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Yoriqnoma" sheetId="1" state="visible" r:id="rId3"/>
    <sheet name="Boshqaruv" sheetId="2" state="visible" r:id="rId4"/>
    <sheet name="Bolalar" sheetId="3" state="visible" r:id="rId5"/>
    <sheet name="Kasallanish" sheetId="4" state="visible" r:id="rId6"/>
    <sheet name="Olim_bolalar" sheetId="5" state="visible" r:id="rId7"/>
    <sheet name="Yangi_tugilgan" sheetId="6" state="visible" r:id="rId8"/>
    <sheet name="Patronaj_0_5" sheetId="7" state="visible" r:id="rId9"/>
    <sheet name="Emlash" sheetId="8" state="visible" r:id="rId10"/>
    <sheet name="Profilaktik_korik" sheetId="9" state="visible" r:id="rId11"/>
    <sheet name="Skrining_bolalar" sheetId="10" state="visible" r:id="rId12"/>
    <sheet name="Spravochnik" sheetId="11" state="visible" r:id="rId13"/>
    <sheet name="Hujjatlar" sheetId="12" state="visible" r:id="rId14"/>
    <sheet name="Chop_etish" sheetId="13" state="visible" r:id="rId15"/>
    <sheet name="Eksport" sheetId="14" state="visible" r:id="rId16"/>
  </sheets>
  <definedNames>
    <definedName function="false" hidden="false" localSheetId="2" name="_xlnm.Print_Titles" vbProcedure="false">Bolalar!$4:$4</definedName>
    <definedName function="false" hidden="true" localSheetId="2" name="_xlnm._FilterDatabase" vbProcedure="false">Bolalar!$A$4:$W$1804</definedName>
    <definedName function="false" hidden="false" localSheetId="12" name="_xlnm.Print_Area" vbProcedure="false">Chop_etish!$A$1:$F$42</definedName>
    <definedName function="false" hidden="false" localSheetId="7" name="_xlnm.Print_Titles" vbProcedure="false">Emlash!$4:$4</definedName>
    <definedName function="false" hidden="true" localSheetId="7" name="_xlnm._FilterDatabase" vbProcedure="false">Emlash!$A$4:$T$2004</definedName>
    <definedName function="false" hidden="false" localSheetId="3" name="_xlnm.Print_Titles" vbProcedure="false">Kasallanish!$4:$4</definedName>
    <definedName function="false" hidden="true" localSheetId="3" name="_xlnm._FilterDatabase" vbProcedure="false">Kasallanish!$A$4:$M$2504</definedName>
    <definedName function="false" hidden="false" localSheetId="4" name="_xlnm.Print_Titles" vbProcedure="false">Olim_bolalar!$4:$4</definedName>
    <definedName function="false" hidden="true" localSheetId="4" name="_xlnm._FilterDatabase" vbProcedure="false">Olim_bolalar!$A$4:$L$104</definedName>
    <definedName function="false" hidden="false" localSheetId="6" name="_xlnm.Print_Titles" vbProcedure="false">Patronaj_0_5!$4:$4</definedName>
    <definedName function="false" hidden="true" localSheetId="6" name="_xlnm._FilterDatabase" vbProcedure="false">Patronaj_0_5!$A$4:$K$2504</definedName>
    <definedName function="false" hidden="false" localSheetId="8" name="_xlnm.Print_Titles" vbProcedure="false">Profilaktik_korik!$4:$4</definedName>
    <definedName function="false" hidden="true" localSheetId="8" name="_xlnm._FilterDatabase" vbProcedure="false">Profilaktik_korik!$A$4:$J$2504</definedName>
    <definedName function="false" hidden="false" localSheetId="9" name="_xlnm.Print_Titles" vbProcedure="false">Skrining_bolalar!$4:$4</definedName>
    <definedName function="false" hidden="true" localSheetId="9" name="_xlnm._FilterDatabase" vbProcedure="false">Skrining_bolalar!$A$4:$N$2504</definedName>
    <definedName function="false" hidden="false" localSheetId="5" name="_xlnm.Print_Titles" vbProcedure="false">Yangi_tugilgan!$4:$4</definedName>
    <definedName function="false" hidden="true" localSheetId="5" name="_xlnm._FilterDatabase" vbProcedure="false">Yangi_tugilgan!$A$4:$O$604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<sst xmlns="http://schemas.openxmlformats.org/spreadsheetml/2006/main" count="557" uniqueCount="397">
  <si>
    <t xml:space="preserve">YO‘RIQNOMA / ИНСТРУКЦИЯ — Vrach-pediatr</t>
  </si>
  <si>
    <t xml:space="preserve">Врач-педиатр</t>
  </si>
  <si>
    <t xml:space="preserve">MAXFIY / КОНФИДЕНЦИАЛЬНО — bu fayl shaxsiy va tibbiy ma’lumotlarni saqlaydi (shifokorlik siri). Faqat o‘zingizda saqlang, parol qo‘ying; o‘rinbosarga FAQAT «Chop_etish» varag‘i (qog‘oz) va «Eksport» qatori (yig‘ma sonlar) topshiriladi. / Файл хранит персональные и медицинские данные (врачебная тайна). Храните у себя, поставьте пароль; заместителю сдаются ТОЛЬКО лист «Chop_etish» (бумага) и строка «Eksport» (агрегаты).</t>
  </si>
  <si>
    <t xml:space="preserve">Kim to‘ldiradi / Кто заполняет</t>
  </si>
  <si>
    <t xml:space="preserve">Vrach-pediatr / Врач-педиатр</t>
  </si>
  <si>
    <t xml:space="preserve">Kimga topshiriladi / Кому сдаётся</t>
  </si>
  <si>
    <t xml:space="preserve">Birlashma boshlig'ining onalik va bolalikni muhofaza qilish bo'yicha o'rinbosari / Заместитель начальника объединения по охране материнства и детства</t>
  </si>
  <si>
    <t xml:space="preserve">Muddat / Срок</t>
  </si>
  <si>
    <t xml:space="preserve">Har oyning 5-sanasigacha, soat 17:00 gacha / до 5-го числа каждого месяца, до 17:00</t>
  </si>
  <si>
    <t xml:space="preserve">Papkalar / Папки</t>
  </si>
  <si>
    <t xml:space="preserve">№ 3, 5</t>
  </si>
  <si>
    <t xml:space="preserve">1. Qanday ishlash kerak / Как работать</t>
  </si>
  <si>
    <t xml:space="preserve">№</t>
  </si>
  <si>
    <t xml:space="preserve">Qadam / Шаг</t>
  </si>
  <si>
    <t xml:space="preserve">O‘zbekcha (lotin)</t>
  </si>
  <si>
    <t xml:space="preserve">Русский</t>
  </si>
  <si>
    <t xml:space="preserve">Bolalar ro‘yxatini tuzing</t>
  </si>
  <si>
    <t xml:space="preserve">Uchastkadagi har bir bolani «Bolalar»ga bir marta yozing (F.I.Sh., tug‘ilgan sana, ona). Dispanser va sog‘lomlashtirish ham shu yerda.</t>
  </si>
  <si>
    <t xml:space="preserve">Внесите каждого ребёнка участка в «Bolalar» один раз (ФИО, дата рождения, мать). Диспансер и оздоровление — там же.</t>
  </si>
  <si>
    <t xml:space="preserve">Boshqa jurnallarda bolani tanlang</t>
  </si>
  <si>
    <t xml:space="preserve">Kasallanish, o‘lim, patronaj, profilaktik ko‘rik — bolani ro‘yxatdan tanlang; yosh va guruhlar o‘zi hisoblanadi.</t>
  </si>
  <si>
    <t xml:space="preserve">Заболеваемость, смерть, патронаж, профосмотр — выберите ребёнка из списка; возраст и группы считаются сами.</t>
  </si>
  <si>
    <t xml:space="preserve">Chaqaloqlar patronaji</t>
  </si>
  <si>
    <t xml:space="preserve">«Yangi_tugilgan»da tug‘ruqxonadan chiqish va 1-patronaj sanasini yozing — muddat o‘zi tekshiriladi; muddati o‘tganlar qizil bo‘ladi.</t>
  </si>
  <si>
    <t xml:space="preserve">В «Yangi_tugilgan» укажите дату выписки и дату 1-го патронажа — срок проверяется сам; просроченные станут красными.</t>
  </si>
  <si>
    <t xml:space="preserve">«Boshqaruv» varag‘i</t>
  </si>
  <si>
    <t xml:space="preserve">Davr boshi va oxirini (C9, C10), muassasa va F.I.Sh.ni kiriting. Ko‘rsatkichlar jurnallardan o‘zi hisoblanadi; sariq ko‘rsatkichlarni qo‘lda kiriting. «TAYYORLIK» qatori «✔ TAYYOR» bo‘lishi kerak.</t>
  </si>
  <si>
    <t xml:space="preserve">Введите начало и конец периода (C9, C10), учреждение и ФИО. Показатели считаются сами из журналов; жёлтые показатели введите вручную. Строка «ГОТОВНОСТЬ» должна показать «✔ ГОТОВО».</t>
  </si>
  <si>
    <t xml:space="preserve">«Chop_etish» varag‘i</t>
  </si>
  <si>
    <t xml:space="preserve">A4 qog‘ozga bir bet qilib chop eting, «Tayyorladi»ga imzo qo‘ying, rahbarga imzolating, M.O. joyiga muhr bosdiring. Qog‘ozdagi raqamlar Excel bilan bir xil bo‘lsin.</t>
  </si>
  <si>
    <t xml:space="preserve">Распечатайте на одном листе А4, подпишите («Подготовил(а)»), заверьте у руководителя и поставьте печать в поле М.П. Цифры на бумаге должны совпадать с Excel.</t>
  </si>
  <si>
    <t xml:space="preserve">«Eksport» qatori va yuborish</t>
  </si>
  <si>
    <t xml:space="preserve">«Eksport» varag‘ining 4-qatori — yig‘ma sonlar (shaxsiy ma’lumotsiz). Faylni EMAS, faqat shu qatorni (yoki «Chop_etish»ni) yuboring. Fayl nomi: Rol_Muassasa_Davr.xlsx.</t>
  </si>
  <si>
    <t xml:space="preserve">Строка 4 листа «Eksport» — агрегированные числа (без персональных данных). Отправляйте не файл, а только эту строку (или «Chop_etish»). Имя файла: Роль_Учреждение_Период.xlsx.</t>
  </si>
  <si>
    <t xml:space="preserve">2. Varaqlar va jurnallar / Листы и журналы</t>
  </si>
  <si>
    <t xml:space="preserve">Varaq / Лист</t>
  </si>
  <si>
    <t xml:space="preserve">Nima uchun / Для чего (uz)</t>
  </si>
  <si>
    <t xml:space="preserve">Для чего (ru)</t>
  </si>
  <si>
    <t xml:space="preserve">Bolalar</t>
  </si>
  <si>
    <t xml:space="preserve">Uchastka bolalari: yoshi (avto), hisobda turishi, dispanser, sog‘lomlashtirilgan sana. Ko‘rsatkichlar 1, 5, 6. Boshqa jurnallarda bola shu ro‘yxatdan tanlanadi.</t>
  </si>
  <si>
    <t xml:space="preserve">Дети участка: возраст (авто), учёт, диспансер, дата оздоровления. Показатели 1, 5, 6. В других журналах ребёнок выбирается из этого списка.</t>
  </si>
  <si>
    <t xml:space="preserve">Kasallanish</t>
  </si>
  <si>
    <t xml:space="preserve">Bolalar kasallanishi: 5 yoshgacha (ko‘rsatkich 2) va 0–17 yosh (12).</t>
  </si>
  <si>
    <t xml:space="preserve">Заболеваемость детей: до 5 лет (показатель 2) и 0–17 лет (12).</t>
  </si>
  <si>
    <t xml:space="preserve">Olim_bolalar</t>
  </si>
  <si>
    <t xml:space="preserve">5 yoshgacha (ko‘rsatkich 3) va 0–17 yosh (13) bolalar o‘limi.</t>
  </si>
  <si>
    <t xml:space="preserve">Смертность детей до 5 лет (показатель 3) и 0–17 лет (13).</t>
  </si>
  <si>
    <t xml:space="preserve">Yangi_tugilgan</t>
  </si>
  <si>
    <t xml:space="preserve">Chaqaloqlarning 1-patronaji: tug‘ruqxonadan chiqqach muddat ichida qamrab olinganmi (ko‘rsatkichlar 4 va 10).</t>
  </si>
  <si>
    <t xml:space="preserve">Первый патронаж новорождённых: охвачены ли в срок после выписки (показатели 4 и 10).</t>
  </si>
  <si>
    <t xml:space="preserve">Patronaj_0_5</t>
  </si>
  <si>
    <t xml:space="preserve">0–5 yoshli bolalarning patronaj tashriflari (ko‘rsatkich 11; chaqaloqlarning 1-patronaji «Yangi_tugilgan»dan qo‘shiladi).</t>
  </si>
  <si>
    <t xml:space="preserve">Патронажные визиты к детям 0–5 лет (показатель 11; первый патронаж новорождённых добавляется из «Yangi_tugilgan»).</t>
  </si>
  <si>
    <t xml:space="preserve">Emlash</t>
  </si>
  <si>
    <t xml:space="preserve">Emlash rejasi va bajarilishi: rejadagi bolalar, emlanganlar, qamrov (hammasi bolalar bo‘yicha), 2 yoshgacha va 7–17 yosh kesimida.</t>
  </si>
  <si>
    <t xml:space="preserve">План и выполнение прививок: плановые, привитые, охват (по детям), в разрезе до 2 лет и 7–17 лет.</t>
  </si>
  <si>
    <t xml:space="preserve">Profilaktik_korik</t>
  </si>
  <si>
    <t xml:space="preserve">Profilaktik ko‘rikdan o‘tgan bolalar va o‘smirlar (ko‘rsatkich 14).</t>
  </si>
  <si>
    <t xml:space="preserve">Дети и подростки, прошедшие профилактический осмотр (показатель 14).</t>
  </si>
  <si>
    <t xml:space="preserve">Skrining_bolalar</t>
  </si>
  <si>
    <t xml:space="preserve">Gelmintoz (2–10) va onkogematologik (2–18) skrining — ko‘rsatkichlar 15, 16.</t>
  </si>
  <si>
    <t xml:space="preserve">Гельминтозы (2–10) и онкогематологический скрининг (2–18) — показатели 15, 16.</t>
  </si>
  <si>
    <t xml:space="preserve">Boshqaruv</t>
  </si>
  <si>
    <t xml:space="preserve">Davr, ko‘rsatkichlar (avto), tekshiruvlar, tayyorlik.</t>
  </si>
  <si>
    <t xml:space="preserve">Период, показатели (авто), проверки, готовность.</t>
  </si>
  <si>
    <t xml:space="preserve">Hujjatlar</t>
  </si>
  <si>
    <t xml:space="preserve">Topshiriladigan hujjatlar ro‘yxati va ularning holati.</t>
  </si>
  <si>
    <t xml:space="preserve">Перечень сдаваемых документов и их статус.</t>
  </si>
  <si>
    <t xml:space="preserve">Chop_etish</t>
  </si>
  <si>
    <t xml:space="preserve">Qog‘oz nusxa (imzo va muhr uchun).</t>
  </si>
  <si>
    <t xml:space="preserve">Бумажный экземпляр (для подписи и печати).</t>
  </si>
  <si>
    <t xml:space="preserve">Eksport</t>
  </si>
  <si>
    <t xml:space="preserve">O‘rinbosarga yuboriladigan bir qator.</t>
  </si>
  <si>
    <t xml:space="preserve">Строка для отправки заместителю.</t>
  </si>
  <si>
    <t xml:space="preserve">3. Qoidalar / Правила</t>
  </si>
  <si>
    <t xml:space="preserve">Qoida / Правило</t>
  </si>
  <si>
    <t xml:space="preserve">Ranglar</t>
  </si>
  <si>
    <t xml:space="preserve">Sariq katak — kiritiladi. Yashil — avtomatik (tegmang). Kulrang — yordamchi ustun. Qizil — xato/muddat o‘tgan. Ustun sarlavhasi: ko‘k — kiritish, yashil — avtomatik.</t>
  </si>
  <si>
    <t xml:space="preserve">Жёлтая — ввод. Зелёная — авто (не трогать). Серая — вспомогательная. Красная — ошибка/просрочка. Заголовок: синий — ввод, зелёный — авто.</t>
  </si>
  <si>
    <t xml:space="preserve">Bir marta yozing</t>
  </si>
  <si>
    <t xml:space="preserve">Har bir shaxs/hodisa bitta qatorga yoziladi; takror yozuv qizil bo‘ladi. Sanani kun.oy.yil ko‘rinishida kiriting.</t>
  </si>
  <si>
    <t xml:space="preserve">Каждый человек/событие — одна строка; дубль подсвечивается красным. Даты вводите как дд.мм.гггг.</t>
  </si>
  <si>
    <t xml:space="preserve">Tashxis va xavf</t>
  </si>
  <si>
    <t xml:space="preserve">Tashxis va xavf sababini faqat davolovchi shifokor hujjatidan (karta, xulosa) ko‘chiring — o‘zingizdan yozmang; hujjat raqamini ham yozing.</t>
  </si>
  <si>
    <t xml:space="preserve">Диагноз и причину риска переписывайте только из документа лечащего врача (карта, заключение), не от себя; укажите № документа.</t>
  </si>
  <si>
    <t xml:space="preserve">Maxfiylik</t>
  </si>
  <si>
    <t xml:space="preserve">Fayl faqat sizda; guruhga yubormang. PINFL — 14 ta raqam, «PINFL» ustuniga; faylni parol bilan himoyalang. Yig‘ma ma’lumot — «Eksport» va «Chop_etish».</t>
  </si>
  <si>
    <t xml:space="preserve">Файл только у вас; в группы не отправлять. ПИНФЛ — 14 цифр, в столбец «ПИНФЛ»; защитите файл паролем. Агрегаты — «Eksport» и «Chop_etish».</t>
  </si>
  <si>
    <t xml:space="preserve">Nusxa</t>
  </si>
  <si>
    <t xml:space="preserve">Har oy oxirida faylning zaxira nusxasini saqlang (Fayl → Boshqacha saqlash).</t>
  </si>
  <si>
    <t xml:space="preserve">В конце каждого месяца сохраняйте резервную копию файла.</t>
  </si>
  <si>
    <t xml:space="preserve">Eng ko‘p xatolar</t>
  </si>
  <si>
    <t xml:space="preserve">Sanani matn qilib yozish; yashil katakni o‘zgartirish; ro‘yxatdan tashqari qiymat; davrni (C9, C10) kiritmaslik; qog‘oz va Excel raqamlari mos kelmasligi; imzo/muhrsiz topshirish.</t>
  </si>
  <si>
    <t xml:space="preserve">Дата текстом; правка зелёных ячеек; значение не из списка; не введён период (C9, C10); цифры на бумаге и в Excel не совпадают; сдача без подписи/печати.</t>
  </si>
  <si>
    <t xml:space="preserve">BOSHQARUV VA KO‘RSATKICHLAR / УПРАВЛЕНИЕ И ПОКАЗАТЕЛИ — Vrach-pediatr</t>
  </si>
  <si>
    <t xml:space="preserve">Bu yerda faqat davr va ma’lumotlarni kiriting; ko‘rsatkichlar jurnallardan O‘ZI hisoblanadi (yashil). Sariq katak — qo‘lda kiritiladi. / Здесь вводятся период и реквизиты; показатели считаются САМИ из журналов (зелёные). Жёлтая ячейка — вводится вручную.</t>
  </si>
  <si>
    <t xml:space="preserve">Muassasa (nomi, №) / Учреждение</t>
  </si>
  <si>
    <t xml:space="preserve">СВП №3 (тест)</t>
  </si>
  <si>
    <t xml:space="preserve">F.I.Sh. (to‘ldiruvchi) / Ф.И.О. (заполняющий)</t>
  </si>
  <si>
    <t xml:space="preserve">Детская Тест Ольга</t>
  </si>
  <si>
    <t xml:space="preserve">Lavozimi / Должность</t>
  </si>
  <si>
    <t xml:space="preserve">Telefon / Телефон</t>
  </si>
  <si>
    <t xml:space="preserve">+998900000003</t>
  </si>
  <si>
    <t xml:space="preserve">Davr boshi (sana) / Начало периода (дата)</t>
  </si>
  <si>
    <t xml:space="preserve">← masalan / напр.: 01.09.2026</t>
  </si>
  <si>
    <t xml:space="preserve">Davr oxiri (sana) / Конец периода (дата)</t>
  </si>
  <si>
    <t xml:space="preserve">← masalan / напр.: 30.09.2026</t>
  </si>
  <si>
    <t xml:space="preserve">Davr (avto) / Период (авто)</t>
  </si>
  <si>
    <t xml:space="preserve">Hisob sanasi (avto: davr oxiri, bo‘sh bo‘lsa — bugun) / Дата расчёта (авто: конец периода, иначе сегодня)</t>
  </si>
  <si>
    <t xml:space="preserve">TAYYORLIK / ГОТОВНОСТЬ</t>
  </si>
  <si>
    <t xml:space="preserve">HUJJATLAR / ДОКУМЕНТЫ</t>
  </si>
  <si>
    <t xml:space="preserve">T/r</t>
  </si>
  <si>
    <t xml:space="preserve">Ko‘rsatkich</t>
  </si>
  <si>
    <t xml:space="preserve">Показатель</t>
  </si>
  <si>
    <t xml:space="preserve">Birlik</t>
  </si>
  <si>
    <t xml:space="preserve">Papka</t>
  </si>
  <si>
    <t xml:space="preserve">Qiymat / Значение</t>
  </si>
  <si>
    <t xml:space="preserve">Manba / Источник и как считается</t>
  </si>
  <si>
    <t xml:space="preserve">0–14 yoshdagi bolalar soni</t>
  </si>
  <si>
    <t xml:space="preserve">Число детей 0–14 лет</t>
  </si>
  <si>
    <t xml:space="preserve">nafar</t>
  </si>
  <si>
    <t xml:space="preserve">3</t>
  </si>
  <si>
    <t xml:space="preserve">AVTOMATIK: «Bolalar»: hisobda va 0–14 yosh (davr oxiriga). / АВТОМАТИЧЕСКИ: «Bolalar»: на учёте и 0–14 лет (на конец периода).</t>
  </si>
  <si>
    <t xml:space="preserve">5 yoshgacha bolalar kasallanishi</t>
  </si>
  <si>
    <t xml:space="preserve">Заболеваемость детей до 5 лет</t>
  </si>
  <si>
    <t xml:space="preserve">ta</t>
  </si>
  <si>
    <t xml:space="preserve">AVTOMATIK: «Kasallanish»: 5 yoshgacha, davrda. / АВТОМАТИЧЕСКИ: «Kasallanish»: до 5 лет, за период.</t>
  </si>
  <si>
    <t xml:space="preserve">5 yoshgacha bolalar o'limi</t>
  </si>
  <si>
    <t xml:space="preserve">Смертность детей до 5 лет</t>
  </si>
  <si>
    <t xml:space="preserve">AVTOMATIK: «Olim_bolalar»: 5 yoshgacha. / АВТОМАТИЧЕСКИ: «Olim_bolalar»: до 5 лет.</t>
  </si>
  <si>
    <t xml:space="preserve">Yangi tug'ilganlarni patronaj bilan qamrab olish</t>
  </si>
  <si>
    <t xml:space="preserve">Охват новорождённых патронажем</t>
  </si>
  <si>
    <t xml:space="preserve">AVTOMATIK: «Yangi_tugilgan»: 1-patronaj sanasi davrda. / АВТОМАТИЧЕСКИ: «Yangi_tugilgan»: дата 1-го патронажа в периоде.</t>
  </si>
  <si>
    <t xml:space="preserve">Dispanser hisobidagi bolalar</t>
  </si>
  <si>
    <t xml:space="preserve">Дети на диспансерном учёте</t>
  </si>
  <si>
    <t xml:space="preserve">AVTOMATIK: «Bolalar»: dispanser hisobida (davr oxiriga). / АВТОМАТИЧЕСКИ: «Bolalar»: на диспансерном учёте (на конец периода).</t>
  </si>
  <si>
    <t xml:space="preserve">Sog'lomlashtirilgan bolalar</t>
  </si>
  <si>
    <t xml:space="preserve">Оздоровлено детей</t>
  </si>
  <si>
    <t xml:space="preserve">AVTOMATIK: «Bolalar»: sog‘lomlashtirilgan sana davrda. / АВТОМАТИЧЕСКИ: «Bolalar»: дата оздоровления в периоде.</t>
  </si>
  <si>
    <t xml:space="preserve">Emlanishi kerak bo'lgan bolalar (reja)</t>
  </si>
  <si>
    <t xml:space="preserve">Подлежит прививкам (план)</t>
  </si>
  <si>
    <t xml:space="preserve">5</t>
  </si>
  <si>
    <t xml:space="preserve">AVTOMATIK: «Emlash»: davrda rejadagi bolalar (har bir bola bir marta). / АВТОМАТИЧЕСКИ: «Emlash»: плановые дети за период (каждый ребёнок один раз).</t>
  </si>
  <si>
    <t xml:space="preserve">Emlangan bolalar</t>
  </si>
  <si>
    <t xml:space="preserve">Привито детей</t>
  </si>
  <si>
    <t xml:space="preserve">AVTOMATIK: Rejadagilardan emlanganlar (bolalar). / АВТОМАТИЧЕСКИ: Из плановых — привитые (дети).</t>
  </si>
  <si>
    <t xml:space="preserve">Emlash qamrovi</t>
  </si>
  <si>
    <t xml:space="preserve">Охват прививками</t>
  </si>
  <si>
    <t xml:space="preserve">%</t>
  </si>
  <si>
    <t xml:space="preserve">AVTOMATIK: 8-qator / 7-qator. / АВТОМАТИЧЕСКИ: Строка 8 / строка 7.</t>
  </si>
  <si>
    <t xml:space="preserve">3 kun ichida patronaj bilan qamrab olingan chaqaloqlar (tug‘ruqxonadan chiqqach)</t>
  </si>
  <si>
    <t xml:space="preserve">Новорождённые, охваченные патронажем в течение 3 дней после выписки</t>
  </si>
  <si>
    <t xml:space="preserve">AVTOMATIK: «Yangi_tugilgan»: chiqqandan keyin ≤ patronaj muddati (Spravochnik: kun). / АВТОМАТИЧЕСКИ: «Yangi_tugilgan»: ≤ срока патронажа после выписки (параметр: дни). [Asos: 178-son buyruq (2023), reyting mezonlari]</t>
  </si>
  <si>
    <t xml:space="preserve">0–5 yoshli bolalar patronaj bilan qamrab olinganlar</t>
  </si>
  <si>
    <t xml:space="preserve">Дети 0–5 лет, охваченные патронажем</t>
  </si>
  <si>
    <t xml:space="preserve">AVTOMATIK: «Patronaj_0_5» (har bir bola 1 marta) + «Yangi_tugilgan»da 1-patronaji bor, lekin patronaj jurnalida yo‘q chaqaloqlar. / АВТОМАТИЧЕСКИ: «Patronaj_0_5» (каждый ребёнок 1 раз) + новорождённые с 1-м патронажем, которых нет в журнале патронажа. [Asos: 178-son buyruq (2023), reyting mezonlari]</t>
  </si>
  <si>
    <t xml:space="preserve">[Voyaga yetmaganlar] 0–17 yoshdagi bolalar kasallanishi</t>
  </si>
  <si>
    <t xml:space="preserve">[Несовершеннолетние] Заболеваемость детей 0–17 лет</t>
  </si>
  <si>
    <t xml:space="preserve">AVTOMATIK: «Kasallanish»: 0–17 yosh, davrda. / АВТОМАТИЧЕСКИ: «Kasallanish»: 0–17 лет, за период. [Asos: 363-son buyruq (2020), tibbiy hisob shakllari]</t>
  </si>
  <si>
    <t xml:space="preserve">[Voyaga yetmaganlar] 0–17 yoshdagi bolalar o‘limi</t>
  </si>
  <si>
    <t xml:space="preserve">[Несовершеннолетние] Смертность детей 0–17 лет</t>
  </si>
  <si>
    <t xml:space="preserve">AVTOMATIK: «Olim_bolalar»: 0–17 yosh. / АВТОМАТИЧЕСКИ: «Olim_bolalar»: 0–17 лет. [Asos: 363-son buyruq (2020), tibbiy hisob shakllari]</t>
  </si>
  <si>
    <t xml:space="preserve">[Voyaga yetmaganlar] Profilaktik ko‘rikdan o‘tgan bolalar va o‘smirlar</t>
  </si>
  <si>
    <t xml:space="preserve">[Несовершеннолетние] Прошли профилактический осмотр дети и подростки</t>
  </si>
  <si>
    <t xml:space="preserve">AVTOMATIK: «Profilaktik_korik»: ko‘rikdan o‘tgan bolalar (har biri 1 marta). / АВТОМАТИЧЕСКИ: «Profilaktik_korik»: осмотренные дети (каждый 1 раз). [Asos: 3-XS buyrug‘i (2024), BTSY yondashuvlari]</t>
  </si>
  <si>
    <t xml:space="preserve">[Voyaga yetmaganlar] 2–10 yoshli bolalar gelmintoz skriningi</t>
  </si>
  <si>
    <t xml:space="preserve">[Несовершеннолетние] Скрининг гельминтозов у детей 2–10 лет</t>
  </si>
  <si>
    <t xml:space="preserve">AVTOMATIK: «Skrining_bolalar»: gelmintoz, 2–10 yosh. / АВТОМАТИЧЕСКИ: «Skrining_bolalar»: гельминтозы, 2–10 лет. [Asos: 47-T buyrug‘i (Surxondaryo, 2024), skrining shtabi]</t>
  </si>
  <si>
    <t xml:space="preserve">[Voyaga yetmaganlar] 2–18 yoshli bolalar onkogematologik skriningi</t>
  </si>
  <si>
    <t xml:space="preserve">[Несовершеннолетние] Онкогематологический скрининг детей 2–18 лет</t>
  </si>
  <si>
    <t xml:space="preserve">AVTOMATIK: «Skrining_bolalar»: onkogematologik, 2–18 yosh. / АВТОМАТИЧЕСКИ: «Skrining_bolalar»: онкогематологический, 2–18 лет. [Asos: 47-T buyrug‘i (Surxondaryo, 2024), skrining shtabi]</t>
  </si>
  <si>
    <t xml:space="preserve">TEKSHIRUV / ПРОВЕРКА MA’LUMOT SIFATI</t>
  </si>
  <si>
    <t xml:space="preserve">Tekshiruv</t>
  </si>
  <si>
    <t xml:space="preserve">Проверка</t>
  </si>
  <si>
    <t xml:space="preserve">Soni</t>
  </si>
  <si>
    <t xml:space="preserve">Holat</t>
  </si>
  <si>
    <t xml:space="preserve">Nima qilish kerak / Что делать</t>
  </si>
  <si>
    <t xml:space="preserve">Tug‘ilgan sanasi yo‘q — Bolalar</t>
  </si>
  <si>
    <t xml:space="preserve">Нет даты рождения — Bolalar</t>
  </si>
  <si>
    <t xml:space="preserve">Sanani kiriting / Введите дату</t>
  </si>
  <si>
    <t xml:space="preserve">Dispanser = Ha, lekin diagnoz yo‘q</t>
  </si>
  <si>
    <t xml:space="preserve">Диспансер = Ha, но нет диагноза</t>
  </si>
  <si>
    <t xml:space="preserve">Diagnozni hujjat bo‘yicha yozing / Впишите диагноз по документу</t>
  </si>
  <si>
    <t xml:space="preserve">Takror yozuvlar — Bolalar</t>
  </si>
  <si>
    <t xml:space="preserve">Дубли — Bolalar</t>
  </si>
  <si>
    <t xml:space="preserve">Qizil qatorni toping va takrorni o‘chiring / Найдите красные строки и удалите дубль</t>
  </si>
  <si>
    <t xml:space="preserve">Sanasi yo‘q yozuvlar — Kasallanish</t>
  </si>
  <si>
    <t xml:space="preserve">Записи без даты — Kasallanish</t>
  </si>
  <si>
    <t xml:space="preserve">Sanasi yo‘q yozuvlar — Olim_bolalar</t>
  </si>
  <si>
    <t xml:space="preserve">Записи без даты</t>
  </si>
  <si>
    <t xml:space="preserve">Muddatida patronaj qilinmagan chaqaloqlar</t>
  </si>
  <si>
    <t xml:space="preserve">Новорождённые без патронажа в срок</t>
  </si>
  <si>
    <t xml:space="preserve">Qizil qatorlar: tezda tashrif / Красные строки: срочно посетить</t>
  </si>
  <si>
    <t xml:space="preserve">Chiqish sanasi yo‘q — Yangi_tugilgan</t>
  </si>
  <si>
    <t xml:space="preserve">Нет даты выписки</t>
  </si>
  <si>
    <t xml:space="preserve">Takror yozuvlar — Yangi_tugilgan</t>
  </si>
  <si>
    <t xml:space="preserve">Дубли — Yangi_tugilgan</t>
  </si>
  <si>
    <t xml:space="preserve">Sanasi yo‘q — Patronaj_0_5</t>
  </si>
  <si>
    <t xml:space="preserve">Нет даты — Patronaj_0_5</t>
  </si>
  <si>
    <t xml:space="preserve">Reja sanasi yo‘q yozuvlar — Emlash</t>
  </si>
  <si>
    <t xml:space="preserve">Нет плановой даты — Emlash</t>
  </si>
  <si>
    <t xml:space="preserve">Reja sanasini kiriting / Введите плановую дату</t>
  </si>
  <si>
    <t xml:space="preserve">Tug‘ilgan sana yo‘q — Emlash</t>
  </si>
  <si>
    <t xml:space="preserve">Нет даты рождения — Emlash</t>
  </si>
  <si>
    <t xml:space="preserve">Muddati o‘tgan, emlanmagan bolalar</t>
  </si>
  <si>
    <t xml:space="preserve">Просроченные, непривитые дети</t>
  </si>
  <si>
    <t xml:space="preserve">Qizil qatorlar: ota-onaga bog‘laning / Красные строки: свяжитесь с родителями</t>
  </si>
  <si>
    <t xml:space="preserve">Sanasi yo‘q — Profilaktik_korik</t>
  </si>
  <si>
    <t xml:space="preserve">Нет даты — Profilaktik_korik</t>
  </si>
  <si>
    <t xml:space="preserve">Yoshi mos kelmaydigan skrininglar (sanalmaydi)</t>
  </si>
  <si>
    <t xml:space="preserve">Скрининги не по возрасту (не засчитываются)</t>
  </si>
  <si>
    <t xml:space="preserve">Sanalarni tekshiring / Проверьте даты</t>
  </si>
  <si>
    <t xml:space="preserve">Tug‘ilgan sanasi yo‘q — Skrining_bolalar</t>
  </si>
  <si>
    <t xml:space="preserve">Нет даты рождения — Skrining_bolalar</t>
  </si>
  <si>
    <t xml:space="preserve">Takror yozuvlar — Skrining_bolalar</t>
  </si>
  <si>
    <t xml:space="preserve">Дубли — Skrining_bolalar</t>
  </si>
  <si>
    <t xml:space="preserve">BOLALAR RO‘YXATI / СПИСОК ДЕТЕЙ УЧАСТКА (pediatr)</t>
  </si>
  <si>
    <t xml:space="preserve">Uchastkadagi har bir bola bir marta yoziladi. Dispanser va sog‘lomlashtirish ham shu yerda. / Каждый ребёнок участка вносится один раз. Диспансер и оздоровление — здесь же.</t>
  </si>
  <si>
    <t xml:space="preserve">MAXFIY / КОНФИДЕНЦИАЛЬНО — shaxsiy va tibbiy ma’lumotlar (shifokorlik siri). Faylni parol bilan himoyalang, ochiq guruhlarga yubormang. / Персональные и медицинские данные (врачебная тайна). Защитите файл паролем, не отправляйте в открытые группы.</t>
  </si>
  <si>
    <t xml:space="preserve">Bola F.I.Sh.
Ф.И.О. ребёнка</t>
  </si>
  <si>
    <t xml:space="preserve">Tug‘ilgan sana
Дата рождения</t>
  </si>
  <si>
    <t xml:space="preserve">PINFL (14 raqam)
ПИНФЛ (14 цифр)</t>
  </si>
  <si>
    <t xml:space="preserve">Jinsi
Пол</t>
  </si>
  <si>
    <t xml:space="preserve">Ona / vakil F.I.Sh.
Мать / представитель</t>
  </si>
  <si>
    <t xml:space="preserve">Telefon
Телефон</t>
  </si>
  <si>
    <t xml:space="preserve">Mahalla
Махалля</t>
  </si>
  <si>
    <t xml:space="preserve">Yorliq (avto) — boshqa varaqlarda tanlanadi
Метка (авто)</t>
  </si>
  <si>
    <t xml:space="preserve">Yosh (avto, davr oxiriga)
Возраст (на конец периода)</t>
  </si>
  <si>
    <t xml:space="preserve">0–14 yosh? (avto)
0–14 лет?</t>
  </si>
  <si>
    <t xml:space="preserve">Kuzatuvga olingan sana (ixtiyoriy)
Дата взятия под наблюдение (необяз.)</t>
  </si>
  <si>
    <t xml:space="preserve">Chiqish sanasi (ko‘chdi / vafot)
Дата выбытия</t>
  </si>
  <si>
    <t xml:space="preserve">Hisobda? (avto)
На учёте? (авто)</t>
  </si>
  <si>
    <t xml:space="preserve">Sog‘lomlik guruhi
Группа здоровья</t>
  </si>
  <si>
    <t xml:space="preserve">Dispanser hisobidami?
На диспансерном учёте?</t>
  </si>
  <si>
    <t xml:space="preserve">Dispanser diagnozi (hujjat bo‘yicha)
Диагноз диспансерного учёта (по документам)</t>
  </si>
  <si>
    <t xml:space="preserve">Dispanserga olingan sana
Дата взятия на диспансер</t>
  </si>
  <si>
    <t xml:space="preserve">Dispanserdan chiqarilgan sana
Дата снятия с диспансера</t>
  </si>
  <si>
    <t xml:space="preserve">Dispanser hisobida (avto)
На диспансере (авто)</t>
  </si>
  <si>
    <t xml:space="preserve">Sog‘lomlashtirilgan sana
Дата оздоровления</t>
  </si>
  <si>
    <t xml:space="preserve">Izoh
Примечание</t>
  </si>
  <si>
    <t xml:space="preserve">Takror? (avto)
Дубль?</t>
  </si>
  <si>
    <t xml:space="preserve">Детский Тест 0 Иванович</t>
  </si>
  <si>
    <t xml:space="preserve">31000000000000</t>
  </si>
  <si>
    <t xml:space="preserve">+998910000000</t>
  </si>
  <si>
    <t xml:space="preserve">Детский Тест 1 Иванович</t>
  </si>
  <si>
    <t xml:space="preserve">31000000000001</t>
  </si>
  <si>
    <t xml:space="preserve">+998910000001</t>
  </si>
  <si>
    <t xml:space="preserve">Детский Тест 2 Иванович</t>
  </si>
  <si>
    <t xml:space="preserve">31000000000002</t>
  </si>
  <si>
    <t xml:space="preserve">+998910000002</t>
  </si>
  <si>
    <t xml:space="preserve">Детский Тест 3 Иванович</t>
  </si>
  <si>
    <t xml:space="preserve">31000000000003</t>
  </si>
  <si>
    <t xml:space="preserve">+998910000003</t>
  </si>
  <si>
    <t xml:space="preserve">Детский Тест 4 Иванович</t>
  </si>
  <si>
    <t xml:space="preserve">31000000000004</t>
  </si>
  <si>
    <t xml:space="preserve">+998910000004</t>
  </si>
  <si>
    <t xml:space="preserve">Детский Тест 5 Иванович</t>
  </si>
  <si>
    <t xml:space="preserve">31000000000005</t>
  </si>
  <si>
    <t xml:space="preserve">+998910000005</t>
  </si>
  <si>
    <t xml:space="preserve">KASALLANISH JURNALI / ЖУРНАЛ ЗАБОЛЕВАЕМОСТИ (bolalar)</t>
  </si>
  <si>
    <t xml:space="preserve">Har bir kasallanish — bitta qator; bola «Bolalar» ro‘yxatidan tanlanadi. / Каждый случай — одна строка; ребёнок выбирается из «Bolalar».</t>
  </si>
  <si>
    <t xml:space="preserve">Sana
Дата</t>
  </si>
  <si>
    <t xml:space="preserve">Shaxs (ro‘yxatdan tanlang)
Человек (выбрать из списка)</t>
  </si>
  <si>
    <t xml:space="preserve">Bola F.I.Sh. (avto)
Ф.И.О. (авто)</t>
  </si>
  <si>
    <t xml:space="preserve">Tug‘ilgan sana (avto)
Дата рожд. (авто)</t>
  </si>
  <si>
    <t xml:space="preserve">Yosh (avto)
Возраст</t>
  </si>
  <si>
    <t xml:space="preserve">5 yoshgacha? (avto)
До 5 лет?</t>
  </si>
  <si>
    <t xml:space="preserve">0–17 yosh? (avto)
0–17 лет?</t>
  </si>
  <si>
    <t xml:space="preserve">Diagnoz (hujjat bo‘yicha)
Диагноз (по документам)</t>
  </si>
  <si>
    <t xml:space="preserve">MKB-10
МКБ-10</t>
  </si>
  <si>
    <t xml:space="preserve">Statsionarga yotqizildimi?
Госпитализирован?</t>
  </si>
  <si>
    <t xml:space="preserve">BOLALAR O‘LIMI / СМЕРТНОСТЬ ДЕТЕЙ</t>
  </si>
  <si>
    <t xml:space="preserve">Har bir holat — bitta qator; bola «Bolalar» ro‘yxatidan tanlanadi. Sababi hujjat bo‘yicha. / Каждый случай — одна строка; причина — по документу.</t>
  </si>
  <si>
    <t xml:space="preserve">O‘lim sanasi
Дата смерти</t>
  </si>
  <si>
    <t xml:space="preserve">Sabab (hujjat bo‘yicha)
Причина (по документу)</t>
  </si>
  <si>
    <t xml:space="preserve">Guvohnoma / hujjat №
№ свидетельства / документа</t>
  </si>
  <si>
    <t xml:space="preserve">YANGI TUG‘ILGANLAR PATRONAJI / ПАТРОНАЖ НОВОРОЖДЁННЫХ</t>
  </si>
  <si>
    <t xml:space="preserve">Tug‘ruqxonadan chiqish sanasi va 1-patronaj sanasini yozing — muddat (kun) avto tekshiriladi. / Укажите дату выписки и дату 1-го патронажа — срок (дни) проверяется автоматически.</t>
  </si>
  <si>
    <t xml:space="preserve">Chaqaloq F.I.Sh.
Ф.И.О. новорождённого</t>
  </si>
  <si>
    <t xml:space="preserve">Ona F.I.Sh.
Ф.И.О. матери</t>
  </si>
  <si>
    <t xml:space="preserve">Tug‘ruqxonadan chiqqan sana
Дата выписки из роддома</t>
  </si>
  <si>
    <t xml:space="preserve">1-patronaj sanasi
Дата 1-го патронажа</t>
  </si>
  <si>
    <t xml:space="preserve">Chiqqandan keyin necha kun? (avto)
Дней после выписки (авто)</t>
  </si>
  <si>
    <t xml:space="preserve">Muddatida? (avto)
В срок? (авто)</t>
  </si>
  <si>
    <t xml:space="preserve">Patronaj qilinmagan (muddat o‘tgan)? (avto)
Патронаж не проведён (срок прошёл)?</t>
  </si>
  <si>
    <t xml:space="preserve">Patronaj jurnalida yo‘q (1)
Нет в журнале патронажа (1)</t>
  </si>
  <si>
    <t xml:space="preserve">0–5 YOSHLI BOLALAR PATRONAJI / ПАТРОНАЖ ДЕТЕЙ 0–5 ЛЕТ</t>
  </si>
  <si>
    <t xml:space="preserve">Har bir patronaj tashrifi — bitta qator; bola «Bolalar» ro‘yxatidan tanlanadi. Har bir bola bir marta sanaladi. / Каждое посещение — одна строка; ребёнок из «Bolalar». Каждый ребёнок считается один раз.</t>
  </si>
  <si>
    <t xml:space="preserve">Tashrif sanasi
Дата посещения</t>
  </si>
  <si>
    <t xml:space="preserve">0–5 yosh? (avto)
0–5 лет?</t>
  </si>
  <si>
    <t xml:space="preserve">Topilmalar / maslahat
Находки / советы</t>
  </si>
  <si>
    <t xml:space="preserve">Davrda birinchi (1)
Первый в периоде (1)</t>
  </si>
  <si>
    <t xml:space="preserve">EMLASH REJASI VA BAJARILISHI / ПЛАН И ВЫПОЛНЕНИЕ ПРИВИВОК</t>
  </si>
  <si>
    <t xml:space="preserve">Har bir rejalashtirilgan emlash — bitta qator (reja sanasi doim yoziladi). Emlangach — «Emlangan sana»ni yozing. Bola bir necha qatorda bo‘lishi mumkin; sonlar bolalar bo‘yicha (har bir bola bir marta) hisoblanadi. / Каждая запланированная прививка — одна строка (плановая дата всегда). После прививки — «Emlangan sana». Дети считаются по одному разу.</t>
  </si>
  <si>
    <t xml:space="preserve">Ota-ona / vakil
Родитель / представитель</t>
  </si>
  <si>
    <t xml:space="preserve">Vaksina
Вакцина</t>
  </si>
  <si>
    <t xml:space="preserve">Doza №
№ дозы</t>
  </si>
  <si>
    <t xml:space="preserve">Rejadagi sana
Плановая дата</t>
  </si>
  <si>
    <t xml:space="preserve">Emlangan sana
Дата прививки</t>
  </si>
  <si>
    <t xml:space="preserve">Emlanmagan bo‘lsa — sabab
Если не привит — причина</t>
  </si>
  <si>
    <t xml:space="preserve">Rejadagi sanadagi yosh (avto)
Возраст на плановую дату</t>
  </si>
  <si>
    <t xml:space="preserve">2 yoshgacha? (avto)
До 2 лет?</t>
  </si>
  <si>
    <t xml:space="preserve">7–17 yosh? (avto)
7–17 лет?</t>
  </si>
  <si>
    <t xml:space="preserve">Qamrab olinmagan? (avto)
Не охвачен?</t>
  </si>
  <si>
    <t xml:space="preserve">Reja (1-marta)
План (1-й раз)</t>
  </si>
  <si>
    <t xml:space="preserve">Emlangan (1-marta)
Привит (1-й раз)</t>
  </si>
  <si>
    <t xml:space="preserve">Qamrab olinmagan (1-marta)
Не охвачен (1-й раз)</t>
  </si>
  <si>
    <t xml:space="preserve">PROFILAKTIK KO‘RIKLAR / ПРОФИЛАКТИЧЕСКИЕ ОСМОТРЫ (bolalar va o‘smirlar)</t>
  </si>
  <si>
    <t xml:space="preserve">Har bir ko‘rik — bitta qator; bola «Bolalar» ro‘yxatidan tanlanadi. / Каждый осмотр — одна строка; ребёнок из «Bolalar».</t>
  </si>
  <si>
    <t xml:space="preserve">Ko‘rik sanasi
Дата осмотра</t>
  </si>
  <si>
    <t xml:space="preserve">Natija
Результат</t>
  </si>
  <si>
    <t xml:space="preserve">BOLALAR SKRINGI / СКРИНИНГ ДЕТЕЙ (gelmintoz 2–10 yosh; onkogematologik 2–18 yosh)</t>
  </si>
  <si>
    <t xml:space="preserve">Har bir skrining — bitta qator. Yosh skrining sanasiga hisoblanadi. / Каждый скрининг — одна строка. Возраст на дату скрининга.</t>
  </si>
  <si>
    <t xml:space="preserve">Skrining sanasi
Дата скрининга</t>
  </si>
  <si>
    <t xml:space="preserve">Ota-ona / vakil F.I.Sh.
Родитель / представитель</t>
  </si>
  <si>
    <t xml:space="preserve">Skrining turi
Вид скрининга</t>
  </si>
  <si>
    <t xml:space="preserve">Yosh mos? (avto)
Возраст подходит?</t>
  </si>
  <si>
    <t xml:space="preserve">Spravochnik / Справочники (o‘zingiz to‘ldiring va moslashtiring)</t>
  </si>
  <si>
    <t xml:space="preserve">Bu ro‘yxatlar boshqa varaqlardagi tanlash menyularini to‘ldiradi. / Эти списки наполняют выпадающие меню на других листах.</t>
  </si>
  <si>
    <t xml:space="preserve">Mahalla / Махалля (o‘zingiz yozing)</t>
  </si>
  <si>
    <t xml:space="preserve">Vaksina (taqvimga moslab tahrirlang) / Вакцина (отредактируйте по календарю)</t>
  </si>
  <si>
    <t xml:space="preserve">Parametrlar (tahrirlanadi) / Параметры (редактируются)</t>
  </si>
  <si>
    <t xml:space="preserve">BCG</t>
  </si>
  <si>
    <t xml:space="preserve">Yangi tug‘ilgan patronaji muddati, kun (tug‘ruqxonadan chiqqandan keyin) [buyruq bo‘yicha TEKSHIRING] / Срок патронажа новорождённого, дней после выписки [СВЕРЬТЕ с приказом]</t>
  </si>
  <si>
    <t xml:space="preserve">Gepatit B</t>
  </si>
  <si>
    <t xml:space="preserve">Pentavalent (DPT-GepB-Hib)</t>
  </si>
  <si>
    <t xml:space="preserve">OPV</t>
  </si>
  <si>
    <t xml:space="preserve">IPV</t>
  </si>
  <si>
    <t xml:space="preserve">Rotavirus</t>
  </si>
  <si>
    <t xml:space="preserve">Pnevmokokk</t>
  </si>
  <si>
    <t xml:space="preserve">KPK (qizamiq-parotit-qizilcha)</t>
  </si>
  <si>
    <t xml:space="preserve">DPT</t>
  </si>
  <si>
    <t xml:space="preserve">Td</t>
  </si>
  <si>
    <t xml:space="preserve">Boshqa</t>
  </si>
  <si>
    <t xml:space="preserve">HUJJATLAR / ДОКУМЕНТЫ — Vrach-pediatr</t>
  </si>
  <si>
    <t xml:space="preserve">Siz topshirishingiz kerak bo‘lgan qog‘oz/elektron hujjatlar. Har biri uchun belgilang. / Бумажные/электронные документы, которые вы сдаёте. Отметьте каждый.</t>
  </si>
  <si>
    <t xml:space="preserve">Papka №</t>
  </si>
  <si>
    <t xml:space="preserve">Hujjat nomi (o‘zbekcha)</t>
  </si>
  <si>
    <t xml:space="preserve">Название документа (русский)</t>
  </si>
  <si>
    <t xml:space="preserve">Bor / Есть?</t>
  </si>
  <si>
    <t xml:space="preserve">Sana va raqami / Дата и номер</t>
  </si>
  <si>
    <t xml:space="preserve">Imzo bor? / Подпись?</t>
  </si>
  <si>
    <t xml:space="preserve">Muhr bor? / Печать?</t>
  </si>
  <si>
    <t xml:space="preserve">Shakl / Форма</t>
  </si>
  <si>
    <t xml:space="preserve">Izoh / Примечание</t>
  </si>
  <si>
    <t xml:space="preserve">4</t>
  </si>
  <si>
    <t xml:space="preserve">Kasallanish to'g'risida hisobot</t>
  </si>
  <si>
    <t xml:space="preserve">Отчёт о заболеваемости</t>
  </si>
  <si>
    <t xml:space="preserve">Emlash qamrovi to'g'risida hisobotlar</t>
  </si>
  <si>
    <t xml:space="preserve">Отчёты об охвате прививками</t>
  </si>
  <si>
    <t xml:space="preserve">17</t>
  </si>
  <si>
    <t xml:space="preserve">Chaqaloqlar va onalar o'limi ko'rsatkichlari</t>
  </si>
  <si>
    <t xml:space="preserve">Показатели младенческой и материнской смертности</t>
  </si>
  <si>
    <t xml:space="preserve">Chaqaloqning rivojlanish tibbiy kartasi (097-x/sh)</t>
  </si>
  <si>
    <t xml:space="preserve">Медицинская карта развития новорождённого (097-х/ш)</t>
  </si>
  <si>
    <t xml:space="preserve">Profilaktik emlash kartasi (063-x/sh)</t>
  </si>
  <si>
    <t xml:space="preserve">Карта профилактических прививок (063-х/ш)</t>
  </si>
  <si>
    <t xml:space="preserve">«Bor» — hujjat tayyor va ilova qilinadi. «Yo‘q» — hali yo‘q (izohda sababini yozing). «Kerak emas» — bu davrda talab etilmaydi. / «Bor» — есть и прилагается; «Yo‘q» — нет (причина в примечании); «Kerak emas» — не требуется в этом периоде.</t>
  </si>
  <si>
    <t xml:space="preserve">SHO‘RCHI TUMAN TIBBIYOT BIRLASHMASI</t>
  </si>
  <si>
    <t xml:space="preserve">Birlashma boshlig‘ining onalik va bolalikni muhofaza qilish bo‘yicha o‘rinbosariga / Заместителю начальника объединения по охране материнства и детства</t>
  </si>
  <si>
    <t xml:space="preserve">MA’LUMOTNOMA / СПРАВКА</t>
  </si>
  <si>
    <t xml:space="preserve">Muassasa / Учреждение:</t>
  </si>
  <si>
    <t xml:space="preserve">Mas’ul / Ответственный:</t>
  </si>
  <si>
    <t xml:space="preserve">Davr / Период:</t>
  </si>
  <si>
    <t xml:space="preserve">Muddat / Срок:</t>
  </si>
  <si>
    <t xml:space="preserve">Chiqish raqami / Исх. №:</t>
  </si>
  <si>
    <t xml:space="preserve">Joriy davr</t>
  </si>
  <si>
    <t xml:space="preserve">Eslatma: bu varaqda faqat yig‘ma sonlar bor; shaxsiy va tibbiy ma’lumotlar (F.I.Sh., tashxis) kiritilmagan. / Примечание: на листе только агрегированные числа; персональных и медицинских данных (ФИО, диагнозов) нет.</t>
  </si>
  <si>
    <t xml:space="preserve">Tayyorladi / Подготовил(а):</t>
  </si>
  <si>
    <t xml:space="preserve">Sana / Дата: ____.____.20____</t>
  </si>
  <si>
    <t xml:space="preserve">______________________________________   lavozim, F.I.Sh., imzo / должность, ФИО, подпись</t>
  </si>
  <si>
    <t xml:space="preserve">Muassasa rahbari / Руководитель учреждения:</t>
  </si>
  <si>
    <t xml:space="preserve">______________________________________   F.I.Sh., imzo / ФИО, подпись</t>
  </si>
  <si>
    <t xml:space="preserve">M.O. / М.П.
(muhr o‘rni / место печати)</t>
  </si>
  <si>
    <t xml:space="preserve">Bu varaq avtomatik to‘ladi — o‘zgartirmang. / Лист заполняется автоматически — не изменяйте.</t>
  </si>
  <si>
    <t xml:space="preserve">O‘rinbosar uchun: 4-qatorni (A dan oxirigacha) nusxalab, «Yigish_Svod» faylidagi tegishli varaqqa qiymat sifatida qo‘ying. / Для заместителя: скопируйте строку 4 (от A до конца) и вставьте как значения на соответствующий лист файла «Yigish_Svod».</t>
  </si>
  <si>
    <t xml:space="preserve">Muassasa</t>
  </si>
  <si>
    <t xml:space="preserve">Mas’ul F.I.Sh.</t>
  </si>
  <si>
    <t xml:space="preserve">Davr</t>
  </si>
  <si>
    <t xml:space="preserve">Telefon</t>
  </si>
  <si>
    <t xml:space="preserve">Tayyorlik</t>
  </si>
  <si>
    <t xml:space="preserve">0–14 yoshdagi bolalar soni [nafar] (Papka 3)</t>
  </si>
  <si>
    <t xml:space="preserve">5 yoshgacha bolalar kasallanishi [ta] (Papka 3)</t>
  </si>
  <si>
    <t xml:space="preserve">5 yoshgacha bolalar o'limi [ta] (Papka 3)</t>
  </si>
  <si>
    <t xml:space="preserve">Yangi tug'ilganlarni patronaj bilan qamrab olish [nafar] (Papka 3)</t>
  </si>
  <si>
    <t xml:space="preserve">Dispanser hisobidagi bolalar [nafar] (Papka 3)</t>
  </si>
  <si>
    <t xml:space="preserve">Sog'lomlashtirilgan bolalar [nafar] (Papka 3)</t>
  </si>
  <si>
    <t xml:space="preserve">Emlanishi kerak bo'lgan bolalar (reja) [nafar] (Papka 5)</t>
  </si>
  <si>
    <t xml:space="preserve">Emlangan bolalar [nafar] (Papka 5)</t>
  </si>
  <si>
    <t xml:space="preserve">Emlash qamrovi [%] (Papka 5)</t>
  </si>
  <si>
    <t xml:space="preserve">3 kun ichida patronaj bilan qamrab olingan chaqaloqlar (tug‘ruqxonadan chiqqach) [nafar] (Papka 3)</t>
  </si>
  <si>
    <t xml:space="preserve">0–5 yoshli bolalar patronaj bilan qamrab olinganlar [nafar] (Papka 3)</t>
  </si>
  <si>
    <t xml:space="preserve">[Voyaga yetmaganlar] 0–17 yoshdagi bolalar kasallanishi [ta] (Papka 3)</t>
  </si>
  <si>
    <t xml:space="preserve">[Voyaga yetmaganlar] 0–17 yoshdagi bolalar o‘limi [ta] (Papka 3)</t>
  </si>
  <si>
    <t xml:space="preserve">[Voyaga yetmaganlar] Profilaktik ko‘rikdan o‘tgan bolalar va o‘smirlar [nafar] (Papka 3)</t>
  </si>
  <si>
    <t xml:space="preserve">[Voyaga yetmaganlar] 2–10 yoshli bolalar gelmintoz skriningi [nafar] (Papka 3)</t>
  </si>
  <si>
    <t xml:space="preserve">[Voyaga yetmaganlar] 2–18 yoshli bolalar onkogematologik skriningi [nafar] (Papka 3)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</si>
</sst>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General"/>
    <numFmt numFmtId="167" formatCode="0.0%"/>
    <numFmt numFmtId="168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55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235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3"/>
      <color rgb="FF12355B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12355B"/>
        <bgColor rgb="FF333399"/>
      </patternFill>
    </fill>
    <fill>
      <patternFill patternType="solid">
        <fgColor rgb="FF1B8A8F"/>
        <bgColor rgb="FF008080"/>
      </patternFill>
    </fill>
    <fill>
      <patternFill patternType="solid">
        <fgColor rgb="FFFFFBE6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2E7D32"/>
        <bgColor rgb="FF008000"/>
      </patternFill>
    </fill>
    <fill>
      <patternFill patternType="solid">
        <fgColor rgb="FF7F7F7F"/>
        <bgColor rgb="FF777777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FB8BA"/>
      </left>
      <right style="thin">
        <color rgb="FF9FB8BA"/>
      </right>
      <top style="thin">
        <color rgb="FF9FB8BA"/>
      </top>
      <bottom style="thin">
        <color rgb="FF9FB8BA"/>
      </bottom>
      <diagonal/>
    </border>
    <border diagonalUp="false" diagonalDown="false">
      <left/>
      <right/>
      <top/>
      <bottom style="thin">
        <color rgb="FF9FB8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F8CBC8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1235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7777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8A8F"/>
      <rgbColor rgb="FF9FB8BA"/>
      <rgbColor rgb="FF7F7F7F"/>
      <rgbColor rgb="FF9999FF"/>
      <rgbColor rgb="FF993366"/>
      <rgbColor rgb="FFFFFBE6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8CBC8"/>
      <rgbColor rgb="FF3366FF"/>
      <rgbColor rgb="FF33CCCC"/>
      <rgbColor rgb="FF99CC00"/>
      <rgbColor rgb="FFFFCC00"/>
      <rgbColor rgb="FFFF9900"/>
      <rgbColor rgb="FFFF6600"/>
      <rgbColor rgb="FF777777"/>
      <rgbColor rgb="FF969696"/>
      <rgbColor rgb="FF12355B"/>
      <rgbColor rgb="FF2E7D32"/>
      <rgbColor rgb="FF003300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.75" hidden="false" customHeight="true" outlineLevel="0" collapsed="false">
      <c r="A3" s="3" t="s">
        <v>2</v>
      </c>
      <c r="B3" s="3"/>
      <c r="C3" s="3"/>
      <c r="D3" s="3"/>
    </row>
    <row r="4" customFormat="false" ht="30" hidden="false" customHeight="true" outlineLevel="0" collapsed="false">
      <c r="B4" s="4" t="s">
        <v>3</v>
      </c>
      <c r="C4" s="5" t="s">
        <v>4</v>
      </c>
      <c r="D4" s="5"/>
    </row>
    <row r="5" customFormat="false" ht="30" hidden="false" customHeight="true" outlineLevel="0" collapsed="false">
      <c r="B5" s="4" t="s">
        <v>5</v>
      </c>
      <c r="C5" s="5" t="s">
        <v>6</v>
      </c>
      <c r="D5" s="5"/>
    </row>
    <row r="6" customFormat="false" ht="30" hidden="false" customHeight="true" outlineLevel="0" collapsed="false">
      <c r="B6" s="4" t="s">
        <v>7</v>
      </c>
      <c r="C6" s="5" t="s">
        <v>8</v>
      </c>
      <c r="D6" s="5"/>
    </row>
    <row r="7" customFormat="false" ht="30" hidden="false" customHeight="true" outlineLevel="0" collapsed="false">
      <c r="B7" s="4" t="s">
        <v>9</v>
      </c>
      <c r="C7" s="5" t="s">
        <v>10</v>
      </c>
      <c r="D7" s="5"/>
    </row>
    <row r="9" customFormat="false" ht="15" hidden="false" customHeight="false" outlineLevel="0" collapsed="false">
      <c r="A9" s="6" t="s">
        <v>11</v>
      </c>
    </row>
    <row r="10" customFormat="false" ht="15" hidden="false" customHeight="false" outlineLevel="0" collapsed="false">
      <c r="A10" s="7" t="s">
        <v>12</v>
      </c>
      <c r="B10" s="7" t="s">
        <v>13</v>
      </c>
      <c r="C10" s="7" t="s">
        <v>14</v>
      </c>
      <c r="D10" s="7" t="s">
        <v>15</v>
      </c>
    </row>
    <row r="11" customFormat="false" ht="45" hidden="false" customHeight="true" outlineLevel="0" collapsed="false">
      <c r="A11" s="8" t="n">
        <v>1</v>
      </c>
      <c r="B11" s="9" t="s">
        <v>16</v>
      </c>
      <c r="C11" s="9" t="s">
        <v>17</v>
      </c>
      <c r="D11" s="9" t="s">
        <v>18</v>
      </c>
    </row>
    <row r="12" customFormat="false" ht="31.5" hidden="false" customHeight="true" outlineLevel="0" collapsed="false">
      <c r="A12" s="8" t="n">
        <v>2</v>
      </c>
      <c r="B12" s="9" t="s">
        <v>19</v>
      </c>
      <c r="C12" s="9" t="s">
        <v>20</v>
      </c>
      <c r="D12" s="9" t="s">
        <v>21</v>
      </c>
    </row>
    <row r="13" customFormat="false" ht="45" hidden="false" customHeight="true" outlineLevel="0" collapsed="false">
      <c r="A13" s="8" t="n">
        <v>3</v>
      </c>
      <c r="B13" s="9" t="s">
        <v>22</v>
      </c>
      <c r="C13" s="9" t="s">
        <v>23</v>
      </c>
      <c r="D13" s="9" t="s">
        <v>24</v>
      </c>
    </row>
    <row r="14" customFormat="false" ht="57.75" hidden="false" customHeight="true" outlineLevel="0" collapsed="false">
      <c r="A14" s="8" t="n">
        <v>4</v>
      </c>
      <c r="B14" s="9" t="s">
        <v>25</v>
      </c>
      <c r="C14" s="9" t="s">
        <v>26</v>
      </c>
      <c r="D14" s="9" t="s">
        <v>27</v>
      </c>
    </row>
    <row r="15" customFormat="false" ht="45" hidden="false" customHeight="true" outlineLevel="0" collapsed="false">
      <c r="A15" s="8" t="n">
        <v>5</v>
      </c>
      <c r="B15" s="9" t="s">
        <v>28</v>
      </c>
      <c r="C15" s="9" t="s">
        <v>29</v>
      </c>
      <c r="D15" s="9" t="s">
        <v>30</v>
      </c>
    </row>
    <row r="16" customFormat="false" ht="45" hidden="false" customHeight="true" outlineLevel="0" collapsed="false">
      <c r="A16" s="8" t="n">
        <v>6</v>
      </c>
      <c r="B16" s="9" t="s">
        <v>31</v>
      </c>
      <c r="C16" s="9" t="s">
        <v>32</v>
      </c>
      <c r="D16" s="9" t="s">
        <v>33</v>
      </c>
    </row>
    <row r="18" customFormat="false" ht="15" hidden="false" customHeight="false" outlineLevel="0" collapsed="false">
      <c r="A18" s="6" t="s">
        <v>34</v>
      </c>
    </row>
    <row r="19" customFormat="false" ht="15" hidden="false" customHeight="false" outlineLevel="0" collapsed="false">
      <c r="A19" s="7" t="s">
        <v>12</v>
      </c>
      <c r="B19" s="7" t="s">
        <v>35</v>
      </c>
      <c r="C19" s="7" t="s">
        <v>36</v>
      </c>
      <c r="D19" s="7" t="s">
        <v>37</v>
      </c>
    </row>
    <row r="20" customFormat="false" ht="45" hidden="false" customHeight="true" outlineLevel="0" collapsed="false">
      <c r="A20" s="8" t="n">
        <v>1</v>
      </c>
      <c r="B20" s="9" t="s">
        <v>38</v>
      </c>
      <c r="C20" s="9" t="s">
        <v>39</v>
      </c>
      <c r="D20" s="9" t="s">
        <v>40</v>
      </c>
    </row>
    <row r="21" customFormat="false" ht="31.5" hidden="false" customHeight="true" outlineLevel="0" collapsed="false">
      <c r="A21" s="8" t="n">
        <v>2</v>
      </c>
      <c r="B21" s="9" t="s">
        <v>41</v>
      </c>
      <c r="C21" s="9" t="s">
        <v>42</v>
      </c>
      <c r="D21" s="9" t="s">
        <v>43</v>
      </c>
    </row>
    <row r="22" customFormat="false" ht="31.5" hidden="false" customHeight="true" outlineLevel="0" collapsed="false">
      <c r="A22" s="8" t="n">
        <v>3</v>
      </c>
      <c r="B22" s="9" t="s">
        <v>44</v>
      </c>
      <c r="C22" s="9" t="s">
        <v>45</v>
      </c>
      <c r="D22" s="9" t="s">
        <v>46</v>
      </c>
    </row>
    <row r="23" customFormat="false" ht="31.5" hidden="false" customHeight="true" outlineLevel="0" collapsed="false">
      <c r="A23" s="8" t="n">
        <v>4</v>
      </c>
      <c r="B23" s="9" t="s">
        <v>47</v>
      </c>
      <c r="C23" s="9" t="s">
        <v>48</v>
      </c>
      <c r="D23" s="9" t="s">
        <v>49</v>
      </c>
    </row>
    <row r="24" customFormat="false" ht="45" hidden="false" customHeight="true" outlineLevel="0" collapsed="false">
      <c r="A24" s="8" t="n">
        <v>5</v>
      </c>
      <c r="B24" s="9" t="s">
        <v>50</v>
      </c>
      <c r="C24" s="9" t="s">
        <v>51</v>
      </c>
      <c r="D24" s="9" t="s">
        <v>52</v>
      </c>
    </row>
    <row r="25" customFormat="false" ht="45" hidden="false" customHeight="true" outlineLevel="0" collapsed="false">
      <c r="A25" s="8" t="n">
        <v>6</v>
      </c>
      <c r="B25" s="9" t="s">
        <v>53</v>
      </c>
      <c r="C25" s="9" t="s">
        <v>54</v>
      </c>
      <c r="D25" s="9" t="s">
        <v>55</v>
      </c>
    </row>
    <row r="26" customFormat="false" ht="31.5" hidden="false" customHeight="true" outlineLevel="0" collapsed="false">
      <c r="A26" s="8" t="n">
        <v>7</v>
      </c>
      <c r="B26" s="9" t="s">
        <v>56</v>
      </c>
      <c r="C26" s="9" t="s">
        <v>57</v>
      </c>
      <c r="D26" s="9" t="s">
        <v>58</v>
      </c>
    </row>
    <row r="27" customFormat="false" ht="31.5" hidden="false" customHeight="true" outlineLevel="0" collapsed="false">
      <c r="A27" s="8" t="n">
        <v>8</v>
      </c>
      <c r="B27" s="9" t="s">
        <v>59</v>
      </c>
      <c r="C27" s="9" t="s">
        <v>60</v>
      </c>
      <c r="D27" s="9" t="s">
        <v>61</v>
      </c>
    </row>
    <row r="28" customFormat="false" ht="30" hidden="false" customHeight="true" outlineLevel="0" collapsed="false">
      <c r="A28" s="8" t="n">
        <v>9</v>
      </c>
      <c r="B28" s="9" t="s">
        <v>62</v>
      </c>
      <c r="C28" s="9" t="s">
        <v>63</v>
      </c>
      <c r="D28" s="9" t="s">
        <v>64</v>
      </c>
    </row>
    <row r="29" customFormat="false" ht="30" hidden="false" customHeight="true" outlineLevel="0" collapsed="false">
      <c r="A29" s="8" t="n">
        <v>10</v>
      </c>
      <c r="B29" s="9" t="s">
        <v>65</v>
      </c>
      <c r="C29" s="9" t="s">
        <v>66</v>
      </c>
      <c r="D29" s="9" t="s">
        <v>67</v>
      </c>
    </row>
    <row r="30" customFormat="false" ht="30" hidden="false" customHeight="true" outlineLevel="0" collapsed="false">
      <c r="A30" s="8" t="n">
        <v>11</v>
      </c>
      <c r="B30" s="9" t="s">
        <v>68</v>
      </c>
      <c r="C30" s="9" t="s">
        <v>69</v>
      </c>
      <c r="D30" s="9" t="s">
        <v>70</v>
      </c>
    </row>
    <row r="31" customFormat="false" ht="30" hidden="false" customHeight="true" outlineLevel="0" collapsed="false">
      <c r="A31" s="8" t="n">
        <v>12</v>
      </c>
      <c r="B31" s="9" t="s">
        <v>71</v>
      </c>
      <c r="C31" s="9" t="s">
        <v>72</v>
      </c>
      <c r="D31" s="9" t="s">
        <v>73</v>
      </c>
    </row>
    <row r="33" customFormat="false" ht="15" hidden="false" customHeight="false" outlineLevel="0" collapsed="false">
      <c r="A33" s="6" t="s">
        <v>74</v>
      </c>
    </row>
    <row r="34" customFormat="false" ht="15" hidden="false" customHeight="false" outlineLevel="0" collapsed="false">
      <c r="A34" s="7" t="s">
        <v>12</v>
      </c>
      <c r="B34" s="7" t="s">
        <v>75</v>
      </c>
      <c r="C34" s="7" t="s">
        <v>14</v>
      </c>
      <c r="D34" s="7" t="s">
        <v>15</v>
      </c>
    </row>
    <row r="35" customFormat="false" ht="45" hidden="false" customHeight="true" outlineLevel="0" collapsed="false">
      <c r="A35" s="8" t="n">
        <v>1</v>
      </c>
      <c r="B35" s="9" t="s">
        <v>76</v>
      </c>
      <c r="C35" s="9" t="s">
        <v>77</v>
      </c>
      <c r="D35" s="9" t="s">
        <v>78</v>
      </c>
    </row>
    <row r="36" customFormat="false" ht="31.5" hidden="false" customHeight="true" outlineLevel="0" collapsed="false">
      <c r="A36" s="8" t="n">
        <v>2</v>
      </c>
      <c r="B36" s="9" t="s">
        <v>79</v>
      </c>
      <c r="C36" s="9" t="s">
        <v>80</v>
      </c>
      <c r="D36" s="9" t="s">
        <v>81</v>
      </c>
    </row>
    <row r="37" customFormat="false" ht="45" hidden="false" customHeight="true" outlineLevel="0" collapsed="false">
      <c r="A37" s="8" t="n">
        <v>3</v>
      </c>
      <c r="B37" s="9" t="s">
        <v>82</v>
      </c>
      <c r="C37" s="9" t="s">
        <v>83</v>
      </c>
      <c r="D37" s="9" t="s">
        <v>84</v>
      </c>
    </row>
    <row r="38" customFormat="false" ht="31.5" hidden="false" customHeight="true" outlineLevel="0" collapsed="false">
      <c r="A38" s="8" t="n">
        <v>4</v>
      </c>
      <c r="B38" s="9" t="s">
        <v>85</v>
      </c>
      <c r="C38" s="9" t="s">
        <v>86</v>
      </c>
      <c r="D38" s="9" t="s">
        <v>87</v>
      </c>
    </row>
    <row r="39" customFormat="false" ht="31.5" hidden="false" customHeight="true" outlineLevel="0" collapsed="false">
      <c r="A39" s="8" t="n">
        <v>5</v>
      </c>
      <c r="B39" s="9" t="s">
        <v>88</v>
      </c>
      <c r="C39" s="9" t="s">
        <v>89</v>
      </c>
      <c r="D39" s="9" t="s">
        <v>90</v>
      </c>
    </row>
    <row r="40" customFormat="false" ht="45" hidden="false" customHeight="true" outlineLevel="0" collapsed="false">
      <c r="A40" s="8" t="n">
        <v>6</v>
      </c>
      <c r="B40" s="9" t="s">
        <v>91</v>
      </c>
      <c r="C40" s="9" t="s">
        <v>92</v>
      </c>
      <c r="D40" s="9" t="s">
        <v>93</v>
      </c>
    </row>
  </sheetData>
  <mergeCells count="5">
    <mergeCell ref="A3:D3"/>
    <mergeCell ref="C4:D4"/>
    <mergeCell ref="C5:D5"/>
    <mergeCell ref="C6:D6"/>
    <mergeCell ref="C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64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10" t="s">
        <v>95</v>
      </c>
      <c r="B3" s="10"/>
      <c r="C3" s="10"/>
      <c r="D3" s="10"/>
      <c r="E3" s="10"/>
      <c r="F3" s="10"/>
      <c r="G3" s="10"/>
    </row>
    <row r="5" customFormat="false" ht="15" hidden="false" customHeight="false" outlineLevel="0" collapsed="false">
      <c r="B5" s="11" t="s">
        <v>96</v>
      </c>
      <c r="C5" s="12" t="s">
        <v>97</v>
      </c>
    </row>
    <row r="6" customFormat="false" ht="15" hidden="false" customHeight="false" outlineLevel="0" collapsed="false">
      <c r="B6" s="11" t="s">
        <v>98</v>
      </c>
      <c r="C6" s="12" t="s">
        <v>99</v>
      </c>
    </row>
    <row r="7" customFormat="false" ht="15" hidden="false" customHeight="false" outlineLevel="0" collapsed="false">
      <c r="B7" s="11" t="s">
        <v>100</v>
      </c>
      <c r="C7" s="12" t="s">
        <v>4</v>
      </c>
    </row>
    <row r="8" customFormat="false" ht="15" hidden="false" customHeight="false" outlineLevel="0" collapsed="false">
      <c r="B8" s="11" t="s">
        <v>101</v>
      </c>
      <c r="C8" s="12" t="s">
        <v>102</v>
      </c>
    </row>
    <row r="9" customFormat="false" ht="15" hidden="false" customHeight="false" outlineLevel="0" collapsed="false">
      <c r="B9" s="11" t="s">
        <v>103</v>
      </c>
      <c r="C9" s="13" t="n">
        <v>46266</v>
      </c>
      <c r="D9" s="2" t="s">
        <v>104</v>
      </c>
    </row>
    <row r="10" customFormat="false" ht="15" hidden="false" customHeight="false" outlineLevel="0" collapsed="false">
      <c r="B10" s="11" t="s">
        <v>105</v>
      </c>
      <c r="C10" s="13" t="n">
        <v>46295</v>
      </c>
      <c r="D10" s="2" t="s">
        <v>106</v>
      </c>
    </row>
    <row r="11" customFormat="false" ht="15" hidden="false" customHeight="false" outlineLevel="0" collapsed="false">
      <c r="B11" s="11" t="s">
        <v>107</v>
      </c>
      <c r="C11" s="14" t="str">
        <f aca="false">IF(OR(C9="",C10=""),"",DAY(C9)&amp;"."&amp;MONTH(C9)&amp;"."&amp;YEAR(C9)&amp;" – "&amp;DAY(C10)&amp;"."&amp;MONTH(C10)&amp;"."&amp;YEAR(C10))</f>
        <v>1.9.2026 – 30.9.2026</v>
      </c>
    </row>
    <row r="12" customFormat="false" ht="35.05" hidden="false" customHeight="false" outlineLevel="0" collapsed="false">
      <c r="B12" s="11" t="s">
        <v>108</v>
      </c>
      <c r="C12" s="15" t="n">
        <f aca="true">IF(C10="",TODAY(),C10)</f>
        <v>46295</v>
      </c>
    </row>
    <row r="13" customFormat="false" ht="33.75" hidden="false" customHeight="true" outlineLevel="0" collapsed="false">
      <c r="B13" s="11" t="s">
        <v>109</v>
      </c>
      <c r="C13" s="16" t="str">
        <f aca="false">IF(IF(OR(C9="",C10=""),"davrni kiriting (C9, C10); ","")&amp;IF(AND(C9&lt;&gt;"",C10&lt;&gt;"",C10&lt;C9),"davr oxiri boshidan oldin; ","")&amp;IF(OR(C5="",C6=""),"muassasa va F.I.Sh.; ","")&amp;IF(SUM(D36,D37,D38,D39,D40,D43,D44,D45,D46,D48,D50,D51)&gt;0,"jurnallarda xatolar bor (pastga qarang); ","")="","✔ TAYYOR / ГОТОВО","✖ TO‘LIQ EMAS / НЕ ПОЛНО: "&amp;IF(OR(C9="",C10=""),"davrni kiriting (C9, C10); ","")&amp;IF(AND(C9&lt;&gt;"",C10&lt;&gt;"",C10&lt;C9),"davr oxiri boshidan oldin; ","")&amp;IF(OR(C5="",C6=""),"muassasa va F.I.Sh.; ","")&amp;IF(SUM(D36,D37,D38,D39,D40,D43,D44,D45,D46,D48,D50,D51)&gt;0,"jurnallarda xatolar bor (pastga qarang); ",""))</f>
        <v>✔ TAYYOR / ГОТОВО</v>
      </c>
      <c r="D13" s="16"/>
      <c r="E13" s="16"/>
      <c r="F13" s="16"/>
      <c r="G13" s="16"/>
    </row>
    <row r="14" customFormat="false" ht="15" hidden="false" customHeight="false" outlineLevel="0" collapsed="false">
      <c r="B14" s="11" t="s">
        <v>110</v>
      </c>
      <c r="C14" s="16" t="str">
        <f aca="false">IF(COUNTBLANK(Hujjatlar!E5:E9)=0,"✔ Hammasi belgilangan / Всё отмечено","✖ Hujjatlar varag‘ida belgilanmagan: "&amp;COUNTBLANK(Hujjatlar!E5:E9)&amp;" ta")</f>
        <v>✖ Hujjatlar varag‘ida belgilanmagan: 5 ta</v>
      </c>
      <c r="D14" s="16"/>
      <c r="E14" s="16"/>
      <c r="F14" s="16"/>
      <c r="G14" s="16"/>
    </row>
    <row r="16" customFormat="false" ht="31.5" hidden="false" customHeight="true" outlineLevel="0" collapsed="false">
      <c r="A16" s="7" t="s">
        <v>111</v>
      </c>
      <c r="B16" s="7" t="s">
        <v>112</v>
      </c>
      <c r="C16" s="7" t="s">
        <v>113</v>
      </c>
      <c r="D16" s="7" t="s">
        <v>114</v>
      </c>
      <c r="E16" s="7" t="s">
        <v>115</v>
      </c>
      <c r="F16" s="7" t="s">
        <v>116</v>
      </c>
      <c r="G16" s="7" t="s">
        <v>117</v>
      </c>
    </row>
    <row r="17" customFormat="false" ht="31.5" hidden="false" customHeight="true" outlineLevel="0" collapsed="false">
      <c r="A17" s="8" t="n">
        <v>1</v>
      </c>
      <c r="B17" s="5" t="s">
        <v>118</v>
      </c>
      <c r="C17" s="5" t="s">
        <v>119</v>
      </c>
      <c r="D17" s="8" t="s">
        <v>120</v>
      </c>
      <c r="E17" s="8" t="s">
        <v>121</v>
      </c>
      <c r="F17" s="17" t="n">
        <f aca="false">IF(OR(Boshqaruv!$C$9="",Boshqaruv!$C$10=""),"",COUNTIFS(Bolalar!$N$5:$N$1804,"Ha",Bolalar!$K$5:$K$1804,"Ha"))</f>
        <v>6</v>
      </c>
      <c r="G17" s="18" t="s">
        <v>122</v>
      </c>
    </row>
    <row r="18" customFormat="false" ht="31.5" hidden="false" customHeight="true" outlineLevel="0" collapsed="false">
      <c r="A18" s="8" t="n">
        <v>2</v>
      </c>
      <c r="B18" s="5" t="s">
        <v>123</v>
      </c>
      <c r="C18" s="5" t="s">
        <v>124</v>
      </c>
      <c r="D18" s="8" t="s">
        <v>125</v>
      </c>
      <c r="E18" s="8" t="s">
        <v>121</v>
      </c>
      <c r="F18" s="17" t="n">
        <f aca="false">IF(OR(Boshqaruv!$C$9="",Boshqaruv!$C$10=""),"",COUNTIFS(Kasallanish!$B$5:$B$2504,"&gt;="&amp;Boshqaruv!$C$9,Kasallanish!$B$5:$B$2504,"&lt;="&amp;Boshqaruv!$C$10,Kasallanish!$H$5:$H$2504,"Ha"))</f>
        <v>0</v>
      </c>
      <c r="G18" s="18" t="s">
        <v>126</v>
      </c>
    </row>
    <row r="19" customFormat="false" ht="31.5" hidden="false" customHeight="true" outlineLevel="0" collapsed="false">
      <c r="A19" s="8" t="n">
        <v>3</v>
      </c>
      <c r="B19" s="5" t="s">
        <v>127</v>
      </c>
      <c r="C19" s="5" t="s">
        <v>128</v>
      </c>
      <c r="D19" s="8" t="s">
        <v>125</v>
      </c>
      <c r="E19" s="8" t="s">
        <v>121</v>
      </c>
      <c r="F19" s="17" t="n">
        <f aca="false">IF(OR(Boshqaruv!$C$9="",Boshqaruv!$C$10=""),"",COUNTIFS(Olim_bolalar!$B$5:$B$104,"&gt;="&amp;Boshqaruv!$C$9,Olim_bolalar!$B$5:$B$104,"&lt;="&amp;Boshqaruv!$C$10,Olim_bolalar!$H$5:$H$104,"Ha"))</f>
        <v>0</v>
      </c>
      <c r="G19" s="18" t="s">
        <v>129</v>
      </c>
    </row>
    <row r="20" customFormat="false" ht="31.5" hidden="false" customHeight="true" outlineLevel="0" collapsed="false">
      <c r="A20" s="8" t="n">
        <v>4</v>
      </c>
      <c r="B20" s="5" t="s">
        <v>130</v>
      </c>
      <c r="C20" s="5" t="s">
        <v>131</v>
      </c>
      <c r="D20" s="8" t="s">
        <v>120</v>
      </c>
      <c r="E20" s="8" t="s">
        <v>121</v>
      </c>
      <c r="F20" s="17" t="n">
        <f aca="false">IF(OR(Boshqaruv!$C$9="",Boshqaruv!$C$10=""),"",COUNTIFS(Yangi_tugilgan!$I$5:$I$604,"&gt;="&amp;Boshqaruv!$C$9,Yangi_tugilgan!$I$5:$I$604,"&lt;="&amp;Boshqaruv!$C$10,Yangi_tugilgan!$B$5:$B$604,"&lt;&gt;"))</f>
        <v>0</v>
      </c>
      <c r="G20" s="18" t="s">
        <v>132</v>
      </c>
    </row>
    <row r="21" customFormat="false" ht="31.5" hidden="false" customHeight="true" outlineLevel="0" collapsed="false">
      <c r="A21" s="8" t="n">
        <v>5</v>
      </c>
      <c r="B21" s="5" t="s">
        <v>133</v>
      </c>
      <c r="C21" s="5" t="s">
        <v>134</v>
      </c>
      <c r="D21" s="8" t="s">
        <v>120</v>
      </c>
      <c r="E21" s="8" t="s">
        <v>121</v>
      </c>
      <c r="F21" s="17" t="n">
        <f aca="false">IF(OR(Boshqaruv!$C$9="",Boshqaruv!$C$10=""),"",COUNTIFS(Bolalar!$T$5:$T$1804,"Ha"))</f>
        <v>0</v>
      </c>
      <c r="G21" s="18" t="s">
        <v>135</v>
      </c>
    </row>
    <row r="22" customFormat="false" ht="31.5" hidden="false" customHeight="true" outlineLevel="0" collapsed="false">
      <c r="A22" s="8" t="n">
        <v>6</v>
      </c>
      <c r="B22" s="5" t="s">
        <v>136</v>
      </c>
      <c r="C22" s="5" t="s">
        <v>137</v>
      </c>
      <c r="D22" s="8" t="s">
        <v>120</v>
      </c>
      <c r="E22" s="8" t="s">
        <v>121</v>
      </c>
      <c r="F22" s="17" t="n">
        <f aca="false">IF(OR(Boshqaruv!$C$9="",Boshqaruv!$C$10=""),"",COUNTIFS(Bolalar!$U$5:$U$1804,"&gt;="&amp;Boshqaruv!$C$9,Bolalar!$U$5:$U$1804,"&lt;="&amp;Boshqaruv!$C$10,Bolalar!$B$5:$B$1804,"&lt;&gt;"))</f>
        <v>0</v>
      </c>
      <c r="G22" s="18" t="s">
        <v>138</v>
      </c>
    </row>
    <row r="23" customFormat="false" ht="45" hidden="false" customHeight="true" outlineLevel="0" collapsed="false">
      <c r="A23" s="8" t="n">
        <v>7</v>
      </c>
      <c r="B23" s="5" t="s">
        <v>139</v>
      </c>
      <c r="C23" s="5" t="s">
        <v>140</v>
      </c>
      <c r="D23" s="8" t="s">
        <v>120</v>
      </c>
      <c r="E23" s="8" t="s">
        <v>141</v>
      </c>
      <c r="F23" s="17" t="n">
        <f aca="false">IF(OR(Boshqaruv!$C$9="",Boshqaruv!$C$10=""),"",COUNTIFS(Emlash!$Q$5:$Q$2004,1))</f>
        <v>0</v>
      </c>
      <c r="G23" s="18" t="s">
        <v>142</v>
      </c>
    </row>
    <row r="24" customFormat="false" ht="31.5" hidden="false" customHeight="true" outlineLevel="0" collapsed="false">
      <c r="A24" s="8" t="n">
        <v>8</v>
      </c>
      <c r="B24" s="5" t="s">
        <v>143</v>
      </c>
      <c r="C24" s="5" t="s">
        <v>144</v>
      </c>
      <c r="D24" s="8" t="s">
        <v>120</v>
      </c>
      <c r="E24" s="8" t="s">
        <v>141</v>
      </c>
      <c r="F24" s="17" t="n">
        <f aca="false">IF(OR(Boshqaruv!$C$9="",Boshqaruv!$C$10=""),"",COUNTIFS(Emlash!$R$5:$R$2004,1))</f>
        <v>0</v>
      </c>
      <c r="G24" s="18" t="s">
        <v>145</v>
      </c>
    </row>
    <row r="25" customFormat="false" ht="30" hidden="false" customHeight="true" outlineLevel="0" collapsed="false">
      <c r="A25" s="8" t="n">
        <v>9</v>
      </c>
      <c r="B25" s="5" t="s">
        <v>146</v>
      </c>
      <c r="C25" s="5" t="s">
        <v>147</v>
      </c>
      <c r="D25" s="8" t="s">
        <v>148</v>
      </c>
      <c r="E25" s="8" t="s">
        <v>141</v>
      </c>
      <c r="F25" s="19" t="str">
        <f aca="false">IF(OR(Boshqaruv!$C$9="",Boshqaruv!$C$10=""),"",IF(N($F$23)=0,"",$F$24/$F$23))</f>
        <v/>
      </c>
      <c r="G25" s="18" t="s">
        <v>149</v>
      </c>
    </row>
    <row r="26" customFormat="false" ht="57.75" hidden="false" customHeight="true" outlineLevel="0" collapsed="false">
      <c r="A26" s="8" t="n">
        <v>10</v>
      </c>
      <c r="B26" s="5" t="s">
        <v>150</v>
      </c>
      <c r="C26" s="5" t="s">
        <v>151</v>
      </c>
      <c r="D26" s="8" t="s">
        <v>120</v>
      </c>
      <c r="E26" s="8" t="s">
        <v>121</v>
      </c>
      <c r="F26" s="17" t="n">
        <f aca="false">IF(OR(Boshqaruv!$C$9="",Boshqaruv!$C$10=""),"",COUNTIFS(Yangi_tugilgan!$I$5:$I$604,"&gt;="&amp;Boshqaruv!$C$9,Yangi_tugilgan!$I$5:$I$604,"&lt;="&amp;Boshqaruv!$C$10,Yangi_tugilgan!$K$5:$K$604,"Ha"))</f>
        <v>0</v>
      </c>
      <c r="G26" s="18" t="s">
        <v>152</v>
      </c>
    </row>
    <row r="27" customFormat="false" ht="70.5" hidden="false" customHeight="true" outlineLevel="0" collapsed="false">
      <c r="A27" s="8" t="n">
        <v>11</v>
      </c>
      <c r="B27" s="5" t="s">
        <v>153</v>
      </c>
      <c r="C27" s="5" t="s">
        <v>154</v>
      </c>
      <c r="D27" s="8" t="s">
        <v>120</v>
      </c>
      <c r="E27" s="8" t="s">
        <v>121</v>
      </c>
      <c r="F27" s="17" t="n">
        <f aca="false">IF(OR(Boshqaruv!$C$9="",Boshqaruv!$C$10=""),"",COUNTIFS(Patronaj_0_5!$K$5:$K$2504,1)+COUNTIFS(Yangi_tugilgan!$O$5:$O$604,1))</f>
        <v>0</v>
      </c>
      <c r="G27" s="18" t="s">
        <v>155</v>
      </c>
    </row>
    <row r="28" customFormat="false" ht="45" hidden="false" customHeight="true" outlineLevel="0" collapsed="false">
      <c r="A28" s="8" t="n">
        <v>12</v>
      </c>
      <c r="B28" s="5" t="s">
        <v>156</v>
      </c>
      <c r="C28" s="5" t="s">
        <v>157</v>
      </c>
      <c r="D28" s="8" t="s">
        <v>125</v>
      </c>
      <c r="E28" s="8" t="s">
        <v>121</v>
      </c>
      <c r="F28" s="17" t="n">
        <f aca="false">IF(OR(Boshqaruv!$C$9="",Boshqaruv!$C$10=""),"",COUNTIFS(Kasallanish!$B$5:$B$2504,"&gt;="&amp;Boshqaruv!$C$9,Kasallanish!$B$5:$B$2504,"&lt;="&amp;Boshqaruv!$C$10,Kasallanish!$I$5:$I$2504,"Ha"))</f>
        <v>0</v>
      </c>
      <c r="G28" s="18" t="s">
        <v>158</v>
      </c>
    </row>
    <row r="29" customFormat="false" ht="31.5" hidden="false" customHeight="true" outlineLevel="0" collapsed="false">
      <c r="A29" s="8" t="n">
        <v>13</v>
      </c>
      <c r="B29" s="5" t="s">
        <v>159</v>
      </c>
      <c r="C29" s="5" t="s">
        <v>160</v>
      </c>
      <c r="D29" s="8" t="s">
        <v>125</v>
      </c>
      <c r="E29" s="8" t="s">
        <v>121</v>
      </c>
      <c r="F29" s="17" t="n">
        <f aca="false">IF(OR(Boshqaruv!$C$9="",Boshqaruv!$C$10=""),"",COUNTIFS(Olim_bolalar!$B$5:$B$104,"&gt;="&amp;Boshqaruv!$C$9,Olim_bolalar!$B$5:$B$104,"&lt;="&amp;Boshqaruv!$C$10,Olim_bolalar!$I$5:$I$104,"Ha"))</f>
        <v>0</v>
      </c>
      <c r="G29" s="18" t="s">
        <v>161</v>
      </c>
    </row>
    <row r="30" customFormat="false" ht="45" hidden="false" customHeight="true" outlineLevel="0" collapsed="false">
      <c r="A30" s="8" t="n">
        <v>14</v>
      </c>
      <c r="B30" s="5" t="s">
        <v>162</v>
      </c>
      <c r="C30" s="5" t="s">
        <v>163</v>
      </c>
      <c r="D30" s="8" t="s">
        <v>120</v>
      </c>
      <c r="E30" s="8" t="s">
        <v>121</v>
      </c>
      <c r="F30" s="17" t="n">
        <f aca="false">IF(OR(Boshqaruv!$C$9="",Boshqaruv!$C$10=""),"",COUNTIFS(Profilaktik_korik!$J$5:$J$2504,1))</f>
        <v>0</v>
      </c>
      <c r="G30" s="18" t="s">
        <v>164</v>
      </c>
    </row>
    <row r="31" customFormat="false" ht="45" hidden="false" customHeight="true" outlineLevel="0" collapsed="false">
      <c r="A31" s="8" t="n">
        <v>15</v>
      </c>
      <c r="B31" s="5" t="s">
        <v>165</v>
      </c>
      <c r="C31" s="5" t="s">
        <v>166</v>
      </c>
      <c r="D31" s="8" t="s">
        <v>120</v>
      </c>
      <c r="E31" s="8" t="s">
        <v>121</v>
      </c>
      <c r="F31" s="17" t="n">
        <f aca="false">IF(OR(Boshqaruv!$C$9="",Boshqaruv!$C$10=""),"",COUNTIFS(Skrining_bolalar!$B$5:$B$2504,"&gt;="&amp;Boshqaruv!$C$9,Skrining_bolalar!$B$5:$B$2504,"&lt;="&amp;Boshqaruv!$C$10,Skrining_bolalar!$J$5:$J$2504,"Gelmintoz",Skrining_bolalar!$K$5:$K$2504,"Ha"))</f>
        <v>0</v>
      </c>
      <c r="G31" s="18" t="s">
        <v>167</v>
      </c>
    </row>
    <row r="32" customFormat="false" ht="45" hidden="false" customHeight="true" outlineLevel="0" collapsed="false">
      <c r="A32" s="8" t="n">
        <v>16</v>
      </c>
      <c r="B32" s="5" t="s">
        <v>168</v>
      </c>
      <c r="C32" s="5" t="s">
        <v>169</v>
      </c>
      <c r="D32" s="8" t="s">
        <v>120</v>
      </c>
      <c r="E32" s="8" t="s">
        <v>121</v>
      </c>
      <c r="F32" s="17" t="n">
        <f aca="false">IF(OR(Boshqaruv!$C$9="",Boshqaruv!$C$10=""),"",COUNTIFS(Skrining_bolalar!$B$5:$B$2504,"&gt;="&amp;Boshqaruv!$C$9,Skrining_bolalar!$B$5:$B$2504,"&lt;="&amp;Boshqaruv!$C$10,Skrining_bolalar!$J$5:$J$2504,"Onkogematologik",Skrining_bolalar!$K$5:$K$2504,"Ha"))</f>
        <v>0</v>
      </c>
      <c r="G32" s="18" t="s">
        <v>170</v>
      </c>
    </row>
    <row r="34" customFormat="false" ht="15" hidden="false" customHeight="false" outlineLevel="0" collapsed="false">
      <c r="A34" s="6" t="s">
        <v>171</v>
      </c>
    </row>
    <row r="35" customFormat="false" ht="15" hidden="false" customHeight="false" outlineLevel="0" collapsed="false">
      <c r="A35" s="7"/>
      <c r="B35" s="7" t="s">
        <v>172</v>
      </c>
      <c r="C35" s="7" t="s">
        <v>173</v>
      </c>
      <c r="D35" s="7" t="s">
        <v>174</v>
      </c>
      <c r="E35" s="7"/>
      <c r="F35" s="7" t="s">
        <v>175</v>
      </c>
      <c r="G35" s="7" t="s">
        <v>176</v>
      </c>
    </row>
    <row r="36" customFormat="false" ht="30" hidden="false" customHeight="true" outlineLevel="0" collapsed="false">
      <c r="A36" s="8"/>
      <c r="B36" s="5" t="s">
        <v>177</v>
      </c>
      <c r="C36" s="5" t="s">
        <v>178</v>
      </c>
      <c r="D36" s="8" t="n">
        <f aca="false">COUNTIFS(Bolalar!$B$5:$B$1804,"&lt;&gt;",Bolalar!$C$5:$C$1804,"")</f>
        <v>0</v>
      </c>
      <c r="E36" s="8"/>
      <c r="F36" s="20" t="str">
        <f aca="false">IF(N(D36)=0,"✔ OK",IF("err"="err","✖ XATO / ОШИБКА","⚠ DIQQAT / ВНИМАНИЕ"))</f>
        <v>✔ OK</v>
      </c>
      <c r="G36" s="5" t="s">
        <v>179</v>
      </c>
    </row>
    <row r="37" customFormat="false" ht="30" hidden="false" customHeight="true" outlineLevel="0" collapsed="false">
      <c r="A37" s="8"/>
      <c r="B37" s="5" t="s">
        <v>180</v>
      </c>
      <c r="C37" s="5" t="s">
        <v>181</v>
      </c>
      <c r="D37" s="8" t="n">
        <f aca="false">COUNTIFS(Bolalar!$P$5:$P$1804,"Ha",Bolalar!$Q$5:$Q$1804,"")</f>
        <v>0</v>
      </c>
      <c r="E37" s="8"/>
      <c r="F37" s="20" t="str">
        <f aca="false">IF(N(D37)=0,"✔ OK",IF("err"="err","✖ XATO / ОШИБКА","⚠ DIQQAT / ВНИМАНИЕ"))</f>
        <v>✔ OK</v>
      </c>
      <c r="G37" s="5" t="s">
        <v>182</v>
      </c>
    </row>
    <row r="38" customFormat="false" ht="30" hidden="false" customHeight="true" outlineLevel="0" collapsed="false">
      <c r="A38" s="8"/>
      <c r="B38" s="5" t="s">
        <v>183</v>
      </c>
      <c r="C38" s="5" t="s">
        <v>184</v>
      </c>
      <c r="D38" s="8" t="n">
        <f aca="false">COUNTIF(Bolalar!$W$5:$W$1804,"Takror")</f>
        <v>0</v>
      </c>
      <c r="E38" s="8"/>
      <c r="F38" s="20" t="str">
        <f aca="false">IF(N(D38)=0,"✔ OK",IF("err"="err","✖ XATO / ОШИБКА","⚠ DIQQAT / ВНИМАНИЕ"))</f>
        <v>✔ OK</v>
      </c>
      <c r="G38" s="5" t="s">
        <v>185</v>
      </c>
    </row>
    <row r="39" customFormat="false" ht="30" hidden="false" customHeight="true" outlineLevel="0" collapsed="false">
      <c r="A39" s="8"/>
      <c r="B39" s="5" t="s">
        <v>186</v>
      </c>
      <c r="C39" s="5" t="s">
        <v>187</v>
      </c>
      <c r="D39" s="8" t="n">
        <f aca="false">COUNTIFS(Kasallanish!$C$5:$C$2504,"&lt;&gt;",Kasallanish!$B$5:$B$2504,"")</f>
        <v>0</v>
      </c>
      <c r="E39" s="8"/>
      <c r="F39" s="20" t="str">
        <f aca="false">IF(N(D39)=0,"✔ OK",IF("err"="err","✖ XATO / ОШИБКА","⚠ DIQQAT / ВНИМАНИЕ"))</f>
        <v>✔ OK</v>
      </c>
      <c r="G39" s="5" t="s">
        <v>179</v>
      </c>
    </row>
    <row r="40" customFormat="false" ht="30" hidden="false" customHeight="true" outlineLevel="0" collapsed="false">
      <c r="A40" s="8"/>
      <c r="B40" s="5" t="s">
        <v>188</v>
      </c>
      <c r="C40" s="5" t="s">
        <v>189</v>
      </c>
      <c r="D40" s="8" t="n">
        <f aca="false">COUNTIFS(Olim_bolalar!$C$5:$C$104,"&lt;&gt;",Olim_bolalar!$B$5:$B$104,"")</f>
        <v>0</v>
      </c>
      <c r="E40" s="8"/>
      <c r="F40" s="20" t="str">
        <f aca="false">IF(N(D40)=0,"✔ OK",IF("err"="err","✖ XATO / ОШИБКА","⚠ DIQQAT / ВНИМАНИЕ"))</f>
        <v>✔ OK</v>
      </c>
      <c r="G40" s="5" t="s">
        <v>179</v>
      </c>
    </row>
    <row r="41" customFormat="false" ht="30" hidden="false" customHeight="true" outlineLevel="0" collapsed="false">
      <c r="A41" s="8"/>
      <c r="B41" s="5" t="s">
        <v>190</v>
      </c>
      <c r="C41" s="5" t="s">
        <v>191</v>
      </c>
      <c r="D41" s="8" t="n">
        <f aca="false">COUNTIF(Yangi_tugilgan!$L$5:$L$604,"Ha")</f>
        <v>0</v>
      </c>
      <c r="E41" s="8"/>
      <c r="F41" s="20" t="str">
        <f aca="false">IF(N(D41)=0,"✔ OK",IF("warn"="err","✖ XATO / ОШИБКА","⚠ DIQQAT / ВНИМАНИЕ"))</f>
        <v>✔ OK</v>
      </c>
      <c r="G41" s="5" t="s">
        <v>192</v>
      </c>
    </row>
    <row r="42" customFormat="false" ht="30" hidden="false" customHeight="true" outlineLevel="0" collapsed="false">
      <c r="A42" s="8"/>
      <c r="B42" s="5" t="s">
        <v>193</v>
      </c>
      <c r="C42" s="5" t="s">
        <v>194</v>
      </c>
      <c r="D42" s="8" t="n">
        <f aca="false">COUNTIFS(Yangi_tugilgan!$B$5:$B$604,"&lt;&gt;",Yangi_tugilgan!$H$5:$H$604,"")</f>
        <v>0</v>
      </c>
      <c r="E42" s="8"/>
      <c r="F42" s="20" t="str">
        <f aca="false">IF(N(D42)=0,"✔ OK",IF("warn"="err","✖ XATO / ОШИБКА","⚠ DIQQAT / ВНИМАНИЕ"))</f>
        <v>✔ OK</v>
      </c>
      <c r="G42" s="5" t="s">
        <v>179</v>
      </c>
    </row>
    <row r="43" customFormat="false" ht="30" hidden="false" customHeight="true" outlineLevel="0" collapsed="false">
      <c r="A43" s="8"/>
      <c r="B43" s="5" t="s">
        <v>195</v>
      </c>
      <c r="C43" s="5" t="s">
        <v>196</v>
      </c>
      <c r="D43" s="8" t="n">
        <f aca="false">COUNTIF(Yangi_tugilgan!$N$5:$N$604,"Takror")</f>
        <v>0</v>
      </c>
      <c r="E43" s="8"/>
      <c r="F43" s="20" t="str">
        <f aca="false">IF(N(D43)=0,"✔ OK",IF("err"="err","✖ XATO / ОШИБКА","⚠ DIQQAT / ВНИМАНИЕ"))</f>
        <v>✔ OK</v>
      </c>
      <c r="G43" s="5" t="s">
        <v>185</v>
      </c>
    </row>
    <row r="44" customFormat="false" ht="30" hidden="false" customHeight="true" outlineLevel="0" collapsed="false">
      <c r="A44" s="8"/>
      <c r="B44" s="5" t="s">
        <v>197</v>
      </c>
      <c r="C44" s="5" t="s">
        <v>198</v>
      </c>
      <c r="D44" s="8" t="n">
        <f aca="false">COUNTIFS(Patronaj_0_5!$C$5:$C$2504,"&lt;&gt;",Patronaj_0_5!$B$5:$B$2504,"")</f>
        <v>0</v>
      </c>
      <c r="E44" s="8"/>
      <c r="F44" s="20" t="str">
        <f aca="false">IF(N(D44)=0,"✔ OK",IF("err"="err","✖ XATO / ОШИБКА","⚠ DIQQAT / ВНИМАНИЕ"))</f>
        <v>✔ OK</v>
      </c>
      <c r="G44" s="5" t="s">
        <v>179</v>
      </c>
    </row>
    <row r="45" customFormat="false" ht="30" hidden="false" customHeight="true" outlineLevel="0" collapsed="false">
      <c r="A45" s="8"/>
      <c r="B45" s="5" t="s">
        <v>199</v>
      </c>
      <c r="C45" s="5" t="s">
        <v>200</v>
      </c>
      <c r="D45" s="8" t="n">
        <f aca="false">COUNTIFS(Emlash!$B$5:$B$2004,"&lt;&gt;",Emlash!$J$5:$J$2004,"")</f>
        <v>0</v>
      </c>
      <c r="E45" s="8"/>
      <c r="F45" s="20" t="str">
        <f aca="false">IF(N(D45)=0,"✔ OK",IF("err"="err","✖ XATO / ОШИБКА","⚠ DIQQAT / ВНИМАНИЕ"))</f>
        <v>✔ OK</v>
      </c>
      <c r="G45" s="5" t="s">
        <v>201</v>
      </c>
    </row>
    <row r="46" customFormat="false" ht="30" hidden="false" customHeight="true" outlineLevel="0" collapsed="false">
      <c r="A46" s="8"/>
      <c r="B46" s="5" t="s">
        <v>202</v>
      </c>
      <c r="C46" s="5" t="s">
        <v>203</v>
      </c>
      <c r="D46" s="8" t="n">
        <f aca="false">COUNTIFS(Emlash!$B$5:$B$2004,"&lt;&gt;",Emlash!$C$5:$C$2004,"")</f>
        <v>0</v>
      </c>
      <c r="E46" s="8"/>
      <c r="F46" s="20" t="str">
        <f aca="false">IF(N(D46)=0,"✔ OK",IF("err"="err","✖ XATO / ОШИБКА","⚠ DIQQAT / ВНИМАНИЕ"))</f>
        <v>✔ OK</v>
      </c>
      <c r="G46" s="5" t="s">
        <v>179</v>
      </c>
    </row>
    <row r="47" customFormat="false" ht="30" hidden="false" customHeight="true" outlineLevel="0" collapsed="false">
      <c r="A47" s="8"/>
      <c r="B47" s="5" t="s">
        <v>204</v>
      </c>
      <c r="C47" s="5" t="s">
        <v>205</v>
      </c>
      <c r="D47" s="8" t="n">
        <f aca="false">SUM(Emlash!$S$5:$S$2004)</f>
        <v>0</v>
      </c>
      <c r="E47" s="8"/>
      <c r="F47" s="20" t="str">
        <f aca="false">IF(N(D47)=0,"✔ OK",IF("warn"="err","✖ XATO / ОШИБКА","⚠ DIQQAT / ВНИМАНИЕ"))</f>
        <v>✔ OK</v>
      </c>
      <c r="G47" s="5" t="s">
        <v>206</v>
      </c>
    </row>
    <row r="48" customFormat="false" ht="30" hidden="false" customHeight="true" outlineLevel="0" collapsed="false">
      <c r="A48" s="8"/>
      <c r="B48" s="5" t="s">
        <v>207</v>
      </c>
      <c r="C48" s="5" t="s">
        <v>208</v>
      </c>
      <c r="D48" s="8" t="n">
        <f aca="false">COUNTIFS(Profilaktik_korik!$C$5:$C$2504,"&lt;&gt;",Profilaktik_korik!$B$5:$B$2504,"")</f>
        <v>0</v>
      </c>
      <c r="E48" s="8"/>
      <c r="F48" s="20" t="str">
        <f aca="false">IF(N(D48)=0,"✔ OK",IF("err"="err","✖ XATO / ОШИБКА","⚠ DIQQAT / ВНИМАНИЕ"))</f>
        <v>✔ OK</v>
      </c>
      <c r="G48" s="5" t="s">
        <v>179</v>
      </c>
    </row>
    <row r="49" customFormat="false" ht="30" hidden="false" customHeight="true" outlineLevel="0" collapsed="false">
      <c r="A49" s="8"/>
      <c r="B49" s="5" t="s">
        <v>209</v>
      </c>
      <c r="C49" s="5" t="s">
        <v>210</v>
      </c>
      <c r="D49" s="8" t="n">
        <f aca="false">COUNTIF(Skrining_bolalar!$K$5:$K$2504,"Yo'q")</f>
        <v>0</v>
      </c>
      <c r="E49" s="8"/>
      <c r="F49" s="20" t="str">
        <f aca="false">IF(N(D49)=0,"✔ OK",IF("warn"="err","✖ XATO / ОШИБКА","⚠ DIQQAT / ВНИМАНИЕ"))</f>
        <v>✔ OK</v>
      </c>
      <c r="G49" s="5" t="s">
        <v>211</v>
      </c>
    </row>
    <row r="50" customFormat="false" ht="30" hidden="false" customHeight="true" outlineLevel="0" collapsed="false">
      <c r="A50" s="8"/>
      <c r="B50" s="5" t="s">
        <v>212</v>
      </c>
      <c r="C50" s="5" t="s">
        <v>213</v>
      </c>
      <c r="D50" s="8" t="n">
        <f aca="false">COUNTIFS(Skrining_bolalar!$C$5:$C$2504,"&lt;&gt;",Skrining_bolalar!$D$5:$D$2504,"")</f>
        <v>0</v>
      </c>
      <c r="E50" s="8"/>
      <c r="F50" s="20" t="str">
        <f aca="false">IF(N(D50)=0,"✔ OK",IF("err"="err","✖ XATO / ОШИБКА","⚠ DIQQAT / ВНИМАНИЕ"))</f>
        <v>✔ OK</v>
      </c>
      <c r="G50" s="5" t="s">
        <v>179</v>
      </c>
    </row>
    <row r="51" customFormat="false" ht="30" hidden="false" customHeight="true" outlineLevel="0" collapsed="false">
      <c r="A51" s="8"/>
      <c r="B51" s="5" t="s">
        <v>214</v>
      </c>
      <c r="C51" s="5" t="s">
        <v>215</v>
      </c>
      <c r="D51" s="8" t="n">
        <f aca="false">COUNTIF(Skrining_bolalar!$N$5:$N$2504,"Takror")</f>
        <v>0</v>
      </c>
      <c r="E51" s="8"/>
      <c r="F51" s="20" t="str">
        <f aca="false">IF(N(D51)=0,"✔ OK",IF("err"="err","✖ XATO / ОШИБКА","⚠ DIQQAT / ВНИМАНИЕ"))</f>
        <v>✔ OK</v>
      </c>
      <c r="G51" s="5" t="s">
        <v>185</v>
      </c>
    </row>
  </sheetData>
  <mergeCells count="3">
    <mergeCell ref="A3:G3"/>
    <mergeCell ref="C13:G13"/>
    <mergeCell ref="C14:G14"/>
  </mergeCells>
  <conditionalFormatting sqref="F36:F51">
    <cfRule type="expression" priority="2" aboveAverage="0" equalAverage="0" bottom="0" percent="0" rank="0" text="" dxfId="0">
      <formula>LEFT(F36,1)="✖"</formula>
    </cfRule>
    <cfRule type="expression" priority="3" aboveAverage="0" equalAverage="0" bottom="0" percent="0" rank="0" text="" dxfId="1">
      <formula>LEFT(F36,1)="⚠"</formula>
    </cfRule>
    <cfRule type="expression" priority="4" aboveAverage="0" equalAverage="0" bottom="0" percent="0" rank="0" text="" dxfId="2">
      <formula>LEFT(F36,1)="✔"</formula>
    </cfRule>
  </conditionalFormatting>
  <conditionalFormatting sqref="C13">
    <cfRule type="expression" priority="5" aboveAverage="0" equalAverage="0" bottom="0" percent="0" rank="0" text="" dxfId="0">
      <formula>LEFT(C13,1)="✖"</formula>
    </cfRule>
    <cfRule type="expression" priority="6" aboveAverage="0" equalAverage="0" bottom="0" percent="0" rank="0" text="" dxfId="2">
      <formula>LEFT(C13,1)="✔"</formula>
    </cfRule>
  </conditionalFormatting>
  <conditionalFormatting sqref="C14">
    <cfRule type="expression" priority="7" aboveAverage="0" equalAverage="0" bottom="0" percent="0" rank="0" text="" dxfId="0">
      <formula>LEFT(C14,1)="✖"</formula>
    </cfRule>
    <cfRule type="expression" priority="8" aboveAverage="0" equalAverage="0" bottom="0" percent="0" rank="0" text="" dxfId="2">
      <formula>LEFT(C14,1)="✔"</formula>
    </cfRule>
  </conditionalFormatting>
  <dataValidations count="1">
    <dataValidation allowBlank="true" error="Sanani kiriting (kun.oy.yil) / Введите дату (дд.мм.гггг)" errorStyle="stop" errorTitle="Sana / Дата" operator="greaterThan" showDropDown="false" showErrorMessage="true" showInputMessage="false" sqref="C9:C10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4"/>
    <col collapsed="false" customWidth="true" hidden="false" outlineLevel="0" max="11" min="10" style="0" width="11"/>
    <col collapsed="false" customWidth="true" hidden="false" outlineLevel="0" max="13" min="12" style="0" width="13"/>
    <col collapsed="false" customWidth="true" hidden="false" outlineLevel="0" max="16" min="14" style="0" width="11"/>
    <col collapsed="false" customWidth="true" hidden="false" outlineLevel="0" max="17" min="17" style="0" width="28"/>
    <col collapsed="false" customWidth="true" hidden="false" outlineLevel="0" max="19" min="18" style="0" width="13"/>
    <col collapsed="false" customWidth="true" hidden="false" outlineLevel="0" max="20" min="20" style="0" width="11"/>
    <col collapsed="false" customWidth="true" hidden="false" outlineLevel="0" max="21" min="21" style="0" width="13"/>
    <col collapsed="false" customWidth="true" hidden="false" outlineLevel="0" max="22" min="22" style="0" width="22"/>
    <col collapsed="false" customWidth="true" hidden="false" outlineLevel="0" max="23" min="23" style="0" width="11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3" customFormat="false" ht="15" hidden="false" customHeight="false" outlineLevel="0" collapsed="false">
      <c r="A3" s="21" t="s">
        <v>218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customFormat="false" ht="87.75" hidden="false" customHeight="true" outlineLevel="0" collapsed="false">
      <c r="A4" s="7" t="s">
        <v>12</v>
      </c>
      <c r="B4" s="7" t="s">
        <v>219</v>
      </c>
      <c r="C4" s="7" t="s">
        <v>220</v>
      </c>
      <c r="D4" s="7" t="s">
        <v>221</v>
      </c>
      <c r="E4" s="7" t="s">
        <v>222</v>
      </c>
      <c r="F4" s="7" t="s">
        <v>223</v>
      </c>
      <c r="G4" s="7" t="s">
        <v>224</v>
      </c>
      <c r="H4" s="7" t="s">
        <v>225</v>
      </c>
      <c r="I4" s="23" t="s">
        <v>226</v>
      </c>
      <c r="J4" s="23" t="s">
        <v>227</v>
      </c>
      <c r="K4" s="23" t="s">
        <v>228</v>
      </c>
      <c r="L4" s="7" t="s">
        <v>229</v>
      </c>
      <c r="M4" s="7" t="s">
        <v>230</v>
      </c>
      <c r="N4" s="23" t="s">
        <v>231</v>
      </c>
      <c r="O4" s="7" t="s">
        <v>232</v>
      </c>
      <c r="P4" s="7" t="s">
        <v>233</v>
      </c>
      <c r="Q4" s="7" t="s">
        <v>234</v>
      </c>
      <c r="R4" s="7" t="s">
        <v>235</v>
      </c>
      <c r="S4" s="7" t="s">
        <v>236</v>
      </c>
      <c r="T4" s="23" t="s">
        <v>237</v>
      </c>
      <c r="U4" s="7" t="s">
        <v>238</v>
      </c>
      <c r="V4" s="7" t="s">
        <v>239</v>
      </c>
      <c r="W4" s="23" t="s">
        <v>240</v>
      </c>
    </row>
    <row r="5" customFormat="false" ht="23.85" hidden="false" customHeight="false" outlineLevel="0" collapsed="false">
      <c r="A5" s="8" t="n">
        <v>1</v>
      </c>
      <c r="B5" s="12" t="s">
        <v>241</v>
      </c>
      <c r="C5" s="13" t="n">
        <v>45296</v>
      </c>
      <c r="D5" s="24" t="s">
        <v>242</v>
      </c>
      <c r="E5" s="25" t="s">
        <v>243</v>
      </c>
      <c r="F5" s="12"/>
      <c r="G5" s="12"/>
      <c r="H5" s="25"/>
      <c r="I5" s="26" t="str">
        <f aca="false">IF(OR($B5="",$C5=""),"",$B5&amp;" ("&amp;DAY($C5)&amp;"."&amp;MONTH($C5)&amp;"."&amp;YEAR($C5)&amp;")")</f>
        <v>Детский Тест 0 Иванович (5.1.2024)</v>
      </c>
      <c r="J5" s="14" t="n">
        <f aca="false">IF($C5="","",INT((Boshqaruv!$C$12-$C5)/365.25))</f>
        <v>2</v>
      </c>
      <c r="K5" s="14" t="str">
        <f aca="false">IF($J5="","",IF($J5&lt;=14,"Ha","Yo'q"))</f>
        <v>Ha</v>
      </c>
      <c r="L5" s="13"/>
      <c r="M5" s="13"/>
      <c r="N5" s="14" t="str">
        <f aca="false">IF($B5="","",IF(AND(OR($L5="",$L5&lt;=Boshqaruv!$C$12),OR($M5="",$M5&gt;Boshqaruv!$C$12)),"Ha",""))</f>
        <v>Ha</v>
      </c>
      <c r="O5" s="25"/>
      <c r="P5" s="25"/>
      <c r="Q5" s="12"/>
      <c r="R5" s="13"/>
      <c r="S5" s="13"/>
      <c r="T5" s="14" t="str">
        <f aca="false">IF($B5="","",IF(AND($P5="Ha",$N5="Ha",OR($R5="",$R5&lt;=Boshqaruv!$C$12),OR($S5="",$S5&gt;Boshqaruv!$C$12)),"Ha",""))</f>
        <v/>
      </c>
      <c r="U5" s="13"/>
      <c r="V5" s="12"/>
      <c r="W5" s="14" t="str">
        <f aca="false">IF(OR($B5="",$C5=""),"",IF(COUNTIFS($B$5:$B$1804,$B5,$C$5:$C$1804,$C5)&gt;1,"Takror",""))</f>
        <v/>
      </c>
    </row>
    <row r="6" customFormat="false" ht="23.85" hidden="false" customHeight="false" outlineLevel="0" collapsed="false">
      <c r="A6" s="8" t="n">
        <v>2</v>
      </c>
      <c r="B6" s="12" t="s">
        <v>244</v>
      </c>
      <c r="C6" s="13" t="n">
        <v>45327</v>
      </c>
      <c r="D6" s="24" t="s">
        <v>245</v>
      </c>
      <c r="E6" s="25" t="s">
        <v>246</v>
      </c>
      <c r="F6" s="12"/>
      <c r="G6" s="12"/>
      <c r="H6" s="25"/>
      <c r="I6" s="26" t="str">
        <f aca="false">IF(OR($B6="",$C6=""),"",$B6&amp;" ("&amp;DAY($C6)&amp;"."&amp;MONTH($C6)&amp;"."&amp;YEAR($C6)&amp;")")</f>
        <v>Детский Тест 1 Иванович (5.2.2024)</v>
      </c>
      <c r="J6" s="14" t="n">
        <f aca="false">IF($C6="","",INT((Boshqaruv!$C$12-$C6)/365.25))</f>
        <v>2</v>
      </c>
      <c r="K6" s="14" t="str">
        <f aca="false">IF($J6="","",IF($J6&lt;=14,"Ha","Yo'q"))</f>
        <v>Ha</v>
      </c>
      <c r="L6" s="13"/>
      <c r="M6" s="13"/>
      <c r="N6" s="14" t="str">
        <f aca="false">IF($B6="","",IF(AND(OR($L6="",$L6&lt;=Boshqaruv!$C$12),OR($M6="",$M6&gt;Boshqaruv!$C$12)),"Ha",""))</f>
        <v>Ha</v>
      </c>
      <c r="O6" s="25"/>
      <c r="P6" s="25"/>
      <c r="Q6" s="12"/>
      <c r="R6" s="13"/>
      <c r="S6" s="13"/>
      <c r="T6" s="14" t="str">
        <f aca="false">IF($B6="","",IF(AND($P6="Ha",$N6="Ha",OR($R6="",$R6&lt;=Boshqaruv!$C$12),OR($S6="",$S6&gt;Boshqaruv!$C$12)),"Ha",""))</f>
        <v/>
      </c>
      <c r="U6" s="13"/>
      <c r="V6" s="12"/>
      <c r="W6" s="14" t="str">
        <f aca="false">IF(OR($B6="",$C6=""),"",IF(COUNTIFS($B$5:$B$1804,$B6,$C$5:$C$1804,$C6)&gt;1,"Takror",""))</f>
        <v/>
      </c>
    </row>
    <row r="7" customFormat="false" ht="23.85" hidden="false" customHeight="false" outlineLevel="0" collapsed="false">
      <c r="A7" s="8" t="n">
        <v>3</v>
      </c>
      <c r="B7" s="12" t="s">
        <v>247</v>
      </c>
      <c r="C7" s="13" t="n">
        <v>45356</v>
      </c>
      <c r="D7" s="24" t="s">
        <v>248</v>
      </c>
      <c r="E7" s="25" t="s">
        <v>249</v>
      </c>
      <c r="F7" s="12"/>
      <c r="G7" s="12"/>
      <c r="H7" s="25"/>
      <c r="I7" s="26" t="str">
        <f aca="false">IF(OR($B7="",$C7=""),"",$B7&amp;" ("&amp;DAY($C7)&amp;"."&amp;MONTH($C7)&amp;"."&amp;YEAR($C7)&amp;")")</f>
        <v>Детский Тест 2 Иванович (5.3.2024)</v>
      </c>
      <c r="J7" s="14" t="n">
        <f aca="false">IF($C7="","",INT((Boshqaruv!$C$12-$C7)/365.25))</f>
        <v>2</v>
      </c>
      <c r="K7" s="14" t="str">
        <f aca="false">IF($J7="","",IF($J7&lt;=14,"Ha","Yo'q"))</f>
        <v>Ha</v>
      </c>
      <c r="L7" s="13"/>
      <c r="M7" s="13"/>
      <c r="N7" s="14" t="str">
        <f aca="false">IF($B7="","",IF(AND(OR($L7="",$L7&lt;=Boshqaruv!$C$12),OR($M7="",$M7&gt;Boshqaruv!$C$12)),"Ha",""))</f>
        <v>Ha</v>
      </c>
      <c r="O7" s="25"/>
      <c r="P7" s="25"/>
      <c r="Q7" s="12"/>
      <c r="R7" s="13"/>
      <c r="S7" s="13"/>
      <c r="T7" s="14" t="str">
        <f aca="false">IF($B7="","",IF(AND($P7="Ha",$N7="Ha",OR($R7="",$R7&lt;=Boshqaruv!$C$12),OR($S7="",$S7&gt;Boshqaruv!$C$12)),"Ha",""))</f>
        <v/>
      </c>
      <c r="U7" s="13"/>
      <c r="V7" s="12"/>
      <c r="W7" s="14" t="str">
        <f aca="false">IF(OR($B7="",$C7=""),"",IF(COUNTIFS($B$5:$B$1804,$B7,$C$5:$C$1804,$C7)&gt;1,"Takror",""))</f>
        <v/>
      </c>
    </row>
    <row r="8" customFormat="false" ht="23.85" hidden="false" customHeight="false" outlineLevel="0" collapsed="false">
      <c r="A8" s="8" t="n">
        <v>4</v>
      </c>
      <c r="B8" s="12" t="s">
        <v>250</v>
      </c>
      <c r="C8" s="13" t="n">
        <v>45387</v>
      </c>
      <c r="D8" s="24" t="s">
        <v>251</v>
      </c>
      <c r="E8" s="25" t="s">
        <v>252</v>
      </c>
      <c r="F8" s="12"/>
      <c r="G8" s="12"/>
      <c r="H8" s="25"/>
      <c r="I8" s="26" t="str">
        <f aca="false">IF(OR($B8="",$C8=""),"",$B8&amp;" ("&amp;DAY($C8)&amp;"."&amp;MONTH($C8)&amp;"."&amp;YEAR($C8)&amp;")")</f>
        <v>Детский Тест 3 Иванович (5.4.2024)</v>
      </c>
      <c r="J8" s="14" t="n">
        <f aca="false">IF($C8="","",INT((Boshqaruv!$C$12-$C8)/365.25))</f>
        <v>2</v>
      </c>
      <c r="K8" s="14" t="str">
        <f aca="false">IF($J8="","",IF($J8&lt;=14,"Ha","Yo'q"))</f>
        <v>Ha</v>
      </c>
      <c r="L8" s="13"/>
      <c r="M8" s="13"/>
      <c r="N8" s="14" t="str">
        <f aca="false">IF($B8="","",IF(AND(OR($L8="",$L8&lt;=Boshqaruv!$C$12),OR($M8="",$M8&gt;Boshqaruv!$C$12)),"Ha",""))</f>
        <v>Ha</v>
      </c>
      <c r="O8" s="25"/>
      <c r="P8" s="25"/>
      <c r="Q8" s="12"/>
      <c r="R8" s="13"/>
      <c r="S8" s="13"/>
      <c r="T8" s="14" t="str">
        <f aca="false">IF($B8="","",IF(AND($P8="Ha",$N8="Ha",OR($R8="",$R8&lt;=Boshqaruv!$C$12),OR($S8="",$S8&gt;Boshqaruv!$C$12)),"Ha",""))</f>
        <v/>
      </c>
      <c r="U8" s="13"/>
      <c r="V8" s="12"/>
      <c r="W8" s="14" t="str">
        <f aca="false">IF(OR($B8="",$C8=""),"",IF(COUNTIFS($B$5:$B$1804,$B8,$C$5:$C$1804,$C8)&gt;1,"Takror",""))</f>
        <v/>
      </c>
    </row>
    <row r="9" customFormat="false" ht="23.85" hidden="false" customHeight="false" outlineLevel="0" collapsed="false">
      <c r="A9" s="8" t="n">
        <v>5</v>
      </c>
      <c r="B9" s="12" t="s">
        <v>253</v>
      </c>
      <c r="C9" s="13" t="n">
        <v>45417</v>
      </c>
      <c r="D9" s="24" t="s">
        <v>254</v>
      </c>
      <c r="E9" s="25" t="s">
        <v>255</v>
      </c>
      <c r="F9" s="12"/>
      <c r="G9" s="12"/>
      <c r="H9" s="25"/>
      <c r="I9" s="26" t="str">
        <f aca="false">IF(OR($B9="",$C9=""),"",$B9&amp;" ("&amp;DAY($C9)&amp;"."&amp;MONTH($C9)&amp;"."&amp;YEAR($C9)&amp;")")</f>
        <v>Детский Тест 4 Иванович (5.5.2024)</v>
      </c>
      <c r="J9" s="14" t="n">
        <f aca="false">IF($C9="","",INT((Boshqaruv!$C$12-$C9)/365.25))</f>
        <v>2</v>
      </c>
      <c r="K9" s="14" t="str">
        <f aca="false">IF($J9="","",IF($J9&lt;=14,"Ha","Yo'q"))</f>
        <v>Ha</v>
      </c>
      <c r="L9" s="13"/>
      <c r="M9" s="13"/>
      <c r="N9" s="14" t="str">
        <f aca="false">IF($B9="","",IF(AND(OR($L9="",$L9&lt;=Boshqaruv!$C$12),OR($M9="",$M9&gt;Boshqaruv!$C$12)),"Ha",""))</f>
        <v>Ha</v>
      </c>
      <c r="O9" s="25"/>
      <c r="P9" s="25"/>
      <c r="Q9" s="12"/>
      <c r="R9" s="13"/>
      <c r="S9" s="13"/>
      <c r="T9" s="14" t="str">
        <f aca="false">IF($B9="","",IF(AND($P9="Ha",$N9="Ha",OR($R9="",$R9&lt;=Boshqaruv!$C$12),OR($S9="",$S9&gt;Boshqaruv!$C$12)),"Ha",""))</f>
        <v/>
      </c>
      <c r="U9" s="13"/>
      <c r="V9" s="12"/>
      <c r="W9" s="14" t="str">
        <f aca="false">IF(OR($B9="",$C9=""),"",IF(COUNTIFS($B$5:$B$1804,$B9,$C$5:$C$1804,$C9)&gt;1,"Takror",""))</f>
        <v/>
      </c>
    </row>
    <row r="10" customFormat="false" ht="23.85" hidden="false" customHeight="false" outlineLevel="0" collapsed="false">
      <c r="A10" s="8" t="n">
        <v>6</v>
      </c>
      <c r="B10" s="12" t="s">
        <v>256</v>
      </c>
      <c r="C10" s="13" t="n">
        <v>45448</v>
      </c>
      <c r="D10" s="24" t="s">
        <v>257</v>
      </c>
      <c r="E10" s="25" t="s">
        <v>258</v>
      </c>
      <c r="F10" s="12"/>
      <c r="G10" s="12"/>
      <c r="H10" s="25"/>
      <c r="I10" s="26" t="str">
        <f aca="false">IF(OR($B10="",$C10=""),"",$B10&amp;" ("&amp;DAY($C10)&amp;"."&amp;MONTH($C10)&amp;"."&amp;YEAR($C10)&amp;")")</f>
        <v>Детский Тест 5 Иванович (5.6.2024)</v>
      </c>
      <c r="J10" s="14" t="n">
        <f aca="false">IF($C10="","",INT((Boshqaruv!$C$12-$C10)/365.25))</f>
        <v>2</v>
      </c>
      <c r="K10" s="14" t="str">
        <f aca="false">IF($J10="","",IF($J10&lt;=14,"Ha","Yo'q"))</f>
        <v>Ha</v>
      </c>
      <c r="L10" s="13"/>
      <c r="M10" s="13"/>
      <c r="N10" s="14" t="str">
        <f aca="false">IF($B10="","",IF(AND(OR($L10="",$L10&lt;=Boshqaruv!$C$12),OR($M10="",$M10&gt;Boshqaruv!$C$12)),"Ha",""))</f>
        <v>Ha</v>
      </c>
      <c r="O10" s="25"/>
      <c r="P10" s="25"/>
      <c r="Q10" s="12"/>
      <c r="R10" s="13"/>
      <c r="S10" s="13"/>
      <c r="T10" s="14" t="str">
        <f aca="false">IF($B10="","",IF(AND($P10="Ha",$N10="Ha",OR($R10="",$R10&lt;=Boshqaruv!$C$12),OR($S10="",$S10&gt;Boshqaruv!$C$12)),"Ha",""))</f>
        <v/>
      </c>
      <c r="U10" s="13"/>
      <c r="V10" s="12"/>
      <c r="W10" s="14" t="str">
        <f aca="false">IF(OR($B10="",$C10=""),"",IF(COUNTIFS($B$5:$B$1804,$B10,$C$5:$C$1804,$C10)&gt;1,"Takror",""))</f>
        <v/>
      </c>
    </row>
    <row r="11" customFormat="false" ht="15" hidden="false" customHeight="false" outlineLevel="0" collapsed="false">
      <c r="A11" s="8" t="n">
        <v>7</v>
      </c>
      <c r="B11" s="12"/>
      <c r="C11" s="13"/>
      <c r="D11" s="24"/>
      <c r="E11" s="25"/>
      <c r="F11" s="12"/>
      <c r="G11" s="12"/>
      <c r="H11" s="25"/>
      <c r="I11" s="26" t="str">
        <f aca="false">IF(OR($B11="",$C11=""),"",$B11&amp;" ("&amp;DAY($C11)&amp;"."&amp;MONTH($C11)&amp;"."&amp;YEAR($C11)&amp;")")</f>
        <v/>
      </c>
      <c r="J11" s="14" t="str">
        <f aca="false">IF($C11="","",INT((Boshqaruv!$C$12-$C11)/365.25))</f>
        <v/>
      </c>
      <c r="K11" s="14" t="str">
        <f aca="false">IF($J11="","",IF($J11&lt;=14,"Ha","Yo'q"))</f>
        <v/>
      </c>
      <c r="L11" s="13"/>
      <c r="M11" s="13"/>
      <c r="N11" s="14" t="str">
        <f aca="false">IF($B11="","",IF(AND(OR($L11="",$L11&lt;=Boshqaruv!$C$12),OR($M11="",$M11&gt;Boshqaruv!$C$12)),"Ha",""))</f>
        <v/>
      </c>
      <c r="O11" s="25"/>
      <c r="P11" s="25"/>
      <c r="Q11" s="12"/>
      <c r="R11" s="13"/>
      <c r="S11" s="13"/>
      <c r="T11" s="14" t="str">
        <f aca="false">IF($B11="","",IF(AND($P11="Ha",$N11="Ha",OR($R11="",$R11&lt;=Boshqaruv!$C$12),OR($S11="",$S11&gt;Boshqaruv!$C$12)),"Ha",""))</f>
        <v/>
      </c>
      <c r="U11" s="13"/>
      <c r="V11" s="12"/>
      <c r="W11" s="14" t="str">
        <f aca="false">IF(OR($B11="",$C11=""),"",IF(COUNTIFS($B$5:$B$1804,$B11,$C$5:$C$1804,$C11)&gt;1,"Takror",""))</f>
        <v/>
      </c>
    </row>
    <row r="12" customFormat="false" ht="15" hidden="false" customHeight="false" outlineLevel="0" collapsed="false">
      <c r="A12" s="8" t="n">
        <v>8</v>
      </c>
      <c r="B12" s="12"/>
      <c r="C12" s="13"/>
      <c r="D12" s="24"/>
      <c r="E12" s="25"/>
      <c r="F12" s="12"/>
      <c r="G12" s="12"/>
      <c r="H12" s="25"/>
      <c r="I12" s="26" t="str">
        <f aca="false">IF(OR($B12="",$C12=""),"",$B12&amp;" ("&amp;DAY($C12)&amp;"."&amp;MONTH($C12)&amp;"."&amp;YEAR($C12)&amp;")")</f>
        <v/>
      </c>
      <c r="J12" s="14" t="str">
        <f aca="false">IF($C12="","",INT((Boshqaruv!$C$12-$C12)/365.25))</f>
        <v/>
      </c>
      <c r="K12" s="14" t="str">
        <f aca="false">IF($J12="","",IF($J12&lt;=14,"Ha","Yo'q"))</f>
        <v/>
      </c>
      <c r="L12" s="13"/>
      <c r="M12" s="13"/>
      <c r="N12" s="14" t="str">
        <f aca="false">IF($B12="","",IF(AND(OR($L12="",$L12&lt;=Boshqaruv!$C$12),OR($M12="",$M12&gt;Boshqaruv!$C$12)),"Ha",""))</f>
        <v/>
      </c>
      <c r="O12" s="25"/>
      <c r="P12" s="25"/>
      <c r="Q12" s="12"/>
      <c r="R12" s="13"/>
      <c r="S12" s="13"/>
      <c r="T12" s="14" t="str">
        <f aca="false">IF($B12="","",IF(AND($P12="Ha",$N12="Ha",OR($R12="",$R12&lt;=Boshqaruv!$C$12),OR($S12="",$S12&gt;Boshqaruv!$C$12)),"Ha",""))</f>
        <v/>
      </c>
      <c r="U12" s="13"/>
      <c r="V12" s="12"/>
      <c r="W12" s="14" t="str">
        <f aca="false">IF(OR($B12="",$C12=""),"",IF(COUNTIFS($B$5:$B$1804,$B12,$C$5:$C$1804,$C12)&gt;1,"Takror",""))</f>
        <v/>
      </c>
    </row>
    <row r="13" customFormat="false" ht="15" hidden="false" customHeight="false" outlineLevel="0" collapsed="false">
      <c r="A13" s="8" t="n">
        <v>9</v>
      </c>
      <c r="B13" s="12"/>
      <c r="C13" s="13"/>
      <c r="D13" s="24"/>
      <c r="E13" s="25"/>
      <c r="F13" s="12"/>
      <c r="G13" s="12"/>
      <c r="H13" s="25"/>
      <c r="I13" s="26" t="str">
        <f aca="false">IF(OR($B13="",$C13=""),"",$B13&amp;" ("&amp;DAY($C13)&amp;"."&amp;MONTH($C13)&amp;"."&amp;YEAR($C13)&amp;")")</f>
        <v/>
      </c>
      <c r="J13" s="14" t="str">
        <f aca="false">IF($C13="","",INT((Boshqaruv!$C$12-$C13)/365.25))</f>
        <v/>
      </c>
      <c r="K13" s="14" t="str">
        <f aca="false">IF($J13="","",IF($J13&lt;=14,"Ha","Yo'q"))</f>
        <v/>
      </c>
      <c r="L13" s="13"/>
      <c r="M13" s="13"/>
      <c r="N13" s="14" t="str">
        <f aca="false">IF($B13="","",IF(AND(OR($L13="",$L13&lt;=Boshqaruv!$C$12),OR($M13="",$M13&gt;Boshqaruv!$C$12)),"Ha",""))</f>
        <v/>
      </c>
      <c r="O13" s="25"/>
      <c r="P13" s="25"/>
      <c r="Q13" s="12"/>
      <c r="R13" s="13"/>
      <c r="S13" s="13"/>
      <c r="T13" s="14" t="str">
        <f aca="false">IF($B13="","",IF(AND($P13="Ha",$N13="Ha",OR($R13="",$R13&lt;=Boshqaruv!$C$12),OR($S13="",$S13&gt;Boshqaruv!$C$12)),"Ha",""))</f>
        <v/>
      </c>
      <c r="U13" s="13"/>
      <c r="V13" s="12"/>
      <c r="W13" s="14" t="str">
        <f aca="false">IF(OR($B13="",$C13=""),"",IF(COUNTIFS($B$5:$B$1804,$B13,$C$5:$C$1804,$C13)&gt;1,"Takror",""))</f>
        <v/>
      </c>
    </row>
    <row r="14" customFormat="false" ht="15" hidden="false" customHeight="false" outlineLevel="0" collapsed="false">
      <c r="A14" s="8" t="n">
        <v>10</v>
      </c>
      <c r="B14" s="12"/>
      <c r="C14" s="13"/>
      <c r="D14" s="24"/>
      <c r="E14" s="25"/>
      <c r="F14" s="12"/>
      <c r="G14" s="12"/>
      <c r="H14" s="25"/>
      <c r="I14" s="26" t="str">
        <f aca="false">IF(OR($B14="",$C14=""),"",$B14&amp;" ("&amp;DAY($C14)&amp;"."&amp;MONTH($C14)&amp;"."&amp;YEAR($C14)&amp;")")</f>
        <v/>
      </c>
      <c r="J14" s="14" t="str">
        <f aca="false">IF($C14="","",INT((Boshqaruv!$C$12-$C14)/365.25))</f>
        <v/>
      </c>
      <c r="K14" s="14" t="str">
        <f aca="false">IF($J14="","",IF($J14&lt;=14,"Ha","Yo'q"))</f>
        <v/>
      </c>
      <c r="L14" s="13"/>
      <c r="M14" s="13"/>
      <c r="N14" s="14" t="str">
        <f aca="false">IF($B14="","",IF(AND(OR($L14="",$L14&lt;=Boshqaruv!$C$12),OR($M14="",$M14&gt;Boshqaruv!$C$12)),"Ha",""))</f>
        <v/>
      </c>
      <c r="O14" s="25"/>
      <c r="P14" s="25"/>
      <c r="Q14" s="12"/>
      <c r="R14" s="13"/>
      <c r="S14" s="13"/>
      <c r="T14" s="14" t="str">
        <f aca="false">IF($B14="","",IF(AND($P14="Ha",$N14="Ha",OR($R14="",$R14&lt;=Boshqaruv!$C$12),OR($S14="",$S14&gt;Boshqaruv!$C$12)),"Ha",""))</f>
        <v/>
      </c>
      <c r="U14" s="13"/>
      <c r="V14" s="12"/>
      <c r="W14" s="14" t="str">
        <f aca="false">IF(OR($B14="",$C14=""),"",IF(COUNTIFS($B$5:$B$1804,$B14,$C$5:$C$1804,$C14)&gt;1,"Takror",""))</f>
        <v/>
      </c>
    </row>
    <row r="15" customFormat="false" ht="15" hidden="false" customHeight="false" outlineLevel="0" collapsed="false">
      <c r="A15" s="8" t="n">
        <v>11</v>
      </c>
      <c r="B15" s="12"/>
      <c r="C15" s="13"/>
      <c r="D15" s="24"/>
      <c r="E15" s="25"/>
      <c r="F15" s="12"/>
      <c r="G15" s="12"/>
      <c r="H15" s="25"/>
      <c r="I15" s="26" t="str">
        <f aca="false">IF(OR($B15="",$C15=""),"",$B15&amp;" ("&amp;DAY($C15)&amp;"."&amp;MONTH($C15)&amp;"."&amp;YEAR($C15)&amp;")")</f>
        <v/>
      </c>
      <c r="J15" s="14" t="str">
        <f aca="false">IF($C15="","",INT((Boshqaruv!$C$12-$C15)/365.25))</f>
        <v/>
      </c>
      <c r="K15" s="14" t="str">
        <f aca="false">IF($J15="","",IF($J15&lt;=14,"Ha","Yo'q"))</f>
        <v/>
      </c>
      <c r="L15" s="13"/>
      <c r="M15" s="13"/>
      <c r="N15" s="14" t="str">
        <f aca="false">IF($B15="","",IF(AND(OR($L15="",$L15&lt;=Boshqaruv!$C$12),OR($M15="",$M15&gt;Boshqaruv!$C$12)),"Ha",""))</f>
        <v/>
      </c>
      <c r="O15" s="25"/>
      <c r="P15" s="25"/>
      <c r="Q15" s="12"/>
      <c r="R15" s="13"/>
      <c r="S15" s="13"/>
      <c r="T15" s="14" t="str">
        <f aca="false">IF($B15="","",IF(AND($P15="Ha",$N15="Ha",OR($R15="",$R15&lt;=Boshqaruv!$C$12),OR($S15="",$S15&gt;Boshqaruv!$C$12)),"Ha",""))</f>
        <v/>
      </c>
      <c r="U15" s="13"/>
      <c r="V15" s="12"/>
      <c r="W15" s="14" t="str">
        <f aca="false">IF(OR($B15="",$C15=""),"",IF(COUNTIFS($B$5:$B$1804,$B15,$C$5:$C$1804,$C15)&gt;1,"Takror",""))</f>
        <v/>
      </c>
    </row>
    <row r="16" customFormat="false" ht="15" hidden="false" customHeight="false" outlineLevel="0" collapsed="false">
      <c r="A16" s="8" t="n">
        <v>12</v>
      </c>
      <c r="B16" s="12"/>
      <c r="C16" s="13"/>
      <c r="D16" s="24"/>
      <c r="E16" s="25"/>
      <c r="F16" s="12"/>
      <c r="G16" s="12"/>
      <c r="H16" s="25"/>
      <c r="I16" s="26" t="str">
        <f aca="false">IF(OR($B16="",$C16=""),"",$B16&amp;" ("&amp;DAY($C16)&amp;"."&amp;MONTH($C16)&amp;"."&amp;YEAR($C16)&amp;")")</f>
        <v/>
      </c>
      <c r="J16" s="14" t="str">
        <f aca="false">IF($C16="","",INT((Boshqaruv!$C$12-$C16)/365.25))</f>
        <v/>
      </c>
      <c r="K16" s="14" t="str">
        <f aca="false">IF($J16="","",IF($J16&lt;=14,"Ha","Yo'q"))</f>
        <v/>
      </c>
      <c r="L16" s="13"/>
      <c r="M16" s="13"/>
      <c r="N16" s="14" t="str">
        <f aca="false">IF($B16="","",IF(AND(OR($L16="",$L16&lt;=Boshqaruv!$C$12),OR($M16="",$M16&gt;Boshqaruv!$C$12)),"Ha",""))</f>
        <v/>
      </c>
      <c r="O16" s="25"/>
      <c r="P16" s="25"/>
      <c r="Q16" s="12"/>
      <c r="R16" s="13"/>
      <c r="S16" s="13"/>
      <c r="T16" s="14" t="str">
        <f aca="false">IF($B16="","",IF(AND($P16="Ha",$N16="Ha",OR($R16="",$R16&lt;=Boshqaruv!$C$12),OR($S16="",$S16&gt;Boshqaruv!$C$12)),"Ha",""))</f>
        <v/>
      </c>
      <c r="U16" s="13"/>
      <c r="V16" s="12"/>
      <c r="W16" s="14" t="str">
        <f aca="false">IF(OR($B16="",$C16=""),"",IF(COUNTIFS($B$5:$B$1804,$B16,$C$5:$C$1804,$C16)&gt;1,"Takror",""))</f>
        <v/>
      </c>
    </row>
    <row r="17" customFormat="false" ht="15" hidden="false" customHeight="false" outlineLevel="0" collapsed="false">
      <c r="A17" s="8" t="n">
        <v>13</v>
      </c>
      <c r="B17" s="12"/>
      <c r="C17" s="13"/>
      <c r="D17" s="24"/>
      <c r="E17" s="25"/>
      <c r="F17" s="12"/>
      <c r="G17" s="12"/>
      <c r="H17" s="25"/>
      <c r="I17" s="26" t="str">
        <f aca="false">IF(OR($B17="",$C17=""),"",$B17&amp;" ("&amp;DAY($C17)&amp;"."&amp;MONTH($C17)&amp;"."&amp;YEAR($C17)&amp;")")</f>
        <v/>
      </c>
      <c r="J17" s="14" t="str">
        <f aca="false">IF($C17="","",INT((Boshqaruv!$C$12-$C17)/365.25))</f>
        <v/>
      </c>
      <c r="K17" s="14" t="str">
        <f aca="false">IF($J17="","",IF($J17&lt;=14,"Ha","Yo'q"))</f>
        <v/>
      </c>
      <c r="L17" s="13"/>
      <c r="M17" s="13"/>
      <c r="N17" s="14" t="str">
        <f aca="false">IF($B17="","",IF(AND(OR($L17="",$L17&lt;=Boshqaruv!$C$12),OR($M17="",$M17&gt;Boshqaruv!$C$12)),"Ha",""))</f>
        <v/>
      </c>
      <c r="O17" s="25"/>
      <c r="P17" s="25"/>
      <c r="Q17" s="12"/>
      <c r="R17" s="13"/>
      <c r="S17" s="13"/>
      <c r="T17" s="14" t="str">
        <f aca="false">IF($B17="","",IF(AND($P17="Ha",$N17="Ha",OR($R17="",$R17&lt;=Boshqaruv!$C$12),OR($S17="",$S17&gt;Boshqaruv!$C$12)),"Ha",""))</f>
        <v/>
      </c>
      <c r="U17" s="13"/>
      <c r="V17" s="12"/>
      <c r="W17" s="14" t="str">
        <f aca="false">IF(OR($B17="",$C17=""),"",IF(COUNTIFS($B$5:$B$1804,$B17,$C$5:$C$1804,$C17)&gt;1,"Takror",""))</f>
        <v/>
      </c>
    </row>
    <row r="18" customFormat="false" ht="15" hidden="false" customHeight="false" outlineLevel="0" collapsed="false">
      <c r="A18" s="8" t="n">
        <v>14</v>
      </c>
      <c r="B18" s="12"/>
      <c r="C18" s="13"/>
      <c r="D18" s="24"/>
      <c r="E18" s="25"/>
      <c r="F18" s="12"/>
      <c r="G18" s="12"/>
      <c r="H18" s="25"/>
      <c r="I18" s="26" t="str">
        <f aca="false">IF(OR($B18="",$C18=""),"",$B18&amp;" ("&amp;DAY($C18)&amp;"."&amp;MONTH($C18)&amp;"."&amp;YEAR($C18)&amp;")")</f>
        <v/>
      </c>
      <c r="J18" s="14" t="str">
        <f aca="false">IF($C18="","",INT((Boshqaruv!$C$12-$C18)/365.25))</f>
        <v/>
      </c>
      <c r="K18" s="14" t="str">
        <f aca="false">IF($J18="","",IF($J18&lt;=14,"Ha","Yo'q"))</f>
        <v/>
      </c>
      <c r="L18" s="13"/>
      <c r="M18" s="13"/>
      <c r="N18" s="14" t="str">
        <f aca="false">IF($B18="","",IF(AND(OR($L18="",$L18&lt;=Boshqaruv!$C$12),OR($M18="",$M18&gt;Boshqaruv!$C$12)),"Ha",""))</f>
        <v/>
      </c>
      <c r="O18" s="25"/>
      <c r="P18" s="25"/>
      <c r="Q18" s="12"/>
      <c r="R18" s="13"/>
      <c r="S18" s="13"/>
      <c r="T18" s="14" t="str">
        <f aca="false">IF($B18="","",IF(AND($P18="Ha",$N18="Ha",OR($R18="",$R18&lt;=Boshqaruv!$C$12),OR($S18="",$S18&gt;Boshqaruv!$C$12)),"Ha",""))</f>
        <v/>
      </c>
      <c r="U18" s="13"/>
      <c r="V18" s="12"/>
      <c r="W18" s="14" t="str">
        <f aca="false">IF(OR($B18="",$C18=""),"",IF(COUNTIFS($B$5:$B$1804,$B18,$C$5:$C$1804,$C18)&gt;1,"Takror",""))</f>
        <v/>
      </c>
    </row>
    <row r="19" customFormat="false" ht="15" hidden="false" customHeight="false" outlineLevel="0" collapsed="false">
      <c r="A19" s="8" t="n">
        <v>15</v>
      </c>
      <c r="B19" s="12"/>
      <c r="C19" s="13"/>
      <c r="D19" s="24"/>
      <c r="E19" s="25"/>
      <c r="F19" s="12"/>
      <c r="G19" s="12"/>
      <c r="H19" s="25"/>
      <c r="I19" s="26" t="str">
        <f aca="false">IF(OR($B19="",$C19=""),"",$B19&amp;" ("&amp;DAY($C19)&amp;"."&amp;MONTH($C19)&amp;"."&amp;YEAR($C19)&amp;")")</f>
        <v/>
      </c>
      <c r="J19" s="14" t="str">
        <f aca="false">IF($C19="","",INT((Boshqaruv!$C$12-$C19)/365.25))</f>
        <v/>
      </c>
      <c r="K19" s="14" t="str">
        <f aca="false">IF($J19="","",IF($J19&lt;=14,"Ha","Yo'q"))</f>
        <v/>
      </c>
      <c r="L19" s="13"/>
      <c r="M19" s="13"/>
      <c r="N19" s="14" t="str">
        <f aca="false">IF($B19="","",IF(AND(OR($L19="",$L19&lt;=Boshqaruv!$C$12),OR($M19="",$M19&gt;Boshqaruv!$C$12)),"Ha",""))</f>
        <v/>
      </c>
      <c r="O19" s="25"/>
      <c r="P19" s="25"/>
      <c r="Q19" s="12"/>
      <c r="R19" s="13"/>
      <c r="S19" s="13"/>
      <c r="T19" s="14" t="str">
        <f aca="false">IF($B19="","",IF(AND($P19="Ha",$N19="Ha",OR($R19="",$R19&lt;=Boshqaruv!$C$12),OR($S19="",$S19&gt;Boshqaruv!$C$12)),"Ha",""))</f>
        <v/>
      </c>
      <c r="U19" s="13"/>
      <c r="V19" s="12"/>
      <c r="W19" s="14" t="str">
        <f aca="false">IF(OR($B19="",$C19=""),"",IF(COUNTIFS($B$5:$B$1804,$B19,$C$5:$C$1804,$C19)&gt;1,"Takror",""))</f>
        <v/>
      </c>
    </row>
    <row r="20" customFormat="false" ht="15" hidden="false" customHeight="false" outlineLevel="0" collapsed="false">
      <c r="A20" s="8" t="n">
        <v>16</v>
      </c>
      <c r="B20" s="12"/>
      <c r="C20" s="13"/>
      <c r="D20" s="24"/>
      <c r="E20" s="25"/>
      <c r="F20" s="12"/>
      <c r="G20" s="12"/>
      <c r="H20" s="25"/>
      <c r="I20" s="26" t="str">
        <f aca="false">IF(OR($B20="",$C20=""),"",$B20&amp;" ("&amp;DAY($C20)&amp;"."&amp;MONTH($C20)&amp;"."&amp;YEAR($C20)&amp;")")</f>
        <v/>
      </c>
      <c r="J20" s="14" t="str">
        <f aca="false">IF($C20="","",INT((Boshqaruv!$C$12-$C20)/365.25))</f>
        <v/>
      </c>
      <c r="K20" s="14" t="str">
        <f aca="false">IF($J20="","",IF($J20&lt;=14,"Ha","Yo'q"))</f>
        <v/>
      </c>
      <c r="L20" s="13"/>
      <c r="M20" s="13"/>
      <c r="N20" s="14" t="str">
        <f aca="false">IF($B20="","",IF(AND(OR($L20="",$L20&lt;=Boshqaruv!$C$12),OR($M20="",$M20&gt;Boshqaruv!$C$12)),"Ha",""))</f>
        <v/>
      </c>
      <c r="O20" s="25"/>
      <c r="P20" s="25"/>
      <c r="Q20" s="12"/>
      <c r="R20" s="13"/>
      <c r="S20" s="13"/>
      <c r="T20" s="14" t="str">
        <f aca="false">IF($B20="","",IF(AND($P20="Ha",$N20="Ha",OR($R20="",$R20&lt;=Boshqaruv!$C$12),OR($S20="",$S20&gt;Boshqaruv!$C$12)),"Ha",""))</f>
        <v/>
      </c>
      <c r="U20" s="13"/>
      <c r="V20" s="12"/>
      <c r="W20" s="14" t="str">
        <f aca="false">IF(OR($B20="",$C20=""),"",IF(COUNTIFS($B$5:$B$1804,$B20,$C$5:$C$1804,$C20)&gt;1,"Takror",""))</f>
        <v/>
      </c>
    </row>
    <row r="21" customFormat="false" ht="15" hidden="false" customHeight="false" outlineLevel="0" collapsed="false">
      <c r="A21" s="8" t="n">
        <v>17</v>
      </c>
      <c r="B21" s="12"/>
      <c r="C21" s="13"/>
      <c r="D21" s="24"/>
      <c r="E21" s="25"/>
      <c r="F21" s="12"/>
      <c r="G21" s="12"/>
      <c r="H21" s="25"/>
      <c r="I21" s="26" t="str">
        <f aca="false">IF(OR($B21="",$C21=""),"",$B21&amp;" ("&amp;DAY($C21)&amp;"."&amp;MONTH($C21)&amp;"."&amp;YEAR($C21)&amp;")")</f>
        <v/>
      </c>
      <c r="J21" s="14" t="str">
        <f aca="false">IF($C21="","",INT((Boshqaruv!$C$12-$C21)/365.25))</f>
        <v/>
      </c>
      <c r="K21" s="14" t="str">
        <f aca="false">IF($J21="","",IF($J21&lt;=14,"Ha","Yo'q"))</f>
        <v/>
      </c>
      <c r="L21" s="13"/>
      <c r="M21" s="13"/>
      <c r="N21" s="14" t="str">
        <f aca="false">IF($B21="","",IF(AND(OR($L21="",$L21&lt;=Boshqaruv!$C$12),OR($M21="",$M21&gt;Boshqaruv!$C$12)),"Ha",""))</f>
        <v/>
      </c>
      <c r="O21" s="25"/>
      <c r="P21" s="25"/>
      <c r="Q21" s="12"/>
      <c r="R21" s="13"/>
      <c r="S21" s="13"/>
      <c r="T21" s="14" t="str">
        <f aca="false">IF($B21="","",IF(AND($P21="Ha",$N21="Ha",OR($R21="",$R21&lt;=Boshqaruv!$C$12),OR($S21="",$S21&gt;Boshqaruv!$C$12)),"Ha",""))</f>
        <v/>
      </c>
      <c r="U21" s="13"/>
      <c r="V21" s="12"/>
      <c r="W21" s="14" t="str">
        <f aca="false">IF(OR($B21="",$C21=""),"",IF(COUNTIFS($B$5:$B$1804,$B21,$C$5:$C$1804,$C21)&gt;1,"Takror",""))</f>
        <v/>
      </c>
    </row>
    <row r="22" customFormat="false" ht="15" hidden="false" customHeight="false" outlineLevel="0" collapsed="false">
      <c r="A22" s="8" t="n">
        <v>18</v>
      </c>
      <c r="B22" s="12"/>
      <c r="C22" s="13"/>
      <c r="D22" s="24"/>
      <c r="E22" s="25"/>
      <c r="F22" s="12"/>
      <c r="G22" s="12"/>
      <c r="H22" s="25"/>
      <c r="I22" s="26" t="str">
        <f aca="false">IF(OR($B22="",$C22=""),"",$B22&amp;" ("&amp;DAY($C22)&amp;"."&amp;MONTH($C22)&amp;"."&amp;YEAR($C22)&amp;")")</f>
        <v/>
      </c>
      <c r="J22" s="14" t="str">
        <f aca="false">IF($C22="","",INT((Boshqaruv!$C$12-$C22)/365.25))</f>
        <v/>
      </c>
      <c r="K22" s="14" t="str">
        <f aca="false">IF($J22="","",IF($J22&lt;=14,"Ha","Yo'q"))</f>
        <v/>
      </c>
      <c r="L22" s="13"/>
      <c r="M22" s="13"/>
      <c r="N22" s="14" t="str">
        <f aca="false">IF($B22="","",IF(AND(OR($L22="",$L22&lt;=Boshqaruv!$C$12),OR($M22="",$M22&gt;Boshqaruv!$C$12)),"Ha",""))</f>
        <v/>
      </c>
      <c r="O22" s="25"/>
      <c r="P22" s="25"/>
      <c r="Q22" s="12"/>
      <c r="R22" s="13"/>
      <c r="S22" s="13"/>
      <c r="T22" s="14" t="str">
        <f aca="false">IF($B22="","",IF(AND($P22="Ha",$N22="Ha",OR($R22="",$R22&lt;=Boshqaruv!$C$12),OR($S22="",$S22&gt;Boshqaruv!$C$12)),"Ha",""))</f>
        <v/>
      </c>
      <c r="U22" s="13"/>
      <c r="V22" s="12"/>
      <c r="W22" s="14" t="str">
        <f aca="false">IF(OR($B22="",$C22=""),"",IF(COUNTIFS($B$5:$B$1804,$B22,$C$5:$C$1804,$C22)&gt;1,"Takror",""))</f>
        <v/>
      </c>
    </row>
    <row r="23" customFormat="false" ht="15" hidden="false" customHeight="false" outlineLevel="0" collapsed="false">
      <c r="A23" s="8" t="n">
        <v>19</v>
      </c>
      <c r="B23" s="12"/>
      <c r="C23" s="13"/>
      <c r="D23" s="24"/>
      <c r="E23" s="25"/>
      <c r="F23" s="12"/>
      <c r="G23" s="12"/>
      <c r="H23" s="25"/>
      <c r="I23" s="26" t="str">
        <f aca="false">IF(OR($B23="",$C23=""),"",$B23&amp;" ("&amp;DAY($C23)&amp;"."&amp;MONTH($C23)&amp;"."&amp;YEAR($C23)&amp;")")</f>
        <v/>
      </c>
      <c r="J23" s="14" t="str">
        <f aca="false">IF($C23="","",INT((Boshqaruv!$C$12-$C23)/365.25))</f>
        <v/>
      </c>
      <c r="K23" s="14" t="str">
        <f aca="false">IF($J23="","",IF($J23&lt;=14,"Ha","Yo'q"))</f>
        <v/>
      </c>
      <c r="L23" s="13"/>
      <c r="M23" s="13"/>
      <c r="N23" s="14" t="str">
        <f aca="false">IF($B23="","",IF(AND(OR($L23="",$L23&lt;=Boshqaruv!$C$12),OR($M23="",$M23&gt;Boshqaruv!$C$12)),"Ha",""))</f>
        <v/>
      </c>
      <c r="O23" s="25"/>
      <c r="P23" s="25"/>
      <c r="Q23" s="12"/>
      <c r="R23" s="13"/>
      <c r="S23" s="13"/>
      <c r="T23" s="14" t="str">
        <f aca="false">IF($B23="","",IF(AND($P23="Ha",$N23="Ha",OR($R23="",$R23&lt;=Boshqaruv!$C$12),OR($S23="",$S23&gt;Boshqaruv!$C$12)),"Ha",""))</f>
        <v/>
      </c>
      <c r="U23" s="13"/>
      <c r="V23" s="12"/>
      <c r="W23" s="14" t="str">
        <f aca="false">IF(OR($B23="",$C23=""),"",IF(COUNTIFS($B$5:$B$1804,$B23,$C$5:$C$1804,$C23)&gt;1,"Takror",""))</f>
        <v/>
      </c>
    </row>
    <row r="24" customFormat="false" ht="15" hidden="false" customHeight="false" outlineLevel="0" collapsed="false">
      <c r="A24" s="8" t="n">
        <v>20</v>
      </c>
      <c r="B24" s="12"/>
      <c r="C24" s="13"/>
      <c r="D24" s="24"/>
      <c r="E24" s="25"/>
      <c r="F24" s="12"/>
      <c r="G24" s="12"/>
      <c r="H24" s="25"/>
      <c r="I24" s="26" t="str">
        <f aca="false">IF(OR($B24="",$C24=""),"",$B24&amp;" ("&amp;DAY($C24)&amp;"."&amp;MONTH($C24)&amp;"."&amp;YEAR($C24)&amp;")")</f>
        <v/>
      </c>
      <c r="J24" s="14" t="str">
        <f aca="false">IF($C24="","",INT((Boshqaruv!$C$12-$C24)/365.25))</f>
        <v/>
      </c>
      <c r="K24" s="14" t="str">
        <f aca="false">IF($J24="","",IF($J24&lt;=14,"Ha","Yo'q"))</f>
        <v/>
      </c>
      <c r="L24" s="13"/>
      <c r="M24" s="13"/>
      <c r="N24" s="14" t="str">
        <f aca="false">IF($B24="","",IF(AND(OR($L24="",$L24&lt;=Boshqaruv!$C$12),OR($M24="",$M24&gt;Boshqaruv!$C$12)),"Ha",""))</f>
        <v/>
      </c>
      <c r="O24" s="25"/>
      <c r="P24" s="25"/>
      <c r="Q24" s="12"/>
      <c r="R24" s="13"/>
      <c r="S24" s="13"/>
      <c r="T24" s="14" t="str">
        <f aca="false">IF($B24="","",IF(AND($P24="Ha",$N24="Ha",OR($R24="",$R24&lt;=Boshqaruv!$C$12),OR($S24="",$S24&gt;Boshqaruv!$C$12)),"Ha",""))</f>
        <v/>
      </c>
      <c r="U24" s="13"/>
      <c r="V24" s="12"/>
      <c r="W24" s="14" t="str">
        <f aca="false">IF(OR($B24="",$C24=""),"",IF(COUNTIFS($B$5:$B$1804,$B24,$C$5:$C$1804,$C24)&gt;1,"Takror",""))</f>
        <v/>
      </c>
    </row>
    <row r="25" customFormat="false" ht="15" hidden="false" customHeight="false" outlineLevel="0" collapsed="false">
      <c r="A25" s="8" t="n">
        <v>21</v>
      </c>
      <c r="B25" s="12"/>
      <c r="C25" s="13"/>
      <c r="D25" s="24"/>
      <c r="E25" s="25"/>
      <c r="F25" s="12"/>
      <c r="G25" s="12"/>
      <c r="H25" s="25"/>
      <c r="I25" s="26" t="str">
        <f aca="false">IF(OR($B25="",$C25=""),"",$B25&amp;" ("&amp;DAY($C25)&amp;"."&amp;MONTH($C25)&amp;"."&amp;YEAR($C25)&amp;")")</f>
        <v/>
      </c>
      <c r="J25" s="14" t="str">
        <f aca="false">IF($C25="","",INT((Boshqaruv!$C$12-$C25)/365.25))</f>
        <v/>
      </c>
      <c r="K25" s="14" t="str">
        <f aca="false">IF($J25="","",IF($J25&lt;=14,"Ha","Yo'q"))</f>
        <v/>
      </c>
      <c r="L25" s="13"/>
      <c r="M25" s="13"/>
      <c r="N25" s="14" t="str">
        <f aca="false">IF($B25="","",IF(AND(OR($L25="",$L25&lt;=Boshqaruv!$C$12),OR($M25="",$M25&gt;Boshqaruv!$C$12)),"Ha",""))</f>
        <v/>
      </c>
      <c r="O25" s="25"/>
      <c r="P25" s="25"/>
      <c r="Q25" s="12"/>
      <c r="R25" s="13"/>
      <c r="S25" s="13"/>
      <c r="T25" s="14" t="str">
        <f aca="false">IF($B25="","",IF(AND($P25="Ha",$N25="Ha",OR($R25="",$R25&lt;=Boshqaruv!$C$12),OR($S25="",$S25&gt;Boshqaruv!$C$12)),"Ha",""))</f>
        <v/>
      </c>
      <c r="U25" s="13"/>
      <c r="V25" s="12"/>
      <c r="W25" s="14" t="str">
        <f aca="false">IF(OR($B25="",$C25=""),"",IF(COUNTIFS($B$5:$B$1804,$B25,$C$5:$C$1804,$C25)&gt;1,"Takror",""))</f>
        <v/>
      </c>
    </row>
    <row r="26" customFormat="false" ht="15" hidden="false" customHeight="false" outlineLevel="0" collapsed="false">
      <c r="A26" s="8" t="n">
        <v>22</v>
      </c>
      <c r="B26" s="12"/>
      <c r="C26" s="13"/>
      <c r="D26" s="24"/>
      <c r="E26" s="25"/>
      <c r="F26" s="12"/>
      <c r="G26" s="12"/>
      <c r="H26" s="25"/>
      <c r="I26" s="26" t="str">
        <f aca="false">IF(OR($B26="",$C26=""),"",$B26&amp;" ("&amp;DAY($C26)&amp;"."&amp;MONTH($C26)&amp;"."&amp;YEAR($C26)&amp;")")</f>
        <v/>
      </c>
      <c r="J26" s="14" t="str">
        <f aca="false">IF($C26="","",INT((Boshqaruv!$C$12-$C26)/365.25))</f>
        <v/>
      </c>
      <c r="K26" s="14" t="str">
        <f aca="false">IF($J26="","",IF($J26&lt;=14,"Ha","Yo'q"))</f>
        <v/>
      </c>
      <c r="L26" s="13"/>
      <c r="M26" s="13"/>
      <c r="N26" s="14" t="str">
        <f aca="false">IF($B26="","",IF(AND(OR($L26="",$L26&lt;=Boshqaruv!$C$12),OR($M26="",$M26&gt;Boshqaruv!$C$12)),"Ha",""))</f>
        <v/>
      </c>
      <c r="O26" s="25"/>
      <c r="P26" s="25"/>
      <c r="Q26" s="12"/>
      <c r="R26" s="13"/>
      <c r="S26" s="13"/>
      <c r="T26" s="14" t="str">
        <f aca="false">IF($B26="","",IF(AND($P26="Ha",$N26="Ha",OR($R26="",$R26&lt;=Boshqaruv!$C$12),OR($S26="",$S26&gt;Boshqaruv!$C$12)),"Ha",""))</f>
        <v/>
      </c>
      <c r="U26" s="13"/>
      <c r="V26" s="12"/>
      <c r="W26" s="14" t="str">
        <f aca="false">IF(OR($B26="",$C26=""),"",IF(COUNTIFS($B$5:$B$1804,$B26,$C$5:$C$1804,$C26)&gt;1,"Takror",""))</f>
        <v/>
      </c>
    </row>
    <row r="27" customFormat="false" ht="15" hidden="false" customHeight="false" outlineLevel="0" collapsed="false">
      <c r="A27" s="8" t="n">
        <v>23</v>
      </c>
      <c r="B27" s="12"/>
      <c r="C27" s="13"/>
      <c r="D27" s="24"/>
      <c r="E27" s="25"/>
      <c r="F27" s="12"/>
      <c r="G27" s="12"/>
      <c r="H27" s="25"/>
      <c r="I27" s="26" t="str">
        <f aca="false">IF(OR($B27="",$C27=""),"",$B27&amp;" ("&amp;DAY($C27)&amp;"."&amp;MONTH($C27)&amp;"."&amp;YEAR($C27)&amp;")")</f>
        <v/>
      </c>
      <c r="J27" s="14" t="str">
        <f aca="false">IF($C27="","",INT((Boshqaruv!$C$12-$C27)/365.25))</f>
        <v/>
      </c>
      <c r="K27" s="14" t="str">
        <f aca="false">IF($J27="","",IF($J27&lt;=14,"Ha","Yo'q"))</f>
        <v/>
      </c>
      <c r="L27" s="13"/>
      <c r="M27" s="13"/>
      <c r="N27" s="14" t="str">
        <f aca="false">IF($B27="","",IF(AND(OR($L27="",$L27&lt;=Boshqaruv!$C$12),OR($M27="",$M27&gt;Boshqaruv!$C$12)),"Ha",""))</f>
        <v/>
      </c>
      <c r="O27" s="25"/>
      <c r="P27" s="25"/>
      <c r="Q27" s="12"/>
      <c r="R27" s="13"/>
      <c r="S27" s="13"/>
      <c r="T27" s="14" t="str">
        <f aca="false">IF($B27="","",IF(AND($P27="Ha",$N27="Ha",OR($R27="",$R27&lt;=Boshqaruv!$C$12),OR($S27="",$S27&gt;Boshqaruv!$C$12)),"Ha",""))</f>
        <v/>
      </c>
      <c r="U27" s="13"/>
      <c r="V27" s="12"/>
      <c r="W27" s="14" t="str">
        <f aca="false">IF(OR($B27="",$C27=""),"",IF(COUNTIFS($B$5:$B$1804,$B27,$C$5:$C$1804,$C27)&gt;1,"Takror",""))</f>
        <v/>
      </c>
    </row>
    <row r="28" customFormat="false" ht="15" hidden="false" customHeight="false" outlineLevel="0" collapsed="false">
      <c r="A28" s="8" t="n">
        <v>24</v>
      </c>
      <c r="B28" s="12"/>
      <c r="C28" s="13"/>
      <c r="D28" s="24"/>
      <c r="E28" s="25"/>
      <c r="F28" s="12"/>
      <c r="G28" s="12"/>
      <c r="H28" s="25"/>
      <c r="I28" s="26" t="str">
        <f aca="false">IF(OR($B28="",$C28=""),"",$B28&amp;" ("&amp;DAY($C28)&amp;"."&amp;MONTH($C28)&amp;"."&amp;YEAR($C28)&amp;")")</f>
        <v/>
      </c>
      <c r="J28" s="14" t="str">
        <f aca="false">IF($C28="","",INT((Boshqaruv!$C$12-$C28)/365.25))</f>
        <v/>
      </c>
      <c r="K28" s="14" t="str">
        <f aca="false">IF($J28="","",IF($J28&lt;=14,"Ha","Yo'q"))</f>
        <v/>
      </c>
      <c r="L28" s="13"/>
      <c r="M28" s="13"/>
      <c r="N28" s="14" t="str">
        <f aca="false">IF($B28="","",IF(AND(OR($L28="",$L28&lt;=Boshqaruv!$C$12),OR($M28="",$M28&gt;Boshqaruv!$C$12)),"Ha",""))</f>
        <v/>
      </c>
      <c r="O28" s="25"/>
      <c r="P28" s="25"/>
      <c r="Q28" s="12"/>
      <c r="R28" s="13"/>
      <c r="S28" s="13"/>
      <c r="T28" s="14" t="str">
        <f aca="false">IF($B28="","",IF(AND($P28="Ha",$N28="Ha",OR($R28="",$R28&lt;=Boshqaruv!$C$12),OR($S28="",$S28&gt;Boshqaruv!$C$12)),"Ha",""))</f>
        <v/>
      </c>
      <c r="U28" s="13"/>
      <c r="V28" s="12"/>
      <c r="W28" s="14" t="str">
        <f aca="false">IF(OR($B28="",$C28=""),"",IF(COUNTIFS($B$5:$B$1804,$B28,$C$5:$C$1804,$C28)&gt;1,"Takror",""))</f>
        <v/>
      </c>
    </row>
    <row r="29" customFormat="false" ht="15" hidden="false" customHeight="false" outlineLevel="0" collapsed="false">
      <c r="A29" s="8" t="n">
        <v>25</v>
      </c>
      <c r="B29" s="12"/>
      <c r="C29" s="13"/>
      <c r="D29" s="24"/>
      <c r="E29" s="25"/>
      <c r="F29" s="12"/>
      <c r="G29" s="12"/>
      <c r="H29" s="25"/>
      <c r="I29" s="26" t="str">
        <f aca="false">IF(OR($B29="",$C29=""),"",$B29&amp;" ("&amp;DAY($C29)&amp;"."&amp;MONTH($C29)&amp;"."&amp;YEAR($C29)&amp;")")</f>
        <v/>
      </c>
      <c r="J29" s="14" t="str">
        <f aca="false">IF($C29="","",INT((Boshqaruv!$C$12-$C29)/365.25))</f>
        <v/>
      </c>
      <c r="K29" s="14" t="str">
        <f aca="false">IF($J29="","",IF($J29&lt;=14,"Ha","Yo'q"))</f>
        <v/>
      </c>
      <c r="L29" s="13"/>
      <c r="M29" s="13"/>
      <c r="N29" s="14" t="str">
        <f aca="false">IF($B29="","",IF(AND(OR($L29="",$L29&lt;=Boshqaruv!$C$12),OR($M29="",$M29&gt;Boshqaruv!$C$12)),"Ha",""))</f>
        <v/>
      </c>
      <c r="O29" s="25"/>
      <c r="P29" s="25"/>
      <c r="Q29" s="12"/>
      <c r="R29" s="13"/>
      <c r="S29" s="13"/>
      <c r="T29" s="14" t="str">
        <f aca="false">IF($B29="","",IF(AND($P29="Ha",$N29="Ha",OR($R29="",$R29&lt;=Boshqaruv!$C$12),OR($S29="",$S29&gt;Boshqaruv!$C$12)),"Ha",""))</f>
        <v/>
      </c>
      <c r="U29" s="13"/>
      <c r="V29" s="12"/>
      <c r="W29" s="14" t="str">
        <f aca="false">IF(OR($B29="",$C29=""),"",IF(COUNTIFS($B$5:$B$1804,$B29,$C$5:$C$1804,$C29)&gt;1,"Takror",""))</f>
        <v/>
      </c>
    </row>
    <row r="30" customFormat="false" ht="15" hidden="false" customHeight="false" outlineLevel="0" collapsed="false">
      <c r="A30" s="8" t="n">
        <v>26</v>
      </c>
      <c r="B30" s="12"/>
      <c r="C30" s="13"/>
      <c r="D30" s="24"/>
      <c r="E30" s="25"/>
      <c r="F30" s="12"/>
      <c r="G30" s="12"/>
      <c r="H30" s="25"/>
      <c r="I30" s="26" t="str">
        <f aca="false">IF(OR($B30="",$C30=""),"",$B30&amp;" ("&amp;DAY($C30)&amp;"."&amp;MONTH($C30)&amp;"."&amp;YEAR($C30)&amp;")")</f>
        <v/>
      </c>
      <c r="J30" s="14" t="str">
        <f aca="false">IF($C30="","",INT((Boshqaruv!$C$12-$C30)/365.25))</f>
        <v/>
      </c>
      <c r="K30" s="14" t="str">
        <f aca="false">IF($J30="","",IF($J30&lt;=14,"Ha","Yo'q"))</f>
        <v/>
      </c>
      <c r="L30" s="13"/>
      <c r="M30" s="13"/>
      <c r="N30" s="14" t="str">
        <f aca="false">IF($B30="","",IF(AND(OR($L30="",$L30&lt;=Boshqaruv!$C$12),OR($M30="",$M30&gt;Boshqaruv!$C$12)),"Ha",""))</f>
        <v/>
      </c>
      <c r="O30" s="25"/>
      <c r="P30" s="25"/>
      <c r="Q30" s="12"/>
      <c r="R30" s="13"/>
      <c r="S30" s="13"/>
      <c r="T30" s="14" t="str">
        <f aca="false">IF($B30="","",IF(AND($P30="Ha",$N30="Ha",OR($R30="",$R30&lt;=Boshqaruv!$C$12),OR($S30="",$S30&gt;Boshqaruv!$C$12)),"Ha",""))</f>
        <v/>
      </c>
      <c r="U30" s="13"/>
      <c r="V30" s="12"/>
      <c r="W30" s="14" t="str">
        <f aca="false">IF(OR($B30="",$C30=""),"",IF(COUNTIFS($B$5:$B$1804,$B30,$C$5:$C$1804,$C30)&gt;1,"Takror",""))</f>
        <v/>
      </c>
    </row>
    <row r="31" customFormat="false" ht="15" hidden="false" customHeight="false" outlineLevel="0" collapsed="false">
      <c r="A31" s="8" t="n">
        <v>27</v>
      </c>
      <c r="B31" s="12"/>
      <c r="C31" s="13"/>
      <c r="D31" s="24"/>
      <c r="E31" s="25"/>
      <c r="F31" s="12"/>
      <c r="G31" s="12"/>
      <c r="H31" s="25"/>
      <c r="I31" s="26" t="str">
        <f aca="false">IF(OR($B31="",$C31=""),"",$B31&amp;" ("&amp;DAY($C31)&amp;"."&amp;MONTH($C31)&amp;"."&amp;YEAR($C31)&amp;")")</f>
        <v/>
      </c>
      <c r="J31" s="14" t="str">
        <f aca="false">IF($C31="","",INT((Boshqaruv!$C$12-$C31)/365.25))</f>
        <v/>
      </c>
      <c r="K31" s="14" t="str">
        <f aca="false">IF($J31="","",IF($J31&lt;=14,"Ha","Yo'q"))</f>
        <v/>
      </c>
      <c r="L31" s="13"/>
      <c r="M31" s="13"/>
      <c r="N31" s="14" t="str">
        <f aca="false">IF($B31="","",IF(AND(OR($L31="",$L31&lt;=Boshqaruv!$C$12),OR($M31="",$M31&gt;Boshqaruv!$C$12)),"Ha",""))</f>
        <v/>
      </c>
      <c r="O31" s="25"/>
      <c r="P31" s="25"/>
      <c r="Q31" s="12"/>
      <c r="R31" s="13"/>
      <c r="S31" s="13"/>
      <c r="T31" s="14" t="str">
        <f aca="false">IF($B31="","",IF(AND($P31="Ha",$N31="Ha",OR($R31="",$R31&lt;=Boshqaruv!$C$12),OR($S31="",$S31&gt;Boshqaruv!$C$12)),"Ha",""))</f>
        <v/>
      </c>
      <c r="U31" s="13"/>
      <c r="V31" s="12"/>
      <c r="W31" s="14" t="str">
        <f aca="false">IF(OR($B31="",$C31=""),"",IF(COUNTIFS($B$5:$B$1804,$B31,$C$5:$C$1804,$C31)&gt;1,"Takror",""))</f>
        <v/>
      </c>
    </row>
    <row r="32" customFormat="false" ht="15" hidden="false" customHeight="false" outlineLevel="0" collapsed="false">
      <c r="A32" s="8" t="n">
        <v>28</v>
      </c>
      <c r="B32" s="12"/>
      <c r="C32" s="13"/>
      <c r="D32" s="24"/>
      <c r="E32" s="25"/>
      <c r="F32" s="12"/>
      <c r="G32" s="12"/>
      <c r="H32" s="25"/>
      <c r="I32" s="26" t="str">
        <f aca="false">IF(OR($B32="",$C32=""),"",$B32&amp;" ("&amp;DAY($C32)&amp;"."&amp;MONTH($C32)&amp;"."&amp;YEAR($C32)&amp;")")</f>
        <v/>
      </c>
      <c r="J32" s="14" t="str">
        <f aca="false">IF($C32="","",INT((Boshqaruv!$C$12-$C32)/365.25))</f>
        <v/>
      </c>
      <c r="K32" s="14" t="str">
        <f aca="false">IF($J32="","",IF($J32&lt;=14,"Ha","Yo'q"))</f>
        <v/>
      </c>
      <c r="L32" s="13"/>
      <c r="M32" s="13"/>
      <c r="N32" s="14" t="str">
        <f aca="false">IF($B32="","",IF(AND(OR($L32="",$L32&lt;=Boshqaruv!$C$12),OR($M32="",$M32&gt;Boshqaruv!$C$12)),"Ha",""))</f>
        <v/>
      </c>
      <c r="O32" s="25"/>
      <c r="P32" s="25"/>
      <c r="Q32" s="12"/>
      <c r="R32" s="13"/>
      <c r="S32" s="13"/>
      <c r="T32" s="14" t="str">
        <f aca="false">IF($B32="","",IF(AND($P32="Ha",$N32="Ha",OR($R32="",$R32&lt;=Boshqaruv!$C$12),OR($S32="",$S32&gt;Boshqaruv!$C$12)),"Ha",""))</f>
        <v/>
      </c>
      <c r="U32" s="13"/>
      <c r="V32" s="12"/>
      <c r="W32" s="14" t="str">
        <f aca="false">IF(OR($B32="",$C32=""),"",IF(COUNTIFS($B$5:$B$1804,$B32,$C$5:$C$1804,$C32)&gt;1,"Takror",""))</f>
        <v/>
      </c>
    </row>
    <row r="33" customFormat="false" ht="15" hidden="false" customHeight="false" outlineLevel="0" collapsed="false">
      <c r="A33" s="8" t="n">
        <v>29</v>
      </c>
      <c r="B33" s="12"/>
      <c r="C33" s="13"/>
      <c r="D33" s="24"/>
      <c r="E33" s="25"/>
      <c r="F33" s="12"/>
      <c r="G33" s="12"/>
      <c r="H33" s="25"/>
      <c r="I33" s="26" t="str">
        <f aca="false">IF(OR($B33="",$C33=""),"",$B33&amp;" ("&amp;DAY($C33)&amp;"."&amp;MONTH($C33)&amp;"."&amp;YEAR($C33)&amp;")")</f>
        <v/>
      </c>
      <c r="J33" s="14" t="str">
        <f aca="false">IF($C33="","",INT((Boshqaruv!$C$12-$C33)/365.25))</f>
        <v/>
      </c>
      <c r="K33" s="14" t="str">
        <f aca="false">IF($J33="","",IF($J33&lt;=14,"Ha","Yo'q"))</f>
        <v/>
      </c>
      <c r="L33" s="13"/>
      <c r="M33" s="13"/>
      <c r="N33" s="14" t="str">
        <f aca="false">IF($B33="","",IF(AND(OR($L33="",$L33&lt;=Boshqaruv!$C$12),OR($M33="",$M33&gt;Boshqaruv!$C$12)),"Ha",""))</f>
        <v/>
      </c>
      <c r="O33" s="25"/>
      <c r="P33" s="25"/>
      <c r="Q33" s="12"/>
      <c r="R33" s="13"/>
      <c r="S33" s="13"/>
      <c r="T33" s="14" t="str">
        <f aca="false">IF($B33="","",IF(AND($P33="Ha",$N33="Ha",OR($R33="",$R33&lt;=Boshqaruv!$C$12),OR($S33="",$S33&gt;Boshqaruv!$C$12)),"Ha",""))</f>
        <v/>
      </c>
      <c r="U33" s="13"/>
      <c r="V33" s="12"/>
      <c r="W33" s="14" t="str">
        <f aca="false">IF(OR($B33="",$C33=""),"",IF(COUNTIFS($B$5:$B$1804,$B33,$C$5:$C$1804,$C33)&gt;1,"Takror",""))</f>
        <v/>
      </c>
    </row>
    <row r="34" customFormat="false" ht="15" hidden="false" customHeight="false" outlineLevel="0" collapsed="false">
      <c r="A34" s="8" t="n">
        <v>30</v>
      </c>
      <c r="B34" s="12"/>
      <c r="C34" s="13"/>
      <c r="D34" s="24"/>
      <c r="E34" s="25"/>
      <c r="F34" s="12"/>
      <c r="G34" s="12"/>
      <c r="H34" s="25"/>
      <c r="I34" s="26" t="str">
        <f aca="false">IF(OR($B34="",$C34=""),"",$B34&amp;" ("&amp;DAY($C34)&amp;"."&amp;MONTH($C34)&amp;"."&amp;YEAR($C34)&amp;")")</f>
        <v/>
      </c>
      <c r="J34" s="14" t="str">
        <f aca="false">IF($C34="","",INT((Boshqaruv!$C$12-$C34)/365.25))</f>
        <v/>
      </c>
      <c r="K34" s="14" t="str">
        <f aca="false">IF($J34="","",IF($J34&lt;=14,"Ha","Yo'q"))</f>
        <v/>
      </c>
      <c r="L34" s="13"/>
      <c r="M34" s="13"/>
      <c r="N34" s="14" t="str">
        <f aca="false">IF($B34="","",IF(AND(OR($L34="",$L34&lt;=Boshqaruv!$C$12),OR($M34="",$M34&gt;Boshqaruv!$C$12)),"Ha",""))</f>
        <v/>
      </c>
      <c r="O34" s="25"/>
      <c r="P34" s="25"/>
      <c r="Q34" s="12"/>
      <c r="R34" s="13"/>
      <c r="S34" s="13"/>
      <c r="T34" s="14" t="str">
        <f aca="false">IF($B34="","",IF(AND($P34="Ha",$N34="Ha",OR($R34="",$R34&lt;=Boshqaruv!$C$12),OR($S34="",$S34&gt;Boshqaruv!$C$12)),"Ha",""))</f>
        <v/>
      </c>
      <c r="U34" s="13"/>
      <c r="V34" s="12"/>
      <c r="W34" s="14" t="str">
        <f aca="false">IF(OR($B34="",$C34=""),"",IF(COUNTIFS($B$5:$B$1804,$B34,$C$5:$C$1804,$C34)&gt;1,"Takror",""))</f>
        <v/>
      </c>
    </row>
    <row r="35" customFormat="false" ht="15" hidden="false" customHeight="false" outlineLevel="0" collapsed="false">
      <c r="A35" s="8" t="n">
        <v>31</v>
      </c>
      <c r="B35" s="12"/>
      <c r="C35" s="13"/>
      <c r="D35" s="24"/>
      <c r="E35" s="25"/>
      <c r="F35" s="12"/>
      <c r="G35" s="12"/>
      <c r="H35" s="25"/>
      <c r="I35" s="26" t="str">
        <f aca="false">IF(OR($B35="",$C35=""),"",$B35&amp;" ("&amp;DAY($C35)&amp;"."&amp;MONTH($C35)&amp;"."&amp;YEAR($C35)&amp;")")</f>
        <v/>
      </c>
      <c r="J35" s="14" t="str">
        <f aca="false">IF($C35="","",INT((Boshqaruv!$C$12-$C35)/365.25))</f>
        <v/>
      </c>
      <c r="K35" s="14" t="str">
        <f aca="false">IF($J35="","",IF($J35&lt;=14,"Ha","Yo'q"))</f>
        <v/>
      </c>
      <c r="L35" s="13"/>
      <c r="M35" s="13"/>
      <c r="N35" s="14" t="str">
        <f aca="false">IF($B35="","",IF(AND(OR($L35="",$L35&lt;=Boshqaruv!$C$12),OR($M35="",$M35&gt;Boshqaruv!$C$12)),"Ha",""))</f>
        <v/>
      </c>
      <c r="O35" s="25"/>
      <c r="P35" s="25"/>
      <c r="Q35" s="12"/>
      <c r="R35" s="13"/>
      <c r="S35" s="13"/>
      <c r="T35" s="14" t="str">
        <f aca="false">IF($B35="","",IF(AND($P35="Ha",$N35="Ha",OR($R35="",$R35&lt;=Boshqaruv!$C$12),OR($S35="",$S35&gt;Boshqaruv!$C$12)),"Ha",""))</f>
        <v/>
      </c>
      <c r="U35" s="13"/>
      <c r="V35" s="12"/>
      <c r="W35" s="14" t="str">
        <f aca="false">IF(OR($B35="",$C35=""),"",IF(COUNTIFS($B$5:$B$1804,$B35,$C$5:$C$1804,$C35)&gt;1,"Takror",""))</f>
        <v/>
      </c>
    </row>
    <row r="36" customFormat="false" ht="15" hidden="false" customHeight="false" outlineLevel="0" collapsed="false">
      <c r="A36" s="8" t="n">
        <v>32</v>
      </c>
      <c r="B36" s="12"/>
      <c r="C36" s="13"/>
      <c r="D36" s="24"/>
      <c r="E36" s="25"/>
      <c r="F36" s="12"/>
      <c r="G36" s="12"/>
      <c r="H36" s="25"/>
      <c r="I36" s="26" t="str">
        <f aca="false">IF(OR($B36="",$C36=""),"",$B36&amp;" ("&amp;DAY($C36)&amp;"."&amp;MONTH($C36)&amp;"."&amp;YEAR($C36)&amp;")")</f>
        <v/>
      </c>
      <c r="J36" s="14" t="str">
        <f aca="false">IF($C36="","",INT((Boshqaruv!$C$12-$C36)/365.25))</f>
        <v/>
      </c>
      <c r="K36" s="14" t="str">
        <f aca="false">IF($J36="","",IF($J36&lt;=14,"Ha","Yo'q"))</f>
        <v/>
      </c>
      <c r="L36" s="13"/>
      <c r="M36" s="13"/>
      <c r="N36" s="14" t="str">
        <f aca="false">IF($B36="","",IF(AND(OR($L36="",$L36&lt;=Boshqaruv!$C$12),OR($M36="",$M36&gt;Boshqaruv!$C$12)),"Ha",""))</f>
        <v/>
      </c>
      <c r="O36" s="25"/>
      <c r="P36" s="25"/>
      <c r="Q36" s="12"/>
      <c r="R36" s="13"/>
      <c r="S36" s="13"/>
      <c r="T36" s="14" t="str">
        <f aca="false">IF($B36="","",IF(AND($P36="Ha",$N36="Ha",OR($R36="",$R36&lt;=Boshqaruv!$C$12),OR($S36="",$S36&gt;Boshqaruv!$C$12)),"Ha",""))</f>
        <v/>
      </c>
      <c r="U36" s="13"/>
      <c r="V36" s="12"/>
      <c r="W36" s="14" t="str">
        <f aca="false">IF(OR($B36="",$C36=""),"",IF(COUNTIFS($B$5:$B$1804,$B36,$C$5:$C$1804,$C36)&gt;1,"Takror",""))</f>
        <v/>
      </c>
    </row>
    <row r="37" customFormat="false" ht="15" hidden="false" customHeight="false" outlineLevel="0" collapsed="false">
      <c r="A37" s="8" t="n">
        <v>33</v>
      </c>
      <c r="B37" s="12"/>
      <c r="C37" s="13"/>
      <c r="D37" s="24"/>
      <c r="E37" s="25"/>
      <c r="F37" s="12"/>
      <c r="G37" s="12"/>
      <c r="H37" s="25"/>
      <c r="I37" s="26" t="str">
        <f aca="false">IF(OR($B37="",$C37=""),"",$B37&amp;" ("&amp;DAY($C37)&amp;"."&amp;MONTH($C37)&amp;"."&amp;YEAR($C37)&amp;")")</f>
        <v/>
      </c>
      <c r="J37" s="14" t="str">
        <f aca="false">IF($C37="","",INT((Boshqaruv!$C$12-$C37)/365.25))</f>
        <v/>
      </c>
      <c r="K37" s="14" t="str">
        <f aca="false">IF($J37="","",IF($J37&lt;=14,"Ha","Yo'q"))</f>
        <v/>
      </c>
      <c r="L37" s="13"/>
      <c r="M37" s="13"/>
      <c r="N37" s="14" t="str">
        <f aca="false">IF($B37="","",IF(AND(OR($L37="",$L37&lt;=Boshqaruv!$C$12),OR($M37="",$M37&gt;Boshqaruv!$C$12)),"Ha",""))</f>
        <v/>
      </c>
      <c r="O37" s="25"/>
      <c r="P37" s="25"/>
      <c r="Q37" s="12"/>
      <c r="R37" s="13"/>
      <c r="S37" s="13"/>
      <c r="T37" s="14" t="str">
        <f aca="false">IF($B37="","",IF(AND($P37="Ha",$N37="Ha",OR($R37="",$R37&lt;=Boshqaruv!$C$12),OR($S37="",$S37&gt;Boshqaruv!$C$12)),"Ha",""))</f>
        <v/>
      </c>
      <c r="U37" s="13"/>
      <c r="V37" s="12"/>
      <c r="W37" s="14" t="str">
        <f aca="false">IF(OR($B37="",$C37=""),"",IF(COUNTIFS($B$5:$B$1804,$B37,$C$5:$C$1804,$C37)&gt;1,"Takror",""))</f>
        <v/>
      </c>
    </row>
    <row r="38" customFormat="false" ht="15" hidden="false" customHeight="false" outlineLevel="0" collapsed="false">
      <c r="A38" s="8" t="n">
        <v>34</v>
      </c>
      <c r="B38" s="12"/>
      <c r="C38" s="13"/>
      <c r="D38" s="24"/>
      <c r="E38" s="25"/>
      <c r="F38" s="12"/>
      <c r="G38" s="12"/>
      <c r="H38" s="25"/>
      <c r="I38" s="26" t="str">
        <f aca="false">IF(OR($B38="",$C38=""),"",$B38&amp;" ("&amp;DAY($C38)&amp;"."&amp;MONTH($C38)&amp;"."&amp;YEAR($C38)&amp;")")</f>
        <v/>
      </c>
      <c r="J38" s="14" t="str">
        <f aca="false">IF($C38="","",INT((Boshqaruv!$C$12-$C38)/365.25))</f>
        <v/>
      </c>
      <c r="K38" s="14" t="str">
        <f aca="false">IF($J38="","",IF($J38&lt;=14,"Ha","Yo'q"))</f>
        <v/>
      </c>
      <c r="L38" s="13"/>
      <c r="M38" s="13"/>
      <c r="N38" s="14" t="str">
        <f aca="false">IF($B38="","",IF(AND(OR($L38="",$L38&lt;=Boshqaruv!$C$12),OR($M38="",$M38&gt;Boshqaruv!$C$12)),"Ha",""))</f>
        <v/>
      </c>
      <c r="O38" s="25"/>
      <c r="P38" s="25"/>
      <c r="Q38" s="12"/>
      <c r="R38" s="13"/>
      <c r="S38" s="13"/>
      <c r="T38" s="14" t="str">
        <f aca="false">IF($B38="","",IF(AND($P38="Ha",$N38="Ha",OR($R38="",$R38&lt;=Boshqaruv!$C$12),OR($S38="",$S38&gt;Boshqaruv!$C$12)),"Ha",""))</f>
        <v/>
      </c>
      <c r="U38" s="13"/>
      <c r="V38" s="12"/>
      <c r="W38" s="14" t="str">
        <f aca="false">IF(OR($B38="",$C38=""),"",IF(COUNTIFS($B$5:$B$1804,$B38,$C$5:$C$1804,$C38)&gt;1,"Takror",""))</f>
        <v/>
      </c>
    </row>
    <row r="39" customFormat="false" ht="15" hidden="false" customHeight="false" outlineLevel="0" collapsed="false">
      <c r="A39" s="8" t="n">
        <v>35</v>
      </c>
      <c r="B39" s="12"/>
      <c r="C39" s="13"/>
      <c r="D39" s="24"/>
      <c r="E39" s="25"/>
      <c r="F39" s="12"/>
      <c r="G39" s="12"/>
      <c r="H39" s="25"/>
      <c r="I39" s="26" t="str">
        <f aca="false">IF(OR($B39="",$C39=""),"",$B39&amp;" ("&amp;DAY($C39)&amp;"."&amp;MONTH($C39)&amp;"."&amp;YEAR($C39)&amp;")")</f>
        <v/>
      </c>
      <c r="J39" s="14" t="str">
        <f aca="false">IF($C39="","",INT((Boshqaruv!$C$12-$C39)/365.25))</f>
        <v/>
      </c>
      <c r="K39" s="14" t="str">
        <f aca="false">IF($J39="","",IF($J39&lt;=14,"Ha","Yo'q"))</f>
        <v/>
      </c>
      <c r="L39" s="13"/>
      <c r="M39" s="13"/>
      <c r="N39" s="14" t="str">
        <f aca="false">IF($B39="","",IF(AND(OR($L39="",$L39&lt;=Boshqaruv!$C$12),OR($M39="",$M39&gt;Boshqaruv!$C$12)),"Ha",""))</f>
        <v/>
      </c>
      <c r="O39" s="25"/>
      <c r="P39" s="25"/>
      <c r="Q39" s="12"/>
      <c r="R39" s="13"/>
      <c r="S39" s="13"/>
      <c r="T39" s="14" t="str">
        <f aca="false">IF($B39="","",IF(AND($P39="Ha",$N39="Ha",OR($R39="",$R39&lt;=Boshqaruv!$C$12),OR($S39="",$S39&gt;Boshqaruv!$C$12)),"Ha",""))</f>
        <v/>
      </c>
      <c r="U39" s="13"/>
      <c r="V39" s="12"/>
      <c r="W39" s="14" t="str">
        <f aca="false">IF(OR($B39="",$C39=""),"",IF(COUNTIFS($B$5:$B$1804,$B39,$C$5:$C$1804,$C39)&gt;1,"Takror",""))</f>
        <v/>
      </c>
    </row>
    <row r="40" customFormat="false" ht="15" hidden="false" customHeight="false" outlineLevel="0" collapsed="false">
      <c r="A40" s="8" t="n">
        <v>36</v>
      </c>
      <c r="B40" s="12"/>
      <c r="C40" s="13"/>
      <c r="D40" s="24"/>
      <c r="E40" s="25"/>
      <c r="F40" s="12"/>
      <c r="G40" s="12"/>
      <c r="H40" s="25"/>
      <c r="I40" s="26" t="str">
        <f aca="false">IF(OR($B40="",$C40=""),"",$B40&amp;" ("&amp;DAY($C40)&amp;"."&amp;MONTH($C40)&amp;"."&amp;YEAR($C40)&amp;")")</f>
        <v/>
      </c>
      <c r="J40" s="14" t="str">
        <f aca="false">IF($C40="","",INT((Boshqaruv!$C$12-$C40)/365.25))</f>
        <v/>
      </c>
      <c r="K40" s="14" t="str">
        <f aca="false">IF($J40="","",IF($J40&lt;=14,"Ha","Yo'q"))</f>
        <v/>
      </c>
      <c r="L40" s="13"/>
      <c r="M40" s="13"/>
      <c r="N40" s="14" t="str">
        <f aca="false">IF($B40="","",IF(AND(OR($L40="",$L40&lt;=Boshqaruv!$C$12),OR($M40="",$M40&gt;Boshqaruv!$C$12)),"Ha",""))</f>
        <v/>
      </c>
      <c r="O40" s="25"/>
      <c r="P40" s="25"/>
      <c r="Q40" s="12"/>
      <c r="R40" s="13"/>
      <c r="S40" s="13"/>
      <c r="T40" s="14" t="str">
        <f aca="false">IF($B40="","",IF(AND($P40="Ha",$N40="Ha",OR($R40="",$R40&lt;=Boshqaruv!$C$12),OR($S40="",$S40&gt;Boshqaruv!$C$12)),"Ha",""))</f>
        <v/>
      </c>
      <c r="U40" s="13"/>
      <c r="V40" s="12"/>
      <c r="W40" s="14" t="str">
        <f aca="false">IF(OR($B40="",$C40=""),"",IF(COUNTIFS($B$5:$B$1804,$B40,$C$5:$C$1804,$C40)&gt;1,"Takror",""))</f>
        <v/>
      </c>
    </row>
    <row r="41" customFormat="false" ht="15" hidden="false" customHeight="false" outlineLevel="0" collapsed="false">
      <c r="A41" s="8" t="n">
        <v>37</v>
      </c>
      <c r="B41" s="12"/>
      <c r="C41" s="13"/>
      <c r="D41" s="24"/>
      <c r="E41" s="25"/>
      <c r="F41" s="12"/>
      <c r="G41" s="12"/>
      <c r="H41" s="25"/>
      <c r="I41" s="26" t="str">
        <f aca="false">IF(OR($B41="",$C41=""),"",$B41&amp;" ("&amp;DAY($C41)&amp;"."&amp;MONTH($C41)&amp;"."&amp;YEAR($C41)&amp;")")</f>
        <v/>
      </c>
      <c r="J41" s="14" t="str">
        <f aca="false">IF($C41="","",INT((Boshqaruv!$C$12-$C41)/365.25))</f>
        <v/>
      </c>
      <c r="K41" s="14" t="str">
        <f aca="false">IF($J41="","",IF($J41&lt;=14,"Ha","Yo'q"))</f>
        <v/>
      </c>
      <c r="L41" s="13"/>
      <c r="M41" s="13"/>
      <c r="N41" s="14" t="str">
        <f aca="false">IF($B41="","",IF(AND(OR($L41="",$L41&lt;=Boshqaruv!$C$12),OR($M41="",$M41&gt;Boshqaruv!$C$12)),"Ha",""))</f>
        <v/>
      </c>
      <c r="O41" s="25"/>
      <c r="P41" s="25"/>
      <c r="Q41" s="12"/>
      <c r="R41" s="13"/>
      <c r="S41" s="13"/>
      <c r="T41" s="14" t="str">
        <f aca="false">IF($B41="","",IF(AND($P41="Ha",$N41="Ha",OR($R41="",$R41&lt;=Boshqaruv!$C$12),OR($S41="",$S41&gt;Boshqaruv!$C$12)),"Ha",""))</f>
        <v/>
      </c>
      <c r="U41" s="13"/>
      <c r="V41" s="12"/>
      <c r="W41" s="14" t="str">
        <f aca="false">IF(OR($B41="",$C41=""),"",IF(COUNTIFS($B$5:$B$1804,$B41,$C$5:$C$1804,$C41)&gt;1,"Takror",""))</f>
        <v/>
      </c>
    </row>
    <row r="42" customFormat="false" ht="15" hidden="false" customHeight="false" outlineLevel="0" collapsed="false">
      <c r="A42" s="8" t="n">
        <v>38</v>
      </c>
      <c r="B42" s="12"/>
      <c r="C42" s="13"/>
      <c r="D42" s="24"/>
      <c r="E42" s="25"/>
      <c r="F42" s="12"/>
      <c r="G42" s="12"/>
      <c r="H42" s="25"/>
      <c r="I42" s="26" t="str">
        <f aca="false">IF(OR($B42="",$C42=""),"",$B42&amp;" ("&amp;DAY($C42)&amp;"."&amp;MONTH($C42)&amp;"."&amp;YEAR($C42)&amp;")")</f>
        <v/>
      </c>
      <c r="J42" s="14" t="str">
        <f aca="false">IF($C42="","",INT((Boshqaruv!$C$12-$C42)/365.25))</f>
        <v/>
      </c>
      <c r="K42" s="14" t="str">
        <f aca="false">IF($J42="","",IF($J42&lt;=14,"Ha","Yo'q"))</f>
        <v/>
      </c>
      <c r="L42" s="13"/>
      <c r="M42" s="13"/>
      <c r="N42" s="14" t="str">
        <f aca="false">IF($B42="","",IF(AND(OR($L42="",$L42&lt;=Boshqaruv!$C$12),OR($M42="",$M42&gt;Boshqaruv!$C$12)),"Ha",""))</f>
        <v/>
      </c>
      <c r="O42" s="25"/>
      <c r="P42" s="25"/>
      <c r="Q42" s="12"/>
      <c r="R42" s="13"/>
      <c r="S42" s="13"/>
      <c r="T42" s="14" t="str">
        <f aca="false">IF($B42="","",IF(AND($P42="Ha",$N42="Ha",OR($R42="",$R42&lt;=Boshqaruv!$C$12),OR($S42="",$S42&gt;Boshqaruv!$C$12)),"Ha",""))</f>
        <v/>
      </c>
      <c r="U42" s="13"/>
      <c r="V42" s="12"/>
      <c r="W42" s="14" t="str">
        <f aca="false">IF(OR($B42="",$C42=""),"",IF(COUNTIFS($B$5:$B$1804,$B42,$C$5:$C$1804,$C42)&gt;1,"Takror",""))</f>
        <v/>
      </c>
    </row>
    <row r="43" customFormat="false" ht="15" hidden="false" customHeight="false" outlineLevel="0" collapsed="false">
      <c r="A43" s="8" t="n">
        <v>39</v>
      </c>
      <c r="B43" s="12"/>
      <c r="C43" s="13"/>
      <c r="D43" s="24"/>
      <c r="E43" s="25"/>
      <c r="F43" s="12"/>
      <c r="G43" s="12"/>
      <c r="H43" s="25"/>
      <c r="I43" s="26" t="str">
        <f aca="false">IF(OR($B43="",$C43=""),"",$B43&amp;" ("&amp;DAY($C43)&amp;"."&amp;MONTH($C43)&amp;"."&amp;YEAR($C43)&amp;")")</f>
        <v/>
      </c>
      <c r="J43" s="14" t="str">
        <f aca="false">IF($C43="","",INT((Boshqaruv!$C$12-$C43)/365.25))</f>
        <v/>
      </c>
      <c r="K43" s="14" t="str">
        <f aca="false">IF($J43="","",IF($J43&lt;=14,"Ha","Yo'q"))</f>
        <v/>
      </c>
      <c r="L43" s="13"/>
      <c r="M43" s="13"/>
      <c r="N43" s="14" t="str">
        <f aca="false">IF($B43="","",IF(AND(OR($L43="",$L43&lt;=Boshqaruv!$C$12),OR($M43="",$M43&gt;Boshqaruv!$C$12)),"Ha",""))</f>
        <v/>
      </c>
      <c r="O43" s="25"/>
      <c r="P43" s="25"/>
      <c r="Q43" s="12"/>
      <c r="R43" s="13"/>
      <c r="S43" s="13"/>
      <c r="T43" s="14" t="str">
        <f aca="false">IF($B43="","",IF(AND($P43="Ha",$N43="Ha",OR($R43="",$R43&lt;=Boshqaruv!$C$12),OR($S43="",$S43&gt;Boshqaruv!$C$12)),"Ha",""))</f>
        <v/>
      </c>
      <c r="U43" s="13"/>
      <c r="V43" s="12"/>
      <c r="W43" s="14" t="str">
        <f aca="false">IF(OR($B43="",$C43=""),"",IF(COUNTIFS($B$5:$B$1804,$B43,$C$5:$C$1804,$C43)&gt;1,"Takror",""))</f>
        <v/>
      </c>
    </row>
    <row r="44" customFormat="false" ht="15" hidden="false" customHeight="false" outlineLevel="0" collapsed="false">
      <c r="A44" s="8" t="n">
        <v>40</v>
      </c>
      <c r="B44" s="12"/>
      <c r="C44" s="13"/>
      <c r="D44" s="24"/>
      <c r="E44" s="25"/>
      <c r="F44" s="12"/>
      <c r="G44" s="12"/>
      <c r="H44" s="25"/>
      <c r="I44" s="26" t="str">
        <f aca="false">IF(OR($B44="",$C44=""),"",$B44&amp;" ("&amp;DAY($C44)&amp;"."&amp;MONTH($C44)&amp;"."&amp;YEAR($C44)&amp;")")</f>
        <v/>
      </c>
      <c r="J44" s="14" t="str">
        <f aca="false">IF($C44="","",INT((Boshqaruv!$C$12-$C44)/365.25))</f>
        <v/>
      </c>
      <c r="K44" s="14" t="str">
        <f aca="false">IF($J44="","",IF($J44&lt;=14,"Ha","Yo'q"))</f>
        <v/>
      </c>
      <c r="L44" s="13"/>
      <c r="M44" s="13"/>
      <c r="N44" s="14" t="str">
        <f aca="false">IF($B44="","",IF(AND(OR($L44="",$L44&lt;=Boshqaruv!$C$12),OR($M44="",$M44&gt;Boshqaruv!$C$12)),"Ha",""))</f>
        <v/>
      </c>
      <c r="O44" s="25"/>
      <c r="P44" s="25"/>
      <c r="Q44" s="12"/>
      <c r="R44" s="13"/>
      <c r="S44" s="13"/>
      <c r="T44" s="14" t="str">
        <f aca="false">IF($B44="","",IF(AND($P44="Ha",$N44="Ha",OR($R44="",$R44&lt;=Boshqaruv!$C$12),OR($S44="",$S44&gt;Boshqaruv!$C$12)),"Ha",""))</f>
        <v/>
      </c>
      <c r="U44" s="13"/>
      <c r="V44" s="12"/>
      <c r="W44" s="14" t="str">
        <f aca="false">IF(OR($B44="",$C44=""),"",IF(COUNTIFS($B$5:$B$1804,$B44,$C$5:$C$1804,$C44)&gt;1,"Takror",""))</f>
        <v/>
      </c>
    </row>
    <row r="45" customFormat="false" ht="15" hidden="false" customHeight="false" outlineLevel="0" collapsed="false">
      <c r="A45" s="8" t="n">
        <v>41</v>
      </c>
      <c r="B45" s="12"/>
      <c r="C45" s="13"/>
      <c r="D45" s="24"/>
      <c r="E45" s="25"/>
      <c r="F45" s="12"/>
      <c r="G45" s="12"/>
      <c r="H45" s="25"/>
      <c r="I45" s="26" t="str">
        <f aca="false">IF(OR($B45="",$C45=""),"",$B45&amp;" ("&amp;DAY($C45)&amp;"."&amp;MONTH($C45)&amp;"."&amp;YEAR($C45)&amp;")")</f>
        <v/>
      </c>
      <c r="J45" s="14" t="str">
        <f aca="false">IF($C45="","",INT((Boshqaruv!$C$12-$C45)/365.25))</f>
        <v/>
      </c>
      <c r="K45" s="14" t="str">
        <f aca="false">IF($J45="","",IF($J45&lt;=14,"Ha","Yo'q"))</f>
        <v/>
      </c>
      <c r="L45" s="13"/>
      <c r="M45" s="13"/>
      <c r="N45" s="14" t="str">
        <f aca="false">IF($B45="","",IF(AND(OR($L45="",$L45&lt;=Boshqaruv!$C$12),OR($M45="",$M45&gt;Boshqaruv!$C$12)),"Ha",""))</f>
        <v/>
      </c>
      <c r="O45" s="25"/>
      <c r="P45" s="25"/>
      <c r="Q45" s="12"/>
      <c r="R45" s="13"/>
      <c r="S45" s="13"/>
      <c r="T45" s="14" t="str">
        <f aca="false">IF($B45="","",IF(AND($P45="Ha",$N45="Ha",OR($R45="",$R45&lt;=Boshqaruv!$C$12),OR($S45="",$S45&gt;Boshqaruv!$C$12)),"Ha",""))</f>
        <v/>
      </c>
      <c r="U45" s="13"/>
      <c r="V45" s="12"/>
      <c r="W45" s="14" t="str">
        <f aca="false">IF(OR($B45="",$C45=""),"",IF(COUNTIFS($B$5:$B$1804,$B45,$C$5:$C$1804,$C45)&gt;1,"Takror",""))</f>
        <v/>
      </c>
    </row>
    <row r="46" customFormat="false" ht="15" hidden="false" customHeight="false" outlineLevel="0" collapsed="false">
      <c r="A46" s="8" t="n">
        <v>42</v>
      </c>
      <c r="B46" s="12"/>
      <c r="C46" s="13"/>
      <c r="D46" s="24"/>
      <c r="E46" s="25"/>
      <c r="F46" s="12"/>
      <c r="G46" s="12"/>
      <c r="H46" s="25"/>
      <c r="I46" s="26" t="str">
        <f aca="false">IF(OR($B46="",$C46=""),"",$B46&amp;" ("&amp;DAY($C46)&amp;"."&amp;MONTH($C46)&amp;"."&amp;YEAR($C46)&amp;")")</f>
        <v/>
      </c>
      <c r="J46" s="14" t="str">
        <f aca="false">IF($C46="","",INT((Boshqaruv!$C$12-$C46)/365.25))</f>
        <v/>
      </c>
      <c r="K46" s="14" t="str">
        <f aca="false">IF($J46="","",IF($J46&lt;=14,"Ha","Yo'q"))</f>
        <v/>
      </c>
      <c r="L46" s="13"/>
      <c r="M46" s="13"/>
      <c r="N46" s="14" t="str">
        <f aca="false">IF($B46="","",IF(AND(OR($L46="",$L46&lt;=Boshqaruv!$C$12),OR($M46="",$M46&gt;Boshqaruv!$C$12)),"Ha",""))</f>
        <v/>
      </c>
      <c r="O46" s="25"/>
      <c r="P46" s="25"/>
      <c r="Q46" s="12"/>
      <c r="R46" s="13"/>
      <c r="S46" s="13"/>
      <c r="T46" s="14" t="str">
        <f aca="false">IF($B46="","",IF(AND($P46="Ha",$N46="Ha",OR($R46="",$R46&lt;=Boshqaruv!$C$12),OR($S46="",$S46&gt;Boshqaruv!$C$12)),"Ha",""))</f>
        <v/>
      </c>
      <c r="U46" s="13"/>
      <c r="V46" s="12"/>
      <c r="W46" s="14" t="str">
        <f aca="false">IF(OR($B46="",$C46=""),"",IF(COUNTIFS($B$5:$B$1804,$B46,$C$5:$C$1804,$C46)&gt;1,"Takror",""))</f>
        <v/>
      </c>
    </row>
    <row r="47" customFormat="false" ht="15" hidden="false" customHeight="false" outlineLevel="0" collapsed="false">
      <c r="A47" s="8" t="n">
        <v>43</v>
      </c>
      <c r="B47" s="12"/>
      <c r="C47" s="13"/>
      <c r="D47" s="24"/>
      <c r="E47" s="25"/>
      <c r="F47" s="12"/>
      <c r="G47" s="12"/>
      <c r="H47" s="25"/>
      <c r="I47" s="26" t="str">
        <f aca="false">IF(OR($B47="",$C47=""),"",$B47&amp;" ("&amp;DAY($C47)&amp;"."&amp;MONTH($C47)&amp;"."&amp;YEAR($C47)&amp;")")</f>
        <v/>
      </c>
      <c r="J47" s="14" t="str">
        <f aca="false">IF($C47="","",INT((Boshqaruv!$C$12-$C47)/365.25))</f>
        <v/>
      </c>
      <c r="K47" s="14" t="str">
        <f aca="false">IF($J47="","",IF($J47&lt;=14,"Ha","Yo'q"))</f>
        <v/>
      </c>
      <c r="L47" s="13"/>
      <c r="M47" s="13"/>
      <c r="N47" s="14" t="str">
        <f aca="false">IF($B47="","",IF(AND(OR($L47="",$L47&lt;=Boshqaruv!$C$12),OR($M47="",$M47&gt;Boshqaruv!$C$12)),"Ha",""))</f>
        <v/>
      </c>
      <c r="O47" s="25"/>
      <c r="P47" s="25"/>
      <c r="Q47" s="12"/>
      <c r="R47" s="13"/>
      <c r="S47" s="13"/>
      <c r="T47" s="14" t="str">
        <f aca="false">IF($B47="","",IF(AND($P47="Ha",$N47="Ha",OR($R47="",$R47&lt;=Boshqaruv!$C$12),OR($S47="",$S47&gt;Boshqaruv!$C$12)),"Ha",""))</f>
        <v/>
      </c>
      <c r="U47" s="13"/>
      <c r="V47" s="12"/>
      <c r="W47" s="14" t="str">
        <f aca="false">IF(OR($B47="",$C47=""),"",IF(COUNTIFS($B$5:$B$1804,$B47,$C$5:$C$1804,$C47)&gt;1,"Takror",""))</f>
        <v/>
      </c>
    </row>
    <row r="48" customFormat="false" ht="15" hidden="false" customHeight="false" outlineLevel="0" collapsed="false">
      <c r="A48" s="8" t="n">
        <v>44</v>
      </c>
      <c r="B48" s="12"/>
      <c r="C48" s="13"/>
      <c r="D48" s="24"/>
      <c r="E48" s="25"/>
      <c r="F48" s="12"/>
      <c r="G48" s="12"/>
      <c r="H48" s="25"/>
      <c r="I48" s="26" t="str">
        <f aca="false">IF(OR($B48="",$C48=""),"",$B48&amp;" ("&amp;DAY($C48)&amp;"."&amp;MONTH($C48)&amp;"."&amp;YEAR($C48)&amp;")")</f>
        <v/>
      </c>
      <c r="J48" s="14" t="str">
        <f aca="false">IF($C48="","",INT((Boshqaruv!$C$12-$C48)/365.25))</f>
        <v/>
      </c>
      <c r="K48" s="14" t="str">
        <f aca="false">IF($J48="","",IF($J48&lt;=14,"Ha","Yo'q"))</f>
        <v/>
      </c>
      <c r="L48" s="13"/>
      <c r="M48" s="13"/>
      <c r="N48" s="14" t="str">
        <f aca="false">IF($B48="","",IF(AND(OR($L48="",$L48&lt;=Boshqaruv!$C$12),OR($M48="",$M48&gt;Boshqaruv!$C$12)),"Ha",""))</f>
        <v/>
      </c>
      <c r="O48" s="25"/>
      <c r="P48" s="25"/>
      <c r="Q48" s="12"/>
      <c r="R48" s="13"/>
      <c r="S48" s="13"/>
      <c r="T48" s="14" t="str">
        <f aca="false">IF($B48="","",IF(AND($P48="Ha",$N48="Ha",OR($R48="",$R48&lt;=Boshqaruv!$C$12),OR($S48="",$S48&gt;Boshqaruv!$C$12)),"Ha",""))</f>
        <v/>
      </c>
      <c r="U48" s="13"/>
      <c r="V48" s="12"/>
      <c r="W48" s="14" t="str">
        <f aca="false">IF(OR($B48="",$C48=""),"",IF(COUNTIFS($B$5:$B$1804,$B48,$C$5:$C$1804,$C48)&gt;1,"Takror",""))</f>
        <v/>
      </c>
    </row>
    <row r="49" customFormat="false" ht="15" hidden="false" customHeight="false" outlineLevel="0" collapsed="false">
      <c r="A49" s="8" t="n">
        <v>45</v>
      </c>
      <c r="B49" s="12"/>
      <c r="C49" s="13"/>
      <c r="D49" s="24"/>
      <c r="E49" s="25"/>
      <c r="F49" s="12"/>
      <c r="G49" s="12"/>
      <c r="H49" s="25"/>
      <c r="I49" s="26" t="str">
        <f aca="false">IF(OR($B49="",$C49=""),"",$B49&amp;" ("&amp;DAY($C49)&amp;"."&amp;MONTH($C49)&amp;"."&amp;YEAR($C49)&amp;")")</f>
        <v/>
      </c>
      <c r="J49" s="14" t="str">
        <f aca="false">IF($C49="","",INT((Boshqaruv!$C$12-$C49)/365.25))</f>
        <v/>
      </c>
      <c r="K49" s="14" t="str">
        <f aca="false">IF($J49="","",IF($J49&lt;=14,"Ha","Yo'q"))</f>
        <v/>
      </c>
      <c r="L49" s="13"/>
      <c r="M49" s="13"/>
      <c r="N49" s="14" t="str">
        <f aca="false">IF($B49="","",IF(AND(OR($L49="",$L49&lt;=Boshqaruv!$C$12),OR($M49="",$M49&gt;Boshqaruv!$C$12)),"Ha",""))</f>
        <v/>
      </c>
      <c r="O49" s="25"/>
      <c r="P49" s="25"/>
      <c r="Q49" s="12"/>
      <c r="R49" s="13"/>
      <c r="S49" s="13"/>
      <c r="T49" s="14" t="str">
        <f aca="false">IF($B49="","",IF(AND($P49="Ha",$N49="Ha",OR($R49="",$R49&lt;=Boshqaruv!$C$12),OR($S49="",$S49&gt;Boshqaruv!$C$12)),"Ha",""))</f>
        <v/>
      </c>
      <c r="U49" s="13"/>
      <c r="V49" s="12"/>
      <c r="W49" s="14" t="str">
        <f aca="false">IF(OR($B49="",$C49=""),"",IF(COUNTIFS($B$5:$B$1804,$B49,$C$5:$C$1804,$C49)&gt;1,"Takror",""))</f>
        <v/>
      </c>
    </row>
    <row r="50" customFormat="false" ht="15" hidden="false" customHeight="false" outlineLevel="0" collapsed="false">
      <c r="A50" s="8" t="n">
        <v>46</v>
      </c>
      <c r="B50" s="12"/>
      <c r="C50" s="13"/>
      <c r="D50" s="24"/>
      <c r="E50" s="25"/>
      <c r="F50" s="12"/>
      <c r="G50" s="12"/>
      <c r="H50" s="25"/>
      <c r="I50" s="26" t="str">
        <f aca="false">IF(OR($B50="",$C50=""),"",$B50&amp;" ("&amp;DAY($C50)&amp;"."&amp;MONTH($C50)&amp;"."&amp;YEAR($C50)&amp;")")</f>
        <v/>
      </c>
      <c r="J50" s="14" t="str">
        <f aca="false">IF($C50="","",INT((Boshqaruv!$C$12-$C50)/365.25))</f>
        <v/>
      </c>
      <c r="K50" s="14" t="str">
        <f aca="false">IF($J50="","",IF($J50&lt;=14,"Ha","Yo'q"))</f>
        <v/>
      </c>
      <c r="L50" s="13"/>
      <c r="M50" s="13"/>
      <c r="N50" s="14" t="str">
        <f aca="false">IF($B50="","",IF(AND(OR($L50="",$L50&lt;=Boshqaruv!$C$12),OR($M50="",$M50&gt;Boshqaruv!$C$12)),"Ha",""))</f>
        <v/>
      </c>
      <c r="O50" s="25"/>
      <c r="P50" s="25"/>
      <c r="Q50" s="12"/>
      <c r="R50" s="13"/>
      <c r="S50" s="13"/>
      <c r="T50" s="14" t="str">
        <f aca="false">IF($B50="","",IF(AND($P50="Ha",$N50="Ha",OR($R50="",$R50&lt;=Boshqaruv!$C$12),OR($S50="",$S50&gt;Boshqaruv!$C$12)),"Ha",""))</f>
        <v/>
      </c>
      <c r="U50" s="13"/>
      <c r="V50" s="12"/>
      <c r="W50" s="14" t="str">
        <f aca="false">IF(OR($B50="",$C50=""),"",IF(COUNTIFS($B$5:$B$1804,$B50,$C$5:$C$1804,$C50)&gt;1,"Takror",""))</f>
        <v/>
      </c>
    </row>
    <row r="51" customFormat="false" ht="15" hidden="false" customHeight="false" outlineLevel="0" collapsed="false">
      <c r="A51" s="8" t="n">
        <v>47</v>
      </c>
      <c r="B51" s="12"/>
      <c r="C51" s="13"/>
      <c r="D51" s="24"/>
      <c r="E51" s="25"/>
      <c r="F51" s="12"/>
      <c r="G51" s="12"/>
      <c r="H51" s="25"/>
      <c r="I51" s="26" t="str">
        <f aca="false">IF(OR($B51="",$C51=""),"",$B51&amp;" ("&amp;DAY($C51)&amp;"."&amp;MONTH($C51)&amp;"."&amp;YEAR($C51)&amp;")")</f>
        <v/>
      </c>
      <c r="J51" s="14" t="str">
        <f aca="false">IF($C51="","",INT((Boshqaruv!$C$12-$C51)/365.25))</f>
        <v/>
      </c>
      <c r="K51" s="14" t="str">
        <f aca="false">IF($J51="","",IF($J51&lt;=14,"Ha","Yo'q"))</f>
        <v/>
      </c>
      <c r="L51" s="13"/>
      <c r="M51" s="13"/>
      <c r="N51" s="14" t="str">
        <f aca="false">IF($B51="","",IF(AND(OR($L51="",$L51&lt;=Boshqaruv!$C$12),OR($M51="",$M51&gt;Boshqaruv!$C$12)),"Ha",""))</f>
        <v/>
      </c>
      <c r="O51" s="25"/>
      <c r="P51" s="25"/>
      <c r="Q51" s="12"/>
      <c r="R51" s="13"/>
      <c r="S51" s="13"/>
      <c r="T51" s="14" t="str">
        <f aca="false">IF($B51="","",IF(AND($P51="Ha",$N51="Ha",OR($R51="",$R51&lt;=Boshqaruv!$C$12),OR($S51="",$S51&gt;Boshqaruv!$C$12)),"Ha",""))</f>
        <v/>
      </c>
      <c r="U51" s="13"/>
      <c r="V51" s="12"/>
      <c r="W51" s="14" t="str">
        <f aca="false">IF(OR($B51="",$C51=""),"",IF(COUNTIFS($B$5:$B$1804,$B51,$C$5:$C$1804,$C51)&gt;1,"Takror",""))</f>
        <v/>
      </c>
    </row>
    <row r="52" customFormat="false" ht="15" hidden="false" customHeight="false" outlineLevel="0" collapsed="false">
      <c r="A52" s="8" t="n">
        <v>48</v>
      </c>
      <c r="B52" s="12"/>
      <c r="C52" s="13"/>
      <c r="D52" s="24"/>
      <c r="E52" s="25"/>
      <c r="F52" s="12"/>
      <c r="G52" s="12"/>
      <c r="H52" s="25"/>
      <c r="I52" s="26" t="str">
        <f aca="false">IF(OR($B52="",$C52=""),"",$B52&amp;" ("&amp;DAY($C52)&amp;"."&amp;MONTH($C52)&amp;"."&amp;YEAR($C52)&amp;")")</f>
        <v/>
      </c>
      <c r="J52" s="14" t="str">
        <f aca="false">IF($C52="","",INT((Boshqaruv!$C$12-$C52)/365.25))</f>
        <v/>
      </c>
      <c r="K52" s="14" t="str">
        <f aca="false">IF($J52="","",IF($J52&lt;=14,"Ha","Yo'q"))</f>
        <v/>
      </c>
      <c r="L52" s="13"/>
      <c r="M52" s="13"/>
      <c r="N52" s="14" t="str">
        <f aca="false">IF($B52="","",IF(AND(OR($L52="",$L52&lt;=Boshqaruv!$C$12),OR($M52="",$M52&gt;Boshqaruv!$C$12)),"Ha",""))</f>
        <v/>
      </c>
      <c r="O52" s="25"/>
      <c r="P52" s="25"/>
      <c r="Q52" s="12"/>
      <c r="R52" s="13"/>
      <c r="S52" s="13"/>
      <c r="T52" s="14" t="str">
        <f aca="false">IF($B52="","",IF(AND($P52="Ha",$N52="Ha",OR($R52="",$R52&lt;=Boshqaruv!$C$12),OR($S52="",$S52&gt;Boshqaruv!$C$12)),"Ha",""))</f>
        <v/>
      </c>
      <c r="U52" s="13"/>
      <c r="V52" s="12"/>
      <c r="W52" s="14" t="str">
        <f aca="false">IF(OR($B52="",$C52=""),"",IF(COUNTIFS($B$5:$B$1804,$B52,$C$5:$C$1804,$C52)&gt;1,"Takror",""))</f>
        <v/>
      </c>
    </row>
    <row r="53" customFormat="false" ht="15" hidden="false" customHeight="false" outlineLevel="0" collapsed="false">
      <c r="A53" s="8" t="n">
        <v>49</v>
      </c>
      <c r="B53" s="12"/>
      <c r="C53" s="13"/>
      <c r="D53" s="24"/>
      <c r="E53" s="25"/>
      <c r="F53" s="12"/>
      <c r="G53" s="12"/>
      <c r="H53" s="25"/>
      <c r="I53" s="26" t="str">
        <f aca="false">IF(OR($B53="",$C53=""),"",$B53&amp;" ("&amp;DAY($C53)&amp;"."&amp;MONTH($C53)&amp;"."&amp;YEAR($C53)&amp;")")</f>
        <v/>
      </c>
      <c r="J53" s="14" t="str">
        <f aca="false">IF($C53="","",INT((Boshqaruv!$C$12-$C53)/365.25))</f>
        <v/>
      </c>
      <c r="K53" s="14" t="str">
        <f aca="false">IF($J53="","",IF($J53&lt;=14,"Ha","Yo'q"))</f>
        <v/>
      </c>
      <c r="L53" s="13"/>
      <c r="M53" s="13"/>
      <c r="N53" s="14" t="str">
        <f aca="false">IF($B53="","",IF(AND(OR($L53="",$L53&lt;=Boshqaruv!$C$12),OR($M53="",$M53&gt;Boshqaruv!$C$12)),"Ha",""))</f>
        <v/>
      </c>
      <c r="O53" s="25"/>
      <c r="P53" s="25"/>
      <c r="Q53" s="12"/>
      <c r="R53" s="13"/>
      <c r="S53" s="13"/>
      <c r="T53" s="14" t="str">
        <f aca="false">IF($B53="","",IF(AND($P53="Ha",$N53="Ha",OR($R53="",$R53&lt;=Boshqaruv!$C$12),OR($S53="",$S53&gt;Boshqaruv!$C$12)),"Ha",""))</f>
        <v/>
      </c>
      <c r="U53" s="13"/>
      <c r="V53" s="12"/>
      <c r="W53" s="14" t="str">
        <f aca="false">IF(OR($B53="",$C53=""),"",IF(COUNTIFS($B$5:$B$1804,$B53,$C$5:$C$1804,$C53)&gt;1,"Takror",""))</f>
        <v/>
      </c>
    </row>
    <row r="54" customFormat="false" ht="15" hidden="false" customHeight="false" outlineLevel="0" collapsed="false">
      <c r="A54" s="8" t="n">
        <v>50</v>
      </c>
      <c r="B54" s="12"/>
      <c r="C54" s="13"/>
      <c r="D54" s="24"/>
      <c r="E54" s="25"/>
      <c r="F54" s="12"/>
      <c r="G54" s="12"/>
      <c r="H54" s="25"/>
      <c r="I54" s="26" t="str">
        <f aca="false">IF(OR($B54="",$C54=""),"",$B54&amp;" ("&amp;DAY($C54)&amp;"."&amp;MONTH($C54)&amp;"."&amp;YEAR($C54)&amp;")")</f>
        <v/>
      </c>
      <c r="J54" s="14" t="str">
        <f aca="false">IF($C54="","",INT((Boshqaruv!$C$12-$C54)/365.25))</f>
        <v/>
      </c>
      <c r="K54" s="14" t="str">
        <f aca="false">IF($J54="","",IF($J54&lt;=14,"Ha","Yo'q"))</f>
        <v/>
      </c>
      <c r="L54" s="13"/>
      <c r="M54" s="13"/>
      <c r="N54" s="14" t="str">
        <f aca="false">IF($B54="","",IF(AND(OR($L54="",$L54&lt;=Boshqaruv!$C$12),OR($M54="",$M54&gt;Boshqaruv!$C$12)),"Ha",""))</f>
        <v/>
      </c>
      <c r="O54" s="25"/>
      <c r="P54" s="25"/>
      <c r="Q54" s="12"/>
      <c r="R54" s="13"/>
      <c r="S54" s="13"/>
      <c r="T54" s="14" t="str">
        <f aca="false">IF($B54="","",IF(AND($P54="Ha",$N54="Ha",OR($R54="",$R54&lt;=Boshqaruv!$C$12),OR($S54="",$S54&gt;Boshqaruv!$C$12)),"Ha",""))</f>
        <v/>
      </c>
      <c r="U54" s="13"/>
      <c r="V54" s="12"/>
      <c r="W54" s="14" t="str">
        <f aca="false">IF(OR($B54="",$C54=""),"",IF(COUNTIFS($B$5:$B$1804,$B54,$C$5:$C$1804,$C54)&gt;1,"Takror",""))</f>
        <v/>
      </c>
    </row>
    <row r="55" customFormat="false" ht="15" hidden="false" customHeight="false" outlineLevel="0" collapsed="false">
      <c r="A55" s="8" t="n">
        <v>51</v>
      </c>
      <c r="B55" s="12"/>
      <c r="C55" s="13"/>
      <c r="D55" s="24"/>
      <c r="E55" s="25"/>
      <c r="F55" s="12"/>
      <c r="G55" s="12"/>
      <c r="H55" s="25"/>
      <c r="I55" s="26" t="str">
        <f aca="false">IF(OR($B55="",$C55=""),"",$B55&amp;" ("&amp;DAY($C55)&amp;"."&amp;MONTH($C55)&amp;"."&amp;YEAR($C55)&amp;")")</f>
        <v/>
      </c>
      <c r="J55" s="14" t="str">
        <f aca="false">IF($C55="","",INT((Boshqaruv!$C$12-$C55)/365.25))</f>
        <v/>
      </c>
      <c r="K55" s="14" t="str">
        <f aca="false">IF($J55="","",IF($J55&lt;=14,"Ha","Yo'q"))</f>
        <v/>
      </c>
      <c r="L55" s="13"/>
      <c r="M55" s="13"/>
      <c r="N55" s="14" t="str">
        <f aca="false">IF($B55="","",IF(AND(OR($L55="",$L55&lt;=Boshqaruv!$C$12),OR($M55="",$M55&gt;Boshqaruv!$C$12)),"Ha",""))</f>
        <v/>
      </c>
      <c r="O55" s="25"/>
      <c r="P55" s="25"/>
      <c r="Q55" s="12"/>
      <c r="R55" s="13"/>
      <c r="S55" s="13"/>
      <c r="T55" s="14" t="str">
        <f aca="false">IF($B55="","",IF(AND($P55="Ha",$N55="Ha",OR($R55="",$R55&lt;=Boshqaruv!$C$12),OR($S55="",$S55&gt;Boshqaruv!$C$12)),"Ha",""))</f>
        <v/>
      </c>
      <c r="U55" s="13"/>
      <c r="V55" s="12"/>
      <c r="W55" s="14" t="str">
        <f aca="false">IF(OR($B55="",$C55=""),"",IF(COUNTIFS($B$5:$B$1804,$B55,$C$5:$C$1804,$C55)&gt;1,"Takror",""))</f>
        <v/>
      </c>
    </row>
    <row r="56" customFormat="false" ht="15" hidden="false" customHeight="false" outlineLevel="0" collapsed="false">
      <c r="A56" s="8" t="n">
        <v>52</v>
      </c>
      <c r="B56" s="12"/>
      <c r="C56" s="13"/>
      <c r="D56" s="24"/>
      <c r="E56" s="25"/>
      <c r="F56" s="12"/>
      <c r="G56" s="12"/>
      <c r="H56" s="25"/>
      <c r="I56" s="26" t="str">
        <f aca="false">IF(OR($B56="",$C56=""),"",$B56&amp;" ("&amp;DAY($C56)&amp;"."&amp;MONTH($C56)&amp;"."&amp;YEAR($C56)&amp;")")</f>
        <v/>
      </c>
      <c r="J56" s="14" t="str">
        <f aca="false">IF($C56="","",INT((Boshqaruv!$C$12-$C56)/365.25))</f>
        <v/>
      </c>
      <c r="K56" s="14" t="str">
        <f aca="false">IF($J56="","",IF($J56&lt;=14,"Ha","Yo'q"))</f>
        <v/>
      </c>
      <c r="L56" s="13"/>
      <c r="M56" s="13"/>
      <c r="N56" s="14" t="str">
        <f aca="false">IF($B56="","",IF(AND(OR($L56="",$L56&lt;=Boshqaruv!$C$12),OR($M56="",$M56&gt;Boshqaruv!$C$12)),"Ha",""))</f>
        <v/>
      </c>
      <c r="O56" s="25"/>
      <c r="P56" s="25"/>
      <c r="Q56" s="12"/>
      <c r="R56" s="13"/>
      <c r="S56" s="13"/>
      <c r="T56" s="14" t="str">
        <f aca="false">IF($B56="","",IF(AND($P56="Ha",$N56="Ha",OR($R56="",$R56&lt;=Boshqaruv!$C$12),OR($S56="",$S56&gt;Boshqaruv!$C$12)),"Ha",""))</f>
        <v/>
      </c>
      <c r="U56" s="13"/>
      <c r="V56" s="12"/>
      <c r="W56" s="14" t="str">
        <f aca="false">IF(OR($B56="",$C56=""),"",IF(COUNTIFS($B$5:$B$1804,$B56,$C$5:$C$1804,$C56)&gt;1,"Takror",""))</f>
        <v/>
      </c>
    </row>
    <row r="57" customFormat="false" ht="15" hidden="false" customHeight="false" outlineLevel="0" collapsed="false">
      <c r="A57" s="8" t="n">
        <v>53</v>
      </c>
      <c r="B57" s="12"/>
      <c r="C57" s="13"/>
      <c r="D57" s="24"/>
      <c r="E57" s="25"/>
      <c r="F57" s="12"/>
      <c r="G57" s="12"/>
      <c r="H57" s="25"/>
      <c r="I57" s="26" t="str">
        <f aca="false">IF(OR($B57="",$C57=""),"",$B57&amp;" ("&amp;DAY($C57)&amp;"."&amp;MONTH($C57)&amp;"."&amp;YEAR($C57)&amp;")")</f>
        <v/>
      </c>
      <c r="J57" s="14" t="str">
        <f aca="false">IF($C57="","",INT((Boshqaruv!$C$12-$C57)/365.25))</f>
        <v/>
      </c>
      <c r="K57" s="14" t="str">
        <f aca="false">IF($J57="","",IF($J57&lt;=14,"Ha","Yo'q"))</f>
        <v/>
      </c>
      <c r="L57" s="13"/>
      <c r="M57" s="13"/>
      <c r="N57" s="14" t="str">
        <f aca="false">IF($B57="","",IF(AND(OR($L57="",$L57&lt;=Boshqaruv!$C$12),OR($M57="",$M57&gt;Boshqaruv!$C$12)),"Ha",""))</f>
        <v/>
      </c>
      <c r="O57" s="25"/>
      <c r="P57" s="25"/>
      <c r="Q57" s="12"/>
      <c r="R57" s="13"/>
      <c r="S57" s="13"/>
      <c r="T57" s="14" t="str">
        <f aca="false">IF($B57="","",IF(AND($P57="Ha",$N57="Ha",OR($R57="",$R57&lt;=Boshqaruv!$C$12),OR($S57="",$S57&gt;Boshqaruv!$C$12)),"Ha",""))</f>
        <v/>
      </c>
      <c r="U57" s="13"/>
      <c r="V57" s="12"/>
      <c r="W57" s="14" t="str">
        <f aca="false">IF(OR($B57="",$C57=""),"",IF(COUNTIFS($B$5:$B$1804,$B57,$C$5:$C$1804,$C57)&gt;1,"Takror",""))</f>
        <v/>
      </c>
    </row>
    <row r="58" customFormat="false" ht="15" hidden="false" customHeight="false" outlineLevel="0" collapsed="false">
      <c r="A58" s="8" t="n">
        <v>54</v>
      </c>
      <c r="B58" s="12"/>
      <c r="C58" s="13"/>
      <c r="D58" s="24"/>
      <c r="E58" s="25"/>
      <c r="F58" s="12"/>
      <c r="G58" s="12"/>
      <c r="H58" s="25"/>
      <c r="I58" s="26" t="str">
        <f aca="false">IF(OR($B58="",$C58=""),"",$B58&amp;" ("&amp;DAY($C58)&amp;"."&amp;MONTH($C58)&amp;"."&amp;YEAR($C58)&amp;")")</f>
        <v/>
      </c>
      <c r="J58" s="14" t="str">
        <f aca="false">IF($C58="","",INT((Boshqaruv!$C$12-$C58)/365.25))</f>
        <v/>
      </c>
      <c r="K58" s="14" t="str">
        <f aca="false">IF($J58="","",IF($J58&lt;=14,"Ha","Yo'q"))</f>
        <v/>
      </c>
      <c r="L58" s="13"/>
      <c r="M58" s="13"/>
      <c r="N58" s="14" t="str">
        <f aca="false">IF($B58="","",IF(AND(OR($L58="",$L58&lt;=Boshqaruv!$C$12),OR($M58="",$M58&gt;Boshqaruv!$C$12)),"Ha",""))</f>
        <v/>
      </c>
      <c r="O58" s="25"/>
      <c r="P58" s="25"/>
      <c r="Q58" s="12"/>
      <c r="R58" s="13"/>
      <c r="S58" s="13"/>
      <c r="T58" s="14" t="str">
        <f aca="false">IF($B58="","",IF(AND($P58="Ha",$N58="Ha",OR($R58="",$R58&lt;=Boshqaruv!$C$12),OR($S58="",$S58&gt;Boshqaruv!$C$12)),"Ha",""))</f>
        <v/>
      </c>
      <c r="U58" s="13"/>
      <c r="V58" s="12"/>
      <c r="W58" s="14" t="str">
        <f aca="false">IF(OR($B58="",$C58=""),"",IF(COUNTIFS($B$5:$B$1804,$B58,$C$5:$C$1804,$C58)&gt;1,"Takror",""))</f>
        <v/>
      </c>
    </row>
    <row r="59" customFormat="false" ht="15" hidden="false" customHeight="false" outlineLevel="0" collapsed="false">
      <c r="A59" s="8" t="n">
        <v>55</v>
      </c>
      <c r="B59" s="12"/>
      <c r="C59" s="13"/>
      <c r="D59" s="24"/>
      <c r="E59" s="25"/>
      <c r="F59" s="12"/>
      <c r="G59" s="12"/>
      <c r="H59" s="25"/>
      <c r="I59" s="26" t="str">
        <f aca="false">IF(OR($B59="",$C59=""),"",$B59&amp;" ("&amp;DAY($C59)&amp;"."&amp;MONTH($C59)&amp;"."&amp;YEAR($C59)&amp;")")</f>
        <v/>
      </c>
      <c r="J59" s="14" t="str">
        <f aca="false">IF($C59="","",INT((Boshqaruv!$C$12-$C59)/365.25))</f>
        <v/>
      </c>
      <c r="K59" s="14" t="str">
        <f aca="false">IF($J59="","",IF($J59&lt;=14,"Ha","Yo'q"))</f>
        <v/>
      </c>
      <c r="L59" s="13"/>
      <c r="M59" s="13"/>
      <c r="N59" s="14" t="str">
        <f aca="false">IF($B59="","",IF(AND(OR($L59="",$L59&lt;=Boshqaruv!$C$12),OR($M59="",$M59&gt;Boshqaruv!$C$12)),"Ha",""))</f>
        <v/>
      </c>
      <c r="O59" s="25"/>
      <c r="P59" s="25"/>
      <c r="Q59" s="12"/>
      <c r="R59" s="13"/>
      <c r="S59" s="13"/>
      <c r="T59" s="14" t="str">
        <f aca="false">IF($B59="","",IF(AND($P59="Ha",$N59="Ha",OR($R59="",$R59&lt;=Boshqaruv!$C$12),OR($S59="",$S59&gt;Boshqaruv!$C$12)),"Ha",""))</f>
        <v/>
      </c>
      <c r="U59" s="13"/>
      <c r="V59" s="12"/>
      <c r="W59" s="14" t="str">
        <f aca="false">IF(OR($B59="",$C59=""),"",IF(COUNTIFS($B$5:$B$1804,$B59,$C$5:$C$1804,$C59)&gt;1,"Takror",""))</f>
        <v/>
      </c>
    </row>
    <row r="60" customFormat="false" ht="15" hidden="false" customHeight="false" outlineLevel="0" collapsed="false">
      <c r="A60" s="8" t="n">
        <v>56</v>
      </c>
      <c r="B60" s="12"/>
      <c r="C60" s="13"/>
      <c r="D60" s="24"/>
      <c r="E60" s="25"/>
      <c r="F60" s="12"/>
      <c r="G60" s="12"/>
      <c r="H60" s="25"/>
      <c r="I60" s="26" t="str">
        <f aca="false">IF(OR($B60="",$C60=""),"",$B60&amp;" ("&amp;DAY($C60)&amp;"."&amp;MONTH($C60)&amp;"."&amp;YEAR($C60)&amp;")")</f>
        <v/>
      </c>
      <c r="J60" s="14" t="str">
        <f aca="false">IF($C60="","",INT((Boshqaruv!$C$12-$C60)/365.25))</f>
        <v/>
      </c>
      <c r="K60" s="14" t="str">
        <f aca="false">IF($J60="","",IF($J60&lt;=14,"Ha","Yo'q"))</f>
        <v/>
      </c>
      <c r="L60" s="13"/>
      <c r="M60" s="13"/>
      <c r="N60" s="14" t="str">
        <f aca="false">IF($B60="","",IF(AND(OR($L60="",$L60&lt;=Boshqaruv!$C$12),OR($M60="",$M60&gt;Boshqaruv!$C$12)),"Ha",""))</f>
        <v/>
      </c>
      <c r="O60" s="25"/>
      <c r="P60" s="25"/>
      <c r="Q60" s="12"/>
      <c r="R60" s="13"/>
      <c r="S60" s="13"/>
      <c r="T60" s="14" t="str">
        <f aca="false">IF($B60="","",IF(AND($P60="Ha",$N60="Ha",OR($R60="",$R60&lt;=Boshqaruv!$C$12),OR($S60="",$S60&gt;Boshqaruv!$C$12)),"Ha",""))</f>
        <v/>
      </c>
      <c r="U60" s="13"/>
      <c r="V60" s="12"/>
      <c r="W60" s="14" t="str">
        <f aca="false">IF(OR($B60="",$C60=""),"",IF(COUNTIFS($B$5:$B$1804,$B60,$C$5:$C$1804,$C60)&gt;1,"Takror",""))</f>
        <v/>
      </c>
    </row>
    <row r="61" customFormat="false" ht="15" hidden="false" customHeight="false" outlineLevel="0" collapsed="false">
      <c r="A61" s="8" t="n">
        <v>57</v>
      </c>
      <c r="B61" s="12"/>
      <c r="C61" s="13"/>
      <c r="D61" s="24"/>
      <c r="E61" s="25"/>
      <c r="F61" s="12"/>
      <c r="G61" s="12"/>
      <c r="H61" s="25"/>
      <c r="I61" s="26" t="str">
        <f aca="false">IF(OR($B61="",$C61=""),"",$B61&amp;" ("&amp;DAY($C61)&amp;"."&amp;MONTH($C61)&amp;"."&amp;YEAR($C61)&amp;")")</f>
        <v/>
      </c>
      <c r="J61" s="14" t="str">
        <f aca="false">IF($C61="","",INT((Boshqaruv!$C$12-$C61)/365.25))</f>
        <v/>
      </c>
      <c r="K61" s="14" t="str">
        <f aca="false">IF($J61="","",IF($J61&lt;=14,"Ha","Yo'q"))</f>
        <v/>
      </c>
      <c r="L61" s="13"/>
      <c r="M61" s="13"/>
      <c r="N61" s="14" t="str">
        <f aca="false">IF($B61="","",IF(AND(OR($L61="",$L61&lt;=Boshqaruv!$C$12),OR($M61="",$M61&gt;Boshqaruv!$C$12)),"Ha",""))</f>
        <v/>
      </c>
      <c r="O61" s="25"/>
      <c r="P61" s="25"/>
      <c r="Q61" s="12"/>
      <c r="R61" s="13"/>
      <c r="S61" s="13"/>
      <c r="T61" s="14" t="str">
        <f aca="false">IF($B61="","",IF(AND($P61="Ha",$N61="Ha",OR($R61="",$R61&lt;=Boshqaruv!$C$12),OR($S61="",$S61&gt;Boshqaruv!$C$12)),"Ha",""))</f>
        <v/>
      </c>
      <c r="U61" s="13"/>
      <c r="V61" s="12"/>
      <c r="W61" s="14" t="str">
        <f aca="false">IF(OR($B61="",$C61=""),"",IF(COUNTIFS($B$5:$B$1804,$B61,$C$5:$C$1804,$C61)&gt;1,"Takror",""))</f>
        <v/>
      </c>
    </row>
    <row r="62" customFormat="false" ht="15" hidden="false" customHeight="false" outlineLevel="0" collapsed="false">
      <c r="A62" s="8" t="n">
        <v>58</v>
      </c>
      <c r="B62" s="12"/>
      <c r="C62" s="13"/>
      <c r="D62" s="24"/>
      <c r="E62" s="25"/>
      <c r="F62" s="12"/>
      <c r="G62" s="12"/>
      <c r="H62" s="25"/>
      <c r="I62" s="26" t="str">
        <f aca="false">IF(OR($B62="",$C62=""),"",$B62&amp;" ("&amp;DAY($C62)&amp;"."&amp;MONTH($C62)&amp;"."&amp;YEAR($C62)&amp;")")</f>
        <v/>
      </c>
      <c r="J62" s="14" t="str">
        <f aca="false">IF($C62="","",INT((Boshqaruv!$C$12-$C62)/365.25))</f>
        <v/>
      </c>
      <c r="K62" s="14" t="str">
        <f aca="false">IF($J62="","",IF($J62&lt;=14,"Ha","Yo'q"))</f>
        <v/>
      </c>
      <c r="L62" s="13"/>
      <c r="M62" s="13"/>
      <c r="N62" s="14" t="str">
        <f aca="false">IF($B62="","",IF(AND(OR($L62="",$L62&lt;=Boshqaruv!$C$12),OR($M62="",$M62&gt;Boshqaruv!$C$12)),"Ha",""))</f>
        <v/>
      </c>
      <c r="O62" s="25"/>
      <c r="P62" s="25"/>
      <c r="Q62" s="12"/>
      <c r="R62" s="13"/>
      <c r="S62" s="13"/>
      <c r="T62" s="14" t="str">
        <f aca="false">IF($B62="","",IF(AND($P62="Ha",$N62="Ha",OR($R62="",$R62&lt;=Boshqaruv!$C$12),OR($S62="",$S62&gt;Boshqaruv!$C$12)),"Ha",""))</f>
        <v/>
      </c>
      <c r="U62" s="13"/>
      <c r="V62" s="12"/>
      <c r="W62" s="14" t="str">
        <f aca="false">IF(OR($B62="",$C62=""),"",IF(COUNTIFS($B$5:$B$1804,$B62,$C$5:$C$1804,$C62)&gt;1,"Takror",""))</f>
        <v/>
      </c>
    </row>
    <row r="63" customFormat="false" ht="15" hidden="false" customHeight="false" outlineLevel="0" collapsed="false">
      <c r="A63" s="8" t="n">
        <v>59</v>
      </c>
      <c r="B63" s="12"/>
      <c r="C63" s="13"/>
      <c r="D63" s="24"/>
      <c r="E63" s="25"/>
      <c r="F63" s="12"/>
      <c r="G63" s="12"/>
      <c r="H63" s="25"/>
      <c r="I63" s="26" t="str">
        <f aca="false">IF(OR($B63="",$C63=""),"",$B63&amp;" ("&amp;DAY($C63)&amp;"."&amp;MONTH($C63)&amp;"."&amp;YEAR($C63)&amp;")")</f>
        <v/>
      </c>
      <c r="J63" s="14" t="str">
        <f aca="false">IF($C63="","",INT((Boshqaruv!$C$12-$C63)/365.25))</f>
        <v/>
      </c>
      <c r="K63" s="14" t="str">
        <f aca="false">IF($J63="","",IF($J63&lt;=14,"Ha","Yo'q"))</f>
        <v/>
      </c>
      <c r="L63" s="13"/>
      <c r="M63" s="13"/>
      <c r="N63" s="14" t="str">
        <f aca="false">IF($B63="","",IF(AND(OR($L63="",$L63&lt;=Boshqaruv!$C$12),OR($M63="",$M63&gt;Boshqaruv!$C$12)),"Ha",""))</f>
        <v/>
      </c>
      <c r="O63" s="25"/>
      <c r="P63" s="25"/>
      <c r="Q63" s="12"/>
      <c r="R63" s="13"/>
      <c r="S63" s="13"/>
      <c r="T63" s="14" t="str">
        <f aca="false">IF($B63="","",IF(AND($P63="Ha",$N63="Ha",OR($R63="",$R63&lt;=Boshqaruv!$C$12),OR($S63="",$S63&gt;Boshqaruv!$C$12)),"Ha",""))</f>
        <v/>
      </c>
      <c r="U63" s="13"/>
      <c r="V63" s="12"/>
      <c r="W63" s="14" t="str">
        <f aca="false">IF(OR($B63="",$C63=""),"",IF(COUNTIFS($B$5:$B$1804,$B63,$C$5:$C$1804,$C63)&gt;1,"Takror",""))</f>
        <v/>
      </c>
    </row>
    <row r="64" customFormat="false" ht="15" hidden="false" customHeight="false" outlineLevel="0" collapsed="false">
      <c r="A64" s="8" t="n">
        <v>60</v>
      </c>
      <c r="B64" s="12"/>
      <c r="C64" s="13"/>
      <c r="D64" s="24"/>
      <c r="E64" s="25"/>
      <c r="F64" s="12"/>
      <c r="G64" s="12"/>
      <c r="H64" s="25"/>
      <c r="I64" s="26" t="str">
        <f aca="false">IF(OR($B64="",$C64=""),"",$B64&amp;" ("&amp;DAY($C64)&amp;"."&amp;MONTH($C64)&amp;"."&amp;YEAR($C64)&amp;")")</f>
        <v/>
      </c>
      <c r="J64" s="14" t="str">
        <f aca="false">IF($C64="","",INT((Boshqaruv!$C$12-$C64)/365.25))</f>
        <v/>
      </c>
      <c r="K64" s="14" t="str">
        <f aca="false">IF($J64="","",IF($J64&lt;=14,"Ha","Yo'q"))</f>
        <v/>
      </c>
      <c r="L64" s="13"/>
      <c r="M64" s="13"/>
      <c r="N64" s="14" t="str">
        <f aca="false">IF($B64="","",IF(AND(OR($L64="",$L64&lt;=Boshqaruv!$C$12),OR($M64="",$M64&gt;Boshqaruv!$C$12)),"Ha",""))</f>
        <v/>
      </c>
      <c r="O64" s="25"/>
      <c r="P64" s="25"/>
      <c r="Q64" s="12"/>
      <c r="R64" s="13"/>
      <c r="S64" s="13"/>
      <c r="T64" s="14" t="str">
        <f aca="false">IF($B64="","",IF(AND($P64="Ha",$N64="Ha",OR($R64="",$R64&lt;=Boshqaruv!$C$12),OR($S64="",$S64&gt;Boshqaruv!$C$12)),"Ha",""))</f>
        <v/>
      </c>
      <c r="U64" s="13"/>
      <c r="V64" s="12"/>
      <c r="W64" s="14" t="str">
        <f aca="false">IF(OR($B64="",$C64=""),"",IF(COUNTIFS($B$5:$B$1804,$B64,$C$5:$C$1804,$C64)&gt;1,"Takror",""))</f>
        <v/>
      </c>
    </row>
    <row r="65" customFormat="false" ht="15" hidden="false" customHeight="false" outlineLevel="0" collapsed="false">
      <c r="A65" s="8" t="n">
        <v>61</v>
      </c>
      <c r="B65" s="12"/>
      <c r="C65" s="13"/>
      <c r="D65" s="24"/>
      <c r="E65" s="25"/>
      <c r="F65" s="12"/>
      <c r="G65" s="12"/>
      <c r="H65" s="25"/>
      <c r="I65" s="26" t="str">
        <f aca="false">IF(OR($B65="",$C65=""),"",$B65&amp;" ("&amp;DAY($C65)&amp;"."&amp;MONTH($C65)&amp;"."&amp;YEAR($C65)&amp;")")</f>
        <v/>
      </c>
      <c r="J65" s="14" t="str">
        <f aca="false">IF($C65="","",INT((Boshqaruv!$C$12-$C65)/365.25))</f>
        <v/>
      </c>
      <c r="K65" s="14" t="str">
        <f aca="false">IF($J65="","",IF($J65&lt;=14,"Ha","Yo'q"))</f>
        <v/>
      </c>
      <c r="L65" s="13"/>
      <c r="M65" s="13"/>
      <c r="N65" s="14" t="str">
        <f aca="false">IF($B65="","",IF(AND(OR($L65="",$L65&lt;=Boshqaruv!$C$12),OR($M65="",$M65&gt;Boshqaruv!$C$12)),"Ha",""))</f>
        <v/>
      </c>
      <c r="O65" s="25"/>
      <c r="P65" s="25"/>
      <c r="Q65" s="12"/>
      <c r="R65" s="13"/>
      <c r="S65" s="13"/>
      <c r="T65" s="14" t="str">
        <f aca="false">IF($B65="","",IF(AND($P65="Ha",$N65="Ha",OR($R65="",$R65&lt;=Boshqaruv!$C$12),OR($S65="",$S65&gt;Boshqaruv!$C$12)),"Ha",""))</f>
        <v/>
      </c>
      <c r="U65" s="13"/>
      <c r="V65" s="12"/>
      <c r="W65" s="14" t="str">
        <f aca="false">IF(OR($B65="",$C65=""),"",IF(COUNTIFS($B$5:$B$1804,$B65,$C$5:$C$1804,$C65)&gt;1,"Takror",""))</f>
        <v/>
      </c>
    </row>
    <row r="66" customFormat="false" ht="15" hidden="false" customHeight="false" outlineLevel="0" collapsed="false">
      <c r="A66" s="8" t="n">
        <v>62</v>
      </c>
      <c r="B66" s="12"/>
      <c r="C66" s="13"/>
      <c r="D66" s="24"/>
      <c r="E66" s="25"/>
      <c r="F66" s="12"/>
      <c r="G66" s="12"/>
      <c r="H66" s="25"/>
      <c r="I66" s="26" t="str">
        <f aca="false">IF(OR($B66="",$C66=""),"",$B66&amp;" ("&amp;DAY($C66)&amp;"."&amp;MONTH($C66)&amp;"."&amp;YEAR($C66)&amp;")")</f>
        <v/>
      </c>
      <c r="J66" s="14" t="str">
        <f aca="false">IF($C66="","",INT((Boshqaruv!$C$12-$C66)/365.25))</f>
        <v/>
      </c>
      <c r="K66" s="14" t="str">
        <f aca="false">IF($J66="","",IF($J66&lt;=14,"Ha","Yo'q"))</f>
        <v/>
      </c>
      <c r="L66" s="13"/>
      <c r="M66" s="13"/>
      <c r="N66" s="14" t="str">
        <f aca="false">IF($B66="","",IF(AND(OR($L66="",$L66&lt;=Boshqaruv!$C$12),OR($M66="",$M66&gt;Boshqaruv!$C$12)),"Ha",""))</f>
        <v/>
      </c>
      <c r="O66" s="25"/>
      <c r="P66" s="25"/>
      <c r="Q66" s="12"/>
      <c r="R66" s="13"/>
      <c r="S66" s="13"/>
      <c r="T66" s="14" t="str">
        <f aca="false">IF($B66="","",IF(AND($P66="Ha",$N66="Ha",OR($R66="",$R66&lt;=Boshqaruv!$C$12),OR($S66="",$S66&gt;Boshqaruv!$C$12)),"Ha",""))</f>
        <v/>
      </c>
      <c r="U66" s="13"/>
      <c r="V66" s="12"/>
      <c r="W66" s="14" t="str">
        <f aca="false">IF(OR($B66="",$C66=""),"",IF(COUNTIFS($B$5:$B$1804,$B66,$C$5:$C$1804,$C66)&gt;1,"Takror",""))</f>
        <v/>
      </c>
    </row>
    <row r="67" customFormat="false" ht="15" hidden="false" customHeight="false" outlineLevel="0" collapsed="false">
      <c r="A67" s="8" t="n">
        <v>63</v>
      </c>
      <c r="B67" s="12"/>
      <c r="C67" s="13"/>
      <c r="D67" s="24"/>
      <c r="E67" s="25"/>
      <c r="F67" s="12"/>
      <c r="G67" s="12"/>
      <c r="H67" s="25"/>
      <c r="I67" s="26" t="str">
        <f aca="false">IF(OR($B67="",$C67=""),"",$B67&amp;" ("&amp;DAY($C67)&amp;"."&amp;MONTH($C67)&amp;"."&amp;YEAR($C67)&amp;")")</f>
        <v/>
      </c>
      <c r="J67" s="14" t="str">
        <f aca="false">IF($C67="","",INT((Boshqaruv!$C$12-$C67)/365.25))</f>
        <v/>
      </c>
      <c r="K67" s="14" t="str">
        <f aca="false">IF($J67="","",IF($J67&lt;=14,"Ha","Yo'q"))</f>
        <v/>
      </c>
      <c r="L67" s="13"/>
      <c r="M67" s="13"/>
      <c r="N67" s="14" t="str">
        <f aca="false">IF($B67="","",IF(AND(OR($L67="",$L67&lt;=Boshqaruv!$C$12),OR($M67="",$M67&gt;Boshqaruv!$C$12)),"Ha",""))</f>
        <v/>
      </c>
      <c r="O67" s="25"/>
      <c r="P67" s="25"/>
      <c r="Q67" s="12"/>
      <c r="R67" s="13"/>
      <c r="S67" s="13"/>
      <c r="T67" s="14" t="str">
        <f aca="false">IF($B67="","",IF(AND($P67="Ha",$N67="Ha",OR($R67="",$R67&lt;=Boshqaruv!$C$12),OR($S67="",$S67&gt;Boshqaruv!$C$12)),"Ha",""))</f>
        <v/>
      </c>
      <c r="U67" s="13"/>
      <c r="V67" s="12"/>
      <c r="W67" s="14" t="str">
        <f aca="false">IF(OR($B67="",$C67=""),"",IF(COUNTIFS($B$5:$B$1804,$B67,$C$5:$C$1804,$C67)&gt;1,"Takror",""))</f>
        <v/>
      </c>
    </row>
    <row r="68" customFormat="false" ht="15" hidden="false" customHeight="false" outlineLevel="0" collapsed="false">
      <c r="A68" s="8" t="n">
        <v>64</v>
      </c>
      <c r="B68" s="12"/>
      <c r="C68" s="13"/>
      <c r="D68" s="24"/>
      <c r="E68" s="25"/>
      <c r="F68" s="12"/>
      <c r="G68" s="12"/>
      <c r="H68" s="25"/>
      <c r="I68" s="26" t="str">
        <f aca="false">IF(OR($B68="",$C68=""),"",$B68&amp;" ("&amp;DAY($C68)&amp;"."&amp;MONTH($C68)&amp;"."&amp;YEAR($C68)&amp;")")</f>
        <v/>
      </c>
      <c r="J68" s="14" t="str">
        <f aca="false">IF($C68="","",INT((Boshqaruv!$C$12-$C68)/365.25))</f>
        <v/>
      </c>
      <c r="K68" s="14" t="str">
        <f aca="false">IF($J68="","",IF($J68&lt;=14,"Ha","Yo'q"))</f>
        <v/>
      </c>
      <c r="L68" s="13"/>
      <c r="M68" s="13"/>
      <c r="N68" s="14" t="str">
        <f aca="false">IF($B68="","",IF(AND(OR($L68="",$L68&lt;=Boshqaruv!$C$12),OR($M68="",$M68&gt;Boshqaruv!$C$12)),"Ha",""))</f>
        <v/>
      </c>
      <c r="O68" s="25"/>
      <c r="P68" s="25"/>
      <c r="Q68" s="12"/>
      <c r="R68" s="13"/>
      <c r="S68" s="13"/>
      <c r="T68" s="14" t="str">
        <f aca="false">IF($B68="","",IF(AND($P68="Ha",$N68="Ha",OR($R68="",$R68&lt;=Boshqaruv!$C$12),OR($S68="",$S68&gt;Boshqaruv!$C$12)),"Ha",""))</f>
        <v/>
      </c>
      <c r="U68" s="13"/>
      <c r="V68" s="12"/>
      <c r="W68" s="14" t="str">
        <f aca="false">IF(OR($B68="",$C68=""),"",IF(COUNTIFS($B$5:$B$1804,$B68,$C$5:$C$1804,$C68)&gt;1,"Takror",""))</f>
        <v/>
      </c>
    </row>
    <row r="69" customFormat="false" ht="15" hidden="false" customHeight="false" outlineLevel="0" collapsed="false">
      <c r="A69" s="8" t="n">
        <v>65</v>
      </c>
      <c r="B69" s="12"/>
      <c r="C69" s="13"/>
      <c r="D69" s="24"/>
      <c r="E69" s="25"/>
      <c r="F69" s="12"/>
      <c r="G69" s="12"/>
      <c r="H69" s="25"/>
      <c r="I69" s="26" t="str">
        <f aca="false">IF(OR($B69="",$C69=""),"",$B69&amp;" ("&amp;DAY($C69)&amp;"."&amp;MONTH($C69)&amp;"."&amp;YEAR($C69)&amp;")")</f>
        <v/>
      </c>
      <c r="J69" s="14" t="str">
        <f aca="false">IF($C69="","",INT((Boshqaruv!$C$12-$C69)/365.25))</f>
        <v/>
      </c>
      <c r="K69" s="14" t="str">
        <f aca="false">IF($J69="","",IF($J69&lt;=14,"Ha","Yo'q"))</f>
        <v/>
      </c>
      <c r="L69" s="13"/>
      <c r="M69" s="13"/>
      <c r="N69" s="14" t="str">
        <f aca="false">IF($B69="","",IF(AND(OR($L69="",$L69&lt;=Boshqaruv!$C$12),OR($M69="",$M69&gt;Boshqaruv!$C$12)),"Ha",""))</f>
        <v/>
      </c>
      <c r="O69" s="25"/>
      <c r="P69" s="25"/>
      <c r="Q69" s="12"/>
      <c r="R69" s="13"/>
      <c r="S69" s="13"/>
      <c r="T69" s="14" t="str">
        <f aca="false">IF($B69="","",IF(AND($P69="Ha",$N69="Ha",OR($R69="",$R69&lt;=Boshqaruv!$C$12),OR($S69="",$S69&gt;Boshqaruv!$C$12)),"Ha",""))</f>
        <v/>
      </c>
      <c r="U69" s="13"/>
      <c r="V69" s="12"/>
      <c r="W69" s="14" t="str">
        <f aca="false">IF(OR($B69="",$C69=""),"",IF(COUNTIFS($B$5:$B$1804,$B69,$C$5:$C$1804,$C69)&gt;1,"Takror",""))</f>
        <v/>
      </c>
    </row>
    <row r="70" customFormat="false" ht="15" hidden="false" customHeight="false" outlineLevel="0" collapsed="false">
      <c r="A70" s="8" t="n">
        <v>66</v>
      </c>
      <c r="B70" s="12"/>
      <c r="C70" s="13"/>
      <c r="D70" s="24"/>
      <c r="E70" s="25"/>
      <c r="F70" s="12"/>
      <c r="G70" s="12"/>
      <c r="H70" s="25"/>
      <c r="I70" s="26" t="str">
        <f aca="false">IF(OR($B70="",$C70=""),"",$B70&amp;" ("&amp;DAY($C70)&amp;"."&amp;MONTH($C70)&amp;"."&amp;YEAR($C70)&amp;")")</f>
        <v/>
      </c>
      <c r="J70" s="14" t="str">
        <f aca="false">IF($C70="","",INT((Boshqaruv!$C$12-$C70)/365.25))</f>
        <v/>
      </c>
      <c r="K70" s="14" t="str">
        <f aca="false">IF($J70="","",IF($J70&lt;=14,"Ha","Yo'q"))</f>
        <v/>
      </c>
      <c r="L70" s="13"/>
      <c r="M70" s="13"/>
      <c r="N70" s="14" t="str">
        <f aca="false">IF($B70="","",IF(AND(OR($L70="",$L70&lt;=Boshqaruv!$C$12),OR($M70="",$M70&gt;Boshqaruv!$C$12)),"Ha",""))</f>
        <v/>
      </c>
      <c r="O70" s="25"/>
      <c r="P70" s="25"/>
      <c r="Q70" s="12"/>
      <c r="R70" s="13"/>
      <c r="S70" s="13"/>
      <c r="T70" s="14" t="str">
        <f aca="false">IF($B70="","",IF(AND($P70="Ha",$N70="Ha",OR($R70="",$R70&lt;=Boshqaruv!$C$12),OR($S70="",$S70&gt;Boshqaruv!$C$12)),"Ha",""))</f>
        <v/>
      </c>
      <c r="U70" s="13"/>
      <c r="V70" s="12"/>
      <c r="W70" s="14" t="str">
        <f aca="false">IF(OR($B70="",$C70=""),"",IF(COUNTIFS($B$5:$B$1804,$B70,$C$5:$C$1804,$C70)&gt;1,"Takror",""))</f>
        <v/>
      </c>
    </row>
    <row r="71" customFormat="false" ht="15" hidden="false" customHeight="false" outlineLevel="0" collapsed="false">
      <c r="A71" s="8" t="n">
        <v>67</v>
      </c>
      <c r="B71" s="12"/>
      <c r="C71" s="13"/>
      <c r="D71" s="24"/>
      <c r="E71" s="25"/>
      <c r="F71" s="12"/>
      <c r="G71" s="12"/>
      <c r="H71" s="25"/>
      <c r="I71" s="26" t="str">
        <f aca="false">IF(OR($B71="",$C71=""),"",$B71&amp;" ("&amp;DAY($C71)&amp;"."&amp;MONTH($C71)&amp;"."&amp;YEAR($C71)&amp;")")</f>
        <v/>
      </c>
      <c r="J71" s="14" t="str">
        <f aca="false">IF($C71="","",INT((Boshqaruv!$C$12-$C71)/365.25))</f>
        <v/>
      </c>
      <c r="K71" s="14" t="str">
        <f aca="false">IF($J71="","",IF($J71&lt;=14,"Ha","Yo'q"))</f>
        <v/>
      </c>
      <c r="L71" s="13"/>
      <c r="M71" s="13"/>
      <c r="N71" s="14" t="str">
        <f aca="false">IF($B71="","",IF(AND(OR($L71="",$L71&lt;=Boshqaruv!$C$12),OR($M71="",$M71&gt;Boshqaruv!$C$12)),"Ha",""))</f>
        <v/>
      </c>
      <c r="O71" s="25"/>
      <c r="P71" s="25"/>
      <c r="Q71" s="12"/>
      <c r="R71" s="13"/>
      <c r="S71" s="13"/>
      <c r="T71" s="14" t="str">
        <f aca="false">IF($B71="","",IF(AND($P71="Ha",$N71="Ha",OR($R71="",$R71&lt;=Boshqaruv!$C$12),OR($S71="",$S71&gt;Boshqaruv!$C$12)),"Ha",""))</f>
        <v/>
      </c>
      <c r="U71" s="13"/>
      <c r="V71" s="12"/>
      <c r="W71" s="14" t="str">
        <f aca="false">IF(OR($B71="",$C71=""),"",IF(COUNTIFS($B$5:$B$1804,$B71,$C$5:$C$1804,$C71)&gt;1,"Takror",""))</f>
        <v/>
      </c>
    </row>
    <row r="72" customFormat="false" ht="15" hidden="false" customHeight="false" outlineLevel="0" collapsed="false">
      <c r="A72" s="8" t="n">
        <v>68</v>
      </c>
      <c r="B72" s="12"/>
      <c r="C72" s="13"/>
      <c r="D72" s="24"/>
      <c r="E72" s="25"/>
      <c r="F72" s="12"/>
      <c r="G72" s="12"/>
      <c r="H72" s="25"/>
      <c r="I72" s="26" t="str">
        <f aca="false">IF(OR($B72="",$C72=""),"",$B72&amp;" ("&amp;DAY($C72)&amp;"."&amp;MONTH($C72)&amp;"."&amp;YEAR($C72)&amp;")")</f>
        <v/>
      </c>
      <c r="J72" s="14" t="str">
        <f aca="false">IF($C72="","",INT((Boshqaruv!$C$12-$C72)/365.25))</f>
        <v/>
      </c>
      <c r="K72" s="14" t="str">
        <f aca="false">IF($J72="","",IF($J72&lt;=14,"Ha","Yo'q"))</f>
        <v/>
      </c>
      <c r="L72" s="13"/>
      <c r="M72" s="13"/>
      <c r="N72" s="14" t="str">
        <f aca="false">IF($B72="","",IF(AND(OR($L72="",$L72&lt;=Boshqaruv!$C$12),OR($M72="",$M72&gt;Boshqaruv!$C$12)),"Ha",""))</f>
        <v/>
      </c>
      <c r="O72" s="25"/>
      <c r="P72" s="25"/>
      <c r="Q72" s="12"/>
      <c r="R72" s="13"/>
      <c r="S72" s="13"/>
      <c r="T72" s="14" t="str">
        <f aca="false">IF($B72="","",IF(AND($P72="Ha",$N72="Ha",OR($R72="",$R72&lt;=Boshqaruv!$C$12),OR($S72="",$S72&gt;Boshqaruv!$C$12)),"Ha",""))</f>
        <v/>
      </c>
      <c r="U72" s="13"/>
      <c r="V72" s="12"/>
      <c r="W72" s="14" t="str">
        <f aca="false">IF(OR($B72="",$C72=""),"",IF(COUNTIFS($B$5:$B$1804,$B72,$C$5:$C$1804,$C72)&gt;1,"Takror",""))</f>
        <v/>
      </c>
    </row>
    <row r="73" customFormat="false" ht="15" hidden="false" customHeight="false" outlineLevel="0" collapsed="false">
      <c r="A73" s="8" t="n">
        <v>69</v>
      </c>
      <c r="B73" s="12"/>
      <c r="C73" s="13"/>
      <c r="D73" s="24"/>
      <c r="E73" s="25"/>
      <c r="F73" s="12"/>
      <c r="G73" s="12"/>
      <c r="H73" s="25"/>
      <c r="I73" s="26" t="str">
        <f aca="false">IF(OR($B73="",$C73=""),"",$B73&amp;" ("&amp;DAY($C73)&amp;"."&amp;MONTH($C73)&amp;"."&amp;YEAR($C73)&amp;")")</f>
        <v/>
      </c>
      <c r="J73" s="14" t="str">
        <f aca="false">IF($C73="","",INT((Boshqaruv!$C$12-$C73)/365.25))</f>
        <v/>
      </c>
      <c r="K73" s="14" t="str">
        <f aca="false">IF($J73="","",IF($J73&lt;=14,"Ha","Yo'q"))</f>
        <v/>
      </c>
      <c r="L73" s="13"/>
      <c r="M73" s="13"/>
      <c r="N73" s="14" t="str">
        <f aca="false">IF($B73="","",IF(AND(OR($L73="",$L73&lt;=Boshqaruv!$C$12),OR($M73="",$M73&gt;Boshqaruv!$C$12)),"Ha",""))</f>
        <v/>
      </c>
      <c r="O73" s="25"/>
      <c r="P73" s="25"/>
      <c r="Q73" s="12"/>
      <c r="R73" s="13"/>
      <c r="S73" s="13"/>
      <c r="T73" s="14" t="str">
        <f aca="false">IF($B73="","",IF(AND($P73="Ha",$N73="Ha",OR($R73="",$R73&lt;=Boshqaruv!$C$12),OR($S73="",$S73&gt;Boshqaruv!$C$12)),"Ha",""))</f>
        <v/>
      </c>
      <c r="U73" s="13"/>
      <c r="V73" s="12"/>
      <c r="W73" s="14" t="str">
        <f aca="false">IF(OR($B73="",$C73=""),"",IF(COUNTIFS($B$5:$B$1804,$B73,$C$5:$C$1804,$C73)&gt;1,"Takror",""))</f>
        <v/>
      </c>
    </row>
    <row r="74" customFormat="false" ht="15" hidden="false" customHeight="false" outlineLevel="0" collapsed="false">
      <c r="A74" s="8" t="n">
        <v>70</v>
      </c>
      <c r="B74" s="12"/>
      <c r="C74" s="13"/>
      <c r="D74" s="24"/>
      <c r="E74" s="25"/>
      <c r="F74" s="12"/>
      <c r="G74" s="12"/>
      <c r="H74" s="25"/>
      <c r="I74" s="26" t="str">
        <f aca="false">IF(OR($B74="",$C74=""),"",$B74&amp;" ("&amp;DAY($C74)&amp;"."&amp;MONTH($C74)&amp;"."&amp;YEAR($C74)&amp;")")</f>
        <v/>
      </c>
      <c r="J74" s="14" t="str">
        <f aca="false">IF($C74="","",INT((Boshqaruv!$C$12-$C74)/365.25))</f>
        <v/>
      </c>
      <c r="K74" s="14" t="str">
        <f aca="false">IF($J74="","",IF($J74&lt;=14,"Ha","Yo'q"))</f>
        <v/>
      </c>
      <c r="L74" s="13"/>
      <c r="M74" s="13"/>
      <c r="N74" s="14" t="str">
        <f aca="false">IF($B74="","",IF(AND(OR($L74="",$L74&lt;=Boshqaruv!$C$12),OR($M74="",$M74&gt;Boshqaruv!$C$12)),"Ha",""))</f>
        <v/>
      </c>
      <c r="O74" s="25"/>
      <c r="P74" s="25"/>
      <c r="Q74" s="12"/>
      <c r="R74" s="13"/>
      <c r="S74" s="13"/>
      <c r="T74" s="14" t="str">
        <f aca="false">IF($B74="","",IF(AND($P74="Ha",$N74="Ha",OR($R74="",$R74&lt;=Boshqaruv!$C$12),OR($S74="",$S74&gt;Boshqaruv!$C$12)),"Ha",""))</f>
        <v/>
      </c>
      <c r="U74" s="13"/>
      <c r="V74" s="12"/>
      <c r="W74" s="14" t="str">
        <f aca="false">IF(OR($B74="",$C74=""),"",IF(COUNTIFS($B$5:$B$1804,$B74,$C$5:$C$1804,$C74)&gt;1,"Takror",""))</f>
        <v/>
      </c>
    </row>
    <row r="75" customFormat="false" ht="15" hidden="false" customHeight="false" outlineLevel="0" collapsed="false">
      <c r="A75" s="8" t="n">
        <v>71</v>
      </c>
      <c r="B75" s="12"/>
      <c r="C75" s="13"/>
      <c r="D75" s="24"/>
      <c r="E75" s="25"/>
      <c r="F75" s="12"/>
      <c r="G75" s="12"/>
      <c r="H75" s="25"/>
      <c r="I75" s="26" t="str">
        <f aca="false">IF(OR($B75="",$C75=""),"",$B75&amp;" ("&amp;DAY($C75)&amp;"."&amp;MONTH($C75)&amp;"."&amp;YEAR($C75)&amp;")")</f>
        <v/>
      </c>
      <c r="J75" s="14" t="str">
        <f aca="false">IF($C75="","",INT((Boshqaruv!$C$12-$C75)/365.25))</f>
        <v/>
      </c>
      <c r="K75" s="14" t="str">
        <f aca="false">IF($J75="","",IF($J75&lt;=14,"Ha","Yo'q"))</f>
        <v/>
      </c>
      <c r="L75" s="13"/>
      <c r="M75" s="13"/>
      <c r="N75" s="14" t="str">
        <f aca="false">IF($B75="","",IF(AND(OR($L75="",$L75&lt;=Boshqaruv!$C$12),OR($M75="",$M75&gt;Boshqaruv!$C$12)),"Ha",""))</f>
        <v/>
      </c>
      <c r="O75" s="25"/>
      <c r="P75" s="25"/>
      <c r="Q75" s="12"/>
      <c r="R75" s="13"/>
      <c r="S75" s="13"/>
      <c r="T75" s="14" t="str">
        <f aca="false">IF($B75="","",IF(AND($P75="Ha",$N75="Ha",OR($R75="",$R75&lt;=Boshqaruv!$C$12),OR($S75="",$S75&gt;Boshqaruv!$C$12)),"Ha",""))</f>
        <v/>
      </c>
      <c r="U75" s="13"/>
      <c r="V75" s="12"/>
      <c r="W75" s="14" t="str">
        <f aca="false">IF(OR($B75="",$C75=""),"",IF(COUNTIFS($B$5:$B$1804,$B75,$C$5:$C$1804,$C75)&gt;1,"Takror",""))</f>
        <v/>
      </c>
    </row>
    <row r="76" customFormat="false" ht="15" hidden="false" customHeight="false" outlineLevel="0" collapsed="false">
      <c r="A76" s="8" t="n">
        <v>72</v>
      </c>
      <c r="B76" s="12"/>
      <c r="C76" s="13"/>
      <c r="D76" s="24"/>
      <c r="E76" s="25"/>
      <c r="F76" s="12"/>
      <c r="G76" s="12"/>
      <c r="H76" s="25"/>
      <c r="I76" s="26" t="str">
        <f aca="false">IF(OR($B76="",$C76=""),"",$B76&amp;" ("&amp;DAY($C76)&amp;"."&amp;MONTH($C76)&amp;"."&amp;YEAR($C76)&amp;")")</f>
        <v/>
      </c>
      <c r="J76" s="14" t="str">
        <f aca="false">IF($C76="","",INT((Boshqaruv!$C$12-$C76)/365.25))</f>
        <v/>
      </c>
      <c r="K76" s="14" t="str">
        <f aca="false">IF($J76="","",IF($J76&lt;=14,"Ha","Yo'q"))</f>
        <v/>
      </c>
      <c r="L76" s="13"/>
      <c r="M76" s="13"/>
      <c r="N76" s="14" t="str">
        <f aca="false">IF($B76="","",IF(AND(OR($L76="",$L76&lt;=Boshqaruv!$C$12),OR($M76="",$M76&gt;Boshqaruv!$C$12)),"Ha",""))</f>
        <v/>
      </c>
      <c r="O76" s="25"/>
      <c r="P76" s="25"/>
      <c r="Q76" s="12"/>
      <c r="R76" s="13"/>
      <c r="S76" s="13"/>
      <c r="T76" s="14" t="str">
        <f aca="false">IF($B76="","",IF(AND($P76="Ha",$N76="Ha",OR($R76="",$R76&lt;=Boshqaruv!$C$12),OR($S76="",$S76&gt;Boshqaruv!$C$12)),"Ha",""))</f>
        <v/>
      </c>
      <c r="U76" s="13"/>
      <c r="V76" s="12"/>
      <c r="W76" s="14" t="str">
        <f aca="false">IF(OR($B76="",$C76=""),"",IF(COUNTIFS($B$5:$B$1804,$B76,$C$5:$C$1804,$C76)&gt;1,"Takror",""))</f>
        <v/>
      </c>
    </row>
    <row r="77" customFormat="false" ht="15" hidden="false" customHeight="false" outlineLevel="0" collapsed="false">
      <c r="A77" s="8" t="n">
        <v>73</v>
      </c>
      <c r="B77" s="12"/>
      <c r="C77" s="13"/>
      <c r="D77" s="24"/>
      <c r="E77" s="25"/>
      <c r="F77" s="12"/>
      <c r="G77" s="12"/>
      <c r="H77" s="25"/>
      <c r="I77" s="26" t="str">
        <f aca="false">IF(OR($B77="",$C77=""),"",$B77&amp;" ("&amp;DAY($C77)&amp;"."&amp;MONTH($C77)&amp;"."&amp;YEAR($C77)&amp;")")</f>
        <v/>
      </c>
      <c r="J77" s="14" t="str">
        <f aca="false">IF($C77="","",INT((Boshqaruv!$C$12-$C77)/365.25))</f>
        <v/>
      </c>
      <c r="K77" s="14" t="str">
        <f aca="false">IF($J77="","",IF($J77&lt;=14,"Ha","Yo'q"))</f>
        <v/>
      </c>
      <c r="L77" s="13"/>
      <c r="M77" s="13"/>
      <c r="N77" s="14" t="str">
        <f aca="false">IF($B77="","",IF(AND(OR($L77="",$L77&lt;=Boshqaruv!$C$12),OR($M77="",$M77&gt;Boshqaruv!$C$12)),"Ha",""))</f>
        <v/>
      </c>
      <c r="O77" s="25"/>
      <c r="P77" s="25"/>
      <c r="Q77" s="12"/>
      <c r="R77" s="13"/>
      <c r="S77" s="13"/>
      <c r="T77" s="14" t="str">
        <f aca="false">IF($B77="","",IF(AND($P77="Ha",$N77="Ha",OR($R77="",$R77&lt;=Boshqaruv!$C$12),OR($S77="",$S77&gt;Boshqaruv!$C$12)),"Ha",""))</f>
        <v/>
      </c>
      <c r="U77" s="13"/>
      <c r="V77" s="12"/>
      <c r="W77" s="14" t="str">
        <f aca="false">IF(OR($B77="",$C77=""),"",IF(COUNTIFS($B$5:$B$1804,$B77,$C$5:$C$1804,$C77)&gt;1,"Takror",""))</f>
        <v/>
      </c>
    </row>
    <row r="78" customFormat="false" ht="15" hidden="false" customHeight="false" outlineLevel="0" collapsed="false">
      <c r="A78" s="8" t="n">
        <v>74</v>
      </c>
      <c r="B78" s="12"/>
      <c r="C78" s="13"/>
      <c r="D78" s="24"/>
      <c r="E78" s="25"/>
      <c r="F78" s="12"/>
      <c r="G78" s="12"/>
      <c r="H78" s="25"/>
      <c r="I78" s="26" t="str">
        <f aca="false">IF(OR($B78="",$C78=""),"",$B78&amp;" ("&amp;DAY($C78)&amp;"."&amp;MONTH($C78)&amp;"."&amp;YEAR($C78)&amp;")")</f>
        <v/>
      </c>
      <c r="J78" s="14" t="str">
        <f aca="false">IF($C78="","",INT((Boshqaruv!$C$12-$C78)/365.25))</f>
        <v/>
      </c>
      <c r="K78" s="14" t="str">
        <f aca="false">IF($J78="","",IF($J78&lt;=14,"Ha","Yo'q"))</f>
        <v/>
      </c>
      <c r="L78" s="13"/>
      <c r="M78" s="13"/>
      <c r="N78" s="14" t="str">
        <f aca="false">IF($B78="","",IF(AND(OR($L78="",$L78&lt;=Boshqaruv!$C$12),OR($M78="",$M78&gt;Boshqaruv!$C$12)),"Ha",""))</f>
        <v/>
      </c>
      <c r="O78" s="25"/>
      <c r="P78" s="25"/>
      <c r="Q78" s="12"/>
      <c r="R78" s="13"/>
      <c r="S78" s="13"/>
      <c r="T78" s="14" t="str">
        <f aca="false">IF($B78="","",IF(AND($P78="Ha",$N78="Ha",OR($R78="",$R78&lt;=Boshqaruv!$C$12),OR($S78="",$S78&gt;Boshqaruv!$C$12)),"Ha",""))</f>
        <v/>
      </c>
      <c r="U78" s="13"/>
      <c r="V78" s="12"/>
      <c r="W78" s="14" t="str">
        <f aca="false">IF(OR($B78="",$C78=""),"",IF(COUNTIFS($B$5:$B$1804,$B78,$C$5:$C$1804,$C78)&gt;1,"Takror",""))</f>
        <v/>
      </c>
    </row>
    <row r="79" customFormat="false" ht="15" hidden="false" customHeight="false" outlineLevel="0" collapsed="false">
      <c r="A79" s="8" t="n">
        <v>75</v>
      </c>
      <c r="B79" s="12"/>
      <c r="C79" s="13"/>
      <c r="D79" s="24"/>
      <c r="E79" s="25"/>
      <c r="F79" s="12"/>
      <c r="G79" s="12"/>
      <c r="H79" s="25"/>
      <c r="I79" s="26" t="str">
        <f aca="false">IF(OR($B79="",$C79=""),"",$B79&amp;" ("&amp;DAY($C79)&amp;"."&amp;MONTH($C79)&amp;"."&amp;YEAR($C79)&amp;")")</f>
        <v/>
      </c>
      <c r="J79" s="14" t="str">
        <f aca="false">IF($C79="","",INT((Boshqaruv!$C$12-$C79)/365.25))</f>
        <v/>
      </c>
      <c r="K79" s="14" t="str">
        <f aca="false">IF($J79="","",IF($J79&lt;=14,"Ha","Yo'q"))</f>
        <v/>
      </c>
      <c r="L79" s="13"/>
      <c r="M79" s="13"/>
      <c r="N79" s="14" t="str">
        <f aca="false">IF($B79="","",IF(AND(OR($L79="",$L79&lt;=Boshqaruv!$C$12),OR($M79="",$M79&gt;Boshqaruv!$C$12)),"Ha",""))</f>
        <v/>
      </c>
      <c r="O79" s="25"/>
      <c r="P79" s="25"/>
      <c r="Q79" s="12"/>
      <c r="R79" s="13"/>
      <c r="S79" s="13"/>
      <c r="T79" s="14" t="str">
        <f aca="false">IF($B79="","",IF(AND($P79="Ha",$N79="Ha",OR($R79="",$R79&lt;=Boshqaruv!$C$12),OR($S79="",$S79&gt;Boshqaruv!$C$12)),"Ha",""))</f>
        <v/>
      </c>
      <c r="U79" s="13"/>
      <c r="V79" s="12"/>
      <c r="W79" s="14" t="str">
        <f aca="false">IF(OR($B79="",$C79=""),"",IF(COUNTIFS($B$5:$B$1804,$B79,$C$5:$C$1804,$C79)&gt;1,"Takror",""))</f>
        <v/>
      </c>
    </row>
    <row r="80" customFormat="false" ht="15" hidden="false" customHeight="false" outlineLevel="0" collapsed="false">
      <c r="A80" s="8" t="n">
        <v>76</v>
      </c>
      <c r="B80" s="12"/>
      <c r="C80" s="13"/>
      <c r="D80" s="24"/>
      <c r="E80" s="25"/>
      <c r="F80" s="12"/>
      <c r="G80" s="12"/>
      <c r="H80" s="25"/>
      <c r="I80" s="26" t="str">
        <f aca="false">IF(OR($B80="",$C80=""),"",$B80&amp;" ("&amp;DAY($C80)&amp;"."&amp;MONTH($C80)&amp;"."&amp;YEAR($C80)&amp;")")</f>
        <v/>
      </c>
      <c r="J80" s="14" t="str">
        <f aca="false">IF($C80="","",INT((Boshqaruv!$C$12-$C80)/365.25))</f>
        <v/>
      </c>
      <c r="K80" s="14" t="str">
        <f aca="false">IF($J80="","",IF($J80&lt;=14,"Ha","Yo'q"))</f>
        <v/>
      </c>
      <c r="L80" s="13"/>
      <c r="M80" s="13"/>
      <c r="N80" s="14" t="str">
        <f aca="false">IF($B80="","",IF(AND(OR($L80="",$L80&lt;=Boshqaruv!$C$12),OR($M80="",$M80&gt;Boshqaruv!$C$12)),"Ha",""))</f>
        <v/>
      </c>
      <c r="O80" s="25"/>
      <c r="P80" s="25"/>
      <c r="Q80" s="12"/>
      <c r="R80" s="13"/>
      <c r="S80" s="13"/>
      <c r="T80" s="14" t="str">
        <f aca="false">IF($B80="","",IF(AND($P80="Ha",$N80="Ha",OR($R80="",$R80&lt;=Boshqaruv!$C$12),OR($S80="",$S80&gt;Boshqaruv!$C$12)),"Ha",""))</f>
        <v/>
      </c>
      <c r="U80" s="13"/>
      <c r="V80" s="12"/>
      <c r="W80" s="14" t="str">
        <f aca="false">IF(OR($B80="",$C80=""),"",IF(COUNTIFS($B$5:$B$1804,$B80,$C$5:$C$1804,$C80)&gt;1,"Takror",""))</f>
        <v/>
      </c>
    </row>
    <row r="81" customFormat="false" ht="15" hidden="false" customHeight="false" outlineLevel="0" collapsed="false">
      <c r="A81" s="8" t="n">
        <v>77</v>
      </c>
      <c r="B81" s="12"/>
      <c r="C81" s="13"/>
      <c r="D81" s="24"/>
      <c r="E81" s="25"/>
      <c r="F81" s="12"/>
      <c r="G81" s="12"/>
      <c r="H81" s="25"/>
      <c r="I81" s="26" t="str">
        <f aca="false">IF(OR($B81="",$C81=""),"",$B81&amp;" ("&amp;DAY($C81)&amp;"."&amp;MONTH($C81)&amp;"."&amp;YEAR($C81)&amp;")")</f>
        <v/>
      </c>
      <c r="J81" s="14" t="str">
        <f aca="false">IF($C81="","",INT((Boshqaruv!$C$12-$C81)/365.25))</f>
        <v/>
      </c>
      <c r="K81" s="14" t="str">
        <f aca="false">IF($J81="","",IF($J81&lt;=14,"Ha","Yo'q"))</f>
        <v/>
      </c>
      <c r="L81" s="13"/>
      <c r="M81" s="13"/>
      <c r="N81" s="14" t="str">
        <f aca="false">IF($B81="","",IF(AND(OR($L81="",$L81&lt;=Boshqaruv!$C$12),OR($M81="",$M81&gt;Boshqaruv!$C$12)),"Ha",""))</f>
        <v/>
      </c>
      <c r="O81" s="25"/>
      <c r="P81" s="25"/>
      <c r="Q81" s="12"/>
      <c r="R81" s="13"/>
      <c r="S81" s="13"/>
      <c r="T81" s="14" t="str">
        <f aca="false">IF($B81="","",IF(AND($P81="Ha",$N81="Ha",OR($R81="",$R81&lt;=Boshqaruv!$C$12),OR($S81="",$S81&gt;Boshqaruv!$C$12)),"Ha",""))</f>
        <v/>
      </c>
      <c r="U81" s="13"/>
      <c r="V81" s="12"/>
      <c r="W81" s="14" t="str">
        <f aca="false">IF(OR($B81="",$C81=""),"",IF(COUNTIFS($B$5:$B$1804,$B81,$C$5:$C$1804,$C81)&gt;1,"Takror",""))</f>
        <v/>
      </c>
    </row>
    <row r="82" customFormat="false" ht="15" hidden="false" customHeight="false" outlineLevel="0" collapsed="false">
      <c r="A82" s="8" t="n">
        <v>78</v>
      </c>
      <c r="B82" s="12"/>
      <c r="C82" s="13"/>
      <c r="D82" s="24"/>
      <c r="E82" s="25"/>
      <c r="F82" s="12"/>
      <c r="G82" s="12"/>
      <c r="H82" s="25"/>
      <c r="I82" s="26" t="str">
        <f aca="false">IF(OR($B82="",$C82=""),"",$B82&amp;" ("&amp;DAY($C82)&amp;"."&amp;MONTH($C82)&amp;"."&amp;YEAR($C82)&amp;")")</f>
        <v/>
      </c>
      <c r="J82" s="14" t="str">
        <f aca="false">IF($C82="","",INT((Boshqaruv!$C$12-$C82)/365.25))</f>
        <v/>
      </c>
      <c r="K82" s="14" t="str">
        <f aca="false">IF($J82="","",IF($J82&lt;=14,"Ha","Yo'q"))</f>
        <v/>
      </c>
      <c r="L82" s="13"/>
      <c r="M82" s="13"/>
      <c r="N82" s="14" t="str">
        <f aca="false">IF($B82="","",IF(AND(OR($L82="",$L82&lt;=Boshqaruv!$C$12),OR($M82="",$M82&gt;Boshqaruv!$C$12)),"Ha",""))</f>
        <v/>
      </c>
      <c r="O82" s="25"/>
      <c r="P82" s="25"/>
      <c r="Q82" s="12"/>
      <c r="R82" s="13"/>
      <c r="S82" s="13"/>
      <c r="T82" s="14" t="str">
        <f aca="false">IF($B82="","",IF(AND($P82="Ha",$N82="Ha",OR($R82="",$R82&lt;=Boshqaruv!$C$12),OR($S82="",$S82&gt;Boshqaruv!$C$12)),"Ha",""))</f>
        <v/>
      </c>
      <c r="U82" s="13"/>
      <c r="V82" s="12"/>
      <c r="W82" s="14" t="str">
        <f aca="false">IF(OR($B82="",$C82=""),"",IF(COUNTIFS($B$5:$B$1804,$B82,$C$5:$C$1804,$C82)&gt;1,"Takror",""))</f>
        <v/>
      </c>
    </row>
    <row r="83" customFormat="false" ht="15" hidden="false" customHeight="false" outlineLevel="0" collapsed="false">
      <c r="A83" s="8" t="n">
        <v>79</v>
      </c>
      <c r="B83" s="12"/>
      <c r="C83" s="13"/>
      <c r="D83" s="24"/>
      <c r="E83" s="25"/>
      <c r="F83" s="12"/>
      <c r="G83" s="12"/>
      <c r="H83" s="25"/>
      <c r="I83" s="26" t="str">
        <f aca="false">IF(OR($B83="",$C83=""),"",$B83&amp;" ("&amp;DAY($C83)&amp;"."&amp;MONTH($C83)&amp;"."&amp;YEAR($C83)&amp;")")</f>
        <v/>
      </c>
      <c r="J83" s="14" t="str">
        <f aca="false">IF($C83="","",INT((Boshqaruv!$C$12-$C83)/365.25))</f>
        <v/>
      </c>
      <c r="K83" s="14" t="str">
        <f aca="false">IF($J83="","",IF($J83&lt;=14,"Ha","Yo'q"))</f>
        <v/>
      </c>
      <c r="L83" s="13"/>
      <c r="M83" s="13"/>
      <c r="N83" s="14" t="str">
        <f aca="false">IF($B83="","",IF(AND(OR($L83="",$L83&lt;=Boshqaruv!$C$12),OR($M83="",$M83&gt;Boshqaruv!$C$12)),"Ha",""))</f>
        <v/>
      </c>
      <c r="O83" s="25"/>
      <c r="P83" s="25"/>
      <c r="Q83" s="12"/>
      <c r="R83" s="13"/>
      <c r="S83" s="13"/>
      <c r="T83" s="14" t="str">
        <f aca="false">IF($B83="","",IF(AND($P83="Ha",$N83="Ha",OR($R83="",$R83&lt;=Boshqaruv!$C$12),OR($S83="",$S83&gt;Boshqaruv!$C$12)),"Ha",""))</f>
        <v/>
      </c>
      <c r="U83" s="13"/>
      <c r="V83" s="12"/>
      <c r="W83" s="14" t="str">
        <f aca="false">IF(OR($B83="",$C83=""),"",IF(COUNTIFS($B$5:$B$1804,$B83,$C$5:$C$1804,$C83)&gt;1,"Takror",""))</f>
        <v/>
      </c>
    </row>
    <row r="84" customFormat="false" ht="15" hidden="false" customHeight="false" outlineLevel="0" collapsed="false">
      <c r="A84" s="8" t="n">
        <v>80</v>
      </c>
      <c r="B84" s="12"/>
      <c r="C84" s="13"/>
      <c r="D84" s="24"/>
      <c r="E84" s="25"/>
      <c r="F84" s="12"/>
      <c r="G84" s="12"/>
      <c r="H84" s="25"/>
      <c r="I84" s="26" t="str">
        <f aca="false">IF(OR($B84="",$C84=""),"",$B84&amp;" ("&amp;DAY($C84)&amp;"."&amp;MONTH($C84)&amp;"."&amp;YEAR($C84)&amp;")")</f>
        <v/>
      </c>
      <c r="J84" s="14" t="str">
        <f aca="false">IF($C84="","",INT((Boshqaruv!$C$12-$C84)/365.25))</f>
        <v/>
      </c>
      <c r="K84" s="14" t="str">
        <f aca="false">IF($J84="","",IF($J84&lt;=14,"Ha","Yo'q"))</f>
        <v/>
      </c>
      <c r="L84" s="13"/>
      <c r="M84" s="13"/>
      <c r="N84" s="14" t="str">
        <f aca="false">IF($B84="","",IF(AND(OR($L84="",$L84&lt;=Boshqaruv!$C$12),OR($M84="",$M84&gt;Boshqaruv!$C$12)),"Ha",""))</f>
        <v/>
      </c>
      <c r="O84" s="25"/>
      <c r="P84" s="25"/>
      <c r="Q84" s="12"/>
      <c r="R84" s="13"/>
      <c r="S84" s="13"/>
      <c r="T84" s="14" t="str">
        <f aca="false">IF($B84="","",IF(AND($P84="Ha",$N84="Ha",OR($R84="",$R84&lt;=Boshqaruv!$C$12),OR($S84="",$S84&gt;Boshqaruv!$C$12)),"Ha",""))</f>
        <v/>
      </c>
      <c r="U84" s="13"/>
      <c r="V84" s="12"/>
      <c r="W84" s="14" t="str">
        <f aca="false">IF(OR($B84="",$C84=""),"",IF(COUNTIFS($B$5:$B$1804,$B84,$C$5:$C$1804,$C84)&gt;1,"Takror",""))</f>
        <v/>
      </c>
    </row>
    <row r="85" customFormat="false" ht="15" hidden="false" customHeight="false" outlineLevel="0" collapsed="false">
      <c r="A85" s="8" t="n">
        <v>81</v>
      </c>
      <c r="B85" s="12"/>
      <c r="C85" s="13"/>
      <c r="D85" s="24"/>
      <c r="E85" s="25"/>
      <c r="F85" s="12"/>
      <c r="G85" s="12"/>
      <c r="H85" s="25"/>
      <c r="I85" s="26" t="str">
        <f aca="false">IF(OR($B85="",$C85=""),"",$B85&amp;" ("&amp;DAY($C85)&amp;"."&amp;MONTH($C85)&amp;"."&amp;YEAR($C85)&amp;")")</f>
        <v/>
      </c>
      <c r="J85" s="14" t="str">
        <f aca="false">IF($C85="","",INT((Boshqaruv!$C$12-$C85)/365.25))</f>
        <v/>
      </c>
      <c r="K85" s="14" t="str">
        <f aca="false">IF($J85="","",IF($J85&lt;=14,"Ha","Yo'q"))</f>
        <v/>
      </c>
      <c r="L85" s="13"/>
      <c r="M85" s="13"/>
      <c r="N85" s="14" t="str">
        <f aca="false">IF($B85="","",IF(AND(OR($L85="",$L85&lt;=Boshqaruv!$C$12),OR($M85="",$M85&gt;Boshqaruv!$C$12)),"Ha",""))</f>
        <v/>
      </c>
      <c r="O85" s="25"/>
      <c r="P85" s="25"/>
      <c r="Q85" s="12"/>
      <c r="R85" s="13"/>
      <c r="S85" s="13"/>
      <c r="T85" s="14" t="str">
        <f aca="false">IF($B85="","",IF(AND($P85="Ha",$N85="Ha",OR($R85="",$R85&lt;=Boshqaruv!$C$12),OR($S85="",$S85&gt;Boshqaruv!$C$12)),"Ha",""))</f>
        <v/>
      </c>
      <c r="U85" s="13"/>
      <c r="V85" s="12"/>
      <c r="W85" s="14" t="str">
        <f aca="false">IF(OR($B85="",$C85=""),"",IF(COUNTIFS($B$5:$B$1804,$B85,$C$5:$C$1804,$C85)&gt;1,"Takror",""))</f>
        <v/>
      </c>
    </row>
    <row r="86" customFormat="false" ht="15" hidden="false" customHeight="false" outlineLevel="0" collapsed="false">
      <c r="A86" s="8" t="n">
        <v>82</v>
      </c>
      <c r="B86" s="12"/>
      <c r="C86" s="13"/>
      <c r="D86" s="24"/>
      <c r="E86" s="25"/>
      <c r="F86" s="12"/>
      <c r="G86" s="12"/>
      <c r="H86" s="25"/>
      <c r="I86" s="26" t="str">
        <f aca="false">IF(OR($B86="",$C86=""),"",$B86&amp;" ("&amp;DAY($C86)&amp;"."&amp;MONTH($C86)&amp;"."&amp;YEAR($C86)&amp;")")</f>
        <v/>
      </c>
      <c r="J86" s="14" t="str">
        <f aca="false">IF($C86="","",INT((Boshqaruv!$C$12-$C86)/365.25))</f>
        <v/>
      </c>
      <c r="K86" s="14" t="str">
        <f aca="false">IF($J86="","",IF($J86&lt;=14,"Ha","Yo'q"))</f>
        <v/>
      </c>
      <c r="L86" s="13"/>
      <c r="M86" s="13"/>
      <c r="N86" s="14" t="str">
        <f aca="false">IF($B86="","",IF(AND(OR($L86="",$L86&lt;=Boshqaruv!$C$12),OR($M86="",$M86&gt;Boshqaruv!$C$12)),"Ha",""))</f>
        <v/>
      </c>
      <c r="O86" s="25"/>
      <c r="P86" s="25"/>
      <c r="Q86" s="12"/>
      <c r="R86" s="13"/>
      <c r="S86" s="13"/>
      <c r="T86" s="14" t="str">
        <f aca="false">IF($B86="","",IF(AND($P86="Ha",$N86="Ha",OR($R86="",$R86&lt;=Boshqaruv!$C$12),OR($S86="",$S86&gt;Boshqaruv!$C$12)),"Ha",""))</f>
        <v/>
      </c>
      <c r="U86" s="13"/>
      <c r="V86" s="12"/>
      <c r="W86" s="14" t="str">
        <f aca="false">IF(OR($B86="",$C86=""),"",IF(COUNTIFS($B$5:$B$1804,$B86,$C$5:$C$1804,$C86)&gt;1,"Takror",""))</f>
        <v/>
      </c>
    </row>
    <row r="87" customFormat="false" ht="15" hidden="false" customHeight="false" outlineLevel="0" collapsed="false">
      <c r="A87" s="8" t="n">
        <v>83</v>
      </c>
      <c r="B87" s="12"/>
      <c r="C87" s="13"/>
      <c r="D87" s="24"/>
      <c r="E87" s="25"/>
      <c r="F87" s="12"/>
      <c r="G87" s="12"/>
      <c r="H87" s="25"/>
      <c r="I87" s="26" t="str">
        <f aca="false">IF(OR($B87="",$C87=""),"",$B87&amp;" ("&amp;DAY($C87)&amp;"."&amp;MONTH($C87)&amp;"."&amp;YEAR($C87)&amp;")")</f>
        <v/>
      </c>
      <c r="J87" s="14" t="str">
        <f aca="false">IF($C87="","",INT((Boshqaruv!$C$12-$C87)/365.25))</f>
        <v/>
      </c>
      <c r="K87" s="14" t="str">
        <f aca="false">IF($J87="","",IF($J87&lt;=14,"Ha","Yo'q"))</f>
        <v/>
      </c>
      <c r="L87" s="13"/>
      <c r="M87" s="13"/>
      <c r="N87" s="14" t="str">
        <f aca="false">IF($B87="","",IF(AND(OR($L87="",$L87&lt;=Boshqaruv!$C$12),OR($M87="",$M87&gt;Boshqaruv!$C$12)),"Ha",""))</f>
        <v/>
      </c>
      <c r="O87" s="25"/>
      <c r="P87" s="25"/>
      <c r="Q87" s="12"/>
      <c r="R87" s="13"/>
      <c r="S87" s="13"/>
      <c r="T87" s="14" t="str">
        <f aca="false">IF($B87="","",IF(AND($P87="Ha",$N87="Ha",OR($R87="",$R87&lt;=Boshqaruv!$C$12),OR($S87="",$S87&gt;Boshqaruv!$C$12)),"Ha",""))</f>
        <v/>
      </c>
      <c r="U87" s="13"/>
      <c r="V87" s="12"/>
      <c r="W87" s="14" t="str">
        <f aca="false">IF(OR($B87="",$C87=""),"",IF(COUNTIFS($B$5:$B$1804,$B87,$C$5:$C$1804,$C87)&gt;1,"Takror",""))</f>
        <v/>
      </c>
    </row>
    <row r="88" customFormat="false" ht="15" hidden="false" customHeight="false" outlineLevel="0" collapsed="false">
      <c r="A88" s="8" t="n">
        <v>84</v>
      </c>
      <c r="B88" s="12"/>
      <c r="C88" s="13"/>
      <c r="D88" s="24"/>
      <c r="E88" s="25"/>
      <c r="F88" s="12"/>
      <c r="G88" s="12"/>
      <c r="H88" s="25"/>
      <c r="I88" s="26" t="str">
        <f aca="false">IF(OR($B88="",$C88=""),"",$B88&amp;" ("&amp;DAY($C88)&amp;"."&amp;MONTH($C88)&amp;"."&amp;YEAR($C88)&amp;")")</f>
        <v/>
      </c>
      <c r="J88" s="14" t="str">
        <f aca="false">IF($C88="","",INT((Boshqaruv!$C$12-$C88)/365.25))</f>
        <v/>
      </c>
      <c r="K88" s="14" t="str">
        <f aca="false">IF($J88="","",IF($J88&lt;=14,"Ha","Yo'q"))</f>
        <v/>
      </c>
      <c r="L88" s="13"/>
      <c r="M88" s="13"/>
      <c r="N88" s="14" t="str">
        <f aca="false">IF($B88="","",IF(AND(OR($L88="",$L88&lt;=Boshqaruv!$C$12),OR($M88="",$M88&gt;Boshqaruv!$C$12)),"Ha",""))</f>
        <v/>
      </c>
      <c r="O88" s="25"/>
      <c r="P88" s="25"/>
      <c r="Q88" s="12"/>
      <c r="R88" s="13"/>
      <c r="S88" s="13"/>
      <c r="T88" s="14" t="str">
        <f aca="false">IF($B88="","",IF(AND($P88="Ha",$N88="Ha",OR($R88="",$R88&lt;=Boshqaruv!$C$12),OR($S88="",$S88&gt;Boshqaruv!$C$12)),"Ha",""))</f>
        <v/>
      </c>
      <c r="U88" s="13"/>
      <c r="V88" s="12"/>
      <c r="W88" s="14" t="str">
        <f aca="false">IF(OR($B88="",$C88=""),"",IF(COUNTIFS($B$5:$B$1804,$B88,$C$5:$C$1804,$C88)&gt;1,"Takror",""))</f>
        <v/>
      </c>
    </row>
    <row r="89" customFormat="false" ht="15" hidden="false" customHeight="false" outlineLevel="0" collapsed="false">
      <c r="A89" s="8" t="n">
        <v>85</v>
      </c>
      <c r="B89" s="12"/>
      <c r="C89" s="13"/>
      <c r="D89" s="24"/>
      <c r="E89" s="25"/>
      <c r="F89" s="12"/>
      <c r="G89" s="12"/>
      <c r="H89" s="25"/>
      <c r="I89" s="26" t="str">
        <f aca="false">IF(OR($B89="",$C89=""),"",$B89&amp;" ("&amp;DAY($C89)&amp;"."&amp;MONTH($C89)&amp;"."&amp;YEAR($C89)&amp;")")</f>
        <v/>
      </c>
      <c r="J89" s="14" t="str">
        <f aca="false">IF($C89="","",INT((Boshqaruv!$C$12-$C89)/365.25))</f>
        <v/>
      </c>
      <c r="K89" s="14" t="str">
        <f aca="false">IF($J89="","",IF($J89&lt;=14,"Ha","Yo'q"))</f>
        <v/>
      </c>
      <c r="L89" s="13"/>
      <c r="M89" s="13"/>
      <c r="N89" s="14" t="str">
        <f aca="false">IF($B89="","",IF(AND(OR($L89="",$L89&lt;=Boshqaruv!$C$12),OR($M89="",$M89&gt;Boshqaruv!$C$12)),"Ha",""))</f>
        <v/>
      </c>
      <c r="O89" s="25"/>
      <c r="P89" s="25"/>
      <c r="Q89" s="12"/>
      <c r="R89" s="13"/>
      <c r="S89" s="13"/>
      <c r="T89" s="14" t="str">
        <f aca="false">IF($B89="","",IF(AND($P89="Ha",$N89="Ha",OR($R89="",$R89&lt;=Boshqaruv!$C$12),OR($S89="",$S89&gt;Boshqaruv!$C$12)),"Ha",""))</f>
        <v/>
      </c>
      <c r="U89" s="13"/>
      <c r="V89" s="12"/>
      <c r="W89" s="14" t="str">
        <f aca="false">IF(OR($B89="",$C89=""),"",IF(COUNTIFS($B$5:$B$1804,$B89,$C$5:$C$1804,$C89)&gt;1,"Takror",""))</f>
        <v/>
      </c>
    </row>
    <row r="90" customFormat="false" ht="15" hidden="false" customHeight="false" outlineLevel="0" collapsed="false">
      <c r="A90" s="8" t="n">
        <v>86</v>
      </c>
      <c r="B90" s="12"/>
      <c r="C90" s="13"/>
      <c r="D90" s="24"/>
      <c r="E90" s="25"/>
      <c r="F90" s="12"/>
      <c r="G90" s="12"/>
      <c r="H90" s="25"/>
      <c r="I90" s="26" t="str">
        <f aca="false">IF(OR($B90="",$C90=""),"",$B90&amp;" ("&amp;DAY($C90)&amp;"."&amp;MONTH($C90)&amp;"."&amp;YEAR($C90)&amp;")")</f>
        <v/>
      </c>
      <c r="J90" s="14" t="str">
        <f aca="false">IF($C90="","",INT((Boshqaruv!$C$12-$C90)/365.25))</f>
        <v/>
      </c>
      <c r="K90" s="14" t="str">
        <f aca="false">IF($J90="","",IF($J90&lt;=14,"Ha","Yo'q"))</f>
        <v/>
      </c>
      <c r="L90" s="13"/>
      <c r="M90" s="13"/>
      <c r="N90" s="14" t="str">
        <f aca="false">IF($B90="","",IF(AND(OR($L90="",$L90&lt;=Boshqaruv!$C$12),OR($M90="",$M90&gt;Boshqaruv!$C$12)),"Ha",""))</f>
        <v/>
      </c>
      <c r="O90" s="25"/>
      <c r="P90" s="25"/>
      <c r="Q90" s="12"/>
      <c r="R90" s="13"/>
      <c r="S90" s="13"/>
      <c r="T90" s="14" t="str">
        <f aca="false">IF($B90="","",IF(AND($P90="Ha",$N90="Ha",OR($R90="",$R90&lt;=Boshqaruv!$C$12),OR($S90="",$S90&gt;Boshqaruv!$C$12)),"Ha",""))</f>
        <v/>
      </c>
      <c r="U90" s="13"/>
      <c r="V90" s="12"/>
      <c r="W90" s="14" t="str">
        <f aca="false">IF(OR($B90="",$C90=""),"",IF(COUNTIFS($B$5:$B$1804,$B90,$C$5:$C$1804,$C90)&gt;1,"Takror",""))</f>
        <v/>
      </c>
    </row>
    <row r="91" customFormat="false" ht="15" hidden="false" customHeight="false" outlineLevel="0" collapsed="false">
      <c r="A91" s="8" t="n">
        <v>87</v>
      </c>
      <c r="B91" s="12"/>
      <c r="C91" s="13"/>
      <c r="D91" s="24"/>
      <c r="E91" s="25"/>
      <c r="F91" s="12"/>
      <c r="G91" s="12"/>
      <c r="H91" s="25"/>
      <c r="I91" s="26" t="str">
        <f aca="false">IF(OR($B91="",$C91=""),"",$B91&amp;" ("&amp;DAY($C91)&amp;"."&amp;MONTH($C91)&amp;"."&amp;YEAR($C91)&amp;")")</f>
        <v/>
      </c>
      <c r="J91" s="14" t="str">
        <f aca="false">IF($C91="","",INT((Boshqaruv!$C$12-$C91)/365.25))</f>
        <v/>
      </c>
      <c r="K91" s="14" t="str">
        <f aca="false">IF($J91="","",IF($J91&lt;=14,"Ha","Yo'q"))</f>
        <v/>
      </c>
      <c r="L91" s="13"/>
      <c r="M91" s="13"/>
      <c r="N91" s="14" t="str">
        <f aca="false">IF($B91="","",IF(AND(OR($L91="",$L91&lt;=Boshqaruv!$C$12),OR($M91="",$M91&gt;Boshqaruv!$C$12)),"Ha",""))</f>
        <v/>
      </c>
      <c r="O91" s="25"/>
      <c r="P91" s="25"/>
      <c r="Q91" s="12"/>
      <c r="R91" s="13"/>
      <c r="S91" s="13"/>
      <c r="T91" s="14" t="str">
        <f aca="false">IF($B91="","",IF(AND($P91="Ha",$N91="Ha",OR($R91="",$R91&lt;=Boshqaruv!$C$12),OR($S91="",$S91&gt;Boshqaruv!$C$12)),"Ha",""))</f>
        <v/>
      </c>
      <c r="U91" s="13"/>
      <c r="V91" s="12"/>
      <c r="W91" s="14" t="str">
        <f aca="false">IF(OR($B91="",$C91=""),"",IF(COUNTIFS($B$5:$B$1804,$B91,$C$5:$C$1804,$C91)&gt;1,"Takror",""))</f>
        <v/>
      </c>
    </row>
    <row r="92" customFormat="false" ht="15" hidden="false" customHeight="false" outlineLevel="0" collapsed="false">
      <c r="A92" s="8" t="n">
        <v>88</v>
      </c>
      <c r="B92" s="12"/>
      <c r="C92" s="13"/>
      <c r="D92" s="24"/>
      <c r="E92" s="25"/>
      <c r="F92" s="12"/>
      <c r="G92" s="12"/>
      <c r="H92" s="25"/>
      <c r="I92" s="26" t="str">
        <f aca="false">IF(OR($B92="",$C92=""),"",$B92&amp;" ("&amp;DAY($C92)&amp;"."&amp;MONTH($C92)&amp;"."&amp;YEAR($C92)&amp;")")</f>
        <v/>
      </c>
      <c r="J92" s="14" t="str">
        <f aca="false">IF($C92="","",INT((Boshqaruv!$C$12-$C92)/365.25))</f>
        <v/>
      </c>
      <c r="K92" s="14" t="str">
        <f aca="false">IF($J92="","",IF($J92&lt;=14,"Ha","Yo'q"))</f>
        <v/>
      </c>
      <c r="L92" s="13"/>
      <c r="M92" s="13"/>
      <c r="N92" s="14" t="str">
        <f aca="false">IF($B92="","",IF(AND(OR($L92="",$L92&lt;=Boshqaruv!$C$12),OR($M92="",$M92&gt;Boshqaruv!$C$12)),"Ha",""))</f>
        <v/>
      </c>
      <c r="O92" s="25"/>
      <c r="P92" s="25"/>
      <c r="Q92" s="12"/>
      <c r="R92" s="13"/>
      <c r="S92" s="13"/>
      <c r="T92" s="14" t="str">
        <f aca="false">IF($B92="","",IF(AND($P92="Ha",$N92="Ha",OR($R92="",$R92&lt;=Boshqaruv!$C$12),OR($S92="",$S92&gt;Boshqaruv!$C$12)),"Ha",""))</f>
        <v/>
      </c>
      <c r="U92" s="13"/>
      <c r="V92" s="12"/>
      <c r="W92" s="14" t="str">
        <f aca="false">IF(OR($B92="",$C92=""),"",IF(COUNTIFS($B$5:$B$1804,$B92,$C$5:$C$1804,$C92)&gt;1,"Takror",""))</f>
        <v/>
      </c>
    </row>
    <row r="93" customFormat="false" ht="15" hidden="false" customHeight="false" outlineLevel="0" collapsed="false">
      <c r="A93" s="8" t="n">
        <v>89</v>
      </c>
      <c r="B93" s="12"/>
      <c r="C93" s="13"/>
      <c r="D93" s="24"/>
      <c r="E93" s="25"/>
      <c r="F93" s="12"/>
      <c r="G93" s="12"/>
      <c r="H93" s="25"/>
      <c r="I93" s="26" t="str">
        <f aca="false">IF(OR($B93="",$C93=""),"",$B93&amp;" ("&amp;DAY($C93)&amp;"."&amp;MONTH($C93)&amp;"."&amp;YEAR($C93)&amp;")")</f>
        <v/>
      </c>
      <c r="J93" s="14" t="str">
        <f aca="false">IF($C93="","",INT((Boshqaruv!$C$12-$C93)/365.25))</f>
        <v/>
      </c>
      <c r="K93" s="14" t="str">
        <f aca="false">IF($J93="","",IF($J93&lt;=14,"Ha","Yo'q"))</f>
        <v/>
      </c>
      <c r="L93" s="13"/>
      <c r="M93" s="13"/>
      <c r="N93" s="14" t="str">
        <f aca="false">IF($B93="","",IF(AND(OR($L93="",$L93&lt;=Boshqaruv!$C$12),OR($M93="",$M93&gt;Boshqaruv!$C$12)),"Ha",""))</f>
        <v/>
      </c>
      <c r="O93" s="25"/>
      <c r="P93" s="25"/>
      <c r="Q93" s="12"/>
      <c r="R93" s="13"/>
      <c r="S93" s="13"/>
      <c r="T93" s="14" t="str">
        <f aca="false">IF($B93="","",IF(AND($P93="Ha",$N93="Ha",OR($R93="",$R93&lt;=Boshqaruv!$C$12),OR($S93="",$S93&gt;Boshqaruv!$C$12)),"Ha",""))</f>
        <v/>
      </c>
      <c r="U93" s="13"/>
      <c r="V93" s="12"/>
      <c r="W93" s="14" t="str">
        <f aca="false">IF(OR($B93="",$C93=""),"",IF(COUNTIFS($B$5:$B$1804,$B93,$C$5:$C$1804,$C93)&gt;1,"Takror",""))</f>
        <v/>
      </c>
    </row>
    <row r="94" customFormat="false" ht="15" hidden="false" customHeight="false" outlineLevel="0" collapsed="false">
      <c r="A94" s="8" t="n">
        <v>90</v>
      </c>
      <c r="B94" s="12"/>
      <c r="C94" s="13"/>
      <c r="D94" s="24"/>
      <c r="E94" s="25"/>
      <c r="F94" s="12"/>
      <c r="G94" s="12"/>
      <c r="H94" s="25"/>
      <c r="I94" s="26" t="str">
        <f aca="false">IF(OR($B94="",$C94=""),"",$B94&amp;" ("&amp;DAY($C94)&amp;"."&amp;MONTH($C94)&amp;"."&amp;YEAR($C94)&amp;")")</f>
        <v/>
      </c>
      <c r="J94" s="14" t="str">
        <f aca="false">IF($C94="","",INT((Boshqaruv!$C$12-$C94)/365.25))</f>
        <v/>
      </c>
      <c r="K94" s="14" t="str">
        <f aca="false">IF($J94="","",IF($J94&lt;=14,"Ha","Yo'q"))</f>
        <v/>
      </c>
      <c r="L94" s="13"/>
      <c r="M94" s="13"/>
      <c r="N94" s="14" t="str">
        <f aca="false">IF($B94="","",IF(AND(OR($L94="",$L94&lt;=Boshqaruv!$C$12),OR($M94="",$M94&gt;Boshqaruv!$C$12)),"Ha",""))</f>
        <v/>
      </c>
      <c r="O94" s="25"/>
      <c r="P94" s="25"/>
      <c r="Q94" s="12"/>
      <c r="R94" s="13"/>
      <c r="S94" s="13"/>
      <c r="T94" s="14" t="str">
        <f aca="false">IF($B94="","",IF(AND($P94="Ha",$N94="Ha",OR($R94="",$R94&lt;=Boshqaruv!$C$12),OR($S94="",$S94&gt;Boshqaruv!$C$12)),"Ha",""))</f>
        <v/>
      </c>
      <c r="U94" s="13"/>
      <c r="V94" s="12"/>
      <c r="W94" s="14" t="str">
        <f aca="false">IF(OR($B94="",$C94=""),"",IF(COUNTIFS($B$5:$B$1804,$B94,$C$5:$C$1804,$C94)&gt;1,"Takror",""))</f>
        <v/>
      </c>
    </row>
    <row r="95" customFormat="false" ht="15" hidden="false" customHeight="false" outlineLevel="0" collapsed="false">
      <c r="A95" s="8" t="n">
        <v>91</v>
      </c>
      <c r="B95" s="12"/>
      <c r="C95" s="13"/>
      <c r="D95" s="24"/>
      <c r="E95" s="25"/>
      <c r="F95" s="12"/>
      <c r="G95" s="12"/>
      <c r="H95" s="25"/>
      <c r="I95" s="26" t="str">
        <f aca="false">IF(OR($B95="",$C95=""),"",$B95&amp;" ("&amp;DAY($C95)&amp;"."&amp;MONTH($C95)&amp;"."&amp;YEAR($C95)&amp;")")</f>
        <v/>
      </c>
      <c r="J95" s="14" t="str">
        <f aca="false">IF($C95="","",INT((Boshqaruv!$C$12-$C95)/365.25))</f>
        <v/>
      </c>
      <c r="K95" s="14" t="str">
        <f aca="false">IF($J95="","",IF($J95&lt;=14,"Ha","Yo'q"))</f>
        <v/>
      </c>
      <c r="L95" s="13"/>
      <c r="M95" s="13"/>
      <c r="N95" s="14" t="str">
        <f aca="false">IF($B95="","",IF(AND(OR($L95="",$L95&lt;=Boshqaruv!$C$12),OR($M95="",$M95&gt;Boshqaruv!$C$12)),"Ha",""))</f>
        <v/>
      </c>
      <c r="O95" s="25"/>
      <c r="P95" s="25"/>
      <c r="Q95" s="12"/>
      <c r="R95" s="13"/>
      <c r="S95" s="13"/>
      <c r="T95" s="14" t="str">
        <f aca="false">IF($B95="","",IF(AND($P95="Ha",$N95="Ha",OR($R95="",$R95&lt;=Boshqaruv!$C$12),OR($S95="",$S95&gt;Boshqaruv!$C$12)),"Ha",""))</f>
        <v/>
      </c>
      <c r="U95" s="13"/>
      <c r="V95" s="12"/>
      <c r="W95" s="14" t="str">
        <f aca="false">IF(OR($B95="",$C95=""),"",IF(COUNTIFS($B$5:$B$1804,$B95,$C$5:$C$1804,$C95)&gt;1,"Takror",""))</f>
        <v/>
      </c>
    </row>
    <row r="96" customFormat="false" ht="15" hidden="false" customHeight="false" outlineLevel="0" collapsed="false">
      <c r="A96" s="8" t="n">
        <v>92</v>
      </c>
      <c r="B96" s="12"/>
      <c r="C96" s="13"/>
      <c r="D96" s="24"/>
      <c r="E96" s="25"/>
      <c r="F96" s="12"/>
      <c r="G96" s="12"/>
      <c r="H96" s="25"/>
      <c r="I96" s="26" t="str">
        <f aca="false">IF(OR($B96="",$C96=""),"",$B96&amp;" ("&amp;DAY($C96)&amp;"."&amp;MONTH($C96)&amp;"."&amp;YEAR($C96)&amp;")")</f>
        <v/>
      </c>
      <c r="J96" s="14" t="str">
        <f aca="false">IF($C96="","",INT((Boshqaruv!$C$12-$C96)/365.25))</f>
        <v/>
      </c>
      <c r="K96" s="14" t="str">
        <f aca="false">IF($J96="","",IF($J96&lt;=14,"Ha","Yo'q"))</f>
        <v/>
      </c>
      <c r="L96" s="13"/>
      <c r="M96" s="13"/>
      <c r="N96" s="14" t="str">
        <f aca="false">IF($B96="","",IF(AND(OR($L96="",$L96&lt;=Boshqaruv!$C$12),OR($M96="",$M96&gt;Boshqaruv!$C$12)),"Ha",""))</f>
        <v/>
      </c>
      <c r="O96" s="25"/>
      <c r="P96" s="25"/>
      <c r="Q96" s="12"/>
      <c r="R96" s="13"/>
      <c r="S96" s="13"/>
      <c r="T96" s="14" t="str">
        <f aca="false">IF($B96="","",IF(AND($P96="Ha",$N96="Ha",OR($R96="",$R96&lt;=Boshqaruv!$C$12),OR($S96="",$S96&gt;Boshqaruv!$C$12)),"Ha",""))</f>
        <v/>
      </c>
      <c r="U96" s="13"/>
      <c r="V96" s="12"/>
      <c r="W96" s="14" t="str">
        <f aca="false">IF(OR($B96="",$C96=""),"",IF(COUNTIFS($B$5:$B$1804,$B96,$C$5:$C$1804,$C96)&gt;1,"Takror",""))</f>
        <v/>
      </c>
    </row>
    <row r="97" customFormat="false" ht="15" hidden="false" customHeight="false" outlineLevel="0" collapsed="false">
      <c r="A97" s="8" t="n">
        <v>93</v>
      </c>
      <c r="B97" s="12"/>
      <c r="C97" s="13"/>
      <c r="D97" s="24"/>
      <c r="E97" s="25"/>
      <c r="F97" s="12"/>
      <c r="G97" s="12"/>
      <c r="H97" s="25"/>
      <c r="I97" s="26" t="str">
        <f aca="false">IF(OR($B97="",$C97=""),"",$B97&amp;" ("&amp;DAY($C97)&amp;"."&amp;MONTH($C97)&amp;"."&amp;YEAR($C97)&amp;")")</f>
        <v/>
      </c>
      <c r="J97" s="14" t="str">
        <f aca="false">IF($C97="","",INT((Boshqaruv!$C$12-$C97)/365.25))</f>
        <v/>
      </c>
      <c r="K97" s="14" t="str">
        <f aca="false">IF($J97="","",IF($J97&lt;=14,"Ha","Yo'q"))</f>
        <v/>
      </c>
      <c r="L97" s="13"/>
      <c r="M97" s="13"/>
      <c r="N97" s="14" t="str">
        <f aca="false">IF($B97="","",IF(AND(OR($L97="",$L97&lt;=Boshqaruv!$C$12),OR($M97="",$M97&gt;Boshqaruv!$C$12)),"Ha",""))</f>
        <v/>
      </c>
      <c r="O97" s="25"/>
      <c r="P97" s="25"/>
      <c r="Q97" s="12"/>
      <c r="R97" s="13"/>
      <c r="S97" s="13"/>
      <c r="T97" s="14" t="str">
        <f aca="false">IF($B97="","",IF(AND($P97="Ha",$N97="Ha",OR($R97="",$R97&lt;=Boshqaruv!$C$12),OR($S97="",$S97&gt;Boshqaruv!$C$12)),"Ha",""))</f>
        <v/>
      </c>
      <c r="U97" s="13"/>
      <c r="V97" s="12"/>
      <c r="W97" s="14" t="str">
        <f aca="false">IF(OR($B97="",$C97=""),"",IF(COUNTIFS($B$5:$B$1804,$B97,$C$5:$C$1804,$C97)&gt;1,"Takror",""))</f>
        <v/>
      </c>
    </row>
    <row r="98" customFormat="false" ht="15" hidden="false" customHeight="false" outlineLevel="0" collapsed="false">
      <c r="A98" s="8" t="n">
        <v>94</v>
      </c>
      <c r="B98" s="12"/>
      <c r="C98" s="13"/>
      <c r="D98" s="24"/>
      <c r="E98" s="25"/>
      <c r="F98" s="12"/>
      <c r="G98" s="12"/>
      <c r="H98" s="25"/>
      <c r="I98" s="26" t="str">
        <f aca="false">IF(OR($B98="",$C98=""),"",$B98&amp;" ("&amp;DAY($C98)&amp;"."&amp;MONTH($C98)&amp;"."&amp;YEAR($C98)&amp;")")</f>
        <v/>
      </c>
      <c r="J98" s="14" t="str">
        <f aca="false">IF($C98="","",INT((Boshqaruv!$C$12-$C98)/365.25))</f>
        <v/>
      </c>
      <c r="K98" s="14" t="str">
        <f aca="false">IF($J98="","",IF($J98&lt;=14,"Ha","Yo'q"))</f>
        <v/>
      </c>
      <c r="L98" s="13"/>
      <c r="M98" s="13"/>
      <c r="N98" s="14" t="str">
        <f aca="false">IF($B98="","",IF(AND(OR($L98="",$L98&lt;=Boshqaruv!$C$12),OR($M98="",$M98&gt;Boshqaruv!$C$12)),"Ha",""))</f>
        <v/>
      </c>
      <c r="O98" s="25"/>
      <c r="P98" s="25"/>
      <c r="Q98" s="12"/>
      <c r="R98" s="13"/>
      <c r="S98" s="13"/>
      <c r="T98" s="14" t="str">
        <f aca="false">IF($B98="","",IF(AND($P98="Ha",$N98="Ha",OR($R98="",$R98&lt;=Boshqaruv!$C$12),OR($S98="",$S98&gt;Boshqaruv!$C$12)),"Ha",""))</f>
        <v/>
      </c>
      <c r="U98" s="13"/>
      <c r="V98" s="12"/>
      <c r="W98" s="14" t="str">
        <f aca="false">IF(OR($B98="",$C98=""),"",IF(COUNTIFS($B$5:$B$1804,$B98,$C$5:$C$1804,$C98)&gt;1,"Takror",""))</f>
        <v/>
      </c>
    </row>
    <row r="99" customFormat="false" ht="15" hidden="false" customHeight="false" outlineLevel="0" collapsed="false">
      <c r="A99" s="8" t="n">
        <v>95</v>
      </c>
      <c r="B99" s="12"/>
      <c r="C99" s="13"/>
      <c r="D99" s="24"/>
      <c r="E99" s="25"/>
      <c r="F99" s="12"/>
      <c r="G99" s="12"/>
      <c r="H99" s="25"/>
      <c r="I99" s="26" t="str">
        <f aca="false">IF(OR($B99="",$C99=""),"",$B99&amp;" ("&amp;DAY($C99)&amp;"."&amp;MONTH($C99)&amp;"."&amp;YEAR($C99)&amp;")")</f>
        <v/>
      </c>
      <c r="J99" s="14" t="str">
        <f aca="false">IF($C99="","",INT((Boshqaruv!$C$12-$C99)/365.25))</f>
        <v/>
      </c>
      <c r="K99" s="14" t="str">
        <f aca="false">IF($J99="","",IF($J99&lt;=14,"Ha","Yo'q"))</f>
        <v/>
      </c>
      <c r="L99" s="13"/>
      <c r="M99" s="13"/>
      <c r="N99" s="14" t="str">
        <f aca="false">IF($B99="","",IF(AND(OR($L99="",$L99&lt;=Boshqaruv!$C$12),OR($M99="",$M99&gt;Boshqaruv!$C$12)),"Ha",""))</f>
        <v/>
      </c>
      <c r="O99" s="25"/>
      <c r="P99" s="25"/>
      <c r="Q99" s="12"/>
      <c r="R99" s="13"/>
      <c r="S99" s="13"/>
      <c r="T99" s="14" t="str">
        <f aca="false">IF($B99="","",IF(AND($P99="Ha",$N99="Ha",OR($R99="",$R99&lt;=Boshqaruv!$C$12),OR($S99="",$S99&gt;Boshqaruv!$C$12)),"Ha",""))</f>
        <v/>
      </c>
      <c r="U99" s="13"/>
      <c r="V99" s="12"/>
      <c r="W99" s="14" t="str">
        <f aca="false">IF(OR($B99="",$C99=""),"",IF(COUNTIFS($B$5:$B$1804,$B99,$C$5:$C$1804,$C99)&gt;1,"Takror",""))</f>
        <v/>
      </c>
    </row>
    <row r="100" customFormat="false" ht="15" hidden="false" customHeight="false" outlineLevel="0" collapsed="false">
      <c r="A100" s="8" t="n">
        <v>96</v>
      </c>
      <c r="B100" s="12"/>
      <c r="C100" s="13"/>
      <c r="D100" s="24"/>
      <c r="E100" s="25"/>
      <c r="F100" s="12"/>
      <c r="G100" s="12"/>
      <c r="H100" s="25"/>
      <c r="I100" s="26" t="str">
        <f aca="false">IF(OR($B100="",$C100=""),"",$B100&amp;" ("&amp;DAY($C100)&amp;"."&amp;MONTH($C100)&amp;"."&amp;YEAR($C100)&amp;")")</f>
        <v/>
      </c>
      <c r="J100" s="14" t="str">
        <f aca="false">IF($C100="","",INT((Boshqaruv!$C$12-$C100)/365.25))</f>
        <v/>
      </c>
      <c r="K100" s="14" t="str">
        <f aca="false">IF($J100="","",IF($J100&lt;=14,"Ha","Yo'q"))</f>
        <v/>
      </c>
      <c r="L100" s="13"/>
      <c r="M100" s="13"/>
      <c r="N100" s="14" t="str">
        <f aca="false">IF($B100="","",IF(AND(OR($L100="",$L100&lt;=Boshqaruv!$C$12),OR($M100="",$M100&gt;Boshqaruv!$C$12)),"Ha",""))</f>
        <v/>
      </c>
      <c r="O100" s="25"/>
      <c r="P100" s="25"/>
      <c r="Q100" s="12"/>
      <c r="R100" s="13"/>
      <c r="S100" s="13"/>
      <c r="T100" s="14" t="str">
        <f aca="false">IF($B100="","",IF(AND($P100="Ha",$N100="Ha",OR($R100="",$R100&lt;=Boshqaruv!$C$12),OR($S100="",$S100&gt;Boshqaruv!$C$12)),"Ha",""))</f>
        <v/>
      </c>
      <c r="U100" s="13"/>
      <c r="V100" s="12"/>
      <c r="W100" s="14" t="str">
        <f aca="false">IF(OR($B100="",$C100=""),"",IF(COUNTIFS($B$5:$B$1804,$B100,$C$5:$C$1804,$C100)&gt;1,"Takror",""))</f>
        <v/>
      </c>
    </row>
    <row r="101" customFormat="false" ht="15" hidden="false" customHeight="false" outlineLevel="0" collapsed="false">
      <c r="A101" s="8" t="n">
        <v>97</v>
      </c>
      <c r="B101" s="12"/>
      <c r="C101" s="13"/>
      <c r="D101" s="24"/>
      <c r="E101" s="25"/>
      <c r="F101" s="12"/>
      <c r="G101" s="12"/>
      <c r="H101" s="25"/>
      <c r="I101" s="26" t="str">
        <f aca="false">IF(OR($B101="",$C101=""),"",$B101&amp;" ("&amp;DAY($C101)&amp;"."&amp;MONTH($C101)&amp;"."&amp;YEAR($C101)&amp;")")</f>
        <v/>
      </c>
      <c r="J101" s="14" t="str">
        <f aca="false">IF($C101="","",INT((Boshqaruv!$C$12-$C101)/365.25))</f>
        <v/>
      </c>
      <c r="K101" s="14" t="str">
        <f aca="false">IF($J101="","",IF($J101&lt;=14,"Ha","Yo'q"))</f>
        <v/>
      </c>
      <c r="L101" s="13"/>
      <c r="M101" s="13"/>
      <c r="N101" s="14" t="str">
        <f aca="false">IF($B101="","",IF(AND(OR($L101="",$L101&lt;=Boshqaruv!$C$12),OR($M101="",$M101&gt;Boshqaruv!$C$12)),"Ha",""))</f>
        <v/>
      </c>
      <c r="O101" s="25"/>
      <c r="P101" s="25"/>
      <c r="Q101" s="12"/>
      <c r="R101" s="13"/>
      <c r="S101" s="13"/>
      <c r="T101" s="14" t="str">
        <f aca="false">IF($B101="","",IF(AND($P101="Ha",$N101="Ha",OR($R101="",$R101&lt;=Boshqaruv!$C$12),OR($S101="",$S101&gt;Boshqaruv!$C$12)),"Ha",""))</f>
        <v/>
      </c>
      <c r="U101" s="13"/>
      <c r="V101" s="12"/>
      <c r="W101" s="14" t="str">
        <f aca="false">IF(OR($B101="",$C101=""),"",IF(COUNTIFS($B$5:$B$1804,$B101,$C$5:$C$1804,$C101)&gt;1,"Takror",""))</f>
        <v/>
      </c>
    </row>
    <row r="102" customFormat="false" ht="15" hidden="false" customHeight="false" outlineLevel="0" collapsed="false">
      <c r="A102" s="8" t="n">
        <v>98</v>
      </c>
      <c r="B102" s="12"/>
      <c r="C102" s="13"/>
      <c r="D102" s="24"/>
      <c r="E102" s="25"/>
      <c r="F102" s="12"/>
      <c r="G102" s="12"/>
      <c r="H102" s="25"/>
      <c r="I102" s="26" t="str">
        <f aca="false">IF(OR($B102="",$C102=""),"",$B102&amp;" ("&amp;DAY($C102)&amp;"."&amp;MONTH($C102)&amp;"."&amp;YEAR($C102)&amp;")")</f>
        <v/>
      </c>
      <c r="J102" s="14" t="str">
        <f aca="false">IF($C102="","",INT((Boshqaruv!$C$12-$C102)/365.25))</f>
        <v/>
      </c>
      <c r="K102" s="14" t="str">
        <f aca="false">IF($J102="","",IF($J102&lt;=14,"Ha","Yo'q"))</f>
        <v/>
      </c>
      <c r="L102" s="13"/>
      <c r="M102" s="13"/>
      <c r="N102" s="14" t="str">
        <f aca="false">IF($B102="","",IF(AND(OR($L102="",$L102&lt;=Boshqaruv!$C$12),OR($M102="",$M102&gt;Boshqaruv!$C$12)),"Ha",""))</f>
        <v/>
      </c>
      <c r="O102" s="25"/>
      <c r="P102" s="25"/>
      <c r="Q102" s="12"/>
      <c r="R102" s="13"/>
      <c r="S102" s="13"/>
      <c r="T102" s="14" t="str">
        <f aca="false">IF($B102="","",IF(AND($P102="Ha",$N102="Ha",OR($R102="",$R102&lt;=Boshqaruv!$C$12),OR($S102="",$S102&gt;Boshqaruv!$C$12)),"Ha",""))</f>
        <v/>
      </c>
      <c r="U102" s="13"/>
      <c r="V102" s="12"/>
      <c r="W102" s="14" t="str">
        <f aca="false">IF(OR($B102="",$C102=""),"",IF(COUNTIFS($B$5:$B$1804,$B102,$C$5:$C$1804,$C102)&gt;1,"Takror",""))</f>
        <v/>
      </c>
    </row>
    <row r="103" customFormat="false" ht="15" hidden="false" customHeight="false" outlineLevel="0" collapsed="false">
      <c r="A103" s="8" t="n">
        <v>99</v>
      </c>
      <c r="B103" s="12"/>
      <c r="C103" s="13"/>
      <c r="D103" s="24"/>
      <c r="E103" s="25"/>
      <c r="F103" s="12"/>
      <c r="G103" s="12"/>
      <c r="H103" s="25"/>
      <c r="I103" s="26" t="str">
        <f aca="false">IF(OR($B103="",$C103=""),"",$B103&amp;" ("&amp;DAY($C103)&amp;"."&amp;MONTH($C103)&amp;"."&amp;YEAR($C103)&amp;")")</f>
        <v/>
      </c>
      <c r="J103" s="14" t="str">
        <f aca="false">IF($C103="","",INT((Boshqaruv!$C$12-$C103)/365.25))</f>
        <v/>
      </c>
      <c r="K103" s="14" t="str">
        <f aca="false">IF($J103="","",IF($J103&lt;=14,"Ha","Yo'q"))</f>
        <v/>
      </c>
      <c r="L103" s="13"/>
      <c r="M103" s="13"/>
      <c r="N103" s="14" t="str">
        <f aca="false">IF($B103="","",IF(AND(OR($L103="",$L103&lt;=Boshqaruv!$C$12),OR($M103="",$M103&gt;Boshqaruv!$C$12)),"Ha",""))</f>
        <v/>
      </c>
      <c r="O103" s="25"/>
      <c r="P103" s="25"/>
      <c r="Q103" s="12"/>
      <c r="R103" s="13"/>
      <c r="S103" s="13"/>
      <c r="T103" s="14" t="str">
        <f aca="false">IF($B103="","",IF(AND($P103="Ha",$N103="Ha",OR($R103="",$R103&lt;=Boshqaruv!$C$12),OR($S103="",$S103&gt;Boshqaruv!$C$12)),"Ha",""))</f>
        <v/>
      </c>
      <c r="U103" s="13"/>
      <c r="V103" s="12"/>
      <c r="W103" s="14" t="str">
        <f aca="false">IF(OR($B103="",$C103=""),"",IF(COUNTIFS($B$5:$B$1804,$B103,$C$5:$C$1804,$C103)&gt;1,"Takror",""))</f>
        <v/>
      </c>
    </row>
    <row r="104" customFormat="false" ht="15" hidden="false" customHeight="false" outlineLevel="0" collapsed="false">
      <c r="A104" s="8" t="n">
        <v>100</v>
      </c>
      <c r="B104" s="12"/>
      <c r="C104" s="13"/>
      <c r="D104" s="24"/>
      <c r="E104" s="25"/>
      <c r="F104" s="12"/>
      <c r="G104" s="12"/>
      <c r="H104" s="25"/>
      <c r="I104" s="26" t="str">
        <f aca="false">IF(OR($B104="",$C104=""),"",$B104&amp;" ("&amp;DAY($C104)&amp;"."&amp;MONTH($C104)&amp;"."&amp;YEAR($C104)&amp;")")</f>
        <v/>
      </c>
      <c r="J104" s="14" t="str">
        <f aca="false">IF($C104="","",INT((Boshqaruv!$C$12-$C104)/365.25))</f>
        <v/>
      </c>
      <c r="K104" s="14" t="str">
        <f aca="false">IF($J104="","",IF($J104&lt;=14,"Ha","Yo'q"))</f>
        <v/>
      </c>
      <c r="L104" s="13"/>
      <c r="M104" s="13"/>
      <c r="N104" s="14" t="str">
        <f aca="false">IF($B104="","",IF(AND(OR($L104="",$L104&lt;=Boshqaruv!$C$12),OR($M104="",$M104&gt;Boshqaruv!$C$12)),"Ha",""))</f>
        <v/>
      </c>
      <c r="O104" s="25"/>
      <c r="P104" s="25"/>
      <c r="Q104" s="12"/>
      <c r="R104" s="13"/>
      <c r="S104" s="13"/>
      <c r="T104" s="14" t="str">
        <f aca="false">IF($B104="","",IF(AND($P104="Ha",$N104="Ha",OR($R104="",$R104&lt;=Boshqaruv!$C$12),OR($S104="",$S104&gt;Boshqaruv!$C$12)),"Ha",""))</f>
        <v/>
      </c>
      <c r="U104" s="13"/>
      <c r="V104" s="12"/>
      <c r="W104" s="14" t="str">
        <f aca="false">IF(OR($B104="",$C104=""),"",IF(COUNTIFS($B$5:$B$1804,$B104,$C$5:$C$1804,$C104)&gt;1,"Takror",""))</f>
        <v/>
      </c>
    </row>
    <row r="105" customFormat="false" ht="15" hidden="false" customHeight="false" outlineLevel="0" collapsed="false">
      <c r="A105" s="8" t="n">
        <v>101</v>
      </c>
      <c r="B105" s="12"/>
      <c r="C105" s="13"/>
      <c r="D105" s="24"/>
      <c r="E105" s="25"/>
      <c r="F105" s="12"/>
      <c r="G105" s="12"/>
      <c r="H105" s="25"/>
      <c r="I105" s="26" t="str">
        <f aca="false">IF(OR($B105="",$C105=""),"",$B105&amp;" ("&amp;DAY($C105)&amp;"."&amp;MONTH($C105)&amp;"."&amp;YEAR($C105)&amp;")")</f>
        <v/>
      </c>
      <c r="J105" s="14" t="str">
        <f aca="false">IF($C105="","",INT((Boshqaruv!$C$12-$C105)/365.25))</f>
        <v/>
      </c>
      <c r="K105" s="14" t="str">
        <f aca="false">IF($J105="","",IF($J105&lt;=14,"Ha","Yo'q"))</f>
        <v/>
      </c>
      <c r="L105" s="13"/>
      <c r="M105" s="13"/>
      <c r="N105" s="14" t="str">
        <f aca="false">IF($B105="","",IF(AND(OR($L105="",$L105&lt;=Boshqaruv!$C$12),OR($M105="",$M105&gt;Boshqaruv!$C$12)),"Ha",""))</f>
        <v/>
      </c>
      <c r="O105" s="25"/>
      <c r="P105" s="25"/>
      <c r="Q105" s="12"/>
      <c r="R105" s="13"/>
      <c r="S105" s="13"/>
      <c r="T105" s="14" t="str">
        <f aca="false">IF($B105="","",IF(AND($P105="Ha",$N105="Ha",OR($R105="",$R105&lt;=Boshqaruv!$C$12),OR($S105="",$S105&gt;Boshqaruv!$C$12)),"Ha",""))</f>
        <v/>
      </c>
      <c r="U105" s="13"/>
      <c r="V105" s="12"/>
      <c r="W105" s="14" t="str">
        <f aca="false">IF(OR($B105="",$C105=""),"",IF(COUNTIFS($B$5:$B$1804,$B105,$C$5:$C$1804,$C105)&gt;1,"Takror",""))</f>
        <v/>
      </c>
    </row>
    <row r="106" customFormat="false" ht="15" hidden="false" customHeight="false" outlineLevel="0" collapsed="false">
      <c r="A106" s="8" t="n">
        <v>102</v>
      </c>
      <c r="B106" s="12"/>
      <c r="C106" s="13"/>
      <c r="D106" s="24"/>
      <c r="E106" s="25"/>
      <c r="F106" s="12"/>
      <c r="G106" s="12"/>
      <c r="H106" s="25"/>
      <c r="I106" s="26" t="str">
        <f aca="false">IF(OR($B106="",$C106=""),"",$B106&amp;" ("&amp;DAY($C106)&amp;"."&amp;MONTH($C106)&amp;"."&amp;YEAR($C106)&amp;")")</f>
        <v/>
      </c>
      <c r="J106" s="14" t="str">
        <f aca="false">IF($C106="","",INT((Boshqaruv!$C$12-$C106)/365.25))</f>
        <v/>
      </c>
      <c r="K106" s="14" t="str">
        <f aca="false">IF($J106="","",IF($J106&lt;=14,"Ha","Yo'q"))</f>
        <v/>
      </c>
      <c r="L106" s="13"/>
      <c r="M106" s="13"/>
      <c r="N106" s="14" t="str">
        <f aca="false">IF($B106="","",IF(AND(OR($L106="",$L106&lt;=Boshqaruv!$C$12),OR($M106="",$M106&gt;Boshqaruv!$C$12)),"Ha",""))</f>
        <v/>
      </c>
      <c r="O106" s="25"/>
      <c r="P106" s="25"/>
      <c r="Q106" s="12"/>
      <c r="R106" s="13"/>
      <c r="S106" s="13"/>
      <c r="T106" s="14" t="str">
        <f aca="false">IF($B106="","",IF(AND($P106="Ha",$N106="Ha",OR($R106="",$R106&lt;=Boshqaruv!$C$12),OR($S106="",$S106&gt;Boshqaruv!$C$12)),"Ha",""))</f>
        <v/>
      </c>
      <c r="U106" s="13"/>
      <c r="V106" s="12"/>
      <c r="W106" s="14" t="str">
        <f aca="false">IF(OR($B106="",$C106=""),"",IF(COUNTIFS($B$5:$B$1804,$B106,$C$5:$C$1804,$C106)&gt;1,"Takror",""))</f>
        <v/>
      </c>
    </row>
    <row r="107" customFormat="false" ht="15" hidden="false" customHeight="false" outlineLevel="0" collapsed="false">
      <c r="A107" s="8" t="n">
        <v>103</v>
      </c>
      <c r="B107" s="12"/>
      <c r="C107" s="13"/>
      <c r="D107" s="24"/>
      <c r="E107" s="25"/>
      <c r="F107" s="12"/>
      <c r="G107" s="12"/>
      <c r="H107" s="25"/>
      <c r="I107" s="26" t="str">
        <f aca="false">IF(OR($B107="",$C107=""),"",$B107&amp;" ("&amp;DAY($C107)&amp;"."&amp;MONTH($C107)&amp;"."&amp;YEAR($C107)&amp;")")</f>
        <v/>
      </c>
      <c r="J107" s="14" t="str">
        <f aca="false">IF($C107="","",INT((Boshqaruv!$C$12-$C107)/365.25))</f>
        <v/>
      </c>
      <c r="K107" s="14" t="str">
        <f aca="false">IF($J107="","",IF($J107&lt;=14,"Ha","Yo'q"))</f>
        <v/>
      </c>
      <c r="L107" s="13"/>
      <c r="M107" s="13"/>
      <c r="N107" s="14" t="str">
        <f aca="false">IF($B107="","",IF(AND(OR($L107="",$L107&lt;=Boshqaruv!$C$12),OR($M107="",$M107&gt;Boshqaruv!$C$12)),"Ha",""))</f>
        <v/>
      </c>
      <c r="O107" s="25"/>
      <c r="P107" s="25"/>
      <c r="Q107" s="12"/>
      <c r="R107" s="13"/>
      <c r="S107" s="13"/>
      <c r="T107" s="14" t="str">
        <f aca="false">IF($B107="","",IF(AND($P107="Ha",$N107="Ha",OR($R107="",$R107&lt;=Boshqaruv!$C$12),OR($S107="",$S107&gt;Boshqaruv!$C$12)),"Ha",""))</f>
        <v/>
      </c>
      <c r="U107" s="13"/>
      <c r="V107" s="12"/>
      <c r="W107" s="14" t="str">
        <f aca="false">IF(OR($B107="",$C107=""),"",IF(COUNTIFS($B$5:$B$1804,$B107,$C$5:$C$1804,$C107)&gt;1,"Takror",""))</f>
        <v/>
      </c>
    </row>
    <row r="108" customFormat="false" ht="15" hidden="false" customHeight="false" outlineLevel="0" collapsed="false">
      <c r="A108" s="8" t="n">
        <v>104</v>
      </c>
      <c r="B108" s="12"/>
      <c r="C108" s="13"/>
      <c r="D108" s="24"/>
      <c r="E108" s="25"/>
      <c r="F108" s="12"/>
      <c r="G108" s="12"/>
      <c r="H108" s="25"/>
      <c r="I108" s="26" t="str">
        <f aca="false">IF(OR($B108="",$C108=""),"",$B108&amp;" ("&amp;DAY($C108)&amp;"."&amp;MONTH($C108)&amp;"."&amp;YEAR($C108)&amp;")")</f>
        <v/>
      </c>
      <c r="J108" s="14" t="str">
        <f aca="false">IF($C108="","",INT((Boshqaruv!$C$12-$C108)/365.25))</f>
        <v/>
      </c>
      <c r="K108" s="14" t="str">
        <f aca="false">IF($J108="","",IF($J108&lt;=14,"Ha","Yo'q"))</f>
        <v/>
      </c>
      <c r="L108" s="13"/>
      <c r="M108" s="13"/>
      <c r="N108" s="14" t="str">
        <f aca="false">IF($B108="","",IF(AND(OR($L108="",$L108&lt;=Boshqaruv!$C$12),OR($M108="",$M108&gt;Boshqaruv!$C$12)),"Ha",""))</f>
        <v/>
      </c>
      <c r="O108" s="25"/>
      <c r="P108" s="25"/>
      <c r="Q108" s="12"/>
      <c r="R108" s="13"/>
      <c r="S108" s="13"/>
      <c r="T108" s="14" t="str">
        <f aca="false">IF($B108="","",IF(AND($P108="Ha",$N108="Ha",OR($R108="",$R108&lt;=Boshqaruv!$C$12),OR($S108="",$S108&gt;Boshqaruv!$C$12)),"Ha",""))</f>
        <v/>
      </c>
      <c r="U108" s="13"/>
      <c r="V108" s="12"/>
      <c r="W108" s="14" t="str">
        <f aca="false">IF(OR($B108="",$C108=""),"",IF(COUNTIFS($B$5:$B$1804,$B108,$C$5:$C$1804,$C108)&gt;1,"Takror",""))</f>
        <v/>
      </c>
    </row>
    <row r="109" customFormat="false" ht="15" hidden="false" customHeight="false" outlineLevel="0" collapsed="false">
      <c r="A109" s="8" t="n">
        <v>105</v>
      </c>
      <c r="B109" s="12"/>
      <c r="C109" s="13"/>
      <c r="D109" s="24"/>
      <c r="E109" s="25"/>
      <c r="F109" s="12"/>
      <c r="G109" s="12"/>
      <c r="H109" s="25"/>
      <c r="I109" s="26" t="str">
        <f aca="false">IF(OR($B109="",$C109=""),"",$B109&amp;" ("&amp;DAY($C109)&amp;"."&amp;MONTH($C109)&amp;"."&amp;YEAR($C109)&amp;")")</f>
        <v/>
      </c>
      <c r="J109" s="14" t="str">
        <f aca="false">IF($C109="","",INT((Boshqaruv!$C$12-$C109)/365.25))</f>
        <v/>
      </c>
      <c r="K109" s="14" t="str">
        <f aca="false">IF($J109="","",IF($J109&lt;=14,"Ha","Yo'q"))</f>
        <v/>
      </c>
      <c r="L109" s="13"/>
      <c r="M109" s="13"/>
      <c r="N109" s="14" t="str">
        <f aca="false">IF($B109="","",IF(AND(OR($L109="",$L109&lt;=Boshqaruv!$C$12),OR($M109="",$M109&gt;Boshqaruv!$C$12)),"Ha",""))</f>
        <v/>
      </c>
      <c r="O109" s="25"/>
      <c r="P109" s="25"/>
      <c r="Q109" s="12"/>
      <c r="R109" s="13"/>
      <c r="S109" s="13"/>
      <c r="T109" s="14" t="str">
        <f aca="false">IF($B109="","",IF(AND($P109="Ha",$N109="Ha",OR($R109="",$R109&lt;=Boshqaruv!$C$12),OR($S109="",$S109&gt;Boshqaruv!$C$12)),"Ha",""))</f>
        <v/>
      </c>
      <c r="U109" s="13"/>
      <c r="V109" s="12"/>
      <c r="W109" s="14" t="str">
        <f aca="false">IF(OR($B109="",$C109=""),"",IF(COUNTIFS($B$5:$B$1804,$B109,$C$5:$C$1804,$C109)&gt;1,"Takror",""))</f>
        <v/>
      </c>
    </row>
    <row r="110" customFormat="false" ht="15" hidden="false" customHeight="false" outlineLevel="0" collapsed="false">
      <c r="A110" s="8" t="n">
        <v>106</v>
      </c>
      <c r="B110" s="12"/>
      <c r="C110" s="13"/>
      <c r="D110" s="24"/>
      <c r="E110" s="25"/>
      <c r="F110" s="12"/>
      <c r="G110" s="12"/>
      <c r="H110" s="25"/>
      <c r="I110" s="26" t="str">
        <f aca="false">IF(OR($B110="",$C110=""),"",$B110&amp;" ("&amp;DAY($C110)&amp;"."&amp;MONTH($C110)&amp;"."&amp;YEAR($C110)&amp;")")</f>
        <v/>
      </c>
      <c r="J110" s="14" t="str">
        <f aca="false">IF($C110="","",INT((Boshqaruv!$C$12-$C110)/365.25))</f>
        <v/>
      </c>
      <c r="K110" s="14" t="str">
        <f aca="false">IF($J110="","",IF($J110&lt;=14,"Ha","Yo'q"))</f>
        <v/>
      </c>
      <c r="L110" s="13"/>
      <c r="M110" s="13"/>
      <c r="N110" s="14" t="str">
        <f aca="false">IF($B110="","",IF(AND(OR($L110="",$L110&lt;=Boshqaruv!$C$12),OR($M110="",$M110&gt;Boshqaruv!$C$12)),"Ha",""))</f>
        <v/>
      </c>
      <c r="O110" s="25"/>
      <c r="P110" s="25"/>
      <c r="Q110" s="12"/>
      <c r="R110" s="13"/>
      <c r="S110" s="13"/>
      <c r="T110" s="14" t="str">
        <f aca="false">IF($B110="","",IF(AND($P110="Ha",$N110="Ha",OR($R110="",$R110&lt;=Boshqaruv!$C$12),OR($S110="",$S110&gt;Boshqaruv!$C$12)),"Ha",""))</f>
        <v/>
      </c>
      <c r="U110" s="13"/>
      <c r="V110" s="12"/>
      <c r="W110" s="14" t="str">
        <f aca="false">IF(OR($B110="",$C110=""),"",IF(COUNTIFS($B$5:$B$1804,$B110,$C$5:$C$1804,$C110)&gt;1,"Takror",""))</f>
        <v/>
      </c>
    </row>
    <row r="111" customFormat="false" ht="15" hidden="false" customHeight="false" outlineLevel="0" collapsed="false">
      <c r="A111" s="8" t="n">
        <v>107</v>
      </c>
      <c r="B111" s="12"/>
      <c r="C111" s="13"/>
      <c r="D111" s="24"/>
      <c r="E111" s="25"/>
      <c r="F111" s="12"/>
      <c r="G111" s="12"/>
      <c r="H111" s="25"/>
      <c r="I111" s="26" t="str">
        <f aca="false">IF(OR($B111="",$C111=""),"",$B111&amp;" ("&amp;DAY($C111)&amp;"."&amp;MONTH($C111)&amp;"."&amp;YEAR($C111)&amp;")")</f>
        <v/>
      </c>
      <c r="J111" s="14" t="str">
        <f aca="false">IF($C111="","",INT((Boshqaruv!$C$12-$C111)/365.25))</f>
        <v/>
      </c>
      <c r="K111" s="14" t="str">
        <f aca="false">IF($J111="","",IF($J111&lt;=14,"Ha","Yo'q"))</f>
        <v/>
      </c>
      <c r="L111" s="13"/>
      <c r="M111" s="13"/>
      <c r="N111" s="14" t="str">
        <f aca="false">IF($B111="","",IF(AND(OR($L111="",$L111&lt;=Boshqaruv!$C$12),OR($M111="",$M111&gt;Boshqaruv!$C$12)),"Ha",""))</f>
        <v/>
      </c>
      <c r="O111" s="25"/>
      <c r="P111" s="25"/>
      <c r="Q111" s="12"/>
      <c r="R111" s="13"/>
      <c r="S111" s="13"/>
      <c r="T111" s="14" t="str">
        <f aca="false">IF($B111="","",IF(AND($P111="Ha",$N111="Ha",OR($R111="",$R111&lt;=Boshqaruv!$C$12),OR($S111="",$S111&gt;Boshqaruv!$C$12)),"Ha",""))</f>
        <v/>
      </c>
      <c r="U111" s="13"/>
      <c r="V111" s="12"/>
      <c r="W111" s="14" t="str">
        <f aca="false">IF(OR($B111="",$C111=""),"",IF(COUNTIFS($B$5:$B$1804,$B111,$C$5:$C$1804,$C111)&gt;1,"Takror",""))</f>
        <v/>
      </c>
    </row>
    <row r="112" customFormat="false" ht="15" hidden="false" customHeight="false" outlineLevel="0" collapsed="false">
      <c r="A112" s="8" t="n">
        <v>108</v>
      </c>
      <c r="B112" s="12"/>
      <c r="C112" s="13"/>
      <c r="D112" s="24"/>
      <c r="E112" s="25"/>
      <c r="F112" s="12"/>
      <c r="G112" s="12"/>
      <c r="H112" s="25"/>
      <c r="I112" s="26" t="str">
        <f aca="false">IF(OR($B112="",$C112=""),"",$B112&amp;" ("&amp;DAY($C112)&amp;"."&amp;MONTH($C112)&amp;"."&amp;YEAR($C112)&amp;")")</f>
        <v/>
      </c>
      <c r="J112" s="14" t="str">
        <f aca="false">IF($C112="","",INT((Boshqaruv!$C$12-$C112)/365.25))</f>
        <v/>
      </c>
      <c r="K112" s="14" t="str">
        <f aca="false">IF($J112="","",IF($J112&lt;=14,"Ha","Yo'q"))</f>
        <v/>
      </c>
      <c r="L112" s="13"/>
      <c r="M112" s="13"/>
      <c r="N112" s="14" t="str">
        <f aca="false">IF($B112="","",IF(AND(OR($L112="",$L112&lt;=Boshqaruv!$C$12),OR($M112="",$M112&gt;Boshqaruv!$C$12)),"Ha",""))</f>
        <v/>
      </c>
      <c r="O112" s="25"/>
      <c r="P112" s="25"/>
      <c r="Q112" s="12"/>
      <c r="R112" s="13"/>
      <c r="S112" s="13"/>
      <c r="T112" s="14" t="str">
        <f aca="false">IF($B112="","",IF(AND($P112="Ha",$N112="Ha",OR($R112="",$R112&lt;=Boshqaruv!$C$12),OR($S112="",$S112&gt;Boshqaruv!$C$12)),"Ha",""))</f>
        <v/>
      </c>
      <c r="U112" s="13"/>
      <c r="V112" s="12"/>
      <c r="W112" s="14" t="str">
        <f aca="false">IF(OR($B112="",$C112=""),"",IF(COUNTIFS($B$5:$B$1804,$B112,$C$5:$C$1804,$C112)&gt;1,"Takror",""))</f>
        <v/>
      </c>
    </row>
    <row r="113" customFormat="false" ht="15" hidden="false" customHeight="false" outlineLevel="0" collapsed="false">
      <c r="A113" s="8" t="n">
        <v>109</v>
      </c>
      <c r="B113" s="12"/>
      <c r="C113" s="13"/>
      <c r="D113" s="24"/>
      <c r="E113" s="25"/>
      <c r="F113" s="12"/>
      <c r="G113" s="12"/>
      <c r="H113" s="25"/>
      <c r="I113" s="26" t="str">
        <f aca="false">IF(OR($B113="",$C113=""),"",$B113&amp;" ("&amp;DAY($C113)&amp;"."&amp;MONTH($C113)&amp;"."&amp;YEAR($C113)&amp;")")</f>
        <v/>
      </c>
      <c r="J113" s="14" t="str">
        <f aca="false">IF($C113="","",INT((Boshqaruv!$C$12-$C113)/365.25))</f>
        <v/>
      </c>
      <c r="K113" s="14" t="str">
        <f aca="false">IF($J113="","",IF($J113&lt;=14,"Ha","Yo'q"))</f>
        <v/>
      </c>
      <c r="L113" s="13"/>
      <c r="M113" s="13"/>
      <c r="N113" s="14" t="str">
        <f aca="false">IF($B113="","",IF(AND(OR($L113="",$L113&lt;=Boshqaruv!$C$12),OR($M113="",$M113&gt;Boshqaruv!$C$12)),"Ha",""))</f>
        <v/>
      </c>
      <c r="O113" s="25"/>
      <c r="P113" s="25"/>
      <c r="Q113" s="12"/>
      <c r="R113" s="13"/>
      <c r="S113" s="13"/>
      <c r="T113" s="14" t="str">
        <f aca="false">IF($B113="","",IF(AND($P113="Ha",$N113="Ha",OR($R113="",$R113&lt;=Boshqaruv!$C$12),OR($S113="",$S113&gt;Boshqaruv!$C$12)),"Ha",""))</f>
        <v/>
      </c>
      <c r="U113" s="13"/>
      <c r="V113" s="12"/>
      <c r="W113" s="14" t="str">
        <f aca="false">IF(OR($B113="",$C113=""),"",IF(COUNTIFS($B$5:$B$1804,$B113,$C$5:$C$1804,$C113)&gt;1,"Takror",""))</f>
        <v/>
      </c>
    </row>
    <row r="114" customFormat="false" ht="15" hidden="false" customHeight="false" outlineLevel="0" collapsed="false">
      <c r="A114" s="8" t="n">
        <v>110</v>
      </c>
      <c r="B114" s="12"/>
      <c r="C114" s="13"/>
      <c r="D114" s="24"/>
      <c r="E114" s="25"/>
      <c r="F114" s="12"/>
      <c r="G114" s="12"/>
      <c r="H114" s="25"/>
      <c r="I114" s="26" t="str">
        <f aca="false">IF(OR($B114="",$C114=""),"",$B114&amp;" ("&amp;DAY($C114)&amp;"."&amp;MONTH($C114)&amp;"."&amp;YEAR($C114)&amp;")")</f>
        <v/>
      </c>
      <c r="J114" s="14" t="str">
        <f aca="false">IF($C114="","",INT((Boshqaruv!$C$12-$C114)/365.25))</f>
        <v/>
      </c>
      <c r="K114" s="14" t="str">
        <f aca="false">IF($J114="","",IF($J114&lt;=14,"Ha","Yo'q"))</f>
        <v/>
      </c>
      <c r="L114" s="13"/>
      <c r="M114" s="13"/>
      <c r="N114" s="14" t="str">
        <f aca="false">IF($B114="","",IF(AND(OR($L114="",$L114&lt;=Boshqaruv!$C$12),OR($M114="",$M114&gt;Boshqaruv!$C$12)),"Ha",""))</f>
        <v/>
      </c>
      <c r="O114" s="25"/>
      <c r="P114" s="25"/>
      <c r="Q114" s="12"/>
      <c r="R114" s="13"/>
      <c r="S114" s="13"/>
      <c r="T114" s="14" t="str">
        <f aca="false">IF($B114="","",IF(AND($P114="Ha",$N114="Ha",OR($R114="",$R114&lt;=Boshqaruv!$C$12),OR($S114="",$S114&gt;Boshqaruv!$C$12)),"Ha",""))</f>
        <v/>
      </c>
      <c r="U114" s="13"/>
      <c r="V114" s="12"/>
      <c r="W114" s="14" t="str">
        <f aca="false">IF(OR($B114="",$C114=""),"",IF(COUNTIFS($B$5:$B$1804,$B114,$C$5:$C$1804,$C114)&gt;1,"Takror",""))</f>
        <v/>
      </c>
    </row>
    <row r="115" customFormat="false" ht="15" hidden="false" customHeight="false" outlineLevel="0" collapsed="false">
      <c r="A115" s="8" t="n">
        <v>111</v>
      </c>
      <c r="B115" s="12"/>
      <c r="C115" s="13"/>
      <c r="D115" s="24"/>
      <c r="E115" s="25"/>
      <c r="F115" s="12"/>
      <c r="G115" s="12"/>
      <c r="H115" s="25"/>
      <c r="I115" s="26" t="str">
        <f aca="false">IF(OR($B115="",$C115=""),"",$B115&amp;" ("&amp;DAY($C115)&amp;"."&amp;MONTH($C115)&amp;"."&amp;YEAR($C115)&amp;")")</f>
        <v/>
      </c>
      <c r="J115" s="14" t="str">
        <f aca="false">IF($C115="","",INT((Boshqaruv!$C$12-$C115)/365.25))</f>
        <v/>
      </c>
      <c r="K115" s="14" t="str">
        <f aca="false">IF($J115="","",IF($J115&lt;=14,"Ha","Yo'q"))</f>
        <v/>
      </c>
      <c r="L115" s="13"/>
      <c r="M115" s="13"/>
      <c r="N115" s="14" t="str">
        <f aca="false">IF($B115="","",IF(AND(OR($L115="",$L115&lt;=Boshqaruv!$C$12),OR($M115="",$M115&gt;Boshqaruv!$C$12)),"Ha",""))</f>
        <v/>
      </c>
      <c r="O115" s="25"/>
      <c r="P115" s="25"/>
      <c r="Q115" s="12"/>
      <c r="R115" s="13"/>
      <c r="S115" s="13"/>
      <c r="T115" s="14" t="str">
        <f aca="false">IF($B115="","",IF(AND($P115="Ha",$N115="Ha",OR($R115="",$R115&lt;=Boshqaruv!$C$12),OR($S115="",$S115&gt;Boshqaruv!$C$12)),"Ha",""))</f>
        <v/>
      </c>
      <c r="U115" s="13"/>
      <c r="V115" s="12"/>
      <c r="W115" s="14" t="str">
        <f aca="false">IF(OR($B115="",$C115=""),"",IF(COUNTIFS($B$5:$B$1804,$B115,$C$5:$C$1804,$C115)&gt;1,"Takror",""))</f>
        <v/>
      </c>
    </row>
    <row r="116" customFormat="false" ht="15" hidden="false" customHeight="false" outlineLevel="0" collapsed="false">
      <c r="A116" s="8" t="n">
        <v>112</v>
      </c>
      <c r="B116" s="12"/>
      <c r="C116" s="13"/>
      <c r="D116" s="24"/>
      <c r="E116" s="25"/>
      <c r="F116" s="12"/>
      <c r="G116" s="12"/>
      <c r="H116" s="25"/>
      <c r="I116" s="26" t="str">
        <f aca="false">IF(OR($B116="",$C116=""),"",$B116&amp;" ("&amp;DAY($C116)&amp;"."&amp;MONTH($C116)&amp;"."&amp;YEAR($C116)&amp;")")</f>
        <v/>
      </c>
      <c r="J116" s="14" t="str">
        <f aca="false">IF($C116="","",INT((Boshqaruv!$C$12-$C116)/365.25))</f>
        <v/>
      </c>
      <c r="K116" s="14" t="str">
        <f aca="false">IF($J116="","",IF($J116&lt;=14,"Ha","Yo'q"))</f>
        <v/>
      </c>
      <c r="L116" s="13"/>
      <c r="M116" s="13"/>
      <c r="N116" s="14" t="str">
        <f aca="false">IF($B116="","",IF(AND(OR($L116="",$L116&lt;=Boshqaruv!$C$12),OR($M116="",$M116&gt;Boshqaruv!$C$12)),"Ha",""))</f>
        <v/>
      </c>
      <c r="O116" s="25"/>
      <c r="P116" s="25"/>
      <c r="Q116" s="12"/>
      <c r="R116" s="13"/>
      <c r="S116" s="13"/>
      <c r="T116" s="14" t="str">
        <f aca="false">IF($B116="","",IF(AND($P116="Ha",$N116="Ha",OR($R116="",$R116&lt;=Boshqaruv!$C$12),OR($S116="",$S116&gt;Boshqaruv!$C$12)),"Ha",""))</f>
        <v/>
      </c>
      <c r="U116" s="13"/>
      <c r="V116" s="12"/>
      <c r="W116" s="14" t="str">
        <f aca="false">IF(OR($B116="",$C116=""),"",IF(COUNTIFS($B$5:$B$1804,$B116,$C$5:$C$1804,$C116)&gt;1,"Takror",""))</f>
        <v/>
      </c>
    </row>
    <row r="117" customFormat="false" ht="15" hidden="false" customHeight="false" outlineLevel="0" collapsed="false">
      <c r="A117" s="8" t="n">
        <v>113</v>
      </c>
      <c r="B117" s="12"/>
      <c r="C117" s="13"/>
      <c r="D117" s="24"/>
      <c r="E117" s="25"/>
      <c r="F117" s="12"/>
      <c r="G117" s="12"/>
      <c r="H117" s="25"/>
      <c r="I117" s="26" t="str">
        <f aca="false">IF(OR($B117="",$C117=""),"",$B117&amp;" ("&amp;DAY($C117)&amp;"."&amp;MONTH($C117)&amp;"."&amp;YEAR($C117)&amp;")")</f>
        <v/>
      </c>
      <c r="J117" s="14" t="str">
        <f aca="false">IF($C117="","",INT((Boshqaruv!$C$12-$C117)/365.25))</f>
        <v/>
      </c>
      <c r="K117" s="14" t="str">
        <f aca="false">IF($J117="","",IF($J117&lt;=14,"Ha","Yo'q"))</f>
        <v/>
      </c>
      <c r="L117" s="13"/>
      <c r="M117" s="13"/>
      <c r="N117" s="14" t="str">
        <f aca="false">IF($B117="","",IF(AND(OR($L117="",$L117&lt;=Boshqaruv!$C$12),OR($M117="",$M117&gt;Boshqaruv!$C$12)),"Ha",""))</f>
        <v/>
      </c>
      <c r="O117" s="25"/>
      <c r="P117" s="25"/>
      <c r="Q117" s="12"/>
      <c r="R117" s="13"/>
      <c r="S117" s="13"/>
      <c r="T117" s="14" t="str">
        <f aca="false">IF($B117="","",IF(AND($P117="Ha",$N117="Ha",OR($R117="",$R117&lt;=Boshqaruv!$C$12),OR($S117="",$S117&gt;Boshqaruv!$C$12)),"Ha",""))</f>
        <v/>
      </c>
      <c r="U117" s="13"/>
      <c r="V117" s="12"/>
      <c r="W117" s="14" t="str">
        <f aca="false">IF(OR($B117="",$C117=""),"",IF(COUNTIFS($B$5:$B$1804,$B117,$C$5:$C$1804,$C117)&gt;1,"Takror",""))</f>
        <v/>
      </c>
    </row>
    <row r="118" customFormat="false" ht="15" hidden="false" customHeight="false" outlineLevel="0" collapsed="false">
      <c r="A118" s="8" t="n">
        <v>114</v>
      </c>
      <c r="B118" s="12"/>
      <c r="C118" s="13"/>
      <c r="D118" s="24"/>
      <c r="E118" s="25"/>
      <c r="F118" s="12"/>
      <c r="G118" s="12"/>
      <c r="H118" s="25"/>
      <c r="I118" s="26" t="str">
        <f aca="false">IF(OR($B118="",$C118=""),"",$B118&amp;" ("&amp;DAY($C118)&amp;"."&amp;MONTH($C118)&amp;"."&amp;YEAR($C118)&amp;")")</f>
        <v/>
      </c>
      <c r="J118" s="14" t="str">
        <f aca="false">IF($C118="","",INT((Boshqaruv!$C$12-$C118)/365.25))</f>
        <v/>
      </c>
      <c r="K118" s="14" t="str">
        <f aca="false">IF($J118="","",IF($J118&lt;=14,"Ha","Yo'q"))</f>
        <v/>
      </c>
      <c r="L118" s="13"/>
      <c r="M118" s="13"/>
      <c r="N118" s="14" t="str">
        <f aca="false">IF($B118="","",IF(AND(OR($L118="",$L118&lt;=Boshqaruv!$C$12),OR($M118="",$M118&gt;Boshqaruv!$C$12)),"Ha",""))</f>
        <v/>
      </c>
      <c r="O118" s="25"/>
      <c r="P118" s="25"/>
      <c r="Q118" s="12"/>
      <c r="R118" s="13"/>
      <c r="S118" s="13"/>
      <c r="T118" s="14" t="str">
        <f aca="false">IF($B118="","",IF(AND($P118="Ha",$N118="Ha",OR($R118="",$R118&lt;=Boshqaruv!$C$12),OR($S118="",$S118&gt;Boshqaruv!$C$12)),"Ha",""))</f>
        <v/>
      </c>
      <c r="U118" s="13"/>
      <c r="V118" s="12"/>
      <c r="W118" s="14" t="str">
        <f aca="false">IF(OR($B118="",$C118=""),"",IF(COUNTIFS($B$5:$B$1804,$B118,$C$5:$C$1804,$C118)&gt;1,"Takror",""))</f>
        <v/>
      </c>
    </row>
    <row r="119" customFormat="false" ht="15" hidden="false" customHeight="false" outlineLevel="0" collapsed="false">
      <c r="A119" s="8" t="n">
        <v>115</v>
      </c>
      <c r="B119" s="12"/>
      <c r="C119" s="13"/>
      <c r="D119" s="24"/>
      <c r="E119" s="25"/>
      <c r="F119" s="12"/>
      <c r="G119" s="12"/>
      <c r="H119" s="25"/>
      <c r="I119" s="26" t="str">
        <f aca="false">IF(OR($B119="",$C119=""),"",$B119&amp;" ("&amp;DAY($C119)&amp;"."&amp;MONTH($C119)&amp;"."&amp;YEAR($C119)&amp;")")</f>
        <v/>
      </c>
      <c r="J119" s="14" t="str">
        <f aca="false">IF($C119="","",INT((Boshqaruv!$C$12-$C119)/365.25))</f>
        <v/>
      </c>
      <c r="K119" s="14" t="str">
        <f aca="false">IF($J119="","",IF($J119&lt;=14,"Ha","Yo'q"))</f>
        <v/>
      </c>
      <c r="L119" s="13"/>
      <c r="M119" s="13"/>
      <c r="N119" s="14" t="str">
        <f aca="false">IF($B119="","",IF(AND(OR($L119="",$L119&lt;=Boshqaruv!$C$12),OR($M119="",$M119&gt;Boshqaruv!$C$12)),"Ha",""))</f>
        <v/>
      </c>
      <c r="O119" s="25"/>
      <c r="P119" s="25"/>
      <c r="Q119" s="12"/>
      <c r="R119" s="13"/>
      <c r="S119" s="13"/>
      <c r="T119" s="14" t="str">
        <f aca="false">IF($B119="","",IF(AND($P119="Ha",$N119="Ha",OR($R119="",$R119&lt;=Boshqaruv!$C$12),OR($S119="",$S119&gt;Boshqaruv!$C$12)),"Ha",""))</f>
        <v/>
      </c>
      <c r="U119" s="13"/>
      <c r="V119" s="12"/>
      <c r="W119" s="14" t="str">
        <f aca="false">IF(OR($B119="",$C119=""),"",IF(COUNTIFS($B$5:$B$1804,$B119,$C$5:$C$1804,$C119)&gt;1,"Takror",""))</f>
        <v/>
      </c>
    </row>
    <row r="120" customFormat="false" ht="15" hidden="false" customHeight="false" outlineLevel="0" collapsed="false">
      <c r="A120" s="8" t="n">
        <v>116</v>
      </c>
      <c r="B120" s="12"/>
      <c r="C120" s="13"/>
      <c r="D120" s="24"/>
      <c r="E120" s="25"/>
      <c r="F120" s="12"/>
      <c r="G120" s="12"/>
      <c r="H120" s="25"/>
      <c r="I120" s="26" t="str">
        <f aca="false">IF(OR($B120="",$C120=""),"",$B120&amp;" ("&amp;DAY($C120)&amp;"."&amp;MONTH($C120)&amp;"."&amp;YEAR($C120)&amp;")")</f>
        <v/>
      </c>
      <c r="J120" s="14" t="str">
        <f aca="false">IF($C120="","",INT((Boshqaruv!$C$12-$C120)/365.25))</f>
        <v/>
      </c>
      <c r="K120" s="14" t="str">
        <f aca="false">IF($J120="","",IF($J120&lt;=14,"Ha","Yo'q"))</f>
        <v/>
      </c>
      <c r="L120" s="13"/>
      <c r="M120" s="13"/>
      <c r="N120" s="14" t="str">
        <f aca="false">IF($B120="","",IF(AND(OR($L120="",$L120&lt;=Boshqaruv!$C$12),OR($M120="",$M120&gt;Boshqaruv!$C$12)),"Ha",""))</f>
        <v/>
      </c>
      <c r="O120" s="25"/>
      <c r="P120" s="25"/>
      <c r="Q120" s="12"/>
      <c r="R120" s="13"/>
      <c r="S120" s="13"/>
      <c r="T120" s="14" t="str">
        <f aca="false">IF($B120="","",IF(AND($P120="Ha",$N120="Ha",OR($R120="",$R120&lt;=Boshqaruv!$C$12),OR($S120="",$S120&gt;Boshqaruv!$C$12)),"Ha",""))</f>
        <v/>
      </c>
      <c r="U120" s="13"/>
      <c r="V120" s="12"/>
      <c r="W120" s="14" t="str">
        <f aca="false">IF(OR($B120="",$C120=""),"",IF(COUNTIFS($B$5:$B$1804,$B120,$C$5:$C$1804,$C120)&gt;1,"Takror",""))</f>
        <v/>
      </c>
    </row>
    <row r="121" customFormat="false" ht="15" hidden="false" customHeight="false" outlineLevel="0" collapsed="false">
      <c r="A121" s="8" t="n">
        <v>117</v>
      </c>
      <c r="B121" s="12"/>
      <c r="C121" s="13"/>
      <c r="D121" s="24"/>
      <c r="E121" s="25"/>
      <c r="F121" s="12"/>
      <c r="G121" s="12"/>
      <c r="H121" s="25"/>
      <c r="I121" s="26" t="str">
        <f aca="false">IF(OR($B121="",$C121=""),"",$B121&amp;" ("&amp;DAY($C121)&amp;"."&amp;MONTH($C121)&amp;"."&amp;YEAR($C121)&amp;")")</f>
        <v/>
      </c>
      <c r="J121" s="14" t="str">
        <f aca="false">IF($C121="","",INT((Boshqaruv!$C$12-$C121)/365.25))</f>
        <v/>
      </c>
      <c r="K121" s="14" t="str">
        <f aca="false">IF($J121="","",IF($J121&lt;=14,"Ha","Yo'q"))</f>
        <v/>
      </c>
      <c r="L121" s="13"/>
      <c r="M121" s="13"/>
      <c r="N121" s="14" t="str">
        <f aca="false">IF($B121="","",IF(AND(OR($L121="",$L121&lt;=Boshqaruv!$C$12),OR($M121="",$M121&gt;Boshqaruv!$C$12)),"Ha",""))</f>
        <v/>
      </c>
      <c r="O121" s="25"/>
      <c r="P121" s="25"/>
      <c r="Q121" s="12"/>
      <c r="R121" s="13"/>
      <c r="S121" s="13"/>
      <c r="T121" s="14" t="str">
        <f aca="false">IF($B121="","",IF(AND($P121="Ha",$N121="Ha",OR($R121="",$R121&lt;=Boshqaruv!$C$12),OR($S121="",$S121&gt;Boshqaruv!$C$12)),"Ha",""))</f>
        <v/>
      </c>
      <c r="U121" s="13"/>
      <c r="V121" s="12"/>
      <c r="W121" s="14" t="str">
        <f aca="false">IF(OR($B121="",$C121=""),"",IF(COUNTIFS($B$5:$B$1804,$B121,$C$5:$C$1804,$C121)&gt;1,"Takror",""))</f>
        <v/>
      </c>
    </row>
    <row r="122" customFormat="false" ht="15" hidden="false" customHeight="false" outlineLevel="0" collapsed="false">
      <c r="A122" s="8" t="n">
        <v>118</v>
      </c>
      <c r="B122" s="12"/>
      <c r="C122" s="13"/>
      <c r="D122" s="24"/>
      <c r="E122" s="25"/>
      <c r="F122" s="12"/>
      <c r="G122" s="12"/>
      <c r="H122" s="25"/>
      <c r="I122" s="26" t="str">
        <f aca="false">IF(OR($B122="",$C122=""),"",$B122&amp;" ("&amp;DAY($C122)&amp;"."&amp;MONTH($C122)&amp;"."&amp;YEAR($C122)&amp;")")</f>
        <v/>
      </c>
      <c r="J122" s="14" t="str">
        <f aca="false">IF($C122="","",INT((Boshqaruv!$C$12-$C122)/365.25))</f>
        <v/>
      </c>
      <c r="K122" s="14" t="str">
        <f aca="false">IF($J122="","",IF($J122&lt;=14,"Ha","Yo'q"))</f>
        <v/>
      </c>
      <c r="L122" s="13"/>
      <c r="M122" s="13"/>
      <c r="N122" s="14" t="str">
        <f aca="false">IF($B122="","",IF(AND(OR($L122="",$L122&lt;=Boshqaruv!$C$12),OR($M122="",$M122&gt;Boshqaruv!$C$12)),"Ha",""))</f>
        <v/>
      </c>
      <c r="O122" s="25"/>
      <c r="P122" s="25"/>
      <c r="Q122" s="12"/>
      <c r="R122" s="13"/>
      <c r="S122" s="13"/>
      <c r="T122" s="14" t="str">
        <f aca="false">IF($B122="","",IF(AND($P122="Ha",$N122="Ha",OR($R122="",$R122&lt;=Boshqaruv!$C$12),OR($S122="",$S122&gt;Boshqaruv!$C$12)),"Ha",""))</f>
        <v/>
      </c>
      <c r="U122" s="13"/>
      <c r="V122" s="12"/>
      <c r="W122" s="14" t="str">
        <f aca="false">IF(OR($B122="",$C122=""),"",IF(COUNTIFS($B$5:$B$1804,$B122,$C$5:$C$1804,$C122)&gt;1,"Takror",""))</f>
        <v/>
      </c>
    </row>
    <row r="123" customFormat="false" ht="15" hidden="false" customHeight="false" outlineLevel="0" collapsed="false">
      <c r="A123" s="8" t="n">
        <v>119</v>
      </c>
      <c r="B123" s="12"/>
      <c r="C123" s="13"/>
      <c r="D123" s="24"/>
      <c r="E123" s="25"/>
      <c r="F123" s="12"/>
      <c r="G123" s="12"/>
      <c r="H123" s="25"/>
      <c r="I123" s="26" t="str">
        <f aca="false">IF(OR($B123="",$C123=""),"",$B123&amp;" ("&amp;DAY($C123)&amp;"."&amp;MONTH($C123)&amp;"."&amp;YEAR($C123)&amp;")")</f>
        <v/>
      </c>
      <c r="J123" s="14" t="str">
        <f aca="false">IF($C123="","",INT((Boshqaruv!$C$12-$C123)/365.25))</f>
        <v/>
      </c>
      <c r="K123" s="14" t="str">
        <f aca="false">IF($J123="","",IF($J123&lt;=14,"Ha","Yo'q"))</f>
        <v/>
      </c>
      <c r="L123" s="13"/>
      <c r="M123" s="13"/>
      <c r="N123" s="14" t="str">
        <f aca="false">IF($B123="","",IF(AND(OR($L123="",$L123&lt;=Boshqaruv!$C$12),OR($M123="",$M123&gt;Boshqaruv!$C$12)),"Ha",""))</f>
        <v/>
      </c>
      <c r="O123" s="25"/>
      <c r="P123" s="25"/>
      <c r="Q123" s="12"/>
      <c r="R123" s="13"/>
      <c r="S123" s="13"/>
      <c r="T123" s="14" t="str">
        <f aca="false">IF($B123="","",IF(AND($P123="Ha",$N123="Ha",OR($R123="",$R123&lt;=Boshqaruv!$C$12),OR($S123="",$S123&gt;Boshqaruv!$C$12)),"Ha",""))</f>
        <v/>
      </c>
      <c r="U123" s="13"/>
      <c r="V123" s="12"/>
      <c r="W123" s="14" t="str">
        <f aca="false">IF(OR($B123="",$C123=""),"",IF(COUNTIFS($B$5:$B$1804,$B123,$C$5:$C$1804,$C123)&gt;1,"Takror",""))</f>
        <v/>
      </c>
    </row>
    <row r="124" customFormat="false" ht="15" hidden="false" customHeight="false" outlineLevel="0" collapsed="false">
      <c r="A124" s="8" t="n">
        <v>120</v>
      </c>
      <c r="B124" s="12"/>
      <c r="C124" s="13"/>
      <c r="D124" s="24"/>
      <c r="E124" s="25"/>
      <c r="F124" s="12"/>
      <c r="G124" s="12"/>
      <c r="H124" s="25"/>
      <c r="I124" s="26" t="str">
        <f aca="false">IF(OR($B124="",$C124=""),"",$B124&amp;" ("&amp;DAY($C124)&amp;"."&amp;MONTH($C124)&amp;"."&amp;YEAR($C124)&amp;")")</f>
        <v/>
      </c>
      <c r="J124" s="14" t="str">
        <f aca="false">IF($C124="","",INT((Boshqaruv!$C$12-$C124)/365.25))</f>
        <v/>
      </c>
      <c r="K124" s="14" t="str">
        <f aca="false">IF($J124="","",IF($J124&lt;=14,"Ha","Yo'q"))</f>
        <v/>
      </c>
      <c r="L124" s="13"/>
      <c r="M124" s="13"/>
      <c r="N124" s="14" t="str">
        <f aca="false">IF($B124="","",IF(AND(OR($L124="",$L124&lt;=Boshqaruv!$C$12),OR($M124="",$M124&gt;Boshqaruv!$C$12)),"Ha",""))</f>
        <v/>
      </c>
      <c r="O124" s="25"/>
      <c r="P124" s="25"/>
      <c r="Q124" s="12"/>
      <c r="R124" s="13"/>
      <c r="S124" s="13"/>
      <c r="T124" s="14" t="str">
        <f aca="false">IF($B124="","",IF(AND($P124="Ha",$N124="Ha",OR($R124="",$R124&lt;=Boshqaruv!$C$12),OR($S124="",$S124&gt;Boshqaruv!$C$12)),"Ha",""))</f>
        <v/>
      </c>
      <c r="U124" s="13"/>
      <c r="V124" s="12"/>
      <c r="W124" s="14" t="str">
        <f aca="false">IF(OR($B124="",$C124=""),"",IF(COUNTIFS($B$5:$B$1804,$B124,$C$5:$C$1804,$C124)&gt;1,"Takror",""))</f>
        <v/>
      </c>
    </row>
    <row r="125" customFormat="false" ht="15" hidden="false" customHeight="false" outlineLevel="0" collapsed="false">
      <c r="A125" s="8" t="n">
        <v>121</v>
      </c>
      <c r="B125" s="12"/>
      <c r="C125" s="13"/>
      <c r="D125" s="24"/>
      <c r="E125" s="25"/>
      <c r="F125" s="12"/>
      <c r="G125" s="12"/>
      <c r="H125" s="25"/>
      <c r="I125" s="26" t="str">
        <f aca="false">IF(OR($B125="",$C125=""),"",$B125&amp;" ("&amp;DAY($C125)&amp;"."&amp;MONTH($C125)&amp;"."&amp;YEAR($C125)&amp;")")</f>
        <v/>
      </c>
      <c r="J125" s="14" t="str">
        <f aca="false">IF($C125="","",INT((Boshqaruv!$C$12-$C125)/365.25))</f>
        <v/>
      </c>
      <c r="K125" s="14" t="str">
        <f aca="false">IF($J125="","",IF($J125&lt;=14,"Ha","Yo'q"))</f>
        <v/>
      </c>
      <c r="L125" s="13"/>
      <c r="M125" s="13"/>
      <c r="N125" s="14" t="str">
        <f aca="false">IF($B125="","",IF(AND(OR($L125="",$L125&lt;=Boshqaruv!$C$12),OR($M125="",$M125&gt;Boshqaruv!$C$12)),"Ha",""))</f>
        <v/>
      </c>
      <c r="O125" s="25"/>
      <c r="P125" s="25"/>
      <c r="Q125" s="12"/>
      <c r="R125" s="13"/>
      <c r="S125" s="13"/>
      <c r="T125" s="14" t="str">
        <f aca="false">IF($B125="","",IF(AND($P125="Ha",$N125="Ha",OR($R125="",$R125&lt;=Boshqaruv!$C$12),OR($S125="",$S125&gt;Boshqaruv!$C$12)),"Ha",""))</f>
        <v/>
      </c>
      <c r="U125" s="13"/>
      <c r="V125" s="12"/>
      <c r="W125" s="14" t="str">
        <f aca="false">IF(OR($B125="",$C125=""),"",IF(COUNTIFS($B$5:$B$1804,$B125,$C$5:$C$1804,$C125)&gt;1,"Takror",""))</f>
        <v/>
      </c>
    </row>
    <row r="126" customFormat="false" ht="15" hidden="false" customHeight="false" outlineLevel="0" collapsed="false">
      <c r="A126" s="8" t="n">
        <v>122</v>
      </c>
      <c r="B126" s="12"/>
      <c r="C126" s="13"/>
      <c r="D126" s="24"/>
      <c r="E126" s="25"/>
      <c r="F126" s="12"/>
      <c r="G126" s="12"/>
      <c r="H126" s="25"/>
      <c r="I126" s="26" t="str">
        <f aca="false">IF(OR($B126="",$C126=""),"",$B126&amp;" ("&amp;DAY($C126)&amp;"."&amp;MONTH($C126)&amp;"."&amp;YEAR($C126)&amp;")")</f>
        <v/>
      </c>
      <c r="J126" s="14" t="str">
        <f aca="false">IF($C126="","",INT((Boshqaruv!$C$12-$C126)/365.25))</f>
        <v/>
      </c>
      <c r="K126" s="14" t="str">
        <f aca="false">IF($J126="","",IF($J126&lt;=14,"Ha","Yo'q"))</f>
        <v/>
      </c>
      <c r="L126" s="13"/>
      <c r="M126" s="13"/>
      <c r="N126" s="14" t="str">
        <f aca="false">IF($B126="","",IF(AND(OR($L126="",$L126&lt;=Boshqaruv!$C$12),OR($M126="",$M126&gt;Boshqaruv!$C$12)),"Ha",""))</f>
        <v/>
      </c>
      <c r="O126" s="25"/>
      <c r="P126" s="25"/>
      <c r="Q126" s="12"/>
      <c r="R126" s="13"/>
      <c r="S126" s="13"/>
      <c r="T126" s="14" t="str">
        <f aca="false">IF($B126="","",IF(AND($P126="Ha",$N126="Ha",OR($R126="",$R126&lt;=Boshqaruv!$C$12),OR($S126="",$S126&gt;Boshqaruv!$C$12)),"Ha",""))</f>
        <v/>
      </c>
      <c r="U126" s="13"/>
      <c r="V126" s="12"/>
      <c r="W126" s="14" t="str">
        <f aca="false">IF(OR($B126="",$C126=""),"",IF(COUNTIFS($B$5:$B$1804,$B126,$C$5:$C$1804,$C126)&gt;1,"Takror",""))</f>
        <v/>
      </c>
    </row>
    <row r="127" customFormat="false" ht="15" hidden="false" customHeight="false" outlineLevel="0" collapsed="false">
      <c r="A127" s="8" t="n">
        <v>123</v>
      </c>
      <c r="B127" s="12"/>
      <c r="C127" s="13"/>
      <c r="D127" s="24"/>
      <c r="E127" s="25"/>
      <c r="F127" s="12"/>
      <c r="G127" s="12"/>
      <c r="H127" s="25"/>
      <c r="I127" s="26" t="str">
        <f aca="false">IF(OR($B127="",$C127=""),"",$B127&amp;" ("&amp;DAY($C127)&amp;"."&amp;MONTH($C127)&amp;"."&amp;YEAR($C127)&amp;")")</f>
        <v/>
      </c>
      <c r="J127" s="14" t="str">
        <f aca="false">IF($C127="","",INT((Boshqaruv!$C$12-$C127)/365.25))</f>
        <v/>
      </c>
      <c r="K127" s="14" t="str">
        <f aca="false">IF($J127="","",IF($J127&lt;=14,"Ha","Yo'q"))</f>
        <v/>
      </c>
      <c r="L127" s="13"/>
      <c r="M127" s="13"/>
      <c r="N127" s="14" t="str">
        <f aca="false">IF($B127="","",IF(AND(OR($L127="",$L127&lt;=Boshqaruv!$C$12),OR($M127="",$M127&gt;Boshqaruv!$C$12)),"Ha",""))</f>
        <v/>
      </c>
      <c r="O127" s="25"/>
      <c r="P127" s="25"/>
      <c r="Q127" s="12"/>
      <c r="R127" s="13"/>
      <c r="S127" s="13"/>
      <c r="T127" s="14" t="str">
        <f aca="false">IF($B127="","",IF(AND($P127="Ha",$N127="Ha",OR($R127="",$R127&lt;=Boshqaruv!$C$12),OR($S127="",$S127&gt;Boshqaruv!$C$12)),"Ha",""))</f>
        <v/>
      </c>
      <c r="U127" s="13"/>
      <c r="V127" s="12"/>
      <c r="W127" s="14" t="str">
        <f aca="false">IF(OR($B127="",$C127=""),"",IF(COUNTIFS($B$5:$B$1804,$B127,$C$5:$C$1804,$C127)&gt;1,"Takror",""))</f>
        <v/>
      </c>
    </row>
    <row r="128" customFormat="false" ht="15" hidden="false" customHeight="false" outlineLevel="0" collapsed="false">
      <c r="A128" s="8" t="n">
        <v>124</v>
      </c>
      <c r="B128" s="12"/>
      <c r="C128" s="13"/>
      <c r="D128" s="24"/>
      <c r="E128" s="25"/>
      <c r="F128" s="12"/>
      <c r="G128" s="12"/>
      <c r="H128" s="25"/>
      <c r="I128" s="26" t="str">
        <f aca="false">IF(OR($B128="",$C128=""),"",$B128&amp;" ("&amp;DAY($C128)&amp;"."&amp;MONTH($C128)&amp;"."&amp;YEAR($C128)&amp;")")</f>
        <v/>
      </c>
      <c r="J128" s="14" t="str">
        <f aca="false">IF($C128="","",INT((Boshqaruv!$C$12-$C128)/365.25))</f>
        <v/>
      </c>
      <c r="K128" s="14" t="str">
        <f aca="false">IF($J128="","",IF($J128&lt;=14,"Ha","Yo'q"))</f>
        <v/>
      </c>
      <c r="L128" s="13"/>
      <c r="M128" s="13"/>
      <c r="N128" s="14" t="str">
        <f aca="false">IF($B128="","",IF(AND(OR($L128="",$L128&lt;=Boshqaruv!$C$12),OR($M128="",$M128&gt;Boshqaruv!$C$12)),"Ha",""))</f>
        <v/>
      </c>
      <c r="O128" s="25"/>
      <c r="P128" s="25"/>
      <c r="Q128" s="12"/>
      <c r="R128" s="13"/>
      <c r="S128" s="13"/>
      <c r="T128" s="14" t="str">
        <f aca="false">IF($B128="","",IF(AND($P128="Ha",$N128="Ha",OR($R128="",$R128&lt;=Boshqaruv!$C$12),OR($S128="",$S128&gt;Boshqaruv!$C$12)),"Ha",""))</f>
        <v/>
      </c>
      <c r="U128" s="13"/>
      <c r="V128" s="12"/>
      <c r="W128" s="14" t="str">
        <f aca="false">IF(OR($B128="",$C128=""),"",IF(COUNTIFS($B$5:$B$1804,$B128,$C$5:$C$1804,$C128)&gt;1,"Takror",""))</f>
        <v/>
      </c>
    </row>
    <row r="129" customFormat="false" ht="15" hidden="false" customHeight="false" outlineLevel="0" collapsed="false">
      <c r="A129" s="8" t="n">
        <v>125</v>
      </c>
      <c r="B129" s="12"/>
      <c r="C129" s="13"/>
      <c r="D129" s="24"/>
      <c r="E129" s="25"/>
      <c r="F129" s="12"/>
      <c r="G129" s="12"/>
      <c r="H129" s="25"/>
      <c r="I129" s="26" t="str">
        <f aca="false">IF(OR($B129="",$C129=""),"",$B129&amp;" ("&amp;DAY($C129)&amp;"."&amp;MONTH($C129)&amp;"."&amp;YEAR($C129)&amp;")")</f>
        <v/>
      </c>
      <c r="J129" s="14" t="str">
        <f aca="false">IF($C129="","",INT((Boshqaruv!$C$12-$C129)/365.25))</f>
        <v/>
      </c>
      <c r="K129" s="14" t="str">
        <f aca="false">IF($J129="","",IF($J129&lt;=14,"Ha","Yo'q"))</f>
        <v/>
      </c>
      <c r="L129" s="13"/>
      <c r="M129" s="13"/>
      <c r="N129" s="14" t="str">
        <f aca="false">IF($B129="","",IF(AND(OR($L129="",$L129&lt;=Boshqaruv!$C$12),OR($M129="",$M129&gt;Boshqaruv!$C$12)),"Ha",""))</f>
        <v/>
      </c>
      <c r="O129" s="25"/>
      <c r="P129" s="25"/>
      <c r="Q129" s="12"/>
      <c r="R129" s="13"/>
      <c r="S129" s="13"/>
      <c r="T129" s="14" t="str">
        <f aca="false">IF($B129="","",IF(AND($P129="Ha",$N129="Ha",OR($R129="",$R129&lt;=Boshqaruv!$C$12),OR($S129="",$S129&gt;Boshqaruv!$C$12)),"Ha",""))</f>
        <v/>
      </c>
      <c r="U129" s="13"/>
      <c r="V129" s="12"/>
      <c r="W129" s="14" t="str">
        <f aca="false">IF(OR($B129="",$C129=""),"",IF(COUNTIFS($B$5:$B$1804,$B129,$C$5:$C$1804,$C129)&gt;1,"Takror",""))</f>
        <v/>
      </c>
    </row>
    <row r="130" customFormat="false" ht="15" hidden="false" customHeight="false" outlineLevel="0" collapsed="false">
      <c r="A130" s="8" t="n">
        <v>126</v>
      </c>
      <c r="B130" s="12"/>
      <c r="C130" s="13"/>
      <c r="D130" s="24"/>
      <c r="E130" s="25"/>
      <c r="F130" s="12"/>
      <c r="G130" s="12"/>
      <c r="H130" s="25"/>
      <c r="I130" s="26" t="str">
        <f aca="false">IF(OR($B130="",$C130=""),"",$B130&amp;" ("&amp;DAY($C130)&amp;"."&amp;MONTH($C130)&amp;"."&amp;YEAR($C130)&amp;")")</f>
        <v/>
      </c>
      <c r="J130" s="14" t="str">
        <f aca="false">IF($C130="","",INT((Boshqaruv!$C$12-$C130)/365.25))</f>
        <v/>
      </c>
      <c r="K130" s="14" t="str">
        <f aca="false">IF($J130="","",IF($J130&lt;=14,"Ha","Yo'q"))</f>
        <v/>
      </c>
      <c r="L130" s="13"/>
      <c r="M130" s="13"/>
      <c r="N130" s="14" t="str">
        <f aca="false">IF($B130="","",IF(AND(OR($L130="",$L130&lt;=Boshqaruv!$C$12),OR($M130="",$M130&gt;Boshqaruv!$C$12)),"Ha",""))</f>
        <v/>
      </c>
      <c r="O130" s="25"/>
      <c r="P130" s="25"/>
      <c r="Q130" s="12"/>
      <c r="R130" s="13"/>
      <c r="S130" s="13"/>
      <c r="T130" s="14" t="str">
        <f aca="false">IF($B130="","",IF(AND($P130="Ha",$N130="Ha",OR($R130="",$R130&lt;=Boshqaruv!$C$12),OR($S130="",$S130&gt;Boshqaruv!$C$12)),"Ha",""))</f>
        <v/>
      </c>
      <c r="U130" s="13"/>
      <c r="V130" s="12"/>
      <c r="W130" s="14" t="str">
        <f aca="false">IF(OR($B130="",$C130=""),"",IF(COUNTIFS($B$5:$B$1804,$B130,$C$5:$C$1804,$C130)&gt;1,"Takror",""))</f>
        <v/>
      </c>
    </row>
    <row r="131" customFormat="false" ht="15" hidden="false" customHeight="false" outlineLevel="0" collapsed="false">
      <c r="A131" s="8" t="n">
        <v>127</v>
      </c>
      <c r="B131" s="12"/>
      <c r="C131" s="13"/>
      <c r="D131" s="24"/>
      <c r="E131" s="25"/>
      <c r="F131" s="12"/>
      <c r="G131" s="12"/>
      <c r="H131" s="25"/>
      <c r="I131" s="26" t="str">
        <f aca="false">IF(OR($B131="",$C131=""),"",$B131&amp;" ("&amp;DAY($C131)&amp;"."&amp;MONTH($C131)&amp;"."&amp;YEAR($C131)&amp;")")</f>
        <v/>
      </c>
      <c r="J131" s="14" t="str">
        <f aca="false">IF($C131="","",INT((Boshqaruv!$C$12-$C131)/365.25))</f>
        <v/>
      </c>
      <c r="K131" s="14" t="str">
        <f aca="false">IF($J131="","",IF($J131&lt;=14,"Ha","Yo'q"))</f>
        <v/>
      </c>
      <c r="L131" s="13"/>
      <c r="M131" s="13"/>
      <c r="N131" s="14" t="str">
        <f aca="false">IF($B131="","",IF(AND(OR($L131="",$L131&lt;=Boshqaruv!$C$12),OR($M131="",$M131&gt;Boshqaruv!$C$12)),"Ha",""))</f>
        <v/>
      </c>
      <c r="O131" s="25"/>
      <c r="P131" s="25"/>
      <c r="Q131" s="12"/>
      <c r="R131" s="13"/>
      <c r="S131" s="13"/>
      <c r="T131" s="14" t="str">
        <f aca="false">IF($B131="","",IF(AND($P131="Ha",$N131="Ha",OR($R131="",$R131&lt;=Boshqaruv!$C$12),OR($S131="",$S131&gt;Boshqaruv!$C$12)),"Ha",""))</f>
        <v/>
      </c>
      <c r="U131" s="13"/>
      <c r="V131" s="12"/>
      <c r="W131" s="14" t="str">
        <f aca="false">IF(OR($B131="",$C131=""),"",IF(COUNTIFS($B$5:$B$1804,$B131,$C$5:$C$1804,$C131)&gt;1,"Takror",""))</f>
        <v/>
      </c>
    </row>
    <row r="132" customFormat="false" ht="15" hidden="false" customHeight="false" outlineLevel="0" collapsed="false">
      <c r="A132" s="8" t="n">
        <v>128</v>
      </c>
      <c r="B132" s="12"/>
      <c r="C132" s="13"/>
      <c r="D132" s="24"/>
      <c r="E132" s="25"/>
      <c r="F132" s="12"/>
      <c r="G132" s="12"/>
      <c r="H132" s="25"/>
      <c r="I132" s="26" t="str">
        <f aca="false">IF(OR($B132="",$C132=""),"",$B132&amp;" ("&amp;DAY($C132)&amp;"."&amp;MONTH($C132)&amp;"."&amp;YEAR($C132)&amp;")")</f>
        <v/>
      </c>
      <c r="J132" s="14" t="str">
        <f aca="false">IF($C132="","",INT((Boshqaruv!$C$12-$C132)/365.25))</f>
        <v/>
      </c>
      <c r="K132" s="14" t="str">
        <f aca="false">IF($J132="","",IF($J132&lt;=14,"Ha","Yo'q"))</f>
        <v/>
      </c>
      <c r="L132" s="13"/>
      <c r="M132" s="13"/>
      <c r="N132" s="14" t="str">
        <f aca="false">IF($B132="","",IF(AND(OR($L132="",$L132&lt;=Boshqaruv!$C$12),OR($M132="",$M132&gt;Boshqaruv!$C$12)),"Ha",""))</f>
        <v/>
      </c>
      <c r="O132" s="25"/>
      <c r="P132" s="25"/>
      <c r="Q132" s="12"/>
      <c r="R132" s="13"/>
      <c r="S132" s="13"/>
      <c r="T132" s="14" t="str">
        <f aca="false">IF($B132="","",IF(AND($P132="Ha",$N132="Ha",OR($R132="",$R132&lt;=Boshqaruv!$C$12),OR($S132="",$S132&gt;Boshqaruv!$C$12)),"Ha",""))</f>
        <v/>
      </c>
      <c r="U132" s="13"/>
      <c r="V132" s="12"/>
      <c r="W132" s="14" t="str">
        <f aca="false">IF(OR($B132="",$C132=""),"",IF(COUNTIFS($B$5:$B$1804,$B132,$C$5:$C$1804,$C132)&gt;1,"Takror",""))</f>
        <v/>
      </c>
    </row>
    <row r="133" customFormat="false" ht="15" hidden="false" customHeight="false" outlineLevel="0" collapsed="false">
      <c r="A133" s="8" t="n">
        <v>129</v>
      </c>
      <c r="B133" s="12"/>
      <c r="C133" s="13"/>
      <c r="D133" s="24"/>
      <c r="E133" s="25"/>
      <c r="F133" s="12"/>
      <c r="G133" s="12"/>
      <c r="H133" s="25"/>
      <c r="I133" s="26" t="str">
        <f aca="false">IF(OR($B133="",$C133=""),"",$B133&amp;" ("&amp;DAY($C133)&amp;"."&amp;MONTH($C133)&amp;"."&amp;YEAR($C133)&amp;")")</f>
        <v/>
      </c>
      <c r="J133" s="14" t="str">
        <f aca="false">IF($C133="","",INT((Boshqaruv!$C$12-$C133)/365.25))</f>
        <v/>
      </c>
      <c r="K133" s="14" t="str">
        <f aca="false">IF($J133="","",IF($J133&lt;=14,"Ha","Yo'q"))</f>
        <v/>
      </c>
      <c r="L133" s="13"/>
      <c r="M133" s="13"/>
      <c r="N133" s="14" t="str">
        <f aca="false">IF($B133="","",IF(AND(OR($L133="",$L133&lt;=Boshqaruv!$C$12),OR($M133="",$M133&gt;Boshqaruv!$C$12)),"Ha",""))</f>
        <v/>
      </c>
      <c r="O133" s="25"/>
      <c r="P133" s="25"/>
      <c r="Q133" s="12"/>
      <c r="R133" s="13"/>
      <c r="S133" s="13"/>
      <c r="T133" s="14" t="str">
        <f aca="false">IF($B133="","",IF(AND($P133="Ha",$N133="Ha",OR($R133="",$R133&lt;=Boshqaruv!$C$12),OR($S133="",$S133&gt;Boshqaruv!$C$12)),"Ha",""))</f>
        <v/>
      </c>
      <c r="U133" s="13"/>
      <c r="V133" s="12"/>
      <c r="W133" s="14" t="str">
        <f aca="false">IF(OR($B133="",$C133=""),"",IF(COUNTIFS($B$5:$B$1804,$B133,$C$5:$C$1804,$C133)&gt;1,"Takror",""))</f>
        <v/>
      </c>
    </row>
    <row r="134" customFormat="false" ht="15" hidden="false" customHeight="false" outlineLevel="0" collapsed="false">
      <c r="A134" s="8" t="n">
        <v>130</v>
      </c>
      <c r="B134" s="12"/>
      <c r="C134" s="13"/>
      <c r="D134" s="24"/>
      <c r="E134" s="25"/>
      <c r="F134" s="12"/>
      <c r="G134" s="12"/>
      <c r="H134" s="25"/>
      <c r="I134" s="26" t="str">
        <f aca="false">IF(OR($B134="",$C134=""),"",$B134&amp;" ("&amp;DAY($C134)&amp;"."&amp;MONTH($C134)&amp;"."&amp;YEAR($C134)&amp;")")</f>
        <v/>
      </c>
      <c r="J134" s="14" t="str">
        <f aca="false">IF($C134="","",INT((Boshqaruv!$C$12-$C134)/365.25))</f>
        <v/>
      </c>
      <c r="K134" s="14" t="str">
        <f aca="false">IF($J134="","",IF($J134&lt;=14,"Ha","Yo'q"))</f>
        <v/>
      </c>
      <c r="L134" s="13"/>
      <c r="M134" s="13"/>
      <c r="N134" s="14" t="str">
        <f aca="false">IF($B134="","",IF(AND(OR($L134="",$L134&lt;=Boshqaruv!$C$12),OR($M134="",$M134&gt;Boshqaruv!$C$12)),"Ha",""))</f>
        <v/>
      </c>
      <c r="O134" s="25"/>
      <c r="P134" s="25"/>
      <c r="Q134" s="12"/>
      <c r="R134" s="13"/>
      <c r="S134" s="13"/>
      <c r="T134" s="14" t="str">
        <f aca="false">IF($B134="","",IF(AND($P134="Ha",$N134="Ha",OR($R134="",$R134&lt;=Boshqaruv!$C$12),OR($S134="",$S134&gt;Boshqaruv!$C$12)),"Ha",""))</f>
        <v/>
      </c>
      <c r="U134" s="13"/>
      <c r="V134" s="12"/>
      <c r="W134" s="14" t="str">
        <f aca="false">IF(OR($B134="",$C134=""),"",IF(COUNTIFS($B$5:$B$1804,$B134,$C$5:$C$1804,$C134)&gt;1,"Takror",""))</f>
        <v/>
      </c>
    </row>
    <row r="135" customFormat="false" ht="15" hidden="false" customHeight="false" outlineLevel="0" collapsed="false">
      <c r="A135" s="8" t="n">
        <v>131</v>
      </c>
      <c r="B135" s="12"/>
      <c r="C135" s="13"/>
      <c r="D135" s="24"/>
      <c r="E135" s="25"/>
      <c r="F135" s="12"/>
      <c r="G135" s="12"/>
      <c r="H135" s="25"/>
      <c r="I135" s="26" t="str">
        <f aca="false">IF(OR($B135="",$C135=""),"",$B135&amp;" ("&amp;DAY($C135)&amp;"."&amp;MONTH($C135)&amp;"."&amp;YEAR($C135)&amp;")")</f>
        <v/>
      </c>
      <c r="J135" s="14" t="str">
        <f aca="false">IF($C135="","",INT((Boshqaruv!$C$12-$C135)/365.25))</f>
        <v/>
      </c>
      <c r="K135" s="14" t="str">
        <f aca="false">IF($J135="","",IF($J135&lt;=14,"Ha","Yo'q"))</f>
        <v/>
      </c>
      <c r="L135" s="13"/>
      <c r="M135" s="13"/>
      <c r="N135" s="14" t="str">
        <f aca="false">IF($B135="","",IF(AND(OR($L135="",$L135&lt;=Boshqaruv!$C$12),OR($M135="",$M135&gt;Boshqaruv!$C$12)),"Ha",""))</f>
        <v/>
      </c>
      <c r="O135" s="25"/>
      <c r="P135" s="25"/>
      <c r="Q135" s="12"/>
      <c r="R135" s="13"/>
      <c r="S135" s="13"/>
      <c r="T135" s="14" t="str">
        <f aca="false">IF($B135="","",IF(AND($P135="Ha",$N135="Ha",OR($R135="",$R135&lt;=Boshqaruv!$C$12),OR($S135="",$S135&gt;Boshqaruv!$C$12)),"Ha",""))</f>
        <v/>
      </c>
      <c r="U135" s="13"/>
      <c r="V135" s="12"/>
      <c r="W135" s="14" t="str">
        <f aca="false">IF(OR($B135="",$C135=""),"",IF(COUNTIFS($B$5:$B$1804,$B135,$C$5:$C$1804,$C135)&gt;1,"Takror",""))</f>
        <v/>
      </c>
    </row>
    <row r="136" customFormat="false" ht="15" hidden="false" customHeight="false" outlineLevel="0" collapsed="false">
      <c r="A136" s="8" t="n">
        <v>132</v>
      </c>
      <c r="B136" s="12"/>
      <c r="C136" s="13"/>
      <c r="D136" s="24"/>
      <c r="E136" s="25"/>
      <c r="F136" s="12"/>
      <c r="G136" s="12"/>
      <c r="H136" s="25"/>
      <c r="I136" s="26" t="str">
        <f aca="false">IF(OR($B136="",$C136=""),"",$B136&amp;" ("&amp;DAY($C136)&amp;"."&amp;MONTH($C136)&amp;"."&amp;YEAR($C136)&amp;")")</f>
        <v/>
      </c>
      <c r="J136" s="14" t="str">
        <f aca="false">IF($C136="","",INT((Boshqaruv!$C$12-$C136)/365.25))</f>
        <v/>
      </c>
      <c r="K136" s="14" t="str">
        <f aca="false">IF($J136="","",IF($J136&lt;=14,"Ha","Yo'q"))</f>
        <v/>
      </c>
      <c r="L136" s="13"/>
      <c r="M136" s="13"/>
      <c r="N136" s="14" t="str">
        <f aca="false">IF($B136="","",IF(AND(OR($L136="",$L136&lt;=Boshqaruv!$C$12),OR($M136="",$M136&gt;Boshqaruv!$C$12)),"Ha",""))</f>
        <v/>
      </c>
      <c r="O136" s="25"/>
      <c r="P136" s="25"/>
      <c r="Q136" s="12"/>
      <c r="R136" s="13"/>
      <c r="S136" s="13"/>
      <c r="T136" s="14" t="str">
        <f aca="false">IF($B136="","",IF(AND($P136="Ha",$N136="Ha",OR($R136="",$R136&lt;=Boshqaruv!$C$12),OR($S136="",$S136&gt;Boshqaruv!$C$12)),"Ha",""))</f>
        <v/>
      </c>
      <c r="U136" s="13"/>
      <c r="V136" s="12"/>
      <c r="W136" s="14" t="str">
        <f aca="false">IF(OR($B136="",$C136=""),"",IF(COUNTIFS($B$5:$B$1804,$B136,$C$5:$C$1804,$C136)&gt;1,"Takror",""))</f>
        <v/>
      </c>
    </row>
    <row r="137" customFormat="false" ht="15" hidden="false" customHeight="false" outlineLevel="0" collapsed="false">
      <c r="A137" s="8" t="n">
        <v>133</v>
      </c>
      <c r="B137" s="12"/>
      <c r="C137" s="13"/>
      <c r="D137" s="24"/>
      <c r="E137" s="25"/>
      <c r="F137" s="12"/>
      <c r="G137" s="12"/>
      <c r="H137" s="25"/>
      <c r="I137" s="26" t="str">
        <f aca="false">IF(OR($B137="",$C137=""),"",$B137&amp;" ("&amp;DAY($C137)&amp;"."&amp;MONTH($C137)&amp;"."&amp;YEAR($C137)&amp;")")</f>
        <v/>
      </c>
      <c r="J137" s="14" t="str">
        <f aca="false">IF($C137="","",INT((Boshqaruv!$C$12-$C137)/365.25))</f>
        <v/>
      </c>
      <c r="K137" s="14" t="str">
        <f aca="false">IF($J137="","",IF($J137&lt;=14,"Ha","Yo'q"))</f>
        <v/>
      </c>
      <c r="L137" s="13"/>
      <c r="M137" s="13"/>
      <c r="N137" s="14" t="str">
        <f aca="false">IF($B137="","",IF(AND(OR($L137="",$L137&lt;=Boshqaruv!$C$12),OR($M137="",$M137&gt;Boshqaruv!$C$12)),"Ha",""))</f>
        <v/>
      </c>
      <c r="O137" s="25"/>
      <c r="P137" s="25"/>
      <c r="Q137" s="12"/>
      <c r="R137" s="13"/>
      <c r="S137" s="13"/>
      <c r="T137" s="14" t="str">
        <f aca="false">IF($B137="","",IF(AND($P137="Ha",$N137="Ha",OR($R137="",$R137&lt;=Boshqaruv!$C$12),OR($S137="",$S137&gt;Boshqaruv!$C$12)),"Ha",""))</f>
        <v/>
      </c>
      <c r="U137" s="13"/>
      <c r="V137" s="12"/>
      <c r="W137" s="14" t="str">
        <f aca="false">IF(OR($B137="",$C137=""),"",IF(COUNTIFS($B$5:$B$1804,$B137,$C$5:$C$1804,$C137)&gt;1,"Takror",""))</f>
        <v/>
      </c>
    </row>
    <row r="138" customFormat="false" ht="15" hidden="false" customHeight="false" outlineLevel="0" collapsed="false">
      <c r="A138" s="8" t="n">
        <v>134</v>
      </c>
      <c r="B138" s="12"/>
      <c r="C138" s="13"/>
      <c r="D138" s="24"/>
      <c r="E138" s="25"/>
      <c r="F138" s="12"/>
      <c r="G138" s="12"/>
      <c r="H138" s="25"/>
      <c r="I138" s="26" t="str">
        <f aca="false">IF(OR($B138="",$C138=""),"",$B138&amp;" ("&amp;DAY($C138)&amp;"."&amp;MONTH($C138)&amp;"."&amp;YEAR($C138)&amp;")")</f>
        <v/>
      </c>
      <c r="J138" s="14" t="str">
        <f aca="false">IF($C138="","",INT((Boshqaruv!$C$12-$C138)/365.25))</f>
        <v/>
      </c>
      <c r="K138" s="14" t="str">
        <f aca="false">IF($J138="","",IF($J138&lt;=14,"Ha","Yo'q"))</f>
        <v/>
      </c>
      <c r="L138" s="13"/>
      <c r="M138" s="13"/>
      <c r="N138" s="14" t="str">
        <f aca="false">IF($B138="","",IF(AND(OR($L138="",$L138&lt;=Boshqaruv!$C$12),OR($M138="",$M138&gt;Boshqaruv!$C$12)),"Ha",""))</f>
        <v/>
      </c>
      <c r="O138" s="25"/>
      <c r="P138" s="25"/>
      <c r="Q138" s="12"/>
      <c r="R138" s="13"/>
      <c r="S138" s="13"/>
      <c r="T138" s="14" t="str">
        <f aca="false">IF($B138="","",IF(AND($P138="Ha",$N138="Ha",OR($R138="",$R138&lt;=Boshqaruv!$C$12),OR($S138="",$S138&gt;Boshqaruv!$C$12)),"Ha",""))</f>
        <v/>
      </c>
      <c r="U138" s="13"/>
      <c r="V138" s="12"/>
      <c r="W138" s="14" t="str">
        <f aca="false">IF(OR($B138="",$C138=""),"",IF(COUNTIFS($B$5:$B$1804,$B138,$C$5:$C$1804,$C138)&gt;1,"Takror",""))</f>
        <v/>
      </c>
    </row>
    <row r="139" customFormat="false" ht="15" hidden="false" customHeight="false" outlineLevel="0" collapsed="false">
      <c r="A139" s="8" t="n">
        <v>135</v>
      </c>
      <c r="B139" s="12"/>
      <c r="C139" s="13"/>
      <c r="D139" s="24"/>
      <c r="E139" s="25"/>
      <c r="F139" s="12"/>
      <c r="G139" s="12"/>
      <c r="H139" s="25"/>
      <c r="I139" s="26" t="str">
        <f aca="false">IF(OR($B139="",$C139=""),"",$B139&amp;" ("&amp;DAY($C139)&amp;"."&amp;MONTH($C139)&amp;"."&amp;YEAR($C139)&amp;")")</f>
        <v/>
      </c>
      <c r="J139" s="14" t="str">
        <f aca="false">IF($C139="","",INT((Boshqaruv!$C$12-$C139)/365.25))</f>
        <v/>
      </c>
      <c r="K139" s="14" t="str">
        <f aca="false">IF($J139="","",IF($J139&lt;=14,"Ha","Yo'q"))</f>
        <v/>
      </c>
      <c r="L139" s="13"/>
      <c r="M139" s="13"/>
      <c r="N139" s="14" t="str">
        <f aca="false">IF($B139="","",IF(AND(OR($L139="",$L139&lt;=Boshqaruv!$C$12),OR($M139="",$M139&gt;Boshqaruv!$C$12)),"Ha",""))</f>
        <v/>
      </c>
      <c r="O139" s="25"/>
      <c r="P139" s="25"/>
      <c r="Q139" s="12"/>
      <c r="R139" s="13"/>
      <c r="S139" s="13"/>
      <c r="T139" s="14" t="str">
        <f aca="false">IF($B139="","",IF(AND($P139="Ha",$N139="Ha",OR($R139="",$R139&lt;=Boshqaruv!$C$12),OR($S139="",$S139&gt;Boshqaruv!$C$12)),"Ha",""))</f>
        <v/>
      </c>
      <c r="U139" s="13"/>
      <c r="V139" s="12"/>
      <c r="W139" s="14" t="str">
        <f aca="false">IF(OR($B139="",$C139=""),"",IF(COUNTIFS($B$5:$B$1804,$B139,$C$5:$C$1804,$C139)&gt;1,"Takror",""))</f>
        <v/>
      </c>
    </row>
    <row r="140" customFormat="false" ht="15" hidden="false" customHeight="false" outlineLevel="0" collapsed="false">
      <c r="A140" s="8" t="n">
        <v>136</v>
      </c>
      <c r="B140" s="12"/>
      <c r="C140" s="13"/>
      <c r="D140" s="24"/>
      <c r="E140" s="25"/>
      <c r="F140" s="12"/>
      <c r="G140" s="12"/>
      <c r="H140" s="25"/>
      <c r="I140" s="26" t="str">
        <f aca="false">IF(OR($B140="",$C140=""),"",$B140&amp;" ("&amp;DAY($C140)&amp;"."&amp;MONTH($C140)&amp;"."&amp;YEAR($C140)&amp;")")</f>
        <v/>
      </c>
      <c r="J140" s="14" t="str">
        <f aca="false">IF($C140="","",INT((Boshqaruv!$C$12-$C140)/365.25))</f>
        <v/>
      </c>
      <c r="K140" s="14" t="str">
        <f aca="false">IF($J140="","",IF($J140&lt;=14,"Ha","Yo'q"))</f>
        <v/>
      </c>
      <c r="L140" s="13"/>
      <c r="M140" s="13"/>
      <c r="N140" s="14" t="str">
        <f aca="false">IF($B140="","",IF(AND(OR($L140="",$L140&lt;=Boshqaruv!$C$12),OR($M140="",$M140&gt;Boshqaruv!$C$12)),"Ha",""))</f>
        <v/>
      </c>
      <c r="O140" s="25"/>
      <c r="P140" s="25"/>
      <c r="Q140" s="12"/>
      <c r="R140" s="13"/>
      <c r="S140" s="13"/>
      <c r="T140" s="14" t="str">
        <f aca="false">IF($B140="","",IF(AND($P140="Ha",$N140="Ha",OR($R140="",$R140&lt;=Boshqaruv!$C$12),OR($S140="",$S140&gt;Boshqaruv!$C$12)),"Ha",""))</f>
        <v/>
      </c>
      <c r="U140" s="13"/>
      <c r="V140" s="12"/>
      <c r="W140" s="14" t="str">
        <f aca="false">IF(OR($B140="",$C140=""),"",IF(COUNTIFS($B$5:$B$1804,$B140,$C$5:$C$1804,$C140)&gt;1,"Takror",""))</f>
        <v/>
      </c>
    </row>
    <row r="141" customFormat="false" ht="15" hidden="false" customHeight="false" outlineLevel="0" collapsed="false">
      <c r="A141" s="8" t="n">
        <v>137</v>
      </c>
      <c r="B141" s="12"/>
      <c r="C141" s="13"/>
      <c r="D141" s="24"/>
      <c r="E141" s="25"/>
      <c r="F141" s="12"/>
      <c r="G141" s="12"/>
      <c r="H141" s="25"/>
      <c r="I141" s="26" t="str">
        <f aca="false">IF(OR($B141="",$C141=""),"",$B141&amp;" ("&amp;DAY($C141)&amp;"."&amp;MONTH($C141)&amp;"."&amp;YEAR($C141)&amp;")")</f>
        <v/>
      </c>
      <c r="J141" s="14" t="str">
        <f aca="false">IF($C141="","",INT((Boshqaruv!$C$12-$C141)/365.25))</f>
        <v/>
      </c>
      <c r="K141" s="14" t="str">
        <f aca="false">IF($J141="","",IF($J141&lt;=14,"Ha","Yo'q"))</f>
        <v/>
      </c>
      <c r="L141" s="13"/>
      <c r="M141" s="13"/>
      <c r="N141" s="14" t="str">
        <f aca="false">IF($B141="","",IF(AND(OR($L141="",$L141&lt;=Boshqaruv!$C$12),OR($M141="",$M141&gt;Boshqaruv!$C$12)),"Ha",""))</f>
        <v/>
      </c>
      <c r="O141" s="25"/>
      <c r="P141" s="25"/>
      <c r="Q141" s="12"/>
      <c r="R141" s="13"/>
      <c r="S141" s="13"/>
      <c r="T141" s="14" t="str">
        <f aca="false">IF($B141="","",IF(AND($P141="Ha",$N141="Ha",OR($R141="",$R141&lt;=Boshqaruv!$C$12),OR($S141="",$S141&gt;Boshqaruv!$C$12)),"Ha",""))</f>
        <v/>
      </c>
      <c r="U141" s="13"/>
      <c r="V141" s="12"/>
      <c r="W141" s="14" t="str">
        <f aca="false">IF(OR($B141="",$C141=""),"",IF(COUNTIFS($B$5:$B$1804,$B141,$C$5:$C$1804,$C141)&gt;1,"Takror",""))</f>
        <v/>
      </c>
    </row>
    <row r="142" customFormat="false" ht="15" hidden="false" customHeight="false" outlineLevel="0" collapsed="false">
      <c r="A142" s="8" t="n">
        <v>138</v>
      </c>
      <c r="B142" s="12"/>
      <c r="C142" s="13"/>
      <c r="D142" s="24"/>
      <c r="E142" s="25"/>
      <c r="F142" s="12"/>
      <c r="G142" s="12"/>
      <c r="H142" s="25"/>
      <c r="I142" s="26" t="str">
        <f aca="false">IF(OR($B142="",$C142=""),"",$B142&amp;" ("&amp;DAY($C142)&amp;"."&amp;MONTH($C142)&amp;"."&amp;YEAR($C142)&amp;")")</f>
        <v/>
      </c>
      <c r="J142" s="14" t="str">
        <f aca="false">IF($C142="","",INT((Boshqaruv!$C$12-$C142)/365.25))</f>
        <v/>
      </c>
      <c r="K142" s="14" t="str">
        <f aca="false">IF($J142="","",IF($J142&lt;=14,"Ha","Yo'q"))</f>
        <v/>
      </c>
      <c r="L142" s="13"/>
      <c r="M142" s="13"/>
      <c r="N142" s="14" t="str">
        <f aca="false">IF($B142="","",IF(AND(OR($L142="",$L142&lt;=Boshqaruv!$C$12),OR($M142="",$M142&gt;Boshqaruv!$C$12)),"Ha",""))</f>
        <v/>
      </c>
      <c r="O142" s="25"/>
      <c r="P142" s="25"/>
      <c r="Q142" s="12"/>
      <c r="R142" s="13"/>
      <c r="S142" s="13"/>
      <c r="T142" s="14" t="str">
        <f aca="false">IF($B142="","",IF(AND($P142="Ha",$N142="Ha",OR($R142="",$R142&lt;=Boshqaruv!$C$12),OR($S142="",$S142&gt;Boshqaruv!$C$12)),"Ha",""))</f>
        <v/>
      </c>
      <c r="U142" s="13"/>
      <c r="V142" s="12"/>
      <c r="W142" s="14" t="str">
        <f aca="false">IF(OR($B142="",$C142=""),"",IF(COUNTIFS($B$5:$B$1804,$B142,$C$5:$C$1804,$C142)&gt;1,"Takror",""))</f>
        <v/>
      </c>
    </row>
    <row r="143" customFormat="false" ht="15" hidden="false" customHeight="false" outlineLevel="0" collapsed="false">
      <c r="A143" s="8" t="n">
        <v>139</v>
      </c>
      <c r="B143" s="12"/>
      <c r="C143" s="13"/>
      <c r="D143" s="24"/>
      <c r="E143" s="25"/>
      <c r="F143" s="12"/>
      <c r="G143" s="12"/>
      <c r="H143" s="25"/>
      <c r="I143" s="26" t="str">
        <f aca="false">IF(OR($B143="",$C143=""),"",$B143&amp;" ("&amp;DAY($C143)&amp;"."&amp;MONTH($C143)&amp;"."&amp;YEAR($C143)&amp;")")</f>
        <v/>
      </c>
      <c r="J143" s="14" t="str">
        <f aca="false">IF($C143="","",INT((Boshqaruv!$C$12-$C143)/365.25))</f>
        <v/>
      </c>
      <c r="K143" s="14" t="str">
        <f aca="false">IF($J143="","",IF($J143&lt;=14,"Ha","Yo'q"))</f>
        <v/>
      </c>
      <c r="L143" s="13"/>
      <c r="M143" s="13"/>
      <c r="N143" s="14" t="str">
        <f aca="false">IF($B143="","",IF(AND(OR($L143="",$L143&lt;=Boshqaruv!$C$12),OR($M143="",$M143&gt;Boshqaruv!$C$12)),"Ha",""))</f>
        <v/>
      </c>
      <c r="O143" s="25"/>
      <c r="P143" s="25"/>
      <c r="Q143" s="12"/>
      <c r="R143" s="13"/>
      <c r="S143" s="13"/>
      <c r="T143" s="14" t="str">
        <f aca="false">IF($B143="","",IF(AND($P143="Ha",$N143="Ha",OR($R143="",$R143&lt;=Boshqaruv!$C$12),OR($S143="",$S143&gt;Boshqaruv!$C$12)),"Ha",""))</f>
        <v/>
      </c>
      <c r="U143" s="13"/>
      <c r="V143" s="12"/>
      <c r="W143" s="14" t="str">
        <f aca="false">IF(OR($B143="",$C143=""),"",IF(COUNTIFS($B$5:$B$1804,$B143,$C$5:$C$1804,$C143)&gt;1,"Takror",""))</f>
        <v/>
      </c>
    </row>
    <row r="144" customFormat="false" ht="15" hidden="false" customHeight="false" outlineLevel="0" collapsed="false">
      <c r="A144" s="8" t="n">
        <v>140</v>
      </c>
      <c r="B144" s="12"/>
      <c r="C144" s="13"/>
      <c r="D144" s="24"/>
      <c r="E144" s="25"/>
      <c r="F144" s="12"/>
      <c r="G144" s="12"/>
      <c r="H144" s="25"/>
      <c r="I144" s="26" t="str">
        <f aca="false">IF(OR($B144="",$C144=""),"",$B144&amp;" ("&amp;DAY($C144)&amp;"."&amp;MONTH($C144)&amp;"."&amp;YEAR($C144)&amp;")")</f>
        <v/>
      </c>
      <c r="J144" s="14" t="str">
        <f aca="false">IF($C144="","",INT((Boshqaruv!$C$12-$C144)/365.25))</f>
        <v/>
      </c>
      <c r="K144" s="14" t="str">
        <f aca="false">IF($J144="","",IF($J144&lt;=14,"Ha","Yo'q"))</f>
        <v/>
      </c>
      <c r="L144" s="13"/>
      <c r="M144" s="13"/>
      <c r="N144" s="14" t="str">
        <f aca="false">IF($B144="","",IF(AND(OR($L144="",$L144&lt;=Boshqaruv!$C$12),OR($M144="",$M144&gt;Boshqaruv!$C$12)),"Ha",""))</f>
        <v/>
      </c>
      <c r="O144" s="25"/>
      <c r="P144" s="25"/>
      <c r="Q144" s="12"/>
      <c r="R144" s="13"/>
      <c r="S144" s="13"/>
      <c r="T144" s="14" t="str">
        <f aca="false">IF($B144="","",IF(AND($P144="Ha",$N144="Ha",OR($R144="",$R144&lt;=Boshqaruv!$C$12),OR($S144="",$S144&gt;Boshqaruv!$C$12)),"Ha",""))</f>
        <v/>
      </c>
      <c r="U144" s="13"/>
      <c r="V144" s="12"/>
      <c r="W144" s="14" t="str">
        <f aca="false">IF(OR($B144="",$C144=""),"",IF(COUNTIFS($B$5:$B$1804,$B144,$C$5:$C$1804,$C144)&gt;1,"Takror",""))</f>
        <v/>
      </c>
    </row>
    <row r="145" customFormat="false" ht="15" hidden="false" customHeight="false" outlineLevel="0" collapsed="false">
      <c r="A145" s="8" t="n">
        <v>141</v>
      </c>
      <c r="B145" s="12"/>
      <c r="C145" s="13"/>
      <c r="D145" s="24"/>
      <c r="E145" s="25"/>
      <c r="F145" s="12"/>
      <c r="G145" s="12"/>
      <c r="H145" s="25"/>
      <c r="I145" s="26" t="str">
        <f aca="false">IF(OR($B145="",$C145=""),"",$B145&amp;" ("&amp;DAY($C145)&amp;"."&amp;MONTH($C145)&amp;"."&amp;YEAR($C145)&amp;")")</f>
        <v/>
      </c>
      <c r="J145" s="14" t="str">
        <f aca="false">IF($C145="","",INT((Boshqaruv!$C$12-$C145)/365.25))</f>
        <v/>
      </c>
      <c r="K145" s="14" t="str">
        <f aca="false">IF($J145="","",IF($J145&lt;=14,"Ha","Yo'q"))</f>
        <v/>
      </c>
      <c r="L145" s="13"/>
      <c r="M145" s="13"/>
      <c r="N145" s="14" t="str">
        <f aca="false">IF($B145="","",IF(AND(OR($L145="",$L145&lt;=Boshqaruv!$C$12),OR($M145="",$M145&gt;Boshqaruv!$C$12)),"Ha",""))</f>
        <v/>
      </c>
      <c r="O145" s="25"/>
      <c r="P145" s="25"/>
      <c r="Q145" s="12"/>
      <c r="R145" s="13"/>
      <c r="S145" s="13"/>
      <c r="T145" s="14" t="str">
        <f aca="false">IF($B145="","",IF(AND($P145="Ha",$N145="Ha",OR($R145="",$R145&lt;=Boshqaruv!$C$12),OR($S145="",$S145&gt;Boshqaruv!$C$12)),"Ha",""))</f>
        <v/>
      </c>
      <c r="U145" s="13"/>
      <c r="V145" s="12"/>
      <c r="W145" s="14" t="str">
        <f aca="false">IF(OR($B145="",$C145=""),"",IF(COUNTIFS($B$5:$B$1804,$B145,$C$5:$C$1804,$C145)&gt;1,"Takror",""))</f>
        <v/>
      </c>
    </row>
    <row r="146" customFormat="false" ht="15" hidden="false" customHeight="false" outlineLevel="0" collapsed="false">
      <c r="A146" s="8" t="n">
        <v>142</v>
      </c>
      <c r="B146" s="12"/>
      <c r="C146" s="13"/>
      <c r="D146" s="24"/>
      <c r="E146" s="25"/>
      <c r="F146" s="12"/>
      <c r="G146" s="12"/>
      <c r="H146" s="25"/>
      <c r="I146" s="26" t="str">
        <f aca="false">IF(OR($B146="",$C146=""),"",$B146&amp;" ("&amp;DAY($C146)&amp;"."&amp;MONTH($C146)&amp;"."&amp;YEAR($C146)&amp;")")</f>
        <v/>
      </c>
      <c r="J146" s="14" t="str">
        <f aca="false">IF($C146="","",INT((Boshqaruv!$C$12-$C146)/365.25))</f>
        <v/>
      </c>
      <c r="K146" s="14" t="str">
        <f aca="false">IF($J146="","",IF($J146&lt;=14,"Ha","Yo'q"))</f>
        <v/>
      </c>
      <c r="L146" s="13"/>
      <c r="M146" s="13"/>
      <c r="N146" s="14" t="str">
        <f aca="false">IF($B146="","",IF(AND(OR($L146="",$L146&lt;=Boshqaruv!$C$12),OR($M146="",$M146&gt;Boshqaruv!$C$12)),"Ha",""))</f>
        <v/>
      </c>
      <c r="O146" s="25"/>
      <c r="P146" s="25"/>
      <c r="Q146" s="12"/>
      <c r="R146" s="13"/>
      <c r="S146" s="13"/>
      <c r="T146" s="14" t="str">
        <f aca="false">IF($B146="","",IF(AND($P146="Ha",$N146="Ha",OR($R146="",$R146&lt;=Boshqaruv!$C$12),OR($S146="",$S146&gt;Boshqaruv!$C$12)),"Ha",""))</f>
        <v/>
      </c>
      <c r="U146" s="13"/>
      <c r="V146" s="12"/>
      <c r="W146" s="14" t="str">
        <f aca="false">IF(OR($B146="",$C146=""),"",IF(COUNTIFS($B$5:$B$1804,$B146,$C$5:$C$1804,$C146)&gt;1,"Takror",""))</f>
        <v/>
      </c>
    </row>
    <row r="147" customFormat="false" ht="15" hidden="false" customHeight="false" outlineLevel="0" collapsed="false">
      <c r="A147" s="8" t="n">
        <v>143</v>
      </c>
      <c r="B147" s="12"/>
      <c r="C147" s="13"/>
      <c r="D147" s="24"/>
      <c r="E147" s="25"/>
      <c r="F147" s="12"/>
      <c r="G147" s="12"/>
      <c r="H147" s="25"/>
      <c r="I147" s="26" t="str">
        <f aca="false">IF(OR($B147="",$C147=""),"",$B147&amp;" ("&amp;DAY($C147)&amp;"."&amp;MONTH($C147)&amp;"."&amp;YEAR($C147)&amp;")")</f>
        <v/>
      </c>
      <c r="J147" s="14" t="str">
        <f aca="false">IF($C147="","",INT((Boshqaruv!$C$12-$C147)/365.25))</f>
        <v/>
      </c>
      <c r="K147" s="14" t="str">
        <f aca="false">IF($J147="","",IF($J147&lt;=14,"Ha","Yo'q"))</f>
        <v/>
      </c>
      <c r="L147" s="13"/>
      <c r="M147" s="13"/>
      <c r="N147" s="14" t="str">
        <f aca="false">IF($B147="","",IF(AND(OR($L147="",$L147&lt;=Boshqaruv!$C$12),OR($M147="",$M147&gt;Boshqaruv!$C$12)),"Ha",""))</f>
        <v/>
      </c>
      <c r="O147" s="25"/>
      <c r="P147" s="25"/>
      <c r="Q147" s="12"/>
      <c r="R147" s="13"/>
      <c r="S147" s="13"/>
      <c r="T147" s="14" t="str">
        <f aca="false">IF($B147="","",IF(AND($P147="Ha",$N147="Ha",OR($R147="",$R147&lt;=Boshqaruv!$C$12),OR($S147="",$S147&gt;Boshqaruv!$C$12)),"Ha",""))</f>
        <v/>
      </c>
      <c r="U147" s="13"/>
      <c r="V147" s="12"/>
      <c r="W147" s="14" t="str">
        <f aca="false">IF(OR($B147="",$C147=""),"",IF(COUNTIFS($B$5:$B$1804,$B147,$C$5:$C$1804,$C147)&gt;1,"Takror",""))</f>
        <v/>
      </c>
    </row>
    <row r="148" customFormat="false" ht="15" hidden="false" customHeight="false" outlineLevel="0" collapsed="false">
      <c r="A148" s="8" t="n">
        <v>144</v>
      </c>
      <c r="B148" s="12"/>
      <c r="C148" s="13"/>
      <c r="D148" s="24"/>
      <c r="E148" s="25"/>
      <c r="F148" s="12"/>
      <c r="G148" s="12"/>
      <c r="H148" s="25"/>
      <c r="I148" s="26" t="str">
        <f aca="false">IF(OR($B148="",$C148=""),"",$B148&amp;" ("&amp;DAY($C148)&amp;"."&amp;MONTH($C148)&amp;"."&amp;YEAR($C148)&amp;")")</f>
        <v/>
      </c>
      <c r="J148" s="14" t="str">
        <f aca="false">IF($C148="","",INT((Boshqaruv!$C$12-$C148)/365.25))</f>
        <v/>
      </c>
      <c r="K148" s="14" t="str">
        <f aca="false">IF($J148="","",IF($J148&lt;=14,"Ha","Yo'q"))</f>
        <v/>
      </c>
      <c r="L148" s="13"/>
      <c r="M148" s="13"/>
      <c r="N148" s="14" t="str">
        <f aca="false">IF($B148="","",IF(AND(OR($L148="",$L148&lt;=Boshqaruv!$C$12),OR($M148="",$M148&gt;Boshqaruv!$C$12)),"Ha",""))</f>
        <v/>
      </c>
      <c r="O148" s="25"/>
      <c r="P148" s="25"/>
      <c r="Q148" s="12"/>
      <c r="R148" s="13"/>
      <c r="S148" s="13"/>
      <c r="T148" s="14" t="str">
        <f aca="false">IF($B148="","",IF(AND($P148="Ha",$N148="Ha",OR($R148="",$R148&lt;=Boshqaruv!$C$12),OR($S148="",$S148&gt;Boshqaruv!$C$12)),"Ha",""))</f>
        <v/>
      </c>
      <c r="U148" s="13"/>
      <c r="V148" s="12"/>
      <c r="W148" s="14" t="str">
        <f aca="false">IF(OR($B148="",$C148=""),"",IF(COUNTIFS($B$5:$B$1804,$B148,$C$5:$C$1804,$C148)&gt;1,"Takror",""))</f>
        <v/>
      </c>
    </row>
    <row r="149" customFormat="false" ht="15" hidden="false" customHeight="false" outlineLevel="0" collapsed="false">
      <c r="A149" s="8" t="n">
        <v>145</v>
      </c>
      <c r="B149" s="12"/>
      <c r="C149" s="13"/>
      <c r="D149" s="24"/>
      <c r="E149" s="25"/>
      <c r="F149" s="12"/>
      <c r="G149" s="12"/>
      <c r="H149" s="25"/>
      <c r="I149" s="26" t="str">
        <f aca="false">IF(OR($B149="",$C149=""),"",$B149&amp;" ("&amp;DAY($C149)&amp;"."&amp;MONTH($C149)&amp;"."&amp;YEAR($C149)&amp;")")</f>
        <v/>
      </c>
      <c r="J149" s="14" t="str">
        <f aca="false">IF($C149="","",INT((Boshqaruv!$C$12-$C149)/365.25))</f>
        <v/>
      </c>
      <c r="K149" s="14" t="str">
        <f aca="false">IF($J149="","",IF($J149&lt;=14,"Ha","Yo'q"))</f>
        <v/>
      </c>
      <c r="L149" s="13"/>
      <c r="M149" s="13"/>
      <c r="N149" s="14" t="str">
        <f aca="false">IF($B149="","",IF(AND(OR($L149="",$L149&lt;=Boshqaruv!$C$12),OR($M149="",$M149&gt;Boshqaruv!$C$12)),"Ha",""))</f>
        <v/>
      </c>
      <c r="O149" s="25"/>
      <c r="P149" s="25"/>
      <c r="Q149" s="12"/>
      <c r="R149" s="13"/>
      <c r="S149" s="13"/>
      <c r="T149" s="14" t="str">
        <f aca="false">IF($B149="","",IF(AND($P149="Ha",$N149="Ha",OR($R149="",$R149&lt;=Boshqaruv!$C$12),OR($S149="",$S149&gt;Boshqaruv!$C$12)),"Ha",""))</f>
        <v/>
      </c>
      <c r="U149" s="13"/>
      <c r="V149" s="12"/>
      <c r="W149" s="14" t="str">
        <f aca="false">IF(OR($B149="",$C149=""),"",IF(COUNTIFS($B$5:$B$1804,$B149,$C$5:$C$1804,$C149)&gt;1,"Takror",""))</f>
        <v/>
      </c>
    </row>
    <row r="150" customFormat="false" ht="15" hidden="false" customHeight="false" outlineLevel="0" collapsed="false">
      <c r="A150" s="8" t="n">
        <v>146</v>
      </c>
      <c r="B150" s="12"/>
      <c r="C150" s="13"/>
      <c r="D150" s="24"/>
      <c r="E150" s="25"/>
      <c r="F150" s="12"/>
      <c r="G150" s="12"/>
      <c r="H150" s="25"/>
      <c r="I150" s="26" t="str">
        <f aca="false">IF(OR($B150="",$C150=""),"",$B150&amp;" ("&amp;DAY($C150)&amp;"."&amp;MONTH($C150)&amp;"."&amp;YEAR($C150)&amp;")")</f>
        <v/>
      </c>
      <c r="J150" s="14" t="str">
        <f aca="false">IF($C150="","",INT((Boshqaruv!$C$12-$C150)/365.25))</f>
        <v/>
      </c>
      <c r="K150" s="14" t="str">
        <f aca="false">IF($J150="","",IF($J150&lt;=14,"Ha","Yo'q"))</f>
        <v/>
      </c>
      <c r="L150" s="13"/>
      <c r="M150" s="13"/>
      <c r="N150" s="14" t="str">
        <f aca="false">IF($B150="","",IF(AND(OR($L150="",$L150&lt;=Boshqaruv!$C$12),OR($M150="",$M150&gt;Boshqaruv!$C$12)),"Ha",""))</f>
        <v/>
      </c>
      <c r="O150" s="25"/>
      <c r="P150" s="25"/>
      <c r="Q150" s="12"/>
      <c r="R150" s="13"/>
      <c r="S150" s="13"/>
      <c r="T150" s="14" t="str">
        <f aca="false">IF($B150="","",IF(AND($P150="Ha",$N150="Ha",OR($R150="",$R150&lt;=Boshqaruv!$C$12),OR($S150="",$S150&gt;Boshqaruv!$C$12)),"Ha",""))</f>
        <v/>
      </c>
      <c r="U150" s="13"/>
      <c r="V150" s="12"/>
      <c r="W150" s="14" t="str">
        <f aca="false">IF(OR($B150="",$C150=""),"",IF(COUNTIFS($B$5:$B$1804,$B150,$C$5:$C$1804,$C150)&gt;1,"Takror",""))</f>
        <v/>
      </c>
    </row>
    <row r="151" customFormat="false" ht="15" hidden="false" customHeight="false" outlineLevel="0" collapsed="false">
      <c r="A151" s="8" t="n">
        <v>147</v>
      </c>
      <c r="B151" s="12"/>
      <c r="C151" s="13"/>
      <c r="D151" s="24"/>
      <c r="E151" s="25"/>
      <c r="F151" s="12"/>
      <c r="G151" s="12"/>
      <c r="H151" s="25"/>
      <c r="I151" s="26" t="str">
        <f aca="false">IF(OR($B151="",$C151=""),"",$B151&amp;" ("&amp;DAY($C151)&amp;"."&amp;MONTH($C151)&amp;"."&amp;YEAR($C151)&amp;")")</f>
        <v/>
      </c>
      <c r="J151" s="14" t="str">
        <f aca="false">IF($C151="","",INT((Boshqaruv!$C$12-$C151)/365.25))</f>
        <v/>
      </c>
      <c r="K151" s="14" t="str">
        <f aca="false">IF($J151="","",IF($J151&lt;=14,"Ha","Yo'q"))</f>
        <v/>
      </c>
      <c r="L151" s="13"/>
      <c r="M151" s="13"/>
      <c r="N151" s="14" t="str">
        <f aca="false">IF($B151="","",IF(AND(OR($L151="",$L151&lt;=Boshqaruv!$C$12),OR($M151="",$M151&gt;Boshqaruv!$C$12)),"Ha",""))</f>
        <v/>
      </c>
      <c r="O151" s="25"/>
      <c r="P151" s="25"/>
      <c r="Q151" s="12"/>
      <c r="R151" s="13"/>
      <c r="S151" s="13"/>
      <c r="T151" s="14" t="str">
        <f aca="false">IF($B151="","",IF(AND($P151="Ha",$N151="Ha",OR($R151="",$R151&lt;=Boshqaruv!$C$12),OR($S151="",$S151&gt;Boshqaruv!$C$12)),"Ha",""))</f>
        <v/>
      </c>
      <c r="U151" s="13"/>
      <c r="V151" s="12"/>
      <c r="W151" s="14" t="str">
        <f aca="false">IF(OR($B151="",$C151=""),"",IF(COUNTIFS($B$5:$B$1804,$B151,$C$5:$C$1804,$C151)&gt;1,"Takror",""))</f>
        <v/>
      </c>
    </row>
    <row r="152" customFormat="false" ht="15" hidden="false" customHeight="false" outlineLevel="0" collapsed="false">
      <c r="A152" s="8" t="n">
        <v>148</v>
      </c>
      <c r="B152" s="12"/>
      <c r="C152" s="13"/>
      <c r="D152" s="24"/>
      <c r="E152" s="25"/>
      <c r="F152" s="12"/>
      <c r="G152" s="12"/>
      <c r="H152" s="25"/>
      <c r="I152" s="26" t="str">
        <f aca="false">IF(OR($B152="",$C152=""),"",$B152&amp;" ("&amp;DAY($C152)&amp;"."&amp;MONTH($C152)&amp;"."&amp;YEAR($C152)&amp;")")</f>
        <v/>
      </c>
      <c r="J152" s="14" t="str">
        <f aca="false">IF($C152="","",INT((Boshqaruv!$C$12-$C152)/365.25))</f>
        <v/>
      </c>
      <c r="K152" s="14" t="str">
        <f aca="false">IF($J152="","",IF($J152&lt;=14,"Ha","Yo'q"))</f>
        <v/>
      </c>
      <c r="L152" s="13"/>
      <c r="M152" s="13"/>
      <c r="N152" s="14" t="str">
        <f aca="false">IF($B152="","",IF(AND(OR($L152="",$L152&lt;=Boshqaruv!$C$12),OR($M152="",$M152&gt;Boshqaruv!$C$12)),"Ha",""))</f>
        <v/>
      </c>
      <c r="O152" s="25"/>
      <c r="P152" s="25"/>
      <c r="Q152" s="12"/>
      <c r="R152" s="13"/>
      <c r="S152" s="13"/>
      <c r="T152" s="14" t="str">
        <f aca="false">IF($B152="","",IF(AND($P152="Ha",$N152="Ha",OR($R152="",$R152&lt;=Boshqaruv!$C$12),OR($S152="",$S152&gt;Boshqaruv!$C$12)),"Ha",""))</f>
        <v/>
      </c>
      <c r="U152" s="13"/>
      <c r="V152" s="12"/>
      <c r="W152" s="14" t="str">
        <f aca="false">IF(OR($B152="",$C152=""),"",IF(COUNTIFS($B$5:$B$1804,$B152,$C$5:$C$1804,$C152)&gt;1,"Takror",""))</f>
        <v/>
      </c>
    </row>
    <row r="153" customFormat="false" ht="15" hidden="false" customHeight="false" outlineLevel="0" collapsed="false">
      <c r="A153" s="8" t="n">
        <v>149</v>
      </c>
      <c r="B153" s="12"/>
      <c r="C153" s="13"/>
      <c r="D153" s="24"/>
      <c r="E153" s="25"/>
      <c r="F153" s="12"/>
      <c r="G153" s="12"/>
      <c r="H153" s="25"/>
      <c r="I153" s="26" t="str">
        <f aca="false">IF(OR($B153="",$C153=""),"",$B153&amp;" ("&amp;DAY($C153)&amp;"."&amp;MONTH($C153)&amp;"."&amp;YEAR($C153)&amp;")")</f>
        <v/>
      </c>
      <c r="J153" s="14" t="str">
        <f aca="false">IF($C153="","",INT((Boshqaruv!$C$12-$C153)/365.25))</f>
        <v/>
      </c>
      <c r="K153" s="14" t="str">
        <f aca="false">IF($J153="","",IF($J153&lt;=14,"Ha","Yo'q"))</f>
        <v/>
      </c>
      <c r="L153" s="13"/>
      <c r="M153" s="13"/>
      <c r="N153" s="14" t="str">
        <f aca="false">IF($B153="","",IF(AND(OR($L153="",$L153&lt;=Boshqaruv!$C$12),OR($M153="",$M153&gt;Boshqaruv!$C$12)),"Ha",""))</f>
        <v/>
      </c>
      <c r="O153" s="25"/>
      <c r="P153" s="25"/>
      <c r="Q153" s="12"/>
      <c r="R153" s="13"/>
      <c r="S153" s="13"/>
      <c r="T153" s="14" t="str">
        <f aca="false">IF($B153="","",IF(AND($P153="Ha",$N153="Ha",OR($R153="",$R153&lt;=Boshqaruv!$C$12),OR($S153="",$S153&gt;Boshqaruv!$C$12)),"Ha",""))</f>
        <v/>
      </c>
      <c r="U153" s="13"/>
      <c r="V153" s="12"/>
      <c r="W153" s="14" t="str">
        <f aca="false">IF(OR($B153="",$C153=""),"",IF(COUNTIFS($B$5:$B$1804,$B153,$C$5:$C$1804,$C153)&gt;1,"Takror",""))</f>
        <v/>
      </c>
    </row>
    <row r="154" customFormat="false" ht="15" hidden="false" customHeight="false" outlineLevel="0" collapsed="false">
      <c r="A154" s="8" t="n">
        <v>150</v>
      </c>
      <c r="B154" s="12"/>
      <c r="C154" s="13"/>
      <c r="D154" s="24"/>
      <c r="E154" s="25"/>
      <c r="F154" s="12"/>
      <c r="G154" s="12"/>
      <c r="H154" s="25"/>
      <c r="I154" s="26" t="str">
        <f aca="false">IF(OR($B154="",$C154=""),"",$B154&amp;" ("&amp;DAY($C154)&amp;"."&amp;MONTH($C154)&amp;"."&amp;YEAR($C154)&amp;")")</f>
        <v/>
      </c>
      <c r="J154" s="14" t="str">
        <f aca="false">IF($C154="","",INT((Boshqaruv!$C$12-$C154)/365.25))</f>
        <v/>
      </c>
      <c r="K154" s="14" t="str">
        <f aca="false">IF($J154="","",IF($J154&lt;=14,"Ha","Yo'q"))</f>
        <v/>
      </c>
      <c r="L154" s="13"/>
      <c r="M154" s="13"/>
      <c r="N154" s="14" t="str">
        <f aca="false">IF($B154="","",IF(AND(OR($L154="",$L154&lt;=Boshqaruv!$C$12),OR($M154="",$M154&gt;Boshqaruv!$C$12)),"Ha",""))</f>
        <v/>
      </c>
      <c r="O154" s="25"/>
      <c r="P154" s="25"/>
      <c r="Q154" s="12"/>
      <c r="R154" s="13"/>
      <c r="S154" s="13"/>
      <c r="T154" s="14" t="str">
        <f aca="false">IF($B154="","",IF(AND($P154="Ha",$N154="Ha",OR($R154="",$R154&lt;=Boshqaruv!$C$12),OR($S154="",$S154&gt;Boshqaruv!$C$12)),"Ha",""))</f>
        <v/>
      </c>
      <c r="U154" s="13"/>
      <c r="V154" s="12"/>
      <c r="W154" s="14" t="str">
        <f aca="false">IF(OR($B154="",$C154=""),"",IF(COUNTIFS($B$5:$B$1804,$B154,$C$5:$C$1804,$C154)&gt;1,"Takror",""))</f>
        <v/>
      </c>
    </row>
    <row r="155" customFormat="false" ht="15" hidden="false" customHeight="false" outlineLevel="0" collapsed="false">
      <c r="A155" s="8" t="n">
        <v>151</v>
      </c>
      <c r="B155" s="12"/>
      <c r="C155" s="13"/>
      <c r="D155" s="24"/>
      <c r="E155" s="25"/>
      <c r="F155" s="12"/>
      <c r="G155" s="12"/>
      <c r="H155" s="25"/>
      <c r="I155" s="26" t="str">
        <f aca="false">IF(OR($B155="",$C155=""),"",$B155&amp;" ("&amp;DAY($C155)&amp;"."&amp;MONTH($C155)&amp;"."&amp;YEAR($C155)&amp;")")</f>
        <v/>
      </c>
      <c r="J155" s="14" t="str">
        <f aca="false">IF($C155="","",INT((Boshqaruv!$C$12-$C155)/365.25))</f>
        <v/>
      </c>
      <c r="K155" s="14" t="str">
        <f aca="false">IF($J155="","",IF($J155&lt;=14,"Ha","Yo'q"))</f>
        <v/>
      </c>
      <c r="L155" s="13"/>
      <c r="M155" s="13"/>
      <c r="N155" s="14" t="str">
        <f aca="false">IF($B155="","",IF(AND(OR($L155="",$L155&lt;=Boshqaruv!$C$12),OR($M155="",$M155&gt;Boshqaruv!$C$12)),"Ha",""))</f>
        <v/>
      </c>
      <c r="O155" s="25"/>
      <c r="P155" s="25"/>
      <c r="Q155" s="12"/>
      <c r="R155" s="13"/>
      <c r="S155" s="13"/>
      <c r="T155" s="14" t="str">
        <f aca="false">IF($B155="","",IF(AND($P155="Ha",$N155="Ha",OR($R155="",$R155&lt;=Boshqaruv!$C$12),OR($S155="",$S155&gt;Boshqaruv!$C$12)),"Ha",""))</f>
        <v/>
      </c>
      <c r="U155" s="13"/>
      <c r="V155" s="12"/>
      <c r="W155" s="14" t="str">
        <f aca="false">IF(OR($B155="",$C155=""),"",IF(COUNTIFS($B$5:$B$1804,$B155,$C$5:$C$1804,$C155)&gt;1,"Takror",""))</f>
        <v/>
      </c>
    </row>
    <row r="156" customFormat="false" ht="15" hidden="false" customHeight="false" outlineLevel="0" collapsed="false">
      <c r="A156" s="8" t="n">
        <v>152</v>
      </c>
      <c r="B156" s="12"/>
      <c r="C156" s="13"/>
      <c r="D156" s="24"/>
      <c r="E156" s="25"/>
      <c r="F156" s="12"/>
      <c r="G156" s="12"/>
      <c r="H156" s="25"/>
      <c r="I156" s="26" t="str">
        <f aca="false">IF(OR($B156="",$C156=""),"",$B156&amp;" ("&amp;DAY($C156)&amp;"."&amp;MONTH($C156)&amp;"."&amp;YEAR($C156)&amp;")")</f>
        <v/>
      </c>
      <c r="J156" s="14" t="str">
        <f aca="false">IF($C156="","",INT((Boshqaruv!$C$12-$C156)/365.25))</f>
        <v/>
      </c>
      <c r="K156" s="14" t="str">
        <f aca="false">IF($J156="","",IF($J156&lt;=14,"Ha","Yo'q"))</f>
        <v/>
      </c>
      <c r="L156" s="13"/>
      <c r="M156" s="13"/>
      <c r="N156" s="14" t="str">
        <f aca="false">IF($B156="","",IF(AND(OR($L156="",$L156&lt;=Boshqaruv!$C$12),OR($M156="",$M156&gt;Boshqaruv!$C$12)),"Ha",""))</f>
        <v/>
      </c>
      <c r="O156" s="25"/>
      <c r="P156" s="25"/>
      <c r="Q156" s="12"/>
      <c r="R156" s="13"/>
      <c r="S156" s="13"/>
      <c r="T156" s="14" t="str">
        <f aca="false">IF($B156="","",IF(AND($P156="Ha",$N156="Ha",OR($R156="",$R156&lt;=Boshqaruv!$C$12),OR($S156="",$S156&gt;Boshqaruv!$C$12)),"Ha",""))</f>
        <v/>
      </c>
      <c r="U156" s="13"/>
      <c r="V156" s="12"/>
      <c r="W156" s="14" t="str">
        <f aca="false">IF(OR($B156="",$C156=""),"",IF(COUNTIFS($B$5:$B$1804,$B156,$C$5:$C$1804,$C156)&gt;1,"Takror",""))</f>
        <v/>
      </c>
    </row>
    <row r="157" customFormat="false" ht="15" hidden="false" customHeight="false" outlineLevel="0" collapsed="false">
      <c r="A157" s="8" t="n">
        <v>153</v>
      </c>
      <c r="B157" s="12"/>
      <c r="C157" s="13"/>
      <c r="D157" s="24"/>
      <c r="E157" s="25"/>
      <c r="F157" s="12"/>
      <c r="G157" s="12"/>
      <c r="H157" s="25"/>
      <c r="I157" s="26" t="str">
        <f aca="false">IF(OR($B157="",$C157=""),"",$B157&amp;" ("&amp;DAY($C157)&amp;"."&amp;MONTH($C157)&amp;"."&amp;YEAR($C157)&amp;")")</f>
        <v/>
      </c>
      <c r="J157" s="14" t="str">
        <f aca="false">IF($C157="","",INT((Boshqaruv!$C$12-$C157)/365.25))</f>
        <v/>
      </c>
      <c r="K157" s="14" t="str">
        <f aca="false">IF($J157="","",IF($J157&lt;=14,"Ha","Yo'q"))</f>
        <v/>
      </c>
      <c r="L157" s="13"/>
      <c r="M157" s="13"/>
      <c r="N157" s="14" t="str">
        <f aca="false">IF($B157="","",IF(AND(OR($L157="",$L157&lt;=Boshqaruv!$C$12),OR($M157="",$M157&gt;Boshqaruv!$C$12)),"Ha",""))</f>
        <v/>
      </c>
      <c r="O157" s="25"/>
      <c r="P157" s="25"/>
      <c r="Q157" s="12"/>
      <c r="R157" s="13"/>
      <c r="S157" s="13"/>
      <c r="T157" s="14" t="str">
        <f aca="false">IF($B157="","",IF(AND($P157="Ha",$N157="Ha",OR($R157="",$R157&lt;=Boshqaruv!$C$12),OR($S157="",$S157&gt;Boshqaruv!$C$12)),"Ha",""))</f>
        <v/>
      </c>
      <c r="U157" s="13"/>
      <c r="V157" s="12"/>
      <c r="W157" s="14" t="str">
        <f aca="false">IF(OR($B157="",$C157=""),"",IF(COUNTIFS($B$5:$B$1804,$B157,$C$5:$C$1804,$C157)&gt;1,"Takror",""))</f>
        <v/>
      </c>
    </row>
    <row r="158" customFormat="false" ht="15" hidden="false" customHeight="false" outlineLevel="0" collapsed="false">
      <c r="A158" s="8" t="n">
        <v>154</v>
      </c>
      <c r="B158" s="12"/>
      <c r="C158" s="13"/>
      <c r="D158" s="24"/>
      <c r="E158" s="25"/>
      <c r="F158" s="12"/>
      <c r="G158" s="12"/>
      <c r="H158" s="25"/>
      <c r="I158" s="26" t="str">
        <f aca="false">IF(OR($B158="",$C158=""),"",$B158&amp;" ("&amp;DAY($C158)&amp;"."&amp;MONTH($C158)&amp;"."&amp;YEAR($C158)&amp;")")</f>
        <v/>
      </c>
      <c r="J158" s="14" t="str">
        <f aca="false">IF($C158="","",INT((Boshqaruv!$C$12-$C158)/365.25))</f>
        <v/>
      </c>
      <c r="K158" s="14" t="str">
        <f aca="false">IF($J158="","",IF($J158&lt;=14,"Ha","Yo'q"))</f>
        <v/>
      </c>
      <c r="L158" s="13"/>
      <c r="M158" s="13"/>
      <c r="N158" s="14" t="str">
        <f aca="false">IF($B158="","",IF(AND(OR($L158="",$L158&lt;=Boshqaruv!$C$12),OR($M158="",$M158&gt;Boshqaruv!$C$12)),"Ha",""))</f>
        <v/>
      </c>
      <c r="O158" s="25"/>
      <c r="P158" s="25"/>
      <c r="Q158" s="12"/>
      <c r="R158" s="13"/>
      <c r="S158" s="13"/>
      <c r="T158" s="14" t="str">
        <f aca="false">IF($B158="","",IF(AND($P158="Ha",$N158="Ha",OR($R158="",$R158&lt;=Boshqaruv!$C$12),OR($S158="",$S158&gt;Boshqaruv!$C$12)),"Ha",""))</f>
        <v/>
      </c>
      <c r="U158" s="13"/>
      <c r="V158" s="12"/>
      <c r="W158" s="14" t="str">
        <f aca="false">IF(OR($B158="",$C158=""),"",IF(COUNTIFS($B$5:$B$1804,$B158,$C$5:$C$1804,$C158)&gt;1,"Takror",""))</f>
        <v/>
      </c>
    </row>
    <row r="159" customFormat="false" ht="15" hidden="false" customHeight="false" outlineLevel="0" collapsed="false">
      <c r="A159" s="8" t="n">
        <v>155</v>
      </c>
      <c r="B159" s="12"/>
      <c r="C159" s="13"/>
      <c r="D159" s="24"/>
      <c r="E159" s="25"/>
      <c r="F159" s="12"/>
      <c r="G159" s="12"/>
      <c r="H159" s="25"/>
      <c r="I159" s="26" t="str">
        <f aca="false">IF(OR($B159="",$C159=""),"",$B159&amp;" ("&amp;DAY($C159)&amp;"."&amp;MONTH($C159)&amp;"."&amp;YEAR($C159)&amp;")")</f>
        <v/>
      </c>
      <c r="J159" s="14" t="str">
        <f aca="false">IF($C159="","",INT((Boshqaruv!$C$12-$C159)/365.25))</f>
        <v/>
      </c>
      <c r="K159" s="14" t="str">
        <f aca="false">IF($J159="","",IF($J159&lt;=14,"Ha","Yo'q"))</f>
        <v/>
      </c>
      <c r="L159" s="13"/>
      <c r="M159" s="13"/>
      <c r="N159" s="14" t="str">
        <f aca="false">IF($B159="","",IF(AND(OR($L159="",$L159&lt;=Boshqaruv!$C$12),OR($M159="",$M159&gt;Boshqaruv!$C$12)),"Ha",""))</f>
        <v/>
      </c>
      <c r="O159" s="25"/>
      <c r="P159" s="25"/>
      <c r="Q159" s="12"/>
      <c r="R159" s="13"/>
      <c r="S159" s="13"/>
      <c r="T159" s="14" t="str">
        <f aca="false">IF($B159="","",IF(AND($P159="Ha",$N159="Ha",OR($R159="",$R159&lt;=Boshqaruv!$C$12),OR($S159="",$S159&gt;Boshqaruv!$C$12)),"Ha",""))</f>
        <v/>
      </c>
      <c r="U159" s="13"/>
      <c r="V159" s="12"/>
      <c r="W159" s="14" t="str">
        <f aca="false">IF(OR($B159="",$C159=""),"",IF(COUNTIFS($B$5:$B$1804,$B159,$C$5:$C$1804,$C159)&gt;1,"Takror",""))</f>
        <v/>
      </c>
    </row>
    <row r="160" customFormat="false" ht="15" hidden="false" customHeight="false" outlineLevel="0" collapsed="false">
      <c r="A160" s="8" t="n">
        <v>156</v>
      </c>
      <c r="B160" s="12"/>
      <c r="C160" s="13"/>
      <c r="D160" s="24"/>
      <c r="E160" s="25"/>
      <c r="F160" s="12"/>
      <c r="G160" s="12"/>
      <c r="H160" s="25"/>
      <c r="I160" s="26" t="str">
        <f aca="false">IF(OR($B160="",$C160=""),"",$B160&amp;" ("&amp;DAY($C160)&amp;"."&amp;MONTH($C160)&amp;"."&amp;YEAR($C160)&amp;")")</f>
        <v/>
      </c>
      <c r="J160" s="14" t="str">
        <f aca="false">IF($C160="","",INT((Boshqaruv!$C$12-$C160)/365.25))</f>
        <v/>
      </c>
      <c r="K160" s="14" t="str">
        <f aca="false">IF($J160="","",IF($J160&lt;=14,"Ha","Yo'q"))</f>
        <v/>
      </c>
      <c r="L160" s="13"/>
      <c r="M160" s="13"/>
      <c r="N160" s="14" t="str">
        <f aca="false">IF($B160="","",IF(AND(OR($L160="",$L160&lt;=Boshqaruv!$C$12),OR($M160="",$M160&gt;Boshqaruv!$C$12)),"Ha",""))</f>
        <v/>
      </c>
      <c r="O160" s="25"/>
      <c r="P160" s="25"/>
      <c r="Q160" s="12"/>
      <c r="R160" s="13"/>
      <c r="S160" s="13"/>
      <c r="T160" s="14" t="str">
        <f aca="false">IF($B160="","",IF(AND($P160="Ha",$N160="Ha",OR($R160="",$R160&lt;=Boshqaruv!$C$12),OR($S160="",$S160&gt;Boshqaruv!$C$12)),"Ha",""))</f>
        <v/>
      </c>
      <c r="U160" s="13"/>
      <c r="V160" s="12"/>
      <c r="W160" s="14" t="str">
        <f aca="false">IF(OR($B160="",$C160=""),"",IF(COUNTIFS($B$5:$B$1804,$B160,$C$5:$C$1804,$C160)&gt;1,"Takror",""))</f>
        <v/>
      </c>
    </row>
    <row r="161" customFormat="false" ht="15" hidden="false" customHeight="false" outlineLevel="0" collapsed="false">
      <c r="A161" s="8" t="n">
        <v>157</v>
      </c>
      <c r="B161" s="12"/>
      <c r="C161" s="13"/>
      <c r="D161" s="24"/>
      <c r="E161" s="25"/>
      <c r="F161" s="12"/>
      <c r="G161" s="12"/>
      <c r="H161" s="25"/>
      <c r="I161" s="26" t="str">
        <f aca="false">IF(OR($B161="",$C161=""),"",$B161&amp;" ("&amp;DAY($C161)&amp;"."&amp;MONTH($C161)&amp;"."&amp;YEAR($C161)&amp;")")</f>
        <v/>
      </c>
      <c r="J161" s="14" t="str">
        <f aca="false">IF($C161="","",INT((Boshqaruv!$C$12-$C161)/365.25))</f>
        <v/>
      </c>
      <c r="K161" s="14" t="str">
        <f aca="false">IF($J161="","",IF($J161&lt;=14,"Ha","Yo'q"))</f>
        <v/>
      </c>
      <c r="L161" s="13"/>
      <c r="M161" s="13"/>
      <c r="N161" s="14" t="str">
        <f aca="false">IF($B161="","",IF(AND(OR($L161="",$L161&lt;=Boshqaruv!$C$12),OR($M161="",$M161&gt;Boshqaruv!$C$12)),"Ha",""))</f>
        <v/>
      </c>
      <c r="O161" s="25"/>
      <c r="P161" s="25"/>
      <c r="Q161" s="12"/>
      <c r="R161" s="13"/>
      <c r="S161" s="13"/>
      <c r="T161" s="14" t="str">
        <f aca="false">IF($B161="","",IF(AND($P161="Ha",$N161="Ha",OR($R161="",$R161&lt;=Boshqaruv!$C$12),OR($S161="",$S161&gt;Boshqaruv!$C$12)),"Ha",""))</f>
        <v/>
      </c>
      <c r="U161" s="13"/>
      <c r="V161" s="12"/>
      <c r="W161" s="14" t="str">
        <f aca="false">IF(OR($B161="",$C161=""),"",IF(COUNTIFS($B$5:$B$1804,$B161,$C$5:$C$1804,$C161)&gt;1,"Takror",""))</f>
        <v/>
      </c>
    </row>
    <row r="162" customFormat="false" ht="15" hidden="false" customHeight="false" outlineLevel="0" collapsed="false">
      <c r="A162" s="8" t="n">
        <v>158</v>
      </c>
      <c r="B162" s="12"/>
      <c r="C162" s="13"/>
      <c r="D162" s="24"/>
      <c r="E162" s="25"/>
      <c r="F162" s="12"/>
      <c r="G162" s="12"/>
      <c r="H162" s="25"/>
      <c r="I162" s="26" t="str">
        <f aca="false">IF(OR($B162="",$C162=""),"",$B162&amp;" ("&amp;DAY($C162)&amp;"."&amp;MONTH($C162)&amp;"."&amp;YEAR($C162)&amp;")")</f>
        <v/>
      </c>
      <c r="J162" s="14" t="str">
        <f aca="false">IF($C162="","",INT((Boshqaruv!$C$12-$C162)/365.25))</f>
        <v/>
      </c>
      <c r="K162" s="14" t="str">
        <f aca="false">IF($J162="","",IF($J162&lt;=14,"Ha","Yo'q"))</f>
        <v/>
      </c>
      <c r="L162" s="13"/>
      <c r="M162" s="13"/>
      <c r="N162" s="14" t="str">
        <f aca="false">IF($B162="","",IF(AND(OR($L162="",$L162&lt;=Boshqaruv!$C$12),OR($M162="",$M162&gt;Boshqaruv!$C$12)),"Ha",""))</f>
        <v/>
      </c>
      <c r="O162" s="25"/>
      <c r="P162" s="25"/>
      <c r="Q162" s="12"/>
      <c r="R162" s="13"/>
      <c r="S162" s="13"/>
      <c r="T162" s="14" t="str">
        <f aca="false">IF($B162="","",IF(AND($P162="Ha",$N162="Ha",OR($R162="",$R162&lt;=Boshqaruv!$C$12),OR($S162="",$S162&gt;Boshqaruv!$C$12)),"Ha",""))</f>
        <v/>
      </c>
      <c r="U162" s="13"/>
      <c r="V162" s="12"/>
      <c r="W162" s="14" t="str">
        <f aca="false">IF(OR($B162="",$C162=""),"",IF(COUNTIFS($B$5:$B$1804,$B162,$C$5:$C$1804,$C162)&gt;1,"Takror",""))</f>
        <v/>
      </c>
    </row>
    <row r="163" customFormat="false" ht="15" hidden="false" customHeight="false" outlineLevel="0" collapsed="false">
      <c r="A163" s="8" t="n">
        <v>159</v>
      </c>
      <c r="B163" s="12"/>
      <c r="C163" s="13"/>
      <c r="D163" s="24"/>
      <c r="E163" s="25"/>
      <c r="F163" s="12"/>
      <c r="G163" s="12"/>
      <c r="H163" s="25"/>
      <c r="I163" s="26" t="str">
        <f aca="false">IF(OR($B163="",$C163=""),"",$B163&amp;" ("&amp;DAY($C163)&amp;"."&amp;MONTH($C163)&amp;"."&amp;YEAR($C163)&amp;")")</f>
        <v/>
      </c>
      <c r="J163" s="14" t="str">
        <f aca="false">IF($C163="","",INT((Boshqaruv!$C$12-$C163)/365.25))</f>
        <v/>
      </c>
      <c r="K163" s="14" t="str">
        <f aca="false">IF($J163="","",IF($J163&lt;=14,"Ha","Yo'q"))</f>
        <v/>
      </c>
      <c r="L163" s="13"/>
      <c r="M163" s="13"/>
      <c r="N163" s="14" t="str">
        <f aca="false">IF($B163="","",IF(AND(OR($L163="",$L163&lt;=Boshqaruv!$C$12),OR($M163="",$M163&gt;Boshqaruv!$C$12)),"Ha",""))</f>
        <v/>
      </c>
      <c r="O163" s="25"/>
      <c r="P163" s="25"/>
      <c r="Q163" s="12"/>
      <c r="R163" s="13"/>
      <c r="S163" s="13"/>
      <c r="T163" s="14" t="str">
        <f aca="false">IF($B163="","",IF(AND($P163="Ha",$N163="Ha",OR($R163="",$R163&lt;=Boshqaruv!$C$12),OR($S163="",$S163&gt;Boshqaruv!$C$12)),"Ha",""))</f>
        <v/>
      </c>
      <c r="U163" s="13"/>
      <c r="V163" s="12"/>
      <c r="W163" s="14" t="str">
        <f aca="false">IF(OR($B163="",$C163=""),"",IF(COUNTIFS($B$5:$B$1804,$B163,$C$5:$C$1804,$C163)&gt;1,"Takror",""))</f>
        <v/>
      </c>
    </row>
    <row r="164" customFormat="false" ht="15" hidden="false" customHeight="false" outlineLevel="0" collapsed="false">
      <c r="A164" s="8" t="n">
        <v>160</v>
      </c>
      <c r="B164" s="12"/>
      <c r="C164" s="13"/>
      <c r="D164" s="24"/>
      <c r="E164" s="25"/>
      <c r="F164" s="12"/>
      <c r="G164" s="12"/>
      <c r="H164" s="25"/>
      <c r="I164" s="26" t="str">
        <f aca="false">IF(OR($B164="",$C164=""),"",$B164&amp;" ("&amp;DAY($C164)&amp;"."&amp;MONTH($C164)&amp;"."&amp;YEAR($C164)&amp;")")</f>
        <v/>
      </c>
      <c r="J164" s="14" t="str">
        <f aca="false">IF($C164="","",INT((Boshqaruv!$C$12-$C164)/365.25))</f>
        <v/>
      </c>
      <c r="K164" s="14" t="str">
        <f aca="false">IF($J164="","",IF($J164&lt;=14,"Ha","Yo'q"))</f>
        <v/>
      </c>
      <c r="L164" s="13"/>
      <c r="M164" s="13"/>
      <c r="N164" s="14" t="str">
        <f aca="false">IF($B164="","",IF(AND(OR($L164="",$L164&lt;=Boshqaruv!$C$12),OR($M164="",$M164&gt;Boshqaruv!$C$12)),"Ha",""))</f>
        <v/>
      </c>
      <c r="O164" s="25"/>
      <c r="P164" s="25"/>
      <c r="Q164" s="12"/>
      <c r="R164" s="13"/>
      <c r="S164" s="13"/>
      <c r="T164" s="14" t="str">
        <f aca="false">IF($B164="","",IF(AND($P164="Ha",$N164="Ha",OR($R164="",$R164&lt;=Boshqaruv!$C$12),OR($S164="",$S164&gt;Boshqaruv!$C$12)),"Ha",""))</f>
        <v/>
      </c>
      <c r="U164" s="13"/>
      <c r="V164" s="12"/>
      <c r="W164" s="14" t="str">
        <f aca="false">IF(OR($B164="",$C164=""),"",IF(COUNTIFS($B$5:$B$1804,$B164,$C$5:$C$1804,$C164)&gt;1,"Takror",""))</f>
        <v/>
      </c>
    </row>
    <row r="165" customFormat="false" ht="15" hidden="false" customHeight="false" outlineLevel="0" collapsed="false">
      <c r="A165" s="8" t="n">
        <v>161</v>
      </c>
      <c r="B165" s="12"/>
      <c r="C165" s="13"/>
      <c r="D165" s="24"/>
      <c r="E165" s="25"/>
      <c r="F165" s="12"/>
      <c r="G165" s="12"/>
      <c r="H165" s="25"/>
      <c r="I165" s="26" t="str">
        <f aca="false">IF(OR($B165="",$C165=""),"",$B165&amp;" ("&amp;DAY($C165)&amp;"."&amp;MONTH($C165)&amp;"."&amp;YEAR($C165)&amp;")")</f>
        <v/>
      </c>
      <c r="J165" s="14" t="str">
        <f aca="false">IF($C165="","",INT((Boshqaruv!$C$12-$C165)/365.25))</f>
        <v/>
      </c>
      <c r="K165" s="14" t="str">
        <f aca="false">IF($J165="","",IF($J165&lt;=14,"Ha","Yo'q"))</f>
        <v/>
      </c>
      <c r="L165" s="13"/>
      <c r="M165" s="13"/>
      <c r="N165" s="14" t="str">
        <f aca="false">IF($B165="","",IF(AND(OR($L165="",$L165&lt;=Boshqaruv!$C$12),OR($M165="",$M165&gt;Boshqaruv!$C$12)),"Ha",""))</f>
        <v/>
      </c>
      <c r="O165" s="25"/>
      <c r="P165" s="25"/>
      <c r="Q165" s="12"/>
      <c r="R165" s="13"/>
      <c r="S165" s="13"/>
      <c r="T165" s="14" t="str">
        <f aca="false">IF($B165="","",IF(AND($P165="Ha",$N165="Ha",OR($R165="",$R165&lt;=Boshqaruv!$C$12),OR($S165="",$S165&gt;Boshqaruv!$C$12)),"Ha",""))</f>
        <v/>
      </c>
      <c r="U165" s="13"/>
      <c r="V165" s="12"/>
      <c r="W165" s="14" t="str">
        <f aca="false">IF(OR($B165="",$C165=""),"",IF(COUNTIFS($B$5:$B$1804,$B165,$C$5:$C$1804,$C165)&gt;1,"Takror",""))</f>
        <v/>
      </c>
    </row>
    <row r="166" customFormat="false" ht="15" hidden="false" customHeight="false" outlineLevel="0" collapsed="false">
      <c r="A166" s="8" t="n">
        <v>162</v>
      </c>
      <c r="B166" s="12"/>
      <c r="C166" s="13"/>
      <c r="D166" s="24"/>
      <c r="E166" s="25"/>
      <c r="F166" s="12"/>
      <c r="G166" s="12"/>
      <c r="H166" s="25"/>
      <c r="I166" s="26" t="str">
        <f aca="false">IF(OR($B166="",$C166=""),"",$B166&amp;" ("&amp;DAY($C166)&amp;"."&amp;MONTH($C166)&amp;"."&amp;YEAR($C166)&amp;")")</f>
        <v/>
      </c>
      <c r="J166" s="14" t="str">
        <f aca="false">IF($C166="","",INT((Boshqaruv!$C$12-$C166)/365.25))</f>
        <v/>
      </c>
      <c r="K166" s="14" t="str">
        <f aca="false">IF($J166="","",IF($J166&lt;=14,"Ha","Yo'q"))</f>
        <v/>
      </c>
      <c r="L166" s="13"/>
      <c r="M166" s="13"/>
      <c r="N166" s="14" t="str">
        <f aca="false">IF($B166="","",IF(AND(OR($L166="",$L166&lt;=Boshqaruv!$C$12),OR($M166="",$M166&gt;Boshqaruv!$C$12)),"Ha",""))</f>
        <v/>
      </c>
      <c r="O166" s="25"/>
      <c r="P166" s="25"/>
      <c r="Q166" s="12"/>
      <c r="R166" s="13"/>
      <c r="S166" s="13"/>
      <c r="T166" s="14" t="str">
        <f aca="false">IF($B166="","",IF(AND($P166="Ha",$N166="Ha",OR($R166="",$R166&lt;=Boshqaruv!$C$12),OR($S166="",$S166&gt;Boshqaruv!$C$12)),"Ha",""))</f>
        <v/>
      </c>
      <c r="U166" s="13"/>
      <c r="V166" s="12"/>
      <c r="W166" s="14" t="str">
        <f aca="false">IF(OR($B166="",$C166=""),"",IF(COUNTIFS($B$5:$B$1804,$B166,$C$5:$C$1804,$C166)&gt;1,"Takror",""))</f>
        <v/>
      </c>
    </row>
    <row r="167" customFormat="false" ht="15" hidden="false" customHeight="false" outlineLevel="0" collapsed="false">
      <c r="A167" s="8" t="n">
        <v>163</v>
      </c>
      <c r="B167" s="12"/>
      <c r="C167" s="13"/>
      <c r="D167" s="24"/>
      <c r="E167" s="25"/>
      <c r="F167" s="12"/>
      <c r="G167" s="12"/>
      <c r="H167" s="25"/>
      <c r="I167" s="26" t="str">
        <f aca="false">IF(OR($B167="",$C167=""),"",$B167&amp;" ("&amp;DAY($C167)&amp;"."&amp;MONTH($C167)&amp;"."&amp;YEAR($C167)&amp;")")</f>
        <v/>
      </c>
      <c r="J167" s="14" t="str">
        <f aca="false">IF($C167="","",INT((Boshqaruv!$C$12-$C167)/365.25))</f>
        <v/>
      </c>
      <c r="K167" s="14" t="str">
        <f aca="false">IF($J167="","",IF($J167&lt;=14,"Ha","Yo'q"))</f>
        <v/>
      </c>
      <c r="L167" s="13"/>
      <c r="M167" s="13"/>
      <c r="N167" s="14" t="str">
        <f aca="false">IF($B167="","",IF(AND(OR($L167="",$L167&lt;=Boshqaruv!$C$12),OR($M167="",$M167&gt;Boshqaruv!$C$12)),"Ha",""))</f>
        <v/>
      </c>
      <c r="O167" s="25"/>
      <c r="P167" s="25"/>
      <c r="Q167" s="12"/>
      <c r="R167" s="13"/>
      <c r="S167" s="13"/>
      <c r="T167" s="14" t="str">
        <f aca="false">IF($B167="","",IF(AND($P167="Ha",$N167="Ha",OR($R167="",$R167&lt;=Boshqaruv!$C$12),OR($S167="",$S167&gt;Boshqaruv!$C$12)),"Ha",""))</f>
        <v/>
      </c>
      <c r="U167" s="13"/>
      <c r="V167" s="12"/>
      <c r="W167" s="14" t="str">
        <f aca="false">IF(OR($B167="",$C167=""),"",IF(COUNTIFS($B$5:$B$1804,$B167,$C$5:$C$1804,$C167)&gt;1,"Takror",""))</f>
        <v/>
      </c>
    </row>
    <row r="168" customFormat="false" ht="15" hidden="false" customHeight="false" outlineLevel="0" collapsed="false">
      <c r="A168" s="8" t="n">
        <v>164</v>
      </c>
      <c r="B168" s="12"/>
      <c r="C168" s="13"/>
      <c r="D168" s="24"/>
      <c r="E168" s="25"/>
      <c r="F168" s="12"/>
      <c r="G168" s="12"/>
      <c r="H168" s="25"/>
      <c r="I168" s="26" t="str">
        <f aca="false">IF(OR($B168="",$C168=""),"",$B168&amp;" ("&amp;DAY($C168)&amp;"."&amp;MONTH($C168)&amp;"."&amp;YEAR($C168)&amp;")")</f>
        <v/>
      </c>
      <c r="J168" s="14" t="str">
        <f aca="false">IF($C168="","",INT((Boshqaruv!$C$12-$C168)/365.25))</f>
        <v/>
      </c>
      <c r="K168" s="14" t="str">
        <f aca="false">IF($J168="","",IF($J168&lt;=14,"Ha","Yo'q"))</f>
        <v/>
      </c>
      <c r="L168" s="13"/>
      <c r="M168" s="13"/>
      <c r="N168" s="14" t="str">
        <f aca="false">IF($B168="","",IF(AND(OR($L168="",$L168&lt;=Boshqaruv!$C$12),OR($M168="",$M168&gt;Boshqaruv!$C$12)),"Ha",""))</f>
        <v/>
      </c>
      <c r="O168" s="25"/>
      <c r="P168" s="25"/>
      <c r="Q168" s="12"/>
      <c r="R168" s="13"/>
      <c r="S168" s="13"/>
      <c r="T168" s="14" t="str">
        <f aca="false">IF($B168="","",IF(AND($P168="Ha",$N168="Ha",OR($R168="",$R168&lt;=Boshqaruv!$C$12),OR($S168="",$S168&gt;Boshqaruv!$C$12)),"Ha",""))</f>
        <v/>
      </c>
      <c r="U168" s="13"/>
      <c r="V168" s="12"/>
      <c r="W168" s="14" t="str">
        <f aca="false">IF(OR($B168="",$C168=""),"",IF(COUNTIFS($B$5:$B$1804,$B168,$C$5:$C$1804,$C168)&gt;1,"Takror",""))</f>
        <v/>
      </c>
    </row>
    <row r="169" customFormat="false" ht="15" hidden="false" customHeight="false" outlineLevel="0" collapsed="false">
      <c r="A169" s="8" t="n">
        <v>165</v>
      </c>
      <c r="B169" s="12"/>
      <c r="C169" s="13"/>
      <c r="D169" s="24"/>
      <c r="E169" s="25"/>
      <c r="F169" s="12"/>
      <c r="G169" s="12"/>
      <c r="H169" s="25"/>
      <c r="I169" s="26" t="str">
        <f aca="false">IF(OR($B169="",$C169=""),"",$B169&amp;" ("&amp;DAY($C169)&amp;"."&amp;MONTH($C169)&amp;"."&amp;YEAR($C169)&amp;")")</f>
        <v/>
      </c>
      <c r="J169" s="14" t="str">
        <f aca="false">IF($C169="","",INT((Boshqaruv!$C$12-$C169)/365.25))</f>
        <v/>
      </c>
      <c r="K169" s="14" t="str">
        <f aca="false">IF($J169="","",IF($J169&lt;=14,"Ha","Yo'q"))</f>
        <v/>
      </c>
      <c r="L169" s="13"/>
      <c r="M169" s="13"/>
      <c r="N169" s="14" t="str">
        <f aca="false">IF($B169="","",IF(AND(OR($L169="",$L169&lt;=Boshqaruv!$C$12),OR($M169="",$M169&gt;Boshqaruv!$C$12)),"Ha",""))</f>
        <v/>
      </c>
      <c r="O169" s="25"/>
      <c r="P169" s="25"/>
      <c r="Q169" s="12"/>
      <c r="R169" s="13"/>
      <c r="S169" s="13"/>
      <c r="T169" s="14" t="str">
        <f aca="false">IF($B169="","",IF(AND($P169="Ha",$N169="Ha",OR($R169="",$R169&lt;=Boshqaruv!$C$12),OR($S169="",$S169&gt;Boshqaruv!$C$12)),"Ha",""))</f>
        <v/>
      </c>
      <c r="U169" s="13"/>
      <c r="V169" s="12"/>
      <c r="W169" s="14" t="str">
        <f aca="false">IF(OR($B169="",$C169=""),"",IF(COUNTIFS($B$5:$B$1804,$B169,$C$5:$C$1804,$C169)&gt;1,"Takror",""))</f>
        <v/>
      </c>
    </row>
    <row r="170" customFormat="false" ht="15" hidden="false" customHeight="false" outlineLevel="0" collapsed="false">
      <c r="A170" s="8" t="n">
        <v>166</v>
      </c>
      <c r="B170" s="12"/>
      <c r="C170" s="13"/>
      <c r="D170" s="24"/>
      <c r="E170" s="25"/>
      <c r="F170" s="12"/>
      <c r="G170" s="12"/>
      <c r="H170" s="25"/>
      <c r="I170" s="26" t="str">
        <f aca="false">IF(OR($B170="",$C170=""),"",$B170&amp;" ("&amp;DAY($C170)&amp;"."&amp;MONTH($C170)&amp;"."&amp;YEAR($C170)&amp;")")</f>
        <v/>
      </c>
      <c r="J170" s="14" t="str">
        <f aca="false">IF($C170="","",INT((Boshqaruv!$C$12-$C170)/365.25))</f>
        <v/>
      </c>
      <c r="K170" s="14" t="str">
        <f aca="false">IF($J170="","",IF($J170&lt;=14,"Ha","Yo'q"))</f>
        <v/>
      </c>
      <c r="L170" s="13"/>
      <c r="M170" s="13"/>
      <c r="N170" s="14" t="str">
        <f aca="false">IF($B170="","",IF(AND(OR($L170="",$L170&lt;=Boshqaruv!$C$12),OR($M170="",$M170&gt;Boshqaruv!$C$12)),"Ha",""))</f>
        <v/>
      </c>
      <c r="O170" s="25"/>
      <c r="P170" s="25"/>
      <c r="Q170" s="12"/>
      <c r="R170" s="13"/>
      <c r="S170" s="13"/>
      <c r="T170" s="14" t="str">
        <f aca="false">IF($B170="","",IF(AND($P170="Ha",$N170="Ha",OR($R170="",$R170&lt;=Boshqaruv!$C$12),OR($S170="",$S170&gt;Boshqaruv!$C$12)),"Ha",""))</f>
        <v/>
      </c>
      <c r="U170" s="13"/>
      <c r="V170" s="12"/>
      <c r="W170" s="14" t="str">
        <f aca="false">IF(OR($B170="",$C170=""),"",IF(COUNTIFS($B$5:$B$1804,$B170,$C$5:$C$1804,$C170)&gt;1,"Takror",""))</f>
        <v/>
      </c>
    </row>
    <row r="171" customFormat="false" ht="15" hidden="false" customHeight="false" outlineLevel="0" collapsed="false">
      <c r="A171" s="8" t="n">
        <v>167</v>
      </c>
      <c r="B171" s="12"/>
      <c r="C171" s="13"/>
      <c r="D171" s="24"/>
      <c r="E171" s="25"/>
      <c r="F171" s="12"/>
      <c r="G171" s="12"/>
      <c r="H171" s="25"/>
      <c r="I171" s="26" t="str">
        <f aca="false">IF(OR($B171="",$C171=""),"",$B171&amp;" ("&amp;DAY($C171)&amp;"."&amp;MONTH($C171)&amp;"."&amp;YEAR($C171)&amp;")")</f>
        <v/>
      </c>
      <c r="J171" s="14" t="str">
        <f aca="false">IF($C171="","",INT((Boshqaruv!$C$12-$C171)/365.25))</f>
        <v/>
      </c>
      <c r="K171" s="14" t="str">
        <f aca="false">IF($J171="","",IF($J171&lt;=14,"Ha","Yo'q"))</f>
        <v/>
      </c>
      <c r="L171" s="13"/>
      <c r="M171" s="13"/>
      <c r="N171" s="14" t="str">
        <f aca="false">IF($B171="","",IF(AND(OR($L171="",$L171&lt;=Boshqaruv!$C$12),OR($M171="",$M171&gt;Boshqaruv!$C$12)),"Ha",""))</f>
        <v/>
      </c>
      <c r="O171" s="25"/>
      <c r="P171" s="25"/>
      <c r="Q171" s="12"/>
      <c r="R171" s="13"/>
      <c r="S171" s="13"/>
      <c r="T171" s="14" t="str">
        <f aca="false">IF($B171="","",IF(AND($P171="Ha",$N171="Ha",OR($R171="",$R171&lt;=Boshqaruv!$C$12),OR($S171="",$S171&gt;Boshqaruv!$C$12)),"Ha",""))</f>
        <v/>
      </c>
      <c r="U171" s="13"/>
      <c r="V171" s="12"/>
      <c r="W171" s="14" t="str">
        <f aca="false">IF(OR($B171="",$C171=""),"",IF(COUNTIFS($B$5:$B$1804,$B171,$C$5:$C$1804,$C171)&gt;1,"Takror",""))</f>
        <v/>
      </c>
    </row>
    <row r="172" customFormat="false" ht="15" hidden="false" customHeight="false" outlineLevel="0" collapsed="false">
      <c r="A172" s="8" t="n">
        <v>168</v>
      </c>
      <c r="B172" s="12"/>
      <c r="C172" s="13"/>
      <c r="D172" s="24"/>
      <c r="E172" s="25"/>
      <c r="F172" s="12"/>
      <c r="G172" s="12"/>
      <c r="H172" s="25"/>
      <c r="I172" s="26" t="str">
        <f aca="false">IF(OR($B172="",$C172=""),"",$B172&amp;" ("&amp;DAY($C172)&amp;"."&amp;MONTH($C172)&amp;"."&amp;YEAR($C172)&amp;")")</f>
        <v/>
      </c>
      <c r="J172" s="14" t="str">
        <f aca="false">IF($C172="","",INT((Boshqaruv!$C$12-$C172)/365.25))</f>
        <v/>
      </c>
      <c r="K172" s="14" t="str">
        <f aca="false">IF($J172="","",IF($J172&lt;=14,"Ha","Yo'q"))</f>
        <v/>
      </c>
      <c r="L172" s="13"/>
      <c r="M172" s="13"/>
      <c r="N172" s="14" t="str">
        <f aca="false">IF($B172="","",IF(AND(OR($L172="",$L172&lt;=Boshqaruv!$C$12),OR($M172="",$M172&gt;Boshqaruv!$C$12)),"Ha",""))</f>
        <v/>
      </c>
      <c r="O172" s="25"/>
      <c r="P172" s="25"/>
      <c r="Q172" s="12"/>
      <c r="R172" s="13"/>
      <c r="S172" s="13"/>
      <c r="T172" s="14" t="str">
        <f aca="false">IF($B172="","",IF(AND($P172="Ha",$N172="Ha",OR($R172="",$R172&lt;=Boshqaruv!$C$12),OR($S172="",$S172&gt;Boshqaruv!$C$12)),"Ha",""))</f>
        <v/>
      </c>
      <c r="U172" s="13"/>
      <c r="V172" s="12"/>
      <c r="W172" s="14" t="str">
        <f aca="false">IF(OR($B172="",$C172=""),"",IF(COUNTIFS($B$5:$B$1804,$B172,$C$5:$C$1804,$C172)&gt;1,"Takror",""))</f>
        <v/>
      </c>
    </row>
    <row r="173" customFormat="false" ht="15" hidden="false" customHeight="false" outlineLevel="0" collapsed="false">
      <c r="A173" s="8" t="n">
        <v>169</v>
      </c>
      <c r="B173" s="12"/>
      <c r="C173" s="13"/>
      <c r="D173" s="24"/>
      <c r="E173" s="25"/>
      <c r="F173" s="12"/>
      <c r="G173" s="12"/>
      <c r="H173" s="25"/>
      <c r="I173" s="26" t="str">
        <f aca="false">IF(OR($B173="",$C173=""),"",$B173&amp;" ("&amp;DAY($C173)&amp;"."&amp;MONTH($C173)&amp;"."&amp;YEAR($C173)&amp;")")</f>
        <v/>
      </c>
      <c r="J173" s="14" t="str">
        <f aca="false">IF($C173="","",INT((Boshqaruv!$C$12-$C173)/365.25))</f>
        <v/>
      </c>
      <c r="K173" s="14" t="str">
        <f aca="false">IF($J173="","",IF($J173&lt;=14,"Ha","Yo'q"))</f>
        <v/>
      </c>
      <c r="L173" s="13"/>
      <c r="M173" s="13"/>
      <c r="N173" s="14" t="str">
        <f aca="false">IF($B173="","",IF(AND(OR($L173="",$L173&lt;=Boshqaruv!$C$12),OR($M173="",$M173&gt;Boshqaruv!$C$12)),"Ha",""))</f>
        <v/>
      </c>
      <c r="O173" s="25"/>
      <c r="P173" s="25"/>
      <c r="Q173" s="12"/>
      <c r="R173" s="13"/>
      <c r="S173" s="13"/>
      <c r="T173" s="14" t="str">
        <f aca="false">IF($B173="","",IF(AND($P173="Ha",$N173="Ha",OR($R173="",$R173&lt;=Boshqaruv!$C$12),OR($S173="",$S173&gt;Boshqaruv!$C$12)),"Ha",""))</f>
        <v/>
      </c>
      <c r="U173" s="13"/>
      <c r="V173" s="12"/>
      <c r="W173" s="14" t="str">
        <f aca="false">IF(OR($B173="",$C173=""),"",IF(COUNTIFS($B$5:$B$1804,$B173,$C$5:$C$1804,$C173)&gt;1,"Takror",""))</f>
        <v/>
      </c>
    </row>
    <row r="174" customFormat="false" ht="15" hidden="false" customHeight="false" outlineLevel="0" collapsed="false">
      <c r="A174" s="8" t="n">
        <v>170</v>
      </c>
      <c r="B174" s="12"/>
      <c r="C174" s="13"/>
      <c r="D174" s="24"/>
      <c r="E174" s="25"/>
      <c r="F174" s="12"/>
      <c r="G174" s="12"/>
      <c r="H174" s="25"/>
      <c r="I174" s="26" t="str">
        <f aca="false">IF(OR($B174="",$C174=""),"",$B174&amp;" ("&amp;DAY($C174)&amp;"."&amp;MONTH($C174)&amp;"."&amp;YEAR($C174)&amp;")")</f>
        <v/>
      </c>
      <c r="J174" s="14" t="str">
        <f aca="false">IF($C174="","",INT((Boshqaruv!$C$12-$C174)/365.25))</f>
        <v/>
      </c>
      <c r="K174" s="14" t="str">
        <f aca="false">IF($J174="","",IF($J174&lt;=14,"Ha","Yo'q"))</f>
        <v/>
      </c>
      <c r="L174" s="13"/>
      <c r="M174" s="13"/>
      <c r="N174" s="14" t="str">
        <f aca="false">IF($B174="","",IF(AND(OR($L174="",$L174&lt;=Boshqaruv!$C$12),OR($M174="",$M174&gt;Boshqaruv!$C$12)),"Ha",""))</f>
        <v/>
      </c>
      <c r="O174" s="25"/>
      <c r="P174" s="25"/>
      <c r="Q174" s="12"/>
      <c r="R174" s="13"/>
      <c r="S174" s="13"/>
      <c r="T174" s="14" t="str">
        <f aca="false">IF($B174="","",IF(AND($P174="Ha",$N174="Ha",OR($R174="",$R174&lt;=Boshqaruv!$C$12),OR($S174="",$S174&gt;Boshqaruv!$C$12)),"Ha",""))</f>
        <v/>
      </c>
      <c r="U174" s="13"/>
      <c r="V174" s="12"/>
      <c r="W174" s="14" t="str">
        <f aca="false">IF(OR($B174="",$C174=""),"",IF(COUNTIFS($B$5:$B$1804,$B174,$C$5:$C$1804,$C174)&gt;1,"Takror",""))</f>
        <v/>
      </c>
    </row>
    <row r="175" customFormat="false" ht="15" hidden="false" customHeight="false" outlineLevel="0" collapsed="false">
      <c r="A175" s="8" t="n">
        <v>171</v>
      </c>
      <c r="B175" s="12"/>
      <c r="C175" s="13"/>
      <c r="D175" s="24"/>
      <c r="E175" s="25"/>
      <c r="F175" s="12"/>
      <c r="G175" s="12"/>
      <c r="H175" s="25"/>
      <c r="I175" s="26" t="str">
        <f aca="false">IF(OR($B175="",$C175=""),"",$B175&amp;" ("&amp;DAY($C175)&amp;"."&amp;MONTH($C175)&amp;"."&amp;YEAR($C175)&amp;")")</f>
        <v/>
      </c>
      <c r="J175" s="14" t="str">
        <f aca="false">IF($C175="","",INT((Boshqaruv!$C$12-$C175)/365.25))</f>
        <v/>
      </c>
      <c r="K175" s="14" t="str">
        <f aca="false">IF($J175="","",IF($J175&lt;=14,"Ha","Yo'q"))</f>
        <v/>
      </c>
      <c r="L175" s="13"/>
      <c r="M175" s="13"/>
      <c r="N175" s="14" t="str">
        <f aca="false">IF($B175="","",IF(AND(OR($L175="",$L175&lt;=Boshqaruv!$C$12),OR($M175="",$M175&gt;Boshqaruv!$C$12)),"Ha",""))</f>
        <v/>
      </c>
      <c r="O175" s="25"/>
      <c r="P175" s="25"/>
      <c r="Q175" s="12"/>
      <c r="R175" s="13"/>
      <c r="S175" s="13"/>
      <c r="T175" s="14" t="str">
        <f aca="false">IF($B175="","",IF(AND($P175="Ha",$N175="Ha",OR($R175="",$R175&lt;=Boshqaruv!$C$12),OR($S175="",$S175&gt;Boshqaruv!$C$12)),"Ha",""))</f>
        <v/>
      </c>
      <c r="U175" s="13"/>
      <c r="V175" s="12"/>
      <c r="W175" s="14" t="str">
        <f aca="false">IF(OR($B175="",$C175=""),"",IF(COUNTIFS($B$5:$B$1804,$B175,$C$5:$C$1804,$C175)&gt;1,"Takror",""))</f>
        <v/>
      </c>
    </row>
    <row r="176" customFormat="false" ht="15" hidden="false" customHeight="false" outlineLevel="0" collapsed="false">
      <c r="A176" s="8" t="n">
        <v>172</v>
      </c>
      <c r="B176" s="12"/>
      <c r="C176" s="13"/>
      <c r="D176" s="24"/>
      <c r="E176" s="25"/>
      <c r="F176" s="12"/>
      <c r="G176" s="12"/>
      <c r="H176" s="25"/>
      <c r="I176" s="26" t="str">
        <f aca="false">IF(OR($B176="",$C176=""),"",$B176&amp;" ("&amp;DAY($C176)&amp;"."&amp;MONTH($C176)&amp;"."&amp;YEAR($C176)&amp;")")</f>
        <v/>
      </c>
      <c r="J176" s="14" t="str">
        <f aca="false">IF($C176="","",INT((Boshqaruv!$C$12-$C176)/365.25))</f>
        <v/>
      </c>
      <c r="K176" s="14" t="str">
        <f aca="false">IF($J176="","",IF($J176&lt;=14,"Ha","Yo'q"))</f>
        <v/>
      </c>
      <c r="L176" s="13"/>
      <c r="M176" s="13"/>
      <c r="N176" s="14" t="str">
        <f aca="false">IF($B176="","",IF(AND(OR($L176="",$L176&lt;=Boshqaruv!$C$12),OR($M176="",$M176&gt;Boshqaruv!$C$12)),"Ha",""))</f>
        <v/>
      </c>
      <c r="O176" s="25"/>
      <c r="P176" s="25"/>
      <c r="Q176" s="12"/>
      <c r="R176" s="13"/>
      <c r="S176" s="13"/>
      <c r="T176" s="14" t="str">
        <f aca="false">IF($B176="","",IF(AND($P176="Ha",$N176="Ha",OR($R176="",$R176&lt;=Boshqaruv!$C$12),OR($S176="",$S176&gt;Boshqaruv!$C$12)),"Ha",""))</f>
        <v/>
      </c>
      <c r="U176" s="13"/>
      <c r="V176" s="12"/>
      <c r="W176" s="14" t="str">
        <f aca="false">IF(OR($B176="",$C176=""),"",IF(COUNTIFS($B$5:$B$1804,$B176,$C$5:$C$1804,$C176)&gt;1,"Takror",""))</f>
        <v/>
      </c>
    </row>
    <row r="177" customFormat="false" ht="15" hidden="false" customHeight="false" outlineLevel="0" collapsed="false">
      <c r="A177" s="8" t="n">
        <v>173</v>
      </c>
      <c r="B177" s="12"/>
      <c r="C177" s="13"/>
      <c r="D177" s="24"/>
      <c r="E177" s="25"/>
      <c r="F177" s="12"/>
      <c r="G177" s="12"/>
      <c r="H177" s="25"/>
      <c r="I177" s="26" t="str">
        <f aca="false">IF(OR($B177="",$C177=""),"",$B177&amp;" ("&amp;DAY($C177)&amp;"."&amp;MONTH($C177)&amp;"."&amp;YEAR($C177)&amp;")")</f>
        <v/>
      </c>
      <c r="J177" s="14" t="str">
        <f aca="false">IF($C177="","",INT((Boshqaruv!$C$12-$C177)/365.25))</f>
        <v/>
      </c>
      <c r="K177" s="14" t="str">
        <f aca="false">IF($J177="","",IF($J177&lt;=14,"Ha","Yo'q"))</f>
        <v/>
      </c>
      <c r="L177" s="13"/>
      <c r="M177" s="13"/>
      <c r="N177" s="14" t="str">
        <f aca="false">IF($B177="","",IF(AND(OR($L177="",$L177&lt;=Boshqaruv!$C$12),OR($M177="",$M177&gt;Boshqaruv!$C$12)),"Ha",""))</f>
        <v/>
      </c>
      <c r="O177" s="25"/>
      <c r="P177" s="25"/>
      <c r="Q177" s="12"/>
      <c r="R177" s="13"/>
      <c r="S177" s="13"/>
      <c r="T177" s="14" t="str">
        <f aca="false">IF($B177="","",IF(AND($P177="Ha",$N177="Ha",OR($R177="",$R177&lt;=Boshqaruv!$C$12),OR($S177="",$S177&gt;Boshqaruv!$C$12)),"Ha",""))</f>
        <v/>
      </c>
      <c r="U177" s="13"/>
      <c r="V177" s="12"/>
      <c r="W177" s="14" t="str">
        <f aca="false">IF(OR($B177="",$C177=""),"",IF(COUNTIFS($B$5:$B$1804,$B177,$C$5:$C$1804,$C177)&gt;1,"Takror",""))</f>
        <v/>
      </c>
    </row>
    <row r="178" customFormat="false" ht="15" hidden="false" customHeight="false" outlineLevel="0" collapsed="false">
      <c r="A178" s="8" t="n">
        <v>174</v>
      </c>
      <c r="B178" s="12"/>
      <c r="C178" s="13"/>
      <c r="D178" s="24"/>
      <c r="E178" s="25"/>
      <c r="F178" s="12"/>
      <c r="G178" s="12"/>
      <c r="H178" s="25"/>
      <c r="I178" s="26" t="str">
        <f aca="false">IF(OR($B178="",$C178=""),"",$B178&amp;" ("&amp;DAY($C178)&amp;"."&amp;MONTH($C178)&amp;"."&amp;YEAR($C178)&amp;")")</f>
        <v/>
      </c>
      <c r="J178" s="14" t="str">
        <f aca="false">IF($C178="","",INT((Boshqaruv!$C$12-$C178)/365.25))</f>
        <v/>
      </c>
      <c r="K178" s="14" t="str">
        <f aca="false">IF($J178="","",IF($J178&lt;=14,"Ha","Yo'q"))</f>
        <v/>
      </c>
      <c r="L178" s="13"/>
      <c r="M178" s="13"/>
      <c r="N178" s="14" t="str">
        <f aca="false">IF($B178="","",IF(AND(OR($L178="",$L178&lt;=Boshqaruv!$C$12),OR($M178="",$M178&gt;Boshqaruv!$C$12)),"Ha",""))</f>
        <v/>
      </c>
      <c r="O178" s="25"/>
      <c r="P178" s="25"/>
      <c r="Q178" s="12"/>
      <c r="R178" s="13"/>
      <c r="S178" s="13"/>
      <c r="T178" s="14" t="str">
        <f aca="false">IF($B178="","",IF(AND($P178="Ha",$N178="Ha",OR($R178="",$R178&lt;=Boshqaruv!$C$12),OR($S178="",$S178&gt;Boshqaruv!$C$12)),"Ha",""))</f>
        <v/>
      </c>
      <c r="U178" s="13"/>
      <c r="V178" s="12"/>
      <c r="W178" s="14" t="str">
        <f aca="false">IF(OR($B178="",$C178=""),"",IF(COUNTIFS($B$5:$B$1804,$B178,$C$5:$C$1804,$C178)&gt;1,"Takror",""))</f>
        <v/>
      </c>
    </row>
    <row r="179" customFormat="false" ht="15" hidden="false" customHeight="false" outlineLevel="0" collapsed="false">
      <c r="A179" s="8" t="n">
        <v>175</v>
      </c>
      <c r="B179" s="12"/>
      <c r="C179" s="13"/>
      <c r="D179" s="24"/>
      <c r="E179" s="25"/>
      <c r="F179" s="12"/>
      <c r="G179" s="12"/>
      <c r="H179" s="25"/>
      <c r="I179" s="26" t="str">
        <f aca="false">IF(OR($B179="",$C179=""),"",$B179&amp;" ("&amp;DAY($C179)&amp;"."&amp;MONTH($C179)&amp;"."&amp;YEAR($C179)&amp;")")</f>
        <v/>
      </c>
      <c r="J179" s="14" t="str">
        <f aca="false">IF($C179="","",INT((Boshqaruv!$C$12-$C179)/365.25))</f>
        <v/>
      </c>
      <c r="K179" s="14" t="str">
        <f aca="false">IF($J179="","",IF($J179&lt;=14,"Ha","Yo'q"))</f>
        <v/>
      </c>
      <c r="L179" s="13"/>
      <c r="M179" s="13"/>
      <c r="N179" s="14" t="str">
        <f aca="false">IF($B179="","",IF(AND(OR($L179="",$L179&lt;=Boshqaruv!$C$12),OR($M179="",$M179&gt;Boshqaruv!$C$12)),"Ha",""))</f>
        <v/>
      </c>
      <c r="O179" s="25"/>
      <c r="P179" s="25"/>
      <c r="Q179" s="12"/>
      <c r="R179" s="13"/>
      <c r="S179" s="13"/>
      <c r="T179" s="14" t="str">
        <f aca="false">IF($B179="","",IF(AND($P179="Ha",$N179="Ha",OR($R179="",$R179&lt;=Boshqaruv!$C$12),OR($S179="",$S179&gt;Boshqaruv!$C$12)),"Ha",""))</f>
        <v/>
      </c>
      <c r="U179" s="13"/>
      <c r="V179" s="12"/>
      <c r="W179" s="14" t="str">
        <f aca="false">IF(OR($B179="",$C179=""),"",IF(COUNTIFS($B$5:$B$1804,$B179,$C$5:$C$1804,$C179)&gt;1,"Takror",""))</f>
        <v/>
      </c>
    </row>
    <row r="180" customFormat="false" ht="15" hidden="false" customHeight="false" outlineLevel="0" collapsed="false">
      <c r="A180" s="8" t="n">
        <v>176</v>
      </c>
      <c r="B180" s="12"/>
      <c r="C180" s="13"/>
      <c r="D180" s="24"/>
      <c r="E180" s="25"/>
      <c r="F180" s="12"/>
      <c r="G180" s="12"/>
      <c r="H180" s="25"/>
      <c r="I180" s="26" t="str">
        <f aca="false">IF(OR($B180="",$C180=""),"",$B180&amp;" ("&amp;DAY($C180)&amp;"."&amp;MONTH($C180)&amp;"."&amp;YEAR($C180)&amp;")")</f>
        <v/>
      </c>
      <c r="J180" s="14" t="str">
        <f aca="false">IF($C180="","",INT((Boshqaruv!$C$12-$C180)/365.25))</f>
        <v/>
      </c>
      <c r="K180" s="14" t="str">
        <f aca="false">IF($J180="","",IF($J180&lt;=14,"Ha","Yo'q"))</f>
        <v/>
      </c>
      <c r="L180" s="13"/>
      <c r="M180" s="13"/>
      <c r="N180" s="14" t="str">
        <f aca="false">IF($B180="","",IF(AND(OR($L180="",$L180&lt;=Boshqaruv!$C$12),OR($M180="",$M180&gt;Boshqaruv!$C$12)),"Ha",""))</f>
        <v/>
      </c>
      <c r="O180" s="25"/>
      <c r="P180" s="25"/>
      <c r="Q180" s="12"/>
      <c r="R180" s="13"/>
      <c r="S180" s="13"/>
      <c r="T180" s="14" t="str">
        <f aca="false">IF($B180="","",IF(AND($P180="Ha",$N180="Ha",OR($R180="",$R180&lt;=Boshqaruv!$C$12),OR($S180="",$S180&gt;Boshqaruv!$C$12)),"Ha",""))</f>
        <v/>
      </c>
      <c r="U180" s="13"/>
      <c r="V180" s="12"/>
      <c r="W180" s="14" t="str">
        <f aca="false">IF(OR($B180="",$C180=""),"",IF(COUNTIFS($B$5:$B$1804,$B180,$C$5:$C$1804,$C180)&gt;1,"Takror",""))</f>
        <v/>
      </c>
    </row>
    <row r="181" customFormat="false" ht="15" hidden="false" customHeight="false" outlineLevel="0" collapsed="false">
      <c r="A181" s="8" t="n">
        <v>177</v>
      </c>
      <c r="B181" s="12"/>
      <c r="C181" s="13"/>
      <c r="D181" s="24"/>
      <c r="E181" s="25"/>
      <c r="F181" s="12"/>
      <c r="G181" s="12"/>
      <c r="H181" s="25"/>
      <c r="I181" s="26" t="str">
        <f aca="false">IF(OR($B181="",$C181=""),"",$B181&amp;" ("&amp;DAY($C181)&amp;"."&amp;MONTH($C181)&amp;"."&amp;YEAR($C181)&amp;")")</f>
        <v/>
      </c>
      <c r="J181" s="14" t="str">
        <f aca="false">IF($C181="","",INT((Boshqaruv!$C$12-$C181)/365.25))</f>
        <v/>
      </c>
      <c r="K181" s="14" t="str">
        <f aca="false">IF($J181="","",IF($J181&lt;=14,"Ha","Yo'q"))</f>
        <v/>
      </c>
      <c r="L181" s="13"/>
      <c r="M181" s="13"/>
      <c r="N181" s="14" t="str">
        <f aca="false">IF($B181="","",IF(AND(OR($L181="",$L181&lt;=Boshqaruv!$C$12),OR($M181="",$M181&gt;Boshqaruv!$C$12)),"Ha",""))</f>
        <v/>
      </c>
      <c r="O181" s="25"/>
      <c r="P181" s="25"/>
      <c r="Q181" s="12"/>
      <c r="R181" s="13"/>
      <c r="S181" s="13"/>
      <c r="T181" s="14" t="str">
        <f aca="false">IF($B181="","",IF(AND($P181="Ha",$N181="Ha",OR($R181="",$R181&lt;=Boshqaruv!$C$12),OR($S181="",$S181&gt;Boshqaruv!$C$12)),"Ha",""))</f>
        <v/>
      </c>
      <c r="U181" s="13"/>
      <c r="V181" s="12"/>
      <c r="W181" s="14" t="str">
        <f aca="false">IF(OR($B181="",$C181=""),"",IF(COUNTIFS($B$5:$B$1804,$B181,$C$5:$C$1804,$C181)&gt;1,"Takror",""))</f>
        <v/>
      </c>
    </row>
    <row r="182" customFormat="false" ht="15" hidden="false" customHeight="false" outlineLevel="0" collapsed="false">
      <c r="A182" s="8" t="n">
        <v>178</v>
      </c>
      <c r="B182" s="12"/>
      <c r="C182" s="13"/>
      <c r="D182" s="24"/>
      <c r="E182" s="25"/>
      <c r="F182" s="12"/>
      <c r="G182" s="12"/>
      <c r="H182" s="25"/>
      <c r="I182" s="26" t="str">
        <f aca="false">IF(OR($B182="",$C182=""),"",$B182&amp;" ("&amp;DAY($C182)&amp;"."&amp;MONTH($C182)&amp;"."&amp;YEAR($C182)&amp;")")</f>
        <v/>
      </c>
      <c r="J182" s="14" t="str">
        <f aca="false">IF($C182="","",INT((Boshqaruv!$C$12-$C182)/365.25))</f>
        <v/>
      </c>
      <c r="K182" s="14" t="str">
        <f aca="false">IF($J182="","",IF($J182&lt;=14,"Ha","Yo'q"))</f>
        <v/>
      </c>
      <c r="L182" s="13"/>
      <c r="M182" s="13"/>
      <c r="N182" s="14" t="str">
        <f aca="false">IF($B182="","",IF(AND(OR($L182="",$L182&lt;=Boshqaruv!$C$12),OR($M182="",$M182&gt;Boshqaruv!$C$12)),"Ha",""))</f>
        <v/>
      </c>
      <c r="O182" s="25"/>
      <c r="P182" s="25"/>
      <c r="Q182" s="12"/>
      <c r="R182" s="13"/>
      <c r="S182" s="13"/>
      <c r="T182" s="14" t="str">
        <f aca="false">IF($B182="","",IF(AND($P182="Ha",$N182="Ha",OR($R182="",$R182&lt;=Boshqaruv!$C$12),OR($S182="",$S182&gt;Boshqaruv!$C$12)),"Ha",""))</f>
        <v/>
      </c>
      <c r="U182" s="13"/>
      <c r="V182" s="12"/>
      <c r="W182" s="14" t="str">
        <f aca="false">IF(OR($B182="",$C182=""),"",IF(COUNTIFS($B$5:$B$1804,$B182,$C$5:$C$1804,$C182)&gt;1,"Takror",""))</f>
        <v/>
      </c>
    </row>
    <row r="183" customFormat="false" ht="15" hidden="false" customHeight="false" outlineLevel="0" collapsed="false">
      <c r="A183" s="8" t="n">
        <v>179</v>
      </c>
      <c r="B183" s="12"/>
      <c r="C183" s="13"/>
      <c r="D183" s="24"/>
      <c r="E183" s="25"/>
      <c r="F183" s="12"/>
      <c r="G183" s="12"/>
      <c r="H183" s="25"/>
      <c r="I183" s="26" t="str">
        <f aca="false">IF(OR($B183="",$C183=""),"",$B183&amp;" ("&amp;DAY($C183)&amp;"."&amp;MONTH($C183)&amp;"."&amp;YEAR($C183)&amp;")")</f>
        <v/>
      </c>
      <c r="J183" s="14" t="str">
        <f aca="false">IF($C183="","",INT((Boshqaruv!$C$12-$C183)/365.25))</f>
        <v/>
      </c>
      <c r="K183" s="14" t="str">
        <f aca="false">IF($J183="","",IF($J183&lt;=14,"Ha","Yo'q"))</f>
        <v/>
      </c>
      <c r="L183" s="13"/>
      <c r="M183" s="13"/>
      <c r="N183" s="14" t="str">
        <f aca="false">IF($B183="","",IF(AND(OR($L183="",$L183&lt;=Boshqaruv!$C$12),OR($M183="",$M183&gt;Boshqaruv!$C$12)),"Ha",""))</f>
        <v/>
      </c>
      <c r="O183" s="25"/>
      <c r="P183" s="25"/>
      <c r="Q183" s="12"/>
      <c r="R183" s="13"/>
      <c r="S183" s="13"/>
      <c r="T183" s="14" t="str">
        <f aca="false">IF($B183="","",IF(AND($P183="Ha",$N183="Ha",OR($R183="",$R183&lt;=Boshqaruv!$C$12),OR($S183="",$S183&gt;Boshqaruv!$C$12)),"Ha",""))</f>
        <v/>
      </c>
      <c r="U183" s="13"/>
      <c r="V183" s="12"/>
      <c r="W183" s="14" t="str">
        <f aca="false">IF(OR($B183="",$C183=""),"",IF(COUNTIFS($B$5:$B$1804,$B183,$C$5:$C$1804,$C183)&gt;1,"Takror",""))</f>
        <v/>
      </c>
    </row>
    <row r="184" customFormat="false" ht="15" hidden="false" customHeight="false" outlineLevel="0" collapsed="false">
      <c r="A184" s="8" t="n">
        <v>180</v>
      </c>
      <c r="B184" s="12"/>
      <c r="C184" s="13"/>
      <c r="D184" s="24"/>
      <c r="E184" s="25"/>
      <c r="F184" s="12"/>
      <c r="G184" s="12"/>
      <c r="H184" s="25"/>
      <c r="I184" s="26" t="str">
        <f aca="false">IF(OR($B184="",$C184=""),"",$B184&amp;" ("&amp;DAY($C184)&amp;"."&amp;MONTH($C184)&amp;"."&amp;YEAR($C184)&amp;")")</f>
        <v/>
      </c>
      <c r="J184" s="14" t="str">
        <f aca="false">IF($C184="","",INT((Boshqaruv!$C$12-$C184)/365.25))</f>
        <v/>
      </c>
      <c r="K184" s="14" t="str">
        <f aca="false">IF($J184="","",IF($J184&lt;=14,"Ha","Yo'q"))</f>
        <v/>
      </c>
      <c r="L184" s="13"/>
      <c r="M184" s="13"/>
      <c r="N184" s="14" t="str">
        <f aca="false">IF($B184="","",IF(AND(OR($L184="",$L184&lt;=Boshqaruv!$C$12),OR($M184="",$M184&gt;Boshqaruv!$C$12)),"Ha",""))</f>
        <v/>
      </c>
      <c r="O184" s="25"/>
      <c r="P184" s="25"/>
      <c r="Q184" s="12"/>
      <c r="R184" s="13"/>
      <c r="S184" s="13"/>
      <c r="T184" s="14" t="str">
        <f aca="false">IF($B184="","",IF(AND($P184="Ha",$N184="Ha",OR($R184="",$R184&lt;=Boshqaruv!$C$12),OR($S184="",$S184&gt;Boshqaruv!$C$12)),"Ha",""))</f>
        <v/>
      </c>
      <c r="U184" s="13"/>
      <c r="V184" s="12"/>
      <c r="W184" s="14" t="str">
        <f aca="false">IF(OR($B184="",$C184=""),"",IF(COUNTIFS($B$5:$B$1804,$B184,$C$5:$C$1804,$C184)&gt;1,"Takror",""))</f>
        <v/>
      </c>
    </row>
    <row r="185" customFormat="false" ht="15" hidden="false" customHeight="false" outlineLevel="0" collapsed="false">
      <c r="A185" s="8" t="n">
        <v>181</v>
      </c>
      <c r="B185" s="12"/>
      <c r="C185" s="13"/>
      <c r="D185" s="24"/>
      <c r="E185" s="25"/>
      <c r="F185" s="12"/>
      <c r="G185" s="12"/>
      <c r="H185" s="25"/>
      <c r="I185" s="26" t="str">
        <f aca="false">IF(OR($B185="",$C185=""),"",$B185&amp;" ("&amp;DAY($C185)&amp;"."&amp;MONTH($C185)&amp;"."&amp;YEAR($C185)&amp;")")</f>
        <v/>
      </c>
      <c r="J185" s="14" t="str">
        <f aca="false">IF($C185="","",INT((Boshqaruv!$C$12-$C185)/365.25))</f>
        <v/>
      </c>
      <c r="K185" s="14" t="str">
        <f aca="false">IF($J185="","",IF($J185&lt;=14,"Ha","Yo'q"))</f>
        <v/>
      </c>
      <c r="L185" s="13"/>
      <c r="M185" s="13"/>
      <c r="N185" s="14" t="str">
        <f aca="false">IF($B185="","",IF(AND(OR($L185="",$L185&lt;=Boshqaruv!$C$12),OR($M185="",$M185&gt;Boshqaruv!$C$12)),"Ha",""))</f>
        <v/>
      </c>
      <c r="O185" s="25"/>
      <c r="P185" s="25"/>
      <c r="Q185" s="12"/>
      <c r="R185" s="13"/>
      <c r="S185" s="13"/>
      <c r="T185" s="14" t="str">
        <f aca="false">IF($B185="","",IF(AND($P185="Ha",$N185="Ha",OR($R185="",$R185&lt;=Boshqaruv!$C$12),OR($S185="",$S185&gt;Boshqaruv!$C$12)),"Ha",""))</f>
        <v/>
      </c>
      <c r="U185" s="13"/>
      <c r="V185" s="12"/>
      <c r="W185" s="14" t="str">
        <f aca="false">IF(OR($B185="",$C185=""),"",IF(COUNTIFS($B$5:$B$1804,$B185,$C$5:$C$1804,$C185)&gt;1,"Takror",""))</f>
        <v/>
      </c>
    </row>
    <row r="186" customFormat="false" ht="15" hidden="false" customHeight="false" outlineLevel="0" collapsed="false">
      <c r="A186" s="8" t="n">
        <v>182</v>
      </c>
      <c r="B186" s="12"/>
      <c r="C186" s="13"/>
      <c r="D186" s="24"/>
      <c r="E186" s="25"/>
      <c r="F186" s="12"/>
      <c r="G186" s="12"/>
      <c r="H186" s="25"/>
      <c r="I186" s="26" t="str">
        <f aca="false">IF(OR($B186="",$C186=""),"",$B186&amp;" ("&amp;DAY($C186)&amp;"."&amp;MONTH($C186)&amp;"."&amp;YEAR($C186)&amp;")")</f>
        <v/>
      </c>
      <c r="J186" s="14" t="str">
        <f aca="false">IF($C186="","",INT((Boshqaruv!$C$12-$C186)/365.25))</f>
        <v/>
      </c>
      <c r="K186" s="14" t="str">
        <f aca="false">IF($J186="","",IF($J186&lt;=14,"Ha","Yo'q"))</f>
        <v/>
      </c>
      <c r="L186" s="13"/>
      <c r="M186" s="13"/>
      <c r="N186" s="14" t="str">
        <f aca="false">IF($B186="","",IF(AND(OR($L186="",$L186&lt;=Boshqaruv!$C$12),OR($M186="",$M186&gt;Boshqaruv!$C$12)),"Ha",""))</f>
        <v/>
      </c>
      <c r="O186" s="25"/>
      <c r="P186" s="25"/>
      <c r="Q186" s="12"/>
      <c r="R186" s="13"/>
      <c r="S186" s="13"/>
      <c r="T186" s="14" t="str">
        <f aca="false">IF($B186="","",IF(AND($P186="Ha",$N186="Ha",OR($R186="",$R186&lt;=Boshqaruv!$C$12),OR($S186="",$S186&gt;Boshqaruv!$C$12)),"Ha",""))</f>
        <v/>
      </c>
      <c r="U186" s="13"/>
      <c r="V186" s="12"/>
      <c r="W186" s="14" t="str">
        <f aca="false">IF(OR($B186="",$C186=""),"",IF(COUNTIFS($B$5:$B$1804,$B186,$C$5:$C$1804,$C186)&gt;1,"Takror",""))</f>
        <v/>
      </c>
    </row>
    <row r="187" customFormat="false" ht="15" hidden="false" customHeight="false" outlineLevel="0" collapsed="false">
      <c r="A187" s="8" t="n">
        <v>183</v>
      </c>
      <c r="B187" s="12"/>
      <c r="C187" s="13"/>
      <c r="D187" s="24"/>
      <c r="E187" s="25"/>
      <c r="F187" s="12"/>
      <c r="G187" s="12"/>
      <c r="H187" s="25"/>
      <c r="I187" s="26" t="str">
        <f aca="false">IF(OR($B187="",$C187=""),"",$B187&amp;" ("&amp;DAY($C187)&amp;"."&amp;MONTH($C187)&amp;"."&amp;YEAR($C187)&amp;")")</f>
        <v/>
      </c>
      <c r="J187" s="14" t="str">
        <f aca="false">IF($C187="","",INT((Boshqaruv!$C$12-$C187)/365.25))</f>
        <v/>
      </c>
      <c r="K187" s="14" t="str">
        <f aca="false">IF($J187="","",IF($J187&lt;=14,"Ha","Yo'q"))</f>
        <v/>
      </c>
      <c r="L187" s="13"/>
      <c r="M187" s="13"/>
      <c r="N187" s="14" t="str">
        <f aca="false">IF($B187="","",IF(AND(OR($L187="",$L187&lt;=Boshqaruv!$C$12),OR($M187="",$M187&gt;Boshqaruv!$C$12)),"Ha",""))</f>
        <v/>
      </c>
      <c r="O187" s="25"/>
      <c r="P187" s="25"/>
      <c r="Q187" s="12"/>
      <c r="R187" s="13"/>
      <c r="S187" s="13"/>
      <c r="T187" s="14" t="str">
        <f aca="false">IF($B187="","",IF(AND($P187="Ha",$N187="Ha",OR($R187="",$R187&lt;=Boshqaruv!$C$12),OR($S187="",$S187&gt;Boshqaruv!$C$12)),"Ha",""))</f>
        <v/>
      </c>
      <c r="U187" s="13"/>
      <c r="V187" s="12"/>
      <c r="W187" s="14" t="str">
        <f aca="false">IF(OR($B187="",$C187=""),"",IF(COUNTIFS($B$5:$B$1804,$B187,$C$5:$C$1804,$C187)&gt;1,"Takror",""))</f>
        <v/>
      </c>
    </row>
    <row r="188" customFormat="false" ht="15" hidden="false" customHeight="false" outlineLevel="0" collapsed="false">
      <c r="A188" s="8" t="n">
        <v>184</v>
      </c>
      <c r="B188" s="12"/>
      <c r="C188" s="13"/>
      <c r="D188" s="24"/>
      <c r="E188" s="25"/>
      <c r="F188" s="12"/>
      <c r="G188" s="12"/>
      <c r="H188" s="25"/>
      <c r="I188" s="26" t="str">
        <f aca="false">IF(OR($B188="",$C188=""),"",$B188&amp;" ("&amp;DAY($C188)&amp;"."&amp;MONTH($C188)&amp;"."&amp;YEAR($C188)&amp;")")</f>
        <v/>
      </c>
      <c r="J188" s="14" t="str">
        <f aca="false">IF($C188="","",INT((Boshqaruv!$C$12-$C188)/365.25))</f>
        <v/>
      </c>
      <c r="K188" s="14" t="str">
        <f aca="false">IF($J188="","",IF($J188&lt;=14,"Ha","Yo'q"))</f>
        <v/>
      </c>
      <c r="L188" s="13"/>
      <c r="M188" s="13"/>
      <c r="N188" s="14" t="str">
        <f aca="false">IF($B188="","",IF(AND(OR($L188="",$L188&lt;=Boshqaruv!$C$12),OR($M188="",$M188&gt;Boshqaruv!$C$12)),"Ha",""))</f>
        <v/>
      </c>
      <c r="O188" s="25"/>
      <c r="P188" s="25"/>
      <c r="Q188" s="12"/>
      <c r="R188" s="13"/>
      <c r="S188" s="13"/>
      <c r="T188" s="14" t="str">
        <f aca="false">IF($B188="","",IF(AND($P188="Ha",$N188="Ha",OR($R188="",$R188&lt;=Boshqaruv!$C$12),OR($S188="",$S188&gt;Boshqaruv!$C$12)),"Ha",""))</f>
        <v/>
      </c>
      <c r="U188" s="13"/>
      <c r="V188" s="12"/>
      <c r="W188" s="14" t="str">
        <f aca="false">IF(OR($B188="",$C188=""),"",IF(COUNTIFS($B$5:$B$1804,$B188,$C$5:$C$1804,$C188)&gt;1,"Takror",""))</f>
        <v/>
      </c>
    </row>
    <row r="189" customFormat="false" ht="15" hidden="false" customHeight="false" outlineLevel="0" collapsed="false">
      <c r="A189" s="8" t="n">
        <v>185</v>
      </c>
      <c r="B189" s="12"/>
      <c r="C189" s="13"/>
      <c r="D189" s="24"/>
      <c r="E189" s="25"/>
      <c r="F189" s="12"/>
      <c r="G189" s="12"/>
      <c r="H189" s="25"/>
      <c r="I189" s="26" t="str">
        <f aca="false">IF(OR($B189="",$C189=""),"",$B189&amp;" ("&amp;DAY($C189)&amp;"."&amp;MONTH($C189)&amp;"."&amp;YEAR($C189)&amp;")")</f>
        <v/>
      </c>
      <c r="J189" s="14" t="str">
        <f aca="false">IF($C189="","",INT((Boshqaruv!$C$12-$C189)/365.25))</f>
        <v/>
      </c>
      <c r="K189" s="14" t="str">
        <f aca="false">IF($J189="","",IF($J189&lt;=14,"Ha","Yo'q"))</f>
        <v/>
      </c>
      <c r="L189" s="13"/>
      <c r="M189" s="13"/>
      <c r="N189" s="14" t="str">
        <f aca="false">IF($B189="","",IF(AND(OR($L189="",$L189&lt;=Boshqaruv!$C$12),OR($M189="",$M189&gt;Boshqaruv!$C$12)),"Ha",""))</f>
        <v/>
      </c>
      <c r="O189" s="25"/>
      <c r="P189" s="25"/>
      <c r="Q189" s="12"/>
      <c r="R189" s="13"/>
      <c r="S189" s="13"/>
      <c r="T189" s="14" t="str">
        <f aca="false">IF($B189="","",IF(AND($P189="Ha",$N189="Ha",OR($R189="",$R189&lt;=Boshqaruv!$C$12),OR($S189="",$S189&gt;Boshqaruv!$C$12)),"Ha",""))</f>
        <v/>
      </c>
      <c r="U189" s="13"/>
      <c r="V189" s="12"/>
      <c r="W189" s="14" t="str">
        <f aca="false">IF(OR($B189="",$C189=""),"",IF(COUNTIFS($B$5:$B$1804,$B189,$C$5:$C$1804,$C189)&gt;1,"Takror",""))</f>
        <v/>
      </c>
    </row>
    <row r="190" customFormat="false" ht="15" hidden="false" customHeight="false" outlineLevel="0" collapsed="false">
      <c r="A190" s="8" t="n">
        <v>186</v>
      </c>
      <c r="B190" s="12"/>
      <c r="C190" s="13"/>
      <c r="D190" s="24"/>
      <c r="E190" s="25"/>
      <c r="F190" s="12"/>
      <c r="G190" s="12"/>
      <c r="H190" s="25"/>
      <c r="I190" s="26" t="str">
        <f aca="false">IF(OR($B190="",$C190=""),"",$B190&amp;" ("&amp;DAY($C190)&amp;"."&amp;MONTH($C190)&amp;"."&amp;YEAR($C190)&amp;")")</f>
        <v/>
      </c>
      <c r="J190" s="14" t="str">
        <f aca="false">IF($C190="","",INT((Boshqaruv!$C$12-$C190)/365.25))</f>
        <v/>
      </c>
      <c r="K190" s="14" t="str">
        <f aca="false">IF($J190="","",IF($J190&lt;=14,"Ha","Yo'q"))</f>
        <v/>
      </c>
      <c r="L190" s="13"/>
      <c r="M190" s="13"/>
      <c r="N190" s="14" t="str">
        <f aca="false">IF($B190="","",IF(AND(OR($L190="",$L190&lt;=Boshqaruv!$C$12),OR($M190="",$M190&gt;Boshqaruv!$C$12)),"Ha",""))</f>
        <v/>
      </c>
      <c r="O190" s="25"/>
      <c r="P190" s="25"/>
      <c r="Q190" s="12"/>
      <c r="R190" s="13"/>
      <c r="S190" s="13"/>
      <c r="T190" s="14" t="str">
        <f aca="false">IF($B190="","",IF(AND($P190="Ha",$N190="Ha",OR($R190="",$R190&lt;=Boshqaruv!$C$12),OR($S190="",$S190&gt;Boshqaruv!$C$12)),"Ha",""))</f>
        <v/>
      </c>
      <c r="U190" s="13"/>
      <c r="V190" s="12"/>
      <c r="W190" s="14" t="str">
        <f aca="false">IF(OR($B190="",$C190=""),"",IF(COUNTIFS($B$5:$B$1804,$B190,$C$5:$C$1804,$C190)&gt;1,"Takror",""))</f>
        <v/>
      </c>
    </row>
    <row r="191" customFormat="false" ht="15" hidden="false" customHeight="false" outlineLevel="0" collapsed="false">
      <c r="A191" s="8" t="n">
        <v>187</v>
      </c>
      <c r="B191" s="12"/>
      <c r="C191" s="13"/>
      <c r="D191" s="24"/>
      <c r="E191" s="25"/>
      <c r="F191" s="12"/>
      <c r="G191" s="12"/>
      <c r="H191" s="25"/>
      <c r="I191" s="26" t="str">
        <f aca="false">IF(OR($B191="",$C191=""),"",$B191&amp;" ("&amp;DAY($C191)&amp;"."&amp;MONTH($C191)&amp;"."&amp;YEAR($C191)&amp;")")</f>
        <v/>
      </c>
      <c r="J191" s="14" t="str">
        <f aca="false">IF($C191="","",INT((Boshqaruv!$C$12-$C191)/365.25))</f>
        <v/>
      </c>
      <c r="K191" s="14" t="str">
        <f aca="false">IF($J191="","",IF($J191&lt;=14,"Ha","Yo'q"))</f>
        <v/>
      </c>
      <c r="L191" s="13"/>
      <c r="M191" s="13"/>
      <c r="N191" s="14" t="str">
        <f aca="false">IF($B191="","",IF(AND(OR($L191="",$L191&lt;=Boshqaruv!$C$12),OR($M191="",$M191&gt;Boshqaruv!$C$12)),"Ha",""))</f>
        <v/>
      </c>
      <c r="O191" s="25"/>
      <c r="P191" s="25"/>
      <c r="Q191" s="12"/>
      <c r="R191" s="13"/>
      <c r="S191" s="13"/>
      <c r="T191" s="14" t="str">
        <f aca="false">IF($B191="","",IF(AND($P191="Ha",$N191="Ha",OR($R191="",$R191&lt;=Boshqaruv!$C$12),OR($S191="",$S191&gt;Boshqaruv!$C$12)),"Ha",""))</f>
        <v/>
      </c>
      <c r="U191" s="13"/>
      <c r="V191" s="12"/>
      <c r="W191" s="14" t="str">
        <f aca="false">IF(OR($B191="",$C191=""),"",IF(COUNTIFS($B$5:$B$1804,$B191,$C$5:$C$1804,$C191)&gt;1,"Takror",""))</f>
        <v/>
      </c>
    </row>
    <row r="192" customFormat="false" ht="15" hidden="false" customHeight="false" outlineLevel="0" collapsed="false">
      <c r="A192" s="8" t="n">
        <v>188</v>
      </c>
      <c r="B192" s="12"/>
      <c r="C192" s="13"/>
      <c r="D192" s="24"/>
      <c r="E192" s="25"/>
      <c r="F192" s="12"/>
      <c r="G192" s="12"/>
      <c r="H192" s="25"/>
      <c r="I192" s="26" t="str">
        <f aca="false">IF(OR($B192="",$C192=""),"",$B192&amp;" ("&amp;DAY($C192)&amp;"."&amp;MONTH($C192)&amp;"."&amp;YEAR($C192)&amp;")")</f>
        <v/>
      </c>
      <c r="J192" s="14" t="str">
        <f aca="false">IF($C192="","",INT((Boshqaruv!$C$12-$C192)/365.25))</f>
        <v/>
      </c>
      <c r="K192" s="14" t="str">
        <f aca="false">IF($J192="","",IF($J192&lt;=14,"Ha","Yo'q"))</f>
        <v/>
      </c>
      <c r="L192" s="13"/>
      <c r="M192" s="13"/>
      <c r="N192" s="14" t="str">
        <f aca="false">IF($B192="","",IF(AND(OR($L192="",$L192&lt;=Boshqaruv!$C$12),OR($M192="",$M192&gt;Boshqaruv!$C$12)),"Ha",""))</f>
        <v/>
      </c>
      <c r="O192" s="25"/>
      <c r="P192" s="25"/>
      <c r="Q192" s="12"/>
      <c r="R192" s="13"/>
      <c r="S192" s="13"/>
      <c r="T192" s="14" t="str">
        <f aca="false">IF($B192="","",IF(AND($P192="Ha",$N192="Ha",OR($R192="",$R192&lt;=Boshqaruv!$C$12),OR($S192="",$S192&gt;Boshqaruv!$C$12)),"Ha",""))</f>
        <v/>
      </c>
      <c r="U192" s="13"/>
      <c r="V192" s="12"/>
      <c r="W192" s="14" t="str">
        <f aca="false">IF(OR($B192="",$C192=""),"",IF(COUNTIFS($B$5:$B$1804,$B192,$C$5:$C$1804,$C192)&gt;1,"Takror",""))</f>
        <v/>
      </c>
    </row>
    <row r="193" customFormat="false" ht="15" hidden="false" customHeight="false" outlineLevel="0" collapsed="false">
      <c r="A193" s="8" t="n">
        <v>189</v>
      </c>
      <c r="B193" s="12"/>
      <c r="C193" s="13"/>
      <c r="D193" s="24"/>
      <c r="E193" s="25"/>
      <c r="F193" s="12"/>
      <c r="G193" s="12"/>
      <c r="H193" s="25"/>
      <c r="I193" s="26" t="str">
        <f aca="false">IF(OR($B193="",$C193=""),"",$B193&amp;" ("&amp;DAY($C193)&amp;"."&amp;MONTH($C193)&amp;"."&amp;YEAR($C193)&amp;")")</f>
        <v/>
      </c>
      <c r="J193" s="14" t="str">
        <f aca="false">IF($C193="","",INT((Boshqaruv!$C$12-$C193)/365.25))</f>
        <v/>
      </c>
      <c r="K193" s="14" t="str">
        <f aca="false">IF($J193="","",IF($J193&lt;=14,"Ha","Yo'q"))</f>
        <v/>
      </c>
      <c r="L193" s="13"/>
      <c r="M193" s="13"/>
      <c r="N193" s="14" t="str">
        <f aca="false">IF($B193="","",IF(AND(OR($L193="",$L193&lt;=Boshqaruv!$C$12),OR($M193="",$M193&gt;Boshqaruv!$C$12)),"Ha",""))</f>
        <v/>
      </c>
      <c r="O193" s="25"/>
      <c r="P193" s="25"/>
      <c r="Q193" s="12"/>
      <c r="R193" s="13"/>
      <c r="S193" s="13"/>
      <c r="T193" s="14" t="str">
        <f aca="false">IF($B193="","",IF(AND($P193="Ha",$N193="Ha",OR($R193="",$R193&lt;=Boshqaruv!$C$12),OR($S193="",$S193&gt;Boshqaruv!$C$12)),"Ha",""))</f>
        <v/>
      </c>
      <c r="U193" s="13"/>
      <c r="V193" s="12"/>
      <c r="W193" s="14" t="str">
        <f aca="false">IF(OR($B193="",$C193=""),"",IF(COUNTIFS($B$5:$B$1804,$B193,$C$5:$C$1804,$C193)&gt;1,"Takror",""))</f>
        <v/>
      </c>
    </row>
    <row r="194" customFormat="false" ht="15" hidden="false" customHeight="false" outlineLevel="0" collapsed="false">
      <c r="A194" s="8" t="n">
        <v>190</v>
      </c>
      <c r="B194" s="12"/>
      <c r="C194" s="13"/>
      <c r="D194" s="24"/>
      <c r="E194" s="25"/>
      <c r="F194" s="12"/>
      <c r="G194" s="12"/>
      <c r="H194" s="25"/>
      <c r="I194" s="26" t="str">
        <f aca="false">IF(OR($B194="",$C194=""),"",$B194&amp;" ("&amp;DAY($C194)&amp;"."&amp;MONTH($C194)&amp;"."&amp;YEAR($C194)&amp;")")</f>
        <v/>
      </c>
      <c r="J194" s="14" t="str">
        <f aca="false">IF($C194="","",INT((Boshqaruv!$C$12-$C194)/365.25))</f>
        <v/>
      </c>
      <c r="K194" s="14" t="str">
        <f aca="false">IF($J194="","",IF($J194&lt;=14,"Ha","Yo'q"))</f>
        <v/>
      </c>
      <c r="L194" s="13"/>
      <c r="M194" s="13"/>
      <c r="N194" s="14" t="str">
        <f aca="false">IF($B194="","",IF(AND(OR($L194="",$L194&lt;=Boshqaruv!$C$12),OR($M194="",$M194&gt;Boshqaruv!$C$12)),"Ha",""))</f>
        <v/>
      </c>
      <c r="O194" s="25"/>
      <c r="P194" s="25"/>
      <c r="Q194" s="12"/>
      <c r="R194" s="13"/>
      <c r="S194" s="13"/>
      <c r="T194" s="14" t="str">
        <f aca="false">IF($B194="","",IF(AND($P194="Ha",$N194="Ha",OR($R194="",$R194&lt;=Boshqaruv!$C$12),OR($S194="",$S194&gt;Boshqaruv!$C$12)),"Ha",""))</f>
        <v/>
      </c>
      <c r="U194" s="13"/>
      <c r="V194" s="12"/>
      <c r="W194" s="14" t="str">
        <f aca="false">IF(OR($B194="",$C194=""),"",IF(COUNTIFS($B$5:$B$1804,$B194,$C$5:$C$1804,$C194)&gt;1,"Takror",""))</f>
        <v/>
      </c>
    </row>
    <row r="195" customFormat="false" ht="15" hidden="false" customHeight="false" outlineLevel="0" collapsed="false">
      <c r="A195" s="8" t="n">
        <v>191</v>
      </c>
      <c r="B195" s="12"/>
      <c r="C195" s="13"/>
      <c r="D195" s="24"/>
      <c r="E195" s="25"/>
      <c r="F195" s="12"/>
      <c r="G195" s="12"/>
      <c r="H195" s="25"/>
      <c r="I195" s="26" t="str">
        <f aca="false">IF(OR($B195="",$C195=""),"",$B195&amp;" ("&amp;DAY($C195)&amp;"."&amp;MONTH($C195)&amp;"."&amp;YEAR($C195)&amp;")")</f>
        <v/>
      </c>
      <c r="J195" s="14" t="str">
        <f aca="false">IF($C195="","",INT((Boshqaruv!$C$12-$C195)/365.25))</f>
        <v/>
      </c>
      <c r="K195" s="14" t="str">
        <f aca="false">IF($J195="","",IF($J195&lt;=14,"Ha","Yo'q"))</f>
        <v/>
      </c>
      <c r="L195" s="13"/>
      <c r="M195" s="13"/>
      <c r="N195" s="14" t="str">
        <f aca="false">IF($B195="","",IF(AND(OR($L195="",$L195&lt;=Boshqaruv!$C$12),OR($M195="",$M195&gt;Boshqaruv!$C$12)),"Ha",""))</f>
        <v/>
      </c>
      <c r="O195" s="25"/>
      <c r="P195" s="25"/>
      <c r="Q195" s="12"/>
      <c r="R195" s="13"/>
      <c r="S195" s="13"/>
      <c r="T195" s="14" t="str">
        <f aca="false">IF($B195="","",IF(AND($P195="Ha",$N195="Ha",OR($R195="",$R195&lt;=Boshqaruv!$C$12),OR($S195="",$S195&gt;Boshqaruv!$C$12)),"Ha",""))</f>
        <v/>
      </c>
      <c r="U195" s="13"/>
      <c r="V195" s="12"/>
      <c r="W195" s="14" t="str">
        <f aca="false">IF(OR($B195="",$C195=""),"",IF(COUNTIFS($B$5:$B$1804,$B195,$C$5:$C$1804,$C195)&gt;1,"Takror",""))</f>
        <v/>
      </c>
    </row>
    <row r="196" customFormat="false" ht="15" hidden="false" customHeight="false" outlineLevel="0" collapsed="false">
      <c r="A196" s="8" t="n">
        <v>192</v>
      </c>
      <c r="B196" s="12"/>
      <c r="C196" s="13"/>
      <c r="D196" s="24"/>
      <c r="E196" s="25"/>
      <c r="F196" s="12"/>
      <c r="G196" s="12"/>
      <c r="H196" s="25"/>
      <c r="I196" s="26" t="str">
        <f aca="false">IF(OR($B196="",$C196=""),"",$B196&amp;" ("&amp;DAY($C196)&amp;"."&amp;MONTH($C196)&amp;"."&amp;YEAR($C196)&amp;")")</f>
        <v/>
      </c>
      <c r="J196" s="14" t="str">
        <f aca="false">IF($C196="","",INT((Boshqaruv!$C$12-$C196)/365.25))</f>
        <v/>
      </c>
      <c r="K196" s="14" t="str">
        <f aca="false">IF($J196="","",IF($J196&lt;=14,"Ha","Yo'q"))</f>
        <v/>
      </c>
      <c r="L196" s="13"/>
      <c r="M196" s="13"/>
      <c r="N196" s="14" t="str">
        <f aca="false">IF($B196="","",IF(AND(OR($L196="",$L196&lt;=Boshqaruv!$C$12),OR($M196="",$M196&gt;Boshqaruv!$C$12)),"Ha",""))</f>
        <v/>
      </c>
      <c r="O196" s="25"/>
      <c r="P196" s="25"/>
      <c r="Q196" s="12"/>
      <c r="R196" s="13"/>
      <c r="S196" s="13"/>
      <c r="T196" s="14" t="str">
        <f aca="false">IF($B196="","",IF(AND($P196="Ha",$N196="Ha",OR($R196="",$R196&lt;=Boshqaruv!$C$12),OR($S196="",$S196&gt;Boshqaruv!$C$12)),"Ha",""))</f>
        <v/>
      </c>
      <c r="U196" s="13"/>
      <c r="V196" s="12"/>
      <c r="W196" s="14" t="str">
        <f aca="false">IF(OR($B196="",$C196=""),"",IF(COUNTIFS($B$5:$B$1804,$B196,$C$5:$C$1804,$C196)&gt;1,"Takror",""))</f>
        <v/>
      </c>
    </row>
    <row r="197" customFormat="false" ht="15" hidden="false" customHeight="false" outlineLevel="0" collapsed="false">
      <c r="A197" s="8" t="n">
        <v>193</v>
      </c>
      <c r="B197" s="12"/>
      <c r="C197" s="13"/>
      <c r="D197" s="24"/>
      <c r="E197" s="25"/>
      <c r="F197" s="12"/>
      <c r="G197" s="12"/>
      <c r="H197" s="25"/>
      <c r="I197" s="26" t="str">
        <f aca="false">IF(OR($B197="",$C197=""),"",$B197&amp;" ("&amp;DAY($C197)&amp;"."&amp;MONTH($C197)&amp;"."&amp;YEAR($C197)&amp;")")</f>
        <v/>
      </c>
      <c r="J197" s="14" t="str">
        <f aca="false">IF($C197="","",INT((Boshqaruv!$C$12-$C197)/365.25))</f>
        <v/>
      </c>
      <c r="K197" s="14" t="str">
        <f aca="false">IF($J197="","",IF($J197&lt;=14,"Ha","Yo'q"))</f>
        <v/>
      </c>
      <c r="L197" s="13"/>
      <c r="M197" s="13"/>
      <c r="N197" s="14" t="str">
        <f aca="false">IF($B197="","",IF(AND(OR($L197="",$L197&lt;=Boshqaruv!$C$12),OR($M197="",$M197&gt;Boshqaruv!$C$12)),"Ha",""))</f>
        <v/>
      </c>
      <c r="O197" s="25"/>
      <c r="P197" s="25"/>
      <c r="Q197" s="12"/>
      <c r="R197" s="13"/>
      <c r="S197" s="13"/>
      <c r="T197" s="14" t="str">
        <f aca="false">IF($B197="","",IF(AND($P197="Ha",$N197="Ha",OR($R197="",$R197&lt;=Boshqaruv!$C$12),OR($S197="",$S197&gt;Boshqaruv!$C$12)),"Ha",""))</f>
        <v/>
      </c>
      <c r="U197" s="13"/>
      <c r="V197" s="12"/>
      <c r="W197" s="14" t="str">
        <f aca="false">IF(OR($B197="",$C197=""),"",IF(COUNTIFS($B$5:$B$1804,$B197,$C$5:$C$1804,$C197)&gt;1,"Takror",""))</f>
        <v/>
      </c>
    </row>
    <row r="198" customFormat="false" ht="15" hidden="false" customHeight="false" outlineLevel="0" collapsed="false">
      <c r="A198" s="8" t="n">
        <v>194</v>
      </c>
      <c r="B198" s="12"/>
      <c r="C198" s="13"/>
      <c r="D198" s="24"/>
      <c r="E198" s="25"/>
      <c r="F198" s="12"/>
      <c r="G198" s="12"/>
      <c r="H198" s="25"/>
      <c r="I198" s="26" t="str">
        <f aca="false">IF(OR($B198="",$C198=""),"",$B198&amp;" ("&amp;DAY($C198)&amp;"."&amp;MONTH($C198)&amp;"."&amp;YEAR($C198)&amp;")")</f>
        <v/>
      </c>
      <c r="J198" s="14" t="str">
        <f aca="false">IF($C198="","",INT((Boshqaruv!$C$12-$C198)/365.25))</f>
        <v/>
      </c>
      <c r="K198" s="14" t="str">
        <f aca="false">IF($J198="","",IF($J198&lt;=14,"Ha","Yo'q"))</f>
        <v/>
      </c>
      <c r="L198" s="13"/>
      <c r="M198" s="13"/>
      <c r="N198" s="14" t="str">
        <f aca="false">IF($B198="","",IF(AND(OR($L198="",$L198&lt;=Boshqaruv!$C$12),OR($M198="",$M198&gt;Boshqaruv!$C$12)),"Ha",""))</f>
        <v/>
      </c>
      <c r="O198" s="25"/>
      <c r="P198" s="25"/>
      <c r="Q198" s="12"/>
      <c r="R198" s="13"/>
      <c r="S198" s="13"/>
      <c r="T198" s="14" t="str">
        <f aca="false">IF($B198="","",IF(AND($P198="Ha",$N198="Ha",OR($R198="",$R198&lt;=Boshqaruv!$C$12),OR($S198="",$S198&gt;Boshqaruv!$C$12)),"Ha",""))</f>
        <v/>
      </c>
      <c r="U198" s="13"/>
      <c r="V198" s="12"/>
      <c r="W198" s="14" t="str">
        <f aca="false">IF(OR($B198="",$C198=""),"",IF(COUNTIFS($B$5:$B$1804,$B198,$C$5:$C$1804,$C198)&gt;1,"Takror",""))</f>
        <v/>
      </c>
    </row>
    <row r="199" customFormat="false" ht="15" hidden="false" customHeight="false" outlineLevel="0" collapsed="false">
      <c r="A199" s="8" t="n">
        <v>195</v>
      </c>
      <c r="B199" s="12"/>
      <c r="C199" s="13"/>
      <c r="D199" s="24"/>
      <c r="E199" s="25"/>
      <c r="F199" s="12"/>
      <c r="G199" s="12"/>
      <c r="H199" s="25"/>
      <c r="I199" s="26" t="str">
        <f aca="false">IF(OR($B199="",$C199=""),"",$B199&amp;" ("&amp;DAY($C199)&amp;"."&amp;MONTH($C199)&amp;"."&amp;YEAR($C199)&amp;")")</f>
        <v/>
      </c>
      <c r="J199" s="14" t="str">
        <f aca="false">IF($C199="","",INT((Boshqaruv!$C$12-$C199)/365.25))</f>
        <v/>
      </c>
      <c r="K199" s="14" t="str">
        <f aca="false">IF($J199="","",IF($J199&lt;=14,"Ha","Yo'q"))</f>
        <v/>
      </c>
      <c r="L199" s="13"/>
      <c r="M199" s="13"/>
      <c r="N199" s="14" t="str">
        <f aca="false">IF($B199="","",IF(AND(OR($L199="",$L199&lt;=Boshqaruv!$C$12),OR($M199="",$M199&gt;Boshqaruv!$C$12)),"Ha",""))</f>
        <v/>
      </c>
      <c r="O199" s="25"/>
      <c r="P199" s="25"/>
      <c r="Q199" s="12"/>
      <c r="R199" s="13"/>
      <c r="S199" s="13"/>
      <c r="T199" s="14" t="str">
        <f aca="false">IF($B199="","",IF(AND($P199="Ha",$N199="Ha",OR($R199="",$R199&lt;=Boshqaruv!$C$12),OR($S199="",$S199&gt;Boshqaruv!$C$12)),"Ha",""))</f>
        <v/>
      </c>
      <c r="U199" s="13"/>
      <c r="V199" s="12"/>
      <c r="W199" s="14" t="str">
        <f aca="false">IF(OR($B199="",$C199=""),"",IF(COUNTIFS($B$5:$B$1804,$B199,$C$5:$C$1804,$C199)&gt;1,"Takror",""))</f>
        <v/>
      </c>
    </row>
    <row r="200" customFormat="false" ht="15" hidden="false" customHeight="false" outlineLevel="0" collapsed="false">
      <c r="A200" s="8" t="n">
        <v>196</v>
      </c>
      <c r="B200" s="12"/>
      <c r="C200" s="13"/>
      <c r="D200" s="24"/>
      <c r="E200" s="25"/>
      <c r="F200" s="12"/>
      <c r="G200" s="12"/>
      <c r="H200" s="25"/>
      <c r="I200" s="26" t="str">
        <f aca="false">IF(OR($B200="",$C200=""),"",$B200&amp;" ("&amp;DAY($C200)&amp;"."&amp;MONTH($C200)&amp;"."&amp;YEAR($C200)&amp;")")</f>
        <v/>
      </c>
      <c r="J200" s="14" t="str">
        <f aca="false">IF($C200="","",INT((Boshqaruv!$C$12-$C200)/365.25))</f>
        <v/>
      </c>
      <c r="K200" s="14" t="str">
        <f aca="false">IF($J200="","",IF($J200&lt;=14,"Ha","Yo'q"))</f>
        <v/>
      </c>
      <c r="L200" s="13"/>
      <c r="M200" s="13"/>
      <c r="N200" s="14" t="str">
        <f aca="false">IF($B200="","",IF(AND(OR($L200="",$L200&lt;=Boshqaruv!$C$12),OR($M200="",$M200&gt;Boshqaruv!$C$12)),"Ha",""))</f>
        <v/>
      </c>
      <c r="O200" s="25"/>
      <c r="P200" s="25"/>
      <c r="Q200" s="12"/>
      <c r="R200" s="13"/>
      <c r="S200" s="13"/>
      <c r="T200" s="14" t="str">
        <f aca="false">IF($B200="","",IF(AND($P200="Ha",$N200="Ha",OR($R200="",$R200&lt;=Boshqaruv!$C$12),OR($S200="",$S200&gt;Boshqaruv!$C$12)),"Ha",""))</f>
        <v/>
      </c>
      <c r="U200" s="13"/>
      <c r="V200" s="12"/>
      <c r="W200" s="14" t="str">
        <f aca="false">IF(OR($B200="",$C200=""),"",IF(COUNTIFS($B$5:$B$1804,$B200,$C$5:$C$1804,$C200)&gt;1,"Takror",""))</f>
        <v/>
      </c>
    </row>
    <row r="201" customFormat="false" ht="15" hidden="false" customHeight="false" outlineLevel="0" collapsed="false">
      <c r="A201" s="8" t="n">
        <v>197</v>
      </c>
      <c r="B201" s="12"/>
      <c r="C201" s="13"/>
      <c r="D201" s="24"/>
      <c r="E201" s="25"/>
      <c r="F201" s="12"/>
      <c r="G201" s="12"/>
      <c r="H201" s="25"/>
      <c r="I201" s="26" t="str">
        <f aca="false">IF(OR($B201="",$C201=""),"",$B201&amp;" ("&amp;DAY($C201)&amp;"."&amp;MONTH($C201)&amp;"."&amp;YEAR($C201)&amp;")")</f>
        <v/>
      </c>
      <c r="J201" s="14" t="str">
        <f aca="false">IF($C201="","",INT((Boshqaruv!$C$12-$C201)/365.25))</f>
        <v/>
      </c>
      <c r="K201" s="14" t="str">
        <f aca="false">IF($J201="","",IF($J201&lt;=14,"Ha","Yo'q"))</f>
        <v/>
      </c>
      <c r="L201" s="13"/>
      <c r="M201" s="13"/>
      <c r="N201" s="14" t="str">
        <f aca="false">IF($B201="","",IF(AND(OR($L201="",$L201&lt;=Boshqaruv!$C$12),OR($M201="",$M201&gt;Boshqaruv!$C$12)),"Ha",""))</f>
        <v/>
      </c>
      <c r="O201" s="25"/>
      <c r="P201" s="25"/>
      <c r="Q201" s="12"/>
      <c r="R201" s="13"/>
      <c r="S201" s="13"/>
      <c r="T201" s="14" t="str">
        <f aca="false">IF($B201="","",IF(AND($P201="Ha",$N201="Ha",OR($R201="",$R201&lt;=Boshqaruv!$C$12),OR($S201="",$S201&gt;Boshqaruv!$C$12)),"Ha",""))</f>
        <v/>
      </c>
      <c r="U201" s="13"/>
      <c r="V201" s="12"/>
      <c r="W201" s="14" t="str">
        <f aca="false">IF(OR($B201="",$C201=""),"",IF(COUNTIFS($B$5:$B$1804,$B201,$C$5:$C$1804,$C201)&gt;1,"Takror",""))</f>
        <v/>
      </c>
    </row>
    <row r="202" customFormat="false" ht="15" hidden="false" customHeight="false" outlineLevel="0" collapsed="false">
      <c r="A202" s="8" t="n">
        <v>198</v>
      </c>
      <c r="B202" s="12"/>
      <c r="C202" s="13"/>
      <c r="D202" s="24"/>
      <c r="E202" s="25"/>
      <c r="F202" s="12"/>
      <c r="G202" s="12"/>
      <c r="H202" s="25"/>
      <c r="I202" s="26" t="str">
        <f aca="false">IF(OR($B202="",$C202=""),"",$B202&amp;" ("&amp;DAY($C202)&amp;"."&amp;MONTH($C202)&amp;"."&amp;YEAR($C202)&amp;")")</f>
        <v/>
      </c>
      <c r="J202" s="14" t="str">
        <f aca="false">IF($C202="","",INT((Boshqaruv!$C$12-$C202)/365.25))</f>
        <v/>
      </c>
      <c r="K202" s="14" t="str">
        <f aca="false">IF($J202="","",IF($J202&lt;=14,"Ha","Yo'q"))</f>
        <v/>
      </c>
      <c r="L202" s="13"/>
      <c r="M202" s="13"/>
      <c r="N202" s="14" t="str">
        <f aca="false">IF($B202="","",IF(AND(OR($L202="",$L202&lt;=Boshqaruv!$C$12),OR($M202="",$M202&gt;Boshqaruv!$C$12)),"Ha",""))</f>
        <v/>
      </c>
      <c r="O202" s="25"/>
      <c r="P202" s="25"/>
      <c r="Q202" s="12"/>
      <c r="R202" s="13"/>
      <c r="S202" s="13"/>
      <c r="T202" s="14" t="str">
        <f aca="false">IF($B202="","",IF(AND($P202="Ha",$N202="Ha",OR($R202="",$R202&lt;=Boshqaruv!$C$12),OR($S202="",$S202&gt;Boshqaruv!$C$12)),"Ha",""))</f>
        <v/>
      </c>
      <c r="U202" s="13"/>
      <c r="V202" s="12"/>
      <c r="W202" s="14" t="str">
        <f aca="false">IF(OR($B202="",$C202=""),"",IF(COUNTIFS($B$5:$B$1804,$B202,$C$5:$C$1804,$C202)&gt;1,"Takror",""))</f>
        <v/>
      </c>
    </row>
    <row r="203" customFormat="false" ht="15" hidden="false" customHeight="false" outlineLevel="0" collapsed="false">
      <c r="A203" s="8" t="n">
        <v>199</v>
      </c>
      <c r="B203" s="12"/>
      <c r="C203" s="13"/>
      <c r="D203" s="24"/>
      <c r="E203" s="25"/>
      <c r="F203" s="12"/>
      <c r="G203" s="12"/>
      <c r="H203" s="25"/>
      <c r="I203" s="26" t="str">
        <f aca="false">IF(OR($B203="",$C203=""),"",$B203&amp;" ("&amp;DAY($C203)&amp;"."&amp;MONTH($C203)&amp;"."&amp;YEAR($C203)&amp;")")</f>
        <v/>
      </c>
      <c r="J203" s="14" t="str">
        <f aca="false">IF($C203="","",INT((Boshqaruv!$C$12-$C203)/365.25))</f>
        <v/>
      </c>
      <c r="K203" s="14" t="str">
        <f aca="false">IF($J203="","",IF($J203&lt;=14,"Ha","Yo'q"))</f>
        <v/>
      </c>
      <c r="L203" s="13"/>
      <c r="M203" s="13"/>
      <c r="N203" s="14" t="str">
        <f aca="false">IF($B203="","",IF(AND(OR($L203="",$L203&lt;=Boshqaruv!$C$12),OR($M203="",$M203&gt;Boshqaruv!$C$12)),"Ha",""))</f>
        <v/>
      </c>
      <c r="O203" s="25"/>
      <c r="P203" s="25"/>
      <c r="Q203" s="12"/>
      <c r="R203" s="13"/>
      <c r="S203" s="13"/>
      <c r="T203" s="14" t="str">
        <f aca="false">IF($B203="","",IF(AND($P203="Ha",$N203="Ha",OR($R203="",$R203&lt;=Boshqaruv!$C$12),OR($S203="",$S203&gt;Boshqaruv!$C$12)),"Ha",""))</f>
        <v/>
      </c>
      <c r="U203" s="13"/>
      <c r="V203" s="12"/>
      <c r="W203" s="14" t="str">
        <f aca="false">IF(OR($B203="",$C203=""),"",IF(COUNTIFS($B$5:$B$1804,$B203,$C$5:$C$1804,$C203)&gt;1,"Takror",""))</f>
        <v/>
      </c>
    </row>
    <row r="204" customFormat="false" ht="15" hidden="false" customHeight="false" outlineLevel="0" collapsed="false">
      <c r="A204" s="8" t="n">
        <v>200</v>
      </c>
      <c r="B204" s="12"/>
      <c r="C204" s="13"/>
      <c r="D204" s="24"/>
      <c r="E204" s="25"/>
      <c r="F204" s="12"/>
      <c r="G204" s="12"/>
      <c r="H204" s="25"/>
      <c r="I204" s="26" t="str">
        <f aca="false">IF(OR($B204="",$C204=""),"",$B204&amp;" ("&amp;DAY($C204)&amp;"."&amp;MONTH($C204)&amp;"."&amp;YEAR($C204)&amp;")")</f>
        <v/>
      </c>
      <c r="J204" s="14" t="str">
        <f aca="false">IF($C204="","",INT((Boshqaruv!$C$12-$C204)/365.25))</f>
        <v/>
      </c>
      <c r="K204" s="14" t="str">
        <f aca="false">IF($J204="","",IF($J204&lt;=14,"Ha","Yo'q"))</f>
        <v/>
      </c>
      <c r="L204" s="13"/>
      <c r="M204" s="13"/>
      <c r="N204" s="14" t="str">
        <f aca="false">IF($B204="","",IF(AND(OR($L204="",$L204&lt;=Boshqaruv!$C$12),OR($M204="",$M204&gt;Boshqaruv!$C$12)),"Ha",""))</f>
        <v/>
      </c>
      <c r="O204" s="25"/>
      <c r="P204" s="25"/>
      <c r="Q204" s="12"/>
      <c r="R204" s="13"/>
      <c r="S204" s="13"/>
      <c r="T204" s="14" t="str">
        <f aca="false">IF($B204="","",IF(AND($P204="Ha",$N204="Ha",OR($R204="",$R204&lt;=Boshqaruv!$C$12),OR($S204="",$S204&gt;Boshqaruv!$C$12)),"Ha",""))</f>
        <v/>
      </c>
      <c r="U204" s="13"/>
      <c r="V204" s="12"/>
      <c r="W204" s="14" t="str">
        <f aca="false">IF(OR($B204="",$C204=""),"",IF(COUNTIFS($B$5:$B$1804,$B204,$C$5:$C$1804,$C204)&gt;1,"Takror",""))</f>
        <v/>
      </c>
    </row>
    <row r="205" customFormat="false" ht="15" hidden="false" customHeight="false" outlineLevel="0" collapsed="false">
      <c r="A205" s="8" t="n">
        <v>201</v>
      </c>
      <c r="B205" s="12"/>
      <c r="C205" s="13"/>
      <c r="D205" s="24"/>
      <c r="E205" s="25"/>
      <c r="F205" s="12"/>
      <c r="G205" s="12"/>
      <c r="H205" s="25"/>
      <c r="I205" s="26" t="str">
        <f aca="false">IF(OR($B205="",$C205=""),"",$B205&amp;" ("&amp;DAY($C205)&amp;"."&amp;MONTH($C205)&amp;"."&amp;YEAR($C205)&amp;")")</f>
        <v/>
      </c>
      <c r="J205" s="14" t="str">
        <f aca="false">IF($C205="","",INT((Boshqaruv!$C$12-$C205)/365.25))</f>
        <v/>
      </c>
      <c r="K205" s="14" t="str">
        <f aca="false">IF($J205="","",IF($J205&lt;=14,"Ha","Yo'q"))</f>
        <v/>
      </c>
      <c r="L205" s="13"/>
      <c r="M205" s="13"/>
      <c r="N205" s="14" t="str">
        <f aca="false">IF($B205="","",IF(AND(OR($L205="",$L205&lt;=Boshqaruv!$C$12),OR($M205="",$M205&gt;Boshqaruv!$C$12)),"Ha",""))</f>
        <v/>
      </c>
      <c r="O205" s="25"/>
      <c r="P205" s="25"/>
      <c r="Q205" s="12"/>
      <c r="R205" s="13"/>
      <c r="S205" s="13"/>
      <c r="T205" s="14" t="str">
        <f aca="false">IF($B205="","",IF(AND($P205="Ha",$N205="Ha",OR($R205="",$R205&lt;=Boshqaruv!$C$12),OR($S205="",$S205&gt;Boshqaruv!$C$12)),"Ha",""))</f>
        <v/>
      </c>
      <c r="U205" s="13"/>
      <c r="V205" s="12"/>
      <c r="W205" s="14" t="str">
        <f aca="false">IF(OR($B205="",$C205=""),"",IF(COUNTIFS($B$5:$B$1804,$B205,$C$5:$C$1804,$C205)&gt;1,"Takror",""))</f>
        <v/>
      </c>
    </row>
    <row r="206" customFormat="false" ht="15" hidden="false" customHeight="false" outlineLevel="0" collapsed="false">
      <c r="A206" s="8" t="n">
        <v>202</v>
      </c>
      <c r="B206" s="12"/>
      <c r="C206" s="13"/>
      <c r="D206" s="24"/>
      <c r="E206" s="25"/>
      <c r="F206" s="12"/>
      <c r="G206" s="12"/>
      <c r="H206" s="25"/>
      <c r="I206" s="26" t="str">
        <f aca="false">IF(OR($B206="",$C206=""),"",$B206&amp;" ("&amp;DAY($C206)&amp;"."&amp;MONTH($C206)&amp;"."&amp;YEAR($C206)&amp;")")</f>
        <v/>
      </c>
      <c r="J206" s="14" t="str">
        <f aca="false">IF($C206="","",INT((Boshqaruv!$C$12-$C206)/365.25))</f>
        <v/>
      </c>
      <c r="K206" s="14" t="str">
        <f aca="false">IF($J206="","",IF($J206&lt;=14,"Ha","Yo'q"))</f>
        <v/>
      </c>
      <c r="L206" s="13"/>
      <c r="M206" s="13"/>
      <c r="N206" s="14" t="str">
        <f aca="false">IF($B206="","",IF(AND(OR($L206="",$L206&lt;=Boshqaruv!$C$12),OR($M206="",$M206&gt;Boshqaruv!$C$12)),"Ha",""))</f>
        <v/>
      </c>
      <c r="O206" s="25"/>
      <c r="P206" s="25"/>
      <c r="Q206" s="12"/>
      <c r="R206" s="13"/>
      <c r="S206" s="13"/>
      <c r="T206" s="14" t="str">
        <f aca="false">IF($B206="","",IF(AND($P206="Ha",$N206="Ha",OR($R206="",$R206&lt;=Boshqaruv!$C$12),OR($S206="",$S206&gt;Boshqaruv!$C$12)),"Ha",""))</f>
        <v/>
      </c>
      <c r="U206" s="13"/>
      <c r="V206" s="12"/>
      <c r="W206" s="14" t="str">
        <f aca="false">IF(OR($B206="",$C206=""),"",IF(COUNTIFS($B$5:$B$1804,$B206,$C$5:$C$1804,$C206)&gt;1,"Takror",""))</f>
        <v/>
      </c>
    </row>
    <row r="207" customFormat="false" ht="15" hidden="false" customHeight="false" outlineLevel="0" collapsed="false">
      <c r="A207" s="8" t="n">
        <v>203</v>
      </c>
      <c r="B207" s="12"/>
      <c r="C207" s="13"/>
      <c r="D207" s="24"/>
      <c r="E207" s="25"/>
      <c r="F207" s="12"/>
      <c r="G207" s="12"/>
      <c r="H207" s="25"/>
      <c r="I207" s="26" t="str">
        <f aca="false">IF(OR($B207="",$C207=""),"",$B207&amp;" ("&amp;DAY($C207)&amp;"."&amp;MONTH($C207)&amp;"."&amp;YEAR($C207)&amp;")")</f>
        <v/>
      </c>
      <c r="J207" s="14" t="str">
        <f aca="false">IF($C207="","",INT((Boshqaruv!$C$12-$C207)/365.25))</f>
        <v/>
      </c>
      <c r="K207" s="14" t="str">
        <f aca="false">IF($J207="","",IF($J207&lt;=14,"Ha","Yo'q"))</f>
        <v/>
      </c>
      <c r="L207" s="13"/>
      <c r="M207" s="13"/>
      <c r="N207" s="14" t="str">
        <f aca="false">IF($B207="","",IF(AND(OR($L207="",$L207&lt;=Boshqaruv!$C$12),OR($M207="",$M207&gt;Boshqaruv!$C$12)),"Ha",""))</f>
        <v/>
      </c>
      <c r="O207" s="25"/>
      <c r="P207" s="25"/>
      <c r="Q207" s="12"/>
      <c r="R207" s="13"/>
      <c r="S207" s="13"/>
      <c r="T207" s="14" t="str">
        <f aca="false">IF($B207="","",IF(AND($P207="Ha",$N207="Ha",OR($R207="",$R207&lt;=Boshqaruv!$C$12),OR($S207="",$S207&gt;Boshqaruv!$C$12)),"Ha",""))</f>
        <v/>
      </c>
      <c r="U207" s="13"/>
      <c r="V207" s="12"/>
      <c r="W207" s="14" t="str">
        <f aca="false">IF(OR($B207="",$C207=""),"",IF(COUNTIFS($B$5:$B$1804,$B207,$C$5:$C$1804,$C207)&gt;1,"Takror",""))</f>
        <v/>
      </c>
    </row>
    <row r="208" customFormat="false" ht="15" hidden="false" customHeight="false" outlineLevel="0" collapsed="false">
      <c r="A208" s="8" t="n">
        <v>204</v>
      </c>
      <c r="B208" s="12"/>
      <c r="C208" s="13"/>
      <c r="D208" s="24"/>
      <c r="E208" s="25"/>
      <c r="F208" s="12"/>
      <c r="G208" s="12"/>
      <c r="H208" s="25"/>
      <c r="I208" s="26" t="str">
        <f aca="false">IF(OR($B208="",$C208=""),"",$B208&amp;" ("&amp;DAY($C208)&amp;"."&amp;MONTH($C208)&amp;"."&amp;YEAR($C208)&amp;")")</f>
        <v/>
      </c>
      <c r="J208" s="14" t="str">
        <f aca="false">IF($C208="","",INT((Boshqaruv!$C$12-$C208)/365.25))</f>
        <v/>
      </c>
      <c r="K208" s="14" t="str">
        <f aca="false">IF($J208="","",IF($J208&lt;=14,"Ha","Yo'q"))</f>
        <v/>
      </c>
      <c r="L208" s="13"/>
      <c r="M208" s="13"/>
      <c r="N208" s="14" t="str">
        <f aca="false">IF($B208="","",IF(AND(OR($L208="",$L208&lt;=Boshqaruv!$C$12),OR($M208="",$M208&gt;Boshqaruv!$C$12)),"Ha",""))</f>
        <v/>
      </c>
      <c r="O208" s="25"/>
      <c r="P208" s="25"/>
      <c r="Q208" s="12"/>
      <c r="R208" s="13"/>
      <c r="S208" s="13"/>
      <c r="T208" s="14" t="str">
        <f aca="false">IF($B208="","",IF(AND($P208="Ha",$N208="Ha",OR($R208="",$R208&lt;=Boshqaruv!$C$12),OR($S208="",$S208&gt;Boshqaruv!$C$12)),"Ha",""))</f>
        <v/>
      </c>
      <c r="U208" s="13"/>
      <c r="V208" s="12"/>
      <c r="W208" s="14" t="str">
        <f aca="false">IF(OR($B208="",$C208=""),"",IF(COUNTIFS($B$5:$B$1804,$B208,$C$5:$C$1804,$C208)&gt;1,"Takror",""))</f>
        <v/>
      </c>
    </row>
    <row r="209" customFormat="false" ht="15" hidden="false" customHeight="false" outlineLevel="0" collapsed="false">
      <c r="A209" s="8" t="n">
        <v>205</v>
      </c>
      <c r="B209" s="12"/>
      <c r="C209" s="13"/>
      <c r="D209" s="24"/>
      <c r="E209" s="25"/>
      <c r="F209" s="12"/>
      <c r="G209" s="12"/>
      <c r="H209" s="25"/>
      <c r="I209" s="26" t="str">
        <f aca="false">IF(OR($B209="",$C209=""),"",$B209&amp;" ("&amp;DAY($C209)&amp;"."&amp;MONTH($C209)&amp;"."&amp;YEAR($C209)&amp;")")</f>
        <v/>
      </c>
      <c r="J209" s="14" t="str">
        <f aca="false">IF($C209="","",INT((Boshqaruv!$C$12-$C209)/365.25))</f>
        <v/>
      </c>
      <c r="K209" s="14" t="str">
        <f aca="false">IF($J209="","",IF($J209&lt;=14,"Ha","Yo'q"))</f>
        <v/>
      </c>
      <c r="L209" s="13"/>
      <c r="M209" s="13"/>
      <c r="N209" s="14" t="str">
        <f aca="false">IF($B209="","",IF(AND(OR($L209="",$L209&lt;=Boshqaruv!$C$12),OR($M209="",$M209&gt;Boshqaruv!$C$12)),"Ha",""))</f>
        <v/>
      </c>
      <c r="O209" s="25"/>
      <c r="P209" s="25"/>
      <c r="Q209" s="12"/>
      <c r="R209" s="13"/>
      <c r="S209" s="13"/>
      <c r="T209" s="14" t="str">
        <f aca="false">IF($B209="","",IF(AND($P209="Ha",$N209="Ha",OR($R209="",$R209&lt;=Boshqaruv!$C$12),OR($S209="",$S209&gt;Boshqaruv!$C$12)),"Ha",""))</f>
        <v/>
      </c>
      <c r="U209" s="13"/>
      <c r="V209" s="12"/>
      <c r="W209" s="14" t="str">
        <f aca="false">IF(OR($B209="",$C209=""),"",IF(COUNTIFS($B$5:$B$1804,$B209,$C$5:$C$1804,$C209)&gt;1,"Takror",""))</f>
        <v/>
      </c>
    </row>
    <row r="210" customFormat="false" ht="15" hidden="false" customHeight="false" outlineLevel="0" collapsed="false">
      <c r="A210" s="8" t="n">
        <v>206</v>
      </c>
      <c r="B210" s="12"/>
      <c r="C210" s="13"/>
      <c r="D210" s="24"/>
      <c r="E210" s="25"/>
      <c r="F210" s="12"/>
      <c r="G210" s="12"/>
      <c r="H210" s="25"/>
      <c r="I210" s="26" t="str">
        <f aca="false">IF(OR($B210="",$C210=""),"",$B210&amp;" ("&amp;DAY($C210)&amp;"."&amp;MONTH($C210)&amp;"."&amp;YEAR($C210)&amp;")")</f>
        <v/>
      </c>
      <c r="J210" s="14" t="str">
        <f aca="false">IF($C210="","",INT((Boshqaruv!$C$12-$C210)/365.25))</f>
        <v/>
      </c>
      <c r="K210" s="14" t="str">
        <f aca="false">IF($J210="","",IF($J210&lt;=14,"Ha","Yo'q"))</f>
        <v/>
      </c>
      <c r="L210" s="13"/>
      <c r="M210" s="13"/>
      <c r="N210" s="14" t="str">
        <f aca="false">IF($B210="","",IF(AND(OR($L210="",$L210&lt;=Boshqaruv!$C$12),OR($M210="",$M210&gt;Boshqaruv!$C$12)),"Ha",""))</f>
        <v/>
      </c>
      <c r="O210" s="25"/>
      <c r="P210" s="25"/>
      <c r="Q210" s="12"/>
      <c r="R210" s="13"/>
      <c r="S210" s="13"/>
      <c r="T210" s="14" t="str">
        <f aca="false">IF($B210="","",IF(AND($P210="Ha",$N210="Ha",OR($R210="",$R210&lt;=Boshqaruv!$C$12),OR($S210="",$S210&gt;Boshqaruv!$C$12)),"Ha",""))</f>
        <v/>
      </c>
      <c r="U210" s="13"/>
      <c r="V210" s="12"/>
      <c r="W210" s="14" t="str">
        <f aca="false">IF(OR($B210="",$C210=""),"",IF(COUNTIFS($B$5:$B$1804,$B210,$C$5:$C$1804,$C210)&gt;1,"Takror",""))</f>
        <v/>
      </c>
    </row>
    <row r="211" customFormat="false" ht="15" hidden="false" customHeight="false" outlineLevel="0" collapsed="false">
      <c r="A211" s="8" t="n">
        <v>207</v>
      </c>
      <c r="B211" s="12"/>
      <c r="C211" s="13"/>
      <c r="D211" s="24"/>
      <c r="E211" s="25"/>
      <c r="F211" s="12"/>
      <c r="G211" s="12"/>
      <c r="H211" s="25"/>
      <c r="I211" s="26" t="str">
        <f aca="false">IF(OR($B211="",$C211=""),"",$B211&amp;" ("&amp;DAY($C211)&amp;"."&amp;MONTH($C211)&amp;"."&amp;YEAR($C211)&amp;")")</f>
        <v/>
      </c>
      <c r="J211" s="14" t="str">
        <f aca="false">IF($C211="","",INT((Boshqaruv!$C$12-$C211)/365.25))</f>
        <v/>
      </c>
      <c r="K211" s="14" t="str">
        <f aca="false">IF($J211="","",IF($J211&lt;=14,"Ha","Yo'q"))</f>
        <v/>
      </c>
      <c r="L211" s="13"/>
      <c r="M211" s="13"/>
      <c r="N211" s="14" t="str">
        <f aca="false">IF($B211="","",IF(AND(OR($L211="",$L211&lt;=Boshqaruv!$C$12),OR($M211="",$M211&gt;Boshqaruv!$C$12)),"Ha",""))</f>
        <v/>
      </c>
      <c r="O211" s="25"/>
      <c r="P211" s="25"/>
      <c r="Q211" s="12"/>
      <c r="R211" s="13"/>
      <c r="S211" s="13"/>
      <c r="T211" s="14" t="str">
        <f aca="false">IF($B211="","",IF(AND($P211="Ha",$N211="Ha",OR($R211="",$R211&lt;=Boshqaruv!$C$12),OR($S211="",$S211&gt;Boshqaruv!$C$12)),"Ha",""))</f>
        <v/>
      </c>
      <c r="U211" s="13"/>
      <c r="V211" s="12"/>
      <c r="W211" s="14" t="str">
        <f aca="false">IF(OR($B211="",$C211=""),"",IF(COUNTIFS($B$5:$B$1804,$B211,$C$5:$C$1804,$C211)&gt;1,"Takror",""))</f>
        <v/>
      </c>
    </row>
    <row r="212" customFormat="false" ht="15" hidden="false" customHeight="false" outlineLevel="0" collapsed="false">
      <c r="A212" s="8" t="n">
        <v>208</v>
      </c>
      <c r="B212" s="12"/>
      <c r="C212" s="13"/>
      <c r="D212" s="24"/>
      <c r="E212" s="25"/>
      <c r="F212" s="12"/>
      <c r="G212" s="12"/>
      <c r="H212" s="25"/>
      <c r="I212" s="26" t="str">
        <f aca="false">IF(OR($B212="",$C212=""),"",$B212&amp;" ("&amp;DAY($C212)&amp;"."&amp;MONTH($C212)&amp;"."&amp;YEAR($C212)&amp;")")</f>
        <v/>
      </c>
      <c r="J212" s="14" t="str">
        <f aca="false">IF($C212="","",INT((Boshqaruv!$C$12-$C212)/365.25))</f>
        <v/>
      </c>
      <c r="K212" s="14" t="str">
        <f aca="false">IF($J212="","",IF($J212&lt;=14,"Ha","Yo'q"))</f>
        <v/>
      </c>
      <c r="L212" s="13"/>
      <c r="M212" s="13"/>
      <c r="N212" s="14" t="str">
        <f aca="false">IF($B212="","",IF(AND(OR($L212="",$L212&lt;=Boshqaruv!$C$12),OR($M212="",$M212&gt;Boshqaruv!$C$12)),"Ha",""))</f>
        <v/>
      </c>
      <c r="O212" s="25"/>
      <c r="P212" s="25"/>
      <c r="Q212" s="12"/>
      <c r="R212" s="13"/>
      <c r="S212" s="13"/>
      <c r="T212" s="14" t="str">
        <f aca="false">IF($B212="","",IF(AND($P212="Ha",$N212="Ha",OR($R212="",$R212&lt;=Boshqaruv!$C$12),OR($S212="",$S212&gt;Boshqaruv!$C$12)),"Ha",""))</f>
        <v/>
      </c>
      <c r="U212" s="13"/>
      <c r="V212" s="12"/>
      <c r="W212" s="14" t="str">
        <f aca="false">IF(OR($B212="",$C212=""),"",IF(COUNTIFS($B$5:$B$1804,$B212,$C$5:$C$1804,$C212)&gt;1,"Takror",""))</f>
        <v/>
      </c>
    </row>
    <row r="213" customFormat="false" ht="15" hidden="false" customHeight="false" outlineLevel="0" collapsed="false">
      <c r="A213" s="8" t="n">
        <v>209</v>
      </c>
      <c r="B213" s="12"/>
      <c r="C213" s="13"/>
      <c r="D213" s="24"/>
      <c r="E213" s="25"/>
      <c r="F213" s="12"/>
      <c r="G213" s="12"/>
      <c r="H213" s="25"/>
      <c r="I213" s="26" t="str">
        <f aca="false">IF(OR($B213="",$C213=""),"",$B213&amp;" ("&amp;DAY($C213)&amp;"."&amp;MONTH($C213)&amp;"."&amp;YEAR($C213)&amp;")")</f>
        <v/>
      </c>
      <c r="J213" s="14" t="str">
        <f aca="false">IF($C213="","",INT((Boshqaruv!$C$12-$C213)/365.25))</f>
        <v/>
      </c>
      <c r="K213" s="14" t="str">
        <f aca="false">IF($J213="","",IF($J213&lt;=14,"Ha","Yo'q"))</f>
        <v/>
      </c>
      <c r="L213" s="13"/>
      <c r="M213" s="13"/>
      <c r="N213" s="14" t="str">
        <f aca="false">IF($B213="","",IF(AND(OR($L213="",$L213&lt;=Boshqaruv!$C$12),OR($M213="",$M213&gt;Boshqaruv!$C$12)),"Ha",""))</f>
        <v/>
      </c>
      <c r="O213" s="25"/>
      <c r="P213" s="25"/>
      <c r="Q213" s="12"/>
      <c r="R213" s="13"/>
      <c r="S213" s="13"/>
      <c r="T213" s="14" t="str">
        <f aca="false">IF($B213="","",IF(AND($P213="Ha",$N213="Ha",OR($R213="",$R213&lt;=Boshqaruv!$C$12),OR($S213="",$S213&gt;Boshqaruv!$C$12)),"Ha",""))</f>
        <v/>
      </c>
      <c r="U213" s="13"/>
      <c r="V213" s="12"/>
      <c r="W213" s="14" t="str">
        <f aca="false">IF(OR($B213="",$C213=""),"",IF(COUNTIFS($B$5:$B$1804,$B213,$C$5:$C$1804,$C213)&gt;1,"Takror",""))</f>
        <v/>
      </c>
    </row>
    <row r="214" customFormat="false" ht="15" hidden="false" customHeight="false" outlineLevel="0" collapsed="false">
      <c r="A214" s="8" t="n">
        <v>210</v>
      </c>
      <c r="B214" s="12"/>
      <c r="C214" s="13"/>
      <c r="D214" s="24"/>
      <c r="E214" s="25"/>
      <c r="F214" s="12"/>
      <c r="G214" s="12"/>
      <c r="H214" s="25"/>
      <c r="I214" s="26" t="str">
        <f aca="false">IF(OR($B214="",$C214=""),"",$B214&amp;" ("&amp;DAY($C214)&amp;"."&amp;MONTH($C214)&amp;"."&amp;YEAR($C214)&amp;")")</f>
        <v/>
      </c>
      <c r="J214" s="14" t="str">
        <f aca="false">IF($C214="","",INT((Boshqaruv!$C$12-$C214)/365.25))</f>
        <v/>
      </c>
      <c r="K214" s="14" t="str">
        <f aca="false">IF($J214="","",IF($J214&lt;=14,"Ha","Yo'q"))</f>
        <v/>
      </c>
      <c r="L214" s="13"/>
      <c r="M214" s="13"/>
      <c r="N214" s="14" t="str">
        <f aca="false">IF($B214="","",IF(AND(OR($L214="",$L214&lt;=Boshqaruv!$C$12),OR($M214="",$M214&gt;Boshqaruv!$C$12)),"Ha",""))</f>
        <v/>
      </c>
      <c r="O214" s="25"/>
      <c r="P214" s="25"/>
      <c r="Q214" s="12"/>
      <c r="R214" s="13"/>
      <c r="S214" s="13"/>
      <c r="T214" s="14" t="str">
        <f aca="false">IF($B214="","",IF(AND($P214="Ha",$N214="Ha",OR($R214="",$R214&lt;=Boshqaruv!$C$12),OR($S214="",$S214&gt;Boshqaruv!$C$12)),"Ha",""))</f>
        <v/>
      </c>
      <c r="U214" s="13"/>
      <c r="V214" s="12"/>
      <c r="W214" s="14" t="str">
        <f aca="false">IF(OR($B214="",$C214=""),"",IF(COUNTIFS($B$5:$B$1804,$B214,$C$5:$C$1804,$C214)&gt;1,"Takror",""))</f>
        <v/>
      </c>
    </row>
    <row r="215" customFormat="false" ht="15" hidden="false" customHeight="false" outlineLevel="0" collapsed="false">
      <c r="A215" s="8" t="n">
        <v>211</v>
      </c>
      <c r="B215" s="12"/>
      <c r="C215" s="13"/>
      <c r="D215" s="24"/>
      <c r="E215" s="25"/>
      <c r="F215" s="12"/>
      <c r="G215" s="12"/>
      <c r="H215" s="25"/>
      <c r="I215" s="26" t="str">
        <f aca="false">IF(OR($B215="",$C215=""),"",$B215&amp;" ("&amp;DAY($C215)&amp;"."&amp;MONTH($C215)&amp;"."&amp;YEAR($C215)&amp;")")</f>
        <v/>
      </c>
      <c r="J215" s="14" t="str">
        <f aca="false">IF($C215="","",INT((Boshqaruv!$C$12-$C215)/365.25))</f>
        <v/>
      </c>
      <c r="K215" s="14" t="str">
        <f aca="false">IF($J215="","",IF($J215&lt;=14,"Ha","Yo'q"))</f>
        <v/>
      </c>
      <c r="L215" s="13"/>
      <c r="M215" s="13"/>
      <c r="N215" s="14" t="str">
        <f aca="false">IF($B215="","",IF(AND(OR($L215="",$L215&lt;=Boshqaruv!$C$12),OR($M215="",$M215&gt;Boshqaruv!$C$12)),"Ha",""))</f>
        <v/>
      </c>
      <c r="O215" s="25"/>
      <c r="P215" s="25"/>
      <c r="Q215" s="12"/>
      <c r="R215" s="13"/>
      <c r="S215" s="13"/>
      <c r="T215" s="14" t="str">
        <f aca="false">IF($B215="","",IF(AND($P215="Ha",$N215="Ha",OR($R215="",$R215&lt;=Boshqaruv!$C$12),OR($S215="",$S215&gt;Boshqaruv!$C$12)),"Ha",""))</f>
        <v/>
      </c>
      <c r="U215" s="13"/>
      <c r="V215" s="12"/>
      <c r="W215" s="14" t="str">
        <f aca="false">IF(OR($B215="",$C215=""),"",IF(COUNTIFS($B$5:$B$1804,$B215,$C$5:$C$1804,$C215)&gt;1,"Takror",""))</f>
        <v/>
      </c>
    </row>
    <row r="216" customFormat="false" ht="15" hidden="false" customHeight="false" outlineLevel="0" collapsed="false">
      <c r="A216" s="8" t="n">
        <v>212</v>
      </c>
      <c r="B216" s="12"/>
      <c r="C216" s="13"/>
      <c r="D216" s="24"/>
      <c r="E216" s="25"/>
      <c r="F216" s="12"/>
      <c r="G216" s="12"/>
      <c r="H216" s="25"/>
      <c r="I216" s="26" t="str">
        <f aca="false">IF(OR($B216="",$C216=""),"",$B216&amp;" ("&amp;DAY($C216)&amp;"."&amp;MONTH($C216)&amp;"."&amp;YEAR($C216)&amp;")")</f>
        <v/>
      </c>
      <c r="J216" s="14" t="str">
        <f aca="false">IF($C216="","",INT((Boshqaruv!$C$12-$C216)/365.25))</f>
        <v/>
      </c>
      <c r="K216" s="14" t="str">
        <f aca="false">IF($J216="","",IF($J216&lt;=14,"Ha","Yo'q"))</f>
        <v/>
      </c>
      <c r="L216" s="13"/>
      <c r="M216" s="13"/>
      <c r="N216" s="14" t="str">
        <f aca="false">IF($B216="","",IF(AND(OR($L216="",$L216&lt;=Boshqaruv!$C$12),OR($M216="",$M216&gt;Boshqaruv!$C$12)),"Ha",""))</f>
        <v/>
      </c>
      <c r="O216" s="25"/>
      <c r="P216" s="25"/>
      <c r="Q216" s="12"/>
      <c r="R216" s="13"/>
      <c r="S216" s="13"/>
      <c r="T216" s="14" t="str">
        <f aca="false">IF($B216="","",IF(AND($P216="Ha",$N216="Ha",OR($R216="",$R216&lt;=Boshqaruv!$C$12),OR($S216="",$S216&gt;Boshqaruv!$C$12)),"Ha",""))</f>
        <v/>
      </c>
      <c r="U216" s="13"/>
      <c r="V216" s="12"/>
      <c r="W216" s="14" t="str">
        <f aca="false">IF(OR($B216="",$C216=""),"",IF(COUNTIFS($B$5:$B$1804,$B216,$C$5:$C$1804,$C216)&gt;1,"Takror",""))</f>
        <v/>
      </c>
    </row>
    <row r="217" customFormat="false" ht="15" hidden="false" customHeight="false" outlineLevel="0" collapsed="false">
      <c r="A217" s="8" t="n">
        <v>213</v>
      </c>
      <c r="B217" s="12"/>
      <c r="C217" s="13"/>
      <c r="D217" s="24"/>
      <c r="E217" s="25"/>
      <c r="F217" s="12"/>
      <c r="G217" s="12"/>
      <c r="H217" s="25"/>
      <c r="I217" s="26" t="str">
        <f aca="false">IF(OR($B217="",$C217=""),"",$B217&amp;" ("&amp;DAY($C217)&amp;"."&amp;MONTH($C217)&amp;"."&amp;YEAR($C217)&amp;")")</f>
        <v/>
      </c>
      <c r="J217" s="14" t="str">
        <f aca="false">IF($C217="","",INT((Boshqaruv!$C$12-$C217)/365.25))</f>
        <v/>
      </c>
      <c r="K217" s="14" t="str">
        <f aca="false">IF($J217="","",IF($J217&lt;=14,"Ha","Yo'q"))</f>
        <v/>
      </c>
      <c r="L217" s="13"/>
      <c r="M217" s="13"/>
      <c r="N217" s="14" t="str">
        <f aca="false">IF($B217="","",IF(AND(OR($L217="",$L217&lt;=Boshqaruv!$C$12),OR($M217="",$M217&gt;Boshqaruv!$C$12)),"Ha",""))</f>
        <v/>
      </c>
      <c r="O217" s="25"/>
      <c r="P217" s="25"/>
      <c r="Q217" s="12"/>
      <c r="R217" s="13"/>
      <c r="S217" s="13"/>
      <c r="T217" s="14" t="str">
        <f aca="false">IF($B217="","",IF(AND($P217="Ha",$N217="Ha",OR($R217="",$R217&lt;=Boshqaruv!$C$12),OR($S217="",$S217&gt;Boshqaruv!$C$12)),"Ha",""))</f>
        <v/>
      </c>
      <c r="U217" s="13"/>
      <c r="V217" s="12"/>
      <c r="W217" s="14" t="str">
        <f aca="false">IF(OR($B217="",$C217=""),"",IF(COUNTIFS($B$5:$B$1804,$B217,$C$5:$C$1804,$C217)&gt;1,"Takror",""))</f>
        <v/>
      </c>
    </row>
    <row r="218" customFormat="false" ht="15" hidden="false" customHeight="false" outlineLevel="0" collapsed="false">
      <c r="A218" s="8" t="n">
        <v>214</v>
      </c>
      <c r="B218" s="12"/>
      <c r="C218" s="13"/>
      <c r="D218" s="24"/>
      <c r="E218" s="25"/>
      <c r="F218" s="12"/>
      <c r="G218" s="12"/>
      <c r="H218" s="25"/>
      <c r="I218" s="26" t="str">
        <f aca="false">IF(OR($B218="",$C218=""),"",$B218&amp;" ("&amp;DAY($C218)&amp;"."&amp;MONTH($C218)&amp;"."&amp;YEAR($C218)&amp;")")</f>
        <v/>
      </c>
      <c r="J218" s="14" t="str">
        <f aca="false">IF($C218="","",INT((Boshqaruv!$C$12-$C218)/365.25))</f>
        <v/>
      </c>
      <c r="K218" s="14" t="str">
        <f aca="false">IF($J218="","",IF($J218&lt;=14,"Ha","Yo'q"))</f>
        <v/>
      </c>
      <c r="L218" s="13"/>
      <c r="M218" s="13"/>
      <c r="N218" s="14" t="str">
        <f aca="false">IF($B218="","",IF(AND(OR($L218="",$L218&lt;=Boshqaruv!$C$12),OR($M218="",$M218&gt;Boshqaruv!$C$12)),"Ha",""))</f>
        <v/>
      </c>
      <c r="O218" s="25"/>
      <c r="P218" s="25"/>
      <c r="Q218" s="12"/>
      <c r="R218" s="13"/>
      <c r="S218" s="13"/>
      <c r="T218" s="14" t="str">
        <f aca="false">IF($B218="","",IF(AND($P218="Ha",$N218="Ha",OR($R218="",$R218&lt;=Boshqaruv!$C$12),OR($S218="",$S218&gt;Boshqaruv!$C$12)),"Ha",""))</f>
        <v/>
      </c>
      <c r="U218" s="13"/>
      <c r="V218" s="12"/>
      <c r="W218" s="14" t="str">
        <f aca="false">IF(OR($B218="",$C218=""),"",IF(COUNTIFS($B$5:$B$1804,$B218,$C$5:$C$1804,$C218)&gt;1,"Takror",""))</f>
        <v/>
      </c>
    </row>
    <row r="219" customFormat="false" ht="15" hidden="false" customHeight="false" outlineLevel="0" collapsed="false">
      <c r="A219" s="8" t="n">
        <v>215</v>
      </c>
      <c r="B219" s="12"/>
      <c r="C219" s="13"/>
      <c r="D219" s="24"/>
      <c r="E219" s="25"/>
      <c r="F219" s="12"/>
      <c r="G219" s="12"/>
      <c r="H219" s="25"/>
      <c r="I219" s="26" t="str">
        <f aca="false">IF(OR($B219="",$C219=""),"",$B219&amp;" ("&amp;DAY($C219)&amp;"."&amp;MONTH($C219)&amp;"."&amp;YEAR($C219)&amp;")")</f>
        <v/>
      </c>
      <c r="J219" s="14" t="str">
        <f aca="false">IF($C219="","",INT((Boshqaruv!$C$12-$C219)/365.25))</f>
        <v/>
      </c>
      <c r="K219" s="14" t="str">
        <f aca="false">IF($J219="","",IF($J219&lt;=14,"Ha","Yo'q"))</f>
        <v/>
      </c>
      <c r="L219" s="13"/>
      <c r="M219" s="13"/>
      <c r="N219" s="14" t="str">
        <f aca="false">IF($B219="","",IF(AND(OR($L219="",$L219&lt;=Boshqaruv!$C$12),OR($M219="",$M219&gt;Boshqaruv!$C$12)),"Ha",""))</f>
        <v/>
      </c>
      <c r="O219" s="25"/>
      <c r="P219" s="25"/>
      <c r="Q219" s="12"/>
      <c r="R219" s="13"/>
      <c r="S219" s="13"/>
      <c r="T219" s="14" t="str">
        <f aca="false">IF($B219="","",IF(AND($P219="Ha",$N219="Ha",OR($R219="",$R219&lt;=Boshqaruv!$C$12),OR($S219="",$S219&gt;Boshqaruv!$C$12)),"Ha",""))</f>
        <v/>
      </c>
      <c r="U219" s="13"/>
      <c r="V219" s="12"/>
      <c r="W219" s="14" t="str">
        <f aca="false">IF(OR($B219="",$C219=""),"",IF(COUNTIFS($B$5:$B$1804,$B219,$C$5:$C$1804,$C219)&gt;1,"Takror",""))</f>
        <v/>
      </c>
    </row>
    <row r="220" customFormat="false" ht="15" hidden="false" customHeight="false" outlineLevel="0" collapsed="false">
      <c r="A220" s="8" t="n">
        <v>216</v>
      </c>
      <c r="B220" s="12"/>
      <c r="C220" s="13"/>
      <c r="D220" s="24"/>
      <c r="E220" s="25"/>
      <c r="F220" s="12"/>
      <c r="G220" s="12"/>
      <c r="H220" s="25"/>
      <c r="I220" s="26" t="str">
        <f aca="false">IF(OR($B220="",$C220=""),"",$B220&amp;" ("&amp;DAY($C220)&amp;"."&amp;MONTH($C220)&amp;"."&amp;YEAR($C220)&amp;")")</f>
        <v/>
      </c>
      <c r="J220" s="14" t="str">
        <f aca="false">IF($C220="","",INT((Boshqaruv!$C$12-$C220)/365.25))</f>
        <v/>
      </c>
      <c r="K220" s="14" t="str">
        <f aca="false">IF($J220="","",IF($J220&lt;=14,"Ha","Yo'q"))</f>
        <v/>
      </c>
      <c r="L220" s="13"/>
      <c r="M220" s="13"/>
      <c r="N220" s="14" t="str">
        <f aca="false">IF($B220="","",IF(AND(OR($L220="",$L220&lt;=Boshqaruv!$C$12),OR($M220="",$M220&gt;Boshqaruv!$C$12)),"Ha",""))</f>
        <v/>
      </c>
      <c r="O220" s="25"/>
      <c r="P220" s="25"/>
      <c r="Q220" s="12"/>
      <c r="R220" s="13"/>
      <c r="S220" s="13"/>
      <c r="T220" s="14" t="str">
        <f aca="false">IF($B220="","",IF(AND($P220="Ha",$N220="Ha",OR($R220="",$R220&lt;=Boshqaruv!$C$12),OR($S220="",$S220&gt;Boshqaruv!$C$12)),"Ha",""))</f>
        <v/>
      </c>
      <c r="U220" s="13"/>
      <c r="V220" s="12"/>
      <c r="W220" s="14" t="str">
        <f aca="false">IF(OR($B220="",$C220=""),"",IF(COUNTIFS($B$5:$B$1804,$B220,$C$5:$C$1804,$C220)&gt;1,"Takror",""))</f>
        <v/>
      </c>
    </row>
    <row r="221" customFormat="false" ht="15" hidden="false" customHeight="false" outlineLevel="0" collapsed="false">
      <c r="A221" s="8" t="n">
        <v>217</v>
      </c>
      <c r="B221" s="12"/>
      <c r="C221" s="13"/>
      <c r="D221" s="24"/>
      <c r="E221" s="25"/>
      <c r="F221" s="12"/>
      <c r="G221" s="12"/>
      <c r="H221" s="25"/>
      <c r="I221" s="26" t="str">
        <f aca="false">IF(OR($B221="",$C221=""),"",$B221&amp;" ("&amp;DAY($C221)&amp;"."&amp;MONTH($C221)&amp;"."&amp;YEAR($C221)&amp;")")</f>
        <v/>
      </c>
      <c r="J221" s="14" t="str">
        <f aca="false">IF($C221="","",INT((Boshqaruv!$C$12-$C221)/365.25))</f>
        <v/>
      </c>
      <c r="K221" s="14" t="str">
        <f aca="false">IF($J221="","",IF($J221&lt;=14,"Ha","Yo'q"))</f>
        <v/>
      </c>
      <c r="L221" s="13"/>
      <c r="M221" s="13"/>
      <c r="N221" s="14" t="str">
        <f aca="false">IF($B221="","",IF(AND(OR($L221="",$L221&lt;=Boshqaruv!$C$12),OR($M221="",$M221&gt;Boshqaruv!$C$12)),"Ha",""))</f>
        <v/>
      </c>
      <c r="O221" s="25"/>
      <c r="P221" s="25"/>
      <c r="Q221" s="12"/>
      <c r="R221" s="13"/>
      <c r="S221" s="13"/>
      <c r="T221" s="14" t="str">
        <f aca="false">IF($B221="","",IF(AND($P221="Ha",$N221="Ha",OR($R221="",$R221&lt;=Boshqaruv!$C$12),OR($S221="",$S221&gt;Boshqaruv!$C$12)),"Ha",""))</f>
        <v/>
      </c>
      <c r="U221" s="13"/>
      <c r="V221" s="12"/>
      <c r="W221" s="14" t="str">
        <f aca="false">IF(OR($B221="",$C221=""),"",IF(COUNTIFS($B$5:$B$1804,$B221,$C$5:$C$1804,$C221)&gt;1,"Takror",""))</f>
        <v/>
      </c>
    </row>
    <row r="222" customFormat="false" ht="15" hidden="false" customHeight="false" outlineLevel="0" collapsed="false">
      <c r="A222" s="8" t="n">
        <v>218</v>
      </c>
      <c r="B222" s="12"/>
      <c r="C222" s="13"/>
      <c r="D222" s="24"/>
      <c r="E222" s="25"/>
      <c r="F222" s="12"/>
      <c r="G222" s="12"/>
      <c r="H222" s="25"/>
      <c r="I222" s="26" t="str">
        <f aca="false">IF(OR($B222="",$C222=""),"",$B222&amp;" ("&amp;DAY($C222)&amp;"."&amp;MONTH($C222)&amp;"."&amp;YEAR($C222)&amp;")")</f>
        <v/>
      </c>
      <c r="J222" s="14" t="str">
        <f aca="false">IF($C222="","",INT((Boshqaruv!$C$12-$C222)/365.25))</f>
        <v/>
      </c>
      <c r="K222" s="14" t="str">
        <f aca="false">IF($J222="","",IF($J222&lt;=14,"Ha","Yo'q"))</f>
        <v/>
      </c>
      <c r="L222" s="13"/>
      <c r="M222" s="13"/>
      <c r="N222" s="14" t="str">
        <f aca="false">IF($B222="","",IF(AND(OR($L222="",$L222&lt;=Boshqaruv!$C$12),OR($M222="",$M222&gt;Boshqaruv!$C$12)),"Ha",""))</f>
        <v/>
      </c>
      <c r="O222" s="25"/>
      <c r="P222" s="25"/>
      <c r="Q222" s="12"/>
      <c r="R222" s="13"/>
      <c r="S222" s="13"/>
      <c r="T222" s="14" t="str">
        <f aca="false">IF($B222="","",IF(AND($P222="Ha",$N222="Ha",OR($R222="",$R222&lt;=Boshqaruv!$C$12),OR($S222="",$S222&gt;Boshqaruv!$C$12)),"Ha",""))</f>
        <v/>
      </c>
      <c r="U222" s="13"/>
      <c r="V222" s="12"/>
      <c r="W222" s="14" t="str">
        <f aca="false">IF(OR($B222="",$C222=""),"",IF(COUNTIFS($B$5:$B$1804,$B222,$C$5:$C$1804,$C222)&gt;1,"Takror",""))</f>
        <v/>
      </c>
    </row>
    <row r="223" customFormat="false" ht="15" hidden="false" customHeight="false" outlineLevel="0" collapsed="false">
      <c r="A223" s="8" t="n">
        <v>219</v>
      </c>
      <c r="B223" s="12"/>
      <c r="C223" s="13"/>
      <c r="D223" s="24"/>
      <c r="E223" s="25"/>
      <c r="F223" s="12"/>
      <c r="G223" s="12"/>
      <c r="H223" s="25"/>
      <c r="I223" s="26" t="str">
        <f aca="false">IF(OR($B223="",$C223=""),"",$B223&amp;" ("&amp;DAY($C223)&amp;"."&amp;MONTH($C223)&amp;"."&amp;YEAR($C223)&amp;")")</f>
        <v/>
      </c>
      <c r="J223" s="14" t="str">
        <f aca="false">IF($C223="","",INT((Boshqaruv!$C$12-$C223)/365.25))</f>
        <v/>
      </c>
      <c r="K223" s="14" t="str">
        <f aca="false">IF($J223="","",IF($J223&lt;=14,"Ha","Yo'q"))</f>
        <v/>
      </c>
      <c r="L223" s="13"/>
      <c r="M223" s="13"/>
      <c r="N223" s="14" t="str">
        <f aca="false">IF($B223="","",IF(AND(OR($L223="",$L223&lt;=Boshqaruv!$C$12),OR($M223="",$M223&gt;Boshqaruv!$C$12)),"Ha",""))</f>
        <v/>
      </c>
      <c r="O223" s="25"/>
      <c r="P223" s="25"/>
      <c r="Q223" s="12"/>
      <c r="R223" s="13"/>
      <c r="S223" s="13"/>
      <c r="T223" s="14" t="str">
        <f aca="false">IF($B223="","",IF(AND($P223="Ha",$N223="Ha",OR($R223="",$R223&lt;=Boshqaruv!$C$12),OR($S223="",$S223&gt;Boshqaruv!$C$12)),"Ha",""))</f>
        <v/>
      </c>
      <c r="U223" s="13"/>
      <c r="V223" s="12"/>
      <c r="W223" s="14" t="str">
        <f aca="false">IF(OR($B223="",$C223=""),"",IF(COUNTIFS($B$5:$B$1804,$B223,$C$5:$C$1804,$C223)&gt;1,"Takror",""))</f>
        <v/>
      </c>
    </row>
    <row r="224" customFormat="false" ht="15" hidden="false" customHeight="false" outlineLevel="0" collapsed="false">
      <c r="A224" s="8" t="n">
        <v>220</v>
      </c>
      <c r="B224" s="12"/>
      <c r="C224" s="13"/>
      <c r="D224" s="24"/>
      <c r="E224" s="25"/>
      <c r="F224" s="12"/>
      <c r="G224" s="12"/>
      <c r="H224" s="25"/>
      <c r="I224" s="26" t="str">
        <f aca="false">IF(OR($B224="",$C224=""),"",$B224&amp;" ("&amp;DAY($C224)&amp;"."&amp;MONTH($C224)&amp;"."&amp;YEAR($C224)&amp;")")</f>
        <v/>
      </c>
      <c r="J224" s="14" t="str">
        <f aca="false">IF($C224="","",INT((Boshqaruv!$C$12-$C224)/365.25))</f>
        <v/>
      </c>
      <c r="K224" s="14" t="str">
        <f aca="false">IF($J224="","",IF($J224&lt;=14,"Ha","Yo'q"))</f>
        <v/>
      </c>
      <c r="L224" s="13"/>
      <c r="M224" s="13"/>
      <c r="N224" s="14" t="str">
        <f aca="false">IF($B224="","",IF(AND(OR($L224="",$L224&lt;=Boshqaruv!$C$12),OR($M224="",$M224&gt;Boshqaruv!$C$12)),"Ha",""))</f>
        <v/>
      </c>
      <c r="O224" s="25"/>
      <c r="P224" s="25"/>
      <c r="Q224" s="12"/>
      <c r="R224" s="13"/>
      <c r="S224" s="13"/>
      <c r="T224" s="14" t="str">
        <f aca="false">IF($B224="","",IF(AND($P224="Ha",$N224="Ha",OR($R224="",$R224&lt;=Boshqaruv!$C$12),OR($S224="",$S224&gt;Boshqaruv!$C$12)),"Ha",""))</f>
        <v/>
      </c>
      <c r="U224" s="13"/>
      <c r="V224" s="12"/>
      <c r="W224" s="14" t="str">
        <f aca="false">IF(OR($B224="",$C224=""),"",IF(COUNTIFS($B$5:$B$1804,$B224,$C$5:$C$1804,$C224)&gt;1,"Takror",""))</f>
        <v/>
      </c>
    </row>
    <row r="225" customFormat="false" ht="15" hidden="false" customHeight="false" outlineLevel="0" collapsed="false">
      <c r="A225" s="8" t="n">
        <v>221</v>
      </c>
      <c r="B225" s="12"/>
      <c r="C225" s="13"/>
      <c r="D225" s="24"/>
      <c r="E225" s="25"/>
      <c r="F225" s="12"/>
      <c r="G225" s="12"/>
      <c r="H225" s="25"/>
      <c r="I225" s="26" t="str">
        <f aca="false">IF(OR($B225="",$C225=""),"",$B225&amp;" ("&amp;DAY($C225)&amp;"."&amp;MONTH($C225)&amp;"."&amp;YEAR($C225)&amp;")")</f>
        <v/>
      </c>
      <c r="J225" s="14" t="str">
        <f aca="false">IF($C225="","",INT((Boshqaruv!$C$12-$C225)/365.25))</f>
        <v/>
      </c>
      <c r="K225" s="14" t="str">
        <f aca="false">IF($J225="","",IF($J225&lt;=14,"Ha","Yo'q"))</f>
        <v/>
      </c>
      <c r="L225" s="13"/>
      <c r="M225" s="13"/>
      <c r="N225" s="14" t="str">
        <f aca="false">IF($B225="","",IF(AND(OR($L225="",$L225&lt;=Boshqaruv!$C$12),OR($M225="",$M225&gt;Boshqaruv!$C$12)),"Ha",""))</f>
        <v/>
      </c>
      <c r="O225" s="25"/>
      <c r="P225" s="25"/>
      <c r="Q225" s="12"/>
      <c r="R225" s="13"/>
      <c r="S225" s="13"/>
      <c r="T225" s="14" t="str">
        <f aca="false">IF($B225="","",IF(AND($P225="Ha",$N225="Ha",OR($R225="",$R225&lt;=Boshqaruv!$C$12),OR($S225="",$S225&gt;Boshqaruv!$C$12)),"Ha",""))</f>
        <v/>
      </c>
      <c r="U225" s="13"/>
      <c r="V225" s="12"/>
      <c r="W225" s="14" t="str">
        <f aca="false">IF(OR($B225="",$C225=""),"",IF(COUNTIFS($B$5:$B$1804,$B225,$C$5:$C$1804,$C225)&gt;1,"Takror",""))</f>
        <v/>
      </c>
    </row>
    <row r="226" customFormat="false" ht="15" hidden="false" customHeight="false" outlineLevel="0" collapsed="false">
      <c r="A226" s="8" t="n">
        <v>222</v>
      </c>
      <c r="B226" s="12"/>
      <c r="C226" s="13"/>
      <c r="D226" s="24"/>
      <c r="E226" s="25"/>
      <c r="F226" s="12"/>
      <c r="G226" s="12"/>
      <c r="H226" s="25"/>
      <c r="I226" s="26" t="str">
        <f aca="false">IF(OR($B226="",$C226=""),"",$B226&amp;" ("&amp;DAY($C226)&amp;"."&amp;MONTH($C226)&amp;"."&amp;YEAR($C226)&amp;")")</f>
        <v/>
      </c>
      <c r="J226" s="14" t="str">
        <f aca="false">IF($C226="","",INT((Boshqaruv!$C$12-$C226)/365.25))</f>
        <v/>
      </c>
      <c r="K226" s="14" t="str">
        <f aca="false">IF($J226="","",IF($J226&lt;=14,"Ha","Yo'q"))</f>
        <v/>
      </c>
      <c r="L226" s="13"/>
      <c r="M226" s="13"/>
      <c r="N226" s="14" t="str">
        <f aca="false">IF($B226="","",IF(AND(OR($L226="",$L226&lt;=Boshqaruv!$C$12),OR($M226="",$M226&gt;Boshqaruv!$C$12)),"Ha",""))</f>
        <v/>
      </c>
      <c r="O226" s="25"/>
      <c r="P226" s="25"/>
      <c r="Q226" s="12"/>
      <c r="R226" s="13"/>
      <c r="S226" s="13"/>
      <c r="T226" s="14" t="str">
        <f aca="false">IF($B226="","",IF(AND($P226="Ha",$N226="Ha",OR($R226="",$R226&lt;=Boshqaruv!$C$12),OR($S226="",$S226&gt;Boshqaruv!$C$12)),"Ha",""))</f>
        <v/>
      </c>
      <c r="U226" s="13"/>
      <c r="V226" s="12"/>
      <c r="W226" s="14" t="str">
        <f aca="false">IF(OR($B226="",$C226=""),"",IF(COUNTIFS($B$5:$B$1804,$B226,$C$5:$C$1804,$C226)&gt;1,"Takror",""))</f>
        <v/>
      </c>
    </row>
    <row r="227" customFormat="false" ht="15" hidden="false" customHeight="false" outlineLevel="0" collapsed="false">
      <c r="A227" s="8" t="n">
        <v>223</v>
      </c>
      <c r="B227" s="12"/>
      <c r="C227" s="13"/>
      <c r="D227" s="24"/>
      <c r="E227" s="25"/>
      <c r="F227" s="12"/>
      <c r="G227" s="12"/>
      <c r="H227" s="25"/>
      <c r="I227" s="26" t="str">
        <f aca="false">IF(OR($B227="",$C227=""),"",$B227&amp;" ("&amp;DAY($C227)&amp;"."&amp;MONTH($C227)&amp;"."&amp;YEAR($C227)&amp;")")</f>
        <v/>
      </c>
      <c r="J227" s="14" t="str">
        <f aca="false">IF($C227="","",INT((Boshqaruv!$C$12-$C227)/365.25))</f>
        <v/>
      </c>
      <c r="K227" s="14" t="str">
        <f aca="false">IF($J227="","",IF($J227&lt;=14,"Ha","Yo'q"))</f>
        <v/>
      </c>
      <c r="L227" s="13"/>
      <c r="M227" s="13"/>
      <c r="N227" s="14" t="str">
        <f aca="false">IF($B227="","",IF(AND(OR($L227="",$L227&lt;=Boshqaruv!$C$12),OR($M227="",$M227&gt;Boshqaruv!$C$12)),"Ha",""))</f>
        <v/>
      </c>
      <c r="O227" s="25"/>
      <c r="P227" s="25"/>
      <c r="Q227" s="12"/>
      <c r="R227" s="13"/>
      <c r="S227" s="13"/>
      <c r="T227" s="14" t="str">
        <f aca="false">IF($B227="","",IF(AND($P227="Ha",$N227="Ha",OR($R227="",$R227&lt;=Boshqaruv!$C$12),OR($S227="",$S227&gt;Boshqaruv!$C$12)),"Ha",""))</f>
        <v/>
      </c>
      <c r="U227" s="13"/>
      <c r="V227" s="12"/>
      <c r="W227" s="14" t="str">
        <f aca="false">IF(OR($B227="",$C227=""),"",IF(COUNTIFS($B$5:$B$1804,$B227,$C$5:$C$1804,$C227)&gt;1,"Takror",""))</f>
        <v/>
      </c>
    </row>
    <row r="228" customFormat="false" ht="15" hidden="false" customHeight="false" outlineLevel="0" collapsed="false">
      <c r="A228" s="8" t="n">
        <v>224</v>
      </c>
      <c r="B228" s="12"/>
      <c r="C228" s="13"/>
      <c r="D228" s="24"/>
      <c r="E228" s="25"/>
      <c r="F228" s="12"/>
      <c r="G228" s="12"/>
      <c r="H228" s="25"/>
      <c r="I228" s="26" t="str">
        <f aca="false">IF(OR($B228="",$C228=""),"",$B228&amp;" ("&amp;DAY($C228)&amp;"."&amp;MONTH($C228)&amp;"."&amp;YEAR($C228)&amp;")")</f>
        <v/>
      </c>
      <c r="J228" s="14" t="str">
        <f aca="false">IF($C228="","",INT((Boshqaruv!$C$12-$C228)/365.25))</f>
        <v/>
      </c>
      <c r="K228" s="14" t="str">
        <f aca="false">IF($J228="","",IF($J228&lt;=14,"Ha","Yo'q"))</f>
        <v/>
      </c>
      <c r="L228" s="13"/>
      <c r="M228" s="13"/>
      <c r="N228" s="14" t="str">
        <f aca="false">IF($B228="","",IF(AND(OR($L228="",$L228&lt;=Boshqaruv!$C$12),OR($M228="",$M228&gt;Boshqaruv!$C$12)),"Ha",""))</f>
        <v/>
      </c>
      <c r="O228" s="25"/>
      <c r="P228" s="25"/>
      <c r="Q228" s="12"/>
      <c r="R228" s="13"/>
      <c r="S228" s="13"/>
      <c r="T228" s="14" t="str">
        <f aca="false">IF($B228="","",IF(AND($P228="Ha",$N228="Ha",OR($R228="",$R228&lt;=Boshqaruv!$C$12),OR($S228="",$S228&gt;Boshqaruv!$C$12)),"Ha",""))</f>
        <v/>
      </c>
      <c r="U228" s="13"/>
      <c r="V228" s="12"/>
      <c r="W228" s="14" t="str">
        <f aca="false">IF(OR($B228="",$C228=""),"",IF(COUNTIFS($B$5:$B$1804,$B228,$C$5:$C$1804,$C228)&gt;1,"Takror",""))</f>
        <v/>
      </c>
    </row>
    <row r="229" customFormat="false" ht="15" hidden="false" customHeight="false" outlineLevel="0" collapsed="false">
      <c r="A229" s="8" t="n">
        <v>225</v>
      </c>
      <c r="B229" s="12"/>
      <c r="C229" s="13"/>
      <c r="D229" s="24"/>
      <c r="E229" s="25"/>
      <c r="F229" s="12"/>
      <c r="G229" s="12"/>
      <c r="H229" s="25"/>
      <c r="I229" s="26" t="str">
        <f aca="false">IF(OR($B229="",$C229=""),"",$B229&amp;" ("&amp;DAY($C229)&amp;"."&amp;MONTH($C229)&amp;"."&amp;YEAR($C229)&amp;")")</f>
        <v/>
      </c>
      <c r="J229" s="14" t="str">
        <f aca="false">IF($C229="","",INT((Boshqaruv!$C$12-$C229)/365.25))</f>
        <v/>
      </c>
      <c r="K229" s="14" t="str">
        <f aca="false">IF($J229="","",IF($J229&lt;=14,"Ha","Yo'q"))</f>
        <v/>
      </c>
      <c r="L229" s="13"/>
      <c r="M229" s="13"/>
      <c r="N229" s="14" t="str">
        <f aca="false">IF($B229="","",IF(AND(OR($L229="",$L229&lt;=Boshqaruv!$C$12),OR($M229="",$M229&gt;Boshqaruv!$C$12)),"Ha",""))</f>
        <v/>
      </c>
      <c r="O229" s="25"/>
      <c r="P229" s="25"/>
      <c r="Q229" s="12"/>
      <c r="R229" s="13"/>
      <c r="S229" s="13"/>
      <c r="T229" s="14" t="str">
        <f aca="false">IF($B229="","",IF(AND($P229="Ha",$N229="Ha",OR($R229="",$R229&lt;=Boshqaruv!$C$12),OR($S229="",$S229&gt;Boshqaruv!$C$12)),"Ha",""))</f>
        <v/>
      </c>
      <c r="U229" s="13"/>
      <c r="V229" s="12"/>
      <c r="W229" s="14" t="str">
        <f aca="false">IF(OR($B229="",$C229=""),"",IF(COUNTIFS($B$5:$B$1804,$B229,$C$5:$C$1804,$C229)&gt;1,"Takror",""))</f>
        <v/>
      </c>
    </row>
    <row r="230" customFormat="false" ht="15" hidden="false" customHeight="false" outlineLevel="0" collapsed="false">
      <c r="A230" s="8" t="n">
        <v>226</v>
      </c>
      <c r="B230" s="12"/>
      <c r="C230" s="13"/>
      <c r="D230" s="24"/>
      <c r="E230" s="25"/>
      <c r="F230" s="12"/>
      <c r="G230" s="12"/>
      <c r="H230" s="25"/>
      <c r="I230" s="26" t="str">
        <f aca="false">IF(OR($B230="",$C230=""),"",$B230&amp;" ("&amp;DAY($C230)&amp;"."&amp;MONTH($C230)&amp;"."&amp;YEAR($C230)&amp;")")</f>
        <v/>
      </c>
      <c r="J230" s="14" t="str">
        <f aca="false">IF($C230="","",INT((Boshqaruv!$C$12-$C230)/365.25))</f>
        <v/>
      </c>
      <c r="K230" s="14" t="str">
        <f aca="false">IF($J230="","",IF($J230&lt;=14,"Ha","Yo'q"))</f>
        <v/>
      </c>
      <c r="L230" s="13"/>
      <c r="M230" s="13"/>
      <c r="N230" s="14" t="str">
        <f aca="false">IF($B230="","",IF(AND(OR($L230="",$L230&lt;=Boshqaruv!$C$12),OR($M230="",$M230&gt;Boshqaruv!$C$12)),"Ha",""))</f>
        <v/>
      </c>
      <c r="O230" s="25"/>
      <c r="P230" s="25"/>
      <c r="Q230" s="12"/>
      <c r="R230" s="13"/>
      <c r="S230" s="13"/>
      <c r="T230" s="14" t="str">
        <f aca="false">IF($B230="","",IF(AND($P230="Ha",$N230="Ha",OR($R230="",$R230&lt;=Boshqaruv!$C$12),OR($S230="",$S230&gt;Boshqaruv!$C$12)),"Ha",""))</f>
        <v/>
      </c>
      <c r="U230" s="13"/>
      <c r="V230" s="12"/>
      <c r="W230" s="14" t="str">
        <f aca="false">IF(OR($B230="",$C230=""),"",IF(COUNTIFS($B$5:$B$1804,$B230,$C$5:$C$1804,$C230)&gt;1,"Takror",""))</f>
        <v/>
      </c>
    </row>
    <row r="231" customFormat="false" ht="15" hidden="false" customHeight="false" outlineLevel="0" collapsed="false">
      <c r="A231" s="8" t="n">
        <v>227</v>
      </c>
      <c r="B231" s="12"/>
      <c r="C231" s="13"/>
      <c r="D231" s="24"/>
      <c r="E231" s="25"/>
      <c r="F231" s="12"/>
      <c r="G231" s="12"/>
      <c r="H231" s="25"/>
      <c r="I231" s="26" t="str">
        <f aca="false">IF(OR($B231="",$C231=""),"",$B231&amp;" ("&amp;DAY($C231)&amp;"."&amp;MONTH($C231)&amp;"."&amp;YEAR($C231)&amp;")")</f>
        <v/>
      </c>
      <c r="J231" s="14" t="str">
        <f aca="false">IF($C231="","",INT((Boshqaruv!$C$12-$C231)/365.25))</f>
        <v/>
      </c>
      <c r="K231" s="14" t="str">
        <f aca="false">IF($J231="","",IF($J231&lt;=14,"Ha","Yo'q"))</f>
        <v/>
      </c>
      <c r="L231" s="13"/>
      <c r="M231" s="13"/>
      <c r="N231" s="14" t="str">
        <f aca="false">IF($B231="","",IF(AND(OR($L231="",$L231&lt;=Boshqaruv!$C$12),OR($M231="",$M231&gt;Boshqaruv!$C$12)),"Ha",""))</f>
        <v/>
      </c>
      <c r="O231" s="25"/>
      <c r="P231" s="25"/>
      <c r="Q231" s="12"/>
      <c r="R231" s="13"/>
      <c r="S231" s="13"/>
      <c r="T231" s="14" t="str">
        <f aca="false">IF($B231="","",IF(AND($P231="Ha",$N231="Ha",OR($R231="",$R231&lt;=Boshqaruv!$C$12),OR($S231="",$S231&gt;Boshqaruv!$C$12)),"Ha",""))</f>
        <v/>
      </c>
      <c r="U231" s="13"/>
      <c r="V231" s="12"/>
      <c r="W231" s="14" t="str">
        <f aca="false">IF(OR($B231="",$C231=""),"",IF(COUNTIFS($B$5:$B$1804,$B231,$C$5:$C$1804,$C231)&gt;1,"Takror",""))</f>
        <v/>
      </c>
    </row>
    <row r="232" customFormat="false" ht="15" hidden="false" customHeight="false" outlineLevel="0" collapsed="false">
      <c r="A232" s="8" t="n">
        <v>228</v>
      </c>
      <c r="B232" s="12"/>
      <c r="C232" s="13"/>
      <c r="D232" s="24"/>
      <c r="E232" s="25"/>
      <c r="F232" s="12"/>
      <c r="G232" s="12"/>
      <c r="H232" s="25"/>
      <c r="I232" s="26" t="str">
        <f aca="false">IF(OR($B232="",$C232=""),"",$B232&amp;" ("&amp;DAY($C232)&amp;"."&amp;MONTH($C232)&amp;"."&amp;YEAR($C232)&amp;")")</f>
        <v/>
      </c>
      <c r="J232" s="14" t="str">
        <f aca="false">IF($C232="","",INT((Boshqaruv!$C$12-$C232)/365.25))</f>
        <v/>
      </c>
      <c r="K232" s="14" t="str">
        <f aca="false">IF($J232="","",IF($J232&lt;=14,"Ha","Yo'q"))</f>
        <v/>
      </c>
      <c r="L232" s="13"/>
      <c r="M232" s="13"/>
      <c r="N232" s="14" t="str">
        <f aca="false">IF($B232="","",IF(AND(OR($L232="",$L232&lt;=Boshqaruv!$C$12),OR($M232="",$M232&gt;Boshqaruv!$C$12)),"Ha",""))</f>
        <v/>
      </c>
      <c r="O232" s="25"/>
      <c r="P232" s="25"/>
      <c r="Q232" s="12"/>
      <c r="R232" s="13"/>
      <c r="S232" s="13"/>
      <c r="T232" s="14" t="str">
        <f aca="false">IF($B232="","",IF(AND($P232="Ha",$N232="Ha",OR($R232="",$R232&lt;=Boshqaruv!$C$12),OR($S232="",$S232&gt;Boshqaruv!$C$12)),"Ha",""))</f>
        <v/>
      </c>
      <c r="U232" s="13"/>
      <c r="V232" s="12"/>
      <c r="W232" s="14" t="str">
        <f aca="false">IF(OR($B232="",$C232=""),"",IF(COUNTIFS($B$5:$B$1804,$B232,$C$5:$C$1804,$C232)&gt;1,"Takror",""))</f>
        <v/>
      </c>
    </row>
    <row r="233" customFormat="false" ht="15" hidden="false" customHeight="false" outlineLevel="0" collapsed="false">
      <c r="A233" s="8" t="n">
        <v>229</v>
      </c>
      <c r="B233" s="12"/>
      <c r="C233" s="13"/>
      <c r="D233" s="24"/>
      <c r="E233" s="25"/>
      <c r="F233" s="12"/>
      <c r="G233" s="12"/>
      <c r="H233" s="25"/>
      <c r="I233" s="26" t="str">
        <f aca="false">IF(OR($B233="",$C233=""),"",$B233&amp;" ("&amp;DAY($C233)&amp;"."&amp;MONTH($C233)&amp;"."&amp;YEAR($C233)&amp;")")</f>
        <v/>
      </c>
      <c r="J233" s="14" t="str">
        <f aca="false">IF($C233="","",INT((Boshqaruv!$C$12-$C233)/365.25))</f>
        <v/>
      </c>
      <c r="K233" s="14" t="str">
        <f aca="false">IF($J233="","",IF($J233&lt;=14,"Ha","Yo'q"))</f>
        <v/>
      </c>
      <c r="L233" s="13"/>
      <c r="M233" s="13"/>
      <c r="N233" s="14" t="str">
        <f aca="false">IF($B233="","",IF(AND(OR($L233="",$L233&lt;=Boshqaruv!$C$12),OR($M233="",$M233&gt;Boshqaruv!$C$12)),"Ha",""))</f>
        <v/>
      </c>
      <c r="O233" s="25"/>
      <c r="P233" s="25"/>
      <c r="Q233" s="12"/>
      <c r="R233" s="13"/>
      <c r="S233" s="13"/>
      <c r="T233" s="14" t="str">
        <f aca="false">IF($B233="","",IF(AND($P233="Ha",$N233="Ha",OR($R233="",$R233&lt;=Boshqaruv!$C$12),OR($S233="",$S233&gt;Boshqaruv!$C$12)),"Ha",""))</f>
        <v/>
      </c>
      <c r="U233" s="13"/>
      <c r="V233" s="12"/>
      <c r="W233" s="14" t="str">
        <f aca="false">IF(OR($B233="",$C233=""),"",IF(COUNTIFS($B$5:$B$1804,$B233,$C$5:$C$1804,$C233)&gt;1,"Takror",""))</f>
        <v/>
      </c>
    </row>
    <row r="234" customFormat="false" ht="15" hidden="false" customHeight="false" outlineLevel="0" collapsed="false">
      <c r="A234" s="8" t="n">
        <v>230</v>
      </c>
      <c r="B234" s="12"/>
      <c r="C234" s="13"/>
      <c r="D234" s="24"/>
      <c r="E234" s="25"/>
      <c r="F234" s="12"/>
      <c r="G234" s="12"/>
      <c r="H234" s="25"/>
      <c r="I234" s="26" t="str">
        <f aca="false">IF(OR($B234="",$C234=""),"",$B234&amp;" ("&amp;DAY($C234)&amp;"."&amp;MONTH($C234)&amp;"."&amp;YEAR($C234)&amp;")")</f>
        <v/>
      </c>
      <c r="J234" s="14" t="str">
        <f aca="false">IF($C234="","",INT((Boshqaruv!$C$12-$C234)/365.25))</f>
        <v/>
      </c>
      <c r="K234" s="14" t="str">
        <f aca="false">IF($J234="","",IF($J234&lt;=14,"Ha","Yo'q"))</f>
        <v/>
      </c>
      <c r="L234" s="13"/>
      <c r="M234" s="13"/>
      <c r="N234" s="14" t="str">
        <f aca="false">IF($B234="","",IF(AND(OR($L234="",$L234&lt;=Boshqaruv!$C$12),OR($M234="",$M234&gt;Boshqaruv!$C$12)),"Ha",""))</f>
        <v/>
      </c>
      <c r="O234" s="25"/>
      <c r="P234" s="25"/>
      <c r="Q234" s="12"/>
      <c r="R234" s="13"/>
      <c r="S234" s="13"/>
      <c r="T234" s="14" t="str">
        <f aca="false">IF($B234="","",IF(AND($P234="Ha",$N234="Ha",OR($R234="",$R234&lt;=Boshqaruv!$C$12),OR($S234="",$S234&gt;Boshqaruv!$C$12)),"Ha",""))</f>
        <v/>
      </c>
      <c r="U234" s="13"/>
      <c r="V234" s="12"/>
      <c r="W234" s="14" t="str">
        <f aca="false">IF(OR($B234="",$C234=""),"",IF(COUNTIFS($B$5:$B$1804,$B234,$C$5:$C$1804,$C234)&gt;1,"Takror",""))</f>
        <v/>
      </c>
    </row>
    <row r="235" customFormat="false" ht="15" hidden="false" customHeight="false" outlineLevel="0" collapsed="false">
      <c r="A235" s="8" t="n">
        <v>231</v>
      </c>
      <c r="B235" s="12"/>
      <c r="C235" s="13"/>
      <c r="D235" s="24"/>
      <c r="E235" s="25"/>
      <c r="F235" s="12"/>
      <c r="G235" s="12"/>
      <c r="H235" s="25"/>
      <c r="I235" s="26" t="str">
        <f aca="false">IF(OR($B235="",$C235=""),"",$B235&amp;" ("&amp;DAY($C235)&amp;"."&amp;MONTH($C235)&amp;"."&amp;YEAR($C235)&amp;")")</f>
        <v/>
      </c>
      <c r="J235" s="14" t="str">
        <f aca="false">IF($C235="","",INT((Boshqaruv!$C$12-$C235)/365.25))</f>
        <v/>
      </c>
      <c r="K235" s="14" t="str">
        <f aca="false">IF($J235="","",IF($J235&lt;=14,"Ha","Yo'q"))</f>
        <v/>
      </c>
      <c r="L235" s="13"/>
      <c r="M235" s="13"/>
      <c r="N235" s="14" t="str">
        <f aca="false">IF($B235="","",IF(AND(OR($L235="",$L235&lt;=Boshqaruv!$C$12),OR($M235="",$M235&gt;Boshqaruv!$C$12)),"Ha",""))</f>
        <v/>
      </c>
      <c r="O235" s="25"/>
      <c r="P235" s="25"/>
      <c r="Q235" s="12"/>
      <c r="R235" s="13"/>
      <c r="S235" s="13"/>
      <c r="T235" s="14" t="str">
        <f aca="false">IF($B235="","",IF(AND($P235="Ha",$N235="Ha",OR($R235="",$R235&lt;=Boshqaruv!$C$12),OR($S235="",$S235&gt;Boshqaruv!$C$12)),"Ha",""))</f>
        <v/>
      </c>
      <c r="U235" s="13"/>
      <c r="V235" s="12"/>
      <c r="W235" s="14" t="str">
        <f aca="false">IF(OR($B235="",$C235=""),"",IF(COUNTIFS($B$5:$B$1804,$B235,$C$5:$C$1804,$C235)&gt;1,"Takror",""))</f>
        <v/>
      </c>
    </row>
    <row r="236" customFormat="false" ht="15" hidden="false" customHeight="false" outlineLevel="0" collapsed="false">
      <c r="A236" s="8" t="n">
        <v>232</v>
      </c>
      <c r="B236" s="12"/>
      <c r="C236" s="13"/>
      <c r="D236" s="24"/>
      <c r="E236" s="25"/>
      <c r="F236" s="12"/>
      <c r="G236" s="12"/>
      <c r="H236" s="25"/>
      <c r="I236" s="26" t="str">
        <f aca="false">IF(OR($B236="",$C236=""),"",$B236&amp;" ("&amp;DAY($C236)&amp;"."&amp;MONTH($C236)&amp;"."&amp;YEAR($C236)&amp;")")</f>
        <v/>
      </c>
      <c r="J236" s="14" t="str">
        <f aca="false">IF($C236="","",INT((Boshqaruv!$C$12-$C236)/365.25))</f>
        <v/>
      </c>
      <c r="K236" s="14" t="str">
        <f aca="false">IF($J236="","",IF($J236&lt;=14,"Ha","Yo'q"))</f>
        <v/>
      </c>
      <c r="L236" s="13"/>
      <c r="M236" s="13"/>
      <c r="N236" s="14" t="str">
        <f aca="false">IF($B236="","",IF(AND(OR($L236="",$L236&lt;=Boshqaruv!$C$12),OR($M236="",$M236&gt;Boshqaruv!$C$12)),"Ha",""))</f>
        <v/>
      </c>
      <c r="O236" s="25"/>
      <c r="P236" s="25"/>
      <c r="Q236" s="12"/>
      <c r="R236" s="13"/>
      <c r="S236" s="13"/>
      <c r="T236" s="14" t="str">
        <f aca="false">IF($B236="","",IF(AND($P236="Ha",$N236="Ha",OR($R236="",$R236&lt;=Boshqaruv!$C$12),OR($S236="",$S236&gt;Boshqaruv!$C$12)),"Ha",""))</f>
        <v/>
      </c>
      <c r="U236" s="13"/>
      <c r="V236" s="12"/>
      <c r="W236" s="14" t="str">
        <f aca="false">IF(OR($B236="",$C236=""),"",IF(COUNTIFS($B$5:$B$1804,$B236,$C$5:$C$1804,$C236)&gt;1,"Takror",""))</f>
        <v/>
      </c>
    </row>
    <row r="237" customFormat="false" ht="15" hidden="false" customHeight="false" outlineLevel="0" collapsed="false">
      <c r="A237" s="8" t="n">
        <v>233</v>
      </c>
      <c r="B237" s="12"/>
      <c r="C237" s="13"/>
      <c r="D237" s="24"/>
      <c r="E237" s="25"/>
      <c r="F237" s="12"/>
      <c r="G237" s="12"/>
      <c r="H237" s="25"/>
      <c r="I237" s="26" t="str">
        <f aca="false">IF(OR($B237="",$C237=""),"",$B237&amp;" ("&amp;DAY($C237)&amp;"."&amp;MONTH($C237)&amp;"."&amp;YEAR($C237)&amp;")")</f>
        <v/>
      </c>
      <c r="J237" s="14" t="str">
        <f aca="false">IF($C237="","",INT((Boshqaruv!$C$12-$C237)/365.25))</f>
        <v/>
      </c>
      <c r="K237" s="14" t="str">
        <f aca="false">IF($J237="","",IF($J237&lt;=14,"Ha","Yo'q"))</f>
        <v/>
      </c>
      <c r="L237" s="13"/>
      <c r="M237" s="13"/>
      <c r="N237" s="14" t="str">
        <f aca="false">IF($B237="","",IF(AND(OR($L237="",$L237&lt;=Boshqaruv!$C$12),OR($M237="",$M237&gt;Boshqaruv!$C$12)),"Ha",""))</f>
        <v/>
      </c>
      <c r="O237" s="25"/>
      <c r="P237" s="25"/>
      <c r="Q237" s="12"/>
      <c r="R237" s="13"/>
      <c r="S237" s="13"/>
      <c r="T237" s="14" t="str">
        <f aca="false">IF($B237="","",IF(AND($P237="Ha",$N237="Ha",OR($R237="",$R237&lt;=Boshqaruv!$C$12),OR($S237="",$S237&gt;Boshqaruv!$C$12)),"Ha",""))</f>
        <v/>
      </c>
      <c r="U237" s="13"/>
      <c r="V237" s="12"/>
      <c r="W237" s="14" t="str">
        <f aca="false">IF(OR($B237="",$C237=""),"",IF(COUNTIFS($B$5:$B$1804,$B237,$C$5:$C$1804,$C237)&gt;1,"Takror",""))</f>
        <v/>
      </c>
    </row>
    <row r="238" customFormat="false" ht="15" hidden="false" customHeight="false" outlineLevel="0" collapsed="false">
      <c r="A238" s="8" t="n">
        <v>234</v>
      </c>
      <c r="B238" s="12"/>
      <c r="C238" s="13"/>
      <c r="D238" s="24"/>
      <c r="E238" s="25"/>
      <c r="F238" s="12"/>
      <c r="G238" s="12"/>
      <c r="H238" s="25"/>
      <c r="I238" s="26" t="str">
        <f aca="false">IF(OR($B238="",$C238=""),"",$B238&amp;" ("&amp;DAY($C238)&amp;"."&amp;MONTH($C238)&amp;"."&amp;YEAR($C238)&amp;")")</f>
        <v/>
      </c>
      <c r="J238" s="14" t="str">
        <f aca="false">IF($C238="","",INT((Boshqaruv!$C$12-$C238)/365.25))</f>
        <v/>
      </c>
      <c r="K238" s="14" t="str">
        <f aca="false">IF($J238="","",IF($J238&lt;=14,"Ha","Yo'q"))</f>
        <v/>
      </c>
      <c r="L238" s="13"/>
      <c r="M238" s="13"/>
      <c r="N238" s="14" t="str">
        <f aca="false">IF($B238="","",IF(AND(OR($L238="",$L238&lt;=Boshqaruv!$C$12),OR($M238="",$M238&gt;Boshqaruv!$C$12)),"Ha",""))</f>
        <v/>
      </c>
      <c r="O238" s="25"/>
      <c r="P238" s="25"/>
      <c r="Q238" s="12"/>
      <c r="R238" s="13"/>
      <c r="S238" s="13"/>
      <c r="T238" s="14" t="str">
        <f aca="false">IF($B238="","",IF(AND($P238="Ha",$N238="Ha",OR($R238="",$R238&lt;=Boshqaruv!$C$12),OR($S238="",$S238&gt;Boshqaruv!$C$12)),"Ha",""))</f>
        <v/>
      </c>
      <c r="U238" s="13"/>
      <c r="V238" s="12"/>
      <c r="W238" s="14" t="str">
        <f aca="false">IF(OR($B238="",$C238=""),"",IF(COUNTIFS($B$5:$B$1804,$B238,$C$5:$C$1804,$C238)&gt;1,"Takror",""))</f>
        <v/>
      </c>
    </row>
    <row r="239" customFormat="false" ht="15" hidden="false" customHeight="false" outlineLevel="0" collapsed="false">
      <c r="A239" s="8" t="n">
        <v>235</v>
      </c>
      <c r="B239" s="12"/>
      <c r="C239" s="13"/>
      <c r="D239" s="24"/>
      <c r="E239" s="25"/>
      <c r="F239" s="12"/>
      <c r="G239" s="12"/>
      <c r="H239" s="25"/>
      <c r="I239" s="26" t="str">
        <f aca="false">IF(OR($B239="",$C239=""),"",$B239&amp;" ("&amp;DAY($C239)&amp;"."&amp;MONTH($C239)&amp;"."&amp;YEAR($C239)&amp;")")</f>
        <v/>
      </c>
      <c r="J239" s="14" t="str">
        <f aca="false">IF($C239="","",INT((Boshqaruv!$C$12-$C239)/365.25))</f>
        <v/>
      </c>
      <c r="K239" s="14" t="str">
        <f aca="false">IF($J239="","",IF($J239&lt;=14,"Ha","Yo'q"))</f>
        <v/>
      </c>
      <c r="L239" s="13"/>
      <c r="M239" s="13"/>
      <c r="N239" s="14" t="str">
        <f aca="false">IF($B239="","",IF(AND(OR($L239="",$L239&lt;=Boshqaruv!$C$12),OR($M239="",$M239&gt;Boshqaruv!$C$12)),"Ha",""))</f>
        <v/>
      </c>
      <c r="O239" s="25"/>
      <c r="P239" s="25"/>
      <c r="Q239" s="12"/>
      <c r="R239" s="13"/>
      <c r="S239" s="13"/>
      <c r="T239" s="14" t="str">
        <f aca="false">IF($B239="","",IF(AND($P239="Ha",$N239="Ha",OR($R239="",$R239&lt;=Boshqaruv!$C$12),OR($S239="",$S239&gt;Boshqaruv!$C$12)),"Ha",""))</f>
        <v/>
      </c>
      <c r="U239" s="13"/>
      <c r="V239" s="12"/>
      <c r="W239" s="14" t="str">
        <f aca="false">IF(OR($B239="",$C239=""),"",IF(COUNTIFS($B$5:$B$1804,$B239,$C$5:$C$1804,$C239)&gt;1,"Takror",""))</f>
        <v/>
      </c>
    </row>
    <row r="240" customFormat="false" ht="15" hidden="false" customHeight="false" outlineLevel="0" collapsed="false">
      <c r="A240" s="8" t="n">
        <v>236</v>
      </c>
      <c r="B240" s="12"/>
      <c r="C240" s="13"/>
      <c r="D240" s="24"/>
      <c r="E240" s="25"/>
      <c r="F240" s="12"/>
      <c r="G240" s="12"/>
      <c r="H240" s="25"/>
      <c r="I240" s="26" t="str">
        <f aca="false">IF(OR($B240="",$C240=""),"",$B240&amp;" ("&amp;DAY($C240)&amp;"."&amp;MONTH($C240)&amp;"."&amp;YEAR($C240)&amp;")")</f>
        <v/>
      </c>
      <c r="J240" s="14" t="str">
        <f aca="false">IF($C240="","",INT((Boshqaruv!$C$12-$C240)/365.25))</f>
        <v/>
      </c>
      <c r="K240" s="14" t="str">
        <f aca="false">IF($J240="","",IF($J240&lt;=14,"Ha","Yo'q"))</f>
        <v/>
      </c>
      <c r="L240" s="13"/>
      <c r="M240" s="13"/>
      <c r="N240" s="14" t="str">
        <f aca="false">IF($B240="","",IF(AND(OR($L240="",$L240&lt;=Boshqaruv!$C$12),OR($M240="",$M240&gt;Boshqaruv!$C$12)),"Ha",""))</f>
        <v/>
      </c>
      <c r="O240" s="25"/>
      <c r="P240" s="25"/>
      <c r="Q240" s="12"/>
      <c r="R240" s="13"/>
      <c r="S240" s="13"/>
      <c r="T240" s="14" t="str">
        <f aca="false">IF($B240="","",IF(AND($P240="Ha",$N240="Ha",OR($R240="",$R240&lt;=Boshqaruv!$C$12),OR($S240="",$S240&gt;Boshqaruv!$C$12)),"Ha",""))</f>
        <v/>
      </c>
      <c r="U240" s="13"/>
      <c r="V240" s="12"/>
      <c r="W240" s="14" t="str">
        <f aca="false">IF(OR($B240="",$C240=""),"",IF(COUNTIFS($B$5:$B$1804,$B240,$C$5:$C$1804,$C240)&gt;1,"Takror",""))</f>
        <v/>
      </c>
    </row>
    <row r="241" customFormat="false" ht="15" hidden="false" customHeight="false" outlineLevel="0" collapsed="false">
      <c r="A241" s="8" t="n">
        <v>237</v>
      </c>
      <c r="B241" s="12"/>
      <c r="C241" s="13"/>
      <c r="D241" s="24"/>
      <c r="E241" s="25"/>
      <c r="F241" s="12"/>
      <c r="G241" s="12"/>
      <c r="H241" s="25"/>
      <c r="I241" s="26" t="str">
        <f aca="false">IF(OR($B241="",$C241=""),"",$B241&amp;" ("&amp;DAY($C241)&amp;"."&amp;MONTH($C241)&amp;"."&amp;YEAR($C241)&amp;")")</f>
        <v/>
      </c>
      <c r="J241" s="14" t="str">
        <f aca="false">IF($C241="","",INT((Boshqaruv!$C$12-$C241)/365.25))</f>
        <v/>
      </c>
      <c r="K241" s="14" t="str">
        <f aca="false">IF($J241="","",IF($J241&lt;=14,"Ha","Yo'q"))</f>
        <v/>
      </c>
      <c r="L241" s="13"/>
      <c r="M241" s="13"/>
      <c r="N241" s="14" t="str">
        <f aca="false">IF($B241="","",IF(AND(OR($L241="",$L241&lt;=Boshqaruv!$C$12),OR($M241="",$M241&gt;Boshqaruv!$C$12)),"Ha",""))</f>
        <v/>
      </c>
      <c r="O241" s="25"/>
      <c r="P241" s="25"/>
      <c r="Q241" s="12"/>
      <c r="R241" s="13"/>
      <c r="S241" s="13"/>
      <c r="T241" s="14" t="str">
        <f aca="false">IF($B241="","",IF(AND($P241="Ha",$N241="Ha",OR($R241="",$R241&lt;=Boshqaruv!$C$12),OR($S241="",$S241&gt;Boshqaruv!$C$12)),"Ha",""))</f>
        <v/>
      </c>
      <c r="U241" s="13"/>
      <c r="V241" s="12"/>
      <c r="W241" s="14" t="str">
        <f aca="false">IF(OR($B241="",$C241=""),"",IF(COUNTIFS($B$5:$B$1804,$B241,$C$5:$C$1804,$C241)&gt;1,"Takror",""))</f>
        <v/>
      </c>
    </row>
    <row r="242" customFormat="false" ht="15" hidden="false" customHeight="false" outlineLevel="0" collapsed="false">
      <c r="A242" s="8" t="n">
        <v>238</v>
      </c>
      <c r="B242" s="12"/>
      <c r="C242" s="13"/>
      <c r="D242" s="24"/>
      <c r="E242" s="25"/>
      <c r="F242" s="12"/>
      <c r="G242" s="12"/>
      <c r="H242" s="25"/>
      <c r="I242" s="26" t="str">
        <f aca="false">IF(OR($B242="",$C242=""),"",$B242&amp;" ("&amp;DAY($C242)&amp;"."&amp;MONTH($C242)&amp;"."&amp;YEAR($C242)&amp;")")</f>
        <v/>
      </c>
      <c r="J242" s="14" t="str">
        <f aca="false">IF($C242="","",INT((Boshqaruv!$C$12-$C242)/365.25))</f>
        <v/>
      </c>
      <c r="K242" s="14" t="str">
        <f aca="false">IF($J242="","",IF($J242&lt;=14,"Ha","Yo'q"))</f>
        <v/>
      </c>
      <c r="L242" s="13"/>
      <c r="M242" s="13"/>
      <c r="N242" s="14" t="str">
        <f aca="false">IF($B242="","",IF(AND(OR($L242="",$L242&lt;=Boshqaruv!$C$12),OR($M242="",$M242&gt;Boshqaruv!$C$12)),"Ha",""))</f>
        <v/>
      </c>
      <c r="O242" s="25"/>
      <c r="P242" s="25"/>
      <c r="Q242" s="12"/>
      <c r="R242" s="13"/>
      <c r="S242" s="13"/>
      <c r="T242" s="14" t="str">
        <f aca="false">IF($B242="","",IF(AND($P242="Ha",$N242="Ha",OR($R242="",$R242&lt;=Boshqaruv!$C$12),OR($S242="",$S242&gt;Boshqaruv!$C$12)),"Ha",""))</f>
        <v/>
      </c>
      <c r="U242" s="13"/>
      <c r="V242" s="12"/>
      <c r="W242" s="14" t="str">
        <f aca="false">IF(OR($B242="",$C242=""),"",IF(COUNTIFS($B$5:$B$1804,$B242,$C$5:$C$1804,$C242)&gt;1,"Takror",""))</f>
        <v/>
      </c>
    </row>
    <row r="243" customFormat="false" ht="15" hidden="false" customHeight="false" outlineLevel="0" collapsed="false">
      <c r="A243" s="8" t="n">
        <v>239</v>
      </c>
      <c r="B243" s="12"/>
      <c r="C243" s="13"/>
      <c r="D243" s="24"/>
      <c r="E243" s="25"/>
      <c r="F243" s="12"/>
      <c r="G243" s="12"/>
      <c r="H243" s="25"/>
      <c r="I243" s="26" t="str">
        <f aca="false">IF(OR($B243="",$C243=""),"",$B243&amp;" ("&amp;DAY($C243)&amp;"."&amp;MONTH($C243)&amp;"."&amp;YEAR($C243)&amp;")")</f>
        <v/>
      </c>
      <c r="J243" s="14" t="str">
        <f aca="false">IF($C243="","",INT((Boshqaruv!$C$12-$C243)/365.25))</f>
        <v/>
      </c>
      <c r="K243" s="14" t="str">
        <f aca="false">IF($J243="","",IF($J243&lt;=14,"Ha","Yo'q"))</f>
        <v/>
      </c>
      <c r="L243" s="13"/>
      <c r="M243" s="13"/>
      <c r="N243" s="14" t="str">
        <f aca="false">IF($B243="","",IF(AND(OR($L243="",$L243&lt;=Boshqaruv!$C$12),OR($M243="",$M243&gt;Boshqaruv!$C$12)),"Ha",""))</f>
        <v/>
      </c>
      <c r="O243" s="25"/>
      <c r="P243" s="25"/>
      <c r="Q243" s="12"/>
      <c r="R243" s="13"/>
      <c r="S243" s="13"/>
      <c r="T243" s="14" t="str">
        <f aca="false">IF($B243="","",IF(AND($P243="Ha",$N243="Ha",OR($R243="",$R243&lt;=Boshqaruv!$C$12),OR($S243="",$S243&gt;Boshqaruv!$C$12)),"Ha",""))</f>
        <v/>
      </c>
      <c r="U243" s="13"/>
      <c r="V243" s="12"/>
      <c r="W243" s="14" t="str">
        <f aca="false">IF(OR($B243="",$C243=""),"",IF(COUNTIFS($B$5:$B$1804,$B243,$C$5:$C$1804,$C243)&gt;1,"Takror",""))</f>
        <v/>
      </c>
    </row>
    <row r="244" customFormat="false" ht="15" hidden="false" customHeight="false" outlineLevel="0" collapsed="false">
      <c r="A244" s="8" t="n">
        <v>240</v>
      </c>
      <c r="B244" s="12"/>
      <c r="C244" s="13"/>
      <c r="D244" s="24"/>
      <c r="E244" s="25"/>
      <c r="F244" s="12"/>
      <c r="G244" s="12"/>
      <c r="H244" s="25"/>
      <c r="I244" s="26" t="str">
        <f aca="false">IF(OR($B244="",$C244=""),"",$B244&amp;" ("&amp;DAY($C244)&amp;"."&amp;MONTH($C244)&amp;"."&amp;YEAR($C244)&amp;")")</f>
        <v/>
      </c>
      <c r="J244" s="14" t="str">
        <f aca="false">IF($C244="","",INT((Boshqaruv!$C$12-$C244)/365.25))</f>
        <v/>
      </c>
      <c r="K244" s="14" t="str">
        <f aca="false">IF($J244="","",IF($J244&lt;=14,"Ha","Yo'q"))</f>
        <v/>
      </c>
      <c r="L244" s="13"/>
      <c r="M244" s="13"/>
      <c r="N244" s="14" t="str">
        <f aca="false">IF($B244="","",IF(AND(OR($L244="",$L244&lt;=Boshqaruv!$C$12),OR($M244="",$M244&gt;Boshqaruv!$C$12)),"Ha",""))</f>
        <v/>
      </c>
      <c r="O244" s="25"/>
      <c r="P244" s="25"/>
      <c r="Q244" s="12"/>
      <c r="R244" s="13"/>
      <c r="S244" s="13"/>
      <c r="T244" s="14" t="str">
        <f aca="false">IF($B244="","",IF(AND($P244="Ha",$N244="Ha",OR($R244="",$R244&lt;=Boshqaruv!$C$12),OR($S244="",$S244&gt;Boshqaruv!$C$12)),"Ha",""))</f>
        <v/>
      </c>
      <c r="U244" s="13"/>
      <c r="V244" s="12"/>
      <c r="W244" s="14" t="str">
        <f aca="false">IF(OR($B244="",$C244=""),"",IF(COUNTIFS($B$5:$B$1804,$B244,$C$5:$C$1804,$C244)&gt;1,"Takror",""))</f>
        <v/>
      </c>
    </row>
    <row r="245" customFormat="false" ht="15" hidden="false" customHeight="false" outlineLevel="0" collapsed="false">
      <c r="A245" s="8" t="n">
        <v>241</v>
      </c>
      <c r="B245" s="12"/>
      <c r="C245" s="13"/>
      <c r="D245" s="24"/>
      <c r="E245" s="25"/>
      <c r="F245" s="12"/>
      <c r="G245" s="12"/>
      <c r="H245" s="25"/>
      <c r="I245" s="26" t="str">
        <f aca="false">IF(OR($B245="",$C245=""),"",$B245&amp;" ("&amp;DAY($C245)&amp;"."&amp;MONTH($C245)&amp;"."&amp;YEAR($C245)&amp;")")</f>
        <v/>
      </c>
      <c r="J245" s="14" t="str">
        <f aca="false">IF($C245="","",INT((Boshqaruv!$C$12-$C245)/365.25))</f>
        <v/>
      </c>
      <c r="K245" s="14" t="str">
        <f aca="false">IF($J245="","",IF($J245&lt;=14,"Ha","Yo'q"))</f>
        <v/>
      </c>
      <c r="L245" s="13"/>
      <c r="M245" s="13"/>
      <c r="N245" s="14" t="str">
        <f aca="false">IF($B245="","",IF(AND(OR($L245="",$L245&lt;=Boshqaruv!$C$12),OR($M245="",$M245&gt;Boshqaruv!$C$12)),"Ha",""))</f>
        <v/>
      </c>
      <c r="O245" s="25"/>
      <c r="P245" s="25"/>
      <c r="Q245" s="12"/>
      <c r="R245" s="13"/>
      <c r="S245" s="13"/>
      <c r="T245" s="14" t="str">
        <f aca="false">IF($B245="","",IF(AND($P245="Ha",$N245="Ha",OR($R245="",$R245&lt;=Boshqaruv!$C$12),OR($S245="",$S245&gt;Boshqaruv!$C$12)),"Ha",""))</f>
        <v/>
      </c>
      <c r="U245" s="13"/>
      <c r="V245" s="12"/>
      <c r="W245" s="14" t="str">
        <f aca="false">IF(OR($B245="",$C245=""),"",IF(COUNTIFS($B$5:$B$1804,$B245,$C$5:$C$1804,$C245)&gt;1,"Takror",""))</f>
        <v/>
      </c>
    </row>
    <row r="246" customFormat="false" ht="15" hidden="false" customHeight="false" outlineLevel="0" collapsed="false">
      <c r="A246" s="8" t="n">
        <v>242</v>
      </c>
      <c r="B246" s="12"/>
      <c r="C246" s="13"/>
      <c r="D246" s="24"/>
      <c r="E246" s="25"/>
      <c r="F246" s="12"/>
      <c r="G246" s="12"/>
      <c r="H246" s="25"/>
      <c r="I246" s="26" t="str">
        <f aca="false">IF(OR($B246="",$C246=""),"",$B246&amp;" ("&amp;DAY($C246)&amp;"."&amp;MONTH($C246)&amp;"."&amp;YEAR($C246)&amp;")")</f>
        <v/>
      </c>
      <c r="J246" s="14" t="str">
        <f aca="false">IF($C246="","",INT((Boshqaruv!$C$12-$C246)/365.25))</f>
        <v/>
      </c>
      <c r="K246" s="14" t="str">
        <f aca="false">IF($J246="","",IF($J246&lt;=14,"Ha","Yo'q"))</f>
        <v/>
      </c>
      <c r="L246" s="13"/>
      <c r="M246" s="13"/>
      <c r="N246" s="14" t="str">
        <f aca="false">IF($B246="","",IF(AND(OR($L246="",$L246&lt;=Boshqaruv!$C$12),OR($M246="",$M246&gt;Boshqaruv!$C$12)),"Ha",""))</f>
        <v/>
      </c>
      <c r="O246" s="25"/>
      <c r="P246" s="25"/>
      <c r="Q246" s="12"/>
      <c r="R246" s="13"/>
      <c r="S246" s="13"/>
      <c r="T246" s="14" t="str">
        <f aca="false">IF($B246="","",IF(AND($P246="Ha",$N246="Ha",OR($R246="",$R246&lt;=Boshqaruv!$C$12),OR($S246="",$S246&gt;Boshqaruv!$C$12)),"Ha",""))</f>
        <v/>
      </c>
      <c r="U246" s="13"/>
      <c r="V246" s="12"/>
      <c r="W246" s="14" t="str">
        <f aca="false">IF(OR($B246="",$C246=""),"",IF(COUNTIFS($B$5:$B$1804,$B246,$C$5:$C$1804,$C246)&gt;1,"Takror",""))</f>
        <v/>
      </c>
    </row>
    <row r="247" customFormat="false" ht="15" hidden="false" customHeight="false" outlineLevel="0" collapsed="false">
      <c r="A247" s="8" t="n">
        <v>243</v>
      </c>
      <c r="B247" s="12"/>
      <c r="C247" s="13"/>
      <c r="D247" s="24"/>
      <c r="E247" s="25"/>
      <c r="F247" s="12"/>
      <c r="G247" s="12"/>
      <c r="H247" s="25"/>
      <c r="I247" s="26" t="str">
        <f aca="false">IF(OR($B247="",$C247=""),"",$B247&amp;" ("&amp;DAY($C247)&amp;"."&amp;MONTH($C247)&amp;"."&amp;YEAR($C247)&amp;")")</f>
        <v/>
      </c>
      <c r="J247" s="14" t="str">
        <f aca="false">IF($C247="","",INT((Boshqaruv!$C$12-$C247)/365.25))</f>
        <v/>
      </c>
      <c r="K247" s="14" t="str">
        <f aca="false">IF($J247="","",IF($J247&lt;=14,"Ha","Yo'q"))</f>
        <v/>
      </c>
      <c r="L247" s="13"/>
      <c r="M247" s="13"/>
      <c r="N247" s="14" t="str">
        <f aca="false">IF($B247="","",IF(AND(OR($L247="",$L247&lt;=Boshqaruv!$C$12),OR($M247="",$M247&gt;Boshqaruv!$C$12)),"Ha",""))</f>
        <v/>
      </c>
      <c r="O247" s="25"/>
      <c r="P247" s="25"/>
      <c r="Q247" s="12"/>
      <c r="R247" s="13"/>
      <c r="S247" s="13"/>
      <c r="T247" s="14" t="str">
        <f aca="false">IF($B247="","",IF(AND($P247="Ha",$N247="Ha",OR($R247="",$R247&lt;=Boshqaruv!$C$12),OR($S247="",$S247&gt;Boshqaruv!$C$12)),"Ha",""))</f>
        <v/>
      </c>
      <c r="U247" s="13"/>
      <c r="V247" s="12"/>
      <c r="W247" s="14" t="str">
        <f aca="false">IF(OR($B247="",$C247=""),"",IF(COUNTIFS($B$5:$B$1804,$B247,$C$5:$C$1804,$C247)&gt;1,"Takror",""))</f>
        <v/>
      </c>
    </row>
    <row r="248" customFormat="false" ht="15" hidden="false" customHeight="false" outlineLevel="0" collapsed="false">
      <c r="A248" s="8" t="n">
        <v>244</v>
      </c>
      <c r="B248" s="12"/>
      <c r="C248" s="13"/>
      <c r="D248" s="24"/>
      <c r="E248" s="25"/>
      <c r="F248" s="12"/>
      <c r="G248" s="12"/>
      <c r="H248" s="25"/>
      <c r="I248" s="26" t="str">
        <f aca="false">IF(OR($B248="",$C248=""),"",$B248&amp;" ("&amp;DAY($C248)&amp;"."&amp;MONTH($C248)&amp;"."&amp;YEAR($C248)&amp;")")</f>
        <v/>
      </c>
      <c r="J248" s="14" t="str">
        <f aca="false">IF($C248="","",INT((Boshqaruv!$C$12-$C248)/365.25))</f>
        <v/>
      </c>
      <c r="K248" s="14" t="str">
        <f aca="false">IF($J248="","",IF($J248&lt;=14,"Ha","Yo'q"))</f>
        <v/>
      </c>
      <c r="L248" s="13"/>
      <c r="M248" s="13"/>
      <c r="N248" s="14" t="str">
        <f aca="false">IF($B248="","",IF(AND(OR($L248="",$L248&lt;=Boshqaruv!$C$12),OR($M248="",$M248&gt;Boshqaruv!$C$12)),"Ha",""))</f>
        <v/>
      </c>
      <c r="O248" s="25"/>
      <c r="P248" s="25"/>
      <c r="Q248" s="12"/>
      <c r="R248" s="13"/>
      <c r="S248" s="13"/>
      <c r="T248" s="14" t="str">
        <f aca="false">IF($B248="","",IF(AND($P248="Ha",$N248="Ha",OR($R248="",$R248&lt;=Boshqaruv!$C$12),OR($S248="",$S248&gt;Boshqaruv!$C$12)),"Ha",""))</f>
        <v/>
      </c>
      <c r="U248" s="13"/>
      <c r="V248" s="12"/>
      <c r="W248" s="14" t="str">
        <f aca="false">IF(OR($B248="",$C248=""),"",IF(COUNTIFS($B$5:$B$1804,$B248,$C$5:$C$1804,$C248)&gt;1,"Takror",""))</f>
        <v/>
      </c>
    </row>
    <row r="249" customFormat="false" ht="15" hidden="false" customHeight="false" outlineLevel="0" collapsed="false">
      <c r="A249" s="8" t="n">
        <v>245</v>
      </c>
      <c r="B249" s="12"/>
      <c r="C249" s="13"/>
      <c r="D249" s="24"/>
      <c r="E249" s="25"/>
      <c r="F249" s="12"/>
      <c r="G249" s="12"/>
      <c r="H249" s="25"/>
      <c r="I249" s="26" t="str">
        <f aca="false">IF(OR($B249="",$C249=""),"",$B249&amp;" ("&amp;DAY($C249)&amp;"."&amp;MONTH($C249)&amp;"."&amp;YEAR($C249)&amp;")")</f>
        <v/>
      </c>
      <c r="J249" s="14" t="str">
        <f aca="false">IF($C249="","",INT((Boshqaruv!$C$12-$C249)/365.25))</f>
        <v/>
      </c>
      <c r="K249" s="14" t="str">
        <f aca="false">IF($J249="","",IF($J249&lt;=14,"Ha","Yo'q"))</f>
        <v/>
      </c>
      <c r="L249" s="13"/>
      <c r="M249" s="13"/>
      <c r="N249" s="14" t="str">
        <f aca="false">IF($B249="","",IF(AND(OR($L249="",$L249&lt;=Boshqaruv!$C$12),OR($M249="",$M249&gt;Boshqaruv!$C$12)),"Ha",""))</f>
        <v/>
      </c>
      <c r="O249" s="25"/>
      <c r="P249" s="25"/>
      <c r="Q249" s="12"/>
      <c r="R249" s="13"/>
      <c r="S249" s="13"/>
      <c r="T249" s="14" t="str">
        <f aca="false">IF($B249="","",IF(AND($P249="Ha",$N249="Ha",OR($R249="",$R249&lt;=Boshqaruv!$C$12),OR($S249="",$S249&gt;Boshqaruv!$C$12)),"Ha",""))</f>
        <v/>
      </c>
      <c r="U249" s="13"/>
      <c r="V249" s="12"/>
      <c r="W249" s="14" t="str">
        <f aca="false">IF(OR($B249="",$C249=""),"",IF(COUNTIFS($B$5:$B$1804,$B249,$C$5:$C$1804,$C249)&gt;1,"Takror",""))</f>
        <v/>
      </c>
    </row>
    <row r="250" customFormat="false" ht="15" hidden="false" customHeight="false" outlineLevel="0" collapsed="false">
      <c r="A250" s="8" t="n">
        <v>246</v>
      </c>
      <c r="B250" s="12"/>
      <c r="C250" s="13"/>
      <c r="D250" s="24"/>
      <c r="E250" s="25"/>
      <c r="F250" s="12"/>
      <c r="G250" s="12"/>
      <c r="H250" s="25"/>
      <c r="I250" s="26" t="str">
        <f aca="false">IF(OR($B250="",$C250=""),"",$B250&amp;" ("&amp;DAY($C250)&amp;"."&amp;MONTH($C250)&amp;"."&amp;YEAR($C250)&amp;")")</f>
        <v/>
      </c>
      <c r="J250" s="14" t="str">
        <f aca="false">IF($C250="","",INT((Boshqaruv!$C$12-$C250)/365.25))</f>
        <v/>
      </c>
      <c r="K250" s="14" t="str">
        <f aca="false">IF($J250="","",IF($J250&lt;=14,"Ha","Yo'q"))</f>
        <v/>
      </c>
      <c r="L250" s="13"/>
      <c r="M250" s="13"/>
      <c r="N250" s="14" t="str">
        <f aca="false">IF($B250="","",IF(AND(OR($L250="",$L250&lt;=Boshqaruv!$C$12),OR($M250="",$M250&gt;Boshqaruv!$C$12)),"Ha",""))</f>
        <v/>
      </c>
      <c r="O250" s="25"/>
      <c r="P250" s="25"/>
      <c r="Q250" s="12"/>
      <c r="R250" s="13"/>
      <c r="S250" s="13"/>
      <c r="T250" s="14" t="str">
        <f aca="false">IF($B250="","",IF(AND($P250="Ha",$N250="Ha",OR($R250="",$R250&lt;=Boshqaruv!$C$12),OR($S250="",$S250&gt;Boshqaruv!$C$12)),"Ha",""))</f>
        <v/>
      </c>
      <c r="U250" s="13"/>
      <c r="V250" s="12"/>
      <c r="W250" s="14" t="str">
        <f aca="false">IF(OR($B250="",$C250=""),"",IF(COUNTIFS($B$5:$B$1804,$B250,$C$5:$C$1804,$C250)&gt;1,"Takror",""))</f>
        <v/>
      </c>
    </row>
    <row r="251" customFormat="false" ht="15" hidden="false" customHeight="false" outlineLevel="0" collapsed="false">
      <c r="A251" s="8" t="n">
        <v>247</v>
      </c>
      <c r="B251" s="12"/>
      <c r="C251" s="13"/>
      <c r="D251" s="24"/>
      <c r="E251" s="25"/>
      <c r="F251" s="12"/>
      <c r="G251" s="12"/>
      <c r="H251" s="25"/>
      <c r="I251" s="26" t="str">
        <f aca="false">IF(OR($B251="",$C251=""),"",$B251&amp;" ("&amp;DAY($C251)&amp;"."&amp;MONTH($C251)&amp;"."&amp;YEAR($C251)&amp;")")</f>
        <v/>
      </c>
      <c r="J251" s="14" t="str">
        <f aca="false">IF($C251="","",INT((Boshqaruv!$C$12-$C251)/365.25))</f>
        <v/>
      </c>
      <c r="K251" s="14" t="str">
        <f aca="false">IF($J251="","",IF($J251&lt;=14,"Ha","Yo'q"))</f>
        <v/>
      </c>
      <c r="L251" s="13"/>
      <c r="M251" s="13"/>
      <c r="N251" s="14" t="str">
        <f aca="false">IF($B251="","",IF(AND(OR($L251="",$L251&lt;=Boshqaruv!$C$12),OR($M251="",$M251&gt;Boshqaruv!$C$12)),"Ha",""))</f>
        <v/>
      </c>
      <c r="O251" s="25"/>
      <c r="P251" s="25"/>
      <c r="Q251" s="12"/>
      <c r="R251" s="13"/>
      <c r="S251" s="13"/>
      <c r="T251" s="14" t="str">
        <f aca="false">IF($B251="","",IF(AND($P251="Ha",$N251="Ha",OR($R251="",$R251&lt;=Boshqaruv!$C$12),OR($S251="",$S251&gt;Boshqaruv!$C$12)),"Ha",""))</f>
        <v/>
      </c>
      <c r="U251" s="13"/>
      <c r="V251" s="12"/>
      <c r="W251" s="14" t="str">
        <f aca="false">IF(OR($B251="",$C251=""),"",IF(COUNTIFS($B$5:$B$1804,$B251,$C$5:$C$1804,$C251)&gt;1,"Takror",""))</f>
        <v/>
      </c>
    </row>
    <row r="252" customFormat="false" ht="15" hidden="false" customHeight="false" outlineLevel="0" collapsed="false">
      <c r="A252" s="8" t="n">
        <v>248</v>
      </c>
      <c r="B252" s="12"/>
      <c r="C252" s="13"/>
      <c r="D252" s="24"/>
      <c r="E252" s="25"/>
      <c r="F252" s="12"/>
      <c r="G252" s="12"/>
      <c r="H252" s="25"/>
      <c r="I252" s="26" t="str">
        <f aca="false">IF(OR($B252="",$C252=""),"",$B252&amp;" ("&amp;DAY($C252)&amp;"."&amp;MONTH($C252)&amp;"."&amp;YEAR($C252)&amp;")")</f>
        <v/>
      </c>
      <c r="J252" s="14" t="str">
        <f aca="false">IF($C252="","",INT((Boshqaruv!$C$12-$C252)/365.25))</f>
        <v/>
      </c>
      <c r="K252" s="14" t="str">
        <f aca="false">IF($J252="","",IF($J252&lt;=14,"Ha","Yo'q"))</f>
        <v/>
      </c>
      <c r="L252" s="13"/>
      <c r="M252" s="13"/>
      <c r="N252" s="14" t="str">
        <f aca="false">IF($B252="","",IF(AND(OR($L252="",$L252&lt;=Boshqaruv!$C$12),OR($M252="",$M252&gt;Boshqaruv!$C$12)),"Ha",""))</f>
        <v/>
      </c>
      <c r="O252" s="25"/>
      <c r="P252" s="25"/>
      <c r="Q252" s="12"/>
      <c r="R252" s="13"/>
      <c r="S252" s="13"/>
      <c r="T252" s="14" t="str">
        <f aca="false">IF($B252="","",IF(AND($P252="Ha",$N252="Ha",OR($R252="",$R252&lt;=Boshqaruv!$C$12),OR($S252="",$S252&gt;Boshqaruv!$C$12)),"Ha",""))</f>
        <v/>
      </c>
      <c r="U252" s="13"/>
      <c r="V252" s="12"/>
      <c r="W252" s="14" t="str">
        <f aca="false">IF(OR($B252="",$C252=""),"",IF(COUNTIFS($B$5:$B$1804,$B252,$C$5:$C$1804,$C252)&gt;1,"Takror",""))</f>
        <v/>
      </c>
    </row>
    <row r="253" customFormat="false" ht="15" hidden="false" customHeight="false" outlineLevel="0" collapsed="false">
      <c r="A253" s="8" t="n">
        <v>249</v>
      </c>
      <c r="B253" s="12"/>
      <c r="C253" s="13"/>
      <c r="D253" s="24"/>
      <c r="E253" s="25"/>
      <c r="F253" s="12"/>
      <c r="G253" s="12"/>
      <c r="H253" s="25"/>
      <c r="I253" s="26" t="str">
        <f aca="false">IF(OR($B253="",$C253=""),"",$B253&amp;" ("&amp;DAY($C253)&amp;"."&amp;MONTH($C253)&amp;"."&amp;YEAR($C253)&amp;")")</f>
        <v/>
      </c>
      <c r="J253" s="14" t="str">
        <f aca="false">IF($C253="","",INT((Boshqaruv!$C$12-$C253)/365.25))</f>
        <v/>
      </c>
      <c r="K253" s="14" t="str">
        <f aca="false">IF($J253="","",IF($J253&lt;=14,"Ha","Yo'q"))</f>
        <v/>
      </c>
      <c r="L253" s="13"/>
      <c r="M253" s="13"/>
      <c r="N253" s="14" t="str">
        <f aca="false">IF($B253="","",IF(AND(OR($L253="",$L253&lt;=Boshqaruv!$C$12),OR($M253="",$M253&gt;Boshqaruv!$C$12)),"Ha",""))</f>
        <v/>
      </c>
      <c r="O253" s="25"/>
      <c r="P253" s="25"/>
      <c r="Q253" s="12"/>
      <c r="R253" s="13"/>
      <c r="S253" s="13"/>
      <c r="T253" s="14" t="str">
        <f aca="false">IF($B253="","",IF(AND($P253="Ha",$N253="Ha",OR($R253="",$R253&lt;=Boshqaruv!$C$12),OR($S253="",$S253&gt;Boshqaruv!$C$12)),"Ha",""))</f>
        <v/>
      </c>
      <c r="U253" s="13"/>
      <c r="V253" s="12"/>
      <c r="W253" s="14" t="str">
        <f aca="false">IF(OR($B253="",$C253=""),"",IF(COUNTIFS($B$5:$B$1804,$B253,$C$5:$C$1804,$C253)&gt;1,"Takror",""))</f>
        <v/>
      </c>
    </row>
    <row r="254" customFormat="false" ht="15" hidden="false" customHeight="false" outlineLevel="0" collapsed="false">
      <c r="A254" s="8" t="n">
        <v>250</v>
      </c>
      <c r="B254" s="12"/>
      <c r="C254" s="13"/>
      <c r="D254" s="24"/>
      <c r="E254" s="25"/>
      <c r="F254" s="12"/>
      <c r="G254" s="12"/>
      <c r="H254" s="25"/>
      <c r="I254" s="26" t="str">
        <f aca="false">IF(OR($B254="",$C254=""),"",$B254&amp;" ("&amp;DAY($C254)&amp;"."&amp;MONTH($C254)&amp;"."&amp;YEAR($C254)&amp;")")</f>
        <v/>
      </c>
      <c r="J254" s="14" t="str">
        <f aca="false">IF($C254="","",INT((Boshqaruv!$C$12-$C254)/365.25))</f>
        <v/>
      </c>
      <c r="K254" s="14" t="str">
        <f aca="false">IF($J254="","",IF($J254&lt;=14,"Ha","Yo'q"))</f>
        <v/>
      </c>
      <c r="L254" s="13"/>
      <c r="M254" s="13"/>
      <c r="N254" s="14" t="str">
        <f aca="false">IF($B254="","",IF(AND(OR($L254="",$L254&lt;=Boshqaruv!$C$12),OR($M254="",$M254&gt;Boshqaruv!$C$12)),"Ha",""))</f>
        <v/>
      </c>
      <c r="O254" s="25"/>
      <c r="P254" s="25"/>
      <c r="Q254" s="12"/>
      <c r="R254" s="13"/>
      <c r="S254" s="13"/>
      <c r="T254" s="14" t="str">
        <f aca="false">IF($B254="","",IF(AND($P254="Ha",$N254="Ha",OR($R254="",$R254&lt;=Boshqaruv!$C$12),OR($S254="",$S254&gt;Boshqaruv!$C$12)),"Ha",""))</f>
        <v/>
      </c>
      <c r="U254" s="13"/>
      <c r="V254" s="12"/>
      <c r="W254" s="14" t="str">
        <f aca="false">IF(OR($B254="",$C254=""),"",IF(COUNTIFS($B$5:$B$1804,$B254,$C$5:$C$1804,$C254)&gt;1,"Takror",""))</f>
        <v/>
      </c>
    </row>
    <row r="255" customFormat="false" ht="15" hidden="false" customHeight="false" outlineLevel="0" collapsed="false">
      <c r="A255" s="8" t="n">
        <v>251</v>
      </c>
      <c r="B255" s="12"/>
      <c r="C255" s="13"/>
      <c r="D255" s="24"/>
      <c r="E255" s="25"/>
      <c r="F255" s="12"/>
      <c r="G255" s="12"/>
      <c r="H255" s="25"/>
      <c r="I255" s="26" t="str">
        <f aca="false">IF(OR($B255="",$C255=""),"",$B255&amp;" ("&amp;DAY($C255)&amp;"."&amp;MONTH($C255)&amp;"."&amp;YEAR($C255)&amp;")")</f>
        <v/>
      </c>
      <c r="J255" s="14" t="str">
        <f aca="false">IF($C255="","",INT((Boshqaruv!$C$12-$C255)/365.25))</f>
        <v/>
      </c>
      <c r="K255" s="14" t="str">
        <f aca="false">IF($J255="","",IF($J255&lt;=14,"Ha","Yo'q"))</f>
        <v/>
      </c>
      <c r="L255" s="13"/>
      <c r="M255" s="13"/>
      <c r="N255" s="14" t="str">
        <f aca="false">IF($B255="","",IF(AND(OR($L255="",$L255&lt;=Boshqaruv!$C$12),OR($M255="",$M255&gt;Boshqaruv!$C$12)),"Ha",""))</f>
        <v/>
      </c>
      <c r="O255" s="25"/>
      <c r="P255" s="25"/>
      <c r="Q255" s="12"/>
      <c r="R255" s="13"/>
      <c r="S255" s="13"/>
      <c r="T255" s="14" t="str">
        <f aca="false">IF($B255="","",IF(AND($P255="Ha",$N255="Ha",OR($R255="",$R255&lt;=Boshqaruv!$C$12),OR($S255="",$S255&gt;Boshqaruv!$C$12)),"Ha",""))</f>
        <v/>
      </c>
      <c r="U255" s="13"/>
      <c r="V255" s="12"/>
      <c r="W255" s="14" t="str">
        <f aca="false">IF(OR($B255="",$C255=""),"",IF(COUNTIFS($B$5:$B$1804,$B255,$C$5:$C$1804,$C255)&gt;1,"Takror",""))</f>
        <v/>
      </c>
    </row>
    <row r="256" customFormat="false" ht="15" hidden="false" customHeight="false" outlineLevel="0" collapsed="false">
      <c r="A256" s="8" t="n">
        <v>252</v>
      </c>
      <c r="B256" s="12"/>
      <c r="C256" s="13"/>
      <c r="D256" s="24"/>
      <c r="E256" s="25"/>
      <c r="F256" s="12"/>
      <c r="G256" s="12"/>
      <c r="H256" s="25"/>
      <c r="I256" s="26" t="str">
        <f aca="false">IF(OR($B256="",$C256=""),"",$B256&amp;" ("&amp;DAY($C256)&amp;"."&amp;MONTH($C256)&amp;"."&amp;YEAR($C256)&amp;")")</f>
        <v/>
      </c>
      <c r="J256" s="14" t="str">
        <f aca="false">IF($C256="","",INT((Boshqaruv!$C$12-$C256)/365.25))</f>
        <v/>
      </c>
      <c r="K256" s="14" t="str">
        <f aca="false">IF($J256="","",IF($J256&lt;=14,"Ha","Yo'q"))</f>
        <v/>
      </c>
      <c r="L256" s="13"/>
      <c r="M256" s="13"/>
      <c r="N256" s="14" t="str">
        <f aca="false">IF($B256="","",IF(AND(OR($L256="",$L256&lt;=Boshqaruv!$C$12),OR($M256="",$M256&gt;Boshqaruv!$C$12)),"Ha",""))</f>
        <v/>
      </c>
      <c r="O256" s="25"/>
      <c r="P256" s="25"/>
      <c r="Q256" s="12"/>
      <c r="R256" s="13"/>
      <c r="S256" s="13"/>
      <c r="T256" s="14" t="str">
        <f aca="false">IF($B256="","",IF(AND($P256="Ha",$N256="Ha",OR($R256="",$R256&lt;=Boshqaruv!$C$12),OR($S256="",$S256&gt;Boshqaruv!$C$12)),"Ha",""))</f>
        <v/>
      </c>
      <c r="U256" s="13"/>
      <c r="V256" s="12"/>
      <c r="W256" s="14" t="str">
        <f aca="false">IF(OR($B256="",$C256=""),"",IF(COUNTIFS($B$5:$B$1804,$B256,$C$5:$C$1804,$C256)&gt;1,"Takror",""))</f>
        <v/>
      </c>
    </row>
    <row r="257" customFormat="false" ht="15" hidden="false" customHeight="false" outlineLevel="0" collapsed="false">
      <c r="A257" s="8" t="n">
        <v>253</v>
      </c>
      <c r="B257" s="12"/>
      <c r="C257" s="13"/>
      <c r="D257" s="24"/>
      <c r="E257" s="25"/>
      <c r="F257" s="12"/>
      <c r="G257" s="12"/>
      <c r="H257" s="25"/>
      <c r="I257" s="26" t="str">
        <f aca="false">IF(OR($B257="",$C257=""),"",$B257&amp;" ("&amp;DAY($C257)&amp;"."&amp;MONTH($C257)&amp;"."&amp;YEAR($C257)&amp;")")</f>
        <v/>
      </c>
      <c r="J257" s="14" t="str">
        <f aca="false">IF($C257="","",INT((Boshqaruv!$C$12-$C257)/365.25))</f>
        <v/>
      </c>
      <c r="K257" s="14" t="str">
        <f aca="false">IF($J257="","",IF($J257&lt;=14,"Ha","Yo'q"))</f>
        <v/>
      </c>
      <c r="L257" s="13"/>
      <c r="M257" s="13"/>
      <c r="N257" s="14" t="str">
        <f aca="false">IF($B257="","",IF(AND(OR($L257="",$L257&lt;=Boshqaruv!$C$12),OR($M257="",$M257&gt;Boshqaruv!$C$12)),"Ha",""))</f>
        <v/>
      </c>
      <c r="O257" s="25"/>
      <c r="P257" s="25"/>
      <c r="Q257" s="12"/>
      <c r="R257" s="13"/>
      <c r="S257" s="13"/>
      <c r="T257" s="14" t="str">
        <f aca="false">IF($B257="","",IF(AND($P257="Ha",$N257="Ha",OR($R257="",$R257&lt;=Boshqaruv!$C$12),OR($S257="",$S257&gt;Boshqaruv!$C$12)),"Ha",""))</f>
        <v/>
      </c>
      <c r="U257" s="13"/>
      <c r="V257" s="12"/>
      <c r="W257" s="14" t="str">
        <f aca="false">IF(OR($B257="",$C257=""),"",IF(COUNTIFS($B$5:$B$1804,$B257,$C$5:$C$1804,$C257)&gt;1,"Takror",""))</f>
        <v/>
      </c>
    </row>
    <row r="258" customFormat="false" ht="15" hidden="false" customHeight="false" outlineLevel="0" collapsed="false">
      <c r="A258" s="8" t="n">
        <v>254</v>
      </c>
      <c r="B258" s="12"/>
      <c r="C258" s="13"/>
      <c r="D258" s="24"/>
      <c r="E258" s="25"/>
      <c r="F258" s="12"/>
      <c r="G258" s="12"/>
      <c r="H258" s="25"/>
      <c r="I258" s="26" t="str">
        <f aca="false">IF(OR($B258="",$C258=""),"",$B258&amp;" ("&amp;DAY($C258)&amp;"."&amp;MONTH($C258)&amp;"."&amp;YEAR($C258)&amp;")")</f>
        <v/>
      </c>
      <c r="J258" s="14" t="str">
        <f aca="false">IF($C258="","",INT((Boshqaruv!$C$12-$C258)/365.25))</f>
        <v/>
      </c>
      <c r="K258" s="14" t="str">
        <f aca="false">IF($J258="","",IF($J258&lt;=14,"Ha","Yo'q"))</f>
        <v/>
      </c>
      <c r="L258" s="13"/>
      <c r="M258" s="13"/>
      <c r="N258" s="14" t="str">
        <f aca="false">IF($B258="","",IF(AND(OR($L258="",$L258&lt;=Boshqaruv!$C$12),OR($M258="",$M258&gt;Boshqaruv!$C$12)),"Ha",""))</f>
        <v/>
      </c>
      <c r="O258" s="25"/>
      <c r="P258" s="25"/>
      <c r="Q258" s="12"/>
      <c r="R258" s="13"/>
      <c r="S258" s="13"/>
      <c r="T258" s="14" t="str">
        <f aca="false">IF($B258="","",IF(AND($P258="Ha",$N258="Ha",OR($R258="",$R258&lt;=Boshqaruv!$C$12),OR($S258="",$S258&gt;Boshqaruv!$C$12)),"Ha",""))</f>
        <v/>
      </c>
      <c r="U258" s="13"/>
      <c r="V258" s="12"/>
      <c r="W258" s="14" t="str">
        <f aca="false">IF(OR($B258="",$C258=""),"",IF(COUNTIFS($B$5:$B$1804,$B258,$C$5:$C$1804,$C258)&gt;1,"Takror",""))</f>
        <v/>
      </c>
    </row>
    <row r="259" customFormat="false" ht="15" hidden="false" customHeight="false" outlineLevel="0" collapsed="false">
      <c r="A259" s="8" t="n">
        <v>255</v>
      </c>
      <c r="B259" s="12"/>
      <c r="C259" s="13"/>
      <c r="D259" s="24"/>
      <c r="E259" s="25"/>
      <c r="F259" s="12"/>
      <c r="G259" s="12"/>
      <c r="H259" s="25"/>
      <c r="I259" s="26" t="str">
        <f aca="false">IF(OR($B259="",$C259=""),"",$B259&amp;" ("&amp;DAY($C259)&amp;"."&amp;MONTH($C259)&amp;"."&amp;YEAR($C259)&amp;")")</f>
        <v/>
      </c>
      <c r="J259" s="14" t="str">
        <f aca="false">IF($C259="","",INT((Boshqaruv!$C$12-$C259)/365.25))</f>
        <v/>
      </c>
      <c r="K259" s="14" t="str">
        <f aca="false">IF($J259="","",IF($J259&lt;=14,"Ha","Yo'q"))</f>
        <v/>
      </c>
      <c r="L259" s="13"/>
      <c r="M259" s="13"/>
      <c r="N259" s="14" t="str">
        <f aca="false">IF($B259="","",IF(AND(OR($L259="",$L259&lt;=Boshqaruv!$C$12),OR($M259="",$M259&gt;Boshqaruv!$C$12)),"Ha",""))</f>
        <v/>
      </c>
      <c r="O259" s="25"/>
      <c r="P259" s="25"/>
      <c r="Q259" s="12"/>
      <c r="R259" s="13"/>
      <c r="S259" s="13"/>
      <c r="T259" s="14" t="str">
        <f aca="false">IF($B259="","",IF(AND($P259="Ha",$N259="Ha",OR($R259="",$R259&lt;=Boshqaruv!$C$12),OR($S259="",$S259&gt;Boshqaruv!$C$12)),"Ha",""))</f>
        <v/>
      </c>
      <c r="U259" s="13"/>
      <c r="V259" s="12"/>
      <c r="W259" s="14" t="str">
        <f aca="false">IF(OR($B259="",$C259=""),"",IF(COUNTIFS($B$5:$B$1804,$B259,$C$5:$C$1804,$C259)&gt;1,"Takror",""))</f>
        <v/>
      </c>
    </row>
    <row r="260" customFormat="false" ht="15" hidden="false" customHeight="false" outlineLevel="0" collapsed="false">
      <c r="A260" s="8" t="n">
        <v>256</v>
      </c>
      <c r="B260" s="12"/>
      <c r="C260" s="13"/>
      <c r="D260" s="24"/>
      <c r="E260" s="25"/>
      <c r="F260" s="12"/>
      <c r="G260" s="12"/>
      <c r="H260" s="25"/>
      <c r="I260" s="26" t="str">
        <f aca="false">IF(OR($B260="",$C260=""),"",$B260&amp;" ("&amp;DAY($C260)&amp;"."&amp;MONTH($C260)&amp;"."&amp;YEAR($C260)&amp;")")</f>
        <v/>
      </c>
      <c r="J260" s="14" t="str">
        <f aca="false">IF($C260="","",INT((Boshqaruv!$C$12-$C260)/365.25))</f>
        <v/>
      </c>
      <c r="K260" s="14" t="str">
        <f aca="false">IF($J260="","",IF($J260&lt;=14,"Ha","Yo'q"))</f>
        <v/>
      </c>
      <c r="L260" s="13"/>
      <c r="M260" s="13"/>
      <c r="N260" s="14" t="str">
        <f aca="false">IF($B260="","",IF(AND(OR($L260="",$L260&lt;=Boshqaruv!$C$12),OR($M260="",$M260&gt;Boshqaruv!$C$12)),"Ha",""))</f>
        <v/>
      </c>
      <c r="O260" s="25"/>
      <c r="P260" s="25"/>
      <c r="Q260" s="12"/>
      <c r="R260" s="13"/>
      <c r="S260" s="13"/>
      <c r="T260" s="14" t="str">
        <f aca="false">IF($B260="","",IF(AND($P260="Ha",$N260="Ha",OR($R260="",$R260&lt;=Boshqaruv!$C$12),OR($S260="",$S260&gt;Boshqaruv!$C$12)),"Ha",""))</f>
        <v/>
      </c>
      <c r="U260" s="13"/>
      <c r="V260" s="12"/>
      <c r="W260" s="14" t="str">
        <f aca="false">IF(OR($B260="",$C260=""),"",IF(COUNTIFS($B$5:$B$1804,$B260,$C$5:$C$1804,$C260)&gt;1,"Takror",""))</f>
        <v/>
      </c>
    </row>
    <row r="261" customFormat="false" ht="15" hidden="false" customHeight="false" outlineLevel="0" collapsed="false">
      <c r="A261" s="8" t="n">
        <v>257</v>
      </c>
      <c r="B261" s="12"/>
      <c r="C261" s="13"/>
      <c r="D261" s="24"/>
      <c r="E261" s="25"/>
      <c r="F261" s="12"/>
      <c r="G261" s="12"/>
      <c r="H261" s="25"/>
      <c r="I261" s="26" t="str">
        <f aca="false">IF(OR($B261="",$C261=""),"",$B261&amp;" ("&amp;DAY($C261)&amp;"."&amp;MONTH($C261)&amp;"."&amp;YEAR($C261)&amp;")")</f>
        <v/>
      </c>
      <c r="J261" s="14" t="str">
        <f aca="false">IF($C261="","",INT((Boshqaruv!$C$12-$C261)/365.25))</f>
        <v/>
      </c>
      <c r="K261" s="14" t="str">
        <f aca="false">IF($J261="","",IF($J261&lt;=14,"Ha","Yo'q"))</f>
        <v/>
      </c>
      <c r="L261" s="13"/>
      <c r="M261" s="13"/>
      <c r="N261" s="14" t="str">
        <f aca="false">IF($B261="","",IF(AND(OR($L261="",$L261&lt;=Boshqaruv!$C$12),OR($M261="",$M261&gt;Boshqaruv!$C$12)),"Ha",""))</f>
        <v/>
      </c>
      <c r="O261" s="25"/>
      <c r="P261" s="25"/>
      <c r="Q261" s="12"/>
      <c r="R261" s="13"/>
      <c r="S261" s="13"/>
      <c r="T261" s="14" t="str">
        <f aca="false">IF($B261="","",IF(AND($P261="Ha",$N261="Ha",OR($R261="",$R261&lt;=Boshqaruv!$C$12),OR($S261="",$S261&gt;Boshqaruv!$C$12)),"Ha",""))</f>
        <v/>
      </c>
      <c r="U261" s="13"/>
      <c r="V261" s="12"/>
      <c r="W261" s="14" t="str">
        <f aca="false">IF(OR($B261="",$C261=""),"",IF(COUNTIFS($B$5:$B$1804,$B261,$C$5:$C$1804,$C261)&gt;1,"Takror",""))</f>
        <v/>
      </c>
    </row>
    <row r="262" customFormat="false" ht="15" hidden="false" customHeight="false" outlineLevel="0" collapsed="false">
      <c r="A262" s="8" t="n">
        <v>258</v>
      </c>
      <c r="B262" s="12"/>
      <c r="C262" s="13"/>
      <c r="D262" s="24"/>
      <c r="E262" s="25"/>
      <c r="F262" s="12"/>
      <c r="G262" s="12"/>
      <c r="H262" s="25"/>
      <c r="I262" s="26" t="str">
        <f aca="false">IF(OR($B262="",$C262=""),"",$B262&amp;" ("&amp;DAY($C262)&amp;"."&amp;MONTH($C262)&amp;"."&amp;YEAR($C262)&amp;")")</f>
        <v/>
      </c>
      <c r="J262" s="14" t="str">
        <f aca="false">IF($C262="","",INT((Boshqaruv!$C$12-$C262)/365.25))</f>
        <v/>
      </c>
      <c r="K262" s="14" t="str">
        <f aca="false">IF($J262="","",IF($J262&lt;=14,"Ha","Yo'q"))</f>
        <v/>
      </c>
      <c r="L262" s="13"/>
      <c r="M262" s="13"/>
      <c r="N262" s="14" t="str">
        <f aca="false">IF($B262="","",IF(AND(OR($L262="",$L262&lt;=Boshqaruv!$C$12),OR($M262="",$M262&gt;Boshqaruv!$C$12)),"Ha",""))</f>
        <v/>
      </c>
      <c r="O262" s="25"/>
      <c r="P262" s="25"/>
      <c r="Q262" s="12"/>
      <c r="R262" s="13"/>
      <c r="S262" s="13"/>
      <c r="T262" s="14" t="str">
        <f aca="false">IF($B262="","",IF(AND($P262="Ha",$N262="Ha",OR($R262="",$R262&lt;=Boshqaruv!$C$12),OR($S262="",$S262&gt;Boshqaruv!$C$12)),"Ha",""))</f>
        <v/>
      </c>
      <c r="U262" s="13"/>
      <c r="V262" s="12"/>
      <c r="W262" s="14" t="str">
        <f aca="false">IF(OR($B262="",$C262=""),"",IF(COUNTIFS($B$5:$B$1804,$B262,$C$5:$C$1804,$C262)&gt;1,"Takror",""))</f>
        <v/>
      </c>
    </row>
    <row r="263" customFormat="false" ht="15" hidden="false" customHeight="false" outlineLevel="0" collapsed="false">
      <c r="A263" s="8" t="n">
        <v>259</v>
      </c>
      <c r="B263" s="12"/>
      <c r="C263" s="13"/>
      <c r="D263" s="24"/>
      <c r="E263" s="25"/>
      <c r="F263" s="12"/>
      <c r="G263" s="12"/>
      <c r="H263" s="25"/>
      <c r="I263" s="26" t="str">
        <f aca="false">IF(OR($B263="",$C263=""),"",$B263&amp;" ("&amp;DAY($C263)&amp;"."&amp;MONTH($C263)&amp;"."&amp;YEAR($C263)&amp;")")</f>
        <v/>
      </c>
      <c r="J263" s="14" t="str">
        <f aca="false">IF($C263="","",INT((Boshqaruv!$C$12-$C263)/365.25))</f>
        <v/>
      </c>
      <c r="K263" s="14" t="str">
        <f aca="false">IF($J263="","",IF($J263&lt;=14,"Ha","Yo'q"))</f>
        <v/>
      </c>
      <c r="L263" s="13"/>
      <c r="M263" s="13"/>
      <c r="N263" s="14" t="str">
        <f aca="false">IF($B263="","",IF(AND(OR($L263="",$L263&lt;=Boshqaruv!$C$12),OR($M263="",$M263&gt;Boshqaruv!$C$12)),"Ha",""))</f>
        <v/>
      </c>
      <c r="O263" s="25"/>
      <c r="P263" s="25"/>
      <c r="Q263" s="12"/>
      <c r="R263" s="13"/>
      <c r="S263" s="13"/>
      <c r="T263" s="14" t="str">
        <f aca="false">IF($B263="","",IF(AND($P263="Ha",$N263="Ha",OR($R263="",$R263&lt;=Boshqaruv!$C$12),OR($S263="",$S263&gt;Boshqaruv!$C$12)),"Ha",""))</f>
        <v/>
      </c>
      <c r="U263" s="13"/>
      <c r="V263" s="12"/>
      <c r="W263" s="14" t="str">
        <f aca="false">IF(OR($B263="",$C263=""),"",IF(COUNTIFS($B$5:$B$1804,$B263,$C$5:$C$1804,$C263)&gt;1,"Takror",""))</f>
        <v/>
      </c>
    </row>
    <row r="264" customFormat="false" ht="15" hidden="false" customHeight="false" outlineLevel="0" collapsed="false">
      <c r="A264" s="8" t="n">
        <v>260</v>
      </c>
      <c r="B264" s="12"/>
      <c r="C264" s="13"/>
      <c r="D264" s="24"/>
      <c r="E264" s="25"/>
      <c r="F264" s="12"/>
      <c r="G264" s="12"/>
      <c r="H264" s="25"/>
      <c r="I264" s="26" t="str">
        <f aca="false">IF(OR($B264="",$C264=""),"",$B264&amp;" ("&amp;DAY($C264)&amp;"."&amp;MONTH($C264)&amp;"."&amp;YEAR($C264)&amp;")")</f>
        <v/>
      </c>
      <c r="J264" s="14" t="str">
        <f aca="false">IF($C264="","",INT((Boshqaruv!$C$12-$C264)/365.25))</f>
        <v/>
      </c>
      <c r="K264" s="14" t="str">
        <f aca="false">IF($J264="","",IF($J264&lt;=14,"Ha","Yo'q"))</f>
        <v/>
      </c>
      <c r="L264" s="13"/>
      <c r="M264" s="13"/>
      <c r="N264" s="14" t="str">
        <f aca="false">IF($B264="","",IF(AND(OR($L264="",$L264&lt;=Boshqaruv!$C$12),OR($M264="",$M264&gt;Boshqaruv!$C$12)),"Ha",""))</f>
        <v/>
      </c>
      <c r="O264" s="25"/>
      <c r="P264" s="25"/>
      <c r="Q264" s="12"/>
      <c r="R264" s="13"/>
      <c r="S264" s="13"/>
      <c r="T264" s="14" t="str">
        <f aca="false">IF($B264="","",IF(AND($P264="Ha",$N264="Ha",OR($R264="",$R264&lt;=Boshqaruv!$C$12),OR($S264="",$S264&gt;Boshqaruv!$C$12)),"Ha",""))</f>
        <v/>
      </c>
      <c r="U264" s="13"/>
      <c r="V264" s="12"/>
      <c r="W264" s="14" t="str">
        <f aca="false">IF(OR($B264="",$C264=""),"",IF(COUNTIFS($B$5:$B$1804,$B264,$C$5:$C$1804,$C264)&gt;1,"Takror",""))</f>
        <v/>
      </c>
    </row>
    <row r="265" customFormat="false" ht="15" hidden="false" customHeight="false" outlineLevel="0" collapsed="false">
      <c r="A265" s="8" t="n">
        <v>261</v>
      </c>
      <c r="B265" s="12"/>
      <c r="C265" s="13"/>
      <c r="D265" s="24"/>
      <c r="E265" s="25"/>
      <c r="F265" s="12"/>
      <c r="G265" s="12"/>
      <c r="H265" s="25"/>
      <c r="I265" s="26" t="str">
        <f aca="false">IF(OR($B265="",$C265=""),"",$B265&amp;" ("&amp;DAY($C265)&amp;"."&amp;MONTH($C265)&amp;"."&amp;YEAR($C265)&amp;")")</f>
        <v/>
      </c>
      <c r="J265" s="14" t="str">
        <f aca="false">IF($C265="","",INT((Boshqaruv!$C$12-$C265)/365.25))</f>
        <v/>
      </c>
      <c r="K265" s="14" t="str">
        <f aca="false">IF($J265="","",IF($J265&lt;=14,"Ha","Yo'q"))</f>
        <v/>
      </c>
      <c r="L265" s="13"/>
      <c r="M265" s="13"/>
      <c r="N265" s="14" t="str">
        <f aca="false">IF($B265="","",IF(AND(OR($L265="",$L265&lt;=Boshqaruv!$C$12),OR($M265="",$M265&gt;Boshqaruv!$C$12)),"Ha",""))</f>
        <v/>
      </c>
      <c r="O265" s="25"/>
      <c r="P265" s="25"/>
      <c r="Q265" s="12"/>
      <c r="R265" s="13"/>
      <c r="S265" s="13"/>
      <c r="T265" s="14" t="str">
        <f aca="false">IF($B265="","",IF(AND($P265="Ha",$N265="Ha",OR($R265="",$R265&lt;=Boshqaruv!$C$12),OR($S265="",$S265&gt;Boshqaruv!$C$12)),"Ha",""))</f>
        <v/>
      </c>
      <c r="U265" s="13"/>
      <c r="V265" s="12"/>
      <c r="W265" s="14" t="str">
        <f aca="false">IF(OR($B265="",$C265=""),"",IF(COUNTIFS($B$5:$B$1804,$B265,$C$5:$C$1804,$C265)&gt;1,"Takror",""))</f>
        <v/>
      </c>
    </row>
    <row r="266" customFormat="false" ht="15" hidden="false" customHeight="false" outlineLevel="0" collapsed="false">
      <c r="A266" s="8" t="n">
        <v>262</v>
      </c>
      <c r="B266" s="12"/>
      <c r="C266" s="13"/>
      <c r="D266" s="24"/>
      <c r="E266" s="25"/>
      <c r="F266" s="12"/>
      <c r="G266" s="12"/>
      <c r="H266" s="25"/>
      <c r="I266" s="26" t="str">
        <f aca="false">IF(OR($B266="",$C266=""),"",$B266&amp;" ("&amp;DAY($C266)&amp;"."&amp;MONTH($C266)&amp;"."&amp;YEAR($C266)&amp;")")</f>
        <v/>
      </c>
      <c r="J266" s="14" t="str">
        <f aca="false">IF($C266="","",INT((Boshqaruv!$C$12-$C266)/365.25))</f>
        <v/>
      </c>
      <c r="K266" s="14" t="str">
        <f aca="false">IF($J266="","",IF($J266&lt;=14,"Ha","Yo'q"))</f>
        <v/>
      </c>
      <c r="L266" s="13"/>
      <c r="M266" s="13"/>
      <c r="N266" s="14" t="str">
        <f aca="false">IF($B266="","",IF(AND(OR($L266="",$L266&lt;=Boshqaruv!$C$12),OR($M266="",$M266&gt;Boshqaruv!$C$12)),"Ha",""))</f>
        <v/>
      </c>
      <c r="O266" s="25"/>
      <c r="P266" s="25"/>
      <c r="Q266" s="12"/>
      <c r="R266" s="13"/>
      <c r="S266" s="13"/>
      <c r="T266" s="14" t="str">
        <f aca="false">IF($B266="","",IF(AND($P266="Ha",$N266="Ha",OR($R266="",$R266&lt;=Boshqaruv!$C$12),OR($S266="",$S266&gt;Boshqaruv!$C$12)),"Ha",""))</f>
        <v/>
      </c>
      <c r="U266" s="13"/>
      <c r="V266" s="12"/>
      <c r="W266" s="14" t="str">
        <f aca="false">IF(OR($B266="",$C266=""),"",IF(COUNTIFS($B$5:$B$1804,$B266,$C$5:$C$1804,$C266)&gt;1,"Takror",""))</f>
        <v/>
      </c>
    </row>
    <row r="267" customFormat="false" ht="15" hidden="false" customHeight="false" outlineLevel="0" collapsed="false">
      <c r="A267" s="8" t="n">
        <v>263</v>
      </c>
      <c r="B267" s="12"/>
      <c r="C267" s="13"/>
      <c r="D267" s="24"/>
      <c r="E267" s="25"/>
      <c r="F267" s="12"/>
      <c r="G267" s="12"/>
      <c r="H267" s="25"/>
      <c r="I267" s="26" t="str">
        <f aca="false">IF(OR($B267="",$C267=""),"",$B267&amp;" ("&amp;DAY($C267)&amp;"."&amp;MONTH($C267)&amp;"."&amp;YEAR($C267)&amp;")")</f>
        <v/>
      </c>
      <c r="J267" s="14" t="str">
        <f aca="false">IF($C267="","",INT((Boshqaruv!$C$12-$C267)/365.25))</f>
        <v/>
      </c>
      <c r="K267" s="14" t="str">
        <f aca="false">IF($J267="","",IF($J267&lt;=14,"Ha","Yo'q"))</f>
        <v/>
      </c>
      <c r="L267" s="13"/>
      <c r="M267" s="13"/>
      <c r="N267" s="14" t="str">
        <f aca="false">IF($B267="","",IF(AND(OR($L267="",$L267&lt;=Boshqaruv!$C$12),OR($M267="",$M267&gt;Boshqaruv!$C$12)),"Ha",""))</f>
        <v/>
      </c>
      <c r="O267" s="25"/>
      <c r="P267" s="25"/>
      <c r="Q267" s="12"/>
      <c r="R267" s="13"/>
      <c r="S267" s="13"/>
      <c r="T267" s="14" t="str">
        <f aca="false">IF($B267="","",IF(AND($P267="Ha",$N267="Ha",OR($R267="",$R267&lt;=Boshqaruv!$C$12),OR($S267="",$S267&gt;Boshqaruv!$C$12)),"Ha",""))</f>
        <v/>
      </c>
      <c r="U267" s="13"/>
      <c r="V267" s="12"/>
      <c r="W267" s="14" t="str">
        <f aca="false">IF(OR($B267="",$C267=""),"",IF(COUNTIFS($B$5:$B$1804,$B267,$C$5:$C$1804,$C267)&gt;1,"Takror",""))</f>
        <v/>
      </c>
    </row>
    <row r="268" customFormat="false" ht="15" hidden="false" customHeight="false" outlineLevel="0" collapsed="false">
      <c r="A268" s="8" t="n">
        <v>264</v>
      </c>
      <c r="B268" s="12"/>
      <c r="C268" s="13"/>
      <c r="D268" s="24"/>
      <c r="E268" s="25"/>
      <c r="F268" s="12"/>
      <c r="G268" s="12"/>
      <c r="H268" s="25"/>
      <c r="I268" s="26" t="str">
        <f aca="false">IF(OR($B268="",$C268=""),"",$B268&amp;" ("&amp;DAY($C268)&amp;"."&amp;MONTH($C268)&amp;"."&amp;YEAR($C268)&amp;")")</f>
        <v/>
      </c>
      <c r="J268" s="14" t="str">
        <f aca="false">IF($C268="","",INT((Boshqaruv!$C$12-$C268)/365.25))</f>
        <v/>
      </c>
      <c r="K268" s="14" t="str">
        <f aca="false">IF($J268="","",IF($J268&lt;=14,"Ha","Yo'q"))</f>
        <v/>
      </c>
      <c r="L268" s="13"/>
      <c r="M268" s="13"/>
      <c r="N268" s="14" t="str">
        <f aca="false">IF($B268="","",IF(AND(OR($L268="",$L268&lt;=Boshqaruv!$C$12),OR($M268="",$M268&gt;Boshqaruv!$C$12)),"Ha",""))</f>
        <v/>
      </c>
      <c r="O268" s="25"/>
      <c r="P268" s="25"/>
      <c r="Q268" s="12"/>
      <c r="R268" s="13"/>
      <c r="S268" s="13"/>
      <c r="T268" s="14" t="str">
        <f aca="false">IF($B268="","",IF(AND($P268="Ha",$N268="Ha",OR($R268="",$R268&lt;=Boshqaruv!$C$12),OR($S268="",$S268&gt;Boshqaruv!$C$12)),"Ha",""))</f>
        <v/>
      </c>
      <c r="U268" s="13"/>
      <c r="V268" s="12"/>
      <c r="W268" s="14" t="str">
        <f aca="false">IF(OR($B268="",$C268=""),"",IF(COUNTIFS($B$5:$B$1804,$B268,$C$5:$C$1804,$C268)&gt;1,"Takror",""))</f>
        <v/>
      </c>
    </row>
    <row r="269" customFormat="false" ht="15" hidden="false" customHeight="false" outlineLevel="0" collapsed="false">
      <c r="A269" s="8" t="n">
        <v>265</v>
      </c>
      <c r="B269" s="12"/>
      <c r="C269" s="13"/>
      <c r="D269" s="24"/>
      <c r="E269" s="25"/>
      <c r="F269" s="12"/>
      <c r="G269" s="12"/>
      <c r="H269" s="25"/>
      <c r="I269" s="26" t="str">
        <f aca="false">IF(OR($B269="",$C269=""),"",$B269&amp;" ("&amp;DAY($C269)&amp;"."&amp;MONTH($C269)&amp;"."&amp;YEAR($C269)&amp;")")</f>
        <v/>
      </c>
      <c r="J269" s="14" t="str">
        <f aca="false">IF($C269="","",INT((Boshqaruv!$C$12-$C269)/365.25))</f>
        <v/>
      </c>
      <c r="K269" s="14" t="str">
        <f aca="false">IF($J269="","",IF($J269&lt;=14,"Ha","Yo'q"))</f>
        <v/>
      </c>
      <c r="L269" s="13"/>
      <c r="M269" s="13"/>
      <c r="N269" s="14" t="str">
        <f aca="false">IF($B269="","",IF(AND(OR($L269="",$L269&lt;=Boshqaruv!$C$12),OR($M269="",$M269&gt;Boshqaruv!$C$12)),"Ha",""))</f>
        <v/>
      </c>
      <c r="O269" s="25"/>
      <c r="P269" s="25"/>
      <c r="Q269" s="12"/>
      <c r="R269" s="13"/>
      <c r="S269" s="13"/>
      <c r="T269" s="14" t="str">
        <f aca="false">IF($B269="","",IF(AND($P269="Ha",$N269="Ha",OR($R269="",$R269&lt;=Boshqaruv!$C$12),OR($S269="",$S269&gt;Boshqaruv!$C$12)),"Ha",""))</f>
        <v/>
      </c>
      <c r="U269" s="13"/>
      <c r="V269" s="12"/>
      <c r="W269" s="14" t="str">
        <f aca="false">IF(OR($B269="",$C269=""),"",IF(COUNTIFS($B$5:$B$1804,$B269,$C$5:$C$1804,$C269)&gt;1,"Takror",""))</f>
        <v/>
      </c>
    </row>
    <row r="270" customFormat="false" ht="15" hidden="false" customHeight="false" outlineLevel="0" collapsed="false">
      <c r="A270" s="8" t="n">
        <v>266</v>
      </c>
      <c r="B270" s="12"/>
      <c r="C270" s="13"/>
      <c r="D270" s="24"/>
      <c r="E270" s="25"/>
      <c r="F270" s="12"/>
      <c r="G270" s="12"/>
      <c r="H270" s="25"/>
      <c r="I270" s="26" t="str">
        <f aca="false">IF(OR($B270="",$C270=""),"",$B270&amp;" ("&amp;DAY($C270)&amp;"."&amp;MONTH($C270)&amp;"."&amp;YEAR($C270)&amp;")")</f>
        <v/>
      </c>
      <c r="J270" s="14" t="str">
        <f aca="false">IF($C270="","",INT((Boshqaruv!$C$12-$C270)/365.25))</f>
        <v/>
      </c>
      <c r="K270" s="14" t="str">
        <f aca="false">IF($J270="","",IF($J270&lt;=14,"Ha","Yo'q"))</f>
        <v/>
      </c>
      <c r="L270" s="13"/>
      <c r="M270" s="13"/>
      <c r="N270" s="14" t="str">
        <f aca="false">IF($B270="","",IF(AND(OR($L270="",$L270&lt;=Boshqaruv!$C$12),OR($M270="",$M270&gt;Boshqaruv!$C$12)),"Ha",""))</f>
        <v/>
      </c>
      <c r="O270" s="25"/>
      <c r="P270" s="25"/>
      <c r="Q270" s="12"/>
      <c r="R270" s="13"/>
      <c r="S270" s="13"/>
      <c r="T270" s="14" t="str">
        <f aca="false">IF($B270="","",IF(AND($P270="Ha",$N270="Ha",OR($R270="",$R270&lt;=Boshqaruv!$C$12),OR($S270="",$S270&gt;Boshqaruv!$C$12)),"Ha",""))</f>
        <v/>
      </c>
      <c r="U270" s="13"/>
      <c r="V270" s="12"/>
      <c r="W270" s="14" t="str">
        <f aca="false">IF(OR($B270="",$C270=""),"",IF(COUNTIFS($B$5:$B$1804,$B270,$C$5:$C$1804,$C270)&gt;1,"Takror",""))</f>
        <v/>
      </c>
    </row>
    <row r="271" customFormat="false" ht="15" hidden="false" customHeight="false" outlineLevel="0" collapsed="false">
      <c r="A271" s="8" t="n">
        <v>267</v>
      </c>
      <c r="B271" s="12"/>
      <c r="C271" s="13"/>
      <c r="D271" s="24"/>
      <c r="E271" s="25"/>
      <c r="F271" s="12"/>
      <c r="G271" s="12"/>
      <c r="H271" s="25"/>
      <c r="I271" s="26" t="str">
        <f aca="false">IF(OR($B271="",$C271=""),"",$B271&amp;" ("&amp;DAY($C271)&amp;"."&amp;MONTH($C271)&amp;"."&amp;YEAR($C271)&amp;")")</f>
        <v/>
      </c>
      <c r="J271" s="14" t="str">
        <f aca="false">IF($C271="","",INT((Boshqaruv!$C$12-$C271)/365.25))</f>
        <v/>
      </c>
      <c r="K271" s="14" t="str">
        <f aca="false">IF($J271="","",IF($J271&lt;=14,"Ha","Yo'q"))</f>
        <v/>
      </c>
      <c r="L271" s="13"/>
      <c r="M271" s="13"/>
      <c r="N271" s="14" t="str">
        <f aca="false">IF($B271="","",IF(AND(OR($L271="",$L271&lt;=Boshqaruv!$C$12),OR($M271="",$M271&gt;Boshqaruv!$C$12)),"Ha",""))</f>
        <v/>
      </c>
      <c r="O271" s="25"/>
      <c r="P271" s="25"/>
      <c r="Q271" s="12"/>
      <c r="R271" s="13"/>
      <c r="S271" s="13"/>
      <c r="T271" s="14" t="str">
        <f aca="false">IF($B271="","",IF(AND($P271="Ha",$N271="Ha",OR($R271="",$R271&lt;=Boshqaruv!$C$12),OR($S271="",$S271&gt;Boshqaruv!$C$12)),"Ha",""))</f>
        <v/>
      </c>
      <c r="U271" s="13"/>
      <c r="V271" s="12"/>
      <c r="W271" s="14" t="str">
        <f aca="false">IF(OR($B271="",$C271=""),"",IF(COUNTIFS($B$5:$B$1804,$B271,$C$5:$C$1804,$C271)&gt;1,"Takror",""))</f>
        <v/>
      </c>
    </row>
    <row r="272" customFormat="false" ht="15" hidden="false" customHeight="false" outlineLevel="0" collapsed="false">
      <c r="A272" s="8" t="n">
        <v>268</v>
      </c>
      <c r="B272" s="12"/>
      <c r="C272" s="13"/>
      <c r="D272" s="24"/>
      <c r="E272" s="25"/>
      <c r="F272" s="12"/>
      <c r="G272" s="12"/>
      <c r="H272" s="25"/>
      <c r="I272" s="26" t="str">
        <f aca="false">IF(OR($B272="",$C272=""),"",$B272&amp;" ("&amp;DAY($C272)&amp;"."&amp;MONTH($C272)&amp;"."&amp;YEAR($C272)&amp;")")</f>
        <v/>
      </c>
      <c r="J272" s="14" t="str">
        <f aca="false">IF($C272="","",INT((Boshqaruv!$C$12-$C272)/365.25))</f>
        <v/>
      </c>
      <c r="K272" s="14" t="str">
        <f aca="false">IF($J272="","",IF($J272&lt;=14,"Ha","Yo'q"))</f>
        <v/>
      </c>
      <c r="L272" s="13"/>
      <c r="M272" s="13"/>
      <c r="N272" s="14" t="str">
        <f aca="false">IF($B272="","",IF(AND(OR($L272="",$L272&lt;=Boshqaruv!$C$12),OR($M272="",$M272&gt;Boshqaruv!$C$12)),"Ha",""))</f>
        <v/>
      </c>
      <c r="O272" s="25"/>
      <c r="P272" s="25"/>
      <c r="Q272" s="12"/>
      <c r="R272" s="13"/>
      <c r="S272" s="13"/>
      <c r="T272" s="14" t="str">
        <f aca="false">IF($B272="","",IF(AND($P272="Ha",$N272="Ha",OR($R272="",$R272&lt;=Boshqaruv!$C$12),OR($S272="",$S272&gt;Boshqaruv!$C$12)),"Ha",""))</f>
        <v/>
      </c>
      <c r="U272" s="13"/>
      <c r="V272" s="12"/>
      <c r="W272" s="14" t="str">
        <f aca="false">IF(OR($B272="",$C272=""),"",IF(COUNTIFS($B$5:$B$1804,$B272,$C$5:$C$1804,$C272)&gt;1,"Takror",""))</f>
        <v/>
      </c>
    </row>
    <row r="273" customFormat="false" ht="15" hidden="false" customHeight="false" outlineLevel="0" collapsed="false">
      <c r="A273" s="8" t="n">
        <v>269</v>
      </c>
      <c r="B273" s="12"/>
      <c r="C273" s="13"/>
      <c r="D273" s="24"/>
      <c r="E273" s="25"/>
      <c r="F273" s="12"/>
      <c r="G273" s="12"/>
      <c r="H273" s="25"/>
      <c r="I273" s="26" t="str">
        <f aca="false">IF(OR($B273="",$C273=""),"",$B273&amp;" ("&amp;DAY($C273)&amp;"."&amp;MONTH($C273)&amp;"."&amp;YEAR($C273)&amp;")")</f>
        <v/>
      </c>
      <c r="J273" s="14" t="str">
        <f aca="false">IF($C273="","",INT((Boshqaruv!$C$12-$C273)/365.25))</f>
        <v/>
      </c>
      <c r="K273" s="14" t="str">
        <f aca="false">IF($J273="","",IF($J273&lt;=14,"Ha","Yo'q"))</f>
        <v/>
      </c>
      <c r="L273" s="13"/>
      <c r="M273" s="13"/>
      <c r="N273" s="14" t="str">
        <f aca="false">IF($B273="","",IF(AND(OR($L273="",$L273&lt;=Boshqaruv!$C$12),OR($M273="",$M273&gt;Boshqaruv!$C$12)),"Ha",""))</f>
        <v/>
      </c>
      <c r="O273" s="25"/>
      <c r="P273" s="25"/>
      <c r="Q273" s="12"/>
      <c r="R273" s="13"/>
      <c r="S273" s="13"/>
      <c r="T273" s="14" t="str">
        <f aca="false">IF($B273="","",IF(AND($P273="Ha",$N273="Ha",OR($R273="",$R273&lt;=Boshqaruv!$C$12),OR($S273="",$S273&gt;Boshqaruv!$C$12)),"Ha",""))</f>
        <v/>
      </c>
      <c r="U273" s="13"/>
      <c r="V273" s="12"/>
      <c r="W273" s="14" t="str">
        <f aca="false">IF(OR($B273="",$C273=""),"",IF(COUNTIFS($B$5:$B$1804,$B273,$C$5:$C$1804,$C273)&gt;1,"Takror",""))</f>
        <v/>
      </c>
    </row>
    <row r="274" customFormat="false" ht="15" hidden="false" customHeight="false" outlineLevel="0" collapsed="false">
      <c r="A274" s="8" t="n">
        <v>270</v>
      </c>
      <c r="B274" s="12"/>
      <c r="C274" s="13"/>
      <c r="D274" s="24"/>
      <c r="E274" s="25"/>
      <c r="F274" s="12"/>
      <c r="G274" s="12"/>
      <c r="H274" s="25"/>
      <c r="I274" s="26" t="str">
        <f aca="false">IF(OR($B274="",$C274=""),"",$B274&amp;" ("&amp;DAY($C274)&amp;"."&amp;MONTH($C274)&amp;"."&amp;YEAR($C274)&amp;")")</f>
        <v/>
      </c>
      <c r="J274" s="14" t="str">
        <f aca="false">IF($C274="","",INT((Boshqaruv!$C$12-$C274)/365.25))</f>
        <v/>
      </c>
      <c r="K274" s="14" t="str">
        <f aca="false">IF($J274="","",IF($J274&lt;=14,"Ha","Yo'q"))</f>
        <v/>
      </c>
      <c r="L274" s="13"/>
      <c r="M274" s="13"/>
      <c r="N274" s="14" t="str">
        <f aca="false">IF($B274="","",IF(AND(OR($L274="",$L274&lt;=Boshqaruv!$C$12),OR($M274="",$M274&gt;Boshqaruv!$C$12)),"Ha",""))</f>
        <v/>
      </c>
      <c r="O274" s="25"/>
      <c r="P274" s="25"/>
      <c r="Q274" s="12"/>
      <c r="R274" s="13"/>
      <c r="S274" s="13"/>
      <c r="T274" s="14" t="str">
        <f aca="false">IF($B274="","",IF(AND($P274="Ha",$N274="Ha",OR($R274="",$R274&lt;=Boshqaruv!$C$12),OR($S274="",$S274&gt;Boshqaruv!$C$12)),"Ha",""))</f>
        <v/>
      </c>
      <c r="U274" s="13"/>
      <c r="V274" s="12"/>
      <c r="W274" s="14" t="str">
        <f aca="false">IF(OR($B274="",$C274=""),"",IF(COUNTIFS($B$5:$B$1804,$B274,$C$5:$C$1804,$C274)&gt;1,"Takror",""))</f>
        <v/>
      </c>
    </row>
    <row r="275" customFormat="false" ht="15" hidden="false" customHeight="false" outlineLevel="0" collapsed="false">
      <c r="A275" s="8" t="n">
        <v>271</v>
      </c>
      <c r="B275" s="12"/>
      <c r="C275" s="13"/>
      <c r="D275" s="24"/>
      <c r="E275" s="25"/>
      <c r="F275" s="12"/>
      <c r="G275" s="12"/>
      <c r="H275" s="25"/>
      <c r="I275" s="26" t="str">
        <f aca="false">IF(OR($B275="",$C275=""),"",$B275&amp;" ("&amp;DAY($C275)&amp;"."&amp;MONTH($C275)&amp;"."&amp;YEAR($C275)&amp;")")</f>
        <v/>
      </c>
      <c r="J275" s="14" t="str">
        <f aca="false">IF($C275="","",INT((Boshqaruv!$C$12-$C275)/365.25))</f>
        <v/>
      </c>
      <c r="K275" s="14" t="str">
        <f aca="false">IF($J275="","",IF($J275&lt;=14,"Ha","Yo'q"))</f>
        <v/>
      </c>
      <c r="L275" s="13"/>
      <c r="M275" s="13"/>
      <c r="N275" s="14" t="str">
        <f aca="false">IF($B275="","",IF(AND(OR($L275="",$L275&lt;=Boshqaruv!$C$12),OR($M275="",$M275&gt;Boshqaruv!$C$12)),"Ha",""))</f>
        <v/>
      </c>
      <c r="O275" s="25"/>
      <c r="P275" s="25"/>
      <c r="Q275" s="12"/>
      <c r="R275" s="13"/>
      <c r="S275" s="13"/>
      <c r="T275" s="14" t="str">
        <f aca="false">IF($B275="","",IF(AND($P275="Ha",$N275="Ha",OR($R275="",$R275&lt;=Boshqaruv!$C$12),OR($S275="",$S275&gt;Boshqaruv!$C$12)),"Ha",""))</f>
        <v/>
      </c>
      <c r="U275" s="13"/>
      <c r="V275" s="12"/>
      <c r="W275" s="14" t="str">
        <f aca="false">IF(OR($B275="",$C275=""),"",IF(COUNTIFS($B$5:$B$1804,$B275,$C$5:$C$1804,$C275)&gt;1,"Takror",""))</f>
        <v/>
      </c>
    </row>
    <row r="276" customFormat="false" ht="15" hidden="false" customHeight="false" outlineLevel="0" collapsed="false">
      <c r="A276" s="8" t="n">
        <v>272</v>
      </c>
      <c r="B276" s="12"/>
      <c r="C276" s="13"/>
      <c r="D276" s="24"/>
      <c r="E276" s="25"/>
      <c r="F276" s="12"/>
      <c r="G276" s="12"/>
      <c r="H276" s="25"/>
      <c r="I276" s="26" t="str">
        <f aca="false">IF(OR($B276="",$C276=""),"",$B276&amp;" ("&amp;DAY($C276)&amp;"."&amp;MONTH($C276)&amp;"."&amp;YEAR($C276)&amp;")")</f>
        <v/>
      </c>
      <c r="J276" s="14" t="str">
        <f aca="false">IF($C276="","",INT((Boshqaruv!$C$12-$C276)/365.25))</f>
        <v/>
      </c>
      <c r="K276" s="14" t="str">
        <f aca="false">IF($J276="","",IF($J276&lt;=14,"Ha","Yo'q"))</f>
        <v/>
      </c>
      <c r="L276" s="13"/>
      <c r="M276" s="13"/>
      <c r="N276" s="14" t="str">
        <f aca="false">IF($B276="","",IF(AND(OR($L276="",$L276&lt;=Boshqaruv!$C$12),OR($M276="",$M276&gt;Boshqaruv!$C$12)),"Ha",""))</f>
        <v/>
      </c>
      <c r="O276" s="25"/>
      <c r="P276" s="25"/>
      <c r="Q276" s="12"/>
      <c r="R276" s="13"/>
      <c r="S276" s="13"/>
      <c r="T276" s="14" t="str">
        <f aca="false">IF($B276="","",IF(AND($P276="Ha",$N276="Ha",OR($R276="",$R276&lt;=Boshqaruv!$C$12),OR($S276="",$S276&gt;Boshqaruv!$C$12)),"Ha",""))</f>
        <v/>
      </c>
      <c r="U276" s="13"/>
      <c r="V276" s="12"/>
      <c r="W276" s="14" t="str">
        <f aca="false">IF(OR($B276="",$C276=""),"",IF(COUNTIFS($B$5:$B$1804,$B276,$C$5:$C$1804,$C276)&gt;1,"Takror",""))</f>
        <v/>
      </c>
    </row>
    <row r="277" customFormat="false" ht="15" hidden="false" customHeight="false" outlineLevel="0" collapsed="false">
      <c r="A277" s="8" t="n">
        <v>273</v>
      </c>
      <c r="B277" s="12"/>
      <c r="C277" s="13"/>
      <c r="D277" s="24"/>
      <c r="E277" s="25"/>
      <c r="F277" s="12"/>
      <c r="G277" s="12"/>
      <c r="H277" s="25"/>
      <c r="I277" s="26" t="str">
        <f aca="false">IF(OR($B277="",$C277=""),"",$B277&amp;" ("&amp;DAY($C277)&amp;"."&amp;MONTH($C277)&amp;"."&amp;YEAR($C277)&amp;")")</f>
        <v/>
      </c>
      <c r="J277" s="14" t="str">
        <f aca="false">IF($C277="","",INT((Boshqaruv!$C$12-$C277)/365.25))</f>
        <v/>
      </c>
      <c r="K277" s="14" t="str">
        <f aca="false">IF($J277="","",IF($J277&lt;=14,"Ha","Yo'q"))</f>
        <v/>
      </c>
      <c r="L277" s="13"/>
      <c r="M277" s="13"/>
      <c r="N277" s="14" t="str">
        <f aca="false">IF($B277="","",IF(AND(OR($L277="",$L277&lt;=Boshqaruv!$C$12),OR($M277="",$M277&gt;Boshqaruv!$C$12)),"Ha",""))</f>
        <v/>
      </c>
      <c r="O277" s="25"/>
      <c r="P277" s="25"/>
      <c r="Q277" s="12"/>
      <c r="R277" s="13"/>
      <c r="S277" s="13"/>
      <c r="T277" s="14" t="str">
        <f aca="false">IF($B277="","",IF(AND($P277="Ha",$N277="Ha",OR($R277="",$R277&lt;=Boshqaruv!$C$12),OR($S277="",$S277&gt;Boshqaruv!$C$12)),"Ha",""))</f>
        <v/>
      </c>
      <c r="U277" s="13"/>
      <c r="V277" s="12"/>
      <c r="W277" s="14" t="str">
        <f aca="false">IF(OR($B277="",$C277=""),"",IF(COUNTIFS($B$5:$B$1804,$B277,$C$5:$C$1804,$C277)&gt;1,"Takror",""))</f>
        <v/>
      </c>
    </row>
    <row r="278" customFormat="false" ht="15" hidden="false" customHeight="false" outlineLevel="0" collapsed="false">
      <c r="A278" s="8" t="n">
        <v>274</v>
      </c>
      <c r="B278" s="12"/>
      <c r="C278" s="13"/>
      <c r="D278" s="24"/>
      <c r="E278" s="25"/>
      <c r="F278" s="12"/>
      <c r="G278" s="12"/>
      <c r="H278" s="25"/>
      <c r="I278" s="26" t="str">
        <f aca="false">IF(OR($B278="",$C278=""),"",$B278&amp;" ("&amp;DAY($C278)&amp;"."&amp;MONTH($C278)&amp;"."&amp;YEAR($C278)&amp;")")</f>
        <v/>
      </c>
      <c r="J278" s="14" t="str">
        <f aca="false">IF($C278="","",INT((Boshqaruv!$C$12-$C278)/365.25))</f>
        <v/>
      </c>
      <c r="K278" s="14" t="str">
        <f aca="false">IF($J278="","",IF($J278&lt;=14,"Ha","Yo'q"))</f>
        <v/>
      </c>
      <c r="L278" s="13"/>
      <c r="M278" s="13"/>
      <c r="N278" s="14" t="str">
        <f aca="false">IF($B278="","",IF(AND(OR($L278="",$L278&lt;=Boshqaruv!$C$12),OR($M278="",$M278&gt;Boshqaruv!$C$12)),"Ha",""))</f>
        <v/>
      </c>
      <c r="O278" s="25"/>
      <c r="P278" s="25"/>
      <c r="Q278" s="12"/>
      <c r="R278" s="13"/>
      <c r="S278" s="13"/>
      <c r="T278" s="14" t="str">
        <f aca="false">IF($B278="","",IF(AND($P278="Ha",$N278="Ha",OR($R278="",$R278&lt;=Boshqaruv!$C$12),OR($S278="",$S278&gt;Boshqaruv!$C$12)),"Ha",""))</f>
        <v/>
      </c>
      <c r="U278" s="13"/>
      <c r="V278" s="12"/>
      <c r="W278" s="14" t="str">
        <f aca="false">IF(OR($B278="",$C278=""),"",IF(COUNTIFS($B$5:$B$1804,$B278,$C$5:$C$1804,$C278)&gt;1,"Takror",""))</f>
        <v/>
      </c>
    </row>
    <row r="279" customFormat="false" ht="15" hidden="false" customHeight="false" outlineLevel="0" collapsed="false">
      <c r="A279" s="8" t="n">
        <v>275</v>
      </c>
      <c r="B279" s="12"/>
      <c r="C279" s="13"/>
      <c r="D279" s="24"/>
      <c r="E279" s="25"/>
      <c r="F279" s="12"/>
      <c r="G279" s="12"/>
      <c r="H279" s="25"/>
      <c r="I279" s="26" t="str">
        <f aca="false">IF(OR($B279="",$C279=""),"",$B279&amp;" ("&amp;DAY($C279)&amp;"."&amp;MONTH($C279)&amp;"."&amp;YEAR($C279)&amp;")")</f>
        <v/>
      </c>
      <c r="J279" s="14" t="str">
        <f aca="false">IF($C279="","",INT((Boshqaruv!$C$12-$C279)/365.25))</f>
        <v/>
      </c>
      <c r="K279" s="14" t="str">
        <f aca="false">IF($J279="","",IF($J279&lt;=14,"Ha","Yo'q"))</f>
        <v/>
      </c>
      <c r="L279" s="13"/>
      <c r="M279" s="13"/>
      <c r="N279" s="14" t="str">
        <f aca="false">IF($B279="","",IF(AND(OR($L279="",$L279&lt;=Boshqaruv!$C$12),OR($M279="",$M279&gt;Boshqaruv!$C$12)),"Ha",""))</f>
        <v/>
      </c>
      <c r="O279" s="25"/>
      <c r="P279" s="25"/>
      <c r="Q279" s="12"/>
      <c r="R279" s="13"/>
      <c r="S279" s="13"/>
      <c r="T279" s="14" t="str">
        <f aca="false">IF($B279="","",IF(AND($P279="Ha",$N279="Ha",OR($R279="",$R279&lt;=Boshqaruv!$C$12),OR($S279="",$S279&gt;Boshqaruv!$C$12)),"Ha",""))</f>
        <v/>
      </c>
      <c r="U279" s="13"/>
      <c r="V279" s="12"/>
      <c r="W279" s="14" t="str">
        <f aca="false">IF(OR($B279="",$C279=""),"",IF(COUNTIFS($B$5:$B$1804,$B279,$C$5:$C$1804,$C279)&gt;1,"Takror",""))</f>
        <v/>
      </c>
    </row>
    <row r="280" customFormat="false" ht="15" hidden="false" customHeight="false" outlineLevel="0" collapsed="false">
      <c r="A280" s="8" t="n">
        <v>276</v>
      </c>
      <c r="B280" s="12"/>
      <c r="C280" s="13"/>
      <c r="D280" s="24"/>
      <c r="E280" s="25"/>
      <c r="F280" s="12"/>
      <c r="G280" s="12"/>
      <c r="H280" s="25"/>
      <c r="I280" s="26" t="str">
        <f aca="false">IF(OR($B280="",$C280=""),"",$B280&amp;" ("&amp;DAY($C280)&amp;"."&amp;MONTH($C280)&amp;"."&amp;YEAR($C280)&amp;")")</f>
        <v/>
      </c>
      <c r="J280" s="14" t="str">
        <f aca="false">IF($C280="","",INT((Boshqaruv!$C$12-$C280)/365.25))</f>
        <v/>
      </c>
      <c r="K280" s="14" t="str">
        <f aca="false">IF($J280="","",IF($J280&lt;=14,"Ha","Yo'q"))</f>
        <v/>
      </c>
      <c r="L280" s="13"/>
      <c r="M280" s="13"/>
      <c r="N280" s="14" t="str">
        <f aca="false">IF($B280="","",IF(AND(OR($L280="",$L280&lt;=Boshqaruv!$C$12),OR($M280="",$M280&gt;Boshqaruv!$C$12)),"Ha",""))</f>
        <v/>
      </c>
      <c r="O280" s="25"/>
      <c r="P280" s="25"/>
      <c r="Q280" s="12"/>
      <c r="R280" s="13"/>
      <c r="S280" s="13"/>
      <c r="T280" s="14" t="str">
        <f aca="false">IF($B280="","",IF(AND($P280="Ha",$N280="Ha",OR($R280="",$R280&lt;=Boshqaruv!$C$12),OR($S280="",$S280&gt;Boshqaruv!$C$12)),"Ha",""))</f>
        <v/>
      </c>
      <c r="U280" s="13"/>
      <c r="V280" s="12"/>
      <c r="W280" s="14" t="str">
        <f aca="false">IF(OR($B280="",$C280=""),"",IF(COUNTIFS($B$5:$B$1804,$B280,$C$5:$C$1804,$C280)&gt;1,"Takror",""))</f>
        <v/>
      </c>
    </row>
    <row r="281" customFormat="false" ht="15" hidden="false" customHeight="false" outlineLevel="0" collapsed="false">
      <c r="A281" s="8" t="n">
        <v>277</v>
      </c>
      <c r="B281" s="12"/>
      <c r="C281" s="13"/>
      <c r="D281" s="24"/>
      <c r="E281" s="25"/>
      <c r="F281" s="12"/>
      <c r="G281" s="12"/>
      <c r="H281" s="25"/>
      <c r="I281" s="26" t="str">
        <f aca="false">IF(OR($B281="",$C281=""),"",$B281&amp;" ("&amp;DAY($C281)&amp;"."&amp;MONTH($C281)&amp;"."&amp;YEAR($C281)&amp;")")</f>
        <v/>
      </c>
      <c r="J281" s="14" t="str">
        <f aca="false">IF($C281="","",INT((Boshqaruv!$C$12-$C281)/365.25))</f>
        <v/>
      </c>
      <c r="K281" s="14" t="str">
        <f aca="false">IF($J281="","",IF($J281&lt;=14,"Ha","Yo'q"))</f>
        <v/>
      </c>
      <c r="L281" s="13"/>
      <c r="M281" s="13"/>
      <c r="N281" s="14" t="str">
        <f aca="false">IF($B281="","",IF(AND(OR($L281="",$L281&lt;=Boshqaruv!$C$12),OR($M281="",$M281&gt;Boshqaruv!$C$12)),"Ha",""))</f>
        <v/>
      </c>
      <c r="O281" s="25"/>
      <c r="P281" s="25"/>
      <c r="Q281" s="12"/>
      <c r="R281" s="13"/>
      <c r="S281" s="13"/>
      <c r="T281" s="14" t="str">
        <f aca="false">IF($B281="","",IF(AND($P281="Ha",$N281="Ha",OR($R281="",$R281&lt;=Boshqaruv!$C$12),OR($S281="",$S281&gt;Boshqaruv!$C$12)),"Ha",""))</f>
        <v/>
      </c>
      <c r="U281" s="13"/>
      <c r="V281" s="12"/>
      <c r="W281" s="14" t="str">
        <f aca="false">IF(OR($B281="",$C281=""),"",IF(COUNTIFS($B$5:$B$1804,$B281,$C$5:$C$1804,$C281)&gt;1,"Takror",""))</f>
        <v/>
      </c>
    </row>
    <row r="282" customFormat="false" ht="15" hidden="false" customHeight="false" outlineLevel="0" collapsed="false">
      <c r="A282" s="8" t="n">
        <v>278</v>
      </c>
      <c r="B282" s="12"/>
      <c r="C282" s="13"/>
      <c r="D282" s="24"/>
      <c r="E282" s="25"/>
      <c r="F282" s="12"/>
      <c r="G282" s="12"/>
      <c r="H282" s="25"/>
      <c r="I282" s="26" t="str">
        <f aca="false">IF(OR($B282="",$C282=""),"",$B282&amp;" ("&amp;DAY($C282)&amp;"."&amp;MONTH($C282)&amp;"."&amp;YEAR($C282)&amp;")")</f>
        <v/>
      </c>
      <c r="J282" s="14" t="str">
        <f aca="false">IF($C282="","",INT((Boshqaruv!$C$12-$C282)/365.25))</f>
        <v/>
      </c>
      <c r="K282" s="14" t="str">
        <f aca="false">IF($J282="","",IF($J282&lt;=14,"Ha","Yo'q"))</f>
        <v/>
      </c>
      <c r="L282" s="13"/>
      <c r="M282" s="13"/>
      <c r="N282" s="14" t="str">
        <f aca="false">IF($B282="","",IF(AND(OR($L282="",$L282&lt;=Boshqaruv!$C$12),OR($M282="",$M282&gt;Boshqaruv!$C$12)),"Ha",""))</f>
        <v/>
      </c>
      <c r="O282" s="25"/>
      <c r="P282" s="25"/>
      <c r="Q282" s="12"/>
      <c r="R282" s="13"/>
      <c r="S282" s="13"/>
      <c r="T282" s="14" t="str">
        <f aca="false">IF($B282="","",IF(AND($P282="Ha",$N282="Ha",OR($R282="",$R282&lt;=Boshqaruv!$C$12),OR($S282="",$S282&gt;Boshqaruv!$C$12)),"Ha",""))</f>
        <v/>
      </c>
      <c r="U282" s="13"/>
      <c r="V282" s="12"/>
      <c r="W282" s="14" t="str">
        <f aca="false">IF(OR($B282="",$C282=""),"",IF(COUNTIFS($B$5:$B$1804,$B282,$C$5:$C$1804,$C282)&gt;1,"Takror",""))</f>
        <v/>
      </c>
    </row>
    <row r="283" customFormat="false" ht="15" hidden="false" customHeight="false" outlineLevel="0" collapsed="false">
      <c r="A283" s="8" t="n">
        <v>279</v>
      </c>
      <c r="B283" s="12"/>
      <c r="C283" s="13"/>
      <c r="D283" s="24"/>
      <c r="E283" s="25"/>
      <c r="F283" s="12"/>
      <c r="G283" s="12"/>
      <c r="H283" s="25"/>
      <c r="I283" s="26" t="str">
        <f aca="false">IF(OR($B283="",$C283=""),"",$B283&amp;" ("&amp;DAY($C283)&amp;"."&amp;MONTH($C283)&amp;"."&amp;YEAR($C283)&amp;")")</f>
        <v/>
      </c>
      <c r="J283" s="14" t="str">
        <f aca="false">IF($C283="","",INT((Boshqaruv!$C$12-$C283)/365.25))</f>
        <v/>
      </c>
      <c r="K283" s="14" t="str">
        <f aca="false">IF($J283="","",IF($J283&lt;=14,"Ha","Yo'q"))</f>
        <v/>
      </c>
      <c r="L283" s="13"/>
      <c r="M283" s="13"/>
      <c r="N283" s="14" t="str">
        <f aca="false">IF($B283="","",IF(AND(OR($L283="",$L283&lt;=Boshqaruv!$C$12),OR($M283="",$M283&gt;Boshqaruv!$C$12)),"Ha",""))</f>
        <v/>
      </c>
      <c r="O283" s="25"/>
      <c r="P283" s="25"/>
      <c r="Q283" s="12"/>
      <c r="R283" s="13"/>
      <c r="S283" s="13"/>
      <c r="T283" s="14" t="str">
        <f aca="false">IF($B283="","",IF(AND($P283="Ha",$N283="Ha",OR($R283="",$R283&lt;=Boshqaruv!$C$12),OR($S283="",$S283&gt;Boshqaruv!$C$12)),"Ha",""))</f>
        <v/>
      </c>
      <c r="U283" s="13"/>
      <c r="V283" s="12"/>
      <c r="W283" s="14" t="str">
        <f aca="false">IF(OR($B283="",$C283=""),"",IF(COUNTIFS($B$5:$B$1804,$B283,$C$5:$C$1804,$C283)&gt;1,"Takror",""))</f>
        <v/>
      </c>
    </row>
    <row r="284" customFormat="false" ht="15" hidden="false" customHeight="false" outlineLevel="0" collapsed="false">
      <c r="A284" s="8" t="n">
        <v>280</v>
      </c>
      <c r="B284" s="12"/>
      <c r="C284" s="13"/>
      <c r="D284" s="24"/>
      <c r="E284" s="25"/>
      <c r="F284" s="12"/>
      <c r="G284" s="12"/>
      <c r="H284" s="25"/>
      <c r="I284" s="26" t="str">
        <f aca="false">IF(OR($B284="",$C284=""),"",$B284&amp;" ("&amp;DAY($C284)&amp;"."&amp;MONTH($C284)&amp;"."&amp;YEAR($C284)&amp;")")</f>
        <v/>
      </c>
      <c r="J284" s="14" t="str">
        <f aca="false">IF($C284="","",INT((Boshqaruv!$C$12-$C284)/365.25))</f>
        <v/>
      </c>
      <c r="K284" s="14" t="str">
        <f aca="false">IF($J284="","",IF($J284&lt;=14,"Ha","Yo'q"))</f>
        <v/>
      </c>
      <c r="L284" s="13"/>
      <c r="M284" s="13"/>
      <c r="N284" s="14" t="str">
        <f aca="false">IF($B284="","",IF(AND(OR($L284="",$L284&lt;=Boshqaruv!$C$12),OR($M284="",$M284&gt;Boshqaruv!$C$12)),"Ha",""))</f>
        <v/>
      </c>
      <c r="O284" s="25"/>
      <c r="P284" s="25"/>
      <c r="Q284" s="12"/>
      <c r="R284" s="13"/>
      <c r="S284" s="13"/>
      <c r="T284" s="14" t="str">
        <f aca="false">IF($B284="","",IF(AND($P284="Ha",$N284="Ha",OR($R284="",$R284&lt;=Boshqaruv!$C$12),OR($S284="",$S284&gt;Boshqaruv!$C$12)),"Ha",""))</f>
        <v/>
      </c>
      <c r="U284" s="13"/>
      <c r="V284" s="12"/>
      <c r="W284" s="14" t="str">
        <f aca="false">IF(OR($B284="",$C284=""),"",IF(COUNTIFS($B$5:$B$1804,$B284,$C$5:$C$1804,$C284)&gt;1,"Takror",""))</f>
        <v/>
      </c>
    </row>
    <row r="285" customFormat="false" ht="15" hidden="false" customHeight="false" outlineLevel="0" collapsed="false">
      <c r="A285" s="8" t="n">
        <v>281</v>
      </c>
      <c r="B285" s="12"/>
      <c r="C285" s="13"/>
      <c r="D285" s="24"/>
      <c r="E285" s="25"/>
      <c r="F285" s="12"/>
      <c r="G285" s="12"/>
      <c r="H285" s="25"/>
      <c r="I285" s="26" t="str">
        <f aca="false">IF(OR($B285="",$C285=""),"",$B285&amp;" ("&amp;DAY($C285)&amp;"."&amp;MONTH($C285)&amp;"."&amp;YEAR($C285)&amp;")")</f>
        <v/>
      </c>
      <c r="J285" s="14" t="str">
        <f aca="false">IF($C285="","",INT((Boshqaruv!$C$12-$C285)/365.25))</f>
        <v/>
      </c>
      <c r="K285" s="14" t="str">
        <f aca="false">IF($J285="","",IF($J285&lt;=14,"Ha","Yo'q"))</f>
        <v/>
      </c>
      <c r="L285" s="13"/>
      <c r="M285" s="13"/>
      <c r="N285" s="14" t="str">
        <f aca="false">IF($B285="","",IF(AND(OR($L285="",$L285&lt;=Boshqaruv!$C$12),OR($M285="",$M285&gt;Boshqaruv!$C$12)),"Ha",""))</f>
        <v/>
      </c>
      <c r="O285" s="25"/>
      <c r="P285" s="25"/>
      <c r="Q285" s="12"/>
      <c r="R285" s="13"/>
      <c r="S285" s="13"/>
      <c r="T285" s="14" t="str">
        <f aca="false">IF($B285="","",IF(AND($P285="Ha",$N285="Ha",OR($R285="",$R285&lt;=Boshqaruv!$C$12),OR($S285="",$S285&gt;Boshqaruv!$C$12)),"Ha",""))</f>
        <v/>
      </c>
      <c r="U285" s="13"/>
      <c r="V285" s="12"/>
      <c r="W285" s="14" t="str">
        <f aca="false">IF(OR($B285="",$C285=""),"",IF(COUNTIFS($B$5:$B$1804,$B285,$C$5:$C$1804,$C285)&gt;1,"Takror",""))</f>
        <v/>
      </c>
    </row>
    <row r="286" customFormat="false" ht="15" hidden="false" customHeight="false" outlineLevel="0" collapsed="false">
      <c r="A286" s="8" t="n">
        <v>282</v>
      </c>
      <c r="B286" s="12"/>
      <c r="C286" s="13"/>
      <c r="D286" s="24"/>
      <c r="E286" s="25"/>
      <c r="F286" s="12"/>
      <c r="G286" s="12"/>
      <c r="H286" s="25"/>
      <c r="I286" s="26" t="str">
        <f aca="false">IF(OR($B286="",$C286=""),"",$B286&amp;" ("&amp;DAY($C286)&amp;"."&amp;MONTH($C286)&amp;"."&amp;YEAR($C286)&amp;")")</f>
        <v/>
      </c>
      <c r="J286" s="14" t="str">
        <f aca="false">IF($C286="","",INT((Boshqaruv!$C$12-$C286)/365.25))</f>
        <v/>
      </c>
      <c r="K286" s="14" t="str">
        <f aca="false">IF($J286="","",IF($J286&lt;=14,"Ha","Yo'q"))</f>
        <v/>
      </c>
      <c r="L286" s="13"/>
      <c r="M286" s="13"/>
      <c r="N286" s="14" t="str">
        <f aca="false">IF($B286="","",IF(AND(OR($L286="",$L286&lt;=Boshqaruv!$C$12),OR($M286="",$M286&gt;Boshqaruv!$C$12)),"Ha",""))</f>
        <v/>
      </c>
      <c r="O286" s="25"/>
      <c r="P286" s="25"/>
      <c r="Q286" s="12"/>
      <c r="R286" s="13"/>
      <c r="S286" s="13"/>
      <c r="T286" s="14" t="str">
        <f aca="false">IF($B286="","",IF(AND($P286="Ha",$N286="Ha",OR($R286="",$R286&lt;=Boshqaruv!$C$12),OR($S286="",$S286&gt;Boshqaruv!$C$12)),"Ha",""))</f>
        <v/>
      </c>
      <c r="U286" s="13"/>
      <c r="V286" s="12"/>
      <c r="W286" s="14" t="str">
        <f aca="false">IF(OR($B286="",$C286=""),"",IF(COUNTIFS($B$5:$B$1804,$B286,$C$5:$C$1804,$C286)&gt;1,"Takror",""))</f>
        <v/>
      </c>
    </row>
    <row r="287" customFormat="false" ht="15" hidden="false" customHeight="false" outlineLevel="0" collapsed="false">
      <c r="A287" s="8" t="n">
        <v>283</v>
      </c>
      <c r="B287" s="12"/>
      <c r="C287" s="13"/>
      <c r="D287" s="24"/>
      <c r="E287" s="25"/>
      <c r="F287" s="12"/>
      <c r="G287" s="12"/>
      <c r="H287" s="25"/>
      <c r="I287" s="26" t="str">
        <f aca="false">IF(OR($B287="",$C287=""),"",$B287&amp;" ("&amp;DAY($C287)&amp;"."&amp;MONTH($C287)&amp;"."&amp;YEAR($C287)&amp;")")</f>
        <v/>
      </c>
      <c r="J287" s="14" t="str">
        <f aca="false">IF($C287="","",INT((Boshqaruv!$C$12-$C287)/365.25))</f>
        <v/>
      </c>
      <c r="K287" s="14" t="str">
        <f aca="false">IF($J287="","",IF($J287&lt;=14,"Ha","Yo'q"))</f>
        <v/>
      </c>
      <c r="L287" s="13"/>
      <c r="M287" s="13"/>
      <c r="N287" s="14" t="str">
        <f aca="false">IF($B287="","",IF(AND(OR($L287="",$L287&lt;=Boshqaruv!$C$12),OR($M287="",$M287&gt;Boshqaruv!$C$12)),"Ha",""))</f>
        <v/>
      </c>
      <c r="O287" s="25"/>
      <c r="P287" s="25"/>
      <c r="Q287" s="12"/>
      <c r="R287" s="13"/>
      <c r="S287" s="13"/>
      <c r="T287" s="14" t="str">
        <f aca="false">IF($B287="","",IF(AND($P287="Ha",$N287="Ha",OR($R287="",$R287&lt;=Boshqaruv!$C$12),OR($S287="",$S287&gt;Boshqaruv!$C$12)),"Ha",""))</f>
        <v/>
      </c>
      <c r="U287" s="13"/>
      <c r="V287" s="12"/>
      <c r="W287" s="14" t="str">
        <f aca="false">IF(OR($B287="",$C287=""),"",IF(COUNTIFS($B$5:$B$1804,$B287,$C$5:$C$1804,$C287)&gt;1,"Takror",""))</f>
        <v/>
      </c>
    </row>
    <row r="288" customFormat="false" ht="15" hidden="false" customHeight="false" outlineLevel="0" collapsed="false">
      <c r="A288" s="8" t="n">
        <v>284</v>
      </c>
      <c r="B288" s="12"/>
      <c r="C288" s="13"/>
      <c r="D288" s="24"/>
      <c r="E288" s="25"/>
      <c r="F288" s="12"/>
      <c r="G288" s="12"/>
      <c r="H288" s="25"/>
      <c r="I288" s="26" t="str">
        <f aca="false">IF(OR($B288="",$C288=""),"",$B288&amp;" ("&amp;DAY($C288)&amp;"."&amp;MONTH($C288)&amp;"."&amp;YEAR($C288)&amp;")")</f>
        <v/>
      </c>
      <c r="J288" s="14" t="str">
        <f aca="false">IF($C288="","",INT((Boshqaruv!$C$12-$C288)/365.25))</f>
        <v/>
      </c>
      <c r="K288" s="14" t="str">
        <f aca="false">IF($J288="","",IF($J288&lt;=14,"Ha","Yo'q"))</f>
        <v/>
      </c>
      <c r="L288" s="13"/>
      <c r="M288" s="13"/>
      <c r="N288" s="14" t="str">
        <f aca="false">IF($B288="","",IF(AND(OR($L288="",$L288&lt;=Boshqaruv!$C$12),OR($M288="",$M288&gt;Boshqaruv!$C$12)),"Ha",""))</f>
        <v/>
      </c>
      <c r="O288" s="25"/>
      <c r="P288" s="25"/>
      <c r="Q288" s="12"/>
      <c r="R288" s="13"/>
      <c r="S288" s="13"/>
      <c r="T288" s="14" t="str">
        <f aca="false">IF($B288="","",IF(AND($P288="Ha",$N288="Ha",OR($R288="",$R288&lt;=Boshqaruv!$C$12),OR($S288="",$S288&gt;Boshqaruv!$C$12)),"Ha",""))</f>
        <v/>
      </c>
      <c r="U288" s="13"/>
      <c r="V288" s="12"/>
      <c r="W288" s="14" t="str">
        <f aca="false">IF(OR($B288="",$C288=""),"",IF(COUNTIFS($B$5:$B$1804,$B288,$C$5:$C$1804,$C288)&gt;1,"Takror",""))</f>
        <v/>
      </c>
    </row>
    <row r="289" customFormat="false" ht="15" hidden="false" customHeight="false" outlineLevel="0" collapsed="false">
      <c r="A289" s="8" t="n">
        <v>285</v>
      </c>
      <c r="B289" s="12"/>
      <c r="C289" s="13"/>
      <c r="D289" s="24"/>
      <c r="E289" s="25"/>
      <c r="F289" s="12"/>
      <c r="G289" s="12"/>
      <c r="H289" s="25"/>
      <c r="I289" s="26" t="str">
        <f aca="false">IF(OR($B289="",$C289=""),"",$B289&amp;" ("&amp;DAY($C289)&amp;"."&amp;MONTH($C289)&amp;"."&amp;YEAR($C289)&amp;")")</f>
        <v/>
      </c>
      <c r="J289" s="14" t="str">
        <f aca="false">IF($C289="","",INT((Boshqaruv!$C$12-$C289)/365.25))</f>
        <v/>
      </c>
      <c r="K289" s="14" t="str">
        <f aca="false">IF($J289="","",IF($J289&lt;=14,"Ha","Yo'q"))</f>
        <v/>
      </c>
      <c r="L289" s="13"/>
      <c r="M289" s="13"/>
      <c r="N289" s="14" t="str">
        <f aca="false">IF($B289="","",IF(AND(OR($L289="",$L289&lt;=Boshqaruv!$C$12),OR($M289="",$M289&gt;Boshqaruv!$C$12)),"Ha",""))</f>
        <v/>
      </c>
      <c r="O289" s="25"/>
      <c r="P289" s="25"/>
      <c r="Q289" s="12"/>
      <c r="R289" s="13"/>
      <c r="S289" s="13"/>
      <c r="T289" s="14" t="str">
        <f aca="false">IF($B289="","",IF(AND($P289="Ha",$N289="Ha",OR($R289="",$R289&lt;=Boshqaruv!$C$12),OR($S289="",$S289&gt;Boshqaruv!$C$12)),"Ha",""))</f>
        <v/>
      </c>
      <c r="U289" s="13"/>
      <c r="V289" s="12"/>
      <c r="W289" s="14" t="str">
        <f aca="false">IF(OR($B289="",$C289=""),"",IF(COUNTIFS($B$5:$B$1804,$B289,$C$5:$C$1804,$C289)&gt;1,"Takror",""))</f>
        <v/>
      </c>
    </row>
    <row r="290" customFormat="false" ht="15" hidden="false" customHeight="false" outlineLevel="0" collapsed="false">
      <c r="A290" s="8" t="n">
        <v>286</v>
      </c>
      <c r="B290" s="12"/>
      <c r="C290" s="13"/>
      <c r="D290" s="24"/>
      <c r="E290" s="25"/>
      <c r="F290" s="12"/>
      <c r="G290" s="12"/>
      <c r="H290" s="25"/>
      <c r="I290" s="26" t="str">
        <f aca="false">IF(OR($B290="",$C290=""),"",$B290&amp;" ("&amp;DAY($C290)&amp;"."&amp;MONTH($C290)&amp;"."&amp;YEAR($C290)&amp;")")</f>
        <v/>
      </c>
      <c r="J290" s="14" t="str">
        <f aca="false">IF($C290="","",INT((Boshqaruv!$C$12-$C290)/365.25))</f>
        <v/>
      </c>
      <c r="K290" s="14" t="str">
        <f aca="false">IF($J290="","",IF($J290&lt;=14,"Ha","Yo'q"))</f>
        <v/>
      </c>
      <c r="L290" s="13"/>
      <c r="M290" s="13"/>
      <c r="N290" s="14" t="str">
        <f aca="false">IF($B290="","",IF(AND(OR($L290="",$L290&lt;=Boshqaruv!$C$12),OR($M290="",$M290&gt;Boshqaruv!$C$12)),"Ha",""))</f>
        <v/>
      </c>
      <c r="O290" s="25"/>
      <c r="P290" s="25"/>
      <c r="Q290" s="12"/>
      <c r="R290" s="13"/>
      <c r="S290" s="13"/>
      <c r="T290" s="14" t="str">
        <f aca="false">IF($B290="","",IF(AND($P290="Ha",$N290="Ha",OR($R290="",$R290&lt;=Boshqaruv!$C$12),OR($S290="",$S290&gt;Boshqaruv!$C$12)),"Ha",""))</f>
        <v/>
      </c>
      <c r="U290" s="13"/>
      <c r="V290" s="12"/>
      <c r="W290" s="14" t="str">
        <f aca="false">IF(OR($B290="",$C290=""),"",IF(COUNTIFS($B$5:$B$1804,$B290,$C$5:$C$1804,$C290)&gt;1,"Takror",""))</f>
        <v/>
      </c>
    </row>
    <row r="291" customFormat="false" ht="15" hidden="false" customHeight="false" outlineLevel="0" collapsed="false">
      <c r="A291" s="8" t="n">
        <v>287</v>
      </c>
      <c r="B291" s="12"/>
      <c r="C291" s="13"/>
      <c r="D291" s="24"/>
      <c r="E291" s="25"/>
      <c r="F291" s="12"/>
      <c r="G291" s="12"/>
      <c r="H291" s="25"/>
      <c r="I291" s="26" t="str">
        <f aca="false">IF(OR($B291="",$C291=""),"",$B291&amp;" ("&amp;DAY($C291)&amp;"."&amp;MONTH($C291)&amp;"."&amp;YEAR($C291)&amp;")")</f>
        <v/>
      </c>
      <c r="J291" s="14" t="str">
        <f aca="false">IF($C291="","",INT((Boshqaruv!$C$12-$C291)/365.25))</f>
        <v/>
      </c>
      <c r="K291" s="14" t="str">
        <f aca="false">IF($J291="","",IF($J291&lt;=14,"Ha","Yo'q"))</f>
        <v/>
      </c>
      <c r="L291" s="13"/>
      <c r="M291" s="13"/>
      <c r="N291" s="14" t="str">
        <f aca="false">IF($B291="","",IF(AND(OR($L291="",$L291&lt;=Boshqaruv!$C$12),OR($M291="",$M291&gt;Boshqaruv!$C$12)),"Ha",""))</f>
        <v/>
      </c>
      <c r="O291" s="25"/>
      <c r="P291" s="25"/>
      <c r="Q291" s="12"/>
      <c r="R291" s="13"/>
      <c r="S291" s="13"/>
      <c r="T291" s="14" t="str">
        <f aca="false">IF($B291="","",IF(AND($P291="Ha",$N291="Ha",OR($R291="",$R291&lt;=Boshqaruv!$C$12),OR($S291="",$S291&gt;Boshqaruv!$C$12)),"Ha",""))</f>
        <v/>
      </c>
      <c r="U291" s="13"/>
      <c r="V291" s="12"/>
      <c r="W291" s="14" t="str">
        <f aca="false">IF(OR($B291="",$C291=""),"",IF(COUNTIFS($B$5:$B$1804,$B291,$C$5:$C$1804,$C291)&gt;1,"Takror",""))</f>
        <v/>
      </c>
    </row>
    <row r="292" customFormat="false" ht="15" hidden="false" customHeight="false" outlineLevel="0" collapsed="false">
      <c r="A292" s="8" t="n">
        <v>288</v>
      </c>
      <c r="B292" s="12"/>
      <c r="C292" s="13"/>
      <c r="D292" s="24"/>
      <c r="E292" s="25"/>
      <c r="F292" s="12"/>
      <c r="G292" s="12"/>
      <c r="H292" s="25"/>
      <c r="I292" s="26" t="str">
        <f aca="false">IF(OR($B292="",$C292=""),"",$B292&amp;" ("&amp;DAY($C292)&amp;"."&amp;MONTH($C292)&amp;"."&amp;YEAR($C292)&amp;")")</f>
        <v/>
      </c>
      <c r="J292" s="14" t="str">
        <f aca="false">IF($C292="","",INT((Boshqaruv!$C$12-$C292)/365.25))</f>
        <v/>
      </c>
      <c r="K292" s="14" t="str">
        <f aca="false">IF($J292="","",IF($J292&lt;=14,"Ha","Yo'q"))</f>
        <v/>
      </c>
      <c r="L292" s="13"/>
      <c r="M292" s="13"/>
      <c r="N292" s="14" t="str">
        <f aca="false">IF($B292="","",IF(AND(OR($L292="",$L292&lt;=Boshqaruv!$C$12),OR($M292="",$M292&gt;Boshqaruv!$C$12)),"Ha",""))</f>
        <v/>
      </c>
      <c r="O292" s="25"/>
      <c r="P292" s="25"/>
      <c r="Q292" s="12"/>
      <c r="R292" s="13"/>
      <c r="S292" s="13"/>
      <c r="T292" s="14" t="str">
        <f aca="false">IF($B292="","",IF(AND($P292="Ha",$N292="Ha",OR($R292="",$R292&lt;=Boshqaruv!$C$12),OR($S292="",$S292&gt;Boshqaruv!$C$12)),"Ha",""))</f>
        <v/>
      </c>
      <c r="U292" s="13"/>
      <c r="V292" s="12"/>
      <c r="W292" s="14" t="str">
        <f aca="false">IF(OR($B292="",$C292=""),"",IF(COUNTIFS($B$5:$B$1804,$B292,$C$5:$C$1804,$C292)&gt;1,"Takror",""))</f>
        <v/>
      </c>
    </row>
    <row r="293" customFormat="false" ht="15" hidden="false" customHeight="false" outlineLevel="0" collapsed="false">
      <c r="A293" s="8" t="n">
        <v>289</v>
      </c>
      <c r="B293" s="12"/>
      <c r="C293" s="13"/>
      <c r="D293" s="24"/>
      <c r="E293" s="25"/>
      <c r="F293" s="12"/>
      <c r="G293" s="12"/>
      <c r="H293" s="25"/>
      <c r="I293" s="26" t="str">
        <f aca="false">IF(OR($B293="",$C293=""),"",$B293&amp;" ("&amp;DAY($C293)&amp;"."&amp;MONTH($C293)&amp;"."&amp;YEAR($C293)&amp;")")</f>
        <v/>
      </c>
      <c r="J293" s="14" t="str">
        <f aca="false">IF($C293="","",INT((Boshqaruv!$C$12-$C293)/365.25))</f>
        <v/>
      </c>
      <c r="K293" s="14" t="str">
        <f aca="false">IF($J293="","",IF($J293&lt;=14,"Ha","Yo'q"))</f>
        <v/>
      </c>
      <c r="L293" s="13"/>
      <c r="M293" s="13"/>
      <c r="N293" s="14" t="str">
        <f aca="false">IF($B293="","",IF(AND(OR($L293="",$L293&lt;=Boshqaruv!$C$12),OR($M293="",$M293&gt;Boshqaruv!$C$12)),"Ha",""))</f>
        <v/>
      </c>
      <c r="O293" s="25"/>
      <c r="P293" s="25"/>
      <c r="Q293" s="12"/>
      <c r="R293" s="13"/>
      <c r="S293" s="13"/>
      <c r="T293" s="14" t="str">
        <f aca="false">IF($B293="","",IF(AND($P293="Ha",$N293="Ha",OR($R293="",$R293&lt;=Boshqaruv!$C$12),OR($S293="",$S293&gt;Boshqaruv!$C$12)),"Ha",""))</f>
        <v/>
      </c>
      <c r="U293" s="13"/>
      <c r="V293" s="12"/>
      <c r="W293" s="14" t="str">
        <f aca="false">IF(OR($B293="",$C293=""),"",IF(COUNTIFS($B$5:$B$1804,$B293,$C$5:$C$1804,$C293)&gt;1,"Takror",""))</f>
        <v/>
      </c>
    </row>
    <row r="294" customFormat="false" ht="15" hidden="false" customHeight="false" outlineLevel="0" collapsed="false">
      <c r="A294" s="8" t="n">
        <v>290</v>
      </c>
      <c r="B294" s="12"/>
      <c r="C294" s="13"/>
      <c r="D294" s="24"/>
      <c r="E294" s="25"/>
      <c r="F294" s="12"/>
      <c r="G294" s="12"/>
      <c r="H294" s="25"/>
      <c r="I294" s="26" t="str">
        <f aca="false">IF(OR($B294="",$C294=""),"",$B294&amp;" ("&amp;DAY($C294)&amp;"."&amp;MONTH($C294)&amp;"."&amp;YEAR($C294)&amp;")")</f>
        <v/>
      </c>
      <c r="J294" s="14" t="str">
        <f aca="false">IF($C294="","",INT((Boshqaruv!$C$12-$C294)/365.25))</f>
        <v/>
      </c>
      <c r="K294" s="14" t="str">
        <f aca="false">IF($J294="","",IF($J294&lt;=14,"Ha","Yo'q"))</f>
        <v/>
      </c>
      <c r="L294" s="13"/>
      <c r="M294" s="13"/>
      <c r="N294" s="14" t="str">
        <f aca="false">IF($B294="","",IF(AND(OR($L294="",$L294&lt;=Boshqaruv!$C$12),OR($M294="",$M294&gt;Boshqaruv!$C$12)),"Ha",""))</f>
        <v/>
      </c>
      <c r="O294" s="25"/>
      <c r="P294" s="25"/>
      <c r="Q294" s="12"/>
      <c r="R294" s="13"/>
      <c r="S294" s="13"/>
      <c r="T294" s="14" t="str">
        <f aca="false">IF($B294="","",IF(AND($P294="Ha",$N294="Ha",OR($R294="",$R294&lt;=Boshqaruv!$C$12),OR($S294="",$S294&gt;Boshqaruv!$C$12)),"Ha",""))</f>
        <v/>
      </c>
      <c r="U294" s="13"/>
      <c r="V294" s="12"/>
      <c r="W294" s="14" t="str">
        <f aca="false">IF(OR($B294="",$C294=""),"",IF(COUNTIFS($B$5:$B$1804,$B294,$C$5:$C$1804,$C294)&gt;1,"Takror",""))</f>
        <v/>
      </c>
    </row>
    <row r="295" customFormat="false" ht="15" hidden="false" customHeight="false" outlineLevel="0" collapsed="false">
      <c r="A295" s="8" t="n">
        <v>291</v>
      </c>
      <c r="B295" s="12"/>
      <c r="C295" s="13"/>
      <c r="D295" s="24"/>
      <c r="E295" s="25"/>
      <c r="F295" s="12"/>
      <c r="G295" s="12"/>
      <c r="H295" s="25"/>
      <c r="I295" s="26" t="str">
        <f aca="false">IF(OR($B295="",$C295=""),"",$B295&amp;" ("&amp;DAY($C295)&amp;"."&amp;MONTH($C295)&amp;"."&amp;YEAR($C295)&amp;")")</f>
        <v/>
      </c>
      <c r="J295" s="14" t="str">
        <f aca="false">IF($C295="","",INT((Boshqaruv!$C$12-$C295)/365.25))</f>
        <v/>
      </c>
      <c r="K295" s="14" t="str">
        <f aca="false">IF($J295="","",IF($J295&lt;=14,"Ha","Yo'q"))</f>
        <v/>
      </c>
      <c r="L295" s="13"/>
      <c r="M295" s="13"/>
      <c r="N295" s="14" t="str">
        <f aca="false">IF($B295="","",IF(AND(OR($L295="",$L295&lt;=Boshqaruv!$C$12),OR($M295="",$M295&gt;Boshqaruv!$C$12)),"Ha",""))</f>
        <v/>
      </c>
      <c r="O295" s="25"/>
      <c r="P295" s="25"/>
      <c r="Q295" s="12"/>
      <c r="R295" s="13"/>
      <c r="S295" s="13"/>
      <c r="T295" s="14" t="str">
        <f aca="false">IF($B295="","",IF(AND($P295="Ha",$N295="Ha",OR($R295="",$R295&lt;=Boshqaruv!$C$12),OR($S295="",$S295&gt;Boshqaruv!$C$12)),"Ha",""))</f>
        <v/>
      </c>
      <c r="U295" s="13"/>
      <c r="V295" s="12"/>
      <c r="W295" s="14" t="str">
        <f aca="false">IF(OR($B295="",$C295=""),"",IF(COUNTIFS($B$5:$B$1804,$B295,$C$5:$C$1804,$C295)&gt;1,"Takror",""))</f>
        <v/>
      </c>
    </row>
    <row r="296" customFormat="false" ht="15" hidden="false" customHeight="false" outlineLevel="0" collapsed="false">
      <c r="A296" s="8" t="n">
        <v>292</v>
      </c>
      <c r="B296" s="12"/>
      <c r="C296" s="13"/>
      <c r="D296" s="24"/>
      <c r="E296" s="25"/>
      <c r="F296" s="12"/>
      <c r="G296" s="12"/>
      <c r="H296" s="25"/>
      <c r="I296" s="26" t="str">
        <f aca="false">IF(OR($B296="",$C296=""),"",$B296&amp;" ("&amp;DAY($C296)&amp;"."&amp;MONTH($C296)&amp;"."&amp;YEAR($C296)&amp;")")</f>
        <v/>
      </c>
      <c r="J296" s="14" t="str">
        <f aca="false">IF($C296="","",INT((Boshqaruv!$C$12-$C296)/365.25))</f>
        <v/>
      </c>
      <c r="K296" s="14" t="str">
        <f aca="false">IF($J296="","",IF($J296&lt;=14,"Ha","Yo'q"))</f>
        <v/>
      </c>
      <c r="L296" s="13"/>
      <c r="M296" s="13"/>
      <c r="N296" s="14" t="str">
        <f aca="false">IF($B296="","",IF(AND(OR($L296="",$L296&lt;=Boshqaruv!$C$12),OR($M296="",$M296&gt;Boshqaruv!$C$12)),"Ha",""))</f>
        <v/>
      </c>
      <c r="O296" s="25"/>
      <c r="P296" s="25"/>
      <c r="Q296" s="12"/>
      <c r="R296" s="13"/>
      <c r="S296" s="13"/>
      <c r="T296" s="14" t="str">
        <f aca="false">IF($B296="","",IF(AND($P296="Ha",$N296="Ha",OR($R296="",$R296&lt;=Boshqaruv!$C$12),OR($S296="",$S296&gt;Boshqaruv!$C$12)),"Ha",""))</f>
        <v/>
      </c>
      <c r="U296" s="13"/>
      <c r="V296" s="12"/>
      <c r="W296" s="14" t="str">
        <f aca="false">IF(OR($B296="",$C296=""),"",IF(COUNTIFS($B$5:$B$1804,$B296,$C$5:$C$1804,$C296)&gt;1,"Takror",""))</f>
        <v/>
      </c>
    </row>
    <row r="297" customFormat="false" ht="15" hidden="false" customHeight="false" outlineLevel="0" collapsed="false">
      <c r="A297" s="8" t="n">
        <v>293</v>
      </c>
      <c r="B297" s="12"/>
      <c r="C297" s="13"/>
      <c r="D297" s="24"/>
      <c r="E297" s="25"/>
      <c r="F297" s="12"/>
      <c r="G297" s="12"/>
      <c r="H297" s="25"/>
      <c r="I297" s="26" t="str">
        <f aca="false">IF(OR($B297="",$C297=""),"",$B297&amp;" ("&amp;DAY($C297)&amp;"."&amp;MONTH($C297)&amp;"."&amp;YEAR($C297)&amp;")")</f>
        <v/>
      </c>
      <c r="J297" s="14" t="str">
        <f aca="false">IF($C297="","",INT((Boshqaruv!$C$12-$C297)/365.25))</f>
        <v/>
      </c>
      <c r="K297" s="14" t="str">
        <f aca="false">IF($J297="","",IF($J297&lt;=14,"Ha","Yo'q"))</f>
        <v/>
      </c>
      <c r="L297" s="13"/>
      <c r="M297" s="13"/>
      <c r="N297" s="14" t="str">
        <f aca="false">IF($B297="","",IF(AND(OR($L297="",$L297&lt;=Boshqaruv!$C$12),OR($M297="",$M297&gt;Boshqaruv!$C$12)),"Ha",""))</f>
        <v/>
      </c>
      <c r="O297" s="25"/>
      <c r="P297" s="25"/>
      <c r="Q297" s="12"/>
      <c r="R297" s="13"/>
      <c r="S297" s="13"/>
      <c r="T297" s="14" t="str">
        <f aca="false">IF($B297="","",IF(AND($P297="Ha",$N297="Ha",OR($R297="",$R297&lt;=Boshqaruv!$C$12),OR($S297="",$S297&gt;Boshqaruv!$C$12)),"Ha",""))</f>
        <v/>
      </c>
      <c r="U297" s="13"/>
      <c r="V297" s="12"/>
      <c r="W297" s="14" t="str">
        <f aca="false">IF(OR($B297="",$C297=""),"",IF(COUNTIFS($B$5:$B$1804,$B297,$C$5:$C$1804,$C297)&gt;1,"Takror",""))</f>
        <v/>
      </c>
    </row>
    <row r="298" customFormat="false" ht="15" hidden="false" customHeight="false" outlineLevel="0" collapsed="false">
      <c r="A298" s="8" t="n">
        <v>294</v>
      </c>
      <c r="B298" s="12"/>
      <c r="C298" s="13"/>
      <c r="D298" s="24"/>
      <c r="E298" s="25"/>
      <c r="F298" s="12"/>
      <c r="G298" s="12"/>
      <c r="H298" s="25"/>
      <c r="I298" s="26" t="str">
        <f aca="false">IF(OR($B298="",$C298=""),"",$B298&amp;" ("&amp;DAY($C298)&amp;"."&amp;MONTH($C298)&amp;"."&amp;YEAR($C298)&amp;")")</f>
        <v/>
      </c>
      <c r="J298" s="14" t="str">
        <f aca="false">IF($C298="","",INT((Boshqaruv!$C$12-$C298)/365.25))</f>
        <v/>
      </c>
      <c r="K298" s="14" t="str">
        <f aca="false">IF($J298="","",IF($J298&lt;=14,"Ha","Yo'q"))</f>
        <v/>
      </c>
      <c r="L298" s="13"/>
      <c r="M298" s="13"/>
      <c r="N298" s="14" t="str">
        <f aca="false">IF($B298="","",IF(AND(OR($L298="",$L298&lt;=Boshqaruv!$C$12),OR($M298="",$M298&gt;Boshqaruv!$C$12)),"Ha",""))</f>
        <v/>
      </c>
      <c r="O298" s="25"/>
      <c r="P298" s="25"/>
      <c r="Q298" s="12"/>
      <c r="R298" s="13"/>
      <c r="S298" s="13"/>
      <c r="T298" s="14" t="str">
        <f aca="false">IF($B298="","",IF(AND($P298="Ha",$N298="Ha",OR($R298="",$R298&lt;=Boshqaruv!$C$12),OR($S298="",$S298&gt;Boshqaruv!$C$12)),"Ha",""))</f>
        <v/>
      </c>
      <c r="U298" s="13"/>
      <c r="V298" s="12"/>
      <c r="W298" s="14" t="str">
        <f aca="false">IF(OR($B298="",$C298=""),"",IF(COUNTIFS($B$5:$B$1804,$B298,$C$5:$C$1804,$C298)&gt;1,"Takror",""))</f>
        <v/>
      </c>
    </row>
    <row r="299" customFormat="false" ht="15" hidden="false" customHeight="false" outlineLevel="0" collapsed="false">
      <c r="A299" s="8" t="n">
        <v>295</v>
      </c>
      <c r="B299" s="12"/>
      <c r="C299" s="13"/>
      <c r="D299" s="24"/>
      <c r="E299" s="25"/>
      <c r="F299" s="12"/>
      <c r="G299" s="12"/>
      <c r="H299" s="25"/>
      <c r="I299" s="26" t="str">
        <f aca="false">IF(OR($B299="",$C299=""),"",$B299&amp;" ("&amp;DAY($C299)&amp;"."&amp;MONTH($C299)&amp;"."&amp;YEAR($C299)&amp;")")</f>
        <v/>
      </c>
      <c r="J299" s="14" t="str">
        <f aca="false">IF($C299="","",INT((Boshqaruv!$C$12-$C299)/365.25))</f>
        <v/>
      </c>
      <c r="K299" s="14" t="str">
        <f aca="false">IF($J299="","",IF($J299&lt;=14,"Ha","Yo'q"))</f>
        <v/>
      </c>
      <c r="L299" s="13"/>
      <c r="M299" s="13"/>
      <c r="N299" s="14" t="str">
        <f aca="false">IF($B299="","",IF(AND(OR($L299="",$L299&lt;=Boshqaruv!$C$12),OR($M299="",$M299&gt;Boshqaruv!$C$12)),"Ha",""))</f>
        <v/>
      </c>
      <c r="O299" s="25"/>
      <c r="P299" s="25"/>
      <c r="Q299" s="12"/>
      <c r="R299" s="13"/>
      <c r="S299" s="13"/>
      <c r="T299" s="14" t="str">
        <f aca="false">IF($B299="","",IF(AND($P299="Ha",$N299="Ha",OR($R299="",$R299&lt;=Boshqaruv!$C$12),OR($S299="",$S299&gt;Boshqaruv!$C$12)),"Ha",""))</f>
        <v/>
      </c>
      <c r="U299" s="13"/>
      <c r="V299" s="12"/>
      <c r="W299" s="14" t="str">
        <f aca="false">IF(OR($B299="",$C299=""),"",IF(COUNTIFS($B$5:$B$1804,$B299,$C$5:$C$1804,$C299)&gt;1,"Takror",""))</f>
        <v/>
      </c>
    </row>
    <row r="300" customFormat="false" ht="15" hidden="false" customHeight="false" outlineLevel="0" collapsed="false">
      <c r="A300" s="8" t="n">
        <v>296</v>
      </c>
      <c r="B300" s="12"/>
      <c r="C300" s="13"/>
      <c r="D300" s="24"/>
      <c r="E300" s="25"/>
      <c r="F300" s="12"/>
      <c r="G300" s="12"/>
      <c r="H300" s="25"/>
      <c r="I300" s="26" t="str">
        <f aca="false">IF(OR($B300="",$C300=""),"",$B300&amp;" ("&amp;DAY($C300)&amp;"."&amp;MONTH($C300)&amp;"."&amp;YEAR($C300)&amp;")")</f>
        <v/>
      </c>
      <c r="J300" s="14" t="str">
        <f aca="false">IF($C300="","",INT((Boshqaruv!$C$12-$C300)/365.25))</f>
        <v/>
      </c>
      <c r="K300" s="14" t="str">
        <f aca="false">IF($J300="","",IF($J300&lt;=14,"Ha","Yo'q"))</f>
        <v/>
      </c>
      <c r="L300" s="13"/>
      <c r="M300" s="13"/>
      <c r="N300" s="14" t="str">
        <f aca="false">IF($B300="","",IF(AND(OR($L300="",$L300&lt;=Boshqaruv!$C$12),OR($M300="",$M300&gt;Boshqaruv!$C$12)),"Ha",""))</f>
        <v/>
      </c>
      <c r="O300" s="25"/>
      <c r="P300" s="25"/>
      <c r="Q300" s="12"/>
      <c r="R300" s="13"/>
      <c r="S300" s="13"/>
      <c r="T300" s="14" t="str">
        <f aca="false">IF($B300="","",IF(AND($P300="Ha",$N300="Ha",OR($R300="",$R300&lt;=Boshqaruv!$C$12),OR($S300="",$S300&gt;Boshqaruv!$C$12)),"Ha",""))</f>
        <v/>
      </c>
      <c r="U300" s="13"/>
      <c r="V300" s="12"/>
      <c r="W300" s="14" t="str">
        <f aca="false">IF(OR($B300="",$C300=""),"",IF(COUNTIFS($B$5:$B$1804,$B300,$C$5:$C$1804,$C300)&gt;1,"Takror",""))</f>
        <v/>
      </c>
    </row>
    <row r="301" customFormat="false" ht="15" hidden="false" customHeight="false" outlineLevel="0" collapsed="false">
      <c r="A301" s="8" t="n">
        <v>297</v>
      </c>
      <c r="B301" s="12"/>
      <c r="C301" s="13"/>
      <c r="D301" s="24"/>
      <c r="E301" s="25"/>
      <c r="F301" s="12"/>
      <c r="G301" s="12"/>
      <c r="H301" s="25"/>
      <c r="I301" s="26" t="str">
        <f aca="false">IF(OR($B301="",$C301=""),"",$B301&amp;" ("&amp;DAY($C301)&amp;"."&amp;MONTH($C301)&amp;"."&amp;YEAR($C301)&amp;")")</f>
        <v/>
      </c>
      <c r="J301" s="14" t="str">
        <f aca="false">IF($C301="","",INT((Boshqaruv!$C$12-$C301)/365.25))</f>
        <v/>
      </c>
      <c r="K301" s="14" t="str">
        <f aca="false">IF($J301="","",IF($J301&lt;=14,"Ha","Yo'q"))</f>
        <v/>
      </c>
      <c r="L301" s="13"/>
      <c r="M301" s="13"/>
      <c r="N301" s="14" t="str">
        <f aca="false">IF($B301="","",IF(AND(OR($L301="",$L301&lt;=Boshqaruv!$C$12),OR($M301="",$M301&gt;Boshqaruv!$C$12)),"Ha",""))</f>
        <v/>
      </c>
      <c r="O301" s="25"/>
      <c r="P301" s="25"/>
      <c r="Q301" s="12"/>
      <c r="R301" s="13"/>
      <c r="S301" s="13"/>
      <c r="T301" s="14" t="str">
        <f aca="false">IF($B301="","",IF(AND($P301="Ha",$N301="Ha",OR($R301="",$R301&lt;=Boshqaruv!$C$12),OR($S301="",$S301&gt;Boshqaruv!$C$12)),"Ha",""))</f>
        <v/>
      </c>
      <c r="U301" s="13"/>
      <c r="V301" s="12"/>
      <c r="W301" s="14" t="str">
        <f aca="false">IF(OR($B301="",$C301=""),"",IF(COUNTIFS($B$5:$B$1804,$B301,$C$5:$C$1804,$C301)&gt;1,"Takror",""))</f>
        <v/>
      </c>
    </row>
    <row r="302" customFormat="false" ht="15" hidden="false" customHeight="false" outlineLevel="0" collapsed="false">
      <c r="A302" s="8" t="n">
        <v>298</v>
      </c>
      <c r="B302" s="12"/>
      <c r="C302" s="13"/>
      <c r="D302" s="24"/>
      <c r="E302" s="25"/>
      <c r="F302" s="12"/>
      <c r="G302" s="12"/>
      <c r="H302" s="25"/>
      <c r="I302" s="26" t="str">
        <f aca="false">IF(OR($B302="",$C302=""),"",$B302&amp;" ("&amp;DAY($C302)&amp;"."&amp;MONTH($C302)&amp;"."&amp;YEAR($C302)&amp;")")</f>
        <v/>
      </c>
      <c r="J302" s="14" t="str">
        <f aca="false">IF($C302="","",INT((Boshqaruv!$C$12-$C302)/365.25))</f>
        <v/>
      </c>
      <c r="K302" s="14" t="str">
        <f aca="false">IF($J302="","",IF($J302&lt;=14,"Ha","Yo'q"))</f>
        <v/>
      </c>
      <c r="L302" s="13"/>
      <c r="M302" s="13"/>
      <c r="N302" s="14" t="str">
        <f aca="false">IF($B302="","",IF(AND(OR($L302="",$L302&lt;=Boshqaruv!$C$12),OR($M302="",$M302&gt;Boshqaruv!$C$12)),"Ha",""))</f>
        <v/>
      </c>
      <c r="O302" s="25"/>
      <c r="P302" s="25"/>
      <c r="Q302" s="12"/>
      <c r="R302" s="13"/>
      <c r="S302" s="13"/>
      <c r="T302" s="14" t="str">
        <f aca="false">IF($B302="","",IF(AND($P302="Ha",$N302="Ha",OR($R302="",$R302&lt;=Boshqaruv!$C$12),OR($S302="",$S302&gt;Boshqaruv!$C$12)),"Ha",""))</f>
        <v/>
      </c>
      <c r="U302" s="13"/>
      <c r="V302" s="12"/>
      <c r="W302" s="14" t="str">
        <f aca="false">IF(OR($B302="",$C302=""),"",IF(COUNTIFS($B$5:$B$1804,$B302,$C$5:$C$1804,$C302)&gt;1,"Takror",""))</f>
        <v/>
      </c>
    </row>
    <row r="303" customFormat="false" ht="15" hidden="false" customHeight="false" outlineLevel="0" collapsed="false">
      <c r="A303" s="8" t="n">
        <v>299</v>
      </c>
      <c r="B303" s="12"/>
      <c r="C303" s="13"/>
      <c r="D303" s="24"/>
      <c r="E303" s="25"/>
      <c r="F303" s="12"/>
      <c r="G303" s="12"/>
      <c r="H303" s="25"/>
      <c r="I303" s="26" t="str">
        <f aca="false">IF(OR($B303="",$C303=""),"",$B303&amp;" ("&amp;DAY($C303)&amp;"."&amp;MONTH($C303)&amp;"."&amp;YEAR($C303)&amp;")")</f>
        <v/>
      </c>
      <c r="J303" s="14" t="str">
        <f aca="false">IF($C303="","",INT((Boshqaruv!$C$12-$C303)/365.25))</f>
        <v/>
      </c>
      <c r="K303" s="14" t="str">
        <f aca="false">IF($J303="","",IF($J303&lt;=14,"Ha","Yo'q"))</f>
        <v/>
      </c>
      <c r="L303" s="13"/>
      <c r="M303" s="13"/>
      <c r="N303" s="14" t="str">
        <f aca="false">IF($B303="","",IF(AND(OR($L303="",$L303&lt;=Boshqaruv!$C$12),OR($M303="",$M303&gt;Boshqaruv!$C$12)),"Ha",""))</f>
        <v/>
      </c>
      <c r="O303" s="25"/>
      <c r="P303" s="25"/>
      <c r="Q303" s="12"/>
      <c r="R303" s="13"/>
      <c r="S303" s="13"/>
      <c r="T303" s="14" t="str">
        <f aca="false">IF($B303="","",IF(AND($P303="Ha",$N303="Ha",OR($R303="",$R303&lt;=Boshqaruv!$C$12),OR($S303="",$S303&gt;Boshqaruv!$C$12)),"Ha",""))</f>
        <v/>
      </c>
      <c r="U303" s="13"/>
      <c r="V303" s="12"/>
      <c r="W303" s="14" t="str">
        <f aca="false">IF(OR($B303="",$C303=""),"",IF(COUNTIFS($B$5:$B$1804,$B303,$C$5:$C$1804,$C303)&gt;1,"Takror",""))</f>
        <v/>
      </c>
    </row>
    <row r="304" customFormat="false" ht="15" hidden="false" customHeight="false" outlineLevel="0" collapsed="false">
      <c r="A304" s="8" t="n">
        <v>300</v>
      </c>
      <c r="B304" s="12"/>
      <c r="C304" s="13"/>
      <c r="D304" s="24"/>
      <c r="E304" s="25"/>
      <c r="F304" s="12"/>
      <c r="G304" s="12"/>
      <c r="H304" s="25"/>
      <c r="I304" s="26" t="str">
        <f aca="false">IF(OR($B304="",$C304=""),"",$B304&amp;" ("&amp;DAY($C304)&amp;"."&amp;MONTH($C304)&amp;"."&amp;YEAR($C304)&amp;")")</f>
        <v/>
      </c>
      <c r="J304" s="14" t="str">
        <f aca="false">IF($C304="","",INT((Boshqaruv!$C$12-$C304)/365.25))</f>
        <v/>
      </c>
      <c r="K304" s="14" t="str">
        <f aca="false">IF($J304="","",IF($J304&lt;=14,"Ha","Yo'q"))</f>
        <v/>
      </c>
      <c r="L304" s="13"/>
      <c r="M304" s="13"/>
      <c r="N304" s="14" t="str">
        <f aca="false">IF($B304="","",IF(AND(OR($L304="",$L304&lt;=Boshqaruv!$C$12),OR($M304="",$M304&gt;Boshqaruv!$C$12)),"Ha",""))</f>
        <v/>
      </c>
      <c r="O304" s="25"/>
      <c r="P304" s="25"/>
      <c r="Q304" s="12"/>
      <c r="R304" s="13"/>
      <c r="S304" s="13"/>
      <c r="T304" s="14" t="str">
        <f aca="false">IF($B304="","",IF(AND($P304="Ha",$N304="Ha",OR($R304="",$R304&lt;=Boshqaruv!$C$12),OR($S304="",$S304&gt;Boshqaruv!$C$12)),"Ha",""))</f>
        <v/>
      </c>
      <c r="U304" s="13"/>
      <c r="V304" s="12"/>
      <c r="W304" s="14" t="str">
        <f aca="false">IF(OR($B304="",$C304=""),"",IF(COUNTIFS($B$5:$B$1804,$B304,$C$5:$C$1804,$C304)&gt;1,"Takror",""))</f>
        <v/>
      </c>
    </row>
    <row r="305" customFormat="false" ht="15" hidden="false" customHeight="false" outlineLevel="0" collapsed="false">
      <c r="A305" s="8" t="n">
        <v>301</v>
      </c>
      <c r="B305" s="12"/>
      <c r="C305" s="13"/>
      <c r="D305" s="24"/>
      <c r="E305" s="25"/>
      <c r="F305" s="12"/>
      <c r="G305" s="12"/>
      <c r="H305" s="25"/>
      <c r="I305" s="26" t="str">
        <f aca="false">IF(OR($B305="",$C305=""),"",$B305&amp;" ("&amp;DAY($C305)&amp;"."&amp;MONTH($C305)&amp;"."&amp;YEAR($C305)&amp;")")</f>
        <v/>
      </c>
      <c r="J305" s="14" t="str">
        <f aca="false">IF($C305="","",INT((Boshqaruv!$C$12-$C305)/365.25))</f>
        <v/>
      </c>
      <c r="K305" s="14" t="str">
        <f aca="false">IF($J305="","",IF($J305&lt;=14,"Ha","Yo'q"))</f>
        <v/>
      </c>
      <c r="L305" s="13"/>
      <c r="M305" s="13"/>
      <c r="N305" s="14" t="str">
        <f aca="false">IF($B305="","",IF(AND(OR($L305="",$L305&lt;=Boshqaruv!$C$12),OR($M305="",$M305&gt;Boshqaruv!$C$12)),"Ha",""))</f>
        <v/>
      </c>
      <c r="O305" s="25"/>
      <c r="P305" s="25"/>
      <c r="Q305" s="12"/>
      <c r="R305" s="13"/>
      <c r="S305" s="13"/>
      <c r="T305" s="14" t="str">
        <f aca="false">IF($B305="","",IF(AND($P305="Ha",$N305="Ha",OR($R305="",$R305&lt;=Boshqaruv!$C$12),OR($S305="",$S305&gt;Boshqaruv!$C$12)),"Ha",""))</f>
        <v/>
      </c>
      <c r="U305" s="13"/>
      <c r="V305" s="12"/>
      <c r="W305" s="14" t="str">
        <f aca="false">IF(OR($B305="",$C305=""),"",IF(COUNTIFS($B$5:$B$1804,$B305,$C$5:$C$1804,$C305)&gt;1,"Takror",""))</f>
        <v/>
      </c>
    </row>
    <row r="306" customFormat="false" ht="15" hidden="false" customHeight="false" outlineLevel="0" collapsed="false">
      <c r="A306" s="8" t="n">
        <v>302</v>
      </c>
      <c r="B306" s="12"/>
      <c r="C306" s="13"/>
      <c r="D306" s="24"/>
      <c r="E306" s="25"/>
      <c r="F306" s="12"/>
      <c r="G306" s="12"/>
      <c r="H306" s="25"/>
      <c r="I306" s="26" t="str">
        <f aca="false">IF(OR($B306="",$C306=""),"",$B306&amp;" ("&amp;DAY($C306)&amp;"."&amp;MONTH($C306)&amp;"."&amp;YEAR($C306)&amp;")")</f>
        <v/>
      </c>
      <c r="J306" s="14" t="str">
        <f aca="false">IF($C306="","",INT((Boshqaruv!$C$12-$C306)/365.25))</f>
        <v/>
      </c>
      <c r="K306" s="14" t="str">
        <f aca="false">IF($J306="","",IF($J306&lt;=14,"Ha","Yo'q"))</f>
        <v/>
      </c>
      <c r="L306" s="13"/>
      <c r="M306" s="13"/>
      <c r="N306" s="14" t="str">
        <f aca="false">IF($B306="","",IF(AND(OR($L306="",$L306&lt;=Boshqaruv!$C$12),OR($M306="",$M306&gt;Boshqaruv!$C$12)),"Ha",""))</f>
        <v/>
      </c>
      <c r="O306" s="25"/>
      <c r="P306" s="25"/>
      <c r="Q306" s="12"/>
      <c r="R306" s="13"/>
      <c r="S306" s="13"/>
      <c r="T306" s="14" t="str">
        <f aca="false">IF($B306="","",IF(AND($P306="Ha",$N306="Ha",OR($R306="",$R306&lt;=Boshqaruv!$C$12),OR($S306="",$S306&gt;Boshqaruv!$C$12)),"Ha",""))</f>
        <v/>
      </c>
      <c r="U306" s="13"/>
      <c r="V306" s="12"/>
      <c r="W306" s="14" t="str">
        <f aca="false">IF(OR($B306="",$C306=""),"",IF(COUNTIFS($B$5:$B$1804,$B306,$C$5:$C$1804,$C306)&gt;1,"Takror",""))</f>
        <v/>
      </c>
    </row>
    <row r="307" customFormat="false" ht="15" hidden="false" customHeight="false" outlineLevel="0" collapsed="false">
      <c r="A307" s="8" t="n">
        <v>303</v>
      </c>
      <c r="B307" s="12"/>
      <c r="C307" s="13"/>
      <c r="D307" s="24"/>
      <c r="E307" s="25"/>
      <c r="F307" s="12"/>
      <c r="G307" s="12"/>
      <c r="H307" s="25"/>
      <c r="I307" s="26" t="str">
        <f aca="false">IF(OR($B307="",$C307=""),"",$B307&amp;" ("&amp;DAY($C307)&amp;"."&amp;MONTH($C307)&amp;"."&amp;YEAR($C307)&amp;")")</f>
        <v/>
      </c>
      <c r="J307" s="14" t="str">
        <f aca="false">IF($C307="","",INT((Boshqaruv!$C$12-$C307)/365.25))</f>
        <v/>
      </c>
      <c r="K307" s="14" t="str">
        <f aca="false">IF($J307="","",IF($J307&lt;=14,"Ha","Yo'q"))</f>
        <v/>
      </c>
      <c r="L307" s="13"/>
      <c r="M307" s="13"/>
      <c r="N307" s="14" t="str">
        <f aca="false">IF($B307="","",IF(AND(OR($L307="",$L307&lt;=Boshqaruv!$C$12),OR($M307="",$M307&gt;Boshqaruv!$C$12)),"Ha",""))</f>
        <v/>
      </c>
      <c r="O307" s="25"/>
      <c r="P307" s="25"/>
      <c r="Q307" s="12"/>
      <c r="R307" s="13"/>
      <c r="S307" s="13"/>
      <c r="T307" s="14" t="str">
        <f aca="false">IF($B307="","",IF(AND($P307="Ha",$N307="Ha",OR($R307="",$R307&lt;=Boshqaruv!$C$12),OR($S307="",$S307&gt;Boshqaruv!$C$12)),"Ha",""))</f>
        <v/>
      </c>
      <c r="U307" s="13"/>
      <c r="V307" s="12"/>
      <c r="W307" s="14" t="str">
        <f aca="false">IF(OR($B307="",$C307=""),"",IF(COUNTIFS($B$5:$B$1804,$B307,$C$5:$C$1804,$C307)&gt;1,"Takror",""))</f>
        <v/>
      </c>
    </row>
    <row r="308" customFormat="false" ht="15" hidden="false" customHeight="false" outlineLevel="0" collapsed="false">
      <c r="A308" s="8" t="n">
        <v>304</v>
      </c>
      <c r="B308" s="12"/>
      <c r="C308" s="13"/>
      <c r="D308" s="24"/>
      <c r="E308" s="25"/>
      <c r="F308" s="12"/>
      <c r="G308" s="12"/>
      <c r="H308" s="25"/>
      <c r="I308" s="26" t="str">
        <f aca="false">IF(OR($B308="",$C308=""),"",$B308&amp;" ("&amp;DAY($C308)&amp;"."&amp;MONTH($C308)&amp;"."&amp;YEAR($C308)&amp;")")</f>
        <v/>
      </c>
      <c r="J308" s="14" t="str">
        <f aca="false">IF($C308="","",INT((Boshqaruv!$C$12-$C308)/365.25))</f>
        <v/>
      </c>
      <c r="K308" s="14" t="str">
        <f aca="false">IF($J308="","",IF($J308&lt;=14,"Ha","Yo'q"))</f>
        <v/>
      </c>
      <c r="L308" s="13"/>
      <c r="M308" s="13"/>
      <c r="N308" s="14" t="str">
        <f aca="false">IF($B308="","",IF(AND(OR($L308="",$L308&lt;=Boshqaruv!$C$12),OR($M308="",$M308&gt;Boshqaruv!$C$12)),"Ha",""))</f>
        <v/>
      </c>
      <c r="O308" s="25"/>
      <c r="P308" s="25"/>
      <c r="Q308" s="12"/>
      <c r="R308" s="13"/>
      <c r="S308" s="13"/>
      <c r="T308" s="14" t="str">
        <f aca="false">IF($B308="","",IF(AND($P308="Ha",$N308="Ha",OR($R308="",$R308&lt;=Boshqaruv!$C$12),OR($S308="",$S308&gt;Boshqaruv!$C$12)),"Ha",""))</f>
        <v/>
      </c>
      <c r="U308" s="13"/>
      <c r="V308" s="12"/>
      <c r="W308" s="14" t="str">
        <f aca="false">IF(OR($B308="",$C308=""),"",IF(COUNTIFS($B$5:$B$1804,$B308,$C$5:$C$1804,$C308)&gt;1,"Takror",""))</f>
        <v/>
      </c>
    </row>
    <row r="309" customFormat="false" ht="15" hidden="false" customHeight="false" outlineLevel="0" collapsed="false">
      <c r="A309" s="8" t="n">
        <v>305</v>
      </c>
      <c r="B309" s="12"/>
      <c r="C309" s="13"/>
      <c r="D309" s="24"/>
      <c r="E309" s="25"/>
      <c r="F309" s="12"/>
      <c r="G309" s="12"/>
      <c r="H309" s="25"/>
      <c r="I309" s="26" t="str">
        <f aca="false">IF(OR($B309="",$C309=""),"",$B309&amp;" ("&amp;DAY($C309)&amp;"."&amp;MONTH($C309)&amp;"."&amp;YEAR($C309)&amp;")")</f>
        <v/>
      </c>
      <c r="J309" s="14" t="str">
        <f aca="false">IF($C309="","",INT((Boshqaruv!$C$12-$C309)/365.25))</f>
        <v/>
      </c>
      <c r="K309" s="14" t="str">
        <f aca="false">IF($J309="","",IF($J309&lt;=14,"Ha","Yo'q"))</f>
        <v/>
      </c>
      <c r="L309" s="13"/>
      <c r="M309" s="13"/>
      <c r="N309" s="14" t="str">
        <f aca="false">IF($B309="","",IF(AND(OR($L309="",$L309&lt;=Boshqaruv!$C$12),OR($M309="",$M309&gt;Boshqaruv!$C$12)),"Ha",""))</f>
        <v/>
      </c>
      <c r="O309" s="25"/>
      <c r="P309" s="25"/>
      <c r="Q309" s="12"/>
      <c r="R309" s="13"/>
      <c r="S309" s="13"/>
      <c r="T309" s="14" t="str">
        <f aca="false">IF($B309="","",IF(AND($P309="Ha",$N309="Ha",OR($R309="",$R309&lt;=Boshqaruv!$C$12),OR($S309="",$S309&gt;Boshqaruv!$C$12)),"Ha",""))</f>
        <v/>
      </c>
      <c r="U309" s="13"/>
      <c r="V309" s="12"/>
      <c r="W309" s="14" t="str">
        <f aca="false">IF(OR($B309="",$C309=""),"",IF(COUNTIFS($B$5:$B$1804,$B309,$C$5:$C$1804,$C309)&gt;1,"Takror",""))</f>
        <v/>
      </c>
    </row>
    <row r="310" customFormat="false" ht="15" hidden="false" customHeight="false" outlineLevel="0" collapsed="false">
      <c r="A310" s="8" t="n">
        <v>306</v>
      </c>
      <c r="B310" s="12"/>
      <c r="C310" s="13"/>
      <c r="D310" s="24"/>
      <c r="E310" s="25"/>
      <c r="F310" s="12"/>
      <c r="G310" s="12"/>
      <c r="H310" s="25"/>
      <c r="I310" s="26" t="str">
        <f aca="false">IF(OR($B310="",$C310=""),"",$B310&amp;" ("&amp;DAY($C310)&amp;"."&amp;MONTH($C310)&amp;"."&amp;YEAR($C310)&amp;")")</f>
        <v/>
      </c>
      <c r="J310" s="14" t="str">
        <f aca="false">IF($C310="","",INT((Boshqaruv!$C$12-$C310)/365.25))</f>
        <v/>
      </c>
      <c r="K310" s="14" t="str">
        <f aca="false">IF($J310="","",IF($J310&lt;=14,"Ha","Yo'q"))</f>
        <v/>
      </c>
      <c r="L310" s="13"/>
      <c r="M310" s="13"/>
      <c r="N310" s="14" t="str">
        <f aca="false">IF($B310="","",IF(AND(OR($L310="",$L310&lt;=Boshqaruv!$C$12),OR($M310="",$M310&gt;Boshqaruv!$C$12)),"Ha",""))</f>
        <v/>
      </c>
      <c r="O310" s="25"/>
      <c r="P310" s="25"/>
      <c r="Q310" s="12"/>
      <c r="R310" s="13"/>
      <c r="S310" s="13"/>
      <c r="T310" s="14" t="str">
        <f aca="false">IF($B310="","",IF(AND($P310="Ha",$N310="Ha",OR($R310="",$R310&lt;=Boshqaruv!$C$12),OR($S310="",$S310&gt;Boshqaruv!$C$12)),"Ha",""))</f>
        <v/>
      </c>
      <c r="U310" s="13"/>
      <c r="V310" s="12"/>
      <c r="W310" s="14" t="str">
        <f aca="false">IF(OR($B310="",$C310=""),"",IF(COUNTIFS($B$5:$B$1804,$B310,$C$5:$C$1804,$C310)&gt;1,"Takror",""))</f>
        <v/>
      </c>
    </row>
    <row r="311" customFormat="false" ht="15" hidden="false" customHeight="false" outlineLevel="0" collapsed="false">
      <c r="A311" s="8" t="n">
        <v>307</v>
      </c>
      <c r="B311" s="12"/>
      <c r="C311" s="13"/>
      <c r="D311" s="24"/>
      <c r="E311" s="25"/>
      <c r="F311" s="12"/>
      <c r="G311" s="12"/>
      <c r="H311" s="25"/>
      <c r="I311" s="26" t="str">
        <f aca="false">IF(OR($B311="",$C311=""),"",$B311&amp;" ("&amp;DAY($C311)&amp;"."&amp;MONTH($C311)&amp;"."&amp;YEAR($C311)&amp;")")</f>
        <v/>
      </c>
      <c r="J311" s="14" t="str">
        <f aca="false">IF($C311="","",INT((Boshqaruv!$C$12-$C311)/365.25))</f>
        <v/>
      </c>
      <c r="K311" s="14" t="str">
        <f aca="false">IF($J311="","",IF($J311&lt;=14,"Ha","Yo'q"))</f>
        <v/>
      </c>
      <c r="L311" s="13"/>
      <c r="M311" s="13"/>
      <c r="N311" s="14" t="str">
        <f aca="false">IF($B311="","",IF(AND(OR($L311="",$L311&lt;=Boshqaruv!$C$12),OR($M311="",$M311&gt;Boshqaruv!$C$12)),"Ha",""))</f>
        <v/>
      </c>
      <c r="O311" s="25"/>
      <c r="P311" s="25"/>
      <c r="Q311" s="12"/>
      <c r="R311" s="13"/>
      <c r="S311" s="13"/>
      <c r="T311" s="14" t="str">
        <f aca="false">IF($B311="","",IF(AND($P311="Ha",$N311="Ha",OR($R311="",$R311&lt;=Boshqaruv!$C$12),OR($S311="",$S311&gt;Boshqaruv!$C$12)),"Ha",""))</f>
        <v/>
      </c>
      <c r="U311" s="13"/>
      <c r="V311" s="12"/>
      <c r="W311" s="14" t="str">
        <f aca="false">IF(OR($B311="",$C311=""),"",IF(COUNTIFS($B$5:$B$1804,$B311,$C$5:$C$1804,$C311)&gt;1,"Takror",""))</f>
        <v/>
      </c>
    </row>
    <row r="312" customFormat="false" ht="15" hidden="false" customHeight="false" outlineLevel="0" collapsed="false">
      <c r="A312" s="8" t="n">
        <v>308</v>
      </c>
      <c r="B312" s="12"/>
      <c r="C312" s="13"/>
      <c r="D312" s="24"/>
      <c r="E312" s="25"/>
      <c r="F312" s="12"/>
      <c r="G312" s="12"/>
      <c r="H312" s="25"/>
      <c r="I312" s="26" t="str">
        <f aca="false">IF(OR($B312="",$C312=""),"",$B312&amp;" ("&amp;DAY($C312)&amp;"."&amp;MONTH($C312)&amp;"."&amp;YEAR($C312)&amp;")")</f>
        <v/>
      </c>
      <c r="J312" s="14" t="str">
        <f aca="false">IF($C312="","",INT((Boshqaruv!$C$12-$C312)/365.25))</f>
        <v/>
      </c>
      <c r="K312" s="14" t="str">
        <f aca="false">IF($J312="","",IF($J312&lt;=14,"Ha","Yo'q"))</f>
        <v/>
      </c>
      <c r="L312" s="13"/>
      <c r="M312" s="13"/>
      <c r="N312" s="14" t="str">
        <f aca="false">IF($B312="","",IF(AND(OR($L312="",$L312&lt;=Boshqaruv!$C$12),OR($M312="",$M312&gt;Boshqaruv!$C$12)),"Ha",""))</f>
        <v/>
      </c>
      <c r="O312" s="25"/>
      <c r="P312" s="25"/>
      <c r="Q312" s="12"/>
      <c r="R312" s="13"/>
      <c r="S312" s="13"/>
      <c r="T312" s="14" t="str">
        <f aca="false">IF($B312="","",IF(AND($P312="Ha",$N312="Ha",OR($R312="",$R312&lt;=Boshqaruv!$C$12),OR($S312="",$S312&gt;Boshqaruv!$C$12)),"Ha",""))</f>
        <v/>
      </c>
      <c r="U312" s="13"/>
      <c r="V312" s="12"/>
      <c r="W312" s="14" t="str">
        <f aca="false">IF(OR($B312="",$C312=""),"",IF(COUNTIFS($B$5:$B$1804,$B312,$C$5:$C$1804,$C312)&gt;1,"Takror",""))</f>
        <v/>
      </c>
    </row>
    <row r="313" customFormat="false" ht="15" hidden="false" customHeight="false" outlineLevel="0" collapsed="false">
      <c r="A313" s="8" t="n">
        <v>309</v>
      </c>
      <c r="B313" s="12"/>
      <c r="C313" s="13"/>
      <c r="D313" s="24"/>
      <c r="E313" s="25"/>
      <c r="F313" s="12"/>
      <c r="G313" s="12"/>
      <c r="H313" s="25"/>
      <c r="I313" s="26" t="str">
        <f aca="false">IF(OR($B313="",$C313=""),"",$B313&amp;" ("&amp;DAY($C313)&amp;"."&amp;MONTH($C313)&amp;"."&amp;YEAR($C313)&amp;")")</f>
        <v/>
      </c>
      <c r="J313" s="14" t="str">
        <f aca="false">IF($C313="","",INT((Boshqaruv!$C$12-$C313)/365.25))</f>
        <v/>
      </c>
      <c r="K313" s="14" t="str">
        <f aca="false">IF($J313="","",IF($J313&lt;=14,"Ha","Yo'q"))</f>
        <v/>
      </c>
      <c r="L313" s="13"/>
      <c r="M313" s="13"/>
      <c r="N313" s="14" t="str">
        <f aca="false">IF($B313="","",IF(AND(OR($L313="",$L313&lt;=Boshqaruv!$C$12),OR($M313="",$M313&gt;Boshqaruv!$C$12)),"Ha",""))</f>
        <v/>
      </c>
      <c r="O313" s="25"/>
      <c r="P313" s="25"/>
      <c r="Q313" s="12"/>
      <c r="R313" s="13"/>
      <c r="S313" s="13"/>
      <c r="T313" s="14" t="str">
        <f aca="false">IF($B313="","",IF(AND($P313="Ha",$N313="Ha",OR($R313="",$R313&lt;=Boshqaruv!$C$12),OR($S313="",$S313&gt;Boshqaruv!$C$12)),"Ha",""))</f>
        <v/>
      </c>
      <c r="U313" s="13"/>
      <c r="V313" s="12"/>
      <c r="W313" s="14" t="str">
        <f aca="false">IF(OR($B313="",$C313=""),"",IF(COUNTIFS($B$5:$B$1804,$B313,$C$5:$C$1804,$C313)&gt;1,"Takror",""))</f>
        <v/>
      </c>
    </row>
    <row r="314" customFormat="false" ht="15" hidden="false" customHeight="false" outlineLevel="0" collapsed="false">
      <c r="A314" s="8" t="n">
        <v>310</v>
      </c>
      <c r="B314" s="12"/>
      <c r="C314" s="13"/>
      <c r="D314" s="24"/>
      <c r="E314" s="25"/>
      <c r="F314" s="12"/>
      <c r="G314" s="12"/>
      <c r="H314" s="25"/>
      <c r="I314" s="26" t="str">
        <f aca="false">IF(OR($B314="",$C314=""),"",$B314&amp;" ("&amp;DAY($C314)&amp;"."&amp;MONTH($C314)&amp;"."&amp;YEAR($C314)&amp;")")</f>
        <v/>
      </c>
      <c r="J314" s="14" t="str">
        <f aca="false">IF($C314="","",INT((Boshqaruv!$C$12-$C314)/365.25))</f>
        <v/>
      </c>
      <c r="K314" s="14" t="str">
        <f aca="false">IF($J314="","",IF($J314&lt;=14,"Ha","Yo'q"))</f>
        <v/>
      </c>
      <c r="L314" s="13"/>
      <c r="M314" s="13"/>
      <c r="N314" s="14" t="str">
        <f aca="false">IF($B314="","",IF(AND(OR($L314="",$L314&lt;=Boshqaruv!$C$12),OR($M314="",$M314&gt;Boshqaruv!$C$12)),"Ha",""))</f>
        <v/>
      </c>
      <c r="O314" s="25"/>
      <c r="P314" s="25"/>
      <c r="Q314" s="12"/>
      <c r="R314" s="13"/>
      <c r="S314" s="13"/>
      <c r="T314" s="14" t="str">
        <f aca="false">IF($B314="","",IF(AND($P314="Ha",$N314="Ha",OR($R314="",$R314&lt;=Boshqaruv!$C$12),OR($S314="",$S314&gt;Boshqaruv!$C$12)),"Ha",""))</f>
        <v/>
      </c>
      <c r="U314" s="13"/>
      <c r="V314" s="12"/>
      <c r="W314" s="14" t="str">
        <f aca="false">IF(OR($B314="",$C314=""),"",IF(COUNTIFS($B$5:$B$1804,$B314,$C$5:$C$1804,$C314)&gt;1,"Takror",""))</f>
        <v/>
      </c>
    </row>
    <row r="315" customFormat="false" ht="15" hidden="false" customHeight="false" outlineLevel="0" collapsed="false">
      <c r="A315" s="8" t="n">
        <v>311</v>
      </c>
      <c r="B315" s="12"/>
      <c r="C315" s="13"/>
      <c r="D315" s="24"/>
      <c r="E315" s="25"/>
      <c r="F315" s="12"/>
      <c r="G315" s="12"/>
      <c r="H315" s="25"/>
      <c r="I315" s="26" t="str">
        <f aca="false">IF(OR($B315="",$C315=""),"",$B315&amp;" ("&amp;DAY($C315)&amp;"."&amp;MONTH($C315)&amp;"."&amp;YEAR($C315)&amp;")")</f>
        <v/>
      </c>
      <c r="J315" s="14" t="str">
        <f aca="false">IF($C315="","",INT((Boshqaruv!$C$12-$C315)/365.25))</f>
        <v/>
      </c>
      <c r="K315" s="14" t="str">
        <f aca="false">IF($J315="","",IF($J315&lt;=14,"Ha","Yo'q"))</f>
        <v/>
      </c>
      <c r="L315" s="13"/>
      <c r="M315" s="13"/>
      <c r="N315" s="14" t="str">
        <f aca="false">IF($B315="","",IF(AND(OR($L315="",$L315&lt;=Boshqaruv!$C$12),OR($M315="",$M315&gt;Boshqaruv!$C$12)),"Ha",""))</f>
        <v/>
      </c>
      <c r="O315" s="25"/>
      <c r="P315" s="25"/>
      <c r="Q315" s="12"/>
      <c r="R315" s="13"/>
      <c r="S315" s="13"/>
      <c r="T315" s="14" t="str">
        <f aca="false">IF($B315="","",IF(AND($P315="Ha",$N315="Ha",OR($R315="",$R315&lt;=Boshqaruv!$C$12),OR($S315="",$S315&gt;Boshqaruv!$C$12)),"Ha",""))</f>
        <v/>
      </c>
      <c r="U315" s="13"/>
      <c r="V315" s="12"/>
      <c r="W315" s="14" t="str">
        <f aca="false">IF(OR($B315="",$C315=""),"",IF(COUNTIFS($B$5:$B$1804,$B315,$C$5:$C$1804,$C315)&gt;1,"Takror",""))</f>
        <v/>
      </c>
    </row>
    <row r="316" customFormat="false" ht="15" hidden="false" customHeight="false" outlineLevel="0" collapsed="false">
      <c r="A316" s="8" t="n">
        <v>312</v>
      </c>
      <c r="B316" s="12"/>
      <c r="C316" s="13"/>
      <c r="D316" s="24"/>
      <c r="E316" s="25"/>
      <c r="F316" s="12"/>
      <c r="G316" s="12"/>
      <c r="H316" s="25"/>
      <c r="I316" s="26" t="str">
        <f aca="false">IF(OR($B316="",$C316=""),"",$B316&amp;" ("&amp;DAY($C316)&amp;"."&amp;MONTH($C316)&amp;"."&amp;YEAR($C316)&amp;")")</f>
        <v/>
      </c>
      <c r="J316" s="14" t="str">
        <f aca="false">IF($C316="","",INT((Boshqaruv!$C$12-$C316)/365.25))</f>
        <v/>
      </c>
      <c r="K316" s="14" t="str">
        <f aca="false">IF($J316="","",IF($J316&lt;=14,"Ha","Yo'q"))</f>
        <v/>
      </c>
      <c r="L316" s="13"/>
      <c r="M316" s="13"/>
      <c r="N316" s="14" t="str">
        <f aca="false">IF($B316="","",IF(AND(OR($L316="",$L316&lt;=Boshqaruv!$C$12),OR($M316="",$M316&gt;Boshqaruv!$C$12)),"Ha",""))</f>
        <v/>
      </c>
      <c r="O316" s="25"/>
      <c r="P316" s="25"/>
      <c r="Q316" s="12"/>
      <c r="R316" s="13"/>
      <c r="S316" s="13"/>
      <c r="T316" s="14" t="str">
        <f aca="false">IF($B316="","",IF(AND($P316="Ha",$N316="Ha",OR($R316="",$R316&lt;=Boshqaruv!$C$12),OR($S316="",$S316&gt;Boshqaruv!$C$12)),"Ha",""))</f>
        <v/>
      </c>
      <c r="U316" s="13"/>
      <c r="V316" s="12"/>
      <c r="W316" s="14" t="str">
        <f aca="false">IF(OR($B316="",$C316=""),"",IF(COUNTIFS($B$5:$B$1804,$B316,$C$5:$C$1804,$C316)&gt;1,"Takror",""))</f>
        <v/>
      </c>
    </row>
    <row r="317" customFormat="false" ht="15" hidden="false" customHeight="false" outlineLevel="0" collapsed="false">
      <c r="A317" s="8" t="n">
        <v>313</v>
      </c>
      <c r="B317" s="12"/>
      <c r="C317" s="13"/>
      <c r="D317" s="24"/>
      <c r="E317" s="25"/>
      <c r="F317" s="12"/>
      <c r="G317" s="12"/>
      <c r="H317" s="25"/>
      <c r="I317" s="26" t="str">
        <f aca="false">IF(OR($B317="",$C317=""),"",$B317&amp;" ("&amp;DAY($C317)&amp;"."&amp;MONTH($C317)&amp;"."&amp;YEAR($C317)&amp;")")</f>
        <v/>
      </c>
      <c r="J317" s="14" t="str">
        <f aca="false">IF($C317="","",INT((Boshqaruv!$C$12-$C317)/365.25))</f>
        <v/>
      </c>
      <c r="K317" s="14" t="str">
        <f aca="false">IF($J317="","",IF($J317&lt;=14,"Ha","Yo'q"))</f>
        <v/>
      </c>
      <c r="L317" s="13"/>
      <c r="M317" s="13"/>
      <c r="N317" s="14" t="str">
        <f aca="false">IF($B317="","",IF(AND(OR($L317="",$L317&lt;=Boshqaruv!$C$12),OR($M317="",$M317&gt;Boshqaruv!$C$12)),"Ha",""))</f>
        <v/>
      </c>
      <c r="O317" s="25"/>
      <c r="P317" s="25"/>
      <c r="Q317" s="12"/>
      <c r="R317" s="13"/>
      <c r="S317" s="13"/>
      <c r="T317" s="14" t="str">
        <f aca="false">IF($B317="","",IF(AND($P317="Ha",$N317="Ha",OR($R317="",$R317&lt;=Boshqaruv!$C$12),OR($S317="",$S317&gt;Boshqaruv!$C$12)),"Ha",""))</f>
        <v/>
      </c>
      <c r="U317" s="13"/>
      <c r="V317" s="12"/>
      <c r="W317" s="14" t="str">
        <f aca="false">IF(OR($B317="",$C317=""),"",IF(COUNTIFS($B$5:$B$1804,$B317,$C$5:$C$1804,$C317)&gt;1,"Takror",""))</f>
        <v/>
      </c>
    </row>
    <row r="318" customFormat="false" ht="15" hidden="false" customHeight="false" outlineLevel="0" collapsed="false">
      <c r="A318" s="8" t="n">
        <v>314</v>
      </c>
      <c r="B318" s="12"/>
      <c r="C318" s="13"/>
      <c r="D318" s="24"/>
      <c r="E318" s="25"/>
      <c r="F318" s="12"/>
      <c r="G318" s="12"/>
      <c r="H318" s="25"/>
      <c r="I318" s="26" t="str">
        <f aca="false">IF(OR($B318="",$C318=""),"",$B318&amp;" ("&amp;DAY($C318)&amp;"."&amp;MONTH($C318)&amp;"."&amp;YEAR($C318)&amp;")")</f>
        <v/>
      </c>
      <c r="J318" s="14" t="str">
        <f aca="false">IF($C318="","",INT((Boshqaruv!$C$12-$C318)/365.25))</f>
        <v/>
      </c>
      <c r="K318" s="14" t="str">
        <f aca="false">IF($J318="","",IF($J318&lt;=14,"Ha","Yo'q"))</f>
        <v/>
      </c>
      <c r="L318" s="13"/>
      <c r="M318" s="13"/>
      <c r="N318" s="14" t="str">
        <f aca="false">IF($B318="","",IF(AND(OR($L318="",$L318&lt;=Boshqaruv!$C$12),OR($M318="",$M318&gt;Boshqaruv!$C$12)),"Ha",""))</f>
        <v/>
      </c>
      <c r="O318" s="25"/>
      <c r="P318" s="25"/>
      <c r="Q318" s="12"/>
      <c r="R318" s="13"/>
      <c r="S318" s="13"/>
      <c r="T318" s="14" t="str">
        <f aca="false">IF($B318="","",IF(AND($P318="Ha",$N318="Ha",OR($R318="",$R318&lt;=Boshqaruv!$C$12),OR($S318="",$S318&gt;Boshqaruv!$C$12)),"Ha",""))</f>
        <v/>
      </c>
      <c r="U318" s="13"/>
      <c r="V318" s="12"/>
      <c r="W318" s="14" t="str">
        <f aca="false">IF(OR($B318="",$C318=""),"",IF(COUNTIFS($B$5:$B$1804,$B318,$C$5:$C$1804,$C318)&gt;1,"Takror",""))</f>
        <v/>
      </c>
    </row>
    <row r="319" customFormat="false" ht="15" hidden="false" customHeight="false" outlineLevel="0" collapsed="false">
      <c r="A319" s="8" t="n">
        <v>315</v>
      </c>
      <c r="B319" s="12"/>
      <c r="C319" s="13"/>
      <c r="D319" s="24"/>
      <c r="E319" s="25"/>
      <c r="F319" s="12"/>
      <c r="G319" s="12"/>
      <c r="H319" s="25"/>
      <c r="I319" s="26" t="str">
        <f aca="false">IF(OR($B319="",$C319=""),"",$B319&amp;" ("&amp;DAY($C319)&amp;"."&amp;MONTH($C319)&amp;"."&amp;YEAR($C319)&amp;")")</f>
        <v/>
      </c>
      <c r="J319" s="14" t="str">
        <f aca="false">IF($C319="","",INT((Boshqaruv!$C$12-$C319)/365.25))</f>
        <v/>
      </c>
      <c r="K319" s="14" t="str">
        <f aca="false">IF($J319="","",IF($J319&lt;=14,"Ha","Yo'q"))</f>
        <v/>
      </c>
      <c r="L319" s="13"/>
      <c r="M319" s="13"/>
      <c r="N319" s="14" t="str">
        <f aca="false">IF($B319="","",IF(AND(OR($L319="",$L319&lt;=Boshqaruv!$C$12),OR($M319="",$M319&gt;Boshqaruv!$C$12)),"Ha",""))</f>
        <v/>
      </c>
      <c r="O319" s="25"/>
      <c r="P319" s="25"/>
      <c r="Q319" s="12"/>
      <c r="R319" s="13"/>
      <c r="S319" s="13"/>
      <c r="T319" s="14" t="str">
        <f aca="false">IF($B319="","",IF(AND($P319="Ha",$N319="Ha",OR($R319="",$R319&lt;=Boshqaruv!$C$12),OR($S319="",$S319&gt;Boshqaruv!$C$12)),"Ha",""))</f>
        <v/>
      </c>
      <c r="U319" s="13"/>
      <c r="V319" s="12"/>
      <c r="W319" s="14" t="str">
        <f aca="false">IF(OR($B319="",$C319=""),"",IF(COUNTIFS($B$5:$B$1804,$B319,$C$5:$C$1804,$C319)&gt;1,"Takror",""))</f>
        <v/>
      </c>
    </row>
    <row r="320" customFormat="false" ht="15" hidden="false" customHeight="false" outlineLevel="0" collapsed="false">
      <c r="A320" s="8" t="n">
        <v>316</v>
      </c>
      <c r="B320" s="12"/>
      <c r="C320" s="13"/>
      <c r="D320" s="24"/>
      <c r="E320" s="25"/>
      <c r="F320" s="12"/>
      <c r="G320" s="12"/>
      <c r="H320" s="25"/>
      <c r="I320" s="26" t="str">
        <f aca="false">IF(OR($B320="",$C320=""),"",$B320&amp;" ("&amp;DAY($C320)&amp;"."&amp;MONTH($C320)&amp;"."&amp;YEAR($C320)&amp;")")</f>
        <v/>
      </c>
      <c r="J320" s="14" t="str">
        <f aca="false">IF($C320="","",INT((Boshqaruv!$C$12-$C320)/365.25))</f>
        <v/>
      </c>
      <c r="K320" s="14" t="str">
        <f aca="false">IF($J320="","",IF($J320&lt;=14,"Ha","Yo'q"))</f>
        <v/>
      </c>
      <c r="L320" s="13"/>
      <c r="M320" s="13"/>
      <c r="N320" s="14" t="str">
        <f aca="false">IF($B320="","",IF(AND(OR($L320="",$L320&lt;=Boshqaruv!$C$12),OR($M320="",$M320&gt;Boshqaruv!$C$12)),"Ha",""))</f>
        <v/>
      </c>
      <c r="O320" s="25"/>
      <c r="P320" s="25"/>
      <c r="Q320" s="12"/>
      <c r="R320" s="13"/>
      <c r="S320" s="13"/>
      <c r="T320" s="14" t="str">
        <f aca="false">IF($B320="","",IF(AND($P320="Ha",$N320="Ha",OR($R320="",$R320&lt;=Boshqaruv!$C$12),OR($S320="",$S320&gt;Boshqaruv!$C$12)),"Ha",""))</f>
        <v/>
      </c>
      <c r="U320" s="13"/>
      <c r="V320" s="12"/>
      <c r="W320" s="14" t="str">
        <f aca="false">IF(OR($B320="",$C320=""),"",IF(COUNTIFS($B$5:$B$1804,$B320,$C$5:$C$1804,$C320)&gt;1,"Takror",""))</f>
        <v/>
      </c>
    </row>
    <row r="321" customFormat="false" ht="15" hidden="false" customHeight="false" outlineLevel="0" collapsed="false">
      <c r="A321" s="8" t="n">
        <v>317</v>
      </c>
      <c r="B321" s="12"/>
      <c r="C321" s="13"/>
      <c r="D321" s="24"/>
      <c r="E321" s="25"/>
      <c r="F321" s="12"/>
      <c r="G321" s="12"/>
      <c r="H321" s="25"/>
      <c r="I321" s="26" t="str">
        <f aca="false">IF(OR($B321="",$C321=""),"",$B321&amp;" ("&amp;DAY($C321)&amp;"."&amp;MONTH($C321)&amp;"."&amp;YEAR($C321)&amp;")")</f>
        <v/>
      </c>
      <c r="J321" s="14" t="str">
        <f aca="false">IF($C321="","",INT((Boshqaruv!$C$12-$C321)/365.25))</f>
        <v/>
      </c>
      <c r="K321" s="14" t="str">
        <f aca="false">IF($J321="","",IF($J321&lt;=14,"Ha","Yo'q"))</f>
        <v/>
      </c>
      <c r="L321" s="13"/>
      <c r="M321" s="13"/>
      <c r="N321" s="14" t="str">
        <f aca="false">IF($B321="","",IF(AND(OR($L321="",$L321&lt;=Boshqaruv!$C$12),OR($M321="",$M321&gt;Boshqaruv!$C$12)),"Ha",""))</f>
        <v/>
      </c>
      <c r="O321" s="25"/>
      <c r="P321" s="25"/>
      <c r="Q321" s="12"/>
      <c r="R321" s="13"/>
      <c r="S321" s="13"/>
      <c r="T321" s="14" t="str">
        <f aca="false">IF($B321="","",IF(AND($P321="Ha",$N321="Ha",OR($R321="",$R321&lt;=Boshqaruv!$C$12),OR($S321="",$S321&gt;Boshqaruv!$C$12)),"Ha",""))</f>
        <v/>
      </c>
      <c r="U321" s="13"/>
      <c r="V321" s="12"/>
      <c r="W321" s="14" t="str">
        <f aca="false">IF(OR($B321="",$C321=""),"",IF(COUNTIFS($B$5:$B$1804,$B321,$C$5:$C$1804,$C321)&gt;1,"Takror",""))</f>
        <v/>
      </c>
    </row>
    <row r="322" customFormat="false" ht="15" hidden="false" customHeight="false" outlineLevel="0" collapsed="false">
      <c r="A322" s="8" t="n">
        <v>318</v>
      </c>
      <c r="B322" s="12"/>
      <c r="C322" s="13"/>
      <c r="D322" s="24"/>
      <c r="E322" s="25"/>
      <c r="F322" s="12"/>
      <c r="G322" s="12"/>
      <c r="H322" s="25"/>
      <c r="I322" s="26" t="str">
        <f aca="false">IF(OR($B322="",$C322=""),"",$B322&amp;" ("&amp;DAY($C322)&amp;"."&amp;MONTH($C322)&amp;"."&amp;YEAR($C322)&amp;")")</f>
        <v/>
      </c>
      <c r="J322" s="14" t="str">
        <f aca="false">IF($C322="","",INT((Boshqaruv!$C$12-$C322)/365.25))</f>
        <v/>
      </c>
      <c r="K322" s="14" t="str">
        <f aca="false">IF($J322="","",IF($J322&lt;=14,"Ha","Yo'q"))</f>
        <v/>
      </c>
      <c r="L322" s="13"/>
      <c r="M322" s="13"/>
      <c r="N322" s="14" t="str">
        <f aca="false">IF($B322="","",IF(AND(OR($L322="",$L322&lt;=Boshqaruv!$C$12),OR($M322="",$M322&gt;Boshqaruv!$C$12)),"Ha",""))</f>
        <v/>
      </c>
      <c r="O322" s="25"/>
      <c r="P322" s="25"/>
      <c r="Q322" s="12"/>
      <c r="R322" s="13"/>
      <c r="S322" s="13"/>
      <c r="T322" s="14" t="str">
        <f aca="false">IF($B322="","",IF(AND($P322="Ha",$N322="Ha",OR($R322="",$R322&lt;=Boshqaruv!$C$12),OR($S322="",$S322&gt;Boshqaruv!$C$12)),"Ha",""))</f>
        <v/>
      </c>
      <c r="U322" s="13"/>
      <c r="V322" s="12"/>
      <c r="W322" s="14" t="str">
        <f aca="false">IF(OR($B322="",$C322=""),"",IF(COUNTIFS($B$5:$B$1804,$B322,$C$5:$C$1804,$C322)&gt;1,"Takror",""))</f>
        <v/>
      </c>
    </row>
    <row r="323" customFormat="false" ht="15" hidden="false" customHeight="false" outlineLevel="0" collapsed="false">
      <c r="A323" s="8" t="n">
        <v>319</v>
      </c>
      <c r="B323" s="12"/>
      <c r="C323" s="13"/>
      <c r="D323" s="24"/>
      <c r="E323" s="25"/>
      <c r="F323" s="12"/>
      <c r="G323" s="12"/>
      <c r="H323" s="25"/>
      <c r="I323" s="26" t="str">
        <f aca="false">IF(OR($B323="",$C323=""),"",$B323&amp;" ("&amp;DAY($C323)&amp;"."&amp;MONTH($C323)&amp;"."&amp;YEAR($C323)&amp;")")</f>
        <v/>
      </c>
      <c r="J323" s="14" t="str">
        <f aca="false">IF($C323="","",INT((Boshqaruv!$C$12-$C323)/365.25))</f>
        <v/>
      </c>
      <c r="K323" s="14" t="str">
        <f aca="false">IF($J323="","",IF($J323&lt;=14,"Ha","Yo'q"))</f>
        <v/>
      </c>
      <c r="L323" s="13"/>
      <c r="M323" s="13"/>
      <c r="N323" s="14" t="str">
        <f aca="false">IF($B323="","",IF(AND(OR($L323="",$L323&lt;=Boshqaruv!$C$12),OR($M323="",$M323&gt;Boshqaruv!$C$12)),"Ha",""))</f>
        <v/>
      </c>
      <c r="O323" s="25"/>
      <c r="P323" s="25"/>
      <c r="Q323" s="12"/>
      <c r="R323" s="13"/>
      <c r="S323" s="13"/>
      <c r="T323" s="14" t="str">
        <f aca="false">IF($B323="","",IF(AND($P323="Ha",$N323="Ha",OR($R323="",$R323&lt;=Boshqaruv!$C$12),OR($S323="",$S323&gt;Boshqaruv!$C$12)),"Ha",""))</f>
        <v/>
      </c>
      <c r="U323" s="13"/>
      <c r="V323" s="12"/>
      <c r="W323" s="14" t="str">
        <f aca="false">IF(OR($B323="",$C323=""),"",IF(COUNTIFS($B$5:$B$1804,$B323,$C$5:$C$1804,$C323)&gt;1,"Takror",""))</f>
        <v/>
      </c>
    </row>
    <row r="324" customFormat="false" ht="15" hidden="false" customHeight="false" outlineLevel="0" collapsed="false">
      <c r="A324" s="8" t="n">
        <v>320</v>
      </c>
      <c r="B324" s="12"/>
      <c r="C324" s="13"/>
      <c r="D324" s="24"/>
      <c r="E324" s="25"/>
      <c r="F324" s="12"/>
      <c r="G324" s="12"/>
      <c r="H324" s="25"/>
      <c r="I324" s="26" t="str">
        <f aca="false">IF(OR($B324="",$C324=""),"",$B324&amp;" ("&amp;DAY($C324)&amp;"."&amp;MONTH($C324)&amp;"."&amp;YEAR($C324)&amp;")")</f>
        <v/>
      </c>
      <c r="J324" s="14" t="str">
        <f aca="false">IF($C324="","",INT((Boshqaruv!$C$12-$C324)/365.25))</f>
        <v/>
      </c>
      <c r="K324" s="14" t="str">
        <f aca="false">IF($J324="","",IF($J324&lt;=14,"Ha","Yo'q"))</f>
        <v/>
      </c>
      <c r="L324" s="13"/>
      <c r="M324" s="13"/>
      <c r="N324" s="14" t="str">
        <f aca="false">IF($B324="","",IF(AND(OR($L324="",$L324&lt;=Boshqaruv!$C$12),OR($M324="",$M324&gt;Boshqaruv!$C$12)),"Ha",""))</f>
        <v/>
      </c>
      <c r="O324" s="25"/>
      <c r="P324" s="25"/>
      <c r="Q324" s="12"/>
      <c r="R324" s="13"/>
      <c r="S324" s="13"/>
      <c r="T324" s="14" t="str">
        <f aca="false">IF($B324="","",IF(AND($P324="Ha",$N324="Ha",OR($R324="",$R324&lt;=Boshqaruv!$C$12),OR($S324="",$S324&gt;Boshqaruv!$C$12)),"Ha",""))</f>
        <v/>
      </c>
      <c r="U324" s="13"/>
      <c r="V324" s="12"/>
      <c r="W324" s="14" t="str">
        <f aca="false">IF(OR($B324="",$C324=""),"",IF(COUNTIFS($B$5:$B$1804,$B324,$C$5:$C$1804,$C324)&gt;1,"Takror",""))</f>
        <v/>
      </c>
    </row>
    <row r="325" customFormat="false" ht="15" hidden="false" customHeight="false" outlineLevel="0" collapsed="false">
      <c r="A325" s="8" t="n">
        <v>321</v>
      </c>
      <c r="B325" s="12"/>
      <c r="C325" s="13"/>
      <c r="D325" s="24"/>
      <c r="E325" s="25"/>
      <c r="F325" s="12"/>
      <c r="G325" s="12"/>
      <c r="H325" s="25"/>
      <c r="I325" s="26" t="str">
        <f aca="false">IF(OR($B325="",$C325=""),"",$B325&amp;" ("&amp;DAY($C325)&amp;"."&amp;MONTH($C325)&amp;"."&amp;YEAR($C325)&amp;")")</f>
        <v/>
      </c>
      <c r="J325" s="14" t="str">
        <f aca="false">IF($C325="","",INT((Boshqaruv!$C$12-$C325)/365.25))</f>
        <v/>
      </c>
      <c r="K325" s="14" t="str">
        <f aca="false">IF($J325="","",IF($J325&lt;=14,"Ha","Yo'q"))</f>
        <v/>
      </c>
      <c r="L325" s="13"/>
      <c r="M325" s="13"/>
      <c r="N325" s="14" t="str">
        <f aca="false">IF($B325="","",IF(AND(OR($L325="",$L325&lt;=Boshqaruv!$C$12),OR($M325="",$M325&gt;Boshqaruv!$C$12)),"Ha",""))</f>
        <v/>
      </c>
      <c r="O325" s="25"/>
      <c r="P325" s="25"/>
      <c r="Q325" s="12"/>
      <c r="R325" s="13"/>
      <c r="S325" s="13"/>
      <c r="T325" s="14" t="str">
        <f aca="false">IF($B325="","",IF(AND($P325="Ha",$N325="Ha",OR($R325="",$R325&lt;=Boshqaruv!$C$12),OR($S325="",$S325&gt;Boshqaruv!$C$12)),"Ha",""))</f>
        <v/>
      </c>
      <c r="U325" s="13"/>
      <c r="V325" s="12"/>
      <c r="W325" s="14" t="str">
        <f aca="false">IF(OR($B325="",$C325=""),"",IF(COUNTIFS($B$5:$B$1804,$B325,$C$5:$C$1804,$C325)&gt;1,"Takror",""))</f>
        <v/>
      </c>
    </row>
    <row r="326" customFormat="false" ht="15" hidden="false" customHeight="false" outlineLevel="0" collapsed="false">
      <c r="A326" s="8" t="n">
        <v>322</v>
      </c>
      <c r="B326" s="12"/>
      <c r="C326" s="13"/>
      <c r="D326" s="24"/>
      <c r="E326" s="25"/>
      <c r="F326" s="12"/>
      <c r="G326" s="12"/>
      <c r="H326" s="25"/>
      <c r="I326" s="26" t="str">
        <f aca="false">IF(OR($B326="",$C326=""),"",$B326&amp;" ("&amp;DAY($C326)&amp;"."&amp;MONTH($C326)&amp;"."&amp;YEAR($C326)&amp;")")</f>
        <v/>
      </c>
      <c r="J326" s="14" t="str">
        <f aca="false">IF($C326="","",INT((Boshqaruv!$C$12-$C326)/365.25))</f>
        <v/>
      </c>
      <c r="K326" s="14" t="str">
        <f aca="false">IF($J326="","",IF($J326&lt;=14,"Ha","Yo'q"))</f>
        <v/>
      </c>
      <c r="L326" s="13"/>
      <c r="M326" s="13"/>
      <c r="N326" s="14" t="str">
        <f aca="false">IF($B326="","",IF(AND(OR($L326="",$L326&lt;=Boshqaruv!$C$12),OR($M326="",$M326&gt;Boshqaruv!$C$12)),"Ha",""))</f>
        <v/>
      </c>
      <c r="O326" s="25"/>
      <c r="P326" s="25"/>
      <c r="Q326" s="12"/>
      <c r="R326" s="13"/>
      <c r="S326" s="13"/>
      <c r="T326" s="14" t="str">
        <f aca="false">IF($B326="","",IF(AND($P326="Ha",$N326="Ha",OR($R326="",$R326&lt;=Boshqaruv!$C$12),OR($S326="",$S326&gt;Boshqaruv!$C$12)),"Ha",""))</f>
        <v/>
      </c>
      <c r="U326" s="13"/>
      <c r="V326" s="12"/>
      <c r="W326" s="14" t="str">
        <f aca="false">IF(OR($B326="",$C326=""),"",IF(COUNTIFS($B$5:$B$1804,$B326,$C$5:$C$1804,$C326)&gt;1,"Takror",""))</f>
        <v/>
      </c>
    </row>
    <row r="327" customFormat="false" ht="15" hidden="false" customHeight="false" outlineLevel="0" collapsed="false">
      <c r="A327" s="8" t="n">
        <v>323</v>
      </c>
      <c r="B327" s="12"/>
      <c r="C327" s="13"/>
      <c r="D327" s="24"/>
      <c r="E327" s="25"/>
      <c r="F327" s="12"/>
      <c r="G327" s="12"/>
      <c r="H327" s="25"/>
      <c r="I327" s="26" t="str">
        <f aca="false">IF(OR($B327="",$C327=""),"",$B327&amp;" ("&amp;DAY($C327)&amp;"."&amp;MONTH($C327)&amp;"."&amp;YEAR($C327)&amp;")")</f>
        <v/>
      </c>
      <c r="J327" s="14" t="str">
        <f aca="false">IF($C327="","",INT((Boshqaruv!$C$12-$C327)/365.25))</f>
        <v/>
      </c>
      <c r="K327" s="14" t="str">
        <f aca="false">IF($J327="","",IF($J327&lt;=14,"Ha","Yo'q"))</f>
        <v/>
      </c>
      <c r="L327" s="13"/>
      <c r="M327" s="13"/>
      <c r="N327" s="14" t="str">
        <f aca="false">IF($B327="","",IF(AND(OR($L327="",$L327&lt;=Boshqaruv!$C$12),OR($M327="",$M327&gt;Boshqaruv!$C$12)),"Ha",""))</f>
        <v/>
      </c>
      <c r="O327" s="25"/>
      <c r="P327" s="25"/>
      <c r="Q327" s="12"/>
      <c r="R327" s="13"/>
      <c r="S327" s="13"/>
      <c r="T327" s="14" t="str">
        <f aca="false">IF($B327="","",IF(AND($P327="Ha",$N327="Ha",OR($R327="",$R327&lt;=Boshqaruv!$C$12),OR($S327="",$S327&gt;Boshqaruv!$C$12)),"Ha",""))</f>
        <v/>
      </c>
      <c r="U327" s="13"/>
      <c r="V327" s="12"/>
      <c r="W327" s="14" t="str">
        <f aca="false">IF(OR($B327="",$C327=""),"",IF(COUNTIFS($B$5:$B$1804,$B327,$C$5:$C$1804,$C327)&gt;1,"Takror",""))</f>
        <v/>
      </c>
    </row>
    <row r="328" customFormat="false" ht="15" hidden="false" customHeight="false" outlineLevel="0" collapsed="false">
      <c r="A328" s="8" t="n">
        <v>324</v>
      </c>
      <c r="B328" s="12"/>
      <c r="C328" s="13"/>
      <c r="D328" s="24"/>
      <c r="E328" s="25"/>
      <c r="F328" s="12"/>
      <c r="G328" s="12"/>
      <c r="H328" s="25"/>
      <c r="I328" s="26" t="str">
        <f aca="false">IF(OR($B328="",$C328=""),"",$B328&amp;" ("&amp;DAY($C328)&amp;"."&amp;MONTH($C328)&amp;"."&amp;YEAR($C328)&amp;")")</f>
        <v/>
      </c>
      <c r="J328" s="14" t="str">
        <f aca="false">IF($C328="","",INT((Boshqaruv!$C$12-$C328)/365.25))</f>
        <v/>
      </c>
      <c r="K328" s="14" t="str">
        <f aca="false">IF($J328="","",IF($J328&lt;=14,"Ha","Yo'q"))</f>
        <v/>
      </c>
      <c r="L328" s="13"/>
      <c r="M328" s="13"/>
      <c r="N328" s="14" t="str">
        <f aca="false">IF($B328="","",IF(AND(OR($L328="",$L328&lt;=Boshqaruv!$C$12),OR($M328="",$M328&gt;Boshqaruv!$C$12)),"Ha",""))</f>
        <v/>
      </c>
      <c r="O328" s="25"/>
      <c r="P328" s="25"/>
      <c r="Q328" s="12"/>
      <c r="R328" s="13"/>
      <c r="S328" s="13"/>
      <c r="T328" s="14" t="str">
        <f aca="false">IF($B328="","",IF(AND($P328="Ha",$N328="Ha",OR($R328="",$R328&lt;=Boshqaruv!$C$12),OR($S328="",$S328&gt;Boshqaruv!$C$12)),"Ha",""))</f>
        <v/>
      </c>
      <c r="U328" s="13"/>
      <c r="V328" s="12"/>
      <c r="W328" s="14" t="str">
        <f aca="false">IF(OR($B328="",$C328=""),"",IF(COUNTIFS($B$5:$B$1804,$B328,$C$5:$C$1804,$C328)&gt;1,"Takror",""))</f>
        <v/>
      </c>
    </row>
    <row r="329" customFormat="false" ht="15" hidden="false" customHeight="false" outlineLevel="0" collapsed="false">
      <c r="A329" s="8" t="n">
        <v>325</v>
      </c>
      <c r="B329" s="12"/>
      <c r="C329" s="13"/>
      <c r="D329" s="24"/>
      <c r="E329" s="25"/>
      <c r="F329" s="12"/>
      <c r="G329" s="12"/>
      <c r="H329" s="25"/>
      <c r="I329" s="26" t="str">
        <f aca="false">IF(OR($B329="",$C329=""),"",$B329&amp;" ("&amp;DAY($C329)&amp;"."&amp;MONTH($C329)&amp;"."&amp;YEAR($C329)&amp;")")</f>
        <v/>
      </c>
      <c r="J329" s="14" t="str">
        <f aca="false">IF($C329="","",INT((Boshqaruv!$C$12-$C329)/365.25))</f>
        <v/>
      </c>
      <c r="K329" s="14" t="str">
        <f aca="false">IF($J329="","",IF($J329&lt;=14,"Ha","Yo'q"))</f>
        <v/>
      </c>
      <c r="L329" s="13"/>
      <c r="M329" s="13"/>
      <c r="N329" s="14" t="str">
        <f aca="false">IF($B329="","",IF(AND(OR($L329="",$L329&lt;=Boshqaruv!$C$12),OR($M329="",$M329&gt;Boshqaruv!$C$12)),"Ha",""))</f>
        <v/>
      </c>
      <c r="O329" s="25"/>
      <c r="P329" s="25"/>
      <c r="Q329" s="12"/>
      <c r="R329" s="13"/>
      <c r="S329" s="13"/>
      <c r="T329" s="14" t="str">
        <f aca="false">IF($B329="","",IF(AND($P329="Ha",$N329="Ha",OR($R329="",$R329&lt;=Boshqaruv!$C$12),OR($S329="",$S329&gt;Boshqaruv!$C$12)),"Ha",""))</f>
        <v/>
      </c>
      <c r="U329" s="13"/>
      <c r="V329" s="12"/>
      <c r="W329" s="14" t="str">
        <f aca="false">IF(OR($B329="",$C329=""),"",IF(COUNTIFS($B$5:$B$1804,$B329,$C$5:$C$1804,$C329)&gt;1,"Takror",""))</f>
        <v/>
      </c>
    </row>
    <row r="330" customFormat="false" ht="15" hidden="false" customHeight="false" outlineLevel="0" collapsed="false">
      <c r="A330" s="8" t="n">
        <v>326</v>
      </c>
      <c r="B330" s="12"/>
      <c r="C330" s="13"/>
      <c r="D330" s="24"/>
      <c r="E330" s="25"/>
      <c r="F330" s="12"/>
      <c r="G330" s="12"/>
      <c r="H330" s="25"/>
      <c r="I330" s="26" t="str">
        <f aca="false">IF(OR($B330="",$C330=""),"",$B330&amp;" ("&amp;DAY($C330)&amp;"."&amp;MONTH($C330)&amp;"."&amp;YEAR($C330)&amp;")")</f>
        <v/>
      </c>
      <c r="J330" s="14" t="str">
        <f aca="false">IF($C330="","",INT((Boshqaruv!$C$12-$C330)/365.25))</f>
        <v/>
      </c>
      <c r="K330" s="14" t="str">
        <f aca="false">IF($J330="","",IF($J330&lt;=14,"Ha","Yo'q"))</f>
        <v/>
      </c>
      <c r="L330" s="13"/>
      <c r="M330" s="13"/>
      <c r="N330" s="14" t="str">
        <f aca="false">IF($B330="","",IF(AND(OR($L330="",$L330&lt;=Boshqaruv!$C$12),OR($M330="",$M330&gt;Boshqaruv!$C$12)),"Ha",""))</f>
        <v/>
      </c>
      <c r="O330" s="25"/>
      <c r="P330" s="25"/>
      <c r="Q330" s="12"/>
      <c r="R330" s="13"/>
      <c r="S330" s="13"/>
      <c r="T330" s="14" t="str">
        <f aca="false">IF($B330="","",IF(AND($P330="Ha",$N330="Ha",OR($R330="",$R330&lt;=Boshqaruv!$C$12),OR($S330="",$S330&gt;Boshqaruv!$C$12)),"Ha",""))</f>
        <v/>
      </c>
      <c r="U330" s="13"/>
      <c r="V330" s="12"/>
      <c r="W330" s="14" t="str">
        <f aca="false">IF(OR($B330="",$C330=""),"",IF(COUNTIFS($B$5:$B$1804,$B330,$C$5:$C$1804,$C330)&gt;1,"Takror",""))</f>
        <v/>
      </c>
    </row>
    <row r="331" customFormat="false" ht="15" hidden="false" customHeight="false" outlineLevel="0" collapsed="false">
      <c r="A331" s="8" t="n">
        <v>327</v>
      </c>
      <c r="B331" s="12"/>
      <c r="C331" s="13"/>
      <c r="D331" s="24"/>
      <c r="E331" s="25"/>
      <c r="F331" s="12"/>
      <c r="G331" s="12"/>
      <c r="H331" s="25"/>
      <c r="I331" s="26" t="str">
        <f aca="false">IF(OR($B331="",$C331=""),"",$B331&amp;" ("&amp;DAY($C331)&amp;"."&amp;MONTH($C331)&amp;"."&amp;YEAR($C331)&amp;")")</f>
        <v/>
      </c>
      <c r="J331" s="14" t="str">
        <f aca="false">IF($C331="","",INT((Boshqaruv!$C$12-$C331)/365.25))</f>
        <v/>
      </c>
      <c r="K331" s="14" t="str">
        <f aca="false">IF($J331="","",IF($J331&lt;=14,"Ha","Yo'q"))</f>
        <v/>
      </c>
      <c r="L331" s="13"/>
      <c r="M331" s="13"/>
      <c r="N331" s="14" t="str">
        <f aca="false">IF($B331="","",IF(AND(OR($L331="",$L331&lt;=Boshqaruv!$C$12),OR($M331="",$M331&gt;Boshqaruv!$C$12)),"Ha",""))</f>
        <v/>
      </c>
      <c r="O331" s="25"/>
      <c r="P331" s="25"/>
      <c r="Q331" s="12"/>
      <c r="R331" s="13"/>
      <c r="S331" s="13"/>
      <c r="T331" s="14" t="str">
        <f aca="false">IF($B331="","",IF(AND($P331="Ha",$N331="Ha",OR($R331="",$R331&lt;=Boshqaruv!$C$12),OR($S331="",$S331&gt;Boshqaruv!$C$12)),"Ha",""))</f>
        <v/>
      </c>
      <c r="U331" s="13"/>
      <c r="V331" s="12"/>
      <c r="W331" s="14" t="str">
        <f aca="false">IF(OR($B331="",$C331=""),"",IF(COUNTIFS($B$5:$B$1804,$B331,$C$5:$C$1804,$C331)&gt;1,"Takror",""))</f>
        <v/>
      </c>
    </row>
    <row r="332" customFormat="false" ht="15" hidden="false" customHeight="false" outlineLevel="0" collapsed="false">
      <c r="A332" s="8" t="n">
        <v>328</v>
      </c>
      <c r="B332" s="12"/>
      <c r="C332" s="13"/>
      <c r="D332" s="24"/>
      <c r="E332" s="25"/>
      <c r="F332" s="12"/>
      <c r="G332" s="12"/>
      <c r="H332" s="25"/>
      <c r="I332" s="26" t="str">
        <f aca="false">IF(OR($B332="",$C332=""),"",$B332&amp;" ("&amp;DAY($C332)&amp;"."&amp;MONTH($C332)&amp;"."&amp;YEAR($C332)&amp;")")</f>
        <v/>
      </c>
      <c r="J332" s="14" t="str">
        <f aca="false">IF($C332="","",INT((Boshqaruv!$C$12-$C332)/365.25))</f>
        <v/>
      </c>
      <c r="K332" s="14" t="str">
        <f aca="false">IF($J332="","",IF($J332&lt;=14,"Ha","Yo'q"))</f>
        <v/>
      </c>
      <c r="L332" s="13"/>
      <c r="M332" s="13"/>
      <c r="N332" s="14" t="str">
        <f aca="false">IF($B332="","",IF(AND(OR($L332="",$L332&lt;=Boshqaruv!$C$12),OR($M332="",$M332&gt;Boshqaruv!$C$12)),"Ha",""))</f>
        <v/>
      </c>
      <c r="O332" s="25"/>
      <c r="P332" s="25"/>
      <c r="Q332" s="12"/>
      <c r="R332" s="13"/>
      <c r="S332" s="13"/>
      <c r="T332" s="14" t="str">
        <f aca="false">IF($B332="","",IF(AND($P332="Ha",$N332="Ha",OR($R332="",$R332&lt;=Boshqaruv!$C$12),OR($S332="",$S332&gt;Boshqaruv!$C$12)),"Ha",""))</f>
        <v/>
      </c>
      <c r="U332" s="13"/>
      <c r="V332" s="12"/>
      <c r="W332" s="14" t="str">
        <f aca="false">IF(OR($B332="",$C332=""),"",IF(COUNTIFS($B$5:$B$1804,$B332,$C$5:$C$1804,$C332)&gt;1,"Takror",""))</f>
        <v/>
      </c>
    </row>
    <row r="333" customFormat="false" ht="15" hidden="false" customHeight="false" outlineLevel="0" collapsed="false">
      <c r="A333" s="8" t="n">
        <v>329</v>
      </c>
      <c r="B333" s="12"/>
      <c r="C333" s="13"/>
      <c r="D333" s="24"/>
      <c r="E333" s="25"/>
      <c r="F333" s="12"/>
      <c r="G333" s="12"/>
      <c r="H333" s="25"/>
      <c r="I333" s="26" t="str">
        <f aca="false">IF(OR($B333="",$C333=""),"",$B333&amp;" ("&amp;DAY($C333)&amp;"."&amp;MONTH($C333)&amp;"."&amp;YEAR($C333)&amp;")")</f>
        <v/>
      </c>
      <c r="J333" s="14" t="str">
        <f aca="false">IF($C333="","",INT((Boshqaruv!$C$12-$C333)/365.25))</f>
        <v/>
      </c>
      <c r="K333" s="14" t="str">
        <f aca="false">IF($J333="","",IF($J333&lt;=14,"Ha","Yo'q"))</f>
        <v/>
      </c>
      <c r="L333" s="13"/>
      <c r="M333" s="13"/>
      <c r="N333" s="14" t="str">
        <f aca="false">IF($B333="","",IF(AND(OR($L333="",$L333&lt;=Boshqaruv!$C$12),OR($M333="",$M333&gt;Boshqaruv!$C$12)),"Ha",""))</f>
        <v/>
      </c>
      <c r="O333" s="25"/>
      <c r="P333" s="25"/>
      <c r="Q333" s="12"/>
      <c r="R333" s="13"/>
      <c r="S333" s="13"/>
      <c r="T333" s="14" t="str">
        <f aca="false">IF($B333="","",IF(AND($P333="Ha",$N333="Ha",OR($R333="",$R333&lt;=Boshqaruv!$C$12),OR($S333="",$S333&gt;Boshqaruv!$C$12)),"Ha",""))</f>
        <v/>
      </c>
      <c r="U333" s="13"/>
      <c r="V333" s="12"/>
      <c r="W333" s="14" t="str">
        <f aca="false">IF(OR($B333="",$C333=""),"",IF(COUNTIFS($B$5:$B$1804,$B333,$C$5:$C$1804,$C333)&gt;1,"Takror",""))</f>
        <v/>
      </c>
    </row>
    <row r="334" customFormat="false" ht="15" hidden="false" customHeight="false" outlineLevel="0" collapsed="false">
      <c r="A334" s="8" t="n">
        <v>330</v>
      </c>
      <c r="B334" s="12"/>
      <c r="C334" s="13"/>
      <c r="D334" s="24"/>
      <c r="E334" s="25"/>
      <c r="F334" s="12"/>
      <c r="G334" s="12"/>
      <c r="H334" s="25"/>
      <c r="I334" s="26" t="str">
        <f aca="false">IF(OR($B334="",$C334=""),"",$B334&amp;" ("&amp;DAY($C334)&amp;"."&amp;MONTH($C334)&amp;"."&amp;YEAR($C334)&amp;")")</f>
        <v/>
      </c>
      <c r="J334" s="14" t="str">
        <f aca="false">IF($C334="","",INT((Boshqaruv!$C$12-$C334)/365.25))</f>
        <v/>
      </c>
      <c r="K334" s="14" t="str">
        <f aca="false">IF($J334="","",IF($J334&lt;=14,"Ha","Yo'q"))</f>
        <v/>
      </c>
      <c r="L334" s="13"/>
      <c r="M334" s="13"/>
      <c r="N334" s="14" t="str">
        <f aca="false">IF($B334="","",IF(AND(OR($L334="",$L334&lt;=Boshqaruv!$C$12),OR($M334="",$M334&gt;Boshqaruv!$C$12)),"Ha",""))</f>
        <v/>
      </c>
      <c r="O334" s="25"/>
      <c r="P334" s="25"/>
      <c r="Q334" s="12"/>
      <c r="R334" s="13"/>
      <c r="S334" s="13"/>
      <c r="T334" s="14" t="str">
        <f aca="false">IF($B334="","",IF(AND($P334="Ha",$N334="Ha",OR($R334="",$R334&lt;=Boshqaruv!$C$12),OR($S334="",$S334&gt;Boshqaruv!$C$12)),"Ha",""))</f>
        <v/>
      </c>
      <c r="U334" s="13"/>
      <c r="V334" s="12"/>
      <c r="W334" s="14" t="str">
        <f aca="false">IF(OR($B334="",$C334=""),"",IF(COUNTIFS($B$5:$B$1804,$B334,$C$5:$C$1804,$C334)&gt;1,"Takror",""))</f>
        <v/>
      </c>
    </row>
    <row r="335" customFormat="false" ht="15" hidden="false" customHeight="false" outlineLevel="0" collapsed="false">
      <c r="A335" s="8" t="n">
        <v>331</v>
      </c>
      <c r="B335" s="12"/>
      <c r="C335" s="13"/>
      <c r="D335" s="24"/>
      <c r="E335" s="25"/>
      <c r="F335" s="12"/>
      <c r="G335" s="12"/>
      <c r="H335" s="25"/>
      <c r="I335" s="26" t="str">
        <f aca="false">IF(OR($B335="",$C335=""),"",$B335&amp;" ("&amp;DAY($C335)&amp;"."&amp;MONTH($C335)&amp;"."&amp;YEAR($C335)&amp;")")</f>
        <v/>
      </c>
      <c r="J335" s="14" t="str">
        <f aca="false">IF($C335="","",INT((Boshqaruv!$C$12-$C335)/365.25))</f>
        <v/>
      </c>
      <c r="K335" s="14" t="str">
        <f aca="false">IF($J335="","",IF($J335&lt;=14,"Ha","Yo'q"))</f>
        <v/>
      </c>
      <c r="L335" s="13"/>
      <c r="M335" s="13"/>
      <c r="N335" s="14" t="str">
        <f aca="false">IF($B335="","",IF(AND(OR($L335="",$L335&lt;=Boshqaruv!$C$12),OR($M335="",$M335&gt;Boshqaruv!$C$12)),"Ha",""))</f>
        <v/>
      </c>
      <c r="O335" s="25"/>
      <c r="P335" s="25"/>
      <c r="Q335" s="12"/>
      <c r="R335" s="13"/>
      <c r="S335" s="13"/>
      <c r="T335" s="14" t="str">
        <f aca="false">IF($B335="","",IF(AND($P335="Ha",$N335="Ha",OR($R335="",$R335&lt;=Boshqaruv!$C$12),OR($S335="",$S335&gt;Boshqaruv!$C$12)),"Ha",""))</f>
        <v/>
      </c>
      <c r="U335" s="13"/>
      <c r="V335" s="12"/>
      <c r="W335" s="14" t="str">
        <f aca="false">IF(OR($B335="",$C335=""),"",IF(COUNTIFS($B$5:$B$1804,$B335,$C$5:$C$1804,$C335)&gt;1,"Takror",""))</f>
        <v/>
      </c>
    </row>
    <row r="336" customFormat="false" ht="15" hidden="false" customHeight="false" outlineLevel="0" collapsed="false">
      <c r="A336" s="8" t="n">
        <v>332</v>
      </c>
      <c r="B336" s="12"/>
      <c r="C336" s="13"/>
      <c r="D336" s="24"/>
      <c r="E336" s="25"/>
      <c r="F336" s="12"/>
      <c r="G336" s="12"/>
      <c r="H336" s="25"/>
      <c r="I336" s="26" t="str">
        <f aca="false">IF(OR($B336="",$C336=""),"",$B336&amp;" ("&amp;DAY($C336)&amp;"."&amp;MONTH($C336)&amp;"."&amp;YEAR($C336)&amp;")")</f>
        <v/>
      </c>
      <c r="J336" s="14" t="str">
        <f aca="false">IF($C336="","",INT((Boshqaruv!$C$12-$C336)/365.25))</f>
        <v/>
      </c>
      <c r="K336" s="14" t="str">
        <f aca="false">IF($J336="","",IF($J336&lt;=14,"Ha","Yo'q"))</f>
        <v/>
      </c>
      <c r="L336" s="13"/>
      <c r="M336" s="13"/>
      <c r="N336" s="14" t="str">
        <f aca="false">IF($B336="","",IF(AND(OR($L336="",$L336&lt;=Boshqaruv!$C$12),OR($M336="",$M336&gt;Boshqaruv!$C$12)),"Ha",""))</f>
        <v/>
      </c>
      <c r="O336" s="25"/>
      <c r="P336" s="25"/>
      <c r="Q336" s="12"/>
      <c r="R336" s="13"/>
      <c r="S336" s="13"/>
      <c r="T336" s="14" t="str">
        <f aca="false">IF($B336="","",IF(AND($P336="Ha",$N336="Ha",OR($R336="",$R336&lt;=Boshqaruv!$C$12),OR($S336="",$S336&gt;Boshqaruv!$C$12)),"Ha",""))</f>
        <v/>
      </c>
      <c r="U336" s="13"/>
      <c r="V336" s="12"/>
      <c r="W336" s="14" t="str">
        <f aca="false">IF(OR($B336="",$C336=""),"",IF(COUNTIFS($B$5:$B$1804,$B336,$C$5:$C$1804,$C336)&gt;1,"Takror",""))</f>
        <v/>
      </c>
    </row>
    <row r="337" customFormat="false" ht="15" hidden="false" customHeight="false" outlineLevel="0" collapsed="false">
      <c r="A337" s="8" t="n">
        <v>333</v>
      </c>
      <c r="B337" s="12"/>
      <c r="C337" s="13"/>
      <c r="D337" s="24"/>
      <c r="E337" s="25"/>
      <c r="F337" s="12"/>
      <c r="G337" s="12"/>
      <c r="H337" s="25"/>
      <c r="I337" s="26" t="str">
        <f aca="false">IF(OR($B337="",$C337=""),"",$B337&amp;" ("&amp;DAY($C337)&amp;"."&amp;MONTH($C337)&amp;"."&amp;YEAR($C337)&amp;")")</f>
        <v/>
      </c>
      <c r="J337" s="14" t="str">
        <f aca="false">IF($C337="","",INT((Boshqaruv!$C$12-$C337)/365.25))</f>
        <v/>
      </c>
      <c r="K337" s="14" t="str">
        <f aca="false">IF($J337="","",IF($J337&lt;=14,"Ha","Yo'q"))</f>
        <v/>
      </c>
      <c r="L337" s="13"/>
      <c r="M337" s="13"/>
      <c r="N337" s="14" t="str">
        <f aca="false">IF($B337="","",IF(AND(OR($L337="",$L337&lt;=Boshqaruv!$C$12),OR($M337="",$M337&gt;Boshqaruv!$C$12)),"Ha",""))</f>
        <v/>
      </c>
      <c r="O337" s="25"/>
      <c r="P337" s="25"/>
      <c r="Q337" s="12"/>
      <c r="R337" s="13"/>
      <c r="S337" s="13"/>
      <c r="T337" s="14" t="str">
        <f aca="false">IF($B337="","",IF(AND($P337="Ha",$N337="Ha",OR($R337="",$R337&lt;=Boshqaruv!$C$12),OR($S337="",$S337&gt;Boshqaruv!$C$12)),"Ha",""))</f>
        <v/>
      </c>
      <c r="U337" s="13"/>
      <c r="V337" s="12"/>
      <c r="W337" s="14" t="str">
        <f aca="false">IF(OR($B337="",$C337=""),"",IF(COUNTIFS($B$5:$B$1804,$B337,$C$5:$C$1804,$C337)&gt;1,"Takror",""))</f>
        <v/>
      </c>
    </row>
    <row r="338" customFormat="false" ht="15" hidden="false" customHeight="false" outlineLevel="0" collapsed="false">
      <c r="A338" s="8" t="n">
        <v>334</v>
      </c>
      <c r="B338" s="12"/>
      <c r="C338" s="13"/>
      <c r="D338" s="24"/>
      <c r="E338" s="25"/>
      <c r="F338" s="12"/>
      <c r="G338" s="12"/>
      <c r="H338" s="25"/>
      <c r="I338" s="26" t="str">
        <f aca="false">IF(OR($B338="",$C338=""),"",$B338&amp;" ("&amp;DAY($C338)&amp;"."&amp;MONTH($C338)&amp;"."&amp;YEAR($C338)&amp;")")</f>
        <v/>
      </c>
      <c r="J338" s="14" t="str">
        <f aca="false">IF($C338="","",INT((Boshqaruv!$C$12-$C338)/365.25))</f>
        <v/>
      </c>
      <c r="K338" s="14" t="str">
        <f aca="false">IF($J338="","",IF($J338&lt;=14,"Ha","Yo'q"))</f>
        <v/>
      </c>
      <c r="L338" s="13"/>
      <c r="M338" s="13"/>
      <c r="N338" s="14" t="str">
        <f aca="false">IF($B338="","",IF(AND(OR($L338="",$L338&lt;=Boshqaruv!$C$12),OR($M338="",$M338&gt;Boshqaruv!$C$12)),"Ha",""))</f>
        <v/>
      </c>
      <c r="O338" s="25"/>
      <c r="P338" s="25"/>
      <c r="Q338" s="12"/>
      <c r="R338" s="13"/>
      <c r="S338" s="13"/>
      <c r="T338" s="14" t="str">
        <f aca="false">IF($B338="","",IF(AND($P338="Ha",$N338="Ha",OR($R338="",$R338&lt;=Boshqaruv!$C$12),OR($S338="",$S338&gt;Boshqaruv!$C$12)),"Ha",""))</f>
        <v/>
      </c>
      <c r="U338" s="13"/>
      <c r="V338" s="12"/>
      <c r="W338" s="14" t="str">
        <f aca="false">IF(OR($B338="",$C338=""),"",IF(COUNTIFS($B$5:$B$1804,$B338,$C$5:$C$1804,$C338)&gt;1,"Takror",""))</f>
        <v/>
      </c>
    </row>
    <row r="339" customFormat="false" ht="15" hidden="false" customHeight="false" outlineLevel="0" collapsed="false">
      <c r="A339" s="8" t="n">
        <v>335</v>
      </c>
      <c r="B339" s="12"/>
      <c r="C339" s="13"/>
      <c r="D339" s="24"/>
      <c r="E339" s="25"/>
      <c r="F339" s="12"/>
      <c r="G339" s="12"/>
      <c r="H339" s="25"/>
      <c r="I339" s="26" t="str">
        <f aca="false">IF(OR($B339="",$C339=""),"",$B339&amp;" ("&amp;DAY($C339)&amp;"."&amp;MONTH($C339)&amp;"."&amp;YEAR($C339)&amp;")")</f>
        <v/>
      </c>
      <c r="J339" s="14" t="str">
        <f aca="false">IF($C339="","",INT((Boshqaruv!$C$12-$C339)/365.25))</f>
        <v/>
      </c>
      <c r="K339" s="14" t="str">
        <f aca="false">IF($J339="","",IF($J339&lt;=14,"Ha","Yo'q"))</f>
        <v/>
      </c>
      <c r="L339" s="13"/>
      <c r="M339" s="13"/>
      <c r="N339" s="14" t="str">
        <f aca="false">IF($B339="","",IF(AND(OR($L339="",$L339&lt;=Boshqaruv!$C$12),OR($M339="",$M339&gt;Boshqaruv!$C$12)),"Ha",""))</f>
        <v/>
      </c>
      <c r="O339" s="25"/>
      <c r="P339" s="25"/>
      <c r="Q339" s="12"/>
      <c r="R339" s="13"/>
      <c r="S339" s="13"/>
      <c r="T339" s="14" t="str">
        <f aca="false">IF($B339="","",IF(AND($P339="Ha",$N339="Ha",OR($R339="",$R339&lt;=Boshqaruv!$C$12),OR($S339="",$S339&gt;Boshqaruv!$C$12)),"Ha",""))</f>
        <v/>
      </c>
      <c r="U339" s="13"/>
      <c r="V339" s="12"/>
      <c r="W339" s="14" t="str">
        <f aca="false">IF(OR($B339="",$C339=""),"",IF(COUNTIFS($B$5:$B$1804,$B339,$C$5:$C$1804,$C339)&gt;1,"Takror",""))</f>
        <v/>
      </c>
    </row>
    <row r="340" customFormat="false" ht="15" hidden="false" customHeight="false" outlineLevel="0" collapsed="false">
      <c r="A340" s="8" t="n">
        <v>336</v>
      </c>
      <c r="B340" s="12"/>
      <c r="C340" s="13"/>
      <c r="D340" s="24"/>
      <c r="E340" s="25"/>
      <c r="F340" s="12"/>
      <c r="G340" s="12"/>
      <c r="H340" s="25"/>
      <c r="I340" s="26" t="str">
        <f aca="false">IF(OR($B340="",$C340=""),"",$B340&amp;" ("&amp;DAY($C340)&amp;"."&amp;MONTH($C340)&amp;"."&amp;YEAR($C340)&amp;")")</f>
        <v/>
      </c>
      <c r="J340" s="14" t="str">
        <f aca="false">IF($C340="","",INT((Boshqaruv!$C$12-$C340)/365.25))</f>
        <v/>
      </c>
      <c r="K340" s="14" t="str">
        <f aca="false">IF($J340="","",IF($J340&lt;=14,"Ha","Yo'q"))</f>
        <v/>
      </c>
      <c r="L340" s="13"/>
      <c r="M340" s="13"/>
      <c r="N340" s="14" t="str">
        <f aca="false">IF($B340="","",IF(AND(OR($L340="",$L340&lt;=Boshqaruv!$C$12),OR($M340="",$M340&gt;Boshqaruv!$C$12)),"Ha",""))</f>
        <v/>
      </c>
      <c r="O340" s="25"/>
      <c r="P340" s="25"/>
      <c r="Q340" s="12"/>
      <c r="R340" s="13"/>
      <c r="S340" s="13"/>
      <c r="T340" s="14" t="str">
        <f aca="false">IF($B340="","",IF(AND($P340="Ha",$N340="Ha",OR($R340="",$R340&lt;=Boshqaruv!$C$12),OR($S340="",$S340&gt;Boshqaruv!$C$12)),"Ha",""))</f>
        <v/>
      </c>
      <c r="U340" s="13"/>
      <c r="V340" s="12"/>
      <c r="W340" s="14" t="str">
        <f aca="false">IF(OR($B340="",$C340=""),"",IF(COUNTIFS($B$5:$B$1804,$B340,$C$5:$C$1804,$C340)&gt;1,"Takror",""))</f>
        <v/>
      </c>
    </row>
    <row r="341" customFormat="false" ht="15" hidden="false" customHeight="false" outlineLevel="0" collapsed="false">
      <c r="A341" s="8" t="n">
        <v>337</v>
      </c>
      <c r="B341" s="12"/>
      <c r="C341" s="13"/>
      <c r="D341" s="24"/>
      <c r="E341" s="25"/>
      <c r="F341" s="12"/>
      <c r="G341" s="12"/>
      <c r="H341" s="25"/>
      <c r="I341" s="26" t="str">
        <f aca="false">IF(OR($B341="",$C341=""),"",$B341&amp;" ("&amp;DAY($C341)&amp;"."&amp;MONTH($C341)&amp;"."&amp;YEAR($C341)&amp;")")</f>
        <v/>
      </c>
      <c r="J341" s="14" t="str">
        <f aca="false">IF($C341="","",INT((Boshqaruv!$C$12-$C341)/365.25))</f>
        <v/>
      </c>
      <c r="K341" s="14" t="str">
        <f aca="false">IF($J341="","",IF($J341&lt;=14,"Ha","Yo'q"))</f>
        <v/>
      </c>
      <c r="L341" s="13"/>
      <c r="M341" s="13"/>
      <c r="N341" s="14" t="str">
        <f aca="false">IF($B341="","",IF(AND(OR($L341="",$L341&lt;=Boshqaruv!$C$12),OR($M341="",$M341&gt;Boshqaruv!$C$12)),"Ha",""))</f>
        <v/>
      </c>
      <c r="O341" s="25"/>
      <c r="P341" s="25"/>
      <c r="Q341" s="12"/>
      <c r="R341" s="13"/>
      <c r="S341" s="13"/>
      <c r="T341" s="14" t="str">
        <f aca="false">IF($B341="","",IF(AND($P341="Ha",$N341="Ha",OR($R341="",$R341&lt;=Boshqaruv!$C$12),OR($S341="",$S341&gt;Boshqaruv!$C$12)),"Ha",""))</f>
        <v/>
      </c>
      <c r="U341" s="13"/>
      <c r="V341" s="12"/>
      <c r="W341" s="14" t="str">
        <f aca="false">IF(OR($B341="",$C341=""),"",IF(COUNTIFS($B$5:$B$1804,$B341,$C$5:$C$1804,$C341)&gt;1,"Takror",""))</f>
        <v/>
      </c>
    </row>
    <row r="342" customFormat="false" ht="15" hidden="false" customHeight="false" outlineLevel="0" collapsed="false">
      <c r="A342" s="8" t="n">
        <v>338</v>
      </c>
      <c r="B342" s="12"/>
      <c r="C342" s="13"/>
      <c r="D342" s="24"/>
      <c r="E342" s="25"/>
      <c r="F342" s="12"/>
      <c r="G342" s="12"/>
      <c r="H342" s="25"/>
      <c r="I342" s="26" t="str">
        <f aca="false">IF(OR($B342="",$C342=""),"",$B342&amp;" ("&amp;DAY($C342)&amp;"."&amp;MONTH($C342)&amp;"."&amp;YEAR($C342)&amp;")")</f>
        <v/>
      </c>
      <c r="J342" s="14" t="str">
        <f aca="false">IF($C342="","",INT((Boshqaruv!$C$12-$C342)/365.25))</f>
        <v/>
      </c>
      <c r="K342" s="14" t="str">
        <f aca="false">IF($J342="","",IF($J342&lt;=14,"Ha","Yo'q"))</f>
        <v/>
      </c>
      <c r="L342" s="13"/>
      <c r="M342" s="13"/>
      <c r="N342" s="14" t="str">
        <f aca="false">IF($B342="","",IF(AND(OR($L342="",$L342&lt;=Boshqaruv!$C$12),OR($M342="",$M342&gt;Boshqaruv!$C$12)),"Ha",""))</f>
        <v/>
      </c>
      <c r="O342" s="25"/>
      <c r="P342" s="25"/>
      <c r="Q342" s="12"/>
      <c r="R342" s="13"/>
      <c r="S342" s="13"/>
      <c r="T342" s="14" t="str">
        <f aca="false">IF($B342="","",IF(AND($P342="Ha",$N342="Ha",OR($R342="",$R342&lt;=Boshqaruv!$C$12),OR($S342="",$S342&gt;Boshqaruv!$C$12)),"Ha",""))</f>
        <v/>
      </c>
      <c r="U342" s="13"/>
      <c r="V342" s="12"/>
      <c r="W342" s="14" t="str">
        <f aca="false">IF(OR($B342="",$C342=""),"",IF(COUNTIFS($B$5:$B$1804,$B342,$C$5:$C$1804,$C342)&gt;1,"Takror",""))</f>
        <v/>
      </c>
    </row>
    <row r="343" customFormat="false" ht="15" hidden="false" customHeight="false" outlineLevel="0" collapsed="false">
      <c r="A343" s="8" t="n">
        <v>339</v>
      </c>
      <c r="B343" s="12"/>
      <c r="C343" s="13"/>
      <c r="D343" s="24"/>
      <c r="E343" s="25"/>
      <c r="F343" s="12"/>
      <c r="G343" s="12"/>
      <c r="H343" s="25"/>
      <c r="I343" s="26" t="str">
        <f aca="false">IF(OR($B343="",$C343=""),"",$B343&amp;" ("&amp;DAY($C343)&amp;"."&amp;MONTH($C343)&amp;"."&amp;YEAR($C343)&amp;")")</f>
        <v/>
      </c>
      <c r="J343" s="14" t="str">
        <f aca="false">IF($C343="","",INT((Boshqaruv!$C$12-$C343)/365.25))</f>
        <v/>
      </c>
      <c r="K343" s="14" t="str">
        <f aca="false">IF($J343="","",IF($J343&lt;=14,"Ha","Yo'q"))</f>
        <v/>
      </c>
      <c r="L343" s="13"/>
      <c r="M343" s="13"/>
      <c r="N343" s="14" t="str">
        <f aca="false">IF($B343="","",IF(AND(OR($L343="",$L343&lt;=Boshqaruv!$C$12),OR($M343="",$M343&gt;Boshqaruv!$C$12)),"Ha",""))</f>
        <v/>
      </c>
      <c r="O343" s="25"/>
      <c r="P343" s="25"/>
      <c r="Q343" s="12"/>
      <c r="R343" s="13"/>
      <c r="S343" s="13"/>
      <c r="T343" s="14" t="str">
        <f aca="false">IF($B343="","",IF(AND($P343="Ha",$N343="Ha",OR($R343="",$R343&lt;=Boshqaruv!$C$12),OR($S343="",$S343&gt;Boshqaruv!$C$12)),"Ha",""))</f>
        <v/>
      </c>
      <c r="U343" s="13"/>
      <c r="V343" s="12"/>
      <c r="W343" s="14" t="str">
        <f aca="false">IF(OR($B343="",$C343=""),"",IF(COUNTIFS($B$5:$B$1804,$B343,$C$5:$C$1804,$C343)&gt;1,"Takror",""))</f>
        <v/>
      </c>
    </row>
    <row r="344" customFormat="false" ht="15" hidden="false" customHeight="false" outlineLevel="0" collapsed="false">
      <c r="A344" s="8" t="n">
        <v>340</v>
      </c>
      <c r="B344" s="12"/>
      <c r="C344" s="13"/>
      <c r="D344" s="24"/>
      <c r="E344" s="25"/>
      <c r="F344" s="12"/>
      <c r="G344" s="12"/>
      <c r="H344" s="25"/>
      <c r="I344" s="26" t="str">
        <f aca="false">IF(OR($B344="",$C344=""),"",$B344&amp;" ("&amp;DAY($C344)&amp;"."&amp;MONTH($C344)&amp;"."&amp;YEAR($C344)&amp;")")</f>
        <v/>
      </c>
      <c r="J344" s="14" t="str">
        <f aca="false">IF($C344="","",INT((Boshqaruv!$C$12-$C344)/365.25))</f>
        <v/>
      </c>
      <c r="K344" s="14" t="str">
        <f aca="false">IF($J344="","",IF($J344&lt;=14,"Ha","Yo'q"))</f>
        <v/>
      </c>
      <c r="L344" s="13"/>
      <c r="M344" s="13"/>
      <c r="N344" s="14" t="str">
        <f aca="false">IF($B344="","",IF(AND(OR($L344="",$L344&lt;=Boshqaruv!$C$12),OR($M344="",$M344&gt;Boshqaruv!$C$12)),"Ha",""))</f>
        <v/>
      </c>
      <c r="O344" s="25"/>
      <c r="P344" s="25"/>
      <c r="Q344" s="12"/>
      <c r="R344" s="13"/>
      <c r="S344" s="13"/>
      <c r="T344" s="14" t="str">
        <f aca="false">IF($B344="","",IF(AND($P344="Ha",$N344="Ha",OR($R344="",$R344&lt;=Boshqaruv!$C$12),OR($S344="",$S344&gt;Boshqaruv!$C$12)),"Ha",""))</f>
        <v/>
      </c>
      <c r="U344" s="13"/>
      <c r="V344" s="12"/>
      <c r="W344" s="14" t="str">
        <f aca="false">IF(OR($B344="",$C344=""),"",IF(COUNTIFS($B$5:$B$1804,$B344,$C$5:$C$1804,$C344)&gt;1,"Takror",""))</f>
        <v/>
      </c>
    </row>
    <row r="345" customFormat="false" ht="15" hidden="false" customHeight="false" outlineLevel="0" collapsed="false">
      <c r="A345" s="8" t="n">
        <v>341</v>
      </c>
      <c r="B345" s="12"/>
      <c r="C345" s="13"/>
      <c r="D345" s="24"/>
      <c r="E345" s="25"/>
      <c r="F345" s="12"/>
      <c r="G345" s="12"/>
      <c r="H345" s="25"/>
      <c r="I345" s="26" t="str">
        <f aca="false">IF(OR($B345="",$C345=""),"",$B345&amp;" ("&amp;DAY($C345)&amp;"."&amp;MONTH($C345)&amp;"."&amp;YEAR($C345)&amp;")")</f>
        <v/>
      </c>
      <c r="J345" s="14" t="str">
        <f aca="false">IF($C345="","",INT((Boshqaruv!$C$12-$C345)/365.25))</f>
        <v/>
      </c>
      <c r="K345" s="14" t="str">
        <f aca="false">IF($J345="","",IF($J345&lt;=14,"Ha","Yo'q"))</f>
        <v/>
      </c>
      <c r="L345" s="13"/>
      <c r="M345" s="13"/>
      <c r="N345" s="14" t="str">
        <f aca="false">IF($B345="","",IF(AND(OR($L345="",$L345&lt;=Boshqaruv!$C$12),OR($M345="",$M345&gt;Boshqaruv!$C$12)),"Ha",""))</f>
        <v/>
      </c>
      <c r="O345" s="25"/>
      <c r="P345" s="25"/>
      <c r="Q345" s="12"/>
      <c r="R345" s="13"/>
      <c r="S345" s="13"/>
      <c r="T345" s="14" t="str">
        <f aca="false">IF($B345="","",IF(AND($P345="Ha",$N345="Ha",OR($R345="",$R345&lt;=Boshqaruv!$C$12),OR($S345="",$S345&gt;Boshqaruv!$C$12)),"Ha",""))</f>
        <v/>
      </c>
      <c r="U345" s="13"/>
      <c r="V345" s="12"/>
      <c r="W345" s="14" t="str">
        <f aca="false">IF(OR($B345="",$C345=""),"",IF(COUNTIFS($B$5:$B$1804,$B345,$C$5:$C$1804,$C345)&gt;1,"Takror",""))</f>
        <v/>
      </c>
    </row>
    <row r="346" customFormat="false" ht="15" hidden="false" customHeight="false" outlineLevel="0" collapsed="false">
      <c r="A346" s="8" t="n">
        <v>342</v>
      </c>
      <c r="B346" s="12"/>
      <c r="C346" s="13"/>
      <c r="D346" s="24"/>
      <c r="E346" s="25"/>
      <c r="F346" s="12"/>
      <c r="G346" s="12"/>
      <c r="H346" s="25"/>
      <c r="I346" s="26" t="str">
        <f aca="false">IF(OR($B346="",$C346=""),"",$B346&amp;" ("&amp;DAY($C346)&amp;"."&amp;MONTH($C346)&amp;"."&amp;YEAR($C346)&amp;")")</f>
        <v/>
      </c>
      <c r="J346" s="14" t="str">
        <f aca="false">IF($C346="","",INT((Boshqaruv!$C$12-$C346)/365.25))</f>
        <v/>
      </c>
      <c r="K346" s="14" t="str">
        <f aca="false">IF($J346="","",IF($J346&lt;=14,"Ha","Yo'q"))</f>
        <v/>
      </c>
      <c r="L346" s="13"/>
      <c r="M346" s="13"/>
      <c r="N346" s="14" t="str">
        <f aca="false">IF($B346="","",IF(AND(OR($L346="",$L346&lt;=Boshqaruv!$C$12),OR($M346="",$M346&gt;Boshqaruv!$C$12)),"Ha",""))</f>
        <v/>
      </c>
      <c r="O346" s="25"/>
      <c r="P346" s="25"/>
      <c r="Q346" s="12"/>
      <c r="R346" s="13"/>
      <c r="S346" s="13"/>
      <c r="T346" s="14" t="str">
        <f aca="false">IF($B346="","",IF(AND($P346="Ha",$N346="Ha",OR($R346="",$R346&lt;=Boshqaruv!$C$12),OR($S346="",$S346&gt;Boshqaruv!$C$12)),"Ha",""))</f>
        <v/>
      </c>
      <c r="U346" s="13"/>
      <c r="V346" s="12"/>
      <c r="W346" s="14" t="str">
        <f aca="false">IF(OR($B346="",$C346=""),"",IF(COUNTIFS($B$5:$B$1804,$B346,$C$5:$C$1804,$C346)&gt;1,"Takror",""))</f>
        <v/>
      </c>
    </row>
    <row r="347" customFormat="false" ht="15" hidden="false" customHeight="false" outlineLevel="0" collapsed="false">
      <c r="A347" s="8" t="n">
        <v>343</v>
      </c>
      <c r="B347" s="12"/>
      <c r="C347" s="13"/>
      <c r="D347" s="24"/>
      <c r="E347" s="25"/>
      <c r="F347" s="12"/>
      <c r="G347" s="12"/>
      <c r="H347" s="25"/>
      <c r="I347" s="26" t="str">
        <f aca="false">IF(OR($B347="",$C347=""),"",$B347&amp;" ("&amp;DAY($C347)&amp;"."&amp;MONTH($C347)&amp;"."&amp;YEAR($C347)&amp;")")</f>
        <v/>
      </c>
      <c r="J347" s="14" t="str">
        <f aca="false">IF($C347="","",INT((Boshqaruv!$C$12-$C347)/365.25))</f>
        <v/>
      </c>
      <c r="K347" s="14" t="str">
        <f aca="false">IF($J347="","",IF($J347&lt;=14,"Ha","Yo'q"))</f>
        <v/>
      </c>
      <c r="L347" s="13"/>
      <c r="M347" s="13"/>
      <c r="N347" s="14" t="str">
        <f aca="false">IF($B347="","",IF(AND(OR($L347="",$L347&lt;=Boshqaruv!$C$12),OR($M347="",$M347&gt;Boshqaruv!$C$12)),"Ha",""))</f>
        <v/>
      </c>
      <c r="O347" s="25"/>
      <c r="P347" s="25"/>
      <c r="Q347" s="12"/>
      <c r="R347" s="13"/>
      <c r="S347" s="13"/>
      <c r="T347" s="14" t="str">
        <f aca="false">IF($B347="","",IF(AND($P347="Ha",$N347="Ha",OR($R347="",$R347&lt;=Boshqaruv!$C$12),OR($S347="",$S347&gt;Boshqaruv!$C$12)),"Ha",""))</f>
        <v/>
      </c>
      <c r="U347" s="13"/>
      <c r="V347" s="12"/>
      <c r="W347" s="14" t="str">
        <f aca="false">IF(OR($B347="",$C347=""),"",IF(COUNTIFS($B$5:$B$1804,$B347,$C$5:$C$1804,$C347)&gt;1,"Takror",""))</f>
        <v/>
      </c>
    </row>
    <row r="348" customFormat="false" ht="15" hidden="false" customHeight="false" outlineLevel="0" collapsed="false">
      <c r="A348" s="8" t="n">
        <v>344</v>
      </c>
      <c r="B348" s="12"/>
      <c r="C348" s="13"/>
      <c r="D348" s="24"/>
      <c r="E348" s="25"/>
      <c r="F348" s="12"/>
      <c r="G348" s="12"/>
      <c r="H348" s="25"/>
      <c r="I348" s="26" t="str">
        <f aca="false">IF(OR($B348="",$C348=""),"",$B348&amp;" ("&amp;DAY($C348)&amp;"."&amp;MONTH($C348)&amp;"."&amp;YEAR($C348)&amp;")")</f>
        <v/>
      </c>
      <c r="J348" s="14" t="str">
        <f aca="false">IF($C348="","",INT((Boshqaruv!$C$12-$C348)/365.25))</f>
        <v/>
      </c>
      <c r="K348" s="14" t="str">
        <f aca="false">IF($J348="","",IF($J348&lt;=14,"Ha","Yo'q"))</f>
        <v/>
      </c>
      <c r="L348" s="13"/>
      <c r="M348" s="13"/>
      <c r="N348" s="14" t="str">
        <f aca="false">IF($B348="","",IF(AND(OR($L348="",$L348&lt;=Boshqaruv!$C$12),OR($M348="",$M348&gt;Boshqaruv!$C$12)),"Ha",""))</f>
        <v/>
      </c>
      <c r="O348" s="25"/>
      <c r="P348" s="25"/>
      <c r="Q348" s="12"/>
      <c r="R348" s="13"/>
      <c r="S348" s="13"/>
      <c r="T348" s="14" t="str">
        <f aca="false">IF($B348="","",IF(AND($P348="Ha",$N348="Ha",OR($R348="",$R348&lt;=Boshqaruv!$C$12),OR($S348="",$S348&gt;Boshqaruv!$C$12)),"Ha",""))</f>
        <v/>
      </c>
      <c r="U348" s="13"/>
      <c r="V348" s="12"/>
      <c r="W348" s="14" t="str">
        <f aca="false">IF(OR($B348="",$C348=""),"",IF(COUNTIFS($B$5:$B$1804,$B348,$C$5:$C$1804,$C348)&gt;1,"Takror",""))</f>
        <v/>
      </c>
    </row>
    <row r="349" customFormat="false" ht="15" hidden="false" customHeight="false" outlineLevel="0" collapsed="false">
      <c r="A349" s="8" t="n">
        <v>345</v>
      </c>
      <c r="B349" s="12"/>
      <c r="C349" s="13"/>
      <c r="D349" s="24"/>
      <c r="E349" s="25"/>
      <c r="F349" s="12"/>
      <c r="G349" s="12"/>
      <c r="H349" s="25"/>
      <c r="I349" s="26" t="str">
        <f aca="false">IF(OR($B349="",$C349=""),"",$B349&amp;" ("&amp;DAY($C349)&amp;"."&amp;MONTH($C349)&amp;"."&amp;YEAR($C349)&amp;")")</f>
        <v/>
      </c>
      <c r="J349" s="14" t="str">
        <f aca="false">IF($C349="","",INT((Boshqaruv!$C$12-$C349)/365.25))</f>
        <v/>
      </c>
      <c r="K349" s="14" t="str">
        <f aca="false">IF($J349="","",IF($J349&lt;=14,"Ha","Yo'q"))</f>
        <v/>
      </c>
      <c r="L349" s="13"/>
      <c r="M349" s="13"/>
      <c r="N349" s="14" t="str">
        <f aca="false">IF($B349="","",IF(AND(OR($L349="",$L349&lt;=Boshqaruv!$C$12),OR($M349="",$M349&gt;Boshqaruv!$C$12)),"Ha",""))</f>
        <v/>
      </c>
      <c r="O349" s="25"/>
      <c r="P349" s="25"/>
      <c r="Q349" s="12"/>
      <c r="R349" s="13"/>
      <c r="S349" s="13"/>
      <c r="T349" s="14" t="str">
        <f aca="false">IF($B349="","",IF(AND($P349="Ha",$N349="Ha",OR($R349="",$R349&lt;=Boshqaruv!$C$12),OR($S349="",$S349&gt;Boshqaruv!$C$12)),"Ha",""))</f>
        <v/>
      </c>
      <c r="U349" s="13"/>
      <c r="V349" s="12"/>
      <c r="W349" s="14" t="str">
        <f aca="false">IF(OR($B349="",$C349=""),"",IF(COUNTIFS($B$5:$B$1804,$B349,$C$5:$C$1804,$C349)&gt;1,"Takror",""))</f>
        <v/>
      </c>
    </row>
    <row r="350" customFormat="false" ht="15" hidden="false" customHeight="false" outlineLevel="0" collapsed="false">
      <c r="A350" s="8" t="n">
        <v>346</v>
      </c>
      <c r="B350" s="12"/>
      <c r="C350" s="13"/>
      <c r="D350" s="24"/>
      <c r="E350" s="25"/>
      <c r="F350" s="12"/>
      <c r="G350" s="12"/>
      <c r="H350" s="25"/>
      <c r="I350" s="26" t="str">
        <f aca="false">IF(OR($B350="",$C350=""),"",$B350&amp;" ("&amp;DAY($C350)&amp;"."&amp;MONTH($C350)&amp;"."&amp;YEAR($C350)&amp;")")</f>
        <v/>
      </c>
      <c r="J350" s="14" t="str">
        <f aca="false">IF($C350="","",INT((Boshqaruv!$C$12-$C350)/365.25))</f>
        <v/>
      </c>
      <c r="K350" s="14" t="str">
        <f aca="false">IF($J350="","",IF($J350&lt;=14,"Ha","Yo'q"))</f>
        <v/>
      </c>
      <c r="L350" s="13"/>
      <c r="M350" s="13"/>
      <c r="N350" s="14" t="str">
        <f aca="false">IF($B350="","",IF(AND(OR($L350="",$L350&lt;=Boshqaruv!$C$12),OR($M350="",$M350&gt;Boshqaruv!$C$12)),"Ha",""))</f>
        <v/>
      </c>
      <c r="O350" s="25"/>
      <c r="P350" s="25"/>
      <c r="Q350" s="12"/>
      <c r="R350" s="13"/>
      <c r="S350" s="13"/>
      <c r="T350" s="14" t="str">
        <f aca="false">IF($B350="","",IF(AND($P350="Ha",$N350="Ha",OR($R350="",$R350&lt;=Boshqaruv!$C$12),OR($S350="",$S350&gt;Boshqaruv!$C$12)),"Ha",""))</f>
        <v/>
      </c>
      <c r="U350" s="13"/>
      <c r="V350" s="12"/>
      <c r="W350" s="14" t="str">
        <f aca="false">IF(OR($B350="",$C350=""),"",IF(COUNTIFS($B$5:$B$1804,$B350,$C$5:$C$1804,$C350)&gt;1,"Takror",""))</f>
        <v/>
      </c>
    </row>
    <row r="351" customFormat="false" ht="15" hidden="false" customHeight="false" outlineLevel="0" collapsed="false">
      <c r="A351" s="8" t="n">
        <v>347</v>
      </c>
      <c r="B351" s="12"/>
      <c r="C351" s="13"/>
      <c r="D351" s="24"/>
      <c r="E351" s="25"/>
      <c r="F351" s="12"/>
      <c r="G351" s="12"/>
      <c r="H351" s="25"/>
      <c r="I351" s="26" t="str">
        <f aca="false">IF(OR($B351="",$C351=""),"",$B351&amp;" ("&amp;DAY($C351)&amp;"."&amp;MONTH($C351)&amp;"."&amp;YEAR($C351)&amp;")")</f>
        <v/>
      </c>
      <c r="J351" s="14" t="str">
        <f aca="false">IF($C351="","",INT((Boshqaruv!$C$12-$C351)/365.25))</f>
        <v/>
      </c>
      <c r="K351" s="14" t="str">
        <f aca="false">IF($J351="","",IF($J351&lt;=14,"Ha","Yo'q"))</f>
        <v/>
      </c>
      <c r="L351" s="13"/>
      <c r="M351" s="13"/>
      <c r="N351" s="14" t="str">
        <f aca="false">IF($B351="","",IF(AND(OR($L351="",$L351&lt;=Boshqaruv!$C$12),OR($M351="",$M351&gt;Boshqaruv!$C$12)),"Ha",""))</f>
        <v/>
      </c>
      <c r="O351" s="25"/>
      <c r="P351" s="25"/>
      <c r="Q351" s="12"/>
      <c r="R351" s="13"/>
      <c r="S351" s="13"/>
      <c r="T351" s="14" t="str">
        <f aca="false">IF($B351="","",IF(AND($P351="Ha",$N351="Ha",OR($R351="",$R351&lt;=Boshqaruv!$C$12),OR($S351="",$S351&gt;Boshqaruv!$C$12)),"Ha",""))</f>
        <v/>
      </c>
      <c r="U351" s="13"/>
      <c r="V351" s="12"/>
      <c r="W351" s="14" t="str">
        <f aca="false">IF(OR($B351="",$C351=""),"",IF(COUNTIFS($B$5:$B$1804,$B351,$C$5:$C$1804,$C351)&gt;1,"Takror",""))</f>
        <v/>
      </c>
    </row>
    <row r="352" customFormat="false" ht="15" hidden="false" customHeight="false" outlineLevel="0" collapsed="false">
      <c r="A352" s="8" t="n">
        <v>348</v>
      </c>
      <c r="B352" s="12"/>
      <c r="C352" s="13"/>
      <c r="D352" s="24"/>
      <c r="E352" s="25"/>
      <c r="F352" s="12"/>
      <c r="G352" s="12"/>
      <c r="H352" s="25"/>
      <c r="I352" s="26" t="str">
        <f aca="false">IF(OR($B352="",$C352=""),"",$B352&amp;" ("&amp;DAY($C352)&amp;"."&amp;MONTH($C352)&amp;"."&amp;YEAR($C352)&amp;")")</f>
        <v/>
      </c>
      <c r="J352" s="14" t="str">
        <f aca="false">IF($C352="","",INT((Boshqaruv!$C$12-$C352)/365.25))</f>
        <v/>
      </c>
      <c r="K352" s="14" t="str">
        <f aca="false">IF($J352="","",IF($J352&lt;=14,"Ha","Yo'q"))</f>
        <v/>
      </c>
      <c r="L352" s="13"/>
      <c r="M352" s="13"/>
      <c r="N352" s="14" t="str">
        <f aca="false">IF($B352="","",IF(AND(OR($L352="",$L352&lt;=Boshqaruv!$C$12),OR($M352="",$M352&gt;Boshqaruv!$C$12)),"Ha",""))</f>
        <v/>
      </c>
      <c r="O352" s="25"/>
      <c r="P352" s="25"/>
      <c r="Q352" s="12"/>
      <c r="R352" s="13"/>
      <c r="S352" s="13"/>
      <c r="T352" s="14" t="str">
        <f aca="false">IF($B352="","",IF(AND($P352="Ha",$N352="Ha",OR($R352="",$R352&lt;=Boshqaruv!$C$12),OR($S352="",$S352&gt;Boshqaruv!$C$12)),"Ha",""))</f>
        <v/>
      </c>
      <c r="U352" s="13"/>
      <c r="V352" s="12"/>
      <c r="W352" s="14" t="str">
        <f aca="false">IF(OR($B352="",$C352=""),"",IF(COUNTIFS($B$5:$B$1804,$B352,$C$5:$C$1804,$C352)&gt;1,"Takror",""))</f>
        <v/>
      </c>
    </row>
    <row r="353" customFormat="false" ht="15" hidden="false" customHeight="false" outlineLevel="0" collapsed="false">
      <c r="A353" s="8" t="n">
        <v>349</v>
      </c>
      <c r="B353" s="12"/>
      <c r="C353" s="13"/>
      <c r="D353" s="24"/>
      <c r="E353" s="25"/>
      <c r="F353" s="12"/>
      <c r="G353" s="12"/>
      <c r="H353" s="25"/>
      <c r="I353" s="26" t="str">
        <f aca="false">IF(OR($B353="",$C353=""),"",$B353&amp;" ("&amp;DAY($C353)&amp;"."&amp;MONTH($C353)&amp;"."&amp;YEAR($C353)&amp;")")</f>
        <v/>
      </c>
      <c r="J353" s="14" t="str">
        <f aca="false">IF($C353="","",INT((Boshqaruv!$C$12-$C353)/365.25))</f>
        <v/>
      </c>
      <c r="K353" s="14" t="str">
        <f aca="false">IF($J353="","",IF($J353&lt;=14,"Ha","Yo'q"))</f>
        <v/>
      </c>
      <c r="L353" s="13"/>
      <c r="M353" s="13"/>
      <c r="N353" s="14" t="str">
        <f aca="false">IF($B353="","",IF(AND(OR($L353="",$L353&lt;=Boshqaruv!$C$12),OR($M353="",$M353&gt;Boshqaruv!$C$12)),"Ha",""))</f>
        <v/>
      </c>
      <c r="O353" s="25"/>
      <c r="P353" s="25"/>
      <c r="Q353" s="12"/>
      <c r="R353" s="13"/>
      <c r="S353" s="13"/>
      <c r="T353" s="14" t="str">
        <f aca="false">IF($B353="","",IF(AND($P353="Ha",$N353="Ha",OR($R353="",$R353&lt;=Boshqaruv!$C$12),OR($S353="",$S353&gt;Boshqaruv!$C$12)),"Ha",""))</f>
        <v/>
      </c>
      <c r="U353" s="13"/>
      <c r="V353" s="12"/>
      <c r="W353" s="14" t="str">
        <f aca="false">IF(OR($B353="",$C353=""),"",IF(COUNTIFS($B$5:$B$1804,$B353,$C$5:$C$1804,$C353)&gt;1,"Takror",""))</f>
        <v/>
      </c>
    </row>
    <row r="354" customFormat="false" ht="15" hidden="false" customHeight="false" outlineLevel="0" collapsed="false">
      <c r="A354" s="8" t="n">
        <v>350</v>
      </c>
      <c r="B354" s="12"/>
      <c r="C354" s="13"/>
      <c r="D354" s="24"/>
      <c r="E354" s="25"/>
      <c r="F354" s="12"/>
      <c r="G354" s="12"/>
      <c r="H354" s="25"/>
      <c r="I354" s="26" t="str">
        <f aca="false">IF(OR($B354="",$C354=""),"",$B354&amp;" ("&amp;DAY($C354)&amp;"."&amp;MONTH($C354)&amp;"."&amp;YEAR($C354)&amp;")")</f>
        <v/>
      </c>
      <c r="J354" s="14" t="str">
        <f aca="false">IF($C354="","",INT((Boshqaruv!$C$12-$C354)/365.25))</f>
        <v/>
      </c>
      <c r="K354" s="14" t="str">
        <f aca="false">IF($J354="","",IF($J354&lt;=14,"Ha","Yo'q"))</f>
        <v/>
      </c>
      <c r="L354" s="13"/>
      <c r="M354" s="13"/>
      <c r="N354" s="14" t="str">
        <f aca="false">IF($B354="","",IF(AND(OR($L354="",$L354&lt;=Boshqaruv!$C$12),OR($M354="",$M354&gt;Boshqaruv!$C$12)),"Ha",""))</f>
        <v/>
      </c>
      <c r="O354" s="25"/>
      <c r="P354" s="25"/>
      <c r="Q354" s="12"/>
      <c r="R354" s="13"/>
      <c r="S354" s="13"/>
      <c r="T354" s="14" t="str">
        <f aca="false">IF($B354="","",IF(AND($P354="Ha",$N354="Ha",OR($R354="",$R354&lt;=Boshqaruv!$C$12),OR($S354="",$S354&gt;Boshqaruv!$C$12)),"Ha",""))</f>
        <v/>
      </c>
      <c r="U354" s="13"/>
      <c r="V354" s="12"/>
      <c r="W354" s="14" t="str">
        <f aca="false">IF(OR($B354="",$C354=""),"",IF(COUNTIFS($B$5:$B$1804,$B354,$C$5:$C$1804,$C354)&gt;1,"Takror",""))</f>
        <v/>
      </c>
    </row>
    <row r="355" customFormat="false" ht="15" hidden="false" customHeight="false" outlineLevel="0" collapsed="false">
      <c r="A355" s="8" t="n">
        <v>351</v>
      </c>
      <c r="B355" s="12"/>
      <c r="C355" s="13"/>
      <c r="D355" s="24"/>
      <c r="E355" s="25"/>
      <c r="F355" s="12"/>
      <c r="G355" s="12"/>
      <c r="H355" s="25"/>
      <c r="I355" s="26" t="str">
        <f aca="false">IF(OR($B355="",$C355=""),"",$B355&amp;" ("&amp;DAY($C355)&amp;"."&amp;MONTH($C355)&amp;"."&amp;YEAR($C355)&amp;")")</f>
        <v/>
      </c>
      <c r="J355" s="14" t="str">
        <f aca="false">IF($C355="","",INT((Boshqaruv!$C$12-$C355)/365.25))</f>
        <v/>
      </c>
      <c r="K355" s="14" t="str">
        <f aca="false">IF($J355="","",IF($J355&lt;=14,"Ha","Yo'q"))</f>
        <v/>
      </c>
      <c r="L355" s="13"/>
      <c r="M355" s="13"/>
      <c r="N355" s="14" t="str">
        <f aca="false">IF($B355="","",IF(AND(OR($L355="",$L355&lt;=Boshqaruv!$C$12),OR($M355="",$M355&gt;Boshqaruv!$C$12)),"Ha",""))</f>
        <v/>
      </c>
      <c r="O355" s="25"/>
      <c r="P355" s="25"/>
      <c r="Q355" s="12"/>
      <c r="R355" s="13"/>
      <c r="S355" s="13"/>
      <c r="T355" s="14" t="str">
        <f aca="false">IF($B355="","",IF(AND($P355="Ha",$N355="Ha",OR($R355="",$R355&lt;=Boshqaruv!$C$12),OR($S355="",$S355&gt;Boshqaruv!$C$12)),"Ha",""))</f>
        <v/>
      </c>
      <c r="U355" s="13"/>
      <c r="V355" s="12"/>
      <c r="W355" s="14" t="str">
        <f aca="false">IF(OR($B355="",$C355=""),"",IF(COUNTIFS($B$5:$B$1804,$B355,$C$5:$C$1804,$C355)&gt;1,"Takror",""))</f>
        <v/>
      </c>
    </row>
    <row r="356" customFormat="false" ht="15" hidden="false" customHeight="false" outlineLevel="0" collapsed="false">
      <c r="A356" s="8" t="n">
        <v>352</v>
      </c>
      <c r="B356" s="12"/>
      <c r="C356" s="13"/>
      <c r="D356" s="24"/>
      <c r="E356" s="25"/>
      <c r="F356" s="12"/>
      <c r="G356" s="12"/>
      <c r="H356" s="25"/>
      <c r="I356" s="26" t="str">
        <f aca="false">IF(OR($B356="",$C356=""),"",$B356&amp;" ("&amp;DAY($C356)&amp;"."&amp;MONTH($C356)&amp;"."&amp;YEAR($C356)&amp;")")</f>
        <v/>
      </c>
      <c r="J356" s="14" t="str">
        <f aca="false">IF($C356="","",INT((Boshqaruv!$C$12-$C356)/365.25))</f>
        <v/>
      </c>
      <c r="K356" s="14" t="str">
        <f aca="false">IF($J356="","",IF($J356&lt;=14,"Ha","Yo'q"))</f>
        <v/>
      </c>
      <c r="L356" s="13"/>
      <c r="M356" s="13"/>
      <c r="N356" s="14" t="str">
        <f aca="false">IF($B356="","",IF(AND(OR($L356="",$L356&lt;=Boshqaruv!$C$12),OR($M356="",$M356&gt;Boshqaruv!$C$12)),"Ha",""))</f>
        <v/>
      </c>
      <c r="O356" s="25"/>
      <c r="P356" s="25"/>
      <c r="Q356" s="12"/>
      <c r="R356" s="13"/>
      <c r="S356" s="13"/>
      <c r="T356" s="14" t="str">
        <f aca="false">IF($B356="","",IF(AND($P356="Ha",$N356="Ha",OR($R356="",$R356&lt;=Boshqaruv!$C$12),OR($S356="",$S356&gt;Boshqaruv!$C$12)),"Ha",""))</f>
        <v/>
      </c>
      <c r="U356" s="13"/>
      <c r="V356" s="12"/>
      <c r="W356" s="14" t="str">
        <f aca="false">IF(OR($B356="",$C356=""),"",IF(COUNTIFS($B$5:$B$1804,$B356,$C$5:$C$1804,$C356)&gt;1,"Takror",""))</f>
        <v/>
      </c>
    </row>
    <row r="357" customFormat="false" ht="15" hidden="false" customHeight="false" outlineLevel="0" collapsed="false">
      <c r="A357" s="8" t="n">
        <v>353</v>
      </c>
      <c r="B357" s="12"/>
      <c r="C357" s="13"/>
      <c r="D357" s="24"/>
      <c r="E357" s="25"/>
      <c r="F357" s="12"/>
      <c r="G357" s="12"/>
      <c r="H357" s="25"/>
      <c r="I357" s="26" t="str">
        <f aca="false">IF(OR($B357="",$C357=""),"",$B357&amp;" ("&amp;DAY($C357)&amp;"."&amp;MONTH($C357)&amp;"."&amp;YEAR($C357)&amp;")")</f>
        <v/>
      </c>
      <c r="J357" s="14" t="str">
        <f aca="false">IF($C357="","",INT((Boshqaruv!$C$12-$C357)/365.25))</f>
        <v/>
      </c>
      <c r="K357" s="14" t="str">
        <f aca="false">IF($J357="","",IF($J357&lt;=14,"Ha","Yo'q"))</f>
        <v/>
      </c>
      <c r="L357" s="13"/>
      <c r="M357" s="13"/>
      <c r="N357" s="14" t="str">
        <f aca="false">IF($B357="","",IF(AND(OR($L357="",$L357&lt;=Boshqaruv!$C$12),OR($M357="",$M357&gt;Boshqaruv!$C$12)),"Ha",""))</f>
        <v/>
      </c>
      <c r="O357" s="25"/>
      <c r="P357" s="25"/>
      <c r="Q357" s="12"/>
      <c r="R357" s="13"/>
      <c r="S357" s="13"/>
      <c r="T357" s="14" t="str">
        <f aca="false">IF($B357="","",IF(AND($P357="Ha",$N357="Ha",OR($R357="",$R357&lt;=Boshqaruv!$C$12),OR($S357="",$S357&gt;Boshqaruv!$C$12)),"Ha",""))</f>
        <v/>
      </c>
      <c r="U357" s="13"/>
      <c r="V357" s="12"/>
      <c r="W357" s="14" t="str">
        <f aca="false">IF(OR($B357="",$C357=""),"",IF(COUNTIFS($B$5:$B$1804,$B357,$C$5:$C$1804,$C357)&gt;1,"Takror",""))</f>
        <v/>
      </c>
    </row>
    <row r="358" customFormat="false" ht="15" hidden="false" customHeight="false" outlineLevel="0" collapsed="false">
      <c r="A358" s="8" t="n">
        <v>354</v>
      </c>
      <c r="B358" s="12"/>
      <c r="C358" s="13"/>
      <c r="D358" s="24"/>
      <c r="E358" s="25"/>
      <c r="F358" s="12"/>
      <c r="G358" s="12"/>
      <c r="H358" s="25"/>
      <c r="I358" s="26" t="str">
        <f aca="false">IF(OR($B358="",$C358=""),"",$B358&amp;" ("&amp;DAY($C358)&amp;"."&amp;MONTH($C358)&amp;"."&amp;YEAR($C358)&amp;")")</f>
        <v/>
      </c>
      <c r="J358" s="14" t="str">
        <f aca="false">IF($C358="","",INT((Boshqaruv!$C$12-$C358)/365.25))</f>
        <v/>
      </c>
      <c r="K358" s="14" t="str">
        <f aca="false">IF($J358="","",IF($J358&lt;=14,"Ha","Yo'q"))</f>
        <v/>
      </c>
      <c r="L358" s="13"/>
      <c r="M358" s="13"/>
      <c r="N358" s="14" t="str">
        <f aca="false">IF($B358="","",IF(AND(OR($L358="",$L358&lt;=Boshqaruv!$C$12),OR($M358="",$M358&gt;Boshqaruv!$C$12)),"Ha",""))</f>
        <v/>
      </c>
      <c r="O358" s="25"/>
      <c r="P358" s="25"/>
      <c r="Q358" s="12"/>
      <c r="R358" s="13"/>
      <c r="S358" s="13"/>
      <c r="T358" s="14" t="str">
        <f aca="false">IF($B358="","",IF(AND($P358="Ha",$N358="Ha",OR($R358="",$R358&lt;=Boshqaruv!$C$12),OR($S358="",$S358&gt;Boshqaruv!$C$12)),"Ha",""))</f>
        <v/>
      </c>
      <c r="U358" s="13"/>
      <c r="V358" s="12"/>
      <c r="W358" s="14" t="str">
        <f aca="false">IF(OR($B358="",$C358=""),"",IF(COUNTIFS($B$5:$B$1804,$B358,$C$5:$C$1804,$C358)&gt;1,"Takror",""))</f>
        <v/>
      </c>
    </row>
    <row r="359" customFormat="false" ht="15" hidden="false" customHeight="false" outlineLevel="0" collapsed="false">
      <c r="A359" s="8" t="n">
        <v>355</v>
      </c>
      <c r="B359" s="12"/>
      <c r="C359" s="13"/>
      <c r="D359" s="24"/>
      <c r="E359" s="25"/>
      <c r="F359" s="12"/>
      <c r="G359" s="12"/>
      <c r="H359" s="25"/>
      <c r="I359" s="26" t="str">
        <f aca="false">IF(OR($B359="",$C359=""),"",$B359&amp;" ("&amp;DAY($C359)&amp;"."&amp;MONTH($C359)&amp;"."&amp;YEAR($C359)&amp;")")</f>
        <v/>
      </c>
      <c r="J359" s="14" t="str">
        <f aca="false">IF($C359="","",INT((Boshqaruv!$C$12-$C359)/365.25))</f>
        <v/>
      </c>
      <c r="K359" s="14" t="str">
        <f aca="false">IF($J359="","",IF($J359&lt;=14,"Ha","Yo'q"))</f>
        <v/>
      </c>
      <c r="L359" s="13"/>
      <c r="M359" s="13"/>
      <c r="N359" s="14" t="str">
        <f aca="false">IF($B359="","",IF(AND(OR($L359="",$L359&lt;=Boshqaruv!$C$12),OR($M359="",$M359&gt;Boshqaruv!$C$12)),"Ha",""))</f>
        <v/>
      </c>
      <c r="O359" s="25"/>
      <c r="P359" s="25"/>
      <c r="Q359" s="12"/>
      <c r="R359" s="13"/>
      <c r="S359" s="13"/>
      <c r="T359" s="14" t="str">
        <f aca="false">IF($B359="","",IF(AND($P359="Ha",$N359="Ha",OR($R359="",$R359&lt;=Boshqaruv!$C$12),OR($S359="",$S359&gt;Boshqaruv!$C$12)),"Ha",""))</f>
        <v/>
      </c>
      <c r="U359" s="13"/>
      <c r="V359" s="12"/>
      <c r="W359" s="14" t="str">
        <f aca="false">IF(OR($B359="",$C359=""),"",IF(COUNTIFS($B$5:$B$1804,$B359,$C$5:$C$1804,$C359)&gt;1,"Takror",""))</f>
        <v/>
      </c>
    </row>
    <row r="360" customFormat="false" ht="15" hidden="false" customHeight="false" outlineLevel="0" collapsed="false">
      <c r="A360" s="8" t="n">
        <v>356</v>
      </c>
      <c r="B360" s="12"/>
      <c r="C360" s="13"/>
      <c r="D360" s="24"/>
      <c r="E360" s="25"/>
      <c r="F360" s="12"/>
      <c r="G360" s="12"/>
      <c r="H360" s="25"/>
      <c r="I360" s="26" t="str">
        <f aca="false">IF(OR($B360="",$C360=""),"",$B360&amp;" ("&amp;DAY($C360)&amp;"."&amp;MONTH($C360)&amp;"."&amp;YEAR($C360)&amp;")")</f>
        <v/>
      </c>
      <c r="J360" s="14" t="str">
        <f aca="false">IF($C360="","",INT((Boshqaruv!$C$12-$C360)/365.25))</f>
        <v/>
      </c>
      <c r="K360" s="14" t="str">
        <f aca="false">IF($J360="","",IF($J360&lt;=14,"Ha","Yo'q"))</f>
        <v/>
      </c>
      <c r="L360" s="13"/>
      <c r="M360" s="13"/>
      <c r="N360" s="14" t="str">
        <f aca="false">IF($B360="","",IF(AND(OR($L360="",$L360&lt;=Boshqaruv!$C$12),OR($M360="",$M360&gt;Boshqaruv!$C$12)),"Ha",""))</f>
        <v/>
      </c>
      <c r="O360" s="25"/>
      <c r="P360" s="25"/>
      <c r="Q360" s="12"/>
      <c r="R360" s="13"/>
      <c r="S360" s="13"/>
      <c r="T360" s="14" t="str">
        <f aca="false">IF($B360="","",IF(AND($P360="Ha",$N360="Ha",OR($R360="",$R360&lt;=Boshqaruv!$C$12),OR($S360="",$S360&gt;Boshqaruv!$C$12)),"Ha",""))</f>
        <v/>
      </c>
      <c r="U360" s="13"/>
      <c r="V360" s="12"/>
      <c r="W360" s="14" t="str">
        <f aca="false">IF(OR($B360="",$C360=""),"",IF(COUNTIFS($B$5:$B$1804,$B360,$C$5:$C$1804,$C360)&gt;1,"Takror",""))</f>
        <v/>
      </c>
    </row>
    <row r="361" customFormat="false" ht="15" hidden="false" customHeight="false" outlineLevel="0" collapsed="false">
      <c r="A361" s="8" t="n">
        <v>357</v>
      </c>
      <c r="B361" s="12"/>
      <c r="C361" s="13"/>
      <c r="D361" s="24"/>
      <c r="E361" s="25"/>
      <c r="F361" s="12"/>
      <c r="G361" s="12"/>
      <c r="H361" s="25"/>
      <c r="I361" s="26" t="str">
        <f aca="false">IF(OR($B361="",$C361=""),"",$B361&amp;" ("&amp;DAY($C361)&amp;"."&amp;MONTH($C361)&amp;"."&amp;YEAR($C361)&amp;")")</f>
        <v/>
      </c>
      <c r="J361" s="14" t="str">
        <f aca="false">IF($C361="","",INT((Boshqaruv!$C$12-$C361)/365.25))</f>
        <v/>
      </c>
      <c r="K361" s="14" t="str">
        <f aca="false">IF($J361="","",IF($J361&lt;=14,"Ha","Yo'q"))</f>
        <v/>
      </c>
      <c r="L361" s="13"/>
      <c r="M361" s="13"/>
      <c r="N361" s="14" t="str">
        <f aca="false">IF($B361="","",IF(AND(OR($L361="",$L361&lt;=Boshqaruv!$C$12),OR($M361="",$M361&gt;Boshqaruv!$C$12)),"Ha",""))</f>
        <v/>
      </c>
      <c r="O361" s="25"/>
      <c r="P361" s="25"/>
      <c r="Q361" s="12"/>
      <c r="R361" s="13"/>
      <c r="S361" s="13"/>
      <c r="T361" s="14" t="str">
        <f aca="false">IF($B361="","",IF(AND($P361="Ha",$N361="Ha",OR($R361="",$R361&lt;=Boshqaruv!$C$12),OR($S361="",$S361&gt;Boshqaruv!$C$12)),"Ha",""))</f>
        <v/>
      </c>
      <c r="U361" s="13"/>
      <c r="V361" s="12"/>
      <c r="W361" s="14" t="str">
        <f aca="false">IF(OR($B361="",$C361=""),"",IF(COUNTIFS($B$5:$B$1804,$B361,$C$5:$C$1804,$C361)&gt;1,"Takror",""))</f>
        <v/>
      </c>
    </row>
    <row r="362" customFormat="false" ht="15" hidden="false" customHeight="false" outlineLevel="0" collapsed="false">
      <c r="A362" s="8" t="n">
        <v>358</v>
      </c>
      <c r="B362" s="12"/>
      <c r="C362" s="13"/>
      <c r="D362" s="24"/>
      <c r="E362" s="25"/>
      <c r="F362" s="12"/>
      <c r="G362" s="12"/>
      <c r="H362" s="25"/>
      <c r="I362" s="26" t="str">
        <f aca="false">IF(OR($B362="",$C362=""),"",$B362&amp;" ("&amp;DAY($C362)&amp;"."&amp;MONTH($C362)&amp;"."&amp;YEAR($C362)&amp;")")</f>
        <v/>
      </c>
      <c r="J362" s="14" t="str">
        <f aca="false">IF($C362="","",INT((Boshqaruv!$C$12-$C362)/365.25))</f>
        <v/>
      </c>
      <c r="K362" s="14" t="str">
        <f aca="false">IF($J362="","",IF($J362&lt;=14,"Ha","Yo'q"))</f>
        <v/>
      </c>
      <c r="L362" s="13"/>
      <c r="M362" s="13"/>
      <c r="N362" s="14" t="str">
        <f aca="false">IF($B362="","",IF(AND(OR($L362="",$L362&lt;=Boshqaruv!$C$12),OR($M362="",$M362&gt;Boshqaruv!$C$12)),"Ha",""))</f>
        <v/>
      </c>
      <c r="O362" s="25"/>
      <c r="P362" s="25"/>
      <c r="Q362" s="12"/>
      <c r="R362" s="13"/>
      <c r="S362" s="13"/>
      <c r="T362" s="14" t="str">
        <f aca="false">IF($B362="","",IF(AND($P362="Ha",$N362="Ha",OR($R362="",$R362&lt;=Boshqaruv!$C$12),OR($S362="",$S362&gt;Boshqaruv!$C$12)),"Ha",""))</f>
        <v/>
      </c>
      <c r="U362" s="13"/>
      <c r="V362" s="12"/>
      <c r="W362" s="14" t="str">
        <f aca="false">IF(OR($B362="",$C362=""),"",IF(COUNTIFS($B$5:$B$1804,$B362,$C$5:$C$1804,$C362)&gt;1,"Takror",""))</f>
        <v/>
      </c>
    </row>
    <row r="363" customFormat="false" ht="15" hidden="false" customHeight="false" outlineLevel="0" collapsed="false">
      <c r="A363" s="8" t="n">
        <v>359</v>
      </c>
      <c r="B363" s="12"/>
      <c r="C363" s="13"/>
      <c r="D363" s="24"/>
      <c r="E363" s="25"/>
      <c r="F363" s="12"/>
      <c r="G363" s="12"/>
      <c r="H363" s="25"/>
      <c r="I363" s="26" t="str">
        <f aca="false">IF(OR($B363="",$C363=""),"",$B363&amp;" ("&amp;DAY($C363)&amp;"."&amp;MONTH($C363)&amp;"."&amp;YEAR($C363)&amp;")")</f>
        <v/>
      </c>
      <c r="J363" s="14" t="str">
        <f aca="false">IF($C363="","",INT((Boshqaruv!$C$12-$C363)/365.25))</f>
        <v/>
      </c>
      <c r="K363" s="14" t="str">
        <f aca="false">IF($J363="","",IF($J363&lt;=14,"Ha","Yo'q"))</f>
        <v/>
      </c>
      <c r="L363" s="13"/>
      <c r="M363" s="13"/>
      <c r="N363" s="14" t="str">
        <f aca="false">IF($B363="","",IF(AND(OR($L363="",$L363&lt;=Boshqaruv!$C$12),OR($M363="",$M363&gt;Boshqaruv!$C$12)),"Ha",""))</f>
        <v/>
      </c>
      <c r="O363" s="25"/>
      <c r="P363" s="25"/>
      <c r="Q363" s="12"/>
      <c r="R363" s="13"/>
      <c r="S363" s="13"/>
      <c r="T363" s="14" t="str">
        <f aca="false">IF($B363="","",IF(AND($P363="Ha",$N363="Ha",OR($R363="",$R363&lt;=Boshqaruv!$C$12),OR($S363="",$S363&gt;Boshqaruv!$C$12)),"Ha",""))</f>
        <v/>
      </c>
      <c r="U363" s="13"/>
      <c r="V363" s="12"/>
      <c r="W363" s="14" t="str">
        <f aca="false">IF(OR($B363="",$C363=""),"",IF(COUNTIFS($B$5:$B$1804,$B363,$C$5:$C$1804,$C363)&gt;1,"Takror",""))</f>
        <v/>
      </c>
    </row>
    <row r="364" customFormat="false" ht="15" hidden="false" customHeight="false" outlineLevel="0" collapsed="false">
      <c r="A364" s="8" t="n">
        <v>360</v>
      </c>
      <c r="B364" s="12"/>
      <c r="C364" s="13"/>
      <c r="D364" s="24"/>
      <c r="E364" s="25"/>
      <c r="F364" s="12"/>
      <c r="G364" s="12"/>
      <c r="H364" s="25"/>
      <c r="I364" s="26" t="str">
        <f aca="false">IF(OR($B364="",$C364=""),"",$B364&amp;" ("&amp;DAY($C364)&amp;"."&amp;MONTH($C364)&amp;"."&amp;YEAR($C364)&amp;")")</f>
        <v/>
      </c>
      <c r="J364" s="14" t="str">
        <f aca="false">IF($C364="","",INT((Boshqaruv!$C$12-$C364)/365.25))</f>
        <v/>
      </c>
      <c r="K364" s="14" t="str">
        <f aca="false">IF($J364="","",IF($J364&lt;=14,"Ha","Yo'q"))</f>
        <v/>
      </c>
      <c r="L364" s="13"/>
      <c r="M364" s="13"/>
      <c r="N364" s="14" t="str">
        <f aca="false">IF($B364="","",IF(AND(OR($L364="",$L364&lt;=Boshqaruv!$C$12),OR($M364="",$M364&gt;Boshqaruv!$C$12)),"Ha",""))</f>
        <v/>
      </c>
      <c r="O364" s="25"/>
      <c r="P364" s="25"/>
      <c r="Q364" s="12"/>
      <c r="R364" s="13"/>
      <c r="S364" s="13"/>
      <c r="T364" s="14" t="str">
        <f aca="false">IF($B364="","",IF(AND($P364="Ha",$N364="Ha",OR($R364="",$R364&lt;=Boshqaruv!$C$12),OR($S364="",$S364&gt;Boshqaruv!$C$12)),"Ha",""))</f>
        <v/>
      </c>
      <c r="U364" s="13"/>
      <c r="V364" s="12"/>
      <c r="W364" s="14" t="str">
        <f aca="false">IF(OR($B364="",$C364=""),"",IF(COUNTIFS($B$5:$B$1804,$B364,$C$5:$C$1804,$C364)&gt;1,"Takror",""))</f>
        <v/>
      </c>
    </row>
    <row r="365" customFormat="false" ht="15" hidden="false" customHeight="false" outlineLevel="0" collapsed="false">
      <c r="A365" s="8" t="n">
        <v>361</v>
      </c>
      <c r="B365" s="12"/>
      <c r="C365" s="13"/>
      <c r="D365" s="24"/>
      <c r="E365" s="25"/>
      <c r="F365" s="12"/>
      <c r="G365" s="12"/>
      <c r="H365" s="25"/>
      <c r="I365" s="26" t="str">
        <f aca="false">IF(OR($B365="",$C365=""),"",$B365&amp;" ("&amp;DAY($C365)&amp;"."&amp;MONTH($C365)&amp;"."&amp;YEAR($C365)&amp;")")</f>
        <v/>
      </c>
      <c r="J365" s="14" t="str">
        <f aca="false">IF($C365="","",INT((Boshqaruv!$C$12-$C365)/365.25))</f>
        <v/>
      </c>
      <c r="K365" s="14" t="str">
        <f aca="false">IF($J365="","",IF($J365&lt;=14,"Ha","Yo'q"))</f>
        <v/>
      </c>
      <c r="L365" s="13"/>
      <c r="M365" s="13"/>
      <c r="N365" s="14" t="str">
        <f aca="false">IF($B365="","",IF(AND(OR($L365="",$L365&lt;=Boshqaruv!$C$12),OR($M365="",$M365&gt;Boshqaruv!$C$12)),"Ha",""))</f>
        <v/>
      </c>
      <c r="O365" s="25"/>
      <c r="P365" s="25"/>
      <c r="Q365" s="12"/>
      <c r="R365" s="13"/>
      <c r="S365" s="13"/>
      <c r="T365" s="14" t="str">
        <f aca="false">IF($B365="","",IF(AND($P365="Ha",$N365="Ha",OR($R365="",$R365&lt;=Boshqaruv!$C$12),OR($S365="",$S365&gt;Boshqaruv!$C$12)),"Ha",""))</f>
        <v/>
      </c>
      <c r="U365" s="13"/>
      <c r="V365" s="12"/>
      <c r="W365" s="14" t="str">
        <f aca="false">IF(OR($B365="",$C365=""),"",IF(COUNTIFS($B$5:$B$1804,$B365,$C$5:$C$1804,$C365)&gt;1,"Takror",""))</f>
        <v/>
      </c>
    </row>
    <row r="366" customFormat="false" ht="15" hidden="false" customHeight="false" outlineLevel="0" collapsed="false">
      <c r="A366" s="8" t="n">
        <v>362</v>
      </c>
      <c r="B366" s="12"/>
      <c r="C366" s="13"/>
      <c r="D366" s="24"/>
      <c r="E366" s="25"/>
      <c r="F366" s="12"/>
      <c r="G366" s="12"/>
      <c r="H366" s="25"/>
      <c r="I366" s="26" t="str">
        <f aca="false">IF(OR($B366="",$C366=""),"",$B366&amp;" ("&amp;DAY($C366)&amp;"."&amp;MONTH($C366)&amp;"."&amp;YEAR($C366)&amp;")")</f>
        <v/>
      </c>
      <c r="J366" s="14" t="str">
        <f aca="false">IF($C366="","",INT((Boshqaruv!$C$12-$C366)/365.25))</f>
        <v/>
      </c>
      <c r="K366" s="14" t="str">
        <f aca="false">IF($J366="","",IF($J366&lt;=14,"Ha","Yo'q"))</f>
        <v/>
      </c>
      <c r="L366" s="13"/>
      <c r="M366" s="13"/>
      <c r="N366" s="14" t="str">
        <f aca="false">IF($B366="","",IF(AND(OR($L366="",$L366&lt;=Boshqaruv!$C$12),OR($M366="",$M366&gt;Boshqaruv!$C$12)),"Ha",""))</f>
        <v/>
      </c>
      <c r="O366" s="25"/>
      <c r="P366" s="25"/>
      <c r="Q366" s="12"/>
      <c r="R366" s="13"/>
      <c r="S366" s="13"/>
      <c r="T366" s="14" t="str">
        <f aca="false">IF($B366="","",IF(AND($P366="Ha",$N366="Ha",OR($R366="",$R366&lt;=Boshqaruv!$C$12),OR($S366="",$S366&gt;Boshqaruv!$C$12)),"Ha",""))</f>
        <v/>
      </c>
      <c r="U366" s="13"/>
      <c r="V366" s="12"/>
      <c r="W366" s="14" t="str">
        <f aca="false">IF(OR($B366="",$C366=""),"",IF(COUNTIFS($B$5:$B$1804,$B366,$C$5:$C$1804,$C366)&gt;1,"Takror",""))</f>
        <v/>
      </c>
    </row>
    <row r="367" customFormat="false" ht="15" hidden="false" customHeight="false" outlineLevel="0" collapsed="false">
      <c r="A367" s="8" t="n">
        <v>363</v>
      </c>
      <c r="B367" s="12"/>
      <c r="C367" s="13"/>
      <c r="D367" s="24"/>
      <c r="E367" s="25"/>
      <c r="F367" s="12"/>
      <c r="G367" s="12"/>
      <c r="H367" s="25"/>
      <c r="I367" s="26" t="str">
        <f aca="false">IF(OR($B367="",$C367=""),"",$B367&amp;" ("&amp;DAY($C367)&amp;"."&amp;MONTH($C367)&amp;"."&amp;YEAR($C367)&amp;")")</f>
        <v/>
      </c>
      <c r="J367" s="14" t="str">
        <f aca="false">IF($C367="","",INT((Boshqaruv!$C$12-$C367)/365.25))</f>
        <v/>
      </c>
      <c r="K367" s="14" t="str">
        <f aca="false">IF($J367="","",IF($J367&lt;=14,"Ha","Yo'q"))</f>
        <v/>
      </c>
      <c r="L367" s="13"/>
      <c r="M367" s="13"/>
      <c r="N367" s="14" t="str">
        <f aca="false">IF($B367="","",IF(AND(OR($L367="",$L367&lt;=Boshqaruv!$C$12),OR($M367="",$M367&gt;Boshqaruv!$C$12)),"Ha",""))</f>
        <v/>
      </c>
      <c r="O367" s="25"/>
      <c r="P367" s="25"/>
      <c r="Q367" s="12"/>
      <c r="R367" s="13"/>
      <c r="S367" s="13"/>
      <c r="T367" s="14" t="str">
        <f aca="false">IF($B367="","",IF(AND($P367="Ha",$N367="Ha",OR($R367="",$R367&lt;=Boshqaruv!$C$12),OR($S367="",$S367&gt;Boshqaruv!$C$12)),"Ha",""))</f>
        <v/>
      </c>
      <c r="U367" s="13"/>
      <c r="V367" s="12"/>
      <c r="W367" s="14" t="str">
        <f aca="false">IF(OR($B367="",$C367=""),"",IF(COUNTIFS($B$5:$B$1804,$B367,$C$5:$C$1804,$C367)&gt;1,"Takror",""))</f>
        <v/>
      </c>
    </row>
    <row r="368" customFormat="false" ht="15" hidden="false" customHeight="false" outlineLevel="0" collapsed="false">
      <c r="A368" s="8" t="n">
        <v>364</v>
      </c>
      <c r="B368" s="12"/>
      <c r="C368" s="13"/>
      <c r="D368" s="24"/>
      <c r="E368" s="25"/>
      <c r="F368" s="12"/>
      <c r="G368" s="12"/>
      <c r="H368" s="25"/>
      <c r="I368" s="26" t="str">
        <f aca="false">IF(OR($B368="",$C368=""),"",$B368&amp;" ("&amp;DAY($C368)&amp;"."&amp;MONTH($C368)&amp;"."&amp;YEAR($C368)&amp;")")</f>
        <v/>
      </c>
      <c r="J368" s="14" t="str">
        <f aca="false">IF($C368="","",INT((Boshqaruv!$C$12-$C368)/365.25))</f>
        <v/>
      </c>
      <c r="K368" s="14" t="str">
        <f aca="false">IF($J368="","",IF($J368&lt;=14,"Ha","Yo'q"))</f>
        <v/>
      </c>
      <c r="L368" s="13"/>
      <c r="M368" s="13"/>
      <c r="N368" s="14" t="str">
        <f aca="false">IF($B368="","",IF(AND(OR($L368="",$L368&lt;=Boshqaruv!$C$12),OR($M368="",$M368&gt;Boshqaruv!$C$12)),"Ha",""))</f>
        <v/>
      </c>
      <c r="O368" s="25"/>
      <c r="P368" s="25"/>
      <c r="Q368" s="12"/>
      <c r="R368" s="13"/>
      <c r="S368" s="13"/>
      <c r="T368" s="14" t="str">
        <f aca="false">IF($B368="","",IF(AND($P368="Ha",$N368="Ha",OR($R368="",$R368&lt;=Boshqaruv!$C$12),OR($S368="",$S368&gt;Boshqaruv!$C$12)),"Ha",""))</f>
        <v/>
      </c>
      <c r="U368" s="13"/>
      <c r="V368" s="12"/>
      <c r="W368" s="14" t="str">
        <f aca="false">IF(OR($B368="",$C368=""),"",IF(COUNTIFS($B$5:$B$1804,$B368,$C$5:$C$1804,$C368)&gt;1,"Takror",""))</f>
        <v/>
      </c>
    </row>
    <row r="369" customFormat="false" ht="15" hidden="false" customHeight="false" outlineLevel="0" collapsed="false">
      <c r="A369" s="8" t="n">
        <v>365</v>
      </c>
      <c r="B369" s="12"/>
      <c r="C369" s="13"/>
      <c r="D369" s="24"/>
      <c r="E369" s="25"/>
      <c r="F369" s="12"/>
      <c r="G369" s="12"/>
      <c r="H369" s="25"/>
      <c r="I369" s="26" t="str">
        <f aca="false">IF(OR($B369="",$C369=""),"",$B369&amp;" ("&amp;DAY($C369)&amp;"."&amp;MONTH($C369)&amp;"."&amp;YEAR($C369)&amp;")")</f>
        <v/>
      </c>
      <c r="J369" s="14" t="str">
        <f aca="false">IF($C369="","",INT((Boshqaruv!$C$12-$C369)/365.25))</f>
        <v/>
      </c>
      <c r="K369" s="14" t="str">
        <f aca="false">IF($J369="","",IF($J369&lt;=14,"Ha","Yo'q"))</f>
        <v/>
      </c>
      <c r="L369" s="13"/>
      <c r="M369" s="13"/>
      <c r="N369" s="14" t="str">
        <f aca="false">IF($B369="","",IF(AND(OR($L369="",$L369&lt;=Boshqaruv!$C$12),OR($M369="",$M369&gt;Boshqaruv!$C$12)),"Ha",""))</f>
        <v/>
      </c>
      <c r="O369" s="25"/>
      <c r="P369" s="25"/>
      <c r="Q369" s="12"/>
      <c r="R369" s="13"/>
      <c r="S369" s="13"/>
      <c r="T369" s="14" t="str">
        <f aca="false">IF($B369="","",IF(AND($P369="Ha",$N369="Ha",OR($R369="",$R369&lt;=Boshqaruv!$C$12),OR($S369="",$S369&gt;Boshqaruv!$C$12)),"Ha",""))</f>
        <v/>
      </c>
      <c r="U369" s="13"/>
      <c r="V369" s="12"/>
      <c r="W369" s="14" t="str">
        <f aca="false">IF(OR($B369="",$C369=""),"",IF(COUNTIFS($B$5:$B$1804,$B369,$C$5:$C$1804,$C369)&gt;1,"Takror",""))</f>
        <v/>
      </c>
    </row>
    <row r="370" customFormat="false" ht="15" hidden="false" customHeight="false" outlineLevel="0" collapsed="false">
      <c r="A370" s="8" t="n">
        <v>366</v>
      </c>
      <c r="B370" s="12"/>
      <c r="C370" s="13"/>
      <c r="D370" s="24"/>
      <c r="E370" s="25"/>
      <c r="F370" s="12"/>
      <c r="G370" s="12"/>
      <c r="H370" s="25"/>
      <c r="I370" s="26" t="str">
        <f aca="false">IF(OR($B370="",$C370=""),"",$B370&amp;" ("&amp;DAY($C370)&amp;"."&amp;MONTH($C370)&amp;"."&amp;YEAR($C370)&amp;")")</f>
        <v/>
      </c>
      <c r="J370" s="14" t="str">
        <f aca="false">IF($C370="","",INT((Boshqaruv!$C$12-$C370)/365.25))</f>
        <v/>
      </c>
      <c r="K370" s="14" t="str">
        <f aca="false">IF($J370="","",IF($J370&lt;=14,"Ha","Yo'q"))</f>
        <v/>
      </c>
      <c r="L370" s="13"/>
      <c r="M370" s="13"/>
      <c r="N370" s="14" t="str">
        <f aca="false">IF($B370="","",IF(AND(OR($L370="",$L370&lt;=Boshqaruv!$C$12),OR($M370="",$M370&gt;Boshqaruv!$C$12)),"Ha",""))</f>
        <v/>
      </c>
      <c r="O370" s="25"/>
      <c r="P370" s="25"/>
      <c r="Q370" s="12"/>
      <c r="R370" s="13"/>
      <c r="S370" s="13"/>
      <c r="T370" s="14" t="str">
        <f aca="false">IF($B370="","",IF(AND($P370="Ha",$N370="Ha",OR($R370="",$R370&lt;=Boshqaruv!$C$12),OR($S370="",$S370&gt;Boshqaruv!$C$12)),"Ha",""))</f>
        <v/>
      </c>
      <c r="U370" s="13"/>
      <c r="V370" s="12"/>
      <c r="W370" s="14" t="str">
        <f aca="false">IF(OR($B370="",$C370=""),"",IF(COUNTIFS($B$5:$B$1804,$B370,$C$5:$C$1804,$C370)&gt;1,"Takror",""))</f>
        <v/>
      </c>
    </row>
    <row r="371" customFormat="false" ht="15" hidden="false" customHeight="false" outlineLevel="0" collapsed="false">
      <c r="A371" s="8" t="n">
        <v>367</v>
      </c>
      <c r="B371" s="12"/>
      <c r="C371" s="13"/>
      <c r="D371" s="24"/>
      <c r="E371" s="25"/>
      <c r="F371" s="12"/>
      <c r="G371" s="12"/>
      <c r="H371" s="25"/>
      <c r="I371" s="26" t="str">
        <f aca="false">IF(OR($B371="",$C371=""),"",$B371&amp;" ("&amp;DAY($C371)&amp;"."&amp;MONTH($C371)&amp;"."&amp;YEAR($C371)&amp;")")</f>
        <v/>
      </c>
      <c r="J371" s="14" t="str">
        <f aca="false">IF($C371="","",INT((Boshqaruv!$C$12-$C371)/365.25))</f>
        <v/>
      </c>
      <c r="K371" s="14" t="str">
        <f aca="false">IF($J371="","",IF($J371&lt;=14,"Ha","Yo'q"))</f>
        <v/>
      </c>
      <c r="L371" s="13"/>
      <c r="M371" s="13"/>
      <c r="N371" s="14" t="str">
        <f aca="false">IF($B371="","",IF(AND(OR($L371="",$L371&lt;=Boshqaruv!$C$12),OR($M371="",$M371&gt;Boshqaruv!$C$12)),"Ha",""))</f>
        <v/>
      </c>
      <c r="O371" s="25"/>
      <c r="P371" s="25"/>
      <c r="Q371" s="12"/>
      <c r="R371" s="13"/>
      <c r="S371" s="13"/>
      <c r="T371" s="14" t="str">
        <f aca="false">IF($B371="","",IF(AND($P371="Ha",$N371="Ha",OR($R371="",$R371&lt;=Boshqaruv!$C$12),OR($S371="",$S371&gt;Boshqaruv!$C$12)),"Ha",""))</f>
        <v/>
      </c>
      <c r="U371" s="13"/>
      <c r="V371" s="12"/>
      <c r="W371" s="14" t="str">
        <f aca="false">IF(OR($B371="",$C371=""),"",IF(COUNTIFS($B$5:$B$1804,$B371,$C$5:$C$1804,$C371)&gt;1,"Takror",""))</f>
        <v/>
      </c>
    </row>
    <row r="372" customFormat="false" ht="15" hidden="false" customHeight="false" outlineLevel="0" collapsed="false">
      <c r="A372" s="8" t="n">
        <v>368</v>
      </c>
      <c r="B372" s="12"/>
      <c r="C372" s="13"/>
      <c r="D372" s="24"/>
      <c r="E372" s="25"/>
      <c r="F372" s="12"/>
      <c r="G372" s="12"/>
      <c r="H372" s="25"/>
      <c r="I372" s="26" t="str">
        <f aca="false">IF(OR($B372="",$C372=""),"",$B372&amp;" ("&amp;DAY($C372)&amp;"."&amp;MONTH($C372)&amp;"."&amp;YEAR($C372)&amp;")")</f>
        <v/>
      </c>
      <c r="J372" s="14" t="str">
        <f aca="false">IF($C372="","",INT((Boshqaruv!$C$12-$C372)/365.25))</f>
        <v/>
      </c>
      <c r="K372" s="14" t="str">
        <f aca="false">IF($J372="","",IF($J372&lt;=14,"Ha","Yo'q"))</f>
        <v/>
      </c>
      <c r="L372" s="13"/>
      <c r="M372" s="13"/>
      <c r="N372" s="14" t="str">
        <f aca="false">IF($B372="","",IF(AND(OR($L372="",$L372&lt;=Boshqaruv!$C$12),OR($M372="",$M372&gt;Boshqaruv!$C$12)),"Ha",""))</f>
        <v/>
      </c>
      <c r="O372" s="25"/>
      <c r="P372" s="25"/>
      <c r="Q372" s="12"/>
      <c r="R372" s="13"/>
      <c r="S372" s="13"/>
      <c r="T372" s="14" t="str">
        <f aca="false">IF($B372="","",IF(AND($P372="Ha",$N372="Ha",OR($R372="",$R372&lt;=Boshqaruv!$C$12),OR($S372="",$S372&gt;Boshqaruv!$C$12)),"Ha",""))</f>
        <v/>
      </c>
      <c r="U372" s="13"/>
      <c r="V372" s="12"/>
      <c r="W372" s="14" t="str">
        <f aca="false">IF(OR($B372="",$C372=""),"",IF(COUNTIFS($B$5:$B$1804,$B372,$C$5:$C$1804,$C372)&gt;1,"Takror",""))</f>
        <v/>
      </c>
    </row>
    <row r="373" customFormat="false" ht="15" hidden="false" customHeight="false" outlineLevel="0" collapsed="false">
      <c r="A373" s="8" t="n">
        <v>369</v>
      </c>
      <c r="B373" s="12"/>
      <c r="C373" s="13"/>
      <c r="D373" s="24"/>
      <c r="E373" s="25"/>
      <c r="F373" s="12"/>
      <c r="G373" s="12"/>
      <c r="H373" s="25"/>
      <c r="I373" s="26" t="str">
        <f aca="false">IF(OR($B373="",$C373=""),"",$B373&amp;" ("&amp;DAY($C373)&amp;"."&amp;MONTH($C373)&amp;"."&amp;YEAR($C373)&amp;")")</f>
        <v/>
      </c>
      <c r="J373" s="14" t="str">
        <f aca="false">IF($C373="","",INT((Boshqaruv!$C$12-$C373)/365.25))</f>
        <v/>
      </c>
      <c r="K373" s="14" t="str">
        <f aca="false">IF($J373="","",IF($J373&lt;=14,"Ha","Yo'q"))</f>
        <v/>
      </c>
      <c r="L373" s="13"/>
      <c r="M373" s="13"/>
      <c r="N373" s="14" t="str">
        <f aca="false">IF($B373="","",IF(AND(OR($L373="",$L373&lt;=Boshqaruv!$C$12),OR($M373="",$M373&gt;Boshqaruv!$C$12)),"Ha",""))</f>
        <v/>
      </c>
      <c r="O373" s="25"/>
      <c r="P373" s="25"/>
      <c r="Q373" s="12"/>
      <c r="R373" s="13"/>
      <c r="S373" s="13"/>
      <c r="T373" s="14" t="str">
        <f aca="false">IF($B373="","",IF(AND($P373="Ha",$N373="Ha",OR($R373="",$R373&lt;=Boshqaruv!$C$12),OR($S373="",$S373&gt;Boshqaruv!$C$12)),"Ha",""))</f>
        <v/>
      </c>
      <c r="U373" s="13"/>
      <c r="V373" s="12"/>
      <c r="W373" s="14" t="str">
        <f aca="false">IF(OR($B373="",$C373=""),"",IF(COUNTIFS($B$5:$B$1804,$B373,$C$5:$C$1804,$C373)&gt;1,"Takror",""))</f>
        <v/>
      </c>
    </row>
    <row r="374" customFormat="false" ht="15" hidden="false" customHeight="false" outlineLevel="0" collapsed="false">
      <c r="A374" s="8" t="n">
        <v>370</v>
      </c>
      <c r="B374" s="12"/>
      <c r="C374" s="13"/>
      <c r="D374" s="24"/>
      <c r="E374" s="25"/>
      <c r="F374" s="12"/>
      <c r="G374" s="12"/>
      <c r="H374" s="25"/>
      <c r="I374" s="26" t="str">
        <f aca="false">IF(OR($B374="",$C374=""),"",$B374&amp;" ("&amp;DAY($C374)&amp;"."&amp;MONTH($C374)&amp;"."&amp;YEAR($C374)&amp;")")</f>
        <v/>
      </c>
      <c r="J374" s="14" t="str">
        <f aca="false">IF($C374="","",INT((Boshqaruv!$C$12-$C374)/365.25))</f>
        <v/>
      </c>
      <c r="K374" s="14" t="str">
        <f aca="false">IF($J374="","",IF($J374&lt;=14,"Ha","Yo'q"))</f>
        <v/>
      </c>
      <c r="L374" s="13"/>
      <c r="M374" s="13"/>
      <c r="N374" s="14" t="str">
        <f aca="false">IF($B374="","",IF(AND(OR($L374="",$L374&lt;=Boshqaruv!$C$12),OR($M374="",$M374&gt;Boshqaruv!$C$12)),"Ha",""))</f>
        <v/>
      </c>
      <c r="O374" s="25"/>
      <c r="P374" s="25"/>
      <c r="Q374" s="12"/>
      <c r="R374" s="13"/>
      <c r="S374" s="13"/>
      <c r="T374" s="14" t="str">
        <f aca="false">IF($B374="","",IF(AND($P374="Ha",$N374="Ha",OR($R374="",$R374&lt;=Boshqaruv!$C$12),OR($S374="",$S374&gt;Boshqaruv!$C$12)),"Ha",""))</f>
        <v/>
      </c>
      <c r="U374" s="13"/>
      <c r="V374" s="12"/>
      <c r="W374" s="14" t="str">
        <f aca="false">IF(OR($B374="",$C374=""),"",IF(COUNTIFS($B$5:$B$1804,$B374,$C$5:$C$1804,$C374)&gt;1,"Takror",""))</f>
        <v/>
      </c>
    </row>
    <row r="375" customFormat="false" ht="15" hidden="false" customHeight="false" outlineLevel="0" collapsed="false">
      <c r="A375" s="8" t="n">
        <v>371</v>
      </c>
      <c r="B375" s="12"/>
      <c r="C375" s="13"/>
      <c r="D375" s="24"/>
      <c r="E375" s="25"/>
      <c r="F375" s="12"/>
      <c r="G375" s="12"/>
      <c r="H375" s="25"/>
      <c r="I375" s="26" t="str">
        <f aca="false">IF(OR($B375="",$C375=""),"",$B375&amp;" ("&amp;DAY($C375)&amp;"."&amp;MONTH($C375)&amp;"."&amp;YEAR($C375)&amp;")")</f>
        <v/>
      </c>
      <c r="J375" s="14" t="str">
        <f aca="false">IF($C375="","",INT((Boshqaruv!$C$12-$C375)/365.25))</f>
        <v/>
      </c>
      <c r="K375" s="14" t="str">
        <f aca="false">IF($J375="","",IF($J375&lt;=14,"Ha","Yo'q"))</f>
        <v/>
      </c>
      <c r="L375" s="13"/>
      <c r="M375" s="13"/>
      <c r="N375" s="14" t="str">
        <f aca="false">IF($B375="","",IF(AND(OR($L375="",$L375&lt;=Boshqaruv!$C$12),OR($M375="",$M375&gt;Boshqaruv!$C$12)),"Ha",""))</f>
        <v/>
      </c>
      <c r="O375" s="25"/>
      <c r="P375" s="25"/>
      <c r="Q375" s="12"/>
      <c r="R375" s="13"/>
      <c r="S375" s="13"/>
      <c r="T375" s="14" t="str">
        <f aca="false">IF($B375="","",IF(AND($P375="Ha",$N375="Ha",OR($R375="",$R375&lt;=Boshqaruv!$C$12),OR($S375="",$S375&gt;Boshqaruv!$C$12)),"Ha",""))</f>
        <v/>
      </c>
      <c r="U375" s="13"/>
      <c r="V375" s="12"/>
      <c r="W375" s="14" t="str">
        <f aca="false">IF(OR($B375="",$C375=""),"",IF(COUNTIFS($B$5:$B$1804,$B375,$C$5:$C$1804,$C375)&gt;1,"Takror",""))</f>
        <v/>
      </c>
    </row>
    <row r="376" customFormat="false" ht="15" hidden="false" customHeight="false" outlineLevel="0" collapsed="false">
      <c r="A376" s="8" t="n">
        <v>372</v>
      </c>
      <c r="B376" s="12"/>
      <c r="C376" s="13"/>
      <c r="D376" s="24"/>
      <c r="E376" s="25"/>
      <c r="F376" s="12"/>
      <c r="G376" s="12"/>
      <c r="H376" s="25"/>
      <c r="I376" s="26" t="str">
        <f aca="false">IF(OR($B376="",$C376=""),"",$B376&amp;" ("&amp;DAY($C376)&amp;"."&amp;MONTH($C376)&amp;"."&amp;YEAR($C376)&amp;")")</f>
        <v/>
      </c>
      <c r="J376" s="14" t="str">
        <f aca="false">IF($C376="","",INT((Boshqaruv!$C$12-$C376)/365.25))</f>
        <v/>
      </c>
      <c r="K376" s="14" t="str">
        <f aca="false">IF($J376="","",IF($J376&lt;=14,"Ha","Yo'q"))</f>
        <v/>
      </c>
      <c r="L376" s="13"/>
      <c r="M376" s="13"/>
      <c r="N376" s="14" t="str">
        <f aca="false">IF($B376="","",IF(AND(OR($L376="",$L376&lt;=Boshqaruv!$C$12),OR($M376="",$M376&gt;Boshqaruv!$C$12)),"Ha",""))</f>
        <v/>
      </c>
      <c r="O376" s="25"/>
      <c r="P376" s="25"/>
      <c r="Q376" s="12"/>
      <c r="R376" s="13"/>
      <c r="S376" s="13"/>
      <c r="T376" s="14" t="str">
        <f aca="false">IF($B376="","",IF(AND($P376="Ha",$N376="Ha",OR($R376="",$R376&lt;=Boshqaruv!$C$12),OR($S376="",$S376&gt;Boshqaruv!$C$12)),"Ha",""))</f>
        <v/>
      </c>
      <c r="U376" s="13"/>
      <c r="V376" s="12"/>
      <c r="W376" s="14" t="str">
        <f aca="false">IF(OR($B376="",$C376=""),"",IF(COUNTIFS($B$5:$B$1804,$B376,$C$5:$C$1804,$C376)&gt;1,"Takror",""))</f>
        <v/>
      </c>
    </row>
    <row r="377" customFormat="false" ht="15" hidden="false" customHeight="false" outlineLevel="0" collapsed="false">
      <c r="A377" s="8" t="n">
        <v>373</v>
      </c>
      <c r="B377" s="12"/>
      <c r="C377" s="13"/>
      <c r="D377" s="24"/>
      <c r="E377" s="25"/>
      <c r="F377" s="12"/>
      <c r="G377" s="12"/>
      <c r="H377" s="25"/>
      <c r="I377" s="26" t="str">
        <f aca="false">IF(OR($B377="",$C377=""),"",$B377&amp;" ("&amp;DAY($C377)&amp;"."&amp;MONTH($C377)&amp;"."&amp;YEAR($C377)&amp;")")</f>
        <v/>
      </c>
      <c r="J377" s="14" t="str">
        <f aca="false">IF($C377="","",INT((Boshqaruv!$C$12-$C377)/365.25))</f>
        <v/>
      </c>
      <c r="K377" s="14" t="str">
        <f aca="false">IF($J377="","",IF($J377&lt;=14,"Ha","Yo'q"))</f>
        <v/>
      </c>
      <c r="L377" s="13"/>
      <c r="M377" s="13"/>
      <c r="N377" s="14" t="str">
        <f aca="false">IF($B377="","",IF(AND(OR($L377="",$L377&lt;=Boshqaruv!$C$12),OR($M377="",$M377&gt;Boshqaruv!$C$12)),"Ha",""))</f>
        <v/>
      </c>
      <c r="O377" s="25"/>
      <c r="P377" s="25"/>
      <c r="Q377" s="12"/>
      <c r="R377" s="13"/>
      <c r="S377" s="13"/>
      <c r="T377" s="14" t="str">
        <f aca="false">IF($B377="","",IF(AND($P377="Ha",$N377="Ha",OR($R377="",$R377&lt;=Boshqaruv!$C$12),OR($S377="",$S377&gt;Boshqaruv!$C$12)),"Ha",""))</f>
        <v/>
      </c>
      <c r="U377" s="13"/>
      <c r="V377" s="12"/>
      <c r="W377" s="14" t="str">
        <f aca="false">IF(OR($B377="",$C377=""),"",IF(COUNTIFS($B$5:$B$1804,$B377,$C$5:$C$1804,$C377)&gt;1,"Takror",""))</f>
        <v/>
      </c>
    </row>
    <row r="378" customFormat="false" ht="15" hidden="false" customHeight="false" outlineLevel="0" collapsed="false">
      <c r="A378" s="8" t="n">
        <v>374</v>
      </c>
      <c r="B378" s="12"/>
      <c r="C378" s="13"/>
      <c r="D378" s="24"/>
      <c r="E378" s="25"/>
      <c r="F378" s="12"/>
      <c r="G378" s="12"/>
      <c r="H378" s="25"/>
      <c r="I378" s="26" t="str">
        <f aca="false">IF(OR($B378="",$C378=""),"",$B378&amp;" ("&amp;DAY($C378)&amp;"."&amp;MONTH($C378)&amp;"."&amp;YEAR($C378)&amp;")")</f>
        <v/>
      </c>
      <c r="J378" s="14" t="str">
        <f aca="false">IF($C378="","",INT((Boshqaruv!$C$12-$C378)/365.25))</f>
        <v/>
      </c>
      <c r="K378" s="14" t="str">
        <f aca="false">IF($J378="","",IF($J378&lt;=14,"Ha","Yo'q"))</f>
        <v/>
      </c>
      <c r="L378" s="13"/>
      <c r="M378" s="13"/>
      <c r="N378" s="14" t="str">
        <f aca="false">IF($B378="","",IF(AND(OR($L378="",$L378&lt;=Boshqaruv!$C$12),OR($M378="",$M378&gt;Boshqaruv!$C$12)),"Ha",""))</f>
        <v/>
      </c>
      <c r="O378" s="25"/>
      <c r="P378" s="25"/>
      <c r="Q378" s="12"/>
      <c r="R378" s="13"/>
      <c r="S378" s="13"/>
      <c r="T378" s="14" t="str">
        <f aca="false">IF($B378="","",IF(AND($P378="Ha",$N378="Ha",OR($R378="",$R378&lt;=Boshqaruv!$C$12),OR($S378="",$S378&gt;Boshqaruv!$C$12)),"Ha",""))</f>
        <v/>
      </c>
      <c r="U378" s="13"/>
      <c r="V378" s="12"/>
      <c r="W378" s="14" t="str">
        <f aca="false">IF(OR($B378="",$C378=""),"",IF(COUNTIFS($B$5:$B$1804,$B378,$C$5:$C$1804,$C378)&gt;1,"Takror",""))</f>
        <v/>
      </c>
    </row>
    <row r="379" customFormat="false" ht="15" hidden="false" customHeight="false" outlineLevel="0" collapsed="false">
      <c r="A379" s="8" t="n">
        <v>375</v>
      </c>
      <c r="B379" s="12"/>
      <c r="C379" s="13"/>
      <c r="D379" s="24"/>
      <c r="E379" s="25"/>
      <c r="F379" s="12"/>
      <c r="G379" s="12"/>
      <c r="H379" s="25"/>
      <c r="I379" s="26" t="str">
        <f aca="false">IF(OR($B379="",$C379=""),"",$B379&amp;" ("&amp;DAY($C379)&amp;"."&amp;MONTH($C379)&amp;"."&amp;YEAR($C379)&amp;")")</f>
        <v/>
      </c>
      <c r="J379" s="14" t="str">
        <f aca="false">IF($C379="","",INT((Boshqaruv!$C$12-$C379)/365.25))</f>
        <v/>
      </c>
      <c r="K379" s="14" t="str">
        <f aca="false">IF($J379="","",IF($J379&lt;=14,"Ha","Yo'q"))</f>
        <v/>
      </c>
      <c r="L379" s="13"/>
      <c r="M379" s="13"/>
      <c r="N379" s="14" t="str">
        <f aca="false">IF($B379="","",IF(AND(OR($L379="",$L379&lt;=Boshqaruv!$C$12),OR($M379="",$M379&gt;Boshqaruv!$C$12)),"Ha",""))</f>
        <v/>
      </c>
      <c r="O379" s="25"/>
      <c r="P379" s="25"/>
      <c r="Q379" s="12"/>
      <c r="R379" s="13"/>
      <c r="S379" s="13"/>
      <c r="T379" s="14" t="str">
        <f aca="false">IF($B379="","",IF(AND($P379="Ha",$N379="Ha",OR($R379="",$R379&lt;=Boshqaruv!$C$12),OR($S379="",$S379&gt;Boshqaruv!$C$12)),"Ha",""))</f>
        <v/>
      </c>
      <c r="U379" s="13"/>
      <c r="V379" s="12"/>
      <c r="W379" s="14" t="str">
        <f aca="false">IF(OR($B379="",$C379=""),"",IF(COUNTIFS($B$5:$B$1804,$B379,$C$5:$C$1804,$C379)&gt;1,"Takror",""))</f>
        <v/>
      </c>
    </row>
    <row r="380" customFormat="false" ht="15" hidden="false" customHeight="false" outlineLevel="0" collapsed="false">
      <c r="A380" s="8" t="n">
        <v>376</v>
      </c>
      <c r="B380" s="12"/>
      <c r="C380" s="13"/>
      <c r="D380" s="24"/>
      <c r="E380" s="25"/>
      <c r="F380" s="12"/>
      <c r="G380" s="12"/>
      <c r="H380" s="25"/>
      <c r="I380" s="26" t="str">
        <f aca="false">IF(OR($B380="",$C380=""),"",$B380&amp;" ("&amp;DAY($C380)&amp;"."&amp;MONTH($C380)&amp;"."&amp;YEAR($C380)&amp;")")</f>
        <v/>
      </c>
      <c r="J380" s="14" t="str">
        <f aca="false">IF($C380="","",INT((Boshqaruv!$C$12-$C380)/365.25))</f>
        <v/>
      </c>
      <c r="K380" s="14" t="str">
        <f aca="false">IF($J380="","",IF($J380&lt;=14,"Ha","Yo'q"))</f>
        <v/>
      </c>
      <c r="L380" s="13"/>
      <c r="M380" s="13"/>
      <c r="N380" s="14" t="str">
        <f aca="false">IF($B380="","",IF(AND(OR($L380="",$L380&lt;=Boshqaruv!$C$12),OR($M380="",$M380&gt;Boshqaruv!$C$12)),"Ha",""))</f>
        <v/>
      </c>
      <c r="O380" s="25"/>
      <c r="P380" s="25"/>
      <c r="Q380" s="12"/>
      <c r="R380" s="13"/>
      <c r="S380" s="13"/>
      <c r="T380" s="14" t="str">
        <f aca="false">IF($B380="","",IF(AND($P380="Ha",$N380="Ha",OR($R380="",$R380&lt;=Boshqaruv!$C$12),OR($S380="",$S380&gt;Boshqaruv!$C$12)),"Ha",""))</f>
        <v/>
      </c>
      <c r="U380" s="13"/>
      <c r="V380" s="12"/>
      <c r="W380" s="14" t="str">
        <f aca="false">IF(OR($B380="",$C380=""),"",IF(COUNTIFS($B$5:$B$1804,$B380,$C$5:$C$1804,$C380)&gt;1,"Takror",""))</f>
        <v/>
      </c>
    </row>
    <row r="381" customFormat="false" ht="15" hidden="false" customHeight="false" outlineLevel="0" collapsed="false">
      <c r="A381" s="8" t="n">
        <v>377</v>
      </c>
      <c r="B381" s="12"/>
      <c r="C381" s="13"/>
      <c r="D381" s="24"/>
      <c r="E381" s="25"/>
      <c r="F381" s="12"/>
      <c r="G381" s="12"/>
      <c r="H381" s="25"/>
      <c r="I381" s="26" t="str">
        <f aca="false">IF(OR($B381="",$C381=""),"",$B381&amp;" ("&amp;DAY($C381)&amp;"."&amp;MONTH($C381)&amp;"."&amp;YEAR($C381)&amp;")")</f>
        <v/>
      </c>
      <c r="J381" s="14" t="str">
        <f aca="false">IF($C381="","",INT((Boshqaruv!$C$12-$C381)/365.25))</f>
        <v/>
      </c>
      <c r="K381" s="14" t="str">
        <f aca="false">IF($J381="","",IF($J381&lt;=14,"Ha","Yo'q"))</f>
        <v/>
      </c>
      <c r="L381" s="13"/>
      <c r="M381" s="13"/>
      <c r="N381" s="14" t="str">
        <f aca="false">IF($B381="","",IF(AND(OR($L381="",$L381&lt;=Boshqaruv!$C$12),OR($M381="",$M381&gt;Boshqaruv!$C$12)),"Ha",""))</f>
        <v/>
      </c>
      <c r="O381" s="25"/>
      <c r="P381" s="25"/>
      <c r="Q381" s="12"/>
      <c r="R381" s="13"/>
      <c r="S381" s="13"/>
      <c r="T381" s="14" t="str">
        <f aca="false">IF($B381="","",IF(AND($P381="Ha",$N381="Ha",OR($R381="",$R381&lt;=Boshqaruv!$C$12),OR($S381="",$S381&gt;Boshqaruv!$C$12)),"Ha",""))</f>
        <v/>
      </c>
      <c r="U381" s="13"/>
      <c r="V381" s="12"/>
      <c r="W381" s="14" t="str">
        <f aca="false">IF(OR($B381="",$C381=""),"",IF(COUNTIFS($B$5:$B$1804,$B381,$C$5:$C$1804,$C381)&gt;1,"Takror",""))</f>
        <v/>
      </c>
    </row>
    <row r="382" customFormat="false" ht="15" hidden="false" customHeight="false" outlineLevel="0" collapsed="false">
      <c r="A382" s="8" t="n">
        <v>378</v>
      </c>
      <c r="B382" s="12"/>
      <c r="C382" s="13"/>
      <c r="D382" s="24"/>
      <c r="E382" s="25"/>
      <c r="F382" s="12"/>
      <c r="G382" s="12"/>
      <c r="H382" s="25"/>
      <c r="I382" s="26" t="str">
        <f aca="false">IF(OR($B382="",$C382=""),"",$B382&amp;" ("&amp;DAY($C382)&amp;"."&amp;MONTH($C382)&amp;"."&amp;YEAR($C382)&amp;")")</f>
        <v/>
      </c>
      <c r="J382" s="14" t="str">
        <f aca="false">IF($C382="","",INT((Boshqaruv!$C$12-$C382)/365.25))</f>
        <v/>
      </c>
      <c r="K382" s="14" t="str">
        <f aca="false">IF($J382="","",IF($J382&lt;=14,"Ha","Yo'q"))</f>
        <v/>
      </c>
      <c r="L382" s="13"/>
      <c r="M382" s="13"/>
      <c r="N382" s="14" t="str">
        <f aca="false">IF($B382="","",IF(AND(OR($L382="",$L382&lt;=Boshqaruv!$C$12),OR($M382="",$M382&gt;Boshqaruv!$C$12)),"Ha",""))</f>
        <v/>
      </c>
      <c r="O382" s="25"/>
      <c r="P382" s="25"/>
      <c r="Q382" s="12"/>
      <c r="R382" s="13"/>
      <c r="S382" s="13"/>
      <c r="T382" s="14" t="str">
        <f aca="false">IF($B382="","",IF(AND($P382="Ha",$N382="Ha",OR($R382="",$R382&lt;=Boshqaruv!$C$12),OR($S382="",$S382&gt;Boshqaruv!$C$12)),"Ha",""))</f>
        <v/>
      </c>
      <c r="U382" s="13"/>
      <c r="V382" s="12"/>
      <c r="W382" s="14" t="str">
        <f aca="false">IF(OR($B382="",$C382=""),"",IF(COUNTIFS($B$5:$B$1804,$B382,$C$5:$C$1804,$C382)&gt;1,"Takror",""))</f>
        <v/>
      </c>
    </row>
    <row r="383" customFormat="false" ht="15" hidden="false" customHeight="false" outlineLevel="0" collapsed="false">
      <c r="A383" s="8" t="n">
        <v>379</v>
      </c>
      <c r="B383" s="12"/>
      <c r="C383" s="13"/>
      <c r="D383" s="24"/>
      <c r="E383" s="25"/>
      <c r="F383" s="12"/>
      <c r="G383" s="12"/>
      <c r="H383" s="25"/>
      <c r="I383" s="26" t="str">
        <f aca="false">IF(OR($B383="",$C383=""),"",$B383&amp;" ("&amp;DAY($C383)&amp;"."&amp;MONTH($C383)&amp;"."&amp;YEAR($C383)&amp;")")</f>
        <v/>
      </c>
      <c r="J383" s="14" t="str">
        <f aca="false">IF($C383="","",INT((Boshqaruv!$C$12-$C383)/365.25))</f>
        <v/>
      </c>
      <c r="K383" s="14" t="str">
        <f aca="false">IF($J383="","",IF($J383&lt;=14,"Ha","Yo'q"))</f>
        <v/>
      </c>
      <c r="L383" s="13"/>
      <c r="M383" s="13"/>
      <c r="N383" s="14" t="str">
        <f aca="false">IF($B383="","",IF(AND(OR($L383="",$L383&lt;=Boshqaruv!$C$12),OR($M383="",$M383&gt;Boshqaruv!$C$12)),"Ha",""))</f>
        <v/>
      </c>
      <c r="O383" s="25"/>
      <c r="P383" s="25"/>
      <c r="Q383" s="12"/>
      <c r="R383" s="13"/>
      <c r="S383" s="13"/>
      <c r="T383" s="14" t="str">
        <f aca="false">IF($B383="","",IF(AND($P383="Ha",$N383="Ha",OR($R383="",$R383&lt;=Boshqaruv!$C$12),OR($S383="",$S383&gt;Boshqaruv!$C$12)),"Ha",""))</f>
        <v/>
      </c>
      <c r="U383" s="13"/>
      <c r="V383" s="12"/>
      <c r="W383" s="14" t="str">
        <f aca="false">IF(OR($B383="",$C383=""),"",IF(COUNTIFS($B$5:$B$1804,$B383,$C$5:$C$1804,$C383)&gt;1,"Takror",""))</f>
        <v/>
      </c>
    </row>
    <row r="384" customFormat="false" ht="15" hidden="false" customHeight="false" outlineLevel="0" collapsed="false">
      <c r="A384" s="8" t="n">
        <v>380</v>
      </c>
      <c r="B384" s="12"/>
      <c r="C384" s="13"/>
      <c r="D384" s="24"/>
      <c r="E384" s="25"/>
      <c r="F384" s="12"/>
      <c r="G384" s="12"/>
      <c r="H384" s="25"/>
      <c r="I384" s="26" t="str">
        <f aca="false">IF(OR($B384="",$C384=""),"",$B384&amp;" ("&amp;DAY($C384)&amp;"."&amp;MONTH($C384)&amp;"."&amp;YEAR($C384)&amp;")")</f>
        <v/>
      </c>
      <c r="J384" s="14" t="str">
        <f aca="false">IF($C384="","",INT((Boshqaruv!$C$12-$C384)/365.25))</f>
        <v/>
      </c>
      <c r="K384" s="14" t="str">
        <f aca="false">IF($J384="","",IF($J384&lt;=14,"Ha","Yo'q"))</f>
        <v/>
      </c>
      <c r="L384" s="13"/>
      <c r="M384" s="13"/>
      <c r="N384" s="14" t="str">
        <f aca="false">IF($B384="","",IF(AND(OR($L384="",$L384&lt;=Boshqaruv!$C$12),OR($M384="",$M384&gt;Boshqaruv!$C$12)),"Ha",""))</f>
        <v/>
      </c>
      <c r="O384" s="25"/>
      <c r="P384" s="25"/>
      <c r="Q384" s="12"/>
      <c r="R384" s="13"/>
      <c r="S384" s="13"/>
      <c r="T384" s="14" t="str">
        <f aca="false">IF($B384="","",IF(AND($P384="Ha",$N384="Ha",OR($R384="",$R384&lt;=Boshqaruv!$C$12),OR($S384="",$S384&gt;Boshqaruv!$C$12)),"Ha",""))</f>
        <v/>
      </c>
      <c r="U384" s="13"/>
      <c r="V384" s="12"/>
      <c r="W384" s="14" t="str">
        <f aca="false">IF(OR($B384="",$C384=""),"",IF(COUNTIFS($B$5:$B$1804,$B384,$C$5:$C$1804,$C384)&gt;1,"Takror",""))</f>
        <v/>
      </c>
    </row>
    <row r="385" customFormat="false" ht="15" hidden="false" customHeight="false" outlineLevel="0" collapsed="false">
      <c r="A385" s="8" t="n">
        <v>381</v>
      </c>
      <c r="B385" s="12"/>
      <c r="C385" s="13"/>
      <c r="D385" s="24"/>
      <c r="E385" s="25"/>
      <c r="F385" s="12"/>
      <c r="G385" s="12"/>
      <c r="H385" s="25"/>
      <c r="I385" s="26" t="str">
        <f aca="false">IF(OR($B385="",$C385=""),"",$B385&amp;" ("&amp;DAY($C385)&amp;"."&amp;MONTH($C385)&amp;"."&amp;YEAR($C385)&amp;")")</f>
        <v/>
      </c>
      <c r="J385" s="14" t="str">
        <f aca="false">IF($C385="","",INT((Boshqaruv!$C$12-$C385)/365.25))</f>
        <v/>
      </c>
      <c r="K385" s="14" t="str">
        <f aca="false">IF($J385="","",IF($J385&lt;=14,"Ha","Yo'q"))</f>
        <v/>
      </c>
      <c r="L385" s="13"/>
      <c r="M385" s="13"/>
      <c r="N385" s="14" t="str">
        <f aca="false">IF($B385="","",IF(AND(OR($L385="",$L385&lt;=Boshqaruv!$C$12),OR($M385="",$M385&gt;Boshqaruv!$C$12)),"Ha",""))</f>
        <v/>
      </c>
      <c r="O385" s="25"/>
      <c r="P385" s="25"/>
      <c r="Q385" s="12"/>
      <c r="R385" s="13"/>
      <c r="S385" s="13"/>
      <c r="T385" s="14" t="str">
        <f aca="false">IF($B385="","",IF(AND($P385="Ha",$N385="Ha",OR($R385="",$R385&lt;=Boshqaruv!$C$12),OR($S385="",$S385&gt;Boshqaruv!$C$12)),"Ha",""))</f>
        <v/>
      </c>
      <c r="U385" s="13"/>
      <c r="V385" s="12"/>
      <c r="W385" s="14" t="str">
        <f aca="false">IF(OR($B385="",$C385=""),"",IF(COUNTIFS($B$5:$B$1804,$B385,$C$5:$C$1804,$C385)&gt;1,"Takror",""))</f>
        <v/>
      </c>
    </row>
    <row r="386" customFormat="false" ht="15" hidden="false" customHeight="false" outlineLevel="0" collapsed="false">
      <c r="A386" s="8" t="n">
        <v>382</v>
      </c>
      <c r="B386" s="12"/>
      <c r="C386" s="13"/>
      <c r="D386" s="24"/>
      <c r="E386" s="25"/>
      <c r="F386" s="12"/>
      <c r="G386" s="12"/>
      <c r="H386" s="25"/>
      <c r="I386" s="26" t="str">
        <f aca="false">IF(OR($B386="",$C386=""),"",$B386&amp;" ("&amp;DAY($C386)&amp;"."&amp;MONTH($C386)&amp;"."&amp;YEAR($C386)&amp;")")</f>
        <v/>
      </c>
      <c r="J386" s="14" t="str">
        <f aca="false">IF($C386="","",INT((Boshqaruv!$C$12-$C386)/365.25))</f>
        <v/>
      </c>
      <c r="K386" s="14" t="str">
        <f aca="false">IF($J386="","",IF($J386&lt;=14,"Ha","Yo'q"))</f>
        <v/>
      </c>
      <c r="L386" s="13"/>
      <c r="M386" s="13"/>
      <c r="N386" s="14" t="str">
        <f aca="false">IF($B386="","",IF(AND(OR($L386="",$L386&lt;=Boshqaruv!$C$12),OR($M386="",$M386&gt;Boshqaruv!$C$12)),"Ha",""))</f>
        <v/>
      </c>
      <c r="O386" s="25"/>
      <c r="P386" s="25"/>
      <c r="Q386" s="12"/>
      <c r="R386" s="13"/>
      <c r="S386" s="13"/>
      <c r="T386" s="14" t="str">
        <f aca="false">IF($B386="","",IF(AND($P386="Ha",$N386="Ha",OR($R386="",$R386&lt;=Boshqaruv!$C$12),OR($S386="",$S386&gt;Boshqaruv!$C$12)),"Ha",""))</f>
        <v/>
      </c>
      <c r="U386" s="13"/>
      <c r="V386" s="12"/>
      <c r="W386" s="14" t="str">
        <f aca="false">IF(OR($B386="",$C386=""),"",IF(COUNTIFS($B$5:$B$1804,$B386,$C$5:$C$1804,$C386)&gt;1,"Takror",""))</f>
        <v/>
      </c>
    </row>
    <row r="387" customFormat="false" ht="15" hidden="false" customHeight="false" outlineLevel="0" collapsed="false">
      <c r="A387" s="8" t="n">
        <v>383</v>
      </c>
      <c r="B387" s="12"/>
      <c r="C387" s="13"/>
      <c r="D387" s="24"/>
      <c r="E387" s="25"/>
      <c r="F387" s="12"/>
      <c r="G387" s="12"/>
      <c r="H387" s="25"/>
      <c r="I387" s="26" t="str">
        <f aca="false">IF(OR($B387="",$C387=""),"",$B387&amp;" ("&amp;DAY($C387)&amp;"."&amp;MONTH($C387)&amp;"."&amp;YEAR($C387)&amp;")")</f>
        <v/>
      </c>
      <c r="J387" s="14" t="str">
        <f aca="false">IF($C387="","",INT((Boshqaruv!$C$12-$C387)/365.25))</f>
        <v/>
      </c>
      <c r="K387" s="14" t="str">
        <f aca="false">IF($J387="","",IF($J387&lt;=14,"Ha","Yo'q"))</f>
        <v/>
      </c>
      <c r="L387" s="13"/>
      <c r="M387" s="13"/>
      <c r="N387" s="14" t="str">
        <f aca="false">IF($B387="","",IF(AND(OR($L387="",$L387&lt;=Boshqaruv!$C$12),OR($M387="",$M387&gt;Boshqaruv!$C$12)),"Ha",""))</f>
        <v/>
      </c>
      <c r="O387" s="25"/>
      <c r="P387" s="25"/>
      <c r="Q387" s="12"/>
      <c r="R387" s="13"/>
      <c r="S387" s="13"/>
      <c r="T387" s="14" t="str">
        <f aca="false">IF($B387="","",IF(AND($P387="Ha",$N387="Ha",OR($R387="",$R387&lt;=Boshqaruv!$C$12),OR($S387="",$S387&gt;Boshqaruv!$C$12)),"Ha",""))</f>
        <v/>
      </c>
      <c r="U387" s="13"/>
      <c r="V387" s="12"/>
      <c r="W387" s="14" t="str">
        <f aca="false">IF(OR($B387="",$C387=""),"",IF(COUNTIFS($B$5:$B$1804,$B387,$C$5:$C$1804,$C387)&gt;1,"Takror",""))</f>
        <v/>
      </c>
    </row>
    <row r="388" customFormat="false" ht="15" hidden="false" customHeight="false" outlineLevel="0" collapsed="false">
      <c r="A388" s="8" t="n">
        <v>384</v>
      </c>
      <c r="B388" s="12"/>
      <c r="C388" s="13"/>
      <c r="D388" s="24"/>
      <c r="E388" s="25"/>
      <c r="F388" s="12"/>
      <c r="G388" s="12"/>
      <c r="H388" s="25"/>
      <c r="I388" s="26" t="str">
        <f aca="false">IF(OR($B388="",$C388=""),"",$B388&amp;" ("&amp;DAY($C388)&amp;"."&amp;MONTH($C388)&amp;"."&amp;YEAR($C388)&amp;")")</f>
        <v/>
      </c>
      <c r="J388" s="14" t="str">
        <f aca="false">IF($C388="","",INT((Boshqaruv!$C$12-$C388)/365.25))</f>
        <v/>
      </c>
      <c r="K388" s="14" t="str">
        <f aca="false">IF($J388="","",IF($J388&lt;=14,"Ha","Yo'q"))</f>
        <v/>
      </c>
      <c r="L388" s="13"/>
      <c r="M388" s="13"/>
      <c r="N388" s="14" t="str">
        <f aca="false">IF($B388="","",IF(AND(OR($L388="",$L388&lt;=Boshqaruv!$C$12),OR($M388="",$M388&gt;Boshqaruv!$C$12)),"Ha",""))</f>
        <v/>
      </c>
      <c r="O388" s="25"/>
      <c r="P388" s="25"/>
      <c r="Q388" s="12"/>
      <c r="R388" s="13"/>
      <c r="S388" s="13"/>
      <c r="T388" s="14" t="str">
        <f aca="false">IF($B388="","",IF(AND($P388="Ha",$N388="Ha",OR($R388="",$R388&lt;=Boshqaruv!$C$12),OR($S388="",$S388&gt;Boshqaruv!$C$12)),"Ha",""))</f>
        <v/>
      </c>
      <c r="U388" s="13"/>
      <c r="V388" s="12"/>
      <c r="W388" s="14" t="str">
        <f aca="false">IF(OR($B388="",$C388=""),"",IF(COUNTIFS($B$5:$B$1804,$B388,$C$5:$C$1804,$C388)&gt;1,"Takror",""))</f>
        <v/>
      </c>
    </row>
    <row r="389" customFormat="false" ht="15" hidden="false" customHeight="false" outlineLevel="0" collapsed="false">
      <c r="A389" s="8" t="n">
        <v>385</v>
      </c>
      <c r="B389" s="12"/>
      <c r="C389" s="13"/>
      <c r="D389" s="24"/>
      <c r="E389" s="25"/>
      <c r="F389" s="12"/>
      <c r="G389" s="12"/>
      <c r="H389" s="25"/>
      <c r="I389" s="26" t="str">
        <f aca="false">IF(OR($B389="",$C389=""),"",$B389&amp;" ("&amp;DAY($C389)&amp;"."&amp;MONTH($C389)&amp;"."&amp;YEAR($C389)&amp;")")</f>
        <v/>
      </c>
      <c r="J389" s="14" t="str">
        <f aca="false">IF($C389="","",INT((Boshqaruv!$C$12-$C389)/365.25))</f>
        <v/>
      </c>
      <c r="K389" s="14" t="str">
        <f aca="false">IF($J389="","",IF($J389&lt;=14,"Ha","Yo'q"))</f>
        <v/>
      </c>
      <c r="L389" s="13"/>
      <c r="M389" s="13"/>
      <c r="N389" s="14" t="str">
        <f aca="false">IF($B389="","",IF(AND(OR($L389="",$L389&lt;=Boshqaruv!$C$12),OR($M389="",$M389&gt;Boshqaruv!$C$12)),"Ha",""))</f>
        <v/>
      </c>
      <c r="O389" s="25"/>
      <c r="P389" s="25"/>
      <c r="Q389" s="12"/>
      <c r="R389" s="13"/>
      <c r="S389" s="13"/>
      <c r="T389" s="14" t="str">
        <f aca="false">IF($B389="","",IF(AND($P389="Ha",$N389="Ha",OR($R389="",$R389&lt;=Boshqaruv!$C$12),OR($S389="",$S389&gt;Boshqaruv!$C$12)),"Ha",""))</f>
        <v/>
      </c>
      <c r="U389" s="13"/>
      <c r="V389" s="12"/>
      <c r="W389" s="14" t="str">
        <f aca="false">IF(OR($B389="",$C389=""),"",IF(COUNTIFS($B$5:$B$1804,$B389,$C$5:$C$1804,$C389)&gt;1,"Takror",""))</f>
        <v/>
      </c>
    </row>
    <row r="390" customFormat="false" ht="15" hidden="false" customHeight="false" outlineLevel="0" collapsed="false">
      <c r="A390" s="8" t="n">
        <v>386</v>
      </c>
      <c r="B390" s="12"/>
      <c r="C390" s="13"/>
      <c r="D390" s="24"/>
      <c r="E390" s="25"/>
      <c r="F390" s="12"/>
      <c r="G390" s="12"/>
      <c r="H390" s="25"/>
      <c r="I390" s="26" t="str">
        <f aca="false">IF(OR($B390="",$C390=""),"",$B390&amp;" ("&amp;DAY($C390)&amp;"."&amp;MONTH($C390)&amp;"."&amp;YEAR($C390)&amp;")")</f>
        <v/>
      </c>
      <c r="J390" s="14" t="str">
        <f aca="false">IF($C390="","",INT((Boshqaruv!$C$12-$C390)/365.25))</f>
        <v/>
      </c>
      <c r="K390" s="14" t="str">
        <f aca="false">IF($J390="","",IF($J390&lt;=14,"Ha","Yo'q"))</f>
        <v/>
      </c>
      <c r="L390" s="13"/>
      <c r="M390" s="13"/>
      <c r="N390" s="14" t="str">
        <f aca="false">IF($B390="","",IF(AND(OR($L390="",$L390&lt;=Boshqaruv!$C$12),OR($M390="",$M390&gt;Boshqaruv!$C$12)),"Ha",""))</f>
        <v/>
      </c>
      <c r="O390" s="25"/>
      <c r="P390" s="25"/>
      <c r="Q390" s="12"/>
      <c r="R390" s="13"/>
      <c r="S390" s="13"/>
      <c r="T390" s="14" t="str">
        <f aca="false">IF($B390="","",IF(AND($P390="Ha",$N390="Ha",OR($R390="",$R390&lt;=Boshqaruv!$C$12),OR($S390="",$S390&gt;Boshqaruv!$C$12)),"Ha",""))</f>
        <v/>
      </c>
      <c r="U390" s="13"/>
      <c r="V390" s="12"/>
      <c r="W390" s="14" t="str">
        <f aca="false">IF(OR($B390="",$C390=""),"",IF(COUNTIFS($B$5:$B$1804,$B390,$C$5:$C$1804,$C390)&gt;1,"Takror",""))</f>
        <v/>
      </c>
    </row>
    <row r="391" customFormat="false" ht="15" hidden="false" customHeight="false" outlineLevel="0" collapsed="false">
      <c r="A391" s="8" t="n">
        <v>387</v>
      </c>
      <c r="B391" s="12"/>
      <c r="C391" s="13"/>
      <c r="D391" s="24"/>
      <c r="E391" s="25"/>
      <c r="F391" s="12"/>
      <c r="G391" s="12"/>
      <c r="H391" s="25"/>
      <c r="I391" s="26" t="str">
        <f aca="false">IF(OR($B391="",$C391=""),"",$B391&amp;" ("&amp;DAY($C391)&amp;"."&amp;MONTH($C391)&amp;"."&amp;YEAR($C391)&amp;")")</f>
        <v/>
      </c>
      <c r="J391" s="14" t="str">
        <f aca="false">IF($C391="","",INT((Boshqaruv!$C$12-$C391)/365.25))</f>
        <v/>
      </c>
      <c r="K391" s="14" t="str">
        <f aca="false">IF($J391="","",IF($J391&lt;=14,"Ha","Yo'q"))</f>
        <v/>
      </c>
      <c r="L391" s="13"/>
      <c r="M391" s="13"/>
      <c r="N391" s="14" t="str">
        <f aca="false">IF($B391="","",IF(AND(OR($L391="",$L391&lt;=Boshqaruv!$C$12),OR($M391="",$M391&gt;Boshqaruv!$C$12)),"Ha",""))</f>
        <v/>
      </c>
      <c r="O391" s="25"/>
      <c r="P391" s="25"/>
      <c r="Q391" s="12"/>
      <c r="R391" s="13"/>
      <c r="S391" s="13"/>
      <c r="T391" s="14" t="str">
        <f aca="false">IF($B391="","",IF(AND($P391="Ha",$N391="Ha",OR($R391="",$R391&lt;=Boshqaruv!$C$12),OR($S391="",$S391&gt;Boshqaruv!$C$12)),"Ha",""))</f>
        <v/>
      </c>
      <c r="U391" s="13"/>
      <c r="V391" s="12"/>
      <c r="W391" s="14" t="str">
        <f aca="false">IF(OR($B391="",$C391=""),"",IF(COUNTIFS($B$5:$B$1804,$B391,$C$5:$C$1804,$C391)&gt;1,"Takror",""))</f>
        <v/>
      </c>
    </row>
    <row r="392" customFormat="false" ht="15" hidden="false" customHeight="false" outlineLevel="0" collapsed="false">
      <c r="A392" s="8" t="n">
        <v>388</v>
      </c>
      <c r="B392" s="12"/>
      <c r="C392" s="13"/>
      <c r="D392" s="24"/>
      <c r="E392" s="25"/>
      <c r="F392" s="12"/>
      <c r="G392" s="12"/>
      <c r="H392" s="25"/>
      <c r="I392" s="26" t="str">
        <f aca="false">IF(OR($B392="",$C392=""),"",$B392&amp;" ("&amp;DAY($C392)&amp;"."&amp;MONTH($C392)&amp;"."&amp;YEAR($C392)&amp;")")</f>
        <v/>
      </c>
      <c r="J392" s="14" t="str">
        <f aca="false">IF($C392="","",INT((Boshqaruv!$C$12-$C392)/365.25))</f>
        <v/>
      </c>
      <c r="K392" s="14" t="str">
        <f aca="false">IF($J392="","",IF($J392&lt;=14,"Ha","Yo'q"))</f>
        <v/>
      </c>
      <c r="L392" s="13"/>
      <c r="M392" s="13"/>
      <c r="N392" s="14" t="str">
        <f aca="false">IF($B392="","",IF(AND(OR($L392="",$L392&lt;=Boshqaruv!$C$12),OR($M392="",$M392&gt;Boshqaruv!$C$12)),"Ha",""))</f>
        <v/>
      </c>
      <c r="O392" s="25"/>
      <c r="P392" s="25"/>
      <c r="Q392" s="12"/>
      <c r="R392" s="13"/>
      <c r="S392" s="13"/>
      <c r="T392" s="14" t="str">
        <f aca="false">IF($B392="","",IF(AND($P392="Ha",$N392="Ha",OR($R392="",$R392&lt;=Boshqaruv!$C$12),OR($S392="",$S392&gt;Boshqaruv!$C$12)),"Ha",""))</f>
        <v/>
      </c>
      <c r="U392" s="13"/>
      <c r="V392" s="12"/>
      <c r="W392" s="14" t="str">
        <f aca="false">IF(OR($B392="",$C392=""),"",IF(COUNTIFS($B$5:$B$1804,$B392,$C$5:$C$1804,$C392)&gt;1,"Takror",""))</f>
        <v/>
      </c>
    </row>
    <row r="393" customFormat="false" ht="15" hidden="false" customHeight="false" outlineLevel="0" collapsed="false">
      <c r="A393" s="8" t="n">
        <v>389</v>
      </c>
      <c r="B393" s="12"/>
      <c r="C393" s="13"/>
      <c r="D393" s="24"/>
      <c r="E393" s="25"/>
      <c r="F393" s="12"/>
      <c r="G393" s="12"/>
      <c r="H393" s="25"/>
      <c r="I393" s="26" t="str">
        <f aca="false">IF(OR($B393="",$C393=""),"",$B393&amp;" ("&amp;DAY($C393)&amp;"."&amp;MONTH($C393)&amp;"."&amp;YEAR($C393)&amp;")")</f>
        <v/>
      </c>
      <c r="J393" s="14" t="str">
        <f aca="false">IF($C393="","",INT((Boshqaruv!$C$12-$C393)/365.25))</f>
        <v/>
      </c>
      <c r="K393" s="14" t="str">
        <f aca="false">IF($J393="","",IF($J393&lt;=14,"Ha","Yo'q"))</f>
        <v/>
      </c>
      <c r="L393" s="13"/>
      <c r="M393" s="13"/>
      <c r="N393" s="14" t="str">
        <f aca="false">IF($B393="","",IF(AND(OR($L393="",$L393&lt;=Boshqaruv!$C$12),OR($M393="",$M393&gt;Boshqaruv!$C$12)),"Ha",""))</f>
        <v/>
      </c>
      <c r="O393" s="25"/>
      <c r="P393" s="25"/>
      <c r="Q393" s="12"/>
      <c r="R393" s="13"/>
      <c r="S393" s="13"/>
      <c r="T393" s="14" t="str">
        <f aca="false">IF($B393="","",IF(AND($P393="Ha",$N393="Ha",OR($R393="",$R393&lt;=Boshqaruv!$C$12),OR($S393="",$S393&gt;Boshqaruv!$C$12)),"Ha",""))</f>
        <v/>
      </c>
      <c r="U393" s="13"/>
      <c r="V393" s="12"/>
      <c r="W393" s="14" t="str">
        <f aca="false">IF(OR($B393="",$C393=""),"",IF(COUNTIFS($B$5:$B$1804,$B393,$C$5:$C$1804,$C393)&gt;1,"Takror",""))</f>
        <v/>
      </c>
    </row>
    <row r="394" customFormat="false" ht="15" hidden="false" customHeight="false" outlineLevel="0" collapsed="false">
      <c r="A394" s="8" t="n">
        <v>390</v>
      </c>
      <c r="B394" s="12"/>
      <c r="C394" s="13"/>
      <c r="D394" s="24"/>
      <c r="E394" s="25"/>
      <c r="F394" s="12"/>
      <c r="G394" s="12"/>
      <c r="H394" s="25"/>
      <c r="I394" s="26" t="str">
        <f aca="false">IF(OR($B394="",$C394=""),"",$B394&amp;" ("&amp;DAY($C394)&amp;"."&amp;MONTH($C394)&amp;"."&amp;YEAR($C394)&amp;")")</f>
        <v/>
      </c>
      <c r="J394" s="14" t="str">
        <f aca="false">IF($C394="","",INT((Boshqaruv!$C$12-$C394)/365.25))</f>
        <v/>
      </c>
      <c r="K394" s="14" t="str">
        <f aca="false">IF($J394="","",IF($J394&lt;=14,"Ha","Yo'q"))</f>
        <v/>
      </c>
      <c r="L394" s="13"/>
      <c r="M394" s="13"/>
      <c r="N394" s="14" t="str">
        <f aca="false">IF($B394="","",IF(AND(OR($L394="",$L394&lt;=Boshqaruv!$C$12),OR($M394="",$M394&gt;Boshqaruv!$C$12)),"Ha",""))</f>
        <v/>
      </c>
      <c r="O394" s="25"/>
      <c r="P394" s="25"/>
      <c r="Q394" s="12"/>
      <c r="R394" s="13"/>
      <c r="S394" s="13"/>
      <c r="T394" s="14" t="str">
        <f aca="false">IF($B394="","",IF(AND($P394="Ha",$N394="Ha",OR($R394="",$R394&lt;=Boshqaruv!$C$12),OR($S394="",$S394&gt;Boshqaruv!$C$12)),"Ha",""))</f>
        <v/>
      </c>
      <c r="U394" s="13"/>
      <c r="V394" s="12"/>
      <c r="W394" s="14" t="str">
        <f aca="false">IF(OR($B394="",$C394=""),"",IF(COUNTIFS($B$5:$B$1804,$B394,$C$5:$C$1804,$C394)&gt;1,"Takror",""))</f>
        <v/>
      </c>
    </row>
    <row r="395" customFormat="false" ht="15" hidden="false" customHeight="false" outlineLevel="0" collapsed="false">
      <c r="A395" s="8" t="n">
        <v>391</v>
      </c>
      <c r="B395" s="12"/>
      <c r="C395" s="13"/>
      <c r="D395" s="24"/>
      <c r="E395" s="25"/>
      <c r="F395" s="12"/>
      <c r="G395" s="12"/>
      <c r="H395" s="25"/>
      <c r="I395" s="26" t="str">
        <f aca="false">IF(OR($B395="",$C395=""),"",$B395&amp;" ("&amp;DAY($C395)&amp;"."&amp;MONTH($C395)&amp;"."&amp;YEAR($C395)&amp;")")</f>
        <v/>
      </c>
      <c r="J395" s="14" t="str">
        <f aca="false">IF($C395="","",INT((Boshqaruv!$C$12-$C395)/365.25))</f>
        <v/>
      </c>
      <c r="K395" s="14" t="str">
        <f aca="false">IF($J395="","",IF($J395&lt;=14,"Ha","Yo'q"))</f>
        <v/>
      </c>
      <c r="L395" s="13"/>
      <c r="M395" s="13"/>
      <c r="N395" s="14" t="str">
        <f aca="false">IF($B395="","",IF(AND(OR($L395="",$L395&lt;=Boshqaruv!$C$12),OR($M395="",$M395&gt;Boshqaruv!$C$12)),"Ha",""))</f>
        <v/>
      </c>
      <c r="O395" s="25"/>
      <c r="P395" s="25"/>
      <c r="Q395" s="12"/>
      <c r="R395" s="13"/>
      <c r="S395" s="13"/>
      <c r="T395" s="14" t="str">
        <f aca="false">IF($B395="","",IF(AND($P395="Ha",$N395="Ha",OR($R395="",$R395&lt;=Boshqaruv!$C$12),OR($S395="",$S395&gt;Boshqaruv!$C$12)),"Ha",""))</f>
        <v/>
      </c>
      <c r="U395" s="13"/>
      <c r="V395" s="12"/>
      <c r="W395" s="14" t="str">
        <f aca="false">IF(OR($B395="",$C395=""),"",IF(COUNTIFS($B$5:$B$1804,$B395,$C$5:$C$1804,$C395)&gt;1,"Takror",""))</f>
        <v/>
      </c>
    </row>
    <row r="396" customFormat="false" ht="15" hidden="false" customHeight="false" outlineLevel="0" collapsed="false">
      <c r="A396" s="8" t="n">
        <v>392</v>
      </c>
      <c r="B396" s="12"/>
      <c r="C396" s="13"/>
      <c r="D396" s="24"/>
      <c r="E396" s="25"/>
      <c r="F396" s="12"/>
      <c r="G396" s="12"/>
      <c r="H396" s="25"/>
      <c r="I396" s="26" t="str">
        <f aca="false">IF(OR($B396="",$C396=""),"",$B396&amp;" ("&amp;DAY($C396)&amp;"."&amp;MONTH($C396)&amp;"."&amp;YEAR($C396)&amp;")")</f>
        <v/>
      </c>
      <c r="J396" s="14" t="str">
        <f aca="false">IF($C396="","",INT((Boshqaruv!$C$12-$C396)/365.25))</f>
        <v/>
      </c>
      <c r="K396" s="14" t="str">
        <f aca="false">IF($J396="","",IF($J396&lt;=14,"Ha","Yo'q"))</f>
        <v/>
      </c>
      <c r="L396" s="13"/>
      <c r="M396" s="13"/>
      <c r="N396" s="14" t="str">
        <f aca="false">IF($B396="","",IF(AND(OR($L396="",$L396&lt;=Boshqaruv!$C$12),OR($M396="",$M396&gt;Boshqaruv!$C$12)),"Ha",""))</f>
        <v/>
      </c>
      <c r="O396" s="25"/>
      <c r="P396" s="25"/>
      <c r="Q396" s="12"/>
      <c r="R396" s="13"/>
      <c r="S396" s="13"/>
      <c r="T396" s="14" t="str">
        <f aca="false">IF($B396="","",IF(AND($P396="Ha",$N396="Ha",OR($R396="",$R396&lt;=Boshqaruv!$C$12),OR($S396="",$S396&gt;Boshqaruv!$C$12)),"Ha",""))</f>
        <v/>
      </c>
      <c r="U396" s="13"/>
      <c r="V396" s="12"/>
      <c r="W396" s="14" t="str">
        <f aca="false">IF(OR($B396="",$C396=""),"",IF(COUNTIFS($B$5:$B$1804,$B396,$C$5:$C$1804,$C396)&gt;1,"Takror",""))</f>
        <v/>
      </c>
    </row>
    <row r="397" customFormat="false" ht="15" hidden="false" customHeight="false" outlineLevel="0" collapsed="false">
      <c r="A397" s="8" t="n">
        <v>393</v>
      </c>
      <c r="B397" s="12"/>
      <c r="C397" s="13"/>
      <c r="D397" s="24"/>
      <c r="E397" s="25"/>
      <c r="F397" s="12"/>
      <c r="G397" s="12"/>
      <c r="H397" s="25"/>
      <c r="I397" s="26" t="str">
        <f aca="false">IF(OR($B397="",$C397=""),"",$B397&amp;" ("&amp;DAY($C397)&amp;"."&amp;MONTH($C397)&amp;"."&amp;YEAR($C397)&amp;")")</f>
        <v/>
      </c>
      <c r="J397" s="14" t="str">
        <f aca="false">IF($C397="","",INT((Boshqaruv!$C$12-$C397)/365.25))</f>
        <v/>
      </c>
      <c r="K397" s="14" t="str">
        <f aca="false">IF($J397="","",IF($J397&lt;=14,"Ha","Yo'q"))</f>
        <v/>
      </c>
      <c r="L397" s="13"/>
      <c r="M397" s="13"/>
      <c r="N397" s="14" t="str">
        <f aca="false">IF($B397="","",IF(AND(OR($L397="",$L397&lt;=Boshqaruv!$C$12),OR($M397="",$M397&gt;Boshqaruv!$C$12)),"Ha",""))</f>
        <v/>
      </c>
      <c r="O397" s="25"/>
      <c r="P397" s="25"/>
      <c r="Q397" s="12"/>
      <c r="R397" s="13"/>
      <c r="S397" s="13"/>
      <c r="T397" s="14" t="str">
        <f aca="false">IF($B397="","",IF(AND($P397="Ha",$N397="Ha",OR($R397="",$R397&lt;=Boshqaruv!$C$12),OR($S397="",$S397&gt;Boshqaruv!$C$12)),"Ha",""))</f>
        <v/>
      </c>
      <c r="U397" s="13"/>
      <c r="V397" s="12"/>
      <c r="W397" s="14" t="str">
        <f aca="false">IF(OR($B397="",$C397=""),"",IF(COUNTIFS($B$5:$B$1804,$B397,$C$5:$C$1804,$C397)&gt;1,"Takror",""))</f>
        <v/>
      </c>
    </row>
    <row r="398" customFormat="false" ht="15" hidden="false" customHeight="false" outlineLevel="0" collapsed="false">
      <c r="A398" s="8" t="n">
        <v>394</v>
      </c>
      <c r="B398" s="12"/>
      <c r="C398" s="13"/>
      <c r="D398" s="24"/>
      <c r="E398" s="25"/>
      <c r="F398" s="12"/>
      <c r="G398" s="12"/>
      <c r="H398" s="25"/>
      <c r="I398" s="26" t="str">
        <f aca="false">IF(OR($B398="",$C398=""),"",$B398&amp;" ("&amp;DAY($C398)&amp;"."&amp;MONTH($C398)&amp;"."&amp;YEAR($C398)&amp;")")</f>
        <v/>
      </c>
      <c r="J398" s="14" t="str">
        <f aca="false">IF($C398="","",INT((Boshqaruv!$C$12-$C398)/365.25))</f>
        <v/>
      </c>
      <c r="K398" s="14" t="str">
        <f aca="false">IF($J398="","",IF($J398&lt;=14,"Ha","Yo'q"))</f>
        <v/>
      </c>
      <c r="L398" s="13"/>
      <c r="M398" s="13"/>
      <c r="N398" s="14" t="str">
        <f aca="false">IF($B398="","",IF(AND(OR($L398="",$L398&lt;=Boshqaruv!$C$12),OR($M398="",$M398&gt;Boshqaruv!$C$12)),"Ha",""))</f>
        <v/>
      </c>
      <c r="O398" s="25"/>
      <c r="P398" s="25"/>
      <c r="Q398" s="12"/>
      <c r="R398" s="13"/>
      <c r="S398" s="13"/>
      <c r="T398" s="14" t="str">
        <f aca="false">IF($B398="","",IF(AND($P398="Ha",$N398="Ha",OR($R398="",$R398&lt;=Boshqaruv!$C$12),OR($S398="",$S398&gt;Boshqaruv!$C$12)),"Ha",""))</f>
        <v/>
      </c>
      <c r="U398" s="13"/>
      <c r="V398" s="12"/>
      <c r="W398" s="14" t="str">
        <f aca="false">IF(OR($B398="",$C398=""),"",IF(COUNTIFS($B$5:$B$1804,$B398,$C$5:$C$1804,$C398)&gt;1,"Takror",""))</f>
        <v/>
      </c>
    </row>
    <row r="399" customFormat="false" ht="15" hidden="false" customHeight="false" outlineLevel="0" collapsed="false">
      <c r="A399" s="8" t="n">
        <v>395</v>
      </c>
      <c r="B399" s="12"/>
      <c r="C399" s="13"/>
      <c r="D399" s="24"/>
      <c r="E399" s="25"/>
      <c r="F399" s="12"/>
      <c r="G399" s="12"/>
      <c r="H399" s="25"/>
      <c r="I399" s="26" t="str">
        <f aca="false">IF(OR($B399="",$C399=""),"",$B399&amp;" ("&amp;DAY($C399)&amp;"."&amp;MONTH($C399)&amp;"."&amp;YEAR($C399)&amp;")")</f>
        <v/>
      </c>
      <c r="J399" s="14" t="str">
        <f aca="false">IF($C399="","",INT((Boshqaruv!$C$12-$C399)/365.25))</f>
        <v/>
      </c>
      <c r="K399" s="14" t="str">
        <f aca="false">IF($J399="","",IF($J399&lt;=14,"Ha","Yo'q"))</f>
        <v/>
      </c>
      <c r="L399" s="13"/>
      <c r="M399" s="13"/>
      <c r="N399" s="14" t="str">
        <f aca="false">IF($B399="","",IF(AND(OR($L399="",$L399&lt;=Boshqaruv!$C$12),OR($M399="",$M399&gt;Boshqaruv!$C$12)),"Ha",""))</f>
        <v/>
      </c>
      <c r="O399" s="25"/>
      <c r="P399" s="25"/>
      <c r="Q399" s="12"/>
      <c r="R399" s="13"/>
      <c r="S399" s="13"/>
      <c r="T399" s="14" t="str">
        <f aca="false">IF($B399="","",IF(AND($P399="Ha",$N399="Ha",OR($R399="",$R399&lt;=Boshqaruv!$C$12),OR($S399="",$S399&gt;Boshqaruv!$C$12)),"Ha",""))</f>
        <v/>
      </c>
      <c r="U399" s="13"/>
      <c r="V399" s="12"/>
      <c r="W399" s="14" t="str">
        <f aca="false">IF(OR($B399="",$C399=""),"",IF(COUNTIFS($B$5:$B$1804,$B399,$C$5:$C$1804,$C399)&gt;1,"Takror",""))</f>
        <v/>
      </c>
    </row>
    <row r="400" customFormat="false" ht="15" hidden="false" customHeight="false" outlineLevel="0" collapsed="false">
      <c r="A400" s="8" t="n">
        <v>396</v>
      </c>
      <c r="B400" s="12"/>
      <c r="C400" s="13"/>
      <c r="D400" s="24"/>
      <c r="E400" s="25"/>
      <c r="F400" s="12"/>
      <c r="G400" s="12"/>
      <c r="H400" s="25"/>
      <c r="I400" s="26" t="str">
        <f aca="false">IF(OR($B400="",$C400=""),"",$B400&amp;" ("&amp;DAY($C400)&amp;"."&amp;MONTH($C400)&amp;"."&amp;YEAR($C400)&amp;")")</f>
        <v/>
      </c>
      <c r="J400" s="14" t="str">
        <f aca="false">IF($C400="","",INT((Boshqaruv!$C$12-$C400)/365.25))</f>
        <v/>
      </c>
      <c r="K400" s="14" t="str">
        <f aca="false">IF($J400="","",IF($J400&lt;=14,"Ha","Yo'q"))</f>
        <v/>
      </c>
      <c r="L400" s="13"/>
      <c r="M400" s="13"/>
      <c r="N400" s="14" t="str">
        <f aca="false">IF($B400="","",IF(AND(OR($L400="",$L400&lt;=Boshqaruv!$C$12),OR($M400="",$M400&gt;Boshqaruv!$C$12)),"Ha",""))</f>
        <v/>
      </c>
      <c r="O400" s="25"/>
      <c r="P400" s="25"/>
      <c r="Q400" s="12"/>
      <c r="R400" s="13"/>
      <c r="S400" s="13"/>
      <c r="T400" s="14" t="str">
        <f aca="false">IF($B400="","",IF(AND($P400="Ha",$N400="Ha",OR($R400="",$R400&lt;=Boshqaruv!$C$12),OR($S400="",$S400&gt;Boshqaruv!$C$12)),"Ha",""))</f>
        <v/>
      </c>
      <c r="U400" s="13"/>
      <c r="V400" s="12"/>
      <c r="W400" s="14" t="str">
        <f aca="false">IF(OR($B400="",$C400=""),"",IF(COUNTIFS($B$5:$B$1804,$B400,$C$5:$C$1804,$C400)&gt;1,"Takror",""))</f>
        <v/>
      </c>
    </row>
    <row r="401" customFormat="false" ht="15" hidden="false" customHeight="false" outlineLevel="0" collapsed="false">
      <c r="A401" s="8" t="n">
        <v>397</v>
      </c>
      <c r="B401" s="12"/>
      <c r="C401" s="13"/>
      <c r="D401" s="24"/>
      <c r="E401" s="25"/>
      <c r="F401" s="12"/>
      <c r="G401" s="12"/>
      <c r="H401" s="25"/>
      <c r="I401" s="26" t="str">
        <f aca="false">IF(OR($B401="",$C401=""),"",$B401&amp;" ("&amp;DAY($C401)&amp;"."&amp;MONTH($C401)&amp;"."&amp;YEAR($C401)&amp;")")</f>
        <v/>
      </c>
      <c r="J401" s="14" t="str">
        <f aca="false">IF($C401="","",INT((Boshqaruv!$C$12-$C401)/365.25))</f>
        <v/>
      </c>
      <c r="K401" s="14" t="str">
        <f aca="false">IF($J401="","",IF($J401&lt;=14,"Ha","Yo'q"))</f>
        <v/>
      </c>
      <c r="L401" s="13"/>
      <c r="M401" s="13"/>
      <c r="N401" s="14" t="str">
        <f aca="false">IF($B401="","",IF(AND(OR($L401="",$L401&lt;=Boshqaruv!$C$12),OR($M401="",$M401&gt;Boshqaruv!$C$12)),"Ha",""))</f>
        <v/>
      </c>
      <c r="O401" s="25"/>
      <c r="P401" s="25"/>
      <c r="Q401" s="12"/>
      <c r="R401" s="13"/>
      <c r="S401" s="13"/>
      <c r="T401" s="14" t="str">
        <f aca="false">IF($B401="","",IF(AND($P401="Ha",$N401="Ha",OR($R401="",$R401&lt;=Boshqaruv!$C$12),OR($S401="",$S401&gt;Boshqaruv!$C$12)),"Ha",""))</f>
        <v/>
      </c>
      <c r="U401" s="13"/>
      <c r="V401" s="12"/>
      <c r="W401" s="14" t="str">
        <f aca="false">IF(OR($B401="",$C401=""),"",IF(COUNTIFS($B$5:$B$1804,$B401,$C$5:$C$1804,$C401)&gt;1,"Takror",""))</f>
        <v/>
      </c>
    </row>
    <row r="402" customFormat="false" ht="15" hidden="false" customHeight="false" outlineLevel="0" collapsed="false">
      <c r="A402" s="8" t="n">
        <v>398</v>
      </c>
      <c r="B402" s="12"/>
      <c r="C402" s="13"/>
      <c r="D402" s="24"/>
      <c r="E402" s="25"/>
      <c r="F402" s="12"/>
      <c r="G402" s="12"/>
      <c r="H402" s="25"/>
      <c r="I402" s="26" t="str">
        <f aca="false">IF(OR($B402="",$C402=""),"",$B402&amp;" ("&amp;DAY($C402)&amp;"."&amp;MONTH($C402)&amp;"."&amp;YEAR($C402)&amp;")")</f>
        <v/>
      </c>
      <c r="J402" s="14" t="str">
        <f aca="false">IF($C402="","",INT((Boshqaruv!$C$12-$C402)/365.25))</f>
        <v/>
      </c>
      <c r="K402" s="14" t="str">
        <f aca="false">IF($J402="","",IF($J402&lt;=14,"Ha","Yo'q"))</f>
        <v/>
      </c>
      <c r="L402" s="13"/>
      <c r="M402" s="13"/>
      <c r="N402" s="14" t="str">
        <f aca="false">IF($B402="","",IF(AND(OR($L402="",$L402&lt;=Boshqaruv!$C$12),OR($M402="",$M402&gt;Boshqaruv!$C$12)),"Ha",""))</f>
        <v/>
      </c>
      <c r="O402" s="25"/>
      <c r="P402" s="25"/>
      <c r="Q402" s="12"/>
      <c r="R402" s="13"/>
      <c r="S402" s="13"/>
      <c r="T402" s="14" t="str">
        <f aca="false">IF($B402="","",IF(AND($P402="Ha",$N402="Ha",OR($R402="",$R402&lt;=Boshqaruv!$C$12),OR($S402="",$S402&gt;Boshqaruv!$C$12)),"Ha",""))</f>
        <v/>
      </c>
      <c r="U402" s="13"/>
      <c r="V402" s="12"/>
      <c r="W402" s="14" t="str">
        <f aca="false">IF(OR($B402="",$C402=""),"",IF(COUNTIFS($B$5:$B$1804,$B402,$C$5:$C$1804,$C402)&gt;1,"Takror",""))</f>
        <v/>
      </c>
    </row>
    <row r="403" customFormat="false" ht="15" hidden="false" customHeight="false" outlineLevel="0" collapsed="false">
      <c r="A403" s="8" t="n">
        <v>399</v>
      </c>
      <c r="B403" s="12"/>
      <c r="C403" s="13"/>
      <c r="D403" s="24"/>
      <c r="E403" s="25"/>
      <c r="F403" s="12"/>
      <c r="G403" s="12"/>
      <c r="H403" s="25"/>
      <c r="I403" s="26" t="str">
        <f aca="false">IF(OR($B403="",$C403=""),"",$B403&amp;" ("&amp;DAY($C403)&amp;"."&amp;MONTH($C403)&amp;"."&amp;YEAR($C403)&amp;")")</f>
        <v/>
      </c>
      <c r="J403" s="14" t="str">
        <f aca="false">IF($C403="","",INT((Boshqaruv!$C$12-$C403)/365.25))</f>
        <v/>
      </c>
      <c r="K403" s="14" t="str">
        <f aca="false">IF($J403="","",IF($J403&lt;=14,"Ha","Yo'q"))</f>
        <v/>
      </c>
      <c r="L403" s="13"/>
      <c r="M403" s="13"/>
      <c r="N403" s="14" t="str">
        <f aca="false">IF($B403="","",IF(AND(OR($L403="",$L403&lt;=Boshqaruv!$C$12),OR($M403="",$M403&gt;Boshqaruv!$C$12)),"Ha",""))</f>
        <v/>
      </c>
      <c r="O403" s="25"/>
      <c r="P403" s="25"/>
      <c r="Q403" s="12"/>
      <c r="R403" s="13"/>
      <c r="S403" s="13"/>
      <c r="T403" s="14" t="str">
        <f aca="false">IF($B403="","",IF(AND($P403="Ha",$N403="Ha",OR($R403="",$R403&lt;=Boshqaruv!$C$12),OR($S403="",$S403&gt;Boshqaruv!$C$12)),"Ha",""))</f>
        <v/>
      </c>
      <c r="U403" s="13"/>
      <c r="V403" s="12"/>
      <c r="W403" s="14" t="str">
        <f aca="false">IF(OR($B403="",$C403=""),"",IF(COUNTIFS($B$5:$B$1804,$B403,$C$5:$C$1804,$C403)&gt;1,"Takror",""))</f>
        <v/>
      </c>
    </row>
    <row r="404" customFormat="false" ht="15" hidden="false" customHeight="false" outlineLevel="0" collapsed="false">
      <c r="A404" s="8" t="n">
        <v>400</v>
      </c>
      <c r="B404" s="12"/>
      <c r="C404" s="13"/>
      <c r="D404" s="24"/>
      <c r="E404" s="25"/>
      <c r="F404" s="12"/>
      <c r="G404" s="12"/>
      <c r="H404" s="25"/>
      <c r="I404" s="26" t="str">
        <f aca="false">IF(OR($B404="",$C404=""),"",$B404&amp;" ("&amp;DAY($C404)&amp;"."&amp;MONTH($C404)&amp;"."&amp;YEAR($C404)&amp;")")</f>
        <v/>
      </c>
      <c r="J404" s="14" t="str">
        <f aca="false">IF($C404="","",INT((Boshqaruv!$C$12-$C404)/365.25))</f>
        <v/>
      </c>
      <c r="K404" s="14" t="str">
        <f aca="false">IF($J404="","",IF($J404&lt;=14,"Ha","Yo'q"))</f>
        <v/>
      </c>
      <c r="L404" s="13"/>
      <c r="M404" s="13"/>
      <c r="N404" s="14" t="str">
        <f aca="false">IF($B404="","",IF(AND(OR($L404="",$L404&lt;=Boshqaruv!$C$12),OR($M404="",$M404&gt;Boshqaruv!$C$12)),"Ha",""))</f>
        <v/>
      </c>
      <c r="O404" s="25"/>
      <c r="P404" s="25"/>
      <c r="Q404" s="12"/>
      <c r="R404" s="13"/>
      <c r="S404" s="13"/>
      <c r="T404" s="14" t="str">
        <f aca="false">IF($B404="","",IF(AND($P404="Ha",$N404="Ha",OR($R404="",$R404&lt;=Boshqaruv!$C$12),OR($S404="",$S404&gt;Boshqaruv!$C$12)),"Ha",""))</f>
        <v/>
      </c>
      <c r="U404" s="13"/>
      <c r="V404" s="12"/>
      <c r="W404" s="14" t="str">
        <f aca="false">IF(OR($B404="",$C404=""),"",IF(COUNTIFS($B$5:$B$1804,$B404,$C$5:$C$1804,$C404)&gt;1,"Takror",""))</f>
        <v/>
      </c>
    </row>
    <row r="405" customFormat="false" ht="15" hidden="false" customHeight="false" outlineLevel="0" collapsed="false">
      <c r="A405" s="8" t="n">
        <v>401</v>
      </c>
      <c r="B405" s="12"/>
      <c r="C405" s="13"/>
      <c r="D405" s="24"/>
      <c r="E405" s="25"/>
      <c r="F405" s="12"/>
      <c r="G405" s="12"/>
      <c r="H405" s="25"/>
      <c r="I405" s="26" t="str">
        <f aca="false">IF(OR($B405="",$C405=""),"",$B405&amp;" ("&amp;DAY($C405)&amp;"."&amp;MONTH($C405)&amp;"."&amp;YEAR($C405)&amp;")")</f>
        <v/>
      </c>
      <c r="J405" s="14" t="str">
        <f aca="false">IF($C405="","",INT((Boshqaruv!$C$12-$C405)/365.25))</f>
        <v/>
      </c>
      <c r="K405" s="14" t="str">
        <f aca="false">IF($J405="","",IF($J405&lt;=14,"Ha","Yo'q"))</f>
        <v/>
      </c>
      <c r="L405" s="13"/>
      <c r="M405" s="13"/>
      <c r="N405" s="14" t="str">
        <f aca="false">IF($B405="","",IF(AND(OR($L405="",$L405&lt;=Boshqaruv!$C$12),OR($M405="",$M405&gt;Boshqaruv!$C$12)),"Ha",""))</f>
        <v/>
      </c>
      <c r="O405" s="25"/>
      <c r="P405" s="25"/>
      <c r="Q405" s="12"/>
      <c r="R405" s="13"/>
      <c r="S405" s="13"/>
      <c r="T405" s="14" t="str">
        <f aca="false">IF($B405="","",IF(AND($P405="Ha",$N405="Ha",OR($R405="",$R405&lt;=Boshqaruv!$C$12),OR($S405="",$S405&gt;Boshqaruv!$C$12)),"Ha",""))</f>
        <v/>
      </c>
      <c r="U405" s="13"/>
      <c r="V405" s="12"/>
      <c r="W405" s="14" t="str">
        <f aca="false">IF(OR($B405="",$C405=""),"",IF(COUNTIFS($B$5:$B$1804,$B405,$C$5:$C$1804,$C405)&gt;1,"Takror",""))</f>
        <v/>
      </c>
    </row>
    <row r="406" customFormat="false" ht="15" hidden="false" customHeight="false" outlineLevel="0" collapsed="false">
      <c r="A406" s="8" t="n">
        <v>402</v>
      </c>
      <c r="B406" s="12"/>
      <c r="C406" s="13"/>
      <c r="D406" s="24"/>
      <c r="E406" s="25"/>
      <c r="F406" s="12"/>
      <c r="G406" s="12"/>
      <c r="H406" s="25"/>
      <c r="I406" s="26" t="str">
        <f aca="false">IF(OR($B406="",$C406=""),"",$B406&amp;" ("&amp;DAY($C406)&amp;"."&amp;MONTH($C406)&amp;"."&amp;YEAR($C406)&amp;")")</f>
        <v/>
      </c>
      <c r="J406" s="14" t="str">
        <f aca="false">IF($C406="","",INT((Boshqaruv!$C$12-$C406)/365.25))</f>
        <v/>
      </c>
      <c r="K406" s="14" t="str">
        <f aca="false">IF($J406="","",IF($J406&lt;=14,"Ha","Yo'q"))</f>
        <v/>
      </c>
      <c r="L406" s="13"/>
      <c r="M406" s="13"/>
      <c r="N406" s="14" t="str">
        <f aca="false">IF($B406="","",IF(AND(OR($L406="",$L406&lt;=Boshqaruv!$C$12),OR($M406="",$M406&gt;Boshqaruv!$C$12)),"Ha",""))</f>
        <v/>
      </c>
      <c r="O406" s="25"/>
      <c r="P406" s="25"/>
      <c r="Q406" s="12"/>
      <c r="R406" s="13"/>
      <c r="S406" s="13"/>
      <c r="T406" s="14" t="str">
        <f aca="false">IF($B406="","",IF(AND($P406="Ha",$N406="Ha",OR($R406="",$R406&lt;=Boshqaruv!$C$12),OR($S406="",$S406&gt;Boshqaruv!$C$12)),"Ha",""))</f>
        <v/>
      </c>
      <c r="U406" s="13"/>
      <c r="V406" s="12"/>
      <c r="W406" s="14" t="str">
        <f aca="false">IF(OR($B406="",$C406=""),"",IF(COUNTIFS($B$5:$B$1804,$B406,$C$5:$C$1804,$C406)&gt;1,"Takror",""))</f>
        <v/>
      </c>
    </row>
    <row r="407" customFormat="false" ht="15" hidden="false" customHeight="false" outlineLevel="0" collapsed="false">
      <c r="A407" s="8" t="n">
        <v>403</v>
      </c>
      <c r="B407" s="12"/>
      <c r="C407" s="13"/>
      <c r="D407" s="24"/>
      <c r="E407" s="25"/>
      <c r="F407" s="12"/>
      <c r="G407" s="12"/>
      <c r="H407" s="25"/>
      <c r="I407" s="26" t="str">
        <f aca="false">IF(OR($B407="",$C407=""),"",$B407&amp;" ("&amp;DAY($C407)&amp;"."&amp;MONTH($C407)&amp;"."&amp;YEAR($C407)&amp;")")</f>
        <v/>
      </c>
      <c r="J407" s="14" t="str">
        <f aca="false">IF($C407="","",INT((Boshqaruv!$C$12-$C407)/365.25))</f>
        <v/>
      </c>
      <c r="K407" s="14" t="str">
        <f aca="false">IF($J407="","",IF($J407&lt;=14,"Ha","Yo'q"))</f>
        <v/>
      </c>
      <c r="L407" s="13"/>
      <c r="M407" s="13"/>
      <c r="N407" s="14" t="str">
        <f aca="false">IF($B407="","",IF(AND(OR($L407="",$L407&lt;=Boshqaruv!$C$12),OR($M407="",$M407&gt;Boshqaruv!$C$12)),"Ha",""))</f>
        <v/>
      </c>
      <c r="O407" s="25"/>
      <c r="P407" s="25"/>
      <c r="Q407" s="12"/>
      <c r="R407" s="13"/>
      <c r="S407" s="13"/>
      <c r="T407" s="14" t="str">
        <f aca="false">IF($B407="","",IF(AND($P407="Ha",$N407="Ha",OR($R407="",$R407&lt;=Boshqaruv!$C$12),OR($S407="",$S407&gt;Boshqaruv!$C$12)),"Ha",""))</f>
        <v/>
      </c>
      <c r="U407" s="13"/>
      <c r="V407" s="12"/>
      <c r="W407" s="14" t="str">
        <f aca="false">IF(OR($B407="",$C407=""),"",IF(COUNTIFS($B$5:$B$1804,$B407,$C$5:$C$1804,$C407)&gt;1,"Takror",""))</f>
        <v/>
      </c>
    </row>
    <row r="408" customFormat="false" ht="15" hidden="false" customHeight="false" outlineLevel="0" collapsed="false">
      <c r="A408" s="8" t="n">
        <v>404</v>
      </c>
      <c r="B408" s="12"/>
      <c r="C408" s="13"/>
      <c r="D408" s="24"/>
      <c r="E408" s="25"/>
      <c r="F408" s="12"/>
      <c r="G408" s="12"/>
      <c r="H408" s="25"/>
      <c r="I408" s="26" t="str">
        <f aca="false">IF(OR($B408="",$C408=""),"",$B408&amp;" ("&amp;DAY($C408)&amp;"."&amp;MONTH($C408)&amp;"."&amp;YEAR($C408)&amp;")")</f>
        <v/>
      </c>
      <c r="J408" s="14" t="str">
        <f aca="false">IF($C408="","",INT((Boshqaruv!$C$12-$C408)/365.25))</f>
        <v/>
      </c>
      <c r="K408" s="14" t="str">
        <f aca="false">IF($J408="","",IF($J408&lt;=14,"Ha","Yo'q"))</f>
        <v/>
      </c>
      <c r="L408" s="13"/>
      <c r="M408" s="13"/>
      <c r="N408" s="14" t="str">
        <f aca="false">IF($B408="","",IF(AND(OR($L408="",$L408&lt;=Boshqaruv!$C$12),OR($M408="",$M408&gt;Boshqaruv!$C$12)),"Ha",""))</f>
        <v/>
      </c>
      <c r="O408" s="25"/>
      <c r="P408" s="25"/>
      <c r="Q408" s="12"/>
      <c r="R408" s="13"/>
      <c r="S408" s="13"/>
      <c r="T408" s="14" t="str">
        <f aca="false">IF($B408="","",IF(AND($P408="Ha",$N408="Ha",OR($R408="",$R408&lt;=Boshqaruv!$C$12),OR($S408="",$S408&gt;Boshqaruv!$C$12)),"Ha",""))</f>
        <v/>
      </c>
      <c r="U408" s="13"/>
      <c r="V408" s="12"/>
      <c r="W408" s="14" t="str">
        <f aca="false">IF(OR($B408="",$C408=""),"",IF(COUNTIFS($B$5:$B$1804,$B408,$C$5:$C$1804,$C408)&gt;1,"Takror",""))</f>
        <v/>
      </c>
    </row>
    <row r="409" customFormat="false" ht="15" hidden="false" customHeight="false" outlineLevel="0" collapsed="false">
      <c r="A409" s="8" t="n">
        <v>405</v>
      </c>
      <c r="B409" s="12"/>
      <c r="C409" s="13"/>
      <c r="D409" s="24"/>
      <c r="E409" s="25"/>
      <c r="F409" s="12"/>
      <c r="G409" s="12"/>
      <c r="H409" s="25"/>
      <c r="I409" s="26" t="str">
        <f aca="false">IF(OR($B409="",$C409=""),"",$B409&amp;" ("&amp;DAY($C409)&amp;"."&amp;MONTH($C409)&amp;"."&amp;YEAR($C409)&amp;")")</f>
        <v/>
      </c>
      <c r="J409" s="14" t="str">
        <f aca="false">IF($C409="","",INT((Boshqaruv!$C$12-$C409)/365.25))</f>
        <v/>
      </c>
      <c r="K409" s="14" t="str">
        <f aca="false">IF($J409="","",IF($J409&lt;=14,"Ha","Yo'q"))</f>
        <v/>
      </c>
      <c r="L409" s="13"/>
      <c r="M409" s="13"/>
      <c r="N409" s="14" t="str">
        <f aca="false">IF($B409="","",IF(AND(OR($L409="",$L409&lt;=Boshqaruv!$C$12),OR($M409="",$M409&gt;Boshqaruv!$C$12)),"Ha",""))</f>
        <v/>
      </c>
      <c r="O409" s="25"/>
      <c r="P409" s="25"/>
      <c r="Q409" s="12"/>
      <c r="R409" s="13"/>
      <c r="S409" s="13"/>
      <c r="T409" s="14" t="str">
        <f aca="false">IF($B409="","",IF(AND($P409="Ha",$N409="Ha",OR($R409="",$R409&lt;=Boshqaruv!$C$12),OR($S409="",$S409&gt;Boshqaruv!$C$12)),"Ha",""))</f>
        <v/>
      </c>
      <c r="U409" s="13"/>
      <c r="V409" s="12"/>
      <c r="W409" s="14" t="str">
        <f aca="false">IF(OR($B409="",$C409=""),"",IF(COUNTIFS($B$5:$B$1804,$B409,$C$5:$C$1804,$C409)&gt;1,"Takror",""))</f>
        <v/>
      </c>
    </row>
    <row r="410" customFormat="false" ht="15" hidden="false" customHeight="false" outlineLevel="0" collapsed="false">
      <c r="A410" s="8" t="n">
        <v>406</v>
      </c>
      <c r="B410" s="12"/>
      <c r="C410" s="13"/>
      <c r="D410" s="24"/>
      <c r="E410" s="25"/>
      <c r="F410" s="12"/>
      <c r="G410" s="12"/>
      <c r="H410" s="25"/>
      <c r="I410" s="26" t="str">
        <f aca="false">IF(OR($B410="",$C410=""),"",$B410&amp;" ("&amp;DAY($C410)&amp;"."&amp;MONTH($C410)&amp;"."&amp;YEAR($C410)&amp;")")</f>
        <v/>
      </c>
      <c r="J410" s="14" t="str">
        <f aca="false">IF($C410="","",INT((Boshqaruv!$C$12-$C410)/365.25))</f>
        <v/>
      </c>
      <c r="K410" s="14" t="str">
        <f aca="false">IF($J410="","",IF($J410&lt;=14,"Ha","Yo'q"))</f>
        <v/>
      </c>
      <c r="L410" s="13"/>
      <c r="M410" s="13"/>
      <c r="N410" s="14" t="str">
        <f aca="false">IF($B410="","",IF(AND(OR($L410="",$L410&lt;=Boshqaruv!$C$12),OR($M410="",$M410&gt;Boshqaruv!$C$12)),"Ha",""))</f>
        <v/>
      </c>
      <c r="O410" s="25"/>
      <c r="P410" s="25"/>
      <c r="Q410" s="12"/>
      <c r="R410" s="13"/>
      <c r="S410" s="13"/>
      <c r="T410" s="14" t="str">
        <f aca="false">IF($B410="","",IF(AND($P410="Ha",$N410="Ha",OR($R410="",$R410&lt;=Boshqaruv!$C$12),OR($S410="",$S410&gt;Boshqaruv!$C$12)),"Ha",""))</f>
        <v/>
      </c>
      <c r="U410" s="13"/>
      <c r="V410" s="12"/>
      <c r="W410" s="14" t="str">
        <f aca="false">IF(OR($B410="",$C410=""),"",IF(COUNTIFS($B$5:$B$1804,$B410,$C$5:$C$1804,$C410)&gt;1,"Takror",""))</f>
        <v/>
      </c>
    </row>
    <row r="411" customFormat="false" ht="15" hidden="false" customHeight="false" outlineLevel="0" collapsed="false">
      <c r="A411" s="8" t="n">
        <v>407</v>
      </c>
      <c r="B411" s="12"/>
      <c r="C411" s="13"/>
      <c r="D411" s="24"/>
      <c r="E411" s="25"/>
      <c r="F411" s="12"/>
      <c r="G411" s="12"/>
      <c r="H411" s="25"/>
      <c r="I411" s="26" t="str">
        <f aca="false">IF(OR($B411="",$C411=""),"",$B411&amp;" ("&amp;DAY($C411)&amp;"."&amp;MONTH($C411)&amp;"."&amp;YEAR($C411)&amp;")")</f>
        <v/>
      </c>
      <c r="J411" s="14" t="str">
        <f aca="false">IF($C411="","",INT((Boshqaruv!$C$12-$C411)/365.25))</f>
        <v/>
      </c>
      <c r="K411" s="14" t="str">
        <f aca="false">IF($J411="","",IF($J411&lt;=14,"Ha","Yo'q"))</f>
        <v/>
      </c>
      <c r="L411" s="13"/>
      <c r="M411" s="13"/>
      <c r="N411" s="14" t="str">
        <f aca="false">IF($B411="","",IF(AND(OR($L411="",$L411&lt;=Boshqaruv!$C$12),OR($M411="",$M411&gt;Boshqaruv!$C$12)),"Ha",""))</f>
        <v/>
      </c>
      <c r="O411" s="25"/>
      <c r="P411" s="25"/>
      <c r="Q411" s="12"/>
      <c r="R411" s="13"/>
      <c r="S411" s="13"/>
      <c r="T411" s="14" t="str">
        <f aca="false">IF($B411="","",IF(AND($P411="Ha",$N411="Ha",OR($R411="",$R411&lt;=Boshqaruv!$C$12),OR($S411="",$S411&gt;Boshqaruv!$C$12)),"Ha",""))</f>
        <v/>
      </c>
      <c r="U411" s="13"/>
      <c r="V411" s="12"/>
      <c r="W411" s="14" t="str">
        <f aca="false">IF(OR($B411="",$C411=""),"",IF(COUNTIFS($B$5:$B$1804,$B411,$C$5:$C$1804,$C411)&gt;1,"Takror",""))</f>
        <v/>
      </c>
    </row>
    <row r="412" customFormat="false" ht="15" hidden="false" customHeight="false" outlineLevel="0" collapsed="false">
      <c r="A412" s="8" t="n">
        <v>408</v>
      </c>
      <c r="B412" s="12"/>
      <c r="C412" s="13"/>
      <c r="D412" s="24"/>
      <c r="E412" s="25"/>
      <c r="F412" s="12"/>
      <c r="G412" s="12"/>
      <c r="H412" s="25"/>
      <c r="I412" s="26" t="str">
        <f aca="false">IF(OR($B412="",$C412=""),"",$B412&amp;" ("&amp;DAY($C412)&amp;"."&amp;MONTH($C412)&amp;"."&amp;YEAR($C412)&amp;")")</f>
        <v/>
      </c>
      <c r="J412" s="14" t="str">
        <f aca="false">IF($C412="","",INT((Boshqaruv!$C$12-$C412)/365.25))</f>
        <v/>
      </c>
      <c r="K412" s="14" t="str">
        <f aca="false">IF($J412="","",IF($J412&lt;=14,"Ha","Yo'q"))</f>
        <v/>
      </c>
      <c r="L412" s="13"/>
      <c r="M412" s="13"/>
      <c r="N412" s="14" t="str">
        <f aca="false">IF($B412="","",IF(AND(OR($L412="",$L412&lt;=Boshqaruv!$C$12),OR($M412="",$M412&gt;Boshqaruv!$C$12)),"Ha",""))</f>
        <v/>
      </c>
      <c r="O412" s="25"/>
      <c r="P412" s="25"/>
      <c r="Q412" s="12"/>
      <c r="R412" s="13"/>
      <c r="S412" s="13"/>
      <c r="T412" s="14" t="str">
        <f aca="false">IF($B412="","",IF(AND($P412="Ha",$N412="Ha",OR($R412="",$R412&lt;=Boshqaruv!$C$12),OR($S412="",$S412&gt;Boshqaruv!$C$12)),"Ha",""))</f>
        <v/>
      </c>
      <c r="U412" s="13"/>
      <c r="V412" s="12"/>
      <c r="W412" s="14" t="str">
        <f aca="false">IF(OR($B412="",$C412=""),"",IF(COUNTIFS($B$5:$B$1804,$B412,$C$5:$C$1804,$C412)&gt;1,"Takror",""))</f>
        <v/>
      </c>
    </row>
    <row r="413" customFormat="false" ht="15" hidden="false" customHeight="false" outlineLevel="0" collapsed="false">
      <c r="A413" s="8" t="n">
        <v>409</v>
      </c>
      <c r="B413" s="12"/>
      <c r="C413" s="13"/>
      <c r="D413" s="24"/>
      <c r="E413" s="25"/>
      <c r="F413" s="12"/>
      <c r="G413" s="12"/>
      <c r="H413" s="25"/>
      <c r="I413" s="26" t="str">
        <f aca="false">IF(OR($B413="",$C413=""),"",$B413&amp;" ("&amp;DAY($C413)&amp;"."&amp;MONTH($C413)&amp;"."&amp;YEAR($C413)&amp;")")</f>
        <v/>
      </c>
      <c r="J413" s="14" t="str">
        <f aca="false">IF($C413="","",INT((Boshqaruv!$C$12-$C413)/365.25))</f>
        <v/>
      </c>
      <c r="K413" s="14" t="str">
        <f aca="false">IF($J413="","",IF($J413&lt;=14,"Ha","Yo'q"))</f>
        <v/>
      </c>
      <c r="L413" s="13"/>
      <c r="M413" s="13"/>
      <c r="N413" s="14" t="str">
        <f aca="false">IF($B413="","",IF(AND(OR($L413="",$L413&lt;=Boshqaruv!$C$12),OR($M413="",$M413&gt;Boshqaruv!$C$12)),"Ha",""))</f>
        <v/>
      </c>
      <c r="O413" s="25"/>
      <c r="P413" s="25"/>
      <c r="Q413" s="12"/>
      <c r="R413" s="13"/>
      <c r="S413" s="13"/>
      <c r="T413" s="14" t="str">
        <f aca="false">IF($B413="","",IF(AND($P413="Ha",$N413="Ha",OR($R413="",$R413&lt;=Boshqaruv!$C$12),OR($S413="",$S413&gt;Boshqaruv!$C$12)),"Ha",""))</f>
        <v/>
      </c>
      <c r="U413" s="13"/>
      <c r="V413" s="12"/>
      <c r="W413" s="14" t="str">
        <f aca="false">IF(OR($B413="",$C413=""),"",IF(COUNTIFS($B$5:$B$1804,$B413,$C$5:$C$1804,$C413)&gt;1,"Takror",""))</f>
        <v/>
      </c>
    </row>
    <row r="414" customFormat="false" ht="15" hidden="false" customHeight="false" outlineLevel="0" collapsed="false">
      <c r="A414" s="8" t="n">
        <v>410</v>
      </c>
      <c r="B414" s="12"/>
      <c r="C414" s="13"/>
      <c r="D414" s="24"/>
      <c r="E414" s="25"/>
      <c r="F414" s="12"/>
      <c r="G414" s="12"/>
      <c r="H414" s="25"/>
      <c r="I414" s="26" t="str">
        <f aca="false">IF(OR($B414="",$C414=""),"",$B414&amp;" ("&amp;DAY($C414)&amp;"."&amp;MONTH($C414)&amp;"."&amp;YEAR($C414)&amp;")")</f>
        <v/>
      </c>
      <c r="J414" s="14" t="str">
        <f aca="false">IF($C414="","",INT((Boshqaruv!$C$12-$C414)/365.25))</f>
        <v/>
      </c>
      <c r="K414" s="14" t="str">
        <f aca="false">IF($J414="","",IF($J414&lt;=14,"Ha","Yo'q"))</f>
        <v/>
      </c>
      <c r="L414" s="13"/>
      <c r="M414" s="13"/>
      <c r="N414" s="14" t="str">
        <f aca="false">IF($B414="","",IF(AND(OR($L414="",$L414&lt;=Boshqaruv!$C$12),OR($M414="",$M414&gt;Boshqaruv!$C$12)),"Ha",""))</f>
        <v/>
      </c>
      <c r="O414" s="25"/>
      <c r="P414" s="25"/>
      <c r="Q414" s="12"/>
      <c r="R414" s="13"/>
      <c r="S414" s="13"/>
      <c r="T414" s="14" t="str">
        <f aca="false">IF($B414="","",IF(AND($P414="Ha",$N414="Ha",OR($R414="",$R414&lt;=Boshqaruv!$C$12),OR($S414="",$S414&gt;Boshqaruv!$C$12)),"Ha",""))</f>
        <v/>
      </c>
      <c r="U414" s="13"/>
      <c r="V414" s="12"/>
      <c r="W414" s="14" t="str">
        <f aca="false">IF(OR($B414="",$C414=""),"",IF(COUNTIFS($B$5:$B$1804,$B414,$C$5:$C$1804,$C414)&gt;1,"Takror",""))</f>
        <v/>
      </c>
    </row>
    <row r="415" customFormat="false" ht="15" hidden="false" customHeight="false" outlineLevel="0" collapsed="false">
      <c r="A415" s="8" t="n">
        <v>411</v>
      </c>
      <c r="B415" s="12"/>
      <c r="C415" s="13"/>
      <c r="D415" s="24"/>
      <c r="E415" s="25"/>
      <c r="F415" s="12"/>
      <c r="G415" s="12"/>
      <c r="H415" s="25"/>
      <c r="I415" s="26" t="str">
        <f aca="false">IF(OR($B415="",$C415=""),"",$B415&amp;" ("&amp;DAY($C415)&amp;"."&amp;MONTH($C415)&amp;"."&amp;YEAR($C415)&amp;")")</f>
        <v/>
      </c>
      <c r="J415" s="14" t="str">
        <f aca="false">IF($C415="","",INT((Boshqaruv!$C$12-$C415)/365.25))</f>
        <v/>
      </c>
      <c r="K415" s="14" t="str">
        <f aca="false">IF($J415="","",IF($J415&lt;=14,"Ha","Yo'q"))</f>
        <v/>
      </c>
      <c r="L415" s="13"/>
      <c r="M415" s="13"/>
      <c r="N415" s="14" t="str">
        <f aca="false">IF($B415="","",IF(AND(OR($L415="",$L415&lt;=Boshqaruv!$C$12),OR($M415="",$M415&gt;Boshqaruv!$C$12)),"Ha",""))</f>
        <v/>
      </c>
      <c r="O415" s="25"/>
      <c r="P415" s="25"/>
      <c r="Q415" s="12"/>
      <c r="R415" s="13"/>
      <c r="S415" s="13"/>
      <c r="T415" s="14" t="str">
        <f aca="false">IF($B415="","",IF(AND($P415="Ha",$N415="Ha",OR($R415="",$R415&lt;=Boshqaruv!$C$12),OR($S415="",$S415&gt;Boshqaruv!$C$12)),"Ha",""))</f>
        <v/>
      </c>
      <c r="U415" s="13"/>
      <c r="V415" s="12"/>
      <c r="W415" s="14" t="str">
        <f aca="false">IF(OR($B415="",$C415=""),"",IF(COUNTIFS($B$5:$B$1804,$B415,$C$5:$C$1804,$C415)&gt;1,"Takror",""))</f>
        <v/>
      </c>
    </row>
    <row r="416" customFormat="false" ht="15" hidden="false" customHeight="false" outlineLevel="0" collapsed="false">
      <c r="A416" s="8" t="n">
        <v>412</v>
      </c>
      <c r="B416" s="12"/>
      <c r="C416" s="13"/>
      <c r="D416" s="24"/>
      <c r="E416" s="25"/>
      <c r="F416" s="12"/>
      <c r="G416" s="12"/>
      <c r="H416" s="25"/>
      <c r="I416" s="26" t="str">
        <f aca="false">IF(OR($B416="",$C416=""),"",$B416&amp;" ("&amp;DAY($C416)&amp;"."&amp;MONTH($C416)&amp;"."&amp;YEAR($C416)&amp;")")</f>
        <v/>
      </c>
      <c r="J416" s="14" t="str">
        <f aca="false">IF($C416="","",INT((Boshqaruv!$C$12-$C416)/365.25))</f>
        <v/>
      </c>
      <c r="K416" s="14" t="str">
        <f aca="false">IF($J416="","",IF($J416&lt;=14,"Ha","Yo'q"))</f>
        <v/>
      </c>
      <c r="L416" s="13"/>
      <c r="M416" s="13"/>
      <c r="N416" s="14" t="str">
        <f aca="false">IF($B416="","",IF(AND(OR($L416="",$L416&lt;=Boshqaruv!$C$12),OR($M416="",$M416&gt;Boshqaruv!$C$12)),"Ha",""))</f>
        <v/>
      </c>
      <c r="O416" s="25"/>
      <c r="P416" s="25"/>
      <c r="Q416" s="12"/>
      <c r="R416" s="13"/>
      <c r="S416" s="13"/>
      <c r="T416" s="14" t="str">
        <f aca="false">IF($B416="","",IF(AND($P416="Ha",$N416="Ha",OR($R416="",$R416&lt;=Boshqaruv!$C$12),OR($S416="",$S416&gt;Boshqaruv!$C$12)),"Ha",""))</f>
        <v/>
      </c>
      <c r="U416" s="13"/>
      <c r="V416" s="12"/>
      <c r="W416" s="14" t="str">
        <f aca="false">IF(OR($B416="",$C416=""),"",IF(COUNTIFS($B$5:$B$1804,$B416,$C$5:$C$1804,$C416)&gt;1,"Takror",""))</f>
        <v/>
      </c>
    </row>
    <row r="417" customFormat="false" ht="15" hidden="false" customHeight="false" outlineLevel="0" collapsed="false">
      <c r="A417" s="8" t="n">
        <v>413</v>
      </c>
      <c r="B417" s="12"/>
      <c r="C417" s="13"/>
      <c r="D417" s="24"/>
      <c r="E417" s="25"/>
      <c r="F417" s="12"/>
      <c r="G417" s="12"/>
      <c r="H417" s="25"/>
      <c r="I417" s="26" t="str">
        <f aca="false">IF(OR($B417="",$C417=""),"",$B417&amp;" ("&amp;DAY($C417)&amp;"."&amp;MONTH($C417)&amp;"."&amp;YEAR($C417)&amp;")")</f>
        <v/>
      </c>
      <c r="J417" s="14" t="str">
        <f aca="false">IF($C417="","",INT((Boshqaruv!$C$12-$C417)/365.25))</f>
        <v/>
      </c>
      <c r="K417" s="14" t="str">
        <f aca="false">IF($J417="","",IF($J417&lt;=14,"Ha","Yo'q"))</f>
        <v/>
      </c>
      <c r="L417" s="13"/>
      <c r="M417" s="13"/>
      <c r="N417" s="14" t="str">
        <f aca="false">IF($B417="","",IF(AND(OR($L417="",$L417&lt;=Boshqaruv!$C$12),OR($M417="",$M417&gt;Boshqaruv!$C$12)),"Ha",""))</f>
        <v/>
      </c>
      <c r="O417" s="25"/>
      <c r="P417" s="25"/>
      <c r="Q417" s="12"/>
      <c r="R417" s="13"/>
      <c r="S417" s="13"/>
      <c r="T417" s="14" t="str">
        <f aca="false">IF($B417="","",IF(AND($P417="Ha",$N417="Ha",OR($R417="",$R417&lt;=Boshqaruv!$C$12),OR($S417="",$S417&gt;Boshqaruv!$C$12)),"Ha",""))</f>
        <v/>
      </c>
      <c r="U417" s="13"/>
      <c r="V417" s="12"/>
      <c r="W417" s="14" t="str">
        <f aca="false">IF(OR($B417="",$C417=""),"",IF(COUNTIFS($B$5:$B$1804,$B417,$C$5:$C$1804,$C417)&gt;1,"Takror",""))</f>
        <v/>
      </c>
    </row>
    <row r="418" customFormat="false" ht="15" hidden="false" customHeight="false" outlineLevel="0" collapsed="false">
      <c r="A418" s="8" t="n">
        <v>414</v>
      </c>
      <c r="B418" s="12"/>
      <c r="C418" s="13"/>
      <c r="D418" s="24"/>
      <c r="E418" s="25"/>
      <c r="F418" s="12"/>
      <c r="G418" s="12"/>
      <c r="H418" s="25"/>
      <c r="I418" s="26" t="str">
        <f aca="false">IF(OR($B418="",$C418=""),"",$B418&amp;" ("&amp;DAY($C418)&amp;"."&amp;MONTH($C418)&amp;"."&amp;YEAR($C418)&amp;")")</f>
        <v/>
      </c>
      <c r="J418" s="14" t="str">
        <f aca="false">IF($C418="","",INT((Boshqaruv!$C$12-$C418)/365.25))</f>
        <v/>
      </c>
      <c r="K418" s="14" t="str">
        <f aca="false">IF($J418="","",IF($J418&lt;=14,"Ha","Yo'q"))</f>
        <v/>
      </c>
      <c r="L418" s="13"/>
      <c r="M418" s="13"/>
      <c r="N418" s="14" t="str">
        <f aca="false">IF($B418="","",IF(AND(OR($L418="",$L418&lt;=Boshqaruv!$C$12),OR($M418="",$M418&gt;Boshqaruv!$C$12)),"Ha",""))</f>
        <v/>
      </c>
      <c r="O418" s="25"/>
      <c r="P418" s="25"/>
      <c r="Q418" s="12"/>
      <c r="R418" s="13"/>
      <c r="S418" s="13"/>
      <c r="T418" s="14" t="str">
        <f aca="false">IF($B418="","",IF(AND($P418="Ha",$N418="Ha",OR($R418="",$R418&lt;=Boshqaruv!$C$12),OR($S418="",$S418&gt;Boshqaruv!$C$12)),"Ha",""))</f>
        <v/>
      </c>
      <c r="U418" s="13"/>
      <c r="V418" s="12"/>
      <c r="W418" s="14" t="str">
        <f aca="false">IF(OR($B418="",$C418=""),"",IF(COUNTIFS($B$5:$B$1804,$B418,$C$5:$C$1804,$C418)&gt;1,"Takror",""))</f>
        <v/>
      </c>
    </row>
    <row r="419" customFormat="false" ht="15" hidden="false" customHeight="false" outlineLevel="0" collapsed="false">
      <c r="A419" s="8" t="n">
        <v>415</v>
      </c>
      <c r="B419" s="12"/>
      <c r="C419" s="13"/>
      <c r="D419" s="24"/>
      <c r="E419" s="25"/>
      <c r="F419" s="12"/>
      <c r="G419" s="12"/>
      <c r="H419" s="25"/>
      <c r="I419" s="26" t="str">
        <f aca="false">IF(OR($B419="",$C419=""),"",$B419&amp;" ("&amp;DAY($C419)&amp;"."&amp;MONTH($C419)&amp;"."&amp;YEAR($C419)&amp;")")</f>
        <v/>
      </c>
      <c r="J419" s="14" t="str">
        <f aca="false">IF($C419="","",INT((Boshqaruv!$C$12-$C419)/365.25))</f>
        <v/>
      </c>
      <c r="K419" s="14" t="str">
        <f aca="false">IF($J419="","",IF($J419&lt;=14,"Ha","Yo'q"))</f>
        <v/>
      </c>
      <c r="L419" s="13"/>
      <c r="M419" s="13"/>
      <c r="N419" s="14" t="str">
        <f aca="false">IF($B419="","",IF(AND(OR($L419="",$L419&lt;=Boshqaruv!$C$12),OR($M419="",$M419&gt;Boshqaruv!$C$12)),"Ha",""))</f>
        <v/>
      </c>
      <c r="O419" s="25"/>
      <c r="P419" s="25"/>
      <c r="Q419" s="12"/>
      <c r="R419" s="13"/>
      <c r="S419" s="13"/>
      <c r="T419" s="14" t="str">
        <f aca="false">IF($B419="","",IF(AND($P419="Ha",$N419="Ha",OR($R419="",$R419&lt;=Boshqaruv!$C$12),OR($S419="",$S419&gt;Boshqaruv!$C$12)),"Ha",""))</f>
        <v/>
      </c>
      <c r="U419" s="13"/>
      <c r="V419" s="12"/>
      <c r="W419" s="14" t="str">
        <f aca="false">IF(OR($B419="",$C419=""),"",IF(COUNTIFS($B$5:$B$1804,$B419,$C$5:$C$1804,$C419)&gt;1,"Takror",""))</f>
        <v/>
      </c>
    </row>
    <row r="420" customFormat="false" ht="15" hidden="false" customHeight="false" outlineLevel="0" collapsed="false">
      <c r="A420" s="8" t="n">
        <v>416</v>
      </c>
      <c r="B420" s="12"/>
      <c r="C420" s="13"/>
      <c r="D420" s="24"/>
      <c r="E420" s="25"/>
      <c r="F420" s="12"/>
      <c r="G420" s="12"/>
      <c r="H420" s="25"/>
      <c r="I420" s="26" t="str">
        <f aca="false">IF(OR($B420="",$C420=""),"",$B420&amp;" ("&amp;DAY($C420)&amp;"."&amp;MONTH($C420)&amp;"."&amp;YEAR($C420)&amp;")")</f>
        <v/>
      </c>
      <c r="J420" s="14" t="str">
        <f aca="false">IF($C420="","",INT((Boshqaruv!$C$12-$C420)/365.25))</f>
        <v/>
      </c>
      <c r="K420" s="14" t="str">
        <f aca="false">IF($J420="","",IF($J420&lt;=14,"Ha","Yo'q"))</f>
        <v/>
      </c>
      <c r="L420" s="13"/>
      <c r="M420" s="13"/>
      <c r="N420" s="14" t="str">
        <f aca="false">IF($B420="","",IF(AND(OR($L420="",$L420&lt;=Boshqaruv!$C$12),OR($M420="",$M420&gt;Boshqaruv!$C$12)),"Ha",""))</f>
        <v/>
      </c>
      <c r="O420" s="25"/>
      <c r="P420" s="25"/>
      <c r="Q420" s="12"/>
      <c r="R420" s="13"/>
      <c r="S420" s="13"/>
      <c r="T420" s="14" t="str">
        <f aca="false">IF($B420="","",IF(AND($P420="Ha",$N420="Ha",OR($R420="",$R420&lt;=Boshqaruv!$C$12),OR($S420="",$S420&gt;Boshqaruv!$C$12)),"Ha",""))</f>
        <v/>
      </c>
      <c r="U420" s="13"/>
      <c r="V420" s="12"/>
      <c r="W420" s="14" t="str">
        <f aca="false">IF(OR($B420="",$C420=""),"",IF(COUNTIFS($B$5:$B$1804,$B420,$C$5:$C$1804,$C420)&gt;1,"Takror",""))</f>
        <v/>
      </c>
    </row>
    <row r="421" customFormat="false" ht="15" hidden="false" customHeight="false" outlineLevel="0" collapsed="false">
      <c r="A421" s="8" t="n">
        <v>417</v>
      </c>
      <c r="B421" s="12"/>
      <c r="C421" s="13"/>
      <c r="D421" s="24"/>
      <c r="E421" s="25"/>
      <c r="F421" s="12"/>
      <c r="G421" s="12"/>
      <c r="H421" s="25"/>
      <c r="I421" s="26" t="str">
        <f aca="false">IF(OR($B421="",$C421=""),"",$B421&amp;" ("&amp;DAY($C421)&amp;"."&amp;MONTH($C421)&amp;"."&amp;YEAR($C421)&amp;")")</f>
        <v/>
      </c>
      <c r="J421" s="14" t="str">
        <f aca="false">IF($C421="","",INT((Boshqaruv!$C$12-$C421)/365.25))</f>
        <v/>
      </c>
      <c r="K421" s="14" t="str">
        <f aca="false">IF($J421="","",IF($J421&lt;=14,"Ha","Yo'q"))</f>
        <v/>
      </c>
      <c r="L421" s="13"/>
      <c r="M421" s="13"/>
      <c r="N421" s="14" t="str">
        <f aca="false">IF($B421="","",IF(AND(OR($L421="",$L421&lt;=Boshqaruv!$C$12),OR($M421="",$M421&gt;Boshqaruv!$C$12)),"Ha",""))</f>
        <v/>
      </c>
      <c r="O421" s="25"/>
      <c r="P421" s="25"/>
      <c r="Q421" s="12"/>
      <c r="R421" s="13"/>
      <c r="S421" s="13"/>
      <c r="T421" s="14" t="str">
        <f aca="false">IF($B421="","",IF(AND($P421="Ha",$N421="Ha",OR($R421="",$R421&lt;=Boshqaruv!$C$12),OR($S421="",$S421&gt;Boshqaruv!$C$12)),"Ha",""))</f>
        <v/>
      </c>
      <c r="U421" s="13"/>
      <c r="V421" s="12"/>
      <c r="W421" s="14" t="str">
        <f aca="false">IF(OR($B421="",$C421=""),"",IF(COUNTIFS($B$5:$B$1804,$B421,$C$5:$C$1804,$C421)&gt;1,"Takror",""))</f>
        <v/>
      </c>
    </row>
    <row r="422" customFormat="false" ht="15" hidden="false" customHeight="false" outlineLevel="0" collapsed="false">
      <c r="A422" s="8" t="n">
        <v>418</v>
      </c>
      <c r="B422" s="12"/>
      <c r="C422" s="13"/>
      <c r="D422" s="24"/>
      <c r="E422" s="25"/>
      <c r="F422" s="12"/>
      <c r="G422" s="12"/>
      <c r="H422" s="25"/>
      <c r="I422" s="26" t="str">
        <f aca="false">IF(OR($B422="",$C422=""),"",$B422&amp;" ("&amp;DAY($C422)&amp;"."&amp;MONTH($C422)&amp;"."&amp;YEAR($C422)&amp;")")</f>
        <v/>
      </c>
      <c r="J422" s="14" t="str">
        <f aca="false">IF($C422="","",INT((Boshqaruv!$C$12-$C422)/365.25))</f>
        <v/>
      </c>
      <c r="K422" s="14" t="str">
        <f aca="false">IF($J422="","",IF($J422&lt;=14,"Ha","Yo'q"))</f>
        <v/>
      </c>
      <c r="L422" s="13"/>
      <c r="M422" s="13"/>
      <c r="N422" s="14" t="str">
        <f aca="false">IF($B422="","",IF(AND(OR($L422="",$L422&lt;=Boshqaruv!$C$12),OR($M422="",$M422&gt;Boshqaruv!$C$12)),"Ha",""))</f>
        <v/>
      </c>
      <c r="O422" s="25"/>
      <c r="P422" s="25"/>
      <c r="Q422" s="12"/>
      <c r="R422" s="13"/>
      <c r="S422" s="13"/>
      <c r="T422" s="14" t="str">
        <f aca="false">IF($B422="","",IF(AND($P422="Ha",$N422="Ha",OR($R422="",$R422&lt;=Boshqaruv!$C$12),OR($S422="",$S422&gt;Boshqaruv!$C$12)),"Ha",""))</f>
        <v/>
      </c>
      <c r="U422" s="13"/>
      <c r="V422" s="12"/>
      <c r="W422" s="14" t="str">
        <f aca="false">IF(OR($B422="",$C422=""),"",IF(COUNTIFS($B$5:$B$1804,$B422,$C$5:$C$1804,$C422)&gt;1,"Takror",""))</f>
        <v/>
      </c>
    </row>
    <row r="423" customFormat="false" ht="15" hidden="false" customHeight="false" outlineLevel="0" collapsed="false">
      <c r="A423" s="8" t="n">
        <v>419</v>
      </c>
      <c r="B423" s="12"/>
      <c r="C423" s="13"/>
      <c r="D423" s="24"/>
      <c r="E423" s="25"/>
      <c r="F423" s="12"/>
      <c r="G423" s="12"/>
      <c r="H423" s="25"/>
      <c r="I423" s="26" t="str">
        <f aca="false">IF(OR($B423="",$C423=""),"",$B423&amp;" ("&amp;DAY($C423)&amp;"."&amp;MONTH($C423)&amp;"."&amp;YEAR($C423)&amp;")")</f>
        <v/>
      </c>
      <c r="J423" s="14" t="str">
        <f aca="false">IF($C423="","",INT((Boshqaruv!$C$12-$C423)/365.25))</f>
        <v/>
      </c>
      <c r="K423" s="14" t="str">
        <f aca="false">IF($J423="","",IF($J423&lt;=14,"Ha","Yo'q"))</f>
        <v/>
      </c>
      <c r="L423" s="13"/>
      <c r="M423" s="13"/>
      <c r="N423" s="14" t="str">
        <f aca="false">IF($B423="","",IF(AND(OR($L423="",$L423&lt;=Boshqaruv!$C$12),OR($M423="",$M423&gt;Boshqaruv!$C$12)),"Ha",""))</f>
        <v/>
      </c>
      <c r="O423" s="25"/>
      <c r="P423" s="25"/>
      <c r="Q423" s="12"/>
      <c r="R423" s="13"/>
      <c r="S423" s="13"/>
      <c r="T423" s="14" t="str">
        <f aca="false">IF($B423="","",IF(AND($P423="Ha",$N423="Ha",OR($R423="",$R423&lt;=Boshqaruv!$C$12),OR($S423="",$S423&gt;Boshqaruv!$C$12)),"Ha",""))</f>
        <v/>
      </c>
      <c r="U423" s="13"/>
      <c r="V423" s="12"/>
      <c r="W423" s="14" t="str">
        <f aca="false">IF(OR($B423="",$C423=""),"",IF(COUNTIFS($B$5:$B$1804,$B423,$C$5:$C$1804,$C423)&gt;1,"Takror",""))</f>
        <v/>
      </c>
    </row>
    <row r="424" customFormat="false" ht="15" hidden="false" customHeight="false" outlineLevel="0" collapsed="false">
      <c r="A424" s="8" t="n">
        <v>420</v>
      </c>
      <c r="B424" s="12"/>
      <c r="C424" s="13"/>
      <c r="D424" s="24"/>
      <c r="E424" s="25"/>
      <c r="F424" s="12"/>
      <c r="G424" s="12"/>
      <c r="H424" s="25"/>
      <c r="I424" s="26" t="str">
        <f aca="false">IF(OR($B424="",$C424=""),"",$B424&amp;" ("&amp;DAY($C424)&amp;"."&amp;MONTH($C424)&amp;"."&amp;YEAR($C424)&amp;")")</f>
        <v/>
      </c>
      <c r="J424" s="14" t="str">
        <f aca="false">IF($C424="","",INT((Boshqaruv!$C$12-$C424)/365.25))</f>
        <v/>
      </c>
      <c r="K424" s="14" t="str">
        <f aca="false">IF($J424="","",IF($J424&lt;=14,"Ha","Yo'q"))</f>
        <v/>
      </c>
      <c r="L424" s="13"/>
      <c r="M424" s="13"/>
      <c r="N424" s="14" t="str">
        <f aca="false">IF($B424="","",IF(AND(OR($L424="",$L424&lt;=Boshqaruv!$C$12),OR($M424="",$M424&gt;Boshqaruv!$C$12)),"Ha",""))</f>
        <v/>
      </c>
      <c r="O424" s="25"/>
      <c r="P424" s="25"/>
      <c r="Q424" s="12"/>
      <c r="R424" s="13"/>
      <c r="S424" s="13"/>
      <c r="T424" s="14" t="str">
        <f aca="false">IF($B424="","",IF(AND($P424="Ha",$N424="Ha",OR($R424="",$R424&lt;=Boshqaruv!$C$12),OR($S424="",$S424&gt;Boshqaruv!$C$12)),"Ha",""))</f>
        <v/>
      </c>
      <c r="U424" s="13"/>
      <c r="V424" s="12"/>
      <c r="W424" s="14" t="str">
        <f aca="false">IF(OR($B424="",$C424=""),"",IF(COUNTIFS($B$5:$B$1804,$B424,$C$5:$C$1804,$C424)&gt;1,"Takror",""))</f>
        <v/>
      </c>
    </row>
    <row r="425" customFormat="false" ht="15" hidden="false" customHeight="false" outlineLevel="0" collapsed="false">
      <c r="A425" s="8" t="n">
        <v>421</v>
      </c>
      <c r="B425" s="12"/>
      <c r="C425" s="13"/>
      <c r="D425" s="24"/>
      <c r="E425" s="25"/>
      <c r="F425" s="12"/>
      <c r="G425" s="12"/>
      <c r="H425" s="25"/>
      <c r="I425" s="26" t="str">
        <f aca="false">IF(OR($B425="",$C425=""),"",$B425&amp;" ("&amp;DAY($C425)&amp;"."&amp;MONTH($C425)&amp;"."&amp;YEAR($C425)&amp;")")</f>
        <v/>
      </c>
      <c r="J425" s="14" t="str">
        <f aca="false">IF($C425="","",INT((Boshqaruv!$C$12-$C425)/365.25))</f>
        <v/>
      </c>
      <c r="K425" s="14" t="str">
        <f aca="false">IF($J425="","",IF($J425&lt;=14,"Ha","Yo'q"))</f>
        <v/>
      </c>
      <c r="L425" s="13"/>
      <c r="M425" s="13"/>
      <c r="N425" s="14" t="str">
        <f aca="false">IF($B425="","",IF(AND(OR($L425="",$L425&lt;=Boshqaruv!$C$12),OR($M425="",$M425&gt;Boshqaruv!$C$12)),"Ha",""))</f>
        <v/>
      </c>
      <c r="O425" s="25"/>
      <c r="P425" s="25"/>
      <c r="Q425" s="12"/>
      <c r="R425" s="13"/>
      <c r="S425" s="13"/>
      <c r="T425" s="14" t="str">
        <f aca="false">IF($B425="","",IF(AND($P425="Ha",$N425="Ha",OR($R425="",$R425&lt;=Boshqaruv!$C$12),OR($S425="",$S425&gt;Boshqaruv!$C$12)),"Ha",""))</f>
        <v/>
      </c>
      <c r="U425" s="13"/>
      <c r="V425" s="12"/>
      <c r="W425" s="14" t="str">
        <f aca="false">IF(OR($B425="",$C425=""),"",IF(COUNTIFS($B$5:$B$1804,$B425,$C$5:$C$1804,$C425)&gt;1,"Takror",""))</f>
        <v/>
      </c>
    </row>
    <row r="426" customFormat="false" ht="15" hidden="false" customHeight="false" outlineLevel="0" collapsed="false">
      <c r="A426" s="8" t="n">
        <v>422</v>
      </c>
      <c r="B426" s="12"/>
      <c r="C426" s="13"/>
      <c r="D426" s="24"/>
      <c r="E426" s="25"/>
      <c r="F426" s="12"/>
      <c r="G426" s="12"/>
      <c r="H426" s="25"/>
      <c r="I426" s="26" t="str">
        <f aca="false">IF(OR($B426="",$C426=""),"",$B426&amp;" ("&amp;DAY($C426)&amp;"."&amp;MONTH($C426)&amp;"."&amp;YEAR($C426)&amp;")")</f>
        <v/>
      </c>
      <c r="J426" s="14" t="str">
        <f aca="false">IF($C426="","",INT((Boshqaruv!$C$12-$C426)/365.25))</f>
        <v/>
      </c>
      <c r="K426" s="14" t="str">
        <f aca="false">IF($J426="","",IF($J426&lt;=14,"Ha","Yo'q"))</f>
        <v/>
      </c>
      <c r="L426" s="13"/>
      <c r="M426" s="13"/>
      <c r="N426" s="14" t="str">
        <f aca="false">IF($B426="","",IF(AND(OR($L426="",$L426&lt;=Boshqaruv!$C$12),OR($M426="",$M426&gt;Boshqaruv!$C$12)),"Ha",""))</f>
        <v/>
      </c>
      <c r="O426" s="25"/>
      <c r="P426" s="25"/>
      <c r="Q426" s="12"/>
      <c r="R426" s="13"/>
      <c r="S426" s="13"/>
      <c r="T426" s="14" t="str">
        <f aca="false">IF($B426="","",IF(AND($P426="Ha",$N426="Ha",OR($R426="",$R426&lt;=Boshqaruv!$C$12),OR($S426="",$S426&gt;Boshqaruv!$C$12)),"Ha",""))</f>
        <v/>
      </c>
      <c r="U426" s="13"/>
      <c r="V426" s="12"/>
      <c r="W426" s="14" t="str">
        <f aca="false">IF(OR($B426="",$C426=""),"",IF(COUNTIFS($B$5:$B$1804,$B426,$C$5:$C$1804,$C426)&gt;1,"Takror",""))</f>
        <v/>
      </c>
    </row>
    <row r="427" customFormat="false" ht="15" hidden="false" customHeight="false" outlineLevel="0" collapsed="false">
      <c r="A427" s="8" t="n">
        <v>423</v>
      </c>
      <c r="B427" s="12"/>
      <c r="C427" s="13"/>
      <c r="D427" s="24"/>
      <c r="E427" s="25"/>
      <c r="F427" s="12"/>
      <c r="G427" s="12"/>
      <c r="H427" s="25"/>
      <c r="I427" s="26" t="str">
        <f aca="false">IF(OR($B427="",$C427=""),"",$B427&amp;" ("&amp;DAY($C427)&amp;"."&amp;MONTH($C427)&amp;"."&amp;YEAR($C427)&amp;")")</f>
        <v/>
      </c>
      <c r="J427" s="14" t="str">
        <f aca="false">IF($C427="","",INT((Boshqaruv!$C$12-$C427)/365.25))</f>
        <v/>
      </c>
      <c r="K427" s="14" t="str">
        <f aca="false">IF($J427="","",IF($J427&lt;=14,"Ha","Yo'q"))</f>
        <v/>
      </c>
      <c r="L427" s="13"/>
      <c r="M427" s="13"/>
      <c r="N427" s="14" t="str">
        <f aca="false">IF($B427="","",IF(AND(OR($L427="",$L427&lt;=Boshqaruv!$C$12),OR($M427="",$M427&gt;Boshqaruv!$C$12)),"Ha",""))</f>
        <v/>
      </c>
      <c r="O427" s="25"/>
      <c r="P427" s="25"/>
      <c r="Q427" s="12"/>
      <c r="R427" s="13"/>
      <c r="S427" s="13"/>
      <c r="T427" s="14" t="str">
        <f aca="false">IF($B427="","",IF(AND($P427="Ha",$N427="Ha",OR($R427="",$R427&lt;=Boshqaruv!$C$12),OR($S427="",$S427&gt;Boshqaruv!$C$12)),"Ha",""))</f>
        <v/>
      </c>
      <c r="U427" s="13"/>
      <c r="V427" s="12"/>
      <c r="W427" s="14" t="str">
        <f aca="false">IF(OR($B427="",$C427=""),"",IF(COUNTIFS($B$5:$B$1804,$B427,$C$5:$C$1804,$C427)&gt;1,"Takror",""))</f>
        <v/>
      </c>
    </row>
    <row r="428" customFormat="false" ht="15" hidden="false" customHeight="false" outlineLevel="0" collapsed="false">
      <c r="A428" s="8" t="n">
        <v>424</v>
      </c>
      <c r="B428" s="12"/>
      <c r="C428" s="13"/>
      <c r="D428" s="24"/>
      <c r="E428" s="25"/>
      <c r="F428" s="12"/>
      <c r="G428" s="12"/>
      <c r="H428" s="25"/>
      <c r="I428" s="26" t="str">
        <f aca="false">IF(OR($B428="",$C428=""),"",$B428&amp;" ("&amp;DAY($C428)&amp;"."&amp;MONTH($C428)&amp;"."&amp;YEAR($C428)&amp;")")</f>
        <v/>
      </c>
      <c r="J428" s="14" t="str">
        <f aca="false">IF($C428="","",INT((Boshqaruv!$C$12-$C428)/365.25))</f>
        <v/>
      </c>
      <c r="K428" s="14" t="str">
        <f aca="false">IF($J428="","",IF($J428&lt;=14,"Ha","Yo'q"))</f>
        <v/>
      </c>
      <c r="L428" s="13"/>
      <c r="M428" s="13"/>
      <c r="N428" s="14" t="str">
        <f aca="false">IF($B428="","",IF(AND(OR($L428="",$L428&lt;=Boshqaruv!$C$12),OR($M428="",$M428&gt;Boshqaruv!$C$12)),"Ha",""))</f>
        <v/>
      </c>
      <c r="O428" s="25"/>
      <c r="P428" s="25"/>
      <c r="Q428" s="12"/>
      <c r="R428" s="13"/>
      <c r="S428" s="13"/>
      <c r="T428" s="14" t="str">
        <f aca="false">IF($B428="","",IF(AND($P428="Ha",$N428="Ha",OR($R428="",$R428&lt;=Boshqaruv!$C$12),OR($S428="",$S428&gt;Boshqaruv!$C$12)),"Ha",""))</f>
        <v/>
      </c>
      <c r="U428" s="13"/>
      <c r="V428" s="12"/>
      <c r="W428" s="14" t="str">
        <f aca="false">IF(OR($B428="",$C428=""),"",IF(COUNTIFS($B$5:$B$1804,$B428,$C$5:$C$1804,$C428)&gt;1,"Takror",""))</f>
        <v/>
      </c>
    </row>
    <row r="429" customFormat="false" ht="15" hidden="false" customHeight="false" outlineLevel="0" collapsed="false">
      <c r="A429" s="8" t="n">
        <v>425</v>
      </c>
      <c r="B429" s="12"/>
      <c r="C429" s="13"/>
      <c r="D429" s="24"/>
      <c r="E429" s="25"/>
      <c r="F429" s="12"/>
      <c r="G429" s="12"/>
      <c r="H429" s="25"/>
      <c r="I429" s="26" t="str">
        <f aca="false">IF(OR($B429="",$C429=""),"",$B429&amp;" ("&amp;DAY($C429)&amp;"."&amp;MONTH($C429)&amp;"."&amp;YEAR($C429)&amp;")")</f>
        <v/>
      </c>
      <c r="J429" s="14" t="str">
        <f aca="false">IF($C429="","",INT((Boshqaruv!$C$12-$C429)/365.25))</f>
        <v/>
      </c>
      <c r="K429" s="14" t="str">
        <f aca="false">IF($J429="","",IF($J429&lt;=14,"Ha","Yo'q"))</f>
        <v/>
      </c>
      <c r="L429" s="13"/>
      <c r="M429" s="13"/>
      <c r="N429" s="14" t="str">
        <f aca="false">IF($B429="","",IF(AND(OR($L429="",$L429&lt;=Boshqaruv!$C$12),OR($M429="",$M429&gt;Boshqaruv!$C$12)),"Ha",""))</f>
        <v/>
      </c>
      <c r="O429" s="25"/>
      <c r="P429" s="25"/>
      <c r="Q429" s="12"/>
      <c r="R429" s="13"/>
      <c r="S429" s="13"/>
      <c r="T429" s="14" t="str">
        <f aca="false">IF($B429="","",IF(AND($P429="Ha",$N429="Ha",OR($R429="",$R429&lt;=Boshqaruv!$C$12),OR($S429="",$S429&gt;Boshqaruv!$C$12)),"Ha",""))</f>
        <v/>
      </c>
      <c r="U429" s="13"/>
      <c r="V429" s="12"/>
      <c r="W429" s="14" t="str">
        <f aca="false">IF(OR($B429="",$C429=""),"",IF(COUNTIFS($B$5:$B$1804,$B429,$C$5:$C$1804,$C429)&gt;1,"Takror",""))</f>
        <v/>
      </c>
    </row>
    <row r="430" customFormat="false" ht="15" hidden="false" customHeight="false" outlineLevel="0" collapsed="false">
      <c r="A430" s="8" t="n">
        <v>426</v>
      </c>
      <c r="B430" s="12"/>
      <c r="C430" s="13"/>
      <c r="D430" s="24"/>
      <c r="E430" s="25"/>
      <c r="F430" s="12"/>
      <c r="G430" s="12"/>
      <c r="H430" s="25"/>
      <c r="I430" s="26" t="str">
        <f aca="false">IF(OR($B430="",$C430=""),"",$B430&amp;" ("&amp;DAY($C430)&amp;"."&amp;MONTH($C430)&amp;"."&amp;YEAR($C430)&amp;")")</f>
        <v/>
      </c>
      <c r="J430" s="14" t="str">
        <f aca="false">IF($C430="","",INT((Boshqaruv!$C$12-$C430)/365.25))</f>
        <v/>
      </c>
      <c r="K430" s="14" t="str">
        <f aca="false">IF($J430="","",IF($J430&lt;=14,"Ha","Yo'q"))</f>
        <v/>
      </c>
      <c r="L430" s="13"/>
      <c r="M430" s="13"/>
      <c r="N430" s="14" t="str">
        <f aca="false">IF($B430="","",IF(AND(OR($L430="",$L430&lt;=Boshqaruv!$C$12),OR($M430="",$M430&gt;Boshqaruv!$C$12)),"Ha",""))</f>
        <v/>
      </c>
      <c r="O430" s="25"/>
      <c r="P430" s="25"/>
      <c r="Q430" s="12"/>
      <c r="R430" s="13"/>
      <c r="S430" s="13"/>
      <c r="T430" s="14" t="str">
        <f aca="false">IF($B430="","",IF(AND($P430="Ha",$N430="Ha",OR($R430="",$R430&lt;=Boshqaruv!$C$12),OR($S430="",$S430&gt;Boshqaruv!$C$12)),"Ha",""))</f>
        <v/>
      </c>
      <c r="U430" s="13"/>
      <c r="V430" s="12"/>
      <c r="W430" s="14" t="str">
        <f aca="false">IF(OR($B430="",$C430=""),"",IF(COUNTIFS($B$5:$B$1804,$B430,$C$5:$C$1804,$C430)&gt;1,"Takror",""))</f>
        <v/>
      </c>
    </row>
    <row r="431" customFormat="false" ht="15" hidden="false" customHeight="false" outlineLevel="0" collapsed="false">
      <c r="A431" s="8" t="n">
        <v>427</v>
      </c>
      <c r="B431" s="12"/>
      <c r="C431" s="13"/>
      <c r="D431" s="24"/>
      <c r="E431" s="25"/>
      <c r="F431" s="12"/>
      <c r="G431" s="12"/>
      <c r="H431" s="25"/>
      <c r="I431" s="26" t="str">
        <f aca="false">IF(OR($B431="",$C431=""),"",$B431&amp;" ("&amp;DAY($C431)&amp;"."&amp;MONTH($C431)&amp;"."&amp;YEAR($C431)&amp;")")</f>
        <v/>
      </c>
      <c r="J431" s="14" t="str">
        <f aca="false">IF($C431="","",INT((Boshqaruv!$C$12-$C431)/365.25))</f>
        <v/>
      </c>
      <c r="K431" s="14" t="str">
        <f aca="false">IF($J431="","",IF($J431&lt;=14,"Ha","Yo'q"))</f>
        <v/>
      </c>
      <c r="L431" s="13"/>
      <c r="M431" s="13"/>
      <c r="N431" s="14" t="str">
        <f aca="false">IF($B431="","",IF(AND(OR($L431="",$L431&lt;=Boshqaruv!$C$12),OR($M431="",$M431&gt;Boshqaruv!$C$12)),"Ha",""))</f>
        <v/>
      </c>
      <c r="O431" s="25"/>
      <c r="P431" s="25"/>
      <c r="Q431" s="12"/>
      <c r="R431" s="13"/>
      <c r="S431" s="13"/>
      <c r="T431" s="14" t="str">
        <f aca="false">IF($B431="","",IF(AND($P431="Ha",$N431="Ha",OR($R431="",$R431&lt;=Boshqaruv!$C$12),OR($S431="",$S431&gt;Boshqaruv!$C$12)),"Ha",""))</f>
        <v/>
      </c>
      <c r="U431" s="13"/>
      <c r="V431" s="12"/>
      <c r="W431" s="14" t="str">
        <f aca="false">IF(OR($B431="",$C431=""),"",IF(COUNTIFS($B$5:$B$1804,$B431,$C$5:$C$1804,$C431)&gt;1,"Takror",""))</f>
        <v/>
      </c>
    </row>
    <row r="432" customFormat="false" ht="15" hidden="false" customHeight="false" outlineLevel="0" collapsed="false">
      <c r="A432" s="8" t="n">
        <v>428</v>
      </c>
      <c r="B432" s="12"/>
      <c r="C432" s="13"/>
      <c r="D432" s="24"/>
      <c r="E432" s="25"/>
      <c r="F432" s="12"/>
      <c r="G432" s="12"/>
      <c r="H432" s="25"/>
      <c r="I432" s="26" t="str">
        <f aca="false">IF(OR($B432="",$C432=""),"",$B432&amp;" ("&amp;DAY($C432)&amp;"."&amp;MONTH($C432)&amp;"."&amp;YEAR($C432)&amp;")")</f>
        <v/>
      </c>
      <c r="J432" s="14" t="str">
        <f aca="false">IF($C432="","",INT((Boshqaruv!$C$12-$C432)/365.25))</f>
        <v/>
      </c>
      <c r="K432" s="14" t="str">
        <f aca="false">IF($J432="","",IF($J432&lt;=14,"Ha","Yo'q"))</f>
        <v/>
      </c>
      <c r="L432" s="13"/>
      <c r="M432" s="13"/>
      <c r="N432" s="14" t="str">
        <f aca="false">IF($B432="","",IF(AND(OR($L432="",$L432&lt;=Boshqaruv!$C$12),OR($M432="",$M432&gt;Boshqaruv!$C$12)),"Ha",""))</f>
        <v/>
      </c>
      <c r="O432" s="25"/>
      <c r="P432" s="25"/>
      <c r="Q432" s="12"/>
      <c r="R432" s="13"/>
      <c r="S432" s="13"/>
      <c r="T432" s="14" t="str">
        <f aca="false">IF($B432="","",IF(AND($P432="Ha",$N432="Ha",OR($R432="",$R432&lt;=Boshqaruv!$C$12),OR($S432="",$S432&gt;Boshqaruv!$C$12)),"Ha",""))</f>
        <v/>
      </c>
      <c r="U432" s="13"/>
      <c r="V432" s="12"/>
      <c r="W432" s="14" t="str">
        <f aca="false">IF(OR($B432="",$C432=""),"",IF(COUNTIFS($B$5:$B$1804,$B432,$C$5:$C$1804,$C432)&gt;1,"Takror",""))</f>
        <v/>
      </c>
    </row>
    <row r="433" customFormat="false" ht="15" hidden="false" customHeight="false" outlineLevel="0" collapsed="false">
      <c r="A433" s="8" t="n">
        <v>429</v>
      </c>
      <c r="B433" s="12"/>
      <c r="C433" s="13"/>
      <c r="D433" s="24"/>
      <c r="E433" s="25"/>
      <c r="F433" s="12"/>
      <c r="G433" s="12"/>
      <c r="H433" s="25"/>
      <c r="I433" s="26" t="str">
        <f aca="false">IF(OR($B433="",$C433=""),"",$B433&amp;" ("&amp;DAY($C433)&amp;"."&amp;MONTH($C433)&amp;"."&amp;YEAR($C433)&amp;")")</f>
        <v/>
      </c>
      <c r="J433" s="14" t="str">
        <f aca="false">IF($C433="","",INT((Boshqaruv!$C$12-$C433)/365.25))</f>
        <v/>
      </c>
      <c r="K433" s="14" t="str">
        <f aca="false">IF($J433="","",IF($J433&lt;=14,"Ha","Yo'q"))</f>
        <v/>
      </c>
      <c r="L433" s="13"/>
      <c r="M433" s="13"/>
      <c r="N433" s="14" t="str">
        <f aca="false">IF($B433="","",IF(AND(OR($L433="",$L433&lt;=Boshqaruv!$C$12),OR($M433="",$M433&gt;Boshqaruv!$C$12)),"Ha",""))</f>
        <v/>
      </c>
      <c r="O433" s="25"/>
      <c r="P433" s="25"/>
      <c r="Q433" s="12"/>
      <c r="R433" s="13"/>
      <c r="S433" s="13"/>
      <c r="T433" s="14" t="str">
        <f aca="false">IF($B433="","",IF(AND($P433="Ha",$N433="Ha",OR($R433="",$R433&lt;=Boshqaruv!$C$12),OR($S433="",$S433&gt;Boshqaruv!$C$12)),"Ha",""))</f>
        <v/>
      </c>
      <c r="U433" s="13"/>
      <c r="V433" s="12"/>
      <c r="W433" s="14" t="str">
        <f aca="false">IF(OR($B433="",$C433=""),"",IF(COUNTIFS($B$5:$B$1804,$B433,$C$5:$C$1804,$C433)&gt;1,"Takror",""))</f>
        <v/>
      </c>
    </row>
    <row r="434" customFormat="false" ht="15" hidden="false" customHeight="false" outlineLevel="0" collapsed="false">
      <c r="A434" s="8" t="n">
        <v>430</v>
      </c>
      <c r="B434" s="12"/>
      <c r="C434" s="13"/>
      <c r="D434" s="24"/>
      <c r="E434" s="25"/>
      <c r="F434" s="12"/>
      <c r="G434" s="12"/>
      <c r="H434" s="25"/>
      <c r="I434" s="26" t="str">
        <f aca="false">IF(OR($B434="",$C434=""),"",$B434&amp;" ("&amp;DAY($C434)&amp;"."&amp;MONTH($C434)&amp;"."&amp;YEAR($C434)&amp;")")</f>
        <v/>
      </c>
      <c r="J434" s="14" t="str">
        <f aca="false">IF($C434="","",INT((Boshqaruv!$C$12-$C434)/365.25))</f>
        <v/>
      </c>
      <c r="K434" s="14" t="str">
        <f aca="false">IF($J434="","",IF($J434&lt;=14,"Ha","Yo'q"))</f>
        <v/>
      </c>
      <c r="L434" s="13"/>
      <c r="M434" s="13"/>
      <c r="N434" s="14" t="str">
        <f aca="false">IF($B434="","",IF(AND(OR($L434="",$L434&lt;=Boshqaruv!$C$12),OR($M434="",$M434&gt;Boshqaruv!$C$12)),"Ha",""))</f>
        <v/>
      </c>
      <c r="O434" s="25"/>
      <c r="P434" s="25"/>
      <c r="Q434" s="12"/>
      <c r="R434" s="13"/>
      <c r="S434" s="13"/>
      <c r="T434" s="14" t="str">
        <f aca="false">IF($B434="","",IF(AND($P434="Ha",$N434="Ha",OR($R434="",$R434&lt;=Boshqaruv!$C$12),OR($S434="",$S434&gt;Boshqaruv!$C$12)),"Ha",""))</f>
        <v/>
      </c>
      <c r="U434" s="13"/>
      <c r="V434" s="12"/>
      <c r="W434" s="14" t="str">
        <f aca="false">IF(OR($B434="",$C434=""),"",IF(COUNTIFS($B$5:$B$1804,$B434,$C$5:$C$1804,$C434)&gt;1,"Takror",""))</f>
        <v/>
      </c>
    </row>
    <row r="435" customFormat="false" ht="15" hidden="false" customHeight="false" outlineLevel="0" collapsed="false">
      <c r="A435" s="8" t="n">
        <v>431</v>
      </c>
      <c r="B435" s="12"/>
      <c r="C435" s="13"/>
      <c r="D435" s="24"/>
      <c r="E435" s="25"/>
      <c r="F435" s="12"/>
      <c r="G435" s="12"/>
      <c r="H435" s="25"/>
      <c r="I435" s="26" t="str">
        <f aca="false">IF(OR($B435="",$C435=""),"",$B435&amp;" ("&amp;DAY($C435)&amp;"."&amp;MONTH($C435)&amp;"."&amp;YEAR($C435)&amp;")")</f>
        <v/>
      </c>
      <c r="J435" s="14" t="str">
        <f aca="false">IF($C435="","",INT((Boshqaruv!$C$12-$C435)/365.25))</f>
        <v/>
      </c>
      <c r="K435" s="14" t="str">
        <f aca="false">IF($J435="","",IF($J435&lt;=14,"Ha","Yo'q"))</f>
        <v/>
      </c>
      <c r="L435" s="13"/>
      <c r="M435" s="13"/>
      <c r="N435" s="14" t="str">
        <f aca="false">IF($B435="","",IF(AND(OR($L435="",$L435&lt;=Boshqaruv!$C$12),OR($M435="",$M435&gt;Boshqaruv!$C$12)),"Ha",""))</f>
        <v/>
      </c>
      <c r="O435" s="25"/>
      <c r="P435" s="25"/>
      <c r="Q435" s="12"/>
      <c r="R435" s="13"/>
      <c r="S435" s="13"/>
      <c r="T435" s="14" t="str">
        <f aca="false">IF($B435="","",IF(AND($P435="Ha",$N435="Ha",OR($R435="",$R435&lt;=Boshqaruv!$C$12),OR($S435="",$S435&gt;Boshqaruv!$C$12)),"Ha",""))</f>
        <v/>
      </c>
      <c r="U435" s="13"/>
      <c r="V435" s="12"/>
      <c r="W435" s="14" t="str">
        <f aca="false">IF(OR($B435="",$C435=""),"",IF(COUNTIFS($B$5:$B$1804,$B435,$C$5:$C$1804,$C435)&gt;1,"Takror",""))</f>
        <v/>
      </c>
    </row>
    <row r="436" customFormat="false" ht="15" hidden="false" customHeight="false" outlineLevel="0" collapsed="false">
      <c r="A436" s="8" t="n">
        <v>432</v>
      </c>
      <c r="B436" s="12"/>
      <c r="C436" s="13"/>
      <c r="D436" s="24"/>
      <c r="E436" s="25"/>
      <c r="F436" s="12"/>
      <c r="G436" s="12"/>
      <c r="H436" s="25"/>
      <c r="I436" s="26" t="str">
        <f aca="false">IF(OR($B436="",$C436=""),"",$B436&amp;" ("&amp;DAY($C436)&amp;"."&amp;MONTH($C436)&amp;"."&amp;YEAR($C436)&amp;")")</f>
        <v/>
      </c>
      <c r="J436" s="14" t="str">
        <f aca="false">IF($C436="","",INT((Boshqaruv!$C$12-$C436)/365.25))</f>
        <v/>
      </c>
      <c r="K436" s="14" t="str">
        <f aca="false">IF($J436="","",IF($J436&lt;=14,"Ha","Yo'q"))</f>
        <v/>
      </c>
      <c r="L436" s="13"/>
      <c r="M436" s="13"/>
      <c r="N436" s="14" t="str">
        <f aca="false">IF($B436="","",IF(AND(OR($L436="",$L436&lt;=Boshqaruv!$C$12),OR($M436="",$M436&gt;Boshqaruv!$C$12)),"Ha",""))</f>
        <v/>
      </c>
      <c r="O436" s="25"/>
      <c r="P436" s="25"/>
      <c r="Q436" s="12"/>
      <c r="R436" s="13"/>
      <c r="S436" s="13"/>
      <c r="T436" s="14" t="str">
        <f aca="false">IF($B436="","",IF(AND($P436="Ha",$N436="Ha",OR($R436="",$R436&lt;=Boshqaruv!$C$12),OR($S436="",$S436&gt;Boshqaruv!$C$12)),"Ha",""))</f>
        <v/>
      </c>
      <c r="U436" s="13"/>
      <c r="V436" s="12"/>
      <c r="W436" s="14" t="str">
        <f aca="false">IF(OR($B436="",$C436=""),"",IF(COUNTIFS($B$5:$B$1804,$B436,$C$5:$C$1804,$C436)&gt;1,"Takror",""))</f>
        <v/>
      </c>
    </row>
    <row r="437" customFormat="false" ht="15" hidden="false" customHeight="false" outlineLevel="0" collapsed="false">
      <c r="A437" s="8" t="n">
        <v>433</v>
      </c>
      <c r="B437" s="12"/>
      <c r="C437" s="13"/>
      <c r="D437" s="24"/>
      <c r="E437" s="25"/>
      <c r="F437" s="12"/>
      <c r="G437" s="12"/>
      <c r="H437" s="25"/>
      <c r="I437" s="26" t="str">
        <f aca="false">IF(OR($B437="",$C437=""),"",$B437&amp;" ("&amp;DAY($C437)&amp;"."&amp;MONTH($C437)&amp;"."&amp;YEAR($C437)&amp;")")</f>
        <v/>
      </c>
      <c r="J437" s="14" t="str">
        <f aca="false">IF($C437="","",INT((Boshqaruv!$C$12-$C437)/365.25))</f>
        <v/>
      </c>
      <c r="K437" s="14" t="str">
        <f aca="false">IF($J437="","",IF($J437&lt;=14,"Ha","Yo'q"))</f>
        <v/>
      </c>
      <c r="L437" s="13"/>
      <c r="M437" s="13"/>
      <c r="N437" s="14" t="str">
        <f aca="false">IF($B437="","",IF(AND(OR($L437="",$L437&lt;=Boshqaruv!$C$12),OR($M437="",$M437&gt;Boshqaruv!$C$12)),"Ha",""))</f>
        <v/>
      </c>
      <c r="O437" s="25"/>
      <c r="P437" s="25"/>
      <c r="Q437" s="12"/>
      <c r="R437" s="13"/>
      <c r="S437" s="13"/>
      <c r="T437" s="14" t="str">
        <f aca="false">IF($B437="","",IF(AND($P437="Ha",$N437="Ha",OR($R437="",$R437&lt;=Boshqaruv!$C$12),OR($S437="",$S437&gt;Boshqaruv!$C$12)),"Ha",""))</f>
        <v/>
      </c>
      <c r="U437" s="13"/>
      <c r="V437" s="12"/>
      <c r="W437" s="14" t="str">
        <f aca="false">IF(OR($B437="",$C437=""),"",IF(COUNTIFS($B$5:$B$1804,$B437,$C$5:$C$1804,$C437)&gt;1,"Takror",""))</f>
        <v/>
      </c>
    </row>
    <row r="438" customFormat="false" ht="15" hidden="false" customHeight="false" outlineLevel="0" collapsed="false">
      <c r="A438" s="8" t="n">
        <v>434</v>
      </c>
      <c r="B438" s="12"/>
      <c r="C438" s="13"/>
      <c r="D438" s="24"/>
      <c r="E438" s="25"/>
      <c r="F438" s="12"/>
      <c r="G438" s="12"/>
      <c r="H438" s="25"/>
      <c r="I438" s="26" t="str">
        <f aca="false">IF(OR($B438="",$C438=""),"",$B438&amp;" ("&amp;DAY($C438)&amp;"."&amp;MONTH($C438)&amp;"."&amp;YEAR($C438)&amp;")")</f>
        <v/>
      </c>
      <c r="J438" s="14" t="str">
        <f aca="false">IF($C438="","",INT((Boshqaruv!$C$12-$C438)/365.25))</f>
        <v/>
      </c>
      <c r="K438" s="14" t="str">
        <f aca="false">IF($J438="","",IF($J438&lt;=14,"Ha","Yo'q"))</f>
        <v/>
      </c>
      <c r="L438" s="13"/>
      <c r="M438" s="13"/>
      <c r="N438" s="14" t="str">
        <f aca="false">IF($B438="","",IF(AND(OR($L438="",$L438&lt;=Boshqaruv!$C$12),OR($M438="",$M438&gt;Boshqaruv!$C$12)),"Ha",""))</f>
        <v/>
      </c>
      <c r="O438" s="25"/>
      <c r="P438" s="25"/>
      <c r="Q438" s="12"/>
      <c r="R438" s="13"/>
      <c r="S438" s="13"/>
      <c r="T438" s="14" t="str">
        <f aca="false">IF($B438="","",IF(AND($P438="Ha",$N438="Ha",OR($R438="",$R438&lt;=Boshqaruv!$C$12),OR($S438="",$S438&gt;Boshqaruv!$C$12)),"Ha",""))</f>
        <v/>
      </c>
      <c r="U438" s="13"/>
      <c r="V438" s="12"/>
      <c r="W438" s="14" t="str">
        <f aca="false">IF(OR($B438="",$C438=""),"",IF(COUNTIFS($B$5:$B$1804,$B438,$C$5:$C$1804,$C438)&gt;1,"Takror",""))</f>
        <v/>
      </c>
    </row>
    <row r="439" customFormat="false" ht="15" hidden="false" customHeight="false" outlineLevel="0" collapsed="false">
      <c r="A439" s="8" t="n">
        <v>435</v>
      </c>
      <c r="B439" s="12"/>
      <c r="C439" s="13"/>
      <c r="D439" s="24"/>
      <c r="E439" s="25"/>
      <c r="F439" s="12"/>
      <c r="G439" s="12"/>
      <c r="H439" s="25"/>
      <c r="I439" s="26" t="str">
        <f aca="false">IF(OR($B439="",$C439=""),"",$B439&amp;" ("&amp;DAY($C439)&amp;"."&amp;MONTH($C439)&amp;"."&amp;YEAR($C439)&amp;")")</f>
        <v/>
      </c>
      <c r="J439" s="14" t="str">
        <f aca="false">IF($C439="","",INT((Boshqaruv!$C$12-$C439)/365.25))</f>
        <v/>
      </c>
      <c r="K439" s="14" t="str">
        <f aca="false">IF($J439="","",IF($J439&lt;=14,"Ha","Yo'q"))</f>
        <v/>
      </c>
      <c r="L439" s="13"/>
      <c r="M439" s="13"/>
      <c r="N439" s="14" t="str">
        <f aca="false">IF($B439="","",IF(AND(OR($L439="",$L439&lt;=Boshqaruv!$C$12),OR($M439="",$M439&gt;Boshqaruv!$C$12)),"Ha",""))</f>
        <v/>
      </c>
      <c r="O439" s="25"/>
      <c r="P439" s="25"/>
      <c r="Q439" s="12"/>
      <c r="R439" s="13"/>
      <c r="S439" s="13"/>
      <c r="T439" s="14" t="str">
        <f aca="false">IF($B439="","",IF(AND($P439="Ha",$N439="Ha",OR($R439="",$R439&lt;=Boshqaruv!$C$12),OR($S439="",$S439&gt;Boshqaruv!$C$12)),"Ha",""))</f>
        <v/>
      </c>
      <c r="U439" s="13"/>
      <c r="V439" s="12"/>
      <c r="W439" s="14" t="str">
        <f aca="false">IF(OR($B439="",$C439=""),"",IF(COUNTIFS($B$5:$B$1804,$B439,$C$5:$C$1804,$C439)&gt;1,"Takror",""))</f>
        <v/>
      </c>
    </row>
    <row r="440" customFormat="false" ht="15" hidden="false" customHeight="false" outlineLevel="0" collapsed="false">
      <c r="A440" s="8" t="n">
        <v>436</v>
      </c>
      <c r="B440" s="12"/>
      <c r="C440" s="13"/>
      <c r="D440" s="24"/>
      <c r="E440" s="25"/>
      <c r="F440" s="12"/>
      <c r="G440" s="12"/>
      <c r="H440" s="25"/>
      <c r="I440" s="26" t="str">
        <f aca="false">IF(OR($B440="",$C440=""),"",$B440&amp;" ("&amp;DAY($C440)&amp;"."&amp;MONTH($C440)&amp;"."&amp;YEAR($C440)&amp;")")</f>
        <v/>
      </c>
      <c r="J440" s="14" t="str">
        <f aca="false">IF($C440="","",INT((Boshqaruv!$C$12-$C440)/365.25))</f>
        <v/>
      </c>
      <c r="K440" s="14" t="str">
        <f aca="false">IF($J440="","",IF($J440&lt;=14,"Ha","Yo'q"))</f>
        <v/>
      </c>
      <c r="L440" s="13"/>
      <c r="M440" s="13"/>
      <c r="N440" s="14" t="str">
        <f aca="false">IF($B440="","",IF(AND(OR($L440="",$L440&lt;=Boshqaruv!$C$12),OR($M440="",$M440&gt;Boshqaruv!$C$12)),"Ha",""))</f>
        <v/>
      </c>
      <c r="O440" s="25"/>
      <c r="P440" s="25"/>
      <c r="Q440" s="12"/>
      <c r="R440" s="13"/>
      <c r="S440" s="13"/>
      <c r="T440" s="14" t="str">
        <f aca="false">IF($B440="","",IF(AND($P440="Ha",$N440="Ha",OR($R440="",$R440&lt;=Boshqaruv!$C$12),OR($S440="",$S440&gt;Boshqaruv!$C$12)),"Ha",""))</f>
        <v/>
      </c>
      <c r="U440" s="13"/>
      <c r="V440" s="12"/>
      <c r="W440" s="14" t="str">
        <f aca="false">IF(OR($B440="",$C440=""),"",IF(COUNTIFS($B$5:$B$1804,$B440,$C$5:$C$1804,$C440)&gt;1,"Takror",""))</f>
        <v/>
      </c>
    </row>
    <row r="441" customFormat="false" ht="15" hidden="false" customHeight="false" outlineLevel="0" collapsed="false">
      <c r="A441" s="8" t="n">
        <v>437</v>
      </c>
      <c r="B441" s="12"/>
      <c r="C441" s="13"/>
      <c r="D441" s="24"/>
      <c r="E441" s="25"/>
      <c r="F441" s="12"/>
      <c r="G441" s="12"/>
      <c r="H441" s="25"/>
      <c r="I441" s="26" t="str">
        <f aca="false">IF(OR($B441="",$C441=""),"",$B441&amp;" ("&amp;DAY($C441)&amp;"."&amp;MONTH($C441)&amp;"."&amp;YEAR($C441)&amp;")")</f>
        <v/>
      </c>
      <c r="J441" s="14" t="str">
        <f aca="false">IF($C441="","",INT((Boshqaruv!$C$12-$C441)/365.25))</f>
        <v/>
      </c>
      <c r="K441" s="14" t="str">
        <f aca="false">IF($J441="","",IF($J441&lt;=14,"Ha","Yo'q"))</f>
        <v/>
      </c>
      <c r="L441" s="13"/>
      <c r="M441" s="13"/>
      <c r="N441" s="14" t="str">
        <f aca="false">IF($B441="","",IF(AND(OR($L441="",$L441&lt;=Boshqaruv!$C$12),OR($M441="",$M441&gt;Boshqaruv!$C$12)),"Ha",""))</f>
        <v/>
      </c>
      <c r="O441" s="25"/>
      <c r="P441" s="25"/>
      <c r="Q441" s="12"/>
      <c r="R441" s="13"/>
      <c r="S441" s="13"/>
      <c r="T441" s="14" t="str">
        <f aca="false">IF($B441="","",IF(AND($P441="Ha",$N441="Ha",OR($R441="",$R441&lt;=Boshqaruv!$C$12),OR($S441="",$S441&gt;Boshqaruv!$C$12)),"Ha",""))</f>
        <v/>
      </c>
      <c r="U441" s="13"/>
      <c r="V441" s="12"/>
      <c r="W441" s="14" t="str">
        <f aca="false">IF(OR($B441="",$C441=""),"",IF(COUNTIFS($B$5:$B$1804,$B441,$C$5:$C$1804,$C441)&gt;1,"Takror",""))</f>
        <v/>
      </c>
    </row>
    <row r="442" customFormat="false" ht="15" hidden="false" customHeight="false" outlineLevel="0" collapsed="false">
      <c r="A442" s="8" t="n">
        <v>438</v>
      </c>
      <c r="B442" s="12"/>
      <c r="C442" s="13"/>
      <c r="D442" s="24"/>
      <c r="E442" s="25"/>
      <c r="F442" s="12"/>
      <c r="G442" s="12"/>
      <c r="H442" s="25"/>
      <c r="I442" s="26" t="str">
        <f aca="false">IF(OR($B442="",$C442=""),"",$B442&amp;" ("&amp;DAY($C442)&amp;"."&amp;MONTH($C442)&amp;"."&amp;YEAR($C442)&amp;")")</f>
        <v/>
      </c>
      <c r="J442" s="14" t="str">
        <f aca="false">IF($C442="","",INT((Boshqaruv!$C$12-$C442)/365.25))</f>
        <v/>
      </c>
      <c r="K442" s="14" t="str">
        <f aca="false">IF($J442="","",IF($J442&lt;=14,"Ha","Yo'q"))</f>
        <v/>
      </c>
      <c r="L442" s="13"/>
      <c r="M442" s="13"/>
      <c r="N442" s="14" t="str">
        <f aca="false">IF($B442="","",IF(AND(OR($L442="",$L442&lt;=Boshqaruv!$C$12),OR($M442="",$M442&gt;Boshqaruv!$C$12)),"Ha",""))</f>
        <v/>
      </c>
      <c r="O442" s="25"/>
      <c r="P442" s="25"/>
      <c r="Q442" s="12"/>
      <c r="R442" s="13"/>
      <c r="S442" s="13"/>
      <c r="T442" s="14" t="str">
        <f aca="false">IF($B442="","",IF(AND($P442="Ha",$N442="Ha",OR($R442="",$R442&lt;=Boshqaruv!$C$12),OR($S442="",$S442&gt;Boshqaruv!$C$12)),"Ha",""))</f>
        <v/>
      </c>
      <c r="U442" s="13"/>
      <c r="V442" s="12"/>
      <c r="W442" s="14" t="str">
        <f aca="false">IF(OR($B442="",$C442=""),"",IF(COUNTIFS($B$5:$B$1804,$B442,$C$5:$C$1804,$C442)&gt;1,"Takror",""))</f>
        <v/>
      </c>
    </row>
    <row r="443" customFormat="false" ht="15" hidden="false" customHeight="false" outlineLevel="0" collapsed="false">
      <c r="A443" s="8" t="n">
        <v>439</v>
      </c>
      <c r="B443" s="12"/>
      <c r="C443" s="13"/>
      <c r="D443" s="24"/>
      <c r="E443" s="25"/>
      <c r="F443" s="12"/>
      <c r="G443" s="12"/>
      <c r="H443" s="25"/>
      <c r="I443" s="26" t="str">
        <f aca="false">IF(OR($B443="",$C443=""),"",$B443&amp;" ("&amp;DAY($C443)&amp;"."&amp;MONTH($C443)&amp;"."&amp;YEAR($C443)&amp;")")</f>
        <v/>
      </c>
      <c r="J443" s="14" t="str">
        <f aca="false">IF($C443="","",INT((Boshqaruv!$C$12-$C443)/365.25))</f>
        <v/>
      </c>
      <c r="K443" s="14" t="str">
        <f aca="false">IF($J443="","",IF($J443&lt;=14,"Ha","Yo'q"))</f>
        <v/>
      </c>
      <c r="L443" s="13"/>
      <c r="M443" s="13"/>
      <c r="N443" s="14" t="str">
        <f aca="false">IF($B443="","",IF(AND(OR($L443="",$L443&lt;=Boshqaruv!$C$12),OR($M443="",$M443&gt;Boshqaruv!$C$12)),"Ha",""))</f>
        <v/>
      </c>
      <c r="O443" s="25"/>
      <c r="P443" s="25"/>
      <c r="Q443" s="12"/>
      <c r="R443" s="13"/>
      <c r="S443" s="13"/>
      <c r="T443" s="14" t="str">
        <f aca="false">IF($B443="","",IF(AND($P443="Ha",$N443="Ha",OR($R443="",$R443&lt;=Boshqaruv!$C$12),OR($S443="",$S443&gt;Boshqaruv!$C$12)),"Ha",""))</f>
        <v/>
      </c>
      <c r="U443" s="13"/>
      <c r="V443" s="12"/>
      <c r="W443" s="14" t="str">
        <f aca="false">IF(OR($B443="",$C443=""),"",IF(COUNTIFS($B$5:$B$1804,$B443,$C$5:$C$1804,$C443)&gt;1,"Takror",""))</f>
        <v/>
      </c>
    </row>
    <row r="444" customFormat="false" ht="15" hidden="false" customHeight="false" outlineLevel="0" collapsed="false">
      <c r="A444" s="8" t="n">
        <v>440</v>
      </c>
      <c r="B444" s="12"/>
      <c r="C444" s="13"/>
      <c r="D444" s="24"/>
      <c r="E444" s="25"/>
      <c r="F444" s="12"/>
      <c r="G444" s="12"/>
      <c r="H444" s="25"/>
      <c r="I444" s="26" t="str">
        <f aca="false">IF(OR($B444="",$C444=""),"",$B444&amp;" ("&amp;DAY($C444)&amp;"."&amp;MONTH($C444)&amp;"."&amp;YEAR($C444)&amp;")")</f>
        <v/>
      </c>
      <c r="J444" s="14" t="str">
        <f aca="false">IF($C444="","",INT((Boshqaruv!$C$12-$C444)/365.25))</f>
        <v/>
      </c>
      <c r="K444" s="14" t="str">
        <f aca="false">IF($J444="","",IF($J444&lt;=14,"Ha","Yo'q"))</f>
        <v/>
      </c>
      <c r="L444" s="13"/>
      <c r="M444" s="13"/>
      <c r="N444" s="14" t="str">
        <f aca="false">IF($B444="","",IF(AND(OR($L444="",$L444&lt;=Boshqaruv!$C$12),OR($M444="",$M444&gt;Boshqaruv!$C$12)),"Ha",""))</f>
        <v/>
      </c>
      <c r="O444" s="25"/>
      <c r="P444" s="25"/>
      <c r="Q444" s="12"/>
      <c r="R444" s="13"/>
      <c r="S444" s="13"/>
      <c r="T444" s="14" t="str">
        <f aca="false">IF($B444="","",IF(AND($P444="Ha",$N444="Ha",OR($R444="",$R444&lt;=Boshqaruv!$C$12),OR($S444="",$S444&gt;Boshqaruv!$C$12)),"Ha",""))</f>
        <v/>
      </c>
      <c r="U444" s="13"/>
      <c r="V444" s="12"/>
      <c r="W444" s="14" t="str">
        <f aca="false">IF(OR($B444="",$C444=""),"",IF(COUNTIFS($B$5:$B$1804,$B444,$C$5:$C$1804,$C444)&gt;1,"Takror",""))</f>
        <v/>
      </c>
    </row>
    <row r="445" customFormat="false" ht="15" hidden="false" customHeight="false" outlineLevel="0" collapsed="false">
      <c r="A445" s="8" t="n">
        <v>441</v>
      </c>
      <c r="B445" s="12"/>
      <c r="C445" s="13"/>
      <c r="D445" s="24"/>
      <c r="E445" s="25"/>
      <c r="F445" s="12"/>
      <c r="G445" s="12"/>
      <c r="H445" s="25"/>
      <c r="I445" s="26" t="str">
        <f aca="false">IF(OR($B445="",$C445=""),"",$B445&amp;" ("&amp;DAY($C445)&amp;"."&amp;MONTH($C445)&amp;"."&amp;YEAR($C445)&amp;")")</f>
        <v/>
      </c>
      <c r="J445" s="14" t="str">
        <f aca="false">IF($C445="","",INT((Boshqaruv!$C$12-$C445)/365.25))</f>
        <v/>
      </c>
      <c r="K445" s="14" t="str">
        <f aca="false">IF($J445="","",IF($J445&lt;=14,"Ha","Yo'q"))</f>
        <v/>
      </c>
      <c r="L445" s="13"/>
      <c r="M445" s="13"/>
      <c r="N445" s="14" t="str">
        <f aca="false">IF($B445="","",IF(AND(OR($L445="",$L445&lt;=Boshqaruv!$C$12),OR($M445="",$M445&gt;Boshqaruv!$C$12)),"Ha",""))</f>
        <v/>
      </c>
      <c r="O445" s="25"/>
      <c r="P445" s="25"/>
      <c r="Q445" s="12"/>
      <c r="R445" s="13"/>
      <c r="S445" s="13"/>
      <c r="T445" s="14" t="str">
        <f aca="false">IF($B445="","",IF(AND($P445="Ha",$N445="Ha",OR($R445="",$R445&lt;=Boshqaruv!$C$12),OR($S445="",$S445&gt;Boshqaruv!$C$12)),"Ha",""))</f>
        <v/>
      </c>
      <c r="U445" s="13"/>
      <c r="V445" s="12"/>
      <c r="W445" s="14" t="str">
        <f aca="false">IF(OR($B445="",$C445=""),"",IF(COUNTIFS($B$5:$B$1804,$B445,$C$5:$C$1804,$C445)&gt;1,"Takror",""))</f>
        <v/>
      </c>
    </row>
    <row r="446" customFormat="false" ht="15" hidden="false" customHeight="false" outlineLevel="0" collapsed="false">
      <c r="A446" s="8" t="n">
        <v>442</v>
      </c>
      <c r="B446" s="12"/>
      <c r="C446" s="13"/>
      <c r="D446" s="24"/>
      <c r="E446" s="25"/>
      <c r="F446" s="12"/>
      <c r="G446" s="12"/>
      <c r="H446" s="25"/>
      <c r="I446" s="26" t="str">
        <f aca="false">IF(OR($B446="",$C446=""),"",$B446&amp;" ("&amp;DAY($C446)&amp;"."&amp;MONTH($C446)&amp;"."&amp;YEAR($C446)&amp;")")</f>
        <v/>
      </c>
      <c r="J446" s="14" t="str">
        <f aca="false">IF($C446="","",INT((Boshqaruv!$C$12-$C446)/365.25))</f>
        <v/>
      </c>
      <c r="K446" s="14" t="str">
        <f aca="false">IF($J446="","",IF($J446&lt;=14,"Ha","Yo'q"))</f>
        <v/>
      </c>
      <c r="L446" s="13"/>
      <c r="M446" s="13"/>
      <c r="N446" s="14" t="str">
        <f aca="false">IF($B446="","",IF(AND(OR($L446="",$L446&lt;=Boshqaruv!$C$12),OR($M446="",$M446&gt;Boshqaruv!$C$12)),"Ha",""))</f>
        <v/>
      </c>
      <c r="O446" s="25"/>
      <c r="P446" s="25"/>
      <c r="Q446" s="12"/>
      <c r="R446" s="13"/>
      <c r="S446" s="13"/>
      <c r="T446" s="14" t="str">
        <f aca="false">IF($B446="","",IF(AND($P446="Ha",$N446="Ha",OR($R446="",$R446&lt;=Boshqaruv!$C$12),OR($S446="",$S446&gt;Boshqaruv!$C$12)),"Ha",""))</f>
        <v/>
      </c>
      <c r="U446" s="13"/>
      <c r="V446" s="12"/>
      <c r="W446" s="14" t="str">
        <f aca="false">IF(OR($B446="",$C446=""),"",IF(COUNTIFS($B$5:$B$1804,$B446,$C$5:$C$1804,$C446)&gt;1,"Takror",""))</f>
        <v/>
      </c>
    </row>
    <row r="447" customFormat="false" ht="15" hidden="false" customHeight="false" outlineLevel="0" collapsed="false">
      <c r="A447" s="8" t="n">
        <v>443</v>
      </c>
      <c r="B447" s="12"/>
      <c r="C447" s="13"/>
      <c r="D447" s="24"/>
      <c r="E447" s="25"/>
      <c r="F447" s="12"/>
      <c r="G447" s="12"/>
      <c r="H447" s="25"/>
      <c r="I447" s="26" t="str">
        <f aca="false">IF(OR($B447="",$C447=""),"",$B447&amp;" ("&amp;DAY($C447)&amp;"."&amp;MONTH($C447)&amp;"."&amp;YEAR($C447)&amp;")")</f>
        <v/>
      </c>
      <c r="J447" s="14" t="str">
        <f aca="false">IF($C447="","",INT((Boshqaruv!$C$12-$C447)/365.25))</f>
        <v/>
      </c>
      <c r="K447" s="14" t="str">
        <f aca="false">IF($J447="","",IF($J447&lt;=14,"Ha","Yo'q"))</f>
        <v/>
      </c>
      <c r="L447" s="13"/>
      <c r="M447" s="13"/>
      <c r="N447" s="14" t="str">
        <f aca="false">IF($B447="","",IF(AND(OR($L447="",$L447&lt;=Boshqaruv!$C$12),OR($M447="",$M447&gt;Boshqaruv!$C$12)),"Ha",""))</f>
        <v/>
      </c>
      <c r="O447" s="25"/>
      <c r="P447" s="25"/>
      <c r="Q447" s="12"/>
      <c r="R447" s="13"/>
      <c r="S447" s="13"/>
      <c r="T447" s="14" t="str">
        <f aca="false">IF($B447="","",IF(AND($P447="Ha",$N447="Ha",OR($R447="",$R447&lt;=Boshqaruv!$C$12),OR($S447="",$S447&gt;Boshqaruv!$C$12)),"Ha",""))</f>
        <v/>
      </c>
      <c r="U447" s="13"/>
      <c r="V447" s="12"/>
      <c r="W447" s="14" t="str">
        <f aca="false">IF(OR($B447="",$C447=""),"",IF(COUNTIFS($B$5:$B$1804,$B447,$C$5:$C$1804,$C447)&gt;1,"Takror",""))</f>
        <v/>
      </c>
    </row>
    <row r="448" customFormat="false" ht="15" hidden="false" customHeight="false" outlineLevel="0" collapsed="false">
      <c r="A448" s="8" t="n">
        <v>444</v>
      </c>
      <c r="B448" s="12"/>
      <c r="C448" s="13"/>
      <c r="D448" s="24"/>
      <c r="E448" s="25"/>
      <c r="F448" s="12"/>
      <c r="G448" s="12"/>
      <c r="H448" s="25"/>
      <c r="I448" s="26" t="str">
        <f aca="false">IF(OR($B448="",$C448=""),"",$B448&amp;" ("&amp;DAY($C448)&amp;"."&amp;MONTH($C448)&amp;"."&amp;YEAR($C448)&amp;")")</f>
        <v/>
      </c>
      <c r="J448" s="14" t="str">
        <f aca="false">IF($C448="","",INT((Boshqaruv!$C$12-$C448)/365.25))</f>
        <v/>
      </c>
      <c r="K448" s="14" t="str">
        <f aca="false">IF($J448="","",IF($J448&lt;=14,"Ha","Yo'q"))</f>
        <v/>
      </c>
      <c r="L448" s="13"/>
      <c r="M448" s="13"/>
      <c r="N448" s="14" t="str">
        <f aca="false">IF($B448="","",IF(AND(OR($L448="",$L448&lt;=Boshqaruv!$C$12),OR($M448="",$M448&gt;Boshqaruv!$C$12)),"Ha",""))</f>
        <v/>
      </c>
      <c r="O448" s="25"/>
      <c r="P448" s="25"/>
      <c r="Q448" s="12"/>
      <c r="R448" s="13"/>
      <c r="S448" s="13"/>
      <c r="T448" s="14" t="str">
        <f aca="false">IF($B448="","",IF(AND($P448="Ha",$N448="Ha",OR($R448="",$R448&lt;=Boshqaruv!$C$12),OR($S448="",$S448&gt;Boshqaruv!$C$12)),"Ha",""))</f>
        <v/>
      </c>
      <c r="U448" s="13"/>
      <c r="V448" s="12"/>
      <c r="W448" s="14" t="str">
        <f aca="false">IF(OR($B448="",$C448=""),"",IF(COUNTIFS($B$5:$B$1804,$B448,$C$5:$C$1804,$C448)&gt;1,"Takror",""))</f>
        <v/>
      </c>
    </row>
    <row r="449" customFormat="false" ht="15" hidden="false" customHeight="false" outlineLevel="0" collapsed="false">
      <c r="A449" s="8" t="n">
        <v>445</v>
      </c>
      <c r="B449" s="12"/>
      <c r="C449" s="13"/>
      <c r="D449" s="24"/>
      <c r="E449" s="25"/>
      <c r="F449" s="12"/>
      <c r="G449" s="12"/>
      <c r="H449" s="25"/>
      <c r="I449" s="26" t="str">
        <f aca="false">IF(OR($B449="",$C449=""),"",$B449&amp;" ("&amp;DAY($C449)&amp;"."&amp;MONTH($C449)&amp;"."&amp;YEAR($C449)&amp;")")</f>
        <v/>
      </c>
      <c r="J449" s="14" t="str">
        <f aca="false">IF($C449="","",INT((Boshqaruv!$C$12-$C449)/365.25))</f>
        <v/>
      </c>
      <c r="K449" s="14" t="str">
        <f aca="false">IF($J449="","",IF($J449&lt;=14,"Ha","Yo'q"))</f>
        <v/>
      </c>
      <c r="L449" s="13"/>
      <c r="M449" s="13"/>
      <c r="N449" s="14" t="str">
        <f aca="false">IF($B449="","",IF(AND(OR($L449="",$L449&lt;=Boshqaruv!$C$12),OR($M449="",$M449&gt;Boshqaruv!$C$12)),"Ha",""))</f>
        <v/>
      </c>
      <c r="O449" s="25"/>
      <c r="P449" s="25"/>
      <c r="Q449" s="12"/>
      <c r="R449" s="13"/>
      <c r="S449" s="13"/>
      <c r="T449" s="14" t="str">
        <f aca="false">IF($B449="","",IF(AND($P449="Ha",$N449="Ha",OR($R449="",$R449&lt;=Boshqaruv!$C$12),OR($S449="",$S449&gt;Boshqaruv!$C$12)),"Ha",""))</f>
        <v/>
      </c>
      <c r="U449" s="13"/>
      <c r="V449" s="12"/>
      <c r="W449" s="14" t="str">
        <f aca="false">IF(OR($B449="",$C449=""),"",IF(COUNTIFS($B$5:$B$1804,$B449,$C$5:$C$1804,$C449)&gt;1,"Takror",""))</f>
        <v/>
      </c>
    </row>
    <row r="450" customFormat="false" ht="15" hidden="false" customHeight="false" outlineLevel="0" collapsed="false">
      <c r="A450" s="8" t="n">
        <v>446</v>
      </c>
      <c r="B450" s="12"/>
      <c r="C450" s="13"/>
      <c r="D450" s="24"/>
      <c r="E450" s="25"/>
      <c r="F450" s="12"/>
      <c r="G450" s="12"/>
      <c r="H450" s="25"/>
      <c r="I450" s="26" t="str">
        <f aca="false">IF(OR($B450="",$C450=""),"",$B450&amp;" ("&amp;DAY($C450)&amp;"."&amp;MONTH($C450)&amp;"."&amp;YEAR($C450)&amp;")")</f>
        <v/>
      </c>
      <c r="J450" s="14" t="str">
        <f aca="false">IF($C450="","",INT((Boshqaruv!$C$12-$C450)/365.25))</f>
        <v/>
      </c>
      <c r="K450" s="14" t="str">
        <f aca="false">IF($J450="","",IF($J450&lt;=14,"Ha","Yo'q"))</f>
        <v/>
      </c>
      <c r="L450" s="13"/>
      <c r="M450" s="13"/>
      <c r="N450" s="14" t="str">
        <f aca="false">IF($B450="","",IF(AND(OR($L450="",$L450&lt;=Boshqaruv!$C$12),OR($M450="",$M450&gt;Boshqaruv!$C$12)),"Ha",""))</f>
        <v/>
      </c>
      <c r="O450" s="25"/>
      <c r="P450" s="25"/>
      <c r="Q450" s="12"/>
      <c r="R450" s="13"/>
      <c r="S450" s="13"/>
      <c r="T450" s="14" t="str">
        <f aca="false">IF($B450="","",IF(AND($P450="Ha",$N450="Ha",OR($R450="",$R450&lt;=Boshqaruv!$C$12),OR($S450="",$S450&gt;Boshqaruv!$C$12)),"Ha",""))</f>
        <v/>
      </c>
      <c r="U450" s="13"/>
      <c r="V450" s="12"/>
      <c r="W450" s="14" t="str">
        <f aca="false">IF(OR($B450="",$C450=""),"",IF(COUNTIFS($B$5:$B$1804,$B450,$C$5:$C$1804,$C450)&gt;1,"Takror",""))</f>
        <v/>
      </c>
    </row>
    <row r="451" customFormat="false" ht="15" hidden="false" customHeight="false" outlineLevel="0" collapsed="false">
      <c r="A451" s="8" t="n">
        <v>447</v>
      </c>
      <c r="B451" s="12"/>
      <c r="C451" s="13"/>
      <c r="D451" s="24"/>
      <c r="E451" s="25"/>
      <c r="F451" s="12"/>
      <c r="G451" s="12"/>
      <c r="H451" s="25"/>
      <c r="I451" s="26" t="str">
        <f aca="false">IF(OR($B451="",$C451=""),"",$B451&amp;" ("&amp;DAY($C451)&amp;"."&amp;MONTH($C451)&amp;"."&amp;YEAR($C451)&amp;")")</f>
        <v/>
      </c>
      <c r="J451" s="14" t="str">
        <f aca="false">IF($C451="","",INT((Boshqaruv!$C$12-$C451)/365.25))</f>
        <v/>
      </c>
      <c r="K451" s="14" t="str">
        <f aca="false">IF($J451="","",IF($J451&lt;=14,"Ha","Yo'q"))</f>
        <v/>
      </c>
      <c r="L451" s="13"/>
      <c r="M451" s="13"/>
      <c r="N451" s="14" t="str">
        <f aca="false">IF($B451="","",IF(AND(OR($L451="",$L451&lt;=Boshqaruv!$C$12),OR($M451="",$M451&gt;Boshqaruv!$C$12)),"Ha",""))</f>
        <v/>
      </c>
      <c r="O451" s="25"/>
      <c r="P451" s="25"/>
      <c r="Q451" s="12"/>
      <c r="R451" s="13"/>
      <c r="S451" s="13"/>
      <c r="T451" s="14" t="str">
        <f aca="false">IF($B451="","",IF(AND($P451="Ha",$N451="Ha",OR($R451="",$R451&lt;=Boshqaruv!$C$12),OR($S451="",$S451&gt;Boshqaruv!$C$12)),"Ha",""))</f>
        <v/>
      </c>
      <c r="U451" s="13"/>
      <c r="V451" s="12"/>
      <c r="W451" s="14" t="str">
        <f aca="false">IF(OR($B451="",$C451=""),"",IF(COUNTIFS($B$5:$B$1804,$B451,$C$5:$C$1804,$C451)&gt;1,"Takror",""))</f>
        <v/>
      </c>
    </row>
    <row r="452" customFormat="false" ht="15" hidden="false" customHeight="false" outlineLevel="0" collapsed="false">
      <c r="A452" s="8" t="n">
        <v>448</v>
      </c>
      <c r="B452" s="12"/>
      <c r="C452" s="13"/>
      <c r="D452" s="24"/>
      <c r="E452" s="25"/>
      <c r="F452" s="12"/>
      <c r="G452" s="12"/>
      <c r="H452" s="25"/>
      <c r="I452" s="26" t="str">
        <f aca="false">IF(OR($B452="",$C452=""),"",$B452&amp;" ("&amp;DAY($C452)&amp;"."&amp;MONTH($C452)&amp;"."&amp;YEAR($C452)&amp;")")</f>
        <v/>
      </c>
      <c r="J452" s="14" t="str">
        <f aca="false">IF($C452="","",INT((Boshqaruv!$C$12-$C452)/365.25))</f>
        <v/>
      </c>
      <c r="K452" s="14" t="str">
        <f aca="false">IF($J452="","",IF($J452&lt;=14,"Ha","Yo'q"))</f>
        <v/>
      </c>
      <c r="L452" s="13"/>
      <c r="M452" s="13"/>
      <c r="N452" s="14" t="str">
        <f aca="false">IF($B452="","",IF(AND(OR($L452="",$L452&lt;=Boshqaruv!$C$12),OR($M452="",$M452&gt;Boshqaruv!$C$12)),"Ha",""))</f>
        <v/>
      </c>
      <c r="O452" s="25"/>
      <c r="P452" s="25"/>
      <c r="Q452" s="12"/>
      <c r="R452" s="13"/>
      <c r="S452" s="13"/>
      <c r="T452" s="14" t="str">
        <f aca="false">IF($B452="","",IF(AND($P452="Ha",$N452="Ha",OR($R452="",$R452&lt;=Boshqaruv!$C$12),OR($S452="",$S452&gt;Boshqaruv!$C$12)),"Ha",""))</f>
        <v/>
      </c>
      <c r="U452" s="13"/>
      <c r="V452" s="12"/>
      <c r="W452" s="14" t="str">
        <f aca="false">IF(OR($B452="",$C452=""),"",IF(COUNTIFS($B$5:$B$1804,$B452,$C$5:$C$1804,$C452)&gt;1,"Takror",""))</f>
        <v/>
      </c>
    </row>
    <row r="453" customFormat="false" ht="15" hidden="false" customHeight="false" outlineLevel="0" collapsed="false">
      <c r="A453" s="8" t="n">
        <v>449</v>
      </c>
      <c r="B453" s="12"/>
      <c r="C453" s="13"/>
      <c r="D453" s="24"/>
      <c r="E453" s="25"/>
      <c r="F453" s="12"/>
      <c r="G453" s="12"/>
      <c r="H453" s="25"/>
      <c r="I453" s="26" t="str">
        <f aca="false">IF(OR($B453="",$C453=""),"",$B453&amp;" ("&amp;DAY($C453)&amp;"."&amp;MONTH($C453)&amp;"."&amp;YEAR($C453)&amp;")")</f>
        <v/>
      </c>
      <c r="J453" s="14" t="str">
        <f aca="false">IF($C453="","",INT((Boshqaruv!$C$12-$C453)/365.25))</f>
        <v/>
      </c>
      <c r="K453" s="14" t="str">
        <f aca="false">IF($J453="","",IF($J453&lt;=14,"Ha","Yo'q"))</f>
        <v/>
      </c>
      <c r="L453" s="13"/>
      <c r="M453" s="13"/>
      <c r="N453" s="14" t="str">
        <f aca="false">IF($B453="","",IF(AND(OR($L453="",$L453&lt;=Boshqaruv!$C$12),OR($M453="",$M453&gt;Boshqaruv!$C$12)),"Ha",""))</f>
        <v/>
      </c>
      <c r="O453" s="25"/>
      <c r="P453" s="25"/>
      <c r="Q453" s="12"/>
      <c r="R453" s="13"/>
      <c r="S453" s="13"/>
      <c r="T453" s="14" t="str">
        <f aca="false">IF($B453="","",IF(AND($P453="Ha",$N453="Ha",OR($R453="",$R453&lt;=Boshqaruv!$C$12),OR($S453="",$S453&gt;Boshqaruv!$C$12)),"Ha",""))</f>
        <v/>
      </c>
      <c r="U453" s="13"/>
      <c r="V453" s="12"/>
      <c r="W453" s="14" t="str">
        <f aca="false">IF(OR($B453="",$C453=""),"",IF(COUNTIFS($B$5:$B$1804,$B453,$C$5:$C$1804,$C453)&gt;1,"Takror",""))</f>
        <v/>
      </c>
    </row>
    <row r="454" customFormat="false" ht="15" hidden="false" customHeight="false" outlineLevel="0" collapsed="false">
      <c r="A454" s="8" t="n">
        <v>450</v>
      </c>
      <c r="B454" s="12"/>
      <c r="C454" s="13"/>
      <c r="D454" s="24"/>
      <c r="E454" s="25"/>
      <c r="F454" s="12"/>
      <c r="G454" s="12"/>
      <c r="H454" s="25"/>
      <c r="I454" s="26" t="str">
        <f aca="false">IF(OR($B454="",$C454=""),"",$B454&amp;" ("&amp;DAY($C454)&amp;"."&amp;MONTH($C454)&amp;"."&amp;YEAR($C454)&amp;")")</f>
        <v/>
      </c>
      <c r="J454" s="14" t="str">
        <f aca="false">IF($C454="","",INT((Boshqaruv!$C$12-$C454)/365.25))</f>
        <v/>
      </c>
      <c r="K454" s="14" t="str">
        <f aca="false">IF($J454="","",IF($J454&lt;=14,"Ha","Yo'q"))</f>
        <v/>
      </c>
      <c r="L454" s="13"/>
      <c r="M454" s="13"/>
      <c r="N454" s="14" t="str">
        <f aca="false">IF($B454="","",IF(AND(OR($L454="",$L454&lt;=Boshqaruv!$C$12),OR($M454="",$M454&gt;Boshqaruv!$C$12)),"Ha",""))</f>
        <v/>
      </c>
      <c r="O454" s="25"/>
      <c r="P454" s="25"/>
      <c r="Q454" s="12"/>
      <c r="R454" s="13"/>
      <c r="S454" s="13"/>
      <c r="T454" s="14" t="str">
        <f aca="false">IF($B454="","",IF(AND($P454="Ha",$N454="Ha",OR($R454="",$R454&lt;=Boshqaruv!$C$12),OR($S454="",$S454&gt;Boshqaruv!$C$12)),"Ha",""))</f>
        <v/>
      </c>
      <c r="U454" s="13"/>
      <c r="V454" s="12"/>
      <c r="W454" s="14" t="str">
        <f aca="false">IF(OR($B454="",$C454=""),"",IF(COUNTIFS($B$5:$B$1804,$B454,$C$5:$C$1804,$C454)&gt;1,"Takror",""))</f>
        <v/>
      </c>
    </row>
    <row r="455" customFormat="false" ht="15" hidden="false" customHeight="false" outlineLevel="0" collapsed="false">
      <c r="A455" s="8" t="n">
        <v>451</v>
      </c>
      <c r="B455" s="12"/>
      <c r="C455" s="13"/>
      <c r="D455" s="24"/>
      <c r="E455" s="25"/>
      <c r="F455" s="12"/>
      <c r="G455" s="12"/>
      <c r="H455" s="25"/>
      <c r="I455" s="26" t="str">
        <f aca="false">IF(OR($B455="",$C455=""),"",$B455&amp;" ("&amp;DAY($C455)&amp;"."&amp;MONTH($C455)&amp;"."&amp;YEAR($C455)&amp;")")</f>
        <v/>
      </c>
      <c r="J455" s="14" t="str">
        <f aca="false">IF($C455="","",INT((Boshqaruv!$C$12-$C455)/365.25))</f>
        <v/>
      </c>
      <c r="K455" s="14" t="str">
        <f aca="false">IF($J455="","",IF($J455&lt;=14,"Ha","Yo'q"))</f>
        <v/>
      </c>
      <c r="L455" s="13"/>
      <c r="M455" s="13"/>
      <c r="N455" s="14" t="str">
        <f aca="false">IF($B455="","",IF(AND(OR($L455="",$L455&lt;=Boshqaruv!$C$12),OR($M455="",$M455&gt;Boshqaruv!$C$12)),"Ha",""))</f>
        <v/>
      </c>
      <c r="O455" s="25"/>
      <c r="P455" s="25"/>
      <c r="Q455" s="12"/>
      <c r="R455" s="13"/>
      <c r="S455" s="13"/>
      <c r="T455" s="14" t="str">
        <f aca="false">IF($B455="","",IF(AND($P455="Ha",$N455="Ha",OR($R455="",$R455&lt;=Boshqaruv!$C$12),OR($S455="",$S455&gt;Boshqaruv!$C$12)),"Ha",""))</f>
        <v/>
      </c>
      <c r="U455" s="13"/>
      <c r="V455" s="12"/>
      <c r="W455" s="14" t="str">
        <f aca="false">IF(OR($B455="",$C455=""),"",IF(COUNTIFS($B$5:$B$1804,$B455,$C$5:$C$1804,$C455)&gt;1,"Takror",""))</f>
        <v/>
      </c>
    </row>
    <row r="456" customFormat="false" ht="15" hidden="false" customHeight="false" outlineLevel="0" collapsed="false">
      <c r="A456" s="8" t="n">
        <v>452</v>
      </c>
      <c r="B456" s="12"/>
      <c r="C456" s="13"/>
      <c r="D456" s="24"/>
      <c r="E456" s="25"/>
      <c r="F456" s="12"/>
      <c r="G456" s="12"/>
      <c r="H456" s="25"/>
      <c r="I456" s="26" t="str">
        <f aca="false">IF(OR($B456="",$C456=""),"",$B456&amp;" ("&amp;DAY($C456)&amp;"."&amp;MONTH($C456)&amp;"."&amp;YEAR($C456)&amp;")")</f>
        <v/>
      </c>
      <c r="J456" s="14" t="str">
        <f aca="false">IF($C456="","",INT((Boshqaruv!$C$12-$C456)/365.25))</f>
        <v/>
      </c>
      <c r="K456" s="14" t="str">
        <f aca="false">IF($J456="","",IF($J456&lt;=14,"Ha","Yo'q"))</f>
        <v/>
      </c>
      <c r="L456" s="13"/>
      <c r="M456" s="13"/>
      <c r="N456" s="14" t="str">
        <f aca="false">IF($B456="","",IF(AND(OR($L456="",$L456&lt;=Boshqaruv!$C$12),OR($M456="",$M456&gt;Boshqaruv!$C$12)),"Ha",""))</f>
        <v/>
      </c>
      <c r="O456" s="25"/>
      <c r="P456" s="25"/>
      <c r="Q456" s="12"/>
      <c r="R456" s="13"/>
      <c r="S456" s="13"/>
      <c r="T456" s="14" t="str">
        <f aca="false">IF($B456="","",IF(AND($P456="Ha",$N456="Ha",OR($R456="",$R456&lt;=Boshqaruv!$C$12),OR($S456="",$S456&gt;Boshqaruv!$C$12)),"Ha",""))</f>
        <v/>
      </c>
      <c r="U456" s="13"/>
      <c r="V456" s="12"/>
      <c r="W456" s="14" t="str">
        <f aca="false">IF(OR($B456="",$C456=""),"",IF(COUNTIFS($B$5:$B$1804,$B456,$C$5:$C$1804,$C456)&gt;1,"Takror",""))</f>
        <v/>
      </c>
    </row>
    <row r="457" customFormat="false" ht="15" hidden="false" customHeight="false" outlineLevel="0" collapsed="false">
      <c r="A457" s="8" t="n">
        <v>453</v>
      </c>
      <c r="B457" s="12"/>
      <c r="C457" s="13"/>
      <c r="D457" s="24"/>
      <c r="E457" s="25"/>
      <c r="F457" s="12"/>
      <c r="G457" s="12"/>
      <c r="H457" s="25"/>
      <c r="I457" s="26" t="str">
        <f aca="false">IF(OR($B457="",$C457=""),"",$B457&amp;" ("&amp;DAY($C457)&amp;"."&amp;MONTH($C457)&amp;"."&amp;YEAR($C457)&amp;")")</f>
        <v/>
      </c>
      <c r="J457" s="14" t="str">
        <f aca="false">IF($C457="","",INT((Boshqaruv!$C$12-$C457)/365.25))</f>
        <v/>
      </c>
      <c r="K457" s="14" t="str">
        <f aca="false">IF($J457="","",IF($J457&lt;=14,"Ha","Yo'q"))</f>
        <v/>
      </c>
      <c r="L457" s="13"/>
      <c r="M457" s="13"/>
      <c r="N457" s="14" t="str">
        <f aca="false">IF($B457="","",IF(AND(OR($L457="",$L457&lt;=Boshqaruv!$C$12),OR($M457="",$M457&gt;Boshqaruv!$C$12)),"Ha",""))</f>
        <v/>
      </c>
      <c r="O457" s="25"/>
      <c r="P457" s="25"/>
      <c r="Q457" s="12"/>
      <c r="R457" s="13"/>
      <c r="S457" s="13"/>
      <c r="T457" s="14" t="str">
        <f aca="false">IF($B457="","",IF(AND($P457="Ha",$N457="Ha",OR($R457="",$R457&lt;=Boshqaruv!$C$12),OR($S457="",$S457&gt;Boshqaruv!$C$12)),"Ha",""))</f>
        <v/>
      </c>
      <c r="U457" s="13"/>
      <c r="V457" s="12"/>
      <c r="W457" s="14" t="str">
        <f aca="false">IF(OR($B457="",$C457=""),"",IF(COUNTIFS($B$5:$B$1804,$B457,$C$5:$C$1804,$C457)&gt;1,"Takror",""))</f>
        <v/>
      </c>
    </row>
    <row r="458" customFormat="false" ht="15" hidden="false" customHeight="false" outlineLevel="0" collapsed="false">
      <c r="A458" s="8" t="n">
        <v>454</v>
      </c>
      <c r="B458" s="12"/>
      <c r="C458" s="13"/>
      <c r="D458" s="24"/>
      <c r="E458" s="25"/>
      <c r="F458" s="12"/>
      <c r="G458" s="12"/>
      <c r="H458" s="25"/>
      <c r="I458" s="26" t="str">
        <f aca="false">IF(OR($B458="",$C458=""),"",$B458&amp;" ("&amp;DAY($C458)&amp;"."&amp;MONTH($C458)&amp;"."&amp;YEAR($C458)&amp;")")</f>
        <v/>
      </c>
      <c r="J458" s="14" t="str">
        <f aca="false">IF($C458="","",INT((Boshqaruv!$C$12-$C458)/365.25))</f>
        <v/>
      </c>
      <c r="K458" s="14" t="str">
        <f aca="false">IF($J458="","",IF($J458&lt;=14,"Ha","Yo'q"))</f>
        <v/>
      </c>
      <c r="L458" s="13"/>
      <c r="M458" s="13"/>
      <c r="N458" s="14" t="str">
        <f aca="false">IF($B458="","",IF(AND(OR($L458="",$L458&lt;=Boshqaruv!$C$12),OR($M458="",$M458&gt;Boshqaruv!$C$12)),"Ha",""))</f>
        <v/>
      </c>
      <c r="O458" s="25"/>
      <c r="P458" s="25"/>
      <c r="Q458" s="12"/>
      <c r="R458" s="13"/>
      <c r="S458" s="13"/>
      <c r="T458" s="14" t="str">
        <f aca="false">IF($B458="","",IF(AND($P458="Ha",$N458="Ha",OR($R458="",$R458&lt;=Boshqaruv!$C$12),OR($S458="",$S458&gt;Boshqaruv!$C$12)),"Ha",""))</f>
        <v/>
      </c>
      <c r="U458" s="13"/>
      <c r="V458" s="12"/>
      <c r="W458" s="14" t="str">
        <f aca="false">IF(OR($B458="",$C458=""),"",IF(COUNTIFS($B$5:$B$1804,$B458,$C$5:$C$1804,$C458)&gt;1,"Takror",""))</f>
        <v/>
      </c>
    </row>
    <row r="459" customFormat="false" ht="15" hidden="false" customHeight="false" outlineLevel="0" collapsed="false">
      <c r="A459" s="8" t="n">
        <v>455</v>
      </c>
      <c r="B459" s="12"/>
      <c r="C459" s="13"/>
      <c r="D459" s="24"/>
      <c r="E459" s="25"/>
      <c r="F459" s="12"/>
      <c r="G459" s="12"/>
      <c r="H459" s="25"/>
      <c r="I459" s="26" t="str">
        <f aca="false">IF(OR($B459="",$C459=""),"",$B459&amp;" ("&amp;DAY($C459)&amp;"."&amp;MONTH($C459)&amp;"."&amp;YEAR($C459)&amp;")")</f>
        <v/>
      </c>
      <c r="J459" s="14" t="str">
        <f aca="false">IF($C459="","",INT((Boshqaruv!$C$12-$C459)/365.25))</f>
        <v/>
      </c>
      <c r="K459" s="14" t="str">
        <f aca="false">IF($J459="","",IF($J459&lt;=14,"Ha","Yo'q"))</f>
        <v/>
      </c>
      <c r="L459" s="13"/>
      <c r="M459" s="13"/>
      <c r="N459" s="14" t="str">
        <f aca="false">IF($B459="","",IF(AND(OR($L459="",$L459&lt;=Boshqaruv!$C$12),OR($M459="",$M459&gt;Boshqaruv!$C$12)),"Ha",""))</f>
        <v/>
      </c>
      <c r="O459" s="25"/>
      <c r="P459" s="25"/>
      <c r="Q459" s="12"/>
      <c r="R459" s="13"/>
      <c r="S459" s="13"/>
      <c r="T459" s="14" t="str">
        <f aca="false">IF($B459="","",IF(AND($P459="Ha",$N459="Ha",OR($R459="",$R459&lt;=Boshqaruv!$C$12),OR($S459="",$S459&gt;Boshqaruv!$C$12)),"Ha",""))</f>
        <v/>
      </c>
      <c r="U459" s="13"/>
      <c r="V459" s="12"/>
      <c r="W459" s="14" t="str">
        <f aca="false">IF(OR($B459="",$C459=""),"",IF(COUNTIFS($B$5:$B$1804,$B459,$C$5:$C$1804,$C459)&gt;1,"Takror",""))</f>
        <v/>
      </c>
    </row>
    <row r="460" customFormat="false" ht="15" hidden="false" customHeight="false" outlineLevel="0" collapsed="false">
      <c r="A460" s="8" t="n">
        <v>456</v>
      </c>
      <c r="B460" s="12"/>
      <c r="C460" s="13"/>
      <c r="D460" s="24"/>
      <c r="E460" s="25"/>
      <c r="F460" s="12"/>
      <c r="G460" s="12"/>
      <c r="H460" s="25"/>
      <c r="I460" s="26" t="str">
        <f aca="false">IF(OR($B460="",$C460=""),"",$B460&amp;" ("&amp;DAY($C460)&amp;"."&amp;MONTH($C460)&amp;"."&amp;YEAR($C460)&amp;")")</f>
        <v/>
      </c>
      <c r="J460" s="14" t="str">
        <f aca="false">IF($C460="","",INT((Boshqaruv!$C$12-$C460)/365.25))</f>
        <v/>
      </c>
      <c r="K460" s="14" t="str">
        <f aca="false">IF($J460="","",IF($J460&lt;=14,"Ha","Yo'q"))</f>
        <v/>
      </c>
      <c r="L460" s="13"/>
      <c r="M460" s="13"/>
      <c r="N460" s="14" t="str">
        <f aca="false">IF($B460="","",IF(AND(OR($L460="",$L460&lt;=Boshqaruv!$C$12),OR($M460="",$M460&gt;Boshqaruv!$C$12)),"Ha",""))</f>
        <v/>
      </c>
      <c r="O460" s="25"/>
      <c r="P460" s="25"/>
      <c r="Q460" s="12"/>
      <c r="R460" s="13"/>
      <c r="S460" s="13"/>
      <c r="T460" s="14" t="str">
        <f aca="false">IF($B460="","",IF(AND($P460="Ha",$N460="Ha",OR($R460="",$R460&lt;=Boshqaruv!$C$12),OR($S460="",$S460&gt;Boshqaruv!$C$12)),"Ha",""))</f>
        <v/>
      </c>
      <c r="U460" s="13"/>
      <c r="V460" s="12"/>
      <c r="W460" s="14" t="str">
        <f aca="false">IF(OR($B460="",$C460=""),"",IF(COUNTIFS($B$5:$B$1804,$B460,$C$5:$C$1804,$C460)&gt;1,"Takror",""))</f>
        <v/>
      </c>
    </row>
    <row r="461" customFormat="false" ht="15" hidden="false" customHeight="false" outlineLevel="0" collapsed="false">
      <c r="A461" s="8" t="n">
        <v>457</v>
      </c>
      <c r="B461" s="12"/>
      <c r="C461" s="13"/>
      <c r="D461" s="24"/>
      <c r="E461" s="25"/>
      <c r="F461" s="12"/>
      <c r="G461" s="12"/>
      <c r="H461" s="25"/>
      <c r="I461" s="26" t="str">
        <f aca="false">IF(OR($B461="",$C461=""),"",$B461&amp;" ("&amp;DAY($C461)&amp;"."&amp;MONTH($C461)&amp;"."&amp;YEAR($C461)&amp;")")</f>
        <v/>
      </c>
      <c r="J461" s="14" t="str">
        <f aca="false">IF($C461="","",INT((Boshqaruv!$C$12-$C461)/365.25))</f>
        <v/>
      </c>
      <c r="K461" s="14" t="str">
        <f aca="false">IF($J461="","",IF($J461&lt;=14,"Ha","Yo'q"))</f>
        <v/>
      </c>
      <c r="L461" s="13"/>
      <c r="M461" s="13"/>
      <c r="N461" s="14" t="str">
        <f aca="false">IF($B461="","",IF(AND(OR($L461="",$L461&lt;=Boshqaruv!$C$12),OR($M461="",$M461&gt;Boshqaruv!$C$12)),"Ha",""))</f>
        <v/>
      </c>
      <c r="O461" s="25"/>
      <c r="P461" s="25"/>
      <c r="Q461" s="12"/>
      <c r="R461" s="13"/>
      <c r="S461" s="13"/>
      <c r="T461" s="14" t="str">
        <f aca="false">IF($B461="","",IF(AND($P461="Ha",$N461="Ha",OR($R461="",$R461&lt;=Boshqaruv!$C$12),OR($S461="",$S461&gt;Boshqaruv!$C$12)),"Ha",""))</f>
        <v/>
      </c>
      <c r="U461" s="13"/>
      <c r="V461" s="12"/>
      <c r="W461" s="14" t="str">
        <f aca="false">IF(OR($B461="",$C461=""),"",IF(COUNTIFS($B$5:$B$1804,$B461,$C$5:$C$1804,$C461)&gt;1,"Takror",""))</f>
        <v/>
      </c>
    </row>
    <row r="462" customFormat="false" ht="15" hidden="false" customHeight="false" outlineLevel="0" collapsed="false">
      <c r="A462" s="8" t="n">
        <v>458</v>
      </c>
      <c r="B462" s="12"/>
      <c r="C462" s="13"/>
      <c r="D462" s="24"/>
      <c r="E462" s="25"/>
      <c r="F462" s="12"/>
      <c r="G462" s="12"/>
      <c r="H462" s="25"/>
      <c r="I462" s="26" t="str">
        <f aca="false">IF(OR($B462="",$C462=""),"",$B462&amp;" ("&amp;DAY($C462)&amp;"."&amp;MONTH($C462)&amp;"."&amp;YEAR($C462)&amp;")")</f>
        <v/>
      </c>
      <c r="J462" s="14" t="str">
        <f aca="false">IF($C462="","",INT((Boshqaruv!$C$12-$C462)/365.25))</f>
        <v/>
      </c>
      <c r="K462" s="14" t="str">
        <f aca="false">IF($J462="","",IF($J462&lt;=14,"Ha","Yo'q"))</f>
        <v/>
      </c>
      <c r="L462" s="13"/>
      <c r="M462" s="13"/>
      <c r="N462" s="14" t="str">
        <f aca="false">IF($B462="","",IF(AND(OR($L462="",$L462&lt;=Boshqaruv!$C$12),OR($M462="",$M462&gt;Boshqaruv!$C$12)),"Ha",""))</f>
        <v/>
      </c>
      <c r="O462" s="25"/>
      <c r="P462" s="25"/>
      <c r="Q462" s="12"/>
      <c r="R462" s="13"/>
      <c r="S462" s="13"/>
      <c r="T462" s="14" t="str">
        <f aca="false">IF($B462="","",IF(AND($P462="Ha",$N462="Ha",OR($R462="",$R462&lt;=Boshqaruv!$C$12),OR($S462="",$S462&gt;Boshqaruv!$C$12)),"Ha",""))</f>
        <v/>
      </c>
      <c r="U462" s="13"/>
      <c r="V462" s="12"/>
      <c r="W462" s="14" t="str">
        <f aca="false">IF(OR($B462="",$C462=""),"",IF(COUNTIFS($B$5:$B$1804,$B462,$C$5:$C$1804,$C462)&gt;1,"Takror",""))</f>
        <v/>
      </c>
    </row>
    <row r="463" customFormat="false" ht="15" hidden="false" customHeight="false" outlineLevel="0" collapsed="false">
      <c r="A463" s="8" t="n">
        <v>459</v>
      </c>
      <c r="B463" s="12"/>
      <c r="C463" s="13"/>
      <c r="D463" s="24"/>
      <c r="E463" s="25"/>
      <c r="F463" s="12"/>
      <c r="G463" s="12"/>
      <c r="H463" s="25"/>
      <c r="I463" s="26" t="str">
        <f aca="false">IF(OR($B463="",$C463=""),"",$B463&amp;" ("&amp;DAY($C463)&amp;"."&amp;MONTH($C463)&amp;"."&amp;YEAR($C463)&amp;")")</f>
        <v/>
      </c>
      <c r="J463" s="14" t="str">
        <f aca="false">IF($C463="","",INT((Boshqaruv!$C$12-$C463)/365.25))</f>
        <v/>
      </c>
      <c r="K463" s="14" t="str">
        <f aca="false">IF($J463="","",IF($J463&lt;=14,"Ha","Yo'q"))</f>
        <v/>
      </c>
      <c r="L463" s="13"/>
      <c r="M463" s="13"/>
      <c r="N463" s="14" t="str">
        <f aca="false">IF($B463="","",IF(AND(OR($L463="",$L463&lt;=Boshqaruv!$C$12),OR($M463="",$M463&gt;Boshqaruv!$C$12)),"Ha",""))</f>
        <v/>
      </c>
      <c r="O463" s="25"/>
      <c r="P463" s="25"/>
      <c r="Q463" s="12"/>
      <c r="R463" s="13"/>
      <c r="S463" s="13"/>
      <c r="T463" s="14" t="str">
        <f aca="false">IF($B463="","",IF(AND($P463="Ha",$N463="Ha",OR($R463="",$R463&lt;=Boshqaruv!$C$12),OR($S463="",$S463&gt;Boshqaruv!$C$12)),"Ha",""))</f>
        <v/>
      </c>
      <c r="U463" s="13"/>
      <c r="V463" s="12"/>
      <c r="W463" s="14" t="str">
        <f aca="false">IF(OR($B463="",$C463=""),"",IF(COUNTIFS($B$5:$B$1804,$B463,$C$5:$C$1804,$C463)&gt;1,"Takror",""))</f>
        <v/>
      </c>
    </row>
    <row r="464" customFormat="false" ht="15" hidden="false" customHeight="false" outlineLevel="0" collapsed="false">
      <c r="A464" s="8" t="n">
        <v>460</v>
      </c>
      <c r="B464" s="12"/>
      <c r="C464" s="13"/>
      <c r="D464" s="24"/>
      <c r="E464" s="25"/>
      <c r="F464" s="12"/>
      <c r="G464" s="12"/>
      <c r="H464" s="25"/>
      <c r="I464" s="26" t="str">
        <f aca="false">IF(OR($B464="",$C464=""),"",$B464&amp;" ("&amp;DAY($C464)&amp;"."&amp;MONTH($C464)&amp;"."&amp;YEAR($C464)&amp;")")</f>
        <v/>
      </c>
      <c r="J464" s="14" t="str">
        <f aca="false">IF($C464="","",INT((Boshqaruv!$C$12-$C464)/365.25))</f>
        <v/>
      </c>
      <c r="K464" s="14" t="str">
        <f aca="false">IF($J464="","",IF($J464&lt;=14,"Ha","Yo'q"))</f>
        <v/>
      </c>
      <c r="L464" s="13"/>
      <c r="M464" s="13"/>
      <c r="N464" s="14" t="str">
        <f aca="false">IF($B464="","",IF(AND(OR($L464="",$L464&lt;=Boshqaruv!$C$12),OR($M464="",$M464&gt;Boshqaruv!$C$12)),"Ha",""))</f>
        <v/>
      </c>
      <c r="O464" s="25"/>
      <c r="P464" s="25"/>
      <c r="Q464" s="12"/>
      <c r="R464" s="13"/>
      <c r="S464" s="13"/>
      <c r="T464" s="14" t="str">
        <f aca="false">IF($B464="","",IF(AND($P464="Ha",$N464="Ha",OR($R464="",$R464&lt;=Boshqaruv!$C$12),OR($S464="",$S464&gt;Boshqaruv!$C$12)),"Ha",""))</f>
        <v/>
      </c>
      <c r="U464" s="13"/>
      <c r="V464" s="12"/>
      <c r="W464" s="14" t="str">
        <f aca="false">IF(OR($B464="",$C464=""),"",IF(COUNTIFS($B$5:$B$1804,$B464,$C$5:$C$1804,$C464)&gt;1,"Takror",""))</f>
        <v/>
      </c>
    </row>
    <row r="465" customFormat="false" ht="15" hidden="false" customHeight="false" outlineLevel="0" collapsed="false">
      <c r="A465" s="8" t="n">
        <v>461</v>
      </c>
      <c r="B465" s="12"/>
      <c r="C465" s="13"/>
      <c r="D465" s="24"/>
      <c r="E465" s="25"/>
      <c r="F465" s="12"/>
      <c r="G465" s="12"/>
      <c r="H465" s="25"/>
      <c r="I465" s="26" t="str">
        <f aca="false">IF(OR($B465="",$C465=""),"",$B465&amp;" ("&amp;DAY($C465)&amp;"."&amp;MONTH($C465)&amp;"."&amp;YEAR($C465)&amp;")")</f>
        <v/>
      </c>
      <c r="J465" s="14" t="str">
        <f aca="false">IF($C465="","",INT((Boshqaruv!$C$12-$C465)/365.25))</f>
        <v/>
      </c>
      <c r="K465" s="14" t="str">
        <f aca="false">IF($J465="","",IF($J465&lt;=14,"Ha","Yo'q"))</f>
        <v/>
      </c>
      <c r="L465" s="13"/>
      <c r="M465" s="13"/>
      <c r="N465" s="14" t="str">
        <f aca="false">IF($B465="","",IF(AND(OR($L465="",$L465&lt;=Boshqaruv!$C$12),OR($M465="",$M465&gt;Boshqaruv!$C$12)),"Ha",""))</f>
        <v/>
      </c>
      <c r="O465" s="25"/>
      <c r="P465" s="25"/>
      <c r="Q465" s="12"/>
      <c r="R465" s="13"/>
      <c r="S465" s="13"/>
      <c r="T465" s="14" t="str">
        <f aca="false">IF($B465="","",IF(AND($P465="Ha",$N465="Ha",OR($R465="",$R465&lt;=Boshqaruv!$C$12),OR($S465="",$S465&gt;Boshqaruv!$C$12)),"Ha",""))</f>
        <v/>
      </c>
      <c r="U465" s="13"/>
      <c r="V465" s="12"/>
      <c r="W465" s="14" t="str">
        <f aca="false">IF(OR($B465="",$C465=""),"",IF(COUNTIFS($B$5:$B$1804,$B465,$C$5:$C$1804,$C465)&gt;1,"Takror",""))</f>
        <v/>
      </c>
    </row>
    <row r="466" customFormat="false" ht="15" hidden="false" customHeight="false" outlineLevel="0" collapsed="false">
      <c r="A466" s="8" t="n">
        <v>462</v>
      </c>
      <c r="B466" s="12"/>
      <c r="C466" s="13"/>
      <c r="D466" s="24"/>
      <c r="E466" s="25"/>
      <c r="F466" s="12"/>
      <c r="G466" s="12"/>
      <c r="H466" s="25"/>
      <c r="I466" s="26" t="str">
        <f aca="false">IF(OR($B466="",$C466=""),"",$B466&amp;" ("&amp;DAY($C466)&amp;"."&amp;MONTH($C466)&amp;"."&amp;YEAR($C466)&amp;")")</f>
        <v/>
      </c>
      <c r="J466" s="14" t="str">
        <f aca="false">IF($C466="","",INT((Boshqaruv!$C$12-$C466)/365.25))</f>
        <v/>
      </c>
      <c r="K466" s="14" t="str">
        <f aca="false">IF($J466="","",IF($J466&lt;=14,"Ha","Yo'q"))</f>
        <v/>
      </c>
      <c r="L466" s="13"/>
      <c r="M466" s="13"/>
      <c r="N466" s="14" t="str">
        <f aca="false">IF($B466="","",IF(AND(OR($L466="",$L466&lt;=Boshqaruv!$C$12),OR($M466="",$M466&gt;Boshqaruv!$C$12)),"Ha",""))</f>
        <v/>
      </c>
      <c r="O466" s="25"/>
      <c r="P466" s="25"/>
      <c r="Q466" s="12"/>
      <c r="R466" s="13"/>
      <c r="S466" s="13"/>
      <c r="T466" s="14" t="str">
        <f aca="false">IF($B466="","",IF(AND($P466="Ha",$N466="Ha",OR($R466="",$R466&lt;=Boshqaruv!$C$12),OR($S466="",$S466&gt;Boshqaruv!$C$12)),"Ha",""))</f>
        <v/>
      </c>
      <c r="U466" s="13"/>
      <c r="V466" s="12"/>
      <c r="W466" s="14" t="str">
        <f aca="false">IF(OR($B466="",$C466=""),"",IF(COUNTIFS($B$5:$B$1804,$B466,$C$5:$C$1804,$C466)&gt;1,"Takror",""))</f>
        <v/>
      </c>
    </row>
    <row r="467" customFormat="false" ht="15" hidden="false" customHeight="false" outlineLevel="0" collapsed="false">
      <c r="A467" s="8" t="n">
        <v>463</v>
      </c>
      <c r="B467" s="12"/>
      <c r="C467" s="13"/>
      <c r="D467" s="24"/>
      <c r="E467" s="25"/>
      <c r="F467" s="12"/>
      <c r="G467" s="12"/>
      <c r="H467" s="25"/>
      <c r="I467" s="26" t="str">
        <f aca="false">IF(OR($B467="",$C467=""),"",$B467&amp;" ("&amp;DAY($C467)&amp;"."&amp;MONTH($C467)&amp;"."&amp;YEAR($C467)&amp;")")</f>
        <v/>
      </c>
      <c r="J467" s="14" t="str">
        <f aca="false">IF($C467="","",INT((Boshqaruv!$C$12-$C467)/365.25))</f>
        <v/>
      </c>
      <c r="K467" s="14" t="str">
        <f aca="false">IF($J467="","",IF($J467&lt;=14,"Ha","Yo'q"))</f>
        <v/>
      </c>
      <c r="L467" s="13"/>
      <c r="M467" s="13"/>
      <c r="N467" s="14" t="str">
        <f aca="false">IF($B467="","",IF(AND(OR($L467="",$L467&lt;=Boshqaruv!$C$12),OR($M467="",$M467&gt;Boshqaruv!$C$12)),"Ha",""))</f>
        <v/>
      </c>
      <c r="O467" s="25"/>
      <c r="P467" s="25"/>
      <c r="Q467" s="12"/>
      <c r="R467" s="13"/>
      <c r="S467" s="13"/>
      <c r="T467" s="14" t="str">
        <f aca="false">IF($B467="","",IF(AND($P467="Ha",$N467="Ha",OR($R467="",$R467&lt;=Boshqaruv!$C$12),OR($S467="",$S467&gt;Boshqaruv!$C$12)),"Ha",""))</f>
        <v/>
      </c>
      <c r="U467" s="13"/>
      <c r="V467" s="12"/>
      <c r="W467" s="14" t="str">
        <f aca="false">IF(OR($B467="",$C467=""),"",IF(COUNTIFS($B$5:$B$1804,$B467,$C$5:$C$1804,$C467)&gt;1,"Takror",""))</f>
        <v/>
      </c>
    </row>
    <row r="468" customFormat="false" ht="15" hidden="false" customHeight="false" outlineLevel="0" collapsed="false">
      <c r="A468" s="8" t="n">
        <v>464</v>
      </c>
      <c r="B468" s="12"/>
      <c r="C468" s="13"/>
      <c r="D468" s="24"/>
      <c r="E468" s="25"/>
      <c r="F468" s="12"/>
      <c r="G468" s="12"/>
      <c r="H468" s="25"/>
      <c r="I468" s="26" t="str">
        <f aca="false">IF(OR($B468="",$C468=""),"",$B468&amp;" ("&amp;DAY($C468)&amp;"."&amp;MONTH($C468)&amp;"."&amp;YEAR($C468)&amp;")")</f>
        <v/>
      </c>
      <c r="J468" s="14" t="str">
        <f aca="false">IF($C468="","",INT((Boshqaruv!$C$12-$C468)/365.25))</f>
        <v/>
      </c>
      <c r="K468" s="14" t="str">
        <f aca="false">IF($J468="","",IF($J468&lt;=14,"Ha","Yo'q"))</f>
        <v/>
      </c>
      <c r="L468" s="13"/>
      <c r="M468" s="13"/>
      <c r="N468" s="14" t="str">
        <f aca="false">IF($B468="","",IF(AND(OR($L468="",$L468&lt;=Boshqaruv!$C$12),OR($M468="",$M468&gt;Boshqaruv!$C$12)),"Ha",""))</f>
        <v/>
      </c>
      <c r="O468" s="25"/>
      <c r="P468" s="25"/>
      <c r="Q468" s="12"/>
      <c r="R468" s="13"/>
      <c r="S468" s="13"/>
      <c r="T468" s="14" t="str">
        <f aca="false">IF($B468="","",IF(AND($P468="Ha",$N468="Ha",OR($R468="",$R468&lt;=Boshqaruv!$C$12),OR($S468="",$S468&gt;Boshqaruv!$C$12)),"Ha",""))</f>
        <v/>
      </c>
      <c r="U468" s="13"/>
      <c r="V468" s="12"/>
      <c r="W468" s="14" t="str">
        <f aca="false">IF(OR($B468="",$C468=""),"",IF(COUNTIFS($B$5:$B$1804,$B468,$C$5:$C$1804,$C468)&gt;1,"Takror",""))</f>
        <v/>
      </c>
    </row>
    <row r="469" customFormat="false" ht="15" hidden="false" customHeight="false" outlineLevel="0" collapsed="false">
      <c r="A469" s="8" t="n">
        <v>465</v>
      </c>
      <c r="B469" s="12"/>
      <c r="C469" s="13"/>
      <c r="D469" s="24"/>
      <c r="E469" s="25"/>
      <c r="F469" s="12"/>
      <c r="G469" s="12"/>
      <c r="H469" s="25"/>
      <c r="I469" s="26" t="str">
        <f aca="false">IF(OR($B469="",$C469=""),"",$B469&amp;" ("&amp;DAY($C469)&amp;"."&amp;MONTH($C469)&amp;"."&amp;YEAR($C469)&amp;")")</f>
        <v/>
      </c>
      <c r="J469" s="14" t="str">
        <f aca="false">IF($C469="","",INT((Boshqaruv!$C$12-$C469)/365.25))</f>
        <v/>
      </c>
      <c r="K469" s="14" t="str">
        <f aca="false">IF($J469="","",IF($J469&lt;=14,"Ha","Yo'q"))</f>
        <v/>
      </c>
      <c r="L469" s="13"/>
      <c r="M469" s="13"/>
      <c r="N469" s="14" t="str">
        <f aca="false">IF($B469="","",IF(AND(OR($L469="",$L469&lt;=Boshqaruv!$C$12),OR($M469="",$M469&gt;Boshqaruv!$C$12)),"Ha",""))</f>
        <v/>
      </c>
      <c r="O469" s="25"/>
      <c r="P469" s="25"/>
      <c r="Q469" s="12"/>
      <c r="R469" s="13"/>
      <c r="S469" s="13"/>
      <c r="T469" s="14" t="str">
        <f aca="false">IF($B469="","",IF(AND($P469="Ha",$N469="Ha",OR($R469="",$R469&lt;=Boshqaruv!$C$12),OR($S469="",$S469&gt;Boshqaruv!$C$12)),"Ha",""))</f>
        <v/>
      </c>
      <c r="U469" s="13"/>
      <c r="V469" s="12"/>
      <c r="W469" s="14" t="str">
        <f aca="false">IF(OR($B469="",$C469=""),"",IF(COUNTIFS($B$5:$B$1804,$B469,$C$5:$C$1804,$C469)&gt;1,"Takror",""))</f>
        <v/>
      </c>
    </row>
    <row r="470" customFormat="false" ht="15" hidden="false" customHeight="false" outlineLevel="0" collapsed="false">
      <c r="A470" s="8" t="n">
        <v>466</v>
      </c>
      <c r="B470" s="12"/>
      <c r="C470" s="13"/>
      <c r="D470" s="24"/>
      <c r="E470" s="25"/>
      <c r="F470" s="12"/>
      <c r="G470" s="12"/>
      <c r="H470" s="25"/>
      <c r="I470" s="26" t="str">
        <f aca="false">IF(OR($B470="",$C470=""),"",$B470&amp;" ("&amp;DAY($C470)&amp;"."&amp;MONTH($C470)&amp;"."&amp;YEAR($C470)&amp;")")</f>
        <v/>
      </c>
      <c r="J470" s="14" t="str">
        <f aca="false">IF($C470="","",INT((Boshqaruv!$C$12-$C470)/365.25))</f>
        <v/>
      </c>
      <c r="K470" s="14" t="str">
        <f aca="false">IF($J470="","",IF($J470&lt;=14,"Ha","Yo'q"))</f>
        <v/>
      </c>
      <c r="L470" s="13"/>
      <c r="M470" s="13"/>
      <c r="N470" s="14" t="str">
        <f aca="false">IF($B470="","",IF(AND(OR($L470="",$L470&lt;=Boshqaruv!$C$12),OR($M470="",$M470&gt;Boshqaruv!$C$12)),"Ha",""))</f>
        <v/>
      </c>
      <c r="O470" s="25"/>
      <c r="P470" s="25"/>
      <c r="Q470" s="12"/>
      <c r="R470" s="13"/>
      <c r="S470" s="13"/>
      <c r="T470" s="14" t="str">
        <f aca="false">IF($B470="","",IF(AND($P470="Ha",$N470="Ha",OR($R470="",$R470&lt;=Boshqaruv!$C$12),OR($S470="",$S470&gt;Boshqaruv!$C$12)),"Ha",""))</f>
        <v/>
      </c>
      <c r="U470" s="13"/>
      <c r="V470" s="12"/>
      <c r="W470" s="14" t="str">
        <f aca="false">IF(OR($B470="",$C470=""),"",IF(COUNTIFS($B$5:$B$1804,$B470,$C$5:$C$1804,$C470)&gt;1,"Takror",""))</f>
        <v/>
      </c>
    </row>
    <row r="471" customFormat="false" ht="15" hidden="false" customHeight="false" outlineLevel="0" collapsed="false">
      <c r="A471" s="8" t="n">
        <v>467</v>
      </c>
      <c r="B471" s="12"/>
      <c r="C471" s="13"/>
      <c r="D471" s="24"/>
      <c r="E471" s="25"/>
      <c r="F471" s="12"/>
      <c r="G471" s="12"/>
      <c r="H471" s="25"/>
      <c r="I471" s="26" t="str">
        <f aca="false">IF(OR($B471="",$C471=""),"",$B471&amp;" ("&amp;DAY($C471)&amp;"."&amp;MONTH($C471)&amp;"."&amp;YEAR($C471)&amp;")")</f>
        <v/>
      </c>
      <c r="J471" s="14" t="str">
        <f aca="false">IF($C471="","",INT((Boshqaruv!$C$12-$C471)/365.25))</f>
        <v/>
      </c>
      <c r="K471" s="14" t="str">
        <f aca="false">IF($J471="","",IF($J471&lt;=14,"Ha","Yo'q"))</f>
        <v/>
      </c>
      <c r="L471" s="13"/>
      <c r="M471" s="13"/>
      <c r="N471" s="14" t="str">
        <f aca="false">IF($B471="","",IF(AND(OR($L471="",$L471&lt;=Boshqaruv!$C$12),OR($M471="",$M471&gt;Boshqaruv!$C$12)),"Ha",""))</f>
        <v/>
      </c>
      <c r="O471" s="25"/>
      <c r="P471" s="25"/>
      <c r="Q471" s="12"/>
      <c r="R471" s="13"/>
      <c r="S471" s="13"/>
      <c r="T471" s="14" t="str">
        <f aca="false">IF($B471="","",IF(AND($P471="Ha",$N471="Ha",OR($R471="",$R471&lt;=Boshqaruv!$C$12),OR($S471="",$S471&gt;Boshqaruv!$C$12)),"Ha",""))</f>
        <v/>
      </c>
      <c r="U471" s="13"/>
      <c r="V471" s="12"/>
      <c r="W471" s="14" t="str">
        <f aca="false">IF(OR($B471="",$C471=""),"",IF(COUNTIFS($B$5:$B$1804,$B471,$C$5:$C$1804,$C471)&gt;1,"Takror",""))</f>
        <v/>
      </c>
    </row>
    <row r="472" customFormat="false" ht="15" hidden="false" customHeight="false" outlineLevel="0" collapsed="false">
      <c r="A472" s="8" t="n">
        <v>468</v>
      </c>
      <c r="B472" s="12"/>
      <c r="C472" s="13"/>
      <c r="D472" s="24"/>
      <c r="E472" s="25"/>
      <c r="F472" s="12"/>
      <c r="G472" s="12"/>
      <c r="H472" s="25"/>
      <c r="I472" s="26" t="str">
        <f aca="false">IF(OR($B472="",$C472=""),"",$B472&amp;" ("&amp;DAY($C472)&amp;"."&amp;MONTH($C472)&amp;"."&amp;YEAR($C472)&amp;")")</f>
        <v/>
      </c>
      <c r="J472" s="14" t="str">
        <f aca="false">IF($C472="","",INT((Boshqaruv!$C$12-$C472)/365.25))</f>
        <v/>
      </c>
      <c r="K472" s="14" t="str">
        <f aca="false">IF($J472="","",IF($J472&lt;=14,"Ha","Yo'q"))</f>
        <v/>
      </c>
      <c r="L472" s="13"/>
      <c r="M472" s="13"/>
      <c r="N472" s="14" t="str">
        <f aca="false">IF($B472="","",IF(AND(OR($L472="",$L472&lt;=Boshqaruv!$C$12),OR($M472="",$M472&gt;Boshqaruv!$C$12)),"Ha",""))</f>
        <v/>
      </c>
      <c r="O472" s="25"/>
      <c r="P472" s="25"/>
      <c r="Q472" s="12"/>
      <c r="R472" s="13"/>
      <c r="S472" s="13"/>
      <c r="T472" s="14" t="str">
        <f aca="false">IF($B472="","",IF(AND($P472="Ha",$N472="Ha",OR($R472="",$R472&lt;=Boshqaruv!$C$12),OR($S472="",$S472&gt;Boshqaruv!$C$12)),"Ha",""))</f>
        <v/>
      </c>
      <c r="U472" s="13"/>
      <c r="V472" s="12"/>
      <c r="W472" s="14" t="str">
        <f aca="false">IF(OR($B472="",$C472=""),"",IF(COUNTIFS($B$5:$B$1804,$B472,$C$5:$C$1804,$C472)&gt;1,"Takror",""))</f>
        <v/>
      </c>
    </row>
    <row r="473" customFormat="false" ht="15" hidden="false" customHeight="false" outlineLevel="0" collapsed="false">
      <c r="A473" s="8" t="n">
        <v>469</v>
      </c>
      <c r="B473" s="12"/>
      <c r="C473" s="13"/>
      <c r="D473" s="24"/>
      <c r="E473" s="25"/>
      <c r="F473" s="12"/>
      <c r="G473" s="12"/>
      <c r="H473" s="25"/>
      <c r="I473" s="26" t="str">
        <f aca="false">IF(OR($B473="",$C473=""),"",$B473&amp;" ("&amp;DAY($C473)&amp;"."&amp;MONTH($C473)&amp;"."&amp;YEAR($C473)&amp;")")</f>
        <v/>
      </c>
      <c r="J473" s="14" t="str">
        <f aca="false">IF($C473="","",INT((Boshqaruv!$C$12-$C473)/365.25))</f>
        <v/>
      </c>
      <c r="K473" s="14" t="str">
        <f aca="false">IF($J473="","",IF($J473&lt;=14,"Ha","Yo'q"))</f>
        <v/>
      </c>
      <c r="L473" s="13"/>
      <c r="M473" s="13"/>
      <c r="N473" s="14" t="str">
        <f aca="false">IF($B473="","",IF(AND(OR($L473="",$L473&lt;=Boshqaruv!$C$12),OR($M473="",$M473&gt;Boshqaruv!$C$12)),"Ha",""))</f>
        <v/>
      </c>
      <c r="O473" s="25"/>
      <c r="P473" s="25"/>
      <c r="Q473" s="12"/>
      <c r="R473" s="13"/>
      <c r="S473" s="13"/>
      <c r="T473" s="14" t="str">
        <f aca="false">IF($B473="","",IF(AND($P473="Ha",$N473="Ha",OR($R473="",$R473&lt;=Boshqaruv!$C$12),OR($S473="",$S473&gt;Boshqaruv!$C$12)),"Ha",""))</f>
        <v/>
      </c>
      <c r="U473" s="13"/>
      <c r="V473" s="12"/>
      <c r="W473" s="14" t="str">
        <f aca="false">IF(OR($B473="",$C473=""),"",IF(COUNTIFS($B$5:$B$1804,$B473,$C$5:$C$1804,$C473)&gt;1,"Takror",""))</f>
        <v/>
      </c>
    </row>
    <row r="474" customFormat="false" ht="15" hidden="false" customHeight="false" outlineLevel="0" collapsed="false">
      <c r="A474" s="8" t="n">
        <v>470</v>
      </c>
      <c r="B474" s="12"/>
      <c r="C474" s="13"/>
      <c r="D474" s="24"/>
      <c r="E474" s="25"/>
      <c r="F474" s="12"/>
      <c r="G474" s="12"/>
      <c r="H474" s="25"/>
      <c r="I474" s="26" t="str">
        <f aca="false">IF(OR($B474="",$C474=""),"",$B474&amp;" ("&amp;DAY($C474)&amp;"."&amp;MONTH($C474)&amp;"."&amp;YEAR($C474)&amp;")")</f>
        <v/>
      </c>
      <c r="J474" s="14" t="str">
        <f aca="false">IF($C474="","",INT((Boshqaruv!$C$12-$C474)/365.25))</f>
        <v/>
      </c>
      <c r="K474" s="14" t="str">
        <f aca="false">IF($J474="","",IF($J474&lt;=14,"Ha","Yo'q"))</f>
        <v/>
      </c>
      <c r="L474" s="13"/>
      <c r="M474" s="13"/>
      <c r="N474" s="14" t="str">
        <f aca="false">IF($B474="","",IF(AND(OR($L474="",$L474&lt;=Boshqaruv!$C$12),OR($M474="",$M474&gt;Boshqaruv!$C$12)),"Ha",""))</f>
        <v/>
      </c>
      <c r="O474" s="25"/>
      <c r="P474" s="25"/>
      <c r="Q474" s="12"/>
      <c r="R474" s="13"/>
      <c r="S474" s="13"/>
      <c r="T474" s="14" t="str">
        <f aca="false">IF($B474="","",IF(AND($P474="Ha",$N474="Ha",OR($R474="",$R474&lt;=Boshqaruv!$C$12),OR($S474="",$S474&gt;Boshqaruv!$C$12)),"Ha",""))</f>
        <v/>
      </c>
      <c r="U474" s="13"/>
      <c r="V474" s="12"/>
      <c r="W474" s="14" t="str">
        <f aca="false">IF(OR($B474="",$C474=""),"",IF(COUNTIFS($B$5:$B$1804,$B474,$C$5:$C$1804,$C474)&gt;1,"Takror",""))</f>
        <v/>
      </c>
    </row>
    <row r="475" customFormat="false" ht="15" hidden="false" customHeight="false" outlineLevel="0" collapsed="false">
      <c r="A475" s="8" t="n">
        <v>471</v>
      </c>
      <c r="B475" s="12"/>
      <c r="C475" s="13"/>
      <c r="D475" s="24"/>
      <c r="E475" s="25"/>
      <c r="F475" s="12"/>
      <c r="G475" s="12"/>
      <c r="H475" s="25"/>
      <c r="I475" s="26" t="str">
        <f aca="false">IF(OR($B475="",$C475=""),"",$B475&amp;" ("&amp;DAY($C475)&amp;"."&amp;MONTH($C475)&amp;"."&amp;YEAR($C475)&amp;")")</f>
        <v/>
      </c>
      <c r="J475" s="14" t="str">
        <f aca="false">IF($C475="","",INT((Boshqaruv!$C$12-$C475)/365.25))</f>
        <v/>
      </c>
      <c r="K475" s="14" t="str">
        <f aca="false">IF($J475="","",IF($J475&lt;=14,"Ha","Yo'q"))</f>
        <v/>
      </c>
      <c r="L475" s="13"/>
      <c r="M475" s="13"/>
      <c r="N475" s="14" t="str">
        <f aca="false">IF($B475="","",IF(AND(OR($L475="",$L475&lt;=Boshqaruv!$C$12),OR($M475="",$M475&gt;Boshqaruv!$C$12)),"Ha",""))</f>
        <v/>
      </c>
      <c r="O475" s="25"/>
      <c r="P475" s="25"/>
      <c r="Q475" s="12"/>
      <c r="R475" s="13"/>
      <c r="S475" s="13"/>
      <c r="T475" s="14" t="str">
        <f aca="false">IF($B475="","",IF(AND($P475="Ha",$N475="Ha",OR($R475="",$R475&lt;=Boshqaruv!$C$12),OR($S475="",$S475&gt;Boshqaruv!$C$12)),"Ha",""))</f>
        <v/>
      </c>
      <c r="U475" s="13"/>
      <c r="V475" s="12"/>
      <c r="W475" s="14" t="str">
        <f aca="false">IF(OR($B475="",$C475=""),"",IF(COUNTIFS($B$5:$B$1804,$B475,$C$5:$C$1804,$C475)&gt;1,"Takror",""))</f>
        <v/>
      </c>
    </row>
    <row r="476" customFormat="false" ht="15" hidden="false" customHeight="false" outlineLevel="0" collapsed="false">
      <c r="A476" s="8" t="n">
        <v>472</v>
      </c>
      <c r="B476" s="12"/>
      <c r="C476" s="13"/>
      <c r="D476" s="24"/>
      <c r="E476" s="25"/>
      <c r="F476" s="12"/>
      <c r="G476" s="12"/>
      <c r="H476" s="25"/>
      <c r="I476" s="26" t="str">
        <f aca="false">IF(OR($B476="",$C476=""),"",$B476&amp;" ("&amp;DAY($C476)&amp;"."&amp;MONTH($C476)&amp;"."&amp;YEAR($C476)&amp;")")</f>
        <v/>
      </c>
      <c r="J476" s="14" t="str">
        <f aca="false">IF($C476="","",INT((Boshqaruv!$C$12-$C476)/365.25))</f>
        <v/>
      </c>
      <c r="K476" s="14" t="str">
        <f aca="false">IF($J476="","",IF($J476&lt;=14,"Ha","Yo'q"))</f>
        <v/>
      </c>
      <c r="L476" s="13"/>
      <c r="M476" s="13"/>
      <c r="N476" s="14" t="str">
        <f aca="false">IF($B476="","",IF(AND(OR($L476="",$L476&lt;=Boshqaruv!$C$12),OR($M476="",$M476&gt;Boshqaruv!$C$12)),"Ha",""))</f>
        <v/>
      </c>
      <c r="O476" s="25"/>
      <c r="P476" s="25"/>
      <c r="Q476" s="12"/>
      <c r="R476" s="13"/>
      <c r="S476" s="13"/>
      <c r="T476" s="14" t="str">
        <f aca="false">IF($B476="","",IF(AND($P476="Ha",$N476="Ha",OR($R476="",$R476&lt;=Boshqaruv!$C$12),OR($S476="",$S476&gt;Boshqaruv!$C$12)),"Ha",""))</f>
        <v/>
      </c>
      <c r="U476" s="13"/>
      <c r="V476" s="12"/>
      <c r="W476" s="14" t="str">
        <f aca="false">IF(OR($B476="",$C476=""),"",IF(COUNTIFS($B$5:$B$1804,$B476,$C$5:$C$1804,$C476)&gt;1,"Takror",""))</f>
        <v/>
      </c>
    </row>
    <row r="477" customFormat="false" ht="15" hidden="false" customHeight="false" outlineLevel="0" collapsed="false">
      <c r="A477" s="8" t="n">
        <v>473</v>
      </c>
      <c r="B477" s="12"/>
      <c r="C477" s="13"/>
      <c r="D477" s="24"/>
      <c r="E477" s="25"/>
      <c r="F477" s="12"/>
      <c r="G477" s="12"/>
      <c r="H477" s="25"/>
      <c r="I477" s="26" t="str">
        <f aca="false">IF(OR($B477="",$C477=""),"",$B477&amp;" ("&amp;DAY($C477)&amp;"."&amp;MONTH($C477)&amp;"."&amp;YEAR($C477)&amp;")")</f>
        <v/>
      </c>
      <c r="J477" s="14" t="str">
        <f aca="false">IF($C477="","",INT((Boshqaruv!$C$12-$C477)/365.25))</f>
        <v/>
      </c>
      <c r="K477" s="14" t="str">
        <f aca="false">IF($J477="","",IF($J477&lt;=14,"Ha","Yo'q"))</f>
        <v/>
      </c>
      <c r="L477" s="13"/>
      <c r="M477" s="13"/>
      <c r="N477" s="14" t="str">
        <f aca="false">IF($B477="","",IF(AND(OR($L477="",$L477&lt;=Boshqaruv!$C$12),OR($M477="",$M477&gt;Boshqaruv!$C$12)),"Ha",""))</f>
        <v/>
      </c>
      <c r="O477" s="25"/>
      <c r="P477" s="25"/>
      <c r="Q477" s="12"/>
      <c r="R477" s="13"/>
      <c r="S477" s="13"/>
      <c r="T477" s="14" t="str">
        <f aca="false">IF($B477="","",IF(AND($P477="Ha",$N477="Ha",OR($R477="",$R477&lt;=Boshqaruv!$C$12),OR($S477="",$S477&gt;Boshqaruv!$C$12)),"Ha",""))</f>
        <v/>
      </c>
      <c r="U477" s="13"/>
      <c r="V477" s="12"/>
      <c r="W477" s="14" t="str">
        <f aca="false">IF(OR($B477="",$C477=""),"",IF(COUNTIFS($B$5:$B$1804,$B477,$C$5:$C$1804,$C477)&gt;1,"Takror",""))</f>
        <v/>
      </c>
    </row>
    <row r="478" customFormat="false" ht="15" hidden="false" customHeight="false" outlineLevel="0" collapsed="false">
      <c r="A478" s="8" t="n">
        <v>474</v>
      </c>
      <c r="B478" s="12"/>
      <c r="C478" s="13"/>
      <c r="D478" s="24"/>
      <c r="E478" s="25"/>
      <c r="F478" s="12"/>
      <c r="G478" s="12"/>
      <c r="H478" s="25"/>
      <c r="I478" s="26" t="str">
        <f aca="false">IF(OR($B478="",$C478=""),"",$B478&amp;" ("&amp;DAY($C478)&amp;"."&amp;MONTH($C478)&amp;"."&amp;YEAR($C478)&amp;")")</f>
        <v/>
      </c>
      <c r="J478" s="14" t="str">
        <f aca="false">IF($C478="","",INT((Boshqaruv!$C$12-$C478)/365.25))</f>
        <v/>
      </c>
      <c r="K478" s="14" t="str">
        <f aca="false">IF($J478="","",IF($J478&lt;=14,"Ha","Yo'q"))</f>
        <v/>
      </c>
      <c r="L478" s="13"/>
      <c r="M478" s="13"/>
      <c r="N478" s="14" t="str">
        <f aca="false">IF($B478="","",IF(AND(OR($L478="",$L478&lt;=Boshqaruv!$C$12),OR($M478="",$M478&gt;Boshqaruv!$C$12)),"Ha",""))</f>
        <v/>
      </c>
      <c r="O478" s="25"/>
      <c r="P478" s="25"/>
      <c r="Q478" s="12"/>
      <c r="R478" s="13"/>
      <c r="S478" s="13"/>
      <c r="T478" s="14" t="str">
        <f aca="false">IF($B478="","",IF(AND($P478="Ha",$N478="Ha",OR($R478="",$R478&lt;=Boshqaruv!$C$12),OR($S478="",$S478&gt;Boshqaruv!$C$12)),"Ha",""))</f>
        <v/>
      </c>
      <c r="U478" s="13"/>
      <c r="V478" s="12"/>
      <c r="W478" s="14" t="str">
        <f aca="false">IF(OR($B478="",$C478=""),"",IF(COUNTIFS($B$5:$B$1804,$B478,$C$5:$C$1804,$C478)&gt;1,"Takror",""))</f>
        <v/>
      </c>
    </row>
    <row r="479" customFormat="false" ht="15" hidden="false" customHeight="false" outlineLevel="0" collapsed="false">
      <c r="A479" s="8" t="n">
        <v>475</v>
      </c>
      <c r="B479" s="12"/>
      <c r="C479" s="13"/>
      <c r="D479" s="24"/>
      <c r="E479" s="25"/>
      <c r="F479" s="12"/>
      <c r="G479" s="12"/>
      <c r="H479" s="25"/>
      <c r="I479" s="26" t="str">
        <f aca="false">IF(OR($B479="",$C479=""),"",$B479&amp;" ("&amp;DAY($C479)&amp;"."&amp;MONTH($C479)&amp;"."&amp;YEAR($C479)&amp;")")</f>
        <v/>
      </c>
      <c r="J479" s="14" t="str">
        <f aca="false">IF($C479="","",INT((Boshqaruv!$C$12-$C479)/365.25))</f>
        <v/>
      </c>
      <c r="K479" s="14" t="str">
        <f aca="false">IF($J479="","",IF($J479&lt;=14,"Ha","Yo'q"))</f>
        <v/>
      </c>
      <c r="L479" s="13"/>
      <c r="M479" s="13"/>
      <c r="N479" s="14" t="str">
        <f aca="false">IF($B479="","",IF(AND(OR($L479="",$L479&lt;=Boshqaruv!$C$12),OR($M479="",$M479&gt;Boshqaruv!$C$12)),"Ha",""))</f>
        <v/>
      </c>
      <c r="O479" s="25"/>
      <c r="P479" s="25"/>
      <c r="Q479" s="12"/>
      <c r="R479" s="13"/>
      <c r="S479" s="13"/>
      <c r="T479" s="14" t="str">
        <f aca="false">IF($B479="","",IF(AND($P479="Ha",$N479="Ha",OR($R479="",$R479&lt;=Boshqaruv!$C$12),OR($S479="",$S479&gt;Boshqaruv!$C$12)),"Ha",""))</f>
        <v/>
      </c>
      <c r="U479" s="13"/>
      <c r="V479" s="12"/>
      <c r="W479" s="14" t="str">
        <f aca="false">IF(OR($B479="",$C479=""),"",IF(COUNTIFS($B$5:$B$1804,$B479,$C$5:$C$1804,$C479)&gt;1,"Takror",""))</f>
        <v/>
      </c>
    </row>
    <row r="480" customFormat="false" ht="15" hidden="false" customHeight="false" outlineLevel="0" collapsed="false">
      <c r="A480" s="8" t="n">
        <v>476</v>
      </c>
      <c r="B480" s="12"/>
      <c r="C480" s="13"/>
      <c r="D480" s="24"/>
      <c r="E480" s="25"/>
      <c r="F480" s="12"/>
      <c r="G480" s="12"/>
      <c r="H480" s="25"/>
      <c r="I480" s="26" t="str">
        <f aca="false">IF(OR($B480="",$C480=""),"",$B480&amp;" ("&amp;DAY($C480)&amp;"."&amp;MONTH($C480)&amp;"."&amp;YEAR($C480)&amp;")")</f>
        <v/>
      </c>
      <c r="J480" s="14" t="str">
        <f aca="false">IF($C480="","",INT((Boshqaruv!$C$12-$C480)/365.25))</f>
        <v/>
      </c>
      <c r="K480" s="14" t="str">
        <f aca="false">IF($J480="","",IF($J480&lt;=14,"Ha","Yo'q"))</f>
        <v/>
      </c>
      <c r="L480" s="13"/>
      <c r="M480" s="13"/>
      <c r="N480" s="14" t="str">
        <f aca="false">IF($B480="","",IF(AND(OR($L480="",$L480&lt;=Boshqaruv!$C$12),OR($M480="",$M480&gt;Boshqaruv!$C$12)),"Ha",""))</f>
        <v/>
      </c>
      <c r="O480" s="25"/>
      <c r="P480" s="25"/>
      <c r="Q480" s="12"/>
      <c r="R480" s="13"/>
      <c r="S480" s="13"/>
      <c r="T480" s="14" t="str">
        <f aca="false">IF($B480="","",IF(AND($P480="Ha",$N480="Ha",OR($R480="",$R480&lt;=Boshqaruv!$C$12),OR($S480="",$S480&gt;Boshqaruv!$C$12)),"Ha",""))</f>
        <v/>
      </c>
      <c r="U480" s="13"/>
      <c r="V480" s="12"/>
      <c r="W480" s="14" t="str">
        <f aca="false">IF(OR($B480="",$C480=""),"",IF(COUNTIFS($B$5:$B$1804,$B480,$C$5:$C$1804,$C480)&gt;1,"Takror",""))</f>
        <v/>
      </c>
    </row>
    <row r="481" customFormat="false" ht="15" hidden="false" customHeight="false" outlineLevel="0" collapsed="false">
      <c r="A481" s="8" t="n">
        <v>477</v>
      </c>
      <c r="B481" s="12"/>
      <c r="C481" s="13"/>
      <c r="D481" s="24"/>
      <c r="E481" s="25"/>
      <c r="F481" s="12"/>
      <c r="G481" s="12"/>
      <c r="H481" s="25"/>
      <c r="I481" s="26" t="str">
        <f aca="false">IF(OR($B481="",$C481=""),"",$B481&amp;" ("&amp;DAY($C481)&amp;"."&amp;MONTH($C481)&amp;"."&amp;YEAR($C481)&amp;")")</f>
        <v/>
      </c>
      <c r="J481" s="14" t="str">
        <f aca="false">IF($C481="","",INT((Boshqaruv!$C$12-$C481)/365.25))</f>
        <v/>
      </c>
      <c r="K481" s="14" t="str">
        <f aca="false">IF($J481="","",IF($J481&lt;=14,"Ha","Yo'q"))</f>
        <v/>
      </c>
      <c r="L481" s="13"/>
      <c r="M481" s="13"/>
      <c r="N481" s="14" t="str">
        <f aca="false">IF($B481="","",IF(AND(OR($L481="",$L481&lt;=Boshqaruv!$C$12),OR($M481="",$M481&gt;Boshqaruv!$C$12)),"Ha",""))</f>
        <v/>
      </c>
      <c r="O481" s="25"/>
      <c r="P481" s="25"/>
      <c r="Q481" s="12"/>
      <c r="R481" s="13"/>
      <c r="S481" s="13"/>
      <c r="T481" s="14" t="str">
        <f aca="false">IF($B481="","",IF(AND($P481="Ha",$N481="Ha",OR($R481="",$R481&lt;=Boshqaruv!$C$12),OR($S481="",$S481&gt;Boshqaruv!$C$12)),"Ha",""))</f>
        <v/>
      </c>
      <c r="U481" s="13"/>
      <c r="V481" s="12"/>
      <c r="W481" s="14" t="str">
        <f aca="false">IF(OR($B481="",$C481=""),"",IF(COUNTIFS($B$5:$B$1804,$B481,$C$5:$C$1804,$C481)&gt;1,"Takror",""))</f>
        <v/>
      </c>
    </row>
    <row r="482" customFormat="false" ht="15" hidden="false" customHeight="false" outlineLevel="0" collapsed="false">
      <c r="A482" s="8" t="n">
        <v>478</v>
      </c>
      <c r="B482" s="12"/>
      <c r="C482" s="13"/>
      <c r="D482" s="24"/>
      <c r="E482" s="25"/>
      <c r="F482" s="12"/>
      <c r="G482" s="12"/>
      <c r="H482" s="25"/>
      <c r="I482" s="26" t="str">
        <f aca="false">IF(OR($B482="",$C482=""),"",$B482&amp;" ("&amp;DAY($C482)&amp;"."&amp;MONTH($C482)&amp;"."&amp;YEAR($C482)&amp;")")</f>
        <v/>
      </c>
      <c r="J482" s="14" t="str">
        <f aca="false">IF($C482="","",INT((Boshqaruv!$C$12-$C482)/365.25))</f>
        <v/>
      </c>
      <c r="K482" s="14" t="str">
        <f aca="false">IF($J482="","",IF($J482&lt;=14,"Ha","Yo'q"))</f>
        <v/>
      </c>
      <c r="L482" s="13"/>
      <c r="M482" s="13"/>
      <c r="N482" s="14" t="str">
        <f aca="false">IF($B482="","",IF(AND(OR($L482="",$L482&lt;=Boshqaruv!$C$12),OR($M482="",$M482&gt;Boshqaruv!$C$12)),"Ha",""))</f>
        <v/>
      </c>
      <c r="O482" s="25"/>
      <c r="P482" s="25"/>
      <c r="Q482" s="12"/>
      <c r="R482" s="13"/>
      <c r="S482" s="13"/>
      <c r="T482" s="14" t="str">
        <f aca="false">IF($B482="","",IF(AND($P482="Ha",$N482="Ha",OR($R482="",$R482&lt;=Boshqaruv!$C$12),OR($S482="",$S482&gt;Boshqaruv!$C$12)),"Ha",""))</f>
        <v/>
      </c>
      <c r="U482" s="13"/>
      <c r="V482" s="12"/>
      <c r="W482" s="14" t="str">
        <f aca="false">IF(OR($B482="",$C482=""),"",IF(COUNTIFS($B$5:$B$1804,$B482,$C$5:$C$1804,$C482)&gt;1,"Takror",""))</f>
        <v/>
      </c>
    </row>
    <row r="483" customFormat="false" ht="15" hidden="false" customHeight="false" outlineLevel="0" collapsed="false">
      <c r="A483" s="8" t="n">
        <v>479</v>
      </c>
      <c r="B483" s="12"/>
      <c r="C483" s="13"/>
      <c r="D483" s="24"/>
      <c r="E483" s="25"/>
      <c r="F483" s="12"/>
      <c r="G483" s="12"/>
      <c r="H483" s="25"/>
      <c r="I483" s="26" t="str">
        <f aca="false">IF(OR($B483="",$C483=""),"",$B483&amp;" ("&amp;DAY($C483)&amp;"."&amp;MONTH($C483)&amp;"."&amp;YEAR($C483)&amp;")")</f>
        <v/>
      </c>
      <c r="J483" s="14" t="str">
        <f aca="false">IF($C483="","",INT((Boshqaruv!$C$12-$C483)/365.25))</f>
        <v/>
      </c>
      <c r="K483" s="14" t="str">
        <f aca="false">IF($J483="","",IF($J483&lt;=14,"Ha","Yo'q"))</f>
        <v/>
      </c>
      <c r="L483" s="13"/>
      <c r="M483" s="13"/>
      <c r="N483" s="14" t="str">
        <f aca="false">IF($B483="","",IF(AND(OR($L483="",$L483&lt;=Boshqaruv!$C$12),OR($M483="",$M483&gt;Boshqaruv!$C$12)),"Ha",""))</f>
        <v/>
      </c>
      <c r="O483" s="25"/>
      <c r="P483" s="25"/>
      <c r="Q483" s="12"/>
      <c r="R483" s="13"/>
      <c r="S483" s="13"/>
      <c r="T483" s="14" t="str">
        <f aca="false">IF($B483="","",IF(AND($P483="Ha",$N483="Ha",OR($R483="",$R483&lt;=Boshqaruv!$C$12),OR($S483="",$S483&gt;Boshqaruv!$C$12)),"Ha",""))</f>
        <v/>
      </c>
      <c r="U483" s="13"/>
      <c r="V483" s="12"/>
      <c r="W483" s="14" t="str">
        <f aca="false">IF(OR($B483="",$C483=""),"",IF(COUNTIFS($B$5:$B$1804,$B483,$C$5:$C$1804,$C483)&gt;1,"Takror",""))</f>
        <v/>
      </c>
    </row>
    <row r="484" customFormat="false" ht="15" hidden="false" customHeight="false" outlineLevel="0" collapsed="false">
      <c r="A484" s="8" t="n">
        <v>480</v>
      </c>
      <c r="B484" s="12"/>
      <c r="C484" s="13"/>
      <c r="D484" s="24"/>
      <c r="E484" s="25"/>
      <c r="F484" s="12"/>
      <c r="G484" s="12"/>
      <c r="H484" s="25"/>
      <c r="I484" s="26" t="str">
        <f aca="false">IF(OR($B484="",$C484=""),"",$B484&amp;" ("&amp;DAY($C484)&amp;"."&amp;MONTH($C484)&amp;"."&amp;YEAR($C484)&amp;")")</f>
        <v/>
      </c>
      <c r="J484" s="14" t="str">
        <f aca="false">IF($C484="","",INT((Boshqaruv!$C$12-$C484)/365.25))</f>
        <v/>
      </c>
      <c r="K484" s="14" t="str">
        <f aca="false">IF($J484="","",IF($J484&lt;=14,"Ha","Yo'q"))</f>
        <v/>
      </c>
      <c r="L484" s="13"/>
      <c r="M484" s="13"/>
      <c r="N484" s="14" t="str">
        <f aca="false">IF($B484="","",IF(AND(OR($L484="",$L484&lt;=Boshqaruv!$C$12),OR($M484="",$M484&gt;Boshqaruv!$C$12)),"Ha",""))</f>
        <v/>
      </c>
      <c r="O484" s="25"/>
      <c r="P484" s="25"/>
      <c r="Q484" s="12"/>
      <c r="R484" s="13"/>
      <c r="S484" s="13"/>
      <c r="T484" s="14" t="str">
        <f aca="false">IF($B484="","",IF(AND($P484="Ha",$N484="Ha",OR($R484="",$R484&lt;=Boshqaruv!$C$12),OR($S484="",$S484&gt;Boshqaruv!$C$12)),"Ha",""))</f>
        <v/>
      </c>
      <c r="U484" s="13"/>
      <c r="V484" s="12"/>
      <c r="W484" s="14" t="str">
        <f aca="false">IF(OR($B484="",$C484=""),"",IF(COUNTIFS($B$5:$B$1804,$B484,$C$5:$C$1804,$C484)&gt;1,"Takror",""))</f>
        <v/>
      </c>
    </row>
    <row r="485" customFormat="false" ht="15" hidden="false" customHeight="false" outlineLevel="0" collapsed="false">
      <c r="A485" s="8" t="n">
        <v>481</v>
      </c>
      <c r="B485" s="12"/>
      <c r="C485" s="13"/>
      <c r="D485" s="24"/>
      <c r="E485" s="25"/>
      <c r="F485" s="12"/>
      <c r="G485" s="12"/>
      <c r="H485" s="25"/>
      <c r="I485" s="26" t="str">
        <f aca="false">IF(OR($B485="",$C485=""),"",$B485&amp;" ("&amp;DAY($C485)&amp;"."&amp;MONTH($C485)&amp;"."&amp;YEAR($C485)&amp;")")</f>
        <v/>
      </c>
      <c r="J485" s="14" t="str">
        <f aca="false">IF($C485="","",INT((Boshqaruv!$C$12-$C485)/365.25))</f>
        <v/>
      </c>
      <c r="K485" s="14" t="str">
        <f aca="false">IF($J485="","",IF($J485&lt;=14,"Ha","Yo'q"))</f>
        <v/>
      </c>
      <c r="L485" s="13"/>
      <c r="M485" s="13"/>
      <c r="N485" s="14" t="str">
        <f aca="false">IF($B485="","",IF(AND(OR($L485="",$L485&lt;=Boshqaruv!$C$12),OR($M485="",$M485&gt;Boshqaruv!$C$12)),"Ha",""))</f>
        <v/>
      </c>
      <c r="O485" s="25"/>
      <c r="P485" s="25"/>
      <c r="Q485" s="12"/>
      <c r="R485" s="13"/>
      <c r="S485" s="13"/>
      <c r="T485" s="14" t="str">
        <f aca="false">IF($B485="","",IF(AND($P485="Ha",$N485="Ha",OR($R485="",$R485&lt;=Boshqaruv!$C$12),OR($S485="",$S485&gt;Boshqaruv!$C$12)),"Ha",""))</f>
        <v/>
      </c>
      <c r="U485" s="13"/>
      <c r="V485" s="12"/>
      <c r="W485" s="14" t="str">
        <f aca="false">IF(OR($B485="",$C485=""),"",IF(COUNTIFS($B$5:$B$1804,$B485,$C$5:$C$1804,$C485)&gt;1,"Takror",""))</f>
        <v/>
      </c>
    </row>
    <row r="486" customFormat="false" ht="15" hidden="false" customHeight="false" outlineLevel="0" collapsed="false">
      <c r="A486" s="8" t="n">
        <v>482</v>
      </c>
      <c r="B486" s="12"/>
      <c r="C486" s="13"/>
      <c r="D486" s="24"/>
      <c r="E486" s="25"/>
      <c r="F486" s="12"/>
      <c r="G486" s="12"/>
      <c r="H486" s="25"/>
      <c r="I486" s="26" t="str">
        <f aca="false">IF(OR($B486="",$C486=""),"",$B486&amp;" ("&amp;DAY($C486)&amp;"."&amp;MONTH($C486)&amp;"."&amp;YEAR($C486)&amp;")")</f>
        <v/>
      </c>
      <c r="J486" s="14" t="str">
        <f aca="false">IF($C486="","",INT((Boshqaruv!$C$12-$C486)/365.25))</f>
        <v/>
      </c>
      <c r="K486" s="14" t="str">
        <f aca="false">IF($J486="","",IF($J486&lt;=14,"Ha","Yo'q"))</f>
        <v/>
      </c>
      <c r="L486" s="13"/>
      <c r="M486" s="13"/>
      <c r="N486" s="14" t="str">
        <f aca="false">IF($B486="","",IF(AND(OR($L486="",$L486&lt;=Boshqaruv!$C$12),OR($M486="",$M486&gt;Boshqaruv!$C$12)),"Ha",""))</f>
        <v/>
      </c>
      <c r="O486" s="25"/>
      <c r="P486" s="25"/>
      <c r="Q486" s="12"/>
      <c r="R486" s="13"/>
      <c r="S486" s="13"/>
      <c r="T486" s="14" t="str">
        <f aca="false">IF($B486="","",IF(AND($P486="Ha",$N486="Ha",OR($R486="",$R486&lt;=Boshqaruv!$C$12),OR($S486="",$S486&gt;Boshqaruv!$C$12)),"Ha",""))</f>
        <v/>
      </c>
      <c r="U486" s="13"/>
      <c r="V486" s="12"/>
      <c r="W486" s="14" t="str">
        <f aca="false">IF(OR($B486="",$C486=""),"",IF(COUNTIFS($B$5:$B$1804,$B486,$C$5:$C$1804,$C486)&gt;1,"Takror",""))</f>
        <v/>
      </c>
    </row>
    <row r="487" customFormat="false" ht="15" hidden="false" customHeight="false" outlineLevel="0" collapsed="false">
      <c r="A487" s="8" t="n">
        <v>483</v>
      </c>
      <c r="B487" s="12"/>
      <c r="C487" s="13"/>
      <c r="D487" s="24"/>
      <c r="E487" s="25"/>
      <c r="F487" s="12"/>
      <c r="G487" s="12"/>
      <c r="H487" s="25"/>
      <c r="I487" s="26" t="str">
        <f aca="false">IF(OR($B487="",$C487=""),"",$B487&amp;" ("&amp;DAY($C487)&amp;"."&amp;MONTH($C487)&amp;"."&amp;YEAR($C487)&amp;")")</f>
        <v/>
      </c>
      <c r="J487" s="14" t="str">
        <f aca="false">IF($C487="","",INT((Boshqaruv!$C$12-$C487)/365.25))</f>
        <v/>
      </c>
      <c r="K487" s="14" t="str">
        <f aca="false">IF($J487="","",IF($J487&lt;=14,"Ha","Yo'q"))</f>
        <v/>
      </c>
      <c r="L487" s="13"/>
      <c r="M487" s="13"/>
      <c r="N487" s="14" t="str">
        <f aca="false">IF($B487="","",IF(AND(OR($L487="",$L487&lt;=Boshqaruv!$C$12),OR($M487="",$M487&gt;Boshqaruv!$C$12)),"Ha",""))</f>
        <v/>
      </c>
      <c r="O487" s="25"/>
      <c r="P487" s="25"/>
      <c r="Q487" s="12"/>
      <c r="R487" s="13"/>
      <c r="S487" s="13"/>
      <c r="T487" s="14" t="str">
        <f aca="false">IF($B487="","",IF(AND($P487="Ha",$N487="Ha",OR($R487="",$R487&lt;=Boshqaruv!$C$12),OR($S487="",$S487&gt;Boshqaruv!$C$12)),"Ha",""))</f>
        <v/>
      </c>
      <c r="U487" s="13"/>
      <c r="V487" s="12"/>
      <c r="W487" s="14" t="str">
        <f aca="false">IF(OR($B487="",$C487=""),"",IF(COUNTIFS($B$5:$B$1804,$B487,$C$5:$C$1804,$C487)&gt;1,"Takror",""))</f>
        <v/>
      </c>
    </row>
    <row r="488" customFormat="false" ht="15" hidden="false" customHeight="false" outlineLevel="0" collapsed="false">
      <c r="A488" s="8" t="n">
        <v>484</v>
      </c>
      <c r="B488" s="12"/>
      <c r="C488" s="13"/>
      <c r="D488" s="24"/>
      <c r="E488" s="25"/>
      <c r="F488" s="12"/>
      <c r="G488" s="12"/>
      <c r="H488" s="25"/>
      <c r="I488" s="26" t="str">
        <f aca="false">IF(OR($B488="",$C488=""),"",$B488&amp;" ("&amp;DAY($C488)&amp;"."&amp;MONTH($C488)&amp;"."&amp;YEAR($C488)&amp;")")</f>
        <v/>
      </c>
      <c r="J488" s="14" t="str">
        <f aca="false">IF($C488="","",INT((Boshqaruv!$C$12-$C488)/365.25))</f>
        <v/>
      </c>
      <c r="K488" s="14" t="str">
        <f aca="false">IF($J488="","",IF($J488&lt;=14,"Ha","Yo'q"))</f>
        <v/>
      </c>
      <c r="L488" s="13"/>
      <c r="M488" s="13"/>
      <c r="N488" s="14" t="str">
        <f aca="false">IF($B488="","",IF(AND(OR($L488="",$L488&lt;=Boshqaruv!$C$12),OR($M488="",$M488&gt;Boshqaruv!$C$12)),"Ha",""))</f>
        <v/>
      </c>
      <c r="O488" s="25"/>
      <c r="P488" s="25"/>
      <c r="Q488" s="12"/>
      <c r="R488" s="13"/>
      <c r="S488" s="13"/>
      <c r="T488" s="14" t="str">
        <f aca="false">IF($B488="","",IF(AND($P488="Ha",$N488="Ha",OR($R488="",$R488&lt;=Boshqaruv!$C$12),OR($S488="",$S488&gt;Boshqaruv!$C$12)),"Ha",""))</f>
        <v/>
      </c>
      <c r="U488" s="13"/>
      <c r="V488" s="12"/>
      <c r="W488" s="14" t="str">
        <f aca="false">IF(OR($B488="",$C488=""),"",IF(COUNTIFS($B$5:$B$1804,$B488,$C$5:$C$1804,$C488)&gt;1,"Takror",""))</f>
        <v/>
      </c>
    </row>
    <row r="489" customFormat="false" ht="15" hidden="false" customHeight="false" outlineLevel="0" collapsed="false">
      <c r="A489" s="8" t="n">
        <v>485</v>
      </c>
      <c r="B489" s="12"/>
      <c r="C489" s="13"/>
      <c r="D489" s="24"/>
      <c r="E489" s="25"/>
      <c r="F489" s="12"/>
      <c r="G489" s="12"/>
      <c r="H489" s="25"/>
      <c r="I489" s="26" t="str">
        <f aca="false">IF(OR($B489="",$C489=""),"",$B489&amp;" ("&amp;DAY($C489)&amp;"."&amp;MONTH($C489)&amp;"."&amp;YEAR($C489)&amp;")")</f>
        <v/>
      </c>
      <c r="J489" s="14" t="str">
        <f aca="false">IF($C489="","",INT((Boshqaruv!$C$12-$C489)/365.25))</f>
        <v/>
      </c>
      <c r="K489" s="14" t="str">
        <f aca="false">IF($J489="","",IF($J489&lt;=14,"Ha","Yo'q"))</f>
        <v/>
      </c>
      <c r="L489" s="13"/>
      <c r="M489" s="13"/>
      <c r="N489" s="14" t="str">
        <f aca="false">IF($B489="","",IF(AND(OR($L489="",$L489&lt;=Boshqaruv!$C$12),OR($M489="",$M489&gt;Boshqaruv!$C$12)),"Ha",""))</f>
        <v/>
      </c>
      <c r="O489" s="25"/>
      <c r="P489" s="25"/>
      <c r="Q489" s="12"/>
      <c r="R489" s="13"/>
      <c r="S489" s="13"/>
      <c r="T489" s="14" t="str">
        <f aca="false">IF($B489="","",IF(AND($P489="Ha",$N489="Ha",OR($R489="",$R489&lt;=Boshqaruv!$C$12),OR($S489="",$S489&gt;Boshqaruv!$C$12)),"Ha",""))</f>
        <v/>
      </c>
      <c r="U489" s="13"/>
      <c r="V489" s="12"/>
      <c r="W489" s="14" t="str">
        <f aca="false">IF(OR($B489="",$C489=""),"",IF(COUNTIFS($B$5:$B$1804,$B489,$C$5:$C$1804,$C489)&gt;1,"Takror",""))</f>
        <v/>
      </c>
    </row>
    <row r="490" customFormat="false" ht="15" hidden="false" customHeight="false" outlineLevel="0" collapsed="false">
      <c r="A490" s="8" t="n">
        <v>486</v>
      </c>
      <c r="B490" s="12"/>
      <c r="C490" s="13"/>
      <c r="D490" s="24"/>
      <c r="E490" s="25"/>
      <c r="F490" s="12"/>
      <c r="G490" s="12"/>
      <c r="H490" s="25"/>
      <c r="I490" s="26" t="str">
        <f aca="false">IF(OR($B490="",$C490=""),"",$B490&amp;" ("&amp;DAY($C490)&amp;"."&amp;MONTH($C490)&amp;"."&amp;YEAR($C490)&amp;")")</f>
        <v/>
      </c>
      <c r="J490" s="14" t="str">
        <f aca="false">IF($C490="","",INT((Boshqaruv!$C$12-$C490)/365.25))</f>
        <v/>
      </c>
      <c r="K490" s="14" t="str">
        <f aca="false">IF($J490="","",IF($J490&lt;=14,"Ha","Yo'q"))</f>
        <v/>
      </c>
      <c r="L490" s="13"/>
      <c r="M490" s="13"/>
      <c r="N490" s="14" t="str">
        <f aca="false">IF($B490="","",IF(AND(OR($L490="",$L490&lt;=Boshqaruv!$C$12),OR($M490="",$M490&gt;Boshqaruv!$C$12)),"Ha",""))</f>
        <v/>
      </c>
      <c r="O490" s="25"/>
      <c r="P490" s="25"/>
      <c r="Q490" s="12"/>
      <c r="R490" s="13"/>
      <c r="S490" s="13"/>
      <c r="T490" s="14" t="str">
        <f aca="false">IF($B490="","",IF(AND($P490="Ha",$N490="Ha",OR($R490="",$R490&lt;=Boshqaruv!$C$12),OR($S490="",$S490&gt;Boshqaruv!$C$12)),"Ha",""))</f>
        <v/>
      </c>
      <c r="U490" s="13"/>
      <c r="V490" s="12"/>
      <c r="W490" s="14" t="str">
        <f aca="false">IF(OR($B490="",$C490=""),"",IF(COUNTIFS($B$5:$B$1804,$B490,$C$5:$C$1804,$C490)&gt;1,"Takror",""))</f>
        <v/>
      </c>
    </row>
    <row r="491" customFormat="false" ht="15" hidden="false" customHeight="false" outlineLevel="0" collapsed="false">
      <c r="A491" s="8" t="n">
        <v>487</v>
      </c>
      <c r="B491" s="12"/>
      <c r="C491" s="13"/>
      <c r="D491" s="24"/>
      <c r="E491" s="25"/>
      <c r="F491" s="12"/>
      <c r="G491" s="12"/>
      <c r="H491" s="25"/>
      <c r="I491" s="26" t="str">
        <f aca="false">IF(OR($B491="",$C491=""),"",$B491&amp;" ("&amp;DAY($C491)&amp;"."&amp;MONTH($C491)&amp;"."&amp;YEAR($C491)&amp;")")</f>
        <v/>
      </c>
      <c r="J491" s="14" t="str">
        <f aca="false">IF($C491="","",INT((Boshqaruv!$C$12-$C491)/365.25))</f>
        <v/>
      </c>
      <c r="K491" s="14" t="str">
        <f aca="false">IF($J491="","",IF($J491&lt;=14,"Ha","Yo'q"))</f>
        <v/>
      </c>
      <c r="L491" s="13"/>
      <c r="M491" s="13"/>
      <c r="N491" s="14" t="str">
        <f aca="false">IF($B491="","",IF(AND(OR($L491="",$L491&lt;=Boshqaruv!$C$12),OR($M491="",$M491&gt;Boshqaruv!$C$12)),"Ha",""))</f>
        <v/>
      </c>
      <c r="O491" s="25"/>
      <c r="P491" s="25"/>
      <c r="Q491" s="12"/>
      <c r="R491" s="13"/>
      <c r="S491" s="13"/>
      <c r="T491" s="14" t="str">
        <f aca="false">IF($B491="","",IF(AND($P491="Ha",$N491="Ha",OR($R491="",$R491&lt;=Boshqaruv!$C$12),OR($S491="",$S491&gt;Boshqaruv!$C$12)),"Ha",""))</f>
        <v/>
      </c>
      <c r="U491" s="13"/>
      <c r="V491" s="12"/>
      <c r="W491" s="14" t="str">
        <f aca="false">IF(OR($B491="",$C491=""),"",IF(COUNTIFS($B$5:$B$1804,$B491,$C$5:$C$1804,$C491)&gt;1,"Takror",""))</f>
        <v/>
      </c>
    </row>
    <row r="492" customFormat="false" ht="15" hidden="false" customHeight="false" outlineLevel="0" collapsed="false">
      <c r="A492" s="8" t="n">
        <v>488</v>
      </c>
      <c r="B492" s="12"/>
      <c r="C492" s="13"/>
      <c r="D492" s="24"/>
      <c r="E492" s="25"/>
      <c r="F492" s="12"/>
      <c r="G492" s="12"/>
      <c r="H492" s="25"/>
      <c r="I492" s="26" t="str">
        <f aca="false">IF(OR($B492="",$C492=""),"",$B492&amp;" ("&amp;DAY($C492)&amp;"."&amp;MONTH($C492)&amp;"."&amp;YEAR($C492)&amp;")")</f>
        <v/>
      </c>
      <c r="J492" s="14" t="str">
        <f aca="false">IF($C492="","",INT((Boshqaruv!$C$12-$C492)/365.25))</f>
        <v/>
      </c>
      <c r="K492" s="14" t="str">
        <f aca="false">IF($J492="","",IF($J492&lt;=14,"Ha","Yo'q"))</f>
        <v/>
      </c>
      <c r="L492" s="13"/>
      <c r="M492" s="13"/>
      <c r="N492" s="14" t="str">
        <f aca="false">IF($B492="","",IF(AND(OR($L492="",$L492&lt;=Boshqaruv!$C$12),OR($M492="",$M492&gt;Boshqaruv!$C$12)),"Ha",""))</f>
        <v/>
      </c>
      <c r="O492" s="25"/>
      <c r="P492" s="25"/>
      <c r="Q492" s="12"/>
      <c r="R492" s="13"/>
      <c r="S492" s="13"/>
      <c r="T492" s="14" t="str">
        <f aca="false">IF($B492="","",IF(AND($P492="Ha",$N492="Ha",OR($R492="",$R492&lt;=Boshqaruv!$C$12),OR($S492="",$S492&gt;Boshqaruv!$C$12)),"Ha",""))</f>
        <v/>
      </c>
      <c r="U492" s="13"/>
      <c r="V492" s="12"/>
      <c r="W492" s="14" t="str">
        <f aca="false">IF(OR($B492="",$C492=""),"",IF(COUNTIFS($B$5:$B$1804,$B492,$C$5:$C$1804,$C492)&gt;1,"Takror",""))</f>
        <v/>
      </c>
    </row>
    <row r="493" customFormat="false" ht="15" hidden="false" customHeight="false" outlineLevel="0" collapsed="false">
      <c r="A493" s="8" t="n">
        <v>489</v>
      </c>
      <c r="B493" s="12"/>
      <c r="C493" s="13"/>
      <c r="D493" s="24"/>
      <c r="E493" s="25"/>
      <c r="F493" s="12"/>
      <c r="G493" s="12"/>
      <c r="H493" s="25"/>
      <c r="I493" s="26" t="str">
        <f aca="false">IF(OR($B493="",$C493=""),"",$B493&amp;" ("&amp;DAY($C493)&amp;"."&amp;MONTH($C493)&amp;"."&amp;YEAR($C493)&amp;")")</f>
        <v/>
      </c>
      <c r="J493" s="14" t="str">
        <f aca="false">IF($C493="","",INT((Boshqaruv!$C$12-$C493)/365.25))</f>
        <v/>
      </c>
      <c r="K493" s="14" t="str">
        <f aca="false">IF($J493="","",IF($J493&lt;=14,"Ha","Yo'q"))</f>
        <v/>
      </c>
      <c r="L493" s="13"/>
      <c r="M493" s="13"/>
      <c r="N493" s="14" t="str">
        <f aca="false">IF($B493="","",IF(AND(OR($L493="",$L493&lt;=Boshqaruv!$C$12),OR($M493="",$M493&gt;Boshqaruv!$C$12)),"Ha",""))</f>
        <v/>
      </c>
      <c r="O493" s="25"/>
      <c r="P493" s="25"/>
      <c r="Q493" s="12"/>
      <c r="R493" s="13"/>
      <c r="S493" s="13"/>
      <c r="T493" s="14" t="str">
        <f aca="false">IF($B493="","",IF(AND($P493="Ha",$N493="Ha",OR($R493="",$R493&lt;=Boshqaruv!$C$12),OR($S493="",$S493&gt;Boshqaruv!$C$12)),"Ha",""))</f>
        <v/>
      </c>
      <c r="U493" s="13"/>
      <c r="V493" s="12"/>
      <c r="W493" s="14" t="str">
        <f aca="false">IF(OR($B493="",$C493=""),"",IF(COUNTIFS($B$5:$B$1804,$B493,$C$5:$C$1804,$C493)&gt;1,"Takror",""))</f>
        <v/>
      </c>
    </row>
    <row r="494" customFormat="false" ht="15" hidden="false" customHeight="false" outlineLevel="0" collapsed="false">
      <c r="A494" s="8" t="n">
        <v>490</v>
      </c>
      <c r="B494" s="12"/>
      <c r="C494" s="13"/>
      <c r="D494" s="24"/>
      <c r="E494" s="25"/>
      <c r="F494" s="12"/>
      <c r="G494" s="12"/>
      <c r="H494" s="25"/>
      <c r="I494" s="26" t="str">
        <f aca="false">IF(OR($B494="",$C494=""),"",$B494&amp;" ("&amp;DAY($C494)&amp;"."&amp;MONTH($C494)&amp;"."&amp;YEAR($C494)&amp;")")</f>
        <v/>
      </c>
      <c r="J494" s="14" t="str">
        <f aca="false">IF($C494="","",INT((Boshqaruv!$C$12-$C494)/365.25))</f>
        <v/>
      </c>
      <c r="K494" s="14" t="str">
        <f aca="false">IF($J494="","",IF($J494&lt;=14,"Ha","Yo'q"))</f>
        <v/>
      </c>
      <c r="L494" s="13"/>
      <c r="M494" s="13"/>
      <c r="N494" s="14" t="str">
        <f aca="false">IF($B494="","",IF(AND(OR($L494="",$L494&lt;=Boshqaruv!$C$12),OR($M494="",$M494&gt;Boshqaruv!$C$12)),"Ha",""))</f>
        <v/>
      </c>
      <c r="O494" s="25"/>
      <c r="P494" s="25"/>
      <c r="Q494" s="12"/>
      <c r="R494" s="13"/>
      <c r="S494" s="13"/>
      <c r="T494" s="14" t="str">
        <f aca="false">IF($B494="","",IF(AND($P494="Ha",$N494="Ha",OR($R494="",$R494&lt;=Boshqaruv!$C$12),OR($S494="",$S494&gt;Boshqaruv!$C$12)),"Ha",""))</f>
        <v/>
      </c>
      <c r="U494" s="13"/>
      <c r="V494" s="12"/>
      <c r="W494" s="14" t="str">
        <f aca="false">IF(OR($B494="",$C494=""),"",IF(COUNTIFS($B$5:$B$1804,$B494,$C$5:$C$1804,$C494)&gt;1,"Takror",""))</f>
        <v/>
      </c>
    </row>
    <row r="495" customFormat="false" ht="15" hidden="false" customHeight="false" outlineLevel="0" collapsed="false">
      <c r="A495" s="8" t="n">
        <v>491</v>
      </c>
      <c r="B495" s="12"/>
      <c r="C495" s="13"/>
      <c r="D495" s="24"/>
      <c r="E495" s="25"/>
      <c r="F495" s="12"/>
      <c r="G495" s="12"/>
      <c r="H495" s="25"/>
      <c r="I495" s="26" t="str">
        <f aca="false">IF(OR($B495="",$C495=""),"",$B495&amp;" ("&amp;DAY($C495)&amp;"."&amp;MONTH($C495)&amp;"."&amp;YEAR($C495)&amp;")")</f>
        <v/>
      </c>
      <c r="J495" s="14" t="str">
        <f aca="false">IF($C495="","",INT((Boshqaruv!$C$12-$C495)/365.25))</f>
        <v/>
      </c>
      <c r="K495" s="14" t="str">
        <f aca="false">IF($J495="","",IF($J495&lt;=14,"Ha","Yo'q"))</f>
        <v/>
      </c>
      <c r="L495" s="13"/>
      <c r="M495" s="13"/>
      <c r="N495" s="14" t="str">
        <f aca="false">IF($B495="","",IF(AND(OR($L495="",$L495&lt;=Boshqaruv!$C$12),OR($M495="",$M495&gt;Boshqaruv!$C$12)),"Ha",""))</f>
        <v/>
      </c>
      <c r="O495" s="25"/>
      <c r="P495" s="25"/>
      <c r="Q495" s="12"/>
      <c r="R495" s="13"/>
      <c r="S495" s="13"/>
      <c r="T495" s="14" t="str">
        <f aca="false">IF($B495="","",IF(AND($P495="Ha",$N495="Ha",OR($R495="",$R495&lt;=Boshqaruv!$C$12),OR($S495="",$S495&gt;Boshqaruv!$C$12)),"Ha",""))</f>
        <v/>
      </c>
      <c r="U495" s="13"/>
      <c r="V495" s="12"/>
      <c r="W495" s="14" t="str">
        <f aca="false">IF(OR($B495="",$C495=""),"",IF(COUNTIFS($B$5:$B$1804,$B495,$C$5:$C$1804,$C495)&gt;1,"Takror",""))</f>
        <v/>
      </c>
    </row>
    <row r="496" customFormat="false" ht="15" hidden="false" customHeight="false" outlineLevel="0" collapsed="false">
      <c r="A496" s="8" t="n">
        <v>492</v>
      </c>
      <c r="B496" s="12"/>
      <c r="C496" s="13"/>
      <c r="D496" s="24"/>
      <c r="E496" s="25"/>
      <c r="F496" s="12"/>
      <c r="G496" s="12"/>
      <c r="H496" s="25"/>
      <c r="I496" s="26" t="str">
        <f aca="false">IF(OR($B496="",$C496=""),"",$B496&amp;" ("&amp;DAY($C496)&amp;"."&amp;MONTH($C496)&amp;"."&amp;YEAR($C496)&amp;")")</f>
        <v/>
      </c>
      <c r="J496" s="14" t="str">
        <f aca="false">IF($C496="","",INT((Boshqaruv!$C$12-$C496)/365.25))</f>
        <v/>
      </c>
      <c r="K496" s="14" t="str">
        <f aca="false">IF($J496="","",IF($J496&lt;=14,"Ha","Yo'q"))</f>
        <v/>
      </c>
      <c r="L496" s="13"/>
      <c r="M496" s="13"/>
      <c r="N496" s="14" t="str">
        <f aca="false">IF($B496="","",IF(AND(OR($L496="",$L496&lt;=Boshqaruv!$C$12),OR($M496="",$M496&gt;Boshqaruv!$C$12)),"Ha",""))</f>
        <v/>
      </c>
      <c r="O496" s="25"/>
      <c r="P496" s="25"/>
      <c r="Q496" s="12"/>
      <c r="R496" s="13"/>
      <c r="S496" s="13"/>
      <c r="T496" s="14" t="str">
        <f aca="false">IF($B496="","",IF(AND($P496="Ha",$N496="Ha",OR($R496="",$R496&lt;=Boshqaruv!$C$12),OR($S496="",$S496&gt;Boshqaruv!$C$12)),"Ha",""))</f>
        <v/>
      </c>
      <c r="U496" s="13"/>
      <c r="V496" s="12"/>
      <c r="W496" s="14" t="str">
        <f aca="false">IF(OR($B496="",$C496=""),"",IF(COUNTIFS($B$5:$B$1804,$B496,$C$5:$C$1804,$C496)&gt;1,"Takror",""))</f>
        <v/>
      </c>
    </row>
    <row r="497" customFormat="false" ht="15" hidden="false" customHeight="false" outlineLevel="0" collapsed="false">
      <c r="A497" s="8" t="n">
        <v>493</v>
      </c>
      <c r="B497" s="12"/>
      <c r="C497" s="13"/>
      <c r="D497" s="24"/>
      <c r="E497" s="25"/>
      <c r="F497" s="12"/>
      <c r="G497" s="12"/>
      <c r="H497" s="25"/>
      <c r="I497" s="26" t="str">
        <f aca="false">IF(OR($B497="",$C497=""),"",$B497&amp;" ("&amp;DAY($C497)&amp;"."&amp;MONTH($C497)&amp;"."&amp;YEAR($C497)&amp;")")</f>
        <v/>
      </c>
      <c r="J497" s="14" t="str">
        <f aca="false">IF($C497="","",INT((Boshqaruv!$C$12-$C497)/365.25))</f>
        <v/>
      </c>
      <c r="K497" s="14" t="str">
        <f aca="false">IF($J497="","",IF($J497&lt;=14,"Ha","Yo'q"))</f>
        <v/>
      </c>
      <c r="L497" s="13"/>
      <c r="M497" s="13"/>
      <c r="N497" s="14" t="str">
        <f aca="false">IF($B497="","",IF(AND(OR($L497="",$L497&lt;=Boshqaruv!$C$12),OR($M497="",$M497&gt;Boshqaruv!$C$12)),"Ha",""))</f>
        <v/>
      </c>
      <c r="O497" s="25"/>
      <c r="P497" s="25"/>
      <c r="Q497" s="12"/>
      <c r="R497" s="13"/>
      <c r="S497" s="13"/>
      <c r="T497" s="14" t="str">
        <f aca="false">IF($B497="","",IF(AND($P497="Ha",$N497="Ha",OR($R497="",$R497&lt;=Boshqaruv!$C$12),OR($S497="",$S497&gt;Boshqaruv!$C$12)),"Ha",""))</f>
        <v/>
      </c>
      <c r="U497" s="13"/>
      <c r="V497" s="12"/>
      <c r="W497" s="14" t="str">
        <f aca="false">IF(OR($B497="",$C497=""),"",IF(COUNTIFS($B$5:$B$1804,$B497,$C$5:$C$1804,$C497)&gt;1,"Takror",""))</f>
        <v/>
      </c>
    </row>
    <row r="498" customFormat="false" ht="15" hidden="false" customHeight="false" outlineLevel="0" collapsed="false">
      <c r="A498" s="8" t="n">
        <v>494</v>
      </c>
      <c r="B498" s="12"/>
      <c r="C498" s="13"/>
      <c r="D498" s="24"/>
      <c r="E498" s="25"/>
      <c r="F498" s="12"/>
      <c r="G498" s="12"/>
      <c r="H498" s="25"/>
      <c r="I498" s="26" t="str">
        <f aca="false">IF(OR($B498="",$C498=""),"",$B498&amp;" ("&amp;DAY($C498)&amp;"."&amp;MONTH($C498)&amp;"."&amp;YEAR($C498)&amp;")")</f>
        <v/>
      </c>
      <c r="J498" s="14" t="str">
        <f aca="false">IF($C498="","",INT((Boshqaruv!$C$12-$C498)/365.25))</f>
        <v/>
      </c>
      <c r="K498" s="14" t="str">
        <f aca="false">IF($J498="","",IF($J498&lt;=14,"Ha","Yo'q"))</f>
        <v/>
      </c>
      <c r="L498" s="13"/>
      <c r="M498" s="13"/>
      <c r="N498" s="14" t="str">
        <f aca="false">IF($B498="","",IF(AND(OR($L498="",$L498&lt;=Boshqaruv!$C$12),OR($M498="",$M498&gt;Boshqaruv!$C$12)),"Ha",""))</f>
        <v/>
      </c>
      <c r="O498" s="25"/>
      <c r="P498" s="25"/>
      <c r="Q498" s="12"/>
      <c r="R498" s="13"/>
      <c r="S498" s="13"/>
      <c r="T498" s="14" t="str">
        <f aca="false">IF($B498="","",IF(AND($P498="Ha",$N498="Ha",OR($R498="",$R498&lt;=Boshqaruv!$C$12),OR($S498="",$S498&gt;Boshqaruv!$C$12)),"Ha",""))</f>
        <v/>
      </c>
      <c r="U498" s="13"/>
      <c r="V498" s="12"/>
      <c r="W498" s="14" t="str">
        <f aca="false">IF(OR($B498="",$C498=""),"",IF(COUNTIFS($B$5:$B$1804,$B498,$C$5:$C$1804,$C498)&gt;1,"Takror",""))</f>
        <v/>
      </c>
    </row>
    <row r="499" customFormat="false" ht="15" hidden="false" customHeight="false" outlineLevel="0" collapsed="false">
      <c r="A499" s="8" t="n">
        <v>495</v>
      </c>
      <c r="B499" s="12"/>
      <c r="C499" s="13"/>
      <c r="D499" s="24"/>
      <c r="E499" s="25"/>
      <c r="F499" s="12"/>
      <c r="G499" s="12"/>
      <c r="H499" s="25"/>
      <c r="I499" s="26" t="str">
        <f aca="false">IF(OR($B499="",$C499=""),"",$B499&amp;" ("&amp;DAY($C499)&amp;"."&amp;MONTH($C499)&amp;"."&amp;YEAR($C499)&amp;")")</f>
        <v/>
      </c>
      <c r="J499" s="14" t="str">
        <f aca="false">IF($C499="","",INT((Boshqaruv!$C$12-$C499)/365.25))</f>
        <v/>
      </c>
      <c r="K499" s="14" t="str">
        <f aca="false">IF($J499="","",IF($J499&lt;=14,"Ha","Yo'q"))</f>
        <v/>
      </c>
      <c r="L499" s="13"/>
      <c r="M499" s="13"/>
      <c r="N499" s="14" t="str">
        <f aca="false">IF($B499="","",IF(AND(OR($L499="",$L499&lt;=Boshqaruv!$C$12),OR($M499="",$M499&gt;Boshqaruv!$C$12)),"Ha",""))</f>
        <v/>
      </c>
      <c r="O499" s="25"/>
      <c r="P499" s="25"/>
      <c r="Q499" s="12"/>
      <c r="R499" s="13"/>
      <c r="S499" s="13"/>
      <c r="T499" s="14" t="str">
        <f aca="false">IF($B499="","",IF(AND($P499="Ha",$N499="Ha",OR($R499="",$R499&lt;=Boshqaruv!$C$12),OR($S499="",$S499&gt;Boshqaruv!$C$12)),"Ha",""))</f>
        <v/>
      </c>
      <c r="U499" s="13"/>
      <c r="V499" s="12"/>
      <c r="W499" s="14" t="str">
        <f aca="false">IF(OR($B499="",$C499=""),"",IF(COUNTIFS($B$5:$B$1804,$B499,$C$5:$C$1804,$C499)&gt;1,"Takror",""))</f>
        <v/>
      </c>
    </row>
    <row r="500" customFormat="false" ht="15" hidden="false" customHeight="false" outlineLevel="0" collapsed="false">
      <c r="A500" s="8" t="n">
        <v>496</v>
      </c>
      <c r="B500" s="12"/>
      <c r="C500" s="13"/>
      <c r="D500" s="24"/>
      <c r="E500" s="25"/>
      <c r="F500" s="12"/>
      <c r="G500" s="12"/>
      <c r="H500" s="25"/>
      <c r="I500" s="26" t="str">
        <f aca="false">IF(OR($B500="",$C500=""),"",$B500&amp;" ("&amp;DAY($C500)&amp;"."&amp;MONTH($C500)&amp;"."&amp;YEAR($C500)&amp;")")</f>
        <v/>
      </c>
      <c r="J500" s="14" t="str">
        <f aca="false">IF($C500="","",INT((Boshqaruv!$C$12-$C500)/365.25))</f>
        <v/>
      </c>
      <c r="K500" s="14" t="str">
        <f aca="false">IF($J500="","",IF($J500&lt;=14,"Ha","Yo'q"))</f>
        <v/>
      </c>
      <c r="L500" s="13"/>
      <c r="M500" s="13"/>
      <c r="N500" s="14" t="str">
        <f aca="false">IF($B500="","",IF(AND(OR($L500="",$L500&lt;=Boshqaruv!$C$12),OR($M500="",$M500&gt;Boshqaruv!$C$12)),"Ha",""))</f>
        <v/>
      </c>
      <c r="O500" s="25"/>
      <c r="P500" s="25"/>
      <c r="Q500" s="12"/>
      <c r="R500" s="13"/>
      <c r="S500" s="13"/>
      <c r="T500" s="14" t="str">
        <f aca="false">IF($B500="","",IF(AND($P500="Ha",$N500="Ha",OR($R500="",$R500&lt;=Boshqaruv!$C$12),OR($S500="",$S500&gt;Boshqaruv!$C$12)),"Ha",""))</f>
        <v/>
      </c>
      <c r="U500" s="13"/>
      <c r="V500" s="12"/>
      <c r="W500" s="14" t="str">
        <f aca="false">IF(OR($B500="",$C500=""),"",IF(COUNTIFS($B$5:$B$1804,$B500,$C$5:$C$1804,$C500)&gt;1,"Takror",""))</f>
        <v/>
      </c>
    </row>
    <row r="501" customFormat="false" ht="15" hidden="false" customHeight="false" outlineLevel="0" collapsed="false">
      <c r="A501" s="8" t="n">
        <v>497</v>
      </c>
      <c r="B501" s="12"/>
      <c r="C501" s="13"/>
      <c r="D501" s="24"/>
      <c r="E501" s="25"/>
      <c r="F501" s="12"/>
      <c r="G501" s="12"/>
      <c r="H501" s="25"/>
      <c r="I501" s="26" t="str">
        <f aca="false">IF(OR($B501="",$C501=""),"",$B501&amp;" ("&amp;DAY($C501)&amp;"."&amp;MONTH($C501)&amp;"."&amp;YEAR($C501)&amp;")")</f>
        <v/>
      </c>
      <c r="J501" s="14" t="str">
        <f aca="false">IF($C501="","",INT((Boshqaruv!$C$12-$C501)/365.25))</f>
        <v/>
      </c>
      <c r="K501" s="14" t="str">
        <f aca="false">IF($J501="","",IF($J501&lt;=14,"Ha","Yo'q"))</f>
        <v/>
      </c>
      <c r="L501" s="13"/>
      <c r="M501" s="13"/>
      <c r="N501" s="14" t="str">
        <f aca="false">IF($B501="","",IF(AND(OR($L501="",$L501&lt;=Boshqaruv!$C$12),OR($M501="",$M501&gt;Boshqaruv!$C$12)),"Ha",""))</f>
        <v/>
      </c>
      <c r="O501" s="25"/>
      <c r="P501" s="25"/>
      <c r="Q501" s="12"/>
      <c r="R501" s="13"/>
      <c r="S501" s="13"/>
      <c r="T501" s="14" t="str">
        <f aca="false">IF($B501="","",IF(AND($P501="Ha",$N501="Ha",OR($R501="",$R501&lt;=Boshqaruv!$C$12),OR($S501="",$S501&gt;Boshqaruv!$C$12)),"Ha",""))</f>
        <v/>
      </c>
      <c r="U501" s="13"/>
      <c r="V501" s="12"/>
      <c r="W501" s="14" t="str">
        <f aca="false">IF(OR($B501="",$C501=""),"",IF(COUNTIFS($B$5:$B$1804,$B501,$C$5:$C$1804,$C501)&gt;1,"Takror",""))</f>
        <v/>
      </c>
    </row>
    <row r="502" customFormat="false" ht="15" hidden="false" customHeight="false" outlineLevel="0" collapsed="false">
      <c r="A502" s="8" t="n">
        <v>498</v>
      </c>
      <c r="B502" s="12"/>
      <c r="C502" s="13"/>
      <c r="D502" s="24"/>
      <c r="E502" s="25"/>
      <c r="F502" s="12"/>
      <c r="G502" s="12"/>
      <c r="H502" s="25"/>
      <c r="I502" s="26" t="str">
        <f aca="false">IF(OR($B502="",$C502=""),"",$B502&amp;" ("&amp;DAY($C502)&amp;"."&amp;MONTH($C502)&amp;"."&amp;YEAR($C502)&amp;")")</f>
        <v/>
      </c>
      <c r="J502" s="14" t="str">
        <f aca="false">IF($C502="","",INT((Boshqaruv!$C$12-$C502)/365.25))</f>
        <v/>
      </c>
      <c r="K502" s="14" t="str">
        <f aca="false">IF($J502="","",IF($J502&lt;=14,"Ha","Yo'q"))</f>
        <v/>
      </c>
      <c r="L502" s="13"/>
      <c r="M502" s="13"/>
      <c r="N502" s="14" t="str">
        <f aca="false">IF($B502="","",IF(AND(OR($L502="",$L502&lt;=Boshqaruv!$C$12),OR($M502="",$M502&gt;Boshqaruv!$C$12)),"Ha",""))</f>
        <v/>
      </c>
      <c r="O502" s="25"/>
      <c r="P502" s="25"/>
      <c r="Q502" s="12"/>
      <c r="R502" s="13"/>
      <c r="S502" s="13"/>
      <c r="T502" s="14" t="str">
        <f aca="false">IF($B502="","",IF(AND($P502="Ha",$N502="Ha",OR($R502="",$R502&lt;=Boshqaruv!$C$12),OR($S502="",$S502&gt;Boshqaruv!$C$12)),"Ha",""))</f>
        <v/>
      </c>
      <c r="U502" s="13"/>
      <c r="V502" s="12"/>
      <c r="W502" s="14" t="str">
        <f aca="false">IF(OR($B502="",$C502=""),"",IF(COUNTIFS($B$5:$B$1804,$B502,$C$5:$C$1804,$C502)&gt;1,"Takror",""))</f>
        <v/>
      </c>
    </row>
    <row r="503" customFormat="false" ht="15" hidden="false" customHeight="false" outlineLevel="0" collapsed="false">
      <c r="A503" s="8" t="n">
        <v>499</v>
      </c>
      <c r="B503" s="12"/>
      <c r="C503" s="13"/>
      <c r="D503" s="24"/>
      <c r="E503" s="25"/>
      <c r="F503" s="12"/>
      <c r="G503" s="12"/>
      <c r="H503" s="25"/>
      <c r="I503" s="26" t="str">
        <f aca="false">IF(OR($B503="",$C503=""),"",$B503&amp;" ("&amp;DAY($C503)&amp;"."&amp;MONTH($C503)&amp;"."&amp;YEAR($C503)&amp;")")</f>
        <v/>
      </c>
      <c r="J503" s="14" t="str">
        <f aca="false">IF($C503="","",INT((Boshqaruv!$C$12-$C503)/365.25))</f>
        <v/>
      </c>
      <c r="K503" s="14" t="str">
        <f aca="false">IF($J503="","",IF($J503&lt;=14,"Ha","Yo'q"))</f>
        <v/>
      </c>
      <c r="L503" s="13"/>
      <c r="M503" s="13"/>
      <c r="N503" s="14" t="str">
        <f aca="false">IF($B503="","",IF(AND(OR($L503="",$L503&lt;=Boshqaruv!$C$12),OR($M503="",$M503&gt;Boshqaruv!$C$12)),"Ha",""))</f>
        <v/>
      </c>
      <c r="O503" s="25"/>
      <c r="P503" s="25"/>
      <c r="Q503" s="12"/>
      <c r="R503" s="13"/>
      <c r="S503" s="13"/>
      <c r="T503" s="14" t="str">
        <f aca="false">IF($B503="","",IF(AND($P503="Ha",$N503="Ha",OR($R503="",$R503&lt;=Boshqaruv!$C$12),OR($S503="",$S503&gt;Boshqaruv!$C$12)),"Ha",""))</f>
        <v/>
      </c>
      <c r="U503" s="13"/>
      <c r="V503" s="12"/>
      <c r="W503" s="14" t="str">
        <f aca="false">IF(OR($B503="",$C503=""),"",IF(COUNTIFS($B$5:$B$1804,$B503,$C$5:$C$1804,$C503)&gt;1,"Takror",""))</f>
        <v/>
      </c>
    </row>
    <row r="504" customFormat="false" ht="15" hidden="false" customHeight="false" outlineLevel="0" collapsed="false">
      <c r="A504" s="8" t="n">
        <v>500</v>
      </c>
      <c r="B504" s="12"/>
      <c r="C504" s="13"/>
      <c r="D504" s="24"/>
      <c r="E504" s="25"/>
      <c r="F504" s="12"/>
      <c r="G504" s="12"/>
      <c r="H504" s="25"/>
      <c r="I504" s="26" t="str">
        <f aca="false">IF(OR($B504="",$C504=""),"",$B504&amp;" ("&amp;DAY($C504)&amp;"."&amp;MONTH($C504)&amp;"."&amp;YEAR($C504)&amp;")")</f>
        <v/>
      </c>
      <c r="J504" s="14" t="str">
        <f aca="false">IF($C504="","",INT((Boshqaruv!$C$12-$C504)/365.25))</f>
        <v/>
      </c>
      <c r="K504" s="14" t="str">
        <f aca="false">IF($J504="","",IF($J504&lt;=14,"Ha","Yo'q"))</f>
        <v/>
      </c>
      <c r="L504" s="13"/>
      <c r="M504" s="13"/>
      <c r="N504" s="14" t="str">
        <f aca="false">IF($B504="","",IF(AND(OR($L504="",$L504&lt;=Boshqaruv!$C$12),OR($M504="",$M504&gt;Boshqaruv!$C$12)),"Ha",""))</f>
        <v/>
      </c>
      <c r="O504" s="25"/>
      <c r="P504" s="25"/>
      <c r="Q504" s="12"/>
      <c r="R504" s="13"/>
      <c r="S504" s="13"/>
      <c r="T504" s="14" t="str">
        <f aca="false">IF($B504="","",IF(AND($P504="Ha",$N504="Ha",OR($R504="",$R504&lt;=Boshqaruv!$C$12),OR($S504="",$S504&gt;Boshqaruv!$C$12)),"Ha",""))</f>
        <v/>
      </c>
      <c r="U504" s="13"/>
      <c r="V504" s="12"/>
      <c r="W504" s="14" t="str">
        <f aca="false">IF(OR($B504="",$C504=""),"",IF(COUNTIFS($B$5:$B$1804,$B504,$C$5:$C$1804,$C504)&gt;1,"Takror",""))</f>
        <v/>
      </c>
    </row>
    <row r="505" customFormat="false" ht="15" hidden="false" customHeight="false" outlineLevel="0" collapsed="false">
      <c r="A505" s="8" t="n">
        <v>501</v>
      </c>
      <c r="B505" s="12"/>
      <c r="C505" s="13"/>
      <c r="D505" s="24"/>
      <c r="E505" s="25"/>
      <c r="F505" s="12"/>
      <c r="G505" s="12"/>
      <c r="H505" s="25"/>
      <c r="I505" s="26" t="str">
        <f aca="false">IF(OR($B505="",$C505=""),"",$B505&amp;" ("&amp;DAY($C505)&amp;"."&amp;MONTH($C505)&amp;"."&amp;YEAR($C505)&amp;")")</f>
        <v/>
      </c>
      <c r="J505" s="14" t="str">
        <f aca="false">IF($C505="","",INT((Boshqaruv!$C$12-$C505)/365.25))</f>
        <v/>
      </c>
      <c r="K505" s="14" t="str">
        <f aca="false">IF($J505="","",IF($J505&lt;=14,"Ha","Yo'q"))</f>
        <v/>
      </c>
      <c r="L505" s="13"/>
      <c r="M505" s="13"/>
      <c r="N505" s="14" t="str">
        <f aca="false">IF($B505="","",IF(AND(OR($L505="",$L505&lt;=Boshqaruv!$C$12),OR($M505="",$M505&gt;Boshqaruv!$C$12)),"Ha",""))</f>
        <v/>
      </c>
      <c r="O505" s="25"/>
      <c r="P505" s="25"/>
      <c r="Q505" s="12"/>
      <c r="R505" s="13"/>
      <c r="S505" s="13"/>
      <c r="T505" s="14" t="str">
        <f aca="false">IF($B505="","",IF(AND($P505="Ha",$N505="Ha",OR($R505="",$R505&lt;=Boshqaruv!$C$12),OR($S505="",$S505&gt;Boshqaruv!$C$12)),"Ha",""))</f>
        <v/>
      </c>
      <c r="U505" s="13"/>
      <c r="V505" s="12"/>
      <c r="W505" s="14" t="str">
        <f aca="false">IF(OR($B505="",$C505=""),"",IF(COUNTIFS($B$5:$B$1804,$B505,$C$5:$C$1804,$C505)&gt;1,"Takror",""))</f>
        <v/>
      </c>
    </row>
    <row r="506" customFormat="false" ht="15" hidden="false" customHeight="false" outlineLevel="0" collapsed="false">
      <c r="A506" s="8" t="n">
        <v>502</v>
      </c>
      <c r="B506" s="12"/>
      <c r="C506" s="13"/>
      <c r="D506" s="24"/>
      <c r="E506" s="25"/>
      <c r="F506" s="12"/>
      <c r="G506" s="12"/>
      <c r="H506" s="25"/>
      <c r="I506" s="26" t="str">
        <f aca="false">IF(OR($B506="",$C506=""),"",$B506&amp;" ("&amp;DAY($C506)&amp;"."&amp;MONTH($C506)&amp;"."&amp;YEAR($C506)&amp;")")</f>
        <v/>
      </c>
      <c r="J506" s="14" t="str">
        <f aca="false">IF($C506="","",INT((Boshqaruv!$C$12-$C506)/365.25))</f>
        <v/>
      </c>
      <c r="K506" s="14" t="str">
        <f aca="false">IF($J506="","",IF($J506&lt;=14,"Ha","Yo'q"))</f>
        <v/>
      </c>
      <c r="L506" s="13"/>
      <c r="M506" s="13"/>
      <c r="N506" s="14" t="str">
        <f aca="false">IF($B506="","",IF(AND(OR($L506="",$L506&lt;=Boshqaruv!$C$12),OR($M506="",$M506&gt;Boshqaruv!$C$12)),"Ha",""))</f>
        <v/>
      </c>
      <c r="O506" s="25"/>
      <c r="P506" s="25"/>
      <c r="Q506" s="12"/>
      <c r="R506" s="13"/>
      <c r="S506" s="13"/>
      <c r="T506" s="14" t="str">
        <f aca="false">IF($B506="","",IF(AND($P506="Ha",$N506="Ha",OR($R506="",$R506&lt;=Boshqaruv!$C$12),OR($S506="",$S506&gt;Boshqaruv!$C$12)),"Ha",""))</f>
        <v/>
      </c>
      <c r="U506" s="13"/>
      <c r="V506" s="12"/>
      <c r="W506" s="14" t="str">
        <f aca="false">IF(OR($B506="",$C506=""),"",IF(COUNTIFS($B$5:$B$1804,$B506,$C$5:$C$1804,$C506)&gt;1,"Takror",""))</f>
        <v/>
      </c>
    </row>
    <row r="507" customFormat="false" ht="15" hidden="false" customHeight="false" outlineLevel="0" collapsed="false">
      <c r="A507" s="8" t="n">
        <v>503</v>
      </c>
      <c r="B507" s="12"/>
      <c r="C507" s="13"/>
      <c r="D507" s="24"/>
      <c r="E507" s="25"/>
      <c r="F507" s="12"/>
      <c r="G507" s="12"/>
      <c r="H507" s="25"/>
      <c r="I507" s="26" t="str">
        <f aca="false">IF(OR($B507="",$C507=""),"",$B507&amp;" ("&amp;DAY($C507)&amp;"."&amp;MONTH($C507)&amp;"."&amp;YEAR($C507)&amp;")")</f>
        <v/>
      </c>
      <c r="J507" s="14" t="str">
        <f aca="false">IF($C507="","",INT((Boshqaruv!$C$12-$C507)/365.25))</f>
        <v/>
      </c>
      <c r="K507" s="14" t="str">
        <f aca="false">IF($J507="","",IF($J507&lt;=14,"Ha","Yo'q"))</f>
        <v/>
      </c>
      <c r="L507" s="13"/>
      <c r="M507" s="13"/>
      <c r="N507" s="14" t="str">
        <f aca="false">IF($B507="","",IF(AND(OR($L507="",$L507&lt;=Boshqaruv!$C$12),OR($M507="",$M507&gt;Boshqaruv!$C$12)),"Ha",""))</f>
        <v/>
      </c>
      <c r="O507" s="25"/>
      <c r="P507" s="25"/>
      <c r="Q507" s="12"/>
      <c r="R507" s="13"/>
      <c r="S507" s="13"/>
      <c r="T507" s="14" t="str">
        <f aca="false">IF($B507="","",IF(AND($P507="Ha",$N507="Ha",OR($R507="",$R507&lt;=Boshqaruv!$C$12),OR($S507="",$S507&gt;Boshqaruv!$C$12)),"Ha",""))</f>
        <v/>
      </c>
      <c r="U507" s="13"/>
      <c r="V507" s="12"/>
      <c r="W507" s="14" t="str">
        <f aca="false">IF(OR($B507="",$C507=""),"",IF(COUNTIFS($B$5:$B$1804,$B507,$C$5:$C$1804,$C507)&gt;1,"Takror",""))</f>
        <v/>
      </c>
    </row>
    <row r="508" customFormat="false" ht="15" hidden="false" customHeight="false" outlineLevel="0" collapsed="false">
      <c r="A508" s="8" t="n">
        <v>504</v>
      </c>
      <c r="B508" s="12"/>
      <c r="C508" s="13"/>
      <c r="D508" s="24"/>
      <c r="E508" s="25"/>
      <c r="F508" s="12"/>
      <c r="G508" s="12"/>
      <c r="H508" s="25"/>
      <c r="I508" s="26" t="str">
        <f aca="false">IF(OR($B508="",$C508=""),"",$B508&amp;" ("&amp;DAY($C508)&amp;"."&amp;MONTH($C508)&amp;"."&amp;YEAR($C508)&amp;")")</f>
        <v/>
      </c>
      <c r="J508" s="14" t="str">
        <f aca="false">IF($C508="","",INT((Boshqaruv!$C$12-$C508)/365.25))</f>
        <v/>
      </c>
      <c r="K508" s="14" t="str">
        <f aca="false">IF($J508="","",IF($J508&lt;=14,"Ha","Yo'q"))</f>
        <v/>
      </c>
      <c r="L508" s="13"/>
      <c r="M508" s="13"/>
      <c r="N508" s="14" t="str">
        <f aca="false">IF($B508="","",IF(AND(OR($L508="",$L508&lt;=Boshqaruv!$C$12),OR($M508="",$M508&gt;Boshqaruv!$C$12)),"Ha",""))</f>
        <v/>
      </c>
      <c r="O508" s="25"/>
      <c r="P508" s="25"/>
      <c r="Q508" s="12"/>
      <c r="R508" s="13"/>
      <c r="S508" s="13"/>
      <c r="T508" s="14" t="str">
        <f aca="false">IF($B508="","",IF(AND($P508="Ha",$N508="Ha",OR($R508="",$R508&lt;=Boshqaruv!$C$12),OR($S508="",$S508&gt;Boshqaruv!$C$12)),"Ha",""))</f>
        <v/>
      </c>
      <c r="U508" s="13"/>
      <c r="V508" s="12"/>
      <c r="W508" s="14" t="str">
        <f aca="false">IF(OR($B508="",$C508=""),"",IF(COUNTIFS($B$5:$B$1804,$B508,$C$5:$C$1804,$C508)&gt;1,"Takror",""))</f>
        <v/>
      </c>
    </row>
    <row r="509" customFormat="false" ht="15" hidden="false" customHeight="false" outlineLevel="0" collapsed="false">
      <c r="A509" s="8" t="n">
        <v>505</v>
      </c>
      <c r="B509" s="12"/>
      <c r="C509" s="13"/>
      <c r="D509" s="24"/>
      <c r="E509" s="25"/>
      <c r="F509" s="12"/>
      <c r="G509" s="12"/>
      <c r="H509" s="25"/>
      <c r="I509" s="26" t="str">
        <f aca="false">IF(OR($B509="",$C509=""),"",$B509&amp;" ("&amp;DAY($C509)&amp;"."&amp;MONTH($C509)&amp;"."&amp;YEAR($C509)&amp;")")</f>
        <v/>
      </c>
      <c r="J509" s="14" t="str">
        <f aca="false">IF($C509="","",INT((Boshqaruv!$C$12-$C509)/365.25))</f>
        <v/>
      </c>
      <c r="K509" s="14" t="str">
        <f aca="false">IF($J509="","",IF($J509&lt;=14,"Ha","Yo'q"))</f>
        <v/>
      </c>
      <c r="L509" s="13"/>
      <c r="M509" s="13"/>
      <c r="N509" s="14" t="str">
        <f aca="false">IF($B509="","",IF(AND(OR($L509="",$L509&lt;=Boshqaruv!$C$12),OR($M509="",$M509&gt;Boshqaruv!$C$12)),"Ha",""))</f>
        <v/>
      </c>
      <c r="O509" s="25"/>
      <c r="P509" s="25"/>
      <c r="Q509" s="12"/>
      <c r="R509" s="13"/>
      <c r="S509" s="13"/>
      <c r="T509" s="14" t="str">
        <f aca="false">IF($B509="","",IF(AND($P509="Ha",$N509="Ha",OR($R509="",$R509&lt;=Boshqaruv!$C$12),OR($S509="",$S509&gt;Boshqaruv!$C$12)),"Ha",""))</f>
        <v/>
      </c>
      <c r="U509" s="13"/>
      <c r="V509" s="12"/>
      <c r="W509" s="14" t="str">
        <f aca="false">IF(OR($B509="",$C509=""),"",IF(COUNTIFS($B$5:$B$1804,$B509,$C$5:$C$1804,$C509)&gt;1,"Takror",""))</f>
        <v/>
      </c>
    </row>
    <row r="510" customFormat="false" ht="15" hidden="false" customHeight="false" outlineLevel="0" collapsed="false">
      <c r="A510" s="8" t="n">
        <v>506</v>
      </c>
      <c r="B510" s="12"/>
      <c r="C510" s="13"/>
      <c r="D510" s="24"/>
      <c r="E510" s="25"/>
      <c r="F510" s="12"/>
      <c r="G510" s="12"/>
      <c r="H510" s="25"/>
      <c r="I510" s="26" t="str">
        <f aca="false">IF(OR($B510="",$C510=""),"",$B510&amp;" ("&amp;DAY($C510)&amp;"."&amp;MONTH($C510)&amp;"."&amp;YEAR($C510)&amp;")")</f>
        <v/>
      </c>
      <c r="J510" s="14" t="str">
        <f aca="false">IF($C510="","",INT((Boshqaruv!$C$12-$C510)/365.25))</f>
        <v/>
      </c>
      <c r="K510" s="14" t="str">
        <f aca="false">IF($J510="","",IF($J510&lt;=14,"Ha","Yo'q"))</f>
        <v/>
      </c>
      <c r="L510" s="13"/>
      <c r="M510" s="13"/>
      <c r="N510" s="14" t="str">
        <f aca="false">IF($B510="","",IF(AND(OR($L510="",$L510&lt;=Boshqaruv!$C$12),OR($M510="",$M510&gt;Boshqaruv!$C$12)),"Ha",""))</f>
        <v/>
      </c>
      <c r="O510" s="25"/>
      <c r="P510" s="25"/>
      <c r="Q510" s="12"/>
      <c r="R510" s="13"/>
      <c r="S510" s="13"/>
      <c r="T510" s="14" t="str">
        <f aca="false">IF($B510="","",IF(AND($P510="Ha",$N510="Ha",OR($R510="",$R510&lt;=Boshqaruv!$C$12),OR($S510="",$S510&gt;Boshqaruv!$C$12)),"Ha",""))</f>
        <v/>
      </c>
      <c r="U510" s="13"/>
      <c r="V510" s="12"/>
      <c r="W510" s="14" t="str">
        <f aca="false">IF(OR($B510="",$C510=""),"",IF(COUNTIFS($B$5:$B$1804,$B510,$C$5:$C$1804,$C510)&gt;1,"Takror",""))</f>
        <v/>
      </c>
    </row>
    <row r="511" customFormat="false" ht="15" hidden="false" customHeight="false" outlineLevel="0" collapsed="false">
      <c r="A511" s="8" t="n">
        <v>507</v>
      </c>
      <c r="B511" s="12"/>
      <c r="C511" s="13"/>
      <c r="D511" s="24"/>
      <c r="E511" s="25"/>
      <c r="F511" s="12"/>
      <c r="G511" s="12"/>
      <c r="H511" s="25"/>
      <c r="I511" s="26" t="str">
        <f aca="false">IF(OR($B511="",$C511=""),"",$B511&amp;" ("&amp;DAY($C511)&amp;"."&amp;MONTH($C511)&amp;"."&amp;YEAR($C511)&amp;")")</f>
        <v/>
      </c>
      <c r="J511" s="14" t="str">
        <f aca="false">IF($C511="","",INT((Boshqaruv!$C$12-$C511)/365.25))</f>
        <v/>
      </c>
      <c r="K511" s="14" t="str">
        <f aca="false">IF($J511="","",IF($J511&lt;=14,"Ha","Yo'q"))</f>
        <v/>
      </c>
      <c r="L511" s="13"/>
      <c r="M511" s="13"/>
      <c r="N511" s="14" t="str">
        <f aca="false">IF($B511="","",IF(AND(OR($L511="",$L511&lt;=Boshqaruv!$C$12),OR($M511="",$M511&gt;Boshqaruv!$C$12)),"Ha",""))</f>
        <v/>
      </c>
      <c r="O511" s="25"/>
      <c r="P511" s="25"/>
      <c r="Q511" s="12"/>
      <c r="R511" s="13"/>
      <c r="S511" s="13"/>
      <c r="T511" s="14" t="str">
        <f aca="false">IF($B511="","",IF(AND($P511="Ha",$N511="Ha",OR($R511="",$R511&lt;=Boshqaruv!$C$12),OR($S511="",$S511&gt;Boshqaruv!$C$12)),"Ha",""))</f>
        <v/>
      </c>
      <c r="U511" s="13"/>
      <c r="V511" s="12"/>
      <c r="W511" s="14" t="str">
        <f aca="false">IF(OR($B511="",$C511=""),"",IF(COUNTIFS($B$5:$B$1804,$B511,$C$5:$C$1804,$C511)&gt;1,"Takror",""))</f>
        <v/>
      </c>
    </row>
    <row r="512" customFormat="false" ht="15" hidden="false" customHeight="false" outlineLevel="0" collapsed="false">
      <c r="A512" s="8" t="n">
        <v>508</v>
      </c>
      <c r="B512" s="12"/>
      <c r="C512" s="13"/>
      <c r="D512" s="24"/>
      <c r="E512" s="25"/>
      <c r="F512" s="12"/>
      <c r="G512" s="12"/>
      <c r="H512" s="25"/>
      <c r="I512" s="26" t="str">
        <f aca="false">IF(OR($B512="",$C512=""),"",$B512&amp;" ("&amp;DAY($C512)&amp;"."&amp;MONTH($C512)&amp;"."&amp;YEAR($C512)&amp;")")</f>
        <v/>
      </c>
      <c r="J512" s="14" t="str">
        <f aca="false">IF($C512="","",INT((Boshqaruv!$C$12-$C512)/365.25))</f>
        <v/>
      </c>
      <c r="K512" s="14" t="str">
        <f aca="false">IF($J512="","",IF($J512&lt;=14,"Ha","Yo'q"))</f>
        <v/>
      </c>
      <c r="L512" s="13"/>
      <c r="M512" s="13"/>
      <c r="N512" s="14" t="str">
        <f aca="false">IF($B512="","",IF(AND(OR($L512="",$L512&lt;=Boshqaruv!$C$12),OR($M512="",$M512&gt;Boshqaruv!$C$12)),"Ha",""))</f>
        <v/>
      </c>
      <c r="O512" s="25"/>
      <c r="P512" s="25"/>
      <c r="Q512" s="12"/>
      <c r="R512" s="13"/>
      <c r="S512" s="13"/>
      <c r="T512" s="14" t="str">
        <f aca="false">IF($B512="","",IF(AND($P512="Ha",$N512="Ha",OR($R512="",$R512&lt;=Boshqaruv!$C$12),OR($S512="",$S512&gt;Boshqaruv!$C$12)),"Ha",""))</f>
        <v/>
      </c>
      <c r="U512" s="13"/>
      <c r="V512" s="12"/>
      <c r="W512" s="14" t="str">
        <f aca="false">IF(OR($B512="",$C512=""),"",IF(COUNTIFS($B$5:$B$1804,$B512,$C$5:$C$1804,$C512)&gt;1,"Takror",""))</f>
        <v/>
      </c>
    </row>
    <row r="513" customFormat="false" ht="15" hidden="false" customHeight="false" outlineLevel="0" collapsed="false">
      <c r="A513" s="8" t="n">
        <v>509</v>
      </c>
      <c r="B513" s="12"/>
      <c r="C513" s="13"/>
      <c r="D513" s="24"/>
      <c r="E513" s="25"/>
      <c r="F513" s="12"/>
      <c r="G513" s="12"/>
      <c r="H513" s="25"/>
      <c r="I513" s="26" t="str">
        <f aca="false">IF(OR($B513="",$C513=""),"",$B513&amp;" ("&amp;DAY($C513)&amp;"."&amp;MONTH($C513)&amp;"."&amp;YEAR($C513)&amp;")")</f>
        <v/>
      </c>
      <c r="J513" s="14" t="str">
        <f aca="false">IF($C513="","",INT((Boshqaruv!$C$12-$C513)/365.25))</f>
        <v/>
      </c>
      <c r="K513" s="14" t="str">
        <f aca="false">IF($J513="","",IF($J513&lt;=14,"Ha","Yo'q"))</f>
        <v/>
      </c>
      <c r="L513" s="13"/>
      <c r="M513" s="13"/>
      <c r="N513" s="14" t="str">
        <f aca="false">IF($B513="","",IF(AND(OR($L513="",$L513&lt;=Boshqaruv!$C$12),OR($M513="",$M513&gt;Boshqaruv!$C$12)),"Ha",""))</f>
        <v/>
      </c>
      <c r="O513" s="25"/>
      <c r="P513" s="25"/>
      <c r="Q513" s="12"/>
      <c r="R513" s="13"/>
      <c r="S513" s="13"/>
      <c r="T513" s="14" t="str">
        <f aca="false">IF($B513="","",IF(AND($P513="Ha",$N513="Ha",OR($R513="",$R513&lt;=Boshqaruv!$C$12),OR($S513="",$S513&gt;Boshqaruv!$C$12)),"Ha",""))</f>
        <v/>
      </c>
      <c r="U513" s="13"/>
      <c r="V513" s="12"/>
      <c r="W513" s="14" t="str">
        <f aca="false">IF(OR($B513="",$C513=""),"",IF(COUNTIFS($B$5:$B$1804,$B513,$C$5:$C$1804,$C513)&gt;1,"Takror",""))</f>
        <v/>
      </c>
    </row>
    <row r="514" customFormat="false" ht="15" hidden="false" customHeight="false" outlineLevel="0" collapsed="false">
      <c r="A514" s="8" t="n">
        <v>510</v>
      </c>
      <c r="B514" s="12"/>
      <c r="C514" s="13"/>
      <c r="D514" s="24"/>
      <c r="E514" s="25"/>
      <c r="F514" s="12"/>
      <c r="G514" s="12"/>
      <c r="H514" s="25"/>
      <c r="I514" s="26" t="str">
        <f aca="false">IF(OR($B514="",$C514=""),"",$B514&amp;" ("&amp;DAY($C514)&amp;"."&amp;MONTH($C514)&amp;"."&amp;YEAR($C514)&amp;")")</f>
        <v/>
      </c>
      <c r="J514" s="14" t="str">
        <f aca="false">IF($C514="","",INT((Boshqaruv!$C$12-$C514)/365.25))</f>
        <v/>
      </c>
      <c r="K514" s="14" t="str">
        <f aca="false">IF($J514="","",IF($J514&lt;=14,"Ha","Yo'q"))</f>
        <v/>
      </c>
      <c r="L514" s="13"/>
      <c r="M514" s="13"/>
      <c r="N514" s="14" t="str">
        <f aca="false">IF($B514="","",IF(AND(OR($L514="",$L514&lt;=Boshqaruv!$C$12),OR($M514="",$M514&gt;Boshqaruv!$C$12)),"Ha",""))</f>
        <v/>
      </c>
      <c r="O514" s="25"/>
      <c r="P514" s="25"/>
      <c r="Q514" s="12"/>
      <c r="R514" s="13"/>
      <c r="S514" s="13"/>
      <c r="T514" s="14" t="str">
        <f aca="false">IF($B514="","",IF(AND($P514="Ha",$N514="Ha",OR($R514="",$R514&lt;=Boshqaruv!$C$12),OR($S514="",$S514&gt;Boshqaruv!$C$12)),"Ha",""))</f>
        <v/>
      </c>
      <c r="U514" s="13"/>
      <c r="V514" s="12"/>
      <c r="W514" s="14" t="str">
        <f aca="false">IF(OR($B514="",$C514=""),"",IF(COUNTIFS($B$5:$B$1804,$B514,$C$5:$C$1804,$C514)&gt;1,"Takror",""))</f>
        <v/>
      </c>
    </row>
    <row r="515" customFormat="false" ht="15" hidden="false" customHeight="false" outlineLevel="0" collapsed="false">
      <c r="A515" s="8" t="n">
        <v>511</v>
      </c>
      <c r="B515" s="12"/>
      <c r="C515" s="13"/>
      <c r="D515" s="24"/>
      <c r="E515" s="25"/>
      <c r="F515" s="12"/>
      <c r="G515" s="12"/>
      <c r="H515" s="25"/>
      <c r="I515" s="26" t="str">
        <f aca="false">IF(OR($B515="",$C515=""),"",$B515&amp;" ("&amp;DAY($C515)&amp;"."&amp;MONTH($C515)&amp;"."&amp;YEAR($C515)&amp;")")</f>
        <v/>
      </c>
      <c r="J515" s="14" t="str">
        <f aca="false">IF($C515="","",INT((Boshqaruv!$C$12-$C515)/365.25))</f>
        <v/>
      </c>
      <c r="K515" s="14" t="str">
        <f aca="false">IF($J515="","",IF($J515&lt;=14,"Ha","Yo'q"))</f>
        <v/>
      </c>
      <c r="L515" s="13"/>
      <c r="M515" s="13"/>
      <c r="N515" s="14" t="str">
        <f aca="false">IF($B515="","",IF(AND(OR($L515="",$L515&lt;=Boshqaruv!$C$12),OR($M515="",$M515&gt;Boshqaruv!$C$12)),"Ha",""))</f>
        <v/>
      </c>
      <c r="O515" s="25"/>
      <c r="P515" s="25"/>
      <c r="Q515" s="12"/>
      <c r="R515" s="13"/>
      <c r="S515" s="13"/>
      <c r="T515" s="14" t="str">
        <f aca="false">IF($B515="","",IF(AND($P515="Ha",$N515="Ha",OR($R515="",$R515&lt;=Boshqaruv!$C$12),OR($S515="",$S515&gt;Boshqaruv!$C$12)),"Ha",""))</f>
        <v/>
      </c>
      <c r="U515" s="13"/>
      <c r="V515" s="12"/>
      <c r="W515" s="14" t="str">
        <f aca="false">IF(OR($B515="",$C515=""),"",IF(COUNTIFS($B$5:$B$1804,$B515,$C$5:$C$1804,$C515)&gt;1,"Takror",""))</f>
        <v/>
      </c>
    </row>
    <row r="516" customFormat="false" ht="15" hidden="false" customHeight="false" outlineLevel="0" collapsed="false">
      <c r="A516" s="8" t="n">
        <v>512</v>
      </c>
      <c r="B516" s="12"/>
      <c r="C516" s="13"/>
      <c r="D516" s="24"/>
      <c r="E516" s="25"/>
      <c r="F516" s="12"/>
      <c r="G516" s="12"/>
      <c r="H516" s="25"/>
      <c r="I516" s="26" t="str">
        <f aca="false">IF(OR($B516="",$C516=""),"",$B516&amp;" ("&amp;DAY($C516)&amp;"."&amp;MONTH($C516)&amp;"."&amp;YEAR($C516)&amp;")")</f>
        <v/>
      </c>
      <c r="J516" s="14" t="str">
        <f aca="false">IF($C516="","",INT((Boshqaruv!$C$12-$C516)/365.25))</f>
        <v/>
      </c>
      <c r="K516" s="14" t="str">
        <f aca="false">IF($J516="","",IF($J516&lt;=14,"Ha","Yo'q"))</f>
        <v/>
      </c>
      <c r="L516" s="13"/>
      <c r="M516" s="13"/>
      <c r="N516" s="14" t="str">
        <f aca="false">IF($B516="","",IF(AND(OR($L516="",$L516&lt;=Boshqaruv!$C$12),OR($M516="",$M516&gt;Boshqaruv!$C$12)),"Ha",""))</f>
        <v/>
      </c>
      <c r="O516" s="25"/>
      <c r="P516" s="25"/>
      <c r="Q516" s="12"/>
      <c r="R516" s="13"/>
      <c r="S516" s="13"/>
      <c r="T516" s="14" t="str">
        <f aca="false">IF($B516="","",IF(AND($P516="Ha",$N516="Ha",OR($R516="",$R516&lt;=Boshqaruv!$C$12),OR($S516="",$S516&gt;Boshqaruv!$C$12)),"Ha",""))</f>
        <v/>
      </c>
      <c r="U516" s="13"/>
      <c r="V516" s="12"/>
      <c r="W516" s="14" t="str">
        <f aca="false">IF(OR($B516="",$C516=""),"",IF(COUNTIFS($B$5:$B$1804,$B516,$C$5:$C$1804,$C516)&gt;1,"Takror",""))</f>
        <v/>
      </c>
    </row>
    <row r="517" customFormat="false" ht="15" hidden="false" customHeight="false" outlineLevel="0" collapsed="false">
      <c r="A517" s="8" t="n">
        <v>513</v>
      </c>
      <c r="B517" s="12"/>
      <c r="C517" s="13"/>
      <c r="D517" s="24"/>
      <c r="E517" s="25"/>
      <c r="F517" s="12"/>
      <c r="G517" s="12"/>
      <c r="H517" s="25"/>
      <c r="I517" s="26" t="str">
        <f aca="false">IF(OR($B517="",$C517=""),"",$B517&amp;" ("&amp;DAY($C517)&amp;"."&amp;MONTH($C517)&amp;"."&amp;YEAR($C517)&amp;")")</f>
        <v/>
      </c>
      <c r="J517" s="14" t="str">
        <f aca="false">IF($C517="","",INT((Boshqaruv!$C$12-$C517)/365.25))</f>
        <v/>
      </c>
      <c r="K517" s="14" t="str">
        <f aca="false">IF($J517="","",IF($J517&lt;=14,"Ha","Yo'q"))</f>
        <v/>
      </c>
      <c r="L517" s="13"/>
      <c r="M517" s="13"/>
      <c r="N517" s="14" t="str">
        <f aca="false">IF($B517="","",IF(AND(OR($L517="",$L517&lt;=Boshqaruv!$C$12),OR($M517="",$M517&gt;Boshqaruv!$C$12)),"Ha",""))</f>
        <v/>
      </c>
      <c r="O517" s="25"/>
      <c r="P517" s="25"/>
      <c r="Q517" s="12"/>
      <c r="R517" s="13"/>
      <c r="S517" s="13"/>
      <c r="T517" s="14" t="str">
        <f aca="false">IF($B517="","",IF(AND($P517="Ha",$N517="Ha",OR($R517="",$R517&lt;=Boshqaruv!$C$12),OR($S517="",$S517&gt;Boshqaruv!$C$12)),"Ha",""))</f>
        <v/>
      </c>
      <c r="U517" s="13"/>
      <c r="V517" s="12"/>
      <c r="W517" s="14" t="str">
        <f aca="false">IF(OR($B517="",$C517=""),"",IF(COUNTIFS($B$5:$B$1804,$B517,$C$5:$C$1804,$C517)&gt;1,"Takror",""))</f>
        <v/>
      </c>
    </row>
    <row r="518" customFormat="false" ht="15" hidden="false" customHeight="false" outlineLevel="0" collapsed="false">
      <c r="A518" s="8" t="n">
        <v>514</v>
      </c>
      <c r="B518" s="12"/>
      <c r="C518" s="13"/>
      <c r="D518" s="24"/>
      <c r="E518" s="25"/>
      <c r="F518" s="12"/>
      <c r="G518" s="12"/>
      <c r="H518" s="25"/>
      <c r="I518" s="26" t="str">
        <f aca="false">IF(OR($B518="",$C518=""),"",$B518&amp;" ("&amp;DAY($C518)&amp;"."&amp;MONTH($C518)&amp;"."&amp;YEAR($C518)&amp;")")</f>
        <v/>
      </c>
      <c r="J518" s="14" t="str">
        <f aca="false">IF($C518="","",INT((Boshqaruv!$C$12-$C518)/365.25))</f>
        <v/>
      </c>
      <c r="K518" s="14" t="str">
        <f aca="false">IF($J518="","",IF($J518&lt;=14,"Ha","Yo'q"))</f>
        <v/>
      </c>
      <c r="L518" s="13"/>
      <c r="M518" s="13"/>
      <c r="N518" s="14" t="str">
        <f aca="false">IF($B518="","",IF(AND(OR($L518="",$L518&lt;=Boshqaruv!$C$12),OR($M518="",$M518&gt;Boshqaruv!$C$12)),"Ha",""))</f>
        <v/>
      </c>
      <c r="O518" s="25"/>
      <c r="P518" s="25"/>
      <c r="Q518" s="12"/>
      <c r="R518" s="13"/>
      <c r="S518" s="13"/>
      <c r="T518" s="14" t="str">
        <f aca="false">IF($B518="","",IF(AND($P518="Ha",$N518="Ha",OR($R518="",$R518&lt;=Boshqaruv!$C$12),OR($S518="",$S518&gt;Boshqaruv!$C$12)),"Ha",""))</f>
        <v/>
      </c>
      <c r="U518" s="13"/>
      <c r="V518" s="12"/>
      <c r="W518" s="14" t="str">
        <f aca="false">IF(OR($B518="",$C518=""),"",IF(COUNTIFS($B$5:$B$1804,$B518,$C$5:$C$1804,$C518)&gt;1,"Takror",""))</f>
        <v/>
      </c>
    </row>
    <row r="519" customFormat="false" ht="15" hidden="false" customHeight="false" outlineLevel="0" collapsed="false">
      <c r="A519" s="8" t="n">
        <v>515</v>
      </c>
      <c r="B519" s="12"/>
      <c r="C519" s="13"/>
      <c r="D519" s="24"/>
      <c r="E519" s="25"/>
      <c r="F519" s="12"/>
      <c r="G519" s="12"/>
      <c r="H519" s="25"/>
      <c r="I519" s="26" t="str">
        <f aca="false">IF(OR($B519="",$C519=""),"",$B519&amp;" ("&amp;DAY($C519)&amp;"."&amp;MONTH($C519)&amp;"."&amp;YEAR($C519)&amp;")")</f>
        <v/>
      </c>
      <c r="J519" s="14" t="str">
        <f aca="false">IF($C519="","",INT((Boshqaruv!$C$12-$C519)/365.25))</f>
        <v/>
      </c>
      <c r="K519" s="14" t="str">
        <f aca="false">IF($J519="","",IF($J519&lt;=14,"Ha","Yo'q"))</f>
        <v/>
      </c>
      <c r="L519" s="13"/>
      <c r="M519" s="13"/>
      <c r="N519" s="14" t="str">
        <f aca="false">IF($B519="","",IF(AND(OR($L519="",$L519&lt;=Boshqaruv!$C$12),OR($M519="",$M519&gt;Boshqaruv!$C$12)),"Ha",""))</f>
        <v/>
      </c>
      <c r="O519" s="25"/>
      <c r="P519" s="25"/>
      <c r="Q519" s="12"/>
      <c r="R519" s="13"/>
      <c r="S519" s="13"/>
      <c r="T519" s="14" t="str">
        <f aca="false">IF($B519="","",IF(AND($P519="Ha",$N519="Ha",OR($R519="",$R519&lt;=Boshqaruv!$C$12),OR($S519="",$S519&gt;Boshqaruv!$C$12)),"Ha",""))</f>
        <v/>
      </c>
      <c r="U519" s="13"/>
      <c r="V519" s="12"/>
      <c r="W519" s="14" t="str">
        <f aca="false">IF(OR($B519="",$C519=""),"",IF(COUNTIFS($B$5:$B$1804,$B519,$C$5:$C$1804,$C519)&gt;1,"Takror",""))</f>
        <v/>
      </c>
    </row>
    <row r="520" customFormat="false" ht="15" hidden="false" customHeight="false" outlineLevel="0" collapsed="false">
      <c r="A520" s="8" t="n">
        <v>516</v>
      </c>
      <c r="B520" s="12"/>
      <c r="C520" s="13"/>
      <c r="D520" s="24"/>
      <c r="E520" s="25"/>
      <c r="F520" s="12"/>
      <c r="G520" s="12"/>
      <c r="H520" s="25"/>
      <c r="I520" s="26" t="str">
        <f aca="false">IF(OR($B520="",$C520=""),"",$B520&amp;" ("&amp;DAY($C520)&amp;"."&amp;MONTH($C520)&amp;"."&amp;YEAR($C520)&amp;")")</f>
        <v/>
      </c>
      <c r="J520" s="14" t="str">
        <f aca="false">IF($C520="","",INT((Boshqaruv!$C$12-$C520)/365.25))</f>
        <v/>
      </c>
      <c r="K520" s="14" t="str">
        <f aca="false">IF($J520="","",IF($J520&lt;=14,"Ha","Yo'q"))</f>
        <v/>
      </c>
      <c r="L520" s="13"/>
      <c r="M520" s="13"/>
      <c r="N520" s="14" t="str">
        <f aca="false">IF($B520="","",IF(AND(OR($L520="",$L520&lt;=Boshqaruv!$C$12),OR($M520="",$M520&gt;Boshqaruv!$C$12)),"Ha",""))</f>
        <v/>
      </c>
      <c r="O520" s="25"/>
      <c r="P520" s="25"/>
      <c r="Q520" s="12"/>
      <c r="R520" s="13"/>
      <c r="S520" s="13"/>
      <c r="T520" s="14" t="str">
        <f aca="false">IF($B520="","",IF(AND($P520="Ha",$N520="Ha",OR($R520="",$R520&lt;=Boshqaruv!$C$12),OR($S520="",$S520&gt;Boshqaruv!$C$12)),"Ha",""))</f>
        <v/>
      </c>
      <c r="U520" s="13"/>
      <c r="V520" s="12"/>
      <c r="W520" s="14" t="str">
        <f aca="false">IF(OR($B520="",$C520=""),"",IF(COUNTIFS($B$5:$B$1804,$B520,$C$5:$C$1804,$C520)&gt;1,"Takror",""))</f>
        <v/>
      </c>
    </row>
    <row r="521" customFormat="false" ht="15" hidden="false" customHeight="false" outlineLevel="0" collapsed="false">
      <c r="A521" s="8" t="n">
        <v>517</v>
      </c>
      <c r="B521" s="12"/>
      <c r="C521" s="13"/>
      <c r="D521" s="24"/>
      <c r="E521" s="25"/>
      <c r="F521" s="12"/>
      <c r="G521" s="12"/>
      <c r="H521" s="25"/>
      <c r="I521" s="26" t="str">
        <f aca="false">IF(OR($B521="",$C521=""),"",$B521&amp;" ("&amp;DAY($C521)&amp;"."&amp;MONTH($C521)&amp;"."&amp;YEAR($C521)&amp;")")</f>
        <v/>
      </c>
      <c r="J521" s="14" t="str">
        <f aca="false">IF($C521="","",INT((Boshqaruv!$C$12-$C521)/365.25))</f>
        <v/>
      </c>
      <c r="K521" s="14" t="str">
        <f aca="false">IF($J521="","",IF($J521&lt;=14,"Ha","Yo'q"))</f>
        <v/>
      </c>
      <c r="L521" s="13"/>
      <c r="M521" s="13"/>
      <c r="N521" s="14" t="str">
        <f aca="false">IF($B521="","",IF(AND(OR($L521="",$L521&lt;=Boshqaruv!$C$12),OR($M521="",$M521&gt;Boshqaruv!$C$12)),"Ha",""))</f>
        <v/>
      </c>
      <c r="O521" s="25"/>
      <c r="P521" s="25"/>
      <c r="Q521" s="12"/>
      <c r="R521" s="13"/>
      <c r="S521" s="13"/>
      <c r="T521" s="14" t="str">
        <f aca="false">IF($B521="","",IF(AND($P521="Ha",$N521="Ha",OR($R521="",$R521&lt;=Boshqaruv!$C$12),OR($S521="",$S521&gt;Boshqaruv!$C$12)),"Ha",""))</f>
        <v/>
      </c>
      <c r="U521" s="13"/>
      <c r="V521" s="12"/>
      <c r="W521" s="14" t="str">
        <f aca="false">IF(OR($B521="",$C521=""),"",IF(COUNTIFS($B$5:$B$1804,$B521,$C$5:$C$1804,$C521)&gt;1,"Takror",""))</f>
        <v/>
      </c>
    </row>
    <row r="522" customFormat="false" ht="15" hidden="false" customHeight="false" outlineLevel="0" collapsed="false">
      <c r="A522" s="8" t="n">
        <v>518</v>
      </c>
      <c r="B522" s="12"/>
      <c r="C522" s="13"/>
      <c r="D522" s="24"/>
      <c r="E522" s="25"/>
      <c r="F522" s="12"/>
      <c r="G522" s="12"/>
      <c r="H522" s="25"/>
      <c r="I522" s="26" t="str">
        <f aca="false">IF(OR($B522="",$C522=""),"",$B522&amp;" ("&amp;DAY($C522)&amp;"."&amp;MONTH($C522)&amp;"."&amp;YEAR($C522)&amp;")")</f>
        <v/>
      </c>
      <c r="J522" s="14" t="str">
        <f aca="false">IF($C522="","",INT((Boshqaruv!$C$12-$C522)/365.25))</f>
        <v/>
      </c>
      <c r="K522" s="14" t="str">
        <f aca="false">IF($J522="","",IF($J522&lt;=14,"Ha","Yo'q"))</f>
        <v/>
      </c>
      <c r="L522" s="13"/>
      <c r="M522" s="13"/>
      <c r="N522" s="14" t="str">
        <f aca="false">IF($B522="","",IF(AND(OR($L522="",$L522&lt;=Boshqaruv!$C$12),OR($M522="",$M522&gt;Boshqaruv!$C$12)),"Ha",""))</f>
        <v/>
      </c>
      <c r="O522" s="25"/>
      <c r="P522" s="25"/>
      <c r="Q522" s="12"/>
      <c r="R522" s="13"/>
      <c r="S522" s="13"/>
      <c r="T522" s="14" t="str">
        <f aca="false">IF($B522="","",IF(AND($P522="Ha",$N522="Ha",OR($R522="",$R522&lt;=Boshqaruv!$C$12),OR($S522="",$S522&gt;Boshqaruv!$C$12)),"Ha",""))</f>
        <v/>
      </c>
      <c r="U522" s="13"/>
      <c r="V522" s="12"/>
      <c r="W522" s="14" t="str">
        <f aca="false">IF(OR($B522="",$C522=""),"",IF(COUNTIFS($B$5:$B$1804,$B522,$C$5:$C$1804,$C522)&gt;1,"Takror",""))</f>
        <v/>
      </c>
    </row>
    <row r="523" customFormat="false" ht="15" hidden="false" customHeight="false" outlineLevel="0" collapsed="false">
      <c r="A523" s="8" t="n">
        <v>519</v>
      </c>
      <c r="B523" s="12"/>
      <c r="C523" s="13"/>
      <c r="D523" s="24"/>
      <c r="E523" s="25"/>
      <c r="F523" s="12"/>
      <c r="G523" s="12"/>
      <c r="H523" s="25"/>
      <c r="I523" s="26" t="str">
        <f aca="false">IF(OR($B523="",$C523=""),"",$B523&amp;" ("&amp;DAY($C523)&amp;"."&amp;MONTH($C523)&amp;"."&amp;YEAR($C523)&amp;")")</f>
        <v/>
      </c>
      <c r="J523" s="14" t="str">
        <f aca="false">IF($C523="","",INT((Boshqaruv!$C$12-$C523)/365.25))</f>
        <v/>
      </c>
      <c r="K523" s="14" t="str">
        <f aca="false">IF($J523="","",IF($J523&lt;=14,"Ha","Yo'q"))</f>
        <v/>
      </c>
      <c r="L523" s="13"/>
      <c r="M523" s="13"/>
      <c r="N523" s="14" t="str">
        <f aca="false">IF($B523="","",IF(AND(OR($L523="",$L523&lt;=Boshqaruv!$C$12),OR($M523="",$M523&gt;Boshqaruv!$C$12)),"Ha",""))</f>
        <v/>
      </c>
      <c r="O523" s="25"/>
      <c r="P523" s="25"/>
      <c r="Q523" s="12"/>
      <c r="R523" s="13"/>
      <c r="S523" s="13"/>
      <c r="T523" s="14" t="str">
        <f aca="false">IF($B523="","",IF(AND($P523="Ha",$N523="Ha",OR($R523="",$R523&lt;=Boshqaruv!$C$12),OR($S523="",$S523&gt;Boshqaruv!$C$12)),"Ha",""))</f>
        <v/>
      </c>
      <c r="U523" s="13"/>
      <c r="V523" s="12"/>
      <c r="W523" s="14" t="str">
        <f aca="false">IF(OR($B523="",$C523=""),"",IF(COUNTIFS($B$5:$B$1804,$B523,$C$5:$C$1804,$C523)&gt;1,"Takror",""))</f>
        <v/>
      </c>
    </row>
    <row r="524" customFormat="false" ht="15" hidden="false" customHeight="false" outlineLevel="0" collapsed="false">
      <c r="A524" s="8" t="n">
        <v>520</v>
      </c>
      <c r="B524" s="12"/>
      <c r="C524" s="13"/>
      <c r="D524" s="24"/>
      <c r="E524" s="25"/>
      <c r="F524" s="12"/>
      <c r="G524" s="12"/>
      <c r="H524" s="25"/>
      <c r="I524" s="26" t="str">
        <f aca="false">IF(OR($B524="",$C524=""),"",$B524&amp;" ("&amp;DAY($C524)&amp;"."&amp;MONTH($C524)&amp;"."&amp;YEAR($C524)&amp;")")</f>
        <v/>
      </c>
      <c r="J524" s="14" t="str">
        <f aca="false">IF($C524="","",INT((Boshqaruv!$C$12-$C524)/365.25))</f>
        <v/>
      </c>
      <c r="K524" s="14" t="str">
        <f aca="false">IF($J524="","",IF($J524&lt;=14,"Ha","Yo'q"))</f>
        <v/>
      </c>
      <c r="L524" s="13"/>
      <c r="M524" s="13"/>
      <c r="N524" s="14" t="str">
        <f aca="false">IF($B524="","",IF(AND(OR($L524="",$L524&lt;=Boshqaruv!$C$12),OR($M524="",$M524&gt;Boshqaruv!$C$12)),"Ha",""))</f>
        <v/>
      </c>
      <c r="O524" s="25"/>
      <c r="P524" s="25"/>
      <c r="Q524" s="12"/>
      <c r="R524" s="13"/>
      <c r="S524" s="13"/>
      <c r="T524" s="14" t="str">
        <f aca="false">IF($B524="","",IF(AND($P524="Ha",$N524="Ha",OR($R524="",$R524&lt;=Boshqaruv!$C$12),OR($S524="",$S524&gt;Boshqaruv!$C$12)),"Ha",""))</f>
        <v/>
      </c>
      <c r="U524" s="13"/>
      <c r="V524" s="12"/>
      <c r="W524" s="14" t="str">
        <f aca="false">IF(OR($B524="",$C524=""),"",IF(COUNTIFS($B$5:$B$1804,$B524,$C$5:$C$1804,$C524)&gt;1,"Takror",""))</f>
        <v/>
      </c>
    </row>
    <row r="525" customFormat="false" ht="15" hidden="false" customHeight="false" outlineLevel="0" collapsed="false">
      <c r="A525" s="8" t="n">
        <v>521</v>
      </c>
      <c r="B525" s="12"/>
      <c r="C525" s="13"/>
      <c r="D525" s="24"/>
      <c r="E525" s="25"/>
      <c r="F525" s="12"/>
      <c r="G525" s="12"/>
      <c r="H525" s="25"/>
      <c r="I525" s="26" t="str">
        <f aca="false">IF(OR($B525="",$C525=""),"",$B525&amp;" ("&amp;DAY($C525)&amp;"."&amp;MONTH($C525)&amp;"."&amp;YEAR($C525)&amp;")")</f>
        <v/>
      </c>
      <c r="J525" s="14" t="str">
        <f aca="false">IF($C525="","",INT((Boshqaruv!$C$12-$C525)/365.25))</f>
        <v/>
      </c>
      <c r="K525" s="14" t="str">
        <f aca="false">IF($J525="","",IF($J525&lt;=14,"Ha","Yo'q"))</f>
        <v/>
      </c>
      <c r="L525" s="13"/>
      <c r="M525" s="13"/>
      <c r="N525" s="14" t="str">
        <f aca="false">IF($B525="","",IF(AND(OR($L525="",$L525&lt;=Boshqaruv!$C$12),OR($M525="",$M525&gt;Boshqaruv!$C$12)),"Ha",""))</f>
        <v/>
      </c>
      <c r="O525" s="25"/>
      <c r="P525" s="25"/>
      <c r="Q525" s="12"/>
      <c r="R525" s="13"/>
      <c r="S525" s="13"/>
      <c r="T525" s="14" t="str">
        <f aca="false">IF($B525="","",IF(AND($P525="Ha",$N525="Ha",OR($R525="",$R525&lt;=Boshqaruv!$C$12),OR($S525="",$S525&gt;Boshqaruv!$C$12)),"Ha",""))</f>
        <v/>
      </c>
      <c r="U525" s="13"/>
      <c r="V525" s="12"/>
      <c r="W525" s="14" t="str">
        <f aca="false">IF(OR($B525="",$C525=""),"",IF(COUNTIFS($B$5:$B$1804,$B525,$C$5:$C$1804,$C525)&gt;1,"Takror",""))</f>
        <v/>
      </c>
    </row>
    <row r="526" customFormat="false" ht="15" hidden="false" customHeight="false" outlineLevel="0" collapsed="false">
      <c r="A526" s="8" t="n">
        <v>522</v>
      </c>
      <c r="B526" s="12"/>
      <c r="C526" s="13"/>
      <c r="D526" s="24"/>
      <c r="E526" s="25"/>
      <c r="F526" s="12"/>
      <c r="G526" s="12"/>
      <c r="H526" s="25"/>
      <c r="I526" s="26" t="str">
        <f aca="false">IF(OR($B526="",$C526=""),"",$B526&amp;" ("&amp;DAY($C526)&amp;"."&amp;MONTH($C526)&amp;"."&amp;YEAR($C526)&amp;")")</f>
        <v/>
      </c>
      <c r="J526" s="14" t="str">
        <f aca="false">IF($C526="","",INT((Boshqaruv!$C$12-$C526)/365.25))</f>
        <v/>
      </c>
      <c r="K526" s="14" t="str">
        <f aca="false">IF($J526="","",IF($J526&lt;=14,"Ha","Yo'q"))</f>
        <v/>
      </c>
      <c r="L526" s="13"/>
      <c r="M526" s="13"/>
      <c r="N526" s="14" t="str">
        <f aca="false">IF($B526="","",IF(AND(OR($L526="",$L526&lt;=Boshqaruv!$C$12),OR($M526="",$M526&gt;Boshqaruv!$C$12)),"Ha",""))</f>
        <v/>
      </c>
      <c r="O526" s="25"/>
      <c r="P526" s="25"/>
      <c r="Q526" s="12"/>
      <c r="R526" s="13"/>
      <c r="S526" s="13"/>
      <c r="T526" s="14" t="str">
        <f aca="false">IF($B526="","",IF(AND($P526="Ha",$N526="Ha",OR($R526="",$R526&lt;=Boshqaruv!$C$12),OR($S526="",$S526&gt;Boshqaruv!$C$12)),"Ha",""))</f>
        <v/>
      </c>
      <c r="U526" s="13"/>
      <c r="V526" s="12"/>
      <c r="W526" s="14" t="str">
        <f aca="false">IF(OR($B526="",$C526=""),"",IF(COUNTIFS($B$5:$B$1804,$B526,$C$5:$C$1804,$C526)&gt;1,"Takror",""))</f>
        <v/>
      </c>
    </row>
    <row r="527" customFormat="false" ht="15" hidden="false" customHeight="false" outlineLevel="0" collapsed="false">
      <c r="A527" s="8" t="n">
        <v>523</v>
      </c>
      <c r="B527" s="12"/>
      <c r="C527" s="13"/>
      <c r="D527" s="24"/>
      <c r="E527" s="25"/>
      <c r="F527" s="12"/>
      <c r="G527" s="12"/>
      <c r="H527" s="25"/>
      <c r="I527" s="26" t="str">
        <f aca="false">IF(OR($B527="",$C527=""),"",$B527&amp;" ("&amp;DAY($C527)&amp;"."&amp;MONTH($C527)&amp;"."&amp;YEAR($C527)&amp;")")</f>
        <v/>
      </c>
      <c r="J527" s="14" t="str">
        <f aca="false">IF($C527="","",INT((Boshqaruv!$C$12-$C527)/365.25))</f>
        <v/>
      </c>
      <c r="K527" s="14" t="str">
        <f aca="false">IF($J527="","",IF($J527&lt;=14,"Ha","Yo'q"))</f>
        <v/>
      </c>
      <c r="L527" s="13"/>
      <c r="M527" s="13"/>
      <c r="N527" s="14" t="str">
        <f aca="false">IF($B527="","",IF(AND(OR($L527="",$L527&lt;=Boshqaruv!$C$12),OR($M527="",$M527&gt;Boshqaruv!$C$12)),"Ha",""))</f>
        <v/>
      </c>
      <c r="O527" s="25"/>
      <c r="P527" s="25"/>
      <c r="Q527" s="12"/>
      <c r="R527" s="13"/>
      <c r="S527" s="13"/>
      <c r="T527" s="14" t="str">
        <f aca="false">IF($B527="","",IF(AND($P527="Ha",$N527="Ha",OR($R527="",$R527&lt;=Boshqaruv!$C$12),OR($S527="",$S527&gt;Boshqaruv!$C$12)),"Ha",""))</f>
        <v/>
      </c>
      <c r="U527" s="13"/>
      <c r="V527" s="12"/>
      <c r="W527" s="14" t="str">
        <f aca="false">IF(OR($B527="",$C527=""),"",IF(COUNTIFS($B$5:$B$1804,$B527,$C$5:$C$1804,$C527)&gt;1,"Takror",""))</f>
        <v/>
      </c>
    </row>
    <row r="528" customFormat="false" ht="15" hidden="false" customHeight="false" outlineLevel="0" collapsed="false">
      <c r="A528" s="8" t="n">
        <v>524</v>
      </c>
      <c r="B528" s="12"/>
      <c r="C528" s="13"/>
      <c r="D528" s="24"/>
      <c r="E528" s="25"/>
      <c r="F528" s="12"/>
      <c r="G528" s="12"/>
      <c r="H528" s="25"/>
      <c r="I528" s="26" t="str">
        <f aca="false">IF(OR($B528="",$C528=""),"",$B528&amp;" ("&amp;DAY($C528)&amp;"."&amp;MONTH($C528)&amp;"."&amp;YEAR($C528)&amp;")")</f>
        <v/>
      </c>
      <c r="J528" s="14" t="str">
        <f aca="false">IF($C528="","",INT((Boshqaruv!$C$12-$C528)/365.25))</f>
        <v/>
      </c>
      <c r="K528" s="14" t="str">
        <f aca="false">IF($J528="","",IF($J528&lt;=14,"Ha","Yo'q"))</f>
        <v/>
      </c>
      <c r="L528" s="13"/>
      <c r="M528" s="13"/>
      <c r="N528" s="14" t="str">
        <f aca="false">IF($B528="","",IF(AND(OR($L528="",$L528&lt;=Boshqaruv!$C$12),OR($M528="",$M528&gt;Boshqaruv!$C$12)),"Ha",""))</f>
        <v/>
      </c>
      <c r="O528" s="25"/>
      <c r="P528" s="25"/>
      <c r="Q528" s="12"/>
      <c r="R528" s="13"/>
      <c r="S528" s="13"/>
      <c r="T528" s="14" t="str">
        <f aca="false">IF($B528="","",IF(AND($P528="Ha",$N528="Ha",OR($R528="",$R528&lt;=Boshqaruv!$C$12),OR($S528="",$S528&gt;Boshqaruv!$C$12)),"Ha",""))</f>
        <v/>
      </c>
      <c r="U528" s="13"/>
      <c r="V528" s="12"/>
      <c r="W528" s="14" t="str">
        <f aca="false">IF(OR($B528="",$C528=""),"",IF(COUNTIFS($B$5:$B$1804,$B528,$C$5:$C$1804,$C528)&gt;1,"Takror",""))</f>
        <v/>
      </c>
    </row>
    <row r="529" customFormat="false" ht="15" hidden="false" customHeight="false" outlineLevel="0" collapsed="false">
      <c r="A529" s="8" t="n">
        <v>525</v>
      </c>
      <c r="B529" s="12"/>
      <c r="C529" s="13"/>
      <c r="D529" s="24"/>
      <c r="E529" s="25"/>
      <c r="F529" s="12"/>
      <c r="G529" s="12"/>
      <c r="H529" s="25"/>
      <c r="I529" s="26" t="str">
        <f aca="false">IF(OR($B529="",$C529=""),"",$B529&amp;" ("&amp;DAY($C529)&amp;"."&amp;MONTH($C529)&amp;"."&amp;YEAR($C529)&amp;")")</f>
        <v/>
      </c>
      <c r="J529" s="14" t="str">
        <f aca="false">IF($C529="","",INT((Boshqaruv!$C$12-$C529)/365.25))</f>
        <v/>
      </c>
      <c r="K529" s="14" t="str">
        <f aca="false">IF($J529="","",IF($J529&lt;=14,"Ha","Yo'q"))</f>
        <v/>
      </c>
      <c r="L529" s="13"/>
      <c r="M529" s="13"/>
      <c r="N529" s="14" t="str">
        <f aca="false">IF($B529="","",IF(AND(OR($L529="",$L529&lt;=Boshqaruv!$C$12),OR($M529="",$M529&gt;Boshqaruv!$C$12)),"Ha",""))</f>
        <v/>
      </c>
      <c r="O529" s="25"/>
      <c r="P529" s="25"/>
      <c r="Q529" s="12"/>
      <c r="R529" s="13"/>
      <c r="S529" s="13"/>
      <c r="T529" s="14" t="str">
        <f aca="false">IF($B529="","",IF(AND($P529="Ha",$N529="Ha",OR($R529="",$R529&lt;=Boshqaruv!$C$12),OR($S529="",$S529&gt;Boshqaruv!$C$12)),"Ha",""))</f>
        <v/>
      </c>
      <c r="U529" s="13"/>
      <c r="V529" s="12"/>
      <c r="W529" s="14" t="str">
        <f aca="false">IF(OR($B529="",$C529=""),"",IF(COUNTIFS($B$5:$B$1804,$B529,$C$5:$C$1804,$C529)&gt;1,"Takror",""))</f>
        <v/>
      </c>
    </row>
    <row r="530" customFormat="false" ht="15" hidden="false" customHeight="false" outlineLevel="0" collapsed="false">
      <c r="A530" s="8" t="n">
        <v>526</v>
      </c>
      <c r="B530" s="12"/>
      <c r="C530" s="13"/>
      <c r="D530" s="24"/>
      <c r="E530" s="25"/>
      <c r="F530" s="12"/>
      <c r="G530" s="12"/>
      <c r="H530" s="25"/>
      <c r="I530" s="26" t="str">
        <f aca="false">IF(OR($B530="",$C530=""),"",$B530&amp;" ("&amp;DAY($C530)&amp;"."&amp;MONTH($C530)&amp;"."&amp;YEAR($C530)&amp;")")</f>
        <v/>
      </c>
      <c r="J530" s="14" t="str">
        <f aca="false">IF($C530="","",INT((Boshqaruv!$C$12-$C530)/365.25))</f>
        <v/>
      </c>
      <c r="K530" s="14" t="str">
        <f aca="false">IF($J530="","",IF($J530&lt;=14,"Ha","Yo'q"))</f>
        <v/>
      </c>
      <c r="L530" s="13"/>
      <c r="M530" s="13"/>
      <c r="N530" s="14" t="str">
        <f aca="false">IF($B530="","",IF(AND(OR($L530="",$L530&lt;=Boshqaruv!$C$12),OR($M530="",$M530&gt;Boshqaruv!$C$12)),"Ha",""))</f>
        <v/>
      </c>
      <c r="O530" s="25"/>
      <c r="P530" s="25"/>
      <c r="Q530" s="12"/>
      <c r="R530" s="13"/>
      <c r="S530" s="13"/>
      <c r="T530" s="14" t="str">
        <f aca="false">IF($B530="","",IF(AND($P530="Ha",$N530="Ha",OR($R530="",$R530&lt;=Boshqaruv!$C$12),OR($S530="",$S530&gt;Boshqaruv!$C$12)),"Ha",""))</f>
        <v/>
      </c>
      <c r="U530" s="13"/>
      <c r="V530" s="12"/>
      <c r="W530" s="14" t="str">
        <f aca="false">IF(OR($B530="",$C530=""),"",IF(COUNTIFS($B$5:$B$1804,$B530,$C$5:$C$1804,$C530)&gt;1,"Takror",""))</f>
        <v/>
      </c>
    </row>
    <row r="531" customFormat="false" ht="15" hidden="false" customHeight="false" outlineLevel="0" collapsed="false">
      <c r="A531" s="8" t="n">
        <v>527</v>
      </c>
      <c r="B531" s="12"/>
      <c r="C531" s="13"/>
      <c r="D531" s="24"/>
      <c r="E531" s="25"/>
      <c r="F531" s="12"/>
      <c r="G531" s="12"/>
      <c r="H531" s="25"/>
      <c r="I531" s="26" t="str">
        <f aca="false">IF(OR($B531="",$C531=""),"",$B531&amp;" ("&amp;DAY($C531)&amp;"."&amp;MONTH($C531)&amp;"."&amp;YEAR($C531)&amp;")")</f>
        <v/>
      </c>
      <c r="J531" s="14" t="str">
        <f aca="false">IF($C531="","",INT((Boshqaruv!$C$12-$C531)/365.25))</f>
        <v/>
      </c>
      <c r="K531" s="14" t="str">
        <f aca="false">IF($J531="","",IF($J531&lt;=14,"Ha","Yo'q"))</f>
        <v/>
      </c>
      <c r="L531" s="13"/>
      <c r="M531" s="13"/>
      <c r="N531" s="14" t="str">
        <f aca="false">IF($B531="","",IF(AND(OR($L531="",$L531&lt;=Boshqaruv!$C$12),OR($M531="",$M531&gt;Boshqaruv!$C$12)),"Ha",""))</f>
        <v/>
      </c>
      <c r="O531" s="25"/>
      <c r="P531" s="25"/>
      <c r="Q531" s="12"/>
      <c r="R531" s="13"/>
      <c r="S531" s="13"/>
      <c r="T531" s="14" t="str">
        <f aca="false">IF($B531="","",IF(AND($P531="Ha",$N531="Ha",OR($R531="",$R531&lt;=Boshqaruv!$C$12),OR($S531="",$S531&gt;Boshqaruv!$C$12)),"Ha",""))</f>
        <v/>
      </c>
      <c r="U531" s="13"/>
      <c r="V531" s="12"/>
      <c r="W531" s="14" t="str">
        <f aca="false">IF(OR($B531="",$C531=""),"",IF(COUNTIFS($B$5:$B$1804,$B531,$C$5:$C$1804,$C531)&gt;1,"Takror",""))</f>
        <v/>
      </c>
    </row>
    <row r="532" customFormat="false" ht="15" hidden="false" customHeight="false" outlineLevel="0" collapsed="false">
      <c r="A532" s="8" t="n">
        <v>528</v>
      </c>
      <c r="B532" s="12"/>
      <c r="C532" s="13"/>
      <c r="D532" s="24"/>
      <c r="E532" s="25"/>
      <c r="F532" s="12"/>
      <c r="G532" s="12"/>
      <c r="H532" s="25"/>
      <c r="I532" s="26" t="str">
        <f aca="false">IF(OR($B532="",$C532=""),"",$B532&amp;" ("&amp;DAY($C532)&amp;"."&amp;MONTH($C532)&amp;"."&amp;YEAR($C532)&amp;")")</f>
        <v/>
      </c>
      <c r="J532" s="14" t="str">
        <f aca="false">IF($C532="","",INT((Boshqaruv!$C$12-$C532)/365.25))</f>
        <v/>
      </c>
      <c r="K532" s="14" t="str">
        <f aca="false">IF($J532="","",IF($J532&lt;=14,"Ha","Yo'q"))</f>
        <v/>
      </c>
      <c r="L532" s="13"/>
      <c r="M532" s="13"/>
      <c r="N532" s="14" t="str">
        <f aca="false">IF($B532="","",IF(AND(OR($L532="",$L532&lt;=Boshqaruv!$C$12),OR($M532="",$M532&gt;Boshqaruv!$C$12)),"Ha",""))</f>
        <v/>
      </c>
      <c r="O532" s="25"/>
      <c r="P532" s="25"/>
      <c r="Q532" s="12"/>
      <c r="R532" s="13"/>
      <c r="S532" s="13"/>
      <c r="T532" s="14" t="str">
        <f aca="false">IF($B532="","",IF(AND($P532="Ha",$N532="Ha",OR($R532="",$R532&lt;=Boshqaruv!$C$12),OR($S532="",$S532&gt;Boshqaruv!$C$12)),"Ha",""))</f>
        <v/>
      </c>
      <c r="U532" s="13"/>
      <c r="V532" s="12"/>
      <c r="W532" s="14" t="str">
        <f aca="false">IF(OR($B532="",$C532=""),"",IF(COUNTIFS($B$5:$B$1804,$B532,$C$5:$C$1804,$C532)&gt;1,"Takror",""))</f>
        <v/>
      </c>
    </row>
    <row r="533" customFormat="false" ht="15" hidden="false" customHeight="false" outlineLevel="0" collapsed="false">
      <c r="A533" s="8" t="n">
        <v>529</v>
      </c>
      <c r="B533" s="12"/>
      <c r="C533" s="13"/>
      <c r="D533" s="24"/>
      <c r="E533" s="25"/>
      <c r="F533" s="12"/>
      <c r="G533" s="12"/>
      <c r="H533" s="25"/>
      <c r="I533" s="26" t="str">
        <f aca="false">IF(OR($B533="",$C533=""),"",$B533&amp;" ("&amp;DAY($C533)&amp;"."&amp;MONTH($C533)&amp;"."&amp;YEAR($C533)&amp;")")</f>
        <v/>
      </c>
      <c r="J533" s="14" t="str">
        <f aca="false">IF($C533="","",INT((Boshqaruv!$C$12-$C533)/365.25))</f>
        <v/>
      </c>
      <c r="K533" s="14" t="str">
        <f aca="false">IF($J533="","",IF($J533&lt;=14,"Ha","Yo'q"))</f>
        <v/>
      </c>
      <c r="L533" s="13"/>
      <c r="M533" s="13"/>
      <c r="N533" s="14" t="str">
        <f aca="false">IF($B533="","",IF(AND(OR($L533="",$L533&lt;=Boshqaruv!$C$12),OR($M533="",$M533&gt;Boshqaruv!$C$12)),"Ha",""))</f>
        <v/>
      </c>
      <c r="O533" s="25"/>
      <c r="P533" s="25"/>
      <c r="Q533" s="12"/>
      <c r="R533" s="13"/>
      <c r="S533" s="13"/>
      <c r="T533" s="14" t="str">
        <f aca="false">IF($B533="","",IF(AND($P533="Ha",$N533="Ha",OR($R533="",$R533&lt;=Boshqaruv!$C$12),OR($S533="",$S533&gt;Boshqaruv!$C$12)),"Ha",""))</f>
        <v/>
      </c>
      <c r="U533" s="13"/>
      <c r="V533" s="12"/>
      <c r="W533" s="14" t="str">
        <f aca="false">IF(OR($B533="",$C533=""),"",IF(COUNTIFS($B$5:$B$1804,$B533,$C$5:$C$1804,$C533)&gt;1,"Takror",""))</f>
        <v/>
      </c>
    </row>
    <row r="534" customFormat="false" ht="15" hidden="false" customHeight="false" outlineLevel="0" collapsed="false">
      <c r="A534" s="8" t="n">
        <v>530</v>
      </c>
      <c r="B534" s="12"/>
      <c r="C534" s="13"/>
      <c r="D534" s="24"/>
      <c r="E534" s="25"/>
      <c r="F534" s="12"/>
      <c r="G534" s="12"/>
      <c r="H534" s="25"/>
      <c r="I534" s="26" t="str">
        <f aca="false">IF(OR($B534="",$C534=""),"",$B534&amp;" ("&amp;DAY($C534)&amp;"."&amp;MONTH($C534)&amp;"."&amp;YEAR($C534)&amp;")")</f>
        <v/>
      </c>
      <c r="J534" s="14" t="str">
        <f aca="false">IF($C534="","",INT((Boshqaruv!$C$12-$C534)/365.25))</f>
        <v/>
      </c>
      <c r="K534" s="14" t="str">
        <f aca="false">IF($J534="","",IF($J534&lt;=14,"Ha","Yo'q"))</f>
        <v/>
      </c>
      <c r="L534" s="13"/>
      <c r="M534" s="13"/>
      <c r="N534" s="14" t="str">
        <f aca="false">IF($B534="","",IF(AND(OR($L534="",$L534&lt;=Boshqaruv!$C$12),OR($M534="",$M534&gt;Boshqaruv!$C$12)),"Ha",""))</f>
        <v/>
      </c>
      <c r="O534" s="25"/>
      <c r="P534" s="25"/>
      <c r="Q534" s="12"/>
      <c r="R534" s="13"/>
      <c r="S534" s="13"/>
      <c r="T534" s="14" t="str">
        <f aca="false">IF($B534="","",IF(AND($P534="Ha",$N534="Ha",OR($R534="",$R534&lt;=Boshqaruv!$C$12),OR($S534="",$S534&gt;Boshqaruv!$C$12)),"Ha",""))</f>
        <v/>
      </c>
      <c r="U534" s="13"/>
      <c r="V534" s="12"/>
      <c r="W534" s="14" t="str">
        <f aca="false">IF(OR($B534="",$C534=""),"",IF(COUNTIFS($B$5:$B$1804,$B534,$C$5:$C$1804,$C534)&gt;1,"Takror",""))</f>
        <v/>
      </c>
    </row>
    <row r="535" customFormat="false" ht="15" hidden="false" customHeight="false" outlineLevel="0" collapsed="false">
      <c r="A535" s="8" t="n">
        <v>531</v>
      </c>
      <c r="B535" s="12"/>
      <c r="C535" s="13"/>
      <c r="D535" s="24"/>
      <c r="E535" s="25"/>
      <c r="F535" s="12"/>
      <c r="G535" s="12"/>
      <c r="H535" s="25"/>
      <c r="I535" s="26" t="str">
        <f aca="false">IF(OR($B535="",$C535=""),"",$B535&amp;" ("&amp;DAY($C535)&amp;"."&amp;MONTH($C535)&amp;"."&amp;YEAR($C535)&amp;")")</f>
        <v/>
      </c>
      <c r="J535" s="14" t="str">
        <f aca="false">IF($C535="","",INT((Boshqaruv!$C$12-$C535)/365.25))</f>
        <v/>
      </c>
      <c r="K535" s="14" t="str">
        <f aca="false">IF($J535="","",IF($J535&lt;=14,"Ha","Yo'q"))</f>
        <v/>
      </c>
      <c r="L535" s="13"/>
      <c r="M535" s="13"/>
      <c r="N535" s="14" t="str">
        <f aca="false">IF($B535="","",IF(AND(OR($L535="",$L535&lt;=Boshqaruv!$C$12),OR($M535="",$M535&gt;Boshqaruv!$C$12)),"Ha",""))</f>
        <v/>
      </c>
      <c r="O535" s="25"/>
      <c r="P535" s="25"/>
      <c r="Q535" s="12"/>
      <c r="R535" s="13"/>
      <c r="S535" s="13"/>
      <c r="T535" s="14" t="str">
        <f aca="false">IF($B535="","",IF(AND($P535="Ha",$N535="Ha",OR($R535="",$R535&lt;=Boshqaruv!$C$12),OR($S535="",$S535&gt;Boshqaruv!$C$12)),"Ha",""))</f>
        <v/>
      </c>
      <c r="U535" s="13"/>
      <c r="V535" s="12"/>
      <c r="W535" s="14" t="str">
        <f aca="false">IF(OR($B535="",$C535=""),"",IF(COUNTIFS($B$5:$B$1804,$B535,$C$5:$C$1804,$C535)&gt;1,"Takror",""))</f>
        <v/>
      </c>
    </row>
    <row r="536" customFormat="false" ht="15" hidden="false" customHeight="false" outlineLevel="0" collapsed="false">
      <c r="A536" s="8" t="n">
        <v>532</v>
      </c>
      <c r="B536" s="12"/>
      <c r="C536" s="13"/>
      <c r="D536" s="24"/>
      <c r="E536" s="25"/>
      <c r="F536" s="12"/>
      <c r="G536" s="12"/>
      <c r="H536" s="25"/>
      <c r="I536" s="26" t="str">
        <f aca="false">IF(OR($B536="",$C536=""),"",$B536&amp;" ("&amp;DAY($C536)&amp;"."&amp;MONTH($C536)&amp;"."&amp;YEAR($C536)&amp;")")</f>
        <v/>
      </c>
      <c r="J536" s="14" t="str">
        <f aca="false">IF($C536="","",INT((Boshqaruv!$C$12-$C536)/365.25))</f>
        <v/>
      </c>
      <c r="K536" s="14" t="str">
        <f aca="false">IF($J536="","",IF($J536&lt;=14,"Ha","Yo'q"))</f>
        <v/>
      </c>
      <c r="L536" s="13"/>
      <c r="M536" s="13"/>
      <c r="N536" s="14" t="str">
        <f aca="false">IF($B536="","",IF(AND(OR($L536="",$L536&lt;=Boshqaruv!$C$12),OR($M536="",$M536&gt;Boshqaruv!$C$12)),"Ha",""))</f>
        <v/>
      </c>
      <c r="O536" s="25"/>
      <c r="P536" s="25"/>
      <c r="Q536" s="12"/>
      <c r="R536" s="13"/>
      <c r="S536" s="13"/>
      <c r="T536" s="14" t="str">
        <f aca="false">IF($B536="","",IF(AND($P536="Ha",$N536="Ha",OR($R536="",$R536&lt;=Boshqaruv!$C$12),OR($S536="",$S536&gt;Boshqaruv!$C$12)),"Ha",""))</f>
        <v/>
      </c>
      <c r="U536" s="13"/>
      <c r="V536" s="12"/>
      <c r="W536" s="14" t="str">
        <f aca="false">IF(OR($B536="",$C536=""),"",IF(COUNTIFS($B$5:$B$1804,$B536,$C$5:$C$1804,$C536)&gt;1,"Takror",""))</f>
        <v/>
      </c>
    </row>
    <row r="537" customFormat="false" ht="15" hidden="false" customHeight="false" outlineLevel="0" collapsed="false">
      <c r="A537" s="8" t="n">
        <v>533</v>
      </c>
      <c r="B537" s="12"/>
      <c r="C537" s="13"/>
      <c r="D537" s="24"/>
      <c r="E537" s="25"/>
      <c r="F537" s="12"/>
      <c r="G537" s="12"/>
      <c r="H537" s="25"/>
      <c r="I537" s="26" t="str">
        <f aca="false">IF(OR($B537="",$C537=""),"",$B537&amp;" ("&amp;DAY($C537)&amp;"."&amp;MONTH($C537)&amp;"."&amp;YEAR($C537)&amp;")")</f>
        <v/>
      </c>
      <c r="J537" s="14" t="str">
        <f aca="false">IF($C537="","",INT((Boshqaruv!$C$12-$C537)/365.25))</f>
        <v/>
      </c>
      <c r="K537" s="14" t="str">
        <f aca="false">IF($J537="","",IF($J537&lt;=14,"Ha","Yo'q"))</f>
        <v/>
      </c>
      <c r="L537" s="13"/>
      <c r="M537" s="13"/>
      <c r="N537" s="14" t="str">
        <f aca="false">IF($B537="","",IF(AND(OR($L537="",$L537&lt;=Boshqaruv!$C$12),OR($M537="",$M537&gt;Boshqaruv!$C$12)),"Ha",""))</f>
        <v/>
      </c>
      <c r="O537" s="25"/>
      <c r="P537" s="25"/>
      <c r="Q537" s="12"/>
      <c r="R537" s="13"/>
      <c r="S537" s="13"/>
      <c r="T537" s="14" t="str">
        <f aca="false">IF($B537="","",IF(AND($P537="Ha",$N537="Ha",OR($R537="",$R537&lt;=Boshqaruv!$C$12),OR($S537="",$S537&gt;Boshqaruv!$C$12)),"Ha",""))</f>
        <v/>
      </c>
      <c r="U537" s="13"/>
      <c r="V537" s="12"/>
      <c r="W537" s="14" t="str">
        <f aca="false">IF(OR($B537="",$C537=""),"",IF(COUNTIFS($B$5:$B$1804,$B537,$C$5:$C$1804,$C537)&gt;1,"Takror",""))</f>
        <v/>
      </c>
    </row>
    <row r="538" customFormat="false" ht="15" hidden="false" customHeight="false" outlineLevel="0" collapsed="false">
      <c r="A538" s="8" t="n">
        <v>534</v>
      </c>
      <c r="B538" s="12"/>
      <c r="C538" s="13"/>
      <c r="D538" s="24"/>
      <c r="E538" s="25"/>
      <c r="F538" s="12"/>
      <c r="G538" s="12"/>
      <c r="H538" s="25"/>
      <c r="I538" s="26" t="str">
        <f aca="false">IF(OR($B538="",$C538=""),"",$B538&amp;" ("&amp;DAY($C538)&amp;"."&amp;MONTH($C538)&amp;"."&amp;YEAR($C538)&amp;")")</f>
        <v/>
      </c>
      <c r="J538" s="14" t="str">
        <f aca="false">IF($C538="","",INT((Boshqaruv!$C$12-$C538)/365.25))</f>
        <v/>
      </c>
      <c r="K538" s="14" t="str">
        <f aca="false">IF($J538="","",IF($J538&lt;=14,"Ha","Yo'q"))</f>
        <v/>
      </c>
      <c r="L538" s="13"/>
      <c r="M538" s="13"/>
      <c r="N538" s="14" t="str">
        <f aca="false">IF($B538="","",IF(AND(OR($L538="",$L538&lt;=Boshqaruv!$C$12),OR($M538="",$M538&gt;Boshqaruv!$C$12)),"Ha",""))</f>
        <v/>
      </c>
      <c r="O538" s="25"/>
      <c r="P538" s="25"/>
      <c r="Q538" s="12"/>
      <c r="R538" s="13"/>
      <c r="S538" s="13"/>
      <c r="T538" s="14" t="str">
        <f aca="false">IF($B538="","",IF(AND($P538="Ha",$N538="Ha",OR($R538="",$R538&lt;=Boshqaruv!$C$12),OR($S538="",$S538&gt;Boshqaruv!$C$12)),"Ha",""))</f>
        <v/>
      </c>
      <c r="U538" s="13"/>
      <c r="V538" s="12"/>
      <c r="W538" s="14" t="str">
        <f aca="false">IF(OR($B538="",$C538=""),"",IF(COUNTIFS($B$5:$B$1804,$B538,$C$5:$C$1804,$C538)&gt;1,"Takror",""))</f>
        <v/>
      </c>
    </row>
    <row r="539" customFormat="false" ht="15" hidden="false" customHeight="false" outlineLevel="0" collapsed="false">
      <c r="A539" s="8" t="n">
        <v>535</v>
      </c>
      <c r="B539" s="12"/>
      <c r="C539" s="13"/>
      <c r="D539" s="24"/>
      <c r="E539" s="25"/>
      <c r="F539" s="12"/>
      <c r="G539" s="12"/>
      <c r="H539" s="25"/>
      <c r="I539" s="26" t="str">
        <f aca="false">IF(OR($B539="",$C539=""),"",$B539&amp;" ("&amp;DAY($C539)&amp;"."&amp;MONTH($C539)&amp;"."&amp;YEAR($C539)&amp;")")</f>
        <v/>
      </c>
      <c r="J539" s="14" t="str">
        <f aca="false">IF($C539="","",INT((Boshqaruv!$C$12-$C539)/365.25))</f>
        <v/>
      </c>
      <c r="K539" s="14" t="str">
        <f aca="false">IF($J539="","",IF($J539&lt;=14,"Ha","Yo'q"))</f>
        <v/>
      </c>
      <c r="L539" s="13"/>
      <c r="M539" s="13"/>
      <c r="N539" s="14" t="str">
        <f aca="false">IF($B539="","",IF(AND(OR($L539="",$L539&lt;=Boshqaruv!$C$12),OR($M539="",$M539&gt;Boshqaruv!$C$12)),"Ha",""))</f>
        <v/>
      </c>
      <c r="O539" s="25"/>
      <c r="P539" s="25"/>
      <c r="Q539" s="12"/>
      <c r="R539" s="13"/>
      <c r="S539" s="13"/>
      <c r="T539" s="14" t="str">
        <f aca="false">IF($B539="","",IF(AND($P539="Ha",$N539="Ha",OR($R539="",$R539&lt;=Boshqaruv!$C$12),OR($S539="",$S539&gt;Boshqaruv!$C$12)),"Ha",""))</f>
        <v/>
      </c>
      <c r="U539" s="13"/>
      <c r="V539" s="12"/>
      <c r="W539" s="14" t="str">
        <f aca="false">IF(OR($B539="",$C539=""),"",IF(COUNTIFS($B$5:$B$1804,$B539,$C$5:$C$1804,$C539)&gt;1,"Takror",""))</f>
        <v/>
      </c>
    </row>
    <row r="540" customFormat="false" ht="15" hidden="false" customHeight="false" outlineLevel="0" collapsed="false">
      <c r="A540" s="8" t="n">
        <v>536</v>
      </c>
      <c r="B540" s="12"/>
      <c r="C540" s="13"/>
      <c r="D540" s="24"/>
      <c r="E540" s="25"/>
      <c r="F540" s="12"/>
      <c r="G540" s="12"/>
      <c r="H540" s="25"/>
      <c r="I540" s="26" t="str">
        <f aca="false">IF(OR($B540="",$C540=""),"",$B540&amp;" ("&amp;DAY($C540)&amp;"."&amp;MONTH($C540)&amp;"."&amp;YEAR($C540)&amp;")")</f>
        <v/>
      </c>
      <c r="J540" s="14" t="str">
        <f aca="false">IF($C540="","",INT((Boshqaruv!$C$12-$C540)/365.25))</f>
        <v/>
      </c>
      <c r="K540" s="14" t="str">
        <f aca="false">IF($J540="","",IF($J540&lt;=14,"Ha","Yo'q"))</f>
        <v/>
      </c>
      <c r="L540" s="13"/>
      <c r="M540" s="13"/>
      <c r="N540" s="14" t="str">
        <f aca="false">IF($B540="","",IF(AND(OR($L540="",$L540&lt;=Boshqaruv!$C$12),OR($M540="",$M540&gt;Boshqaruv!$C$12)),"Ha",""))</f>
        <v/>
      </c>
      <c r="O540" s="25"/>
      <c r="P540" s="25"/>
      <c r="Q540" s="12"/>
      <c r="R540" s="13"/>
      <c r="S540" s="13"/>
      <c r="T540" s="14" t="str">
        <f aca="false">IF($B540="","",IF(AND($P540="Ha",$N540="Ha",OR($R540="",$R540&lt;=Boshqaruv!$C$12),OR($S540="",$S540&gt;Boshqaruv!$C$12)),"Ha",""))</f>
        <v/>
      </c>
      <c r="U540" s="13"/>
      <c r="V540" s="12"/>
      <c r="W540" s="14" t="str">
        <f aca="false">IF(OR($B540="",$C540=""),"",IF(COUNTIFS($B$5:$B$1804,$B540,$C$5:$C$1804,$C540)&gt;1,"Takror",""))</f>
        <v/>
      </c>
    </row>
    <row r="541" customFormat="false" ht="15" hidden="false" customHeight="false" outlineLevel="0" collapsed="false">
      <c r="A541" s="8" t="n">
        <v>537</v>
      </c>
      <c r="B541" s="12"/>
      <c r="C541" s="13"/>
      <c r="D541" s="24"/>
      <c r="E541" s="25"/>
      <c r="F541" s="12"/>
      <c r="G541" s="12"/>
      <c r="H541" s="25"/>
      <c r="I541" s="26" t="str">
        <f aca="false">IF(OR($B541="",$C541=""),"",$B541&amp;" ("&amp;DAY($C541)&amp;"."&amp;MONTH($C541)&amp;"."&amp;YEAR($C541)&amp;")")</f>
        <v/>
      </c>
      <c r="J541" s="14" t="str">
        <f aca="false">IF($C541="","",INT((Boshqaruv!$C$12-$C541)/365.25))</f>
        <v/>
      </c>
      <c r="K541" s="14" t="str">
        <f aca="false">IF($J541="","",IF($J541&lt;=14,"Ha","Yo'q"))</f>
        <v/>
      </c>
      <c r="L541" s="13"/>
      <c r="M541" s="13"/>
      <c r="N541" s="14" t="str">
        <f aca="false">IF($B541="","",IF(AND(OR($L541="",$L541&lt;=Boshqaruv!$C$12),OR($M541="",$M541&gt;Boshqaruv!$C$12)),"Ha",""))</f>
        <v/>
      </c>
      <c r="O541" s="25"/>
      <c r="P541" s="25"/>
      <c r="Q541" s="12"/>
      <c r="R541" s="13"/>
      <c r="S541" s="13"/>
      <c r="T541" s="14" t="str">
        <f aca="false">IF($B541="","",IF(AND($P541="Ha",$N541="Ha",OR($R541="",$R541&lt;=Boshqaruv!$C$12),OR($S541="",$S541&gt;Boshqaruv!$C$12)),"Ha",""))</f>
        <v/>
      </c>
      <c r="U541" s="13"/>
      <c r="V541" s="12"/>
      <c r="W541" s="14" t="str">
        <f aca="false">IF(OR($B541="",$C541=""),"",IF(COUNTIFS($B$5:$B$1804,$B541,$C$5:$C$1804,$C541)&gt;1,"Takror",""))</f>
        <v/>
      </c>
    </row>
    <row r="542" customFormat="false" ht="15" hidden="false" customHeight="false" outlineLevel="0" collapsed="false">
      <c r="A542" s="8" t="n">
        <v>538</v>
      </c>
      <c r="B542" s="12"/>
      <c r="C542" s="13"/>
      <c r="D542" s="24"/>
      <c r="E542" s="25"/>
      <c r="F542" s="12"/>
      <c r="G542" s="12"/>
      <c r="H542" s="25"/>
      <c r="I542" s="26" t="str">
        <f aca="false">IF(OR($B542="",$C542=""),"",$B542&amp;" ("&amp;DAY($C542)&amp;"."&amp;MONTH($C542)&amp;"."&amp;YEAR($C542)&amp;")")</f>
        <v/>
      </c>
      <c r="J542" s="14" t="str">
        <f aca="false">IF($C542="","",INT((Boshqaruv!$C$12-$C542)/365.25))</f>
        <v/>
      </c>
      <c r="K542" s="14" t="str">
        <f aca="false">IF($J542="","",IF($J542&lt;=14,"Ha","Yo'q"))</f>
        <v/>
      </c>
      <c r="L542" s="13"/>
      <c r="M542" s="13"/>
      <c r="N542" s="14" t="str">
        <f aca="false">IF($B542="","",IF(AND(OR($L542="",$L542&lt;=Boshqaruv!$C$12),OR($M542="",$M542&gt;Boshqaruv!$C$12)),"Ha",""))</f>
        <v/>
      </c>
      <c r="O542" s="25"/>
      <c r="P542" s="25"/>
      <c r="Q542" s="12"/>
      <c r="R542" s="13"/>
      <c r="S542" s="13"/>
      <c r="T542" s="14" t="str">
        <f aca="false">IF($B542="","",IF(AND($P542="Ha",$N542="Ha",OR($R542="",$R542&lt;=Boshqaruv!$C$12),OR($S542="",$S542&gt;Boshqaruv!$C$12)),"Ha",""))</f>
        <v/>
      </c>
      <c r="U542" s="13"/>
      <c r="V542" s="12"/>
      <c r="W542" s="14" t="str">
        <f aca="false">IF(OR($B542="",$C542=""),"",IF(COUNTIFS($B$5:$B$1804,$B542,$C$5:$C$1804,$C542)&gt;1,"Takror",""))</f>
        <v/>
      </c>
    </row>
    <row r="543" customFormat="false" ht="15" hidden="false" customHeight="false" outlineLevel="0" collapsed="false">
      <c r="A543" s="8" t="n">
        <v>539</v>
      </c>
      <c r="B543" s="12"/>
      <c r="C543" s="13"/>
      <c r="D543" s="24"/>
      <c r="E543" s="25"/>
      <c r="F543" s="12"/>
      <c r="G543" s="12"/>
      <c r="H543" s="25"/>
      <c r="I543" s="26" t="str">
        <f aca="false">IF(OR($B543="",$C543=""),"",$B543&amp;" ("&amp;DAY($C543)&amp;"."&amp;MONTH($C543)&amp;"."&amp;YEAR($C543)&amp;")")</f>
        <v/>
      </c>
      <c r="J543" s="14" t="str">
        <f aca="false">IF($C543="","",INT((Boshqaruv!$C$12-$C543)/365.25))</f>
        <v/>
      </c>
      <c r="K543" s="14" t="str">
        <f aca="false">IF($J543="","",IF($J543&lt;=14,"Ha","Yo'q"))</f>
        <v/>
      </c>
      <c r="L543" s="13"/>
      <c r="M543" s="13"/>
      <c r="N543" s="14" t="str">
        <f aca="false">IF($B543="","",IF(AND(OR($L543="",$L543&lt;=Boshqaruv!$C$12),OR($M543="",$M543&gt;Boshqaruv!$C$12)),"Ha",""))</f>
        <v/>
      </c>
      <c r="O543" s="25"/>
      <c r="P543" s="25"/>
      <c r="Q543" s="12"/>
      <c r="R543" s="13"/>
      <c r="S543" s="13"/>
      <c r="T543" s="14" t="str">
        <f aca="false">IF($B543="","",IF(AND($P543="Ha",$N543="Ha",OR($R543="",$R543&lt;=Boshqaruv!$C$12),OR($S543="",$S543&gt;Boshqaruv!$C$12)),"Ha",""))</f>
        <v/>
      </c>
      <c r="U543" s="13"/>
      <c r="V543" s="12"/>
      <c r="W543" s="14" t="str">
        <f aca="false">IF(OR($B543="",$C543=""),"",IF(COUNTIFS($B$5:$B$1804,$B543,$C$5:$C$1804,$C543)&gt;1,"Takror",""))</f>
        <v/>
      </c>
    </row>
    <row r="544" customFormat="false" ht="15" hidden="false" customHeight="false" outlineLevel="0" collapsed="false">
      <c r="A544" s="8" t="n">
        <v>540</v>
      </c>
      <c r="B544" s="12"/>
      <c r="C544" s="13"/>
      <c r="D544" s="24"/>
      <c r="E544" s="25"/>
      <c r="F544" s="12"/>
      <c r="G544" s="12"/>
      <c r="H544" s="25"/>
      <c r="I544" s="26" t="str">
        <f aca="false">IF(OR($B544="",$C544=""),"",$B544&amp;" ("&amp;DAY($C544)&amp;"."&amp;MONTH($C544)&amp;"."&amp;YEAR($C544)&amp;")")</f>
        <v/>
      </c>
      <c r="J544" s="14" t="str">
        <f aca="false">IF($C544="","",INT((Boshqaruv!$C$12-$C544)/365.25))</f>
        <v/>
      </c>
      <c r="K544" s="14" t="str">
        <f aca="false">IF($J544="","",IF($J544&lt;=14,"Ha","Yo'q"))</f>
        <v/>
      </c>
      <c r="L544" s="13"/>
      <c r="M544" s="13"/>
      <c r="N544" s="14" t="str">
        <f aca="false">IF($B544="","",IF(AND(OR($L544="",$L544&lt;=Boshqaruv!$C$12),OR($M544="",$M544&gt;Boshqaruv!$C$12)),"Ha",""))</f>
        <v/>
      </c>
      <c r="O544" s="25"/>
      <c r="P544" s="25"/>
      <c r="Q544" s="12"/>
      <c r="R544" s="13"/>
      <c r="S544" s="13"/>
      <c r="T544" s="14" t="str">
        <f aca="false">IF($B544="","",IF(AND($P544="Ha",$N544="Ha",OR($R544="",$R544&lt;=Boshqaruv!$C$12),OR($S544="",$S544&gt;Boshqaruv!$C$12)),"Ha",""))</f>
        <v/>
      </c>
      <c r="U544" s="13"/>
      <c r="V544" s="12"/>
      <c r="W544" s="14" t="str">
        <f aca="false">IF(OR($B544="",$C544=""),"",IF(COUNTIFS($B$5:$B$1804,$B544,$C$5:$C$1804,$C544)&gt;1,"Takror",""))</f>
        <v/>
      </c>
    </row>
    <row r="545" customFormat="false" ht="15" hidden="false" customHeight="false" outlineLevel="0" collapsed="false">
      <c r="A545" s="8" t="n">
        <v>541</v>
      </c>
      <c r="B545" s="12"/>
      <c r="C545" s="13"/>
      <c r="D545" s="24"/>
      <c r="E545" s="25"/>
      <c r="F545" s="12"/>
      <c r="G545" s="12"/>
      <c r="H545" s="25"/>
      <c r="I545" s="26" t="str">
        <f aca="false">IF(OR($B545="",$C545=""),"",$B545&amp;" ("&amp;DAY($C545)&amp;"."&amp;MONTH($C545)&amp;"."&amp;YEAR($C545)&amp;")")</f>
        <v/>
      </c>
      <c r="J545" s="14" t="str">
        <f aca="false">IF($C545="","",INT((Boshqaruv!$C$12-$C545)/365.25))</f>
        <v/>
      </c>
      <c r="K545" s="14" t="str">
        <f aca="false">IF($J545="","",IF($J545&lt;=14,"Ha","Yo'q"))</f>
        <v/>
      </c>
      <c r="L545" s="13"/>
      <c r="M545" s="13"/>
      <c r="N545" s="14" t="str">
        <f aca="false">IF($B545="","",IF(AND(OR($L545="",$L545&lt;=Boshqaruv!$C$12),OR($M545="",$M545&gt;Boshqaruv!$C$12)),"Ha",""))</f>
        <v/>
      </c>
      <c r="O545" s="25"/>
      <c r="P545" s="25"/>
      <c r="Q545" s="12"/>
      <c r="R545" s="13"/>
      <c r="S545" s="13"/>
      <c r="T545" s="14" t="str">
        <f aca="false">IF($B545="","",IF(AND($P545="Ha",$N545="Ha",OR($R545="",$R545&lt;=Boshqaruv!$C$12),OR($S545="",$S545&gt;Boshqaruv!$C$12)),"Ha",""))</f>
        <v/>
      </c>
      <c r="U545" s="13"/>
      <c r="V545" s="12"/>
      <c r="W545" s="14" t="str">
        <f aca="false">IF(OR($B545="",$C545=""),"",IF(COUNTIFS($B$5:$B$1804,$B545,$C$5:$C$1804,$C545)&gt;1,"Takror",""))</f>
        <v/>
      </c>
    </row>
    <row r="546" customFormat="false" ht="15" hidden="false" customHeight="false" outlineLevel="0" collapsed="false">
      <c r="A546" s="8" t="n">
        <v>542</v>
      </c>
      <c r="B546" s="12"/>
      <c r="C546" s="13"/>
      <c r="D546" s="24"/>
      <c r="E546" s="25"/>
      <c r="F546" s="12"/>
      <c r="G546" s="12"/>
      <c r="H546" s="25"/>
      <c r="I546" s="26" t="str">
        <f aca="false">IF(OR($B546="",$C546=""),"",$B546&amp;" ("&amp;DAY($C546)&amp;"."&amp;MONTH($C546)&amp;"."&amp;YEAR($C546)&amp;")")</f>
        <v/>
      </c>
      <c r="J546" s="14" t="str">
        <f aca="false">IF($C546="","",INT((Boshqaruv!$C$12-$C546)/365.25))</f>
        <v/>
      </c>
      <c r="K546" s="14" t="str">
        <f aca="false">IF($J546="","",IF($J546&lt;=14,"Ha","Yo'q"))</f>
        <v/>
      </c>
      <c r="L546" s="13"/>
      <c r="M546" s="13"/>
      <c r="N546" s="14" t="str">
        <f aca="false">IF($B546="","",IF(AND(OR($L546="",$L546&lt;=Boshqaruv!$C$12),OR($M546="",$M546&gt;Boshqaruv!$C$12)),"Ha",""))</f>
        <v/>
      </c>
      <c r="O546" s="25"/>
      <c r="P546" s="25"/>
      <c r="Q546" s="12"/>
      <c r="R546" s="13"/>
      <c r="S546" s="13"/>
      <c r="T546" s="14" t="str">
        <f aca="false">IF($B546="","",IF(AND($P546="Ha",$N546="Ha",OR($R546="",$R546&lt;=Boshqaruv!$C$12),OR($S546="",$S546&gt;Boshqaruv!$C$12)),"Ha",""))</f>
        <v/>
      </c>
      <c r="U546" s="13"/>
      <c r="V546" s="12"/>
      <c r="W546" s="14" t="str">
        <f aca="false">IF(OR($B546="",$C546=""),"",IF(COUNTIFS($B$5:$B$1804,$B546,$C$5:$C$1804,$C546)&gt;1,"Takror",""))</f>
        <v/>
      </c>
    </row>
    <row r="547" customFormat="false" ht="15" hidden="false" customHeight="false" outlineLevel="0" collapsed="false">
      <c r="A547" s="8" t="n">
        <v>543</v>
      </c>
      <c r="B547" s="12"/>
      <c r="C547" s="13"/>
      <c r="D547" s="24"/>
      <c r="E547" s="25"/>
      <c r="F547" s="12"/>
      <c r="G547" s="12"/>
      <c r="H547" s="25"/>
      <c r="I547" s="26" t="str">
        <f aca="false">IF(OR($B547="",$C547=""),"",$B547&amp;" ("&amp;DAY($C547)&amp;"."&amp;MONTH($C547)&amp;"."&amp;YEAR($C547)&amp;")")</f>
        <v/>
      </c>
      <c r="J547" s="14" t="str">
        <f aca="false">IF($C547="","",INT((Boshqaruv!$C$12-$C547)/365.25))</f>
        <v/>
      </c>
      <c r="K547" s="14" t="str">
        <f aca="false">IF($J547="","",IF($J547&lt;=14,"Ha","Yo'q"))</f>
        <v/>
      </c>
      <c r="L547" s="13"/>
      <c r="M547" s="13"/>
      <c r="N547" s="14" t="str">
        <f aca="false">IF($B547="","",IF(AND(OR($L547="",$L547&lt;=Boshqaruv!$C$12),OR($M547="",$M547&gt;Boshqaruv!$C$12)),"Ha",""))</f>
        <v/>
      </c>
      <c r="O547" s="25"/>
      <c r="P547" s="25"/>
      <c r="Q547" s="12"/>
      <c r="R547" s="13"/>
      <c r="S547" s="13"/>
      <c r="T547" s="14" t="str">
        <f aca="false">IF($B547="","",IF(AND($P547="Ha",$N547="Ha",OR($R547="",$R547&lt;=Boshqaruv!$C$12),OR($S547="",$S547&gt;Boshqaruv!$C$12)),"Ha",""))</f>
        <v/>
      </c>
      <c r="U547" s="13"/>
      <c r="V547" s="12"/>
      <c r="W547" s="14" t="str">
        <f aca="false">IF(OR($B547="",$C547=""),"",IF(COUNTIFS($B$5:$B$1804,$B547,$C$5:$C$1804,$C547)&gt;1,"Takror",""))</f>
        <v/>
      </c>
    </row>
    <row r="548" customFormat="false" ht="15" hidden="false" customHeight="false" outlineLevel="0" collapsed="false">
      <c r="A548" s="8" t="n">
        <v>544</v>
      </c>
      <c r="B548" s="12"/>
      <c r="C548" s="13"/>
      <c r="D548" s="24"/>
      <c r="E548" s="25"/>
      <c r="F548" s="12"/>
      <c r="G548" s="12"/>
      <c r="H548" s="25"/>
      <c r="I548" s="26" t="str">
        <f aca="false">IF(OR($B548="",$C548=""),"",$B548&amp;" ("&amp;DAY($C548)&amp;"."&amp;MONTH($C548)&amp;"."&amp;YEAR($C548)&amp;")")</f>
        <v/>
      </c>
      <c r="J548" s="14" t="str">
        <f aca="false">IF($C548="","",INT((Boshqaruv!$C$12-$C548)/365.25))</f>
        <v/>
      </c>
      <c r="K548" s="14" t="str">
        <f aca="false">IF($J548="","",IF($J548&lt;=14,"Ha","Yo'q"))</f>
        <v/>
      </c>
      <c r="L548" s="13"/>
      <c r="M548" s="13"/>
      <c r="N548" s="14" t="str">
        <f aca="false">IF($B548="","",IF(AND(OR($L548="",$L548&lt;=Boshqaruv!$C$12),OR($M548="",$M548&gt;Boshqaruv!$C$12)),"Ha",""))</f>
        <v/>
      </c>
      <c r="O548" s="25"/>
      <c r="P548" s="25"/>
      <c r="Q548" s="12"/>
      <c r="R548" s="13"/>
      <c r="S548" s="13"/>
      <c r="T548" s="14" t="str">
        <f aca="false">IF($B548="","",IF(AND($P548="Ha",$N548="Ha",OR($R548="",$R548&lt;=Boshqaruv!$C$12),OR($S548="",$S548&gt;Boshqaruv!$C$12)),"Ha",""))</f>
        <v/>
      </c>
      <c r="U548" s="13"/>
      <c r="V548" s="12"/>
      <c r="W548" s="14" t="str">
        <f aca="false">IF(OR($B548="",$C548=""),"",IF(COUNTIFS($B$5:$B$1804,$B548,$C$5:$C$1804,$C548)&gt;1,"Takror",""))</f>
        <v/>
      </c>
    </row>
    <row r="549" customFormat="false" ht="15" hidden="false" customHeight="false" outlineLevel="0" collapsed="false">
      <c r="A549" s="8" t="n">
        <v>545</v>
      </c>
      <c r="B549" s="12"/>
      <c r="C549" s="13"/>
      <c r="D549" s="24"/>
      <c r="E549" s="25"/>
      <c r="F549" s="12"/>
      <c r="G549" s="12"/>
      <c r="H549" s="25"/>
      <c r="I549" s="26" t="str">
        <f aca="false">IF(OR($B549="",$C549=""),"",$B549&amp;" ("&amp;DAY($C549)&amp;"."&amp;MONTH($C549)&amp;"."&amp;YEAR($C549)&amp;")")</f>
        <v/>
      </c>
      <c r="J549" s="14" t="str">
        <f aca="false">IF($C549="","",INT((Boshqaruv!$C$12-$C549)/365.25))</f>
        <v/>
      </c>
      <c r="K549" s="14" t="str">
        <f aca="false">IF($J549="","",IF($J549&lt;=14,"Ha","Yo'q"))</f>
        <v/>
      </c>
      <c r="L549" s="13"/>
      <c r="M549" s="13"/>
      <c r="N549" s="14" t="str">
        <f aca="false">IF($B549="","",IF(AND(OR($L549="",$L549&lt;=Boshqaruv!$C$12),OR($M549="",$M549&gt;Boshqaruv!$C$12)),"Ha",""))</f>
        <v/>
      </c>
      <c r="O549" s="25"/>
      <c r="P549" s="25"/>
      <c r="Q549" s="12"/>
      <c r="R549" s="13"/>
      <c r="S549" s="13"/>
      <c r="T549" s="14" t="str">
        <f aca="false">IF($B549="","",IF(AND($P549="Ha",$N549="Ha",OR($R549="",$R549&lt;=Boshqaruv!$C$12),OR($S549="",$S549&gt;Boshqaruv!$C$12)),"Ha",""))</f>
        <v/>
      </c>
      <c r="U549" s="13"/>
      <c r="V549" s="12"/>
      <c r="W549" s="14" t="str">
        <f aca="false">IF(OR($B549="",$C549=""),"",IF(COUNTIFS($B$5:$B$1804,$B549,$C$5:$C$1804,$C549)&gt;1,"Takror",""))</f>
        <v/>
      </c>
    </row>
    <row r="550" customFormat="false" ht="15" hidden="false" customHeight="false" outlineLevel="0" collapsed="false">
      <c r="A550" s="8" t="n">
        <v>546</v>
      </c>
      <c r="B550" s="12"/>
      <c r="C550" s="13"/>
      <c r="D550" s="24"/>
      <c r="E550" s="25"/>
      <c r="F550" s="12"/>
      <c r="G550" s="12"/>
      <c r="H550" s="25"/>
      <c r="I550" s="26" t="str">
        <f aca="false">IF(OR($B550="",$C550=""),"",$B550&amp;" ("&amp;DAY($C550)&amp;"."&amp;MONTH($C550)&amp;"."&amp;YEAR($C550)&amp;")")</f>
        <v/>
      </c>
      <c r="J550" s="14" t="str">
        <f aca="false">IF($C550="","",INT((Boshqaruv!$C$12-$C550)/365.25))</f>
        <v/>
      </c>
      <c r="K550" s="14" t="str">
        <f aca="false">IF($J550="","",IF($J550&lt;=14,"Ha","Yo'q"))</f>
        <v/>
      </c>
      <c r="L550" s="13"/>
      <c r="M550" s="13"/>
      <c r="N550" s="14" t="str">
        <f aca="false">IF($B550="","",IF(AND(OR($L550="",$L550&lt;=Boshqaruv!$C$12),OR($M550="",$M550&gt;Boshqaruv!$C$12)),"Ha",""))</f>
        <v/>
      </c>
      <c r="O550" s="25"/>
      <c r="P550" s="25"/>
      <c r="Q550" s="12"/>
      <c r="R550" s="13"/>
      <c r="S550" s="13"/>
      <c r="T550" s="14" t="str">
        <f aca="false">IF($B550="","",IF(AND($P550="Ha",$N550="Ha",OR($R550="",$R550&lt;=Boshqaruv!$C$12),OR($S550="",$S550&gt;Boshqaruv!$C$12)),"Ha",""))</f>
        <v/>
      </c>
      <c r="U550" s="13"/>
      <c r="V550" s="12"/>
      <c r="W550" s="14" t="str">
        <f aca="false">IF(OR($B550="",$C550=""),"",IF(COUNTIFS($B$5:$B$1804,$B550,$C$5:$C$1804,$C550)&gt;1,"Takror",""))</f>
        <v/>
      </c>
    </row>
    <row r="551" customFormat="false" ht="15" hidden="false" customHeight="false" outlineLevel="0" collapsed="false">
      <c r="A551" s="8" t="n">
        <v>547</v>
      </c>
      <c r="B551" s="12"/>
      <c r="C551" s="13"/>
      <c r="D551" s="24"/>
      <c r="E551" s="25"/>
      <c r="F551" s="12"/>
      <c r="G551" s="12"/>
      <c r="H551" s="25"/>
      <c r="I551" s="26" t="str">
        <f aca="false">IF(OR($B551="",$C551=""),"",$B551&amp;" ("&amp;DAY($C551)&amp;"."&amp;MONTH($C551)&amp;"."&amp;YEAR($C551)&amp;")")</f>
        <v/>
      </c>
      <c r="J551" s="14" t="str">
        <f aca="false">IF($C551="","",INT((Boshqaruv!$C$12-$C551)/365.25))</f>
        <v/>
      </c>
      <c r="K551" s="14" t="str">
        <f aca="false">IF($J551="","",IF($J551&lt;=14,"Ha","Yo'q"))</f>
        <v/>
      </c>
      <c r="L551" s="13"/>
      <c r="M551" s="13"/>
      <c r="N551" s="14" t="str">
        <f aca="false">IF($B551="","",IF(AND(OR($L551="",$L551&lt;=Boshqaruv!$C$12),OR($M551="",$M551&gt;Boshqaruv!$C$12)),"Ha",""))</f>
        <v/>
      </c>
      <c r="O551" s="25"/>
      <c r="P551" s="25"/>
      <c r="Q551" s="12"/>
      <c r="R551" s="13"/>
      <c r="S551" s="13"/>
      <c r="T551" s="14" t="str">
        <f aca="false">IF($B551="","",IF(AND($P551="Ha",$N551="Ha",OR($R551="",$R551&lt;=Boshqaruv!$C$12),OR($S551="",$S551&gt;Boshqaruv!$C$12)),"Ha",""))</f>
        <v/>
      </c>
      <c r="U551" s="13"/>
      <c r="V551" s="12"/>
      <c r="W551" s="14" t="str">
        <f aca="false">IF(OR($B551="",$C551=""),"",IF(COUNTIFS($B$5:$B$1804,$B551,$C$5:$C$1804,$C551)&gt;1,"Takror",""))</f>
        <v/>
      </c>
    </row>
    <row r="552" customFormat="false" ht="15" hidden="false" customHeight="false" outlineLevel="0" collapsed="false">
      <c r="A552" s="8" t="n">
        <v>548</v>
      </c>
      <c r="B552" s="12"/>
      <c r="C552" s="13"/>
      <c r="D552" s="24"/>
      <c r="E552" s="25"/>
      <c r="F552" s="12"/>
      <c r="G552" s="12"/>
      <c r="H552" s="25"/>
      <c r="I552" s="26" t="str">
        <f aca="false">IF(OR($B552="",$C552=""),"",$B552&amp;" ("&amp;DAY($C552)&amp;"."&amp;MONTH($C552)&amp;"."&amp;YEAR($C552)&amp;")")</f>
        <v/>
      </c>
      <c r="J552" s="14" t="str">
        <f aca="false">IF($C552="","",INT((Boshqaruv!$C$12-$C552)/365.25))</f>
        <v/>
      </c>
      <c r="K552" s="14" t="str">
        <f aca="false">IF($J552="","",IF($J552&lt;=14,"Ha","Yo'q"))</f>
        <v/>
      </c>
      <c r="L552" s="13"/>
      <c r="M552" s="13"/>
      <c r="N552" s="14" t="str">
        <f aca="false">IF($B552="","",IF(AND(OR($L552="",$L552&lt;=Boshqaruv!$C$12),OR($M552="",$M552&gt;Boshqaruv!$C$12)),"Ha",""))</f>
        <v/>
      </c>
      <c r="O552" s="25"/>
      <c r="P552" s="25"/>
      <c r="Q552" s="12"/>
      <c r="R552" s="13"/>
      <c r="S552" s="13"/>
      <c r="T552" s="14" t="str">
        <f aca="false">IF($B552="","",IF(AND($P552="Ha",$N552="Ha",OR($R552="",$R552&lt;=Boshqaruv!$C$12),OR($S552="",$S552&gt;Boshqaruv!$C$12)),"Ha",""))</f>
        <v/>
      </c>
      <c r="U552" s="13"/>
      <c r="V552" s="12"/>
      <c r="W552" s="14" t="str">
        <f aca="false">IF(OR($B552="",$C552=""),"",IF(COUNTIFS($B$5:$B$1804,$B552,$C$5:$C$1804,$C552)&gt;1,"Takror",""))</f>
        <v/>
      </c>
    </row>
    <row r="553" customFormat="false" ht="15" hidden="false" customHeight="false" outlineLevel="0" collapsed="false">
      <c r="A553" s="8" t="n">
        <v>549</v>
      </c>
      <c r="B553" s="12"/>
      <c r="C553" s="13"/>
      <c r="D553" s="24"/>
      <c r="E553" s="25"/>
      <c r="F553" s="12"/>
      <c r="G553" s="12"/>
      <c r="H553" s="25"/>
      <c r="I553" s="26" t="str">
        <f aca="false">IF(OR($B553="",$C553=""),"",$B553&amp;" ("&amp;DAY($C553)&amp;"."&amp;MONTH($C553)&amp;"."&amp;YEAR($C553)&amp;")")</f>
        <v/>
      </c>
      <c r="J553" s="14" t="str">
        <f aca="false">IF($C553="","",INT((Boshqaruv!$C$12-$C553)/365.25))</f>
        <v/>
      </c>
      <c r="K553" s="14" t="str">
        <f aca="false">IF($J553="","",IF($J553&lt;=14,"Ha","Yo'q"))</f>
        <v/>
      </c>
      <c r="L553" s="13"/>
      <c r="M553" s="13"/>
      <c r="N553" s="14" t="str">
        <f aca="false">IF($B553="","",IF(AND(OR($L553="",$L553&lt;=Boshqaruv!$C$12),OR($M553="",$M553&gt;Boshqaruv!$C$12)),"Ha",""))</f>
        <v/>
      </c>
      <c r="O553" s="25"/>
      <c r="P553" s="25"/>
      <c r="Q553" s="12"/>
      <c r="R553" s="13"/>
      <c r="S553" s="13"/>
      <c r="T553" s="14" t="str">
        <f aca="false">IF($B553="","",IF(AND($P553="Ha",$N553="Ha",OR($R553="",$R553&lt;=Boshqaruv!$C$12),OR($S553="",$S553&gt;Boshqaruv!$C$12)),"Ha",""))</f>
        <v/>
      </c>
      <c r="U553" s="13"/>
      <c r="V553" s="12"/>
      <c r="W553" s="14" t="str">
        <f aca="false">IF(OR($B553="",$C553=""),"",IF(COUNTIFS($B$5:$B$1804,$B553,$C$5:$C$1804,$C553)&gt;1,"Takror",""))</f>
        <v/>
      </c>
    </row>
    <row r="554" customFormat="false" ht="15" hidden="false" customHeight="false" outlineLevel="0" collapsed="false">
      <c r="A554" s="8" t="n">
        <v>550</v>
      </c>
      <c r="B554" s="12"/>
      <c r="C554" s="13"/>
      <c r="D554" s="24"/>
      <c r="E554" s="25"/>
      <c r="F554" s="12"/>
      <c r="G554" s="12"/>
      <c r="H554" s="25"/>
      <c r="I554" s="26" t="str">
        <f aca="false">IF(OR($B554="",$C554=""),"",$B554&amp;" ("&amp;DAY($C554)&amp;"."&amp;MONTH($C554)&amp;"."&amp;YEAR($C554)&amp;")")</f>
        <v/>
      </c>
      <c r="J554" s="14" t="str">
        <f aca="false">IF($C554="","",INT((Boshqaruv!$C$12-$C554)/365.25))</f>
        <v/>
      </c>
      <c r="K554" s="14" t="str">
        <f aca="false">IF($J554="","",IF($J554&lt;=14,"Ha","Yo'q"))</f>
        <v/>
      </c>
      <c r="L554" s="13"/>
      <c r="M554" s="13"/>
      <c r="N554" s="14" t="str">
        <f aca="false">IF($B554="","",IF(AND(OR($L554="",$L554&lt;=Boshqaruv!$C$12),OR($M554="",$M554&gt;Boshqaruv!$C$12)),"Ha",""))</f>
        <v/>
      </c>
      <c r="O554" s="25"/>
      <c r="P554" s="25"/>
      <c r="Q554" s="12"/>
      <c r="R554" s="13"/>
      <c r="S554" s="13"/>
      <c r="T554" s="14" t="str">
        <f aca="false">IF($B554="","",IF(AND($P554="Ha",$N554="Ha",OR($R554="",$R554&lt;=Boshqaruv!$C$12),OR($S554="",$S554&gt;Boshqaruv!$C$12)),"Ha",""))</f>
        <v/>
      </c>
      <c r="U554" s="13"/>
      <c r="V554" s="12"/>
      <c r="W554" s="14" t="str">
        <f aca="false">IF(OR($B554="",$C554=""),"",IF(COUNTIFS($B$5:$B$1804,$B554,$C$5:$C$1804,$C554)&gt;1,"Takror",""))</f>
        <v/>
      </c>
    </row>
    <row r="555" customFormat="false" ht="15" hidden="false" customHeight="false" outlineLevel="0" collapsed="false">
      <c r="A555" s="8" t="n">
        <v>551</v>
      </c>
      <c r="B555" s="12"/>
      <c r="C555" s="13"/>
      <c r="D555" s="24"/>
      <c r="E555" s="25"/>
      <c r="F555" s="12"/>
      <c r="G555" s="12"/>
      <c r="H555" s="25"/>
      <c r="I555" s="26" t="str">
        <f aca="false">IF(OR($B555="",$C555=""),"",$B555&amp;" ("&amp;DAY($C555)&amp;"."&amp;MONTH($C555)&amp;"."&amp;YEAR($C555)&amp;")")</f>
        <v/>
      </c>
      <c r="J555" s="14" t="str">
        <f aca="false">IF($C555="","",INT((Boshqaruv!$C$12-$C555)/365.25))</f>
        <v/>
      </c>
      <c r="K555" s="14" t="str">
        <f aca="false">IF($J555="","",IF($J555&lt;=14,"Ha","Yo'q"))</f>
        <v/>
      </c>
      <c r="L555" s="13"/>
      <c r="M555" s="13"/>
      <c r="N555" s="14" t="str">
        <f aca="false">IF($B555="","",IF(AND(OR($L555="",$L555&lt;=Boshqaruv!$C$12),OR($M555="",$M555&gt;Boshqaruv!$C$12)),"Ha",""))</f>
        <v/>
      </c>
      <c r="O555" s="25"/>
      <c r="P555" s="25"/>
      <c r="Q555" s="12"/>
      <c r="R555" s="13"/>
      <c r="S555" s="13"/>
      <c r="T555" s="14" t="str">
        <f aca="false">IF($B555="","",IF(AND($P555="Ha",$N555="Ha",OR($R555="",$R555&lt;=Boshqaruv!$C$12),OR($S555="",$S555&gt;Boshqaruv!$C$12)),"Ha",""))</f>
        <v/>
      </c>
      <c r="U555" s="13"/>
      <c r="V555" s="12"/>
      <c r="W555" s="14" t="str">
        <f aca="false">IF(OR($B555="",$C555=""),"",IF(COUNTIFS($B$5:$B$1804,$B555,$C$5:$C$1804,$C555)&gt;1,"Takror",""))</f>
        <v/>
      </c>
    </row>
    <row r="556" customFormat="false" ht="15" hidden="false" customHeight="false" outlineLevel="0" collapsed="false">
      <c r="A556" s="8" t="n">
        <v>552</v>
      </c>
      <c r="B556" s="12"/>
      <c r="C556" s="13"/>
      <c r="D556" s="24"/>
      <c r="E556" s="25"/>
      <c r="F556" s="12"/>
      <c r="G556" s="12"/>
      <c r="H556" s="25"/>
      <c r="I556" s="26" t="str">
        <f aca="false">IF(OR($B556="",$C556=""),"",$B556&amp;" ("&amp;DAY($C556)&amp;"."&amp;MONTH($C556)&amp;"."&amp;YEAR($C556)&amp;")")</f>
        <v/>
      </c>
      <c r="J556" s="14" t="str">
        <f aca="false">IF($C556="","",INT((Boshqaruv!$C$12-$C556)/365.25))</f>
        <v/>
      </c>
      <c r="K556" s="14" t="str">
        <f aca="false">IF($J556="","",IF($J556&lt;=14,"Ha","Yo'q"))</f>
        <v/>
      </c>
      <c r="L556" s="13"/>
      <c r="M556" s="13"/>
      <c r="N556" s="14" t="str">
        <f aca="false">IF($B556="","",IF(AND(OR($L556="",$L556&lt;=Boshqaruv!$C$12),OR($M556="",$M556&gt;Boshqaruv!$C$12)),"Ha",""))</f>
        <v/>
      </c>
      <c r="O556" s="25"/>
      <c r="P556" s="25"/>
      <c r="Q556" s="12"/>
      <c r="R556" s="13"/>
      <c r="S556" s="13"/>
      <c r="T556" s="14" t="str">
        <f aca="false">IF($B556="","",IF(AND($P556="Ha",$N556="Ha",OR($R556="",$R556&lt;=Boshqaruv!$C$12),OR($S556="",$S556&gt;Boshqaruv!$C$12)),"Ha",""))</f>
        <v/>
      </c>
      <c r="U556" s="13"/>
      <c r="V556" s="12"/>
      <c r="W556" s="14" t="str">
        <f aca="false">IF(OR($B556="",$C556=""),"",IF(COUNTIFS($B$5:$B$1804,$B556,$C$5:$C$1804,$C556)&gt;1,"Takror",""))</f>
        <v/>
      </c>
    </row>
    <row r="557" customFormat="false" ht="15" hidden="false" customHeight="false" outlineLevel="0" collapsed="false">
      <c r="A557" s="8" t="n">
        <v>553</v>
      </c>
      <c r="B557" s="12"/>
      <c r="C557" s="13"/>
      <c r="D557" s="24"/>
      <c r="E557" s="25"/>
      <c r="F557" s="12"/>
      <c r="G557" s="12"/>
      <c r="H557" s="25"/>
      <c r="I557" s="26" t="str">
        <f aca="false">IF(OR($B557="",$C557=""),"",$B557&amp;" ("&amp;DAY($C557)&amp;"."&amp;MONTH($C557)&amp;"."&amp;YEAR($C557)&amp;")")</f>
        <v/>
      </c>
      <c r="J557" s="14" t="str">
        <f aca="false">IF($C557="","",INT((Boshqaruv!$C$12-$C557)/365.25))</f>
        <v/>
      </c>
      <c r="K557" s="14" t="str">
        <f aca="false">IF($J557="","",IF($J557&lt;=14,"Ha","Yo'q"))</f>
        <v/>
      </c>
      <c r="L557" s="13"/>
      <c r="M557" s="13"/>
      <c r="N557" s="14" t="str">
        <f aca="false">IF($B557="","",IF(AND(OR($L557="",$L557&lt;=Boshqaruv!$C$12),OR($M557="",$M557&gt;Boshqaruv!$C$12)),"Ha",""))</f>
        <v/>
      </c>
      <c r="O557" s="25"/>
      <c r="P557" s="25"/>
      <c r="Q557" s="12"/>
      <c r="R557" s="13"/>
      <c r="S557" s="13"/>
      <c r="T557" s="14" t="str">
        <f aca="false">IF($B557="","",IF(AND($P557="Ha",$N557="Ha",OR($R557="",$R557&lt;=Boshqaruv!$C$12),OR($S557="",$S557&gt;Boshqaruv!$C$12)),"Ha",""))</f>
        <v/>
      </c>
      <c r="U557" s="13"/>
      <c r="V557" s="12"/>
      <c r="W557" s="14" t="str">
        <f aca="false">IF(OR($B557="",$C557=""),"",IF(COUNTIFS($B$5:$B$1804,$B557,$C$5:$C$1804,$C557)&gt;1,"Takror",""))</f>
        <v/>
      </c>
    </row>
    <row r="558" customFormat="false" ht="15" hidden="false" customHeight="false" outlineLevel="0" collapsed="false">
      <c r="A558" s="8" t="n">
        <v>554</v>
      </c>
      <c r="B558" s="12"/>
      <c r="C558" s="13"/>
      <c r="D558" s="24"/>
      <c r="E558" s="25"/>
      <c r="F558" s="12"/>
      <c r="G558" s="12"/>
      <c r="H558" s="25"/>
      <c r="I558" s="26" t="str">
        <f aca="false">IF(OR($B558="",$C558=""),"",$B558&amp;" ("&amp;DAY($C558)&amp;"."&amp;MONTH($C558)&amp;"."&amp;YEAR($C558)&amp;")")</f>
        <v/>
      </c>
      <c r="J558" s="14" t="str">
        <f aca="false">IF($C558="","",INT((Boshqaruv!$C$12-$C558)/365.25))</f>
        <v/>
      </c>
      <c r="K558" s="14" t="str">
        <f aca="false">IF($J558="","",IF($J558&lt;=14,"Ha","Yo'q"))</f>
        <v/>
      </c>
      <c r="L558" s="13"/>
      <c r="M558" s="13"/>
      <c r="N558" s="14" t="str">
        <f aca="false">IF($B558="","",IF(AND(OR($L558="",$L558&lt;=Boshqaruv!$C$12),OR($M558="",$M558&gt;Boshqaruv!$C$12)),"Ha",""))</f>
        <v/>
      </c>
      <c r="O558" s="25"/>
      <c r="P558" s="25"/>
      <c r="Q558" s="12"/>
      <c r="R558" s="13"/>
      <c r="S558" s="13"/>
      <c r="T558" s="14" t="str">
        <f aca="false">IF($B558="","",IF(AND($P558="Ha",$N558="Ha",OR($R558="",$R558&lt;=Boshqaruv!$C$12),OR($S558="",$S558&gt;Boshqaruv!$C$12)),"Ha",""))</f>
        <v/>
      </c>
      <c r="U558" s="13"/>
      <c r="V558" s="12"/>
      <c r="W558" s="14" t="str">
        <f aca="false">IF(OR($B558="",$C558=""),"",IF(COUNTIFS($B$5:$B$1804,$B558,$C$5:$C$1804,$C558)&gt;1,"Takror",""))</f>
        <v/>
      </c>
    </row>
    <row r="559" customFormat="false" ht="15" hidden="false" customHeight="false" outlineLevel="0" collapsed="false">
      <c r="A559" s="8" t="n">
        <v>555</v>
      </c>
      <c r="B559" s="12"/>
      <c r="C559" s="13"/>
      <c r="D559" s="24"/>
      <c r="E559" s="25"/>
      <c r="F559" s="12"/>
      <c r="G559" s="12"/>
      <c r="H559" s="25"/>
      <c r="I559" s="26" t="str">
        <f aca="false">IF(OR($B559="",$C559=""),"",$B559&amp;" ("&amp;DAY($C559)&amp;"."&amp;MONTH($C559)&amp;"."&amp;YEAR($C559)&amp;")")</f>
        <v/>
      </c>
      <c r="J559" s="14" t="str">
        <f aca="false">IF($C559="","",INT((Boshqaruv!$C$12-$C559)/365.25))</f>
        <v/>
      </c>
      <c r="K559" s="14" t="str">
        <f aca="false">IF($J559="","",IF($J559&lt;=14,"Ha","Yo'q"))</f>
        <v/>
      </c>
      <c r="L559" s="13"/>
      <c r="M559" s="13"/>
      <c r="N559" s="14" t="str">
        <f aca="false">IF($B559="","",IF(AND(OR($L559="",$L559&lt;=Boshqaruv!$C$12),OR($M559="",$M559&gt;Boshqaruv!$C$12)),"Ha",""))</f>
        <v/>
      </c>
      <c r="O559" s="25"/>
      <c r="P559" s="25"/>
      <c r="Q559" s="12"/>
      <c r="R559" s="13"/>
      <c r="S559" s="13"/>
      <c r="T559" s="14" t="str">
        <f aca="false">IF($B559="","",IF(AND($P559="Ha",$N559="Ha",OR($R559="",$R559&lt;=Boshqaruv!$C$12),OR($S559="",$S559&gt;Boshqaruv!$C$12)),"Ha",""))</f>
        <v/>
      </c>
      <c r="U559" s="13"/>
      <c r="V559" s="12"/>
      <c r="W559" s="14" t="str">
        <f aca="false">IF(OR($B559="",$C559=""),"",IF(COUNTIFS($B$5:$B$1804,$B559,$C$5:$C$1804,$C559)&gt;1,"Takror",""))</f>
        <v/>
      </c>
    </row>
    <row r="560" customFormat="false" ht="15" hidden="false" customHeight="false" outlineLevel="0" collapsed="false">
      <c r="A560" s="8" t="n">
        <v>556</v>
      </c>
      <c r="B560" s="12"/>
      <c r="C560" s="13"/>
      <c r="D560" s="24"/>
      <c r="E560" s="25"/>
      <c r="F560" s="12"/>
      <c r="G560" s="12"/>
      <c r="H560" s="25"/>
      <c r="I560" s="26" t="str">
        <f aca="false">IF(OR($B560="",$C560=""),"",$B560&amp;" ("&amp;DAY($C560)&amp;"."&amp;MONTH($C560)&amp;"."&amp;YEAR($C560)&amp;")")</f>
        <v/>
      </c>
      <c r="J560" s="14" t="str">
        <f aca="false">IF($C560="","",INT((Boshqaruv!$C$12-$C560)/365.25))</f>
        <v/>
      </c>
      <c r="K560" s="14" t="str">
        <f aca="false">IF($J560="","",IF($J560&lt;=14,"Ha","Yo'q"))</f>
        <v/>
      </c>
      <c r="L560" s="13"/>
      <c r="M560" s="13"/>
      <c r="N560" s="14" t="str">
        <f aca="false">IF($B560="","",IF(AND(OR($L560="",$L560&lt;=Boshqaruv!$C$12),OR($M560="",$M560&gt;Boshqaruv!$C$12)),"Ha",""))</f>
        <v/>
      </c>
      <c r="O560" s="25"/>
      <c r="P560" s="25"/>
      <c r="Q560" s="12"/>
      <c r="R560" s="13"/>
      <c r="S560" s="13"/>
      <c r="T560" s="14" t="str">
        <f aca="false">IF($B560="","",IF(AND($P560="Ha",$N560="Ha",OR($R560="",$R560&lt;=Boshqaruv!$C$12),OR($S560="",$S560&gt;Boshqaruv!$C$12)),"Ha",""))</f>
        <v/>
      </c>
      <c r="U560" s="13"/>
      <c r="V560" s="12"/>
      <c r="W560" s="14" t="str">
        <f aca="false">IF(OR($B560="",$C560=""),"",IF(COUNTIFS($B$5:$B$1804,$B560,$C$5:$C$1804,$C560)&gt;1,"Takror",""))</f>
        <v/>
      </c>
    </row>
    <row r="561" customFormat="false" ht="15" hidden="false" customHeight="false" outlineLevel="0" collapsed="false">
      <c r="A561" s="8" t="n">
        <v>557</v>
      </c>
      <c r="B561" s="12"/>
      <c r="C561" s="13"/>
      <c r="D561" s="24"/>
      <c r="E561" s="25"/>
      <c r="F561" s="12"/>
      <c r="G561" s="12"/>
      <c r="H561" s="25"/>
      <c r="I561" s="26" t="str">
        <f aca="false">IF(OR($B561="",$C561=""),"",$B561&amp;" ("&amp;DAY($C561)&amp;"."&amp;MONTH($C561)&amp;"."&amp;YEAR($C561)&amp;")")</f>
        <v/>
      </c>
      <c r="J561" s="14" t="str">
        <f aca="false">IF($C561="","",INT((Boshqaruv!$C$12-$C561)/365.25))</f>
        <v/>
      </c>
      <c r="K561" s="14" t="str">
        <f aca="false">IF($J561="","",IF($J561&lt;=14,"Ha","Yo'q"))</f>
        <v/>
      </c>
      <c r="L561" s="13"/>
      <c r="M561" s="13"/>
      <c r="N561" s="14" t="str">
        <f aca="false">IF($B561="","",IF(AND(OR($L561="",$L561&lt;=Boshqaruv!$C$12),OR($M561="",$M561&gt;Boshqaruv!$C$12)),"Ha",""))</f>
        <v/>
      </c>
      <c r="O561" s="25"/>
      <c r="P561" s="25"/>
      <c r="Q561" s="12"/>
      <c r="R561" s="13"/>
      <c r="S561" s="13"/>
      <c r="T561" s="14" t="str">
        <f aca="false">IF($B561="","",IF(AND($P561="Ha",$N561="Ha",OR($R561="",$R561&lt;=Boshqaruv!$C$12),OR($S561="",$S561&gt;Boshqaruv!$C$12)),"Ha",""))</f>
        <v/>
      </c>
      <c r="U561" s="13"/>
      <c r="V561" s="12"/>
      <c r="W561" s="14" t="str">
        <f aca="false">IF(OR($B561="",$C561=""),"",IF(COUNTIFS($B$5:$B$1804,$B561,$C$5:$C$1804,$C561)&gt;1,"Takror",""))</f>
        <v/>
      </c>
    </row>
    <row r="562" customFormat="false" ht="15" hidden="false" customHeight="false" outlineLevel="0" collapsed="false">
      <c r="A562" s="8" t="n">
        <v>558</v>
      </c>
      <c r="B562" s="12"/>
      <c r="C562" s="13"/>
      <c r="D562" s="24"/>
      <c r="E562" s="25"/>
      <c r="F562" s="12"/>
      <c r="G562" s="12"/>
      <c r="H562" s="25"/>
      <c r="I562" s="26" t="str">
        <f aca="false">IF(OR($B562="",$C562=""),"",$B562&amp;" ("&amp;DAY($C562)&amp;"."&amp;MONTH($C562)&amp;"."&amp;YEAR($C562)&amp;")")</f>
        <v/>
      </c>
      <c r="J562" s="14" t="str">
        <f aca="false">IF($C562="","",INT((Boshqaruv!$C$12-$C562)/365.25))</f>
        <v/>
      </c>
      <c r="K562" s="14" t="str">
        <f aca="false">IF($J562="","",IF($J562&lt;=14,"Ha","Yo'q"))</f>
        <v/>
      </c>
      <c r="L562" s="13"/>
      <c r="M562" s="13"/>
      <c r="N562" s="14" t="str">
        <f aca="false">IF($B562="","",IF(AND(OR($L562="",$L562&lt;=Boshqaruv!$C$12),OR($M562="",$M562&gt;Boshqaruv!$C$12)),"Ha",""))</f>
        <v/>
      </c>
      <c r="O562" s="25"/>
      <c r="P562" s="25"/>
      <c r="Q562" s="12"/>
      <c r="R562" s="13"/>
      <c r="S562" s="13"/>
      <c r="T562" s="14" t="str">
        <f aca="false">IF($B562="","",IF(AND($P562="Ha",$N562="Ha",OR($R562="",$R562&lt;=Boshqaruv!$C$12),OR($S562="",$S562&gt;Boshqaruv!$C$12)),"Ha",""))</f>
        <v/>
      </c>
      <c r="U562" s="13"/>
      <c r="V562" s="12"/>
      <c r="W562" s="14" t="str">
        <f aca="false">IF(OR($B562="",$C562=""),"",IF(COUNTIFS($B$5:$B$1804,$B562,$C$5:$C$1804,$C562)&gt;1,"Takror",""))</f>
        <v/>
      </c>
    </row>
    <row r="563" customFormat="false" ht="15" hidden="false" customHeight="false" outlineLevel="0" collapsed="false">
      <c r="A563" s="8" t="n">
        <v>559</v>
      </c>
      <c r="B563" s="12"/>
      <c r="C563" s="13"/>
      <c r="D563" s="24"/>
      <c r="E563" s="25"/>
      <c r="F563" s="12"/>
      <c r="G563" s="12"/>
      <c r="H563" s="25"/>
      <c r="I563" s="26" t="str">
        <f aca="false">IF(OR($B563="",$C563=""),"",$B563&amp;" ("&amp;DAY($C563)&amp;"."&amp;MONTH($C563)&amp;"."&amp;YEAR($C563)&amp;")")</f>
        <v/>
      </c>
      <c r="J563" s="14" t="str">
        <f aca="false">IF($C563="","",INT((Boshqaruv!$C$12-$C563)/365.25))</f>
        <v/>
      </c>
      <c r="K563" s="14" t="str">
        <f aca="false">IF($J563="","",IF($J563&lt;=14,"Ha","Yo'q"))</f>
        <v/>
      </c>
      <c r="L563" s="13"/>
      <c r="M563" s="13"/>
      <c r="N563" s="14" t="str">
        <f aca="false">IF($B563="","",IF(AND(OR($L563="",$L563&lt;=Boshqaruv!$C$12),OR($M563="",$M563&gt;Boshqaruv!$C$12)),"Ha",""))</f>
        <v/>
      </c>
      <c r="O563" s="25"/>
      <c r="P563" s="25"/>
      <c r="Q563" s="12"/>
      <c r="R563" s="13"/>
      <c r="S563" s="13"/>
      <c r="T563" s="14" t="str">
        <f aca="false">IF($B563="","",IF(AND($P563="Ha",$N563="Ha",OR($R563="",$R563&lt;=Boshqaruv!$C$12),OR($S563="",$S563&gt;Boshqaruv!$C$12)),"Ha",""))</f>
        <v/>
      </c>
      <c r="U563" s="13"/>
      <c r="V563" s="12"/>
      <c r="W563" s="14" t="str">
        <f aca="false">IF(OR($B563="",$C563=""),"",IF(COUNTIFS($B$5:$B$1804,$B563,$C$5:$C$1804,$C563)&gt;1,"Takror",""))</f>
        <v/>
      </c>
    </row>
    <row r="564" customFormat="false" ht="15" hidden="false" customHeight="false" outlineLevel="0" collapsed="false">
      <c r="A564" s="8" t="n">
        <v>560</v>
      </c>
      <c r="B564" s="12"/>
      <c r="C564" s="13"/>
      <c r="D564" s="24"/>
      <c r="E564" s="25"/>
      <c r="F564" s="12"/>
      <c r="G564" s="12"/>
      <c r="H564" s="25"/>
      <c r="I564" s="26" t="str">
        <f aca="false">IF(OR($B564="",$C564=""),"",$B564&amp;" ("&amp;DAY($C564)&amp;"."&amp;MONTH($C564)&amp;"."&amp;YEAR($C564)&amp;")")</f>
        <v/>
      </c>
      <c r="J564" s="14" t="str">
        <f aca="false">IF($C564="","",INT((Boshqaruv!$C$12-$C564)/365.25))</f>
        <v/>
      </c>
      <c r="K564" s="14" t="str">
        <f aca="false">IF($J564="","",IF($J564&lt;=14,"Ha","Yo'q"))</f>
        <v/>
      </c>
      <c r="L564" s="13"/>
      <c r="M564" s="13"/>
      <c r="N564" s="14" t="str">
        <f aca="false">IF($B564="","",IF(AND(OR($L564="",$L564&lt;=Boshqaruv!$C$12),OR($M564="",$M564&gt;Boshqaruv!$C$12)),"Ha",""))</f>
        <v/>
      </c>
      <c r="O564" s="25"/>
      <c r="P564" s="25"/>
      <c r="Q564" s="12"/>
      <c r="R564" s="13"/>
      <c r="S564" s="13"/>
      <c r="T564" s="14" t="str">
        <f aca="false">IF($B564="","",IF(AND($P564="Ha",$N564="Ha",OR($R564="",$R564&lt;=Boshqaruv!$C$12),OR($S564="",$S564&gt;Boshqaruv!$C$12)),"Ha",""))</f>
        <v/>
      </c>
      <c r="U564" s="13"/>
      <c r="V564" s="12"/>
      <c r="W564" s="14" t="str">
        <f aca="false">IF(OR($B564="",$C564=""),"",IF(COUNTIFS($B$5:$B$1804,$B564,$C$5:$C$1804,$C564)&gt;1,"Takror",""))</f>
        <v/>
      </c>
    </row>
    <row r="565" customFormat="false" ht="15" hidden="false" customHeight="false" outlineLevel="0" collapsed="false">
      <c r="A565" s="8" t="n">
        <v>561</v>
      </c>
      <c r="B565" s="12"/>
      <c r="C565" s="13"/>
      <c r="D565" s="24"/>
      <c r="E565" s="25"/>
      <c r="F565" s="12"/>
      <c r="G565" s="12"/>
      <c r="H565" s="25"/>
      <c r="I565" s="26" t="str">
        <f aca="false">IF(OR($B565="",$C565=""),"",$B565&amp;" ("&amp;DAY($C565)&amp;"."&amp;MONTH($C565)&amp;"."&amp;YEAR($C565)&amp;")")</f>
        <v/>
      </c>
      <c r="J565" s="14" t="str">
        <f aca="false">IF($C565="","",INT((Boshqaruv!$C$12-$C565)/365.25))</f>
        <v/>
      </c>
      <c r="K565" s="14" t="str">
        <f aca="false">IF($J565="","",IF($J565&lt;=14,"Ha","Yo'q"))</f>
        <v/>
      </c>
      <c r="L565" s="13"/>
      <c r="M565" s="13"/>
      <c r="N565" s="14" t="str">
        <f aca="false">IF($B565="","",IF(AND(OR($L565="",$L565&lt;=Boshqaruv!$C$12),OR($M565="",$M565&gt;Boshqaruv!$C$12)),"Ha",""))</f>
        <v/>
      </c>
      <c r="O565" s="25"/>
      <c r="P565" s="25"/>
      <c r="Q565" s="12"/>
      <c r="R565" s="13"/>
      <c r="S565" s="13"/>
      <c r="T565" s="14" t="str">
        <f aca="false">IF($B565="","",IF(AND($P565="Ha",$N565="Ha",OR($R565="",$R565&lt;=Boshqaruv!$C$12),OR($S565="",$S565&gt;Boshqaruv!$C$12)),"Ha",""))</f>
        <v/>
      </c>
      <c r="U565" s="13"/>
      <c r="V565" s="12"/>
      <c r="W565" s="14" t="str">
        <f aca="false">IF(OR($B565="",$C565=""),"",IF(COUNTIFS($B$5:$B$1804,$B565,$C$5:$C$1804,$C565)&gt;1,"Takror",""))</f>
        <v/>
      </c>
    </row>
    <row r="566" customFormat="false" ht="15" hidden="false" customHeight="false" outlineLevel="0" collapsed="false">
      <c r="A566" s="8" t="n">
        <v>562</v>
      </c>
      <c r="B566" s="12"/>
      <c r="C566" s="13"/>
      <c r="D566" s="24"/>
      <c r="E566" s="25"/>
      <c r="F566" s="12"/>
      <c r="G566" s="12"/>
      <c r="H566" s="25"/>
      <c r="I566" s="26" t="str">
        <f aca="false">IF(OR($B566="",$C566=""),"",$B566&amp;" ("&amp;DAY($C566)&amp;"."&amp;MONTH($C566)&amp;"."&amp;YEAR($C566)&amp;")")</f>
        <v/>
      </c>
      <c r="J566" s="14" t="str">
        <f aca="false">IF($C566="","",INT((Boshqaruv!$C$12-$C566)/365.25))</f>
        <v/>
      </c>
      <c r="K566" s="14" t="str">
        <f aca="false">IF($J566="","",IF($J566&lt;=14,"Ha","Yo'q"))</f>
        <v/>
      </c>
      <c r="L566" s="13"/>
      <c r="M566" s="13"/>
      <c r="N566" s="14" t="str">
        <f aca="false">IF($B566="","",IF(AND(OR($L566="",$L566&lt;=Boshqaruv!$C$12),OR($M566="",$M566&gt;Boshqaruv!$C$12)),"Ha",""))</f>
        <v/>
      </c>
      <c r="O566" s="25"/>
      <c r="P566" s="25"/>
      <c r="Q566" s="12"/>
      <c r="R566" s="13"/>
      <c r="S566" s="13"/>
      <c r="T566" s="14" t="str">
        <f aca="false">IF($B566="","",IF(AND($P566="Ha",$N566="Ha",OR($R566="",$R566&lt;=Boshqaruv!$C$12),OR($S566="",$S566&gt;Boshqaruv!$C$12)),"Ha",""))</f>
        <v/>
      </c>
      <c r="U566" s="13"/>
      <c r="V566" s="12"/>
      <c r="W566" s="14" t="str">
        <f aca="false">IF(OR($B566="",$C566=""),"",IF(COUNTIFS($B$5:$B$1804,$B566,$C$5:$C$1804,$C566)&gt;1,"Takror",""))</f>
        <v/>
      </c>
    </row>
    <row r="567" customFormat="false" ht="15" hidden="false" customHeight="false" outlineLevel="0" collapsed="false">
      <c r="A567" s="8" t="n">
        <v>563</v>
      </c>
      <c r="B567" s="12"/>
      <c r="C567" s="13"/>
      <c r="D567" s="24"/>
      <c r="E567" s="25"/>
      <c r="F567" s="12"/>
      <c r="G567" s="12"/>
      <c r="H567" s="25"/>
      <c r="I567" s="26" t="str">
        <f aca="false">IF(OR($B567="",$C567=""),"",$B567&amp;" ("&amp;DAY($C567)&amp;"."&amp;MONTH($C567)&amp;"."&amp;YEAR($C567)&amp;")")</f>
        <v/>
      </c>
      <c r="J567" s="14" t="str">
        <f aca="false">IF($C567="","",INT((Boshqaruv!$C$12-$C567)/365.25))</f>
        <v/>
      </c>
      <c r="K567" s="14" t="str">
        <f aca="false">IF($J567="","",IF($J567&lt;=14,"Ha","Yo'q"))</f>
        <v/>
      </c>
      <c r="L567" s="13"/>
      <c r="M567" s="13"/>
      <c r="N567" s="14" t="str">
        <f aca="false">IF($B567="","",IF(AND(OR($L567="",$L567&lt;=Boshqaruv!$C$12),OR($M567="",$M567&gt;Boshqaruv!$C$12)),"Ha",""))</f>
        <v/>
      </c>
      <c r="O567" s="25"/>
      <c r="P567" s="25"/>
      <c r="Q567" s="12"/>
      <c r="R567" s="13"/>
      <c r="S567" s="13"/>
      <c r="T567" s="14" t="str">
        <f aca="false">IF($B567="","",IF(AND($P567="Ha",$N567="Ha",OR($R567="",$R567&lt;=Boshqaruv!$C$12),OR($S567="",$S567&gt;Boshqaruv!$C$12)),"Ha",""))</f>
        <v/>
      </c>
      <c r="U567" s="13"/>
      <c r="V567" s="12"/>
      <c r="W567" s="14" t="str">
        <f aca="false">IF(OR($B567="",$C567=""),"",IF(COUNTIFS($B$5:$B$1804,$B567,$C$5:$C$1804,$C567)&gt;1,"Takror",""))</f>
        <v/>
      </c>
    </row>
    <row r="568" customFormat="false" ht="15" hidden="false" customHeight="false" outlineLevel="0" collapsed="false">
      <c r="A568" s="8" t="n">
        <v>564</v>
      </c>
      <c r="B568" s="12"/>
      <c r="C568" s="13"/>
      <c r="D568" s="24"/>
      <c r="E568" s="25"/>
      <c r="F568" s="12"/>
      <c r="G568" s="12"/>
      <c r="H568" s="25"/>
      <c r="I568" s="26" t="str">
        <f aca="false">IF(OR($B568="",$C568=""),"",$B568&amp;" ("&amp;DAY($C568)&amp;"."&amp;MONTH($C568)&amp;"."&amp;YEAR($C568)&amp;")")</f>
        <v/>
      </c>
      <c r="J568" s="14" t="str">
        <f aca="false">IF($C568="","",INT((Boshqaruv!$C$12-$C568)/365.25))</f>
        <v/>
      </c>
      <c r="K568" s="14" t="str">
        <f aca="false">IF($J568="","",IF($J568&lt;=14,"Ha","Yo'q"))</f>
        <v/>
      </c>
      <c r="L568" s="13"/>
      <c r="M568" s="13"/>
      <c r="N568" s="14" t="str">
        <f aca="false">IF($B568="","",IF(AND(OR($L568="",$L568&lt;=Boshqaruv!$C$12),OR($M568="",$M568&gt;Boshqaruv!$C$12)),"Ha",""))</f>
        <v/>
      </c>
      <c r="O568" s="25"/>
      <c r="P568" s="25"/>
      <c r="Q568" s="12"/>
      <c r="R568" s="13"/>
      <c r="S568" s="13"/>
      <c r="T568" s="14" t="str">
        <f aca="false">IF($B568="","",IF(AND($P568="Ha",$N568="Ha",OR($R568="",$R568&lt;=Boshqaruv!$C$12),OR($S568="",$S568&gt;Boshqaruv!$C$12)),"Ha",""))</f>
        <v/>
      </c>
      <c r="U568" s="13"/>
      <c r="V568" s="12"/>
      <c r="W568" s="14" t="str">
        <f aca="false">IF(OR($B568="",$C568=""),"",IF(COUNTIFS($B$5:$B$1804,$B568,$C$5:$C$1804,$C568)&gt;1,"Takror",""))</f>
        <v/>
      </c>
    </row>
    <row r="569" customFormat="false" ht="15" hidden="false" customHeight="false" outlineLevel="0" collapsed="false">
      <c r="A569" s="8" t="n">
        <v>565</v>
      </c>
      <c r="B569" s="12"/>
      <c r="C569" s="13"/>
      <c r="D569" s="24"/>
      <c r="E569" s="25"/>
      <c r="F569" s="12"/>
      <c r="G569" s="12"/>
      <c r="H569" s="25"/>
      <c r="I569" s="26" t="str">
        <f aca="false">IF(OR($B569="",$C569=""),"",$B569&amp;" ("&amp;DAY($C569)&amp;"."&amp;MONTH($C569)&amp;"."&amp;YEAR($C569)&amp;")")</f>
        <v/>
      </c>
      <c r="J569" s="14" t="str">
        <f aca="false">IF($C569="","",INT((Boshqaruv!$C$12-$C569)/365.25))</f>
        <v/>
      </c>
      <c r="K569" s="14" t="str">
        <f aca="false">IF($J569="","",IF($J569&lt;=14,"Ha","Yo'q"))</f>
        <v/>
      </c>
      <c r="L569" s="13"/>
      <c r="M569" s="13"/>
      <c r="N569" s="14" t="str">
        <f aca="false">IF($B569="","",IF(AND(OR($L569="",$L569&lt;=Boshqaruv!$C$12),OR($M569="",$M569&gt;Boshqaruv!$C$12)),"Ha",""))</f>
        <v/>
      </c>
      <c r="O569" s="25"/>
      <c r="P569" s="25"/>
      <c r="Q569" s="12"/>
      <c r="R569" s="13"/>
      <c r="S569" s="13"/>
      <c r="T569" s="14" t="str">
        <f aca="false">IF($B569="","",IF(AND($P569="Ha",$N569="Ha",OR($R569="",$R569&lt;=Boshqaruv!$C$12),OR($S569="",$S569&gt;Boshqaruv!$C$12)),"Ha",""))</f>
        <v/>
      </c>
      <c r="U569" s="13"/>
      <c r="V569" s="12"/>
      <c r="W569" s="14" t="str">
        <f aca="false">IF(OR($B569="",$C569=""),"",IF(COUNTIFS($B$5:$B$1804,$B569,$C$5:$C$1804,$C569)&gt;1,"Takror",""))</f>
        <v/>
      </c>
    </row>
    <row r="570" customFormat="false" ht="15" hidden="false" customHeight="false" outlineLevel="0" collapsed="false">
      <c r="A570" s="8" t="n">
        <v>566</v>
      </c>
      <c r="B570" s="12"/>
      <c r="C570" s="13"/>
      <c r="D570" s="24"/>
      <c r="E570" s="25"/>
      <c r="F570" s="12"/>
      <c r="G570" s="12"/>
      <c r="H570" s="25"/>
      <c r="I570" s="26" t="str">
        <f aca="false">IF(OR($B570="",$C570=""),"",$B570&amp;" ("&amp;DAY($C570)&amp;"."&amp;MONTH($C570)&amp;"."&amp;YEAR($C570)&amp;")")</f>
        <v/>
      </c>
      <c r="J570" s="14" t="str">
        <f aca="false">IF($C570="","",INT((Boshqaruv!$C$12-$C570)/365.25))</f>
        <v/>
      </c>
      <c r="K570" s="14" t="str">
        <f aca="false">IF($J570="","",IF($J570&lt;=14,"Ha","Yo'q"))</f>
        <v/>
      </c>
      <c r="L570" s="13"/>
      <c r="M570" s="13"/>
      <c r="N570" s="14" t="str">
        <f aca="false">IF($B570="","",IF(AND(OR($L570="",$L570&lt;=Boshqaruv!$C$12),OR($M570="",$M570&gt;Boshqaruv!$C$12)),"Ha",""))</f>
        <v/>
      </c>
      <c r="O570" s="25"/>
      <c r="P570" s="25"/>
      <c r="Q570" s="12"/>
      <c r="R570" s="13"/>
      <c r="S570" s="13"/>
      <c r="T570" s="14" t="str">
        <f aca="false">IF($B570="","",IF(AND($P570="Ha",$N570="Ha",OR($R570="",$R570&lt;=Boshqaruv!$C$12),OR($S570="",$S570&gt;Boshqaruv!$C$12)),"Ha",""))</f>
        <v/>
      </c>
      <c r="U570" s="13"/>
      <c r="V570" s="12"/>
      <c r="W570" s="14" t="str">
        <f aca="false">IF(OR($B570="",$C570=""),"",IF(COUNTIFS($B$5:$B$1804,$B570,$C$5:$C$1804,$C570)&gt;1,"Takror",""))</f>
        <v/>
      </c>
    </row>
    <row r="571" customFormat="false" ht="15" hidden="false" customHeight="false" outlineLevel="0" collapsed="false">
      <c r="A571" s="8" t="n">
        <v>567</v>
      </c>
      <c r="B571" s="12"/>
      <c r="C571" s="13"/>
      <c r="D571" s="24"/>
      <c r="E571" s="25"/>
      <c r="F571" s="12"/>
      <c r="G571" s="12"/>
      <c r="H571" s="25"/>
      <c r="I571" s="26" t="str">
        <f aca="false">IF(OR($B571="",$C571=""),"",$B571&amp;" ("&amp;DAY($C571)&amp;"."&amp;MONTH($C571)&amp;"."&amp;YEAR($C571)&amp;")")</f>
        <v/>
      </c>
      <c r="J571" s="14" t="str">
        <f aca="false">IF($C571="","",INT((Boshqaruv!$C$12-$C571)/365.25))</f>
        <v/>
      </c>
      <c r="K571" s="14" t="str">
        <f aca="false">IF($J571="","",IF($J571&lt;=14,"Ha","Yo'q"))</f>
        <v/>
      </c>
      <c r="L571" s="13"/>
      <c r="M571" s="13"/>
      <c r="N571" s="14" t="str">
        <f aca="false">IF($B571="","",IF(AND(OR($L571="",$L571&lt;=Boshqaruv!$C$12),OR($M571="",$M571&gt;Boshqaruv!$C$12)),"Ha",""))</f>
        <v/>
      </c>
      <c r="O571" s="25"/>
      <c r="P571" s="25"/>
      <c r="Q571" s="12"/>
      <c r="R571" s="13"/>
      <c r="S571" s="13"/>
      <c r="T571" s="14" t="str">
        <f aca="false">IF($B571="","",IF(AND($P571="Ha",$N571="Ha",OR($R571="",$R571&lt;=Boshqaruv!$C$12),OR($S571="",$S571&gt;Boshqaruv!$C$12)),"Ha",""))</f>
        <v/>
      </c>
      <c r="U571" s="13"/>
      <c r="V571" s="12"/>
      <c r="W571" s="14" t="str">
        <f aca="false">IF(OR($B571="",$C571=""),"",IF(COUNTIFS($B$5:$B$1804,$B571,$C$5:$C$1804,$C571)&gt;1,"Takror",""))</f>
        <v/>
      </c>
    </row>
    <row r="572" customFormat="false" ht="15" hidden="false" customHeight="false" outlineLevel="0" collapsed="false">
      <c r="A572" s="8" t="n">
        <v>568</v>
      </c>
      <c r="B572" s="12"/>
      <c r="C572" s="13"/>
      <c r="D572" s="24"/>
      <c r="E572" s="25"/>
      <c r="F572" s="12"/>
      <c r="G572" s="12"/>
      <c r="H572" s="25"/>
      <c r="I572" s="26" t="str">
        <f aca="false">IF(OR($B572="",$C572=""),"",$B572&amp;" ("&amp;DAY($C572)&amp;"."&amp;MONTH($C572)&amp;"."&amp;YEAR($C572)&amp;")")</f>
        <v/>
      </c>
      <c r="J572" s="14" t="str">
        <f aca="false">IF($C572="","",INT((Boshqaruv!$C$12-$C572)/365.25))</f>
        <v/>
      </c>
      <c r="K572" s="14" t="str">
        <f aca="false">IF($J572="","",IF($J572&lt;=14,"Ha","Yo'q"))</f>
        <v/>
      </c>
      <c r="L572" s="13"/>
      <c r="M572" s="13"/>
      <c r="N572" s="14" t="str">
        <f aca="false">IF($B572="","",IF(AND(OR($L572="",$L572&lt;=Boshqaruv!$C$12),OR($M572="",$M572&gt;Boshqaruv!$C$12)),"Ha",""))</f>
        <v/>
      </c>
      <c r="O572" s="25"/>
      <c r="P572" s="25"/>
      <c r="Q572" s="12"/>
      <c r="R572" s="13"/>
      <c r="S572" s="13"/>
      <c r="T572" s="14" t="str">
        <f aca="false">IF($B572="","",IF(AND($P572="Ha",$N572="Ha",OR($R572="",$R572&lt;=Boshqaruv!$C$12),OR($S572="",$S572&gt;Boshqaruv!$C$12)),"Ha",""))</f>
        <v/>
      </c>
      <c r="U572" s="13"/>
      <c r="V572" s="12"/>
      <c r="W572" s="14" t="str">
        <f aca="false">IF(OR($B572="",$C572=""),"",IF(COUNTIFS($B$5:$B$1804,$B572,$C$5:$C$1804,$C572)&gt;1,"Takror",""))</f>
        <v/>
      </c>
    </row>
    <row r="573" customFormat="false" ht="15" hidden="false" customHeight="false" outlineLevel="0" collapsed="false">
      <c r="A573" s="8" t="n">
        <v>569</v>
      </c>
      <c r="B573" s="12"/>
      <c r="C573" s="13"/>
      <c r="D573" s="24"/>
      <c r="E573" s="25"/>
      <c r="F573" s="12"/>
      <c r="G573" s="12"/>
      <c r="H573" s="25"/>
      <c r="I573" s="26" t="str">
        <f aca="false">IF(OR($B573="",$C573=""),"",$B573&amp;" ("&amp;DAY($C573)&amp;"."&amp;MONTH($C573)&amp;"."&amp;YEAR($C573)&amp;")")</f>
        <v/>
      </c>
      <c r="J573" s="14" t="str">
        <f aca="false">IF($C573="","",INT((Boshqaruv!$C$12-$C573)/365.25))</f>
        <v/>
      </c>
      <c r="K573" s="14" t="str">
        <f aca="false">IF($J573="","",IF($J573&lt;=14,"Ha","Yo'q"))</f>
        <v/>
      </c>
      <c r="L573" s="13"/>
      <c r="M573" s="13"/>
      <c r="N573" s="14" t="str">
        <f aca="false">IF($B573="","",IF(AND(OR($L573="",$L573&lt;=Boshqaruv!$C$12),OR($M573="",$M573&gt;Boshqaruv!$C$12)),"Ha",""))</f>
        <v/>
      </c>
      <c r="O573" s="25"/>
      <c r="P573" s="25"/>
      <c r="Q573" s="12"/>
      <c r="R573" s="13"/>
      <c r="S573" s="13"/>
      <c r="T573" s="14" t="str">
        <f aca="false">IF($B573="","",IF(AND($P573="Ha",$N573="Ha",OR($R573="",$R573&lt;=Boshqaruv!$C$12),OR($S573="",$S573&gt;Boshqaruv!$C$12)),"Ha",""))</f>
        <v/>
      </c>
      <c r="U573" s="13"/>
      <c r="V573" s="12"/>
      <c r="W573" s="14" t="str">
        <f aca="false">IF(OR($B573="",$C573=""),"",IF(COUNTIFS($B$5:$B$1804,$B573,$C$5:$C$1804,$C573)&gt;1,"Takror",""))</f>
        <v/>
      </c>
    </row>
    <row r="574" customFormat="false" ht="15" hidden="false" customHeight="false" outlineLevel="0" collapsed="false">
      <c r="A574" s="8" t="n">
        <v>570</v>
      </c>
      <c r="B574" s="12"/>
      <c r="C574" s="13"/>
      <c r="D574" s="24"/>
      <c r="E574" s="25"/>
      <c r="F574" s="12"/>
      <c r="G574" s="12"/>
      <c r="H574" s="25"/>
      <c r="I574" s="26" t="str">
        <f aca="false">IF(OR($B574="",$C574=""),"",$B574&amp;" ("&amp;DAY($C574)&amp;"."&amp;MONTH($C574)&amp;"."&amp;YEAR($C574)&amp;")")</f>
        <v/>
      </c>
      <c r="J574" s="14" t="str">
        <f aca="false">IF($C574="","",INT((Boshqaruv!$C$12-$C574)/365.25))</f>
        <v/>
      </c>
      <c r="K574" s="14" t="str">
        <f aca="false">IF($J574="","",IF($J574&lt;=14,"Ha","Yo'q"))</f>
        <v/>
      </c>
      <c r="L574" s="13"/>
      <c r="M574" s="13"/>
      <c r="N574" s="14" t="str">
        <f aca="false">IF($B574="","",IF(AND(OR($L574="",$L574&lt;=Boshqaruv!$C$12),OR($M574="",$M574&gt;Boshqaruv!$C$12)),"Ha",""))</f>
        <v/>
      </c>
      <c r="O574" s="25"/>
      <c r="P574" s="25"/>
      <c r="Q574" s="12"/>
      <c r="R574" s="13"/>
      <c r="S574" s="13"/>
      <c r="T574" s="14" t="str">
        <f aca="false">IF($B574="","",IF(AND($P574="Ha",$N574="Ha",OR($R574="",$R574&lt;=Boshqaruv!$C$12),OR($S574="",$S574&gt;Boshqaruv!$C$12)),"Ha",""))</f>
        <v/>
      </c>
      <c r="U574" s="13"/>
      <c r="V574" s="12"/>
      <c r="W574" s="14" t="str">
        <f aca="false">IF(OR($B574="",$C574=""),"",IF(COUNTIFS($B$5:$B$1804,$B574,$C$5:$C$1804,$C574)&gt;1,"Takror",""))</f>
        <v/>
      </c>
    </row>
    <row r="575" customFormat="false" ht="15" hidden="false" customHeight="false" outlineLevel="0" collapsed="false">
      <c r="A575" s="8" t="n">
        <v>571</v>
      </c>
      <c r="B575" s="12"/>
      <c r="C575" s="13"/>
      <c r="D575" s="24"/>
      <c r="E575" s="25"/>
      <c r="F575" s="12"/>
      <c r="G575" s="12"/>
      <c r="H575" s="25"/>
      <c r="I575" s="26" t="str">
        <f aca="false">IF(OR($B575="",$C575=""),"",$B575&amp;" ("&amp;DAY($C575)&amp;"."&amp;MONTH($C575)&amp;"."&amp;YEAR($C575)&amp;")")</f>
        <v/>
      </c>
      <c r="J575" s="14" t="str">
        <f aca="false">IF($C575="","",INT((Boshqaruv!$C$12-$C575)/365.25))</f>
        <v/>
      </c>
      <c r="K575" s="14" t="str">
        <f aca="false">IF($J575="","",IF($J575&lt;=14,"Ha","Yo'q"))</f>
        <v/>
      </c>
      <c r="L575" s="13"/>
      <c r="M575" s="13"/>
      <c r="N575" s="14" t="str">
        <f aca="false">IF($B575="","",IF(AND(OR($L575="",$L575&lt;=Boshqaruv!$C$12),OR($M575="",$M575&gt;Boshqaruv!$C$12)),"Ha",""))</f>
        <v/>
      </c>
      <c r="O575" s="25"/>
      <c r="P575" s="25"/>
      <c r="Q575" s="12"/>
      <c r="R575" s="13"/>
      <c r="S575" s="13"/>
      <c r="T575" s="14" t="str">
        <f aca="false">IF($B575="","",IF(AND($P575="Ha",$N575="Ha",OR($R575="",$R575&lt;=Boshqaruv!$C$12),OR($S575="",$S575&gt;Boshqaruv!$C$12)),"Ha",""))</f>
        <v/>
      </c>
      <c r="U575" s="13"/>
      <c r="V575" s="12"/>
      <c r="W575" s="14" t="str">
        <f aca="false">IF(OR($B575="",$C575=""),"",IF(COUNTIFS($B$5:$B$1804,$B575,$C$5:$C$1804,$C575)&gt;1,"Takror",""))</f>
        <v/>
      </c>
    </row>
    <row r="576" customFormat="false" ht="15" hidden="false" customHeight="false" outlineLevel="0" collapsed="false">
      <c r="A576" s="8" t="n">
        <v>572</v>
      </c>
      <c r="B576" s="12"/>
      <c r="C576" s="13"/>
      <c r="D576" s="24"/>
      <c r="E576" s="25"/>
      <c r="F576" s="12"/>
      <c r="G576" s="12"/>
      <c r="H576" s="25"/>
      <c r="I576" s="26" t="str">
        <f aca="false">IF(OR($B576="",$C576=""),"",$B576&amp;" ("&amp;DAY($C576)&amp;"."&amp;MONTH($C576)&amp;"."&amp;YEAR($C576)&amp;")")</f>
        <v/>
      </c>
      <c r="J576" s="14" t="str">
        <f aca="false">IF($C576="","",INT((Boshqaruv!$C$12-$C576)/365.25))</f>
        <v/>
      </c>
      <c r="K576" s="14" t="str">
        <f aca="false">IF($J576="","",IF($J576&lt;=14,"Ha","Yo'q"))</f>
        <v/>
      </c>
      <c r="L576" s="13"/>
      <c r="M576" s="13"/>
      <c r="N576" s="14" t="str">
        <f aca="false">IF($B576="","",IF(AND(OR($L576="",$L576&lt;=Boshqaruv!$C$12),OR($M576="",$M576&gt;Boshqaruv!$C$12)),"Ha",""))</f>
        <v/>
      </c>
      <c r="O576" s="25"/>
      <c r="P576" s="25"/>
      <c r="Q576" s="12"/>
      <c r="R576" s="13"/>
      <c r="S576" s="13"/>
      <c r="T576" s="14" t="str">
        <f aca="false">IF($B576="","",IF(AND($P576="Ha",$N576="Ha",OR($R576="",$R576&lt;=Boshqaruv!$C$12),OR($S576="",$S576&gt;Boshqaruv!$C$12)),"Ha",""))</f>
        <v/>
      </c>
      <c r="U576" s="13"/>
      <c r="V576" s="12"/>
      <c r="W576" s="14" t="str">
        <f aca="false">IF(OR($B576="",$C576=""),"",IF(COUNTIFS($B$5:$B$1804,$B576,$C$5:$C$1804,$C576)&gt;1,"Takror",""))</f>
        <v/>
      </c>
    </row>
    <row r="577" customFormat="false" ht="15" hidden="false" customHeight="false" outlineLevel="0" collapsed="false">
      <c r="A577" s="8" t="n">
        <v>573</v>
      </c>
      <c r="B577" s="12"/>
      <c r="C577" s="13"/>
      <c r="D577" s="24"/>
      <c r="E577" s="25"/>
      <c r="F577" s="12"/>
      <c r="G577" s="12"/>
      <c r="H577" s="25"/>
      <c r="I577" s="26" t="str">
        <f aca="false">IF(OR($B577="",$C577=""),"",$B577&amp;" ("&amp;DAY($C577)&amp;"."&amp;MONTH($C577)&amp;"."&amp;YEAR($C577)&amp;")")</f>
        <v/>
      </c>
      <c r="J577" s="14" t="str">
        <f aca="false">IF($C577="","",INT((Boshqaruv!$C$12-$C577)/365.25))</f>
        <v/>
      </c>
      <c r="K577" s="14" t="str">
        <f aca="false">IF($J577="","",IF($J577&lt;=14,"Ha","Yo'q"))</f>
        <v/>
      </c>
      <c r="L577" s="13"/>
      <c r="M577" s="13"/>
      <c r="N577" s="14" t="str">
        <f aca="false">IF($B577="","",IF(AND(OR($L577="",$L577&lt;=Boshqaruv!$C$12),OR($M577="",$M577&gt;Boshqaruv!$C$12)),"Ha",""))</f>
        <v/>
      </c>
      <c r="O577" s="25"/>
      <c r="P577" s="25"/>
      <c r="Q577" s="12"/>
      <c r="R577" s="13"/>
      <c r="S577" s="13"/>
      <c r="T577" s="14" t="str">
        <f aca="false">IF($B577="","",IF(AND($P577="Ha",$N577="Ha",OR($R577="",$R577&lt;=Boshqaruv!$C$12),OR($S577="",$S577&gt;Boshqaruv!$C$12)),"Ha",""))</f>
        <v/>
      </c>
      <c r="U577" s="13"/>
      <c r="V577" s="12"/>
      <c r="W577" s="14" t="str">
        <f aca="false">IF(OR($B577="",$C577=""),"",IF(COUNTIFS($B$5:$B$1804,$B577,$C$5:$C$1804,$C577)&gt;1,"Takror",""))</f>
        <v/>
      </c>
    </row>
    <row r="578" customFormat="false" ht="15" hidden="false" customHeight="false" outlineLevel="0" collapsed="false">
      <c r="A578" s="8" t="n">
        <v>574</v>
      </c>
      <c r="B578" s="12"/>
      <c r="C578" s="13"/>
      <c r="D578" s="24"/>
      <c r="E578" s="25"/>
      <c r="F578" s="12"/>
      <c r="G578" s="12"/>
      <c r="H578" s="25"/>
      <c r="I578" s="26" t="str">
        <f aca="false">IF(OR($B578="",$C578=""),"",$B578&amp;" ("&amp;DAY($C578)&amp;"."&amp;MONTH($C578)&amp;"."&amp;YEAR($C578)&amp;")")</f>
        <v/>
      </c>
      <c r="J578" s="14" t="str">
        <f aca="false">IF($C578="","",INT((Boshqaruv!$C$12-$C578)/365.25))</f>
        <v/>
      </c>
      <c r="K578" s="14" t="str">
        <f aca="false">IF($J578="","",IF($J578&lt;=14,"Ha","Yo'q"))</f>
        <v/>
      </c>
      <c r="L578" s="13"/>
      <c r="M578" s="13"/>
      <c r="N578" s="14" t="str">
        <f aca="false">IF($B578="","",IF(AND(OR($L578="",$L578&lt;=Boshqaruv!$C$12),OR($M578="",$M578&gt;Boshqaruv!$C$12)),"Ha",""))</f>
        <v/>
      </c>
      <c r="O578" s="25"/>
      <c r="P578" s="25"/>
      <c r="Q578" s="12"/>
      <c r="R578" s="13"/>
      <c r="S578" s="13"/>
      <c r="T578" s="14" t="str">
        <f aca="false">IF($B578="","",IF(AND($P578="Ha",$N578="Ha",OR($R578="",$R578&lt;=Boshqaruv!$C$12),OR($S578="",$S578&gt;Boshqaruv!$C$12)),"Ha",""))</f>
        <v/>
      </c>
      <c r="U578" s="13"/>
      <c r="V578" s="12"/>
      <c r="W578" s="14" t="str">
        <f aca="false">IF(OR($B578="",$C578=""),"",IF(COUNTIFS($B$5:$B$1804,$B578,$C$5:$C$1804,$C578)&gt;1,"Takror",""))</f>
        <v/>
      </c>
    </row>
    <row r="579" customFormat="false" ht="15" hidden="false" customHeight="false" outlineLevel="0" collapsed="false">
      <c r="A579" s="8" t="n">
        <v>575</v>
      </c>
      <c r="B579" s="12"/>
      <c r="C579" s="13"/>
      <c r="D579" s="24"/>
      <c r="E579" s="25"/>
      <c r="F579" s="12"/>
      <c r="G579" s="12"/>
      <c r="H579" s="25"/>
      <c r="I579" s="26" t="str">
        <f aca="false">IF(OR($B579="",$C579=""),"",$B579&amp;" ("&amp;DAY($C579)&amp;"."&amp;MONTH($C579)&amp;"."&amp;YEAR($C579)&amp;")")</f>
        <v/>
      </c>
      <c r="J579" s="14" t="str">
        <f aca="false">IF($C579="","",INT((Boshqaruv!$C$12-$C579)/365.25))</f>
        <v/>
      </c>
      <c r="K579" s="14" t="str">
        <f aca="false">IF($J579="","",IF($J579&lt;=14,"Ha","Yo'q"))</f>
        <v/>
      </c>
      <c r="L579" s="13"/>
      <c r="M579" s="13"/>
      <c r="N579" s="14" t="str">
        <f aca="false">IF($B579="","",IF(AND(OR($L579="",$L579&lt;=Boshqaruv!$C$12),OR($M579="",$M579&gt;Boshqaruv!$C$12)),"Ha",""))</f>
        <v/>
      </c>
      <c r="O579" s="25"/>
      <c r="P579" s="25"/>
      <c r="Q579" s="12"/>
      <c r="R579" s="13"/>
      <c r="S579" s="13"/>
      <c r="T579" s="14" t="str">
        <f aca="false">IF($B579="","",IF(AND($P579="Ha",$N579="Ha",OR($R579="",$R579&lt;=Boshqaruv!$C$12),OR($S579="",$S579&gt;Boshqaruv!$C$12)),"Ha",""))</f>
        <v/>
      </c>
      <c r="U579" s="13"/>
      <c r="V579" s="12"/>
      <c r="W579" s="14" t="str">
        <f aca="false">IF(OR($B579="",$C579=""),"",IF(COUNTIFS($B$5:$B$1804,$B579,$C$5:$C$1804,$C579)&gt;1,"Takror",""))</f>
        <v/>
      </c>
    </row>
    <row r="580" customFormat="false" ht="15" hidden="false" customHeight="false" outlineLevel="0" collapsed="false">
      <c r="A580" s="8" t="n">
        <v>576</v>
      </c>
      <c r="B580" s="12"/>
      <c r="C580" s="13"/>
      <c r="D580" s="24"/>
      <c r="E580" s="25"/>
      <c r="F580" s="12"/>
      <c r="G580" s="12"/>
      <c r="H580" s="25"/>
      <c r="I580" s="26" t="str">
        <f aca="false">IF(OR($B580="",$C580=""),"",$B580&amp;" ("&amp;DAY($C580)&amp;"."&amp;MONTH($C580)&amp;"."&amp;YEAR($C580)&amp;")")</f>
        <v/>
      </c>
      <c r="J580" s="14" t="str">
        <f aca="false">IF($C580="","",INT((Boshqaruv!$C$12-$C580)/365.25))</f>
        <v/>
      </c>
      <c r="K580" s="14" t="str">
        <f aca="false">IF($J580="","",IF($J580&lt;=14,"Ha","Yo'q"))</f>
        <v/>
      </c>
      <c r="L580" s="13"/>
      <c r="M580" s="13"/>
      <c r="N580" s="14" t="str">
        <f aca="false">IF($B580="","",IF(AND(OR($L580="",$L580&lt;=Boshqaruv!$C$12),OR($M580="",$M580&gt;Boshqaruv!$C$12)),"Ha",""))</f>
        <v/>
      </c>
      <c r="O580" s="25"/>
      <c r="P580" s="25"/>
      <c r="Q580" s="12"/>
      <c r="R580" s="13"/>
      <c r="S580" s="13"/>
      <c r="T580" s="14" t="str">
        <f aca="false">IF($B580="","",IF(AND($P580="Ha",$N580="Ha",OR($R580="",$R580&lt;=Boshqaruv!$C$12),OR($S580="",$S580&gt;Boshqaruv!$C$12)),"Ha",""))</f>
        <v/>
      </c>
      <c r="U580" s="13"/>
      <c r="V580" s="12"/>
      <c r="W580" s="14" t="str">
        <f aca="false">IF(OR($B580="",$C580=""),"",IF(COUNTIFS($B$5:$B$1804,$B580,$C$5:$C$1804,$C580)&gt;1,"Takror",""))</f>
        <v/>
      </c>
    </row>
    <row r="581" customFormat="false" ht="15" hidden="false" customHeight="false" outlineLevel="0" collapsed="false">
      <c r="A581" s="8" t="n">
        <v>577</v>
      </c>
      <c r="B581" s="12"/>
      <c r="C581" s="13"/>
      <c r="D581" s="24"/>
      <c r="E581" s="25"/>
      <c r="F581" s="12"/>
      <c r="G581" s="12"/>
      <c r="H581" s="25"/>
      <c r="I581" s="26" t="str">
        <f aca="false">IF(OR($B581="",$C581=""),"",$B581&amp;" ("&amp;DAY($C581)&amp;"."&amp;MONTH($C581)&amp;"."&amp;YEAR($C581)&amp;")")</f>
        <v/>
      </c>
      <c r="J581" s="14" t="str">
        <f aca="false">IF($C581="","",INT((Boshqaruv!$C$12-$C581)/365.25))</f>
        <v/>
      </c>
      <c r="K581" s="14" t="str">
        <f aca="false">IF($J581="","",IF($J581&lt;=14,"Ha","Yo'q"))</f>
        <v/>
      </c>
      <c r="L581" s="13"/>
      <c r="M581" s="13"/>
      <c r="N581" s="14" t="str">
        <f aca="false">IF($B581="","",IF(AND(OR($L581="",$L581&lt;=Boshqaruv!$C$12),OR($M581="",$M581&gt;Boshqaruv!$C$12)),"Ha",""))</f>
        <v/>
      </c>
      <c r="O581" s="25"/>
      <c r="P581" s="25"/>
      <c r="Q581" s="12"/>
      <c r="R581" s="13"/>
      <c r="S581" s="13"/>
      <c r="T581" s="14" t="str">
        <f aca="false">IF($B581="","",IF(AND($P581="Ha",$N581="Ha",OR($R581="",$R581&lt;=Boshqaruv!$C$12),OR($S581="",$S581&gt;Boshqaruv!$C$12)),"Ha",""))</f>
        <v/>
      </c>
      <c r="U581" s="13"/>
      <c r="V581" s="12"/>
      <c r="W581" s="14" t="str">
        <f aca="false">IF(OR($B581="",$C581=""),"",IF(COUNTIFS($B$5:$B$1804,$B581,$C$5:$C$1804,$C581)&gt;1,"Takror",""))</f>
        <v/>
      </c>
    </row>
    <row r="582" customFormat="false" ht="15" hidden="false" customHeight="false" outlineLevel="0" collapsed="false">
      <c r="A582" s="8" t="n">
        <v>578</v>
      </c>
      <c r="B582" s="12"/>
      <c r="C582" s="13"/>
      <c r="D582" s="24"/>
      <c r="E582" s="25"/>
      <c r="F582" s="12"/>
      <c r="G582" s="12"/>
      <c r="H582" s="25"/>
      <c r="I582" s="26" t="str">
        <f aca="false">IF(OR($B582="",$C582=""),"",$B582&amp;" ("&amp;DAY($C582)&amp;"."&amp;MONTH($C582)&amp;"."&amp;YEAR($C582)&amp;")")</f>
        <v/>
      </c>
      <c r="J582" s="14" t="str">
        <f aca="false">IF($C582="","",INT((Boshqaruv!$C$12-$C582)/365.25))</f>
        <v/>
      </c>
      <c r="K582" s="14" t="str">
        <f aca="false">IF($J582="","",IF($J582&lt;=14,"Ha","Yo'q"))</f>
        <v/>
      </c>
      <c r="L582" s="13"/>
      <c r="M582" s="13"/>
      <c r="N582" s="14" t="str">
        <f aca="false">IF($B582="","",IF(AND(OR($L582="",$L582&lt;=Boshqaruv!$C$12),OR($M582="",$M582&gt;Boshqaruv!$C$12)),"Ha",""))</f>
        <v/>
      </c>
      <c r="O582" s="25"/>
      <c r="P582" s="25"/>
      <c r="Q582" s="12"/>
      <c r="R582" s="13"/>
      <c r="S582" s="13"/>
      <c r="T582" s="14" t="str">
        <f aca="false">IF($B582="","",IF(AND($P582="Ha",$N582="Ha",OR($R582="",$R582&lt;=Boshqaruv!$C$12),OR($S582="",$S582&gt;Boshqaruv!$C$12)),"Ha",""))</f>
        <v/>
      </c>
      <c r="U582" s="13"/>
      <c r="V582" s="12"/>
      <c r="W582" s="14" t="str">
        <f aca="false">IF(OR($B582="",$C582=""),"",IF(COUNTIFS($B$5:$B$1804,$B582,$C$5:$C$1804,$C582)&gt;1,"Takror",""))</f>
        <v/>
      </c>
    </row>
    <row r="583" customFormat="false" ht="15" hidden="false" customHeight="false" outlineLevel="0" collapsed="false">
      <c r="A583" s="8" t="n">
        <v>579</v>
      </c>
      <c r="B583" s="12"/>
      <c r="C583" s="13"/>
      <c r="D583" s="24"/>
      <c r="E583" s="25"/>
      <c r="F583" s="12"/>
      <c r="G583" s="12"/>
      <c r="H583" s="25"/>
      <c r="I583" s="26" t="str">
        <f aca="false">IF(OR($B583="",$C583=""),"",$B583&amp;" ("&amp;DAY($C583)&amp;"."&amp;MONTH($C583)&amp;"."&amp;YEAR($C583)&amp;")")</f>
        <v/>
      </c>
      <c r="J583" s="14" t="str">
        <f aca="false">IF($C583="","",INT((Boshqaruv!$C$12-$C583)/365.25))</f>
        <v/>
      </c>
      <c r="K583" s="14" t="str">
        <f aca="false">IF($J583="","",IF($J583&lt;=14,"Ha","Yo'q"))</f>
        <v/>
      </c>
      <c r="L583" s="13"/>
      <c r="M583" s="13"/>
      <c r="N583" s="14" t="str">
        <f aca="false">IF($B583="","",IF(AND(OR($L583="",$L583&lt;=Boshqaruv!$C$12),OR($M583="",$M583&gt;Boshqaruv!$C$12)),"Ha",""))</f>
        <v/>
      </c>
      <c r="O583" s="25"/>
      <c r="P583" s="25"/>
      <c r="Q583" s="12"/>
      <c r="R583" s="13"/>
      <c r="S583" s="13"/>
      <c r="T583" s="14" t="str">
        <f aca="false">IF($B583="","",IF(AND($P583="Ha",$N583="Ha",OR($R583="",$R583&lt;=Boshqaruv!$C$12),OR($S583="",$S583&gt;Boshqaruv!$C$12)),"Ha",""))</f>
        <v/>
      </c>
      <c r="U583" s="13"/>
      <c r="V583" s="12"/>
      <c r="W583" s="14" t="str">
        <f aca="false">IF(OR($B583="",$C583=""),"",IF(COUNTIFS($B$5:$B$1804,$B583,$C$5:$C$1804,$C583)&gt;1,"Takror",""))</f>
        <v/>
      </c>
    </row>
    <row r="584" customFormat="false" ht="15" hidden="false" customHeight="false" outlineLevel="0" collapsed="false">
      <c r="A584" s="8" t="n">
        <v>580</v>
      </c>
      <c r="B584" s="12"/>
      <c r="C584" s="13"/>
      <c r="D584" s="24"/>
      <c r="E584" s="25"/>
      <c r="F584" s="12"/>
      <c r="G584" s="12"/>
      <c r="H584" s="25"/>
      <c r="I584" s="26" t="str">
        <f aca="false">IF(OR($B584="",$C584=""),"",$B584&amp;" ("&amp;DAY($C584)&amp;"."&amp;MONTH($C584)&amp;"."&amp;YEAR($C584)&amp;")")</f>
        <v/>
      </c>
      <c r="J584" s="14" t="str">
        <f aca="false">IF($C584="","",INT((Boshqaruv!$C$12-$C584)/365.25))</f>
        <v/>
      </c>
      <c r="K584" s="14" t="str">
        <f aca="false">IF($J584="","",IF($J584&lt;=14,"Ha","Yo'q"))</f>
        <v/>
      </c>
      <c r="L584" s="13"/>
      <c r="M584" s="13"/>
      <c r="N584" s="14" t="str">
        <f aca="false">IF($B584="","",IF(AND(OR($L584="",$L584&lt;=Boshqaruv!$C$12),OR($M584="",$M584&gt;Boshqaruv!$C$12)),"Ha",""))</f>
        <v/>
      </c>
      <c r="O584" s="25"/>
      <c r="P584" s="25"/>
      <c r="Q584" s="12"/>
      <c r="R584" s="13"/>
      <c r="S584" s="13"/>
      <c r="T584" s="14" t="str">
        <f aca="false">IF($B584="","",IF(AND($P584="Ha",$N584="Ha",OR($R584="",$R584&lt;=Boshqaruv!$C$12),OR($S584="",$S584&gt;Boshqaruv!$C$12)),"Ha",""))</f>
        <v/>
      </c>
      <c r="U584" s="13"/>
      <c r="V584" s="12"/>
      <c r="W584" s="14" t="str">
        <f aca="false">IF(OR($B584="",$C584=""),"",IF(COUNTIFS($B$5:$B$1804,$B584,$C$5:$C$1804,$C584)&gt;1,"Takror",""))</f>
        <v/>
      </c>
    </row>
    <row r="585" customFormat="false" ht="15" hidden="false" customHeight="false" outlineLevel="0" collapsed="false">
      <c r="A585" s="8" t="n">
        <v>581</v>
      </c>
      <c r="B585" s="12"/>
      <c r="C585" s="13"/>
      <c r="D585" s="24"/>
      <c r="E585" s="25"/>
      <c r="F585" s="12"/>
      <c r="G585" s="12"/>
      <c r="H585" s="25"/>
      <c r="I585" s="26" t="str">
        <f aca="false">IF(OR($B585="",$C585=""),"",$B585&amp;" ("&amp;DAY($C585)&amp;"."&amp;MONTH($C585)&amp;"."&amp;YEAR($C585)&amp;")")</f>
        <v/>
      </c>
      <c r="J585" s="14" t="str">
        <f aca="false">IF($C585="","",INT((Boshqaruv!$C$12-$C585)/365.25))</f>
        <v/>
      </c>
      <c r="K585" s="14" t="str">
        <f aca="false">IF($J585="","",IF($J585&lt;=14,"Ha","Yo'q"))</f>
        <v/>
      </c>
      <c r="L585" s="13"/>
      <c r="M585" s="13"/>
      <c r="N585" s="14" t="str">
        <f aca="false">IF($B585="","",IF(AND(OR($L585="",$L585&lt;=Boshqaruv!$C$12),OR($M585="",$M585&gt;Boshqaruv!$C$12)),"Ha",""))</f>
        <v/>
      </c>
      <c r="O585" s="25"/>
      <c r="P585" s="25"/>
      <c r="Q585" s="12"/>
      <c r="R585" s="13"/>
      <c r="S585" s="13"/>
      <c r="T585" s="14" t="str">
        <f aca="false">IF($B585="","",IF(AND($P585="Ha",$N585="Ha",OR($R585="",$R585&lt;=Boshqaruv!$C$12),OR($S585="",$S585&gt;Boshqaruv!$C$12)),"Ha",""))</f>
        <v/>
      </c>
      <c r="U585" s="13"/>
      <c r="V585" s="12"/>
      <c r="W585" s="14" t="str">
        <f aca="false">IF(OR($B585="",$C585=""),"",IF(COUNTIFS($B$5:$B$1804,$B585,$C$5:$C$1804,$C585)&gt;1,"Takror",""))</f>
        <v/>
      </c>
    </row>
    <row r="586" customFormat="false" ht="15" hidden="false" customHeight="false" outlineLevel="0" collapsed="false">
      <c r="A586" s="8" t="n">
        <v>582</v>
      </c>
      <c r="B586" s="12"/>
      <c r="C586" s="13"/>
      <c r="D586" s="24"/>
      <c r="E586" s="25"/>
      <c r="F586" s="12"/>
      <c r="G586" s="12"/>
      <c r="H586" s="25"/>
      <c r="I586" s="26" t="str">
        <f aca="false">IF(OR($B586="",$C586=""),"",$B586&amp;" ("&amp;DAY($C586)&amp;"."&amp;MONTH($C586)&amp;"."&amp;YEAR($C586)&amp;")")</f>
        <v/>
      </c>
      <c r="J586" s="14" t="str">
        <f aca="false">IF($C586="","",INT((Boshqaruv!$C$12-$C586)/365.25))</f>
        <v/>
      </c>
      <c r="K586" s="14" t="str">
        <f aca="false">IF($J586="","",IF($J586&lt;=14,"Ha","Yo'q"))</f>
        <v/>
      </c>
      <c r="L586" s="13"/>
      <c r="M586" s="13"/>
      <c r="N586" s="14" t="str">
        <f aca="false">IF($B586="","",IF(AND(OR($L586="",$L586&lt;=Boshqaruv!$C$12),OR($M586="",$M586&gt;Boshqaruv!$C$12)),"Ha",""))</f>
        <v/>
      </c>
      <c r="O586" s="25"/>
      <c r="P586" s="25"/>
      <c r="Q586" s="12"/>
      <c r="R586" s="13"/>
      <c r="S586" s="13"/>
      <c r="T586" s="14" t="str">
        <f aca="false">IF($B586="","",IF(AND($P586="Ha",$N586="Ha",OR($R586="",$R586&lt;=Boshqaruv!$C$12),OR($S586="",$S586&gt;Boshqaruv!$C$12)),"Ha",""))</f>
        <v/>
      </c>
      <c r="U586" s="13"/>
      <c r="V586" s="12"/>
      <c r="W586" s="14" t="str">
        <f aca="false">IF(OR($B586="",$C586=""),"",IF(COUNTIFS($B$5:$B$1804,$B586,$C$5:$C$1804,$C586)&gt;1,"Takror",""))</f>
        <v/>
      </c>
    </row>
    <row r="587" customFormat="false" ht="15" hidden="false" customHeight="false" outlineLevel="0" collapsed="false">
      <c r="A587" s="8" t="n">
        <v>583</v>
      </c>
      <c r="B587" s="12"/>
      <c r="C587" s="13"/>
      <c r="D587" s="24"/>
      <c r="E587" s="25"/>
      <c r="F587" s="12"/>
      <c r="G587" s="12"/>
      <c r="H587" s="25"/>
      <c r="I587" s="26" t="str">
        <f aca="false">IF(OR($B587="",$C587=""),"",$B587&amp;" ("&amp;DAY($C587)&amp;"."&amp;MONTH($C587)&amp;"."&amp;YEAR($C587)&amp;")")</f>
        <v/>
      </c>
      <c r="J587" s="14" t="str">
        <f aca="false">IF($C587="","",INT((Boshqaruv!$C$12-$C587)/365.25))</f>
        <v/>
      </c>
      <c r="K587" s="14" t="str">
        <f aca="false">IF($J587="","",IF($J587&lt;=14,"Ha","Yo'q"))</f>
        <v/>
      </c>
      <c r="L587" s="13"/>
      <c r="M587" s="13"/>
      <c r="N587" s="14" t="str">
        <f aca="false">IF($B587="","",IF(AND(OR($L587="",$L587&lt;=Boshqaruv!$C$12),OR($M587="",$M587&gt;Boshqaruv!$C$12)),"Ha",""))</f>
        <v/>
      </c>
      <c r="O587" s="25"/>
      <c r="P587" s="25"/>
      <c r="Q587" s="12"/>
      <c r="R587" s="13"/>
      <c r="S587" s="13"/>
      <c r="T587" s="14" t="str">
        <f aca="false">IF($B587="","",IF(AND($P587="Ha",$N587="Ha",OR($R587="",$R587&lt;=Boshqaruv!$C$12),OR($S587="",$S587&gt;Boshqaruv!$C$12)),"Ha",""))</f>
        <v/>
      </c>
      <c r="U587" s="13"/>
      <c r="V587" s="12"/>
      <c r="W587" s="14" t="str">
        <f aca="false">IF(OR($B587="",$C587=""),"",IF(COUNTIFS($B$5:$B$1804,$B587,$C$5:$C$1804,$C587)&gt;1,"Takror",""))</f>
        <v/>
      </c>
    </row>
    <row r="588" customFormat="false" ht="15" hidden="false" customHeight="false" outlineLevel="0" collapsed="false">
      <c r="A588" s="8" t="n">
        <v>584</v>
      </c>
      <c r="B588" s="12"/>
      <c r="C588" s="13"/>
      <c r="D588" s="24"/>
      <c r="E588" s="25"/>
      <c r="F588" s="12"/>
      <c r="G588" s="12"/>
      <c r="H588" s="25"/>
      <c r="I588" s="26" t="str">
        <f aca="false">IF(OR($B588="",$C588=""),"",$B588&amp;" ("&amp;DAY($C588)&amp;"."&amp;MONTH($C588)&amp;"."&amp;YEAR($C588)&amp;")")</f>
        <v/>
      </c>
      <c r="J588" s="14" t="str">
        <f aca="false">IF($C588="","",INT((Boshqaruv!$C$12-$C588)/365.25))</f>
        <v/>
      </c>
      <c r="K588" s="14" t="str">
        <f aca="false">IF($J588="","",IF($J588&lt;=14,"Ha","Yo'q"))</f>
        <v/>
      </c>
      <c r="L588" s="13"/>
      <c r="M588" s="13"/>
      <c r="N588" s="14" t="str">
        <f aca="false">IF($B588="","",IF(AND(OR($L588="",$L588&lt;=Boshqaruv!$C$12),OR($M588="",$M588&gt;Boshqaruv!$C$12)),"Ha",""))</f>
        <v/>
      </c>
      <c r="O588" s="25"/>
      <c r="P588" s="25"/>
      <c r="Q588" s="12"/>
      <c r="R588" s="13"/>
      <c r="S588" s="13"/>
      <c r="T588" s="14" t="str">
        <f aca="false">IF($B588="","",IF(AND($P588="Ha",$N588="Ha",OR($R588="",$R588&lt;=Boshqaruv!$C$12),OR($S588="",$S588&gt;Boshqaruv!$C$12)),"Ha",""))</f>
        <v/>
      </c>
      <c r="U588" s="13"/>
      <c r="V588" s="12"/>
      <c r="W588" s="14" t="str">
        <f aca="false">IF(OR($B588="",$C588=""),"",IF(COUNTIFS($B$5:$B$1804,$B588,$C$5:$C$1804,$C588)&gt;1,"Takror",""))</f>
        <v/>
      </c>
    </row>
    <row r="589" customFormat="false" ht="15" hidden="false" customHeight="false" outlineLevel="0" collapsed="false">
      <c r="A589" s="8" t="n">
        <v>585</v>
      </c>
      <c r="B589" s="12"/>
      <c r="C589" s="13"/>
      <c r="D589" s="24"/>
      <c r="E589" s="25"/>
      <c r="F589" s="12"/>
      <c r="G589" s="12"/>
      <c r="H589" s="25"/>
      <c r="I589" s="26" t="str">
        <f aca="false">IF(OR($B589="",$C589=""),"",$B589&amp;" ("&amp;DAY($C589)&amp;"."&amp;MONTH($C589)&amp;"."&amp;YEAR($C589)&amp;")")</f>
        <v/>
      </c>
      <c r="J589" s="14" t="str">
        <f aca="false">IF($C589="","",INT((Boshqaruv!$C$12-$C589)/365.25))</f>
        <v/>
      </c>
      <c r="K589" s="14" t="str">
        <f aca="false">IF($J589="","",IF($J589&lt;=14,"Ha","Yo'q"))</f>
        <v/>
      </c>
      <c r="L589" s="13"/>
      <c r="M589" s="13"/>
      <c r="N589" s="14" t="str">
        <f aca="false">IF($B589="","",IF(AND(OR($L589="",$L589&lt;=Boshqaruv!$C$12),OR($M589="",$M589&gt;Boshqaruv!$C$12)),"Ha",""))</f>
        <v/>
      </c>
      <c r="O589" s="25"/>
      <c r="P589" s="25"/>
      <c r="Q589" s="12"/>
      <c r="R589" s="13"/>
      <c r="S589" s="13"/>
      <c r="T589" s="14" t="str">
        <f aca="false">IF($B589="","",IF(AND($P589="Ha",$N589="Ha",OR($R589="",$R589&lt;=Boshqaruv!$C$12),OR($S589="",$S589&gt;Boshqaruv!$C$12)),"Ha",""))</f>
        <v/>
      </c>
      <c r="U589" s="13"/>
      <c r="V589" s="12"/>
      <c r="W589" s="14" t="str">
        <f aca="false">IF(OR($B589="",$C589=""),"",IF(COUNTIFS($B$5:$B$1804,$B589,$C$5:$C$1804,$C589)&gt;1,"Takror",""))</f>
        <v/>
      </c>
    </row>
    <row r="590" customFormat="false" ht="15" hidden="false" customHeight="false" outlineLevel="0" collapsed="false">
      <c r="A590" s="8" t="n">
        <v>586</v>
      </c>
      <c r="B590" s="12"/>
      <c r="C590" s="13"/>
      <c r="D590" s="24"/>
      <c r="E590" s="25"/>
      <c r="F590" s="12"/>
      <c r="G590" s="12"/>
      <c r="H590" s="25"/>
      <c r="I590" s="26" t="str">
        <f aca="false">IF(OR($B590="",$C590=""),"",$B590&amp;" ("&amp;DAY($C590)&amp;"."&amp;MONTH($C590)&amp;"."&amp;YEAR($C590)&amp;")")</f>
        <v/>
      </c>
      <c r="J590" s="14" t="str">
        <f aca="false">IF($C590="","",INT((Boshqaruv!$C$12-$C590)/365.25))</f>
        <v/>
      </c>
      <c r="K590" s="14" t="str">
        <f aca="false">IF($J590="","",IF($J590&lt;=14,"Ha","Yo'q"))</f>
        <v/>
      </c>
      <c r="L590" s="13"/>
      <c r="M590" s="13"/>
      <c r="N590" s="14" t="str">
        <f aca="false">IF($B590="","",IF(AND(OR($L590="",$L590&lt;=Boshqaruv!$C$12),OR($M590="",$M590&gt;Boshqaruv!$C$12)),"Ha",""))</f>
        <v/>
      </c>
      <c r="O590" s="25"/>
      <c r="P590" s="25"/>
      <c r="Q590" s="12"/>
      <c r="R590" s="13"/>
      <c r="S590" s="13"/>
      <c r="T590" s="14" t="str">
        <f aca="false">IF($B590="","",IF(AND($P590="Ha",$N590="Ha",OR($R590="",$R590&lt;=Boshqaruv!$C$12),OR($S590="",$S590&gt;Boshqaruv!$C$12)),"Ha",""))</f>
        <v/>
      </c>
      <c r="U590" s="13"/>
      <c r="V590" s="12"/>
      <c r="W590" s="14" t="str">
        <f aca="false">IF(OR($B590="",$C590=""),"",IF(COUNTIFS($B$5:$B$1804,$B590,$C$5:$C$1804,$C590)&gt;1,"Takror",""))</f>
        <v/>
      </c>
    </row>
    <row r="591" customFormat="false" ht="15" hidden="false" customHeight="false" outlineLevel="0" collapsed="false">
      <c r="A591" s="8" t="n">
        <v>587</v>
      </c>
      <c r="B591" s="12"/>
      <c r="C591" s="13"/>
      <c r="D591" s="24"/>
      <c r="E591" s="25"/>
      <c r="F591" s="12"/>
      <c r="G591" s="12"/>
      <c r="H591" s="25"/>
      <c r="I591" s="26" t="str">
        <f aca="false">IF(OR($B591="",$C591=""),"",$B591&amp;" ("&amp;DAY($C591)&amp;"."&amp;MONTH($C591)&amp;"."&amp;YEAR($C591)&amp;")")</f>
        <v/>
      </c>
      <c r="J591" s="14" t="str">
        <f aca="false">IF($C591="","",INT((Boshqaruv!$C$12-$C591)/365.25))</f>
        <v/>
      </c>
      <c r="K591" s="14" t="str">
        <f aca="false">IF($J591="","",IF($J591&lt;=14,"Ha","Yo'q"))</f>
        <v/>
      </c>
      <c r="L591" s="13"/>
      <c r="M591" s="13"/>
      <c r="N591" s="14" t="str">
        <f aca="false">IF($B591="","",IF(AND(OR($L591="",$L591&lt;=Boshqaruv!$C$12),OR($M591="",$M591&gt;Boshqaruv!$C$12)),"Ha",""))</f>
        <v/>
      </c>
      <c r="O591" s="25"/>
      <c r="P591" s="25"/>
      <c r="Q591" s="12"/>
      <c r="R591" s="13"/>
      <c r="S591" s="13"/>
      <c r="T591" s="14" t="str">
        <f aca="false">IF($B591="","",IF(AND($P591="Ha",$N591="Ha",OR($R591="",$R591&lt;=Boshqaruv!$C$12),OR($S591="",$S591&gt;Boshqaruv!$C$12)),"Ha",""))</f>
        <v/>
      </c>
      <c r="U591" s="13"/>
      <c r="V591" s="12"/>
      <c r="W591" s="14" t="str">
        <f aca="false">IF(OR($B591="",$C591=""),"",IF(COUNTIFS($B$5:$B$1804,$B591,$C$5:$C$1804,$C591)&gt;1,"Takror",""))</f>
        <v/>
      </c>
    </row>
    <row r="592" customFormat="false" ht="15" hidden="false" customHeight="false" outlineLevel="0" collapsed="false">
      <c r="A592" s="8" t="n">
        <v>588</v>
      </c>
      <c r="B592" s="12"/>
      <c r="C592" s="13"/>
      <c r="D592" s="24"/>
      <c r="E592" s="25"/>
      <c r="F592" s="12"/>
      <c r="G592" s="12"/>
      <c r="H592" s="25"/>
      <c r="I592" s="26" t="str">
        <f aca="false">IF(OR($B592="",$C592=""),"",$B592&amp;" ("&amp;DAY($C592)&amp;"."&amp;MONTH($C592)&amp;"."&amp;YEAR($C592)&amp;")")</f>
        <v/>
      </c>
      <c r="J592" s="14" t="str">
        <f aca="false">IF($C592="","",INT((Boshqaruv!$C$12-$C592)/365.25))</f>
        <v/>
      </c>
      <c r="K592" s="14" t="str">
        <f aca="false">IF($J592="","",IF($J592&lt;=14,"Ha","Yo'q"))</f>
        <v/>
      </c>
      <c r="L592" s="13"/>
      <c r="M592" s="13"/>
      <c r="N592" s="14" t="str">
        <f aca="false">IF($B592="","",IF(AND(OR($L592="",$L592&lt;=Boshqaruv!$C$12),OR($M592="",$M592&gt;Boshqaruv!$C$12)),"Ha",""))</f>
        <v/>
      </c>
      <c r="O592" s="25"/>
      <c r="P592" s="25"/>
      <c r="Q592" s="12"/>
      <c r="R592" s="13"/>
      <c r="S592" s="13"/>
      <c r="T592" s="14" t="str">
        <f aca="false">IF($B592="","",IF(AND($P592="Ha",$N592="Ha",OR($R592="",$R592&lt;=Boshqaruv!$C$12),OR($S592="",$S592&gt;Boshqaruv!$C$12)),"Ha",""))</f>
        <v/>
      </c>
      <c r="U592" s="13"/>
      <c r="V592" s="12"/>
      <c r="W592" s="14" t="str">
        <f aca="false">IF(OR($B592="",$C592=""),"",IF(COUNTIFS($B$5:$B$1804,$B592,$C$5:$C$1804,$C592)&gt;1,"Takror",""))</f>
        <v/>
      </c>
    </row>
    <row r="593" customFormat="false" ht="15" hidden="false" customHeight="false" outlineLevel="0" collapsed="false">
      <c r="A593" s="8" t="n">
        <v>589</v>
      </c>
      <c r="B593" s="12"/>
      <c r="C593" s="13"/>
      <c r="D593" s="24"/>
      <c r="E593" s="25"/>
      <c r="F593" s="12"/>
      <c r="G593" s="12"/>
      <c r="H593" s="25"/>
      <c r="I593" s="26" t="str">
        <f aca="false">IF(OR($B593="",$C593=""),"",$B593&amp;" ("&amp;DAY($C593)&amp;"."&amp;MONTH($C593)&amp;"."&amp;YEAR($C593)&amp;")")</f>
        <v/>
      </c>
      <c r="J593" s="14" t="str">
        <f aca="false">IF($C593="","",INT((Boshqaruv!$C$12-$C593)/365.25))</f>
        <v/>
      </c>
      <c r="K593" s="14" t="str">
        <f aca="false">IF($J593="","",IF($J593&lt;=14,"Ha","Yo'q"))</f>
        <v/>
      </c>
      <c r="L593" s="13"/>
      <c r="M593" s="13"/>
      <c r="N593" s="14" t="str">
        <f aca="false">IF($B593="","",IF(AND(OR($L593="",$L593&lt;=Boshqaruv!$C$12),OR($M593="",$M593&gt;Boshqaruv!$C$12)),"Ha",""))</f>
        <v/>
      </c>
      <c r="O593" s="25"/>
      <c r="P593" s="25"/>
      <c r="Q593" s="12"/>
      <c r="R593" s="13"/>
      <c r="S593" s="13"/>
      <c r="T593" s="14" t="str">
        <f aca="false">IF($B593="","",IF(AND($P593="Ha",$N593="Ha",OR($R593="",$R593&lt;=Boshqaruv!$C$12),OR($S593="",$S593&gt;Boshqaruv!$C$12)),"Ha",""))</f>
        <v/>
      </c>
      <c r="U593" s="13"/>
      <c r="V593" s="12"/>
      <c r="W593" s="14" t="str">
        <f aca="false">IF(OR($B593="",$C593=""),"",IF(COUNTIFS($B$5:$B$1804,$B593,$C$5:$C$1804,$C593)&gt;1,"Takror",""))</f>
        <v/>
      </c>
    </row>
    <row r="594" customFormat="false" ht="15" hidden="false" customHeight="false" outlineLevel="0" collapsed="false">
      <c r="A594" s="8" t="n">
        <v>590</v>
      </c>
      <c r="B594" s="12"/>
      <c r="C594" s="13"/>
      <c r="D594" s="24"/>
      <c r="E594" s="25"/>
      <c r="F594" s="12"/>
      <c r="G594" s="12"/>
      <c r="H594" s="25"/>
      <c r="I594" s="26" t="str">
        <f aca="false">IF(OR($B594="",$C594=""),"",$B594&amp;" ("&amp;DAY($C594)&amp;"."&amp;MONTH($C594)&amp;"."&amp;YEAR($C594)&amp;")")</f>
        <v/>
      </c>
      <c r="J594" s="14" t="str">
        <f aca="false">IF($C594="","",INT((Boshqaruv!$C$12-$C594)/365.25))</f>
        <v/>
      </c>
      <c r="K594" s="14" t="str">
        <f aca="false">IF($J594="","",IF($J594&lt;=14,"Ha","Yo'q"))</f>
        <v/>
      </c>
      <c r="L594" s="13"/>
      <c r="M594" s="13"/>
      <c r="N594" s="14" t="str">
        <f aca="false">IF($B594="","",IF(AND(OR($L594="",$L594&lt;=Boshqaruv!$C$12),OR($M594="",$M594&gt;Boshqaruv!$C$12)),"Ha",""))</f>
        <v/>
      </c>
      <c r="O594" s="25"/>
      <c r="P594" s="25"/>
      <c r="Q594" s="12"/>
      <c r="R594" s="13"/>
      <c r="S594" s="13"/>
      <c r="T594" s="14" t="str">
        <f aca="false">IF($B594="","",IF(AND($P594="Ha",$N594="Ha",OR($R594="",$R594&lt;=Boshqaruv!$C$12),OR($S594="",$S594&gt;Boshqaruv!$C$12)),"Ha",""))</f>
        <v/>
      </c>
      <c r="U594" s="13"/>
      <c r="V594" s="12"/>
      <c r="W594" s="14" t="str">
        <f aca="false">IF(OR($B594="",$C594=""),"",IF(COUNTIFS($B$5:$B$1804,$B594,$C$5:$C$1804,$C594)&gt;1,"Takror",""))</f>
        <v/>
      </c>
    </row>
    <row r="595" customFormat="false" ht="15" hidden="false" customHeight="false" outlineLevel="0" collapsed="false">
      <c r="A595" s="8" t="n">
        <v>591</v>
      </c>
      <c r="B595" s="12"/>
      <c r="C595" s="13"/>
      <c r="D595" s="24"/>
      <c r="E595" s="25"/>
      <c r="F595" s="12"/>
      <c r="G595" s="12"/>
      <c r="H595" s="25"/>
      <c r="I595" s="26" t="str">
        <f aca="false">IF(OR($B595="",$C595=""),"",$B595&amp;" ("&amp;DAY($C595)&amp;"."&amp;MONTH($C595)&amp;"."&amp;YEAR($C595)&amp;")")</f>
        <v/>
      </c>
      <c r="J595" s="14" t="str">
        <f aca="false">IF($C595="","",INT((Boshqaruv!$C$12-$C595)/365.25))</f>
        <v/>
      </c>
      <c r="K595" s="14" t="str">
        <f aca="false">IF($J595="","",IF($J595&lt;=14,"Ha","Yo'q"))</f>
        <v/>
      </c>
      <c r="L595" s="13"/>
      <c r="M595" s="13"/>
      <c r="N595" s="14" t="str">
        <f aca="false">IF($B595="","",IF(AND(OR($L595="",$L595&lt;=Boshqaruv!$C$12),OR($M595="",$M595&gt;Boshqaruv!$C$12)),"Ha",""))</f>
        <v/>
      </c>
      <c r="O595" s="25"/>
      <c r="P595" s="25"/>
      <c r="Q595" s="12"/>
      <c r="R595" s="13"/>
      <c r="S595" s="13"/>
      <c r="T595" s="14" t="str">
        <f aca="false">IF($B595="","",IF(AND($P595="Ha",$N595="Ha",OR($R595="",$R595&lt;=Boshqaruv!$C$12),OR($S595="",$S595&gt;Boshqaruv!$C$12)),"Ha",""))</f>
        <v/>
      </c>
      <c r="U595" s="13"/>
      <c r="V595" s="12"/>
      <c r="W595" s="14" t="str">
        <f aca="false">IF(OR($B595="",$C595=""),"",IF(COUNTIFS($B$5:$B$1804,$B595,$C$5:$C$1804,$C595)&gt;1,"Takror",""))</f>
        <v/>
      </c>
    </row>
    <row r="596" customFormat="false" ht="15" hidden="false" customHeight="false" outlineLevel="0" collapsed="false">
      <c r="A596" s="8" t="n">
        <v>592</v>
      </c>
      <c r="B596" s="12"/>
      <c r="C596" s="13"/>
      <c r="D596" s="24"/>
      <c r="E596" s="25"/>
      <c r="F596" s="12"/>
      <c r="G596" s="12"/>
      <c r="H596" s="25"/>
      <c r="I596" s="26" t="str">
        <f aca="false">IF(OR($B596="",$C596=""),"",$B596&amp;" ("&amp;DAY($C596)&amp;"."&amp;MONTH($C596)&amp;"."&amp;YEAR($C596)&amp;")")</f>
        <v/>
      </c>
      <c r="J596" s="14" t="str">
        <f aca="false">IF($C596="","",INT((Boshqaruv!$C$12-$C596)/365.25))</f>
        <v/>
      </c>
      <c r="K596" s="14" t="str">
        <f aca="false">IF($J596="","",IF($J596&lt;=14,"Ha","Yo'q"))</f>
        <v/>
      </c>
      <c r="L596" s="13"/>
      <c r="M596" s="13"/>
      <c r="N596" s="14" t="str">
        <f aca="false">IF($B596="","",IF(AND(OR($L596="",$L596&lt;=Boshqaruv!$C$12),OR($M596="",$M596&gt;Boshqaruv!$C$12)),"Ha",""))</f>
        <v/>
      </c>
      <c r="O596" s="25"/>
      <c r="P596" s="25"/>
      <c r="Q596" s="12"/>
      <c r="R596" s="13"/>
      <c r="S596" s="13"/>
      <c r="T596" s="14" t="str">
        <f aca="false">IF($B596="","",IF(AND($P596="Ha",$N596="Ha",OR($R596="",$R596&lt;=Boshqaruv!$C$12),OR($S596="",$S596&gt;Boshqaruv!$C$12)),"Ha",""))</f>
        <v/>
      </c>
      <c r="U596" s="13"/>
      <c r="V596" s="12"/>
      <c r="W596" s="14" t="str">
        <f aca="false">IF(OR($B596="",$C596=""),"",IF(COUNTIFS($B$5:$B$1804,$B596,$C$5:$C$1804,$C596)&gt;1,"Takror",""))</f>
        <v/>
      </c>
    </row>
    <row r="597" customFormat="false" ht="15" hidden="false" customHeight="false" outlineLevel="0" collapsed="false">
      <c r="A597" s="8" t="n">
        <v>593</v>
      </c>
      <c r="B597" s="12"/>
      <c r="C597" s="13"/>
      <c r="D597" s="24"/>
      <c r="E597" s="25"/>
      <c r="F597" s="12"/>
      <c r="G597" s="12"/>
      <c r="H597" s="25"/>
      <c r="I597" s="26" t="str">
        <f aca="false">IF(OR($B597="",$C597=""),"",$B597&amp;" ("&amp;DAY($C597)&amp;"."&amp;MONTH($C597)&amp;"."&amp;YEAR($C597)&amp;")")</f>
        <v/>
      </c>
      <c r="J597" s="14" t="str">
        <f aca="false">IF($C597="","",INT((Boshqaruv!$C$12-$C597)/365.25))</f>
        <v/>
      </c>
      <c r="K597" s="14" t="str">
        <f aca="false">IF($J597="","",IF($J597&lt;=14,"Ha","Yo'q"))</f>
        <v/>
      </c>
      <c r="L597" s="13"/>
      <c r="M597" s="13"/>
      <c r="N597" s="14" t="str">
        <f aca="false">IF($B597="","",IF(AND(OR($L597="",$L597&lt;=Boshqaruv!$C$12),OR($M597="",$M597&gt;Boshqaruv!$C$12)),"Ha",""))</f>
        <v/>
      </c>
      <c r="O597" s="25"/>
      <c r="P597" s="25"/>
      <c r="Q597" s="12"/>
      <c r="R597" s="13"/>
      <c r="S597" s="13"/>
      <c r="T597" s="14" t="str">
        <f aca="false">IF($B597="","",IF(AND($P597="Ha",$N597="Ha",OR($R597="",$R597&lt;=Boshqaruv!$C$12),OR($S597="",$S597&gt;Boshqaruv!$C$12)),"Ha",""))</f>
        <v/>
      </c>
      <c r="U597" s="13"/>
      <c r="V597" s="12"/>
      <c r="W597" s="14" t="str">
        <f aca="false">IF(OR($B597="",$C597=""),"",IF(COUNTIFS($B$5:$B$1804,$B597,$C$5:$C$1804,$C597)&gt;1,"Takror",""))</f>
        <v/>
      </c>
    </row>
    <row r="598" customFormat="false" ht="15" hidden="false" customHeight="false" outlineLevel="0" collapsed="false">
      <c r="A598" s="8" t="n">
        <v>594</v>
      </c>
      <c r="B598" s="12"/>
      <c r="C598" s="13"/>
      <c r="D598" s="24"/>
      <c r="E598" s="25"/>
      <c r="F598" s="12"/>
      <c r="G598" s="12"/>
      <c r="H598" s="25"/>
      <c r="I598" s="26" t="str">
        <f aca="false">IF(OR($B598="",$C598=""),"",$B598&amp;" ("&amp;DAY($C598)&amp;"."&amp;MONTH($C598)&amp;"."&amp;YEAR($C598)&amp;")")</f>
        <v/>
      </c>
      <c r="J598" s="14" t="str">
        <f aca="false">IF($C598="","",INT((Boshqaruv!$C$12-$C598)/365.25))</f>
        <v/>
      </c>
      <c r="K598" s="14" t="str">
        <f aca="false">IF($J598="","",IF($J598&lt;=14,"Ha","Yo'q"))</f>
        <v/>
      </c>
      <c r="L598" s="13"/>
      <c r="M598" s="13"/>
      <c r="N598" s="14" t="str">
        <f aca="false">IF($B598="","",IF(AND(OR($L598="",$L598&lt;=Boshqaruv!$C$12),OR($M598="",$M598&gt;Boshqaruv!$C$12)),"Ha",""))</f>
        <v/>
      </c>
      <c r="O598" s="25"/>
      <c r="P598" s="25"/>
      <c r="Q598" s="12"/>
      <c r="R598" s="13"/>
      <c r="S598" s="13"/>
      <c r="T598" s="14" t="str">
        <f aca="false">IF($B598="","",IF(AND($P598="Ha",$N598="Ha",OR($R598="",$R598&lt;=Boshqaruv!$C$12),OR($S598="",$S598&gt;Boshqaruv!$C$12)),"Ha",""))</f>
        <v/>
      </c>
      <c r="U598" s="13"/>
      <c r="V598" s="12"/>
      <c r="W598" s="14" t="str">
        <f aca="false">IF(OR($B598="",$C598=""),"",IF(COUNTIFS($B$5:$B$1804,$B598,$C$5:$C$1804,$C598)&gt;1,"Takror",""))</f>
        <v/>
      </c>
    </row>
    <row r="599" customFormat="false" ht="15" hidden="false" customHeight="false" outlineLevel="0" collapsed="false">
      <c r="A599" s="8" t="n">
        <v>595</v>
      </c>
      <c r="B599" s="12"/>
      <c r="C599" s="13"/>
      <c r="D599" s="24"/>
      <c r="E599" s="25"/>
      <c r="F599" s="12"/>
      <c r="G599" s="12"/>
      <c r="H599" s="25"/>
      <c r="I599" s="26" t="str">
        <f aca="false">IF(OR($B599="",$C599=""),"",$B599&amp;" ("&amp;DAY($C599)&amp;"."&amp;MONTH($C599)&amp;"."&amp;YEAR($C599)&amp;")")</f>
        <v/>
      </c>
      <c r="J599" s="14" t="str">
        <f aca="false">IF($C599="","",INT((Boshqaruv!$C$12-$C599)/365.25))</f>
        <v/>
      </c>
      <c r="K599" s="14" t="str">
        <f aca="false">IF($J599="","",IF($J599&lt;=14,"Ha","Yo'q"))</f>
        <v/>
      </c>
      <c r="L599" s="13"/>
      <c r="M599" s="13"/>
      <c r="N599" s="14" t="str">
        <f aca="false">IF($B599="","",IF(AND(OR($L599="",$L599&lt;=Boshqaruv!$C$12),OR($M599="",$M599&gt;Boshqaruv!$C$12)),"Ha",""))</f>
        <v/>
      </c>
      <c r="O599" s="25"/>
      <c r="P599" s="25"/>
      <c r="Q599" s="12"/>
      <c r="R599" s="13"/>
      <c r="S599" s="13"/>
      <c r="T599" s="14" t="str">
        <f aca="false">IF($B599="","",IF(AND($P599="Ha",$N599="Ha",OR($R599="",$R599&lt;=Boshqaruv!$C$12),OR($S599="",$S599&gt;Boshqaruv!$C$12)),"Ha",""))</f>
        <v/>
      </c>
      <c r="U599" s="13"/>
      <c r="V599" s="12"/>
      <c r="W599" s="14" t="str">
        <f aca="false">IF(OR($B599="",$C599=""),"",IF(COUNTIFS($B$5:$B$1804,$B599,$C$5:$C$1804,$C599)&gt;1,"Takror",""))</f>
        <v/>
      </c>
    </row>
    <row r="600" customFormat="false" ht="15" hidden="false" customHeight="false" outlineLevel="0" collapsed="false">
      <c r="A600" s="8" t="n">
        <v>596</v>
      </c>
      <c r="B600" s="12"/>
      <c r="C600" s="13"/>
      <c r="D600" s="24"/>
      <c r="E600" s="25"/>
      <c r="F600" s="12"/>
      <c r="G600" s="12"/>
      <c r="H600" s="25"/>
      <c r="I600" s="26" t="str">
        <f aca="false">IF(OR($B600="",$C600=""),"",$B600&amp;" ("&amp;DAY($C600)&amp;"."&amp;MONTH($C600)&amp;"."&amp;YEAR($C600)&amp;")")</f>
        <v/>
      </c>
      <c r="J600" s="14" t="str">
        <f aca="false">IF($C600="","",INT((Boshqaruv!$C$12-$C600)/365.25))</f>
        <v/>
      </c>
      <c r="K600" s="14" t="str">
        <f aca="false">IF($J600="","",IF($J600&lt;=14,"Ha","Yo'q"))</f>
        <v/>
      </c>
      <c r="L600" s="13"/>
      <c r="M600" s="13"/>
      <c r="N600" s="14" t="str">
        <f aca="false">IF($B600="","",IF(AND(OR($L600="",$L600&lt;=Boshqaruv!$C$12),OR($M600="",$M600&gt;Boshqaruv!$C$12)),"Ha",""))</f>
        <v/>
      </c>
      <c r="O600" s="25"/>
      <c r="P600" s="25"/>
      <c r="Q600" s="12"/>
      <c r="R600" s="13"/>
      <c r="S600" s="13"/>
      <c r="T600" s="14" t="str">
        <f aca="false">IF($B600="","",IF(AND($P600="Ha",$N600="Ha",OR($R600="",$R600&lt;=Boshqaruv!$C$12),OR($S600="",$S600&gt;Boshqaruv!$C$12)),"Ha",""))</f>
        <v/>
      </c>
      <c r="U600" s="13"/>
      <c r="V600" s="12"/>
      <c r="W600" s="14" t="str">
        <f aca="false">IF(OR($B600="",$C600=""),"",IF(COUNTIFS($B$5:$B$1804,$B600,$C$5:$C$1804,$C600)&gt;1,"Takror",""))</f>
        <v/>
      </c>
    </row>
    <row r="601" customFormat="false" ht="15" hidden="false" customHeight="false" outlineLevel="0" collapsed="false">
      <c r="A601" s="8" t="n">
        <v>597</v>
      </c>
      <c r="B601" s="12"/>
      <c r="C601" s="13"/>
      <c r="D601" s="24"/>
      <c r="E601" s="25"/>
      <c r="F601" s="12"/>
      <c r="G601" s="12"/>
      <c r="H601" s="25"/>
      <c r="I601" s="26" t="str">
        <f aca="false">IF(OR($B601="",$C601=""),"",$B601&amp;" ("&amp;DAY($C601)&amp;"."&amp;MONTH($C601)&amp;"."&amp;YEAR($C601)&amp;")")</f>
        <v/>
      </c>
      <c r="J601" s="14" t="str">
        <f aca="false">IF($C601="","",INT((Boshqaruv!$C$12-$C601)/365.25))</f>
        <v/>
      </c>
      <c r="K601" s="14" t="str">
        <f aca="false">IF($J601="","",IF($J601&lt;=14,"Ha","Yo'q"))</f>
        <v/>
      </c>
      <c r="L601" s="13"/>
      <c r="M601" s="13"/>
      <c r="N601" s="14" t="str">
        <f aca="false">IF($B601="","",IF(AND(OR($L601="",$L601&lt;=Boshqaruv!$C$12),OR($M601="",$M601&gt;Boshqaruv!$C$12)),"Ha",""))</f>
        <v/>
      </c>
      <c r="O601" s="25"/>
      <c r="P601" s="25"/>
      <c r="Q601" s="12"/>
      <c r="R601" s="13"/>
      <c r="S601" s="13"/>
      <c r="T601" s="14" t="str">
        <f aca="false">IF($B601="","",IF(AND($P601="Ha",$N601="Ha",OR($R601="",$R601&lt;=Boshqaruv!$C$12),OR($S601="",$S601&gt;Boshqaruv!$C$12)),"Ha",""))</f>
        <v/>
      </c>
      <c r="U601" s="13"/>
      <c r="V601" s="12"/>
      <c r="W601" s="14" t="str">
        <f aca="false">IF(OR($B601="",$C601=""),"",IF(COUNTIFS($B$5:$B$1804,$B601,$C$5:$C$1804,$C601)&gt;1,"Takror",""))</f>
        <v/>
      </c>
    </row>
    <row r="602" customFormat="false" ht="15" hidden="false" customHeight="false" outlineLevel="0" collapsed="false">
      <c r="A602" s="8" t="n">
        <v>598</v>
      </c>
      <c r="B602" s="12"/>
      <c r="C602" s="13"/>
      <c r="D602" s="24"/>
      <c r="E602" s="25"/>
      <c r="F602" s="12"/>
      <c r="G602" s="12"/>
      <c r="H602" s="25"/>
      <c r="I602" s="26" t="str">
        <f aca="false">IF(OR($B602="",$C602=""),"",$B602&amp;" ("&amp;DAY($C602)&amp;"."&amp;MONTH($C602)&amp;"."&amp;YEAR($C602)&amp;")")</f>
        <v/>
      </c>
      <c r="J602" s="14" t="str">
        <f aca="false">IF($C602="","",INT((Boshqaruv!$C$12-$C602)/365.25))</f>
        <v/>
      </c>
      <c r="K602" s="14" t="str">
        <f aca="false">IF($J602="","",IF($J602&lt;=14,"Ha","Yo'q"))</f>
        <v/>
      </c>
      <c r="L602" s="13"/>
      <c r="M602" s="13"/>
      <c r="N602" s="14" t="str">
        <f aca="false">IF($B602="","",IF(AND(OR($L602="",$L602&lt;=Boshqaruv!$C$12),OR($M602="",$M602&gt;Boshqaruv!$C$12)),"Ha",""))</f>
        <v/>
      </c>
      <c r="O602" s="25"/>
      <c r="P602" s="25"/>
      <c r="Q602" s="12"/>
      <c r="R602" s="13"/>
      <c r="S602" s="13"/>
      <c r="T602" s="14" t="str">
        <f aca="false">IF($B602="","",IF(AND($P602="Ha",$N602="Ha",OR($R602="",$R602&lt;=Boshqaruv!$C$12),OR($S602="",$S602&gt;Boshqaruv!$C$12)),"Ha",""))</f>
        <v/>
      </c>
      <c r="U602" s="13"/>
      <c r="V602" s="12"/>
      <c r="W602" s="14" t="str">
        <f aca="false">IF(OR($B602="",$C602=""),"",IF(COUNTIFS($B$5:$B$1804,$B602,$C$5:$C$1804,$C602)&gt;1,"Takror",""))</f>
        <v/>
      </c>
    </row>
    <row r="603" customFormat="false" ht="15" hidden="false" customHeight="false" outlineLevel="0" collapsed="false">
      <c r="A603" s="8" t="n">
        <v>599</v>
      </c>
      <c r="B603" s="12"/>
      <c r="C603" s="13"/>
      <c r="D603" s="24"/>
      <c r="E603" s="25"/>
      <c r="F603" s="12"/>
      <c r="G603" s="12"/>
      <c r="H603" s="25"/>
      <c r="I603" s="26" t="str">
        <f aca="false">IF(OR($B603="",$C603=""),"",$B603&amp;" ("&amp;DAY($C603)&amp;"."&amp;MONTH($C603)&amp;"."&amp;YEAR($C603)&amp;")")</f>
        <v/>
      </c>
      <c r="J603" s="14" t="str">
        <f aca="false">IF($C603="","",INT((Boshqaruv!$C$12-$C603)/365.25))</f>
        <v/>
      </c>
      <c r="K603" s="14" t="str">
        <f aca="false">IF($J603="","",IF($J603&lt;=14,"Ha","Yo'q"))</f>
        <v/>
      </c>
      <c r="L603" s="13"/>
      <c r="M603" s="13"/>
      <c r="N603" s="14" t="str">
        <f aca="false">IF($B603="","",IF(AND(OR($L603="",$L603&lt;=Boshqaruv!$C$12),OR($M603="",$M603&gt;Boshqaruv!$C$12)),"Ha",""))</f>
        <v/>
      </c>
      <c r="O603" s="25"/>
      <c r="P603" s="25"/>
      <c r="Q603" s="12"/>
      <c r="R603" s="13"/>
      <c r="S603" s="13"/>
      <c r="T603" s="14" t="str">
        <f aca="false">IF($B603="","",IF(AND($P603="Ha",$N603="Ha",OR($R603="",$R603&lt;=Boshqaruv!$C$12),OR($S603="",$S603&gt;Boshqaruv!$C$12)),"Ha",""))</f>
        <v/>
      </c>
      <c r="U603" s="13"/>
      <c r="V603" s="12"/>
      <c r="W603" s="14" t="str">
        <f aca="false">IF(OR($B603="",$C603=""),"",IF(COUNTIFS($B$5:$B$1804,$B603,$C$5:$C$1804,$C603)&gt;1,"Takror",""))</f>
        <v/>
      </c>
    </row>
    <row r="604" customFormat="false" ht="15" hidden="false" customHeight="false" outlineLevel="0" collapsed="false">
      <c r="A604" s="8" t="n">
        <v>600</v>
      </c>
      <c r="B604" s="12"/>
      <c r="C604" s="13"/>
      <c r="D604" s="24"/>
      <c r="E604" s="25"/>
      <c r="F604" s="12"/>
      <c r="G604" s="12"/>
      <c r="H604" s="25"/>
      <c r="I604" s="26" t="str">
        <f aca="false">IF(OR($B604="",$C604=""),"",$B604&amp;" ("&amp;DAY($C604)&amp;"."&amp;MONTH($C604)&amp;"."&amp;YEAR($C604)&amp;")")</f>
        <v/>
      </c>
      <c r="J604" s="14" t="str">
        <f aca="false">IF($C604="","",INT((Boshqaruv!$C$12-$C604)/365.25))</f>
        <v/>
      </c>
      <c r="K604" s="14" t="str">
        <f aca="false">IF($J604="","",IF($J604&lt;=14,"Ha","Yo'q"))</f>
        <v/>
      </c>
      <c r="L604" s="13"/>
      <c r="M604" s="13"/>
      <c r="N604" s="14" t="str">
        <f aca="false">IF($B604="","",IF(AND(OR($L604="",$L604&lt;=Boshqaruv!$C$12),OR($M604="",$M604&gt;Boshqaruv!$C$12)),"Ha",""))</f>
        <v/>
      </c>
      <c r="O604" s="25"/>
      <c r="P604" s="25"/>
      <c r="Q604" s="12"/>
      <c r="R604" s="13"/>
      <c r="S604" s="13"/>
      <c r="T604" s="14" t="str">
        <f aca="false">IF($B604="","",IF(AND($P604="Ha",$N604="Ha",OR($R604="",$R604&lt;=Boshqaruv!$C$12),OR($S604="",$S604&gt;Boshqaruv!$C$12)),"Ha",""))</f>
        <v/>
      </c>
      <c r="U604" s="13"/>
      <c r="V604" s="12"/>
      <c r="W604" s="14" t="str">
        <f aca="false">IF(OR($B604="",$C604=""),"",IF(COUNTIFS($B$5:$B$1804,$B604,$C$5:$C$1804,$C604)&gt;1,"Takror",""))</f>
        <v/>
      </c>
    </row>
    <row r="605" customFormat="false" ht="15" hidden="false" customHeight="false" outlineLevel="0" collapsed="false">
      <c r="A605" s="8" t="n">
        <v>601</v>
      </c>
      <c r="B605" s="12"/>
      <c r="C605" s="13"/>
      <c r="D605" s="24"/>
      <c r="E605" s="25"/>
      <c r="F605" s="12"/>
      <c r="G605" s="12"/>
      <c r="H605" s="25"/>
      <c r="I605" s="26" t="str">
        <f aca="false">IF(OR($B605="",$C605=""),"",$B605&amp;" ("&amp;DAY($C605)&amp;"."&amp;MONTH($C605)&amp;"."&amp;YEAR($C605)&amp;")")</f>
        <v/>
      </c>
      <c r="J605" s="14" t="str">
        <f aca="false">IF($C605="","",INT((Boshqaruv!$C$12-$C605)/365.25))</f>
        <v/>
      </c>
      <c r="K605" s="14" t="str">
        <f aca="false">IF($J605="","",IF($J605&lt;=14,"Ha","Yo'q"))</f>
        <v/>
      </c>
      <c r="L605" s="13"/>
      <c r="M605" s="13"/>
      <c r="N605" s="14" t="str">
        <f aca="false">IF($B605="","",IF(AND(OR($L605="",$L605&lt;=Boshqaruv!$C$12),OR($M605="",$M605&gt;Boshqaruv!$C$12)),"Ha",""))</f>
        <v/>
      </c>
      <c r="O605" s="25"/>
      <c r="P605" s="25"/>
      <c r="Q605" s="12"/>
      <c r="R605" s="13"/>
      <c r="S605" s="13"/>
      <c r="T605" s="14" t="str">
        <f aca="false">IF($B605="","",IF(AND($P605="Ha",$N605="Ha",OR($R605="",$R605&lt;=Boshqaruv!$C$12),OR($S605="",$S605&gt;Boshqaruv!$C$12)),"Ha",""))</f>
        <v/>
      </c>
      <c r="U605" s="13"/>
      <c r="V605" s="12"/>
      <c r="W605" s="14" t="str">
        <f aca="false">IF(OR($B605="",$C605=""),"",IF(COUNTIFS($B$5:$B$1804,$B605,$C$5:$C$1804,$C605)&gt;1,"Takror",""))</f>
        <v/>
      </c>
    </row>
    <row r="606" customFormat="false" ht="15" hidden="false" customHeight="false" outlineLevel="0" collapsed="false">
      <c r="A606" s="8" t="n">
        <v>602</v>
      </c>
      <c r="B606" s="12"/>
      <c r="C606" s="13"/>
      <c r="D606" s="24"/>
      <c r="E606" s="25"/>
      <c r="F606" s="12"/>
      <c r="G606" s="12"/>
      <c r="H606" s="25"/>
      <c r="I606" s="26" t="str">
        <f aca="false">IF(OR($B606="",$C606=""),"",$B606&amp;" ("&amp;DAY($C606)&amp;"."&amp;MONTH($C606)&amp;"."&amp;YEAR($C606)&amp;")")</f>
        <v/>
      </c>
      <c r="J606" s="14" t="str">
        <f aca="false">IF($C606="","",INT((Boshqaruv!$C$12-$C606)/365.25))</f>
        <v/>
      </c>
      <c r="K606" s="14" t="str">
        <f aca="false">IF($J606="","",IF($J606&lt;=14,"Ha","Yo'q"))</f>
        <v/>
      </c>
      <c r="L606" s="13"/>
      <c r="M606" s="13"/>
      <c r="N606" s="14" t="str">
        <f aca="false">IF($B606="","",IF(AND(OR($L606="",$L606&lt;=Boshqaruv!$C$12),OR($M606="",$M606&gt;Boshqaruv!$C$12)),"Ha",""))</f>
        <v/>
      </c>
      <c r="O606" s="25"/>
      <c r="P606" s="25"/>
      <c r="Q606" s="12"/>
      <c r="R606" s="13"/>
      <c r="S606" s="13"/>
      <c r="T606" s="14" t="str">
        <f aca="false">IF($B606="","",IF(AND($P606="Ha",$N606="Ha",OR($R606="",$R606&lt;=Boshqaruv!$C$12),OR($S606="",$S606&gt;Boshqaruv!$C$12)),"Ha",""))</f>
        <v/>
      </c>
      <c r="U606" s="13"/>
      <c r="V606" s="12"/>
      <c r="W606" s="14" t="str">
        <f aca="false">IF(OR($B606="",$C606=""),"",IF(COUNTIFS($B$5:$B$1804,$B606,$C$5:$C$1804,$C606)&gt;1,"Takror",""))</f>
        <v/>
      </c>
    </row>
    <row r="607" customFormat="false" ht="15" hidden="false" customHeight="false" outlineLevel="0" collapsed="false">
      <c r="A607" s="8" t="n">
        <v>603</v>
      </c>
      <c r="B607" s="12"/>
      <c r="C607" s="13"/>
      <c r="D607" s="24"/>
      <c r="E607" s="25"/>
      <c r="F607" s="12"/>
      <c r="G607" s="12"/>
      <c r="H607" s="25"/>
      <c r="I607" s="26" t="str">
        <f aca="false">IF(OR($B607="",$C607=""),"",$B607&amp;" ("&amp;DAY($C607)&amp;"."&amp;MONTH($C607)&amp;"."&amp;YEAR($C607)&amp;")")</f>
        <v/>
      </c>
      <c r="J607" s="14" t="str">
        <f aca="false">IF($C607="","",INT((Boshqaruv!$C$12-$C607)/365.25))</f>
        <v/>
      </c>
      <c r="K607" s="14" t="str">
        <f aca="false">IF($J607="","",IF($J607&lt;=14,"Ha","Yo'q"))</f>
        <v/>
      </c>
      <c r="L607" s="13"/>
      <c r="M607" s="13"/>
      <c r="N607" s="14" t="str">
        <f aca="false">IF($B607="","",IF(AND(OR($L607="",$L607&lt;=Boshqaruv!$C$12),OR($M607="",$M607&gt;Boshqaruv!$C$12)),"Ha",""))</f>
        <v/>
      </c>
      <c r="O607" s="25"/>
      <c r="P607" s="25"/>
      <c r="Q607" s="12"/>
      <c r="R607" s="13"/>
      <c r="S607" s="13"/>
      <c r="T607" s="14" t="str">
        <f aca="false">IF($B607="","",IF(AND($P607="Ha",$N607="Ha",OR($R607="",$R607&lt;=Boshqaruv!$C$12),OR($S607="",$S607&gt;Boshqaruv!$C$12)),"Ha",""))</f>
        <v/>
      </c>
      <c r="U607" s="13"/>
      <c r="V607" s="12"/>
      <c r="W607" s="14" t="str">
        <f aca="false">IF(OR($B607="",$C607=""),"",IF(COUNTIFS($B$5:$B$1804,$B607,$C$5:$C$1804,$C607)&gt;1,"Takror",""))</f>
        <v/>
      </c>
    </row>
    <row r="608" customFormat="false" ht="15" hidden="false" customHeight="false" outlineLevel="0" collapsed="false">
      <c r="A608" s="8" t="n">
        <v>604</v>
      </c>
      <c r="B608" s="12"/>
      <c r="C608" s="13"/>
      <c r="D608" s="24"/>
      <c r="E608" s="25"/>
      <c r="F608" s="12"/>
      <c r="G608" s="12"/>
      <c r="H608" s="25"/>
      <c r="I608" s="26" t="str">
        <f aca="false">IF(OR($B608="",$C608=""),"",$B608&amp;" ("&amp;DAY($C608)&amp;"."&amp;MONTH($C608)&amp;"."&amp;YEAR($C608)&amp;")")</f>
        <v/>
      </c>
      <c r="J608" s="14" t="str">
        <f aca="false">IF($C608="","",INT((Boshqaruv!$C$12-$C608)/365.25))</f>
        <v/>
      </c>
      <c r="K608" s="14" t="str">
        <f aca="false">IF($J608="","",IF($J608&lt;=14,"Ha","Yo'q"))</f>
        <v/>
      </c>
      <c r="L608" s="13"/>
      <c r="M608" s="13"/>
      <c r="N608" s="14" t="str">
        <f aca="false">IF($B608="","",IF(AND(OR($L608="",$L608&lt;=Boshqaruv!$C$12),OR($M608="",$M608&gt;Boshqaruv!$C$12)),"Ha",""))</f>
        <v/>
      </c>
      <c r="O608" s="25"/>
      <c r="P608" s="25"/>
      <c r="Q608" s="12"/>
      <c r="R608" s="13"/>
      <c r="S608" s="13"/>
      <c r="T608" s="14" t="str">
        <f aca="false">IF($B608="","",IF(AND($P608="Ha",$N608="Ha",OR($R608="",$R608&lt;=Boshqaruv!$C$12),OR($S608="",$S608&gt;Boshqaruv!$C$12)),"Ha",""))</f>
        <v/>
      </c>
      <c r="U608" s="13"/>
      <c r="V608" s="12"/>
      <c r="W608" s="14" t="str">
        <f aca="false">IF(OR($B608="",$C608=""),"",IF(COUNTIFS($B$5:$B$1804,$B608,$C$5:$C$1804,$C608)&gt;1,"Takror",""))</f>
        <v/>
      </c>
    </row>
    <row r="609" customFormat="false" ht="15" hidden="false" customHeight="false" outlineLevel="0" collapsed="false">
      <c r="A609" s="8" t="n">
        <v>605</v>
      </c>
      <c r="B609" s="12"/>
      <c r="C609" s="13"/>
      <c r="D609" s="24"/>
      <c r="E609" s="25"/>
      <c r="F609" s="12"/>
      <c r="G609" s="12"/>
      <c r="H609" s="25"/>
      <c r="I609" s="26" t="str">
        <f aca="false">IF(OR($B609="",$C609=""),"",$B609&amp;" ("&amp;DAY($C609)&amp;"."&amp;MONTH($C609)&amp;"."&amp;YEAR($C609)&amp;")")</f>
        <v/>
      </c>
      <c r="J609" s="14" t="str">
        <f aca="false">IF($C609="","",INT((Boshqaruv!$C$12-$C609)/365.25))</f>
        <v/>
      </c>
      <c r="K609" s="14" t="str">
        <f aca="false">IF($J609="","",IF($J609&lt;=14,"Ha","Yo'q"))</f>
        <v/>
      </c>
      <c r="L609" s="13"/>
      <c r="M609" s="13"/>
      <c r="N609" s="14" t="str">
        <f aca="false">IF($B609="","",IF(AND(OR($L609="",$L609&lt;=Boshqaruv!$C$12),OR($M609="",$M609&gt;Boshqaruv!$C$12)),"Ha",""))</f>
        <v/>
      </c>
      <c r="O609" s="25"/>
      <c r="P609" s="25"/>
      <c r="Q609" s="12"/>
      <c r="R609" s="13"/>
      <c r="S609" s="13"/>
      <c r="T609" s="14" t="str">
        <f aca="false">IF($B609="","",IF(AND($P609="Ha",$N609="Ha",OR($R609="",$R609&lt;=Boshqaruv!$C$12),OR($S609="",$S609&gt;Boshqaruv!$C$12)),"Ha",""))</f>
        <v/>
      </c>
      <c r="U609" s="13"/>
      <c r="V609" s="12"/>
      <c r="W609" s="14" t="str">
        <f aca="false">IF(OR($B609="",$C609=""),"",IF(COUNTIFS($B$5:$B$1804,$B609,$C$5:$C$1804,$C609)&gt;1,"Takror",""))</f>
        <v/>
      </c>
    </row>
    <row r="610" customFormat="false" ht="15" hidden="false" customHeight="false" outlineLevel="0" collapsed="false">
      <c r="A610" s="8" t="n">
        <v>606</v>
      </c>
      <c r="B610" s="12"/>
      <c r="C610" s="13"/>
      <c r="D610" s="24"/>
      <c r="E610" s="25"/>
      <c r="F610" s="12"/>
      <c r="G610" s="12"/>
      <c r="H610" s="25"/>
      <c r="I610" s="26" t="str">
        <f aca="false">IF(OR($B610="",$C610=""),"",$B610&amp;" ("&amp;DAY($C610)&amp;"."&amp;MONTH($C610)&amp;"."&amp;YEAR($C610)&amp;")")</f>
        <v/>
      </c>
      <c r="J610" s="14" t="str">
        <f aca="false">IF($C610="","",INT((Boshqaruv!$C$12-$C610)/365.25))</f>
        <v/>
      </c>
      <c r="K610" s="14" t="str">
        <f aca="false">IF($J610="","",IF($J610&lt;=14,"Ha","Yo'q"))</f>
        <v/>
      </c>
      <c r="L610" s="13"/>
      <c r="M610" s="13"/>
      <c r="N610" s="14" t="str">
        <f aca="false">IF($B610="","",IF(AND(OR($L610="",$L610&lt;=Boshqaruv!$C$12),OR($M610="",$M610&gt;Boshqaruv!$C$12)),"Ha",""))</f>
        <v/>
      </c>
      <c r="O610" s="25"/>
      <c r="P610" s="25"/>
      <c r="Q610" s="12"/>
      <c r="R610" s="13"/>
      <c r="S610" s="13"/>
      <c r="T610" s="14" t="str">
        <f aca="false">IF($B610="","",IF(AND($P610="Ha",$N610="Ha",OR($R610="",$R610&lt;=Boshqaruv!$C$12),OR($S610="",$S610&gt;Boshqaruv!$C$12)),"Ha",""))</f>
        <v/>
      </c>
      <c r="U610" s="13"/>
      <c r="V610" s="12"/>
      <c r="W610" s="14" t="str">
        <f aca="false">IF(OR($B610="",$C610=""),"",IF(COUNTIFS($B$5:$B$1804,$B610,$C$5:$C$1804,$C610)&gt;1,"Takror",""))</f>
        <v/>
      </c>
    </row>
    <row r="611" customFormat="false" ht="15" hidden="false" customHeight="false" outlineLevel="0" collapsed="false">
      <c r="A611" s="8" t="n">
        <v>607</v>
      </c>
      <c r="B611" s="12"/>
      <c r="C611" s="13"/>
      <c r="D611" s="24"/>
      <c r="E611" s="25"/>
      <c r="F611" s="12"/>
      <c r="G611" s="12"/>
      <c r="H611" s="25"/>
      <c r="I611" s="26" t="str">
        <f aca="false">IF(OR($B611="",$C611=""),"",$B611&amp;" ("&amp;DAY($C611)&amp;"."&amp;MONTH($C611)&amp;"."&amp;YEAR($C611)&amp;")")</f>
        <v/>
      </c>
      <c r="J611" s="14" t="str">
        <f aca="false">IF($C611="","",INT((Boshqaruv!$C$12-$C611)/365.25))</f>
        <v/>
      </c>
      <c r="K611" s="14" t="str">
        <f aca="false">IF($J611="","",IF($J611&lt;=14,"Ha","Yo'q"))</f>
        <v/>
      </c>
      <c r="L611" s="13"/>
      <c r="M611" s="13"/>
      <c r="N611" s="14" t="str">
        <f aca="false">IF($B611="","",IF(AND(OR($L611="",$L611&lt;=Boshqaruv!$C$12),OR($M611="",$M611&gt;Boshqaruv!$C$12)),"Ha",""))</f>
        <v/>
      </c>
      <c r="O611" s="25"/>
      <c r="P611" s="25"/>
      <c r="Q611" s="12"/>
      <c r="R611" s="13"/>
      <c r="S611" s="13"/>
      <c r="T611" s="14" t="str">
        <f aca="false">IF($B611="","",IF(AND($P611="Ha",$N611="Ha",OR($R611="",$R611&lt;=Boshqaruv!$C$12),OR($S611="",$S611&gt;Boshqaruv!$C$12)),"Ha",""))</f>
        <v/>
      </c>
      <c r="U611" s="13"/>
      <c r="V611" s="12"/>
      <c r="W611" s="14" t="str">
        <f aca="false">IF(OR($B611="",$C611=""),"",IF(COUNTIFS($B$5:$B$1804,$B611,$C$5:$C$1804,$C611)&gt;1,"Takror",""))</f>
        <v/>
      </c>
    </row>
    <row r="612" customFormat="false" ht="15" hidden="false" customHeight="false" outlineLevel="0" collapsed="false">
      <c r="A612" s="8" t="n">
        <v>608</v>
      </c>
      <c r="B612" s="12"/>
      <c r="C612" s="13"/>
      <c r="D612" s="24"/>
      <c r="E612" s="25"/>
      <c r="F612" s="12"/>
      <c r="G612" s="12"/>
      <c r="H612" s="25"/>
      <c r="I612" s="26" t="str">
        <f aca="false">IF(OR($B612="",$C612=""),"",$B612&amp;" ("&amp;DAY($C612)&amp;"."&amp;MONTH($C612)&amp;"."&amp;YEAR($C612)&amp;")")</f>
        <v/>
      </c>
      <c r="J612" s="14" t="str">
        <f aca="false">IF($C612="","",INT((Boshqaruv!$C$12-$C612)/365.25))</f>
        <v/>
      </c>
      <c r="K612" s="14" t="str">
        <f aca="false">IF($J612="","",IF($J612&lt;=14,"Ha","Yo'q"))</f>
        <v/>
      </c>
      <c r="L612" s="13"/>
      <c r="M612" s="13"/>
      <c r="N612" s="14" t="str">
        <f aca="false">IF($B612="","",IF(AND(OR($L612="",$L612&lt;=Boshqaruv!$C$12),OR($M612="",$M612&gt;Boshqaruv!$C$12)),"Ha",""))</f>
        <v/>
      </c>
      <c r="O612" s="25"/>
      <c r="P612" s="25"/>
      <c r="Q612" s="12"/>
      <c r="R612" s="13"/>
      <c r="S612" s="13"/>
      <c r="T612" s="14" t="str">
        <f aca="false">IF($B612="","",IF(AND($P612="Ha",$N612="Ha",OR($R612="",$R612&lt;=Boshqaruv!$C$12),OR($S612="",$S612&gt;Boshqaruv!$C$12)),"Ha",""))</f>
        <v/>
      </c>
      <c r="U612" s="13"/>
      <c r="V612" s="12"/>
      <c r="W612" s="14" t="str">
        <f aca="false">IF(OR($B612="",$C612=""),"",IF(COUNTIFS($B$5:$B$1804,$B612,$C$5:$C$1804,$C612)&gt;1,"Takror",""))</f>
        <v/>
      </c>
    </row>
    <row r="613" customFormat="false" ht="15" hidden="false" customHeight="false" outlineLevel="0" collapsed="false">
      <c r="A613" s="8" t="n">
        <v>609</v>
      </c>
      <c r="B613" s="12"/>
      <c r="C613" s="13"/>
      <c r="D613" s="24"/>
      <c r="E613" s="25"/>
      <c r="F613" s="12"/>
      <c r="G613" s="12"/>
      <c r="H613" s="25"/>
      <c r="I613" s="26" t="str">
        <f aca="false">IF(OR($B613="",$C613=""),"",$B613&amp;" ("&amp;DAY($C613)&amp;"."&amp;MONTH($C613)&amp;"."&amp;YEAR($C613)&amp;")")</f>
        <v/>
      </c>
      <c r="J613" s="14" t="str">
        <f aca="false">IF($C613="","",INT((Boshqaruv!$C$12-$C613)/365.25))</f>
        <v/>
      </c>
      <c r="K613" s="14" t="str">
        <f aca="false">IF($J613="","",IF($J613&lt;=14,"Ha","Yo'q"))</f>
        <v/>
      </c>
      <c r="L613" s="13"/>
      <c r="M613" s="13"/>
      <c r="N613" s="14" t="str">
        <f aca="false">IF($B613="","",IF(AND(OR($L613="",$L613&lt;=Boshqaruv!$C$12),OR($M613="",$M613&gt;Boshqaruv!$C$12)),"Ha",""))</f>
        <v/>
      </c>
      <c r="O613" s="25"/>
      <c r="P613" s="25"/>
      <c r="Q613" s="12"/>
      <c r="R613" s="13"/>
      <c r="S613" s="13"/>
      <c r="T613" s="14" t="str">
        <f aca="false">IF($B613="","",IF(AND($P613="Ha",$N613="Ha",OR($R613="",$R613&lt;=Boshqaruv!$C$12),OR($S613="",$S613&gt;Boshqaruv!$C$12)),"Ha",""))</f>
        <v/>
      </c>
      <c r="U613" s="13"/>
      <c r="V613" s="12"/>
      <c r="W613" s="14" t="str">
        <f aca="false">IF(OR($B613="",$C613=""),"",IF(COUNTIFS($B$5:$B$1804,$B613,$C$5:$C$1804,$C613)&gt;1,"Takror",""))</f>
        <v/>
      </c>
    </row>
    <row r="614" customFormat="false" ht="15" hidden="false" customHeight="false" outlineLevel="0" collapsed="false">
      <c r="A614" s="8" t="n">
        <v>610</v>
      </c>
      <c r="B614" s="12"/>
      <c r="C614" s="13"/>
      <c r="D614" s="24"/>
      <c r="E614" s="25"/>
      <c r="F614" s="12"/>
      <c r="G614" s="12"/>
      <c r="H614" s="25"/>
      <c r="I614" s="26" t="str">
        <f aca="false">IF(OR($B614="",$C614=""),"",$B614&amp;" ("&amp;DAY($C614)&amp;"."&amp;MONTH($C614)&amp;"."&amp;YEAR($C614)&amp;")")</f>
        <v/>
      </c>
      <c r="J614" s="14" t="str">
        <f aca="false">IF($C614="","",INT((Boshqaruv!$C$12-$C614)/365.25))</f>
        <v/>
      </c>
      <c r="K614" s="14" t="str">
        <f aca="false">IF($J614="","",IF($J614&lt;=14,"Ha","Yo'q"))</f>
        <v/>
      </c>
      <c r="L614" s="13"/>
      <c r="M614" s="13"/>
      <c r="N614" s="14" t="str">
        <f aca="false">IF($B614="","",IF(AND(OR($L614="",$L614&lt;=Boshqaruv!$C$12),OR($M614="",$M614&gt;Boshqaruv!$C$12)),"Ha",""))</f>
        <v/>
      </c>
      <c r="O614" s="25"/>
      <c r="P614" s="25"/>
      <c r="Q614" s="12"/>
      <c r="R614" s="13"/>
      <c r="S614" s="13"/>
      <c r="T614" s="14" t="str">
        <f aca="false">IF($B614="","",IF(AND($P614="Ha",$N614="Ha",OR($R614="",$R614&lt;=Boshqaruv!$C$12),OR($S614="",$S614&gt;Boshqaruv!$C$12)),"Ha",""))</f>
        <v/>
      </c>
      <c r="U614" s="13"/>
      <c r="V614" s="12"/>
      <c r="W614" s="14" t="str">
        <f aca="false">IF(OR($B614="",$C614=""),"",IF(COUNTIFS($B$5:$B$1804,$B614,$C$5:$C$1804,$C614)&gt;1,"Takror",""))</f>
        <v/>
      </c>
    </row>
    <row r="615" customFormat="false" ht="15" hidden="false" customHeight="false" outlineLevel="0" collapsed="false">
      <c r="A615" s="8" t="n">
        <v>611</v>
      </c>
      <c r="B615" s="12"/>
      <c r="C615" s="13"/>
      <c r="D615" s="24"/>
      <c r="E615" s="25"/>
      <c r="F615" s="12"/>
      <c r="G615" s="12"/>
      <c r="H615" s="25"/>
      <c r="I615" s="26" t="str">
        <f aca="false">IF(OR($B615="",$C615=""),"",$B615&amp;" ("&amp;DAY($C615)&amp;"."&amp;MONTH($C615)&amp;"."&amp;YEAR($C615)&amp;")")</f>
        <v/>
      </c>
      <c r="J615" s="14" t="str">
        <f aca="false">IF($C615="","",INT((Boshqaruv!$C$12-$C615)/365.25))</f>
        <v/>
      </c>
      <c r="K615" s="14" t="str">
        <f aca="false">IF($J615="","",IF($J615&lt;=14,"Ha","Yo'q"))</f>
        <v/>
      </c>
      <c r="L615" s="13"/>
      <c r="M615" s="13"/>
      <c r="N615" s="14" t="str">
        <f aca="false">IF($B615="","",IF(AND(OR($L615="",$L615&lt;=Boshqaruv!$C$12),OR($M615="",$M615&gt;Boshqaruv!$C$12)),"Ha",""))</f>
        <v/>
      </c>
      <c r="O615" s="25"/>
      <c r="P615" s="25"/>
      <c r="Q615" s="12"/>
      <c r="R615" s="13"/>
      <c r="S615" s="13"/>
      <c r="T615" s="14" t="str">
        <f aca="false">IF($B615="","",IF(AND($P615="Ha",$N615="Ha",OR($R615="",$R615&lt;=Boshqaruv!$C$12),OR($S615="",$S615&gt;Boshqaruv!$C$12)),"Ha",""))</f>
        <v/>
      </c>
      <c r="U615" s="13"/>
      <c r="V615" s="12"/>
      <c r="W615" s="14" t="str">
        <f aca="false">IF(OR($B615="",$C615=""),"",IF(COUNTIFS($B$5:$B$1804,$B615,$C$5:$C$1804,$C615)&gt;1,"Takror",""))</f>
        <v/>
      </c>
    </row>
    <row r="616" customFormat="false" ht="15" hidden="false" customHeight="false" outlineLevel="0" collapsed="false">
      <c r="A616" s="8" t="n">
        <v>612</v>
      </c>
      <c r="B616" s="12"/>
      <c r="C616" s="13"/>
      <c r="D616" s="24"/>
      <c r="E616" s="25"/>
      <c r="F616" s="12"/>
      <c r="G616" s="12"/>
      <c r="H616" s="25"/>
      <c r="I616" s="26" t="str">
        <f aca="false">IF(OR($B616="",$C616=""),"",$B616&amp;" ("&amp;DAY($C616)&amp;"."&amp;MONTH($C616)&amp;"."&amp;YEAR($C616)&amp;")")</f>
        <v/>
      </c>
      <c r="J616" s="14" t="str">
        <f aca="false">IF($C616="","",INT((Boshqaruv!$C$12-$C616)/365.25))</f>
        <v/>
      </c>
      <c r="K616" s="14" t="str">
        <f aca="false">IF($J616="","",IF($J616&lt;=14,"Ha","Yo'q"))</f>
        <v/>
      </c>
      <c r="L616" s="13"/>
      <c r="M616" s="13"/>
      <c r="N616" s="14" t="str">
        <f aca="false">IF($B616="","",IF(AND(OR($L616="",$L616&lt;=Boshqaruv!$C$12),OR($M616="",$M616&gt;Boshqaruv!$C$12)),"Ha",""))</f>
        <v/>
      </c>
      <c r="O616" s="25"/>
      <c r="P616" s="25"/>
      <c r="Q616" s="12"/>
      <c r="R616" s="13"/>
      <c r="S616" s="13"/>
      <c r="T616" s="14" t="str">
        <f aca="false">IF($B616="","",IF(AND($P616="Ha",$N616="Ha",OR($R616="",$R616&lt;=Boshqaruv!$C$12),OR($S616="",$S616&gt;Boshqaruv!$C$12)),"Ha",""))</f>
        <v/>
      </c>
      <c r="U616" s="13"/>
      <c r="V616" s="12"/>
      <c r="W616" s="14" t="str">
        <f aca="false">IF(OR($B616="",$C616=""),"",IF(COUNTIFS($B$5:$B$1804,$B616,$C$5:$C$1804,$C616)&gt;1,"Takror",""))</f>
        <v/>
      </c>
    </row>
    <row r="617" customFormat="false" ht="15" hidden="false" customHeight="false" outlineLevel="0" collapsed="false">
      <c r="A617" s="8" t="n">
        <v>613</v>
      </c>
      <c r="B617" s="12"/>
      <c r="C617" s="13"/>
      <c r="D617" s="24"/>
      <c r="E617" s="25"/>
      <c r="F617" s="12"/>
      <c r="G617" s="12"/>
      <c r="H617" s="25"/>
      <c r="I617" s="26" t="str">
        <f aca="false">IF(OR($B617="",$C617=""),"",$B617&amp;" ("&amp;DAY($C617)&amp;"."&amp;MONTH($C617)&amp;"."&amp;YEAR($C617)&amp;")")</f>
        <v/>
      </c>
      <c r="J617" s="14" t="str">
        <f aca="false">IF($C617="","",INT((Boshqaruv!$C$12-$C617)/365.25))</f>
        <v/>
      </c>
      <c r="K617" s="14" t="str">
        <f aca="false">IF($J617="","",IF($J617&lt;=14,"Ha","Yo'q"))</f>
        <v/>
      </c>
      <c r="L617" s="13"/>
      <c r="M617" s="13"/>
      <c r="N617" s="14" t="str">
        <f aca="false">IF($B617="","",IF(AND(OR($L617="",$L617&lt;=Boshqaruv!$C$12),OR($M617="",$M617&gt;Boshqaruv!$C$12)),"Ha",""))</f>
        <v/>
      </c>
      <c r="O617" s="25"/>
      <c r="P617" s="25"/>
      <c r="Q617" s="12"/>
      <c r="R617" s="13"/>
      <c r="S617" s="13"/>
      <c r="T617" s="14" t="str">
        <f aca="false">IF($B617="","",IF(AND($P617="Ha",$N617="Ha",OR($R617="",$R617&lt;=Boshqaruv!$C$12),OR($S617="",$S617&gt;Boshqaruv!$C$12)),"Ha",""))</f>
        <v/>
      </c>
      <c r="U617" s="13"/>
      <c r="V617" s="12"/>
      <c r="W617" s="14" t="str">
        <f aca="false">IF(OR($B617="",$C617=""),"",IF(COUNTIFS($B$5:$B$1804,$B617,$C$5:$C$1804,$C617)&gt;1,"Takror",""))</f>
        <v/>
      </c>
    </row>
    <row r="618" customFormat="false" ht="15" hidden="false" customHeight="false" outlineLevel="0" collapsed="false">
      <c r="A618" s="8" t="n">
        <v>614</v>
      </c>
      <c r="B618" s="12"/>
      <c r="C618" s="13"/>
      <c r="D618" s="24"/>
      <c r="E618" s="25"/>
      <c r="F618" s="12"/>
      <c r="G618" s="12"/>
      <c r="H618" s="25"/>
      <c r="I618" s="26" t="str">
        <f aca="false">IF(OR($B618="",$C618=""),"",$B618&amp;" ("&amp;DAY($C618)&amp;"."&amp;MONTH($C618)&amp;"."&amp;YEAR($C618)&amp;")")</f>
        <v/>
      </c>
      <c r="J618" s="14" t="str">
        <f aca="false">IF($C618="","",INT((Boshqaruv!$C$12-$C618)/365.25))</f>
        <v/>
      </c>
      <c r="K618" s="14" t="str">
        <f aca="false">IF($J618="","",IF($J618&lt;=14,"Ha","Yo'q"))</f>
        <v/>
      </c>
      <c r="L618" s="13"/>
      <c r="M618" s="13"/>
      <c r="N618" s="14" t="str">
        <f aca="false">IF($B618="","",IF(AND(OR($L618="",$L618&lt;=Boshqaruv!$C$12),OR($M618="",$M618&gt;Boshqaruv!$C$12)),"Ha",""))</f>
        <v/>
      </c>
      <c r="O618" s="25"/>
      <c r="P618" s="25"/>
      <c r="Q618" s="12"/>
      <c r="R618" s="13"/>
      <c r="S618" s="13"/>
      <c r="T618" s="14" t="str">
        <f aca="false">IF($B618="","",IF(AND($P618="Ha",$N618="Ha",OR($R618="",$R618&lt;=Boshqaruv!$C$12),OR($S618="",$S618&gt;Boshqaruv!$C$12)),"Ha",""))</f>
        <v/>
      </c>
      <c r="U618" s="13"/>
      <c r="V618" s="12"/>
      <c r="W618" s="14" t="str">
        <f aca="false">IF(OR($B618="",$C618=""),"",IF(COUNTIFS($B$5:$B$1804,$B618,$C$5:$C$1804,$C618)&gt;1,"Takror",""))</f>
        <v/>
      </c>
    </row>
    <row r="619" customFormat="false" ht="15" hidden="false" customHeight="false" outlineLevel="0" collapsed="false">
      <c r="A619" s="8" t="n">
        <v>615</v>
      </c>
      <c r="B619" s="12"/>
      <c r="C619" s="13"/>
      <c r="D619" s="24"/>
      <c r="E619" s="25"/>
      <c r="F619" s="12"/>
      <c r="G619" s="12"/>
      <c r="H619" s="25"/>
      <c r="I619" s="26" t="str">
        <f aca="false">IF(OR($B619="",$C619=""),"",$B619&amp;" ("&amp;DAY($C619)&amp;"."&amp;MONTH($C619)&amp;"."&amp;YEAR($C619)&amp;")")</f>
        <v/>
      </c>
      <c r="J619" s="14" t="str">
        <f aca="false">IF($C619="","",INT((Boshqaruv!$C$12-$C619)/365.25))</f>
        <v/>
      </c>
      <c r="K619" s="14" t="str">
        <f aca="false">IF($J619="","",IF($J619&lt;=14,"Ha","Yo'q"))</f>
        <v/>
      </c>
      <c r="L619" s="13"/>
      <c r="M619" s="13"/>
      <c r="N619" s="14" t="str">
        <f aca="false">IF($B619="","",IF(AND(OR($L619="",$L619&lt;=Boshqaruv!$C$12),OR($M619="",$M619&gt;Boshqaruv!$C$12)),"Ha",""))</f>
        <v/>
      </c>
      <c r="O619" s="25"/>
      <c r="P619" s="25"/>
      <c r="Q619" s="12"/>
      <c r="R619" s="13"/>
      <c r="S619" s="13"/>
      <c r="T619" s="14" t="str">
        <f aca="false">IF($B619="","",IF(AND($P619="Ha",$N619="Ha",OR($R619="",$R619&lt;=Boshqaruv!$C$12),OR($S619="",$S619&gt;Boshqaruv!$C$12)),"Ha",""))</f>
        <v/>
      </c>
      <c r="U619" s="13"/>
      <c r="V619" s="12"/>
      <c r="W619" s="14" t="str">
        <f aca="false">IF(OR($B619="",$C619=""),"",IF(COUNTIFS($B$5:$B$1804,$B619,$C$5:$C$1804,$C619)&gt;1,"Takror",""))</f>
        <v/>
      </c>
    </row>
    <row r="620" customFormat="false" ht="15" hidden="false" customHeight="false" outlineLevel="0" collapsed="false">
      <c r="A620" s="8" t="n">
        <v>616</v>
      </c>
      <c r="B620" s="12"/>
      <c r="C620" s="13"/>
      <c r="D620" s="24"/>
      <c r="E620" s="25"/>
      <c r="F620" s="12"/>
      <c r="G620" s="12"/>
      <c r="H620" s="25"/>
      <c r="I620" s="26" t="str">
        <f aca="false">IF(OR($B620="",$C620=""),"",$B620&amp;" ("&amp;DAY($C620)&amp;"."&amp;MONTH($C620)&amp;"."&amp;YEAR($C620)&amp;")")</f>
        <v/>
      </c>
      <c r="J620" s="14" t="str">
        <f aca="false">IF($C620="","",INT((Boshqaruv!$C$12-$C620)/365.25))</f>
        <v/>
      </c>
      <c r="K620" s="14" t="str">
        <f aca="false">IF($J620="","",IF($J620&lt;=14,"Ha","Yo'q"))</f>
        <v/>
      </c>
      <c r="L620" s="13"/>
      <c r="M620" s="13"/>
      <c r="N620" s="14" t="str">
        <f aca="false">IF($B620="","",IF(AND(OR($L620="",$L620&lt;=Boshqaruv!$C$12),OR($M620="",$M620&gt;Boshqaruv!$C$12)),"Ha",""))</f>
        <v/>
      </c>
      <c r="O620" s="25"/>
      <c r="P620" s="25"/>
      <c r="Q620" s="12"/>
      <c r="R620" s="13"/>
      <c r="S620" s="13"/>
      <c r="T620" s="14" t="str">
        <f aca="false">IF($B620="","",IF(AND($P620="Ha",$N620="Ha",OR($R620="",$R620&lt;=Boshqaruv!$C$12),OR($S620="",$S620&gt;Boshqaruv!$C$12)),"Ha",""))</f>
        <v/>
      </c>
      <c r="U620" s="13"/>
      <c r="V620" s="12"/>
      <c r="W620" s="14" t="str">
        <f aca="false">IF(OR($B620="",$C620=""),"",IF(COUNTIFS($B$5:$B$1804,$B620,$C$5:$C$1804,$C620)&gt;1,"Takror",""))</f>
        <v/>
      </c>
    </row>
    <row r="621" customFormat="false" ht="15" hidden="false" customHeight="false" outlineLevel="0" collapsed="false">
      <c r="A621" s="8" t="n">
        <v>617</v>
      </c>
      <c r="B621" s="12"/>
      <c r="C621" s="13"/>
      <c r="D621" s="24"/>
      <c r="E621" s="25"/>
      <c r="F621" s="12"/>
      <c r="G621" s="12"/>
      <c r="H621" s="25"/>
      <c r="I621" s="26" t="str">
        <f aca="false">IF(OR($B621="",$C621=""),"",$B621&amp;" ("&amp;DAY($C621)&amp;"."&amp;MONTH($C621)&amp;"."&amp;YEAR($C621)&amp;")")</f>
        <v/>
      </c>
      <c r="J621" s="14" t="str">
        <f aca="false">IF($C621="","",INT((Boshqaruv!$C$12-$C621)/365.25))</f>
        <v/>
      </c>
      <c r="K621" s="14" t="str">
        <f aca="false">IF($J621="","",IF($J621&lt;=14,"Ha","Yo'q"))</f>
        <v/>
      </c>
      <c r="L621" s="13"/>
      <c r="M621" s="13"/>
      <c r="N621" s="14" t="str">
        <f aca="false">IF($B621="","",IF(AND(OR($L621="",$L621&lt;=Boshqaruv!$C$12),OR($M621="",$M621&gt;Boshqaruv!$C$12)),"Ha",""))</f>
        <v/>
      </c>
      <c r="O621" s="25"/>
      <c r="P621" s="25"/>
      <c r="Q621" s="12"/>
      <c r="R621" s="13"/>
      <c r="S621" s="13"/>
      <c r="T621" s="14" t="str">
        <f aca="false">IF($B621="","",IF(AND($P621="Ha",$N621="Ha",OR($R621="",$R621&lt;=Boshqaruv!$C$12),OR($S621="",$S621&gt;Boshqaruv!$C$12)),"Ha",""))</f>
        <v/>
      </c>
      <c r="U621" s="13"/>
      <c r="V621" s="12"/>
      <c r="W621" s="14" t="str">
        <f aca="false">IF(OR($B621="",$C621=""),"",IF(COUNTIFS($B$5:$B$1804,$B621,$C$5:$C$1804,$C621)&gt;1,"Takror",""))</f>
        <v/>
      </c>
    </row>
    <row r="622" customFormat="false" ht="15" hidden="false" customHeight="false" outlineLevel="0" collapsed="false">
      <c r="A622" s="8" t="n">
        <v>618</v>
      </c>
      <c r="B622" s="12"/>
      <c r="C622" s="13"/>
      <c r="D622" s="24"/>
      <c r="E622" s="25"/>
      <c r="F622" s="12"/>
      <c r="G622" s="12"/>
      <c r="H622" s="25"/>
      <c r="I622" s="26" t="str">
        <f aca="false">IF(OR($B622="",$C622=""),"",$B622&amp;" ("&amp;DAY($C622)&amp;"."&amp;MONTH($C622)&amp;"."&amp;YEAR($C622)&amp;")")</f>
        <v/>
      </c>
      <c r="J622" s="14" t="str">
        <f aca="false">IF($C622="","",INT((Boshqaruv!$C$12-$C622)/365.25))</f>
        <v/>
      </c>
      <c r="K622" s="14" t="str">
        <f aca="false">IF($J622="","",IF($J622&lt;=14,"Ha","Yo'q"))</f>
        <v/>
      </c>
      <c r="L622" s="13"/>
      <c r="M622" s="13"/>
      <c r="N622" s="14" t="str">
        <f aca="false">IF($B622="","",IF(AND(OR($L622="",$L622&lt;=Boshqaruv!$C$12),OR($M622="",$M622&gt;Boshqaruv!$C$12)),"Ha",""))</f>
        <v/>
      </c>
      <c r="O622" s="25"/>
      <c r="P622" s="25"/>
      <c r="Q622" s="12"/>
      <c r="R622" s="13"/>
      <c r="S622" s="13"/>
      <c r="T622" s="14" t="str">
        <f aca="false">IF($B622="","",IF(AND($P622="Ha",$N622="Ha",OR($R622="",$R622&lt;=Boshqaruv!$C$12),OR($S622="",$S622&gt;Boshqaruv!$C$12)),"Ha",""))</f>
        <v/>
      </c>
      <c r="U622" s="13"/>
      <c r="V622" s="12"/>
      <c r="W622" s="14" t="str">
        <f aca="false">IF(OR($B622="",$C622=""),"",IF(COUNTIFS($B$5:$B$1804,$B622,$C$5:$C$1804,$C622)&gt;1,"Takror",""))</f>
        <v/>
      </c>
    </row>
    <row r="623" customFormat="false" ht="15" hidden="false" customHeight="false" outlineLevel="0" collapsed="false">
      <c r="A623" s="8" t="n">
        <v>619</v>
      </c>
      <c r="B623" s="12"/>
      <c r="C623" s="13"/>
      <c r="D623" s="24"/>
      <c r="E623" s="25"/>
      <c r="F623" s="12"/>
      <c r="G623" s="12"/>
      <c r="H623" s="25"/>
      <c r="I623" s="26" t="str">
        <f aca="false">IF(OR($B623="",$C623=""),"",$B623&amp;" ("&amp;DAY($C623)&amp;"."&amp;MONTH($C623)&amp;"."&amp;YEAR($C623)&amp;")")</f>
        <v/>
      </c>
      <c r="J623" s="14" t="str">
        <f aca="false">IF($C623="","",INT((Boshqaruv!$C$12-$C623)/365.25))</f>
        <v/>
      </c>
      <c r="K623" s="14" t="str">
        <f aca="false">IF($J623="","",IF($J623&lt;=14,"Ha","Yo'q"))</f>
        <v/>
      </c>
      <c r="L623" s="13"/>
      <c r="M623" s="13"/>
      <c r="N623" s="14" t="str">
        <f aca="false">IF($B623="","",IF(AND(OR($L623="",$L623&lt;=Boshqaruv!$C$12),OR($M623="",$M623&gt;Boshqaruv!$C$12)),"Ha",""))</f>
        <v/>
      </c>
      <c r="O623" s="25"/>
      <c r="P623" s="25"/>
      <c r="Q623" s="12"/>
      <c r="R623" s="13"/>
      <c r="S623" s="13"/>
      <c r="T623" s="14" t="str">
        <f aca="false">IF($B623="","",IF(AND($P623="Ha",$N623="Ha",OR($R623="",$R623&lt;=Boshqaruv!$C$12),OR($S623="",$S623&gt;Boshqaruv!$C$12)),"Ha",""))</f>
        <v/>
      </c>
      <c r="U623" s="13"/>
      <c r="V623" s="12"/>
      <c r="W623" s="14" t="str">
        <f aca="false">IF(OR($B623="",$C623=""),"",IF(COUNTIFS($B$5:$B$1804,$B623,$C$5:$C$1804,$C623)&gt;1,"Takror",""))</f>
        <v/>
      </c>
    </row>
    <row r="624" customFormat="false" ht="15" hidden="false" customHeight="false" outlineLevel="0" collapsed="false">
      <c r="A624" s="8" t="n">
        <v>620</v>
      </c>
      <c r="B624" s="12"/>
      <c r="C624" s="13"/>
      <c r="D624" s="24"/>
      <c r="E624" s="25"/>
      <c r="F624" s="12"/>
      <c r="G624" s="12"/>
      <c r="H624" s="25"/>
      <c r="I624" s="26" t="str">
        <f aca="false">IF(OR($B624="",$C624=""),"",$B624&amp;" ("&amp;DAY($C624)&amp;"."&amp;MONTH($C624)&amp;"."&amp;YEAR($C624)&amp;")")</f>
        <v/>
      </c>
      <c r="J624" s="14" t="str">
        <f aca="false">IF($C624="","",INT((Boshqaruv!$C$12-$C624)/365.25))</f>
        <v/>
      </c>
      <c r="K624" s="14" t="str">
        <f aca="false">IF($J624="","",IF($J624&lt;=14,"Ha","Yo'q"))</f>
        <v/>
      </c>
      <c r="L624" s="13"/>
      <c r="M624" s="13"/>
      <c r="N624" s="14" t="str">
        <f aca="false">IF($B624="","",IF(AND(OR($L624="",$L624&lt;=Boshqaruv!$C$12),OR($M624="",$M624&gt;Boshqaruv!$C$12)),"Ha",""))</f>
        <v/>
      </c>
      <c r="O624" s="25"/>
      <c r="P624" s="25"/>
      <c r="Q624" s="12"/>
      <c r="R624" s="13"/>
      <c r="S624" s="13"/>
      <c r="T624" s="14" t="str">
        <f aca="false">IF($B624="","",IF(AND($P624="Ha",$N624="Ha",OR($R624="",$R624&lt;=Boshqaruv!$C$12),OR($S624="",$S624&gt;Boshqaruv!$C$12)),"Ha",""))</f>
        <v/>
      </c>
      <c r="U624" s="13"/>
      <c r="V624" s="12"/>
      <c r="W624" s="14" t="str">
        <f aca="false">IF(OR($B624="",$C624=""),"",IF(COUNTIFS($B$5:$B$1804,$B624,$C$5:$C$1804,$C624)&gt;1,"Takror",""))</f>
        <v/>
      </c>
    </row>
    <row r="625" customFormat="false" ht="15" hidden="false" customHeight="false" outlineLevel="0" collapsed="false">
      <c r="A625" s="8" t="n">
        <v>621</v>
      </c>
      <c r="B625" s="12"/>
      <c r="C625" s="13"/>
      <c r="D625" s="24"/>
      <c r="E625" s="25"/>
      <c r="F625" s="12"/>
      <c r="G625" s="12"/>
      <c r="H625" s="25"/>
      <c r="I625" s="26" t="str">
        <f aca="false">IF(OR($B625="",$C625=""),"",$B625&amp;" ("&amp;DAY($C625)&amp;"."&amp;MONTH($C625)&amp;"."&amp;YEAR($C625)&amp;")")</f>
        <v/>
      </c>
      <c r="J625" s="14" t="str">
        <f aca="false">IF($C625="","",INT((Boshqaruv!$C$12-$C625)/365.25))</f>
        <v/>
      </c>
      <c r="K625" s="14" t="str">
        <f aca="false">IF($J625="","",IF($J625&lt;=14,"Ha","Yo'q"))</f>
        <v/>
      </c>
      <c r="L625" s="13"/>
      <c r="M625" s="13"/>
      <c r="N625" s="14" t="str">
        <f aca="false">IF($B625="","",IF(AND(OR($L625="",$L625&lt;=Boshqaruv!$C$12),OR($M625="",$M625&gt;Boshqaruv!$C$12)),"Ha",""))</f>
        <v/>
      </c>
      <c r="O625" s="25"/>
      <c r="P625" s="25"/>
      <c r="Q625" s="12"/>
      <c r="R625" s="13"/>
      <c r="S625" s="13"/>
      <c r="T625" s="14" t="str">
        <f aca="false">IF($B625="","",IF(AND($P625="Ha",$N625="Ha",OR($R625="",$R625&lt;=Boshqaruv!$C$12),OR($S625="",$S625&gt;Boshqaruv!$C$12)),"Ha",""))</f>
        <v/>
      </c>
      <c r="U625" s="13"/>
      <c r="V625" s="12"/>
      <c r="W625" s="14" t="str">
        <f aca="false">IF(OR($B625="",$C625=""),"",IF(COUNTIFS($B$5:$B$1804,$B625,$C$5:$C$1804,$C625)&gt;1,"Takror",""))</f>
        <v/>
      </c>
    </row>
    <row r="626" customFormat="false" ht="15" hidden="false" customHeight="false" outlineLevel="0" collapsed="false">
      <c r="A626" s="8" t="n">
        <v>622</v>
      </c>
      <c r="B626" s="12"/>
      <c r="C626" s="13"/>
      <c r="D626" s="24"/>
      <c r="E626" s="25"/>
      <c r="F626" s="12"/>
      <c r="G626" s="12"/>
      <c r="H626" s="25"/>
      <c r="I626" s="26" t="str">
        <f aca="false">IF(OR($B626="",$C626=""),"",$B626&amp;" ("&amp;DAY($C626)&amp;"."&amp;MONTH($C626)&amp;"."&amp;YEAR($C626)&amp;")")</f>
        <v/>
      </c>
      <c r="J626" s="14" t="str">
        <f aca="false">IF($C626="","",INT((Boshqaruv!$C$12-$C626)/365.25))</f>
        <v/>
      </c>
      <c r="K626" s="14" t="str">
        <f aca="false">IF($J626="","",IF($J626&lt;=14,"Ha","Yo'q"))</f>
        <v/>
      </c>
      <c r="L626" s="13"/>
      <c r="M626" s="13"/>
      <c r="N626" s="14" t="str">
        <f aca="false">IF($B626="","",IF(AND(OR($L626="",$L626&lt;=Boshqaruv!$C$12),OR($M626="",$M626&gt;Boshqaruv!$C$12)),"Ha",""))</f>
        <v/>
      </c>
      <c r="O626" s="25"/>
      <c r="P626" s="25"/>
      <c r="Q626" s="12"/>
      <c r="R626" s="13"/>
      <c r="S626" s="13"/>
      <c r="T626" s="14" t="str">
        <f aca="false">IF($B626="","",IF(AND($P626="Ha",$N626="Ha",OR($R626="",$R626&lt;=Boshqaruv!$C$12),OR($S626="",$S626&gt;Boshqaruv!$C$12)),"Ha",""))</f>
        <v/>
      </c>
      <c r="U626" s="13"/>
      <c r="V626" s="12"/>
      <c r="W626" s="14" t="str">
        <f aca="false">IF(OR($B626="",$C626=""),"",IF(COUNTIFS($B$5:$B$1804,$B626,$C$5:$C$1804,$C626)&gt;1,"Takror",""))</f>
        <v/>
      </c>
    </row>
    <row r="627" customFormat="false" ht="15" hidden="false" customHeight="false" outlineLevel="0" collapsed="false">
      <c r="A627" s="8" t="n">
        <v>623</v>
      </c>
      <c r="B627" s="12"/>
      <c r="C627" s="13"/>
      <c r="D627" s="24"/>
      <c r="E627" s="25"/>
      <c r="F627" s="12"/>
      <c r="G627" s="12"/>
      <c r="H627" s="25"/>
      <c r="I627" s="26" t="str">
        <f aca="false">IF(OR($B627="",$C627=""),"",$B627&amp;" ("&amp;DAY($C627)&amp;"."&amp;MONTH($C627)&amp;"."&amp;YEAR($C627)&amp;")")</f>
        <v/>
      </c>
      <c r="J627" s="14" t="str">
        <f aca="false">IF($C627="","",INT((Boshqaruv!$C$12-$C627)/365.25))</f>
        <v/>
      </c>
      <c r="K627" s="14" t="str">
        <f aca="false">IF($J627="","",IF($J627&lt;=14,"Ha","Yo'q"))</f>
        <v/>
      </c>
      <c r="L627" s="13"/>
      <c r="M627" s="13"/>
      <c r="N627" s="14" t="str">
        <f aca="false">IF($B627="","",IF(AND(OR($L627="",$L627&lt;=Boshqaruv!$C$12),OR($M627="",$M627&gt;Boshqaruv!$C$12)),"Ha",""))</f>
        <v/>
      </c>
      <c r="O627" s="25"/>
      <c r="P627" s="25"/>
      <c r="Q627" s="12"/>
      <c r="R627" s="13"/>
      <c r="S627" s="13"/>
      <c r="T627" s="14" t="str">
        <f aca="false">IF($B627="","",IF(AND($P627="Ha",$N627="Ha",OR($R627="",$R627&lt;=Boshqaruv!$C$12),OR($S627="",$S627&gt;Boshqaruv!$C$12)),"Ha",""))</f>
        <v/>
      </c>
      <c r="U627" s="13"/>
      <c r="V627" s="12"/>
      <c r="W627" s="14" t="str">
        <f aca="false">IF(OR($B627="",$C627=""),"",IF(COUNTIFS($B$5:$B$1804,$B627,$C$5:$C$1804,$C627)&gt;1,"Takror",""))</f>
        <v/>
      </c>
    </row>
    <row r="628" customFormat="false" ht="15" hidden="false" customHeight="false" outlineLevel="0" collapsed="false">
      <c r="A628" s="8" t="n">
        <v>624</v>
      </c>
      <c r="B628" s="12"/>
      <c r="C628" s="13"/>
      <c r="D628" s="24"/>
      <c r="E628" s="25"/>
      <c r="F628" s="12"/>
      <c r="G628" s="12"/>
      <c r="H628" s="25"/>
      <c r="I628" s="26" t="str">
        <f aca="false">IF(OR($B628="",$C628=""),"",$B628&amp;" ("&amp;DAY($C628)&amp;"."&amp;MONTH($C628)&amp;"."&amp;YEAR($C628)&amp;")")</f>
        <v/>
      </c>
      <c r="J628" s="14" t="str">
        <f aca="false">IF($C628="","",INT((Boshqaruv!$C$12-$C628)/365.25))</f>
        <v/>
      </c>
      <c r="K628" s="14" t="str">
        <f aca="false">IF($J628="","",IF($J628&lt;=14,"Ha","Yo'q"))</f>
        <v/>
      </c>
      <c r="L628" s="13"/>
      <c r="M628" s="13"/>
      <c r="N628" s="14" t="str">
        <f aca="false">IF($B628="","",IF(AND(OR($L628="",$L628&lt;=Boshqaruv!$C$12),OR($M628="",$M628&gt;Boshqaruv!$C$12)),"Ha",""))</f>
        <v/>
      </c>
      <c r="O628" s="25"/>
      <c r="P628" s="25"/>
      <c r="Q628" s="12"/>
      <c r="R628" s="13"/>
      <c r="S628" s="13"/>
      <c r="T628" s="14" t="str">
        <f aca="false">IF($B628="","",IF(AND($P628="Ha",$N628="Ha",OR($R628="",$R628&lt;=Boshqaruv!$C$12),OR($S628="",$S628&gt;Boshqaruv!$C$12)),"Ha",""))</f>
        <v/>
      </c>
      <c r="U628" s="13"/>
      <c r="V628" s="12"/>
      <c r="W628" s="14" t="str">
        <f aca="false">IF(OR($B628="",$C628=""),"",IF(COUNTIFS($B$5:$B$1804,$B628,$C$5:$C$1804,$C628)&gt;1,"Takror",""))</f>
        <v/>
      </c>
    </row>
    <row r="629" customFormat="false" ht="15" hidden="false" customHeight="false" outlineLevel="0" collapsed="false">
      <c r="A629" s="8" t="n">
        <v>625</v>
      </c>
      <c r="B629" s="12"/>
      <c r="C629" s="13"/>
      <c r="D629" s="24"/>
      <c r="E629" s="25"/>
      <c r="F629" s="12"/>
      <c r="G629" s="12"/>
      <c r="H629" s="25"/>
      <c r="I629" s="26" t="str">
        <f aca="false">IF(OR($B629="",$C629=""),"",$B629&amp;" ("&amp;DAY($C629)&amp;"."&amp;MONTH($C629)&amp;"."&amp;YEAR($C629)&amp;")")</f>
        <v/>
      </c>
      <c r="J629" s="14" t="str">
        <f aca="false">IF($C629="","",INT((Boshqaruv!$C$12-$C629)/365.25))</f>
        <v/>
      </c>
      <c r="K629" s="14" t="str">
        <f aca="false">IF($J629="","",IF($J629&lt;=14,"Ha","Yo'q"))</f>
        <v/>
      </c>
      <c r="L629" s="13"/>
      <c r="M629" s="13"/>
      <c r="N629" s="14" t="str">
        <f aca="false">IF($B629="","",IF(AND(OR($L629="",$L629&lt;=Boshqaruv!$C$12),OR($M629="",$M629&gt;Boshqaruv!$C$12)),"Ha",""))</f>
        <v/>
      </c>
      <c r="O629" s="25"/>
      <c r="P629" s="25"/>
      <c r="Q629" s="12"/>
      <c r="R629" s="13"/>
      <c r="S629" s="13"/>
      <c r="T629" s="14" t="str">
        <f aca="false">IF($B629="","",IF(AND($P629="Ha",$N629="Ha",OR($R629="",$R629&lt;=Boshqaruv!$C$12),OR($S629="",$S629&gt;Boshqaruv!$C$12)),"Ha",""))</f>
        <v/>
      </c>
      <c r="U629" s="13"/>
      <c r="V629" s="12"/>
      <c r="W629" s="14" t="str">
        <f aca="false">IF(OR($B629="",$C629=""),"",IF(COUNTIFS($B$5:$B$1804,$B629,$C$5:$C$1804,$C629)&gt;1,"Takror",""))</f>
        <v/>
      </c>
    </row>
    <row r="630" customFormat="false" ht="15" hidden="false" customHeight="false" outlineLevel="0" collapsed="false">
      <c r="A630" s="8" t="n">
        <v>626</v>
      </c>
      <c r="B630" s="12"/>
      <c r="C630" s="13"/>
      <c r="D630" s="24"/>
      <c r="E630" s="25"/>
      <c r="F630" s="12"/>
      <c r="G630" s="12"/>
      <c r="H630" s="25"/>
      <c r="I630" s="26" t="str">
        <f aca="false">IF(OR($B630="",$C630=""),"",$B630&amp;" ("&amp;DAY($C630)&amp;"."&amp;MONTH($C630)&amp;"."&amp;YEAR($C630)&amp;")")</f>
        <v/>
      </c>
      <c r="J630" s="14" t="str">
        <f aca="false">IF($C630="","",INT((Boshqaruv!$C$12-$C630)/365.25))</f>
        <v/>
      </c>
      <c r="K630" s="14" t="str">
        <f aca="false">IF($J630="","",IF($J630&lt;=14,"Ha","Yo'q"))</f>
        <v/>
      </c>
      <c r="L630" s="13"/>
      <c r="M630" s="13"/>
      <c r="N630" s="14" t="str">
        <f aca="false">IF($B630="","",IF(AND(OR($L630="",$L630&lt;=Boshqaruv!$C$12),OR($M630="",$M630&gt;Boshqaruv!$C$12)),"Ha",""))</f>
        <v/>
      </c>
      <c r="O630" s="25"/>
      <c r="P630" s="25"/>
      <c r="Q630" s="12"/>
      <c r="R630" s="13"/>
      <c r="S630" s="13"/>
      <c r="T630" s="14" t="str">
        <f aca="false">IF($B630="","",IF(AND($P630="Ha",$N630="Ha",OR($R630="",$R630&lt;=Boshqaruv!$C$12),OR($S630="",$S630&gt;Boshqaruv!$C$12)),"Ha",""))</f>
        <v/>
      </c>
      <c r="U630" s="13"/>
      <c r="V630" s="12"/>
      <c r="W630" s="14" t="str">
        <f aca="false">IF(OR($B630="",$C630=""),"",IF(COUNTIFS($B$5:$B$1804,$B630,$C$5:$C$1804,$C630)&gt;1,"Takror",""))</f>
        <v/>
      </c>
    </row>
    <row r="631" customFormat="false" ht="15" hidden="false" customHeight="false" outlineLevel="0" collapsed="false">
      <c r="A631" s="8" t="n">
        <v>627</v>
      </c>
      <c r="B631" s="12"/>
      <c r="C631" s="13"/>
      <c r="D631" s="24"/>
      <c r="E631" s="25"/>
      <c r="F631" s="12"/>
      <c r="G631" s="12"/>
      <c r="H631" s="25"/>
      <c r="I631" s="26" t="str">
        <f aca="false">IF(OR($B631="",$C631=""),"",$B631&amp;" ("&amp;DAY($C631)&amp;"."&amp;MONTH($C631)&amp;"."&amp;YEAR($C631)&amp;")")</f>
        <v/>
      </c>
      <c r="J631" s="14" t="str">
        <f aca="false">IF($C631="","",INT((Boshqaruv!$C$12-$C631)/365.25))</f>
        <v/>
      </c>
      <c r="K631" s="14" t="str">
        <f aca="false">IF($J631="","",IF($J631&lt;=14,"Ha","Yo'q"))</f>
        <v/>
      </c>
      <c r="L631" s="13"/>
      <c r="M631" s="13"/>
      <c r="N631" s="14" t="str">
        <f aca="false">IF($B631="","",IF(AND(OR($L631="",$L631&lt;=Boshqaruv!$C$12),OR($M631="",$M631&gt;Boshqaruv!$C$12)),"Ha",""))</f>
        <v/>
      </c>
      <c r="O631" s="25"/>
      <c r="P631" s="25"/>
      <c r="Q631" s="12"/>
      <c r="R631" s="13"/>
      <c r="S631" s="13"/>
      <c r="T631" s="14" t="str">
        <f aca="false">IF($B631="","",IF(AND($P631="Ha",$N631="Ha",OR($R631="",$R631&lt;=Boshqaruv!$C$12),OR($S631="",$S631&gt;Boshqaruv!$C$12)),"Ha",""))</f>
        <v/>
      </c>
      <c r="U631" s="13"/>
      <c r="V631" s="12"/>
      <c r="W631" s="14" t="str">
        <f aca="false">IF(OR($B631="",$C631=""),"",IF(COUNTIFS($B$5:$B$1804,$B631,$C$5:$C$1804,$C631)&gt;1,"Takror",""))</f>
        <v/>
      </c>
    </row>
    <row r="632" customFormat="false" ht="15" hidden="false" customHeight="false" outlineLevel="0" collapsed="false">
      <c r="A632" s="8" t="n">
        <v>628</v>
      </c>
      <c r="B632" s="12"/>
      <c r="C632" s="13"/>
      <c r="D632" s="24"/>
      <c r="E632" s="25"/>
      <c r="F632" s="12"/>
      <c r="G632" s="12"/>
      <c r="H632" s="25"/>
      <c r="I632" s="26" t="str">
        <f aca="false">IF(OR($B632="",$C632=""),"",$B632&amp;" ("&amp;DAY($C632)&amp;"."&amp;MONTH($C632)&amp;"."&amp;YEAR($C632)&amp;")")</f>
        <v/>
      </c>
      <c r="J632" s="14" t="str">
        <f aca="false">IF($C632="","",INT((Boshqaruv!$C$12-$C632)/365.25))</f>
        <v/>
      </c>
      <c r="K632" s="14" t="str">
        <f aca="false">IF($J632="","",IF($J632&lt;=14,"Ha","Yo'q"))</f>
        <v/>
      </c>
      <c r="L632" s="13"/>
      <c r="M632" s="13"/>
      <c r="N632" s="14" t="str">
        <f aca="false">IF($B632="","",IF(AND(OR($L632="",$L632&lt;=Boshqaruv!$C$12),OR($M632="",$M632&gt;Boshqaruv!$C$12)),"Ha",""))</f>
        <v/>
      </c>
      <c r="O632" s="25"/>
      <c r="P632" s="25"/>
      <c r="Q632" s="12"/>
      <c r="R632" s="13"/>
      <c r="S632" s="13"/>
      <c r="T632" s="14" t="str">
        <f aca="false">IF($B632="","",IF(AND($P632="Ha",$N632="Ha",OR($R632="",$R632&lt;=Boshqaruv!$C$12),OR($S632="",$S632&gt;Boshqaruv!$C$12)),"Ha",""))</f>
        <v/>
      </c>
      <c r="U632" s="13"/>
      <c r="V632" s="12"/>
      <c r="W632" s="14" t="str">
        <f aca="false">IF(OR($B632="",$C632=""),"",IF(COUNTIFS($B$5:$B$1804,$B632,$C$5:$C$1804,$C632)&gt;1,"Takror",""))</f>
        <v/>
      </c>
    </row>
    <row r="633" customFormat="false" ht="15" hidden="false" customHeight="false" outlineLevel="0" collapsed="false">
      <c r="A633" s="8" t="n">
        <v>629</v>
      </c>
      <c r="B633" s="12"/>
      <c r="C633" s="13"/>
      <c r="D633" s="24"/>
      <c r="E633" s="25"/>
      <c r="F633" s="12"/>
      <c r="G633" s="12"/>
      <c r="H633" s="25"/>
      <c r="I633" s="26" t="str">
        <f aca="false">IF(OR($B633="",$C633=""),"",$B633&amp;" ("&amp;DAY($C633)&amp;"."&amp;MONTH($C633)&amp;"."&amp;YEAR($C633)&amp;")")</f>
        <v/>
      </c>
      <c r="J633" s="14" t="str">
        <f aca="false">IF($C633="","",INT((Boshqaruv!$C$12-$C633)/365.25))</f>
        <v/>
      </c>
      <c r="K633" s="14" t="str">
        <f aca="false">IF($J633="","",IF($J633&lt;=14,"Ha","Yo'q"))</f>
        <v/>
      </c>
      <c r="L633" s="13"/>
      <c r="M633" s="13"/>
      <c r="N633" s="14" t="str">
        <f aca="false">IF($B633="","",IF(AND(OR($L633="",$L633&lt;=Boshqaruv!$C$12),OR($M633="",$M633&gt;Boshqaruv!$C$12)),"Ha",""))</f>
        <v/>
      </c>
      <c r="O633" s="25"/>
      <c r="P633" s="25"/>
      <c r="Q633" s="12"/>
      <c r="R633" s="13"/>
      <c r="S633" s="13"/>
      <c r="T633" s="14" t="str">
        <f aca="false">IF($B633="","",IF(AND($P633="Ha",$N633="Ha",OR($R633="",$R633&lt;=Boshqaruv!$C$12),OR($S633="",$S633&gt;Boshqaruv!$C$12)),"Ha",""))</f>
        <v/>
      </c>
      <c r="U633" s="13"/>
      <c r="V633" s="12"/>
      <c r="W633" s="14" t="str">
        <f aca="false">IF(OR($B633="",$C633=""),"",IF(COUNTIFS($B$5:$B$1804,$B633,$C$5:$C$1804,$C633)&gt;1,"Takror",""))</f>
        <v/>
      </c>
    </row>
    <row r="634" customFormat="false" ht="15" hidden="false" customHeight="false" outlineLevel="0" collapsed="false">
      <c r="A634" s="8" t="n">
        <v>630</v>
      </c>
      <c r="B634" s="12"/>
      <c r="C634" s="13"/>
      <c r="D634" s="24"/>
      <c r="E634" s="25"/>
      <c r="F634" s="12"/>
      <c r="G634" s="12"/>
      <c r="H634" s="25"/>
      <c r="I634" s="26" t="str">
        <f aca="false">IF(OR($B634="",$C634=""),"",$B634&amp;" ("&amp;DAY($C634)&amp;"."&amp;MONTH($C634)&amp;"."&amp;YEAR($C634)&amp;")")</f>
        <v/>
      </c>
      <c r="J634" s="14" t="str">
        <f aca="false">IF($C634="","",INT((Boshqaruv!$C$12-$C634)/365.25))</f>
        <v/>
      </c>
      <c r="K634" s="14" t="str">
        <f aca="false">IF($J634="","",IF($J634&lt;=14,"Ha","Yo'q"))</f>
        <v/>
      </c>
      <c r="L634" s="13"/>
      <c r="M634" s="13"/>
      <c r="N634" s="14" t="str">
        <f aca="false">IF($B634="","",IF(AND(OR($L634="",$L634&lt;=Boshqaruv!$C$12),OR($M634="",$M634&gt;Boshqaruv!$C$12)),"Ha",""))</f>
        <v/>
      </c>
      <c r="O634" s="25"/>
      <c r="P634" s="25"/>
      <c r="Q634" s="12"/>
      <c r="R634" s="13"/>
      <c r="S634" s="13"/>
      <c r="T634" s="14" t="str">
        <f aca="false">IF($B634="","",IF(AND($P634="Ha",$N634="Ha",OR($R634="",$R634&lt;=Boshqaruv!$C$12),OR($S634="",$S634&gt;Boshqaruv!$C$12)),"Ha",""))</f>
        <v/>
      </c>
      <c r="U634" s="13"/>
      <c r="V634" s="12"/>
      <c r="W634" s="14" t="str">
        <f aca="false">IF(OR($B634="",$C634=""),"",IF(COUNTIFS($B$5:$B$1804,$B634,$C$5:$C$1804,$C634)&gt;1,"Takror",""))</f>
        <v/>
      </c>
    </row>
    <row r="635" customFormat="false" ht="15" hidden="false" customHeight="false" outlineLevel="0" collapsed="false">
      <c r="A635" s="8" t="n">
        <v>631</v>
      </c>
      <c r="B635" s="12"/>
      <c r="C635" s="13"/>
      <c r="D635" s="24"/>
      <c r="E635" s="25"/>
      <c r="F635" s="12"/>
      <c r="G635" s="12"/>
      <c r="H635" s="25"/>
      <c r="I635" s="26" t="str">
        <f aca="false">IF(OR($B635="",$C635=""),"",$B635&amp;" ("&amp;DAY($C635)&amp;"."&amp;MONTH($C635)&amp;"."&amp;YEAR($C635)&amp;")")</f>
        <v/>
      </c>
      <c r="J635" s="14" t="str">
        <f aca="false">IF($C635="","",INT((Boshqaruv!$C$12-$C635)/365.25))</f>
        <v/>
      </c>
      <c r="K635" s="14" t="str">
        <f aca="false">IF($J635="","",IF($J635&lt;=14,"Ha","Yo'q"))</f>
        <v/>
      </c>
      <c r="L635" s="13"/>
      <c r="M635" s="13"/>
      <c r="N635" s="14" t="str">
        <f aca="false">IF($B635="","",IF(AND(OR($L635="",$L635&lt;=Boshqaruv!$C$12),OR($M635="",$M635&gt;Boshqaruv!$C$12)),"Ha",""))</f>
        <v/>
      </c>
      <c r="O635" s="25"/>
      <c r="P635" s="25"/>
      <c r="Q635" s="12"/>
      <c r="R635" s="13"/>
      <c r="S635" s="13"/>
      <c r="T635" s="14" t="str">
        <f aca="false">IF($B635="","",IF(AND($P635="Ha",$N635="Ha",OR($R635="",$R635&lt;=Boshqaruv!$C$12),OR($S635="",$S635&gt;Boshqaruv!$C$12)),"Ha",""))</f>
        <v/>
      </c>
      <c r="U635" s="13"/>
      <c r="V635" s="12"/>
      <c r="W635" s="14" t="str">
        <f aca="false">IF(OR($B635="",$C635=""),"",IF(COUNTIFS($B$5:$B$1804,$B635,$C$5:$C$1804,$C635)&gt;1,"Takror",""))</f>
        <v/>
      </c>
    </row>
    <row r="636" customFormat="false" ht="15" hidden="false" customHeight="false" outlineLevel="0" collapsed="false">
      <c r="A636" s="8" t="n">
        <v>632</v>
      </c>
      <c r="B636" s="12"/>
      <c r="C636" s="13"/>
      <c r="D636" s="24"/>
      <c r="E636" s="25"/>
      <c r="F636" s="12"/>
      <c r="G636" s="12"/>
      <c r="H636" s="25"/>
      <c r="I636" s="26" t="str">
        <f aca="false">IF(OR($B636="",$C636=""),"",$B636&amp;" ("&amp;DAY($C636)&amp;"."&amp;MONTH($C636)&amp;"."&amp;YEAR($C636)&amp;")")</f>
        <v/>
      </c>
      <c r="J636" s="14" t="str">
        <f aca="false">IF($C636="","",INT((Boshqaruv!$C$12-$C636)/365.25))</f>
        <v/>
      </c>
      <c r="K636" s="14" t="str">
        <f aca="false">IF($J636="","",IF($J636&lt;=14,"Ha","Yo'q"))</f>
        <v/>
      </c>
      <c r="L636" s="13"/>
      <c r="M636" s="13"/>
      <c r="N636" s="14" t="str">
        <f aca="false">IF($B636="","",IF(AND(OR($L636="",$L636&lt;=Boshqaruv!$C$12),OR($M636="",$M636&gt;Boshqaruv!$C$12)),"Ha",""))</f>
        <v/>
      </c>
      <c r="O636" s="25"/>
      <c r="P636" s="25"/>
      <c r="Q636" s="12"/>
      <c r="R636" s="13"/>
      <c r="S636" s="13"/>
      <c r="T636" s="14" t="str">
        <f aca="false">IF($B636="","",IF(AND($P636="Ha",$N636="Ha",OR($R636="",$R636&lt;=Boshqaruv!$C$12),OR($S636="",$S636&gt;Boshqaruv!$C$12)),"Ha",""))</f>
        <v/>
      </c>
      <c r="U636" s="13"/>
      <c r="V636" s="12"/>
      <c r="W636" s="14" t="str">
        <f aca="false">IF(OR($B636="",$C636=""),"",IF(COUNTIFS($B$5:$B$1804,$B636,$C$5:$C$1804,$C636)&gt;1,"Takror",""))</f>
        <v/>
      </c>
    </row>
    <row r="637" customFormat="false" ht="15" hidden="false" customHeight="false" outlineLevel="0" collapsed="false">
      <c r="A637" s="8" t="n">
        <v>633</v>
      </c>
      <c r="B637" s="12"/>
      <c r="C637" s="13"/>
      <c r="D637" s="24"/>
      <c r="E637" s="25"/>
      <c r="F637" s="12"/>
      <c r="G637" s="12"/>
      <c r="H637" s="25"/>
      <c r="I637" s="26" t="str">
        <f aca="false">IF(OR($B637="",$C637=""),"",$B637&amp;" ("&amp;DAY($C637)&amp;"."&amp;MONTH($C637)&amp;"."&amp;YEAR($C637)&amp;")")</f>
        <v/>
      </c>
      <c r="J637" s="14" t="str">
        <f aca="false">IF($C637="","",INT((Boshqaruv!$C$12-$C637)/365.25))</f>
        <v/>
      </c>
      <c r="K637" s="14" t="str">
        <f aca="false">IF($J637="","",IF($J637&lt;=14,"Ha","Yo'q"))</f>
        <v/>
      </c>
      <c r="L637" s="13"/>
      <c r="M637" s="13"/>
      <c r="N637" s="14" t="str">
        <f aca="false">IF($B637="","",IF(AND(OR($L637="",$L637&lt;=Boshqaruv!$C$12),OR($M637="",$M637&gt;Boshqaruv!$C$12)),"Ha",""))</f>
        <v/>
      </c>
      <c r="O637" s="25"/>
      <c r="P637" s="25"/>
      <c r="Q637" s="12"/>
      <c r="R637" s="13"/>
      <c r="S637" s="13"/>
      <c r="T637" s="14" t="str">
        <f aca="false">IF($B637="","",IF(AND($P637="Ha",$N637="Ha",OR($R637="",$R637&lt;=Boshqaruv!$C$12),OR($S637="",$S637&gt;Boshqaruv!$C$12)),"Ha",""))</f>
        <v/>
      </c>
      <c r="U637" s="13"/>
      <c r="V637" s="12"/>
      <c r="W637" s="14" t="str">
        <f aca="false">IF(OR($B637="",$C637=""),"",IF(COUNTIFS($B$5:$B$1804,$B637,$C$5:$C$1804,$C637)&gt;1,"Takror",""))</f>
        <v/>
      </c>
    </row>
    <row r="638" customFormat="false" ht="15" hidden="false" customHeight="false" outlineLevel="0" collapsed="false">
      <c r="A638" s="8" t="n">
        <v>634</v>
      </c>
      <c r="B638" s="12"/>
      <c r="C638" s="13"/>
      <c r="D638" s="24"/>
      <c r="E638" s="25"/>
      <c r="F638" s="12"/>
      <c r="G638" s="12"/>
      <c r="H638" s="25"/>
      <c r="I638" s="26" t="str">
        <f aca="false">IF(OR($B638="",$C638=""),"",$B638&amp;" ("&amp;DAY($C638)&amp;"."&amp;MONTH($C638)&amp;"."&amp;YEAR($C638)&amp;")")</f>
        <v/>
      </c>
      <c r="J638" s="14" t="str">
        <f aca="false">IF($C638="","",INT((Boshqaruv!$C$12-$C638)/365.25))</f>
        <v/>
      </c>
      <c r="K638" s="14" t="str">
        <f aca="false">IF($J638="","",IF($J638&lt;=14,"Ha","Yo'q"))</f>
        <v/>
      </c>
      <c r="L638" s="13"/>
      <c r="M638" s="13"/>
      <c r="N638" s="14" t="str">
        <f aca="false">IF($B638="","",IF(AND(OR($L638="",$L638&lt;=Boshqaruv!$C$12),OR($M638="",$M638&gt;Boshqaruv!$C$12)),"Ha",""))</f>
        <v/>
      </c>
      <c r="O638" s="25"/>
      <c r="P638" s="25"/>
      <c r="Q638" s="12"/>
      <c r="R638" s="13"/>
      <c r="S638" s="13"/>
      <c r="T638" s="14" t="str">
        <f aca="false">IF($B638="","",IF(AND($P638="Ha",$N638="Ha",OR($R638="",$R638&lt;=Boshqaruv!$C$12),OR($S638="",$S638&gt;Boshqaruv!$C$12)),"Ha",""))</f>
        <v/>
      </c>
      <c r="U638" s="13"/>
      <c r="V638" s="12"/>
      <c r="W638" s="14" t="str">
        <f aca="false">IF(OR($B638="",$C638=""),"",IF(COUNTIFS($B$5:$B$1804,$B638,$C$5:$C$1804,$C638)&gt;1,"Takror",""))</f>
        <v/>
      </c>
    </row>
    <row r="639" customFormat="false" ht="15" hidden="false" customHeight="false" outlineLevel="0" collapsed="false">
      <c r="A639" s="8" t="n">
        <v>635</v>
      </c>
      <c r="B639" s="12"/>
      <c r="C639" s="13"/>
      <c r="D639" s="24"/>
      <c r="E639" s="25"/>
      <c r="F639" s="12"/>
      <c r="G639" s="12"/>
      <c r="H639" s="25"/>
      <c r="I639" s="26" t="str">
        <f aca="false">IF(OR($B639="",$C639=""),"",$B639&amp;" ("&amp;DAY($C639)&amp;"."&amp;MONTH($C639)&amp;"."&amp;YEAR($C639)&amp;")")</f>
        <v/>
      </c>
      <c r="J639" s="14" t="str">
        <f aca="false">IF($C639="","",INT((Boshqaruv!$C$12-$C639)/365.25))</f>
        <v/>
      </c>
      <c r="K639" s="14" t="str">
        <f aca="false">IF($J639="","",IF($J639&lt;=14,"Ha","Yo'q"))</f>
        <v/>
      </c>
      <c r="L639" s="13"/>
      <c r="M639" s="13"/>
      <c r="N639" s="14" t="str">
        <f aca="false">IF($B639="","",IF(AND(OR($L639="",$L639&lt;=Boshqaruv!$C$12),OR($M639="",$M639&gt;Boshqaruv!$C$12)),"Ha",""))</f>
        <v/>
      </c>
      <c r="O639" s="25"/>
      <c r="P639" s="25"/>
      <c r="Q639" s="12"/>
      <c r="R639" s="13"/>
      <c r="S639" s="13"/>
      <c r="T639" s="14" t="str">
        <f aca="false">IF($B639="","",IF(AND($P639="Ha",$N639="Ha",OR($R639="",$R639&lt;=Boshqaruv!$C$12),OR($S639="",$S639&gt;Boshqaruv!$C$12)),"Ha",""))</f>
        <v/>
      </c>
      <c r="U639" s="13"/>
      <c r="V639" s="12"/>
      <c r="W639" s="14" t="str">
        <f aca="false">IF(OR($B639="",$C639=""),"",IF(COUNTIFS($B$5:$B$1804,$B639,$C$5:$C$1804,$C639)&gt;1,"Takror",""))</f>
        <v/>
      </c>
    </row>
    <row r="640" customFormat="false" ht="15" hidden="false" customHeight="false" outlineLevel="0" collapsed="false">
      <c r="A640" s="8" t="n">
        <v>636</v>
      </c>
      <c r="B640" s="12"/>
      <c r="C640" s="13"/>
      <c r="D640" s="24"/>
      <c r="E640" s="25"/>
      <c r="F640" s="12"/>
      <c r="G640" s="12"/>
      <c r="H640" s="25"/>
      <c r="I640" s="26" t="str">
        <f aca="false">IF(OR($B640="",$C640=""),"",$B640&amp;" ("&amp;DAY($C640)&amp;"."&amp;MONTH($C640)&amp;"."&amp;YEAR($C640)&amp;")")</f>
        <v/>
      </c>
      <c r="J640" s="14" t="str">
        <f aca="false">IF($C640="","",INT((Boshqaruv!$C$12-$C640)/365.25))</f>
        <v/>
      </c>
      <c r="K640" s="14" t="str">
        <f aca="false">IF($J640="","",IF($J640&lt;=14,"Ha","Yo'q"))</f>
        <v/>
      </c>
      <c r="L640" s="13"/>
      <c r="M640" s="13"/>
      <c r="N640" s="14" t="str">
        <f aca="false">IF($B640="","",IF(AND(OR($L640="",$L640&lt;=Boshqaruv!$C$12),OR($M640="",$M640&gt;Boshqaruv!$C$12)),"Ha",""))</f>
        <v/>
      </c>
      <c r="O640" s="25"/>
      <c r="P640" s="25"/>
      <c r="Q640" s="12"/>
      <c r="R640" s="13"/>
      <c r="S640" s="13"/>
      <c r="T640" s="14" t="str">
        <f aca="false">IF($B640="","",IF(AND($P640="Ha",$N640="Ha",OR($R640="",$R640&lt;=Boshqaruv!$C$12),OR($S640="",$S640&gt;Boshqaruv!$C$12)),"Ha",""))</f>
        <v/>
      </c>
      <c r="U640" s="13"/>
      <c r="V640" s="12"/>
      <c r="W640" s="14" t="str">
        <f aca="false">IF(OR($B640="",$C640=""),"",IF(COUNTIFS($B$5:$B$1804,$B640,$C$5:$C$1804,$C640)&gt;1,"Takror",""))</f>
        <v/>
      </c>
    </row>
    <row r="641" customFormat="false" ht="15" hidden="false" customHeight="false" outlineLevel="0" collapsed="false">
      <c r="A641" s="8" t="n">
        <v>637</v>
      </c>
      <c r="B641" s="12"/>
      <c r="C641" s="13"/>
      <c r="D641" s="24"/>
      <c r="E641" s="25"/>
      <c r="F641" s="12"/>
      <c r="G641" s="12"/>
      <c r="H641" s="25"/>
      <c r="I641" s="26" t="str">
        <f aca="false">IF(OR($B641="",$C641=""),"",$B641&amp;" ("&amp;DAY($C641)&amp;"."&amp;MONTH($C641)&amp;"."&amp;YEAR($C641)&amp;")")</f>
        <v/>
      </c>
      <c r="J641" s="14" t="str">
        <f aca="false">IF($C641="","",INT((Boshqaruv!$C$12-$C641)/365.25))</f>
        <v/>
      </c>
      <c r="K641" s="14" t="str">
        <f aca="false">IF($J641="","",IF($J641&lt;=14,"Ha","Yo'q"))</f>
        <v/>
      </c>
      <c r="L641" s="13"/>
      <c r="M641" s="13"/>
      <c r="N641" s="14" t="str">
        <f aca="false">IF($B641="","",IF(AND(OR($L641="",$L641&lt;=Boshqaruv!$C$12),OR($M641="",$M641&gt;Boshqaruv!$C$12)),"Ha",""))</f>
        <v/>
      </c>
      <c r="O641" s="25"/>
      <c r="P641" s="25"/>
      <c r="Q641" s="12"/>
      <c r="R641" s="13"/>
      <c r="S641" s="13"/>
      <c r="T641" s="14" t="str">
        <f aca="false">IF($B641="","",IF(AND($P641="Ha",$N641="Ha",OR($R641="",$R641&lt;=Boshqaruv!$C$12),OR($S641="",$S641&gt;Boshqaruv!$C$12)),"Ha",""))</f>
        <v/>
      </c>
      <c r="U641" s="13"/>
      <c r="V641" s="12"/>
      <c r="W641" s="14" t="str">
        <f aca="false">IF(OR($B641="",$C641=""),"",IF(COUNTIFS($B$5:$B$1804,$B641,$C$5:$C$1804,$C641)&gt;1,"Takror",""))</f>
        <v/>
      </c>
    </row>
    <row r="642" customFormat="false" ht="15" hidden="false" customHeight="false" outlineLevel="0" collapsed="false">
      <c r="A642" s="8" t="n">
        <v>638</v>
      </c>
      <c r="B642" s="12"/>
      <c r="C642" s="13"/>
      <c r="D642" s="24"/>
      <c r="E642" s="25"/>
      <c r="F642" s="12"/>
      <c r="G642" s="12"/>
      <c r="H642" s="25"/>
      <c r="I642" s="26" t="str">
        <f aca="false">IF(OR($B642="",$C642=""),"",$B642&amp;" ("&amp;DAY($C642)&amp;"."&amp;MONTH($C642)&amp;"."&amp;YEAR($C642)&amp;")")</f>
        <v/>
      </c>
      <c r="J642" s="14" t="str">
        <f aca="false">IF($C642="","",INT((Boshqaruv!$C$12-$C642)/365.25))</f>
        <v/>
      </c>
      <c r="K642" s="14" t="str">
        <f aca="false">IF($J642="","",IF($J642&lt;=14,"Ha","Yo'q"))</f>
        <v/>
      </c>
      <c r="L642" s="13"/>
      <c r="M642" s="13"/>
      <c r="N642" s="14" t="str">
        <f aca="false">IF($B642="","",IF(AND(OR($L642="",$L642&lt;=Boshqaruv!$C$12),OR($M642="",$M642&gt;Boshqaruv!$C$12)),"Ha",""))</f>
        <v/>
      </c>
      <c r="O642" s="25"/>
      <c r="P642" s="25"/>
      <c r="Q642" s="12"/>
      <c r="R642" s="13"/>
      <c r="S642" s="13"/>
      <c r="T642" s="14" t="str">
        <f aca="false">IF($B642="","",IF(AND($P642="Ha",$N642="Ha",OR($R642="",$R642&lt;=Boshqaruv!$C$12),OR($S642="",$S642&gt;Boshqaruv!$C$12)),"Ha",""))</f>
        <v/>
      </c>
      <c r="U642" s="13"/>
      <c r="V642" s="12"/>
      <c r="W642" s="14" t="str">
        <f aca="false">IF(OR($B642="",$C642=""),"",IF(COUNTIFS($B$5:$B$1804,$B642,$C$5:$C$1804,$C642)&gt;1,"Takror",""))</f>
        <v/>
      </c>
    </row>
    <row r="643" customFormat="false" ht="15" hidden="false" customHeight="false" outlineLevel="0" collapsed="false">
      <c r="A643" s="8" t="n">
        <v>639</v>
      </c>
      <c r="B643" s="12"/>
      <c r="C643" s="13"/>
      <c r="D643" s="24"/>
      <c r="E643" s="25"/>
      <c r="F643" s="12"/>
      <c r="G643" s="12"/>
      <c r="H643" s="25"/>
      <c r="I643" s="26" t="str">
        <f aca="false">IF(OR($B643="",$C643=""),"",$B643&amp;" ("&amp;DAY($C643)&amp;"."&amp;MONTH($C643)&amp;"."&amp;YEAR($C643)&amp;")")</f>
        <v/>
      </c>
      <c r="J643" s="14" t="str">
        <f aca="false">IF($C643="","",INT((Boshqaruv!$C$12-$C643)/365.25))</f>
        <v/>
      </c>
      <c r="K643" s="14" t="str">
        <f aca="false">IF($J643="","",IF($J643&lt;=14,"Ha","Yo'q"))</f>
        <v/>
      </c>
      <c r="L643" s="13"/>
      <c r="M643" s="13"/>
      <c r="N643" s="14" t="str">
        <f aca="false">IF($B643="","",IF(AND(OR($L643="",$L643&lt;=Boshqaruv!$C$12),OR($M643="",$M643&gt;Boshqaruv!$C$12)),"Ha",""))</f>
        <v/>
      </c>
      <c r="O643" s="25"/>
      <c r="P643" s="25"/>
      <c r="Q643" s="12"/>
      <c r="R643" s="13"/>
      <c r="S643" s="13"/>
      <c r="T643" s="14" t="str">
        <f aca="false">IF($B643="","",IF(AND($P643="Ha",$N643="Ha",OR($R643="",$R643&lt;=Boshqaruv!$C$12),OR($S643="",$S643&gt;Boshqaruv!$C$12)),"Ha",""))</f>
        <v/>
      </c>
      <c r="U643" s="13"/>
      <c r="V643" s="12"/>
      <c r="W643" s="14" t="str">
        <f aca="false">IF(OR($B643="",$C643=""),"",IF(COUNTIFS($B$5:$B$1804,$B643,$C$5:$C$1804,$C643)&gt;1,"Takror",""))</f>
        <v/>
      </c>
    </row>
    <row r="644" customFormat="false" ht="15" hidden="false" customHeight="false" outlineLevel="0" collapsed="false">
      <c r="A644" s="8" t="n">
        <v>640</v>
      </c>
      <c r="B644" s="12"/>
      <c r="C644" s="13"/>
      <c r="D644" s="24"/>
      <c r="E644" s="25"/>
      <c r="F644" s="12"/>
      <c r="G644" s="12"/>
      <c r="H644" s="25"/>
      <c r="I644" s="26" t="str">
        <f aca="false">IF(OR($B644="",$C644=""),"",$B644&amp;" ("&amp;DAY($C644)&amp;"."&amp;MONTH($C644)&amp;"."&amp;YEAR($C644)&amp;")")</f>
        <v/>
      </c>
      <c r="J644" s="14" t="str">
        <f aca="false">IF($C644="","",INT((Boshqaruv!$C$12-$C644)/365.25))</f>
        <v/>
      </c>
      <c r="K644" s="14" t="str">
        <f aca="false">IF($J644="","",IF($J644&lt;=14,"Ha","Yo'q"))</f>
        <v/>
      </c>
      <c r="L644" s="13"/>
      <c r="M644" s="13"/>
      <c r="N644" s="14" t="str">
        <f aca="false">IF($B644="","",IF(AND(OR($L644="",$L644&lt;=Boshqaruv!$C$12),OR($M644="",$M644&gt;Boshqaruv!$C$12)),"Ha",""))</f>
        <v/>
      </c>
      <c r="O644" s="25"/>
      <c r="P644" s="25"/>
      <c r="Q644" s="12"/>
      <c r="R644" s="13"/>
      <c r="S644" s="13"/>
      <c r="T644" s="14" t="str">
        <f aca="false">IF($B644="","",IF(AND($P644="Ha",$N644="Ha",OR($R644="",$R644&lt;=Boshqaruv!$C$12),OR($S644="",$S644&gt;Boshqaruv!$C$12)),"Ha",""))</f>
        <v/>
      </c>
      <c r="U644" s="13"/>
      <c r="V644" s="12"/>
      <c r="W644" s="14" t="str">
        <f aca="false">IF(OR($B644="",$C644=""),"",IF(COUNTIFS($B$5:$B$1804,$B644,$C$5:$C$1804,$C644)&gt;1,"Takror",""))</f>
        <v/>
      </c>
    </row>
    <row r="645" customFormat="false" ht="15" hidden="false" customHeight="false" outlineLevel="0" collapsed="false">
      <c r="A645" s="8" t="n">
        <v>641</v>
      </c>
      <c r="B645" s="12"/>
      <c r="C645" s="13"/>
      <c r="D645" s="24"/>
      <c r="E645" s="25"/>
      <c r="F645" s="12"/>
      <c r="G645" s="12"/>
      <c r="H645" s="25"/>
      <c r="I645" s="26" t="str">
        <f aca="false">IF(OR($B645="",$C645=""),"",$B645&amp;" ("&amp;DAY($C645)&amp;"."&amp;MONTH($C645)&amp;"."&amp;YEAR($C645)&amp;")")</f>
        <v/>
      </c>
      <c r="J645" s="14" t="str">
        <f aca="false">IF($C645="","",INT((Boshqaruv!$C$12-$C645)/365.25))</f>
        <v/>
      </c>
      <c r="K645" s="14" t="str">
        <f aca="false">IF($J645="","",IF($J645&lt;=14,"Ha","Yo'q"))</f>
        <v/>
      </c>
      <c r="L645" s="13"/>
      <c r="M645" s="13"/>
      <c r="N645" s="14" t="str">
        <f aca="false">IF($B645="","",IF(AND(OR($L645="",$L645&lt;=Boshqaruv!$C$12),OR($M645="",$M645&gt;Boshqaruv!$C$12)),"Ha",""))</f>
        <v/>
      </c>
      <c r="O645" s="25"/>
      <c r="P645" s="25"/>
      <c r="Q645" s="12"/>
      <c r="R645" s="13"/>
      <c r="S645" s="13"/>
      <c r="T645" s="14" t="str">
        <f aca="false">IF($B645="","",IF(AND($P645="Ha",$N645="Ha",OR($R645="",$R645&lt;=Boshqaruv!$C$12),OR($S645="",$S645&gt;Boshqaruv!$C$12)),"Ha",""))</f>
        <v/>
      </c>
      <c r="U645" s="13"/>
      <c r="V645" s="12"/>
      <c r="W645" s="14" t="str">
        <f aca="false">IF(OR($B645="",$C645=""),"",IF(COUNTIFS($B$5:$B$1804,$B645,$C$5:$C$1804,$C645)&gt;1,"Takror",""))</f>
        <v/>
      </c>
    </row>
    <row r="646" customFormat="false" ht="15" hidden="false" customHeight="false" outlineLevel="0" collapsed="false">
      <c r="A646" s="8" t="n">
        <v>642</v>
      </c>
      <c r="B646" s="12"/>
      <c r="C646" s="13"/>
      <c r="D646" s="24"/>
      <c r="E646" s="25"/>
      <c r="F646" s="12"/>
      <c r="G646" s="12"/>
      <c r="H646" s="25"/>
      <c r="I646" s="26" t="str">
        <f aca="false">IF(OR($B646="",$C646=""),"",$B646&amp;" ("&amp;DAY($C646)&amp;"."&amp;MONTH($C646)&amp;"."&amp;YEAR($C646)&amp;")")</f>
        <v/>
      </c>
      <c r="J646" s="14" t="str">
        <f aca="false">IF($C646="","",INT((Boshqaruv!$C$12-$C646)/365.25))</f>
        <v/>
      </c>
      <c r="K646" s="14" t="str">
        <f aca="false">IF($J646="","",IF($J646&lt;=14,"Ha","Yo'q"))</f>
        <v/>
      </c>
      <c r="L646" s="13"/>
      <c r="M646" s="13"/>
      <c r="N646" s="14" t="str">
        <f aca="false">IF($B646="","",IF(AND(OR($L646="",$L646&lt;=Boshqaruv!$C$12),OR($M646="",$M646&gt;Boshqaruv!$C$12)),"Ha",""))</f>
        <v/>
      </c>
      <c r="O646" s="25"/>
      <c r="P646" s="25"/>
      <c r="Q646" s="12"/>
      <c r="R646" s="13"/>
      <c r="S646" s="13"/>
      <c r="T646" s="14" t="str">
        <f aca="false">IF($B646="","",IF(AND($P646="Ha",$N646="Ha",OR($R646="",$R646&lt;=Boshqaruv!$C$12),OR($S646="",$S646&gt;Boshqaruv!$C$12)),"Ha",""))</f>
        <v/>
      </c>
      <c r="U646" s="13"/>
      <c r="V646" s="12"/>
      <c r="W646" s="14" t="str">
        <f aca="false">IF(OR($B646="",$C646=""),"",IF(COUNTIFS($B$5:$B$1804,$B646,$C$5:$C$1804,$C646)&gt;1,"Takror",""))</f>
        <v/>
      </c>
    </row>
    <row r="647" customFormat="false" ht="15" hidden="false" customHeight="false" outlineLevel="0" collapsed="false">
      <c r="A647" s="8" t="n">
        <v>643</v>
      </c>
      <c r="B647" s="12"/>
      <c r="C647" s="13"/>
      <c r="D647" s="24"/>
      <c r="E647" s="25"/>
      <c r="F647" s="12"/>
      <c r="G647" s="12"/>
      <c r="H647" s="25"/>
      <c r="I647" s="26" t="str">
        <f aca="false">IF(OR($B647="",$C647=""),"",$B647&amp;" ("&amp;DAY($C647)&amp;"."&amp;MONTH($C647)&amp;"."&amp;YEAR($C647)&amp;")")</f>
        <v/>
      </c>
      <c r="J647" s="14" t="str">
        <f aca="false">IF($C647="","",INT((Boshqaruv!$C$12-$C647)/365.25))</f>
        <v/>
      </c>
      <c r="K647" s="14" t="str">
        <f aca="false">IF($J647="","",IF($J647&lt;=14,"Ha","Yo'q"))</f>
        <v/>
      </c>
      <c r="L647" s="13"/>
      <c r="M647" s="13"/>
      <c r="N647" s="14" t="str">
        <f aca="false">IF($B647="","",IF(AND(OR($L647="",$L647&lt;=Boshqaruv!$C$12),OR($M647="",$M647&gt;Boshqaruv!$C$12)),"Ha",""))</f>
        <v/>
      </c>
      <c r="O647" s="25"/>
      <c r="P647" s="25"/>
      <c r="Q647" s="12"/>
      <c r="R647" s="13"/>
      <c r="S647" s="13"/>
      <c r="T647" s="14" t="str">
        <f aca="false">IF($B647="","",IF(AND($P647="Ha",$N647="Ha",OR($R647="",$R647&lt;=Boshqaruv!$C$12),OR($S647="",$S647&gt;Boshqaruv!$C$12)),"Ha",""))</f>
        <v/>
      </c>
      <c r="U647" s="13"/>
      <c r="V647" s="12"/>
      <c r="W647" s="14" t="str">
        <f aca="false">IF(OR($B647="",$C647=""),"",IF(COUNTIFS($B$5:$B$1804,$B647,$C$5:$C$1804,$C647)&gt;1,"Takror",""))</f>
        <v/>
      </c>
    </row>
    <row r="648" customFormat="false" ht="15" hidden="false" customHeight="false" outlineLevel="0" collapsed="false">
      <c r="A648" s="8" t="n">
        <v>644</v>
      </c>
      <c r="B648" s="12"/>
      <c r="C648" s="13"/>
      <c r="D648" s="24"/>
      <c r="E648" s="25"/>
      <c r="F648" s="12"/>
      <c r="G648" s="12"/>
      <c r="H648" s="25"/>
      <c r="I648" s="26" t="str">
        <f aca="false">IF(OR($B648="",$C648=""),"",$B648&amp;" ("&amp;DAY($C648)&amp;"."&amp;MONTH($C648)&amp;"."&amp;YEAR($C648)&amp;")")</f>
        <v/>
      </c>
      <c r="J648" s="14" t="str">
        <f aca="false">IF($C648="","",INT((Boshqaruv!$C$12-$C648)/365.25))</f>
        <v/>
      </c>
      <c r="K648" s="14" t="str">
        <f aca="false">IF($J648="","",IF($J648&lt;=14,"Ha","Yo'q"))</f>
        <v/>
      </c>
      <c r="L648" s="13"/>
      <c r="M648" s="13"/>
      <c r="N648" s="14" t="str">
        <f aca="false">IF($B648="","",IF(AND(OR($L648="",$L648&lt;=Boshqaruv!$C$12),OR($M648="",$M648&gt;Boshqaruv!$C$12)),"Ha",""))</f>
        <v/>
      </c>
      <c r="O648" s="25"/>
      <c r="P648" s="25"/>
      <c r="Q648" s="12"/>
      <c r="R648" s="13"/>
      <c r="S648" s="13"/>
      <c r="T648" s="14" t="str">
        <f aca="false">IF($B648="","",IF(AND($P648="Ha",$N648="Ha",OR($R648="",$R648&lt;=Boshqaruv!$C$12),OR($S648="",$S648&gt;Boshqaruv!$C$12)),"Ha",""))</f>
        <v/>
      </c>
      <c r="U648" s="13"/>
      <c r="V648" s="12"/>
      <c r="W648" s="14" t="str">
        <f aca="false">IF(OR($B648="",$C648=""),"",IF(COUNTIFS($B$5:$B$1804,$B648,$C$5:$C$1804,$C648)&gt;1,"Takror",""))</f>
        <v/>
      </c>
    </row>
    <row r="649" customFormat="false" ht="15" hidden="false" customHeight="false" outlineLevel="0" collapsed="false">
      <c r="A649" s="8" t="n">
        <v>645</v>
      </c>
      <c r="B649" s="12"/>
      <c r="C649" s="13"/>
      <c r="D649" s="24"/>
      <c r="E649" s="25"/>
      <c r="F649" s="12"/>
      <c r="G649" s="12"/>
      <c r="H649" s="25"/>
      <c r="I649" s="26" t="str">
        <f aca="false">IF(OR($B649="",$C649=""),"",$B649&amp;" ("&amp;DAY($C649)&amp;"."&amp;MONTH($C649)&amp;"."&amp;YEAR($C649)&amp;")")</f>
        <v/>
      </c>
      <c r="J649" s="14" t="str">
        <f aca="false">IF($C649="","",INT((Boshqaruv!$C$12-$C649)/365.25))</f>
        <v/>
      </c>
      <c r="K649" s="14" t="str">
        <f aca="false">IF($J649="","",IF($J649&lt;=14,"Ha","Yo'q"))</f>
        <v/>
      </c>
      <c r="L649" s="13"/>
      <c r="M649" s="13"/>
      <c r="N649" s="14" t="str">
        <f aca="false">IF($B649="","",IF(AND(OR($L649="",$L649&lt;=Boshqaruv!$C$12),OR($M649="",$M649&gt;Boshqaruv!$C$12)),"Ha",""))</f>
        <v/>
      </c>
      <c r="O649" s="25"/>
      <c r="P649" s="25"/>
      <c r="Q649" s="12"/>
      <c r="R649" s="13"/>
      <c r="S649" s="13"/>
      <c r="T649" s="14" t="str">
        <f aca="false">IF($B649="","",IF(AND($P649="Ha",$N649="Ha",OR($R649="",$R649&lt;=Boshqaruv!$C$12),OR($S649="",$S649&gt;Boshqaruv!$C$12)),"Ha",""))</f>
        <v/>
      </c>
      <c r="U649" s="13"/>
      <c r="V649" s="12"/>
      <c r="W649" s="14" t="str">
        <f aca="false">IF(OR($B649="",$C649=""),"",IF(COUNTIFS($B$5:$B$1804,$B649,$C$5:$C$1804,$C649)&gt;1,"Takror",""))</f>
        <v/>
      </c>
    </row>
    <row r="650" customFormat="false" ht="15" hidden="false" customHeight="false" outlineLevel="0" collapsed="false">
      <c r="A650" s="8" t="n">
        <v>646</v>
      </c>
      <c r="B650" s="12"/>
      <c r="C650" s="13"/>
      <c r="D650" s="24"/>
      <c r="E650" s="25"/>
      <c r="F650" s="12"/>
      <c r="G650" s="12"/>
      <c r="H650" s="25"/>
      <c r="I650" s="26" t="str">
        <f aca="false">IF(OR($B650="",$C650=""),"",$B650&amp;" ("&amp;DAY($C650)&amp;"."&amp;MONTH($C650)&amp;"."&amp;YEAR($C650)&amp;")")</f>
        <v/>
      </c>
      <c r="J650" s="14" t="str">
        <f aca="false">IF($C650="","",INT((Boshqaruv!$C$12-$C650)/365.25))</f>
        <v/>
      </c>
      <c r="K650" s="14" t="str">
        <f aca="false">IF($J650="","",IF($J650&lt;=14,"Ha","Yo'q"))</f>
        <v/>
      </c>
      <c r="L650" s="13"/>
      <c r="M650" s="13"/>
      <c r="N650" s="14" t="str">
        <f aca="false">IF($B650="","",IF(AND(OR($L650="",$L650&lt;=Boshqaruv!$C$12),OR($M650="",$M650&gt;Boshqaruv!$C$12)),"Ha",""))</f>
        <v/>
      </c>
      <c r="O650" s="25"/>
      <c r="P650" s="25"/>
      <c r="Q650" s="12"/>
      <c r="R650" s="13"/>
      <c r="S650" s="13"/>
      <c r="T650" s="14" t="str">
        <f aca="false">IF($B650="","",IF(AND($P650="Ha",$N650="Ha",OR($R650="",$R650&lt;=Boshqaruv!$C$12),OR($S650="",$S650&gt;Boshqaruv!$C$12)),"Ha",""))</f>
        <v/>
      </c>
      <c r="U650" s="13"/>
      <c r="V650" s="12"/>
      <c r="W650" s="14" t="str">
        <f aca="false">IF(OR($B650="",$C650=""),"",IF(COUNTIFS($B$5:$B$1804,$B650,$C$5:$C$1804,$C650)&gt;1,"Takror",""))</f>
        <v/>
      </c>
    </row>
    <row r="651" customFormat="false" ht="15" hidden="false" customHeight="false" outlineLevel="0" collapsed="false">
      <c r="A651" s="8" t="n">
        <v>647</v>
      </c>
      <c r="B651" s="12"/>
      <c r="C651" s="13"/>
      <c r="D651" s="24"/>
      <c r="E651" s="25"/>
      <c r="F651" s="12"/>
      <c r="G651" s="12"/>
      <c r="H651" s="25"/>
      <c r="I651" s="26" t="str">
        <f aca="false">IF(OR($B651="",$C651=""),"",$B651&amp;" ("&amp;DAY($C651)&amp;"."&amp;MONTH($C651)&amp;"."&amp;YEAR($C651)&amp;")")</f>
        <v/>
      </c>
      <c r="J651" s="14" t="str">
        <f aca="false">IF($C651="","",INT((Boshqaruv!$C$12-$C651)/365.25))</f>
        <v/>
      </c>
      <c r="K651" s="14" t="str">
        <f aca="false">IF($J651="","",IF($J651&lt;=14,"Ha","Yo'q"))</f>
        <v/>
      </c>
      <c r="L651" s="13"/>
      <c r="M651" s="13"/>
      <c r="N651" s="14" t="str">
        <f aca="false">IF($B651="","",IF(AND(OR($L651="",$L651&lt;=Boshqaruv!$C$12),OR($M651="",$M651&gt;Boshqaruv!$C$12)),"Ha",""))</f>
        <v/>
      </c>
      <c r="O651" s="25"/>
      <c r="P651" s="25"/>
      <c r="Q651" s="12"/>
      <c r="R651" s="13"/>
      <c r="S651" s="13"/>
      <c r="T651" s="14" t="str">
        <f aca="false">IF($B651="","",IF(AND($P651="Ha",$N651="Ha",OR($R651="",$R651&lt;=Boshqaruv!$C$12),OR($S651="",$S651&gt;Boshqaruv!$C$12)),"Ha",""))</f>
        <v/>
      </c>
      <c r="U651" s="13"/>
      <c r="V651" s="12"/>
      <c r="W651" s="14" t="str">
        <f aca="false">IF(OR($B651="",$C651=""),"",IF(COUNTIFS($B$5:$B$1804,$B651,$C$5:$C$1804,$C651)&gt;1,"Takror",""))</f>
        <v/>
      </c>
    </row>
    <row r="652" customFormat="false" ht="15" hidden="false" customHeight="false" outlineLevel="0" collapsed="false">
      <c r="A652" s="8" t="n">
        <v>648</v>
      </c>
      <c r="B652" s="12"/>
      <c r="C652" s="13"/>
      <c r="D652" s="24"/>
      <c r="E652" s="25"/>
      <c r="F652" s="12"/>
      <c r="G652" s="12"/>
      <c r="H652" s="25"/>
      <c r="I652" s="26" t="str">
        <f aca="false">IF(OR($B652="",$C652=""),"",$B652&amp;" ("&amp;DAY($C652)&amp;"."&amp;MONTH($C652)&amp;"."&amp;YEAR($C652)&amp;")")</f>
        <v/>
      </c>
      <c r="J652" s="14" t="str">
        <f aca="false">IF($C652="","",INT((Boshqaruv!$C$12-$C652)/365.25))</f>
        <v/>
      </c>
      <c r="K652" s="14" t="str">
        <f aca="false">IF($J652="","",IF($J652&lt;=14,"Ha","Yo'q"))</f>
        <v/>
      </c>
      <c r="L652" s="13"/>
      <c r="M652" s="13"/>
      <c r="N652" s="14" t="str">
        <f aca="false">IF($B652="","",IF(AND(OR($L652="",$L652&lt;=Boshqaruv!$C$12),OR($M652="",$M652&gt;Boshqaruv!$C$12)),"Ha",""))</f>
        <v/>
      </c>
      <c r="O652" s="25"/>
      <c r="P652" s="25"/>
      <c r="Q652" s="12"/>
      <c r="R652" s="13"/>
      <c r="S652" s="13"/>
      <c r="T652" s="14" t="str">
        <f aca="false">IF($B652="","",IF(AND($P652="Ha",$N652="Ha",OR($R652="",$R652&lt;=Boshqaruv!$C$12),OR($S652="",$S652&gt;Boshqaruv!$C$12)),"Ha",""))</f>
        <v/>
      </c>
      <c r="U652" s="13"/>
      <c r="V652" s="12"/>
      <c r="W652" s="14" t="str">
        <f aca="false">IF(OR($B652="",$C652=""),"",IF(COUNTIFS($B$5:$B$1804,$B652,$C$5:$C$1804,$C652)&gt;1,"Takror",""))</f>
        <v/>
      </c>
    </row>
    <row r="653" customFormat="false" ht="15" hidden="false" customHeight="false" outlineLevel="0" collapsed="false">
      <c r="A653" s="8" t="n">
        <v>649</v>
      </c>
      <c r="B653" s="12"/>
      <c r="C653" s="13"/>
      <c r="D653" s="24"/>
      <c r="E653" s="25"/>
      <c r="F653" s="12"/>
      <c r="G653" s="12"/>
      <c r="H653" s="25"/>
      <c r="I653" s="26" t="str">
        <f aca="false">IF(OR($B653="",$C653=""),"",$B653&amp;" ("&amp;DAY($C653)&amp;"."&amp;MONTH($C653)&amp;"."&amp;YEAR($C653)&amp;")")</f>
        <v/>
      </c>
      <c r="J653" s="14" t="str">
        <f aca="false">IF($C653="","",INT((Boshqaruv!$C$12-$C653)/365.25))</f>
        <v/>
      </c>
      <c r="K653" s="14" t="str">
        <f aca="false">IF($J653="","",IF($J653&lt;=14,"Ha","Yo'q"))</f>
        <v/>
      </c>
      <c r="L653" s="13"/>
      <c r="M653" s="13"/>
      <c r="N653" s="14" t="str">
        <f aca="false">IF($B653="","",IF(AND(OR($L653="",$L653&lt;=Boshqaruv!$C$12),OR($M653="",$M653&gt;Boshqaruv!$C$12)),"Ha",""))</f>
        <v/>
      </c>
      <c r="O653" s="25"/>
      <c r="P653" s="25"/>
      <c r="Q653" s="12"/>
      <c r="R653" s="13"/>
      <c r="S653" s="13"/>
      <c r="T653" s="14" t="str">
        <f aca="false">IF($B653="","",IF(AND($P653="Ha",$N653="Ha",OR($R653="",$R653&lt;=Boshqaruv!$C$12),OR($S653="",$S653&gt;Boshqaruv!$C$12)),"Ha",""))</f>
        <v/>
      </c>
      <c r="U653" s="13"/>
      <c r="V653" s="12"/>
      <c r="W653" s="14" t="str">
        <f aca="false">IF(OR($B653="",$C653=""),"",IF(COUNTIFS($B$5:$B$1804,$B653,$C$5:$C$1804,$C653)&gt;1,"Takror",""))</f>
        <v/>
      </c>
    </row>
    <row r="654" customFormat="false" ht="15" hidden="false" customHeight="false" outlineLevel="0" collapsed="false">
      <c r="A654" s="8" t="n">
        <v>650</v>
      </c>
      <c r="B654" s="12"/>
      <c r="C654" s="13"/>
      <c r="D654" s="24"/>
      <c r="E654" s="25"/>
      <c r="F654" s="12"/>
      <c r="G654" s="12"/>
      <c r="H654" s="25"/>
      <c r="I654" s="26" t="str">
        <f aca="false">IF(OR($B654="",$C654=""),"",$B654&amp;" ("&amp;DAY($C654)&amp;"."&amp;MONTH($C654)&amp;"."&amp;YEAR($C654)&amp;")")</f>
        <v/>
      </c>
      <c r="J654" s="14" t="str">
        <f aca="false">IF($C654="","",INT((Boshqaruv!$C$12-$C654)/365.25))</f>
        <v/>
      </c>
      <c r="K654" s="14" t="str">
        <f aca="false">IF($J654="","",IF($J654&lt;=14,"Ha","Yo'q"))</f>
        <v/>
      </c>
      <c r="L654" s="13"/>
      <c r="M654" s="13"/>
      <c r="N654" s="14" t="str">
        <f aca="false">IF($B654="","",IF(AND(OR($L654="",$L654&lt;=Boshqaruv!$C$12),OR($M654="",$M654&gt;Boshqaruv!$C$12)),"Ha",""))</f>
        <v/>
      </c>
      <c r="O654" s="25"/>
      <c r="P654" s="25"/>
      <c r="Q654" s="12"/>
      <c r="R654" s="13"/>
      <c r="S654" s="13"/>
      <c r="T654" s="14" t="str">
        <f aca="false">IF($B654="","",IF(AND($P654="Ha",$N654="Ha",OR($R654="",$R654&lt;=Boshqaruv!$C$12),OR($S654="",$S654&gt;Boshqaruv!$C$12)),"Ha",""))</f>
        <v/>
      </c>
      <c r="U654" s="13"/>
      <c r="V654" s="12"/>
      <c r="W654" s="14" t="str">
        <f aca="false">IF(OR($B654="",$C654=""),"",IF(COUNTIFS($B$5:$B$1804,$B654,$C$5:$C$1804,$C654)&gt;1,"Takror",""))</f>
        <v/>
      </c>
    </row>
    <row r="655" customFormat="false" ht="15" hidden="false" customHeight="false" outlineLevel="0" collapsed="false">
      <c r="A655" s="8" t="n">
        <v>651</v>
      </c>
      <c r="B655" s="12"/>
      <c r="C655" s="13"/>
      <c r="D655" s="24"/>
      <c r="E655" s="25"/>
      <c r="F655" s="12"/>
      <c r="G655" s="12"/>
      <c r="H655" s="25"/>
      <c r="I655" s="26" t="str">
        <f aca="false">IF(OR($B655="",$C655=""),"",$B655&amp;" ("&amp;DAY($C655)&amp;"."&amp;MONTH($C655)&amp;"."&amp;YEAR($C655)&amp;")")</f>
        <v/>
      </c>
      <c r="J655" s="14" t="str">
        <f aca="false">IF($C655="","",INT((Boshqaruv!$C$12-$C655)/365.25))</f>
        <v/>
      </c>
      <c r="K655" s="14" t="str">
        <f aca="false">IF($J655="","",IF($J655&lt;=14,"Ha","Yo'q"))</f>
        <v/>
      </c>
      <c r="L655" s="13"/>
      <c r="M655" s="13"/>
      <c r="N655" s="14" t="str">
        <f aca="false">IF($B655="","",IF(AND(OR($L655="",$L655&lt;=Boshqaruv!$C$12),OR($M655="",$M655&gt;Boshqaruv!$C$12)),"Ha",""))</f>
        <v/>
      </c>
      <c r="O655" s="25"/>
      <c r="P655" s="25"/>
      <c r="Q655" s="12"/>
      <c r="R655" s="13"/>
      <c r="S655" s="13"/>
      <c r="T655" s="14" t="str">
        <f aca="false">IF($B655="","",IF(AND($P655="Ha",$N655="Ha",OR($R655="",$R655&lt;=Boshqaruv!$C$12),OR($S655="",$S655&gt;Boshqaruv!$C$12)),"Ha",""))</f>
        <v/>
      </c>
      <c r="U655" s="13"/>
      <c r="V655" s="12"/>
      <c r="W655" s="14" t="str">
        <f aca="false">IF(OR($B655="",$C655=""),"",IF(COUNTIFS($B$5:$B$1804,$B655,$C$5:$C$1804,$C655)&gt;1,"Takror",""))</f>
        <v/>
      </c>
    </row>
    <row r="656" customFormat="false" ht="15" hidden="false" customHeight="false" outlineLevel="0" collapsed="false">
      <c r="A656" s="8" t="n">
        <v>652</v>
      </c>
      <c r="B656" s="12"/>
      <c r="C656" s="13"/>
      <c r="D656" s="24"/>
      <c r="E656" s="25"/>
      <c r="F656" s="12"/>
      <c r="G656" s="12"/>
      <c r="H656" s="25"/>
      <c r="I656" s="26" t="str">
        <f aca="false">IF(OR($B656="",$C656=""),"",$B656&amp;" ("&amp;DAY($C656)&amp;"."&amp;MONTH($C656)&amp;"."&amp;YEAR($C656)&amp;")")</f>
        <v/>
      </c>
      <c r="J656" s="14" t="str">
        <f aca="false">IF($C656="","",INT((Boshqaruv!$C$12-$C656)/365.25))</f>
        <v/>
      </c>
      <c r="K656" s="14" t="str">
        <f aca="false">IF($J656="","",IF($J656&lt;=14,"Ha","Yo'q"))</f>
        <v/>
      </c>
      <c r="L656" s="13"/>
      <c r="M656" s="13"/>
      <c r="N656" s="14" t="str">
        <f aca="false">IF($B656="","",IF(AND(OR($L656="",$L656&lt;=Boshqaruv!$C$12),OR($M656="",$M656&gt;Boshqaruv!$C$12)),"Ha",""))</f>
        <v/>
      </c>
      <c r="O656" s="25"/>
      <c r="P656" s="25"/>
      <c r="Q656" s="12"/>
      <c r="R656" s="13"/>
      <c r="S656" s="13"/>
      <c r="T656" s="14" t="str">
        <f aca="false">IF($B656="","",IF(AND($P656="Ha",$N656="Ha",OR($R656="",$R656&lt;=Boshqaruv!$C$12),OR($S656="",$S656&gt;Boshqaruv!$C$12)),"Ha",""))</f>
        <v/>
      </c>
      <c r="U656" s="13"/>
      <c r="V656" s="12"/>
      <c r="W656" s="14" t="str">
        <f aca="false">IF(OR($B656="",$C656=""),"",IF(COUNTIFS($B$5:$B$1804,$B656,$C$5:$C$1804,$C656)&gt;1,"Takror",""))</f>
        <v/>
      </c>
    </row>
    <row r="657" customFormat="false" ht="15" hidden="false" customHeight="false" outlineLevel="0" collapsed="false">
      <c r="A657" s="8" t="n">
        <v>653</v>
      </c>
      <c r="B657" s="12"/>
      <c r="C657" s="13"/>
      <c r="D657" s="24"/>
      <c r="E657" s="25"/>
      <c r="F657" s="12"/>
      <c r="G657" s="12"/>
      <c r="H657" s="25"/>
      <c r="I657" s="26" t="str">
        <f aca="false">IF(OR($B657="",$C657=""),"",$B657&amp;" ("&amp;DAY($C657)&amp;"."&amp;MONTH($C657)&amp;"."&amp;YEAR($C657)&amp;")")</f>
        <v/>
      </c>
      <c r="J657" s="14" t="str">
        <f aca="false">IF($C657="","",INT((Boshqaruv!$C$12-$C657)/365.25))</f>
        <v/>
      </c>
      <c r="K657" s="14" t="str">
        <f aca="false">IF($J657="","",IF($J657&lt;=14,"Ha","Yo'q"))</f>
        <v/>
      </c>
      <c r="L657" s="13"/>
      <c r="M657" s="13"/>
      <c r="N657" s="14" t="str">
        <f aca="false">IF($B657="","",IF(AND(OR($L657="",$L657&lt;=Boshqaruv!$C$12),OR($M657="",$M657&gt;Boshqaruv!$C$12)),"Ha",""))</f>
        <v/>
      </c>
      <c r="O657" s="25"/>
      <c r="P657" s="25"/>
      <c r="Q657" s="12"/>
      <c r="R657" s="13"/>
      <c r="S657" s="13"/>
      <c r="T657" s="14" t="str">
        <f aca="false">IF($B657="","",IF(AND($P657="Ha",$N657="Ha",OR($R657="",$R657&lt;=Boshqaruv!$C$12),OR($S657="",$S657&gt;Boshqaruv!$C$12)),"Ha",""))</f>
        <v/>
      </c>
      <c r="U657" s="13"/>
      <c r="V657" s="12"/>
      <c r="W657" s="14" t="str">
        <f aca="false">IF(OR($B657="",$C657=""),"",IF(COUNTIFS($B$5:$B$1804,$B657,$C$5:$C$1804,$C657)&gt;1,"Takror",""))</f>
        <v/>
      </c>
    </row>
    <row r="658" customFormat="false" ht="15" hidden="false" customHeight="false" outlineLevel="0" collapsed="false">
      <c r="A658" s="8" t="n">
        <v>654</v>
      </c>
      <c r="B658" s="12"/>
      <c r="C658" s="13"/>
      <c r="D658" s="24"/>
      <c r="E658" s="25"/>
      <c r="F658" s="12"/>
      <c r="G658" s="12"/>
      <c r="H658" s="25"/>
      <c r="I658" s="26" t="str">
        <f aca="false">IF(OR($B658="",$C658=""),"",$B658&amp;" ("&amp;DAY($C658)&amp;"."&amp;MONTH($C658)&amp;"."&amp;YEAR($C658)&amp;")")</f>
        <v/>
      </c>
      <c r="J658" s="14" t="str">
        <f aca="false">IF($C658="","",INT((Boshqaruv!$C$12-$C658)/365.25))</f>
        <v/>
      </c>
      <c r="K658" s="14" t="str">
        <f aca="false">IF($J658="","",IF($J658&lt;=14,"Ha","Yo'q"))</f>
        <v/>
      </c>
      <c r="L658" s="13"/>
      <c r="M658" s="13"/>
      <c r="N658" s="14" t="str">
        <f aca="false">IF($B658="","",IF(AND(OR($L658="",$L658&lt;=Boshqaruv!$C$12),OR($M658="",$M658&gt;Boshqaruv!$C$12)),"Ha",""))</f>
        <v/>
      </c>
      <c r="O658" s="25"/>
      <c r="P658" s="25"/>
      <c r="Q658" s="12"/>
      <c r="R658" s="13"/>
      <c r="S658" s="13"/>
      <c r="T658" s="14" t="str">
        <f aca="false">IF($B658="","",IF(AND($P658="Ha",$N658="Ha",OR($R658="",$R658&lt;=Boshqaruv!$C$12),OR($S658="",$S658&gt;Boshqaruv!$C$12)),"Ha",""))</f>
        <v/>
      </c>
      <c r="U658" s="13"/>
      <c r="V658" s="12"/>
      <c r="W658" s="14" t="str">
        <f aca="false">IF(OR($B658="",$C658=""),"",IF(COUNTIFS($B$5:$B$1804,$B658,$C$5:$C$1804,$C658)&gt;1,"Takror",""))</f>
        <v/>
      </c>
    </row>
    <row r="659" customFormat="false" ht="15" hidden="false" customHeight="false" outlineLevel="0" collapsed="false">
      <c r="A659" s="8" t="n">
        <v>655</v>
      </c>
      <c r="B659" s="12"/>
      <c r="C659" s="13"/>
      <c r="D659" s="24"/>
      <c r="E659" s="25"/>
      <c r="F659" s="12"/>
      <c r="G659" s="12"/>
      <c r="H659" s="25"/>
      <c r="I659" s="26" t="str">
        <f aca="false">IF(OR($B659="",$C659=""),"",$B659&amp;" ("&amp;DAY($C659)&amp;"."&amp;MONTH($C659)&amp;"."&amp;YEAR($C659)&amp;")")</f>
        <v/>
      </c>
      <c r="J659" s="14" t="str">
        <f aca="false">IF($C659="","",INT((Boshqaruv!$C$12-$C659)/365.25))</f>
        <v/>
      </c>
      <c r="K659" s="14" t="str">
        <f aca="false">IF($J659="","",IF($J659&lt;=14,"Ha","Yo'q"))</f>
        <v/>
      </c>
      <c r="L659" s="13"/>
      <c r="M659" s="13"/>
      <c r="N659" s="14" t="str">
        <f aca="false">IF($B659="","",IF(AND(OR($L659="",$L659&lt;=Boshqaruv!$C$12),OR($M659="",$M659&gt;Boshqaruv!$C$12)),"Ha",""))</f>
        <v/>
      </c>
      <c r="O659" s="25"/>
      <c r="P659" s="25"/>
      <c r="Q659" s="12"/>
      <c r="R659" s="13"/>
      <c r="S659" s="13"/>
      <c r="T659" s="14" t="str">
        <f aca="false">IF($B659="","",IF(AND($P659="Ha",$N659="Ha",OR($R659="",$R659&lt;=Boshqaruv!$C$12),OR($S659="",$S659&gt;Boshqaruv!$C$12)),"Ha",""))</f>
        <v/>
      </c>
      <c r="U659" s="13"/>
      <c r="V659" s="12"/>
      <c r="W659" s="14" t="str">
        <f aca="false">IF(OR($B659="",$C659=""),"",IF(COUNTIFS($B$5:$B$1804,$B659,$C$5:$C$1804,$C659)&gt;1,"Takror",""))</f>
        <v/>
      </c>
    </row>
    <row r="660" customFormat="false" ht="15" hidden="false" customHeight="false" outlineLevel="0" collapsed="false">
      <c r="A660" s="8" t="n">
        <v>656</v>
      </c>
      <c r="B660" s="12"/>
      <c r="C660" s="13"/>
      <c r="D660" s="24"/>
      <c r="E660" s="25"/>
      <c r="F660" s="12"/>
      <c r="G660" s="12"/>
      <c r="H660" s="25"/>
      <c r="I660" s="26" t="str">
        <f aca="false">IF(OR($B660="",$C660=""),"",$B660&amp;" ("&amp;DAY($C660)&amp;"."&amp;MONTH($C660)&amp;"."&amp;YEAR($C660)&amp;")")</f>
        <v/>
      </c>
      <c r="J660" s="14" t="str">
        <f aca="false">IF($C660="","",INT((Boshqaruv!$C$12-$C660)/365.25))</f>
        <v/>
      </c>
      <c r="K660" s="14" t="str">
        <f aca="false">IF($J660="","",IF($J660&lt;=14,"Ha","Yo'q"))</f>
        <v/>
      </c>
      <c r="L660" s="13"/>
      <c r="M660" s="13"/>
      <c r="N660" s="14" t="str">
        <f aca="false">IF($B660="","",IF(AND(OR($L660="",$L660&lt;=Boshqaruv!$C$12),OR($M660="",$M660&gt;Boshqaruv!$C$12)),"Ha",""))</f>
        <v/>
      </c>
      <c r="O660" s="25"/>
      <c r="P660" s="25"/>
      <c r="Q660" s="12"/>
      <c r="R660" s="13"/>
      <c r="S660" s="13"/>
      <c r="T660" s="14" t="str">
        <f aca="false">IF($B660="","",IF(AND($P660="Ha",$N660="Ha",OR($R660="",$R660&lt;=Boshqaruv!$C$12),OR($S660="",$S660&gt;Boshqaruv!$C$12)),"Ha",""))</f>
        <v/>
      </c>
      <c r="U660" s="13"/>
      <c r="V660" s="12"/>
      <c r="W660" s="14" t="str">
        <f aca="false">IF(OR($B660="",$C660=""),"",IF(COUNTIFS($B$5:$B$1804,$B660,$C$5:$C$1804,$C660)&gt;1,"Takror",""))</f>
        <v/>
      </c>
    </row>
    <row r="661" customFormat="false" ht="15" hidden="false" customHeight="false" outlineLevel="0" collapsed="false">
      <c r="A661" s="8" t="n">
        <v>657</v>
      </c>
      <c r="B661" s="12"/>
      <c r="C661" s="13"/>
      <c r="D661" s="24"/>
      <c r="E661" s="25"/>
      <c r="F661" s="12"/>
      <c r="G661" s="12"/>
      <c r="H661" s="25"/>
      <c r="I661" s="26" t="str">
        <f aca="false">IF(OR($B661="",$C661=""),"",$B661&amp;" ("&amp;DAY($C661)&amp;"."&amp;MONTH($C661)&amp;"."&amp;YEAR($C661)&amp;")")</f>
        <v/>
      </c>
      <c r="J661" s="14" t="str">
        <f aca="false">IF($C661="","",INT((Boshqaruv!$C$12-$C661)/365.25))</f>
        <v/>
      </c>
      <c r="K661" s="14" t="str">
        <f aca="false">IF($J661="","",IF($J661&lt;=14,"Ha","Yo'q"))</f>
        <v/>
      </c>
      <c r="L661" s="13"/>
      <c r="M661" s="13"/>
      <c r="N661" s="14" t="str">
        <f aca="false">IF($B661="","",IF(AND(OR($L661="",$L661&lt;=Boshqaruv!$C$12),OR($M661="",$M661&gt;Boshqaruv!$C$12)),"Ha",""))</f>
        <v/>
      </c>
      <c r="O661" s="25"/>
      <c r="P661" s="25"/>
      <c r="Q661" s="12"/>
      <c r="R661" s="13"/>
      <c r="S661" s="13"/>
      <c r="T661" s="14" t="str">
        <f aca="false">IF($B661="","",IF(AND($P661="Ha",$N661="Ha",OR($R661="",$R661&lt;=Boshqaruv!$C$12),OR($S661="",$S661&gt;Boshqaruv!$C$12)),"Ha",""))</f>
        <v/>
      </c>
      <c r="U661" s="13"/>
      <c r="V661" s="12"/>
      <c r="W661" s="14" t="str">
        <f aca="false">IF(OR($B661="",$C661=""),"",IF(COUNTIFS($B$5:$B$1804,$B661,$C$5:$C$1804,$C661)&gt;1,"Takror",""))</f>
        <v/>
      </c>
    </row>
    <row r="662" customFormat="false" ht="15" hidden="false" customHeight="false" outlineLevel="0" collapsed="false">
      <c r="A662" s="8" t="n">
        <v>658</v>
      </c>
      <c r="B662" s="12"/>
      <c r="C662" s="13"/>
      <c r="D662" s="24"/>
      <c r="E662" s="25"/>
      <c r="F662" s="12"/>
      <c r="G662" s="12"/>
      <c r="H662" s="25"/>
      <c r="I662" s="26" t="str">
        <f aca="false">IF(OR($B662="",$C662=""),"",$B662&amp;" ("&amp;DAY($C662)&amp;"."&amp;MONTH($C662)&amp;"."&amp;YEAR($C662)&amp;")")</f>
        <v/>
      </c>
      <c r="J662" s="14" t="str">
        <f aca="false">IF($C662="","",INT((Boshqaruv!$C$12-$C662)/365.25))</f>
        <v/>
      </c>
      <c r="K662" s="14" t="str">
        <f aca="false">IF($J662="","",IF($J662&lt;=14,"Ha","Yo'q"))</f>
        <v/>
      </c>
      <c r="L662" s="13"/>
      <c r="M662" s="13"/>
      <c r="N662" s="14" t="str">
        <f aca="false">IF($B662="","",IF(AND(OR($L662="",$L662&lt;=Boshqaruv!$C$12),OR($M662="",$M662&gt;Boshqaruv!$C$12)),"Ha",""))</f>
        <v/>
      </c>
      <c r="O662" s="25"/>
      <c r="P662" s="25"/>
      <c r="Q662" s="12"/>
      <c r="R662" s="13"/>
      <c r="S662" s="13"/>
      <c r="T662" s="14" t="str">
        <f aca="false">IF($B662="","",IF(AND($P662="Ha",$N662="Ha",OR($R662="",$R662&lt;=Boshqaruv!$C$12),OR($S662="",$S662&gt;Boshqaruv!$C$12)),"Ha",""))</f>
        <v/>
      </c>
      <c r="U662" s="13"/>
      <c r="V662" s="12"/>
      <c r="W662" s="14" t="str">
        <f aca="false">IF(OR($B662="",$C662=""),"",IF(COUNTIFS($B$5:$B$1804,$B662,$C$5:$C$1804,$C662)&gt;1,"Takror",""))</f>
        <v/>
      </c>
    </row>
    <row r="663" customFormat="false" ht="15" hidden="false" customHeight="false" outlineLevel="0" collapsed="false">
      <c r="A663" s="8" t="n">
        <v>659</v>
      </c>
      <c r="B663" s="12"/>
      <c r="C663" s="13"/>
      <c r="D663" s="24"/>
      <c r="E663" s="25"/>
      <c r="F663" s="12"/>
      <c r="G663" s="12"/>
      <c r="H663" s="25"/>
      <c r="I663" s="26" t="str">
        <f aca="false">IF(OR($B663="",$C663=""),"",$B663&amp;" ("&amp;DAY($C663)&amp;"."&amp;MONTH($C663)&amp;"."&amp;YEAR($C663)&amp;")")</f>
        <v/>
      </c>
      <c r="J663" s="14" t="str">
        <f aca="false">IF($C663="","",INT((Boshqaruv!$C$12-$C663)/365.25))</f>
        <v/>
      </c>
      <c r="K663" s="14" t="str">
        <f aca="false">IF($J663="","",IF($J663&lt;=14,"Ha","Yo'q"))</f>
        <v/>
      </c>
      <c r="L663" s="13"/>
      <c r="M663" s="13"/>
      <c r="N663" s="14" t="str">
        <f aca="false">IF($B663="","",IF(AND(OR($L663="",$L663&lt;=Boshqaruv!$C$12),OR($M663="",$M663&gt;Boshqaruv!$C$12)),"Ha",""))</f>
        <v/>
      </c>
      <c r="O663" s="25"/>
      <c r="P663" s="25"/>
      <c r="Q663" s="12"/>
      <c r="R663" s="13"/>
      <c r="S663" s="13"/>
      <c r="T663" s="14" t="str">
        <f aca="false">IF($B663="","",IF(AND($P663="Ha",$N663="Ha",OR($R663="",$R663&lt;=Boshqaruv!$C$12),OR($S663="",$S663&gt;Boshqaruv!$C$12)),"Ha",""))</f>
        <v/>
      </c>
      <c r="U663" s="13"/>
      <c r="V663" s="12"/>
      <c r="W663" s="14" t="str">
        <f aca="false">IF(OR($B663="",$C663=""),"",IF(COUNTIFS($B$5:$B$1804,$B663,$C$5:$C$1804,$C663)&gt;1,"Takror",""))</f>
        <v/>
      </c>
    </row>
    <row r="664" customFormat="false" ht="15" hidden="false" customHeight="false" outlineLevel="0" collapsed="false">
      <c r="A664" s="8" t="n">
        <v>660</v>
      </c>
      <c r="B664" s="12"/>
      <c r="C664" s="13"/>
      <c r="D664" s="24"/>
      <c r="E664" s="25"/>
      <c r="F664" s="12"/>
      <c r="G664" s="12"/>
      <c r="H664" s="25"/>
      <c r="I664" s="26" t="str">
        <f aca="false">IF(OR($B664="",$C664=""),"",$B664&amp;" ("&amp;DAY($C664)&amp;"."&amp;MONTH($C664)&amp;"."&amp;YEAR($C664)&amp;")")</f>
        <v/>
      </c>
      <c r="J664" s="14" t="str">
        <f aca="false">IF($C664="","",INT((Boshqaruv!$C$12-$C664)/365.25))</f>
        <v/>
      </c>
      <c r="K664" s="14" t="str">
        <f aca="false">IF($J664="","",IF($J664&lt;=14,"Ha","Yo'q"))</f>
        <v/>
      </c>
      <c r="L664" s="13"/>
      <c r="M664" s="13"/>
      <c r="N664" s="14" t="str">
        <f aca="false">IF($B664="","",IF(AND(OR($L664="",$L664&lt;=Boshqaruv!$C$12),OR($M664="",$M664&gt;Boshqaruv!$C$12)),"Ha",""))</f>
        <v/>
      </c>
      <c r="O664" s="25"/>
      <c r="P664" s="25"/>
      <c r="Q664" s="12"/>
      <c r="R664" s="13"/>
      <c r="S664" s="13"/>
      <c r="T664" s="14" t="str">
        <f aca="false">IF($B664="","",IF(AND($P664="Ha",$N664="Ha",OR($R664="",$R664&lt;=Boshqaruv!$C$12),OR($S664="",$S664&gt;Boshqaruv!$C$12)),"Ha",""))</f>
        <v/>
      </c>
      <c r="U664" s="13"/>
      <c r="V664" s="12"/>
      <c r="W664" s="14" t="str">
        <f aca="false">IF(OR($B664="",$C664=""),"",IF(COUNTIFS($B$5:$B$1804,$B664,$C$5:$C$1804,$C664)&gt;1,"Takror",""))</f>
        <v/>
      </c>
    </row>
    <row r="665" customFormat="false" ht="15" hidden="false" customHeight="false" outlineLevel="0" collapsed="false">
      <c r="A665" s="8" t="n">
        <v>661</v>
      </c>
      <c r="B665" s="12"/>
      <c r="C665" s="13"/>
      <c r="D665" s="24"/>
      <c r="E665" s="25"/>
      <c r="F665" s="12"/>
      <c r="G665" s="12"/>
      <c r="H665" s="25"/>
      <c r="I665" s="26" t="str">
        <f aca="false">IF(OR($B665="",$C665=""),"",$B665&amp;" ("&amp;DAY($C665)&amp;"."&amp;MONTH($C665)&amp;"."&amp;YEAR($C665)&amp;")")</f>
        <v/>
      </c>
      <c r="J665" s="14" t="str">
        <f aca="false">IF($C665="","",INT((Boshqaruv!$C$12-$C665)/365.25))</f>
        <v/>
      </c>
      <c r="K665" s="14" t="str">
        <f aca="false">IF($J665="","",IF($J665&lt;=14,"Ha","Yo'q"))</f>
        <v/>
      </c>
      <c r="L665" s="13"/>
      <c r="M665" s="13"/>
      <c r="N665" s="14" t="str">
        <f aca="false">IF($B665="","",IF(AND(OR($L665="",$L665&lt;=Boshqaruv!$C$12),OR($M665="",$M665&gt;Boshqaruv!$C$12)),"Ha",""))</f>
        <v/>
      </c>
      <c r="O665" s="25"/>
      <c r="P665" s="25"/>
      <c r="Q665" s="12"/>
      <c r="R665" s="13"/>
      <c r="S665" s="13"/>
      <c r="T665" s="14" t="str">
        <f aca="false">IF($B665="","",IF(AND($P665="Ha",$N665="Ha",OR($R665="",$R665&lt;=Boshqaruv!$C$12),OR($S665="",$S665&gt;Boshqaruv!$C$12)),"Ha",""))</f>
        <v/>
      </c>
      <c r="U665" s="13"/>
      <c r="V665" s="12"/>
      <c r="W665" s="14" t="str">
        <f aca="false">IF(OR($B665="",$C665=""),"",IF(COUNTIFS($B$5:$B$1804,$B665,$C$5:$C$1804,$C665)&gt;1,"Takror",""))</f>
        <v/>
      </c>
    </row>
    <row r="666" customFormat="false" ht="15" hidden="false" customHeight="false" outlineLevel="0" collapsed="false">
      <c r="A666" s="8" t="n">
        <v>662</v>
      </c>
      <c r="B666" s="12"/>
      <c r="C666" s="13"/>
      <c r="D666" s="24"/>
      <c r="E666" s="25"/>
      <c r="F666" s="12"/>
      <c r="G666" s="12"/>
      <c r="H666" s="25"/>
      <c r="I666" s="26" t="str">
        <f aca="false">IF(OR($B666="",$C666=""),"",$B666&amp;" ("&amp;DAY($C666)&amp;"."&amp;MONTH($C666)&amp;"."&amp;YEAR($C666)&amp;")")</f>
        <v/>
      </c>
      <c r="J666" s="14" t="str">
        <f aca="false">IF($C666="","",INT((Boshqaruv!$C$12-$C666)/365.25))</f>
        <v/>
      </c>
      <c r="K666" s="14" t="str">
        <f aca="false">IF($J666="","",IF($J666&lt;=14,"Ha","Yo'q"))</f>
        <v/>
      </c>
      <c r="L666" s="13"/>
      <c r="M666" s="13"/>
      <c r="N666" s="14" t="str">
        <f aca="false">IF($B666="","",IF(AND(OR($L666="",$L666&lt;=Boshqaruv!$C$12),OR($M666="",$M666&gt;Boshqaruv!$C$12)),"Ha",""))</f>
        <v/>
      </c>
      <c r="O666" s="25"/>
      <c r="P666" s="25"/>
      <c r="Q666" s="12"/>
      <c r="R666" s="13"/>
      <c r="S666" s="13"/>
      <c r="T666" s="14" t="str">
        <f aca="false">IF($B666="","",IF(AND($P666="Ha",$N666="Ha",OR($R666="",$R666&lt;=Boshqaruv!$C$12),OR($S666="",$S666&gt;Boshqaruv!$C$12)),"Ha",""))</f>
        <v/>
      </c>
      <c r="U666" s="13"/>
      <c r="V666" s="12"/>
      <c r="W666" s="14" t="str">
        <f aca="false">IF(OR($B666="",$C666=""),"",IF(COUNTIFS($B$5:$B$1804,$B666,$C$5:$C$1804,$C666)&gt;1,"Takror",""))</f>
        <v/>
      </c>
    </row>
    <row r="667" customFormat="false" ht="15" hidden="false" customHeight="false" outlineLevel="0" collapsed="false">
      <c r="A667" s="8" t="n">
        <v>663</v>
      </c>
      <c r="B667" s="12"/>
      <c r="C667" s="13"/>
      <c r="D667" s="24"/>
      <c r="E667" s="25"/>
      <c r="F667" s="12"/>
      <c r="G667" s="12"/>
      <c r="H667" s="25"/>
      <c r="I667" s="26" t="str">
        <f aca="false">IF(OR($B667="",$C667=""),"",$B667&amp;" ("&amp;DAY($C667)&amp;"."&amp;MONTH($C667)&amp;"."&amp;YEAR($C667)&amp;")")</f>
        <v/>
      </c>
      <c r="J667" s="14" t="str">
        <f aca="false">IF($C667="","",INT((Boshqaruv!$C$12-$C667)/365.25))</f>
        <v/>
      </c>
      <c r="K667" s="14" t="str">
        <f aca="false">IF($J667="","",IF($J667&lt;=14,"Ha","Yo'q"))</f>
        <v/>
      </c>
      <c r="L667" s="13"/>
      <c r="M667" s="13"/>
      <c r="N667" s="14" t="str">
        <f aca="false">IF($B667="","",IF(AND(OR($L667="",$L667&lt;=Boshqaruv!$C$12),OR($M667="",$M667&gt;Boshqaruv!$C$12)),"Ha",""))</f>
        <v/>
      </c>
      <c r="O667" s="25"/>
      <c r="P667" s="25"/>
      <c r="Q667" s="12"/>
      <c r="R667" s="13"/>
      <c r="S667" s="13"/>
      <c r="T667" s="14" t="str">
        <f aca="false">IF($B667="","",IF(AND($P667="Ha",$N667="Ha",OR($R667="",$R667&lt;=Boshqaruv!$C$12),OR($S667="",$S667&gt;Boshqaruv!$C$12)),"Ha",""))</f>
        <v/>
      </c>
      <c r="U667" s="13"/>
      <c r="V667" s="12"/>
      <c r="W667" s="14" t="str">
        <f aca="false">IF(OR($B667="",$C667=""),"",IF(COUNTIFS($B$5:$B$1804,$B667,$C$5:$C$1804,$C667)&gt;1,"Takror",""))</f>
        <v/>
      </c>
    </row>
    <row r="668" customFormat="false" ht="15" hidden="false" customHeight="false" outlineLevel="0" collapsed="false">
      <c r="A668" s="8" t="n">
        <v>664</v>
      </c>
      <c r="B668" s="12"/>
      <c r="C668" s="13"/>
      <c r="D668" s="24"/>
      <c r="E668" s="25"/>
      <c r="F668" s="12"/>
      <c r="G668" s="12"/>
      <c r="H668" s="25"/>
      <c r="I668" s="26" t="str">
        <f aca="false">IF(OR($B668="",$C668=""),"",$B668&amp;" ("&amp;DAY($C668)&amp;"."&amp;MONTH($C668)&amp;"."&amp;YEAR($C668)&amp;")")</f>
        <v/>
      </c>
      <c r="J668" s="14" t="str">
        <f aca="false">IF($C668="","",INT((Boshqaruv!$C$12-$C668)/365.25))</f>
        <v/>
      </c>
      <c r="K668" s="14" t="str">
        <f aca="false">IF($J668="","",IF($J668&lt;=14,"Ha","Yo'q"))</f>
        <v/>
      </c>
      <c r="L668" s="13"/>
      <c r="M668" s="13"/>
      <c r="N668" s="14" t="str">
        <f aca="false">IF($B668="","",IF(AND(OR($L668="",$L668&lt;=Boshqaruv!$C$12),OR($M668="",$M668&gt;Boshqaruv!$C$12)),"Ha",""))</f>
        <v/>
      </c>
      <c r="O668" s="25"/>
      <c r="P668" s="25"/>
      <c r="Q668" s="12"/>
      <c r="R668" s="13"/>
      <c r="S668" s="13"/>
      <c r="T668" s="14" t="str">
        <f aca="false">IF($B668="","",IF(AND($P668="Ha",$N668="Ha",OR($R668="",$R668&lt;=Boshqaruv!$C$12),OR($S668="",$S668&gt;Boshqaruv!$C$12)),"Ha",""))</f>
        <v/>
      </c>
      <c r="U668" s="13"/>
      <c r="V668" s="12"/>
      <c r="W668" s="14" t="str">
        <f aca="false">IF(OR($B668="",$C668=""),"",IF(COUNTIFS($B$5:$B$1804,$B668,$C$5:$C$1804,$C668)&gt;1,"Takror",""))</f>
        <v/>
      </c>
    </row>
    <row r="669" customFormat="false" ht="15" hidden="false" customHeight="false" outlineLevel="0" collapsed="false">
      <c r="A669" s="8" t="n">
        <v>665</v>
      </c>
      <c r="B669" s="12"/>
      <c r="C669" s="13"/>
      <c r="D669" s="24"/>
      <c r="E669" s="25"/>
      <c r="F669" s="12"/>
      <c r="G669" s="12"/>
      <c r="H669" s="25"/>
      <c r="I669" s="26" t="str">
        <f aca="false">IF(OR($B669="",$C669=""),"",$B669&amp;" ("&amp;DAY($C669)&amp;"."&amp;MONTH($C669)&amp;"."&amp;YEAR($C669)&amp;")")</f>
        <v/>
      </c>
      <c r="J669" s="14" t="str">
        <f aca="false">IF($C669="","",INT((Boshqaruv!$C$12-$C669)/365.25))</f>
        <v/>
      </c>
      <c r="K669" s="14" t="str">
        <f aca="false">IF($J669="","",IF($J669&lt;=14,"Ha","Yo'q"))</f>
        <v/>
      </c>
      <c r="L669" s="13"/>
      <c r="M669" s="13"/>
      <c r="N669" s="14" t="str">
        <f aca="false">IF($B669="","",IF(AND(OR($L669="",$L669&lt;=Boshqaruv!$C$12),OR($M669="",$M669&gt;Boshqaruv!$C$12)),"Ha",""))</f>
        <v/>
      </c>
      <c r="O669" s="25"/>
      <c r="P669" s="25"/>
      <c r="Q669" s="12"/>
      <c r="R669" s="13"/>
      <c r="S669" s="13"/>
      <c r="T669" s="14" t="str">
        <f aca="false">IF($B669="","",IF(AND($P669="Ha",$N669="Ha",OR($R669="",$R669&lt;=Boshqaruv!$C$12),OR($S669="",$S669&gt;Boshqaruv!$C$12)),"Ha",""))</f>
        <v/>
      </c>
      <c r="U669" s="13"/>
      <c r="V669" s="12"/>
      <c r="W669" s="14" t="str">
        <f aca="false">IF(OR($B669="",$C669=""),"",IF(COUNTIFS($B$5:$B$1804,$B669,$C$5:$C$1804,$C669)&gt;1,"Takror",""))</f>
        <v/>
      </c>
    </row>
    <row r="670" customFormat="false" ht="15" hidden="false" customHeight="false" outlineLevel="0" collapsed="false">
      <c r="A670" s="8" t="n">
        <v>666</v>
      </c>
      <c r="B670" s="12"/>
      <c r="C670" s="13"/>
      <c r="D670" s="24"/>
      <c r="E670" s="25"/>
      <c r="F670" s="12"/>
      <c r="G670" s="12"/>
      <c r="H670" s="25"/>
      <c r="I670" s="26" t="str">
        <f aca="false">IF(OR($B670="",$C670=""),"",$B670&amp;" ("&amp;DAY($C670)&amp;"."&amp;MONTH($C670)&amp;"."&amp;YEAR($C670)&amp;")")</f>
        <v/>
      </c>
      <c r="J670" s="14" t="str">
        <f aca="false">IF($C670="","",INT((Boshqaruv!$C$12-$C670)/365.25))</f>
        <v/>
      </c>
      <c r="K670" s="14" t="str">
        <f aca="false">IF($J670="","",IF($J670&lt;=14,"Ha","Yo'q"))</f>
        <v/>
      </c>
      <c r="L670" s="13"/>
      <c r="M670" s="13"/>
      <c r="N670" s="14" t="str">
        <f aca="false">IF($B670="","",IF(AND(OR($L670="",$L670&lt;=Boshqaruv!$C$12),OR($M670="",$M670&gt;Boshqaruv!$C$12)),"Ha",""))</f>
        <v/>
      </c>
      <c r="O670" s="25"/>
      <c r="P670" s="25"/>
      <c r="Q670" s="12"/>
      <c r="R670" s="13"/>
      <c r="S670" s="13"/>
      <c r="T670" s="14" t="str">
        <f aca="false">IF($B670="","",IF(AND($P670="Ha",$N670="Ha",OR($R670="",$R670&lt;=Boshqaruv!$C$12),OR($S670="",$S670&gt;Boshqaruv!$C$12)),"Ha",""))</f>
        <v/>
      </c>
      <c r="U670" s="13"/>
      <c r="V670" s="12"/>
      <c r="W670" s="14" t="str">
        <f aca="false">IF(OR($B670="",$C670=""),"",IF(COUNTIFS($B$5:$B$1804,$B670,$C$5:$C$1804,$C670)&gt;1,"Takror",""))</f>
        <v/>
      </c>
    </row>
    <row r="671" customFormat="false" ht="15" hidden="false" customHeight="false" outlineLevel="0" collapsed="false">
      <c r="A671" s="8" t="n">
        <v>667</v>
      </c>
      <c r="B671" s="12"/>
      <c r="C671" s="13"/>
      <c r="D671" s="24"/>
      <c r="E671" s="25"/>
      <c r="F671" s="12"/>
      <c r="G671" s="12"/>
      <c r="H671" s="25"/>
      <c r="I671" s="26" t="str">
        <f aca="false">IF(OR($B671="",$C671=""),"",$B671&amp;" ("&amp;DAY($C671)&amp;"."&amp;MONTH($C671)&amp;"."&amp;YEAR($C671)&amp;")")</f>
        <v/>
      </c>
      <c r="J671" s="14" t="str">
        <f aca="false">IF($C671="","",INT((Boshqaruv!$C$12-$C671)/365.25))</f>
        <v/>
      </c>
      <c r="K671" s="14" t="str">
        <f aca="false">IF($J671="","",IF($J671&lt;=14,"Ha","Yo'q"))</f>
        <v/>
      </c>
      <c r="L671" s="13"/>
      <c r="M671" s="13"/>
      <c r="N671" s="14" t="str">
        <f aca="false">IF($B671="","",IF(AND(OR($L671="",$L671&lt;=Boshqaruv!$C$12),OR($M671="",$M671&gt;Boshqaruv!$C$12)),"Ha",""))</f>
        <v/>
      </c>
      <c r="O671" s="25"/>
      <c r="P671" s="25"/>
      <c r="Q671" s="12"/>
      <c r="R671" s="13"/>
      <c r="S671" s="13"/>
      <c r="T671" s="14" t="str">
        <f aca="false">IF($B671="","",IF(AND($P671="Ha",$N671="Ha",OR($R671="",$R671&lt;=Boshqaruv!$C$12),OR($S671="",$S671&gt;Boshqaruv!$C$12)),"Ha",""))</f>
        <v/>
      </c>
      <c r="U671" s="13"/>
      <c r="V671" s="12"/>
      <c r="W671" s="14" t="str">
        <f aca="false">IF(OR($B671="",$C671=""),"",IF(COUNTIFS($B$5:$B$1804,$B671,$C$5:$C$1804,$C671)&gt;1,"Takror",""))</f>
        <v/>
      </c>
    </row>
    <row r="672" customFormat="false" ht="15" hidden="false" customHeight="false" outlineLevel="0" collapsed="false">
      <c r="A672" s="8" t="n">
        <v>668</v>
      </c>
      <c r="B672" s="12"/>
      <c r="C672" s="13"/>
      <c r="D672" s="24"/>
      <c r="E672" s="25"/>
      <c r="F672" s="12"/>
      <c r="G672" s="12"/>
      <c r="H672" s="25"/>
      <c r="I672" s="26" t="str">
        <f aca="false">IF(OR($B672="",$C672=""),"",$B672&amp;" ("&amp;DAY($C672)&amp;"."&amp;MONTH($C672)&amp;"."&amp;YEAR($C672)&amp;")")</f>
        <v/>
      </c>
      <c r="J672" s="14" t="str">
        <f aca="false">IF($C672="","",INT((Boshqaruv!$C$12-$C672)/365.25))</f>
        <v/>
      </c>
      <c r="K672" s="14" t="str">
        <f aca="false">IF($J672="","",IF($J672&lt;=14,"Ha","Yo'q"))</f>
        <v/>
      </c>
      <c r="L672" s="13"/>
      <c r="M672" s="13"/>
      <c r="N672" s="14" t="str">
        <f aca="false">IF($B672="","",IF(AND(OR($L672="",$L672&lt;=Boshqaruv!$C$12),OR($M672="",$M672&gt;Boshqaruv!$C$12)),"Ha",""))</f>
        <v/>
      </c>
      <c r="O672" s="25"/>
      <c r="P672" s="25"/>
      <c r="Q672" s="12"/>
      <c r="R672" s="13"/>
      <c r="S672" s="13"/>
      <c r="T672" s="14" t="str">
        <f aca="false">IF($B672="","",IF(AND($P672="Ha",$N672="Ha",OR($R672="",$R672&lt;=Boshqaruv!$C$12),OR($S672="",$S672&gt;Boshqaruv!$C$12)),"Ha",""))</f>
        <v/>
      </c>
      <c r="U672" s="13"/>
      <c r="V672" s="12"/>
      <c r="W672" s="14" t="str">
        <f aca="false">IF(OR($B672="",$C672=""),"",IF(COUNTIFS($B$5:$B$1804,$B672,$C$5:$C$1804,$C672)&gt;1,"Takror",""))</f>
        <v/>
      </c>
    </row>
    <row r="673" customFormat="false" ht="15" hidden="false" customHeight="false" outlineLevel="0" collapsed="false">
      <c r="A673" s="8" t="n">
        <v>669</v>
      </c>
      <c r="B673" s="12"/>
      <c r="C673" s="13"/>
      <c r="D673" s="24"/>
      <c r="E673" s="25"/>
      <c r="F673" s="12"/>
      <c r="G673" s="12"/>
      <c r="H673" s="25"/>
      <c r="I673" s="26" t="str">
        <f aca="false">IF(OR($B673="",$C673=""),"",$B673&amp;" ("&amp;DAY($C673)&amp;"."&amp;MONTH($C673)&amp;"."&amp;YEAR($C673)&amp;")")</f>
        <v/>
      </c>
      <c r="J673" s="14" t="str">
        <f aca="false">IF($C673="","",INT((Boshqaruv!$C$12-$C673)/365.25))</f>
        <v/>
      </c>
      <c r="K673" s="14" t="str">
        <f aca="false">IF($J673="","",IF($J673&lt;=14,"Ha","Yo'q"))</f>
        <v/>
      </c>
      <c r="L673" s="13"/>
      <c r="M673" s="13"/>
      <c r="N673" s="14" t="str">
        <f aca="false">IF($B673="","",IF(AND(OR($L673="",$L673&lt;=Boshqaruv!$C$12),OR($M673="",$M673&gt;Boshqaruv!$C$12)),"Ha",""))</f>
        <v/>
      </c>
      <c r="O673" s="25"/>
      <c r="P673" s="25"/>
      <c r="Q673" s="12"/>
      <c r="R673" s="13"/>
      <c r="S673" s="13"/>
      <c r="T673" s="14" t="str">
        <f aca="false">IF($B673="","",IF(AND($P673="Ha",$N673="Ha",OR($R673="",$R673&lt;=Boshqaruv!$C$12),OR($S673="",$S673&gt;Boshqaruv!$C$12)),"Ha",""))</f>
        <v/>
      </c>
      <c r="U673" s="13"/>
      <c r="V673" s="12"/>
      <c r="W673" s="14" t="str">
        <f aca="false">IF(OR($B673="",$C673=""),"",IF(COUNTIFS($B$5:$B$1804,$B673,$C$5:$C$1804,$C673)&gt;1,"Takror",""))</f>
        <v/>
      </c>
    </row>
    <row r="674" customFormat="false" ht="15" hidden="false" customHeight="false" outlineLevel="0" collapsed="false">
      <c r="A674" s="8" t="n">
        <v>670</v>
      </c>
      <c r="B674" s="12"/>
      <c r="C674" s="13"/>
      <c r="D674" s="24"/>
      <c r="E674" s="25"/>
      <c r="F674" s="12"/>
      <c r="G674" s="12"/>
      <c r="H674" s="25"/>
      <c r="I674" s="26" t="str">
        <f aca="false">IF(OR($B674="",$C674=""),"",$B674&amp;" ("&amp;DAY($C674)&amp;"."&amp;MONTH($C674)&amp;"."&amp;YEAR($C674)&amp;")")</f>
        <v/>
      </c>
      <c r="J674" s="14" t="str">
        <f aca="false">IF($C674="","",INT((Boshqaruv!$C$12-$C674)/365.25))</f>
        <v/>
      </c>
      <c r="K674" s="14" t="str">
        <f aca="false">IF($J674="","",IF($J674&lt;=14,"Ha","Yo'q"))</f>
        <v/>
      </c>
      <c r="L674" s="13"/>
      <c r="M674" s="13"/>
      <c r="N674" s="14" t="str">
        <f aca="false">IF($B674="","",IF(AND(OR($L674="",$L674&lt;=Boshqaruv!$C$12),OR($M674="",$M674&gt;Boshqaruv!$C$12)),"Ha",""))</f>
        <v/>
      </c>
      <c r="O674" s="25"/>
      <c r="P674" s="25"/>
      <c r="Q674" s="12"/>
      <c r="R674" s="13"/>
      <c r="S674" s="13"/>
      <c r="T674" s="14" t="str">
        <f aca="false">IF($B674="","",IF(AND($P674="Ha",$N674="Ha",OR($R674="",$R674&lt;=Boshqaruv!$C$12),OR($S674="",$S674&gt;Boshqaruv!$C$12)),"Ha",""))</f>
        <v/>
      </c>
      <c r="U674" s="13"/>
      <c r="V674" s="12"/>
      <c r="W674" s="14" t="str">
        <f aca="false">IF(OR($B674="",$C674=""),"",IF(COUNTIFS($B$5:$B$1804,$B674,$C$5:$C$1804,$C674)&gt;1,"Takror",""))</f>
        <v/>
      </c>
    </row>
    <row r="675" customFormat="false" ht="15" hidden="false" customHeight="false" outlineLevel="0" collapsed="false">
      <c r="A675" s="8" t="n">
        <v>671</v>
      </c>
      <c r="B675" s="12"/>
      <c r="C675" s="13"/>
      <c r="D675" s="24"/>
      <c r="E675" s="25"/>
      <c r="F675" s="12"/>
      <c r="G675" s="12"/>
      <c r="H675" s="25"/>
      <c r="I675" s="26" t="str">
        <f aca="false">IF(OR($B675="",$C675=""),"",$B675&amp;" ("&amp;DAY($C675)&amp;"."&amp;MONTH($C675)&amp;"."&amp;YEAR($C675)&amp;")")</f>
        <v/>
      </c>
      <c r="J675" s="14" t="str">
        <f aca="false">IF($C675="","",INT((Boshqaruv!$C$12-$C675)/365.25))</f>
        <v/>
      </c>
      <c r="K675" s="14" t="str">
        <f aca="false">IF($J675="","",IF($J675&lt;=14,"Ha","Yo'q"))</f>
        <v/>
      </c>
      <c r="L675" s="13"/>
      <c r="M675" s="13"/>
      <c r="N675" s="14" t="str">
        <f aca="false">IF($B675="","",IF(AND(OR($L675="",$L675&lt;=Boshqaruv!$C$12),OR($M675="",$M675&gt;Boshqaruv!$C$12)),"Ha",""))</f>
        <v/>
      </c>
      <c r="O675" s="25"/>
      <c r="P675" s="25"/>
      <c r="Q675" s="12"/>
      <c r="R675" s="13"/>
      <c r="S675" s="13"/>
      <c r="T675" s="14" t="str">
        <f aca="false">IF($B675="","",IF(AND($P675="Ha",$N675="Ha",OR($R675="",$R675&lt;=Boshqaruv!$C$12),OR($S675="",$S675&gt;Boshqaruv!$C$12)),"Ha",""))</f>
        <v/>
      </c>
      <c r="U675" s="13"/>
      <c r="V675" s="12"/>
      <c r="W675" s="14" t="str">
        <f aca="false">IF(OR($B675="",$C675=""),"",IF(COUNTIFS($B$5:$B$1804,$B675,$C$5:$C$1804,$C675)&gt;1,"Takror",""))</f>
        <v/>
      </c>
    </row>
    <row r="676" customFormat="false" ht="15" hidden="false" customHeight="false" outlineLevel="0" collapsed="false">
      <c r="A676" s="8" t="n">
        <v>672</v>
      </c>
      <c r="B676" s="12"/>
      <c r="C676" s="13"/>
      <c r="D676" s="24"/>
      <c r="E676" s="25"/>
      <c r="F676" s="12"/>
      <c r="G676" s="12"/>
      <c r="H676" s="25"/>
      <c r="I676" s="26" t="str">
        <f aca="false">IF(OR($B676="",$C676=""),"",$B676&amp;" ("&amp;DAY($C676)&amp;"."&amp;MONTH($C676)&amp;"."&amp;YEAR($C676)&amp;")")</f>
        <v/>
      </c>
      <c r="J676" s="14" t="str">
        <f aca="false">IF($C676="","",INT((Boshqaruv!$C$12-$C676)/365.25))</f>
        <v/>
      </c>
      <c r="K676" s="14" t="str">
        <f aca="false">IF($J676="","",IF($J676&lt;=14,"Ha","Yo'q"))</f>
        <v/>
      </c>
      <c r="L676" s="13"/>
      <c r="M676" s="13"/>
      <c r="N676" s="14" t="str">
        <f aca="false">IF($B676="","",IF(AND(OR($L676="",$L676&lt;=Boshqaruv!$C$12),OR($M676="",$M676&gt;Boshqaruv!$C$12)),"Ha",""))</f>
        <v/>
      </c>
      <c r="O676" s="25"/>
      <c r="P676" s="25"/>
      <c r="Q676" s="12"/>
      <c r="R676" s="13"/>
      <c r="S676" s="13"/>
      <c r="T676" s="14" t="str">
        <f aca="false">IF($B676="","",IF(AND($P676="Ha",$N676="Ha",OR($R676="",$R676&lt;=Boshqaruv!$C$12),OR($S676="",$S676&gt;Boshqaruv!$C$12)),"Ha",""))</f>
        <v/>
      </c>
      <c r="U676" s="13"/>
      <c r="V676" s="12"/>
      <c r="W676" s="14" t="str">
        <f aca="false">IF(OR($B676="",$C676=""),"",IF(COUNTIFS($B$5:$B$1804,$B676,$C$5:$C$1804,$C676)&gt;1,"Takror",""))</f>
        <v/>
      </c>
    </row>
    <row r="677" customFormat="false" ht="15" hidden="false" customHeight="false" outlineLevel="0" collapsed="false">
      <c r="A677" s="8" t="n">
        <v>673</v>
      </c>
      <c r="B677" s="12"/>
      <c r="C677" s="13"/>
      <c r="D677" s="24"/>
      <c r="E677" s="25"/>
      <c r="F677" s="12"/>
      <c r="G677" s="12"/>
      <c r="H677" s="25"/>
      <c r="I677" s="26" t="str">
        <f aca="false">IF(OR($B677="",$C677=""),"",$B677&amp;" ("&amp;DAY($C677)&amp;"."&amp;MONTH($C677)&amp;"."&amp;YEAR($C677)&amp;")")</f>
        <v/>
      </c>
      <c r="J677" s="14" t="str">
        <f aca="false">IF($C677="","",INT((Boshqaruv!$C$12-$C677)/365.25))</f>
        <v/>
      </c>
      <c r="K677" s="14" t="str">
        <f aca="false">IF($J677="","",IF($J677&lt;=14,"Ha","Yo'q"))</f>
        <v/>
      </c>
      <c r="L677" s="13"/>
      <c r="M677" s="13"/>
      <c r="N677" s="14" t="str">
        <f aca="false">IF($B677="","",IF(AND(OR($L677="",$L677&lt;=Boshqaruv!$C$12),OR($M677="",$M677&gt;Boshqaruv!$C$12)),"Ha",""))</f>
        <v/>
      </c>
      <c r="O677" s="25"/>
      <c r="P677" s="25"/>
      <c r="Q677" s="12"/>
      <c r="R677" s="13"/>
      <c r="S677" s="13"/>
      <c r="T677" s="14" t="str">
        <f aca="false">IF($B677="","",IF(AND($P677="Ha",$N677="Ha",OR($R677="",$R677&lt;=Boshqaruv!$C$12),OR($S677="",$S677&gt;Boshqaruv!$C$12)),"Ha",""))</f>
        <v/>
      </c>
      <c r="U677" s="13"/>
      <c r="V677" s="12"/>
      <c r="W677" s="14" t="str">
        <f aca="false">IF(OR($B677="",$C677=""),"",IF(COUNTIFS($B$5:$B$1804,$B677,$C$5:$C$1804,$C677)&gt;1,"Takror",""))</f>
        <v/>
      </c>
    </row>
    <row r="678" customFormat="false" ht="15" hidden="false" customHeight="false" outlineLevel="0" collapsed="false">
      <c r="A678" s="8" t="n">
        <v>674</v>
      </c>
      <c r="B678" s="12"/>
      <c r="C678" s="13"/>
      <c r="D678" s="24"/>
      <c r="E678" s="25"/>
      <c r="F678" s="12"/>
      <c r="G678" s="12"/>
      <c r="H678" s="25"/>
      <c r="I678" s="26" t="str">
        <f aca="false">IF(OR($B678="",$C678=""),"",$B678&amp;" ("&amp;DAY($C678)&amp;"."&amp;MONTH($C678)&amp;"."&amp;YEAR($C678)&amp;")")</f>
        <v/>
      </c>
      <c r="J678" s="14" t="str">
        <f aca="false">IF($C678="","",INT((Boshqaruv!$C$12-$C678)/365.25))</f>
        <v/>
      </c>
      <c r="K678" s="14" t="str">
        <f aca="false">IF($J678="","",IF($J678&lt;=14,"Ha","Yo'q"))</f>
        <v/>
      </c>
      <c r="L678" s="13"/>
      <c r="M678" s="13"/>
      <c r="N678" s="14" t="str">
        <f aca="false">IF($B678="","",IF(AND(OR($L678="",$L678&lt;=Boshqaruv!$C$12),OR($M678="",$M678&gt;Boshqaruv!$C$12)),"Ha",""))</f>
        <v/>
      </c>
      <c r="O678" s="25"/>
      <c r="P678" s="25"/>
      <c r="Q678" s="12"/>
      <c r="R678" s="13"/>
      <c r="S678" s="13"/>
      <c r="T678" s="14" t="str">
        <f aca="false">IF($B678="","",IF(AND($P678="Ha",$N678="Ha",OR($R678="",$R678&lt;=Boshqaruv!$C$12),OR($S678="",$S678&gt;Boshqaruv!$C$12)),"Ha",""))</f>
        <v/>
      </c>
      <c r="U678" s="13"/>
      <c r="V678" s="12"/>
      <c r="W678" s="14" t="str">
        <f aca="false">IF(OR($B678="",$C678=""),"",IF(COUNTIFS($B$5:$B$1804,$B678,$C$5:$C$1804,$C678)&gt;1,"Takror",""))</f>
        <v/>
      </c>
    </row>
    <row r="679" customFormat="false" ht="15" hidden="false" customHeight="false" outlineLevel="0" collapsed="false">
      <c r="A679" s="8" t="n">
        <v>675</v>
      </c>
      <c r="B679" s="12"/>
      <c r="C679" s="13"/>
      <c r="D679" s="24"/>
      <c r="E679" s="25"/>
      <c r="F679" s="12"/>
      <c r="G679" s="12"/>
      <c r="H679" s="25"/>
      <c r="I679" s="26" t="str">
        <f aca="false">IF(OR($B679="",$C679=""),"",$B679&amp;" ("&amp;DAY($C679)&amp;"."&amp;MONTH($C679)&amp;"."&amp;YEAR($C679)&amp;")")</f>
        <v/>
      </c>
      <c r="J679" s="14" t="str">
        <f aca="false">IF($C679="","",INT((Boshqaruv!$C$12-$C679)/365.25))</f>
        <v/>
      </c>
      <c r="K679" s="14" t="str">
        <f aca="false">IF($J679="","",IF($J679&lt;=14,"Ha","Yo'q"))</f>
        <v/>
      </c>
      <c r="L679" s="13"/>
      <c r="M679" s="13"/>
      <c r="N679" s="14" t="str">
        <f aca="false">IF($B679="","",IF(AND(OR($L679="",$L679&lt;=Boshqaruv!$C$12),OR($M679="",$M679&gt;Boshqaruv!$C$12)),"Ha",""))</f>
        <v/>
      </c>
      <c r="O679" s="25"/>
      <c r="P679" s="25"/>
      <c r="Q679" s="12"/>
      <c r="R679" s="13"/>
      <c r="S679" s="13"/>
      <c r="T679" s="14" t="str">
        <f aca="false">IF($B679="","",IF(AND($P679="Ha",$N679="Ha",OR($R679="",$R679&lt;=Boshqaruv!$C$12),OR($S679="",$S679&gt;Boshqaruv!$C$12)),"Ha",""))</f>
        <v/>
      </c>
      <c r="U679" s="13"/>
      <c r="V679" s="12"/>
      <c r="W679" s="14" t="str">
        <f aca="false">IF(OR($B679="",$C679=""),"",IF(COUNTIFS($B$5:$B$1804,$B679,$C$5:$C$1804,$C679)&gt;1,"Takror",""))</f>
        <v/>
      </c>
    </row>
    <row r="680" customFormat="false" ht="15" hidden="false" customHeight="false" outlineLevel="0" collapsed="false">
      <c r="A680" s="8" t="n">
        <v>676</v>
      </c>
      <c r="B680" s="12"/>
      <c r="C680" s="13"/>
      <c r="D680" s="24"/>
      <c r="E680" s="25"/>
      <c r="F680" s="12"/>
      <c r="G680" s="12"/>
      <c r="H680" s="25"/>
      <c r="I680" s="26" t="str">
        <f aca="false">IF(OR($B680="",$C680=""),"",$B680&amp;" ("&amp;DAY($C680)&amp;"."&amp;MONTH($C680)&amp;"."&amp;YEAR($C680)&amp;")")</f>
        <v/>
      </c>
      <c r="J680" s="14" t="str">
        <f aca="false">IF($C680="","",INT((Boshqaruv!$C$12-$C680)/365.25))</f>
        <v/>
      </c>
      <c r="K680" s="14" t="str">
        <f aca="false">IF($J680="","",IF($J680&lt;=14,"Ha","Yo'q"))</f>
        <v/>
      </c>
      <c r="L680" s="13"/>
      <c r="M680" s="13"/>
      <c r="N680" s="14" t="str">
        <f aca="false">IF($B680="","",IF(AND(OR($L680="",$L680&lt;=Boshqaruv!$C$12),OR($M680="",$M680&gt;Boshqaruv!$C$12)),"Ha",""))</f>
        <v/>
      </c>
      <c r="O680" s="25"/>
      <c r="P680" s="25"/>
      <c r="Q680" s="12"/>
      <c r="R680" s="13"/>
      <c r="S680" s="13"/>
      <c r="T680" s="14" t="str">
        <f aca="false">IF($B680="","",IF(AND($P680="Ha",$N680="Ha",OR($R680="",$R680&lt;=Boshqaruv!$C$12),OR($S680="",$S680&gt;Boshqaruv!$C$12)),"Ha",""))</f>
        <v/>
      </c>
      <c r="U680" s="13"/>
      <c r="V680" s="12"/>
      <c r="W680" s="14" t="str">
        <f aca="false">IF(OR($B680="",$C680=""),"",IF(COUNTIFS($B$5:$B$1804,$B680,$C$5:$C$1804,$C680)&gt;1,"Takror",""))</f>
        <v/>
      </c>
    </row>
    <row r="681" customFormat="false" ht="15" hidden="false" customHeight="false" outlineLevel="0" collapsed="false">
      <c r="A681" s="8" t="n">
        <v>677</v>
      </c>
      <c r="B681" s="12"/>
      <c r="C681" s="13"/>
      <c r="D681" s="24"/>
      <c r="E681" s="25"/>
      <c r="F681" s="12"/>
      <c r="G681" s="12"/>
      <c r="H681" s="25"/>
      <c r="I681" s="26" t="str">
        <f aca="false">IF(OR($B681="",$C681=""),"",$B681&amp;" ("&amp;DAY($C681)&amp;"."&amp;MONTH($C681)&amp;"."&amp;YEAR($C681)&amp;")")</f>
        <v/>
      </c>
      <c r="J681" s="14" t="str">
        <f aca="false">IF($C681="","",INT((Boshqaruv!$C$12-$C681)/365.25))</f>
        <v/>
      </c>
      <c r="K681" s="14" t="str">
        <f aca="false">IF($J681="","",IF($J681&lt;=14,"Ha","Yo'q"))</f>
        <v/>
      </c>
      <c r="L681" s="13"/>
      <c r="M681" s="13"/>
      <c r="N681" s="14" t="str">
        <f aca="false">IF($B681="","",IF(AND(OR($L681="",$L681&lt;=Boshqaruv!$C$12),OR($M681="",$M681&gt;Boshqaruv!$C$12)),"Ha",""))</f>
        <v/>
      </c>
      <c r="O681" s="25"/>
      <c r="P681" s="25"/>
      <c r="Q681" s="12"/>
      <c r="R681" s="13"/>
      <c r="S681" s="13"/>
      <c r="T681" s="14" t="str">
        <f aca="false">IF($B681="","",IF(AND($P681="Ha",$N681="Ha",OR($R681="",$R681&lt;=Boshqaruv!$C$12),OR($S681="",$S681&gt;Boshqaruv!$C$12)),"Ha",""))</f>
        <v/>
      </c>
      <c r="U681" s="13"/>
      <c r="V681" s="12"/>
      <c r="W681" s="14" t="str">
        <f aca="false">IF(OR($B681="",$C681=""),"",IF(COUNTIFS($B$5:$B$1804,$B681,$C$5:$C$1804,$C681)&gt;1,"Takror",""))</f>
        <v/>
      </c>
    </row>
    <row r="682" customFormat="false" ht="15" hidden="false" customHeight="false" outlineLevel="0" collapsed="false">
      <c r="A682" s="8" t="n">
        <v>678</v>
      </c>
      <c r="B682" s="12"/>
      <c r="C682" s="13"/>
      <c r="D682" s="24"/>
      <c r="E682" s="25"/>
      <c r="F682" s="12"/>
      <c r="G682" s="12"/>
      <c r="H682" s="25"/>
      <c r="I682" s="26" t="str">
        <f aca="false">IF(OR($B682="",$C682=""),"",$B682&amp;" ("&amp;DAY($C682)&amp;"."&amp;MONTH($C682)&amp;"."&amp;YEAR($C682)&amp;")")</f>
        <v/>
      </c>
      <c r="J682" s="14" t="str">
        <f aca="false">IF($C682="","",INT((Boshqaruv!$C$12-$C682)/365.25))</f>
        <v/>
      </c>
      <c r="K682" s="14" t="str">
        <f aca="false">IF($J682="","",IF($J682&lt;=14,"Ha","Yo'q"))</f>
        <v/>
      </c>
      <c r="L682" s="13"/>
      <c r="M682" s="13"/>
      <c r="N682" s="14" t="str">
        <f aca="false">IF($B682="","",IF(AND(OR($L682="",$L682&lt;=Boshqaruv!$C$12),OR($M682="",$M682&gt;Boshqaruv!$C$12)),"Ha",""))</f>
        <v/>
      </c>
      <c r="O682" s="25"/>
      <c r="P682" s="25"/>
      <c r="Q682" s="12"/>
      <c r="R682" s="13"/>
      <c r="S682" s="13"/>
      <c r="T682" s="14" t="str">
        <f aca="false">IF($B682="","",IF(AND($P682="Ha",$N682="Ha",OR($R682="",$R682&lt;=Boshqaruv!$C$12),OR($S682="",$S682&gt;Boshqaruv!$C$12)),"Ha",""))</f>
        <v/>
      </c>
      <c r="U682" s="13"/>
      <c r="V682" s="12"/>
      <c r="W682" s="14" t="str">
        <f aca="false">IF(OR($B682="",$C682=""),"",IF(COUNTIFS($B$5:$B$1804,$B682,$C$5:$C$1804,$C682)&gt;1,"Takror",""))</f>
        <v/>
      </c>
    </row>
    <row r="683" customFormat="false" ht="15" hidden="false" customHeight="false" outlineLevel="0" collapsed="false">
      <c r="A683" s="8" t="n">
        <v>679</v>
      </c>
      <c r="B683" s="12"/>
      <c r="C683" s="13"/>
      <c r="D683" s="24"/>
      <c r="E683" s="25"/>
      <c r="F683" s="12"/>
      <c r="G683" s="12"/>
      <c r="H683" s="25"/>
      <c r="I683" s="26" t="str">
        <f aca="false">IF(OR($B683="",$C683=""),"",$B683&amp;" ("&amp;DAY($C683)&amp;"."&amp;MONTH($C683)&amp;"."&amp;YEAR($C683)&amp;")")</f>
        <v/>
      </c>
      <c r="J683" s="14" t="str">
        <f aca="false">IF($C683="","",INT((Boshqaruv!$C$12-$C683)/365.25))</f>
        <v/>
      </c>
      <c r="K683" s="14" t="str">
        <f aca="false">IF($J683="","",IF($J683&lt;=14,"Ha","Yo'q"))</f>
        <v/>
      </c>
      <c r="L683" s="13"/>
      <c r="M683" s="13"/>
      <c r="N683" s="14" t="str">
        <f aca="false">IF($B683="","",IF(AND(OR($L683="",$L683&lt;=Boshqaruv!$C$12),OR($M683="",$M683&gt;Boshqaruv!$C$12)),"Ha",""))</f>
        <v/>
      </c>
      <c r="O683" s="25"/>
      <c r="P683" s="25"/>
      <c r="Q683" s="12"/>
      <c r="R683" s="13"/>
      <c r="S683" s="13"/>
      <c r="T683" s="14" t="str">
        <f aca="false">IF($B683="","",IF(AND($P683="Ha",$N683="Ha",OR($R683="",$R683&lt;=Boshqaruv!$C$12),OR($S683="",$S683&gt;Boshqaruv!$C$12)),"Ha",""))</f>
        <v/>
      </c>
      <c r="U683" s="13"/>
      <c r="V683" s="12"/>
      <c r="W683" s="14" t="str">
        <f aca="false">IF(OR($B683="",$C683=""),"",IF(COUNTIFS($B$5:$B$1804,$B683,$C$5:$C$1804,$C683)&gt;1,"Takror",""))</f>
        <v/>
      </c>
    </row>
    <row r="684" customFormat="false" ht="15" hidden="false" customHeight="false" outlineLevel="0" collapsed="false">
      <c r="A684" s="8" t="n">
        <v>680</v>
      </c>
      <c r="B684" s="12"/>
      <c r="C684" s="13"/>
      <c r="D684" s="24"/>
      <c r="E684" s="25"/>
      <c r="F684" s="12"/>
      <c r="G684" s="12"/>
      <c r="H684" s="25"/>
      <c r="I684" s="26" t="str">
        <f aca="false">IF(OR($B684="",$C684=""),"",$B684&amp;" ("&amp;DAY($C684)&amp;"."&amp;MONTH($C684)&amp;"."&amp;YEAR($C684)&amp;")")</f>
        <v/>
      </c>
      <c r="J684" s="14" t="str">
        <f aca="false">IF($C684="","",INT((Boshqaruv!$C$12-$C684)/365.25))</f>
        <v/>
      </c>
      <c r="K684" s="14" t="str">
        <f aca="false">IF($J684="","",IF($J684&lt;=14,"Ha","Yo'q"))</f>
        <v/>
      </c>
      <c r="L684" s="13"/>
      <c r="M684" s="13"/>
      <c r="N684" s="14" t="str">
        <f aca="false">IF($B684="","",IF(AND(OR($L684="",$L684&lt;=Boshqaruv!$C$12),OR($M684="",$M684&gt;Boshqaruv!$C$12)),"Ha",""))</f>
        <v/>
      </c>
      <c r="O684" s="25"/>
      <c r="P684" s="25"/>
      <c r="Q684" s="12"/>
      <c r="R684" s="13"/>
      <c r="S684" s="13"/>
      <c r="T684" s="14" t="str">
        <f aca="false">IF($B684="","",IF(AND($P684="Ha",$N684="Ha",OR($R684="",$R684&lt;=Boshqaruv!$C$12),OR($S684="",$S684&gt;Boshqaruv!$C$12)),"Ha",""))</f>
        <v/>
      </c>
      <c r="U684" s="13"/>
      <c r="V684" s="12"/>
      <c r="W684" s="14" t="str">
        <f aca="false">IF(OR($B684="",$C684=""),"",IF(COUNTIFS($B$5:$B$1804,$B684,$C$5:$C$1804,$C684)&gt;1,"Takror",""))</f>
        <v/>
      </c>
    </row>
    <row r="685" customFormat="false" ht="15" hidden="false" customHeight="false" outlineLevel="0" collapsed="false">
      <c r="A685" s="8" t="n">
        <v>681</v>
      </c>
      <c r="B685" s="12"/>
      <c r="C685" s="13"/>
      <c r="D685" s="24"/>
      <c r="E685" s="25"/>
      <c r="F685" s="12"/>
      <c r="G685" s="12"/>
      <c r="H685" s="25"/>
      <c r="I685" s="26" t="str">
        <f aca="false">IF(OR($B685="",$C685=""),"",$B685&amp;" ("&amp;DAY($C685)&amp;"."&amp;MONTH($C685)&amp;"."&amp;YEAR($C685)&amp;")")</f>
        <v/>
      </c>
      <c r="J685" s="14" t="str">
        <f aca="false">IF($C685="","",INT((Boshqaruv!$C$12-$C685)/365.25))</f>
        <v/>
      </c>
      <c r="K685" s="14" t="str">
        <f aca="false">IF($J685="","",IF($J685&lt;=14,"Ha","Yo'q"))</f>
        <v/>
      </c>
      <c r="L685" s="13"/>
      <c r="M685" s="13"/>
      <c r="N685" s="14" t="str">
        <f aca="false">IF($B685="","",IF(AND(OR($L685="",$L685&lt;=Boshqaruv!$C$12),OR($M685="",$M685&gt;Boshqaruv!$C$12)),"Ha",""))</f>
        <v/>
      </c>
      <c r="O685" s="25"/>
      <c r="P685" s="25"/>
      <c r="Q685" s="12"/>
      <c r="R685" s="13"/>
      <c r="S685" s="13"/>
      <c r="T685" s="14" t="str">
        <f aca="false">IF($B685="","",IF(AND($P685="Ha",$N685="Ha",OR($R685="",$R685&lt;=Boshqaruv!$C$12),OR($S685="",$S685&gt;Boshqaruv!$C$12)),"Ha",""))</f>
        <v/>
      </c>
      <c r="U685" s="13"/>
      <c r="V685" s="12"/>
      <c r="W685" s="14" t="str">
        <f aca="false">IF(OR($B685="",$C685=""),"",IF(COUNTIFS($B$5:$B$1804,$B685,$C$5:$C$1804,$C685)&gt;1,"Takror",""))</f>
        <v/>
      </c>
    </row>
    <row r="686" customFormat="false" ht="15" hidden="false" customHeight="false" outlineLevel="0" collapsed="false">
      <c r="A686" s="8" t="n">
        <v>682</v>
      </c>
      <c r="B686" s="12"/>
      <c r="C686" s="13"/>
      <c r="D686" s="24"/>
      <c r="E686" s="25"/>
      <c r="F686" s="12"/>
      <c r="G686" s="12"/>
      <c r="H686" s="25"/>
      <c r="I686" s="26" t="str">
        <f aca="false">IF(OR($B686="",$C686=""),"",$B686&amp;" ("&amp;DAY($C686)&amp;"."&amp;MONTH($C686)&amp;"."&amp;YEAR($C686)&amp;")")</f>
        <v/>
      </c>
      <c r="J686" s="14" t="str">
        <f aca="false">IF($C686="","",INT((Boshqaruv!$C$12-$C686)/365.25))</f>
        <v/>
      </c>
      <c r="K686" s="14" t="str">
        <f aca="false">IF($J686="","",IF($J686&lt;=14,"Ha","Yo'q"))</f>
        <v/>
      </c>
      <c r="L686" s="13"/>
      <c r="M686" s="13"/>
      <c r="N686" s="14" t="str">
        <f aca="false">IF($B686="","",IF(AND(OR($L686="",$L686&lt;=Boshqaruv!$C$12),OR($M686="",$M686&gt;Boshqaruv!$C$12)),"Ha",""))</f>
        <v/>
      </c>
      <c r="O686" s="25"/>
      <c r="P686" s="25"/>
      <c r="Q686" s="12"/>
      <c r="R686" s="13"/>
      <c r="S686" s="13"/>
      <c r="T686" s="14" t="str">
        <f aca="false">IF($B686="","",IF(AND($P686="Ha",$N686="Ha",OR($R686="",$R686&lt;=Boshqaruv!$C$12),OR($S686="",$S686&gt;Boshqaruv!$C$12)),"Ha",""))</f>
        <v/>
      </c>
      <c r="U686" s="13"/>
      <c r="V686" s="12"/>
      <c r="W686" s="14" t="str">
        <f aca="false">IF(OR($B686="",$C686=""),"",IF(COUNTIFS($B$5:$B$1804,$B686,$C$5:$C$1804,$C686)&gt;1,"Takror",""))</f>
        <v/>
      </c>
    </row>
    <row r="687" customFormat="false" ht="15" hidden="false" customHeight="false" outlineLevel="0" collapsed="false">
      <c r="A687" s="8" t="n">
        <v>683</v>
      </c>
      <c r="B687" s="12"/>
      <c r="C687" s="13"/>
      <c r="D687" s="24"/>
      <c r="E687" s="25"/>
      <c r="F687" s="12"/>
      <c r="G687" s="12"/>
      <c r="H687" s="25"/>
      <c r="I687" s="26" t="str">
        <f aca="false">IF(OR($B687="",$C687=""),"",$B687&amp;" ("&amp;DAY($C687)&amp;"."&amp;MONTH($C687)&amp;"."&amp;YEAR($C687)&amp;")")</f>
        <v/>
      </c>
      <c r="J687" s="14" t="str">
        <f aca="false">IF($C687="","",INT((Boshqaruv!$C$12-$C687)/365.25))</f>
        <v/>
      </c>
      <c r="K687" s="14" t="str">
        <f aca="false">IF($J687="","",IF($J687&lt;=14,"Ha","Yo'q"))</f>
        <v/>
      </c>
      <c r="L687" s="13"/>
      <c r="M687" s="13"/>
      <c r="N687" s="14" t="str">
        <f aca="false">IF($B687="","",IF(AND(OR($L687="",$L687&lt;=Boshqaruv!$C$12),OR($M687="",$M687&gt;Boshqaruv!$C$12)),"Ha",""))</f>
        <v/>
      </c>
      <c r="O687" s="25"/>
      <c r="P687" s="25"/>
      <c r="Q687" s="12"/>
      <c r="R687" s="13"/>
      <c r="S687" s="13"/>
      <c r="T687" s="14" t="str">
        <f aca="false">IF($B687="","",IF(AND($P687="Ha",$N687="Ha",OR($R687="",$R687&lt;=Boshqaruv!$C$12),OR($S687="",$S687&gt;Boshqaruv!$C$12)),"Ha",""))</f>
        <v/>
      </c>
      <c r="U687" s="13"/>
      <c r="V687" s="12"/>
      <c r="W687" s="14" t="str">
        <f aca="false">IF(OR($B687="",$C687=""),"",IF(COUNTIFS($B$5:$B$1804,$B687,$C$5:$C$1804,$C687)&gt;1,"Takror",""))</f>
        <v/>
      </c>
    </row>
    <row r="688" customFormat="false" ht="15" hidden="false" customHeight="false" outlineLevel="0" collapsed="false">
      <c r="A688" s="8" t="n">
        <v>684</v>
      </c>
      <c r="B688" s="12"/>
      <c r="C688" s="13"/>
      <c r="D688" s="24"/>
      <c r="E688" s="25"/>
      <c r="F688" s="12"/>
      <c r="G688" s="12"/>
      <c r="H688" s="25"/>
      <c r="I688" s="26" t="str">
        <f aca="false">IF(OR($B688="",$C688=""),"",$B688&amp;" ("&amp;DAY($C688)&amp;"."&amp;MONTH($C688)&amp;"."&amp;YEAR($C688)&amp;")")</f>
        <v/>
      </c>
      <c r="J688" s="14" t="str">
        <f aca="false">IF($C688="","",INT((Boshqaruv!$C$12-$C688)/365.25))</f>
        <v/>
      </c>
      <c r="K688" s="14" t="str">
        <f aca="false">IF($J688="","",IF($J688&lt;=14,"Ha","Yo'q"))</f>
        <v/>
      </c>
      <c r="L688" s="13"/>
      <c r="M688" s="13"/>
      <c r="N688" s="14" t="str">
        <f aca="false">IF($B688="","",IF(AND(OR($L688="",$L688&lt;=Boshqaruv!$C$12),OR($M688="",$M688&gt;Boshqaruv!$C$12)),"Ha",""))</f>
        <v/>
      </c>
      <c r="O688" s="25"/>
      <c r="P688" s="25"/>
      <c r="Q688" s="12"/>
      <c r="R688" s="13"/>
      <c r="S688" s="13"/>
      <c r="T688" s="14" t="str">
        <f aca="false">IF($B688="","",IF(AND($P688="Ha",$N688="Ha",OR($R688="",$R688&lt;=Boshqaruv!$C$12),OR($S688="",$S688&gt;Boshqaruv!$C$12)),"Ha",""))</f>
        <v/>
      </c>
      <c r="U688" s="13"/>
      <c r="V688" s="12"/>
      <c r="W688" s="14" t="str">
        <f aca="false">IF(OR($B688="",$C688=""),"",IF(COUNTIFS($B$5:$B$1804,$B688,$C$5:$C$1804,$C688)&gt;1,"Takror",""))</f>
        <v/>
      </c>
    </row>
    <row r="689" customFormat="false" ht="15" hidden="false" customHeight="false" outlineLevel="0" collapsed="false">
      <c r="A689" s="8" t="n">
        <v>685</v>
      </c>
      <c r="B689" s="12"/>
      <c r="C689" s="13"/>
      <c r="D689" s="24"/>
      <c r="E689" s="25"/>
      <c r="F689" s="12"/>
      <c r="G689" s="12"/>
      <c r="H689" s="25"/>
      <c r="I689" s="26" t="str">
        <f aca="false">IF(OR($B689="",$C689=""),"",$B689&amp;" ("&amp;DAY($C689)&amp;"."&amp;MONTH($C689)&amp;"."&amp;YEAR($C689)&amp;")")</f>
        <v/>
      </c>
      <c r="J689" s="14" t="str">
        <f aca="false">IF($C689="","",INT((Boshqaruv!$C$12-$C689)/365.25))</f>
        <v/>
      </c>
      <c r="K689" s="14" t="str">
        <f aca="false">IF($J689="","",IF($J689&lt;=14,"Ha","Yo'q"))</f>
        <v/>
      </c>
      <c r="L689" s="13"/>
      <c r="M689" s="13"/>
      <c r="N689" s="14" t="str">
        <f aca="false">IF($B689="","",IF(AND(OR($L689="",$L689&lt;=Boshqaruv!$C$12),OR($M689="",$M689&gt;Boshqaruv!$C$12)),"Ha",""))</f>
        <v/>
      </c>
      <c r="O689" s="25"/>
      <c r="P689" s="25"/>
      <c r="Q689" s="12"/>
      <c r="R689" s="13"/>
      <c r="S689" s="13"/>
      <c r="T689" s="14" t="str">
        <f aca="false">IF($B689="","",IF(AND($P689="Ha",$N689="Ha",OR($R689="",$R689&lt;=Boshqaruv!$C$12),OR($S689="",$S689&gt;Boshqaruv!$C$12)),"Ha",""))</f>
        <v/>
      </c>
      <c r="U689" s="13"/>
      <c r="V689" s="12"/>
      <c r="W689" s="14" t="str">
        <f aca="false">IF(OR($B689="",$C689=""),"",IF(COUNTIFS($B$5:$B$1804,$B689,$C$5:$C$1804,$C689)&gt;1,"Takror",""))</f>
        <v/>
      </c>
    </row>
    <row r="690" customFormat="false" ht="15" hidden="false" customHeight="false" outlineLevel="0" collapsed="false">
      <c r="A690" s="8" t="n">
        <v>686</v>
      </c>
      <c r="B690" s="12"/>
      <c r="C690" s="13"/>
      <c r="D690" s="24"/>
      <c r="E690" s="25"/>
      <c r="F690" s="12"/>
      <c r="G690" s="12"/>
      <c r="H690" s="25"/>
      <c r="I690" s="26" t="str">
        <f aca="false">IF(OR($B690="",$C690=""),"",$B690&amp;" ("&amp;DAY($C690)&amp;"."&amp;MONTH($C690)&amp;"."&amp;YEAR($C690)&amp;")")</f>
        <v/>
      </c>
      <c r="J690" s="14" t="str">
        <f aca="false">IF($C690="","",INT((Boshqaruv!$C$12-$C690)/365.25))</f>
        <v/>
      </c>
      <c r="K690" s="14" t="str">
        <f aca="false">IF($J690="","",IF($J690&lt;=14,"Ha","Yo'q"))</f>
        <v/>
      </c>
      <c r="L690" s="13"/>
      <c r="M690" s="13"/>
      <c r="N690" s="14" t="str">
        <f aca="false">IF($B690="","",IF(AND(OR($L690="",$L690&lt;=Boshqaruv!$C$12),OR($M690="",$M690&gt;Boshqaruv!$C$12)),"Ha",""))</f>
        <v/>
      </c>
      <c r="O690" s="25"/>
      <c r="P690" s="25"/>
      <c r="Q690" s="12"/>
      <c r="R690" s="13"/>
      <c r="S690" s="13"/>
      <c r="T690" s="14" t="str">
        <f aca="false">IF($B690="","",IF(AND($P690="Ha",$N690="Ha",OR($R690="",$R690&lt;=Boshqaruv!$C$12),OR($S690="",$S690&gt;Boshqaruv!$C$12)),"Ha",""))</f>
        <v/>
      </c>
      <c r="U690" s="13"/>
      <c r="V690" s="12"/>
      <c r="W690" s="14" t="str">
        <f aca="false">IF(OR($B690="",$C690=""),"",IF(COUNTIFS($B$5:$B$1804,$B690,$C$5:$C$1804,$C690)&gt;1,"Takror",""))</f>
        <v/>
      </c>
    </row>
    <row r="691" customFormat="false" ht="15" hidden="false" customHeight="false" outlineLevel="0" collapsed="false">
      <c r="A691" s="8" t="n">
        <v>687</v>
      </c>
      <c r="B691" s="12"/>
      <c r="C691" s="13"/>
      <c r="D691" s="24"/>
      <c r="E691" s="25"/>
      <c r="F691" s="12"/>
      <c r="G691" s="12"/>
      <c r="H691" s="25"/>
      <c r="I691" s="26" t="str">
        <f aca="false">IF(OR($B691="",$C691=""),"",$B691&amp;" ("&amp;DAY($C691)&amp;"."&amp;MONTH($C691)&amp;"."&amp;YEAR($C691)&amp;")")</f>
        <v/>
      </c>
      <c r="J691" s="14" t="str">
        <f aca="false">IF($C691="","",INT((Boshqaruv!$C$12-$C691)/365.25))</f>
        <v/>
      </c>
      <c r="K691" s="14" t="str">
        <f aca="false">IF($J691="","",IF($J691&lt;=14,"Ha","Yo'q"))</f>
        <v/>
      </c>
      <c r="L691" s="13"/>
      <c r="M691" s="13"/>
      <c r="N691" s="14" t="str">
        <f aca="false">IF($B691="","",IF(AND(OR($L691="",$L691&lt;=Boshqaruv!$C$12),OR($M691="",$M691&gt;Boshqaruv!$C$12)),"Ha",""))</f>
        <v/>
      </c>
      <c r="O691" s="25"/>
      <c r="P691" s="25"/>
      <c r="Q691" s="12"/>
      <c r="R691" s="13"/>
      <c r="S691" s="13"/>
      <c r="T691" s="14" t="str">
        <f aca="false">IF($B691="","",IF(AND($P691="Ha",$N691="Ha",OR($R691="",$R691&lt;=Boshqaruv!$C$12),OR($S691="",$S691&gt;Boshqaruv!$C$12)),"Ha",""))</f>
        <v/>
      </c>
      <c r="U691" s="13"/>
      <c r="V691" s="12"/>
      <c r="W691" s="14" t="str">
        <f aca="false">IF(OR($B691="",$C691=""),"",IF(COUNTIFS($B$5:$B$1804,$B691,$C$5:$C$1804,$C691)&gt;1,"Takror",""))</f>
        <v/>
      </c>
    </row>
    <row r="692" customFormat="false" ht="15" hidden="false" customHeight="false" outlineLevel="0" collapsed="false">
      <c r="A692" s="8" t="n">
        <v>688</v>
      </c>
      <c r="B692" s="12"/>
      <c r="C692" s="13"/>
      <c r="D692" s="24"/>
      <c r="E692" s="25"/>
      <c r="F692" s="12"/>
      <c r="G692" s="12"/>
      <c r="H692" s="25"/>
      <c r="I692" s="26" t="str">
        <f aca="false">IF(OR($B692="",$C692=""),"",$B692&amp;" ("&amp;DAY($C692)&amp;"."&amp;MONTH($C692)&amp;"."&amp;YEAR($C692)&amp;")")</f>
        <v/>
      </c>
      <c r="J692" s="14" t="str">
        <f aca="false">IF($C692="","",INT((Boshqaruv!$C$12-$C692)/365.25))</f>
        <v/>
      </c>
      <c r="K692" s="14" t="str">
        <f aca="false">IF($J692="","",IF($J692&lt;=14,"Ha","Yo'q"))</f>
        <v/>
      </c>
      <c r="L692" s="13"/>
      <c r="M692" s="13"/>
      <c r="N692" s="14" t="str">
        <f aca="false">IF($B692="","",IF(AND(OR($L692="",$L692&lt;=Boshqaruv!$C$12),OR($M692="",$M692&gt;Boshqaruv!$C$12)),"Ha",""))</f>
        <v/>
      </c>
      <c r="O692" s="25"/>
      <c r="P692" s="25"/>
      <c r="Q692" s="12"/>
      <c r="R692" s="13"/>
      <c r="S692" s="13"/>
      <c r="T692" s="14" t="str">
        <f aca="false">IF($B692="","",IF(AND($P692="Ha",$N692="Ha",OR($R692="",$R692&lt;=Boshqaruv!$C$12),OR($S692="",$S692&gt;Boshqaruv!$C$12)),"Ha",""))</f>
        <v/>
      </c>
      <c r="U692" s="13"/>
      <c r="V692" s="12"/>
      <c r="W692" s="14" t="str">
        <f aca="false">IF(OR($B692="",$C692=""),"",IF(COUNTIFS($B$5:$B$1804,$B692,$C$5:$C$1804,$C692)&gt;1,"Takror",""))</f>
        <v/>
      </c>
    </row>
    <row r="693" customFormat="false" ht="15" hidden="false" customHeight="false" outlineLevel="0" collapsed="false">
      <c r="A693" s="8" t="n">
        <v>689</v>
      </c>
      <c r="B693" s="12"/>
      <c r="C693" s="13"/>
      <c r="D693" s="24"/>
      <c r="E693" s="25"/>
      <c r="F693" s="12"/>
      <c r="G693" s="12"/>
      <c r="H693" s="25"/>
      <c r="I693" s="26" t="str">
        <f aca="false">IF(OR($B693="",$C693=""),"",$B693&amp;" ("&amp;DAY($C693)&amp;"."&amp;MONTH($C693)&amp;"."&amp;YEAR($C693)&amp;")")</f>
        <v/>
      </c>
      <c r="J693" s="14" t="str">
        <f aca="false">IF($C693="","",INT((Boshqaruv!$C$12-$C693)/365.25))</f>
        <v/>
      </c>
      <c r="K693" s="14" t="str">
        <f aca="false">IF($J693="","",IF($J693&lt;=14,"Ha","Yo'q"))</f>
        <v/>
      </c>
      <c r="L693" s="13"/>
      <c r="M693" s="13"/>
      <c r="N693" s="14" t="str">
        <f aca="false">IF($B693="","",IF(AND(OR($L693="",$L693&lt;=Boshqaruv!$C$12),OR($M693="",$M693&gt;Boshqaruv!$C$12)),"Ha",""))</f>
        <v/>
      </c>
      <c r="O693" s="25"/>
      <c r="P693" s="25"/>
      <c r="Q693" s="12"/>
      <c r="R693" s="13"/>
      <c r="S693" s="13"/>
      <c r="T693" s="14" t="str">
        <f aca="false">IF($B693="","",IF(AND($P693="Ha",$N693="Ha",OR($R693="",$R693&lt;=Boshqaruv!$C$12),OR($S693="",$S693&gt;Boshqaruv!$C$12)),"Ha",""))</f>
        <v/>
      </c>
      <c r="U693" s="13"/>
      <c r="V693" s="12"/>
      <c r="W693" s="14" t="str">
        <f aca="false">IF(OR($B693="",$C693=""),"",IF(COUNTIFS($B$5:$B$1804,$B693,$C$5:$C$1804,$C693)&gt;1,"Takror",""))</f>
        <v/>
      </c>
    </row>
    <row r="694" customFormat="false" ht="15" hidden="false" customHeight="false" outlineLevel="0" collapsed="false">
      <c r="A694" s="8" t="n">
        <v>690</v>
      </c>
      <c r="B694" s="12"/>
      <c r="C694" s="13"/>
      <c r="D694" s="24"/>
      <c r="E694" s="25"/>
      <c r="F694" s="12"/>
      <c r="G694" s="12"/>
      <c r="H694" s="25"/>
      <c r="I694" s="26" t="str">
        <f aca="false">IF(OR($B694="",$C694=""),"",$B694&amp;" ("&amp;DAY($C694)&amp;"."&amp;MONTH($C694)&amp;"."&amp;YEAR($C694)&amp;")")</f>
        <v/>
      </c>
      <c r="J694" s="14" t="str">
        <f aca="false">IF($C694="","",INT((Boshqaruv!$C$12-$C694)/365.25))</f>
        <v/>
      </c>
      <c r="K694" s="14" t="str">
        <f aca="false">IF($J694="","",IF($J694&lt;=14,"Ha","Yo'q"))</f>
        <v/>
      </c>
      <c r="L694" s="13"/>
      <c r="M694" s="13"/>
      <c r="N694" s="14" t="str">
        <f aca="false">IF($B694="","",IF(AND(OR($L694="",$L694&lt;=Boshqaruv!$C$12),OR($M694="",$M694&gt;Boshqaruv!$C$12)),"Ha",""))</f>
        <v/>
      </c>
      <c r="O694" s="25"/>
      <c r="P694" s="25"/>
      <c r="Q694" s="12"/>
      <c r="R694" s="13"/>
      <c r="S694" s="13"/>
      <c r="T694" s="14" t="str">
        <f aca="false">IF($B694="","",IF(AND($P694="Ha",$N694="Ha",OR($R694="",$R694&lt;=Boshqaruv!$C$12),OR($S694="",$S694&gt;Boshqaruv!$C$12)),"Ha",""))</f>
        <v/>
      </c>
      <c r="U694" s="13"/>
      <c r="V694" s="12"/>
      <c r="W694" s="14" t="str">
        <f aca="false">IF(OR($B694="",$C694=""),"",IF(COUNTIFS($B$5:$B$1804,$B694,$C$5:$C$1804,$C694)&gt;1,"Takror",""))</f>
        <v/>
      </c>
    </row>
    <row r="695" customFormat="false" ht="15" hidden="false" customHeight="false" outlineLevel="0" collapsed="false">
      <c r="A695" s="8" t="n">
        <v>691</v>
      </c>
      <c r="B695" s="12"/>
      <c r="C695" s="13"/>
      <c r="D695" s="24"/>
      <c r="E695" s="25"/>
      <c r="F695" s="12"/>
      <c r="G695" s="12"/>
      <c r="H695" s="25"/>
      <c r="I695" s="26" t="str">
        <f aca="false">IF(OR($B695="",$C695=""),"",$B695&amp;" ("&amp;DAY($C695)&amp;"."&amp;MONTH($C695)&amp;"."&amp;YEAR($C695)&amp;")")</f>
        <v/>
      </c>
      <c r="J695" s="14" t="str">
        <f aca="false">IF($C695="","",INT((Boshqaruv!$C$12-$C695)/365.25))</f>
        <v/>
      </c>
      <c r="K695" s="14" t="str">
        <f aca="false">IF($J695="","",IF($J695&lt;=14,"Ha","Yo'q"))</f>
        <v/>
      </c>
      <c r="L695" s="13"/>
      <c r="M695" s="13"/>
      <c r="N695" s="14" t="str">
        <f aca="false">IF($B695="","",IF(AND(OR($L695="",$L695&lt;=Boshqaruv!$C$12),OR($M695="",$M695&gt;Boshqaruv!$C$12)),"Ha",""))</f>
        <v/>
      </c>
      <c r="O695" s="25"/>
      <c r="P695" s="25"/>
      <c r="Q695" s="12"/>
      <c r="R695" s="13"/>
      <c r="S695" s="13"/>
      <c r="T695" s="14" t="str">
        <f aca="false">IF($B695="","",IF(AND($P695="Ha",$N695="Ha",OR($R695="",$R695&lt;=Boshqaruv!$C$12),OR($S695="",$S695&gt;Boshqaruv!$C$12)),"Ha",""))</f>
        <v/>
      </c>
      <c r="U695" s="13"/>
      <c r="V695" s="12"/>
      <c r="W695" s="14" t="str">
        <f aca="false">IF(OR($B695="",$C695=""),"",IF(COUNTIFS($B$5:$B$1804,$B695,$C$5:$C$1804,$C695)&gt;1,"Takror",""))</f>
        <v/>
      </c>
    </row>
    <row r="696" customFormat="false" ht="15" hidden="false" customHeight="false" outlineLevel="0" collapsed="false">
      <c r="A696" s="8" t="n">
        <v>692</v>
      </c>
      <c r="B696" s="12"/>
      <c r="C696" s="13"/>
      <c r="D696" s="24"/>
      <c r="E696" s="25"/>
      <c r="F696" s="12"/>
      <c r="G696" s="12"/>
      <c r="H696" s="25"/>
      <c r="I696" s="26" t="str">
        <f aca="false">IF(OR($B696="",$C696=""),"",$B696&amp;" ("&amp;DAY($C696)&amp;"."&amp;MONTH($C696)&amp;"."&amp;YEAR($C696)&amp;")")</f>
        <v/>
      </c>
      <c r="J696" s="14" t="str">
        <f aca="false">IF($C696="","",INT((Boshqaruv!$C$12-$C696)/365.25))</f>
        <v/>
      </c>
      <c r="K696" s="14" t="str">
        <f aca="false">IF($J696="","",IF($J696&lt;=14,"Ha","Yo'q"))</f>
        <v/>
      </c>
      <c r="L696" s="13"/>
      <c r="M696" s="13"/>
      <c r="N696" s="14" t="str">
        <f aca="false">IF($B696="","",IF(AND(OR($L696="",$L696&lt;=Boshqaruv!$C$12),OR($M696="",$M696&gt;Boshqaruv!$C$12)),"Ha",""))</f>
        <v/>
      </c>
      <c r="O696" s="25"/>
      <c r="P696" s="25"/>
      <c r="Q696" s="12"/>
      <c r="R696" s="13"/>
      <c r="S696" s="13"/>
      <c r="T696" s="14" t="str">
        <f aca="false">IF($B696="","",IF(AND($P696="Ha",$N696="Ha",OR($R696="",$R696&lt;=Boshqaruv!$C$12),OR($S696="",$S696&gt;Boshqaruv!$C$12)),"Ha",""))</f>
        <v/>
      </c>
      <c r="U696" s="13"/>
      <c r="V696" s="12"/>
      <c r="W696" s="14" t="str">
        <f aca="false">IF(OR($B696="",$C696=""),"",IF(COUNTIFS($B$5:$B$1804,$B696,$C$5:$C$1804,$C696)&gt;1,"Takror",""))</f>
        <v/>
      </c>
    </row>
    <row r="697" customFormat="false" ht="15" hidden="false" customHeight="false" outlineLevel="0" collapsed="false">
      <c r="A697" s="8" t="n">
        <v>693</v>
      </c>
      <c r="B697" s="12"/>
      <c r="C697" s="13"/>
      <c r="D697" s="24"/>
      <c r="E697" s="25"/>
      <c r="F697" s="12"/>
      <c r="G697" s="12"/>
      <c r="H697" s="25"/>
      <c r="I697" s="26" t="str">
        <f aca="false">IF(OR($B697="",$C697=""),"",$B697&amp;" ("&amp;DAY($C697)&amp;"."&amp;MONTH($C697)&amp;"."&amp;YEAR($C697)&amp;")")</f>
        <v/>
      </c>
      <c r="J697" s="14" t="str">
        <f aca="false">IF($C697="","",INT((Boshqaruv!$C$12-$C697)/365.25))</f>
        <v/>
      </c>
      <c r="K697" s="14" t="str">
        <f aca="false">IF($J697="","",IF($J697&lt;=14,"Ha","Yo'q"))</f>
        <v/>
      </c>
      <c r="L697" s="13"/>
      <c r="M697" s="13"/>
      <c r="N697" s="14" t="str">
        <f aca="false">IF($B697="","",IF(AND(OR($L697="",$L697&lt;=Boshqaruv!$C$12),OR($M697="",$M697&gt;Boshqaruv!$C$12)),"Ha",""))</f>
        <v/>
      </c>
      <c r="O697" s="25"/>
      <c r="P697" s="25"/>
      <c r="Q697" s="12"/>
      <c r="R697" s="13"/>
      <c r="S697" s="13"/>
      <c r="T697" s="14" t="str">
        <f aca="false">IF($B697="","",IF(AND($P697="Ha",$N697="Ha",OR($R697="",$R697&lt;=Boshqaruv!$C$12),OR($S697="",$S697&gt;Boshqaruv!$C$12)),"Ha",""))</f>
        <v/>
      </c>
      <c r="U697" s="13"/>
      <c r="V697" s="12"/>
      <c r="W697" s="14" t="str">
        <f aca="false">IF(OR($B697="",$C697=""),"",IF(COUNTIFS($B$5:$B$1804,$B697,$C$5:$C$1804,$C697)&gt;1,"Takror",""))</f>
        <v/>
      </c>
    </row>
    <row r="698" customFormat="false" ht="15" hidden="false" customHeight="false" outlineLevel="0" collapsed="false">
      <c r="A698" s="8" t="n">
        <v>694</v>
      </c>
      <c r="B698" s="12"/>
      <c r="C698" s="13"/>
      <c r="D698" s="24"/>
      <c r="E698" s="25"/>
      <c r="F698" s="12"/>
      <c r="G698" s="12"/>
      <c r="H698" s="25"/>
      <c r="I698" s="26" t="str">
        <f aca="false">IF(OR($B698="",$C698=""),"",$B698&amp;" ("&amp;DAY($C698)&amp;"."&amp;MONTH($C698)&amp;"."&amp;YEAR($C698)&amp;")")</f>
        <v/>
      </c>
      <c r="J698" s="14" t="str">
        <f aca="false">IF($C698="","",INT((Boshqaruv!$C$12-$C698)/365.25))</f>
        <v/>
      </c>
      <c r="K698" s="14" t="str">
        <f aca="false">IF($J698="","",IF($J698&lt;=14,"Ha","Yo'q"))</f>
        <v/>
      </c>
      <c r="L698" s="13"/>
      <c r="M698" s="13"/>
      <c r="N698" s="14" t="str">
        <f aca="false">IF($B698="","",IF(AND(OR($L698="",$L698&lt;=Boshqaruv!$C$12),OR($M698="",$M698&gt;Boshqaruv!$C$12)),"Ha",""))</f>
        <v/>
      </c>
      <c r="O698" s="25"/>
      <c r="P698" s="25"/>
      <c r="Q698" s="12"/>
      <c r="R698" s="13"/>
      <c r="S698" s="13"/>
      <c r="T698" s="14" t="str">
        <f aca="false">IF($B698="","",IF(AND($P698="Ha",$N698="Ha",OR($R698="",$R698&lt;=Boshqaruv!$C$12),OR($S698="",$S698&gt;Boshqaruv!$C$12)),"Ha",""))</f>
        <v/>
      </c>
      <c r="U698" s="13"/>
      <c r="V698" s="12"/>
      <c r="W698" s="14" t="str">
        <f aca="false">IF(OR($B698="",$C698=""),"",IF(COUNTIFS($B$5:$B$1804,$B698,$C$5:$C$1804,$C698)&gt;1,"Takror",""))</f>
        <v/>
      </c>
    </row>
    <row r="699" customFormat="false" ht="15" hidden="false" customHeight="false" outlineLevel="0" collapsed="false">
      <c r="A699" s="8" t="n">
        <v>695</v>
      </c>
      <c r="B699" s="12"/>
      <c r="C699" s="13"/>
      <c r="D699" s="24"/>
      <c r="E699" s="25"/>
      <c r="F699" s="12"/>
      <c r="G699" s="12"/>
      <c r="H699" s="25"/>
      <c r="I699" s="26" t="str">
        <f aca="false">IF(OR($B699="",$C699=""),"",$B699&amp;" ("&amp;DAY($C699)&amp;"."&amp;MONTH($C699)&amp;"."&amp;YEAR($C699)&amp;")")</f>
        <v/>
      </c>
      <c r="J699" s="14" t="str">
        <f aca="false">IF($C699="","",INT((Boshqaruv!$C$12-$C699)/365.25))</f>
        <v/>
      </c>
      <c r="K699" s="14" t="str">
        <f aca="false">IF($J699="","",IF($J699&lt;=14,"Ha","Yo'q"))</f>
        <v/>
      </c>
      <c r="L699" s="13"/>
      <c r="M699" s="13"/>
      <c r="N699" s="14" t="str">
        <f aca="false">IF($B699="","",IF(AND(OR($L699="",$L699&lt;=Boshqaruv!$C$12),OR($M699="",$M699&gt;Boshqaruv!$C$12)),"Ha",""))</f>
        <v/>
      </c>
      <c r="O699" s="25"/>
      <c r="P699" s="25"/>
      <c r="Q699" s="12"/>
      <c r="R699" s="13"/>
      <c r="S699" s="13"/>
      <c r="T699" s="14" t="str">
        <f aca="false">IF($B699="","",IF(AND($P699="Ha",$N699="Ha",OR($R699="",$R699&lt;=Boshqaruv!$C$12),OR($S699="",$S699&gt;Boshqaruv!$C$12)),"Ha",""))</f>
        <v/>
      </c>
      <c r="U699" s="13"/>
      <c r="V699" s="12"/>
      <c r="W699" s="14" t="str">
        <f aca="false">IF(OR($B699="",$C699=""),"",IF(COUNTIFS($B$5:$B$1804,$B699,$C$5:$C$1804,$C699)&gt;1,"Takror",""))</f>
        <v/>
      </c>
    </row>
    <row r="700" customFormat="false" ht="15" hidden="false" customHeight="false" outlineLevel="0" collapsed="false">
      <c r="A700" s="8" t="n">
        <v>696</v>
      </c>
      <c r="B700" s="12"/>
      <c r="C700" s="13"/>
      <c r="D700" s="24"/>
      <c r="E700" s="25"/>
      <c r="F700" s="12"/>
      <c r="G700" s="12"/>
      <c r="H700" s="25"/>
      <c r="I700" s="26" t="str">
        <f aca="false">IF(OR($B700="",$C700=""),"",$B700&amp;" ("&amp;DAY($C700)&amp;"."&amp;MONTH($C700)&amp;"."&amp;YEAR($C700)&amp;")")</f>
        <v/>
      </c>
      <c r="J700" s="14" t="str">
        <f aca="false">IF($C700="","",INT((Boshqaruv!$C$12-$C700)/365.25))</f>
        <v/>
      </c>
      <c r="K700" s="14" t="str">
        <f aca="false">IF($J700="","",IF($J700&lt;=14,"Ha","Yo'q"))</f>
        <v/>
      </c>
      <c r="L700" s="13"/>
      <c r="M700" s="13"/>
      <c r="N700" s="14" t="str">
        <f aca="false">IF($B700="","",IF(AND(OR($L700="",$L700&lt;=Boshqaruv!$C$12),OR($M700="",$M700&gt;Boshqaruv!$C$12)),"Ha",""))</f>
        <v/>
      </c>
      <c r="O700" s="25"/>
      <c r="P700" s="25"/>
      <c r="Q700" s="12"/>
      <c r="R700" s="13"/>
      <c r="S700" s="13"/>
      <c r="T700" s="14" t="str">
        <f aca="false">IF($B700="","",IF(AND($P700="Ha",$N700="Ha",OR($R700="",$R700&lt;=Boshqaruv!$C$12),OR($S700="",$S700&gt;Boshqaruv!$C$12)),"Ha",""))</f>
        <v/>
      </c>
      <c r="U700" s="13"/>
      <c r="V700" s="12"/>
      <c r="W700" s="14" t="str">
        <f aca="false">IF(OR($B700="",$C700=""),"",IF(COUNTIFS($B$5:$B$1804,$B700,$C$5:$C$1804,$C700)&gt;1,"Takror",""))</f>
        <v/>
      </c>
    </row>
    <row r="701" customFormat="false" ht="15" hidden="false" customHeight="false" outlineLevel="0" collapsed="false">
      <c r="A701" s="8" t="n">
        <v>697</v>
      </c>
      <c r="B701" s="12"/>
      <c r="C701" s="13"/>
      <c r="D701" s="24"/>
      <c r="E701" s="25"/>
      <c r="F701" s="12"/>
      <c r="G701" s="12"/>
      <c r="H701" s="25"/>
      <c r="I701" s="26" t="str">
        <f aca="false">IF(OR($B701="",$C701=""),"",$B701&amp;" ("&amp;DAY($C701)&amp;"."&amp;MONTH($C701)&amp;"."&amp;YEAR($C701)&amp;")")</f>
        <v/>
      </c>
      <c r="J701" s="14" t="str">
        <f aca="false">IF($C701="","",INT((Boshqaruv!$C$12-$C701)/365.25))</f>
        <v/>
      </c>
      <c r="K701" s="14" t="str">
        <f aca="false">IF($J701="","",IF($J701&lt;=14,"Ha","Yo'q"))</f>
        <v/>
      </c>
      <c r="L701" s="13"/>
      <c r="M701" s="13"/>
      <c r="N701" s="14" t="str">
        <f aca="false">IF($B701="","",IF(AND(OR($L701="",$L701&lt;=Boshqaruv!$C$12),OR($M701="",$M701&gt;Boshqaruv!$C$12)),"Ha",""))</f>
        <v/>
      </c>
      <c r="O701" s="25"/>
      <c r="P701" s="25"/>
      <c r="Q701" s="12"/>
      <c r="R701" s="13"/>
      <c r="S701" s="13"/>
      <c r="T701" s="14" t="str">
        <f aca="false">IF($B701="","",IF(AND($P701="Ha",$N701="Ha",OR($R701="",$R701&lt;=Boshqaruv!$C$12),OR($S701="",$S701&gt;Boshqaruv!$C$12)),"Ha",""))</f>
        <v/>
      </c>
      <c r="U701" s="13"/>
      <c r="V701" s="12"/>
      <c r="W701" s="14" t="str">
        <f aca="false">IF(OR($B701="",$C701=""),"",IF(COUNTIFS($B$5:$B$1804,$B701,$C$5:$C$1804,$C701)&gt;1,"Takror",""))</f>
        <v/>
      </c>
    </row>
    <row r="702" customFormat="false" ht="15" hidden="false" customHeight="false" outlineLevel="0" collapsed="false">
      <c r="A702" s="8" t="n">
        <v>698</v>
      </c>
      <c r="B702" s="12"/>
      <c r="C702" s="13"/>
      <c r="D702" s="24"/>
      <c r="E702" s="25"/>
      <c r="F702" s="12"/>
      <c r="G702" s="12"/>
      <c r="H702" s="25"/>
      <c r="I702" s="26" t="str">
        <f aca="false">IF(OR($B702="",$C702=""),"",$B702&amp;" ("&amp;DAY($C702)&amp;"."&amp;MONTH($C702)&amp;"."&amp;YEAR($C702)&amp;")")</f>
        <v/>
      </c>
      <c r="J702" s="14" t="str">
        <f aca="false">IF($C702="","",INT((Boshqaruv!$C$12-$C702)/365.25))</f>
        <v/>
      </c>
      <c r="K702" s="14" t="str">
        <f aca="false">IF($J702="","",IF($J702&lt;=14,"Ha","Yo'q"))</f>
        <v/>
      </c>
      <c r="L702" s="13"/>
      <c r="M702" s="13"/>
      <c r="N702" s="14" t="str">
        <f aca="false">IF($B702="","",IF(AND(OR($L702="",$L702&lt;=Boshqaruv!$C$12),OR($M702="",$M702&gt;Boshqaruv!$C$12)),"Ha",""))</f>
        <v/>
      </c>
      <c r="O702" s="25"/>
      <c r="P702" s="25"/>
      <c r="Q702" s="12"/>
      <c r="R702" s="13"/>
      <c r="S702" s="13"/>
      <c r="T702" s="14" t="str">
        <f aca="false">IF($B702="","",IF(AND($P702="Ha",$N702="Ha",OR($R702="",$R702&lt;=Boshqaruv!$C$12),OR($S702="",$S702&gt;Boshqaruv!$C$12)),"Ha",""))</f>
        <v/>
      </c>
      <c r="U702" s="13"/>
      <c r="V702" s="12"/>
      <c r="W702" s="14" t="str">
        <f aca="false">IF(OR($B702="",$C702=""),"",IF(COUNTIFS($B$5:$B$1804,$B702,$C$5:$C$1804,$C702)&gt;1,"Takror",""))</f>
        <v/>
      </c>
    </row>
    <row r="703" customFormat="false" ht="15" hidden="false" customHeight="false" outlineLevel="0" collapsed="false">
      <c r="A703" s="8" t="n">
        <v>699</v>
      </c>
      <c r="B703" s="12"/>
      <c r="C703" s="13"/>
      <c r="D703" s="24"/>
      <c r="E703" s="25"/>
      <c r="F703" s="12"/>
      <c r="G703" s="12"/>
      <c r="H703" s="25"/>
      <c r="I703" s="26" t="str">
        <f aca="false">IF(OR($B703="",$C703=""),"",$B703&amp;" ("&amp;DAY($C703)&amp;"."&amp;MONTH($C703)&amp;"."&amp;YEAR($C703)&amp;")")</f>
        <v/>
      </c>
      <c r="J703" s="14" t="str">
        <f aca="false">IF($C703="","",INT((Boshqaruv!$C$12-$C703)/365.25))</f>
        <v/>
      </c>
      <c r="K703" s="14" t="str">
        <f aca="false">IF($J703="","",IF($J703&lt;=14,"Ha","Yo'q"))</f>
        <v/>
      </c>
      <c r="L703" s="13"/>
      <c r="M703" s="13"/>
      <c r="N703" s="14" t="str">
        <f aca="false">IF($B703="","",IF(AND(OR($L703="",$L703&lt;=Boshqaruv!$C$12),OR($M703="",$M703&gt;Boshqaruv!$C$12)),"Ha",""))</f>
        <v/>
      </c>
      <c r="O703" s="25"/>
      <c r="P703" s="25"/>
      <c r="Q703" s="12"/>
      <c r="R703" s="13"/>
      <c r="S703" s="13"/>
      <c r="T703" s="14" t="str">
        <f aca="false">IF($B703="","",IF(AND($P703="Ha",$N703="Ha",OR($R703="",$R703&lt;=Boshqaruv!$C$12),OR($S703="",$S703&gt;Boshqaruv!$C$12)),"Ha",""))</f>
        <v/>
      </c>
      <c r="U703" s="13"/>
      <c r="V703" s="12"/>
      <c r="W703" s="14" t="str">
        <f aca="false">IF(OR($B703="",$C703=""),"",IF(COUNTIFS($B$5:$B$1804,$B703,$C$5:$C$1804,$C703)&gt;1,"Takror",""))</f>
        <v/>
      </c>
    </row>
    <row r="704" customFormat="false" ht="15" hidden="false" customHeight="false" outlineLevel="0" collapsed="false">
      <c r="A704" s="8" t="n">
        <v>700</v>
      </c>
      <c r="B704" s="12"/>
      <c r="C704" s="13"/>
      <c r="D704" s="24"/>
      <c r="E704" s="25"/>
      <c r="F704" s="12"/>
      <c r="G704" s="12"/>
      <c r="H704" s="25"/>
      <c r="I704" s="26" t="str">
        <f aca="false">IF(OR($B704="",$C704=""),"",$B704&amp;" ("&amp;DAY($C704)&amp;"."&amp;MONTH($C704)&amp;"."&amp;YEAR($C704)&amp;")")</f>
        <v/>
      </c>
      <c r="J704" s="14" t="str">
        <f aca="false">IF($C704="","",INT((Boshqaruv!$C$12-$C704)/365.25))</f>
        <v/>
      </c>
      <c r="K704" s="14" t="str">
        <f aca="false">IF($J704="","",IF($J704&lt;=14,"Ha","Yo'q"))</f>
        <v/>
      </c>
      <c r="L704" s="13"/>
      <c r="M704" s="13"/>
      <c r="N704" s="14" t="str">
        <f aca="false">IF($B704="","",IF(AND(OR($L704="",$L704&lt;=Boshqaruv!$C$12),OR($M704="",$M704&gt;Boshqaruv!$C$12)),"Ha",""))</f>
        <v/>
      </c>
      <c r="O704" s="25"/>
      <c r="P704" s="25"/>
      <c r="Q704" s="12"/>
      <c r="R704" s="13"/>
      <c r="S704" s="13"/>
      <c r="T704" s="14" t="str">
        <f aca="false">IF($B704="","",IF(AND($P704="Ha",$N704="Ha",OR($R704="",$R704&lt;=Boshqaruv!$C$12),OR($S704="",$S704&gt;Boshqaruv!$C$12)),"Ha",""))</f>
        <v/>
      </c>
      <c r="U704" s="13"/>
      <c r="V704" s="12"/>
      <c r="W704" s="14" t="str">
        <f aca="false">IF(OR($B704="",$C704=""),"",IF(COUNTIFS($B$5:$B$1804,$B704,$C$5:$C$1804,$C704)&gt;1,"Takror",""))</f>
        <v/>
      </c>
    </row>
    <row r="705" customFormat="false" ht="15" hidden="false" customHeight="false" outlineLevel="0" collapsed="false">
      <c r="A705" s="8" t="n">
        <v>701</v>
      </c>
      <c r="B705" s="12"/>
      <c r="C705" s="13"/>
      <c r="D705" s="24"/>
      <c r="E705" s="25"/>
      <c r="F705" s="12"/>
      <c r="G705" s="12"/>
      <c r="H705" s="25"/>
      <c r="I705" s="26" t="str">
        <f aca="false">IF(OR($B705="",$C705=""),"",$B705&amp;" ("&amp;DAY($C705)&amp;"."&amp;MONTH($C705)&amp;"."&amp;YEAR($C705)&amp;")")</f>
        <v/>
      </c>
      <c r="J705" s="14" t="str">
        <f aca="false">IF($C705="","",INT((Boshqaruv!$C$12-$C705)/365.25))</f>
        <v/>
      </c>
      <c r="K705" s="14" t="str">
        <f aca="false">IF($J705="","",IF($J705&lt;=14,"Ha","Yo'q"))</f>
        <v/>
      </c>
      <c r="L705" s="13"/>
      <c r="M705" s="13"/>
      <c r="N705" s="14" t="str">
        <f aca="false">IF($B705="","",IF(AND(OR($L705="",$L705&lt;=Boshqaruv!$C$12),OR($M705="",$M705&gt;Boshqaruv!$C$12)),"Ha",""))</f>
        <v/>
      </c>
      <c r="O705" s="25"/>
      <c r="P705" s="25"/>
      <c r="Q705" s="12"/>
      <c r="R705" s="13"/>
      <c r="S705" s="13"/>
      <c r="T705" s="14" t="str">
        <f aca="false">IF($B705="","",IF(AND($P705="Ha",$N705="Ha",OR($R705="",$R705&lt;=Boshqaruv!$C$12),OR($S705="",$S705&gt;Boshqaruv!$C$12)),"Ha",""))</f>
        <v/>
      </c>
      <c r="U705" s="13"/>
      <c r="V705" s="12"/>
      <c r="W705" s="14" t="str">
        <f aca="false">IF(OR($B705="",$C705=""),"",IF(COUNTIFS($B$5:$B$1804,$B705,$C$5:$C$1804,$C705)&gt;1,"Takror",""))</f>
        <v/>
      </c>
    </row>
    <row r="706" customFormat="false" ht="15" hidden="false" customHeight="false" outlineLevel="0" collapsed="false">
      <c r="A706" s="8" t="n">
        <v>702</v>
      </c>
      <c r="B706" s="12"/>
      <c r="C706" s="13"/>
      <c r="D706" s="24"/>
      <c r="E706" s="25"/>
      <c r="F706" s="12"/>
      <c r="G706" s="12"/>
      <c r="H706" s="25"/>
      <c r="I706" s="26" t="str">
        <f aca="false">IF(OR($B706="",$C706=""),"",$B706&amp;" ("&amp;DAY($C706)&amp;"."&amp;MONTH($C706)&amp;"."&amp;YEAR($C706)&amp;")")</f>
        <v/>
      </c>
      <c r="J706" s="14" t="str">
        <f aca="false">IF($C706="","",INT((Boshqaruv!$C$12-$C706)/365.25))</f>
        <v/>
      </c>
      <c r="K706" s="14" t="str">
        <f aca="false">IF($J706="","",IF($J706&lt;=14,"Ha","Yo'q"))</f>
        <v/>
      </c>
      <c r="L706" s="13"/>
      <c r="M706" s="13"/>
      <c r="N706" s="14" t="str">
        <f aca="false">IF($B706="","",IF(AND(OR($L706="",$L706&lt;=Boshqaruv!$C$12),OR($M706="",$M706&gt;Boshqaruv!$C$12)),"Ha",""))</f>
        <v/>
      </c>
      <c r="O706" s="25"/>
      <c r="P706" s="25"/>
      <c r="Q706" s="12"/>
      <c r="R706" s="13"/>
      <c r="S706" s="13"/>
      <c r="T706" s="14" t="str">
        <f aca="false">IF($B706="","",IF(AND($P706="Ha",$N706="Ha",OR($R706="",$R706&lt;=Boshqaruv!$C$12),OR($S706="",$S706&gt;Boshqaruv!$C$12)),"Ha",""))</f>
        <v/>
      </c>
      <c r="U706" s="13"/>
      <c r="V706" s="12"/>
      <c r="W706" s="14" t="str">
        <f aca="false">IF(OR($B706="",$C706=""),"",IF(COUNTIFS($B$5:$B$1804,$B706,$C$5:$C$1804,$C706)&gt;1,"Takror",""))</f>
        <v/>
      </c>
    </row>
    <row r="707" customFormat="false" ht="15" hidden="false" customHeight="false" outlineLevel="0" collapsed="false">
      <c r="A707" s="8" t="n">
        <v>703</v>
      </c>
      <c r="B707" s="12"/>
      <c r="C707" s="13"/>
      <c r="D707" s="24"/>
      <c r="E707" s="25"/>
      <c r="F707" s="12"/>
      <c r="G707" s="12"/>
      <c r="H707" s="25"/>
      <c r="I707" s="26" t="str">
        <f aca="false">IF(OR($B707="",$C707=""),"",$B707&amp;" ("&amp;DAY($C707)&amp;"."&amp;MONTH($C707)&amp;"."&amp;YEAR($C707)&amp;")")</f>
        <v/>
      </c>
      <c r="J707" s="14" t="str">
        <f aca="false">IF($C707="","",INT((Boshqaruv!$C$12-$C707)/365.25))</f>
        <v/>
      </c>
      <c r="K707" s="14" t="str">
        <f aca="false">IF($J707="","",IF($J707&lt;=14,"Ha","Yo'q"))</f>
        <v/>
      </c>
      <c r="L707" s="13"/>
      <c r="M707" s="13"/>
      <c r="N707" s="14" t="str">
        <f aca="false">IF($B707="","",IF(AND(OR($L707="",$L707&lt;=Boshqaruv!$C$12),OR($M707="",$M707&gt;Boshqaruv!$C$12)),"Ha",""))</f>
        <v/>
      </c>
      <c r="O707" s="25"/>
      <c r="P707" s="25"/>
      <c r="Q707" s="12"/>
      <c r="R707" s="13"/>
      <c r="S707" s="13"/>
      <c r="T707" s="14" t="str">
        <f aca="false">IF($B707="","",IF(AND($P707="Ha",$N707="Ha",OR($R707="",$R707&lt;=Boshqaruv!$C$12),OR($S707="",$S707&gt;Boshqaruv!$C$12)),"Ha",""))</f>
        <v/>
      </c>
      <c r="U707" s="13"/>
      <c r="V707" s="12"/>
      <c r="W707" s="14" t="str">
        <f aca="false">IF(OR($B707="",$C707=""),"",IF(COUNTIFS($B$5:$B$1804,$B707,$C$5:$C$1804,$C707)&gt;1,"Takror",""))</f>
        <v/>
      </c>
    </row>
    <row r="708" customFormat="false" ht="15" hidden="false" customHeight="false" outlineLevel="0" collapsed="false">
      <c r="A708" s="8" t="n">
        <v>704</v>
      </c>
      <c r="B708" s="12"/>
      <c r="C708" s="13"/>
      <c r="D708" s="24"/>
      <c r="E708" s="25"/>
      <c r="F708" s="12"/>
      <c r="G708" s="12"/>
      <c r="H708" s="25"/>
      <c r="I708" s="26" t="str">
        <f aca="false">IF(OR($B708="",$C708=""),"",$B708&amp;" ("&amp;DAY($C708)&amp;"."&amp;MONTH($C708)&amp;"."&amp;YEAR($C708)&amp;")")</f>
        <v/>
      </c>
      <c r="J708" s="14" t="str">
        <f aca="false">IF($C708="","",INT((Boshqaruv!$C$12-$C708)/365.25))</f>
        <v/>
      </c>
      <c r="K708" s="14" t="str">
        <f aca="false">IF($J708="","",IF($J708&lt;=14,"Ha","Yo'q"))</f>
        <v/>
      </c>
      <c r="L708" s="13"/>
      <c r="M708" s="13"/>
      <c r="N708" s="14" t="str">
        <f aca="false">IF($B708="","",IF(AND(OR($L708="",$L708&lt;=Boshqaruv!$C$12),OR($M708="",$M708&gt;Boshqaruv!$C$12)),"Ha",""))</f>
        <v/>
      </c>
      <c r="O708" s="25"/>
      <c r="P708" s="25"/>
      <c r="Q708" s="12"/>
      <c r="R708" s="13"/>
      <c r="S708" s="13"/>
      <c r="T708" s="14" t="str">
        <f aca="false">IF($B708="","",IF(AND($P708="Ha",$N708="Ha",OR($R708="",$R708&lt;=Boshqaruv!$C$12),OR($S708="",$S708&gt;Boshqaruv!$C$12)),"Ha",""))</f>
        <v/>
      </c>
      <c r="U708" s="13"/>
      <c r="V708" s="12"/>
      <c r="W708" s="14" t="str">
        <f aca="false">IF(OR($B708="",$C708=""),"",IF(COUNTIFS($B$5:$B$1804,$B708,$C$5:$C$1804,$C708)&gt;1,"Takror",""))</f>
        <v/>
      </c>
    </row>
    <row r="709" customFormat="false" ht="15" hidden="false" customHeight="false" outlineLevel="0" collapsed="false">
      <c r="A709" s="8" t="n">
        <v>705</v>
      </c>
      <c r="B709" s="12"/>
      <c r="C709" s="13"/>
      <c r="D709" s="24"/>
      <c r="E709" s="25"/>
      <c r="F709" s="12"/>
      <c r="G709" s="12"/>
      <c r="H709" s="25"/>
      <c r="I709" s="26" t="str">
        <f aca="false">IF(OR($B709="",$C709=""),"",$B709&amp;" ("&amp;DAY($C709)&amp;"."&amp;MONTH($C709)&amp;"."&amp;YEAR($C709)&amp;")")</f>
        <v/>
      </c>
      <c r="J709" s="14" t="str">
        <f aca="false">IF($C709="","",INT((Boshqaruv!$C$12-$C709)/365.25))</f>
        <v/>
      </c>
      <c r="K709" s="14" t="str">
        <f aca="false">IF($J709="","",IF($J709&lt;=14,"Ha","Yo'q"))</f>
        <v/>
      </c>
      <c r="L709" s="13"/>
      <c r="M709" s="13"/>
      <c r="N709" s="14" t="str">
        <f aca="false">IF($B709="","",IF(AND(OR($L709="",$L709&lt;=Boshqaruv!$C$12),OR($M709="",$M709&gt;Boshqaruv!$C$12)),"Ha",""))</f>
        <v/>
      </c>
      <c r="O709" s="25"/>
      <c r="P709" s="25"/>
      <c r="Q709" s="12"/>
      <c r="R709" s="13"/>
      <c r="S709" s="13"/>
      <c r="T709" s="14" t="str">
        <f aca="false">IF($B709="","",IF(AND($P709="Ha",$N709="Ha",OR($R709="",$R709&lt;=Boshqaruv!$C$12),OR($S709="",$S709&gt;Boshqaruv!$C$12)),"Ha",""))</f>
        <v/>
      </c>
      <c r="U709" s="13"/>
      <c r="V709" s="12"/>
      <c r="W709" s="14" t="str">
        <f aca="false">IF(OR($B709="",$C709=""),"",IF(COUNTIFS($B$5:$B$1804,$B709,$C$5:$C$1804,$C709)&gt;1,"Takror",""))</f>
        <v/>
      </c>
    </row>
    <row r="710" customFormat="false" ht="15" hidden="false" customHeight="false" outlineLevel="0" collapsed="false">
      <c r="A710" s="8" t="n">
        <v>706</v>
      </c>
      <c r="B710" s="12"/>
      <c r="C710" s="13"/>
      <c r="D710" s="24"/>
      <c r="E710" s="25"/>
      <c r="F710" s="12"/>
      <c r="G710" s="12"/>
      <c r="H710" s="25"/>
      <c r="I710" s="26" t="str">
        <f aca="false">IF(OR($B710="",$C710=""),"",$B710&amp;" ("&amp;DAY($C710)&amp;"."&amp;MONTH($C710)&amp;"."&amp;YEAR($C710)&amp;")")</f>
        <v/>
      </c>
      <c r="J710" s="14" t="str">
        <f aca="false">IF($C710="","",INT((Boshqaruv!$C$12-$C710)/365.25))</f>
        <v/>
      </c>
      <c r="K710" s="14" t="str">
        <f aca="false">IF($J710="","",IF($J710&lt;=14,"Ha","Yo'q"))</f>
        <v/>
      </c>
      <c r="L710" s="13"/>
      <c r="M710" s="13"/>
      <c r="N710" s="14" t="str">
        <f aca="false">IF($B710="","",IF(AND(OR($L710="",$L710&lt;=Boshqaruv!$C$12),OR($M710="",$M710&gt;Boshqaruv!$C$12)),"Ha",""))</f>
        <v/>
      </c>
      <c r="O710" s="25"/>
      <c r="P710" s="25"/>
      <c r="Q710" s="12"/>
      <c r="R710" s="13"/>
      <c r="S710" s="13"/>
      <c r="T710" s="14" t="str">
        <f aca="false">IF($B710="","",IF(AND($P710="Ha",$N710="Ha",OR($R710="",$R710&lt;=Boshqaruv!$C$12),OR($S710="",$S710&gt;Boshqaruv!$C$12)),"Ha",""))</f>
        <v/>
      </c>
      <c r="U710" s="13"/>
      <c r="V710" s="12"/>
      <c r="W710" s="14" t="str">
        <f aca="false">IF(OR($B710="",$C710=""),"",IF(COUNTIFS($B$5:$B$1804,$B710,$C$5:$C$1804,$C710)&gt;1,"Takror",""))</f>
        <v/>
      </c>
    </row>
    <row r="711" customFormat="false" ht="15" hidden="false" customHeight="false" outlineLevel="0" collapsed="false">
      <c r="A711" s="8" t="n">
        <v>707</v>
      </c>
      <c r="B711" s="12"/>
      <c r="C711" s="13"/>
      <c r="D711" s="24"/>
      <c r="E711" s="25"/>
      <c r="F711" s="12"/>
      <c r="G711" s="12"/>
      <c r="H711" s="25"/>
      <c r="I711" s="26" t="str">
        <f aca="false">IF(OR($B711="",$C711=""),"",$B711&amp;" ("&amp;DAY($C711)&amp;"."&amp;MONTH($C711)&amp;"."&amp;YEAR($C711)&amp;")")</f>
        <v/>
      </c>
      <c r="J711" s="14" t="str">
        <f aca="false">IF($C711="","",INT((Boshqaruv!$C$12-$C711)/365.25))</f>
        <v/>
      </c>
      <c r="K711" s="14" t="str">
        <f aca="false">IF($J711="","",IF($J711&lt;=14,"Ha","Yo'q"))</f>
        <v/>
      </c>
      <c r="L711" s="13"/>
      <c r="M711" s="13"/>
      <c r="N711" s="14" t="str">
        <f aca="false">IF($B711="","",IF(AND(OR($L711="",$L711&lt;=Boshqaruv!$C$12),OR($M711="",$M711&gt;Boshqaruv!$C$12)),"Ha",""))</f>
        <v/>
      </c>
      <c r="O711" s="25"/>
      <c r="P711" s="25"/>
      <c r="Q711" s="12"/>
      <c r="R711" s="13"/>
      <c r="S711" s="13"/>
      <c r="T711" s="14" t="str">
        <f aca="false">IF($B711="","",IF(AND($P711="Ha",$N711="Ha",OR($R711="",$R711&lt;=Boshqaruv!$C$12),OR($S711="",$S711&gt;Boshqaruv!$C$12)),"Ha",""))</f>
        <v/>
      </c>
      <c r="U711" s="13"/>
      <c r="V711" s="12"/>
      <c r="W711" s="14" t="str">
        <f aca="false">IF(OR($B711="",$C711=""),"",IF(COUNTIFS($B$5:$B$1804,$B711,$C$5:$C$1804,$C711)&gt;1,"Takror",""))</f>
        <v/>
      </c>
    </row>
    <row r="712" customFormat="false" ht="15" hidden="false" customHeight="false" outlineLevel="0" collapsed="false">
      <c r="A712" s="8" t="n">
        <v>708</v>
      </c>
      <c r="B712" s="12"/>
      <c r="C712" s="13"/>
      <c r="D712" s="24"/>
      <c r="E712" s="25"/>
      <c r="F712" s="12"/>
      <c r="G712" s="12"/>
      <c r="H712" s="25"/>
      <c r="I712" s="26" t="str">
        <f aca="false">IF(OR($B712="",$C712=""),"",$B712&amp;" ("&amp;DAY($C712)&amp;"."&amp;MONTH($C712)&amp;"."&amp;YEAR($C712)&amp;")")</f>
        <v/>
      </c>
      <c r="J712" s="14" t="str">
        <f aca="false">IF($C712="","",INT((Boshqaruv!$C$12-$C712)/365.25))</f>
        <v/>
      </c>
      <c r="K712" s="14" t="str">
        <f aca="false">IF($J712="","",IF($J712&lt;=14,"Ha","Yo'q"))</f>
        <v/>
      </c>
      <c r="L712" s="13"/>
      <c r="M712" s="13"/>
      <c r="N712" s="14" t="str">
        <f aca="false">IF($B712="","",IF(AND(OR($L712="",$L712&lt;=Boshqaruv!$C$12),OR($M712="",$M712&gt;Boshqaruv!$C$12)),"Ha",""))</f>
        <v/>
      </c>
      <c r="O712" s="25"/>
      <c r="P712" s="25"/>
      <c r="Q712" s="12"/>
      <c r="R712" s="13"/>
      <c r="S712" s="13"/>
      <c r="T712" s="14" t="str">
        <f aca="false">IF($B712="","",IF(AND($P712="Ha",$N712="Ha",OR($R712="",$R712&lt;=Boshqaruv!$C$12),OR($S712="",$S712&gt;Boshqaruv!$C$12)),"Ha",""))</f>
        <v/>
      </c>
      <c r="U712" s="13"/>
      <c r="V712" s="12"/>
      <c r="W712" s="14" t="str">
        <f aca="false">IF(OR($B712="",$C712=""),"",IF(COUNTIFS($B$5:$B$1804,$B712,$C$5:$C$1804,$C712)&gt;1,"Takror",""))</f>
        <v/>
      </c>
    </row>
    <row r="713" customFormat="false" ht="15" hidden="false" customHeight="false" outlineLevel="0" collapsed="false">
      <c r="A713" s="8" t="n">
        <v>709</v>
      </c>
      <c r="B713" s="12"/>
      <c r="C713" s="13"/>
      <c r="D713" s="24"/>
      <c r="E713" s="25"/>
      <c r="F713" s="12"/>
      <c r="G713" s="12"/>
      <c r="H713" s="25"/>
      <c r="I713" s="26" t="str">
        <f aca="false">IF(OR($B713="",$C713=""),"",$B713&amp;" ("&amp;DAY($C713)&amp;"."&amp;MONTH($C713)&amp;"."&amp;YEAR($C713)&amp;")")</f>
        <v/>
      </c>
      <c r="J713" s="14" t="str">
        <f aca="false">IF($C713="","",INT((Boshqaruv!$C$12-$C713)/365.25))</f>
        <v/>
      </c>
      <c r="K713" s="14" t="str">
        <f aca="false">IF($J713="","",IF($J713&lt;=14,"Ha","Yo'q"))</f>
        <v/>
      </c>
      <c r="L713" s="13"/>
      <c r="M713" s="13"/>
      <c r="N713" s="14" t="str">
        <f aca="false">IF($B713="","",IF(AND(OR($L713="",$L713&lt;=Boshqaruv!$C$12),OR($M713="",$M713&gt;Boshqaruv!$C$12)),"Ha",""))</f>
        <v/>
      </c>
      <c r="O713" s="25"/>
      <c r="P713" s="25"/>
      <c r="Q713" s="12"/>
      <c r="R713" s="13"/>
      <c r="S713" s="13"/>
      <c r="T713" s="14" t="str">
        <f aca="false">IF($B713="","",IF(AND($P713="Ha",$N713="Ha",OR($R713="",$R713&lt;=Boshqaruv!$C$12),OR($S713="",$S713&gt;Boshqaruv!$C$12)),"Ha",""))</f>
        <v/>
      </c>
      <c r="U713" s="13"/>
      <c r="V713" s="12"/>
      <c r="W713" s="14" t="str">
        <f aca="false">IF(OR($B713="",$C713=""),"",IF(COUNTIFS($B$5:$B$1804,$B713,$C$5:$C$1804,$C713)&gt;1,"Takror",""))</f>
        <v/>
      </c>
    </row>
    <row r="714" customFormat="false" ht="15" hidden="false" customHeight="false" outlineLevel="0" collapsed="false">
      <c r="A714" s="8" t="n">
        <v>710</v>
      </c>
      <c r="B714" s="12"/>
      <c r="C714" s="13"/>
      <c r="D714" s="24"/>
      <c r="E714" s="25"/>
      <c r="F714" s="12"/>
      <c r="G714" s="12"/>
      <c r="H714" s="25"/>
      <c r="I714" s="26" t="str">
        <f aca="false">IF(OR($B714="",$C714=""),"",$B714&amp;" ("&amp;DAY($C714)&amp;"."&amp;MONTH($C714)&amp;"."&amp;YEAR($C714)&amp;")")</f>
        <v/>
      </c>
      <c r="J714" s="14" t="str">
        <f aca="false">IF($C714="","",INT((Boshqaruv!$C$12-$C714)/365.25))</f>
        <v/>
      </c>
      <c r="K714" s="14" t="str">
        <f aca="false">IF($J714="","",IF($J714&lt;=14,"Ha","Yo'q"))</f>
        <v/>
      </c>
      <c r="L714" s="13"/>
      <c r="M714" s="13"/>
      <c r="N714" s="14" t="str">
        <f aca="false">IF($B714="","",IF(AND(OR($L714="",$L714&lt;=Boshqaruv!$C$12),OR($M714="",$M714&gt;Boshqaruv!$C$12)),"Ha",""))</f>
        <v/>
      </c>
      <c r="O714" s="25"/>
      <c r="P714" s="25"/>
      <c r="Q714" s="12"/>
      <c r="R714" s="13"/>
      <c r="S714" s="13"/>
      <c r="T714" s="14" t="str">
        <f aca="false">IF($B714="","",IF(AND($P714="Ha",$N714="Ha",OR($R714="",$R714&lt;=Boshqaruv!$C$12),OR($S714="",$S714&gt;Boshqaruv!$C$12)),"Ha",""))</f>
        <v/>
      </c>
      <c r="U714" s="13"/>
      <c r="V714" s="12"/>
      <c r="W714" s="14" t="str">
        <f aca="false">IF(OR($B714="",$C714=""),"",IF(COUNTIFS($B$5:$B$1804,$B714,$C$5:$C$1804,$C714)&gt;1,"Takror",""))</f>
        <v/>
      </c>
    </row>
    <row r="715" customFormat="false" ht="15" hidden="false" customHeight="false" outlineLevel="0" collapsed="false">
      <c r="A715" s="8" t="n">
        <v>711</v>
      </c>
      <c r="B715" s="12"/>
      <c r="C715" s="13"/>
      <c r="D715" s="24"/>
      <c r="E715" s="25"/>
      <c r="F715" s="12"/>
      <c r="G715" s="12"/>
      <c r="H715" s="25"/>
      <c r="I715" s="26" t="str">
        <f aca="false">IF(OR($B715="",$C715=""),"",$B715&amp;" ("&amp;DAY($C715)&amp;"."&amp;MONTH($C715)&amp;"."&amp;YEAR($C715)&amp;")")</f>
        <v/>
      </c>
      <c r="J715" s="14" t="str">
        <f aca="false">IF($C715="","",INT((Boshqaruv!$C$12-$C715)/365.25))</f>
        <v/>
      </c>
      <c r="K715" s="14" t="str">
        <f aca="false">IF($J715="","",IF($J715&lt;=14,"Ha","Yo'q"))</f>
        <v/>
      </c>
      <c r="L715" s="13"/>
      <c r="M715" s="13"/>
      <c r="N715" s="14" t="str">
        <f aca="false">IF($B715="","",IF(AND(OR($L715="",$L715&lt;=Boshqaruv!$C$12),OR($M715="",$M715&gt;Boshqaruv!$C$12)),"Ha",""))</f>
        <v/>
      </c>
      <c r="O715" s="25"/>
      <c r="P715" s="25"/>
      <c r="Q715" s="12"/>
      <c r="R715" s="13"/>
      <c r="S715" s="13"/>
      <c r="T715" s="14" t="str">
        <f aca="false">IF($B715="","",IF(AND($P715="Ha",$N715="Ha",OR($R715="",$R715&lt;=Boshqaruv!$C$12),OR($S715="",$S715&gt;Boshqaruv!$C$12)),"Ha",""))</f>
        <v/>
      </c>
      <c r="U715" s="13"/>
      <c r="V715" s="12"/>
      <c r="W715" s="14" t="str">
        <f aca="false">IF(OR($B715="",$C715=""),"",IF(COUNTIFS($B$5:$B$1804,$B715,$C$5:$C$1804,$C715)&gt;1,"Takror",""))</f>
        <v/>
      </c>
    </row>
    <row r="716" customFormat="false" ht="15" hidden="false" customHeight="false" outlineLevel="0" collapsed="false">
      <c r="A716" s="8" t="n">
        <v>712</v>
      </c>
      <c r="B716" s="12"/>
      <c r="C716" s="13"/>
      <c r="D716" s="24"/>
      <c r="E716" s="25"/>
      <c r="F716" s="12"/>
      <c r="G716" s="12"/>
      <c r="H716" s="25"/>
      <c r="I716" s="26" t="str">
        <f aca="false">IF(OR($B716="",$C716=""),"",$B716&amp;" ("&amp;DAY($C716)&amp;"."&amp;MONTH($C716)&amp;"."&amp;YEAR($C716)&amp;")")</f>
        <v/>
      </c>
      <c r="J716" s="14" t="str">
        <f aca="false">IF($C716="","",INT((Boshqaruv!$C$12-$C716)/365.25))</f>
        <v/>
      </c>
      <c r="K716" s="14" t="str">
        <f aca="false">IF($J716="","",IF($J716&lt;=14,"Ha","Yo'q"))</f>
        <v/>
      </c>
      <c r="L716" s="13"/>
      <c r="M716" s="13"/>
      <c r="N716" s="14" t="str">
        <f aca="false">IF($B716="","",IF(AND(OR($L716="",$L716&lt;=Boshqaruv!$C$12),OR($M716="",$M716&gt;Boshqaruv!$C$12)),"Ha",""))</f>
        <v/>
      </c>
      <c r="O716" s="25"/>
      <c r="P716" s="25"/>
      <c r="Q716" s="12"/>
      <c r="R716" s="13"/>
      <c r="S716" s="13"/>
      <c r="T716" s="14" t="str">
        <f aca="false">IF($B716="","",IF(AND($P716="Ha",$N716="Ha",OR($R716="",$R716&lt;=Boshqaruv!$C$12),OR($S716="",$S716&gt;Boshqaruv!$C$12)),"Ha",""))</f>
        <v/>
      </c>
      <c r="U716" s="13"/>
      <c r="V716" s="12"/>
      <c r="W716" s="14" t="str">
        <f aca="false">IF(OR($B716="",$C716=""),"",IF(COUNTIFS($B$5:$B$1804,$B716,$C$5:$C$1804,$C716)&gt;1,"Takror",""))</f>
        <v/>
      </c>
    </row>
    <row r="717" customFormat="false" ht="15" hidden="false" customHeight="false" outlineLevel="0" collapsed="false">
      <c r="A717" s="8" t="n">
        <v>713</v>
      </c>
      <c r="B717" s="12"/>
      <c r="C717" s="13"/>
      <c r="D717" s="24"/>
      <c r="E717" s="25"/>
      <c r="F717" s="12"/>
      <c r="G717" s="12"/>
      <c r="H717" s="25"/>
      <c r="I717" s="26" t="str">
        <f aca="false">IF(OR($B717="",$C717=""),"",$B717&amp;" ("&amp;DAY($C717)&amp;"."&amp;MONTH($C717)&amp;"."&amp;YEAR($C717)&amp;")")</f>
        <v/>
      </c>
      <c r="J717" s="14" t="str">
        <f aca="false">IF($C717="","",INT((Boshqaruv!$C$12-$C717)/365.25))</f>
        <v/>
      </c>
      <c r="K717" s="14" t="str">
        <f aca="false">IF($J717="","",IF($J717&lt;=14,"Ha","Yo'q"))</f>
        <v/>
      </c>
      <c r="L717" s="13"/>
      <c r="M717" s="13"/>
      <c r="N717" s="14" t="str">
        <f aca="false">IF($B717="","",IF(AND(OR($L717="",$L717&lt;=Boshqaruv!$C$12),OR($M717="",$M717&gt;Boshqaruv!$C$12)),"Ha",""))</f>
        <v/>
      </c>
      <c r="O717" s="25"/>
      <c r="P717" s="25"/>
      <c r="Q717" s="12"/>
      <c r="R717" s="13"/>
      <c r="S717" s="13"/>
      <c r="T717" s="14" t="str">
        <f aca="false">IF($B717="","",IF(AND($P717="Ha",$N717="Ha",OR($R717="",$R717&lt;=Boshqaruv!$C$12),OR($S717="",$S717&gt;Boshqaruv!$C$12)),"Ha",""))</f>
        <v/>
      </c>
      <c r="U717" s="13"/>
      <c r="V717" s="12"/>
      <c r="W717" s="14" t="str">
        <f aca="false">IF(OR($B717="",$C717=""),"",IF(COUNTIFS($B$5:$B$1804,$B717,$C$5:$C$1804,$C717)&gt;1,"Takror",""))</f>
        <v/>
      </c>
    </row>
    <row r="718" customFormat="false" ht="15" hidden="false" customHeight="false" outlineLevel="0" collapsed="false">
      <c r="A718" s="8" t="n">
        <v>714</v>
      </c>
      <c r="B718" s="12"/>
      <c r="C718" s="13"/>
      <c r="D718" s="24"/>
      <c r="E718" s="25"/>
      <c r="F718" s="12"/>
      <c r="G718" s="12"/>
      <c r="H718" s="25"/>
      <c r="I718" s="26" t="str">
        <f aca="false">IF(OR($B718="",$C718=""),"",$B718&amp;" ("&amp;DAY($C718)&amp;"."&amp;MONTH($C718)&amp;"."&amp;YEAR($C718)&amp;")")</f>
        <v/>
      </c>
      <c r="J718" s="14" t="str">
        <f aca="false">IF($C718="","",INT((Boshqaruv!$C$12-$C718)/365.25))</f>
        <v/>
      </c>
      <c r="K718" s="14" t="str">
        <f aca="false">IF($J718="","",IF($J718&lt;=14,"Ha","Yo'q"))</f>
        <v/>
      </c>
      <c r="L718" s="13"/>
      <c r="M718" s="13"/>
      <c r="N718" s="14" t="str">
        <f aca="false">IF($B718="","",IF(AND(OR($L718="",$L718&lt;=Boshqaruv!$C$12),OR($M718="",$M718&gt;Boshqaruv!$C$12)),"Ha",""))</f>
        <v/>
      </c>
      <c r="O718" s="25"/>
      <c r="P718" s="25"/>
      <c r="Q718" s="12"/>
      <c r="R718" s="13"/>
      <c r="S718" s="13"/>
      <c r="T718" s="14" t="str">
        <f aca="false">IF($B718="","",IF(AND($P718="Ha",$N718="Ha",OR($R718="",$R718&lt;=Boshqaruv!$C$12),OR($S718="",$S718&gt;Boshqaruv!$C$12)),"Ha",""))</f>
        <v/>
      </c>
      <c r="U718" s="13"/>
      <c r="V718" s="12"/>
      <c r="W718" s="14" t="str">
        <f aca="false">IF(OR($B718="",$C718=""),"",IF(COUNTIFS($B$5:$B$1804,$B718,$C$5:$C$1804,$C718)&gt;1,"Takror",""))</f>
        <v/>
      </c>
    </row>
    <row r="719" customFormat="false" ht="15" hidden="false" customHeight="false" outlineLevel="0" collapsed="false">
      <c r="A719" s="8" t="n">
        <v>715</v>
      </c>
      <c r="B719" s="12"/>
      <c r="C719" s="13"/>
      <c r="D719" s="24"/>
      <c r="E719" s="25"/>
      <c r="F719" s="12"/>
      <c r="G719" s="12"/>
      <c r="H719" s="25"/>
      <c r="I719" s="26" t="str">
        <f aca="false">IF(OR($B719="",$C719=""),"",$B719&amp;" ("&amp;DAY($C719)&amp;"."&amp;MONTH($C719)&amp;"."&amp;YEAR($C719)&amp;")")</f>
        <v/>
      </c>
      <c r="J719" s="14" t="str">
        <f aca="false">IF($C719="","",INT((Boshqaruv!$C$12-$C719)/365.25))</f>
        <v/>
      </c>
      <c r="K719" s="14" t="str">
        <f aca="false">IF($J719="","",IF($J719&lt;=14,"Ha","Yo'q"))</f>
        <v/>
      </c>
      <c r="L719" s="13"/>
      <c r="M719" s="13"/>
      <c r="N719" s="14" t="str">
        <f aca="false">IF($B719="","",IF(AND(OR($L719="",$L719&lt;=Boshqaruv!$C$12),OR($M719="",$M719&gt;Boshqaruv!$C$12)),"Ha",""))</f>
        <v/>
      </c>
      <c r="O719" s="25"/>
      <c r="P719" s="25"/>
      <c r="Q719" s="12"/>
      <c r="R719" s="13"/>
      <c r="S719" s="13"/>
      <c r="T719" s="14" t="str">
        <f aca="false">IF($B719="","",IF(AND($P719="Ha",$N719="Ha",OR($R719="",$R719&lt;=Boshqaruv!$C$12),OR($S719="",$S719&gt;Boshqaruv!$C$12)),"Ha",""))</f>
        <v/>
      </c>
      <c r="U719" s="13"/>
      <c r="V719" s="12"/>
      <c r="W719" s="14" t="str">
        <f aca="false">IF(OR($B719="",$C719=""),"",IF(COUNTIFS($B$5:$B$1804,$B719,$C$5:$C$1804,$C719)&gt;1,"Takror",""))</f>
        <v/>
      </c>
    </row>
    <row r="720" customFormat="false" ht="15" hidden="false" customHeight="false" outlineLevel="0" collapsed="false">
      <c r="A720" s="8" t="n">
        <v>716</v>
      </c>
      <c r="B720" s="12"/>
      <c r="C720" s="13"/>
      <c r="D720" s="24"/>
      <c r="E720" s="25"/>
      <c r="F720" s="12"/>
      <c r="G720" s="12"/>
      <c r="H720" s="25"/>
      <c r="I720" s="26" t="str">
        <f aca="false">IF(OR($B720="",$C720=""),"",$B720&amp;" ("&amp;DAY($C720)&amp;"."&amp;MONTH($C720)&amp;"."&amp;YEAR($C720)&amp;")")</f>
        <v/>
      </c>
      <c r="J720" s="14" t="str">
        <f aca="false">IF($C720="","",INT((Boshqaruv!$C$12-$C720)/365.25))</f>
        <v/>
      </c>
      <c r="K720" s="14" t="str">
        <f aca="false">IF($J720="","",IF($J720&lt;=14,"Ha","Yo'q"))</f>
        <v/>
      </c>
      <c r="L720" s="13"/>
      <c r="M720" s="13"/>
      <c r="N720" s="14" t="str">
        <f aca="false">IF($B720="","",IF(AND(OR($L720="",$L720&lt;=Boshqaruv!$C$12),OR($M720="",$M720&gt;Boshqaruv!$C$12)),"Ha",""))</f>
        <v/>
      </c>
      <c r="O720" s="25"/>
      <c r="P720" s="25"/>
      <c r="Q720" s="12"/>
      <c r="R720" s="13"/>
      <c r="S720" s="13"/>
      <c r="T720" s="14" t="str">
        <f aca="false">IF($B720="","",IF(AND($P720="Ha",$N720="Ha",OR($R720="",$R720&lt;=Boshqaruv!$C$12),OR($S720="",$S720&gt;Boshqaruv!$C$12)),"Ha",""))</f>
        <v/>
      </c>
      <c r="U720" s="13"/>
      <c r="V720" s="12"/>
      <c r="W720" s="14" t="str">
        <f aca="false">IF(OR($B720="",$C720=""),"",IF(COUNTIFS($B$5:$B$1804,$B720,$C$5:$C$1804,$C720)&gt;1,"Takror",""))</f>
        <v/>
      </c>
    </row>
    <row r="721" customFormat="false" ht="15" hidden="false" customHeight="false" outlineLevel="0" collapsed="false">
      <c r="A721" s="8" t="n">
        <v>717</v>
      </c>
      <c r="B721" s="12"/>
      <c r="C721" s="13"/>
      <c r="D721" s="24"/>
      <c r="E721" s="25"/>
      <c r="F721" s="12"/>
      <c r="G721" s="12"/>
      <c r="H721" s="25"/>
      <c r="I721" s="26" t="str">
        <f aca="false">IF(OR($B721="",$C721=""),"",$B721&amp;" ("&amp;DAY($C721)&amp;"."&amp;MONTH($C721)&amp;"."&amp;YEAR($C721)&amp;")")</f>
        <v/>
      </c>
      <c r="J721" s="14" t="str">
        <f aca="false">IF($C721="","",INT((Boshqaruv!$C$12-$C721)/365.25))</f>
        <v/>
      </c>
      <c r="K721" s="14" t="str">
        <f aca="false">IF($J721="","",IF($J721&lt;=14,"Ha","Yo'q"))</f>
        <v/>
      </c>
      <c r="L721" s="13"/>
      <c r="M721" s="13"/>
      <c r="N721" s="14" t="str">
        <f aca="false">IF($B721="","",IF(AND(OR($L721="",$L721&lt;=Boshqaruv!$C$12),OR($M721="",$M721&gt;Boshqaruv!$C$12)),"Ha",""))</f>
        <v/>
      </c>
      <c r="O721" s="25"/>
      <c r="P721" s="25"/>
      <c r="Q721" s="12"/>
      <c r="R721" s="13"/>
      <c r="S721" s="13"/>
      <c r="T721" s="14" t="str">
        <f aca="false">IF($B721="","",IF(AND($P721="Ha",$N721="Ha",OR($R721="",$R721&lt;=Boshqaruv!$C$12),OR($S721="",$S721&gt;Boshqaruv!$C$12)),"Ha",""))</f>
        <v/>
      </c>
      <c r="U721" s="13"/>
      <c r="V721" s="12"/>
      <c r="W721" s="14" t="str">
        <f aca="false">IF(OR($B721="",$C721=""),"",IF(COUNTIFS($B$5:$B$1804,$B721,$C$5:$C$1804,$C721)&gt;1,"Takror",""))</f>
        <v/>
      </c>
    </row>
    <row r="722" customFormat="false" ht="15" hidden="false" customHeight="false" outlineLevel="0" collapsed="false">
      <c r="A722" s="8" t="n">
        <v>718</v>
      </c>
      <c r="B722" s="12"/>
      <c r="C722" s="13"/>
      <c r="D722" s="24"/>
      <c r="E722" s="25"/>
      <c r="F722" s="12"/>
      <c r="G722" s="12"/>
      <c r="H722" s="25"/>
      <c r="I722" s="26" t="str">
        <f aca="false">IF(OR($B722="",$C722=""),"",$B722&amp;" ("&amp;DAY($C722)&amp;"."&amp;MONTH($C722)&amp;"."&amp;YEAR($C722)&amp;")")</f>
        <v/>
      </c>
      <c r="J722" s="14" t="str">
        <f aca="false">IF($C722="","",INT((Boshqaruv!$C$12-$C722)/365.25))</f>
        <v/>
      </c>
      <c r="K722" s="14" t="str">
        <f aca="false">IF($J722="","",IF($J722&lt;=14,"Ha","Yo'q"))</f>
        <v/>
      </c>
      <c r="L722" s="13"/>
      <c r="M722" s="13"/>
      <c r="N722" s="14" t="str">
        <f aca="false">IF($B722="","",IF(AND(OR($L722="",$L722&lt;=Boshqaruv!$C$12),OR($M722="",$M722&gt;Boshqaruv!$C$12)),"Ha",""))</f>
        <v/>
      </c>
      <c r="O722" s="25"/>
      <c r="P722" s="25"/>
      <c r="Q722" s="12"/>
      <c r="R722" s="13"/>
      <c r="S722" s="13"/>
      <c r="T722" s="14" t="str">
        <f aca="false">IF($B722="","",IF(AND($P722="Ha",$N722="Ha",OR($R722="",$R722&lt;=Boshqaruv!$C$12),OR($S722="",$S722&gt;Boshqaruv!$C$12)),"Ha",""))</f>
        <v/>
      </c>
      <c r="U722" s="13"/>
      <c r="V722" s="12"/>
      <c r="W722" s="14" t="str">
        <f aca="false">IF(OR($B722="",$C722=""),"",IF(COUNTIFS($B$5:$B$1804,$B722,$C$5:$C$1804,$C722)&gt;1,"Takror",""))</f>
        <v/>
      </c>
    </row>
    <row r="723" customFormat="false" ht="15" hidden="false" customHeight="false" outlineLevel="0" collapsed="false">
      <c r="A723" s="8" t="n">
        <v>719</v>
      </c>
      <c r="B723" s="12"/>
      <c r="C723" s="13"/>
      <c r="D723" s="24"/>
      <c r="E723" s="25"/>
      <c r="F723" s="12"/>
      <c r="G723" s="12"/>
      <c r="H723" s="25"/>
      <c r="I723" s="26" t="str">
        <f aca="false">IF(OR($B723="",$C723=""),"",$B723&amp;" ("&amp;DAY($C723)&amp;"."&amp;MONTH($C723)&amp;"."&amp;YEAR($C723)&amp;")")</f>
        <v/>
      </c>
      <c r="J723" s="14" t="str">
        <f aca="false">IF($C723="","",INT((Boshqaruv!$C$12-$C723)/365.25))</f>
        <v/>
      </c>
      <c r="K723" s="14" t="str">
        <f aca="false">IF($J723="","",IF($J723&lt;=14,"Ha","Yo'q"))</f>
        <v/>
      </c>
      <c r="L723" s="13"/>
      <c r="M723" s="13"/>
      <c r="N723" s="14" t="str">
        <f aca="false">IF($B723="","",IF(AND(OR($L723="",$L723&lt;=Boshqaruv!$C$12),OR($M723="",$M723&gt;Boshqaruv!$C$12)),"Ha",""))</f>
        <v/>
      </c>
      <c r="O723" s="25"/>
      <c r="P723" s="25"/>
      <c r="Q723" s="12"/>
      <c r="R723" s="13"/>
      <c r="S723" s="13"/>
      <c r="T723" s="14" t="str">
        <f aca="false">IF($B723="","",IF(AND($P723="Ha",$N723="Ha",OR($R723="",$R723&lt;=Boshqaruv!$C$12),OR($S723="",$S723&gt;Boshqaruv!$C$12)),"Ha",""))</f>
        <v/>
      </c>
      <c r="U723" s="13"/>
      <c r="V723" s="12"/>
      <c r="W723" s="14" t="str">
        <f aca="false">IF(OR($B723="",$C723=""),"",IF(COUNTIFS($B$5:$B$1804,$B723,$C$5:$C$1804,$C723)&gt;1,"Takror",""))</f>
        <v/>
      </c>
    </row>
    <row r="724" customFormat="false" ht="15" hidden="false" customHeight="false" outlineLevel="0" collapsed="false">
      <c r="A724" s="8" t="n">
        <v>720</v>
      </c>
      <c r="B724" s="12"/>
      <c r="C724" s="13"/>
      <c r="D724" s="24"/>
      <c r="E724" s="25"/>
      <c r="F724" s="12"/>
      <c r="G724" s="12"/>
      <c r="H724" s="25"/>
      <c r="I724" s="26" t="str">
        <f aca="false">IF(OR($B724="",$C724=""),"",$B724&amp;" ("&amp;DAY($C724)&amp;"."&amp;MONTH($C724)&amp;"."&amp;YEAR($C724)&amp;")")</f>
        <v/>
      </c>
      <c r="J724" s="14" t="str">
        <f aca="false">IF($C724="","",INT((Boshqaruv!$C$12-$C724)/365.25))</f>
        <v/>
      </c>
      <c r="K724" s="14" t="str">
        <f aca="false">IF($J724="","",IF($J724&lt;=14,"Ha","Yo'q"))</f>
        <v/>
      </c>
      <c r="L724" s="13"/>
      <c r="M724" s="13"/>
      <c r="N724" s="14" t="str">
        <f aca="false">IF($B724="","",IF(AND(OR($L724="",$L724&lt;=Boshqaruv!$C$12),OR($M724="",$M724&gt;Boshqaruv!$C$12)),"Ha",""))</f>
        <v/>
      </c>
      <c r="O724" s="25"/>
      <c r="P724" s="25"/>
      <c r="Q724" s="12"/>
      <c r="R724" s="13"/>
      <c r="S724" s="13"/>
      <c r="T724" s="14" t="str">
        <f aca="false">IF($B724="","",IF(AND($P724="Ha",$N724="Ha",OR($R724="",$R724&lt;=Boshqaruv!$C$12),OR($S724="",$S724&gt;Boshqaruv!$C$12)),"Ha",""))</f>
        <v/>
      </c>
      <c r="U724" s="13"/>
      <c r="V724" s="12"/>
      <c r="W724" s="14" t="str">
        <f aca="false">IF(OR($B724="",$C724=""),"",IF(COUNTIFS($B$5:$B$1804,$B724,$C$5:$C$1804,$C724)&gt;1,"Takror",""))</f>
        <v/>
      </c>
    </row>
    <row r="725" customFormat="false" ht="15" hidden="false" customHeight="false" outlineLevel="0" collapsed="false">
      <c r="A725" s="8" t="n">
        <v>721</v>
      </c>
      <c r="B725" s="12"/>
      <c r="C725" s="13"/>
      <c r="D725" s="24"/>
      <c r="E725" s="25"/>
      <c r="F725" s="12"/>
      <c r="G725" s="12"/>
      <c r="H725" s="25"/>
      <c r="I725" s="26" t="str">
        <f aca="false">IF(OR($B725="",$C725=""),"",$B725&amp;" ("&amp;DAY($C725)&amp;"."&amp;MONTH($C725)&amp;"."&amp;YEAR($C725)&amp;")")</f>
        <v/>
      </c>
      <c r="J725" s="14" t="str">
        <f aca="false">IF($C725="","",INT((Boshqaruv!$C$12-$C725)/365.25))</f>
        <v/>
      </c>
      <c r="K725" s="14" t="str">
        <f aca="false">IF($J725="","",IF($J725&lt;=14,"Ha","Yo'q"))</f>
        <v/>
      </c>
      <c r="L725" s="13"/>
      <c r="M725" s="13"/>
      <c r="N725" s="14" t="str">
        <f aca="false">IF($B725="","",IF(AND(OR($L725="",$L725&lt;=Boshqaruv!$C$12),OR($M725="",$M725&gt;Boshqaruv!$C$12)),"Ha",""))</f>
        <v/>
      </c>
      <c r="O725" s="25"/>
      <c r="P725" s="25"/>
      <c r="Q725" s="12"/>
      <c r="R725" s="13"/>
      <c r="S725" s="13"/>
      <c r="T725" s="14" t="str">
        <f aca="false">IF($B725="","",IF(AND($P725="Ha",$N725="Ha",OR($R725="",$R725&lt;=Boshqaruv!$C$12),OR($S725="",$S725&gt;Boshqaruv!$C$12)),"Ha",""))</f>
        <v/>
      </c>
      <c r="U725" s="13"/>
      <c r="V725" s="12"/>
      <c r="W725" s="14" t="str">
        <f aca="false">IF(OR($B725="",$C725=""),"",IF(COUNTIFS($B$5:$B$1804,$B725,$C$5:$C$1804,$C725)&gt;1,"Takror",""))</f>
        <v/>
      </c>
    </row>
    <row r="726" customFormat="false" ht="15" hidden="false" customHeight="false" outlineLevel="0" collapsed="false">
      <c r="A726" s="8" t="n">
        <v>722</v>
      </c>
      <c r="B726" s="12"/>
      <c r="C726" s="13"/>
      <c r="D726" s="24"/>
      <c r="E726" s="25"/>
      <c r="F726" s="12"/>
      <c r="G726" s="12"/>
      <c r="H726" s="25"/>
      <c r="I726" s="26" t="str">
        <f aca="false">IF(OR($B726="",$C726=""),"",$B726&amp;" ("&amp;DAY($C726)&amp;"."&amp;MONTH($C726)&amp;"."&amp;YEAR($C726)&amp;")")</f>
        <v/>
      </c>
      <c r="J726" s="14" t="str">
        <f aca="false">IF($C726="","",INT((Boshqaruv!$C$12-$C726)/365.25))</f>
        <v/>
      </c>
      <c r="K726" s="14" t="str">
        <f aca="false">IF($J726="","",IF($J726&lt;=14,"Ha","Yo'q"))</f>
        <v/>
      </c>
      <c r="L726" s="13"/>
      <c r="M726" s="13"/>
      <c r="N726" s="14" t="str">
        <f aca="false">IF($B726="","",IF(AND(OR($L726="",$L726&lt;=Boshqaruv!$C$12),OR($M726="",$M726&gt;Boshqaruv!$C$12)),"Ha",""))</f>
        <v/>
      </c>
      <c r="O726" s="25"/>
      <c r="P726" s="25"/>
      <c r="Q726" s="12"/>
      <c r="R726" s="13"/>
      <c r="S726" s="13"/>
      <c r="T726" s="14" t="str">
        <f aca="false">IF($B726="","",IF(AND($P726="Ha",$N726="Ha",OR($R726="",$R726&lt;=Boshqaruv!$C$12),OR($S726="",$S726&gt;Boshqaruv!$C$12)),"Ha",""))</f>
        <v/>
      </c>
      <c r="U726" s="13"/>
      <c r="V726" s="12"/>
      <c r="W726" s="14" t="str">
        <f aca="false">IF(OR($B726="",$C726=""),"",IF(COUNTIFS($B$5:$B$1804,$B726,$C$5:$C$1804,$C726)&gt;1,"Takror",""))</f>
        <v/>
      </c>
    </row>
    <row r="727" customFormat="false" ht="15" hidden="false" customHeight="false" outlineLevel="0" collapsed="false">
      <c r="A727" s="8" t="n">
        <v>723</v>
      </c>
      <c r="B727" s="12"/>
      <c r="C727" s="13"/>
      <c r="D727" s="24"/>
      <c r="E727" s="25"/>
      <c r="F727" s="12"/>
      <c r="G727" s="12"/>
      <c r="H727" s="25"/>
      <c r="I727" s="26" t="str">
        <f aca="false">IF(OR($B727="",$C727=""),"",$B727&amp;" ("&amp;DAY($C727)&amp;"."&amp;MONTH($C727)&amp;"."&amp;YEAR($C727)&amp;")")</f>
        <v/>
      </c>
      <c r="J727" s="14" t="str">
        <f aca="false">IF($C727="","",INT((Boshqaruv!$C$12-$C727)/365.25))</f>
        <v/>
      </c>
      <c r="K727" s="14" t="str">
        <f aca="false">IF($J727="","",IF($J727&lt;=14,"Ha","Yo'q"))</f>
        <v/>
      </c>
      <c r="L727" s="13"/>
      <c r="M727" s="13"/>
      <c r="N727" s="14" t="str">
        <f aca="false">IF($B727="","",IF(AND(OR($L727="",$L727&lt;=Boshqaruv!$C$12),OR($M727="",$M727&gt;Boshqaruv!$C$12)),"Ha",""))</f>
        <v/>
      </c>
      <c r="O727" s="25"/>
      <c r="P727" s="25"/>
      <c r="Q727" s="12"/>
      <c r="R727" s="13"/>
      <c r="S727" s="13"/>
      <c r="T727" s="14" t="str">
        <f aca="false">IF($B727="","",IF(AND($P727="Ha",$N727="Ha",OR($R727="",$R727&lt;=Boshqaruv!$C$12),OR($S727="",$S727&gt;Boshqaruv!$C$12)),"Ha",""))</f>
        <v/>
      </c>
      <c r="U727" s="13"/>
      <c r="V727" s="12"/>
      <c r="W727" s="14" t="str">
        <f aca="false">IF(OR($B727="",$C727=""),"",IF(COUNTIFS($B$5:$B$1804,$B727,$C$5:$C$1804,$C727)&gt;1,"Takror",""))</f>
        <v/>
      </c>
    </row>
    <row r="728" customFormat="false" ht="15" hidden="false" customHeight="false" outlineLevel="0" collapsed="false">
      <c r="A728" s="8" t="n">
        <v>724</v>
      </c>
      <c r="B728" s="12"/>
      <c r="C728" s="13"/>
      <c r="D728" s="24"/>
      <c r="E728" s="25"/>
      <c r="F728" s="12"/>
      <c r="G728" s="12"/>
      <c r="H728" s="25"/>
      <c r="I728" s="26" t="str">
        <f aca="false">IF(OR($B728="",$C728=""),"",$B728&amp;" ("&amp;DAY($C728)&amp;"."&amp;MONTH($C728)&amp;"."&amp;YEAR($C728)&amp;")")</f>
        <v/>
      </c>
      <c r="J728" s="14" t="str">
        <f aca="false">IF($C728="","",INT((Boshqaruv!$C$12-$C728)/365.25))</f>
        <v/>
      </c>
      <c r="K728" s="14" t="str">
        <f aca="false">IF($J728="","",IF($J728&lt;=14,"Ha","Yo'q"))</f>
        <v/>
      </c>
      <c r="L728" s="13"/>
      <c r="M728" s="13"/>
      <c r="N728" s="14" t="str">
        <f aca="false">IF($B728="","",IF(AND(OR($L728="",$L728&lt;=Boshqaruv!$C$12),OR($M728="",$M728&gt;Boshqaruv!$C$12)),"Ha",""))</f>
        <v/>
      </c>
      <c r="O728" s="25"/>
      <c r="P728" s="25"/>
      <c r="Q728" s="12"/>
      <c r="R728" s="13"/>
      <c r="S728" s="13"/>
      <c r="T728" s="14" t="str">
        <f aca="false">IF($B728="","",IF(AND($P728="Ha",$N728="Ha",OR($R728="",$R728&lt;=Boshqaruv!$C$12),OR($S728="",$S728&gt;Boshqaruv!$C$12)),"Ha",""))</f>
        <v/>
      </c>
      <c r="U728" s="13"/>
      <c r="V728" s="12"/>
      <c r="W728" s="14" t="str">
        <f aca="false">IF(OR($B728="",$C728=""),"",IF(COUNTIFS($B$5:$B$1804,$B728,$C$5:$C$1804,$C728)&gt;1,"Takror",""))</f>
        <v/>
      </c>
    </row>
    <row r="729" customFormat="false" ht="15" hidden="false" customHeight="false" outlineLevel="0" collapsed="false">
      <c r="A729" s="8" t="n">
        <v>725</v>
      </c>
      <c r="B729" s="12"/>
      <c r="C729" s="13"/>
      <c r="D729" s="24"/>
      <c r="E729" s="25"/>
      <c r="F729" s="12"/>
      <c r="G729" s="12"/>
      <c r="H729" s="25"/>
      <c r="I729" s="26" t="str">
        <f aca="false">IF(OR($B729="",$C729=""),"",$B729&amp;" ("&amp;DAY($C729)&amp;"."&amp;MONTH($C729)&amp;"."&amp;YEAR($C729)&amp;")")</f>
        <v/>
      </c>
      <c r="J729" s="14" t="str">
        <f aca="false">IF($C729="","",INT((Boshqaruv!$C$12-$C729)/365.25))</f>
        <v/>
      </c>
      <c r="K729" s="14" t="str">
        <f aca="false">IF($J729="","",IF($J729&lt;=14,"Ha","Yo'q"))</f>
        <v/>
      </c>
      <c r="L729" s="13"/>
      <c r="M729" s="13"/>
      <c r="N729" s="14" t="str">
        <f aca="false">IF($B729="","",IF(AND(OR($L729="",$L729&lt;=Boshqaruv!$C$12),OR($M729="",$M729&gt;Boshqaruv!$C$12)),"Ha",""))</f>
        <v/>
      </c>
      <c r="O729" s="25"/>
      <c r="P729" s="25"/>
      <c r="Q729" s="12"/>
      <c r="R729" s="13"/>
      <c r="S729" s="13"/>
      <c r="T729" s="14" t="str">
        <f aca="false">IF($B729="","",IF(AND($P729="Ha",$N729="Ha",OR($R729="",$R729&lt;=Boshqaruv!$C$12),OR($S729="",$S729&gt;Boshqaruv!$C$12)),"Ha",""))</f>
        <v/>
      </c>
      <c r="U729" s="13"/>
      <c r="V729" s="12"/>
      <c r="W729" s="14" t="str">
        <f aca="false">IF(OR($B729="",$C729=""),"",IF(COUNTIFS($B$5:$B$1804,$B729,$C$5:$C$1804,$C729)&gt;1,"Takror",""))</f>
        <v/>
      </c>
    </row>
    <row r="730" customFormat="false" ht="15" hidden="false" customHeight="false" outlineLevel="0" collapsed="false">
      <c r="A730" s="8" t="n">
        <v>726</v>
      </c>
      <c r="B730" s="12"/>
      <c r="C730" s="13"/>
      <c r="D730" s="24"/>
      <c r="E730" s="25"/>
      <c r="F730" s="12"/>
      <c r="G730" s="12"/>
      <c r="H730" s="25"/>
      <c r="I730" s="26" t="str">
        <f aca="false">IF(OR($B730="",$C730=""),"",$B730&amp;" ("&amp;DAY($C730)&amp;"."&amp;MONTH($C730)&amp;"."&amp;YEAR($C730)&amp;")")</f>
        <v/>
      </c>
      <c r="J730" s="14" t="str">
        <f aca="false">IF($C730="","",INT((Boshqaruv!$C$12-$C730)/365.25))</f>
        <v/>
      </c>
      <c r="K730" s="14" t="str">
        <f aca="false">IF($J730="","",IF($J730&lt;=14,"Ha","Yo'q"))</f>
        <v/>
      </c>
      <c r="L730" s="13"/>
      <c r="M730" s="13"/>
      <c r="N730" s="14" t="str">
        <f aca="false">IF($B730="","",IF(AND(OR($L730="",$L730&lt;=Boshqaruv!$C$12),OR($M730="",$M730&gt;Boshqaruv!$C$12)),"Ha",""))</f>
        <v/>
      </c>
      <c r="O730" s="25"/>
      <c r="P730" s="25"/>
      <c r="Q730" s="12"/>
      <c r="R730" s="13"/>
      <c r="S730" s="13"/>
      <c r="T730" s="14" t="str">
        <f aca="false">IF($B730="","",IF(AND($P730="Ha",$N730="Ha",OR($R730="",$R730&lt;=Boshqaruv!$C$12),OR($S730="",$S730&gt;Boshqaruv!$C$12)),"Ha",""))</f>
        <v/>
      </c>
      <c r="U730" s="13"/>
      <c r="V730" s="12"/>
      <c r="W730" s="14" t="str">
        <f aca="false">IF(OR($B730="",$C730=""),"",IF(COUNTIFS($B$5:$B$1804,$B730,$C$5:$C$1804,$C730)&gt;1,"Takror",""))</f>
        <v/>
      </c>
    </row>
    <row r="731" customFormat="false" ht="15" hidden="false" customHeight="false" outlineLevel="0" collapsed="false">
      <c r="A731" s="8" t="n">
        <v>727</v>
      </c>
      <c r="B731" s="12"/>
      <c r="C731" s="13"/>
      <c r="D731" s="24"/>
      <c r="E731" s="25"/>
      <c r="F731" s="12"/>
      <c r="G731" s="12"/>
      <c r="H731" s="25"/>
      <c r="I731" s="26" t="str">
        <f aca="false">IF(OR($B731="",$C731=""),"",$B731&amp;" ("&amp;DAY($C731)&amp;"."&amp;MONTH($C731)&amp;"."&amp;YEAR($C731)&amp;")")</f>
        <v/>
      </c>
      <c r="J731" s="14" t="str">
        <f aca="false">IF($C731="","",INT((Boshqaruv!$C$12-$C731)/365.25))</f>
        <v/>
      </c>
      <c r="K731" s="14" t="str">
        <f aca="false">IF($J731="","",IF($J731&lt;=14,"Ha","Yo'q"))</f>
        <v/>
      </c>
      <c r="L731" s="13"/>
      <c r="M731" s="13"/>
      <c r="N731" s="14" t="str">
        <f aca="false">IF($B731="","",IF(AND(OR($L731="",$L731&lt;=Boshqaruv!$C$12),OR($M731="",$M731&gt;Boshqaruv!$C$12)),"Ha",""))</f>
        <v/>
      </c>
      <c r="O731" s="25"/>
      <c r="P731" s="25"/>
      <c r="Q731" s="12"/>
      <c r="R731" s="13"/>
      <c r="S731" s="13"/>
      <c r="T731" s="14" t="str">
        <f aca="false">IF($B731="","",IF(AND($P731="Ha",$N731="Ha",OR($R731="",$R731&lt;=Boshqaruv!$C$12),OR($S731="",$S731&gt;Boshqaruv!$C$12)),"Ha",""))</f>
        <v/>
      </c>
      <c r="U731" s="13"/>
      <c r="V731" s="12"/>
      <c r="W731" s="14" t="str">
        <f aca="false">IF(OR($B731="",$C731=""),"",IF(COUNTIFS($B$5:$B$1804,$B731,$C$5:$C$1804,$C731)&gt;1,"Takror",""))</f>
        <v/>
      </c>
    </row>
    <row r="732" customFormat="false" ht="15" hidden="false" customHeight="false" outlineLevel="0" collapsed="false">
      <c r="A732" s="8" t="n">
        <v>728</v>
      </c>
      <c r="B732" s="12"/>
      <c r="C732" s="13"/>
      <c r="D732" s="24"/>
      <c r="E732" s="25"/>
      <c r="F732" s="12"/>
      <c r="G732" s="12"/>
      <c r="H732" s="25"/>
      <c r="I732" s="26" t="str">
        <f aca="false">IF(OR($B732="",$C732=""),"",$B732&amp;" ("&amp;DAY($C732)&amp;"."&amp;MONTH($C732)&amp;"."&amp;YEAR($C732)&amp;")")</f>
        <v/>
      </c>
      <c r="J732" s="14" t="str">
        <f aca="false">IF($C732="","",INT((Boshqaruv!$C$12-$C732)/365.25))</f>
        <v/>
      </c>
      <c r="K732" s="14" t="str">
        <f aca="false">IF($J732="","",IF($J732&lt;=14,"Ha","Yo'q"))</f>
        <v/>
      </c>
      <c r="L732" s="13"/>
      <c r="M732" s="13"/>
      <c r="N732" s="14" t="str">
        <f aca="false">IF($B732="","",IF(AND(OR($L732="",$L732&lt;=Boshqaruv!$C$12),OR($M732="",$M732&gt;Boshqaruv!$C$12)),"Ha",""))</f>
        <v/>
      </c>
      <c r="O732" s="25"/>
      <c r="P732" s="25"/>
      <c r="Q732" s="12"/>
      <c r="R732" s="13"/>
      <c r="S732" s="13"/>
      <c r="T732" s="14" t="str">
        <f aca="false">IF($B732="","",IF(AND($P732="Ha",$N732="Ha",OR($R732="",$R732&lt;=Boshqaruv!$C$12),OR($S732="",$S732&gt;Boshqaruv!$C$12)),"Ha",""))</f>
        <v/>
      </c>
      <c r="U732" s="13"/>
      <c r="V732" s="12"/>
      <c r="W732" s="14" t="str">
        <f aca="false">IF(OR($B732="",$C732=""),"",IF(COUNTIFS($B$5:$B$1804,$B732,$C$5:$C$1804,$C732)&gt;1,"Takror",""))</f>
        <v/>
      </c>
    </row>
    <row r="733" customFormat="false" ht="15" hidden="false" customHeight="false" outlineLevel="0" collapsed="false">
      <c r="A733" s="8" t="n">
        <v>729</v>
      </c>
      <c r="B733" s="12"/>
      <c r="C733" s="13"/>
      <c r="D733" s="24"/>
      <c r="E733" s="25"/>
      <c r="F733" s="12"/>
      <c r="G733" s="12"/>
      <c r="H733" s="25"/>
      <c r="I733" s="26" t="str">
        <f aca="false">IF(OR($B733="",$C733=""),"",$B733&amp;" ("&amp;DAY($C733)&amp;"."&amp;MONTH($C733)&amp;"."&amp;YEAR($C733)&amp;")")</f>
        <v/>
      </c>
      <c r="J733" s="14" t="str">
        <f aca="false">IF($C733="","",INT((Boshqaruv!$C$12-$C733)/365.25))</f>
        <v/>
      </c>
      <c r="K733" s="14" t="str">
        <f aca="false">IF($J733="","",IF($J733&lt;=14,"Ha","Yo'q"))</f>
        <v/>
      </c>
      <c r="L733" s="13"/>
      <c r="M733" s="13"/>
      <c r="N733" s="14" t="str">
        <f aca="false">IF($B733="","",IF(AND(OR($L733="",$L733&lt;=Boshqaruv!$C$12),OR($M733="",$M733&gt;Boshqaruv!$C$12)),"Ha",""))</f>
        <v/>
      </c>
      <c r="O733" s="25"/>
      <c r="P733" s="25"/>
      <c r="Q733" s="12"/>
      <c r="R733" s="13"/>
      <c r="S733" s="13"/>
      <c r="T733" s="14" t="str">
        <f aca="false">IF($B733="","",IF(AND($P733="Ha",$N733="Ha",OR($R733="",$R733&lt;=Boshqaruv!$C$12),OR($S733="",$S733&gt;Boshqaruv!$C$12)),"Ha",""))</f>
        <v/>
      </c>
      <c r="U733" s="13"/>
      <c r="V733" s="12"/>
      <c r="W733" s="14" t="str">
        <f aca="false">IF(OR($B733="",$C733=""),"",IF(COUNTIFS($B$5:$B$1804,$B733,$C$5:$C$1804,$C733)&gt;1,"Takror",""))</f>
        <v/>
      </c>
    </row>
    <row r="734" customFormat="false" ht="15" hidden="false" customHeight="false" outlineLevel="0" collapsed="false">
      <c r="A734" s="8" t="n">
        <v>730</v>
      </c>
      <c r="B734" s="12"/>
      <c r="C734" s="13"/>
      <c r="D734" s="24"/>
      <c r="E734" s="25"/>
      <c r="F734" s="12"/>
      <c r="G734" s="12"/>
      <c r="H734" s="25"/>
      <c r="I734" s="26" t="str">
        <f aca="false">IF(OR($B734="",$C734=""),"",$B734&amp;" ("&amp;DAY($C734)&amp;"."&amp;MONTH($C734)&amp;"."&amp;YEAR($C734)&amp;")")</f>
        <v/>
      </c>
      <c r="J734" s="14" t="str">
        <f aca="false">IF($C734="","",INT((Boshqaruv!$C$12-$C734)/365.25))</f>
        <v/>
      </c>
      <c r="K734" s="14" t="str">
        <f aca="false">IF($J734="","",IF($J734&lt;=14,"Ha","Yo'q"))</f>
        <v/>
      </c>
      <c r="L734" s="13"/>
      <c r="M734" s="13"/>
      <c r="N734" s="14" t="str">
        <f aca="false">IF($B734="","",IF(AND(OR($L734="",$L734&lt;=Boshqaruv!$C$12),OR($M734="",$M734&gt;Boshqaruv!$C$12)),"Ha",""))</f>
        <v/>
      </c>
      <c r="O734" s="25"/>
      <c r="P734" s="25"/>
      <c r="Q734" s="12"/>
      <c r="R734" s="13"/>
      <c r="S734" s="13"/>
      <c r="T734" s="14" t="str">
        <f aca="false">IF($B734="","",IF(AND($P734="Ha",$N734="Ha",OR($R734="",$R734&lt;=Boshqaruv!$C$12),OR($S734="",$S734&gt;Boshqaruv!$C$12)),"Ha",""))</f>
        <v/>
      </c>
      <c r="U734" s="13"/>
      <c r="V734" s="12"/>
      <c r="W734" s="14" t="str">
        <f aca="false">IF(OR($B734="",$C734=""),"",IF(COUNTIFS($B$5:$B$1804,$B734,$C$5:$C$1804,$C734)&gt;1,"Takror",""))</f>
        <v/>
      </c>
    </row>
    <row r="735" customFormat="false" ht="15" hidden="false" customHeight="false" outlineLevel="0" collapsed="false">
      <c r="A735" s="8" t="n">
        <v>731</v>
      </c>
      <c r="B735" s="12"/>
      <c r="C735" s="13"/>
      <c r="D735" s="24"/>
      <c r="E735" s="25"/>
      <c r="F735" s="12"/>
      <c r="G735" s="12"/>
      <c r="H735" s="25"/>
      <c r="I735" s="26" t="str">
        <f aca="false">IF(OR($B735="",$C735=""),"",$B735&amp;" ("&amp;DAY($C735)&amp;"."&amp;MONTH($C735)&amp;"."&amp;YEAR($C735)&amp;")")</f>
        <v/>
      </c>
      <c r="J735" s="14" t="str">
        <f aca="false">IF($C735="","",INT((Boshqaruv!$C$12-$C735)/365.25))</f>
        <v/>
      </c>
      <c r="K735" s="14" t="str">
        <f aca="false">IF($J735="","",IF($J735&lt;=14,"Ha","Yo'q"))</f>
        <v/>
      </c>
      <c r="L735" s="13"/>
      <c r="M735" s="13"/>
      <c r="N735" s="14" t="str">
        <f aca="false">IF($B735="","",IF(AND(OR($L735="",$L735&lt;=Boshqaruv!$C$12),OR($M735="",$M735&gt;Boshqaruv!$C$12)),"Ha",""))</f>
        <v/>
      </c>
      <c r="O735" s="25"/>
      <c r="P735" s="25"/>
      <c r="Q735" s="12"/>
      <c r="R735" s="13"/>
      <c r="S735" s="13"/>
      <c r="T735" s="14" t="str">
        <f aca="false">IF($B735="","",IF(AND($P735="Ha",$N735="Ha",OR($R735="",$R735&lt;=Boshqaruv!$C$12),OR($S735="",$S735&gt;Boshqaruv!$C$12)),"Ha",""))</f>
        <v/>
      </c>
      <c r="U735" s="13"/>
      <c r="V735" s="12"/>
      <c r="W735" s="14" t="str">
        <f aca="false">IF(OR($B735="",$C735=""),"",IF(COUNTIFS($B$5:$B$1804,$B735,$C$5:$C$1804,$C735)&gt;1,"Takror",""))</f>
        <v/>
      </c>
    </row>
    <row r="736" customFormat="false" ht="15" hidden="false" customHeight="false" outlineLevel="0" collapsed="false">
      <c r="A736" s="8" t="n">
        <v>732</v>
      </c>
      <c r="B736" s="12"/>
      <c r="C736" s="13"/>
      <c r="D736" s="24"/>
      <c r="E736" s="25"/>
      <c r="F736" s="12"/>
      <c r="G736" s="12"/>
      <c r="H736" s="25"/>
      <c r="I736" s="26" t="str">
        <f aca="false">IF(OR($B736="",$C736=""),"",$B736&amp;" ("&amp;DAY($C736)&amp;"."&amp;MONTH($C736)&amp;"."&amp;YEAR($C736)&amp;")")</f>
        <v/>
      </c>
      <c r="J736" s="14" t="str">
        <f aca="false">IF($C736="","",INT((Boshqaruv!$C$12-$C736)/365.25))</f>
        <v/>
      </c>
      <c r="K736" s="14" t="str">
        <f aca="false">IF($J736="","",IF($J736&lt;=14,"Ha","Yo'q"))</f>
        <v/>
      </c>
      <c r="L736" s="13"/>
      <c r="M736" s="13"/>
      <c r="N736" s="14" t="str">
        <f aca="false">IF($B736="","",IF(AND(OR($L736="",$L736&lt;=Boshqaruv!$C$12),OR($M736="",$M736&gt;Boshqaruv!$C$12)),"Ha",""))</f>
        <v/>
      </c>
      <c r="O736" s="25"/>
      <c r="P736" s="25"/>
      <c r="Q736" s="12"/>
      <c r="R736" s="13"/>
      <c r="S736" s="13"/>
      <c r="T736" s="14" t="str">
        <f aca="false">IF($B736="","",IF(AND($P736="Ha",$N736="Ha",OR($R736="",$R736&lt;=Boshqaruv!$C$12),OR($S736="",$S736&gt;Boshqaruv!$C$12)),"Ha",""))</f>
        <v/>
      </c>
      <c r="U736" s="13"/>
      <c r="V736" s="12"/>
      <c r="W736" s="14" t="str">
        <f aca="false">IF(OR($B736="",$C736=""),"",IF(COUNTIFS($B$5:$B$1804,$B736,$C$5:$C$1804,$C736)&gt;1,"Takror",""))</f>
        <v/>
      </c>
    </row>
    <row r="737" customFormat="false" ht="15" hidden="false" customHeight="false" outlineLevel="0" collapsed="false">
      <c r="A737" s="8" t="n">
        <v>733</v>
      </c>
      <c r="B737" s="12"/>
      <c r="C737" s="13"/>
      <c r="D737" s="24"/>
      <c r="E737" s="25"/>
      <c r="F737" s="12"/>
      <c r="G737" s="12"/>
      <c r="H737" s="25"/>
      <c r="I737" s="26" t="str">
        <f aca="false">IF(OR($B737="",$C737=""),"",$B737&amp;" ("&amp;DAY($C737)&amp;"."&amp;MONTH($C737)&amp;"."&amp;YEAR($C737)&amp;")")</f>
        <v/>
      </c>
      <c r="J737" s="14" t="str">
        <f aca="false">IF($C737="","",INT((Boshqaruv!$C$12-$C737)/365.25))</f>
        <v/>
      </c>
      <c r="K737" s="14" t="str">
        <f aca="false">IF($J737="","",IF($J737&lt;=14,"Ha","Yo'q"))</f>
        <v/>
      </c>
      <c r="L737" s="13"/>
      <c r="M737" s="13"/>
      <c r="N737" s="14" t="str">
        <f aca="false">IF($B737="","",IF(AND(OR($L737="",$L737&lt;=Boshqaruv!$C$12),OR($M737="",$M737&gt;Boshqaruv!$C$12)),"Ha",""))</f>
        <v/>
      </c>
      <c r="O737" s="25"/>
      <c r="P737" s="25"/>
      <c r="Q737" s="12"/>
      <c r="R737" s="13"/>
      <c r="S737" s="13"/>
      <c r="T737" s="14" t="str">
        <f aca="false">IF($B737="","",IF(AND($P737="Ha",$N737="Ha",OR($R737="",$R737&lt;=Boshqaruv!$C$12),OR($S737="",$S737&gt;Boshqaruv!$C$12)),"Ha",""))</f>
        <v/>
      </c>
      <c r="U737" s="13"/>
      <c r="V737" s="12"/>
      <c r="W737" s="14" t="str">
        <f aca="false">IF(OR($B737="",$C737=""),"",IF(COUNTIFS($B$5:$B$1804,$B737,$C$5:$C$1804,$C737)&gt;1,"Takror",""))</f>
        <v/>
      </c>
    </row>
    <row r="738" customFormat="false" ht="15" hidden="false" customHeight="false" outlineLevel="0" collapsed="false">
      <c r="A738" s="8" t="n">
        <v>734</v>
      </c>
      <c r="B738" s="12"/>
      <c r="C738" s="13"/>
      <c r="D738" s="24"/>
      <c r="E738" s="25"/>
      <c r="F738" s="12"/>
      <c r="G738" s="12"/>
      <c r="H738" s="25"/>
      <c r="I738" s="26" t="str">
        <f aca="false">IF(OR($B738="",$C738=""),"",$B738&amp;" ("&amp;DAY($C738)&amp;"."&amp;MONTH($C738)&amp;"."&amp;YEAR($C738)&amp;")")</f>
        <v/>
      </c>
      <c r="J738" s="14" t="str">
        <f aca="false">IF($C738="","",INT((Boshqaruv!$C$12-$C738)/365.25))</f>
        <v/>
      </c>
      <c r="K738" s="14" t="str">
        <f aca="false">IF($J738="","",IF($J738&lt;=14,"Ha","Yo'q"))</f>
        <v/>
      </c>
      <c r="L738" s="13"/>
      <c r="M738" s="13"/>
      <c r="N738" s="14" t="str">
        <f aca="false">IF($B738="","",IF(AND(OR($L738="",$L738&lt;=Boshqaruv!$C$12),OR($M738="",$M738&gt;Boshqaruv!$C$12)),"Ha",""))</f>
        <v/>
      </c>
      <c r="O738" s="25"/>
      <c r="P738" s="25"/>
      <c r="Q738" s="12"/>
      <c r="R738" s="13"/>
      <c r="S738" s="13"/>
      <c r="T738" s="14" t="str">
        <f aca="false">IF($B738="","",IF(AND($P738="Ha",$N738="Ha",OR($R738="",$R738&lt;=Boshqaruv!$C$12),OR($S738="",$S738&gt;Boshqaruv!$C$12)),"Ha",""))</f>
        <v/>
      </c>
      <c r="U738" s="13"/>
      <c r="V738" s="12"/>
      <c r="W738" s="14" t="str">
        <f aca="false">IF(OR($B738="",$C738=""),"",IF(COUNTIFS($B$5:$B$1804,$B738,$C$5:$C$1804,$C738)&gt;1,"Takror",""))</f>
        <v/>
      </c>
    </row>
    <row r="739" customFormat="false" ht="15" hidden="false" customHeight="false" outlineLevel="0" collapsed="false">
      <c r="A739" s="8" t="n">
        <v>735</v>
      </c>
      <c r="B739" s="12"/>
      <c r="C739" s="13"/>
      <c r="D739" s="24"/>
      <c r="E739" s="25"/>
      <c r="F739" s="12"/>
      <c r="G739" s="12"/>
      <c r="H739" s="25"/>
      <c r="I739" s="26" t="str">
        <f aca="false">IF(OR($B739="",$C739=""),"",$B739&amp;" ("&amp;DAY($C739)&amp;"."&amp;MONTH($C739)&amp;"."&amp;YEAR($C739)&amp;")")</f>
        <v/>
      </c>
      <c r="J739" s="14" t="str">
        <f aca="false">IF($C739="","",INT((Boshqaruv!$C$12-$C739)/365.25))</f>
        <v/>
      </c>
      <c r="K739" s="14" t="str">
        <f aca="false">IF($J739="","",IF($J739&lt;=14,"Ha","Yo'q"))</f>
        <v/>
      </c>
      <c r="L739" s="13"/>
      <c r="M739" s="13"/>
      <c r="N739" s="14" t="str">
        <f aca="false">IF($B739="","",IF(AND(OR($L739="",$L739&lt;=Boshqaruv!$C$12),OR($M739="",$M739&gt;Boshqaruv!$C$12)),"Ha",""))</f>
        <v/>
      </c>
      <c r="O739" s="25"/>
      <c r="P739" s="25"/>
      <c r="Q739" s="12"/>
      <c r="R739" s="13"/>
      <c r="S739" s="13"/>
      <c r="T739" s="14" t="str">
        <f aca="false">IF($B739="","",IF(AND($P739="Ha",$N739="Ha",OR($R739="",$R739&lt;=Boshqaruv!$C$12),OR($S739="",$S739&gt;Boshqaruv!$C$12)),"Ha",""))</f>
        <v/>
      </c>
      <c r="U739" s="13"/>
      <c r="V739" s="12"/>
      <c r="W739" s="14" t="str">
        <f aca="false">IF(OR($B739="",$C739=""),"",IF(COUNTIFS($B$5:$B$1804,$B739,$C$5:$C$1804,$C739)&gt;1,"Takror",""))</f>
        <v/>
      </c>
    </row>
    <row r="740" customFormat="false" ht="15" hidden="false" customHeight="false" outlineLevel="0" collapsed="false">
      <c r="A740" s="8" t="n">
        <v>736</v>
      </c>
      <c r="B740" s="12"/>
      <c r="C740" s="13"/>
      <c r="D740" s="24"/>
      <c r="E740" s="25"/>
      <c r="F740" s="12"/>
      <c r="G740" s="12"/>
      <c r="H740" s="25"/>
      <c r="I740" s="26" t="str">
        <f aca="false">IF(OR($B740="",$C740=""),"",$B740&amp;" ("&amp;DAY($C740)&amp;"."&amp;MONTH($C740)&amp;"."&amp;YEAR($C740)&amp;")")</f>
        <v/>
      </c>
      <c r="J740" s="14" t="str">
        <f aca="false">IF($C740="","",INT((Boshqaruv!$C$12-$C740)/365.25))</f>
        <v/>
      </c>
      <c r="K740" s="14" t="str">
        <f aca="false">IF($J740="","",IF($J740&lt;=14,"Ha","Yo'q"))</f>
        <v/>
      </c>
      <c r="L740" s="13"/>
      <c r="M740" s="13"/>
      <c r="N740" s="14" t="str">
        <f aca="false">IF($B740="","",IF(AND(OR($L740="",$L740&lt;=Boshqaruv!$C$12),OR($M740="",$M740&gt;Boshqaruv!$C$12)),"Ha",""))</f>
        <v/>
      </c>
      <c r="O740" s="25"/>
      <c r="P740" s="25"/>
      <c r="Q740" s="12"/>
      <c r="R740" s="13"/>
      <c r="S740" s="13"/>
      <c r="T740" s="14" t="str">
        <f aca="false">IF($B740="","",IF(AND($P740="Ha",$N740="Ha",OR($R740="",$R740&lt;=Boshqaruv!$C$12),OR($S740="",$S740&gt;Boshqaruv!$C$12)),"Ha",""))</f>
        <v/>
      </c>
      <c r="U740" s="13"/>
      <c r="V740" s="12"/>
      <c r="W740" s="14" t="str">
        <f aca="false">IF(OR($B740="",$C740=""),"",IF(COUNTIFS($B$5:$B$1804,$B740,$C$5:$C$1804,$C740)&gt;1,"Takror",""))</f>
        <v/>
      </c>
    </row>
    <row r="741" customFormat="false" ht="15" hidden="false" customHeight="false" outlineLevel="0" collapsed="false">
      <c r="A741" s="8" t="n">
        <v>737</v>
      </c>
      <c r="B741" s="12"/>
      <c r="C741" s="13"/>
      <c r="D741" s="24"/>
      <c r="E741" s="25"/>
      <c r="F741" s="12"/>
      <c r="G741" s="12"/>
      <c r="H741" s="25"/>
      <c r="I741" s="26" t="str">
        <f aca="false">IF(OR($B741="",$C741=""),"",$B741&amp;" ("&amp;DAY($C741)&amp;"."&amp;MONTH($C741)&amp;"."&amp;YEAR($C741)&amp;")")</f>
        <v/>
      </c>
      <c r="J741" s="14" t="str">
        <f aca="false">IF($C741="","",INT((Boshqaruv!$C$12-$C741)/365.25))</f>
        <v/>
      </c>
      <c r="K741" s="14" t="str">
        <f aca="false">IF($J741="","",IF($J741&lt;=14,"Ha","Yo'q"))</f>
        <v/>
      </c>
      <c r="L741" s="13"/>
      <c r="M741" s="13"/>
      <c r="N741" s="14" t="str">
        <f aca="false">IF($B741="","",IF(AND(OR($L741="",$L741&lt;=Boshqaruv!$C$12),OR($M741="",$M741&gt;Boshqaruv!$C$12)),"Ha",""))</f>
        <v/>
      </c>
      <c r="O741" s="25"/>
      <c r="P741" s="25"/>
      <c r="Q741" s="12"/>
      <c r="R741" s="13"/>
      <c r="S741" s="13"/>
      <c r="T741" s="14" t="str">
        <f aca="false">IF($B741="","",IF(AND($P741="Ha",$N741="Ha",OR($R741="",$R741&lt;=Boshqaruv!$C$12),OR($S741="",$S741&gt;Boshqaruv!$C$12)),"Ha",""))</f>
        <v/>
      </c>
      <c r="U741" s="13"/>
      <c r="V741" s="12"/>
      <c r="W741" s="14" t="str">
        <f aca="false">IF(OR($B741="",$C741=""),"",IF(COUNTIFS($B$5:$B$1804,$B741,$C$5:$C$1804,$C741)&gt;1,"Takror",""))</f>
        <v/>
      </c>
    </row>
    <row r="742" customFormat="false" ht="15" hidden="false" customHeight="false" outlineLevel="0" collapsed="false">
      <c r="A742" s="8" t="n">
        <v>738</v>
      </c>
      <c r="B742" s="12"/>
      <c r="C742" s="13"/>
      <c r="D742" s="24"/>
      <c r="E742" s="25"/>
      <c r="F742" s="12"/>
      <c r="G742" s="12"/>
      <c r="H742" s="25"/>
      <c r="I742" s="26" t="str">
        <f aca="false">IF(OR($B742="",$C742=""),"",$B742&amp;" ("&amp;DAY($C742)&amp;"."&amp;MONTH($C742)&amp;"."&amp;YEAR($C742)&amp;")")</f>
        <v/>
      </c>
      <c r="J742" s="14" t="str">
        <f aca="false">IF($C742="","",INT((Boshqaruv!$C$12-$C742)/365.25))</f>
        <v/>
      </c>
      <c r="K742" s="14" t="str">
        <f aca="false">IF($J742="","",IF($J742&lt;=14,"Ha","Yo'q"))</f>
        <v/>
      </c>
      <c r="L742" s="13"/>
      <c r="M742" s="13"/>
      <c r="N742" s="14" t="str">
        <f aca="false">IF($B742="","",IF(AND(OR($L742="",$L742&lt;=Boshqaruv!$C$12),OR($M742="",$M742&gt;Boshqaruv!$C$12)),"Ha",""))</f>
        <v/>
      </c>
      <c r="O742" s="25"/>
      <c r="P742" s="25"/>
      <c r="Q742" s="12"/>
      <c r="R742" s="13"/>
      <c r="S742" s="13"/>
      <c r="T742" s="14" t="str">
        <f aca="false">IF($B742="","",IF(AND($P742="Ha",$N742="Ha",OR($R742="",$R742&lt;=Boshqaruv!$C$12),OR($S742="",$S742&gt;Boshqaruv!$C$12)),"Ha",""))</f>
        <v/>
      </c>
      <c r="U742" s="13"/>
      <c r="V742" s="12"/>
      <c r="W742" s="14" t="str">
        <f aca="false">IF(OR($B742="",$C742=""),"",IF(COUNTIFS($B$5:$B$1804,$B742,$C$5:$C$1804,$C742)&gt;1,"Takror",""))</f>
        <v/>
      </c>
    </row>
    <row r="743" customFormat="false" ht="15" hidden="false" customHeight="false" outlineLevel="0" collapsed="false">
      <c r="A743" s="8" t="n">
        <v>739</v>
      </c>
      <c r="B743" s="12"/>
      <c r="C743" s="13"/>
      <c r="D743" s="24"/>
      <c r="E743" s="25"/>
      <c r="F743" s="12"/>
      <c r="G743" s="12"/>
      <c r="H743" s="25"/>
      <c r="I743" s="26" t="str">
        <f aca="false">IF(OR($B743="",$C743=""),"",$B743&amp;" ("&amp;DAY($C743)&amp;"."&amp;MONTH($C743)&amp;"."&amp;YEAR($C743)&amp;")")</f>
        <v/>
      </c>
      <c r="J743" s="14" t="str">
        <f aca="false">IF($C743="","",INT((Boshqaruv!$C$12-$C743)/365.25))</f>
        <v/>
      </c>
      <c r="K743" s="14" t="str">
        <f aca="false">IF($J743="","",IF($J743&lt;=14,"Ha","Yo'q"))</f>
        <v/>
      </c>
      <c r="L743" s="13"/>
      <c r="M743" s="13"/>
      <c r="N743" s="14" t="str">
        <f aca="false">IF($B743="","",IF(AND(OR($L743="",$L743&lt;=Boshqaruv!$C$12),OR($M743="",$M743&gt;Boshqaruv!$C$12)),"Ha",""))</f>
        <v/>
      </c>
      <c r="O743" s="25"/>
      <c r="P743" s="25"/>
      <c r="Q743" s="12"/>
      <c r="R743" s="13"/>
      <c r="S743" s="13"/>
      <c r="T743" s="14" t="str">
        <f aca="false">IF($B743="","",IF(AND($P743="Ha",$N743="Ha",OR($R743="",$R743&lt;=Boshqaruv!$C$12),OR($S743="",$S743&gt;Boshqaruv!$C$12)),"Ha",""))</f>
        <v/>
      </c>
      <c r="U743" s="13"/>
      <c r="V743" s="12"/>
      <c r="W743" s="14" t="str">
        <f aca="false">IF(OR($B743="",$C743=""),"",IF(COUNTIFS($B$5:$B$1804,$B743,$C$5:$C$1804,$C743)&gt;1,"Takror",""))</f>
        <v/>
      </c>
    </row>
    <row r="744" customFormat="false" ht="15" hidden="false" customHeight="false" outlineLevel="0" collapsed="false">
      <c r="A744" s="8" t="n">
        <v>740</v>
      </c>
      <c r="B744" s="12"/>
      <c r="C744" s="13"/>
      <c r="D744" s="24"/>
      <c r="E744" s="25"/>
      <c r="F744" s="12"/>
      <c r="G744" s="12"/>
      <c r="H744" s="25"/>
      <c r="I744" s="26" t="str">
        <f aca="false">IF(OR($B744="",$C744=""),"",$B744&amp;" ("&amp;DAY($C744)&amp;"."&amp;MONTH($C744)&amp;"."&amp;YEAR($C744)&amp;")")</f>
        <v/>
      </c>
      <c r="J744" s="14" t="str">
        <f aca="false">IF($C744="","",INT((Boshqaruv!$C$12-$C744)/365.25))</f>
        <v/>
      </c>
      <c r="K744" s="14" t="str">
        <f aca="false">IF($J744="","",IF($J744&lt;=14,"Ha","Yo'q"))</f>
        <v/>
      </c>
      <c r="L744" s="13"/>
      <c r="M744" s="13"/>
      <c r="N744" s="14" t="str">
        <f aca="false">IF($B744="","",IF(AND(OR($L744="",$L744&lt;=Boshqaruv!$C$12),OR($M744="",$M744&gt;Boshqaruv!$C$12)),"Ha",""))</f>
        <v/>
      </c>
      <c r="O744" s="25"/>
      <c r="P744" s="25"/>
      <c r="Q744" s="12"/>
      <c r="R744" s="13"/>
      <c r="S744" s="13"/>
      <c r="T744" s="14" t="str">
        <f aca="false">IF($B744="","",IF(AND($P744="Ha",$N744="Ha",OR($R744="",$R744&lt;=Boshqaruv!$C$12),OR($S744="",$S744&gt;Boshqaruv!$C$12)),"Ha",""))</f>
        <v/>
      </c>
      <c r="U744" s="13"/>
      <c r="V744" s="12"/>
      <c r="W744" s="14" t="str">
        <f aca="false">IF(OR($B744="",$C744=""),"",IF(COUNTIFS($B$5:$B$1804,$B744,$C$5:$C$1804,$C744)&gt;1,"Takror",""))</f>
        <v/>
      </c>
    </row>
    <row r="745" customFormat="false" ht="15" hidden="false" customHeight="false" outlineLevel="0" collapsed="false">
      <c r="A745" s="8" t="n">
        <v>741</v>
      </c>
      <c r="B745" s="12"/>
      <c r="C745" s="13"/>
      <c r="D745" s="24"/>
      <c r="E745" s="25"/>
      <c r="F745" s="12"/>
      <c r="G745" s="12"/>
      <c r="H745" s="25"/>
      <c r="I745" s="26" t="str">
        <f aca="false">IF(OR($B745="",$C745=""),"",$B745&amp;" ("&amp;DAY($C745)&amp;"."&amp;MONTH($C745)&amp;"."&amp;YEAR($C745)&amp;")")</f>
        <v/>
      </c>
      <c r="J745" s="14" t="str">
        <f aca="false">IF($C745="","",INT((Boshqaruv!$C$12-$C745)/365.25))</f>
        <v/>
      </c>
      <c r="K745" s="14" t="str">
        <f aca="false">IF($J745="","",IF($J745&lt;=14,"Ha","Yo'q"))</f>
        <v/>
      </c>
      <c r="L745" s="13"/>
      <c r="M745" s="13"/>
      <c r="N745" s="14" t="str">
        <f aca="false">IF($B745="","",IF(AND(OR($L745="",$L745&lt;=Boshqaruv!$C$12),OR($M745="",$M745&gt;Boshqaruv!$C$12)),"Ha",""))</f>
        <v/>
      </c>
      <c r="O745" s="25"/>
      <c r="P745" s="25"/>
      <c r="Q745" s="12"/>
      <c r="R745" s="13"/>
      <c r="S745" s="13"/>
      <c r="T745" s="14" t="str">
        <f aca="false">IF($B745="","",IF(AND($P745="Ha",$N745="Ha",OR($R745="",$R745&lt;=Boshqaruv!$C$12),OR($S745="",$S745&gt;Boshqaruv!$C$12)),"Ha",""))</f>
        <v/>
      </c>
      <c r="U745" s="13"/>
      <c r="V745" s="12"/>
      <c r="W745" s="14" t="str">
        <f aca="false">IF(OR($B745="",$C745=""),"",IF(COUNTIFS($B$5:$B$1804,$B745,$C$5:$C$1804,$C745)&gt;1,"Takror",""))</f>
        <v/>
      </c>
    </row>
    <row r="746" customFormat="false" ht="15" hidden="false" customHeight="false" outlineLevel="0" collapsed="false">
      <c r="A746" s="8" t="n">
        <v>742</v>
      </c>
      <c r="B746" s="12"/>
      <c r="C746" s="13"/>
      <c r="D746" s="24"/>
      <c r="E746" s="25"/>
      <c r="F746" s="12"/>
      <c r="G746" s="12"/>
      <c r="H746" s="25"/>
      <c r="I746" s="26" t="str">
        <f aca="false">IF(OR($B746="",$C746=""),"",$B746&amp;" ("&amp;DAY($C746)&amp;"."&amp;MONTH($C746)&amp;"."&amp;YEAR($C746)&amp;")")</f>
        <v/>
      </c>
      <c r="J746" s="14" t="str">
        <f aca="false">IF($C746="","",INT((Boshqaruv!$C$12-$C746)/365.25))</f>
        <v/>
      </c>
      <c r="K746" s="14" t="str">
        <f aca="false">IF($J746="","",IF($J746&lt;=14,"Ha","Yo'q"))</f>
        <v/>
      </c>
      <c r="L746" s="13"/>
      <c r="M746" s="13"/>
      <c r="N746" s="14" t="str">
        <f aca="false">IF($B746="","",IF(AND(OR($L746="",$L746&lt;=Boshqaruv!$C$12),OR($M746="",$M746&gt;Boshqaruv!$C$12)),"Ha",""))</f>
        <v/>
      </c>
      <c r="O746" s="25"/>
      <c r="P746" s="25"/>
      <c r="Q746" s="12"/>
      <c r="R746" s="13"/>
      <c r="S746" s="13"/>
      <c r="T746" s="14" t="str">
        <f aca="false">IF($B746="","",IF(AND($P746="Ha",$N746="Ha",OR($R746="",$R746&lt;=Boshqaruv!$C$12),OR($S746="",$S746&gt;Boshqaruv!$C$12)),"Ha",""))</f>
        <v/>
      </c>
      <c r="U746" s="13"/>
      <c r="V746" s="12"/>
      <c r="W746" s="14" t="str">
        <f aca="false">IF(OR($B746="",$C746=""),"",IF(COUNTIFS($B$5:$B$1804,$B746,$C$5:$C$1804,$C746)&gt;1,"Takror",""))</f>
        <v/>
      </c>
    </row>
    <row r="747" customFormat="false" ht="15" hidden="false" customHeight="false" outlineLevel="0" collapsed="false">
      <c r="A747" s="8" t="n">
        <v>743</v>
      </c>
      <c r="B747" s="12"/>
      <c r="C747" s="13"/>
      <c r="D747" s="24"/>
      <c r="E747" s="25"/>
      <c r="F747" s="12"/>
      <c r="G747" s="12"/>
      <c r="H747" s="25"/>
      <c r="I747" s="26" t="str">
        <f aca="false">IF(OR($B747="",$C747=""),"",$B747&amp;" ("&amp;DAY($C747)&amp;"."&amp;MONTH($C747)&amp;"."&amp;YEAR($C747)&amp;")")</f>
        <v/>
      </c>
      <c r="J747" s="14" t="str">
        <f aca="false">IF($C747="","",INT((Boshqaruv!$C$12-$C747)/365.25))</f>
        <v/>
      </c>
      <c r="K747" s="14" t="str">
        <f aca="false">IF($J747="","",IF($J747&lt;=14,"Ha","Yo'q"))</f>
        <v/>
      </c>
      <c r="L747" s="13"/>
      <c r="M747" s="13"/>
      <c r="N747" s="14" t="str">
        <f aca="false">IF($B747="","",IF(AND(OR($L747="",$L747&lt;=Boshqaruv!$C$12),OR($M747="",$M747&gt;Boshqaruv!$C$12)),"Ha",""))</f>
        <v/>
      </c>
      <c r="O747" s="25"/>
      <c r="P747" s="25"/>
      <c r="Q747" s="12"/>
      <c r="R747" s="13"/>
      <c r="S747" s="13"/>
      <c r="T747" s="14" t="str">
        <f aca="false">IF($B747="","",IF(AND($P747="Ha",$N747="Ha",OR($R747="",$R747&lt;=Boshqaruv!$C$12),OR($S747="",$S747&gt;Boshqaruv!$C$12)),"Ha",""))</f>
        <v/>
      </c>
      <c r="U747" s="13"/>
      <c r="V747" s="12"/>
      <c r="W747" s="14" t="str">
        <f aca="false">IF(OR($B747="",$C747=""),"",IF(COUNTIFS($B$5:$B$1804,$B747,$C$5:$C$1804,$C747)&gt;1,"Takror",""))</f>
        <v/>
      </c>
    </row>
    <row r="748" customFormat="false" ht="15" hidden="false" customHeight="false" outlineLevel="0" collapsed="false">
      <c r="A748" s="8" t="n">
        <v>744</v>
      </c>
      <c r="B748" s="12"/>
      <c r="C748" s="13"/>
      <c r="D748" s="24"/>
      <c r="E748" s="25"/>
      <c r="F748" s="12"/>
      <c r="G748" s="12"/>
      <c r="H748" s="25"/>
      <c r="I748" s="26" t="str">
        <f aca="false">IF(OR($B748="",$C748=""),"",$B748&amp;" ("&amp;DAY($C748)&amp;"."&amp;MONTH($C748)&amp;"."&amp;YEAR($C748)&amp;")")</f>
        <v/>
      </c>
      <c r="J748" s="14" t="str">
        <f aca="false">IF($C748="","",INT((Boshqaruv!$C$12-$C748)/365.25))</f>
        <v/>
      </c>
      <c r="K748" s="14" t="str">
        <f aca="false">IF($J748="","",IF($J748&lt;=14,"Ha","Yo'q"))</f>
        <v/>
      </c>
      <c r="L748" s="13"/>
      <c r="M748" s="13"/>
      <c r="N748" s="14" t="str">
        <f aca="false">IF($B748="","",IF(AND(OR($L748="",$L748&lt;=Boshqaruv!$C$12),OR($M748="",$M748&gt;Boshqaruv!$C$12)),"Ha",""))</f>
        <v/>
      </c>
      <c r="O748" s="25"/>
      <c r="P748" s="25"/>
      <c r="Q748" s="12"/>
      <c r="R748" s="13"/>
      <c r="S748" s="13"/>
      <c r="T748" s="14" t="str">
        <f aca="false">IF($B748="","",IF(AND($P748="Ha",$N748="Ha",OR($R748="",$R748&lt;=Boshqaruv!$C$12),OR($S748="",$S748&gt;Boshqaruv!$C$12)),"Ha",""))</f>
        <v/>
      </c>
      <c r="U748" s="13"/>
      <c r="V748" s="12"/>
      <c r="W748" s="14" t="str">
        <f aca="false">IF(OR($B748="",$C748=""),"",IF(COUNTIFS($B$5:$B$1804,$B748,$C$5:$C$1804,$C748)&gt;1,"Takror",""))</f>
        <v/>
      </c>
    </row>
    <row r="749" customFormat="false" ht="15" hidden="false" customHeight="false" outlineLevel="0" collapsed="false">
      <c r="A749" s="8" t="n">
        <v>745</v>
      </c>
      <c r="B749" s="12"/>
      <c r="C749" s="13"/>
      <c r="D749" s="24"/>
      <c r="E749" s="25"/>
      <c r="F749" s="12"/>
      <c r="G749" s="12"/>
      <c r="H749" s="25"/>
      <c r="I749" s="26" t="str">
        <f aca="false">IF(OR($B749="",$C749=""),"",$B749&amp;" ("&amp;DAY($C749)&amp;"."&amp;MONTH($C749)&amp;"."&amp;YEAR($C749)&amp;")")</f>
        <v/>
      </c>
      <c r="J749" s="14" t="str">
        <f aca="false">IF($C749="","",INT((Boshqaruv!$C$12-$C749)/365.25))</f>
        <v/>
      </c>
      <c r="K749" s="14" t="str">
        <f aca="false">IF($J749="","",IF($J749&lt;=14,"Ha","Yo'q"))</f>
        <v/>
      </c>
      <c r="L749" s="13"/>
      <c r="M749" s="13"/>
      <c r="N749" s="14" t="str">
        <f aca="false">IF($B749="","",IF(AND(OR($L749="",$L749&lt;=Boshqaruv!$C$12),OR($M749="",$M749&gt;Boshqaruv!$C$12)),"Ha",""))</f>
        <v/>
      </c>
      <c r="O749" s="25"/>
      <c r="P749" s="25"/>
      <c r="Q749" s="12"/>
      <c r="R749" s="13"/>
      <c r="S749" s="13"/>
      <c r="T749" s="14" t="str">
        <f aca="false">IF($B749="","",IF(AND($P749="Ha",$N749="Ha",OR($R749="",$R749&lt;=Boshqaruv!$C$12),OR($S749="",$S749&gt;Boshqaruv!$C$12)),"Ha",""))</f>
        <v/>
      </c>
      <c r="U749" s="13"/>
      <c r="V749" s="12"/>
      <c r="W749" s="14" t="str">
        <f aca="false">IF(OR($B749="",$C749=""),"",IF(COUNTIFS($B$5:$B$1804,$B749,$C$5:$C$1804,$C749)&gt;1,"Takror",""))</f>
        <v/>
      </c>
    </row>
    <row r="750" customFormat="false" ht="15" hidden="false" customHeight="false" outlineLevel="0" collapsed="false">
      <c r="A750" s="8" t="n">
        <v>746</v>
      </c>
      <c r="B750" s="12"/>
      <c r="C750" s="13"/>
      <c r="D750" s="24"/>
      <c r="E750" s="25"/>
      <c r="F750" s="12"/>
      <c r="G750" s="12"/>
      <c r="H750" s="25"/>
      <c r="I750" s="26" t="str">
        <f aca="false">IF(OR($B750="",$C750=""),"",$B750&amp;" ("&amp;DAY($C750)&amp;"."&amp;MONTH($C750)&amp;"."&amp;YEAR($C750)&amp;")")</f>
        <v/>
      </c>
      <c r="J750" s="14" t="str">
        <f aca="false">IF($C750="","",INT((Boshqaruv!$C$12-$C750)/365.25))</f>
        <v/>
      </c>
      <c r="K750" s="14" t="str">
        <f aca="false">IF($J750="","",IF($J750&lt;=14,"Ha","Yo'q"))</f>
        <v/>
      </c>
      <c r="L750" s="13"/>
      <c r="M750" s="13"/>
      <c r="N750" s="14" t="str">
        <f aca="false">IF($B750="","",IF(AND(OR($L750="",$L750&lt;=Boshqaruv!$C$12),OR($M750="",$M750&gt;Boshqaruv!$C$12)),"Ha",""))</f>
        <v/>
      </c>
      <c r="O750" s="25"/>
      <c r="P750" s="25"/>
      <c r="Q750" s="12"/>
      <c r="R750" s="13"/>
      <c r="S750" s="13"/>
      <c r="T750" s="14" t="str">
        <f aca="false">IF($B750="","",IF(AND($P750="Ha",$N750="Ha",OR($R750="",$R750&lt;=Boshqaruv!$C$12),OR($S750="",$S750&gt;Boshqaruv!$C$12)),"Ha",""))</f>
        <v/>
      </c>
      <c r="U750" s="13"/>
      <c r="V750" s="12"/>
      <c r="W750" s="14" t="str">
        <f aca="false">IF(OR($B750="",$C750=""),"",IF(COUNTIFS($B$5:$B$1804,$B750,$C$5:$C$1804,$C750)&gt;1,"Takror",""))</f>
        <v/>
      </c>
    </row>
    <row r="751" customFormat="false" ht="15" hidden="false" customHeight="false" outlineLevel="0" collapsed="false">
      <c r="A751" s="8" t="n">
        <v>747</v>
      </c>
      <c r="B751" s="12"/>
      <c r="C751" s="13"/>
      <c r="D751" s="24"/>
      <c r="E751" s="25"/>
      <c r="F751" s="12"/>
      <c r="G751" s="12"/>
      <c r="H751" s="25"/>
      <c r="I751" s="26" t="str">
        <f aca="false">IF(OR($B751="",$C751=""),"",$B751&amp;" ("&amp;DAY($C751)&amp;"."&amp;MONTH($C751)&amp;"."&amp;YEAR($C751)&amp;")")</f>
        <v/>
      </c>
      <c r="J751" s="14" t="str">
        <f aca="false">IF($C751="","",INT((Boshqaruv!$C$12-$C751)/365.25))</f>
        <v/>
      </c>
      <c r="K751" s="14" t="str">
        <f aca="false">IF($J751="","",IF($J751&lt;=14,"Ha","Yo'q"))</f>
        <v/>
      </c>
      <c r="L751" s="13"/>
      <c r="M751" s="13"/>
      <c r="N751" s="14" t="str">
        <f aca="false">IF($B751="","",IF(AND(OR($L751="",$L751&lt;=Boshqaruv!$C$12),OR($M751="",$M751&gt;Boshqaruv!$C$12)),"Ha",""))</f>
        <v/>
      </c>
      <c r="O751" s="25"/>
      <c r="P751" s="25"/>
      <c r="Q751" s="12"/>
      <c r="R751" s="13"/>
      <c r="S751" s="13"/>
      <c r="T751" s="14" t="str">
        <f aca="false">IF($B751="","",IF(AND($P751="Ha",$N751="Ha",OR($R751="",$R751&lt;=Boshqaruv!$C$12),OR($S751="",$S751&gt;Boshqaruv!$C$12)),"Ha",""))</f>
        <v/>
      </c>
      <c r="U751" s="13"/>
      <c r="V751" s="12"/>
      <c r="W751" s="14" t="str">
        <f aca="false">IF(OR($B751="",$C751=""),"",IF(COUNTIFS($B$5:$B$1804,$B751,$C$5:$C$1804,$C751)&gt;1,"Takror",""))</f>
        <v/>
      </c>
    </row>
    <row r="752" customFormat="false" ht="15" hidden="false" customHeight="false" outlineLevel="0" collapsed="false">
      <c r="A752" s="8" t="n">
        <v>748</v>
      </c>
      <c r="B752" s="12"/>
      <c r="C752" s="13"/>
      <c r="D752" s="24"/>
      <c r="E752" s="25"/>
      <c r="F752" s="12"/>
      <c r="G752" s="12"/>
      <c r="H752" s="25"/>
      <c r="I752" s="26" t="str">
        <f aca="false">IF(OR($B752="",$C752=""),"",$B752&amp;" ("&amp;DAY($C752)&amp;"."&amp;MONTH($C752)&amp;"."&amp;YEAR($C752)&amp;")")</f>
        <v/>
      </c>
      <c r="J752" s="14" t="str">
        <f aca="false">IF($C752="","",INT((Boshqaruv!$C$12-$C752)/365.25))</f>
        <v/>
      </c>
      <c r="K752" s="14" t="str">
        <f aca="false">IF($J752="","",IF($J752&lt;=14,"Ha","Yo'q"))</f>
        <v/>
      </c>
      <c r="L752" s="13"/>
      <c r="M752" s="13"/>
      <c r="N752" s="14" t="str">
        <f aca="false">IF($B752="","",IF(AND(OR($L752="",$L752&lt;=Boshqaruv!$C$12),OR($M752="",$M752&gt;Boshqaruv!$C$12)),"Ha",""))</f>
        <v/>
      </c>
      <c r="O752" s="25"/>
      <c r="P752" s="25"/>
      <c r="Q752" s="12"/>
      <c r="R752" s="13"/>
      <c r="S752" s="13"/>
      <c r="T752" s="14" t="str">
        <f aca="false">IF($B752="","",IF(AND($P752="Ha",$N752="Ha",OR($R752="",$R752&lt;=Boshqaruv!$C$12),OR($S752="",$S752&gt;Boshqaruv!$C$12)),"Ha",""))</f>
        <v/>
      </c>
      <c r="U752" s="13"/>
      <c r="V752" s="12"/>
      <c r="W752" s="14" t="str">
        <f aca="false">IF(OR($B752="",$C752=""),"",IF(COUNTIFS($B$5:$B$1804,$B752,$C$5:$C$1804,$C752)&gt;1,"Takror",""))</f>
        <v/>
      </c>
    </row>
    <row r="753" customFormat="false" ht="15" hidden="false" customHeight="false" outlineLevel="0" collapsed="false">
      <c r="A753" s="8" t="n">
        <v>749</v>
      </c>
      <c r="B753" s="12"/>
      <c r="C753" s="13"/>
      <c r="D753" s="24"/>
      <c r="E753" s="25"/>
      <c r="F753" s="12"/>
      <c r="G753" s="12"/>
      <c r="H753" s="25"/>
      <c r="I753" s="26" t="str">
        <f aca="false">IF(OR($B753="",$C753=""),"",$B753&amp;" ("&amp;DAY($C753)&amp;"."&amp;MONTH($C753)&amp;"."&amp;YEAR($C753)&amp;")")</f>
        <v/>
      </c>
      <c r="J753" s="14" t="str">
        <f aca="false">IF($C753="","",INT((Boshqaruv!$C$12-$C753)/365.25))</f>
        <v/>
      </c>
      <c r="K753" s="14" t="str">
        <f aca="false">IF($J753="","",IF($J753&lt;=14,"Ha","Yo'q"))</f>
        <v/>
      </c>
      <c r="L753" s="13"/>
      <c r="M753" s="13"/>
      <c r="N753" s="14" t="str">
        <f aca="false">IF($B753="","",IF(AND(OR($L753="",$L753&lt;=Boshqaruv!$C$12),OR($M753="",$M753&gt;Boshqaruv!$C$12)),"Ha",""))</f>
        <v/>
      </c>
      <c r="O753" s="25"/>
      <c r="P753" s="25"/>
      <c r="Q753" s="12"/>
      <c r="R753" s="13"/>
      <c r="S753" s="13"/>
      <c r="T753" s="14" t="str">
        <f aca="false">IF($B753="","",IF(AND($P753="Ha",$N753="Ha",OR($R753="",$R753&lt;=Boshqaruv!$C$12),OR($S753="",$S753&gt;Boshqaruv!$C$12)),"Ha",""))</f>
        <v/>
      </c>
      <c r="U753" s="13"/>
      <c r="V753" s="12"/>
      <c r="W753" s="14" t="str">
        <f aca="false">IF(OR($B753="",$C753=""),"",IF(COUNTIFS($B$5:$B$1804,$B753,$C$5:$C$1804,$C753)&gt;1,"Takror",""))</f>
        <v/>
      </c>
    </row>
    <row r="754" customFormat="false" ht="15" hidden="false" customHeight="false" outlineLevel="0" collapsed="false">
      <c r="A754" s="8" t="n">
        <v>750</v>
      </c>
      <c r="B754" s="12"/>
      <c r="C754" s="13"/>
      <c r="D754" s="24"/>
      <c r="E754" s="25"/>
      <c r="F754" s="12"/>
      <c r="G754" s="12"/>
      <c r="H754" s="25"/>
      <c r="I754" s="26" t="str">
        <f aca="false">IF(OR($B754="",$C754=""),"",$B754&amp;" ("&amp;DAY($C754)&amp;"."&amp;MONTH($C754)&amp;"."&amp;YEAR($C754)&amp;")")</f>
        <v/>
      </c>
      <c r="J754" s="14" t="str">
        <f aca="false">IF($C754="","",INT((Boshqaruv!$C$12-$C754)/365.25))</f>
        <v/>
      </c>
      <c r="K754" s="14" t="str">
        <f aca="false">IF($J754="","",IF($J754&lt;=14,"Ha","Yo'q"))</f>
        <v/>
      </c>
      <c r="L754" s="13"/>
      <c r="M754" s="13"/>
      <c r="N754" s="14" t="str">
        <f aca="false">IF($B754="","",IF(AND(OR($L754="",$L754&lt;=Boshqaruv!$C$12),OR($M754="",$M754&gt;Boshqaruv!$C$12)),"Ha",""))</f>
        <v/>
      </c>
      <c r="O754" s="25"/>
      <c r="P754" s="25"/>
      <c r="Q754" s="12"/>
      <c r="R754" s="13"/>
      <c r="S754" s="13"/>
      <c r="T754" s="14" t="str">
        <f aca="false">IF($B754="","",IF(AND($P754="Ha",$N754="Ha",OR($R754="",$R754&lt;=Boshqaruv!$C$12),OR($S754="",$S754&gt;Boshqaruv!$C$12)),"Ha",""))</f>
        <v/>
      </c>
      <c r="U754" s="13"/>
      <c r="V754" s="12"/>
      <c r="W754" s="14" t="str">
        <f aca="false">IF(OR($B754="",$C754=""),"",IF(COUNTIFS($B$5:$B$1804,$B754,$C$5:$C$1804,$C754)&gt;1,"Takror",""))</f>
        <v/>
      </c>
    </row>
    <row r="755" customFormat="false" ht="15" hidden="false" customHeight="false" outlineLevel="0" collapsed="false">
      <c r="A755" s="8" t="n">
        <v>751</v>
      </c>
      <c r="B755" s="12"/>
      <c r="C755" s="13"/>
      <c r="D755" s="24"/>
      <c r="E755" s="25"/>
      <c r="F755" s="12"/>
      <c r="G755" s="12"/>
      <c r="H755" s="25"/>
      <c r="I755" s="26" t="str">
        <f aca="false">IF(OR($B755="",$C755=""),"",$B755&amp;" ("&amp;DAY($C755)&amp;"."&amp;MONTH($C755)&amp;"."&amp;YEAR($C755)&amp;")")</f>
        <v/>
      </c>
      <c r="J755" s="14" t="str">
        <f aca="false">IF($C755="","",INT((Boshqaruv!$C$12-$C755)/365.25))</f>
        <v/>
      </c>
      <c r="K755" s="14" t="str">
        <f aca="false">IF($J755="","",IF($J755&lt;=14,"Ha","Yo'q"))</f>
        <v/>
      </c>
      <c r="L755" s="13"/>
      <c r="M755" s="13"/>
      <c r="N755" s="14" t="str">
        <f aca="false">IF($B755="","",IF(AND(OR($L755="",$L755&lt;=Boshqaruv!$C$12),OR($M755="",$M755&gt;Boshqaruv!$C$12)),"Ha",""))</f>
        <v/>
      </c>
      <c r="O755" s="25"/>
      <c r="P755" s="25"/>
      <c r="Q755" s="12"/>
      <c r="R755" s="13"/>
      <c r="S755" s="13"/>
      <c r="T755" s="14" t="str">
        <f aca="false">IF($B755="","",IF(AND($P755="Ha",$N755="Ha",OR($R755="",$R755&lt;=Boshqaruv!$C$12),OR($S755="",$S755&gt;Boshqaruv!$C$12)),"Ha",""))</f>
        <v/>
      </c>
      <c r="U755" s="13"/>
      <c r="V755" s="12"/>
      <c r="W755" s="14" t="str">
        <f aca="false">IF(OR($B755="",$C755=""),"",IF(COUNTIFS($B$5:$B$1804,$B755,$C$5:$C$1804,$C755)&gt;1,"Takror",""))</f>
        <v/>
      </c>
    </row>
    <row r="756" customFormat="false" ht="15" hidden="false" customHeight="false" outlineLevel="0" collapsed="false">
      <c r="A756" s="8" t="n">
        <v>752</v>
      </c>
      <c r="B756" s="12"/>
      <c r="C756" s="13"/>
      <c r="D756" s="24"/>
      <c r="E756" s="25"/>
      <c r="F756" s="12"/>
      <c r="G756" s="12"/>
      <c r="H756" s="25"/>
      <c r="I756" s="26" t="str">
        <f aca="false">IF(OR($B756="",$C756=""),"",$B756&amp;" ("&amp;DAY($C756)&amp;"."&amp;MONTH($C756)&amp;"."&amp;YEAR($C756)&amp;")")</f>
        <v/>
      </c>
      <c r="J756" s="14" t="str">
        <f aca="false">IF($C756="","",INT((Boshqaruv!$C$12-$C756)/365.25))</f>
        <v/>
      </c>
      <c r="K756" s="14" t="str">
        <f aca="false">IF($J756="","",IF($J756&lt;=14,"Ha","Yo'q"))</f>
        <v/>
      </c>
      <c r="L756" s="13"/>
      <c r="M756" s="13"/>
      <c r="N756" s="14" t="str">
        <f aca="false">IF($B756="","",IF(AND(OR($L756="",$L756&lt;=Boshqaruv!$C$12),OR($M756="",$M756&gt;Boshqaruv!$C$12)),"Ha",""))</f>
        <v/>
      </c>
      <c r="O756" s="25"/>
      <c r="P756" s="25"/>
      <c r="Q756" s="12"/>
      <c r="R756" s="13"/>
      <c r="S756" s="13"/>
      <c r="T756" s="14" t="str">
        <f aca="false">IF($B756="","",IF(AND($P756="Ha",$N756="Ha",OR($R756="",$R756&lt;=Boshqaruv!$C$12),OR($S756="",$S756&gt;Boshqaruv!$C$12)),"Ha",""))</f>
        <v/>
      </c>
      <c r="U756" s="13"/>
      <c r="V756" s="12"/>
      <c r="W756" s="14" t="str">
        <f aca="false">IF(OR($B756="",$C756=""),"",IF(COUNTIFS($B$5:$B$1804,$B756,$C$5:$C$1804,$C756)&gt;1,"Takror",""))</f>
        <v/>
      </c>
    </row>
    <row r="757" customFormat="false" ht="15" hidden="false" customHeight="false" outlineLevel="0" collapsed="false">
      <c r="A757" s="8" t="n">
        <v>753</v>
      </c>
      <c r="B757" s="12"/>
      <c r="C757" s="13"/>
      <c r="D757" s="24"/>
      <c r="E757" s="25"/>
      <c r="F757" s="12"/>
      <c r="G757" s="12"/>
      <c r="H757" s="25"/>
      <c r="I757" s="26" t="str">
        <f aca="false">IF(OR($B757="",$C757=""),"",$B757&amp;" ("&amp;DAY($C757)&amp;"."&amp;MONTH($C757)&amp;"."&amp;YEAR($C757)&amp;")")</f>
        <v/>
      </c>
      <c r="J757" s="14" t="str">
        <f aca="false">IF($C757="","",INT((Boshqaruv!$C$12-$C757)/365.25))</f>
        <v/>
      </c>
      <c r="K757" s="14" t="str">
        <f aca="false">IF($J757="","",IF($J757&lt;=14,"Ha","Yo'q"))</f>
        <v/>
      </c>
      <c r="L757" s="13"/>
      <c r="M757" s="13"/>
      <c r="N757" s="14" t="str">
        <f aca="false">IF($B757="","",IF(AND(OR($L757="",$L757&lt;=Boshqaruv!$C$12),OR($M757="",$M757&gt;Boshqaruv!$C$12)),"Ha",""))</f>
        <v/>
      </c>
      <c r="O757" s="25"/>
      <c r="P757" s="25"/>
      <c r="Q757" s="12"/>
      <c r="R757" s="13"/>
      <c r="S757" s="13"/>
      <c r="T757" s="14" t="str">
        <f aca="false">IF($B757="","",IF(AND($P757="Ha",$N757="Ha",OR($R757="",$R757&lt;=Boshqaruv!$C$12),OR($S757="",$S757&gt;Boshqaruv!$C$12)),"Ha",""))</f>
        <v/>
      </c>
      <c r="U757" s="13"/>
      <c r="V757" s="12"/>
      <c r="W757" s="14" t="str">
        <f aca="false">IF(OR($B757="",$C757=""),"",IF(COUNTIFS($B$5:$B$1804,$B757,$C$5:$C$1804,$C757)&gt;1,"Takror",""))</f>
        <v/>
      </c>
    </row>
    <row r="758" customFormat="false" ht="15" hidden="false" customHeight="false" outlineLevel="0" collapsed="false">
      <c r="A758" s="8" t="n">
        <v>754</v>
      </c>
      <c r="B758" s="12"/>
      <c r="C758" s="13"/>
      <c r="D758" s="24"/>
      <c r="E758" s="25"/>
      <c r="F758" s="12"/>
      <c r="G758" s="12"/>
      <c r="H758" s="25"/>
      <c r="I758" s="26" t="str">
        <f aca="false">IF(OR($B758="",$C758=""),"",$B758&amp;" ("&amp;DAY($C758)&amp;"."&amp;MONTH($C758)&amp;"."&amp;YEAR($C758)&amp;")")</f>
        <v/>
      </c>
      <c r="J758" s="14" t="str">
        <f aca="false">IF($C758="","",INT((Boshqaruv!$C$12-$C758)/365.25))</f>
        <v/>
      </c>
      <c r="K758" s="14" t="str">
        <f aca="false">IF($J758="","",IF($J758&lt;=14,"Ha","Yo'q"))</f>
        <v/>
      </c>
      <c r="L758" s="13"/>
      <c r="M758" s="13"/>
      <c r="N758" s="14" t="str">
        <f aca="false">IF($B758="","",IF(AND(OR($L758="",$L758&lt;=Boshqaruv!$C$12),OR($M758="",$M758&gt;Boshqaruv!$C$12)),"Ha",""))</f>
        <v/>
      </c>
      <c r="O758" s="25"/>
      <c r="P758" s="25"/>
      <c r="Q758" s="12"/>
      <c r="R758" s="13"/>
      <c r="S758" s="13"/>
      <c r="T758" s="14" t="str">
        <f aca="false">IF($B758="","",IF(AND($P758="Ha",$N758="Ha",OR($R758="",$R758&lt;=Boshqaruv!$C$12),OR($S758="",$S758&gt;Boshqaruv!$C$12)),"Ha",""))</f>
        <v/>
      </c>
      <c r="U758" s="13"/>
      <c r="V758" s="12"/>
      <c r="W758" s="14" t="str">
        <f aca="false">IF(OR($B758="",$C758=""),"",IF(COUNTIFS($B$5:$B$1804,$B758,$C$5:$C$1804,$C758)&gt;1,"Takror",""))</f>
        <v/>
      </c>
    </row>
    <row r="759" customFormat="false" ht="15" hidden="false" customHeight="false" outlineLevel="0" collapsed="false">
      <c r="A759" s="8" t="n">
        <v>755</v>
      </c>
      <c r="B759" s="12"/>
      <c r="C759" s="13"/>
      <c r="D759" s="24"/>
      <c r="E759" s="25"/>
      <c r="F759" s="12"/>
      <c r="G759" s="12"/>
      <c r="H759" s="25"/>
      <c r="I759" s="26" t="str">
        <f aca="false">IF(OR($B759="",$C759=""),"",$B759&amp;" ("&amp;DAY($C759)&amp;"."&amp;MONTH($C759)&amp;"."&amp;YEAR($C759)&amp;")")</f>
        <v/>
      </c>
      <c r="J759" s="14" t="str">
        <f aca="false">IF($C759="","",INT((Boshqaruv!$C$12-$C759)/365.25))</f>
        <v/>
      </c>
      <c r="K759" s="14" t="str">
        <f aca="false">IF($J759="","",IF($J759&lt;=14,"Ha","Yo'q"))</f>
        <v/>
      </c>
      <c r="L759" s="13"/>
      <c r="M759" s="13"/>
      <c r="N759" s="14" t="str">
        <f aca="false">IF($B759="","",IF(AND(OR($L759="",$L759&lt;=Boshqaruv!$C$12),OR($M759="",$M759&gt;Boshqaruv!$C$12)),"Ha",""))</f>
        <v/>
      </c>
      <c r="O759" s="25"/>
      <c r="P759" s="25"/>
      <c r="Q759" s="12"/>
      <c r="R759" s="13"/>
      <c r="S759" s="13"/>
      <c r="T759" s="14" t="str">
        <f aca="false">IF($B759="","",IF(AND($P759="Ha",$N759="Ha",OR($R759="",$R759&lt;=Boshqaruv!$C$12),OR($S759="",$S759&gt;Boshqaruv!$C$12)),"Ha",""))</f>
        <v/>
      </c>
      <c r="U759" s="13"/>
      <c r="V759" s="12"/>
      <c r="W759" s="14" t="str">
        <f aca="false">IF(OR($B759="",$C759=""),"",IF(COUNTIFS($B$5:$B$1804,$B759,$C$5:$C$1804,$C759)&gt;1,"Takror",""))</f>
        <v/>
      </c>
    </row>
    <row r="760" customFormat="false" ht="15" hidden="false" customHeight="false" outlineLevel="0" collapsed="false">
      <c r="A760" s="8" t="n">
        <v>756</v>
      </c>
      <c r="B760" s="12"/>
      <c r="C760" s="13"/>
      <c r="D760" s="24"/>
      <c r="E760" s="25"/>
      <c r="F760" s="12"/>
      <c r="G760" s="12"/>
      <c r="H760" s="25"/>
      <c r="I760" s="26" t="str">
        <f aca="false">IF(OR($B760="",$C760=""),"",$B760&amp;" ("&amp;DAY($C760)&amp;"."&amp;MONTH($C760)&amp;"."&amp;YEAR($C760)&amp;")")</f>
        <v/>
      </c>
      <c r="J760" s="14" t="str">
        <f aca="false">IF($C760="","",INT((Boshqaruv!$C$12-$C760)/365.25))</f>
        <v/>
      </c>
      <c r="K760" s="14" t="str">
        <f aca="false">IF($J760="","",IF($J760&lt;=14,"Ha","Yo'q"))</f>
        <v/>
      </c>
      <c r="L760" s="13"/>
      <c r="M760" s="13"/>
      <c r="N760" s="14" t="str">
        <f aca="false">IF($B760="","",IF(AND(OR($L760="",$L760&lt;=Boshqaruv!$C$12),OR($M760="",$M760&gt;Boshqaruv!$C$12)),"Ha",""))</f>
        <v/>
      </c>
      <c r="O760" s="25"/>
      <c r="P760" s="25"/>
      <c r="Q760" s="12"/>
      <c r="R760" s="13"/>
      <c r="S760" s="13"/>
      <c r="T760" s="14" t="str">
        <f aca="false">IF($B760="","",IF(AND($P760="Ha",$N760="Ha",OR($R760="",$R760&lt;=Boshqaruv!$C$12),OR($S760="",$S760&gt;Boshqaruv!$C$12)),"Ha",""))</f>
        <v/>
      </c>
      <c r="U760" s="13"/>
      <c r="V760" s="12"/>
      <c r="W760" s="14" t="str">
        <f aca="false">IF(OR($B760="",$C760=""),"",IF(COUNTIFS($B$5:$B$1804,$B760,$C$5:$C$1804,$C760)&gt;1,"Takror",""))</f>
        <v/>
      </c>
    </row>
    <row r="761" customFormat="false" ht="15" hidden="false" customHeight="false" outlineLevel="0" collapsed="false">
      <c r="A761" s="8" t="n">
        <v>757</v>
      </c>
      <c r="B761" s="12"/>
      <c r="C761" s="13"/>
      <c r="D761" s="24"/>
      <c r="E761" s="25"/>
      <c r="F761" s="12"/>
      <c r="G761" s="12"/>
      <c r="H761" s="25"/>
      <c r="I761" s="26" t="str">
        <f aca="false">IF(OR($B761="",$C761=""),"",$B761&amp;" ("&amp;DAY($C761)&amp;"."&amp;MONTH($C761)&amp;"."&amp;YEAR($C761)&amp;")")</f>
        <v/>
      </c>
      <c r="J761" s="14" t="str">
        <f aca="false">IF($C761="","",INT((Boshqaruv!$C$12-$C761)/365.25))</f>
        <v/>
      </c>
      <c r="K761" s="14" t="str">
        <f aca="false">IF($J761="","",IF($J761&lt;=14,"Ha","Yo'q"))</f>
        <v/>
      </c>
      <c r="L761" s="13"/>
      <c r="M761" s="13"/>
      <c r="N761" s="14" t="str">
        <f aca="false">IF($B761="","",IF(AND(OR($L761="",$L761&lt;=Boshqaruv!$C$12),OR($M761="",$M761&gt;Boshqaruv!$C$12)),"Ha",""))</f>
        <v/>
      </c>
      <c r="O761" s="25"/>
      <c r="P761" s="25"/>
      <c r="Q761" s="12"/>
      <c r="R761" s="13"/>
      <c r="S761" s="13"/>
      <c r="T761" s="14" t="str">
        <f aca="false">IF($B761="","",IF(AND($P761="Ha",$N761="Ha",OR($R761="",$R761&lt;=Boshqaruv!$C$12),OR($S761="",$S761&gt;Boshqaruv!$C$12)),"Ha",""))</f>
        <v/>
      </c>
      <c r="U761" s="13"/>
      <c r="V761" s="12"/>
      <c r="W761" s="14" t="str">
        <f aca="false">IF(OR($B761="",$C761=""),"",IF(COUNTIFS($B$5:$B$1804,$B761,$C$5:$C$1804,$C761)&gt;1,"Takror",""))</f>
        <v/>
      </c>
    </row>
    <row r="762" customFormat="false" ht="15" hidden="false" customHeight="false" outlineLevel="0" collapsed="false">
      <c r="A762" s="8" t="n">
        <v>758</v>
      </c>
      <c r="B762" s="12"/>
      <c r="C762" s="13"/>
      <c r="D762" s="24"/>
      <c r="E762" s="25"/>
      <c r="F762" s="12"/>
      <c r="G762" s="12"/>
      <c r="H762" s="25"/>
      <c r="I762" s="26" t="str">
        <f aca="false">IF(OR($B762="",$C762=""),"",$B762&amp;" ("&amp;DAY($C762)&amp;"."&amp;MONTH($C762)&amp;"."&amp;YEAR($C762)&amp;")")</f>
        <v/>
      </c>
      <c r="J762" s="14" t="str">
        <f aca="false">IF($C762="","",INT((Boshqaruv!$C$12-$C762)/365.25))</f>
        <v/>
      </c>
      <c r="K762" s="14" t="str">
        <f aca="false">IF($J762="","",IF($J762&lt;=14,"Ha","Yo'q"))</f>
        <v/>
      </c>
      <c r="L762" s="13"/>
      <c r="M762" s="13"/>
      <c r="N762" s="14" t="str">
        <f aca="false">IF($B762="","",IF(AND(OR($L762="",$L762&lt;=Boshqaruv!$C$12),OR($M762="",$M762&gt;Boshqaruv!$C$12)),"Ha",""))</f>
        <v/>
      </c>
      <c r="O762" s="25"/>
      <c r="P762" s="25"/>
      <c r="Q762" s="12"/>
      <c r="R762" s="13"/>
      <c r="S762" s="13"/>
      <c r="T762" s="14" t="str">
        <f aca="false">IF($B762="","",IF(AND($P762="Ha",$N762="Ha",OR($R762="",$R762&lt;=Boshqaruv!$C$12),OR($S762="",$S762&gt;Boshqaruv!$C$12)),"Ha",""))</f>
        <v/>
      </c>
      <c r="U762" s="13"/>
      <c r="V762" s="12"/>
      <c r="W762" s="14" t="str">
        <f aca="false">IF(OR($B762="",$C762=""),"",IF(COUNTIFS($B$5:$B$1804,$B762,$C$5:$C$1804,$C762)&gt;1,"Takror",""))</f>
        <v/>
      </c>
    </row>
    <row r="763" customFormat="false" ht="15" hidden="false" customHeight="false" outlineLevel="0" collapsed="false">
      <c r="A763" s="8" t="n">
        <v>759</v>
      </c>
      <c r="B763" s="12"/>
      <c r="C763" s="13"/>
      <c r="D763" s="24"/>
      <c r="E763" s="25"/>
      <c r="F763" s="12"/>
      <c r="G763" s="12"/>
      <c r="H763" s="25"/>
      <c r="I763" s="26" t="str">
        <f aca="false">IF(OR($B763="",$C763=""),"",$B763&amp;" ("&amp;DAY($C763)&amp;"."&amp;MONTH($C763)&amp;"."&amp;YEAR($C763)&amp;")")</f>
        <v/>
      </c>
      <c r="J763" s="14" t="str">
        <f aca="false">IF($C763="","",INT((Boshqaruv!$C$12-$C763)/365.25))</f>
        <v/>
      </c>
      <c r="K763" s="14" t="str">
        <f aca="false">IF($J763="","",IF($J763&lt;=14,"Ha","Yo'q"))</f>
        <v/>
      </c>
      <c r="L763" s="13"/>
      <c r="M763" s="13"/>
      <c r="N763" s="14" t="str">
        <f aca="false">IF($B763="","",IF(AND(OR($L763="",$L763&lt;=Boshqaruv!$C$12),OR($M763="",$M763&gt;Boshqaruv!$C$12)),"Ha",""))</f>
        <v/>
      </c>
      <c r="O763" s="25"/>
      <c r="P763" s="25"/>
      <c r="Q763" s="12"/>
      <c r="R763" s="13"/>
      <c r="S763" s="13"/>
      <c r="T763" s="14" t="str">
        <f aca="false">IF($B763="","",IF(AND($P763="Ha",$N763="Ha",OR($R763="",$R763&lt;=Boshqaruv!$C$12),OR($S763="",$S763&gt;Boshqaruv!$C$12)),"Ha",""))</f>
        <v/>
      </c>
      <c r="U763" s="13"/>
      <c r="V763" s="12"/>
      <c r="W763" s="14" t="str">
        <f aca="false">IF(OR($B763="",$C763=""),"",IF(COUNTIFS($B$5:$B$1804,$B763,$C$5:$C$1804,$C763)&gt;1,"Takror",""))</f>
        <v/>
      </c>
    </row>
    <row r="764" customFormat="false" ht="15" hidden="false" customHeight="false" outlineLevel="0" collapsed="false">
      <c r="A764" s="8" t="n">
        <v>760</v>
      </c>
      <c r="B764" s="12"/>
      <c r="C764" s="13"/>
      <c r="D764" s="24"/>
      <c r="E764" s="25"/>
      <c r="F764" s="12"/>
      <c r="G764" s="12"/>
      <c r="H764" s="25"/>
      <c r="I764" s="26" t="str">
        <f aca="false">IF(OR($B764="",$C764=""),"",$B764&amp;" ("&amp;DAY($C764)&amp;"."&amp;MONTH($C764)&amp;"."&amp;YEAR($C764)&amp;")")</f>
        <v/>
      </c>
      <c r="J764" s="14" t="str">
        <f aca="false">IF($C764="","",INT((Boshqaruv!$C$12-$C764)/365.25))</f>
        <v/>
      </c>
      <c r="K764" s="14" t="str">
        <f aca="false">IF($J764="","",IF($J764&lt;=14,"Ha","Yo'q"))</f>
        <v/>
      </c>
      <c r="L764" s="13"/>
      <c r="M764" s="13"/>
      <c r="N764" s="14" t="str">
        <f aca="false">IF($B764="","",IF(AND(OR($L764="",$L764&lt;=Boshqaruv!$C$12),OR($M764="",$M764&gt;Boshqaruv!$C$12)),"Ha",""))</f>
        <v/>
      </c>
      <c r="O764" s="25"/>
      <c r="P764" s="25"/>
      <c r="Q764" s="12"/>
      <c r="R764" s="13"/>
      <c r="S764" s="13"/>
      <c r="T764" s="14" t="str">
        <f aca="false">IF($B764="","",IF(AND($P764="Ha",$N764="Ha",OR($R764="",$R764&lt;=Boshqaruv!$C$12),OR($S764="",$S764&gt;Boshqaruv!$C$12)),"Ha",""))</f>
        <v/>
      </c>
      <c r="U764" s="13"/>
      <c r="V764" s="12"/>
      <c r="W764" s="14" t="str">
        <f aca="false">IF(OR($B764="",$C764=""),"",IF(COUNTIFS($B$5:$B$1804,$B764,$C$5:$C$1804,$C764)&gt;1,"Takror",""))</f>
        <v/>
      </c>
    </row>
    <row r="765" customFormat="false" ht="15" hidden="false" customHeight="false" outlineLevel="0" collapsed="false">
      <c r="A765" s="8" t="n">
        <v>761</v>
      </c>
      <c r="B765" s="12"/>
      <c r="C765" s="13"/>
      <c r="D765" s="24"/>
      <c r="E765" s="25"/>
      <c r="F765" s="12"/>
      <c r="G765" s="12"/>
      <c r="H765" s="25"/>
      <c r="I765" s="26" t="str">
        <f aca="false">IF(OR($B765="",$C765=""),"",$B765&amp;" ("&amp;DAY($C765)&amp;"."&amp;MONTH($C765)&amp;"."&amp;YEAR($C765)&amp;")")</f>
        <v/>
      </c>
      <c r="J765" s="14" t="str">
        <f aca="false">IF($C765="","",INT((Boshqaruv!$C$12-$C765)/365.25))</f>
        <v/>
      </c>
      <c r="K765" s="14" t="str">
        <f aca="false">IF($J765="","",IF($J765&lt;=14,"Ha","Yo'q"))</f>
        <v/>
      </c>
      <c r="L765" s="13"/>
      <c r="M765" s="13"/>
      <c r="N765" s="14" t="str">
        <f aca="false">IF($B765="","",IF(AND(OR($L765="",$L765&lt;=Boshqaruv!$C$12),OR($M765="",$M765&gt;Boshqaruv!$C$12)),"Ha",""))</f>
        <v/>
      </c>
      <c r="O765" s="25"/>
      <c r="P765" s="25"/>
      <c r="Q765" s="12"/>
      <c r="R765" s="13"/>
      <c r="S765" s="13"/>
      <c r="T765" s="14" t="str">
        <f aca="false">IF($B765="","",IF(AND($P765="Ha",$N765="Ha",OR($R765="",$R765&lt;=Boshqaruv!$C$12),OR($S765="",$S765&gt;Boshqaruv!$C$12)),"Ha",""))</f>
        <v/>
      </c>
      <c r="U765" s="13"/>
      <c r="V765" s="12"/>
      <c r="W765" s="14" t="str">
        <f aca="false">IF(OR($B765="",$C765=""),"",IF(COUNTIFS($B$5:$B$1804,$B765,$C$5:$C$1804,$C765)&gt;1,"Takror",""))</f>
        <v/>
      </c>
    </row>
    <row r="766" customFormat="false" ht="15" hidden="false" customHeight="false" outlineLevel="0" collapsed="false">
      <c r="A766" s="8" t="n">
        <v>762</v>
      </c>
      <c r="B766" s="12"/>
      <c r="C766" s="13"/>
      <c r="D766" s="24"/>
      <c r="E766" s="25"/>
      <c r="F766" s="12"/>
      <c r="G766" s="12"/>
      <c r="H766" s="25"/>
      <c r="I766" s="26" t="str">
        <f aca="false">IF(OR($B766="",$C766=""),"",$B766&amp;" ("&amp;DAY($C766)&amp;"."&amp;MONTH($C766)&amp;"."&amp;YEAR($C766)&amp;")")</f>
        <v/>
      </c>
      <c r="J766" s="14" t="str">
        <f aca="false">IF($C766="","",INT((Boshqaruv!$C$12-$C766)/365.25))</f>
        <v/>
      </c>
      <c r="K766" s="14" t="str">
        <f aca="false">IF($J766="","",IF($J766&lt;=14,"Ha","Yo'q"))</f>
        <v/>
      </c>
      <c r="L766" s="13"/>
      <c r="M766" s="13"/>
      <c r="N766" s="14" t="str">
        <f aca="false">IF($B766="","",IF(AND(OR($L766="",$L766&lt;=Boshqaruv!$C$12),OR($M766="",$M766&gt;Boshqaruv!$C$12)),"Ha",""))</f>
        <v/>
      </c>
      <c r="O766" s="25"/>
      <c r="P766" s="25"/>
      <c r="Q766" s="12"/>
      <c r="R766" s="13"/>
      <c r="S766" s="13"/>
      <c r="T766" s="14" t="str">
        <f aca="false">IF($B766="","",IF(AND($P766="Ha",$N766="Ha",OR($R766="",$R766&lt;=Boshqaruv!$C$12),OR($S766="",$S766&gt;Boshqaruv!$C$12)),"Ha",""))</f>
        <v/>
      </c>
      <c r="U766" s="13"/>
      <c r="V766" s="12"/>
      <c r="W766" s="14" t="str">
        <f aca="false">IF(OR($B766="",$C766=""),"",IF(COUNTIFS($B$5:$B$1804,$B766,$C$5:$C$1804,$C766)&gt;1,"Takror",""))</f>
        <v/>
      </c>
    </row>
    <row r="767" customFormat="false" ht="15" hidden="false" customHeight="false" outlineLevel="0" collapsed="false">
      <c r="A767" s="8" t="n">
        <v>763</v>
      </c>
      <c r="B767" s="12"/>
      <c r="C767" s="13"/>
      <c r="D767" s="24"/>
      <c r="E767" s="25"/>
      <c r="F767" s="12"/>
      <c r="G767" s="12"/>
      <c r="H767" s="25"/>
      <c r="I767" s="26" t="str">
        <f aca="false">IF(OR($B767="",$C767=""),"",$B767&amp;" ("&amp;DAY($C767)&amp;"."&amp;MONTH($C767)&amp;"."&amp;YEAR($C767)&amp;")")</f>
        <v/>
      </c>
      <c r="J767" s="14" t="str">
        <f aca="false">IF($C767="","",INT((Boshqaruv!$C$12-$C767)/365.25))</f>
        <v/>
      </c>
      <c r="K767" s="14" t="str">
        <f aca="false">IF($J767="","",IF($J767&lt;=14,"Ha","Yo'q"))</f>
        <v/>
      </c>
      <c r="L767" s="13"/>
      <c r="M767" s="13"/>
      <c r="N767" s="14" t="str">
        <f aca="false">IF($B767="","",IF(AND(OR($L767="",$L767&lt;=Boshqaruv!$C$12),OR($M767="",$M767&gt;Boshqaruv!$C$12)),"Ha",""))</f>
        <v/>
      </c>
      <c r="O767" s="25"/>
      <c r="P767" s="25"/>
      <c r="Q767" s="12"/>
      <c r="R767" s="13"/>
      <c r="S767" s="13"/>
      <c r="T767" s="14" t="str">
        <f aca="false">IF($B767="","",IF(AND($P767="Ha",$N767="Ha",OR($R767="",$R767&lt;=Boshqaruv!$C$12),OR($S767="",$S767&gt;Boshqaruv!$C$12)),"Ha",""))</f>
        <v/>
      </c>
      <c r="U767" s="13"/>
      <c r="V767" s="12"/>
      <c r="W767" s="14" t="str">
        <f aca="false">IF(OR($B767="",$C767=""),"",IF(COUNTIFS($B$5:$B$1804,$B767,$C$5:$C$1804,$C767)&gt;1,"Takror",""))</f>
        <v/>
      </c>
    </row>
    <row r="768" customFormat="false" ht="15" hidden="false" customHeight="false" outlineLevel="0" collapsed="false">
      <c r="A768" s="8" t="n">
        <v>764</v>
      </c>
      <c r="B768" s="12"/>
      <c r="C768" s="13"/>
      <c r="D768" s="24"/>
      <c r="E768" s="25"/>
      <c r="F768" s="12"/>
      <c r="G768" s="12"/>
      <c r="H768" s="25"/>
      <c r="I768" s="26" t="str">
        <f aca="false">IF(OR($B768="",$C768=""),"",$B768&amp;" ("&amp;DAY($C768)&amp;"."&amp;MONTH($C768)&amp;"."&amp;YEAR($C768)&amp;")")</f>
        <v/>
      </c>
      <c r="J768" s="14" t="str">
        <f aca="false">IF($C768="","",INT((Boshqaruv!$C$12-$C768)/365.25))</f>
        <v/>
      </c>
      <c r="K768" s="14" t="str">
        <f aca="false">IF($J768="","",IF($J768&lt;=14,"Ha","Yo'q"))</f>
        <v/>
      </c>
      <c r="L768" s="13"/>
      <c r="M768" s="13"/>
      <c r="N768" s="14" t="str">
        <f aca="false">IF($B768="","",IF(AND(OR($L768="",$L768&lt;=Boshqaruv!$C$12),OR($M768="",$M768&gt;Boshqaruv!$C$12)),"Ha",""))</f>
        <v/>
      </c>
      <c r="O768" s="25"/>
      <c r="P768" s="25"/>
      <c r="Q768" s="12"/>
      <c r="R768" s="13"/>
      <c r="S768" s="13"/>
      <c r="T768" s="14" t="str">
        <f aca="false">IF($B768="","",IF(AND($P768="Ha",$N768="Ha",OR($R768="",$R768&lt;=Boshqaruv!$C$12),OR($S768="",$S768&gt;Boshqaruv!$C$12)),"Ha",""))</f>
        <v/>
      </c>
      <c r="U768" s="13"/>
      <c r="V768" s="12"/>
      <c r="W768" s="14" t="str">
        <f aca="false">IF(OR($B768="",$C768=""),"",IF(COUNTIFS($B$5:$B$1804,$B768,$C$5:$C$1804,$C768)&gt;1,"Takror",""))</f>
        <v/>
      </c>
    </row>
    <row r="769" customFormat="false" ht="15" hidden="false" customHeight="false" outlineLevel="0" collapsed="false">
      <c r="A769" s="8" t="n">
        <v>765</v>
      </c>
      <c r="B769" s="12"/>
      <c r="C769" s="13"/>
      <c r="D769" s="24"/>
      <c r="E769" s="25"/>
      <c r="F769" s="12"/>
      <c r="G769" s="12"/>
      <c r="H769" s="25"/>
      <c r="I769" s="26" t="str">
        <f aca="false">IF(OR($B769="",$C769=""),"",$B769&amp;" ("&amp;DAY($C769)&amp;"."&amp;MONTH($C769)&amp;"."&amp;YEAR($C769)&amp;")")</f>
        <v/>
      </c>
      <c r="J769" s="14" t="str">
        <f aca="false">IF($C769="","",INT((Boshqaruv!$C$12-$C769)/365.25))</f>
        <v/>
      </c>
      <c r="K769" s="14" t="str">
        <f aca="false">IF($J769="","",IF($J769&lt;=14,"Ha","Yo'q"))</f>
        <v/>
      </c>
      <c r="L769" s="13"/>
      <c r="M769" s="13"/>
      <c r="N769" s="14" t="str">
        <f aca="false">IF($B769="","",IF(AND(OR($L769="",$L769&lt;=Boshqaruv!$C$12),OR($M769="",$M769&gt;Boshqaruv!$C$12)),"Ha",""))</f>
        <v/>
      </c>
      <c r="O769" s="25"/>
      <c r="P769" s="25"/>
      <c r="Q769" s="12"/>
      <c r="R769" s="13"/>
      <c r="S769" s="13"/>
      <c r="T769" s="14" t="str">
        <f aca="false">IF($B769="","",IF(AND($P769="Ha",$N769="Ha",OR($R769="",$R769&lt;=Boshqaruv!$C$12),OR($S769="",$S769&gt;Boshqaruv!$C$12)),"Ha",""))</f>
        <v/>
      </c>
      <c r="U769" s="13"/>
      <c r="V769" s="12"/>
      <c r="W769" s="14" t="str">
        <f aca="false">IF(OR($B769="",$C769=""),"",IF(COUNTIFS($B$5:$B$1804,$B769,$C$5:$C$1804,$C769)&gt;1,"Takror",""))</f>
        <v/>
      </c>
    </row>
    <row r="770" customFormat="false" ht="15" hidden="false" customHeight="false" outlineLevel="0" collapsed="false">
      <c r="A770" s="8" t="n">
        <v>766</v>
      </c>
      <c r="B770" s="12"/>
      <c r="C770" s="13"/>
      <c r="D770" s="24"/>
      <c r="E770" s="25"/>
      <c r="F770" s="12"/>
      <c r="G770" s="12"/>
      <c r="H770" s="25"/>
      <c r="I770" s="26" t="str">
        <f aca="false">IF(OR($B770="",$C770=""),"",$B770&amp;" ("&amp;DAY($C770)&amp;"."&amp;MONTH($C770)&amp;"."&amp;YEAR($C770)&amp;")")</f>
        <v/>
      </c>
      <c r="J770" s="14" t="str">
        <f aca="false">IF($C770="","",INT((Boshqaruv!$C$12-$C770)/365.25))</f>
        <v/>
      </c>
      <c r="K770" s="14" t="str">
        <f aca="false">IF($J770="","",IF($J770&lt;=14,"Ha","Yo'q"))</f>
        <v/>
      </c>
      <c r="L770" s="13"/>
      <c r="M770" s="13"/>
      <c r="N770" s="14" t="str">
        <f aca="false">IF($B770="","",IF(AND(OR($L770="",$L770&lt;=Boshqaruv!$C$12),OR($M770="",$M770&gt;Boshqaruv!$C$12)),"Ha",""))</f>
        <v/>
      </c>
      <c r="O770" s="25"/>
      <c r="P770" s="25"/>
      <c r="Q770" s="12"/>
      <c r="R770" s="13"/>
      <c r="S770" s="13"/>
      <c r="T770" s="14" t="str">
        <f aca="false">IF($B770="","",IF(AND($P770="Ha",$N770="Ha",OR($R770="",$R770&lt;=Boshqaruv!$C$12),OR($S770="",$S770&gt;Boshqaruv!$C$12)),"Ha",""))</f>
        <v/>
      </c>
      <c r="U770" s="13"/>
      <c r="V770" s="12"/>
      <c r="W770" s="14" t="str">
        <f aca="false">IF(OR($B770="",$C770=""),"",IF(COUNTIFS($B$5:$B$1804,$B770,$C$5:$C$1804,$C770)&gt;1,"Takror",""))</f>
        <v/>
      </c>
    </row>
    <row r="771" customFormat="false" ht="15" hidden="false" customHeight="false" outlineLevel="0" collapsed="false">
      <c r="A771" s="8" t="n">
        <v>767</v>
      </c>
      <c r="B771" s="12"/>
      <c r="C771" s="13"/>
      <c r="D771" s="24"/>
      <c r="E771" s="25"/>
      <c r="F771" s="12"/>
      <c r="G771" s="12"/>
      <c r="H771" s="25"/>
      <c r="I771" s="26" t="str">
        <f aca="false">IF(OR($B771="",$C771=""),"",$B771&amp;" ("&amp;DAY($C771)&amp;"."&amp;MONTH($C771)&amp;"."&amp;YEAR($C771)&amp;")")</f>
        <v/>
      </c>
      <c r="J771" s="14" t="str">
        <f aca="false">IF($C771="","",INT((Boshqaruv!$C$12-$C771)/365.25))</f>
        <v/>
      </c>
      <c r="K771" s="14" t="str">
        <f aca="false">IF($J771="","",IF($J771&lt;=14,"Ha","Yo'q"))</f>
        <v/>
      </c>
      <c r="L771" s="13"/>
      <c r="M771" s="13"/>
      <c r="N771" s="14" t="str">
        <f aca="false">IF($B771="","",IF(AND(OR($L771="",$L771&lt;=Boshqaruv!$C$12),OR($M771="",$M771&gt;Boshqaruv!$C$12)),"Ha",""))</f>
        <v/>
      </c>
      <c r="O771" s="25"/>
      <c r="P771" s="25"/>
      <c r="Q771" s="12"/>
      <c r="R771" s="13"/>
      <c r="S771" s="13"/>
      <c r="T771" s="14" t="str">
        <f aca="false">IF($B771="","",IF(AND($P771="Ha",$N771="Ha",OR($R771="",$R771&lt;=Boshqaruv!$C$12),OR($S771="",$S771&gt;Boshqaruv!$C$12)),"Ha",""))</f>
        <v/>
      </c>
      <c r="U771" s="13"/>
      <c r="V771" s="12"/>
      <c r="W771" s="14" t="str">
        <f aca="false">IF(OR($B771="",$C771=""),"",IF(COUNTIFS($B$5:$B$1804,$B771,$C$5:$C$1804,$C771)&gt;1,"Takror",""))</f>
        <v/>
      </c>
    </row>
    <row r="772" customFormat="false" ht="15" hidden="false" customHeight="false" outlineLevel="0" collapsed="false">
      <c r="A772" s="8" t="n">
        <v>768</v>
      </c>
      <c r="B772" s="12"/>
      <c r="C772" s="13"/>
      <c r="D772" s="24"/>
      <c r="E772" s="25"/>
      <c r="F772" s="12"/>
      <c r="G772" s="12"/>
      <c r="H772" s="25"/>
      <c r="I772" s="26" t="str">
        <f aca="false">IF(OR($B772="",$C772=""),"",$B772&amp;" ("&amp;DAY($C772)&amp;"."&amp;MONTH($C772)&amp;"."&amp;YEAR($C772)&amp;")")</f>
        <v/>
      </c>
      <c r="J772" s="14" t="str">
        <f aca="false">IF($C772="","",INT((Boshqaruv!$C$12-$C772)/365.25))</f>
        <v/>
      </c>
      <c r="K772" s="14" t="str">
        <f aca="false">IF($J772="","",IF($J772&lt;=14,"Ha","Yo'q"))</f>
        <v/>
      </c>
      <c r="L772" s="13"/>
      <c r="M772" s="13"/>
      <c r="N772" s="14" t="str">
        <f aca="false">IF($B772="","",IF(AND(OR($L772="",$L772&lt;=Boshqaruv!$C$12),OR($M772="",$M772&gt;Boshqaruv!$C$12)),"Ha",""))</f>
        <v/>
      </c>
      <c r="O772" s="25"/>
      <c r="P772" s="25"/>
      <c r="Q772" s="12"/>
      <c r="R772" s="13"/>
      <c r="S772" s="13"/>
      <c r="T772" s="14" t="str">
        <f aca="false">IF($B772="","",IF(AND($P772="Ha",$N772="Ha",OR($R772="",$R772&lt;=Boshqaruv!$C$12),OR($S772="",$S772&gt;Boshqaruv!$C$12)),"Ha",""))</f>
        <v/>
      </c>
      <c r="U772" s="13"/>
      <c r="V772" s="12"/>
      <c r="W772" s="14" t="str">
        <f aca="false">IF(OR($B772="",$C772=""),"",IF(COUNTIFS($B$5:$B$1804,$B772,$C$5:$C$1804,$C772)&gt;1,"Takror",""))</f>
        <v/>
      </c>
    </row>
    <row r="773" customFormat="false" ht="15" hidden="false" customHeight="false" outlineLevel="0" collapsed="false">
      <c r="A773" s="8" t="n">
        <v>769</v>
      </c>
      <c r="B773" s="12"/>
      <c r="C773" s="13"/>
      <c r="D773" s="24"/>
      <c r="E773" s="25"/>
      <c r="F773" s="12"/>
      <c r="G773" s="12"/>
      <c r="H773" s="25"/>
      <c r="I773" s="26" t="str">
        <f aca="false">IF(OR($B773="",$C773=""),"",$B773&amp;" ("&amp;DAY($C773)&amp;"."&amp;MONTH($C773)&amp;"."&amp;YEAR($C773)&amp;")")</f>
        <v/>
      </c>
      <c r="J773" s="14" t="str">
        <f aca="false">IF($C773="","",INT((Boshqaruv!$C$12-$C773)/365.25))</f>
        <v/>
      </c>
      <c r="K773" s="14" t="str">
        <f aca="false">IF($J773="","",IF($J773&lt;=14,"Ha","Yo'q"))</f>
        <v/>
      </c>
      <c r="L773" s="13"/>
      <c r="M773" s="13"/>
      <c r="N773" s="14" t="str">
        <f aca="false">IF($B773="","",IF(AND(OR($L773="",$L773&lt;=Boshqaruv!$C$12),OR($M773="",$M773&gt;Boshqaruv!$C$12)),"Ha",""))</f>
        <v/>
      </c>
      <c r="O773" s="25"/>
      <c r="P773" s="25"/>
      <c r="Q773" s="12"/>
      <c r="R773" s="13"/>
      <c r="S773" s="13"/>
      <c r="T773" s="14" t="str">
        <f aca="false">IF($B773="","",IF(AND($P773="Ha",$N773="Ha",OR($R773="",$R773&lt;=Boshqaruv!$C$12),OR($S773="",$S773&gt;Boshqaruv!$C$12)),"Ha",""))</f>
        <v/>
      </c>
      <c r="U773" s="13"/>
      <c r="V773" s="12"/>
      <c r="W773" s="14" t="str">
        <f aca="false">IF(OR($B773="",$C773=""),"",IF(COUNTIFS($B$5:$B$1804,$B773,$C$5:$C$1804,$C773)&gt;1,"Takror",""))</f>
        <v/>
      </c>
    </row>
    <row r="774" customFormat="false" ht="15" hidden="false" customHeight="false" outlineLevel="0" collapsed="false">
      <c r="A774" s="8" t="n">
        <v>770</v>
      </c>
      <c r="B774" s="12"/>
      <c r="C774" s="13"/>
      <c r="D774" s="24"/>
      <c r="E774" s="25"/>
      <c r="F774" s="12"/>
      <c r="G774" s="12"/>
      <c r="H774" s="25"/>
      <c r="I774" s="26" t="str">
        <f aca="false">IF(OR($B774="",$C774=""),"",$B774&amp;" ("&amp;DAY($C774)&amp;"."&amp;MONTH($C774)&amp;"."&amp;YEAR($C774)&amp;")")</f>
        <v/>
      </c>
      <c r="J774" s="14" t="str">
        <f aca="false">IF($C774="","",INT((Boshqaruv!$C$12-$C774)/365.25))</f>
        <v/>
      </c>
      <c r="K774" s="14" t="str">
        <f aca="false">IF($J774="","",IF($J774&lt;=14,"Ha","Yo'q"))</f>
        <v/>
      </c>
      <c r="L774" s="13"/>
      <c r="M774" s="13"/>
      <c r="N774" s="14" t="str">
        <f aca="false">IF($B774="","",IF(AND(OR($L774="",$L774&lt;=Boshqaruv!$C$12),OR($M774="",$M774&gt;Boshqaruv!$C$12)),"Ha",""))</f>
        <v/>
      </c>
      <c r="O774" s="25"/>
      <c r="P774" s="25"/>
      <c r="Q774" s="12"/>
      <c r="R774" s="13"/>
      <c r="S774" s="13"/>
      <c r="T774" s="14" t="str">
        <f aca="false">IF($B774="","",IF(AND($P774="Ha",$N774="Ha",OR($R774="",$R774&lt;=Boshqaruv!$C$12),OR($S774="",$S774&gt;Boshqaruv!$C$12)),"Ha",""))</f>
        <v/>
      </c>
      <c r="U774" s="13"/>
      <c r="V774" s="12"/>
      <c r="W774" s="14" t="str">
        <f aca="false">IF(OR($B774="",$C774=""),"",IF(COUNTIFS($B$5:$B$1804,$B774,$C$5:$C$1804,$C774)&gt;1,"Takror",""))</f>
        <v/>
      </c>
    </row>
    <row r="775" customFormat="false" ht="15" hidden="false" customHeight="false" outlineLevel="0" collapsed="false">
      <c r="A775" s="8" t="n">
        <v>771</v>
      </c>
      <c r="B775" s="12"/>
      <c r="C775" s="13"/>
      <c r="D775" s="24"/>
      <c r="E775" s="25"/>
      <c r="F775" s="12"/>
      <c r="G775" s="12"/>
      <c r="H775" s="25"/>
      <c r="I775" s="26" t="str">
        <f aca="false">IF(OR($B775="",$C775=""),"",$B775&amp;" ("&amp;DAY($C775)&amp;"."&amp;MONTH($C775)&amp;"."&amp;YEAR($C775)&amp;")")</f>
        <v/>
      </c>
      <c r="J775" s="14" t="str">
        <f aca="false">IF($C775="","",INT((Boshqaruv!$C$12-$C775)/365.25))</f>
        <v/>
      </c>
      <c r="K775" s="14" t="str">
        <f aca="false">IF($J775="","",IF($J775&lt;=14,"Ha","Yo'q"))</f>
        <v/>
      </c>
      <c r="L775" s="13"/>
      <c r="M775" s="13"/>
      <c r="N775" s="14" t="str">
        <f aca="false">IF($B775="","",IF(AND(OR($L775="",$L775&lt;=Boshqaruv!$C$12),OR($M775="",$M775&gt;Boshqaruv!$C$12)),"Ha",""))</f>
        <v/>
      </c>
      <c r="O775" s="25"/>
      <c r="P775" s="25"/>
      <c r="Q775" s="12"/>
      <c r="R775" s="13"/>
      <c r="S775" s="13"/>
      <c r="T775" s="14" t="str">
        <f aca="false">IF($B775="","",IF(AND($P775="Ha",$N775="Ha",OR($R775="",$R775&lt;=Boshqaruv!$C$12),OR($S775="",$S775&gt;Boshqaruv!$C$12)),"Ha",""))</f>
        <v/>
      </c>
      <c r="U775" s="13"/>
      <c r="V775" s="12"/>
      <c r="W775" s="14" t="str">
        <f aca="false">IF(OR($B775="",$C775=""),"",IF(COUNTIFS($B$5:$B$1804,$B775,$C$5:$C$1804,$C775)&gt;1,"Takror",""))</f>
        <v/>
      </c>
    </row>
    <row r="776" customFormat="false" ht="15" hidden="false" customHeight="false" outlineLevel="0" collapsed="false">
      <c r="A776" s="8" t="n">
        <v>772</v>
      </c>
      <c r="B776" s="12"/>
      <c r="C776" s="13"/>
      <c r="D776" s="24"/>
      <c r="E776" s="25"/>
      <c r="F776" s="12"/>
      <c r="G776" s="12"/>
      <c r="H776" s="25"/>
      <c r="I776" s="26" t="str">
        <f aca="false">IF(OR($B776="",$C776=""),"",$B776&amp;" ("&amp;DAY($C776)&amp;"."&amp;MONTH($C776)&amp;"."&amp;YEAR($C776)&amp;")")</f>
        <v/>
      </c>
      <c r="J776" s="14" t="str">
        <f aca="false">IF($C776="","",INT((Boshqaruv!$C$12-$C776)/365.25))</f>
        <v/>
      </c>
      <c r="K776" s="14" t="str">
        <f aca="false">IF($J776="","",IF($J776&lt;=14,"Ha","Yo'q"))</f>
        <v/>
      </c>
      <c r="L776" s="13"/>
      <c r="M776" s="13"/>
      <c r="N776" s="14" t="str">
        <f aca="false">IF($B776="","",IF(AND(OR($L776="",$L776&lt;=Boshqaruv!$C$12),OR($M776="",$M776&gt;Boshqaruv!$C$12)),"Ha",""))</f>
        <v/>
      </c>
      <c r="O776" s="25"/>
      <c r="P776" s="25"/>
      <c r="Q776" s="12"/>
      <c r="R776" s="13"/>
      <c r="S776" s="13"/>
      <c r="T776" s="14" t="str">
        <f aca="false">IF($B776="","",IF(AND($P776="Ha",$N776="Ha",OR($R776="",$R776&lt;=Boshqaruv!$C$12),OR($S776="",$S776&gt;Boshqaruv!$C$12)),"Ha",""))</f>
        <v/>
      </c>
      <c r="U776" s="13"/>
      <c r="V776" s="12"/>
      <c r="W776" s="14" t="str">
        <f aca="false">IF(OR($B776="",$C776=""),"",IF(COUNTIFS($B$5:$B$1804,$B776,$C$5:$C$1804,$C776)&gt;1,"Takror",""))</f>
        <v/>
      </c>
    </row>
    <row r="777" customFormat="false" ht="15" hidden="false" customHeight="false" outlineLevel="0" collapsed="false">
      <c r="A777" s="8" t="n">
        <v>773</v>
      </c>
      <c r="B777" s="12"/>
      <c r="C777" s="13"/>
      <c r="D777" s="24"/>
      <c r="E777" s="25"/>
      <c r="F777" s="12"/>
      <c r="G777" s="12"/>
      <c r="H777" s="25"/>
      <c r="I777" s="26" t="str">
        <f aca="false">IF(OR($B777="",$C777=""),"",$B777&amp;" ("&amp;DAY($C777)&amp;"."&amp;MONTH($C777)&amp;"."&amp;YEAR($C777)&amp;")")</f>
        <v/>
      </c>
      <c r="J777" s="14" t="str">
        <f aca="false">IF($C777="","",INT((Boshqaruv!$C$12-$C777)/365.25))</f>
        <v/>
      </c>
      <c r="K777" s="14" t="str">
        <f aca="false">IF($J777="","",IF($J777&lt;=14,"Ha","Yo'q"))</f>
        <v/>
      </c>
      <c r="L777" s="13"/>
      <c r="M777" s="13"/>
      <c r="N777" s="14" t="str">
        <f aca="false">IF($B777="","",IF(AND(OR($L777="",$L777&lt;=Boshqaruv!$C$12),OR($M777="",$M777&gt;Boshqaruv!$C$12)),"Ha",""))</f>
        <v/>
      </c>
      <c r="O777" s="25"/>
      <c r="P777" s="25"/>
      <c r="Q777" s="12"/>
      <c r="R777" s="13"/>
      <c r="S777" s="13"/>
      <c r="T777" s="14" t="str">
        <f aca="false">IF($B777="","",IF(AND($P777="Ha",$N777="Ha",OR($R777="",$R777&lt;=Boshqaruv!$C$12),OR($S777="",$S777&gt;Boshqaruv!$C$12)),"Ha",""))</f>
        <v/>
      </c>
      <c r="U777" s="13"/>
      <c r="V777" s="12"/>
      <c r="W777" s="14" t="str">
        <f aca="false">IF(OR($B777="",$C777=""),"",IF(COUNTIFS($B$5:$B$1804,$B777,$C$5:$C$1804,$C777)&gt;1,"Takror",""))</f>
        <v/>
      </c>
    </row>
    <row r="778" customFormat="false" ht="15" hidden="false" customHeight="false" outlineLevel="0" collapsed="false">
      <c r="A778" s="8" t="n">
        <v>774</v>
      </c>
      <c r="B778" s="12"/>
      <c r="C778" s="13"/>
      <c r="D778" s="24"/>
      <c r="E778" s="25"/>
      <c r="F778" s="12"/>
      <c r="G778" s="12"/>
      <c r="H778" s="25"/>
      <c r="I778" s="26" t="str">
        <f aca="false">IF(OR($B778="",$C778=""),"",$B778&amp;" ("&amp;DAY($C778)&amp;"."&amp;MONTH($C778)&amp;"."&amp;YEAR($C778)&amp;")")</f>
        <v/>
      </c>
      <c r="J778" s="14" t="str">
        <f aca="false">IF($C778="","",INT((Boshqaruv!$C$12-$C778)/365.25))</f>
        <v/>
      </c>
      <c r="K778" s="14" t="str">
        <f aca="false">IF($J778="","",IF($J778&lt;=14,"Ha","Yo'q"))</f>
        <v/>
      </c>
      <c r="L778" s="13"/>
      <c r="M778" s="13"/>
      <c r="N778" s="14" t="str">
        <f aca="false">IF($B778="","",IF(AND(OR($L778="",$L778&lt;=Boshqaruv!$C$12),OR($M778="",$M778&gt;Boshqaruv!$C$12)),"Ha",""))</f>
        <v/>
      </c>
      <c r="O778" s="25"/>
      <c r="P778" s="25"/>
      <c r="Q778" s="12"/>
      <c r="R778" s="13"/>
      <c r="S778" s="13"/>
      <c r="T778" s="14" t="str">
        <f aca="false">IF($B778="","",IF(AND($P778="Ha",$N778="Ha",OR($R778="",$R778&lt;=Boshqaruv!$C$12),OR($S778="",$S778&gt;Boshqaruv!$C$12)),"Ha",""))</f>
        <v/>
      </c>
      <c r="U778" s="13"/>
      <c r="V778" s="12"/>
      <c r="W778" s="14" t="str">
        <f aca="false">IF(OR($B778="",$C778=""),"",IF(COUNTIFS($B$5:$B$1804,$B778,$C$5:$C$1804,$C778)&gt;1,"Takror",""))</f>
        <v/>
      </c>
    </row>
    <row r="779" customFormat="false" ht="15" hidden="false" customHeight="false" outlineLevel="0" collapsed="false">
      <c r="A779" s="8" t="n">
        <v>775</v>
      </c>
      <c r="B779" s="12"/>
      <c r="C779" s="13"/>
      <c r="D779" s="24"/>
      <c r="E779" s="25"/>
      <c r="F779" s="12"/>
      <c r="G779" s="12"/>
      <c r="H779" s="25"/>
      <c r="I779" s="26" t="str">
        <f aca="false">IF(OR($B779="",$C779=""),"",$B779&amp;" ("&amp;DAY($C779)&amp;"."&amp;MONTH($C779)&amp;"."&amp;YEAR($C779)&amp;")")</f>
        <v/>
      </c>
      <c r="J779" s="14" t="str">
        <f aca="false">IF($C779="","",INT((Boshqaruv!$C$12-$C779)/365.25))</f>
        <v/>
      </c>
      <c r="K779" s="14" t="str">
        <f aca="false">IF($J779="","",IF($J779&lt;=14,"Ha","Yo'q"))</f>
        <v/>
      </c>
      <c r="L779" s="13"/>
      <c r="M779" s="13"/>
      <c r="N779" s="14" t="str">
        <f aca="false">IF($B779="","",IF(AND(OR($L779="",$L779&lt;=Boshqaruv!$C$12),OR($M779="",$M779&gt;Boshqaruv!$C$12)),"Ha",""))</f>
        <v/>
      </c>
      <c r="O779" s="25"/>
      <c r="P779" s="25"/>
      <c r="Q779" s="12"/>
      <c r="R779" s="13"/>
      <c r="S779" s="13"/>
      <c r="T779" s="14" t="str">
        <f aca="false">IF($B779="","",IF(AND($P779="Ha",$N779="Ha",OR($R779="",$R779&lt;=Boshqaruv!$C$12),OR($S779="",$S779&gt;Boshqaruv!$C$12)),"Ha",""))</f>
        <v/>
      </c>
      <c r="U779" s="13"/>
      <c r="V779" s="12"/>
      <c r="W779" s="14" t="str">
        <f aca="false">IF(OR($B779="",$C779=""),"",IF(COUNTIFS($B$5:$B$1804,$B779,$C$5:$C$1804,$C779)&gt;1,"Takror",""))</f>
        <v/>
      </c>
    </row>
    <row r="780" customFormat="false" ht="15" hidden="false" customHeight="false" outlineLevel="0" collapsed="false">
      <c r="A780" s="8" t="n">
        <v>776</v>
      </c>
      <c r="B780" s="12"/>
      <c r="C780" s="13"/>
      <c r="D780" s="24"/>
      <c r="E780" s="25"/>
      <c r="F780" s="12"/>
      <c r="G780" s="12"/>
      <c r="H780" s="25"/>
      <c r="I780" s="26" t="str">
        <f aca="false">IF(OR($B780="",$C780=""),"",$B780&amp;" ("&amp;DAY($C780)&amp;"."&amp;MONTH($C780)&amp;"."&amp;YEAR($C780)&amp;")")</f>
        <v/>
      </c>
      <c r="J780" s="14" t="str">
        <f aca="false">IF($C780="","",INT((Boshqaruv!$C$12-$C780)/365.25))</f>
        <v/>
      </c>
      <c r="K780" s="14" t="str">
        <f aca="false">IF($J780="","",IF($J780&lt;=14,"Ha","Yo'q"))</f>
        <v/>
      </c>
      <c r="L780" s="13"/>
      <c r="M780" s="13"/>
      <c r="N780" s="14" t="str">
        <f aca="false">IF($B780="","",IF(AND(OR($L780="",$L780&lt;=Boshqaruv!$C$12),OR($M780="",$M780&gt;Boshqaruv!$C$12)),"Ha",""))</f>
        <v/>
      </c>
      <c r="O780" s="25"/>
      <c r="P780" s="25"/>
      <c r="Q780" s="12"/>
      <c r="R780" s="13"/>
      <c r="S780" s="13"/>
      <c r="T780" s="14" t="str">
        <f aca="false">IF($B780="","",IF(AND($P780="Ha",$N780="Ha",OR($R780="",$R780&lt;=Boshqaruv!$C$12),OR($S780="",$S780&gt;Boshqaruv!$C$12)),"Ha",""))</f>
        <v/>
      </c>
      <c r="U780" s="13"/>
      <c r="V780" s="12"/>
      <c r="W780" s="14" t="str">
        <f aca="false">IF(OR($B780="",$C780=""),"",IF(COUNTIFS($B$5:$B$1804,$B780,$C$5:$C$1804,$C780)&gt;1,"Takror",""))</f>
        <v/>
      </c>
    </row>
    <row r="781" customFormat="false" ht="15" hidden="false" customHeight="false" outlineLevel="0" collapsed="false">
      <c r="A781" s="8" t="n">
        <v>777</v>
      </c>
      <c r="B781" s="12"/>
      <c r="C781" s="13"/>
      <c r="D781" s="24"/>
      <c r="E781" s="25"/>
      <c r="F781" s="12"/>
      <c r="G781" s="12"/>
      <c r="H781" s="25"/>
      <c r="I781" s="26" t="str">
        <f aca="false">IF(OR($B781="",$C781=""),"",$B781&amp;" ("&amp;DAY($C781)&amp;"."&amp;MONTH($C781)&amp;"."&amp;YEAR($C781)&amp;")")</f>
        <v/>
      </c>
      <c r="J781" s="14" t="str">
        <f aca="false">IF($C781="","",INT((Boshqaruv!$C$12-$C781)/365.25))</f>
        <v/>
      </c>
      <c r="K781" s="14" t="str">
        <f aca="false">IF($J781="","",IF($J781&lt;=14,"Ha","Yo'q"))</f>
        <v/>
      </c>
      <c r="L781" s="13"/>
      <c r="M781" s="13"/>
      <c r="N781" s="14" t="str">
        <f aca="false">IF($B781="","",IF(AND(OR($L781="",$L781&lt;=Boshqaruv!$C$12),OR($M781="",$M781&gt;Boshqaruv!$C$12)),"Ha",""))</f>
        <v/>
      </c>
      <c r="O781" s="25"/>
      <c r="P781" s="25"/>
      <c r="Q781" s="12"/>
      <c r="R781" s="13"/>
      <c r="S781" s="13"/>
      <c r="T781" s="14" t="str">
        <f aca="false">IF($B781="","",IF(AND($P781="Ha",$N781="Ha",OR($R781="",$R781&lt;=Boshqaruv!$C$12),OR($S781="",$S781&gt;Boshqaruv!$C$12)),"Ha",""))</f>
        <v/>
      </c>
      <c r="U781" s="13"/>
      <c r="V781" s="12"/>
      <c r="W781" s="14" t="str">
        <f aca="false">IF(OR($B781="",$C781=""),"",IF(COUNTIFS($B$5:$B$1804,$B781,$C$5:$C$1804,$C781)&gt;1,"Takror",""))</f>
        <v/>
      </c>
    </row>
    <row r="782" customFormat="false" ht="15" hidden="false" customHeight="false" outlineLevel="0" collapsed="false">
      <c r="A782" s="8" t="n">
        <v>778</v>
      </c>
      <c r="B782" s="12"/>
      <c r="C782" s="13"/>
      <c r="D782" s="24"/>
      <c r="E782" s="25"/>
      <c r="F782" s="12"/>
      <c r="G782" s="12"/>
      <c r="H782" s="25"/>
      <c r="I782" s="26" t="str">
        <f aca="false">IF(OR($B782="",$C782=""),"",$B782&amp;" ("&amp;DAY($C782)&amp;"."&amp;MONTH($C782)&amp;"."&amp;YEAR($C782)&amp;")")</f>
        <v/>
      </c>
      <c r="J782" s="14" t="str">
        <f aca="false">IF($C782="","",INT((Boshqaruv!$C$12-$C782)/365.25))</f>
        <v/>
      </c>
      <c r="K782" s="14" t="str">
        <f aca="false">IF($J782="","",IF($J782&lt;=14,"Ha","Yo'q"))</f>
        <v/>
      </c>
      <c r="L782" s="13"/>
      <c r="M782" s="13"/>
      <c r="N782" s="14" t="str">
        <f aca="false">IF($B782="","",IF(AND(OR($L782="",$L782&lt;=Boshqaruv!$C$12),OR($M782="",$M782&gt;Boshqaruv!$C$12)),"Ha",""))</f>
        <v/>
      </c>
      <c r="O782" s="25"/>
      <c r="P782" s="25"/>
      <c r="Q782" s="12"/>
      <c r="R782" s="13"/>
      <c r="S782" s="13"/>
      <c r="T782" s="14" t="str">
        <f aca="false">IF($B782="","",IF(AND($P782="Ha",$N782="Ha",OR($R782="",$R782&lt;=Boshqaruv!$C$12),OR($S782="",$S782&gt;Boshqaruv!$C$12)),"Ha",""))</f>
        <v/>
      </c>
      <c r="U782" s="13"/>
      <c r="V782" s="12"/>
      <c r="W782" s="14" t="str">
        <f aca="false">IF(OR($B782="",$C782=""),"",IF(COUNTIFS($B$5:$B$1804,$B782,$C$5:$C$1804,$C782)&gt;1,"Takror",""))</f>
        <v/>
      </c>
    </row>
    <row r="783" customFormat="false" ht="15" hidden="false" customHeight="false" outlineLevel="0" collapsed="false">
      <c r="A783" s="8" t="n">
        <v>779</v>
      </c>
      <c r="B783" s="12"/>
      <c r="C783" s="13"/>
      <c r="D783" s="24"/>
      <c r="E783" s="25"/>
      <c r="F783" s="12"/>
      <c r="G783" s="12"/>
      <c r="H783" s="25"/>
      <c r="I783" s="26" t="str">
        <f aca="false">IF(OR($B783="",$C783=""),"",$B783&amp;" ("&amp;DAY($C783)&amp;"."&amp;MONTH($C783)&amp;"."&amp;YEAR($C783)&amp;")")</f>
        <v/>
      </c>
      <c r="J783" s="14" t="str">
        <f aca="false">IF($C783="","",INT((Boshqaruv!$C$12-$C783)/365.25))</f>
        <v/>
      </c>
      <c r="K783" s="14" t="str">
        <f aca="false">IF($J783="","",IF($J783&lt;=14,"Ha","Yo'q"))</f>
        <v/>
      </c>
      <c r="L783" s="13"/>
      <c r="M783" s="13"/>
      <c r="N783" s="14" t="str">
        <f aca="false">IF($B783="","",IF(AND(OR($L783="",$L783&lt;=Boshqaruv!$C$12),OR($M783="",$M783&gt;Boshqaruv!$C$12)),"Ha",""))</f>
        <v/>
      </c>
      <c r="O783" s="25"/>
      <c r="P783" s="25"/>
      <c r="Q783" s="12"/>
      <c r="R783" s="13"/>
      <c r="S783" s="13"/>
      <c r="T783" s="14" t="str">
        <f aca="false">IF($B783="","",IF(AND($P783="Ha",$N783="Ha",OR($R783="",$R783&lt;=Boshqaruv!$C$12),OR($S783="",$S783&gt;Boshqaruv!$C$12)),"Ha",""))</f>
        <v/>
      </c>
      <c r="U783" s="13"/>
      <c r="V783" s="12"/>
      <c r="W783" s="14" t="str">
        <f aca="false">IF(OR($B783="",$C783=""),"",IF(COUNTIFS($B$5:$B$1804,$B783,$C$5:$C$1804,$C783)&gt;1,"Takror",""))</f>
        <v/>
      </c>
    </row>
    <row r="784" customFormat="false" ht="15" hidden="false" customHeight="false" outlineLevel="0" collapsed="false">
      <c r="A784" s="8" t="n">
        <v>780</v>
      </c>
      <c r="B784" s="12"/>
      <c r="C784" s="13"/>
      <c r="D784" s="24"/>
      <c r="E784" s="25"/>
      <c r="F784" s="12"/>
      <c r="G784" s="12"/>
      <c r="H784" s="25"/>
      <c r="I784" s="26" t="str">
        <f aca="false">IF(OR($B784="",$C784=""),"",$B784&amp;" ("&amp;DAY($C784)&amp;"."&amp;MONTH($C784)&amp;"."&amp;YEAR($C784)&amp;")")</f>
        <v/>
      </c>
      <c r="J784" s="14" t="str">
        <f aca="false">IF($C784="","",INT((Boshqaruv!$C$12-$C784)/365.25))</f>
        <v/>
      </c>
      <c r="K784" s="14" t="str">
        <f aca="false">IF($J784="","",IF($J784&lt;=14,"Ha","Yo'q"))</f>
        <v/>
      </c>
      <c r="L784" s="13"/>
      <c r="M784" s="13"/>
      <c r="N784" s="14" t="str">
        <f aca="false">IF($B784="","",IF(AND(OR($L784="",$L784&lt;=Boshqaruv!$C$12),OR($M784="",$M784&gt;Boshqaruv!$C$12)),"Ha",""))</f>
        <v/>
      </c>
      <c r="O784" s="25"/>
      <c r="P784" s="25"/>
      <c r="Q784" s="12"/>
      <c r="R784" s="13"/>
      <c r="S784" s="13"/>
      <c r="T784" s="14" t="str">
        <f aca="false">IF($B784="","",IF(AND($P784="Ha",$N784="Ha",OR($R784="",$R784&lt;=Boshqaruv!$C$12),OR($S784="",$S784&gt;Boshqaruv!$C$12)),"Ha",""))</f>
        <v/>
      </c>
      <c r="U784" s="13"/>
      <c r="V784" s="12"/>
      <c r="W784" s="14" t="str">
        <f aca="false">IF(OR($B784="",$C784=""),"",IF(COUNTIFS($B$5:$B$1804,$B784,$C$5:$C$1804,$C784)&gt;1,"Takror",""))</f>
        <v/>
      </c>
    </row>
    <row r="785" customFormat="false" ht="15" hidden="false" customHeight="false" outlineLevel="0" collapsed="false">
      <c r="A785" s="8" t="n">
        <v>781</v>
      </c>
      <c r="B785" s="12"/>
      <c r="C785" s="13"/>
      <c r="D785" s="24"/>
      <c r="E785" s="25"/>
      <c r="F785" s="12"/>
      <c r="G785" s="12"/>
      <c r="H785" s="25"/>
      <c r="I785" s="26" t="str">
        <f aca="false">IF(OR($B785="",$C785=""),"",$B785&amp;" ("&amp;DAY($C785)&amp;"."&amp;MONTH($C785)&amp;"."&amp;YEAR($C785)&amp;")")</f>
        <v/>
      </c>
      <c r="J785" s="14" t="str">
        <f aca="false">IF($C785="","",INT((Boshqaruv!$C$12-$C785)/365.25))</f>
        <v/>
      </c>
      <c r="K785" s="14" t="str">
        <f aca="false">IF($J785="","",IF($J785&lt;=14,"Ha","Yo'q"))</f>
        <v/>
      </c>
      <c r="L785" s="13"/>
      <c r="M785" s="13"/>
      <c r="N785" s="14" t="str">
        <f aca="false">IF($B785="","",IF(AND(OR($L785="",$L785&lt;=Boshqaruv!$C$12),OR($M785="",$M785&gt;Boshqaruv!$C$12)),"Ha",""))</f>
        <v/>
      </c>
      <c r="O785" s="25"/>
      <c r="P785" s="25"/>
      <c r="Q785" s="12"/>
      <c r="R785" s="13"/>
      <c r="S785" s="13"/>
      <c r="T785" s="14" t="str">
        <f aca="false">IF($B785="","",IF(AND($P785="Ha",$N785="Ha",OR($R785="",$R785&lt;=Boshqaruv!$C$12),OR($S785="",$S785&gt;Boshqaruv!$C$12)),"Ha",""))</f>
        <v/>
      </c>
      <c r="U785" s="13"/>
      <c r="V785" s="12"/>
      <c r="W785" s="14" t="str">
        <f aca="false">IF(OR($B785="",$C785=""),"",IF(COUNTIFS($B$5:$B$1804,$B785,$C$5:$C$1804,$C785)&gt;1,"Takror",""))</f>
        <v/>
      </c>
    </row>
    <row r="786" customFormat="false" ht="15" hidden="false" customHeight="false" outlineLevel="0" collapsed="false">
      <c r="A786" s="8" t="n">
        <v>782</v>
      </c>
      <c r="B786" s="12"/>
      <c r="C786" s="13"/>
      <c r="D786" s="24"/>
      <c r="E786" s="25"/>
      <c r="F786" s="12"/>
      <c r="G786" s="12"/>
      <c r="H786" s="25"/>
      <c r="I786" s="26" t="str">
        <f aca="false">IF(OR($B786="",$C786=""),"",$B786&amp;" ("&amp;DAY($C786)&amp;"."&amp;MONTH($C786)&amp;"."&amp;YEAR($C786)&amp;")")</f>
        <v/>
      </c>
      <c r="J786" s="14" t="str">
        <f aca="false">IF($C786="","",INT((Boshqaruv!$C$12-$C786)/365.25))</f>
        <v/>
      </c>
      <c r="K786" s="14" t="str">
        <f aca="false">IF($J786="","",IF($J786&lt;=14,"Ha","Yo'q"))</f>
        <v/>
      </c>
      <c r="L786" s="13"/>
      <c r="M786" s="13"/>
      <c r="N786" s="14" t="str">
        <f aca="false">IF($B786="","",IF(AND(OR($L786="",$L786&lt;=Boshqaruv!$C$12),OR($M786="",$M786&gt;Boshqaruv!$C$12)),"Ha",""))</f>
        <v/>
      </c>
      <c r="O786" s="25"/>
      <c r="P786" s="25"/>
      <c r="Q786" s="12"/>
      <c r="R786" s="13"/>
      <c r="S786" s="13"/>
      <c r="T786" s="14" t="str">
        <f aca="false">IF($B786="","",IF(AND($P786="Ha",$N786="Ha",OR($R786="",$R786&lt;=Boshqaruv!$C$12),OR($S786="",$S786&gt;Boshqaruv!$C$12)),"Ha",""))</f>
        <v/>
      </c>
      <c r="U786" s="13"/>
      <c r="V786" s="12"/>
      <c r="W786" s="14" t="str">
        <f aca="false">IF(OR($B786="",$C786=""),"",IF(COUNTIFS($B$5:$B$1804,$B786,$C$5:$C$1804,$C786)&gt;1,"Takror",""))</f>
        <v/>
      </c>
    </row>
    <row r="787" customFormat="false" ht="15" hidden="false" customHeight="false" outlineLevel="0" collapsed="false">
      <c r="A787" s="8" t="n">
        <v>783</v>
      </c>
      <c r="B787" s="12"/>
      <c r="C787" s="13"/>
      <c r="D787" s="24"/>
      <c r="E787" s="25"/>
      <c r="F787" s="12"/>
      <c r="G787" s="12"/>
      <c r="H787" s="25"/>
      <c r="I787" s="26" t="str">
        <f aca="false">IF(OR($B787="",$C787=""),"",$B787&amp;" ("&amp;DAY($C787)&amp;"."&amp;MONTH($C787)&amp;"."&amp;YEAR($C787)&amp;")")</f>
        <v/>
      </c>
      <c r="J787" s="14" t="str">
        <f aca="false">IF($C787="","",INT((Boshqaruv!$C$12-$C787)/365.25))</f>
        <v/>
      </c>
      <c r="K787" s="14" t="str">
        <f aca="false">IF($J787="","",IF($J787&lt;=14,"Ha","Yo'q"))</f>
        <v/>
      </c>
      <c r="L787" s="13"/>
      <c r="M787" s="13"/>
      <c r="N787" s="14" t="str">
        <f aca="false">IF($B787="","",IF(AND(OR($L787="",$L787&lt;=Boshqaruv!$C$12),OR($M787="",$M787&gt;Boshqaruv!$C$12)),"Ha",""))</f>
        <v/>
      </c>
      <c r="O787" s="25"/>
      <c r="P787" s="25"/>
      <c r="Q787" s="12"/>
      <c r="R787" s="13"/>
      <c r="S787" s="13"/>
      <c r="T787" s="14" t="str">
        <f aca="false">IF($B787="","",IF(AND($P787="Ha",$N787="Ha",OR($R787="",$R787&lt;=Boshqaruv!$C$12),OR($S787="",$S787&gt;Boshqaruv!$C$12)),"Ha",""))</f>
        <v/>
      </c>
      <c r="U787" s="13"/>
      <c r="V787" s="12"/>
      <c r="W787" s="14" t="str">
        <f aca="false">IF(OR($B787="",$C787=""),"",IF(COUNTIFS($B$5:$B$1804,$B787,$C$5:$C$1804,$C787)&gt;1,"Takror",""))</f>
        <v/>
      </c>
    </row>
    <row r="788" customFormat="false" ht="15" hidden="false" customHeight="false" outlineLevel="0" collapsed="false">
      <c r="A788" s="8" t="n">
        <v>784</v>
      </c>
      <c r="B788" s="12"/>
      <c r="C788" s="13"/>
      <c r="D788" s="24"/>
      <c r="E788" s="25"/>
      <c r="F788" s="12"/>
      <c r="G788" s="12"/>
      <c r="H788" s="25"/>
      <c r="I788" s="26" t="str">
        <f aca="false">IF(OR($B788="",$C788=""),"",$B788&amp;" ("&amp;DAY($C788)&amp;"."&amp;MONTH($C788)&amp;"."&amp;YEAR($C788)&amp;")")</f>
        <v/>
      </c>
      <c r="J788" s="14" t="str">
        <f aca="false">IF($C788="","",INT((Boshqaruv!$C$12-$C788)/365.25))</f>
        <v/>
      </c>
      <c r="K788" s="14" t="str">
        <f aca="false">IF($J788="","",IF($J788&lt;=14,"Ha","Yo'q"))</f>
        <v/>
      </c>
      <c r="L788" s="13"/>
      <c r="M788" s="13"/>
      <c r="N788" s="14" t="str">
        <f aca="false">IF($B788="","",IF(AND(OR($L788="",$L788&lt;=Boshqaruv!$C$12),OR($M788="",$M788&gt;Boshqaruv!$C$12)),"Ha",""))</f>
        <v/>
      </c>
      <c r="O788" s="25"/>
      <c r="P788" s="25"/>
      <c r="Q788" s="12"/>
      <c r="R788" s="13"/>
      <c r="S788" s="13"/>
      <c r="T788" s="14" t="str">
        <f aca="false">IF($B788="","",IF(AND($P788="Ha",$N788="Ha",OR($R788="",$R788&lt;=Boshqaruv!$C$12),OR($S788="",$S788&gt;Boshqaruv!$C$12)),"Ha",""))</f>
        <v/>
      </c>
      <c r="U788" s="13"/>
      <c r="V788" s="12"/>
      <c r="W788" s="14" t="str">
        <f aca="false">IF(OR($B788="",$C788=""),"",IF(COUNTIFS($B$5:$B$1804,$B788,$C$5:$C$1804,$C788)&gt;1,"Takror",""))</f>
        <v/>
      </c>
    </row>
    <row r="789" customFormat="false" ht="15" hidden="false" customHeight="false" outlineLevel="0" collapsed="false">
      <c r="A789" s="8" t="n">
        <v>785</v>
      </c>
      <c r="B789" s="12"/>
      <c r="C789" s="13"/>
      <c r="D789" s="24"/>
      <c r="E789" s="25"/>
      <c r="F789" s="12"/>
      <c r="G789" s="12"/>
      <c r="H789" s="25"/>
      <c r="I789" s="26" t="str">
        <f aca="false">IF(OR($B789="",$C789=""),"",$B789&amp;" ("&amp;DAY($C789)&amp;"."&amp;MONTH($C789)&amp;"."&amp;YEAR($C789)&amp;")")</f>
        <v/>
      </c>
      <c r="J789" s="14" t="str">
        <f aca="false">IF($C789="","",INT((Boshqaruv!$C$12-$C789)/365.25))</f>
        <v/>
      </c>
      <c r="K789" s="14" t="str">
        <f aca="false">IF($J789="","",IF($J789&lt;=14,"Ha","Yo'q"))</f>
        <v/>
      </c>
      <c r="L789" s="13"/>
      <c r="M789" s="13"/>
      <c r="N789" s="14" t="str">
        <f aca="false">IF($B789="","",IF(AND(OR($L789="",$L789&lt;=Boshqaruv!$C$12),OR($M789="",$M789&gt;Boshqaruv!$C$12)),"Ha",""))</f>
        <v/>
      </c>
      <c r="O789" s="25"/>
      <c r="P789" s="25"/>
      <c r="Q789" s="12"/>
      <c r="R789" s="13"/>
      <c r="S789" s="13"/>
      <c r="T789" s="14" t="str">
        <f aca="false">IF($B789="","",IF(AND($P789="Ha",$N789="Ha",OR($R789="",$R789&lt;=Boshqaruv!$C$12),OR($S789="",$S789&gt;Boshqaruv!$C$12)),"Ha",""))</f>
        <v/>
      </c>
      <c r="U789" s="13"/>
      <c r="V789" s="12"/>
      <c r="W789" s="14" t="str">
        <f aca="false">IF(OR($B789="",$C789=""),"",IF(COUNTIFS($B$5:$B$1804,$B789,$C$5:$C$1804,$C789)&gt;1,"Takror",""))</f>
        <v/>
      </c>
    </row>
    <row r="790" customFormat="false" ht="15" hidden="false" customHeight="false" outlineLevel="0" collapsed="false">
      <c r="A790" s="8" t="n">
        <v>786</v>
      </c>
      <c r="B790" s="12"/>
      <c r="C790" s="13"/>
      <c r="D790" s="24"/>
      <c r="E790" s="25"/>
      <c r="F790" s="12"/>
      <c r="G790" s="12"/>
      <c r="H790" s="25"/>
      <c r="I790" s="26" t="str">
        <f aca="false">IF(OR($B790="",$C790=""),"",$B790&amp;" ("&amp;DAY($C790)&amp;"."&amp;MONTH($C790)&amp;"."&amp;YEAR($C790)&amp;")")</f>
        <v/>
      </c>
      <c r="J790" s="14" t="str">
        <f aca="false">IF($C790="","",INT((Boshqaruv!$C$12-$C790)/365.25))</f>
        <v/>
      </c>
      <c r="K790" s="14" t="str">
        <f aca="false">IF($J790="","",IF($J790&lt;=14,"Ha","Yo'q"))</f>
        <v/>
      </c>
      <c r="L790" s="13"/>
      <c r="M790" s="13"/>
      <c r="N790" s="14" t="str">
        <f aca="false">IF($B790="","",IF(AND(OR($L790="",$L790&lt;=Boshqaruv!$C$12),OR($M790="",$M790&gt;Boshqaruv!$C$12)),"Ha",""))</f>
        <v/>
      </c>
      <c r="O790" s="25"/>
      <c r="P790" s="25"/>
      <c r="Q790" s="12"/>
      <c r="R790" s="13"/>
      <c r="S790" s="13"/>
      <c r="T790" s="14" t="str">
        <f aca="false">IF($B790="","",IF(AND($P790="Ha",$N790="Ha",OR($R790="",$R790&lt;=Boshqaruv!$C$12),OR($S790="",$S790&gt;Boshqaruv!$C$12)),"Ha",""))</f>
        <v/>
      </c>
      <c r="U790" s="13"/>
      <c r="V790" s="12"/>
      <c r="W790" s="14" t="str">
        <f aca="false">IF(OR($B790="",$C790=""),"",IF(COUNTIFS($B$5:$B$1804,$B790,$C$5:$C$1804,$C790)&gt;1,"Takror",""))</f>
        <v/>
      </c>
    </row>
    <row r="791" customFormat="false" ht="15" hidden="false" customHeight="false" outlineLevel="0" collapsed="false">
      <c r="A791" s="8" t="n">
        <v>787</v>
      </c>
      <c r="B791" s="12"/>
      <c r="C791" s="13"/>
      <c r="D791" s="24"/>
      <c r="E791" s="25"/>
      <c r="F791" s="12"/>
      <c r="G791" s="12"/>
      <c r="H791" s="25"/>
      <c r="I791" s="26" t="str">
        <f aca="false">IF(OR($B791="",$C791=""),"",$B791&amp;" ("&amp;DAY($C791)&amp;"."&amp;MONTH($C791)&amp;"."&amp;YEAR($C791)&amp;")")</f>
        <v/>
      </c>
      <c r="J791" s="14" t="str">
        <f aca="false">IF($C791="","",INT((Boshqaruv!$C$12-$C791)/365.25))</f>
        <v/>
      </c>
      <c r="K791" s="14" t="str">
        <f aca="false">IF($J791="","",IF($J791&lt;=14,"Ha","Yo'q"))</f>
        <v/>
      </c>
      <c r="L791" s="13"/>
      <c r="M791" s="13"/>
      <c r="N791" s="14" t="str">
        <f aca="false">IF($B791="","",IF(AND(OR($L791="",$L791&lt;=Boshqaruv!$C$12),OR($M791="",$M791&gt;Boshqaruv!$C$12)),"Ha",""))</f>
        <v/>
      </c>
      <c r="O791" s="25"/>
      <c r="P791" s="25"/>
      <c r="Q791" s="12"/>
      <c r="R791" s="13"/>
      <c r="S791" s="13"/>
      <c r="T791" s="14" t="str">
        <f aca="false">IF($B791="","",IF(AND($P791="Ha",$N791="Ha",OR($R791="",$R791&lt;=Boshqaruv!$C$12),OR($S791="",$S791&gt;Boshqaruv!$C$12)),"Ha",""))</f>
        <v/>
      </c>
      <c r="U791" s="13"/>
      <c r="V791" s="12"/>
      <c r="W791" s="14" t="str">
        <f aca="false">IF(OR($B791="",$C791=""),"",IF(COUNTIFS($B$5:$B$1804,$B791,$C$5:$C$1804,$C791)&gt;1,"Takror",""))</f>
        <v/>
      </c>
    </row>
    <row r="792" customFormat="false" ht="15" hidden="false" customHeight="false" outlineLevel="0" collapsed="false">
      <c r="A792" s="8" t="n">
        <v>788</v>
      </c>
      <c r="B792" s="12"/>
      <c r="C792" s="13"/>
      <c r="D792" s="24"/>
      <c r="E792" s="25"/>
      <c r="F792" s="12"/>
      <c r="G792" s="12"/>
      <c r="H792" s="25"/>
      <c r="I792" s="26" t="str">
        <f aca="false">IF(OR($B792="",$C792=""),"",$B792&amp;" ("&amp;DAY($C792)&amp;"."&amp;MONTH($C792)&amp;"."&amp;YEAR($C792)&amp;")")</f>
        <v/>
      </c>
      <c r="J792" s="14" t="str">
        <f aca="false">IF($C792="","",INT((Boshqaruv!$C$12-$C792)/365.25))</f>
        <v/>
      </c>
      <c r="K792" s="14" t="str">
        <f aca="false">IF($J792="","",IF($J792&lt;=14,"Ha","Yo'q"))</f>
        <v/>
      </c>
      <c r="L792" s="13"/>
      <c r="M792" s="13"/>
      <c r="N792" s="14" t="str">
        <f aca="false">IF($B792="","",IF(AND(OR($L792="",$L792&lt;=Boshqaruv!$C$12),OR($M792="",$M792&gt;Boshqaruv!$C$12)),"Ha",""))</f>
        <v/>
      </c>
      <c r="O792" s="25"/>
      <c r="P792" s="25"/>
      <c r="Q792" s="12"/>
      <c r="R792" s="13"/>
      <c r="S792" s="13"/>
      <c r="T792" s="14" t="str">
        <f aca="false">IF($B792="","",IF(AND($P792="Ha",$N792="Ha",OR($R792="",$R792&lt;=Boshqaruv!$C$12),OR($S792="",$S792&gt;Boshqaruv!$C$12)),"Ha",""))</f>
        <v/>
      </c>
      <c r="U792" s="13"/>
      <c r="V792" s="12"/>
      <c r="W792" s="14" t="str">
        <f aca="false">IF(OR($B792="",$C792=""),"",IF(COUNTIFS($B$5:$B$1804,$B792,$C$5:$C$1804,$C792)&gt;1,"Takror",""))</f>
        <v/>
      </c>
    </row>
    <row r="793" customFormat="false" ht="15" hidden="false" customHeight="false" outlineLevel="0" collapsed="false">
      <c r="A793" s="8" t="n">
        <v>789</v>
      </c>
      <c r="B793" s="12"/>
      <c r="C793" s="13"/>
      <c r="D793" s="24"/>
      <c r="E793" s="25"/>
      <c r="F793" s="12"/>
      <c r="G793" s="12"/>
      <c r="H793" s="25"/>
      <c r="I793" s="26" t="str">
        <f aca="false">IF(OR($B793="",$C793=""),"",$B793&amp;" ("&amp;DAY($C793)&amp;"."&amp;MONTH($C793)&amp;"."&amp;YEAR($C793)&amp;")")</f>
        <v/>
      </c>
      <c r="J793" s="14" t="str">
        <f aca="false">IF($C793="","",INT((Boshqaruv!$C$12-$C793)/365.25))</f>
        <v/>
      </c>
      <c r="K793" s="14" t="str">
        <f aca="false">IF($J793="","",IF($J793&lt;=14,"Ha","Yo'q"))</f>
        <v/>
      </c>
      <c r="L793" s="13"/>
      <c r="M793" s="13"/>
      <c r="N793" s="14" t="str">
        <f aca="false">IF($B793="","",IF(AND(OR($L793="",$L793&lt;=Boshqaruv!$C$12),OR($M793="",$M793&gt;Boshqaruv!$C$12)),"Ha",""))</f>
        <v/>
      </c>
      <c r="O793" s="25"/>
      <c r="P793" s="25"/>
      <c r="Q793" s="12"/>
      <c r="R793" s="13"/>
      <c r="S793" s="13"/>
      <c r="T793" s="14" t="str">
        <f aca="false">IF($B793="","",IF(AND($P793="Ha",$N793="Ha",OR($R793="",$R793&lt;=Boshqaruv!$C$12),OR($S793="",$S793&gt;Boshqaruv!$C$12)),"Ha",""))</f>
        <v/>
      </c>
      <c r="U793" s="13"/>
      <c r="V793" s="12"/>
      <c r="W793" s="14" t="str">
        <f aca="false">IF(OR($B793="",$C793=""),"",IF(COUNTIFS($B$5:$B$1804,$B793,$C$5:$C$1804,$C793)&gt;1,"Takror",""))</f>
        <v/>
      </c>
    </row>
    <row r="794" customFormat="false" ht="15" hidden="false" customHeight="false" outlineLevel="0" collapsed="false">
      <c r="A794" s="8" t="n">
        <v>790</v>
      </c>
      <c r="B794" s="12"/>
      <c r="C794" s="13"/>
      <c r="D794" s="24"/>
      <c r="E794" s="25"/>
      <c r="F794" s="12"/>
      <c r="G794" s="12"/>
      <c r="H794" s="25"/>
      <c r="I794" s="26" t="str">
        <f aca="false">IF(OR($B794="",$C794=""),"",$B794&amp;" ("&amp;DAY($C794)&amp;"."&amp;MONTH($C794)&amp;"."&amp;YEAR($C794)&amp;")")</f>
        <v/>
      </c>
      <c r="J794" s="14" t="str">
        <f aca="false">IF($C794="","",INT((Boshqaruv!$C$12-$C794)/365.25))</f>
        <v/>
      </c>
      <c r="K794" s="14" t="str">
        <f aca="false">IF($J794="","",IF($J794&lt;=14,"Ha","Yo'q"))</f>
        <v/>
      </c>
      <c r="L794" s="13"/>
      <c r="M794" s="13"/>
      <c r="N794" s="14" t="str">
        <f aca="false">IF($B794="","",IF(AND(OR($L794="",$L794&lt;=Boshqaruv!$C$12),OR($M794="",$M794&gt;Boshqaruv!$C$12)),"Ha",""))</f>
        <v/>
      </c>
      <c r="O794" s="25"/>
      <c r="P794" s="25"/>
      <c r="Q794" s="12"/>
      <c r="R794" s="13"/>
      <c r="S794" s="13"/>
      <c r="T794" s="14" t="str">
        <f aca="false">IF($B794="","",IF(AND($P794="Ha",$N794="Ha",OR($R794="",$R794&lt;=Boshqaruv!$C$12),OR($S794="",$S794&gt;Boshqaruv!$C$12)),"Ha",""))</f>
        <v/>
      </c>
      <c r="U794" s="13"/>
      <c r="V794" s="12"/>
      <c r="W794" s="14" t="str">
        <f aca="false">IF(OR($B794="",$C794=""),"",IF(COUNTIFS($B$5:$B$1804,$B794,$C$5:$C$1804,$C794)&gt;1,"Takror",""))</f>
        <v/>
      </c>
    </row>
    <row r="795" customFormat="false" ht="15" hidden="false" customHeight="false" outlineLevel="0" collapsed="false">
      <c r="A795" s="8" t="n">
        <v>791</v>
      </c>
      <c r="B795" s="12"/>
      <c r="C795" s="13"/>
      <c r="D795" s="24"/>
      <c r="E795" s="25"/>
      <c r="F795" s="12"/>
      <c r="G795" s="12"/>
      <c r="H795" s="25"/>
      <c r="I795" s="26" t="str">
        <f aca="false">IF(OR($B795="",$C795=""),"",$B795&amp;" ("&amp;DAY($C795)&amp;"."&amp;MONTH($C795)&amp;"."&amp;YEAR($C795)&amp;")")</f>
        <v/>
      </c>
      <c r="J795" s="14" t="str">
        <f aca="false">IF($C795="","",INT((Boshqaruv!$C$12-$C795)/365.25))</f>
        <v/>
      </c>
      <c r="K795" s="14" t="str">
        <f aca="false">IF($J795="","",IF($J795&lt;=14,"Ha","Yo'q"))</f>
        <v/>
      </c>
      <c r="L795" s="13"/>
      <c r="M795" s="13"/>
      <c r="N795" s="14" t="str">
        <f aca="false">IF($B795="","",IF(AND(OR($L795="",$L795&lt;=Boshqaruv!$C$12),OR($M795="",$M795&gt;Boshqaruv!$C$12)),"Ha",""))</f>
        <v/>
      </c>
      <c r="O795" s="25"/>
      <c r="P795" s="25"/>
      <c r="Q795" s="12"/>
      <c r="R795" s="13"/>
      <c r="S795" s="13"/>
      <c r="T795" s="14" t="str">
        <f aca="false">IF($B795="","",IF(AND($P795="Ha",$N795="Ha",OR($R795="",$R795&lt;=Boshqaruv!$C$12),OR($S795="",$S795&gt;Boshqaruv!$C$12)),"Ha",""))</f>
        <v/>
      </c>
      <c r="U795" s="13"/>
      <c r="V795" s="12"/>
      <c r="W795" s="14" t="str">
        <f aca="false">IF(OR($B795="",$C795=""),"",IF(COUNTIFS($B$5:$B$1804,$B795,$C$5:$C$1804,$C795)&gt;1,"Takror",""))</f>
        <v/>
      </c>
    </row>
    <row r="796" customFormat="false" ht="15" hidden="false" customHeight="false" outlineLevel="0" collapsed="false">
      <c r="A796" s="8" t="n">
        <v>792</v>
      </c>
      <c r="B796" s="12"/>
      <c r="C796" s="13"/>
      <c r="D796" s="24"/>
      <c r="E796" s="25"/>
      <c r="F796" s="12"/>
      <c r="G796" s="12"/>
      <c r="H796" s="25"/>
      <c r="I796" s="26" t="str">
        <f aca="false">IF(OR($B796="",$C796=""),"",$B796&amp;" ("&amp;DAY($C796)&amp;"."&amp;MONTH($C796)&amp;"."&amp;YEAR($C796)&amp;")")</f>
        <v/>
      </c>
      <c r="J796" s="14" t="str">
        <f aca="false">IF($C796="","",INT((Boshqaruv!$C$12-$C796)/365.25))</f>
        <v/>
      </c>
      <c r="K796" s="14" t="str">
        <f aca="false">IF($J796="","",IF($J796&lt;=14,"Ha","Yo'q"))</f>
        <v/>
      </c>
      <c r="L796" s="13"/>
      <c r="M796" s="13"/>
      <c r="N796" s="14" t="str">
        <f aca="false">IF($B796="","",IF(AND(OR($L796="",$L796&lt;=Boshqaruv!$C$12),OR($M796="",$M796&gt;Boshqaruv!$C$12)),"Ha",""))</f>
        <v/>
      </c>
      <c r="O796" s="25"/>
      <c r="P796" s="25"/>
      <c r="Q796" s="12"/>
      <c r="R796" s="13"/>
      <c r="S796" s="13"/>
      <c r="T796" s="14" t="str">
        <f aca="false">IF($B796="","",IF(AND($P796="Ha",$N796="Ha",OR($R796="",$R796&lt;=Boshqaruv!$C$12),OR($S796="",$S796&gt;Boshqaruv!$C$12)),"Ha",""))</f>
        <v/>
      </c>
      <c r="U796" s="13"/>
      <c r="V796" s="12"/>
      <c r="W796" s="14" t="str">
        <f aca="false">IF(OR($B796="",$C796=""),"",IF(COUNTIFS($B$5:$B$1804,$B796,$C$5:$C$1804,$C796)&gt;1,"Takror",""))</f>
        <v/>
      </c>
    </row>
    <row r="797" customFormat="false" ht="15" hidden="false" customHeight="false" outlineLevel="0" collapsed="false">
      <c r="A797" s="8" t="n">
        <v>793</v>
      </c>
      <c r="B797" s="12"/>
      <c r="C797" s="13"/>
      <c r="D797" s="24"/>
      <c r="E797" s="25"/>
      <c r="F797" s="12"/>
      <c r="G797" s="12"/>
      <c r="H797" s="25"/>
      <c r="I797" s="26" t="str">
        <f aca="false">IF(OR($B797="",$C797=""),"",$B797&amp;" ("&amp;DAY($C797)&amp;"."&amp;MONTH($C797)&amp;"."&amp;YEAR($C797)&amp;")")</f>
        <v/>
      </c>
      <c r="J797" s="14" t="str">
        <f aca="false">IF($C797="","",INT((Boshqaruv!$C$12-$C797)/365.25))</f>
        <v/>
      </c>
      <c r="K797" s="14" t="str">
        <f aca="false">IF($J797="","",IF($J797&lt;=14,"Ha","Yo'q"))</f>
        <v/>
      </c>
      <c r="L797" s="13"/>
      <c r="M797" s="13"/>
      <c r="N797" s="14" t="str">
        <f aca="false">IF($B797="","",IF(AND(OR($L797="",$L797&lt;=Boshqaruv!$C$12),OR($M797="",$M797&gt;Boshqaruv!$C$12)),"Ha",""))</f>
        <v/>
      </c>
      <c r="O797" s="25"/>
      <c r="P797" s="25"/>
      <c r="Q797" s="12"/>
      <c r="R797" s="13"/>
      <c r="S797" s="13"/>
      <c r="T797" s="14" t="str">
        <f aca="false">IF($B797="","",IF(AND($P797="Ha",$N797="Ha",OR($R797="",$R797&lt;=Boshqaruv!$C$12),OR($S797="",$S797&gt;Boshqaruv!$C$12)),"Ha",""))</f>
        <v/>
      </c>
      <c r="U797" s="13"/>
      <c r="V797" s="12"/>
      <c r="W797" s="14" t="str">
        <f aca="false">IF(OR($B797="",$C797=""),"",IF(COUNTIFS($B$5:$B$1804,$B797,$C$5:$C$1804,$C797)&gt;1,"Takror",""))</f>
        <v/>
      </c>
    </row>
    <row r="798" customFormat="false" ht="15" hidden="false" customHeight="false" outlineLevel="0" collapsed="false">
      <c r="A798" s="8" t="n">
        <v>794</v>
      </c>
      <c r="B798" s="12"/>
      <c r="C798" s="13"/>
      <c r="D798" s="24"/>
      <c r="E798" s="25"/>
      <c r="F798" s="12"/>
      <c r="G798" s="12"/>
      <c r="H798" s="25"/>
      <c r="I798" s="26" t="str">
        <f aca="false">IF(OR($B798="",$C798=""),"",$B798&amp;" ("&amp;DAY($C798)&amp;"."&amp;MONTH($C798)&amp;"."&amp;YEAR($C798)&amp;")")</f>
        <v/>
      </c>
      <c r="J798" s="14" t="str">
        <f aca="false">IF($C798="","",INT((Boshqaruv!$C$12-$C798)/365.25))</f>
        <v/>
      </c>
      <c r="K798" s="14" t="str">
        <f aca="false">IF($J798="","",IF($J798&lt;=14,"Ha","Yo'q"))</f>
        <v/>
      </c>
      <c r="L798" s="13"/>
      <c r="M798" s="13"/>
      <c r="N798" s="14" t="str">
        <f aca="false">IF($B798="","",IF(AND(OR($L798="",$L798&lt;=Boshqaruv!$C$12),OR($M798="",$M798&gt;Boshqaruv!$C$12)),"Ha",""))</f>
        <v/>
      </c>
      <c r="O798" s="25"/>
      <c r="P798" s="25"/>
      <c r="Q798" s="12"/>
      <c r="R798" s="13"/>
      <c r="S798" s="13"/>
      <c r="T798" s="14" t="str">
        <f aca="false">IF($B798="","",IF(AND($P798="Ha",$N798="Ha",OR($R798="",$R798&lt;=Boshqaruv!$C$12),OR($S798="",$S798&gt;Boshqaruv!$C$12)),"Ha",""))</f>
        <v/>
      </c>
      <c r="U798" s="13"/>
      <c r="V798" s="12"/>
      <c r="W798" s="14" t="str">
        <f aca="false">IF(OR($B798="",$C798=""),"",IF(COUNTIFS($B$5:$B$1804,$B798,$C$5:$C$1804,$C798)&gt;1,"Takror",""))</f>
        <v/>
      </c>
    </row>
    <row r="799" customFormat="false" ht="15" hidden="false" customHeight="false" outlineLevel="0" collapsed="false">
      <c r="A799" s="8" t="n">
        <v>795</v>
      </c>
      <c r="B799" s="12"/>
      <c r="C799" s="13"/>
      <c r="D799" s="24"/>
      <c r="E799" s="25"/>
      <c r="F799" s="12"/>
      <c r="G799" s="12"/>
      <c r="H799" s="25"/>
      <c r="I799" s="26" t="str">
        <f aca="false">IF(OR($B799="",$C799=""),"",$B799&amp;" ("&amp;DAY($C799)&amp;"."&amp;MONTH($C799)&amp;"."&amp;YEAR($C799)&amp;")")</f>
        <v/>
      </c>
      <c r="J799" s="14" t="str">
        <f aca="false">IF($C799="","",INT((Boshqaruv!$C$12-$C799)/365.25))</f>
        <v/>
      </c>
      <c r="K799" s="14" t="str">
        <f aca="false">IF($J799="","",IF($J799&lt;=14,"Ha","Yo'q"))</f>
        <v/>
      </c>
      <c r="L799" s="13"/>
      <c r="M799" s="13"/>
      <c r="N799" s="14" t="str">
        <f aca="false">IF($B799="","",IF(AND(OR($L799="",$L799&lt;=Boshqaruv!$C$12),OR($M799="",$M799&gt;Boshqaruv!$C$12)),"Ha",""))</f>
        <v/>
      </c>
      <c r="O799" s="25"/>
      <c r="P799" s="25"/>
      <c r="Q799" s="12"/>
      <c r="R799" s="13"/>
      <c r="S799" s="13"/>
      <c r="T799" s="14" t="str">
        <f aca="false">IF($B799="","",IF(AND($P799="Ha",$N799="Ha",OR($R799="",$R799&lt;=Boshqaruv!$C$12),OR($S799="",$S799&gt;Boshqaruv!$C$12)),"Ha",""))</f>
        <v/>
      </c>
      <c r="U799" s="13"/>
      <c r="V799" s="12"/>
      <c r="W799" s="14" t="str">
        <f aca="false">IF(OR($B799="",$C799=""),"",IF(COUNTIFS($B$5:$B$1804,$B799,$C$5:$C$1804,$C799)&gt;1,"Takror",""))</f>
        <v/>
      </c>
    </row>
    <row r="800" customFormat="false" ht="15" hidden="false" customHeight="false" outlineLevel="0" collapsed="false">
      <c r="A800" s="8" t="n">
        <v>796</v>
      </c>
      <c r="B800" s="12"/>
      <c r="C800" s="13"/>
      <c r="D800" s="24"/>
      <c r="E800" s="25"/>
      <c r="F800" s="12"/>
      <c r="G800" s="12"/>
      <c r="H800" s="25"/>
      <c r="I800" s="26" t="str">
        <f aca="false">IF(OR($B800="",$C800=""),"",$B800&amp;" ("&amp;DAY($C800)&amp;"."&amp;MONTH($C800)&amp;"."&amp;YEAR($C800)&amp;")")</f>
        <v/>
      </c>
      <c r="J800" s="14" t="str">
        <f aca="false">IF($C800="","",INT((Boshqaruv!$C$12-$C800)/365.25))</f>
        <v/>
      </c>
      <c r="K800" s="14" t="str">
        <f aca="false">IF($J800="","",IF($J800&lt;=14,"Ha","Yo'q"))</f>
        <v/>
      </c>
      <c r="L800" s="13"/>
      <c r="M800" s="13"/>
      <c r="N800" s="14" t="str">
        <f aca="false">IF($B800="","",IF(AND(OR($L800="",$L800&lt;=Boshqaruv!$C$12),OR($M800="",$M800&gt;Boshqaruv!$C$12)),"Ha",""))</f>
        <v/>
      </c>
      <c r="O800" s="25"/>
      <c r="P800" s="25"/>
      <c r="Q800" s="12"/>
      <c r="R800" s="13"/>
      <c r="S800" s="13"/>
      <c r="T800" s="14" t="str">
        <f aca="false">IF($B800="","",IF(AND($P800="Ha",$N800="Ha",OR($R800="",$R800&lt;=Boshqaruv!$C$12),OR($S800="",$S800&gt;Boshqaruv!$C$12)),"Ha",""))</f>
        <v/>
      </c>
      <c r="U800" s="13"/>
      <c r="V800" s="12"/>
      <c r="W800" s="14" t="str">
        <f aca="false">IF(OR($B800="",$C800=""),"",IF(COUNTIFS($B$5:$B$1804,$B800,$C$5:$C$1804,$C800)&gt;1,"Takror",""))</f>
        <v/>
      </c>
    </row>
    <row r="801" customFormat="false" ht="15" hidden="false" customHeight="false" outlineLevel="0" collapsed="false">
      <c r="A801" s="8" t="n">
        <v>797</v>
      </c>
      <c r="B801" s="12"/>
      <c r="C801" s="13"/>
      <c r="D801" s="24"/>
      <c r="E801" s="25"/>
      <c r="F801" s="12"/>
      <c r="G801" s="12"/>
      <c r="H801" s="25"/>
      <c r="I801" s="26" t="str">
        <f aca="false">IF(OR($B801="",$C801=""),"",$B801&amp;" ("&amp;DAY($C801)&amp;"."&amp;MONTH($C801)&amp;"."&amp;YEAR($C801)&amp;")")</f>
        <v/>
      </c>
      <c r="J801" s="14" t="str">
        <f aca="false">IF($C801="","",INT((Boshqaruv!$C$12-$C801)/365.25))</f>
        <v/>
      </c>
      <c r="K801" s="14" t="str">
        <f aca="false">IF($J801="","",IF($J801&lt;=14,"Ha","Yo'q"))</f>
        <v/>
      </c>
      <c r="L801" s="13"/>
      <c r="M801" s="13"/>
      <c r="N801" s="14" t="str">
        <f aca="false">IF($B801="","",IF(AND(OR($L801="",$L801&lt;=Boshqaruv!$C$12),OR($M801="",$M801&gt;Boshqaruv!$C$12)),"Ha",""))</f>
        <v/>
      </c>
      <c r="O801" s="25"/>
      <c r="P801" s="25"/>
      <c r="Q801" s="12"/>
      <c r="R801" s="13"/>
      <c r="S801" s="13"/>
      <c r="T801" s="14" t="str">
        <f aca="false">IF($B801="","",IF(AND($P801="Ha",$N801="Ha",OR($R801="",$R801&lt;=Boshqaruv!$C$12),OR($S801="",$S801&gt;Boshqaruv!$C$12)),"Ha",""))</f>
        <v/>
      </c>
      <c r="U801" s="13"/>
      <c r="V801" s="12"/>
      <c r="W801" s="14" t="str">
        <f aca="false">IF(OR($B801="",$C801=""),"",IF(COUNTIFS($B$5:$B$1804,$B801,$C$5:$C$1804,$C801)&gt;1,"Takror",""))</f>
        <v/>
      </c>
    </row>
    <row r="802" customFormat="false" ht="15" hidden="false" customHeight="false" outlineLevel="0" collapsed="false">
      <c r="A802" s="8" t="n">
        <v>798</v>
      </c>
      <c r="B802" s="12"/>
      <c r="C802" s="13"/>
      <c r="D802" s="24"/>
      <c r="E802" s="25"/>
      <c r="F802" s="12"/>
      <c r="G802" s="12"/>
      <c r="H802" s="25"/>
      <c r="I802" s="26" t="str">
        <f aca="false">IF(OR($B802="",$C802=""),"",$B802&amp;" ("&amp;DAY($C802)&amp;"."&amp;MONTH($C802)&amp;"."&amp;YEAR($C802)&amp;")")</f>
        <v/>
      </c>
      <c r="J802" s="14" t="str">
        <f aca="false">IF($C802="","",INT((Boshqaruv!$C$12-$C802)/365.25))</f>
        <v/>
      </c>
      <c r="K802" s="14" t="str">
        <f aca="false">IF($J802="","",IF($J802&lt;=14,"Ha","Yo'q"))</f>
        <v/>
      </c>
      <c r="L802" s="13"/>
      <c r="M802" s="13"/>
      <c r="N802" s="14" t="str">
        <f aca="false">IF($B802="","",IF(AND(OR($L802="",$L802&lt;=Boshqaruv!$C$12),OR($M802="",$M802&gt;Boshqaruv!$C$12)),"Ha",""))</f>
        <v/>
      </c>
      <c r="O802" s="25"/>
      <c r="P802" s="25"/>
      <c r="Q802" s="12"/>
      <c r="R802" s="13"/>
      <c r="S802" s="13"/>
      <c r="T802" s="14" t="str">
        <f aca="false">IF($B802="","",IF(AND($P802="Ha",$N802="Ha",OR($R802="",$R802&lt;=Boshqaruv!$C$12),OR($S802="",$S802&gt;Boshqaruv!$C$12)),"Ha",""))</f>
        <v/>
      </c>
      <c r="U802" s="13"/>
      <c r="V802" s="12"/>
      <c r="W802" s="14" t="str">
        <f aca="false">IF(OR($B802="",$C802=""),"",IF(COUNTIFS($B$5:$B$1804,$B802,$C$5:$C$1804,$C802)&gt;1,"Takror",""))</f>
        <v/>
      </c>
    </row>
    <row r="803" customFormat="false" ht="15" hidden="false" customHeight="false" outlineLevel="0" collapsed="false">
      <c r="A803" s="8" t="n">
        <v>799</v>
      </c>
      <c r="B803" s="12"/>
      <c r="C803" s="13"/>
      <c r="D803" s="24"/>
      <c r="E803" s="25"/>
      <c r="F803" s="12"/>
      <c r="G803" s="12"/>
      <c r="H803" s="25"/>
      <c r="I803" s="26" t="str">
        <f aca="false">IF(OR($B803="",$C803=""),"",$B803&amp;" ("&amp;DAY($C803)&amp;"."&amp;MONTH($C803)&amp;"."&amp;YEAR($C803)&amp;")")</f>
        <v/>
      </c>
      <c r="J803" s="14" t="str">
        <f aca="false">IF($C803="","",INT((Boshqaruv!$C$12-$C803)/365.25))</f>
        <v/>
      </c>
      <c r="K803" s="14" t="str">
        <f aca="false">IF($J803="","",IF($J803&lt;=14,"Ha","Yo'q"))</f>
        <v/>
      </c>
      <c r="L803" s="13"/>
      <c r="M803" s="13"/>
      <c r="N803" s="14" t="str">
        <f aca="false">IF($B803="","",IF(AND(OR($L803="",$L803&lt;=Boshqaruv!$C$12),OR($M803="",$M803&gt;Boshqaruv!$C$12)),"Ha",""))</f>
        <v/>
      </c>
      <c r="O803" s="25"/>
      <c r="P803" s="25"/>
      <c r="Q803" s="12"/>
      <c r="R803" s="13"/>
      <c r="S803" s="13"/>
      <c r="T803" s="14" t="str">
        <f aca="false">IF($B803="","",IF(AND($P803="Ha",$N803="Ha",OR($R803="",$R803&lt;=Boshqaruv!$C$12),OR($S803="",$S803&gt;Boshqaruv!$C$12)),"Ha",""))</f>
        <v/>
      </c>
      <c r="U803" s="13"/>
      <c r="V803" s="12"/>
      <c r="W803" s="14" t="str">
        <f aca="false">IF(OR($B803="",$C803=""),"",IF(COUNTIFS($B$5:$B$1804,$B803,$C$5:$C$1804,$C803)&gt;1,"Takror",""))</f>
        <v/>
      </c>
    </row>
    <row r="804" customFormat="false" ht="15" hidden="false" customHeight="false" outlineLevel="0" collapsed="false">
      <c r="A804" s="8" t="n">
        <v>800</v>
      </c>
      <c r="B804" s="12"/>
      <c r="C804" s="13"/>
      <c r="D804" s="24"/>
      <c r="E804" s="25"/>
      <c r="F804" s="12"/>
      <c r="G804" s="12"/>
      <c r="H804" s="25"/>
      <c r="I804" s="26" t="str">
        <f aca="false">IF(OR($B804="",$C804=""),"",$B804&amp;" ("&amp;DAY($C804)&amp;"."&amp;MONTH($C804)&amp;"."&amp;YEAR($C804)&amp;")")</f>
        <v/>
      </c>
      <c r="J804" s="14" t="str">
        <f aca="false">IF($C804="","",INT((Boshqaruv!$C$12-$C804)/365.25))</f>
        <v/>
      </c>
      <c r="K804" s="14" t="str">
        <f aca="false">IF($J804="","",IF($J804&lt;=14,"Ha","Yo'q"))</f>
        <v/>
      </c>
      <c r="L804" s="13"/>
      <c r="M804" s="13"/>
      <c r="N804" s="14" t="str">
        <f aca="false">IF($B804="","",IF(AND(OR($L804="",$L804&lt;=Boshqaruv!$C$12),OR($M804="",$M804&gt;Boshqaruv!$C$12)),"Ha",""))</f>
        <v/>
      </c>
      <c r="O804" s="25"/>
      <c r="P804" s="25"/>
      <c r="Q804" s="12"/>
      <c r="R804" s="13"/>
      <c r="S804" s="13"/>
      <c r="T804" s="14" t="str">
        <f aca="false">IF($B804="","",IF(AND($P804="Ha",$N804="Ha",OR($R804="",$R804&lt;=Boshqaruv!$C$12),OR($S804="",$S804&gt;Boshqaruv!$C$12)),"Ha",""))</f>
        <v/>
      </c>
      <c r="U804" s="13"/>
      <c r="V804" s="12"/>
      <c r="W804" s="14" t="str">
        <f aca="false">IF(OR($B804="",$C804=""),"",IF(COUNTIFS($B$5:$B$1804,$B804,$C$5:$C$1804,$C804)&gt;1,"Takror",""))</f>
        <v/>
      </c>
    </row>
    <row r="805" customFormat="false" ht="15" hidden="false" customHeight="false" outlineLevel="0" collapsed="false">
      <c r="A805" s="8" t="n">
        <v>801</v>
      </c>
      <c r="B805" s="12"/>
      <c r="C805" s="13"/>
      <c r="D805" s="24"/>
      <c r="E805" s="25"/>
      <c r="F805" s="12"/>
      <c r="G805" s="12"/>
      <c r="H805" s="25"/>
      <c r="I805" s="26" t="str">
        <f aca="false">IF(OR($B805="",$C805=""),"",$B805&amp;" ("&amp;DAY($C805)&amp;"."&amp;MONTH($C805)&amp;"."&amp;YEAR($C805)&amp;")")</f>
        <v/>
      </c>
      <c r="J805" s="14" t="str">
        <f aca="false">IF($C805="","",INT((Boshqaruv!$C$12-$C805)/365.25))</f>
        <v/>
      </c>
      <c r="K805" s="14" t="str">
        <f aca="false">IF($J805="","",IF($J805&lt;=14,"Ha","Yo'q"))</f>
        <v/>
      </c>
      <c r="L805" s="13"/>
      <c r="M805" s="13"/>
      <c r="N805" s="14" t="str">
        <f aca="false">IF($B805="","",IF(AND(OR($L805="",$L805&lt;=Boshqaruv!$C$12),OR($M805="",$M805&gt;Boshqaruv!$C$12)),"Ha",""))</f>
        <v/>
      </c>
      <c r="O805" s="25"/>
      <c r="P805" s="25"/>
      <c r="Q805" s="12"/>
      <c r="R805" s="13"/>
      <c r="S805" s="13"/>
      <c r="T805" s="14" t="str">
        <f aca="false">IF($B805="","",IF(AND($P805="Ha",$N805="Ha",OR($R805="",$R805&lt;=Boshqaruv!$C$12),OR($S805="",$S805&gt;Boshqaruv!$C$12)),"Ha",""))</f>
        <v/>
      </c>
      <c r="U805" s="13"/>
      <c r="V805" s="12"/>
      <c r="W805" s="14" t="str">
        <f aca="false">IF(OR($B805="",$C805=""),"",IF(COUNTIFS($B$5:$B$1804,$B805,$C$5:$C$1804,$C805)&gt;1,"Takror",""))</f>
        <v/>
      </c>
    </row>
    <row r="806" customFormat="false" ht="15" hidden="false" customHeight="false" outlineLevel="0" collapsed="false">
      <c r="A806" s="8" t="n">
        <v>802</v>
      </c>
      <c r="B806" s="12"/>
      <c r="C806" s="13"/>
      <c r="D806" s="24"/>
      <c r="E806" s="25"/>
      <c r="F806" s="12"/>
      <c r="G806" s="12"/>
      <c r="H806" s="25"/>
      <c r="I806" s="26" t="str">
        <f aca="false">IF(OR($B806="",$C806=""),"",$B806&amp;" ("&amp;DAY($C806)&amp;"."&amp;MONTH($C806)&amp;"."&amp;YEAR($C806)&amp;")")</f>
        <v/>
      </c>
      <c r="J806" s="14" t="str">
        <f aca="false">IF($C806="","",INT((Boshqaruv!$C$12-$C806)/365.25))</f>
        <v/>
      </c>
      <c r="K806" s="14" t="str">
        <f aca="false">IF($J806="","",IF($J806&lt;=14,"Ha","Yo'q"))</f>
        <v/>
      </c>
      <c r="L806" s="13"/>
      <c r="M806" s="13"/>
      <c r="N806" s="14" t="str">
        <f aca="false">IF($B806="","",IF(AND(OR($L806="",$L806&lt;=Boshqaruv!$C$12),OR($M806="",$M806&gt;Boshqaruv!$C$12)),"Ha",""))</f>
        <v/>
      </c>
      <c r="O806" s="25"/>
      <c r="P806" s="25"/>
      <c r="Q806" s="12"/>
      <c r="R806" s="13"/>
      <c r="S806" s="13"/>
      <c r="T806" s="14" t="str">
        <f aca="false">IF($B806="","",IF(AND($P806="Ha",$N806="Ha",OR($R806="",$R806&lt;=Boshqaruv!$C$12),OR($S806="",$S806&gt;Boshqaruv!$C$12)),"Ha",""))</f>
        <v/>
      </c>
      <c r="U806" s="13"/>
      <c r="V806" s="12"/>
      <c r="W806" s="14" t="str">
        <f aca="false">IF(OR($B806="",$C806=""),"",IF(COUNTIFS($B$5:$B$1804,$B806,$C$5:$C$1804,$C806)&gt;1,"Takror",""))</f>
        <v/>
      </c>
    </row>
    <row r="807" customFormat="false" ht="15" hidden="false" customHeight="false" outlineLevel="0" collapsed="false">
      <c r="A807" s="8" t="n">
        <v>803</v>
      </c>
      <c r="B807" s="12"/>
      <c r="C807" s="13"/>
      <c r="D807" s="24"/>
      <c r="E807" s="25"/>
      <c r="F807" s="12"/>
      <c r="G807" s="12"/>
      <c r="H807" s="25"/>
      <c r="I807" s="26" t="str">
        <f aca="false">IF(OR($B807="",$C807=""),"",$B807&amp;" ("&amp;DAY($C807)&amp;"."&amp;MONTH($C807)&amp;"."&amp;YEAR($C807)&amp;")")</f>
        <v/>
      </c>
      <c r="J807" s="14" t="str">
        <f aca="false">IF($C807="","",INT((Boshqaruv!$C$12-$C807)/365.25))</f>
        <v/>
      </c>
      <c r="K807" s="14" t="str">
        <f aca="false">IF($J807="","",IF($J807&lt;=14,"Ha","Yo'q"))</f>
        <v/>
      </c>
      <c r="L807" s="13"/>
      <c r="M807" s="13"/>
      <c r="N807" s="14" t="str">
        <f aca="false">IF($B807="","",IF(AND(OR($L807="",$L807&lt;=Boshqaruv!$C$12),OR($M807="",$M807&gt;Boshqaruv!$C$12)),"Ha",""))</f>
        <v/>
      </c>
      <c r="O807" s="25"/>
      <c r="P807" s="25"/>
      <c r="Q807" s="12"/>
      <c r="R807" s="13"/>
      <c r="S807" s="13"/>
      <c r="T807" s="14" t="str">
        <f aca="false">IF($B807="","",IF(AND($P807="Ha",$N807="Ha",OR($R807="",$R807&lt;=Boshqaruv!$C$12),OR($S807="",$S807&gt;Boshqaruv!$C$12)),"Ha",""))</f>
        <v/>
      </c>
      <c r="U807" s="13"/>
      <c r="V807" s="12"/>
      <c r="W807" s="14" t="str">
        <f aca="false">IF(OR($B807="",$C807=""),"",IF(COUNTIFS($B$5:$B$1804,$B807,$C$5:$C$1804,$C807)&gt;1,"Takror",""))</f>
        <v/>
      </c>
    </row>
    <row r="808" customFormat="false" ht="15" hidden="false" customHeight="false" outlineLevel="0" collapsed="false">
      <c r="A808" s="8" t="n">
        <v>804</v>
      </c>
      <c r="B808" s="12"/>
      <c r="C808" s="13"/>
      <c r="D808" s="24"/>
      <c r="E808" s="25"/>
      <c r="F808" s="12"/>
      <c r="G808" s="12"/>
      <c r="H808" s="25"/>
      <c r="I808" s="26" t="str">
        <f aca="false">IF(OR($B808="",$C808=""),"",$B808&amp;" ("&amp;DAY($C808)&amp;"."&amp;MONTH($C808)&amp;"."&amp;YEAR($C808)&amp;")")</f>
        <v/>
      </c>
      <c r="J808" s="14" t="str">
        <f aca="false">IF($C808="","",INT((Boshqaruv!$C$12-$C808)/365.25))</f>
        <v/>
      </c>
      <c r="K808" s="14" t="str">
        <f aca="false">IF($J808="","",IF($J808&lt;=14,"Ha","Yo'q"))</f>
        <v/>
      </c>
      <c r="L808" s="13"/>
      <c r="M808" s="13"/>
      <c r="N808" s="14" t="str">
        <f aca="false">IF($B808="","",IF(AND(OR($L808="",$L808&lt;=Boshqaruv!$C$12),OR($M808="",$M808&gt;Boshqaruv!$C$12)),"Ha",""))</f>
        <v/>
      </c>
      <c r="O808" s="25"/>
      <c r="P808" s="25"/>
      <c r="Q808" s="12"/>
      <c r="R808" s="13"/>
      <c r="S808" s="13"/>
      <c r="T808" s="14" t="str">
        <f aca="false">IF($B808="","",IF(AND($P808="Ha",$N808="Ha",OR($R808="",$R808&lt;=Boshqaruv!$C$12),OR($S808="",$S808&gt;Boshqaruv!$C$12)),"Ha",""))</f>
        <v/>
      </c>
      <c r="U808" s="13"/>
      <c r="V808" s="12"/>
      <c r="W808" s="14" t="str">
        <f aca="false">IF(OR($B808="",$C808=""),"",IF(COUNTIFS($B$5:$B$1804,$B808,$C$5:$C$1804,$C808)&gt;1,"Takror",""))</f>
        <v/>
      </c>
    </row>
    <row r="809" customFormat="false" ht="15" hidden="false" customHeight="false" outlineLevel="0" collapsed="false">
      <c r="A809" s="8" t="n">
        <v>805</v>
      </c>
      <c r="B809" s="12"/>
      <c r="C809" s="13"/>
      <c r="D809" s="24"/>
      <c r="E809" s="25"/>
      <c r="F809" s="12"/>
      <c r="G809" s="12"/>
      <c r="H809" s="25"/>
      <c r="I809" s="26" t="str">
        <f aca="false">IF(OR($B809="",$C809=""),"",$B809&amp;" ("&amp;DAY($C809)&amp;"."&amp;MONTH($C809)&amp;"."&amp;YEAR($C809)&amp;")")</f>
        <v/>
      </c>
      <c r="J809" s="14" t="str">
        <f aca="false">IF($C809="","",INT((Boshqaruv!$C$12-$C809)/365.25))</f>
        <v/>
      </c>
      <c r="K809" s="14" t="str">
        <f aca="false">IF($J809="","",IF($J809&lt;=14,"Ha","Yo'q"))</f>
        <v/>
      </c>
      <c r="L809" s="13"/>
      <c r="M809" s="13"/>
      <c r="N809" s="14" t="str">
        <f aca="false">IF($B809="","",IF(AND(OR($L809="",$L809&lt;=Boshqaruv!$C$12),OR($M809="",$M809&gt;Boshqaruv!$C$12)),"Ha",""))</f>
        <v/>
      </c>
      <c r="O809" s="25"/>
      <c r="P809" s="25"/>
      <c r="Q809" s="12"/>
      <c r="R809" s="13"/>
      <c r="S809" s="13"/>
      <c r="T809" s="14" t="str">
        <f aca="false">IF($B809="","",IF(AND($P809="Ha",$N809="Ha",OR($R809="",$R809&lt;=Boshqaruv!$C$12),OR($S809="",$S809&gt;Boshqaruv!$C$12)),"Ha",""))</f>
        <v/>
      </c>
      <c r="U809" s="13"/>
      <c r="V809" s="12"/>
      <c r="W809" s="14" t="str">
        <f aca="false">IF(OR($B809="",$C809=""),"",IF(COUNTIFS($B$5:$B$1804,$B809,$C$5:$C$1804,$C809)&gt;1,"Takror",""))</f>
        <v/>
      </c>
    </row>
    <row r="810" customFormat="false" ht="15" hidden="false" customHeight="false" outlineLevel="0" collapsed="false">
      <c r="A810" s="8" t="n">
        <v>806</v>
      </c>
      <c r="B810" s="12"/>
      <c r="C810" s="13"/>
      <c r="D810" s="24"/>
      <c r="E810" s="25"/>
      <c r="F810" s="12"/>
      <c r="G810" s="12"/>
      <c r="H810" s="25"/>
      <c r="I810" s="26" t="str">
        <f aca="false">IF(OR($B810="",$C810=""),"",$B810&amp;" ("&amp;DAY($C810)&amp;"."&amp;MONTH($C810)&amp;"."&amp;YEAR($C810)&amp;")")</f>
        <v/>
      </c>
      <c r="J810" s="14" t="str">
        <f aca="false">IF($C810="","",INT((Boshqaruv!$C$12-$C810)/365.25))</f>
        <v/>
      </c>
      <c r="K810" s="14" t="str">
        <f aca="false">IF($J810="","",IF($J810&lt;=14,"Ha","Yo'q"))</f>
        <v/>
      </c>
      <c r="L810" s="13"/>
      <c r="M810" s="13"/>
      <c r="N810" s="14" t="str">
        <f aca="false">IF($B810="","",IF(AND(OR($L810="",$L810&lt;=Boshqaruv!$C$12),OR($M810="",$M810&gt;Boshqaruv!$C$12)),"Ha",""))</f>
        <v/>
      </c>
      <c r="O810" s="25"/>
      <c r="P810" s="25"/>
      <c r="Q810" s="12"/>
      <c r="R810" s="13"/>
      <c r="S810" s="13"/>
      <c r="T810" s="14" t="str">
        <f aca="false">IF($B810="","",IF(AND($P810="Ha",$N810="Ha",OR($R810="",$R810&lt;=Boshqaruv!$C$12),OR($S810="",$S810&gt;Boshqaruv!$C$12)),"Ha",""))</f>
        <v/>
      </c>
      <c r="U810" s="13"/>
      <c r="V810" s="12"/>
      <c r="W810" s="14" t="str">
        <f aca="false">IF(OR($B810="",$C810=""),"",IF(COUNTIFS($B$5:$B$1804,$B810,$C$5:$C$1804,$C810)&gt;1,"Takror",""))</f>
        <v/>
      </c>
    </row>
    <row r="811" customFormat="false" ht="15" hidden="false" customHeight="false" outlineLevel="0" collapsed="false">
      <c r="A811" s="8" t="n">
        <v>807</v>
      </c>
      <c r="B811" s="12"/>
      <c r="C811" s="13"/>
      <c r="D811" s="24"/>
      <c r="E811" s="25"/>
      <c r="F811" s="12"/>
      <c r="G811" s="12"/>
      <c r="H811" s="25"/>
      <c r="I811" s="26" t="str">
        <f aca="false">IF(OR($B811="",$C811=""),"",$B811&amp;" ("&amp;DAY($C811)&amp;"."&amp;MONTH($C811)&amp;"."&amp;YEAR($C811)&amp;")")</f>
        <v/>
      </c>
      <c r="J811" s="14" t="str">
        <f aca="false">IF($C811="","",INT((Boshqaruv!$C$12-$C811)/365.25))</f>
        <v/>
      </c>
      <c r="K811" s="14" t="str">
        <f aca="false">IF($J811="","",IF($J811&lt;=14,"Ha","Yo'q"))</f>
        <v/>
      </c>
      <c r="L811" s="13"/>
      <c r="M811" s="13"/>
      <c r="N811" s="14" t="str">
        <f aca="false">IF($B811="","",IF(AND(OR($L811="",$L811&lt;=Boshqaruv!$C$12),OR($M811="",$M811&gt;Boshqaruv!$C$12)),"Ha",""))</f>
        <v/>
      </c>
      <c r="O811" s="25"/>
      <c r="P811" s="25"/>
      <c r="Q811" s="12"/>
      <c r="R811" s="13"/>
      <c r="S811" s="13"/>
      <c r="T811" s="14" t="str">
        <f aca="false">IF($B811="","",IF(AND($P811="Ha",$N811="Ha",OR($R811="",$R811&lt;=Boshqaruv!$C$12),OR($S811="",$S811&gt;Boshqaruv!$C$12)),"Ha",""))</f>
        <v/>
      </c>
      <c r="U811" s="13"/>
      <c r="V811" s="12"/>
      <c r="W811" s="14" t="str">
        <f aca="false">IF(OR($B811="",$C811=""),"",IF(COUNTIFS($B$5:$B$1804,$B811,$C$5:$C$1804,$C811)&gt;1,"Takror",""))</f>
        <v/>
      </c>
    </row>
    <row r="812" customFormat="false" ht="15" hidden="false" customHeight="false" outlineLevel="0" collapsed="false">
      <c r="A812" s="8" t="n">
        <v>808</v>
      </c>
      <c r="B812" s="12"/>
      <c r="C812" s="13"/>
      <c r="D812" s="24"/>
      <c r="E812" s="25"/>
      <c r="F812" s="12"/>
      <c r="G812" s="12"/>
      <c r="H812" s="25"/>
      <c r="I812" s="26" t="str">
        <f aca="false">IF(OR($B812="",$C812=""),"",$B812&amp;" ("&amp;DAY($C812)&amp;"."&amp;MONTH($C812)&amp;"."&amp;YEAR($C812)&amp;")")</f>
        <v/>
      </c>
      <c r="J812" s="14" t="str">
        <f aca="false">IF($C812="","",INT((Boshqaruv!$C$12-$C812)/365.25))</f>
        <v/>
      </c>
      <c r="K812" s="14" t="str">
        <f aca="false">IF($J812="","",IF($J812&lt;=14,"Ha","Yo'q"))</f>
        <v/>
      </c>
      <c r="L812" s="13"/>
      <c r="M812" s="13"/>
      <c r="N812" s="14" t="str">
        <f aca="false">IF($B812="","",IF(AND(OR($L812="",$L812&lt;=Boshqaruv!$C$12),OR($M812="",$M812&gt;Boshqaruv!$C$12)),"Ha",""))</f>
        <v/>
      </c>
      <c r="O812" s="25"/>
      <c r="P812" s="25"/>
      <c r="Q812" s="12"/>
      <c r="R812" s="13"/>
      <c r="S812" s="13"/>
      <c r="T812" s="14" t="str">
        <f aca="false">IF($B812="","",IF(AND($P812="Ha",$N812="Ha",OR($R812="",$R812&lt;=Boshqaruv!$C$12),OR($S812="",$S812&gt;Boshqaruv!$C$12)),"Ha",""))</f>
        <v/>
      </c>
      <c r="U812" s="13"/>
      <c r="V812" s="12"/>
      <c r="W812" s="14" t="str">
        <f aca="false">IF(OR($B812="",$C812=""),"",IF(COUNTIFS($B$5:$B$1804,$B812,$C$5:$C$1804,$C812)&gt;1,"Takror",""))</f>
        <v/>
      </c>
    </row>
    <row r="813" customFormat="false" ht="15" hidden="false" customHeight="false" outlineLevel="0" collapsed="false">
      <c r="A813" s="8" t="n">
        <v>809</v>
      </c>
      <c r="B813" s="12"/>
      <c r="C813" s="13"/>
      <c r="D813" s="24"/>
      <c r="E813" s="25"/>
      <c r="F813" s="12"/>
      <c r="G813" s="12"/>
      <c r="H813" s="25"/>
      <c r="I813" s="26" t="str">
        <f aca="false">IF(OR($B813="",$C813=""),"",$B813&amp;" ("&amp;DAY($C813)&amp;"."&amp;MONTH($C813)&amp;"."&amp;YEAR($C813)&amp;")")</f>
        <v/>
      </c>
      <c r="J813" s="14" t="str">
        <f aca="false">IF($C813="","",INT((Boshqaruv!$C$12-$C813)/365.25))</f>
        <v/>
      </c>
      <c r="K813" s="14" t="str">
        <f aca="false">IF($J813="","",IF($J813&lt;=14,"Ha","Yo'q"))</f>
        <v/>
      </c>
      <c r="L813" s="13"/>
      <c r="M813" s="13"/>
      <c r="N813" s="14" t="str">
        <f aca="false">IF($B813="","",IF(AND(OR($L813="",$L813&lt;=Boshqaruv!$C$12),OR($M813="",$M813&gt;Boshqaruv!$C$12)),"Ha",""))</f>
        <v/>
      </c>
      <c r="O813" s="25"/>
      <c r="P813" s="25"/>
      <c r="Q813" s="12"/>
      <c r="R813" s="13"/>
      <c r="S813" s="13"/>
      <c r="T813" s="14" t="str">
        <f aca="false">IF($B813="","",IF(AND($P813="Ha",$N813="Ha",OR($R813="",$R813&lt;=Boshqaruv!$C$12),OR($S813="",$S813&gt;Boshqaruv!$C$12)),"Ha",""))</f>
        <v/>
      </c>
      <c r="U813" s="13"/>
      <c r="V813" s="12"/>
      <c r="W813" s="14" t="str">
        <f aca="false">IF(OR($B813="",$C813=""),"",IF(COUNTIFS($B$5:$B$1804,$B813,$C$5:$C$1804,$C813)&gt;1,"Takror",""))</f>
        <v/>
      </c>
    </row>
    <row r="814" customFormat="false" ht="15" hidden="false" customHeight="false" outlineLevel="0" collapsed="false">
      <c r="A814" s="8" t="n">
        <v>810</v>
      </c>
      <c r="B814" s="12"/>
      <c r="C814" s="13"/>
      <c r="D814" s="24"/>
      <c r="E814" s="25"/>
      <c r="F814" s="12"/>
      <c r="G814" s="12"/>
      <c r="H814" s="25"/>
      <c r="I814" s="26" t="str">
        <f aca="false">IF(OR($B814="",$C814=""),"",$B814&amp;" ("&amp;DAY($C814)&amp;"."&amp;MONTH($C814)&amp;"."&amp;YEAR($C814)&amp;")")</f>
        <v/>
      </c>
      <c r="J814" s="14" t="str">
        <f aca="false">IF($C814="","",INT((Boshqaruv!$C$12-$C814)/365.25))</f>
        <v/>
      </c>
      <c r="K814" s="14" t="str">
        <f aca="false">IF($J814="","",IF($J814&lt;=14,"Ha","Yo'q"))</f>
        <v/>
      </c>
      <c r="L814" s="13"/>
      <c r="M814" s="13"/>
      <c r="N814" s="14" t="str">
        <f aca="false">IF($B814="","",IF(AND(OR($L814="",$L814&lt;=Boshqaruv!$C$12),OR($M814="",$M814&gt;Boshqaruv!$C$12)),"Ha",""))</f>
        <v/>
      </c>
      <c r="O814" s="25"/>
      <c r="P814" s="25"/>
      <c r="Q814" s="12"/>
      <c r="R814" s="13"/>
      <c r="S814" s="13"/>
      <c r="T814" s="14" t="str">
        <f aca="false">IF($B814="","",IF(AND($P814="Ha",$N814="Ha",OR($R814="",$R814&lt;=Boshqaruv!$C$12),OR($S814="",$S814&gt;Boshqaruv!$C$12)),"Ha",""))</f>
        <v/>
      </c>
      <c r="U814" s="13"/>
      <c r="V814" s="12"/>
      <c r="W814" s="14" t="str">
        <f aca="false">IF(OR($B814="",$C814=""),"",IF(COUNTIFS($B$5:$B$1804,$B814,$C$5:$C$1804,$C814)&gt;1,"Takror",""))</f>
        <v/>
      </c>
    </row>
    <row r="815" customFormat="false" ht="15" hidden="false" customHeight="false" outlineLevel="0" collapsed="false">
      <c r="A815" s="8" t="n">
        <v>811</v>
      </c>
      <c r="B815" s="12"/>
      <c r="C815" s="13"/>
      <c r="D815" s="24"/>
      <c r="E815" s="25"/>
      <c r="F815" s="12"/>
      <c r="G815" s="12"/>
      <c r="H815" s="25"/>
      <c r="I815" s="26" t="str">
        <f aca="false">IF(OR($B815="",$C815=""),"",$B815&amp;" ("&amp;DAY($C815)&amp;"."&amp;MONTH($C815)&amp;"."&amp;YEAR($C815)&amp;")")</f>
        <v/>
      </c>
      <c r="J815" s="14" t="str">
        <f aca="false">IF($C815="","",INT((Boshqaruv!$C$12-$C815)/365.25))</f>
        <v/>
      </c>
      <c r="K815" s="14" t="str">
        <f aca="false">IF($J815="","",IF($J815&lt;=14,"Ha","Yo'q"))</f>
        <v/>
      </c>
      <c r="L815" s="13"/>
      <c r="M815" s="13"/>
      <c r="N815" s="14" t="str">
        <f aca="false">IF($B815="","",IF(AND(OR($L815="",$L815&lt;=Boshqaruv!$C$12),OR($M815="",$M815&gt;Boshqaruv!$C$12)),"Ha",""))</f>
        <v/>
      </c>
      <c r="O815" s="25"/>
      <c r="P815" s="25"/>
      <c r="Q815" s="12"/>
      <c r="R815" s="13"/>
      <c r="S815" s="13"/>
      <c r="T815" s="14" t="str">
        <f aca="false">IF($B815="","",IF(AND($P815="Ha",$N815="Ha",OR($R815="",$R815&lt;=Boshqaruv!$C$12),OR($S815="",$S815&gt;Boshqaruv!$C$12)),"Ha",""))</f>
        <v/>
      </c>
      <c r="U815" s="13"/>
      <c r="V815" s="12"/>
      <c r="W815" s="14" t="str">
        <f aca="false">IF(OR($B815="",$C815=""),"",IF(COUNTIFS($B$5:$B$1804,$B815,$C$5:$C$1804,$C815)&gt;1,"Takror",""))</f>
        <v/>
      </c>
    </row>
    <row r="816" customFormat="false" ht="15" hidden="false" customHeight="false" outlineLevel="0" collapsed="false">
      <c r="A816" s="8" t="n">
        <v>812</v>
      </c>
      <c r="B816" s="12"/>
      <c r="C816" s="13"/>
      <c r="D816" s="24"/>
      <c r="E816" s="25"/>
      <c r="F816" s="12"/>
      <c r="G816" s="12"/>
      <c r="H816" s="25"/>
      <c r="I816" s="26" t="str">
        <f aca="false">IF(OR($B816="",$C816=""),"",$B816&amp;" ("&amp;DAY($C816)&amp;"."&amp;MONTH($C816)&amp;"."&amp;YEAR($C816)&amp;")")</f>
        <v/>
      </c>
      <c r="J816" s="14" t="str">
        <f aca="false">IF($C816="","",INT((Boshqaruv!$C$12-$C816)/365.25))</f>
        <v/>
      </c>
      <c r="K816" s="14" t="str">
        <f aca="false">IF($J816="","",IF($J816&lt;=14,"Ha","Yo'q"))</f>
        <v/>
      </c>
      <c r="L816" s="13"/>
      <c r="M816" s="13"/>
      <c r="N816" s="14" t="str">
        <f aca="false">IF($B816="","",IF(AND(OR($L816="",$L816&lt;=Boshqaruv!$C$12),OR($M816="",$M816&gt;Boshqaruv!$C$12)),"Ha",""))</f>
        <v/>
      </c>
      <c r="O816" s="25"/>
      <c r="P816" s="25"/>
      <c r="Q816" s="12"/>
      <c r="R816" s="13"/>
      <c r="S816" s="13"/>
      <c r="T816" s="14" t="str">
        <f aca="false">IF($B816="","",IF(AND($P816="Ha",$N816="Ha",OR($R816="",$R816&lt;=Boshqaruv!$C$12),OR($S816="",$S816&gt;Boshqaruv!$C$12)),"Ha",""))</f>
        <v/>
      </c>
      <c r="U816" s="13"/>
      <c r="V816" s="12"/>
      <c r="W816" s="14" t="str">
        <f aca="false">IF(OR($B816="",$C816=""),"",IF(COUNTIFS($B$5:$B$1804,$B816,$C$5:$C$1804,$C816)&gt;1,"Takror",""))</f>
        <v/>
      </c>
    </row>
    <row r="817" customFormat="false" ht="15" hidden="false" customHeight="false" outlineLevel="0" collapsed="false">
      <c r="A817" s="8" t="n">
        <v>813</v>
      </c>
      <c r="B817" s="12"/>
      <c r="C817" s="13"/>
      <c r="D817" s="24"/>
      <c r="E817" s="25"/>
      <c r="F817" s="12"/>
      <c r="G817" s="12"/>
      <c r="H817" s="25"/>
      <c r="I817" s="26" t="str">
        <f aca="false">IF(OR($B817="",$C817=""),"",$B817&amp;" ("&amp;DAY($C817)&amp;"."&amp;MONTH($C817)&amp;"."&amp;YEAR($C817)&amp;")")</f>
        <v/>
      </c>
      <c r="J817" s="14" t="str">
        <f aca="false">IF($C817="","",INT((Boshqaruv!$C$12-$C817)/365.25))</f>
        <v/>
      </c>
      <c r="K817" s="14" t="str">
        <f aca="false">IF($J817="","",IF($J817&lt;=14,"Ha","Yo'q"))</f>
        <v/>
      </c>
      <c r="L817" s="13"/>
      <c r="M817" s="13"/>
      <c r="N817" s="14" t="str">
        <f aca="false">IF($B817="","",IF(AND(OR($L817="",$L817&lt;=Boshqaruv!$C$12),OR($M817="",$M817&gt;Boshqaruv!$C$12)),"Ha",""))</f>
        <v/>
      </c>
      <c r="O817" s="25"/>
      <c r="P817" s="25"/>
      <c r="Q817" s="12"/>
      <c r="R817" s="13"/>
      <c r="S817" s="13"/>
      <c r="T817" s="14" t="str">
        <f aca="false">IF($B817="","",IF(AND($P817="Ha",$N817="Ha",OR($R817="",$R817&lt;=Boshqaruv!$C$12),OR($S817="",$S817&gt;Boshqaruv!$C$12)),"Ha",""))</f>
        <v/>
      </c>
      <c r="U817" s="13"/>
      <c r="V817" s="12"/>
      <c r="W817" s="14" t="str">
        <f aca="false">IF(OR($B817="",$C817=""),"",IF(COUNTIFS($B$5:$B$1804,$B817,$C$5:$C$1804,$C817)&gt;1,"Takror",""))</f>
        <v/>
      </c>
    </row>
    <row r="818" customFormat="false" ht="15" hidden="false" customHeight="false" outlineLevel="0" collapsed="false">
      <c r="A818" s="8" t="n">
        <v>814</v>
      </c>
      <c r="B818" s="12"/>
      <c r="C818" s="13"/>
      <c r="D818" s="24"/>
      <c r="E818" s="25"/>
      <c r="F818" s="12"/>
      <c r="G818" s="12"/>
      <c r="H818" s="25"/>
      <c r="I818" s="26" t="str">
        <f aca="false">IF(OR($B818="",$C818=""),"",$B818&amp;" ("&amp;DAY($C818)&amp;"."&amp;MONTH($C818)&amp;"."&amp;YEAR($C818)&amp;")")</f>
        <v/>
      </c>
      <c r="J818" s="14" t="str">
        <f aca="false">IF($C818="","",INT((Boshqaruv!$C$12-$C818)/365.25))</f>
        <v/>
      </c>
      <c r="K818" s="14" t="str">
        <f aca="false">IF($J818="","",IF($J818&lt;=14,"Ha","Yo'q"))</f>
        <v/>
      </c>
      <c r="L818" s="13"/>
      <c r="M818" s="13"/>
      <c r="N818" s="14" t="str">
        <f aca="false">IF($B818="","",IF(AND(OR($L818="",$L818&lt;=Boshqaruv!$C$12),OR($M818="",$M818&gt;Boshqaruv!$C$12)),"Ha",""))</f>
        <v/>
      </c>
      <c r="O818" s="25"/>
      <c r="P818" s="25"/>
      <c r="Q818" s="12"/>
      <c r="R818" s="13"/>
      <c r="S818" s="13"/>
      <c r="T818" s="14" t="str">
        <f aca="false">IF($B818="","",IF(AND($P818="Ha",$N818="Ha",OR($R818="",$R818&lt;=Boshqaruv!$C$12),OR($S818="",$S818&gt;Boshqaruv!$C$12)),"Ha",""))</f>
        <v/>
      </c>
      <c r="U818" s="13"/>
      <c r="V818" s="12"/>
      <c r="W818" s="14" t="str">
        <f aca="false">IF(OR($B818="",$C818=""),"",IF(COUNTIFS($B$5:$B$1804,$B818,$C$5:$C$1804,$C818)&gt;1,"Takror",""))</f>
        <v/>
      </c>
    </row>
    <row r="819" customFormat="false" ht="15" hidden="false" customHeight="false" outlineLevel="0" collapsed="false">
      <c r="A819" s="8" t="n">
        <v>815</v>
      </c>
      <c r="B819" s="12"/>
      <c r="C819" s="13"/>
      <c r="D819" s="24"/>
      <c r="E819" s="25"/>
      <c r="F819" s="12"/>
      <c r="G819" s="12"/>
      <c r="H819" s="25"/>
      <c r="I819" s="26" t="str">
        <f aca="false">IF(OR($B819="",$C819=""),"",$B819&amp;" ("&amp;DAY($C819)&amp;"."&amp;MONTH($C819)&amp;"."&amp;YEAR($C819)&amp;")")</f>
        <v/>
      </c>
      <c r="J819" s="14" t="str">
        <f aca="false">IF($C819="","",INT((Boshqaruv!$C$12-$C819)/365.25))</f>
        <v/>
      </c>
      <c r="K819" s="14" t="str">
        <f aca="false">IF($J819="","",IF($J819&lt;=14,"Ha","Yo'q"))</f>
        <v/>
      </c>
      <c r="L819" s="13"/>
      <c r="M819" s="13"/>
      <c r="N819" s="14" t="str">
        <f aca="false">IF($B819="","",IF(AND(OR($L819="",$L819&lt;=Boshqaruv!$C$12),OR($M819="",$M819&gt;Boshqaruv!$C$12)),"Ha",""))</f>
        <v/>
      </c>
      <c r="O819" s="25"/>
      <c r="P819" s="25"/>
      <c r="Q819" s="12"/>
      <c r="R819" s="13"/>
      <c r="S819" s="13"/>
      <c r="T819" s="14" t="str">
        <f aca="false">IF($B819="","",IF(AND($P819="Ha",$N819="Ha",OR($R819="",$R819&lt;=Boshqaruv!$C$12),OR($S819="",$S819&gt;Boshqaruv!$C$12)),"Ha",""))</f>
        <v/>
      </c>
      <c r="U819" s="13"/>
      <c r="V819" s="12"/>
      <c r="W819" s="14" t="str">
        <f aca="false">IF(OR($B819="",$C819=""),"",IF(COUNTIFS($B$5:$B$1804,$B819,$C$5:$C$1804,$C819)&gt;1,"Takror",""))</f>
        <v/>
      </c>
    </row>
    <row r="820" customFormat="false" ht="15" hidden="false" customHeight="false" outlineLevel="0" collapsed="false">
      <c r="A820" s="8" t="n">
        <v>816</v>
      </c>
      <c r="B820" s="12"/>
      <c r="C820" s="13"/>
      <c r="D820" s="24"/>
      <c r="E820" s="25"/>
      <c r="F820" s="12"/>
      <c r="G820" s="12"/>
      <c r="H820" s="25"/>
      <c r="I820" s="26" t="str">
        <f aca="false">IF(OR($B820="",$C820=""),"",$B820&amp;" ("&amp;DAY($C820)&amp;"."&amp;MONTH($C820)&amp;"."&amp;YEAR($C820)&amp;")")</f>
        <v/>
      </c>
      <c r="J820" s="14" t="str">
        <f aca="false">IF($C820="","",INT((Boshqaruv!$C$12-$C820)/365.25))</f>
        <v/>
      </c>
      <c r="K820" s="14" t="str">
        <f aca="false">IF($J820="","",IF($J820&lt;=14,"Ha","Yo'q"))</f>
        <v/>
      </c>
      <c r="L820" s="13"/>
      <c r="M820" s="13"/>
      <c r="N820" s="14" t="str">
        <f aca="false">IF($B820="","",IF(AND(OR($L820="",$L820&lt;=Boshqaruv!$C$12),OR($M820="",$M820&gt;Boshqaruv!$C$12)),"Ha",""))</f>
        <v/>
      </c>
      <c r="O820" s="25"/>
      <c r="P820" s="25"/>
      <c r="Q820" s="12"/>
      <c r="R820" s="13"/>
      <c r="S820" s="13"/>
      <c r="T820" s="14" t="str">
        <f aca="false">IF($B820="","",IF(AND($P820="Ha",$N820="Ha",OR($R820="",$R820&lt;=Boshqaruv!$C$12),OR($S820="",$S820&gt;Boshqaruv!$C$12)),"Ha",""))</f>
        <v/>
      </c>
      <c r="U820" s="13"/>
      <c r="V820" s="12"/>
      <c r="W820" s="14" t="str">
        <f aca="false">IF(OR($B820="",$C820=""),"",IF(COUNTIFS($B$5:$B$1804,$B820,$C$5:$C$1804,$C820)&gt;1,"Takror",""))</f>
        <v/>
      </c>
    </row>
    <row r="821" customFormat="false" ht="15" hidden="false" customHeight="false" outlineLevel="0" collapsed="false">
      <c r="A821" s="8" t="n">
        <v>817</v>
      </c>
      <c r="B821" s="12"/>
      <c r="C821" s="13"/>
      <c r="D821" s="24"/>
      <c r="E821" s="25"/>
      <c r="F821" s="12"/>
      <c r="G821" s="12"/>
      <c r="H821" s="25"/>
      <c r="I821" s="26" t="str">
        <f aca="false">IF(OR($B821="",$C821=""),"",$B821&amp;" ("&amp;DAY($C821)&amp;"."&amp;MONTH($C821)&amp;"."&amp;YEAR($C821)&amp;")")</f>
        <v/>
      </c>
      <c r="J821" s="14" t="str">
        <f aca="false">IF($C821="","",INT((Boshqaruv!$C$12-$C821)/365.25))</f>
        <v/>
      </c>
      <c r="K821" s="14" t="str">
        <f aca="false">IF($J821="","",IF($J821&lt;=14,"Ha","Yo'q"))</f>
        <v/>
      </c>
      <c r="L821" s="13"/>
      <c r="M821" s="13"/>
      <c r="N821" s="14" t="str">
        <f aca="false">IF($B821="","",IF(AND(OR($L821="",$L821&lt;=Boshqaruv!$C$12),OR($M821="",$M821&gt;Boshqaruv!$C$12)),"Ha",""))</f>
        <v/>
      </c>
      <c r="O821" s="25"/>
      <c r="P821" s="25"/>
      <c r="Q821" s="12"/>
      <c r="R821" s="13"/>
      <c r="S821" s="13"/>
      <c r="T821" s="14" t="str">
        <f aca="false">IF($B821="","",IF(AND($P821="Ha",$N821="Ha",OR($R821="",$R821&lt;=Boshqaruv!$C$12),OR($S821="",$S821&gt;Boshqaruv!$C$12)),"Ha",""))</f>
        <v/>
      </c>
      <c r="U821" s="13"/>
      <c r="V821" s="12"/>
      <c r="W821" s="14" t="str">
        <f aca="false">IF(OR($B821="",$C821=""),"",IF(COUNTIFS($B$5:$B$1804,$B821,$C$5:$C$1804,$C821)&gt;1,"Takror",""))</f>
        <v/>
      </c>
    </row>
    <row r="822" customFormat="false" ht="15" hidden="false" customHeight="false" outlineLevel="0" collapsed="false">
      <c r="A822" s="8" t="n">
        <v>818</v>
      </c>
      <c r="B822" s="12"/>
      <c r="C822" s="13"/>
      <c r="D822" s="24"/>
      <c r="E822" s="25"/>
      <c r="F822" s="12"/>
      <c r="G822" s="12"/>
      <c r="H822" s="25"/>
      <c r="I822" s="26" t="str">
        <f aca="false">IF(OR($B822="",$C822=""),"",$B822&amp;" ("&amp;DAY($C822)&amp;"."&amp;MONTH($C822)&amp;"."&amp;YEAR($C822)&amp;")")</f>
        <v/>
      </c>
      <c r="J822" s="14" t="str">
        <f aca="false">IF($C822="","",INT((Boshqaruv!$C$12-$C822)/365.25))</f>
        <v/>
      </c>
      <c r="K822" s="14" t="str">
        <f aca="false">IF($J822="","",IF($J822&lt;=14,"Ha","Yo'q"))</f>
        <v/>
      </c>
      <c r="L822" s="13"/>
      <c r="M822" s="13"/>
      <c r="N822" s="14" t="str">
        <f aca="false">IF($B822="","",IF(AND(OR($L822="",$L822&lt;=Boshqaruv!$C$12),OR($M822="",$M822&gt;Boshqaruv!$C$12)),"Ha",""))</f>
        <v/>
      </c>
      <c r="O822" s="25"/>
      <c r="P822" s="25"/>
      <c r="Q822" s="12"/>
      <c r="R822" s="13"/>
      <c r="S822" s="13"/>
      <c r="T822" s="14" t="str">
        <f aca="false">IF($B822="","",IF(AND($P822="Ha",$N822="Ha",OR($R822="",$R822&lt;=Boshqaruv!$C$12),OR($S822="",$S822&gt;Boshqaruv!$C$12)),"Ha",""))</f>
        <v/>
      </c>
      <c r="U822" s="13"/>
      <c r="V822" s="12"/>
      <c r="W822" s="14" t="str">
        <f aca="false">IF(OR($B822="",$C822=""),"",IF(COUNTIFS($B$5:$B$1804,$B822,$C$5:$C$1804,$C822)&gt;1,"Takror",""))</f>
        <v/>
      </c>
    </row>
    <row r="823" customFormat="false" ht="15" hidden="false" customHeight="false" outlineLevel="0" collapsed="false">
      <c r="A823" s="8" t="n">
        <v>819</v>
      </c>
      <c r="B823" s="12"/>
      <c r="C823" s="13"/>
      <c r="D823" s="24"/>
      <c r="E823" s="25"/>
      <c r="F823" s="12"/>
      <c r="G823" s="12"/>
      <c r="H823" s="25"/>
      <c r="I823" s="26" t="str">
        <f aca="false">IF(OR($B823="",$C823=""),"",$B823&amp;" ("&amp;DAY($C823)&amp;"."&amp;MONTH($C823)&amp;"."&amp;YEAR($C823)&amp;")")</f>
        <v/>
      </c>
      <c r="J823" s="14" t="str">
        <f aca="false">IF($C823="","",INT((Boshqaruv!$C$12-$C823)/365.25))</f>
        <v/>
      </c>
      <c r="K823" s="14" t="str">
        <f aca="false">IF($J823="","",IF($J823&lt;=14,"Ha","Yo'q"))</f>
        <v/>
      </c>
      <c r="L823" s="13"/>
      <c r="M823" s="13"/>
      <c r="N823" s="14" t="str">
        <f aca="false">IF($B823="","",IF(AND(OR($L823="",$L823&lt;=Boshqaruv!$C$12),OR($M823="",$M823&gt;Boshqaruv!$C$12)),"Ha",""))</f>
        <v/>
      </c>
      <c r="O823" s="25"/>
      <c r="P823" s="25"/>
      <c r="Q823" s="12"/>
      <c r="R823" s="13"/>
      <c r="S823" s="13"/>
      <c r="T823" s="14" t="str">
        <f aca="false">IF($B823="","",IF(AND($P823="Ha",$N823="Ha",OR($R823="",$R823&lt;=Boshqaruv!$C$12),OR($S823="",$S823&gt;Boshqaruv!$C$12)),"Ha",""))</f>
        <v/>
      </c>
      <c r="U823" s="13"/>
      <c r="V823" s="12"/>
      <c r="W823" s="14" t="str">
        <f aca="false">IF(OR($B823="",$C823=""),"",IF(COUNTIFS($B$5:$B$1804,$B823,$C$5:$C$1804,$C823)&gt;1,"Takror",""))</f>
        <v/>
      </c>
    </row>
    <row r="824" customFormat="false" ht="15" hidden="false" customHeight="false" outlineLevel="0" collapsed="false">
      <c r="A824" s="8" t="n">
        <v>820</v>
      </c>
      <c r="B824" s="12"/>
      <c r="C824" s="13"/>
      <c r="D824" s="24"/>
      <c r="E824" s="25"/>
      <c r="F824" s="12"/>
      <c r="G824" s="12"/>
      <c r="H824" s="25"/>
      <c r="I824" s="26" t="str">
        <f aca="false">IF(OR($B824="",$C824=""),"",$B824&amp;" ("&amp;DAY($C824)&amp;"."&amp;MONTH($C824)&amp;"."&amp;YEAR($C824)&amp;")")</f>
        <v/>
      </c>
      <c r="J824" s="14" t="str">
        <f aca="false">IF($C824="","",INT((Boshqaruv!$C$12-$C824)/365.25))</f>
        <v/>
      </c>
      <c r="K824" s="14" t="str">
        <f aca="false">IF($J824="","",IF($J824&lt;=14,"Ha","Yo'q"))</f>
        <v/>
      </c>
      <c r="L824" s="13"/>
      <c r="M824" s="13"/>
      <c r="N824" s="14" t="str">
        <f aca="false">IF($B824="","",IF(AND(OR($L824="",$L824&lt;=Boshqaruv!$C$12),OR($M824="",$M824&gt;Boshqaruv!$C$12)),"Ha",""))</f>
        <v/>
      </c>
      <c r="O824" s="25"/>
      <c r="P824" s="25"/>
      <c r="Q824" s="12"/>
      <c r="R824" s="13"/>
      <c r="S824" s="13"/>
      <c r="T824" s="14" t="str">
        <f aca="false">IF($B824="","",IF(AND($P824="Ha",$N824="Ha",OR($R824="",$R824&lt;=Boshqaruv!$C$12),OR($S824="",$S824&gt;Boshqaruv!$C$12)),"Ha",""))</f>
        <v/>
      </c>
      <c r="U824" s="13"/>
      <c r="V824" s="12"/>
      <c r="W824" s="14" t="str">
        <f aca="false">IF(OR($B824="",$C824=""),"",IF(COUNTIFS($B$5:$B$1804,$B824,$C$5:$C$1804,$C824)&gt;1,"Takror",""))</f>
        <v/>
      </c>
    </row>
    <row r="825" customFormat="false" ht="15" hidden="false" customHeight="false" outlineLevel="0" collapsed="false">
      <c r="A825" s="8" t="n">
        <v>821</v>
      </c>
      <c r="B825" s="12"/>
      <c r="C825" s="13"/>
      <c r="D825" s="24"/>
      <c r="E825" s="25"/>
      <c r="F825" s="12"/>
      <c r="G825" s="12"/>
      <c r="H825" s="25"/>
      <c r="I825" s="26" t="str">
        <f aca="false">IF(OR($B825="",$C825=""),"",$B825&amp;" ("&amp;DAY($C825)&amp;"."&amp;MONTH($C825)&amp;"."&amp;YEAR($C825)&amp;")")</f>
        <v/>
      </c>
      <c r="J825" s="14" t="str">
        <f aca="false">IF($C825="","",INT((Boshqaruv!$C$12-$C825)/365.25))</f>
        <v/>
      </c>
      <c r="K825" s="14" t="str">
        <f aca="false">IF($J825="","",IF($J825&lt;=14,"Ha","Yo'q"))</f>
        <v/>
      </c>
      <c r="L825" s="13"/>
      <c r="M825" s="13"/>
      <c r="N825" s="14" t="str">
        <f aca="false">IF($B825="","",IF(AND(OR($L825="",$L825&lt;=Boshqaruv!$C$12),OR($M825="",$M825&gt;Boshqaruv!$C$12)),"Ha",""))</f>
        <v/>
      </c>
      <c r="O825" s="25"/>
      <c r="P825" s="25"/>
      <c r="Q825" s="12"/>
      <c r="R825" s="13"/>
      <c r="S825" s="13"/>
      <c r="T825" s="14" t="str">
        <f aca="false">IF($B825="","",IF(AND($P825="Ha",$N825="Ha",OR($R825="",$R825&lt;=Boshqaruv!$C$12),OR($S825="",$S825&gt;Boshqaruv!$C$12)),"Ha",""))</f>
        <v/>
      </c>
      <c r="U825" s="13"/>
      <c r="V825" s="12"/>
      <c r="W825" s="14" t="str">
        <f aca="false">IF(OR($B825="",$C825=""),"",IF(COUNTIFS($B$5:$B$1804,$B825,$C$5:$C$1804,$C825)&gt;1,"Takror",""))</f>
        <v/>
      </c>
    </row>
    <row r="826" customFormat="false" ht="15" hidden="false" customHeight="false" outlineLevel="0" collapsed="false">
      <c r="A826" s="8" t="n">
        <v>822</v>
      </c>
      <c r="B826" s="12"/>
      <c r="C826" s="13"/>
      <c r="D826" s="24"/>
      <c r="E826" s="25"/>
      <c r="F826" s="12"/>
      <c r="G826" s="12"/>
      <c r="H826" s="25"/>
      <c r="I826" s="26" t="str">
        <f aca="false">IF(OR($B826="",$C826=""),"",$B826&amp;" ("&amp;DAY($C826)&amp;"."&amp;MONTH($C826)&amp;"."&amp;YEAR($C826)&amp;")")</f>
        <v/>
      </c>
      <c r="J826" s="14" t="str">
        <f aca="false">IF($C826="","",INT((Boshqaruv!$C$12-$C826)/365.25))</f>
        <v/>
      </c>
      <c r="K826" s="14" t="str">
        <f aca="false">IF($J826="","",IF($J826&lt;=14,"Ha","Yo'q"))</f>
        <v/>
      </c>
      <c r="L826" s="13"/>
      <c r="M826" s="13"/>
      <c r="N826" s="14" t="str">
        <f aca="false">IF($B826="","",IF(AND(OR($L826="",$L826&lt;=Boshqaruv!$C$12),OR($M826="",$M826&gt;Boshqaruv!$C$12)),"Ha",""))</f>
        <v/>
      </c>
      <c r="O826" s="25"/>
      <c r="P826" s="25"/>
      <c r="Q826" s="12"/>
      <c r="R826" s="13"/>
      <c r="S826" s="13"/>
      <c r="T826" s="14" t="str">
        <f aca="false">IF($B826="","",IF(AND($P826="Ha",$N826="Ha",OR($R826="",$R826&lt;=Boshqaruv!$C$12),OR($S826="",$S826&gt;Boshqaruv!$C$12)),"Ha",""))</f>
        <v/>
      </c>
      <c r="U826" s="13"/>
      <c r="V826" s="12"/>
      <c r="W826" s="14" t="str">
        <f aca="false">IF(OR($B826="",$C826=""),"",IF(COUNTIFS($B$5:$B$1804,$B826,$C$5:$C$1804,$C826)&gt;1,"Takror",""))</f>
        <v/>
      </c>
    </row>
    <row r="827" customFormat="false" ht="15" hidden="false" customHeight="false" outlineLevel="0" collapsed="false">
      <c r="A827" s="8" t="n">
        <v>823</v>
      </c>
      <c r="B827" s="12"/>
      <c r="C827" s="13"/>
      <c r="D827" s="24"/>
      <c r="E827" s="25"/>
      <c r="F827" s="12"/>
      <c r="G827" s="12"/>
      <c r="H827" s="25"/>
      <c r="I827" s="26" t="str">
        <f aca="false">IF(OR($B827="",$C827=""),"",$B827&amp;" ("&amp;DAY($C827)&amp;"."&amp;MONTH($C827)&amp;"."&amp;YEAR($C827)&amp;")")</f>
        <v/>
      </c>
      <c r="J827" s="14" t="str">
        <f aca="false">IF($C827="","",INT((Boshqaruv!$C$12-$C827)/365.25))</f>
        <v/>
      </c>
      <c r="K827" s="14" t="str">
        <f aca="false">IF($J827="","",IF($J827&lt;=14,"Ha","Yo'q"))</f>
        <v/>
      </c>
      <c r="L827" s="13"/>
      <c r="M827" s="13"/>
      <c r="N827" s="14" t="str">
        <f aca="false">IF($B827="","",IF(AND(OR($L827="",$L827&lt;=Boshqaruv!$C$12),OR($M827="",$M827&gt;Boshqaruv!$C$12)),"Ha",""))</f>
        <v/>
      </c>
      <c r="O827" s="25"/>
      <c r="P827" s="25"/>
      <c r="Q827" s="12"/>
      <c r="R827" s="13"/>
      <c r="S827" s="13"/>
      <c r="T827" s="14" t="str">
        <f aca="false">IF($B827="","",IF(AND($P827="Ha",$N827="Ha",OR($R827="",$R827&lt;=Boshqaruv!$C$12),OR($S827="",$S827&gt;Boshqaruv!$C$12)),"Ha",""))</f>
        <v/>
      </c>
      <c r="U827" s="13"/>
      <c r="V827" s="12"/>
      <c r="W827" s="14" t="str">
        <f aca="false">IF(OR($B827="",$C827=""),"",IF(COUNTIFS($B$5:$B$1804,$B827,$C$5:$C$1804,$C827)&gt;1,"Takror",""))</f>
        <v/>
      </c>
    </row>
    <row r="828" customFormat="false" ht="15" hidden="false" customHeight="false" outlineLevel="0" collapsed="false">
      <c r="A828" s="8" t="n">
        <v>824</v>
      </c>
      <c r="B828" s="12"/>
      <c r="C828" s="13"/>
      <c r="D828" s="24"/>
      <c r="E828" s="25"/>
      <c r="F828" s="12"/>
      <c r="G828" s="12"/>
      <c r="H828" s="25"/>
      <c r="I828" s="26" t="str">
        <f aca="false">IF(OR($B828="",$C828=""),"",$B828&amp;" ("&amp;DAY($C828)&amp;"."&amp;MONTH($C828)&amp;"."&amp;YEAR($C828)&amp;")")</f>
        <v/>
      </c>
      <c r="J828" s="14" t="str">
        <f aca="false">IF($C828="","",INT((Boshqaruv!$C$12-$C828)/365.25))</f>
        <v/>
      </c>
      <c r="K828" s="14" t="str">
        <f aca="false">IF($J828="","",IF($J828&lt;=14,"Ha","Yo'q"))</f>
        <v/>
      </c>
      <c r="L828" s="13"/>
      <c r="M828" s="13"/>
      <c r="N828" s="14" t="str">
        <f aca="false">IF($B828="","",IF(AND(OR($L828="",$L828&lt;=Boshqaruv!$C$12),OR($M828="",$M828&gt;Boshqaruv!$C$12)),"Ha",""))</f>
        <v/>
      </c>
      <c r="O828" s="25"/>
      <c r="P828" s="25"/>
      <c r="Q828" s="12"/>
      <c r="R828" s="13"/>
      <c r="S828" s="13"/>
      <c r="T828" s="14" t="str">
        <f aca="false">IF($B828="","",IF(AND($P828="Ha",$N828="Ha",OR($R828="",$R828&lt;=Boshqaruv!$C$12),OR($S828="",$S828&gt;Boshqaruv!$C$12)),"Ha",""))</f>
        <v/>
      </c>
      <c r="U828" s="13"/>
      <c r="V828" s="12"/>
      <c r="W828" s="14" t="str">
        <f aca="false">IF(OR($B828="",$C828=""),"",IF(COUNTIFS($B$5:$B$1804,$B828,$C$5:$C$1804,$C828)&gt;1,"Takror",""))</f>
        <v/>
      </c>
    </row>
    <row r="829" customFormat="false" ht="15" hidden="false" customHeight="false" outlineLevel="0" collapsed="false">
      <c r="A829" s="8" t="n">
        <v>825</v>
      </c>
      <c r="B829" s="12"/>
      <c r="C829" s="13"/>
      <c r="D829" s="24"/>
      <c r="E829" s="25"/>
      <c r="F829" s="12"/>
      <c r="G829" s="12"/>
      <c r="H829" s="25"/>
      <c r="I829" s="26" t="str">
        <f aca="false">IF(OR($B829="",$C829=""),"",$B829&amp;" ("&amp;DAY($C829)&amp;"."&amp;MONTH($C829)&amp;"."&amp;YEAR($C829)&amp;")")</f>
        <v/>
      </c>
      <c r="J829" s="14" t="str">
        <f aca="false">IF($C829="","",INT((Boshqaruv!$C$12-$C829)/365.25))</f>
        <v/>
      </c>
      <c r="K829" s="14" t="str">
        <f aca="false">IF($J829="","",IF($J829&lt;=14,"Ha","Yo'q"))</f>
        <v/>
      </c>
      <c r="L829" s="13"/>
      <c r="M829" s="13"/>
      <c r="N829" s="14" t="str">
        <f aca="false">IF($B829="","",IF(AND(OR($L829="",$L829&lt;=Boshqaruv!$C$12),OR($M829="",$M829&gt;Boshqaruv!$C$12)),"Ha",""))</f>
        <v/>
      </c>
      <c r="O829" s="25"/>
      <c r="P829" s="25"/>
      <c r="Q829" s="12"/>
      <c r="R829" s="13"/>
      <c r="S829" s="13"/>
      <c r="T829" s="14" t="str">
        <f aca="false">IF($B829="","",IF(AND($P829="Ha",$N829="Ha",OR($R829="",$R829&lt;=Boshqaruv!$C$12),OR($S829="",$S829&gt;Boshqaruv!$C$12)),"Ha",""))</f>
        <v/>
      </c>
      <c r="U829" s="13"/>
      <c r="V829" s="12"/>
      <c r="W829" s="14" t="str">
        <f aca="false">IF(OR($B829="",$C829=""),"",IF(COUNTIFS($B$5:$B$1804,$B829,$C$5:$C$1804,$C829)&gt;1,"Takror",""))</f>
        <v/>
      </c>
    </row>
    <row r="830" customFormat="false" ht="15" hidden="false" customHeight="false" outlineLevel="0" collapsed="false">
      <c r="A830" s="8" t="n">
        <v>826</v>
      </c>
      <c r="B830" s="12"/>
      <c r="C830" s="13"/>
      <c r="D830" s="24"/>
      <c r="E830" s="25"/>
      <c r="F830" s="12"/>
      <c r="G830" s="12"/>
      <c r="H830" s="25"/>
      <c r="I830" s="26" t="str">
        <f aca="false">IF(OR($B830="",$C830=""),"",$B830&amp;" ("&amp;DAY($C830)&amp;"."&amp;MONTH($C830)&amp;"."&amp;YEAR($C830)&amp;")")</f>
        <v/>
      </c>
      <c r="J830" s="14" t="str">
        <f aca="false">IF($C830="","",INT((Boshqaruv!$C$12-$C830)/365.25))</f>
        <v/>
      </c>
      <c r="K830" s="14" t="str">
        <f aca="false">IF($J830="","",IF($J830&lt;=14,"Ha","Yo'q"))</f>
        <v/>
      </c>
      <c r="L830" s="13"/>
      <c r="M830" s="13"/>
      <c r="N830" s="14" t="str">
        <f aca="false">IF($B830="","",IF(AND(OR($L830="",$L830&lt;=Boshqaruv!$C$12),OR($M830="",$M830&gt;Boshqaruv!$C$12)),"Ha",""))</f>
        <v/>
      </c>
      <c r="O830" s="25"/>
      <c r="P830" s="25"/>
      <c r="Q830" s="12"/>
      <c r="R830" s="13"/>
      <c r="S830" s="13"/>
      <c r="T830" s="14" t="str">
        <f aca="false">IF($B830="","",IF(AND($P830="Ha",$N830="Ha",OR($R830="",$R830&lt;=Boshqaruv!$C$12),OR($S830="",$S830&gt;Boshqaruv!$C$12)),"Ha",""))</f>
        <v/>
      </c>
      <c r="U830" s="13"/>
      <c r="V830" s="12"/>
      <c r="W830" s="14" t="str">
        <f aca="false">IF(OR($B830="",$C830=""),"",IF(COUNTIFS($B$5:$B$1804,$B830,$C$5:$C$1804,$C830)&gt;1,"Takror",""))</f>
        <v/>
      </c>
    </row>
    <row r="831" customFormat="false" ht="15" hidden="false" customHeight="false" outlineLevel="0" collapsed="false">
      <c r="A831" s="8" t="n">
        <v>827</v>
      </c>
      <c r="B831" s="12"/>
      <c r="C831" s="13"/>
      <c r="D831" s="24"/>
      <c r="E831" s="25"/>
      <c r="F831" s="12"/>
      <c r="G831" s="12"/>
      <c r="H831" s="25"/>
      <c r="I831" s="26" t="str">
        <f aca="false">IF(OR($B831="",$C831=""),"",$B831&amp;" ("&amp;DAY($C831)&amp;"."&amp;MONTH($C831)&amp;"."&amp;YEAR($C831)&amp;")")</f>
        <v/>
      </c>
      <c r="J831" s="14" t="str">
        <f aca="false">IF($C831="","",INT((Boshqaruv!$C$12-$C831)/365.25))</f>
        <v/>
      </c>
      <c r="K831" s="14" t="str">
        <f aca="false">IF($J831="","",IF($J831&lt;=14,"Ha","Yo'q"))</f>
        <v/>
      </c>
      <c r="L831" s="13"/>
      <c r="M831" s="13"/>
      <c r="N831" s="14" t="str">
        <f aca="false">IF($B831="","",IF(AND(OR($L831="",$L831&lt;=Boshqaruv!$C$12),OR($M831="",$M831&gt;Boshqaruv!$C$12)),"Ha",""))</f>
        <v/>
      </c>
      <c r="O831" s="25"/>
      <c r="P831" s="25"/>
      <c r="Q831" s="12"/>
      <c r="R831" s="13"/>
      <c r="S831" s="13"/>
      <c r="T831" s="14" t="str">
        <f aca="false">IF($B831="","",IF(AND($P831="Ha",$N831="Ha",OR($R831="",$R831&lt;=Boshqaruv!$C$12),OR($S831="",$S831&gt;Boshqaruv!$C$12)),"Ha",""))</f>
        <v/>
      </c>
      <c r="U831" s="13"/>
      <c r="V831" s="12"/>
      <c r="W831" s="14" t="str">
        <f aca="false">IF(OR($B831="",$C831=""),"",IF(COUNTIFS($B$5:$B$1804,$B831,$C$5:$C$1804,$C831)&gt;1,"Takror",""))</f>
        <v/>
      </c>
    </row>
    <row r="832" customFormat="false" ht="15" hidden="false" customHeight="false" outlineLevel="0" collapsed="false">
      <c r="A832" s="8" t="n">
        <v>828</v>
      </c>
      <c r="B832" s="12"/>
      <c r="C832" s="13"/>
      <c r="D832" s="24"/>
      <c r="E832" s="25"/>
      <c r="F832" s="12"/>
      <c r="G832" s="12"/>
      <c r="H832" s="25"/>
      <c r="I832" s="26" t="str">
        <f aca="false">IF(OR($B832="",$C832=""),"",$B832&amp;" ("&amp;DAY($C832)&amp;"."&amp;MONTH($C832)&amp;"."&amp;YEAR($C832)&amp;")")</f>
        <v/>
      </c>
      <c r="J832" s="14" t="str">
        <f aca="false">IF($C832="","",INT((Boshqaruv!$C$12-$C832)/365.25))</f>
        <v/>
      </c>
      <c r="K832" s="14" t="str">
        <f aca="false">IF($J832="","",IF($J832&lt;=14,"Ha","Yo'q"))</f>
        <v/>
      </c>
      <c r="L832" s="13"/>
      <c r="M832" s="13"/>
      <c r="N832" s="14" t="str">
        <f aca="false">IF($B832="","",IF(AND(OR($L832="",$L832&lt;=Boshqaruv!$C$12),OR($M832="",$M832&gt;Boshqaruv!$C$12)),"Ha",""))</f>
        <v/>
      </c>
      <c r="O832" s="25"/>
      <c r="P832" s="25"/>
      <c r="Q832" s="12"/>
      <c r="R832" s="13"/>
      <c r="S832" s="13"/>
      <c r="T832" s="14" t="str">
        <f aca="false">IF($B832="","",IF(AND($P832="Ha",$N832="Ha",OR($R832="",$R832&lt;=Boshqaruv!$C$12),OR($S832="",$S832&gt;Boshqaruv!$C$12)),"Ha",""))</f>
        <v/>
      </c>
      <c r="U832" s="13"/>
      <c r="V832" s="12"/>
      <c r="W832" s="14" t="str">
        <f aca="false">IF(OR($B832="",$C832=""),"",IF(COUNTIFS($B$5:$B$1804,$B832,$C$5:$C$1804,$C832)&gt;1,"Takror",""))</f>
        <v/>
      </c>
    </row>
    <row r="833" customFormat="false" ht="15" hidden="false" customHeight="false" outlineLevel="0" collapsed="false">
      <c r="A833" s="8" t="n">
        <v>829</v>
      </c>
      <c r="B833" s="12"/>
      <c r="C833" s="13"/>
      <c r="D833" s="24"/>
      <c r="E833" s="25"/>
      <c r="F833" s="12"/>
      <c r="G833" s="12"/>
      <c r="H833" s="25"/>
      <c r="I833" s="26" t="str">
        <f aca="false">IF(OR($B833="",$C833=""),"",$B833&amp;" ("&amp;DAY($C833)&amp;"."&amp;MONTH($C833)&amp;"."&amp;YEAR($C833)&amp;")")</f>
        <v/>
      </c>
      <c r="J833" s="14" t="str">
        <f aca="false">IF($C833="","",INT((Boshqaruv!$C$12-$C833)/365.25))</f>
        <v/>
      </c>
      <c r="K833" s="14" t="str">
        <f aca="false">IF($J833="","",IF($J833&lt;=14,"Ha","Yo'q"))</f>
        <v/>
      </c>
      <c r="L833" s="13"/>
      <c r="M833" s="13"/>
      <c r="N833" s="14" t="str">
        <f aca="false">IF($B833="","",IF(AND(OR($L833="",$L833&lt;=Boshqaruv!$C$12),OR($M833="",$M833&gt;Boshqaruv!$C$12)),"Ha",""))</f>
        <v/>
      </c>
      <c r="O833" s="25"/>
      <c r="P833" s="25"/>
      <c r="Q833" s="12"/>
      <c r="R833" s="13"/>
      <c r="S833" s="13"/>
      <c r="T833" s="14" t="str">
        <f aca="false">IF($B833="","",IF(AND($P833="Ha",$N833="Ha",OR($R833="",$R833&lt;=Boshqaruv!$C$12),OR($S833="",$S833&gt;Boshqaruv!$C$12)),"Ha",""))</f>
        <v/>
      </c>
      <c r="U833" s="13"/>
      <c r="V833" s="12"/>
      <c r="W833" s="14" t="str">
        <f aca="false">IF(OR($B833="",$C833=""),"",IF(COUNTIFS($B$5:$B$1804,$B833,$C$5:$C$1804,$C833)&gt;1,"Takror",""))</f>
        <v/>
      </c>
    </row>
    <row r="834" customFormat="false" ht="15" hidden="false" customHeight="false" outlineLevel="0" collapsed="false">
      <c r="A834" s="8" t="n">
        <v>830</v>
      </c>
      <c r="B834" s="12"/>
      <c r="C834" s="13"/>
      <c r="D834" s="24"/>
      <c r="E834" s="25"/>
      <c r="F834" s="12"/>
      <c r="G834" s="12"/>
      <c r="H834" s="25"/>
      <c r="I834" s="26" t="str">
        <f aca="false">IF(OR($B834="",$C834=""),"",$B834&amp;" ("&amp;DAY($C834)&amp;"."&amp;MONTH($C834)&amp;"."&amp;YEAR($C834)&amp;")")</f>
        <v/>
      </c>
      <c r="J834" s="14" t="str">
        <f aca="false">IF($C834="","",INT((Boshqaruv!$C$12-$C834)/365.25))</f>
        <v/>
      </c>
      <c r="K834" s="14" t="str">
        <f aca="false">IF($J834="","",IF($J834&lt;=14,"Ha","Yo'q"))</f>
        <v/>
      </c>
      <c r="L834" s="13"/>
      <c r="M834" s="13"/>
      <c r="N834" s="14" t="str">
        <f aca="false">IF($B834="","",IF(AND(OR($L834="",$L834&lt;=Boshqaruv!$C$12),OR($M834="",$M834&gt;Boshqaruv!$C$12)),"Ha",""))</f>
        <v/>
      </c>
      <c r="O834" s="25"/>
      <c r="P834" s="25"/>
      <c r="Q834" s="12"/>
      <c r="R834" s="13"/>
      <c r="S834" s="13"/>
      <c r="T834" s="14" t="str">
        <f aca="false">IF($B834="","",IF(AND($P834="Ha",$N834="Ha",OR($R834="",$R834&lt;=Boshqaruv!$C$12),OR($S834="",$S834&gt;Boshqaruv!$C$12)),"Ha",""))</f>
        <v/>
      </c>
      <c r="U834" s="13"/>
      <c r="V834" s="12"/>
      <c r="W834" s="14" t="str">
        <f aca="false">IF(OR($B834="",$C834=""),"",IF(COUNTIFS($B$5:$B$1804,$B834,$C$5:$C$1804,$C834)&gt;1,"Takror",""))</f>
        <v/>
      </c>
    </row>
    <row r="835" customFormat="false" ht="15" hidden="false" customHeight="false" outlineLevel="0" collapsed="false">
      <c r="A835" s="8" t="n">
        <v>831</v>
      </c>
      <c r="B835" s="12"/>
      <c r="C835" s="13"/>
      <c r="D835" s="24"/>
      <c r="E835" s="25"/>
      <c r="F835" s="12"/>
      <c r="G835" s="12"/>
      <c r="H835" s="25"/>
      <c r="I835" s="26" t="str">
        <f aca="false">IF(OR($B835="",$C835=""),"",$B835&amp;" ("&amp;DAY($C835)&amp;"."&amp;MONTH($C835)&amp;"."&amp;YEAR($C835)&amp;")")</f>
        <v/>
      </c>
      <c r="J835" s="14" t="str">
        <f aca="false">IF($C835="","",INT((Boshqaruv!$C$12-$C835)/365.25))</f>
        <v/>
      </c>
      <c r="K835" s="14" t="str">
        <f aca="false">IF($J835="","",IF($J835&lt;=14,"Ha","Yo'q"))</f>
        <v/>
      </c>
      <c r="L835" s="13"/>
      <c r="M835" s="13"/>
      <c r="N835" s="14" t="str">
        <f aca="false">IF($B835="","",IF(AND(OR($L835="",$L835&lt;=Boshqaruv!$C$12),OR($M835="",$M835&gt;Boshqaruv!$C$12)),"Ha",""))</f>
        <v/>
      </c>
      <c r="O835" s="25"/>
      <c r="P835" s="25"/>
      <c r="Q835" s="12"/>
      <c r="R835" s="13"/>
      <c r="S835" s="13"/>
      <c r="T835" s="14" t="str">
        <f aca="false">IF($B835="","",IF(AND($P835="Ha",$N835="Ha",OR($R835="",$R835&lt;=Boshqaruv!$C$12),OR($S835="",$S835&gt;Boshqaruv!$C$12)),"Ha",""))</f>
        <v/>
      </c>
      <c r="U835" s="13"/>
      <c r="V835" s="12"/>
      <c r="W835" s="14" t="str">
        <f aca="false">IF(OR($B835="",$C835=""),"",IF(COUNTIFS($B$5:$B$1804,$B835,$C$5:$C$1804,$C835)&gt;1,"Takror",""))</f>
        <v/>
      </c>
    </row>
    <row r="836" customFormat="false" ht="15" hidden="false" customHeight="false" outlineLevel="0" collapsed="false">
      <c r="A836" s="8" t="n">
        <v>832</v>
      </c>
      <c r="B836" s="12"/>
      <c r="C836" s="13"/>
      <c r="D836" s="24"/>
      <c r="E836" s="25"/>
      <c r="F836" s="12"/>
      <c r="G836" s="12"/>
      <c r="H836" s="25"/>
      <c r="I836" s="26" t="str">
        <f aca="false">IF(OR($B836="",$C836=""),"",$B836&amp;" ("&amp;DAY($C836)&amp;"."&amp;MONTH($C836)&amp;"."&amp;YEAR($C836)&amp;")")</f>
        <v/>
      </c>
      <c r="J836" s="14" t="str">
        <f aca="false">IF($C836="","",INT((Boshqaruv!$C$12-$C836)/365.25))</f>
        <v/>
      </c>
      <c r="K836" s="14" t="str">
        <f aca="false">IF($J836="","",IF($J836&lt;=14,"Ha","Yo'q"))</f>
        <v/>
      </c>
      <c r="L836" s="13"/>
      <c r="M836" s="13"/>
      <c r="N836" s="14" t="str">
        <f aca="false">IF($B836="","",IF(AND(OR($L836="",$L836&lt;=Boshqaruv!$C$12),OR($M836="",$M836&gt;Boshqaruv!$C$12)),"Ha",""))</f>
        <v/>
      </c>
      <c r="O836" s="25"/>
      <c r="P836" s="25"/>
      <c r="Q836" s="12"/>
      <c r="R836" s="13"/>
      <c r="S836" s="13"/>
      <c r="T836" s="14" t="str">
        <f aca="false">IF($B836="","",IF(AND($P836="Ha",$N836="Ha",OR($R836="",$R836&lt;=Boshqaruv!$C$12),OR($S836="",$S836&gt;Boshqaruv!$C$12)),"Ha",""))</f>
        <v/>
      </c>
      <c r="U836" s="13"/>
      <c r="V836" s="12"/>
      <c r="W836" s="14" t="str">
        <f aca="false">IF(OR($B836="",$C836=""),"",IF(COUNTIFS($B$5:$B$1804,$B836,$C$5:$C$1804,$C836)&gt;1,"Takror",""))</f>
        <v/>
      </c>
    </row>
    <row r="837" customFormat="false" ht="15" hidden="false" customHeight="false" outlineLevel="0" collapsed="false">
      <c r="A837" s="8" t="n">
        <v>833</v>
      </c>
      <c r="B837" s="12"/>
      <c r="C837" s="13"/>
      <c r="D837" s="24"/>
      <c r="E837" s="25"/>
      <c r="F837" s="12"/>
      <c r="G837" s="12"/>
      <c r="H837" s="25"/>
      <c r="I837" s="26" t="str">
        <f aca="false">IF(OR($B837="",$C837=""),"",$B837&amp;" ("&amp;DAY($C837)&amp;"."&amp;MONTH($C837)&amp;"."&amp;YEAR($C837)&amp;")")</f>
        <v/>
      </c>
      <c r="J837" s="14" t="str">
        <f aca="false">IF($C837="","",INT((Boshqaruv!$C$12-$C837)/365.25))</f>
        <v/>
      </c>
      <c r="K837" s="14" t="str">
        <f aca="false">IF($J837="","",IF($J837&lt;=14,"Ha","Yo'q"))</f>
        <v/>
      </c>
      <c r="L837" s="13"/>
      <c r="M837" s="13"/>
      <c r="N837" s="14" t="str">
        <f aca="false">IF($B837="","",IF(AND(OR($L837="",$L837&lt;=Boshqaruv!$C$12),OR($M837="",$M837&gt;Boshqaruv!$C$12)),"Ha",""))</f>
        <v/>
      </c>
      <c r="O837" s="25"/>
      <c r="P837" s="25"/>
      <c r="Q837" s="12"/>
      <c r="R837" s="13"/>
      <c r="S837" s="13"/>
      <c r="T837" s="14" t="str">
        <f aca="false">IF($B837="","",IF(AND($P837="Ha",$N837="Ha",OR($R837="",$R837&lt;=Boshqaruv!$C$12),OR($S837="",$S837&gt;Boshqaruv!$C$12)),"Ha",""))</f>
        <v/>
      </c>
      <c r="U837" s="13"/>
      <c r="V837" s="12"/>
      <c r="W837" s="14" t="str">
        <f aca="false">IF(OR($B837="",$C837=""),"",IF(COUNTIFS($B$5:$B$1804,$B837,$C$5:$C$1804,$C837)&gt;1,"Takror",""))</f>
        <v/>
      </c>
    </row>
    <row r="838" customFormat="false" ht="15" hidden="false" customHeight="false" outlineLevel="0" collapsed="false">
      <c r="A838" s="8" t="n">
        <v>834</v>
      </c>
      <c r="B838" s="12"/>
      <c r="C838" s="13"/>
      <c r="D838" s="24"/>
      <c r="E838" s="25"/>
      <c r="F838" s="12"/>
      <c r="G838" s="12"/>
      <c r="H838" s="25"/>
      <c r="I838" s="26" t="str">
        <f aca="false">IF(OR($B838="",$C838=""),"",$B838&amp;" ("&amp;DAY($C838)&amp;"."&amp;MONTH($C838)&amp;"."&amp;YEAR($C838)&amp;")")</f>
        <v/>
      </c>
      <c r="J838" s="14" t="str">
        <f aca="false">IF($C838="","",INT((Boshqaruv!$C$12-$C838)/365.25))</f>
        <v/>
      </c>
      <c r="K838" s="14" t="str">
        <f aca="false">IF($J838="","",IF($J838&lt;=14,"Ha","Yo'q"))</f>
        <v/>
      </c>
      <c r="L838" s="13"/>
      <c r="M838" s="13"/>
      <c r="N838" s="14" t="str">
        <f aca="false">IF($B838="","",IF(AND(OR($L838="",$L838&lt;=Boshqaruv!$C$12),OR($M838="",$M838&gt;Boshqaruv!$C$12)),"Ha",""))</f>
        <v/>
      </c>
      <c r="O838" s="25"/>
      <c r="P838" s="25"/>
      <c r="Q838" s="12"/>
      <c r="R838" s="13"/>
      <c r="S838" s="13"/>
      <c r="T838" s="14" t="str">
        <f aca="false">IF($B838="","",IF(AND($P838="Ha",$N838="Ha",OR($R838="",$R838&lt;=Boshqaruv!$C$12),OR($S838="",$S838&gt;Boshqaruv!$C$12)),"Ha",""))</f>
        <v/>
      </c>
      <c r="U838" s="13"/>
      <c r="V838" s="12"/>
      <c r="W838" s="14" t="str">
        <f aca="false">IF(OR($B838="",$C838=""),"",IF(COUNTIFS($B$5:$B$1804,$B838,$C$5:$C$1804,$C838)&gt;1,"Takror",""))</f>
        <v/>
      </c>
    </row>
    <row r="839" customFormat="false" ht="15" hidden="false" customHeight="false" outlineLevel="0" collapsed="false">
      <c r="A839" s="8" t="n">
        <v>835</v>
      </c>
      <c r="B839" s="12"/>
      <c r="C839" s="13"/>
      <c r="D839" s="24"/>
      <c r="E839" s="25"/>
      <c r="F839" s="12"/>
      <c r="G839" s="12"/>
      <c r="H839" s="25"/>
      <c r="I839" s="26" t="str">
        <f aca="false">IF(OR($B839="",$C839=""),"",$B839&amp;" ("&amp;DAY($C839)&amp;"."&amp;MONTH($C839)&amp;"."&amp;YEAR($C839)&amp;")")</f>
        <v/>
      </c>
      <c r="J839" s="14" t="str">
        <f aca="false">IF($C839="","",INT((Boshqaruv!$C$12-$C839)/365.25))</f>
        <v/>
      </c>
      <c r="K839" s="14" t="str">
        <f aca="false">IF($J839="","",IF($J839&lt;=14,"Ha","Yo'q"))</f>
        <v/>
      </c>
      <c r="L839" s="13"/>
      <c r="M839" s="13"/>
      <c r="N839" s="14" t="str">
        <f aca="false">IF($B839="","",IF(AND(OR($L839="",$L839&lt;=Boshqaruv!$C$12),OR($M839="",$M839&gt;Boshqaruv!$C$12)),"Ha",""))</f>
        <v/>
      </c>
      <c r="O839" s="25"/>
      <c r="P839" s="25"/>
      <c r="Q839" s="12"/>
      <c r="R839" s="13"/>
      <c r="S839" s="13"/>
      <c r="T839" s="14" t="str">
        <f aca="false">IF($B839="","",IF(AND($P839="Ha",$N839="Ha",OR($R839="",$R839&lt;=Boshqaruv!$C$12),OR($S839="",$S839&gt;Boshqaruv!$C$12)),"Ha",""))</f>
        <v/>
      </c>
      <c r="U839" s="13"/>
      <c r="V839" s="12"/>
      <c r="W839" s="14" t="str">
        <f aca="false">IF(OR($B839="",$C839=""),"",IF(COUNTIFS($B$5:$B$1804,$B839,$C$5:$C$1804,$C839)&gt;1,"Takror",""))</f>
        <v/>
      </c>
    </row>
    <row r="840" customFormat="false" ht="15" hidden="false" customHeight="false" outlineLevel="0" collapsed="false">
      <c r="A840" s="8" t="n">
        <v>836</v>
      </c>
      <c r="B840" s="12"/>
      <c r="C840" s="13"/>
      <c r="D840" s="24"/>
      <c r="E840" s="25"/>
      <c r="F840" s="12"/>
      <c r="G840" s="12"/>
      <c r="H840" s="25"/>
      <c r="I840" s="26" t="str">
        <f aca="false">IF(OR($B840="",$C840=""),"",$B840&amp;" ("&amp;DAY($C840)&amp;"."&amp;MONTH($C840)&amp;"."&amp;YEAR($C840)&amp;")")</f>
        <v/>
      </c>
      <c r="J840" s="14" t="str">
        <f aca="false">IF($C840="","",INT((Boshqaruv!$C$12-$C840)/365.25))</f>
        <v/>
      </c>
      <c r="K840" s="14" t="str">
        <f aca="false">IF($J840="","",IF($J840&lt;=14,"Ha","Yo'q"))</f>
        <v/>
      </c>
      <c r="L840" s="13"/>
      <c r="M840" s="13"/>
      <c r="N840" s="14" t="str">
        <f aca="false">IF($B840="","",IF(AND(OR($L840="",$L840&lt;=Boshqaruv!$C$12),OR($M840="",$M840&gt;Boshqaruv!$C$12)),"Ha",""))</f>
        <v/>
      </c>
      <c r="O840" s="25"/>
      <c r="P840" s="25"/>
      <c r="Q840" s="12"/>
      <c r="R840" s="13"/>
      <c r="S840" s="13"/>
      <c r="T840" s="14" t="str">
        <f aca="false">IF($B840="","",IF(AND($P840="Ha",$N840="Ha",OR($R840="",$R840&lt;=Boshqaruv!$C$12),OR($S840="",$S840&gt;Boshqaruv!$C$12)),"Ha",""))</f>
        <v/>
      </c>
      <c r="U840" s="13"/>
      <c r="V840" s="12"/>
      <c r="W840" s="14" t="str">
        <f aca="false">IF(OR($B840="",$C840=""),"",IF(COUNTIFS($B$5:$B$1804,$B840,$C$5:$C$1804,$C840)&gt;1,"Takror",""))</f>
        <v/>
      </c>
    </row>
    <row r="841" customFormat="false" ht="15" hidden="false" customHeight="false" outlineLevel="0" collapsed="false">
      <c r="A841" s="8" t="n">
        <v>837</v>
      </c>
      <c r="B841" s="12"/>
      <c r="C841" s="13"/>
      <c r="D841" s="24"/>
      <c r="E841" s="25"/>
      <c r="F841" s="12"/>
      <c r="G841" s="12"/>
      <c r="H841" s="25"/>
      <c r="I841" s="26" t="str">
        <f aca="false">IF(OR($B841="",$C841=""),"",$B841&amp;" ("&amp;DAY($C841)&amp;"."&amp;MONTH($C841)&amp;"."&amp;YEAR($C841)&amp;")")</f>
        <v/>
      </c>
      <c r="J841" s="14" t="str">
        <f aca="false">IF($C841="","",INT((Boshqaruv!$C$12-$C841)/365.25))</f>
        <v/>
      </c>
      <c r="K841" s="14" t="str">
        <f aca="false">IF($J841="","",IF($J841&lt;=14,"Ha","Yo'q"))</f>
        <v/>
      </c>
      <c r="L841" s="13"/>
      <c r="M841" s="13"/>
      <c r="N841" s="14" t="str">
        <f aca="false">IF($B841="","",IF(AND(OR($L841="",$L841&lt;=Boshqaruv!$C$12),OR($M841="",$M841&gt;Boshqaruv!$C$12)),"Ha",""))</f>
        <v/>
      </c>
      <c r="O841" s="25"/>
      <c r="P841" s="25"/>
      <c r="Q841" s="12"/>
      <c r="R841" s="13"/>
      <c r="S841" s="13"/>
      <c r="T841" s="14" t="str">
        <f aca="false">IF($B841="","",IF(AND($P841="Ha",$N841="Ha",OR($R841="",$R841&lt;=Boshqaruv!$C$12),OR($S841="",$S841&gt;Boshqaruv!$C$12)),"Ha",""))</f>
        <v/>
      </c>
      <c r="U841" s="13"/>
      <c r="V841" s="12"/>
      <c r="W841" s="14" t="str">
        <f aca="false">IF(OR($B841="",$C841=""),"",IF(COUNTIFS($B$5:$B$1804,$B841,$C$5:$C$1804,$C841)&gt;1,"Takror",""))</f>
        <v/>
      </c>
    </row>
    <row r="842" customFormat="false" ht="15" hidden="false" customHeight="false" outlineLevel="0" collapsed="false">
      <c r="A842" s="8" t="n">
        <v>838</v>
      </c>
      <c r="B842" s="12"/>
      <c r="C842" s="13"/>
      <c r="D842" s="24"/>
      <c r="E842" s="25"/>
      <c r="F842" s="12"/>
      <c r="G842" s="12"/>
      <c r="H842" s="25"/>
      <c r="I842" s="26" t="str">
        <f aca="false">IF(OR($B842="",$C842=""),"",$B842&amp;" ("&amp;DAY($C842)&amp;"."&amp;MONTH($C842)&amp;"."&amp;YEAR($C842)&amp;")")</f>
        <v/>
      </c>
      <c r="J842" s="14" t="str">
        <f aca="false">IF($C842="","",INT((Boshqaruv!$C$12-$C842)/365.25))</f>
        <v/>
      </c>
      <c r="K842" s="14" t="str">
        <f aca="false">IF($J842="","",IF($J842&lt;=14,"Ha","Yo'q"))</f>
        <v/>
      </c>
      <c r="L842" s="13"/>
      <c r="M842" s="13"/>
      <c r="N842" s="14" t="str">
        <f aca="false">IF($B842="","",IF(AND(OR($L842="",$L842&lt;=Boshqaruv!$C$12),OR($M842="",$M842&gt;Boshqaruv!$C$12)),"Ha",""))</f>
        <v/>
      </c>
      <c r="O842" s="25"/>
      <c r="P842" s="25"/>
      <c r="Q842" s="12"/>
      <c r="R842" s="13"/>
      <c r="S842" s="13"/>
      <c r="T842" s="14" t="str">
        <f aca="false">IF($B842="","",IF(AND($P842="Ha",$N842="Ha",OR($R842="",$R842&lt;=Boshqaruv!$C$12),OR($S842="",$S842&gt;Boshqaruv!$C$12)),"Ha",""))</f>
        <v/>
      </c>
      <c r="U842" s="13"/>
      <c r="V842" s="12"/>
      <c r="W842" s="14" t="str">
        <f aca="false">IF(OR($B842="",$C842=""),"",IF(COUNTIFS($B$5:$B$1804,$B842,$C$5:$C$1804,$C842)&gt;1,"Takror",""))</f>
        <v/>
      </c>
    </row>
    <row r="843" customFormat="false" ht="15" hidden="false" customHeight="false" outlineLevel="0" collapsed="false">
      <c r="A843" s="8" t="n">
        <v>839</v>
      </c>
      <c r="B843" s="12"/>
      <c r="C843" s="13"/>
      <c r="D843" s="24"/>
      <c r="E843" s="25"/>
      <c r="F843" s="12"/>
      <c r="G843" s="12"/>
      <c r="H843" s="25"/>
      <c r="I843" s="26" t="str">
        <f aca="false">IF(OR($B843="",$C843=""),"",$B843&amp;" ("&amp;DAY($C843)&amp;"."&amp;MONTH($C843)&amp;"."&amp;YEAR($C843)&amp;")")</f>
        <v/>
      </c>
      <c r="J843" s="14" t="str">
        <f aca="false">IF($C843="","",INT((Boshqaruv!$C$12-$C843)/365.25))</f>
        <v/>
      </c>
      <c r="K843" s="14" t="str">
        <f aca="false">IF($J843="","",IF($J843&lt;=14,"Ha","Yo'q"))</f>
        <v/>
      </c>
      <c r="L843" s="13"/>
      <c r="M843" s="13"/>
      <c r="N843" s="14" t="str">
        <f aca="false">IF($B843="","",IF(AND(OR($L843="",$L843&lt;=Boshqaruv!$C$12),OR($M843="",$M843&gt;Boshqaruv!$C$12)),"Ha",""))</f>
        <v/>
      </c>
      <c r="O843" s="25"/>
      <c r="P843" s="25"/>
      <c r="Q843" s="12"/>
      <c r="R843" s="13"/>
      <c r="S843" s="13"/>
      <c r="T843" s="14" t="str">
        <f aca="false">IF($B843="","",IF(AND($P843="Ha",$N843="Ha",OR($R843="",$R843&lt;=Boshqaruv!$C$12),OR($S843="",$S843&gt;Boshqaruv!$C$12)),"Ha",""))</f>
        <v/>
      </c>
      <c r="U843" s="13"/>
      <c r="V843" s="12"/>
      <c r="W843" s="14" t="str">
        <f aca="false">IF(OR($B843="",$C843=""),"",IF(COUNTIFS($B$5:$B$1804,$B843,$C$5:$C$1804,$C843)&gt;1,"Takror",""))</f>
        <v/>
      </c>
    </row>
    <row r="844" customFormat="false" ht="15" hidden="false" customHeight="false" outlineLevel="0" collapsed="false">
      <c r="A844" s="8" t="n">
        <v>840</v>
      </c>
      <c r="B844" s="12"/>
      <c r="C844" s="13"/>
      <c r="D844" s="24"/>
      <c r="E844" s="25"/>
      <c r="F844" s="12"/>
      <c r="G844" s="12"/>
      <c r="H844" s="25"/>
      <c r="I844" s="26" t="str">
        <f aca="false">IF(OR($B844="",$C844=""),"",$B844&amp;" ("&amp;DAY($C844)&amp;"."&amp;MONTH($C844)&amp;"."&amp;YEAR($C844)&amp;")")</f>
        <v/>
      </c>
      <c r="J844" s="14" t="str">
        <f aca="false">IF($C844="","",INT((Boshqaruv!$C$12-$C844)/365.25))</f>
        <v/>
      </c>
      <c r="K844" s="14" t="str">
        <f aca="false">IF($J844="","",IF($J844&lt;=14,"Ha","Yo'q"))</f>
        <v/>
      </c>
      <c r="L844" s="13"/>
      <c r="M844" s="13"/>
      <c r="N844" s="14" t="str">
        <f aca="false">IF($B844="","",IF(AND(OR($L844="",$L844&lt;=Boshqaruv!$C$12),OR($M844="",$M844&gt;Boshqaruv!$C$12)),"Ha",""))</f>
        <v/>
      </c>
      <c r="O844" s="25"/>
      <c r="P844" s="25"/>
      <c r="Q844" s="12"/>
      <c r="R844" s="13"/>
      <c r="S844" s="13"/>
      <c r="T844" s="14" t="str">
        <f aca="false">IF($B844="","",IF(AND($P844="Ha",$N844="Ha",OR($R844="",$R844&lt;=Boshqaruv!$C$12),OR($S844="",$S844&gt;Boshqaruv!$C$12)),"Ha",""))</f>
        <v/>
      </c>
      <c r="U844" s="13"/>
      <c r="V844" s="12"/>
      <c r="W844" s="14" t="str">
        <f aca="false">IF(OR($B844="",$C844=""),"",IF(COUNTIFS($B$5:$B$1804,$B844,$C$5:$C$1804,$C844)&gt;1,"Takror",""))</f>
        <v/>
      </c>
    </row>
    <row r="845" customFormat="false" ht="15" hidden="false" customHeight="false" outlineLevel="0" collapsed="false">
      <c r="A845" s="8" t="n">
        <v>841</v>
      </c>
      <c r="B845" s="12"/>
      <c r="C845" s="13"/>
      <c r="D845" s="24"/>
      <c r="E845" s="25"/>
      <c r="F845" s="12"/>
      <c r="G845" s="12"/>
      <c r="H845" s="25"/>
      <c r="I845" s="26" t="str">
        <f aca="false">IF(OR($B845="",$C845=""),"",$B845&amp;" ("&amp;DAY($C845)&amp;"."&amp;MONTH($C845)&amp;"."&amp;YEAR($C845)&amp;")")</f>
        <v/>
      </c>
      <c r="J845" s="14" t="str">
        <f aca="false">IF($C845="","",INT((Boshqaruv!$C$12-$C845)/365.25))</f>
        <v/>
      </c>
      <c r="K845" s="14" t="str">
        <f aca="false">IF($J845="","",IF($J845&lt;=14,"Ha","Yo'q"))</f>
        <v/>
      </c>
      <c r="L845" s="13"/>
      <c r="M845" s="13"/>
      <c r="N845" s="14" t="str">
        <f aca="false">IF($B845="","",IF(AND(OR($L845="",$L845&lt;=Boshqaruv!$C$12),OR($M845="",$M845&gt;Boshqaruv!$C$12)),"Ha",""))</f>
        <v/>
      </c>
      <c r="O845" s="25"/>
      <c r="P845" s="25"/>
      <c r="Q845" s="12"/>
      <c r="R845" s="13"/>
      <c r="S845" s="13"/>
      <c r="T845" s="14" t="str">
        <f aca="false">IF($B845="","",IF(AND($P845="Ha",$N845="Ha",OR($R845="",$R845&lt;=Boshqaruv!$C$12),OR($S845="",$S845&gt;Boshqaruv!$C$12)),"Ha",""))</f>
        <v/>
      </c>
      <c r="U845" s="13"/>
      <c r="V845" s="12"/>
      <c r="W845" s="14" t="str">
        <f aca="false">IF(OR($B845="",$C845=""),"",IF(COUNTIFS($B$5:$B$1804,$B845,$C$5:$C$1804,$C845)&gt;1,"Takror",""))</f>
        <v/>
      </c>
    </row>
    <row r="846" customFormat="false" ht="15" hidden="false" customHeight="false" outlineLevel="0" collapsed="false">
      <c r="A846" s="8" t="n">
        <v>842</v>
      </c>
      <c r="B846" s="12"/>
      <c r="C846" s="13"/>
      <c r="D846" s="24"/>
      <c r="E846" s="25"/>
      <c r="F846" s="12"/>
      <c r="G846" s="12"/>
      <c r="H846" s="25"/>
      <c r="I846" s="26" t="str">
        <f aca="false">IF(OR($B846="",$C846=""),"",$B846&amp;" ("&amp;DAY($C846)&amp;"."&amp;MONTH($C846)&amp;"."&amp;YEAR($C846)&amp;")")</f>
        <v/>
      </c>
      <c r="J846" s="14" t="str">
        <f aca="false">IF($C846="","",INT((Boshqaruv!$C$12-$C846)/365.25))</f>
        <v/>
      </c>
      <c r="K846" s="14" t="str">
        <f aca="false">IF($J846="","",IF($J846&lt;=14,"Ha","Yo'q"))</f>
        <v/>
      </c>
      <c r="L846" s="13"/>
      <c r="M846" s="13"/>
      <c r="N846" s="14" t="str">
        <f aca="false">IF($B846="","",IF(AND(OR($L846="",$L846&lt;=Boshqaruv!$C$12),OR($M846="",$M846&gt;Boshqaruv!$C$12)),"Ha",""))</f>
        <v/>
      </c>
      <c r="O846" s="25"/>
      <c r="P846" s="25"/>
      <c r="Q846" s="12"/>
      <c r="R846" s="13"/>
      <c r="S846" s="13"/>
      <c r="T846" s="14" t="str">
        <f aca="false">IF($B846="","",IF(AND($P846="Ha",$N846="Ha",OR($R846="",$R846&lt;=Boshqaruv!$C$12),OR($S846="",$S846&gt;Boshqaruv!$C$12)),"Ha",""))</f>
        <v/>
      </c>
      <c r="U846" s="13"/>
      <c r="V846" s="12"/>
      <c r="W846" s="14" t="str">
        <f aca="false">IF(OR($B846="",$C846=""),"",IF(COUNTIFS($B$5:$B$1804,$B846,$C$5:$C$1804,$C846)&gt;1,"Takror",""))</f>
        <v/>
      </c>
    </row>
    <row r="847" customFormat="false" ht="15" hidden="false" customHeight="false" outlineLevel="0" collapsed="false">
      <c r="A847" s="8" t="n">
        <v>843</v>
      </c>
      <c r="B847" s="12"/>
      <c r="C847" s="13"/>
      <c r="D847" s="24"/>
      <c r="E847" s="25"/>
      <c r="F847" s="12"/>
      <c r="G847" s="12"/>
      <c r="H847" s="25"/>
      <c r="I847" s="26" t="str">
        <f aca="false">IF(OR($B847="",$C847=""),"",$B847&amp;" ("&amp;DAY($C847)&amp;"."&amp;MONTH($C847)&amp;"."&amp;YEAR($C847)&amp;")")</f>
        <v/>
      </c>
      <c r="J847" s="14" t="str">
        <f aca="false">IF($C847="","",INT((Boshqaruv!$C$12-$C847)/365.25))</f>
        <v/>
      </c>
      <c r="K847" s="14" t="str">
        <f aca="false">IF($J847="","",IF($J847&lt;=14,"Ha","Yo'q"))</f>
        <v/>
      </c>
      <c r="L847" s="13"/>
      <c r="M847" s="13"/>
      <c r="N847" s="14" t="str">
        <f aca="false">IF($B847="","",IF(AND(OR($L847="",$L847&lt;=Boshqaruv!$C$12),OR($M847="",$M847&gt;Boshqaruv!$C$12)),"Ha",""))</f>
        <v/>
      </c>
      <c r="O847" s="25"/>
      <c r="P847" s="25"/>
      <c r="Q847" s="12"/>
      <c r="R847" s="13"/>
      <c r="S847" s="13"/>
      <c r="T847" s="14" t="str">
        <f aca="false">IF($B847="","",IF(AND($P847="Ha",$N847="Ha",OR($R847="",$R847&lt;=Boshqaruv!$C$12),OR($S847="",$S847&gt;Boshqaruv!$C$12)),"Ha",""))</f>
        <v/>
      </c>
      <c r="U847" s="13"/>
      <c r="V847" s="12"/>
      <c r="W847" s="14" t="str">
        <f aca="false">IF(OR($B847="",$C847=""),"",IF(COUNTIFS($B$5:$B$1804,$B847,$C$5:$C$1804,$C847)&gt;1,"Takror",""))</f>
        <v/>
      </c>
    </row>
    <row r="848" customFormat="false" ht="15" hidden="false" customHeight="false" outlineLevel="0" collapsed="false">
      <c r="A848" s="8" t="n">
        <v>844</v>
      </c>
      <c r="B848" s="12"/>
      <c r="C848" s="13"/>
      <c r="D848" s="24"/>
      <c r="E848" s="25"/>
      <c r="F848" s="12"/>
      <c r="G848" s="12"/>
      <c r="H848" s="25"/>
      <c r="I848" s="26" t="str">
        <f aca="false">IF(OR($B848="",$C848=""),"",$B848&amp;" ("&amp;DAY($C848)&amp;"."&amp;MONTH($C848)&amp;"."&amp;YEAR($C848)&amp;")")</f>
        <v/>
      </c>
      <c r="J848" s="14" t="str">
        <f aca="false">IF($C848="","",INT((Boshqaruv!$C$12-$C848)/365.25))</f>
        <v/>
      </c>
      <c r="K848" s="14" t="str">
        <f aca="false">IF($J848="","",IF($J848&lt;=14,"Ha","Yo'q"))</f>
        <v/>
      </c>
      <c r="L848" s="13"/>
      <c r="M848" s="13"/>
      <c r="N848" s="14" t="str">
        <f aca="false">IF($B848="","",IF(AND(OR($L848="",$L848&lt;=Boshqaruv!$C$12),OR($M848="",$M848&gt;Boshqaruv!$C$12)),"Ha",""))</f>
        <v/>
      </c>
      <c r="O848" s="25"/>
      <c r="P848" s="25"/>
      <c r="Q848" s="12"/>
      <c r="R848" s="13"/>
      <c r="S848" s="13"/>
      <c r="T848" s="14" t="str">
        <f aca="false">IF($B848="","",IF(AND($P848="Ha",$N848="Ha",OR($R848="",$R848&lt;=Boshqaruv!$C$12),OR($S848="",$S848&gt;Boshqaruv!$C$12)),"Ha",""))</f>
        <v/>
      </c>
      <c r="U848" s="13"/>
      <c r="V848" s="12"/>
      <c r="W848" s="14" t="str">
        <f aca="false">IF(OR($B848="",$C848=""),"",IF(COUNTIFS($B$5:$B$1804,$B848,$C$5:$C$1804,$C848)&gt;1,"Takror",""))</f>
        <v/>
      </c>
    </row>
    <row r="849" customFormat="false" ht="15" hidden="false" customHeight="false" outlineLevel="0" collapsed="false">
      <c r="A849" s="8" t="n">
        <v>845</v>
      </c>
      <c r="B849" s="12"/>
      <c r="C849" s="13"/>
      <c r="D849" s="24"/>
      <c r="E849" s="25"/>
      <c r="F849" s="12"/>
      <c r="G849" s="12"/>
      <c r="H849" s="25"/>
      <c r="I849" s="26" t="str">
        <f aca="false">IF(OR($B849="",$C849=""),"",$B849&amp;" ("&amp;DAY($C849)&amp;"."&amp;MONTH($C849)&amp;"."&amp;YEAR($C849)&amp;")")</f>
        <v/>
      </c>
      <c r="J849" s="14" t="str">
        <f aca="false">IF($C849="","",INT((Boshqaruv!$C$12-$C849)/365.25))</f>
        <v/>
      </c>
      <c r="K849" s="14" t="str">
        <f aca="false">IF($J849="","",IF($J849&lt;=14,"Ha","Yo'q"))</f>
        <v/>
      </c>
      <c r="L849" s="13"/>
      <c r="M849" s="13"/>
      <c r="N849" s="14" t="str">
        <f aca="false">IF($B849="","",IF(AND(OR($L849="",$L849&lt;=Boshqaruv!$C$12),OR($M849="",$M849&gt;Boshqaruv!$C$12)),"Ha",""))</f>
        <v/>
      </c>
      <c r="O849" s="25"/>
      <c r="P849" s="25"/>
      <c r="Q849" s="12"/>
      <c r="R849" s="13"/>
      <c r="S849" s="13"/>
      <c r="T849" s="14" t="str">
        <f aca="false">IF($B849="","",IF(AND($P849="Ha",$N849="Ha",OR($R849="",$R849&lt;=Boshqaruv!$C$12),OR($S849="",$S849&gt;Boshqaruv!$C$12)),"Ha",""))</f>
        <v/>
      </c>
      <c r="U849" s="13"/>
      <c r="V849" s="12"/>
      <c r="W849" s="14" t="str">
        <f aca="false">IF(OR($B849="",$C849=""),"",IF(COUNTIFS($B$5:$B$1804,$B849,$C$5:$C$1804,$C849)&gt;1,"Takror",""))</f>
        <v/>
      </c>
    </row>
    <row r="850" customFormat="false" ht="15" hidden="false" customHeight="false" outlineLevel="0" collapsed="false">
      <c r="A850" s="8" t="n">
        <v>846</v>
      </c>
      <c r="B850" s="12"/>
      <c r="C850" s="13"/>
      <c r="D850" s="24"/>
      <c r="E850" s="25"/>
      <c r="F850" s="12"/>
      <c r="G850" s="12"/>
      <c r="H850" s="25"/>
      <c r="I850" s="26" t="str">
        <f aca="false">IF(OR($B850="",$C850=""),"",$B850&amp;" ("&amp;DAY($C850)&amp;"."&amp;MONTH($C850)&amp;"."&amp;YEAR($C850)&amp;")")</f>
        <v/>
      </c>
      <c r="J850" s="14" t="str">
        <f aca="false">IF($C850="","",INT((Boshqaruv!$C$12-$C850)/365.25))</f>
        <v/>
      </c>
      <c r="K850" s="14" t="str">
        <f aca="false">IF($J850="","",IF($J850&lt;=14,"Ha","Yo'q"))</f>
        <v/>
      </c>
      <c r="L850" s="13"/>
      <c r="M850" s="13"/>
      <c r="N850" s="14" t="str">
        <f aca="false">IF($B850="","",IF(AND(OR($L850="",$L850&lt;=Boshqaruv!$C$12),OR($M850="",$M850&gt;Boshqaruv!$C$12)),"Ha",""))</f>
        <v/>
      </c>
      <c r="O850" s="25"/>
      <c r="P850" s="25"/>
      <c r="Q850" s="12"/>
      <c r="R850" s="13"/>
      <c r="S850" s="13"/>
      <c r="T850" s="14" t="str">
        <f aca="false">IF($B850="","",IF(AND($P850="Ha",$N850="Ha",OR($R850="",$R850&lt;=Boshqaruv!$C$12),OR($S850="",$S850&gt;Boshqaruv!$C$12)),"Ha",""))</f>
        <v/>
      </c>
      <c r="U850" s="13"/>
      <c r="V850" s="12"/>
      <c r="W850" s="14" t="str">
        <f aca="false">IF(OR($B850="",$C850=""),"",IF(COUNTIFS($B$5:$B$1804,$B850,$C$5:$C$1804,$C850)&gt;1,"Takror",""))</f>
        <v/>
      </c>
    </row>
    <row r="851" customFormat="false" ht="15" hidden="false" customHeight="false" outlineLevel="0" collapsed="false">
      <c r="A851" s="8" t="n">
        <v>847</v>
      </c>
      <c r="B851" s="12"/>
      <c r="C851" s="13"/>
      <c r="D851" s="24"/>
      <c r="E851" s="25"/>
      <c r="F851" s="12"/>
      <c r="G851" s="12"/>
      <c r="H851" s="25"/>
      <c r="I851" s="26" t="str">
        <f aca="false">IF(OR($B851="",$C851=""),"",$B851&amp;" ("&amp;DAY($C851)&amp;"."&amp;MONTH($C851)&amp;"."&amp;YEAR($C851)&amp;")")</f>
        <v/>
      </c>
      <c r="J851" s="14" t="str">
        <f aca="false">IF($C851="","",INT((Boshqaruv!$C$12-$C851)/365.25))</f>
        <v/>
      </c>
      <c r="K851" s="14" t="str">
        <f aca="false">IF($J851="","",IF($J851&lt;=14,"Ha","Yo'q"))</f>
        <v/>
      </c>
      <c r="L851" s="13"/>
      <c r="M851" s="13"/>
      <c r="N851" s="14" t="str">
        <f aca="false">IF($B851="","",IF(AND(OR($L851="",$L851&lt;=Boshqaruv!$C$12),OR($M851="",$M851&gt;Boshqaruv!$C$12)),"Ha",""))</f>
        <v/>
      </c>
      <c r="O851" s="25"/>
      <c r="P851" s="25"/>
      <c r="Q851" s="12"/>
      <c r="R851" s="13"/>
      <c r="S851" s="13"/>
      <c r="T851" s="14" t="str">
        <f aca="false">IF($B851="","",IF(AND($P851="Ha",$N851="Ha",OR($R851="",$R851&lt;=Boshqaruv!$C$12),OR($S851="",$S851&gt;Boshqaruv!$C$12)),"Ha",""))</f>
        <v/>
      </c>
      <c r="U851" s="13"/>
      <c r="V851" s="12"/>
      <c r="W851" s="14" t="str">
        <f aca="false">IF(OR($B851="",$C851=""),"",IF(COUNTIFS($B$5:$B$1804,$B851,$C$5:$C$1804,$C851)&gt;1,"Takror",""))</f>
        <v/>
      </c>
    </row>
    <row r="852" customFormat="false" ht="15" hidden="false" customHeight="false" outlineLevel="0" collapsed="false">
      <c r="A852" s="8" t="n">
        <v>848</v>
      </c>
      <c r="B852" s="12"/>
      <c r="C852" s="13"/>
      <c r="D852" s="24"/>
      <c r="E852" s="25"/>
      <c r="F852" s="12"/>
      <c r="G852" s="12"/>
      <c r="H852" s="25"/>
      <c r="I852" s="26" t="str">
        <f aca="false">IF(OR($B852="",$C852=""),"",$B852&amp;" ("&amp;DAY($C852)&amp;"."&amp;MONTH($C852)&amp;"."&amp;YEAR($C852)&amp;")")</f>
        <v/>
      </c>
      <c r="J852" s="14" t="str">
        <f aca="false">IF($C852="","",INT((Boshqaruv!$C$12-$C852)/365.25))</f>
        <v/>
      </c>
      <c r="K852" s="14" t="str">
        <f aca="false">IF($J852="","",IF($J852&lt;=14,"Ha","Yo'q"))</f>
        <v/>
      </c>
      <c r="L852" s="13"/>
      <c r="M852" s="13"/>
      <c r="N852" s="14" t="str">
        <f aca="false">IF($B852="","",IF(AND(OR($L852="",$L852&lt;=Boshqaruv!$C$12),OR($M852="",$M852&gt;Boshqaruv!$C$12)),"Ha",""))</f>
        <v/>
      </c>
      <c r="O852" s="25"/>
      <c r="P852" s="25"/>
      <c r="Q852" s="12"/>
      <c r="R852" s="13"/>
      <c r="S852" s="13"/>
      <c r="T852" s="14" t="str">
        <f aca="false">IF($B852="","",IF(AND($P852="Ha",$N852="Ha",OR($R852="",$R852&lt;=Boshqaruv!$C$12),OR($S852="",$S852&gt;Boshqaruv!$C$12)),"Ha",""))</f>
        <v/>
      </c>
      <c r="U852" s="13"/>
      <c r="V852" s="12"/>
      <c r="W852" s="14" t="str">
        <f aca="false">IF(OR($B852="",$C852=""),"",IF(COUNTIFS($B$5:$B$1804,$B852,$C$5:$C$1804,$C852)&gt;1,"Takror",""))</f>
        <v/>
      </c>
    </row>
    <row r="853" customFormat="false" ht="15" hidden="false" customHeight="false" outlineLevel="0" collapsed="false">
      <c r="A853" s="8" t="n">
        <v>849</v>
      </c>
      <c r="B853" s="12"/>
      <c r="C853" s="13"/>
      <c r="D853" s="24"/>
      <c r="E853" s="25"/>
      <c r="F853" s="12"/>
      <c r="G853" s="12"/>
      <c r="H853" s="25"/>
      <c r="I853" s="26" t="str">
        <f aca="false">IF(OR($B853="",$C853=""),"",$B853&amp;" ("&amp;DAY($C853)&amp;"."&amp;MONTH($C853)&amp;"."&amp;YEAR($C853)&amp;")")</f>
        <v/>
      </c>
      <c r="J853" s="14" t="str">
        <f aca="false">IF($C853="","",INT((Boshqaruv!$C$12-$C853)/365.25))</f>
        <v/>
      </c>
      <c r="K853" s="14" t="str">
        <f aca="false">IF($J853="","",IF($J853&lt;=14,"Ha","Yo'q"))</f>
        <v/>
      </c>
      <c r="L853" s="13"/>
      <c r="M853" s="13"/>
      <c r="N853" s="14" t="str">
        <f aca="false">IF($B853="","",IF(AND(OR($L853="",$L853&lt;=Boshqaruv!$C$12),OR($M853="",$M853&gt;Boshqaruv!$C$12)),"Ha",""))</f>
        <v/>
      </c>
      <c r="O853" s="25"/>
      <c r="P853" s="25"/>
      <c r="Q853" s="12"/>
      <c r="R853" s="13"/>
      <c r="S853" s="13"/>
      <c r="T853" s="14" t="str">
        <f aca="false">IF($B853="","",IF(AND($P853="Ha",$N853="Ha",OR($R853="",$R853&lt;=Boshqaruv!$C$12),OR($S853="",$S853&gt;Boshqaruv!$C$12)),"Ha",""))</f>
        <v/>
      </c>
      <c r="U853" s="13"/>
      <c r="V853" s="12"/>
      <c r="W853" s="14" t="str">
        <f aca="false">IF(OR($B853="",$C853=""),"",IF(COUNTIFS($B$5:$B$1804,$B853,$C$5:$C$1804,$C853)&gt;1,"Takror",""))</f>
        <v/>
      </c>
    </row>
    <row r="854" customFormat="false" ht="15" hidden="false" customHeight="false" outlineLevel="0" collapsed="false">
      <c r="A854" s="8" t="n">
        <v>850</v>
      </c>
      <c r="B854" s="12"/>
      <c r="C854" s="13"/>
      <c r="D854" s="24"/>
      <c r="E854" s="25"/>
      <c r="F854" s="12"/>
      <c r="G854" s="12"/>
      <c r="H854" s="25"/>
      <c r="I854" s="26" t="str">
        <f aca="false">IF(OR($B854="",$C854=""),"",$B854&amp;" ("&amp;DAY($C854)&amp;"."&amp;MONTH($C854)&amp;"."&amp;YEAR($C854)&amp;")")</f>
        <v/>
      </c>
      <c r="J854" s="14" t="str">
        <f aca="false">IF($C854="","",INT((Boshqaruv!$C$12-$C854)/365.25))</f>
        <v/>
      </c>
      <c r="K854" s="14" t="str">
        <f aca="false">IF($J854="","",IF($J854&lt;=14,"Ha","Yo'q"))</f>
        <v/>
      </c>
      <c r="L854" s="13"/>
      <c r="M854" s="13"/>
      <c r="N854" s="14" t="str">
        <f aca="false">IF($B854="","",IF(AND(OR($L854="",$L854&lt;=Boshqaruv!$C$12),OR($M854="",$M854&gt;Boshqaruv!$C$12)),"Ha",""))</f>
        <v/>
      </c>
      <c r="O854" s="25"/>
      <c r="P854" s="25"/>
      <c r="Q854" s="12"/>
      <c r="R854" s="13"/>
      <c r="S854" s="13"/>
      <c r="T854" s="14" t="str">
        <f aca="false">IF($B854="","",IF(AND($P854="Ha",$N854="Ha",OR($R854="",$R854&lt;=Boshqaruv!$C$12),OR($S854="",$S854&gt;Boshqaruv!$C$12)),"Ha",""))</f>
        <v/>
      </c>
      <c r="U854" s="13"/>
      <c r="V854" s="12"/>
      <c r="W854" s="14" t="str">
        <f aca="false">IF(OR($B854="",$C854=""),"",IF(COUNTIFS($B$5:$B$1804,$B854,$C$5:$C$1804,$C854)&gt;1,"Takror",""))</f>
        <v/>
      </c>
    </row>
    <row r="855" customFormat="false" ht="15" hidden="false" customHeight="false" outlineLevel="0" collapsed="false">
      <c r="A855" s="8" t="n">
        <v>851</v>
      </c>
      <c r="B855" s="12"/>
      <c r="C855" s="13"/>
      <c r="D855" s="24"/>
      <c r="E855" s="25"/>
      <c r="F855" s="12"/>
      <c r="G855" s="12"/>
      <c r="H855" s="25"/>
      <c r="I855" s="26" t="str">
        <f aca="false">IF(OR($B855="",$C855=""),"",$B855&amp;" ("&amp;DAY($C855)&amp;"."&amp;MONTH($C855)&amp;"."&amp;YEAR($C855)&amp;")")</f>
        <v/>
      </c>
      <c r="J855" s="14" t="str">
        <f aca="false">IF($C855="","",INT((Boshqaruv!$C$12-$C855)/365.25))</f>
        <v/>
      </c>
      <c r="K855" s="14" t="str">
        <f aca="false">IF($J855="","",IF($J855&lt;=14,"Ha","Yo'q"))</f>
        <v/>
      </c>
      <c r="L855" s="13"/>
      <c r="M855" s="13"/>
      <c r="N855" s="14" t="str">
        <f aca="false">IF($B855="","",IF(AND(OR($L855="",$L855&lt;=Boshqaruv!$C$12),OR($M855="",$M855&gt;Boshqaruv!$C$12)),"Ha",""))</f>
        <v/>
      </c>
      <c r="O855" s="25"/>
      <c r="P855" s="25"/>
      <c r="Q855" s="12"/>
      <c r="R855" s="13"/>
      <c r="S855" s="13"/>
      <c r="T855" s="14" t="str">
        <f aca="false">IF($B855="","",IF(AND($P855="Ha",$N855="Ha",OR($R855="",$R855&lt;=Boshqaruv!$C$12),OR($S855="",$S855&gt;Boshqaruv!$C$12)),"Ha",""))</f>
        <v/>
      </c>
      <c r="U855" s="13"/>
      <c r="V855" s="12"/>
      <c r="W855" s="14" t="str">
        <f aca="false">IF(OR($B855="",$C855=""),"",IF(COUNTIFS($B$5:$B$1804,$B855,$C$5:$C$1804,$C855)&gt;1,"Takror",""))</f>
        <v/>
      </c>
    </row>
    <row r="856" customFormat="false" ht="15" hidden="false" customHeight="false" outlineLevel="0" collapsed="false">
      <c r="A856" s="8" t="n">
        <v>852</v>
      </c>
      <c r="B856" s="12"/>
      <c r="C856" s="13"/>
      <c r="D856" s="24"/>
      <c r="E856" s="25"/>
      <c r="F856" s="12"/>
      <c r="G856" s="12"/>
      <c r="H856" s="25"/>
      <c r="I856" s="26" t="str">
        <f aca="false">IF(OR($B856="",$C856=""),"",$B856&amp;" ("&amp;DAY($C856)&amp;"."&amp;MONTH($C856)&amp;"."&amp;YEAR($C856)&amp;")")</f>
        <v/>
      </c>
      <c r="J856" s="14" t="str">
        <f aca="false">IF($C856="","",INT((Boshqaruv!$C$12-$C856)/365.25))</f>
        <v/>
      </c>
      <c r="K856" s="14" t="str">
        <f aca="false">IF($J856="","",IF($J856&lt;=14,"Ha","Yo'q"))</f>
        <v/>
      </c>
      <c r="L856" s="13"/>
      <c r="M856" s="13"/>
      <c r="N856" s="14" t="str">
        <f aca="false">IF($B856="","",IF(AND(OR($L856="",$L856&lt;=Boshqaruv!$C$12),OR($M856="",$M856&gt;Boshqaruv!$C$12)),"Ha",""))</f>
        <v/>
      </c>
      <c r="O856" s="25"/>
      <c r="P856" s="25"/>
      <c r="Q856" s="12"/>
      <c r="R856" s="13"/>
      <c r="S856" s="13"/>
      <c r="T856" s="14" t="str">
        <f aca="false">IF($B856="","",IF(AND($P856="Ha",$N856="Ha",OR($R856="",$R856&lt;=Boshqaruv!$C$12),OR($S856="",$S856&gt;Boshqaruv!$C$12)),"Ha",""))</f>
        <v/>
      </c>
      <c r="U856" s="13"/>
      <c r="V856" s="12"/>
      <c r="W856" s="14" t="str">
        <f aca="false">IF(OR($B856="",$C856=""),"",IF(COUNTIFS($B$5:$B$1804,$B856,$C$5:$C$1804,$C856)&gt;1,"Takror",""))</f>
        <v/>
      </c>
    </row>
    <row r="857" customFormat="false" ht="15" hidden="false" customHeight="false" outlineLevel="0" collapsed="false">
      <c r="A857" s="8" t="n">
        <v>853</v>
      </c>
      <c r="B857" s="12"/>
      <c r="C857" s="13"/>
      <c r="D857" s="24"/>
      <c r="E857" s="25"/>
      <c r="F857" s="12"/>
      <c r="G857" s="12"/>
      <c r="H857" s="25"/>
      <c r="I857" s="26" t="str">
        <f aca="false">IF(OR($B857="",$C857=""),"",$B857&amp;" ("&amp;DAY($C857)&amp;"."&amp;MONTH($C857)&amp;"."&amp;YEAR($C857)&amp;")")</f>
        <v/>
      </c>
      <c r="J857" s="14" t="str">
        <f aca="false">IF($C857="","",INT((Boshqaruv!$C$12-$C857)/365.25))</f>
        <v/>
      </c>
      <c r="K857" s="14" t="str">
        <f aca="false">IF($J857="","",IF($J857&lt;=14,"Ha","Yo'q"))</f>
        <v/>
      </c>
      <c r="L857" s="13"/>
      <c r="M857" s="13"/>
      <c r="N857" s="14" t="str">
        <f aca="false">IF($B857="","",IF(AND(OR($L857="",$L857&lt;=Boshqaruv!$C$12),OR($M857="",$M857&gt;Boshqaruv!$C$12)),"Ha",""))</f>
        <v/>
      </c>
      <c r="O857" s="25"/>
      <c r="P857" s="25"/>
      <c r="Q857" s="12"/>
      <c r="R857" s="13"/>
      <c r="S857" s="13"/>
      <c r="T857" s="14" t="str">
        <f aca="false">IF($B857="","",IF(AND($P857="Ha",$N857="Ha",OR($R857="",$R857&lt;=Boshqaruv!$C$12),OR($S857="",$S857&gt;Boshqaruv!$C$12)),"Ha",""))</f>
        <v/>
      </c>
      <c r="U857" s="13"/>
      <c r="V857" s="12"/>
      <c r="W857" s="14" t="str">
        <f aca="false">IF(OR($B857="",$C857=""),"",IF(COUNTIFS($B$5:$B$1804,$B857,$C$5:$C$1804,$C857)&gt;1,"Takror",""))</f>
        <v/>
      </c>
    </row>
    <row r="858" customFormat="false" ht="15" hidden="false" customHeight="false" outlineLevel="0" collapsed="false">
      <c r="A858" s="8" t="n">
        <v>854</v>
      </c>
      <c r="B858" s="12"/>
      <c r="C858" s="13"/>
      <c r="D858" s="24"/>
      <c r="E858" s="25"/>
      <c r="F858" s="12"/>
      <c r="G858" s="12"/>
      <c r="H858" s="25"/>
      <c r="I858" s="26" t="str">
        <f aca="false">IF(OR($B858="",$C858=""),"",$B858&amp;" ("&amp;DAY($C858)&amp;"."&amp;MONTH($C858)&amp;"."&amp;YEAR($C858)&amp;")")</f>
        <v/>
      </c>
      <c r="J858" s="14" t="str">
        <f aca="false">IF($C858="","",INT((Boshqaruv!$C$12-$C858)/365.25))</f>
        <v/>
      </c>
      <c r="K858" s="14" t="str">
        <f aca="false">IF($J858="","",IF($J858&lt;=14,"Ha","Yo'q"))</f>
        <v/>
      </c>
      <c r="L858" s="13"/>
      <c r="M858" s="13"/>
      <c r="N858" s="14" t="str">
        <f aca="false">IF($B858="","",IF(AND(OR($L858="",$L858&lt;=Boshqaruv!$C$12),OR($M858="",$M858&gt;Boshqaruv!$C$12)),"Ha",""))</f>
        <v/>
      </c>
      <c r="O858" s="25"/>
      <c r="P858" s="25"/>
      <c r="Q858" s="12"/>
      <c r="R858" s="13"/>
      <c r="S858" s="13"/>
      <c r="T858" s="14" t="str">
        <f aca="false">IF($B858="","",IF(AND($P858="Ha",$N858="Ha",OR($R858="",$R858&lt;=Boshqaruv!$C$12),OR($S858="",$S858&gt;Boshqaruv!$C$12)),"Ha",""))</f>
        <v/>
      </c>
      <c r="U858" s="13"/>
      <c r="V858" s="12"/>
      <c r="W858" s="14" t="str">
        <f aca="false">IF(OR($B858="",$C858=""),"",IF(COUNTIFS($B$5:$B$1804,$B858,$C$5:$C$1804,$C858)&gt;1,"Takror",""))</f>
        <v/>
      </c>
    </row>
    <row r="859" customFormat="false" ht="15" hidden="false" customHeight="false" outlineLevel="0" collapsed="false">
      <c r="A859" s="8" t="n">
        <v>855</v>
      </c>
      <c r="B859" s="12"/>
      <c r="C859" s="13"/>
      <c r="D859" s="24"/>
      <c r="E859" s="25"/>
      <c r="F859" s="12"/>
      <c r="G859" s="12"/>
      <c r="H859" s="25"/>
      <c r="I859" s="26" t="str">
        <f aca="false">IF(OR($B859="",$C859=""),"",$B859&amp;" ("&amp;DAY($C859)&amp;"."&amp;MONTH($C859)&amp;"."&amp;YEAR($C859)&amp;")")</f>
        <v/>
      </c>
      <c r="J859" s="14" t="str">
        <f aca="false">IF($C859="","",INT((Boshqaruv!$C$12-$C859)/365.25))</f>
        <v/>
      </c>
      <c r="K859" s="14" t="str">
        <f aca="false">IF($J859="","",IF($J859&lt;=14,"Ha","Yo'q"))</f>
        <v/>
      </c>
      <c r="L859" s="13"/>
      <c r="M859" s="13"/>
      <c r="N859" s="14" t="str">
        <f aca="false">IF($B859="","",IF(AND(OR($L859="",$L859&lt;=Boshqaruv!$C$12),OR($M859="",$M859&gt;Boshqaruv!$C$12)),"Ha",""))</f>
        <v/>
      </c>
      <c r="O859" s="25"/>
      <c r="P859" s="25"/>
      <c r="Q859" s="12"/>
      <c r="R859" s="13"/>
      <c r="S859" s="13"/>
      <c r="T859" s="14" t="str">
        <f aca="false">IF($B859="","",IF(AND($P859="Ha",$N859="Ha",OR($R859="",$R859&lt;=Boshqaruv!$C$12),OR($S859="",$S859&gt;Boshqaruv!$C$12)),"Ha",""))</f>
        <v/>
      </c>
      <c r="U859" s="13"/>
      <c r="V859" s="12"/>
      <c r="W859" s="14" t="str">
        <f aca="false">IF(OR($B859="",$C859=""),"",IF(COUNTIFS($B$5:$B$1804,$B859,$C$5:$C$1804,$C859)&gt;1,"Takror",""))</f>
        <v/>
      </c>
    </row>
    <row r="860" customFormat="false" ht="15" hidden="false" customHeight="false" outlineLevel="0" collapsed="false">
      <c r="A860" s="8" t="n">
        <v>856</v>
      </c>
      <c r="B860" s="12"/>
      <c r="C860" s="13"/>
      <c r="D860" s="24"/>
      <c r="E860" s="25"/>
      <c r="F860" s="12"/>
      <c r="G860" s="12"/>
      <c r="H860" s="25"/>
      <c r="I860" s="26" t="str">
        <f aca="false">IF(OR($B860="",$C860=""),"",$B860&amp;" ("&amp;DAY($C860)&amp;"."&amp;MONTH($C860)&amp;"."&amp;YEAR($C860)&amp;")")</f>
        <v/>
      </c>
      <c r="J860" s="14" t="str">
        <f aca="false">IF($C860="","",INT((Boshqaruv!$C$12-$C860)/365.25))</f>
        <v/>
      </c>
      <c r="K860" s="14" t="str">
        <f aca="false">IF($J860="","",IF($J860&lt;=14,"Ha","Yo'q"))</f>
        <v/>
      </c>
      <c r="L860" s="13"/>
      <c r="M860" s="13"/>
      <c r="N860" s="14" t="str">
        <f aca="false">IF($B860="","",IF(AND(OR($L860="",$L860&lt;=Boshqaruv!$C$12),OR($M860="",$M860&gt;Boshqaruv!$C$12)),"Ha",""))</f>
        <v/>
      </c>
      <c r="O860" s="25"/>
      <c r="P860" s="25"/>
      <c r="Q860" s="12"/>
      <c r="R860" s="13"/>
      <c r="S860" s="13"/>
      <c r="T860" s="14" t="str">
        <f aca="false">IF($B860="","",IF(AND($P860="Ha",$N860="Ha",OR($R860="",$R860&lt;=Boshqaruv!$C$12),OR($S860="",$S860&gt;Boshqaruv!$C$12)),"Ha",""))</f>
        <v/>
      </c>
      <c r="U860" s="13"/>
      <c r="V860" s="12"/>
      <c r="W860" s="14" t="str">
        <f aca="false">IF(OR($B860="",$C860=""),"",IF(COUNTIFS($B$5:$B$1804,$B860,$C$5:$C$1804,$C860)&gt;1,"Takror",""))</f>
        <v/>
      </c>
    </row>
    <row r="861" customFormat="false" ht="15" hidden="false" customHeight="false" outlineLevel="0" collapsed="false">
      <c r="A861" s="8" t="n">
        <v>857</v>
      </c>
      <c r="B861" s="12"/>
      <c r="C861" s="13"/>
      <c r="D861" s="24"/>
      <c r="E861" s="25"/>
      <c r="F861" s="12"/>
      <c r="G861" s="12"/>
      <c r="H861" s="25"/>
      <c r="I861" s="26" t="str">
        <f aca="false">IF(OR($B861="",$C861=""),"",$B861&amp;" ("&amp;DAY($C861)&amp;"."&amp;MONTH($C861)&amp;"."&amp;YEAR($C861)&amp;")")</f>
        <v/>
      </c>
      <c r="J861" s="14" t="str">
        <f aca="false">IF($C861="","",INT((Boshqaruv!$C$12-$C861)/365.25))</f>
        <v/>
      </c>
      <c r="K861" s="14" t="str">
        <f aca="false">IF($J861="","",IF($J861&lt;=14,"Ha","Yo'q"))</f>
        <v/>
      </c>
      <c r="L861" s="13"/>
      <c r="M861" s="13"/>
      <c r="N861" s="14" t="str">
        <f aca="false">IF($B861="","",IF(AND(OR($L861="",$L861&lt;=Boshqaruv!$C$12),OR($M861="",$M861&gt;Boshqaruv!$C$12)),"Ha",""))</f>
        <v/>
      </c>
      <c r="O861" s="25"/>
      <c r="P861" s="25"/>
      <c r="Q861" s="12"/>
      <c r="R861" s="13"/>
      <c r="S861" s="13"/>
      <c r="T861" s="14" t="str">
        <f aca="false">IF($B861="","",IF(AND($P861="Ha",$N861="Ha",OR($R861="",$R861&lt;=Boshqaruv!$C$12),OR($S861="",$S861&gt;Boshqaruv!$C$12)),"Ha",""))</f>
        <v/>
      </c>
      <c r="U861" s="13"/>
      <c r="V861" s="12"/>
      <c r="W861" s="14" t="str">
        <f aca="false">IF(OR($B861="",$C861=""),"",IF(COUNTIFS($B$5:$B$1804,$B861,$C$5:$C$1804,$C861)&gt;1,"Takror",""))</f>
        <v/>
      </c>
    </row>
    <row r="862" customFormat="false" ht="15" hidden="false" customHeight="false" outlineLevel="0" collapsed="false">
      <c r="A862" s="8" t="n">
        <v>858</v>
      </c>
      <c r="B862" s="12"/>
      <c r="C862" s="13"/>
      <c r="D862" s="24"/>
      <c r="E862" s="25"/>
      <c r="F862" s="12"/>
      <c r="G862" s="12"/>
      <c r="H862" s="25"/>
      <c r="I862" s="26" t="str">
        <f aca="false">IF(OR($B862="",$C862=""),"",$B862&amp;" ("&amp;DAY($C862)&amp;"."&amp;MONTH($C862)&amp;"."&amp;YEAR($C862)&amp;")")</f>
        <v/>
      </c>
      <c r="J862" s="14" t="str">
        <f aca="false">IF($C862="","",INT((Boshqaruv!$C$12-$C862)/365.25))</f>
        <v/>
      </c>
      <c r="K862" s="14" t="str">
        <f aca="false">IF($J862="","",IF($J862&lt;=14,"Ha","Yo'q"))</f>
        <v/>
      </c>
      <c r="L862" s="13"/>
      <c r="M862" s="13"/>
      <c r="N862" s="14" t="str">
        <f aca="false">IF($B862="","",IF(AND(OR($L862="",$L862&lt;=Boshqaruv!$C$12),OR($M862="",$M862&gt;Boshqaruv!$C$12)),"Ha",""))</f>
        <v/>
      </c>
      <c r="O862" s="25"/>
      <c r="P862" s="25"/>
      <c r="Q862" s="12"/>
      <c r="R862" s="13"/>
      <c r="S862" s="13"/>
      <c r="T862" s="14" t="str">
        <f aca="false">IF($B862="","",IF(AND($P862="Ha",$N862="Ha",OR($R862="",$R862&lt;=Boshqaruv!$C$12),OR($S862="",$S862&gt;Boshqaruv!$C$12)),"Ha",""))</f>
        <v/>
      </c>
      <c r="U862" s="13"/>
      <c r="V862" s="12"/>
      <c r="W862" s="14" t="str">
        <f aca="false">IF(OR($B862="",$C862=""),"",IF(COUNTIFS($B$5:$B$1804,$B862,$C$5:$C$1804,$C862)&gt;1,"Takror",""))</f>
        <v/>
      </c>
    </row>
    <row r="863" customFormat="false" ht="15" hidden="false" customHeight="false" outlineLevel="0" collapsed="false">
      <c r="A863" s="8" t="n">
        <v>859</v>
      </c>
      <c r="B863" s="12"/>
      <c r="C863" s="13"/>
      <c r="D863" s="24"/>
      <c r="E863" s="25"/>
      <c r="F863" s="12"/>
      <c r="G863" s="12"/>
      <c r="H863" s="25"/>
      <c r="I863" s="26" t="str">
        <f aca="false">IF(OR($B863="",$C863=""),"",$B863&amp;" ("&amp;DAY($C863)&amp;"."&amp;MONTH($C863)&amp;"."&amp;YEAR($C863)&amp;")")</f>
        <v/>
      </c>
      <c r="J863" s="14" t="str">
        <f aca="false">IF($C863="","",INT((Boshqaruv!$C$12-$C863)/365.25))</f>
        <v/>
      </c>
      <c r="K863" s="14" t="str">
        <f aca="false">IF($J863="","",IF($J863&lt;=14,"Ha","Yo'q"))</f>
        <v/>
      </c>
      <c r="L863" s="13"/>
      <c r="M863" s="13"/>
      <c r="N863" s="14" t="str">
        <f aca="false">IF($B863="","",IF(AND(OR($L863="",$L863&lt;=Boshqaruv!$C$12),OR($M863="",$M863&gt;Boshqaruv!$C$12)),"Ha",""))</f>
        <v/>
      </c>
      <c r="O863" s="25"/>
      <c r="P863" s="25"/>
      <c r="Q863" s="12"/>
      <c r="R863" s="13"/>
      <c r="S863" s="13"/>
      <c r="T863" s="14" t="str">
        <f aca="false">IF($B863="","",IF(AND($P863="Ha",$N863="Ha",OR($R863="",$R863&lt;=Boshqaruv!$C$12),OR($S863="",$S863&gt;Boshqaruv!$C$12)),"Ha",""))</f>
        <v/>
      </c>
      <c r="U863" s="13"/>
      <c r="V863" s="12"/>
      <c r="W863" s="14" t="str">
        <f aca="false">IF(OR($B863="",$C863=""),"",IF(COUNTIFS($B$5:$B$1804,$B863,$C$5:$C$1804,$C863)&gt;1,"Takror",""))</f>
        <v/>
      </c>
    </row>
    <row r="864" customFormat="false" ht="15" hidden="false" customHeight="false" outlineLevel="0" collapsed="false">
      <c r="A864" s="8" t="n">
        <v>860</v>
      </c>
      <c r="B864" s="12"/>
      <c r="C864" s="13"/>
      <c r="D864" s="24"/>
      <c r="E864" s="25"/>
      <c r="F864" s="12"/>
      <c r="G864" s="12"/>
      <c r="H864" s="25"/>
      <c r="I864" s="26" t="str">
        <f aca="false">IF(OR($B864="",$C864=""),"",$B864&amp;" ("&amp;DAY($C864)&amp;"."&amp;MONTH($C864)&amp;"."&amp;YEAR($C864)&amp;")")</f>
        <v/>
      </c>
      <c r="J864" s="14" t="str">
        <f aca="false">IF($C864="","",INT((Boshqaruv!$C$12-$C864)/365.25))</f>
        <v/>
      </c>
      <c r="K864" s="14" t="str">
        <f aca="false">IF($J864="","",IF($J864&lt;=14,"Ha","Yo'q"))</f>
        <v/>
      </c>
      <c r="L864" s="13"/>
      <c r="M864" s="13"/>
      <c r="N864" s="14" t="str">
        <f aca="false">IF($B864="","",IF(AND(OR($L864="",$L864&lt;=Boshqaruv!$C$12),OR($M864="",$M864&gt;Boshqaruv!$C$12)),"Ha",""))</f>
        <v/>
      </c>
      <c r="O864" s="25"/>
      <c r="P864" s="25"/>
      <c r="Q864" s="12"/>
      <c r="R864" s="13"/>
      <c r="S864" s="13"/>
      <c r="T864" s="14" t="str">
        <f aca="false">IF($B864="","",IF(AND($P864="Ha",$N864="Ha",OR($R864="",$R864&lt;=Boshqaruv!$C$12),OR($S864="",$S864&gt;Boshqaruv!$C$12)),"Ha",""))</f>
        <v/>
      </c>
      <c r="U864" s="13"/>
      <c r="V864" s="12"/>
      <c r="W864" s="14" t="str">
        <f aca="false">IF(OR($B864="",$C864=""),"",IF(COUNTIFS($B$5:$B$1804,$B864,$C$5:$C$1804,$C864)&gt;1,"Takror",""))</f>
        <v/>
      </c>
    </row>
    <row r="865" customFormat="false" ht="15" hidden="false" customHeight="false" outlineLevel="0" collapsed="false">
      <c r="A865" s="8" t="n">
        <v>861</v>
      </c>
      <c r="B865" s="12"/>
      <c r="C865" s="13"/>
      <c r="D865" s="24"/>
      <c r="E865" s="25"/>
      <c r="F865" s="12"/>
      <c r="G865" s="12"/>
      <c r="H865" s="25"/>
      <c r="I865" s="26" t="str">
        <f aca="false">IF(OR($B865="",$C865=""),"",$B865&amp;" ("&amp;DAY($C865)&amp;"."&amp;MONTH($C865)&amp;"."&amp;YEAR($C865)&amp;")")</f>
        <v/>
      </c>
      <c r="J865" s="14" t="str">
        <f aca="false">IF($C865="","",INT((Boshqaruv!$C$12-$C865)/365.25))</f>
        <v/>
      </c>
      <c r="K865" s="14" t="str">
        <f aca="false">IF($J865="","",IF($J865&lt;=14,"Ha","Yo'q"))</f>
        <v/>
      </c>
      <c r="L865" s="13"/>
      <c r="M865" s="13"/>
      <c r="N865" s="14" t="str">
        <f aca="false">IF($B865="","",IF(AND(OR($L865="",$L865&lt;=Boshqaruv!$C$12),OR($M865="",$M865&gt;Boshqaruv!$C$12)),"Ha",""))</f>
        <v/>
      </c>
      <c r="O865" s="25"/>
      <c r="P865" s="25"/>
      <c r="Q865" s="12"/>
      <c r="R865" s="13"/>
      <c r="S865" s="13"/>
      <c r="T865" s="14" t="str">
        <f aca="false">IF($B865="","",IF(AND($P865="Ha",$N865="Ha",OR($R865="",$R865&lt;=Boshqaruv!$C$12),OR($S865="",$S865&gt;Boshqaruv!$C$12)),"Ha",""))</f>
        <v/>
      </c>
      <c r="U865" s="13"/>
      <c r="V865" s="12"/>
      <c r="W865" s="14" t="str">
        <f aca="false">IF(OR($B865="",$C865=""),"",IF(COUNTIFS($B$5:$B$1804,$B865,$C$5:$C$1804,$C865)&gt;1,"Takror",""))</f>
        <v/>
      </c>
    </row>
    <row r="866" customFormat="false" ht="15" hidden="false" customHeight="false" outlineLevel="0" collapsed="false">
      <c r="A866" s="8" t="n">
        <v>862</v>
      </c>
      <c r="B866" s="12"/>
      <c r="C866" s="13"/>
      <c r="D866" s="24"/>
      <c r="E866" s="25"/>
      <c r="F866" s="12"/>
      <c r="G866" s="12"/>
      <c r="H866" s="25"/>
      <c r="I866" s="26" t="str">
        <f aca="false">IF(OR($B866="",$C866=""),"",$B866&amp;" ("&amp;DAY($C866)&amp;"."&amp;MONTH($C866)&amp;"."&amp;YEAR($C866)&amp;")")</f>
        <v/>
      </c>
      <c r="J866" s="14" t="str">
        <f aca="false">IF($C866="","",INT((Boshqaruv!$C$12-$C866)/365.25))</f>
        <v/>
      </c>
      <c r="K866" s="14" t="str">
        <f aca="false">IF($J866="","",IF($J866&lt;=14,"Ha","Yo'q"))</f>
        <v/>
      </c>
      <c r="L866" s="13"/>
      <c r="M866" s="13"/>
      <c r="N866" s="14" t="str">
        <f aca="false">IF($B866="","",IF(AND(OR($L866="",$L866&lt;=Boshqaruv!$C$12),OR($M866="",$M866&gt;Boshqaruv!$C$12)),"Ha",""))</f>
        <v/>
      </c>
      <c r="O866" s="25"/>
      <c r="P866" s="25"/>
      <c r="Q866" s="12"/>
      <c r="R866" s="13"/>
      <c r="S866" s="13"/>
      <c r="T866" s="14" t="str">
        <f aca="false">IF($B866="","",IF(AND($P866="Ha",$N866="Ha",OR($R866="",$R866&lt;=Boshqaruv!$C$12),OR($S866="",$S866&gt;Boshqaruv!$C$12)),"Ha",""))</f>
        <v/>
      </c>
      <c r="U866" s="13"/>
      <c r="V866" s="12"/>
      <c r="W866" s="14" t="str">
        <f aca="false">IF(OR($B866="",$C866=""),"",IF(COUNTIFS($B$5:$B$1804,$B866,$C$5:$C$1804,$C866)&gt;1,"Takror",""))</f>
        <v/>
      </c>
    </row>
    <row r="867" customFormat="false" ht="15" hidden="false" customHeight="false" outlineLevel="0" collapsed="false">
      <c r="A867" s="8" t="n">
        <v>863</v>
      </c>
      <c r="B867" s="12"/>
      <c r="C867" s="13"/>
      <c r="D867" s="24"/>
      <c r="E867" s="25"/>
      <c r="F867" s="12"/>
      <c r="G867" s="12"/>
      <c r="H867" s="25"/>
      <c r="I867" s="26" t="str">
        <f aca="false">IF(OR($B867="",$C867=""),"",$B867&amp;" ("&amp;DAY($C867)&amp;"."&amp;MONTH($C867)&amp;"."&amp;YEAR($C867)&amp;")")</f>
        <v/>
      </c>
      <c r="J867" s="14" t="str">
        <f aca="false">IF($C867="","",INT((Boshqaruv!$C$12-$C867)/365.25))</f>
        <v/>
      </c>
      <c r="K867" s="14" t="str">
        <f aca="false">IF($J867="","",IF($J867&lt;=14,"Ha","Yo'q"))</f>
        <v/>
      </c>
      <c r="L867" s="13"/>
      <c r="M867" s="13"/>
      <c r="N867" s="14" t="str">
        <f aca="false">IF($B867="","",IF(AND(OR($L867="",$L867&lt;=Boshqaruv!$C$12),OR($M867="",$M867&gt;Boshqaruv!$C$12)),"Ha",""))</f>
        <v/>
      </c>
      <c r="O867" s="25"/>
      <c r="P867" s="25"/>
      <c r="Q867" s="12"/>
      <c r="R867" s="13"/>
      <c r="S867" s="13"/>
      <c r="T867" s="14" t="str">
        <f aca="false">IF($B867="","",IF(AND($P867="Ha",$N867="Ha",OR($R867="",$R867&lt;=Boshqaruv!$C$12),OR($S867="",$S867&gt;Boshqaruv!$C$12)),"Ha",""))</f>
        <v/>
      </c>
      <c r="U867" s="13"/>
      <c r="V867" s="12"/>
      <c r="W867" s="14" t="str">
        <f aca="false">IF(OR($B867="",$C867=""),"",IF(COUNTIFS($B$5:$B$1804,$B867,$C$5:$C$1804,$C867)&gt;1,"Takror",""))</f>
        <v/>
      </c>
    </row>
    <row r="868" customFormat="false" ht="15" hidden="false" customHeight="false" outlineLevel="0" collapsed="false">
      <c r="A868" s="8" t="n">
        <v>864</v>
      </c>
      <c r="B868" s="12"/>
      <c r="C868" s="13"/>
      <c r="D868" s="24"/>
      <c r="E868" s="25"/>
      <c r="F868" s="12"/>
      <c r="G868" s="12"/>
      <c r="H868" s="25"/>
      <c r="I868" s="26" t="str">
        <f aca="false">IF(OR($B868="",$C868=""),"",$B868&amp;" ("&amp;DAY($C868)&amp;"."&amp;MONTH($C868)&amp;"."&amp;YEAR($C868)&amp;")")</f>
        <v/>
      </c>
      <c r="J868" s="14" t="str">
        <f aca="false">IF($C868="","",INT((Boshqaruv!$C$12-$C868)/365.25))</f>
        <v/>
      </c>
      <c r="K868" s="14" t="str">
        <f aca="false">IF($J868="","",IF($J868&lt;=14,"Ha","Yo'q"))</f>
        <v/>
      </c>
      <c r="L868" s="13"/>
      <c r="M868" s="13"/>
      <c r="N868" s="14" t="str">
        <f aca="false">IF($B868="","",IF(AND(OR($L868="",$L868&lt;=Boshqaruv!$C$12),OR($M868="",$M868&gt;Boshqaruv!$C$12)),"Ha",""))</f>
        <v/>
      </c>
      <c r="O868" s="25"/>
      <c r="P868" s="25"/>
      <c r="Q868" s="12"/>
      <c r="R868" s="13"/>
      <c r="S868" s="13"/>
      <c r="T868" s="14" t="str">
        <f aca="false">IF($B868="","",IF(AND($P868="Ha",$N868="Ha",OR($R868="",$R868&lt;=Boshqaruv!$C$12),OR($S868="",$S868&gt;Boshqaruv!$C$12)),"Ha",""))</f>
        <v/>
      </c>
      <c r="U868" s="13"/>
      <c r="V868" s="12"/>
      <c r="W868" s="14" t="str">
        <f aca="false">IF(OR($B868="",$C868=""),"",IF(COUNTIFS($B$5:$B$1804,$B868,$C$5:$C$1804,$C868)&gt;1,"Takror",""))</f>
        <v/>
      </c>
    </row>
    <row r="869" customFormat="false" ht="15" hidden="false" customHeight="false" outlineLevel="0" collapsed="false">
      <c r="A869" s="8" t="n">
        <v>865</v>
      </c>
      <c r="B869" s="12"/>
      <c r="C869" s="13"/>
      <c r="D869" s="24"/>
      <c r="E869" s="25"/>
      <c r="F869" s="12"/>
      <c r="G869" s="12"/>
      <c r="H869" s="25"/>
      <c r="I869" s="26" t="str">
        <f aca="false">IF(OR($B869="",$C869=""),"",$B869&amp;" ("&amp;DAY($C869)&amp;"."&amp;MONTH($C869)&amp;"."&amp;YEAR($C869)&amp;")")</f>
        <v/>
      </c>
      <c r="J869" s="14" t="str">
        <f aca="false">IF($C869="","",INT((Boshqaruv!$C$12-$C869)/365.25))</f>
        <v/>
      </c>
      <c r="K869" s="14" t="str">
        <f aca="false">IF($J869="","",IF($J869&lt;=14,"Ha","Yo'q"))</f>
        <v/>
      </c>
      <c r="L869" s="13"/>
      <c r="M869" s="13"/>
      <c r="N869" s="14" t="str">
        <f aca="false">IF($B869="","",IF(AND(OR($L869="",$L869&lt;=Boshqaruv!$C$12),OR($M869="",$M869&gt;Boshqaruv!$C$12)),"Ha",""))</f>
        <v/>
      </c>
      <c r="O869" s="25"/>
      <c r="P869" s="25"/>
      <c r="Q869" s="12"/>
      <c r="R869" s="13"/>
      <c r="S869" s="13"/>
      <c r="T869" s="14" t="str">
        <f aca="false">IF($B869="","",IF(AND($P869="Ha",$N869="Ha",OR($R869="",$R869&lt;=Boshqaruv!$C$12),OR($S869="",$S869&gt;Boshqaruv!$C$12)),"Ha",""))</f>
        <v/>
      </c>
      <c r="U869" s="13"/>
      <c r="V869" s="12"/>
      <c r="W869" s="14" t="str">
        <f aca="false">IF(OR($B869="",$C869=""),"",IF(COUNTIFS($B$5:$B$1804,$B869,$C$5:$C$1804,$C869)&gt;1,"Takror",""))</f>
        <v/>
      </c>
    </row>
    <row r="870" customFormat="false" ht="15" hidden="false" customHeight="false" outlineLevel="0" collapsed="false">
      <c r="A870" s="8" t="n">
        <v>866</v>
      </c>
      <c r="B870" s="12"/>
      <c r="C870" s="13"/>
      <c r="D870" s="24"/>
      <c r="E870" s="25"/>
      <c r="F870" s="12"/>
      <c r="G870" s="12"/>
      <c r="H870" s="25"/>
      <c r="I870" s="26" t="str">
        <f aca="false">IF(OR($B870="",$C870=""),"",$B870&amp;" ("&amp;DAY($C870)&amp;"."&amp;MONTH($C870)&amp;"."&amp;YEAR($C870)&amp;")")</f>
        <v/>
      </c>
      <c r="J870" s="14" t="str">
        <f aca="false">IF($C870="","",INT((Boshqaruv!$C$12-$C870)/365.25))</f>
        <v/>
      </c>
      <c r="K870" s="14" t="str">
        <f aca="false">IF($J870="","",IF($J870&lt;=14,"Ha","Yo'q"))</f>
        <v/>
      </c>
      <c r="L870" s="13"/>
      <c r="M870" s="13"/>
      <c r="N870" s="14" t="str">
        <f aca="false">IF($B870="","",IF(AND(OR($L870="",$L870&lt;=Boshqaruv!$C$12),OR($M870="",$M870&gt;Boshqaruv!$C$12)),"Ha",""))</f>
        <v/>
      </c>
      <c r="O870" s="25"/>
      <c r="P870" s="25"/>
      <c r="Q870" s="12"/>
      <c r="R870" s="13"/>
      <c r="S870" s="13"/>
      <c r="T870" s="14" t="str">
        <f aca="false">IF($B870="","",IF(AND($P870="Ha",$N870="Ha",OR($R870="",$R870&lt;=Boshqaruv!$C$12),OR($S870="",$S870&gt;Boshqaruv!$C$12)),"Ha",""))</f>
        <v/>
      </c>
      <c r="U870" s="13"/>
      <c r="V870" s="12"/>
      <c r="W870" s="14" t="str">
        <f aca="false">IF(OR($B870="",$C870=""),"",IF(COUNTIFS($B$5:$B$1804,$B870,$C$5:$C$1804,$C870)&gt;1,"Takror",""))</f>
        <v/>
      </c>
    </row>
    <row r="871" customFormat="false" ht="15" hidden="false" customHeight="false" outlineLevel="0" collapsed="false">
      <c r="A871" s="8" t="n">
        <v>867</v>
      </c>
      <c r="B871" s="12"/>
      <c r="C871" s="13"/>
      <c r="D871" s="24"/>
      <c r="E871" s="25"/>
      <c r="F871" s="12"/>
      <c r="G871" s="12"/>
      <c r="H871" s="25"/>
      <c r="I871" s="26" t="str">
        <f aca="false">IF(OR($B871="",$C871=""),"",$B871&amp;" ("&amp;DAY($C871)&amp;"."&amp;MONTH($C871)&amp;"."&amp;YEAR($C871)&amp;")")</f>
        <v/>
      </c>
      <c r="J871" s="14" t="str">
        <f aca="false">IF($C871="","",INT((Boshqaruv!$C$12-$C871)/365.25))</f>
        <v/>
      </c>
      <c r="K871" s="14" t="str">
        <f aca="false">IF($J871="","",IF($J871&lt;=14,"Ha","Yo'q"))</f>
        <v/>
      </c>
      <c r="L871" s="13"/>
      <c r="M871" s="13"/>
      <c r="N871" s="14" t="str">
        <f aca="false">IF($B871="","",IF(AND(OR($L871="",$L871&lt;=Boshqaruv!$C$12),OR($M871="",$M871&gt;Boshqaruv!$C$12)),"Ha",""))</f>
        <v/>
      </c>
      <c r="O871" s="25"/>
      <c r="P871" s="25"/>
      <c r="Q871" s="12"/>
      <c r="R871" s="13"/>
      <c r="S871" s="13"/>
      <c r="T871" s="14" t="str">
        <f aca="false">IF($B871="","",IF(AND($P871="Ha",$N871="Ha",OR($R871="",$R871&lt;=Boshqaruv!$C$12),OR($S871="",$S871&gt;Boshqaruv!$C$12)),"Ha",""))</f>
        <v/>
      </c>
      <c r="U871" s="13"/>
      <c r="V871" s="12"/>
      <c r="W871" s="14" t="str">
        <f aca="false">IF(OR($B871="",$C871=""),"",IF(COUNTIFS($B$5:$B$1804,$B871,$C$5:$C$1804,$C871)&gt;1,"Takror",""))</f>
        <v/>
      </c>
    </row>
    <row r="872" customFormat="false" ht="15" hidden="false" customHeight="false" outlineLevel="0" collapsed="false">
      <c r="A872" s="8" t="n">
        <v>868</v>
      </c>
      <c r="B872" s="12"/>
      <c r="C872" s="13"/>
      <c r="D872" s="24"/>
      <c r="E872" s="25"/>
      <c r="F872" s="12"/>
      <c r="G872" s="12"/>
      <c r="H872" s="25"/>
      <c r="I872" s="26" t="str">
        <f aca="false">IF(OR($B872="",$C872=""),"",$B872&amp;" ("&amp;DAY($C872)&amp;"."&amp;MONTH($C872)&amp;"."&amp;YEAR($C872)&amp;")")</f>
        <v/>
      </c>
      <c r="J872" s="14" t="str">
        <f aca="false">IF($C872="","",INT((Boshqaruv!$C$12-$C872)/365.25))</f>
        <v/>
      </c>
      <c r="K872" s="14" t="str">
        <f aca="false">IF($J872="","",IF($J872&lt;=14,"Ha","Yo'q"))</f>
        <v/>
      </c>
      <c r="L872" s="13"/>
      <c r="M872" s="13"/>
      <c r="N872" s="14" t="str">
        <f aca="false">IF($B872="","",IF(AND(OR($L872="",$L872&lt;=Boshqaruv!$C$12),OR($M872="",$M872&gt;Boshqaruv!$C$12)),"Ha",""))</f>
        <v/>
      </c>
      <c r="O872" s="25"/>
      <c r="P872" s="25"/>
      <c r="Q872" s="12"/>
      <c r="R872" s="13"/>
      <c r="S872" s="13"/>
      <c r="T872" s="14" t="str">
        <f aca="false">IF($B872="","",IF(AND($P872="Ha",$N872="Ha",OR($R872="",$R872&lt;=Boshqaruv!$C$12),OR($S872="",$S872&gt;Boshqaruv!$C$12)),"Ha",""))</f>
        <v/>
      </c>
      <c r="U872" s="13"/>
      <c r="V872" s="12"/>
      <c r="W872" s="14" t="str">
        <f aca="false">IF(OR($B872="",$C872=""),"",IF(COUNTIFS($B$5:$B$1804,$B872,$C$5:$C$1804,$C872)&gt;1,"Takror",""))</f>
        <v/>
      </c>
    </row>
    <row r="873" customFormat="false" ht="15" hidden="false" customHeight="false" outlineLevel="0" collapsed="false">
      <c r="A873" s="8" t="n">
        <v>869</v>
      </c>
      <c r="B873" s="12"/>
      <c r="C873" s="13"/>
      <c r="D873" s="24"/>
      <c r="E873" s="25"/>
      <c r="F873" s="12"/>
      <c r="G873" s="12"/>
      <c r="H873" s="25"/>
      <c r="I873" s="26" t="str">
        <f aca="false">IF(OR($B873="",$C873=""),"",$B873&amp;" ("&amp;DAY($C873)&amp;"."&amp;MONTH($C873)&amp;"."&amp;YEAR($C873)&amp;")")</f>
        <v/>
      </c>
      <c r="J873" s="14" t="str">
        <f aca="false">IF($C873="","",INT((Boshqaruv!$C$12-$C873)/365.25))</f>
        <v/>
      </c>
      <c r="K873" s="14" t="str">
        <f aca="false">IF($J873="","",IF($J873&lt;=14,"Ha","Yo'q"))</f>
        <v/>
      </c>
      <c r="L873" s="13"/>
      <c r="M873" s="13"/>
      <c r="N873" s="14" t="str">
        <f aca="false">IF($B873="","",IF(AND(OR($L873="",$L873&lt;=Boshqaruv!$C$12),OR($M873="",$M873&gt;Boshqaruv!$C$12)),"Ha",""))</f>
        <v/>
      </c>
      <c r="O873" s="25"/>
      <c r="P873" s="25"/>
      <c r="Q873" s="12"/>
      <c r="R873" s="13"/>
      <c r="S873" s="13"/>
      <c r="T873" s="14" t="str">
        <f aca="false">IF($B873="","",IF(AND($P873="Ha",$N873="Ha",OR($R873="",$R873&lt;=Boshqaruv!$C$12),OR($S873="",$S873&gt;Boshqaruv!$C$12)),"Ha",""))</f>
        <v/>
      </c>
      <c r="U873" s="13"/>
      <c r="V873" s="12"/>
      <c r="W873" s="14" t="str">
        <f aca="false">IF(OR($B873="",$C873=""),"",IF(COUNTIFS($B$5:$B$1804,$B873,$C$5:$C$1804,$C873)&gt;1,"Takror",""))</f>
        <v/>
      </c>
    </row>
    <row r="874" customFormat="false" ht="15" hidden="false" customHeight="false" outlineLevel="0" collapsed="false">
      <c r="A874" s="8" t="n">
        <v>870</v>
      </c>
      <c r="B874" s="12"/>
      <c r="C874" s="13"/>
      <c r="D874" s="24"/>
      <c r="E874" s="25"/>
      <c r="F874" s="12"/>
      <c r="G874" s="12"/>
      <c r="H874" s="25"/>
      <c r="I874" s="26" t="str">
        <f aca="false">IF(OR($B874="",$C874=""),"",$B874&amp;" ("&amp;DAY($C874)&amp;"."&amp;MONTH($C874)&amp;"."&amp;YEAR($C874)&amp;")")</f>
        <v/>
      </c>
      <c r="J874" s="14" t="str">
        <f aca="false">IF($C874="","",INT((Boshqaruv!$C$12-$C874)/365.25))</f>
        <v/>
      </c>
      <c r="K874" s="14" t="str">
        <f aca="false">IF($J874="","",IF($J874&lt;=14,"Ha","Yo'q"))</f>
        <v/>
      </c>
      <c r="L874" s="13"/>
      <c r="M874" s="13"/>
      <c r="N874" s="14" t="str">
        <f aca="false">IF($B874="","",IF(AND(OR($L874="",$L874&lt;=Boshqaruv!$C$12),OR($M874="",$M874&gt;Boshqaruv!$C$12)),"Ha",""))</f>
        <v/>
      </c>
      <c r="O874" s="25"/>
      <c r="P874" s="25"/>
      <c r="Q874" s="12"/>
      <c r="R874" s="13"/>
      <c r="S874" s="13"/>
      <c r="T874" s="14" t="str">
        <f aca="false">IF($B874="","",IF(AND($P874="Ha",$N874="Ha",OR($R874="",$R874&lt;=Boshqaruv!$C$12),OR($S874="",$S874&gt;Boshqaruv!$C$12)),"Ha",""))</f>
        <v/>
      </c>
      <c r="U874" s="13"/>
      <c r="V874" s="12"/>
      <c r="W874" s="14" t="str">
        <f aca="false">IF(OR($B874="",$C874=""),"",IF(COUNTIFS($B$5:$B$1804,$B874,$C$5:$C$1804,$C874)&gt;1,"Takror",""))</f>
        <v/>
      </c>
    </row>
    <row r="875" customFormat="false" ht="15" hidden="false" customHeight="false" outlineLevel="0" collapsed="false">
      <c r="A875" s="8" t="n">
        <v>871</v>
      </c>
      <c r="B875" s="12"/>
      <c r="C875" s="13"/>
      <c r="D875" s="24"/>
      <c r="E875" s="25"/>
      <c r="F875" s="12"/>
      <c r="G875" s="12"/>
      <c r="H875" s="25"/>
      <c r="I875" s="26" t="str">
        <f aca="false">IF(OR($B875="",$C875=""),"",$B875&amp;" ("&amp;DAY($C875)&amp;"."&amp;MONTH($C875)&amp;"."&amp;YEAR($C875)&amp;")")</f>
        <v/>
      </c>
      <c r="J875" s="14" t="str">
        <f aca="false">IF($C875="","",INT((Boshqaruv!$C$12-$C875)/365.25))</f>
        <v/>
      </c>
      <c r="K875" s="14" t="str">
        <f aca="false">IF($J875="","",IF($J875&lt;=14,"Ha","Yo'q"))</f>
        <v/>
      </c>
      <c r="L875" s="13"/>
      <c r="M875" s="13"/>
      <c r="N875" s="14" t="str">
        <f aca="false">IF($B875="","",IF(AND(OR($L875="",$L875&lt;=Boshqaruv!$C$12),OR($M875="",$M875&gt;Boshqaruv!$C$12)),"Ha",""))</f>
        <v/>
      </c>
      <c r="O875" s="25"/>
      <c r="P875" s="25"/>
      <c r="Q875" s="12"/>
      <c r="R875" s="13"/>
      <c r="S875" s="13"/>
      <c r="T875" s="14" t="str">
        <f aca="false">IF($B875="","",IF(AND($P875="Ha",$N875="Ha",OR($R875="",$R875&lt;=Boshqaruv!$C$12),OR($S875="",$S875&gt;Boshqaruv!$C$12)),"Ha",""))</f>
        <v/>
      </c>
      <c r="U875" s="13"/>
      <c r="V875" s="12"/>
      <c r="W875" s="14" t="str">
        <f aca="false">IF(OR($B875="",$C875=""),"",IF(COUNTIFS($B$5:$B$1804,$B875,$C$5:$C$1804,$C875)&gt;1,"Takror",""))</f>
        <v/>
      </c>
    </row>
    <row r="876" customFormat="false" ht="15" hidden="false" customHeight="false" outlineLevel="0" collapsed="false">
      <c r="A876" s="8" t="n">
        <v>872</v>
      </c>
      <c r="B876" s="12"/>
      <c r="C876" s="13"/>
      <c r="D876" s="24"/>
      <c r="E876" s="25"/>
      <c r="F876" s="12"/>
      <c r="G876" s="12"/>
      <c r="H876" s="25"/>
      <c r="I876" s="26" t="str">
        <f aca="false">IF(OR($B876="",$C876=""),"",$B876&amp;" ("&amp;DAY($C876)&amp;"."&amp;MONTH($C876)&amp;"."&amp;YEAR($C876)&amp;")")</f>
        <v/>
      </c>
      <c r="J876" s="14" t="str">
        <f aca="false">IF($C876="","",INT((Boshqaruv!$C$12-$C876)/365.25))</f>
        <v/>
      </c>
      <c r="K876" s="14" t="str">
        <f aca="false">IF($J876="","",IF($J876&lt;=14,"Ha","Yo'q"))</f>
        <v/>
      </c>
      <c r="L876" s="13"/>
      <c r="M876" s="13"/>
      <c r="N876" s="14" t="str">
        <f aca="false">IF($B876="","",IF(AND(OR($L876="",$L876&lt;=Boshqaruv!$C$12),OR($M876="",$M876&gt;Boshqaruv!$C$12)),"Ha",""))</f>
        <v/>
      </c>
      <c r="O876" s="25"/>
      <c r="P876" s="25"/>
      <c r="Q876" s="12"/>
      <c r="R876" s="13"/>
      <c r="S876" s="13"/>
      <c r="T876" s="14" t="str">
        <f aca="false">IF($B876="","",IF(AND($P876="Ha",$N876="Ha",OR($R876="",$R876&lt;=Boshqaruv!$C$12),OR($S876="",$S876&gt;Boshqaruv!$C$12)),"Ha",""))</f>
        <v/>
      </c>
      <c r="U876" s="13"/>
      <c r="V876" s="12"/>
      <c r="W876" s="14" t="str">
        <f aca="false">IF(OR($B876="",$C876=""),"",IF(COUNTIFS($B$5:$B$1804,$B876,$C$5:$C$1804,$C876)&gt;1,"Takror",""))</f>
        <v/>
      </c>
    </row>
    <row r="877" customFormat="false" ht="15" hidden="false" customHeight="false" outlineLevel="0" collapsed="false">
      <c r="A877" s="8" t="n">
        <v>873</v>
      </c>
      <c r="B877" s="12"/>
      <c r="C877" s="13"/>
      <c r="D877" s="24"/>
      <c r="E877" s="25"/>
      <c r="F877" s="12"/>
      <c r="G877" s="12"/>
      <c r="H877" s="25"/>
      <c r="I877" s="26" t="str">
        <f aca="false">IF(OR($B877="",$C877=""),"",$B877&amp;" ("&amp;DAY($C877)&amp;"."&amp;MONTH($C877)&amp;"."&amp;YEAR($C877)&amp;")")</f>
        <v/>
      </c>
      <c r="J877" s="14" t="str">
        <f aca="false">IF($C877="","",INT((Boshqaruv!$C$12-$C877)/365.25))</f>
        <v/>
      </c>
      <c r="K877" s="14" t="str">
        <f aca="false">IF($J877="","",IF($J877&lt;=14,"Ha","Yo'q"))</f>
        <v/>
      </c>
      <c r="L877" s="13"/>
      <c r="M877" s="13"/>
      <c r="N877" s="14" t="str">
        <f aca="false">IF($B877="","",IF(AND(OR($L877="",$L877&lt;=Boshqaruv!$C$12),OR($M877="",$M877&gt;Boshqaruv!$C$12)),"Ha",""))</f>
        <v/>
      </c>
      <c r="O877" s="25"/>
      <c r="P877" s="25"/>
      <c r="Q877" s="12"/>
      <c r="R877" s="13"/>
      <c r="S877" s="13"/>
      <c r="T877" s="14" t="str">
        <f aca="false">IF($B877="","",IF(AND($P877="Ha",$N877="Ha",OR($R877="",$R877&lt;=Boshqaruv!$C$12),OR($S877="",$S877&gt;Boshqaruv!$C$12)),"Ha",""))</f>
        <v/>
      </c>
      <c r="U877" s="13"/>
      <c r="V877" s="12"/>
      <c r="W877" s="14" t="str">
        <f aca="false">IF(OR($B877="",$C877=""),"",IF(COUNTIFS($B$5:$B$1804,$B877,$C$5:$C$1804,$C877)&gt;1,"Takror",""))</f>
        <v/>
      </c>
    </row>
    <row r="878" customFormat="false" ht="15" hidden="false" customHeight="false" outlineLevel="0" collapsed="false">
      <c r="A878" s="8" t="n">
        <v>874</v>
      </c>
      <c r="B878" s="12"/>
      <c r="C878" s="13"/>
      <c r="D878" s="24"/>
      <c r="E878" s="25"/>
      <c r="F878" s="12"/>
      <c r="G878" s="12"/>
      <c r="H878" s="25"/>
      <c r="I878" s="26" t="str">
        <f aca="false">IF(OR($B878="",$C878=""),"",$B878&amp;" ("&amp;DAY($C878)&amp;"."&amp;MONTH($C878)&amp;"."&amp;YEAR($C878)&amp;")")</f>
        <v/>
      </c>
      <c r="J878" s="14" t="str">
        <f aca="false">IF($C878="","",INT((Boshqaruv!$C$12-$C878)/365.25))</f>
        <v/>
      </c>
      <c r="K878" s="14" t="str">
        <f aca="false">IF($J878="","",IF($J878&lt;=14,"Ha","Yo'q"))</f>
        <v/>
      </c>
      <c r="L878" s="13"/>
      <c r="M878" s="13"/>
      <c r="N878" s="14" t="str">
        <f aca="false">IF($B878="","",IF(AND(OR($L878="",$L878&lt;=Boshqaruv!$C$12),OR($M878="",$M878&gt;Boshqaruv!$C$12)),"Ha",""))</f>
        <v/>
      </c>
      <c r="O878" s="25"/>
      <c r="P878" s="25"/>
      <c r="Q878" s="12"/>
      <c r="R878" s="13"/>
      <c r="S878" s="13"/>
      <c r="T878" s="14" t="str">
        <f aca="false">IF($B878="","",IF(AND($P878="Ha",$N878="Ha",OR($R878="",$R878&lt;=Boshqaruv!$C$12),OR($S878="",$S878&gt;Boshqaruv!$C$12)),"Ha",""))</f>
        <v/>
      </c>
      <c r="U878" s="13"/>
      <c r="V878" s="12"/>
      <c r="W878" s="14" t="str">
        <f aca="false">IF(OR($B878="",$C878=""),"",IF(COUNTIFS($B$5:$B$1804,$B878,$C$5:$C$1804,$C878)&gt;1,"Takror",""))</f>
        <v/>
      </c>
    </row>
    <row r="879" customFormat="false" ht="15" hidden="false" customHeight="false" outlineLevel="0" collapsed="false">
      <c r="A879" s="8" t="n">
        <v>875</v>
      </c>
      <c r="B879" s="12"/>
      <c r="C879" s="13"/>
      <c r="D879" s="24"/>
      <c r="E879" s="25"/>
      <c r="F879" s="12"/>
      <c r="G879" s="12"/>
      <c r="H879" s="25"/>
      <c r="I879" s="26" t="str">
        <f aca="false">IF(OR($B879="",$C879=""),"",$B879&amp;" ("&amp;DAY($C879)&amp;"."&amp;MONTH($C879)&amp;"."&amp;YEAR($C879)&amp;")")</f>
        <v/>
      </c>
      <c r="J879" s="14" t="str">
        <f aca="false">IF($C879="","",INT((Boshqaruv!$C$12-$C879)/365.25))</f>
        <v/>
      </c>
      <c r="K879" s="14" t="str">
        <f aca="false">IF($J879="","",IF($J879&lt;=14,"Ha","Yo'q"))</f>
        <v/>
      </c>
      <c r="L879" s="13"/>
      <c r="M879" s="13"/>
      <c r="N879" s="14" t="str">
        <f aca="false">IF($B879="","",IF(AND(OR($L879="",$L879&lt;=Boshqaruv!$C$12),OR($M879="",$M879&gt;Boshqaruv!$C$12)),"Ha",""))</f>
        <v/>
      </c>
      <c r="O879" s="25"/>
      <c r="P879" s="25"/>
      <c r="Q879" s="12"/>
      <c r="R879" s="13"/>
      <c r="S879" s="13"/>
      <c r="T879" s="14" t="str">
        <f aca="false">IF($B879="","",IF(AND($P879="Ha",$N879="Ha",OR($R879="",$R879&lt;=Boshqaruv!$C$12),OR($S879="",$S879&gt;Boshqaruv!$C$12)),"Ha",""))</f>
        <v/>
      </c>
      <c r="U879" s="13"/>
      <c r="V879" s="12"/>
      <c r="W879" s="14" t="str">
        <f aca="false">IF(OR($B879="",$C879=""),"",IF(COUNTIFS($B$5:$B$1804,$B879,$C$5:$C$1804,$C879)&gt;1,"Takror",""))</f>
        <v/>
      </c>
    </row>
    <row r="880" customFormat="false" ht="15" hidden="false" customHeight="false" outlineLevel="0" collapsed="false">
      <c r="A880" s="8" t="n">
        <v>876</v>
      </c>
      <c r="B880" s="12"/>
      <c r="C880" s="13"/>
      <c r="D880" s="24"/>
      <c r="E880" s="25"/>
      <c r="F880" s="12"/>
      <c r="G880" s="12"/>
      <c r="H880" s="25"/>
      <c r="I880" s="26" t="str">
        <f aca="false">IF(OR($B880="",$C880=""),"",$B880&amp;" ("&amp;DAY($C880)&amp;"."&amp;MONTH($C880)&amp;"."&amp;YEAR($C880)&amp;")")</f>
        <v/>
      </c>
      <c r="J880" s="14" t="str">
        <f aca="false">IF($C880="","",INT((Boshqaruv!$C$12-$C880)/365.25))</f>
        <v/>
      </c>
      <c r="K880" s="14" t="str">
        <f aca="false">IF($J880="","",IF($J880&lt;=14,"Ha","Yo'q"))</f>
        <v/>
      </c>
      <c r="L880" s="13"/>
      <c r="M880" s="13"/>
      <c r="N880" s="14" t="str">
        <f aca="false">IF($B880="","",IF(AND(OR($L880="",$L880&lt;=Boshqaruv!$C$12),OR($M880="",$M880&gt;Boshqaruv!$C$12)),"Ha",""))</f>
        <v/>
      </c>
      <c r="O880" s="25"/>
      <c r="P880" s="25"/>
      <c r="Q880" s="12"/>
      <c r="R880" s="13"/>
      <c r="S880" s="13"/>
      <c r="T880" s="14" t="str">
        <f aca="false">IF($B880="","",IF(AND($P880="Ha",$N880="Ha",OR($R880="",$R880&lt;=Boshqaruv!$C$12),OR($S880="",$S880&gt;Boshqaruv!$C$12)),"Ha",""))</f>
        <v/>
      </c>
      <c r="U880" s="13"/>
      <c r="V880" s="12"/>
      <c r="W880" s="14" t="str">
        <f aca="false">IF(OR($B880="",$C880=""),"",IF(COUNTIFS($B$5:$B$1804,$B880,$C$5:$C$1804,$C880)&gt;1,"Takror",""))</f>
        <v/>
      </c>
    </row>
    <row r="881" customFormat="false" ht="15" hidden="false" customHeight="false" outlineLevel="0" collapsed="false">
      <c r="A881" s="8" t="n">
        <v>877</v>
      </c>
      <c r="B881" s="12"/>
      <c r="C881" s="13"/>
      <c r="D881" s="24"/>
      <c r="E881" s="25"/>
      <c r="F881" s="12"/>
      <c r="G881" s="12"/>
      <c r="H881" s="25"/>
      <c r="I881" s="26" t="str">
        <f aca="false">IF(OR($B881="",$C881=""),"",$B881&amp;" ("&amp;DAY($C881)&amp;"."&amp;MONTH($C881)&amp;"."&amp;YEAR($C881)&amp;")")</f>
        <v/>
      </c>
      <c r="J881" s="14" t="str">
        <f aca="false">IF($C881="","",INT((Boshqaruv!$C$12-$C881)/365.25))</f>
        <v/>
      </c>
      <c r="K881" s="14" t="str">
        <f aca="false">IF($J881="","",IF($J881&lt;=14,"Ha","Yo'q"))</f>
        <v/>
      </c>
      <c r="L881" s="13"/>
      <c r="M881" s="13"/>
      <c r="N881" s="14" t="str">
        <f aca="false">IF($B881="","",IF(AND(OR($L881="",$L881&lt;=Boshqaruv!$C$12),OR($M881="",$M881&gt;Boshqaruv!$C$12)),"Ha",""))</f>
        <v/>
      </c>
      <c r="O881" s="25"/>
      <c r="P881" s="25"/>
      <c r="Q881" s="12"/>
      <c r="R881" s="13"/>
      <c r="S881" s="13"/>
      <c r="T881" s="14" t="str">
        <f aca="false">IF($B881="","",IF(AND($P881="Ha",$N881="Ha",OR($R881="",$R881&lt;=Boshqaruv!$C$12),OR($S881="",$S881&gt;Boshqaruv!$C$12)),"Ha",""))</f>
        <v/>
      </c>
      <c r="U881" s="13"/>
      <c r="V881" s="12"/>
      <c r="W881" s="14" t="str">
        <f aca="false">IF(OR($B881="",$C881=""),"",IF(COUNTIFS($B$5:$B$1804,$B881,$C$5:$C$1804,$C881)&gt;1,"Takror",""))</f>
        <v/>
      </c>
    </row>
    <row r="882" customFormat="false" ht="15" hidden="false" customHeight="false" outlineLevel="0" collapsed="false">
      <c r="A882" s="8" t="n">
        <v>878</v>
      </c>
      <c r="B882" s="12"/>
      <c r="C882" s="13"/>
      <c r="D882" s="24"/>
      <c r="E882" s="25"/>
      <c r="F882" s="12"/>
      <c r="G882" s="12"/>
      <c r="H882" s="25"/>
      <c r="I882" s="26" t="str">
        <f aca="false">IF(OR($B882="",$C882=""),"",$B882&amp;" ("&amp;DAY($C882)&amp;"."&amp;MONTH($C882)&amp;"."&amp;YEAR($C882)&amp;")")</f>
        <v/>
      </c>
      <c r="J882" s="14" t="str">
        <f aca="false">IF($C882="","",INT((Boshqaruv!$C$12-$C882)/365.25))</f>
        <v/>
      </c>
      <c r="K882" s="14" t="str">
        <f aca="false">IF($J882="","",IF($J882&lt;=14,"Ha","Yo'q"))</f>
        <v/>
      </c>
      <c r="L882" s="13"/>
      <c r="M882" s="13"/>
      <c r="N882" s="14" t="str">
        <f aca="false">IF($B882="","",IF(AND(OR($L882="",$L882&lt;=Boshqaruv!$C$12),OR($M882="",$M882&gt;Boshqaruv!$C$12)),"Ha",""))</f>
        <v/>
      </c>
      <c r="O882" s="25"/>
      <c r="P882" s="25"/>
      <c r="Q882" s="12"/>
      <c r="R882" s="13"/>
      <c r="S882" s="13"/>
      <c r="T882" s="14" t="str">
        <f aca="false">IF($B882="","",IF(AND($P882="Ha",$N882="Ha",OR($R882="",$R882&lt;=Boshqaruv!$C$12),OR($S882="",$S882&gt;Boshqaruv!$C$12)),"Ha",""))</f>
        <v/>
      </c>
      <c r="U882" s="13"/>
      <c r="V882" s="12"/>
      <c r="W882" s="14" t="str">
        <f aca="false">IF(OR($B882="",$C882=""),"",IF(COUNTIFS($B$5:$B$1804,$B882,$C$5:$C$1804,$C882)&gt;1,"Takror",""))</f>
        <v/>
      </c>
    </row>
    <row r="883" customFormat="false" ht="15" hidden="false" customHeight="false" outlineLevel="0" collapsed="false">
      <c r="A883" s="8" t="n">
        <v>879</v>
      </c>
      <c r="B883" s="12"/>
      <c r="C883" s="13"/>
      <c r="D883" s="24"/>
      <c r="E883" s="25"/>
      <c r="F883" s="12"/>
      <c r="G883" s="12"/>
      <c r="H883" s="25"/>
      <c r="I883" s="26" t="str">
        <f aca="false">IF(OR($B883="",$C883=""),"",$B883&amp;" ("&amp;DAY($C883)&amp;"."&amp;MONTH($C883)&amp;"."&amp;YEAR($C883)&amp;")")</f>
        <v/>
      </c>
      <c r="J883" s="14" t="str">
        <f aca="false">IF($C883="","",INT((Boshqaruv!$C$12-$C883)/365.25))</f>
        <v/>
      </c>
      <c r="K883" s="14" t="str">
        <f aca="false">IF($J883="","",IF($J883&lt;=14,"Ha","Yo'q"))</f>
        <v/>
      </c>
      <c r="L883" s="13"/>
      <c r="M883" s="13"/>
      <c r="N883" s="14" t="str">
        <f aca="false">IF($B883="","",IF(AND(OR($L883="",$L883&lt;=Boshqaruv!$C$12),OR($M883="",$M883&gt;Boshqaruv!$C$12)),"Ha",""))</f>
        <v/>
      </c>
      <c r="O883" s="25"/>
      <c r="P883" s="25"/>
      <c r="Q883" s="12"/>
      <c r="R883" s="13"/>
      <c r="S883" s="13"/>
      <c r="T883" s="14" t="str">
        <f aca="false">IF($B883="","",IF(AND($P883="Ha",$N883="Ha",OR($R883="",$R883&lt;=Boshqaruv!$C$12),OR($S883="",$S883&gt;Boshqaruv!$C$12)),"Ha",""))</f>
        <v/>
      </c>
      <c r="U883" s="13"/>
      <c r="V883" s="12"/>
      <c r="W883" s="14" t="str">
        <f aca="false">IF(OR($B883="",$C883=""),"",IF(COUNTIFS($B$5:$B$1804,$B883,$C$5:$C$1804,$C883)&gt;1,"Takror",""))</f>
        <v/>
      </c>
    </row>
    <row r="884" customFormat="false" ht="15" hidden="false" customHeight="false" outlineLevel="0" collapsed="false">
      <c r="A884" s="8" t="n">
        <v>880</v>
      </c>
      <c r="B884" s="12"/>
      <c r="C884" s="13"/>
      <c r="D884" s="24"/>
      <c r="E884" s="25"/>
      <c r="F884" s="12"/>
      <c r="G884" s="12"/>
      <c r="H884" s="25"/>
      <c r="I884" s="26" t="str">
        <f aca="false">IF(OR($B884="",$C884=""),"",$B884&amp;" ("&amp;DAY($C884)&amp;"."&amp;MONTH($C884)&amp;"."&amp;YEAR($C884)&amp;")")</f>
        <v/>
      </c>
      <c r="J884" s="14" t="str">
        <f aca="false">IF($C884="","",INT((Boshqaruv!$C$12-$C884)/365.25))</f>
        <v/>
      </c>
      <c r="K884" s="14" t="str">
        <f aca="false">IF($J884="","",IF($J884&lt;=14,"Ha","Yo'q"))</f>
        <v/>
      </c>
      <c r="L884" s="13"/>
      <c r="M884" s="13"/>
      <c r="N884" s="14" t="str">
        <f aca="false">IF($B884="","",IF(AND(OR($L884="",$L884&lt;=Boshqaruv!$C$12),OR($M884="",$M884&gt;Boshqaruv!$C$12)),"Ha",""))</f>
        <v/>
      </c>
      <c r="O884" s="25"/>
      <c r="P884" s="25"/>
      <c r="Q884" s="12"/>
      <c r="R884" s="13"/>
      <c r="S884" s="13"/>
      <c r="T884" s="14" t="str">
        <f aca="false">IF($B884="","",IF(AND($P884="Ha",$N884="Ha",OR($R884="",$R884&lt;=Boshqaruv!$C$12),OR($S884="",$S884&gt;Boshqaruv!$C$12)),"Ha",""))</f>
        <v/>
      </c>
      <c r="U884" s="13"/>
      <c r="V884" s="12"/>
      <c r="W884" s="14" t="str">
        <f aca="false">IF(OR($B884="",$C884=""),"",IF(COUNTIFS($B$5:$B$1804,$B884,$C$5:$C$1804,$C884)&gt;1,"Takror",""))</f>
        <v/>
      </c>
    </row>
    <row r="885" customFormat="false" ht="15" hidden="false" customHeight="false" outlineLevel="0" collapsed="false">
      <c r="A885" s="8" t="n">
        <v>881</v>
      </c>
      <c r="B885" s="12"/>
      <c r="C885" s="13"/>
      <c r="D885" s="24"/>
      <c r="E885" s="25"/>
      <c r="F885" s="12"/>
      <c r="G885" s="12"/>
      <c r="H885" s="25"/>
      <c r="I885" s="26" t="str">
        <f aca="false">IF(OR($B885="",$C885=""),"",$B885&amp;" ("&amp;DAY($C885)&amp;"."&amp;MONTH($C885)&amp;"."&amp;YEAR($C885)&amp;")")</f>
        <v/>
      </c>
      <c r="J885" s="14" t="str">
        <f aca="false">IF($C885="","",INT((Boshqaruv!$C$12-$C885)/365.25))</f>
        <v/>
      </c>
      <c r="K885" s="14" t="str">
        <f aca="false">IF($J885="","",IF($J885&lt;=14,"Ha","Yo'q"))</f>
        <v/>
      </c>
      <c r="L885" s="13"/>
      <c r="M885" s="13"/>
      <c r="N885" s="14" t="str">
        <f aca="false">IF($B885="","",IF(AND(OR($L885="",$L885&lt;=Boshqaruv!$C$12),OR($M885="",$M885&gt;Boshqaruv!$C$12)),"Ha",""))</f>
        <v/>
      </c>
      <c r="O885" s="25"/>
      <c r="P885" s="25"/>
      <c r="Q885" s="12"/>
      <c r="R885" s="13"/>
      <c r="S885" s="13"/>
      <c r="T885" s="14" t="str">
        <f aca="false">IF($B885="","",IF(AND($P885="Ha",$N885="Ha",OR($R885="",$R885&lt;=Boshqaruv!$C$12),OR($S885="",$S885&gt;Boshqaruv!$C$12)),"Ha",""))</f>
        <v/>
      </c>
      <c r="U885" s="13"/>
      <c r="V885" s="12"/>
      <c r="W885" s="14" t="str">
        <f aca="false">IF(OR($B885="",$C885=""),"",IF(COUNTIFS($B$5:$B$1804,$B885,$C$5:$C$1804,$C885)&gt;1,"Takror",""))</f>
        <v/>
      </c>
    </row>
    <row r="886" customFormat="false" ht="15" hidden="false" customHeight="false" outlineLevel="0" collapsed="false">
      <c r="A886" s="8" t="n">
        <v>882</v>
      </c>
      <c r="B886" s="12"/>
      <c r="C886" s="13"/>
      <c r="D886" s="24"/>
      <c r="E886" s="25"/>
      <c r="F886" s="12"/>
      <c r="G886" s="12"/>
      <c r="H886" s="25"/>
      <c r="I886" s="26" t="str">
        <f aca="false">IF(OR($B886="",$C886=""),"",$B886&amp;" ("&amp;DAY($C886)&amp;"."&amp;MONTH($C886)&amp;"."&amp;YEAR($C886)&amp;")")</f>
        <v/>
      </c>
      <c r="J886" s="14" t="str">
        <f aca="false">IF($C886="","",INT((Boshqaruv!$C$12-$C886)/365.25))</f>
        <v/>
      </c>
      <c r="K886" s="14" t="str">
        <f aca="false">IF($J886="","",IF($J886&lt;=14,"Ha","Yo'q"))</f>
        <v/>
      </c>
      <c r="L886" s="13"/>
      <c r="M886" s="13"/>
      <c r="N886" s="14" t="str">
        <f aca="false">IF($B886="","",IF(AND(OR($L886="",$L886&lt;=Boshqaruv!$C$12),OR($M886="",$M886&gt;Boshqaruv!$C$12)),"Ha",""))</f>
        <v/>
      </c>
      <c r="O886" s="25"/>
      <c r="P886" s="25"/>
      <c r="Q886" s="12"/>
      <c r="R886" s="13"/>
      <c r="S886" s="13"/>
      <c r="T886" s="14" t="str">
        <f aca="false">IF($B886="","",IF(AND($P886="Ha",$N886="Ha",OR($R886="",$R886&lt;=Boshqaruv!$C$12),OR($S886="",$S886&gt;Boshqaruv!$C$12)),"Ha",""))</f>
        <v/>
      </c>
      <c r="U886" s="13"/>
      <c r="V886" s="12"/>
      <c r="W886" s="14" t="str">
        <f aca="false">IF(OR($B886="",$C886=""),"",IF(COUNTIFS($B$5:$B$1804,$B886,$C$5:$C$1804,$C886)&gt;1,"Takror",""))</f>
        <v/>
      </c>
    </row>
    <row r="887" customFormat="false" ht="15" hidden="false" customHeight="false" outlineLevel="0" collapsed="false">
      <c r="A887" s="8" t="n">
        <v>883</v>
      </c>
      <c r="B887" s="12"/>
      <c r="C887" s="13"/>
      <c r="D887" s="24"/>
      <c r="E887" s="25"/>
      <c r="F887" s="12"/>
      <c r="G887" s="12"/>
      <c r="H887" s="25"/>
      <c r="I887" s="26" t="str">
        <f aca="false">IF(OR($B887="",$C887=""),"",$B887&amp;" ("&amp;DAY($C887)&amp;"."&amp;MONTH($C887)&amp;"."&amp;YEAR($C887)&amp;")")</f>
        <v/>
      </c>
      <c r="J887" s="14" t="str">
        <f aca="false">IF($C887="","",INT((Boshqaruv!$C$12-$C887)/365.25))</f>
        <v/>
      </c>
      <c r="K887" s="14" t="str">
        <f aca="false">IF($J887="","",IF($J887&lt;=14,"Ha","Yo'q"))</f>
        <v/>
      </c>
      <c r="L887" s="13"/>
      <c r="M887" s="13"/>
      <c r="N887" s="14" t="str">
        <f aca="false">IF($B887="","",IF(AND(OR($L887="",$L887&lt;=Boshqaruv!$C$12),OR($M887="",$M887&gt;Boshqaruv!$C$12)),"Ha",""))</f>
        <v/>
      </c>
      <c r="O887" s="25"/>
      <c r="P887" s="25"/>
      <c r="Q887" s="12"/>
      <c r="R887" s="13"/>
      <c r="S887" s="13"/>
      <c r="T887" s="14" t="str">
        <f aca="false">IF($B887="","",IF(AND($P887="Ha",$N887="Ha",OR($R887="",$R887&lt;=Boshqaruv!$C$12),OR($S887="",$S887&gt;Boshqaruv!$C$12)),"Ha",""))</f>
        <v/>
      </c>
      <c r="U887" s="13"/>
      <c r="V887" s="12"/>
      <c r="W887" s="14" t="str">
        <f aca="false">IF(OR($B887="",$C887=""),"",IF(COUNTIFS($B$5:$B$1804,$B887,$C$5:$C$1804,$C887)&gt;1,"Takror",""))</f>
        <v/>
      </c>
    </row>
    <row r="888" customFormat="false" ht="15" hidden="false" customHeight="false" outlineLevel="0" collapsed="false">
      <c r="A888" s="8" t="n">
        <v>884</v>
      </c>
      <c r="B888" s="12"/>
      <c r="C888" s="13"/>
      <c r="D888" s="24"/>
      <c r="E888" s="25"/>
      <c r="F888" s="12"/>
      <c r="G888" s="12"/>
      <c r="H888" s="25"/>
      <c r="I888" s="26" t="str">
        <f aca="false">IF(OR($B888="",$C888=""),"",$B888&amp;" ("&amp;DAY($C888)&amp;"."&amp;MONTH($C888)&amp;"."&amp;YEAR($C888)&amp;")")</f>
        <v/>
      </c>
      <c r="J888" s="14" t="str">
        <f aca="false">IF($C888="","",INT((Boshqaruv!$C$12-$C888)/365.25))</f>
        <v/>
      </c>
      <c r="K888" s="14" t="str">
        <f aca="false">IF($J888="","",IF($J888&lt;=14,"Ha","Yo'q"))</f>
        <v/>
      </c>
      <c r="L888" s="13"/>
      <c r="M888" s="13"/>
      <c r="N888" s="14" t="str">
        <f aca="false">IF($B888="","",IF(AND(OR($L888="",$L888&lt;=Boshqaruv!$C$12),OR($M888="",$M888&gt;Boshqaruv!$C$12)),"Ha",""))</f>
        <v/>
      </c>
      <c r="O888" s="25"/>
      <c r="P888" s="25"/>
      <c r="Q888" s="12"/>
      <c r="R888" s="13"/>
      <c r="S888" s="13"/>
      <c r="T888" s="14" t="str">
        <f aca="false">IF($B888="","",IF(AND($P888="Ha",$N888="Ha",OR($R888="",$R888&lt;=Boshqaruv!$C$12),OR($S888="",$S888&gt;Boshqaruv!$C$12)),"Ha",""))</f>
        <v/>
      </c>
      <c r="U888" s="13"/>
      <c r="V888" s="12"/>
      <c r="W888" s="14" t="str">
        <f aca="false">IF(OR($B888="",$C888=""),"",IF(COUNTIFS($B$5:$B$1804,$B888,$C$5:$C$1804,$C888)&gt;1,"Takror",""))</f>
        <v/>
      </c>
    </row>
    <row r="889" customFormat="false" ht="15" hidden="false" customHeight="false" outlineLevel="0" collapsed="false">
      <c r="A889" s="8" t="n">
        <v>885</v>
      </c>
      <c r="B889" s="12"/>
      <c r="C889" s="13"/>
      <c r="D889" s="24"/>
      <c r="E889" s="25"/>
      <c r="F889" s="12"/>
      <c r="G889" s="12"/>
      <c r="H889" s="25"/>
      <c r="I889" s="26" t="str">
        <f aca="false">IF(OR($B889="",$C889=""),"",$B889&amp;" ("&amp;DAY($C889)&amp;"."&amp;MONTH($C889)&amp;"."&amp;YEAR($C889)&amp;")")</f>
        <v/>
      </c>
      <c r="J889" s="14" t="str">
        <f aca="false">IF($C889="","",INT((Boshqaruv!$C$12-$C889)/365.25))</f>
        <v/>
      </c>
      <c r="K889" s="14" t="str">
        <f aca="false">IF($J889="","",IF($J889&lt;=14,"Ha","Yo'q"))</f>
        <v/>
      </c>
      <c r="L889" s="13"/>
      <c r="M889" s="13"/>
      <c r="N889" s="14" t="str">
        <f aca="false">IF($B889="","",IF(AND(OR($L889="",$L889&lt;=Boshqaruv!$C$12),OR($M889="",$M889&gt;Boshqaruv!$C$12)),"Ha",""))</f>
        <v/>
      </c>
      <c r="O889" s="25"/>
      <c r="P889" s="25"/>
      <c r="Q889" s="12"/>
      <c r="R889" s="13"/>
      <c r="S889" s="13"/>
      <c r="T889" s="14" t="str">
        <f aca="false">IF($B889="","",IF(AND($P889="Ha",$N889="Ha",OR($R889="",$R889&lt;=Boshqaruv!$C$12),OR($S889="",$S889&gt;Boshqaruv!$C$12)),"Ha",""))</f>
        <v/>
      </c>
      <c r="U889" s="13"/>
      <c r="V889" s="12"/>
      <c r="W889" s="14" t="str">
        <f aca="false">IF(OR($B889="",$C889=""),"",IF(COUNTIFS($B$5:$B$1804,$B889,$C$5:$C$1804,$C889)&gt;1,"Takror",""))</f>
        <v/>
      </c>
    </row>
    <row r="890" customFormat="false" ht="15" hidden="false" customHeight="false" outlineLevel="0" collapsed="false">
      <c r="A890" s="8" t="n">
        <v>886</v>
      </c>
      <c r="B890" s="12"/>
      <c r="C890" s="13"/>
      <c r="D890" s="24"/>
      <c r="E890" s="25"/>
      <c r="F890" s="12"/>
      <c r="G890" s="12"/>
      <c r="H890" s="25"/>
      <c r="I890" s="26" t="str">
        <f aca="false">IF(OR($B890="",$C890=""),"",$B890&amp;" ("&amp;DAY($C890)&amp;"."&amp;MONTH($C890)&amp;"."&amp;YEAR($C890)&amp;")")</f>
        <v/>
      </c>
      <c r="J890" s="14" t="str">
        <f aca="false">IF($C890="","",INT((Boshqaruv!$C$12-$C890)/365.25))</f>
        <v/>
      </c>
      <c r="K890" s="14" t="str">
        <f aca="false">IF($J890="","",IF($J890&lt;=14,"Ha","Yo'q"))</f>
        <v/>
      </c>
      <c r="L890" s="13"/>
      <c r="M890" s="13"/>
      <c r="N890" s="14" t="str">
        <f aca="false">IF($B890="","",IF(AND(OR($L890="",$L890&lt;=Boshqaruv!$C$12),OR($M890="",$M890&gt;Boshqaruv!$C$12)),"Ha",""))</f>
        <v/>
      </c>
      <c r="O890" s="25"/>
      <c r="P890" s="25"/>
      <c r="Q890" s="12"/>
      <c r="R890" s="13"/>
      <c r="S890" s="13"/>
      <c r="T890" s="14" t="str">
        <f aca="false">IF($B890="","",IF(AND($P890="Ha",$N890="Ha",OR($R890="",$R890&lt;=Boshqaruv!$C$12),OR($S890="",$S890&gt;Boshqaruv!$C$12)),"Ha",""))</f>
        <v/>
      </c>
      <c r="U890" s="13"/>
      <c r="V890" s="12"/>
      <c r="W890" s="14" t="str">
        <f aca="false">IF(OR($B890="",$C890=""),"",IF(COUNTIFS($B$5:$B$1804,$B890,$C$5:$C$1804,$C890)&gt;1,"Takror",""))</f>
        <v/>
      </c>
    </row>
    <row r="891" customFormat="false" ht="15" hidden="false" customHeight="false" outlineLevel="0" collapsed="false">
      <c r="A891" s="8" t="n">
        <v>887</v>
      </c>
      <c r="B891" s="12"/>
      <c r="C891" s="13"/>
      <c r="D891" s="24"/>
      <c r="E891" s="25"/>
      <c r="F891" s="12"/>
      <c r="G891" s="12"/>
      <c r="H891" s="25"/>
      <c r="I891" s="26" t="str">
        <f aca="false">IF(OR($B891="",$C891=""),"",$B891&amp;" ("&amp;DAY($C891)&amp;"."&amp;MONTH($C891)&amp;"."&amp;YEAR($C891)&amp;")")</f>
        <v/>
      </c>
      <c r="J891" s="14" t="str">
        <f aca="false">IF($C891="","",INT((Boshqaruv!$C$12-$C891)/365.25))</f>
        <v/>
      </c>
      <c r="K891" s="14" t="str">
        <f aca="false">IF($J891="","",IF($J891&lt;=14,"Ha","Yo'q"))</f>
        <v/>
      </c>
      <c r="L891" s="13"/>
      <c r="M891" s="13"/>
      <c r="N891" s="14" t="str">
        <f aca="false">IF($B891="","",IF(AND(OR($L891="",$L891&lt;=Boshqaruv!$C$12),OR($M891="",$M891&gt;Boshqaruv!$C$12)),"Ha",""))</f>
        <v/>
      </c>
      <c r="O891" s="25"/>
      <c r="P891" s="25"/>
      <c r="Q891" s="12"/>
      <c r="R891" s="13"/>
      <c r="S891" s="13"/>
      <c r="T891" s="14" t="str">
        <f aca="false">IF($B891="","",IF(AND($P891="Ha",$N891="Ha",OR($R891="",$R891&lt;=Boshqaruv!$C$12),OR($S891="",$S891&gt;Boshqaruv!$C$12)),"Ha",""))</f>
        <v/>
      </c>
      <c r="U891" s="13"/>
      <c r="V891" s="12"/>
      <c r="W891" s="14" t="str">
        <f aca="false">IF(OR($B891="",$C891=""),"",IF(COUNTIFS($B$5:$B$1804,$B891,$C$5:$C$1804,$C891)&gt;1,"Takror",""))</f>
        <v/>
      </c>
    </row>
    <row r="892" customFormat="false" ht="15" hidden="false" customHeight="false" outlineLevel="0" collapsed="false">
      <c r="A892" s="8" t="n">
        <v>888</v>
      </c>
      <c r="B892" s="12"/>
      <c r="C892" s="13"/>
      <c r="D892" s="24"/>
      <c r="E892" s="25"/>
      <c r="F892" s="12"/>
      <c r="G892" s="12"/>
      <c r="H892" s="25"/>
      <c r="I892" s="26" t="str">
        <f aca="false">IF(OR($B892="",$C892=""),"",$B892&amp;" ("&amp;DAY($C892)&amp;"."&amp;MONTH($C892)&amp;"."&amp;YEAR($C892)&amp;")")</f>
        <v/>
      </c>
      <c r="J892" s="14" t="str">
        <f aca="false">IF($C892="","",INT((Boshqaruv!$C$12-$C892)/365.25))</f>
        <v/>
      </c>
      <c r="K892" s="14" t="str">
        <f aca="false">IF($J892="","",IF($J892&lt;=14,"Ha","Yo'q"))</f>
        <v/>
      </c>
      <c r="L892" s="13"/>
      <c r="M892" s="13"/>
      <c r="N892" s="14" t="str">
        <f aca="false">IF($B892="","",IF(AND(OR($L892="",$L892&lt;=Boshqaruv!$C$12),OR($M892="",$M892&gt;Boshqaruv!$C$12)),"Ha",""))</f>
        <v/>
      </c>
      <c r="O892" s="25"/>
      <c r="P892" s="25"/>
      <c r="Q892" s="12"/>
      <c r="R892" s="13"/>
      <c r="S892" s="13"/>
      <c r="T892" s="14" t="str">
        <f aca="false">IF($B892="","",IF(AND($P892="Ha",$N892="Ha",OR($R892="",$R892&lt;=Boshqaruv!$C$12),OR($S892="",$S892&gt;Boshqaruv!$C$12)),"Ha",""))</f>
        <v/>
      </c>
      <c r="U892" s="13"/>
      <c r="V892" s="12"/>
      <c r="W892" s="14" t="str">
        <f aca="false">IF(OR($B892="",$C892=""),"",IF(COUNTIFS($B$5:$B$1804,$B892,$C$5:$C$1804,$C892)&gt;1,"Takror",""))</f>
        <v/>
      </c>
    </row>
    <row r="893" customFormat="false" ht="15" hidden="false" customHeight="false" outlineLevel="0" collapsed="false">
      <c r="A893" s="8" t="n">
        <v>889</v>
      </c>
      <c r="B893" s="12"/>
      <c r="C893" s="13"/>
      <c r="D893" s="24"/>
      <c r="E893" s="25"/>
      <c r="F893" s="12"/>
      <c r="G893" s="12"/>
      <c r="H893" s="25"/>
      <c r="I893" s="26" t="str">
        <f aca="false">IF(OR($B893="",$C893=""),"",$B893&amp;" ("&amp;DAY($C893)&amp;"."&amp;MONTH($C893)&amp;"."&amp;YEAR($C893)&amp;")")</f>
        <v/>
      </c>
      <c r="J893" s="14" t="str">
        <f aca="false">IF($C893="","",INT((Boshqaruv!$C$12-$C893)/365.25))</f>
        <v/>
      </c>
      <c r="K893" s="14" t="str">
        <f aca="false">IF($J893="","",IF($J893&lt;=14,"Ha","Yo'q"))</f>
        <v/>
      </c>
      <c r="L893" s="13"/>
      <c r="M893" s="13"/>
      <c r="N893" s="14" t="str">
        <f aca="false">IF($B893="","",IF(AND(OR($L893="",$L893&lt;=Boshqaruv!$C$12),OR($M893="",$M893&gt;Boshqaruv!$C$12)),"Ha",""))</f>
        <v/>
      </c>
      <c r="O893" s="25"/>
      <c r="P893" s="25"/>
      <c r="Q893" s="12"/>
      <c r="R893" s="13"/>
      <c r="S893" s="13"/>
      <c r="T893" s="14" t="str">
        <f aca="false">IF($B893="","",IF(AND($P893="Ha",$N893="Ha",OR($R893="",$R893&lt;=Boshqaruv!$C$12),OR($S893="",$S893&gt;Boshqaruv!$C$12)),"Ha",""))</f>
        <v/>
      </c>
      <c r="U893" s="13"/>
      <c r="V893" s="12"/>
      <c r="W893" s="14" t="str">
        <f aca="false">IF(OR($B893="",$C893=""),"",IF(COUNTIFS($B$5:$B$1804,$B893,$C$5:$C$1804,$C893)&gt;1,"Takror",""))</f>
        <v/>
      </c>
    </row>
    <row r="894" customFormat="false" ht="15" hidden="false" customHeight="false" outlineLevel="0" collapsed="false">
      <c r="A894" s="8" t="n">
        <v>890</v>
      </c>
      <c r="B894" s="12"/>
      <c r="C894" s="13"/>
      <c r="D894" s="24"/>
      <c r="E894" s="25"/>
      <c r="F894" s="12"/>
      <c r="G894" s="12"/>
      <c r="H894" s="25"/>
      <c r="I894" s="26" t="str">
        <f aca="false">IF(OR($B894="",$C894=""),"",$B894&amp;" ("&amp;DAY($C894)&amp;"."&amp;MONTH($C894)&amp;"."&amp;YEAR($C894)&amp;")")</f>
        <v/>
      </c>
      <c r="J894" s="14" t="str">
        <f aca="false">IF($C894="","",INT((Boshqaruv!$C$12-$C894)/365.25))</f>
        <v/>
      </c>
      <c r="K894" s="14" t="str">
        <f aca="false">IF($J894="","",IF($J894&lt;=14,"Ha","Yo'q"))</f>
        <v/>
      </c>
      <c r="L894" s="13"/>
      <c r="M894" s="13"/>
      <c r="N894" s="14" t="str">
        <f aca="false">IF($B894="","",IF(AND(OR($L894="",$L894&lt;=Boshqaruv!$C$12),OR($M894="",$M894&gt;Boshqaruv!$C$12)),"Ha",""))</f>
        <v/>
      </c>
      <c r="O894" s="25"/>
      <c r="P894" s="25"/>
      <c r="Q894" s="12"/>
      <c r="R894" s="13"/>
      <c r="S894" s="13"/>
      <c r="T894" s="14" t="str">
        <f aca="false">IF($B894="","",IF(AND($P894="Ha",$N894="Ha",OR($R894="",$R894&lt;=Boshqaruv!$C$12),OR($S894="",$S894&gt;Boshqaruv!$C$12)),"Ha",""))</f>
        <v/>
      </c>
      <c r="U894" s="13"/>
      <c r="V894" s="12"/>
      <c r="W894" s="14" t="str">
        <f aca="false">IF(OR($B894="",$C894=""),"",IF(COUNTIFS($B$5:$B$1804,$B894,$C$5:$C$1804,$C894)&gt;1,"Takror",""))</f>
        <v/>
      </c>
    </row>
    <row r="895" customFormat="false" ht="15" hidden="false" customHeight="false" outlineLevel="0" collapsed="false">
      <c r="A895" s="8" t="n">
        <v>891</v>
      </c>
      <c r="B895" s="12"/>
      <c r="C895" s="13"/>
      <c r="D895" s="24"/>
      <c r="E895" s="25"/>
      <c r="F895" s="12"/>
      <c r="G895" s="12"/>
      <c r="H895" s="25"/>
      <c r="I895" s="26" t="str">
        <f aca="false">IF(OR($B895="",$C895=""),"",$B895&amp;" ("&amp;DAY($C895)&amp;"."&amp;MONTH($C895)&amp;"."&amp;YEAR($C895)&amp;")")</f>
        <v/>
      </c>
      <c r="J895" s="14" t="str">
        <f aca="false">IF($C895="","",INT((Boshqaruv!$C$12-$C895)/365.25))</f>
        <v/>
      </c>
      <c r="K895" s="14" t="str">
        <f aca="false">IF($J895="","",IF($J895&lt;=14,"Ha","Yo'q"))</f>
        <v/>
      </c>
      <c r="L895" s="13"/>
      <c r="M895" s="13"/>
      <c r="N895" s="14" t="str">
        <f aca="false">IF($B895="","",IF(AND(OR($L895="",$L895&lt;=Boshqaruv!$C$12),OR($M895="",$M895&gt;Boshqaruv!$C$12)),"Ha",""))</f>
        <v/>
      </c>
      <c r="O895" s="25"/>
      <c r="P895" s="25"/>
      <c r="Q895" s="12"/>
      <c r="R895" s="13"/>
      <c r="S895" s="13"/>
      <c r="T895" s="14" t="str">
        <f aca="false">IF($B895="","",IF(AND($P895="Ha",$N895="Ha",OR($R895="",$R895&lt;=Boshqaruv!$C$12),OR($S895="",$S895&gt;Boshqaruv!$C$12)),"Ha",""))</f>
        <v/>
      </c>
      <c r="U895" s="13"/>
      <c r="V895" s="12"/>
      <c r="W895" s="14" t="str">
        <f aca="false">IF(OR($B895="",$C895=""),"",IF(COUNTIFS($B$5:$B$1804,$B895,$C$5:$C$1804,$C895)&gt;1,"Takror",""))</f>
        <v/>
      </c>
    </row>
    <row r="896" customFormat="false" ht="15" hidden="false" customHeight="false" outlineLevel="0" collapsed="false">
      <c r="A896" s="8" t="n">
        <v>892</v>
      </c>
      <c r="B896" s="12"/>
      <c r="C896" s="13"/>
      <c r="D896" s="24"/>
      <c r="E896" s="25"/>
      <c r="F896" s="12"/>
      <c r="G896" s="12"/>
      <c r="H896" s="25"/>
      <c r="I896" s="26" t="str">
        <f aca="false">IF(OR($B896="",$C896=""),"",$B896&amp;" ("&amp;DAY($C896)&amp;"."&amp;MONTH($C896)&amp;"."&amp;YEAR($C896)&amp;")")</f>
        <v/>
      </c>
      <c r="J896" s="14" t="str">
        <f aca="false">IF($C896="","",INT((Boshqaruv!$C$12-$C896)/365.25))</f>
        <v/>
      </c>
      <c r="K896" s="14" t="str">
        <f aca="false">IF($J896="","",IF($J896&lt;=14,"Ha","Yo'q"))</f>
        <v/>
      </c>
      <c r="L896" s="13"/>
      <c r="M896" s="13"/>
      <c r="N896" s="14" t="str">
        <f aca="false">IF($B896="","",IF(AND(OR($L896="",$L896&lt;=Boshqaruv!$C$12),OR($M896="",$M896&gt;Boshqaruv!$C$12)),"Ha",""))</f>
        <v/>
      </c>
      <c r="O896" s="25"/>
      <c r="P896" s="25"/>
      <c r="Q896" s="12"/>
      <c r="R896" s="13"/>
      <c r="S896" s="13"/>
      <c r="T896" s="14" t="str">
        <f aca="false">IF($B896="","",IF(AND($P896="Ha",$N896="Ha",OR($R896="",$R896&lt;=Boshqaruv!$C$12),OR($S896="",$S896&gt;Boshqaruv!$C$12)),"Ha",""))</f>
        <v/>
      </c>
      <c r="U896" s="13"/>
      <c r="V896" s="12"/>
      <c r="W896" s="14" t="str">
        <f aca="false">IF(OR($B896="",$C896=""),"",IF(COUNTIFS($B$5:$B$1804,$B896,$C$5:$C$1804,$C896)&gt;1,"Takror",""))</f>
        <v/>
      </c>
    </row>
    <row r="897" customFormat="false" ht="15" hidden="false" customHeight="false" outlineLevel="0" collapsed="false">
      <c r="A897" s="8" t="n">
        <v>893</v>
      </c>
      <c r="B897" s="12"/>
      <c r="C897" s="13"/>
      <c r="D897" s="24"/>
      <c r="E897" s="25"/>
      <c r="F897" s="12"/>
      <c r="G897" s="12"/>
      <c r="H897" s="25"/>
      <c r="I897" s="26" t="str">
        <f aca="false">IF(OR($B897="",$C897=""),"",$B897&amp;" ("&amp;DAY($C897)&amp;"."&amp;MONTH($C897)&amp;"."&amp;YEAR($C897)&amp;")")</f>
        <v/>
      </c>
      <c r="J897" s="14" t="str">
        <f aca="false">IF($C897="","",INT((Boshqaruv!$C$12-$C897)/365.25))</f>
        <v/>
      </c>
      <c r="K897" s="14" t="str">
        <f aca="false">IF($J897="","",IF($J897&lt;=14,"Ha","Yo'q"))</f>
        <v/>
      </c>
      <c r="L897" s="13"/>
      <c r="M897" s="13"/>
      <c r="N897" s="14" t="str">
        <f aca="false">IF($B897="","",IF(AND(OR($L897="",$L897&lt;=Boshqaruv!$C$12),OR($M897="",$M897&gt;Boshqaruv!$C$12)),"Ha",""))</f>
        <v/>
      </c>
      <c r="O897" s="25"/>
      <c r="P897" s="25"/>
      <c r="Q897" s="12"/>
      <c r="R897" s="13"/>
      <c r="S897" s="13"/>
      <c r="T897" s="14" t="str">
        <f aca="false">IF($B897="","",IF(AND($P897="Ha",$N897="Ha",OR($R897="",$R897&lt;=Boshqaruv!$C$12),OR($S897="",$S897&gt;Boshqaruv!$C$12)),"Ha",""))</f>
        <v/>
      </c>
      <c r="U897" s="13"/>
      <c r="V897" s="12"/>
      <c r="W897" s="14" t="str">
        <f aca="false">IF(OR($B897="",$C897=""),"",IF(COUNTIFS($B$5:$B$1804,$B897,$C$5:$C$1804,$C897)&gt;1,"Takror",""))</f>
        <v/>
      </c>
    </row>
    <row r="898" customFormat="false" ht="15" hidden="false" customHeight="false" outlineLevel="0" collapsed="false">
      <c r="A898" s="8" t="n">
        <v>894</v>
      </c>
      <c r="B898" s="12"/>
      <c r="C898" s="13"/>
      <c r="D898" s="24"/>
      <c r="E898" s="25"/>
      <c r="F898" s="12"/>
      <c r="G898" s="12"/>
      <c r="H898" s="25"/>
      <c r="I898" s="26" t="str">
        <f aca="false">IF(OR($B898="",$C898=""),"",$B898&amp;" ("&amp;DAY($C898)&amp;"."&amp;MONTH($C898)&amp;"."&amp;YEAR($C898)&amp;")")</f>
        <v/>
      </c>
      <c r="J898" s="14" t="str">
        <f aca="false">IF($C898="","",INT((Boshqaruv!$C$12-$C898)/365.25))</f>
        <v/>
      </c>
      <c r="K898" s="14" t="str">
        <f aca="false">IF($J898="","",IF($J898&lt;=14,"Ha","Yo'q"))</f>
        <v/>
      </c>
      <c r="L898" s="13"/>
      <c r="M898" s="13"/>
      <c r="N898" s="14" t="str">
        <f aca="false">IF($B898="","",IF(AND(OR($L898="",$L898&lt;=Boshqaruv!$C$12),OR($M898="",$M898&gt;Boshqaruv!$C$12)),"Ha",""))</f>
        <v/>
      </c>
      <c r="O898" s="25"/>
      <c r="P898" s="25"/>
      <c r="Q898" s="12"/>
      <c r="R898" s="13"/>
      <c r="S898" s="13"/>
      <c r="T898" s="14" t="str">
        <f aca="false">IF($B898="","",IF(AND($P898="Ha",$N898="Ha",OR($R898="",$R898&lt;=Boshqaruv!$C$12),OR($S898="",$S898&gt;Boshqaruv!$C$12)),"Ha",""))</f>
        <v/>
      </c>
      <c r="U898" s="13"/>
      <c r="V898" s="12"/>
      <c r="W898" s="14" t="str">
        <f aca="false">IF(OR($B898="",$C898=""),"",IF(COUNTIFS($B$5:$B$1804,$B898,$C$5:$C$1804,$C898)&gt;1,"Takror",""))</f>
        <v/>
      </c>
    </row>
    <row r="899" customFormat="false" ht="15" hidden="false" customHeight="false" outlineLevel="0" collapsed="false">
      <c r="A899" s="8" t="n">
        <v>895</v>
      </c>
      <c r="B899" s="12"/>
      <c r="C899" s="13"/>
      <c r="D899" s="24"/>
      <c r="E899" s="25"/>
      <c r="F899" s="12"/>
      <c r="G899" s="12"/>
      <c r="H899" s="25"/>
      <c r="I899" s="26" t="str">
        <f aca="false">IF(OR($B899="",$C899=""),"",$B899&amp;" ("&amp;DAY($C899)&amp;"."&amp;MONTH($C899)&amp;"."&amp;YEAR($C899)&amp;")")</f>
        <v/>
      </c>
      <c r="J899" s="14" t="str">
        <f aca="false">IF($C899="","",INT((Boshqaruv!$C$12-$C899)/365.25))</f>
        <v/>
      </c>
      <c r="K899" s="14" t="str">
        <f aca="false">IF($J899="","",IF($J899&lt;=14,"Ha","Yo'q"))</f>
        <v/>
      </c>
      <c r="L899" s="13"/>
      <c r="M899" s="13"/>
      <c r="N899" s="14" t="str">
        <f aca="false">IF($B899="","",IF(AND(OR($L899="",$L899&lt;=Boshqaruv!$C$12),OR($M899="",$M899&gt;Boshqaruv!$C$12)),"Ha",""))</f>
        <v/>
      </c>
      <c r="O899" s="25"/>
      <c r="P899" s="25"/>
      <c r="Q899" s="12"/>
      <c r="R899" s="13"/>
      <c r="S899" s="13"/>
      <c r="T899" s="14" t="str">
        <f aca="false">IF($B899="","",IF(AND($P899="Ha",$N899="Ha",OR($R899="",$R899&lt;=Boshqaruv!$C$12),OR($S899="",$S899&gt;Boshqaruv!$C$12)),"Ha",""))</f>
        <v/>
      </c>
      <c r="U899" s="13"/>
      <c r="V899" s="12"/>
      <c r="W899" s="14" t="str">
        <f aca="false">IF(OR($B899="",$C899=""),"",IF(COUNTIFS($B$5:$B$1804,$B899,$C$5:$C$1804,$C899)&gt;1,"Takror",""))</f>
        <v/>
      </c>
    </row>
    <row r="900" customFormat="false" ht="15" hidden="false" customHeight="false" outlineLevel="0" collapsed="false">
      <c r="A900" s="8" t="n">
        <v>896</v>
      </c>
      <c r="B900" s="12"/>
      <c r="C900" s="13"/>
      <c r="D900" s="24"/>
      <c r="E900" s="25"/>
      <c r="F900" s="12"/>
      <c r="G900" s="12"/>
      <c r="H900" s="25"/>
      <c r="I900" s="26" t="str">
        <f aca="false">IF(OR($B900="",$C900=""),"",$B900&amp;" ("&amp;DAY($C900)&amp;"."&amp;MONTH($C900)&amp;"."&amp;YEAR($C900)&amp;")")</f>
        <v/>
      </c>
      <c r="J900" s="14" t="str">
        <f aca="false">IF($C900="","",INT((Boshqaruv!$C$12-$C900)/365.25))</f>
        <v/>
      </c>
      <c r="K900" s="14" t="str">
        <f aca="false">IF($J900="","",IF($J900&lt;=14,"Ha","Yo'q"))</f>
        <v/>
      </c>
      <c r="L900" s="13"/>
      <c r="M900" s="13"/>
      <c r="N900" s="14" t="str">
        <f aca="false">IF($B900="","",IF(AND(OR($L900="",$L900&lt;=Boshqaruv!$C$12),OR($M900="",$M900&gt;Boshqaruv!$C$12)),"Ha",""))</f>
        <v/>
      </c>
      <c r="O900" s="25"/>
      <c r="P900" s="25"/>
      <c r="Q900" s="12"/>
      <c r="R900" s="13"/>
      <c r="S900" s="13"/>
      <c r="T900" s="14" t="str">
        <f aca="false">IF($B900="","",IF(AND($P900="Ha",$N900="Ha",OR($R900="",$R900&lt;=Boshqaruv!$C$12),OR($S900="",$S900&gt;Boshqaruv!$C$12)),"Ha",""))</f>
        <v/>
      </c>
      <c r="U900" s="13"/>
      <c r="V900" s="12"/>
      <c r="W900" s="14" t="str">
        <f aca="false">IF(OR($B900="",$C900=""),"",IF(COUNTIFS($B$5:$B$1804,$B900,$C$5:$C$1804,$C900)&gt;1,"Takror",""))</f>
        <v/>
      </c>
    </row>
    <row r="901" customFormat="false" ht="15" hidden="false" customHeight="false" outlineLevel="0" collapsed="false">
      <c r="A901" s="8" t="n">
        <v>897</v>
      </c>
      <c r="B901" s="12"/>
      <c r="C901" s="13"/>
      <c r="D901" s="24"/>
      <c r="E901" s="25"/>
      <c r="F901" s="12"/>
      <c r="G901" s="12"/>
      <c r="H901" s="25"/>
      <c r="I901" s="26" t="str">
        <f aca="false">IF(OR($B901="",$C901=""),"",$B901&amp;" ("&amp;DAY($C901)&amp;"."&amp;MONTH($C901)&amp;"."&amp;YEAR($C901)&amp;")")</f>
        <v/>
      </c>
      <c r="J901" s="14" t="str">
        <f aca="false">IF($C901="","",INT((Boshqaruv!$C$12-$C901)/365.25))</f>
        <v/>
      </c>
      <c r="K901" s="14" t="str">
        <f aca="false">IF($J901="","",IF($J901&lt;=14,"Ha","Yo'q"))</f>
        <v/>
      </c>
      <c r="L901" s="13"/>
      <c r="M901" s="13"/>
      <c r="N901" s="14" t="str">
        <f aca="false">IF($B901="","",IF(AND(OR($L901="",$L901&lt;=Boshqaruv!$C$12),OR($M901="",$M901&gt;Boshqaruv!$C$12)),"Ha",""))</f>
        <v/>
      </c>
      <c r="O901" s="25"/>
      <c r="P901" s="25"/>
      <c r="Q901" s="12"/>
      <c r="R901" s="13"/>
      <c r="S901" s="13"/>
      <c r="T901" s="14" t="str">
        <f aca="false">IF($B901="","",IF(AND($P901="Ha",$N901="Ha",OR($R901="",$R901&lt;=Boshqaruv!$C$12),OR($S901="",$S901&gt;Boshqaruv!$C$12)),"Ha",""))</f>
        <v/>
      </c>
      <c r="U901" s="13"/>
      <c r="V901" s="12"/>
      <c r="W901" s="14" t="str">
        <f aca="false">IF(OR($B901="",$C901=""),"",IF(COUNTIFS($B$5:$B$1804,$B901,$C$5:$C$1804,$C901)&gt;1,"Takror",""))</f>
        <v/>
      </c>
    </row>
    <row r="902" customFormat="false" ht="15" hidden="false" customHeight="false" outlineLevel="0" collapsed="false">
      <c r="A902" s="8" t="n">
        <v>898</v>
      </c>
      <c r="B902" s="12"/>
      <c r="C902" s="13"/>
      <c r="D902" s="24"/>
      <c r="E902" s="25"/>
      <c r="F902" s="12"/>
      <c r="G902" s="12"/>
      <c r="H902" s="25"/>
      <c r="I902" s="26" t="str">
        <f aca="false">IF(OR($B902="",$C902=""),"",$B902&amp;" ("&amp;DAY($C902)&amp;"."&amp;MONTH($C902)&amp;"."&amp;YEAR($C902)&amp;")")</f>
        <v/>
      </c>
      <c r="J902" s="14" t="str">
        <f aca="false">IF($C902="","",INT((Boshqaruv!$C$12-$C902)/365.25))</f>
        <v/>
      </c>
      <c r="K902" s="14" t="str">
        <f aca="false">IF($J902="","",IF($J902&lt;=14,"Ha","Yo'q"))</f>
        <v/>
      </c>
      <c r="L902" s="13"/>
      <c r="M902" s="13"/>
      <c r="N902" s="14" t="str">
        <f aca="false">IF($B902="","",IF(AND(OR($L902="",$L902&lt;=Boshqaruv!$C$12),OR($M902="",$M902&gt;Boshqaruv!$C$12)),"Ha",""))</f>
        <v/>
      </c>
      <c r="O902" s="25"/>
      <c r="P902" s="25"/>
      <c r="Q902" s="12"/>
      <c r="R902" s="13"/>
      <c r="S902" s="13"/>
      <c r="T902" s="14" t="str">
        <f aca="false">IF($B902="","",IF(AND($P902="Ha",$N902="Ha",OR($R902="",$R902&lt;=Boshqaruv!$C$12),OR($S902="",$S902&gt;Boshqaruv!$C$12)),"Ha",""))</f>
        <v/>
      </c>
      <c r="U902" s="13"/>
      <c r="V902" s="12"/>
      <c r="W902" s="14" t="str">
        <f aca="false">IF(OR($B902="",$C902=""),"",IF(COUNTIFS($B$5:$B$1804,$B902,$C$5:$C$1804,$C902)&gt;1,"Takror",""))</f>
        <v/>
      </c>
    </row>
    <row r="903" customFormat="false" ht="15" hidden="false" customHeight="false" outlineLevel="0" collapsed="false">
      <c r="A903" s="8" t="n">
        <v>899</v>
      </c>
      <c r="B903" s="12"/>
      <c r="C903" s="13"/>
      <c r="D903" s="24"/>
      <c r="E903" s="25"/>
      <c r="F903" s="12"/>
      <c r="G903" s="12"/>
      <c r="H903" s="25"/>
      <c r="I903" s="26" t="str">
        <f aca="false">IF(OR($B903="",$C903=""),"",$B903&amp;" ("&amp;DAY($C903)&amp;"."&amp;MONTH($C903)&amp;"."&amp;YEAR($C903)&amp;")")</f>
        <v/>
      </c>
      <c r="J903" s="14" t="str">
        <f aca="false">IF($C903="","",INT((Boshqaruv!$C$12-$C903)/365.25))</f>
        <v/>
      </c>
      <c r="K903" s="14" t="str">
        <f aca="false">IF($J903="","",IF($J903&lt;=14,"Ha","Yo'q"))</f>
        <v/>
      </c>
      <c r="L903" s="13"/>
      <c r="M903" s="13"/>
      <c r="N903" s="14" t="str">
        <f aca="false">IF($B903="","",IF(AND(OR($L903="",$L903&lt;=Boshqaruv!$C$12),OR($M903="",$M903&gt;Boshqaruv!$C$12)),"Ha",""))</f>
        <v/>
      </c>
      <c r="O903" s="25"/>
      <c r="P903" s="25"/>
      <c r="Q903" s="12"/>
      <c r="R903" s="13"/>
      <c r="S903" s="13"/>
      <c r="T903" s="14" t="str">
        <f aca="false">IF($B903="","",IF(AND($P903="Ha",$N903="Ha",OR($R903="",$R903&lt;=Boshqaruv!$C$12),OR($S903="",$S903&gt;Boshqaruv!$C$12)),"Ha",""))</f>
        <v/>
      </c>
      <c r="U903" s="13"/>
      <c r="V903" s="12"/>
      <c r="W903" s="14" t="str">
        <f aca="false">IF(OR($B903="",$C903=""),"",IF(COUNTIFS($B$5:$B$1804,$B903,$C$5:$C$1804,$C903)&gt;1,"Takror",""))</f>
        <v/>
      </c>
    </row>
    <row r="904" customFormat="false" ht="15" hidden="false" customHeight="false" outlineLevel="0" collapsed="false">
      <c r="A904" s="8" t="n">
        <v>900</v>
      </c>
      <c r="B904" s="12"/>
      <c r="C904" s="13"/>
      <c r="D904" s="24"/>
      <c r="E904" s="25"/>
      <c r="F904" s="12"/>
      <c r="G904" s="12"/>
      <c r="H904" s="25"/>
      <c r="I904" s="26" t="str">
        <f aca="false">IF(OR($B904="",$C904=""),"",$B904&amp;" ("&amp;DAY($C904)&amp;"."&amp;MONTH($C904)&amp;"."&amp;YEAR($C904)&amp;")")</f>
        <v/>
      </c>
      <c r="J904" s="14" t="str">
        <f aca="false">IF($C904="","",INT((Boshqaruv!$C$12-$C904)/365.25))</f>
        <v/>
      </c>
      <c r="K904" s="14" t="str">
        <f aca="false">IF($J904="","",IF($J904&lt;=14,"Ha","Yo'q"))</f>
        <v/>
      </c>
      <c r="L904" s="13"/>
      <c r="M904" s="13"/>
      <c r="N904" s="14" t="str">
        <f aca="false">IF($B904="","",IF(AND(OR($L904="",$L904&lt;=Boshqaruv!$C$12),OR($M904="",$M904&gt;Boshqaruv!$C$12)),"Ha",""))</f>
        <v/>
      </c>
      <c r="O904" s="25"/>
      <c r="P904" s="25"/>
      <c r="Q904" s="12"/>
      <c r="R904" s="13"/>
      <c r="S904" s="13"/>
      <c r="T904" s="14" t="str">
        <f aca="false">IF($B904="","",IF(AND($P904="Ha",$N904="Ha",OR($R904="",$R904&lt;=Boshqaruv!$C$12),OR($S904="",$S904&gt;Boshqaruv!$C$12)),"Ha",""))</f>
        <v/>
      </c>
      <c r="U904" s="13"/>
      <c r="V904" s="12"/>
      <c r="W904" s="14" t="str">
        <f aca="false">IF(OR($B904="",$C904=""),"",IF(COUNTIFS($B$5:$B$1804,$B904,$C$5:$C$1804,$C904)&gt;1,"Takror",""))</f>
        <v/>
      </c>
    </row>
    <row r="905" customFormat="false" ht="15" hidden="false" customHeight="false" outlineLevel="0" collapsed="false">
      <c r="A905" s="8" t="n">
        <v>901</v>
      </c>
      <c r="B905" s="12"/>
      <c r="C905" s="13"/>
      <c r="D905" s="24"/>
      <c r="E905" s="25"/>
      <c r="F905" s="12"/>
      <c r="G905" s="12"/>
      <c r="H905" s="25"/>
      <c r="I905" s="26" t="str">
        <f aca="false">IF(OR($B905="",$C905=""),"",$B905&amp;" ("&amp;DAY($C905)&amp;"."&amp;MONTH($C905)&amp;"."&amp;YEAR($C905)&amp;")")</f>
        <v/>
      </c>
      <c r="J905" s="14" t="str">
        <f aca="false">IF($C905="","",INT((Boshqaruv!$C$12-$C905)/365.25))</f>
        <v/>
      </c>
      <c r="K905" s="14" t="str">
        <f aca="false">IF($J905="","",IF($J905&lt;=14,"Ha","Yo'q"))</f>
        <v/>
      </c>
      <c r="L905" s="13"/>
      <c r="M905" s="13"/>
      <c r="N905" s="14" t="str">
        <f aca="false">IF($B905="","",IF(AND(OR($L905="",$L905&lt;=Boshqaruv!$C$12),OR($M905="",$M905&gt;Boshqaruv!$C$12)),"Ha",""))</f>
        <v/>
      </c>
      <c r="O905" s="25"/>
      <c r="P905" s="25"/>
      <c r="Q905" s="12"/>
      <c r="R905" s="13"/>
      <c r="S905" s="13"/>
      <c r="T905" s="14" t="str">
        <f aca="false">IF($B905="","",IF(AND($P905="Ha",$N905="Ha",OR($R905="",$R905&lt;=Boshqaruv!$C$12),OR($S905="",$S905&gt;Boshqaruv!$C$12)),"Ha",""))</f>
        <v/>
      </c>
      <c r="U905" s="13"/>
      <c r="V905" s="12"/>
      <c r="W905" s="14" t="str">
        <f aca="false">IF(OR($B905="",$C905=""),"",IF(COUNTIFS($B$5:$B$1804,$B905,$C$5:$C$1804,$C905)&gt;1,"Takror",""))</f>
        <v/>
      </c>
    </row>
    <row r="906" customFormat="false" ht="15" hidden="false" customHeight="false" outlineLevel="0" collapsed="false">
      <c r="A906" s="8" t="n">
        <v>902</v>
      </c>
      <c r="B906" s="12"/>
      <c r="C906" s="13"/>
      <c r="D906" s="24"/>
      <c r="E906" s="25"/>
      <c r="F906" s="12"/>
      <c r="G906" s="12"/>
      <c r="H906" s="25"/>
      <c r="I906" s="26" t="str">
        <f aca="false">IF(OR($B906="",$C906=""),"",$B906&amp;" ("&amp;DAY($C906)&amp;"."&amp;MONTH($C906)&amp;"."&amp;YEAR($C906)&amp;")")</f>
        <v/>
      </c>
      <c r="J906" s="14" t="str">
        <f aca="false">IF($C906="","",INT((Boshqaruv!$C$12-$C906)/365.25))</f>
        <v/>
      </c>
      <c r="K906" s="14" t="str">
        <f aca="false">IF($J906="","",IF($J906&lt;=14,"Ha","Yo'q"))</f>
        <v/>
      </c>
      <c r="L906" s="13"/>
      <c r="M906" s="13"/>
      <c r="N906" s="14" t="str">
        <f aca="false">IF($B906="","",IF(AND(OR($L906="",$L906&lt;=Boshqaruv!$C$12),OR($M906="",$M906&gt;Boshqaruv!$C$12)),"Ha",""))</f>
        <v/>
      </c>
      <c r="O906" s="25"/>
      <c r="P906" s="25"/>
      <c r="Q906" s="12"/>
      <c r="R906" s="13"/>
      <c r="S906" s="13"/>
      <c r="T906" s="14" t="str">
        <f aca="false">IF($B906="","",IF(AND($P906="Ha",$N906="Ha",OR($R906="",$R906&lt;=Boshqaruv!$C$12),OR($S906="",$S906&gt;Boshqaruv!$C$12)),"Ha",""))</f>
        <v/>
      </c>
      <c r="U906" s="13"/>
      <c r="V906" s="12"/>
      <c r="W906" s="14" t="str">
        <f aca="false">IF(OR($B906="",$C906=""),"",IF(COUNTIFS($B$5:$B$1804,$B906,$C$5:$C$1804,$C906)&gt;1,"Takror",""))</f>
        <v/>
      </c>
    </row>
    <row r="907" customFormat="false" ht="15" hidden="false" customHeight="false" outlineLevel="0" collapsed="false">
      <c r="A907" s="8" t="n">
        <v>903</v>
      </c>
      <c r="B907" s="12"/>
      <c r="C907" s="13"/>
      <c r="D907" s="24"/>
      <c r="E907" s="25"/>
      <c r="F907" s="12"/>
      <c r="G907" s="12"/>
      <c r="H907" s="25"/>
      <c r="I907" s="26" t="str">
        <f aca="false">IF(OR($B907="",$C907=""),"",$B907&amp;" ("&amp;DAY($C907)&amp;"."&amp;MONTH($C907)&amp;"."&amp;YEAR($C907)&amp;")")</f>
        <v/>
      </c>
      <c r="J907" s="14" t="str">
        <f aca="false">IF($C907="","",INT((Boshqaruv!$C$12-$C907)/365.25))</f>
        <v/>
      </c>
      <c r="K907" s="14" t="str">
        <f aca="false">IF($J907="","",IF($J907&lt;=14,"Ha","Yo'q"))</f>
        <v/>
      </c>
      <c r="L907" s="13"/>
      <c r="M907" s="13"/>
      <c r="N907" s="14" t="str">
        <f aca="false">IF($B907="","",IF(AND(OR($L907="",$L907&lt;=Boshqaruv!$C$12),OR($M907="",$M907&gt;Boshqaruv!$C$12)),"Ha",""))</f>
        <v/>
      </c>
      <c r="O907" s="25"/>
      <c r="P907" s="25"/>
      <c r="Q907" s="12"/>
      <c r="R907" s="13"/>
      <c r="S907" s="13"/>
      <c r="T907" s="14" t="str">
        <f aca="false">IF($B907="","",IF(AND($P907="Ha",$N907="Ha",OR($R907="",$R907&lt;=Boshqaruv!$C$12),OR($S907="",$S907&gt;Boshqaruv!$C$12)),"Ha",""))</f>
        <v/>
      </c>
      <c r="U907" s="13"/>
      <c r="V907" s="12"/>
      <c r="W907" s="14" t="str">
        <f aca="false">IF(OR($B907="",$C907=""),"",IF(COUNTIFS($B$5:$B$1804,$B907,$C$5:$C$1804,$C907)&gt;1,"Takror",""))</f>
        <v/>
      </c>
    </row>
    <row r="908" customFormat="false" ht="15" hidden="false" customHeight="false" outlineLevel="0" collapsed="false">
      <c r="A908" s="8" t="n">
        <v>904</v>
      </c>
      <c r="B908" s="12"/>
      <c r="C908" s="13"/>
      <c r="D908" s="24"/>
      <c r="E908" s="25"/>
      <c r="F908" s="12"/>
      <c r="G908" s="12"/>
      <c r="H908" s="25"/>
      <c r="I908" s="26" t="str">
        <f aca="false">IF(OR($B908="",$C908=""),"",$B908&amp;" ("&amp;DAY($C908)&amp;"."&amp;MONTH($C908)&amp;"."&amp;YEAR($C908)&amp;")")</f>
        <v/>
      </c>
      <c r="J908" s="14" t="str">
        <f aca="false">IF($C908="","",INT((Boshqaruv!$C$12-$C908)/365.25))</f>
        <v/>
      </c>
      <c r="K908" s="14" t="str">
        <f aca="false">IF($J908="","",IF($J908&lt;=14,"Ha","Yo'q"))</f>
        <v/>
      </c>
      <c r="L908" s="13"/>
      <c r="M908" s="13"/>
      <c r="N908" s="14" t="str">
        <f aca="false">IF($B908="","",IF(AND(OR($L908="",$L908&lt;=Boshqaruv!$C$12),OR($M908="",$M908&gt;Boshqaruv!$C$12)),"Ha",""))</f>
        <v/>
      </c>
      <c r="O908" s="25"/>
      <c r="P908" s="25"/>
      <c r="Q908" s="12"/>
      <c r="R908" s="13"/>
      <c r="S908" s="13"/>
      <c r="T908" s="14" t="str">
        <f aca="false">IF($B908="","",IF(AND($P908="Ha",$N908="Ha",OR($R908="",$R908&lt;=Boshqaruv!$C$12),OR($S908="",$S908&gt;Boshqaruv!$C$12)),"Ha",""))</f>
        <v/>
      </c>
      <c r="U908" s="13"/>
      <c r="V908" s="12"/>
      <c r="W908" s="14" t="str">
        <f aca="false">IF(OR($B908="",$C908=""),"",IF(COUNTIFS($B$5:$B$1804,$B908,$C$5:$C$1804,$C908)&gt;1,"Takror",""))</f>
        <v/>
      </c>
    </row>
    <row r="909" customFormat="false" ht="15" hidden="false" customHeight="false" outlineLevel="0" collapsed="false">
      <c r="A909" s="8" t="n">
        <v>905</v>
      </c>
      <c r="B909" s="12"/>
      <c r="C909" s="13"/>
      <c r="D909" s="24"/>
      <c r="E909" s="25"/>
      <c r="F909" s="12"/>
      <c r="G909" s="12"/>
      <c r="H909" s="25"/>
      <c r="I909" s="26" t="str">
        <f aca="false">IF(OR($B909="",$C909=""),"",$B909&amp;" ("&amp;DAY($C909)&amp;"."&amp;MONTH($C909)&amp;"."&amp;YEAR($C909)&amp;")")</f>
        <v/>
      </c>
      <c r="J909" s="14" t="str">
        <f aca="false">IF($C909="","",INT((Boshqaruv!$C$12-$C909)/365.25))</f>
        <v/>
      </c>
      <c r="K909" s="14" t="str">
        <f aca="false">IF($J909="","",IF($J909&lt;=14,"Ha","Yo'q"))</f>
        <v/>
      </c>
      <c r="L909" s="13"/>
      <c r="M909" s="13"/>
      <c r="N909" s="14" t="str">
        <f aca="false">IF($B909="","",IF(AND(OR($L909="",$L909&lt;=Boshqaruv!$C$12),OR($M909="",$M909&gt;Boshqaruv!$C$12)),"Ha",""))</f>
        <v/>
      </c>
      <c r="O909" s="25"/>
      <c r="P909" s="25"/>
      <c r="Q909" s="12"/>
      <c r="R909" s="13"/>
      <c r="S909" s="13"/>
      <c r="T909" s="14" t="str">
        <f aca="false">IF($B909="","",IF(AND($P909="Ha",$N909="Ha",OR($R909="",$R909&lt;=Boshqaruv!$C$12),OR($S909="",$S909&gt;Boshqaruv!$C$12)),"Ha",""))</f>
        <v/>
      </c>
      <c r="U909" s="13"/>
      <c r="V909" s="12"/>
      <c r="W909" s="14" t="str">
        <f aca="false">IF(OR($B909="",$C909=""),"",IF(COUNTIFS($B$5:$B$1804,$B909,$C$5:$C$1804,$C909)&gt;1,"Takror",""))</f>
        <v/>
      </c>
    </row>
    <row r="910" customFormat="false" ht="15" hidden="false" customHeight="false" outlineLevel="0" collapsed="false">
      <c r="A910" s="8" t="n">
        <v>906</v>
      </c>
      <c r="B910" s="12"/>
      <c r="C910" s="13"/>
      <c r="D910" s="24"/>
      <c r="E910" s="25"/>
      <c r="F910" s="12"/>
      <c r="G910" s="12"/>
      <c r="H910" s="25"/>
      <c r="I910" s="26" t="str">
        <f aca="false">IF(OR($B910="",$C910=""),"",$B910&amp;" ("&amp;DAY($C910)&amp;"."&amp;MONTH($C910)&amp;"."&amp;YEAR($C910)&amp;")")</f>
        <v/>
      </c>
      <c r="J910" s="14" t="str">
        <f aca="false">IF($C910="","",INT((Boshqaruv!$C$12-$C910)/365.25))</f>
        <v/>
      </c>
      <c r="K910" s="14" t="str">
        <f aca="false">IF($J910="","",IF($J910&lt;=14,"Ha","Yo'q"))</f>
        <v/>
      </c>
      <c r="L910" s="13"/>
      <c r="M910" s="13"/>
      <c r="N910" s="14" t="str">
        <f aca="false">IF($B910="","",IF(AND(OR($L910="",$L910&lt;=Boshqaruv!$C$12),OR($M910="",$M910&gt;Boshqaruv!$C$12)),"Ha",""))</f>
        <v/>
      </c>
      <c r="O910" s="25"/>
      <c r="P910" s="25"/>
      <c r="Q910" s="12"/>
      <c r="R910" s="13"/>
      <c r="S910" s="13"/>
      <c r="T910" s="14" t="str">
        <f aca="false">IF($B910="","",IF(AND($P910="Ha",$N910="Ha",OR($R910="",$R910&lt;=Boshqaruv!$C$12),OR($S910="",$S910&gt;Boshqaruv!$C$12)),"Ha",""))</f>
        <v/>
      </c>
      <c r="U910" s="13"/>
      <c r="V910" s="12"/>
      <c r="W910" s="14" t="str">
        <f aca="false">IF(OR($B910="",$C910=""),"",IF(COUNTIFS($B$5:$B$1804,$B910,$C$5:$C$1804,$C910)&gt;1,"Takror",""))</f>
        <v/>
      </c>
    </row>
    <row r="911" customFormat="false" ht="15" hidden="false" customHeight="false" outlineLevel="0" collapsed="false">
      <c r="A911" s="8" t="n">
        <v>907</v>
      </c>
      <c r="B911" s="12"/>
      <c r="C911" s="13"/>
      <c r="D911" s="24"/>
      <c r="E911" s="25"/>
      <c r="F911" s="12"/>
      <c r="G911" s="12"/>
      <c r="H911" s="25"/>
      <c r="I911" s="26" t="str">
        <f aca="false">IF(OR($B911="",$C911=""),"",$B911&amp;" ("&amp;DAY($C911)&amp;"."&amp;MONTH($C911)&amp;"."&amp;YEAR($C911)&amp;")")</f>
        <v/>
      </c>
      <c r="J911" s="14" t="str">
        <f aca="false">IF($C911="","",INT((Boshqaruv!$C$12-$C911)/365.25))</f>
        <v/>
      </c>
      <c r="K911" s="14" t="str">
        <f aca="false">IF($J911="","",IF($J911&lt;=14,"Ha","Yo'q"))</f>
        <v/>
      </c>
      <c r="L911" s="13"/>
      <c r="M911" s="13"/>
      <c r="N911" s="14" t="str">
        <f aca="false">IF($B911="","",IF(AND(OR($L911="",$L911&lt;=Boshqaruv!$C$12),OR($M911="",$M911&gt;Boshqaruv!$C$12)),"Ha",""))</f>
        <v/>
      </c>
      <c r="O911" s="25"/>
      <c r="P911" s="25"/>
      <c r="Q911" s="12"/>
      <c r="R911" s="13"/>
      <c r="S911" s="13"/>
      <c r="T911" s="14" t="str">
        <f aca="false">IF($B911="","",IF(AND($P911="Ha",$N911="Ha",OR($R911="",$R911&lt;=Boshqaruv!$C$12),OR($S911="",$S911&gt;Boshqaruv!$C$12)),"Ha",""))</f>
        <v/>
      </c>
      <c r="U911" s="13"/>
      <c r="V911" s="12"/>
      <c r="W911" s="14" t="str">
        <f aca="false">IF(OR($B911="",$C911=""),"",IF(COUNTIFS($B$5:$B$1804,$B911,$C$5:$C$1804,$C911)&gt;1,"Takror",""))</f>
        <v/>
      </c>
    </row>
    <row r="912" customFormat="false" ht="15" hidden="false" customHeight="false" outlineLevel="0" collapsed="false">
      <c r="A912" s="8" t="n">
        <v>908</v>
      </c>
      <c r="B912" s="12"/>
      <c r="C912" s="13"/>
      <c r="D912" s="24"/>
      <c r="E912" s="25"/>
      <c r="F912" s="12"/>
      <c r="G912" s="12"/>
      <c r="H912" s="25"/>
      <c r="I912" s="26" t="str">
        <f aca="false">IF(OR($B912="",$C912=""),"",$B912&amp;" ("&amp;DAY($C912)&amp;"."&amp;MONTH($C912)&amp;"."&amp;YEAR($C912)&amp;")")</f>
        <v/>
      </c>
      <c r="J912" s="14" t="str">
        <f aca="false">IF($C912="","",INT((Boshqaruv!$C$12-$C912)/365.25))</f>
        <v/>
      </c>
      <c r="K912" s="14" t="str">
        <f aca="false">IF($J912="","",IF($J912&lt;=14,"Ha","Yo'q"))</f>
        <v/>
      </c>
      <c r="L912" s="13"/>
      <c r="M912" s="13"/>
      <c r="N912" s="14" t="str">
        <f aca="false">IF($B912="","",IF(AND(OR($L912="",$L912&lt;=Boshqaruv!$C$12),OR($M912="",$M912&gt;Boshqaruv!$C$12)),"Ha",""))</f>
        <v/>
      </c>
      <c r="O912" s="25"/>
      <c r="P912" s="25"/>
      <c r="Q912" s="12"/>
      <c r="R912" s="13"/>
      <c r="S912" s="13"/>
      <c r="T912" s="14" t="str">
        <f aca="false">IF($B912="","",IF(AND($P912="Ha",$N912="Ha",OR($R912="",$R912&lt;=Boshqaruv!$C$12),OR($S912="",$S912&gt;Boshqaruv!$C$12)),"Ha",""))</f>
        <v/>
      </c>
      <c r="U912" s="13"/>
      <c r="V912" s="12"/>
      <c r="W912" s="14" t="str">
        <f aca="false">IF(OR($B912="",$C912=""),"",IF(COUNTIFS($B$5:$B$1804,$B912,$C$5:$C$1804,$C912)&gt;1,"Takror",""))</f>
        <v/>
      </c>
    </row>
    <row r="913" customFormat="false" ht="15" hidden="false" customHeight="false" outlineLevel="0" collapsed="false">
      <c r="A913" s="8" t="n">
        <v>909</v>
      </c>
      <c r="B913" s="12"/>
      <c r="C913" s="13"/>
      <c r="D913" s="24"/>
      <c r="E913" s="25"/>
      <c r="F913" s="12"/>
      <c r="G913" s="12"/>
      <c r="H913" s="25"/>
      <c r="I913" s="26" t="str">
        <f aca="false">IF(OR($B913="",$C913=""),"",$B913&amp;" ("&amp;DAY($C913)&amp;"."&amp;MONTH($C913)&amp;"."&amp;YEAR($C913)&amp;")")</f>
        <v/>
      </c>
      <c r="J913" s="14" t="str">
        <f aca="false">IF($C913="","",INT((Boshqaruv!$C$12-$C913)/365.25))</f>
        <v/>
      </c>
      <c r="K913" s="14" t="str">
        <f aca="false">IF($J913="","",IF($J913&lt;=14,"Ha","Yo'q"))</f>
        <v/>
      </c>
      <c r="L913" s="13"/>
      <c r="M913" s="13"/>
      <c r="N913" s="14" t="str">
        <f aca="false">IF($B913="","",IF(AND(OR($L913="",$L913&lt;=Boshqaruv!$C$12),OR($M913="",$M913&gt;Boshqaruv!$C$12)),"Ha",""))</f>
        <v/>
      </c>
      <c r="O913" s="25"/>
      <c r="P913" s="25"/>
      <c r="Q913" s="12"/>
      <c r="R913" s="13"/>
      <c r="S913" s="13"/>
      <c r="T913" s="14" t="str">
        <f aca="false">IF($B913="","",IF(AND($P913="Ha",$N913="Ha",OR($R913="",$R913&lt;=Boshqaruv!$C$12),OR($S913="",$S913&gt;Boshqaruv!$C$12)),"Ha",""))</f>
        <v/>
      </c>
      <c r="U913" s="13"/>
      <c r="V913" s="12"/>
      <c r="W913" s="14" t="str">
        <f aca="false">IF(OR($B913="",$C913=""),"",IF(COUNTIFS($B$5:$B$1804,$B913,$C$5:$C$1804,$C913)&gt;1,"Takror",""))</f>
        <v/>
      </c>
    </row>
    <row r="914" customFormat="false" ht="15" hidden="false" customHeight="false" outlineLevel="0" collapsed="false">
      <c r="A914" s="8" t="n">
        <v>910</v>
      </c>
      <c r="B914" s="12"/>
      <c r="C914" s="13"/>
      <c r="D914" s="24"/>
      <c r="E914" s="25"/>
      <c r="F914" s="12"/>
      <c r="G914" s="12"/>
      <c r="H914" s="25"/>
      <c r="I914" s="26" t="str">
        <f aca="false">IF(OR($B914="",$C914=""),"",$B914&amp;" ("&amp;DAY($C914)&amp;"."&amp;MONTH($C914)&amp;"."&amp;YEAR($C914)&amp;")")</f>
        <v/>
      </c>
      <c r="J914" s="14" t="str">
        <f aca="false">IF($C914="","",INT((Boshqaruv!$C$12-$C914)/365.25))</f>
        <v/>
      </c>
      <c r="K914" s="14" t="str">
        <f aca="false">IF($J914="","",IF($J914&lt;=14,"Ha","Yo'q"))</f>
        <v/>
      </c>
      <c r="L914" s="13"/>
      <c r="M914" s="13"/>
      <c r="N914" s="14" t="str">
        <f aca="false">IF($B914="","",IF(AND(OR($L914="",$L914&lt;=Boshqaruv!$C$12),OR($M914="",$M914&gt;Boshqaruv!$C$12)),"Ha",""))</f>
        <v/>
      </c>
      <c r="O914" s="25"/>
      <c r="P914" s="25"/>
      <c r="Q914" s="12"/>
      <c r="R914" s="13"/>
      <c r="S914" s="13"/>
      <c r="T914" s="14" t="str">
        <f aca="false">IF($B914="","",IF(AND($P914="Ha",$N914="Ha",OR($R914="",$R914&lt;=Boshqaruv!$C$12),OR($S914="",$S914&gt;Boshqaruv!$C$12)),"Ha",""))</f>
        <v/>
      </c>
      <c r="U914" s="13"/>
      <c r="V914" s="12"/>
      <c r="W914" s="14" t="str">
        <f aca="false">IF(OR($B914="",$C914=""),"",IF(COUNTIFS($B$5:$B$1804,$B914,$C$5:$C$1804,$C914)&gt;1,"Takror",""))</f>
        <v/>
      </c>
    </row>
    <row r="915" customFormat="false" ht="15" hidden="false" customHeight="false" outlineLevel="0" collapsed="false">
      <c r="A915" s="8" t="n">
        <v>911</v>
      </c>
      <c r="B915" s="12"/>
      <c r="C915" s="13"/>
      <c r="D915" s="24"/>
      <c r="E915" s="25"/>
      <c r="F915" s="12"/>
      <c r="G915" s="12"/>
      <c r="H915" s="25"/>
      <c r="I915" s="26" t="str">
        <f aca="false">IF(OR($B915="",$C915=""),"",$B915&amp;" ("&amp;DAY($C915)&amp;"."&amp;MONTH($C915)&amp;"."&amp;YEAR($C915)&amp;")")</f>
        <v/>
      </c>
      <c r="J915" s="14" t="str">
        <f aca="false">IF($C915="","",INT((Boshqaruv!$C$12-$C915)/365.25))</f>
        <v/>
      </c>
      <c r="K915" s="14" t="str">
        <f aca="false">IF($J915="","",IF($J915&lt;=14,"Ha","Yo'q"))</f>
        <v/>
      </c>
      <c r="L915" s="13"/>
      <c r="M915" s="13"/>
      <c r="N915" s="14" t="str">
        <f aca="false">IF($B915="","",IF(AND(OR($L915="",$L915&lt;=Boshqaruv!$C$12),OR($M915="",$M915&gt;Boshqaruv!$C$12)),"Ha",""))</f>
        <v/>
      </c>
      <c r="O915" s="25"/>
      <c r="P915" s="25"/>
      <c r="Q915" s="12"/>
      <c r="R915" s="13"/>
      <c r="S915" s="13"/>
      <c r="T915" s="14" t="str">
        <f aca="false">IF($B915="","",IF(AND($P915="Ha",$N915="Ha",OR($R915="",$R915&lt;=Boshqaruv!$C$12),OR($S915="",$S915&gt;Boshqaruv!$C$12)),"Ha",""))</f>
        <v/>
      </c>
      <c r="U915" s="13"/>
      <c r="V915" s="12"/>
      <c r="W915" s="14" t="str">
        <f aca="false">IF(OR($B915="",$C915=""),"",IF(COUNTIFS($B$5:$B$1804,$B915,$C$5:$C$1804,$C915)&gt;1,"Takror",""))</f>
        <v/>
      </c>
    </row>
    <row r="916" customFormat="false" ht="15" hidden="false" customHeight="false" outlineLevel="0" collapsed="false">
      <c r="A916" s="8" t="n">
        <v>912</v>
      </c>
      <c r="B916" s="12"/>
      <c r="C916" s="13"/>
      <c r="D916" s="24"/>
      <c r="E916" s="25"/>
      <c r="F916" s="12"/>
      <c r="G916" s="12"/>
      <c r="H916" s="25"/>
      <c r="I916" s="26" t="str">
        <f aca="false">IF(OR($B916="",$C916=""),"",$B916&amp;" ("&amp;DAY($C916)&amp;"."&amp;MONTH($C916)&amp;"."&amp;YEAR($C916)&amp;")")</f>
        <v/>
      </c>
      <c r="J916" s="14" t="str">
        <f aca="false">IF($C916="","",INT((Boshqaruv!$C$12-$C916)/365.25))</f>
        <v/>
      </c>
      <c r="K916" s="14" t="str">
        <f aca="false">IF($J916="","",IF($J916&lt;=14,"Ha","Yo'q"))</f>
        <v/>
      </c>
      <c r="L916" s="13"/>
      <c r="M916" s="13"/>
      <c r="N916" s="14" t="str">
        <f aca="false">IF($B916="","",IF(AND(OR($L916="",$L916&lt;=Boshqaruv!$C$12),OR($M916="",$M916&gt;Boshqaruv!$C$12)),"Ha",""))</f>
        <v/>
      </c>
      <c r="O916" s="25"/>
      <c r="P916" s="25"/>
      <c r="Q916" s="12"/>
      <c r="R916" s="13"/>
      <c r="S916" s="13"/>
      <c r="T916" s="14" t="str">
        <f aca="false">IF($B916="","",IF(AND($P916="Ha",$N916="Ha",OR($R916="",$R916&lt;=Boshqaruv!$C$12),OR($S916="",$S916&gt;Boshqaruv!$C$12)),"Ha",""))</f>
        <v/>
      </c>
      <c r="U916" s="13"/>
      <c r="V916" s="12"/>
      <c r="W916" s="14" t="str">
        <f aca="false">IF(OR($B916="",$C916=""),"",IF(COUNTIFS($B$5:$B$1804,$B916,$C$5:$C$1804,$C916)&gt;1,"Takror",""))</f>
        <v/>
      </c>
    </row>
    <row r="917" customFormat="false" ht="15" hidden="false" customHeight="false" outlineLevel="0" collapsed="false">
      <c r="A917" s="8" t="n">
        <v>913</v>
      </c>
      <c r="B917" s="12"/>
      <c r="C917" s="13"/>
      <c r="D917" s="24"/>
      <c r="E917" s="25"/>
      <c r="F917" s="12"/>
      <c r="G917" s="12"/>
      <c r="H917" s="25"/>
      <c r="I917" s="26" t="str">
        <f aca="false">IF(OR($B917="",$C917=""),"",$B917&amp;" ("&amp;DAY($C917)&amp;"."&amp;MONTH($C917)&amp;"."&amp;YEAR($C917)&amp;")")</f>
        <v/>
      </c>
      <c r="J917" s="14" t="str">
        <f aca="false">IF($C917="","",INT((Boshqaruv!$C$12-$C917)/365.25))</f>
        <v/>
      </c>
      <c r="K917" s="14" t="str">
        <f aca="false">IF($J917="","",IF($J917&lt;=14,"Ha","Yo'q"))</f>
        <v/>
      </c>
      <c r="L917" s="13"/>
      <c r="M917" s="13"/>
      <c r="N917" s="14" t="str">
        <f aca="false">IF($B917="","",IF(AND(OR($L917="",$L917&lt;=Boshqaruv!$C$12),OR($M917="",$M917&gt;Boshqaruv!$C$12)),"Ha",""))</f>
        <v/>
      </c>
      <c r="O917" s="25"/>
      <c r="P917" s="25"/>
      <c r="Q917" s="12"/>
      <c r="R917" s="13"/>
      <c r="S917" s="13"/>
      <c r="T917" s="14" t="str">
        <f aca="false">IF($B917="","",IF(AND($P917="Ha",$N917="Ha",OR($R917="",$R917&lt;=Boshqaruv!$C$12),OR($S917="",$S917&gt;Boshqaruv!$C$12)),"Ha",""))</f>
        <v/>
      </c>
      <c r="U917" s="13"/>
      <c r="V917" s="12"/>
      <c r="W917" s="14" t="str">
        <f aca="false">IF(OR($B917="",$C917=""),"",IF(COUNTIFS($B$5:$B$1804,$B917,$C$5:$C$1804,$C917)&gt;1,"Takror",""))</f>
        <v/>
      </c>
    </row>
    <row r="918" customFormat="false" ht="15" hidden="false" customHeight="false" outlineLevel="0" collapsed="false">
      <c r="A918" s="8" t="n">
        <v>914</v>
      </c>
      <c r="B918" s="12"/>
      <c r="C918" s="13"/>
      <c r="D918" s="24"/>
      <c r="E918" s="25"/>
      <c r="F918" s="12"/>
      <c r="G918" s="12"/>
      <c r="H918" s="25"/>
      <c r="I918" s="26" t="str">
        <f aca="false">IF(OR($B918="",$C918=""),"",$B918&amp;" ("&amp;DAY($C918)&amp;"."&amp;MONTH($C918)&amp;"."&amp;YEAR($C918)&amp;")")</f>
        <v/>
      </c>
      <c r="J918" s="14" t="str">
        <f aca="false">IF($C918="","",INT((Boshqaruv!$C$12-$C918)/365.25))</f>
        <v/>
      </c>
      <c r="K918" s="14" t="str">
        <f aca="false">IF($J918="","",IF($J918&lt;=14,"Ha","Yo'q"))</f>
        <v/>
      </c>
      <c r="L918" s="13"/>
      <c r="M918" s="13"/>
      <c r="N918" s="14" t="str">
        <f aca="false">IF($B918="","",IF(AND(OR($L918="",$L918&lt;=Boshqaruv!$C$12),OR($M918="",$M918&gt;Boshqaruv!$C$12)),"Ha",""))</f>
        <v/>
      </c>
      <c r="O918" s="25"/>
      <c r="P918" s="25"/>
      <c r="Q918" s="12"/>
      <c r="R918" s="13"/>
      <c r="S918" s="13"/>
      <c r="T918" s="14" t="str">
        <f aca="false">IF($B918="","",IF(AND($P918="Ha",$N918="Ha",OR($R918="",$R918&lt;=Boshqaruv!$C$12),OR($S918="",$S918&gt;Boshqaruv!$C$12)),"Ha",""))</f>
        <v/>
      </c>
      <c r="U918" s="13"/>
      <c r="V918" s="12"/>
      <c r="W918" s="14" t="str">
        <f aca="false">IF(OR($B918="",$C918=""),"",IF(COUNTIFS($B$5:$B$1804,$B918,$C$5:$C$1804,$C918)&gt;1,"Takror",""))</f>
        <v/>
      </c>
    </row>
    <row r="919" customFormat="false" ht="15" hidden="false" customHeight="false" outlineLevel="0" collapsed="false">
      <c r="A919" s="8" t="n">
        <v>915</v>
      </c>
      <c r="B919" s="12"/>
      <c r="C919" s="13"/>
      <c r="D919" s="24"/>
      <c r="E919" s="25"/>
      <c r="F919" s="12"/>
      <c r="G919" s="12"/>
      <c r="H919" s="25"/>
      <c r="I919" s="26" t="str">
        <f aca="false">IF(OR($B919="",$C919=""),"",$B919&amp;" ("&amp;DAY($C919)&amp;"."&amp;MONTH($C919)&amp;"."&amp;YEAR($C919)&amp;")")</f>
        <v/>
      </c>
      <c r="J919" s="14" t="str">
        <f aca="false">IF($C919="","",INT((Boshqaruv!$C$12-$C919)/365.25))</f>
        <v/>
      </c>
      <c r="K919" s="14" t="str">
        <f aca="false">IF($J919="","",IF($J919&lt;=14,"Ha","Yo'q"))</f>
        <v/>
      </c>
      <c r="L919" s="13"/>
      <c r="M919" s="13"/>
      <c r="N919" s="14" t="str">
        <f aca="false">IF($B919="","",IF(AND(OR($L919="",$L919&lt;=Boshqaruv!$C$12),OR($M919="",$M919&gt;Boshqaruv!$C$12)),"Ha",""))</f>
        <v/>
      </c>
      <c r="O919" s="25"/>
      <c r="P919" s="25"/>
      <c r="Q919" s="12"/>
      <c r="R919" s="13"/>
      <c r="S919" s="13"/>
      <c r="T919" s="14" t="str">
        <f aca="false">IF($B919="","",IF(AND($P919="Ha",$N919="Ha",OR($R919="",$R919&lt;=Boshqaruv!$C$12),OR($S919="",$S919&gt;Boshqaruv!$C$12)),"Ha",""))</f>
        <v/>
      </c>
      <c r="U919" s="13"/>
      <c r="V919" s="12"/>
      <c r="W919" s="14" t="str">
        <f aca="false">IF(OR($B919="",$C919=""),"",IF(COUNTIFS($B$5:$B$1804,$B919,$C$5:$C$1804,$C919)&gt;1,"Takror",""))</f>
        <v/>
      </c>
    </row>
    <row r="920" customFormat="false" ht="15" hidden="false" customHeight="false" outlineLevel="0" collapsed="false">
      <c r="A920" s="8" t="n">
        <v>916</v>
      </c>
      <c r="B920" s="12"/>
      <c r="C920" s="13"/>
      <c r="D920" s="24"/>
      <c r="E920" s="25"/>
      <c r="F920" s="12"/>
      <c r="G920" s="12"/>
      <c r="H920" s="25"/>
      <c r="I920" s="26" t="str">
        <f aca="false">IF(OR($B920="",$C920=""),"",$B920&amp;" ("&amp;DAY($C920)&amp;"."&amp;MONTH($C920)&amp;"."&amp;YEAR($C920)&amp;")")</f>
        <v/>
      </c>
      <c r="J920" s="14" t="str">
        <f aca="false">IF($C920="","",INT((Boshqaruv!$C$12-$C920)/365.25))</f>
        <v/>
      </c>
      <c r="K920" s="14" t="str">
        <f aca="false">IF($J920="","",IF($J920&lt;=14,"Ha","Yo'q"))</f>
        <v/>
      </c>
      <c r="L920" s="13"/>
      <c r="M920" s="13"/>
      <c r="N920" s="14" t="str">
        <f aca="false">IF($B920="","",IF(AND(OR($L920="",$L920&lt;=Boshqaruv!$C$12),OR($M920="",$M920&gt;Boshqaruv!$C$12)),"Ha",""))</f>
        <v/>
      </c>
      <c r="O920" s="25"/>
      <c r="P920" s="25"/>
      <c r="Q920" s="12"/>
      <c r="R920" s="13"/>
      <c r="S920" s="13"/>
      <c r="T920" s="14" t="str">
        <f aca="false">IF($B920="","",IF(AND($P920="Ha",$N920="Ha",OR($R920="",$R920&lt;=Boshqaruv!$C$12),OR($S920="",$S920&gt;Boshqaruv!$C$12)),"Ha",""))</f>
        <v/>
      </c>
      <c r="U920" s="13"/>
      <c r="V920" s="12"/>
      <c r="W920" s="14" t="str">
        <f aca="false">IF(OR($B920="",$C920=""),"",IF(COUNTIFS($B$5:$B$1804,$B920,$C$5:$C$1804,$C920)&gt;1,"Takror",""))</f>
        <v/>
      </c>
    </row>
    <row r="921" customFormat="false" ht="15" hidden="false" customHeight="false" outlineLevel="0" collapsed="false">
      <c r="A921" s="8" t="n">
        <v>917</v>
      </c>
      <c r="B921" s="12"/>
      <c r="C921" s="13"/>
      <c r="D921" s="24"/>
      <c r="E921" s="25"/>
      <c r="F921" s="12"/>
      <c r="G921" s="12"/>
      <c r="H921" s="25"/>
      <c r="I921" s="26" t="str">
        <f aca="false">IF(OR($B921="",$C921=""),"",$B921&amp;" ("&amp;DAY($C921)&amp;"."&amp;MONTH($C921)&amp;"."&amp;YEAR($C921)&amp;")")</f>
        <v/>
      </c>
      <c r="J921" s="14" t="str">
        <f aca="false">IF($C921="","",INT((Boshqaruv!$C$12-$C921)/365.25))</f>
        <v/>
      </c>
      <c r="K921" s="14" t="str">
        <f aca="false">IF($J921="","",IF($J921&lt;=14,"Ha","Yo'q"))</f>
        <v/>
      </c>
      <c r="L921" s="13"/>
      <c r="M921" s="13"/>
      <c r="N921" s="14" t="str">
        <f aca="false">IF($B921="","",IF(AND(OR($L921="",$L921&lt;=Boshqaruv!$C$12),OR($M921="",$M921&gt;Boshqaruv!$C$12)),"Ha",""))</f>
        <v/>
      </c>
      <c r="O921" s="25"/>
      <c r="P921" s="25"/>
      <c r="Q921" s="12"/>
      <c r="R921" s="13"/>
      <c r="S921" s="13"/>
      <c r="T921" s="14" t="str">
        <f aca="false">IF($B921="","",IF(AND($P921="Ha",$N921="Ha",OR($R921="",$R921&lt;=Boshqaruv!$C$12),OR($S921="",$S921&gt;Boshqaruv!$C$12)),"Ha",""))</f>
        <v/>
      </c>
      <c r="U921" s="13"/>
      <c r="V921" s="12"/>
      <c r="W921" s="14" t="str">
        <f aca="false">IF(OR($B921="",$C921=""),"",IF(COUNTIFS($B$5:$B$1804,$B921,$C$5:$C$1804,$C921)&gt;1,"Takror",""))</f>
        <v/>
      </c>
    </row>
    <row r="922" customFormat="false" ht="15" hidden="false" customHeight="false" outlineLevel="0" collapsed="false">
      <c r="A922" s="8" t="n">
        <v>918</v>
      </c>
      <c r="B922" s="12"/>
      <c r="C922" s="13"/>
      <c r="D922" s="24"/>
      <c r="E922" s="25"/>
      <c r="F922" s="12"/>
      <c r="G922" s="12"/>
      <c r="H922" s="25"/>
      <c r="I922" s="26" t="str">
        <f aca="false">IF(OR($B922="",$C922=""),"",$B922&amp;" ("&amp;DAY($C922)&amp;"."&amp;MONTH($C922)&amp;"."&amp;YEAR($C922)&amp;")")</f>
        <v/>
      </c>
      <c r="J922" s="14" t="str">
        <f aca="false">IF($C922="","",INT((Boshqaruv!$C$12-$C922)/365.25))</f>
        <v/>
      </c>
      <c r="K922" s="14" t="str">
        <f aca="false">IF($J922="","",IF($J922&lt;=14,"Ha","Yo'q"))</f>
        <v/>
      </c>
      <c r="L922" s="13"/>
      <c r="M922" s="13"/>
      <c r="N922" s="14" t="str">
        <f aca="false">IF($B922="","",IF(AND(OR($L922="",$L922&lt;=Boshqaruv!$C$12),OR($M922="",$M922&gt;Boshqaruv!$C$12)),"Ha",""))</f>
        <v/>
      </c>
      <c r="O922" s="25"/>
      <c r="P922" s="25"/>
      <c r="Q922" s="12"/>
      <c r="R922" s="13"/>
      <c r="S922" s="13"/>
      <c r="T922" s="14" t="str">
        <f aca="false">IF($B922="","",IF(AND($P922="Ha",$N922="Ha",OR($R922="",$R922&lt;=Boshqaruv!$C$12),OR($S922="",$S922&gt;Boshqaruv!$C$12)),"Ha",""))</f>
        <v/>
      </c>
      <c r="U922" s="13"/>
      <c r="V922" s="12"/>
      <c r="W922" s="14" t="str">
        <f aca="false">IF(OR($B922="",$C922=""),"",IF(COUNTIFS($B$5:$B$1804,$B922,$C$5:$C$1804,$C922)&gt;1,"Takror",""))</f>
        <v/>
      </c>
    </row>
    <row r="923" customFormat="false" ht="15" hidden="false" customHeight="false" outlineLevel="0" collapsed="false">
      <c r="A923" s="8" t="n">
        <v>919</v>
      </c>
      <c r="B923" s="12"/>
      <c r="C923" s="13"/>
      <c r="D923" s="24"/>
      <c r="E923" s="25"/>
      <c r="F923" s="12"/>
      <c r="G923" s="12"/>
      <c r="H923" s="25"/>
      <c r="I923" s="26" t="str">
        <f aca="false">IF(OR($B923="",$C923=""),"",$B923&amp;" ("&amp;DAY($C923)&amp;"."&amp;MONTH($C923)&amp;"."&amp;YEAR($C923)&amp;")")</f>
        <v/>
      </c>
      <c r="J923" s="14" t="str">
        <f aca="false">IF($C923="","",INT((Boshqaruv!$C$12-$C923)/365.25))</f>
        <v/>
      </c>
      <c r="K923" s="14" t="str">
        <f aca="false">IF($J923="","",IF($J923&lt;=14,"Ha","Yo'q"))</f>
        <v/>
      </c>
      <c r="L923" s="13"/>
      <c r="M923" s="13"/>
      <c r="N923" s="14" t="str">
        <f aca="false">IF($B923="","",IF(AND(OR($L923="",$L923&lt;=Boshqaruv!$C$12),OR($M923="",$M923&gt;Boshqaruv!$C$12)),"Ha",""))</f>
        <v/>
      </c>
      <c r="O923" s="25"/>
      <c r="P923" s="25"/>
      <c r="Q923" s="12"/>
      <c r="R923" s="13"/>
      <c r="S923" s="13"/>
      <c r="T923" s="14" t="str">
        <f aca="false">IF($B923="","",IF(AND($P923="Ha",$N923="Ha",OR($R923="",$R923&lt;=Boshqaruv!$C$12),OR($S923="",$S923&gt;Boshqaruv!$C$12)),"Ha",""))</f>
        <v/>
      </c>
      <c r="U923" s="13"/>
      <c r="V923" s="12"/>
      <c r="W923" s="14" t="str">
        <f aca="false">IF(OR($B923="",$C923=""),"",IF(COUNTIFS($B$5:$B$1804,$B923,$C$5:$C$1804,$C923)&gt;1,"Takror",""))</f>
        <v/>
      </c>
    </row>
    <row r="924" customFormat="false" ht="15" hidden="false" customHeight="false" outlineLevel="0" collapsed="false">
      <c r="A924" s="8" t="n">
        <v>920</v>
      </c>
      <c r="B924" s="12"/>
      <c r="C924" s="13"/>
      <c r="D924" s="24"/>
      <c r="E924" s="25"/>
      <c r="F924" s="12"/>
      <c r="G924" s="12"/>
      <c r="H924" s="25"/>
      <c r="I924" s="26" t="str">
        <f aca="false">IF(OR($B924="",$C924=""),"",$B924&amp;" ("&amp;DAY($C924)&amp;"."&amp;MONTH($C924)&amp;"."&amp;YEAR($C924)&amp;")")</f>
        <v/>
      </c>
      <c r="J924" s="14" t="str">
        <f aca="false">IF($C924="","",INT((Boshqaruv!$C$12-$C924)/365.25))</f>
        <v/>
      </c>
      <c r="K924" s="14" t="str">
        <f aca="false">IF($J924="","",IF($J924&lt;=14,"Ha","Yo'q"))</f>
        <v/>
      </c>
      <c r="L924" s="13"/>
      <c r="M924" s="13"/>
      <c r="N924" s="14" t="str">
        <f aca="false">IF($B924="","",IF(AND(OR($L924="",$L924&lt;=Boshqaruv!$C$12),OR($M924="",$M924&gt;Boshqaruv!$C$12)),"Ha",""))</f>
        <v/>
      </c>
      <c r="O924" s="25"/>
      <c r="P924" s="25"/>
      <c r="Q924" s="12"/>
      <c r="R924" s="13"/>
      <c r="S924" s="13"/>
      <c r="T924" s="14" t="str">
        <f aca="false">IF($B924="","",IF(AND($P924="Ha",$N924="Ha",OR($R924="",$R924&lt;=Boshqaruv!$C$12),OR($S924="",$S924&gt;Boshqaruv!$C$12)),"Ha",""))</f>
        <v/>
      </c>
      <c r="U924" s="13"/>
      <c r="V924" s="12"/>
      <c r="W924" s="14" t="str">
        <f aca="false">IF(OR($B924="",$C924=""),"",IF(COUNTIFS($B$5:$B$1804,$B924,$C$5:$C$1804,$C924)&gt;1,"Takror",""))</f>
        <v/>
      </c>
    </row>
    <row r="925" customFormat="false" ht="15" hidden="false" customHeight="false" outlineLevel="0" collapsed="false">
      <c r="A925" s="8" t="n">
        <v>921</v>
      </c>
      <c r="B925" s="12"/>
      <c r="C925" s="13"/>
      <c r="D925" s="24"/>
      <c r="E925" s="25"/>
      <c r="F925" s="12"/>
      <c r="G925" s="12"/>
      <c r="H925" s="25"/>
      <c r="I925" s="26" t="str">
        <f aca="false">IF(OR($B925="",$C925=""),"",$B925&amp;" ("&amp;DAY($C925)&amp;"."&amp;MONTH($C925)&amp;"."&amp;YEAR($C925)&amp;")")</f>
        <v/>
      </c>
      <c r="J925" s="14" t="str">
        <f aca="false">IF($C925="","",INT((Boshqaruv!$C$12-$C925)/365.25))</f>
        <v/>
      </c>
      <c r="K925" s="14" t="str">
        <f aca="false">IF($J925="","",IF($J925&lt;=14,"Ha","Yo'q"))</f>
        <v/>
      </c>
      <c r="L925" s="13"/>
      <c r="M925" s="13"/>
      <c r="N925" s="14" t="str">
        <f aca="false">IF($B925="","",IF(AND(OR($L925="",$L925&lt;=Boshqaruv!$C$12),OR($M925="",$M925&gt;Boshqaruv!$C$12)),"Ha",""))</f>
        <v/>
      </c>
      <c r="O925" s="25"/>
      <c r="P925" s="25"/>
      <c r="Q925" s="12"/>
      <c r="R925" s="13"/>
      <c r="S925" s="13"/>
      <c r="T925" s="14" t="str">
        <f aca="false">IF($B925="","",IF(AND($P925="Ha",$N925="Ha",OR($R925="",$R925&lt;=Boshqaruv!$C$12),OR($S925="",$S925&gt;Boshqaruv!$C$12)),"Ha",""))</f>
        <v/>
      </c>
      <c r="U925" s="13"/>
      <c r="V925" s="12"/>
      <c r="W925" s="14" t="str">
        <f aca="false">IF(OR($B925="",$C925=""),"",IF(COUNTIFS($B$5:$B$1804,$B925,$C$5:$C$1804,$C925)&gt;1,"Takror",""))</f>
        <v/>
      </c>
    </row>
    <row r="926" customFormat="false" ht="15" hidden="false" customHeight="false" outlineLevel="0" collapsed="false">
      <c r="A926" s="8" t="n">
        <v>922</v>
      </c>
      <c r="B926" s="12"/>
      <c r="C926" s="13"/>
      <c r="D926" s="24"/>
      <c r="E926" s="25"/>
      <c r="F926" s="12"/>
      <c r="G926" s="12"/>
      <c r="H926" s="25"/>
      <c r="I926" s="26" t="str">
        <f aca="false">IF(OR($B926="",$C926=""),"",$B926&amp;" ("&amp;DAY($C926)&amp;"."&amp;MONTH($C926)&amp;"."&amp;YEAR($C926)&amp;")")</f>
        <v/>
      </c>
      <c r="J926" s="14" t="str">
        <f aca="false">IF($C926="","",INT((Boshqaruv!$C$12-$C926)/365.25))</f>
        <v/>
      </c>
      <c r="K926" s="14" t="str">
        <f aca="false">IF($J926="","",IF($J926&lt;=14,"Ha","Yo'q"))</f>
        <v/>
      </c>
      <c r="L926" s="13"/>
      <c r="M926" s="13"/>
      <c r="N926" s="14" t="str">
        <f aca="false">IF($B926="","",IF(AND(OR($L926="",$L926&lt;=Boshqaruv!$C$12),OR($M926="",$M926&gt;Boshqaruv!$C$12)),"Ha",""))</f>
        <v/>
      </c>
      <c r="O926" s="25"/>
      <c r="P926" s="25"/>
      <c r="Q926" s="12"/>
      <c r="R926" s="13"/>
      <c r="S926" s="13"/>
      <c r="T926" s="14" t="str">
        <f aca="false">IF($B926="","",IF(AND($P926="Ha",$N926="Ha",OR($R926="",$R926&lt;=Boshqaruv!$C$12),OR($S926="",$S926&gt;Boshqaruv!$C$12)),"Ha",""))</f>
        <v/>
      </c>
      <c r="U926" s="13"/>
      <c r="V926" s="12"/>
      <c r="W926" s="14" t="str">
        <f aca="false">IF(OR($B926="",$C926=""),"",IF(COUNTIFS($B$5:$B$1804,$B926,$C$5:$C$1804,$C926)&gt;1,"Takror",""))</f>
        <v/>
      </c>
    </row>
    <row r="927" customFormat="false" ht="15" hidden="false" customHeight="false" outlineLevel="0" collapsed="false">
      <c r="A927" s="8" t="n">
        <v>923</v>
      </c>
      <c r="B927" s="12"/>
      <c r="C927" s="13"/>
      <c r="D927" s="24"/>
      <c r="E927" s="25"/>
      <c r="F927" s="12"/>
      <c r="G927" s="12"/>
      <c r="H927" s="25"/>
      <c r="I927" s="26" t="str">
        <f aca="false">IF(OR($B927="",$C927=""),"",$B927&amp;" ("&amp;DAY($C927)&amp;"."&amp;MONTH($C927)&amp;"."&amp;YEAR($C927)&amp;")")</f>
        <v/>
      </c>
      <c r="J927" s="14" t="str">
        <f aca="false">IF($C927="","",INT((Boshqaruv!$C$12-$C927)/365.25))</f>
        <v/>
      </c>
      <c r="K927" s="14" t="str">
        <f aca="false">IF($J927="","",IF($J927&lt;=14,"Ha","Yo'q"))</f>
        <v/>
      </c>
      <c r="L927" s="13"/>
      <c r="M927" s="13"/>
      <c r="N927" s="14" t="str">
        <f aca="false">IF($B927="","",IF(AND(OR($L927="",$L927&lt;=Boshqaruv!$C$12),OR($M927="",$M927&gt;Boshqaruv!$C$12)),"Ha",""))</f>
        <v/>
      </c>
      <c r="O927" s="25"/>
      <c r="P927" s="25"/>
      <c r="Q927" s="12"/>
      <c r="R927" s="13"/>
      <c r="S927" s="13"/>
      <c r="T927" s="14" t="str">
        <f aca="false">IF($B927="","",IF(AND($P927="Ha",$N927="Ha",OR($R927="",$R927&lt;=Boshqaruv!$C$12),OR($S927="",$S927&gt;Boshqaruv!$C$12)),"Ha",""))</f>
        <v/>
      </c>
      <c r="U927" s="13"/>
      <c r="V927" s="12"/>
      <c r="W927" s="14" t="str">
        <f aca="false">IF(OR($B927="",$C927=""),"",IF(COUNTIFS($B$5:$B$1804,$B927,$C$5:$C$1804,$C927)&gt;1,"Takror",""))</f>
        <v/>
      </c>
    </row>
    <row r="928" customFormat="false" ht="15" hidden="false" customHeight="false" outlineLevel="0" collapsed="false">
      <c r="A928" s="8" t="n">
        <v>924</v>
      </c>
      <c r="B928" s="12"/>
      <c r="C928" s="13"/>
      <c r="D928" s="24"/>
      <c r="E928" s="25"/>
      <c r="F928" s="12"/>
      <c r="G928" s="12"/>
      <c r="H928" s="25"/>
      <c r="I928" s="26" t="str">
        <f aca="false">IF(OR($B928="",$C928=""),"",$B928&amp;" ("&amp;DAY($C928)&amp;"."&amp;MONTH($C928)&amp;"."&amp;YEAR($C928)&amp;")")</f>
        <v/>
      </c>
      <c r="J928" s="14" t="str">
        <f aca="false">IF($C928="","",INT((Boshqaruv!$C$12-$C928)/365.25))</f>
        <v/>
      </c>
      <c r="K928" s="14" t="str">
        <f aca="false">IF($J928="","",IF($J928&lt;=14,"Ha","Yo'q"))</f>
        <v/>
      </c>
      <c r="L928" s="13"/>
      <c r="M928" s="13"/>
      <c r="N928" s="14" t="str">
        <f aca="false">IF($B928="","",IF(AND(OR($L928="",$L928&lt;=Boshqaruv!$C$12),OR($M928="",$M928&gt;Boshqaruv!$C$12)),"Ha",""))</f>
        <v/>
      </c>
      <c r="O928" s="25"/>
      <c r="P928" s="25"/>
      <c r="Q928" s="12"/>
      <c r="R928" s="13"/>
      <c r="S928" s="13"/>
      <c r="T928" s="14" t="str">
        <f aca="false">IF($B928="","",IF(AND($P928="Ha",$N928="Ha",OR($R928="",$R928&lt;=Boshqaruv!$C$12),OR($S928="",$S928&gt;Boshqaruv!$C$12)),"Ha",""))</f>
        <v/>
      </c>
      <c r="U928" s="13"/>
      <c r="V928" s="12"/>
      <c r="W928" s="14" t="str">
        <f aca="false">IF(OR($B928="",$C928=""),"",IF(COUNTIFS($B$5:$B$1804,$B928,$C$5:$C$1804,$C928)&gt;1,"Takror",""))</f>
        <v/>
      </c>
    </row>
    <row r="929" customFormat="false" ht="15" hidden="false" customHeight="false" outlineLevel="0" collapsed="false">
      <c r="A929" s="8" t="n">
        <v>925</v>
      </c>
      <c r="B929" s="12"/>
      <c r="C929" s="13"/>
      <c r="D929" s="24"/>
      <c r="E929" s="25"/>
      <c r="F929" s="12"/>
      <c r="G929" s="12"/>
      <c r="H929" s="25"/>
      <c r="I929" s="26" t="str">
        <f aca="false">IF(OR($B929="",$C929=""),"",$B929&amp;" ("&amp;DAY($C929)&amp;"."&amp;MONTH($C929)&amp;"."&amp;YEAR($C929)&amp;")")</f>
        <v/>
      </c>
      <c r="J929" s="14" t="str">
        <f aca="false">IF($C929="","",INT((Boshqaruv!$C$12-$C929)/365.25))</f>
        <v/>
      </c>
      <c r="K929" s="14" t="str">
        <f aca="false">IF($J929="","",IF($J929&lt;=14,"Ha","Yo'q"))</f>
        <v/>
      </c>
      <c r="L929" s="13"/>
      <c r="M929" s="13"/>
      <c r="N929" s="14" t="str">
        <f aca="false">IF($B929="","",IF(AND(OR($L929="",$L929&lt;=Boshqaruv!$C$12),OR($M929="",$M929&gt;Boshqaruv!$C$12)),"Ha",""))</f>
        <v/>
      </c>
      <c r="O929" s="25"/>
      <c r="P929" s="25"/>
      <c r="Q929" s="12"/>
      <c r="R929" s="13"/>
      <c r="S929" s="13"/>
      <c r="T929" s="14" t="str">
        <f aca="false">IF($B929="","",IF(AND($P929="Ha",$N929="Ha",OR($R929="",$R929&lt;=Boshqaruv!$C$12),OR($S929="",$S929&gt;Boshqaruv!$C$12)),"Ha",""))</f>
        <v/>
      </c>
      <c r="U929" s="13"/>
      <c r="V929" s="12"/>
      <c r="W929" s="14" t="str">
        <f aca="false">IF(OR($B929="",$C929=""),"",IF(COUNTIFS($B$5:$B$1804,$B929,$C$5:$C$1804,$C929)&gt;1,"Takror",""))</f>
        <v/>
      </c>
    </row>
    <row r="930" customFormat="false" ht="15" hidden="false" customHeight="false" outlineLevel="0" collapsed="false">
      <c r="A930" s="8" t="n">
        <v>926</v>
      </c>
      <c r="B930" s="12"/>
      <c r="C930" s="13"/>
      <c r="D930" s="24"/>
      <c r="E930" s="25"/>
      <c r="F930" s="12"/>
      <c r="G930" s="12"/>
      <c r="H930" s="25"/>
      <c r="I930" s="26" t="str">
        <f aca="false">IF(OR($B930="",$C930=""),"",$B930&amp;" ("&amp;DAY($C930)&amp;"."&amp;MONTH($C930)&amp;"."&amp;YEAR($C930)&amp;")")</f>
        <v/>
      </c>
      <c r="J930" s="14" t="str">
        <f aca="false">IF($C930="","",INT((Boshqaruv!$C$12-$C930)/365.25))</f>
        <v/>
      </c>
      <c r="K930" s="14" t="str">
        <f aca="false">IF($J930="","",IF($J930&lt;=14,"Ha","Yo'q"))</f>
        <v/>
      </c>
      <c r="L930" s="13"/>
      <c r="M930" s="13"/>
      <c r="N930" s="14" t="str">
        <f aca="false">IF($B930="","",IF(AND(OR($L930="",$L930&lt;=Boshqaruv!$C$12),OR($M930="",$M930&gt;Boshqaruv!$C$12)),"Ha",""))</f>
        <v/>
      </c>
      <c r="O930" s="25"/>
      <c r="P930" s="25"/>
      <c r="Q930" s="12"/>
      <c r="R930" s="13"/>
      <c r="S930" s="13"/>
      <c r="T930" s="14" t="str">
        <f aca="false">IF($B930="","",IF(AND($P930="Ha",$N930="Ha",OR($R930="",$R930&lt;=Boshqaruv!$C$12),OR($S930="",$S930&gt;Boshqaruv!$C$12)),"Ha",""))</f>
        <v/>
      </c>
      <c r="U930" s="13"/>
      <c r="V930" s="12"/>
      <c r="W930" s="14" t="str">
        <f aca="false">IF(OR($B930="",$C930=""),"",IF(COUNTIFS($B$5:$B$1804,$B930,$C$5:$C$1804,$C930)&gt;1,"Takror",""))</f>
        <v/>
      </c>
    </row>
    <row r="931" customFormat="false" ht="15" hidden="false" customHeight="false" outlineLevel="0" collapsed="false">
      <c r="A931" s="8" t="n">
        <v>927</v>
      </c>
      <c r="B931" s="12"/>
      <c r="C931" s="13"/>
      <c r="D931" s="24"/>
      <c r="E931" s="25"/>
      <c r="F931" s="12"/>
      <c r="G931" s="12"/>
      <c r="H931" s="25"/>
      <c r="I931" s="26" t="str">
        <f aca="false">IF(OR($B931="",$C931=""),"",$B931&amp;" ("&amp;DAY($C931)&amp;"."&amp;MONTH($C931)&amp;"."&amp;YEAR($C931)&amp;")")</f>
        <v/>
      </c>
      <c r="J931" s="14" t="str">
        <f aca="false">IF($C931="","",INT((Boshqaruv!$C$12-$C931)/365.25))</f>
        <v/>
      </c>
      <c r="K931" s="14" t="str">
        <f aca="false">IF($J931="","",IF($J931&lt;=14,"Ha","Yo'q"))</f>
        <v/>
      </c>
      <c r="L931" s="13"/>
      <c r="M931" s="13"/>
      <c r="N931" s="14" t="str">
        <f aca="false">IF($B931="","",IF(AND(OR($L931="",$L931&lt;=Boshqaruv!$C$12),OR($M931="",$M931&gt;Boshqaruv!$C$12)),"Ha",""))</f>
        <v/>
      </c>
      <c r="O931" s="25"/>
      <c r="P931" s="25"/>
      <c r="Q931" s="12"/>
      <c r="R931" s="13"/>
      <c r="S931" s="13"/>
      <c r="T931" s="14" t="str">
        <f aca="false">IF($B931="","",IF(AND($P931="Ha",$N931="Ha",OR($R931="",$R931&lt;=Boshqaruv!$C$12),OR($S931="",$S931&gt;Boshqaruv!$C$12)),"Ha",""))</f>
        <v/>
      </c>
      <c r="U931" s="13"/>
      <c r="V931" s="12"/>
      <c r="W931" s="14" t="str">
        <f aca="false">IF(OR($B931="",$C931=""),"",IF(COUNTIFS($B$5:$B$1804,$B931,$C$5:$C$1804,$C931)&gt;1,"Takror",""))</f>
        <v/>
      </c>
    </row>
    <row r="932" customFormat="false" ht="15" hidden="false" customHeight="false" outlineLevel="0" collapsed="false">
      <c r="A932" s="8" t="n">
        <v>928</v>
      </c>
      <c r="B932" s="12"/>
      <c r="C932" s="13"/>
      <c r="D932" s="24"/>
      <c r="E932" s="25"/>
      <c r="F932" s="12"/>
      <c r="G932" s="12"/>
      <c r="H932" s="25"/>
      <c r="I932" s="26" t="str">
        <f aca="false">IF(OR($B932="",$C932=""),"",$B932&amp;" ("&amp;DAY($C932)&amp;"."&amp;MONTH($C932)&amp;"."&amp;YEAR($C932)&amp;")")</f>
        <v/>
      </c>
      <c r="J932" s="14" t="str">
        <f aca="false">IF($C932="","",INT((Boshqaruv!$C$12-$C932)/365.25))</f>
        <v/>
      </c>
      <c r="K932" s="14" t="str">
        <f aca="false">IF($J932="","",IF($J932&lt;=14,"Ha","Yo'q"))</f>
        <v/>
      </c>
      <c r="L932" s="13"/>
      <c r="M932" s="13"/>
      <c r="N932" s="14" t="str">
        <f aca="false">IF($B932="","",IF(AND(OR($L932="",$L932&lt;=Boshqaruv!$C$12),OR($M932="",$M932&gt;Boshqaruv!$C$12)),"Ha",""))</f>
        <v/>
      </c>
      <c r="O932" s="25"/>
      <c r="P932" s="25"/>
      <c r="Q932" s="12"/>
      <c r="R932" s="13"/>
      <c r="S932" s="13"/>
      <c r="T932" s="14" t="str">
        <f aca="false">IF($B932="","",IF(AND($P932="Ha",$N932="Ha",OR($R932="",$R932&lt;=Boshqaruv!$C$12),OR($S932="",$S932&gt;Boshqaruv!$C$12)),"Ha",""))</f>
        <v/>
      </c>
      <c r="U932" s="13"/>
      <c r="V932" s="12"/>
      <c r="W932" s="14" t="str">
        <f aca="false">IF(OR($B932="",$C932=""),"",IF(COUNTIFS($B$5:$B$1804,$B932,$C$5:$C$1804,$C932)&gt;1,"Takror",""))</f>
        <v/>
      </c>
    </row>
    <row r="933" customFormat="false" ht="15" hidden="false" customHeight="false" outlineLevel="0" collapsed="false">
      <c r="A933" s="8" t="n">
        <v>929</v>
      </c>
      <c r="B933" s="12"/>
      <c r="C933" s="13"/>
      <c r="D933" s="24"/>
      <c r="E933" s="25"/>
      <c r="F933" s="12"/>
      <c r="G933" s="12"/>
      <c r="H933" s="25"/>
      <c r="I933" s="26" t="str">
        <f aca="false">IF(OR($B933="",$C933=""),"",$B933&amp;" ("&amp;DAY($C933)&amp;"."&amp;MONTH($C933)&amp;"."&amp;YEAR($C933)&amp;")")</f>
        <v/>
      </c>
      <c r="J933" s="14" t="str">
        <f aca="false">IF($C933="","",INT((Boshqaruv!$C$12-$C933)/365.25))</f>
        <v/>
      </c>
      <c r="K933" s="14" t="str">
        <f aca="false">IF($J933="","",IF($J933&lt;=14,"Ha","Yo'q"))</f>
        <v/>
      </c>
      <c r="L933" s="13"/>
      <c r="M933" s="13"/>
      <c r="N933" s="14" t="str">
        <f aca="false">IF($B933="","",IF(AND(OR($L933="",$L933&lt;=Boshqaruv!$C$12),OR($M933="",$M933&gt;Boshqaruv!$C$12)),"Ha",""))</f>
        <v/>
      </c>
      <c r="O933" s="25"/>
      <c r="P933" s="25"/>
      <c r="Q933" s="12"/>
      <c r="R933" s="13"/>
      <c r="S933" s="13"/>
      <c r="T933" s="14" t="str">
        <f aca="false">IF($B933="","",IF(AND($P933="Ha",$N933="Ha",OR($R933="",$R933&lt;=Boshqaruv!$C$12),OR($S933="",$S933&gt;Boshqaruv!$C$12)),"Ha",""))</f>
        <v/>
      </c>
      <c r="U933" s="13"/>
      <c r="V933" s="12"/>
      <c r="W933" s="14" t="str">
        <f aca="false">IF(OR($B933="",$C933=""),"",IF(COUNTIFS($B$5:$B$1804,$B933,$C$5:$C$1804,$C933)&gt;1,"Takror",""))</f>
        <v/>
      </c>
    </row>
    <row r="934" customFormat="false" ht="15" hidden="false" customHeight="false" outlineLevel="0" collapsed="false">
      <c r="A934" s="8" t="n">
        <v>930</v>
      </c>
      <c r="B934" s="12"/>
      <c r="C934" s="13"/>
      <c r="D934" s="24"/>
      <c r="E934" s="25"/>
      <c r="F934" s="12"/>
      <c r="G934" s="12"/>
      <c r="H934" s="25"/>
      <c r="I934" s="26" t="str">
        <f aca="false">IF(OR($B934="",$C934=""),"",$B934&amp;" ("&amp;DAY($C934)&amp;"."&amp;MONTH($C934)&amp;"."&amp;YEAR($C934)&amp;")")</f>
        <v/>
      </c>
      <c r="J934" s="14" t="str">
        <f aca="false">IF($C934="","",INT((Boshqaruv!$C$12-$C934)/365.25))</f>
        <v/>
      </c>
      <c r="K934" s="14" t="str">
        <f aca="false">IF($J934="","",IF($J934&lt;=14,"Ha","Yo'q"))</f>
        <v/>
      </c>
      <c r="L934" s="13"/>
      <c r="M934" s="13"/>
      <c r="N934" s="14" t="str">
        <f aca="false">IF($B934="","",IF(AND(OR($L934="",$L934&lt;=Boshqaruv!$C$12),OR($M934="",$M934&gt;Boshqaruv!$C$12)),"Ha",""))</f>
        <v/>
      </c>
      <c r="O934" s="25"/>
      <c r="P934" s="25"/>
      <c r="Q934" s="12"/>
      <c r="R934" s="13"/>
      <c r="S934" s="13"/>
      <c r="T934" s="14" t="str">
        <f aca="false">IF($B934="","",IF(AND($P934="Ha",$N934="Ha",OR($R934="",$R934&lt;=Boshqaruv!$C$12),OR($S934="",$S934&gt;Boshqaruv!$C$12)),"Ha",""))</f>
        <v/>
      </c>
      <c r="U934" s="13"/>
      <c r="V934" s="12"/>
      <c r="W934" s="14" t="str">
        <f aca="false">IF(OR($B934="",$C934=""),"",IF(COUNTIFS($B$5:$B$1804,$B934,$C$5:$C$1804,$C934)&gt;1,"Takror",""))</f>
        <v/>
      </c>
    </row>
    <row r="935" customFormat="false" ht="15" hidden="false" customHeight="false" outlineLevel="0" collapsed="false">
      <c r="A935" s="8" t="n">
        <v>931</v>
      </c>
      <c r="B935" s="12"/>
      <c r="C935" s="13"/>
      <c r="D935" s="24"/>
      <c r="E935" s="25"/>
      <c r="F935" s="12"/>
      <c r="G935" s="12"/>
      <c r="H935" s="25"/>
      <c r="I935" s="26" t="str">
        <f aca="false">IF(OR($B935="",$C935=""),"",$B935&amp;" ("&amp;DAY($C935)&amp;"."&amp;MONTH($C935)&amp;"."&amp;YEAR($C935)&amp;")")</f>
        <v/>
      </c>
      <c r="J935" s="14" t="str">
        <f aca="false">IF($C935="","",INT((Boshqaruv!$C$12-$C935)/365.25))</f>
        <v/>
      </c>
      <c r="K935" s="14" t="str">
        <f aca="false">IF($J935="","",IF($J935&lt;=14,"Ha","Yo'q"))</f>
        <v/>
      </c>
      <c r="L935" s="13"/>
      <c r="M935" s="13"/>
      <c r="N935" s="14" t="str">
        <f aca="false">IF($B935="","",IF(AND(OR($L935="",$L935&lt;=Boshqaruv!$C$12),OR($M935="",$M935&gt;Boshqaruv!$C$12)),"Ha",""))</f>
        <v/>
      </c>
      <c r="O935" s="25"/>
      <c r="P935" s="25"/>
      <c r="Q935" s="12"/>
      <c r="R935" s="13"/>
      <c r="S935" s="13"/>
      <c r="T935" s="14" t="str">
        <f aca="false">IF($B935="","",IF(AND($P935="Ha",$N935="Ha",OR($R935="",$R935&lt;=Boshqaruv!$C$12),OR($S935="",$S935&gt;Boshqaruv!$C$12)),"Ha",""))</f>
        <v/>
      </c>
      <c r="U935" s="13"/>
      <c r="V935" s="12"/>
      <c r="W935" s="14" t="str">
        <f aca="false">IF(OR($B935="",$C935=""),"",IF(COUNTIFS($B$5:$B$1804,$B935,$C$5:$C$1804,$C935)&gt;1,"Takror",""))</f>
        <v/>
      </c>
    </row>
    <row r="936" customFormat="false" ht="15" hidden="false" customHeight="false" outlineLevel="0" collapsed="false">
      <c r="A936" s="8" t="n">
        <v>932</v>
      </c>
      <c r="B936" s="12"/>
      <c r="C936" s="13"/>
      <c r="D936" s="24"/>
      <c r="E936" s="25"/>
      <c r="F936" s="12"/>
      <c r="G936" s="12"/>
      <c r="H936" s="25"/>
      <c r="I936" s="26" t="str">
        <f aca="false">IF(OR($B936="",$C936=""),"",$B936&amp;" ("&amp;DAY($C936)&amp;"."&amp;MONTH($C936)&amp;"."&amp;YEAR($C936)&amp;")")</f>
        <v/>
      </c>
      <c r="J936" s="14" t="str">
        <f aca="false">IF($C936="","",INT((Boshqaruv!$C$12-$C936)/365.25))</f>
        <v/>
      </c>
      <c r="K936" s="14" t="str">
        <f aca="false">IF($J936="","",IF($J936&lt;=14,"Ha","Yo'q"))</f>
        <v/>
      </c>
      <c r="L936" s="13"/>
      <c r="M936" s="13"/>
      <c r="N936" s="14" t="str">
        <f aca="false">IF($B936="","",IF(AND(OR($L936="",$L936&lt;=Boshqaruv!$C$12),OR($M936="",$M936&gt;Boshqaruv!$C$12)),"Ha",""))</f>
        <v/>
      </c>
      <c r="O936" s="25"/>
      <c r="P936" s="25"/>
      <c r="Q936" s="12"/>
      <c r="R936" s="13"/>
      <c r="S936" s="13"/>
      <c r="T936" s="14" t="str">
        <f aca="false">IF($B936="","",IF(AND($P936="Ha",$N936="Ha",OR($R936="",$R936&lt;=Boshqaruv!$C$12),OR($S936="",$S936&gt;Boshqaruv!$C$12)),"Ha",""))</f>
        <v/>
      </c>
      <c r="U936" s="13"/>
      <c r="V936" s="12"/>
      <c r="W936" s="14" t="str">
        <f aca="false">IF(OR($B936="",$C936=""),"",IF(COUNTIFS($B$5:$B$1804,$B936,$C$5:$C$1804,$C936)&gt;1,"Takror",""))</f>
        <v/>
      </c>
    </row>
    <row r="937" customFormat="false" ht="15" hidden="false" customHeight="false" outlineLevel="0" collapsed="false">
      <c r="A937" s="8" t="n">
        <v>933</v>
      </c>
      <c r="B937" s="12"/>
      <c r="C937" s="13"/>
      <c r="D937" s="24"/>
      <c r="E937" s="25"/>
      <c r="F937" s="12"/>
      <c r="G937" s="12"/>
      <c r="H937" s="25"/>
      <c r="I937" s="26" t="str">
        <f aca="false">IF(OR($B937="",$C937=""),"",$B937&amp;" ("&amp;DAY($C937)&amp;"."&amp;MONTH($C937)&amp;"."&amp;YEAR($C937)&amp;")")</f>
        <v/>
      </c>
      <c r="J937" s="14" t="str">
        <f aca="false">IF($C937="","",INT((Boshqaruv!$C$12-$C937)/365.25))</f>
        <v/>
      </c>
      <c r="K937" s="14" t="str">
        <f aca="false">IF($J937="","",IF($J937&lt;=14,"Ha","Yo'q"))</f>
        <v/>
      </c>
      <c r="L937" s="13"/>
      <c r="M937" s="13"/>
      <c r="N937" s="14" t="str">
        <f aca="false">IF($B937="","",IF(AND(OR($L937="",$L937&lt;=Boshqaruv!$C$12),OR($M937="",$M937&gt;Boshqaruv!$C$12)),"Ha",""))</f>
        <v/>
      </c>
      <c r="O937" s="25"/>
      <c r="P937" s="25"/>
      <c r="Q937" s="12"/>
      <c r="R937" s="13"/>
      <c r="S937" s="13"/>
      <c r="T937" s="14" t="str">
        <f aca="false">IF($B937="","",IF(AND($P937="Ha",$N937="Ha",OR($R937="",$R937&lt;=Boshqaruv!$C$12),OR($S937="",$S937&gt;Boshqaruv!$C$12)),"Ha",""))</f>
        <v/>
      </c>
      <c r="U937" s="13"/>
      <c r="V937" s="12"/>
      <c r="W937" s="14" t="str">
        <f aca="false">IF(OR($B937="",$C937=""),"",IF(COUNTIFS($B$5:$B$1804,$B937,$C$5:$C$1804,$C937)&gt;1,"Takror",""))</f>
        <v/>
      </c>
    </row>
    <row r="938" customFormat="false" ht="15" hidden="false" customHeight="false" outlineLevel="0" collapsed="false">
      <c r="A938" s="8" t="n">
        <v>934</v>
      </c>
      <c r="B938" s="12"/>
      <c r="C938" s="13"/>
      <c r="D938" s="24"/>
      <c r="E938" s="25"/>
      <c r="F938" s="12"/>
      <c r="G938" s="12"/>
      <c r="H938" s="25"/>
      <c r="I938" s="26" t="str">
        <f aca="false">IF(OR($B938="",$C938=""),"",$B938&amp;" ("&amp;DAY($C938)&amp;"."&amp;MONTH($C938)&amp;"."&amp;YEAR($C938)&amp;")")</f>
        <v/>
      </c>
      <c r="J938" s="14" t="str">
        <f aca="false">IF($C938="","",INT((Boshqaruv!$C$12-$C938)/365.25))</f>
        <v/>
      </c>
      <c r="K938" s="14" t="str">
        <f aca="false">IF($J938="","",IF($J938&lt;=14,"Ha","Yo'q"))</f>
        <v/>
      </c>
      <c r="L938" s="13"/>
      <c r="M938" s="13"/>
      <c r="N938" s="14" t="str">
        <f aca="false">IF($B938="","",IF(AND(OR($L938="",$L938&lt;=Boshqaruv!$C$12),OR($M938="",$M938&gt;Boshqaruv!$C$12)),"Ha",""))</f>
        <v/>
      </c>
      <c r="O938" s="25"/>
      <c r="P938" s="25"/>
      <c r="Q938" s="12"/>
      <c r="R938" s="13"/>
      <c r="S938" s="13"/>
      <c r="T938" s="14" t="str">
        <f aca="false">IF($B938="","",IF(AND($P938="Ha",$N938="Ha",OR($R938="",$R938&lt;=Boshqaruv!$C$12),OR($S938="",$S938&gt;Boshqaruv!$C$12)),"Ha",""))</f>
        <v/>
      </c>
      <c r="U938" s="13"/>
      <c r="V938" s="12"/>
      <c r="W938" s="14" t="str">
        <f aca="false">IF(OR($B938="",$C938=""),"",IF(COUNTIFS($B$5:$B$1804,$B938,$C$5:$C$1804,$C938)&gt;1,"Takror",""))</f>
        <v/>
      </c>
    </row>
    <row r="939" customFormat="false" ht="15" hidden="false" customHeight="false" outlineLevel="0" collapsed="false">
      <c r="A939" s="8" t="n">
        <v>935</v>
      </c>
      <c r="B939" s="12"/>
      <c r="C939" s="13"/>
      <c r="D939" s="24"/>
      <c r="E939" s="25"/>
      <c r="F939" s="12"/>
      <c r="G939" s="12"/>
      <c r="H939" s="25"/>
      <c r="I939" s="26" t="str">
        <f aca="false">IF(OR($B939="",$C939=""),"",$B939&amp;" ("&amp;DAY($C939)&amp;"."&amp;MONTH($C939)&amp;"."&amp;YEAR($C939)&amp;")")</f>
        <v/>
      </c>
      <c r="J939" s="14" t="str">
        <f aca="false">IF($C939="","",INT((Boshqaruv!$C$12-$C939)/365.25))</f>
        <v/>
      </c>
      <c r="K939" s="14" t="str">
        <f aca="false">IF($J939="","",IF($J939&lt;=14,"Ha","Yo'q"))</f>
        <v/>
      </c>
      <c r="L939" s="13"/>
      <c r="M939" s="13"/>
      <c r="N939" s="14" t="str">
        <f aca="false">IF($B939="","",IF(AND(OR($L939="",$L939&lt;=Boshqaruv!$C$12),OR($M939="",$M939&gt;Boshqaruv!$C$12)),"Ha",""))</f>
        <v/>
      </c>
      <c r="O939" s="25"/>
      <c r="P939" s="25"/>
      <c r="Q939" s="12"/>
      <c r="R939" s="13"/>
      <c r="S939" s="13"/>
      <c r="T939" s="14" t="str">
        <f aca="false">IF($B939="","",IF(AND($P939="Ha",$N939="Ha",OR($R939="",$R939&lt;=Boshqaruv!$C$12),OR($S939="",$S939&gt;Boshqaruv!$C$12)),"Ha",""))</f>
        <v/>
      </c>
      <c r="U939" s="13"/>
      <c r="V939" s="12"/>
      <c r="W939" s="14" t="str">
        <f aca="false">IF(OR($B939="",$C939=""),"",IF(COUNTIFS($B$5:$B$1804,$B939,$C$5:$C$1804,$C939)&gt;1,"Takror",""))</f>
        <v/>
      </c>
    </row>
    <row r="940" customFormat="false" ht="15" hidden="false" customHeight="false" outlineLevel="0" collapsed="false">
      <c r="A940" s="8" t="n">
        <v>936</v>
      </c>
      <c r="B940" s="12"/>
      <c r="C940" s="13"/>
      <c r="D940" s="24"/>
      <c r="E940" s="25"/>
      <c r="F940" s="12"/>
      <c r="G940" s="12"/>
      <c r="H940" s="25"/>
      <c r="I940" s="26" t="str">
        <f aca="false">IF(OR($B940="",$C940=""),"",$B940&amp;" ("&amp;DAY($C940)&amp;"."&amp;MONTH($C940)&amp;"."&amp;YEAR($C940)&amp;")")</f>
        <v/>
      </c>
      <c r="J940" s="14" t="str">
        <f aca="false">IF($C940="","",INT((Boshqaruv!$C$12-$C940)/365.25))</f>
        <v/>
      </c>
      <c r="K940" s="14" t="str">
        <f aca="false">IF($J940="","",IF($J940&lt;=14,"Ha","Yo'q"))</f>
        <v/>
      </c>
      <c r="L940" s="13"/>
      <c r="M940" s="13"/>
      <c r="N940" s="14" t="str">
        <f aca="false">IF($B940="","",IF(AND(OR($L940="",$L940&lt;=Boshqaruv!$C$12),OR($M940="",$M940&gt;Boshqaruv!$C$12)),"Ha",""))</f>
        <v/>
      </c>
      <c r="O940" s="25"/>
      <c r="P940" s="25"/>
      <c r="Q940" s="12"/>
      <c r="R940" s="13"/>
      <c r="S940" s="13"/>
      <c r="T940" s="14" t="str">
        <f aca="false">IF($B940="","",IF(AND($P940="Ha",$N940="Ha",OR($R940="",$R940&lt;=Boshqaruv!$C$12),OR($S940="",$S940&gt;Boshqaruv!$C$12)),"Ha",""))</f>
        <v/>
      </c>
      <c r="U940" s="13"/>
      <c r="V940" s="12"/>
      <c r="W940" s="14" t="str">
        <f aca="false">IF(OR($B940="",$C940=""),"",IF(COUNTIFS($B$5:$B$1804,$B940,$C$5:$C$1804,$C940)&gt;1,"Takror",""))</f>
        <v/>
      </c>
    </row>
    <row r="941" customFormat="false" ht="15" hidden="false" customHeight="false" outlineLevel="0" collapsed="false">
      <c r="A941" s="8" t="n">
        <v>937</v>
      </c>
      <c r="B941" s="12"/>
      <c r="C941" s="13"/>
      <c r="D941" s="24"/>
      <c r="E941" s="25"/>
      <c r="F941" s="12"/>
      <c r="G941" s="12"/>
      <c r="H941" s="25"/>
      <c r="I941" s="26" t="str">
        <f aca="false">IF(OR($B941="",$C941=""),"",$B941&amp;" ("&amp;DAY($C941)&amp;"."&amp;MONTH($C941)&amp;"."&amp;YEAR($C941)&amp;")")</f>
        <v/>
      </c>
      <c r="J941" s="14" t="str">
        <f aca="false">IF($C941="","",INT((Boshqaruv!$C$12-$C941)/365.25))</f>
        <v/>
      </c>
      <c r="K941" s="14" t="str">
        <f aca="false">IF($J941="","",IF($J941&lt;=14,"Ha","Yo'q"))</f>
        <v/>
      </c>
      <c r="L941" s="13"/>
      <c r="M941" s="13"/>
      <c r="N941" s="14" t="str">
        <f aca="false">IF($B941="","",IF(AND(OR($L941="",$L941&lt;=Boshqaruv!$C$12),OR($M941="",$M941&gt;Boshqaruv!$C$12)),"Ha",""))</f>
        <v/>
      </c>
      <c r="O941" s="25"/>
      <c r="P941" s="25"/>
      <c r="Q941" s="12"/>
      <c r="R941" s="13"/>
      <c r="S941" s="13"/>
      <c r="T941" s="14" t="str">
        <f aca="false">IF($B941="","",IF(AND($P941="Ha",$N941="Ha",OR($R941="",$R941&lt;=Boshqaruv!$C$12),OR($S941="",$S941&gt;Boshqaruv!$C$12)),"Ha",""))</f>
        <v/>
      </c>
      <c r="U941" s="13"/>
      <c r="V941" s="12"/>
      <c r="W941" s="14" t="str">
        <f aca="false">IF(OR($B941="",$C941=""),"",IF(COUNTIFS($B$5:$B$1804,$B941,$C$5:$C$1804,$C941)&gt;1,"Takror",""))</f>
        <v/>
      </c>
    </row>
    <row r="942" customFormat="false" ht="15" hidden="false" customHeight="false" outlineLevel="0" collapsed="false">
      <c r="A942" s="8" t="n">
        <v>938</v>
      </c>
      <c r="B942" s="12"/>
      <c r="C942" s="13"/>
      <c r="D942" s="24"/>
      <c r="E942" s="25"/>
      <c r="F942" s="12"/>
      <c r="G942" s="12"/>
      <c r="H942" s="25"/>
      <c r="I942" s="26" t="str">
        <f aca="false">IF(OR($B942="",$C942=""),"",$B942&amp;" ("&amp;DAY($C942)&amp;"."&amp;MONTH($C942)&amp;"."&amp;YEAR($C942)&amp;")")</f>
        <v/>
      </c>
      <c r="J942" s="14" t="str">
        <f aca="false">IF($C942="","",INT((Boshqaruv!$C$12-$C942)/365.25))</f>
        <v/>
      </c>
      <c r="K942" s="14" t="str">
        <f aca="false">IF($J942="","",IF($J942&lt;=14,"Ha","Yo'q"))</f>
        <v/>
      </c>
      <c r="L942" s="13"/>
      <c r="M942" s="13"/>
      <c r="N942" s="14" t="str">
        <f aca="false">IF($B942="","",IF(AND(OR($L942="",$L942&lt;=Boshqaruv!$C$12),OR($M942="",$M942&gt;Boshqaruv!$C$12)),"Ha",""))</f>
        <v/>
      </c>
      <c r="O942" s="25"/>
      <c r="P942" s="25"/>
      <c r="Q942" s="12"/>
      <c r="R942" s="13"/>
      <c r="S942" s="13"/>
      <c r="T942" s="14" t="str">
        <f aca="false">IF($B942="","",IF(AND($P942="Ha",$N942="Ha",OR($R942="",$R942&lt;=Boshqaruv!$C$12),OR($S942="",$S942&gt;Boshqaruv!$C$12)),"Ha",""))</f>
        <v/>
      </c>
      <c r="U942" s="13"/>
      <c r="V942" s="12"/>
      <c r="W942" s="14" t="str">
        <f aca="false">IF(OR($B942="",$C942=""),"",IF(COUNTIFS($B$5:$B$1804,$B942,$C$5:$C$1804,$C942)&gt;1,"Takror",""))</f>
        <v/>
      </c>
    </row>
    <row r="943" customFormat="false" ht="15" hidden="false" customHeight="false" outlineLevel="0" collapsed="false">
      <c r="A943" s="8" t="n">
        <v>939</v>
      </c>
      <c r="B943" s="12"/>
      <c r="C943" s="13"/>
      <c r="D943" s="24"/>
      <c r="E943" s="25"/>
      <c r="F943" s="12"/>
      <c r="G943" s="12"/>
      <c r="H943" s="25"/>
      <c r="I943" s="26" t="str">
        <f aca="false">IF(OR($B943="",$C943=""),"",$B943&amp;" ("&amp;DAY($C943)&amp;"."&amp;MONTH($C943)&amp;"."&amp;YEAR($C943)&amp;")")</f>
        <v/>
      </c>
      <c r="J943" s="14" t="str">
        <f aca="false">IF($C943="","",INT((Boshqaruv!$C$12-$C943)/365.25))</f>
        <v/>
      </c>
      <c r="K943" s="14" t="str">
        <f aca="false">IF($J943="","",IF($J943&lt;=14,"Ha","Yo'q"))</f>
        <v/>
      </c>
      <c r="L943" s="13"/>
      <c r="M943" s="13"/>
      <c r="N943" s="14" t="str">
        <f aca="false">IF($B943="","",IF(AND(OR($L943="",$L943&lt;=Boshqaruv!$C$12),OR($M943="",$M943&gt;Boshqaruv!$C$12)),"Ha",""))</f>
        <v/>
      </c>
      <c r="O943" s="25"/>
      <c r="P943" s="25"/>
      <c r="Q943" s="12"/>
      <c r="R943" s="13"/>
      <c r="S943" s="13"/>
      <c r="T943" s="14" t="str">
        <f aca="false">IF($B943="","",IF(AND($P943="Ha",$N943="Ha",OR($R943="",$R943&lt;=Boshqaruv!$C$12),OR($S943="",$S943&gt;Boshqaruv!$C$12)),"Ha",""))</f>
        <v/>
      </c>
      <c r="U943" s="13"/>
      <c r="V943" s="12"/>
      <c r="W943" s="14" t="str">
        <f aca="false">IF(OR($B943="",$C943=""),"",IF(COUNTIFS($B$5:$B$1804,$B943,$C$5:$C$1804,$C943)&gt;1,"Takror",""))</f>
        <v/>
      </c>
    </row>
    <row r="944" customFormat="false" ht="15" hidden="false" customHeight="false" outlineLevel="0" collapsed="false">
      <c r="A944" s="8" t="n">
        <v>940</v>
      </c>
      <c r="B944" s="12"/>
      <c r="C944" s="13"/>
      <c r="D944" s="24"/>
      <c r="E944" s="25"/>
      <c r="F944" s="12"/>
      <c r="G944" s="12"/>
      <c r="H944" s="25"/>
      <c r="I944" s="26" t="str">
        <f aca="false">IF(OR($B944="",$C944=""),"",$B944&amp;" ("&amp;DAY($C944)&amp;"."&amp;MONTH($C944)&amp;"."&amp;YEAR($C944)&amp;")")</f>
        <v/>
      </c>
      <c r="J944" s="14" t="str">
        <f aca="false">IF($C944="","",INT((Boshqaruv!$C$12-$C944)/365.25))</f>
        <v/>
      </c>
      <c r="K944" s="14" t="str">
        <f aca="false">IF($J944="","",IF($J944&lt;=14,"Ha","Yo'q"))</f>
        <v/>
      </c>
      <c r="L944" s="13"/>
      <c r="M944" s="13"/>
      <c r="N944" s="14" t="str">
        <f aca="false">IF($B944="","",IF(AND(OR($L944="",$L944&lt;=Boshqaruv!$C$12),OR($M944="",$M944&gt;Boshqaruv!$C$12)),"Ha",""))</f>
        <v/>
      </c>
      <c r="O944" s="25"/>
      <c r="P944" s="25"/>
      <c r="Q944" s="12"/>
      <c r="R944" s="13"/>
      <c r="S944" s="13"/>
      <c r="T944" s="14" t="str">
        <f aca="false">IF($B944="","",IF(AND($P944="Ha",$N944="Ha",OR($R944="",$R944&lt;=Boshqaruv!$C$12),OR($S944="",$S944&gt;Boshqaruv!$C$12)),"Ha",""))</f>
        <v/>
      </c>
      <c r="U944" s="13"/>
      <c r="V944" s="12"/>
      <c r="W944" s="14" t="str">
        <f aca="false">IF(OR($B944="",$C944=""),"",IF(COUNTIFS($B$5:$B$1804,$B944,$C$5:$C$1804,$C944)&gt;1,"Takror",""))</f>
        <v/>
      </c>
    </row>
    <row r="945" customFormat="false" ht="15" hidden="false" customHeight="false" outlineLevel="0" collapsed="false">
      <c r="A945" s="8" t="n">
        <v>941</v>
      </c>
      <c r="B945" s="12"/>
      <c r="C945" s="13"/>
      <c r="D945" s="24"/>
      <c r="E945" s="25"/>
      <c r="F945" s="12"/>
      <c r="G945" s="12"/>
      <c r="H945" s="25"/>
      <c r="I945" s="26" t="str">
        <f aca="false">IF(OR($B945="",$C945=""),"",$B945&amp;" ("&amp;DAY($C945)&amp;"."&amp;MONTH($C945)&amp;"."&amp;YEAR($C945)&amp;")")</f>
        <v/>
      </c>
      <c r="J945" s="14" t="str">
        <f aca="false">IF($C945="","",INT((Boshqaruv!$C$12-$C945)/365.25))</f>
        <v/>
      </c>
      <c r="K945" s="14" t="str">
        <f aca="false">IF($J945="","",IF($J945&lt;=14,"Ha","Yo'q"))</f>
        <v/>
      </c>
      <c r="L945" s="13"/>
      <c r="M945" s="13"/>
      <c r="N945" s="14" t="str">
        <f aca="false">IF($B945="","",IF(AND(OR($L945="",$L945&lt;=Boshqaruv!$C$12),OR($M945="",$M945&gt;Boshqaruv!$C$12)),"Ha",""))</f>
        <v/>
      </c>
      <c r="O945" s="25"/>
      <c r="P945" s="25"/>
      <c r="Q945" s="12"/>
      <c r="R945" s="13"/>
      <c r="S945" s="13"/>
      <c r="T945" s="14" t="str">
        <f aca="false">IF($B945="","",IF(AND($P945="Ha",$N945="Ha",OR($R945="",$R945&lt;=Boshqaruv!$C$12),OR($S945="",$S945&gt;Boshqaruv!$C$12)),"Ha",""))</f>
        <v/>
      </c>
      <c r="U945" s="13"/>
      <c r="V945" s="12"/>
      <c r="W945" s="14" t="str">
        <f aca="false">IF(OR($B945="",$C945=""),"",IF(COUNTIFS($B$5:$B$1804,$B945,$C$5:$C$1804,$C945)&gt;1,"Takror",""))</f>
        <v/>
      </c>
    </row>
    <row r="946" customFormat="false" ht="15" hidden="false" customHeight="false" outlineLevel="0" collapsed="false">
      <c r="A946" s="8" t="n">
        <v>942</v>
      </c>
      <c r="B946" s="12"/>
      <c r="C946" s="13"/>
      <c r="D946" s="24"/>
      <c r="E946" s="25"/>
      <c r="F946" s="12"/>
      <c r="G946" s="12"/>
      <c r="H946" s="25"/>
      <c r="I946" s="26" t="str">
        <f aca="false">IF(OR($B946="",$C946=""),"",$B946&amp;" ("&amp;DAY($C946)&amp;"."&amp;MONTH($C946)&amp;"."&amp;YEAR($C946)&amp;")")</f>
        <v/>
      </c>
      <c r="J946" s="14" t="str">
        <f aca="false">IF($C946="","",INT((Boshqaruv!$C$12-$C946)/365.25))</f>
        <v/>
      </c>
      <c r="K946" s="14" t="str">
        <f aca="false">IF($J946="","",IF($J946&lt;=14,"Ha","Yo'q"))</f>
        <v/>
      </c>
      <c r="L946" s="13"/>
      <c r="M946" s="13"/>
      <c r="N946" s="14" t="str">
        <f aca="false">IF($B946="","",IF(AND(OR($L946="",$L946&lt;=Boshqaruv!$C$12),OR($M946="",$M946&gt;Boshqaruv!$C$12)),"Ha",""))</f>
        <v/>
      </c>
      <c r="O946" s="25"/>
      <c r="P946" s="25"/>
      <c r="Q946" s="12"/>
      <c r="R946" s="13"/>
      <c r="S946" s="13"/>
      <c r="T946" s="14" t="str">
        <f aca="false">IF($B946="","",IF(AND($P946="Ha",$N946="Ha",OR($R946="",$R946&lt;=Boshqaruv!$C$12),OR($S946="",$S946&gt;Boshqaruv!$C$12)),"Ha",""))</f>
        <v/>
      </c>
      <c r="U946" s="13"/>
      <c r="V946" s="12"/>
      <c r="W946" s="14" t="str">
        <f aca="false">IF(OR($B946="",$C946=""),"",IF(COUNTIFS($B$5:$B$1804,$B946,$C$5:$C$1804,$C946)&gt;1,"Takror",""))</f>
        <v/>
      </c>
    </row>
    <row r="947" customFormat="false" ht="15" hidden="false" customHeight="false" outlineLevel="0" collapsed="false">
      <c r="A947" s="8" t="n">
        <v>943</v>
      </c>
      <c r="B947" s="12"/>
      <c r="C947" s="13"/>
      <c r="D947" s="24"/>
      <c r="E947" s="25"/>
      <c r="F947" s="12"/>
      <c r="G947" s="12"/>
      <c r="H947" s="25"/>
      <c r="I947" s="26" t="str">
        <f aca="false">IF(OR($B947="",$C947=""),"",$B947&amp;" ("&amp;DAY($C947)&amp;"."&amp;MONTH($C947)&amp;"."&amp;YEAR($C947)&amp;")")</f>
        <v/>
      </c>
      <c r="J947" s="14" t="str">
        <f aca="false">IF($C947="","",INT((Boshqaruv!$C$12-$C947)/365.25))</f>
        <v/>
      </c>
      <c r="K947" s="14" t="str">
        <f aca="false">IF($J947="","",IF($J947&lt;=14,"Ha","Yo'q"))</f>
        <v/>
      </c>
      <c r="L947" s="13"/>
      <c r="M947" s="13"/>
      <c r="N947" s="14" t="str">
        <f aca="false">IF($B947="","",IF(AND(OR($L947="",$L947&lt;=Boshqaruv!$C$12),OR($M947="",$M947&gt;Boshqaruv!$C$12)),"Ha",""))</f>
        <v/>
      </c>
      <c r="O947" s="25"/>
      <c r="P947" s="25"/>
      <c r="Q947" s="12"/>
      <c r="R947" s="13"/>
      <c r="S947" s="13"/>
      <c r="T947" s="14" t="str">
        <f aca="false">IF($B947="","",IF(AND($P947="Ha",$N947="Ha",OR($R947="",$R947&lt;=Boshqaruv!$C$12),OR($S947="",$S947&gt;Boshqaruv!$C$12)),"Ha",""))</f>
        <v/>
      </c>
      <c r="U947" s="13"/>
      <c r="V947" s="12"/>
      <c r="W947" s="14" t="str">
        <f aca="false">IF(OR($B947="",$C947=""),"",IF(COUNTIFS($B$5:$B$1804,$B947,$C$5:$C$1804,$C947)&gt;1,"Takror",""))</f>
        <v/>
      </c>
    </row>
    <row r="948" customFormat="false" ht="15" hidden="false" customHeight="false" outlineLevel="0" collapsed="false">
      <c r="A948" s="8" t="n">
        <v>944</v>
      </c>
      <c r="B948" s="12"/>
      <c r="C948" s="13"/>
      <c r="D948" s="24"/>
      <c r="E948" s="25"/>
      <c r="F948" s="12"/>
      <c r="G948" s="12"/>
      <c r="H948" s="25"/>
      <c r="I948" s="26" t="str">
        <f aca="false">IF(OR($B948="",$C948=""),"",$B948&amp;" ("&amp;DAY($C948)&amp;"."&amp;MONTH($C948)&amp;"."&amp;YEAR($C948)&amp;")")</f>
        <v/>
      </c>
      <c r="J948" s="14" t="str">
        <f aca="false">IF($C948="","",INT((Boshqaruv!$C$12-$C948)/365.25))</f>
        <v/>
      </c>
      <c r="K948" s="14" t="str">
        <f aca="false">IF($J948="","",IF($J948&lt;=14,"Ha","Yo'q"))</f>
        <v/>
      </c>
      <c r="L948" s="13"/>
      <c r="M948" s="13"/>
      <c r="N948" s="14" t="str">
        <f aca="false">IF($B948="","",IF(AND(OR($L948="",$L948&lt;=Boshqaruv!$C$12),OR($M948="",$M948&gt;Boshqaruv!$C$12)),"Ha",""))</f>
        <v/>
      </c>
      <c r="O948" s="25"/>
      <c r="P948" s="25"/>
      <c r="Q948" s="12"/>
      <c r="R948" s="13"/>
      <c r="S948" s="13"/>
      <c r="T948" s="14" t="str">
        <f aca="false">IF($B948="","",IF(AND($P948="Ha",$N948="Ha",OR($R948="",$R948&lt;=Boshqaruv!$C$12),OR($S948="",$S948&gt;Boshqaruv!$C$12)),"Ha",""))</f>
        <v/>
      </c>
      <c r="U948" s="13"/>
      <c r="V948" s="12"/>
      <c r="W948" s="14" t="str">
        <f aca="false">IF(OR($B948="",$C948=""),"",IF(COUNTIFS($B$5:$B$1804,$B948,$C$5:$C$1804,$C948)&gt;1,"Takror",""))</f>
        <v/>
      </c>
    </row>
    <row r="949" customFormat="false" ht="15" hidden="false" customHeight="false" outlineLevel="0" collapsed="false">
      <c r="A949" s="8" t="n">
        <v>945</v>
      </c>
      <c r="B949" s="12"/>
      <c r="C949" s="13"/>
      <c r="D949" s="24"/>
      <c r="E949" s="25"/>
      <c r="F949" s="12"/>
      <c r="G949" s="12"/>
      <c r="H949" s="25"/>
      <c r="I949" s="26" t="str">
        <f aca="false">IF(OR($B949="",$C949=""),"",$B949&amp;" ("&amp;DAY($C949)&amp;"."&amp;MONTH($C949)&amp;"."&amp;YEAR($C949)&amp;")")</f>
        <v/>
      </c>
      <c r="J949" s="14" t="str">
        <f aca="false">IF($C949="","",INT((Boshqaruv!$C$12-$C949)/365.25))</f>
        <v/>
      </c>
      <c r="K949" s="14" t="str">
        <f aca="false">IF($J949="","",IF($J949&lt;=14,"Ha","Yo'q"))</f>
        <v/>
      </c>
      <c r="L949" s="13"/>
      <c r="M949" s="13"/>
      <c r="N949" s="14" t="str">
        <f aca="false">IF($B949="","",IF(AND(OR($L949="",$L949&lt;=Boshqaruv!$C$12),OR($M949="",$M949&gt;Boshqaruv!$C$12)),"Ha",""))</f>
        <v/>
      </c>
      <c r="O949" s="25"/>
      <c r="P949" s="25"/>
      <c r="Q949" s="12"/>
      <c r="R949" s="13"/>
      <c r="S949" s="13"/>
      <c r="T949" s="14" t="str">
        <f aca="false">IF($B949="","",IF(AND($P949="Ha",$N949="Ha",OR($R949="",$R949&lt;=Boshqaruv!$C$12),OR($S949="",$S949&gt;Boshqaruv!$C$12)),"Ha",""))</f>
        <v/>
      </c>
      <c r="U949" s="13"/>
      <c r="V949" s="12"/>
      <c r="W949" s="14" t="str">
        <f aca="false">IF(OR($B949="",$C949=""),"",IF(COUNTIFS($B$5:$B$1804,$B949,$C$5:$C$1804,$C949)&gt;1,"Takror",""))</f>
        <v/>
      </c>
    </row>
    <row r="950" customFormat="false" ht="15" hidden="false" customHeight="false" outlineLevel="0" collapsed="false">
      <c r="A950" s="8" t="n">
        <v>946</v>
      </c>
      <c r="B950" s="12"/>
      <c r="C950" s="13"/>
      <c r="D950" s="24"/>
      <c r="E950" s="25"/>
      <c r="F950" s="12"/>
      <c r="G950" s="12"/>
      <c r="H950" s="25"/>
      <c r="I950" s="26" t="str">
        <f aca="false">IF(OR($B950="",$C950=""),"",$B950&amp;" ("&amp;DAY($C950)&amp;"."&amp;MONTH($C950)&amp;"."&amp;YEAR($C950)&amp;")")</f>
        <v/>
      </c>
      <c r="J950" s="14" t="str">
        <f aca="false">IF($C950="","",INT((Boshqaruv!$C$12-$C950)/365.25))</f>
        <v/>
      </c>
      <c r="K950" s="14" t="str">
        <f aca="false">IF($J950="","",IF($J950&lt;=14,"Ha","Yo'q"))</f>
        <v/>
      </c>
      <c r="L950" s="13"/>
      <c r="M950" s="13"/>
      <c r="N950" s="14" t="str">
        <f aca="false">IF($B950="","",IF(AND(OR($L950="",$L950&lt;=Boshqaruv!$C$12),OR($M950="",$M950&gt;Boshqaruv!$C$12)),"Ha",""))</f>
        <v/>
      </c>
      <c r="O950" s="25"/>
      <c r="P950" s="25"/>
      <c r="Q950" s="12"/>
      <c r="R950" s="13"/>
      <c r="S950" s="13"/>
      <c r="T950" s="14" t="str">
        <f aca="false">IF($B950="","",IF(AND($P950="Ha",$N950="Ha",OR($R950="",$R950&lt;=Boshqaruv!$C$12),OR($S950="",$S950&gt;Boshqaruv!$C$12)),"Ha",""))</f>
        <v/>
      </c>
      <c r="U950" s="13"/>
      <c r="V950" s="12"/>
      <c r="W950" s="14" t="str">
        <f aca="false">IF(OR($B950="",$C950=""),"",IF(COUNTIFS($B$5:$B$1804,$B950,$C$5:$C$1804,$C950)&gt;1,"Takror",""))</f>
        <v/>
      </c>
    </row>
    <row r="951" customFormat="false" ht="15" hidden="false" customHeight="false" outlineLevel="0" collapsed="false">
      <c r="A951" s="8" t="n">
        <v>947</v>
      </c>
      <c r="B951" s="12"/>
      <c r="C951" s="13"/>
      <c r="D951" s="24"/>
      <c r="E951" s="25"/>
      <c r="F951" s="12"/>
      <c r="G951" s="12"/>
      <c r="H951" s="25"/>
      <c r="I951" s="26" t="str">
        <f aca="false">IF(OR($B951="",$C951=""),"",$B951&amp;" ("&amp;DAY($C951)&amp;"."&amp;MONTH($C951)&amp;"."&amp;YEAR($C951)&amp;")")</f>
        <v/>
      </c>
      <c r="J951" s="14" t="str">
        <f aca="false">IF($C951="","",INT((Boshqaruv!$C$12-$C951)/365.25))</f>
        <v/>
      </c>
      <c r="K951" s="14" t="str">
        <f aca="false">IF($J951="","",IF($J951&lt;=14,"Ha","Yo'q"))</f>
        <v/>
      </c>
      <c r="L951" s="13"/>
      <c r="M951" s="13"/>
      <c r="N951" s="14" t="str">
        <f aca="false">IF($B951="","",IF(AND(OR($L951="",$L951&lt;=Boshqaruv!$C$12),OR($M951="",$M951&gt;Boshqaruv!$C$12)),"Ha",""))</f>
        <v/>
      </c>
      <c r="O951" s="25"/>
      <c r="P951" s="25"/>
      <c r="Q951" s="12"/>
      <c r="R951" s="13"/>
      <c r="S951" s="13"/>
      <c r="T951" s="14" t="str">
        <f aca="false">IF($B951="","",IF(AND($P951="Ha",$N951="Ha",OR($R951="",$R951&lt;=Boshqaruv!$C$12),OR($S951="",$S951&gt;Boshqaruv!$C$12)),"Ha",""))</f>
        <v/>
      </c>
      <c r="U951" s="13"/>
      <c r="V951" s="12"/>
      <c r="W951" s="14" t="str">
        <f aca="false">IF(OR($B951="",$C951=""),"",IF(COUNTIFS($B$5:$B$1804,$B951,$C$5:$C$1804,$C951)&gt;1,"Takror",""))</f>
        <v/>
      </c>
    </row>
    <row r="952" customFormat="false" ht="15" hidden="false" customHeight="false" outlineLevel="0" collapsed="false">
      <c r="A952" s="8" t="n">
        <v>948</v>
      </c>
      <c r="B952" s="12"/>
      <c r="C952" s="13"/>
      <c r="D952" s="24"/>
      <c r="E952" s="25"/>
      <c r="F952" s="12"/>
      <c r="G952" s="12"/>
      <c r="H952" s="25"/>
      <c r="I952" s="26" t="str">
        <f aca="false">IF(OR($B952="",$C952=""),"",$B952&amp;" ("&amp;DAY($C952)&amp;"."&amp;MONTH($C952)&amp;"."&amp;YEAR($C952)&amp;")")</f>
        <v/>
      </c>
      <c r="J952" s="14" t="str">
        <f aca="false">IF($C952="","",INT((Boshqaruv!$C$12-$C952)/365.25))</f>
        <v/>
      </c>
      <c r="K952" s="14" t="str">
        <f aca="false">IF($J952="","",IF($J952&lt;=14,"Ha","Yo'q"))</f>
        <v/>
      </c>
      <c r="L952" s="13"/>
      <c r="M952" s="13"/>
      <c r="N952" s="14" t="str">
        <f aca="false">IF($B952="","",IF(AND(OR($L952="",$L952&lt;=Boshqaruv!$C$12),OR($M952="",$M952&gt;Boshqaruv!$C$12)),"Ha",""))</f>
        <v/>
      </c>
      <c r="O952" s="25"/>
      <c r="P952" s="25"/>
      <c r="Q952" s="12"/>
      <c r="R952" s="13"/>
      <c r="S952" s="13"/>
      <c r="T952" s="14" t="str">
        <f aca="false">IF($B952="","",IF(AND($P952="Ha",$N952="Ha",OR($R952="",$R952&lt;=Boshqaruv!$C$12),OR($S952="",$S952&gt;Boshqaruv!$C$12)),"Ha",""))</f>
        <v/>
      </c>
      <c r="U952" s="13"/>
      <c r="V952" s="12"/>
      <c r="W952" s="14" t="str">
        <f aca="false">IF(OR($B952="",$C952=""),"",IF(COUNTIFS($B$5:$B$1804,$B952,$C$5:$C$1804,$C952)&gt;1,"Takror",""))</f>
        <v/>
      </c>
    </row>
    <row r="953" customFormat="false" ht="15" hidden="false" customHeight="false" outlineLevel="0" collapsed="false">
      <c r="A953" s="8" t="n">
        <v>949</v>
      </c>
      <c r="B953" s="12"/>
      <c r="C953" s="13"/>
      <c r="D953" s="24"/>
      <c r="E953" s="25"/>
      <c r="F953" s="12"/>
      <c r="G953" s="12"/>
      <c r="H953" s="25"/>
      <c r="I953" s="26" t="str">
        <f aca="false">IF(OR($B953="",$C953=""),"",$B953&amp;" ("&amp;DAY($C953)&amp;"."&amp;MONTH($C953)&amp;"."&amp;YEAR($C953)&amp;")")</f>
        <v/>
      </c>
      <c r="J953" s="14" t="str">
        <f aca="false">IF($C953="","",INT((Boshqaruv!$C$12-$C953)/365.25))</f>
        <v/>
      </c>
      <c r="K953" s="14" t="str">
        <f aca="false">IF($J953="","",IF($J953&lt;=14,"Ha","Yo'q"))</f>
        <v/>
      </c>
      <c r="L953" s="13"/>
      <c r="M953" s="13"/>
      <c r="N953" s="14" t="str">
        <f aca="false">IF($B953="","",IF(AND(OR($L953="",$L953&lt;=Boshqaruv!$C$12),OR($M953="",$M953&gt;Boshqaruv!$C$12)),"Ha",""))</f>
        <v/>
      </c>
      <c r="O953" s="25"/>
      <c r="P953" s="25"/>
      <c r="Q953" s="12"/>
      <c r="R953" s="13"/>
      <c r="S953" s="13"/>
      <c r="T953" s="14" t="str">
        <f aca="false">IF($B953="","",IF(AND($P953="Ha",$N953="Ha",OR($R953="",$R953&lt;=Boshqaruv!$C$12),OR($S953="",$S953&gt;Boshqaruv!$C$12)),"Ha",""))</f>
        <v/>
      </c>
      <c r="U953" s="13"/>
      <c r="V953" s="12"/>
      <c r="W953" s="14" t="str">
        <f aca="false">IF(OR($B953="",$C953=""),"",IF(COUNTIFS($B$5:$B$1804,$B953,$C$5:$C$1804,$C953)&gt;1,"Takror",""))</f>
        <v/>
      </c>
    </row>
    <row r="954" customFormat="false" ht="15" hidden="false" customHeight="false" outlineLevel="0" collapsed="false">
      <c r="A954" s="8" t="n">
        <v>950</v>
      </c>
      <c r="B954" s="12"/>
      <c r="C954" s="13"/>
      <c r="D954" s="24"/>
      <c r="E954" s="25"/>
      <c r="F954" s="12"/>
      <c r="G954" s="12"/>
      <c r="H954" s="25"/>
      <c r="I954" s="26" t="str">
        <f aca="false">IF(OR($B954="",$C954=""),"",$B954&amp;" ("&amp;DAY($C954)&amp;"."&amp;MONTH($C954)&amp;"."&amp;YEAR($C954)&amp;")")</f>
        <v/>
      </c>
      <c r="J954" s="14" t="str">
        <f aca="false">IF($C954="","",INT((Boshqaruv!$C$12-$C954)/365.25))</f>
        <v/>
      </c>
      <c r="K954" s="14" t="str">
        <f aca="false">IF($J954="","",IF($J954&lt;=14,"Ha","Yo'q"))</f>
        <v/>
      </c>
      <c r="L954" s="13"/>
      <c r="M954" s="13"/>
      <c r="N954" s="14" t="str">
        <f aca="false">IF($B954="","",IF(AND(OR($L954="",$L954&lt;=Boshqaruv!$C$12),OR($M954="",$M954&gt;Boshqaruv!$C$12)),"Ha",""))</f>
        <v/>
      </c>
      <c r="O954" s="25"/>
      <c r="P954" s="25"/>
      <c r="Q954" s="12"/>
      <c r="R954" s="13"/>
      <c r="S954" s="13"/>
      <c r="T954" s="14" t="str">
        <f aca="false">IF($B954="","",IF(AND($P954="Ha",$N954="Ha",OR($R954="",$R954&lt;=Boshqaruv!$C$12),OR($S954="",$S954&gt;Boshqaruv!$C$12)),"Ha",""))</f>
        <v/>
      </c>
      <c r="U954" s="13"/>
      <c r="V954" s="12"/>
      <c r="W954" s="14" t="str">
        <f aca="false">IF(OR($B954="",$C954=""),"",IF(COUNTIFS($B$5:$B$1804,$B954,$C$5:$C$1804,$C954)&gt;1,"Takror",""))</f>
        <v/>
      </c>
    </row>
    <row r="955" customFormat="false" ht="15" hidden="false" customHeight="false" outlineLevel="0" collapsed="false">
      <c r="A955" s="8" t="n">
        <v>951</v>
      </c>
      <c r="B955" s="12"/>
      <c r="C955" s="13"/>
      <c r="D955" s="24"/>
      <c r="E955" s="25"/>
      <c r="F955" s="12"/>
      <c r="G955" s="12"/>
      <c r="H955" s="25"/>
      <c r="I955" s="26" t="str">
        <f aca="false">IF(OR($B955="",$C955=""),"",$B955&amp;" ("&amp;DAY($C955)&amp;"."&amp;MONTH($C955)&amp;"."&amp;YEAR($C955)&amp;")")</f>
        <v/>
      </c>
      <c r="J955" s="14" t="str">
        <f aca="false">IF($C955="","",INT((Boshqaruv!$C$12-$C955)/365.25))</f>
        <v/>
      </c>
      <c r="K955" s="14" t="str">
        <f aca="false">IF($J955="","",IF($J955&lt;=14,"Ha","Yo'q"))</f>
        <v/>
      </c>
      <c r="L955" s="13"/>
      <c r="M955" s="13"/>
      <c r="N955" s="14" t="str">
        <f aca="false">IF($B955="","",IF(AND(OR($L955="",$L955&lt;=Boshqaruv!$C$12),OR($M955="",$M955&gt;Boshqaruv!$C$12)),"Ha",""))</f>
        <v/>
      </c>
      <c r="O955" s="25"/>
      <c r="P955" s="25"/>
      <c r="Q955" s="12"/>
      <c r="R955" s="13"/>
      <c r="S955" s="13"/>
      <c r="T955" s="14" t="str">
        <f aca="false">IF($B955="","",IF(AND($P955="Ha",$N955="Ha",OR($R955="",$R955&lt;=Boshqaruv!$C$12),OR($S955="",$S955&gt;Boshqaruv!$C$12)),"Ha",""))</f>
        <v/>
      </c>
      <c r="U955" s="13"/>
      <c r="V955" s="12"/>
      <c r="W955" s="14" t="str">
        <f aca="false">IF(OR($B955="",$C955=""),"",IF(COUNTIFS($B$5:$B$1804,$B955,$C$5:$C$1804,$C955)&gt;1,"Takror",""))</f>
        <v/>
      </c>
    </row>
    <row r="956" customFormat="false" ht="15" hidden="false" customHeight="false" outlineLevel="0" collapsed="false">
      <c r="A956" s="8" t="n">
        <v>952</v>
      </c>
      <c r="B956" s="12"/>
      <c r="C956" s="13"/>
      <c r="D956" s="24"/>
      <c r="E956" s="25"/>
      <c r="F956" s="12"/>
      <c r="G956" s="12"/>
      <c r="H956" s="25"/>
      <c r="I956" s="26" t="str">
        <f aca="false">IF(OR($B956="",$C956=""),"",$B956&amp;" ("&amp;DAY($C956)&amp;"."&amp;MONTH($C956)&amp;"."&amp;YEAR($C956)&amp;")")</f>
        <v/>
      </c>
      <c r="J956" s="14" t="str">
        <f aca="false">IF($C956="","",INT((Boshqaruv!$C$12-$C956)/365.25))</f>
        <v/>
      </c>
      <c r="K956" s="14" t="str">
        <f aca="false">IF($J956="","",IF($J956&lt;=14,"Ha","Yo'q"))</f>
        <v/>
      </c>
      <c r="L956" s="13"/>
      <c r="M956" s="13"/>
      <c r="N956" s="14" t="str">
        <f aca="false">IF($B956="","",IF(AND(OR($L956="",$L956&lt;=Boshqaruv!$C$12),OR($M956="",$M956&gt;Boshqaruv!$C$12)),"Ha",""))</f>
        <v/>
      </c>
      <c r="O956" s="25"/>
      <c r="P956" s="25"/>
      <c r="Q956" s="12"/>
      <c r="R956" s="13"/>
      <c r="S956" s="13"/>
      <c r="T956" s="14" t="str">
        <f aca="false">IF($B956="","",IF(AND($P956="Ha",$N956="Ha",OR($R956="",$R956&lt;=Boshqaruv!$C$12),OR($S956="",$S956&gt;Boshqaruv!$C$12)),"Ha",""))</f>
        <v/>
      </c>
      <c r="U956" s="13"/>
      <c r="V956" s="12"/>
      <c r="W956" s="14" t="str">
        <f aca="false">IF(OR($B956="",$C956=""),"",IF(COUNTIFS($B$5:$B$1804,$B956,$C$5:$C$1804,$C956)&gt;1,"Takror",""))</f>
        <v/>
      </c>
    </row>
    <row r="957" customFormat="false" ht="15" hidden="false" customHeight="false" outlineLevel="0" collapsed="false">
      <c r="A957" s="8" t="n">
        <v>953</v>
      </c>
      <c r="B957" s="12"/>
      <c r="C957" s="13"/>
      <c r="D957" s="24"/>
      <c r="E957" s="25"/>
      <c r="F957" s="12"/>
      <c r="G957" s="12"/>
      <c r="H957" s="25"/>
      <c r="I957" s="26" t="str">
        <f aca="false">IF(OR($B957="",$C957=""),"",$B957&amp;" ("&amp;DAY($C957)&amp;"."&amp;MONTH($C957)&amp;"."&amp;YEAR($C957)&amp;")")</f>
        <v/>
      </c>
      <c r="J957" s="14" t="str">
        <f aca="false">IF($C957="","",INT((Boshqaruv!$C$12-$C957)/365.25))</f>
        <v/>
      </c>
      <c r="K957" s="14" t="str">
        <f aca="false">IF($J957="","",IF($J957&lt;=14,"Ha","Yo'q"))</f>
        <v/>
      </c>
      <c r="L957" s="13"/>
      <c r="M957" s="13"/>
      <c r="N957" s="14" t="str">
        <f aca="false">IF($B957="","",IF(AND(OR($L957="",$L957&lt;=Boshqaruv!$C$12),OR($M957="",$M957&gt;Boshqaruv!$C$12)),"Ha",""))</f>
        <v/>
      </c>
      <c r="O957" s="25"/>
      <c r="P957" s="25"/>
      <c r="Q957" s="12"/>
      <c r="R957" s="13"/>
      <c r="S957" s="13"/>
      <c r="T957" s="14" t="str">
        <f aca="false">IF($B957="","",IF(AND($P957="Ha",$N957="Ha",OR($R957="",$R957&lt;=Boshqaruv!$C$12),OR($S957="",$S957&gt;Boshqaruv!$C$12)),"Ha",""))</f>
        <v/>
      </c>
      <c r="U957" s="13"/>
      <c r="V957" s="12"/>
      <c r="W957" s="14" t="str">
        <f aca="false">IF(OR($B957="",$C957=""),"",IF(COUNTIFS($B$5:$B$1804,$B957,$C$5:$C$1804,$C957)&gt;1,"Takror",""))</f>
        <v/>
      </c>
    </row>
    <row r="958" customFormat="false" ht="15" hidden="false" customHeight="false" outlineLevel="0" collapsed="false">
      <c r="A958" s="8" t="n">
        <v>954</v>
      </c>
      <c r="B958" s="12"/>
      <c r="C958" s="13"/>
      <c r="D958" s="24"/>
      <c r="E958" s="25"/>
      <c r="F958" s="12"/>
      <c r="G958" s="12"/>
      <c r="H958" s="25"/>
      <c r="I958" s="26" t="str">
        <f aca="false">IF(OR($B958="",$C958=""),"",$B958&amp;" ("&amp;DAY($C958)&amp;"."&amp;MONTH($C958)&amp;"."&amp;YEAR($C958)&amp;")")</f>
        <v/>
      </c>
      <c r="J958" s="14" t="str">
        <f aca="false">IF($C958="","",INT((Boshqaruv!$C$12-$C958)/365.25))</f>
        <v/>
      </c>
      <c r="K958" s="14" t="str">
        <f aca="false">IF($J958="","",IF($J958&lt;=14,"Ha","Yo'q"))</f>
        <v/>
      </c>
      <c r="L958" s="13"/>
      <c r="M958" s="13"/>
      <c r="N958" s="14" t="str">
        <f aca="false">IF($B958="","",IF(AND(OR($L958="",$L958&lt;=Boshqaruv!$C$12),OR($M958="",$M958&gt;Boshqaruv!$C$12)),"Ha",""))</f>
        <v/>
      </c>
      <c r="O958" s="25"/>
      <c r="P958" s="25"/>
      <c r="Q958" s="12"/>
      <c r="R958" s="13"/>
      <c r="S958" s="13"/>
      <c r="T958" s="14" t="str">
        <f aca="false">IF($B958="","",IF(AND($P958="Ha",$N958="Ha",OR($R958="",$R958&lt;=Boshqaruv!$C$12),OR($S958="",$S958&gt;Boshqaruv!$C$12)),"Ha",""))</f>
        <v/>
      </c>
      <c r="U958" s="13"/>
      <c r="V958" s="12"/>
      <c r="W958" s="14" t="str">
        <f aca="false">IF(OR($B958="",$C958=""),"",IF(COUNTIFS($B$5:$B$1804,$B958,$C$5:$C$1804,$C958)&gt;1,"Takror",""))</f>
        <v/>
      </c>
    </row>
    <row r="959" customFormat="false" ht="15" hidden="false" customHeight="false" outlineLevel="0" collapsed="false">
      <c r="A959" s="8" t="n">
        <v>955</v>
      </c>
      <c r="B959" s="12"/>
      <c r="C959" s="13"/>
      <c r="D959" s="24"/>
      <c r="E959" s="25"/>
      <c r="F959" s="12"/>
      <c r="G959" s="12"/>
      <c r="H959" s="25"/>
      <c r="I959" s="26" t="str">
        <f aca="false">IF(OR($B959="",$C959=""),"",$B959&amp;" ("&amp;DAY($C959)&amp;"."&amp;MONTH($C959)&amp;"."&amp;YEAR($C959)&amp;")")</f>
        <v/>
      </c>
      <c r="J959" s="14" t="str">
        <f aca="false">IF($C959="","",INT((Boshqaruv!$C$12-$C959)/365.25))</f>
        <v/>
      </c>
      <c r="K959" s="14" t="str">
        <f aca="false">IF($J959="","",IF($J959&lt;=14,"Ha","Yo'q"))</f>
        <v/>
      </c>
      <c r="L959" s="13"/>
      <c r="M959" s="13"/>
      <c r="N959" s="14" t="str">
        <f aca="false">IF($B959="","",IF(AND(OR($L959="",$L959&lt;=Boshqaruv!$C$12),OR($M959="",$M959&gt;Boshqaruv!$C$12)),"Ha",""))</f>
        <v/>
      </c>
      <c r="O959" s="25"/>
      <c r="P959" s="25"/>
      <c r="Q959" s="12"/>
      <c r="R959" s="13"/>
      <c r="S959" s="13"/>
      <c r="T959" s="14" t="str">
        <f aca="false">IF($B959="","",IF(AND($P959="Ha",$N959="Ha",OR($R959="",$R959&lt;=Boshqaruv!$C$12),OR($S959="",$S959&gt;Boshqaruv!$C$12)),"Ha",""))</f>
        <v/>
      </c>
      <c r="U959" s="13"/>
      <c r="V959" s="12"/>
      <c r="W959" s="14" t="str">
        <f aca="false">IF(OR($B959="",$C959=""),"",IF(COUNTIFS($B$5:$B$1804,$B959,$C$5:$C$1804,$C959)&gt;1,"Takror",""))</f>
        <v/>
      </c>
    </row>
    <row r="960" customFormat="false" ht="15" hidden="false" customHeight="false" outlineLevel="0" collapsed="false">
      <c r="A960" s="8" t="n">
        <v>956</v>
      </c>
      <c r="B960" s="12"/>
      <c r="C960" s="13"/>
      <c r="D960" s="24"/>
      <c r="E960" s="25"/>
      <c r="F960" s="12"/>
      <c r="G960" s="12"/>
      <c r="H960" s="25"/>
      <c r="I960" s="26" t="str">
        <f aca="false">IF(OR($B960="",$C960=""),"",$B960&amp;" ("&amp;DAY($C960)&amp;"."&amp;MONTH($C960)&amp;"."&amp;YEAR($C960)&amp;")")</f>
        <v/>
      </c>
      <c r="J960" s="14" t="str">
        <f aca="false">IF($C960="","",INT((Boshqaruv!$C$12-$C960)/365.25))</f>
        <v/>
      </c>
      <c r="K960" s="14" t="str">
        <f aca="false">IF($J960="","",IF($J960&lt;=14,"Ha","Yo'q"))</f>
        <v/>
      </c>
      <c r="L960" s="13"/>
      <c r="M960" s="13"/>
      <c r="N960" s="14" t="str">
        <f aca="false">IF($B960="","",IF(AND(OR($L960="",$L960&lt;=Boshqaruv!$C$12),OR($M960="",$M960&gt;Boshqaruv!$C$12)),"Ha",""))</f>
        <v/>
      </c>
      <c r="O960" s="25"/>
      <c r="P960" s="25"/>
      <c r="Q960" s="12"/>
      <c r="R960" s="13"/>
      <c r="S960" s="13"/>
      <c r="T960" s="14" t="str">
        <f aca="false">IF($B960="","",IF(AND($P960="Ha",$N960="Ha",OR($R960="",$R960&lt;=Boshqaruv!$C$12),OR($S960="",$S960&gt;Boshqaruv!$C$12)),"Ha",""))</f>
        <v/>
      </c>
      <c r="U960" s="13"/>
      <c r="V960" s="12"/>
      <c r="W960" s="14" t="str">
        <f aca="false">IF(OR($B960="",$C960=""),"",IF(COUNTIFS($B$5:$B$1804,$B960,$C$5:$C$1804,$C960)&gt;1,"Takror",""))</f>
        <v/>
      </c>
    </row>
    <row r="961" customFormat="false" ht="15" hidden="false" customHeight="false" outlineLevel="0" collapsed="false">
      <c r="A961" s="8" t="n">
        <v>957</v>
      </c>
      <c r="B961" s="12"/>
      <c r="C961" s="13"/>
      <c r="D961" s="24"/>
      <c r="E961" s="25"/>
      <c r="F961" s="12"/>
      <c r="G961" s="12"/>
      <c r="H961" s="25"/>
      <c r="I961" s="26" t="str">
        <f aca="false">IF(OR($B961="",$C961=""),"",$B961&amp;" ("&amp;DAY($C961)&amp;"."&amp;MONTH($C961)&amp;"."&amp;YEAR($C961)&amp;")")</f>
        <v/>
      </c>
      <c r="J961" s="14" t="str">
        <f aca="false">IF($C961="","",INT((Boshqaruv!$C$12-$C961)/365.25))</f>
        <v/>
      </c>
      <c r="K961" s="14" t="str">
        <f aca="false">IF($J961="","",IF($J961&lt;=14,"Ha","Yo'q"))</f>
        <v/>
      </c>
      <c r="L961" s="13"/>
      <c r="M961" s="13"/>
      <c r="N961" s="14" t="str">
        <f aca="false">IF($B961="","",IF(AND(OR($L961="",$L961&lt;=Boshqaruv!$C$12),OR($M961="",$M961&gt;Boshqaruv!$C$12)),"Ha",""))</f>
        <v/>
      </c>
      <c r="O961" s="25"/>
      <c r="P961" s="25"/>
      <c r="Q961" s="12"/>
      <c r="R961" s="13"/>
      <c r="S961" s="13"/>
      <c r="T961" s="14" t="str">
        <f aca="false">IF($B961="","",IF(AND($P961="Ha",$N961="Ha",OR($R961="",$R961&lt;=Boshqaruv!$C$12),OR($S961="",$S961&gt;Boshqaruv!$C$12)),"Ha",""))</f>
        <v/>
      </c>
      <c r="U961" s="13"/>
      <c r="V961" s="12"/>
      <c r="W961" s="14" t="str">
        <f aca="false">IF(OR($B961="",$C961=""),"",IF(COUNTIFS($B$5:$B$1804,$B961,$C$5:$C$1804,$C961)&gt;1,"Takror",""))</f>
        <v/>
      </c>
    </row>
    <row r="962" customFormat="false" ht="15" hidden="false" customHeight="false" outlineLevel="0" collapsed="false">
      <c r="A962" s="8" t="n">
        <v>958</v>
      </c>
      <c r="B962" s="12"/>
      <c r="C962" s="13"/>
      <c r="D962" s="24"/>
      <c r="E962" s="25"/>
      <c r="F962" s="12"/>
      <c r="G962" s="12"/>
      <c r="H962" s="25"/>
      <c r="I962" s="26" t="str">
        <f aca="false">IF(OR($B962="",$C962=""),"",$B962&amp;" ("&amp;DAY($C962)&amp;"."&amp;MONTH($C962)&amp;"."&amp;YEAR($C962)&amp;")")</f>
        <v/>
      </c>
      <c r="J962" s="14" t="str">
        <f aca="false">IF($C962="","",INT((Boshqaruv!$C$12-$C962)/365.25))</f>
        <v/>
      </c>
      <c r="K962" s="14" t="str">
        <f aca="false">IF($J962="","",IF($J962&lt;=14,"Ha","Yo'q"))</f>
        <v/>
      </c>
      <c r="L962" s="13"/>
      <c r="M962" s="13"/>
      <c r="N962" s="14" t="str">
        <f aca="false">IF($B962="","",IF(AND(OR($L962="",$L962&lt;=Boshqaruv!$C$12),OR($M962="",$M962&gt;Boshqaruv!$C$12)),"Ha",""))</f>
        <v/>
      </c>
      <c r="O962" s="25"/>
      <c r="P962" s="25"/>
      <c r="Q962" s="12"/>
      <c r="R962" s="13"/>
      <c r="S962" s="13"/>
      <c r="T962" s="14" t="str">
        <f aca="false">IF($B962="","",IF(AND($P962="Ha",$N962="Ha",OR($R962="",$R962&lt;=Boshqaruv!$C$12),OR($S962="",$S962&gt;Boshqaruv!$C$12)),"Ha",""))</f>
        <v/>
      </c>
      <c r="U962" s="13"/>
      <c r="V962" s="12"/>
      <c r="W962" s="14" t="str">
        <f aca="false">IF(OR($B962="",$C962=""),"",IF(COUNTIFS($B$5:$B$1804,$B962,$C$5:$C$1804,$C962)&gt;1,"Takror",""))</f>
        <v/>
      </c>
    </row>
    <row r="963" customFormat="false" ht="15" hidden="false" customHeight="false" outlineLevel="0" collapsed="false">
      <c r="A963" s="8" t="n">
        <v>959</v>
      </c>
      <c r="B963" s="12"/>
      <c r="C963" s="13"/>
      <c r="D963" s="24"/>
      <c r="E963" s="25"/>
      <c r="F963" s="12"/>
      <c r="G963" s="12"/>
      <c r="H963" s="25"/>
      <c r="I963" s="26" t="str">
        <f aca="false">IF(OR($B963="",$C963=""),"",$B963&amp;" ("&amp;DAY($C963)&amp;"."&amp;MONTH($C963)&amp;"."&amp;YEAR($C963)&amp;")")</f>
        <v/>
      </c>
      <c r="J963" s="14" t="str">
        <f aca="false">IF($C963="","",INT((Boshqaruv!$C$12-$C963)/365.25))</f>
        <v/>
      </c>
      <c r="K963" s="14" t="str">
        <f aca="false">IF($J963="","",IF($J963&lt;=14,"Ha","Yo'q"))</f>
        <v/>
      </c>
      <c r="L963" s="13"/>
      <c r="M963" s="13"/>
      <c r="N963" s="14" t="str">
        <f aca="false">IF($B963="","",IF(AND(OR($L963="",$L963&lt;=Boshqaruv!$C$12),OR($M963="",$M963&gt;Boshqaruv!$C$12)),"Ha",""))</f>
        <v/>
      </c>
      <c r="O963" s="25"/>
      <c r="P963" s="25"/>
      <c r="Q963" s="12"/>
      <c r="R963" s="13"/>
      <c r="S963" s="13"/>
      <c r="T963" s="14" t="str">
        <f aca="false">IF($B963="","",IF(AND($P963="Ha",$N963="Ha",OR($R963="",$R963&lt;=Boshqaruv!$C$12),OR($S963="",$S963&gt;Boshqaruv!$C$12)),"Ha",""))</f>
        <v/>
      </c>
      <c r="U963" s="13"/>
      <c r="V963" s="12"/>
      <c r="W963" s="14" t="str">
        <f aca="false">IF(OR($B963="",$C963=""),"",IF(COUNTIFS($B$5:$B$1804,$B963,$C$5:$C$1804,$C963)&gt;1,"Takror",""))</f>
        <v/>
      </c>
    </row>
    <row r="964" customFormat="false" ht="15" hidden="false" customHeight="false" outlineLevel="0" collapsed="false">
      <c r="A964" s="8" t="n">
        <v>960</v>
      </c>
      <c r="B964" s="12"/>
      <c r="C964" s="13"/>
      <c r="D964" s="24"/>
      <c r="E964" s="25"/>
      <c r="F964" s="12"/>
      <c r="G964" s="12"/>
      <c r="H964" s="25"/>
      <c r="I964" s="26" t="str">
        <f aca="false">IF(OR($B964="",$C964=""),"",$B964&amp;" ("&amp;DAY($C964)&amp;"."&amp;MONTH($C964)&amp;"."&amp;YEAR($C964)&amp;")")</f>
        <v/>
      </c>
      <c r="J964" s="14" t="str">
        <f aca="false">IF($C964="","",INT((Boshqaruv!$C$12-$C964)/365.25))</f>
        <v/>
      </c>
      <c r="K964" s="14" t="str">
        <f aca="false">IF($J964="","",IF($J964&lt;=14,"Ha","Yo'q"))</f>
        <v/>
      </c>
      <c r="L964" s="13"/>
      <c r="M964" s="13"/>
      <c r="N964" s="14" t="str">
        <f aca="false">IF($B964="","",IF(AND(OR($L964="",$L964&lt;=Boshqaruv!$C$12),OR($M964="",$M964&gt;Boshqaruv!$C$12)),"Ha",""))</f>
        <v/>
      </c>
      <c r="O964" s="25"/>
      <c r="P964" s="25"/>
      <c r="Q964" s="12"/>
      <c r="R964" s="13"/>
      <c r="S964" s="13"/>
      <c r="T964" s="14" t="str">
        <f aca="false">IF($B964="","",IF(AND($P964="Ha",$N964="Ha",OR($R964="",$R964&lt;=Boshqaruv!$C$12),OR($S964="",$S964&gt;Boshqaruv!$C$12)),"Ha",""))</f>
        <v/>
      </c>
      <c r="U964" s="13"/>
      <c r="V964" s="12"/>
      <c r="W964" s="14" t="str">
        <f aca="false">IF(OR($B964="",$C964=""),"",IF(COUNTIFS($B$5:$B$1804,$B964,$C$5:$C$1804,$C964)&gt;1,"Takror",""))</f>
        <v/>
      </c>
    </row>
    <row r="965" customFormat="false" ht="15" hidden="false" customHeight="false" outlineLevel="0" collapsed="false">
      <c r="A965" s="8" t="n">
        <v>961</v>
      </c>
      <c r="B965" s="12"/>
      <c r="C965" s="13"/>
      <c r="D965" s="24"/>
      <c r="E965" s="25"/>
      <c r="F965" s="12"/>
      <c r="G965" s="12"/>
      <c r="H965" s="25"/>
      <c r="I965" s="26" t="str">
        <f aca="false">IF(OR($B965="",$C965=""),"",$B965&amp;" ("&amp;DAY($C965)&amp;"."&amp;MONTH($C965)&amp;"."&amp;YEAR($C965)&amp;")")</f>
        <v/>
      </c>
      <c r="J965" s="14" t="str">
        <f aca="false">IF($C965="","",INT((Boshqaruv!$C$12-$C965)/365.25))</f>
        <v/>
      </c>
      <c r="K965" s="14" t="str">
        <f aca="false">IF($J965="","",IF($J965&lt;=14,"Ha","Yo'q"))</f>
        <v/>
      </c>
      <c r="L965" s="13"/>
      <c r="M965" s="13"/>
      <c r="N965" s="14" t="str">
        <f aca="false">IF($B965="","",IF(AND(OR($L965="",$L965&lt;=Boshqaruv!$C$12),OR($M965="",$M965&gt;Boshqaruv!$C$12)),"Ha",""))</f>
        <v/>
      </c>
      <c r="O965" s="25"/>
      <c r="P965" s="25"/>
      <c r="Q965" s="12"/>
      <c r="R965" s="13"/>
      <c r="S965" s="13"/>
      <c r="T965" s="14" t="str">
        <f aca="false">IF($B965="","",IF(AND($P965="Ha",$N965="Ha",OR($R965="",$R965&lt;=Boshqaruv!$C$12),OR($S965="",$S965&gt;Boshqaruv!$C$12)),"Ha",""))</f>
        <v/>
      </c>
      <c r="U965" s="13"/>
      <c r="V965" s="12"/>
      <c r="W965" s="14" t="str">
        <f aca="false">IF(OR($B965="",$C965=""),"",IF(COUNTIFS($B$5:$B$1804,$B965,$C$5:$C$1804,$C965)&gt;1,"Takror",""))</f>
        <v/>
      </c>
    </row>
    <row r="966" customFormat="false" ht="15" hidden="false" customHeight="false" outlineLevel="0" collapsed="false">
      <c r="A966" s="8" t="n">
        <v>962</v>
      </c>
      <c r="B966" s="12"/>
      <c r="C966" s="13"/>
      <c r="D966" s="24"/>
      <c r="E966" s="25"/>
      <c r="F966" s="12"/>
      <c r="G966" s="12"/>
      <c r="H966" s="25"/>
      <c r="I966" s="26" t="str">
        <f aca="false">IF(OR($B966="",$C966=""),"",$B966&amp;" ("&amp;DAY($C966)&amp;"."&amp;MONTH($C966)&amp;"."&amp;YEAR($C966)&amp;")")</f>
        <v/>
      </c>
      <c r="J966" s="14" t="str">
        <f aca="false">IF($C966="","",INT((Boshqaruv!$C$12-$C966)/365.25))</f>
        <v/>
      </c>
      <c r="K966" s="14" t="str">
        <f aca="false">IF($J966="","",IF($J966&lt;=14,"Ha","Yo'q"))</f>
        <v/>
      </c>
      <c r="L966" s="13"/>
      <c r="M966" s="13"/>
      <c r="N966" s="14" t="str">
        <f aca="false">IF($B966="","",IF(AND(OR($L966="",$L966&lt;=Boshqaruv!$C$12),OR($M966="",$M966&gt;Boshqaruv!$C$12)),"Ha",""))</f>
        <v/>
      </c>
      <c r="O966" s="25"/>
      <c r="P966" s="25"/>
      <c r="Q966" s="12"/>
      <c r="R966" s="13"/>
      <c r="S966" s="13"/>
      <c r="T966" s="14" t="str">
        <f aca="false">IF($B966="","",IF(AND($P966="Ha",$N966="Ha",OR($R966="",$R966&lt;=Boshqaruv!$C$12),OR($S966="",$S966&gt;Boshqaruv!$C$12)),"Ha",""))</f>
        <v/>
      </c>
      <c r="U966" s="13"/>
      <c r="V966" s="12"/>
      <c r="W966" s="14" t="str">
        <f aca="false">IF(OR($B966="",$C966=""),"",IF(COUNTIFS($B$5:$B$1804,$B966,$C$5:$C$1804,$C966)&gt;1,"Takror",""))</f>
        <v/>
      </c>
    </row>
    <row r="967" customFormat="false" ht="15" hidden="false" customHeight="false" outlineLevel="0" collapsed="false">
      <c r="A967" s="8" t="n">
        <v>963</v>
      </c>
      <c r="B967" s="12"/>
      <c r="C967" s="13"/>
      <c r="D967" s="24"/>
      <c r="E967" s="25"/>
      <c r="F967" s="12"/>
      <c r="G967" s="12"/>
      <c r="H967" s="25"/>
      <c r="I967" s="26" t="str">
        <f aca="false">IF(OR($B967="",$C967=""),"",$B967&amp;" ("&amp;DAY($C967)&amp;"."&amp;MONTH($C967)&amp;"."&amp;YEAR($C967)&amp;")")</f>
        <v/>
      </c>
      <c r="J967" s="14" t="str">
        <f aca="false">IF($C967="","",INT((Boshqaruv!$C$12-$C967)/365.25))</f>
        <v/>
      </c>
      <c r="K967" s="14" t="str">
        <f aca="false">IF($J967="","",IF($J967&lt;=14,"Ha","Yo'q"))</f>
        <v/>
      </c>
      <c r="L967" s="13"/>
      <c r="M967" s="13"/>
      <c r="N967" s="14" t="str">
        <f aca="false">IF($B967="","",IF(AND(OR($L967="",$L967&lt;=Boshqaruv!$C$12),OR($M967="",$M967&gt;Boshqaruv!$C$12)),"Ha",""))</f>
        <v/>
      </c>
      <c r="O967" s="25"/>
      <c r="P967" s="25"/>
      <c r="Q967" s="12"/>
      <c r="R967" s="13"/>
      <c r="S967" s="13"/>
      <c r="T967" s="14" t="str">
        <f aca="false">IF($B967="","",IF(AND($P967="Ha",$N967="Ha",OR($R967="",$R967&lt;=Boshqaruv!$C$12),OR($S967="",$S967&gt;Boshqaruv!$C$12)),"Ha",""))</f>
        <v/>
      </c>
      <c r="U967" s="13"/>
      <c r="V967" s="12"/>
      <c r="W967" s="14" t="str">
        <f aca="false">IF(OR($B967="",$C967=""),"",IF(COUNTIFS($B$5:$B$1804,$B967,$C$5:$C$1804,$C967)&gt;1,"Takror",""))</f>
        <v/>
      </c>
    </row>
    <row r="968" customFormat="false" ht="15" hidden="false" customHeight="false" outlineLevel="0" collapsed="false">
      <c r="A968" s="8" t="n">
        <v>964</v>
      </c>
      <c r="B968" s="12"/>
      <c r="C968" s="13"/>
      <c r="D968" s="24"/>
      <c r="E968" s="25"/>
      <c r="F968" s="12"/>
      <c r="G968" s="12"/>
      <c r="H968" s="25"/>
      <c r="I968" s="26" t="str">
        <f aca="false">IF(OR($B968="",$C968=""),"",$B968&amp;" ("&amp;DAY($C968)&amp;"."&amp;MONTH($C968)&amp;"."&amp;YEAR($C968)&amp;")")</f>
        <v/>
      </c>
      <c r="J968" s="14" t="str">
        <f aca="false">IF($C968="","",INT((Boshqaruv!$C$12-$C968)/365.25))</f>
        <v/>
      </c>
      <c r="K968" s="14" t="str">
        <f aca="false">IF($J968="","",IF($J968&lt;=14,"Ha","Yo'q"))</f>
        <v/>
      </c>
      <c r="L968" s="13"/>
      <c r="M968" s="13"/>
      <c r="N968" s="14" t="str">
        <f aca="false">IF($B968="","",IF(AND(OR($L968="",$L968&lt;=Boshqaruv!$C$12),OR($M968="",$M968&gt;Boshqaruv!$C$12)),"Ha",""))</f>
        <v/>
      </c>
      <c r="O968" s="25"/>
      <c r="P968" s="25"/>
      <c r="Q968" s="12"/>
      <c r="R968" s="13"/>
      <c r="S968" s="13"/>
      <c r="T968" s="14" t="str">
        <f aca="false">IF($B968="","",IF(AND($P968="Ha",$N968="Ha",OR($R968="",$R968&lt;=Boshqaruv!$C$12),OR($S968="",$S968&gt;Boshqaruv!$C$12)),"Ha",""))</f>
        <v/>
      </c>
      <c r="U968" s="13"/>
      <c r="V968" s="12"/>
      <c r="W968" s="14" t="str">
        <f aca="false">IF(OR($B968="",$C968=""),"",IF(COUNTIFS($B$5:$B$1804,$B968,$C$5:$C$1804,$C968)&gt;1,"Takror",""))</f>
        <v/>
      </c>
    </row>
    <row r="969" customFormat="false" ht="15" hidden="false" customHeight="false" outlineLevel="0" collapsed="false">
      <c r="A969" s="8" t="n">
        <v>965</v>
      </c>
      <c r="B969" s="12"/>
      <c r="C969" s="13"/>
      <c r="D969" s="24"/>
      <c r="E969" s="25"/>
      <c r="F969" s="12"/>
      <c r="G969" s="12"/>
      <c r="H969" s="25"/>
      <c r="I969" s="26" t="str">
        <f aca="false">IF(OR($B969="",$C969=""),"",$B969&amp;" ("&amp;DAY($C969)&amp;"."&amp;MONTH($C969)&amp;"."&amp;YEAR($C969)&amp;")")</f>
        <v/>
      </c>
      <c r="J969" s="14" t="str">
        <f aca="false">IF($C969="","",INT((Boshqaruv!$C$12-$C969)/365.25))</f>
        <v/>
      </c>
      <c r="K969" s="14" t="str">
        <f aca="false">IF($J969="","",IF($J969&lt;=14,"Ha","Yo'q"))</f>
        <v/>
      </c>
      <c r="L969" s="13"/>
      <c r="M969" s="13"/>
      <c r="N969" s="14" t="str">
        <f aca="false">IF($B969="","",IF(AND(OR($L969="",$L969&lt;=Boshqaruv!$C$12),OR($M969="",$M969&gt;Boshqaruv!$C$12)),"Ha",""))</f>
        <v/>
      </c>
      <c r="O969" s="25"/>
      <c r="P969" s="25"/>
      <c r="Q969" s="12"/>
      <c r="R969" s="13"/>
      <c r="S969" s="13"/>
      <c r="T969" s="14" t="str">
        <f aca="false">IF($B969="","",IF(AND($P969="Ha",$N969="Ha",OR($R969="",$R969&lt;=Boshqaruv!$C$12),OR($S969="",$S969&gt;Boshqaruv!$C$12)),"Ha",""))</f>
        <v/>
      </c>
      <c r="U969" s="13"/>
      <c r="V969" s="12"/>
      <c r="W969" s="14" t="str">
        <f aca="false">IF(OR($B969="",$C969=""),"",IF(COUNTIFS($B$5:$B$1804,$B969,$C$5:$C$1804,$C969)&gt;1,"Takror",""))</f>
        <v/>
      </c>
    </row>
    <row r="970" customFormat="false" ht="15" hidden="false" customHeight="false" outlineLevel="0" collapsed="false">
      <c r="A970" s="8" t="n">
        <v>966</v>
      </c>
      <c r="B970" s="12"/>
      <c r="C970" s="13"/>
      <c r="D970" s="24"/>
      <c r="E970" s="25"/>
      <c r="F970" s="12"/>
      <c r="G970" s="12"/>
      <c r="H970" s="25"/>
      <c r="I970" s="26" t="str">
        <f aca="false">IF(OR($B970="",$C970=""),"",$B970&amp;" ("&amp;DAY($C970)&amp;"."&amp;MONTH($C970)&amp;"."&amp;YEAR($C970)&amp;")")</f>
        <v/>
      </c>
      <c r="J970" s="14" t="str">
        <f aca="false">IF($C970="","",INT((Boshqaruv!$C$12-$C970)/365.25))</f>
        <v/>
      </c>
      <c r="K970" s="14" t="str">
        <f aca="false">IF($J970="","",IF($J970&lt;=14,"Ha","Yo'q"))</f>
        <v/>
      </c>
      <c r="L970" s="13"/>
      <c r="M970" s="13"/>
      <c r="N970" s="14" t="str">
        <f aca="false">IF($B970="","",IF(AND(OR($L970="",$L970&lt;=Boshqaruv!$C$12),OR($M970="",$M970&gt;Boshqaruv!$C$12)),"Ha",""))</f>
        <v/>
      </c>
      <c r="O970" s="25"/>
      <c r="P970" s="25"/>
      <c r="Q970" s="12"/>
      <c r="R970" s="13"/>
      <c r="S970" s="13"/>
      <c r="T970" s="14" t="str">
        <f aca="false">IF($B970="","",IF(AND($P970="Ha",$N970="Ha",OR($R970="",$R970&lt;=Boshqaruv!$C$12),OR($S970="",$S970&gt;Boshqaruv!$C$12)),"Ha",""))</f>
        <v/>
      </c>
      <c r="U970" s="13"/>
      <c r="V970" s="12"/>
      <c r="W970" s="14" t="str">
        <f aca="false">IF(OR($B970="",$C970=""),"",IF(COUNTIFS($B$5:$B$1804,$B970,$C$5:$C$1804,$C970)&gt;1,"Takror",""))</f>
        <v/>
      </c>
    </row>
    <row r="971" customFormat="false" ht="15" hidden="false" customHeight="false" outlineLevel="0" collapsed="false">
      <c r="A971" s="8" t="n">
        <v>967</v>
      </c>
      <c r="B971" s="12"/>
      <c r="C971" s="13"/>
      <c r="D971" s="24"/>
      <c r="E971" s="25"/>
      <c r="F971" s="12"/>
      <c r="G971" s="12"/>
      <c r="H971" s="25"/>
      <c r="I971" s="26" t="str">
        <f aca="false">IF(OR($B971="",$C971=""),"",$B971&amp;" ("&amp;DAY($C971)&amp;"."&amp;MONTH($C971)&amp;"."&amp;YEAR($C971)&amp;")")</f>
        <v/>
      </c>
      <c r="J971" s="14" t="str">
        <f aca="false">IF($C971="","",INT((Boshqaruv!$C$12-$C971)/365.25))</f>
        <v/>
      </c>
      <c r="K971" s="14" t="str">
        <f aca="false">IF($J971="","",IF($J971&lt;=14,"Ha","Yo'q"))</f>
        <v/>
      </c>
      <c r="L971" s="13"/>
      <c r="M971" s="13"/>
      <c r="N971" s="14" t="str">
        <f aca="false">IF($B971="","",IF(AND(OR($L971="",$L971&lt;=Boshqaruv!$C$12),OR($M971="",$M971&gt;Boshqaruv!$C$12)),"Ha",""))</f>
        <v/>
      </c>
      <c r="O971" s="25"/>
      <c r="P971" s="25"/>
      <c r="Q971" s="12"/>
      <c r="R971" s="13"/>
      <c r="S971" s="13"/>
      <c r="T971" s="14" t="str">
        <f aca="false">IF($B971="","",IF(AND($P971="Ha",$N971="Ha",OR($R971="",$R971&lt;=Boshqaruv!$C$12),OR($S971="",$S971&gt;Boshqaruv!$C$12)),"Ha",""))</f>
        <v/>
      </c>
      <c r="U971" s="13"/>
      <c r="V971" s="12"/>
      <c r="W971" s="14" t="str">
        <f aca="false">IF(OR($B971="",$C971=""),"",IF(COUNTIFS($B$5:$B$1804,$B971,$C$5:$C$1804,$C971)&gt;1,"Takror",""))</f>
        <v/>
      </c>
    </row>
    <row r="972" customFormat="false" ht="15" hidden="false" customHeight="false" outlineLevel="0" collapsed="false">
      <c r="A972" s="8" t="n">
        <v>968</v>
      </c>
      <c r="B972" s="12"/>
      <c r="C972" s="13"/>
      <c r="D972" s="24"/>
      <c r="E972" s="25"/>
      <c r="F972" s="12"/>
      <c r="G972" s="12"/>
      <c r="H972" s="25"/>
      <c r="I972" s="26" t="str">
        <f aca="false">IF(OR($B972="",$C972=""),"",$B972&amp;" ("&amp;DAY($C972)&amp;"."&amp;MONTH($C972)&amp;"."&amp;YEAR($C972)&amp;")")</f>
        <v/>
      </c>
      <c r="J972" s="14" t="str">
        <f aca="false">IF($C972="","",INT((Boshqaruv!$C$12-$C972)/365.25))</f>
        <v/>
      </c>
      <c r="K972" s="14" t="str">
        <f aca="false">IF($J972="","",IF($J972&lt;=14,"Ha","Yo'q"))</f>
        <v/>
      </c>
      <c r="L972" s="13"/>
      <c r="M972" s="13"/>
      <c r="N972" s="14" t="str">
        <f aca="false">IF($B972="","",IF(AND(OR($L972="",$L972&lt;=Boshqaruv!$C$12),OR($M972="",$M972&gt;Boshqaruv!$C$12)),"Ha",""))</f>
        <v/>
      </c>
      <c r="O972" s="25"/>
      <c r="P972" s="25"/>
      <c r="Q972" s="12"/>
      <c r="R972" s="13"/>
      <c r="S972" s="13"/>
      <c r="T972" s="14" t="str">
        <f aca="false">IF($B972="","",IF(AND($P972="Ha",$N972="Ha",OR($R972="",$R972&lt;=Boshqaruv!$C$12),OR($S972="",$S972&gt;Boshqaruv!$C$12)),"Ha",""))</f>
        <v/>
      </c>
      <c r="U972" s="13"/>
      <c r="V972" s="12"/>
      <c r="W972" s="14" t="str">
        <f aca="false">IF(OR($B972="",$C972=""),"",IF(COUNTIFS($B$5:$B$1804,$B972,$C$5:$C$1804,$C972)&gt;1,"Takror",""))</f>
        <v/>
      </c>
    </row>
    <row r="973" customFormat="false" ht="15" hidden="false" customHeight="false" outlineLevel="0" collapsed="false">
      <c r="A973" s="8" t="n">
        <v>969</v>
      </c>
      <c r="B973" s="12"/>
      <c r="C973" s="13"/>
      <c r="D973" s="24"/>
      <c r="E973" s="25"/>
      <c r="F973" s="12"/>
      <c r="G973" s="12"/>
      <c r="H973" s="25"/>
      <c r="I973" s="26" t="str">
        <f aca="false">IF(OR($B973="",$C973=""),"",$B973&amp;" ("&amp;DAY($C973)&amp;"."&amp;MONTH($C973)&amp;"."&amp;YEAR($C973)&amp;")")</f>
        <v/>
      </c>
      <c r="J973" s="14" t="str">
        <f aca="false">IF($C973="","",INT((Boshqaruv!$C$12-$C973)/365.25))</f>
        <v/>
      </c>
      <c r="K973" s="14" t="str">
        <f aca="false">IF($J973="","",IF($J973&lt;=14,"Ha","Yo'q"))</f>
        <v/>
      </c>
      <c r="L973" s="13"/>
      <c r="M973" s="13"/>
      <c r="N973" s="14" t="str">
        <f aca="false">IF($B973="","",IF(AND(OR($L973="",$L973&lt;=Boshqaruv!$C$12),OR($M973="",$M973&gt;Boshqaruv!$C$12)),"Ha",""))</f>
        <v/>
      </c>
      <c r="O973" s="25"/>
      <c r="P973" s="25"/>
      <c r="Q973" s="12"/>
      <c r="R973" s="13"/>
      <c r="S973" s="13"/>
      <c r="T973" s="14" t="str">
        <f aca="false">IF($B973="","",IF(AND($P973="Ha",$N973="Ha",OR($R973="",$R973&lt;=Boshqaruv!$C$12),OR($S973="",$S973&gt;Boshqaruv!$C$12)),"Ha",""))</f>
        <v/>
      </c>
      <c r="U973" s="13"/>
      <c r="V973" s="12"/>
      <c r="W973" s="14" t="str">
        <f aca="false">IF(OR($B973="",$C973=""),"",IF(COUNTIFS($B$5:$B$1804,$B973,$C$5:$C$1804,$C973)&gt;1,"Takror",""))</f>
        <v/>
      </c>
    </row>
    <row r="974" customFormat="false" ht="15" hidden="false" customHeight="false" outlineLevel="0" collapsed="false">
      <c r="A974" s="8" t="n">
        <v>970</v>
      </c>
      <c r="B974" s="12"/>
      <c r="C974" s="13"/>
      <c r="D974" s="24"/>
      <c r="E974" s="25"/>
      <c r="F974" s="12"/>
      <c r="G974" s="12"/>
      <c r="H974" s="25"/>
      <c r="I974" s="26" t="str">
        <f aca="false">IF(OR($B974="",$C974=""),"",$B974&amp;" ("&amp;DAY($C974)&amp;"."&amp;MONTH($C974)&amp;"."&amp;YEAR($C974)&amp;")")</f>
        <v/>
      </c>
      <c r="J974" s="14" t="str">
        <f aca="false">IF($C974="","",INT((Boshqaruv!$C$12-$C974)/365.25))</f>
        <v/>
      </c>
      <c r="K974" s="14" t="str">
        <f aca="false">IF($J974="","",IF($J974&lt;=14,"Ha","Yo'q"))</f>
        <v/>
      </c>
      <c r="L974" s="13"/>
      <c r="M974" s="13"/>
      <c r="N974" s="14" t="str">
        <f aca="false">IF($B974="","",IF(AND(OR($L974="",$L974&lt;=Boshqaruv!$C$12),OR($M974="",$M974&gt;Boshqaruv!$C$12)),"Ha",""))</f>
        <v/>
      </c>
      <c r="O974" s="25"/>
      <c r="P974" s="25"/>
      <c r="Q974" s="12"/>
      <c r="R974" s="13"/>
      <c r="S974" s="13"/>
      <c r="T974" s="14" t="str">
        <f aca="false">IF($B974="","",IF(AND($P974="Ha",$N974="Ha",OR($R974="",$R974&lt;=Boshqaruv!$C$12),OR($S974="",$S974&gt;Boshqaruv!$C$12)),"Ha",""))</f>
        <v/>
      </c>
      <c r="U974" s="13"/>
      <c r="V974" s="12"/>
      <c r="W974" s="14" t="str">
        <f aca="false">IF(OR($B974="",$C974=""),"",IF(COUNTIFS($B$5:$B$1804,$B974,$C$5:$C$1804,$C974)&gt;1,"Takror",""))</f>
        <v/>
      </c>
    </row>
    <row r="975" customFormat="false" ht="15" hidden="false" customHeight="false" outlineLevel="0" collapsed="false">
      <c r="A975" s="8" t="n">
        <v>971</v>
      </c>
      <c r="B975" s="12"/>
      <c r="C975" s="13"/>
      <c r="D975" s="24"/>
      <c r="E975" s="25"/>
      <c r="F975" s="12"/>
      <c r="G975" s="12"/>
      <c r="H975" s="25"/>
      <c r="I975" s="26" t="str">
        <f aca="false">IF(OR($B975="",$C975=""),"",$B975&amp;" ("&amp;DAY($C975)&amp;"."&amp;MONTH($C975)&amp;"."&amp;YEAR($C975)&amp;")")</f>
        <v/>
      </c>
      <c r="J975" s="14" t="str">
        <f aca="false">IF($C975="","",INT((Boshqaruv!$C$12-$C975)/365.25))</f>
        <v/>
      </c>
      <c r="K975" s="14" t="str">
        <f aca="false">IF($J975="","",IF($J975&lt;=14,"Ha","Yo'q"))</f>
        <v/>
      </c>
      <c r="L975" s="13"/>
      <c r="M975" s="13"/>
      <c r="N975" s="14" t="str">
        <f aca="false">IF($B975="","",IF(AND(OR($L975="",$L975&lt;=Boshqaruv!$C$12),OR($M975="",$M975&gt;Boshqaruv!$C$12)),"Ha",""))</f>
        <v/>
      </c>
      <c r="O975" s="25"/>
      <c r="P975" s="25"/>
      <c r="Q975" s="12"/>
      <c r="R975" s="13"/>
      <c r="S975" s="13"/>
      <c r="T975" s="14" t="str">
        <f aca="false">IF($B975="","",IF(AND($P975="Ha",$N975="Ha",OR($R975="",$R975&lt;=Boshqaruv!$C$12),OR($S975="",$S975&gt;Boshqaruv!$C$12)),"Ha",""))</f>
        <v/>
      </c>
      <c r="U975" s="13"/>
      <c r="V975" s="12"/>
      <c r="W975" s="14" t="str">
        <f aca="false">IF(OR($B975="",$C975=""),"",IF(COUNTIFS($B$5:$B$1804,$B975,$C$5:$C$1804,$C975)&gt;1,"Takror",""))</f>
        <v/>
      </c>
    </row>
    <row r="976" customFormat="false" ht="15" hidden="false" customHeight="false" outlineLevel="0" collapsed="false">
      <c r="A976" s="8" t="n">
        <v>972</v>
      </c>
      <c r="B976" s="12"/>
      <c r="C976" s="13"/>
      <c r="D976" s="24"/>
      <c r="E976" s="25"/>
      <c r="F976" s="12"/>
      <c r="G976" s="12"/>
      <c r="H976" s="25"/>
      <c r="I976" s="26" t="str">
        <f aca="false">IF(OR($B976="",$C976=""),"",$B976&amp;" ("&amp;DAY($C976)&amp;"."&amp;MONTH($C976)&amp;"."&amp;YEAR($C976)&amp;")")</f>
        <v/>
      </c>
      <c r="J976" s="14" t="str">
        <f aca="false">IF($C976="","",INT((Boshqaruv!$C$12-$C976)/365.25))</f>
        <v/>
      </c>
      <c r="K976" s="14" t="str">
        <f aca="false">IF($J976="","",IF($J976&lt;=14,"Ha","Yo'q"))</f>
        <v/>
      </c>
      <c r="L976" s="13"/>
      <c r="M976" s="13"/>
      <c r="N976" s="14" t="str">
        <f aca="false">IF($B976="","",IF(AND(OR($L976="",$L976&lt;=Boshqaruv!$C$12),OR($M976="",$M976&gt;Boshqaruv!$C$12)),"Ha",""))</f>
        <v/>
      </c>
      <c r="O976" s="25"/>
      <c r="P976" s="25"/>
      <c r="Q976" s="12"/>
      <c r="R976" s="13"/>
      <c r="S976" s="13"/>
      <c r="T976" s="14" t="str">
        <f aca="false">IF($B976="","",IF(AND($P976="Ha",$N976="Ha",OR($R976="",$R976&lt;=Boshqaruv!$C$12),OR($S976="",$S976&gt;Boshqaruv!$C$12)),"Ha",""))</f>
        <v/>
      </c>
      <c r="U976" s="13"/>
      <c r="V976" s="12"/>
      <c r="W976" s="14" t="str">
        <f aca="false">IF(OR($B976="",$C976=""),"",IF(COUNTIFS($B$5:$B$1804,$B976,$C$5:$C$1804,$C976)&gt;1,"Takror",""))</f>
        <v/>
      </c>
    </row>
    <row r="977" customFormat="false" ht="15" hidden="false" customHeight="false" outlineLevel="0" collapsed="false">
      <c r="A977" s="8" t="n">
        <v>973</v>
      </c>
      <c r="B977" s="12"/>
      <c r="C977" s="13"/>
      <c r="D977" s="24"/>
      <c r="E977" s="25"/>
      <c r="F977" s="12"/>
      <c r="G977" s="12"/>
      <c r="H977" s="25"/>
      <c r="I977" s="26" t="str">
        <f aca="false">IF(OR($B977="",$C977=""),"",$B977&amp;" ("&amp;DAY($C977)&amp;"."&amp;MONTH($C977)&amp;"."&amp;YEAR($C977)&amp;")")</f>
        <v/>
      </c>
      <c r="J977" s="14" t="str">
        <f aca="false">IF($C977="","",INT((Boshqaruv!$C$12-$C977)/365.25))</f>
        <v/>
      </c>
      <c r="K977" s="14" t="str">
        <f aca="false">IF($J977="","",IF($J977&lt;=14,"Ha","Yo'q"))</f>
        <v/>
      </c>
      <c r="L977" s="13"/>
      <c r="M977" s="13"/>
      <c r="N977" s="14" t="str">
        <f aca="false">IF($B977="","",IF(AND(OR($L977="",$L977&lt;=Boshqaruv!$C$12),OR($M977="",$M977&gt;Boshqaruv!$C$12)),"Ha",""))</f>
        <v/>
      </c>
      <c r="O977" s="25"/>
      <c r="P977" s="25"/>
      <c r="Q977" s="12"/>
      <c r="R977" s="13"/>
      <c r="S977" s="13"/>
      <c r="T977" s="14" t="str">
        <f aca="false">IF($B977="","",IF(AND($P977="Ha",$N977="Ha",OR($R977="",$R977&lt;=Boshqaruv!$C$12),OR($S977="",$S977&gt;Boshqaruv!$C$12)),"Ha",""))</f>
        <v/>
      </c>
      <c r="U977" s="13"/>
      <c r="V977" s="12"/>
      <c r="W977" s="14" t="str">
        <f aca="false">IF(OR($B977="",$C977=""),"",IF(COUNTIFS($B$5:$B$1804,$B977,$C$5:$C$1804,$C977)&gt;1,"Takror",""))</f>
        <v/>
      </c>
    </row>
    <row r="978" customFormat="false" ht="15" hidden="false" customHeight="false" outlineLevel="0" collapsed="false">
      <c r="A978" s="8" t="n">
        <v>974</v>
      </c>
      <c r="B978" s="12"/>
      <c r="C978" s="13"/>
      <c r="D978" s="24"/>
      <c r="E978" s="25"/>
      <c r="F978" s="12"/>
      <c r="G978" s="12"/>
      <c r="H978" s="25"/>
      <c r="I978" s="26" t="str">
        <f aca="false">IF(OR($B978="",$C978=""),"",$B978&amp;" ("&amp;DAY($C978)&amp;"."&amp;MONTH($C978)&amp;"."&amp;YEAR($C978)&amp;")")</f>
        <v/>
      </c>
      <c r="J978" s="14" t="str">
        <f aca="false">IF($C978="","",INT((Boshqaruv!$C$12-$C978)/365.25))</f>
        <v/>
      </c>
      <c r="K978" s="14" t="str">
        <f aca="false">IF($J978="","",IF($J978&lt;=14,"Ha","Yo'q"))</f>
        <v/>
      </c>
      <c r="L978" s="13"/>
      <c r="M978" s="13"/>
      <c r="N978" s="14" t="str">
        <f aca="false">IF($B978="","",IF(AND(OR($L978="",$L978&lt;=Boshqaruv!$C$12),OR($M978="",$M978&gt;Boshqaruv!$C$12)),"Ha",""))</f>
        <v/>
      </c>
      <c r="O978" s="25"/>
      <c r="P978" s="25"/>
      <c r="Q978" s="12"/>
      <c r="R978" s="13"/>
      <c r="S978" s="13"/>
      <c r="T978" s="14" t="str">
        <f aca="false">IF($B978="","",IF(AND($P978="Ha",$N978="Ha",OR($R978="",$R978&lt;=Boshqaruv!$C$12),OR($S978="",$S978&gt;Boshqaruv!$C$12)),"Ha",""))</f>
        <v/>
      </c>
      <c r="U978" s="13"/>
      <c r="V978" s="12"/>
      <c r="W978" s="14" t="str">
        <f aca="false">IF(OR($B978="",$C978=""),"",IF(COUNTIFS($B$5:$B$1804,$B978,$C$5:$C$1804,$C978)&gt;1,"Takror",""))</f>
        <v/>
      </c>
    </row>
    <row r="979" customFormat="false" ht="15" hidden="false" customHeight="false" outlineLevel="0" collapsed="false">
      <c r="A979" s="8" t="n">
        <v>975</v>
      </c>
      <c r="B979" s="12"/>
      <c r="C979" s="13"/>
      <c r="D979" s="24"/>
      <c r="E979" s="25"/>
      <c r="F979" s="12"/>
      <c r="G979" s="12"/>
      <c r="H979" s="25"/>
      <c r="I979" s="26" t="str">
        <f aca="false">IF(OR($B979="",$C979=""),"",$B979&amp;" ("&amp;DAY($C979)&amp;"."&amp;MONTH($C979)&amp;"."&amp;YEAR($C979)&amp;")")</f>
        <v/>
      </c>
      <c r="J979" s="14" t="str">
        <f aca="false">IF($C979="","",INT((Boshqaruv!$C$12-$C979)/365.25))</f>
        <v/>
      </c>
      <c r="K979" s="14" t="str">
        <f aca="false">IF($J979="","",IF($J979&lt;=14,"Ha","Yo'q"))</f>
        <v/>
      </c>
      <c r="L979" s="13"/>
      <c r="M979" s="13"/>
      <c r="N979" s="14" t="str">
        <f aca="false">IF($B979="","",IF(AND(OR($L979="",$L979&lt;=Boshqaruv!$C$12),OR($M979="",$M979&gt;Boshqaruv!$C$12)),"Ha",""))</f>
        <v/>
      </c>
      <c r="O979" s="25"/>
      <c r="P979" s="25"/>
      <c r="Q979" s="12"/>
      <c r="R979" s="13"/>
      <c r="S979" s="13"/>
      <c r="T979" s="14" t="str">
        <f aca="false">IF($B979="","",IF(AND($P979="Ha",$N979="Ha",OR($R979="",$R979&lt;=Boshqaruv!$C$12),OR($S979="",$S979&gt;Boshqaruv!$C$12)),"Ha",""))</f>
        <v/>
      </c>
      <c r="U979" s="13"/>
      <c r="V979" s="12"/>
      <c r="W979" s="14" t="str">
        <f aca="false">IF(OR($B979="",$C979=""),"",IF(COUNTIFS($B$5:$B$1804,$B979,$C$5:$C$1804,$C979)&gt;1,"Takror",""))</f>
        <v/>
      </c>
    </row>
    <row r="980" customFormat="false" ht="15" hidden="false" customHeight="false" outlineLevel="0" collapsed="false">
      <c r="A980" s="8" t="n">
        <v>976</v>
      </c>
      <c r="B980" s="12"/>
      <c r="C980" s="13"/>
      <c r="D980" s="24"/>
      <c r="E980" s="25"/>
      <c r="F980" s="12"/>
      <c r="G980" s="12"/>
      <c r="H980" s="25"/>
      <c r="I980" s="26" t="str">
        <f aca="false">IF(OR($B980="",$C980=""),"",$B980&amp;" ("&amp;DAY($C980)&amp;"."&amp;MONTH($C980)&amp;"."&amp;YEAR($C980)&amp;")")</f>
        <v/>
      </c>
      <c r="J980" s="14" t="str">
        <f aca="false">IF($C980="","",INT((Boshqaruv!$C$12-$C980)/365.25))</f>
        <v/>
      </c>
      <c r="K980" s="14" t="str">
        <f aca="false">IF($J980="","",IF($J980&lt;=14,"Ha","Yo'q"))</f>
        <v/>
      </c>
      <c r="L980" s="13"/>
      <c r="M980" s="13"/>
      <c r="N980" s="14" t="str">
        <f aca="false">IF($B980="","",IF(AND(OR($L980="",$L980&lt;=Boshqaruv!$C$12),OR($M980="",$M980&gt;Boshqaruv!$C$12)),"Ha",""))</f>
        <v/>
      </c>
      <c r="O980" s="25"/>
      <c r="P980" s="25"/>
      <c r="Q980" s="12"/>
      <c r="R980" s="13"/>
      <c r="S980" s="13"/>
      <c r="T980" s="14" t="str">
        <f aca="false">IF($B980="","",IF(AND($P980="Ha",$N980="Ha",OR($R980="",$R980&lt;=Boshqaruv!$C$12),OR($S980="",$S980&gt;Boshqaruv!$C$12)),"Ha",""))</f>
        <v/>
      </c>
      <c r="U980" s="13"/>
      <c r="V980" s="12"/>
      <c r="W980" s="14" t="str">
        <f aca="false">IF(OR($B980="",$C980=""),"",IF(COUNTIFS($B$5:$B$1804,$B980,$C$5:$C$1804,$C980)&gt;1,"Takror",""))</f>
        <v/>
      </c>
    </row>
    <row r="981" customFormat="false" ht="15" hidden="false" customHeight="false" outlineLevel="0" collapsed="false">
      <c r="A981" s="8" t="n">
        <v>977</v>
      </c>
      <c r="B981" s="12"/>
      <c r="C981" s="13"/>
      <c r="D981" s="24"/>
      <c r="E981" s="25"/>
      <c r="F981" s="12"/>
      <c r="G981" s="12"/>
      <c r="H981" s="25"/>
      <c r="I981" s="26" t="str">
        <f aca="false">IF(OR($B981="",$C981=""),"",$B981&amp;" ("&amp;DAY($C981)&amp;"."&amp;MONTH($C981)&amp;"."&amp;YEAR($C981)&amp;")")</f>
        <v/>
      </c>
      <c r="J981" s="14" t="str">
        <f aca="false">IF($C981="","",INT((Boshqaruv!$C$12-$C981)/365.25))</f>
        <v/>
      </c>
      <c r="K981" s="14" t="str">
        <f aca="false">IF($J981="","",IF($J981&lt;=14,"Ha","Yo'q"))</f>
        <v/>
      </c>
      <c r="L981" s="13"/>
      <c r="M981" s="13"/>
      <c r="N981" s="14" t="str">
        <f aca="false">IF($B981="","",IF(AND(OR($L981="",$L981&lt;=Boshqaruv!$C$12),OR($M981="",$M981&gt;Boshqaruv!$C$12)),"Ha",""))</f>
        <v/>
      </c>
      <c r="O981" s="25"/>
      <c r="P981" s="25"/>
      <c r="Q981" s="12"/>
      <c r="R981" s="13"/>
      <c r="S981" s="13"/>
      <c r="T981" s="14" t="str">
        <f aca="false">IF($B981="","",IF(AND($P981="Ha",$N981="Ha",OR($R981="",$R981&lt;=Boshqaruv!$C$12),OR($S981="",$S981&gt;Boshqaruv!$C$12)),"Ha",""))</f>
        <v/>
      </c>
      <c r="U981" s="13"/>
      <c r="V981" s="12"/>
      <c r="W981" s="14" t="str">
        <f aca="false">IF(OR($B981="",$C981=""),"",IF(COUNTIFS($B$5:$B$1804,$B981,$C$5:$C$1804,$C981)&gt;1,"Takror",""))</f>
        <v/>
      </c>
    </row>
    <row r="982" customFormat="false" ht="15" hidden="false" customHeight="false" outlineLevel="0" collapsed="false">
      <c r="A982" s="8" t="n">
        <v>978</v>
      </c>
      <c r="B982" s="12"/>
      <c r="C982" s="13"/>
      <c r="D982" s="24"/>
      <c r="E982" s="25"/>
      <c r="F982" s="12"/>
      <c r="G982" s="12"/>
      <c r="H982" s="25"/>
      <c r="I982" s="26" t="str">
        <f aca="false">IF(OR($B982="",$C982=""),"",$B982&amp;" ("&amp;DAY($C982)&amp;"."&amp;MONTH($C982)&amp;"."&amp;YEAR($C982)&amp;")")</f>
        <v/>
      </c>
      <c r="J982" s="14" t="str">
        <f aca="false">IF($C982="","",INT((Boshqaruv!$C$12-$C982)/365.25))</f>
        <v/>
      </c>
      <c r="K982" s="14" t="str">
        <f aca="false">IF($J982="","",IF($J982&lt;=14,"Ha","Yo'q"))</f>
        <v/>
      </c>
      <c r="L982" s="13"/>
      <c r="M982" s="13"/>
      <c r="N982" s="14" t="str">
        <f aca="false">IF($B982="","",IF(AND(OR($L982="",$L982&lt;=Boshqaruv!$C$12),OR($M982="",$M982&gt;Boshqaruv!$C$12)),"Ha",""))</f>
        <v/>
      </c>
      <c r="O982" s="25"/>
      <c r="P982" s="25"/>
      <c r="Q982" s="12"/>
      <c r="R982" s="13"/>
      <c r="S982" s="13"/>
      <c r="T982" s="14" t="str">
        <f aca="false">IF($B982="","",IF(AND($P982="Ha",$N982="Ha",OR($R982="",$R982&lt;=Boshqaruv!$C$12),OR($S982="",$S982&gt;Boshqaruv!$C$12)),"Ha",""))</f>
        <v/>
      </c>
      <c r="U982" s="13"/>
      <c r="V982" s="12"/>
      <c r="W982" s="14" t="str">
        <f aca="false">IF(OR($B982="",$C982=""),"",IF(COUNTIFS($B$5:$B$1804,$B982,$C$5:$C$1804,$C982)&gt;1,"Takror",""))</f>
        <v/>
      </c>
    </row>
    <row r="983" customFormat="false" ht="15" hidden="false" customHeight="false" outlineLevel="0" collapsed="false">
      <c r="A983" s="8" t="n">
        <v>979</v>
      </c>
      <c r="B983" s="12"/>
      <c r="C983" s="13"/>
      <c r="D983" s="24"/>
      <c r="E983" s="25"/>
      <c r="F983" s="12"/>
      <c r="G983" s="12"/>
      <c r="H983" s="25"/>
      <c r="I983" s="26" t="str">
        <f aca="false">IF(OR($B983="",$C983=""),"",$B983&amp;" ("&amp;DAY($C983)&amp;"."&amp;MONTH($C983)&amp;"."&amp;YEAR($C983)&amp;")")</f>
        <v/>
      </c>
      <c r="J983" s="14" t="str">
        <f aca="false">IF($C983="","",INT((Boshqaruv!$C$12-$C983)/365.25))</f>
        <v/>
      </c>
      <c r="K983" s="14" t="str">
        <f aca="false">IF($J983="","",IF($J983&lt;=14,"Ha","Yo'q"))</f>
        <v/>
      </c>
      <c r="L983" s="13"/>
      <c r="M983" s="13"/>
      <c r="N983" s="14" t="str">
        <f aca="false">IF($B983="","",IF(AND(OR($L983="",$L983&lt;=Boshqaruv!$C$12),OR($M983="",$M983&gt;Boshqaruv!$C$12)),"Ha",""))</f>
        <v/>
      </c>
      <c r="O983" s="25"/>
      <c r="P983" s="25"/>
      <c r="Q983" s="12"/>
      <c r="R983" s="13"/>
      <c r="S983" s="13"/>
      <c r="T983" s="14" t="str">
        <f aca="false">IF($B983="","",IF(AND($P983="Ha",$N983="Ha",OR($R983="",$R983&lt;=Boshqaruv!$C$12),OR($S983="",$S983&gt;Boshqaruv!$C$12)),"Ha",""))</f>
        <v/>
      </c>
      <c r="U983" s="13"/>
      <c r="V983" s="12"/>
      <c r="W983" s="14" t="str">
        <f aca="false">IF(OR($B983="",$C983=""),"",IF(COUNTIFS($B$5:$B$1804,$B983,$C$5:$C$1804,$C983)&gt;1,"Takror",""))</f>
        <v/>
      </c>
    </row>
    <row r="984" customFormat="false" ht="15" hidden="false" customHeight="false" outlineLevel="0" collapsed="false">
      <c r="A984" s="8" t="n">
        <v>980</v>
      </c>
      <c r="B984" s="12"/>
      <c r="C984" s="13"/>
      <c r="D984" s="24"/>
      <c r="E984" s="25"/>
      <c r="F984" s="12"/>
      <c r="G984" s="12"/>
      <c r="H984" s="25"/>
      <c r="I984" s="26" t="str">
        <f aca="false">IF(OR($B984="",$C984=""),"",$B984&amp;" ("&amp;DAY($C984)&amp;"."&amp;MONTH($C984)&amp;"."&amp;YEAR($C984)&amp;")")</f>
        <v/>
      </c>
      <c r="J984" s="14" t="str">
        <f aca="false">IF($C984="","",INT((Boshqaruv!$C$12-$C984)/365.25))</f>
        <v/>
      </c>
      <c r="K984" s="14" t="str">
        <f aca="false">IF($J984="","",IF($J984&lt;=14,"Ha","Yo'q"))</f>
        <v/>
      </c>
      <c r="L984" s="13"/>
      <c r="M984" s="13"/>
      <c r="N984" s="14" t="str">
        <f aca="false">IF($B984="","",IF(AND(OR($L984="",$L984&lt;=Boshqaruv!$C$12),OR($M984="",$M984&gt;Boshqaruv!$C$12)),"Ha",""))</f>
        <v/>
      </c>
      <c r="O984" s="25"/>
      <c r="P984" s="25"/>
      <c r="Q984" s="12"/>
      <c r="R984" s="13"/>
      <c r="S984" s="13"/>
      <c r="T984" s="14" t="str">
        <f aca="false">IF($B984="","",IF(AND($P984="Ha",$N984="Ha",OR($R984="",$R984&lt;=Boshqaruv!$C$12),OR($S984="",$S984&gt;Boshqaruv!$C$12)),"Ha",""))</f>
        <v/>
      </c>
      <c r="U984" s="13"/>
      <c r="V984" s="12"/>
      <c r="W984" s="14" t="str">
        <f aca="false">IF(OR($B984="",$C984=""),"",IF(COUNTIFS($B$5:$B$1804,$B984,$C$5:$C$1804,$C984)&gt;1,"Takror",""))</f>
        <v/>
      </c>
    </row>
    <row r="985" customFormat="false" ht="15" hidden="false" customHeight="false" outlineLevel="0" collapsed="false">
      <c r="A985" s="8" t="n">
        <v>981</v>
      </c>
      <c r="B985" s="12"/>
      <c r="C985" s="13"/>
      <c r="D985" s="24"/>
      <c r="E985" s="25"/>
      <c r="F985" s="12"/>
      <c r="G985" s="12"/>
      <c r="H985" s="25"/>
      <c r="I985" s="26" t="str">
        <f aca="false">IF(OR($B985="",$C985=""),"",$B985&amp;" ("&amp;DAY($C985)&amp;"."&amp;MONTH($C985)&amp;"."&amp;YEAR($C985)&amp;")")</f>
        <v/>
      </c>
      <c r="J985" s="14" t="str">
        <f aca="false">IF($C985="","",INT((Boshqaruv!$C$12-$C985)/365.25))</f>
        <v/>
      </c>
      <c r="K985" s="14" t="str">
        <f aca="false">IF($J985="","",IF($J985&lt;=14,"Ha","Yo'q"))</f>
        <v/>
      </c>
      <c r="L985" s="13"/>
      <c r="M985" s="13"/>
      <c r="N985" s="14" t="str">
        <f aca="false">IF($B985="","",IF(AND(OR($L985="",$L985&lt;=Boshqaruv!$C$12),OR($M985="",$M985&gt;Boshqaruv!$C$12)),"Ha",""))</f>
        <v/>
      </c>
      <c r="O985" s="25"/>
      <c r="P985" s="25"/>
      <c r="Q985" s="12"/>
      <c r="R985" s="13"/>
      <c r="S985" s="13"/>
      <c r="T985" s="14" t="str">
        <f aca="false">IF($B985="","",IF(AND($P985="Ha",$N985="Ha",OR($R985="",$R985&lt;=Boshqaruv!$C$12),OR($S985="",$S985&gt;Boshqaruv!$C$12)),"Ha",""))</f>
        <v/>
      </c>
      <c r="U985" s="13"/>
      <c r="V985" s="12"/>
      <c r="W985" s="14" t="str">
        <f aca="false">IF(OR($B985="",$C985=""),"",IF(COUNTIFS($B$5:$B$1804,$B985,$C$5:$C$1804,$C985)&gt;1,"Takror",""))</f>
        <v/>
      </c>
    </row>
    <row r="986" customFormat="false" ht="15" hidden="false" customHeight="false" outlineLevel="0" collapsed="false">
      <c r="A986" s="8" t="n">
        <v>982</v>
      </c>
      <c r="B986" s="12"/>
      <c r="C986" s="13"/>
      <c r="D986" s="24"/>
      <c r="E986" s="25"/>
      <c r="F986" s="12"/>
      <c r="G986" s="12"/>
      <c r="H986" s="25"/>
      <c r="I986" s="26" t="str">
        <f aca="false">IF(OR($B986="",$C986=""),"",$B986&amp;" ("&amp;DAY($C986)&amp;"."&amp;MONTH($C986)&amp;"."&amp;YEAR($C986)&amp;")")</f>
        <v/>
      </c>
      <c r="J986" s="14" t="str">
        <f aca="false">IF($C986="","",INT((Boshqaruv!$C$12-$C986)/365.25))</f>
        <v/>
      </c>
      <c r="K986" s="14" t="str">
        <f aca="false">IF($J986="","",IF($J986&lt;=14,"Ha","Yo'q"))</f>
        <v/>
      </c>
      <c r="L986" s="13"/>
      <c r="M986" s="13"/>
      <c r="N986" s="14" t="str">
        <f aca="false">IF($B986="","",IF(AND(OR($L986="",$L986&lt;=Boshqaruv!$C$12),OR($M986="",$M986&gt;Boshqaruv!$C$12)),"Ha",""))</f>
        <v/>
      </c>
      <c r="O986" s="25"/>
      <c r="P986" s="25"/>
      <c r="Q986" s="12"/>
      <c r="R986" s="13"/>
      <c r="S986" s="13"/>
      <c r="T986" s="14" t="str">
        <f aca="false">IF($B986="","",IF(AND($P986="Ha",$N986="Ha",OR($R986="",$R986&lt;=Boshqaruv!$C$12),OR($S986="",$S986&gt;Boshqaruv!$C$12)),"Ha",""))</f>
        <v/>
      </c>
      <c r="U986" s="13"/>
      <c r="V986" s="12"/>
      <c r="W986" s="14" t="str">
        <f aca="false">IF(OR($B986="",$C986=""),"",IF(COUNTIFS($B$5:$B$1804,$B986,$C$5:$C$1804,$C986)&gt;1,"Takror",""))</f>
        <v/>
      </c>
    </row>
    <row r="987" customFormat="false" ht="15" hidden="false" customHeight="false" outlineLevel="0" collapsed="false">
      <c r="A987" s="8" t="n">
        <v>983</v>
      </c>
      <c r="B987" s="12"/>
      <c r="C987" s="13"/>
      <c r="D987" s="24"/>
      <c r="E987" s="25"/>
      <c r="F987" s="12"/>
      <c r="G987" s="12"/>
      <c r="H987" s="25"/>
      <c r="I987" s="26" t="str">
        <f aca="false">IF(OR($B987="",$C987=""),"",$B987&amp;" ("&amp;DAY($C987)&amp;"."&amp;MONTH($C987)&amp;"."&amp;YEAR($C987)&amp;")")</f>
        <v/>
      </c>
      <c r="J987" s="14" t="str">
        <f aca="false">IF($C987="","",INT((Boshqaruv!$C$12-$C987)/365.25))</f>
        <v/>
      </c>
      <c r="K987" s="14" t="str">
        <f aca="false">IF($J987="","",IF($J987&lt;=14,"Ha","Yo'q"))</f>
        <v/>
      </c>
      <c r="L987" s="13"/>
      <c r="M987" s="13"/>
      <c r="N987" s="14" t="str">
        <f aca="false">IF($B987="","",IF(AND(OR($L987="",$L987&lt;=Boshqaruv!$C$12),OR($M987="",$M987&gt;Boshqaruv!$C$12)),"Ha",""))</f>
        <v/>
      </c>
      <c r="O987" s="25"/>
      <c r="P987" s="25"/>
      <c r="Q987" s="12"/>
      <c r="R987" s="13"/>
      <c r="S987" s="13"/>
      <c r="T987" s="14" t="str">
        <f aca="false">IF($B987="","",IF(AND($P987="Ha",$N987="Ha",OR($R987="",$R987&lt;=Boshqaruv!$C$12),OR($S987="",$S987&gt;Boshqaruv!$C$12)),"Ha",""))</f>
        <v/>
      </c>
      <c r="U987" s="13"/>
      <c r="V987" s="12"/>
      <c r="W987" s="14" t="str">
        <f aca="false">IF(OR($B987="",$C987=""),"",IF(COUNTIFS($B$5:$B$1804,$B987,$C$5:$C$1804,$C987)&gt;1,"Takror",""))</f>
        <v/>
      </c>
    </row>
    <row r="988" customFormat="false" ht="15" hidden="false" customHeight="false" outlineLevel="0" collapsed="false">
      <c r="A988" s="8" t="n">
        <v>984</v>
      </c>
      <c r="B988" s="12"/>
      <c r="C988" s="13"/>
      <c r="D988" s="24"/>
      <c r="E988" s="25"/>
      <c r="F988" s="12"/>
      <c r="G988" s="12"/>
      <c r="H988" s="25"/>
      <c r="I988" s="26" t="str">
        <f aca="false">IF(OR($B988="",$C988=""),"",$B988&amp;" ("&amp;DAY($C988)&amp;"."&amp;MONTH($C988)&amp;"."&amp;YEAR($C988)&amp;")")</f>
        <v/>
      </c>
      <c r="J988" s="14" t="str">
        <f aca="false">IF($C988="","",INT((Boshqaruv!$C$12-$C988)/365.25))</f>
        <v/>
      </c>
      <c r="K988" s="14" t="str">
        <f aca="false">IF($J988="","",IF($J988&lt;=14,"Ha","Yo'q"))</f>
        <v/>
      </c>
      <c r="L988" s="13"/>
      <c r="M988" s="13"/>
      <c r="N988" s="14" t="str">
        <f aca="false">IF($B988="","",IF(AND(OR($L988="",$L988&lt;=Boshqaruv!$C$12),OR($M988="",$M988&gt;Boshqaruv!$C$12)),"Ha",""))</f>
        <v/>
      </c>
      <c r="O988" s="25"/>
      <c r="P988" s="25"/>
      <c r="Q988" s="12"/>
      <c r="R988" s="13"/>
      <c r="S988" s="13"/>
      <c r="T988" s="14" t="str">
        <f aca="false">IF($B988="","",IF(AND($P988="Ha",$N988="Ha",OR($R988="",$R988&lt;=Boshqaruv!$C$12),OR($S988="",$S988&gt;Boshqaruv!$C$12)),"Ha",""))</f>
        <v/>
      </c>
      <c r="U988" s="13"/>
      <c r="V988" s="12"/>
      <c r="W988" s="14" t="str">
        <f aca="false">IF(OR($B988="",$C988=""),"",IF(COUNTIFS($B$5:$B$1804,$B988,$C$5:$C$1804,$C988)&gt;1,"Takror",""))</f>
        <v/>
      </c>
    </row>
    <row r="989" customFormat="false" ht="15" hidden="false" customHeight="false" outlineLevel="0" collapsed="false">
      <c r="A989" s="8" t="n">
        <v>985</v>
      </c>
      <c r="B989" s="12"/>
      <c r="C989" s="13"/>
      <c r="D989" s="24"/>
      <c r="E989" s="25"/>
      <c r="F989" s="12"/>
      <c r="G989" s="12"/>
      <c r="H989" s="25"/>
      <c r="I989" s="26" t="str">
        <f aca="false">IF(OR($B989="",$C989=""),"",$B989&amp;" ("&amp;DAY($C989)&amp;"."&amp;MONTH($C989)&amp;"."&amp;YEAR($C989)&amp;")")</f>
        <v/>
      </c>
      <c r="J989" s="14" t="str">
        <f aca="false">IF($C989="","",INT((Boshqaruv!$C$12-$C989)/365.25))</f>
        <v/>
      </c>
      <c r="K989" s="14" t="str">
        <f aca="false">IF($J989="","",IF($J989&lt;=14,"Ha","Yo'q"))</f>
        <v/>
      </c>
      <c r="L989" s="13"/>
      <c r="M989" s="13"/>
      <c r="N989" s="14" t="str">
        <f aca="false">IF($B989="","",IF(AND(OR($L989="",$L989&lt;=Boshqaruv!$C$12),OR($M989="",$M989&gt;Boshqaruv!$C$12)),"Ha",""))</f>
        <v/>
      </c>
      <c r="O989" s="25"/>
      <c r="P989" s="25"/>
      <c r="Q989" s="12"/>
      <c r="R989" s="13"/>
      <c r="S989" s="13"/>
      <c r="T989" s="14" t="str">
        <f aca="false">IF($B989="","",IF(AND($P989="Ha",$N989="Ha",OR($R989="",$R989&lt;=Boshqaruv!$C$12),OR($S989="",$S989&gt;Boshqaruv!$C$12)),"Ha",""))</f>
        <v/>
      </c>
      <c r="U989" s="13"/>
      <c r="V989" s="12"/>
      <c r="W989" s="14" t="str">
        <f aca="false">IF(OR($B989="",$C989=""),"",IF(COUNTIFS($B$5:$B$1804,$B989,$C$5:$C$1804,$C989)&gt;1,"Takror",""))</f>
        <v/>
      </c>
    </row>
    <row r="990" customFormat="false" ht="15" hidden="false" customHeight="false" outlineLevel="0" collapsed="false">
      <c r="A990" s="8" t="n">
        <v>986</v>
      </c>
      <c r="B990" s="12"/>
      <c r="C990" s="13"/>
      <c r="D990" s="24"/>
      <c r="E990" s="25"/>
      <c r="F990" s="12"/>
      <c r="G990" s="12"/>
      <c r="H990" s="25"/>
      <c r="I990" s="26" t="str">
        <f aca="false">IF(OR($B990="",$C990=""),"",$B990&amp;" ("&amp;DAY($C990)&amp;"."&amp;MONTH($C990)&amp;"."&amp;YEAR($C990)&amp;")")</f>
        <v/>
      </c>
      <c r="J990" s="14" t="str">
        <f aca="false">IF($C990="","",INT((Boshqaruv!$C$12-$C990)/365.25))</f>
        <v/>
      </c>
      <c r="K990" s="14" t="str">
        <f aca="false">IF($J990="","",IF($J990&lt;=14,"Ha","Yo'q"))</f>
        <v/>
      </c>
      <c r="L990" s="13"/>
      <c r="M990" s="13"/>
      <c r="N990" s="14" t="str">
        <f aca="false">IF($B990="","",IF(AND(OR($L990="",$L990&lt;=Boshqaruv!$C$12),OR($M990="",$M990&gt;Boshqaruv!$C$12)),"Ha",""))</f>
        <v/>
      </c>
      <c r="O990" s="25"/>
      <c r="P990" s="25"/>
      <c r="Q990" s="12"/>
      <c r="R990" s="13"/>
      <c r="S990" s="13"/>
      <c r="T990" s="14" t="str">
        <f aca="false">IF($B990="","",IF(AND($P990="Ha",$N990="Ha",OR($R990="",$R990&lt;=Boshqaruv!$C$12),OR($S990="",$S990&gt;Boshqaruv!$C$12)),"Ha",""))</f>
        <v/>
      </c>
      <c r="U990" s="13"/>
      <c r="V990" s="12"/>
      <c r="W990" s="14" t="str">
        <f aca="false">IF(OR($B990="",$C990=""),"",IF(COUNTIFS($B$5:$B$1804,$B990,$C$5:$C$1804,$C990)&gt;1,"Takror",""))</f>
        <v/>
      </c>
    </row>
    <row r="991" customFormat="false" ht="15" hidden="false" customHeight="false" outlineLevel="0" collapsed="false">
      <c r="A991" s="8" t="n">
        <v>987</v>
      </c>
      <c r="B991" s="12"/>
      <c r="C991" s="13"/>
      <c r="D991" s="24"/>
      <c r="E991" s="25"/>
      <c r="F991" s="12"/>
      <c r="G991" s="12"/>
      <c r="H991" s="25"/>
      <c r="I991" s="26" t="str">
        <f aca="false">IF(OR($B991="",$C991=""),"",$B991&amp;" ("&amp;DAY($C991)&amp;"."&amp;MONTH($C991)&amp;"."&amp;YEAR($C991)&amp;")")</f>
        <v/>
      </c>
      <c r="J991" s="14" t="str">
        <f aca="false">IF($C991="","",INT((Boshqaruv!$C$12-$C991)/365.25))</f>
        <v/>
      </c>
      <c r="K991" s="14" t="str">
        <f aca="false">IF($J991="","",IF($J991&lt;=14,"Ha","Yo'q"))</f>
        <v/>
      </c>
      <c r="L991" s="13"/>
      <c r="M991" s="13"/>
      <c r="N991" s="14" t="str">
        <f aca="false">IF($B991="","",IF(AND(OR($L991="",$L991&lt;=Boshqaruv!$C$12),OR($M991="",$M991&gt;Boshqaruv!$C$12)),"Ha",""))</f>
        <v/>
      </c>
      <c r="O991" s="25"/>
      <c r="P991" s="25"/>
      <c r="Q991" s="12"/>
      <c r="R991" s="13"/>
      <c r="S991" s="13"/>
      <c r="T991" s="14" t="str">
        <f aca="false">IF($B991="","",IF(AND($P991="Ha",$N991="Ha",OR($R991="",$R991&lt;=Boshqaruv!$C$12),OR($S991="",$S991&gt;Boshqaruv!$C$12)),"Ha",""))</f>
        <v/>
      </c>
      <c r="U991" s="13"/>
      <c r="V991" s="12"/>
      <c r="W991" s="14" t="str">
        <f aca="false">IF(OR($B991="",$C991=""),"",IF(COUNTIFS($B$5:$B$1804,$B991,$C$5:$C$1804,$C991)&gt;1,"Takror",""))</f>
        <v/>
      </c>
    </row>
    <row r="992" customFormat="false" ht="15" hidden="false" customHeight="false" outlineLevel="0" collapsed="false">
      <c r="A992" s="8" t="n">
        <v>988</v>
      </c>
      <c r="B992" s="12"/>
      <c r="C992" s="13"/>
      <c r="D992" s="24"/>
      <c r="E992" s="25"/>
      <c r="F992" s="12"/>
      <c r="G992" s="12"/>
      <c r="H992" s="25"/>
      <c r="I992" s="26" t="str">
        <f aca="false">IF(OR($B992="",$C992=""),"",$B992&amp;" ("&amp;DAY($C992)&amp;"."&amp;MONTH($C992)&amp;"."&amp;YEAR($C992)&amp;")")</f>
        <v/>
      </c>
      <c r="J992" s="14" t="str">
        <f aca="false">IF($C992="","",INT((Boshqaruv!$C$12-$C992)/365.25))</f>
        <v/>
      </c>
      <c r="K992" s="14" t="str">
        <f aca="false">IF($J992="","",IF($J992&lt;=14,"Ha","Yo'q"))</f>
        <v/>
      </c>
      <c r="L992" s="13"/>
      <c r="M992" s="13"/>
      <c r="N992" s="14" t="str">
        <f aca="false">IF($B992="","",IF(AND(OR($L992="",$L992&lt;=Boshqaruv!$C$12),OR($M992="",$M992&gt;Boshqaruv!$C$12)),"Ha",""))</f>
        <v/>
      </c>
      <c r="O992" s="25"/>
      <c r="P992" s="25"/>
      <c r="Q992" s="12"/>
      <c r="R992" s="13"/>
      <c r="S992" s="13"/>
      <c r="T992" s="14" t="str">
        <f aca="false">IF($B992="","",IF(AND($P992="Ha",$N992="Ha",OR($R992="",$R992&lt;=Boshqaruv!$C$12),OR($S992="",$S992&gt;Boshqaruv!$C$12)),"Ha",""))</f>
        <v/>
      </c>
      <c r="U992" s="13"/>
      <c r="V992" s="12"/>
      <c r="W992" s="14" t="str">
        <f aca="false">IF(OR($B992="",$C992=""),"",IF(COUNTIFS($B$5:$B$1804,$B992,$C$5:$C$1804,$C992)&gt;1,"Takror",""))</f>
        <v/>
      </c>
    </row>
    <row r="993" customFormat="false" ht="15" hidden="false" customHeight="false" outlineLevel="0" collapsed="false">
      <c r="A993" s="8" t="n">
        <v>989</v>
      </c>
      <c r="B993" s="12"/>
      <c r="C993" s="13"/>
      <c r="D993" s="24"/>
      <c r="E993" s="25"/>
      <c r="F993" s="12"/>
      <c r="G993" s="12"/>
      <c r="H993" s="25"/>
      <c r="I993" s="26" t="str">
        <f aca="false">IF(OR($B993="",$C993=""),"",$B993&amp;" ("&amp;DAY($C993)&amp;"."&amp;MONTH($C993)&amp;"."&amp;YEAR($C993)&amp;")")</f>
        <v/>
      </c>
      <c r="J993" s="14" t="str">
        <f aca="false">IF($C993="","",INT((Boshqaruv!$C$12-$C993)/365.25))</f>
        <v/>
      </c>
      <c r="K993" s="14" t="str">
        <f aca="false">IF($J993="","",IF($J993&lt;=14,"Ha","Yo'q"))</f>
        <v/>
      </c>
      <c r="L993" s="13"/>
      <c r="M993" s="13"/>
      <c r="N993" s="14" t="str">
        <f aca="false">IF($B993="","",IF(AND(OR($L993="",$L993&lt;=Boshqaruv!$C$12),OR($M993="",$M993&gt;Boshqaruv!$C$12)),"Ha",""))</f>
        <v/>
      </c>
      <c r="O993" s="25"/>
      <c r="P993" s="25"/>
      <c r="Q993" s="12"/>
      <c r="R993" s="13"/>
      <c r="S993" s="13"/>
      <c r="T993" s="14" t="str">
        <f aca="false">IF($B993="","",IF(AND($P993="Ha",$N993="Ha",OR($R993="",$R993&lt;=Boshqaruv!$C$12),OR($S993="",$S993&gt;Boshqaruv!$C$12)),"Ha",""))</f>
        <v/>
      </c>
      <c r="U993" s="13"/>
      <c r="V993" s="12"/>
      <c r="W993" s="14" t="str">
        <f aca="false">IF(OR($B993="",$C993=""),"",IF(COUNTIFS($B$5:$B$1804,$B993,$C$5:$C$1804,$C993)&gt;1,"Takror",""))</f>
        <v/>
      </c>
    </row>
    <row r="994" customFormat="false" ht="15" hidden="false" customHeight="false" outlineLevel="0" collapsed="false">
      <c r="A994" s="8" t="n">
        <v>990</v>
      </c>
      <c r="B994" s="12"/>
      <c r="C994" s="13"/>
      <c r="D994" s="24"/>
      <c r="E994" s="25"/>
      <c r="F994" s="12"/>
      <c r="G994" s="12"/>
      <c r="H994" s="25"/>
      <c r="I994" s="26" t="str">
        <f aca="false">IF(OR($B994="",$C994=""),"",$B994&amp;" ("&amp;DAY($C994)&amp;"."&amp;MONTH($C994)&amp;"."&amp;YEAR($C994)&amp;")")</f>
        <v/>
      </c>
      <c r="J994" s="14" t="str">
        <f aca="false">IF($C994="","",INT((Boshqaruv!$C$12-$C994)/365.25))</f>
        <v/>
      </c>
      <c r="K994" s="14" t="str">
        <f aca="false">IF($J994="","",IF($J994&lt;=14,"Ha","Yo'q"))</f>
        <v/>
      </c>
      <c r="L994" s="13"/>
      <c r="M994" s="13"/>
      <c r="N994" s="14" t="str">
        <f aca="false">IF($B994="","",IF(AND(OR($L994="",$L994&lt;=Boshqaruv!$C$12),OR($M994="",$M994&gt;Boshqaruv!$C$12)),"Ha",""))</f>
        <v/>
      </c>
      <c r="O994" s="25"/>
      <c r="P994" s="25"/>
      <c r="Q994" s="12"/>
      <c r="R994" s="13"/>
      <c r="S994" s="13"/>
      <c r="T994" s="14" t="str">
        <f aca="false">IF($B994="","",IF(AND($P994="Ha",$N994="Ha",OR($R994="",$R994&lt;=Boshqaruv!$C$12),OR($S994="",$S994&gt;Boshqaruv!$C$12)),"Ha",""))</f>
        <v/>
      </c>
      <c r="U994" s="13"/>
      <c r="V994" s="12"/>
      <c r="W994" s="14" t="str">
        <f aca="false">IF(OR($B994="",$C994=""),"",IF(COUNTIFS($B$5:$B$1804,$B994,$C$5:$C$1804,$C994)&gt;1,"Takror",""))</f>
        <v/>
      </c>
    </row>
    <row r="995" customFormat="false" ht="15" hidden="false" customHeight="false" outlineLevel="0" collapsed="false">
      <c r="A995" s="8" t="n">
        <v>991</v>
      </c>
      <c r="B995" s="12"/>
      <c r="C995" s="13"/>
      <c r="D995" s="24"/>
      <c r="E995" s="25"/>
      <c r="F995" s="12"/>
      <c r="G995" s="12"/>
      <c r="H995" s="25"/>
      <c r="I995" s="26" t="str">
        <f aca="false">IF(OR($B995="",$C995=""),"",$B995&amp;" ("&amp;DAY($C995)&amp;"."&amp;MONTH($C995)&amp;"."&amp;YEAR($C995)&amp;")")</f>
        <v/>
      </c>
      <c r="J995" s="14" t="str">
        <f aca="false">IF($C995="","",INT((Boshqaruv!$C$12-$C995)/365.25))</f>
        <v/>
      </c>
      <c r="K995" s="14" t="str">
        <f aca="false">IF($J995="","",IF($J995&lt;=14,"Ha","Yo'q"))</f>
        <v/>
      </c>
      <c r="L995" s="13"/>
      <c r="M995" s="13"/>
      <c r="N995" s="14" t="str">
        <f aca="false">IF($B995="","",IF(AND(OR($L995="",$L995&lt;=Boshqaruv!$C$12),OR($M995="",$M995&gt;Boshqaruv!$C$12)),"Ha",""))</f>
        <v/>
      </c>
      <c r="O995" s="25"/>
      <c r="P995" s="25"/>
      <c r="Q995" s="12"/>
      <c r="R995" s="13"/>
      <c r="S995" s="13"/>
      <c r="T995" s="14" t="str">
        <f aca="false">IF($B995="","",IF(AND($P995="Ha",$N995="Ha",OR($R995="",$R995&lt;=Boshqaruv!$C$12),OR($S995="",$S995&gt;Boshqaruv!$C$12)),"Ha",""))</f>
        <v/>
      </c>
      <c r="U995" s="13"/>
      <c r="V995" s="12"/>
      <c r="W995" s="14" t="str">
        <f aca="false">IF(OR($B995="",$C995=""),"",IF(COUNTIFS($B$5:$B$1804,$B995,$C$5:$C$1804,$C995)&gt;1,"Takror",""))</f>
        <v/>
      </c>
    </row>
    <row r="996" customFormat="false" ht="15" hidden="false" customHeight="false" outlineLevel="0" collapsed="false">
      <c r="A996" s="8" t="n">
        <v>992</v>
      </c>
      <c r="B996" s="12"/>
      <c r="C996" s="13"/>
      <c r="D996" s="24"/>
      <c r="E996" s="25"/>
      <c r="F996" s="12"/>
      <c r="G996" s="12"/>
      <c r="H996" s="25"/>
      <c r="I996" s="26" t="str">
        <f aca="false">IF(OR($B996="",$C996=""),"",$B996&amp;" ("&amp;DAY($C996)&amp;"."&amp;MONTH($C996)&amp;"."&amp;YEAR($C996)&amp;")")</f>
        <v/>
      </c>
      <c r="J996" s="14" t="str">
        <f aca="false">IF($C996="","",INT((Boshqaruv!$C$12-$C996)/365.25))</f>
        <v/>
      </c>
      <c r="K996" s="14" t="str">
        <f aca="false">IF($J996="","",IF($J996&lt;=14,"Ha","Yo'q"))</f>
        <v/>
      </c>
      <c r="L996" s="13"/>
      <c r="M996" s="13"/>
      <c r="N996" s="14" t="str">
        <f aca="false">IF($B996="","",IF(AND(OR($L996="",$L996&lt;=Boshqaruv!$C$12),OR($M996="",$M996&gt;Boshqaruv!$C$12)),"Ha",""))</f>
        <v/>
      </c>
      <c r="O996" s="25"/>
      <c r="P996" s="25"/>
      <c r="Q996" s="12"/>
      <c r="R996" s="13"/>
      <c r="S996" s="13"/>
      <c r="T996" s="14" t="str">
        <f aca="false">IF($B996="","",IF(AND($P996="Ha",$N996="Ha",OR($R996="",$R996&lt;=Boshqaruv!$C$12),OR($S996="",$S996&gt;Boshqaruv!$C$12)),"Ha",""))</f>
        <v/>
      </c>
      <c r="U996" s="13"/>
      <c r="V996" s="12"/>
      <c r="W996" s="14" t="str">
        <f aca="false">IF(OR($B996="",$C996=""),"",IF(COUNTIFS($B$5:$B$1804,$B996,$C$5:$C$1804,$C996)&gt;1,"Takror",""))</f>
        <v/>
      </c>
    </row>
    <row r="997" customFormat="false" ht="15" hidden="false" customHeight="false" outlineLevel="0" collapsed="false">
      <c r="A997" s="8" t="n">
        <v>993</v>
      </c>
      <c r="B997" s="12"/>
      <c r="C997" s="13"/>
      <c r="D997" s="24"/>
      <c r="E997" s="25"/>
      <c r="F997" s="12"/>
      <c r="G997" s="12"/>
      <c r="H997" s="25"/>
      <c r="I997" s="26" t="str">
        <f aca="false">IF(OR($B997="",$C997=""),"",$B997&amp;" ("&amp;DAY($C997)&amp;"."&amp;MONTH($C997)&amp;"."&amp;YEAR($C997)&amp;")")</f>
        <v/>
      </c>
      <c r="J997" s="14" t="str">
        <f aca="false">IF($C997="","",INT((Boshqaruv!$C$12-$C997)/365.25))</f>
        <v/>
      </c>
      <c r="K997" s="14" t="str">
        <f aca="false">IF($J997="","",IF($J997&lt;=14,"Ha","Yo'q"))</f>
        <v/>
      </c>
      <c r="L997" s="13"/>
      <c r="M997" s="13"/>
      <c r="N997" s="14" t="str">
        <f aca="false">IF($B997="","",IF(AND(OR($L997="",$L997&lt;=Boshqaruv!$C$12),OR($M997="",$M997&gt;Boshqaruv!$C$12)),"Ha",""))</f>
        <v/>
      </c>
      <c r="O997" s="25"/>
      <c r="P997" s="25"/>
      <c r="Q997" s="12"/>
      <c r="R997" s="13"/>
      <c r="S997" s="13"/>
      <c r="T997" s="14" t="str">
        <f aca="false">IF($B997="","",IF(AND($P997="Ha",$N997="Ha",OR($R997="",$R997&lt;=Boshqaruv!$C$12),OR($S997="",$S997&gt;Boshqaruv!$C$12)),"Ha",""))</f>
        <v/>
      </c>
      <c r="U997" s="13"/>
      <c r="V997" s="12"/>
      <c r="W997" s="14" t="str">
        <f aca="false">IF(OR($B997="",$C997=""),"",IF(COUNTIFS($B$5:$B$1804,$B997,$C$5:$C$1804,$C997)&gt;1,"Takror",""))</f>
        <v/>
      </c>
    </row>
    <row r="998" customFormat="false" ht="15" hidden="false" customHeight="false" outlineLevel="0" collapsed="false">
      <c r="A998" s="8" t="n">
        <v>994</v>
      </c>
      <c r="B998" s="12"/>
      <c r="C998" s="13"/>
      <c r="D998" s="24"/>
      <c r="E998" s="25"/>
      <c r="F998" s="12"/>
      <c r="G998" s="12"/>
      <c r="H998" s="25"/>
      <c r="I998" s="26" t="str">
        <f aca="false">IF(OR($B998="",$C998=""),"",$B998&amp;" ("&amp;DAY($C998)&amp;"."&amp;MONTH($C998)&amp;"."&amp;YEAR($C998)&amp;")")</f>
        <v/>
      </c>
      <c r="J998" s="14" t="str">
        <f aca="false">IF($C998="","",INT((Boshqaruv!$C$12-$C998)/365.25))</f>
        <v/>
      </c>
      <c r="K998" s="14" t="str">
        <f aca="false">IF($J998="","",IF($J998&lt;=14,"Ha","Yo'q"))</f>
        <v/>
      </c>
      <c r="L998" s="13"/>
      <c r="M998" s="13"/>
      <c r="N998" s="14" t="str">
        <f aca="false">IF($B998="","",IF(AND(OR($L998="",$L998&lt;=Boshqaruv!$C$12),OR($M998="",$M998&gt;Boshqaruv!$C$12)),"Ha",""))</f>
        <v/>
      </c>
      <c r="O998" s="25"/>
      <c r="P998" s="25"/>
      <c r="Q998" s="12"/>
      <c r="R998" s="13"/>
      <c r="S998" s="13"/>
      <c r="T998" s="14" t="str">
        <f aca="false">IF($B998="","",IF(AND($P998="Ha",$N998="Ha",OR($R998="",$R998&lt;=Boshqaruv!$C$12),OR($S998="",$S998&gt;Boshqaruv!$C$12)),"Ha",""))</f>
        <v/>
      </c>
      <c r="U998" s="13"/>
      <c r="V998" s="12"/>
      <c r="W998" s="14" t="str">
        <f aca="false">IF(OR($B998="",$C998=""),"",IF(COUNTIFS($B$5:$B$1804,$B998,$C$5:$C$1804,$C998)&gt;1,"Takror",""))</f>
        <v/>
      </c>
    </row>
    <row r="999" customFormat="false" ht="15" hidden="false" customHeight="false" outlineLevel="0" collapsed="false">
      <c r="A999" s="8" t="n">
        <v>995</v>
      </c>
      <c r="B999" s="12"/>
      <c r="C999" s="13"/>
      <c r="D999" s="24"/>
      <c r="E999" s="25"/>
      <c r="F999" s="12"/>
      <c r="G999" s="12"/>
      <c r="H999" s="25"/>
      <c r="I999" s="26" t="str">
        <f aca="false">IF(OR($B999="",$C999=""),"",$B999&amp;" ("&amp;DAY($C999)&amp;"."&amp;MONTH($C999)&amp;"."&amp;YEAR($C999)&amp;")")</f>
        <v/>
      </c>
      <c r="J999" s="14" t="str">
        <f aca="false">IF($C999="","",INT((Boshqaruv!$C$12-$C999)/365.25))</f>
        <v/>
      </c>
      <c r="K999" s="14" t="str">
        <f aca="false">IF($J999="","",IF($J999&lt;=14,"Ha","Yo'q"))</f>
        <v/>
      </c>
      <c r="L999" s="13"/>
      <c r="M999" s="13"/>
      <c r="N999" s="14" t="str">
        <f aca="false">IF($B999="","",IF(AND(OR($L999="",$L999&lt;=Boshqaruv!$C$12),OR($M999="",$M999&gt;Boshqaruv!$C$12)),"Ha",""))</f>
        <v/>
      </c>
      <c r="O999" s="25"/>
      <c r="P999" s="25"/>
      <c r="Q999" s="12"/>
      <c r="R999" s="13"/>
      <c r="S999" s="13"/>
      <c r="T999" s="14" t="str">
        <f aca="false">IF($B999="","",IF(AND($P999="Ha",$N999="Ha",OR($R999="",$R999&lt;=Boshqaruv!$C$12),OR($S999="",$S999&gt;Boshqaruv!$C$12)),"Ha",""))</f>
        <v/>
      </c>
      <c r="U999" s="13"/>
      <c r="V999" s="12"/>
      <c r="W999" s="14" t="str">
        <f aca="false">IF(OR($B999="",$C999=""),"",IF(COUNTIFS($B$5:$B$1804,$B999,$C$5:$C$1804,$C999)&gt;1,"Takror",""))</f>
        <v/>
      </c>
    </row>
    <row r="1000" customFormat="false" ht="15" hidden="false" customHeight="false" outlineLevel="0" collapsed="false">
      <c r="A1000" s="8" t="n">
        <v>996</v>
      </c>
      <c r="B1000" s="12"/>
      <c r="C1000" s="13"/>
      <c r="D1000" s="24"/>
      <c r="E1000" s="25"/>
      <c r="F1000" s="12"/>
      <c r="G1000" s="12"/>
      <c r="H1000" s="25"/>
      <c r="I1000" s="26" t="str">
        <f aca="false">IF(OR($B1000="",$C1000=""),"",$B1000&amp;" ("&amp;DAY($C1000)&amp;"."&amp;MONTH($C1000)&amp;"."&amp;YEAR($C1000)&amp;")")</f>
        <v/>
      </c>
      <c r="J1000" s="14" t="str">
        <f aca="false">IF($C1000="","",INT((Boshqaruv!$C$12-$C1000)/365.25))</f>
        <v/>
      </c>
      <c r="K1000" s="14" t="str">
        <f aca="false">IF($J1000="","",IF($J1000&lt;=14,"Ha","Yo'q"))</f>
        <v/>
      </c>
      <c r="L1000" s="13"/>
      <c r="M1000" s="13"/>
      <c r="N1000" s="14" t="str">
        <f aca="false">IF($B1000="","",IF(AND(OR($L1000="",$L1000&lt;=Boshqaruv!$C$12),OR($M1000="",$M1000&gt;Boshqaruv!$C$12)),"Ha",""))</f>
        <v/>
      </c>
      <c r="O1000" s="25"/>
      <c r="P1000" s="25"/>
      <c r="Q1000" s="12"/>
      <c r="R1000" s="13"/>
      <c r="S1000" s="13"/>
      <c r="T1000" s="14" t="str">
        <f aca="false">IF($B1000="","",IF(AND($P1000="Ha",$N1000="Ha",OR($R1000="",$R1000&lt;=Boshqaruv!$C$12),OR($S1000="",$S1000&gt;Boshqaruv!$C$12)),"Ha",""))</f>
        <v/>
      </c>
      <c r="U1000" s="13"/>
      <c r="V1000" s="12"/>
      <c r="W1000" s="14" t="str">
        <f aca="false">IF(OR($B1000="",$C1000=""),"",IF(COUNTIFS($B$5:$B$1804,$B1000,$C$5:$C$1804,$C1000)&gt;1,"Takror",""))</f>
        <v/>
      </c>
    </row>
    <row r="1001" customFormat="false" ht="15" hidden="false" customHeight="false" outlineLevel="0" collapsed="false">
      <c r="A1001" s="8" t="n">
        <v>997</v>
      </c>
      <c r="B1001" s="12"/>
      <c r="C1001" s="13"/>
      <c r="D1001" s="24"/>
      <c r="E1001" s="25"/>
      <c r="F1001" s="12"/>
      <c r="G1001" s="12"/>
      <c r="H1001" s="25"/>
      <c r="I1001" s="26" t="str">
        <f aca="false">IF(OR($B1001="",$C1001=""),"",$B1001&amp;" ("&amp;DAY($C1001)&amp;"."&amp;MONTH($C1001)&amp;"."&amp;YEAR($C1001)&amp;")")</f>
        <v/>
      </c>
      <c r="J1001" s="14" t="str">
        <f aca="false">IF($C1001="","",INT((Boshqaruv!$C$12-$C1001)/365.25))</f>
        <v/>
      </c>
      <c r="K1001" s="14" t="str">
        <f aca="false">IF($J1001="","",IF($J1001&lt;=14,"Ha","Yo'q"))</f>
        <v/>
      </c>
      <c r="L1001" s="13"/>
      <c r="M1001" s="13"/>
      <c r="N1001" s="14" t="str">
        <f aca="false">IF($B1001="","",IF(AND(OR($L1001="",$L1001&lt;=Boshqaruv!$C$12),OR($M1001="",$M1001&gt;Boshqaruv!$C$12)),"Ha",""))</f>
        <v/>
      </c>
      <c r="O1001" s="25"/>
      <c r="P1001" s="25"/>
      <c r="Q1001" s="12"/>
      <c r="R1001" s="13"/>
      <c r="S1001" s="13"/>
      <c r="T1001" s="14" t="str">
        <f aca="false">IF($B1001="","",IF(AND($P1001="Ha",$N1001="Ha",OR($R1001="",$R1001&lt;=Boshqaruv!$C$12),OR($S1001="",$S1001&gt;Boshqaruv!$C$12)),"Ha",""))</f>
        <v/>
      </c>
      <c r="U1001" s="13"/>
      <c r="V1001" s="12"/>
      <c r="W1001" s="14" t="str">
        <f aca="false">IF(OR($B1001="",$C1001=""),"",IF(COUNTIFS($B$5:$B$1804,$B1001,$C$5:$C$1804,$C1001)&gt;1,"Takror",""))</f>
        <v/>
      </c>
    </row>
    <row r="1002" customFormat="false" ht="15" hidden="false" customHeight="false" outlineLevel="0" collapsed="false">
      <c r="A1002" s="8" t="n">
        <v>998</v>
      </c>
      <c r="B1002" s="12"/>
      <c r="C1002" s="13"/>
      <c r="D1002" s="24"/>
      <c r="E1002" s="25"/>
      <c r="F1002" s="12"/>
      <c r="G1002" s="12"/>
      <c r="H1002" s="25"/>
      <c r="I1002" s="26" t="str">
        <f aca="false">IF(OR($B1002="",$C1002=""),"",$B1002&amp;" ("&amp;DAY($C1002)&amp;"."&amp;MONTH($C1002)&amp;"."&amp;YEAR($C1002)&amp;")")</f>
        <v/>
      </c>
      <c r="J1002" s="14" t="str">
        <f aca="false">IF($C1002="","",INT((Boshqaruv!$C$12-$C1002)/365.25))</f>
        <v/>
      </c>
      <c r="K1002" s="14" t="str">
        <f aca="false">IF($J1002="","",IF($J1002&lt;=14,"Ha","Yo'q"))</f>
        <v/>
      </c>
      <c r="L1002" s="13"/>
      <c r="M1002" s="13"/>
      <c r="N1002" s="14" t="str">
        <f aca="false">IF($B1002="","",IF(AND(OR($L1002="",$L1002&lt;=Boshqaruv!$C$12),OR($M1002="",$M1002&gt;Boshqaruv!$C$12)),"Ha",""))</f>
        <v/>
      </c>
      <c r="O1002" s="25"/>
      <c r="P1002" s="25"/>
      <c r="Q1002" s="12"/>
      <c r="R1002" s="13"/>
      <c r="S1002" s="13"/>
      <c r="T1002" s="14" t="str">
        <f aca="false">IF($B1002="","",IF(AND($P1002="Ha",$N1002="Ha",OR($R1002="",$R1002&lt;=Boshqaruv!$C$12),OR($S1002="",$S1002&gt;Boshqaruv!$C$12)),"Ha",""))</f>
        <v/>
      </c>
      <c r="U1002" s="13"/>
      <c r="V1002" s="12"/>
      <c r="W1002" s="14" t="str">
        <f aca="false">IF(OR($B1002="",$C1002=""),"",IF(COUNTIFS($B$5:$B$1804,$B1002,$C$5:$C$1804,$C1002)&gt;1,"Takror",""))</f>
        <v/>
      </c>
    </row>
    <row r="1003" customFormat="false" ht="15" hidden="false" customHeight="false" outlineLevel="0" collapsed="false">
      <c r="A1003" s="8" t="n">
        <v>999</v>
      </c>
      <c r="B1003" s="12"/>
      <c r="C1003" s="13"/>
      <c r="D1003" s="24"/>
      <c r="E1003" s="25"/>
      <c r="F1003" s="12"/>
      <c r="G1003" s="12"/>
      <c r="H1003" s="25"/>
      <c r="I1003" s="26" t="str">
        <f aca="false">IF(OR($B1003="",$C1003=""),"",$B1003&amp;" ("&amp;DAY($C1003)&amp;"."&amp;MONTH($C1003)&amp;"."&amp;YEAR($C1003)&amp;")")</f>
        <v/>
      </c>
      <c r="J1003" s="14" t="str">
        <f aca="false">IF($C1003="","",INT((Boshqaruv!$C$12-$C1003)/365.25))</f>
        <v/>
      </c>
      <c r="K1003" s="14" t="str">
        <f aca="false">IF($J1003="","",IF($J1003&lt;=14,"Ha","Yo'q"))</f>
        <v/>
      </c>
      <c r="L1003" s="13"/>
      <c r="M1003" s="13"/>
      <c r="N1003" s="14" t="str">
        <f aca="false">IF($B1003="","",IF(AND(OR($L1003="",$L1003&lt;=Boshqaruv!$C$12),OR($M1003="",$M1003&gt;Boshqaruv!$C$12)),"Ha",""))</f>
        <v/>
      </c>
      <c r="O1003" s="25"/>
      <c r="P1003" s="25"/>
      <c r="Q1003" s="12"/>
      <c r="R1003" s="13"/>
      <c r="S1003" s="13"/>
      <c r="T1003" s="14" t="str">
        <f aca="false">IF($B1003="","",IF(AND($P1003="Ha",$N1003="Ha",OR($R1003="",$R1003&lt;=Boshqaruv!$C$12),OR($S1003="",$S1003&gt;Boshqaruv!$C$12)),"Ha",""))</f>
        <v/>
      </c>
      <c r="U1003" s="13"/>
      <c r="V1003" s="12"/>
      <c r="W1003" s="14" t="str">
        <f aca="false">IF(OR($B1003="",$C1003=""),"",IF(COUNTIFS($B$5:$B$1804,$B1003,$C$5:$C$1804,$C1003)&gt;1,"Takror",""))</f>
        <v/>
      </c>
    </row>
    <row r="1004" customFormat="false" ht="15" hidden="false" customHeight="false" outlineLevel="0" collapsed="false">
      <c r="A1004" s="8" t="n">
        <v>1000</v>
      </c>
      <c r="B1004" s="12"/>
      <c r="C1004" s="13"/>
      <c r="D1004" s="24"/>
      <c r="E1004" s="25"/>
      <c r="F1004" s="12"/>
      <c r="G1004" s="12"/>
      <c r="H1004" s="25"/>
      <c r="I1004" s="26" t="str">
        <f aca="false">IF(OR($B1004="",$C1004=""),"",$B1004&amp;" ("&amp;DAY($C1004)&amp;"."&amp;MONTH($C1004)&amp;"."&amp;YEAR($C1004)&amp;")")</f>
        <v/>
      </c>
      <c r="J1004" s="14" t="str">
        <f aca="false">IF($C1004="","",INT((Boshqaruv!$C$12-$C1004)/365.25))</f>
        <v/>
      </c>
      <c r="K1004" s="14" t="str">
        <f aca="false">IF($J1004="","",IF($J1004&lt;=14,"Ha","Yo'q"))</f>
        <v/>
      </c>
      <c r="L1004" s="13"/>
      <c r="M1004" s="13"/>
      <c r="N1004" s="14" t="str">
        <f aca="false">IF($B1004="","",IF(AND(OR($L1004="",$L1004&lt;=Boshqaruv!$C$12),OR($M1004="",$M1004&gt;Boshqaruv!$C$12)),"Ha",""))</f>
        <v/>
      </c>
      <c r="O1004" s="25"/>
      <c r="P1004" s="25"/>
      <c r="Q1004" s="12"/>
      <c r="R1004" s="13"/>
      <c r="S1004" s="13"/>
      <c r="T1004" s="14" t="str">
        <f aca="false">IF($B1004="","",IF(AND($P1004="Ha",$N1004="Ha",OR($R1004="",$R1004&lt;=Boshqaruv!$C$12),OR($S1004="",$S1004&gt;Boshqaruv!$C$12)),"Ha",""))</f>
        <v/>
      </c>
      <c r="U1004" s="13"/>
      <c r="V1004" s="12"/>
      <c r="W1004" s="14" t="str">
        <f aca="false">IF(OR($B1004="",$C1004=""),"",IF(COUNTIFS($B$5:$B$1804,$B1004,$C$5:$C$1804,$C1004)&gt;1,"Takror",""))</f>
        <v/>
      </c>
    </row>
    <row r="1005" customFormat="false" ht="15" hidden="false" customHeight="false" outlineLevel="0" collapsed="false">
      <c r="A1005" s="8" t="n">
        <v>1001</v>
      </c>
      <c r="B1005" s="12"/>
      <c r="C1005" s="13"/>
      <c r="D1005" s="24"/>
      <c r="E1005" s="25"/>
      <c r="F1005" s="12"/>
      <c r="G1005" s="12"/>
      <c r="H1005" s="25"/>
      <c r="I1005" s="26" t="str">
        <f aca="false">IF(OR($B1005="",$C1005=""),"",$B1005&amp;" ("&amp;DAY($C1005)&amp;"."&amp;MONTH($C1005)&amp;"."&amp;YEAR($C1005)&amp;")")</f>
        <v/>
      </c>
      <c r="J1005" s="14" t="str">
        <f aca="false">IF($C1005="","",INT((Boshqaruv!$C$12-$C1005)/365.25))</f>
        <v/>
      </c>
      <c r="K1005" s="14" t="str">
        <f aca="false">IF($J1005="","",IF($J1005&lt;=14,"Ha","Yo'q"))</f>
        <v/>
      </c>
      <c r="L1005" s="13"/>
      <c r="M1005" s="13"/>
      <c r="N1005" s="14" t="str">
        <f aca="false">IF($B1005="","",IF(AND(OR($L1005="",$L1005&lt;=Boshqaruv!$C$12),OR($M1005="",$M1005&gt;Boshqaruv!$C$12)),"Ha",""))</f>
        <v/>
      </c>
      <c r="O1005" s="25"/>
      <c r="P1005" s="25"/>
      <c r="Q1005" s="12"/>
      <c r="R1005" s="13"/>
      <c r="S1005" s="13"/>
      <c r="T1005" s="14" t="str">
        <f aca="false">IF($B1005="","",IF(AND($P1005="Ha",$N1005="Ha",OR($R1005="",$R1005&lt;=Boshqaruv!$C$12),OR($S1005="",$S1005&gt;Boshqaruv!$C$12)),"Ha",""))</f>
        <v/>
      </c>
      <c r="U1005" s="13"/>
      <c r="V1005" s="12"/>
      <c r="W1005" s="14" t="str">
        <f aca="false">IF(OR($B1005="",$C1005=""),"",IF(COUNTIFS($B$5:$B$1804,$B1005,$C$5:$C$1804,$C1005)&gt;1,"Takror",""))</f>
        <v/>
      </c>
    </row>
    <row r="1006" customFormat="false" ht="15" hidden="false" customHeight="false" outlineLevel="0" collapsed="false">
      <c r="A1006" s="8" t="n">
        <v>1002</v>
      </c>
      <c r="B1006" s="12"/>
      <c r="C1006" s="13"/>
      <c r="D1006" s="24"/>
      <c r="E1006" s="25"/>
      <c r="F1006" s="12"/>
      <c r="G1006" s="12"/>
      <c r="H1006" s="25"/>
      <c r="I1006" s="26" t="str">
        <f aca="false">IF(OR($B1006="",$C1006=""),"",$B1006&amp;" ("&amp;DAY($C1006)&amp;"."&amp;MONTH($C1006)&amp;"."&amp;YEAR($C1006)&amp;")")</f>
        <v/>
      </c>
      <c r="J1006" s="14" t="str">
        <f aca="false">IF($C1006="","",INT((Boshqaruv!$C$12-$C1006)/365.25))</f>
        <v/>
      </c>
      <c r="K1006" s="14" t="str">
        <f aca="false">IF($J1006="","",IF($J1006&lt;=14,"Ha","Yo'q"))</f>
        <v/>
      </c>
      <c r="L1006" s="13"/>
      <c r="M1006" s="13"/>
      <c r="N1006" s="14" t="str">
        <f aca="false">IF($B1006="","",IF(AND(OR($L1006="",$L1006&lt;=Boshqaruv!$C$12),OR($M1006="",$M1006&gt;Boshqaruv!$C$12)),"Ha",""))</f>
        <v/>
      </c>
      <c r="O1006" s="25"/>
      <c r="P1006" s="25"/>
      <c r="Q1006" s="12"/>
      <c r="R1006" s="13"/>
      <c r="S1006" s="13"/>
      <c r="T1006" s="14" t="str">
        <f aca="false">IF($B1006="","",IF(AND($P1006="Ha",$N1006="Ha",OR($R1006="",$R1006&lt;=Boshqaruv!$C$12),OR($S1006="",$S1006&gt;Boshqaruv!$C$12)),"Ha",""))</f>
        <v/>
      </c>
      <c r="U1006" s="13"/>
      <c r="V1006" s="12"/>
      <c r="W1006" s="14" t="str">
        <f aca="false">IF(OR($B1006="",$C1006=""),"",IF(COUNTIFS($B$5:$B$1804,$B1006,$C$5:$C$1804,$C1006)&gt;1,"Takror",""))</f>
        <v/>
      </c>
    </row>
    <row r="1007" customFormat="false" ht="15" hidden="false" customHeight="false" outlineLevel="0" collapsed="false">
      <c r="A1007" s="8" t="n">
        <v>1003</v>
      </c>
      <c r="B1007" s="12"/>
      <c r="C1007" s="13"/>
      <c r="D1007" s="24"/>
      <c r="E1007" s="25"/>
      <c r="F1007" s="12"/>
      <c r="G1007" s="12"/>
      <c r="H1007" s="25"/>
      <c r="I1007" s="26" t="str">
        <f aca="false">IF(OR($B1007="",$C1007=""),"",$B1007&amp;" ("&amp;DAY($C1007)&amp;"."&amp;MONTH($C1007)&amp;"."&amp;YEAR($C1007)&amp;")")</f>
        <v/>
      </c>
      <c r="J1007" s="14" t="str">
        <f aca="false">IF($C1007="","",INT((Boshqaruv!$C$12-$C1007)/365.25))</f>
        <v/>
      </c>
      <c r="K1007" s="14" t="str">
        <f aca="false">IF($J1007="","",IF($J1007&lt;=14,"Ha","Yo'q"))</f>
        <v/>
      </c>
      <c r="L1007" s="13"/>
      <c r="M1007" s="13"/>
      <c r="N1007" s="14" t="str">
        <f aca="false">IF($B1007="","",IF(AND(OR($L1007="",$L1007&lt;=Boshqaruv!$C$12),OR($M1007="",$M1007&gt;Boshqaruv!$C$12)),"Ha",""))</f>
        <v/>
      </c>
      <c r="O1007" s="25"/>
      <c r="P1007" s="25"/>
      <c r="Q1007" s="12"/>
      <c r="R1007" s="13"/>
      <c r="S1007" s="13"/>
      <c r="T1007" s="14" t="str">
        <f aca="false">IF($B1007="","",IF(AND($P1007="Ha",$N1007="Ha",OR($R1007="",$R1007&lt;=Boshqaruv!$C$12),OR($S1007="",$S1007&gt;Boshqaruv!$C$12)),"Ha",""))</f>
        <v/>
      </c>
      <c r="U1007" s="13"/>
      <c r="V1007" s="12"/>
      <c r="W1007" s="14" t="str">
        <f aca="false">IF(OR($B1007="",$C1007=""),"",IF(COUNTIFS($B$5:$B$1804,$B1007,$C$5:$C$1804,$C1007)&gt;1,"Takror",""))</f>
        <v/>
      </c>
    </row>
    <row r="1008" customFormat="false" ht="15" hidden="false" customHeight="false" outlineLevel="0" collapsed="false">
      <c r="A1008" s="8" t="n">
        <v>1004</v>
      </c>
      <c r="B1008" s="12"/>
      <c r="C1008" s="13"/>
      <c r="D1008" s="24"/>
      <c r="E1008" s="25"/>
      <c r="F1008" s="12"/>
      <c r="G1008" s="12"/>
      <c r="H1008" s="25"/>
      <c r="I1008" s="26" t="str">
        <f aca="false">IF(OR($B1008="",$C1008=""),"",$B1008&amp;" ("&amp;DAY($C1008)&amp;"."&amp;MONTH($C1008)&amp;"."&amp;YEAR($C1008)&amp;")")</f>
        <v/>
      </c>
      <c r="J1008" s="14" t="str">
        <f aca="false">IF($C1008="","",INT((Boshqaruv!$C$12-$C1008)/365.25))</f>
        <v/>
      </c>
      <c r="K1008" s="14" t="str">
        <f aca="false">IF($J1008="","",IF($J1008&lt;=14,"Ha","Yo'q"))</f>
        <v/>
      </c>
      <c r="L1008" s="13"/>
      <c r="M1008" s="13"/>
      <c r="N1008" s="14" t="str">
        <f aca="false">IF($B1008="","",IF(AND(OR($L1008="",$L1008&lt;=Boshqaruv!$C$12),OR($M1008="",$M1008&gt;Boshqaruv!$C$12)),"Ha",""))</f>
        <v/>
      </c>
      <c r="O1008" s="25"/>
      <c r="P1008" s="25"/>
      <c r="Q1008" s="12"/>
      <c r="R1008" s="13"/>
      <c r="S1008" s="13"/>
      <c r="T1008" s="14" t="str">
        <f aca="false">IF($B1008="","",IF(AND($P1008="Ha",$N1008="Ha",OR($R1008="",$R1008&lt;=Boshqaruv!$C$12),OR($S1008="",$S1008&gt;Boshqaruv!$C$12)),"Ha",""))</f>
        <v/>
      </c>
      <c r="U1008" s="13"/>
      <c r="V1008" s="12"/>
      <c r="W1008" s="14" t="str">
        <f aca="false">IF(OR($B1008="",$C1008=""),"",IF(COUNTIFS($B$5:$B$1804,$B1008,$C$5:$C$1804,$C1008)&gt;1,"Takror",""))</f>
        <v/>
      </c>
    </row>
    <row r="1009" customFormat="false" ht="15" hidden="false" customHeight="false" outlineLevel="0" collapsed="false">
      <c r="A1009" s="8" t="n">
        <v>1005</v>
      </c>
      <c r="B1009" s="12"/>
      <c r="C1009" s="13"/>
      <c r="D1009" s="24"/>
      <c r="E1009" s="25"/>
      <c r="F1009" s="12"/>
      <c r="G1009" s="12"/>
      <c r="H1009" s="25"/>
      <c r="I1009" s="26" t="str">
        <f aca="false">IF(OR($B1009="",$C1009=""),"",$B1009&amp;" ("&amp;DAY($C1009)&amp;"."&amp;MONTH($C1009)&amp;"."&amp;YEAR($C1009)&amp;")")</f>
        <v/>
      </c>
      <c r="J1009" s="14" t="str">
        <f aca="false">IF($C1009="","",INT((Boshqaruv!$C$12-$C1009)/365.25))</f>
        <v/>
      </c>
      <c r="K1009" s="14" t="str">
        <f aca="false">IF($J1009="","",IF($J1009&lt;=14,"Ha","Yo'q"))</f>
        <v/>
      </c>
      <c r="L1009" s="13"/>
      <c r="M1009" s="13"/>
      <c r="N1009" s="14" t="str">
        <f aca="false">IF($B1009="","",IF(AND(OR($L1009="",$L1009&lt;=Boshqaruv!$C$12),OR($M1009="",$M1009&gt;Boshqaruv!$C$12)),"Ha",""))</f>
        <v/>
      </c>
      <c r="O1009" s="25"/>
      <c r="P1009" s="25"/>
      <c r="Q1009" s="12"/>
      <c r="R1009" s="13"/>
      <c r="S1009" s="13"/>
      <c r="T1009" s="14" t="str">
        <f aca="false">IF($B1009="","",IF(AND($P1009="Ha",$N1009="Ha",OR($R1009="",$R1009&lt;=Boshqaruv!$C$12),OR($S1009="",$S1009&gt;Boshqaruv!$C$12)),"Ha",""))</f>
        <v/>
      </c>
      <c r="U1009" s="13"/>
      <c r="V1009" s="12"/>
      <c r="W1009" s="14" t="str">
        <f aca="false">IF(OR($B1009="",$C1009=""),"",IF(COUNTIFS($B$5:$B$1804,$B1009,$C$5:$C$1804,$C1009)&gt;1,"Takror",""))</f>
        <v/>
      </c>
    </row>
    <row r="1010" customFormat="false" ht="15" hidden="false" customHeight="false" outlineLevel="0" collapsed="false">
      <c r="A1010" s="8" t="n">
        <v>1006</v>
      </c>
      <c r="B1010" s="12"/>
      <c r="C1010" s="13"/>
      <c r="D1010" s="24"/>
      <c r="E1010" s="25"/>
      <c r="F1010" s="12"/>
      <c r="G1010" s="12"/>
      <c r="H1010" s="25"/>
      <c r="I1010" s="26" t="str">
        <f aca="false">IF(OR($B1010="",$C1010=""),"",$B1010&amp;" ("&amp;DAY($C1010)&amp;"."&amp;MONTH($C1010)&amp;"."&amp;YEAR($C1010)&amp;")")</f>
        <v/>
      </c>
      <c r="J1010" s="14" t="str">
        <f aca="false">IF($C1010="","",INT((Boshqaruv!$C$12-$C1010)/365.25))</f>
        <v/>
      </c>
      <c r="K1010" s="14" t="str">
        <f aca="false">IF($J1010="","",IF($J1010&lt;=14,"Ha","Yo'q"))</f>
        <v/>
      </c>
      <c r="L1010" s="13"/>
      <c r="M1010" s="13"/>
      <c r="N1010" s="14" t="str">
        <f aca="false">IF($B1010="","",IF(AND(OR($L1010="",$L1010&lt;=Boshqaruv!$C$12),OR($M1010="",$M1010&gt;Boshqaruv!$C$12)),"Ha",""))</f>
        <v/>
      </c>
      <c r="O1010" s="25"/>
      <c r="P1010" s="25"/>
      <c r="Q1010" s="12"/>
      <c r="R1010" s="13"/>
      <c r="S1010" s="13"/>
      <c r="T1010" s="14" t="str">
        <f aca="false">IF($B1010="","",IF(AND($P1010="Ha",$N1010="Ha",OR($R1010="",$R1010&lt;=Boshqaruv!$C$12),OR($S1010="",$S1010&gt;Boshqaruv!$C$12)),"Ha",""))</f>
        <v/>
      </c>
      <c r="U1010" s="13"/>
      <c r="V1010" s="12"/>
      <c r="W1010" s="14" t="str">
        <f aca="false">IF(OR($B1010="",$C1010=""),"",IF(COUNTIFS($B$5:$B$1804,$B1010,$C$5:$C$1804,$C1010)&gt;1,"Takror",""))</f>
        <v/>
      </c>
    </row>
    <row r="1011" customFormat="false" ht="15" hidden="false" customHeight="false" outlineLevel="0" collapsed="false">
      <c r="A1011" s="8" t="n">
        <v>1007</v>
      </c>
      <c r="B1011" s="12"/>
      <c r="C1011" s="13"/>
      <c r="D1011" s="24"/>
      <c r="E1011" s="25"/>
      <c r="F1011" s="12"/>
      <c r="G1011" s="12"/>
      <c r="H1011" s="25"/>
      <c r="I1011" s="26" t="str">
        <f aca="false">IF(OR($B1011="",$C1011=""),"",$B1011&amp;" ("&amp;DAY($C1011)&amp;"."&amp;MONTH($C1011)&amp;"."&amp;YEAR($C1011)&amp;")")</f>
        <v/>
      </c>
      <c r="J1011" s="14" t="str">
        <f aca="false">IF($C1011="","",INT((Boshqaruv!$C$12-$C1011)/365.25))</f>
        <v/>
      </c>
      <c r="K1011" s="14" t="str">
        <f aca="false">IF($J1011="","",IF($J1011&lt;=14,"Ha","Yo'q"))</f>
        <v/>
      </c>
      <c r="L1011" s="13"/>
      <c r="M1011" s="13"/>
      <c r="N1011" s="14" t="str">
        <f aca="false">IF($B1011="","",IF(AND(OR($L1011="",$L1011&lt;=Boshqaruv!$C$12),OR($M1011="",$M1011&gt;Boshqaruv!$C$12)),"Ha",""))</f>
        <v/>
      </c>
      <c r="O1011" s="25"/>
      <c r="P1011" s="25"/>
      <c r="Q1011" s="12"/>
      <c r="R1011" s="13"/>
      <c r="S1011" s="13"/>
      <c r="T1011" s="14" t="str">
        <f aca="false">IF($B1011="","",IF(AND($P1011="Ha",$N1011="Ha",OR($R1011="",$R1011&lt;=Boshqaruv!$C$12),OR($S1011="",$S1011&gt;Boshqaruv!$C$12)),"Ha",""))</f>
        <v/>
      </c>
      <c r="U1011" s="13"/>
      <c r="V1011" s="12"/>
      <c r="W1011" s="14" t="str">
        <f aca="false">IF(OR($B1011="",$C1011=""),"",IF(COUNTIFS($B$5:$B$1804,$B1011,$C$5:$C$1804,$C1011)&gt;1,"Takror",""))</f>
        <v/>
      </c>
    </row>
    <row r="1012" customFormat="false" ht="15" hidden="false" customHeight="false" outlineLevel="0" collapsed="false">
      <c r="A1012" s="8" t="n">
        <v>1008</v>
      </c>
      <c r="B1012" s="12"/>
      <c r="C1012" s="13"/>
      <c r="D1012" s="24"/>
      <c r="E1012" s="25"/>
      <c r="F1012" s="12"/>
      <c r="G1012" s="12"/>
      <c r="H1012" s="25"/>
      <c r="I1012" s="26" t="str">
        <f aca="false">IF(OR($B1012="",$C1012=""),"",$B1012&amp;" ("&amp;DAY($C1012)&amp;"."&amp;MONTH($C1012)&amp;"."&amp;YEAR($C1012)&amp;")")</f>
        <v/>
      </c>
      <c r="J1012" s="14" t="str">
        <f aca="false">IF($C1012="","",INT((Boshqaruv!$C$12-$C1012)/365.25))</f>
        <v/>
      </c>
      <c r="K1012" s="14" t="str">
        <f aca="false">IF($J1012="","",IF($J1012&lt;=14,"Ha","Yo'q"))</f>
        <v/>
      </c>
      <c r="L1012" s="13"/>
      <c r="M1012" s="13"/>
      <c r="N1012" s="14" t="str">
        <f aca="false">IF($B1012="","",IF(AND(OR($L1012="",$L1012&lt;=Boshqaruv!$C$12),OR($M1012="",$M1012&gt;Boshqaruv!$C$12)),"Ha",""))</f>
        <v/>
      </c>
      <c r="O1012" s="25"/>
      <c r="P1012" s="25"/>
      <c r="Q1012" s="12"/>
      <c r="R1012" s="13"/>
      <c r="S1012" s="13"/>
      <c r="T1012" s="14" t="str">
        <f aca="false">IF($B1012="","",IF(AND($P1012="Ha",$N1012="Ha",OR($R1012="",$R1012&lt;=Boshqaruv!$C$12),OR($S1012="",$S1012&gt;Boshqaruv!$C$12)),"Ha",""))</f>
        <v/>
      </c>
      <c r="U1012" s="13"/>
      <c r="V1012" s="12"/>
      <c r="W1012" s="14" t="str">
        <f aca="false">IF(OR($B1012="",$C1012=""),"",IF(COUNTIFS($B$5:$B$1804,$B1012,$C$5:$C$1804,$C1012)&gt;1,"Takror",""))</f>
        <v/>
      </c>
    </row>
    <row r="1013" customFormat="false" ht="15" hidden="false" customHeight="false" outlineLevel="0" collapsed="false">
      <c r="A1013" s="8" t="n">
        <v>1009</v>
      </c>
      <c r="B1013" s="12"/>
      <c r="C1013" s="13"/>
      <c r="D1013" s="24"/>
      <c r="E1013" s="25"/>
      <c r="F1013" s="12"/>
      <c r="G1013" s="12"/>
      <c r="H1013" s="25"/>
      <c r="I1013" s="26" t="str">
        <f aca="false">IF(OR($B1013="",$C1013=""),"",$B1013&amp;" ("&amp;DAY($C1013)&amp;"."&amp;MONTH($C1013)&amp;"."&amp;YEAR($C1013)&amp;")")</f>
        <v/>
      </c>
      <c r="J1013" s="14" t="str">
        <f aca="false">IF($C1013="","",INT((Boshqaruv!$C$12-$C1013)/365.25))</f>
        <v/>
      </c>
      <c r="K1013" s="14" t="str">
        <f aca="false">IF($J1013="","",IF($J1013&lt;=14,"Ha","Yo'q"))</f>
        <v/>
      </c>
      <c r="L1013" s="13"/>
      <c r="M1013" s="13"/>
      <c r="N1013" s="14" t="str">
        <f aca="false">IF($B1013="","",IF(AND(OR($L1013="",$L1013&lt;=Boshqaruv!$C$12),OR($M1013="",$M1013&gt;Boshqaruv!$C$12)),"Ha",""))</f>
        <v/>
      </c>
      <c r="O1013" s="25"/>
      <c r="P1013" s="25"/>
      <c r="Q1013" s="12"/>
      <c r="R1013" s="13"/>
      <c r="S1013" s="13"/>
      <c r="T1013" s="14" t="str">
        <f aca="false">IF($B1013="","",IF(AND($P1013="Ha",$N1013="Ha",OR($R1013="",$R1013&lt;=Boshqaruv!$C$12),OR($S1013="",$S1013&gt;Boshqaruv!$C$12)),"Ha",""))</f>
        <v/>
      </c>
      <c r="U1013" s="13"/>
      <c r="V1013" s="12"/>
      <c r="W1013" s="14" t="str">
        <f aca="false">IF(OR($B1013="",$C1013=""),"",IF(COUNTIFS($B$5:$B$1804,$B1013,$C$5:$C$1804,$C1013)&gt;1,"Takror",""))</f>
        <v/>
      </c>
    </row>
    <row r="1014" customFormat="false" ht="15" hidden="false" customHeight="false" outlineLevel="0" collapsed="false">
      <c r="A1014" s="8" t="n">
        <v>1010</v>
      </c>
      <c r="B1014" s="12"/>
      <c r="C1014" s="13"/>
      <c r="D1014" s="24"/>
      <c r="E1014" s="25"/>
      <c r="F1014" s="12"/>
      <c r="G1014" s="12"/>
      <c r="H1014" s="25"/>
      <c r="I1014" s="26" t="str">
        <f aca="false">IF(OR($B1014="",$C1014=""),"",$B1014&amp;" ("&amp;DAY($C1014)&amp;"."&amp;MONTH($C1014)&amp;"."&amp;YEAR($C1014)&amp;")")</f>
        <v/>
      </c>
      <c r="J1014" s="14" t="str">
        <f aca="false">IF($C1014="","",INT((Boshqaruv!$C$12-$C1014)/365.25))</f>
        <v/>
      </c>
      <c r="K1014" s="14" t="str">
        <f aca="false">IF($J1014="","",IF($J1014&lt;=14,"Ha","Yo'q"))</f>
        <v/>
      </c>
      <c r="L1014" s="13"/>
      <c r="M1014" s="13"/>
      <c r="N1014" s="14" t="str">
        <f aca="false">IF($B1014="","",IF(AND(OR($L1014="",$L1014&lt;=Boshqaruv!$C$12),OR($M1014="",$M1014&gt;Boshqaruv!$C$12)),"Ha",""))</f>
        <v/>
      </c>
      <c r="O1014" s="25"/>
      <c r="P1014" s="25"/>
      <c r="Q1014" s="12"/>
      <c r="R1014" s="13"/>
      <c r="S1014" s="13"/>
      <c r="T1014" s="14" t="str">
        <f aca="false">IF($B1014="","",IF(AND($P1014="Ha",$N1014="Ha",OR($R1014="",$R1014&lt;=Boshqaruv!$C$12),OR($S1014="",$S1014&gt;Boshqaruv!$C$12)),"Ha",""))</f>
        <v/>
      </c>
      <c r="U1014" s="13"/>
      <c r="V1014" s="12"/>
      <c r="W1014" s="14" t="str">
        <f aca="false">IF(OR($B1014="",$C1014=""),"",IF(COUNTIFS($B$5:$B$1804,$B1014,$C$5:$C$1804,$C1014)&gt;1,"Takror",""))</f>
        <v/>
      </c>
    </row>
    <row r="1015" customFormat="false" ht="15" hidden="false" customHeight="false" outlineLevel="0" collapsed="false">
      <c r="A1015" s="8" t="n">
        <v>1011</v>
      </c>
      <c r="B1015" s="12"/>
      <c r="C1015" s="13"/>
      <c r="D1015" s="24"/>
      <c r="E1015" s="25"/>
      <c r="F1015" s="12"/>
      <c r="G1015" s="12"/>
      <c r="H1015" s="25"/>
      <c r="I1015" s="26" t="str">
        <f aca="false">IF(OR($B1015="",$C1015=""),"",$B1015&amp;" ("&amp;DAY($C1015)&amp;"."&amp;MONTH($C1015)&amp;"."&amp;YEAR($C1015)&amp;")")</f>
        <v/>
      </c>
      <c r="J1015" s="14" t="str">
        <f aca="false">IF($C1015="","",INT((Boshqaruv!$C$12-$C1015)/365.25))</f>
        <v/>
      </c>
      <c r="K1015" s="14" t="str">
        <f aca="false">IF($J1015="","",IF($J1015&lt;=14,"Ha","Yo'q"))</f>
        <v/>
      </c>
      <c r="L1015" s="13"/>
      <c r="M1015" s="13"/>
      <c r="N1015" s="14" t="str">
        <f aca="false">IF($B1015="","",IF(AND(OR($L1015="",$L1015&lt;=Boshqaruv!$C$12),OR($M1015="",$M1015&gt;Boshqaruv!$C$12)),"Ha",""))</f>
        <v/>
      </c>
      <c r="O1015" s="25"/>
      <c r="P1015" s="25"/>
      <c r="Q1015" s="12"/>
      <c r="R1015" s="13"/>
      <c r="S1015" s="13"/>
      <c r="T1015" s="14" t="str">
        <f aca="false">IF($B1015="","",IF(AND($P1015="Ha",$N1015="Ha",OR($R1015="",$R1015&lt;=Boshqaruv!$C$12),OR($S1015="",$S1015&gt;Boshqaruv!$C$12)),"Ha",""))</f>
        <v/>
      </c>
      <c r="U1015" s="13"/>
      <c r="V1015" s="12"/>
      <c r="W1015" s="14" t="str">
        <f aca="false">IF(OR($B1015="",$C1015=""),"",IF(COUNTIFS($B$5:$B$1804,$B1015,$C$5:$C$1804,$C1015)&gt;1,"Takror",""))</f>
        <v/>
      </c>
    </row>
    <row r="1016" customFormat="false" ht="15" hidden="false" customHeight="false" outlineLevel="0" collapsed="false">
      <c r="A1016" s="8" t="n">
        <v>1012</v>
      </c>
      <c r="B1016" s="12"/>
      <c r="C1016" s="13"/>
      <c r="D1016" s="24"/>
      <c r="E1016" s="25"/>
      <c r="F1016" s="12"/>
      <c r="G1016" s="12"/>
      <c r="H1016" s="25"/>
      <c r="I1016" s="26" t="str">
        <f aca="false">IF(OR($B1016="",$C1016=""),"",$B1016&amp;" ("&amp;DAY($C1016)&amp;"."&amp;MONTH($C1016)&amp;"."&amp;YEAR($C1016)&amp;")")</f>
        <v/>
      </c>
      <c r="J1016" s="14" t="str">
        <f aca="false">IF($C1016="","",INT((Boshqaruv!$C$12-$C1016)/365.25))</f>
        <v/>
      </c>
      <c r="K1016" s="14" t="str">
        <f aca="false">IF($J1016="","",IF($J1016&lt;=14,"Ha","Yo'q"))</f>
        <v/>
      </c>
      <c r="L1016" s="13"/>
      <c r="M1016" s="13"/>
      <c r="N1016" s="14" t="str">
        <f aca="false">IF($B1016="","",IF(AND(OR($L1016="",$L1016&lt;=Boshqaruv!$C$12),OR($M1016="",$M1016&gt;Boshqaruv!$C$12)),"Ha",""))</f>
        <v/>
      </c>
      <c r="O1016" s="25"/>
      <c r="P1016" s="25"/>
      <c r="Q1016" s="12"/>
      <c r="R1016" s="13"/>
      <c r="S1016" s="13"/>
      <c r="T1016" s="14" t="str">
        <f aca="false">IF($B1016="","",IF(AND($P1016="Ha",$N1016="Ha",OR($R1016="",$R1016&lt;=Boshqaruv!$C$12),OR($S1016="",$S1016&gt;Boshqaruv!$C$12)),"Ha",""))</f>
        <v/>
      </c>
      <c r="U1016" s="13"/>
      <c r="V1016" s="12"/>
      <c r="W1016" s="14" t="str">
        <f aca="false">IF(OR($B1016="",$C1016=""),"",IF(COUNTIFS($B$5:$B$1804,$B1016,$C$5:$C$1804,$C1016)&gt;1,"Takror",""))</f>
        <v/>
      </c>
    </row>
    <row r="1017" customFormat="false" ht="15" hidden="false" customHeight="false" outlineLevel="0" collapsed="false">
      <c r="A1017" s="8" t="n">
        <v>1013</v>
      </c>
      <c r="B1017" s="12"/>
      <c r="C1017" s="13"/>
      <c r="D1017" s="24"/>
      <c r="E1017" s="25"/>
      <c r="F1017" s="12"/>
      <c r="G1017" s="12"/>
      <c r="H1017" s="25"/>
      <c r="I1017" s="26" t="str">
        <f aca="false">IF(OR($B1017="",$C1017=""),"",$B1017&amp;" ("&amp;DAY($C1017)&amp;"."&amp;MONTH($C1017)&amp;"."&amp;YEAR($C1017)&amp;")")</f>
        <v/>
      </c>
      <c r="J1017" s="14" t="str">
        <f aca="false">IF($C1017="","",INT((Boshqaruv!$C$12-$C1017)/365.25))</f>
        <v/>
      </c>
      <c r="K1017" s="14" t="str">
        <f aca="false">IF($J1017="","",IF($J1017&lt;=14,"Ha","Yo'q"))</f>
        <v/>
      </c>
      <c r="L1017" s="13"/>
      <c r="M1017" s="13"/>
      <c r="N1017" s="14" t="str">
        <f aca="false">IF($B1017="","",IF(AND(OR($L1017="",$L1017&lt;=Boshqaruv!$C$12),OR($M1017="",$M1017&gt;Boshqaruv!$C$12)),"Ha",""))</f>
        <v/>
      </c>
      <c r="O1017" s="25"/>
      <c r="P1017" s="25"/>
      <c r="Q1017" s="12"/>
      <c r="R1017" s="13"/>
      <c r="S1017" s="13"/>
      <c r="T1017" s="14" t="str">
        <f aca="false">IF($B1017="","",IF(AND($P1017="Ha",$N1017="Ha",OR($R1017="",$R1017&lt;=Boshqaruv!$C$12),OR($S1017="",$S1017&gt;Boshqaruv!$C$12)),"Ha",""))</f>
        <v/>
      </c>
      <c r="U1017" s="13"/>
      <c r="V1017" s="12"/>
      <c r="W1017" s="14" t="str">
        <f aca="false">IF(OR($B1017="",$C1017=""),"",IF(COUNTIFS($B$5:$B$1804,$B1017,$C$5:$C$1804,$C1017)&gt;1,"Takror",""))</f>
        <v/>
      </c>
    </row>
    <row r="1018" customFormat="false" ht="15" hidden="false" customHeight="false" outlineLevel="0" collapsed="false">
      <c r="A1018" s="8" t="n">
        <v>1014</v>
      </c>
      <c r="B1018" s="12"/>
      <c r="C1018" s="13"/>
      <c r="D1018" s="24"/>
      <c r="E1018" s="25"/>
      <c r="F1018" s="12"/>
      <c r="G1018" s="12"/>
      <c r="H1018" s="25"/>
      <c r="I1018" s="26" t="str">
        <f aca="false">IF(OR($B1018="",$C1018=""),"",$B1018&amp;" ("&amp;DAY($C1018)&amp;"."&amp;MONTH($C1018)&amp;"."&amp;YEAR($C1018)&amp;")")</f>
        <v/>
      </c>
      <c r="J1018" s="14" t="str">
        <f aca="false">IF($C1018="","",INT((Boshqaruv!$C$12-$C1018)/365.25))</f>
        <v/>
      </c>
      <c r="K1018" s="14" t="str">
        <f aca="false">IF($J1018="","",IF($J1018&lt;=14,"Ha","Yo'q"))</f>
        <v/>
      </c>
      <c r="L1018" s="13"/>
      <c r="M1018" s="13"/>
      <c r="N1018" s="14" t="str">
        <f aca="false">IF($B1018="","",IF(AND(OR($L1018="",$L1018&lt;=Boshqaruv!$C$12),OR($M1018="",$M1018&gt;Boshqaruv!$C$12)),"Ha",""))</f>
        <v/>
      </c>
      <c r="O1018" s="25"/>
      <c r="P1018" s="25"/>
      <c r="Q1018" s="12"/>
      <c r="R1018" s="13"/>
      <c r="S1018" s="13"/>
      <c r="T1018" s="14" t="str">
        <f aca="false">IF($B1018="","",IF(AND($P1018="Ha",$N1018="Ha",OR($R1018="",$R1018&lt;=Boshqaruv!$C$12),OR($S1018="",$S1018&gt;Boshqaruv!$C$12)),"Ha",""))</f>
        <v/>
      </c>
      <c r="U1018" s="13"/>
      <c r="V1018" s="12"/>
      <c r="W1018" s="14" t="str">
        <f aca="false">IF(OR($B1018="",$C1018=""),"",IF(COUNTIFS($B$5:$B$1804,$B1018,$C$5:$C$1804,$C1018)&gt;1,"Takror",""))</f>
        <v/>
      </c>
    </row>
    <row r="1019" customFormat="false" ht="15" hidden="false" customHeight="false" outlineLevel="0" collapsed="false">
      <c r="A1019" s="8" t="n">
        <v>1015</v>
      </c>
      <c r="B1019" s="12"/>
      <c r="C1019" s="13"/>
      <c r="D1019" s="24"/>
      <c r="E1019" s="25"/>
      <c r="F1019" s="12"/>
      <c r="G1019" s="12"/>
      <c r="H1019" s="25"/>
      <c r="I1019" s="26" t="str">
        <f aca="false">IF(OR($B1019="",$C1019=""),"",$B1019&amp;" ("&amp;DAY($C1019)&amp;"."&amp;MONTH($C1019)&amp;"."&amp;YEAR($C1019)&amp;")")</f>
        <v/>
      </c>
      <c r="J1019" s="14" t="str">
        <f aca="false">IF($C1019="","",INT((Boshqaruv!$C$12-$C1019)/365.25))</f>
        <v/>
      </c>
      <c r="K1019" s="14" t="str">
        <f aca="false">IF($J1019="","",IF($J1019&lt;=14,"Ha","Yo'q"))</f>
        <v/>
      </c>
      <c r="L1019" s="13"/>
      <c r="M1019" s="13"/>
      <c r="N1019" s="14" t="str">
        <f aca="false">IF($B1019="","",IF(AND(OR($L1019="",$L1019&lt;=Boshqaruv!$C$12),OR($M1019="",$M1019&gt;Boshqaruv!$C$12)),"Ha",""))</f>
        <v/>
      </c>
      <c r="O1019" s="25"/>
      <c r="P1019" s="25"/>
      <c r="Q1019" s="12"/>
      <c r="R1019" s="13"/>
      <c r="S1019" s="13"/>
      <c r="T1019" s="14" t="str">
        <f aca="false">IF($B1019="","",IF(AND($P1019="Ha",$N1019="Ha",OR($R1019="",$R1019&lt;=Boshqaruv!$C$12),OR($S1019="",$S1019&gt;Boshqaruv!$C$12)),"Ha",""))</f>
        <v/>
      </c>
      <c r="U1019" s="13"/>
      <c r="V1019" s="12"/>
      <c r="W1019" s="14" t="str">
        <f aca="false">IF(OR($B1019="",$C1019=""),"",IF(COUNTIFS($B$5:$B$1804,$B1019,$C$5:$C$1804,$C1019)&gt;1,"Takror",""))</f>
        <v/>
      </c>
    </row>
    <row r="1020" customFormat="false" ht="15" hidden="false" customHeight="false" outlineLevel="0" collapsed="false">
      <c r="A1020" s="8" t="n">
        <v>1016</v>
      </c>
      <c r="B1020" s="12"/>
      <c r="C1020" s="13"/>
      <c r="D1020" s="24"/>
      <c r="E1020" s="25"/>
      <c r="F1020" s="12"/>
      <c r="G1020" s="12"/>
      <c r="H1020" s="25"/>
      <c r="I1020" s="26" t="str">
        <f aca="false">IF(OR($B1020="",$C1020=""),"",$B1020&amp;" ("&amp;DAY($C1020)&amp;"."&amp;MONTH($C1020)&amp;"."&amp;YEAR($C1020)&amp;")")</f>
        <v/>
      </c>
      <c r="J1020" s="14" t="str">
        <f aca="false">IF($C1020="","",INT((Boshqaruv!$C$12-$C1020)/365.25))</f>
        <v/>
      </c>
      <c r="K1020" s="14" t="str">
        <f aca="false">IF($J1020="","",IF($J1020&lt;=14,"Ha","Yo'q"))</f>
        <v/>
      </c>
      <c r="L1020" s="13"/>
      <c r="M1020" s="13"/>
      <c r="N1020" s="14" t="str">
        <f aca="false">IF($B1020="","",IF(AND(OR($L1020="",$L1020&lt;=Boshqaruv!$C$12),OR($M1020="",$M1020&gt;Boshqaruv!$C$12)),"Ha",""))</f>
        <v/>
      </c>
      <c r="O1020" s="25"/>
      <c r="P1020" s="25"/>
      <c r="Q1020" s="12"/>
      <c r="R1020" s="13"/>
      <c r="S1020" s="13"/>
      <c r="T1020" s="14" t="str">
        <f aca="false">IF($B1020="","",IF(AND($P1020="Ha",$N1020="Ha",OR($R1020="",$R1020&lt;=Boshqaruv!$C$12),OR($S1020="",$S1020&gt;Boshqaruv!$C$12)),"Ha",""))</f>
        <v/>
      </c>
      <c r="U1020" s="13"/>
      <c r="V1020" s="12"/>
      <c r="W1020" s="14" t="str">
        <f aca="false">IF(OR($B1020="",$C1020=""),"",IF(COUNTIFS($B$5:$B$1804,$B1020,$C$5:$C$1804,$C1020)&gt;1,"Takror",""))</f>
        <v/>
      </c>
    </row>
    <row r="1021" customFormat="false" ht="15" hidden="false" customHeight="false" outlineLevel="0" collapsed="false">
      <c r="A1021" s="8" t="n">
        <v>1017</v>
      </c>
      <c r="B1021" s="12"/>
      <c r="C1021" s="13"/>
      <c r="D1021" s="24"/>
      <c r="E1021" s="25"/>
      <c r="F1021" s="12"/>
      <c r="G1021" s="12"/>
      <c r="H1021" s="25"/>
      <c r="I1021" s="26" t="str">
        <f aca="false">IF(OR($B1021="",$C1021=""),"",$B1021&amp;" ("&amp;DAY($C1021)&amp;"."&amp;MONTH($C1021)&amp;"."&amp;YEAR($C1021)&amp;")")</f>
        <v/>
      </c>
      <c r="J1021" s="14" t="str">
        <f aca="false">IF($C1021="","",INT((Boshqaruv!$C$12-$C1021)/365.25))</f>
        <v/>
      </c>
      <c r="K1021" s="14" t="str">
        <f aca="false">IF($J1021="","",IF($J1021&lt;=14,"Ha","Yo'q"))</f>
        <v/>
      </c>
      <c r="L1021" s="13"/>
      <c r="M1021" s="13"/>
      <c r="N1021" s="14" t="str">
        <f aca="false">IF($B1021="","",IF(AND(OR($L1021="",$L1021&lt;=Boshqaruv!$C$12),OR($M1021="",$M1021&gt;Boshqaruv!$C$12)),"Ha",""))</f>
        <v/>
      </c>
      <c r="O1021" s="25"/>
      <c r="P1021" s="25"/>
      <c r="Q1021" s="12"/>
      <c r="R1021" s="13"/>
      <c r="S1021" s="13"/>
      <c r="T1021" s="14" t="str">
        <f aca="false">IF($B1021="","",IF(AND($P1021="Ha",$N1021="Ha",OR($R1021="",$R1021&lt;=Boshqaruv!$C$12),OR($S1021="",$S1021&gt;Boshqaruv!$C$12)),"Ha",""))</f>
        <v/>
      </c>
      <c r="U1021" s="13"/>
      <c r="V1021" s="12"/>
      <c r="W1021" s="14" t="str">
        <f aca="false">IF(OR($B1021="",$C1021=""),"",IF(COUNTIFS($B$5:$B$1804,$B1021,$C$5:$C$1804,$C1021)&gt;1,"Takror",""))</f>
        <v/>
      </c>
    </row>
    <row r="1022" customFormat="false" ht="15" hidden="false" customHeight="false" outlineLevel="0" collapsed="false">
      <c r="A1022" s="8" t="n">
        <v>1018</v>
      </c>
      <c r="B1022" s="12"/>
      <c r="C1022" s="13"/>
      <c r="D1022" s="24"/>
      <c r="E1022" s="25"/>
      <c r="F1022" s="12"/>
      <c r="G1022" s="12"/>
      <c r="H1022" s="25"/>
      <c r="I1022" s="26" t="str">
        <f aca="false">IF(OR($B1022="",$C1022=""),"",$B1022&amp;" ("&amp;DAY($C1022)&amp;"."&amp;MONTH($C1022)&amp;"."&amp;YEAR($C1022)&amp;")")</f>
        <v/>
      </c>
      <c r="J1022" s="14" t="str">
        <f aca="false">IF($C1022="","",INT((Boshqaruv!$C$12-$C1022)/365.25))</f>
        <v/>
      </c>
      <c r="K1022" s="14" t="str">
        <f aca="false">IF($J1022="","",IF($J1022&lt;=14,"Ha","Yo'q"))</f>
        <v/>
      </c>
      <c r="L1022" s="13"/>
      <c r="M1022" s="13"/>
      <c r="N1022" s="14" t="str">
        <f aca="false">IF($B1022="","",IF(AND(OR($L1022="",$L1022&lt;=Boshqaruv!$C$12),OR($M1022="",$M1022&gt;Boshqaruv!$C$12)),"Ha",""))</f>
        <v/>
      </c>
      <c r="O1022" s="25"/>
      <c r="P1022" s="25"/>
      <c r="Q1022" s="12"/>
      <c r="R1022" s="13"/>
      <c r="S1022" s="13"/>
      <c r="T1022" s="14" t="str">
        <f aca="false">IF($B1022="","",IF(AND($P1022="Ha",$N1022="Ha",OR($R1022="",$R1022&lt;=Boshqaruv!$C$12),OR($S1022="",$S1022&gt;Boshqaruv!$C$12)),"Ha",""))</f>
        <v/>
      </c>
      <c r="U1022" s="13"/>
      <c r="V1022" s="12"/>
      <c r="W1022" s="14" t="str">
        <f aca="false">IF(OR($B1022="",$C1022=""),"",IF(COUNTIFS($B$5:$B$1804,$B1022,$C$5:$C$1804,$C1022)&gt;1,"Takror",""))</f>
        <v/>
      </c>
    </row>
    <row r="1023" customFormat="false" ht="15" hidden="false" customHeight="false" outlineLevel="0" collapsed="false">
      <c r="A1023" s="8" t="n">
        <v>1019</v>
      </c>
      <c r="B1023" s="12"/>
      <c r="C1023" s="13"/>
      <c r="D1023" s="24"/>
      <c r="E1023" s="25"/>
      <c r="F1023" s="12"/>
      <c r="G1023" s="12"/>
      <c r="H1023" s="25"/>
      <c r="I1023" s="26" t="str">
        <f aca="false">IF(OR($B1023="",$C1023=""),"",$B1023&amp;" ("&amp;DAY($C1023)&amp;"."&amp;MONTH($C1023)&amp;"."&amp;YEAR($C1023)&amp;")")</f>
        <v/>
      </c>
      <c r="J1023" s="14" t="str">
        <f aca="false">IF($C1023="","",INT((Boshqaruv!$C$12-$C1023)/365.25))</f>
        <v/>
      </c>
      <c r="K1023" s="14" t="str">
        <f aca="false">IF($J1023="","",IF($J1023&lt;=14,"Ha","Yo'q"))</f>
        <v/>
      </c>
      <c r="L1023" s="13"/>
      <c r="M1023" s="13"/>
      <c r="N1023" s="14" t="str">
        <f aca="false">IF($B1023="","",IF(AND(OR($L1023="",$L1023&lt;=Boshqaruv!$C$12),OR($M1023="",$M1023&gt;Boshqaruv!$C$12)),"Ha",""))</f>
        <v/>
      </c>
      <c r="O1023" s="25"/>
      <c r="P1023" s="25"/>
      <c r="Q1023" s="12"/>
      <c r="R1023" s="13"/>
      <c r="S1023" s="13"/>
      <c r="T1023" s="14" t="str">
        <f aca="false">IF($B1023="","",IF(AND($P1023="Ha",$N1023="Ha",OR($R1023="",$R1023&lt;=Boshqaruv!$C$12),OR($S1023="",$S1023&gt;Boshqaruv!$C$12)),"Ha",""))</f>
        <v/>
      </c>
      <c r="U1023" s="13"/>
      <c r="V1023" s="12"/>
      <c r="W1023" s="14" t="str">
        <f aca="false">IF(OR($B1023="",$C1023=""),"",IF(COUNTIFS($B$5:$B$1804,$B1023,$C$5:$C$1804,$C1023)&gt;1,"Takror",""))</f>
        <v/>
      </c>
    </row>
    <row r="1024" customFormat="false" ht="15" hidden="false" customHeight="false" outlineLevel="0" collapsed="false">
      <c r="A1024" s="8" t="n">
        <v>1020</v>
      </c>
      <c r="B1024" s="12"/>
      <c r="C1024" s="13"/>
      <c r="D1024" s="24"/>
      <c r="E1024" s="25"/>
      <c r="F1024" s="12"/>
      <c r="G1024" s="12"/>
      <c r="H1024" s="25"/>
      <c r="I1024" s="26" t="str">
        <f aca="false">IF(OR($B1024="",$C1024=""),"",$B1024&amp;" ("&amp;DAY($C1024)&amp;"."&amp;MONTH($C1024)&amp;"."&amp;YEAR($C1024)&amp;")")</f>
        <v/>
      </c>
      <c r="J1024" s="14" t="str">
        <f aca="false">IF($C1024="","",INT((Boshqaruv!$C$12-$C1024)/365.25))</f>
        <v/>
      </c>
      <c r="K1024" s="14" t="str">
        <f aca="false">IF($J1024="","",IF($J1024&lt;=14,"Ha","Yo'q"))</f>
        <v/>
      </c>
      <c r="L1024" s="13"/>
      <c r="M1024" s="13"/>
      <c r="N1024" s="14" t="str">
        <f aca="false">IF($B1024="","",IF(AND(OR($L1024="",$L1024&lt;=Boshqaruv!$C$12),OR($M1024="",$M1024&gt;Boshqaruv!$C$12)),"Ha",""))</f>
        <v/>
      </c>
      <c r="O1024" s="25"/>
      <c r="P1024" s="25"/>
      <c r="Q1024" s="12"/>
      <c r="R1024" s="13"/>
      <c r="S1024" s="13"/>
      <c r="T1024" s="14" t="str">
        <f aca="false">IF($B1024="","",IF(AND($P1024="Ha",$N1024="Ha",OR($R1024="",$R1024&lt;=Boshqaruv!$C$12),OR($S1024="",$S1024&gt;Boshqaruv!$C$12)),"Ha",""))</f>
        <v/>
      </c>
      <c r="U1024" s="13"/>
      <c r="V1024" s="12"/>
      <c r="W1024" s="14" t="str">
        <f aca="false">IF(OR($B1024="",$C1024=""),"",IF(COUNTIFS($B$5:$B$1804,$B1024,$C$5:$C$1804,$C1024)&gt;1,"Takror",""))</f>
        <v/>
      </c>
    </row>
    <row r="1025" customFormat="false" ht="15" hidden="false" customHeight="false" outlineLevel="0" collapsed="false">
      <c r="A1025" s="8" t="n">
        <v>1021</v>
      </c>
      <c r="B1025" s="12"/>
      <c r="C1025" s="13"/>
      <c r="D1025" s="24"/>
      <c r="E1025" s="25"/>
      <c r="F1025" s="12"/>
      <c r="G1025" s="12"/>
      <c r="H1025" s="25"/>
      <c r="I1025" s="26" t="str">
        <f aca="false">IF(OR($B1025="",$C1025=""),"",$B1025&amp;" ("&amp;DAY($C1025)&amp;"."&amp;MONTH($C1025)&amp;"."&amp;YEAR($C1025)&amp;")")</f>
        <v/>
      </c>
      <c r="J1025" s="14" t="str">
        <f aca="false">IF($C1025="","",INT((Boshqaruv!$C$12-$C1025)/365.25))</f>
        <v/>
      </c>
      <c r="K1025" s="14" t="str">
        <f aca="false">IF($J1025="","",IF($J1025&lt;=14,"Ha","Yo'q"))</f>
        <v/>
      </c>
      <c r="L1025" s="13"/>
      <c r="M1025" s="13"/>
      <c r="N1025" s="14" t="str">
        <f aca="false">IF($B1025="","",IF(AND(OR($L1025="",$L1025&lt;=Boshqaruv!$C$12),OR($M1025="",$M1025&gt;Boshqaruv!$C$12)),"Ha",""))</f>
        <v/>
      </c>
      <c r="O1025" s="25"/>
      <c r="P1025" s="25"/>
      <c r="Q1025" s="12"/>
      <c r="R1025" s="13"/>
      <c r="S1025" s="13"/>
      <c r="T1025" s="14" t="str">
        <f aca="false">IF($B1025="","",IF(AND($P1025="Ha",$N1025="Ha",OR($R1025="",$R1025&lt;=Boshqaruv!$C$12),OR($S1025="",$S1025&gt;Boshqaruv!$C$12)),"Ha",""))</f>
        <v/>
      </c>
      <c r="U1025" s="13"/>
      <c r="V1025" s="12"/>
      <c r="W1025" s="14" t="str">
        <f aca="false">IF(OR($B1025="",$C1025=""),"",IF(COUNTIFS($B$5:$B$1804,$B1025,$C$5:$C$1804,$C1025)&gt;1,"Takror",""))</f>
        <v/>
      </c>
    </row>
    <row r="1026" customFormat="false" ht="15" hidden="false" customHeight="false" outlineLevel="0" collapsed="false">
      <c r="A1026" s="8" t="n">
        <v>1022</v>
      </c>
      <c r="B1026" s="12"/>
      <c r="C1026" s="13"/>
      <c r="D1026" s="24"/>
      <c r="E1026" s="25"/>
      <c r="F1026" s="12"/>
      <c r="G1026" s="12"/>
      <c r="H1026" s="25"/>
      <c r="I1026" s="26" t="str">
        <f aca="false">IF(OR($B1026="",$C1026=""),"",$B1026&amp;" ("&amp;DAY($C1026)&amp;"."&amp;MONTH($C1026)&amp;"."&amp;YEAR($C1026)&amp;")")</f>
        <v/>
      </c>
      <c r="J1026" s="14" t="str">
        <f aca="false">IF($C1026="","",INT((Boshqaruv!$C$12-$C1026)/365.25))</f>
        <v/>
      </c>
      <c r="K1026" s="14" t="str">
        <f aca="false">IF($J1026="","",IF($J1026&lt;=14,"Ha","Yo'q"))</f>
        <v/>
      </c>
      <c r="L1026" s="13"/>
      <c r="M1026" s="13"/>
      <c r="N1026" s="14" t="str">
        <f aca="false">IF($B1026="","",IF(AND(OR($L1026="",$L1026&lt;=Boshqaruv!$C$12),OR($M1026="",$M1026&gt;Boshqaruv!$C$12)),"Ha",""))</f>
        <v/>
      </c>
      <c r="O1026" s="25"/>
      <c r="P1026" s="25"/>
      <c r="Q1026" s="12"/>
      <c r="R1026" s="13"/>
      <c r="S1026" s="13"/>
      <c r="T1026" s="14" t="str">
        <f aca="false">IF($B1026="","",IF(AND($P1026="Ha",$N1026="Ha",OR($R1026="",$R1026&lt;=Boshqaruv!$C$12),OR($S1026="",$S1026&gt;Boshqaruv!$C$12)),"Ha",""))</f>
        <v/>
      </c>
      <c r="U1026" s="13"/>
      <c r="V1026" s="12"/>
      <c r="W1026" s="14" t="str">
        <f aca="false">IF(OR($B1026="",$C1026=""),"",IF(COUNTIFS($B$5:$B$1804,$B1026,$C$5:$C$1804,$C1026)&gt;1,"Takror",""))</f>
        <v/>
      </c>
    </row>
    <row r="1027" customFormat="false" ht="15" hidden="false" customHeight="false" outlineLevel="0" collapsed="false">
      <c r="A1027" s="8" t="n">
        <v>1023</v>
      </c>
      <c r="B1027" s="12"/>
      <c r="C1027" s="13"/>
      <c r="D1027" s="24"/>
      <c r="E1027" s="25"/>
      <c r="F1027" s="12"/>
      <c r="G1027" s="12"/>
      <c r="H1027" s="25"/>
      <c r="I1027" s="26" t="str">
        <f aca="false">IF(OR($B1027="",$C1027=""),"",$B1027&amp;" ("&amp;DAY($C1027)&amp;"."&amp;MONTH($C1027)&amp;"."&amp;YEAR($C1027)&amp;")")</f>
        <v/>
      </c>
      <c r="J1027" s="14" t="str">
        <f aca="false">IF($C1027="","",INT((Boshqaruv!$C$12-$C1027)/365.25))</f>
        <v/>
      </c>
      <c r="K1027" s="14" t="str">
        <f aca="false">IF($J1027="","",IF($J1027&lt;=14,"Ha","Yo'q"))</f>
        <v/>
      </c>
      <c r="L1027" s="13"/>
      <c r="M1027" s="13"/>
      <c r="N1027" s="14" t="str">
        <f aca="false">IF($B1027="","",IF(AND(OR($L1027="",$L1027&lt;=Boshqaruv!$C$12),OR($M1027="",$M1027&gt;Boshqaruv!$C$12)),"Ha",""))</f>
        <v/>
      </c>
      <c r="O1027" s="25"/>
      <c r="P1027" s="25"/>
      <c r="Q1027" s="12"/>
      <c r="R1027" s="13"/>
      <c r="S1027" s="13"/>
      <c r="T1027" s="14" t="str">
        <f aca="false">IF($B1027="","",IF(AND($P1027="Ha",$N1027="Ha",OR($R1027="",$R1027&lt;=Boshqaruv!$C$12),OR($S1027="",$S1027&gt;Boshqaruv!$C$12)),"Ha",""))</f>
        <v/>
      </c>
      <c r="U1027" s="13"/>
      <c r="V1027" s="12"/>
      <c r="W1027" s="14" t="str">
        <f aca="false">IF(OR($B1027="",$C1027=""),"",IF(COUNTIFS($B$5:$B$1804,$B1027,$C$5:$C$1804,$C1027)&gt;1,"Takror",""))</f>
        <v/>
      </c>
    </row>
    <row r="1028" customFormat="false" ht="15" hidden="false" customHeight="false" outlineLevel="0" collapsed="false">
      <c r="A1028" s="8" t="n">
        <v>1024</v>
      </c>
      <c r="B1028" s="12"/>
      <c r="C1028" s="13"/>
      <c r="D1028" s="24"/>
      <c r="E1028" s="25"/>
      <c r="F1028" s="12"/>
      <c r="G1028" s="12"/>
      <c r="H1028" s="25"/>
      <c r="I1028" s="26" t="str">
        <f aca="false">IF(OR($B1028="",$C1028=""),"",$B1028&amp;" ("&amp;DAY($C1028)&amp;"."&amp;MONTH($C1028)&amp;"."&amp;YEAR($C1028)&amp;")")</f>
        <v/>
      </c>
      <c r="J1028" s="14" t="str">
        <f aca="false">IF($C1028="","",INT((Boshqaruv!$C$12-$C1028)/365.25))</f>
        <v/>
      </c>
      <c r="K1028" s="14" t="str">
        <f aca="false">IF($J1028="","",IF($J1028&lt;=14,"Ha","Yo'q"))</f>
        <v/>
      </c>
      <c r="L1028" s="13"/>
      <c r="M1028" s="13"/>
      <c r="N1028" s="14" t="str">
        <f aca="false">IF($B1028="","",IF(AND(OR($L1028="",$L1028&lt;=Boshqaruv!$C$12),OR($M1028="",$M1028&gt;Boshqaruv!$C$12)),"Ha",""))</f>
        <v/>
      </c>
      <c r="O1028" s="25"/>
      <c r="P1028" s="25"/>
      <c r="Q1028" s="12"/>
      <c r="R1028" s="13"/>
      <c r="S1028" s="13"/>
      <c r="T1028" s="14" t="str">
        <f aca="false">IF($B1028="","",IF(AND($P1028="Ha",$N1028="Ha",OR($R1028="",$R1028&lt;=Boshqaruv!$C$12),OR($S1028="",$S1028&gt;Boshqaruv!$C$12)),"Ha",""))</f>
        <v/>
      </c>
      <c r="U1028" s="13"/>
      <c r="V1028" s="12"/>
      <c r="W1028" s="14" t="str">
        <f aca="false">IF(OR($B1028="",$C1028=""),"",IF(COUNTIFS($B$5:$B$1804,$B1028,$C$5:$C$1804,$C1028)&gt;1,"Takror",""))</f>
        <v/>
      </c>
    </row>
    <row r="1029" customFormat="false" ht="15" hidden="false" customHeight="false" outlineLevel="0" collapsed="false">
      <c r="A1029" s="8" t="n">
        <v>1025</v>
      </c>
      <c r="B1029" s="12"/>
      <c r="C1029" s="13"/>
      <c r="D1029" s="24"/>
      <c r="E1029" s="25"/>
      <c r="F1029" s="12"/>
      <c r="G1029" s="12"/>
      <c r="H1029" s="25"/>
      <c r="I1029" s="26" t="str">
        <f aca="false">IF(OR($B1029="",$C1029=""),"",$B1029&amp;" ("&amp;DAY($C1029)&amp;"."&amp;MONTH($C1029)&amp;"."&amp;YEAR($C1029)&amp;")")</f>
        <v/>
      </c>
      <c r="J1029" s="14" t="str">
        <f aca="false">IF($C1029="","",INT((Boshqaruv!$C$12-$C1029)/365.25))</f>
        <v/>
      </c>
      <c r="K1029" s="14" t="str">
        <f aca="false">IF($J1029="","",IF($J1029&lt;=14,"Ha","Yo'q"))</f>
        <v/>
      </c>
      <c r="L1029" s="13"/>
      <c r="M1029" s="13"/>
      <c r="N1029" s="14" t="str">
        <f aca="false">IF($B1029="","",IF(AND(OR($L1029="",$L1029&lt;=Boshqaruv!$C$12),OR($M1029="",$M1029&gt;Boshqaruv!$C$12)),"Ha",""))</f>
        <v/>
      </c>
      <c r="O1029" s="25"/>
      <c r="P1029" s="25"/>
      <c r="Q1029" s="12"/>
      <c r="R1029" s="13"/>
      <c r="S1029" s="13"/>
      <c r="T1029" s="14" t="str">
        <f aca="false">IF($B1029="","",IF(AND($P1029="Ha",$N1029="Ha",OR($R1029="",$R1029&lt;=Boshqaruv!$C$12),OR($S1029="",$S1029&gt;Boshqaruv!$C$12)),"Ha",""))</f>
        <v/>
      </c>
      <c r="U1029" s="13"/>
      <c r="V1029" s="12"/>
      <c r="W1029" s="14" t="str">
        <f aca="false">IF(OR($B1029="",$C1029=""),"",IF(COUNTIFS($B$5:$B$1804,$B1029,$C$5:$C$1804,$C1029)&gt;1,"Takror",""))</f>
        <v/>
      </c>
    </row>
    <row r="1030" customFormat="false" ht="15" hidden="false" customHeight="false" outlineLevel="0" collapsed="false">
      <c r="A1030" s="8" t="n">
        <v>1026</v>
      </c>
      <c r="B1030" s="12"/>
      <c r="C1030" s="13"/>
      <c r="D1030" s="24"/>
      <c r="E1030" s="25"/>
      <c r="F1030" s="12"/>
      <c r="G1030" s="12"/>
      <c r="H1030" s="25"/>
      <c r="I1030" s="26" t="str">
        <f aca="false">IF(OR($B1030="",$C1030=""),"",$B1030&amp;" ("&amp;DAY($C1030)&amp;"."&amp;MONTH($C1030)&amp;"."&amp;YEAR($C1030)&amp;")")</f>
        <v/>
      </c>
      <c r="J1030" s="14" t="str">
        <f aca="false">IF($C1030="","",INT((Boshqaruv!$C$12-$C1030)/365.25))</f>
        <v/>
      </c>
      <c r="K1030" s="14" t="str">
        <f aca="false">IF($J1030="","",IF($J1030&lt;=14,"Ha","Yo'q"))</f>
        <v/>
      </c>
      <c r="L1030" s="13"/>
      <c r="M1030" s="13"/>
      <c r="N1030" s="14" t="str">
        <f aca="false">IF($B1030="","",IF(AND(OR($L1030="",$L1030&lt;=Boshqaruv!$C$12),OR($M1030="",$M1030&gt;Boshqaruv!$C$12)),"Ha",""))</f>
        <v/>
      </c>
      <c r="O1030" s="25"/>
      <c r="P1030" s="25"/>
      <c r="Q1030" s="12"/>
      <c r="R1030" s="13"/>
      <c r="S1030" s="13"/>
      <c r="T1030" s="14" t="str">
        <f aca="false">IF($B1030="","",IF(AND($P1030="Ha",$N1030="Ha",OR($R1030="",$R1030&lt;=Boshqaruv!$C$12),OR($S1030="",$S1030&gt;Boshqaruv!$C$12)),"Ha",""))</f>
        <v/>
      </c>
      <c r="U1030" s="13"/>
      <c r="V1030" s="12"/>
      <c r="W1030" s="14" t="str">
        <f aca="false">IF(OR($B1030="",$C1030=""),"",IF(COUNTIFS($B$5:$B$1804,$B1030,$C$5:$C$1804,$C1030)&gt;1,"Takror",""))</f>
        <v/>
      </c>
    </row>
    <row r="1031" customFormat="false" ht="15" hidden="false" customHeight="false" outlineLevel="0" collapsed="false">
      <c r="A1031" s="8" t="n">
        <v>1027</v>
      </c>
      <c r="B1031" s="12"/>
      <c r="C1031" s="13"/>
      <c r="D1031" s="24"/>
      <c r="E1031" s="25"/>
      <c r="F1031" s="12"/>
      <c r="G1031" s="12"/>
      <c r="H1031" s="25"/>
      <c r="I1031" s="26" t="str">
        <f aca="false">IF(OR($B1031="",$C1031=""),"",$B1031&amp;" ("&amp;DAY($C1031)&amp;"."&amp;MONTH($C1031)&amp;"."&amp;YEAR($C1031)&amp;")")</f>
        <v/>
      </c>
      <c r="J1031" s="14" t="str">
        <f aca="false">IF($C1031="","",INT((Boshqaruv!$C$12-$C1031)/365.25))</f>
        <v/>
      </c>
      <c r="K1031" s="14" t="str">
        <f aca="false">IF($J1031="","",IF($J1031&lt;=14,"Ha","Yo'q"))</f>
        <v/>
      </c>
      <c r="L1031" s="13"/>
      <c r="M1031" s="13"/>
      <c r="N1031" s="14" t="str">
        <f aca="false">IF($B1031="","",IF(AND(OR($L1031="",$L1031&lt;=Boshqaruv!$C$12),OR($M1031="",$M1031&gt;Boshqaruv!$C$12)),"Ha",""))</f>
        <v/>
      </c>
      <c r="O1031" s="25"/>
      <c r="P1031" s="25"/>
      <c r="Q1031" s="12"/>
      <c r="R1031" s="13"/>
      <c r="S1031" s="13"/>
      <c r="T1031" s="14" t="str">
        <f aca="false">IF($B1031="","",IF(AND($P1031="Ha",$N1031="Ha",OR($R1031="",$R1031&lt;=Boshqaruv!$C$12),OR($S1031="",$S1031&gt;Boshqaruv!$C$12)),"Ha",""))</f>
        <v/>
      </c>
      <c r="U1031" s="13"/>
      <c r="V1031" s="12"/>
      <c r="W1031" s="14" t="str">
        <f aca="false">IF(OR($B1031="",$C1031=""),"",IF(COUNTIFS($B$5:$B$1804,$B1031,$C$5:$C$1804,$C1031)&gt;1,"Takror",""))</f>
        <v/>
      </c>
    </row>
    <row r="1032" customFormat="false" ht="15" hidden="false" customHeight="false" outlineLevel="0" collapsed="false">
      <c r="A1032" s="8" t="n">
        <v>1028</v>
      </c>
      <c r="B1032" s="12"/>
      <c r="C1032" s="13"/>
      <c r="D1032" s="24"/>
      <c r="E1032" s="25"/>
      <c r="F1032" s="12"/>
      <c r="G1032" s="12"/>
      <c r="H1032" s="25"/>
      <c r="I1032" s="26" t="str">
        <f aca="false">IF(OR($B1032="",$C1032=""),"",$B1032&amp;" ("&amp;DAY($C1032)&amp;"."&amp;MONTH($C1032)&amp;"."&amp;YEAR($C1032)&amp;")")</f>
        <v/>
      </c>
      <c r="J1032" s="14" t="str">
        <f aca="false">IF($C1032="","",INT((Boshqaruv!$C$12-$C1032)/365.25))</f>
        <v/>
      </c>
      <c r="K1032" s="14" t="str">
        <f aca="false">IF($J1032="","",IF($J1032&lt;=14,"Ha","Yo'q"))</f>
        <v/>
      </c>
      <c r="L1032" s="13"/>
      <c r="M1032" s="13"/>
      <c r="N1032" s="14" t="str">
        <f aca="false">IF($B1032="","",IF(AND(OR($L1032="",$L1032&lt;=Boshqaruv!$C$12),OR($M1032="",$M1032&gt;Boshqaruv!$C$12)),"Ha",""))</f>
        <v/>
      </c>
      <c r="O1032" s="25"/>
      <c r="P1032" s="25"/>
      <c r="Q1032" s="12"/>
      <c r="R1032" s="13"/>
      <c r="S1032" s="13"/>
      <c r="T1032" s="14" t="str">
        <f aca="false">IF($B1032="","",IF(AND($P1032="Ha",$N1032="Ha",OR($R1032="",$R1032&lt;=Boshqaruv!$C$12),OR($S1032="",$S1032&gt;Boshqaruv!$C$12)),"Ha",""))</f>
        <v/>
      </c>
      <c r="U1032" s="13"/>
      <c r="V1032" s="12"/>
      <c r="W1032" s="14" t="str">
        <f aca="false">IF(OR($B1032="",$C1032=""),"",IF(COUNTIFS($B$5:$B$1804,$B1032,$C$5:$C$1804,$C1032)&gt;1,"Takror",""))</f>
        <v/>
      </c>
    </row>
    <row r="1033" customFormat="false" ht="15" hidden="false" customHeight="false" outlineLevel="0" collapsed="false">
      <c r="A1033" s="8" t="n">
        <v>1029</v>
      </c>
      <c r="B1033" s="12"/>
      <c r="C1033" s="13"/>
      <c r="D1033" s="24"/>
      <c r="E1033" s="25"/>
      <c r="F1033" s="12"/>
      <c r="G1033" s="12"/>
      <c r="H1033" s="25"/>
      <c r="I1033" s="26" t="str">
        <f aca="false">IF(OR($B1033="",$C1033=""),"",$B1033&amp;" ("&amp;DAY($C1033)&amp;"."&amp;MONTH($C1033)&amp;"."&amp;YEAR($C1033)&amp;")")</f>
        <v/>
      </c>
      <c r="J1033" s="14" t="str">
        <f aca="false">IF($C1033="","",INT((Boshqaruv!$C$12-$C1033)/365.25))</f>
        <v/>
      </c>
      <c r="K1033" s="14" t="str">
        <f aca="false">IF($J1033="","",IF($J1033&lt;=14,"Ha","Yo'q"))</f>
        <v/>
      </c>
      <c r="L1033" s="13"/>
      <c r="M1033" s="13"/>
      <c r="N1033" s="14" t="str">
        <f aca="false">IF($B1033="","",IF(AND(OR($L1033="",$L1033&lt;=Boshqaruv!$C$12),OR($M1033="",$M1033&gt;Boshqaruv!$C$12)),"Ha",""))</f>
        <v/>
      </c>
      <c r="O1033" s="25"/>
      <c r="P1033" s="25"/>
      <c r="Q1033" s="12"/>
      <c r="R1033" s="13"/>
      <c r="S1033" s="13"/>
      <c r="T1033" s="14" t="str">
        <f aca="false">IF($B1033="","",IF(AND($P1033="Ha",$N1033="Ha",OR($R1033="",$R1033&lt;=Boshqaruv!$C$12),OR($S1033="",$S1033&gt;Boshqaruv!$C$12)),"Ha",""))</f>
        <v/>
      </c>
      <c r="U1033" s="13"/>
      <c r="V1033" s="12"/>
      <c r="W1033" s="14" t="str">
        <f aca="false">IF(OR($B1033="",$C1033=""),"",IF(COUNTIFS($B$5:$B$1804,$B1033,$C$5:$C$1804,$C1033)&gt;1,"Takror",""))</f>
        <v/>
      </c>
    </row>
    <row r="1034" customFormat="false" ht="15" hidden="false" customHeight="false" outlineLevel="0" collapsed="false">
      <c r="A1034" s="8" t="n">
        <v>1030</v>
      </c>
      <c r="B1034" s="12"/>
      <c r="C1034" s="13"/>
      <c r="D1034" s="24"/>
      <c r="E1034" s="25"/>
      <c r="F1034" s="12"/>
      <c r="G1034" s="12"/>
      <c r="H1034" s="25"/>
      <c r="I1034" s="26" t="str">
        <f aca="false">IF(OR($B1034="",$C1034=""),"",$B1034&amp;" ("&amp;DAY($C1034)&amp;"."&amp;MONTH($C1034)&amp;"."&amp;YEAR($C1034)&amp;")")</f>
        <v/>
      </c>
      <c r="J1034" s="14" t="str">
        <f aca="false">IF($C1034="","",INT((Boshqaruv!$C$12-$C1034)/365.25))</f>
        <v/>
      </c>
      <c r="K1034" s="14" t="str">
        <f aca="false">IF($J1034="","",IF($J1034&lt;=14,"Ha","Yo'q"))</f>
        <v/>
      </c>
      <c r="L1034" s="13"/>
      <c r="M1034" s="13"/>
      <c r="N1034" s="14" t="str">
        <f aca="false">IF($B1034="","",IF(AND(OR($L1034="",$L1034&lt;=Boshqaruv!$C$12),OR($M1034="",$M1034&gt;Boshqaruv!$C$12)),"Ha",""))</f>
        <v/>
      </c>
      <c r="O1034" s="25"/>
      <c r="P1034" s="25"/>
      <c r="Q1034" s="12"/>
      <c r="R1034" s="13"/>
      <c r="S1034" s="13"/>
      <c r="T1034" s="14" t="str">
        <f aca="false">IF($B1034="","",IF(AND($P1034="Ha",$N1034="Ha",OR($R1034="",$R1034&lt;=Boshqaruv!$C$12),OR($S1034="",$S1034&gt;Boshqaruv!$C$12)),"Ha",""))</f>
        <v/>
      </c>
      <c r="U1034" s="13"/>
      <c r="V1034" s="12"/>
      <c r="W1034" s="14" t="str">
        <f aca="false">IF(OR($B1034="",$C1034=""),"",IF(COUNTIFS($B$5:$B$1804,$B1034,$C$5:$C$1804,$C1034)&gt;1,"Takror",""))</f>
        <v/>
      </c>
    </row>
    <row r="1035" customFormat="false" ht="15" hidden="false" customHeight="false" outlineLevel="0" collapsed="false">
      <c r="A1035" s="8" t="n">
        <v>1031</v>
      </c>
      <c r="B1035" s="12"/>
      <c r="C1035" s="13"/>
      <c r="D1035" s="24"/>
      <c r="E1035" s="25"/>
      <c r="F1035" s="12"/>
      <c r="G1035" s="12"/>
      <c r="H1035" s="25"/>
      <c r="I1035" s="26" t="str">
        <f aca="false">IF(OR($B1035="",$C1035=""),"",$B1035&amp;" ("&amp;DAY($C1035)&amp;"."&amp;MONTH($C1035)&amp;"."&amp;YEAR($C1035)&amp;")")</f>
        <v/>
      </c>
      <c r="J1035" s="14" t="str">
        <f aca="false">IF($C1035="","",INT((Boshqaruv!$C$12-$C1035)/365.25))</f>
        <v/>
      </c>
      <c r="K1035" s="14" t="str">
        <f aca="false">IF($J1035="","",IF($J1035&lt;=14,"Ha","Yo'q"))</f>
        <v/>
      </c>
      <c r="L1035" s="13"/>
      <c r="M1035" s="13"/>
      <c r="N1035" s="14" t="str">
        <f aca="false">IF($B1035="","",IF(AND(OR($L1035="",$L1035&lt;=Boshqaruv!$C$12),OR($M1035="",$M1035&gt;Boshqaruv!$C$12)),"Ha",""))</f>
        <v/>
      </c>
      <c r="O1035" s="25"/>
      <c r="P1035" s="25"/>
      <c r="Q1035" s="12"/>
      <c r="R1035" s="13"/>
      <c r="S1035" s="13"/>
      <c r="T1035" s="14" t="str">
        <f aca="false">IF($B1035="","",IF(AND($P1035="Ha",$N1035="Ha",OR($R1035="",$R1035&lt;=Boshqaruv!$C$12),OR($S1035="",$S1035&gt;Boshqaruv!$C$12)),"Ha",""))</f>
        <v/>
      </c>
      <c r="U1035" s="13"/>
      <c r="V1035" s="12"/>
      <c r="W1035" s="14" t="str">
        <f aca="false">IF(OR($B1035="",$C1035=""),"",IF(COUNTIFS($B$5:$B$1804,$B1035,$C$5:$C$1804,$C1035)&gt;1,"Takror",""))</f>
        <v/>
      </c>
    </row>
    <row r="1036" customFormat="false" ht="15" hidden="false" customHeight="false" outlineLevel="0" collapsed="false">
      <c r="A1036" s="8" t="n">
        <v>1032</v>
      </c>
      <c r="B1036" s="12"/>
      <c r="C1036" s="13"/>
      <c r="D1036" s="24"/>
      <c r="E1036" s="25"/>
      <c r="F1036" s="12"/>
      <c r="G1036" s="12"/>
      <c r="H1036" s="25"/>
      <c r="I1036" s="26" t="str">
        <f aca="false">IF(OR($B1036="",$C1036=""),"",$B1036&amp;" ("&amp;DAY($C1036)&amp;"."&amp;MONTH($C1036)&amp;"."&amp;YEAR($C1036)&amp;")")</f>
        <v/>
      </c>
      <c r="J1036" s="14" t="str">
        <f aca="false">IF($C1036="","",INT((Boshqaruv!$C$12-$C1036)/365.25))</f>
        <v/>
      </c>
      <c r="K1036" s="14" t="str">
        <f aca="false">IF($J1036="","",IF($J1036&lt;=14,"Ha","Yo'q"))</f>
        <v/>
      </c>
      <c r="L1036" s="13"/>
      <c r="M1036" s="13"/>
      <c r="N1036" s="14" t="str">
        <f aca="false">IF($B1036="","",IF(AND(OR($L1036="",$L1036&lt;=Boshqaruv!$C$12),OR($M1036="",$M1036&gt;Boshqaruv!$C$12)),"Ha",""))</f>
        <v/>
      </c>
      <c r="O1036" s="25"/>
      <c r="P1036" s="25"/>
      <c r="Q1036" s="12"/>
      <c r="R1036" s="13"/>
      <c r="S1036" s="13"/>
      <c r="T1036" s="14" t="str">
        <f aca="false">IF($B1036="","",IF(AND($P1036="Ha",$N1036="Ha",OR($R1036="",$R1036&lt;=Boshqaruv!$C$12),OR($S1036="",$S1036&gt;Boshqaruv!$C$12)),"Ha",""))</f>
        <v/>
      </c>
      <c r="U1036" s="13"/>
      <c r="V1036" s="12"/>
      <c r="W1036" s="14" t="str">
        <f aca="false">IF(OR($B1036="",$C1036=""),"",IF(COUNTIFS($B$5:$B$1804,$B1036,$C$5:$C$1804,$C1036)&gt;1,"Takror",""))</f>
        <v/>
      </c>
    </row>
    <row r="1037" customFormat="false" ht="15" hidden="false" customHeight="false" outlineLevel="0" collapsed="false">
      <c r="A1037" s="8" t="n">
        <v>1033</v>
      </c>
      <c r="B1037" s="12"/>
      <c r="C1037" s="13"/>
      <c r="D1037" s="24"/>
      <c r="E1037" s="25"/>
      <c r="F1037" s="12"/>
      <c r="G1037" s="12"/>
      <c r="H1037" s="25"/>
      <c r="I1037" s="26" t="str">
        <f aca="false">IF(OR($B1037="",$C1037=""),"",$B1037&amp;" ("&amp;DAY($C1037)&amp;"."&amp;MONTH($C1037)&amp;"."&amp;YEAR($C1037)&amp;")")</f>
        <v/>
      </c>
      <c r="J1037" s="14" t="str">
        <f aca="false">IF($C1037="","",INT((Boshqaruv!$C$12-$C1037)/365.25))</f>
        <v/>
      </c>
      <c r="K1037" s="14" t="str">
        <f aca="false">IF($J1037="","",IF($J1037&lt;=14,"Ha","Yo'q"))</f>
        <v/>
      </c>
      <c r="L1037" s="13"/>
      <c r="M1037" s="13"/>
      <c r="N1037" s="14" t="str">
        <f aca="false">IF($B1037="","",IF(AND(OR($L1037="",$L1037&lt;=Boshqaruv!$C$12),OR($M1037="",$M1037&gt;Boshqaruv!$C$12)),"Ha",""))</f>
        <v/>
      </c>
      <c r="O1037" s="25"/>
      <c r="P1037" s="25"/>
      <c r="Q1037" s="12"/>
      <c r="R1037" s="13"/>
      <c r="S1037" s="13"/>
      <c r="T1037" s="14" t="str">
        <f aca="false">IF($B1037="","",IF(AND($P1037="Ha",$N1037="Ha",OR($R1037="",$R1037&lt;=Boshqaruv!$C$12),OR($S1037="",$S1037&gt;Boshqaruv!$C$12)),"Ha",""))</f>
        <v/>
      </c>
      <c r="U1037" s="13"/>
      <c r="V1037" s="12"/>
      <c r="W1037" s="14" t="str">
        <f aca="false">IF(OR($B1037="",$C1037=""),"",IF(COUNTIFS($B$5:$B$1804,$B1037,$C$5:$C$1804,$C1037)&gt;1,"Takror",""))</f>
        <v/>
      </c>
    </row>
    <row r="1038" customFormat="false" ht="15" hidden="false" customHeight="false" outlineLevel="0" collapsed="false">
      <c r="A1038" s="8" t="n">
        <v>1034</v>
      </c>
      <c r="B1038" s="12"/>
      <c r="C1038" s="13"/>
      <c r="D1038" s="24"/>
      <c r="E1038" s="25"/>
      <c r="F1038" s="12"/>
      <c r="G1038" s="12"/>
      <c r="H1038" s="25"/>
      <c r="I1038" s="26" t="str">
        <f aca="false">IF(OR($B1038="",$C1038=""),"",$B1038&amp;" ("&amp;DAY($C1038)&amp;"."&amp;MONTH($C1038)&amp;"."&amp;YEAR($C1038)&amp;")")</f>
        <v/>
      </c>
      <c r="J1038" s="14" t="str">
        <f aca="false">IF($C1038="","",INT((Boshqaruv!$C$12-$C1038)/365.25))</f>
        <v/>
      </c>
      <c r="K1038" s="14" t="str">
        <f aca="false">IF($J1038="","",IF($J1038&lt;=14,"Ha","Yo'q"))</f>
        <v/>
      </c>
      <c r="L1038" s="13"/>
      <c r="M1038" s="13"/>
      <c r="N1038" s="14" t="str">
        <f aca="false">IF($B1038="","",IF(AND(OR($L1038="",$L1038&lt;=Boshqaruv!$C$12),OR($M1038="",$M1038&gt;Boshqaruv!$C$12)),"Ha",""))</f>
        <v/>
      </c>
      <c r="O1038" s="25"/>
      <c r="P1038" s="25"/>
      <c r="Q1038" s="12"/>
      <c r="R1038" s="13"/>
      <c r="S1038" s="13"/>
      <c r="T1038" s="14" t="str">
        <f aca="false">IF($B1038="","",IF(AND($P1038="Ha",$N1038="Ha",OR($R1038="",$R1038&lt;=Boshqaruv!$C$12),OR($S1038="",$S1038&gt;Boshqaruv!$C$12)),"Ha",""))</f>
        <v/>
      </c>
      <c r="U1038" s="13"/>
      <c r="V1038" s="12"/>
      <c r="W1038" s="14" t="str">
        <f aca="false">IF(OR($B1038="",$C1038=""),"",IF(COUNTIFS($B$5:$B$1804,$B1038,$C$5:$C$1804,$C1038)&gt;1,"Takror",""))</f>
        <v/>
      </c>
    </row>
    <row r="1039" customFormat="false" ht="15" hidden="false" customHeight="false" outlineLevel="0" collapsed="false">
      <c r="A1039" s="8" t="n">
        <v>1035</v>
      </c>
      <c r="B1039" s="12"/>
      <c r="C1039" s="13"/>
      <c r="D1039" s="24"/>
      <c r="E1039" s="25"/>
      <c r="F1039" s="12"/>
      <c r="G1039" s="12"/>
      <c r="H1039" s="25"/>
      <c r="I1039" s="26" t="str">
        <f aca="false">IF(OR($B1039="",$C1039=""),"",$B1039&amp;" ("&amp;DAY($C1039)&amp;"."&amp;MONTH($C1039)&amp;"."&amp;YEAR($C1039)&amp;")")</f>
        <v/>
      </c>
      <c r="J1039" s="14" t="str">
        <f aca="false">IF($C1039="","",INT((Boshqaruv!$C$12-$C1039)/365.25))</f>
        <v/>
      </c>
      <c r="K1039" s="14" t="str">
        <f aca="false">IF($J1039="","",IF($J1039&lt;=14,"Ha","Yo'q"))</f>
        <v/>
      </c>
      <c r="L1039" s="13"/>
      <c r="M1039" s="13"/>
      <c r="N1039" s="14" t="str">
        <f aca="false">IF($B1039="","",IF(AND(OR($L1039="",$L1039&lt;=Boshqaruv!$C$12),OR($M1039="",$M1039&gt;Boshqaruv!$C$12)),"Ha",""))</f>
        <v/>
      </c>
      <c r="O1039" s="25"/>
      <c r="P1039" s="25"/>
      <c r="Q1039" s="12"/>
      <c r="R1039" s="13"/>
      <c r="S1039" s="13"/>
      <c r="T1039" s="14" t="str">
        <f aca="false">IF($B1039="","",IF(AND($P1039="Ha",$N1039="Ha",OR($R1039="",$R1039&lt;=Boshqaruv!$C$12),OR($S1039="",$S1039&gt;Boshqaruv!$C$12)),"Ha",""))</f>
        <v/>
      </c>
      <c r="U1039" s="13"/>
      <c r="V1039" s="12"/>
      <c r="W1039" s="14" t="str">
        <f aca="false">IF(OR($B1039="",$C1039=""),"",IF(COUNTIFS($B$5:$B$1804,$B1039,$C$5:$C$1804,$C1039)&gt;1,"Takror",""))</f>
        <v/>
      </c>
    </row>
    <row r="1040" customFormat="false" ht="15" hidden="false" customHeight="false" outlineLevel="0" collapsed="false">
      <c r="A1040" s="8" t="n">
        <v>1036</v>
      </c>
      <c r="B1040" s="12"/>
      <c r="C1040" s="13"/>
      <c r="D1040" s="24"/>
      <c r="E1040" s="25"/>
      <c r="F1040" s="12"/>
      <c r="G1040" s="12"/>
      <c r="H1040" s="25"/>
      <c r="I1040" s="26" t="str">
        <f aca="false">IF(OR($B1040="",$C1040=""),"",$B1040&amp;" ("&amp;DAY($C1040)&amp;"."&amp;MONTH($C1040)&amp;"."&amp;YEAR($C1040)&amp;")")</f>
        <v/>
      </c>
      <c r="J1040" s="14" t="str">
        <f aca="false">IF($C1040="","",INT((Boshqaruv!$C$12-$C1040)/365.25))</f>
        <v/>
      </c>
      <c r="K1040" s="14" t="str">
        <f aca="false">IF($J1040="","",IF($J1040&lt;=14,"Ha","Yo'q"))</f>
        <v/>
      </c>
      <c r="L1040" s="13"/>
      <c r="M1040" s="13"/>
      <c r="N1040" s="14" t="str">
        <f aca="false">IF($B1040="","",IF(AND(OR($L1040="",$L1040&lt;=Boshqaruv!$C$12),OR($M1040="",$M1040&gt;Boshqaruv!$C$12)),"Ha",""))</f>
        <v/>
      </c>
      <c r="O1040" s="25"/>
      <c r="P1040" s="25"/>
      <c r="Q1040" s="12"/>
      <c r="R1040" s="13"/>
      <c r="S1040" s="13"/>
      <c r="T1040" s="14" t="str">
        <f aca="false">IF($B1040="","",IF(AND($P1040="Ha",$N1040="Ha",OR($R1040="",$R1040&lt;=Boshqaruv!$C$12),OR($S1040="",$S1040&gt;Boshqaruv!$C$12)),"Ha",""))</f>
        <v/>
      </c>
      <c r="U1040" s="13"/>
      <c r="V1040" s="12"/>
      <c r="W1040" s="14" t="str">
        <f aca="false">IF(OR($B1040="",$C1040=""),"",IF(COUNTIFS($B$5:$B$1804,$B1040,$C$5:$C$1804,$C1040)&gt;1,"Takror",""))</f>
        <v/>
      </c>
    </row>
    <row r="1041" customFormat="false" ht="15" hidden="false" customHeight="false" outlineLevel="0" collapsed="false">
      <c r="A1041" s="8" t="n">
        <v>1037</v>
      </c>
      <c r="B1041" s="12"/>
      <c r="C1041" s="13"/>
      <c r="D1041" s="24"/>
      <c r="E1041" s="25"/>
      <c r="F1041" s="12"/>
      <c r="G1041" s="12"/>
      <c r="H1041" s="25"/>
      <c r="I1041" s="26" t="str">
        <f aca="false">IF(OR($B1041="",$C1041=""),"",$B1041&amp;" ("&amp;DAY($C1041)&amp;"."&amp;MONTH($C1041)&amp;"."&amp;YEAR($C1041)&amp;")")</f>
        <v/>
      </c>
      <c r="J1041" s="14" t="str">
        <f aca="false">IF($C1041="","",INT((Boshqaruv!$C$12-$C1041)/365.25))</f>
        <v/>
      </c>
      <c r="K1041" s="14" t="str">
        <f aca="false">IF($J1041="","",IF($J1041&lt;=14,"Ha","Yo'q"))</f>
        <v/>
      </c>
      <c r="L1041" s="13"/>
      <c r="M1041" s="13"/>
      <c r="N1041" s="14" t="str">
        <f aca="false">IF($B1041="","",IF(AND(OR($L1041="",$L1041&lt;=Boshqaruv!$C$12),OR($M1041="",$M1041&gt;Boshqaruv!$C$12)),"Ha",""))</f>
        <v/>
      </c>
      <c r="O1041" s="25"/>
      <c r="P1041" s="25"/>
      <c r="Q1041" s="12"/>
      <c r="R1041" s="13"/>
      <c r="S1041" s="13"/>
      <c r="T1041" s="14" t="str">
        <f aca="false">IF($B1041="","",IF(AND($P1041="Ha",$N1041="Ha",OR($R1041="",$R1041&lt;=Boshqaruv!$C$12),OR($S1041="",$S1041&gt;Boshqaruv!$C$12)),"Ha",""))</f>
        <v/>
      </c>
      <c r="U1041" s="13"/>
      <c r="V1041" s="12"/>
      <c r="W1041" s="14" t="str">
        <f aca="false">IF(OR($B1041="",$C1041=""),"",IF(COUNTIFS($B$5:$B$1804,$B1041,$C$5:$C$1804,$C1041)&gt;1,"Takror",""))</f>
        <v/>
      </c>
    </row>
    <row r="1042" customFormat="false" ht="15" hidden="false" customHeight="false" outlineLevel="0" collapsed="false">
      <c r="A1042" s="8" t="n">
        <v>1038</v>
      </c>
      <c r="B1042" s="12"/>
      <c r="C1042" s="13"/>
      <c r="D1042" s="24"/>
      <c r="E1042" s="25"/>
      <c r="F1042" s="12"/>
      <c r="G1042" s="12"/>
      <c r="H1042" s="25"/>
      <c r="I1042" s="26" t="str">
        <f aca="false">IF(OR($B1042="",$C1042=""),"",$B1042&amp;" ("&amp;DAY($C1042)&amp;"."&amp;MONTH($C1042)&amp;"."&amp;YEAR($C1042)&amp;")")</f>
        <v/>
      </c>
      <c r="J1042" s="14" t="str">
        <f aca="false">IF($C1042="","",INT((Boshqaruv!$C$12-$C1042)/365.25))</f>
        <v/>
      </c>
      <c r="K1042" s="14" t="str">
        <f aca="false">IF($J1042="","",IF($J1042&lt;=14,"Ha","Yo'q"))</f>
        <v/>
      </c>
      <c r="L1042" s="13"/>
      <c r="M1042" s="13"/>
      <c r="N1042" s="14" t="str">
        <f aca="false">IF($B1042="","",IF(AND(OR($L1042="",$L1042&lt;=Boshqaruv!$C$12),OR($M1042="",$M1042&gt;Boshqaruv!$C$12)),"Ha",""))</f>
        <v/>
      </c>
      <c r="O1042" s="25"/>
      <c r="P1042" s="25"/>
      <c r="Q1042" s="12"/>
      <c r="R1042" s="13"/>
      <c r="S1042" s="13"/>
      <c r="T1042" s="14" t="str">
        <f aca="false">IF($B1042="","",IF(AND($P1042="Ha",$N1042="Ha",OR($R1042="",$R1042&lt;=Boshqaruv!$C$12),OR($S1042="",$S1042&gt;Boshqaruv!$C$12)),"Ha",""))</f>
        <v/>
      </c>
      <c r="U1042" s="13"/>
      <c r="V1042" s="12"/>
      <c r="W1042" s="14" t="str">
        <f aca="false">IF(OR($B1042="",$C1042=""),"",IF(COUNTIFS($B$5:$B$1804,$B1042,$C$5:$C$1804,$C1042)&gt;1,"Takror",""))</f>
        <v/>
      </c>
    </row>
    <row r="1043" customFormat="false" ht="15" hidden="false" customHeight="false" outlineLevel="0" collapsed="false">
      <c r="A1043" s="8" t="n">
        <v>1039</v>
      </c>
      <c r="B1043" s="12"/>
      <c r="C1043" s="13"/>
      <c r="D1043" s="24"/>
      <c r="E1043" s="25"/>
      <c r="F1043" s="12"/>
      <c r="G1043" s="12"/>
      <c r="H1043" s="25"/>
      <c r="I1043" s="26" t="str">
        <f aca="false">IF(OR($B1043="",$C1043=""),"",$B1043&amp;" ("&amp;DAY($C1043)&amp;"."&amp;MONTH($C1043)&amp;"."&amp;YEAR($C1043)&amp;")")</f>
        <v/>
      </c>
      <c r="J1043" s="14" t="str">
        <f aca="false">IF($C1043="","",INT((Boshqaruv!$C$12-$C1043)/365.25))</f>
        <v/>
      </c>
      <c r="K1043" s="14" t="str">
        <f aca="false">IF($J1043="","",IF($J1043&lt;=14,"Ha","Yo'q"))</f>
        <v/>
      </c>
      <c r="L1043" s="13"/>
      <c r="M1043" s="13"/>
      <c r="N1043" s="14" t="str">
        <f aca="false">IF($B1043="","",IF(AND(OR($L1043="",$L1043&lt;=Boshqaruv!$C$12),OR($M1043="",$M1043&gt;Boshqaruv!$C$12)),"Ha",""))</f>
        <v/>
      </c>
      <c r="O1043" s="25"/>
      <c r="P1043" s="25"/>
      <c r="Q1043" s="12"/>
      <c r="R1043" s="13"/>
      <c r="S1043" s="13"/>
      <c r="T1043" s="14" t="str">
        <f aca="false">IF($B1043="","",IF(AND($P1043="Ha",$N1043="Ha",OR($R1043="",$R1043&lt;=Boshqaruv!$C$12),OR($S1043="",$S1043&gt;Boshqaruv!$C$12)),"Ha",""))</f>
        <v/>
      </c>
      <c r="U1043" s="13"/>
      <c r="V1043" s="12"/>
      <c r="W1043" s="14" t="str">
        <f aca="false">IF(OR($B1043="",$C1043=""),"",IF(COUNTIFS($B$5:$B$1804,$B1043,$C$5:$C$1804,$C1043)&gt;1,"Takror",""))</f>
        <v/>
      </c>
    </row>
    <row r="1044" customFormat="false" ht="15" hidden="false" customHeight="false" outlineLevel="0" collapsed="false">
      <c r="A1044" s="8" t="n">
        <v>1040</v>
      </c>
      <c r="B1044" s="12"/>
      <c r="C1044" s="13"/>
      <c r="D1044" s="24"/>
      <c r="E1044" s="25"/>
      <c r="F1044" s="12"/>
      <c r="G1044" s="12"/>
      <c r="H1044" s="25"/>
      <c r="I1044" s="26" t="str">
        <f aca="false">IF(OR($B1044="",$C1044=""),"",$B1044&amp;" ("&amp;DAY($C1044)&amp;"."&amp;MONTH($C1044)&amp;"."&amp;YEAR($C1044)&amp;")")</f>
        <v/>
      </c>
      <c r="J1044" s="14" t="str">
        <f aca="false">IF($C1044="","",INT((Boshqaruv!$C$12-$C1044)/365.25))</f>
        <v/>
      </c>
      <c r="K1044" s="14" t="str">
        <f aca="false">IF($J1044="","",IF($J1044&lt;=14,"Ha","Yo'q"))</f>
        <v/>
      </c>
      <c r="L1044" s="13"/>
      <c r="M1044" s="13"/>
      <c r="N1044" s="14" t="str">
        <f aca="false">IF($B1044="","",IF(AND(OR($L1044="",$L1044&lt;=Boshqaruv!$C$12),OR($M1044="",$M1044&gt;Boshqaruv!$C$12)),"Ha",""))</f>
        <v/>
      </c>
      <c r="O1044" s="25"/>
      <c r="P1044" s="25"/>
      <c r="Q1044" s="12"/>
      <c r="R1044" s="13"/>
      <c r="S1044" s="13"/>
      <c r="T1044" s="14" t="str">
        <f aca="false">IF($B1044="","",IF(AND($P1044="Ha",$N1044="Ha",OR($R1044="",$R1044&lt;=Boshqaruv!$C$12),OR($S1044="",$S1044&gt;Boshqaruv!$C$12)),"Ha",""))</f>
        <v/>
      </c>
      <c r="U1044" s="13"/>
      <c r="V1044" s="12"/>
      <c r="W1044" s="14" t="str">
        <f aca="false">IF(OR($B1044="",$C1044=""),"",IF(COUNTIFS($B$5:$B$1804,$B1044,$C$5:$C$1804,$C1044)&gt;1,"Takror",""))</f>
        <v/>
      </c>
    </row>
    <row r="1045" customFormat="false" ht="15" hidden="false" customHeight="false" outlineLevel="0" collapsed="false">
      <c r="A1045" s="8" t="n">
        <v>1041</v>
      </c>
      <c r="B1045" s="12"/>
      <c r="C1045" s="13"/>
      <c r="D1045" s="24"/>
      <c r="E1045" s="25"/>
      <c r="F1045" s="12"/>
      <c r="G1045" s="12"/>
      <c r="H1045" s="25"/>
      <c r="I1045" s="26" t="str">
        <f aca="false">IF(OR($B1045="",$C1045=""),"",$B1045&amp;" ("&amp;DAY($C1045)&amp;"."&amp;MONTH($C1045)&amp;"."&amp;YEAR($C1045)&amp;")")</f>
        <v/>
      </c>
      <c r="J1045" s="14" t="str">
        <f aca="false">IF($C1045="","",INT((Boshqaruv!$C$12-$C1045)/365.25))</f>
        <v/>
      </c>
      <c r="K1045" s="14" t="str">
        <f aca="false">IF($J1045="","",IF($J1045&lt;=14,"Ha","Yo'q"))</f>
        <v/>
      </c>
      <c r="L1045" s="13"/>
      <c r="M1045" s="13"/>
      <c r="N1045" s="14" t="str">
        <f aca="false">IF($B1045="","",IF(AND(OR($L1045="",$L1045&lt;=Boshqaruv!$C$12),OR($M1045="",$M1045&gt;Boshqaruv!$C$12)),"Ha",""))</f>
        <v/>
      </c>
      <c r="O1045" s="25"/>
      <c r="P1045" s="25"/>
      <c r="Q1045" s="12"/>
      <c r="R1045" s="13"/>
      <c r="S1045" s="13"/>
      <c r="T1045" s="14" t="str">
        <f aca="false">IF($B1045="","",IF(AND($P1045="Ha",$N1045="Ha",OR($R1045="",$R1045&lt;=Boshqaruv!$C$12),OR($S1045="",$S1045&gt;Boshqaruv!$C$12)),"Ha",""))</f>
        <v/>
      </c>
      <c r="U1045" s="13"/>
      <c r="V1045" s="12"/>
      <c r="W1045" s="14" t="str">
        <f aca="false">IF(OR($B1045="",$C1045=""),"",IF(COUNTIFS($B$5:$B$1804,$B1045,$C$5:$C$1804,$C1045)&gt;1,"Takror",""))</f>
        <v/>
      </c>
    </row>
    <row r="1046" customFormat="false" ht="15" hidden="false" customHeight="false" outlineLevel="0" collapsed="false">
      <c r="A1046" s="8" t="n">
        <v>1042</v>
      </c>
      <c r="B1046" s="12"/>
      <c r="C1046" s="13"/>
      <c r="D1046" s="24"/>
      <c r="E1046" s="25"/>
      <c r="F1046" s="12"/>
      <c r="G1046" s="12"/>
      <c r="H1046" s="25"/>
      <c r="I1046" s="26" t="str">
        <f aca="false">IF(OR($B1046="",$C1046=""),"",$B1046&amp;" ("&amp;DAY($C1046)&amp;"."&amp;MONTH($C1046)&amp;"."&amp;YEAR($C1046)&amp;")")</f>
        <v/>
      </c>
      <c r="J1046" s="14" t="str">
        <f aca="false">IF($C1046="","",INT((Boshqaruv!$C$12-$C1046)/365.25))</f>
        <v/>
      </c>
      <c r="K1046" s="14" t="str">
        <f aca="false">IF($J1046="","",IF($J1046&lt;=14,"Ha","Yo'q"))</f>
        <v/>
      </c>
      <c r="L1046" s="13"/>
      <c r="M1046" s="13"/>
      <c r="N1046" s="14" t="str">
        <f aca="false">IF($B1046="","",IF(AND(OR($L1046="",$L1046&lt;=Boshqaruv!$C$12),OR($M1046="",$M1046&gt;Boshqaruv!$C$12)),"Ha",""))</f>
        <v/>
      </c>
      <c r="O1046" s="25"/>
      <c r="P1046" s="25"/>
      <c r="Q1046" s="12"/>
      <c r="R1046" s="13"/>
      <c r="S1046" s="13"/>
      <c r="T1046" s="14" t="str">
        <f aca="false">IF($B1046="","",IF(AND($P1046="Ha",$N1046="Ha",OR($R1046="",$R1046&lt;=Boshqaruv!$C$12),OR($S1046="",$S1046&gt;Boshqaruv!$C$12)),"Ha",""))</f>
        <v/>
      </c>
      <c r="U1046" s="13"/>
      <c r="V1046" s="12"/>
      <c r="W1046" s="14" t="str">
        <f aca="false">IF(OR($B1046="",$C1046=""),"",IF(COUNTIFS($B$5:$B$1804,$B1046,$C$5:$C$1804,$C1046)&gt;1,"Takror",""))</f>
        <v/>
      </c>
    </row>
    <row r="1047" customFormat="false" ht="15" hidden="false" customHeight="false" outlineLevel="0" collapsed="false">
      <c r="A1047" s="8" t="n">
        <v>1043</v>
      </c>
      <c r="B1047" s="12"/>
      <c r="C1047" s="13"/>
      <c r="D1047" s="24"/>
      <c r="E1047" s="25"/>
      <c r="F1047" s="12"/>
      <c r="G1047" s="12"/>
      <c r="H1047" s="25"/>
      <c r="I1047" s="26" t="str">
        <f aca="false">IF(OR($B1047="",$C1047=""),"",$B1047&amp;" ("&amp;DAY($C1047)&amp;"."&amp;MONTH($C1047)&amp;"."&amp;YEAR($C1047)&amp;")")</f>
        <v/>
      </c>
      <c r="J1047" s="14" t="str">
        <f aca="false">IF($C1047="","",INT((Boshqaruv!$C$12-$C1047)/365.25))</f>
        <v/>
      </c>
      <c r="K1047" s="14" t="str">
        <f aca="false">IF($J1047="","",IF($J1047&lt;=14,"Ha","Yo'q"))</f>
        <v/>
      </c>
      <c r="L1047" s="13"/>
      <c r="M1047" s="13"/>
      <c r="N1047" s="14" t="str">
        <f aca="false">IF($B1047="","",IF(AND(OR($L1047="",$L1047&lt;=Boshqaruv!$C$12),OR($M1047="",$M1047&gt;Boshqaruv!$C$12)),"Ha",""))</f>
        <v/>
      </c>
      <c r="O1047" s="25"/>
      <c r="P1047" s="25"/>
      <c r="Q1047" s="12"/>
      <c r="R1047" s="13"/>
      <c r="S1047" s="13"/>
      <c r="T1047" s="14" t="str">
        <f aca="false">IF($B1047="","",IF(AND($P1047="Ha",$N1047="Ha",OR($R1047="",$R1047&lt;=Boshqaruv!$C$12),OR($S1047="",$S1047&gt;Boshqaruv!$C$12)),"Ha",""))</f>
        <v/>
      </c>
      <c r="U1047" s="13"/>
      <c r="V1047" s="12"/>
      <c r="W1047" s="14" t="str">
        <f aca="false">IF(OR($B1047="",$C1047=""),"",IF(COUNTIFS($B$5:$B$1804,$B1047,$C$5:$C$1804,$C1047)&gt;1,"Takror",""))</f>
        <v/>
      </c>
    </row>
    <row r="1048" customFormat="false" ht="15" hidden="false" customHeight="false" outlineLevel="0" collapsed="false">
      <c r="A1048" s="8" t="n">
        <v>1044</v>
      </c>
      <c r="B1048" s="12"/>
      <c r="C1048" s="13"/>
      <c r="D1048" s="24"/>
      <c r="E1048" s="25"/>
      <c r="F1048" s="12"/>
      <c r="G1048" s="12"/>
      <c r="H1048" s="25"/>
      <c r="I1048" s="26" t="str">
        <f aca="false">IF(OR($B1048="",$C1048=""),"",$B1048&amp;" ("&amp;DAY($C1048)&amp;"."&amp;MONTH($C1048)&amp;"."&amp;YEAR($C1048)&amp;")")</f>
        <v/>
      </c>
      <c r="J1048" s="14" t="str">
        <f aca="false">IF($C1048="","",INT((Boshqaruv!$C$12-$C1048)/365.25))</f>
        <v/>
      </c>
      <c r="K1048" s="14" t="str">
        <f aca="false">IF($J1048="","",IF($J1048&lt;=14,"Ha","Yo'q"))</f>
        <v/>
      </c>
      <c r="L1048" s="13"/>
      <c r="M1048" s="13"/>
      <c r="N1048" s="14" t="str">
        <f aca="false">IF($B1048="","",IF(AND(OR($L1048="",$L1048&lt;=Boshqaruv!$C$12),OR($M1048="",$M1048&gt;Boshqaruv!$C$12)),"Ha",""))</f>
        <v/>
      </c>
      <c r="O1048" s="25"/>
      <c r="P1048" s="25"/>
      <c r="Q1048" s="12"/>
      <c r="R1048" s="13"/>
      <c r="S1048" s="13"/>
      <c r="T1048" s="14" t="str">
        <f aca="false">IF($B1048="","",IF(AND($P1048="Ha",$N1048="Ha",OR($R1048="",$R1048&lt;=Boshqaruv!$C$12),OR($S1048="",$S1048&gt;Boshqaruv!$C$12)),"Ha",""))</f>
        <v/>
      </c>
      <c r="U1048" s="13"/>
      <c r="V1048" s="12"/>
      <c r="W1048" s="14" t="str">
        <f aca="false">IF(OR($B1048="",$C1048=""),"",IF(COUNTIFS($B$5:$B$1804,$B1048,$C$5:$C$1804,$C1048)&gt;1,"Takror",""))</f>
        <v/>
      </c>
    </row>
    <row r="1049" customFormat="false" ht="15" hidden="false" customHeight="false" outlineLevel="0" collapsed="false">
      <c r="A1049" s="8" t="n">
        <v>1045</v>
      </c>
      <c r="B1049" s="12"/>
      <c r="C1049" s="13"/>
      <c r="D1049" s="24"/>
      <c r="E1049" s="25"/>
      <c r="F1049" s="12"/>
      <c r="G1049" s="12"/>
      <c r="H1049" s="25"/>
      <c r="I1049" s="26" t="str">
        <f aca="false">IF(OR($B1049="",$C1049=""),"",$B1049&amp;" ("&amp;DAY($C1049)&amp;"."&amp;MONTH($C1049)&amp;"."&amp;YEAR($C1049)&amp;")")</f>
        <v/>
      </c>
      <c r="J1049" s="14" t="str">
        <f aca="false">IF($C1049="","",INT((Boshqaruv!$C$12-$C1049)/365.25))</f>
        <v/>
      </c>
      <c r="K1049" s="14" t="str">
        <f aca="false">IF($J1049="","",IF($J1049&lt;=14,"Ha","Yo'q"))</f>
        <v/>
      </c>
      <c r="L1049" s="13"/>
      <c r="M1049" s="13"/>
      <c r="N1049" s="14" t="str">
        <f aca="false">IF($B1049="","",IF(AND(OR($L1049="",$L1049&lt;=Boshqaruv!$C$12),OR($M1049="",$M1049&gt;Boshqaruv!$C$12)),"Ha",""))</f>
        <v/>
      </c>
      <c r="O1049" s="25"/>
      <c r="P1049" s="25"/>
      <c r="Q1049" s="12"/>
      <c r="R1049" s="13"/>
      <c r="S1049" s="13"/>
      <c r="T1049" s="14" t="str">
        <f aca="false">IF($B1049="","",IF(AND($P1049="Ha",$N1049="Ha",OR($R1049="",$R1049&lt;=Boshqaruv!$C$12),OR($S1049="",$S1049&gt;Boshqaruv!$C$12)),"Ha",""))</f>
        <v/>
      </c>
      <c r="U1049" s="13"/>
      <c r="V1049" s="12"/>
      <c r="W1049" s="14" t="str">
        <f aca="false">IF(OR($B1049="",$C1049=""),"",IF(COUNTIFS($B$5:$B$1804,$B1049,$C$5:$C$1804,$C1049)&gt;1,"Takror",""))</f>
        <v/>
      </c>
    </row>
    <row r="1050" customFormat="false" ht="15" hidden="false" customHeight="false" outlineLevel="0" collapsed="false">
      <c r="A1050" s="8" t="n">
        <v>1046</v>
      </c>
      <c r="B1050" s="12"/>
      <c r="C1050" s="13"/>
      <c r="D1050" s="24"/>
      <c r="E1050" s="25"/>
      <c r="F1050" s="12"/>
      <c r="G1050" s="12"/>
      <c r="H1050" s="25"/>
      <c r="I1050" s="26" t="str">
        <f aca="false">IF(OR($B1050="",$C1050=""),"",$B1050&amp;" ("&amp;DAY($C1050)&amp;"."&amp;MONTH($C1050)&amp;"."&amp;YEAR($C1050)&amp;")")</f>
        <v/>
      </c>
      <c r="J1050" s="14" t="str">
        <f aca="false">IF($C1050="","",INT((Boshqaruv!$C$12-$C1050)/365.25))</f>
        <v/>
      </c>
      <c r="K1050" s="14" t="str">
        <f aca="false">IF($J1050="","",IF($J1050&lt;=14,"Ha","Yo'q"))</f>
        <v/>
      </c>
      <c r="L1050" s="13"/>
      <c r="M1050" s="13"/>
      <c r="N1050" s="14" t="str">
        <f aca="false">IF($B1050="","",IF(AND(OR($L1050="",$L1050&lt;=Boshqaruv!$C$12),OR($M1050="",$M1050&gt;Boshqaruv!$C$12)),"Ha",""))</f>
        <v/>
      </c>
      <c r="O1050" s="25"/>
      <c r="P1050" s="25"/>
      <c r="Q1050" s="12"/>
      <c r="R1050" s="13"/>
      <c r="S1050" s="13"/>
      <c r="T1050" s="14" t="str">
        <f aca="false">IF($B1050="","",IF(AND($P1050="Ha",$N1050="Ha",OR($R1050="",$R1050&lt;=Boshqaruv!$C$12),OR($S1050="",$S1050&gt;Boshqaruv!$C$12)),"Ha",""))</f>
        <v/>
      </c>
      <c r="U1050" s="13"/>
      <c r="V1050" s="12"/>
      <c r="W1050" s="14" t="str">
        <f aca="false">IF(OR($B1050="",$C1050=""),"",IF(COUNTIFS($B$5:$B$1804,$B1050,$C$5:$C$1804,$C1050)&gt;1,"Takror",""))</f>
        <v/>
      </c>
    </row>
    <row r="1051" customFormat="false" ht="15" hidden="false" customHeight="false" outlineLevel="0" collapsed="false">
      <c r="A1051" s="8" t="n">
        <v>1047</v>
      </c>
      <c r="B1051" s="12"/>
      <c r="C1051" s="13"/>
      <c r="D1051" s="24"/>
      <c r="E1051" s="25"/>
      <c r="F1051" s="12"/>
      <c r="G1051" s="12"/>
      <c r="H1051" s="25"/>
      <c r="I1051" s="26" t="str">
        <f aca="false">IF(OR($B1051="",$C1051=""),"",$B1051&amp;" ("&amp;DAY($C1051)&amp;"."&amp;MONTH($C1051)&amp;"."&amp;YEAR($C1051)&amp;")")</f>
        <v/>
      </c>
      <c r="J1051" s="14" t="str">
        <f aca="false">IF($C1051="","",INT((Boshqaruv!$C$12-$C1051)/365.25))</f>
        <v/>
      </c>
      <c r="K1051" s="14" t="str">
        <f aca="false">IF($J1051="","",IF($J1051&lt;=14,"Ha","Yo'q"))</f>
        <v/>
      </c>
      <c r="L1051" s="13"/>
      <c r="M1051" s="13"/>
      <c r="N1051" s="14" t="str">
        <f aca="false">IF($B1051="","",IF(AND(OR($L1051="",$L1051&lt;=Boshqaruv!$C$12),OR($M1051="",$M1051&gt;Boshqaruv!$C$12)),"Ha",""))</f>
        <v/>
      </c>
      <c r="O1051" s="25"/>
      <c r="P1051" s="25"/>
      <c r="Q1051" s="12"/>
      <c r="R1051" s="13"/>
      <c r="S1051" s="13"/>
      <c r="T1051" s="14" t="str">
        <f aca="false">IF($B1051="","",IF(AND($P1051="Ha",$N1051="Ha",OR($R1051="",$R1051&lt;=Boshqaruv!$C$12),OR($S1051="",$S1051&gt;Boshqaruv!$C$12)),"Ha",""))</f>
        <v/>
      </c>
      <c r="U1051" s="13"/>
      <c r="V1051" s="12"/>
      <c r="W1051" s="14" t="str">
        <f aca="false">IF(OR($B1051="",$C1051=""),"",IF(COUNTIFS($B$5:$B$1804,$B1051,$C$5:$C$1804,$C1051)&gt;1,"Takror",""))</f>
        <v/>
      </c>
    </row>
    <row r="1052" customFormat="false" ht="15" hidden="false" customHeight="false" outlineLevel="0" collapsed="false">
      <c r="A1052" s="8" t="n">
        <v>1048</v>
      </c>
      <c r="B1052" s="12"/>
      <c r="C1052" s="13"/>
      <c r="D1052" s="24"/>
      <c r="E1052" s="25"/>
      <c r="F1052" s="12"/>
      <c r="G1052" s="12"/>
      <c r="H1052" s="25"/>
      <c r="I1052" s="26" t="str">
        <f aca="false">IF(OR($B1052="",$C1052=""),"",$B1052&amp;" ("&amp;DAY($C1052)&amp;"."&amp;MONTH($C1052)&amp;"."&amp;YEAR($C1052)&amp;")")</f>
        <v/>
      </c>
      <c r="J1052" s="14" t="str">
        <f aca="false">IF($C1052="","",INT((Boshqaruv!$C$12-$C1052)/365.25))</f>
        <v/>
      </c>
      <c r="K1052" s="14" t="str">
        <f aca="false">IF($J1052="","",IF($J1052&lt;=14,"Ha","Yo'q"))</f>
        <v/>
      </c>
      <c r="L1052" s="13"/>
      <c r="M1052" s="13"/>
      <c r="N1052" s="14" t="str">
        <f aca="false">IF($B1052="","",IF(AND(OR($L1052="",$L1052&lt;=Boshqaruv!$C$12),OR($M1052="",$M1052&gt;Boshqaruv!$C$12)),"Ha",""))</f>
        <v/>
      </c>
      <c r="O1052" s="25"/>
      <c r="P1052" s="25"/>
      <c r="Q1052" s="12"/>
      <c r="R1052" s="13"/>
      <c r="S1052" s="13"/>
      <c r="T1052" s="14" t="str">
        <f aca="false">IF($B1052="","",IF(AND($P1052="Ha",$N1052="Ha",OR($R1052="",$R1052&lt;=Boshqaruv!$C$12),OR($S1052="",$S1052&gt;Boshqaruv!$C$12)),"Ha",""))</f>
        <v/>
      </c>
      <c r="U1052" s="13"/>
      <c r="V1052" s="12"/>
      <c r="W1052" s="14" t="str">
        <f aca="false">IF(OR($B1052="",$C1052=""),"",IF(COUNTIFS($B$5:$B$1804,$B1052,$C$5:$C$1804,$C1052)&gt;1,"Takror",""))</f>
        <v/>
      </c>
    </row>
    <row r="1053" customFormat="false" ht="15" hidden="false" customHeight="false" outlineLevel="0" collapsed="false">
      <c r="A1053" s="8" t="n">
        <v>1049</v>
      </c>
      <c r="B1053" s="12"/>
      <c r="C1053" s="13"/>
      <c r="D1053" s="24"/>
      <c r="E1053" s="25"/>
      <c r="F1053" s="12"/>
      <c r="G1053" s="12"/>
      <c r="H1053" s="25"/>
      <c r="I1053" s="26" t="str">
        <f aca="false">IF(OR($B1053="",$C1053=""),"",$B1053&amp;" ("&amp;DAY($C1053)&amp;"."&amp;MONTH($C1053)&amp;"."&amp;YEAR($C1053)&amp;")")</f>
        <v/>
      </c>
      <c r="J1053" s="14" t="str">
        <f aca="false">IF($C1053="","",INT((Boshqaruv!$C$12-$C1053)/365.25))</f>
        <v/>
      </c>
      <c r="K1053" s="14" t="str">
        <f aca="false">IF($J1053="","",IF($J1053&lt;=14,"Ha","Yo'q"))</f>
        <v/>
      </c>
      <c r="L1053" s="13"/>
      <c r="M1053" s="13"/>
      <c r="N1053" s="14" t="str">
        <f aca="false">IF($B1053="","",IF(AND(OR($L1053="",$L1053&lt;=Boshqaruv!$C$12),OR($M1053="",$M1053&gt;Boshqaruv!$C$12)),"Ha",""))</f>
        <v/>
      </c>
      <c r="O1053" s="25"/>
      <c r="P1053" s="25"/>
      <c r="Q1053" s="12"/>
      <c r="R1053" s="13"/>
      <c r="S1053" s="13"/>
      <c r="T1053" s="14" t="str">
        <f aca="false">IF($B1053="","",IF(AND($P1053="Ha",$N1053="Ha",OR($R1053="",$R1053&lt;=Boshqaruv!$C$12),OR($S1053="",$S1053&gt;Boshqaruv!$C$12)),"Ha",""))</f>
        <v/>
      </c>
      <c r="U1053" s="13"/>
      <c r="V1053" s="12"/>
      <c r="W1053" s="14" t="str">
        <f aca="false">IF(OR($B1053="",$C1053=""),"",IF(COUNTIFS($B$5:$B$1804,$B1053,$C$5:$C$1804,$C1053)&gt;1,"Takror",""))</f>
        <v/>
      </c>
    </row>
    <row r="1054" customFormat="false" ht="15" hidden="false" customHeight="false" outlineLevel="0" collapsed="false">
      <c r="A1054" s="8" t="n">
        <v>1050</v>
      </c>
      <c r="B1054" s="12"/>
      <c r="C1054" s="13"/>
      <c r="D1054" s="24"/>
      <c r="E1054" s="25"/>
      <c r="F1054" s="12"/>
      <c r="G1054" s="12"/>
      <c r="H1054" s="25"/>
      <c r="I1054" s="26" t="str">
        <f aca="false">IF(OR($B1054="",$C1054=""),"",$B1054&amp;" ("&amp;DAY($C1054)&amp;"."&amp;MONTH($C1054)&amp;"."&amp;YEAR($C1054)&amp;")")</f>
        <v/>
      </c>
      <c r="J1054" s="14" t="str">
        <f aca="false">IF($C1054="","",INT((Boshqaruv!$C$12-$C1054)/365.25))</f>
        <v/>
      </c>
      <c r="K1054" s="14" t="str">
        <f aca="false">IF($J1054="","",IF($J1054&lt;=14,"Ha","Yo'q"))</f>
        <v/>
      </c>
      <c r="L1054" s="13"/>
      <c r="M1054" s="13"/>
      <c r="N1054" s="14" t="str">
        <f aca="false">IF($B1054="","",IF(AND(OR($L1054="",$L1054&lt;=Boshqaruv!$C$12),OR($M1054="",$M1054&gt;Boshqaruv!$C$12)),"Ha",""))</f>
        <v/>
      </c>
      <c r="O1054" s="25"/>
      <c r="P1054" s="25"/>
      <c r="Q1054" s="12"/>
      <c r="R1054" s="13"/>
      <c r="S1054" s="13"/>
      <c r="T1054" s="14" t="str">
        <f aca="false">IF($B1054="","",IF(AND($P1054="Ha",$N1054="Ha",OR($R1054="",$R1054&lt;=Boshqaruv!$C$12),OR($S1054="",$S1054&gt;Boshqaruv!$C$12)),"Ha",""))</f>
        <v/>
      </c>
      <c r="U1054" s="13"/>
      <c r="V1054" s="12"/>
      <c r="W1054" s="14" t="str">
        <f aca="false">IF(OR($B1054="",$C1054=""),"",IF(COUNTIFS($B$5:$B$1804,$B1054,$C$5:$C$1804,$C1054)&gt;1,"Takror",""))</f>
        <v/>
      </c>
    </row>
    <row r="1055" customFormat="false" ht="15" hidden="false" customHeight="false" outlineLevel="0" collapsed="false">
      <c r="A1055" s="8" t="n">
        <v>1051</v>
      </c>
      <c r="B1055" s="12"/>
      <c r="C1055" s="13"/>
      <c r="D1055" s="24"/>
      <c r="E1055" s="25"/>
      <c r="F1055" s="12"/>
      <c r="G1055" s="12"/>
      <c r="H1055" s="25"/>
      <c r="I1055" s="26" t="str">
        <f aca="false">IF(OR($B1055="",$C1055=""),"",$B1055&amp;" ("&amp;DAY($C1055)&amp;"."&amp;MONTH($C1055)&amp;"."&amp;YEAR($C1055)&amp;")")</f>
        <v/>
      </c>
      <c r="J1055" s="14" t="str">
        <f aca="false">IF($C1055="","",INT((Boshqaruv!$C$12-$C1055)/365.25))</f>
        <v/>
      </c>
      <c r="K1055" s="14" t="str">
        <f aca="false">IF($J1055="","",IF($J1055&lt;=14,"Ha","Yo'q"))</f>
        <v/>
      </c>
      <c r="L1055" s="13"/>
      <c r="M1055" s="13"/>
      <c r="N1055" s="14" t="str">
        <f aca="false">IF($B1055="","",IF(AND(OR($L1055="",$L1055&lt;=Boshqaruv!$C$12),OR($M1055="",$M1055&gt;Boshqaruv!$C$12)),"Ha",""))</f>
        <v/>
      </c>
      <c r="O1055" s="25"/>
      <c r="P1055" s="25"/>
      <c r="Q1055" s="12"/>
      <c r="R1055" s="13"/>
      <c r="S1055" s="13"/>
      <c r="T1055" s="14" t="str">
        <f aca="false">IF($B1055="","",IF(AND($P1055="Ha",$N1055="Ha",OR($R1055="",$R1055&lt;=Boshqaruv!$C$12),OR($S1055="",$S1055&gt;Boshqaruv!$C$12)),"Ha",""))</f>
        <v/>
      </c>
      <c r="U1055" s="13"/>
      <c r="V1055" s="12"/>
      <c r="W1055" s="14" t="str">
        <f aca="false">IF(OR($B1055="",$C1055=""),"",IF(COUNTIFS($B$5:$B$1804,$B1055,$C$5:$C$1804,$C1055)&gt;1,"Takror",""))</f>
        <v/>
      </c>
    </row>
    <row r="1056" customFormat="false" ht="15" hidden="false" customHeight="false" outlineLevel="0" collapsed="false">
      <c r="A1056" s="8" t="n">
        <v>1052</v>
      </c>
      <c r="B1056" s="12"/>
      <c r="C1056" s="13"/>
      <c r="D1056" s="24"/>
      <c r="E1056" s="25"/>
      <c r="F1056" s="12"/>
      <c r="G1056" s="12"/>
      <c r="H1056" s="25"/>
      <c r="I1056" s="26" t="str">
        <f aca="false">IF(OR($B1056="",$C1056=""),"",$B1056&amp;" ("&amp;DAY($C1056)&amp;"."&amp;MONTH($C1056)&amp;"."&amp;YEAR($C1056)&amp;")")</f>
        <v/>
      </c>
      <c r="J1056" s="14" t="str">
        <f aca="false">IF($C1056="","",INT((Boshqaruv!$C$12-$C1056)/365.25))</f>
        <v/>
      </c>
      <c r="K1056" s="14" t="str">
        <f aca="false">IF($J1056="","",IF($J1056&lt;=14,"Ha","Yo'q"))</f>
        <v/>
      </c>
      <c r="L1056" s="13"/>
      <c r="M1056" s="13"/>
      <c r="N1056" s="14" t="str">
        <f aca="false">IF($B1056="","",IF(AND(OR($L1056="",$L1056&lt;=Boshqaruv!$C$12),OR($M1056="",$M1056&gt;Boshqaruv!$C$12)),"Ha",""))</f>
        <v/>
      </c>
      <c r="O1056" s="25"/>
      <c r="P1056" s="25"/>
      <c r="Q1056" s="12"/>
      <c r="R1056" s="13"/>
      <c r="S1056" s="13"/>
      <c r="T1056" s="14" t="str">
        <f aca="false">IF($B1056="","",IF(AND($P1056="Ha",$N1056="Ha",OR($R1056="",$R1056&lt;=Boshqaruv!$C$12),OR($S1056="",$S1056&gt;Boshqaruv!$C$12)),"Ha",""))</f>
        <v/>
      </c>
      <c r="U1056" s="13"/>
      <c r="V1056" s="12"/>
      <c r="W1056" s="14" t="str">
        <f aca="false">IF(OR($B1056="",$C1056=""),"",IF(COUNTIFS($B$5:$B$1804,$B1056,$C$5:$C$1804,$C1056)&gt;1,"Takror",""))</f>
        <v/>
      </c>
    </row>
    <row r="1057" customFormat="false" ht="15" hidden="false" customHeight="false" outlineLevel="0" collapsed="false">
      <c r="A1057" s="8" t="n">
        <v>1053</v>
      </c>
      <c r="B1057" s="12"/>
      <c r="C1057" s="13"/>
      <c r="D1057" s="24"/>
      <c r="E1057" s="25"/>
      <c r="F1057" s="12"/>
      <c r="G1057" s="12"/>
      <c r="H1057" s="25"/>
      <c r="I1057" s="26" t="str">
        <f aca="false">IF(OR($B1057="",$C1057=""),"",$B1057&amp;" ("&amp;DAY($C1057)&amp;"."&amp;MONTH($C1057)&amp;"."&amp;YEAR($C1057)&amp;")")</f>
        <v/>
      </c>
      <c r="J1057" s="14" t="str">
        <f aca="false">IF($C1057="","",INT((Boshqaruv!$C$12-$C1057)/365.25))</f>
        <v/>
      </c>
      <c r="K1057" s="14" t="str">
        <f aca="false">IF($J1057="","",IF($J1057&lt;=14,"Ha","Yo'q"))</f>
        <v/>
      </c>
      <c r="L1057" s="13"/>
      <c r="M1057" s="13"/>
      <c r="N1057" s="14" t="str">
        <f aca="false">IF($B1057="","",IF(AND(OR($L1057="",$L1057&lt;=Boshqaruv!$C$12),OR($M1057="",$M1057&gt;Boshqaruv!$C$12)),"Ha",""))</f>
        <v/>
      </c>
      <c r="O1057" s="25"/>
      <c r="P1057" s="25"/>
      <c r="Q1057" s="12"/>
      <c r="R1057" s="13"/>
      <c r="S1057" s="13"/>
      <c r="T1057" s="14" t="str">
        <f aca="false">IF($B1057="","",IF(AND($P1057="Ha",$N1057="Ha",OR($R1057="",$R1057&lt;=Boshqaruv!$C$12),OR($S1057="",$S1057&gt;Boshqaruv!$C$12)),"Ha",""))</f>
        <v/>
      </c>
      <c r="U1057" s="13"/>
      <c r="V1057" s="12"/>
      <c r="W1057" s="14" t="str">
        <f aca="false">IF(OR($B1057="",$C1057=""),"",IF(COUNTIFS($B$5:$B$1804,$B1057,$C$5:$C$1804,$C1057)&gt;1,"Takror",""))</f>
        <v/>
      </c>
    </row>
    <row r="1058" customFormat="false" ht="15" hidden="false" customHeight="false" outlineLevel="0" collapsed="false">
      <c r="A1058" s="8" t="n">
        <v>1054</v>
      </c>
      <c r="B1058" s="12"/>
      <c r="C1058" s="13"/>
      <c r="D1058" s="24"/>
      <c r="E1058" s="25"/>
      <c r="F1058" s="12"/>
      <c r="G1058" s="12"/>
      <c r="H1058" s="25"/>
      <c r="I1058" s="26" t="str">
        <f aca="false">IF(OR($B1058="",$C1058=""),"",$B1058&amp;" ("&amp;DAY($C1058)&amp;"."&amp;MONTH($C1058)&amp;"."&amp;YEAR($C1058)&amp;")")</f>
        <v/>
      </c>
      <c r="J1058" s="14" t="str">
        <f aca="false">IF($C1058="","",INT((Boshqaruv!$C$12-$C1058)/365.25))</f>
        <v/>
      </c>
      <c r="K1058" s="14" t="str">
        <f aca="false">IF($J1058="","",IF($J1058&lt;=14,"Ha","Yo'q"))</f>
        <v/>
      </c>
      <c r="L1058" s="13"/>
      <c r="M1058" s="13"/>
      <c r="N1058" s="14" t="str">
        <f aca="false">IF($B1058="","",IF(AND(OR($L1058="",$L1058&lt;=Boshqaruv!$C$12),OR($M1058="",$M1058&gt;Boshqaruv!$C$12)),"Ha",""))</f>
        <v/>
      </c>
      <c r="O1058" s="25"/>
      <c r="P1058" s="25"/>
      <c r="Q1058" s="12"/>
      <c r="R1058" s="13"/>
      <c r="S1058" s="13"/>
      <c r="T1058" s="14" t="str">
        <f aca="false">IF($B1058="","",IF(AND($P1058="Ha",$N1058="Ha",OR($R1058="",$R1058&lt;=Boshqaruv!$C$12),OR($S1058="",$S1058&gt;Boshqaruv!$C$12)),"Ha",""))</f>
        <v/>
      </c>
      <c r="U1058" s="13"/>
      <c r="V1058" s="12"/>
      <c r="W1058" s="14" t="str">
        <f aca="false">IF(OR($B1058="",$C1058=""),"",IF(COUNTIFS($B$5:$B$1804,$B1058,$C$5:$C$1804,$C1058)&gt;1,"Takror",""))</f>
        <v/>
      </c>
    </row>
    <row r="1059" customFormat="false" ht="15" hidden="false" customHeight="false" outlineLevel="0" collapsed="false">
      <c r="A1059" s="8" t="n">
        <v>1055</v>
      </c>
      <c r="B1059" s="12"/>
      <c r="C1059" s="13"/>
      <c r="D1059" s="24"/>
      <c r="E1059" s="25"/>
      <c r="F1059" s="12"/>
      <c r="G1059" s="12"/>
      <c r="H1059" s="25"/>
      <c r="I1059" s="26" t="str">
        <f aca="false">IF(OR($B1059="",$C1059=""),"",$B1059&amp;" ("&amp;DAY($C1059)&amp;"."&amp;MONTH($C1059)&amp;"."&amp;YEAR($C1059)&amp;")")</f>
        <v/>
      </c>
      <c r="J1059" s="14" t="str">
        <f aca="false">IF($C1059="","",INT((Boshqaruv!$C$12-$C1059)/365.25))</f>
        <v/>
      </c>
      <c r="K1059" s="14" t="str">
        <f aca="false">IF($J1059="","",IF($J1059&lt;=14,"Ha","Yo'q"))</f>
        <v/>
      </c>
      <c r="L1059" s="13"/>
      <c r="M1059" s="13"/>
      <c r="N1059" s="14" t="str">
        <f aca="false">IF($B1059="","",IF(AND(OR($L1059="",$L1059&lt;=Boshqaruv!$C$12),OR($M1059="",$M1059&gt;Boshqaruv!$C$12)),"Ha",""))</f>
        <v/>
      </c>
      <c r="O1059" s="25"/>
      <c r="P1059" s="25"/>
      <c r="Q1059" s="12"/>
      <c r="R1059" s="13"/>
      <c r="S1059" s="13"/>
      <c r="T1059" s="14" t="str">
        <f aca="false">IF($B1059="","",IF(AND($P1059="Ha",$N1059="Ha",OR($R1059="",$R1059&lt;=Boshqaruv!$C$12),OR($S1059="",$S1059&gt;Boshqaruv!$C$12)),"Ha",""))</f>
        <v/>
      </c>
      <c r="U1059" s="13"/>
      <c r="V1059" s="12"/>
      <c r="W1059" s="14" t="str">
        <f aca="false">IF(OR($B1059="",$C1059=""),"",IF(COUNTIFS($B$5:$B$1804,$B1059,$C$5:$C$1804,$C1059)&gt;1,"Takror",""))</f>
        <v/>
      </c>
    </row>
    <row r="1060" customFormat="false" ht="15" hidden="false" customHeight="false" outlineLevel="0" collapsed="false">
      <c r="A1060" s="8" t="n">
        <v>1056</v>
      </c>
      <c r="B1060" s="12"/>
      <c r="C1060" s="13"/>
      <c r="D1060" s="24"/>
      <c r="E1060" s="25"/>
      <c r="F1060" s="12"/>
      <c r="G1060" s="12"/>
      <c r="H1060" s="25"/>
      <c r="I1060" s="26" t="str">
        <f aca="false">IF(OR($B1060="",$C1060=""),"",$B1060&amp;" ("&amp;DAY($C1060)&amp;"."&amp;MONTH($C1060)&amp;"."&amp;YEAR($C1060)&amp;")")</f>
        <v/>
      </c>
      <c r="J1060" s="14" t="str">
        <f aca="false">IF($C1060="","",INT((Boshqaruv!$C$12-$C1060)/365.25))</f>
        <v/>
      </c>
      <c r="K1060" s="14" t="str">
        <f aca="false">IF($J1060="","",IF($J1060&lt;=14,"Ha","Yo'q"))</f>
        <v/>
      </c>
      <c r="L1060" s="13"/>
      <c r="M1060" s="13"/>
      <c r="N1060" s="14" t="str">
        <f aca="false">IF($B1060="","",IF(AND(OR($L1060="",$L1060&lt;=Boshqaruv!$C$12),OR($M1060="",$M1060&gt;Boshqaruv!$C$12)),"Ha",""))</f>
        <v/>
      </c>
      <c r="O1060" s="25"/>
      <c r="P1060" s="25"/>
      <c r="Q1060" s="12"/>
      <c r="R1060" s="13"/>
      <c r="S1060" s="13"/>
      <c r="T1060" s="14" t="str">
        <f aca="false">IF($B1060="","",IF(AND($P1060="Ha",$N1060="Ha",OR($R1060="",$R1060&lt;=Boshqaruv!$C$12),OR($S1060="",$S1060&gt;Boshqaruv!$C$12)),"Ha",""))</f>
        <v/>
      </c>
      <c r="U1060" s="13"/>
      <c r="V1060" s="12"/>
      <c r="W1060" s="14" t="str">
        <f aca="false">IF(OR($B1060="",$C1060=""),"",IF(COUNTIFS($B$5:$B$1804,$B1060,$C$5:$C$1804,$C1060)&gt;1,"Takror",""))</f>
        <v/>
      </c>
    </row>
    <row r="1061" customFormat="false" ht="15" hidden="false" customHeight="false" outlineLevel="0" collapsed="false">
      <c r="A1061" s="8" t="n">
        <v>1057</v>
      </c>
      <c r="B1061" s="12"/>
      <c r="C1061" s="13"/>
      <c r="D1061" s="24"/>
      <c r="E1061" s="25"/>
      <c r="F1061" s="12"/>
      <c r="G1061" s="12"/>
      <c r="H1061" s="25"/>
      <c r="I1061" s="26" t="str">
        <f aca="false">IF(OR($B1061="",$C1061=""),"",$B1061&amp;" ("&amp;DAY($C1061)&amp;"."&amp;MONTH($C1061)&amp;"."&amp;YEAR($C1061)&amp;")")</f>
        <v/>
      </c>
      <c r="J1061" s="14" t="str">
        <f aca="false">IF($C1061="","",INT((Boshqaruv!$C$12-$C1061)/365.25))</f>
        <v/>
      </c>
      <c r="K1061" s="14" t="str">
        <f aca="false">IF($J1061="","",IF($J1061&lt;=14,"Ha","Yo'q"))</f>
        <v/>
      </c>
      <c r="L1061" s="13"/>
      <c r="M1061" s="13"/>
      <c r="N1061" s="14" t="str">
        <f aca="false">IF($B1061="","",IF(AND(OR($L1061="",$L1061&lt;=Boshqaruv!$C$12),OR($M1061="",$M1061&gt;Boshqaruv!$C$12)),"Ha",""))</f>
        <v/>
      </c>
      <c r="O1061" s="25"/>
      <c r="P1061" s="25"/>
      <c r="Q1061" s="12"/>
      <c r="R1061" s="13"/>
      <c r="S1061" s="13"/>
      <c r="T1061" s="14" t="str">
        <f aca="false">IF($B1061="","",IF(AND($P1061="Ha",$N1061="Ha",OR($R1061="",$R1061&lt;=Boshqaruv!$C$12),OR($S1061="",$S1061&gt;Boshqaruv!$C$12)),"Ha",""))</f>
        <v/>
      </c>
      <c r="U1061" s="13"/>
      <c r="V1061" s="12"/>
      <c r="W1061" s="14" t="str">
        <f aca="false">IF(OR($B1061="",$C1061=""),"",IF(COUNTIFS($B$5:$B$1804,$B1061,$C$5:$C$1804,$C1061)&gt;1,"Takror",""))</f>
        <v/>
      </c>
    </row>
    <row r="1062" customFormat="false" ht="15" hidden="false" customHeight="false" outlineLevel="0" collapsed="false">
      <c r="A1062" s="8" t="n">
        <v>1058</v>
      </c>
      <c r="B1062" s="12"/>
      <c r="C1062" s="13"/>
      <c r="D1062" s="24"/>
      <c r="E1062" s="25"/>
      <c r="F1062" s="12"/>
      <c r="G1062" s="12"/>
      <c r="H1062" s="25"/>
      <c r="I1062" s="26" t="str">
        <f aca="false">IF(OR($B1062="",$C1062=""),"",$B1062&amp;" ("&amp;DAY($C1062)&amp;"."&amp;MONTH($C1062)&amp;"."&amp;YEAR($C1062)&amp;")")</f>
        <v/>
      </c>
      <c r="J1062" s="14" t="str">
        <f aca="false">IF($C1062="","",INT((Boshqaruv!$C$12-$C1062)/365.25))</f>
        <v/>
      </c>
      <c r="K1062" s="14" t="str">
        <f aca="false">IF($J1062="","",IF($J1062&lt;=14,"Ha","Yo'q"))</f>
        <v/>
      </c>
      <c r="L1062" s="13"/>
      <c r="M1062" s="13"/>
      <c r="N1062" s="14" t="str">
        <f aca="false">IF($B1062="","",IF(AND(OR($L1062="",$L1062&lt;=Boshqaruv!$C$12),OR($M1062="",$M1062&gt;Boshqaruv!$C$12)),"Ha",""))</f>
        <v/>
      </c>
      <c r="O1062" s="25"/>
      <c r="P1062" s="25"/>
      <c r="Q1062" s="12"/>
      <c r="R1062" s="13"/>
      <c r="S1062" s="13"/>
      <c r="T1062" s="14" t="str">
        <f aca="false">IF($B1062="","",IF(AND($P1062="Ha",$N1062="Ha",OR($R1062="",$R1062&lt;=Boshqaruv!$C$12),OR($S1062="",$S1062&gt;Boshqaruv!$C$12)),"Ha",""))</f>
        <v/>
      </c>
      <c r="U1062" s="13"/>
      <c r="V1062" s="12"/>
      <c r="W1062" s="14" t="str">
        <f aca="false">IF(OR($B1062="",$C1062=""),"",IF(COUNTIFS($B$5:$B$1804,$B1062,$C$5:$C$1804,$C1062)&gt;1,"Takror",""))</f>
        <v/>
      </c>
    </row>
    <row r="1063" customFormat="false" ht="15" hidden="false" customHeight="false" outlineLevel="0" collapsed="false">
      <c r="A1063" s="8" t="n">
        <v>1059</v>
      </c>
      <c r="B1063" s="12"/>
      <c r="C1063" s="13"/>
      <c r="D1063" s="24"/>
      <c r="E1063" s="25"/>
      <c r="F1063" s="12"/>
      <c r="G1063" s="12"/>
      <c r="H1063" s="25"/>
      <c r="I1063" s="26" t="str">
        <f aca="false">IF(OR($B1063="",$C1063=""),"",$B1063&amp;" ("&amp;DAY($C1063)&amp;"."&amp;MONTH($C1063)&amp;"."&amp;YEAR($C1063)&amp;")")</f>
        <v/>
      </c>
      <c r="J1063" s="14" t="str">
        <f aca="false">IF($C1063="","",INT((Boshqaruv!$C$12-$C1063)/365.25))</f>
        <v/>
      </c>
      <c r="K1063" s="14" t="str">
        <f aca="false">IF($J1063="","",IF($J1063&lt;=14,"Ha","Yo'q"))</f>
        <v/>
      </c>
      <c r="L1063" s="13"/>
      <c r="M1063" s="13"/>
      <c r="N1063" s="14" t="str">
        <f aca="false">IF($B1063="","",IF(AND(OR($L1063="",$L1063&lt;=Boshqaruv!$C$12),OR($M1063="",$M1063&gt;Boshqaruv!$C$12)),"Ha",""))</f>
        <v/>
      </c>
      <c r="O1063" s="25"/>
      <c r="P1063" s="25"/>
      <c r="Q1063" s="12"/>
      <c r="R1063" s="13"/>
      <c r="S1063" s="13"/>
      <c r="T1063" s="14" t="str">
        <f aca="false">IF($B1063="","",IF(AND($P1063="Ha",$N1063="Ha",OR($R1063="",$R1063&lt;=Boshqaruv!$C$12),OR($S1063="",$S1063&gt;Boshqaruv!$C$12)),"Ha",""))</f>
        <v/>
      </c>
      <c r="U1063" s="13"/>
      <c r="V1063" s="12"/>
      <c r="W1063" s="14" t="str">
        <f aca="false">IF(OR($B1063="",$C1063=""),"",IF(COUNTIFS($B$5:$B$1804,$B1063,$C$5:$C$1804,$C1063)&gt;1,"Takror",""))</f>
        <v/>
      </c>
    </row>
    <row r="1064" customFormat="false" ht="15" hidden="false" customHeight="false" outlineLevel="0" collapsed="false">
      <c r="A1064" s="8" t="n">
        <v>1060</v>
      </c>
      <c r="B1064" s="12"/>
      <c r="C1064" s="13"/>
      <c r="D1064" s="24"/>
      <c r="E1064" s="25"/>
      <c r="F1064" s="12"/>
      <c r="G1064" s="12"/>
      <c r="H1064" s="25"/>
      <c r="I1064" s="26" t="str">
        <f aca="false">IF(OR($B1064="",$C1064=""),"",$B1064&amp;" ("&amp;DAY($C1064)&amp;"."&amp;MONTH($C1064)&amp;"."&amp;YEAR($C1064)&amp;")")</f>
        <v/>
      </c>
      <c r="J1064" s="14" t="str">
        <f aca="false">IF($C1064="","",INT((Boshqaruv!$C$12-$C1064)/365.25))</f>
        <v/>
      </c>
      <c r="K1064" s="14" t="str">
        <f aca="false">IF($J1064="","",IF($J1064&lt;=14,"Ha","Yo'q"))</f>
        <v/>
      </c>
      <c r="L1064" s="13"/>
      <c r="M1064" s="13"/>
      <c r="N1064" s="14" t="str">
        <f aca="false">IF($B1064="","",IF(AND(OR($L1064="",$L1064&lt;=Boshqaruv!$C$12),OR($M1064="",$M1064&gt;Boshqaruv!$C$12)),"Ha",""))</f>
        <v/>
      </c>
      <c r="O1064" s="25"/>
      <c r="P1064" s="25"/>
      <c r="Q1064" s="12"/>
      <c r="R1064" s="13"/>
      <c r="S1064" s="13"/>
      <c r="T1064" s="14" t="str">
        <f aca="false">IF($B1064="","",IF(AND($P1064="Ha",$N1064="Ha",OR($R1064="",$R1064&lt;=Boshqaruv!$C$12),OR($S1064="",$S1064&gt;Boshqaruv!$C$12)),"Ha",""))</f>
        <v/>
      </c>
      <c r="U1064" s="13"/>
      <c r="V1064" s="12"/>
      <c r="W1064" s="14" t="str">
        <f aca="false">IF(OR($B1064="",$C1064=""),"",IF(COUNTIFS($B$5:$B$1804,$B1064,$C$5:$C$1804,$C1064)&gt;1,"Takror",""))</f>
        <v/>
      </c>
    </row>
    <row r="1065" customFormat="false" ht="15" hidden="false" customHeight="false" outlineLevel="0" collapsed="false">
      <c r="A1065" s="8" t="n">
        <v>1061</v>
      </c>
      <c r="B1065" s="12"/>
      <c r="C1065" s="13"/>
      <c r="D1065" s="24"/>
      <c r="E1065" s="25"/>
      <c r="F1065" s="12"/>
      <c r="G1065" s="12"/>
      <c r="H1065" s="25"/>
      <c r="I1065" s="26" t="str">
        <f aca="false">IF(OR($B1065="",$C1065=""),"",$B1065&amp;" ("&amp;DAY($C1065)&amp;"."&amp;MONTH($C1065)&amp;"."&amp;YEAR($C1065)&amp;")")</f>
        <v/>
      </c>
      <c r="J1065" s="14" t="str">
        <f aca="false">IF($C1065="","",INT((Boshqaruv!$C$12-$C1065)/365.25))</f>
        <v/>
      </c>
      <c r="K1065" s="14" t="str">
        <f aca="false">IF($J1065="","",IF($J1065&lt;=14,"Ha","Yo'q"))</f>
        <v/>
      </c>
      <c r="L1065" s="13"/>
      <c r="M1065" s="13"/>
      <c r="N1065" s="14" t="str">
        <f aca="false">IF($B1065="","",IF(AND(OR($L1065="",$L1065&lt;=Boshqaruv!$C$12),OR($M1065="",$M1065&gt;Boshqaruv!$C$12)),"Ha",""))</f>
        <v/>
      </c>
      <c r="O1065" s="25"/>
      <c r="P1065" s="25"/>
      <c r="Q1065" s="12"/>
      <c r="R1065" s="13"/>
      <c r="S1065" s="13"/>
      <c r="T1065" s="14" t="str">
        <f aca="false">IF($B1065="","",IF(AND($P1065="Ha",$N1065="Ha",OR($R1065="",$R1065&lt;=Boshqaruv!$C$12),OR($S1065="",$S1065&gt;Boshqaruv!$C$12)),"Ha",""))</f>
        <v/>
      </c>
      <c r="U1065" s="13"/>
      <c r="V1065" s="12"/>
      <c r="W1065" s="14" t="str">
        <f aca="false">IF(OR($B1065="",$C1065=""),"",IF(COUNTIFS($B$5:$B$1804,$B1065,$C$5:$C$1804,$C1065)&gt;1,"Takror",""))</f>
        <v/>
      </c>
    </row>
    <row r="1066" customFormat="false" ht="15" hidden="false" customHeight="false" outlineLevel="0" collapsed="false">
      <c r="A1066" s="8" t="n">
        <v>1062</v>
      </c>
      <c r="B1066" s="12"/>
      <c r="C1066" s="13"/>
      <c r="D1066" s="24"/>
      <c r="E1066" s="25"/>
      <c r="F1066" s="12"/>
      <c r="G1066" s="12"/>
      <c r="H1066" s="25"/>
      <c r="I1066" s="26" t="str">
        <f aca="false">IF(OR($B1066="",$C1066=""),"",$B1066&amp;" ("&amp;DAY($C1066)&amp;"."&amp;MONTH($C1066)&amp;"."&amp;YEAR($C1066)&amp;")")</f>
        <v/>
      </c>
      <c r="J1066" s="14" t="str">
        <f aca="false">IF($C1066="","",INT((Boshqaruv!$C$12-$C1066)/365.25))</f>
        <v/>
      </c>
      <c r="K1066" s="14" t="str">
        <f aca="false">IF($J1066="","",IF($J1066&lt;=14,"Ha","Yo'q"))</f>
        <v/>
      </c>
      <c r="L1066" s="13"/>
      <c r="M1066" s="13"/>
      <c r="N1066" s="14" t="str">
        <f aca="false">IF($B1066="","",IF(AND(OR($L1066="",$L1066&lt;=Boshqaruv!$C$12),OR($M1066="",$M1066&gt;Boshqaruv!$C$12)),"Ha",""))</f>
        <v/>
      </c>
      <c r="O1066" s="25"/>
      <c r="P1066" s="25"/>
      <c r="Q1066" s="12"/>
      <c r="R1066" s="13"/>
      <c r="S1066" s="13"/>
      <c r="T1066" s="14" t="str">
        <f aca="false">IF($B1066="","",IF(AND($P1066="Ha",$N1066="Ha",OR($R1066="",$R1066&lt;=Boshqaruv!$C$12),OR($S1066="",$S1066&gt;Boshqaruv!$C$12)),"Ha",""))</f>
        <v/>
      </c>
      <c r="U1066" s="13"/>
      <c r="V1066" s="12"/>
      <c r="W1066" s="14" t="str">
        <f aca="false">IF(OR($B1066="",$C1066=""),"",IF(COUNTIFS($B$5:$B$1804,$B1066,$C$5:$C$1804,$C1066)&gt;1,"Takror",""))</f>
        <v/>
      </c>
    </row>
    <row r="1067" customFormat="false" ht="15" hidden="false" customHeight="false" outlineLevel="0" collapsed="false">
      <c r="A1067" s="8" t="n">
        <v>1063</v>
      </c>
      <c r="B1067" s="12"/>
      <c r="C1067" s="13"/>
      <c r="D1067" s="24"/>
      <c r="E1067" s="25"/>
      <c r="F1067" s="12"/>
      <c r="G1067" s="12"/>
      <c r="H1067" s="25"/>
      <c r="I1067" s="26" t="str">
        <f aca="false">IF(OR($B1067="",$C1067=""),"",$B1067&amp;" ("&amp;DAY($C1067)&amp;"."&amp;MONTH($C1067)&amp;"."&amp;YEAR($C1067)&amp;")")</f>
        <v/>
      </c>
      <c r="J1067" s="14" t="str">
        <f aca="false">IF($C1067="","",INT((Boshqaruv!$C$12-$C1067)/365.25))</f>
        <v/>
      </c>
      <c r="K1067" s="14" t="str">
        <f aca="false">IF($J1067="","",IF($J1067&lt;=14,"Ha","Yo'q"))</f>
        <v/>
      </c>
      <c r="L1067" s="13"/>
      <c r="M1067" s="13"/>
      <c r="N1067" s="14" t="str">
        <f aca="false">IF($B1067="","",IF(AND(OR($L1067="",$L1067&lt;=Boshqaruv!$C$12),OR($M1067="",$M1067&gt;Boshqaruv!$C$12)),"Ha",""))</f>
        <v/>
      </c>
      <c r="O1067" s="25"/>
      <c r="P1067" s="25"/>
      <c r="Q1067" s="12"/>
      <c r="R1067" s="13"/>
      <c r="S1067" s="13"/>
      <c r="T1067" s="14" t="str">
        <f aca="false">IF($B1067="","",IF(AND($P1067="Ha",$N1067="Ha",OR($R1067="",$R1067&lt;=Boshqaruv!$C$12),OR($S1067="",$S1067&gt;Boshqaruv!$C$12)),"Ha",""))</f>
        <v/>
      </c>
      <c r="U1067" s="13"/>
      <c r="V1067" s="12"/>
      <c r="W1067" s="14" t="str">
        <f aca="false">IF(OR($B1067="",$C1067=""),"",IF(COUNTIFS($B$5:$B$1804,$B1067,$C$5:$C$1804,$C1067)&gt;1,"Takror",""))</f>
        <v/>
      </c>
    </row>
    <row r="1068" customFormat="false" ht="15" hidden="false" customHeight="false" outlineLevel="0" collapsed="false">
      <c r="A1068" s="8" t="n">
        <v>1064</v>
      </c>
      <c r="B1068" s="12"/>
      <c r="C1068" s="13"/>
      <c r="D1068" s="24"/>
      <c r="E1068" s="25"/>
      <c r="F1068" s="12"/>
      <c r="G1068" s="12"/>
      <c r="H1068" s="25"/>
      <c r="I1068" s="26" t="str">
        <f aca="false">IF(OR($B1068="",$C1068=""),"",$B1068&amp;" ("&amp;DAY($C1068)&amp;"."&amp;MONTH($C1068)&amp;"."&amp;YEAR($C1068)&amp;")")</f>
        <v/>
      </c>
      <c r="J1068" s="14" t="str">
        <f aca="false">IF($C1068="","",INT((Boshqaruv!$C$12-$C1068)/365.25))</f>
        <v/>
      </c>
      <c r="K1068" s="14" t="str">
        <f aca="false">IF($J1068="","",IF($J1068&lt;=14,"Ha","Yo'q"))</f>
        <v/>
      </c>
      <c r="L1068" s="13"/>
      <c r="M1068" s="13"/>
      <c r="N1068" s="14" t="str">
        <f aca="false">IF($B1068="","",IF(AND(OR($L1068="",$L1068&lt;=Boshqaruv!$C$12),OR($M1068="",$M1068&gt;Boshqaruv!$C$12)),"Ha",""))</f>
        <v/>
      </c>
      <c r="O1068" s="25"/>
      <c r="P1068" s="25"/>
      <c r="Q1068" s="12"/>
      <c r="R1068" s="13"/>
      <c r="S1068" s="13"/>
      <c r="T1068" s="14" t="str">
        <f aca="false">IF($B1068="","",IF(AND($P1068="Ha",$N1068="Ha",OR($R1068="",$R1068&lt;=Boshqaruv!$C$12),OR($S1068="",$S1068&gt;Boshqaruv!$C$12)),"Ha",""))</f>
        <v/>
      </c>
      <c r="U1068" s="13"/>
      <c r="V1068" s="12"/>
      <c r="W1068" s="14" t="str">
        <f aca="false">IF(OR($B1068="",$C1068=""),"",IF(COUNTIFS($B$5:$B$1804,$B1068,$C$5:$C$1804,$C1068)&gt;1,"Takror",""))</f>
        <v/>
      </c>
    </row>
    <row r="1069" customFormat="false" ht="15" hidden="false" customHeight="false" outlineLevel="0" collapsed="false">
      <c r="A1069" s="8" t="n">
        <v>1065</v>
      </c>
      <c r="B1069" s="12"/>
      <c r="C1069" s="13"/>
      <c r="D1069" s="24"/>
      <c r="E1069" s="25"/>
      <c r="F1069" s="12"/>
      <c r="G1069" s="12"/>
      <c r="H1069" s="25"/>
      <c r="I1069" s="26" t="str">
        <f aca="false">IF(OR($B1069="",$C1069=""),"",$B1069&amp;" ("&amp;DAY($C1069)&amp;"."&amp;MONTH($C1069)&amp;"."&amp;YEAR($C1069)&amp;")")</f>
        <v/>
      </c>
      <c r="J1069" s="14" t="str">
        <f aca="false">IF($C1069="","",INT((Boshqaruv!$C$12-$C1069)/365.25))</f>
        <v/>
      </c>
      <c r="K1069" s="14" t="str">
        <f aca="false">IF($J1069="","",IF($J1069&lt;=14,"Ha","Yo'q"))</f>
        <v/>
      </c>
      <c r="L1069" s="13"/>
      <c r="M1069" s="13"/>
      <c r="N1069" s="14" t="str">
        <f aca="false">IF($B1069="","",IF(AND(OR($L1069="",$L1069&lt;=Boshqaruv!$C$12),OR($M1069="",$M1069&gt;Boshqaruv!$C$12)),"Ha",""))</f>
        <v/>
      </c>
      <c r="O1069" s="25"/>
      <c r="P1069" s="25"/>
      <c r="Q1069" s="12"/>
      <c r="R1069" s="13"/>
      <c r="S1069" s="13"/>
      <c r="T1069" s="14" t="str">
        <f aca="false">IF($B1069="","",IF(AND($P1069="Ha",$N1069="Ha",OR($R1069="",$R1069&lt;=Boshqaruv!$C$12),OR($S1069="",$S1069&gt;Boshqaruv!$C$12)),"Ha",""))</f>
        <v/>
      </c>
      <c r="U1069" s="13"/>
      <c r="V1069" s="12"/>
      <c r="W1069" s="14" t="str">
        <f aca="false">IF(OR($B1069="",$C1069=""),"",IF(COUNTIFS($B$5:$B$1804,$B1069,$C$5:$C$1804,$C1069)&gt;1,"Takror",""))</f>
        <v/>
      </c>
    </row>
    <row r="1070" customFormat="false" ht="15" hidden="false" customHeight="false" outlineLevel="0" collapsed="false">
      <c r="A1070" s="8" t="n">
        <v>1066</v>
      </c>
      <c r="B1070" s="12"/>
      <c r="C1070" s="13"/>
      <c r="D1070" s="24"/>
      <c r="E1070" s="25"/>
      <c r="F1070" s="12"/>
      <c r="G1070" s="12"/>
      <c r="H1070" s="25"/>
      <c r="I1070" s="26" t="str">
        <f aca="false">IF(OR($B1070="",$C1070=""),"",$B1070&amp;" ("&amp;DAY($C1070)&amp;"."&amp;MONTH($C1070)&amp;"."&amp;YEAR($C1070)&amp;")")</f>
        <v/>
      </c>
      <c r="J1070" s="14" t="str">
        <f aca="false">IF($C1070="","",INT((Boshqaruv!$C$12-$C1070)/365.25))</f>
        <v/>
      </c>
      <c r="K1070" s="14" t="str">
        <f aca="false">IF($J1070="","",IF($J1070&lt;=14,"Ha","Yo'q"))</f>
        <v/>
      </c>
      <c r="L1070" s="13"/>
      <c r="M1070" s="13"/>
      <c r="N1070" s="14" t="str">
        <f aca="false">IF($B1070="","",IF(AND(OR($L1070="",$L1070&lt;=Boshqaruv!$C$12),OR($M1070="",$M1070&gt;Boshqaruv!$C$12)),"Ha",""))</f>
        <v/>
      </c>
      <c r="O1070" s="25"/>
      <c r="P1070" s="25"/>
      <c r="Q1070" s="12"/>
      <c r="R1070" s="13"/>
      <c r="S1070" s="13"/>
      <c r="T1070" s="14" t="str">
        <f aca="false">IF($B1070="","",IF(AND($P1070="Ha",$N1070="Ha",OR($R1070="",$R1070&lt;=Boshqaruv!$C$12),OR($S1070="",$S1070&gt;Boshqaruv!$C$12)),"Ha",""))</f>
        <v/>
      </c>
      <c r="U1070" s="13"/>
      <c r="V1070" s="12"/>
      <c r="W1070" s="14" t="str">
        <f aca="false">IF(OR($B1070="",$C1070=""),"",IF(COUNTIFS($B$5:$B$1804,$B1070,$C$5:$C$1804,$C1070)&gt;1,"Takror",""))</f>
        <v/>
      </c>
    </row>
    <row r="1071" customFormat="false" ht="15" hidden="false" customHeight="false" outlineLevel="0" collapsed="false">
      <c r="A1071" s="8" t="n">
        <v>1067</v>
      </c>
      <c r="B1071" s="12"/>
      <c r="C1071" s="13"/>
      <c r="D1071" s="24"/>
      <c r="E1071" s="25"/>
      <c r="F1071" s="12"/>
      <c r="G1071" s="12"/>
      <c r="H1071" s="25"/>
      <c r="I1071" s="26" t="str">
        <f aca="false">IF(OR($B1071="",$C1071=""),"",$B1071&amp;" ("&amp;DAY($C1071)&amp;"."&amp;MONTH($C1071)&amp;"."&amp;YEAR($C1071)&amp;")")</f>
        <v/>
      </c>
      <c r="J1071" s="14" t="str">
        <f aca="false">IF($C1071="","",INT((Boshqaruv!$C$12-$C1071)/365.25))</f>
        <v/>
      </c>
      <c r="K1071" s="14" t="str">
        <f aca="false">IF($J1071="","",IF($J1071&lt;=14,"Ha","Yo'q"))</f>
        <v/>
      </c>
      <c r="L1071" s="13"/>
      <c r="M1071" s="13"/>
      <c r="N1071" s="14" t="str">
        <f aca="false">IF($B1071="","",IF(AND(OR($L1071="",$L1071&lt;=Boshqaruv!$C$12),OR($M1071="",$M1071&gt;Boshqaruv!$C$12)),"Ha",""))</f>
        <v/>
      </c>
      <c r="O1071" s="25"/>
      <c r="P1071" s="25"/>
      <c r="Q1071" s="12"/>
      <c r="R1071" s="13"/>
      <c r="S1071" s="13"/>
      <c r="T1071" s="14" t="str">
        <f aca="false">IF($B1071="","",IF(AND($P1071="Ha",$N1071="Ha",OR($R1071="",$R1071&lt;=Boshqaruv!$C$12),OR($S1071="",$S1071&gt;Boshqaruv!$C$12)),"Ha",""))</f>
        <v/>
      </c>
      <c r="U1071" s="13"/>
      <c r="V1071" s="12"/>
      <c r="W1071" s="14" t="str">
        <f aca="false">IF(OR($B1071="",$C1071=""),"",IF(COUNTIFS($B$5:$B$1804,$B1071,$C$5:$C$1804,$C1071)&gt;1,"Takror",""))</f>
        <v/>
      </c>
    </row>
    <row r="1072" customFormat="false" ht="15" hidden="false" customHeight="false" outlineLevel="0" collapsed="false">
      <c r="A1072" s="8" t="n">
        <v>1068</v>
      </c>
      <c r="B1072" s="12"/>
      <c r="C1072" s="13"/>
      <c r="D1072" s="24"/>
      <c r="E1072" s="25"/>
      <c r="F1072" s="12"/>
      <c r="G1072" s="12"/>
      <c r="H1072" s="25"/>
      <c r="I1072" s="26" t="str">
        <f aca="false">IF(OR($B1072="",$C1072=""),"",$B1072&amp;" ("&amp;DAY($C1072)&amp;"."&amp;MONTH($C1072)&amp;"."&amp;YEAR($C1072)&amp;")")</f>
        <v/>
      </c>
      <c r="J1072" s="14" t="str">
        <f aca="false">IF($C1072="","",INT((Boshqaruv!$C$12-$C1072)/365.25))</f>
        <v/>
      </c>
      <c r="K1072" s="14" t="str">
        <f aca="false">IF($J1072="","",IF($J1072&lt;=14,"Ha","Yo'q"))</f>
        <v/>
      </c>
      <c r="L1072" s="13"/>
      <c r="M1072" s="13"/>
      <c r="N1072" s="14" t="str">
        <f aca="false">IF($B1072="","",IF(AND(OR($L1072="",$L1072&lt;=Boshqaruv!$C$12),OR($M1072="",$M1072&gt;Boshqaruv!$C$12)),"Ha",""))</f>
        <v/>
      </c>
      <c r="O1072" s="25"/>
      <c r="P1072" s="25"/>
      <c r="Q1072" s="12"/>
      <c r="R1072" s="13"/>
      <c r="S1072" s="13"/>
      <c r="T1072" s="14" t="str">
        <f aca="false">IF($B1072="","",IF(AND($P1072="Ha",$N1072="Ha",OR($R1072="",$R1072&lt;=Boshqaruv!$C$12),OR($S1072="",$S1072&gt;Boshqaruv!$C$12)),"Ha",""))</f>
        <v/>
      </c>
      <c r="U1072" s="13"/>
      <c r="V1072" s="12"/>
      <c r="W1072" s="14" t="str">
        <f aca="false">IF(OR($B1072="",$C1072=""),"",IF(COUNTIFS($B$5:$B$1804,$B1072,$C$5:$C$1804,$C1072)&gt;1,"Takror",""))</f>
        <v/>
      </c>
    </row>
    <row r="1073" customFormat="false" ht="15" hidden="false" customHeight="false" outlineLevel="0" collapsed="false">
      <c r="A1073" s="8" t="n">
        <v>1069</v>
      </c>
      <c r="B1073" s="12"/>
      <c r="C1073" s="13"/>
      <c r="D1073" s="24"/>
      <c r="E1073" s="25"/>
      <c r="F1073" s="12"/>
      <c r="G1073" s="12"/>
      <c r="H1073" s="25"/>
      <c r="I1073" s="26" t="str">
        <f aca="false">IF(OR($B1073="",$C1073=""),"",$B1073&amp;" ("&amp;DAY($C1073)&amp;"."&amp;MONTH($C1073)&amp;"."&amp;YEAR($C1073)&amp;")")</f>
        <v/>
      </c>
      <c r="J1073" s="14" t="str">
        <f aca="false">IF($C1073="","",INT((Boshqaruv!$C$12-$C1073)/365.25))</f>
        <v/>
      </c>
      <c r="K1073" s="14" t="str">
        <f aca="false">IF($J1073="","",IF($J1073&lt;=14,"Ha","Yo'q"))</f>
        <v/>
      </c>
      <c r="L1073" s="13"/>
      <c r="M1073" s="13"/>
      <c r="N1073" s="14" t="str">
        <f aca="false">IF($B1073="","",IF(AND(OR($L1073="",$L1073&lt;=Boshqaruv!$C$12),OR($M1073="",$M1073&gt;Boshqaruv!$C$12)),"Ha",""))</f>
        <v/>
      </c>
      <c r="O1073" s="25"/>
      <c r="P1073" s="25"/>
      <c r="Q1073" s="12"/>
      <c r="R1073" s="13"/>
      <c r="S1073" s="13"/>
      <c r="T1073" s="14" t="str">
        <f aca="false">IF($B1073="","",IF(AND($P1073="Ha",$N1073="Ha",OR($R1073="",$R1073&lt;=Boshqaruv!$C$12),OR($S1073="",$S1073&gt;Boshqaruv!$C$12)),"Ha",""))</f>
        <v/>
      </c>
      <c r="U1073" s="13"/>
      <c r="V1073" s="12"/>
      <c r="W1073" s="14" t="str">
        <f aca="false">IF(OR($B1073="",$C1073=""),"",IF(COUNTIFS($B$5:$B$1804,$B1073,$C$5:$C$1804,$C1073)&gt;1,"Takror",""))</f>
        <v/>
      </c>
    </row>
    <row r="1074" customFormat="false" ht="15" hidden="false" customHeight="false" outlineLevel="0" collapsed="false">
      <c r="A1074" s="8" t="n">
        <v>1070</v>
      </c>
      <c r="B1074" s="12"/>
      <c r="C1074" s="13"/>
      <c r="D1074" s="24"/>
      <c r="E1074" s="25"/>
      <c r="F1074" s="12"/>
      <c r="G1074" s="12"/>
      <c r="H1074" s="25"/>
      <c r="I1074" s="26" t="str">
        <f aca="false">IF(OR($B1074="",$C1074=""),"",$B1074&amp;" ("&amp;DAY($C1074)&amp;"."&amp;MONTH($C1074)&amp;"."&amp;YEAR($C1074)&amp;")")</f>
        <v/>
      </c>
      <c r="J1074" s="14" t="str">
        <f aca="false">IF($C1074="","",INT((Boshqaruv!$C$12-$C1074)/365.25))</f>
        <v/>
      </c>
      <c r="K1074" s="14" t="str">
        <f aca="false">IF($J1074="","",IF($J1074&lt;=14,"Ha","Yo'q"))</f>
        <v/>
      </c>
      <c r="L1074" s="13"/>
      <c r="M1074" s="13"/>
      <c r="N1074" s="14" t="str">
        <f aca="false">IF($B1074="","",IF(AND(OR($L1074="",$L1074&lt;=Boshqaruv!$C$12),OR($M1074="",$M1074&gt;Boshqaruv!$C$12)),"Ha",""))</f>
        <v/>
      </c>
      <c r="O1074" s="25"/>
      <c r="P1074" s="25"/>
      <c r="Q1074" s="12"/>
      <c r="R1074" s="13"/>
      <c r="S1074" s="13"/>
      <c r="T1074" s="14" t="str">
        <f aca="false">IF($B1074="","",IF(AND($P1074="Ha",$N1074="Ha",OR($R1074="",$R1074&lt;=Boshqaruv!$C$12),OR($S1074="",$S1074&gt;Boshqaruv!$C$12)),"Ha",""))</f>
        <v/>
      </c>
      <c r="U1074" s="13"/>
      <c r="V1074" s="12"/>
      <c r="W1074" s="14" t="str">
        <f aca="false">IF(OR($B1074="",$C1074=""),"",IF(COUNTIFS($B$5:$B$1804,$B1074,$C$5:$C$1804,$C1074)&gt;1,"Takror",""))</f>
        <v/>
      </c>
    </row>
    <row r="1075" customFormat="false" ht="15" hidden="false" customHeight="false" outlineLevel="0" collapsed="false">
      <c r="A1075" s="8" t="n">
        <v>1071</v>
      </c>
      <c r="B1075" s="12"/>
      <c r="C1075" s="13"/>
      <c r="D1075" s="24"/>
      <c r="E1075" s="25"/>
      <c r="F1075" s="12"/>
      <c r="G1075" s="12"/>
      <c r="H1075" s="25"/>
      <c r="I1075" s="26" t="str">
        <f aca="false">IF(OR($B1075="",$C1075=""),"",$B1075&amp;" ("&amp;DAY($C1075)&amp;"."&amp;MONTH($C1075)&amp;"."&amp;YEAR($C1075)&amp;")")</f>
        <v/>
      </c>
      <c r="J1075" s="14" t="str">
        <f aca="false">IF($C1075="","",INT((Boshqaruv!$C$12-$C1075)/365.25))</f>
        <v/>
      </c>
      <c r="K1075" s="14" t="str">
        <f aca="false">IF($J1075="","",IF($J1075&lt;=14,"Ha","Yo'q"))</f>
        <v/>
      </c>
      <c r="L1075" s="13"/>
      <c r="M1075" s="13"/>
      <c r="N1075" s="14" t="str">
        <f aca="false">IF($B1075="","",IF(AND(OR($L1075="",$L1075&lt;=Boshqaruv!$C$12),OR($M1075="",$M1075&gt;Boshqaruv!$C$12)),"Ha",""))</f>
        <v/>
      </c>
      <c r="O1075" s="25"/>
      <c r="P1075" s="25"/>
      <c r="Q1075" s="12"/>
      <c r="R1075" s="13"/>
      <c r="S1075" s="13"/>
      <c r="T1075" s="14" t="str">
        <f aca="false">IF($B1075="","",IF(AND($P1075="Ha",$N1075="Ha",OR($R1075="",$R1075&lt;=Boshqaruv!$C$12),OR($S1075="",$S1075&gt;Boshqaruv!$C$12)),"Ha",""))</f>
        <v/>
      </c>
      <c r="U1075" s="13"/>
      <c r="V1075" s="12"/>
      <c r="W1075" s="14" t="str">
        <f aca="false">IF(OR($B1075="",$C1075=""),"",IF(COUNTIFS($B$5:$B$1804,$B1075,$C$5:$C$1804,$C1075)&gt;1,"Takror",""))</f>
        <v/>
      </c>
    </row>
    <row r="1076" customFormat="false" ht="15" hidden="false" customHeight="false" outlineLevel="0" collapsed="false">
      <c r="A1076" s="8" t="n">
        <v>1072</v>
      </c>
      <c r="B1076" s="12"/>
      <c r="C1076" s="13"/>
      <c r="D1076" s="24"/>
      <c r="E1076" s="25"/>
      <c r="F1076" s="12"/>
      <c r="G1076" s="12"/>
      <c r="H1076" s="25"/>
      <c r="I1076" s="26" t="str">
        <f aca="false">IF(OR($B1076="",$C1076=""),"",$B1076&amp;" ("&amp;DAY($C1076)&amp;"."&amp;MONTH($C1076)&amp;"."&amp;YEAR($C1076)&amp;")")</f>
        <v/>
      </c>
      <c r="J1076" s="14" t="str">
        <f aca="false">IF($C1076="","",INT((Boshqaruv!$C$12-$C1076)/365.25))</f>
        <v/>
      </c>
      <c r="K1076" s="14" t="str">
        <f aca="false">IF($J1076="","",IF($J1076&lt;=14,"Ha","Yo'q"))</f>
        <v/>
      </c>
      <c r="L1076" s="13"/>
      <c r="M1076" s="13"/>
      <c r="N1076" s="14" t="str">
        <f aca="false">IF($B1076="","",IF(AND(OR($L1076="",$L1076&lt;=Boshqaruv!$C$12),OR($M1076="",$M1076&gt;Boshqaruv!$C$12)),"Ha",""))</f>
        <v/>
      </c>
      <c r="O1076" s="25"/>
      <c r="P1076" s="25"/>
      <c r="Q1076" s="12"/>
      <c r="R1076" s="13"/>
      <c r="S1076" s="13"/>
      <c r="T1076" s="14" t="str">
        <f aca="false">IF($B1076="","",IF(AND($P1076="Ha",$N1076="Ha",OR($R1076="",$R1076&lt;=Boshqaruv!$C$12),OR($S1076="",$S1076&gt;Boshqaruv!$C$12)),"Ha",""))</f>
        <v/>
      </c>
      <c r="U1076" s="13"/>
      <c r="V1076" s="12"/>
      <c r="W1076" s="14" t="str">
        <f aca="false">IF(OR($B1076="",$C1076=""),"",IF(COUNTIFS($B$5:$B$1804,$B1076,$C$5:$C$1804,$C1076)&gt;1,"Takror",""))</f>
        <v/>
      </c>
    </row>
    <row r="1077" customFormat="false" ht="15" hidden="false" customHeight="false" outlineLevel="0" collapsed="false">
      <c r="A1077" s="8" t="n">
        <v>1073</v>
      </c>
      <c r="B1077" s="12"/>
      <c r="C1077" s="13"/>
      <c r="D1077" s="24"/>
      <c r="E1077" s="25"/>
      <c r="F1077" s="12"/>
      <c r="G1077" s="12"/>
      <c r="H1077" s="25"/>
      <c r="I1077" s="26" t="str">
        <f aca="false">IF(OR($B1077="",$C1077=""),"",$B1077&amp;" ("&amp;DAY($C1077)&amp;"."&amp;MONTH($C1077)&amp;"."&amp;YEAR($C1077)&amp;")")</f>
        <v/>
      </c>
      <c r="J1077" s="14" t="str">
        <f aca="false">IF($C1077="","",INT((Boshqaruv!$C$12-$C1077)/365.25))</f>
        <v/>
      </c>
      <c r="K1077" s="14" t="str">
        <f aca="false">IF($J1077="","",IF($J1077&lt;=14,"Ha","Yo'q"))</f>
        <v/>
      </c>
      <c r="L1077" s="13"/>
      <c r="M1077" s="13"/>
      <c r="N1077" s="14" t="str">
        <f aca="false">IF($B1077="","",IF(AND(OR($L1077="",$L1077&lt;=Boshqaruv!$C$12),OR($M1077="",$M1077&gt;Boshqaruv!$C$12)),"Ha",""))</f>
        <v/>
      </c>
      <c r="O1077" s="25"/>
      <c r="P1077" s="25"/>
      <c r="Q1077" s="12"/>
      <c r="R1077" s="13"/>
      <c r="S1077" s="13"/>
      <c r="T1077" s="14" t="str">
        <f aca="false">IF($B1077="","",IF(AND($P1077="Ha",$N1077="Ha",OR($R1077="",$R1077&lt;=Boshqaruv!$C$12),OR($S1077="",$S1077&gt;Boshqaruv!$C$12)),"Ha",""))</f>
        <v/>
      </c>
      <c r="U1077" s="13"/>
      <c r="V1077" s="12"/>
      <c r="W1077" s="14" t="str">
        <f aca="false">IF(OR($B1077="",$C1077=""),"",IF(COUNTIFS($B$5:$B$1804,$B1077,$C$5:$C$1804,$C1077)&gt;1,"Takror",""))</f>
        <v/>
      </c>
    </row>
    <row r="1078" customFormat="false" ht="15" hidden="false" customHeight="false" outlineLevel="0" collapsed="false">
      <c r="A1078" s="8" t="n">
        <v>1074</v>
      </c>
      <c r="B1078" s="12"/>
      <c r="C1078" s="13"/>
      <c r="D1078" s="24"/>
      <c r="E1078" s="25"/>
      <c r="F1078" s="12"/>
      <c r="G1078" s="12"/>
      <c r="H1078" s="25"/>
      <c r="I1078" s="26" t="str">
        <f aca="false">IF(OR($B1078="",$C1078=""),"",$B1078&amp;" ("&amp;DAY($C1078)&amp;"."&amp;MONTH($C1078)&amp;"."&amp;YEAR($C1078)&amp;")")</f>
        <v/>
      </c>
      <c r="J1078" s="14" t="str">
        <f aca="false">IF($C1078="","",INT((Boshqaruv!$C$12-$C1078)/365.25))</f>
        <v/>
      </c>
      <c r="K1078" s="14" t="str">
        <f aca="false">IF($J1078="","",IF($J1078&lt;=14,"Ha","Yo'q"))</f>
        <v/>
      </c>
      <c r="L1078" s="13"/>
      <c r="M1078" s="13"/>
      <c r="N1078" s="14" t="str">
        <f aca="false">IF($B1078="","",IF(AND(OR($L1078="",$L1078&lt;=Boshqaruv!$C$12),OR($M1078="",$M1078&gt;Boshqaruv!$C$12)),"Ha",""))</f>
        <v/>
      </c>
      <c r="O1078" s="25"/>
      <c r="P1078" s="25"/>
      <c r="Q1078" s="12"/>
      <c r="R1078" s="13"/>
      <c r="S1078" s="13"/>
      <c r="T1078" s="14" t="str">
        <f aca="false">IF($B1078="","",IF(AND($P1078="Ha",$N1078="Ha",OR($R1078="",$R1078&lt;=Boshqaruv!$C$12),OR($S1078="",$S1078&gt;Boshqaruv!$C$12)),"Ha",""))</f>
        <v/>
      </c>
      <c r="U1078" s="13"/>
      <c r="V1078" s="12"/>
      <c r="W1078" s="14" t="str">
        <f aca="false">IF(OR($B1078="",$C1078=""),"",IF(COUNTIFS($B$5:$B$1804,$B1078,$C$5:$C$1804,$C1078)&gt;1,"Takror",""))</f>
        <v/>
      </c>
    </row>
    <row r="1079" customFormat="false" ht="15" hidden="false" customHeight="false" outlineLevel="0" collapsed="false">
      <c r="A1079" s="8" t="n">
        <v>1075</v>
      </c>
      <c r="B1079" s="12"/>
      <c r="C1079" s="13"/>
      <c r="D1079" s="24"/>
      <c r="E1079" s="25"/>
      <c r="F1079" s="12"/>
      <c r="G1079" s="12"/>
      <c r="H1079" s="25"/>
      <c r="I1079" s="26" t="str">
        <f aca="false">IF(OR($B1079="",$C1079=""),"",$B1079&amp;" ("&amp;DAY($C1079)&amp;"."&amp;MONTH($C1079)&amp;"."&amp;YEAR($C1079)&amp;")")</f>
        <v/>
      </c>
      <c r="J1079" s="14" t="str">
        <f aca="false">IF($C1079="","",INT((Boshqaruv!$C$12-$C1079)/365.25))</f>
        <v/>
      </c>
      <c r="K1079" s="14" t="str">
        <f aca="false">IF($J1079="","",IF($J1079&lt;=14,"Ha","Yo'q"))</f>
        <v/>
      </c>
      <c r="L1079" s="13"/>
      <c r="M1079" s="13"/>
      <c r="N1079" s="14" t="str">
        <f aca="false">IF($B1079="","",IF(AND(OR($L1079="",$L1079&lt;=Boshqaruv!$C$12),OR($M1079="",$M1079&gt;Boshqaruv!$C$12)),"Ha",""))</f>
        <v/>
      </c>
      <c r="O1079" s="25"/>
      <c r="P1079" s="25"/>
      <c r="Q1079" s="12"/>
      <c r="R1079" s="13"/>
      <c r="S1079" s="13"/>
      <c r="T1079" s="14" t="str">
        <f aca="false">IF($B1079="","",IF(AND($P1079="Ha",$N1079="Ha",OR($R1079="",$R1079&lt;=Boshqaruv!$C$12),OR($S1079="",$S1079&gt;Boshqaruv!$C$12)),"Ha",""))</f>
        <v/>
      </c>
      <c r="U1079" s="13"/>
      <c r="V1079" s="12"/>
      <c r="W1079" s="14" t="str">
        <f aca="false">IF(OR($B1079="",$C1079=""),"",IF(COUNTIFS($B$5:$B$1804,$B1079,$C$5:$C$1804,$C1079)&gt;1,"Takror",""))</f>
        <v/>
      </c>
    </row>
    <row r="1080" customFormat="false" ht="15" hidden="false" customHeight="false" outlineLevel="0" collapsed="false">
      <c r="A1080" s="8" t="n">
        <v>1076</v>
      </c>
      <c r="B1080" s="12"/>
      <c r="C1080" s="13"/>
      <c r="D1080" s="24"/>
      <c r="E1080" s="25"/>
      <c r="F1080" s="12"/>
      <c r="G1080" s="12"/>
      <c r="H1080" s="25"/>
      <c r="I1080" s="26" t="str">
        <f aca="false">IF(OR($B1080="",$C1080=""),"",$B1080&amp;" ("&amp;DAY($C1080)&amp;"."&amp;MONTH($C1080)&amp;"."&amp;YEAR($C1080)&amp;")")</f>
        <v/>
      </c>
      <c r="J1080" s="14" t="str">
        <f aca="false">IF($C1080="","",INT((Boshqaruv!$C$12-$C1080)/365.25))</f>
        <v/>
      </c>
      <c r="K1080" s="14" t="str">
        <f aca="false">IF($J1080="","",IF($J1080&lt;=14,"Ha","Yo'q"))</f>
        <v/>
      </c>
      <c r="L1080" s="13"/>
      <c r="M1080" s="13"/>
      <c r="N1080" s="14" t="str">
        <f aca="false">IF($B1080="","",IF(AND(OR($L1080="",$L1080&lt;=Boshqaruv!$C$12),OR($M1080="",$M1080&gt;Boshqaruv!$C$12)),"Ha",""))</f>
        <v/>
      </c>
      <c r="O1080" s="25"/>
      <c r="P1080" s="25"/>
      <c r="Q1080" s="12"/>
      <c r="R1080" s="13"/>
      <c r="S1080" s="13"/>
      <c r="T1080" s="14" t="str">
        <f aca="false">IF($B1080="","",IF(AND($P1080="Ha",$N1080="Ha",OR($R1080="",$R1080&lt;=Boshqaruv!$C$12),OR($S1080="",$S1080&gt;Boshqaruv!$C$12)),"Ha",""))</f>
        <v/>
      </c>
      <c r="U1080" s="13"/>
      <c r="V1080" s="12"/>
      <c r="W1080" s="14" t="str">
        <f aca="false">IF(OR($B1080="",$C1080=""),"",IF(COUNTIFS($B$5:$B$1804,$B1080,$C$5:$C$1804,$C1080)&gt;1,"Takror",""))</f>
        <v/>
      </c>
    </row>
    <row r="1081" customFormat="false" ht="15" hidden="false" customHeight="false" outlineLevel="0" collapsed="false">
      <c r="A1081" s="8" t="n">
        <v>1077</v>
      </c>
      <c r="B1081" s="12"/>
      <c r="C1081" s="13"/>
      <c r="D1081" s="24"/>
      <c r="E1081" s="25"/>
      <c r="F1081" s="12"/>
      <c r="G1081" s="12"/>
      <c r="H1081" s="25"/>
      <c r="I1081" s="26" t="str">
        <f aca="false">IF(OR($B1081="",$C1081=""),"",$B1081&amp;" ("&amp;DAY($C1081)&amp;"."&amp;MONTH($C1081)&amp;"."&amp;YEAR($C1081)&amp;")")</f>
        <v/>
      </c>
      <c r="J1081" s="14" t="str">
        <f aca="false">IF($C1081="","",INT((Boshqaruv!$C$12-$C1081)/365.25))</f>
        <v/>
      </c>
      <c r="K1081" s="14" t="str">
        <f aca="false">IF($J1081="","",IF($J1081&lt;=14,"Ha","Yo'q"))</f>
        <v/>
      </c>
      <c r="L1081" s="13"/>
      <c r="M1081" s="13"/>
      <c r="N1081" s="14" t="str">
        <f aca="false">IF($B1081="","",IF(AND(OR($L1081="",$L1081&lt;=Boshqaruv!$C$12),OR($M1081="",$M1081&gt;Boshqaruv!$C$12)),"Ha",""))</f>
        <v/>
      </c>
      <c r="O1081" s="25"/>
      <c r="P1081" s="25"/>
      <c r="Q1081" s="12"/>
      <c r="R1081" s="13"/>
      <c r="S1081" s="13"/>
      <c r="T1081" s="14" t="str">
        <f aca="false">IF($B1081="","",IF(AND($P1081="Ha",$N1081="Ha",OR($R1081="",$R1081&lt;=Boshqaruv!$C$12),OR($S1081="",$S1081&gt;Boshqaruv!$C$12)),"Ha",""))</f>
        <v/>
      </c>
      <c r="U1081" s="13"/>
      <c r="V1081" s="12"/>
      <c r="W1081" s="14" t="str">
        <f aca="false">IF(OR($B1081="",$C1081=""),"",IF(COUNTIFS($B$5:$B$1804,$B1081,$C$5:$C$1804,$C1081)&gt;1,"Takror",""))</f>
        <v/>
      </c>
    </row>
    <row r="1082" customFormat="false" ht="15" hidden="false" customHeight="false" outlineLevel="0" collapsed="false">
      <c r="A1082" s="8" t="n">
        <v>1078</v>
      </c>
      <c r="B1082" s="12"/>
      <c r="C1082" s="13"/>
      <c r="D1082" s="24"/>
      <c r="E1082" s="25"/>
      <c r="F1082" s="12"/>
      <c r="G1082" s="12"/>
      <c r="H1082" s="25"/>
      <c r="I1082" s="26" t="str">
        <f aca="false">IF(OR($B1082="",$C1082=""),"",$B1082&amp;" ("&amp;DAY($C1082)&amp;"."&amp;MONTH($C1082)&amp;"."&amp;YEAR($C1082)&amp;")")</f>
        <v/>
      </c>
      <c r="J1082" s="14" t="str">
        <f aca="false">IF($C1082="","",INT((Boshqaruv!$C$12-$C1082)/365.25))</f>
        <v/>
      </c>
      <c r="K1082" s="14" t="str">
        <f aca="false">IF($J1082="","",IF($J1082&lt;=14,"Ha","Yo'q"))</f>
        <v/>
      </c>
      <c r="L1082" s="13"/>
      <c r="M1082" s="13"/>
      <c r="N1082" s="14" t="str">
        <f aca="false">IF($B1082="","",IF(AND(OR($L1082="",$L1082&lt;=Boshqaruv!$C$12),OR($M1082="",$M1082&gt;Boshqaruv!$C$12)),"Ha",""))</f>
        <v/>
      </c>
      <c r="O1082" s="25"/>
      <c r="P1082" s="25"/>
      <c r="Q1082" s="12"/>
      <c r="R1082" s="13"/>
      <c r="S1082" s="13"/>
      <c r="T1082" s="14" t="str">
        <f aca="false">IF($B1082="","",IF(AND($P1082="Ha",$N1082="Ha",OR($R1082="",$R1082&lt;=Boshqaruv!$C$12),OR($S1082="",$S1082&gt;Boshqaruv!$C$12)),"Ha",""))</f>
        <v/>
      </c>
      <c r="U1082" s="13"/>
      <c r="V1082" s="12"/>
      <c r="W1082" s="14" t="str">
        <f aca="false">IF(OR($B1082="",$C1082=""),"",IF(COUNTIFS($B$5:$B$1804,$B1082,$C$5:$C$1804,$C1082)&gt;1,"Takror",""))</f>
        <v/>
      </c>
    </row>
    <row r="1083" customFormat="false" ht="15" hidden="false" customHeight="false" outlineLevel="0" collapsed="false">
      <c r="A1083" s="8" t="n">
        <v>1079</v>
      </c>
      <c r="B1083" s="12"/>
      <c r="C1083" s="13"/>
      <c r="D1083" s="24"/>
      <c r="E1083" s="25"/>
      <c r="F1083" s="12"/>
      <c r="G1083" s="12"/>
      <c r="H1083" s="25"/>
      <c r="I1083" s="26" t="str">
        <f aca="false">IF(OR($B1083="",$C1083=""),"",$B1083&amp;" ("&amp;DAY($C1083)&amp;"."&amp;MONTH($C1083)&amp;"."&amp;YEAR($C1083)&amp;")")</f>
        <v/>
      </c>
      <c r="J1083" s="14" t="str">
        <f aca="false">IF($C1083="","",INT((Boshqaruv!$C$12-$C1083)/365.25))</f>
        <v/>
      </c>
      <c r="K1083" s="14" t="str">
        <f aca="false">IF($J1083="","",IF($J1083&lt;=14,"Ha","Yo'q"))</f>
        <v/>
      </c>
      <c r="L1083" s="13"/>
      <c r="M1083" s="13"/>
      <c r="N1083" s="14" t="str">
        <f aca="false">IF($B1083="","",IF(AND(OR($L1083="",$L1083&lt;=Boshqaruv!$C$12),OR($M1083="",$M1083&gt;Boshqaruv!$C$12)),"Ha",""))</f>
        <v/>
      </c>
      <c r="O1083" s="25"/>
      <c r="P1083" s="25"/>
      <c r="Q1083" s="12"/>
      <c r="R1083" s="13"/>
      <c r="S1083" s="13"/>
      <c r="T1083" s="14" t="str">
        <f aca="false">IF($B1083="","",IF(AND($P1083="Ha",$N1083="Ha",OR($R1083="",$R1083&lt;=Boshqaruv!$C$12),OR($S1083="",$S1083&gt;Boshqaruv!$C$12)),"Ha",""))</f>
        <v/>
      </c>
      <c r="U1083" s="13"/>
      <c r="V1083" s="12"/>
      <c r="W1083" s="14" t="str">
        <f aca="false">IF(OR($B1083="",$C1083=""),"",IF(COUNTIFS($B$5:$B$1804,$B1083,$C$5:$C$1804,$C1083)&gt;1,"Takror",""))</f>
        <v/>
      </c>
    </row>
    <row r="1084" customFormat="false" ht="15" hidden="false" customHeight="false" outlineLevel="0" collapsed="false">
      <c r="A1084" s="8" t="n">
        <v>1080</v>
      </c>
      <c r="B1084" s="12"/>
      <c r="C1084" s="13"/>
      <c r="D1084" s="24"/>
      <c r="E1084" s="25"/>
      <c r="F1084" s="12"/>
      <c r="G1084" s="12"/>
      <c r="H1084" s="25"/>
      <c r="I1084" s="26" t="str">
        <f aca="false">IF(OR($B1084="",$C1084=""),"",$B1084&amp;" ("&amp;DAY($C1084)&amp;"."&amp;MONTH($C1084)&amp;"."&amp;YEAR($C1084)&amp;")")</f>
        <v/>
      </c>
      <c r="J1084" s="14" t="str">
        <f aca="false">IF($C1084="","",INT((Boshqaruv!$C$12-$C1084)/365.25))</f>
        <v/>
      </c>
      <c r="K1084" s="14" t="str">
        <f aca="false">IF($J1084="","",IF($J1084&lt;=14,"Ha","Yo'q"))</f>
        <v/>
      </c>
      <c r="L1084" s="13"/>
      <c r="M1084" s="13"/>
      <c r="N1084" s="14" t="str">
        <f aca="false">IF($B1084="","",IF(AND(OR($L1084="",$L1084&lt;=Boshqaruv!$C$12),OR($M1084="",$M1084&gt;Boshqaruv!$C$12)),"Ha",""))</f>
        <v/>
      </c>
      <c r="O1084" s="25"/>
      <c r="P1084" s="25"/>
      <c r="Q1084" s="12"/>
      <c r="R1084" s="13"/>
      <c r="S1084" s="13"/>
      <c r="T1084" s="14" t="str">
        <f aca="false">IF($B1084="","",IF(AND($P1084="Ha",$N1084="Ha",OR($R1084="",$R1084&lt;=Boshqaruv!$C$12),OR($S1084="",$S1084&gt;Boshqaruv!$C$12)),"Ha",""))</f>
        <v/>
      </c>
      <c r="U1084" s="13"/>
      <c r="V1084" s="12"/>
      <c r="W1084" s="14" t="str">
        <f aca="false">IF(OR($B1084="",$C1084=""),"",IF(COUNTIFS($B$5:$B$1804,$B1084,$C$5:$C$1804,$C1084)&gt;1,"Takror",""))</f>
        <v/>
      </c>
    </row>
    <row r="1085" customFormat="false" ht="15" hidden="false" customHeight="false" outlineLevel="0" collapsed="false">
      <c r="A1085" s="8" t="n">
        <v>1081</v>
      </c>
      <c r="B1085" s="12"/>
      <c r="C1085" s="13"/>
      <c r="D1085" s="24"/>
      <c r="E1085" s="25"/>
      <c r="F1085" s="12"/>
      <c r="G1085" s="12"/>
      <c r="H1085" s="25"/>
      <c r="I1085" s="26" t="str">
        <f aca="false">IF(OR($B1085="",$C1085=""),"",$B1085&amp;" ("&amp;DAY($C1085)&amp;"."&amp;MONTH($C1085)&amp;"."&amp;YEAR($C1085)&amp;")")</f>
        <v/>
      </c>
      <c r="J1085" s="14" t="str">
        <f aca="false">IF($C1085="","",INT((Boshqaruv!$C$12-$C1085)/365.25))</f>
        <v/>
      </c>
      <c r="K1085" s="14" t="str">
        <f aca="false">IF($J1085="","",IF($J1085&lt;=14,"Ha","Yo'q"))</f>
        <v/>
      </c>
      <c r="L1085" s="13"/>
      <c r="M1085" s="13"/>
      <c r="N1085" s="14" t="str">
        <f aca="false">IF($B1085="","",IF(AND(OR($L1085="",$L1085&lt;=Boshqaruv!$C$12),OR($M1085="",$M1085&gt;Boshqaruv!$C$12)),"Ha",""))</f>
        <v/>
      </c>
      <c r="O1085" s="25"/>
      <c r="P1085" s="25"/>
      <c r="Q1085" s="12"/>
      <c r="R1085" s="13"/>
      <c r="S1085" s="13"/>
      <c r="T1085" s="14" t="str">
        <f aca="false">IF($B1085="","",IF(AND($P1085="Ha",$N1085="Ha",OR($R1085="",$R1085&lt;=Boshqaruv!$C$12),OR($S1085="",$S1085&gt;Boshqaruv!$C$12)),"Ha",""))</f>
        <v/>
      </c>
      <c r="U1085" s="13"/>
      <c r="V1085" s="12"/>
      <c r="W1085" s="14" t="str">
        <f aca="false">IF(OR($B1085="",$C1085=""),"",IF(COUNTIFS($B$5:$B$1804,$B1085,$C$5:$C$1804,$C1085)&gt;1,"Takror",""))</f>
        <v/>
      </c>
    </row>
    <row r="1086" customFormat="false" ht="15" hidden="false" customHeight="false" outlineLevel="0" collapsed="false">
      <c r="A1086" s="8" t="n">
        <v>1082</v>
      </c>
      <c r="B1086" s="12"/>
      <c r="C1086" s="13"/>
      <c r="D1086" s="24"/>
      <c r="E1086" s="25"/>
      <c r="F1086" s="12"/>
      <c r="G1086" s="12"/>
      <c r="H1086" s="25"/>
      <c r="I1086" s="26" t="str">
        <f aca="false">IF(OR($B1086="",$C1086=""),"",$B1086&amp;" ("&amp;DAY($C1086)&amp;"."&amp;MONTH($C1086)&amp;"."&amp;YEAR($C1086)&amp;")")</f>
        <v/>
      </c>
      <c r="J1086" s="14" t="str">
        <f aca="false">IF($C1086="","",INT((Boshqaruv!$C$12-$C1086)/365.25))</f>
        <v/>
      </c>
      <c r="K1086" s="14" t="str">
        <f aca="false">IF($J1086="","",IF($J1086&lt;=14,"Ha","Yo'q"))</f>
        <v/>
      </c>
      <c r="L1086" s="13"/>
      <c r="M1086" s="13"/>
      <c r="N1086" s="14" t="str">
        <f aca="false">IF($B1086="","",IF(AND(OR($L1086="",$L1086&lt;=Boshqaruv!$C$12),OR($M1086="",$M1086&gt;Boshqaruv!$C$12)),"Ha",""))</f>
        <v/>
      </c>
      <c r="O1086" s="25"/>
      <c r="P1086" s="25"/>
      <c r="Q1086" s="12"/>
      <c r="R1086" s="13"/>
      <c r="S1086" s="13"/>
      <c r="T1086" s="14" t="str">
        <f aca="false">IF($B1086="","",IF(AND($P1086="Ha",$N1086="Ha",OR($R1086="",$R1086&lt;=Boshqaruv!$C$12),OR($S1086="",$S1086&gt;Boshqaruv!$C$12)),"Ha",""))</f>
        <v/>
      </c>
      <c r="U1086" s="13"/>
      <c r="V1086" s="12"/>
      <c r="W1086" s="14" t="str">
        <f aca="false">IF(OR($B1086="",$C1086=""),"",IF(COUNTIFS($B$5:$B$1804,$B1086,$C$5:$C$1804,$C1086)&gt;1,"Takror",""))</f>
        <v/>
      </c>
    </row>
    <row r="1087" customFormat="false" ht="15" hidden="false" customHeight="false" outlineLevel="0" collapsed="false">
      <c r="A1087" s="8" t="n">
        <v>1083</v>
      </c>
      <c r="B1087" s="12"/>
      <c r="C1087" s="13"/>
      <c r="D1087" s="24"/>
      <c r="E1087" s="25"/>
      <c r="F1087" s="12"/>
      <c r="G1087" s="12"/>
      <c r="H1087" s="25"/>
      <c r="I1087" s="26" t="str">
        <f aca="false">IF(OR($B1087="",$C1087=""),"",$B1087&amp;" ("&amp;DAY($C1087)&amp;"."&amp;MONTH($C1087)&amp;"."&amp;YEAR($C1087)&amp;")")</f>
        <v/>
      </c>
      <c r="J1087" s="14" t="str">
        <f aca="false">IF($C1087="","",INT((Boshqaruv!$C$12-$C1087)/365.25))</f>
        <v/>
      </c>
      <c r="K1087" s="14" t="str">
        <f aca="false">IF($J1087="","",IF($J1087&lt;=14,"Ha","Yo'q"))</f>
        <v/>
      </c>
      <c r="L1087" s="13"/>
      <c r="M1087" s="13"/>
      <c r="N1087" s="14" t="str">
        <f aca="false">IF($B1087="","",IF(AND(OR($L1087="",$L1087&lt;=Boshqaruv!$C$12),OR($M1087="",$M1087&gt;Boshqaruv!$C$12)),"Ha",""))</f>
        <v/>
      </c>
      <c r="O1087" s="25"/>
      <c r="P1087" s="25"/>
      <c r="Q1087" s="12"/>
      <c r="R1087" s="13"/>
      <c r="S1087" s="13"/>
      <c r="T1087" s="14" t="str">
        <f aca="false">IF($B1087="","",IF(AND($P1087="Ha",$N1087="Ha",OR($R1087="",$R1087&lt;=Boshqaruv!$C$12),OR($S1087="",$S1087&gt;Boshqaruv!$C$12)),"Ha",""))</f>
        <v/>
      </c>
      <c r="U1087" s="13"/>
      <c r="V1087" s="12"/>
      <c r="W1087" s="14" t="str">
        <f aca="false">IF(OR($B1087="",$C1087=""),"",IF(COUNTIFS($B$5:$B$1804,$B1087,$C$5:$C$1804,$C1087)&gt;1,"Takror",""))</f>
        <v/>
      </c>
    </row>
    <row r="1088" customFormat="false" ht="15" hidden="false" customHeight="false" outlineLevel="0" collapsed="false">
      <c r="A1088" s="8" t="n">
        <v>1084</v>
      </c>
      <c r="B1088" s="12"/>
      <c r="C1088" s="13"/>
      <c r="D1088" s="24"/>
      <c r="E1088" s="25"/>
      <c r="F1088" s="12"/>
      <c r="G1088" s="12"/>
      <c r="H1088" s="25"/>
      <c r="I1088" s="26" t="str">
        <f aca="false">IF(OR($B1088="",$C1088=""),"",$B1088&amp;" ("&amp;DAY($C1088)&amp;"."&amp;MONTH($C1088)&amp;"."&amp;YEAR($C1088)&amp;")")</f>
        <v/>
      </c>
      <c r="J1088" s="14" t="str">
        <f aca="false">IF($C1088="","",INT((Boshqaruv!$C$12-$C1088)/365.25))</f>
        <v/>
      </c>
      <c r="K1088" s="14" t="str">
        <f aca="false">IF($J1088="","",IF($J1088&lt;=14,"Ha","Yo'q"))</f>
        <v/>
      </c>
      <c r="L1088" s="13"/>
      <c r="M1088" s="13"/>
      <c r="N1088" s="14" t="str">
        <f aca="false">IF($B1088="","",IF(AND(OR($L1088="",$L1088&lt;=Boshqaruv!$C$12),OR($M1088="",$M1088&gt;Boshqaruv!$C$12)),"Ha",""))</f>
        <v/>
      </c>
      <c r="O1088" s="25"/>
      <c r="P1088" s="25"/>
      <c r="Q1088" s="12"/>
      <c r="R1088" s="13"/>
      <c r="S1088" s="13"/>
      <c r="T1088" s="14" t="str">
        <f aca="false">IF($B1088="","",IF(AND($P1088="Ha",$N1088="Ha",OR($R1088="",$R1088&lt;=Boshqaruv!$C$12),OR($S1088="",$S1088&gt;Boshqaruv!$C$12)),"Ha",""))</f>
        <v/>
      </c>
      <c r="U1088" s="13"/>
      <c r="V1088" s="12"/>
      <c r="W1088" s="14" t="str">
        <f aca="false">IF(OR($B1088="",$C1088=""),"",IF(COUNTIFS($B$5:$B$1804,$B1088,$C$5:$C$1804,$C1088)&gt;1,"Takror",""))</f>
        <v/>
      </c>
    </row>
    <row r="1089" customFormat="false" ht="15" hidden="false" customHeight="false" outlineLevel="0" collapsed="false">
      <c r="A1089" s="8" t="n">
        <v>1085</v>
      </c>
      <c r="B1089" s="12"/>
      <c r="C1089" s="13"/>
      <c r="D1089" s="24"/>
      <c r="E1089" s="25"/>
      <c r="F1089" s="12"/>
      <c r="G1089" s="12"/>
      <c r="H1089" s="25"/>
      <c r="I1089" s="26" t="str">
        <f aca="false">IF(OR($B1089="",$C1089=""),"",$B1089&amp;" ("&amp;DAY($C1089)&amp;"."&amp;MONTH($C1089)&amp;"."&amp;YEAR($C1089)&amp;")")</f>
        <v/>
      </c>
      <c r="J1089" s="14" t="str">
        <f aca="false">IF($C1089="","",INT((Boshqaruv!$C$12-$C1089)/365.25))</f>
        <v/>
      </c>
      <c r="K1089" s="14" t="str">
        <f aca="false">IF($J1089="","",IF($J1089&lt;=14,"Ha","Yo'q"))</f>
        <v/>
      </c>
      <c r="L1089" s="13"/>
      <c r="M1089" s="13"/>
      <c r="N1089" s="14" t="str">
        <f aca="false">IF($B1089="","",IF(AND(OR($L1089="",$L1089&lt;=Boshqaruv!$C$12),OR($M1089="",$M1089&gt;Boshqaruv!$C$12)),"Ha",""))</f>
        <v/>
      </c>
      <c r="O1089" s="25"/>
      <c r="P1089" s="25"/>
      <c r="Q1089" s="12"/>
      <c r="R1089" s="13"/>
      <c r="S1089" s="13"/>
      <c r="T1089" s="14" t="str">
        <f aca="false">IF($B1089="","",IF(AND($P1089="Ha",$N1089="Ha",OR($R1089="",$R1089&lt;=Boshqaruv!$C$12),OR($S1089="",$S1089&gt;Boshqaruv!$C$12)),"Ha",""))</f>
        <v/>
      </c>
      <c r="U1089" s="13"/>
      <c r="V1089" s="12"/>
      <c r="W1089" s="14" t="str">
        <f aca="false">IF(OR($B1089="",$C1089=""),"",IF(COUNTIFS($B$5:$B$1804,$B1089,$C$5:$C$1804,$C1089)&gt;1,"Takror",""))</f>
        <v/>
      </c>
    </row>
    <row r="1090" customFormat="false" ht="15" hidden="false" customHeight="false" outlineLevel="0" collapsed="false">
      <c r="A1090" s="8" t="n">
        <v>1086</v>
      </c>
      <c r="B1090" s="12"/>
      <c r="C1090" s="13"/>
      <c r="D1090" s="24"/>
      <c r="E1090" s="25"/>
      <c r="F1090" s="12"/>
      <c r="G1090" s="12"/>
      <c r="H1090" s="25"/>
      <c r="I1090" s="26" t="str">
        <f aca="false">IF(OR($B1090="",$C1090=""),"",$B1090&amp;" ("&amp;DAY($C1090)&amp;"."&amp;MONTH($C1090)&amp;"."&amp;YEAR($C1090)&amp;")")</f>
        <v/>
      </c>
      <c r="J1090" s="14" t="str">
        <f aca="false">IF($C1090="","",INT((Boshqaruv!$C$12-$C1090)/365.25))</f>
        <v/>
      </c>
      <c r="K1090" s="14" t="str">
        <f aca="false">IF($J1090="","",IF($J1090&lt;=14,"Ha","Yo'q"))</f>
        <v/>
      </c>
      <c r="L1090" s="13"/>
      <c r="M1090" s="13"/>
      <c r="N1090" s="14" t="str">
        <f aca="false">IF($B1090="","",IF(AND(OR($L1090="",$L1090&lt;=Boshqaruv!$C$12),OR($M1090="",$M1090&gt;Boshqaruv!$C$12)),"Ha",""))</f>
        <v/>
      </c>
      <c r="O1090" s="25"/>
      <c r="P1090" s="25"/>
      <c r="Q1090" s="12"/>
      <c r="R1090" s="13"/>
      <c r="S1090" s="13"/>
      <c r="T1090" s="14" t="str">
        <f aca="false">IF($B1090="","",IF(AND($P1090="Ha",$N1090="Ha",OR($R1090="",$R1090&lt;=Boshqaruv!$C$12),OR($S1090="",$S1090&gt;Boshqaruv!$C$12)),"Ha",""))</f>
        <v/>
      </c>
      <c r="U1090" s="13"/>
      <c r="V1090" s="12"/>
      <c r="W1090" s="14" t="str">
        <f aca="false">IF(OR($B1090="",$C1090=""),"",IF(COUNTIFS($B$5:$B$1804,$B1090,$C$5:$C$1804,$C1090)&gt;1,"Takror",""))</f>
        <v/>
      </c>
    </row>
    <row r="1091" customFormat="false" ht="15" hidden="false" customHeight="false" outlineLevel="0" collapsed="false">
      <c r="A1091" s="8" t="n">
        <v>1087</v>
      </c>
      <c r="B1091" s="12"/>
      <c r="C1091" s="13"/>
      <c r="D1091" s="24"/>
      <c r="E1091" s="25"/>
      <c r="F1091" s="12"/>
      <c r="G1091" s="12"/>
      <c r="H1091" s="25"/>
      <c r="I1091" s="26" t="str">
        <f aca="false">IF(OR($B1091="",$C1091=""),"",$B1091&amp;" ("&amp;DAY($C1091)&amp;"."&amp;MONTH($C1091)&amp;"."&amp;YEAR($C1091)&amp;")")</f>
        <v/>
      </c>
      <c r="J1091" s="14" t="str">
        <f aca="false">IF($C1091="","",INT((Boshqaruv!$C$12-$C1091)/365.25))</f>
        <v/>
      </c>
      <c r="K1091" s="14" t="str">
        <f aca="false">IF($J1091="","",IF($J1091&lt;=14,"Ha","Yo'q"))</f>
        <v/>
      </c>
      <c r="L1091" s="13"/>
      <c r="M1091" s="13"/>
      <c r="N1091" s="14" t="str">
        <f aca="false">IF($B1091="","",IF(AND(OR($L1091="",$L1091&lt;=Boshqaruv!$C$12),OR($M1091="",$M1091&gt;Boshqaruv!$C$12)),"Ha",""))</f>
        <v/>
      </c>
      <c r="O1091" s="25"/>
      <c r="P1091" s="25"/>
      <c r="Q1091" s="12"/>
      <c r="R1091" s="13"/>
      <c r="S1091" s="13"/>
      <c r="T1091" s="14" t="str">
        <f aca="false">IF($B1091="","",IF(AND($P1091="Ha",$N1091="Ha",OR($R1091="",$R1091&lt;=Boshqaruv!$C$12),OR($S1091="",$S1091&gt;Boshqaruv!$C$12)),"Ha",""))</f>
        <v/>
      </c>
      <c r="U1091" s="13"/>
      <c r="V1091" s="12"/>
      <c r="W1091" s="14" t="str">
        <f aca="false">IF(OR($B1091="",$C1091=""),"",IF(COUNTIFS($B$5:$B$1804,$B1091,$C$5:$C$1804,$C1091)&gt;1,"Takror",""))</f>
        <v/>
      </c>
    </row>
    <row r="1092" customFormat="false" ht="15" hidden="false" customHeight="false" outlineLevel="0" collapsed="false">
      <c r="A1092" s="8" t="n">
        <v>1088</v>
      </c>
      <c r="B1092" s="12"/>
      <c r="C1092" s="13"/>
      <c r="D1092" s="24"/>
      <c r="E1092" s="25"/>
      <c r="F1092" s="12"/>
      <c r="G1092" s="12"/>
      <c r="H1092" s="25"/>
      <c r="I1092" s="26" t="str">
        <f aca="false">IF(OR($B1092="",$C1092=""),"",$B1092&amp;" ("&amp;DAY($C1092)&amp;"."&amp;MONTH($C1092)&amp;"."&amp;YEAR($C1092)&amp;")")</f>
        <v/>
      </c>
      <c r="J1092" s="14" t="str">
        <f aca="false">IF($C1092="","",INT((Boshqaruv!$C$12-$C1092)/365.25))</f>
        <v/>
      </c>
      <c r="K1092" s="14" t="str">
        <f aca="false">IF($J1092="","",IF($J1092&lt;=14,"Ha","Yo'q"))</f>
        <v/>
      </c>
      <c r="L1092" s="13"/>
      <c r="M1092" s="13"/>
      <c r="N1092" s="14" t="str">
        <f aca="false">IF($B1092="","",IF(AND(OR($L1092="",$L1092&lt;=Boshqaruv!$C$12),OR($M1092="",$M1092&gt;Boshqaruv!$C$12)),"Ha",""))</f>
        <v/>
      </c>
      <c r="O1092" s="25"/>
      <c r="P1092" s="25"/>
      <c r="Q1092" s="12"/>
      <c r="R1092" s="13"/>
      <c r="S1092" s="13"/>
      <c r="T1092" s="14" t="str">
        <f aca="false">IF($B1092="","",IF(AND($P1092="Ha",$N1092="Ha",OR($R1092="",$R1092&lt;=Boshqaruv!$C$12),OR($S1092="",$S1092&gt;Boshqaruv!$C$12)),"Ha",""))</f>
        <v/>
      </c>
      <c r="U1092" s="13"/>
      <c r="V1092" s="12"/>
      <c r="W1092" s="14" t="str">
        <f aca="false">IF(OR($B1092="",$C1092=""),"",IF(COUNTIFS($B$5:$B$1804,$B1092,$C$5:$C$1804,$C1092)&gt;1,"Takror",""))</f>
        <v/>
      </c>
    </row>
    <row r="1093" customFormat="false" ht="15" hidden="false" customHeight="false" outlineLevel="0" collapsed="false">
      <c r="A1093" s="8" t="n">
        <v>1089</v>
      </c>
      <c r="B1093" s="12"/>
      <c r="C1093" s="13"/>
      <c r="D1093" s="24"/>
      <c r="E1093" s="25"/>
      <c r="F1093" s="12"/>
      <c r="G1093" s="12"/>
      <c r="H1093" s="25"/>
      <c r="I1093" s="26" t="str">
        <f aca="false">IF(OR($B1093="",$C1093=""),"",$B1093&amp;" ("&amp;DAY($C1093)&amp;"."&amp;MONTH($C1093)&amp;"."&amp;YEAR($C1093)&amp;")")</f>
        <v/>
      </c>
      <c r="J1093" s="14" t="str">
        <f aca="false">IF($C1093="","",INT((Boshqaruv!$C$12-$C1093)/365.25))</f>
        <v/>
      </c>
      <c r="K1093" s="14" t="str">
        <f aca="false">IF($J1093="","",IF($J1093&lt;=14,"Ha","Yo'q"))</f>
        <v/>
      </c>
      <c r="L1093" s="13"/>
      <c r="M1093" s="13"/>
      <c r="N1093" s="14" t="str">
        <f aca="false">IF($B1093="","",IF(AND(OR($L1093="",$L1093&lt;=Boshqaruv!$C$12),OR($M1093="",$M1093&gt;Boshqaruv!$C$12)),"Ha",""))</f>
        <v/>
      </c>
      <c r="O1093" s="25"/>
      <c r="P1093" s="25"/>
      <c r="Q1093" s="12"/>
      <c r="R1093" s="13"/>
      <c r="S1093" s="13"/>
      <c r="T1093" s="14" t="str">
        <f aca="false">IF($B1093="","",IF(AND($P1093="Ha",$N1093="Ha",OR($R1093="",$R1093&lt;=Boshqaruv!$C$12),OR($S1093="",$S1093&gt;Boshqaruv!$C$12)),"Ha",""))</f>
        <v/>
      </c>
      <c r="U1093" s="13"/>
      <c r="V1093" s="12"/>
      <c r="W1093" s="14" t="str">
        <f aca="false">IF(OR($B1093="",$C1093=""),"",IF(COUNTIFS($B$5:$B$1804,$B1093,$C$5:$C$1804,$C1093)&gt;1,"Takror",""))</f>
        <v/>
      </c>
    </row>
    <row r="1094" customFormat="false" ht="15" hidden="false" customHeight="false" outlineLevel="0" collapsed="false">
      <c r="A1094" s="8" t="n">
        <v>1090</v>
      </c>
      <c r="B1094" s="12"/>
      <c r="C1094" s="13"/>
      <c r="D1094" s="24"/>
      <c r="E1094" s="25"/>
      <c r="F1094" s="12"/>
      <c r="G1094" s="12"/>
      <c r="H1094" s="25"/>
      <c r="I1094" s="26" t="str">
        <f aca="false">IF(OR($B1094="",$C1094=""),"",$B1094&amp;" ("&amp;DAY($C1094)&amp;"."&amp;MONTH($C1094)&amp;"."&amp;YEAR($C1094)&amp;")")</f>
        <v/>
      </c>
      <c r="J1094" s="14" t="str">
        <f aca="false">IF($C1094="","",INT((Boshqaruv!$C$12-$C1094)/365.25))</f>
        <v/>
      </c>
      <c r="K1094" s="14" t="str">
        <f aca="false">IF($J1094="","",IF($J1094&lt;=14,"Ha","Yo'q"))</f>
        <v/>
      </c>
      <c r="L1094" s="13"/>
      <c r="M1094" s="13"/>
      <c r="N1094" s="14" t="str">
        <f aca="false">IF($B1094="","",IF(AND(OR($L1094="",$L1094&lt;=Boshqaruv!$C$12),OR($M1094="",$M1094&gt;Boshqaruv!$C$12)),"Ha",""))</f>
        <v/>
      </c>
      <c r="O1094" s="25"/>
      <c r="P1094" s="25"/>
      <c r="Q1094" s="12"/>
      <c r="R1094" s="13"/>
      <c r="S1094" s="13"/>
      <c r="T1094" s="14" t="str">
        <f aca="false">IF($B1094="","",IF(AND($P1094="Ha",$N1094="Ha",OR($R1094="",$R1094&lt;=Boshqaruv!$C$12),OR($S1094="",$S1094&gt;Boshqaruv!$C$12)),"Ha",""))</f>
        <v/>
      </c>
      <c r="U1094" s="13"/>
      <c r="V1094" s="12"/>
      <c r="W1094" s="14" t="str">
        <f aca="false">IF(OR($B1094="",$C1094=""),"",IF(COUNTIFS($B$5:$B$1804,$B1094,$C$5:$C$1804,$C1094)&gt;1,"Takror",""))</f>
        <v/>
      </c>
    </row>
    <row r="1095" customFormat="false" ht="15" hidden="false" customHeight="false" outlineLevel="0" collapsed="false">
      <c r="A1095" s="8" t="n">
        <v>1091</v>
      </c>
      <c r="B1095" s="12"/>
      <c r="C1095" s="13"/>
      <c r="D1095" s="24"/>
      <c r="E1095" s="25"/>
      <c r="F1095" s="12"/>
      <c r="G1095" s="12"/>
      <c r="H1095" s="25"/>
      <c r="I1095" s="26" t="str">
        <f aca="false">IF(OR($B1095="",$C1095=""),"",$B1095&amp;" ("&amp;DAY($C1095)&amp;"."&amp;MONTH($C1095)&amp;"."&amp;YEAR($C1095)&amp;")")</f>
        <v/>
      </c>
      <c r="J1095" s="14" t="str">
        <f aca="false">IF($C1095="","",INT((Boshqaruv!$C$12-$C1095)/365.25))</f>
        <v/>
      </c>
      <c r="K1095" s="14" t="str">
        <f aca="false">IF($J1095="","",IF($J1095&lt;=14,"Ha","Yo'q"))</f>
        <v/>
      </c>
      <c r="L1095" s="13"/>
      <c r="M1095" s="13"/>
      <c r="N1095" s="14" t="str">
        <f aca="false">IF($B1095="","",IF(AND(OR($L1095="",$L1095&lt;=Boshqaruv!$C$12),OR($M1095="",$M1095&gt;Boshqaruv!$C$12)),"Ha",""))</f>
        <v/>
      </c>
      <c r="O1095" s="25"/>
      <c r="P1095" s="25"/>
      <c r="Q1095" s="12"/>
      <c r="R1095" s="13"/>
      <c r="S1095" s="13"/>
      <c r="T1095" s="14" t="str">
        <f aca="false">IF($B1095="","",IF(AND($P1095="Ha",$N1095="Ha",OR($R1095="",$R1095&lt;=Boshqaruv!$C$12),OR($S1095="",$S1095&gt;Boshqaruv!$C$12)),"Ha",""))</f>
        <v/>
      </c>
      <c r="U1095" s="13"/>
      <c r="V1095" s="12"/>
      <c r="W1095" s="14" t="str">
        <f aca="false">IF(OR($B1095="",$C1095=""),"",IF(COUNTIFS($B$5:$B$1804,$B1095,$C$5:$C$1804,$C1095)&gt;1,"Takror",""))</f>
        <v/>
      </c>
    </row>
    <row r="1096" customFormat="false" ht="15" hidden="false" customHeight="false" outlineLevel="0" collapsed="false">
      <c r="A1096" s="8" t="n">
        <v>1092</v>
      </c>
      <c r="B1096" s="12"/>
      <c r="C1096" s="13"/>
      <c r="D1096" s="24"/>
      <c r="E1096" s="25"/>
      <c r="F1096" s="12"/>
      <c r="G1096" s="12"/>
      <c r="H1096" s="25"/>
      <c r="I1096" s="26" t="str">
        <f aca="false">IF(OR($B1096="",$C1096=""),"",$B1096&amp;" ("&amp;DAY($C1096)&amp;"."&amp;MONTH($C1096)&amp;"."&amp;YEAR($C1096)&amp;")")</f>
        <v/>
      </c>
      <c r="J1096" s="14" t="str">
        <f aca="false">IF($C1096="","",INT((Boshqaruv!$C$12-$C1096)/365.25))</f>
        <v/>
      </c>
      <c r="K1096" s="14" t="str">
        <f aca="false">IF($J1096="","",IF($J1096&lt;=14,"Ha","Yo'q"))</f>
        <v/>
      </c>
      <c r="L1096" s="13"/>
      <c r="M1096" s="13"/>
      <c r="N1096" s="14" t="str">
        <f aca="false">IF($B1096="","",IF(AND(OR($L1096="",$L1096&lt;=Boshqaruv!$C$12),OR($M1096="",$M1096&gt;Boshqaruv!$C$12)),"Ha",""))</f>
        <v/>
      </c>
      <c r="O1096" s="25"/>
      <c r="P1096" s="25"/>
      <c r="Q1096" s="12"/>
      <c r="R1096" s="13"/>
      <c r="S1096" s="13"/>
      <c r="T1096" s="14" t="str">
        <f aca="false">IF($B1096="","",IF(AND($P1096="Ha",$N1096="Ha",OR($R1096="",$R1096&lt;=Boshqaruv!$C$12),OR($S1096="",$S1096&gt;Boshqaruv!$C$12)),"Ha",""))</f>
        <v/>
      </c>
      <c r="U1096" s="13"/>
      <c r="V1096" s="12"/>
      <c r="W1096" s="14" t="str">
        <f aca="false">IF(OR($B1096="",$C1096=""),"",IF(COUNTIFS($B$5:$B$1804,$B1096,$C$5:$C$1804,$C1096)&gt;1,"Takror",""))</f>
        <v/>
      </c>
    </row>
    <row r="1097" customFormat="false" ht="15" hidden="false" customHeight="false" outlineLevel="0" collapsed="false">
      <c r="A1097" s="8" t="n">
        <v>1093</v>
      </c>
      <c r="B1097" s="12"/>
      <c r="C1097" s="13"/>
      <c r="D1097" s="24"/>
      <c r="E1097" s="25"/>
      <c r="F1097" s="12"/>
      <c r="G1097" s="12"/>
      <c r="H1097" s="25"/>
      <c r="I1097" s="26" t="str">
        <f aca="false">IF(OR($B1097="",$C1097=""),"",$B1097&amp;" ("&amp;DAY($C1097)&amp;"."&amp;MONTH($C1097)&amp;"."&amp;YEAR($C1097)&amp;")")</f>
        <v/>
      </c>
      <c r="J1097" s="14" t="str">
        <f aca="false">IF($C1097="","",INT((Boshqaruv!$C$12-$C1097)/365.25))</f>
        <v/>
      </c>
      <c r="K1097" s="14" t="str">
        <f aca="false">IF($J1097="","",IF($J1097&lt;=14,"Ha","Yo'q"))</f>
        <v/>
      </c>
      <c r="L1097" s="13"/>
      <c r="M1097" s="13"/>
      <c r="N1097" s="14" t="str">
        <f aca="false">IF($B1097="","",IF(AND(OR($L1097="",$L1097&lt;=Boshqaruv!$C$12),OR($M1097="",$M1097&gt;Boshqaruv!$C$12)),"Ha",""))</f>
        <v/>
      </c>
      <c r="O1097" s="25"/>
      <c r="P1097" s="25"/>
      <c r="Q1097" s="12"/>
      <c r="R1097" s="13"/>
      <c r="S1097" s="13"/>
      <c r="T1097" s="14" t="str">
        <f aca="false">IF($B1097="","",IF(AND($P1097="Ha",$N1097="Ha",OR($R1097="",$R1097&lt;=Boshqaruv!$C$12),OR($S1097="",$S1097&gt;Boshqaruv!$C$12)),"Ha",""))</f>
        <v/>
      </c>
      <c r="U1097" s="13"/>
      <c r="V1097" s="12"/>
      <c r="W1097" s="14" t="str">
        <f aca="false">IF(OR($B1097="",$C1097=""),"",IF(COUNTIFS($B$5:$B$1804,$B1097,$C$5:$C$1804,$C1097)&gt;1,"Takror",""))</f>
        <v/>
      </c>
    </row>
    <row r="1098" customFormat="false" ht="15" hidden="false" customHeight="false" outlineLevel="0" collapsed="false">
      <c r="A1098" s="8" t="n">
        <v>1094</v>
      </c>
      <c r="B1098" s="12"/>
      <c r="C1098" s="13"/>
      <c r="D1098" s="24"/>
      <c r="E1098" s="25"/>
      <c r="F1098" s="12"/>
      <c r="G1098" s="12"/>
      <c r="H1098" s="25"/>
      <c r="I1098" s="26" t="str">
        <f aca="false">IF(OR($B1098="",$C1098=""),"",$B1098&amp;" ("&amp;DAY($C1098)&amp;"."&amp;MONTH($C1098)&amp;"."&amp;YEAR($C1098)&amp;")")</f>
        <v/>
      </c>
      <c r="J1098" s="14" t="str">
        <f aca="false">IF($C1098="","",INT((Boshqaruv!$C$12-$C1098)/365.25))</f>
        <v/>
      </c>
      <c r="K1098" s="14" t="str">
        <f aca="false">IF($J1098="","",IF($J1098&lt;=14,"Ha","Yo'q"))</f>
        <v/>
      </c>
      <c r="L1098" s="13"/>
      <c r="M1098" s="13"/>
      <c r="N1098" s="14" t="str">
        <f aca="false">IF($B1098="","",IF(AND(OR($L1098="",$L1098&lt;=Boshqaruv!$C$12),OR($M1098="",$M1098&gt;Boshqaruv!$C$12)),"Ha",""))</f>
        <v/>
      </c>
      <c r="O1098" s="25"/>
      <c r="P1098" s="25"/>
      <c r="Q1098" s="12"/>
      <c r="R1098" s="13"/>
      <c r="S1098" s="13"/>
      <c r="T1098" s="14" t="str">
        <f aca="false">IF($B1098="","",IF(AND($P1098="Ha",$N1098="Ha",OR($R1098="",$R1098&lt;=Boshqaruv!$C$12),OR($S1098="",$S1098&gt;Boshqaruv!$C$12)),"Ha",""))</f>
        <v/>
      </c>
      <c r="U1098" s="13"/>
      <c r="V1098" s="12"/>
      <c r="W1098" s="14" t="str">
        <f aca="false">IF(OR($B1098="",$C1098=""),"",IF(COUNTIFS($B$5:$B$1804,$B1098,$C$5:$C$1804,$C1098)&gt;1,"Takror",""))</f>
        <v/>
      </c>
    </row>
    <row r="1099" customFormat="false" ht="15" hidden="false" customHeight="false" outlineLevel="0" collapsed="false">
      <c r="A1099" s="8" t="n">
        <v>1095</v>
      </c>
      <c r="B1099" s="12"/>
      <c r="C1099" s="13"/>
      <c r="D1099" s="24"/>
      <c r="E1099" s="25"/>
      <c r="F1099" s="12"/>
      <c r="G1099" s="12"/>
      <c r="H1099" s="25"/>
      <c r="I1099" s="26" t="str">
        <f aca="false">IF(OR($B1099="",$C1099=""),"",$B1099&amp;" ("&amp;DAY($C1099)&amp;"."&amp;MONTH($C1099)&amp;"."&amp;YEAR($C1099)&amp;")")</f>
        <v/>
      </c>
      <c r="J1099" s="14" t="str">
        <f aca="false">IF($C1099="","",INT((Boshqaruv!$C$12-$C1099)/365.25))</f>
        <v/>
      </c>
      <c r="K1099" s="14" t="str">
        <f aca="false">IF($J1099="","",IF($J1099&lt;=14,"Ha","Yo'q"))</f>
        <v/>
      </c>
      <c r="L1099" s="13"/>
      <c r="M1099" s="13"/>
      <c r="N1099" s="14" t="str">
        <f aca="false">IF($B1099="","",IF(AND(OR($L1099="",$L1099&lt;=Boshqaruv!$C$12),OR($M1099="",$M1099&gt;Boshqaruv!$C$12)),"Ha",""))</f>
        <v/>
      </c>
      <c r="O1099" s="25"/>
      <c r="P1099" s="25"/>
      <c r="Q1099" s="12"/>
      <c r="R1099" s="13"/>
      <c r="S1099" s="13"/>
      <c r="T1099" s="14" t="str">
        <f aca="false">IF($B1099="","",IF(AND($P1099="Ha",$N1099="Ha",OR($R1099="",$R1099&lt;=Boshqaruv!$C$12),OR($S1099="",$S1099&gt;Boshqaruv!$C$12)),"Ha",""))</f>
        <v/>
      </c>
      <c r="U1099" s="13"/>
      <c r="V1099" s="12"/>
      <c r="W1099" s="14" t="str">
        <f aca="false">IF(OR($B1099="",$C1099=""),"",IF(COUNTIFS($B$5:$B$1804,$B1099,$C$5:$C$1804,$C1099)&gt;1,"Takror",""))</f>
        <v/>
      </c>
    </row>
    <row r="1100" customFormat="false" ht="15" hidden="false" customHeight="false" outlineLevel="0" collapsed="false">
      <c r="A1100" s="8" t="n">
        <v>1096</v>
      </c>
      <c r="B1100" s="12"/>
      <c r="C1100" s="13"/>
      <c r="D1100" s="24"/>
      <c r="E1100" s="25"/>
      <c r="F1100" s="12"/>
      <c r="G1100" s="12"/>
      <c r="H1100" s="25"/>
      <c r="I1100" s="26" t="str">
        <f aca="false">IF(OR($B1100="",$C1100=""),"",$B1100&amp;" ("&amp;DAY($C1100)&amp;"."&amp;MONTH($C1100)&amp;"."&amp;YEAR($C1100)&amp;")")</f>
        <v/>
      </c>
      <c r="J1100" s="14" t="str">
        <f aca="false">IF($C1100="","",INT((Boshqaruv!$C$12-$C1100)/365.25))</f>
        <v/>
      </c>
      <c r="K1100" s="14" t="str">
        <f aca="false">IF($J1100="","",IF($J1100&lt;=14,"Ha","Yo'q"))</f>
        <v/>
      </c>
      <c r="L1100" s="13"/>
      <c r="M1100" s="13"/>
      <c r="N1100" s="14" t="str">
        <f aca="false">IF($B1100="","",IF(AND(OR($L1100="",$L1100&lt;=Boshqaruv!$C$12),OR($M1100="",$M1100&gt;Boshqaruv!$C$12)),"Ha",""))</f>
        <v/>
      </c>
      <c r="O1100" s="25"/>
      <c r="P1100" s="25"/>
      <c r="Q1100" s="12"/>
      <c r="R1100" s="13"/>
      <c r="S1100" s="13"/>
      <c r="T1100" s="14" t="str">
        <f aca="false">IF($B1100="","",IF(AND($P1100="Ha",$N1100="Ha",OR($R1100="",$R1100&lt;=Boshqaruv!$C$12),OR($S1100="",$S1100&gt;Boshqaruv!$C$12)),"Ha",""))</f>
        <v/>
      </c>
      <c r="U1100" s="13"/>
      <c r="V1100" s="12"/>
      <c r="W1100" s="14" t="str">
        <f aca="false">IF(OR($B1100="",$C1100=""),"",IF(COUNTIFS($B$5:$B$1804,$B1100,$C$5:$C$1804,$C1100)&gt;1,"Takror",""))</f>
        <v/>
      </c>
    </row>
    <row r="1101" customFormat="false" ht="15" hidden="false" customHeight="false" outlineLevel="0" collapsed="false">
      <c r="A1101" s="8" t="n">
        <v>1097</v>
      </c>
      <c r="B1101" s="12"/>
      <c r="C1101" s="13"/>
      <c r="D1101" s="24"/>
      <c r="E1101" s="25"/>
      <c r="F1101" s="12"/>
      <c r="G1101" s="12"/>
      <c r="H1101" s="25"/>
      <c r="I1101" s="26" t="str">
        <f aca="false">IF(OR($B1101="",$C1101=""),"",$B1101&amp;" ("&amp;DAY($C1101)&amp;"."&amp;MONTH($C1101)&amp;"."&amp;YEAR($C1101)&amp;")")</f>
        <v/>
      </c>
      <c r="J1101" s="14" t="str">
        <f aca="false">IF($C1101="","",INT((Boshqaruv!$C$12-$C1101)/365.25))</f>
        <v/>
      </c>
      <c r="K1101" s="14" t="str">
        <f aca="false">IF($J1101="","",IF($J1101&lt;=14,"Ha","Yo'q"))</f>
        <v/>
      </c>
      <c r="L1101" s="13"/>
      <c r="M1101" s="13"/>
      <c r="N1101" s="14" t="str">
        <f aca="false">IF($B1101="","",IF(AND(OR($L1101="",$L1101&lt;=Boshqaruv!$C$12),OR($M1101="",$M1101&gt;Boshqaruv!$C$12)),"Ha",""))</f>
        <v/>
      </c>
      <c r="O1101" s="25"/>
      <c r="P1101" s="25"/>
      <c r="Q1101" s="12"/>
      <c r="R1101" s="13"/>
      <c r="S1101" s="13"/>
      <c r="T1101" s="14" t="str">
        <f aca="false">IF($B1101="","",IF(AND($P1101="Ha",$N1101="Ha",OR($R1101="",$R1101&lt;=Boshqaruv!$C$12),OR($S1101="",$S1101&gt;Boshqaruv!$C$12)),"Ha",""))</f>
        <v/>
      </c>
      <c r="U1101" s="13"/>
      <c r="V1101" s="12"/>
      <c r="W1101" s="14" t="str">
        <f aca="false">IF(OR($B1101="",$C1101=""),"",IF(COUNTIFS($B$5:$B$1804,$B1101,$C$5:$C$1804,$C1101)&gt;1,"Takror",""))</f>
        <v/>
      </c>
    </row>
    <row r="1102" customFormat="false" ht="15" hidden="false" customHeight="false" outlineLevel="0" collapsed="false">
      <c r="A1102" s="8" t="n">
        <v>1098</v>
      </c>
      <c r="B1102" s="12"/>
      <c r="C1102" s="13"/>
      <c r="D1102" s="24"/>
      <c r="E1102" s="25"/>
      <c r="F1102" s="12"/>
      <c r="G1102" s="12"/>
      <c r="H1102" s="25"/>
      <c r="I1102" s="26" t="str">
        <f aca="false">IF(OR($B1102="",$C1102=""),"",$B1102&amp;" ("&amp;DAY($C1102)&amp;"."&amp;MONTH($C1102)&amp;"."&amp;YEAR($C1102)&amp;")")</f>
        <v/>
      </c>
      <c r="J1102" s="14" t="str">
        <f aca="false">IF($C1102="","",INT((Boshqaruv!$C$12-$C1102)/365.25))</f>
        <v/>
      </c>
      <c r="K1102" s="14" t="str">
        <f aca="false">IF($J1102="","",IF($J1102&lt;=14,"Ha","Yo'q"))</f>
        <v/>
      </c>
      <c r="L1102" s="13"/>
      <c r="M1102" s="13"/>
      <c r="N1102" s="14" t="str">
        <f aca="false">IF($B1102="","",IF(AND(OR($L1102="",$L1102&lt;=Boshqaruv!$C$12),OR($M1102="",$M1102&gt;Boshqaruv!$C$12)),"Ha",""))</f>
        <v/>
      </c>
      <c r="O1102" s="25"/>
      <c r="P1102" s="25"/>
      <c r="Q1102" s="12"/>
      <c r="R1102" s="13"/>
      <c r="S1102" s="13"/>
      <c r="T1102" s="14" t="str">
        <f aca="false">IF($B1102="","",IF(AND($P1102="Ha",$N1102="Ha",OR($R1102="",$R1102&lt;=Boshqaruv!$C$12),OR($S1102="",$S1102&gt;Boshqaruv!$C$12)),"Ha",""))</f>
        <v/>
      </c>
      <c r="U1102" s="13"/>
      <c r="V1102" s="12"/>
      <c r="W1102" s="14" t="str">
        <f aca="false">IF(OR($B1102="",$C1102=""),"",IF(COUNTIFS($B$5:$B$1804,$B1102,$C$5:$C$1804,$C1102)&gt;1,"Takror",""))</f>
        <v/>
      </c>
    </row>
    <row r="1103" customFormat="false" ht="15" hidden="false" customHeight="false" outlineLevel="0" collapsed="false">
      <c r="A1103" s="8" t="n">
        <v>1099</v>
      </c>
      <c r="B1103" s="12"/>
      <c r="C1103" s="13"/>
      <c r="D1103" s="24"/>
      <c r="E1103" s="25"/>
      <c r="F1103" s="12"/>
      <c r="G1103" s="12"/>
      <c r="H1103" s="25"/>
      <c r="I1103" s="26" t="str">
        <f aca="false">IF(OR($B1103="",$C1103=""),"",$B1103&amp;" ("&amp;DAY($C1103)&amp;"."&amp;MONTH($C1103)&amp;"."&amp;YEAR($C1103)&amp;")")</f>
        <v/>
      </c>
      <c r="J1103" s="14" t="str">
        <f aca="false">IF($C1103="","",INT((Boshqaruv!$C$12-$C1103)/365.25))</f>
        <v/>
      </c>
      <c r="K1103" s="14" t="str">
        <f aca="false">IF($J1103="","",IF($J1103&lt;=14,"Ha","Yo'q"))</f>
        <v/>
      </c>
      <c r="L1103" s="13"/>
      <c r="M1103" s="13"/>
      <c r="N1103" s="14" t="str">
        <f aca="false">IF($B1103="","",IF(AND(OR($L1103="",$L1103&lt;=Boshqaruv!$C$12),OR($M1103="",$M1103&gt;Boshqaruv!$C$12)),"Ha",""))</f>
        <v/>
      </c>
      <c r="O1103" s="25"/>
      <c r="P1103" s="25"/>
      <c r="Q1103" s="12"/>
      <c r="R1103" s="13"/>
      <c r="S1103" s="13"/>
      <c r="T1103" s="14" t="str">
        <f aca="false">IF($B1103="","",IF(AND($P1103="Ha",$N1103="Ha",OR($R1103="",$R1103&lt;=Boshqaruv!$C$12),OR($S1103="",$S1103&gt;Boshqaruv!$C$12)),"Ha",""))</f>
        <v/>
      </c>
      <c r="U1103" s="13"/>
      <c r="V1103" s="12"/>
      <c r="W1103" s="14" t="str">
        <f aca="false">IF(OR($B1103="",$C1103=""),"",IF(COUNTIFS($B$5:$B$1804,$B1103,$C$5:$C$1804,$C1103)&gt;1,"Takror",""))</f>
        <v/>
      </c>
    </row>
    <row r="1104" customFormat="false" ht="15" hidden="false" customHeight="false" outlineLevel="0" collapsed="false">
      <c r="A1104" s="8" t="n">
        <v>1100</v>
      </c>
      <c r="B1104" s="12"/>
      <c r="C1104" s="13"/>
      <c r="D1104" s="24"/>
      <c r="E1104" s="25"/>
      <c r="F1104" s="12"/>
      <c r="G1104" s="12"/>
      <c r="H1104" s="25"/>
      <c r="I1104" s="26" t="str">
        <f aca="false">IF(OR($B1104="",$C1104=""),"",$B1104&amp;" ("&amp;DAY($C1104)&amp;"."&amp;MONTH($C1104)&amp;"."&amp;YEAR($C1104)&amp;")")</f>
        <v/>
      </c>
      <c r="J1104" s="14" t="str">
        <f aca="false">IF($C1104="","",INT((Boshqaruv!$C$12-$C1104)/365.25))</f>
        <v/>
      </c>
      <c r="K1104" s="14" t="str">
        <f aca="false">IF($J1104="","",IF($J1104&lt;=14,"Ha","Yo'q"))</f>
        <v/>
      </c>
      <c r="L1104" s="13"/>
      <c r="M1104" s="13"/>
      <c r="N1104" s="14" t="str">
        <f aca="false">IF($B1104="","",IF(AND(OR($L1104="",$L1104&lt;=Boshqaruv!$C$12),OR($M1104="",$M1104&gt;Boshqaruv!$C$12)),"Ha",""))</f>
        <v/>
      </c>
      <c r="O1104" s="25"/>
      <c r="P1104" s="25"/>
      <c r="Q1104" s="12"/>
      <c r="R1104" s="13"/>
      <c r="S1104" s="13"/>
      <c r="T1104" s="14" t="str">
        <f aca="false">IF($B1104="","",IF(AND($P1104="Ha",$N1104="Ha",OR($R1104="",$R1104&lt;=Boshqaruv!$C$12),OR($S1104="",$S1104&gt;Boshqaruv!$C$12)),"Ha",""))</f>
        <v/>
      </c>
      <c r="U1104" s="13"/>
      <c r="V1104" s="12"/>
      <c r="W1104" s="14" t="str">
        <f aca="false">IF(OR($B1104="",$C1104=""),"",IF(COUNTIFS($B$5:$B$1804,$B1104,$C$5:$C$1804,$C1104)&gt;1,"Takror",""))</f>
        <v/>
      </c>
    </row>
    <row r="1105" customFormat="false" ht="15" hidden="false" customHeight="false" outlineLevel="0" collapsed="false">
      <c r="A1105" s="8" t="n">
        <v>1101</v>
      </c>
      <c r="B1105" s="12"/>
      <c r="C1105" s="13"/>
      <c r="D1105" s="24"/>
      <c r="E1105" s="25"/>
      <c r="F1105" s="12"/>
      <c r="G1105" s="12"/>
      <c r="H1105" s="25"/>
      <c r="I1105" s="26" t="str">
        <f aca="false">IF(OR($B1105="",$C1105=""),"",$B1105&amp;" ("&amp;DAY($C1105)&amp;"."&amp;MONTH($C1105)&amp;"."&amp;YEAR($C1105)&amp;")")</f>
        <v/>
      </c>
      <c r="J1105" s="14" t="str">
        <f aca="false">IF($C1105="","",INT((Boshqaruv!$C$12-$C1105)/365.25))</f>
        <v/>
      </c>
      <c r="K1105" s="14" t="str">
        <f aca="false">IF($J1105="","",IF($J1105&lt;=14,"Ha","Yo'q"))</f>
        <v/>
      </c>
      <c r="L1105" s="13"/>
      <c r="M1105" s="13"/>
      <c r="N1105" s="14" t="str">
        <f aca="false">IF($B1105="","",IF(AND(OR($L1105="",$L1105&lt;=Boshqaruv!$C$12),OR($M1105="",$M1105&gt;Boshqaruv!$C$12)),"Ha",""))</f>
        <v/>
      </c>
      <c r="O1105" s="25"/>
      <c r="P1105" s="25"/>
      <c r="Q1105" s="12"/>
      <c r="R1105" s="13"/>
      <c r="S1105" s="13"/>
      <c r="T1105" s="14" t="str">
        <f aca="false">IF($B1105="","",IF(AND($P1105="Ha",$N1105="Ha",OR($R1105="",$R1105&lt;=Boshqaruv!$C$12),OR($S1105="",$S1105&gt;Boshqaruv!$C$12)),"Ha",""))</f>
        <v/>
      </c>
      <c r="U1105" s="13"/>
      <c r="V1105" s="12"/>
      <c r="W1105" s="14" t="str">
        <f aca="false">IF(OR($B1105="",$C1105=""),"",IF(COUNTIFS($B$5:$B$1804,$B1105,$C$5:$C$1804,$C1105)&gt;1,"Takror",""))</f>
        <v/>
      </c>
    </row>
    <row r="1106" customFormat="false" ht="15" hidden="false" customHeight="false" outlineLevel="0" collapsed="false">
      <c r="A1106" s="8" t="n">
        <v>1102</v>
      </c>
      <c r="B1106" s="12"/>
      <c r="C1106" s="13"/>
      <c r="D1106" s="24"/>
      <c r="E1106" s="25"/>
      <c r="F1106" s="12"/>
      <c r="G1106" s="12"/>
      <c r="H1106" s="25"/>
      <c r="I1106" s="26" t="str">
        <f aca="false">IF(OR($B1106="",$C1106=""),"",$B1106&amp;" ("&amp;DAY($C1106)&amp;"."&amp;MONTH($C1106)&amp;"."&amp;YEAR($C1106)&amp;")")</f>
        <v/>
      </c>
      <c r="J1106" s="14" t="str">
        <f aca="false">IF($C1106="","",INT((Boshqaruv!$C$12-$C1106)/365.25))</f>
        <v/>
      </c>
      <c r="K1106" s="14" t="str">
        <f aca="false">IF($J1106="","",IF($J1106&lt;=14,"Ha","Yo'q"))</f>
        <v/>
      </c>
      <c r="L1106" s="13"/>
      <c r="M1106" s="13"/>
      <c r="N1106" s="14" t="str">
        <f aca="false">IF($B1106="","",IF(AND(OR($L1106="",$L1106&lt;=Boshqaruv!$C$12),OR($M1106="",$M1106&gt;Boshqaruv!$C$12)),"Ha",""))</f>
        <v/>
      </c>
      <c r="O1106" s="25"/>
      <c r="P1106" s="25"/>
      <c r="Q1106" s="12"/>
      <c r="R1106" s="13"/>
      <c r="S1106" s="13"/>
      <c r="T1106" s="14" t="str">
        <f aca="false">IF($B1106="","",IF(AND($P1106="Ha",$N1106="Ha",OR($R1106="",$R1106&lt;=Boshqaruv!$C$12),OR($S1106="",$S1106&gt;Boshqaruv!$C$12)),"Ha",""))</f>
        <v/>
      </c>
      <c r="U1106" s="13"/>
      <c r="V1106" s="12"/>
      <c r="W1106" s="14" t="str">
        <f aca="false">IF(OR($B1106="",$C1106=""),"",IF(COUNTIFS($B$5:$B$1804,$B1106,$C$5:$C$1804,$C1106)&gt;1,"Takror",""))</f>
        <v/>
      </c>
    </row>
    <row r="1107" customFormat="false" ht="15" hidden="false" customHeight="false" outlineLevel="0" collapsed="false">
      <c r="A1107" s="8" t="n">
        <v>1103</v>
      </c>
      <c r="B1107" s="12"/>
      <c r="C1107" s="13"/>
      <c r="D1107" s="24"/>
      <c r="E1107" s="25"/>
      <c r="F1107" s="12"/>
      <c r="G1107" s="12"/>
      <c r="H1107" s="25"/>
      <c r="I1107" s="26" t="str">
        <f aca="false">IF(OR($B1107="",$C1107=""),"",$B1107&amp;" ("&amp;DAY($C1107)&amp;"."&amp;MONTH($C1107)&amp;"."&amp;YEAR($C1107)&amp;")")</f>
        <v/>
      </c>
      <c r="J1107" s="14" t="str">
        <f aca="false">IF($C1107="","",INT((Boshqaruv!$C$12-$C1107)/365.25))</f>
        <v/>
      </c>
      <c r="K1107" s="14" t="str">
        <f aca="false">IF($J1107="","",IF($J1107&lt;=14,"Ha","Yo'q"))</f>
        <v/>
      </c>
      <c r="L1107" s="13"/>
      <c r="M1107" s="13"/>
      <c r="N1107" s="14" t="str">
        <f aca="false">IF($B1107="","",IF(AND(OR($L1107="",$L1107&lt;=Boshqaruv!$C$12),OR($M1107="",$M1107&gt;Boshqaruv!$C$12)),"Ha",""))</f>
        <v/>
      </c>
      <c r="O1107" s="25"/>
      <c r="P1107" s="25"/>
      <c r="Q1107" s="12"/>
      <c r="R1107" s="13"/>
      <c r="S1107" s="13"/>
      <c r="T1107" s="14" t="str">
        <f aca="false">IF($B1107="","",IF(AND($P1107="Ha",$N1107="Ha",OR($R1107="",$R1107&lt;=Boshqaruv!$C$12),OR($S1107="",$S1107&gt;Boshqaruv!$C$12)),"Ha",""))</f>
        <v/>
      </c>
      <c r="U1107" s="13"/>
      <c r="V1107" s="12"/>
      <c r="W1107" s="14" t="str">
        <f aca="false">IF(OR($B1107="",$C1107=""),"",IF(COUNTIFS($B$5:$B$1804,$B1107,$C$5:$C$1804,$C1107)&gt;1,"Takror",""))</f>
        <v/>
      </c>
    </row>
    <row r="1108" customFormat="false" ht="15" hidden="false" customHeight="false" outlineLevel="0" collapsed="false">
      <c r="A1108" s="8" t="n">
        <v>1104</v>
      </c>
      <c r="B1108" s="12"/>
      <c r="C1108" s="13"/>
      <c r="D1108" s="24"/>
      <c r="E1108" s="25"/>
      <c r="F1108" s="12"/>
      <c r="G1108" s="12"/>
      <c r="H1108" s="25"/>
      <c r="I1108" s="26" t="str">
        <f aca="false">IF(OR($B1108="",$C1108=""),"",$B1108&amp;" ("&amp;DAY($C1108)&amp;"."&amp;MONTH($C1108)&amp;"."&amp;YEAR($C1108)&amp;")")</f>
        <v/>
      </c>
      <c r="J1108" s="14" t="str">
        <f aca="false">IF($C1108="","",INT((Boshqaruv!$C$12-$C1108)/365.25))</f>
        <v/>
      </c>
      <c r="K1108" s="14" t="str">
        <f aca="false">IF($J1108="","",IF($J1108&lt;=14,"Ha","Yo'q"))</f>
        <v/>
      </c>
      <c r="L1108" s="13"/>
      <c r="M1108" s="13"/>
      <c r="N1108" s="14" t="str">
        <f aca="false">IF($B1108="","",IF(AND(OR($L1108="",$L1108&lt;=Boshqaruv!$C$12),OR($M1108="",$M1108&gt;Boshqaruv!$C$12)),"Ha",""))</f>
        <v/>
      </c>
      <c r="O1108" s="25"/>
      <c r="P1108" s="25"/>
      <c r="Q1108" s="12"/>
      <c r="R1108" s="13"/>
      <c r="S1108" s="13"/>
      <c r="T1108" s="14" t="str">
        <f aca="false">IF($B1108="","",IF(AND($P1108="Ha",$N1108="Ha",OR($R1108="",$R1108&lt;=Boshqaruv!$C$12),OR($S1108="",$S1108&gt;Boshqaruv!$C$12)),"Ha",""))</f>
        <v/>
      </c>
      <c r="U1108" s="13"/>
      <c r="V1108" s="12"/>
      <c r="W1108" s="14" t="str">
        <f aca="false">IF(OR($B1108="",$C1108=""),"",IF(COUNTIFS($B$5:$B$1804,$B1108,$C$5:$C$1804,$C1108)&gt;1,"Takror",""))</f>
        <v/>
      </c>
    </row>
    <row r="1109" customFormat="false" ht="15" hidden="false" customHeight="false" outlineLevel="0" collapsed="false">
      <c r="A1109" s="8" t="n">
        <v>1105</v>
      </c>
      <c r="B1109" s="12"/>
      <c r="C1109" s="13"/>
      <c r="D1109" s="24"/>
      <c r="E1109" s="25"/>
      <c r="F1109" s="12"/>
      <c r="G1109" s="12"/>
      <c r="H1109" s="25"/>
      <c r="I1109" s="26" t="str">
        <f aca="false">IF(OR($B1109="",$C1109=""),"",$B1109&amp;" ("&amp;DAY($C1109)&amp;"."&amp;MONTH($C1109)&amp;"."&amp;YEAR($C1109)&amp;")")</f>
        <v/>
      </c>
      <c r="J1109" s="14" t="str">
        <f aca="false">IF($C1109="","",INT((Boshqaruv!$C$12-$C1109)/365.25))</f>
        <v/>
      </c>
      <c r="K1109" s="14" t="str">
        <f aca="false">IF($J1109="","",IF($J1109&lt;=14,"Ha","Yo'q"))</f>
        <v/>
      </c>
      <c r="L1109" s="13"/>
      <c r="M1109" s="13"/>
      <c r="N1109" s="14" t="str">
        <f aca="false">IF($B1109="","",IF(AND(OR($L1109="",$L1109&lt;=Boshqaruv!$C$12),OR($M1109="",$M1109&gt;Boshqaruv!$C$12)),"Ha",""))</f>
        <v/>
      </c>
      <c r="O1109" s="25"/>
      <c r="P1109" s="25"/>
      <c r="Q1109" s="12"/>
      <c r="R1109" s="13"/>
      <c r="S1109" s="13"/>
      <c r="T1109" s="14" t="str">
        <f aca="false">IF($B1109="","",IF(AND($P1109="Ha",$N1109="Ha",OR($R1109="",$R1109&lt;=Boshqaruv!$C$12),OR($S1109="",$S1109&gt;Boshqaruv!$C$12)),"Ha",""))</f>
        <v/>
      </c>
      <c r="U1109" s="13"/>
      <c r="V1109" s="12"/>
      <c r="W1109" s="14" t="str">
        <f aca="false">IF(OR($B1109="",$C1109=""),"",IF(COUNTIFS($B$5:$B$1804,$B1109,$C$5:$C$1804,$C1109)&gt;1,"Takror",""))</f>
        <v/>
      </c>
    </row>
    <row r="1110" customFormat="false" ht="15" hidden="false" customHeight="false" outlineLevel="0" collapsed="false">
      <c r="A1110" s="8" t="n">
        <v>1106</v>
      </c>
      <c r="B1110" s="12"/>
      <c r="C1110" s="13"/>
      <c r="D1110" s="24"/>
      <c r="E1110" s="25"/>
      <c r="F1110" s="12"/>
      <c r="G1110" s="12"/>
      <c r="H1110" s="25"/>
      <c r="I1110" s="26" t="str">
        <f aca="false">IF(OR($B1110="",$C1110=""),"",$B1110&amp;" ("&amp;DAY($C1110)&amp;"."&amp;MONTH($C1110)&amp;"."&amp;YEAR($C1110)&amp;")")</f>
        <v/>
      </c>
      <c r="J1110" s="14" t="str">
        <f aca="false">IF($C1110="","",INT((Boshqaruv!$C$12-$C1110)/365.25))</f>
        <v/>
      </c>
      <c r="K1110" s="14" t="str">
        <f aca="false">IF($J1110="","",IF($J1110&lt;=14,"Ha","Yo'q"))</f>
        <v/>
      </c>
      <c r="L1110" s="13"/>
      <c r="M1110" s="13"/>
      <c r="N1110" s="14" t="str">
        <f aca="false">IF($B1110="","",IF(AND(OR($L1110="",$L1110&lt;=Boshqaruv!$C$12),OR($M1110="",$M1110&gt;Boshqaruv!$C$12)),"Ha",""))</f>
        <v/>
      </c>
      <c r="O1110" s="25"/>
      <c r="P1110" s="25"/>
      <c r="Q1110" s="12"/>
      <c r="R1110" s="13"/>
      <c r="S1110" s="13"/>
      <c r="T1110" s="14" t="str">
        <f aca="false">IF($B1110="","",IF(AND($P1110="Ha",$N1110="Ha",OR($R1110="",$R1110&lt;=Boshqaruv!$C$12),OR($S1110="",$S1110&gt;Boshqaruv!$C$12)),"Ha",""))</f>
        <v/>
      </c>
      <c r="U1110" s="13"/>
      <c r="V1110" s="12"/>
      <c r="W1110" s="14" t="str">
        <f aca="false">IF(OR($B1110="",$C1110=""),"",IF(COUNTIFS($B$5:$B$1804,$B1110,$C$5:$C$1804,$C1110)&gt;1,"Takror",""))</f>
        <v/>
      </c>
    </row>
    <row r="1111" customFormat="false" ht="15" hidden="false" customHeight="false" outlineLevel="0" collapsed="false">
      <c r="A1111" s="8" t="n">
        <v>1107</v>
      </c>
      <c r="B1111" s="12"/>
      <c r="C1111" s="13"/>
      <c r="D1111" s="24"/>
      <c r="E1111" s="25"/>
      <c r="F1111" s="12"/>
      <c r="G1111" s="12"/>
      <c r="H1111" s="25"/>
      <c r="I1111" s="26" t="str">
        <f aca="false">IF(OR($B1111="",$C1111=""),"",$B1111&amp;" ("&amp;DAY($C1111)&amp;"."&amp;MONTH($C1111)&amp;"."&amp;YEAR($C1111)&amp;")")</f>
        <v/>
      </c>
      <c r="J1111" s="14" t="str">
        <f aca="false">IF($C1111="","",INT((Boshqaruv!$C$12-$C1111)/365.25))</f>
        <v/>
      </c>
      <c r="K1111" s="14" t="str">
        <f aca="false">IF($J1111="","",IF($J1111&lt;=14,"Ha","Yo'q"))</f>
        <v/>
      </c>
      <c r="L1111" s="13"/>
      <c r="M1111" s="13"/>
      <c r="N1111" s="14" t="str">
        <f aca="false">IF($B1111="","",IF(AND(OR($L1111="",$L1111&lt;=Boshqaruv!$C$12),OR($M1111="",$M1111&gt;Boshqaruv!$C$12)),"Ha",""))</f>
        <v/>
      </c>
      <c r="O1111" s="25"/>
      <c r="P1111" s="25"/>
      <c r="Q1111" s="12"/>
      <c r="R1111" s="13"/>
      <c r="S1111" s="13"/>
      <c r="T1111" s="14" t="str">
        <f aca="false">IF($B1111="","",IF(AND($P1111="Ha",$N1111="Ha",OR($R1111="",$R1111&lt;=Boshqaruv!$C$12),OR($S1111="",$S1111&gt;Boshqaruv!$C$12)),"Ha",""))</f>
        <v/>
      </c>
      <c r="U1111" s="13"/>
      <c r="V1111" s="12"/>
      <c r="W1111" s="14" t="str">
        <f aca="false">IF(OR($B1111="",$C1111=""),"",IF(COUNTIFS($B$5:$B$1804,$B1111,$C$5:$C$1804,$C1111)&gt;1,"Takror",""))</f>
        <v/>
      </c>
    </row>
    <row r="1112" customFormat="false" ht="15" hidden="false" customHeight="false" outlineLevel="0" collapsed="false">
      <c r="A1112" s="8" t="n">
        <v>1108</v>
      </c>
      <c r="B1112" s="12"/>
      <c r="C1112" s="13"/>
      <c r="D1112" s="24"/>
      <c r="E1112" s="25"/>
      <c r="F1112" s="12"/>
      <c r="G1112" s="12"/>
      <c r="H1112" s="25"/>
      <c r="I1112" s="26" t="str">
        <f aca="false">IF(OR($B1112="",$C1112=""),"",$B1112&amp;" ("&amp;DAY($C1112)&amp;"."&amp;MONTH($C1112)&amp;"."&amp;YEAR($C1112)&amp;")")</f>
        <v/>
      </c>
      <c r="J1112" s="14" t="str">
        <f aca="false">IF($C1112="","",INT((Boshqaruv!$C$12-$C1112)/365.25))</f>
        <v/>
      </c>
      <c r="K1112" s="14" t="str">
        <f aca="false">IF($J1112="","",IF($J1112&lt;=14,"Ha","Yo'q"))</f>
        <v/>
      </c>
      <c r="L1112" s="13"/>
      <c r="M1112" s="13"/>
      <c r="N1112" s="14" t="str">
        <f aca="false">IF($B1112="","",IF(AND(OR($L1112="",$L1112&lt;=Boshqaruv!$C$12),OR($M1112="",$M1112&gt;Boshqaruv!$C$12)),"Ha",""))</f>
        <v/>
      </c>
      <c r="O1112" s="25"/>
      <c r="P1112" s="25"/>
      <c r="Q1112" s="12"/>
      <c r="R1112" s="13"/>
      <c r="S1112" s="13"/>
      <c r="T1112" s="14" t="str">
        <f aca="false">IF($B1112="","",IF(AND($P1112="Ha",$N1112="Ha",OR($R1112="",$R1112&lt;=Boshqaruv!$C$12),OR($S1112="",$S1112&gt;Boshqaruv!$C$12)),"Ha",""))</f>
        <v/>
      </c>
      <c r="U1112" s="13"/>
      <c r="V1112" s="12"/>
      <c r="W1112" s="14" t="str">
        <f aca="false">IF(OR($B1112="",$C1112=""),"",IF(COUNTIFS($B$5:$B$1804,$B1112,$C$5:$C$1804,$C1112)&gt;1,"Takror",""))</f>
        <v/>
      </c>
    </row>
    <row r="1113" customFormat="false" ht="15" hidden="false" customHeight="false" outlineLevel="0" collapsed="false">
      <c r="A1113" s="8" t="n">
        <v>1109</v>
      </c>
      <c r="B1113" s="12"/>
      <c r="C1113" s="13"/>
      <c r="D1113" s="24"/>
      <c r="E1113" s="25"/>
      <c r="F1113" s="12"/>
      <c r="G1113" s="12"/>
      <c r="H1113" s="25"/>
      <c r="I1113" s="26" t="str">
        <f aca="false">IF(OR($B1113="",$C1113=""),"",$B1113&amp;" ("&amp;DAY($C1113)&amp;"."&amp;MONTH($C1113)&amp;"."&amp;YEAR($C1113)&amp;")")</f>
        <v/>
      </c>
      <c r="J1113" s="14" t="str">
        <f aca="false">IF($C1113="","",INT((Boshqaruv!$C$12-$C1113)/365.25))</f>
        <v/>
      </c>
      <c r="K1113" s="14" t="str">
        <f aca="false">IF($J1113="","",IF($J1113&lt;=14,"Ha","Yo'q"))</f>
        <v/>
      </c>
      <c r="L1113" s="13"/>
      <c r="M1113" s="13"/>
      <c r="N1113" s="14" t="str">
        <f aca="false">IF($B1113="","",IF(AND(OR($L1113="",$L1113&lt;=Boshqaruv!$C$12),OR($M1113="",$M1113&gt;Boshqaruv!$C$12)),"Ha",""))</f>
        <v/>
      </c>
      <c r="O1113" s="25"/>
      <c r="P1113" s="25"/>
      <c r="Q1113" s="12"/>
      <c r="R1113" s="13"/>
      <c r="S1113" s="13"/>
      <c r="T1113" s="14" t="str">
        <f aca="false">IF($B1113="","",IF(AND($P1113="Ha",$N1113="Ha",OR($R1113="",$R1113&lt;=Boshqaruv!$C$12),OR($S1113="",$S1113&gt;Boshqaruv!$C$12)),"Ha",""))</f>
        <v/>
      </c>
      <c r="U1113" s="13"/>
      <c r="V1113" s="12"/>
      <c r="W1113" s="14" t="str">
        <f aca="false">IF(OR($B1113="",$C1113=""),"",IF(COUNTIFS($B$5:$B$1804,$B1113,$C$5:$C$1804,$C1113)&gt;1,"Takror",""))</f>
        <v/>
      </c>
    </row>
    <row r="1114" customFormat="false" ht="15" hidden="false" customHeight="false" outlineLevel="0" collapsed="false">
      <c r="A1114" s="8" t="n">
        <v>1110</v>
      </c>
      <c r="B1114" s="12"/>
      <c r="C1114" s="13"/>
      <c r="D1114" s="24"/>
      <c r="E1114" s="25"/>
      <c r="F1114" s="12"/>
      <c r="G1114" s="12"/>
      <c r="H1114" s="25"/>
      <c r="I1114" s="26" t="str">
        <f aca="false">IF(OR($B1114="",$C1114=""),"",$B1114&amp;" ("&amp;DAY($C1114)&amp;"."&amp;MONTH($C1114)&amp;"."&amp;YEAR($C1114)&amp;")")</f>
        <v/>
      </c>
      <c r="J1114" s="14" t="str">
        <f aca="false">IF($C1114="","",INT((Boshqaruv!$C$12-$C1114)/365.25))</f>
        <v/>
      </c>
      <c r="K1114" s="14" t="str">
        <f aca="false">IF($J1114="","",IF($J1114&lt;=14,"Ha","Yo'q"))</f>
        <v/>
      </c>
      <c r="L1114" s="13"/>
      <c r="M1114" s="13"/>
      <c r="N1114" s="14" t="str">
        <f aca="false">IF($B1114="","",IF(AND(OR($L1114="",$L1114&lt;=Boshqaruv!$C$12),OR($M1114="",$M1114&gt;Boshqaruv!$C$12)),"Ha",""))</f>
        <v/>
      </c>
      <c r="O1114" s="25"/>
      <c r="P1114" s="25"/>
      <c r="Q1114" s="12"/>
      <c r="R1114" s="13"/>
      <c r="S1114" s="13"/>
      <c r="T1114" s="14" t="str">
        <f aca="false">IF($B1114="","",IF(AND($P1114="Ha",$N1114="Ha",OR($R1114="",$R1114&lt;=Boshqaruv!$C$12),OR($S1114="",$S1114&gt;Boshqaruv!$C$12)),"Ha",""))</f>
        <v/>
      </c>
      <c r="U1114" s="13"/>
      <c r="V1114" s="12"/>
      <c r="W1114" s="14" t="str">
        <f aca="false">IF(OR($B1114="",$C1114=""),"",IF(COUNTIFS($B$5:$B$1804,$B1114,$C$5:$C$1804,$C1114)&gt;1,"Takror",""))</f>
        <v/>
      </c>
    </row>
    <row r="1115" customFormat="false" ht="15" hidden="false" customHeight="false" outlineLevel="0" collapsed="false">
      <c r="A1115" s="8" t="n">
        <v>1111</v>
      </c>
      <c r="B1115" s="12"/>
      <c r="C1115" s="13"/>
      <c r="D1115" s="24"/>
      <c r="E1115" s="25"/>
      <c r="F1115" s="12"/>
      <c r="G1115" s="12"/>
      <c r="H1115" s="25"/>
      <c r="I1115" s="26" t="str">
        <f aca="false">IF(OR($B1115="",$C1115=""),"",$B1115&amp;" ("&amp;DAY($C1115)&amp;"."&amp;MONTH($C1115)&amp;"."&amp;YEAR($C1115)&amp;")")</f>
        <v/>
      </c>
      <c r="J1115" s="14" t="str">
        <f aca="false">IF($C1115="","",INT((Boshqaruv!$C$12-$C1115)/365.25))</f>
        <v/>
      </c>
      <c r="K1115" s="14" t="str">
        <f aca="false">IF($J1115="","",IF($J1115&lt;=14,"Ha","Yo'q"))</f>
        <v/>
      </c>
      <c r="L1115" s="13"/>
      <c r="M1115" s="13"/>
      <c r="N1115" s="14" t="str">
        <f aca="false">IF($B1115="","",IF(AND(OR($L1115="",$L1115&lt;=Boshqaruv!$C$12),OR($M1115="",$M1115&gt;Boshqaruv!$C$12)),"Ha",""))</f>
        <v/>
      </c>
      <c r="O1115" s="25"/>
      <c r="P1115" s="25"/>
      <c r="Q1115" s="12"/>
      <c r="R1115" s="13"/>
      <c r="S1115" s="13"/>
      <c r="T1115" s="14" t="str">
        <f aca="false">IF($B1115="","",IF(AND($P1115="Ha",$N1115="Ha",OR($R1115="",$R1115&lt;=Boshqaruv!$C$12),OR($S1115="",$S1115&gt;Boshqaruv!$C$12)),"Ha",""))</f>
        <v/>
      </c>
      <c r="U1115" s="13"/>
      <c r="V1115" s="12"/>
      <c r="W1115" s="14" t="str">
        <f aca="false">IF(OR($B1115="",$C1115=""),"",IF(COUNTIFS($B$5:$B$1804,$B1115,$C$5:$C$1804,$C1115)&gt;1,"Takror",""))</f>
        <v/>
      </c>
    </row>
    <row r="1116" customFormat="false" ht="15" hidden="false" customHeight="false" outlineLevel="0" collapsed="false">
      <c r="A1116" s="8" t="n">
        <v>1112</v>
      </c>
      <c r="B1116" s="12"/>
      <c r="C1116" s="13"/>
      <c r="D1116" s="24"/>
      <c r="E1116" s="25"/>
      <c r="F1116" s="12"/>
      <c r="G1116" s="12"/>
      <c r="H1116" s="25"/>
      <c r="I1116" s="26" t="str">
        <f aca="false">IF(OR($B1116="",$C1116=""),"",$B1116&amp;" ("&amp;DAY($C1116)&amp;"."&amp;MONTH($C1116)&amp;"."&amp;YEAR($C1116)&amp;")")</f>
        <v/>
      </c>
      <c r="J1116" s="14" t="str">
        <f aca="false">IF($C1116="","",INT((Boshqaruv!$C$12-$C1116)/365.25))</f>
        <v/>
      </c>
      <c r="K1116" s="14" t="str">
        <f aca="false">IF($J1116="","",IF($J1116&lt;=14,"Ha","Yo'q"))</f>
        <v/>
      </c>
      <c r="L1116" s="13"/>
      <c r="M1116" s="13"/>
      <c r="N1116" s="14" t="str">
        <f aca="false">IF($B1116="","",IF(AND(OR($L1116="",$L1116&lt;=Boshqaruv!$C$12),OR($M1116="",$M1116&gt;Boshqaruv!$C$12)),"Ha",""))</f>
        <v/>
      </c>
      <c r="O1116" s="25"/>
      <c r="P1116" s="25"/>
      <c r="Q1116" s="12"/>
      <c r="R1116" s="13"/>
      <c r="S1116" s="13"/>
      <c r="T1116" s="14" t="str">
        <f aca="false">IF($B1116="","",IF(AND($P1116="Ha",$N1116="Ha",OR($R1116="",$R1116&lt;=Boshqaruv!$C$12),OR($S1116="",$S1116&gt;Boshqaruv!$C$12)),"Ha",""))</f>
        <v/>
      </c>
      <c r="U1116" s="13"/>
      <c r="V1116" s="12"/>
      <c r="W1116" s="14" t="str">
        <f aca="false">IF(OR($B1116="",$C1116=""),"",IF(COUNTIFS($B$5:$B$1804,$B1116,$C$5:$C$1804,$C1116)&gt;1,"Takror",""))</f>
        <v/>
      </c>
    </row>
    <row r="1117" customFormat="false" ht="15" hidden="false" customHeight="false" outlineLevel="0" collapsed="false">
      <c r="A1117" s="8" t="n">
        <v>1113</v>
      </c>
      <c r="B1117" s="12"/>
      <c r="C1117" s="13"/>
      <c r="D1117" s="24"/>
      <c r="E1117" s="25"/>
      <c r="F1117" s="12"/>
      <c r="G1117" s="12"/>
      <c r="H1117" s="25"/>
      <c r="I1117" s="26" t="str">
        <f aca="false">IF(OR($B1117="",$C1117=""),"",$B1117&amp;" ("&amp;DAY($C1117)&amp;"."&amp;MONTH($C1117)&amp;"."&amp;YEAR($C1117)&amp;")")</f>
        <v/>
      </c>
      <c r="J1117" s="14" t="str">
        <f aca="false">IF($C1117="","",INT((Boshqaruv!$C$12-$C1117)/365.25))</f>
        <v/>
      </c>
      <c r="K1117" s="14" t="str">
        <f aca="false">IF($J1117="","",IF($J1117&lt;=14,"Ha","Yo'q"))</f>
        <v/>
      </c>
      <c r="L1117" s="13"/>
      <c r="M1117" s="13"/>
      <c r="N1117" s="14" t="str">
        <f aca="false">IF($B1117="","",IF(AND(OR($L1117="",$L1117&lt;=Boshqaruv!$C$12),OR($M1117="",$M1117&gt;Boshqaruv!$C$12)),"Ha",""))</f>
        <v/>
      </c>
      <c r="O1117" s="25"/>
      <c r="P1117" s="25"/>
      <c r="Q1117" s="12"/>
      <c r="R1117" s="13"/>
      <c r="S1117" s="13"/>
      <c r="T1117" s="14" t="str">
        <f aca="false">IF($B1117="","",IF(AND($P1117="Ha",$N1117="Ha",OR($R1117="",$R1117&lt;=Boshqaruv!$C$12),OR($S1117="",$S1117&gt;Boshqaruv!$C$12)),"Ha",""))</f>
        <v/>
      </c>
      <c r="U1117" s="13"/>
      <c r="V1117" s="12"/>
      <c r="W1117" s="14" t="str">
        <f aca="false">IF(OR($B1117="",$C1117=""),"",IF(COUNTIFS($B$5:$B$1804,$B1117,$C$5:$C$1804,$C1117)&gt;1,"Takror",""))</f>
        <v/>
      </c>
    </row>
    <row r="1118" customFormat="false" ht="15" hidden="false" customHeight="false" outlineLevel="0" collapsed="false">
      <c r="A1118" s="8" t="n">
        <v>1114</v>
      </c>
      <c r="B1118" s="12"/>
      <c r="C1118" s="13"/>
      <c r="D1118" s="24"/>
      <c r="E1118" s="25"/>
      <c r="F1118" s="12"/>
      <c r="G1118" s="12"/>
      <c r="H1118" s="25"/>
      <c r="I1118" s="26" t="str">
        <f aca="false">IF(OR($B1118="",$C1118=""),"",$B1118&amp;" ("&amp;DAY($C1118)&amp;"."&amp;MONTH($C1118)&amp;"."&amp;YEAR($C1118)&amp;")")</f>
        <v/>
      </c>
      <c r="J1118" s="14" t="str">
        <f aca="false">IF($C1118="","",INT((Boshqaruv!$C$12-$C1118)/365.25))</f>
        <v/>
      </c>
      <c r="K1118" s="14" t="str">
        <f aca="false">IF($J1118="","",IF($J1118&lt;=14,"Ha","Yo'q"))</f>
        <v/>
      </c>
      <c r="L1118" s="13"/>
      <c r="M1118" s="13"/>
      <c r="N1118" s="14" t="str">
        <f aca="false">IF($B1118="","",IF(AND(OR($L1118="",$L1118&lt;=Boshqaruv!$C$12),OR($M1118="",$M1118&gt;Boshqaruv!$C$12)),"Ha",""))</f>
        <v/>
      </c>
      <c r="O1118" s="25"/>
      <c r="P1118" s="25"/>
      <c r="Q1118" s="12"/>
      <c r="R1118" s="13"/>
      <c r="S1118" s="13"/>
      <c r="T1118" s="14" t="str">
        <f aca="false">IF($B1118="","",IF(AND($P1118="Ha",$N1118="Ha",OR($R1118="",$R1118&lt;=Boshqaruv!$C$12),OR($S1118="",$S1118&gt;Boshqaruv!$C$12)),"Ha",""))</f>
        <v/>
      </c>
      <c r="U1118" s="13"/>
      <c r="V1118" s="12"/>
      <c r="W1118" s="14" t="str">
        <f aca="false">IF(OR($B1118="",$C1118=""),"",IF(COUNTIFS($B$5:$B$1804,$B1118,$C$5:$C$1804,$C1118)&gt;1,"Takror",""))</f>
        <v/>
      </c>
    </row>
    <row r="1119" customFormat="false" ht="15" hidden="false" customHeight="false" outlineLevel="0" collapsed="false">
      <c r="A1119" s="8" t="n">
        <v>1115</v>
      </c>
      <c r="B1119" s="12"/>
      <c r="C1119" s="13"/>
      <c r="D1119" s="24"/>
      <c r="E1119" s="25"/>
      <c r="F1119" s="12"/>
      <c r="G1119" s="12"/>
      <c r="H1119" s="25"/>
      <c r="I1119" s="26" t="str">
        <f aca="false">IF(OR($B1119="",$C1119=""),"",$B1119&amp;" ("&amp;DAY($C1119)&amp;"."&amp;MONTH($C1119)&amp;"."&amp;YEAR($C1119)&amp;")")</f>
        <v/>
      </c>
      <c r="J1119" s="14" t="str">
        <f aca="false">IF($C1119="","",INT((Boshqaruv!$C$12-$C1119)/365.25))</f>
        <v/>
      </c>
      <c r="K1119" s="14" t="str">
        <f aca="false">IF($J1119="","",IF($J1119&lt;=14,"Ha","Yo'q"))</f>
        <v/>
      </c>
      <c r="L1119" s="13"/>
      <c r="M1119" s="13"/>
      <c r="N1119" s="14" t="str">
        <f aca="false">IF($B1119="","",IF(AND(OR($L1119="",$L1119&lt;=Boshqaruv!$C$12),OR($M1119="",$M1119&gt;Boshqaruv!$C$12)),"Ha",""))</f>
        <v/>
      </c>
      <c r="O1119" s="25"/>
      <c r="P1119" s="25"/>
      <c r="Q1119" s="12"/>
      <c r="R1119" s="13"/>
      <c r="S1119" s="13"/>
      <c r="T1119" s="14" t="str">
        <f aca="false">IF($B1119="","",IF(AND($P1119="Ha",$N1119="Ha",OR($R1119="",$R1119&lt;=Boshqaruv!$C$12),OR($S1119="",$S1119&gt;Boshqaruv!$C$12)),"Ha",""))</f>
        <v/>
      </c>
      <c r="U1119" s="13"/>
      <c r="V1119" s="12"/>
      <c r="W1119" s="14" t="str">
        <f aca="false">IF(OR($B1119="",$C1119=""),"",IF(COUNTIFS($B$5:$B$1804,$B1119,$C$5:$C$1804,$C1119)&gt;1,"Takror",""))</f>
        <v/>
      </c>
    </row>
    <row r="1120" customFormat="false" ht="15" hidden="false" customHeight="false" outlineLevel="0" collapsed="false">
      <c r="A1120" s="8" t="n">
        <v>1116</v>
      </c>
      <c r="B1120" s="12"/>
      <c r="C1120" s="13"/>
      <c r="D1120" s="24"/>
      <c r="E1120" s="25"/>
      <c r="F1120" s="12"/>
      <c r="G1120" s="12"/>
      <c r="H1120" s="25"/>
      <c r="I1120" s="26" t="str">
        <f aca="false">IF(OR($B1120="",$C1120=""),"",$B1120&amp;" ("&amp;DAY($C1120)&amp;"."&amp;MONTH($C1120)&amp;"."&amp;YEAR($C1120)&amp;")")</f>
        <v/>
      </c>
      <c r="J1120" s="14" t="str">
        <f aca="false">IF($C1120="","",INT((Boshqaruv!$C$12-$C1120)/365.25))</f>
        <v/>
      </c>
      <c r="K1120" s="14" t="str">
        <f aca="false">IF($J1120="","",IF($J1120&lt;=14,"Ha","Yo'q"))</f>
        <v/>
      </c>
      <c r="L1120" s="13"/>
      <c r="M1120" s="13"/>
      <c r="N1120" s="14" t="str">
        <f aca="false">IF($B1120="","",IF(AND(OR($L1120="",$L1120&lt;=Boshqaruv!$C$12),OR($M1120="",$M1120&gt;Boshqaruv!$C$12)),"Ha",""))</f>
        <v/>
      </c>
      <c r="O1120" s="25"/>
      <c r="P1120" s="25"/>
      <c r="Q1120" s="12"/>
      <c r="R1120" s="13"/>
      <c r="S1120" s="13"/>
      <c r="T1120" s="14" t="str">
        <f aca="false">IF($B1120="","",IF(AND($P1120="Ha",$N1120="Ha",OR($R1120="",$R1120&lt;=Boshqaruv!$C$12),OR($S1120="",$S1120&gt;Boshqaruv!$C$12)),"Ha",""))</f>
        <v/>
      </c>
      <c r="U1120" s="13"/>
      <c r="V1120" s="12"/>
      <c r="W1120" s="14" t="str">
        <f aca="false">IF(OR($B1120="",$C1120=""),"",IF(COUNTIFS($B$5:$B$1804,$B1120,$C$5:$C$1804,$C1120)&gt;1,"Takror",""))</f>
        <v/>
      </c>
    </row>
    <row r="1121" customFormat="false" ht="15" hidden="false" customHeight="false" outlineLevel="0" collapsed="false">
      <c r="A1121" s="8" t="n">
        <v>1117</v>
      </c>
      <c r="B1121" s="12"/>
      <c r="C1121" s="13"/>
      <c r="D1121" s="24"/>
      <c r="E1121" s="25"/>
      <c r="F1121" s="12"/>
      <c r="G1121" s="12"/>
      <c r="H1121" s="25"/>
      <c r="I1121" s="26" t="str">
        <f aca="false">IF(OR($B1121="",$C1121=""),"",$B1121&amp;" ("&amp;DAY($C1121)&amp;"."&amp;MONTH($C1121)&amp;"."&amp;YEAR($C1121)&amp;")")</f>
        <v/>
      </c>
      <c r="J1121" s="14" t="str">
        <f aca="false">IF($C1121="","",INT((Boshqaruv!$C$12-$C1121)/365.25))</f>
        <v/>
      </c>
      <c r="K1121" s="14" t="str">
        <f aca="false">IF($J1121="","",IF($J1121&lt;=14,"Ha","Yo'q"))</f>
        <v/>
      </c>
      <c r="L1121" s="13"/>
      <c r="M1121" s="13"/>
      <c r="N1121" s="14" t="str">
        <f aca="false">IF($B1121="","",IF(AND(OR($L1121="",$L1121&lt;=Boshqaruv!$C$12),OR($M1121="",$M1121&gt;Boshqaruv!$C$12)),"Ha",""))</f>
        <v/>
      </c>
      <c r="O1121" s="25"/>
      <c r="P1121" s="25"/>
      <c r="Q1121" s="12"/>
      <c r="R1121" s="13"/>
      <c r="S1121" s="13"/>
      <c r="T1121" s="14" t="str">
        <f aca="false">IF($B1121="","",IF(AND($P1121="Ha",$N1121="Ha",OR($R1121="",$R1121&lt;=Boshqaruv!$C$12),OR($S1121="",$S1121&gt;Boshqaruv!$C$12)),"Ha",""))</f>
        <v/>
      </c>
      <c r="U1121" s="13"/>
      <c r="V1121" s="12"/>
      <c r="W1121" s="14" t="str">
        <f aca="false">IF(OR($B1121="",$C1121=""),"",IF(COUNTIFS($B$5:$B$1804,$B1121,$C$5:$C$1804,$C1121)&gt;1,"Takror",""))</f>
        <v/>
      </c>
    </row>
    <row r="1122" customFormat="false" ht="15" hidden="false" customHeight="false" outlineLevel="0" collapsed="false">
      <c r="A1122" s="8" t="n">
        <v>1118</v>
      </c>
      <c r="B1122" s="12"/>
      <c r="C1122" s="13"/>
      <c r="D1122" s="24"/>
      <c r="E1122" s="25"/>
      <c r="F1122" s="12"/>
      <c r="G1122" s="12"/>
      <c r="H1122" s="25"/>
      <c r="I1122" s="26" t="str">
        <f aca="false">IF(OR($B1122="",$C1122=""),"",$B1122&amp;" ("&amp;DAY($C1122)&amp;"."&amp;MONTH($C1122)&amp;"."&amp;YEAR($C1122)&amp;")")</f>
        <v/>
      </c>
      <c r="J1122" s="14" t="str">
        <f aca="false">IF($C1122="","",INT((Boshqaruv!$C$12-$C1122)/365.25))</f>
        <v/>
      </c>
      <c r="K1122" s="14" t="str">
        <f aca="false">IF($J1122="","",IF($J1122&lt;=14,"Ha","Yo'q"))</f>
        <v/>
      </c>
      <c r="L1122" s="13"/>
      <c r="M1122" s="13"/>
      <c r="N1122" s="14" t="str">
        <f aca="false">IF($B1122="","",IF(AND(OR($L1122="",$L1122&lt;=Boshqaruv!$C$12),OR($M1122="",$M1122&gt;Boshqaruv!$C$12)),"Ha",""))</f>
        <v/>
      </c>
      <c r="O1122" s="25"/>
      <c r="P1122" s="25"/>
      <c r="Q1122" s="12"/>
      <c r="R1122" s="13"/>
      <c r="S1122" s="13"/>
      <c r="T1122" s="14" t="str">
        <f aca="false">IF($B1122="","",IF(AND($P1122="Ha",$N1122="Ha",OR($R1122="",$R1122&lt;=Boshqaruv!$C$12),OR($S1122="",$S1122&gt;Boshqaruv!$C$12)),"Ha",""))</f>
        <v/>
      </c>
      <c r="U1122" s="13"/>
      <c r="V1122" s="12"/>
      <c r="W1122" s="14" t="str">
        <f aca="false">IF(OR($B1122="",$C1122=""),"",IF(COUNTIFS($B$5:$B$1804,$B1122,$C$5:$C$1804,$C1122)&gt;1,"Takror",""))</f>
        <v/>
      </c>
    </row>
    <row r="1123" customFormat="false" ht="15" hidden="false" customHeight="false" outlineLevel="0" collapsed="false">
      <c r="A1123" s="8" t="n">
        <v>1119</v>
      </c>
      <c r="B1123" s="12"/>
      <c r="C1123" s="13"/>
      <c r="D1123" s="24"/>
      <c r="E1123" s="25"/>
      <c r="F1123" s="12"/>
      <c r="G1123" s="12"/>
      <c r="H1123" s="25"/>
      <c r="I1123" s="26" t="str">
        <f aca="false">IF(OR($B1123="",$C1123=""),"",$B1123&amp;" ("&amp;DAY($C1123)&amp;"."&amp;MONTH($C1123)&amp;"."&amp;YEAR($C1123)&amp;")")</f>
        <v/>
      </c>
      <c r="J1123" s="14" t="str">
        <f aca="false">IF($C1123="","",INT((Boshqaruv!$C$12-$C1123)/365.25))</f>
        <v/>
      </c>
      <c r="K1123" s="14" t="str">
        <f aca="false">IF($J1123="","",IF($J1123&lt;=14,"Ha","Yo'q"))</f>
        <v/>
      </c>
      <c r="L1123" s="13"/>
      <c r="M1123" s="13"/>
      <c r="N1123" s="14" t="str">
        <f aca="false">IF($B1123="","",IF(AND(OR($L1123="",$L1123&lt;=Boshqaruv!$C$12),OR($M1123="",$M1123&gt;Boshqaruv!$C$12)),"Ha",""))</f>
        <v/>
      </c>
      <c r="O1123" s="25"/>
      <c r="P1123" s="25"/>
      <c r="Q1123" s="12"/>
      <c r="R1123" s="13"/>
      <c r="S1123" s="13"/>
      <c r="T1123" s="14" t="str">
        <f aca="false">IF($B1123="","",IF(AND($P1123="Ha",$N1123="Ha",OR($R1123="",$R1123&lt;=Boshqaruv!$C$12),OR($S1123="",$S1123&gt;Boshqaruv!$C$12)),"Ha",""))</f>
        <v/>
      </c>
      <c r="U1123" s="13"/>
      <c r="V1123" s="12"/>
      <c r="W1123" s="14" t="str">
        <f aca="false">IF(OR($B1123="",$C1123=""),"",IF(COUNTIFS($B$5:$B$1804,$B1123,$C$5:$C$1804,$C1123)&gt;1,"Takror",""))</f>
        <v/>
      </c>
    </row>
    <row r="1124" customFormat="false" ht="15" hidden="false" customHeight="false" outlineLevel="0" collapsed="false">
      <c r="A1124" s="8" t="n">
        <v>1120</v>
      </c>
      <c r="B1124" s="12"/>
      <c r="C1124" s="13"/>
      <c r="D1124" s="24"/>
      <c r="E1124" s="25"/>
      <c r="F1124" s="12"/>
      <c r="G1124" s="12"/>
      <c r="H1124" s="25"/>
      <c r="I1124" s="26" t="str">
        <f aca="false">IF(OR($B1124="",$C1124=""),"",$B1124&amp;" ("&amp;DAY($C1124)&amp;"."&amp;MONTH($C1124)&amp;"."&amp;YEAR($C1124)&amp;")")</f>
        <v/>
      </c>
      <c r="J1124" s="14" t="str">
        <f aca="false">IF($C1124="","",INT((Boshqaruv!$C$12-$C1124)/365.25))</f>
        <v/>
      </c>
      <c r="K1124" s="14" t="str">
        <f aca="false">IF($J1124="","",IF($J1124&lt;=14,"Ha","Yo'q"))</f>
        <v/>
      </c>
      <c r="L1124" s="13"/>
      <c r="M1124" s="13"/>
      <c r="N1124" s="14" t="str">
        <f aca="false">IF($B1124="","",IF(AND(OR($L1124="",$L1124&lt;=Boshqaruv!$C$12),OR($M1124="",$M1124&gt;Boshqaruv!$C$12)),"Ha",""))</f>
        <v/>
      </c>
      <c r="O1124" s="25"/>
      <c r="P1124" s="25"/>
      <c r="Q1124" s="12"/>
      <c r="R1124" s="13"/>
      <c r="S1124" s="13"/>
      <c r="T1124" s="14" t="str">
        <f aca="false">IF($B1124="","",IF(AND($P1124="Ha",$N1124="Ha",OR($R1124="",$R1124&lt;=Boshqaruv!$C$12),OR($S1124="",$S1124&gt;Boshqaruv!$C$12)),"Ha",""))</f>
        <v/>
      </c>
      <c r="U1124" s="13"/>
      <c r="V1124" s="12"/>
      <c r="W1124" s="14" t="str">
        <f aca="false">IF(OR($B1124="",$C1124=""),"",IF(COUNTIFS($B$5:$B$1804,$B1124,$C$5:$C$1804,$C1124)&gt;1,"Takror",""))</f>
        <v/>
      </c>
    </row>
    <row r="1125" customFormat="false" ht="15" hidden="false" customHeight="false" outlineLevel="0" collapsed="false">
      <c r="A1125" s="8" t="n">
        <v>1121</v>
      </c>
      <c r="B1125" s="12"/>
      <c r="C1125" s="13"/>
      <c r="D1125" s="24"/>
      <c r="E1125" s="25"/>
      <c r="F1125" s="12"/>
      <c r="G1125" s="12"/>
      <c r="H1125" s="25"/>
      <c r="I1125" s="26" t="str">
        <f aca="false">IF(OR($B1125="",$C1125=""),"",$B1125&amp;" ("&amp;DAY($C1125)&amp;"."&amp;MONTH($C1125)&amp;"."&amp;YEAR($C1125)&amp;")")</f>
        <v/>
      </c>
      <c r="J1125" s="14" t="str">
        <f aca="false">IF($C1125="","",INT((Boshqaruv!$C$12-$C1125)/365.25))</f>
        <v/>
      </c>
      <c r="K1125" s="14" t="str">
        <f aca="false">IF($J1125="","",IF($J1125&lt;=14,"Ha","Yo'q"))</f>
        <v/>
      </c>
      <c r="L1125" s="13"/>
      <c r="M1125" s="13"/>
      <c r="N1125" s="14" t="str">
        <f aca="false">IF($B1125="","",IF(AND(OR($L1125="",$L1125&lt;=Boshqaruv!$C$12),OR($M1125="",$M1125&gt;Boshqaruv!$C$12)),"Ha",""))</f>
        <v/>
      </c>
      <c r="O1125" s="25"/>
      <c r="P1125" s="25"/>
      <c r="Q1125" s="12"/>
      <c r="R1125" s="13"/>
      <c r="S1125" s="13"/>
      <c r="T1125" s="14" t="str">
        <f aca="false">IF($B1125="","",IF(AND($P1125="Ha",$N1125="Ha",OR($R1125="",$R1125&lt;=Boshqaruv!$C$12),OR($S1125="",$S1125&gt;Boshqaruv!$C$12)),"Ha",""))</f>
        <v/>
      </c>
      <c r="U1125" s="13"/>
      <c r="V1125" s="12"/>
      <c r="W1125" s="14" t="str">
        <f aca="false">IF(OR($B1125="",$C1125=""),"",IF(COUNTIFS($B$5:$B$1804,$B1125,$C$5:$C$1804,$C1125)&gt;1,"Takror",""))</f>
        <v/>
      </c>
    </row>
    <row r="1126" customFormat="false" ht="15" hidden="false" customHeight="false" outlineLevel="0" collapsed="false">
      <c r="A1126" s="8" t="n">
        <v>1122</v>
      </c>
      <c r="B1126" s="12"/>
      <c r="C1126" s="13"/>
      <c r="D1126" s="24"/>
      <c r="E1126" s="25"/>
      <c r="F1126" s="12"/>
      <c r="G1126" s="12"/>
      <c r="H1126" s="25"/>
      <c r="I1126" s="26" t="str">
        <f aca="false">IF(OR($B1126="",$C1126=""),"",$B1126&amp;" ("&amp;DAY($C1126)&amp;"."&amp;MONTH($C1126)&amp;"."&amp;YEAR($C1126)&amp;")")</f>
        <v/>
      </c>
      <c r="J1126" s="14" t="str">
        <f aca="false">IF($C1126="","",INT((Boshqaruv!$C$12-$C1126)/365.25))</f>
        <v/>
      </c>
      <c r="K1126" s="14" t="str">
        <f aca="false">IF($J1126="","",IF($J1126&lt;=14,"Ha","Yo'q"))</f>
        <v/>
      </c>
      <c r="L1126" s="13"/>
      <c r="M1126" s="13"/>
      <c r="N1126" s="14" t="str">
        <f aca="false">IF($B1126="","",IF(AND(OR($L1126="",$L1126&lt;=Boshqaruv!$C$12),OR($M1126="",$M1126&gt;Boshqaruv!$C$12)),"Ha",""))</f>
        <v/>
      </c>
      <c r="O1126" s="25"/>
      <c r="P1126" s="25"/>
      <c r="Q1126" s="12"/>
      <c r="R1126" s="13"/>
      <c r="S1126" s="13"/>
      <c r="T1126" s="14" t="str">
        <f aca="false">IF($B1126="","",IF(AND($P1126="Ha",$N1126="Ha",OR($R1126="",$R1126&lt;=Boshqaruv!$C$12),OR($S1126="",$S1126&gt;Boshqaruv!$C$12)),"Ha",""))</f>
        <v/>
      </c>
      <c r="U1126" s="13"/>
      <c r="V1126" s="12"/>
      <c r="W1126" s="14" t="str">
        <f aca="false">IF(OR($B1126="",$C1126=""),"",IF(COUNTIFS($B$5:$B$1804,$B1126,$C$5:$C$1804,$C1126)&gt;1,"Takror",""))</f>
        <v/>
      </c>
    </row>
    <row r="1127" customFormat="false" ht="15" hidden="false" customHeight="false" outlineLevel="0" collapsed="false">
      <c r="A1127" s="8" t="n">
        <v>1123</v>
      </c>
      <c r="B1127" s="12"/>
      <c r="C1127" s="13"/>
      <c r="D1127" s="24"/>
      <c r="E1127" s="25"/>
      <c r="F1127" s="12"/>
      <c r="G1127" s="12"/>
      <c r="H1127" s="25"/>
      <c r="I1127" s="26" t="str">
        <f aca="false">IF(OR($B1127="",$C1127=""),"",$B1127&amp;" ("&amp;DAY($C1127)&amp;"."&amp;MONTH($C1127)&amp;"."&amp;YEAR($C1127)&amp;")")</f>
        <v/>
      </c>
      <c r="J1127" s="14" t="str">
        <f aca="false">IF($C1127="","",INT((Boshqaruv!$C$12-$C1127)/365.25))</f>
        <v/>
      </c>
      <c r="K1127" s="14" t="str">
        <f aca="false">IF($J1127="","",IF($J1127&lt;=14,"Ha","Yo'q"))</f>
        <v/>
      </c>
      <c r="L1127" s="13"/>
      <c r="M1127" s="13"/>
      <c r="N1127" s="14" t="str">
        <f aca="false">IF($B1127="","",IF(AND(OR($L1127="",$L1127&lt;=Boshqaruv!$C$12),OR($M1127="",$M1127&gt;Boshqaruv!$C$12)),"Ha",""))</f>
        <v/>
      </c>
      <c r="O1127" s="25"/>
      <c r="P1127" s="25"/>
      <c r="Q1127" s="12"/>
      <c r="R1127" s="13"/>
      <c r="S1127" s="13"/>
      <c r="T1127" s="14" t="str">
        <f aca="false">IF($B1127="","",IF(AND($P1127="Ha",$N1127="Ha",OR($R1127="",$R1127&lt;=Boshqaruv!$C$12),OR($S1127="",$S1127&gt;Boshqaruv!$C$12)),"Ha",""))</f>
        <v/>
      </c>
      <c r="U1127" s="13"/>
      <c r="V1127" s="12"/>
      <c r="W1127" s="14" t="str">
        <f aca="false">IF(OR($B1127="",$C1127=""),"",IF(COUNTIFS($B$5:$B$1804,$B1127,$C$5:$C$1804,$C1127)&gt;1,"Takror",""))</f>
        <v/>
      </c>
    </row>
    <row r="1128" customFormat="false" ht="15" hidden="false" customHeight="false" outlineLevel="0" collapsed="false">
      <c r="A1128" s="8" t="n">
        <v>1124</v>
      </c>
      <c r="B1128" s="12"/>
      <c r="C1128" s="13"/>
      <c r="D1128" s="24"/>
      <c r="E1128" s="25"/>
      <c r="F1128" s="12"/>
      <c r="G1128" s="12"/>
      <c r="H1128" s="25"/>
      <c r="I1128" s="26" t="str">
        <f aca="false">IF(OR($B1128="",$C1128=""),"",$B1128&amp;" ("&amp;DAY($C1128)&amp;"."&amp;MONTH($C1128)&amp;"."&amp;YEAR($C1128)&amp;")")</f>
        <v/>
      </c>
      <c r="J1128" s="14" t="str">
        <f aca="false">IF($C1128="","",INT((Boshqaruv!$C$12-$C1128)/365.25))</f>
        <v/>
      </c>
      <c r="K1128" s="14" t="str">
        <f aca="false">IF($J1128="","",IF($J1128&lt;=14,"Ha","Yo'q"))</f>
        <v/>
      </c>
      <c r="L1128" s="13"/>
      <c r="M1128" s="13"/>
      <c r="N1128" s="14" t="str">
        <f aca="false">IF($B1128="","",IF(AND(OR($L1128="",$L1128&lt;=Boshqaruv!$C$12),OR($M1128="",$M1128&gt;Boshqaruv!$C$12)),"Ha",""))</f>
        <v/>
      </c>
      <c r="O1128" s="25"/>
      <c r="P1128" s="25"/>
      <c r="Q1128" s="12"/>
      <c r="R1128" s="13"/>
      <c r="S1128" s="13"/>
      <c r="T1128" s="14" t="str">
        <f aca="false">IF($B1128="","",IF(AND($P1128="Ha",$N1128="Ha",OR($R1128="",$R1128&lt;=Boshqaruv!$C$12),OR($S1128="",$S1128&gt;Boshqaruv!$C$12)),"Ha",""))</f>
        <v/>
      </c>
      <c r="U1128" s="13"/>
      <c r="V1128" s="12"/>
      <c r="W1128" s="14" t="str">
        <f aca="false">IF(OR($B1128="",$C1128=""),"",IF(COUNTIFS($B$5:$B$1804,$B1128,$C$5:$C$1804,$C1128)&gt;1,"Takror",""))</f>
        <v/>
      </c>
    </row>
    <row r="1129" customFormat="false" ht="15" hidden="false" customHeight="false" outlineLevel="0" collapsed="false">
      <c r="A1129" s="8" t="n">
        <v>1125</v>
      </c>
      <c r="B1129" s="12"/>
      <c r="C1129" s="13"/>
      <c r="D1129" s="24"/>
      <c r="E1129" s="25"/>
      <c r="F1129" s="12"/>
      <c r="G1129" s="12"/>
      <c r="H1129" s="25"/>
      <c r="I1129" s="26" t="str">
        <f aca="false">IF(OR($B1129="",$C1129=""),"",$B1129&amp;" ("&amp;DAY($C1129)&amp;"."&amp;MONTH($C1129)&amp;"."&amp;YEAR($C1129)&amp;")")</f>
        <v/>
      </c>
      <c r="J1129" s="14" t="str">
        <f aca="false">IF($C1129="","",INT((Boshqaruv!$C$12-$C1129)/365.25))</f>
        <v/>
      </c>
      <c r="K1129" s="14" t="str">
        <f aca="false">IF($J1129="","",IF($J1129&lt;=14,"Ha","Yo'q"))</f>
        <v/>
      </c>
      <c r="L1129" s="13"/>
      <c r="M1129" s="13"/>
      <c r="N1129" s="14" t="str">
        <f aca="false">IF($B1129="","",IF(AND(OR($L1129="",$L1129&lt;=Boshqaruv!$C$12),OR($M1129="",$M1129&gt;Boshqaruv!$C$12)),"Ha",""))</f>
        <v/>
      </c>
      <c r="O1129" s="25"/>
      <c r="P1129" s="25"/>
      <c r="Q1129" s="12"/>
      <c r="R1129" s="13"/>
      <c r="S1129" s="13"/>
      <c r="T1129" s="14" t="str">
        <f aca="false">IF($B1129="","",IF(AND($P1129="Ha",$N1129="Ha",OR($R1129="",$R1129&lt;=Boshqaruv!$C$12),OR($S1129="",$S1129&gt;Boshqaruv!$C$12)),"Ha",""))</f>
        <v/>
      </c>
      <c r="U1129" s="13"/>
      <c r="V1129" s="12"/>
      <c r="W1129" s="14" t="str">
        <f aca="false">IF(OR($B1129="",$C1129=""),"",IF(COUNTIFS($B$5:$B$1804,$B1129,$C$5:$C$1804,$C1129)&gt;1,"Takror",""))</f>
        <v/>
      </c>
    </row>
    <row r="1130" customFormat="false" ht="15" hidden="false" customHeight="false" outlineLevel="0" collapsed="false">
      <c r="A1130" s="8" t="n">
        <v>1126</v>
      </c>
      <c r="B1130" s="12"/>
      <c r="C1130" s="13"/>
      <c r="D1130" s="24"/>
      <c r="E1130" s="25"/>
      <c r="F1130" s="12"/>
      <c r="G1130" s="12"/>
      <c r="H1130" s="25"/>
      <c r="I1130" s="26" t="str">
        <f aca="false">IF(OR($B1130="",$C1130=""),"",$B1130&amp;" ("&amp;DAY($C1130)&amp;"."&amp;MONTH($C1130)&amp;"."&amp;YEAR($C1130)&amp;")")</f>
        <v/>
      </c>
      <c r="J1130" s="14" t="str">
        <f aca="false">IF($C1130="","",INT((Boshqaruv!$C$12-$C1130)/365.25))</f>
        <v/>
      </c>
      <c r="K1130" s="14" t="str">
        <f aca="false">IF($J1130="","",IF($J1130&lt;=14,"Ha","Yo'q"))</f>
        <v/>
      </c>
      <c r="L1130" s="13"/>
      <c r="M1130" s="13"/>
      <c r="N1130" s="14" t="str">
        <f aca="false">IF($B1130="","",IF(AND(OR($L1130="",$L1130&lt;=Boshqaruv!$C$12),OR($M1130="",$M1130&gt;Boshqaruv!$C$12)),"Ha",""))</f>
        <v/>
      </c>
      <c r="O1130" s="25"/>
      <c r="P1130" s="25"/>
      <c r="Q1130" s="12"/>
      <c r="R1130" s="13"/>
      <c r="S1130" s="13"/>
      <c r="T1130" s="14" t="str">
        <f aca="false">IF($B1130="","",IF(AND($P1130="Ha",$N1130="Ha",OR($R1130="",$R1130&lt;=Boshqaruv!$C$12),OR($S1130="",$S1130&gt;Boshqaruv!$C$12)),"Ha",""))</f>
        <v/>
      </c>
      <c r="U1130" s="13"/>
      <c r="V1130" s="12"/>
      <c r="W1130" s="14" t="str">
        <f aca="false">IF(OR($B1130="",$C1130=""),"",IF(COUNTIFS($B$5:$B$1804,$B1130,$C$5:$C$1804,$C1130)&gt;1,"Takror",""))</f>
        <v/>
      </c>
    </row>
    <row r="1131" customFormat="false" ht="15" hidden="false" customHeight="false" outlineLevel="0" collapsed="false">
      <c r="A1131" s="8" t="n">
        <v>1127</v>
      </c>
      <c r="B1131" s="12"/>
      <c r="C1131" s="13"/>
      <c r="D1131" s="24"/>
      <c r="E1131" s="25"/>
      <c r="F1131" s="12"/>
      <c r="G1131" s="12"/>
      <c r="H1131" s="25"/>
      <c r="I1131" s="26" t="str">
        <f aca="false">IF(OR($B1131="",$C1131=""),"",$B1131&amp;" ("&amp;DAY($C1131)&amp;"."&amp;MONTH($C1131)&amp;"."&amp;YEAR($C1131)&amp;")")</f>
        <v/>
      </c>
      <c r="J1131" s="14" t="str">
        <f aca="false">IF($C1131="","",INT((Boshqaruv!$C$12-$C1131)/365.25))</f>
        <v/>
      </c>
      <c r="K1131" s="14" t="str">
        <f aca="false">IF($J1131="","",IF($J1131&lt;=14,"Ha","Yo'q"))</f>
        <v/>
      </c>
      <c r="L1131" s="13"/>
      <c r="M1131" s="13"/>
      <c r="N1131" s="14" t="str">
        <f aca="false">IF($B1131="","",IF(AND(OR($L1131="",$L1131&lt;=Boshqaruv!$C$12),OR($M1131="",$M1131&gt;Boshqaruv!$C$12)),"Ha",""))</f>
        <v/>
      </c>
      <c r="O1131" s="25"/>
      <c r="P1131" s="25"/>
      <c r="Q1131" s="12"/>
      <c r="R1131" s="13"/>
      <c r="S1131" s="13"/>
      <c r="T1131" s="14" t="str">
        <f aca="false">IF($B1131="","",IF(AND($P1131="Ha",$N1131="Ha",OR($R1131="",$R1131&lt;=Boshqaruv!$C$12),OR($S1131="",$S1131&gt;Boshqaruv!$C$12)),"Ha",""))</f>
        <v/>
      </c>
      <c r="U1131" s="13"/>
      <c r="V1131" s="12"/>
      <c r="W1131" s="14" t="str">
        <f aca="false">IF(OR($B1131="",$C1131=""),"",IF(COUNTIFS($B$5:$B$1804,$B1131,$C$5:$C$1804,$C1131)&gt;1,"Takror",""))</f>
        <v/>
      </c>
    </row>
    <row r="1132" customFormat="false" ht="15" hidden="false" customHeight="false" outlineLevel="0" collapsed="false">
      <c r="A1132" s="8" t="n">
        <v>1128</v>
      </c>
      <c r="B1132" s="12"/>
      <c r="C1132" s="13"/>
      <c r="D1132" s="24"/>
      <c r="E1132" s="25"/>
      <c r="F1132" s="12"/>
      <c r="G1132" s="12"/>
      <c r="H1132" s="25"/>
      <c r="I1132" s="26" t="str">
        <f aca="false">IF(OR($B1132="",$C1132=""),"",$B1132&amp;" ("&amp;DAY($C1132)&amp;"."&amp;MONTH($C1132)&amp;"."&amp;YEAR($C1132)&amp;")")</f>
        <v/>
      </c>
      <c r="J1132" s="14" t="str">
        <f aca="false">IF($C1132="","",INT((Boshqaruv!$C$12-$C1132)/365.25))</f>
        <v/>
      </c>
      <c r="K1132" s="14" t="str">
        <f aca="false">IF($J1132="","",IF($J1132&lt;=14,"Ha","Yo'q"))</f>
        <v/>
      </c>
      <c r="L1132" s="13"/>
      <c r="M1132" s="13"/>
      <c r="N1132" s="14" t="str">
        <f aca="false">IF($B1132="","",IF(AND(OR($L1132="",$L1132&lt;=Boshqaruv!$C$12),OR($M1132="",$M1132&gt;Boshqaruv!$C$12)),"Ha",""))</f>
        <v/>
      </c>
      <c r="O1132" s="25"/>
      <c r="P1132" s="25"/>
      <c r="Q1132" s="12"/>
      <c r="R1132" s="13"/>
      <c r="S1132" s="13"/>
      <c r="T1132" s="14" t="str">
        <f aca="false">IF($B1132="","",IF(AND($P1132="Ha",$N1132="Ha",OR($R1132="",$R1132&lt;=Boshqaruv!$C$12),OR($S1132="",$S1132&gt;Boshqaruv!$C$12)),"Ha",""))</f>
        <v/>
      </c>
      <c r="U1132" s="13"/>
      <c r="V1132" s="12"/>
      <c r="W1132" s="14" t="str">
        <f aca="false">IF(OR($B1132="",$C1132=""),"",IF(COUNTIFS($B$5:$B$1804,$B1132,$C$5:$C$1804,$C1132)&gt;1,"Takror",""))</f>
        <v/>
      </c>
    </row>
    <row r="1133" customFormat="false" ht="15" hidden="false" customHeight="false" outlineLevel="0" collapsed="false">
      <c r="A1133" s="8" t="n">
        <v>1129</v>
      </c>
      <c r="B1133" s="12"/>
      <c r="C1133" s="13"/>
      <c r="D1133" s="24"/>
      <c r="E1133" s="25"/>
      <c r="F1133" s="12"/>
      <c r="G1133" s="12"/>
      <c r="H1133" s="25"/>
      <c r="I1133" s="26" t="str">
        <f aca="false">IF(OR($B1133="",$C1133=""),"",$B1133&amp;" ("&amp;DAY($C1133)&amp;"."&amp;MONTH($C1133)&amp;"."&amp;YEAR($C1133)&amp;")")</f>
        <v/>
      </c>
      <c r="J1133" s="14" t="str">
        <f aca="false">IF($C1133="","",INT((Boshqaruv!$C$12-$C1133)/365.25))</f>
        <v/>
      </c>
      <c r="K1133" s="14" t="str">
        <f aca="false">IF($J1133="","",IF($J1133&lt;=14,"Ha","Yo'q"))</f>
        <v/>
      </c>
      <c r="L1133" s="13"/>
      <c r="M1133" s="13"/>
      <c r="N1133" s="14" t="str">
        <f aca="false">IF($B1133="","",IF(AND(OR($L1133="",$L1133&lt;=Boshqaruv!$C$12),OR($M1133="",$M1133&gt;Boshqaruv!$C$12)),"Ha",""))</f>
        <v/>
      </c>
      <c r="O1133" s="25"/>
      <c r="P1133" s="25"/>
      <c r="Q1133" s="12"/>
      <c r="R1133" s="13"/>
      <c r="S1133" s="13"/>
      <c r="T1133" s="14" t="str">
        <f aca="false">IF($B1133="","",IF(AND($P1133="Ha",$N1133="Ha",OR($R1133="",$R1133&lt;=Boshqaruv!$C$12),OR($S1133="",$S1133&gt;Boshqaruv!$C$12)),"Ha",""))</f>
        <v/>
      </c>
      <c r="U1133" s="13"/>
      <c r="V1133" s="12"/>
      <c r="W1133" s="14" t="str">
        <f aca="false">IF(OR($B1133="",$C1133=""),"",IF(COUNTIFS($B$5:$B$1804,$B1133,$C$5:$C$1804,$C1133)&gt;1,"Takror",""))</f>
        <v/>
      </c>
    </row>
    <row r="1134" customFormat="false" ht="15" hidden="false" customHeight="false" outlineLevel="0" collapsed="false">
      <c r="A1134" s="8" t="n">
        <v>1130</v>
      </c>
      <c r="B1134" s="12"/>
      <c r="C1134" s="13"/>
      <c r="D1134" s="24"/>
      <c r="E1134" s="25"/>
      <c r="F1134" s="12"/>
      <c r="G1134" s="12"/>
      <c r="H1134" s="25"/>
      <c r="I1134" s="26" t="str">
        <f aca="false">IF(OR($B1134="",$C1134=""),"",$B1134&amp;" ("&amp;DAY($C1134)&amp;"."&amp;MONTH($C1134)&amp;"."&amp;YEAR($C1134)&amp;")")</f>
        <v/>
      </c>
      <c r="J1134" s="14" t="str">
        <f aca="false">IF($C1134="","",INT((Boshqaruv!$C$12-$C1134)/365.25))</f>
        <v/>
      </c>
      <c r="K1134" s="14" t="str">
        <f aca="false">IF($J1134="","",IF($J1134&lt;=14,"Ha","Yo'q"))</f>
        <v/>
      </c>
      <c r="L1134" s="13"/>
      <c r="M1134" s="13"/>
      <c r="N1134" s="14" t="str">
        <f aca="false">IF($B1134="","",IF(AND(OR($L1134="",$L1134&lt;=Boshqaruv!$C$12),OR($M1134="",$M1134&gt;Boshqaruv!$C$12)),"Ha",""))</f>
        <v/>
      </c>
      <c r="O1134" s="25"/>
      <c r="P1134" s="25"/>
      <c r="Q1134" s="12"/>
      <c r="R1134" s="13"/>
      <c r="S1134" s="13"/>
      <c r="T1134" s="14" t="str">
        <f aca="false">IF($B1134="","",IF(AND($P1134="Ha",$N1134="Ha",OR($R1134="",$R1134&lt;=Boshqaruv!$C$12),OR($S1134="",$S1134&gt;Boshqaruv!$C$12)),"Ha",""))</f>
        <v/>
      </c>
      <c r="U1134" s="13"/>
      <c r="V1134" s="12"/>
      <c r="W1134" s="14" t="str">
        <f aca="false">IF(OR($B1134="",$C1134=""),"",IF(COUNTIFS($B$5:$B$1804,$B1134,$C$5:$C$1804,$C1134)&gt;1,"Takror",""))</f>
        <v/>
      </c>
    </row>
    <row r="1135" customFormat="false" ht="15" hidden="false" customHeight="false" outlineLevel="0" collapsed="false">
      <c r="A1135" s="8" t="n">
        <v>1131</v>
      </c>
      <c r="B1135" s="12"/>
      <c r="C1135" s="13"/>
      <c r="D1135" s="24"/>
      <c r="E1135" s="25"/>
      <c r="F1135" s="12"/>
      <c r="G1135" s="12"/>
      <c r="H1135" s="25"/>
      <c r="I1135" s="26" t="str">
        <f aca="false">IF(OR($B1135="",$C1135=""),"",$B1135&amp;" ("&amp;DAY($C1135)&amp;"."&amp;MONTH($C1135)&amp;"."&amp;YEAR($C1135)&amp;")")</f>
        <v/>
      </c>
      <c r="J1135" s="14" t="str">
        <f aca="false">IF($C1135="","",INT((Boshqaruv!$C$12-$C1135)/365.25))</f>
        <v/>
      </c>
      <c r="K1135" s="14" t="str">
        <f aca="false">IF($J1135="","",IF($J1135&lt;=14,"Ha","Yo'q"))</f>
        <v/>
      </c>
      <c r="L1135" s="13"/>
      <c r="M1135" s="13"/>
      <c r="N1135" s="14" t="str">
        <f aca="false">IF($B1135="","",IF(AND(OR($L1135="",$L1135&lt;=Boshqaruv!$C$12),OR($M1135="",$M1135&gt;Boshqaruv!$C$12)),"Ha",""))</f>
        <v/>
      </c>
      <c r="O1135" s="25"/>
      <c r="P1135" s="25"/>
      <c r="Q1135" s="12"/>
      <c r="R1135" s="13"/>
      <c r="S1135" s="13"/>
      <c r="T1135" s="14" t="str">
        <f aca="false">IF($B1135="","",IF(AND($P1135="Ha",$N1135="Ha",OR($R1135="",$R1135&lt;=Boshqaruv!$C$12),OR($S1135="",$S1135&gt;Boshqaruv!$C$12)),"Ha",""))</f>
        <v/>
      </c>
      <c r="U1135" s="13"/>
      <c r="V1135" s="12"/>
      <c r="W1135" s="14" t="str">
        <f aca="false">IF(OR($B1135="",$C1135=""),"",IF(COUNTIFS($B$5:$B$1804,$B1135,$C$5:$C$1804,$C1135)&gt;1,"Takror",""))</f>
        <v/>
      </c>
    </row>
    <row r="1136" customFormat="false" ht="15" hidden="false" customHeight="false" outlineLevel="0" collapsed="false">
      <c r="A1136" s="8" t="n">
        <v>1132</v>
      </c>
      <c r="B1136" s="12"/>
      <c r="C1136" s="13"/>
      <c r="D1136" s="24"/>
      <c r="E1136" s="25"/>
      <c r="F1136" s="12"/>
      <c r="G1136" s="12"/>
      <c r="H1136" s="25"/>
      <c r="I1136" s="26" t="str">
        <f aca="false">IF(OR($B1136="",$C1136=""),"",$B1136&amp;" ("&amp;DAY($C1136)&amp;"."&amp;MONTH($C1136)&amp;"."&amp;YEAR($C1136)&amp;")")</f>
        <v/>
      </c>
      <c r="J1136" s="14" t="str">
        <f aca="false">IF($C1136="","",INT((Boshqaruv!$C$12-$C1136)/365.25))</f>
        <v/>
      </c>
      <c r="K1136" s="14" t="str">
        <f aca="false">IF($J1136="","",IF($J1136&lt;=14,"Ha","Yo'q"))</f>
        <v/>
      </c>
      <c r="L1136" s="13"/>
      <c r="M1136" s="13"/>
      <c r="N1136" s="14" t="str">
        <f aca="false">IF($B1136="","",IF(AND(OR($L1136="",$L1136&lt;=Boshqaruv!$C$12),OR($M1136="",$M1136&gt;Boshqaruv!$C$12)),"Ha",""))</f>
        <v/>
      </c>
      <c r="O1136" s="25"/>
      <c r="P1136" s="25"/>
      <c r="Q1136" s="12"/>
      <c r="R1136" s="13"/>
      <c r="S1136" s="13"/>
      <c r="T1136" s="14" t="str">
        <f aca="false">IF($B1136="","",IF(AND($P1136="Ha",$N1136="Ha",OR($R1136="",$R1136&lt;=Boshqaruv!$C$12),OR($S1136="",$S1136&gt;Boshqaruv!$C$12)),"Ha",""))</f>
        <v/>
      </c>
      <c r="U1136" s="13"/>
      <c r="V1136" s="12"/>
      <c r="W1136" s="14" t="str">
        <f aca="false">IF(OR($B1136="",$C1136=""),"",IF(COUNTIFS($B$5:$B$1804,$B1136,$C$5:$C$1804,$C1136)&gt;1,"Takror",""))</f>
        <v/>
      </c>
    </row>
    <row r="1137" customFormat="false" ht="15" hidden="false" customHeight="false" outlineLevel="0" collapsed="false">
      <c r="A1137" s="8" t="n">
        <v>1133</v>
      </c>
      <c r="B1137" s="12"/>
      <c r="C1137" s="13"/>
      <c r="D1137" s="24"/>
      <c r="E1137" s="25"/>
      <c r="F1137" s="12"/>
      <c r="G1137" s="12"/>
      <c r="H1137" s="25"/>
      <c r="I1137" s="26" t="str">
        <f aca="false">IF(OR($B1137="",$C1137=""),"",$B1137&amp;" ("&amp;DAY($C1137)&amp;"."&amp;MONTH($C1137)&amp;"."&amp;YEAR($C1137)&amp;")")</f>
        <v/>
      </c>
      <c r="J1137" s="14" t="str">
        <f aca="false">IF($C1137="","",INT((Boshqaruv!$C$12-$C1137)/365.25))</f>
        <v/>
      </c>
      <c r="K1137" s="14" t="str">
        <f aca="false">IF($J1137="","",IF($J1137&lt;=14,"Ha","Yo'q"))</f>
        <v/>
      </c>
      <c r="L1137" s="13"/>
      <c r="M1137" s="13"/>
      <c r="N1137" s="14" t="str">
        <f aca="false">IF($B1137="","",IF(AND(OR($L1137="",$L1137&lt;=Boshqaruv!$C$12),OR($M1137="",$M1137&gt;Boshqaruv!$C$12)),"Ha",""))</f>
        <v/>
      </c>
      <c r="O1137" s="25"/>
      <c r="P1137" s="25"/>
      <c r="Q1137" s="12"/>
      <c r="R1137" s="13"/>
      <c r="S1137" s="13"/>
      <c r="T1137" s="14" t="str">
        <f aca="false">IF($B1137="","",IF(AND($P1137="Ha",$N1137="Ha",OR($R1137="",$R1137&lt;=Boshqaruv!$C$12),OR($S1137="",$S1137&gt;Boshqaruv!$C$12)),"Ha",""))</f>
        <v/>
      </c>
      <c r="U1137" s="13"/>
      <c r="V1137" s="12"/>
      <c r="W1137" s="14" t="str">
        <f aca="false">IF(OR($B1137="",$C1137=""),"",IF(COUNTIFS($B$5:$B$1804,$B1137,$C$5:$C$1804,$C1137)&gt;1,"Takror",""))</f>
        <v/>
      </c>
    </row>
    <row r="1138" customFormat="false" ht="15" hidden="false" customHeight="false" outlineLevel="0" collapsed="false">
      <c r="A1138" s="8" t="n">
        <v>1134</v>
      </c>
      <c r="B1138" s="12"/>
      <c r="C1138" s="13"/>
      <c r="D1138" s="24"/>
      <c r="E1138" s="25"/>
      <c r="F1138" s="12"/>
      <c r="G1138" s="12"/>
      <c r="H1138" s="25"/>
      <c r="I1138" s="26" t="str">
        <f aca="false">IF(OR($B1138="",$C1138=""),"",$B1138&amp;" ("&amp;DAY($C1138)&amp;"."&amp;MONTH($C1138)&amp;"."&amp;YEAR($C1138)&amp;")")</f>
        <v/>
      </c>
      <c r="J1138" s="14" t="str">
        <f aca="false">IF($C1138="","",INT((Boshqaruv!$C$12-$C1138)/365.25))</f>
        <v/>
      </c>
      <c r="K1138" s="14" t="str">
        <f aca="false">IF($J1138="","",IF($J1138&lt;=14,"Ha","Yo'q"))</f>
        <v/>
      </c>
      <c r="L1138" s="13"/>
      <c r="M1138" s="13"/>
      <c r="N1138" s="14" t="str">
        <f aca="false">IF($B1138="","",IF(AND(OR($L1138="",$L1138&lt;=Boshqaruv!$C$12),OR($M1138="",$M1138&gt;Boshqaruv!$C$12)),"Ha",""))</f>
        <v/>
      </c>
      <c r="O1138" s="25"/>
      <c r="P1138" s="25"/>
      <c r="Q1138" s="12"/>
      <c r="R1138" s="13"/>
      <c r="S1138" s="13"/>
      <c r="T1138" s="14" t="str">
        <f aca="false">IF($B1138="","",IF(AND($P1138="Ha",$N1138="Ha",OR($R1138="",$R1138&lt;=Boshqaruv!$C$12),OR($S1138="",$S1138&gt;Boshqaruv!$C$12)),"Ha",""))</f>
        <v/>
      </c>
      <c r="U1138" s="13"/>
      <c r="V1138" s="12"/>
      <c r="W1138" s="14" t="str">
        <f aca="false">IF(OR($B1138="",$C1138=""),"",IF(COUNTIFS($B$5:$B$1804,$B1138,$C$5:$C$1804,$C1138)&gt;1,"Takror",""))</f>
        <v/>
      </c>
    </row>
    <row r="1139" customFormat="false" ht="15" hidden="false" customHeight="false" outlineLevel="0" collapsed="false">
      <c r="A1139" s="8" t="n">
        <v>1135</v>
      </c>
      <c r="B1139" s="12"/>
      <c r="C1139" s="13"/>
      <c r="D1139" s="24"/>
      <c r="E1139" s="25"/>
      <c r="F1139" s="12"/>
      <c r="G1139" s="12"/>
      <c r="H1139" s="25"/>
      <c r="I1139" s="26" t="str">
        <f aca="false">IF(OR($B1139="",$C1139=""),"",$B1139&amp;" ("&amp;DAY($C1139)&amp;"."&amp;MONTH($C1139)&amp;"."&amp;YEAR($C1139)&amp;")")</f>
        <v/>
      </c>
      <c r="J1139" s="14" t="str">
        <f aca="false">IF($C1139="","",INT((Boshqaruv!$C$12-$C1139)/365.25))</f>
        <v/>
      </c>
      <c r="K1139" s="14" t="str">
        <f aca="false">IF($J1139="","",IF($J1139&lt;=14,"Ha","Yo'q"))</f>
        <v/>
      </c>
      <c r="L1139" s="13"/>
      <c r="M1139" s="13"/>
      <c r="N1139" s="14" t="str">
        <f aca="false">IF($B1139="","",IF(AND(OR($L1139="",$L1139&lt;=Boshqaruv!$C$12),OR($M1139="",$M1139&gt;Boshqaruv!$C$12)),"Ha",""))</f>
        <v/>
      </c>
      <c r="O1139" s="25"/>
      <c r="P1139" s="25"/>
      <c r="Q1139" s="12"/>
      <c r="R1139" s="13"/>
      <c r="S1139" s="13"/>
      <c r="T1139" s="14" t="str">
        <f aca="false">IF($B1139="","",IF(AND($P1139="Ha",$N1139="Ha",OR($R1139="",$R1139&lt;=Boshqaruv!$C$12),OR($S1139="",$S1139&gt;Boshqaruv!$C$12)),"Ha",""))</f>
        <v/>
      </c>
      <c r="U1139" s="13"/>
      <c r="V1139" s="12"/>
      <c r="W1139" s="14" t="str">
        <f aca="false">IF(OR($B1139="",$C1139=""),"",IF(COUNTIFS($B$5:$B$1804,$B1139,$C$5:$C$1804,$C1139)&gt;1,"Takror",""))</f>
        <v/>
      </c>
    </row>
    <row r="1140" customFormat="false" ht="15" hidden="false" customHeight="false" outlineLevel="0" collapsed="false">
      <c r="A1140" s="8" t="n">
        <v>1136</v>
      </c>
      <c r="B1140" s="12"/>
      <c r="C1140" s="13"/>
      <c r="D1140" s="24"/>
      <c r="E1140" s="25"/>
      <c r="F1140" s="12"/>
      <c r="G1140" s="12"/>
      <c r="H1140" s="25"/>
      <c r="I1140" s="26" t="str">
        <f aca="false">IF(OR($B1140="",$C1140=""),"",$B1140&amp;" ("&amp;DAY($C1140)&amp;"."&amp;MONTH($C1140)&amp;"."&amp;YEAR($C1140)&amp;")")</f>
        <v/>
      </c>
      <c r="J1140" s="14" t="str">
        <f aca="false">IF($C1140="","",INT((Boshqaruv!$C$12-$C1140)/365.25))</f>
        <v/>
      </c>
      <c r="K1140" s="14" t="str">
        <f aca="false">IF($J1140="","",IF($J1140&lt;=14,"Ha","Yo'q"))</f>
        <v/>
      </c>
      <c r="L1140" s="13"/>
      <c r="M1140" s="13"/>
      <c r="N1140" s="14" t="str">
        <f aca="false">IF($B1140="","",IF(AND(OR($L1140="",$L1140&lt;=Boshqaruv!$C$12),OR($M1140="",$M1140&gt;Boshqaruv!$C$12)),"Ha",""))</f>
        <v/>
      </c>
      <c r="O1140" s="25"/>
      <c r="P1140" s="25"/>
      <c r="Q1140" s="12"/>
      <c r="R1140" s="13"/>
      <c r="S1140" s="13"/>
      <c r="T1140" s="14" t="str">
        <f aca="false">IF($B1140="","",IF(AND($P1140="Ha",$N1140="Ha",OR($R1140="",$R1140&lt;=Boshqaruv!$C$12),OR($S1140="",$S1140&gt;Boshqaruv!$C$12)),"Ha",""))</f>
        <v/>
      </c>
      <c r="U1140" s="13"/>
      <c r="V1140" s="12"/>
      <c r="W1140" s="14" t="str">
        <f aca="false">IF(OR($B1140="",$C1140=""),"",IF(COUNTIFS($B$5:$B$1804,$B1140,$C$5:$C$1804,$C1140)&gt;1,"Takror",""))</f>
        <v/>
      </c>
    </row>
    <row r="1141" customFormat="false" ht="15" hidden="false" customHeight="false" outlineLevel="0" collapsed="false">
      <c r="A1141" s="8" t="n">
        <v>1137</v>
      </c>
      <c r="B1141" s="12"/>
      <c r="C1141" s="13"/>
      <c r="D1141" s="24"/>
      <c r="E1141" s="25"/>
      <c r="F1141" s="12"/>
      <c r="G1141" s="12"/>
      <c r="H1141" s="25"/>
      <c r="I1141" s="26" t="str">
        <f aca="false">IF(OR($B1141="",$C1141=""),"",$B1141&amp;" ("&amp;DAY($C1141)&amp;"."&amp;MONTH($C1141)&amp;"."&amp;YEAR($C1141)&amp;")")</f>
        <v/>
      </c>
      <c r="J1141" s="14" t="str">
        <f aca="false">IF($C1141="","",INT((Boshqaruv!$C$12-$C1141)/365.25))</f>
        <v/>
      </c>
      <c r="K1141" s="14" t="str">
        <f aca="false">IF($J1141="","",IF($J1141&lt;=14,"Ha","Yo'q"))</f>
        <v/>
      </c>
      <c r="L1141" s="13"/>
      <c r="M1141" s="13"/>
      <c r="N1141" s="14" t="str">
        <f aca="false">IF($B1141="","",IF(AND(OR($L1141="",$L1141&lt;=Boshqaruv!$C$12),OR($M1141="",$M1141&gt;Boshqaruv!$C$12)),"Ha",""))</f>
        <v/>
      </c>
      <c r="O1141" s="25"/>
      <c r="P1141" s="25"/>
      <c r="Q1141" s="12"/>
      <c r="R1141" s="13"/>
      <c r="S1141" s="13"/>
      <c r="T1141" s="14" t="str">
        <f aca="false">IF($B1141="","",IF(AND($P1141="Ha",$N1141="Ha",OR($R1141="",$R1141&lt;=Boshqaruv!$C$12),OR($S1141="",$S1141&gt;Boshqaruv!$C$12)),"Ha",""))</f>
        <v/>
      </c>
      <c r="U1141" s="13"/>
      <c r="V1141" s="12"/>
      <c r="W1141" s="14" t="str">
        <f aca="false">IF(OR($B1141="",$C1141=""),"",IF(COUNTIFS($B$5:$B$1804,$B1141,$C$5:$C$1804,$C1141)&gt;1,"Takror",""))</f>
        <v/>
      </c>
    </row>
    <row r="1142" customFormat="false" ht="15" hidden="false" customHeight="false" outlineLevel="0" collapsed="false">
      <c r="A1142" s="8" t="n">
        <v>1138</v>
      </c>
      <c r="B1142" s="12"/>
      <c r="C1142" s="13"/>
      <c r="D1142" s="24"/>
      <c r="E1142" s="25"/>
      <c r="F1142" s="12"/>
      <c r="G1142" s="12"/>
      <c r="H1142" s="25"/>
      <c r="I1142" s="26" t="str">
        <f aca="false">IF(OR($B1142="",$C1142=""),"",$B1142&amp;" ("&amp;DAY($C1142)&amp;"."&amp;MONTH($C1142)&amp;"."&amp;YEAR($C1142)&amp;")")</f>
        <v/>
      </c>
      <c r="J1142" s="14" t="str">
        <f aca="false">IF($C1142="","",INT((Boshqaruv!$C$12-$C1142)/365.25))</f>
        <v/>
      </c>
      <c r="K1142" s="14" t="str">
        <f aca="false">IF($J1142="","",IF($J1142&lt;=14,"Ha","Yo'q"))</f>
        <v/>
      </c>
      <c r="L1142" s="13"/>
      <c r="M1142" s="13"/>
      <c r="N1142" s="14" t="str">
        <f aca="false">IF($B1142="","",IF(AND(OR($L1142="",$L1142&lt;=Boshqaruv!$C$12),OR($M1142="",$M1142&gt;Boshqaruv!$C$12)),"Ha",""))</f>
        <v/>
      </c>
      <c r="O1142" s="25"/>
      <c r="P1142" s="25"/>
      <c r="Q1142" s="12"/>
      <c r="R1142" s="13"/>
      <c r="S1142" s="13"/>
      <c r="T1142" s="14" t="str">
        <f aca="false">IF($B1142="","",IF(AND($P1142="Ha",$N1142="Ha",OR($R1142="",$R1142&lt;=Boshqaruv!$C$12),OR($S1142="",$S1142&gt;Boshqaruv!$C$12)),"Ha",""))</f>
        <v/>
      </c>
      <c r="U1142" s="13"/>
      <c r="V1142" s="12"/>
      <c r="W1142" s="14" t="str">
        <f aca="false">IF(OR($B1142="",$C1142=""),"",IF(COUNTIFS($B$5:$B$1804,$B1142,$C$5:$C$1804,$C1142)&gt;1,"Takror",""))</f>
        <v/>
      </c>
    </row>
    <row r="1143" customFormat="false" ht="15" hidden="false" customHeight="false" outlineLevel="0" collapsed="false">
      <c r="A1143" s="8" t="n">
        <v>1139</v>
      </c>
      <c r="B1143" s="12"/>
      <c r="C1143" s="13"/>
      <c r="D1143" s="24"/>
      <c r="E1143" s="25"/>
      <c r="F1143" s="12"/>
      <c r="G1143" s="12"/>
      <c r="H1143" s="25"/>
      <c r="I1143" s="26" t="str">
        <f aca="false">IF(OR($B1143="",$C1143=""),"",$B1143&amp;" ("&amp;DAY($C1143)&amp;"."&amp;MONTH($C1143)&amp;"."&amp;YEAR($C1143)&amp;")")</f>
        <v/>
      </c>
      <c r="J1143" s="14" t="str">
        <f aca="false">IF($C1143="","",INT((Boshqaruv!$C$12-$C1143)/365.25))</f>
        <v/>
      </c>
      <c r="K1143" s="14" t="str">
        <f aca="false">IF($J1143="","",IF($J1143&lt;=14,"Ha","Yo'q"))</f>
        <v/>
      </c>
      <c r="L1143" s="13"/>
      <c r="M1143" s="13"/>
      <c r="N1143" s="14" t="str">
        <f aca="false">IF($B1143="","",IF(AND(OR($L1143="",$L1143&lt;=Boshqaruv!$C$12),OR($M1143="",$M1143&gt;Boshqaruv!$C$12)),"Ha",""))</f>
        <v/>
      </c>
      <c r="O1143" s="25"/>
      <c r="P1143" s="25"/>
      <c r="Q1143" s="12"/>
      <c r="R1143" s="13"/>
      <c r="S1143" s="13"/>
      <c r="T1143" s="14" t="str">
        <f aca="false">IF($B1143="","",IF(AND($P1143="Ha",$N1143="Ha",OR($R1143="",$R1143&lt;=Boshqaruv!$C$12),OR($S1143="",$S1143&gt;Boshqaruv!$C$12)),"Ha",""))</f>
        <v/>
      </c>
      <c r="U1143" s="13"/>
      <c r="V1143" s="12"/>
      <c r="W1143" s="14" t="str">
        <f aca="false">IF(OR($B1143="",$C1143=""),"",IF(COUNTIFS($B$5:$B$1804,$B1143,$C$5:$C$1804,$C1143)&gt;1,"Takror",""))</f>
        <v/>
      </c>
    </row>
    <row r="1144" customFormat="false" ht="15" hidden="false" customHeight="false" outlineLevel="0" collapsed="false">
      <c r="A1144" s="8" t="n">
        <v>1140</v>
      </c>
      <c r="B1144" s="12"/>
      <c r="C1144" s="13"/>
      <c r="D1144" s="24"/>
      <c r="E1144" s="25"/>
      <c r="F1144" s="12"/>
      <c r="G1144" s="12"/>
      <c r="H1144" s="25"/>
      <c r="I1144" s="26" t="str">
        <f aca="false">IF(OR($B1144="",$C1144=""),"",$B1144&amp;" ("&amp;DAY($C1144)&amp;"."&amp;MONTH($C1144)&amp;"."&amp;YEAR($C1144)&amp;")")</f>
        <v/>
      </c>
      <c r="J1144" s="14" t="str">
        <f aca="false">IF($C1144="","",INT((Boshqaruv!$C$12-$C1144)/365.25))</f>
        <v/>
      </c>
      <c r="K1144" s="14" t="str">
        <f aca="false">IF($J1144="","",IF($J1144&lt;=14,"Ha","Yo'q"))</f>
        <v/>
      </c>
      <c r="L1144" s="13"/>
      <c r="M1144" s="13"/>
      <c r="N1144" s="14" t="str">
        <f aca="false">IF($B1144="","",IF(AND(OR($L1144="",$L1144&lt;=Boshqaruv!$C$12),OR($M1144="",$M1144&gt;Boshqaruv!$C$12)),"Ha",""))</f>
        <v/>
      </c>
      <c r="O1144" s="25"/>
      <c r="P1144" s="25"/>
      <c r="Q1144" s="12"/>
      <c r="R1144" s="13"/>
      <c r="S1144" s="13"/>
      <c r="T1144" s="14" t="str">
        <f aca="false">IF($B1144="","",IF(AND($P1144="Ha",$N1144="Ha",OR($R1144="",$R1144&lt;=Boshqaruv!$C$12),OR($S1144="",$S1144&gt;Boshqaruv!$C$12)),"Ha",""))</f>
        <v/>
      </c>
      <c r="U1144" s="13"/>
      <c r="V1144" s="12"/>
      <c r="W1144" s="14" t="str">
        <f aca="false">IF(OR($B1144="",$C1144=""),"",IF(COUNTIFS($B$5:$B$1804,$B1144,$C$5:$C$1804,$C1144)&gt;1,"Takror",""))</f>
        <v/>
      </c>
    </row>
    <row r="1145" customFormat="false" ht="15" hidden="false" customHeight="false" outlineLevel="0" collapsed="false">
      <c r="A1145" s="8" t="n">
        <v>1141</v>
      </c>
      <c r="B1145" s="12"/>
      <c r="C1145" s="13"/>
      <c r="D1145" s="24"/>
      <c r="E1145" s="25"/>
      <c r="F1145" s="12"/>
      <c r="G1145" s="12"/>
      <c r="H1145" s="25"/>
      <c r="I1145" s="26" t="str">
        <f aca="false">IF(OR($B1145="",$C1145=""),"",$B1145&amp;" ("&amp;DAY($C1145)&amp;"."&amp;MONTH($C1145)&amp;"."&amp;YEAR($C1145)&amp;")")</f>
        <v/>
      </c>
      <c r="J1145" s="14" t="str">
        <f aca="false">IF($C1145="","",INT((Boshqaruv!$C$12-$C1145)/365.25))</f>
        <v/>
      </c>
      <c r="K1145" s="14" t="str">
        <f aca="false">IF($J1145="","",IF($J1145&lt;=14,"Ha","Yo'q"))</f>
        <v/>
      </c>
      <c r="L1145" s="13"/>
      <c r="M1145" s="13"/>
      <c r="N1145" s="14" t="str">
        <f aca="false">IF($B1145="","",IF(AND(OR($L1145="",$L1145&lt;=Boshqaruv!$C$12),OR($M1145="",$M1145&gt;Boshqaruv!$C$12)),"Ha",""))</f>
        <v/>
      </c>
      <c r="O1145" s="25"/>
      <c r="P1145" s="25"/>
      <c r="Q1145" s="12"/>
      <c r="R1145" s="13"/>
      <c r="S1145" s="13"/>
      <c r="T1145" s="14" t="str">
        <f aca="false">IF($B1145="","",IF(AND($P1145="Ha",$N1145="Ha",OR($R1145="",$R1145&lt;=Boshqaruv!$C$12),OR($S1145="",$S1145&gt;Boshqaruv!$C$12)),"Ha",""))</f>
        <v/>
      </c>
      <c r="U1145" s="13"/>
      <c r="V1145" s="12"/>
      <c r="W1145" s="14" t="str">
        <f aca="false">IF(OR($B1145="",$C1145=""),"",IF(COUNTIFS($B$5:$B$1804,$B1145,$C$5:$C$1804,$C1145)&gt;1,"Takror",""))</f>
        <v/>
      </c>
    </row>
    <row r="1146" customFormat="false" ht="15" hidden="false" customHeight="false" outlineLevel="0" collapsed="false">
      <c r="A1146" s="8" t="n">
        <v>1142</v>
      </c>
      <c r="B1146" s="12"/>
      <c r="C1146" s="13"/>
      <c r="D1146" s="24"/>
      <c r="E1146" s="25"/>
      <c r="F1146" s="12"/>
      <c r="G1146" s="12"/>
      <c r="H1146" s="25"/>
      <c r="I1146" s="26" t="str">
        <f aca="false">IF(OR($B1146="",$C1146=""),"",$B1146&amp;" ("&amp;DAY($C1146)&amp;"."&amp;MONTH($C1146)&amp;"."&amp;YEAR($C1146)&amp;")")</f>
        <v/>
      </c>
      <c r="J1146" s="14" t="str">
        <f aca="false">IF($C1146="","",INT((Boshqaruv!$C$12-$C1146)/365.25))</f>
        <v/>
      </c>
      <c r="K1146" s="14" t="str">
        <f aca="false">IF($J1146="","",IF($J1146&lt;=14,"Ha","Yo'q"))</f>
        <v/>
      </c>
      <c r="L1146" s="13"/>
      <c r="M1146" s="13"/>
      <c r="N1146" s="14" t="str">
        <f aca="false">IF($B1146="","",IF(AND(OR($L1146="",$L1146&lt;=Boshqaruv!$C$12),OR($M1146="",$M1146&gt;Boshqaruv!$C$12)),"Ha",""))</f>
        <v/>
      </c>
      <c r="O1146" s="25"/>
      <c r="P1146" s="25"/>
      <c r="Q1146" s="12"/>
      <c r="R1146" s="13"/>
      <c r="S1146" s="13"/>
      <c r="T1146" s="14" t="str">
        <f aca="false">IF($B1146="","",IF(AND($P1146="Ha",$N1146="Ha",OR($R1146="",$R1146&lt;=Boshqaruv!$C$12),OR($S1146="",$S1146&gt;Boshqaruv!$C$12)),"Ha",""))</f>
        <v/>
      </c>
      <c r="U1146" s="13"/>
      <c r="V1146" s="12"/>
      <c r="W1146" s="14" t="str">
        <f aca="false">IF(OR($B1146="",$C1146=""),"",IF(COUNTIFS($B$5:$B$1804,$B1146,$C$5:$C$1804,$C1146)&gt;1,"Takror",""))</f>
        <v/>
      </c>
    </row>
    <row r="1147" customFormat="false" ht="15" hidden="false" customHeight="false" outlineLevel="0" collapsed="false">
      <c r="A1147" s="8" t="n">
        <v>1143</v>
      </c>
      <c r="B1147" s="12"/>
      <c r="C1147" s="13"/>
      <c r="D1147" s="24"/>
      <c r="E1147" s="25"/>
      <c r="F1147" s="12"/>
      <c r="G1147" s="12"/>
      <c r="H1147" s="25"/>
      <c r="I1147" s="26" t="str">
        <f aca="false">IF(OR($B1147="",$C1147=""),"",$B1147&amp;" ("&amp;DAY($C1147)&amp;"."&amp;MONTH($C1147)&amp;"."&amp;YEAR($C1147)&amp;")")</f>
        <v/>
      </c>
      <c r="J1147" s="14" t="str">
        <f aca="false">IF($C1147="","",INT((Boshqaruv!$C$12-$C1147)/365.25))</f>
        <v/>
      </c>
      <c r="K1147" s="14" t="str">
        <f aca="false">IF($J1147="","",IF($J1147&lt;=14,"Ha","Yo'q"))</f>
        <v/>
      </c>
      <c r="L1147" s="13"/>
      <c r="M1147" s="13"/>
      <c r="N1147" s="14" t="str">
        <f aca="false">IF($B1147="","",IF(AND(OR($L1147="",$L1147&lt;=Boshqaruv!$C$12),OR($M1147="",$M1147&gt;Boshqaruv!$C$12)),"Ha",""))</f>
        <v/>
      </c>
      <c r="O1147" s="25"/>
      <c r="P1147" s="25"/>
      <c r="Q1147" s="12"/>
      <c r="R1147" s="13"/>
      <c r="S1147" s="13"/>
      <c r="T1147" s="14" t="str">
        <f aca="false">IF($B1147="","",IF(AND($P1147="Ha",$N1147="Ha",OR($R1147="",$R1147&lt;=Boshqaruv!$C$12),OR($S1147="",$S1147&gt;Boshqaruv!$C$12)),"Ha",""))</f>
        <v/>
      </c>
      <c r="U1147" s="13"/>
      <c r="V1147" s="12"/>
      <c r="W1147" s="14" t="str">
        <f aca="false">IF(OR($B1147="",$C1147=""),"",IF(COUNTIFS($B$5:$B$1804,$B1147,$C$5:$C$1804,$C1147)&gt;1,"Takror",""))</f>
        <v/>
      </c>
    </row>
    <row r="1148" customFormat="false" ht="15" hidden="false" customHeight="false" outlineLevel="0" collapsed="false">
      <c r="A1148" s="8" t="n">
        <v>1144</v>
      </c>
      <c r="B1148" s="12"/>
      <c r="C1148" s="13"/>
      <c r="D1148" s="24"/>
      <c r="E1148" s="25"/>
      <c r="F1148" s="12"/>
      <c r="G1148" s="12"/>
      <c r="H1148" s="25"/>
      <c r="I1148" s="26" t="str">
        <f aca="false">IF(OR($B1148="",$C1148=""),"",$B1148&amp;" ("&amp;DAY($C1148)&amp;"."&amp;MONTH($C1148)&amp;"."&amp;YEAR($C1148)&amp;")")</f>
        <v/>
      </c>
      <c r="J1148" s="14" t="str">
        <f aca="false">IF($C1148="","",INT((Boshqaruv!$C$12-$C1148)/365.25))</f>
        <v/>
      </c>
      <c r="K1148" s="14" t="str">
        <f aca="false">IF($J1148="","",IF($J1148&lt;=14,"Ha","Yo'q"))</f>
        <v/>
      </c>
      <c r="L1148" s="13"/>
      <c r="M1148" s="13"/>
      <c r="N1148" s="14" t="str">
        <f aca="false">IF($B1148="","",IF(AND(OR($L1148="",$L1148&lt;=Boshqaruv!$C$12),OR($M1148="",$M1148&gt;Boshqaruv!$C$12)),"Ha",""))</f>
        <v/>
      </c>
      <c r="O1148" s="25"/>
      <c r="P1148" s="25"/>
      <c r="Q1148" s="12"/>
      <c r="R1148" s="13"/>
      <c r="S1148" s="13"/>
      <c r="T1148" s="14" t="str">
        <f aca="false">IF($B1148="","",IF(AND($P1148="Ha",$N1148="Ha",OR($R1148="",$R1148&lt;=Boshqaruv!$C$12),OR($S1148="",$S1148&gt;Boshqaruv!$C$12)),"Ha",""))</f>
        <v/>
      </c>
      <c r="U1148" s="13"/>
      <c r="V1148" s="12"/>
      <c r="W1148" s="14" t="str">
        <f aca="false">IF(OR($B1148="",$C1148=""),"",IF(COUNTIFS($B$5:$B$1804,$B1148,$C$5:$C$1804,$C1148)&gt;1,"Takror",""))</f>
        <v/>
      </c>
    </row>
    <row r="1149" customFormat="false" ht="15" hidden="false" customHeight="false" outlineLevel="0" collapsed="false">
      <c r="A1149" s="8" t="n">
        <v>1145</v>
      </c>
      <c r="B1149" s="12"/>
      <c r="C1149" s="13"/>
      <c r="D1149" s="24"/>
      <c r="E1149" s="25"/>
      <c r="F1149" s="12"/>
      <c r="G1149" s="12"/>
      <c r="H1149" s="25"/>
      <c r="I1149" s="26" t="str">
        <f aca="false">IF(OR($B1149="",$C1149=""),"",$B1149&amp;" ("&amp;DAY($C1149)&amp;"."&amp;MONTH($C1149)&amp;"."&amp;YEAR($C1149)&amp;")")</f>
        <v/>
      </c>
      <c r="J1149" s="14" t="str">
        <f aca="false">IF($C1149="","",INT((Boshqaruv!$C$12-$C1149)/365.25))</f>
        <v/>
      </c>
      <c r="K1149" s="14" t="str">
        <f aca="false">IF($J1149="","",IF($J1149&lt;=14,"Ha","Yo'q"))</f>
        <v/>
      </c>
      <c r="L1149" s="13"/>
      <c r="M1149" s="13"/>
      <c r="N1149" s="14" t="str">
        <f aca="false">IF($B1149="","",IF(AND(OR($L1149="",$L1149&lt;=Boshqaruv!$C$12),OR($M1149="",$M1149&gt;Boshqaruv!$C$12)),"Ha",""))</f>
        <v/>
      </c>
      <c r="O1149" s="25"/>
      <c r="P1149" s="25"/>
      <c r="Q1149" s="12"/>
      <c r="R1149" s="13"/>
      <c r="S1149" s="13"/>
      <c r="T1149" s="14" t="str">
        <f aca="false">IF($B1149="","",IF(AND($P1149="Ha",$N1149="Ha",OR($R1149="",$R1149&lt;=Boshqaruv!$C$12),OR($S1149="",$S1149&gt;Boshqaruv!$C$12)),"Ha",""))</f>
        <v/>
      </c>
      <c r="U1149" s="13"/>
      <c r="V1149" s="12"/>
      <c r="W1149" s="14" t="str">
        <f aca="false">IF(OR($B1149="",$C1149=""),"",IF(COUNTIFS($B$5:$B$1804,$B1149,$C$5:$C$1804,$C1149)&gt;1,"Takror",""))</f>
        <v/>
      </c>
    </row>
    <row r="1150" customFormat="false" ht="15" hidden="false" customHeight="false" outlineLevel="0" collapsed="false">
      <c r="A1150" s="8" t="n">
        <v>1146</v>
      </c>
      <c r="B1150" s="12"/>
      <c r="C1150" s="13"/>
      <c r="D1150" s="24"/>
      <c r="E1150" s="25"/>
      <c r="F1150" s="12"/>
      <c r="G1150" s="12"/>
      <c r="H1150" s="25"/>
      <c r="I1150" s="26" t="str">
        <f aca="false">IF(OR($B1150="",$C1150=""),"",$B1150&amp;" ("&amp;DAY($C1150)&amp;"."&amp;MONTH($C1150)&amp;"."&amp;YEAR($C1150)&amp;")")</f>
        <v/>
      </c>
      <c r="J1150" s="14" t="str">
        <f aca="false">IF($C1150="","",INT((Boshqaruv!$C$12-$C1150)/365.25))</f>
        <v/>
      </c>
      <c r="K1150" s="14" t="str">
        <f aca="false">IF($J1150="","",IF($J1150&lt;=14,"Ha","Yo'q"))</f>
        <v/>
      </c>
      <c r="L1150" s="13"/>
      <c r="M1150" s="13"/>
      <c r="N1150" s="14" t="str">
        <f aca="false">IF($B1150="","",IF(AND(OR($L1150="",$L1150&lt;=Boshqaruv!$C$12),OR($M1150="",$M1150&gt;Boshqaruv!$C$12)),"Ha",""))</f>
        <v/>
      </c>
      <c r="O1150" s="25"/>
      <c r="P1150" s="25"/>
      <c r="Q1150" s="12"/>
      <c r="R1150" s="13"/>
      <c r="S1150" s="13"/>
      <c r="T1150" s="14" t="str">
        <f aca="false">IF($B1150="","",IF(AND($P1150="Ha",$N1150="Ha",OR($R1150="",$R1150&lt;=Boshqaruv!$C$12),OR($S1150="",$S1150&gt;Boshqaruv!$C$12)),"Ha",""))</f>
        <v/>
      </c>
      <c r="U1150" s="13"/>
      <c r="V1150" s="12"/>
      <c r="W1150" s="14" t="str">
        <f aca="false">IF(OR($B1150="",$C1150=""),"",IF(COUNTIFS($B$5:$B$1804,$B1150,$C$5:$C$1804,$C1150)&gt;1,"Takror",""))</f>
        <v/>
      </c>
    </row>
    <row r="1151" customFormat="false" ht="15" hidden="false" customHeight="false" outlineLevel="0" collapsed="false">
      <c r="A1151" s="8" t="n">
        <v>1147</v>
      </c>
      <c r="B1151" s="12"/>
      <c r="C1151" s="13"/>
      <c r="D1151" s="24"/>
      <c r="E1151" s="25"/>
      <c r="F1151" s="12"/>
      <c r="G1151" s="12"/>
      <c r="H1151" s="25"/>
      <c r="I1151" s="26" t="str">
        <f aca="false">IF(OR($B1151="",$C1151=""),"",$B1151&amp;" ("&amp;DAY($C1151)&amp;"."&amp;MONTH($C1151)&amp;"."&amp;YEAR($C1151)&amp;")")</f>
        <v/>
      </c>
      <c r="J1151" s="14" t="str">
        <f aca="false">IF($C1151="","",INT((Boshqaruv!$C$12-$C1151)/365.25))</f>
        <v/>
      </c>
      <c r="K1151" s="14" t="str">
        <f aca="false">IF($J1151="","",IF($J1151&lt;=14,"Ha","Yo'q"))</f>
        <v/>
      </c>
      <c r="L1151" s="13"/>
      <c r="M1151" s="13"/>
      <c r="N1151" s="14" t="str">
        <f aca="false">IF($B1151="","",IF(AND(OR($L1151="",$L1151&lt;=Boshqaruv!$C$12),OR($M1151="",$M1151&gt;Boshqaruv!$C$12)),"Ha",""))</f>
        <v/>
      </c>
      <c r="O1151" s="25"/>
      <c r="P1151" s="25"/>
      <c r="Q1151" s="12"/>
      <c r="R1151" s="13"/>
      <c r="S1151" s="13"/>
      <c r="T1151" s="14" t="str">
        <f aca="false">IF($B1151="","",IF(AND($P1151="Ha",$N1151="Ha",OR($R1151="",$R1151&lt;=Boshqaruv!$C$12),OR($S1151="",$S1151&gt;Boshqaruv!$C$12)),"Ha",""))</f>
        <v/>
      </c>
      <c r="U1151" s="13"/>
      <c r="V1151" s="12"/>
      <c r="W1151" s="14" t="str">
        <f aca="false">IF(OR($B1151="",$C1151=""),"",IF(COUNTIFS($B$5:$B$1804,$B1151,$C$5:$C$1804,$C1151)&gt;1,"Takror",""))</f>
        <v/>
      </c>
    </row>
    <row r="1152" customFormat="false" ht="15" hidden="false" customHeight="false" outlineLevel="0" collapsed="false">
      <c r="A1152" s="8" t="n">
        <v>1148</v>
      </c>
      <c r="B1152" s="12"/>
      <c r="C1152" s="13"/>
      <c r="D1152" s="24"/>
      <c r="E1152" s="25"/>
      <c r="F1152" s="12"/>
      <c r="G1152" s="12"/>
      <c r="H1152" s="25"/>
      <c r="I1152" s="26" t="str">
        <f aca="false">IF(OR($B1152="",$C1152=""),"",$B1152&amp;" ("&amp;DAY($C1152)&amp;"."&amp;MONTH($C1152)&amp;"."&amp;YEAR($C1152)&amp;")")</f>
        <v/>
      </c>
      <c r="J1152" s="14" t="str">
        <f aca="false">IF($C1152="","",INT((Boshqaruv!$C$12-$C1152)/365.25))</f>
        <v/>
      </c>
      <c r="K1152" s="14" t="str">
        <f aca="false">IF($J1152="","",IF($J1152&lt;=14,"Ha","Yo'q"))</f>
        <v/>
      </c>
      <c r="L1152" s="13"/>
      <c r="M1152" s="13"/>
      <c r="N1152" s="14" t="str">
        <f aca="false">IF($B1152="","",IF(AND(OR($L1152="",$L1152&lt;=Boshqaruv!$C$12),OR($M1152="",$M1152&gt;Boshqaruv!$C$12)),"Ha",""))</f>
        <v/>
      </c>
      <c r="O1152" s="25"/>
      <c r="P1152" s="25"/>
      <c r="Q1152" s="12"/>
      <c r="R1152" s="13"/>
      <c r="S1152" s="13"/>
      <c r="T1152" s="14" t="str">
        <f aca="false">IF($B1152="","",IF(AND($P1152="Ha",$N1152="Ha",OR($R1152="",$R1152&lt;=Boshqaruv!$C$12),OR($S1152="",$S1152&gt;Boshqaruv!$C$12)),"Ha",""))</f>
        <v/>
      </c>
      <c r="U1152" s="13"/>
      <c r="V1152" s="12"/>
      <c r="W1152" s="14" t="str">
        <f aca="false">IF(OR($B1152="",$C1152=""),"",IF(COUNTIFS($B$5:$B$1804,$B1152,$C$5:$C$1804,$C1152)&gt;1,"Takror",""))</f>
        <v/>
      </c>
    </row>
    <row r="1153" customFormat="false" ht="15" hidden="false" customHeight="false" outlineLevel="0" collapsed="false">
      <c r="A1153" s="8" t="n">
        <v>1149</v>
      </c>
      <c r="B1153" s="12"/>
      <c r="C1153" s="13"/>
      <c r="D1153" s="24"/>
      <c r="E1153" s="25"/>
      <c r="F1153" s="12"/>
      <c r="G1153" s="12"/>
      <c r="H1153" s="25"/>
      <c r="I1153" s="26" t="str">
        <f aca="false">IF(OR($B1153="",$C1153=""),"",$B1153&amp;" ("&amp;DAY($C1153)&amp;"."&amp;MONTH($C1153)&amp;"."&amp;YEAR($C1153)&amp;")")</f>
        <v/>
      </c>
      <c r="J1153" s="14" t="str">
        <f aca="false">IF($C1153="","",INT((Boshqaruv!$C$12-$C1153)/365.25))</f>
        <v/>
      </c>
      <c r="K1153" s="14" t="str">
        <f aca="false">IF($J1153="","",IF($J1153&lt;=14,"Ha","Yo'q"))</f>
        <v/>
      </c>
      <c r="L1153" s="13"/>
      <c r="M1153" s="13"/>
      <c r="N1153" s="14" t="str">
        <f aca="false">IF($B1153="","",IF(AND(OR($L1153="",$L1153&lt;=Boshqaruv!$C$12),OR($M1153="",$M1153&gt;Boshqaruv!$C$12)),"Ha",""))</f>
        <v/>
      </c>
      <c r="O1153" s="25"/>
      <c r="P1153" s="25"/>
      <c r="Q1153" s="12"/>
      <c r="R1153" s="13"/>
      <c r="S1153" s="13"/>
      <c r="T1153" s="14" t="str">
        <f aca="false">IF($B1153="","",IF(AND($P1153="Ha",$N1153="Ha",OR($R1153="",$R1153&lt;=Boshqaruv!$C$12),OR($S1153="",$S1153&gt;Boshqaruv!$C$12)),"Ha",""))</f>
        <v/>
      </c>
      <c r="U1153" s="13"/>
      <c r="V1153" s="12"/>
      <c r="W1153" s="14" t="str">
        <f aca="false">IF(OR($B1153="",$C1153=""),"",IF(COUNTIFS($B$5:$B$1804,$B1153,$C$5:$C$1804,$C1153)&gt;1,"Takror",""))</f>
        <v/>
      </c>
    </row>
    <row r="1154" customFormat="false" ht="15" hidden="false" customHeight="false" outlineLevel="0" collapsed="false">
      <c r="A1154" s="8" t="n">
        <v>1150</v>
      </c>
      <c r="B1154" s="12"/>
      <c r="C1154" s="13"/>
      <c r="D1154" s="24"/>
      <c r="E1154" s="25"/>
      <c r="F1154" s="12"/>
      <c r="G1154" s="12"/>
      <c r="H1154" s="25"/>
      <c r="I1154" s="26" t="str">
        <f aca="false">IF(OR($B1154="",$C1154=""),"",$B1154&amp;" ("&amp;DAY($C1154)&amp;"."&amp;MONTH($C1154)&amp;"."&amp;YEAR($C1154)&amp;")")</f>
        <v/>
      </c>
      <c r="J1154" s="14" t="str">
        <f aca="false">IF($C1154="","",INT((Boshqaruv!$C$12-$C1154)/365.25))</f>
        <v/>
      </c>
      <c r="K1154" s="14" t="str">
        <f aca="false">IF($J1154="","",IF($J1154&lt;=14,"Ha","Yo'q"))</f>
        <v/>
      </c>
      <c r="L1154" s="13"/>
      <c r="M1154" s="13"/>
      <c r="N1154" s="14" t="str">
        <f aca="false">IF($B1154="","",IF(AND(OR($L1154="",$L1154&lt;=Boshqaruv!$C$12),OR($M1154="",$M1154&gt;Boshqaruv!$C$12)),"Ha",""))</f>
        <v/>
      </c>
      <c r="O1154" s="25"/>
      <c r="P1154" s="25"/>
      <c r="Q1154" s="12"/>
      <c r="R1154" s="13"/>
      <c r="S1154" s="13"/>
      <c r="T1154" s="14" t="str">
        <f aca="false">IF($B1154="","",IF(AND($P1154="Ha",$N1154="Ha",OR($R1154="",$R1154&lt;=Boshqaruv!$C$12),OR($S1154="",$S1154&gt;Boshqaruv!$C$12)),"Ha",""))</f>
        <v/>
      </c>
      <c r="U1154" s="13"/>
      <c r="V1154" s="12"/>
      <c r="W1154" s="14" t="str">
        <f aca="false">IF(OR($B1154="",$C1154=""),"",IF(COUNTIFS($B$5:$B$1804,$B1154,$C$5:$C$1804,$C1154)&gt;1,"Takror",""))</f>
        <v/>
      </c>
    </row>
    <row r="1155" customFormat="false" ht="15" hidden="false" customHeight="false" outlineLevel="0" collapsed="false">
      <c r="A1155" s="8" t="n">
        <v>1151</v>
      </c>
      <c r="B1155" s="12"/>
      <c r="C1155" s="13"/>
      <c r="D1155" s="24"/>
      <c r="E1155" s="25"/>
      <c r="F1155" s="12"/>
      <c r="G1155" s="12"/>
      <c r="H1155" s="25"/>
      <c r="I1155" s="26" t="str">
        <f aca="false">IF(OR($B1155="",$C1155=""),"",$B1155&amp;" ("&amp;DAY($C1155)&amp;"."&amp;MONTH($C1155)&amp;"."&amp;YEAR($C1155)&amp;")")</f>
        <v/>
      </c>
      <c r="J1155" s="14" t="str">
        <f aca="false">IF($C1155="","",INT((Boshqaruv!$C$12-$C1155)/365.25))</f>
        <v/>
      </c>
      <c r="K1155" s="14" t="str">
        <f aca="false">IF($J1155="","",IF($J1155&lt;=14,"Ha","Yo'q"))</f>
        <v/>
      </c>
      <c r="L1155" s="13"/>
      <c r="M1155" s="13"/>
      <c r="N1155" s="14" t="str">
        <f aca="false">IF($B1155="","",IF(AND(OR($L1155="",$L1155&lt;=Boshqaruv!$C$12),OR($M1155="",$M1155&gt;Boshqaruv!$C$12)),"Ha",""))</f>
        <v/>
      </c>
      <c r="O1155" s="25"/>
      <c r="P1155" s="25"/>
      <c r="Q1155" s="12"/>
      <c r="R1155" s="13"/>
      <c r="S1155" s="13"/>
      <c r="T1155" s="14" t="str">
        <f aca="false">IF($B1155="","",IF(AND($P1155="Ha",$N1155="Ha",OR($R1155="",$R1155&lt;=Boshqaruv!$C$12),OR($S1155="",$S1155&gt;Boshqaruv!$C$12)),"Ha",""))</f>
        <v/>
      </c>
      <c r="U1155" s="13"/>
      <c r="V1155" s="12"/>
      <c r="W1155" s="14" t="str">
        <f aca="false">IF(OR($B1155="",$C1155=""),"",IF(COUNTIFS($B$5:$B$1804,$B1155,$C$5:$C$1804,$C1155)&gt;1,"Takror",""))</f>
        <v/>
      </c>
    </row>
    <row r="1156" customFormat="false" ht="15" hidden="false" customHeight="false" outlineLevel="0" collapsed="false">
      <c r="A1156" s="8" t="n">
        <v>1152</v>
      </c>
      <c r="B1156" s="12"/>
      <c r="C1156" s="13"/>
      <c r="D1156" s="24"/>
      <c r="E1156" s="25"/>
      <c r="F1156" s="12"/>
      <c r="G1156" s="12"/>
      <c r="H1156" s="25"/>
      <c r="I1156" s="26" t="str">
        <f aca="false">IF(OR($B1156="",$C1156=""),"",$B1156&amp;" ("&amp;DAY($C1156)&amp;"."&amp;MONTH($C1156)&amp;"."&amp;YEAR($C1156)&amp;")")</f>
        <v/>
      </c>
      <c r="J1156" s="14" t="str">
        <f aca="false">IF($C1156="","",INT((Boshqaruv!$C$12-$C1156)/365.25))</f>
        <v/>
      </c>
      <c r="K1156" s="14" t="str">
        <f aca="false">IF($J1156="","",IF($J1156&lt;=14,"Ha","Yo'q"))</f>
        <v/>
      </c>
      <c r="L1156" s="13"/>
      <c r="M1156" s="13"/>
      <c r="N1156" s="14" t="str">
        <f aca="false">IF($B1156="","",IF(AND(OR($L1156="",$L1156&lt;=Boshqaruv!$C$12),OR($M1156="",$M1156&gt;Boshqaruv!$C$12)),"Ha",""))</f>
        <v/>
      </c>
      <c r="O1156" s="25"/>
      <c r="P1156" s="25"/>
      <c r="Q1156" s="12"/>
      <c r="R1156" s="13"/>
      <c r="S1156" s="13"/>
      <c r="T1156" s="14" t="str">
        <f aca="false">IF($B1156="","",IF(AND($P1156="Ha",$N1156="Ha",OR($R1156="",$R1156&lt;=Boshqaruv!$C$12),OR($S1156="",$S1156&gt;Boshqaruv!$C$12)),"Ha",""))</f>
        <v/>
      </c>
      <c r="U1156" s="13"/>
      <c r="V1156" s="12"/>
      <c r="W1156" s="14" t="str">
        <f aca="false">IF(OR($B1156="",$C1156=""),"",IF(COUNTIFS($B$5:$B$1804,$B1156,$C$5:$C$1804,$C1156)&gt;1,"Takror",""))</f>
        <v/>
      </c>
    </row>
    <row r="1157" customFormat="false" ht="15" hidden="false" customHeight="false" outlineLevel="0" collapsed="false">
      <c r="A1157" s="8" t="n">
        <v>1153</v>
      </c>
      <c r="B1157" s="12"/>
      <c r="C1157" s="13"/>
      <c r="D1157" s="24"/>
      <c r="E1157" s="25"/>
      <c r="F1157" s="12"/>
      <c r="G1157" s="12"/>
      <c r="H1157" s="25"/>
      <c r="I1157" s="26" t="str">
        <f aca="false">IF(OR($B1157="",$C1157=""),"",$B1157&amp;" ("&amp;DAY($C1157)&amp;"."&amp;MONTH($C1157)&amp;"."&amp;YEAR($C1157)&amp;")")</f>
        <v/>
      </c>
      <c r="J1157" s="14" t="str">
        <f aca="false">IF($C1157="","",INT((Boshqaruv!$C$12-$C1157)/365.25))</f>
        <v/>
      </c>
      <c r="K1157" s="14" t="str">
        <f aca="false">IF($J1157="","",IF($J1157&lt;=14,"Ha","Yo'q"))</f>
        <v/>
      </c>
      <c r="L1157" s="13"/>
      <c r="M1157" s="13"/>
      <c r="N1157" s="14" t="str">
        <f aca="false">IF($B1157="","",IF(AND(OR($L1157="",$L1157&lt;=Boshqaruv!$C$12),OR($M1157="",$M1157&gt;Boshqaruv!$C$12)),"Ha",""))</f>
        <v/>
      </c>
      <c r="O1157" s="25"/>
      <c r="P1157" s="25"/>
      <c r="Q1157" s="12"/>
      <c r="R1157" s="13"/>
      <c r="S1157" s="13"/>
      <c r="T1157" s="14" t="str">
        <f aca="false">IF($B1157="","",IF(AND($P1157="Ha",$N1157="Ha",OR($R1157="",$R1157&lt;=Boshqaruv!$C$12),OR($S1157="",$S1157&gt;Boshqaruv!$C$12)),"Ha",""))</f>
        <v/>
      </c>
      <c r="U1157" s="13"/>
      <c r="V1157" s="12"/>
      <c r="W1157" s="14" t="str">
        <f aca="false">IF(OR($B1157="",$C1157=""),"",IF(COUNTIFS($B$5:$B$1804,$B1157,$C$5:$C$1804,$C1157)&gt;1,"Takror",""))</f>
        <v/>
      </c>
    </row>
    <row r="1158" customFormat="false" ht="15" hidden="false" customHeight="false" outlineLevel="0" collapsed="false">
      <c r="A1158" s="8" t="n">
        <v>1154</v>
      </c>
      <c r="B1158" s="12"/>
      <c r="C1158" s="13"/>
      <c r="D1158" s="24"/>
      <c r="E1158" s="25"/>
      <c r="F1158" s="12"/>
      <c r="G1158" s="12"/>
      <c r="H1158" s="25"/>
      <c r="I1158" s="26" t="str">
        <f aca="false">IF(OR($B1158="",$C1158=""),"",$B1158&amp;" ("&amp;DAY($C1158)&amp;"."&amp;MONTH($C1158)&amp;"."&amp;YEAR($C1158)&amp;")")</f>
        <v/>
      </c>
      <c r="J1158" s="14" t="str">
        <f aca="false">IF($C1158="","",INT((Boshqaruv!$C$12-$C1158)/365.25))</f>
        <v/>
      </c>
      <c r="K1158" s="14" t="str">
        <f aca="false">IF($J1158="","",IF($J1158&lt;=14,"Ha","Yo'q"))</f>
        <v/>
      </c>
      <c r="L1158" s="13"/>
      <c r="M1158" s="13"/>
      <c r="N1158" s="14" t="str">
        <f aca="false">IF($B1158="","",IF(AND(OR($L1158="",$L1158&lt;=Boshqaruv!$C$12),OR($M1158="",$M1158&gt;Boshqaruv!$C$12)),"Ha",""))</f>
        <v/>
      </c>
      <c r="O1158" s="25"/>
      <c r="P1158" s="25"/>
      <c r="Q1158" s="12"/>
      <c r="R1158" s="13"/>
      <c r="S1158" s="13"/>
      <c r="T1158" s="14" t="str">
        <f aca="false">IF($B1158="","",IF(AND($P1158="Ha",$N1158="Ha",OR($R1158="",$R1158&lt;=Boshqaruv!$C$12),OR($S1158="",$S1158&gt;Boshqaruv!$C$12)),"Ha",""))</f>
        <v/>
      </c>
      <c r="U1158" s="13"/>
      <c r="V1158" s="12"/>
      <c r="W1158" s="14" t="str">
        <f aca="false">IF(OR($B1158="",$C1158=""),"",IF(COUNTIFS($B$5:$B$1804,$B1158,$C$5:$C$1804,$C1158)&gt;1,"Takror",""))</f>
        <v/>
      </c>
    </row>
    <row r="1159" customFormat="false" ht="15" hidden="false" customHeight="false" outlineLevel="0" collapsed="false">
      <c r="A1159" s="8" t="n">
        <v>1155</v>
      </c>
      <c r="B1159" s="12"/>
      <c r="C1159" s="13"/>
      <c r="D1159" s="24"/>
      <c r="E1159" s="25"/>
      <c r="F1159" s="12"/>
      <c r="G1159" s="12"/>
      <c r="H1159" s="25"/>
      <c r="I1159" s="26" t="str">
        <f aca="false">IF(OR($B1159="",$C1159=""),"",$B1159&amp;" ("&amp;DAY($C1159)&amp;"."&amp;MONTH($C1159)&amp;"."&amp;YEAR($C1159)&amp;")")</f>
        <v/>
      </c>
      <c r="J1159" s="14" t="str">
        <f aca="false">IF($C1159="","",INT((Boshqaruv!$C$12-$C1159)/365.25))</f>
        <v/>
      </c>
      <c r="K1159" s="14" t="str">
        <f aca="false">IF($J1159="","",IF($J1159&lt;=14,"Ha","Yo'q"))</f>
        <v/>
      </c>
      <c r="L1159" s="13"/>
      <c r="M1159" s="13"/>
      <c r="N1159" s="14" t="str">
        <f aca="false">IF($B1159="","",IF(AND(OR($L1159="",$L1159&lt;=Boshqaruv!$C$12),OR($M1159="",$M1159&gt;Boshqaruv!$C$12)),"Ha",""))</f>
        <v/>
      </c>
      <c r="O1159" s="25"/>
      <c r="P1159" s="25"/>
      <c r="Q1159" s="12"/>
      <c r="R1159" s="13"/>
      <c r="S1159" s="13"/>
      <c r="T1159" s="14" t="str">
        <f aca="false">IF($B1159="","",IF(AND($P1159="Ha",$N1159="Ha",OR($R1159="",$R1159&lt;=Boshqaruv!$C$12),OR($S1159="",$S1159&gt;Boshqaruv!$C$12)),"Ha",""))</f>
        <v/>
      </c>
      <c r="U1159" s="13"/>
      <c r="V1159" s="12"/>
      <c r="W1159" s="14" t="str">
        <f aca="false">IF(OR($B1159="",$C1159=""),"",IF(COUNTIFS($B$5:$B$1804,$B1159,$C$5:$C$1804,$C1159)&gt;1,"Takror",""))</f>
        <v/>
      </c>
    </row>
    <row r="1160" customFormat="false" ht="15" hidden="false" customHeight="false" outlineLevel="0" collapsed="false">
      <c r="A1160" s="8" t="n">
        <v>1156</v>
      </c>
      <c r="B1160" s="12"/>
      <c r="C1160" s="13"/>
      <c r="D1160" s="24"/>
      <c r="E1160" s="25"/>
      <c r="F1160" s="12"/>
      <c r="G1160" s="12"/>
      <c r="H1160" s="25"/>
      <c r="I1160" s="26" t="str">
        <f aca="false">IF(OR($B1160="",$C1160=""),"",$B1160&amp;" ("&amp;DAY($C1160)&amp;"."&amp;MONTH($C1160)&amp;"."&amp;YEAR($C1160)&amp;")")</f>
        <v/>
      </c>
      <c r="J1160" s="14" t="str">
        <f aca="false">IF($C1160="","",INT((Boshqaruv!$C$12-$C1160)/365.25))</f>
        <v/>
      </c>
      <c r="K1160" s="14" t="str">
        <f aca="false">IF($J1160="","",IF($J1160&lt;=14,"Ha","Yo'q"))</f>
        <v/>
      </c>
      <c r="L1160" s="13"/>
      <c r="M1160" s="13"/>
      <c r="N1160" s="14" t="str">
        <f aca="false">IF($B1160="","",IF(AND(OR($L1160="",$L1160&lt;=Boshqaruv!$C$12),OR($M1160="",$M1160&gt;Boshqaruv!$C$12)),"Ha",""))</f>
        <v/>
      </c>
      <c r="O1160" s="25"/>
      <c r="P1160" s="25"/>
      <c r="Q1160" s="12"/>
      <c r="R1160" s="13"/>
      <c r="S1160" s="13"/>
      <c r="T1160" s="14" t="str">
        <f aca="false">IF($B1160="","",IF(AND($P1160="Ha",$N1160="Ha",OR($R1160="",$R1160&lt;=Boshqaruv!$C$12),OR($S1160="",$S1160&gt;Boshqaruv!$C$12)),"Ha",""))</f>
        <v/>
      </c>
      <c r="U1160" s="13"/>
      <c r="V1160" s="12"/>
      <c r="W1160" s="14" t="str">
        <f aca="false">IF(OR($B1160="",$C1160=""),"",IF(COUNTIFS($B$5:$B$1804,$B1160,$C$5:$C$1804,$C1160)&gt;1,"Takror",""))</f>
        <v/>
      </c>
    </row>
    <row r="1161" customFormat="false" ht="15" hidden="false" customHeight="false" outlineLevel="0" collapsed="false">
      <c r="A1161" s="8" t="n">
        <v>1157</v>
      </c>
      <c r="B1161" s="12"/>
      <c r="C1161" s="13"/>
      <c r="D1161" s="24"/>
      <c r="E1161" s="25"/>
      <c r="F1161" s="12"/>
      <c r="G1161" s="12"/>
      <c r="H1161" s="25"/>
      <c r="I1161" s="26" t="str">
        <f aca="false">IF(OR($B1161="",$C1161=""),"",$B1161&amp;" ("&amp;DAY($C1161)&amp;"."&amp;MONTH($C1161)&amp;"."&amp;YEAR($C1161)&amp;")")</f>
        <v/>
      </c>
      <c r="J1161" s="14" t="str">
        <f aca="false">IF($C1161="","",INT((Boshqaruv!$C$12-$C1161)/365.25))</f>
        <v/>
      </c>
      <c r="K1161" s="14" t="str">
        <f aca="false">IF($J1161="","",IF($J1161&lt;=14,"Ha","Yo'q"))</f>
        <v/>
      </c>
      <c r="L1161" s="13"/>
      <c r="M1161" s="13"/>
      <c r="N1161" s="14" t="str">
        <f aca="false">IF($B1161="","",IF(AND(OR($L1161="",$L1161&lt;=Boshqaruv!$C$12),OR($M1161="",$M1161&gt;Boshqaruv!$C$12)),"Ha",""))</f>
        <v/>
      </c>
      <c r="O1161" s="25"/>
      <c r="P1161" s="25"/>
      <c r="Q1161" s="12"/>
      <c r="R1161" s="13"/>
      <c r="S1161" s="13"/>
      <c r="T1161" s="14" t="str">
        <f aca="false">IF($B1161="","",IF(AND($P1161="Ha",$N1161="Ha",OR($R1161="",$R1161&lt;=Boshqaruv!$C$12),OR($S1161="",$S1161&gt;Boshqaruv!$C$12)),"Ha",""))</f>
        <v/>
      </c>
      <c r="U1161" s="13"/>
      <c r="V1161" s="12"/>
      <c r="W1161" s="14" t="str">
        <f aca="false">IF(OR($B1161="",$C1161=""),"",IF(COUNTIFS($B$5:$B$1804,$B1161,$C$5:$C$1804,$C1161)&gt;1,"Takror",""))</f>
        <v/>
      </c>
    </row>
    <row r="1162" customFormat="false" ht="15" hidden="false" customHeight="false" outlineLevel="0" collapsed="false">
      <c r="A1162" s="8" t="n">
        <v>1158</v>
      </c>
      <c r="B1162" s="12"/>
      <c r="C1162" s="13"/>
      <c r="D1162" s="24"/>
      <c r="E1162" s="25"/>
      <c r="F1162" s="12"/>
      <c r="G1162" s="12"/>
      <c r="H1162" s="25"/>
      <c r="I1162" s="26" t="str">
        <f aca="false">IF(OR($B1162="",$C1162=""),"",$B1162&amp;" ("&amp;DAY($C1162)&amp;"."&amp;MONTH($C1162)&amp;"."&amp;YEAR($C1162)&amp;")")</f>
        <v/>
      </c>
      <c r="J1162" s="14" t="str">
        <f aca="false">IF($C1162="","",INT((Boshqaruv!$C$12-$C1162)/365.25))</f>
        <v/>
      </c>
      <c r="K1162" s="14" t="str">
        <f aca="false">IF($J1162="","",IF($J1162&lt;=14,"Ha","Yo'q"))</f>
        <v/>
      </c>
      <c r="L1162" s="13"/>
      <c r="M1162" s="13"/>
      <c r="N1162" s="14" t="str">
        <f aca="false">IF($B1162="","",IF(AND(OR($L1162="",$L1162&lt;=Boshqaruv!$C$12),OR($M1162="",$M1162&gt;Boshqaruv!$C$12)),"Ha",""))</f>
        <v/>
      </c>
      <c r="O1162" s="25"/>
      <c r="P1162" s="25"/>
      <c r="Q1162" s="12"/>
      <c r="R1162" s="13"/>
      <c r="S1162" s="13"/>
      <c r="T1162" s="14" t="str">
        <f aca="false">IF($B1162="","",IF(AND($P1162="Ha",$N1162="Ha",OR($R1162="",$R1162&lt;=Boshqaruv!$C$12),OR($S1162="",$S1162&gt;Boshqaruv!$C$12)),"Ha",""))</f>
        <v/>
      </c>
      <c r="U1162" s="13"/>
      <c r="V1162" s="12"/>
      <c r="W1162" s="14" t="str">
        <f aca="false">IF(OR($B1162="",$C1162=""),"",IF(COUNTIFS($B$5:$B$1804,$B1162,$C$5:$C$1804,$C1162)&gt;1,"Takror",""))</f>
        <v/>
      </c>
    </row>
    <row r="1163" customFormat="false" ht="15" hidden="false" customHeight="false" outlineLevel="0" collapsed="false">
      <c r="A1163" s="8" t="n">
        <v>1159</v>
      </c>
      <c r="B1163" s="12"/>
      <c r="C1163" s="13"/>
      <c r="D1163" s="24"/>
      <c r="E1163" s="25"/>
      <c r="F1163" s="12"/>
      <c r="G1163" s="12"/>
      <c r="H1163" s="25"/>
      <c r="I1163" s="26" t="str">
        <f aca="false">IF(OR($B1163="",$C1163=""),"",$B1163&amp;" ("&amp;DAY($C1163)&amp;"."&amp;MONTH($C1163)&amp;"."&amp;YEAR($C1163)&amp;")")</f>
        <v/>
      </c>
      <c r="J1163" s="14" t="str">
        <f aca="false">IF($C1163="","",INT((Boshqaruv!$C$12-$C1163)/365.25))</f>
        <v/>
      </c>
      <c r="K1163" s="14" t="str">
        <f aca="false">IF($J1163="","",IF($J1163&lt;=14,"Ha","Yo'q"))</f>
        <v/>
      </c>
      <c r="L1163" s="13"/>
      <c r="M1163" s="13"/>
      <c r="N1163" s="14" t="str">
        <f aca="false">IF($B1163="","",IF(AND(OR($L1163="",$L1163&lt;=Boshqaruv!$C$12),OR($M1163="",$M1163&gt;Boshqaruv!$C$12)),"Ha",""))</f>
        <v/>
      </c>
      <c r="O1163" s="25"/>
      <c r="P1163" s="25"/>
      <c r="Q1163" s="12"/>
      <c r="R1163" s="13"/>
      <c r="S1163" s="13"/>
      <c r="T1163" s="14" t="str">
        <f aca="false">IF($B1163="","",IF(AND($P1163="Ha",$N1163="Ha",OR($R1163="",$R1163&lt;=Boshqaruv!$C$12),OR($S1163="",$S1163&gt;Boshqaruv!$C$12)),"Ha",""))</f>
        <v/>
      </c>
      <c r="U1163" s="13"/>
      <c r="V1163" s="12"/>
      <c r="W1163" s="14" t="str">
        <f aca="false">IF(OR($B1163="",$C1163=""),"",IF(COUNTIFS($B$5:$B$1804,$B1163,$C$5:$C$1804,$C1163)&gt;1,"Takror",""))</f>
        <v/>
      </c>
    </row>
    <row r="1164" customFormat="false" ht="15" hidden="false" customHeight="false" outlineLevel="0" collapsed="false">
      <c r="A1164" s="8" t="n">
        <v>1160</v>
      </c>
      <c r="B1164" s="12"/>
      <c r="C1164" s="13"/>
      <c r="D1164" s="24"/>
      <c r="E1164" s="25"/>
      <c r="F1164" s="12"/>
      <c r="G1164" s="12"/>
      <c r="H1164" s="25"/>
      <c r="I1164" s="26" t="str">
        <f aca="false">IF(OR($B1164="",$C1164=""),"",$B1164&amp;" ("&amp;DAY($C1164)&amp;"."&amp;MONTH($C1164)&amp;"."&amp;YEAR($C1164)&amp;")")</f>
        <v/>
      </c>
      <c r="J1164" s="14" t="str">
        <f aca="false">IF($C1164="","",INT((Boshqaruv!$C$12-$C1164)/365.25))</f>
        <v/>
      </c>
      <c r="K1164" s="14" t="str">
        <f aca="false">IF($J1164="","",IF($J1164&lt;=14,"Ha","Yo'q"))</f>
        <v/>
      </c>
      <c r="L1164" s="13"/>
      <c r="M1164" s="13"/>
      <c r="N1164" s="14" t="str">
        <f aca="false">IF($B1164="","",IF(AND(OR($L1164="",$L1164&lt;=Boshqaruv!$C$12),OR($M1164="",$M1164&gt;Boshqaruv!$C$12)),"Ha",""))</f>
        <v/>
      </c>
      <c r="O1164" s="25"/>
      <c r="P1164" s="25"/>
      <c r="Q1164" s="12"/>
      <c r="R1164" s="13"/>
      <c r="S1164" s="13"/>
      <c r="T1164" s="14" t="str">
        <f aca="false">IF($B1164="","",IF(AND($P1164="Ha",$N1164="Ha",OR($R1164="",$R1164&lt;=Boshqaruv!$C$12),OR($S1164="",$S1164&gt;Boshqaruv!$C$12)),"Ha",""))</f>
        <v/>
      </c>
      <c r="U1164" s="13"/>
      <c r="V1164" s="12"/>
      <c r="W1164" s="14" t="str">
        <f aca="false">IF(OR($B1164="",$C1164=""),"",IF(COUNTIFS($B$5:$B$1804,$B1164,$C$5:$C$1804,$C1164)&gt;1,"Takror",""))</f>
        <v/>
      </c>
    </row>
    <row r="1165" customFormat="false" ht="15" hidden="false" customHeight="false" outlineLevel="0" collapsed="false">
      <c r="A1165" s="8" t="n">
        <v>1161</v>
      </c>
      <c r="B1165" s="12"/>
      <c r="C1165" s="13"/>
      <c r="D1165" s="24"/>
      <c r="E1165" s="25"/>
      <c r="F1165" s="12"/>
      <c r="G1165" s="12"/>
      <c r="H1165" s="25"/>
      <c r="I1165" s="26" t="str">
        <f aca="false">IF(OR($B1165="",$C1165=""),"",$B1165&amp;" ("&amp;DAY($C1165)&amp;"."&amp;MONTH($C1165)&amp;"."&amp;YEAR($C1165)&amp;")")</f>
        <v/>
      </c>
      <c r="J1165" s="14" t="str">
        <f aca="false">IF($C1165="","",INT((Boshqaruv!$C$12-$C1165)/365.25))</f>
        <v/>
      </c>
      <c r="K1165" s="14" t="str">
        <f aca="false">IF($J1165="","",IF($J1165&lt;=14,"Ha","Yo'q"))</f>
        <v/>
      </c>
      <c r="L1165" s="13"/>
      <c r="M1165" s="13"/>
      <c r="N1165" s="14" t="str">
        <f aca="false">IF($B1165="","",IF(AND(OR($L1165="",$L1165&lt;=Boshqaruv!$C$12),OR($M1165="",$M1165&gt;Boshqaruv!$C$12)),"Ha",""))</f>
        <v/>
      </c>
      <c r="O1165" s="25"/>
      <c r="P1165" s="25"/>
      <c r="Q1165" s="12"/>
      <c r="R1165" s="13"/>
      <c r="S1165" s="13"/>
      <c r="T1165" s="14" t="str">
        <f aca="false">IF($B1165="","",IF(AND($P1165="Ha",$N1165="Ha",OR($R1165="",$R1165&lt;=Boshqaruv!$C$12),OR($S1165="",$S1165&gt;Boshqaruv!$C$12)),"Ha",""))</f>
        <v/>
      </c>
      <c r="U1165" s="13"/>
      <c r="V1165" s="12"/>
      <c r="W1165" s="14" t="str">
        <f aca="false">IF(OR($B1165="",$C1165=""),"",IF(COUNTIFS($B$5:$B$1804,$B1165,$C$5:$C$1804,$C1165)&gt;1,"Takror",""))</f>
        <v/>
      </c>
    </row>
    <row r="1166" customFormat="false" ht="15" hidden="false" customHeight="false" outlineLevel="0" collapsed="false">
      <c r="A1166" s="8" t="n">
        <v>1162</v>
      </c>
      <c r="B1166" s="12"/>
      <c r="C1166" s="13"/>
      <c r="D1166" s="24"/>
      <c r="E1166" s="25"/>
      <c r="F1166" s="12"/>
      <c r="G1166" s="12"/>
      <c r="H1166" s="25"/>
      <c r="I1166" s="26" t="str">
        <f aca="false">IF(OR($B1166="",$C1166=""),"",$B1166&amp;" ("&amp;DAY($C1166)&amp;"."&amp;MONTH($C1166)&amp;"."&amp;YEAR($C1166)&amp;")")</f>
        <v/>
      </c>
      <c r="J1166" s="14" t="str">
        <f aca="false">IF($C1166="","",INT((Boshqaruv!$C$12-$C1166)/365.25))</f>
        <v/>
      </c>
      <c r="K1166" s="14" t="str">
        <f aca="false">IF($J1166="","",IF($J1166&lt;=14,"Ha","Yo'q"))</f>
        <v/>
      </c>
      <c r="L1166" s="13"/>
      <c r="M1166" s="13"/>
      <c r="N1166" s="14" t="str">
        <f aca="false">IF($B1166="","",IF(AND(OR($L1166="",$L1166&lt;=Boshqaruv!$C$12),OR($M1166="",$M1166&gt;Boshqaruv!$C$12)),"Ha",""))</f>
        <v/>
      </c>
      <c r="O1166" s="25"/>
      <c r="P1166" s="25"/>
      <c r="Q1166" s="12"/>
      <c r="R1166" s="13"/>
      <c r="S1166" s="13"/>
      <c r="T1166" s="14" t="str">
        <f aca="false">IF($B1166="","",IF(AND($P1166="Ha",$N1166="Ha",OR($R1166="",$R1166&lt;=Boshqaruv!$C$12),OR($S1166="",$S1166&gt;Boshqaruv!$C$12)),"Ha",""))</f>
        <v/>
      </c>
      <c r="U1166" s="13"/>
      <c r="V1166" s="12"/>
      <c r="W1166" s="14" t="str">
        <f aca="false">IF(OR($B1166="",$C1166=""),"",IF(COUNTIFS($B$5:$B$1804,$B1166,$C$5:$C$1804,$C1166)&gt;1,"Takror",""))</f>
        <v/>
      </c>
    </row>
    <row r="1167" customFormat="false" ht="15" hidden="false" customHeight="false" outlineLevel="0" collapsed="false">
      <c r="A1167" s="8" t="n">
        <v>1163</v>
      </c>
      <c r="B1167" s="12"/>
      <c r="C1167" s="13"/>
      <c r="D1167" s="24"/>
      <c r="E1167" s="25"/>
      <c r="F1167" s="12"/>
      <c r="G1167" s="12"/>
      <c r="H1167" s="25"/>
      <c r="I1167" s="26" t="str">
        <f aca="false">IF(OR($B1167="",$C1167=""),"",$B1167&amp;" ("&amp;DAY($C1167)&amp;"."&amp;MONTH($C1167)&amp;"."&amp;YEAR($C1167)&amp;")")</f>
        <v/>
      </c>
      <c r="J1167" s="14" t="str">
        <f aca="false">IF($C1167="","",INT((Boshqaruv!$C$12-$C1167)/365.25))</f>
        <v/>
      </c>
      <c r="K1167" s="14" t="str">
        <f aca="false">IF($J1167="","",IF($J1167&lt;=14,"Ha","Yo'q"))</f>
        <v/>
      </c>
      <c r="L1167" s="13"/>
      <c r="M1167" s="13"/>
      <c r="N1167" s="14" t="str">
        <f aca="false">IF($B1167="","",IF(AND(OR($L1167="",$L1167&lt;=Boshqaruv!$C$12),OR($M1167="",$M1167&gt;Boshqaruv!$C$12)),"Ha",""))</f>
        <v/>
      </c>
      <c r="O1167" s="25"/>
      <c r="P1167" s="25"/>
      <c r="Q1167" s="12"/>
      <c r="R1167" s="13"/>
      <c r="S1167" s="13"/>
      <c r="T1167" s="14" t="str">
        <f aca="false">IF($B1167="","",IF(AND($P1167="Ha",$N1167="Ha",OR($R1167="",$R1167&lt;=Boshqaruv!$C$12),OR($S1167="",$S1167&gt;Boshqaruv!$C$12)),"Ha",""))</f>
        <v/>
      </c>
      <c r="U1167" s="13"/>
      <c r="V1167" s="12"/>
      <c r="W1167" s="14" t="str">
        <f aca="false">IF(OR($B1167="",$C1167=""),"",IF(COUNTIFS($B$5:$B$1804,$B1167,$C$5:$C$1804,$C1167)&gt;1,"Takror",""))</f>
        <v/>
      </c>
    </row>
    <row r="1168" customFormat="false" ht="15" hidden="false" customHeight="false" outlineLevel="0" collapsed="false">
      <c r="A1168" s="8" t="n">
        <v>1164</v>
      </c>
      <c r="B1168" s="12"/>
      <c r="C1168" s="13"/>
      <c r="D1168" s="24"/>
      <c r="E1168" s="25"/>
      <c r="F1168" s="12"/>
      <c r="G1168" s="12"/>
      <c r="H1168" s="25"/>
      <c r="I1168" s="26" t="str">
        <f aca="false">IF(OR($B1168="",$C1168=""),"",$B1168&amp;" ("&amp;DAY($C1168)&amp;"."&amp;MONTH($C1168)&amp;"."&amp;YEAR($C1168)&amp;")")</f>
        <v/>
      </c>
      <c r="J1168" s="14" t="str">
        <f aca="false">IF($C1168="","",INT((Boshqaruv!$C$12-$C1168)/365.25))</f>
        <v/>
      </c>
      <c r="K1168" s="14" t="str">
        <f aca="false">IF($J1168="","",IF($J1168&lt;=14,"Ha","Yo'q"))</f>
        <v/>
      </c>
      <c r="L1168" s="13"/>
      <c r="M1168" s="13"/>
      <c r="N1168" s="14" t="str">
        <f aca="false">IF($B1168="","",IF(AND(OR($L1168="",$L1168&lt;=Boshqaruv!$C$12),OR($M1168="",$M1168&gt;Boshqaruv!$C$12)),"Ha",""))</f>
        <v/>
      </c>
      <c r="O1168" s="25"/>
      <c r="P1168" s="25"/>
      <c r="Q1168" s="12"/>
      <c r="R1168" s="13"/>
      <c r="S1168" s="13"/>
      <c r="T1168" s="14" t="str">
        <f aca="false">IF($B1168="","",IF(AND($P1168="Ha",$N1168="Ha",OR($R1168="",$R1168&lt;=Boshqaruv!$C$12),OR($S1168="",$S1168&gt;Boshqaruv!$C$12)),"Ha",""))</f>
        <v/>
      </c>
      <c r="U1168" s="13"/>
      <c r="V1168" s="12"/>
      <c r="W1168" s="14" t="str">
        <f aca="false">IF(OR($B1168="",$C1168=""),"",IF(COUNTIFS($B$5:$B$1804,$B1168,$C$5:$C$1804,$C1168)&gt;1,"Takror",""))</f>
        <v/>
      </c>
    </row>
    <row r="1169" customFormat="false" ht="15" hidden="false" customHeight="false" outlineLevel="0" collapsed="false">
      <c r="A1169" s="8" t="n">
        <v>1165</v>
      </c>
      <c r="B1169" s="12"/>
      <c r="C1169" s="13"/>
      <c r="D1169" s="24"/>
      <c r="E1169" s="25"/>
      <c r="F1169" s="12"/>
      <c r="G1169" s="12"/>
      <c r="H1169" s="25"/>
      <c r="I1169" s="26" t="str">
        <f aca="false">IF(OR($B1169="",$C1169=""),"",$B1169&amp;" ("&amp;DAY($C1169)&amp;"."&amp;MONTH($C1169)&amp;"."&amp;YEAR($C1169)&amp;")")</f>
        <v/>
      </c>
      <c r="J1169" s="14" t="str">
        <f aca="false">IF($C1169="","",INT((Boshqaruv!$C$12-$C1169)/365.25))</f>
        <v/>
      </c>
      <c r="K1169" s="14" t="str">
        <f aca="false">IF($J1169="","",IF($J1169&lt;=14,"Ha","Yo'q"))</f>
        <v/>
      </c>
      <c r="L1169" s="13"/>
      <c r="M1169" s="13"/>
      <c r="N1169" s="14" t="str">
        <f aca="false">IF($B1169="","",IF(AND(OR($L1169="",$L1169&lt;=Boshqaruv!$C$12),OR($M1169="",$M1169&gt;Boshqaruv!$C$12)),"Ha",""))</f>
        <v/>
      </c>
      <c r="O1169" s="25"/>
      <c r="P1169" s="25"/>
      <c r="Q1169" s="12"/>
      <c r="R1169" s="13"/>
      <c r="S1169" s="13"/>
      <c r="T1169" s="14" t="str">
        <f aca="false">IF($B1169="","",IF(AND($P1169="Ha",$N1169="Ha",OR($R1169="",$R1169&lt;=Boshqaruv!$C$12),OR($S1169="",$S1169&gt;Boshqaruv!$C$12)),"Ha",""))</f>
        <v/>
      </c>
      <c r="U1169" s="13"/>
      <c r="V1169" s="12"/>
      <c r="W1169" s="14" t="str">
        <f aca="false">IF(OR($B1169="",$C1169=""),"",IF(COUNTIFS($B$5:$B$1804,$B1169,$C$5:$C$1804,$C1169)&gt;1,"Takror",""))</f>
        <v/>
      </c>
    </row>
    <row r="1170" customFormat="false" ht="15" hidden="false" customHeight="false" outlineLevel="0" collapsed="false">
      <c r="A1170" s="8" t="n">
        <v>1166</v>
      </c>
      <c r="B1170" s="12"/>
      <c r="C1170" s="13"/>
      <c r="D1170" s="24"/>
      <c r="E1170" s="25"/>
      <c r="F1170" s="12"/>
      <c r="G1170" s="12"/>
      <c r="H1170" s="25"/>
      <c r="I1170" s="26" t="str">
        <f aca="false">IF(OR($B1170="",$C1170=""),"",$B1170&amp;" ("&amp;DAY($C1170)&amp;"."&amp;MONTH($C1170)&amp;"."&amp;YEAR($C1170)&amp;")")</f>
        <v/>
      </c>
      <c r="J1170" s="14" t="str">
        <f aca="false">IF($C1170="","",INT((Boshqaruv!$C$12-$C1170)/365.25))</f>
        <v/>
      </c>
      <c r="K1170" s="14" t="str">
        <f aca="false">IF($J1170="","",IF($J1170&lt;=14,"Ha","Yo'q"))</f>
        <v/>
      </c>
      <c r="L1170" s="13"/>
      <c r="M1170" s="13"/>
      <c r="N1170" s="14" t="str">
        <f aca="false">IF($B1170="","",IF(AND(OR($L1170="",$L1170&lt;=Boshqaruv!$C$12),OR($M1170="",$M1170&gt;Boshqaruv!$C$12)),"Ha",""))</f>
        <v/>
      </c>
      <c r="O1170" s="25"/>
      <c r="P1170" s="25"/>
      <c r="Q1170" s="12"/>
      <c r="R1170" s="13"/>
      <c r="S1170" s="13"/>
      <c r="T1170" s="14" t="str">
        <f aca="false">IF($B1170="","",IF(AND($P1170="Ha",$N1170="Ha",OR($R1170="",$R1170&lt;=Boshqaruv!$C$12),OR($S1170="",$S1170&gt;Boshqaruv!$C$12)),"Ha",""))</f>
        <v/>
      </c>
      <c r="U1170" s="13"/>
      <c r="V1170" s="12"/>
      <c r="W1170" s="14" t="str">
        <f aca="false">IF(OR($B1170="",$C1170=""),"",IF(COUNTIFS($B$5:$B$1804,$B1170,$C$5:$C$1804,$C1170)&gt;1,"Takror",""))</f>
        <v/>
      </c>
    </row>
    <row r="1171" customFormat="false" ht="15" hidden="false" customHeight="false" outlineLevel="0" collapsed="false">
      <c r="A1171" s="8" t="n">
        <v>1167</v>
      </c>
      <c r="B1171" s="12"/>
      <c r="C1171" s="13"/>
      <c r="D1171" s="24"/>
      <c r="E1171" s="25"/>
      <c r="F1171" s="12"/>
      <c r="G1171" s="12"/>
      <c r="H1171" s="25"/>
      <c r="I1171" s="26" t="str">
        <f aca="false">IF(OR($B1171="",$C1171=""),"",$B1171&amp;" ("&amp;DAY($C1171)&amp;"."&amp;MONTH($C1171)&amp;"."&amp;YEAR($C1171)&amp;")")</f>
        <v/>
      </c>
      <c r="J1171" s="14" t="str">
        <f aca="false">IF($C1171="","",INT((Boshqaruv!$C$12-$C1171)/365.25))</f>
        <v/>
      </c>
      <c r="K1171" s="14" t="str">
        <f aca="false">IF($J1171="","",IF($J1171&lt;=14,"Ha","Yo'q"))</f>
        <v/>
      </c>
      <c r="L1171" s="13"/>
      <c r="M1171" s="13"/>
      <c r="N1171" s="14" t="str">
        <f aca="false">IF($B1171="","",IF(AND(OR($L1171="",$L1171&lt;=Boshqaruv!$C$12),OR($M1171="",$M1171&gt;Boshqaruv!$C$12)),"Ha",""))</f>
        <v/>
      </c>
      <c r="O1171" s="25"/>
      <c r="P1171" s="25"/>
      <c r="Q1171" s="12"/>
      <c r="R1171" s="13"/>
      <c r="S1171" s="13"/>
      <c r="T1171" s="14" t="str">
        <f aca="false">IF($B1171="","",IF(AND($P1171="Ha",$N1171="Ha",OR($R1171="",$R1171&lt;=Boshqaruv!$C$12),OR($S1171="",$S1171&gt;Boshqaruv!$C$12)),"Ha",""))</f>
        <v/>
      </c>
      <c r="U1171" s="13"/>
      <c r="V1171" s="12"/>
      <c r="W1171" s="14" t="str">
        <f aca="false">IF(OR($B1171="",$C1171=""),"",IF(COUNTIFS($B$5:$B$1804,$B1171,$C$5:$C$1804,$C1171)&gt;1,"Takror",""))</f>
        <v/>
      </c>
    </row>
    <row r="1172" customFormat="false" ht="15" hidden="false" customHeight="false" outlineLevel="0" collapsed="false">
      <c r="A1172" s="8" t="n">
        <v>1168</v>
      </c>
      <c r="B1172" s="12"/>
      <c r="C1172" s="13"/>
      <c r="D1172" s="24"/>
      <c r="E1172" s="25"/>
      <c r="F1172" s="12"/>
      <c r="G1172" s="12"/>
      <c r="H1172" s="25"/>
      <c r="I1172" s="26" t="str">
        <f aca="false">IF(OR($B1172="",$C1172=""),"",$B1172&amp;" ("&amp;DAY($C1172)&amp;"."&amp;MONTH($C1172)&amp;"."&amp;YEAR($C1172)&amp;")")</f>
        <v/>
      </c>
      <c r="J1172" s="14" t="str">
        <f aca="false">IF($C1172="","",INT((Boshqaruv!$C$12-$C1172)/365.25))</f>
        <v/>
      </c>
      <c r="K1172" s="14" t="str">
        <f aca="false">IF($J1172="","",IF($J1172&lt;=14,"Ha","Yo'q"))</f>
        <v/>
      </c>
      <c r="L1172" s="13"/>
      <c r="M1172" s="13"/>
      <c r="N1172" s="14" t="str">
        <f aca="false">IF($B1172="","",IF(AND(OR($L1172="",$L1172&lt;=Boshqaruv!$C$12),OR($M1172="",$M1172&gt;Boshqaruv!$C$12)),"Ha",""))</f>
        <v/>
      </c>
      <c r="O1172" s="25"/>
      <c r="P1172" s="25"/>
      <c r="Q1172" s="12"/>
      <c r="R1172" s="13"/>
      <c r="S1172" s="13"/>
      <c r="T1172" s="14" t="str">
        <f aca="false">IF($B1172="","",IF(AND($P1172="Ha",$N1172="Ha",OR($R1172="",$R1172&lt;=Boshqaruv!$C$12),OR($S1172="",$S1172&gt;Boshqaruv!$C$12)),"Ha",""))</f>
        <v/>
      </c>
      <c r="U1172" s="13"/>
      <c r="V1172" s="12"/>
      <c r="W1172" s="14" t="str">
        <f aca="false">IF(OR($B1172="",$C1172=""),"",IF(COUNTIFS($B$5:$B$1804,$B1172,$C$5:$C$1804,$C1172)&gt;1,"Takror",""))</f>
        <v/>
      </c>
    </row>
    <row r="1173" customFormat="false" ht="15" hidden="false" customHeight="false" outlineLevel="0" collapsed="false">
      <c r="A1173" s="8" t="n">
        <v>1169</v>
      </c>
      <c r="B1173" s="12"/>
      <c r="C1173" s="13"/>
      <c r="D1173" s="24"/>
      <c r="E1173" s="25"/>
      <c r="F1173" s="12"/>
      <c r="G1173" s="12"/>
      <c r="H1173" s="25"/>
      <c r="I1173" s="26" t="str">
        <f aca="false">IF(OR($B1173="",$C1173=""),"",$B1173&amp;" ("&amp;DAY($C1173)&amp;"."&amp;MONTH($C1173)&amp;"."&amp;YEAR($C1173)&amp;")")</f>
        <v/>
      </c>
      <c r="J1173" s="14" t="str">
        <f aca="false">IF($C1173="","",INT((Boshqaruv!$C$12-$C1173)/365.25))</f>
        <v/>
      </c>
      <c r="K1173" s="14" t="str">
        <f aca="false">IF($J1173="","",IF($J1173&lt;=14,"Ha","Yo'q"))</f>
        <v/>
      </c>
      <c r="L1173" s="13"/>
      <c r="M1173" s="13"/>
      <c r="N1173" s="14" t="str">
        <f aca="false">IF($B1173="","",IF(AND(OR($L1173="",$L1173&lt;=Boshqaruv!$C$12),OR($M1173="",$M1173&gt;Boshqaruv!$C$12)),"Ha",""))</f>
        <v/>
      </c>
      <c r="O1173" s="25"/>
      <c r="P1173" s="25"/>
      <c r="Q1173" s="12"/>
      <c r="R1173" s="13"/>
      <c r="S1173" s="13"/>
      <c r="T1173" s="14" t="str">
        <f aca="false">IF($B1173="","",IF(AND($P1173="Ha",$N1173="Ha",OR($R1173="",$R1173&lt;=Boshqaruv!$C$12),OR($S1173="",$S1173&gt;Boshqaruv!$C$12)),"Ha",""))</f>
        <v/>
      </c>
      <c r="U1173" s="13"/>
      <c r="V1173" s="12"/>
      <c r="W1173" s="14" t="str">
        <f aca="false">IF(OR($B1173="",$C1173=""),"",IF(COUNTIFS($B$5:$B$1804,$B1173,$C$5:$C$1804,$C1173)&gt;1,"Takror",""))</f>
        <v/>
      </c>
    </row>
    <row r="1174" customFormat="false" ht="15" hidden="false" customHeight="false" outlineLevel="0" collapsed="false">
      <c r="A1174" s="8" t="n">
        <v>1170</v>
      </c>
      <c r="B1174" s="12"/>
      <c r="C1174" s="13"/>
      <c r="D1174" s="24"/>
      <c r="E1174" s="25"/>
      <c r="F1174" s="12"/>
      <c r="G1174" s="12"/>
      <c r="H1174" s="25"/>
      <c r="I1174" s="26" t="str">
        <f aca="false">IF(OR($B1174="",$C1174=""),"",$B1174&amp;" ("&amp;DAY($C1174)&amp;"."&amp;MONTH($C1174)&amp;"."&amp;YEAR($C1174)&amp;")")</f>
        <v/>
      </c>
      <c r="J1174" s="14" t="str">
        <f aca="false">IF($C1174="","",INT((Boshqaruv!$C$12-$C1174)/365.25))</f>
        <v/>
      </c>
      <c r="K1174" s="14" t="str">
        <f aca="false">IF($J1174="","",IF($J1174&lt;=14,"Ha","Yo'q"))</f>
        <v/>
      </c>
      <c r="L1174" s="13"/>
      <c r="M1174" s="13"/>
      <c r="N1174" s="14" t="str">
        <f aca="false">IF($B1174="","",IF(AND(OR($L1174="",$L1174&lt;=Boshqaruv!$C$12),OR($M1174="",$M1174&gt;Boshqaruv!$C$12)),"Ha",""))</f>
        <v/>
      </c>
      <c r="O1174" s="25"/>
      <c r="P1174" s="25"/>
      <c r="Q1174" s="12"/>
      <c r="R1174" s="13"/>
      <c r="S1174" s="13"/>
      <c r="T1174" s="14" t="str">
        <f aca="false">IF($B1174="","",IF(AND($P1174="Ha",$N1174="Ha",OR($R1174="",$R1174&lt;=Boshqaruv!$C$12),OR($S1174="",$S1174&gt;Boshqaruv!$C$12)),"Ha",""))</f>
        <v/>
      </c>
      <c r="U1174" s="13"/>
      <c r="V1174" s="12"/>
      <c r="W1174" s="14" t="str">
        <f aca="false">IF(OR($B1174="",$C1174=""),"",IF(COUNTIFS($B$5:$B$1804,$B1174,$C$5:$C$1804,$C1174)&gt;1,"Takror",""))</f>
        <v/>
      </c>
    </row>
    <row r="1175" customFormat="false" ht="15" hidden="false" customHeight="false" outlineLevel="0" collapsed="false">
      <c r="A1175" s="8" t="n">
        <v>1171</v>
      </c>
      <c r="B1175" s="12"/>
      <c r="C1175" s="13"/>
      <c r="D1175" s="24"/>
      <c r="E1175" s="25"/>
      <c r="F1175" s="12"/>
      <c r="G1175" s="12"/>
      <c r="H1175" s="25"/>
      <c r="I1175" s="26" t="str">
        <f aca="false">IF(OR($B1175="",$C1175=""),"",$B1175&amp;" ("&amp;DAY($C1175)&amp;"."&amp;MONTH($C1175)&amp;"."&amp;YEAR($C1175)&amp;")")</f>
        <v/>
      </c>
      <c r="J1175" s="14" t="str">
        <f aca="false">IF($C1175="","",INT((Boshqaruv!$C$12-$C1175)/365.25))</f>
        <v/>
      </c>
      <c r="K1175" s="14" t="str">
        <f aca="false">IF($J1175="","",IF($J1175&lt;=14,"Ha","Yo'q"))</f>
        <v/>
      </c>
      <c r="L1175" s="13"/>
      <c r="M1175" s="13"/>
      <c r="N1175" s="14" t="str">
        <f aca="false">IF($B1175="","",IF(AND(OR($L1175="",$L1175&lt;=Boshqaruv!$C$12),OR($M1175="",$M1175&gt;Boshqaruv!$C$12)),"Ha",""))</f>
        <v/>
      </c>
      <c r="O1175" s="25"/>
      <c r="P1175" s="25"/>
      <c r="Q1175" s="12"/>
      <c r="R1175" s="13"/>
      <c r="S1175" s="13"/>
      <c r="T1175" s="14" t="str">
        <f aca="false">IF($B1175="","",IF(AND($P1175="Ha",$N1175="Ha",OR($R1175="",$R1175&lt;=Boshqaruv!$C$12),OR($S1175="",$S1175&gt;Boshqaruv!$C$12)),"Ha",""))</f>
        <v/>
      </c>
      <c r="U1175" s="13"/>
      <c r="V1175" s="12"/>
      <c r="W1175" s="14" t="str">
        <f aca="false">IF(OR($B1175="",$C1175=""),"",IF(COUNTIFS($B$5:$B$1804,$B1175,$C$5:$C$1804,$C1175)&gt;1,"Takror",""))</f>
        <v/>
      </c>
    </row>
    <row r="1176" customFormat="false" ht="15" hidden="false" customHeight="false" outlineLevel="0" collapsed="false">
      <c r="A1176" s="8" t="n">
        <v>1172</v>
      </c>
      <c r="B1176" s="12"/>
      <c r="C1176" s="13"/>
      <c r="D1176" s="24"/>
      <c r="E1176" s="25"/>
      <c r="F1176" s="12"/>
      <c r="G1176" s="12"/>
      <c r="H1176" s="25"/>
      <c r="I1176" s="26" t="str">
        <f aca="false">IF(OR($B1176="",$C1176=""),"",$B1176&amp;" ("&amp;DAY($C1176)&amp;"."&amp;MONTH($C1176)&amp;"."&amp;YEAR($C1176)&amp;")")</f>
        <v/>
      </c>
      <c r="J1176" s="14" t="str">
        <f aca="false">IF($C1176="","",INT((Boshqaruv!$C$12-$C1176)/365.25))</f>
        <v/>
      </c>
      <c r="K1176" s="14" t="str">
        <f aca="false">IF($J1176="","",IF($J1176&lt;=14,"Ha","Yo'q"))</f>
        <v/>
      </c>
      <c r="L1176" s="13"/>
      <c r="M1176" s="13"/>
      <c r="N1176" s="14" t="str">
        <f aca="false">IF($B1176="","",IF(AND(OR($L1176="",$L1176&lt;=Boshqaruv!$C$12),OR($M1176="",$M1176&gt;Boshqaruv!$C$12)),"Ha",""))</f>
        <v/>
      </c>
      <c r="O1176" s="25"/>
      <c r="P1176" s="25"/>
      <c r="Q1176" s="12"/>
      <c r="R1176" s="13"/>
      <c r="S1176" s="13"/>
      <c r="T1176" s="14" t="str">
        <f aca="false">IF($B1176="","",IF(AND($P1176="Ha",$N1176="Ha",OR($R1176="",$R1176&lt;=Boshqaruv!$C$12),OR($S1176="",$S1176&gt;Boshqaruv!$C$12)),"Ha",""))</f>
        <v/>
      </c>
      <c r="U1176" s="13"/>
      <c r="V1176" s="12"/>
      <c r="W1176" s="14" t="str">
        <f aca="false">IF(OR($B1176="",$C1176=""),"",IF(COUNTIFS($B$5:$B$1804,$B1176,$C$5:$C$1804,$C1176)&gt;1,"Takror",""))</f>
        <v/>
      </c>
    </row>
    <row r="1177" customFormat="false" ht="15" hidden="false" customHeight="false" outlineLevel="0" collapsed="false">
      <c r="A1177" s="8" t="n">
        <v>1173</v>
      </c>
      <c r="B1177" s="12"/>
      <c r="C1177" s="13"/>
      <c r="D1177" s="24"/>
      <c r="E1177" s="25"/>
      <c r="F1177" s="12"/>
      <c r="G1177" s="12"/>
      <c r="H1177" s="25"/>
      <c r="I1177" s="26" t="str">
        <f aca="false">IF(OR($B1177="",$C1177=""),"",$B1177&amp;" ("&amp;DAY($C1177)&amp;"."&amp;MONTH($C1177)&amp;"."&amp;YEAR($C1177)&amp;")")</f>
        <v/>
      </c>
      <c r="J1177" s="14" t="str">
        <f aca="false">IF($C1177="","",INT((Boshqaruv!$C$12-$C1177)/365.25))</f>
        <v/>
      </c>
      <c r="K1177" s="14" t="str">
        <f aca="false">IF($J1177="","",IF($J1177&lt;=14,"Ha","Yo'q"))</f>
        <v/>
      </c>
      <c r="L1177" s="13"/>
      <c r="M1177" s="13"/>
      <c r="N1177" s="14" t="str">
        <f aca="false">IF($B1177="","",IF(AND(OR($L1177="",$L1177&lt;=Boshqaruv!$C$12),OR($M1177="",$M1177&gt;Boshqaruv!$C$12)),"Ha",""))</f>
        <v/>
      </c>
      <c r="O1177" s="25"/>
      <c r="P1177" s="25"/>
      <c r="Q1177" s="12"/>
      <c r="R1177" s="13"/>
      <c r="S1177" s="13"/>
      <c r="T1177" s="14" t="str">
        <f aca="false">IF($B1177="","",IF(AND($P1177="Ha",$N1177="Ha",OR($R1177="",$R1177&lt;=Boshqaruv!$C$12),OR($S1177="",$S1177&gt;Boshqaruv!$C$12)),"Ha",""))</f>
        <v/>
      </c>
      <c r="U1177" s="13"/>
      <c r="V1177" s="12"/>
      <c r="W1177" s="14" t="str">
        <f aca="false">IF(OR($B1177="",$C1177=""),"",IF(COUNTIFS($B$5:$B$1804,$B1177,$C$5:$C$1804,$C1177)&gt;1,"Takror",""))</f>
        <v/>
      </c>
    </row>
    <row r="1178" customFormat="false" ht="15" hidden="false" customHeight="false" outlineLevel="0" collapsed="false">
      <c r="A1178" s="8" t="n">
        <v>1174</v>
      </c>
      <c r="B1178" s="12"/>
      <c r="C1178" s="13"/>
      <c r="D1178" s="24"/>
      <c r="E1178" s="25"/>
      <c r="F1178" s="12"/>
      <c r="G1178" s="12"/>
      <c r="H1178" s="25"/>
      <c r="I1178" s="26" t="str">
        <f aca="false">IF(OR($B1178="",$C1178=""),"",$B1178&amp;" ("&amp;DAY($C1178)&amp;"."&amp;MONTH($C1178)&amp;"."&amp;YEAR($C1178)&amp;")")</f>
        <v/>
      </c>
      <c r="J1178" s="14" t="str">
        <f aca="false">IF($C1178="","",INT((Boshqaruv!$C$12-$C1178)/365.25))</f>
        <v/>
      </c>
      <c r="K1178" s="14" t="str">
        <f aca="false">IF($J1178="","",IF($J1178&lt;=14,"Ha","Yo'q"))</f>
        <v/>
      </c>
      <c r="L1178" s="13"/>
      <c r="M1178" s="13"/>
      <c r="N1178" s="14" t="str">
        <f aca="false">IF($B1178="","",IF(AND(OR($L1178="",$L1178&lt;=Boshqaruv!$C$12),OR($M1178="",$M1178&gt;Boshqaruv!$C$12)),"Ha",""))</f>
        <v/>
      </c>
      <c r="O1178" s="25"/>
      <c r="P1178" s="25"/>
      <c r="Q1178" s="12"/>
      <c r="R1178" s="13"/>
      <c r="S1178" s="13"/>
      <c r="T1178" s="14" t="str">
        <f aca="false">IF($B1178="","",IF(AND($P1178="Ha",$N1178="Ha",OR($R1178="",$R1178&lt;=Boshqaruv!$C$12),OR($S1178="",$S1178&gt;Boshqaruv!$C$12)),"Ha",""))</f>
        <v/>
      </c>
      <c r="U1178" s="13"/>
      <c r="V1178" s="12"/>
      <c r="W1178" s="14" t="str">
        <f aca="false">IF(OR($B1178="",$C1178=""),"",IF(COUNTIFS($B$5:$B$1804,$B1178,$C$5:$C$1804,$C1178)&gt;1,"Takror",""))</f>
        <v/>
      </c>
    </row>
    <row r="1179" customFormat="false" ht="15" hidden="false" customHeight="false" outlineLevel="0" collapsed="false">
      <c r="A1179" s="8" t="n">
        <v>1175</v>
      </c>
      <c r="B1179" s="12"/>
      <c r="C1179" s="13"/>
      <c r="D1179" s="24"/>
      <c r="E1179" s="25"/>
      <c r="F1179" s="12"/>
      <c r="G1179" s="12"/>
      <c r="H1179" s="25"/>
      <c r="I1179" s="26" t="str">
        <f aca="false">IF(OR($B1179="",$C1179=""),"",$B1179&amp;" ("&amp;DAY($C1179)&amp;"."&amp;MONTH($C1179)&amp;"."&amp;YEAR($C1179)&amp;")")</f>
        <v/>
      </c>
      <c r="J1179" s="14" t="str">
        <f aca="false">IF($C1179="","",INT((Boshqaruv!$C$12-$C1179)/365.25))</f>
        <v/>
      </c>
      <c r="K1179" s="14" t="str">
        <f aca="false">IF($J1179="","",IF($J1179&lt;=14,"Ha","Yo'q"))</f>
        <v/>
      </c>
      <c r="L1179" s="13"/>
      <c r="M1179" s="13"/>
      <c r="N1179" s="14" t="str">
        <f aca="false">IF($B1179="","",IF(AND(OR($L1179="",$L1179&lt;=Boshqaruv!$C$12),OR($M1179="",$M1179&gt;Boshqaruv!$C$12)),"Ha",""))</f>
        <v/>
      </c>
      <c r="O1179" s="25"/>
      <c r="P1179" s="25"/>
      <c r="Q1179" s="12"/>
      <c r="R1179" s="13"/>
      <c r="S1179" s="13"/>
      <c r="T1179" s="14" t="str">
        <f aca="false">IF($B1179="","",IF(AND($P1179="Ha",$N1179="Ha",OR($R1179="",$R1179&lt;=Boshqaruv!$C$12),OR($S1179="",$S1179&gt;Boshqaruv!$C$12)),"Ha",""))</f>
        <v/>
      </c>
      <c r="U1179" s="13"/>
      <c r="V1179" s="12"/>
      <c r="W1179" s="14" t="str">
        <f aca="false">IF(OR($B1179="",$C1179=""),"",IF(COUNTIFS($B$5:$B$1804,$B1179,$C$5:$C$1804,$C1179)&gt;1,"Takror",""))</f>
        <v/>
      </c>
    </row>
    <row r="1180" customFormat="false" ht="15" hidden="false" customHeight="false" outlineLevel="0" collapsed="false">
      <c r="A1180" s="8" t="n">
        <v>1176</v>
      </c>
      <c r="B1180" s="12"/>
      <c r="C1180" s="13"/>
      <c r="D1180" s="24"/>
      <c r="E1180" s="25"/>
      <c r="F1180" s="12"/>
      <c r="G1180" s="12"/>
      <c r="H1180" s="25"/>
      <c r="I1180" s="26" t="str">
        <f aca="false">IF(OR($B1180="",$C1180=""),"",$B1180&amp;" ("&amp;DAY($C1180)&amp;"."&amp;MONTH($C1180)&amp;"."&amp;YEAR($C1180)&amp;")")</f>
        <v/>
      </c>
      <c r="J1180" s="14" t="str">
        <f aca="false">IF($C1180="","",INT((Boshqaruv!$C$12-$C1180)/365.25))</f>
        <v/>
      </c>
      <c r="K1180" s="14" t="str">
        <f aca="false">IF($J1180="","",IF($J1180&lt;=14,"Ha","Yo'q"))</f>
        <v/>
      </c>
      <c r="L1180" s="13"/>
      <c r="M1180" s="13"/>
      <c r="N1180" s="14" t="str">
        <f aca="false">IF($B1180="","",IF(AND(OR($L1180="",$L1180&lt;=Boshqaruv!$C$12),OR($M1180="",$M1180&gt;Boshqaruv!$C$12)),"Ha",""))</f>
        <v/>
      </c>
      <c r="O1180" s="25"/>
      <c r="P1180" s="25"/>
      <c r="Q1180" s="12"/>
      <c r="R1180" s="13"/>
      <c r="S1180" s="13"/>
      <c r="T1180" s="14" t="str">
        <f aca="false">IF($B1180="","",IF(AND($P1180="Ha",$N1180="Ha",OR($R1180="",$R1180&lt;=Boshqaruv!$C$12),OR($S1180="",$S1180&gt;Boshqaruv!$C$12)),"Ha",""))</f>
        <v/>
      </c>
      <c r="U1180" s="13"/>
      <c r="V1180" s="12"/>
      <c r="W1180" s="14" t="str">
        <f aca="false">IF(OR($B1180="",$C1180=""),"",IF(COUNTIFS($B$5:$B$1804,$B1180,$C$5:$C$1804,$C1180)&gt;1,"Takror",""))</f>
        <v/>
      </c>
    </row>
    <row r="1181" customFormat="false" ht="15" hidden="false" customHeight="false" outlineLevel="0" collapsed="false">
      <c r="A1181" s="8" t="n">
        <v>1177</v>
      </c>
      <c r="B1181" s="12"/>
      <c r="C1181" s="13"/>
      <c r="D1181" s="24"/>
      <c r="E1181" s="25"/>
      <c r="F1181" s="12"/>
      <c r="G1181" s="12"/>
      <c r="H1181" s="25"/>
      <c r="I1181" s="26" t="str">
        <f aca="false">IF(OR($B1181="",$C1181=""),"",$B1181&amp;" ("&amp;DAY($C1181)&amp;"."&amp;MONTH($C1181)&amp;"."&amp;YEAR($C1181)&amp;")")</f>
        <v/>
      </c>
      <c r="J1181" s="14" t="str">
        <f aca="false">IF($C1181="","",INT((Boshqaruv!$C$12-$C1181)/365.25))</f>
        <v/>
      </c>
      <c r="K1181" s="14" t="str">
        <f aca="false">IF($J1181="","",IF($J1181&lt;=14,"Ha","Yo'q"))</f>
        <v/>
      </c>
      <c r="L1181" s="13"/>
      <c r="M1181" s="13"/>
      <c r="N1181" s="14" t="str">
        <f aca="false">IF($B1181="","",IF(AND(OR($L1181="",$L1181&lt;=Boshqaruv!$C$12),OR($M1181="",$M1181&gt;Boshqaruv!$C$12)),"Ha",""))</f>
        <v/>
      </c>
      <c r="O1181" s="25"/>
      <c r="P1181" s="25"/>
      <c r="Q1181" s="12"/>
      <c r="R1181" s="13"/>
      <c r="S1181" s="13"/>
      <c r="T1181" s="14" t="str">
        <f aca="false">IF($B1181="","",IF(AND($P1181="Ha",$N1181="Ha",OR($R1181="",$R1181&lt;=Boshqaruv!$C$12),OR($S1181="",$S1181&gt;Boshqaruv!$C$12)),"Ha",""))</f>
        <v/>
      </c>
      <c r="U1181" s="13"/>
      <c r="V1181" s="12"/>
      <c r="W1181" s="14" t="str">
        <f aca="false">IF(OR($B1181="",$C1181=""),"",IF(COUNTIFS($B$5:$B$1804,$B1181,$C$5:$C$1804,$C1181)&gt;1,"Takror",""))</f>
        <v/>
      </c>
    </row>
    <row r="1182" customFormat="false" ht="15" hidden="false" customHeight="false" outlineLevel="0" collapsed="false">
      <c r="A1182" s="8" t="n">
        <v>1178</v>
      </c>
      <c r="B1182" s="12"/>
      <c r="C1182" s="13"/>
      <c r="D1182" s="24"/>
      <c r="E1182" s="25"/>
      <c r="F1182" s="12"/>
      <c r="G1182" s="12"/>
      <c r="H1182" s="25"/>
      <c r="I1182" s="26" t="str">
        <f aca="false">IF(OR($B1182="",$C1182=""),"",$B1182&amp;" ("&amp;DAY($C1182)&amp;"."&amp;MONTH($C1182)&amp;"."&amp;YEAR($C1182)&amp;")")</f>
        <v/>
      </c>
      <c r="J1182" s="14" t="str">
        <f aca="false">IF($C1182="","",INT((Boshqaruv!$C$12-$C1182)/365.25))</f>
        <v/>
      </c>
      <c r="K1182" s="14" t="str">
        <f aca="false">IF($J1182="","",IF($J1182&lt;=14,"Ha","Yo'q"))</f>
        <v/>
      </c>
      <c r="L1182" s="13"/>
      <c r="M1182" s="13"/>
      <c r="N1182" s="14" t="str">
        <f aca="false">IF($B1182="","",IF(AND(OR($L1182="",$L1182&lt;=Boshqaruv!$C$12),OR($M1182="",$M1182&gt;Boshqaruv!$C$12)),"Ha",""))</f>
        <v/>
      </c>
      <c r="O1182" s="25"/>
      <c r="P1182" s="25"/>
      <c r="Q1182" s="12"/>
      <c r="R1182" s="13"/>
      <c r="S1182" s="13"/>
      <c r="T1182" s="14" t="str">
        <f aca="false">IF($B1182="","",IF(AND($P1182="Ha",$N1182="Ha",OR($R1182="",$R1182&lt;=Boshqaruv!$C$12),OR($S1182="",$S1182&gt;Boshqaruv!$C$12)),"Ha",""))</f>
        <v/>
      </c>
      <c r="U1182" s="13"/>
      <c r="V1182" s="12"/>
      <c r="W1182" s="14" t="str">
        <f aca="false">IF(OR($B1182="",$C1182=""),"",IF(COUNTIFS($B$5:$B$1804,$B1182,$C$5:$C$1804,$C1182)&gt;1,"Takror",""))</f>
        <v/>
      </c>
    </row>
    <row r="1183" customFormat="false" ht="15" hidden="false" customHeight="false" outlineLevel="0" collapsed="false">
      <c r="A1183" s="8" t="n">
        <v>1179</v>
      </c>
      <c r="B1183" s="12"/>
      <c r="C1183" s="13"/>
      <c r="D1183" s="24"/>
      <c r="E1183" s="25"/>
      <c r="F1183" s="12"/>
      <c r="G1183" s="12"/>
      <c r="H1183" s="25"/>
      <c r="I1183" s="26" t="str">
        <f aca="false">IF(OR($B1183="",$C1183=""),"",$B1183&amp;" ("&amp;DAY($C1183)&amp;"."&amp;MONTH($C1183)&amp;"."&amp;YEAR($C1183)&amp;")")</f>
        <v/>
      </c>
      <c r="J1183" s="14" t="str">
        <f aca="false">IF($C1183="","",INT((Boshqaruv!$C$12-$C1183)/365.25))</f>
        <v/>
      </c>
      <c r="K1183" s="14" t="str">
        <f aca="false">IF($J1183="","",IF($J1183&lt;=14,"Ha","Yo'q"))</f>
        <v/>
      </c>
      <c r="L1183" s="13"/>
      <c r="M1183" s="13"/>
      <c r="N1183" s="14" t="str">
        <f aca="false">IF($B1183="","",IF(AND(OR($L1183="",$L1183&lt;=Boshqaruv!$C$12),OR($M1183="",$M1183&gt;Boshqaruv!$C$12)),"Ha",""))</f>
        <v/>
      </c>
      <c r="O1183" s="25"/>
      <c r="P1183" s="25"/>
      <c r="Q1183" s="12"/>
      <c r="R1183" s="13"/>
      <c r="S1183" s="13"/>
      <c r="T1183" s="14" t="str">
        <f aca="false">IF($B1183="","",IF(AND($P1183="Ha",$N1183="Ha",OR($R1183="",$R1183&lt;=Boshqaruv!$C$12),OR($S1183="",$S1183&gt;Boshqaruv!$C$12)),"Ha",""))</f>
        <v/>
      </c>
      <c r="U1183" s="13"/>
      <c r="V1183" s="12"/>
      <c r="W1183" s="14" t="str">
        <f aca="false">IF(OR($B1183="",$C1183=""),"",IF(COUNTIFS($B$5:$B$1804,$B1183,$C$5:$C$1804,$C1183)&gt;1,"Takror",""))</f>
        <v/>
      </c>
    </row>
    <row r="1184" customFormat="false" ht="15" hidden="false" customHeight="false" outlineLevel="0" collapsed="false">
      <c r="A1184" s="8" t="n">
        <v>1180</v>
      </c>
      <c r="B1184" s="12"/>
      <c r="C1184" s="13"/>
      <c r="D1184" s="24"/>
      <c r="E1184" s="25"/>
      <c r="F1184" s="12"/>
      <c r="G1184" s="12"/>
      <c r="H1184" s="25"/>
      <c r="I1184" s="26" t="str">
        <f aca="false">IF(OR($B1184="",$C1184=""),"",$B1184&amp;" ("&amp;DAY($C1184)&amp;"."&amp;MONTH($C1184)&amp;"."&amp;YEAR($C1184)&amp;")")</f>
        <v/>
      </c>
      <c r="J1184" s="14" t="str">
        <f aca="false">IF($C1184="","",INT((Boshqaruv!$C$12-$C1184)/365.25))</f>
        <v/>
      </c>
      <c r="K1184" s="14" t="str">
        <f aca="false">IF($J1184="","",IF($J1184&lt;=14,"Ha","Yo'q"))</f>
        <v/>
      </c>
      <c r="L1184" s="13"/>
      <c r="M1184" s="13"/>
      <c r="N1184" s="14" t="str">
        <f aca="false">IF($B1184="","",IF(AND(OR($L1184="",$L1184&lt;=Boshqaruv!$C$12),OR($M1184="",$M1184&gt;Boshqaruv!$C$12)),"Ha",""))</f>
        <v/>
      </c>
      <c r="O1184" s="25"/>
      <c r="P1184" s="25"/>
      <c r="Q1184" s="12"/>
      <c r="R1184" s="13"/>
      <c r="S1184" s="13"/>
      <c r="T1184" s="14" t="str">
        <f aca="false">IF($B1184="","",IF(AND($P1184="Ha",$N1184="Ha",OR($R1184="",$R1184&lt;=Boshqaruv!$C$12),OR($S1184="",$S1184&gt;Boshqaruv!$C$12)),"Ha",""))</f>
        <v/>
      </c>
      <c r="U1184" s="13"/>
      <c r="V1184" s="12"/>
      <c r="W1184" s="14" t="str">
        <f aca="false">IF(OR($B1184="",$C1184=""),"",IF(COUNTIFS($B$5:$B$1804,$B1184,$C$5:$C$1804,$C1184)&gt;1,"Takror",""))</f>
        <v/>
      </c>
    </row>
    <row r="1185" customFormat="false" ht="15" hidden="false" customHeight="false" outlineLevel="0" collapsed="false">
      <c r="A1185" s="8" t="n">
        <v>1181</v>
      </c>
      <c r="B1185" s="12"/>
      <c r="C1185" s="13"/>
      <c r="D1185" s="24"/>
      <c r="E1185" s="25"/>
      <c r="F1185" s="12"/>
      <c r="G1185" s="12"/>
      <c r="H1185" s="25"/>
      <c r="I1185" s="26" t="str">
        <f aca="false">IF(OR($B1185="",$C1185=""),"",$B1185&amp;" ("&amp;DAY($C1185)&amp;"."&amp;MONTH($C1185)&amp;"."&amp;YEAR($C1185)&amp;")")</f>
        <v/>
      </c>
      <c r="J1185" s="14" t="str">
        <f aca="false">IF($C1185="","",INT((Boshqaruv!$C$12-$C1185)/365.25))</f>
        <v/>
      </c>
      <c r="K1185" s="14" t="str">
        <f aca="false">IF($J1185="","",IF($J1185&lt;=14,"Ha","Yo'q"))</f>
        <v/>
      </c>
      <c r="L1185" s="13"/>
      <c r="M1185" s="13"/>
      <c r="N1185" s="14" t="str">
        <f aca="false">IF($B1185="","",IF(AND(OR($L1185="",$L1185&lt;=Boshqaruv!$C$12),OR($M1185="",$M1185&gt;Boshqaruv!$C$12)),"Ha",""))</f>
        <v/>
      </c>
      <c r="O1185" s="25"/>
      <c r="P1185" s="25"/>
      <c r="Q1185" s="12"/>
      <c r="R1185" s="13"/>
      <c r="S1185" s="13"/>
      <c r="T1185" s="14" t="str">
        <f aca="false">IF($B1185="","",IF(AND($P1185="Ha",$N1185="Ha",OR($R1185="",$R1185&lt;=Boshqaruv!$C$12),OR($S1185="",$S1185&gt;Boshqaruv!$C$12)),"Ha",""))</f>
        <v/>
      </c>
      <c r="U1185" s="13"/>
      <c r="V1185" s="12"/>
      <c r="W1185" s="14" t="str">
        <f aca="false">IF(OR($B1185="",$C1185=""),"",IF(COUNTIFS($B$5:$B$1804,$B1185,$C$5:$C$1804,$C1185)&gt;1,"Takror",""))</f>
        <v/>
      </c>
    </row>
    <row r="1186" customFormat="false" ht="15" hidden="false" customHeight="false" outlineLevel="0" collapsed="false">
      <c r="A1186" s="8" t="n">
        <v>1182</v>
      </c>
      <c r="B1186" s="12"/>
      <c r="C1186" s="13"/>
      <c r="D1186" s="24"/>
      <c r="E1186" s="25"/>
      <c r="F1186" s="12"/>
      <c r="G1186" s="12"/>
      <c r="H1186" s="25"/>
      <c r="I1186" s="26" t="str">
        <f aca="false">IF(OR($B1186="",$C1186=""),"",$B1186&amp;" ("&amp;DAY($C1186)&amp;"."&amp;MONTH($C1186)&amp;"."&amp;YEAR($C1186)&amp;")")</f>
        <v/>
      </c>
      <c r="J1186" s="14" t="str">
        <f aca="false">IF($C1186="","",INT((Boshqaruv!$C$12-$C1186)/365.25))</f>
        <v/>
      </c>
      <c r="K1186" s="14" t="str">
        <f aca="false">IF($J1186="","",IF($J1186&lt;=14,"Ha","Yo'q"))</f>
        <v/>
      </c>
      <c r="L1186" s="13"/>
      <c r="M1186" s="13"/>
      <c r="N1186" s="14" t="str">
        <f aca="false">IF($B1186="","",IF(AND(OR($L1186="",$L1186&lt;=Boshqaruv!$C$12),OR($M1186="",$M1186&gt;Boshqaruv!$C$12)),"Ha",""))</f>
        <v/>
      </c>
      <c r="O1186" s="25"/>
      <c r="P1186" s="25"/>
      <c r="Q1186" s="12"/>
      <c r="R1186" s="13"/>
      <c r="S1186" s="13"/>
      <c r="T1186" s="14" t="str">
        <f aca="false">IF($B1186="","",IF(AND($P1186="Ha",$N1186="Ha",OR($R1186="",$R1186&lt;=Boshqaruv!$C$12),OR($S1186="",$S1186&gt;Boshqaruv!$C$12)),"Ha",""))</f>
        <v/>
      </c>
      <c r="U1186" s="13"/>
      <c r="V1186" s="12"/>
      <c r="W1186" s="14" t="str">
        <f aca="false">IF(OR($B1186="",$C1186=""),"",IF(COUNTIFS($B$5:$B$1804,$B1186,$C$5:$C$1804,$C1186)&gt;1,"Takror",""))</f>
        <v/>
      </c>
    </row>
    <row r="1187" customFormat="false" ht="15" hidden="false" customHeight="false" outlineLevel="0" collapsed="false">
      <c r="A1187" s="8" t="n">
        <v>1183</v>
      </c>
      <c r="B1187" s="12"/>
      <c r="C1187" s="13"/>
      <c r="D1187" s="24"/>
      <c r="E1187" s="25"/>
      <c r="F1187" s="12"/>
      <c r="G1187" s="12"/>
      <c r="H1187" s="25"/>
      <c r="I1187" s="26" t="str">
        <f aca="false">IF(OR($B1187="",$C1187=""),"",$B1187&amp;" ("&amp;DAY($C1187)&amp;"."&amp;MONTH($C1187)&amp;"."&amp;YEAR($C1187)&amp;")")</f>
        <v/>
      </c>
      <c r="J1187" s="14" t="str">
        <f aca="false">IF($C1187="","",INT((Boshqaruv!$C$12-$C1187)/365.25))</f>
        <v/>
      </c>
      <c r="K1187" s="14" t="str">
        <f aca="false">IF($J1187="","",IF($J1187&lt;=14,"Ha","Yo'q"))</f>
        <v/>
      </c>
      <c r="L1187" s="13"/>
      <c r="M1187" s="13"/>
      <c r="N1187" s="14" t="str">
        <f aca="false">IF($B1187="","",IF(AND(OR($L1187="",$L1187&lt;=Boshqaruv!$C$12),OR($M1187="",$M1187&gt;Boshqaruv!$C$12)),"Ha",""))</f>
        <v/>
      </c>
      <c r="O1187" s="25"/>
      <c r="P1187" s="25"/>
      <c r="Q1187" s="12"/>
      <c r="R1187" s="13"/>
      <c r="S1187" s="13"/>
      <c r="T1187" s="14" t="str">
        <f aca="false">IF($B1187="","",IF(AND($P1187="Ha",$N1187="Ha",OR($R1187="",$R1187&lt;=Boshqaruv!$C$12),OR($S1187="",$S1187&gt;Boshqaruv!$C$12)),"Ha",""))</f>
        <v/>
      </c>
      <c r="U1187" s="13"/>
      <c r="V1187" s="12"/>
      <c r="W1187" s="14" t="str">
        <f aca="false">IF(OR($B1187="",$C1187=""),"",IF(COUNTIFS($B$5:$B$1804,$B1187,$C$5:$C$1804,$C1187)&gt;1,"Takror",""))</f>
        <v/>
      </c>
    </row>
    <row r="1188" customFormat="false" ht="15" hidden="false" customHeight="false" outlineLevel="0" collapsed="false">
      <c r="A1188" s="8" t="n">
        <v>1184</v>
      </c>
      <c r="B1188" s="12"/>
      <c r="C1188" s="13"/>
      <c r="D1188" s="24"/>
      <c r="E1188" s="25"/>
      <c r="F1188" s="12"/>
      <c r="G1188" s="12"/>
      <c r="H1188" s="25"/>
      <c r="I1188" s="26" t="str">
        <f aca="false">IF(OR($B1188="",$C1188=""),"",$B1188&amp;" ("&amp;DAY($C1188)&amp;"."&amp;MONTH($C1188)&amp;"."&amp;YEAR($C1188)&amp;")")</f>
        <v/>
      </c>
      <c r="J1188" s="14" t="str">
        <f aca="false">IF($C1188="","",INT((Boshqaruv!$C$12-$C1188)/365.25))</f>
        <v/>
      </c>
      <c r="K1188" s="14" t="str">
        <f aca="false">IF($J1188="","",IF($J1188&lt;=14,"Ha","Yo'q"))</f>
        <v/>
      </c>
      <c r="L1188" s="13"/>
      <c r="M1188" s="13"/>
      <c r="N1188" s="14" t="str">
        <f aca="false">IF($B1188="","",IF(AND(OR($L1188="",$L1188&lt;=Boshqaruv!$C$12),OR($M1188="",$M1188&gt;Boshqaruv!$C$12)),"Ha",""))</f>
        <v/>
      </c>
      <c r="O1188" s="25"/>
      <c r="P1188" s="25"/>
      <c r="Q1188" s="12"/>
      <c r="R1188" s="13"/>
      <c r="S1188" s="13"/>
      <c r="T1188" s="14" t="str">
        <f aca="false">IF($B1188="","",IF(AND($P1188="Ha",$N1188="Ha",OR($R1188="",$R1188&lt;=Boshqaruv!$C$12),OR($S1188="",$S1188&gt;Boshqaruv!$C$12)),"Ha",""))</f>
        <v/>
      </c>
      <c r="U1188" s="13"/>
      <c r="V1188" s="12"/>
      <c r="W1188" s="14" t="str">
        <f aca="false">IF(OR($B1188="",$C1188=""),"",IF(COUNTIFS($B$5:$B$1804,$B1188,$C$5:$C$1804,$C1188)&gt;1,"Takror",""))</f>
        <v/>
      </c>
    </row>
    <row r="1189" customFormat="false" ht="15" hidden="false" customHeight="false" outlineLevel="0" collapsed="false">
      <c r="A1189" s="8" t="n">
        <v>1185</v>
      </c>
      <c r="B1189" s="12"/>
      <c r="C1189" s="13"/>
      <c r="D1189" s="24"/>
      <c r="E1189" s="25"/>
      <c r="F1189" s="12"/>
      <c r="G1189" s="12"/>
      <c r="H1189" s="25"/>
      <c r="I1189" s="26" t="str">
        <f aca="false">IF(OR($B1189="",$C1189=""),"",$B1189&amp;" ("&amp;DAY($C1189)&amp;"."&amp;MONTH($C1189)&amp;"."&amp;YEAR($C1189)&amp;")")</f>
        <v/>
      </c>
      <c r="J1189" s="14" t="str">
        <f aca="false">IF($C1189="","",INT((Boshqaruv!$C$12-$C1189)/365.25))</f>
        <v/>
      </c>
      <c r="K1189" s="14" t="str">
        <f aca="false">IF($J1189="","",IF($J1189&lt;=14,"Ha","Yo'q"))</f>
        <v/>
      </c>
      <c r="L1189" s="13"/>
      <c r="M1189" s="13"/>
      <c r="N1189" s="14" t="str">
        <f aca="false">IF($B1189="","",IF(AND(OR($L1189="",$L1189&lt;=Boshqaruv!$C$12),OR($M1189="",$M1189&gt;Boshqaruv!$C$12)),"Ha",""))</f>
        <v/>
      </c>
      <c r="O1189" s="25"/>
      <c r="P1189" s="25"/>
      <c r="Q1189" s="12"/>
      <c r="R1189" s="13"/>
      <c r="S1189" s="13"/>
      <c r="T1189" s="14" t="str">
        <f aca="false">IF($B1189="","",IF(AND($P1189="Ha",$N1189="Ha",OR($R1189="",$R1189&lt;=Boshqaruv!$C$12),OR($S1189="",$S1189&gt;Boshqaruv!$C$12)),"Ha",""))</f>
        <v/>
      </c>
      <c r="U1189" s="13"/>
      <c r="V1189" s="12"/>
      <c r="W1189" s="14" t="str">
        <f aca="false">IF(OR($B1189="",$C1189=""),"",IF(COUNTIFS($B$5:$B$1804,$B1189,$C$5:$C$1804,$C1189)&gt;1,"Takror",""))</f>
        <v/>
      </c>
    </row>
    <row r="1190" customFormat="false" ht="15" hidden="false" customHeight="false" outlineLevel="0" collapsed="false">
      <c r="A1190" s="8" t="n">
        <v>1186</v>
      </c>
      <c r="B1190" s="12"/>
      <c r="C1190" s="13"/>
      <c r="D1190" s="24"/>
      <c r="E1190" s="25"/>
      <c r="F1190" s="12"/>
      <c r="G1190" s="12"/>
      <c r="H1190" s="25"/>
      <c r="I1190" s="26" t="str">
        <f aca="false">IF(OR($B1190="",$C1190=""),"",$B1190&amp;" ("&amp;DAY($C1190)&amp;"."&amp;MONTH($C1190)&amp;"."&amp;YEAR($C1190)&amp;")")</f>
        <v/>
      </c>
      <c r="J1190" s="14" t="str">
        <f aca="false">IF($C1190="","",INT((Boshqaruv!$C$12-$C1190)/365.25))</f>
        <v/>
      </c>
      <c r="K1190" s="14" t="str">
        <f aca="false">IF($J1190="","",IF($J1190&lt;=14,"Ha","Yo'q"))</f>
        <v/>
      </c>
      <c r="L1190" s="13"/>
      <c r="M1190" s="13"/>
      <c r="N1190" s="14" t="str">
        <f aca="false">IF($B1190="","",IF(AND(OR($L1190="",$L1190&lt;=Boshqaruv!$C$12),OR($M1190="",$M1190&gt;Boshqaruv!$C$12)),"Ha",""))</f>
        <v/>
      </c>
      <c r="O1190" s="25"/>
      <c r="P1190" s="25"/>
      <c r="Q1190" s="12"/>
      <c r="R1190" s="13"/>
      <c r="S1190" s="13"/>
      <c r="T1190" s="14" t="str">
        <f aca="false">IF($B1190="","",IF(AND($P1190="Ha",$N1190="Ha",OR($R1190="",$R1190&lt;=Boshqaruv!$C$12),OR($S1190="",$S1190&gt;Boshqaruv!$C$12)),"Ha",""))</f>
        <v/>
      </c>
      <c r="U1190" s="13"/>
      <c r="V1190" s="12"/>
      <c r="W1190" s="14" t="str">
        <f aca="false">IF(OR($B1190="",$C1190=""),"",IF(COUNTIFS($B$5:$B$1804,$B1190,$C$5:$C$1804,$C1190)&gt;1,"Takror",""))</f>
        <v/>
      </c>
    </row>
    <row r="1191" customFormat="false" ht="15" hidden="false" customHeight="false" outlineLevel="0" collapsed="false">
      <c r="A1191" s="8" t="n">
        <v>1187</v>
      </c>
      <c r="B1191" s="12"/>
      <c r="C1191" s="13"/>
      <c r="D1191" s="24"/>
      <c r="E1191" s="25"/>
      <c r="F1191" s="12"/>
      <c r="G1191" s="12"/>
      <c r="H1191" s="25"/>
      <c r="I1191" s="26" t="str">
        <f aca="false">IF(OR($B1191="",$C1191=""),"",$B1191&amp;" ("&amp;DAY($C1191)&amp;"."&amp;MONTH($C1191)&amp;"."&amp;YEAR($C1191)&amp;")")</f>
        <v/>
      </c>
      <c r="J1191" s="14" t="str">
        <f aca="false">IF($C1191="","",INT((Boshqaruv!$C$12-$C1191)/365.25))</f>
        <v/>
      </c>
      <c r="K1191" s="14" t="str">
        <f aca="false">IF($J1191="","",IF($J1191&lt;=14,"Ha","Yo'q"))</f>
        <v/>
      </c>
      <c r="L1191" s="13"/>
      <c r="M1191" s="13"/>
      <c r="N1191" s="14" t="str">
        <f aca="false">IF($B1191="","",IF(AND(OR($L1191="",$L1191&lt;=Boshqaruv!$C$12),OR($M1191="",$M1191&gt;Boshqaruv!$C$12)),"Ha",""))</f>
        <v/>
      </c>
      <c r="O1191" s="25"/>
      <c r="P1191" s="25"/>
      <c r="Q1191" s="12"/>
      <c r="R1191" s="13"/>
      <c r="S1191" s="13"/>
      <c r="T1191" s="14" t="str">
        <f aca="false">IF($B1191="","",IF(AND($P1191="Ha",$N1191="Ha",OR($R1191="",$R1191&lt;=Boshqaruv!$C$12),OR($S1191="",$S1191&gt;Boshqaruv!$C$12)),"Ha",""))</f>
        <v/>
      </c>
      <c r="U1191" s="13"/>
      <c r="V1191" s="12"/>
      <c r="W1191" s="14" t="str">
        <f aca="false">IF(OR($B1191="",$C1191=""),"",IF(COUNTIFS($B$5:$B$1804,$B1191,$C$5:$C$1804,$C1191)&gt;1,"Takror",""))</f>
        <v/>
      </c>
    </row>
    <row r="1192" customFormat="false" ht="15" hidden="false" customHeight="false" outlineLevel="0" collapsed="false">
      <c r="A1192" s="8" t="n">
        <v>1188</v>
      </c>
      <c r="B1192" s="12"/>
      <c r="C1192" s="13"/>
      <c r="D1192" s="24"/>
      <c r="E1192" s="25"/>
      <c r="F1192" s="12"/>
      <c r="G1192" s="12"/>
      <c r="H1192" s="25"/>
      <c r="I1192" s="26" t="str">
        <f aca="false">IF(OR($B1192="",$C1192=""),"",$B1192&amp;" ("&amp;DAY($C1192)&amp;"."&amp;MONTH($C1192)&amp;"."&amp;YEAR($C1192)&amp;")")</f>
        <v/>
      </c>
      <c r="J1192" s="14" t="str">
        <f aca="false">IF($C1192="","",INT((Boshqaruv!$C$12-$C1192)/365.25))</f>
        <v/>
      </c>
      <c r="K1192" s="14" t="str">
        <f aca="false">IF($J1192="","",IF($J1192&lt;=14,"Ha","Yo'q"))</f>
        <v/>
      </c>
      <c r="L1192" s="13"/>
      <c r="M1192" s="13"/>
      <c r="N1192" s="14" t="str">
        <f aca="false">IF($B1192="","",IF(AND(OR($L1192="",$L1192&lt;=Boshqaruv!$C$12),OR($M1192="",$M1192&gt;Boshqaruv!$C$12)),"Ha",""))</f>
        <v/>
      </c>
      <c r="O1192" s="25"/>
      <c r="P1192" s="25"/>
      <c r="Q1192" s="12"/>
      <c r="R1192" s="13"/>
      <c r="S1192" s="13"/>
      <c r="T1192" s="14" t="str">
        <f aca="false">IF($B1192="","",IF(AND($P1192="Ha",$N1192="Ha",OR($R1192="",$R1192&lt;=Boshqaruv!$C$12),OR($S1192="",$S1192&gt;Boshqaruv!$C$12)),"Ha",""))</f>
        <v/>
      </c>
      <c r="U1192" s="13"/>
      <c r="V1192" s="12"/>
      <c r="W1192" s="14" t="str">
        <f aca="false">IF(OR($B1192="",$C1192=""),"",IF(COUNTIFS($B$5:$B$1804,$B1192,$C$5:$C$1804,$C1192)&gt;1,"Takror",""))</f>
        <v/>
      </c>
    </row>
    <row r="1193" customFormat="false" ht="15" hidden="false" customHeight="false" outlineLevel="0" collapsed="false">
      <c r="A1193" s="8" t="n">
        <v>1189</v>
      </c>
      <c r="B1193" s="12"/>
      <c r="C1193" s="13"/>
      <c r="D1193" s="24"/>
      <c r="E1193" s="25"/>
      <c r="F1193" s="12"/>
      <c r="G1193" s="12"/>
      <c r="H1193" s="25"/>
      <c r="I1193" s="26" t="str">
        <f aca="false">IF(OR($B1193="",$C1193=""),"",$B1193&amp;" ("&amp;DAY($C1193)&amp;"."&amp;MONTH($C1193)&amp;"."&amp;YEAR($C1193)&amp;")")</f>
        <v/>
      </c>
      <c r="J1193" s="14" t="str">
        <f aca="false">IF($C1193="","",INT((Boshqaruv!$C$12-$C1193)/365.25))</f>
        <v/>
      </c>
      <c r="K1193" s="14" t="str">
        <f aca="false">IF($J1193="","",IF($J1193&lt;=14,"Ha","Yo'q"))</f>
        <v/>
      </c>
      <c r="L1193" s="13"/>
      <c r="M1193" s="13"/>
      <c r="N1193" s="14" t="str">
        <f aca="false">IF($B1193="","",IF(AND(OR($L1193="",$L1193&lt;=Boshqaruv!$C$12),OR($M1193="",$M1193&gt;Boshqaruv!$C$12)),"Ha",""))</f>
        <v/>
      </c>
      <c r="O1193" s="25"/>
      <c r="P1193" s="25"/>
      <c r="Q1193" s="12"/>
      <c r="R1193" s="13"/>
      <c r="S1193" s="13"/>
      <c r="T1193" s="14" t="str">
        <f aca="false">IF($B1193="","",IF(AND($P1193="Ha",$N1193="Ha",OR($R1193="",$R1193&lt;=Boshqaruv!$C$12),OR($S1193="",$S1193&gt;Boshqaruv!$C$12)),"Ha",""))</f>
        <v/>
      </c>
      <c r="U1193" s="13"/>
      <c r="V1193" s="12"/>
      <c r="W1193" s="14" t="str">
        <f aca="false">IF(OR($B1193="",$C1193=""),"",IF(COUNTIFS($B$5:$B$1804,$B1193,$C$5:$C$1804,$C1193)&gt;1,"Takror",""))</f>
        <v/>
      </c>
    </row>
    <row r="1194" customFormat="false" ht="15" hidden="false" customHeight="false" outlineLevel="0" collapsed="false">
      <c r="A1194" s="8" t="n">
        <v>1190</v>
      </c>
      <c r="B1194" s="12"/>
      <c r="C1194" s="13"/>
      <c r="D1194" s="24"/>
      <c r="E1194" s="25"/>
      <c r="F1194" s="12"/>
      <c r="G1194" s="12"/>
      <c r="H1194" s="25"/>
      <c r="I1194" s="26" t="str">
        <f aca="false">IF(OR($B1194="",$C1194=""),"",$B1194&amp;" ("&amp;DAY($C1194)&amp;"."&amp;MONTH($C1194)&amp;"."&amp;YEAR($C1194)&amp;")")</f>
        <v/>
      </c>
      <c r="J1194" s="14" t="str">
        <f aca="false">IF($C1194="","",INT((Boshqaruv!$C$12-$C1194)/365.25))</f>
        <v/>
      </c>
      <c r="K1194" s="14" t="str">
        <f aca="false">IF($J1194="","",IF($J1194&lt;=14,"Ha","Yo'q"))</f>
        <v/>
      </c>
      <c r="L1194" s="13"/>
      <c r="M1194" s="13"/>
      <c r="N1194" s="14" t="str">
        <f aca="false">IF($B1194="","",IF(AND(OR($L1194="",$L1194&lt;=Boshqaruv!$C$12),OR($M1194="",$M1194&gt;Boshqaruv!$C$12)),"Ha",""))</f>
        <v/>
      </c>
      <c r="O1194" s="25"/>
      <c r="P1194" s="25"/>
      <c r="Q1194" s="12"/>
      <c r="R1194" s="13"/>
      <c r="S1194" s="13"/>
      <c r="T1194" s="14" t="str">
        <f aca="false">IF($B1194="","",IF(AND($P1194="Ha",$N1194="Ha",OR($R1194="",$R1194&lt;=Boshqaruv!$C$12),OR($S1194="",$S1194&gt;Boshqaruv!$C$12)),"Ha",""))</f>
        <v/>
      </c>
      <c r="U1194" s="13"/>
      <c r="V1194" s="12"/>
      <c r="W1194" s="14" t="str">
        <f aca="false">IF(OR($B1194="",$C1194=""),"",IF(COUNTIFS($B$5:$B$1804,$B1194,$C$5:$C$1804,$C1194)&gt;1,"Takror",""))</f>
        <v/>
      </c>
    </row>
    <row r="1195" customFormat="false" ht="15" hidden="false" customHeight="false" outlineLevel="0" collapsed="false">
      <c r="A1195" s="8" t="n">
        <v>1191</v>
      </c>
      <c r="B1195" s="12"/>
      <c r="C1195" s="13"/>
      <c r="D1195" s="24"/>
      <c r="E1195" s="25"/>
      <c r="F1195" s="12"/>
      <c r="G1195" s="12"/>
      <c r="H1195" s="25"/>
      <c r="I1195" s="26" t="str">
        <f aca="false">IF(OR($B1195="",$C1195=""),"",$B1195&amp;" ("&amp;DAY($C1195)&amp;"."&amp;MONTH($C1195)&amp;"."&amp;YEAR($C1195)&amp;")")</f>
        <v/>
      </c>
      <c r="J1195" s="14" t="str">
        <f aca="false">IF($C1195="","",INT((Boshqaruv!$C$12-$C1195)/365.25))</f>
        <v/>
      </c>
      <c r="K1195" s="14" t="str">
        <f aca="false">IF($J1195="","",IF($J1195&lt;=14,"Ha","Yo'q"))</f>
        <v/>
      </c>
      <c r="L1195" s="13"/>
      <c r="M1195" s="13"/>
      <c r="N1195" s="14" t="str">
        <f aca="false">IF($B1195="","",IF(AND(OR($L1195="",$L1195&lt;=Boshqaruv!$C$12),OR($M1195="",$M1195&gt;Boshqaruv!$C$12)),"Ha",""))</f>
        <v/>
      </c>
      <c r="O1195" s="25"/>
      <c r="P1195" s="25"/>
      <c r="Q1195" s="12"/>
      <c r="R1195" s="13"/>
      <c r="S1195" s="13"/>
      <c r="T1195" s="14" t="str">
        <f aca="false">IF($B1195="","",IF(AND($P1195="Ha",$N1195="Ha",OR($R1195="",$R1195&lt;=Boshqaruv!$C$12),OR($S1195="",$S1195&gt;Boshqaruv!$C$12)),"Ha",""))</f>
        <v/>
      </c>
      <c r="U1195" s="13"/>
      <c r="V1195" s="12"/>
      <c r="W1195" s="14" t="str">
        <f aca="false">IF(OR($B1195="",$C1195=""),"",IF(COUNTIFS($B$5:$B$1804,$B1195,$C$5:$C$1804,$C1195)&gt;1,"Takror",""))</f>
        <v/>
      </c>
    </row>
    <row r="1196" customFormat="false" ht="15" hidden="false" customHeight="false" outlineLevel="0" collapsed="false">
      <c r="A1196" s="8" t="n">
        <v>1192</v>
      </c>
      <c r="B1196" s="12"/>
      <c r="C1196" s="13"/>
      <c r="D1196" s="24"/>
      <c r="E1196" s="25"/>
      <c r="F1196" s="12"/>
      <c r="G1196" s="12"/>
      <c r="H1196" s="25"/>
      <c r="I1196" s="26" t="str">
        <f aca="false">IF(OR($B1196="",$C1196=""),"",$B1196&amp;" ("&amp;DAY($C1196)&amp;"."&amp;MONTH($C1196)&amp;"."&amp;YEAR($C1196)&amp;")")</f>
        <v/>
      </c>
      <c r="J1196" s="14" t="str">
        <f aca="false">IF($C1196="","",INT((Boshqaruv!$C$12-$C1196)/365.25))</f>
        <v/>
      </c>
      <c r="K1196" s="14" t="str">
        <f aca="false">IF($J1196="","",IF($J1196&lt;=14,"Ha","Yo'q"))</f>
        <v/>
      </c>
      <c r="L1196" s="13"/>
      <c r="M1196" s="13"/>
      <c r="N1196" s="14" t="str">
        <f aca="false">IF($B1196="","",IF(AND(OR($L1196="",$L1196&lt;=Boshqaruv!$C$12),OR($M1196="",$M1196&gt;Boshqaruv!$C$12)),"Ha",""))</f>
        <v/>
      </c>
      <c r="O1196" s="25"/>
      <c r="P1196" s="25"/>
      <c r="Q1196" s="12"/>
      <c r="R1196" s="13"/>
      <c r="S1196" s="13"/>
      <c r="T1196" s="14" t="str">
        <f aca="false">IF($B1196="","",IF(AND($P1196="Ha",$N1196="Ha",OR($R1196="",$R1196&lt;=Boshqaruv!$C$12),OR($S1196="",$S1196&gt;Boshqaruv!$C$12)),"Ha",""))</f>
        <v/>
      </c>
      <c r="U1196" s="13"/>
      <c r="V1196" s="12"/>
      <c r="W1196" s="14" t="str">
        <f aca="false">IF(OR($B1196="",$C1196=""),"",IF(COUNTIFS($B$5:$B$1804,$B1196,$C$5:$C$1804,$C1196)&gt;1,"Takror",""))</f>
        <v/>
      </c>
    </row>
    <row r="1197" customFormat="false" ht="15" hidden="false" customHeight="false" outlineLevel="0" collapsed="false">
      <c r="A1197" s="8" t="n">
        <v>1193</v>
      </c>
      <c r="B1197" s="12"/>
      <c r="C1197" s="13"/>
      <c r="D1197" s="24"/>
      <c r="E1197" s="25"/>
      <c r="F1197" s="12"/>
      <c r="G1197" s="12"/>
      <c r="H1197" s="25"/>
      <c r="I1197" s="26" t="str">
        <f aca="false">IF(OR($B1197="",$C1197=""),"",$B1197&amp;" ("&amp;DAY($C1197)&amp;"."&amp;MONTH($C1197)&amp;"."&amp;YEAR($C1197)&amp;")")</f>
        <v/>
      </c>
      <c r="J1197" s="14" t="str">
        <f aca="false">IF($C1197="","",INT((Boshqaruv!$C$12-$C1197)/365.25))</f>
        <v/>
      </c>
      <c r="K1197" s="14" t="str">
        <f aca="false">IF($J1197="","",IF($J1197&lt;=14,"Ha","Yo'q"))</f>
        <v/>
      </c>
      <c r="L1197" s="13"/>
      <c r="M1197" s="13"/>
      <c r="N1197" s="14" t="str">
        <f aca="false">IF($B1197="","",IF(AND(OR($L1197="",$L1197&lt;=Boshqaruv!$C$12),OR($M1197="",$M1197&gt;Boshqaruv!$C$12)),"Ha",""))</f>
        <v/>
      </c>
      <c r="O1197" s="25"/>
      <c r="P1197" s="25"/>
      <c r="Q1197" s="12"/>
      <c r="R1197" s="13"/>
      <c r="S1197" s="13"/>
      <c r="T1197" s="14" t="str">
        <f aca="false">IF($B1197="","",IF(AND($P1197="Ha",$N1197="Ha",OR($R1197="",$R1197&lt;=Boshqaruv!$C$12),OR($S1197="",$S1197&gt;Boshqaruv!$C$12)),"Ha",""))</f>
        <v/>
      </c>
      <c r="U1197" s="13"/>
      <c r="V1197" s="12"/>
      <c r="W1197" s="14" t="str">
        <f aca="false">IF(OR($B1197="",$C1197=""),"",IF(COUNTIFS($B$5:$B$1804,$B1197,$C$5:$C$1804,$C1197)&gt;1,"Takror",""))</f>
        <v/>
      </c>
    </row>
    <row r="1198" customFormat="false" ht="15" hidden="false" customHeight="false" outlineLevel="0" collapsed="false">
      <c r="A1198" s="8" t="n">
        <v>1194</v>
      </c>
      <c r="B1198" s="12"/>
      <c r="C1198" s="13"/>
      <c r="D1198" s="24"/>
      <c r="E1198" s="25"/>
      <c r="F1198" s="12"/>
      <c r="G1198" s="12"/>
      <c r="H1198" s="25"/>
      <c r="I1198" s="26" t="str">
        <f aca="false">IF(OR($B1198="",$C1198=""),"",$B1198&amp;" ("&amp;DAY($C1198)&amp;"."&amp;MONTH($C1198)&amp;"."&amp;YEAR($C1198)&amp;")")</f>
        <v/>
      </c>
      <c r="J1198" s="14" t="str">
        <f aca="false">IF($C1198="","",INT((Boshqaruv!$C$12-$C1198)/365.25))</f>
        <v/>
      </c>
      <c r="K1198" s="14" t="str">
        <f aca="false">IF($J1198="","",IF($J1198&lt;=14,"Ha","Yo'q"))</f>
        <v/>
      </c>
      <c r="L1198" s="13"/>
      <c r="M1198" s="13"/>
      <c r="N1198" s="14" t="str">
        <f aca="false">IF($B1198="","",IF(AND(OR($L1198="",$L1198&lt;=Boshqaruv!$C$12),OR($M1198="",$M1198&gt;Boshqaruv!$C$12)),"Ha",""))</f>
        <v/>
      </c>
      <c r="O1198" s="25"/>
      <c r="P1198" s="25"/>
      <c r="Q1198" s="12"/>
      <c r="R1198" s="13"/>
      <c r="S1198" s="13"/>
      <c r="T1198" s="14" t="str">
        <f aca="false">IF($B1198="","",IF(AND($P1198="Ha",$N1198="Ha",OR($R1198="",$R1198&lt;=Boshqaruv!$C$12),OR($S1198="",$S1198&gt;Boshqaruv!$C$12)),"Ha",""))</f>
        <v/>
      </c>
      <c r="U1198" s="13"/>
      <c r="V1198" s="12"/>
      <c r="W1198" s="14" t="str">
        <f aca="false">IF(OR($B1198="",$C1198=""),"",IF(COUNTIFS($B$5:$B$1804,$B1198,$C$5:$C$1804,$C1198)&gt;1,"Takror",""))</f>
        <v/>
      </c>
    </row>
    <row r="1199" customFormat="false" ht="15" hidden="false" customHeight="false" outlineLevel="0" collapsed="false">
      <c r="A1199" s="8" t="n">
        <v>1195</v>
      </c>
      <c r="B1199" s="12"/>
      <c r="C1199" s="13"/>
      <c r="D1199" s="24"/>
      <c r="E1199" s="25"/>
      <c r="F1199" s="12"/>
      <c r="G1199" s="12"/>
      <c r="H1199" s="25"/>
      <c r="I1199" s="26" t="str">
        <f aca="false">IF(OR($B1199="",$C1199=""),"",$B1199&amp;" ("&amp;DAY($C1199)&amp;"."&amp;MONTH($C1199)&amp;"."&amp;YEAR($C1199)&amp;")")</f>
        <v/>
      </c>
      <c r="J1199" s="14" t="str">
        <f aca="false">IF($C1199="","",INT((Boshqaruv!$C$12-$C1199)/365.25))</f>
        <v/>
      </c>
      <c r="K1199" s="14" t="str">
        <f aca="false">IF($J1199="","",IF($J1199&lt;=14,"Ha","Yo'q"))</f>
        <v/>
      </c>
      <c r="L1199" s="13"/>
      <c r="M1199" s="13"/>
      <c r="N1199" s="14" t="str">
        <f aca="false">IF($B1199="","",IF(AND(OR($L1199="",$L1199&lt;=Boshqaruv!$C$12),OR($M1199="",$M1199&gt;Boshqaruv!$C$12)),"Ha",""))</f>
        <v/>
      </c>
      <c r="O1199" s="25"/>
      <c r="P1199" s="25"/>
      <c r="Q1199" s="12"/>
      <c r="R1199" s="13"/>
      <c r="S1199" s="13"/>
      <c r="T1199" s="14" t="str">
        <f aca="false">IF($B1199="","",IF(AND($P1199="Ha",$N1199="Ha",OR($R1199="",$R1199&lt;=Boshqaruv!$C$12),OR($S1199="",$S1199&gt;Boshqaruv!$C$12)),"Ha",""))</f>
        <v/>
      </c>
      <c r="U1199" s="13"/>
      <c r="V1199" s="12"/>
      <c r="W1199" s="14" t="str">
        <f aca="false">IF(OR($B1199="",$C1199=""),"",IF(COUNTIFS($B$5:$B$1804,$B1199,$C$5:$C$1804,$C1199)&gt;1,"Takror",""))</f>
        <v/>
      </c>
    </row>
    <row r="1200" customFormat="false" ht="15" hidden="false" customHeight="false" outlineLevel="0" collapsed="false">
      <c r="A1200" s="8" t="n">
        <v>1196</v>
      </c>
      <c r="B1200" s="12"/>
      <c r="C1200" s="13"/>
      <c r="D1200" s="24"/>
      <c r="E1200" s="25"/>
      <c r="F1200" s="12"/>
      <c r="G1200" s="12"/>
      <c r="H1200" s="25"/>
      <c r="I1200" s="26" t="str">
        <f aca="false">IF(OR($B1200="",$C1200=""),"",$B1200&amp;" ("&amp;DAY($C1200)&amp;"."&amp;MONTH($C1200)&amp;"."&amp;YEAR($C1200)&amp;")")</f>
        <v/>
      </c>
      <c r="J1200" s="14" t="str">
        <f aca="false">IF($C1200="","",INT((Boshqaruv!$C$12-$C1200)/365.25))</f>
        <v/>
      </c>
      <c r="K1200" s="14" t="str">
        <f aca="false">IF($J1200="","",IF($J1200&lt;=14,"Ha","Yo'q"))</f>
        <v/>
      </c>
      <c r="L1200" s="13"/>
      <c r="M1200" s="13"/>
      <c r="N1200" s="14" t="str">
        <f aca="false">IF($B1200="","",IF(AND(OR($L1200="",$L1200&lt;=Boshqaruv!$C$12),OR($M1200="",$M1200&gt;Boshqaruv!$C$12)),"Ha",""))</f>
        <v/>
      </c>
      <c r="O1200" s="25"/>
      <c r="P1200" s="25"/>
      <c r="Q1200" s="12"/>
      <c r="R1200" s="13"/>
      <c r="S1200" s="13"/>
      <c r="T1200" s="14" t="str">
        <f aca="false">IF($B1200="","",IF(AND($P1200="Ha",$N1200="Ha",OR($R1200="",$R1200&lt;=Boshqaruv!$C$12),OR($S1200="",$S1200&gt;Boshqaruv!$C$12)),"Ha",""))</f>
        <v/>
      </c>
      <c r="U1200" s="13"/>
      <c r="V1200" s="12"/>
      <c r="W1200" s="14" t="str">
        <f aca="false">IF(OR($B1200="",$C1200=""),"",IF(COUNTIFS($B$5:$B$1804,$B1200,$C$5:$C$1804,$C1200)&gt;1,"Takror",""))</f>
        <v/>
      </c>
    </row>
    <row r="1201" customFormat="false" ht="15" hidden="false" customHeight="false" outlineLevel="0" collapsed="false">
      <c r="A1201" s="8" t="n">
        <v>1197</v>
      </c>
      <c r="B1201" s="12"/>
      <c r="C1201" s="13"/>
      <c r="D1201" s="24"/>
      <c r="E1201" s="25"/>
      <c r="F1201" s="12"/>
      <c r="G1201" s="12"/>
      <c r="H1201" s="25"/>
      <c r="I1201" s="26" t="str">
        <f aca="false">IF(OR($B1201="",$C1201=""),"",$B1201&amp;" ("&amp;DAY($C1201)&amp;"."&amp;MONTH($C1201)&amp;"."&amp;YEAR($C1201)&amp;")")</f>
        <v/>
      </c>
      <c r="J1201" s="14" t="str">
        <f aca="false">IF($C1201="","",INT((Boshqaruv!$C$12-$C1201)/365.25))</f>
        <v/>
      </c>
      <c r="K1201" s="14" t="str">
        <f aca="false">IF($J1201="","",IF($J1201&lt;=14,"Ha","Yo'q"))</f>
        <v/>
      </c>
      <c r="L1201" s="13"/>
      <c r="M1201" s="13"/>
      <c r="N1201" s="14" t="str">
        <f aca="false">IF($B1201="","",IF(AND(OR($L1201="",$L1201&lt;=Boshqaruv!$C$12),OR($M1201="",$M1201&gt;Boshqaruv!$C$12)),"Ha",""))</f>
        <v/>
      </c>
      <c r="O1201" s="25"/>
      <c r="P1201" s="25"/>
      <c r="Q1201" s="12"/>
      <c r="R1201" s="13"/>
      <c r="S1201" s="13"/>
      <c r="T1201" s="14" t="str">
        <f aca="false">IF($B1201="","",IF(AND($P1201="Ha",$N1201="Ha",OR($R1201="",$R1201&lt;=Boshqaruv!$C$12),OR($S1201="",$S1201&gt;Boshqaruv!$C$12)),"Ha",""))</f>
        <v/>
      </c>
      <c r="U1201" s="13"/>
      <c r="V1201" s="12"/>
      <c r="W1201" s="14" t="str">
        <f aca="false">IF(OR($B1201="",$C1201=""),"",IF(COUNTIFS($B$5:$B$1804,$B1201,$C$5:$C$1804,$C1201)&gt;1,"Takror",""))</f>
        <v/>
      </c>
    </row>
    <row r="1202" customFormat="false" ht="15" hidden="false" customHeight="false" outlineLevel="0" collapsed="false">
      <c r="A1202" s="8" t="n">
        <v>1198</v>
      </c>
      <c r="B1202" s="12"/>
      <c r="C1202" s="13"/>
      <c r="D1202" s="24"/>
      <c r="E1202" s="25"/>
      <c r="F1202" s="12"/>
      <c r="G1202" s="12"/>
      <c r="H1202" s="25"/>
      <c r="I1202" s="26" t="str">
        <f aca="false">IF(OR($B1202="",$C1202=""),"",$B1202&amp;" ("&amp;DAY($C1202)&amp;"."&amp;MONTH($C1202)&amp;"."&amp;YEAR($C1202)&amp;")")</f>
        <v/>
      </c>
      <c r="J1202" s="14" t="str">
        <f aca="false">IF($C1202="","",INT((Boshqaruv!$C$12-$C1202)/365.25))</f>
        <v/>
      </c>
      <c r="K1202" s="14" t="str">
        <f aca="false">IF($J1202="","",IF($J1202&lt;=14,"Ha","Yo'q"))</f>
        <v/>
      </c>
      <c r="L1202" s="13"/>
      <c r="M1202" s="13"/>
      <c r="N1202" s="14" t="str">
        <f aca="false">IF($B1202="","",IF(AND(OR($L1202="",$L1202&lt;=Boshqaruv!$C$12),OR($M1202="",$M1202&gt;Boshqaruv!$C$12)),"Ha",""))</f>
        <v/>
      </c>
      <c r="O1202" s="25"/>
      <c r="P1202" s="25"/>
      <c r="Q1202" s="12"/>
      <c r="R1202" s="13"/>
      <c r="S1202" s="13"/>
      <c r="T1202" s="14" t="str">
        <f aca="false">IF($B1202="","",IF(AND($P1202="Ha",$N1202="Ha",OR($R1202="",$R1202&lt;=Boshqaruv!$C$12),OR($S1202="",$S1202&gt;Boshqaruv!$C$12)),"Ha",""))</f>
        <v/>
      </c>
      <c r="U1202" s="13"/>
      <c r="V1202" s="12"/>
      <c r="W1202" s="14" t="str">
        <f aca="false">IF(OR($B1202="",$C1202=""),"",IF(COUNTIFS($B$5:$B$1804,$B1202,$C$5:$C$1804,$C1202)&gt;1,"Takror",""))</f>
        <v/>
      </c>
    </row>
    <row r="1203" customFormat="false" ht="15" hidden="false" customHeight="false" outlineLevel="0" collapsed="false">
      <c r="A1203" s="8" t="n">
        <v>1199</v>
      </c>
      <c r="B1203" s="12"/>
      <c r="C1203" s="13"/>
      <c r="D1203" s="24"/>
      <c r="E1203" s="25"/>
      <c r="F1203" s="12"/>
      <c r="G1203" s="12"/>
      <c r="H1203" s="25"/>
      <c r="I1203" s="26" t="str">
        <f aca="false">IF(OR($B1203="",$C1203=""),"",$B1203&amp;" ("&amp;DAY($C1203)&amp;"."&amp;MONTH($C1203)&amp;"."&amp;YEAR($C1203)&amp;")")</f>
        <v/>
      </c>
      <c r="J1203" s="14" t="str">
        <f aca="false">IF($C1203="","",INT((Boshqaruv!$C$12-$C1203)/365.25))</f>
        <v/>
      </c>
      <c r="K1203" s="14" t="str">
        <f aca="false">IF($J1203="","",IF($J1203&lt;=14,"Ha","Yo'q"))</f>
        <v/>
      </c>
      <c r="L1203" s="13"/>
      <c r="M1203" s="13"/>
      <c r="N1203" s="14" t="str">
        <f aca="false">IF($B1203="","",IF(AND(OR($L1203="",$L1203&lt;=Boshqaruv!$C$12),OR($M1203="",$M1203&gt;Boshqaruv!$C$12)),"Ha",""))</f>
        <v/>
      </c>
      <c r="O1203" s="25"/>
      <c r="P1203" s="25"/>
      <c r="Q1203" s="12"/>
      <c r="R1203" s="13"/>
      <c r="S1203" s="13"/>
      <c r="T1203" s="14" t="str">
        <f aca="false">IF($B1203="","",IF(AND($P1203="Ha",$N1203="Ha",OR($R1203="",$R1203&lt;=Boshqaruv!$C$12),OR($S1203="",$S1203&gt;Boshqaruv!$C$12)),"Ha",""))</f>
        <v/>
      </c>
      <c r="U1203" s="13"/>
      <c r="V1203" s="12"/>
      <c r="W1203" s="14" t="str">
        <f aca="false">IF(OR($B1203="",$C1203=""),"",IF(COUNTIFS($B$5:$B$1804,$B1203,$C$5:$C$1804,$C1203)&gt;1,"Takror",""))</f>
        <v/>
      </c>
    </row>
    <row r="1204" customFormat="false" ht="15" hidden="false" customHeight="false" outlineLevel="0" collapsed="false">
      <c r="A1204" s="8" t="n">
        <v>1200</v>
      </c>
      <c r="B1204" s="12"/>
      <c r="C1204" s="13"/>
      <c r="D1204" s="24"/>
      <c r="E1204" s="25"/>
      <c r="F1204" s="12"/>
      <c r="G1204" s="12"/>
      <c r="H1204" s="25"/>
      <c r="I1204" s="26" t="str">
        <f aca="false">IF(OR($B1204="",$C1204=""),"",$B1204&amp;" ("&amp;DAY($C1204)&amp;"."&amp;MONTH($C1204)&amp;"."&amp;YEAR($C1204)&amp;")")</f>
        <v/>
      </c>
      <c r="J1204" s="14" t="str">
        <f aca="false">IF($C1204="","",INT((Boshqaruv!$C$12-$C1204)/365.25))</f>
        <v/>
      </c>
      <c r="K1204" s="14" t="str">
        <f aca="false">IF($J1204="","",IF($J1204&lt;=14,"Ha","Yo'q"))</f>
        <v/>
      </c>
      <c r="L1204" s="13"/>
      <c r="M1204" s="13"/>
      <c r="N1204" s="14" t="str">
        <f aca="false">IF($B1204="","",IF(AND(OR($L1204="",$L1204&lt;=Boshqaruv!$C$12),OR($M1204="",$M1204&gt;Boshqaruv!$C$12)),"Ha",""))</f>
        <v/>
      </c>
      <c r="O1204" s="25"/>
      <c r="P1204" s="25"/>
      <c r="Q1204" s="12"/>
      <c r="R1204" s="13"/>
      <c r="S1204" s="13"/>
      <c r="T1204" s="14" t="str">
        <f aca="false">IF($B1204="","",IF(AND($P1204="Ha",$N1204="Ha",OR($R1204="",$R1204&lt;=Boshqaruv!$C$12),OR($S1204="",$S1204&gt;Boshqaruv!$C$12)),"Ha",""))</f>
        <v/>
      </c>
      <c r="U1204" s="13"/>
      <c r="V1204" s="12"/>
      <c r="W1204" s="14" t="str">
        <f aca="false">IF(OR($B1204="",$C1204=""),"",IF(COUNTIFS($B$5:$B$1804,$B1204,$C$5:$C$1804,$C1204)&gt;1,"Takror",""))</f>
        <v/>
      </c>
    </row>
    <row r="1205" customFormat="false" ht="15" hidden="false" customHeight="false" outlineLevel="0" collapsed="false">
      <c r="A1205" s="8" t="n">
        <v>1201</v>
      </c>
      <c r="B1205" s="12"/>
      <c r="C1205" s="13"/>
      <c r="D1205" s="24"/>
      <c r="E1205" s="25"/>
      <c r="F1205" s="12"/>
      <c r="G1205" s="12"/>
      <c r="H1205" s="25"/>
      <c r="I1205" s="26" t="str">
        <f aca="false">IF(OR($B1205="",$C1205=""),"",$B1205&amp;" ("&amp;DAY($C1205)&amp;"."&amp;MONTH($C1205)&amp;"."&amp;YEAR($C1205)&amp;")")</f>
        <v/>
      </c>
      <c r="J1205" s="14" t="str">
        <f aca="false">IF($C1205="","",INT((Boshqaruv!$C$12-$C1205)/365.25))</f>
        <v/>
      </c>
      <c r="K1205" s="14" t="str">
        <f aca="false">IF($J1205="","",IF($J1205&lt;=14,"Ha","Yo'q"))</f>
        <v/>
      </c>
      <c r="L1205" s="13"/>
      <c r="M1205" s="13"/>
      <c r="N1205" s="14" t="str">
        <f aca="false">IF($B1205="","",IF(AND(OR($L1205="",$L1205&lt;=Boshqaruv!$C$12),OR($M1205="",$M1205&gt;Boshqaruv!$C$12)),"Ha",""))</f>
        <v/>
      </c>
      <c r="O1205" s="25"/>
      <c r="P1205" s="25"/>
      <c r="Q1205" s="12"/>
      <c r="R1205" s="13"/>
      <c r="S1205" s="13"/>
      <c r="T1205" s="14" t="str">
        <f aca="false">IF($B1205="","",IF(AND($P1205="Ha",$N1205="Ha",OR($R1205="",$R1205&lt;=Boshqaruv!$C$12),OR($S1205="",$S1205&gt;Boshqaruv!$C$12)),"Ha",""))</f>
        <v/>
      </c>
      <c r="U1205" s="13"/>
      <c r="V1205" s="12"/>
      <c r="W1205" s="14" t="str">
        <f aca="false">IF(OR($B1205="",$C1205=""),"",IF(COUNTIFS($B$5:$B$1804,$B1205,$C$5:$C$1804,$C1205)&gt;1,"Takror",""))</f>
        <v/>
      </c>
    </row>
    <row r="1206" customFormat="false" ht="15" hidden="false" customHeight="false" outlineLevel="0" collapsed="false">
      <c r="A1206" s="8" t="n">
        <v>1202</v>
      </c>
      <c r="B1206" s="12"/>
      <c r="C1206" s="13"/>
      <c r="D1206" s="24"/>
      <c r="E1206" s="25"/>
      <c r="F1206" s="12"/>
      <c r="G1206" s="12"/>
      <c r="H1206" s="25"/>
      <c r="I1206" s="26" t="str">
        <f aca="false">IF(OR($B1206="",$C1206=""),"",$B1206&amp;" ("&amp;DAY($C1206)&amp;"."&amp;MONTH($C1206)&amp;"."&amp;YEAR($C1206)&amp;")")</f>
        <v/>
      </c>
      <c r="J1206" s="14" t="str">
        <f aca="false">IF($C1206="","",INT((Boshqaruv!$C$12-$C1206)/365.25))</f>
        <v/>
      </c>
      <c r="K1206" s="14" t="str">
        <f aca="false">IF($J1206="","",IF($J1206&lt;=14,"Ha","Yo'q"))</f>
        <v/>
      </c>
      <c r="L1206" s="13"/>
      <c r="M1206" s="13"/>
      <c r="N1206" s="14" t="str">
        <f aca="false">IF($B1206="","",IF(AND(OR($L1206="",$L1206&lt;=Boshqaruv!$C$12),OR($M1206="",$M1206&gt;Boshqaruv!$C$12)),"Ha",""))</f>
        <v/>
      </c>
      <c r="O1206" s="25"/>
      <c r="P1206" s="25"/>
      <c r="Q1206" s="12"/>
      <c r="R1206" s="13"/>
      <c r="S1206" s="13"/>
      <c r="T1206" s="14" t="str">
        <f aca="false">IF($B1206="","",IF(AND($P1206="Ha",$N1206="Ha",OR($R1206="",$R1206&lt;=Boshqaruv!$C$12),OR($S1206="",$S1206&gt;Boshqaruv!$C$12)),"Ha",""))</f>
        <v/>
      </c>
      <c r="U1206" s="13"/>
      <c r="V1206" s="12"/>
      <c r="W1206" s="14" t="str">
        <f aca="false">IF(OR($B1206="",$C1206=""),"",IF(COUNTIFS($B$5:$B$1804,$B1206,$C$5:$C$1804,$C1206)&gt;1,"Takror",""))</f>
        <v/>
      </c>
    </row>
    <row r="1207" customFormat="false" ht="15" hidden="false" customHeight="false" outlineLevel="0" collapsed="false">
      <c r="A1207" s="8" t="n">
        <v>1203</v>
      </c>
      <c r="B1207" s="12"/>
      <c r="C1207" s="13"/>
      <c r="D1207" s="24"/>
      <c r="E1207" s="25"/>
      <c r="F1207" s="12"/>
      <c r="G1207" s="12"/>
      <c r="H1207" s="25"/>
      <c r="I1207" s="26" t="str">
        <f aca="false">IF(OR($B1207="",$C1207=""),"",$B1207&amp;" ("&amp;DAY($C1207)&amp;"."&amp;MONTH($C1207)&amp;"."&amp;YEAR($C1207)&amp;")")</f>
        <v/>
      </c>
      <c r="J1207" s="14" t="str">
        <f aca="false">IF($C1207="","",INT((Boshqaruv!$C$12-$C1207)/365.25))</f>
        <v/>
      </c>
      <c r="K1207" s="14" t="str">
        <f aca="false">IF($J1207="","",IF($J1207&lt;=14,"Ha","Yo'q"))</f>
        <v/>
      </c>
      <c r="L1207" s="13"/>
      <c r="M1207" s="13"/>
      <c r="N1207" s="14" t="str">
        <f aca="false">IF($B1207="","",IF(AND(OR($L1207="",$L1207&lt;=Boshqaruv!$C$12),OR($M1207="",$M1207&gt;Boshqaruv!$C$12)),"Ha",""))</f>
        <v/>
      </c>
      <c r="O1207" s="25"/>
      <c r="P1207" s="25"/>
      <c r="Q1207" s="12"/>
      <c r="R1207" s="13"/>
      <c r="S1207" s="13"/>
      <c r="T1207" s="14" t="str">
        <f aca="false">IF($B1207="","",IF(AND($P1207="Ha",$N1207="Ha",OR($R1207="",$R1207&lt;=Boshqaruv!$C$12),OR($S1207="",$S1207&gt;Boshqaruv!$C$12)),"Ha",""))</f>
        <v/>
      </c>
      <c r="U1207" s="13"/>
      <c r="V1207" s="12"/>
      <c r="W1207" s="14" t="str">
        <f aca="false">IF(OR($B1207="",$C1207=""),"",IF(COUNTIFS($B$5:$B$1804,$B1207,$C$5:$C$1804,$C1207)&gt;1,"Takror",""))</f>
        <v/>
      </c>
    </row>
    <row r="1208" customFormat="false" ht="15" hidden="false" customHeight="false" outlineLevel="0" collapsed="false">
      <c r="A1208" s="8" t="n">
        <v>1204</v>
      </c>
      <c r="B1208" s="12"/>
      <c r="C1208" s="13"/>
      <c r="D1208" s="24"/>
      <c r="E1208" s="25"/>
      <c r="F1208" s="12"/>
      <c r="G1208" s="12"/>
      <c r="H1208" s="25"/>
      <c r="I1208" s="26" t="str">
        <f aca="false">IF(OR($B1208="",$C1208=""),"",$B1208&amp;" ("&amp;DAY($C1208)&amp;"."&amp;MONTH($C1208)&amp;"."&amp;YEAR($C1208)&amp;")")</f>
        <v/>
      </c>
      <c r="J1208" s="14" t="str">
        <f aca="false">IF($C1208="","",INT((Boshqaruv!$C$12-$C1208)/365.25))</f>
        <v/>
      </c>
      <c r="K1208" s="14" t="str">
        <f aca="false">IF($J1208="","",IF($J1208&lt;=14,"Ha","Yo'q"))</f>
        <v/>
      </c>
      <c r="L1208" s="13"/>
      <c r="M1208" s="13"/>
      <c r="N1208" s="14" t="str">
        <f aca="false">IF($B1208="","",IF(AND(OR($L1208="",$L1208&lt;=Boshqaruv!$C$12),OR($M1208="",$M1208&gt;Boshqaruv!$C$12)),"Ha",""))</f>
        <v/>
      </c>
      <c r="O1208" s="25"/>
      <c r="P1208" s="25"/>
      <c r="Q1208" s="12"/>
      <c r="R1208" s="13"/>
      <c r="S1208" s="13"/>
      <c r="T1208" s="14" t="str">
        <f aca="false">IF($B1208="","",IF(AND($P1208="Ha",$N1208="Ha",OR($R1208="",$R1208&lt;=Boshqaruv!$C$12),OR($S1208="",$S1208&gt;Boshqaruv!$C$12)),"Ha",""))</f>
        <v/>
      </c>
      <c r="U1208" s="13"/>
      <c r="V1208" s="12"/>
      <c r="W1208" s="14" t="str">
        <f aca="false">IF(OR($B1208="",$C1208=""),"",IF(COUNTIFS($B$5:$B$1804,$B1208,$C$5:$C$1804,$C1208)&gt;1,"Takror",""))</f>
        <v/>
      </c>
    </row>
    <row r="1209" customFormat="false" ht="15" hidden="false" customHeight="false" outlineLevel="0" collapsed="false">
      <c r="A1209" s="8" t="n">
        <v>1205</v>
      </c>
      <c r="B1209" s="12"/>
      <c r="C1209" s="13"/>
      <c r="D1209" s="24"/>
      <c r="E1209" s="25"/>
      <c r="F1209" s="12"/>
      <c r="G1209" s="12"/>
      <c r="H1209" s="25"/>
      <c r="I1209" s="26" t="str">
        <f aca="false">IF(OR($B1209="",$C1209=""),"",$B1209&amp;" ("&amp;DAY($C1209)&amp;"."&amp;MONTH($C1209)&amp;"."&amp;YEAR($C1209)&amp;")")</f>
        <v/>
      </c>
      <c r="J1209" s="14" t="str">
        <f aca="false">IF($C1209="","",INT((Boshqaruv!$C$12-$C1209)/365.25))</f>
        <v/>
      </c>
      <c r="K1209" s="14" t="str">
        <f aca="false">IF($J1209="","",IF($J1209&lt;=14,"Ha","Yo'q"))</f>
        <v/>
      </c>
      <c r="L1209" s="13"/>
      <c r="M1209" s="13"/>
      <c r="N1209" s="14" t="str">
        <f aca="false">IF($B1209="","",IF(AND(OR($L1209="",$L1209&lt;=Boshqaruv!$C$12),OR($M1209="",$M1209&gt;Boshqaruv!$C$12)),"Ha",""))</f>
        <v/>
      </c>
      <c r="O1209" s="25"/>
      <c r="P1209" s="25"/>
      <c r="Q1209" s="12"/>
      <c r="R1209" s="13"/>
      <c r="S1209" s="13"/>
      <c r="T1209" s="14" t="str">
        <f aca="false">IF($B1209="","",IF(AND($P1209="Ha",$N1209="Ha",OR($R1209="",$R1209&lt;=Boshqaruv!$C$12),OR($S1209="",$S1209&gt;Boshqaruv!$C$12)),"Ha",""))</f>
        <v/>
      </c>
      <c r="U1209" s="13"/>
      <c r="V1209" s="12"/>
      <c r="W1209" s="14" t="str">
        <f aca="false">IF(OR($B1209="",$C1209=""),"",IF(COUNTIFS($B$5:$B$1804,$B1209,$C$5:$C$1804,$C1209)&gt;1,"Takror",""))</f>
        <v/>
      </c>
    </row>
    <row r="1210" customFormat="false" ht="15" hidden="false" customHeight="false" outlineLevel="0" collapsed="false">
      <c r="A1210" s="8" t="n">
        <v>1206</v>
      </c>
      <c r="B1210" s="12"/>
      <c r="C1210" s="13"/>
      <c r="D1210" s="24"/>
      <c r="E1210" s="25"/>
      <c r="F1210" s="12"/>
      <c r="G1210" s="12"/>
      <c r="H1210" s="25"/>
      <c r="I1210" s="26" t="str">
        <f aca="false">IF(OR($B1210="",$C1210=""),"",$B1210&amp;" ("&amp;DAY($C1210)&amp;"."&amp;MONTH($C1210)&amp;"."&amp;YEAR($C1210)&amp;")")</f>
        <v/>
      </c>
      <c r="J1210" s="14" t="str">
        <f aca="false">IF($C1210="","",INT((Boshqaruv!$C$12-$C1210)/365.25))</f>
        <v/>
      </c>
      <c r="K1210" s="14" t="str">
        <f aca="false">IF($J1210="","",IF($J1210&lt;=14,"Ha","Yo'q"))</f>
        <v/>
      </c>
      <c r="L1210" s="13"/>
      <c r="M1210" s="13"/>
      <c r="N1210" s="14" t="str">
        <f aca="false">IF($B1210="","",IF(AND(OR($L1210="",$L1210&lt;=Boshqaruv!$C$12),OR($M1210="",$M1210&gt;Boshqaruv!$C$12)),"Ha",""))</f>
        <v/>
      </c>
      <c r="O1210" s="25"/>
      <c r="P1210" s="25"/>
      <c r="Q1210" s="12"/>
      <c r="R1210" s="13"/>
      <c r="S1210" s="13"/>
      <c r="T1210" s="14" t="str">
        <f aca="false">IF($B1210="","",IF(AND($P1210="Ha",$N1210="Ha",OR($R1210="",$R1210&lt;=Boshqaruv!$C$12),OR($S1210="",$S1210&gt;Boshqaruv!$C$12)),"Ha",""))</f>
        <v/>
      </c>
      <c r="U1210" s="13"/>
      <c r="V1210" s="12"/>
      <c r="W1210" s="14" t="str">
        <f aca="false">IF(OR($B1210="",$C1210=""),"",IF(COUNTIFS($B$5:$B$1804,$B1210,$C$5:$C$1804,$C1210)&gt;1,"Takror",""))</f>
        <v/>
      </c>
    </row>
    <row r="1211" customFormat="false" ht="15" hidden="false" customHeight="false" outlineLevel="0" collapsed="false">
      <c r="A1211" s="8" t="n">
        <v>1207</v>
      </c>
      <c r="B1211" s="12"/>
      <c r="C1211" s="13"/>
      <c r="D1211" s="24"/>
      <c r="E1211" s="25"/>
      <c r="F1211" s="12"/>
      <c r="G1211" s="12"/>
      <c r="H1211" s="25"/>
      <c r="I1211" s="26" t="str">
        <f aca="false">IF(OR($B1211="",$C1211=""),"",$B1211&amp;" ("&amp;DAY($C1211)&amp;"."&amp;MONTH($C1211)&amp;"."&amp;YEAR($C1211)&amp;")")</f>
        <v/>
      </c>
      <c r="J1211" s="14" t="str">
        <f aca="false">IF($C1211="","",INT((Boshqaruv!$C$12-$C1211)/365.25))</f>
        <v/>
      </c>
      <c r="K1211" s="14" t="str">
        <f aca="false">IF($J1211="","",IF($J1211&lt;=14,"Ha","Yo'q"))</f>
        <v/>
      </c>
      <c r="L1211" s="13"/>
      <c r="M1211" s="13"/>
      <c r="N1211" s="14" t="str">
        <f aca="false">IF($B1211="","",IF(AND(OR($L1211="",$L1211&lt;=Boshqaruv!$C$12),OR($M1211="",$M1211&gt;Boshqaruv!$C$12)),"Ha",""))</f>
        <v/>
      </c>
      <c r="O1211" s="25"/>
      <c r="P1211" s="25"/>
      <c r="Q1211" s="12"/>
      <c r="R1211" s="13"/>
      <c r="S1211" s="13"/>
      <c r="T1211" s="14" t="str">
        <f aca="false">IF($B1211="","",IF(AND($P1211="Ha",$N1211="Ha",OR($R1211="",$R1211&lt;=Boshqaruv!$C$12),OR($S1211="",$S1211&gt;Boshqaruv!$C$12)),"Ha",""))</f>
        <v/>
      </c>
      <c r="U1211" s="13"/>
      <c r="V1211" s="12"/>
      <c r="W1211" s="14" t="str">
        <f aca="false">IF(OR($B1211="",$C1211=""),"",IF(COUNTIFS($B$5:$B$1804,$B1211,$C$5:$C$1804,$C1211)&gt;1,"Takror",""))</f>
        <v/>
      </c>
    </row>
    <row r="1212" customFormat="false" ht="15" hidden="false" customHeight="false" outlineLevel="0" collapsed="false">
      <c r="A1212" s="8" t="n">
        <v>1208</v>
      </c>
      <c r="B1212" s="12"/>
      <c r="C1212" s="13"/>
      <c r="D1212" s="24"/>
      <c r="E1212" s="25"/>
      <c r="F1212" s="12"/>
      <c r="G1212" s="12"/>
      <c r="H1212" s="25"/>
      <c r="I1212" s="26" t="str">
        <f aca="false">IF(OR($B1212="",$C1212=""),"",$B1212&amp;" ("&amp;DAY($C1212)&amp;"."&amp;MONTH($C1212)&amp;"."&amp;YEAR($C1212)&amp;")")</f>
        <v/>
      </c>
      <c r="J1212" s="14" t="str">
        <f aca="false">IF($C1212="","",INT((Boshqaruv!$C$12-$C1212)/365.25))</f>
        <v/>
      </c>
      <c r="K1212" s="14" t="str">
        <f aca="false">IF($J1212="","",IF($J1212&lt;=14,"Ha","Yo'q"))</f>
        <v/>
      </c>
      <c r="L1212" s="13"/>
      <c r="M1212" s="13"/>
      <c r="N1212" s="14" t="str">
        <f aca="false">IF($B1212="","",IF(AND(OR($L1212="",$L1212&lt;=Boshqaruv!$C$12),OR($M1212="",$M1212&gt;Boshqaruv!$C$12)),"Ha",""))</f>
        <v/>
      </c>
      <c r="O1212" s="25"/>
      <c r="P1212" s="25"/>
      <c r="Q1212" s="12"/>
      <c r="R1212" s="13"/>
      <c r="S1212" s="13"/>
      <c r="T1212" s="14" t="str">
        <f aca="false">IF($B1212="","",IF(AND($P1212="Ha",$N1212="Ha",OR($R1212="",$R1212&lt;=Boshqaruv!$C$12),OR($S1212="",$S1212&gt;Boshqaruv!$C$12)),"Ha",""))</f>
        <v/>
      </c>
      <c r="U1212" s="13"/>
      <c r="V1212" s="12"/>
      <c r="W1212" s="14" t="str">
        <f aca="false">IF(OR($B1212="",$C1212=""),"",IF(COUNTIFS($B$5:$B$1804,$B1212,$C$5:$C$1804,$C1212)&gt;1,"Takror",""))</f>
        <v/>
      </c>
    </row>
    <row r="1213" customFormat="false" ht="15" hidden="false" customHeight="false" outlineLevel="0" collapsed="false">
      <c r="A1213" s="8" t="n">
        <v>1209</v>
      </c>
      <c r="B1213" s="12"/>
      <c r="C1213" s="13"/>
      <c r="D1213" s="24"/>
      <c r="E1213" s="25"/>
      <c r="F1213" s="12"/>
      <c r="G1213" s="12"/>
      <c r="H1213" s="25"/>
      <c r="I1213" s="26" t="str">
        <f aca="false">IF(OR($B1213="",$C1213=""),"",$B1213&amp;" ("&amp;DAY($C1213)&amp;"."&amp;MONTH($C1213)&amp;"."&amp;YEAR($C1213)&amp;")")</f>
        <v/>
      </c>
      <c r="J1213" s="14" t="str">
        <f aca="false">IF($C1213="","",INT((Boshqaruv!$C$12-$C1213)/365.25))</f>
        <v/>
      </c>
      <c r="K1213" s="14" t="str">
        <f aca="false">IF($J1213="","",IF($J1213&lt;=14,"Ha","Yo'q"))</f>
        <v/>
      </c>
      <c r="L1213" s="13"/>
      <c r="M1213" s="13"/>
      <c r="N1213" s="14" t="str">
        <f aca="false">IF($B1213="","",IF(AND(OR($L1213="",$L1213&lt;=Boshqaruv!$C$12),OR($M1213="",$M1213&gt;Boshqaruv!$C$12)),"Ha",""))</f>
        <v/>
      </c>
      <c r="O1213" s="25"/>
      <c r="P1213" s="25"/>
      <c r="Q1213" s="12"/>
      <c r="R1213" s="13"/>
      <c r="S1213" s="13"/>
      <c r="T1213" s="14" t="str">
        <f aca="false">IF($B1213="","",IF(AND($P1213="Ha",$N1213="Ha",OR($R1213="",$R1213&lt;=Boshqaruv!$C$12),OR($S1213="",$S1213&gt;Boshqaruv!$C$12)),"Ha",""))</f>
        <v/>
      </c>
      <c r="U1213" s="13"/>
      <c r="V1213" s="12"/>
      <c r="W1213" s="14" t="str">
        <f aca="false">IF(OR($B1213="",$C1213=""),"",IF(COUNTIFS($B$5:$B$1804,$B1213,$C$5:$C$1804,$C1213)&gt;1,"Takror",""))</f>
        <v/>
      </c>
    </row>
    <row r="1214" customFormat="false" ht="15" hidden="false" customHeight="false" outlineLevel="0" collapsed="false">
      <c r="A1214" s="8" t="n">
        <v>1210</v>
      </c>
      <c r="B1214" s="12"/>
      <c r="C1214" s="13"/>
      <c r="D1214" s="24"/>
      <c r="E1214" s="25"/>
      <c r="F1214" s="12"/>
      <c r="G1214" s="12"/>
      <c r="H1214" s="25"/>
      <c r="I1214" s="26" t="str">
        <f aca="false">IF(OR($B1214="",$C1214=""),"",$B1214&amp;" ("&amp;DAY($C1214)&amp;"."&amp;MONTH($C1214)&amp;"."&amp;YEAR($C1214)&amp;")")</f>
        <v/>
      </c>
      <c r="J1214" s="14" t="str">
        <f aca="false">IF($C1214="","",INT((Boshqaruv!$C$12-$C1214)/365.25))</f>
        <v/>
      </c>
      <c r="K1214" s="14" t="str">
        <f aca="false">IF($J1214="","",IF($J1214&lt;=14,"Ha","Yo'q"))</f>
        <v/>
      </c>
      <c r="L1214" s="13"/>
      <c r="M1214" s="13"/>
      <c r="N1214" s="14" t="str">
        <f aca="false">IF($B1214="","",IF(AND(OR($L1214="",$L1214&lt;=Boshqaruv!$C$12),OR($M1214="",$M1214&gt;Boshqaruv!$C$12)),"Ha",""))</f>
        <v/>
      </c>
      <c r="O1214" s="25"/>
      <c r="P1214" s="25"/>
      <c r="Q1214" s="12"/>
      <c r="R1214" s="13"/>
      <c r="S1214" s="13"/>
      <c r="T1214" s="14" t="str">
        <f aca="false">IF($B1214="","",IF(AND($P1214="Ha",$N1214="Ha",OR($R1214="",$R1214&lt;=Boshqaruv!$C$12),OR($S1214="",$S1214&gt;Boshqaruv!$C$12)),"Ha",""))</f>
        <v/>
      </c>
      <c r="U1214" s="13"/>
      <c r="V1214" s="12"/>
      <c r="W1214" s="14" t="str">
        <f aca="false">IF(OR($B1214="",$C1214=""),"",IF(COUNTIFS($B$5:$B$1804,$B1214,$C$5:$C$1804,$C1214)&gt;1,"Takror",""))</f>
        <v/>
      </c>
    </row>
    <row r="1215" customFormat="false" ht="15" hidden="false" customHeight="false" outlineLevel="0" collapsed="false">
      <c r="A1215" s="8" t="n">
        <v>1211</v>
      </c>
      <c r="B1215" s="12"/>
      <c r="C1215" s="13"/>
      <c r="D1215" s="24"/>
      <c r="E1215" s="25"/>
      <c r="F1215" s="12"/>
      <c r="G1215" s="12"/>
      <c r="H1215" s="25"/>
      <c r="I1215" s="26" t="str">
        <f aca="false">IF(OR($B1215="",$C1215=""),"",$B1215&amp;" ("&amp;DAY($C1215)&amp;"."&amp;MONTH($C1215)&amp;"."&amp;YEAR($C1215)&amp;")")</f>
        <v/>
      </c>
      <c r="J1215" s="14" t="str">
        <f aca="false">IF($C1215="","",INT((Boshqaruv!$C$12-$C1215)/365.25))</f>
        <v/>
      </c>
      <c r="K1215" s="14" t="str">
        <f aca="false">IF($J1215="","",IF($J1215&lt;=14,"Ha","Yo'q"))</f>
        <v/>
      </c>
      <c r="L1215" s="13"/>
      <c r="M1215" s="13"/>
      <c r="N1215" s="14" t="str">
        <f aca="false">IF($B1215="","",IF(AND(OR($L1215="",$L1215&lt;=Boshqaruv!$C$12),OR($M1215="",$M1215&gt;Boshqaruv!$C$12)),"Ha",""))</f>
        <v/>
      </c>
      <c r="O1215" s="25"/>
      <c r="P1215" s="25"/>
      <c r="Q1215" s="12"/>
      <c r="R1215" s="13"/>
      <c r="S1215" s="13"/>
      <c r="T1215" s="14" t="str">
        <f aca="false">IF($B1215="","",IF(AND($P1215="Ha",$N1215="Ha",OR($R1215="",$R1215&lt;=Boshqaruv!$C$12),OR($S1215="",$S1215&gt;Boshqaruv!$C$12)),"Ha",""))</f>
        <v/>
      </c>
      <c r="U1215" s="13"/>
      <c r="V1215" s="12"/>
      <c r="W1215" s="14" t="str">
        <f aca="false">IF(OR($B1215="",$C1215=""),"",IF(COUNTIFS($B$5:$B$1804,$B1215,$C$5:$C$1804,$C1215)&gt;1,"Takror",""))</f>
        <v/>
      </c>
    </row>
    <row r="1216" customFormat="false" ht="15" hidden="false" customHeight="false" outlineLevel="0" collapsed="false">
      <c r="A1216" s="8" t="n">
        <v>1212</v>
      </c>
      <c r="B1216" s="12"/>
      <c r="C1216" s="13"/>
      <c r="D1216" s="24"/>
      <c r="E1216" s="25"/>
      <c r="F1216" s="12"/>
      <c r="G1216" s="12"/>
      <c r="H1216" s="25"/>
      <c r="I1216" s="26" t="str">
        <f aca="false">IF(OR($B1216="",$C1216=""),"",$B1216&amp;" ("&amp;DAY($C1216)&amp;"."&amp;MONTH($C1216)&amp;"."&amp;YEAR($C1216)&amp;")")</f>
        <v/>
      </c>
      <c r="J1216" s="14" t="str">
        <f aca="false">IF($C1216="","",INT((Boshqaruv!$C$12-$C1216)/365.25))</f>
        <v/>
      </c>
      <c r="K1216" s="14" t="str">
        <f aca="false">IF($J1216="","",IF($J1216&lt;=14,"Ha","Yo'q"))</f>
        <v/>
      </c>
      <c r="L1216" s="13"/>
      <c r="M1216" s="13"/>
      <c r="N1216" s="14" t="str">
        <f aca="false">IF($B1216="","",IF(AND(OR($L1216="",$L1216&lt;=Boshqaruv!$C$12),OR($M1216="",$M1216&gt;Boshqaruv!$C$12)),"Ha",""))</f>
        <v/>
      </c>
      <c r="O1216" s="25"/>
      <c r="P1216" s="25"/>
      <c r="Q1216" s="12"/>
      <c r="R1216" s="13"/>
      <c r="S1216" s="13"/>
      <c r="T1216" s="14" t="str">
        <f aca="false">IF($B1216="","",IF(AND($P1216="Ha",$N1216="Ha",OR($R1216="",$R1216&lt;=Boshqaruv!$C$12),OR($S1216="",$S1216&gt;Boshqaruv!$C$12)),"Ha",""))</f>
        <v/>
      </c>
      <c r="U1216" s="13"/>
      <c r="V1216" s="12"/>
      <c r="W1216" s="14" t="str">
        <f aca="false">IF(OR($B1216="",$C1216=""),"",IF(COUNTIFS($B$5:$B$1804,$B1216,$C$5:$C$1804,$C1216)&gt;1,"Takror",""))</f>
        <v/>
      </c>
    </row>
    <row r="1217" customFormat="false" ht="15" hidden="false" customHeight="false" outlineLevel="0" collapsed="false">
      <c r="A1217" s="8" t="n">
        <v>1213</v>
      </c>
      <c r="B1217" s="12"/>
      <c r="C1217" s="13"/>
      <c r="D1217" s="24"/>
      <c r="E1217" s="25"/>
      <c r="F1217" s="12"/>
      <c r="G1217" s="12"/>
      <c r="H1217" s="25"/>
      <c r="I1217" s="26" t="str">
        <f aca="false">IF(OR($B1217="",$C1217=""),"",$B1217&amp;" ("&amp;DAY($C1217)&amp;"."&amp;MONTH($C1217)&amp;"."&amp;YEAR($C1217)&amp;")")</f>
        <v/>
      </c>
      <c r="J1217" s="14" t="str">
        <f aca="false">IF($C1217="","",INT((Boshqaruv!$C$12-$C1217)/365.25))</f>
        <v/>
      </c>
      <c r="K1217" s="14" t="str">
        <f aca="false">IF($J1217="","",IF($J1217&lt;=14,"Ha","Yo'q"))</f>
        <v/>
      </c>
      <c r="L1217" s="13"/>
      <c r="M1217" s="13"/>
      <c r="N1217" s="14" t="str">
        <f aca="false">IF($B1217="","",IF(AND(OR($L1217="",$L1217&lt;=Boshqaruv!$C$12),OR($M1217="",$M1217&gt;Boshqaruv!$C$12)),"Ha",""))</f>
        <v/>
      </c>
      <c r="O1217" s="25"/>
      <c r="P1217" s="25"/>
      <c r="Q1217" s="12"/>
      <c r="R1217" s="13"/>
      <c r="S1217" s="13"/>
      <c r="T1217" s="14" t="str">
        <f aca="false">IF($B1217="","",IF(AND($P1217="Ha",$N1217="Ha",OR($R1217="",$R1217&lt;=Boshqaruv!$C$12),OR($S1217="",$S1217&gt;Boshqaruv!$C$12)),"Ha",""))</f>
        <v/>
      </c>
      <c r="U1217" s="13"/>
      <c r="V1217" s="12"/>
      <c r="W1217" s="14" t="str">
        <f aca="false">IF(OR($B1217="",$C1217=""),"",IF(COUNTIFS($B$5:$B$1804,$B1217,$C$5:$C$1804,$C1217)&gt;1,"Takror",""))</f>
        <v/>
      </c>
    </row>
    <row r="1218" customFormat="false" ht="15" hidden="false" customHeight="false" outlineLevel="0" collapsed="false">
      <c r="A1218" s="8" t="n">
        <v>1214</v>
      </c>
      <c r="B1218" s="12"/>
      <c r="C1218" s="13"/>
      <c r="D1218" s="24"/>
      <c r="E1218" s="25"/>
      <c r="F1218" s="12"/>
      <c r="G1218" s="12"/>
      <c r="H1218" s="25"/>
      <c r="I1218" s="26" t="str">
        <f aca="false">IF(OR($B1218="",$C1218=""),"",$B1218&amp;" ("&amp;DAY($C1218)&amp;"."&amp;MONTH($C1218)&amp;"."&amp;YEAR($C1218)&amp;")")</f>
        <v/>
      </c>
      <c r="J1218" s="14" t="str">
        <f aca="false">IF($C1218="","",INT((Boshqaruv!$C$12-$C1218)/365.25))</f>
        <v/>
      </c>
      <c r="K1218" s="14" t="str">
        <f aca="false">IF($J1218="","",IF($J1218&lt;=14,"Ha","Yo'q"))</f>
        <v/>
      </c>
      <c r="L1218" s="13"/>
      <c r="M1218" s="13"/>
      <c r="N1218" s="14" t="str">
        <f aca="false">IF($B1218="","",IF(AND(OR($L1218="",$L1218&lt;=Boshqaruv!$C$12),OR($M1218="",$M1218&gt;Boshqaruv!$C$12)),"Ha",""))</f>
        <v/>
      </c>
      <c r="O1218" s="25"/>
      <c r="P1218" s="25"/>
      <c r="Q1218" s="12"/>
      <c r="R1218" s="13"/>
      <c r="S1218" s="13"/>
      <c r="T1218" s="14" t="str">
        <f aca="false">IF($B1218="","",IF(AND($P1218="Ha",$N1218="Ha",OR($R1218="",$R1218&lt;=Boshqaruv!$C$12),OR($S1218="",$S1218&gt;Boshqaruv!$C$12)),"Ha",""))</f>
        <v/>
      </c>
      <c r="U1218" s="13"/>
      <c r="V1218" s="12"/>
      <c r="W1218" s="14" t="str">
        <f aca="false">IF(OR($B1218="",$C1218=""),"",IF(COUNTIFS($B$5:$B$1804,$B1218,$C$5:$C$1804,$C1218)&gt;1,"Takror",""))</f>
        <v/>
      </c>
    </row>
    <row r="1219" customFormat="false" ht="15" hidden="false" customHeight="false" outlineLevel="0" collapsed="false">
      <c r="A1219" s="8" t="n">
        <v>1215</v>
      </c>
      <c r="B1219" s="12"/>
      <c r="C1219" s="13"/>
      <c r="D1219" s="24"/>
      <c r="E1219" s="25"/>
      <c r="F1219" s="12"/>
      <c r="G1219" s="12"/>
      <c r="H1219" s="25"/>
      <c r="I1219" s="26" t="str">
        <f aca="false">IF(OR($B1219="",$C1219=""),"",$B1219&amp;" ("&amp;DAY($C1219)&amp;"."&amp;MONTH($C1219)&amp;"."&amp;YEAR($C1219)&amp;")")</f>
        <v/>
      </c>
      <c r="J1219" s="14" t="str">
        <f aca="false">IF($C1219="","",INT((Boshqaruv!$C$12-$C1219)/365.25))</f>
        <v/>
      </c>
      <c r="K1219" s="14" t="str">
        <f aca="false">IF($J1219="","",IF($J1219&lt;=14,"Ha","Yo'q"))</f>
        <v/>
      </c>
      <c r="L1219" s="13"/>
      <c r="M1219" s="13"/>
      <c r="N1219" s="14" t="str">
        <f aca="false">IF($B1219="","",IF(AND(OR($L1219="",$L1219&lt;=Boshqaruv!$C$12),OR($M1219="",$M1219&gt;Boshqaruv!$C$12)),"Ha",""))</f>
        <v/>
      </c>
      <c r="O1219" s="25"/>
      <c r="P1219" s="25"/>
      <c r="Q1219" s="12"/>
      <c r="R1219" s="13"/>
      <c r="S1219" s="13"/>
      <c r="T1219" s="14" t="str">
        <f aca="false">IF($B1219="","",IF(AND($P1219="Ha",$N1219="Ha",OR($R1219="",$R1219&lt;=Boshqaruv!$C$12),OR($S1219="",$S1219&gt;Boshqaruv!$C$12)),"Ha",""))</f>
        <v/>
      </c>
      <c r="U1219" s="13"/>
      <c r="V1219" s="12"/>
      <c r="W1219" s="14" t="str">
        <f aca="false">IF(OR($B1219="",$C1219=""),"",IF(COUNTIFS($B$5:$B$1804,$B1219,$C$5:$C$1804,$C1219)&gt;1,"Takror",""))</f>
        <v/>
      </c>
    </row>
    <row r="1220" customFormat="false" ht="15" hidden="false" customHeight="false" outlineLevel="0" collapsed="false">
      <c r="A1220" s="8" t="n">
        <v>1216</v>
      </c>
      <c r="B1220" s="12"/>
      <c r="C1220" s="13"/>
      <c r="D1220" s="24"/>
      <c r="E1220" s="25"/>
      <c r="F1220" s="12"/>
      <c r="G1220" s="12"/>
      <c r="H1220" s="25"/>
      <c r="I1220" s="26" t="str">
        <f aca="false">IF(OR($B1220="",$C1220=""),"",$B1220&amp;" ("&amp;DAY($C1220)&amp;"."&amp;MONTH($C1220)&amp;"."&amp;YEAR($C1220)&amp;")")</f>
        <v/>
      </c>
      <c r="J1220" s="14" t="str">
        <f aca="false">IF($C1220="","",INT((Boshqaruv!$C$12-$C1220)/365.25))</f>
        <v/>
      </c>
      <c r="K1220" s="14" t="str">
        <f aca="false">IF($J1220="","",IF($J1220&lt;=14,"Ha","Yo'q"))</f>
        <v/>
      </c>
      <c r="L1220" s="13"/>
      <c r="M1220" s="13"/>
      <c r="N1220" s="14" t="str">
        <f aca="false">IF($B1220="","",IF(AND(OR($L1220="",$L1220&lt;=Boshqaruv!$C$12),OR($M1220="",$M1220&gt;Boshqaruv!$C$12)),"Ha",""))</f>
        <v/>
      </c>
      <c r="O1220" s="25"/>
      <c r="P1220" s="25"/>
      <c r="Q1220" s="12"/>
      <c r="R1220" s="13"/>
      <c r="S1220" s="13"/>
      <c r="T1220" s="14" t="str">
        <f aca="false">IF($B1220="","",IF(AND($P1220="Ha",$N1220="Ha",OR($R1220="",$R1220&lt;=Boshqaruv!$C$12),OR($S1220="",$S1220&gt;Boshqaruv!$C$12)),"Ha",""))</f>
        <v/>
      </c>
      <c r="U1220" s="13"/>
      <c r="V1220" s="12"/>
      <c r="W1220" s="14" t="str">
        <f aca="false">IF(OR($B1220="",$C1220=""),"",IF(COUNTIFS($B$5:$B$1804,$B1220,$C$5:$C$1804,$C1220)&gt;1,"Takror",""))</f>
        <v/>
      </c>
    </row>
    <row r="1221" customFormat="false" ht="15" hidden="false" customHeight="false" outlineLevel="0" collapsed="false">
      <c r="A1221" s="8" t="n">
        <v>1217</v>
      </c>
      <c r="B1221" s="12"/>
      <c r="C1221" s="13"/>
      <c r="D1221" s="24"/>
      <c r="E1221" s="25"/>
      <c r="F1221" s="12"/>
      <c r="G1221" s="12"/>
      <c r="H1221" s="25"/>
      <c r="I1221" s="26" t="str">
        <f aca="false">IF(OR($B1221="",$C1221=""),"",$B1221&amp;" ("&amp;DAY($C1221)&amp;"."&amp;MONTH($C1221)&amp;"."&amp;YEAR($C1221)&amp;")")</f>
        <v/>
      </c>
      <c r="J1221" s="14" t="str">
        <f aca="false">IF($C1221="","",INT((Boshqaruv!$C$12-$C1221)/365.25))</f>
        <v/>
      </c>
      <c r="K1221" s="14" t="str">
        <f aca="false">IF($J1221="","",IF($J1221&lt;=14,"Ha","Yo'q"))</f>
        <v/>
      </c>
      <c r="L1221" s="13"/>
      <c r="M1221" s="13"/>
      <c r="N1221" s="14" t="str">
        <f aca="false">IF($B1221="","",IF(AND(OR($L1221="",$L1221&lt;=Boshqaruv!$C$12),OR($M1221="",$M1221&gt;Boshqaruv!$C$12)),"Ha",""))</f>
        <v/>
      </c>
      <c r="O1221" s="25"/>
      <c r="P1221" s="25"/>
      <c r="Q1221" s="12"/>
      <c r="R1221" s="13"/>
      <c r="S1221" s="13"/>
      <c r="T1221" s="14" t="str">
        <f aca="false">IF($B1221="","",IF(AND($P1221="Ha",$N1221="Ha",OR($R1221="",$R1221&lt;=Boshqaruv!$C$12),OR($S1221="",$S1221&gt;Boshqaruv!$C$12)),"Ha",""))</f>
        <v/>
      </c>
      <c r="U1221" s="13"/>
      <c r="V1221" s="12"/>
      <c r="W1221" s="14" t="str">
        <f aca="false">IF(OR($B1221="",$C1221=""),"",IF(COUNTIFS($B$5:$B$1804,$B1221,$C$5:$C$1804,$C1221)&gt;1,"Takror",""))</f>
        <v/>
      </c>
    </row>
    <row r="1222" customFormat="false" ht="15" hidden="false" customHeight="false" outlineLevel="0" collapsed="false">
      <c r="A1222" s="8" t="n">
        <v>1218</v>
      </c>
      <c r="B1222" s="12"/>
      <c r="C1222" s="13"/>
      <c r="D1222" s="24"/>
      <c r="E1222" s="25"/>
      <c r="F1222" s="12"/>
      <c r="G1222" s="12"/>
      <c r="H1222" s="25"/>
      <c r="I1222" s="26" t="str">
        <f aca="false">IF(OR($B1222="",$C1222=""),"",$B1222&amp;" ("&amp;DAY($C1222)&amp;"."&amp;MONTH($C1222)&amp;"."&amp;YEAR($C1222)&amp;")")</f>
        <v/>
      </c>
      <c r="J1222" s="14" t="str">
        <f aca="false">IF($C1222="","",INT((Boshqaruv!$C$12-$C1222)/365.25))</f>
        <v/>
      </c>
      <c r="K1222" s="14" t="str">
        <f aca="false">IF($J1222="","",IF($J1222&lt;=14,"Ha","Yo'q"))</f>
        <v/>
      </c>
      <c r="L1222" s="13"/>
      <c r="M1222" s="13"/>
      <c r="N1222" s="14" t="str">
        <f aca="false">IF($B1222="","",IF(AND(OR($L1222="",$L1222&lt;=Boshqaruv!$C$12),OR($M1222="",$M1222&gt;Boshqaruv!$C$12)),"Ha",""))</f>
        <v/>
      </c>
      <c r="O1222" s="25"/>
      <c r="P1222" s="25"/>
      <c r="Q1222" s="12"/>
      <c r="R1222" s="13"/>
      <c r="S1222" s="13"/>
      <c r="T1222" s="14" t="str">
        <f aca="false">IF($B1222="","",IF(AND($P1222="Ha",$N1222="Ha",OR($R1222="",$R1222&lt;=Boshqaruv!$C$12),OR($S1222="",$S1222&gt;Boshqaruv!$C$12)),"Ha",""))</f>
        <v/>
      </c>
      <c r="U1222" s="13"/>
      <c r="V1222" s="12"/>
      <c r="W1222" s="14" t="str">
        <f aca="false">IF(OR($B1222="",$C1222=""),"",IF(COUNTIFS($B$5:$B$1804,$B1222,$C$5:$C$1804,$C1222)&gt;1,"Takror",""))</f>
        <v/>
      </c>
    </row>
    <row r="1223" customFormat="false" ht="15" hidden="false" customHeight="false" outlineLevel="0" collapsed="false">
      <c r="A1223" s="8" t="n">
        <v>1219</v>
      </c>
      <c r="B1223" s="12"/>
      <c r="C1223" s="13"/>
      <c r="D1223" s="24"/>
      <c r="E1223" s="25"/>
      <c r="F1223" s="12"/>
      <c r="G1223" s="12"/>
      <c r="H1223" s="25"/>
      <c r="I1223" s="26" t="str">
        <f aca="false">IF(OR($B1223="",$C1223=""),"",$B1223&amp;" ("&amp;DAY($C1223)&amp;"."&amp;MONTH($C1223)&amp;"."&amp;YEAR($C1223)&amp;")")</f>
        <v/>
      </c>
      <c r="J1223" s="14" t="str">
        <f aca="false">IF($C1223="","",INT((Boshqaruv!$C$12-$C1223)/365.25))</f>
        <v/>
      </c>
      <c r="K1223" s="14" t="str">
        <f aca="false">IF($J1223="","",IF($J1223&lt;=14,"Ha","Yo'q"))</f>
        <v/>
      </c>
      <c r="L1223" s="13"/>
      <c r="M1223" s="13"/>
      <c r="N1223" s="14" t="str">
        <f aca="false">IF($B1223="","",IF(AND(OR($L1223="",$L1223&lt;=Boshqaruv!$C$12),OR($M1223="",$M1223&gt;Boshqaruv!$C$12)),"Ha",""))</f>
        <v/>
      </c>
      <c r="O1223" s="25"/>
      <c r="P1223" s="25"/>
      <c r="Q1223" s="12"/>
      <c r="R1223" s="13"/>
      <c r="S1223" s="13"/>
      <c r="T1223" s="14" t="str">
        <f aca="false">IF($B1223="","",IF(AND($P1223="Ha",$N1223="Ha",OR($R1223="",$R1223&lt;=Boshqaruv!$C$12),OR($S1223="",$S1223&gt;Boshqaruv!$C$12)),"Ha",""))</f>
        <v/>
      </c>
      <c r="U1223" s="13"/>
      <c r="V1223" s="12"/>
      <c r="W1223" s="14" t="str">
        <f aca="false">IF(OR($B1223="",$C1223=""),"",IF(COUNTIFS($B$5:$B$1804,$B1223,$C$5:$C$1804,$C1223)&gt;1,"Takror",""))</f>
        <v/>
      </c>
    </row>
    <row r="1224" customFormat="false" ht="15" hidden="false" customHeight="false" outlineLevel="0" collapsed="false">
      <c r="A1224" s="8" t="n">
        <v>1220</v>
      </c>
      <c r="B1224" s="12"/>
      <c r="C1224" s="13"/>
      <c r="D1224" s="24"/>
      <c r="E1224" s="25"/>
      <c r="F1224" s="12"/>
      <c r="G1224" s="12"/>
      <c r="H1224" s="25"/>
      <c r="I1224" s="26" t="str">
        <f aca="false">IF(OR($B1224="",$C1224=""),"",$B1224&amp;" ("&amp;DAY($C1224)&amp;"."&amp;MONTH($C1224)&amp;"."&amp;YEAR($C1224)&amp;")")</f>
        <v/>
      </c>
      <c r="J1224" s="14" t="str">
        <f aca="false">IF($C1224="","",INT((Boshqaruv!$C$12-$C1224)/365.25))</f>
        <v/>
      </c>
      <c r="K1224" s="14" t="str">
        <f aca="false">IF($J1224="","",IF($J1224&lt;=14,"Ha","Yo'q"))</f>
        <v/>
      </c>
      <c r="L1224" s="13"/>
      <c r="M1224" s="13"/>
      <c r="N1224" s="14" t="str">
        <f aca="false">IF($B1224="","",IF(AND(OR($L1224="",$L1224&lt;=Boshqaruv!$C$12),OR($M1224="",$M1224&gt;Boshqaruv!$C$12)),"Ha",""))</f>
        <v/>
      </c>
      <c r="O1224" s="25"/>
      <c r="P1224" s="25"/>
      <c r="Q1224" s="12"/>
      <c r="R1224" s="13"/>
      <c r="S1224" s="13"/>
      <c r="T1224" s="14" t="str">
        <f aca="false">IF($B1224="","",IF(AND($P1224="Ha",$N1224="Ha",OR($R1224="",$R1224&lt;=Boshqaruv!$C$12),OR($S1224="",$S1224&gt;Boshqaruv!$C$12)),"Ha",""))</f>
        <v/>
      </c>
      <c r="U1224" s="13"/>
      <c r="V1224" s="12"/>
      <c r="W1224" s="14" t="str">
        <f aca="false">IF(OR($B1224="",$C1224=""),"",IF(COUNTIFS($B$5:$B$1804,$B1224,$C$5:$C$1804,$C1224)&gt;1,"Takror",""))</f>
        <v/>
      </c>
    </row>
    <row r="1225" customFormat="false" ht="15" hidden="false" customHeight="false" outlineLevel="0" collapsed="false">
      <c r="A1225" s="8" t="n">
        <v>1221</v>
      </c>
      <c r="B1225" s="12"/>
      <c r="C1225" s="13"/>
      <c r="D1225" s="24"/>
      <c r="E1225" s="25"/>
      <c r="F1225" s="12"/>
      <c r="G1225" s="12"/>
      <c r="H1225" s="25"/>
      <c r="I1225" s="26" t="str">
        <f aca="false">IF(OR($B1225="",$C1225=""),"",$B1225&amp;" ("&amp;DAY($C1225)&amp;"."&amp;MONTH($C1225)&amp;"."&amp;YEAR($C1225)&amp;")")</f>
        <v/>
      </c>
      <c r="J1225" s="14" t="str">
        <f aca="false">IF($C1225="","",INT((Boshqaruv!$C$12-$C1225)/365.25))</f>
        <v/>
      </c>
      <c r="K1225" s="14" t="str">
        <f aca="false">IF($J1225="","",IF($J1225&lt;=14,"Ha","Yo'q"))</f>
        <v/>
      </c>
      <c r="L1225" s="13"/>
      <c r="M1225" s="13"/>
      <c r="N1225" s="14" t="str">
        <f aca="false">IF($B1225="","",IF(AND(OR($L1225="",$L1225&lt;=Boshqaruv!$C$12),OR($M1225="",$M1225&gt;Boshqaruv!$C$12)),"Ha",""))</f>
        <v/>
      </c>
      <c r="O1225" s="25"/>
      <c r="P1225" s="25"/>
      <c r="Q1225" s="12"/>
      <c r="R1225" s="13"/>
      <c r="S1225" s="13"/>
      <c r="T1225" s="14" t="str">
        <f aca="false">IF($B1225="","",IF(AND($P1225="Ha",$N1225="Ha",OR($R1225="",$R1225&lt;=Boshqaruv!$C$12),OR($S1225="",$S1225&gt;Boshqaruv!$C$12)),"Ha",""))</f>
        <v/>
      </c>
      <c r="U1225" s="13"/>
      <c r="V1225" s="12"/>
      <c r="W1225" s="14" t="str">
        <f aca="false">IF(OR($B1225="",$C1225=""),"",IF(COUNTIFS($B$5:$B$1804,$B1225,$C$5:$C$1804,$C1225)&gt;1,"Takror",""))</f>
        <v/>
      </c>
    </row>
    <row r="1226" customFormat="false" ht="15" hidden="false" customHeight="false" outlineLevel="0" collapsed="false">
      <c r="A1226" s="8" t="n">
        <v>1222</v>
      </c>
      <c r="B1226" s="12"/>
      <c r="C1226" s="13"/>
      <c r="D1226" s="24"/>
      <c r="E1226" s="25"/>
      <c r="F1226" s="12"/>
      <c r="G1226" s="12"/>
      <c r="H1226" s="25"/>
      <c r="I1226" s="26" t="str">
        <f aca="false">IF(OR($B1226="",$C1226=""),"",$B1226&amp;" ("&amp;DAY($C1226)&amp;"."&amp;MONTH($C1226)&amp;"."&amp;YEAR($C1226)&amp;")")</f>
        <v/>
      </c>
      <c r="J1226" s="14" t="str">
        <f aca="false">IF($C1226="","",INT((Boshqaruv!$C$12-$C1226)/365.25))</f>
        <v/>
      </c>
      <c r="K1226" s="14" t="str">
        <f aca="false">IF($J1226="","",IF($J1226&lt;=14,"Ha","Yo'q"))</f>
        <v/>
      </c>
      <c r="L1226" s="13"/>
      <c r="M1226" s="13"/>
      <c r="N1226" s="14" t="str">
        <f aca="false">IF($B1226="","",IF(AND(OR($L1226="",$L1226&lt;=Boshqaruv!$C$12),OR($M1226="",$M1226&gt;Boshqaruv!$C$12)),"Ha",""))</f>
        <v/>
      </c>
      <c r="O1226" s="25"/>
      <c r="P1226" s="25"/>
      <c r="Q1226" s="12"/>
      <c r="R1226" s="13"/>
      <c r="S1226" s="13"/>
      <c r="T1226" s="14" t="str">
        <f aca="false">IF($B1226="","",IF(AND($P1226="Ha",$N1226="Ha",OR($R1226="",$R1226&lt;=Boshqaruv!$C$12),OR($S1226="",$S1226&gt;Boshqaruv!$C$12)),"Ha",""))</f>
        <v/>
      </c>
      <c r="U1226" s="13"/>
      <c r="V1226" s="12"/>
      <c r="W1226" s="14" t="str">
        <f aca="false">IF(OR($B1226="",$C1226=""),"",IF(COUNTIFS($B$5:$B$1804,$B1226,$C$5:$C$1804,$C1226)&gt;1,"Takror",""))</f>
        <v/>
      </c>
    </row>
    <row r="1227" customFormat="false" ht="15" hidden="false" customHeight="false" outlineLevel="0" collapsed="false">
      <c r="A1227" s="8" t="n">
        <v>1223</v>
      </c>
      <c r="B1227" s="12"/>
      <c r="C1227" s="13"/>
      <c r="D1227" s="24"/>
      <c r="E1227" s="25"/>
      <c r="F1227" s="12"/>
      <c r="G1227" s="12"/>
      <c r="H1227" s="25"/>
      <c r="I1227" s="26" t="str">
        <f aca="false">IF(OR($B1227="",$C1227=""),"",$B1227&amp;" ("&amp;DAY($C1227)&amp;"."&amp;MONTH($C1227)&amp;"."&amp;YEAR($C1227)&amp;")")</f>
        <v/>
      </c>
      <c r="J1227" s="14" t="str">
        <f aca="false">IF($C1227="","",INT((Boshqaruv!$C$12-$C1227)/365.25))</f>
        <v/>
      </c>
      <c r="K1227" s="14" t="str">
        <f aca="false">IF($J1227="","",IF($J1227&lt;=14,"Ha","Yo'q"))</f>
        <v/>
      </c>
      <c r="L1227" s="13"/>
      <c r="M1227" s="13"/>
      <c r="N1227" s="14" t="str">
        <f aca="false">IF($B1227="","",IF(AND(OR($L1227="",$L1227&lt;=Boshqaruv!$C$12),OR($M1227="",$M1227&gt;Boshqaruv!$C$12)),"Ha",""))</f>
        <v/>
      </c>
      <c r="O1227" s="25"/>
      <c r="P1227" s="25"/>
      <c r="Q1227" s="12"/>
      <c r="R1227" s="13"/>
      <c r="S1227" s="13"/>
      <c r="T1227" s="14" t="str">
        <f aca="false">IF($B1227="","",IF(AND($P1227="Ha",$N1227="Ha",OR($R1227="",$R1227&lt;=Boshqaruv!$C$12),OR($S1227="",$S1227&gt;Boshqaruv!$C$12)),"Ha",""))</f>
        <v/>
      </c>
      <c r="U1227" s="13"/>
      <c r="V1227" s="12"/>
      <c r="W1227" s="14" t="str">
        <f aca="false">IF(OR($B1227="",$C1227=""),"",IF(COUNTIFS($B$5:$B$1804,$B1227,$C$5:$C$1804,$C1227)&gt;1,"Takror",""))</f>
        <v/>
      </c>
    </row>
    <row r="1228" customFormat="false" ht="15" hidden="false" customHeight="false" outlineLevel="0" collapsed="false">
      <c r="A1228" s="8" t="n">
        <v>1224</v>
      </c>
      <c r="B1228" s="12"/>
      <c r="C1228" s="13"/>
      <c r="D1228" s="24"/>
      <c r="E1228" s="25"/>
      <c r="F1228" s="12"/>
      <c r="G1228" s="12"/>
      <c r="H1228" s="25"/>
      <c r="I1228" s="26" t="str">
        <f aca="false">IF(OR($B1228="",$C1228=""),"",$B1228&amp;" ("&amp;DAY($C1228)&amp;"."&amp;MONTH($C1228)&amp;"."&amp;YEAR($C1228)&amp;")")</f>
        <v/>
      </c>
      <c r="J1228" s="14" t="str">
        <f aca="false">IF($C1228="","",INT((Boshqaruv!$C$12-$C1228)/365.25))</f>
        <v/>
      </c>
      <c r="K1228" s="14" t="str">
        <f aca="false">IF($J1228="","",IF($J1228&lt;=14,"Ha","Yo'q"))</f>
        <v/>
      </c>
      <c r="L1228" s="13"/>
      <c r="M1228" s="13"/>
      <c r="N1228" s="14" t="str">
        <f aca="false">IF($B1228="","",IF(AND(OR($L1228="",$L1228&lt;=Boshqaruv!$C$12),OR($M1228="",$M1228&gt;Boshqaruv!$C$12)),"Ha",""))</f>
        <v/>
      </c>
      <c r="O1228" s="25"/>
      <c r="P1228" s="25"/>
      <c r="Q1228" s="12"/>
      <c r="R1228" s="13"/>
      <c r="S1228" s="13"/>
      <c r="T1228" s="14" t="str">
        <f aca="false">IF($B1228="","",IF(AND($P1228="Ha",$N1228="Ha",OR($R1228="",$R1228&lt;=Boshqaruv!$C$12),OR($S1228="",$S1228&gt;Boshqaruv!$C$12)),"Ha",""))</f>
        <v/>
      </c>
      <c r="U1228" s="13"/>
      <c r="V1228" s="12"/>
      <c r="W1228" s="14" t="str">
        <f aca="false">IF(OR($B1228="",$C1228=""),"",IF(COUNTIFS($B$5:$B$1804,$B1228,$C$5:$C$1804,$C1228)&gt;1,"Takror",""))</f>
        <v/>
      </c>
    </row>
    <row r="1229" customFormat="false" ht="15" hidden="false" customHeight="false" outlineLevel="0" collapsed="false">
      <c r="A1229" s="8" t="n">
        <v>1225</v>
      </c>
      <c r="B1229" s="12"/>
      <c r="C1229" s="13"/>
      <c r="D1229" s="24"/>
      <c r="E1229" s="25"/>
      <c r="F1229" s="12"/>
      <c r="G1229" s="12"/>
      <c r="H1229" s="25"/>
      <c r="I1229" s="26" t="str">
        <f aca="false">IF(OR($B1229="",$C1229=""),"",$B1229&amp;" ("&amp;DAY($C1229)&amp;"."&amp;MONTH($C1229)&amp;"."&amp;YEAR($C1229)&amp;")")</f>
        <v/>
      </c>
      <c r="J1229" s="14" t="str">
        <f aca="false">IF($C1229="","",INT((Boshqaruv!$C$12-$C1229)/365.25))</f>
        <v/>
      </c>
      <c r="K1229" s="14" t="str">
        <f aca="false">IF($J1229="","",IF($J1229&lt;=14,"Ha","Yo'q"))</f>
        <v/>
      </c>
      <c r="L1229" s="13"/>
      <c r="M1229" s="13"/>
      <c r="N1229" s="14" t="str">
        <f aca="false">IF($B1229="","",IF(AND(OR($L1229="",$L1229&lt;=Boshqaruv!$C$12),OR($M1229="",$M1229&gt;Boshqaruv!$C$12)),"Ha",""))</f>
        <v/>
      </c>
      <c r="O1229" s="25"/>
      <c r="P1229" s="25"/>
      <c r="Q1229" s="12"/>
      <c r="R1229" s="13"/>
      <c r="S1229" s="13"/>
      <c r="T1229" s="14" t="str">
        <f aca="false">IF($B1229="","",IF(AND($P1229="Ha",$N1229="Ha",OR($R1229="",$R1229&lt;=Boshqaruv!$C$12),OR($S1229="",$S1229&gt;Boshqaruv!$C$12)),"Ha",""))</f>
        <v/>
      </c>
      <c r="U1229" s="13"/>
      <c r="V1229" s="12"/>
      <c r="W1229" s="14" t="str">
        <f aca="false">IF(OR($B1229="",$C1229=""),"",IF(COUNTIFS($B$5:$B$1804,$B1229,$C$5:$C$1804,$C1229)&gt;1,"Takror",""))</f>
        <v/>
      </c>
    </row>
    <row r="1230" customFormat="false" ht="15" hidden="false" customHeight="false" outlineLevel="0" collapsed="false">
      <c r="A1230" s="8" t="n">
        <v>1226</v>
      </c>
      <c r="B1230" s="12"/>
      <c r="C1230" s="13"/>
      <c r="D1230" s="24"/>
      <c r="E1230" s="25"/>
      <c r="F1230" s="12"/>
      <c r="G1230" s="12"/>
      <c r="H1230" s="25"/>
      <c r="I1230" s="26" t="str">
        <f aca="false">IF(OR($B1230="",$C1230=""),"",$B1230&amp;" ("&amp;DAY($C1230)&amp;"."&amp;MONTH($C1230)&amp;"."&amp;YEAR($C1230)&amp;")")</f>
        <v/>
      </c>
      <c r="J1230" s="14" t="str">
        <f aca="false">IF($C1230="","",INT((Boshqaruv!$C$12-$C1230)/365.25))</f>
        <v/>
      </c>
      <c r="K1230" s="14" t="str">
        <f aca="false">IF($J1230="","",IF($J1230&lt;=14,"Ha","Yo'q"))</f>
        <v/>
      </c>
      <c r="L1230" s="13"/>
      <c r="M1230" s="13"/>
      <c r="N1230" s="14" t="str">
        <f aca="false">IF($B1230="","",IF(AND(OR($L1230="",$L1230&lt;=Boshqaruv!$C$12),OR($M1230="",$M1230&gt;Boshqaruv!$C$12)),"Ha",""))</f>
        <v/>
      </c>
      <c r="O1230" s="25"/>
      <c r="P1230" s="25"/>
      <c r="Q1230" s="12"/>
      <c r="R1230" s="13"/>
      <c r="S1230" s="13"/>
      <c r="T1230" s="14" t="str">
        <f aca="false">IF($B1230="","",IF(AND($P1230="Ha",$N1230="Ha",OR($R1230="",$R1230&lt;=Boshqaruv!$C$12),OR($S1230="",$S1230&gt;Boshqaruv!$C$12)),"Ha",""))</f>
        <v/>
      </c>
      <c r="U1230" s="13"/>
      <c r="V1230" s="12"/>
      <c r="W1230" s="14" t="str">
        <f aca="false">IF(OR($B1230="",$C1230=""),"",IF(COUNTIFS($B$5:$B$1804,$B1230,$C$5:$C$1804,$C1230)&gt;1,"Takror",""))</f>
        <v/>
      </c>
    </row>
    <row r="1231" customFormat="false" ht="15" hidden="false" customHeight="false" outlineLevel="0" collapsed="false">
      <c r="A1231" s="8" t="n">
        <v>1227</v>
      </c>
      <c r="B1231" s="12"/>
      <c r="C1231" s="13"/>
      <c r="D1231" s="24"/>
      <c r="E1231" s="25"/>
      <c r="F1231" s="12"/>
      <c r="G1231" s="12"/>
      <c r="H1231" s="25"/>
      <c r="I1231" s="26" t="str">
        <f aca="false">IF(OR($B1231="",$C1231=""),"",$B1231&amp;" ("&amp;DAY($C1231)&amp;"."&amp;MONTH($C1231)&amp;"."&amp;YEAR($C1231)&amp;")")</f>
        <v/>
      </c>
      <c r="J1231" s="14" t="str">
        <f aca="false">IF($C1231="","",INT((Boshqaruv!$C$12-$C1231)/365.25))</f>
        <v/>
      </c>
      <c r="K1231" s="14" t="str">
        <f aca="false">IF($J1231="","",IF($J1231&lt;=14,"Ha","Yo'q"))</f>
        <v/>
      </c>
      <c r="L1231" s="13"/>
      <c r="M1231" s="13"/>
      <c r="N1231" s="14" t="str">
        <f aca="false">IF($B1231="","",IF(AND(OR($L1231="",$L1231&lt;=Boshqaruv!$C$12),OR($M1231="",$M1231&gt;Boshqaruv!$C$12)),"Ha",""))</f>
        <v/>
      </c>
      <c r="O1231" s="25"/>
      <c r="P1231" s="25"/>
      <c r="Q1231" s="12"/>
      <c r="R1231" s="13"/>
      <c r="S1231" s="13"/>
      <c r="T1231" s="14" t="str">
        <f aca="false">IF($B1231="","",IF(AND($P1231="Ha",$N1231="Ha",OR($R1231="",$R1231&lt;=Boshqaruv!$C$12),OR($S1231="",$S1231&gt;Boshqaruv!$C$12)),"Ha",""))</f>
        <v/>
      </c>
      <c r="U1231" s="13"/>
      <c r="V1231" s="12"/>
      <c r="W1231" s="14" t="str">
        <f aca="false">IF(OR($B1231="",$C1231=""),"",IF(COUNTIFS($B$5:$B$1804,$B1231,$C$5:$C$1804,$C1231)&gt;1,"Takror",""))</f>
        <v/>
      </c>
    </row>
    <row r="1232" customFormat="false" ht="15" hidden="false" customHeight="false" outlineLevel="0" collapsed="false">
      <c r="A1232" s="8" t="n">
        <v>1228</v>
      </c>
      <c r="B1232" s="12"/>
      <c r="C1232" s="13"/>
      <c r="D1232" s="24"/>
      <c r="E1232" s="25"/>
      <c r="F1232" s="12"/>
      <c r="G1232" s="12"/>
      <c r="H1232" s="25"/>
      <c r="I1232" s="26" t="str">
        <f aca="false">IF(OR($B1232="",$C1232=""),"",$B1232&amp;" ("&amp;DAY($C1232)&amp;"."&amp;MONTH($C1232)&amp;"."&amp;YEAR($C1232)&amp;")")</f>
        <v/>
      </c>
      <c r="J1232" s="14" t="str">
        <f aca="false">IF($C1232="","",INT((Boshqaruv!$C$12-$C1232)/365.25))</f>
        <v/>
      </c>
      <c r="K1232" s="14" t="str">
        <f aca="false">IF($J1232="","",IF($J1232&lt;=14,"Ha","Yo'q"))</f>
        <v/>
      </c>
      <c r="L1232" s="13"/>
      <c r="M1232" s="13"/>
      <c r="N1232" s="14" t="str">
        <f aca="false">IF($B1232="","",IF(AND(OR($L1232="",$L1232&lt;=Boshqaruv!$C$12),OR($M1232="",$M1232&gt;Boshqaruv!$C$12)),"Ha",""))</f>
        <v/>
      </c>
      <c r="O1232" s="25"/>
      <c r="P1232" s="25"/>
      <c r="Q1232" s="12"/>
      <c r="R1232" s="13"/>
      <c r="S1232" s="13"/>
      <c r="T1232" s="14" t="str">
        <f aca="false">IF($B1232="","",IF(AND($P1232="Ha",$N1232="Ha",OR($R1232="",$R1232&lt;=Boshqaruv!$C$12),OR($S1232="",$S1232&gt;Boshqaruv!$C$12)),"Ha",""))</f>
        <v/>
      </c>
      <c r="U1232" s="13"/>
      <c r="V1232" s="12"/>
      <c r="W1232" s="14" t="str">
        <f aca="false">IF(OR($B1232="",$C1232=""),"",IF(COUNTIFS($B$5:$B$1804,$B1232,$C$5:$C$1804,$C1232)&gt;1,"Takror",""))</f>
        <v/>
      </c>
    </row>
    <row r="1233" customFormat="false" ht="15" hidden="false" customHeight="false" outlineLevel="0" collapsed="false">
      <c r="A1233" s="8" t="n">
        <v>1229</v>
      </c>
      <c r="B1233" s="12"/>
      <c r="C1233" s="13"/>
      <c r="D1233" s="24"/>
      <c r="E1233" s="25"/>
      <c r="F1233" s="12"/>
      <c r="G1233" s="12"/>
      <c r="H1233" s="25"/>
      <c r="I1233" s="26" t="str">
        <f aca="false">IF(OR($B1233="",$C1233=""),"",$B1233&amp;" ("&amp;DAY($C1233)&amp;"."&amp;MONTH($C1233)&amp;"."&amp;YEAR($C1233)&amp;")")</f>
        <v/>
      </c>
      <c r="J1233" s="14" t="str">
        <f aca="false">IF($C1233="","",INT((Boshqaruv!$C$12-$C1233)/365.25))</f>
        <v/>
      </c>
      <c r="K1233" s="14" t="str">
        <f aca="false">IF($J1233="","",IF($J1233&lt;=14,"Ha","Yo'q"))</f>
        <v/>
      </c>
      <c r="L1233" s="13"/>
      <c r="M1233" s="13"/>
      <c r="N1233" s="14" t="str">
        <f aca="false">IF($B1233="","",IF(AND(OR($L1233="",$L1233&lt;=Boshqaruv!$C$12),OR($M1233="",$M1233&gt;Boshqaruv!$C$12)),"Ha",""))</f>
        <v/>
      </c>
      <c r="O1233" s="25"/>
      <c r="P1233" s="25"/>
      <c r="Q1233" s="12"/>
      <c r="R1233" s="13"/>
      <c r="S1233" s="13"/>
      <c r="T1233" s="14" t="str">
        <f aca="false">IF($B1233="","",IF(AND($P1233="Ha",$N1233="Ha",OR($R1233="",$R1233&lt;=Boshqaruv!$C$12),OR($S1233="",$S1233&gt;Boshqaruv!$C$12)),"Ha",""))</f>
        <v/>
      </c>
      <c r="U1233" s="13"/>
      <c r="V1233" s="12"/>
      <c r="W1233" s="14" t="str">
        <f aca="false">IF(OR($B1233="",$C1233=""),"",IF(COUNTIFS($B$5:$B$1804,$B1233,$C$5:$C$1804,$C1233)&gt;1,"Takror",""))</f>
        <v/>
      </c>
    </row>
    <row r="1234" customFormat="false" ht="15" hidden="false" customHeight="false" outlineLevel="0" collapsed="false">
      <c r="A1234" s="8" t="n">
        <v>1230</v>
      </c>
      <c r="B1234" s="12"/>
      <c r="C1234" s="13"/>
      <c r="D1234" s="24"/>
      <c r="E1234" s="25"/>
      <c r="F1234" s="12"/>
      <c r="G1234" s="12"/>
      <c r="H1234" s="25"/>
      <c r="I1234" s="26" t="str">
        <f aca="false">IF(OR($B1234="",$C1234=""),"",$B1234&amp;" ("&amp;DAY($C1234)&amp;"."&amp;MONTH($C1234)&amp;"."&amp;YEAR($C1234)&amp;")")</f>
        <v/>
      </c>
      <c r="J1234" s="14" t="str">
        <f aca="false">IF($C1234="","",INT((Boshqaruv!$C$12-$C1234)/365.25))</f>
        <v/>
      </c>
      <c r="K1234" s="14" t="str">
        <f aca="false">IF($J1234="","",IF($J1234&lt;=14,"Ha","Yo'q"))</f>
        <v/>
      </c>
      <c r="L1234" s="13"/>
      <c r="M1234" s="13"/>
      <c r="N1234" s="14" t="str">
        <f aca="false">IF($B1234="","",IF(AND(OR($L1234="",$L1234&lt;=Boshqaruv!$C$12),OR($M1234="",$M1234&gt;Boshqaruv!$C$12)),"Ha",""))</f>
        <v/>
      </c>
      <c r="O1234" s="25"/>
      <c r="P1234" s="25"/>
      <c r="Q1234" s="12"/>
      <c r="R1234" s="13"/>
      <c r="S1234" s="13"/>
      <c r="T1234" s="14" t="str">
        <f aca="false">IF($B1234="","",IF(AND($P1234="Ha",$N1234="Ha",OR($R1234="",$R1234&lt;=Boshqaruv!$C$12),OR($S1234="",$S1234&gt;Boshqaruv!$C$12)),"Ha",""))</f>
        <v/>
      </c>
      <c r="U1234" s="13"/>
      <c r="V1234" s="12"/>
      <c r="W1234" s="14" t="str">
        <f aca="false">IF(OR($B1234="",$C1234=""),"",IF(COUNTIFS($B$5:$B$1804,$B1234,$C$5:$C$1804,$C1234)&gt;1,"Takror",""))</f>
        <v/>
      </c>
    </row>
    <row r="1235" customFormat="false" ht="15" hidden="false" customHeight="false" outlineLevel="0" collapsed="false">
      <c r="A1235" s="8" t="n">
        <v>1231</v>
      </c>
      <c r="B1235" s="12"/>
      <c r="C1235" s="13"/>
      <c r="D1235" s="24"/>
      <c r="E1235" s="25"/>
      <c r="F1235" s="12"/>
      <c r="G1235" s="12"/>
      <c r="H1235" s="25"/>
      <c r="I1235" s="26" t="str">
        <f aca="false">IF(OR($B1235="",$C1235=""),"",$B1235&amp;" ("&amp;DAY($C1235)&amp;"."&amp;MONTH($C1235)&amp;"."&amp;YEAR($C1235)&amp;")")</f>
        <v/>
      </c>
      <c r="J1235" s="14" t="str">
        <f aca="false">IF($C1235="","",INT((Boshqaruv!$C$12-$C1235)/365.25))</f>
        <v/>
      </c>
      <c r="K1235" s="14" t="str">
        <f aca="false">IF($J1235="","",IF($J1235&lt;=14,"Ha","Yo'q"))</f>
        <v/>
      </c>
      <c r="L1235" s="13"/>
      <c r="M1235" s="13"/>
      <c r="N1235" s="14" t="str">
        <f aca="false">IF($B1235="","",IF(AND(OR($L1235="",$L1235&lt;=Boshqaruv!$C$12),OR($M1235="",$M1235&gt;Boshqaruv!$C$12)),"Ha",""))</f>
        <v/>
      </c>
      <c r="O1235" s="25"/>
      <c r="P1235" s="25"/>
      <c r="Q1235" s="12"/>
      <c r="R1235" s="13"/>
      <c r="S1235" s="13"/>
      <c r="T1235" s="14" t="str">
        <f aca="false">IF($B1235="","",IF(AND($P1235="Ha",$N1235="Ha",OR($R1235="",$R1235&lt;=Boshqaruv!$C$12),OR($S1235="",$S1235&gt;Boshqaruv!$C$12)),"Ha",""))</f>
        <v/>
      </c>
      <c r="U1235" s="13"/>
      <c r="V1235" s="12"/>
      <c r="W1235" s="14" t="str">
        <f aca="false">IF(OR($B1235="",$C1235=""),"",IF(COUNTIFS($B$5:$B$1804,$B1235,$C$5:$C$1804,$C1235)&gt;1,"Takror",""))</f>
        <v/>
      </c>
    </row>
    <row r="1236" customFormat="false" ht="15" hidden="false" customHeight="false" outlineLevel="0" collapsed="false">
      <c r="A1236" s="8" t="n">
        <v>1232</v>
      </c>
      <c r="B1236" s="12"/>
      <c r="C1236" s="13"/>
      <c r="D1236" s="24"/>
      <c r="E1236" s="25"/>
      <c r="F1236" s="12"/>
      <c r="G1236" s="12"/>
      <c r="H1236" s="25"/>
      <c r="I1236" s="26" t="str">
        <f aca="false">IF(OR($B1236="",$C1236=""),"",$B1236&amp;" ("&amp;DAY($C1236)&amp;"."&amp;MONTH($C1236)&amp;"."&amp;YEAR($C1236)&amp;")")</f>
        <v/>
      </c>
      <c r="J1236" s="14" t="str">
        <f aca="false">IF($C1236="","",INT((Boshqaruv!$C$12-$C1236)/365.25))</f>
        <v/>
      </c>
      <c r="K1236" s="14" t="str">
        <f aca="false">IF($J1236="","",IF($J1236&lt;=14,"Ha","Yo'q"))</f>
        <v/>
      </c>
      <c r="L1236" s="13"/>
      <c r="M1236" s="13"/>
      <c r="N1236" s="14" t="str">
        <f aca="false">IF($B1236="","",IF(AND(OR($L1236="",$L1236&lt;=Boshqaruv!$C$12),OR($M1236="",$M1236&gt;Boshqaruv!$C$12)),"Ha",""))</f>
        <v/>
      </c>
      <c r="O1236" s="25"/>
      <c r="P1236" s="25"/>
      <c r="Q1236" s="12"/>
      <c r="R1236" s="13"/>
      <c r="S1236" s="13"/>
      <c r="T1236" s="14" t="str">
        <f aca="false">IF($B1236="","",IF(AND($P1236="Ha",$N1236="Ha",OR($R1236="",$R1236&lt;=Boshqaruv!$C$12),OR($S1236="",$S1236&gt;Boshqaruv!$C$12)),"Ha",""))</f>
        <v/>
      </c>
      <c r="U1236" s="13"/>
      <c r="V1236" s="12"/>
      <c r="W1236" s="14" t="str">
        <f aca="false">IF(OR($B1236="",$C1236=""),"",IF(COUNTIFS($B$5:$B$1804,$B1236,$C$5:$C$1804,$C1236)&gt;1,"Takror",""))</f>
        <v/>
      </c>
    </row>
    <row r="1237" customFormat="false" ht="15" hidden="false" customHeight="false" outlineLevel="0" collapsed="false">
      <c r="A1237" s="8" t="n">
        <v>1233</v>
      </c>
      <c r="B1237" s="12"/>
      <c r="C1237" s="13"/>
      <c r="D1237" s="24"/>
      <c r="E1237" s="25"/>
      <c r="F1237" s="12"/>
      <c r="G1237" s="12"/>
      <c r="H1237" s="25"/>
      <c r="I1237" s="26" t="str">
        <f aca="false">IF(OR($B1237="",$C1237=""),"",$B1237&amp;" ("&amp;DAY($C1237)&amp;"."&amp;MONTH($C1237)&amp;"."&amp;YEAR($C1237)&amp;")")</f>
        <v/>
      </c>
      <c r="J1237" s="14" t="str">
        <f aca="false">IF($C1237="","",INT((Boshqaruv!$C$12-$C1237)/365.25))</f>
        <v/>
      </c>
      <c r="K1237" s="14" t="str">
        <f aca="false">IF($J1237="","",IF($J1237&lt;=14,"Ha","Yo'q"))</f>
        <v/>
      </c>
      <c r="L1237" s="13"/>
      <c r="M1237" s="13"/>
      <c r="N1237" s="14" t="str">
        <f aca="false">IF($B1237="","",IF(AND(OR($L1237="",$L1237&lt;=Boshqaruv!$C$12),OR($M1237="",$M1237&gt;Boshqaruv!$C$12)),"Ha",""))</f>
        <v/>
      </c>
      <c r="O1237" s="25"/>
      <c r="P1237" s="25"/>
      <c r="Q1237" s="12"/>
      <c r="R1237" s="13"/>
      <c r="S1237" s="13"/>
      <c r="T1237" s="14" t="str">
        <f aca="false">IF($B1237="","",IF(AND($P1237="Ha",$N1237="Ha",OR($R1237="",$R1237&lt;=Boshqaruv!$C$12),OR($S1237="",$S1237&gt;Boshqaruv!$C$12)),"Ha",""))</f>
        <v/>
      </c>
      <c r="U1237" s="13"/>
      <c r="V1237" s="12"/>
      <c r="W1237" s="14" t="str">
        <f aca="false">IF(OR($B1237="",$C1237=""),"",IF(COUNTIFS($B$5:$B$1804,$B1237,$C$5:$C$1804,$C1237)&gt;1,"Takror",""))</f>
        <v/>
      </c>
    </row>
    <row r="1238" customFormat="false" ht="15" hidden="false" customHeight="false" outlineLevel="0" collapsed="false">
      <c r="A1238" s="8" t="n">
        <v>1234</v>
      </c>
      <c r="B1238" s="12"/>
      <c r="C1238" s="13"/>
      <c r="D1238" s="24"/>
      <c r="E1238" s="25"/>
      <c r="F1238" s="12"/>
      <c r="G1238" s="12"/>
      <c r="H1238" s="25"/>
      <c r="I1238" s="26" t="str">
        <f aca="false">IF(OR($B1238="",$C1238=""),"",$B1238&amp;" ("&amp;DAY($C1238)&amp;"."&amp;MONTH($C1238)&amp;"."&amp;YEAR($C1238)&amp;")")</f>
        <v/>
      </c>
      <c r="J1238" s="14" t="str">
        <f aca="false">IF($C1238="","",INT((Boshqaruv!$C$12-$C1238)/365.25))</f>
        <v/>
      </c>
      <c r="K1238" s="14" t="str">
        <f aca="false">IF($J1238="","",IF($J1238&lt;=14,"Ha","Yo'q"))</f>
        <v/>
      </c>
      <c r="L1238" s="13"/>
      <c r="M1238" s="13"/>
      <c r="N1238" s="14" t="str">
        <f aca="false">IF($B1238="","",IF(AND(OR($L1238="",$L1238&lt;=Boshqaruv!$C$12),OR($M1238="",$M1238&gt;Boshqaruv!$C$12)),"Ha",""))</f>
        <v/>
      </c>
      <c r="O1238" s="25"/>
      <c r="P1238" s="25"/>
      <c r="Q1238" s="12"/>
      <c r="R1238" s="13"/>
      <c r="S1238" s="13"/>
      <c r="T1238" s="14" t="str">
        <f aca="false">IF($B1238="","",IF(AND($P1238="Ha",$N1238="Ha",OR($R1238="",$R1238&lt;=Boshqaruv!$C$12),OR($S1238="",$S1238&gt;Boshqaruv!$C$12)),"Ha",""))</f>
        <v/>
      </c>
      <c r="U1238" s="13"/>
      <c r="V1238" s="12"/>
      <c r="W1238" s="14" t="str">
        <f aca="false">IF(OR($B1238="",$C1238=""),"",IF(COUNTIFS($B$5:$B$1804,$B1238,$C$5:$C$1804,$C1238)&gt;1,"Takror",""))</f>
        <v/>
      </c>
    </row>
    <row r="1239" customFormat="false" ht="15" hidden="false" customHeight="false" outlineLevel="0" collapsed="false">
      <c r="A1239" s="8" t="n">
        <v>1235</v>
      </c>
      <c r="B1239" s="12"/>
      <c r="C1239" s="13"/>
      <c r="D1239" s="24"/>
      <c r="E1239" s="25"/>
      <c r="F1239" s="12"/>
      <c r="G1239" s="12"/>
      <c r="H1239" s="25"/>
      <c r="I1239" s="26" t="str">
        <f aca="false">IF(OR($B1239="",$C1239=""),"",$B1239&amp;" ("&amp;DAY($C1239)&amp;"."&amp;MONTH($C1239)&amp;"."&amp;YEAR($C1239)&amp;")")</f>
        <v/>
      </c>
      <c r="J1239" s="14" t="str">
        <f aca="false">IF($C1239="","",INT((Boshqaruv!$C$12-$C1239)/365.25))</f>
        <v/>
      </c>
      <c r="K1239" s="14" t="str">
        <f aca="false">IF($J1239="","",IF($J1239&lt;=14,"Ha","Yo'q"))</f>
        <v/>
      </c>
      <c r="L1239" s="13"/>
      <c r="M1239" s="13"/>
      <c r="N1239" s="14" t="str">
        <f aca="false">IF($B1239="","",IF(AND(OR($L1239="",$L1239&lt;=Boshqaruv!$C$12),OR($M1239="",$M1239&gt;Boshqaruv!$C$12)),"Ha",""))</f>
        <v/>
      </c>
      <c r="O1239" s="25"/>
      <c r="P1239" s="25"/>
      <c r="Q1239" s="12"/>
      <c r="R1239" s="13"/>
      <c r="S1239" s="13"/>
      <c r="T1239" s="14" t="str">
        <f aca="false">IF($B1239="","",IF(AND($P1239="Ha",$N1239="Ha",OR($R1239="",$R1239&lt;=Boshqaruv!$C$12),OR($S1239="",$S1239&gt;Boshqaruv!$C$12)),"Ha",""))</f>
        <v/>
      </c>
      <c r="U1239" s="13"/>
      <c r="V1239" s="12"/>
      <c r="W1239" s="14" t="str">
        <f aca="false">IF(OR($B1239="",$C1239=""),"",IF(COUNTIFS($B$5:$B$1804,$B1239,$C$5:$C$1804,$C1239)&gt;1,"Takror",""))</f>
        <v/>
      </c>
    </row>
    <row r="1240" customFormat="false" ht="15" hidden="false" customHeight="false" outlineLevel="0" collapsed="false">
      <c r="A1240" s="8" t="n">
        <v>1236</v>
      </c>
      <c r="B1240" s="12"/>
      <c r="C1240" s="13"/>
      <c r="D1240" s="24"/>
      <c r="E1240" s="25"/>
      <c r="F1240" s="12"/>
      <c r="G1240" s="12"/>
      <c r="H1240" s="25"/>
      <c r="I1240" s="26" t="str">
        <f aca="false">IF(OR($B1240="",$C1240=""),"",$B1240&amp;" ("&amp;DAY($C1240)&amp;"."&amp;MONTH($C1240)&amp;"."&amp;YEAR($C1240)&amp;")")</f>
        <v/>
      </c>
      <c r="J1240" s="14" t="str">
        <f aca="false">IF($C1240="","",INT((Boshqaruv!$C$12-$C1240)/365.25))</f>
        <v/>
      </c>
      <c r="K1240" s="14" t="str">
        <f aca="false">IF($J1240="","",IF($J1240&lt;=14,"Ha","Yo'q"))</f>
        <v/>
      </c>
      <c r="L1240" s="13"/>
      <c r="M1240" s="13"/>
      <c r="N1240" s="14" t="str">
        <f aca="false">IF($B1240="","",IF(AND(OR($L1240="",$L1240&lt;=Boshqaruv!$C$12),OR($M1240="",$M1240&gt;Boshqaruv!$C$12)),"Ha",""))</f>
        <v/>
      </c>
      <c r="O1240" s="25"/>
      <c r="P1240" s="25"/>
      <c r="Q1240" s="12"/>
      <c r="R1240" s="13"/>
      <c r="S1240" s="13"/>
      <c r="T1240" s="14" t="str">
        <f aca="false">IF($B1240="","",IF(AND($P1240="Ha",$N1240="Ha",OR($R1240="",$R1240&lt;=Boshqaruv!$C$12),OR($S1240="",$S1240&gt;Boshqaruv!$C$12)),"Ha",""))</f>
        <v/>
      </c>
      <c r="U1240" s="13"/>
      <c r="V1240" s="12"/>
      <c r="W1240" s="14" t="str">
        <f aca="false">IF(OR($B1240="",$C1240=""),"",IF(COUNTIFS($B$5:$B$1804,$B1240,$C$5:$C$1804,$C1240)&gt;1,"Takror",""))</f>
        <v/>
      </c>
    </row>
    <row r="1241" customFormat="false" ht="15" hidden="false" customHeight="false" outlineLevel="0" collapsed="false">
      <c r="A1241" s="8" t="n">
        <v>1237</v>
      </c>
      <c r="B1241" s="12"/>
      <c r="C1241" s="13"/>
      <c r="D1241" s="24"/>
      <c r="E1241" s="25"/>
      <c r="F1241" s="12"/>
      <c r="G1241" s="12"/>
      <c r="H1241" s="25"/>
      <c r="I1241" s="26" t="str">
        <f aca="false">IF(OR($B1241="",$C1241=""),"",$B1241&amp;" ("&amp;DAY($C1241)&amp;"."&amp;MONTH($C1241)&amp;"."&amp;YEAR($C1241)&amp;")")</f>
        <v/>
      </c>
      <c r="J1241" s="14" t="str">
        <f aca="false">IF($C1241="","",INT((Boshqaruv!$C$12-$C1241)/365.25))</f>
        <v/>
      </c>
      <c r="K1241" s="14" t="str">
        <f aca="false">IF($J1241="","",IF($J1241&lt;=14,"Ha","Yo'q"))</f>
        <v/>
      </c>
      <c r="L1241" s="13"/>
      <c r="M1241" s="13"/>
      <c r="N1241" s="14" t="str">
        <f aca="false">IF($B1241="","",IF(AND(OR($L1241="",$L1241&lt;=Boshqaruv!$C$12),OR($M1241="",$M1241&gt;Boshqaruv!$C$12)),"Ha",""))</f>
        <v/>
      </c>
      <c r="O1241" s="25"/>
      <c r="P1241" s="25"/>
      <c r="Q1241" s="12"/>
      <c r="R1241" s="13"/>
      <c r="S1241" s="13"/>
      <c r="T1241" s="14" t="str">
        <f aca="false">IF($B1241="","",IF(AND($P1241="Ha",$N1241="Ha",OR($R1241="",$R1241&lt;=Boshqaruv!$C$12),OR($S1241="",$S1241&gt;Boshqaruv!$C$12)),"Ha",""))</f>
        <v/>
      </c>
      <c r="U1241" s="13"/>
      <c r="V1241" s="12"/>
      <c r="W1241" s="14" t="str">
        <f aca="false">IF(OR($B1241="",$C1241=""),"",IF(COUNTIFS($B$5:$B$1804,$B1241,$C$5:$C$1804,$C1241)&gt;1,"Takror",""))</f>
        <v/>
      </c>
    </row>
    <row r="1242" customFormat="false" ht="15" hidden="false" customHeight="false" outlineLevel="0" collapsed="false">
      <c r="A1242" s="8" t="n">
        <v>1238</v>
      </c>
      <c r="B1242" s="12"/>
      <c r="C1242" s="13"/>
      <c r="D1242" s="24"/>
      <c r="E1242" s="25"/>
      <c r="F1242" s="12"/>
      <c r="G1242" s="12"/>
      <c r="H1242" s="25"/>
      <c r="I1242" s="26" t="str">
        <f aca="false">IF(OR($B1242="",$C1242=""),"",$B1242&amp;" ("&amp;DAY($C1242)&amp;"."&amp;MONTH($C1242)&amp;"."&amp;YEAR($C1242)&amp;")")</f>
        <v/>
      </c>
      <c r="J1242" s="14" t="str">
        <f aca="false">IF($C1242="","",INT((Boshqaruv!$C$12-$C1242)/365.25))</f>
        <v/>
      </c>
      <c r="K1242" s="14" t="str">
        <f aca="false">IF($J1242="","",IF($J1242&lt;=14,"Ha","Yo'q"))</f>
        <v/>
      </c>
      <c r="L1242" s="13"/>
      <c r="M1242" s="13"/>
      <c r="N1242" s="14" t="str">
        <f aca="false">IF($B1242="","",IF(AND(OR($L1242="",$L1242&lt;=Boshqaruv!$C$12),OR($M1242="",$M1242&gt;Boshqaruv!$C$12)),"Ha",""))</f>
        <v/>
      </c>
      <c r="O1242" s="25"/>
      <c r="P1242" s="25"/>
      <c r="Q1242" s="12"/>
      <c r="R1242" s="13"/>
      <c r="S1242" s="13"/>
      <c r="T1242" s="14" t="str">
        <f aca="false">IF($B1242="","",IF(AND($P1242="Ha",$N1242="Ha",OR($R1242="",$R1242&lt;=Boshqaruv!$C$12),OR($S1242="",$S1242&gt;Boshqaruv!$C$12)),"Ha",""))</f>
        <v/>
      </c>
      <c r="U1242" s="13"/>
      <c r="V1242" s="12"/>
      <c r="W1242" s="14" t="str">
        <f aca="false">IF(OR($B1242="",$C1242=""),"",IF(COUNTIFS($B$5:$B$1804,$B1242,$C$5:$C$1804,$C1242)&gt;1,"Takror",""))</f>
        <v/>
      </c>
    </row>
    <row r="1243" customFormat="false" ht="15" hidden="false" customHeight="false" outlineLevel="0" collapsed="false">
      <c r="A1243" s="8" t="n">
        <v>1239</v>
      </c>
      <c r="B1243" s="12"/>
      <c r="C1243" s="13"/>
      <c r="D1243" s="24"/>
      <c r="E1243" s="25"/>
      <c r="F1243" s="12"/>
      <c r="G1243" s="12"/>
      <c r="H1243" s="25"/>
      <c r="I1243" s="26" t="str">
        <f aca="false">IF(OR($B1243="",$C1243=""),"",$B1243&amp;" ("&amp;DAY($C1243)&amp;"."&amp;MONTH($C1243)&amp;"."&amp;YEAR($C1243)&amp;")")</f>
        <v/>
      </c>
      <c r="J1243" s="14" t="str">
        <f aca="false">IF($C1243="","",INT((Boshqaruv!$C$12-$C1243)/365.25))</f>
        <v/>
      </c>
      <c r="K1243" s="14" t="str">
        <f aca="false">IF($J1243="","",IF($J1243&lt;=14,"Ha","Yo'q"))</f>
        <v/>
      </c>
      <c r="L1243" s="13"/>
      <c r="M1243" s="13"/>
      <c r="N1243" s="14" t="str">
        <f aca="false">IF($B1243="","",IF(AND(OR($L1243="",$L1243&lt;=Boshqaruv!$C$12),OR($M1243="",$M1243&gt;Boshqaruv!$C$12)),"Ha",""))</f>
        <v/>
      </c>
      <c r="O1243" s="25"/>
      <c r="P1243" s="25"/>
      <c r="Q1243" s="12"/>
      <c r="R1243" s="13"/>
      <c r="S1243" s="13"/>
      <c r="T1243" s="14" t="str">
        <f aca="false">IF($B1243="","",IF(AND($P1243="Ha",$N1243="Ha",OR($R1243="",$R1243&lt;=Boshqaruv!$C$12),OR($S1243="",$S1243&gt;Boshqaruv!$C$12)),"Ha",""))</f>
        <v/>
      </c>
      <c r="U1243" s="13"/>
      <c r="V1243" s="12"/>
      <c r="W1243" s="14" t="str">
        <f aca="false">IF(OR($B1243="",$C1243=""),"",IF(COUNTIFS($B$5:$B$1804,$B1243,$C$5:$C$1804,$C1243)&gt;1,"Takror",""))</f>
        <v/>
      </c>
    </row>
    <row r="1244" customFormat="false" ht="15" hidden="false" customHeight="false" outlineLevel="0" collapsed="false">
      <c r="A1244" s="8" t="n">
        <v>1240</v>
      </c>
      <c r="B1244" s="12"/>
      <c r="C1244" s="13"/>
      <c r="D1244" s="24"/>
      <c r="E1244" s="25"/>
      <c r="F1244" s="12"/>
      <c r="G1244" s="12"/>
      <c r="H1244" s="25"/>
      <c r="I1244" s="26" t="str">
        <f aca="false">IF(OR($B1244="",$C1244=""),"",$B1244&amp;" ("&amp;DAY($C1244)&amp;"."&amp;MONTH($C1244)&amp;"."&amp;YEAR($C1244)&amp;")")</f>
        <v/>
      </c>
      <c r="J1244" s="14" t="str">
        <f aca="false">IF($C1244="","",INT((Boshqaruv!$C$12-$C1244)/365.25))</f>
        <v/>
      </c>
      <c r="K1244" s="14" t="str">
        <f aca="false">IF($J1244="","",IF($J1244&lt;=14,"Ha","Yo'q"))</f>
        <v/>
      </c>
      <c r="L1244" s="13"/>
      <c r="M1244" s="13"/>
      <c r="N1244" s="14" t="str">
        <f aca="false">IF($B1244="","",IF(AND(OR($L1244="",$L1244&lt;=Boshqaruv!$C$12),OR($M1244="",$M1244&gt;Boshqaruv!$C$12)),"Ha",""))</f>
        <v/>
      </c>
      <c r="O1244" s="25"/>
      <c r="P1244" s="25"/>
      <c r="Q1244" s="12"/>
      <c r="R1244" s="13"/>
      <c r="S1244" s="13"/>
      <c r="T1244" s="14" t="str">
        <f aca="false">IF($B1244="","",IF(AND($P1244="Ha",$N1244="Ha",OR($R1244="",$R1244&lt;=Boshqaruv!$C$12),OR($S1244="",$S1244&gt;Boshqaruv!$C$12)),"Ha",""))</f>
        <v/>
      </c>
      <c r="U1244" s="13"/>
      <c r="V1244" s="12"/>
      <c r="W1244" s="14" t="str">
        <f aca="false">IF(OR($B1244="",$C1244=""),"",IF(COUNTIFS($B$5:$B$1804,$B1244,$C$5:$C$1804,$C1244)&gt;1,"Takror",""))</f>
        <v/>
      </c>
    </row>
    <row r="1245" customFormat="false" ht="15" hidden="false" customHeight="false" outlineLevel="0" collapsed="false">
      <c r="A1245" s="8" t="n">
        <v>1241</v>
      </c>
      <c r="B1245" s="12"/>
      <c r="C1245" s="13"/>
      <c r="D1245" s="24"/>
      <c r="E1245" s="25"/>
      <c r="F1245" s="12"/>
      <c r="G1245" s="12"/>
      <c r="H1245" s="25"/>
      <c r="I1245" s="26" t="str">
        <f aca="false">IF(OR($B1245="",$C1245=""),"",$B1245&amp;" ("&amp;DAY($C1245)&amp;"."&amp;MONTH($C1245)&amp;"."&amp;YEAR($C1245)&amp;")")</f>
        <v/>
      </c>
      <c r="J1245" s="14" t="str">
        <f aca="false">IF($C1245="","",INT((Boshqaruv!$C$12-$C1245)/365.25))</f>
        <v/>
      </c>
      <c r="K1245" s="14" t="str">
        <f aca="false">IF($J1245="","",IF($J1245&lt;=14,"Ha","Yo'q"))</f>
        <v/>
      </c>
      <c r="L1245" s="13"/>
      <c r="M1245" s="13"/>
      <c r="N1245" s="14" t="str">
        <f aca="false">IF($B1245="","",IF(AND(OR($L1245="",$L1245&lt;=Boshqaruv!$C$12),OR($M1245="",$M1245&gt;Boshqaruv!$C$12)),"Ha",""))</f>
        <v/>
      </c>
      <c r="O1245" s="25"/>
      <c r="P1245" s="25"/>
      <c r="Q1245" s="12"/>
      <c r="R1245" s="13"/>
      <c r="S1245" s="13"/>
      <c r="T1245" s="14" t="str">
        <f aca="false">IF($B1245="","",IF(AND($P1245="Ha",$N1245="Ha",OR($R1245="",$R1245&lt;=Boshqaruv!$C$12),OR($S1245="",$S1245&gt;Boshqaruv!$C$12)),"Ha",""))</f>
        <v/>
      </c>
      <c r="U1245" s="13"/>
      <c r="V1245" s="12"/>
      <c r="W1245" s="14" t="str">
        <f aca="false">IF(OR($B1245="",$C1245=""),"",IF(COUNTIFS($B$5:$B$1804,$B1245,$C$5:$C$1804,$C1245)&gt;1,"Takror",""))</f>
        <v/>
      </c>
    </row>
    <row r="1246" customFormat="false" ht="15" hidden="false" customHeight="false" outlineLevel="0" collapsed="false">
      <c r="A1246" s="8" t="n">
        <v>1242</v>
      </c>
      <c r="B1246" s="12"/>
      <c r="C1246" s="13"/>
      <c r="D1246" s="24"/>
      <c r="E1246" s="25"/>
      <c r="F1246" s="12"/>
      <c r="G1246" s="12"/>
      <c r="H1246" s="25"/>
      <c r="I1246" s="26" t="str">
        <f aca="false">IF(OR($B1246="",$C1246=""),"",$B1246&amp;" ("&amp;DAY($C1246)&amp;"."&amp;MONTH($C1246)&amp;"."&amp;YEAR($C1246)&amp;")")</f>
        <v/>
      </c>
      <c r="J1246" s="14" t="str">
        <f aca="false">IF($C1246="","",INT((Boshqaruv!$C$12-$C1246)/365.25))</f>
        <v/>
      </c>
      <c r="K1246" s="14" t="str">
        <f aca="false">IF($J1246="","",IF($J1246&lt;=14,"Ha","Yo'q"))</f>
        <v/>
      </c>
      <c r="L1246" s="13"/>
      <c r="M1246" s="13"/>
      <c r="N1246" s="14" t="str">
        <f aca="false">IF($B1246="","",IF(AND(OR($L1246="",$L1246&lt;=Boshqaruv!$C$12),OR($M1246="",$M1246&gt;Boshqaruv!$C$12)),"Ha",""))</f>
        <v/>
      </c>
      <c r="O1246" s="25"/>
      <c r="P1246" s="25"/>
      <c r="Q1246" s="12"/>
      <c r="R1246" s="13"/>
      <c r="S1246" s="13"/>
      <c r="T1246" s="14" t="str">
        <f aca="false">IF($B1246="","",IF(AND($P1246="Ha",$N1246="Ha",OR($R1246="",$R1246&lt;=Boshqaruv!$C$12),OR($S1246="",$S1246&gt;Boshqaruv!$C$12)),"Ha",""))</f>
        <v/>
      </c>
      <c r="U1246" s="13"/>
      <c r="V1246" s="12"/>
      <c r="W1246" s="14" t="str">
        <f aca="false">IF(OR($B1246="",$C1246=""),"",IF(COUNTIFS($B$5:$B$1804,$B1246,$C$5:$C$1804,$C1246)&gt;1,"Takror",""))</f>
        <v/>
      </c>
    </row>
    <row r="1247" customFormat="false" ht="15" hidden="false" customHeight="false" outlineLevel="0" collapsed="false">
      <c r="A1247" s="8" t="n">
        <v>1243</v>
      </c>
      <c r="B1247" s="12"/>
      <c r="C1247" s="13"/>
      <c r="D1247" s="24"/>
      <c r="E1247" s="25"/>
      <c r="F1247" s="12"/>
      <c r="G1247" s="12"/>
      <c r="H1247" s="25"/>
      <c r="I1247" s="26" t="str">
        <f aca="false">IF(OR($B1247="",$C1247=""),"",$B1247&amp;" ("&amp;DAY($C1247)&amp;"."&amp;MONTH($C1247)&amp;"."&amp;YEAR($C1247)&amp;")")</f>
        <v/>
      </c>
      <c r="J1247" s="14" t="str">
        <f aca="false">IF($C1247="","",INT((Boshqaruv!$C$12-$C1247)/365.25))</f>
        <v/>
      </c>
      <c r="K1247" s="14" t="str">
        <f aca="false">IF($J1247="","",IF($J1247&lt;=14,"Ha","Yo'q"))</f>
        <v/>
      </c>
      <c r="L1247" s="13"/>
      <c r="M1247" s="13"/>
      <c r="N1247" s="14" t="str">
        <f aca="false">IF($B1247="","",IF(AND(OR($L1247="",$L1247&lt;=Boshqaruv!$C$12),OR($M1247="",$M1247&gt;Boshqaruv!$C$12)),"Ha",""))</f>
        <v/>
      </c>
      <c r="O1247" s="25"/>
      <c r="P1247" s="25"/>
      <c r="Q1247" s="12"/>
      <c r="R1247" s="13"/>
      <c r="S1247" s="13"/>
      <c r="T1247" s="14" t="str">
        <f aca="false">IF($B1247="","",IF(AND($P1247="Ha",$N1247="Ha",OR($R1247="",$R1247&lt;=Boshqaruv!$C$12),OR($S1247="",$S1247&gt;Boshqaruv!$C$12)),"Ha",""))</f>
        <v/>
      </c>
      <c r="U1247" s="13"/>
      <c r="V1247" s="12"/>
      <c r="W1247" s="14" t="str">
        <f aca="false">IF(OR($B1247="",$C1247=""),"",IF(COUNTIFS($B$5:$B$1804,$B1247,$C$5:$C$1804,$C1247)&gt;1,"Takror",""))</f>
        <v/>
      </c>
    </row>
    <row r="1248" customFormat="false" ht="15" hidden="false" customHeight="false" outlineLevel="0" collapsed="false">
      <c r="A1248" s="8" t="n">
        <v>1244</v>
      </c>
      <c r="B1248" s="12"/>
      <c r="C1248" s="13"/>
      <c r="D1248" s="24"/>
      <c r="E1248" s="25"/>
      <c r="F1248" s="12"/>
      <c r="G1248" s="12"/>
      <c r="H1248" s="25"/>
      <c r="I1248" s="26" t="str">
        <f aca="false">IF(OR($B1248="",$C1248=""),"",$B1248&amp;" ("&amp;DAY($C1248)&amp;"."&amp;MONTH($C1248)&amp;"."&amp;YEAR($C1248)&amp;")")</f>
        <v/>
      </c>
      <c r="J1248" s="14" t="str">
        <f aca="false">IF($C1248="","",INT((Boshqaruv!$C$12-$C1248)/365.25))</f>
        <v/>
      </c>
      <c r="K1248" s="14" t="str">
        <f aca="false">IF($J1248="","",IF($J1248&lt;=14,"Ha","Yo'q"))</f>
        <v/>
      </c>
      <c r="L1248" s="13"/>
      <c r="M1248" s="13"/>
      <c r="N1248" s="14" t="str">
        <f aca="false">IF($B1248="","",IF(AND(OR($L1248="",$L1248&lt;=Boshqaruv!$C$12),OR($M1248="",$M1248&gt;Boshqaruv!$C$12)),"Ha",""))</f>
        <v/>
      </c>
      <c r="O1248" s="25"/>
      <c r="P1248" s="25"/>
      <c r="Q1248" s="12"/>
      <c r="R1248" s="13"/>
      <c r="S1248" s="13"/>
      <c r="T1248" s="14" t="str">
        <f aca="false">IF($B1248="","",IF(AND($P1248="Ha",$N1248="Ha",OR($R1248="",$R1248&lt;=Boshqaruv!$C$12),OR($S1248="",$S1248&gt;Boshqaruv!$C$12)),"Ha",""))</f>
        <v/>
      </c>
      <c r="U1248" s="13"/>
      <c r="V1248" s="12"/>
      <c r="W1248" s="14" t="str">
        <f aca="false">IF(OR($B1248="",$C1248=""),"",IF(COUNTIFS($B$5:$B$1804,$B1248,$C$5:$C$1804,$C1248)&gt;1,"Takror",""))</f>
        <v/>
      </c>
    </row>
    <row r="1249" customFormat="false" ht="15" hidden="false" customHeight="false" outlineLevel="0" collapsed="false">
      <c r="A1249" s="8" t="n">
        <v>1245</v>
      </c>
      <c r="B1249" s="12"/>
      <c r="C1249" s="13"/>
      <c r="D1249" s="24"/>
      <c r="E1249" s="25"/>
      <c r="F1249" s="12"/>
      <c r="G1249" s="12"/>
      <c r="H1249" s="25"/>
      <c r="I1249" s="26" t="str">
        <f aca="false">IF(OR($B1249="",$C1249=""),"",$B1249&amp;" ("&amp;DAY($C1249)&amp;"."&amp;MONTH($C1249)&amp;"."&amp;YEAR($C1249)&amp;")")</f>
        <v/>
      </c>
      <c r="J1249" s="14" t="str">
        <f aca="false">IF($C1249="","",INT((Boshqaruv!$C$12-$C1249)/365.25))</f>
        <v/>
      </c>
      <c r="K1249" s="14" t="str">
        <f aca="false">IF($J1249="","",IF($J1249&lt;=14,"Ha","Yo'q"))</f>
        <v/>
      </c>
      <c r="L1249" s="13"/>
      <c r="M1249" s="13"/>
      <c r="N1249" s="14" t="str">
        <f aca="false">IF($B1249="","",IF(AND(OR($L1249="",$L1249&lt;=Boshqaruv!$C$12),OR($M1249="",$M1249&gt;Boshqaruv!$C$12)),"Ha",""))</f>
        <v/>
      </c>
      <c r="O1249" s="25"/>
      <c r="P1249" s="25"/>
      <c r="Q1249" s="12"/>
      <c r="R1249" s="13"/>
      <c r="S1249" s="13"/>
      <c r="T1249" s="14" t="str">
        <f aca="false">IF($B1249="","",IF(AND($P1249="Ha",$N1249="Ha",OR($R1249="",$R1249&lt;=Boshqaruv!$C$12),OR($S1249="",$S1249&gt;Boshqaruv!$C$12)),"Ha",""))</f>
        <v/>
      </c>
      <c r="U1249" s="13"/>
      <c r="V1249" s="12"/>
      <c r="W1249" s="14" t="str">
        <f aca="false">IF(OR($B1249="",$C1249=""),"",IF(COUNTIFS($B$5:$B$1804,$B1249,$C$5:$C$1804,$C1249)&gt;1,"Takror",""))</f>
        <v/>
      </c>
    </row>
    <row r="1250" customFormat="false" ht="15" hidden="false" customHeight="false" outlineLevel="0" collapsed="false">
      <c r="A1250" s="8" t="n">
        <v>1246</v>
      </c>
      <c r="B1250" s="12"/>
      <c r="C1250" s="13"/>
      <c r="D1250" s="24"/>
      <c r="E1250" s="25"/>
      <c r="F1250" s="12"/>
      <c r="G1250" s="12"/>
      <c r="H1250" s="25"/>
      <c r="I1250" s="26" t="str">
        <f aca="false">IF(OR($B1250="",$C1250=""),"",$B1250&amp;" ("&amp;DAY($C1250)&amp;"."&amp;MONTH($C1250)&amp;"."&amp;YEAR($C1250)&amp;")")</f>
        <v/>
      </c>
      <c r="J1250" s="14" t="str">
        <f aca="false">IF($C1250="","",INT((Boshqaruv!$C$12-$C1250)/365.25))</f>
        <v/>
      </c>
      <c r="K1250" s="14" t="str">
        <f aca="false">IF($J1250="","",IF($J1250&lt;=14,"Ha","Yo'q"))</f>
        <v/>
      </c>
      <c r="L1250" s="13"/>
      <c r="M1250" s="13"/>
      <c r="N1250" s="14" t="str">
        <f aca="false">IF($B1250="","",IF(AND(OR($L1250="",$L1250&lt;=Boshqaruv!$C$12),OR($M1250="",$M1250&gt;Boshqaruv!$C$12)),"Ha",""))</f>
        <v/>
      </c>
      <c r="O1250" s="25"/>
      <c r="P1250" s="25"/>
      <c r="Q1250" s="12"/>
      <c r="R1250" s="13"/>
      <c r="S1250" s="13"/>
      <c r="T1250" s="14" t="str">
        <f aca="false">IF($B1250="","",IF(AND($P1250="Ha",$N1250="Ha",OR($R1250="",$R1250&lt;=Boshqaruv!$C$12),OR($S1250="",$S1250&gt;Boshqaruv!$C$12)),"Ha",""))</f>
        <v/>
      </c>
      <c r="U1250" s="13"/>
      <c r="V1250" s="12"/>
      <c r="W1250" s="14" t="str">
        <f aca="false">IF(OR($B1250="",$C1250=""),"",IF(COUNTIFS($B$5:$B$1804,$B1250,$C$5:$C$1804,$C1250)&gt;1,"Takror",""))</f>
        <v/>
      </c>
    </row>
    <row r="1251" customFormat="false" ht="15" hidden="false" customHeight="false" outlineLevel="0" collapsed="false">
      <c r="A1251" s="8" t="n">
        <v>1247</v>
      </c>
      <c r="B1251" s="12"/>
      <c r="C1251" s="13"/>
      <c r="D1251" s="24"/>
      <c r="E1251" s="25"/>
      <c r="F1251" s="12"/>
      <c r="G1251" s="12"/>
      <c r="H1251" s="25"/>
      <c r="I1251" s="26" t="str">
        <f aca="false">IF(OR($B1251="",$C1251=""),"",$B1251&amp;" ("&amp;DAY($C1251)&amp;"."&amp;MONTH($C1251)&amp;"."&amp;YEAR($C1251)&amp;")")</f>
        <v/>
      </c>
      <c r="J1251" s="14" t="str">
        <f aca="false">IF($C1251="","",INT((Boshqaruv!$C$12-$C1251)/365.25))</f>
        <v/>
      </c>
      <c r="K1251" s="14" t="str">
        <f aca="false">IF($J1251="","",IF($J1251&lt;=14,"Ha","Yo'q"))</f>
        <v/>
      </c>
      <c r="L1251" s="13"/>
      <c r="M1251" s="13"/>
      <c r="N1251" s="14" t="str">
        <f aca="false">IF($B1251="","",IF(AND(OR($L1251="",$L1251&lt;=Boshqaruv!$C$12),OR($M1251="",$M1251&gt;Boshqaruv!$C$12)),"Ha",""))</f>
        <v/>
      </c>
      <c r="O1251" s="25"/>
      <c r="P1251" s="25"/>
      <c r="Q1251" s="12"/>
      <c r="R1251" s="13"/>
      <c r="S1251" s="13"/>
      <c r="T1251" s="14" t="str">
        <f aca="false">IF($B1251="","",IF(AND($P1251="Ha",$N1251="Ha",OR($R1251="",$R1251&lt;=Boshqaruv!$C$12),OR($S1251="",$S1251&gt;Boshqaruv!$C$12)),"Ha",""))</f>
        <v/>
      </c>
      <c r="U1251" s="13"/>
      <c r="V1251" s="12"/>
      <c r="W1251" s="14" t="str">
        <f aca="false">IF(OR($B1251="",$C1251=""),"",IF(COUNTIFS($B$5:$B$1804,$B1251,$C$5:$C$1804,$C1251)&gt;1,"Takror",""))</f>
        <v/>
      </c>
    </row>
    <row r="1252" customFormat="false" ht="15" hidden="false" customHeight="false" outlineLevel="0" collapsed="false">
      <c r="A1252" s="8" t="n">
        <v>1248</v>
      </c>
      <c r="B1252" s="12"/>
      <c r="C1252" s="13"/>
      <c r="D1252" s="24"/>
      <c r="E1252" s="25"/>
      <c r="F1252" s="12"/>
      <c r="G1252" s="12"/>
      <c r="H1252" s="25"/>
      <c r="I1252" s="26" t="str">
        <f aca="false">IF(OR($B1252="",$C1252=""),"",$B1252&amp;" ("&amp;DAY($C1252)&amp;"."&amp;MONTH($C1252)&amp;"."&amp;YEAR($C1252)&amp;")")</f>
        <v/>
      </c>
      <c r="J1252" s="14" t="str">
        <f aca="false">IF($C1252="","",INT((Boshqaruv!$C$12-$C1252)/365.25))</f>
        <v/>
      </c>
      <c r="K1252" s="14" t="str">
        <f aca="false">IF($J1252="","",IF($J1252&lt;=14,"Ha","Yo'q"))</f>
        <v/>
      </c>
      <c r="L1252" s="13"/>
      <c r="M1252" s="13"/>
      <c r="N1252" s="14" t="str">
        <f aca="false">IF($B1252="","",IF(AND(OR($L1252="",$L1252&lt;=Boshqaruv!$C$12),OR($M1252="",$M1252&gt;Boshqaruv!$C$12)),"Ha",""))</f>
        <v/>
      </c>
      <c r="O1252" s="25"/>
      <c r="P1252" s="25"/>
      <c r="Q1252" s="12"/>
      <c r="R1252" s="13"/>
      <c r="S1252" s="13"/>
      <c r="T1252" s="14" t="str">
        <f aca="false">IF($B1252="","",IF(AND($P1252="Ha",$N1252="Ha",OR($R1252="",$R1252&lt;=Boshqaruv!$C$12),OR($S1252="",$S1252&gt;Boshqaruv!$C$12)),"Ha",""))</f>
        <v/>
      </c>
      <c r="U1252" s="13"/>
      <c r="V1252" s="12"/>
      <c r="W1252" s="14" t="str">
        <f aca="false">IF(OR($B1252="",$C1252=""),"",IF(COUNTIFS($B$5:$B$1804,$B1252,$C$5:$C$1804,$C1252)&gt;1,"Takror",""))</f>
        <v/>
      </c>
    </row>
    <row r="1253" customFormat="false" ht="15" hidden="false" customHeight="false" outlineLevel="0" collapsed="false">
      <c r="A1253" s="8" t="n">
        <v>1249</v>
      </c>
      <c r="B1253" s="12"/>
      <c r="C1253" s="13"/>
      <c r="D1253" s="24"/>
      <c r="E1253" s="25"/>
      <c r="F1253" s="12"/>
      <c r="G1253" s="12"/>
      <c r="H1253" s="25"/>
      <c r="I1253" s="26" t="str">
        <f aca="false">IF(OR($B1253="",$C1253=""),"",$B1253&amp;" ("&amp;DAY($C1253)&amp;"."&amp;MONTH($C1253)&amp;"."&amp;YEAR($C1253)&amp;")")</f>
        <v/>
      </c>
      <c r="J1253" s="14" t="str">
        <f aca="false">IF($C1253="","",INT((Boshqaruv!$C$12-$C1253)/365.25))</f>
        <v/>
      </c>
      <c r="K1253" s="14" t="str">
        <f aca="false">IF($J1253="","",IF($J1253&lt;=14,"Ha","Yo'q"))</f>
        <v/>
      </c>
      <c r="L1253" s="13"/>
      <c r="M1253" s="13"/>
      <c r="N1253" s="14" t="str">
        <f aca="false">IF($B1253="","",IF(AND(OR($L1253="",$L1253&lt;=Boshqaruv!$C$12),OR($M1253="",$M1253&gt;Boshqaruv!$C$12)),"Ha",""))</f>
        <v/>
      </c>
      <c r="O1253" s="25"/>
      <c r="P1253" s="25"/>
      <c r="Q1253" s="12"/>
      <c r="R1253" s="13"/>
      <c r="S1253" s="13"/>
      <c r="T1253" s="14" t="str">
        <f aca="false">IF($B1253="","",IF(AND($P1253="Ha",$N1253="Ha",OR($R1253="",$R1253&lt;=Boshqaruv!$C$12),OR($S1253="",$S1253&gt;Boshqaruv!$C$12)),"Ha",""))</f>
        <v/>
      </c>
      <c r="U1253" s="13"/>
      <c r="V1253" s="12"/>
      <c r="W1253" s="14" t="str">
        <f aca="false">IF(OR($B1253="",$C1253=""),"",IF(COUNTIFS($B$5:$B$1804,$B1253,$C$5:$C$1804,$C1253)&gt;1,"Takror",""))</f>
        <v/>
      </c>
    </row>
    <row r="1254" customFormat="false" ht="15" hidden="false" customHeight="false" outlineLevel="0" collapsed="false">
      <c r="A1254" s="8" t="n">
        <v>1250</v>
      </c>
      <c r="B1254" s="12"/>
      <c r="C1254" s="13"/>
      <c r="D1254" s="24"/>
      <c r="E1254" s="25"/>
      <c r="F1254" s="12"/>
      <c r="G1254" s="12"/>
      <c r="H1254" s="25"/>
      <c r="I1254" s="26" t="str">
        <f aca="false">IF(OR($B1254="",$C1254=""),"",$B1254&amp;" ("&amp;DAY($C1254)&amp;"."&amp;MONTH($C1254)&amp;"."&amp;YEAR($C1254)&amp;")")</f>
        <v/>
      </c>
      <c r="J1254" s="14" t="str">
        <f aca="false">IF($C1254="","",INT((Boshqaruv!$C$12-$C1254)/365.25))</f>
        <v/>
      </c>
      <c r="K1254" s="14" t="str">
        <f aca="false">IF($J1254="","",IF($J1254&lt;=14,"Ha","Yo'q"))</f>
        <v/>
      </c>
      <c r="L1254" s="13"/>
      <c r="M1254" s="13"/>
      <c r="N1254" s="14" t="str">
        <f aca="false">IF($B1254="","",IF(AND(OR($L1254="",$L1254&lt;=Boshqaruv!$C$12),OR($M1254="",$M1254&gt;Boshqaruv!$C$12)),"Ha",""))</f>
        <v/>
      </c>
      <c r="O1254" s="25"/>
      <c r="P1254" s="25"/>
      <c r="Q1254" s="12"/>
      <c r="R1254" s="13"/>
      <c r="S1254" s="13"/>
      <c r="T1254" s="14" t="str">
        <f aca="false">IF($B1254="","",IF(AND($P1254="Ha",$N1254="Ha",OR($R1254="",$R1254&lt;=Boshqaruv!$C$12),OR($S1254="",$S1254&gt;Boshqaruv!$C$12)),"Ha",""))</f>
        <v/>
      </c>
      <c r="U1254" s="13"/>
      <c r="V1254" s="12"/>
      <c r="W1254" s="14" t="str">
        <f aca="false">IF(OR($B1254="",$C1254=""),"",IF(COUNTIFS($B$5:$B$1804,$B1254,$C$5:$C$1804,$C1254)&gt;1,"Takror",""))</f>
        <v/>
      </c>
    </row>
    <row r="1255" customFormat="false" ht="15" hidden="false" customHeight="false" outlineLevel="0" collapsed="false">
      <c r="A1255" s="8" t="n">
        <v>1251</v>
      </c>
      <c r="B1255" s="12"/>
      <c r="C1255" s="13"/>
      <c r="D1255" s="24"/>
      <c r="E1255" s="25"/>
      <c r="F1255" s="12"/>
      <c r="G1255" s="12"/>
      <c r="H1255" s="25"/>
      <c r="I1255" s="26" t="str">
        <f aca="false">IF(OR($B1255="",$C1255=""),"",$B1255&amp;" ("&amp;DAY($C1255)&amp;"."&amp;MONTH($C1255)&amp;"."&amp;YEAR($C1255)&amp;")")</f>
        <v/>
      </c>
      <c r="J1255" s="14" t="str">
        <f aca="false">IF($C1255="","",INT((Boshqaruv!$C$12-$C1255)/365.25))</f>
        <v/>
      </c>
      <c r="K1255" s="14" t="str">
        <f aca="false">IF($J1255="","",IF($J1255&lt;=14,"Ha","Yo'q"))</f>
        <v/>
      </c>
      <c r="L1255" s="13"/>
      <c r="M1255" s="13"/>
      <c r="N1255" s="14" t="str">
        <f aca="false">IF($B1255="","",IF(AND(OR($L1255="",$L1255&lt;=Boshqaruv!$C$12),OR($M1255="",$M1255&gt;Boshqaruv!$C$12)),"Ha",""))</f>
        <v/>
      </c>
      <c r="O1255" s="25"/>
      <c r="P1255" s="25"/>
      <c r="Q1255" s="12"/>
      <c r="R1255" s="13"/>
      <c r="S1255" s="13"/>
      <c r="T1255" s="14" t="str">
        <f aca="false">IF($B1255="","",IF(AND($P1255="Ha",$N1255="Ha",OR($R1255="",$R1255&lt;=Boshqaruv!$C$12),OR($S1255="",$S1255&gt;Boshqaruv!$C$12)),"Ha",""))</f>
        <v/>
      </c>
      <c r="U1255" s="13"/>
      <c r="V1255" s="12"/>
      <c r="W1255" s="14" t="str">
        <f aca="false">IF(OR($B1255="",$C1255=""),"",IF(COUNTIFS($B$5:$B$1804,$B1255,$C$5:$C$1804,$C1255)&gt;1,"Takror",""))</f>
        <v/>
      </c>
    </row>
    <row r="1256" customFormat="false" ht="15" hidden="false" customHeight="false" outlineLevel="0" collapsed="false">
      <c r="A1256" s="8" t="n">
        <v>1252</v>
      </c>
      <c r="B1256" s="12"/>
      <c r="C1256" s="13"/>
      <c r="D1256" s="24"/>
      <c r="E1256" s="25"/>
      <c r="F1256" s="12"/>
      <c r="G1256" s="12"/>
      <c r="H1256" s="25"/>
      <c r="I1256" s="26" t="str">
        <f aca="false">IF(OR($B1256="",$C1256=""),"",$B1256&amp;" ("&amp;DAY($C1256)&amp;"."&amp;MONTH($C1256)&amp;"."&amp;YEAR($C1256)&amp;")")</f>
        <v/>
      </c>
      <c r="J1256" s="14" t="str">
        <f aca="false">IF($C1256="","",INT((Boshqaruv!$C$12-$C1256)/365.25))</f>
        <v/>
      </c>
      <c r="K1256" s="14" t="str">
        <f aca="false">IF($J1256="","",IF($J1256&lt;=14,"Ha","Yo'q"))</f>
        <v/>
      </c>
      <c r="L1256" s="13"/>
      <c r="M1256" s="13"/>
      <c r="N1256" s="14" t="str">
        <f aca="false">IF($B1256="","",IF(AND(OR($L1256="",$L1256&lt;=Boshqaruv!$C$12),OR($M1256="",$M1256&gt;Boshqaruv!$C$12)),"Ha",""))</f>
        <v/>
      </c>
      <c r="O1256" s="25"/>
      <c r="P1256" s="25"/>
      <c r="Q1256" s="12"/>
      <c r="R1256" s="13"/>
      <c r="S1256" s="13"/>
      <c r="T1256" s="14" t="str">
        <f aca="false">IF($B1256="","",IF(AND($P1256="Ha",$N1256="Ha",OR($R1256="",$R1256&lt;=Boshqaruv!$C$12),OR($S1256="",$S1256&gt;Boshqaruv!$C$12)),"Ha",""))</f>
        <v/>
      </c>
      <c r="U1256" s="13"/>
      <c r="V1256" s="12"/>
      <c r="W1256" s="14" t="str">
        <f aca="false">IF(OR($B1256="",$C1256=""),"",IF(COUNTIFS($B$5:$B$1804,$B1256,$C$5:$C$1804,$C1256)&gt;1,"Takror",""))</f>
        <v/>
      </c>
    </row>
    <row r="1257" customFormat="false" ht="15" hidden="false" customHeight="false" outlineLevel="0" collapsed="false">
      <c r="A1257" s="8" t="n">
        <v>1253</v>
      </c>
      <c r="B1257" s="12"/>
      <c r="C1257" s="13"/>
      <c r="D1257" s="24"/>
      <c r="E1257" s="25"/>
      <c r="F1257" s="12"/>
      <c r="G1257" s="12"/>
      <c r="H1257" s="25"/>
      <c r="I1257" s="26" t="str">
        <f aca="false">IF(OR($B1257="",$C1257=""),"",$B1257&amp;" ("&amp;DAY($C1257)&amp;"."&amp;MONTH($C1257)&amp;"."&amp;YEAR($C1257)&amp;")")</f>
        <v/>
      </c>
      <c r="J1257" s="14" t="str">
        <f aca="false">IF($C1257="","",INT((Boshqaruv!$C$12-$C1257)/365.25))</f>
        <v/>
      </c>
      <c r="K1257" s="14" t="str">
        <f aca="false">IF($J1257="","",IF($J1257&lt;=14,"Ha","Yo'q"))</f>
        <v/>
      </c>
      <c r="L1257" s="13"/>
      <c r="M1257" s="13"/>
      <c r="N1257" s="14" t="str">
        <f aca="false">IF($B1257="","",IF(AND(OR($L1257="",$L1257&lt;=Boshqaruv!$C$12),OR($M1257="",$M1257&gt;Boshqaruv!$C$12)),"Ha",""))</f>
        <v/>
      </c>
      <c r="O1257" s="25"/>
      <c r="P1257" s="25"/>
      <c r="Q1257" s="12"/>
      <c r="R1257" s="13"/>
      <c r="S1257" s="13"/>
      <c r="T1257" s="14" t="str">
        <f aca="false">IF($B1257="","",IF(AND($P1257="Ha",$N1257="Ha",OR($R1257="",$R1257&lt;=Boshqaruv!$C$12),OR($S1257="",$S1257&gt;Boshqaruv!$C$12)),"Ha",""))</f>
        <v/>
      </c>
      <c r="U1257" s="13"/>
      <c r="V1257" s="12"/>
      <c r="W1257" s="14" t="str">
        <f aca="false">IF(OR($B1257="",$C1257=""),"",IF(COUNTIFS($B$5:$B$1804,$B1257,$C$5:$C$1804,$C1257)&gt;1,"Takror",""))</f>
        <v/>
      </c>
    </row>
    <row r="1258" customFormat="false" ht="15" hidden="false" customHeight="false" outlineLevel="0" collapsed="false">
      <c r="A1258" s="8" t="n">
        <v>1254</v>
      </c>
      <c r="B1258" s="12"/>
      <c r="C1258" s="13"/>
      <c r="D1258" s="24"/>
      <c r="E1258" s="25"/>
      <c r="F1258" s="12"/>
      <c r="G1258" s="12"/>
      <c r="H1258" s="25"/>
      <c r="I1258" s="26" t="str">
        <f aca="false">IF(OR($B1258="",$C1258=""),"",$B1258&amp;" ("&amp;DAY($C1258)&amp;"."&amp;MONTH($C1258)&amp;"."&amp;YEAR($C1258)&amp;")")</f>
        <v/>
      </c>
      <c r="J1258" s="14" t="str">
        <f aca="false">IF($C1258="","",INT((Boshqaruv!$C$12-$C1258)/365.25))</f>
        <v/>
      </c>
      <c r="K1258" s="14" t="str">
        <f aca="false">IF($J1258="","",IF($J1258&lt;=14,"Ha","Yo'q"))</f>
        <v/>
      </c>
      <c r="L1258" s="13"/>
      <c r="M1258" s="13"/>
      <c r="N1258" s="14" t="str">
        <f aca="false">IF($B1258="","",IF(AND(OR($L1258="",$L1258&lt;=Boshqaruv!$C$12),OR($M1258="",$M1258&gt;Boshqaruv!$C$12)),"Ha",""))</f>
        <v/>
      </c>
      <c r="O1258" s="25"/>
      <c r="P1258" s="25"/>
      <c r="Q1258" s="12"/>
      <c r="R1258" s="13"/>
      <c r="S1258" s="13"/>
      <c r="T1258" s="14" t="str">
        <f aca="false">IF($B1258="","",IF(AND($P1258="Ha",$N1258="Ha",OR($R1258="",$R1258&lt;=Boshqaruv!$C$12),OR($S1258="",$S1258&gt;Boshqaruv!$C$12)),"Ha",""))</f>
        <v/>
      </c>
      <c r="U1258" s="13"/>
      <c r="V1258" s="12"/>
      <c r="W1258" s="14" t="str">
        <f aca="false">IF(OR($B1258="",$C1258=""),"",IF(COUNTIFS($B$5:$B$1804,$B1258,$C$5:$C$1804,$C1258)&gt;1,"Takror",""))</f>
        <v/>
      </c>
    </row>
    <row r="1259" customFormat="false" ht="15" hidden="false" customHeight="false" outlineLevel="0" collapsed="false">
      <c r="A1259" s="8" t="n">
        <v>1255</v>
      </c>
      <c r="B1259" s="12"/>
      <c r="C1259" s="13"/>
      <c r="D1259" s="24"/>
      <c r="E1259" s="25"/>
      <c r="F1259" s="12"/>
      <c r="G1259" s="12"/>
      <c r="H1259" s="25"/>
      <c r="I1259" s="26" t="str">
        <f aca="false">IF(OR($B1259="",$C1259=""),"",$B1259&amp;" ("&amp;DAY($C1259)&amp;"."&amp;MONTH($C1259)&amp;"."&amp;YEAR($C1259)&amp;")")</f>
        <v/>
      </c>
      <c r="J1259" s="14" t="str">
        <f aca="false">IF($C1259="","",INT((Boshqaruv!$C$12-$C1259)/365.25))</f>
        <v/>
      </c>
      <c r="K1259" s="14" t="str">
        <f aca="false">IF($J1259="","",IF($J1259&lt;=14,"Ha","Yo'q"))</f>
        <v/>
      </c>
      <c r="L1259" s="13"/>
      <c r="M1259" s="13"/>
      <c r="N1259" s="14" t="str">
        <f aca="false">IF($B1259="","",IF(AND(OR($L1259="",$L1259&lt;=Boshqaruv!$C$12),OR($M1259="",$M1259&gt;Boshqaruv!$C$12)),"Ha",""))</f>
        <v/>
      </c>
      <c r="O1259" s="25"/>
      <c r="P1259" s="25"/>
      <c r="Q1259" s="12"/>
      <c r="R1259" s="13"/>
      <c r="S1259" s="13"/>
      <c r="T1259" s="14" t="str">
        <f aca="false">IF($B1259="","",IF(AND($P1259="Ha",$N1259="Ha",OR($R1259="",$R1259&lt;=Boshqaruv!$C$12),OR($S1259="",$S1259&gt;Boshqaruv!$C$12)),"Ha",""))</f>
        <v/>
      </c>
      <c r="U1259" s="13"/>
      <c r="V1259" s="12"/>
      <c r="W1259" s="14" t="str">
        <f aca="false">IF(OR($B1259="",$C1259=""),"",IF(COUNTIFS($B$5:$B$1804,$B1259,$C$5:$C$1804,$C1259)&gt;1,"Takror",""))</f>
        <v/>
      </c>
    </row>
    <row r="1260" customFormat="false" ht="15" hidden="false" customHeight="false" outlineLevel="0" collapsed="false">
      <c r="A1260" s="8" t="n">
        <v>1256</v>
      </c>
      <c r="B1260" s="12"/>
      <c r="C1260" s="13"/>
      <c r="D1260" s="24"/>
      <c r="E1260" s="25"/>
      <c r="F1260" s="12"/>
      <c r="G1260" s="12"/>
      <c r="H1260" s="25"/>
      <c r="I1260" s="26" t="str">
        <f aca="false">IF(OR($B1260="",$C1260=""),"",$B1260&amp;" ("&amp;DAY($C1260)&amp;"."&amp;MONTH($C1260)&amp;"."&amp;YEAR($C1260)&amp;")")</f>
        <v/>
      </c>
      <c r="J1260" s="14" t="str">
        <f aca="false">IF($C1260="","",INT((Boshqaruv!$C$12-$C1260)/365.25))</f>
        <v/>
      </c>
      <c r="K1260" s="14" t="str">
        <f aca="false">IF($J1260="","",IF($J1260&lt;=14,"Ha","Yo'q"))</f>
        <v/>
      </c>
      <c r="L1260" s="13"/>
      <c r="M1260" s="13"/>
      <c r="N1260" s="14" t="str">
        <f aca="false">IF($B1260="","",IF(AND(OR($L1260="",$L1260&lt;=Boshqaruv!$C$12),OR($M1260="",$M1260&gt;Boshqaruv!$C$12)),"Ha",""))</f>
        <v/>
      </c>
      <c r="O1260" s="25"/>
      <c r="P1260" s="25"/>
      <c r="Q1260" s="12"/>
      <c r="R1260" s="13"/>
      <c r="S1260" s="13"/>
      <c r="T1260" s="14" t="str">
        <f aca="false">IF($B1260="","",IF(AND($P1260="Ha",$N1260="Ha",OR($R1260="",$R1260&lt;=Boshqaruv!$C$12),OR($S1260="",$S1260&gt;Boshqaruv!$C$12)),"Ha",""))</f>
        <v/>
      </c>
      <c r="U1260" s="13"/>
      <c r="V1260" s="12"/>
      <c r="W1260" s="14" t="str">
        <f aca="false">IF(OR($B1260="",$C1260=""),"",IF(COUNTIFS($B$5:$B$1804,$B1260,$C$5:$C$1804,$C1260)&gt;1,"Takror",""))</f>
        <v/>
      </c>
    </row>
    <row r="1261" customFormat="false" ht="15" hidden="false" customHeight="false" outlineLevel="0" collapsed="false">
      <c r="A1261" s="8" t="n">
        <v>1257</v>
      </c>
      <c r="B1261" s="12"/>
      <c r="C1261" s="13"/>
      <c r="D1261" s="24"/>
      <c r="E1261" s="25"/>
      <c r="F1261" s="12"/>
      <c r="G1261" s="12"/>
      <c r="H1261" s="25"/>
      <c r="I1261" s="26" t="str">
        <f aca="false">IF(OR($B1261="",$C1261=""),"",$B1261&amp;" ("&amp;DAY($C1261)&amp;"."&amp;MONTH($C1261)&amp;"."&amp;YEAR($C1261)&amp;")")</f>
        <v/>
      </c>
      <c r="J1261" s="14" t="str">
        <f aca="false">IF($C1261="","",INT((Boshqaruv!$C$12-$C1261)/365.25))</f>
        <v/>
      </c>
      <c r="K1261" s="14" t="str">
        <f aca="false">IF($J1261="","",IF($J1261&lt;=14,"Ha","Yo'q"))</f>
        <v/>
      </c>
      <c r="L1261" s="13"/>
      <c r="M1261" s="13"/>
      <c r="N1261" s="14" t="str">
        <f aca="false">IF($B1261="","",IF(AND(OR($L1261="",$L1261&lt;=Boshqaruv!$C$12),OR($M1261="",$M1261&gt;Boshqaruv!$C$12)),"Ha",""))</f>
        <v/>
      </c>
      <c r="O1261" s="25"/>
      <c r="P1261" s="25"/>
      <c r="Q1261" s="12"/>
      <c r="R1261" s="13"/>
      <c r="S1261" s="13"/>
      <c r="T1261" s="14" t="str">
        <f aca="false">IF($B1261="","",IF(AND($P1261="Ha",$N1261="Ha",OR($R1261="",$R1261&lt;=Boshqaruv!$C$12),OR($S1261="",$S1261&gt;Boshqaruv!$C$12)),"Ha",""))</f>
        <v/>
      </c>
      <c r="U1261" s="13"/>
      <c r="V1261" s="12"/>
      <c r="W1261" s="14" t="str">
        <f aca="false">IF(OR($B1261="",$C1261=""),"",IF(COUNTIFS($B$5:$B$1804,$B1261,$C$5:$C$1804,$C1261)&gt;1,"Takror",""))</f>
        <v/>
      </c>
    </row>
    <row r="1262" customFormat="false" ht="15" hidden="false" customHeight="false" outlineLevel="0" collapsed="false">
      <c r="A1262" s="8" t="n">
        <v>1258</v>
      </c>
      <c r="B1262" s="12"/>
      <c r="C1262" s="13"/>
      <c r="D1262" s="24"/>
      <c r="E1262" s="25"/>
      <c r="F1262" s="12"/>
      <c r="G1262" s="12"/>
      <c r="H1262" s="25"/>
      <c r="I1262" s="26" t="str">
        <f aca="false">IF(OR($B1262="",$C1262=""),"",$B1262&amp;" ("&amp;DAY($C1262)&amp;"."&amp;MONTH($C1262)&amp;"."&amp;YEAR($C1262)&amp;")")</f>
        <v/>
      </c>
      <c r="J1262" s="14" t="str">
        <f aca="false">IF($C1262="","",INT((Boshqaruv!$C$12-$C1262)/365.25))</f>
        <v/>
      </c>
      <c r="K1262" s="14" t="str">
        <f aca="false">IF($J1262="","",IF($J1262&lt;=14,"Ha","Yo'q"))</f>
        <v/>
      </c>
      <c r="L1262" s="13"/>
      <c r="M1262" s="13"/>
      <c r="N1262" s="14" t="str">
        <f aca="false">IF($B1262="","",IF(AND(OR($L1262="",$L1262&lt;=Boshqaruv!$C$12),OR($M1262="",$M1262&gt;Boshqaruv!$C$12)),"Ha",""))</f>
        <v/>
      </c>
      <c r="O1262" s="25"/>
      <c r="P1262" s="25"/>
      <c r="Q1262" s="12"/>
      <c r="R1262" s="13"/>
      <c r="S1262" s="13"/>
      <c r="T1262" s="14" t="str">
        <f aca="false">IF($B1262="","",IF(AND($P1262="Ha",$N1262="Ha",OR($R1262="",$R1262&lt;=Boshqaruv!$C$12),OR($S1262="",$S1262&gt;Boshqaruv!$C$12)),"Ha",""))</f>
        <v/>
      </c>
      <c r="U1262" s="13"/>
      <c r="V1262" s="12"/>
      <c r="W1262" s="14" t="str">
        <f aca="false">IF(OR($B1262="",$C1262=""),"",IF(COUNTIFS($B$5:$B$1804,$B1262,$C$5:$C$1804,$C1262)&gt;1,"Takror",""))</f>
        <v/>
      </c>
    </row>
    <row r="1263" customFormat="false" ht="15" hidden="false" customHeight="false" outlineLevel="0" collapsed="false">
      <c r="A1263" s="8" t="n">
        <v>1259</v>
      </c>
      <c r="B1263" s="12"/>
      <c r="C1263" s="13"/>
      <c r="D1263" s="24"/>
      <c r="E1263" s="25"/>
      <c r="F1263" s="12"/>
      <c r="G1263" s="12"/>
      <c r="H1263" s="25"/>
      <c r="I1263" s="26" t="str">
        <f aca="false">IF(OR($B1263="",$C1263=""),"",$B1263&amp;" ("&amp;DAY($C1263)&amp;"."&amp;MONTH($C1263)&amp;"."&amp;YEAR($C1263)&amp;")")</f>
        <v/>
      </c>
      <c r="J1263" s="14" t="str">
        <f aca="false">IF($C1263="","",INT((Boshqaruv!$C$12-$C1263)/365.25))</f>
        <v/>
      </c>
      <c r="K1263" s="14" t="str">
        <f aca="false">IF($J1263="","",IF($J1263&lt;=14,"Ha","Yo'q"))</f>
        <v/>
      </c>
      <c r="L1263" s="13"/>
      <c r="M1263" s="13"/>
      <c r="N1263" s="14" t="str">
        <f aca="false">IF($B1263="","",IF(AND(OR($L1263="",$L1263&lt;=Boshqaruv!$C$12),OR($M1263="",$M1263&gt;Boshqaruv!$C$12)),"Ha",""))</f>
        <v/>
      </c>
      <c r="O1263" s="25"/>
      <c r="P1263" s="25"/>
      <c r="Q1263" s="12"/>
      <c r="R1263" s="13"/>
      <c r="S1263" s="13"/>
      <c r="T1263" s="14" t="str">
        <f aca="false">IF($B1263="","",IF(AND($P1263="Ha",$N1263="Ha",OR($R1263="",$R1263&lt;=Boshqaruv!$C$12),OR($S1263="",$S1263&gt;Boshqaruv!$C$12)),"Ha",""))</f>
        <v/>
      </c>
      <c r="U1263" s="13"/>
      <c r="V1263" s="12"/>
      <c r="W1263" s="14" t="str">
        <f aca="false">IF(OR($B1263="",$C1263=""),"",IF(COUNTIFS($B$5:$B$1804,$B1263,$C$5:$C$1804,$C1263)&gt;1,"Takror",""))</f>
        <v/>
      </c>
    </row>
    <row r="1264" customFormat="false" ht="15" hidden="false" customHeight="false" outlineLevel="0" collapsed="false">
      <c r="A1264" s="8" t="n">
        <v>1260</v>
      </c>
      <c r="B1264" s="12"/>
      <c r="C1264" s="13"/>
      <c r="D1264" s="24"/>
      <c r="E1264" s="25"/>
      <c r="F1264" s="12"/>
      <c r="G1264" s="12"/>
      <c r="H1264" s="25"/>
      <c r="I1264" s="26" t="str">
        <f aca="false">IF(OR($B1264="",$C1264=""),"",$B1264&amp;" ("&amp;DAY($C1264)&amp;"."&amp;MONTH($C1264)&amp;"."&amp;YEAR($C1264)&amp;")")</f>
        <v/>
      </c>
      <c r="J1264" s="14" t="str">
        <f aca="false">IF($C1264="","",INT((Boshqaruv!$C$12-$C1264)/365.25))</f>
        <v/>
      </c>
      <c r="K1264" s="14" t="str">
        <f aca="false">IF($J1264="","",IF($J1264&lt;=14,"Ha","Yo'q"))</f>
        <v/>
      </c>
      <c r="L1264" s="13"/>
      <c r="M1264" s="13"/>
      <c r="N1264" s="14" t="str">
        <f aca="false">IF($B1264="","",IF(AND(OR($L1264="",$L1264&lt;=Boshqaruv!$C$12),OR($M1264="",$M1264&gt;Boshqaruv!$C$12)),"Ha",""))</f>
        <v/>
      </c>
      <c r="O1264" s="25"/>
      <c r="P1264" s="25"/>
      <c r="Q1264" s="12"/>
      <c r="R1264" s="13"/>
      <c r="S1264" s="13"/>
      <c r="T1264" s="14" t="str">
        <f aca="false">IF($B1264="","",IF(AND($P1264="Ha",$N1264="Ha",OR($R1264="",$R1264&lt;=Boshqaruv!$C$12),OR($S1264="",$S1264&gt;Boshqaruv!$C$12)),"Ha",""))</f>
        <v/>
      </c>
      <c r="U1264" s="13"/>
      <c r="V1264" s="12"/>
      <c r="W1264" s="14" t="str">
        <f aca="false">IF(OR($B1264="",$C1264=""),"",IF(COUNTIFS($B$5:$B$1804,$B1264,$C$5:$C$1804,$C1264)&gt;1,"Takror",""))</f>
        <v/>
      </c>
    </row>
    <row r="1265" customFormat="false" ht="15" hidden="false" customHeight="false" outlineLevel="0" collapsed="false">
      <c r="A1265" s="8" t="n">
        <v>1261</v>
      </c>
      <c r="B1265" s="12"/>
      <c r="C1265" s="13"/>
      <c r="D1265" s="24"/>
      <c r="E1265" s="25"/>
      <c r="F1265" s="12"/>
      <c r="G1265" s="12"/>
      <c r="H1265" s="25"/>
      <c r="I1265" s="26" t="str">
        <f aca="false">IF(OR($B1265="",$C1265=""),"",$B1265&amp;" ("&amp;DAY($C1265)&amp;"."&amp;MONTH($C1265)&amp;"."&amp;YEAR($C1265)&amp;")")</f>
        <v/>
      </c>
      <c r="J1265" s="14" t="str">
        <f aca="false">IF($C1265="","",INT((Boshqaruv!$C$12-$C1265)/365.25))</f>
        <v/>
      </c>
      <c r="K1265" s="14" t="str">
        <f aca="false">IF($J1265="","",IF($J1265&lt;=14,"Ha","Yo'q"))</f>
        <v/>
      </c>
      <c r="L1265" s="13"/>
      <c r="M1265" s="13"/>
      <c r="N1265" s="14" t="str">
        <f aca="false">IF($B1265="","",IF(AND(OR($L1265="",$L1265&lt;=Boshqaruv!$C$12),OR($M1265="",$M1265&gt;Boshqaruv!$C$12)),"Ha",""))</f>
        <v/>
      </c>
      <c r="O1265" s="25"/>
      <c r="P1265" s="25"/>
      <c r="Q1265" s="12"/>
      <c r="R1265" s="13"/>
      <c r="S1265" s="13"/>
      <c r="T1265" s="14" t="str">
        <f aca="false">IF($B1265="","",IF(AND($P1265="Ha",$N1265="Ha",OR($R1265="",$R1265&lt;=Boshqaruv!$C$12),OR($S1265="",$S1265&gt;Boshqaruv!$C$12)),"Ha",""))</f>
        <v/>
      </c>
      <c r="U1265" s="13"/>
      <c r="V1265" s="12"/>
      <c r="W1265" s="14" t="str">
        <f aca="false">IF(OR($B1265="",$C1265=""),"",IF(COUNTIFS($B$5:$B$1804,$B1265,$C$5:$C$1804,$C1265)&gt;1,"Takror",""))</f>
        <v/>
      </c>
    </row>
    <row r="1266" customFormat="false" ht="15" hidden="false" customHeight="false" outlineLevel="0" collapsed="false">
      <c r="A1266" s="8" t="n">
        <v>1262</v>
      </c>
      <c r="B1266" s="12"/>
      <c r="C1266" s="13"/>
      <c r="D1266" s="24"/>
      <c r="E1266" s="25"/>
      <c r="F1266" s="12"/>
      <c r="G1266" s="12"/>
      <c r="H1266" s="25"/>
      <c r="I1266" s="26" t="str">
        <f aca="false">IF(OR($B1266="",$C1266=""),"",$B1266&amp;" ("&amp;DAY($C1266)&amp;"."&amp;MONTH($C1266)&amp;"."&amp;YEAR($C1266)&amp;")")</f>
        <v/>
      </c>
      <c r="J1266" s="14" t="str">
        <f aca="false">IF($C1266="","",INT((Boshqaruv!$C$12-$C1266)/365.25))</f>
        <v/>
      </c>
      <c r="K1266" s="14" t="str">
        <f aca="false">IF($J1266="","",IF($J1266&lt;=14,"Ha","Yo'q"))</f>
        <v/>
      </c>
      <c r="L1266" s="13"/>
      <c r="M1266" s="13"/>
      <c r="N1266" s="14" t="str">
        <f aca="false">IF($B1266="","",IF(AND(OR($L1266="",$L1266&lt;=Boshqaruv!$C$12),OR($M1266="",$M1266&gt;Boshqaruv!$C$12)),"Ha",""))</f>
        <v/>
      </c>
      <c r="O1266" s="25"/>
      <c r="P1266" s="25"/>
      <c r="Q1266" s="12"/>
      <c r="R1266" s="13"/>
      <c r="S1266" s="13"/>
      <c r="T1266" s="14" t="str">
        <f aca="false">IF($B1266="","",IF(AND($P1266="Ha",$N1266="Ha",OR($R1266="",$R1266&lt;=Boshqaruv!$C$12),OR($S1266="",$S1266&gt;Boshqaruv!$C$12)),"Ha",""))</f>
        <v/>
      </c>
      <c r="U1266" s="13"/>
      <c r="V1266" s="12"/>
      <c r="W1266" s="14" t="str">
        <f aca="false">IF(OR($B1266="",$C1266=""),"",IF(COUNTIFS($B$5:$B$1804,$B1266,$C$5:$C$1804,$C1266)&gt;1,"Takror",""))</f>
        <v/>
      </c>
    </row>
    <row r="1267" customFormat="false" ht="15" hidden="false" customHeight="false" outlineLevel="0" collapsed="false">
      <c r="A1267" s="8" t="n">
        <v>1263</v>
      </c>
      <c r="B1267" s="12"/>
      <c r="C1267" s="13"/>
      <c r="D1267" s="24"/>
      <c r="E1267" s="25"/>
      <c r="F1267" s="12"/>
      <c r="G1267" s="12"/>
      <c r="H1267" s="25"/>
      <c r="I1267" s="26" t="str">
        <f aca="false">IF(OR($B1267="",$C1267=""),"",$B1267&amp;" ("&amp;DAY($C1267)&amp;"."&amp;MONTH($C1267)&amp;"."&amp;YEAR($C1267)&amp;")")</f>
        <v/>
      </c>
      <c r="J1267" s="14" t="str">
        <f aca="false">IF($C1267="","",INT((Boshqaruv!$C$12-$C1267)/365.25))</f>
        <v/>
      </c>
      <c r="K1267" s="14" t="str">
        <f aca="false">IF($J1267="","",IF($J1267&lt;=14,"Ha","Yo'q"))</f>
        <v/>
      </c>
      <c r="L1267" s="13"/>
      <c r="M1267" s="13"/>
      <c r="N1267" s="14" t="str">
        <f aca="false">IF($B1267="","",IF(AND(OR($L1267="",$L1267&lt;=Boshqaruv!$C$12),OR($M1267="",$M1267&gt;Boshqaruv!$C$12)),"Ha",""))</f>
        <v/>
      </c>
      <c r="O1267" s="25"/>
      <c r="P1267" s="25"/>
      <c r="Q1267" s="12"/>
      <c r="R1267" s="13"/>
      <c r="S1267" s="13"/>
      <c r="T1267" s="14" t="str">
        <f aca="false">IF($B1267="","",IF(AND($P1267="Ha",$N1267="Ha",OR($R1267="",$R1267&lt;=Boshqaruv!$C$12),OR($S1267="",$S1267&gt;Boshqaruv!$C$12)),"Ha",""))</f>
        <v/>
      </c>
      <c r="U1267" s="13"/>
      <c r="V1267" s="12"/>
      <c r="W1267" s="14" t="str">
        <f aca="false">IF(OR($B1267="",$C1267=""),"",IF(COUNTIFS($B$5:$B$1804,$B1267,$C$5:$C$1804,$C1267)&gt;1,"Takror",""))</f>
        <v/>
      </c>
    </row>
    <row r="1268" customFormat="false" ht="15" hidden="false" customHeight="false" outlineLevel="0" collapsed="false">
      <c r="A1268" s="8" t="n">
        <v>1264</v>
      </c>
      <c r="B1268" s="12"/>
      <c r="C1268" s="13"/>
      <c r="D1268" s="24"/>
      <c r="E1268" s="25"/>
      <c r="F1268" s="12"/>
      <c r="G1268" s="12"/>
      <c r="H1268" s="25"/>
      <c r="I1268" s="26" t="str">
        <f aca="false">IF(OR($B1268="",$C1268=""),"",$B1268&amp;" ("&amp;DAY($C1268)&amp;"."&amp;MONTH($C1268)&amp;"."&amp;YEAR($C1268)&amp;")")</f>
        <v/>
      </c>
      <c r="J1268" s="14" t="str">
        <f aca="false">IF($C1268="","",INT((Boshqaruv!$C$12-$C1268)/365.25))</f>
        <v/>
      </c>
      <c r="K1268" s="14" t="str">
        <f aca="false">IF($J1268="","",IF($J1268&lt;=14,"Ha","Yo'q"))</f>
        <v/>
      </c>
      <c r="L1268" s="13"/>
      <c r="M1268" s="13"/>
      <c r="N1268" s="14" t="str">
        <f aca="false">IF($B1268="","",IF(AND(OR($L1268="",$L1268&lt;=Boshqaruv!$C$12),OR($M1268="",$M1268&gt;Boshqaruv!$C$12)),"Ha",""))</f>
        <v/>
      </c>
      <c r="O1268" s="25"/>
      <c r="P1268" s="25"/>
      <c r="Q1268" s="12"/>
      <c r="R1268" s="13"/>
      <c r="S1268" s="13"/>
      <c r="T1268" s="14" t="str">
        <f aca="false">IF($B1268="","",IF(AND($P1268="Ha",$N1268="Ha",OR($R1268="",$R1268&lt;=Boshqaruv!$C$12),OR($S1268="",$S1268&gt;Boshqaruv!$C$12)),"Ha",""))</f>
        <v/>
      </c>
      <c r="U1268" s="13"/>
      <c r="V1268" s="12"/>
      <c r="W1268" s="14" t="str">
        <f aca="false">IF(OR($B1268="",$C1268=""),"",IF(COUNTIFS($B$5:$B$1804,$B1268,$C$5:$C$1804,$C1268)&gt;1,"Takror",""))</f>
        <v/>
      </c>
    </row>
    <row r="1269" customFormat="false" ht="15" hidden="false" customHeight="false" outlineLevel="0" collapsed="false">
      <c r="A1269" s="8" t="n">
        <v>1265</v>
      </c>
      <c r="B1269" s="12"/>
      <c r="C1269" s="13"/>
      <c r="D1269" s="24"/>
      <c r="E1269" s="25"/>
      <c r="F1269" s="12"/>
      <c r="G1269" s="12"/>
      <c r="H1269" s="25"/>
      <c r="I1269" s="26" t="str">
        <f aca="false">IF(OR($B1269="",$C1269=""),"",$B1269&amp;" ("&amp;DAY($C1269)&amp;"."&amp;MONTH($C1269)&amp;"."&amp;YEAR($C1269)&amp;")")</f>
        <v/>
      </c>
      <c r="J1269" s="14" t="str">
        <f aca="false">IF($C1269="","",INT((Boshqaruv!$C$12-$C1269)/365.25))</f>
        <v/>
      </c>
      <c r="K1269" s="14" t="str">
        <f aca="false">IF($J1269="","",IF($J1269&lt;=14,"Ha","Yo'q"))</f>
        <v/>
      </c>
      <c r="L1269" s="13"/>
      <c r="M1269" s="13"/>
      <c r="N1269" s="14" t="str">
        <f aca="false">IF($B1269="","",IF(AND(OR($L1269="",$L1269&lt;=Boshqaruv!$C$12),OR($M1269="",$M1269&gt;Boshqaruv!$C$12)),"Ha",""))</f>
        <v/>
      </c>
      <c r="O1269" s="25"/>
      <c r="P1269" s="25"/>
      <c r="Q1269" s="12"/>
      <c r="R1269" s="13"/>
      <c r="S1269" s="13"/>
      <c r="T1269" s="14" t="str">
        <f aca="false">IF($B1269="","",IF(AND($P1269="Ha",$N1269="Ha",OR($R1269="",$R1269&lt;=Boshqaruv!$C$12),OR($S1269="",$S1269&gt;Boshqaruv!$C$12)),"Ha",""))</f>
        <v/>
      </c>
      <c r="U1269" s="13"/>
      <c r="V1269" s="12"/>
      <c r="W1269" s="14" t="str">
        <f aca="false">IF(OR($B1269="",$C1269=""),"",IF(COUNTIFS($B$5:$B$1804,$B1269,$C$5:$C$1804,$C1269)&gt;1,"Takror",""))</f>
        <v/>
      </c>
    </row>
    <row r="1270" customFormat="false" ht="15" hidden="false" customHeight="false" outlineLevel="0" collapsed="false">
      <c r="A1270" s="8" t="n">
        <v>1266</v>
      </c>
      <c r="B1270" s="12"/>
      <c r="C1270" s="13"/>
      <c r="D1270" s="24"/>
      <c r="E1270" s="25"/>
      <c r="F1270" s="12"/>
      <c r="G1270" s="12"/>
      <c r="H1270" s="25"/>
      <c r="I1270" s="26" t="str">
        <f aca="false">IF(OR($B1270="",$C1270=""),"",$B1270&amp;" ("&amp;DAY($C1270)&amp;"."&amp;MONTH($C1270)&amp;"."&amp;YEAR($C1270)&amp;")")</f>
        <v/>
      </c>
      <c r="J1270" s="14" t="str">
        <f aca="false">IF($C1270="","",INT((Boshqaruv!$C$12-$C1270)/365.25))</f>
        <v/>
      </c>
      <c r="K1270" s="14" t="str">
        <f aca="false">IF($J1270="","",IF($J1270&lt;=14,"Ha","Yo'q"))</f>
        <v/>
      </c>
      <c r="L1270" s="13"/>
      <c r="M1270" s="13"/>
      <c r="N1270" s="14" t="str">
        <f aca="false">IF($B1270="","",IF(AND(OR($L1270="",$L1270&lt;=Boshqaruv!$C$12),OR($M1270="",$M1270&gt;Boshqaruv!$C$12)),"Ha",""))</f>
        <v/>
      </c>
      <c r="O1270" s="25"/>
      <c r="P1270" s="25"/>
      <c r="Q1270" s="12"/>
      <c r="R1270" s="13"/>
      <c r="S1270" s="13"/>
      <c r="T1270" s="14" t="str">
        <f aca="false">IF($B1270="","",IF(AND($P1270="Ha",$N1270="Ha",OR($R1270="",$R1270&lt;=Boshqaruv!$C$12),OR($S1270="",$S1270&gt;Boshqaruv!$C$12)),"Ha",""))</f>
        <v/>
      </c>
      <c r="U1270" s="13"/>
      <c r="V1270" s="12"/>
      <c r="W1270" s="14" t="str">
        <f aca="false">IF(OR($B1270="",$C1270=""),"",IF(COUNTIFS($B$5:$B$1804,$B1270,$C$5:$C$1804,$C1270)&gt;1,"Takror",""))</f>
        <v/>
      </c>
    </row>
    <row r="1271" customFormat="false" ht="15" hidden="false" customHeight="false" outlineLevel="0" collapsed="false">
      <c r="A1271" s="8" t="n">
        <v>1267</v>
      </c>
      <c r="B1271" s="12"/>
      <c r="C1271" s="13"/>
      <c r="D1271" s="24"/>
      <c r="E1271" s="25"/>
      <c r="F1271" s="12"/>
      <c r="G1271" s="12"/>
      <c r="H1271" s="25"/>
      <c r="I1271" s="26" t="str">
        <f aca="false">IF(OR($B1271="",$C1271=""),"",$B1271&amp;" ("&amp;DAY($C1271)&amp;"."&amp;MONTH($C1271)&amp;"."&amp;YEAR($C1271)&amp;")")</f>
        <v/>
      </c>
      <c r="J1271" s="14" t="str">
        <f aca="false">IF($C1271="","",INT((Boshqaruv!$C$12-$C1271)/365.25))</f>
        <v/>
      </c>
      <c r="K1271" s="14" t="str">
        <f aca="false">IF($J1271="","",IF($J1271&lt;=14,"Ha","Yo'q"))</f>
        <v/>
      </c>
      <c r="L1271" s="13"/>
      <c r="M1271" s="13"/>
      <c r="N1271" s="14" t="str">
        <f aca="false">IF($B1271="","",IF(AND(OR($L1271="",$L1271&lt;=Boshqaruv!$C$12),OR($M1271="",$M1271&gt;Boshqaruv!$C$12)),"Ha",""))</f>
        <v/>
      </c>
      <c r="O1271" s="25"/>
      <c r="P1271" s="25"/>
      <c r="Q1271" s="12"/>
      <c r="R1271" s="13"/>
      <c r="S1271" s="13"/>
      <c r="T1271" s="14" t="str">
        <f aca="false">IF($B1271="","",IF(AND($P1271="Ha",$N1271="Ha",OR($R1271="",$R1271&lt;=Boshqaruv!$C$12),OR($S1271="",$S1271&gt;Boshqaruv!$C$12)),"Ha",""))</f>
        <v/>
      </c>
      <c r="U1271" s="13"/>
      <c r="V1271" s="12"/>
      <c r="W1271" s="14" t="str">
        <f aca="false">IF(OR($B1271="",$C1271=""),"",IF(COUNTIFS($B$5:$B$1804,$B1271,$C$5:$C$1804,$C1271)&gt;1,"Takror",""))</f>
        <v/>
      </c>
    </row>
    <row r="1272" customFormat="false" ht="15" hidden="false" customHeight="false" outlineLevel="0" collapsed="false">
      <c r="A1272" s="8" t="n">
        <v>1268</v>
      </c>
      <c r="B1272" s="12"/>
      <c r="C1272" s="13"/>
      <c r="D1272" s="24"/>
      <c r="E1272" s="25"/>
      <c r="F1272" s="12"/>
      <c r="G1272" s="12"/>
      <c r="H1272" s="25"/>
      <c r="I1272" s="26" t="str">
        <f aca="false">IF(OR($B1272="",$C1272=""),"",$B1272&amp;" ("&amp;DAY($C1272)&amp;"."&amp;MONTH($C1272)&amp;"."&amp;YEAR($C1272)&amp;")")</f>
        <v/>
      </c>
      <c r="J1272" s="14" t="str">
        <f aca="false">IF($C1272="","",INT((Boshqaruv!$C$12-$C1272)/365.25))</f>
        <v/>
      </c>
      <c r="K1272" s="14" t="str">
        <f aca="false">IF($J1272="","",IF($J1272&lt;=14,"Ha","Yo'q"))</f>
        <v/>
      </c>
      <c r="L1272" s="13"/>
      <c r="M1272" s="13"/>
      <c r="N1272" s="14" t="str">
        <f aca="false">IF($B1272="","",IF(AND(OR($L1272="",$L1272&lt;=Boshqaruv!$C$12),OR($M1272="",$M1272&gt;Boshqaruv!$C$12)),"Ha",""))</f>
        <v/>
      </c>
      <c r="O1272" s="25"/>
      <c r="P1272" s="25"/>
      <c r="Q1272" s="12"/>
      <c r="R1272" s="13"/>
      <c r="S1272" s="13"/>
      <c r="T1272" s="14" t="str">
        <f aca="false">IF($B1272="","",IF(AND($P1272="Ha",$N1272="Ha",OR($R1272="",$R1272&lt;=Boshqaruv!$C$12),OR($S1272="",$S1272&gt;Boshqaruv!$C$12)),"Ha",""))</f>
        <v/>
      </c>
      <c r="U1272" s="13"/>
      <c r="V1272" s="12"/>
      <c r="W1272" s="14" t="str">
        <f aca="false">IF(OR($B1272="",$C1272=""),"",IF(COUNTIFS($B$5:$B$1804,$B1272,$C$5:$C$1804,$C1272)&gt;1,"Takror",""))</f>
        <v/>
      </c>
    </row>
    <row r="1273" customFormat="false" ht="15" hidden="false" customHeight="false" outlineLevel="0" collapsed="false">
      <c r="A1273" s="8" t="n">
        <v>1269</v>
      </c>
      <c r="B1273" s="12"/>
      <c r="C1273" s="13"/>
      <c r="D1273" s="24"/>
      <c r="E1273" s="25"/>
      <c r="F1273" s="12"/>
      <c r="G1273" s="12"/>
      <c r="H1273" s="25"/>
      <c r="I1273" s="26" t="str">
        <f aca="false">IF(OR($B1273="",$C1273=""),"",$B1273&amp;" ("&amp;DAY($C1273)&amp;"."&amp;MONTH($C1273)&amp;"."&amp;YEAR($C1273)&amp;")")</f>
        <v/>
      </c>
      <c r="J1273" s="14" t="str">
        <f aca="false">IF($C1273="","",INT((Boshqaruv!$C$12-$C1273)/365.25))</f>
        <v/>
      </c>
      <c r="K1273" s="14" t="str">
        <f aca="false">IF($J1273="","",IF($J1273&lt;=14,"Ha","Yo'q"))</f>
        <v/>
      </c>
      <c r="L1273" s="13"/>
      <c r="M1273" s="13"/>
      <c r="N1273" s="14" t="str">
        <f aca="false">IF($B1273="","",IF(AND(OR($L1273="",$L1273&lt;=Boshqaruv!$C$12),OR($M1273="",$M1273&gt;Boshqaruv!$C$12)),"Ha",""))</f>
        <v/>
      </c>
      <c r="O1273" s="25"/>
      <c r="P1273" s="25"/>
      <c r="Q1273" s="12"/>
      <c r="R1273" s="13"/>
      <c r="S1273" s="13"/>
      <c r="T1273" s="14" t="str">
        <f aca="false">IF($B1273="","",IF(AND($P1273="Ha",$N1273="Ha",OR($R1273="",$R1273&lt;=Boshqaruv!$C$12),OR($S1273="",$S1273&gt;Boshqaruv!$C$12)),"Ha",""))</f>
        <v/>
      </c>
      <c r="U1273" s="13"/>
      <c r="V1273" s="12"/>
      <c r="W1273" s="14" t="str">
        <f aca="false">IF(OR($B1273="",$C1273=""),"",IF(COUNTIFS($B$5:$B$1804,$B1273,$C$5:$C$1804,$C1273)&gt;1,"Takror",""))</f>
        <v/>
      </c>
    </row>
    <row r="1274" customFormat="false" ht="15" hidden="false" customHeight="false" outlineLevel="0" collapsed="false">
      <c r="A1274" s="8" t="n">
        <v>1270</v>
      </c>
      <c r="B1274" s="12"/>
      <c r="C1274" s="13"/>
      <c r="D1274" s="24"/>
      <c r="E1274" s="25"/>
      <c r="F1274" s="12"/>
      <c r="G1274" s="12"/>
      <c r="H1274" s="25"/>
      <c r="I1274" s="26" t="str">
        <f aca="false">IF(OR($B1274="",$C1274=""),"",$B1274&amp;" ("&amp;DAY($C1274)&amp;"."&amp;MONTH($C1274)&amp;"."&amp;YEAR($C1274)&amp;")")</f>
        <v/>
      </c>
      <c r="J1274" s="14" t="str">
        <f aca="false">IF($C1274="","",INT((Boshqaruv!$C$12-$C1274)/365.25))</f>
        <v/>
      </c>
      <c r="K1274" s="14" t="str">
        <f aca="false">IF($J1274="","",IF($J1274&lt;=14,"Ha","Yo'q"))</f>
        <v/>
      </c>
      <c r="L1274" s="13"/>
      <c r="M1274" s="13"/>
      <c r="N1274" s="14" t="str">
        <f aca="false">IF($B1274="","",IF(AND(OR($L1274="",$L1274&lt;=Boshqaruv!$C$12),OR($M1274="",$M1274&gt;Boshqaruv!$C$12)),"Ha",""))</f>
        <v/>
      </c>
      <c r="O1274" s="25"/>
      <c r="P1274" s="25"/>
      <c r="Q1274" s="12"/>
      <c r="R1274" s="13"/>
      <c r="S1274" s="13"/>
      <c r="T1274" s="14" t="str">
        <f aca="false">IF($B1274="","",IF(AND($P1274="Ha",$N1274="Ha",OR($R1274="",$R1274&lt;=Boshqaruv!$C$12),OR($S1274="",$S1274&gt;Boshqaruv!$C$12)),"Ha",""))</f>
        <v/>
      </c>
      <c r="U1274" s="13"/>
      <c r="V1274" s="12"/>
      <c r="W1274" s="14" t="str">
        <f aca="false">IF(OR($B1274="",$C1274=""),"",IF(COUNTIFS($B$5:$B$1804,$B1274,$C$5:$C$1804,$C1274)&gt;1,"Takror",""))</f>
        <v/>
      </c>
    </row>
    <row r="1275" customFormat="false" ht="15" hidden="false" customHeight="false" outlineLevel="0" collapsed="false">
      <c r="A1275" s="8" t="n">
        <v>1271</v>
      </c>
      <c r="B1275" s="12"/>
      <c r="C1275" s="13"/>
      <c r="D1275" s="24"/>
      <c r="E1275" s="25"/>
      <c r="F1275" s="12"/>
      <c r="G1275" s="12"/>
      <c r="H1275" s="25"/>
      <c r="I1275" s="26" t="str">
        <f aca="false">IF(OR($B1275="",$C1275=""),"",$B1275&amp;" ("&amp;DAY($C1275)&amp;"."&amp;MONTH($C1275)&amp;"."&amp;YEAR($C1275)&amp;")")</f>
        <v/>
      </c>
      <c r="J1275" s="14" t="str">
        <f aca="false">IF($C1275="","",INT((Boshqaruv!$C$12-$C1275)/365.25))</f>
        <v/>
      </c>
      <c r="K1275" s="14" t="str">
        <f aca="false">IF($J1275="","",IF($J1275&lt;=14,"Ha","Yo'q"))</f>
        <v/>
      </c>
      <c r="L1275" s="13"/>
      <c r="M1275" s="13"/>
      <c r="N1275" s="14" t="str">
        <f aca="false">IF($B1275="","",IF(AND(OR($L1275="",$L1275&lt;=Boshqaruv!$C$12),OR($M1275="",$M1275&gt;Boshqaruv!$C$12)),"Ha",""))</f>
        <v/>
      </c>
      <c r="O1275" s="25"/>
      <c r="P1275" s="25"/>
      <c r="Q1275" s="12"/>
      <c r="R1275" s="13"/>
      <c r="S1275" s="13"/>
      <c r="T1275" s="14" t="str">
        <f aca="false">IF($B1275="","",IF(AND($P1275="Ha",$N1275="Ha",OR($R1275="",$R1275&lt;=Boshqaruv!$C$12),OR($S1275="",$S1275&gt;Boshqaruv!$C$12)),"Ha",""))</f>
        <v/>
      </c>
      <c r="U1275" s="13"/>
      <c r="V1275" s="12"/>
      <c r="W1275" s="14" t="str">
        <f aca="false">IF(OR($B1275="",$C1275=""),"",IF(COUNTIFS($B$5:$B$1804,$B1275,$C$5:$C$1804,$C1275)&gt;1,"Takror",""))</f>
        <v/>
      </c>
    </row>
    <row r="1276" customFormat="false" ht="15" hidden="false" customHeight="false" outlineLevel="0" collapsed="false">
      <c r="A1276" s="8" t="n">
        <v>1272</v>
      </c>
      <c r="B1276" s="12"/>
      <c r="C1276" s="13"/>
      <c r="D1276" s="24"/>
      <c r="E1276" s="25"/>
      <c r="F1276" s="12"/>
      <c r="G1276" s="12"/>
      <c r="H1276" s="25"/>
      <c r="I1276" s="26" t="str">
        <f aca="false">IF(OR($B1276="",$C1276=""),"",$B1276&amp;" ("&amp;DAY($C1276)&amp;"."&amp;MONTH($C1276)&amp;"."&amp;YEAR($C1276)&amp;")")</f>
        <v/>
      </c>
      <c r="J1276" s="14" t="str">
        <f aca="false">IF($C1276="","",INT((Boshqaruv!$C$12-$C1276)/365.25))</f>
        <v/>
      </c>
      <c r="K1276" s="14" t="str">
        <f aca="false">IF($J1276="","",IF($J1276&lt;=14,"Ha","Yo'q"))</f>
        <v/>
      </c>
      <c r="L1276" s="13"/>
      <c r="M1276" s="13"/>
      <c r="N1276" s="14" t="str">
        <f aca="false">IF($B1276="","",IF(AND(OR($L1276="",$L1276&lt;=Boshqaruv!$C$12),OR($M1276="",$M1276&gt;Boshqaruv!$C$12)),"Ha",""))</f>
        <v/>
      </c>
      <c r="O1276" s="25"/>
      <c r="P1276" s="25"/>
      <c r="Q1276" s="12"/>
      <c r="R1276" s="13"/>
      <c r="S1276" s="13"/>
      <c r="T1276" s="14" t="str">
        <f aca="false">IF($B1276="","",IF(AND($P1276="Ha",$N1276="Ha",OR($R1276="",$R1276&lt;=Boshqaruv!$C$12),OR($S1276="",$S1276&gt;Boshqaruv!$C$12)),"Ha",""))</f>
        <v/>
      </c>
      <c r="U1276" s="13"/>
      <c r="V1276" s="12"/>
      <c r="W1276" s="14" t="str">
        <f aca="false">IF(OR($B1276="",$C1276=""),"",IF(COUNTIFS($B$5:$B$1804,$B1276,$C$5:$C$1804,$C1276)&gt;1,"Takror",""))</f>
        <v/>
      </c>
    </row>
    <row r="1277" customFormat="false" ht="15" hidden="false" customHeight="false" outlineLevel="0" collapsed="false">
      <c r="A1277" s="8" t="n">
        <v>1273</v>
      </c>
      <c r="B1277" s="12"/>
      <c r="C1277" s="13"/>
      <c r="D1277" s="24"/>
      <c r="E1277" s="25"/>
      <c r="F1277" s="12"/>
      <c r="G1277" s="12"/>
      <c r="H1277" s="25"/>
      <c r="I1277" s="26" t="str">
        <f aca="false">IF(OR($B1277="",$C1277=""),"",$B1277&amp;" ("&amp;DAY($C1277)&amp;"."&amp;MONTH($C1277)&amp;"."&amp;YEAR($C1277)&amp;")")</f>
        <v/>
      </c>
      <c r="J1277" s="14" t="str">
        <f aca="false">IF($C1277="","",INT((Boshqaruv!$C$12-$C1277)/365.25))</f>
        <v/>
      </c>
      <c r="K1277" s="14" t="str">
        <f aca="false">IF($J1277="","",IF($J1277&lt;=14,"Ha","Yo'q"))</f>
        <v/>
      </c>
      <c r="L1277" s="13"/>
      <c r="M1277" s="13"/>
      <c r="N1277" s="14" t="str">
        <f aca="false">IF($B1277="","",IF(AND(OR($L1277="",$L1277&lt;=Boshqaruv!$C$12),OR($M1277="",$M1277&gt;Boshqaruv!$C$12)),"Ha",""))</f>
        <v/>
      </c>
      <c r="O1277" s="25"/>
      <c r="P1277" s="25"/>
      <c r="Q1277" s="12"/>
      <c r="R1277" s="13"/>
      <c r="S1277" s="13"/>
      <c r="T1277" s="14" t="str">
        <f aca="false">IF($B1277="","",IF(AND($P1277="Ha",$N1277="Ha",OR($R1277="",$R1277&lt;=Boshqaruv!$C$12),OR($S1277="",$S1277&gt;Boshqaruv!$C$12)),"Ha",""))</f>
        <v/>
      </c>
      <c r="U1277" s="13"/>
      <c r="V1277" s="12"/>
      <c r="W1277" s="14" t="str">
        <f aca="false">IF(OR($B1277="",$C1277=""),"",IF(COUNTIFS($B$5:$B$1804,$B1277,$C$5:$C$1804,$C1277)&gt;1,"Takror",""))</f>
        <v/>
      </c>
    </row>
    <row r="1278" customFormat="false" ht="15" hidden="false" customHeight="false" outlineLevel="0" collapsed="false">
      <c r="A1278" s="8" t="n">
        <v>1274</v>
      </c>
      <c r="B1278" s="12"/>
      <c r="C1278" s="13"/>
      <c r="D1278" s="24"/>
      <c r="E1278" s="25"/>
      <c r="F1278" s="12"/>
      <c r="G1278" s="12"/>
      <c r="H1278" s="25"/>
      <c r="I1278" s="26" t="str">
        <f aca="false">IF(OR($B1278="",$C1278=""),"",$B1278&amp;" ("&amp;DAY($C1278)&amp;"."&amp;MONTH($C1278)&amp;"."&amp;YEAR($C1278)&amp;")")</f>
        <v/>
      </c>
      <c r="J1278" s="14" t="str">
        <f aca="false">IF($C1278="","",INT((Boshqaruv!$C$12-$C1278)/365.25))</f>
        <v/>
      </c>
      <c r="K1278" s="14" t="str">
        <f aca="false">IF($J1278="","",IF($J1278&lt;=14,"Ha","Yo'q"))</f>
        <v/>
      </c>
      <c r="L1278" s="13"/>
      <c r="M1278" s="13"/>
      <c r="N1278" s="14" t="str">
        <f aca="false">IF($B1278="","",IF(AND(OR($L1278="",$L1278&lt;=Boshqaruv!$C$12),OR($M1278="",$M1278&gt;Boshqaruv!$C$12)),"Ha",""))</f>
        <v/>
      </c>
      <c r="O1278" s="25"/>
      <c r="P1278" s="25"/>
      <c r="Q1278" s="12"/>
      <c r="R1278" s="13"/>
      <c r="S1278" s="13"/>
      <c r="T1278" s="14" t="str">
        <f aca="false">IF($B1278="","",IF(AND($P1278="Ha",$N1278="Ha",OR($R1278="",$R1278&lt;=Boshqaruv!$C$12),OR($S1278="",$S1278&gt;Boshqaruv!$C$12)),"Ha",""))</f>
        <v/>
      </c>
      <c r="U1278" s="13"/>
      <c r="V1278" s="12"/>
      <c r="W1278" s="14" t="str">
        <f aca="false">IF(OR($B1278="",$C1278=""),"",IF(COUNTIFS($B$5:$B$1804,$B1278,$C$5:$C$1804,$C1278)&gt;1,"Takror",""))</f>
        <v/>
      </c>
    </row>
    <row r="1279" customFormat="false" ht="15" hidden="false" customHeight="false" outlineLevel="0" collapsed="false">
      <c r="A1279" s="8" t="n">
        <v>1275</v>
      </c>
      <c r="B1279" s="12"/>
      <c r="C1279" s="13"/>
      <c r="D1279" s="24"/>
      <c r="E1279" s="25"/>
      <c r="F1279" s="12"/>
      <c r="G1279" s="12"/>
      <c r="H1279" s="25"/>
      <c r="I1279" s="26" t="str">
        <f aca="false">IF(OR($B1279="",$C1279=""),"",$B1279&amp;" ("&amp;DAY($C1279)&amp;"."&amp;MONTH($C1279)&amp;"."&amp;YEAR($C1279)&amp;")")</f>
        <v/>
      </c>
      <c r="J1279" s="14" t="str">
        <f aca="false">IF($C1279="","",INT((Boshqaruv!$C$12-$C1279)/365.25))</f>
        <v/>
      </c>
      <c r="K1279" s="14" t="str">
        <f aca="false">IF($J1279="","",IF($J1279&lt;=14,"Ha","Yo'q"))</f>
        <v/>
      </c>
      <c r="L1279" s="13"/>
      <c r="M1279" s="13"/>
      <c r="N1279" s="14" t="str">
        <f aca="false">IF($B1279="","",IF(AND(OR($L1279="",$L1279&lt;=Boshqaruv!$C$12),OR($M1279="",$M1279&gt;Boshqaruv!$C$12)),"Ha",""))</f>
        <v/>
      </c>
      <c r="O1279" s="25"/>
      <c r="P1279" s="25"/>
      <c r="Q1279" s="12"/>
      <c r="R1279" s="13"/>
      <c r="S1279" s="13"/>
      <c r="T1279" s="14" t="str">
        <f aca="false">IF($B1279="","",IF(AND($P1279="Ha",$N1279="Ha",OR($R1279="",$R1279&lt;=Boshqaruv!$C$12),OR($S1279="",$S1279&gt;Boshqaruv!$C$12)),"Ha",""))</f>
        <v/>
      </c>
      <c r="U1279" s="13"/>
      <c r="V1279" s="12"/>
      <c r="W1279" s="14" t="str">
        <f aca="false">IF(OR($B1279="",$C1279=""),"",IF(COUNTIFS($B$5:$B$1804,$B1279,$C$5:$C$1804,$C1279)&gt;1,"Takror",""))</f>
        <v/>
      </c>
    </row>
    <row r="1280" customFormat="false" ht="15" hidden="false" customHeight="false" outlineLevel="0" collapsed="false">
      <c r="A1280" s="8" t="n">
        <v>1276</v>
      </c>
      <c r="B1280" s="12"/>
      <c r="C1280" s="13"/>
      <c r="D1280" s="24"/>
      <c r="E1280" s="25"/>
      <c r="F1280" s="12"/>
      <c r="G1280" s="12"/>
      <c r="H1280" s="25"/>
      <c r="I1280" s="26" t="str">
        <f aca="false">IF(OR($B1280="",$C1280=""),"",$B1280&amp;" ("&amp;DAY($C1280)&amp;"."&amp;MONTH($C1280)&amp;"."&amp;YEAR($C1280)&amp;")")</f>
        <v/>
      </c>
      <c r="J1280" s="14" t="str">
        <f aca="false">IF($C1280="","",INT((Boshqaruv!$C$12-$C1280)/365.25))</f>
        <v/>
      </c>
      <c r="K1280" s="14" t="str">
        <f aca="false">IF($J1280="","",IF($J1280&lt;=14,"Ha","Yo'q"))</f>
        <v/>
      </c>
      <c r="L1280" s="13"/>
      <c r="M1280" s="13"/>
      <c r="N1280" s="14" t="str">
        <f aca="false">IF($B1280="","",IF(AND(OR($L1280="",$L1280&lt;=Boshqaruv!$C$12),OR($M1280="",$M1280&gt;Boshqaruv!$C$12)),"Ha",""))</f>
        <v/>
      </c>
      <c r="O1280" s="25"/>
      <c r="P1280" s="25"/>
      <c r="Q1280" s="12"/>
      <c r="R1280" s="13"/>
      <c r="S1280" s="13"/>
      <c r="T1280" s="14" t="str">
        <f aca="false">IF($B1280="","",IF(AND($P1280="Ha",$N1280="Ha",OR($R1280="",$R1280&lt;=Boshqaruv!$C$12),OR($S1280="",$S1280&gt;Boshqaruv!$C$12)),"Ha",""))</f>
        <v/>
      </c>
      <c r="U1280" s="13"/>
      <c r="V1280" s="12"/>
      <c r="W1280" s="14" t="str">
        <f aca="false">IF(OR($B1280="",$C1280=""),"",IF(COUNTIFS($B$5:$B$1804,$B1280,$C$5:$C$1804,$C1280)&gt;1,"Takror",""))</f>
        <v/>
      </c>
    </row>
    <row r="1281" customFormat="false" ht="15" hidden="false" customHeight="false" outlineLevel="0" collapsed="false">
      <c r="A1281" s="8" t="n">
        <v>1277</v>
      </c>
      <c r="B1281" s="12"/>
      <c r="C1281" s="13"/>
      <c r="D1281" s="24"/>
      <c r="E1281" s="25"/>
      <c r="F1281" s="12"/>
      <c r="G1281" s="12"/>
      <c r="H1281" s="25"/>
      <c r="I1281" s="26" t="str">
        <f aca="false">IF(OR($B1281="",$C1281=""),"",$B1281&amp;" ("&amp;DAY($C1281)&amp;"."&amp;MONTH($C1281)&amp;"."&amp;YEAR($C1281)&amp;")")</f>
        <v/>
      </c>
      <c r="J1281" s="14" t="str">
        <f aca="false">IF($C1281="","",INT((Boshqaruv!$C$12-$C1281)/365.25))</f>
        <v/>
      </c>
      <c r="K1281" s="14" t="str">
        <f aca="false">IF($J1281="","",IF($J1281&lt;=14,"Ha","Yo'q"))</f>
        <v/>
      </c>
      <c r="L1281" s="13"/>
      <c r="M1281" s="13"/>
      <c r="N1281" s="14" t="str">
        <f aca="false">IF($B1281="","",IF(AND(OR($L1281="",$L1281&lt;=Boshqaruv!$C$12),OR($M1281="",$M1281&gt;Boshqaruv!$C$12)),"Ha",""))</f>
        <v/>
      </c>
      <c r="O1281" s="25"/>
      <c r="P1281" s="25"/>
      <c r="Q1281" s="12"/>
      <c r="R1281" s="13"/>
      <c r="S1281" s="13"/>
      <c r="T1281" s="14" t="str">
        <f aca="false">IF($B1281="","",IF(AND($P1281="Ha",$N1281="Ha",OR($R1281="",$R1281&lt;=Boshqaruv!$C$12),OR($S1281="",$S1281&gt;Boshqaruv!$C$12)),"Ha",""))</f>
        <v/>
      </c>
      <c r="U1281" s="13"/>
      <c r="V1281" s="12"/>
      <c r="W1281" s="14" t="str">
        <f aca="false">IF(OR($B1281="",$C1281=""),"",IF(COUNTIFS($B$5:$B$1804,$B1281,$C$5:$C$1804,$C1281)&gt;1,"Takror",""))</f>
        <v/>
      </c>
    </row>
    <row r="1282" customFormat="false" ht="15" hidden="false" customHeight="false" outlineLevel="0" collapsed="false">
      <c r="A1282" s="8" t="n">
        <v>1278</v>
      </c>
      <c r="B1282" s="12"/>
      <c r="C1282" s="13"/>
      <c r="D1282" s="24"/>
      <c r="E1282" s="25"/>
      <c r="F1282" s="12"/>
      <c r="G1282" s="12"/>
      <c r="H1282" s="25"/>
      <c r="I1282" s="26" t="str">
        <f aca="false">IF(OR($B1282="",$C1282=""),"",$B1282&amp;" ("&amp;DAY($C1282)&amp;"."&amp;MONTH($C1282)&amp;"."&amp;YEAR($C1282)&amp;")")</f>
        <v/>
      </c>
      <c r="J1282" s="14" t="str">
        <f aca="false">IF($C1282="","",INT((Boshqaruv!$C$12-$C1282)/365.25))</f>
        <v/>
      </c>
      <c r="K1282" s="14" t="str">
        <f aca="false">IF($J1282="","",IF($J1282&lt;=14,"Ha","Yo'q"))</f>
        <v/>
      </c>
      <c r="L1282" s="13"/>
      <c r="M1282" s="13"/>
      <c r="N1282" s="14" t="str">
        <f aca="false">IF($B1282="","",IF(AND(OR($L1282="",$L1282&lt;=Boshqaruv!$C$12),OR($M1282="",$M1282&gt;Boshqaruv!$C$12)),"Ha",""))</f>
        <v/>
      </c>
      <c r="O1282" s="25"/>
      <c r="P1282" s="25"/>
      <c r="Q1282" s="12"/>
      <c r="R1282" s="13"/>
      <c r="S1282" s="13"/>
      <c r="T1282" s="14" t="str">
        <f aca="false">IF($B1282="","",IF(AND($P1282="Ha",$N1282="Ha",OR($R1282="",$R1282&lt;=Boshqaruv!$C$12),OR($S1282="",$S1282&gt;Boshqaruv!$C$12)),"Ha",""))</f>
        <v/>
      </c>
      <c r="U1282" s="13"/>
      <c r="V1282" s="12"/>
      <c r="W1282" s="14" t="str">
        <f aca="false">IF(OR($B1282="",$C1282=""),"",IF(COUNTIFS($B$5:$B$1804,$B1282,$C$5:$C$1804,$C1282)&gt;1,"Takror",""))</f>
        <v/>
      </c>
    </row>
    <row r="1283" customFormat="false" ht="15" hidden="false" customHeight="false" outlineLevel="0" collapsed="false">
      <c r="A1283" s="8" t="n">
        <v>1279</v>
      </c>
      <c r="B1283" s="12"/>
      <c r="C1283" s="13"/>
      <c r="D1283" s="24"/>
      <c r="E1283" s="25"/>
      <c r="F1283" s="12"/>
      <c r="G1283" s="12"/>
      <c r="H1283" s="25"/>
      <c r="I1283" s="26" t="str">
        <f aca="false">IF(OR($B1283="",$C1283=""),"",$B1283&amp;" ("&amp;DAY($C1283)&amp;"."&amp;MONTH($C1283)&amp;"."&amp;YEAR($C1283)&amp;")")</f>
        <v/>
      </c>
      <c r="J1283" s="14" t="str">
        <f aca="false">IF($C1283="","",INT((Boshqaruv!$C$12-$C1283)/365.25))</f>
        <v/>
      </c>
      <c r="K1283" s="14" t="str">
        <f aca="false">IF($J1283="","",IF($J1283&lt;=14,"Ha","Yo'q"))</f>
        <v/>
      </c>
      <c r="L1283" s="13"/>
      <c r="M1283" s="13"/>
      <c r="N1283" s="14" t="str">
        <f aca="false">IF($B1283="","",IF(AND(OR($L1283="",$L1283&lt;=Boshqaruv!$C$12),OR($M1283="",$M1283&gt;Boshqaruv!$C$12)),"Ha",""))</f>
        <v/>
      </c>
      <c r="O1283" s="25"/>
      <c r="P1283" s="25"/>
      <c r="Q1283" s="12"/>
      <c r="R1283" s="13"/>
      <c r="S1283" s="13"/>
      <c r="T1283" s="14" t="str">
        <f aca="false">IF($B1283="","",IF(AND($P1283="Ha",$N1283="Ha",OR($R1283="",$R1283&lt;=Boshqaruv!$C$12),OR($S1283="",$S1283&gt;Boshqaruv!$C$12)),"Ha",""))</f>
        <v/>
      </c>
      <c r="U1283" s="13"/>
      <c r="V1283" s="12"/>
      <c r="W1283" s="14" t="str">
        <f aca="false">IF(OR($B1283="",$C1283=""),"",IF(COUNTIFS($B$5:$B$1804,$B1283,$C$5:$C$1804,$C1283)&gt;1,"Takror",""))</f>
        <v/>
      </c>
    </row>
    <row r="1284" customFormat="false" ht="15" hidden="false" customHeight="false" outlineLevel="0" collapsed="false">
      <c r="A1284" s="8" t="n">
        <v>1280</v>
      </c>
      <c r="B1284" s="12"/>
      <c r="C1284" s="13"/>
      <c r="D1284" s="24"/>
      <c r="E1284" s="25"/>
      <c r="F1284" s="12"/>
      <c r="G1284" s="12"/>
      <c r="H1284" s="25"/>
      <c r="I1284" s="26" t="str">
        <f aca="false">IF(OR($B1284="",$C1284=""),"",$B1284&amp;" ("&amp;DAY($C1284)&amp;"."&amp;MONTH($C1284)&amp;"."&amp;YEAR($C1284)&amp;")")</f>
        <v/>
      </c>
      <c r="J1284" s="14" t="str">
        <f aca="false">IF($C1284="","",INT((Boshqaruv!$C$12-$C1284)/365.25))</f>
        <v/>
      </c>
      <c r="K1284" s="14" t="str">
        <f aca="false">IF($J1284="","",IF($J1284&lt;=14,"Ha","Yo'q"))</f>
        <v/>
      </c>
      <c r="L1284" s="13"/>
      <c r="M1284" s="13"/>
      <c r="N1284" s="14" t="str">
        <f aca="false">IF($B1284="","",IF(AND(OR($L1284="",$L1284&lt;=Boshqaruv!$C$12),OR($M1284="",$M1284&gt;Boshqaruv!$C$12)),"Ha",""))</f>
        <v/>
      </c>
      <c r="O1284" s="25"/>
      <c r="P1284" s="25"/>
      <c r="Q1284" s="12"/>
      <c r="R1284" s="13"/>
      <c r="S1284" s="13"/>
      <c r="T1284" s="14" t="str">
        <f aca="false">IF($B1284="","",IF(AND($P1284="Ha",$N1284="Ha",OR($R1284="",$R1284&lt;=Boshqaruv!$C$12),OR($S1284="",$S1284&gt;Boshqaruv!$C$12)),"Ha",""))</f>
        <v/>
      </c>
      <c r="U1284" s="13"/>
      <c r="V1284" s="12"/>
      <c r="W1284" s="14" t="str">
        <f aca="false">IF(OR($B1284="",$C1284=""),"",IF(COUNTIFS($B$5:$B$1804,$B1284,$C$5:$C$1804,$C1284)&gt;1,"Takror",""))</f>
        <v/>
      </c>
    </row>
    <row r="1285" customFormat="false" ht="15" hidden="false" customHeight="false" outlineLevel="0" collapsed="false">
      <c r="A1285" s="8" t="n">
        <v>1281</v>
      </c>
      <c r="B1285" s="12"/>
      <c r="C1285" s="13"/>
      <c r="D1285" s="24"/>
      <c r="E1285" s="25"/>
      <c r="F1285" s="12"/>
      <c r="G1285" s="12"/>
      <c r="H1285" s="25"/>
      <c r="I1285" s="26" t="str">
        <f aca="false">IF(OR($B1285="",$C1285=""),"",$B1285&amp;" ("&amp;DAY($C1285)&amp;"."&amp;MONTH($C1285)&amp;"."&amp;YEAR($C1285)&amp;")")</f>
        <v/>
      </c>
      <c r="J1285" s="14" t="str">
        <f aca="false">IF($C1285="","",INT((Boshqaruv!$C$12-$C1285)/365.25))</f>
        <v/>
      </c>
      <c r="K1285" s="14" t="str">
        <f aca="false">IF($J1285="","",IF($J1285&lt;=14,"Ha","Yo'q"))</f>
        <v/>
      </c>
      <c r="L1285" s="13"/>
      <c r="M1285" s="13"/>
      <c r="N1285" s="14" t="str">
        <f aca="false">IF($B1285="","",IF(AND(OR($L1285="",$L1285&lt;=Boshqaruv!$C$12),OR($M1285="",$M1285&gt;Boshqaruv!$C$12)),"Ha",""))</f>
        <v/>
      </c>
      <c r="O1285" s="25"/>
      <c r="P1285" s="25"/>
      <c r="Q1285" s="12"/>
      <c r="R1285" s="13"/>
      <c r="S1285" s="13"/>
      <c r="T1285" s="14" t="str">
        <f aca="false">IF($B1285="","",IF(AND($P1285="Ha",$N1285="Ha",OR($R1285="",$R1285&lt;=Boshqaruv!$C$12),OR($S1285="",$S1285&gt;Boshqaruv!$C$12)),"Ha",""))</f>
        <v/>
      </c>
      <c r="U1285" s="13"/>
      <c r="V1285" s="12"/>
      <c r="W1285" s="14" t="str">
        <f aca="false">IF(OR($B1285="",$C1285=""),"",IF(COUNTIFS($B$5:$B$1804,$B1285,$C$5:$C$1804,$C1285)&gt;1,"Takror",""))</f>
        <v/>
      </c>
    </row>
    <row r="1286" customFormat="false" ht="15" hidden="false" customHeight="false" outlineLevel="0" collapsed="false">
      <c r="A1286" s="8" t="n">
        <v>1282</v>
      </c>
      <c r="B1286" s="12"/>
      <c r="C1286" s="13"/>
      <c r="D1286" s="24"/>
      <c r="E1286" s="25"/>
      <c r="F1286" s="12"/>
      <c r="G1286" s="12"/>
      <c r="H1286" s="25"/>
      <c r="I1286" s="26" t="str">
        <f aca="false">IF(OR($B1286="",$C1286=""),"",$B1286&amp;" ("&amp;DAY($C1286)&amp;"."&amp;MONTH($C1286)&amp;"."&amp;YEAR($C1286)&amp;")")</f>
        <v/>
      </c>
      <c r="J1286" s="14" t="str">
        <f aca="false">IF($C1286="","",INT((Boshqaruv!$C$12-$C1286)/365.25))</f>
        <v/>
      </c>
      <c r="K1286" s="14" t="str">
        <f aca="false">IF($J1286="","",IF($J1286&lt;=14,"Ha","Yo'q"))</f>
        <v/>
      </c>
      <c r="L1286" s="13"/>
      <c r="M1286" s="13"/>
      <c r="N1286" s="14" t="str">
        <f aca="false">IF($B1286="","",IF(AND(OR($L1286="",$L1286&lt;=Boshqaruv!$C$12),OR($M1286="",$M1286&gt;Boshqaruv!$C$12)),"Ha",""))</f>
        <v/>
      </c>
      <c r="O1286" s="25"/>
      <c r="P1286" s="25"/>
      <c r="Q1286" s="12"/>
      <c r="R1286" s="13"/>
      <c r="S1286" s="13"/>
      <c r="T1286" s="14" t="str">
        <f aca="false">IF($B1286="","",IF(AND($P1286="Ha",$N1286="Ha",OR($R1286="",$R1286&lt;=Boshqaruv!$C$12),OR($S1286="",$S1286&gt;Boshqaruv!$C$12)),"Ha",""))</f>
        <v/>
      </c>
      <c r="U1286" s="13"/>
      <c r="V1286" s="12"/>
      <c r="W1286" s="14" t="str">
        <f aca="false">IF(OR($B1286="",$C1286=""),"",IF(COUNTIFS($B$5:$B$1804,$B1286,$C$5:$C$1804,$C1286)&gt;1,"Takror",""))</f>
        <v/>
      </c>
    </row>
    <row r="1287" customFormat="false" ht="15" hidden="false" customHeight="false" outlineLevel="0" collapsed="false">
      <c r="A1287" s="8" t="n">
        <v>1283</v>
      </c>
      <c r="B1287" s="12"/>
      <c r="C1287" s="13"/>
      <c r="D1287" s="24"/>
      <c r="E1287" s="25"/>
      <c r="F1287" s="12"/>
      <c r="G1287" s="12"/>
      <c r="H1287" s="25"/>
      <c r="I1287" s="26" t="str">
        <f aca="false">IF(OR($B1287="",$C1287=""),"",$B1287&amp;" ("&amp;DAY($C1287)&amp;"."&amp;MONTH($C1287)&amp;"."&amp;YEAR($C1287)&amp;")")</f>
        <v/>
      </c>
      <c r="J1287" s="14" t="str">
        <f aca="false">IF($C1287="","",INT((Boshqaruv!$C$12-$C1287)/365.25))</f>
        <v/>
      </c>
      <c r="K1287" s="14" t="str">
        <f aca="false">IF($J1287="","",IF($J1287&lt;=14,"Ha","Yo'q"))</f>
        <v/>
      </c>
      <c r="L1287" s="13"/>
      <c r="M1287" s="13"/>
      <c r="N1287" s="14" t="str">
        <f aca="false">IF($B1287="","",IF(AND(OR($L1287="",$L1287&lt;=Boshqaruv!$C$12),OR($M1287="",$M1287&gt;Boshqaruv!$C$12)),"Ha",""))</f>
        <v/>
      </c>
      <c r="O1287" s="25"/>
      <c r="P1287" s="25"/>
      <c r="Q1287" s="12"/>
      <c r="R1287" s="13"/>
      <c r="S1287" s="13"/>
      <c r="T1287" s="14" t="str">
        <f aca="false">IF($B1287="","",IF(AND($P1287="Ha",$N1287="Ha",OR($R1287="",$R1287&lt;=Boshqaruv!$C$12),OR($S1287="",$S1287&gt;Boshqaruv!$C$12)),"Ha",""))</f>
        <v/>
      </c>
      <c r="U1287" s="13"/>
      <c r="V1287" s="12"/>
      <c r="W1287" s="14" t="str">
        <f aca="false">IF(OR($B1287="",$C1287=""),"",IF(COUNTIFS($B$5:$B$1804,$B1287,$C$5:$C$1804,$C1287)&gt;1,"Takror",""))</f>
        <v/>
      </c>
    </row>
    <row r="1288" customFormat="false" ht="15" hidden="false" customHeight="false" outlineLevel="0" collapsed="false">
      <c r="A1288" s="8" t="n">
        <v>1284</v>
      </c>
      <c r="B1288" s="12"/>
      <c r="C1288" s="13"/>
      <c r="D1288" s="24"/>
      <c r="E1288" s="25"/>
      <c r="F1288" s="12"/>
      <c r="G1288" s="12"/>
      <c r="H1288" s="25"/>
      <c r="I1288" s="26" t="str">
        <f aca="false">IF(OR($B1288="",$C1288=""),"",$B1288&amp;" ("&amp;DAY($C1288)&amp;"."&amp;MONTH($C1288)&amp;"."&amp;YEAR($C1288)&amp;")")</f>
        <v/>
      </c>
      <c r="J1288" s="14" t="str">
        <f aca="false">IF($C1288="","",INT((Boshqaruv!$C$12-$C1288)/365.25))</f>
        <v/>
      </c>
      <c r="K1288" s="14" t="str">
        <f aca="false">IF($J1288="","",IF($J1288&lt;=14,"Ha","Yo'q"))</f>
        <v/>
      </c>
      <c r="L1288" s="13"/>
      <c r="M1288" s="13"/>
      <c r="N1288" s="14" t="str">
        <f aca="false">IF($B1288="","",IF(AND(OR($L1288="",$L1288&lt;=Boshqaruv!$C$12),OR($M1288="",$M1288&gt;Boshqaruv!$C$12)),"Ha",""))</f>
        <v/>
      </c>
      <c r="O1288" s="25"/>
      <c r="P1288" s="25"/>
      <c r="Q1288" s="12"/>
      <c r="R1288" s="13"/>
      <c r="S1288" s="13"/>
      <c r="T1288" s="14" t="str">
        <f aca="false">IF($B1288="","",IF(AND($P1288="Ha",$N1288="Ha",OR($R1288="",$R1288&lt;=Boshqaruv!$C$12),OR($S1288="",$S1288&gt;Boshqaruv!$C$12)),"Ha",""))</f>
        <v/>
      </c>
      <c r="U1288" s="13"/>
      <c r="V1288" s="12"/>
      <c r="W1288" s="14" t="str">
        <f aca="false">IF(OR($B1288="",$C1288=""),"",IF(COUNTIFS($B$5:$B$1804,$B1288,$C$5:$C$1804,$C1288)&gt;1,"Takror",""))</f>
        <v/>
      </c>
    </row>
    <row r="1289" customFormat="false" ht="15" hidden="false" customHeight="false" outlineLevel="0" collapsed="false">
      <c r="A1289" s="8" t="n">
        <v>1285</v>
      </c>
      <c r="B1289" s="12"/>
      <c r="C1289" s="13"/>
      <c r="D1289" s="24"/>
      <c r="E1289" s="25"/>
      <c r="F1289" s="12"/>
      <c r="G1289" s="12"/>
      <c r="H1289" s="25"/>
      <c r="I1289" s="26" t="str">
        <f aca="false">IF(OR($B1289="",$C1289=""),"",$B1289&amp;" ("&amp;DAY($C1289)&amp;"."&amp;MONTH($C1289)&amp;"."&amp;YEAR($C1289)&amp;")")</f>
        <v/>
      </c>
      <c r="J1289" s="14" t="str">
        <f aca="false">IF($C1289="","",INT((Boshqaruv!$C$12-$C1289)/365.25))</f>
        <v/>
      </c>
      <c r="K1289" s="14" t="str">
        <f aca="false">IF($J1289="","",IF($J1289&lt;=14,"Ha","Yo'q"))</f>
        <v/>
      </c>
      <c r="L1289" s="13"/>
      <c r="M1289" s="13"/>
      <c r="N1289" s="14" t="str">
        <f aca="false">IF($B1289="","",IF(AND(OR($L1289="",$L1289&lt;=Boshqaruv!$C$12),OR($M1289="",$M1289&gt;Boshqaruv!$C$12)),"Ha",""))</f>
        <v/>
      </c>
      <c r="O1289" s="25"/>
      <c r="P1289" s="25"/>
      <c r="Q1289" s="12"/>
      <c r="R1289" s="13"/>
      <c r="S1289" s="13"/>
      <c r="T1289" s="14" t="str">
        <f aca="false">IF($B1289="","",IF(AND($P1289="Ha",$N1289="Ha",OR($R1289="",$R1289&lt;=Boshqaruv!$C$12),OR($S1289="",$S1289&gt;Boshqaruv!$C$12)),"Ha",""))</f>
        <v/>
      </c>
      <c r="U1289" s="13"/>
      <c r="V1289" s="12"/>
      <c r="W1289" s="14" t="str">
        <f aca="false">IF(OR($B1289="",$C1289=""),"",IF(COUNTIFS($B$5:$B$1804,$B1289,$C$5:$C$1804,$C1289)&gt;1,"Takror",""))</f>
        <v/>
      </c>
    </row>
    <row r="1290" customFormat="false" ht="15" hidden="false" customHeight="false" outlineLevel="0" collapsed="false">
      <c r="A1290" s="8" t="n">
        <v>1286</v>
      </c>
      <c r="B1290" s="12"/>
      <c r="C1290" s="13"/>
      <c r="D1290" s="24"/>
      <c r="E1290" s="25"/>
      <c r="F1290" s="12"/>
      <c r="G1290" s="12"/>
      <c r="H1290" s="25"/>
      <c r="I1290" s="26" t="str">
        <f aca="false">IF(OR($B1290="",$C1290=""),"",$B1290&amp;" ("&amp;DAY($C1290)&amp;"."&amp;MONTH($C1290)&amp;"."&amp;YEAR($C1290)&amp;")")</f>
        <v/>
      </c>
      <c r="J1290" s="14" t="str">
        <f aca="false">IF($C1290="","",INT((Boshqaruv!$C$12-$C1290)/365.25))</f>
        <v/>
      </c>
      <c r="K1290" s="14" t="str">
        <f aca="false">IF($J1290="","",IF($J1290&lt;=14,"Ha","Yo'q"))</f>
        <v/>
      </c>
      <c r="L1290" s="13"/>
      <c r="M1290" s="13"/>
      <c r="N1290" s="14" t="str">
        <f aca="false">IF($B1290="","",IF(AND(OR($L1290="",$L1290&lt;=Boshqaruv!$C$12),OR($M1290="",$M1290&gt;Boshqaruv!$C$12)),"Ha",""))</f>
        <v/>
      </c>
      <c r="O1290" s="25"/>
      <c r="P1290" s="25"/>
      <c r="Q1290" s="12"/>
      <c r="R1290" s="13"/>
      <c r="S1290" s="13"/>
      <c r="T1290" s="14" t="str">
        <f aca="false">IF($B1290="","",IF(AND($P1290="Ha",$N1290="Ha",OR($R1290="",$R1290&lt;=Boshqaruv!$C$12),OR($S1290="",$S1290&gt;Boshqaruv!$C$12)),"Ha",""))</f>
        <v/>
      </c>
      <c r="U1290" s="13"/>
      <c r="V1290" s="12"/>
      <c r="W1290" s="14" t="str">
        <f aca="false">IF(OR($B1290="",$C1290=""),"",IF(COUNTIFS($B$5:$B$1804,$B1290,$C$5:$C$1804,$C1290)&gt;1,"Takror",""))</f>
        <v/>
      </c>
    </row>
    <row r="1291" customFormat="false" ht="15" hidden="false" customHeight="false" outlineLevel="0" collapsed="false">
      <c r="A1291" s="8" t="n">
        <v>1287</v>
      </c>
      <c r="B1291" s="12"/>
      <c r="C1291" s="13"/>
      <c r="D1291" s="24"/>
      <c r="E1291" s="25"/>
      <c r="F1291" s="12"/>
      <c r="G1291" s="12"/>
      <c r="H1291" s="25"/>
      <c r="I1291" s="26" t="str">
        <f aca="false">IF(OR($B1291="",$C1291=""),"",$B1291&amp;" ("&amp;DAY($C1291)&amp;"."&amp;MONTH($C1291)&amp;"."&amp;YEAR($C1291)&amp;")")</f>
        <v/>
      </c>
      <c r="J1291" s="14" t="str">
        <f aca="false">IF($C1291="","",INT((Boshqaruv!$C$12-$C1291)/365.25))</f>
        <v/>
      </c>
      <c r="K1291" s="14" t="str">
        <f aca="false">IF($J1291="","",IF($J1291&lt;=14,"Ha","Yo'q"))</f>
        <v/>
      </c>
      <c r="L1291" s="13"/>
      <c r="M1291" s="13"/>
      <c r="N1291" s="14" t="str">
        <f aca="false">IF($B1291="","",IF(AND(OR($L1291="",$L1291&lt;=Boshqaruv!$C$12),OR($M1291="",$M1291&gt;Boshqaruv!$C$12)),"Ha",""))</f>
        <v/>
      </c>
      <c r="O1291" s="25"/>
      <c r="P1291" s="25"/>
      <c r="Q1291" s="12"/>
      <c r="R1291" s="13"/>
      <c r="S1291" s="13"/>
      <c r="T1291" s="14" t="str">
        <f aca="false">IF($B1291="","",IF(AND($P1291="Ha",$N1291="Ha",OR($R1291="",$R1291&lt;=Boshqaruv!$C$12),OR($S1291="",$S1291&gt;Boshqaruv!$C$12)),"Ha",""))</f>
        <v/>
      </c>
      <c r="U1291" s="13"/>
      <c r="V1291" s="12"/>
      <c r="W1291" s="14" t="str">
        <f aca="false">IF(OR($B1291="",$C1291=""),"",IF(COUNTIFS($B$5:$B$1804,$B1291,$C$5:$C$1804,$C1291)&gt;1,"Takror",""))</f>
        <v/>
      </c>
    </row>
    <row r="1292" customFormat="false" ht="15" hidden="false" customHeight="false" outlineLevel="0" collapsed="false">
      <c r="A1292" s="8" t="n">
        <v>1288</v>
      </c>
      <c r="B1292" s="12"/>
      <c r="C1292" s="13"/>
      <c r="D1292" s="24"/>
      <c r="E1292" s="25"/>
      <c r="F1292" s="12"/>
      <c r="G1292" s="12"/>
      <c r="H1292" s="25"/>
      <c r="I1292" s="26" t="str">
        <f aca="false">IF(OR($B1292="",$C1292=""),"",$B1292&amp;" ("&amp;DAY($C1292)&amp;"."&amp;MONTH($C1292)&amp;"."&amp;YEAR($C1292)&amp;")")</f>
        <v/>
      </c>
      <c r="J1292" s="14" t="str">
        <f aca="false">IF($C1292="","",INT((Boshqaruv!$C$12-$C1292)/365.25))</f>
        <v/>
      </c>
      <c r="K1292" s="14" t="str">
        <f aca="false">IF($J1292="","",IF($J1292&lt;=14,"Ha","Yo'q"))</f>
        <v/>
      </c>
      <c r="L1292" s="13"/>
      <c r="M1292" s="13"/>
      <c r="N1292" s="14" t="str">
        <f aca="false">IF($B1292="","",IF(AND(OR($L1292="",$L1292&lt;=Boshqaruv!$C$12),OR($M1292="",$M1292&gt;Boshqaruv!$C$12)),"Ha",""))</f>
        <v/>
      </c>
      <c r="O1292" s="25"/>
      <c r="P1292" s="25"/>
      <c r="Q1292" s="12"/>
      <c r="R1292" s="13"/>
      <c r="S1292" s="13"/>
      <c r="T1292" s="14" t="str">
        <f aca="false">IF($B1292="","",IF(AND($P1292="Ha",$N1292="Ha",OR($R1292="",$R1292&lt;=Boshqaruv!$C$12),OR($S1292="",$S1292&gt;Boshqaruv!$C$12)),"Ha",""))</f>
        <v/>
      </c>
      <c r="U1292" s="13"/>
      <c r="V1292" s="12"/>
      <c r="W1292" s="14" t="str">
        <f aca="false">IF(OR($B1292="",$C1292=""),"",IF(COUNTIFS($B$5:$B$1804,$B1292,$C$5:$C$1804,$C1292)&gt;1,"Takror",""))</f>
        <v/>
      </c>
    </row>
    <row r="1293" customFormat="false" ht="15" hidden="false" customHeight="false" outlineLevel="0" collapsed="false">
      <c r="A1293" s="8" t="n">
        <v>1289</v>
      </c>
      <c r="B1293" s="12"/>
      <c r="C1293" s="13"/>
      <c r="D1293" s="24"/>
      <c r="E1293" s="25"/>
      <c r="F1293" s="12"/>
      <c r="G1293" s="12"/>
      <c r="H1293" s="25"/>
      <c r="I1293" s="26" t="str">
        <f aca="false">IF(OR($B1293="",$C1293=""),"",$B1293&amp;" ("&amp;DAY($C1293)&amp;"."&amp;MONTH($C1293)&amp;"."&amp;YEAR($C1293)&amp;")")</f>
        <v/>
      </c>
      <c r="J1293" s="14" t="str">
        <f aca="false">IF($C1293="","",INT((Boshqaruv!$C$12-$C1293)/365.25))</f>
        <v/>
      </c>
      <c r="K1293" s="14" t="str">
        <f aca="false">IF($J1293="","",IF($J1293&lt;=14,"Ha","Yo'q"))</f>
        <v/>
      </c>
      <c r="L1293" s="13"/>
      <c r="M1293" s="13"/>
      <c r="N1293" s="14" t="str">
        <f aca="false">IF($B1293="","",IF(AND(OR($L1293="",$L1293&lt;=Boshqaruv!$C$12),OR($M1293="",$M1293&gt;Boshqaruv!$C$12)),"Ha",""))</f>
        <v/>
      </c>
      <c r="O1293" s="25"/>
      <c r="P1293" s="25"/>
      <c r="Q1293" s="12"/>
      <c r="R1293" s="13"/>
      <c r="S1293" s="13"/>
      <c r="T1293" s="14" t="str">
        <f aca="false">IF($B1293="","",IF(AND($P1293="Ha",$N1293="Ha",OR($R1293="",$R1293&lt;=Boshqaruv!$C$12),OR($S1293="",$S1293&gt;Boshqaruv!$C$12)),"Ha",""))</f>
        <v/>
      </c>
      <c r="U1293" s="13"/>
      <c r="V1293" s="12"/>
      <c r="W1293" s="14" t="str">
        <f aca="false">IF(OR($B1293="",$C1293=""),"",IF(COUNTIFS($B$5:$B$1804,$B1293,$C$5:$C$1804,$C1293)&gt;1,"Takror",""))</f>
        <v/>
      </c>
    </row>
    <row r="1294" customFormat="false" ht="15" hidden="false" customHeight="false" outlineLevel="0" collapsed="false">
      <c r="A1294" s="8" t="n">
        <v>1290</v>
      </c>
      <c r="B1294" s="12"/>
      <c r="C1294" s="13"/>
      <c r="D1294" s="24"/>
      <c r="E1294" s="25"/>
      <c r="F1294" s="12"/>
      <c r="G1294" s="12"/>
      <c r="H1294" s="25"/>
      <c r="I1294" s="26" t="str">
        <f aca="false">IF(OR($B1294="",$C1294=""),"",$B1294&amp;" ("&amp;DAY($C1294)&amp;"."&amp;MONTH($C1294)&amp;"."&amp;YEAR($C1294)&amp;")")</f>
        <v/>
      </c>
      <c r="J1294" s="14" t="str">
        <f aca="false">IF($C1294="","",INT((Boshqaruv!$C$12-$C1294)/365.25))</f>
        <v/>
      </c>
      <c r="K1294" s="14" t="str">
        <f aca="false">IF($J1294="","",IF($J1294&lt;=14,"Ha","Yo'q"))</f>
        <v/>
      </c>
      <c r="L1294" s="13"/>
      <c r="M1294" s="13"/>
      <c r="N1294" s="14" t="str">
        <f aca="false">IF($B1294="","",IF(AND(OR($L1294="",$L1294&lt;=Boshqaruv!$C$12),OR($M1294="",$M1294&gt;Boshqaruv!$C$12)),"Ha",""))</f>
        <v/>
      </c>
      <c r="O1294" s="25"/>
      <c r="P1294" s="25"/>
      <c r="Q1294" s="12"/>
      <c r="R1294" s="13"/>
      <c r="S1294" s="13"/>
      <c r="T1294" s="14" t="str">
        <f aca="false">IF($B1294="","",IF(AND($P1294="Ha",$N1294="Ha",OR($R1294="",$R1294&lt;=Boshqaruv!$C$12),OR($S1294="",$S1294&gt;Boshqaruv!$C$12)),"Ha",""))</f>
        <v/>
      </c>
      <c r="U1294" s="13"/>
      <c r="V1294" s="12"/>
      <c r="W1294" s="14" t="str">
        <f aca="false">IF(OR($B1294="",$C1294=""),"",IF(COUNTIFS($B$5:$B$1804,$B1294,$C$5:$C$1804,$C1294)&gt;1,"Takror",""))</f>
        <v/>
      </c>
    </row>
    <row r="1295" customFormat="false" ht="15" hidden="false" customHeight="false" outlineLevel="0" collapsed="false">
      <c r="A1295" s="8" t="n">
        <v>1291</v>
      </c>
      <c r="B1295" s="12"/>
      <c r="C1295" s="13"/>
      <c r="D1295" s="24"/>
      <c r="E1295" s="25"/>
      <c r="F1295" s="12"/>
      <c r="G1295" s="12"/>
      <c r="H1295" s="25"/>
      <c r="I1295" s="26" t="str">
        <f aca="false">IF(OR($B1295="",$C1295=""),"",$B1295&amp;" ("&amp;DAY($C1295)&amp;"."&amp;MONTH($C1295)&amp;"."&amp;YEAR($C1295)&amp;")")</f>
        <v/>
      </c>
      <c r="J1295" s="14" t="str">
        <f aca="false">IF($C1295="","",INT((Boshqaruv!$C$12-$C1295)/365.25))</f>
        <v/>
      </c>
      <c r="K1295" s="14" t="str">
        <f aca="false">IF($J1295="","",IF($J1295&lt;=14,"Ha","Yo'q"))</f>
        <v/>
      </c>
      <c r="L1295" s="13"/>
      <c r="M1295" s="13"/>
      <c r="N1295" s="14" t="str">
        <f aca="false">IF($B1295="","",IF(AND(OR($L1295="",$L1295&lt;=Boshqaruv!$C$12),OR($M1295="",$M1295&gt;Boshqaruv!$C$12)),"Ha",""))</f>
        <v/>
      </c>
      <c r="O1295" s="25"/>
      <c r="P1295" s="25"/>
      <c r="Q1295" s="12"/>
      <c r="R1295" s="13"/>
      <c r="S1295" s="13"/>
      <c r="T1295" s="14" t="str">
        <f aca="false">IF($B1295="","",IF(AND($P1295="Ha",$N1295="Ha",OR($R1295="",$R1295&lt;=Boshqaruv!$C$12),OR($S1295="",$S1295&gt;Boshqaruv!$C$12)),"Ha",""))</f>
        <v/>
      </c>
      <c r="U1295" s="13"/>
      <c r="V1295" s="12"/>
      <c r="W1295" s="14" t="str">
        <f aca="false">IF(OR($B1295="",$C1295=""),"",IF(COUNTIFS($B$5:$B$1804,$B1295,$C$5:$C$1804,$C1295)&gt;1,"Takror",""))</f>
        <v/>
      </c>
    </row>
    <row r="1296" customFormat="false" ht="15" hidden="false" customHeight="false" outlineLevel="0" collapsed="false">
      <c r="A1296" s="8" t="n">
        <v>1292</v>
      </c>
      <c r="B1296" s="12"/>
      <c r="C1296" s="13"/>
      <c r="D1296" s="24"/>
      <c r="E1296" s="25"/>
      <c r="F1296" s="12"/>
      <c r="G1296" s="12"/>
      <c r="H1296" s="25"/>
      <c r="I1296" s="26" t="str">
        <f aca="false">IF(OR($B1296="",$C1296=""),"",$B1296&amp;" ("&amp;DAY($C1296)&amp;"."&amp;MONTH($C1296)&amp;"."&amp;YEAR($C1296)&amp;")")</f>
        <v/>
      </c>
      <c r="J1296" s="14" t="str">
        <f aca="false">IF($C1296="","",INT((Boshqaruv!$C$12-$C1296)/365.25))</f>
        <v/>
      </c>
      <c r="K1296" s="14" t="str">
        <f aca="false">IF($J1296="","",IF($J1296&lt;=14,"Ha","Yo'q"))</f>
        <v/>
      </c>
      <c r="L1296" s="13"/>
      <c r="M1296" s="13"/>
      <c r="N1296" s="14" t="str">
        <f aca="false">IF($B1296="","",IF(AND(OR($L1296="",$L1296&lt;=Boshqaruv!$C$12),OR($M1296="",$M1296&gt;Boshqaruv!$C$12)),"Ha",""))</f>
        <v/>
      </c>
      <c r="O1296" s="25"/>
      <c r="P1296" s="25"/>
      <c r="Q1296" s="12"/>
      <c r="R1296" s="13"/>
      <c r="S1296" s="13"/>
      <c r="T1296" s="14" t="str">
        <f aca="false">IF($B1296="","",IF(AND($P1296="Ha",$N1296="Ha",OR($R1296="",$R1296&lt;=Boshqaruv!$C$12),OR($S1296="",$S1296&gt;Boshqaruv!$C$12)),"Ha",""))</f>
        <v/>
      </c>
      <c r="U1296" s="13"/>
      <c r="V1296" s="12"/>
      <c r="W1296" s="14" t="str">
        <f aca="false">IF(OR($B1296="",$C1296=""),"",IF(COUNTIFS($B$5:$B$1804,$B1296,$C$5:$C$1804,$C1296)&gt;1,"Takror",""))</f>
        <v/>
      </c>
    </row>
    <row r="1297" customFormat="false" ht="15" hidden="false" customHeight="false" outlineLevel="0" collapsed="false">
      <c r="A1297" s="8" t="n">
        <v>1293</v>
      </c>
      <c r="B1297" s="12"/>
      <c r="C1297" s="13"/>
      <c r="D1297" s="24"/>
      <c r="E1297" s="25"/>
      <c r="F1297" s="12"/>
      <c r="G1297" s="12"/>
      <c r="H1297" s="25"/>
      <c r="I1297" s="26" t="str">
        <f aca="false">IF(OR($B1297="",$C1297=""),"",$B1297&amp;" ("&amp;DAY($C1297)&amp;"."&amp;MONTH($C1297)&amp;"."&amp;YEAR($C1297)&amp;")")</f>
        <v/>
      </c>
      <c r="J1297" s="14" t="str">
        <f aca="false">IF($C1297="","",INT((Boshqaruv!$C$12-$C1297)/365.25))</f>
        <v/>
      </c>
      <c r="K1297" s="14" t="str">
        <f aca="false">IF($J1297="","",IF($J1297&lt;=14,"Ha","Yo'q"))</f>
        <v/>
      </c>
      <c r="L1297" s="13"/>
      <c r="M1297" s="13"/>
      <c r="N1297" s="14" t="str">
        <f aca="false">IF($B1297="","",IF(AND(OR($L1297="",$L1297&lt;=Boshqaruv!$C$12),OR($M1297="",$M1297&gt;Boshqaruv!$C$12)),"Ha",""))</f>
        <v/>
      </c>
      <c r="O1297" s="25"/>
      <c r="P1297" s="25"/>
      <c r="Q1297" s="12"/>
      <c r="R1297" s="13"/>
      <c r="S1297" s="13"/>
      <c r="T1297" s="14" t="str">
        <f aca="false">IF($B1297="","",IF(AND($P1297="Ha",$N1297="Ha",OR($R1297="",$R1297&lt;=Boshqaruv!$C$12),OR($S1297="",$S1297&gt;Boshqaruv!$C$12)),"Ha",""))</f>
        <v/>
      </c>
      <c r="U1297" s="13"/>
      <c r="V1297" s="12"/>
      <c r="W1297" s="14" t="str">
        <f aca="false">IF(OR($B1297="",$C1297=""),"",IF(COUNTIFS($B$5:$B$1804,$B1297,$C$5:$C$1804,$C1297)&gt;1,"Takror",""))</f>
        <v/>
      </c>
    </row>
    <row r="1298" customFormat="false" ht="15" hidden="false" customHeight="false" outlineLevel="0" collapsed="false">
      <c r="A1298" s="8" t="n">
        <v>1294</v>
      </c>
      <c r="B1298" s="12"/>
      <c r="C1298" s="13"/>
      <c r="D1298" s="24"/>
      <c r="E1298" s="25"/>
      <c r="F1298" s="12"/>
      <c r="G1298" s="12"/>
      <c r="H1298" s="25"/>
      <c r="I1298" s="26" t="str">
        <f aca="false">IF(OR($B1298="",$C1298=""),"",$B1298&amp;" ("&amp;DAY($C1298)&amp;"."&amp;MONTH($C1298)&amp;"."&amp;YEAR($C1298)&amp;")")</f>
        <v/>
      </c>
      <c r="J1298" s="14" t="str">
        <f aca="false">IF($C1298="","",INT((Boshqaruv!$C$12-$C1298)/365.25))</f>
        <v/>
      </c>
      <c r="K1298" s="14" t="str">
        <f aca="false">IF($J1298="","",IF($J1298&lt;=14,"Ha","Yo'q"))</f>
        <v/>
      </c>
      <c r="L1298" s="13"/>
      <c r="M1298" s="13"/>
      <c r="N1298" s="14" t="str">
        <f aca="false">IF($B1298="","",IF(AND(OR($L1298="",$L1298&lt;=Boshqaruv!$C$12),OR($M1298="",$M1298&gt;Boshqaruv!$C$12)),"Ha",""))</f>
        <v/>
      </c>
      <c r="O1298" s="25"/>
      <c r="P1298" s="25"/>
      <c r="Q1298" s="12"/>
      <c r="R1298" s="13"/>
      <c r="S1298" s="13"/>
      <c r="T1298" s="14" t="str">
        <f aca="false">IF($B1298="","",IF(AND($P1298="Ha",$N1298="Ha",OR($R1298="",$R1298&lt;=Boshqaruv!$C$12),OR($S1298="",$S1298&gt;Boshqaruv!$C$12)),"Ha",""))</f>
        <v/>
      </c>
      <c r="U1298" s="13"/>
      <c r="V1298" s="12"/>
      <c r="W1298" s="14" t="str">
        <f aca="false">IF(OR($B1298="",$C1298=""),"",IF(COUNTIFS($B$5:$B$1804,$B1298,$C$5:$C$1804,$C1298)&gt;1,"Takror",""))</f>
        <v/>
      </c>
    </row>
    <row r="1299" customFormat="false" ht="15" hidden="false" customHeight="false" outlineLevel="0" collapsed="false">
      <c r="A1299" s="8" t="n">
        <v>1295</v>
      </c>
      <c r="B1299" s="12"/>
      <c r="C1299" s="13"/>
      <c r="D1299" s="24"/>
      <c r="E1299" s="25"/>
      <c r="F1299" s="12"/>
      <c r="G1299" s="12"/>
      <c r="H1299" s="25"/>
      <c r="I1299" s="26" t="str">
        <f aca="false">IF(OR($B1299="",$C1299=""),"",$B1299&amp;" ("&amp;DAY($C1299)&amp;"."&amp;MONTH($C1299)&amp;"."&amp;YEAR($C1299)&amp;")")</f>
        <v/>
      </c>
      <c r="J1299" s="14" t="str">
        <f aca="false">IF($C1299="","",INT((Boshqaruv!$C$12-$C1299)/365.25))</f>
        <v/>
      </c>
      <c r="K1299" s="14" t="str">
        <f aca="false">IF($J1299="","",IF($J1299&lt;=14,"Ha","Yo'q"))</f>
        <v/>
      </c>
      <c r="L1299" s="13"/>
      <c r="M1299" s="13"/>
      <c r="N1299" s="14" t="str">
        <f aca="false">IF($B1299="","",IF(AND(OR($L1299="",$L1299&lt;=Boshqaruv!$C$12),OR($M1299="",$M1299&gt;Boshqaruv!$C$12)),"Ha",""))</f>
        <v/>
      </c>
      <c r="O1299" s="25"/>
      <c r="P1299" s="25"/>
      <c r="Q1299" s="12"/>
      <c r="R1299" s="13"/>
      <c r="S1299" s="13"/>
      <c r="T1299" s="14" t="str">
        <f aca="false">IF($B1299="","",IF(AND($P1299="Ha",$N1299="Ha",OR($R1299="",$R1299&lt;=Boshqaruv!$C$12),OR($S1299="",$S1299&gt;Boshqaruv!$C$12)),"Ha",""))</f>
        <v/>
      </c>
      <c r="U1299" s="13"/>
      <c r="V1299" s="12"/>
      <c r="W1299" s="14" t="str">
        <f aca="false">IF(OR($B1299="",$C1299=""),"",IF(COUNTIFS($B$5:$B$1804,$B1299,$C$5:$C$1804,$C1299)&gt;1,"Takror",""))</f>
        <v/>
      </c>
    </row>
    <row r="1300" customFormat="false" ht="15" hidden="false" customHeight="false" outlineLevel="0" collapsed="false">
      <c r="A1300" s="8" t="n">
        <v>1296</v>
      </c>
      <c r="B1300" s="12"/>
      <c r="C1300" s="13"/>
      <c r="D1300" s="24"/>
      <c r="E1300" s="25"/>
      <c r="F1300" s="12"/>
      <c r="G1300" s="12"/>
      <c r="H1300" s="25"/>
      <c r="I1300" s="26" t="str">
        <f aca="false">IF(OR($B1300="",$C1300=""),"",$B1300&amp;" ("&amp;DAY($C1300)&amp;"."&amp;MONTH($C1300)&amp;"."&amp;YEAR($C1300)&amp;")")</f>
        <v/>
      </c>
      <c r="J1300" s="14" t="str">
        <f aca="false">IF($C1300="","",INT((Boshqaruv!$C$12-$C1300)/365.25))</f>
        <v/>
      </c>
      <c r="K1300" s="14" t="str">
        <f aca="false">IF($J1300="","",IF($J1300&lt;=14,"Ha","Yo'q"))</f>
        <v/>
      </c>
      <c r="L1300" s="13"/>
      <c r="M1300" s="13"/>
      <c r="N1300" s="14" t="str">
        <f aca="false">IF($B1300="","",IF(AND(OR($L1300="",$L1300&lt;=Boshqaruv!$C$12),OR($M1300="",$M1300&gt;Boshqaruv!$C$12)),"Ha",""))</f>
        <v/>
      </c>
      <c r="O1300" s="25"/>
      <c r="P1300" s="25"/>
      <c r="Q1300" s="12"/>
      <c r="R1300" s="13"/>
      <c r="S1300" s="13"/>
      <c r="T1300" s="14" t="str">
        <f aca="false">IF($B1300="","",IF(AND($P1300="Ha",$N1300="Ha",OR($R1300="",$R1300&lt;=Boshqaruv!$C$12),OR($S1300="",$S1300&gt;Boshqaruv!$C$12)),"Ha",""))</f>
        <v/>
      </c>
      <c r="U1300" s="13"/>
      <c r="V1300" s="12"/>
      <c r="W1300" s="14" t="str">
        <f aca="false">IF(OR($B1300="",$C1300=""),"",IF(COUNTIFS($B$5:$B$1804,$B1300,$C$5:$C$1804,$C1300)&gt;1,"Takror",""))</f>
        <v/>
      </c>
    </row>
    <row r="1301" customFormat="false" ht="15" hidden="false" customHeight="false" outlineLevel="0" collapsed="false">
      <c r="A1301" s="8" t="n">
        <v>1297</v>
      </c>
      <c r="B1301" s="12"/>
      <c r="C1301" s="13"/>
      <c r="D1301" s="24"/>
      <c r="E1301" s="25"/>
      <c r="F1301" s="12"/>
      <c r="G1301" s="12"/>
      <c r="H1301" s="25"/>
      <c r="I1301" s="26" t="str">
        <f aca="false">IF(OR($B1301="",$C1301=""),"",$B1301&amp;" ("&amp;DAY($C1301)&amp;"."&amp;MONTH($C1301)&amp;"."&amp;YEAR($C1301)&amp;")")</f>
        <v/>
      </c>
      <c r="J1301" s="14" t="str">
        <f aca="false">IF($C1301="","",INT((Boshqaruv!$C$12-$C1301)/365.25))</f>
        <v/>
      </c>
      <c r="K1301" s="14" t="str">
        <f aca="false">IF($J1301="","",IF($J1301&lt;=14,"Ha","Yo'q"))</f>
        <v/>
      </c>
      <c r="L1301" s="13"/>
      <c r="M1301" s="13"/>
      <c r="N1301" s="14" t="str">
        <f aca="false">IF($B1301="","",IF(AND(OR($L1301="",$L1301&lt;=Boshqaruv!$C$12),OR($M1301="",$M1301&gt;Boshqaruv!$C$12)),"Ha",""))</f>
        <v/>
      </c>
      <c r="O1301" s="25"/>
      <c r="P1301" s="25"/>
      <c r="Q1301" s="12"/>
      <c r="R1301" s="13"/>
      <c r="S1301" s="13"/>
      <c r="T1301" s="14" t="str">
        <f aca="false">IF($B1301="","",IF(AND($P1301="Ha",$N1301="Ha",OR($R1301="",$R1301&lt;=Boshqaruv!$C$12),OR($S1301="",$S1301&gt;Boshqaruv!$C$12)),"Ha",""))</f>
        <v/>
      </c>
      <c r="U1301" s="13"/>
      <c r="V1301" s="12"/>
      <c r="W1301" s="14" t="str">
        <f aca="false">IF(OR($B1301="",$C1301=""),"",IF(COUNTIFS($B$5:$B$1804,$B1301,$C$5:$C$1804,$C1301)&gt;1,"Takror",""))</f>
        <v/>
      </c>
    </row>
    <row r="1302" customFormat="false" ht="15" hidden="false" customHeight="false" outlineLevel="0" collapsed="false">
      <c r="A1302" s="8" t="n">
        <v>1298</v>
      </c>
      <c r="B1302" s="12"/>
      <c r="C1302" s="13"/>
      <c r="D1302" s="24"/>
      <c r="E1302" s="25"/>
      <c r="F1302" s="12"/>
      <c r="G1302" s="12"/>
      <c r="H1302" s="25"/>
      <c r="I1302" s="26" t="str">
        <f aca="false">IF(OR($B1302="",$C1302=""),"",$B1302&amp;" ("&amp;DAY($C1302)&amp;"."&amp;MONTH($C1302)&amp;"."&amp;YEAR($C1302)&amp;")")</f>
        <v/>
      </c>
      <c r="J1302" s="14" t="str">
        <f aca="false">IF($C1302="","",INT((Boshqaruv!$C$12-$C1302)/365.25))</f>
        <v/>
      </c>
      <c r="K1302" s="14" t="str">
        <f aca="false">IF($J1302="","",IF($J1302&lt;=14,"Ha","Yo'q"))</f>
        <v/>
      </c>
      <c r="L1302" s="13"/>
      <c r="M1302" s="13"/>
      <c r="N1302" s="14" t="str">
        <f aca="false">IF($B1302="","",IF(AND(OR($L1302="",$L1302&lt;=Boshqaruv!$C$12),OR($M1302="",$M1302&gt;Boshqaruv!$C$12)),"Ha",""))</f>
        <v/>
      </c>
      <c r="O1302" s="25"/>
      <c r="P1302" s="25"/>
      <c r="Q1302" s="12"/>
      <c r="R1302" s="13"/>
      <c r="S1302" s="13"/>
      <c r="T1302" s="14" t="str">
        <f aca="false">IF($B1302="","",IF(AND($P1302="Ha",$N1302="Ha",OR($R1302="",$R1302&lt;=Boshqaruv!$C$12),OR($S1302="",$S1302&gt;Boshqaruv!$C$12)),"Ha",""))</f>
        <v/>
      </c>
      <c r="U1302" s="13"/>
      <c r="V1302" s="12"/>
      <c r="W1302" s="14" t="str">
        <f aca="false">IF(OR($B1302="",$C1302=""),"",IF(COUNTIFS($B$5:$B$1804,$B1302,$C$5:$C$1804,$C1302)&gt;1,"Takror",""))</f>
        <v/>
      </c>
    </row>
    <row r="1303" customFormat="false" ht="15" hidden="false" customHeight="false" outlineLevel="0" collapsed="false">
      <c r="A1303" s="8" t="n">
        <v>1299</v>
      </c>
      <c r="B1303" s="12"/>
      <c r="C1303" s="13"/>
      <c r="D1303" s="24"/>
      <c r="E1303" s="25"/>
      <c r="F1303" s="12"/>
      <c r="G1303" s="12"/>
      <c r="H1303" s="25"/>
      <c r="I1303" s="26" t="str">
        <f aca="false">IF(OR($B1303="",$C1303=""),"",$B1303&amp;" ("&amp;DAY($C1303)&amp;"."&amp;MONTH($C1303)&amp;"."&amp;YEAR($C1303)&amp;")")</f>
        <v/>
      </c>
      <c r="J1303" s="14" t="str">
        <f aca="false">IF($C1303="","",INT((Boshqaruv!$C$12-$C1303)/365.25))</f>
        <v/>
      </c>
      <c r="K1303" s="14" t="str">
        <f aca="false">IF($J1303="","",IF($J1303&lt;=14,"Ha","Yo'q"))</f>
        <v/>
      </c>
      <c r="L1303" s="13"/>
      <c r="M1303" s="13"/>
      <c r="N1303" s="14" t="str">
        <f aca="false">IF($B1303="","",IF(AND(OR($L1303="",$L1303&lt;=Boshqaruv!$C$12),OR($M1303="",$M1303&gt;Boshqaruv!$C$12)),"Ha",""))</f>
        <v/>
      </c>
      <c r="O1303" s="25"/>
      <c r="P1303" s="25"/>
      <c r="Q1303" s="12"/>
      <c r="R1303" s="13"/>
      <c r="S1303" s="13"/>
      <c r="T1303" s="14" t="str">
        <f aca="false">IF($B1303="","",IF(AND($P1303="Ha",$N1303="Ha",OR($R1303="",$R1303&lt;=Boshqaruv!$C$12),OR($S1303="",$S1303&gt;Boshqaruv!$C$12)),"Ha",""))</f>
        <v/>
      </c>
      <c r="U1303" s="13"/>
      <c r="V1303" s="12"/>
      <c r="W1303" s="14" t="str">
        <f aca="false">IF(OR($B1303="",$C1303=""),"",IF(COUNTIFS($B$5:$B$1804,$B1303,$C$5:$C$1804,$C1303)&gt;1,"Takror",""))</f>
        <v/>
      </c>
    </row>
    <row r="1304" customFormat="false" ht="15" hidden="false" customHeight="false" outlineLevel="0" collapsed="false">
      <c r="A1304" s="8" t="n">
        <v>1300</v>
      </c>
      <c r="B1304" s="12"/>
      <c r="C1304" s="13"/>
      <c r="D1304" s="24"/>
      <c r="E1304" s="25"/>
      <c r="F1304" s="12"/>
      <c r="G1304" s="12"/>
      <c r="H1304" s="25"/>
      <c r="I1304" s="26" t="str">
        <f aca="false">IF(OR($B1304="",$C1304=""),"",$B1304&amp;" ("&amp;DAY($C1304)&amp;"."&amp;MONTH($C1304)&amp;"."&amp;YEAR($C1304)&amp;")")</f>
        <v/>
      </c>
      <c r="J1304" s="14" t="str">
        <f aca="false">IF($C1304="","",INT((Boshqaruv!$C$12-$C1304)/365.25))</f>
        <v/>
      </c>
      <c r="K1304" s="14" t="str">
        <f aca="false">IF($J1304="","",IF($J1304&lt;=14,"Ha","Yo'q"))</f>
        <v/>
      </c>
      <c r="L1304" s="13"/>
      <c r="M1304" s="13"/>
      <c r="N1304" s="14" t="str">
        <f aca="false">IF($B1304="","",IF(AND(OR($L1304="",$L1304&lt;=Boshqaruv!$C$12),OR($M1304="",$M1304&gt;Boshqaruv!$C$12)),"Ha",""))</f>
        <v/>
      </c>
      <c r="O1304" s="25"/>
      <c r="P1304" s="25"/>
      <c r="Q1304" s="12"/>
      <c r="R1304" s="13"/>
      <c r="S1304" s="13"/>
      <c r="T1304" s="14" t="str">
        <f aca="false">IF($B1304="","",IF(AND($P1304="Ha",$N1304="Ha",OR($R1304="",$R1304&lt;=Boshqaruv!$C$12),OR($S1304="",$S1304&gt;Boshqaruv!$C$12)),"Ha",""))</f>
        <v/>
      </c>
      <c r="U1304" s="13"/>
      <c r="V1304" s="12"/>
      <c r="W1304" s="14" t="str">
        <f aca="false">IF(OR($B1304="",$C1304=""),"",IF(COUNTIFS($B$5:$B$1804,$B1304,$C$5:$C$1804,$C1304)&gt;1,"Takror",""))</f>
        <v/>
      </c>
    </row>
    <row r="1305" customFormat="false" ht="15" hidden="false" customHeight="false" outlineLevel="0" collapsed="false">
      <c r="A1305" s="8" t="n">
        <v>1301</v>
      </c>
      <c r="B1305" s="12"/>
      <c r="C1305" s="13"/>
      <c r="D1305" s="24"/>
      <c r="E1305" s="25"/>
      <c r="F1305" s="12"/>
      <c r="G1305" s="12"/>
      <c r="H1305" s="25"/>
      <c r="I1305" s="26" t="str">
        <f aca="false">IF(OR($B1305="",$C1305=""),"",$B1305&amp;" ("&amp;DAY($C1305)&amp;"."&amp;MONTH($C1305)&amp;"."&amp;YEAR($C1305)&amp;")")</f>
        <v/>
      </c>
      <c r="J1305" s="14" t="str">
        <f aca="false">IF($C1305="","",INT((Boshqaruv!$C$12-$C1305)/365.25))</f>
        <v/>
      </c>
      <c r="K1305" s="14" t="str">
        <f aca="false">IF($J1305="","",IF($J1305&lt;=14,"Ha","Yo'q"))</f>
        <v/>
      </c>
      <c r="L1305" s="13"/>
      <c r="M1305" s="13"/>
      <c r="N1305" s="14" t="str">
        <f aca="false">IF($B1305="","",IF(AND(OR($L1305="",$L1305&lt;=Boshqaruv!$C$12),OR($M1305="",$M1305&gt;Boshqaruv!$C$12)),"Ha",""))</f>
        <v/>
      </c>
      <c r="O1305" s="25"/>
      <c r="P1305" s="25"/>
      <c r="Q1305" s="12"/>
      <c r="R1305" s="13"/>
      <c r="S1305" s="13"/>
      <c r="T1305" s="14" t="str">
        <f aca="false">IF($B1305="","",IF(AND($P1305="Ha",$N1305="Ha",OR($R1305="",$R1305&lt;=Boshqaruv!$C$12),OR($S1305="",$S1305&gt;Boshqaruv!$C$12)),"Ha",""))</f>
        <v/>
      </c>
      <c r="U1305" s="13"/>
      <c r="V1305" s="12"/>
      <c r="W1305" s="14" t="str">
        <f aca="false">IF(OR($B1305="",$C1305=""),"",IF(COUNTIFS($B$5:$B$1804,$B1305,$C$5:$C$1804,$C1305)&gt;1,"Takror",""))</f>
        <v/>
      </c>
    </row>
    <row r="1306" customFormat="false" ht="15" hidden="false" customHeight="false" outlineLevel="0" collapsed="false">
      <c r="A1306" s="8" t="n">
        <v>1302</v>
      </c>
      <c r="B1306" s="12"/>
      <c r="C1306" s="13"/>
      <c r="D1306" s="24"/>
      <c r="E1306" s="25"/>
      <c r="F1306" s="12"/>
      <c r="G1306" s="12"/>
      <c r="H1306" s="25"/>
      <c r="I1306" s="26" t="str">
        <f aca="false">IF(OR($B1306="",$C1306=""),"",$B1306&amp;" ("&amp;DAY($C1306)&amp;"."&amp;MONTH($C1306)&amp;"."&amp;YEAR($C1306)&amp;")")</f>
        <v/>
      </c>
      <c r="J1306" s="14" t="str">
        <f aca="false">IF($C1306="","",INT((Boshqaruv!$C$12-$C1306)/365.25))</f>
        <v/>
      </c>
      <c r="K1306" s="14" t="str">
        <f aca="false">IF($J1306="","",IF($J1306&lt;=14,"Ha","Yo'q"))</f>
        <v/>
      </c>
      <c r="L1306" s="13"/>
      <c r="M1306" s="13"/>
      <c r="N1306" s="14" t="str">
        <f aca="false">IF($B1306="","",IF(AND(OR($L1306="",$L1306&lt;=Boshqaruv!$C$12),OR($M1306="",$M1306&gt;Boshqaruv!$C$12)),"Ha",""))</f>
        <v/>
      </c>
      <c r="O1306" s="25"/>
      <c r="P1306" s="25"/>
      <c r="Q1306" s="12"/>
      <c r="R1306" s="13"/>
      <c r="S1306" s="13"/>
      <c r="T1306" s="14" t="str">
        <f aca="false">IF($B1306="","",IF(AND($P1306="Ha",$N1306="Ha",OR($R1306="",$R1306&lt;=Boshqaruv!$C$12),OR($S1306="",$S1306&gt;Boshqaruv!$C$12)),"Ha",""))</f>
        <v/>
      </c>
      <c r="U1306" s="13"/>
      <c r="V1306" s="12"/>
      <c r="W1306" s="14" t="str">
        <f aca="false">IF(OR($B1306="",$C1306=""),"",IF(COUNTIFS($B$5:$B$1804,$B1306,$C$5:$C$1804,$C1306)&gt;1,"Takror",""))</f>
        <v/>
      </c>
    </row>
    <row r="1307" customFormat="false" ht="15" hidden="false" customHeight="false" outlineLevel="0" collapsed="false">
      <c r="A1307" s="8" t="n">
        <v>1303</v>
      </c>
      <c r="B1307" s="12"/>
      <c r="C1307" s="13"/>
      <c r="D1307" s="24"/>
      <c r="E1307" s="25"/>
      <c r="F1307" s="12"/>
      <c r="G1307" s="12"/>
      <c r="H1307" s="25"/>
      <c r="I1307" s="26" t="str">
        <f aca="false">IF(OR($B1307="",$C1307=""),"",$B1307&amp;" ("&amp;DAY($C1307)&amp;"."&amp;MONTH($C1307)&amp;"."&amp;YEAR($C1307)&amp;")")</f>
        <v/>
      </c>
      <c r="J1307" s="14" t="str">
        <f aca="false">IF($C1307="","",INT((Boshqaruv!$C$12-$C1307)/365.25))</f>
        <v/>
      </c>
      <c r="K1307" s="14" t="str">
        <f aca="false">IF($J1307="","",IF($J1307&lt;=14,"Ha","Yo'q"))</f>
        <v/>
      </c>
      <c r="L1307" s="13"/>
      <c r="M1307" s="13"/>
      <c r="N1307" s="14" t="str">
        <f aca="false">IF($B1307="","",IF(AND(OR($L1307="",$L1307&lt;=Boshqaruv!$C$12),OR($M1307="",$M1307&gt;Boshqaruv!$C$12)),"Ha",""))</f>
        <v/>
      </c>
      <c r="O1307" s="25"/>
      <c r="P1307" s="25"/>
      <c r="Q1307" s="12"/>
      <c r="R1307" s="13"/>
      <c r="S1307" s="13"/>
      <c r="T1307" s="14" t="str">
        <f aca="false">IF($B1307="","",IF(AND($P1307="Ha",$N1307="Ha",OR($R1307="",$R1307&lt;=Boshqaruv!$C$12),OR($S1307="",$S1307&gt;Boshqaruv!$C$12)),"Ha",""))</f>
        <v/>
      </c>
      <c r="U1307" s="13"/>
      <c r="V1307" s="12"/>
      <c r="W1307" s="14" t="str">
        <f aca="false">IF(OR($B1307="",$C1307=""),"",IF(COUNTIFS($B$5:$B$1804,$B1307,$C$5:$C$1804,$C1307)&gt;1,"Takror",""))</f>
        <v/>
      </c>
    </row>
    <row r="1308" customFormat="false" ht="15" hidden="false" customHeight="false" outlineLevel="0" collapsed="false">
      <c r="A1308" s="8" t="n">
        <v>1304</v>
      </c>
      <c r="B1308" s="12"/>
      <c r="C1308" s="13"/>
      <c r="D1308" s="24"/>
      <c r="E1308" s="25"/>
      <c r="F1308" s="12"/>
      <c r="G1308" s="12"/>
      <c r="H1308" s="25"/>
      <c r="I1308" s="26" t="str">
        <f aca="false">IF(OR($B1308="",$C1308=""),"",$B1308&amp;" ("&amp;DAY($C1308)&amp;"."&amp;MONTH($C1308)&amp;"."&amp;YEAR($C1308)&amp;")")</f>
        <v/>
      </c>
      <c r="J1308" s="14" t="str">
        <f aca="false">IF($C1308="","",INT((Boshqaruv!$C$12-$C1308)/365.25))</f>
        <v/>
      </c>
      <c r="K1308" s="14" t="str">
        <f aca="false">IF($J1308="","",IF($J1308&lt;=14,"Ha","Yo'q"))</f>
        <v/>
      </c>
      <c r="L1308" s="13"/>
      <c r="M1308" s="13"/>
      <c r="N1308" s="14" t="str">
        <f aca="false">IF($B1308="","",IF(AND(OR($L1308="",$L1308&lt;=Boshqaruv!$C$12),OR($M1308="",$M1308&gt;Boshqaruv!$C$12)),"Ha",""))</f>
        <v/>
      </c>
      <c r="O1308" s="25"/>
      <c r="P1308" s="25"/>
      <c r="Q1308" s="12"/>
      <c r="R1308" s="13"/>
      <c r="S1308" s="13"/>
      <c r="T1308" s="14" t="str">
        <f aca="false">IF($B1308="","",IF(AND($P1308="Ha",$N1308="Ha",OR($R1308="",$R1308&lt;=Boshqaruv!$C$12),OR($S1308="",$S1308&gt;Boshqaruv!$C$12)),"Ha",""))</f>
        <v/>
      </c>
      <c r="U1308" s="13"/>
      <c r="V1308" s="12"/>
      <c r="W1308" s="14" t="str">
        <f aca="false">IF(OR($B1308="",$C1308=""),"",IF(COUNTIFS($B$5:$B$1804,$B1308,$C$5:$C$1804,$C1308)&gt;1,"Takror",""))</f>
        <v/>
      </c>
    </row>
    <row r="1309" customFormat="false" ht="15" hidden="false" customHeight="false" outlineLevel="0" collapsed="false">
      <c r="A1309" s="8" t="n">
        <v>1305</v>
      </c>
      <c r="B1309" s="12"/>
      <c r="C1309" s="13"/>
      <c r="D1309" s="24"/>
      <c r="E1309" s="25"/>
      <c r="F1309" s="12"/>
      <c r="G1309" s="12"/>
      <c r="H1309" s="25"/>
      <c r="I1309" s="26" t="str">
        <f aca="false">IF(OR($B1309="",$C1309=""),"",$B1309&amp;" ("&amp;DAY($C1309)&amp;"."&amp;MONTH($C1309)&amp;"."&amp;YEAR($C1309)&amp;")")</f>
        <v/>
      </c>
      <c r="J1309" s="14" t="str">
        <f aca="false">IF($C1309="","",INT((Boshqaruv!$C$12-$C1309)/365.25))</f>
        <v/>
      </c>
      <c r="K1309" s="14" t="str">
        <f aca="false">IF($J1309="","",IF($J1309&lt;=14,"Ha","Yo'q"))</f>
        <v/>
      </c>
      <c r="L1309" s="13"/>
      <c r="M1309" s="13"/>
      <c r="N1309" s="14" t="str">
        <f aca="false">IF($B1309="","",IF(AND(OR($L1309="",$L1309&lt;=Boshqaruv!$C$12),OR($M1309="",$M1309&gt;Boshqaruv!$C$12)),"Ha",""))</f>
        <v/>
      </c>
      <c r="O1309" s="25"/>
      <c r="P1309" s="25"/>
      <c r="Q1309" s="12"/>
      <c r="R1309" s="13"/>
      <c r="S1309" s="13"/>
      <c r="T1309" s="14" t="str">
        <f aca="false">IF($B1309="","",IF(AND($P1309="Ha",$N1309="Ha",OR($R1309="",$R1309&lt;=Boshqaruv!$C$12),OR($S1309="",$S1309&gt;Boshqaruv!$C$12)),"Ha",""))</f>
        <v/>
      </c>
      <c r="U1309" s="13"/>
      <c r="V1309" s="12"/>
      <c r="W1309" s="14" t="str">
        <f aca="false">IF(OR($B1309="",$C1309=""),"",IF(COUNTIFS($B$5:$B$1804,$B1309,$C$5:$C$1804,$C1309)&gt;1,"Takror",""))</f>
        <v/>
      </c>
    </row>
    <row r="1310" customFormat="false" ht="15" hidden="false" customHeight="false" outlineLevel="0" collapsed="false">
      <c r="A1310" s="8" t="n">
        <v>1306</v>
      </c>
      <c r="B1310" s="12"/>
      <c r="C1310" s="13"/>
      <c r="D1310" s="24"/>
      <c r="E1310" s="25"/>
      <c r="F1310" s="12"/>
      <c r="G1310" s="12"/>
      <c r="H1310" s="25"/>
      <c r="I1310" s="26" t="str">
        <f aca="false">IF(OR($B1310="",$C1310=""),"",$B1310&amp;" ("&amp;DAY($C1310)&amp;"."&amp;MONTH($C1310)&amp;"."&amp;YEAR($C1310)&amp;")")</f>
        <v/>
      </c>
      <c r="J1310" s="14" t="str">
        <f aca="false">IF($C1310="","",INT((Boshqaruv!$C$12-$C1310)/365.25))</f>
        <v/>
      </c>
      <c r="K1310" s="14" t="str">
        <f aca="false">IF($J1310="","",IF($J1310&lt;=14,"Ha","Yo'q"))</f>
        <v/>
      </c>
      <c r="L1310" s="13"/>
      <c r="M1310" s="13"/>
      <c r="N1310" s="14" t="str">
        <f aca="false">IF($B1310="","",IF(AND(OR($L1310="",$L1310&lt;=Boshqaruv!$C$12),OR($M1310="",$M1310&gt;Boshqaruv!$C$12)),"Ha",""))</f>
        <v/>
      </c>
      <c r="O1310" s="25"/>
      <c r="P1310" s="25"/>
      <c r="Q1310" s="12"/>
      <c r="R1310" s="13"/>
      <c r="S1310" s="13"/>
      <c r="T1310" s="14" t="str">
        <f aca="false">IF($B1310="","",IF(AND($P1310="Ha",$N1310="Ha",OR($R1310="",$R1310&lt;=Boshqaruv!$C$12),OR($S1310="",$S1310&gt;Boshqaruv!$C$12)),"Ha",""))</f>
        <v/>
      </c>
      <c r="U1310" s="13"/>
      <c r="V1310" s="12"/>
      <c r="W1310" s="14" t="str">
        <f aca="false">IF(OR($B1310="",$C1310=""),"",IF(COUNTIFS($B$5:$B$1804,$B1310,$C$5:$C$1804,$C1310)&gt;1,"Takror",""))</f>
        <v/>
      </c>
    </row>
    <row r="1311" customFormat="false" ht="15" hidden="false" customHeight="false" outlineLevel="0" collapsed="false">
      <c r="A1311" s="8" t="n">
        <v>1307</v>
      </c>
      <c r="B1311" s="12"/>
      <c r="C1311" s="13"/>
      <c r="D1311" s="24"/>
      <c r="E1311" s="25"/>
      <c r="F1311" s="12"/>
      <c r="G1311" s="12"/>
      <c r="H1311" s="25"/>
      <c r="I1311" s="26" t="str">
        <f aca="false">IF(OR($B1311="",$C1311=""),"",$B1311&amp;" ("&amp;DAY($C1311)&amp;"."&amp;MONTH($C1311)&amp;"."&amp;YEAR($C1311)&amp;")")</f>
        <v/>
      </c>
      <c r="J1311" s="14" t="str">
        <f aca="false">IF($C1311="","",INT((Boshqaruv!$C$12-$C1311)/365.25))</f>
        <v/>
      </c>
      <c r="K1311" s="14" t="str">
        <f aca="false">IF($J1311="","",IF($J1311&lt;=14,"Ha","Yo'q"))</f>
        <v/>
      </c>
      <c r="L1311" s="13"/>
      <c r="M1311" s="13"/>
      <c r="N1311" s="14" t="str">
        <f aca="false">IF($B1311="","",IF(AND(OR($L1311="",$L1311&lt;=Boshqaruv!$C$12),OR($M1311="",$M1311&gt;Boshqaruv!$C$12)),"Ha",""))</f>
        <v/>
      </c>
      <c r="O1311" s="25"/>
      <c r="P1311" s="25"/>
      <c r="Q1311" s="12"/>
      <c r="R1311" s="13"/>
      <c r="S1311" s="13"/>
      <c r="T1311" s="14" t="str">
        <f aca="false">IF($B1311="","",IF(AND($P1311="Ha",$N1311="Ha",OR($R1311="",$R1311&lt;=Boshqaruv!$C$12),OR($S1311="",$S1311&gt;Boshqaruv!$C$12)),"Ha",""))</f>
        <v/>
      </c>
      <c r="U1311" s="13"/>
      <c r="V1311" s="12"/>
      <c r="W1311" s="14" t="str">
        <f aca="false">IF(OR($B1311="",$C1311=""),"",IF(COUNTIFS($B$5:$B$1804,$B1311,$C$5:$C$1804,$C1311)&gt;1,"Takror",""))</f>
        <v/>
      </c>
    </row>
    <row r="1312" customFormat="false" ht="15" hidden="false" customHeight="false" outlineLevel="0" collapsed="false">
      <c r="A1312" s="8" t="n">
        <v>1308</v>
      </c>
      <c r="B1312" s="12"/>
      <c r="C1312" s="13"/>
      <c r="D1312" s="24"/>
      <c r="E1312" s="25"/>
      <c r="F1312" s="12"/>
      <c r="G1312" s="12"/>
      <c r="H1312" s="25"/>
      <c r="I1312" s="26" t="str">
        <f aca="false">IF(OR($B1312="",$C1312=""),"",$B1312&amp;" ("&amp;DAY($C1312)&amp;"."&amp;MONTH($C1312)&amp;"."&amp;YEAR($C1312)&amp;")")</f>
        <v/>
      </c>
      <c r="J1312" s="14" t="str">
        <f aca="false">IF($C1312="","",INT((Boshqaruv!$C$12-$C1312)/365.25))</f>
        <v/>
      </c>
      <c r="K1312" s="14" t="str">
        <f aca="false">IF($J1312="","",IF($J1312&lt;=14,"Ha","Yo'q"))</f>
        <v/>
      </c>
      <c r="L1312" s="13"/>
      <c r="M1312" s="13"/>
      <c r="N1312" s="14" t="str">
        <f aca="false">IF($B1312="","",IF(AND(OR($L1312="",$L1312&lt;=Boshqaruv!$C$12),OR($M1312="",$M1312&gt;Boshqaruv!$C$12)),"Ha",""))</f>
        <v/>
      </c>
      <c r="O1312" s="25"/>
      <c r="P1312" s="25"/>
      <c r="Q1312" s="12"/>
      <c r="R1312" s="13"/>
      <c r="S1312" s="13"/>
      <c r="T1312" s="14" t="str">
        <f aca="false">IF($B1312="","",IF(AND($P1312="Ha",$N1312="Ha",OR($R1312="",$R1312&lt;=Boshqaruv!$C$12),OR($S1312="",$S1312&gt;Boshqaruv!$C$12)),"Ha",""))</f>
        <v/>
      </c>
      <c r="U1312" s="13"/>
      <c r="V1312" s="12"/>
      <c r="W1312" s="14" t="str">
        <f aca="false">IF(OR($B1312="",$C1312=""),"",IF(COUNTIFS($B$5:$B$1804,$B1312,$C$5:$C$1804,$C1312)&gt;1,"Takror",""))</f>
        <v/>
      </c>
    </row>
    <row r="1313" customFormat="false" ht="15" hidden="false" customHeight="false" outlineLevel="0" collapsed="false">
      <c r="A1313" s="8" t="n">
        <v>1309</v>
      </c>
      <c r="B1313" s="12"/>
      <c r="C1313" s="13"/>
      <c r="D1313" s="24"/>
      <c r="E1313" s="25"/>
      <c r="F1313" s="12"/>
      <c r="G1313" s="12"/>
      <c r="H1313" s="25"/>
      <c r="I1313" s="26" t="str">
        <f aca="false">IF(OR($B1313="",$C1313=""),"",$B1313&amp;" ("&amp;DAY($C1313)&amp;"."&amp;MONTH($C1313)&amp;"."&amp;YEAR($C1313)&amp;")")</f>
        <v/>
      </c>
      <c r="J1313" s="14" t="str">
        <f aca="false">IF($C1313="","",INT((Boshqaruv!$C$12-$C1313)/365.25))</f>
        <v/>
      </c>
      <c r="K1313" s="14" t="str">
        <f aca="false">IF($J1313="","",IF($J1313&lt;=14,"Ha","Yo'q"))</f>
        <v/>
      </c>
      <c r="L1313" s="13"/>
      <c r="M1313" s="13"/>
      <c r="N1313" s="14" t="str">
        <f aca="false">IF($B1313="","",IF(AND(OR($L1313="",$L1313&lt;=Boshqaruv!$C$12),OR($M1313="",$M1313&gt;Boshqaruv!$C$12)),"Ha",""))</f>
        <v/>
      </c>
      <c r="O1313" s="25"/>
      <c r="P1313" s="25"/>
      <c r="Q1313" s="12"/>
      <c r="R1313" s="13"/>
      <c r="S1313" s="13"/>
      <c r="T1313" s="14" t="str">
        <f aca="false">IF($B1313="","",IF(AND($P1313="Ha",$N1313="Ha",OR($R1313="",$R1313&lt;=Boshqaruv!$C$12),OR($S1313="",$S1313&gt;Boshqaruv!$C$12)),"Ha",""))</f>
        <v/>
      </c>
      <c r="U1313" s="13"/>
      <c r="V1313" s="12"/>
      <c r="W1313" s="14" t="str">
        <f aca="false">IF(OR($B1313="",$C1313=""),"",IF(COUNTIFS($B$5:$B$1804,$B1313,$C$5:$C$1804,$C1313)&gt;1,"Takror",""))</f>
        <v/>
      </c>
    </row>
    <row r="1314" customFormat="false" ht="15" hidden="false" customHeight="false" outlineLevel="0" collapsed="false">
      <c r="A1314" s="8" t="n">
        <v>1310</v>
      </c>
      <c r="B1314" s="12"/>
      <c r="C1314" s="13"/>
      <c r="D1314" s="24"/>
      <c r="E1314" s="25"/>
      <c r="F1314" s="12"/>
      <c r="G1314" s="12"/>
      <c r="H1314" s="25"/>
      <c r="I1314" s="26" t="str">
        <f aca="false">IF(OR($B1314="",$C1314=""),"",$B1314&amp;" ("&amp;DAY($C1314)&amp;"."&amp;MONTH($C1314)&amp;"."&amp;YEAR($C1314)&amp;")")</f>
        <v/>
      </c>
      <c r="J1314" s="14" t="str">
        <f aca="false">IF($C1314="","",INT((Boshqaruv!$C$12-$C1314)/365.25))</f>
        <v/>
      </c>
      <c r="K1314" s="14" t="str">
        <f aca="false">IF($J1314="","",IF($J1314&lt;=14,"Ha","Yo'q"))</f>
        <v/>
      </c>
      <c r="L1314" s="13"/>
      <c r="M1314" s="13"/>
      <c r="N1314" s="14" t="str">
        <f aca="false">IF($B1314="","",IF(AND(OR($L1314="",$L1314&lt;=Boshqaruv!$C$12),OR($M1314="",$M1314&gt;Boshqaruv!$C$12)),"Ha",""))</f>
        <v/>
      </c>
      <c r="O1314" s="25"/>
      <c r="P1314" s="25"/>
      <c r="Q1314" s="12"/>
      <c r="R1314" s="13"/>
      <c r="S1314" s="13"/>
      <c r="T1314" s="14" t="str">
        <f aca="false">IF($B1314="","",IF(AND($P1314="Ha",$N1314="Ha",OR($R1314="",$R1314&lt;=Boshqaruv!$C$12),OR($S1314="",$S1314&gt;Boshqaruv!$C$12)),"Ha",""))</f>
        <v/>
      </c>
      <c r="U1314" s="13"/>
      <c r="V1314" s="12"/>
      <c r="W1314" s="14" t="str">
        <f aca="false">IF(OR($B1314="",$C1314=""),"",IF(COUNTIFS($B$5:$B$1804,$B1314,$C$5:$C$1804,$C1314)&gt;1,"Takror",""))</f>
        <v/>
      </c>
    </row>
    <row r="1315" customFormat="false" ht="15" hidden="false" customHeight="false" outlineLevel="0" collapsed="false">
      <c r="A1315" s="8" t="n">
        <v>1311</v>
      </c>
      <c r="B1315" s="12"/>
      <c r="C1315" s="13"/>
      <c r="D1315" s="24"/>
      <c r="E1315" s="25"/>
      <c r="F1315" s="12"/>
      <c r="G1315" s="12"/>
      <c r="H1315" s="25"/>
      <c r="I1315" s="26" t="str">
        <f aca="false">IF(OR($B1315="",$C1315=""),"",$B1315&amp;" ("&amp;DAY($C1315)&amp;"."&amp;MONTH($C1315)&amp;"."&amp;YEAR($C1315)&amp;")")</f>
        <v/>
      </c>
      <c r="J1315" s="14" t="str">
        <f aca="false">IF($C1315="","",INT((Boshqaruv!$C$12-$C1315)/365.25))</f>
        <v/>
      </c>
      <c r="K1315" s="14" t="str">
        <f aca="false">IF($J1315="","",IF($J1315&lt;=14,"Ha","Yo'q"))</f>
        <v/>
      </c>
      <c r="L1315" s="13"/>
      <c r="M1315" s="13"/>
      <c r="N1315" s="14" t="str">
        <f aca="false">IF($B1315="","",IF(AND(OR($L1315="",$L1315&lt;=Boshqaruv!$C$12),OR($M1315="",$M1315&gt;Boshqaruv!$C$12)),"Ha",""))</f>
        <v/>
      </c>
      <c r="O1315" s="25"/>
      <c r="P1315" s="25"/>
      <c r="Q1315" s="12"/>
      <c r="R1315" s="13"/>
      <c r="S1315" s="13"/>
      <c r="T1315" s="14" t="str">
        <f aca="false">IF($B1315="","",IF(AND($P1315="Ha",$N1315="Ha",OR($R1315="",$R1315&lt;=Boshqaruv!$C$12),OR($S1315="",$S1315&gt;Boshqaruv!$C$12)),"Ha",""))</f>
        <v/>
      </c>
      <c r="U1315" s="13"/>
      <c r="V1315" s="12"/>
      <c r="W1315" s="14" t="str">
        <f aca="false">IF(OR($B1315="",$C1315=""),"",IF(COUNTIFS($B$5:$B$1804,$B1315,$C$5:$C$1804,$C1315)&gt;1,"Takror",""))</f>
        <v/>
      </c>
    </row>
    <row r="1316" customFormat="false" ht="15" hidden="false" customHeight="false" outlineLevel="0" collapsed="false">
      <c r="A1316" s="8" t="n">
        <v>1312</v>
      </c>
      <c r="B1316" s="12"/>
      <c r="C1316" s="13"/>
      <c r="D1316" s="24"/>
      <c r="E1316" s="25"/>
      <c r="F1316" s="12"/>
      <c r="G1316" s="12"/>
      <c r="H1316" s="25"/>
      <c r="I1316" s="26" t="str">
        <f aca="false">IF(OR($B1316="",$C1316=""),"",$B1316&amp;" ("&amp;DAY($C1316)&amp;"."&amp;MONTH($C1316)&amp;"."&amp;YEAR($C1316)&amp;")")</f>
        <v/>
      </c>
      <c r="J1316" s="14" t="str">
        <f aca="false">IF($C1316="","",INT((Boshqaruv!$C$12-$C1316)/365.25))</f>
        <v/>
      </c>
      <c r="K1316" s="14" t="str">
        <f aca="false">IF($J1316="","",IF($J1316&lt;=14,"Ha","Yo'q"))</f>
        <v/>
      </c>
      <c r="L1316" s="13"/>
      <c r="M1316" s="13"/>
      <c r="N1316" s="14" t="str">
        <f aca="false">IF($B1316="","",IF(AND(OR($L1316="",$L1316&lt;=Boshqaruv!$C$12),OR($M1316="",$M1316&gt;Boshqaruv!$C$12)),"Ha",""))</f>
        <v/>
      </c>
      <c r="O1316" s="25"/>
      <c r="P1316" s="25"/>
      <c r="Q1316" s="12"/>
      <c r="R1316" s="13"/>
      <c r="S1316" s="13"/>
      <c r="T1316" s="14" t="str">
        <f aca="false">IF($B1316="","",IF(AND($P1316="Ha",$N1316="Ha",OR($R1316="",$R1316&lt;=Boshqaruv!$C$12),OR($S1316="",$S1316&gt;Boshqaruv!$C$12)),"Ha",""))</f>
        <v/>
      </c>
      <c r="U1316" s="13"/>
      <c r="V1316" s="12"/>
      <c r="W1316" s="14" t="str">
        <f aca="false">IF(OR($B1316="",$C1316=""),"",IF(COUNTIFS($B$5:$B$1804,$B1316,$C$5:$C$1804,$C1316)&gt;1,"Takror",""))</f>
        <v/>
      </c>
    </row>
    <row r="1317" customFormat="false" ht="15" hidden="false" customHeight="false" outlineLevel="0" collapsed="false">
      <c r="A1317" s="8" t="n">
        <v>1313</v>
      </c>
      <c r="B1317" s="12"/>
      <c r="C1317" s="13"/>
      <c r="D1317" s="24"/>
      <c r="E1317" s="25"/>
      <c r="F1317" s="12"/>
      <c r="G1317" s="12"/>
      <c r="H1317" s="25"/>
      <c r="I1317" s="26" t="str">
        <f aca="false">IF(OR($B1317="",$C1317=""),"",$B1317&amp;" ("&amp;DAY($C1317)&amp;"."&amp;MONTH($C1317)&amp;"."&amp;YEAR($C1317)&amp;")")</f>
        <v/>
      </c>
      <c r="J1317" s="14" t="str">
        <f aca="false">IF($C1317="","",INT((Boshqaruv!$C$12-$C1317)/365.25))</f>
        <v/>
      </c>
      <c r="K1317" s="14" t="str">
        <f aca="false">IF($J1317="","",IF($J1317&lt;=14,"Ha","Yo'q"))</f>
        <v/>
      </c>
      <c r="L1317" s="13"/>
      <c r="M1317" s="13"/>
      <c r="N1317" s="14" t="str">
        <f aca="false">IF($B1317="","",IF(AND(OR($L1317="",$L1317&lt;=Boshqaruv!$C$12),OR($M1317="",$M1317&gt;Boshqaruv!$C$12)),"Ha",""))</f>
        <v/>
      </c>
      <c r="O1317" s="25"/>
      <c r="P1317" s="25"/>
      <c r="Q1317" s="12"/>
      <c r="R1317" s="13"/>
      <c r="S1317" s="13"/>
      <c r="T1317" s="14" t="str">
        <f aca="false">IF($B1317="","",IF(AND($P1317="Ha",$N1317="Ha",OR($R1317="",$R1317&lt;=Boshqaruv!$C$12),OR($S1317="",$S1317&gt;Boshqaruv!$C$12)),"Ha",""))</f>
        <v/>
      </c>
      <c r="U1317" s="13"/>
      <c r="V1317" s="12"/>
      <c r="W1317" s="14" t="str">
        <f aca="false">IF(OR($B1317="",$C1317=""),"",IF(COUNTIFS($B$5:$B$1804,$B1317,$C$5:$C$1804,$C1317)&gt;1,"Takror",""))</f>
        <v/>
      </c>
    </row>
    <row r="1318" customFormat="false" ht="15" hidden="false" customHeight="false" outlineLevel="0" collapsed="false">
      <c r="A1318" s="8" t="n">
        <v>1314</v>
      </c>
      <c r="B1318" s="12"/>
      <c r="C1318" s="13"/>
      <c r="D1318" s="24"/>
      <c r="E1318" s="25"/>
      <c r="F1318" s="12"/>
      <c r="G1318" s="12"/>
      <c r="H1318" s="25"/>
      <c r="I1318" s="26" t="str">
        <f aca="false">IF(OR($B1318="",$C1318=""),"",$B1318&amp;" ("&amp;DAY($C1318)&amp;"."&amp;MONTH($C1318)&amp;"."&amp;YEAR($C1318)&amp;")")</f>
        <v/>
      </c>
      <c r="J1318" s="14" t="str">
        <f aca="false">IF($C1318="","",INT((Boshqaruv!$C$12-$C1318)/365.25))</f>
        <v/>
      </c>
      <c r="K1318" s="14" t="str">
        <f aca="false">IF($J1318="","",IF($J1318&lt;=14,"Ha","Yo'q"))</f>
        <v/>
      </c>
      <c r="L1318" s="13"/>
      <c r="M1318" s="13"/>
      <c r="N1318" s="14" t="str">
        <f aca="false">IF($B1318="","",IF(AND(OR($L1318="",$L1318&lt;=Boshqaruv!$C$12),OR($M1318="",$M1318&gt;Boshqaruv!$C$12)),"Ha",""))</f>
        <v/>
      </c>
      <c r="O1318" s="25"/>
      <c r="P1318" s="25"/>
      <c r="Q1318" s="12"/>
      <c r="R1318" s="13"/>
      <c r="S1318" s="13"/>
      <c r="T1318" s="14" t="str">
        <f aca="false">IF($B1318="","",IF(AND($P1318="Ha",$N1318="Ha",OR($R1318="",$R1318&lt;=Boshqaruv!$C$12),OR($S1318="",$S1318&gt;Boshqaruv!$C$12)),"Ha",""))</f>
        <v/>
      </c>
      <c r="U1318" s="13"/>
      <c r="V1318" s="12"/>
      <c r="W1318" s="14" t="str">
        <f aca="false">IF(OR($B1318="",$C1318=""),"",IF(COUNTIFS($B$5:$B$1804,$B1318,$C$5:$C$1804,$C1318)&gt;1,"Takror",""))</f>
        <v/>
      </c>
    </row>
    <row r="1319" customFormat="false" ht="15" hidden="false" customHeight="false" outlineLevel="0" collapsed="false">
      <c r="A1319" s="8" t="n">
        <v>1315</v>
      </c>
      <c r="B1319" s="12"/>
      <c r="C1319" s="13"/>
      <c r="D1319" s="24"/>
      <c r="E1319" s="25"/>
      <c r="F1319" s="12"/>
      <c r="G1319" s="12"/>
      <c r="H1319" s="25"/>
      <c r="I1319" s="26" t="str">
        <f aca="false">IF(OR($B1319="",$C1319=""),"",$B1319&amp;" ("&amp;DAY($C1319)&amp;"."&amp;MONTH($C1319)&amp;"."&amp;YEAR($C1319)&amp;")")</f>
        <v/>
      </c>
      <c r="J1319" s="14" t="str">
        <f aca="false">IF($C1319="","",INT((Boshqaruv!$C$12-$C1319)/365.25))</f>
        <v/>
      </c>
      <c r="K1319" s="14" t="str">
        <f aca="false">IF($J1319="","",IF($J1319&lt;=14,"Ha","Yo'q"))</f>
        <v/>
      </c>
      <c r="L1319" s="13"/>
      <c r="M1319" s="13"/>
      <c r="N1319" s="14" t="str">
        <f aca="false">IF($B1319="","",IF(AND(OR($L1319="",$L1319&lt;=Boshqaruv!$C$12),OR($M1319="",$M1319&gt;Boshqaruv!$C$12)),"Ha",""))</f>
        <v/>
      </c>
      <c r="O1319" s="25"/>
      <c r="P1319" s="25"/>
      <c r="Q1319" s="12"/>
      <c r="R1319" s="13"/>
      <c r="S1319" s="13"/>
      <c r="T1319" s="14" t="str">
        <f aca="false">IF($B1319="","",IF(AND($P1319="Ha",$N1319="Ha",OR($R1319="",$R1319&lt;=Boshqaruv!$C$12),OR($S1319="",$S1319&gt;Boshqaruv!$C$12)),"Ha",""))</f>
        <v/>
      </c>
      <c r="U1319" s="13"/>
      <c r="V1319" s="12"/>
      <c r="W1319" s="14" t="str">
        <f aca="false">IF(OR($B1319="",$C1319=""),"",IF(COUNTIFS($B$5:$B$1804,$B1319,$C$5:$C$1804,$C1319)&gt;1,"Takror",""))</f>
        <v/>
      </c>
    </row>
    <row r="1320" customFormat="false" ht="15" hidden="false" customHeight="false" outlineLevel="0" collapsed="false">
      <c r="A1320" s="8" t="n">
        <v>1316</v>
      </c>
      <c r="B1320" s="12"/>
      <c r="C1320" s="13"/>
      <c r="D1320" s="24"/>
      <c r="E1320" s="25"/>
      <c r="F1320" s="12"/>
      <c r="G1320" s="12"/>
      <c r="H1320" s="25"/>
      <c r="I1320" s="26" t="str">
        <f aca="false">IF(OR($B1320="",$C1320=""),"",$B1320&amp;" ("&amp;DAY($C1320)&amp;"."&amp;MONTH($C1320)&amp;"."&amp;YEAR($C1320)&amp;")")</f>
        <v/>
      </c>
      <c r="J1320" s="14" t="str">
        <f aca="false">IF($C1320="","",INT((Boshqaruv!$C$12-$C1320)/365.25))</f>
        <v/>
      </c>
      <c r="K1320" s="14" t="str">
        <f aca="false">IF($J1320="","",IF($J1320&lt;=14,"Ha","Yo'q"))</f>
        <v/>
      </c>
      <c r="L1320" s="13"/>
      <c r="M1320" s="13"/>
      <c r="N1320" s="14" t="str">
        <f aca="false">IF($B1320="","",IF(AND(OR($L1320="",$L1320&lt;=Boshqaruv!$C$12),OR($M1320="",$M1320&gt;Boshqaruv!$C$12)),"Ha",""))</f>
        <v/>
      </c>
      <c r="O1320" s="25"/>
      <c r="P1320" s="25"/>
      <c r="Q1320" s="12"/>
      <c r="R1320" s="13"/>
      <c r="S1320" s="13"/>
      <c r="T1320" s="14" t="str">
        <f aca="false">IF($B1320="","",IF(AND($P1320="Ha",$N1320="Ha",OR($R1320="",$R1320&lt;=Boshqaruv!$C$12),OR($S1320="",$S1320&gt;Boshqaruv!$C$12)),"Ha",""))</f>
        <v/>
      </c>
      <c r="U1320" s="13"/>
      <c r="V1320" s="12"/>
      <c r="W1320" s="14" t="str">
        <f aca="false">IF(OR($B1320="",$C1320=""),"",IF(COUNTIFS($B$5:$B$1804,$B1320,$C$5:$C$1804,$C1320)&gt;1,"Takror",""))</f>
        <v/>
      </c>
    </row>
    <row r="1321" customFormat="false" ht="15" hidden="false" customHeight="false" outlineLevel="0" collapsed="false">
      <c r="A1321" s="8" t="n">
        <v>1317</v>
      </c>
      <c r="B1321" s="12"/>
      <c r="C1321" s="13"/>
      <c r="D1321" s="24"/>
      <c r="E1321" s="25"/>
      <c r="F1321" s="12"/>
      <c r="G1321" s="12"/>
      <c r="H1321" s="25"/>
      <c r="I1321" s="26" t="str">
        <f aca="false">IF(OR($B1321="",$C1321=""),"",$B1321&amp;" ("&amp;DAY($C1321)&amp;"."&amp;MONTH($C1321)&amp;"."&amp;YEAR($C1321)&amp;")")</f>
        <v/>
      </c>
      <c r="J1321" s="14" t="str">
        <f aca="false">IF($C1321="","",INT((Boshqaruv!$C$12-$C1321)/365.25))</f>
        <v/>
      </c>
      <c r="K1321" s="14" t="str">
        <f aca="false">IF($J1321="","",IF($J1321&lt;=14,"Ha","Yo'q"))</f>
        <v/>
      </c>
      <c r="L1321" s="13"/>
      <c r="M1321" s="13"/>
      <c r="N1321" s="14" t="str">
        <f aca="false">IF($B1321="","",IF(AND(OR($L1321="",$L1321&lt;=Boshqaruv!$C$12),OR($M1321="",$M1321&gt;Boshqaruv!$C$12)),"Ha",""))</f>
        <v/>
      </c>
      <c r="O1321" s="25"/>
      <c r="P1321" s="25"/>
      <c r="Q1321" s="12"/>
      <c r="R1321" s="13"/>
      <c r="S1321" s="13"/>
      <c r="T1321" s="14" t="str">
        <f aca="false">IF($B1321="","",IF(AND($P1321="Ha",$N1321="Ha",OR($R1321="",$R1321&lt;=Boshqaruv!$C$12),OR($S1321="",$S1321&gt;Boshqaruv!$C$12)),"Ha",""))</f>
        <v/>
      </c>
      <c r="U1321" s="13"/>
      <c r="V1321" s="12"/>
      <c r="W1321" s="14" t="str">
        <f aca="false">IF(OR($B1321="",$C1321=""),"",IF(COUNTIFS($B$5:$B$1804,$B1321,$C$5:$C$1804,$C1321)&gt;1,"Takror",""))</f>
        <v/>
      </c>
    </row>
    <row r="1322" customFormat="false" ht="15" hidden="false" customHeight="false" outlineLevel="0" collapsed="false">
      <c r="A1322" s="8" t="n">
        <v>1318</v>
      </c>
      <c r="B1322" s="12"/>
      <c r="C1322" s="13"/>
      <c r="D1322" s="24"/>
      <c r="E1322" s="25"/>
      <c r="F1322" s="12"/>
      <c r="G1322" s="12"/>
      <c r="H1322" s="25"/>
      <c r="I1322" s="26" t="str">
        <f aca="false">IF(OR($B1322="",$C1322=""),"",$B1322&amp;" ("&amp;DAY($C1322)&amp;"."&amp;MONTH($C1322)&amp;"."&amp;YEAR($C1322)&amp;")")</f>
        <v/>
      </c>
      <c r="J1322" s="14" t="str">
        <f aca="false">IF($C1322="","",INT((Boshqaruv!$C$12-$C1322)/365.25))</f>
        <v/>
      </c>
      <c r="K1322" s="14" t="str">
        <f aca="false">IF($J1322="","",IF($J1322&lt;=14,"Ha","Yo'q"))</f>
        <v/>
      </c>
      <c r="L1322" s="13"/>
      <c r="M1322" s="13"/>
      <c r="N1322" s="14" t="str">
        <f aca="false">IF($B1322="","",IF(AND(OR($L1322="",$L1322&lt;=Boshqaruv!$C$12),OR($M1322="",$M1322&gt;Boshqaruv!$C$12)),"Ha",""))</f>
        <v/>
      </c>
      <c r="O1322" s="25"/>
      <c r="P1322" s="25"/>
      <c r="Q1322" s="12"/>
      <c r="R1322" s="13"/>
      <c r="S1322" s="13"/>
      <c r="T1322" s="14" t="str">
        <f aca="false">IF($B1322="","",IF(AND($P1322="Ha",$N1322="Ha",OR($R1322="",$R1322&lt;=Boshqaruv!$C$12),OR($S1322="",$S1322&gt;Boshqaruv!$C$12)),"Ha",""))</f>
        <v/>
      </c>
      <c r="U1322" s="13"/>
      <c r="V1322" s="12"/>
      <c r="W1322" s="14" t="str">
        <f aca="false">IF(OR($B1322="",$C1322=""),"",IF(COUNTIFS($B$5:$B$1804,$B1322,$C$5:$C$1804,$C1322)&gt;1,"Takror",""))</f>
        <v/>
      </c>
    </row>
    <row r="1323" customFormat="false" ht="15" hidden="false" customHeight="false" outlineLevel="0" collapsed="false">
      <c r="A1323" s="8" t="n">
        <v>1319</v>
      </c>
      <c r="B1323" s="12"/>
      <c r="C1323" s="13"/>
      <c r="D1323" s="24"/>
      <c r="E1323" s="25"/>
      <c r="F1323" s="12"/>
      <c r="G1323" s="12"/>
      <c r="H1323" s="25"/>
      <c r="I1323" s="26" t="str">
        <f aca="false">IF(OR($B1323="",$C1323=""),"",$B1323&amp;" ("&amp;DAY($C1323)&amp;"."&amp;MONTH($C1323)&amp;"."&amp;YEAR($C1323)&amp;")")</f>
        <v/>
      </c>
      <c r="J1323" s="14" t="str">
        <f aca="false">IF($C1323="","",INT((Boshqaruv!$C$12-$C1323)/365.25))</f>
        <v/>
      </c>
      <c r="K1323" s="14" t="str">
        <f aca="false">IF($J1323="","",IF($J1323&lt;=14,"Ha","Yo'q"))</f>
        <v/>
      </c>
      <c r="L1323" s="13"/>
      <c r="M1323" s="13"/>
      <c r="N1323" s="14" t="str">
        <f aca="false">IF($B1323="","",IF(AND(OR($L1323="",$L1323&lt;=Boshqaruv!$C$12),OR($M1323="",$M1323&gt;Boshqaruv!$C$12)),"Ha",""))</f>
        <v/>
      </c>
      <c r="O1323" s="25"/>
      <c r="P1323" s="25"/>
      <c r="Q1323" s="12"/>
      <c r="R1323" s="13"/>
      <c r="S1323" s="13"/>
      <c r="T1323" s="14" t="str">
        <f aca="false">IF($B1323="","",IF(AND($P1323="Ha",$N1323="Ha",OR($R1323="",$R1323&lt;=Boshqaruv!$C$12),OR($S1323="",$S1323&gt;Boshqaruv!$C$12)),"Ha",""))</f>
        <v/>
      </c>
      <c r="U1323" s="13"/>
      <c r="V1323" s="12"/>
      <c r="W1323" s="14" t="str">
        <f aca="false">IF(OR($B1323="",$C1323=""),"",IF(COUNTIFS($B$5:$B$1804,$B1323,$C$5:$C$1804,$C1323)&gt;1,"Takror",""))</f>
        <v/>
      </c>
    </row>
    <row r="1324" customFormat="false" ht="15" hidden="false" customHeight="false" outlineLevel="0" collapsed="false">
      <c r="A1324" s="8" t="n">
        <v>1320</v>
      </c>
      <c r="B1324" s="12"/>
      <c r="C1324" s="13"/>
      <c r="D1324" s="24"/>
      <c r="E1324" s="25"/>
      <c r="F1324" s="12"/>
      <c r="G1324" s="12"/>
      <c r="H1324" s="25"/>
      <c r="I1324" s="26" t="str">
        <f aca="false">IF(OR($B1324="",$C1324=""),"",$B1324&amp;" ("&amp;DAY($C1324)&amp;"."&amp;MONTH($C1324)&amp;"."&amp;YEAR($C1324)&amp;")")</f>
        <v/>
      </c>
      <c r="J1324" s="14" t="str">
        <f aca="false">IF($C1324="","",INT((Boshqaruv!$C$12-$C1324)/365.25))</f>
        <v/>
      </c>
      <c r="K1324" s="14" t="str">
        <f aca="false">IF($J1324="","",IF($J1324&lt;=14,"Ha","Yo'q"))</f>
        <v/>
      </c>
      <c r="L1324" s="13"/>
      <c r="M1324" s="13"/>
      <c r="N1324" s="14" t="str">
        <f aca="false">IF($B1324="","",IF(AND(OR($L1324="",$L1324&lt;=Boshqaruv!$C$12),OR($M1324="",$M1324&gt;Boshqaruv!$C$12)),"Ha",""))</f>
        <v/>
      </c>
      <c r="O1324" s="25"/>
      <c r="P1324" s="25"/>
      <c r="Q1324" s="12"/>
      <c r="R1324" s="13"/>
      <c r="S1324" s="13"/>
      <c r="T1324" s="14" t="str">
        <f aca="false">IF($B1324="","",IF(AND($P1324="Ha",$N1324="Ha",OR($R1324="",$R1324&lt;=Boshqaruv!$C$12),OR($S1324="",$S1324&gt;Boshqaruv!$C$12)),"Ha",""))</f>
        <v/>
      </c>
      <c r="U1324" s="13"/>
      <c r="V1324" s="12"/>
      <c r="W1324" s="14" t="str">
        <f aca="false">IF(OR($B1324="",$C1324=""),"",IF(COUNTIFS($B$5:$B$1804,$B1324,$C$5:$C$1804,$C1324)&gt;1,"Takror",""))</f>
        <v/>
      </c>
    </row>
    <row r="1325" customFormat="false" ht="15" hidden="false" customHeight="false" outlineLevel="0" collapsed="false">
      <c r="A1325" s="8" t="n">
        <v>1321</v>
      </c>
      <c r="B1325" s="12"/>
      <c r="C1325" s="13"/>
      <c r="D1325" s="24"/>
      <c r="E1325" s="25"/>
      <c r="F1325" s="12"/>
      <c r="G1325" s="12"/>
      <c r="H1325" s="25"/>
      <c r="I1325" s="26" t="str">
        <f aca="false">IF(OR($B1325="",$C1325=""),"",$B1325&amp;" ("&amp;DAY($C1325)&amp;"."&amp;MONTH($C1325)&amp;"."&amp;YEAR($C1325)&amp;")")</f>
        <v/>
      </c>
      <c r="J1325" s="14" t="str">
        <f aca="false">IF($C1325="","",INT((Boshqaruv!$C$12-$C1325)/365.25))</f>
        <v/>
      </c>
      <c r="K1325" s="14" t="str">
        <f aca="false">IF($J1325="","",IF($J1325&lt;=14,"Ha","Yo'q"))</f>
        <v/>
      </c>
      <c r="L1325" s="13"/>
      <c r="M1325" s="13"/>
      <c r="N1325" s="14" t="str">
        <f aca="false">IF($B1325="","",IF(AND(OR($L1325="",$L1325&lt;=Boshqaruv!$C$12),OR($M1325="",$M1325&gt;Boshqaruv!$C$12)),"Ha",""))</f>
        <v/>
      </c>
      <c r="O1325" s="25"/>
      <c r="P1325" s="25"/>
      <c r="Q1325" s="12"/>
      <c r="R1325" s="13"/>
      <c r="S1325" s="13"/>
      <c r="T1325" s="14" t="str">
        <f aca="false">IF($B1325="","",IF(AND($P1325="Ha",$N1325="Ha",OR($R1325="",$R1325&lt;=Boshqaruv!$C$12),OR($S1325="",$S1325&gt;Boshqaruv!$C$12)),"Ha",""))</f>
        <v/>
      </c>
      <c r="U1325" s="13"/>
      <c r="V1325" s="12"/>
      <c r="W1325" s="14" t="str">
        <f aca="false">IF(OR($B1325="",$C1325=""),"",IF(COUNTIFS($B$5:$B$1804,$B1325,$C$5:$C$1804,$C1325)&gt;1,"Takror",""))</f>
        <v/>
      </c>
    </row>
    <row r="1326" customFormat="false" ht="15" hidden="false" customHeight="false" outlineLevel="0" collapsed="false">
      <c r="A1326" s="8" t="n">
        <v>1322</v>
      </c>
      <c r="B1326" s="12"/>
      <c r="C1326" s="13"/>
      <c r="D1326" s="24"/>
      <c r="E1326" s="25"/>
      <c r="F1326" s="12"/>
      <c r="G1326" s="12"/>
      <c r="H1326" s="25"/>
      <c r="I1326" s="26" t="str">
        <f aca="false">IF(OR($B1326="",$C1326=""),"",$B1326&amp;" ("&amp;DAY($C1326)&amp;"."&amp;MONTH($C1326)&amp;"."&amp;YEAR($C1326)&amp;")")</f>
        <v/>
      </c>
      <c r="J1326" s="14" t="str">
        <f aca="false">IF($C1326="","",INT((Boshqaruv!$C$12-$C1326)/365.25))</f>
        <v/>
      </c>
      <c r="K1326" s="14" t="str">
        <f aca="false">IF($J1326="","",IF($J1326&lt;=14,"Ha","Yo'q"))</f>
        <v/>
      </c>
      <c r="L1326" s="13"/>
      <c r="M1326" s="13"/>
      <c r="N1326" s="14" t="str">
        <f aca="false">IF($B1326="","",IF(AND(OR($L1326="",$L1326&lt;=Boshqaruv!$C$12),OR($M1326="",$M1326&gt;Boshqaruv!$C$12)),"Ha",""))</f>
        <v/>
      </c>
      <c r="O1326" s="25"/>
      <c r="P1326" s="25"/>
      <c r="Q1326" s="12"/>
      <c r="R1326" s="13"/>
      <c r="S1326" s="13"/>
      <c r="T1326" s="14" t="str">
        <f aca="false">IF($B1326="","",IF(AND($P1326="Ha",$N1326="Ha",OR($R1326="",$R1326&lt;=Boshqaruv!$C$12),OR($S1326="",$S1326&gt;Boshqaruv!$C$12)),"Ha",""))</f>
        <v/>
      </c>
      <c r="U1326" s="13"/>
      <c r="V1326" s="12"/>
      <c r="W1326" s="14" t="str">
        <f aca="false">IF(OR($B1326="",$C1326=""),"",IF(COUNTIFS($B$5:$B$1804,$B1326,$C$5:$C$1804,$C1326)&gt;1,"Takror",""))</f>
        <v/>
      </c>
    </row>
    <row r="1327" customFormat="false" ht="15" hidden="false" customHeight="false" outlineLevel="0" collapsed="false">
      <c r="A1327" s="8" t="n">
        <v>1323</v>
      </c>
      <c r="B1327" s="12"/>
      <c r="C1327" s="13"/>
      <c r="D1327" s="24"/>
      <c r="E1327" s="25"/>
      <c r="F1327" s="12"/>
      <c r="G1327" s="12"/>
      <c r="H1327" s="25"/>
      <c r="I1327" s="26" t="str">
        <f aca="false">IF(OR($B1327="",$C1327=""),"",$B1327&amp;" ("&amp;DAY($C1327)&amp;"."&amp;MONTH($C1327)&amp;"."&amp;YEAR($C1327)&amp;")")</f>
        <v/>
      </c>
      <c r="J1327" s="14" t="str">
        <f aca="false">IF($C1327="","",INT((Boshqaruv!$C$12-$C1327)/365.25))</f>
        <v/>
      </c>
      <c r="K1327" s="14" t="str">
        <f aca="false">IF($J1327="","",IF($J1327&lt;=14,"Ha","Yo'q"))</f>
        <v/>
      </c>
      <c r="L1327" s="13"/>
      <c r="M1327" s="13"/>
      <c r="N1327" s="14" t="str">
        <f aca="false">IF($B1327="","",IF(AND(OR($L1327="",$L1327&lt;=Boshqaruv!$C$12),OR($M1327="",$M1327&gt;Boshqaruv!$C$12)),"Ha",""))</f>
        <v/>
      </c>
      <c r="O1327" s="25"/>
      <c r="P1327" s="25"/>
      <c r="Q1327" s="12"/>
      <c r="R1327" s="13"/>
      <c r="S1327" s="13"/>
      <c r="T1327" s="14" t="str">
        <f aca="false">IF($B1327="","",IF(AND($P1327="Ha",$N1327="Ha",OR($R1327="",$R1327&lt;=Boshqaruv!$C$12),OR($S1327="",$S1327&gt;Boshqaruv!$C$12)),"Ha",""))</f>
        <v/>
      </c>
      <c r="U1327" s="13"/>
      <c r="V1327" s="12"/>
      <c r="W1327" s="14" t="str">
        <f aca="false">IF(OR($B1327="",$C1327=""),"",IF(COUNTIFS($B$5:$B$1804,$B1327,$C$5:$C$1804,$C1327)&gt;1,"Takror",""))</f>
        <v/>
      </c>
    </row>
    <row r="1328" customFormat="false" ht="15" hidden="false" customHeight="false" outlineLevel="0" collapsed="false">
      <c r="A1328" s="8" t="n">
        <v>1324</v>
      </c>
      <c r="B1328" s="12"/>
      <c r="C1328" s="13"/>
      <c r="D1328" s="24"/>
      <c r="E1328" s="25"/>
      <c r="F1328" s="12"/>
      <c r="G1328" s="12"/>
      <c r="H1328" s="25"/>
      <c r="I1328" s="26" t="str">
        <f aca="false">IF(OR($B1328="",$C1328=""),"",$B1328&amp;" ("&amp;DAY($C1328)&amp;"."&amp;MONTH($C1328)&amp;"."&amp;YEAR($C1328)&amp;")")</f>
        <v/>
      </c>
      <c r="J1328" s="14" t="str">
        <f aca="false">IF($C1328="","",INT((Boshqaruv!$C$12-$C1328)/365.25))</f>
        <v/>
      </c>
      <c r="K1328" s="14" t="str">
        <f aca="false">IF($J1328="","",IF($J1328&lt;=14,"Ha","Yo'q"))</f>
        <v/>
      </c>
      <c r="L1328" s="13"/>
      <c r="M1328" s="13"/>
      <c r="N1328" s="14" t="str">
        <f aca="false">IF($B1328="","",IF(AND(OR($L1328="",$L1328&lt;=Boshqaruv!$C$12),OR($M1328="",$M1328&gt;Boshqaruv!$C$12)),"Ha",""))</f>
        <v/>
      </c>
      <c r="O1328" s="25"/>
      <c r="P1328" s="25"/>
      <c r="Q1328" s="12"/>
      <c r="R1328" s="13"/>
      <c r="S1328" s="13"/>
      <c r="T1328" s="14" t="str">
        <f aca="false">IF($B1328="","",IF(AND($P1328="Ha",$N1328="Ha",OR($R1328="",$R1328&lt;=Boshqaruv!$C$12),OR($S1328="",$S1328&gt;Boshqaruv!$C$12)),"Ha",""))</f>
        <v/>
      </c>
      <c r="U1328" s="13"/>
      <c r="V1328" s="12"/>
      <c r="W1328" s="14" t="str">
        <f aca="false">IF(OR($B1328="",$C1328=""),"",IF(COUNTIFS($B$5:$B$1804,$B1328,$C$5:$C$1804,$C1328)&gt;1,"Takror",""))</f>
        <v/>
      </c>
    </row>
    <row r="1329" customFormat="false" ht="15" hidden="false" customHeight="false" outlineLevel="0" collapsed="false">
      <c r="A1329" s="8" t="n">
        <v>1325</v>
      </c>
      <c r="B1329" s="12"/>
      <c r="C1329" s="13"/>
      <c r="D1329" s="24"/>
      <c r="E1329" s="25"/>
      <c r="F1329" s="12"/>
      <c r="G1329" s="12"/>
      <c r="H1329" s="25"/>
      <c r="I1329" s="26" t="str">
        <f aca="false">IF(OR($B1329="",$C1329=""),"",$B1329&amp;" ("&amp;DAY($C1329)&amp;"."&amp;MONTH($C1329)&amp;"."&amp;YEAR($C1329)&amp;")")</f>
        <v/>
      </c>
      <c r="J1329" s="14" t="str">
        <f aca="false">IF($C1329="","",INT((Boshqaruv!$C$12-$C1329)/365.25))</f>
        <v/>
      </c>
      <c r="K1329" s="14" t="str">
        <f aca="false">IF($J1329="","",IF($J1329&lt;=14,"Ha","Yo'q"))</f>
        <v/>
      </c>
      <c r="L1329" s="13"/>
      <c r="M1329" s="13"/>
      <c r="N1329" s="14" t="str">
        <f aca="false">IF($B1329="","",IF(AND(OR($L1329="",$L1329&lt;=Boshqaruv!$C$12),OR($M1329="",$M1329&gt;Boshqaruv!$C$12)),"Ha",""))</f>
        <v/>
      </c>
      <c r="O1329" s="25"/>
      <c r="P1329" s="25"/>
      <c r="Q1329" s="12"/>
      <c r="R1329" s="13"/>
      <c r="S1329" s="13"/>
      <c r="T1329" s="14" t="str">
        <f aca="false">IF($B1329="","",IF(AND($P1329="Ha",$N1329="Ha",OR($R1329="",$R1329&lt;=Boshqaruv!$C$12),OR($S1329="",$S1329&gt;Boshqaruv!$C$12)),"Ha",""))</f>
        <v/>
      </c>
      <c r="U1329" s="13"/>
      <c r="V1329" s="12"/>
      <c r="W1329" s="14" t="str">
        <f aca="false">IF(OR($B1329="",$C1329=""),"",IF(COUNTIFS($B$5:$B$1804,$B1329,$C$5:$C$1804,$C1329)&gt;1,"Takror",""))</f>
        <v/>
      </c>
    </row>
    <row r="1330" customFormat="false" ht="15" hidden="false" customHeight="false" outlineLevel="0" collapsed="false">
      <c r="A1330" s="8" t="n">
        <v>1326</v>
      </c>
      <c r="B1330" s="12"/>
      <c r="C1330" s="13"/>
      <c r="D1330" s="24"/>
      <c r="E1330" s="25"/>
      <c r="F1330" s="12"/>
      <c r="G1330" s="12"/>
      <c r="H1330" s="25"/>
      <c r="I1330" s="26" t="str">
        <f aca="false">IF(OR($B1330="",$C1330=""),"",$B1330&amp;" ("&amp;DAY($C1330)&amp;"."&amp;MONTH($C1330)&amp;"."&amp;YEAR($C1330)&amp;")")</f>
        <v/>
      </c>
      <c r="J1330" s="14" t="str">
        <f aca="false">IF($C1330="","",INT((Boshqaruv!$C$12-$C1330)/365.25))</f>
        <v/>
      </c>
      <c r="K1330" s="14" t="str">
        <f aca="false">IF($J1330="","",IF($J1330&lt;=14,"Ha","Yo'q"))</f>
        <v/>
      </c>
      <c r="L1330" s="13"/>
      <c r="M1330" s="13"/>
      <c r="N1330" s="14" t="str">
        <f aca="false">IF($B1330="","",IF(AND(OR($L1330="",$L1330&lt;=Boshqaruv!$C$12),OR($M1330="",$M1330&gt;Boshqaruv!$C$12)),"Ha",""))</f>
        <v/>
      </c>
      <c r="O1330" s="25"/>
      <c r="P1330" s="25"/>
      <c r="Q1330" s="12"/>
      <c r="R1330" s="13"/>
      <c r="S1330" s="13"/>
      <c r="T1330" s="14" t="str">
        <f aca="false">IF($B1330="","",IF(AND($P1330="Ha",$N1330="Ha",OR($R1330="",$R1330&lt;=Boshqaruv!$C$12),OR($S1330="",$S1330&gt;Boshqaruv!$C$12)),"Ha",""))</f>
        <v/>
      </c>
      <c r="U1330" s="13"/>
      <c r="V1330" s="12"/>
      <c r="W1330" s="14" t="str">
        <f aca="false">IF(OR($B1330="",$C1330=""),"",IF(COUNTIFS($B$5:$B$1804,$B1330,$C$5:$C$1804,$C1330)&gt;1,"Takror",""))</f>
        <v/>
      </c>
    </row>
    <row r="1331" customFormat="false" ht="15" hidden="false" customHeight="false" outlineLevel="0" collapsed="false">
      <c r="A1331" s="8" t="n">
        <v>1327</v>
      </c>
      <c r="B1331" s="12"/>
      <c r="C1331" s="13"/>
      <c r="D1331" s="24"/>
      <c r="E1331" s="25"/>
      <c r="F1331" s="12"/>
      <c r="G1331" s="12"/>
      <c r="H1331" s="25"/>
      <c r="I1331" s="26" t="str">
        <f aca="false">IF(OR($B1331="",$C1331=""),"",$B1331&amp;" ("&amp;DAY($C1331)&amp;"."&amp;MONTH($C1331)&amp;"."&amp;YEAR($C1331)&amp;")")</f>
        <v/>
      </c>
      <c r="J1331" s="14" t="str">
        <f aca="false">IF($C1331="","",INT((Boshqaruv!$C$12-$C1331)/365.25))</f>
        <v/>
      </c>
      <c r="K1331" s="14" t="str">
        <f aca="false">IF($J1331="","",IF($J1331&lt;=14,"Ha","Yo'q"))</f>
        <v/>
      </c>
      <c r="L1331" s="13"/>
      <c r="M1331" s="13"/>
      <c r="N1331" s="14" t="str">
        <f aca="false">IF($B1331="","",IF(AND(OR($L1331="",$L1331&lt;=Boshqaruv!$C$12),OR($M1331="",$M1331&gt;Boshqaruv!$C$12)),"Ha",""))</f>
        <v/>
      </c>
      <c r="O1331" s="25"/>
      <c r="P1331" s="25"/>
      <c r="Q1331" s="12"/>
      <c r="R1331" s="13"/>
      <c r="S1331" s="13"/>
      <c r="T1331" s="14" t="str">
        <f aca="false">IF($B1331="","",IF(AND($P1331="Ha",$N1331="Ha",OR($R1331="",$R1331&lt;=Boshqaruv!$C$12),OR($S1331="",$S1331&gt;Boshqaruv!$C$12)),"Ha",""))</f>
        <v/>
      </c>
      <c r="U1331" s="13"/>
      <c r="V1331" s="12"/>
      <c r="W1331" s="14" t="str">
        <f aca="false">IF(OR($B1331="",$C1331=""),"",IF(COUNTIFS($B$5:$B$1804,$B1331,$C$5:$C$1804,$C1331)&gt;1,"Takror",""))</f>
        <v/>
      </c>
    </row>
    <row r="1332" customFormat="false" ht="15" hidden="false" customHeight="false" outlineLevel="0" collapsed="false">
      <c r="A1332" s="8" t="n">
        <v>1328</v>
      </c>
      <c r="B1332" s="12"/>
      <c r="C1332" s="13"/>
      <c r="D1332" s="24"/>
      <c r="E1332" s="25"/>
      <c r="F1332" s="12"/>
      <c r="G1332" s="12"/>
      <c r="H1332" s="25"/>
      <c r="I1332" s="26" t="str">
        <f aca="false">IF(OR($B1332="",$C1332=""),"",$B1332&amp;" ("&amp;DAY($C1332)&amp;"."&amp;MONTH($C1332)&amp;"."&amp;YEAR($C1332)&amp;")")</f>
        <v/>
      </c>
      <c r="J1332" s="14" t="str">
        <f aca="false">IF($C1332="","",INT((Boshqaruv!$C$12-$C1332)/365.25))</f>
        <v/>
      </c>
      <c r="K1332" s="14" t="str">
        <f aca="false">IF($J1332="","",IF($J1332&lt;=14,"Ha","Yo'q"))</f>
        <v/>
      </c>
      <c r="L1332" s="13"/>
      <c r="M1332" s="13"/>
      <c r="N1332" s="14" t="str">
        <f aca="false">IF($B1332="","",IF(AND(OR($L1332="",$L1332&lt;=Boshqaruv!$C$12),OR($M1332="",$M1332&gt;Boshqaruv!$C$12)),"Ha",""))</f>
        <v/>
      </c>
      <c r="O1332" s="25"/>
      <c r="P1332" s="25"/>
      <c r="Q1332" s="12"/>
      <c r="R1332" s="13"/>
      <c r="S1332" s="13"/>
      <c r="T1332" s="14" t="str">
        <f aca="false">IF($B1332="","",IF(AND($P1332="Ha",$N1332="Ha",OR($R1332="",$R1332&lt;=Boshqaruv!$C$12),OR($S1332="",$S1332&gt;Boshqaruv!$C$12)),"Ha",""))</f>
        <v/>
      </c>
      <c r="U1332" s="13"/>
      <c r="V1332" s="12"/>
      <c r="W1332" s="14" t="str">
        <f aca="false">IF(OR($B1332="",$C1332=""),"",IF(COUNTIFS($B$5:$B$1804,$B1332,$C$5:$C$1804,$C1332)&gt;1,"Takror",""))</f>
        <v/>
      </c>
    </row>
    <row r="1333" customFormat="false" ht="15" hidden="false" customHeight="false" outlineLevel="0" collapsed="false">
      <c r="A1333" s="8" t="n">
        <v>1329</v>
      </c>
      <c r="B1333" s="12"/>
      <c r="C1333" s="13"/>
      <c r="D1333" s="24"/>
      <c r="E1333" s="25"/>
      <c r="F1333" s="12"/>
      <c r="G1333" s="12"/>
      <c r="H1333" s="25"/>
      <c r="I1333" s="26" t="str">
        <f aca="false">IF(OR($B1333="",$C1333=""),"",$B1333&amp;" ("&amp;DAY($C1333)&amp;"."&amp;MONTH($C1333)&amp;"."&amp;YEAR($C1333)&amp;")")</f>
        <v/>
      </c>
      <c r="J1333" s="14" t="str">
        <f aca="false">IF($C1333="","",INT((Boshqaruv!$C$12-$C1333)/365.25))</f>
        <v/>
      </c>
      <c r="K1333" s="14" t="str">
        <f aca="false">IF($J1333="","",IF($J1333&lt;=14,"Ha","Yo'q"))</f>
        <v/>
      </c>
      <c r="L1333" s="13"/>
      <c r="M1333" s="13"/>
      <c r="N1333" s="14" t="str">
        <f aca="false">IF($B1333="","",IF(AND(OR($L1333="",$L1333&lt;=Boshqaruv!$C$12),OR($M1333="",$M1333&gt;Boshqaruv!$C$12)),"Ha",""))</f>
        <v/>
      </c>
      <c r="O1333" s="25"/>
      <c r="P1333" s="25"/>
      <c r="Q1333" s="12"/>
      <c r="R1333" s="13"/>
      <c r="S1333" s="13"/>
      <c r="T1333" s="14" t="str">
        <f aca="false">IF($B1333="","",IF(AND($P1333="Ha",$N1333="Ha",OR($R1333="",$R1333&lt;=Boshqaruv!$C$12),OR($S1333="",$S1333&gt;Boshqaruv!$C$12)),"Ha",""))</f>
        <v/>
      </c>
      <c r="U1333" s="13"/>
      <c r="V1333" s="12"/>
      <c r="W1333" s="14" t="str">
        <f aca="false">IF(OR($B1333="",$C1333=""),"",IF(COUNTIFS($B$5:$B$1804,$B1333,$C$5:$C$1804,$C1333)&gt;1,"Takror",""))</f>
        <v/>
      </c>
    </row>
    <row r="1334" customFormat="false" ht="15" hidden="false" customHeight="false" outlineLevel="0" collapsed="false">
      <c r="A1334" s="8" t="n">
        <v>1330</v>
      </c>
      <c r="B1334" s="12"/>
      <c r="C1334" s="13"/>
      <c r="D1334" s="24"/>
      <c r="E1334" s="25"/>
      <c r="F1334" s="12"/>
      <c r="G1334" s="12"/>
      <c r="H1334" s="25"/>
      <c r="I1334" s="26" t="str">
        <f aca="false">IF(OR($B1334="",$C1334=""),"",$B1334&amp;" ("&amp;DAY($C1334)&amp;"."&amp;MONTH($C1334)&amp;"."&amp;YEAR($C1334)&amp;")")</f>
        <v/>
      </c>
      <c r="J1334" s="14" t="str">
        <f aca="false">IF($C1334="","",INT((Boshqaruv!$C$12-$C1334)/365.25))</f>
        <v/>
      </c>
      <c r="K1334" s="14" t="str">
        <f aca="false">IF($J1334="","",IF($J1334&lt;=14,"Ha","Yo'q"))</f>
        <v/>
      </c>
      <c r="L1334" s="13"/>
      <c r="M1334" s="13"/>
      <c r="N1334" s="14" t="str">
        <f aca="false">IF($B1334="","",IF(AND(OR($L1334="",$L1334&lt;=Boshqaruv!$C$12),OR($M1334="",$M1334&gt;Boshqaruv!$C$12)),"Ha",""))</f>
        <v/>
      </c>
      <c r="O1334" s="25"/>
      <c r="P1334" s="25"/>
      <c r="Q1334" s="12"/>
      <c r="R1334" s="13"/>
      <c r="S1334" s="13"/>
      <c r="T1334" s="14" t="str">
        <f aca="false">IF($B1334="","",IF(AND($P1334="Ha",$N1334="Ha",OR($R1334="",$R1334&lt;=Boshqaruv!$C$12),OR($S1334="",$S1334&gt;Boshqaruv!$C$12)),"Ha",""))</f>
        <v/>
      </c>
      <c r="U1334" s="13"/>
      <c r="V1334" s="12"/>
      <c r="W1334" s="14" t="str">
        <f aca="false">IF(OR($B1334="",$C1334=""),"",IF(COUNTIFS($B$5:$B$1804,$B1334,$C$5:$C$1804,$C1334)&gt;1,"Takror",""))</f>
        <v/>
      </c>
    </row>
    <row r="1335" customFormat="false" ht="15" hidden="false" customHeight="false" outlineLevel="0" collapsed="false">
      <c r="A1335" s="8" t="n">
        <v>1331</v>
      </c>
      <c r="B1335" s="12"/>
      <c r="C1335" s="13"/>
      <c r="D1335" s="24"/>
      <c r="E1335" s="25"/>
      <c r="F1335" s="12"/>
      <c r="G1335" s="12"/>
      <c r="H1335" s="25"/>
      <c r="I1335" s="26" t="str">
        <f aca="false">IF(OR($B1335="",$C1335=""),"",$B1335&amp;" ("&amp;DAY($C1335)&amp;"."&amp;MONTH($C1335)&amp;"."&amp;YEAR($C1335)&amp;")")</f>
        <v/>
      </c>
      <c r="J1335" s="14" t="str">
        <f aca="false">IF($C1335="","",INT((Boshqaruv!$C$12-$C1335)/365.25))</f>
        <v/>
      </c>
      <c r="K1335" s="14" t="str">
        <f aca="false">IF($J1335="","",IF($J1335&lt;=14,"Ha","Yo'q"))</f>
        <v/>
      </c>
      <c r="L1335" s="13"/>
      <c r="M1335" s="13"/>
      <c r="N1335" s="14" t="str">
        <f aca="false">IF($B1335="","",IF(AND(OR($L1335="",$L1335&lt;=Boshqaruv!$C$12),OR($M1335="",$M1335&gt;Boshqaruv!$C$12)),"Ha",""))</f>
        <v/>
      </c>
      <c r="O1335" s="25"/>
      <c r="P1335" s="25"/>
      <c r="Q1335" s="12"/>
      <c r="R1335" s="13"/>
      <c r="S1335" s="13"/>
      <c r="T1335" s="14" t="str">
        <f aca="false">IF($B1335="","",IF(AND($P1335="Ha",$N1335="Ha",OR($R1335="",$R1335&lt;=Boshqaruv!$C$12),OR($S1335="",$S1335&gt;Boshqaruv!$C$12)),"Ha",""))</f>
        <v/>
      </c>
      <c r="U1335" s="13"/>
      <c r="V1335" s="12"/>
      <c r="W1335" s="14" t="str">
        <f aca="false">IF(OR($B1335="",$C1335=""),"",IF(COUNTIFS($B$5:$B$1804,$B1335,$C$5:$C$1804,$C1335)&gt;1,"Takror",""))</f>
        <v/>
      </c>
    </row>
    <row r="1336" customFormat="false" ht="15" hidden="false" customHeight="false" outlineLevel="0" collapsed="false">
      <c r="A1336" s="8" t="n">
        <v>1332</v>
      </c>
      <c r="B1336" s="12"/>
      <c r="C1336" s="13"/>
      <c r="D1336" s="24"/>
      <c r="E1336" s="25"/>
      <c r="F1336" s="12"/>
      <c r="G1336" s="12"/>
      <c r="H1336" s="25"/>
      <c r="I1336" s="26" t="str">
        <f aca="false">IF(OR($B1336="",$C1336=""),"",$B1336&amp;" ("&amp;DAY($C1336)&amp;"."&amp;MONTH($C1336)&amp;"."&amp;YEAR($C1336)&amp;")")</f>
        <v/>
      </c>
      <c r="J1336" s="14" t="str">
        <f aca="false">IF($C1336="","",INT((Boshqaruv!$C$12-$C1336)/365.25))</f>
        <v/>
      </c>
      <c r="K1336" s="14" t="str">
        <f aca="false">IF($J1336="","",IF($J1336&lt;=14,"Ha","Yo'q"))</f>
        <v/>
      </c>
      <c r="L1336" s="13"/>
      <c r="M1336" s="13"/>
      <c r="N1336" s="14" t="str">
        <f aca="false">IF($B1336="","",IF(AND(OR($L1336="",$L1336&lt;=Boshqaruv!$C$12),OR($M1336="",$M1336&gt;Boshqaruv!$C$12)),"Ha",""))</f>
        <v/>
      </c>
      <c r="O1336" s="25"/>
      <c r="P1336" s="25"/>
      <c r="Q1336" s="12"/>
      <c r="R1336" s="13"/>
      <c r="S1336" s="13"/>
      <c r="T1336" s="14" t="str">
        <f aca="false">IF($B1336="","",IF(AND($P1336="Ha",$N1336="Ha",OR($R1336="",$R1336&lt;=Boshqaruv!$C$12),OR($S1336="",$S1336&gt;Boshqaruv!$C$12)),"Ha",""))</f>
        <v/>
      </c>
      <c r="U1336" s="13"/>
      <c r="V1336" s="12"/>
      <c r="W1336" s="14" t="str">
        <f aca="false">IF(OR($B1336="",$C1336=""),"",IF(COUNTIFS($B$5:$B$1804,$B1336,$C$5:$C$1804,$C1336)&gt;1,"Takror",""))</f>
        <v/>
      </c>
    </row>
    <row r="1337" customFormat="false" ht="15" hidden="false" customHeight="false" outlineLevel="0" collapsed="false">
      <c r="A1337" s="8" t="n">
        <v>1333</v>
      </c>
      <c r="B1337" s="12"/>
      <c r="C1337" s="13"/>
      <c r="D1337" s="24"/>
      <c r="E1337" s="25"/>
      <c r="F1337" s="12"/>
      <c r="G1337" s="12"/>
      <c r="H1337" s="25"/>
      <c r="I1337" s="26" t="str">
        <f aca="false">IF(OR($B1337="",$C1337=""),"",$B1337&amp;" ("&amp;DAY($C1337)&amp;"."&amp;MONTH($C1337)&amp;"."&amp;YEAR($C1337)&amp;")")</f>
        <v/>
      </c>
      <c r="J1337" s="14" t="str">
        <f aca="false">IF($C1337="","",INT((Boshqaruv!$C$12-$C1337)/365.25))</f>
        <v/>
      </c>
      <c r="K1337" s="14" t="str">
        <f aca="false">IF($J1337="","",IF($J1337&lt;=14,"Ha","Yo'q"))</f>
        <v/>
      </c>
      <c r="L1337" s="13"/>
      <c r="M1337" s="13"/>
      <c r="N1337" s="14" t="str">
        <f aca="false">IF($B1337="","",IF(AND(OR($L1337="",$L1337&lt;=Boshqaruv!$C$12),OR($M1337="",$M1337&gt;Boshqaruv!$C$12)),"Ha",""))</f>
        <v/>
      </c>
      <c r="O1337" s="25"/>
      <c r="P1337" s="25"/>
      <c r="Q1337" s="12"/>
      <c r="R1337" s="13"/>
      <c r="S1337" s="13"/>
      <c r="T1337" s="14" t="str">
        <f aca="false">IF($B1337="","",IF(AND($P1337="Ha",$N1337="Ha",OR($R1337="",$R1337&lt;=Boshqaruv!$C$12),OR($S1337="",$S1337&gt;Boshqaruv!$C$12)),"Ha",""))</f>
        <v/>
      </c>
      <c r="U1337" s="13"/>
      <c r="V1337" s="12"/>
      <c r="W1337" s="14" t="str">
        <f aca="false">IF(OR($B1337="",$C1337=""),"",IF(COUNTIFS($B$5:$B$1804,$B1337,$C$5:$C$1804,$C1337)&gt;1,"Takror",""))</f>
        <v/>
      </c>
    </row>
    <row r="1338" customFormat="false" ht="15" hidden="false" customHeight="false" outlineLevel="0" collapsed="false">
      <c r="A1338" s="8" t="n">
        <v>1334</v>
      </c>
      <c r="B1338" s="12"/>
      <c r="C1338" s="13"/>
      <c r="D1338" s="24"/>
      <c r="E1338" s="25"/>
      <c r="F1338" s="12"/>
      <c r="G1338" s="12"/>
      <c r="H1338" s="25"/>
      <c r="I1338" s="26" t="str">
        <f aca="false">IF(OR($B1338="",$C1338=""),"",$B1338&amp;" ("&amp;DAY($C1338)&amp;"."&amp;MONTH($C1338)&amp;"."&amp;YEAR($C1338)&amp;")")</f>
        <v/>
      </c>
      <c r="J1338" s="14" t="str">
        <f aca="false">IF($C1338="","",INT((Boshqaruv!$C$12-$C1338)/365.25))</f>
        <v/>
      </c>
      <c r="K1338" s="14" t="str">
        <f aca="false">IF($J1338="","",IF($J1338&lt;=14,"Ha","Yo'q"))</f>
        <v/>
      </c>
      <c r="L1338" s="13"/>
      <c r="M1338" s="13"/>
      <c r="N1338" s="14" t="str">
        <f aca="false">IF($B1338="","",IF(AND(OR($L1338="",$L1338&lt;=Boshqaruv!$C$12),OR($M1338="",$M1338&gt;Boshqaruv!$C$12)),"Ha",""))</f>
        <v/>
      </c>
      <c r="O1338" s="25"/>
      <c r="P1338" s="25"/>
      <c r="Q1338" s="12"/>
      <c r="R1338" s="13"/>
      <c r="S1338" s="13"/>
      <c r="T1338" s="14" t="str">
        <f aca="false">IF($B1338="","",IF(AND($P1338="Ha",$N1338="Ha",OR($R1338="",$R1338&lt;=Boshqaruv!$C$12),OR($S1338="",$S1338&gt;Boshqaruv!$C$12)),"Ha",""))</f>
        <v/>
      </c>
      <c r="U1338" s="13"/>
      <c r="V1338" s="12"/>
      <c r="W1338" s="14" t="str">
        <f aca="false">IF(OR($B1338="",$C1338=""),"",IF(COUNTIFS($B$5:$B$1804,$B1338,$C$5:$C$1804,$C1338)&gt;1,"Takror",""))</f>
        <v/>
      </c>
    </row>
    <row r="1339" customFormat="false" ht="15" hidden="false" customHeight="false" outlineLevel="0" collapsed="false">
      <c r="A1339" s="8" t="n">
        <v>1335</v>
      </c>
      <c r="B1339" s="12"/>
      <c r="C1339" s="13"/>
      <c r="D1339" s="24"/>
      <c r="E1339" s="25"/>
      <c r="F1339" s="12"/>
      <c r="G1339" s="12"/>
      <c r="H1339" s="25"/>
      <c r="I1339" s="26" t="str">
        <f aca="false">IF(OR($B1339="",$C1339=""),"",$B1339&amp;" ("&amp;DAY($C1339)&amp;"."&amp;MONTH($C1339)&amp;"."&amp;YEAR($C1339)&amp;")")</f>
        <v/>
      </c>
      <c r="J1339" s="14" t="str">
        <f aca="false">IF($C1339="","",INT((Boshqaruv!$C$12-$C1339)/365.25))</f>
        <v/>
      </c>
      <c r="K1339" s="14" t="str">
        <f aca="false">IF($J1339="","",IF($J1339&lt;=14,"Ha","Yo'q"))</f>
        <v/>
      </c>
      <c r="L1339" s="13"/>
      <c r="M1339" s="13"/>
      <c r="N1339" s="14" t="str">
        <f aca="false">IF($B1339="","",IF(AND(OR($L1339="",$L1339&lt;=Boshqaruv!$C$12),OR($M1339="",$M1339&gt;Boshqaruv!$C$12)),"Ha",""))</f>
        <v/>
      </c>
      <c r="O1339" s="25"/>
      <c r="P1339" s="25"/>
      <c r="Q1339" s="12"/>
      <c r="R1339" s="13"/>
      <c r="S1339" s="13"/>
      <c r="T1339" s="14" t="str">
        <f aca="false">IF($B1339="","",IF(AND($P1339="Ha",$N1339="Ha",OR($R1339="",$R1339&lt;=Boshqaruv!$C$12),OR($S1339="",$S1339&gt;Boshqaruv!$C$12)),"Ha",""))</f>
        <v/>
      </c>
      <c r="U1339" s="13"/>
      <c r="V1339" s="12"/>
      <c r="W1339" s="14" t="str">
        <f aca="false">IF(OR($B1339="",$C1339=""),"",IF(COUNTIFS($B$5:$B$1804,$B1339,$C$5:$C$1804,$C1339)&gt;1,"Takror",""))</f>
        <v/>
      </c>
    </row>
    <row r="1340" customFormat="false" ht="15" hidden="false" customHeight="false" outlineLevel="0" collapsed="false">
      <c r="A1340" s="8" t="n">
        <v>1336</v>
      </c>
      <c r="B1340" s="12"/>
      <c r="C1340" s="13"/>
      <c r="D1340" s="24"/>
      <c r="E1340" s="25"/>
      <c r="F1340" s="12"/>
      <c r="G1340" s="12"/>
      <c r="H1340" s="25"/>
      <c r="I1340" s="26" t="str">
        <f aca="false">IF(OR($B1340="",$C1340=""),"",$B1340&amp;" ("&amp;DAY($C1340)&amp;"."&amp;MONTH($C1340)&amp;"."&amp;YEAR($C1340)&amp;")")</f>
        <v/>
      </c>
      <c r="J1340" s="14" t="str">
        <f aca="false">IF($C1340="","",INT((Boshqaruv!$C$12-$C1340)/365.25))</f>
        <v/>
      </c>
      <c r="K1340" s="14" t="str">
        <f aca="false">IF($J1340="","",IF($J1340&lt;=14,"Ha","Yo'q"))</f>
        <v/>
      </c>
      <c r="L1340" s="13"/>
      <c r="M1340" s="13"/>
      <c r="N1340" s="14" t="str">
        <f aca="false">IF($B1340="","",IF(AND(OR($L1340="",$L1340&lt;=Boshqaruv!$C$12),OR($M1340="",$M1340&gt;Boshqaruv!$C$12)),"Ha",""))</f>
        <v/>
      </c>
      <c r="O1340" s="25"/>
      <c r="P1340" s="25"/>
      <c r="Q1340" s="12"/>
      <c r="R1340" s="13"/>
      <c r="S1340" s="13"/>
      <c r="T1340" s="14" t="str">
        <f aca="false">IF($B1340="","",IF(AND($P1340="Ha",$N1340="Ha",OR($R1340="",$R1340&lt;=Boshqaruv!$C$12),OR($S1340="",$S1340&gt;Boshqaruv!$C$12)),"Ha",""))</f>
        <v/>
      </c>
      <c r="U1340" s="13"/>
      <c r="V1340" s="12"/>
      <c r="W1340" s="14" t="str">
        <f aca="false">IF(OR($B1340="",$C1340=""),"",IF(COUNTIFS($B$5:$B$1804,$B1340,$C$5:$C$1804,$C1340)&gt;1,"Takror",""))</f>
        <v/>
      </c>
    </row>
    <row r="1341" customFormat="false" ht="15" hidden="false" customHeight="false" outlineLevel="0" collapsed="false">
      <c r="A1341" s="8" t="n">
        <v>1337</v>
      </c>
      <c r="B1341" s="12"/>
      <c r="C1341" s="13"/>
      <c r="D1341" s="24"/>
      <c r="E1341" s="25"/>
      <c r="F1341" s="12"/>
      <c r="G1341" s="12"/>
      <c r="H1341" s="25"/>
      <c r="I1341" s="26" t="str">
        <f aca="false">IF(OR($B1341="",$C1341=""),"",$B1341&amp;" ("&amp;DAY($C1341)&amp;"."&amp;MONTH($C1341)&amp;"."&amp;YEAR($C1341)&amp;")")</f>
        <v/>
      </c>
      <c r="J1341" s="14" t="str">
        <f aca="false">IF($C1341="","",INT((Boshqaruv!$C$12-$C1341)/365.25))</f>
        <v/>
      </c>
      <c r="K1341" s="14" t="str">
        <f aca="false">IF($J1341="","",IF($J1341&lt;=14,"Ha","Yo'q"))</f>
        <v/>
      </c>
      <c r="L1341" s="13"/>
      <c r="M1341" s="13"/>
      <c r="N1341" s="14" t="str">
        <f aca="false">IF($B1341="","",IF(AND(OR($L1341="",$L1341&lt;=Boshqaruv!$C$12),OR($M1341="",$M1341&gt;Boshqaruv!$C$12)),"Ha",""))</f>
        <v/>
      </c>
      <c r="O1341" s="25"/>
      <c r="P1341" s="25"/>
      <c r="Q1341" s="12"/>
      <c r="R1341" s="13"/>
      <c r="S1341" s="13"/>
      <c r="T1341" s="14" t="str">
        <f aca="false">IF($B1341="","",IF(AND($P1341="Ha",$N1341="Ha",OR($R1341="",$R1341&lt;=Boshqaruv!$C$12),OR($S1341="",$S1341&gt;Boshqaruv!$C$12)),"Ha",""))</f>
        <v/>
      </c>
      <c r="U1341" s="13"/>
      <c r="V1341" s="12"/>
      <c r="W1341" s="14" t="str">
        <f aca="false">IF(OR($B1341="",$C1341=""),"",IF(COUNTIFS($B$5:$B$1804,$B1341,$C$5:$C$1804,$C1341)&gt;1,"Takror",""))</f>
        <v/>
      </c>
    </row>
    <row r="1342" customFormat="false" ht="15" hidden="false" customHeight="false" outlineLevel="0" collapsed="false">
      <c r="A1342" s="8" t="n">
        <v>1338</v>
      </c>
      <c r="B1342" s="12"/>
      <c r="C1342" s="13"/>
      <c r="D1342" s="24"/>
      <c r="E1342" s="25"/>
      <c r="F1342" s="12"/>
      <c r="G1342" s="12"/>
      <c r="H1342" s="25"/>
      <c r="I1342" s="26" t="str">
        <f aca="false">IF(OR($B1342="",$C1342=""),"",$B1342&amp;" ("&amp;DAY($C1342)&amp;"."&amp;MONTH($C1342)&amp;"."&amp;YEAR($C1342)&amp;")")</f>
        <v/>
      </c>
      <c r="J1342" s="14" t="str">
        <f aca="false">IF($C1342="","",INT((Boshqaruv!$C$12-$C1342)/365.25))</f>
        <v/>
      </c>
      <c r="K1342" s="14" t="str">
        <f aca="false">IF($J1342="","",IF($J1342&lt;=14,"Ha","Yo'q"))</f>
        <v/>
      </c>
      <c r="L1342" s="13"/>
      <c r="M1342" s="13"/>
      <c r="N1342" s="14" t="str">
        <f aca="false">IF($B1342="","",IF(AND(OR($L1342="",$L1342&lt;=Boshqaruv!$C$12),OR($M1342="",$M1342&gt;Boshqaruv!$C$12)),"Ha",""))</f>
        <v/>
      </c>
      <c r="O1342" s="25"/>
      <c r="P1342" s="25"/>
      <c r="Q1342" s="12"/>
      <c r="R1342" s="13"/>
      <c r="S1342" s="13"/>
      <c r="T1342" s="14" t="str">
        <f aca="false">IF($B1342="","",IF(AND($P1342="Ha",$N1342="Ha",OR($R1342="",$R1342&lt;=Boshqaruv!$C$12),OR($S1342="",$S1342&gt;Boshqaruv!$C$12)),"Ha",""))</f>
        <v/>
      </c>
      <c r="U1342" s="13"/>
      <c r="V1342" s="12"/>
      <c r="W1342" s="14" t="str">
        <f aca="false">IF(OR($B1342="",$C1342=""),"",IF(COUNTIFS($B$5:$B$1804,$B1342,$C$5:$C$1804,$C1342)&gt;1,"Takror",""))</f>
        <v/>
      </c>
    </row>
    <row r="1343" customFormat="false" ht="15" hidden="false" customHeight="false" outlineLevel="0" collapsed="false">
      <c r="A1343" s="8" t="n">
        <v>1339</v>
      </c>
      <c r="B1343" s="12"/>
      <c r="C1343" s="13"/>
      <c r="D1343" s="24"/>
      <c r="E1343" s="25"/>
      <c r="F1343" s="12"/>
      <c r="G1343" s="12"/>
      <c r="H1343" s="25"/>
      <c r="I1343" s="26" t="str">
        <f aca="false">IF(OR($B1343="",$C1343=""),"",$B1343&amp;" ("&amp;DAY($C1343)&amp;"."&amp;MONTH($C1343)&amp;"."&amp;YEAR($C1343)&amp;")")</f>
        <v/>
      </c>
      <c r="J1343" s="14" t="str">
        <f aca="false">IF($C1343="","",INT((Boshqaruv!$C$12-$C1343)/365.25))</f>
        <v/>
      </c>
      <c r="K1343" s="14" t="str">
        <f aca="false">IF($J1343="","",IF($J1343&lt;=14,"Ha","Yo'q"))</f>
        <v/>
      </c>
      <c r="L1343" s="13"/>
      <c r="M1343" s="13"/>
      <c r="N1343" s="14" t="str">
        <f aca="false">IF($B1343="","",IF(AND(OR($L1343="",$L1343&lt;=Boshqaruv!$C$12),OR($M1343="",$M1343&gt;Boshqaruv!$C$12)),"Ha",""))</f>
        <v/>
      </c>
      <c r="O1343" s="25"/>
      <c r="P1343" s="25"/>
      <c r="Q1343" s="12"/>
      <c r="R1343" s="13"/>
      <c r="S1343" s="13"/>
      <c r="T1343" s="14" t="str">
        <f aca="false">IF($B1343="","",IF(AND($P1343="Ha",$N1343="Ha",OR($R1343="",$R1343&lt;=Boshqaruv!$C$12),OR($S1343="",$S1343&gt;Boshqaruv!$C$12)),"Ha",""))</f>
        <v/>
      </c>
      <c r="U1343" s="13"/>
      <c r="V1343" s="12"/>
      <c r="W1343" s="14" t="str">
        <f aca="false">IF(OR($B1343="",$C1343=""),"",IF(COUNTIFS($B$5:$B$1804,$B1343,$C$5:$C$1804,$C1343)&gt;1,"Takror",""))</f>
        <v/>
      </c>
    </row>
    <row r="1344" customFormat="false" ht="15" hidden="false" customHeight="false" outlineLevel="0" collapsed="false">
      <c r="A1344" s="8" t="n">
        <v>1340</v>
      </c>
      <c r="B1344" s="12"/>
      <c r="C1344" s="13"/>
      <c r="D1344" s="24"/>
      <c r="E1344" s="25"/>
      <c r="F1344" s="12"/>
      <c r="G1344" s="12"/>
      <c r="H1344" s="25"/>
      <c r="I1344" s="26" t="str">
        <f aca="false">IF(OR($B1344="",$C1344=""),"",$B1344&amp;" ("&amp;DAY($C1344)&amp;"."&amp;MONTH($C1344)&amp;"."&amp;YEAR($C1344)&amp;")")</f>
        <v/>
      </c>
      <c r="J1344" s="14" t="str">
        <f aca="false">IF($C1344="","",INT((Boshqaruv!$C$12-$C1344)/365.25))</f>
        <v/>
      </c>
      <c r="K1344" s="14" t="str">
        <f aca="false">IF($J1344="","",IF($J1344&lt;=14,"Ha","Yo'q"))</f>
        <v/>
      </c>
      <c r="L1344" s="13"/>
      <c r="M1344" s="13"/>
      <c r="N1344" s="14" t="str">
        <f aca="false">IF($B1344="","",IF(AND(OR($L1344="",$L1344&lt;=Boshqaruv!$C$12),OR($M1344="",$M1344&gt;Boshqaruv!$C$12)),"Ha",""))</f>
        <v/>
      </c>
      <c r="O1344" s="25"/>
      <c r="P1344" s="25"/>
      <c r="Q1344" s="12"/>
      <c r="R1344" s="13"/>
      <c r="S1344" s="13"/>
      <c r="T1344" s="14" t="str">
        <f aca="false">IF($B1344="","",IF(AND($P1344="Ha",$N1344="Ha",OR($R1344="",$R1344&lt;=Boshqaruv!$C$12),OR($S1344="",$S1344&gt;Boshqaruv!$C$12)),"Ha",""))</f>
        <v/>
      </c>
      <c r="U1344" s="13"/>
      <c r="V1344" s="12"/>
      <c r="W1344" s="14" t="str">
        <f aca="false">IF(OR($B1344="",$C1344=""),"",IF(COUNTIFS($B$5:$B$1804,$B1344,$C$5:$C$1804,$C1344)&gt;1,"Takror",""))</f>
        <v/>
      </c>
    </row>
    <row r="1345" customFormat="false" ht="15" hidden="false" customHeight="false" outlineLevel="0" collapsed="false">
      <c r="A1345" s="8" t="n">
        <v>1341</v>
      </c>
      <c r="B1345" s="12"/>
      <c r="C1345" s="13"/>
      <c r="D1345" s="24"/>
      <c r="E1345" s="25"/>
      <c r="F1345" s="12"/>
      <c r="G1345" s="12"/>
      <c r="H1345" s="25"/>
      <c r="I1345" s="26" t="str">
        <f aca="false">IF(OR($B1345="",$C1345=""),"",$B1345&amp;" ("&amp;DAY($C1345)&amp;"."&amp;MONTH($C1345)&amp;"."&amp;YEAR($C1345)&amp;")")</f>
        <v/>
      </c>
      <c r="J1345" s="14" t="str">
        <f aca="false">IF($C1345="","",INT((Boshqaruv!$C$12-$C1345)/365.25))</f>
        <v/>
      </c>
      <c r="K1345" s="14" t="str">
        <f aca="false">IF($J1345="","",IF($J1345&lt;=14,"Ha","Yo'q"))</f>
        <v/>
      </c>
      <c r="L1345" s="13"/>
      <c r="M1345" s="13"/>
      <c r="N1345" s="14" t="str">
        <f aca="false">IF($B1345="","",IF(AND(OR($L1345="",$L1345&lt;=Boshqaruv!$C$12),OR($M1345="",$M1345&gt;Boshqaruv!$C$12)),"Ha",""))</f>
        <v/>
      </c>
      <c r="O1345" s="25"/>
      <c r="P1345" s="25"/>
      <c r="Q1345" s="12"/>
      <c r="R1345" s="13"/>
      <c r="S1345" s="13"/>
      <c r="T1345" s="14" t="str">
        <f aca="false">IF($B1345="","",IF(AND($P1345="Ha",$N1345="Ha",OR($R1345="",$R1345&lt;=Boshqaruv!$C$12),OR($S1345="",$S1345&gt;Boshqaruv!$C$12)),"Ha",""))</f>
        <v/>
      </c>
      <c r="U1345" s="13"/>
      <c r="V1345" s="12"/>
      <c r="W1345" s="14" t="str">
        <f aca="false">IF(OR($B1345="",$C1345=""),"",IF(COUNTIFS($B$5:$B$1804,$B1345,$C$5:$C$1804,$C1345)&gt;1,"Takror",""))</f>
        <v/>
      </c>
    </row>
    <row r="1346" customFormat="false" ht="15" hidden="false" customHeight="false" outlineLevel="0" collapsed="false">
      <c r="A1346" s="8" t="n">
        <v>1342</v>
      </c>
      <c r="B1346" s="12"/>
      <c r="C1346" s="13"/>
      <c r="D1346" s="24"/>
      <c r="E1346" s="25"/>
      <c r="F1346" s="12"/>
      <c r="G1346" s="12"/>
      <c r="H1346" s="25"/>
      <c r="I1346" s="26" t="str">
        <f aca="false">IF(OR($B1346="",$C1346=""),"",$B1346&amp;" ("&amp;DAY($C1346)&amp;"."&amp;MONTH($C1346)&amp;"."&amp;YEAR($C1346)&amp;")")</f>
        <v/>
      </c>
      <c r="J1346" s="14" t="str">
        <f aca="false">IF($C1346="","",INT((Boshqaruv!$C$12-$C1346)/365.25))</f>
        <v/>
      </c>
      <c r="K1346" s="14" t="str">
        <f aca="false">IF($J1346="","",IF($J1346&lt;=14,"Ha","Yo'q"))</f>
        <v/>
      </c>
      <c r="L1346" s="13"/>
      <c r="M1346" s="13"/>
      <c r="N1346" s="14" t="str">
        <f aca="false">IF($B1346="","",IF(AND(OR($L1346="",$L1346&lt;=Boshqaruv!$C$12),OR($M1346="",$M1346&gt;Boshqaruv!$C$12)),"Ha",""))</f>
        <v/>
      </c>
      <c r="O1346" s="25"/>
      <c r="P1346" s="25"/>
      <c r="Q1346" s="12"/>
      <c r="R1346" s="13"/>
      <c r="S1346" s="13"/>
      <c r="T1346" s="14" t="str">
        <f aca="false">IF($B1346="","",IF(AND($P1346="Ha",$N1346="Ha",OR($R1346="",$R1346&lt;=Boshqaruv!$C$12),OR($S1346="",$S1346&gt;Boshqaruv!$C$12)),"Ha",""))</f>
        <v/>
      </c>
      <c r="U1346" s="13"/>
      <c r="V1346" s="12"/>
      <c r="W1346" s="14" t="str">
        <f aca="false">IF(OR($B1346="",$C1346=""),"",IF(COUNTIFS($B$5:$B$1804,$B1346,$C$5:$C$1804,$C1346)&gt;1,"Takror",""))</f>
        <v/>
      </c>
    </row>
    <row r="1347" customFormat="false" ht="15" hidden="false" customHeight="false" outlineLevel="0" collapsed="false">
      <c r="A1347" s="8" t="n">
        <v>1343</v>
      </c>
      <c r="B1347" s="12"/>
      <c r="C1347" s="13"/>
      <c r="D1347" s="24"/>
      <c r="E1347" s="25"/>
      <c r="F1347" s="12"/>
      <c r="G1347" s="12"/>
      <c r="H1347" s="25"/>
      <c r="I1347" s="26" t="str">
        <f aca="false">IF(OR($B1347="",$C1347=""),"",$B1347&amp;" ("&amp;DAY($C1347)&amp;"."&amp;MONTH($C1347)&amp;"."&amp;YEAR($C1347)&amp;")")</f>
        <v/>
      </c>
      <c r="J1347" s="14" t="str">
        <f aca="false">IF($C1347="","",INT((Boshqaruv!$C$12-$C1347)/365.25))</f>
        <v/>
      </c>
      <c r="K1347" s="14" t="str">
        <f aca="false">IF($J1347="","",IF($J1347&lt;=14,"Ha","Yo'q"))</f>
        <v/>
      </c>
      <c r="L1347" s="13"/>
      <c r="M1347" s="13"/>
      <c r="N1347" s="14" t="str">
        <f aca="false">IF($B1347="","",IF(AND(OR($L1347="",$L1347&lt;=Boshqaruv!$C$12),OR($M1347="",$M1347&gt;Boshqaruv!$C$12)),"Ha",""))</f>
        <v/>
      </c>
      <c r="O1347" s="25"/>
      <c r="P1347" s="25"/>
      <c r="Q1347" s="12"/>
      <c r="R1347" s="13"/>
      <c r="S1347" s="13"/>
      <c r="T1347" s="14" t="str">
        <f aca="false">IF($B1347="","",IF(AND($P1347="Ha",$N1347="Ha",OR($R1347="",$R1347&lt;=Boshqaruv!$C$12),OR($S1347="",$S1347&gt;Boshqaruv!$C$12)),"Ha",""))</f>
        <v/>
      </c>
      <c r="U1347" s="13"/>
      <c r="V1347" s="12"/>
      <c r="W1347" s="14" t="str">
        <f aca="false">IF(OR($B1347="",$C1347=""),"",IF(COUNTIFS($B$5:$B$1804,$B1347,$C$5:$C$1804,$C1347)&gt;1,"Takror",""))</f>
        <v/>
      </c>
    </row>
    <row r="1348" customFormat="false" ht="15" hidden="false" customHeight="false" outlineLevel="0" collapsed="false">
      <c r="A1348" s="8" t="n">
        <v>1344</v>
      </c>
      <c r="B1348" s="12"/>
      <c r="C1348" s="13"/>
      <c r="D1348" s="24"/>
      <c r="E1348" s="25"/>
      <c r="F1348" s="12"/>
      <c r="G1348" s="12"/>
      <c r="H1348" s="25"/>
      <c r="I1348" s="26" t="str">
        <f aca="false">IF(OR($B1348="",$C1348=""),"",$B1348&amp;" ("&amp;DAY($C1348)&amp;"."&amp;MONTH($C1348)&amp;"."&amp;YEAR($C1348)&amp;")")</f>
        <v/>
      </c>
      <c r="J1348" s="14" t="str">
        <f aca="false">IF($C1348="","",INT((Boshqaruv!$C$12-$C1348)/365.25))</f>
        <v/>
      </c>
      <c r="K1348" s="14" t="str">
        <f aca="false">IF($J1348="","",IF($J1348&lt;=14,"Ha","Yo'q"))</f>
        <v/>
      </c>
      <c r="L1348" s="13"/>
      <c r="M1348" s="13"/>
      <c r="N1348" s="14" t="str">
        <f aca="false">IF($B1348="","",IF(AND(OR($L1348="",$L1348&lt;=Boshqaruv!$C$12),OR($M1348="",$M1348&gt;Boshqaruv!$C$12)),"Ha",""))</f>
        <v/>
      </c>
      <c r="O1348" s="25"/>
      <c r="P1348" s="25"/>
      <c r="Q1348" s="12"/>
      <c r="R1348" s="13"/>
      <c r="S1348" s="13"/>
      <c r="T1348" s="14" t="str">
        <f aca="false">IF($B1348="","",IF(AND($P1348="Ha",$N1348="Ha",OR($R1348="",$R1348&lt;=Boshqaruv!$C$12),OR($S1348="",$S1348&gt;Boshqaruv!$C$12)),"Ha",""))</f>
        <v/>
      </c>
      <c r="U1348" s="13"/>
      <c r="V1348" s="12"/>
      <c r="W1348" s="14" t="str">
        <f aca="false">IF(OR($B1348="",$C1348=""),"",IF(COUNTIFS($B$5:$B$1804,$B1348,$C$5:$C$1804,$C1348)&gt;1,"Takror",""))</f>
        <v/>
      </c>
    </row>
    <row r="1349" customFormat="false" ht="15" hidden="false" customHeight="false" outlineLevel="0" collapsed="false">
      <c r="A1349" s="8" t="n">
        <v>1345</v>
      </c>
      <c r="B1349" s="12"/>
      <c r="C1349" s="13"/>
      <c r="D1349" s="24"/>
      <c r="E1349" s="25"/>
      <c r="F1349" s="12"/>
      <c r="G1349" s="12"/>
      <c r="H1349" s="25"/>
      <c r="I1349" s="26" t="str">
        <f aca="false">IF(OR($B1349="",$C1349=""),"",$B1349&amp;" ("&amp;DAY($C1349)&amp;"."&amp;MONTH($C1349)&amp;"."&amp;YEAR($C1349)&amp;")")</f>
        <v/>
      </c>
      <c r="J1349" s="14" t="str">
        <f aca="false">IF($C1349="","",INT((Boshqaruv!$C$12-$C1349)/365.25))</f>
        <v/>
      </c>
      <c r="K1349" s="14" t="str">
        <f aca="false">IF($J1349="","",IF($J1349&lt;=14,"Ha","Yo'q"))</f>
        <v/>
      </c>
      <c r="L1349" s="13"/>
      <c r="M1349" s="13"/>
      <c r="N1349" s="14" t="str">
        <f aca="false">IF($B1349="","",IF(AND(OR($L1349="",$L1349&lt;=Boshqaruv!$C$12),OR($M1349="",$M1349&gt;Boshqaruv!$C$12)),"Ha",""))</f>
        <v/>
      </c>
      <c r="O1349" s="25"/>
      <c r="P1349" s="25"/>
      <c r="Q1349" s="12"/>
      <c r="R1349" s="13"/>
      <c r="S1349" s="13"/>
      <c r="T1349" s="14" t="str">
        <f aca="false">IF($B1349="","",IF(AND($P1349="Ha",$N1349="Ha",OR($R1349="",$R1349&lt;=Boshqaruv!$C$12),OR($S1349="",$S1349&gt;Boshqaruv!$C$12)),"Ha",""))</f>
        <v/>
      </c>
      <c r="U1349" s="13"/>
      <c r="V1349" s="12"/>
      <c r="W1349" s="14" t="str">
        <f aca="false">IF(OR($B1349="",$C1349=""),"",IF(COUNTIFS($B$5:$B$1804,$B1349,$C$5:$C$1804,$C1349)&gt;1,"Takror",""))</f>
        <v/>
      </c>
    </row>
    <row r="1350" customFormat="false" ht="15" hidden="false" customHeight="false" outlineLevel="0" collapsed="false">
      <c r="A1350" s="8" t="n">
        <v>1346</v>
      </c>
      <c r="B1350" s="12"/>
      <c r="C1350" s="13"/>
      <c r="D1350" s="24"/>
      <c r="E1350" s="25"/>
      <c r="F1350" s="12"/>
      <c r="G1350" s="12"/>
      <c r="H1350" s="25"/>
      <c r="I1350" s="26" t="str">
        <f aca="false">IF(OR($B1350="",$C1350=""),"",$B1350&amp;" ("&amp;DAY($C1350)&amp;"."&amp;MONTH($C1350)&amp;"."&amp;YEAR($C1350)&amp;")")</f>
        <v/>
      </c>
      <c r="J1350" s="14" t="str">
        <f aca="false">IF($C1350="","",INT((Boshqaruv!$C$12-$C1350)/365.25))</f>
        <v/>
      </c>
      <c r="K1350" s="14" t="str">
        <f aca="false">IF($J1350="","",IF($J1350&lt;=14,"Ha","Yo'q"))</f>
        <v/>
      </c>
      <c r="L1350" s="13"/>
      <c r="M1350" s="13"/>
      <c r="N1350" s="14" t="str">
        <f aca="false">IF($B1350="","",IF(AND(OR($L1350="",$L1350&lt;=Boshqaruv!$C$12),OR($M1350="",$M1350&gt;Boshqaruv!$C$12)),"Ha",""))</f>
        <v/>
      </c>
      <c r="O1350" s="25"/>
      <c r="P1350" s="25"/>
      <c r="Q1350" s="12"/>
      <c r="R1350" s="13"/>
      <c r="S1350" s="13"/>
      <c r="T1350" s="14" t="str">
        <f aca="false">IF($B1350="","",IF(AND($P1350="Ha",$N1350="Ha",OR($R1350="",$R1350&lt;=Boshqaruv!$C$12),OR($S1350="",$S1350&gt;Boshqaruv!$C$12)),"Ha",""))</f>
        <v/>
      </c>
      <c r="U1350" s="13"/>
      <c r="V1350" s="12"/>
      <c r="W1350" s="14" t="str">
        <f aca="false">IF(OR($B1350="",$C1350=""),"",IF(COUNTIFS($B$5:$B$1804,$B1350,$C$5:$C$1804,$C1350)&gt;1,"Takror",""))</f>
        <v/>
      </c>
    </row>
    <row r="1351" customFormat="false" ht="15" hidden="false" customHeight="false" outlineLevel="0" collapsed="false">
      <c r="A1351" s="8" t="n">
        <v>1347</v>
      </c>
      <c r="B1351" s="12"/>
      <c r="C1351" s="13"/>
      <c r="D1351" s="24"/>
      <c r="E1351" s="25"/>
      <c r="F1351" s="12"/>
      <c r="G1351" s="12"/>
      <c r="H1351" s="25"/>
      <c r="I1351" s="26" t="str">
        <f aca="false">IF(OR($B1351="",$C1351=""),"",$B1351&amp;" ("&amp;DAY($C1351)&amp;"."&amp;MONTH($C1351)&amp;"."&amp;YEAR($C1351)&amp;")")</f>
        <v/>
      </c>
      <c r="J1351" s="14" t="str">
        <f aca="false">IF($C1351="","",INT((Boshqaruv!$C$12-$C1351)/365.25))</f>
        <v/>
      </c>
      <c r="K1351" s="14" t="str">
        <f aca="false">IF($J1351="","",IF($J1351&lt;=14,"Ha","Yo'q"))</f>
        <v/>
      </c>
      <c r="L1351" s="13"/>
      <c r="M1351" s="13"/>
      <c r="N1351" s="14" t="str">
        <f aca="false">IF($B1351="","",IF(AND(OR($L1351="",$L1351&lt;=Boshqaruv!$C$12),OR($M1351="",$M1351&gt;Boshqaruv!$C$12)),"Ha",""))</f>
        <v/>
      </c>
      <c r="O1351" s="25"/>
      <c r="P1351" s="25"/>
      <c r="Q1351" s="12"/>
      <c r="R1351" s="13"/>
      <c r="S1351" s="13"/>
      <c r="T1351" s="14" t="str">
        <f aca="false">IF($B1351="","",IF(AND($P1351="Ha",$N1351="Ha",OR($R1351="",$R1351&lt;=Boshqaruv!$C$12),OR($S1351="",$S1351&gt;Boshqaruv!$C$12)),"Ha",""))</f>
        <v/>
      </c>
      <c r="U1351" s="13"/>
      <c r="V1351" s="12"/>
      <c r="W1351" s="14" t="str">
        <f aca="false">IF(OR($B1351="",$C1351=""),"",IF(COUNTIFS($B$5:$B$1804,$B1351,$C$5:$C$1804,$C1351)&gt;1,"Takror",""))</f>
        <v/>
      </c>
    </row>
    <row r="1352" customFormat="false" ht="15" hidden="false" customHeight="false" outlineLevel="0" collapsed="false">
      <c r="A1352" s="8" t="n">
        <v>1348</v>
      </c>
      <c r="B1352" s="12"/>
      <c r="C1352" s="13"/>
      <c r="D1352" s="24"/>
      <c r="E1352" s="25"/>
      <c r="F1352" s="12"/>
      <c r="G1352" s="12"/>
      <c r="H1352" s="25"/>
      <c r="I1352" s="26" t="str">
        <f aca="false">IF(OR($B1352="",$C1352=""),"",$B1352&amp;" ("&amp;DAY($C1352)&amp;"."&amp;MONTH($C1352)&amp;"."&amp;YEAR($C1352)&amp;")")</f>
        <v/>
      </c>
      <c r="J1352" s="14" t="str">
        <f aca="false">IF($C1352="","",INT((Boshqaruv!$C$12-$C1352)/365.25))</f>
        <v/>
      </c>
      <c r="K1352" s="14" t="str">
        <f aca="false">IF($J1352="","",IF($J1352&lt;=14,"Ha","Yo'q"))</f>
        <v/>
      </c>
      <c r="L1352" s="13"/>
      <c r="M1352" s="13"/>
      <c r="N1352" s="14" t="str">
        <f aca="false">IF($B1352="","",IF(AND(OR($L1352="",$L1352&lt;=Boshqaruv!$C$12),OR($M1352="",$M1352&gt;Boshqaruv!$C$12)),"Ha",""))</f>
        <v/>
      </c>
      <c r="O1352" s="25"/>
      <c r="P1352" s="25"/>
      <c r="Q1352" s="12"/>
      <c r="R1352" s="13"/>
      <c r="S1352" s="13"/>
      <c r="T1352" s="14" t="str">
        <f aca="false">IF($B1352="","",IF(AND($P1352="Ha",$N1352="Ha",OR($R1352="",$R1352&lt;=Boshqaruv!$C$12),OR($S1352="",$S1352&gt;Boshqaruv!$C$12)),"Ha",""))</f>
        <v/>
      </c>
      <c r="U1352" s="13"/>
      <c r="V1352" s="12"/>
      <c r="W1352" s="14" t="str">
        <f aca="false">IF(OR($B1352="",$C1352=""),"",IF(COUNTIFS($B$5:$B$1804,$B1352,$C$5:$C$1804,$C1352)&gt;1,"Takror",""))</f>
        <v/>
      </c>
    </row>
    <row r="1353" customFormat="false" ht="15" hidden="false" customHeight="false" outlineLevel="0" collapsed="false">
      <c r="A1353" s="8" t="n">
        <v>1349</v>
      </c>
      <c r="B1353" s="12"/>
      <c r="C1353" s="13"/>
      <c r="D1353" s="24"/>
      <c r="E1353" s="25"/>
      <c r="F1353" s="12"/>
      <c r="G1353" s="12"/>
      <c r="H1353" s="25"/>
      <c r="I1353" s="26" t="str">
        <f aca="false">IF(OR($B1353="",$C1353=""),"",$B1353&amp;" ("&amp;DAY($C1353)&amp;"."&amp;MONTH($C1353)&amp;"."&amp;YEAR($C1353)&amp;")")</f>
        <v/>
      </c>
      <c r="J1353" s="14" t="str">
        <f aca="false">IF($C1353="","",INT((Boshqaruv!$C$12-$C1353)/365.25))</f>
        <v/>
      </c>
      <c r="K1353" s="14" t="str">
        <f aca="false">IF($J1353="","",IF($J1353&lt;=14,"Ha","Yo'q"))</f>
        <v/>
      </c>
      <c r="L1353" s="13"/>
      <c r="M1353" s="13"/>
      <c r="N1353" s="14" t="str">
        <f aca="false">IF($B1353="","",IF(AND(OR($L1353="",$L1353&lt;=Boshqaruv!$C$12),OR($M1353="",$M1353&gt;Boshqaruv!$C$12)),"Ha",""))</f>
        <v/>
      </c>
      <c r="O1353" s="25"/>
      <c r="P1353" s="25"/>
      <c r="Q1353" s="12"/>
      <c r="R1353" s="13"/>
      <c r="S1353" s="13"/>
      <c r="T1353" s="14" t="str">
        <f aca="false">IF($B1353="","",IF(AND($P1353="Ha",$N1353="Ha",OR($R1353="",$R1353&lt;=Boshqaruv!$C$12),OR($S1353="",$S1353&gt;Boshqaruv!$C$12)),"Ha",""))</f>
        <v/>
      </c>
      <c r="U1353" s="13"/>
      <c r="V1353" s="12"/>
      <c r="W1353" s="14" t="str">
        <f aca="false">IF(OR($B1353="",$C1353=""),"",IF(COUNTIFS($B$5:$B$1804,$B1353,$C$5:$C$1804,$C1353)&gt;1,"Takror",""))</f>
        <v/>
      </c>
    </row>
    <row r="1354" customFormat="false" ht="15" hidden="false" customHeight="false" outlineLevel="0" collapsed="false">
      <c r="A1354" s="8" t="n">
        <v>1350</v>
      </c>
      <c r="B1354" s="12"/>
      <c r="C1354" s="13"/>
      <c r="D1354" s="24"/>
      <c r="E1354" s="25"/>
      <c r="F1354" s="12"/>
      <c r="G1354" s="12"/>
      <c r="H1354" s="25"/>
      <c r="I1354" s="26" t="str">
        <f aca="false">IF(OR($B1354="",$C1354=""),"",$B1354&amp;" ("&amp;DAY($C1354)&amp;"."&amp;MONTH($C1354)&amp;"."&amp;YEAR($C1354)&amp;")")</f>
        <v/>
      </c>
      <c r="J1354" s="14" t="str">
        <f aca="false">IF($C1354="","",INT((Boshqaruv!$C$12-$C1354)/365.25))</f>
        <v/>
      </c>
      <c r="K1354" s="14" t="str">
        <f aca="false">IF($J1354="","",IF($J1354&lt;=14,"Ha","Yo'q"))</f>
        <v/>
      </c>
      <c r="L1354" s="13"/>
      <c r="M1354" s="13"/>
      <c r="N1354" s="14" t="str">
        <f aca="false">IF($B1354="","",IF(AND(OR($L1354="",$L1354&lt;=Boshqaruv!$C$12),OR($M1354="",$M1354&gt;Boshqaruv!$C$12)),"Ha",""))</f>
        <v/>
      </c>
      <c r="O1354" s="25"/>
      <c r="P1354" s="25"/>
      <c r="Q1354" s="12"/>
      <c r="R1354" s="13"/>
      <c r="S1354" s="13"/>
      <c r="T1354" s="14" t="str">
        <f aca="false">IF($B1354="","",IF(AND($P1354="Ha",$N1354="Ha",OR($R1354="",$R1354&lt;=Boshqaruv!$C$12),OR($S1354="",$S1354&gt;Boshqaruv!$C$12)),"Ha",""))</f>
        <v/>
      </c>
      <c r="U1354" s="13"/>
      <c r="V1354" s="12"/>
      <c r="W1354" s="14" t="str">
        <f aca="false">IF(OR($B1354="",$C1354=""),"",IF(COUNTIFS($B$5:$B$1804,$B1354,$C$5:$C$1804,$C1354)&gt;1,"Takror",""))</f>
        <v/>
      </c>
    </row>
    <row r="1355" customFormat="false" ht="15" hidden="false" customHeight="false" outlineLevel="0" collapsed="false">
      <c r="A1355" s="8" t="n">
        <v>1351</v>
      </c>
      <c r="B1355" s="12"/>
      <c r="C1355" s="13"/>
      <c r="D1355" s="24"/>
      <c r="E1355" s="25"/>
      <c r="F1355" s="12"/>
      <c r="G1355" s="12"/>
      <c r="H1355" s="25"/>
      <c r="I1355" s="26" t="str">
        <f aca="false">IF(OR($B1355="",$C1355=""),"",$B1355&amp;" ("&amp;DAY($C1355)&amp;"."&amp;MONTH($C1355)&amp;"."&amp;YEAR($C1355)&amp;")")</f>
        <v/>
      </c>
      <c r="J1355" s="14" t="str">
        <f aca="false">IF($C1355="","",INT((Boshqaruv!$C$12-$C1355)/365.25))</f>
        <v/>
      </c>
      <c r="K1355" s="14" t="str">
        <f aca="false">IF($J1355="","",IF($J1355&lt;=14,"Ha","Yo'q"))</f>
        <v/>
      </c>
      <c r="L1355" s="13"/>
      <c r="M1355" s="13"/>
      <c r="N1355" s="14" t="str">
        <f aca="false">IF($B1355="","",IF(AND(OR($L1355="",$L1355&lt;=Boshqaruv!$C$12),OR($M1355="",$M1355&gt;Boshqaruv!$C$12)),"Ha",""))</f>
        <v/>
      </c>
      <c r="O1355" s="25"/>
      <c r="P1355" s="25"/>
      <c r="Q1355" s="12"/>
      <c r="R1355" s="13"/>
      <c r="S1355" s="13"/>
      <c r="T1355" s="14" t="str">
        <f aca="false">IF($B1355="","",IF(AND($P1355="Ha",$N1355="Ha",OR($R1355="",$R1355&lt;=Boshqaruv!$C$12),OR($S1355="",$S1355&gt;Boshqaruv!$C$12)),"Ha",""))</f>
        <v/>
      </c>
      <c r="U1355" s="13"/>
      <c r="V1355" s="12"/>
      <c r="W1355" s="14" t="str">
        <f aca="false">IF(OR($B1355="",$C1355=""),"",IF(COUNTIFS($B$5:$B$1804,$B1355,$C$5:$C$1804,$C1355)&gt;1,"Takror",""))</f>
        <v/>
      </c>
    </row>
    <row r="1356" customFormat="false" ht="15" hidden="false" customHeight="false" outlineLevel="0" collapsed="false">
      <c r="A1356" s="8" t="n">
        <v>1352</v>
      </c>
      <c r="B1356" s="12"/>
      <c r="C1356" s="13"/>
      <c r="D1356" s="24"/>
      <c r="E1356" s="25"/>
      <c r="F1356" s="12"/>
      <c r="G1356" s="12"/>
      <c r="H1356" s="25"/>
      <c r="I1356" s="26" t="str">
        <f aca="false">IF(OR($B1356="",$C1356=""),"",$B1356&amp;" ("&amp;DAY($C1356)&amp;"."&amp;MONTH($C1356)&amp;"."&amp;YEAR($C1356)&amp;")")</f>
        <v/>
      </c>
      <c r="J1356" s="14" t="str">
        <f aca="false">IF($C1356="","",INT((Boshqaruv!$C$12-$C1356)/365.25))</f>
        <v/>
      </c>
      <c r="K1356" s="14" t="str">
        <f aca="false">IF($J1356="","",IF($J1356&lt;=14,"Ha","Yo'q"))</f>
        <v/>
      </c>
      <c r="L1356" s="13"/>
      <c r="M1356" s="13"/>
      <c r="N1356" s="14" t="str">
        <f aca="false">IF($B1356="","",IF(AND(OR($L1356="",$L1356&lt;=Boshqaruv!$C$12),OR($M1356="",$M1356&gt;Boshqaruv!$C$12)),"Ha",""))</f>
        <v/>
      </c>
      <c r="O1356" s="25"/>
      <c r="P1356" s="25"/>
      <c r="Q1356" s="12"/>
      <c r="R1356" s="13"/>
      <c r="S1356" s="13"/>
      <c r="T1356" s="14" t="str">
        <f aca="false">IF($B1356="","",IF(AND($P1356="Ha",$N1356="Ha",OR($R1356="",$R1356&lt;=Boshqaruv!$C$12),OR($S1356="",$S1356&gt;Boshqaruv!$C$12)),"Ha",""))</f>
        <v/>
      </c>
      <c r="U1356" s="13"/>
      <c r="V1356" s="12"/>
      <c r="W1356" s="14" t="str">
        <f aca="false">IF(OR($B1356="",$C1356=""),"",IF(COUNTIFS($B$5:$B$1804,$B1356,$C$5:$C$1804,$C1356)&gt;1,"Takror",""))</f>
        <v/>
      </c>
    </row>
    <row r="1357" customFormat="false" ht="15" hidden="false" customHeight="false" outlineLevel="0" collapsed="false">
      <c r="A1357" s="8" t="n">
        <v>1353</v>
      </c>
      <c r="B1357" s="12"/>
      <c r="C1357" s="13"/>
      <c r="D1357" s="24"/>
      <c r="E1357" s="25"/>
      <c r="F1357" s="12"/>
      <c r="G1357" s="12"/>
      <c r="H1357" s="25"/>
      <c r="I1357" s="26" t="str">
        <f aca="false">IF(OR($B1357="",$C1357=""),"",$B1357&amp;" ("&amp;DAY($C1357)&amp;"."&amp;MONTH($C1357)&amp;"."&amp;YEAR($C1357)&amp;")")</f>
        <v/>
      </c>
      <c r="J1357" s="14" t="str">
        <f aca="false">IF($C1357="","",INT((Boshqaruv!$C$12-$C1357)/365.25))</f>
        <v/>
      </c>
      <c r="K1357" s="14" t="str">
        <f aca="false">IF($J1357="","",IF($J1357&lt;=14,"Ha","Yo'q"))</f>
        <v/>
      </c>
      <c r="L1357" s="13"/>
      <c r="M1357" s="13"/>
      <c r="N1357" s="14" t="str">
        <f aca="false">IF($B1357="","",IF(AND(OR($L1357="",$L1357&lt;=Boshqaruv!$C$12),OR($M1357="",$M1357&gt;Boshqaruv!$C$12)),"Ha",""))</f>
        <v/>
      </c>
      <c r="O1357" s="25"/>
      <c r="P1357" s="25"/>
      <c r="Q1357" s="12"/>
      <c r="R1357" s="13"/>
      <c r="S1357" s="13"/>
      <c r="T1357" s="14" t="str">
        <f aca="false">IF($B1357="","",IF(AND($P1357="Ha",$N1357="Ha",OR($R1357="",$R1357&lt;=Boshqaruv!$C$12),OR($S1357="",$S1357&gt;Boshqaruv!$C$12)),"Ha",""))</f>
        <v/>
      </c>
      <c r="U1357" s="13"/>
      <c r="V1357" s="12"/>
      <c r="W1357" s="14" t="str">
        <f aca="false">IF(OR($B1357="",$C1357=""),"",IF(COUNTIFS($B$5:$B$1804,$B1357,$C$5:$C$1804,$C1357)&gt;1,"Takror",""))</f>
        <v/>
      </c>
    </row>
    <row r="1358" customFormat="false" ht="15" hidden="false" customHeight="false" outlineLevel="0" collapsed="false">
      <c r="A1358" s="8" t="n">
        <v>1354</v>
      </c>
      <c r="B1358" s="12"/>
      <c r="C1358" s="13"/>
      <c r="D1358" s="24"/>
      <c r="E1358" s="25"/>
      <c r="F1358" s="12"/>
      <c r="G1358" s="12"/>
      <c r="H1358" s="25"/>
      <c r="I1358" s="26" t="str">
        <f aca="false">IF(OR($B1358="",$C1358=""),"",$B1358&amp;" ("&amp;DAY($C1358)&amp;"."&amp;MONTH($C1358)&amp;"."&amp;YEAR($C1358)&amp;")")</f>
        <v/>
      </c>
      <c r="J1358" s="14" t="str">
        <f aca="false">IF($C1358="","",INT((Boshqaruv!$C$12-$C1358)/365.25))</f>
        <v/>
      </c>
      <c r="K1358" s="14" t="str">
        <f aca="false">IF($J1358="","",IF($J1358&lt;=14,"Ha","Yo'q"))</f>
        <v/>
      </c>
      <c r="L1358" s="13"/>
      <c r="M1358" s="13"/>
      <c r="N1358" s="14" t="str">
        <f aca="false">IF($B1358="","",IF(AND(OR($L1358="",$L1358&lt;=Boshqaruv!$C$12),OR($M1358="",$M1358&gt;Boshqaruv!$C$12)),"Ha",""))</f>
        <v/>
      </c>
      <c r="O1358" s="25"/>
      <c r="P1358" s="25"/>
      <c r="Q1358" s="12"/>
      <c r="R1358" s="13"/>
      <c r="S1358" s="13"/>
      <c r="T1358" s="14" t="str">
        <f aca="false">IF($B1358="","",IF(AND($P1358="Ha",$N1358="Ha",OR($R1358="",$R1358&lt;=Boshqaruv!$C$12),OR($S1358="",$S1358&gt;Boshqaruv!$C$12)),"Ha",""))</f>
        <v/>
      </c>
      <c r="U1358" s="13"/>
      <c r="V1358" s="12"/>
      <c r="W1358" s="14" t="str">
        <f aca="false">IF(OR($B1358="",$C1358=""),"",IF(COUNTIFS($B$5:$B$1804,$B1358,$C$5:$C$1804,$C1358)&gt;1,"Takror",""))</f>
        <v/>
      </c>
    </row>
    <row r="1359" customFormat="false" ht="15" hidden="false" customHeight="false" outlineLevel="0" collapsed="false">
      <c r="A1359" s="8" t="n">
        <v>1355</v>
      </c>
      <c r="B1359" s="12"/>
      <c r="C1359" s="13"/>
      <c r="D1359" s="24"/>
      <c r="E1359" s="25"/>
      <c r="F1359" s="12"/>
      <c r="G1359" s="12"/>
      <c r="H1359" s="25"/>
      <c r="I1359" s="26" t="str">
        <f aca="false">IF(OR($B1359="",$C1359=""),"",$B1359&amp;" ("&amp;DAY($C1359)&amp;"."&amp;MONTH($C1359)&amp;"."&amp;YEAR($C1359)&amp;")")</f>
        <v/>
      </c>
      <c r="J1359" s="14" t="str">
        <f aca="false">IF($C1359="","",INT((Boshqaruv!$C$12-$C1359)/365.25))</f>
        <v/>
      </c>
      <c r="K1359" s="14" t="str">
        <f aca="false">IF($J1359="","",IF($J1359&lt;=14,"Ha","Yo'q"))</f>
        <v/>
      </c>
      <c r="L1359" s="13"/>
      <c r="M1359" s="13"/>
      <c r="N1359" s="14" t="str">
        <f aca="false">IF($B1359="","",IF(AND(OR($L1359="",$L1359&lt;=Boshqaruv!$C$12),OR($M1359="",$M1359&gt;Boshqaruv!$C$12)),"Ha",""))</f>
        <v/>
      </c>
      <c r="O1359" s="25"/>
      <c r="P1359" s="25"/>
      <c r="Q1359" s="12"/>
      <c r="R1359" s="13"/>
      <c r="S1359" s="13"/>
      <c r="T1359" s="14" t="str">
        <f aca="false">IF($B1359="","",IF(AND($P1359="Ha",$N1359="Ha",OR($R1359="",$R1359&lt;=Boshqaruv!$C$12),OR($S1359="",$S1359&gt;Boshqaruv!$C$12)),"Ha",""))</f>
        <v/>
      </c>
      <c r="U1359" s="13"/>
      <c r="V1359" s="12"/>
      <c r="W1359" s="14" t="str">
        <f aca="false">IF(OR($B1359="",$C1359=""),"",IF(COUNTIFS($B$5:$B$1804,$B1359,$C$5:$C$1804,$C1359)&gt;1,"Takror",""))</f>
        <v/>
      </c>
    </row>
    <row r="1360" customFormat="false" ht="15" hidden="false" customHeight="false" outlineLevel="0" collapsed="false">
      <c r="A1360" s="8" t="n">
        <v>1356</v>
      </c>
      <c r="B1360" s="12"/>
      <c r="C1360" s="13"/>
      <c r="D1360" s="24"/>
      <c r="E1360" s="25"/>
      <c r="F1360" s="12"/>
      <c r="G1360" s="12"/>
      <c r="H1360" s="25"/>
      <c r="I1360" s="26" t="str">
        <f aca="false">IF(OR($B1360="",$C1360=""),"",$B1360&amp;" ("&amp;DAY($C1360)&amp;"."&amp;MONTH($C1360)&amp;"."&amp;YEAR($C1360)&amp;")")</f>
        <v/>
      </c>
      <c r="J1360" s="14" t="str">
        <f aca="false">IF($C1360="","",INT((Boshqaruv!$C$12-$C1360)/365.25))</f>
        <v/>
      </c>
      <c r="K1360" s="14" t="str">
        <f aca="false">IF($J1360="","",IF($J1360&lt;=14,"Ha","Yo'q"))</f>
        <v/>
      </c>
      <c r="L1360" s="13"/>
      <c r="M1360" s="13"/>
      <c r="N1360" s="14" t="str">
        <f aca="false">IF($B1360="","",IF(AND(OR($L1360="",$L1360&lt;=Boshqaruv!$C$12),OR($M1360="",$M1360&gt;Boshqaruv!$C$12)),"Ha",""))</f>
        <v/>
      </c>
      <c r="O1360" s="25"/>
      <c r="P1360" s="25"/>
      <c r="Q1360" s="12"/>
      <c r="R1360" s="13"/>
      <c r="S1360" s="13"/>
      <c r="T1360" s="14" t="str">
        <f aca="false">IF($B1360="","",IF(AND($P1360="Ha",$N1360="Ha",OR($R1360="",$R1360&lt;=Boshqaruv!$C$12),OR($S1360="",$S1360&gt;Boshqaruv!$C$12)),"Ha",""))</f>
        <v/>
      </c>
      <c r="U1360" s="13"/>
      <c r="V1360" s="12"/>
      <c r="W1360" s="14" t="str">
        <f aca="false">IF(OR($B1360="",$C1360=""),"",IF(COUNTIFS($B$5:$B$1804,$B1360,$C$5:$C$1804,$C1360)&gt;1,"Takror",""))</f>
        <v/>
      </c>
    </row>
    <row r="1361" customFormat="false" ht="15" hidden="false" customHeight="false" outlineLevel="0" collapsed="false">
      <c r="A1361" s="8" t="n">
        <v>1357</v>
      </c>
      <c r="B1361" s="12"/>
      <c r="C1361" s="13"/>
      <c r="D1361" s="24"/>
      <c r="E1361" s="25"/>
      <c r="F1361" s="12"/>
      <c r="G1361" s="12"/>
      <c r="H1361" s="25"/>
      <c r="I1361" s="26" t="str">
        <f aca="false">IF(OR($B1361="",$C1361=""),"",$B1361&amp;" ("&amp;DAY($C1361)&amp;"."&amp;MONTH($C1361)&amp;"."&amp;YEAR($C1361)&amp;")")</f>
        <v/>
      </c>
      <c r="J1361" s="14" t="str">
        <f aca="false">IF($C1361="","",INT((Boshqaruv!$C$12-$C1361)/365.25))</f>
        <v/>
      </c>
      <c r="K1361" s="14" t="str">
        <f aca="false">IF($J1361="","",IF($J1361&lt;=14,"Ha","Yo'q"))</f>
        <v/>
      </c>
      <c r="L1361" s="13"/>
      <c r="M1361" s="13"/>
      <c r="N1361" s="14" t="str">
        <f aca="false">IF($B1361="","",IF(AND(OR($L1361="",$L1361&lt;=Boshqaruv!$C$12),OR($M1361="",$M1361&gt;Boshqaruv!$C$12)),"Ha",""))</f>
        <v/>
      </c>
      <c r="O1361" s="25"/>
      <c r="P1361" s="25"/>
      <c r="Q1361" s="12"/>
      <c r="R1361" s="13"/>
      <c r="S1361" s="13"/>
      <c r="T1361" s="14" t="str">
        <f aca="false">IF($B1361="","",IF(AND($P1361="Ha",$N1361="Ha",OR($R1361="",$R1361&lt;=Boshqaruv!$C$12),OR($S1361="",$S1361&gt;Boshqaruv!$C$12)),"Ha",""))</f>
        <v/>
      </c>
      <c r="U1361" s="13"/>
      <c r="V1361" s="12"/>
      <c r="W1361" s="14" t="str">
        <f aca="false">IF(OR($B1361="",$C1361=""),"",IF(COUNTIFS($B$5:$B$1804,$B1361,$C$5:$C$1804,$C1361)&gt;1,"Takror",""))</f>
        <v/>
      </c>
    </row>
    <row r="1362" customFormat="false" ht="15" hidden="false" customHeight="false" outlineLevel="0" collapsed="false">
      <c r="A1362" s="8" t="n">
        <v>1358</v>
      </c>
      <c r="B1362" s="12"/>
      <c r="C1362" s="13"/>
      <c r="D1362" s="24"/>
      <c r="E1362" s="25"/>
      <c r="F1362" s="12"/>
      <c r="G1362" s="12"/>
      <c r="H1362" s="25"/>
      <c r="I1362" s="26" t="str">
        <f aca="false">IF(OR($B1362="",$C1362=""),"",$B1362&amp;" ("&amp;DAY($C1362)&amp;"."&amp;MONTH($C1362)&amp;"."&amp;YEAR($C1362)&amp;")")</f>
        <v/>
      </c>
      <c r="J1362" s="14" t="str">
        <f aca="false">IF($C1362="","",INT((Boshqaruv!$C$12-$C1362)/365.25))</f>
        <v/>
      </c>
      <c r="K1362" s="14" t="str">
        <f aca="false">IF($J1362="","",IF($J1362&lt;=14,"Ha","Yo'q"))</f>
        <v/>
      </c>
      <c r="L1362" s="13"/>
      <c r="M1362" s="13"/>
      <c r="N1362" s="14" t="str">
        <f aca="false">IF($B1362="","",IF(AND(OR($L1362="",$L1362&lt;=Boshqaruv!$C$12),OR($M1362="",$M1362&gt;Boshqaruv!$C$12)),"Ha",""))</f>
        <v/>
      </c>
      <c r="O1362" s="25"/>
      <c r="P1362" s="25"/>
      <c r="Q1362" s="12"/>
      <c r="R1362" s="13"/>
      <c r="S1362" s="13"/>
      <c r="T1362" s="14" t="str">
        <f aca="false">IF($B1362="","",IF(AND($P1362="Ha",$N1362="Ha",OR($R1362="",$R1362&lt;=Boshqaruv!$C$12),OR($S1362="",$S1362&gt;Boshqaruv!$C$12)),"Ha",""))</f>
        <v/>
      </c>
      <c r="U1362" s="13"/>
      <c r="V1362" s="12"/>
      <c r="W1362" s="14" t="str">
        <f aca="false">IF(OR($B1362="",$C1362=""),"",IF(COUNTIFS($B$5:$B$1804,$B1362,$C$5:$C$1804,$C1362)&gt;1,"Takror",""))</f>
        <v/>
      </c>
    </row>
    <row r="1363" customFormat="false" ht="15" hidden="false" customHeight="false" outlineLevel="0" collapsed="false">
      <c r="A1363" s="8" t="n">
        <v>1359</v>
      </c>
      <c r="B1363" s="12"/>
      <c r="C1363" s="13"/>
      <c r="D1363" s="24"/>
      <c r="E1363" s="25"/>
      <c r="F1363" s="12"/>
      <c r="G1363" s="12"/>
      <c r="H1363" s="25"/>
      <c r="I1363" s="26" t="str">
        <f aca="false">IF(OR($B1363="",$C1363=""),"",$B1363&amp;" ("&amp;DAY($C1363)&amp;"."&amp;MONTH($C1363)&amp;"."&amp;YEAR($C1363)&amp;")")</f>
        <v/>
      </c>
      <c r="J1363" s="14" t="str">
        <f aca="false">IF($C1363="","",INT((Boshqaruv!$C$12-$C1363)/365.25))</f>
        <v/>
      </c>
      <c r="K1363" s="14" t="str">
        <f aca="false">IF($J1363="","",IF($J1363&lt;=14,"Ha","Yo'q"))</f>
        <v/>
      </c>
      <c r="L1363" s="13"/>
      <c r="M1363" s="13"/>
      <c r="N1363" s="14" t="str">
        <f aca="false">IF($B1363="","",IF(AND(OR($L1363="",$L1363&lt;=Boshqaruv!$C$12),OR($M1363="",$M1363&gt;Boshqaruv!$C$12)),"Ha",""))</f>
        <v/>
      </c>
      <c r="O1363" s="25"/>
      <c r="P1363" s="25"/>
      <c r="Q1363" s="12"/>
      <c r="R1363" s="13"/>
      <c r="S1363" s="13"/>
      <c r="T1363" s="14" t="str">
        <f aca="false">IF($B1363="","",IF(AND($P1363="Ha",$N1363="Ha",OR($R1363="",$R1363&lt;=Boshqaruv!$C$12),OR($S1363="",$S1363&gt;Boshqaruv!$C$12)),"Ha",""))</f>
        <v/>
      </c>
      <c r="U1363" s="13"/>
      <c r="V1363" s="12"/>
      <c r="W1363" s="14" t="str">
        <f aca="false">IF(OR($B1363="",$C1363=""),"",IF(COUNTIFS($B$5:$B$1804,$B1363,$C$5:$C$1804,$C1363)&gt;1,"Takror",""))</f>
        <v/>
      </c>
    </row>
    <row r="1364" customFormat="false" ht="15" hidden="false" customHeight="false" outlineLevel="0" collapsed="false">
      <c r="A1364" s="8" t="n">
        <v>1360</v>
      </c>
      <c r="B1364" s="12"/>
      <c r="C1364" s="13"/>
      <c r="D1364" s="24"/>
      <c r="E1364" s="25"/>
      <c r="F1364" s="12"/>
      <c r="G1364" s="12"/>
      <c r="H1364" s="25"/>
      <c r="I1364" s="26" t="str">
        <f aca="false">IF(OR($B1364="",$C1364=""),"",$B1364&amp;" ("&amp;DAY($C1364)&amp;"."&amp;MONTH($C1364)&amp;"."&amp;YEAR($C1364)&amp;")")</f>
        <v/>
      </c>
      <c r="J1364" s="14" t="str">
        <f aca="false">IF($C1364="","",INT((Boshqaruv!$C$12-$C1364)/365.25))</f>
        <v/>
      </c>
      <c r="K1364" s="14" t="str">
        <f aca="false">IF($J1364="","",IF($J1364&lt;=14,"Ha","Yo'q"))</f>
        <v/>
      </c>
      <c r="L1364" s="13"/>
      <c r="M1364" s="13"/>
      <c r="N1364" s="14" t="str">
        <f aca="false">IF($B1364="","",IF(AND(OR($L1364="",$L1364&lt;=Boshqaruv!$C$12),OR($M1364="",$M1364&gt;Boshqaruv!$C$12)),"Ha",""))</f>
        <v/>
      </c>
      <c r="O1364" s="25"/>
      <c r="P1364" s="25"/>
      <c r="Q1364" s="12"/>
      <c r="R1364" s="13"/>
      <c r="S1364" s="13"/>
      <c r="T1364" s="14" t="str">
        <f aca="false">IF($B1364="","",IF(AND($P1364="Ha",$N1364="Ha",OR($R1364="",$R1364&lt;=Boshqaruv!$C$12),OR($S1364="",$S1364&gt;Boshqaruv!$C$12)),"Ha",""))</f>
        <v/>
      </c>
      <c r="U1364" s="13"/>
      <c r="V1364" s="12"/>
      <c r="W1364" s="14" t="str">
        <f aca="false">IF(OR($B1364="",$C1364=""),"",IF(COUNTIFS($B$5:$B$1804,$B1364,$C$5:$C$1804,$C1364)&gt;1,"Takror",""))</f>
        <v/>
      </c>
    </row>
    <row r="1365" customFormat="false" ht="15" hidden="false" customHeight="false" outlineLevel="0" collapsed="false">
      <c r="A1365" s="8" t="n">
        <v>1361</v>
      </c>
      <c r="B1365" s="12"/>
      <c r="C1365" s="13"/>
      <c r="D1365" s="24"/>
      <c r="E1365" s="25"/>
      <c r="F1365" s="12"/>
      <c r="G1365" s="12"/>
      <c r="H1365" s="25"/>
      <c r="I1365" s="26" t="str">
        <f aca="false">IF(OR($B1365="",$C1365=""),"",$B1365&amp;" ("&amp;DAY($C1365)&amp;"."&amp;MONTH($C1365)&amp;"."&amp;YEAR($C1365)&amp;")")</f>
        <v/>
      </c>
      <c r="J1365" s="14" t="str">
        <f aca="false">IF($C1365="","",INT((Boshqaruv!$C$12-$C1365)/365.25))</f>
        <v/>
      </c>
      <c r="K1365" s="14" t="str">
        <f aca="false">IF($J1365="","",IF($J1365&lt;=14,"Ha","Yo'q"))</f>
        <v/>
      </c>
      <c r="L1365" s="13"/>
      <c r="M1365" s="13"/>
      <c r="N1365" s="14" t="str">
        <f aca="false">IF($B1365="","",IF(AND(OR($L1365="",$L1365&lt;=Boshqaruv!$C$12),OR($M1365="",$M1365&gt;Boshqaruv!$C$12)),"Ha",""))</f>
        <v/>
      </c>
      <c r="O1365" s="25"/>
      <c r="P1365" s="25"/>
      <c r="Q1365" s="12"/>
      <c r="R1365" s="13"/>
      <c r="S1365" s="13"/>
      <c r="T1365" s="14" t="str">
        <f aca="false">IF($B1365="","",IF(AND($P1365="Ha",$N1365="Ha",OR($R1365="",$R1365&lt;=Boshqaruv!$C$12),OR($S1365="",$S1365&gt;Boshqaruv!$C$12)),"Ha",""))</f>
        <v/>
      </c>
      <c r="U1365" s="13"/>
      <c r="V1365" s="12"/>
      <c r="W1365" s="14" t="str">
        <f aca="false">IF(OR($B1365="",$C1365=""),"",IF(COUNTIFS($B$5:$B$1804,$B1365,$C$5:$C$1804,$C1365)&gt;1,"Takror",""))</f>
        <v/>
      </c>
    </row>
    <row r="1366" customFormat="false" ht="15" hidden="false" customHeight="false" outlineLevel="0" collapsed="false">
      <c r="A1366" s="8" t="n">
        <v>1362</v>
      </c>
      <c r="B1366" s="12"/>
      <c r="C1366" s="13"/>
      <c r="D1366" s="24"/>
      <c r="E1366" s="25"/>
      <c r="F1366" s="12"/>
      <c r="G1366" s="12"/>
      <c r="H1366" s="25"/>
      <c r="I1366" s="26" t="str">
        <f aca="false">IF(OR($B1366="",$C1366=""),"",$B1366&amp;" ("&amp;DAY($C1366)&amp;"."&amp;MONTH($C1366)&amp;"."&amp;YEAR($C1366)&amp;")")</f>
        <v/>
      </c>
      <c r="J1366" s="14" t="str">
        <f aca="false">IF($C1366="","",INT((Boshqaruv!$C$12-$C1366)/365.25))</f>
        <v/>
      </c>
      <c r="K1366" s="14" t="str">
        <f aca="false">IF($J1366="","",IF($J1366&lt;=14,"Ha","Yo'q"))</f>
        <v/>
      </c>
      <c r="L1366" s="13"/>
      <c r="M1366" s="13"/>
      <c r="N1366" s="14" t="str">
        <f aca="false">IF($B1366="","",IF(AND(OR($L1366="",$L1366&lt;=Boshqaruv!$C$12),OR($M1366="",$M1366&gt;Boshqaruv!$C$12)),"Ha",""))</f>
        <v/>
      </c>
      <c r="O1366" s="25"/>
      <c r="P1366" s="25"/>
      <c r="Q1366" s="12"/>
      <c r="R1366" s="13"/>
      <c r="S1366" s="13"/>
      <c r="T1366" s="14" t="str">
        <f aca="false">IF($B1366="","",IF(AND($P1366="Ha",$N1366="Ha",OR($R1366="",$R1366&lt;=Boshqaruv!$C$12),OR($S1366="",$S1366&gt;Boshqaruv!$C$12)),"Ha",""))</f>
        <v/>
      </c>
      <c r="U1366" s="13"/>
      <c r="V1366" s="12"/>
      <c r="W1366" s="14" t="str">
        <f aca="false">IF(OR($B1366="",$C1366=""),"",IF(COUNTIFS($B$5:$B$1804,$B1366,$C$5:$C$1804,$C1366)&gt;1,"Takror",""))</f>
        <v/>
      </c>
    </row>
    <row r="1367" customFormat="false" ht="15" hidden="false" customHeight="false" outlineLevel="0" collapsed="false">
      <c r="A1367" s="8" t="n">
        <v>1363</v>
      </c>
      <c r="B1367" s="12"/>
      <c r="C1367" s="13"/>
      <c r="D1367" s="24"/>
      <c r="E1367" s="25"/>
      <c r="F1367" s="12"/>
      <c r="G1367" s="12"/>
      <c r="H1367" s="25"/>
      <c r="I1367" s="26" t="str">
        <f aca="false">IF(OR($B1367="",$C1367=""),"",$B1367&amp;" ("&amp;DAY($C1367)&amp;"."&amp;MONTH($C1367)&amp;"."&amp;YEAR($C1367)&amp;")")</f>
        <v/>
      </c>
      <c r="J1367" s="14" t="str">
        <f aca="false">IF($C1367="","",INT((Boshqaruv!$C$12-$C1367)/365.25))</f>
        <v/>
      </c>
      <c r="K1367" s="14" t="str">
        <f aca="false">IF($J1367="","",IF($J1367&lt;=14,"Ha","Yo'q"))</f>
        <v/>
      </c>
      <c r="L1367" s="13"/>
      <c r="M1367" s="13"/>
      <c r="N1367" s="14" t="str">
        <f aca="false">IF($B1367="","",IF(AND(OR($L1367="",$L1367&lt;=Boshqaruv!$C$12),OR($M1367="",$M1367&gt;Boshqaruv!$C$12)),"Ha",""))</f>
        <v/>
      </c>
      <c r="O1367" s="25"/>
      <c r="P1367" s="25"/>
      <c r="Q1367" s="12"/>
      <c r="R1367" s="13"/>
      <c r="S1367" s="13"/>
      <c r="T1367" s="14" t="str">
        <f aca="false">IF($B1367="","",IF(AND($P1367="Ha",$N1367="Ha",OR($R1367="",$R1367&lt;=Boshqaruv!$C$12),OR($S1367="",$S1367&gt;Boshqaruv!$C$12)),"Ha",""))</f>
        <v/>
      </c>
      <c r="U1367" s="13"/>
      <c r="V1367" s="12"/>
      <c r="W1367" s="14" t="str">
        <f aca="false">IF(OR($B1367="",$C1367=""),"",IF(COUNTIFS($B$5:$B$1804,$B1367,$C$5:$C$1804,$C1367)&gt;1,"Takror",""))</f>
        <v/>
      </c>
    </row>
    <row r="1368" customFormat="false" ht="15" hidden="false" customHeight="false" outlineLevel="0" collapsed="false">
      <c r="A1368" s="8" t="n">
        <v>1364</v>
      </c>
      <c r="B1368" s="12"/>
      <c r="C1368" s="13"/>
      <c r="D1368" s="24"/>
      <c r="E1368" s="25"/>
      <c r="F1368" s="12"/>
      <c r="G1368" s="12"/>
      <c r="H1368" s="25"/>
      <c r="I1368" s="26" t="str">
        <f aca="false">IF(OR($B1368="",$C1368=""),"",$B1368&amp;" ("&amp;DAY($C1368)&amp;"."&amp;MONTH($C1368)&amp;"."&amp;YEAR($C1368)&amp;")")</f>
        <v/>
      </c>
      <c r="J1368" s="14" t="str">
        <f aca="false">IF($C1368="","",INT((Boshqaruv!$C$12-$C1368)/365.25))</f>
        <v/>
      </c>
      <c r="K1368" s="14" t="str">
        <f aca="false">IF($J1368="","",IF($J1368&lt;=14,"Ha","Yo'q"))</f>
        <v/>
      </c>
      <c r="L1368" s="13"/>
      <c r="M1368" s="13"/>
      <c r="N1368" s="14" t="str">
        <f aca="false">IF($B1368="","",IF(AND(OR($L1368="",$L1368&lt;=Boshqaruv!$C$12),OR($M1368="",$M1368&gt;Boshqaruv!$C$12)),"Ha",""))</f>
        <v/>
      </c>
      <c r="O1368" s="25"/>
      <c r="P1368" s="25"/>
      <c r="Q1368" s="12"/>
      <c r="R1368" s="13"/>
      <c r="S1368" s="13"/>
      <c r="T1368" s="14" t="str">
        <f aca="false">IF($B1368="","",IF(AND($P1368="Ha",$N1368="Ha",OR($R1368="",$R1368&lt;=Boshqaruv!$C$12),OR($S1368="",$S1368&gt;Boshqaruv!$C$12)),"Ha",""))</f>
        <v/>
      </c>
      <c r="U1368" s="13"/>
      <c r="V1368" s="12"/>
      <c r="W1368" s="14" t="str">
        <f aca="false">IF(OR($B1368="",$C1368=""),"",IF(COUNTIFS($B$5:$B$1804,$B1368,$C$5:$C$1804,$C1368)&gt;1,"Takror",""))</f>
        <v/>
      </c>
    </row>
    <row r="1369" customFormat="false" ht="15" hidden="false" customHeight="false" outlineLevel="0" collapsed="false">
      <c r="A1369" s="8" t="n">
        <v>1365</v>
      </c>
      <c r="B1369" s="12"/>
      <c r="C1369" s="13"/>
      <c r="D1369" s="24"/>
      <c r="E1369" s="25"/>
      <c r="F1369" s="12"/>
      <c r="G1369" s="12"/>
      <c r="H1369" s="25"/>
      <c r="I1369" s="26" t="str">
        <f aca="false">IF(OR($B1369="",$C1369=""),"",$B1369&amp;" ("&amp;DAY($C1369)&amp;"."&amp;MONTH($C1369)&amp;"."&amp;YEAR($C1369)&amp;")")</f>
        <v/>
      </c>
      <c r="J1369" s="14" t="str">
        <f aca="false">IF($C1369="","",INT((Boshqaruv!$C$12-$C1369)/365.25))</f>
        <v/>
      </c>
      <c r="K1369" s="14" t="str">
        <f aca="false">IF($J1369="","",IF($J1369&lt;=14,"Ha","Yo'q"))</f>
        <v/>
      </c>
      <c r="L1369" s="13"/>
      <c r="M1369" s="13"/>
      <c r="N1369" s="14" t="str">
        <f aca="false">IF($B1369="","",IF(AND(OR($L1369="",$L1369&lt;=Boshqaruv!$C$12),OR($M1369="",$M1369&gt;Boshqaruv!$C$12)),"Ha",""))</f>
        <v/>
      </c>
      <c r="O1369" s="25"/>
      <c r="P1369" s="25"/>
      <c r="Q1369" s="12"/>
      <c r="R1369" s="13"/>
      <c r="S1369" s="13"/>
      <c r="T1369" s="14" t="str">
        <f aca="false">IF($B1369="","",IF(AND($P1369="Ha",$N1369="Ha",OR($R1369="",$R1369&lt;=Boshqaruv!$C$12),OR($S1369="",$S1369&gt;Boshqaruv!$C$12)),"Ha",""))</f>
        <v/>
      </c>
      <c r="U1369" s="13"/>
      <c r="V1369" s="12"/>
      <c r="W1369" s="14" t="str">
        <f aca="false">IF(OR($B1369="",$C1369=""),"",IF(COUNTIFS($B$5:$B$1804,$B1369,$C$5:$C$1804,$C1369)&gt;1,"Takror",""))</f>
        <v/>
      </c>
    </row>
    <row r="1370" customFormat="false" ht="15" hidden="false" customHeight="false" outlineLevel="0" collapsed="false">
      <c r="A1370" s="8" t="n">
        <v>1366</v>
      </c>
      <c r="B1370" s="12"/>
      <c r="C1370" s="13"/>
      <c r="D1370" s="24"/>
      <c r="E1370" s="25"/>
      <c r="F1370" s="12"/>
      <c r="G1370" s="12"/>
      <c r="H1370" s="25"/>
      <c r="I1370" s="26" t="str">
        <f aca="false">IF(OR($B1370="",$C1370=""),"",$B1370&amp;" ("&amp;DAY($C1370)&amp;"."&amp;MONTH($C1370)&amp;"."&amp;YEAR($C1370)&amp;")")</f>
        <v/>
      </c>
      <c r="J1370" s="14" t="str">
        <f aca="false">IF($C1370="","",INT((Boshqaruv!$C$12-$C1370)/365.25))</f>
        <v/>
      </c>
      <c r="K1370" s="14" t="str">
        <f aca="false">IF($J1370="","",IF($J1370&lt;=14,"Ha","Yo'q"))</f>
        <v/>
      </c>
      <c r="L1370" s="13"/>
      <c r="M1370" s="13"/>
      <c r="N1370" s="14" t="str">
        <f aca="false">IF($B1370="","",IF(AND(OR($L1370="",$L1370&lt;=Boshqaruv!$C$12),OR($M1370="",$M1370&gt;Boshqaruv!$C$12)),"Ha",""))</f>
        <v/>
      </c>
      <c r="O1370" s="25"/>
      <c r="P1370" s="25"/>
      <c r="Q1370" s="12"/>
      <c r="R1370" s="13"/>
      <c r="S1370" s="13"/>
      <c r="T1370" s="14" t="str">
        <f aca="false">IF($B1370="","",IF(AND($P1370="Ha",$N1370="Ha",OR($R1370="",$R1370&lt;=Boshqaruv!$C$12),OR($S1370="",$S1370&gt;Boshqaruv!$C$12)),"Ha",""))</f>
        <v/>
      </c>
      <c r="U1370" s="13"/>
      <c r="V1370" s="12"/>
      <c r="W1370" s="14" t="str">
        <f aca="false">IF(OR($B1370="",$C1370=""),"",IF(COUNTIFS($B$5:$B$1804,$B1370,$C$5:$C$1804,$C1370)&gt;1,"Takror",""))</f>
        <v/>
      </c>
    </row>
    <row r="1371" customFormat="false" ht="15" hidden="false" customHeight="false" outlineLevel="0" collapsed="false">
      <c r="A1371" s="8" t="n">
        <v>1367</v>
      </c>
      <c r="B1371" s="12"/>
      <c r="C1371" s="13"/>
      <c r="D1371" s="24"/>
      <c r="E1371" s="25"/>
      <c r="F1371" s="12"/>
      <c r="G1371" s="12"/>
      <c r="H1371" s="25"/>
      <c r="I1371" s="26" t="str">
        <f aca="false">IF(OR($B1371="",$C1371=""),"",$B1371&amp;" ("&amp;DAY($C1371)&amp;"."&amp;MONTH($C1371)&amp;"."&amp;YEAR($C1371)&amp;")")</f>
        <v/>
      </c>
      <c r="J1371" s="14" t="str">
        <f aca="false">IF($C1371="","",INT((Boshqaruv!$C$12-$C1371)/365.25))</f>
        <v/>
      </c>
      <c r="K1371" s="14" t="str">
        <f aca="false">IF($J1371="","",IF($J1371&lt;=14,"Ha","Yo'q"))</f>
        <v/>
      </c>
      <c r="L1371" s="13"/>
      <c r="M1371" s="13"/>
      <c r="N1371" s="14" t="str">
        <f aca="false">IF($B1371="","",IF(AND(OR($L1371="",$L1371&lt;=Boshqaruv!$C$12),OR($M1371="",$M1371&gt;Boshqaruv!$C$12)),"Ha",""))</f>
        <v/>
      </c>
      <c r="O1371" s="25"/>
      <c r="P1371" s="25"/>
      <c r="Q1371" s="12"/>
      <c r="R1371" s="13"/>
      <c r="S1371" s="13"/>
      <c r="T1371" s="14" t="str">
        <f aca="false">IF($B1371="","",IF(AND($P1371="Ha",$N1371="Ha",OR($R1371="",$R1371&lt;=Boshqaruv!$C$12),OR($S1371="",$S1371&gt;Boshqaruv!$C$12)),"Ha",""))</f>
        <v/>
      </c>
      <c r="U1371" s="13"/>
      <c r="V1371" s="12"/>
      <c r="W1371" s="14" t="str">
        <f aca="false">IF(OR($B1371="",$C1371=""),"",IF(COUNTIFS($B$5:$B$1804,$B1371,$C$5:$C$1804,$C1371)&gt;1,"Takror",""))</f>
        <v/>
      </c>
    </row>
    <row r="1372" customFormat="false" ht="15" hidden="false" customHeight="false" outlineLevel="0" collapsed="false">
      <c r="A1372" s="8" t="n">
        <v>1368</v>
      </c>
      <c r="B1372" s="12"/>
      <c r="C1372" s="13"/>
      <c r="D1372" s="24"/>
      <c r="E1372" s="25"/>
      <c r="F1372" s="12"/>
      <c r="G1372" s="12"/>
      <c r="H1372" s="25"/>
      <c r="I1372" s="26" t="str">
        <f aca="false">IF(OR($B1372="",$C1372=""),"",$B1372&amp;" ("&amp;DAY($C1372)&amp;"."&amp;MONTH($C1372)&amp;"."&amp;YEAR($C1372)&amp;")")</f>
        <v/>
      </c>
      <c r="J1372" s="14" t="str">
        <f aca="false">IF($C1372="","",INT((Boshqaruv!$C$12-$C1372)/365.25))</f>
        <v/>
      </c>
      <c r="K1372" s="14" t="str">
        <f aca="false">IF($J1372="","",IF($J1372&lt;=14,"Ha","Yo'q"))</f>
        <v/>
      </c>
      <c r="L1372" s="13"/>
      <c r="M1372" s="13"/>
      <c r="N1372" s="14" t="str">
        <f aca="false">IF($B1372="","",IF(AND(OR($L1372="",$L1372&lt;=Boshqaruv!$C$12),OR($M1372="",$M1372&gt;Boshqaruv!$C$12)),"Ha",""))</f>
        <v/>
      </c>
      <c r="O1372" s="25"/>
      <c r="P1372" s="25"/>
      <c r="Q1372" s="12"/>
      <c r="R1372" s="13"/>
      <c r="S1372" s="13"/>
      <c r="T1372" s="14" t="str">
        <f aca="false">IF($B1372="","",IF(AND($P1372="Ha",$N1372="Ha",OR($R1372="",$R1372&lt;=Boshqaruv!$C$12),OR($S1372="",$S1372&gt;Boshqaruv!$C$12)),"Ha",""))</f>
        <v/>
      </c>
      <c r="U1372" s="13"/>
      <c r="V1372" s="12"/>
      <c r="W1372" s="14" t="str">
        <f aca="false">IF(OR($B1372="",$C1372=""),"",IF(COUNTIFS($B$5:$B$1804,$B1372,$C$5:$C$1804,$C1372)&gt;1,"Takror",""))</f>
        <v/>
      </c>
    </row>
    <row r="1373" customFormat="false" ht="15" hidden="false" customHeight="false" outlineLevel="0" collapsed="false">
      <c r="A1373" s="8" t="n">
        <v>1369</v>
      </c>
      <c r="B1373" s="12"/>
      <c r="C1373" s="13"/>
      <c r="D1373" s="24"/>
      <c r="E1373" s="25"/>
      <c r="F1373" s="12"/>
      <c r="G1373" s="12"/>
      <c r="H1373" s="25"/>
      <c r="I1373" s="26" t="str">
        <f aca="false">IF(OR($B1373="",$C1373=""),"",$B1373&amp;" ("&amp;DAY($C1373)&amp;"."&amp;MONTH($C1373)&amp;"."&amp;YEAR($C1373)&amp;")")</f>
        <v/>
      </c>
      <c r="J1373" s="14" t="str">
        <f aca="false">IF($C1373="","",INT((Boshqaruv!$C$12-$C1373)/365.25))</f>
        <v/>
      </c>
      <c r="K1373" s="14" t="str">
        <f aca="false">IF($J1373="","",IF($J1373&lt;=14,"Ha","Yo'q"))</f>
        <v/>
      </c>
      <c r="L1373" s="13"/>
      <c r="M1373" s="13"/>
      <c r="N1373" s="14" t="str">
        <f aca="false">IF($B1373="","",IF(AND(OR($L1373="",$L1373&lt;=Boshqaruv!$C$12),OR($M1373="",$M1373&gt;Boshqaruv!$C$12)),"Ha",""))</f>
        <v/>
      </c>
      <c r="O1373" s="25"/>
      <c r="P1373" s="25"/>
      <c r="Q1373" s="12"/>
      <c r="R1373" s="13"/>
      <c r="S1373" s="13"/>
      <c r="T1373" s="14" t="str">
        <f aca="false">IF($B1373="","",IF(AND($P1373="Ha",$N1373="Ha",OR($R1373="",$R1373&lt;=Boshqaruv!$C$12),OR($S1373="",$S1373&gt;Boshqaruv!$C$12)),"Ha",""))</f>
        <v/>
      </c>
      <c r="U1373" s="13"/>
      <c r="V1373" s="12"/>
      <c r="W1373" s="14" t="str">
        <f aca="false">IF(OR($B1373="",$C1373=""),"",IF(COUNTIFS($B$5:$B$1804,$B1373,$C$5:$C$1804,$C1373)&gt;1,"Takror",""))</f>
        <v/>
      </c>
    </row>
    <row r="1374" customFormat="false" ht="15" hidden="false" customHeight="false" outlineLevel="0" collapsed="false">
      <c r="A1374" s="8" t="n">
        <v>1370</v>
      </c>
      <c r="B1374" s="12"/>
      <c r="C1374" s="13"/>
      <c r="D1374" s="24"/>
      <c r="E1374" s="25"/>
      <c r="F1374" s="12"/>
      <c r="G1374" s="12"/>
      <c r="H1374" s="25"/>
      <c r="I1374" s="26" t="str">
        <f aca="false">IF(OR($B1374="",$C1374=""),"",$B1374&amp;" ("&amp;DAY($C1374)&amp;"."&amp;MONTH($C1374)&amp;"."&amp;YEAR($C1374)&amp;")")</f>
        <v/>
      </c>
      <c r="J1374" s="14" t="str">
        <f aca="false">IF($C1374="","",INT((Boshqaruv!$C$12-$C1374)/365.25))</f>
        <v/>
      </c>
      <c r="K1374" s="14" t="str">
        <f aca="false">IF($J1374="","",IF($J1374&lt;=14,"Ha","Yo'q"))</f>
        <v/>
      </c>
      <c r="L1374" s="13"/>
      <c r="M1374" s="13"/>
      <c r="N1374" s="14" t="str">
        <f aca="false">IF($B1374="","",IF(AND(OR($L1374="",$L1374&lt;=Boshqaruv!$C$12),OR($M1374="",$M1374&gt;Boshqaruv!$C$12)),"Ha",""))</f>
        <v/>
      </c>
      <c r="O1374" s="25"/>
      <c r="P1374" s="25"/>
      <c r="Q1374" s="12"/>
      <c r="R1374" s="13"/>
      <c r="S1374" s="13"/>
      <c r="T1374" s="14" t="str">
        <f aca="false">IF($B1374="","",IF(AND($P1374="Ha",$N1374="Ha",OR($R1374="",$R1374&lt;=Boshqaruv!$C$12),OR($S1374="",$S1374&gt;Boshqaruv!$C$12)),"Ha",""))</f>
        <v/>
      </c>
      <c r="U1374" s="13"/>
      <c r="V1374" s="12"/>
      <c r="W1374" s="14" t="str">
        <f aca="false">IF(OR($B1374="",$C1374=""),"",IF(COUNTIFS($B$5:$B$1804,$B1374,$C$5:$C$1804,$C1374)&gt;1,"Takror",""))</f>
        <v/>
      </c>
    </row>
    <row r="1375" customFormat="false" ht="15" hidden="false" customHeight="false" outlineLevel="0" collapsed="false">
      <c r="A1375" s="8" t="n">
        <v>1371</v>
      </c>
      <c r="B1375" s="12"/>
      <c r="C1375" s="13"/>
      <c r="D1375" s="24"/>
      <c r="E1375" s="25"/>
      <c r="F1375" s="12"/>
      <c r="G1375" s="12"/>
      <c r="H1375" s="25"/>
      <c r="I1375" s="26" t="str">
        <f aca="false">IF(OR($B1375="",$C1375=""),"",$B1375&amp;" ("&amp;DAY($C1375)&amp;"."&amp;MONTH($C1375)&amp;"."&amp;YEAR($C1375)&amp;")")</f>
        <v/>
      </c>
      <c r="J1375" s="14" t="str">
        <f aca="false">IF($C1375="","",INT((Boshqaruv!$C$12-$C1375)/365.25))</f>
        <v/>
      </c>
      <c r="K1375" s="14" t="str">
        <f aca="false">IF($J1375="","",IF($J1375&lt;=14,"Ha","Yo'q"))</f>
        <v/>
      </c>
      <c r="L1375" s="13"/>
      <c r="M1375" s="13"/>
      <c r="N1375" s="14" t="str">
        <f aca="false">IF($B1375="","",IF(AND(OR($L1375="",$L1375&lt;=Boshqaruv!$C$12),OR($M1375="",$M1375&gt;Boshqaruv!$C$12)),"Ha",""))</f>
        <v/>
      </c>
      <c r="O1375" s="25"/>
      <c r="P1375" s="25"/>
      <c r="Q1375" s="12"/>
      <c r="R1375" s="13"/>
      <c r="S1375" s="13"/>
      <c r="T1375" s="14" t="str">
        <f aca="false">IF($B1375="","",IF(AND($P1375="Ha",$N1375="Ha",OR($R1375="",$R1375&lt;=Boshqaruv!$C$12),OR($S1375="",$S1375&gt;Boshqaruv!$C$12)),"Ha",""))</f>
        <v/>
      </c>
      <c r="U1375" s="13"/>
      <c r="V1375" s="12"/>
      <c r="W1375" s="14" t="str">
        <f aca="false">IF(OR($B1375="",$C1375=""),"",IF(COUNTIFS($B$5:$B$1804,$B1375,$C$5:$C$1804,$C1375)&gt;1,"Takror",""))</f>
        <v/>
      </c>
    </row>
    <row r="1376" customFormat="false" ht="15" hidden="false" customHeight="false" outlineLevel="0" collapsed="false">
      <c r="A1376" s="8" t="n">
        <v>1372</v>
      </c>
      <c r="B1376" s="12"/>
      <c r="C1376" s="13"/>
      <c r="D1376" s="24"/>
      <c r="E1376" s="25"/>
      <c r="F1376" s="12"/>
      <c r="G1376" s="12"/>
      <c r="H1376" s="25"/>
      <c r="I1376" s="26" t="str">
        <f aca="false">IF(OR($B1376="",$C1376=""),"",$B1376&amp;" ("&amp;DAY($C1376)&amp;"."&amp;MONTH($C1376)&amp;"."&amp;YEAR($C1376)&amp;")")</f>
        <v/>
      </c>
      <c r="J1376" s="14" t="str">
        <f aca="false">IF($C1376="","",INT((Boshqaruv!$C$12-$C1376)/365.25))</f>
        <v/>
      </c>
      <c r="K1376" s="14" t="str">
        <f aca="false">IF($J1376="","",IF($J1376&lt;=14,"Ha","Yo'q"))</f>
        <v/>
      </c>
      <c r="L1376" s="13"/>
      <c r="M1376" s="13"/>
      <c r="N1376" s="14" t="str">
        <f aca="false">IF($B1376="","",IF(AND(OR($L1376="",$L1376&lt;=Boshqaruv!$C$12),OR($M1376="",$M1376&gt;Boshqaruv!$C$12)),"Ha",""))</f>
        <v/>
      </c>
      <c r="O1376" s="25"/>
      <c r="P1376" s="25"/>
      <c r="Q1376" s="12"/>
      <c r="R1376" s="13"/>
      <c r="S1376" s="13"/>
      <c r="T1376" s="14" t="str">
        <f aca="false">IF($B1376="","",IF(AND($P1376="Ha",$N1376="Ha",OR($R1376="",$R1376&lt;=Boshqaruv!$C$12),OR($S1376="",$S1376&gt;Boshqaruv!$C$12)),"Ha",""))</f>
        <v/>
      </c>
      <c r="U1376" s="13"/>
      <c r="V1376" s="12"/>
      <c r="W1376" s="14" t="str">
        <f aca="false">IF(OR($B1376="",$C1376=""),"",IF(COUNTIFS($B$5:$B$1804,$B1376,$C$5:$C$1804,$C1376)&gt;1,"Takror",""))</f>
        <v/>
      </c>
    </row>
    <row r="1377" customFormat="false" ht="15" hidden="false" customHeight="false" outlineLevel="0" collapsed="false">
      <c r="A1377" s="8" t="n">
        <v>1373</v>
      </c>
      <c r="B1377" s="12"/>
      <c r="C1377" s="13"/>
      <c r="D1377" s="24"/>
      <c r="E1377" s="25"/>
      <c r="F1377" s="12"/>
      <c r="G1377" s="12"/>
      <c r="H1377" s="25"/>
      <c r="I1377" s="26" t="str">
        <f aca="false">IF(OR($B1377="",$C1377=""),"",$B1377&amp;" ("&amp;DAY($C1377)&amp;"."&amp;MONTH($C1377)&amp;"."&amp;YEAR($C1377)&amp;")")</f>
        <v/>
      </c>
      <c r="J1377" s="14" t="str">
        <f aca="false">IF($C1377="","",INT((Boshqaruv!$C$12-$C1377)/365.25))</f>
        <v/>
      </c>
      <c r="K1377" s="14" t="str">
        <f aca="false">IF($J1377="","",IF($J1377&lt;=14,"Ha","Yo'q"))</f>
        <v/>
      </c>
      <c r="L1377" s="13"/>
      <c r="M1377" s="13"/>
      <c r="N1377" s="14" t="str">
        <f aca="false">IF($B1377="","",IF(AND(OR($L1377="",$L1377&lt;=Boshqaruv!$C$12),OR($M1377="",$M1377&gt;Boshqaruv!$C$12)),"Ha",""))</f>
        <v/>
      </c>
      <c r="O1377" s="25"/>
      <c r="P1377" s="25"/>
      <c r="Q1377" s="12"/>
      <c r="R1377" s="13"/>
      <c r="S1377" s="13"/>
      <c r="T1377" s="14" t="str">
        <f aca="false">IF($B1377="","",IF(AND($P1377="Ha",$N1377="Ha",OR($R1377="",$R1377&lt;=Boshqaruv!$C$12),OR($S1377="",$S1377&gt;Boshqaruv!$C$12)),"Ha",""))</f>
        <v/>
      </c>
      <c r="U1377" s="13"/>
      <c r="V1377" s="12"/>
      <c r="W1377" s="14" t="str">
        <f aca="false">IF(OR($B1377="",$C1377=""),"",IF(COUNTIFS($B$5:$B$1804,$B1377,$C$5:$C$1804,$C1377)&gt;1,"Takror",""))</f>
        <v/>
      </c>
    </row>
    <row r="1378" customFormat="false" ht="15" hidden="false" customHeight="false" outlineLevel="0" collapsed="false">
      <c r="A1378" s="8" t="n">
        <v>1374</v>
      </c>
      <c r="B1378" s="12"/>
      <c r="C1378" s="13"/>
      <c r="D1378" s="24"/>
      <c r="E1378" s="25"/>
      <c r="F1378" s="12"/>
      <c r="G1378" s="12"/>
      <c r="H1378" s="25"/>
      <c r="I1378" s="26" t="str">
        <f aca="false">IF(OR($B1378="",$C1378=""),"",$B1378&amp;" ("&amp;DAY($C1378)&amp;"."&amp;MONTH($C1378)&amp;"."&amp;YEAR($C1378)&amp;")")</f>
        <v/>
      </c>
      <c r="J1378" s="14" t="str">
        <f aca="false">IF($C1378="","",INT((Boshqaruv!$C$12-$C1378)/365.25))</f>
        <v/>
      </c>
      <c r="K1378" s="14" t="str">
        <f aca="false">IF($J1378="","",IF($J1378&lt;=14,"Ha","Yo'q"))</f>
        <v/>
      </c>
      <c r="L1378" s="13"/>
      <c r="M1378" s="13"/>
      <c r="N1378" s="14" t="str">
        <f aca="false">IF($B1378="","",IF(AND(OR($L1378="",$L1378&lt;=Boshqaruv!$C$12),OR($M1378="",$M1378&gt;Boshqaruv!$C$12)),"Ha",""))</f>
        <v/>
      </c>
      <c r="O1378" s="25"/>
      <c r="P1378" s="25"/>
      <c r="Q1378" s="12"/>
      <c r="R1378" s="13"/>
      <c r="S1378" s="13"/>
      <c r="T1378" s="14" t="str">
        <f aca="false">IF($B1378="","",IF(AND($P1378="Ha",$N1378="Ha",OR($R1378="",$R1378&lt;=Boshqaruv!$C$12),OR($S1378="",$S1378&gt;Boshqaruv!$C$12)),"Ha",""))</f>
        <v/>
      </c>
      <c r="U1378" s="13"/>
      <c r="V1378" s="12"/>
      <c r="W1378" s="14" t="str">
        <f aca="false">IF(OR($B1378="",$C1378=""),"",IF(COUNTIFS($B$5:$B$1804,$B1378,$C$5:$C$1804,$C1378)&gt;1,"Takror",""))</f>
        <v/>
      </c>
    </row>
    <row r="1379" customFormat="false" ht="15" hidden="false" customHeight="false" outlineLevel="0" collapsed="false">
      <c r="A1379" s="8" t="n">
        <v>1375</v>
      </c>
      <c r="B1379" s="12"/>
      <c r="C1379" s="13"/>
      <c r="D1379" s="24"/>
      <c r="E1379" s="25"/>
      <c r="F1379" s="12"/>
      <c r="G1379" s="12"/>
      <c r="H1379" s="25"/>
      <c r="I1379" s="26" t="str">
        <f aca="false">IF(OR($B1379="",$C1379=""),"",$B1379&amp;" ("&amp;DAY($C1379)&amp;"."&amp;MONTH($C1379)&amp;"."&amp;YEAR($C1379)&amp;")")</f>
        <v/>
      </c>
      <c r="J1379" s="14" t="str">
        <f aca="false">IF($C1379="","",INT((Boshqaruv!$C$12-$C1379)/365.25))</f>
        <v/>
      </c>
      <c r="K1379" s="14" t="str">
        <f aca="false">IF($J1379="","",IF($J1379&lt;=14,"Ha","Yo'q"))</f>
        <v/>
      </c>
      <c r="L1379" s="13"/>
      <c r="M1379" s="13"/>
      <c r="N1379" s="14" t="str">
        <f aca="false">IF($B1379="","",IF(AND(OR($L1379="",$L1379&lt;=Boshqaruv!$C$12),OR($M1379="",$M1379&gt;Boshqaruv!$C$12)),"Ha",""))</f>
        <v/>
      </c>
      <c r="O1379" s="25"/>
      <c r="P1379" s="25"/>
      <c r="Q1379" s="12"/>
      <c r="R1379" s="13"/>
      <c r="S1379" s="13"/>
      <c r="T1379" s="14" t="str">
        <f aca="false">IF($B1379="","",IF(AND($P1379="Ha",$N1379="Ha",OR($R1379="",$R1379&lt;=Boshqaruv!$C$12),OR($S1379="",$S1379&gt;Boshqaruv!$C$12)),"Ha",""))</f>
        <v/>
      </c>
      <c r="U1379" s="13"/>
      <c r="V1379" s="12"/>
      <c r="W1379" s="14" t="str">
        <f aca="false">IF(OR($B1379="",$C1379=""),"",IF(COUNTIFS($B$5:$B$1804,$B1379,$C$5:$C$1804,$C1379)&gt;1,"Takror",""))</f>
        <v/>
      </c>
    </row>
    <row r="1380" customFormat="false" ht="15" hidden="false" customHeight="false" outlineLevel="0" collapsed="false">
      <c r="A1380" s="8" t="n">
        <v>1376</v>
      </c>
      <c r="B1380" s="12"/>
      <c r="C1380" s="13"/>
      <c r="D1380" s="24"/>
      <c r="E1380" s="25"/>
      <c r="F1380" s="12"/>
      <c r="G1380" s="12"/>
      <c r="H1380" s="25"/>
      <c r="I1380" s="26" t="str">
        <f aca="false">IF(OR($B1380="",$C1380=""),"",$B1380&amp;" ("&amp;DAY($C1380)&amp;"."&amp;MONTH($C1380)&amp;"."&amp;YEAR($C1380)&amp;")")</f>
        <v/>
      </c>
      <c r="J1380" s="14" t="str">
        <f aca="false">IF($C1380="","",INT((Boshqaruv!$C$12-$C1380)/365.25))</f>
        <v/>
      </c>
      <c r="K1380" s="14" t="str">
        <f aca="false">IF($J1380="","",IF($J1380&lt;=14,"Ha","Yo'q"))</f>
        <v/>
      </c>
      <c r="L1380" s="13"/>
      <c r="M1380" s="13"/>
      <c r="N1380" s="14" t="str">
        <f aca="false">IF($B1380="","",IF(AND(OR($L1380="",$L1380&lt;=Boshqaruv!$C$12),OR($M1380="",$M1380&gt;Boshqaruv!$C$12)),"Ha",""))</f>
        <v/>
      </c>
      <c r="O1380" s="25"/>
      <c r="P1380" s="25"/>
      <c r="Q1380" s="12"/>
      <c r="R1380" s="13"/>
      <c r="S1380" s="13"/>
      <c r="T1380" s="14" t="str">
        <f aca="false">IF($B1380="","",IF(AND($P1380="Ha",$N1380="Ha",OR($R1380="",$R1380&lt;=Boshqaruv!$C$12),OR($S1380="",$S1380&gt;Boshqaruv!$C$12)),"Ha",""))</f>
        <v/>
      </c>
      <c r="U1380" s="13"/>
      <c r="V1380" s="12"/>
      <c r="W1380" s="14" t="str">
        <f aca="false">IF(OR($B1380="",$C1380=""),"",IF(COUNTIFS($B$5:$B$1804,$B1380,$C$5:$C$1804,$C1380)&gt;1,"Takror",""))</f>
        <v/>
      </c>
    </row>
    <row r="1381" customFormat="false" ht="15" hidden="false" customHeight="false" outlineLevel="0" collapsed="false">
      <c r="A1381" s="8" t="n">
        <v>1377</v>
      </c>
      <c r="B1381" s="12"/>
      <c r="C1381" s="13"/>
      <c r="D1381" s="24"/>
      <c r="E1381" s="25"/>
      <c r="F1381" s="12"/>
      <c r="G1381" s="12"/>
      <c r="H1381" s="25"/>
      <c r="I1381" s="26" t="str">
        <f aca="false">IF(OR($B1381="",$C1381=""),"",$B1381&amp;" ("&amp;DAY($C1381)&amp;"."&amp;MONTH($C1381)&amp;"."&amp;YEAR($C1381)&amp;")")</f>
        <v/>
      </c>
      <c r="J1381" s="14" t="str">
        <f aca="false">IF($C1381="","",INT((Boshqaruv!$C$12-$C1381)/365.25))</f>
        <v/>
      </c>
      <c r="K1381" s="14" t="str">
        <f aca="false">IF($J1381="","",IF($J1381&lt;=14,"Ha","Yo'q"))</f>
        <v/>
      </c>
      <c r="L1381" s="13"/>
      <c r="M1381" s="13"/>
      <c r="N1381" s="14" t="str">
        <f aca="false">IF($B1381="","",IF(AND(OR($L1381="",$L1381&lt;=Boshqaruv!$C$12),OR($M1381="",$M1381&gt;Boshqaruv!$C$12)),"Ha",""))</f>
        <v/>
      </c>
      <c r="O1381" s="25"/>
      <c r="P1381" s="25"/>
      <c r="Q1381" s="12"/>
      <c r="R1381" s="13"/>
      <c r="S1381" s="13"/>
      <c r="T1381" s="14" t="str">
        <f aca="false">IF($B1381="","",IF(AND($P1381="Ha",$N1381="Ha",OR($R1381="",$R1381&lt;=Boshqaruv!$C$12),OR($S1381="",$S1381&gt;Boshqaruv!$C$12)),"Ha",""))</f>
        <v/>
      </c>
      <c r="U1381" s="13"/>
      <c r="V1381" s="12"/>
      <c r="W1381" s="14" t="str">
        <f aca="false">IF(OR($B1381="",$C1381=""),"",IF(COUNTIFS($B$5:$B$1804,$B1381,$C$5:$C$1804,$C1381)&gt;1,"Takror",""))</f>
        <v/>
      </c>
    </row>
    <row r="1382" customFormat="false" ht="15" hidden="false" customHeight="false" outlineLevel="0" collapsed="false">
      <c r="A1382" s="8" t="n">
        <v>1378</v>
      </c>
      <c r="B1382" s="12"/>
      <c r="C1382" s="13"/>
      <c r="D1382" s="24"/>
      <c r="E1382" s="25"/>
      <c r="F1382" s="12"/>
      <c r="G1382" s="12"/>
      <c r="H1382" s="25"/>
      <c r="I1382" s="26" t="str">
        <f aca="false">IF(OR($B1382="",$C1382=""),"",$B1382&amp;" ("&amp;DAY($C1382)&amp;"."&amp;MONTH($C1382)&amp;"."&amp;YEAR($C1382)&amp;")")</f>
        <v/>
      </c>
      <c r="J1382" s="14" t="str">
        <f aca="false">IF($C1382="","",INT((Boshqaruv!$C$12-$C1382)/365.25))</f>
        <v/>
      </c>
      <c r="K1382" s="14" t="str">
        <f aca="false">IF($J1382="","",IF($J1382&lt;=14,"Ha","Yo'q"))</f>
        <v/>
      </c>
      <c r="L1382" s="13"/>
      <c r="M1382" s="13"/>
      <c r="N1382" s="14" t="str">
        <f aca="false">IF($B1382="","",IF(AND(OR($L1382="",$L1382&lt;=Boshqaruv!$C$12),OR($M1382="",$M1382&gt;Boshqaruv!$C$12)),"Ha",""))</f>
        <v/>
      </c>
      <c r="O1382" s="25"/>
      <c r="P1382" s="25"/>
      <c r="Q1382" s="12"/>
      <c r="R1382" s="13"/>
      <c r="S1382" s="13"/>
      <c r="T1382" s="14" t="str">
        <f aca="false">IF($B1382="","",IF(AND($P1382="Ha",$N1382="Ha",OR($R1382="",$R1382&lt;=Boshqaruv!$C$12),OR($S1382="",$S1382&gt;Boshqaruv!$C$12)),"Ha",""))</f>
        <v/>
      </c>
      <c r="U1382" s="13"/>
      <c r="V1382" s="12"/>
      <c r="W1382" s="14" t="str">
        <f aca="false">IF(OR($B1382="",$C1382=""),"",IF(COUNTIFS($B$5:$B$1804,$B1382,$C$5:$C$1804,$C1382)&gt;1,"Takror",""))</f>
        <v/>
      </c>
    </row>
    <row r="1383" customFormat="false" ht="15" hidden="false" customHeight="false" outlineLevel="0" collapsed="false">
      <c r="A1383" s="8" t="n">
        <v>1379</v>
      </c>
      <c r="B1383" s="12"/>
      <c r="C1383" s="13"/>
      <c r="D1383" s="24"/>
      <c r="E1383" s="25"/>
      <c r="F1383" s="12"/>
      <c r="G1383" s="12"/>
      <c r="H1383" s="25"/>
      <c r="I1383" s="26" t="str">
        <f aca="false">IF(OR($B1383="",$C1383=""),"",$B1383&amp;" ("&amp;DAY($C1383)&amp;"."&amp;MONTH($C1383)&amp;"."&amp;YEAR($C1383)&amp;")")</f>
        <v/>
      </c>
      <c r="J1383" s="14" t="str">
        <f aca="false">IF($C1383="","",INT((Boshqaruv!$C$12-$C1383)/365.25))</f>
        <v/>
      </c>
      <c r="K1383" s="14" t="str">
        <f aca="false">IF($J1383="","",IF($J1383&lt;=14,"Ha","Yo'q"))</f>
        <v/>
      </c>
      <c r="L1383" s="13"/>
      <c r="M1383" s="13"/>
      <c r="N1383" s="14" t="str">
        <f aca="false">IF($B1383="","",IF(AND(OR($L1383="",$L1383&lt;=Boshqaruv!$C$12),OR($M1383="",$M1383&gt;Boshqaruv!$C$12)),"Ha",""))</f>
        <v/>
      </c>
      <c r="O1383" s="25"/>
      <c r="P1383" s="25"/>
      <c r="Q1383" s="12"/>
      <c r="R1383" s="13"/>
      <c r="S1383" s="13"/>
      <c r="T1383" s="14" t="str">
        <f aca="false">IF($B1383="","",IF(AND($P1383="Ha",$N1383="Ha",OR($R1383="",$R1383&lt;=Boshqaruv!$C$12),OR($S1383="",$S1383&gt;Boshqaruv!$C$12)),"Ha",""))</f>
        <v/>
      </c>
      <c r="U1383" s="13"/>
      <c r="V1383" s="12"/>
      <c r="W1383" s="14" t="str">
        <f aca="false">IF(OR($B1383="",$C1383=""),"",IF(COUNTIFS($B$5:$B$1804,$B1383,$C$5:$C$1804,$C1383)&gt;1,"Takror",""))</f>
        <v/>
      </c>
    </row>
    <row r="1384" customFormat="false" ht="15" hidden="false" customHeight="false" outlineLevel="0" collapsed="false">
      <c r="A1384" s="8" t="n">
        <v>1380</v>
      </c>
      <c r="B1384" s="12"/>
      <c r="C1384" s="13"/>
      <c r="D1384" s="24"/>
      <c r="E1384" s="25"/>
      <c r="F1384" s="12"/>
      <c r="G1384" s="12"/>
      <c r="H1384" s="25"/>
      <c r="I1384" s="26" t="str">
        <f aca="false">IF(OR($B1384="",$C1384=""),"",$B1384&amp;" ("&amp;DAY($C1384)&amp;"."&amp;MONTH($C1384)&amp;"."&amp;YEAR($C1384)&amp;")")</f>
        <v/>
      </c>
      <c r="J1384" s="14" t="str">
        <f aca="false">IF($C1384="","",INT((Boshqaruv!$C$12-$C1384)/365.25))</f>
        <v/>
      </c>
      <c r="K1384" s="14" t="str">
        <f aca="false">IF($J1384="","",IF($J1384&lt;=14,"Ha","Yo'q"))</f>
        <v/>
      </c>
      <c r="L1384" s="13"/>
      <c r="M1384" s="13"/>
      <c r="N1384" s="14" t="str">
        <f aca="false">IF($B1384="","",IF(AND(OR($L1384="",$L1384&lt;=Boshqaruv!$C$12),OR($M1384="",$M1384&gt;Boshqaruv!$C$12)),"Ha",""))</f>
        <v/>
      </c>
      <c r="O1384" s="25"/>
      <c r="P1384" s="25"/>
      <c r="Q1384" s="12"/>
      <c r="R1384" s="13"/>
      <c r="S1384" s="13"/>
      <c r="T1384" s="14" t="str">
        <f aca="false">IF($B1384="","",IF(AND($P1384="Ha",$N1384="Ha",OR($R1384="",$R1384&lt;=Boshqaruv!$C$12),OR($S1384="",$S1384&gt;Boshqaruv!$C$12)),"Ha",""))</f>
        <v/>
      </c>
      <c r="U1384" s="13"/>
      <c r="V1384" s="12"/>
      <c r="W1384" s="14" t="str">
        <f aca="false">IF(OR($B1384="",$C1384=""),"",IF(COUNTIFS($B$5:$B$1804,$B1384,$C$5:$C$1804,$C1384)&gt;1,"Takror",""))</f>
        <v/>
      </c>
    </row>
    <row r="1385" customFormat="false" ht="15" hidden="false" customHeight="false" outlineLevel="0" collapsed="false">
      <c r="A1385" s="8" t="n">
        <v>1381</v>
      </c>
      <c r="B1385" s="12"/>
      <c r="C1385" s="13"/>
      <c r="D1385" s="24"/>
      <c r="E1385" s="25"/>
      <c r="F1385" s="12"/>
      <c r="G1385" s="12"/>
      <c r="H1385" s="25"/>
      <c r="I1385" s="26" t="str">
        <f aca="false">IF(OR($B1385="",$C1385=""),"",$B1385&amp;" ("&amp;DAY($C1385)&amp;"."&amp;MONTH($C1385)&amp;"."&amp;YEAR($C1385)&amp;")")</f>
        <v/>
      </c>
      <c r="J1385" s="14" t="str">
        <f aca="false">IF($C1385="","",INT((Boshqaruv!$C$12-$C1385)/365.25))</f>
        <v/>
      </c>
      <c r="K1385" s="14" t="str">
        <f aca="false">IF($J1385="","",IF($J1385&lt;=14,"Ha","Yo'q"))</f>
        <v/>
      </c>
      <c r="L1385" s="13"/>
      <c r="M1385" s="13"/>
      <c r="N1385" s="14" t="str">
        <f aca="false">IF($B1385="","",IF(AND(OR($L1385="",$L1385&lt;=Boshqaruv!$C$12),OR($M1385="",$M1385&gt;Boshqaruv!$C$12)),"Ha",""))</f>
        <v/>
      </c>
      <c r="O1385" s="25"/>
      <c r="P1385" s="25"/>
      <c r="Q1385" s="12"/>
      <c r="R1385" s="13"/>
      <c r="S1385" s="13"/>
      <c r="T1385" s="14" t="str">
        <f aca="false">IF($B1385="","",IF(AND($P1385="Ha",$N1385="Ha",OR($R1385="",$R1385&lt;=Boshqaruv!$C$12),OR($S1385="",$S1385&gt;Boshqaruv!$C$12)),"Ha",""))</f>
        <v/>
      </c>
      <c r="U1385" s="13"/>
      <c r="V1385" s="12"/>
      <c r="W1385" s="14" t="str">
        <f aca="false">IF(OR($B1385="",$C1385=""),"",IF(COUNTIFS($B$5:$B$1804,$B1385,$C$5:$C$1804,$C1385)&gt;1,"Takror",""))</f>
        <v/>
      </c>
    </row>
    <row r="1386" customFormat="false" ht="15" hidden="false" customHeight="false" outlineLevel="0" collapsed="false">
      <c r="A1386" s="8" t="n">
        <v>1382</v>
      </c>
      <c r="B1386" s="12"/>
      <c r="C1386" s="13"/>
      <c r="D1386" s="24"/>
      <c r="E1386" s="25"/>
      <c r="F1386" s="12"/>
      <c r="G1386" s="12"/>
      <c r="H1386" s="25"/>
      <c r="I1386" s="26" t="str">
        <f aca="false">IF(OR($B1386="",$C1386=""),"",$B1386&amp;" ("&amp;DAY($C1386)&amp;"."&amp;MONTH($C1386)&amp;"."&amp;YEAR($C1386)&amp;")")</f>
        <v/>
      </c>
      <c r="J1386" s="14" t="str">
        <f aca="false">IF($C1386="","",INT((Boshqaruv!$C$12-$C1386)/365.25))</f>
        <v/>
      </c>
      <c r="K1386" s="14" t="str">
        <f aca="false">IF($J1386="","",IF($J1386&lt;=14,"Ha","Yo'q"))</f>
        <v/>
      </c>
      <c r="L1386" s="13"/>
      <c r="M1386" s="13"/>
      <c r="N1386" s="14" t="str">
        <f aca="false">IF($B1386="","",IF(AND(OR($L1386="",$L1386&lt;=Boshqaruv!$C$12),OR($M1386="",$M1386&gt;Boshqaruv!$C$12)),"Ha",""))</f>
        <v/>
      </c>
      <c r="O1386" s="25"/>
      <c r="P1386" s="25"/>
      <c r="Q1386" s="12"/>
      <c r="R1386" s="13"/>
      <c r="S1386" s="13"/>
      <c r="T1386" s="14" t="str">
        <f aca="false">IF($B1386="","",IF(AND($P1386="Ha",$N1386="Ha",OR($R1386="",$R1386&lt;=Boshqaruv!$C$12),OR($S1386="",$S1386&gt;Boshqaruv!$C$12)),"Ha",""))</f>
        <v/>
      </c>
      <c r="U1386" s="13"/>
      <c r="V1386" s="12"/>
      <c r="W1386" s="14" t="str">
        <f aca="false">IF(OR($B1386="",$C1386=""),"",IF(COUNTIFS($B$5:$B$1804,$B1386,$C$5:$C$1804,$C1386)&gt;1,"Takror",""))</f>
        <v/>
      </c>
    </row>
    <row r="1387" customFormat="false" ht="15" hidden="false" customHeight="false" outlineLevel="0" collapsed="false">
      <c r="A1387" s="8" t="n">
        <v>1383</v>
      </c>
      <c r="B1387" s="12"/>
      <c r="C1387" s="13"/>
      <c r="D1387" s="24"/>
      <c r="E1387" s="25"/>
      <c r="F1387" s="12"/>
      <c r="G1387" s="12"/>
      <c r="H1387" s="25"/>
      <c r="I1387" s="26" t="str">
        <f aca="false">IF(OR($B1387="",$C1387=""),"",$B1387&amp;" ("&amp;DAY($C1387)&amp;"."&amp;MONTH($C1387)&amp;"."&amp;YEAR($C1387)&amp;")")</f>
        <v/>
      </c>
      <c r="J1387" s="14" t="str">
        <f aca="false">IF($C1387="","",INT((Boshqaruv!$C$12-$C1387)/365.25))</f>
        <v/>
      </c>
      <c r="K1387" s="14" t="str">
        <f aca="false">IF($J1387="","",IF($J1387&lt;=14,"Ha","Yo'q"))</f>
        <v/>
      </c>
      <c r="L1387" s="13"/>
      <c r="M1387" s="13"/>
      <c r="N1387" s="14" t="str">
        <f aca="false">IF($B1387="","",IF(AND(OR($L1387="",$L1387&lt;=Boshqaruv!$C$12),OR($M1387="",$M1387&gt;Boshqaruv!$C$12)),"Ha",""))</f>
        <v/>
      </c>
      <c r="O1387" s="25"/>
      <c r="P1387" s="25"/>
      <c r="Q1387" s="12"/>
      <c r="R1387" s="13"/>
      <c r="S1387" s="13"/>
      <c r="T1387" s="14" t="str">
        <f aca="false">IF($B1387="","",IF(AND($P1387="Ha",$N1387="Ha",OR($R1387="",$R1387&lt;=Boshqaruv!$C$12),OR($S1387="",$S1387&gt;Boshqaruv!$C$12)),"Ha",""))</f>
        <v/>
      </c>
      <c r="U1387" s="13"/>
      <c r="V1387" s="12"/>
      <c r="W1387" s="14" t="str">
        <f aca="false">IF(OR($B1387="",$C1387=""),"",IF(COUNTIFS($B$5:$B$1804,$B1387,$C$5:$C$1804,$C1387)&gt;1,"Takror",""))</f>
        <v/>
      </c>
    </row>
    <row r="1388" customFormat="false" ht="15" hidden="false" customHeight="false" outlineLevel="0" collapsed="false">
      <c r="A1388" s="8" t="n">
        <v>1384</v>
      </c>
      <c r="B1388" s="12"/>
      <c r="C1388" s="13"/>
      <c r="D1388" s="24"/>
      <c r="E1388" s="25"/>
      <c r="F1388" s="12"/>
      <c r="G1388" s="12"/>
      <c r="H1388" s="25"/>
      <c r="I1388" s="26" t="str">
        <f aca="false">IF(OR($B1388="",$C1388=""),"",$B1388&amp;" ("&amp;DAY($C1388)&amp;"."&amp;MONTH($C1388)&amp;"."&amp;YEAR($C1388)&amp;")")</f>
        <v/>
      </c>
      <c r="J1388" s="14" t="str">
        <f aca="false">IF($C1388="","",INT((Boshqaruv!$C$12-$C1388)/365.25))</f>
        <v/>
      </c>
      <c r="K1388" s="14" t="str">
        <f aca="false">IF($J1388="","",IF($J1388&lt;=14,"Ha","Yo'q"))</f>
        <v/>
      </c>
      <c r="L1388" s="13"/>
      <c r="M1388" s="13"/>
      <c r="N1388" s="14" t="str">
        <f aca="false">IF($B1388="","",IF(AND(OR($L1388="",$L1388&lt;=Boshqaruv!$C$12),OR($M1388="",$M1388&gt;Boshqaruv!$C$12)),"Ha",""))</f>
        <v/>
      </c>
      <c r="O1388" s="25"/>
      <c r="P1388" s="25"/>
      <c r="Q1388" s="12"/>
      <c r="R1388" s="13"/>
      <c r="S1388" s="13"/>
      <c r="T1388" s="14" t="str">
        <f aca="false">IF($B1388="","",IF(AND($P1388="Ha",$N1388="Ha",OR($R1388="",$R1388&lt;=Boshqaruv!$C$12),OR($S1388="",$S1388&gt;Boshqaruv!$C$12)),"Ha",""))</f>
        <v/>
      </c>
      <c r="U1388" s="13"/>
      <c r="V1388" s="12"/>
      <c r="W1388" s="14" t="str">
        <f aca="false">IF(OR($B1388="",$C1388=""),"",IF(COUNTIFS($B$5:$B$1804,$B1388,$C$5:$C$1804,$C1388)&gt;1,"Takror",""))</f>
        <v/>
      </c>
    </row>
    <row r="1389" customFormat="false" ht="15" hidden="false" customHeight="false" outlineLevel="0" collapsed="false">
      <c r="A1389" s="8" t="n">
        <v>1385</v>
      </c>
      <c r="B1389" s="12"/>
      <c r="C1389" s="13"/>
      <c r="D1389" s="24"/>
      <c r="E1389" s="25"/>
      <c r="F1389" s="12"/>
      <c r="G1389" s="12"/>
      <c r="H1389" s="25"/>
      <c r="I1389" s="26" t="str">
        <f aca="false">IF(OR($B1389="",$C1389=""),"",$B1389&amp;" ("&amp;DAY($C1389)&amp;"."&amp;MONTH($C1389)&amp;"."&amp;YEAR($C1389)&amp;")")</f>
        <v/>
      </c>
      <c r="J1389" s="14" t="str">
        <f aca="false">IF($C1389="","",INT((Boshqaruv!$C$12-$C1389)/365.25))</f>
        <v/>
      </c>
      <c r="K1389" s="14" t="str">
        <f aca="false">IF($J1389="","",IF($J1389&lt;=14,"Ha","Yo'q"))</f>
        <v/>
      </c>
      <c r="L1389" s="13"/>
      <c r="M1389" s="13"/>
      <c r="N1389" s="14" t="str">
        <f aca="false">IF($B1389="","",IF(AND(OR($L1389="",$L1389&lt;=Boshqaruv!$C$12),OR($M1389="",$M1389&gt;Boshqaruv!$C$12)),"Ha",""))</f>
        <v/>
      </c>
      <c r="O1389" s="25"/>
      <c r="P1389" s="25"/>
      <c r="Q1389" s="12"/>
      <c r="R1389" s="13"/>
      <c r="S1389" s="13"/>
      <c r="T1389" s="14" t="str">
        <f aca="false">IF($B1389="","",IF(AND($P1389="Ha",$N1389="Ha",OR($R1389="",$R1389&lt;=Boshqaruv!$C$12),OR($S1389="",$S1389&gt;Boshqaruv!$C$12)),"Ha",""))</f>
        <v/>
      </c>
      <c r="U1389" s="13"/>
      <c r="V1389" s="12"/>
      <c r="W1389" s="14" t="str">
        <f aca="false">IF(OR($B1389="",$C1389=""),"",IF(COUNTIFS($B$5:$B$1804,$B1389,$C$5:$C$1804,$C1389)&gt;1,"Takror",""))</f>
        <v/>
      </c>
    </row>
    <row r="1390" customFormat="false" ht="15" hidden="false" customHeight="false" outlineLevel="0" collapsed="false">
      <c r="A1390" s="8" t="n">
        <v>1386</v>
      </c>
      <c r="B1390" s="12"/>
      <c r="C1390" s="13"/>
      <c r="D1390" s="24"/>
      <c r="E1390" s="25"/>
      <c r="F1390" s="12"/>
      <c r="G1390" s="12"/>
      <c r="H1390" s="25"/>
      <c r="I1390" s="26" t="str">
        <f aca="false">IF(OR($B1390="",$C1390=""),"",$B1390&amp;" ("&amp;DAY($C1390)&amp;"."&amp;MONTH($C1390)&amp;"."&amp;YEAR($C1390)&amp;")")</f>
        <v/>
      </c>
      <c r="J1390" s="14" t="str">
        <f aca="false">IF($C1390="","",INT((Boshqaruv!$C$12-$C1390)/365.25))</f>
        <v/>
      </c>
      <c r="K1390" s="14" t="str">
        <f aca="false">IF($J1390="","",IF($J1390&lt;=14,"Ha","Yo'q"))</f>
        <v/>
      </c>
      <c r="L1390" s="13"/>
      <c r="M1390" s="13"/>
      <c r="N1390" s="14" t="str">
        <f aca="false">IF($B1390="","",IF(AND(OR($L1390="",$L1390&lt;=Boshqaruv!$C$12),OR($M1390="",$M1390&gt;Boshqaruv!$C$12)),"Ha",""))</f>
        <v/>
      </c>
      <c r="O1390" s="25"/>
      <c r="P1390" s="25"/>
      <c r="Q1390" s="12"/>
      <c r="R1390" s="13"/>
      <c r="S1390" s="13"/>
      <c r="T1390" s="14" t="str">
        <f aca="false">IF($B1390="","",IF(AND($P1390="Ha",$N1390="Ha",OR($R1390="",$R1390&lt;=Boshqaruv!$C$12),OR($S1390="",$S1390&gt;Boshqaruv!$C$12)),"Ha",""))</f>
        <v/>
      </c>
      <c r="U1390" s="13"/>
      <c r="V1390" s="12"/>
      <c r="W1390" s="14" t="str">
        <f aca="false">IF(OR($B1390="",$C1390=""),"",IF(COUNTIFS($B$5:$B$1804,$B1390,$C$5:$C$1804,$C1390)&gt;1,"Takror",""))</f>
        <v/>
      </c>
    </row>
    <row r="1391" customFormat="false" ht="15" hidden="false" customHeight="false" outlineLevel="0" collapsed="false">
      <c r="A1391" s="8" t="n">
        <v>1387</v>
      </c>
      <c r="B1391" s="12"/>
      <c r="C1391" s="13"/>
      <c r="D1391" s="24"/>
      <c r="E1391" s="25"/>
      <c r="F1391" s="12"/>
      <c r="G1391" s="12"/>
      <c r="H1391" s="25"/>
      <c r="I1391" s="26" t="str">
        <f aca="false">IF(OR($B1391="",$C1391=""),"",$B1391&amp;" ("&amp;DAY($C1391)&amp;"."&amp;MONTH($C1391)&amp;"."&amp;YEAR($C1391)&amp;")")</f>
        <v/>
      </c>
      <c r="J1391" s="14" t="str">
        <f aca="false">IF($C1391="","",INT((Boshqaruv!$C$12-$C1391)/365.25))</f>
        <v/>
      </c>
      <c r="K1391" s="14" t="str">
        <f aca="false">IF($J1391="","",IF($J1391&lt;=14,"Ha","Yo'q"))</f>
        <v/>
      </c>
      <c r="L1391" s="13"/>
      <c r="M1391" s="13"/>
      <c r="N1391" s="14" t="str">
        <f aca="false">IF($B1391="","",IF(AND(OR($L1391="",$L1391&lt;=Boshqaruv!$C$12),OR($M1391="",$M1391&gt;Boshqaruv!$C$12)),"Ha",""))</f>
        <v/>
      </c>
      <c r="O1391" s="25"/>
      <c r="P1391" s="25"/>
      <c r="Q1391" s="12"/>
      <c r="R1391" s="13"/>
      <c r="S1391" s="13"/>
      <c r="T1391" s="14" t="str">
        <f aca="false">IF($B1391="","",IF(AND($P1391="Ha",$N1391="Ha",OR($R1391="",$R1391&lt;=Boshqaruv!$C$12),OR($S1391="",$S1391&gt;Boshqaruv!$C$12)),"Ha",""))</f>
        <v/>
      </c>
      <c r="U1391" s="13"/>
      <c r="V1391" s="12"/>
      <c r="W1391" s="14" t="str">
        <f aca="false">IF(OR($B1391="",$C1391=""),"",IF(COUNTIFS($B$5:$B$1804,$B1391,$C$5:$C$1804,$C1391)&gt;1,"Takror",""))</f>
        <v/>
      </c>
    </row>
    <row r="1392" customFormat="false" ht="15" hidden="false" customHeight="false" outlineLevel="0" collapsed="false">
      <c r="A1392" s="8" t="n">
        <v>1388</v>
      </c>
      <c r="B1392" s="12"/>
      <c r="C1392" s="13"/>
      <c r="D1392" s="24"/>
      <c r="E1392" s="25"/>
      <c r="F1392" s="12"/>
      <c r="G1392" s="12"/>
      <c r="H1392" s="25"/>
      <c r="I1392" s="26" t="str">
        <f aca="false">IF(OR($B1392="",$C1392=""),"",$B1392&amp;" ("&amp;DAY($C1392)&amp;"."&amp;MONTH($C1392)&amp;"."&amp;YEAR($C1392)&amp;")")</f>
        <v/>
      </c>
      <c r="J1392" s="14" t="str">
        <f aca="false">IF($C1392="","",INT((Boshqaruv!$C$12-$C1392)/365.25))</f>
        <v/>
      </c>
      <c r="K1392" s="14" t="str">
        <f aca="false">IF($J1392="","",IF($J1392&lt;=14,"Ha","Yo'q"))</f>
        <v/>
      </c>
      <c r="L1392" s="13"/>
      <c r="M1392" s="13"/>
      <c r="N1392" s="14" t="str">
        <f aca="false">IF($B1392="","",IF(AND(OR($L1392="",$L1392&lt;=Boshqaruv!$C$12),OR($M1392="",$M1392&gt;Boshqaruv!$C$12)),"Ha",""))</f>
        <v/>
      </c>
      <c r="O1392" s="25"/>
      <c r="P1392" s="25"/>
      <c r="Q1392" s="12"/>
      <c r="R1392" s="13"/>
      <c r="S1392" s="13"/>
      <c r="T1392" s="14" t="str">
        <f aca="false">IF($B1392="","",IF(AND($P1392="Ha",$N1392="Ha",OR($R1392="",$R1392&lt;=Boshqaruv!$C$12),OR($S1392="",$S1392&gt;Boshqaruv!$C$12)),"Ha",""))</f>
        <v/>
      </c>
      <c r="U1392" s="13"/>
      <c r="V1392" s="12"/>
      <c r="W1392" s="14" t="str">
        <f aca="false">IF(OR($B1392="",$C1392=""),"",IF(COUNTIFS($B$5:$B$1804,$B1392,$C$5:$C$1804,$C1392)&gt;1,"Takror",""))</f>
        <v/>
      </c>
    </row>
    <row r="1393" customFormat="false" ht="15" hidden="false" customHeight="false" outlineLevel="0" collapsed="false">
      <c r="A1393" s="8" t="n">
        <v>1389</v>
      </c>
      <c r="B1393" s="12"/>
      <c r="C1393" s="13"/>
      <c r="D1393" s="24"/>
      <c r="E1393" s="25"/>
      <c r="F1393" s="12"/>
      <c r="G1393" s="12"/>
      <c r="H1393" s="25"/>
      <c r="I1393" s="26" t="str">
        <f aca="false">IF(OR($B1393="",$C1393=""),"",$B1393&amp;" ("&amp;DAY($C1393)&amp;"."&amp;MONTH($C1393)&amp;"."&amp;YEAR($C1393)&amp;")")</f>
        <v/>
      </c>
      <c r="J1393" s="14" t="str">
        <f aca="false">IF($C1393="","",INT((Boshqaruv!$C$12-$C1393)/365.25))</f>
        <v/>
      </c>
      <c r="K1393" s="14" t="str">
        <f aca="false">IF($J1393="","",IF($J1393&lt;=14,"Ha","Yo'q"))</f>
        <v/>
      </c>
      <c r="L1393" s="13"/>
      <c r="M1393" s="13"/>
      <c r="N1393" s="14" t="str">
        <f aca="false">IF($B1393="","",IF(AND(OR($L1393="",$L1393&lt;=Boshqaruv!$C$12),OR($M1393="",$M1393&gt;Boshqaruv!$C$12)),"Ha",""))</f>
        <v/>
      </c>
      <c r="O1393" s="25"/>
      <c r="P1393" s="25"/>
      <c r="Q1393" s="12"/>
      <c r="R1393" s="13"/>
      <c r="S1393" s="13"/>
      <c r="T1393" s="14" t="str">
        <f aca="false">IF($B1393="","",IF(AND($P1393="Ha",$N1393="Ha",OR($R1393="",$R1393&lt;=Boshqaruv!$C$12),OR($S1393="",$S1393&gt;Boshqaruv!$C$12)),"Ha",""))</f>
        <v/>
      </c>
      <c r="U1393" s="13"/>
      <c r="V1393" s="12"/>
      <c r="W1393" s="14" t="str">
        <f aca="false">IF(OR($B1393="",$C1393=""),"",IF(COUNTIFS($B$5:$B$1804,$B1393,$C$5:$C$1804,$C1393)&gt;1,"Takror",""))</f>
        <v/>
      </c>
    </row>
    <row r="1394" customFormat="false" ht="15" hidden="false" customHeight="false" outlineLevel="0" collapsed="false">
      <c r="A1394" s="8" t="n">
        <v>1390</v>
      </c>
      <c r="B1394" s="12"/>
      <c r="C1394" s="13"/>
      <c r="D1394" s="24"/>
      <c r="E1394" s="25"/>
      <c r="F1394" s="12"/>
      <c r="G1394" s="12"/>
      <c r="H1394" s="25"/>
      <c r="I1394" s="26" t="str">
        <f aca="false">IF(OR($B1394="",$C1394=""),"",$B1394&amp;" ("&amp;DAY($C1394)&amp;"."&amp;MONTH($C1394)&amp;"."&amp;YEAR($C1394)&amp;")")</f>
        <v/>
      </c>
      <c r="J1394" s="14" t="str">
        <f aca="false">IF($C1394="","",INT((Boshqaruv!$C$12-$C1394)/365.25))</f>
        <v/>
      </c>
      <c r="K1394" s="14" t="str">
        <f aca="false">IF($J1394="","",IF($J1394&lt;=14,"Ha","Yo'q"))</f>
        <v/>
      </c>
      <c r="L1394" s="13"/>
      <c r="M1394" s="13"/>
      <c r="N1394" s="14" t="str">
        <f aca="false">IF($B1394="","",IF(AND(OR($L1394="",$L1394&lt;=Boshqaruv!$C$12),OR($M1394="",$M1394&gt;Boshqaruv!$C$12)),"Ha",""))</f>
        <v/>
      </c>
      <c r="O1394" s="25"/>
      <c r="P1394" s="25"/>
      <c r="Q1394" s="12"/>
      <c r="R1394" s="13"/>
      <c r="S1394" s="13"/>
      <c r="T1394" s="14" t="str">
        <f aca="false">IF($B1394="","",IF(AND($P1394="Ha",$N1394="Ha",OR($R1394="",$R1394&lt;=Boshqaruv!$C$12),OR($S1394="",$S1394&gt;Boshqaruv!$C$12)),"Ha",""))</f>
        <v/>
      </c>
      <c r="U1394" s="13"/>
      <c r="V1394" s="12"/>
      <c r="W1394" s="14" t="str">
        <f aca="false">IF(OR($B1394="",$C1394=""),"",IF(COUNTIFS($B$5:$B$1804,$B1394,$C$5:$C$1804,$C1394)&gt;1,"Takror",""))</f>
        <v/>
      </c>
    </row>
    <row r="1395" customFormat="false" ht="15" hidden="false" customHeight="false" outlineLevel="0" collapsed="false">
      <c r="A1395" s="8" t="n">
        <v>1391</v>
      </c>
      <c r="B1395" s="12"/>
      <c r="C1395" s="13"/>
      <c r="D1395" s="24"/>
      <c r="E1395" s="25"/>
      <c r="F1395" s="12"/>
      <c r="G1395" s="12"/>
      <c r="H1395" s="25"/>
      <c r="I1395" s="26" t="str">
        <f aca="false">IF(OR($B1395="",$C1395=""),"",$B1395&amp;" ("&amp;DAY($C1395)&amp;"."&amp;MONTH($C1395)&amp;"."&amp;YEAR($C1395)&amp;")")</f>
        <v/>
      </c>
      <c r="J1395" s="14" t="str">
        <f aca="false">IF($C1395="","",INT((Boshqaruv!$C$12-$C1395)/365.25))</f>
        <v/>
      </c>
      <c r="K1395" s="14" t="str">
        <f aca="false">IF($J1395="","",IF($J1395&lt;=14,"Ha","Yo'q"))</f>
        <v/>
      </c>
      <c r="L1395" s="13"/>
      <c r="M1395" s="13"/>
      <c r="N1395" s="14" t="str">
        <f aca="false">IF($B1395="","",IF(AND(OR($L1395="",$L1395&lt;=Boshqaruv!$C$12),OR($M1395="",$M1395&gt;Boshqaruv!$C$12)),"Ha",""))</f>
        <v/>
      </c>
      <c r="O1395" s="25"/>
      <c r="P1395" s="25"/>
      <c r="Q1395" s="12"/>
      <c r="R1395" s="13"/>
      <c r="S1395" s="13"/>
      <c r="T1395" s="14" t="str">
        <f aca="false">IF($B1395="","",IF(AND($P1395="Ha",$N1395="Ha",OR($R1395="",$R1395&lt;=Boshqaruv!$C$12),OR($S1395="",$S1395&gt;Boshqaruv!$C$12)),"Ha",""))</f>
        <v/>
      </c>
      <c r="U1395" s="13"/>
      <c r="V1395" s="12"/>
      <c r="W1395" s="14" t="str">
        <f aca="false">IF(OR($B1395="",$C1395=""),"",IF(COUNTIFS($B$5:$B$1804,$B1395,$C$5:$C$1804,$C1395)&gt;1,"Takror",""))</f>
        <v/>
      </c>
    </row>
    <row r="1396" customFormat="false" ht="15" hidden="false" customHeight="false" outlineLevel="0" collapsed="false">
      <c r="A1396" s="8" t="n">
        <v>1392</v>
      </c>
      <c r="B1396" s="12"/>
      <c r="C1396" s="13"/>
      <c r="D1396" s="24"/>
      <c r="E1396" s="25"/>
      <c r="F1396" s="12"/>
      <c r="G1396" s="12"/>
      <c r="H1396" s="25"/>
      <c r="I1396" s="26" t="str">
        <f aca="false">IF(OR($B1396="",$C1396=""),"",$B1396&amp;" ("&amp;DAY($C1396)&amp;"."&amp;MONTH($C1396)&amp;"."&amp;YEAR($C1396)&amp;")")</f>
        <v/>
      </c>
      <c r="J1396" s="14" t="str">
        <f aca="false">IF($C1396="","",INT((Boshqaruv!$C$12-$C1396)/365.25))</f>
        <v/>
      </c>
      <c r="K1396" s="14" t="str">
        <f aca="false">IF($J1396="","",IF($J1396&lt;=14,"Ha","Yo'q"))</f>
        <v/>
      </c>
      <c r="L1396" s="13"/>
      <c r="M1396" s="13"/>
      <c r="N1396" s="14" t="str">
        <f aca="false">IF($B1396="","",IF(AND(OR($L1396="",$L1396&lt;=Boshqaruv!$C$12),OR($M1396="",$M1396&gt;Boshqaruv!$C$12)),"Ha",""))</f>
        <v/>
      </c>
      <c r="O1396" s="25"/>
      <c r="P1396" s="25"/>
      <c r="Q1396" s="12"/>
      <c r="R1396" s="13"/>
      <c r="S1396" s="13"/>
      <c r="T1396" s="14" t="str">
        <f aca="false">IF($B1396="","",IF(AND($P1396="Ha",$N1396="Ha",OR($R1396="",$R1396&lt;=Boshqaruv!$C$12),OR($S1396="",$S1396&gt;Boshqaruv!$C$12)),"Ha",""))</f>
        <v/>
      </c>
      <c r="U1396" s="13"/>
      <c r="V1396" s="12"/>
      <c r="W1396" s="14" t="str">
        <f aca="false">IF(OR($B1396="",$C1396=""),"",IF(COUNTIFS($B$5:$B$1804,$B1396,$C$5:$C$1804,$C1396)&gt;1,"Takror",""))</f>
        <v/>
      </c>
    </row>
    <row r="1397" customFormat="false" ht="15" hidden="false" customHeight="false" outlineLevel="0" collapsed="false">
      <c r="A1397" s="8" t="n">
        <v>1393</v>
      </c>
      <c r="B1397" s="12"/>
      <c r="C1397" s="13"/>
      <c r="D1397" s="24"/>
      <c r="E1397" s="25"/>
      <c r="F1397" s="12"/>
      <c r="G1397" s="12"/>
      <c r="H1397" s="25"/>
      <c r="I1397" s="26" t="str">
        <f aca="false">IF(OR($B1397="",$C1397=""),"",$B1397&amp;" ("&amp;DAY($C1397)&amp;"."&amp;MONTH($C1397)&amp;"."&amp;YEAR($C1397)&amp;")")</f>
        <v/>
      </c>
      <c r="J1397" s="14" t="str">
        <f aca="false">IF($C1397="","",INT((Boshqaruv!$C$12-$C1397)/365.25))</f>
        <v/>
      </c>
      <c r="K1397" s="14" t="str">
        <f aca="false">IF($J1397="","",IF($J1397&lt;=14,"Ha","Yo'q"))</f>
        <v/>
      </c>
      <c r="L1397" s="13"/>
      <c r="M1397" s="13"/>
      <c r="N1397" s="14" t="str">
        <f aca="false">IF($B1397="","",IF(AND(OR($L1397="",$L1397&lt;=Boshqaruv!$C$12),OR($M1397="",$M1397&gt;Boshqaruv!$C$12)),"Ha",""))</f>
        <v/>
      </c>
      <c r="O1397" s="25"/>
      <c r="P1397" s="25"/>
      <c r="Q1397" s="12"/>
      <c r="R1397" s="13"/>
      <c r="S1397" s="13"/>
      <c r="T1397" s="14" t="str">
        <f aca="false">IF($B1397="","",IF(AND($P1397="Ha",$N1397="Ha",OR($R1397="",$R1397&lt;=Boshqaruv!$C$12),OR($S1397="",$S1397&gt;Boshqaruv!$C$12)),"Ha",""))</f>
        <v/>
      </c>
      <c r="U1397" s="13"/>
      <c r="V1397" s="12"/>
      <c r="W1397" s="14" t="str">
        <f aca="false">IF(OR($B1397="",$C1397=""),"",IF(COUNTIFS($B$5:$B$1804,$B1397,$C$5:$C$1804,$C1397)&gt;1,"Takror",""))</f>
        <v/>
      </c>
    </row>
    <row r="1398" customFormat="false" ht="15" hidden="false" customHeight="false" outlineLevel="0" collapsed="false">
      <c r="A1398" s="8" t="n">
        <v>1394</v>
      </c>
      <c r="B1398" s="12"/>
      <c r="C1398" s="13"/>
      <c r="D1398" s="24"/>
      <c r="E1398" s="25"/>
      <c r="F1398" s="12"/>
      <c r="G1398" s="12"/>
      <c r="H1398" s="25"/>
      <c r="I1398" s="26" t="str">
        <f aca="false">IF(OR($B1398="",$C1398=""),"",$B1398&amp;" ("&amp;DAY($C1398)&amp;"."&amp;MONTH($C1398)&amp;"."&amp;YEAR($C1398)&amp;")")</f>
        <v/>
      </c>
      <c r="J1398" s="14" t="str">
        <f aca="false">IF($C1398="","",INT((Boshqaruv!$C$12-$C1398)/365.25))</f>
        <v/>
      </c>
      <c r="K1398" s="14" t="str">
        <f aca="false">IF($J1398="","",IF($J1398&lt;=14,"Ha","Yo'q"))</f>
        <v/>
      </c>
      <c r="L1398" s="13"/>
      <c r="M1398" s="13"/>
      <c r="N1398" s="14" t="str">
        <f aca="false">IF($B1398="","",IF(AND(OR($L1398="",$L1398&lt;=Boshqaruv!$C$12),OR($M1398="",$M1398&gt;Boshqaruv!$C$12)),"Ha",""))</f>
        <v/>
      </c>
      <c r="O1398" s="25"/>
      <c r="P1398" s="25"/>
      <c r="Q1398" s="12"/>
      <c r="R1398" s="13"/>
      <c r="S1398" s="13"/>
      <c r="T1398" s="14" t="str">
        <f aca="false">IF($B1398="","",IF(AND($P1398="Ha",$N1398="Ha",OR($R1398="",$R1398&lt;=Boshqaruv!$C$12),OR($S1398="",$S1398&gt;Boshqaruv!$C$12)),"Ha",""))</f>
        <v/>
      </c>
      <c r="U1398" s="13"/>
      <c r="V1398" s="12"/>
      <c r="W1398" s="14" t="str">
        <f aca="false">IF(OR($B1398="",$C1398=""),"",IF(COUNTIFS($B$5:$B$1804,$B1398,$C$5:$C$1804,$C1398)&gt;1,"Takror",""))</f>
        <v/>
      </c>
    </row>
    <row r="1399" customFormat="false" ht="15" hidden="false" customHeight="false" outlineLevel="0" collapsed="false">
      <c r="A1399" s="8" t="n">
        <v>1395</v>
      </c>
      <c r="B1399" s="12"/>
      <c r="C1399" s="13"/>
      <c r="D1399" s="24"/>
      <c r="E1399" s="25"/>
      <c r="F1399" s="12"/>
      <c r="G1399" s="12"/>
      <c r="H1399" s="25"/>
      <c r="I1399" s="26" t="str">
        <f aca="false">IF(OR($B1399="",$C1399=""),"",$B1399&amp;" ("&amp;DAY($C1399)&amp;"."&amp;MONTH($C1399)&amp;"."&amp;YEAR($C1399)&amp;")")</f>
        <v/>
      </c>
      <c r="J1399" s="14" t="str">
        <f aca="false">IF($C1399="","",INT((Boshqaruv!$C$12-$C1399)/365.25))</f>
        <v/>
      </c>
      <c r="K1399" s="14" t="str">
        <f aca="false">IF($J1399="","",IF($J1399&lt;=14,"Ha","Yo'q"))</f>
        <v/>
      </c>
      <c r="L1399" s="13"/>
      <c r="M1399" s="13"/>
      <c r="N1399" s="14" t="str">
        <f aca="false">IF($B1399="","",IF(AND(OR($L1399="",$L1399&lt;=Boshqaruv!$C$12),OR($M1399="",$M1399&gt;Boshqaruv!$C$12)),"Ha",""))</f>
        <v/>
      </c>
      <c r="O1399" s="25"/>
      <c r="P1399" s="25"/>
      <c r="Q1399" s="12"/>
      <c r="R1399" s="13"/>
      <c r="S1399" s="13"/>
      <c r="T1399" s="14" t="str">
        <f aca="false">IF($B1399="","",IF(AND($P1399="Ha",$N1399="Ha",OR($R1399="",$R1399&lt;=Boshqaruv!$C$12),OR($S1399="",$S1399&gt;Boshqaruv!$C$12)),"Ha",""))</f>
        <v/>
      </c>
      <c r="U1399" s="13"/>
      <c r="V1399" s="12"/>
      <c r="W1399" s="14" t="str">
        <f aca="false">IF(OR($B1399="",$C1399=""),"",IF(COUNTIFS($B$5:$B$1804,$B1399,$C$5:$C$1804,$C1399)&gt;1,"Takror",""))</f>
        <v/>
      </c>
    </row>
    <row r="1400" customFormat="false" ht="15" hidden="false" customHeight="false" outlineLevel="0" collapsed="false">
      <c r="A1400" s="8" t="n">
        <v>1396</v>
      </c>
      <c r="B1400" s="12"/>
      <c r="C1400" s="13"/>
      <c r="D1400" s="24"/>
      <c r="E1400" s="25"/>
      <c r="F1400" s="12"/>
      <c r="G1400" s="12"/>
      <c r="H1400" s="25"/>
      <c r="I1400" s="26" t="str">
        <f aca="false">IF(OR($B1400="",$C1400=""),"",$B1400&amp;" ("&amp;DAY($C1400)&amp;"."&amp;MONTH($C1400)&amp;"."&amp;YEAR($C1400)&amp;")")</f>
        <v/>
      </c>
      <c r="J1400" s="14" t="str">
        <f aca="false">IF($C1400="","",INT((Boshqaruv!$C$12-$C1400)/365.25))</f>
        <v/>
      </c>
      <c r="K1400" s="14" t="str">
        <f aca="false">IF($J1400="","",IF($J1400&lt;=14,"Ha","Yo'q"))</f>
        <v/>
      </c>
      <c r="L1400" s="13"/>
      <c r="M1400" s="13"/>
      <c r="N1400" s="14" t="str">
        <f aca="false">IF($B1400="","",IF(AND(OR($L1400="",$L1400&lt;=Boshqaruv!$C$12),OR($M1400="",$M1400&gt;Boshqaruv!$C$12)),"Ha",""))</f>
        <v/>
      </c>
      <c r="O1400" s="25"/>
      <c r="P1400" s="25"/>
      <c r="Q1400" s="12"/>
      <c r="R1400" s="13"/>
      <c r="S1400" s="13"/>
      <c r="T1400" s="14" t="str">
        <f aca="false">IF($B1400="","",IF(AND($P1400="Ha",$N1400="Ha",OR($R1400="",$R1400&lt;=Boshqaruv!$C$12),OR($S1400="",$S1400&gt;Boshqaruv!$C$12)),"Ha",""))</f>
        <v/>
      </c>
      <c r="U1400" s="13"/>
      <c r="V1400" s="12"/>
      <c r="W1400" s="14" t="str">
        <f aca="false">IF(OR($B1400="",$C1400=""),"",IF(COUNTIFS($B$5:$B$1804,$B1400,$C$5:$C$1804,$C1400)&gt;1,"Takror",""))</f>
        <v/>
      </c>
    </row>
    <row r="1401" customFormat="false" ht="15" hidden="false" customHeight="false" outlineLevel="0" collapsed="false">
      <c r="A1401" s="8" t="n">
        <v>1397</v>
      </c>
      <c r="B1401" s="12"/>
      <c r="C1401" s="13"/>
      <c r="D1401" s="24"/>
      <c r="E1401" s="25"/>
      <c r="F1401" s="12"/>
      <c r="G1401" s="12"/>
      <c r="H1401" s="25"/>
      <c r="I1401" s="26" t="str">
        <f aca="false">IF(OR($B1401="",$C1401=""),"",$B1401&amp;" ("&amp;DAY($C1401)&amp;"."&amp;MONTH($C1401)&amp;"."&amp;YEAR($C1401)&amp;")")</f>
        <v/>
      </c>
      <c r="J1401" s="14" t="str">
        <f aca="false">IF($C1401="","",INT((Boshqaruv!$C$12-$C1401)/365.25))</f>
        <v/>
      </c>
      <c r="K1401" s="14" t="str">
        <f aca="false">IF($J1401="","",IF($J1401&lt;=14,"Ha","Yo'q"))</f>
        <v/>
      </c>
      <c r="L1401" s="13"/>
      <c r="M1401" s="13"/>
      <c r="N1401" s="14" t="str">
        <f aca="false">IF($B1401="","",IF(AND(OR($L1401="",$L1401&lt;=Boshqaruv!$C$12),OR($M1401="",$M1401&gt;Boshqaruv!$C$12)),"Ha",""))</f>
        <v/>
      </c>
      <c r="O1401" s="25"/>
      <c r="P1401" s="25"/>
      <c r="Q1401" s="12"/>
      <c r="R1401" s="13"/>
      <c r="S1401" s="13"/>
      <c r="T1401" s="14" t="str">
        <f aca="false">IF($B1401="","",IF(AND($P1401="Ha",$N1401="Ha",OR($R1401="",$R1401&lt;=Boshqaruv!$C$12),OR($S1401="",$S1401&gt;Boshqaruv!$C$12)),"Ha",""))</f>
        <v/>
      </c>
      <c r="U1401" s="13"/>
      <c r="V1401" s="12"/>
      <c r="W1401" s="14" t="str">
        <f aca="false">IF(OR($B1401="",$C1401=""),"",IF(COUNTIFS($B$5:$B$1804,$B1401,$C$5:$C$1804,$C1401)&gt;1,"Takror",""))</f>
        <v/>
      </c>
    </row>
    <row r="1402" customFormat="false" ht="15" hidden="false" customHeight="false" outlineLevel="0" collapsed="false">
      <c r="A1402" s="8" t="n">
        <v>1398</v>
      </c>
      <c r="B1402" s="12"/>
      <c r="C1402" s="13"/>
      <c r="D1402" s="24"/>
      <c r="E1402" s="25"/>
      <c r="F1402" s="12"/>
      <c r="G1402" s="12"/>
      <c r="H1402" s="25"/>
      <c r="I1402" s="26" t="str">
        <f aca="false">IF(OR($B1402="",$C1402=""),"",$B1402&amp;" ("&amp;DAY($C1402)&amp;"."&amp;MONTH($C1402)&amp;"."&amp;YEAR($C1402)&amp;")")</f>
        <v/>
      </c>
      <c r="J1402" s="14" t="str">
        <f aca="false">IF($C1402="","",INT((Boshqaruv!$C$12-$C1402)/365.25))</f>
        <v/>
      </c>
      <c r="K1402" s="14" t="str">
        <f aca="false">IF($J1402="","",IF($J1402&lt;=14,"Ha","Yo'q"))</f>
        <v/>
      </c>
      <c r="L1402" s="13"/>
      <c r="M1402" s="13"/>
      <c r="N1402" s="14" t="str">
        <f aca="false">IF($B1402="","",IF(AND(OR($L1402="",$L1402&lt;=Boshqaruv!$C$12),OR($M1402="",$M1402&gt;Boshqaruv!$C$12)),"Ha",""))</f>
        <v/>
      </c>
      <c r="O1402" s="25"/>
      <c r="P1402" s="25"/>
      <c r="Q1402" s="12"/>
      <c r="R1402" s="13"/>
      <c r="S1402" s="13"/>
      <c r="T1402" s="14" t="str">
        <f aca="false">IF($B1402="","",IF(AND($P1402="Ha",$N1402="Ha",OR($R1402="",$R1402&lt;=Boshqaruv!$C$12),OR($S1402="",$S1402&gt;Boshqaruv!$C$12)),"Ha",""))</f>
        <v/>
      </c>
      <c r="U1402" s="13"/>
      <c r="V1402" s="12"/>
      <c r="W1402" s="14" t="str">
        <f aca="false">IF(OR($B1402="",$C1402=""),"",IF(COUNTIFS($B$5:$B$1804,$B1402,$C$5:$C$1804,$C1402)&gt;1,"Takror",""))</f>
        <v/>
      </c>
    </row>
    <row r="1403" customFormat="false" ht="15" hidden="false" customHeight="false" outlineLevel="0" collapsed="false">
      <c r="A1403" s="8" t="n">
        <v>1399</v>
      </c>
      <c r="B1403" s="12"/>
      <c r="C1403" s="13"/>
      <c r="D1403" s="24"/>
      <c r="E1403" s="25"/>
      <c r="F1403" s="12"/>
      <c r="G1403" s="12"/>
      <c r="H1403" s="25"/>
      <c r="I1403" s="26" t="str">
        <f aca="false">IF(OR($B1403="",$C1403=""),"",$B1403&amp;" ("&amp;DAY($C1403)&amp;"."&amp;MONTH($C1403)&amp;"."&amp;YEAR($C1403)&amp;")")</f>
        <v/>
      </c>
      <c r="J1403" s="14" t="str">
        <f aca="false">IF($C1403="","",INT((Boshqaruv!$C$12-$C1403)/365.25))</f>
        <v/>
      </c>
      <c r="K1403" s="14" t="str">
        <f aca="false">IF($J1403="","",IF($J1403&lt;=14,"Ha","Yo'q"))</f>
        <v/>
      </c>
      <c r="L1403" s="13"/>
      <c r="M1403" s="13"/>
      <c r="N1403" s="14" t="str">
        <f aca="false">IF($B1403="","",IF(AND(OR($L1403="",$L1403&lt;=Boshqaruv!$C$12),OR($M1403="",$M1403&gt;Boshqaruv!$C$12)),"Ha",""))</f>
        <v/>
      </c>
      <c r="O1403" s="25"/>
      <c r="P1403" s="25"/>
      <c r="Q1403" s="12"/>
      <c r="R1403" s="13"/>
      <c r="S1403" s="13"/>
      <c r="T1403" s="14" t="str">
        <f aca="false">IF($B1403="","",IF(AND($P1403="Ha",$N1403="Ha",OR($R1403="",$R1403&lt;=Boshqaruv!$C$12),OR($S1403="",$S1403&gt;Boshqaruv!$C$12)),"Ha",""))</f>
        <v/>
      </c>
      <c r="U1403" s="13"/>
      <c r="V1403" s="12"/>
      <c r="W1403" s="14" t="str">
        <f aca="false">IF(OR($B1403="",$C1403=""),"",IF(COUNTIFS($B$5:$B$1804,$B1403,$C$5:$C$1804,$C1403)&gt;1,"Takror",""))</f>
        <v/>
      </c>
    </row>
    <row r="1404" customFormat="false" ht="15" hidden="false" customHeight="false" outlineLevel="0" collapsed="false">
      <c r="A1404" s="8" t="n">
        <v>1400</v>
      </c>
      <c r="B1404" s="12"/>
      <c r="C1404" s="13"/>
      <c r="D1404" s="24"/>
      <c r="E1404" s="25"/>
      <c r="F1404" s="12"/>
      <c r="G1404" s="12"/>
      <c r="H1404" s="25"/>
      <c r="I1404" s="26" t="str">
        <f aca="false">IF(OR($B1404="",$C1404=""),"",$B1404&amp;" ("&amp;DAY($C1404)&amp;"."&amp;MONTH($C1404)&amp;"."&amp;YEAR($C1404)&amp;")")</f>
        <v/>
      </c>
      <c r="J1404" s="14" t="str">
        <f aca="false">IF($C1404="","",INT((Boshqaruv!$C$12-$C1404)/365.25))</f>
        <v/>
      </c>
      <c r="K1404" s="14" t="str">
        <f aca="false">IF($J1404="","",IF($J1404&lt;=14,"Ha","Yo'q"))</f>
        <v/>
      </c>
      <c r="L1404" s="13"/>
      <c r="M1404" s="13"/>
      <c r="N1404" s="14" t="str">
        <f aca="false">IF($B1404="","",IF(AND(OR($L1404="",$L1404&lt;=Boshqaruv!$C$12),OR($M1404="",$M1404&gt;Boshqaruv!$C$12)),"Ha",""))</f>
        <v/>
      </c>
      <c r="O1404" s="25"/>
      <c r="P1404" s="25"/>
      <c r="Q1404" s="12"/>
      <c r="R1404" s="13"/>
      <c r="S1404" s="13"/>
      <c r="T1404" s="14" t="str">
        <f aca="false">IF($B1404="","",IF(AND($P1404="Ha",$N1404="Ha",OR($R1404="",$R1404&lt;=Boshqaruv!$C$12),OR($S1404="",$S1404&gt;Boshqaruv!$C$12)),"Ha",""))</f>
        <v/>
      </c>
      <c r="U1404" s="13"/>
      <c r="V1404" s="12"/>
      <c r="W1404" s="14" t="str">
        <f aca="false">IF(OR($B1404="",$C1404=""),"",IF(COUNTIFS($B$5:$B$1804,$B1404,$C$5:$C$1804,$C1404)&gt;1,"Takror",""))</f>
        <v/>
      </c>
    </row>
    <row r="1405" customFormat="false" ht="15" hidden="false" customHeight="false" outlineLevel="0" collapsed="false">
      <c r="A1405" s="8" t="n">
        <v>1401</v>
      </c>
      <c r="B1405" s="12"/>
      <c r="C1405" s="13"/>
      <c r="D1405" s="24"/>
      <c r="E1405" s="25"/>
      <c r="F1405" s="12"/>
      <c r="G1405" s="12"/>
      <c r="H1405" s="25"/>
      <c r="I1405" s="26" t="str">
        <f aca="false">IF(OR($B1405="",$C1405=""),"",$B1405&amp;" ("&amp;DAY($C1405)&amp;"."&amp;MONTH($C1405)&amp;"."&amp;YEAR($C1405)&amp;")")</f>
        <v/>
      </c>
      <c r="J1405" s="14" t="str">
        <f aca="false">IF($C1405="","",INT((Boshqaruv!$C$12-$C1405)/365.25))</f>
        <v/>
      </c>
      <c r="K1405" s="14" t="str">
        <f aca="false">IF($J1405="","",IF($J1405&lt;=14,"Ha","Yo'q"))</f>
        <v/>
      </c>
      <c r="L1405" s="13"/>
      <c r="M1405" s="13"/>
      <c r="N1405" s="14" t="str">
        <f aca="false">IF($B1405="","",IF(AND(OR($L1405="",$L1405&lt;=Boshqaruv!$C$12),OR($M1405="",$M1405&gt;Boshqaruv!$C$12)),"Ha",""))</f>
        <v/>
      </c>
      <c r="O1405" s="25"/>
      <c r="P1405" s="25"/>
      <c r="Q1405" s="12"/>
      <c r="R1405" s="13"/>
      <c r="S1405" s="13"/>
      <c r="T1405" s="14" t="str">
        <f aca="false">IF($B1405="","",IF(AND($P1405="Ha",$N1405="Ha",OR($R1405="",$R1405&lt;=Boshqaruv!$C$12),OR($S1405="",$S1405&gt;Boshqaruv!$C$12)),"Ha",""))</f>
        <v/>
      </c>
      <c r="U1405" s="13"/>
      <c r="V1405" s="12"/>
      <c r="W1405" s="14" t="str">
        <f aca="false">IF(OR($B1405="",$C1405=""),"",IF(COUNTIFS($B$5:$B$1804,$B1405,$C$5:$C$1804,$C1405)&gt;1,"Takror",""))</f>
        <v/>
      </c>
    </row>
    <row r="1406" customFormat="false" ht="15" hidden="false" customHeight="false" outlineLevel="0" collapsed="false">
      <c r="A1406" s="8" t="n">
        <v>1402</v>
      </c>
      <c r="B1406" s="12"/>
      <c r="C1406" s="13"/>
      <c r="D1406" s="24"/>
      <c r="E1406" s="25"/>
      <c r="F1406" s="12"/>
      <c r="G1406" s="12"/>
      <c r="H1406" s="25"/>
      <c r="I1406" s="26" t="str">
        <f aca="false">IF(OR($B1406="",$C1406=""),"",$B1406&amp;" ("&amp;DAY($C1406)&amp;"."&amp;MONTH($C1406)&amp;"."&amp;YEAR($C1406)&amp;")")</f>
        <v/>
      </c>
      <c r="J1406" s="14" t="str">
        <f aca="false">IF($C1406="","",INT((Boshqaruv!$C$12-$C1406)/365.25))</f>
        <v/>
      </c>
      <c r="K1406" s="14" t="str">
        <f aca="false">IF($J1406="","",IF($J1406&lt;=14,"Ha","Yo'q"))</f>
        <v/>
      </c>
      <c r="L1406" s="13"/>
      <c r="M1406" s="13"/>
      <c r="N1406" s="14" t="str">
        <f aca="false">IF($B1406="","",IF(AND(OR($L1406="",$L1406&lt;=Boshqaruv!$C$12),OR($M1406="",$M1406&gt;Boshqaruv!$C$12)),"Ha",""))</f>
        <v/>
      </c>
      <c r="O1406" s="25"/>
      <c r="P1406" s="25"/>
      <c r="Q1406" s="12"/>
      <c r="R1406" s="13"/>
      <c r="S1406" s="13"/>
      <c r="T1406" s="14" t="str">
        <f aca="false">IF($B1406="","",IF(AND($P1406="Ha",$N1406="Ha",OR($R1406="",$R1406&lt;=Boshqaruv!$C$12),OR($S1406="",$S1406&gt;Boshqaruv!$C$12)),"Ha",""))</f>
        <v/>
      </c>
      <c r="U1406" s="13"/>
      <c r="V1406" s="12"/>
      <c r="W1406" s="14" t="str">
        <f aca="false">IF(OR($B1406="",$C1406=""),"",IF(COUNTIFS($B$5:$B$1804,$B1406,$C$5:$C$1804,$C1406)&gt;1,"Takror",""))</f>
        <v/>
      </c>
    </row>
    <row r="1407" customFormat="false" ht="15" hidden="false" customHeight="false" outlineLevel="0" collapsed="false">
      <c r="A1407" s="8" t="n">
        <v>1403</v>
      </c>
      <c r="B1407" s="12"/>
      <c r="C1407" s="13"/>
      <c r="D1407" s="24"/>
      <c r="E1407" s="25"/>
      <c r="F1407" s="12"/>
      <c r="G1407" s="12"/>
      <c r="H1407" s="25"/>
      <c r="I1407" s="26" t="str">
        <f aca="false">IF(OR($B1407="",$C1407=""),"",$B1407&amp;" ("&amp;DAY($C1407)&amp;"."&amp;MONTH($C1407)&amp;"."&amp;YEAR($C1407)&amp;")")</f>
        <v/>
      </c>
      <c r="J1407" s="14" t="str">
        <f aca="false">IF($C1407="","",INT((Boshqaruv!$C$12-$C1407)/365.25))</f>
        <v/>
      </c>
      <c r="K1407" s="14" t="str">
        <f aca="false">IF($J1407="","",IF($J1407&lt;=14,"Ha","Yo'q"))</f>
        <v/>
      </c>
      <c r="L1407" s="13"/>
      <c r="M1407" s="13"/>
      <c r="N1407" s="14" t="str">
        <f aca="false">IF($B1407="","",IF(AND(OR($L1407="",$L1407&lt;=Boshqaruv!$C$12),OR($M1407="",$M1407&gt;Boshqaruv!$C$12)),"Ha",""))</f>
        <v/>
      </c>
      <c r="O1407" s="25"/>
      <c r="P1407" s="25"/>
      <c r="Q1407" s="12"/>
      <c r="R1407" s="13"/>
      <c r="S1407" s="13"/>
      <c r="T1407" s="14" t="str">
        <f aca="false">IF($B1407="","",IF(AND($P1407="Ha",$N1407="Ha",OR($R1407="",$R1407&lt;=Boshqaruv!$C$12),OR($S1407="",$S1407&gt;Boshqaruv!$C$12)),"Ha",""))</f>
        <v/>
      </c>
      <c r="U1407" s="13"/>
      <c r="V1407" s="12"/>
      <c r="W1407" s="14" t="str">
        <f aca="false">IF(OR($B1407="",$C1407=""),"",IF(COUNTIFS($B$5:$B$1804,$B1407,$C$5:$C$1804,$C1407)&gt;1,"Takror",""))</f>
        <v/>
      </c>
    </row>
    <row r="1408" customFormat="false" ht="15" hidden="false" customHeight="false" outlineLevel="0" collapsed="false">
      <c r="A1408" s="8" t="n">
        <v>1404</v>
      </c>
      <c r="B1408" s="12"/>
      <c r="C1408" s="13"/>
      <c r="D1408" s="24"/>
      <c r="E1408" s="25"/>
      <c r="F1408" s="12"/>
      <c r="G1408" s="12"/>
      <c r="H1408" s="25"/>
      <c r="I1408" s="26" t="str">
        <f aca="false">IF(OR($B1408="",$C1408=""),"",$B1408&amp;" ("&amp;DAY($C1408)&amp;"."&amp;MONTH($C1408)&amp;"."&amp;YEAR($C1408)&amp;")")</f>
        <v/>
      </c>
      <c r="J1408" s="14" t="str">
        <f aca="false">IF($C1408="","",INT((Boshqaruv!$C$12-$C1408)/365.25))</f>
        <v/>
      </c>
      <c r="K1408" s="14" t="str">
        <f aca="false">IF($J1408="","",IF($J1408&lt;=14,"Ha","Yo'q"))</f>
        <v/>
      </c>
      <c r="L1408" s="13"/>
      <c r="M1408" s="13"/>
      <c r="N1408" s="14" t="str">
        <f aca="false">IF($B1408="","",IF(AND(OR($L1408="",$L1408&lt;=Boshqaruv!$C$12),OR($M1408="",$M1408&gt;Boshqaruv!$C$12)),"Ha",""))</f>
        <v/>
      </c>
      <c r="O1408" s="25"/>
      <c r="P1408" s="25"/>
      <c r="Q1408" s="12"/>
      <c r="R1408" s="13"/>
      <c r="S1408" s="13"/>
      <c r="T1408" s="14" t="str">
        <f aca="false">IF($B1408="","",IF(AND($P1408="Ha",$N1408="Ha",OR($R1408="",$R1408&lt;=Boshqaruv!$C$12),OR($S1408="",$S1408&gt;Boshqaruv!$C$12)),"Ha",""))</f>
        <v/>
      </c>
      <c r="U1408" s="13"/>
      <c r="V1408" s="12"/>
      <c r="W1408" s="14" t="str">
        <f aca="false">IF(OR($B1408="",$C1408=""),"",IF(COUNTIFS($B$5:$B$1804,$B1408,$C$5:$C$1804,$C1408)&gt;1,"Takror",""))</f>
        <v/>
      </c>
    </row>
    <row r="1409" customFormat="false" ht="15" hidden="false" customHeight="false" outlineLevel="0" collapsed="false">
      <c r="A1409" s="8" t="n">
        <v>1405</v>
      </c>
      <c r="B1409" s="12"/>
      <c r="C1409" s="13"/>
      <c r="D1409" s="24"/>
      <c r="E1409" s="25"/>
      <c r="F1409" s="12"/>
      <c r="G1409" s="12"/>
      <c r="H1409" s="25"/>
      <c r="I1409" s="26" t="str">
        <f aca="false">IF(OR($B1409="",$C1409=""),"",$B1409&amp;" ("&amp;DAY($C1409)&amp;"."&amp;MONTH($C1409)&amp;"."&amp;YEAR($C1409)&amp;")")</f>
        <v/>
      </c>
      <c r="J1409" s="14" t="str">
        <f aca="false">IF($C1409="","",INT((Boshqaruv!$C$12-$C1409)/365.25))</f>
        <v/>
      </c>
      <c r="K1409" s="14" t="str">
        <f aca="false">IF($J1409="","",IF($J1409&lt;=14,"Ha","Yo'q"))</f>
        <v/>
      </c>
      <c r="L1409" s="13"/>
      <c r="M1409" s="13"/>
      <c r="N1409" s="14" t="str">
        <f aca="false">IF($B1409="","",IF(AND(OR($L1409="",$L1409&lt;=Boshqaruv!$C$12),OR($M1409="",$M1409&gt;Boshqaruv!$C$12)),"Ha",""))</f>
        <v/>
      </c>
      <c r="O1409" s="25"/>
      <c r="P1409" s="25"/>
      <c r="Q1409" s="12"/>
      <c r="R1409" s="13"/>
      <c r="S1409" s="13"/>
      <c r="T1409" s="14" t="str">
        <f aca="false">IF($B1409="","",IF(AND($P1409="Ha",$N1409="Ha",OR($R1409="",$R1409&lt;=Boshqaruv!$C$12),OR($S1409="",$S1409&gt;Boshqaruv!$C$12)),"Ha",""))</f>
        <v/>
      </c>
      <c r="U1409" s="13"/>
      <c r="V1409" s="12"/>
      <c r="W1409" s="14" t="str">
        <f aca="false">IF(OR($B1409="",$C1409=""),"",IF(COUNTIFS($B$5:$B$1804,$B1409,$C$5:$C$1804,$C1409)&gt;1,"Takror",""))</f>
        <v/>
      </c>
    </row>
    <row r="1410" customFormat="false" ht="15" hidden="false" customHeight="false" outlineLevel="0" collapsed="false">
      <c r="A1410" s="8" t="n">
        <v>1406</v>
      </c>
      <c r="B1410" s="12"/>
      <c r="C1410" s="13"/>
      <c r="D1410" s="24"/>
      <c r="E1410" s="25"/>
      <c r="F1410" s="12"/>
      <c r="G1410" s="12"/>
      <c r="H1410" s="25"/>
      <c r="I1410" s="26" t="str">
        <f aca="false">IF(OR($B1410="",$C1410=""),"",$B1410&amp;" ("&amp;DAY($C1410)&amp;"."&amp;MONTH($C1410)&amp;"."&amp;YEAR($C1410)&amp;")")</f>
        <v/>
      </c>
      <c r="J1410" s="14" t="str">
        <f aca="false">IF($C1410="","",INT((Boshqaruv!$C$12-$C1410)/365.25))</f>
        <v/>
      </c>
      <c r="K1410" s="14" t="str">
        <f aca="false">IF($J1410="","",IF($J1410&lt;=14,"Ha","Yo'q"))</f>
        <v/>
      </c>
      <c r="L1410" s="13"/>
      <c r="M1410" s="13"/>
      <c r="N1410" s="14" t="str">
        <f aca="false">IF($B1410="","",IF(AND(OR($L1410="",$L1410&lt;=Boshqaruv!$C$12),OR($M1410="",$M1410&gt;Boshqaruv!$C$12)),"Ha",""))</f>
        <v/>
      </c>
      <c r="O1410" s="25"/>
      <c r="P1410" s="25"/>
      <c r="Q1410" s="12"/>
      <c r="R1410" s="13"/>
      <c r="S1410" s="13"/>
      <c r="T1410" s="14" t="str">
        <f aca="false">IF($B1410="","",IF(AND($P1410="Ha",$N1410="Ha",OR($R1410="",$R1410&lt;=Boshqaruv!$C$12),OR($S1410="",$S1410&gt;Boshqaruv!$C$12)),"Ha",""))</f>
        <v/>
      </c>
      <c r="U1410" s="13"/>
      <c r="V1410" s="12"/>
      <c r="W1410" s="14" t="str">
        <f aca="false">IF(OR($B1410="",$C1410=""),"",IF(COUNTIFS($B$5:$B$1804,$B1410,$C$5:$C$1804,$C1410)&gt;1,"Takror",""))</f>
        <v/>
      </c>
    </row>
    <row r="1411" customFormat="false" ht="15" hidden="false" customHeight="false" outlineLevel="0" collapsed="false">
      <c r="A1411" s="8" t="n">
        <v>1407</v>
      </c>
      <c r="B1411" s="12"/>
      <c r="C1411" s="13"/>
      <c r="D1411" s="24"/>
      <c r="E1411" s="25"/>
      <c r="F1411" s="12"/>
      <c r="G1411" s="12"/>
      <c r="H1411" s="25"/>
      <c r="I1411" s="26" t="str">
        <f aca="false">IF(OR($B1411="",$C1411=""),"",$B1411&amp;" ("&amp;DAY($C1411)&amp;"."&amp;MONTH($C1411)&amp;"."&amp;YEAR($C1411)&amp;")")</f>
        <v/>
      </c>
      <c r="J1411" s="14" t="str">
        <f aca="false">IF($C1411="","",INT((Boshqaruv!$C$12-$C1411)/365.25))</f>
        <v/>
      </c>
      <c r="K1411" s="14" t="str">
        <f aca="false">IF($J1411="","",IF($J1411&lt;=14,"Ha","Yo'q"))</f>
        <v/>
      </c>
      <c r="L1411" s="13"/>
      <c r="M1411" s="13"/>
      <c r="N1411" s="14" t="str">
        <f aca="false">IF($B1411="","",IF(AND(OR($L1411="",$L1411&lt;=Boshqaruv!$C$12),OR($M1411="",$M1411&gt;Boshqaruv!$C$12)),"Ha",""))</f>
        <v/>
      </c>
      <c r="O1411" s="25"/>
      <c r="P1411" s="25"/>
      <c r="Q1411" s="12"/>
      <c r="R1411" s="13"/>
      <c r="S1411" s="13"/>
      <c r="T1411" s="14" t="str">
        <f aca="false">IF($B1411="","",IF(AND($P1411="Ha",$N1411="Ha",OR($R1411="",$R1411&lt;=Boshqaruv!$C$12),OR($S1411="",$S1411&gt;Boshqaruv!$C$12)),"Ha",""))</f>
        <v/>
      </c>
      <c r="U1411" s="13"/>
      <c r="V1411" s="12"/>
      <c r="W1411" s="14" t="str">
        <f aca="false">IF(OR($B1411="",$C1411=""),"",IF(COUNTIFS($B$5:$B$1804,$B1411,$C$5:$C$1804,$C1411)&gt;1,"Takror",""))</f>
        <v/>
      </c>
    </row>
    <row r="1412" customFormat="false" ht="15" hidden="false" customHeight="false" outlineLevel="0" collapsed="false">
      <c r="A1412" s="8" t="n">
        <v>1408</v>
      </c>
      <c r="B1412" s="12"/>
      <c r="C1412" s="13"/>
      <c r="D1412" s="24"/>
      <c r="E1412" s="25"/>
      <c r="F1412" s="12"/>
      <c r="G1412" s="12"/>
      <c r="H1412" s="25"/>
      <c r="I1412" s="26" t="str">
        <f aca="false">IF(OR($B1412="",$C1412=""),"",$B1412&amp;" ("&amp;DAY($C1412)&amp;"."&amp;MONTH($C1412)&amp;"."&amp;YEAR($C1412)&amp;")")</f>
        <v/>
      </c>
      <c r="J1412" s="14" t="str">
        <f aca="false">IF($C1412="","",INT((Boshqaruv!$C$12-$C1412)/365.25))</f>
        <v/>
      </c>
      <c r="K1412" s="14" t="str">
        <f aca="false">IF($J1412="","",IF($J1412&lt;=14,"Ha","Yo'q"))</f>
        <v/>
      </c>
      <c r="L1412" s="13"/>
      <c r="M1412" s="13"/>
      <c r="N1412" s="14" t="str">
        <f aca="false">IF($B1412="","",IF(AND(OR($L1412="",$L1412&lt;=Boshqaruv!$C$12),OR($M1412="",$M1412&gt;Boshqaruv!$C$12)),"Ha",""))</f>
        <v/>
      </c>
      <c r="O1412" s="25"/>
      <c r="P1412" s="25"/>
      <c r="Q1412" s="12"/>
      <c r="R1412" s="13"/>
      <c r="S1412" s="13"/>
      <c r="T1412" s="14" t="str">
        <f aca="false">IF($B1412="","",IF(AND($P1412="Ha",$N1412="Ha",OR($R1412="",$R1412&lt;=Boshqaruv!$C$12),OR($S1412="",$S1412&gt;Boshqaruv!$C$12)),"Ha",""))</f>
        <v/>
      </c>
      <c r="U1412" s="13"/>
      <c r="V1412" s="12"/>
      <c r="W1412" s="14" t="str">
        <f aca="false">IF(OR($B1412="",$C1412=""),"",IF(COUNTIFS($B$5:$B$1804,$B1412,$C$5:$C$1804,$C1412)&gt;1,"Takror",""))</f>
        <v/>
      </c>
    </row>
    <row r="1413" customFormat="false" ht="15" hidden="false" customHeight="false" outlineLevel="0" collapsed="false">
      <c r="A1413" s="8" t="n">
        <v>1409</v>
      </c>
      <c r="B1413" s="12"/>
      <c r="C1413" s="13"/>
      <c r="D1413" s="24"/>
      <c r="E1413" s="25"/>
      <c r="F1413" s="12"/>
      <c r="G1413" s="12"/>
      <c r="H1413" s="25"/>
      <c r="I1413" s="26" t="str">
        <f aca="false">IF(OR($B1413="",$C1413=""),"",$B1413&amp;" ("&amp;DAY($C1413)&amp;"."&amp;MONTH($C1413)&amp;"."&amp;YEAR($C1413)&amp;")")</f>
        <v/>
      </c>
      <c r="J1413" s="14" t="str">
        <f aca="false">IF($C1413="","",INT((Boshqaruv!$C$12-$C1413)/365.25))</f>
        <v/>
      </c>
      <c r="K1413" s="14" t="str">
        <f aca="false">IF($J1413="","",IF($J1413&lt;=14,"Ha","Yo'q"))</f>
        <v/>
      </c>
      <c r="L1413" s="13"/>
      <c r="M1413" s="13"/>
      <c r="N1413" s="14" t="str">
        <f aca="false">IF($B1413="","",IF(AND(OR($L1413="",$L1413&lt;=Boshqaruv!$C$12),OR($M1413="",$M1413&gt;Boshqaruv!$C$12)),"Ha",""))</f>
        <v/>
      </c>
      <c r="O1413" s="25"/>
      <c r="P1413" s="25"/>
      <c r="Q1413" s="12"/>
      <c r="R1413" s="13"/>
      <c r="S1413" s="13"/>
      <c r="T1413" s="14" t="str">
        <f aca="false">IF($B1413="","",IF(AND($P1413="Ha",$N1413="Ha",OR($R1413="",$R1413&lt;=Boshqaruv!$C$12),OR($S1413="",$S1413&gt;Boshqaruv!$C$12)),"Ha",""))</f>
        <v/>
      </c>
      <c r="U1413" s="13"/>
      <c r="V1413" s="12"/>
      <c r="W1413" s="14" t="str">
        <f aca="false">IF(OR($B1413="",$C1413=""),"",IF(COUNTIFS($B$5:$B$1804,$B1413,$C$5:$C$1804,$C1413)&gt;1,"Takror",""))</f>
        <v/>
      </c>
    </row>
    <row r="1414" customFormat="false" ht="15" hidden="false" customHeight="false" outlineLevel="0" collapsed="false">
      <c r="A1414" s="8" t="n">
        <v>1410</v>
      </c>
      <c r="B1414" s="12"/>
      <c r="C1414" s="13"/>
      <c r="D1414" s="24"/>
      <c r="E1414" s="25"/>
      <c r="F1414" s="12"/>
      <c r="G1414" s="12"/>
      <c r="H1414" s="25"/>
      <c r="I1414" s="26" t="str">
        <f aca="false">IF(OR($B1414="",$C1414=""),"",$B1414&amp;" ("&amp;DAY($C1414)&amp;"."&amp;MONTH($C1414)&amp;"."&amp;YEAR($C1414)&amp;")")</f>
        <v/>
      </c>
      <c r="J1414" s="14" t="str">
        <f aca="false">IF($C1414="","",INT((Boshqaruv!$C$12-$C1414)/365.25))</f>
        <v/>
      </c>
      <c r="K1414" s="14" t="str">
        <f aca="false">IF($J1414="","",IF($J1414&lt;=14,"Ha","Yo'q"))</f>
        <v/>
      </c>
      <c r="L1414" s="13"/>
      <c r="M1414" s="13"/>
      <c r="N1414" s="14" t="str">
        <f aca="false">IF($B1414="","",IF(AND(OR($L1414="",$L1414&lt;=Boshqaruv!$C$12),OR($M1414="",$M1414&gt;Boshqaruv!$C$12)),"Ha",""))</f>
        <v/>
      </c>
      <c r="O1414" s="25"/>
      <c r="P1414" s="25"/>
      <c r="Q1414" s="12"/>
      <c r="R1414" s="13"/>
      <c r="S1414" s="13"/>
      <c r="T1414" s="14" t="str">
        <f aca="false">IF($B1414="","",IF(AND($P1414="Ha",$N1414="Ha",OR($R1414="",$R1414&lt;=Boshqaruv!$C$12),OR($S1414="",$S1414&gt;Boshqaruv!$C$12)),"Ha",""))</f>
        <v/>
      </c>
      <c r="U1414" s="13"/>
      <c r="V1414" s="12"/>
      <c r="W1414" s="14" t="str">
        <f aca="false">IF(OR($B1414="",$C1414=""),"",IF(COUNTIFS($B$5:$B$1804,$B1414,$C$5:$C$1804,$C1414)&gt;1,"Takror",""))</f>
        <v/>
      </c>
    </row>
    <row r="1415" customFormat="false" ht="15" hidden="false" customHeight="false" outlineLevel="0" collapsed="false">
      <c r="A1415" s="8" t="n">
        <v>1411</v>
      </c>
      <c r="B1415" s="12"/>
      <c r="C1415" s="13"/>
      <c r="D1415" s="24"/>
      <c r="E1415" s="25"/>
      <c r="F1415" s="12"/>
      <c r="G1415" s="12"/>
      <c r="H1415" s="25"/>
      <c r="I1415" s="26" t="str">
        <f aca="false">IF(OR($B1415="",$C1415=""),"",$B1415&amp;" ("&amp;DAY($C1415)&amp;"."&amp;MONTH($C1415)&amp;"."&amp;YEAR($C1415)&amp;")")</f>
        <v/>
      </c>
      <c r="J1415" s="14" t="str">
        <f aca="false">IF($C1415="","",INT((Boshqaruv!$C$12-$C1415)/365.25))</f>
        <v/>
      </c>
      <c r="K1415" s="14" t="str">
        <f aca="false">IF($J1415="","",IF($J1415&lt;=14,"Ha","Yo'q"))</f>
        <v/>
      </c>
      <c r="L1415" s="13"/>
      <c r="M1415" s="13"/>
      <c r="N1415" s="14" t="str">
        <f aca="false">IF($B1415="","",IF(AND(OR($L1415="",$L1415&lt;=Boshqaruv!$C$12),OR($M1415="",$M1415&gt;Boshqaruv!$C$12)),"Ha",""))</f>
        <v/>
      </c>
      <c r="O1415" s="25"/>
      <c r="P1415" s="25"/>
      <c r="Q1415" s="12"/>
      <c r="R1415" s="13"/>
      <c r="S1415" s="13"/>
      <c r="T1415" s="14" t="str">
        <f aca="false">IF($B1415="","",IF(AND($P1415="Ha",$N1415="Ha",OR($R1415="",$R1415&lt;=Boshqaruv!$C$12),OR($S1415="",$S1415&gt;Boshqaruv!$C$12)),"Ha",""))</f>
        <v/>
      </c>
      <c r="U1415" s="13"/>
      <c r="V1415" s="12"/>
      <c r="W1415" s="14" t="str">
        <f aca="false">IF(OR($B1415="",$C1415=""),"",IF(COUNTIFS($B$5:$B$1804,$B1415,$C$5:$C$1804,$C1415)&gt;1,"Takror",""))</f>
        <v/>
      </c>
    </row>
    <row r="1416" customFormat="false" ht="15" hidden="false" customHeight="false" outlineLevel="0" collapsed="false">
      <c r="A1416" s="8" t="n">
        <v>1412</v>
      </c>
      <c r="B1416" s="12"/>
      <c r="C1416" s="13"/>
      <c r="D1416" s="24"/>
      <c r="E1416" s="25"/>
      <c r="F1416" s="12"/>
      <c r="G1416" s="12"/>
      <c r="H1416" s="25"/>
      <c r="I1416" s="26" t="str">
        <f aca="false">IF(OR($B1416="",$C1416=""),"",$B1416&amp;" ("&amp;DAY($C1416)&amp;"."&amp;MONTH($C1416)&amp;"."&amp;YEAR($C1416)&amp;")")</f>
        <v/>
      </c>
      <c r="J1416" s="14" t="str">
        <f aca="false">IF($C1416="","",INT((Boshqaruv!$C$12-$C1416)/365.25))</f>
        <v/>
      </c>
      <c r="K1416" s="14" t="str">
        <f aca="false">IF($J1416="","",IF($J1416&lt;=14,"Ha","Yo'q"))</f>
        <v/>
      </c>
      <c r="L1416" s="13"/>
      <c r="M1416" s="13"/>
      <c r="N1416" s="14" t="str">
        <f aca="false">IF($B1416="","",IF(AND(OR($L1416="",$L1416&lt;=Boshqaruv!$C$12),OR($M1416="",$M1416&gt;Boshqaruv!$C$12)),"Ha",""))</f>
        <v/>
      </c>
      <c r="O1416" s="25"/>
      <c r="P1416" s="25"/>
      <c r="Q1416" s="12"/>
      <c r="R1416" s="13"/>
      <c r="S1416" s="13"/>
      <c r="T1416" s="14" t="str">
        <f aca="false">IF($B1416="","",IF(AND($P1416="Ha",$N1416="Ha",OR($R1416="",$R1416&lt;=Boshqaruv!$C$12),OR($S1416="",$S1416&gt;Boshqaruv!$C$12)),"Ha",""))</f>
        <v/>
      </c>
      <c r="U1416" s="13"/>
      <c r="V1416" s="12"/>
      <c r="W1416" s="14" t="str">
        <f aca="false">IF(OR($B1416="",$C1416=""),"",IF(COUNTIFS($B$5:$B$1804,$B1416,$C$5:$C$1804,$C1416)&gt;1,"Takror",""))</f>
        <v/>
      </c>
    </row>
    <row r="1417" customFormat="false" ht="15" hidden="false" customHeight="false" outlineLevel="0" collapsed="false">
      <c r="A1417" s="8" t="n">
        <v>1413</v>
      </c>
      <c r="B1417" s="12"/>
      <c r="C1417" s="13"/>
      <c r="D1417" s="24"/>
      <c r="E1417" s="25"/>
      <c r="F1417" s="12"/>
      <c r="G1417" s="12"/>
      <c r="H1417" s="25"/>
      <c r="I1417" s="26" t="str">
        <f aca="false">IF(OR($B1417="",$C1417=""),"",$B1417&amp;" ("&amp;DAY($C1417)&amp;"."&amp;MONTH($C1417)&amp;"."&amp;YEAR($C1417)&amp;")")</f>
        <v/>
      </c>
      <c r="J1417" s="14" t="str">
        <f aca="false">IF($C1417="","",INT((Boshqaruv!$C$12-$C1417)/365.25))</f>
        <v/>
      </c>
      <c r="K1417" s="14" t="str">
        <f aca="false">IF($J1417="","",IF($J1417&lt;=14,"Ha","Yo'q"))</f>
        <v/>
      </c>
      <c r="L1417" s="13"/>
      <c r="M1417" s="13"/>
      <c r="N1417" s="14" t="str">
        <f aca="false">IF($B1417="","",IF(AND(OR($L1417="",$L1417&lt;=Boshqaruv!$C$12),OR($M1417="",$M1417&gt;Boshqaruv!$C$12)),"Ha",""))</f>
        <v/>
      </c>
      <c r="O1417" s="25"/>
      <c r="P1417" s="25"/>
      <c r="Q1417" s="12"/>
      <c r="R1417" s="13"/>
      <c r="S1417" s="13"/>
      <c r="T1417" s="14" t="str">
        <f aca="false">IF($B1417="","",IF(AND($P1417="Ha",$N1417="Ha",OR($R1417="",$R1417&lt;=Boshqaruv!$C$12),OR($S1417="",$S1417&gt;Boshqaruv!$C$12)),"Ha",""))</f>
        <v/>
      </c>
      <c r="U1417" s="13"/>
      <c r="V1417" s="12"/>
      <c r="W1417" s="14" t="str">
        <f aca="false">IF(OR($B1417="",$C1417=""),"",IF(COUNTIFS($B$5:$B$1804,$B1417,$C$5:$C$1804,$C1417)&gt;1,"Takror",""))</f>
        <v/>
      </c>
    </row>
    <row r="1418" customFormat="false" ht="15" hidden="false" customHeight="false" outlineLevel="0" collapsed="false">
      <c r="A1418" s="8" t="n">
        <v>1414</v>
      </c>
      <c r="B1418" s="12"/>
      <c r="C1418" s="13"/>
      <c r="D1418" s="24"/>
      <c r="E1418" s="25"/>
      <c r="F1418" s="12"/>
      <c r="G1418" s="12"/>
      <c r="H1418" s="25"/>
      <c r="I1418" s="26" t="str">
        <f aca="false">IF(OR($B1418="",$C1418=""),"",$B1418&amp;" ("&amp;DAY($C1418)&amp;"."&amp;MONTH($C1418)&amp;"."&amp;YEAR($C1418)&amp;")")</f>
        <v/>
      </c>
      <c r="J1418" s="14" t="str">
        <f aca="false">IF($C1418="","",INT((Boshqaruv!$C$12-$C1418)/365.25))</f>
        <v/>
      </c>
      <c r="K1418" s="14" t="str">
        <f aca="false">IF($J1418="","",IF($J1418&lt;=14,"Ha","Yo'q"))</f>
        <v/>
      </c>
      <c r="L1418" s="13"/>
      <c r="M1418" s="13"/>
      <c r="N1418" s="14" t="str">
        <f aca="false">IF($B1418="","",IF(AND(OR($L1418="",$L1418&lt;=Boshqaruv!$C$12),OR($M1418="",$M1418&gt;Boshqaruv!$C$12)),"Ha",""))</f>
        <v/>
      </c>
      <c r="O1418" s="25"/>
      <c r="P1418" s="25"/>
      <c r="Q1418" s="12"/>
      <c r="R1418" s="13"/>
      <c r="S1418" s="13"/>
      <c r="T1418" s="14" t="str">
        <f aca="false">IF($B1418="","",IF(AND($P1418="Ha",$N1418="Ha",OR($R1418="",$R1418&lt;=Boshqaruv!$C$12),OR($S1418="",$S1418&gt;Boshqaruv!$C$12)),"Ha",""))</f>
        <v/>
      </c>
      <c r="U1418" s="13"/>
      <c r="V1418" s="12"/>
      <c r="W1418" s="14" t="str">
        <f aca="false">IF(OR($B1418="",$C1418=""),"",IF(COUNTIFS($B$5:$B$1804,$B1418,$C$5:$C$1804,$C1418)&gt;1,"Takror",""))</f>
        <v/>
      </c>
    </row>
    <row r="1419" customFormat="false" ht="15" hidden="false" customHeight="false" outlineLevel="0" collapsed="false">
      <c r="A1419" s="8" t="n">
        <v>1415</v>
      </c>
      <c r="B1419" s="12"/>
      <c r="C1419" s="13"/>
      <c r="D1419" s="24"/>
      <c r="E1419" s="25"/>
      <c r="F1419" s="12"/>
      <c r="G1419" s="12"/>
      <c r="H1419" s="25"/>
      <c r="I1419" s="26" t="str">
        <f aca="false">IF(OR($B1419="",$C1419=""),"",$B1419&amp;" ("&amp;DAY($C1419)&amp;"."&amp;MONTH($C1419)&amp;"."&amp;YEAR($C1419)&amp;")")</f>
        <v/>
      </c>
      <c r="J1419" s="14" t="str">
        <f aca="false">IF($C1419="","",INT((Boshqaruv!$C$12-$C1419)/365.25))</f>
        <v/>
      </c>
      <c r="K1419" s="14" t="str">
        <f aca="false">IF($J1419="","",IF($J1419&lt;=14,"Ha","Yo'q"))</f>
        <v/>
      </c>
      <c r="L1419" s="13"/>
      <c r="M1419" s="13"/>
      <c r="N1419" s="14" t="str">
        <f aca="false">IF($B1419="","",IF(AND(OR($L1419="",$L1419&lt;=Boshqaruv!$C$12),OR($M1419="",$M1419&gt;Boshqaruv!$C$12)),"Ha",""))</f>
        <v/>
      </c>
      <c r="O1419" s="25"/>
      <c r="P1419" s="25"/>
      <c r="Q1419" s="12"/>
      <c r="R1419" s="13"/>
      <c r="S1419" s="13"/>
      <c r="T1419" s="14" t="str">
        <f aca="false">IF($B1419="","",IF(AND($P1419="Ha",$N1419="Ha",OR($R1419="",$R1419&lt;=Boshqaruv!$C$12),OR($S1419="",$S1419&gt;Boshqaruv!$C$12)),"Ha",""))</f>
        <v/>
      </c>
      <c r="U1419" s="13"/>
      <c r="V1419" s="12"/>
      <c r="W1419" s="14" t="str">
        <f aca="false">IF(OR($B1419="",$C1419=""),"",IF(COUNTIFS($B$5:$B$1804,$B1419,$C$5:$C$1804,$C1419)&gt;1,"Takror",""))</f>
        <v/>
      </c>
    </row>
    <row r="1420" customFormat="false" ht="15" hidden="false" customHeight="false" outlineLevel="0" collapsed="false">
      <c r="A1420" s="8" t="n">
        <v>1416</v>
      </c>
      <c r="B1420" s="12"/>
      <c r="C1420" s="13"/>
      <c r="D1420" s="24"/>
      <c r="E1420" s="25"/>
      <c r="F1420" s="12"/>
      <c r="G1420" s="12"/>
      <c r="H1420" s="25"/>
      <c r="I1420" s="26" t="str">
        <f aca="false">IF(OR($B1420="",$C1420=""),"",$B1420&amp;" ("&amp;DAY($C1420)&amp;"."&amp;MONTH($C1420)&amp;"."&amp;YEAR($C1420)&amp;")")</f>
        <v/>
      </c>
      <c r="J1420" s="14" t="str">
        <f aca="false">IF($C1420="","",INT((Boshqaruv!$C$12-$C1420)/365.25))</f>
        <v/>
      </c>
      <c r="K1420" s="14" t="str">
        <f aca="false">IF($J1420="","",IF($J1420&lt;=14,"Ha","Yo'q"))</f>
        <v/>
      </c>
      <c r="L1420" s="13"/>
      <c r="M1420" s="13"/>
      <c r="N1420" s="14" t="str">
        <f aca="false">IF($B1420="","",IF(AND(OR($L1420="",$L1420&lt;=Boshqaruv!$C$12),OR($M1420="",$M1420&gt;Boshqaruv!$C$12)),"Ha",""))</f>
        <v/>
      </c>
      <c r="O1420" s="25"/>
      <c r="P1420" s="25"/>
      <c r="Q1420" s="12"/>
      <c r="R1420" s="13"/>
      <c r="S1420" s="13"/>
      <c r="T1420" s="14" t="str">
        <f aca="false">IF($B1420="","",IF(AND($P1420="Ha",$N1420="Ha",OR($R1420="",$R1420&lt;=Boshqaruv!$C$12),OR($S1420="",$S1420&gt;Boshqaruv!$C$12)),"Ha",""))</f>
        <v/>
      </c>
      <c r="U1420" s="13"/>
      <c r="V1420" s="12"/>
      <c r="W1420" s="14" t="str">
        <f aca="false">IF(OR($B1420="",$C1420=""),"",IF(COUNTIFS($B$5:$B$1804,$B1420,$C$5:$C$1804,$C1420)&gt;1,"Takror",""))</f>
        <v/>
      </c>
    </row>
    <row r="1421" customFormat="false" ht="15" hidden="false" customHeight="false" outlineLevel="0" collapsed="false">
      <c r="A1421" s="8" t="n">
        <v>1417</v>
      </c>
      <c r="B1421" s="12"/>
      <c r="C1421" s="13"/>
      <c r="D1421" s="24"/>
      <c r="E1421" s="25"/>
      <c r="F1421" s="12"/>
      <c r="G1421" s="12"/>
      <c r="H1421" s="25"/>
      <c r="I1421" s="26" t="str">
        <f aca="false">IF(OR($B1421="",$C1421=""),"",$B1421&amp;" ("&amp;DAY($C1421)&amp;"."&amp;MONTH($C1421)&amp;"."&amp;YEAR($C1421)&amp;")")</f>
        <v/>
      </c>
      <c r="J1421" s="14" t="str">
        <f aca="false">IF($C1421="","",INT((Boshqaruv!$C$12-$C1421)/365.25))</f>
        <v/>
      </c>
      <c r="K1421" s="14" t="str">
        <f aca="false">IF($J1421="","",IF($J1421&lt;=14,"Ha","Yo'q"))</f>
        <v/>
      </c>
      <c r="L1421" s="13"/>
      <c r="M1421" s="13"/>
      <c r="N1421" s="14" t="str">
        <f aca="false">IF($B1421="","",IF(AND(OR($L1421="",$L1421&lt;=Boshqaruv!$C$12),OR($M1421="",$M1421&gt;Boshqaruv!$C$12)),"Ha",""))</f>
        <v/>
      </c>
      <c r="O1421" s="25"/>
      <c r="P1421" s="25"/>
      <c r="Q1421" s="12"/>
      <c r="R1421" s="13"/>
      <c r="S1421" s="13"/>
      <c r="T1421" s="14" t="str">
        <f aca="false">IF($B1421="","",IF(AND($P1421="Ha",$N1421="Ha",OR($R1421="",$R1421&lt;=Boshqaruv!$C$12),OR($S1421="",$S1421&gt;Boshqaruv!$C$12)),"Ha",""))</f>
        <v/>
      </c>
      <c r="U1421" s="13"/>
      <c r="V1421" s="12"/>
      <c r="W1421" s="14" t="str">
        <f aca="false">IF(OR($B1421="",$C1421=""),"",IF(COUNTIFS($B$5:$B$1804,$B1421,$C$5:$C$1804,$C1421)&gt;1,"Takror",""))</f>
        <v/>
      </c>
    </row>
    <row r="1422" customFormat="false" ht="15" hidden="false" customHeight="false" outlineLevel="0" collapsed="false">
      <c r="A1422" s="8" t="n">
        <v>1418</v>
      </c>
      <c r="B1422" s="12"/>
      <c r="C1422" s="13"/>
      <c r="D1422" s="24"/>
      <c r="E1422" s="25"/>
      <c r="F1422" s="12"/>
      <c r="G1422" s="12"/>
      <c r="H1422" s="25"/>
      <c r="I1422" s="26" t="str">
        <f aca="false">IF(OR($B1422="",$C1422=""),"",$B1422&amp;" ("&amp;DAY($C1422)&amp;"."&amp;MONTH($C1422)&amp;"."&amp;YEAR($C1422)&amp;")")</f>
        <v/>
      </c>
      <c r="J1422" s="14" t="str">
        <f aca="false">IF($C1422="","",INT((Boshqaruv!$C$12-$C1422)/365.25))</f>
        <v/>
      </c>
      <c r="K1422" s="14" t="str">
        <f aca="false">IF($J1422="","",IF($J1422&lt;=14,"Ha","Yo'q"))</f>
        <v/>
      </c>
      <c r="L1422" s="13"/>
      <c r="M1422" s="13"/>
      <c r="N1422" s="14" t="str">
        <f aca="false">IF($B1422="","",IF(AND(OR($L1422="",$L1422&lt;=Boshqaruv!$C$12),OR($M1422="",$M1422&gt;Boshqaruv!$C$12)),"Ha",""))</f>
        <v/>
      </c>
      <c r="O1422" s="25"/>
      <c r="P1422" s="25"/>
      <c r="Q1422" s="12"/>
      <c r="R1422" s="13"/>
      <c r="S1422" s="13"/>
      <c r="T1422" s="14" t="str">
        <f aca="false">IF($B1422="","",IF(AND($P1422="Ha",$N1422="Ha",OR($R1422="",$R1422&lt;=Boshqaruv!$C$12),OR($S1422="",$S1422&gt;Boshqaruv!$C$12)),"Ha",""))</f>
        <v/>
      </c>
      <c r="U1422" s="13"/>
      <c r="V1422" s="12"/>
      <c r="W1422" s="14" t="str">
        <f aca="false">IF(OR($B1422="",$C1422=""),"",IF(COUNTIFS($B$5:$B$1804,$B1422,$C$5:$C$1804,$C1422)&gt;1,"Takror",""))</f>
        <v/>
      </c>
    </row>
    <row r="1423" customFormat="false" ht="15" hidden="false" customHeight="false" outlineLevel="0" collapsed="false">
      <c r="A1423" s="8" t="n">
        <v>1419</v>
      </c>
      <c r="B1423" s="12"/>
      <c r="C1423" s="13"/>
      <c r="D1423" s="24"/>
      <c r="E1423" s="25"/>
      <c r="F1423" s="12"/>
      <c r="G1423" s="12"/>
      <c r="H1423" s="25"/>
      <c r="I1423" s="26" t="str">
        <f aca="false">IF(OR($B1423="",$C1423=""),"",$B1423&amp;" ("&amp;DAY($C1423)&amp;"."&amp;MONTH($C1423)&amp;"."&amp;YEAR($C1423)&amp;")")</f>
        <v/>
      </c>
      <c r="J1423" s="14" t="str">
        <f aca="false">IF($C1423="","",INT((Boshqaruv!$C$12-$C1423)/365.25))</f>
        <v/>
      </c>
      <c r="K1423" s="14" t="str">
        <f aca="false">IF($J1423="","",IF($J1423&lt;=14,"Ha","Yo'q"))</f>
        <v/>
      </c>
      <c r="L1423" s="13"/>
      <c r="M1423" s="13"/>
      <c r="N1423" s="14" t="str">
        <f aca="false">IF($B1423="","",IF(AND(OR($L1423="",$L1423&lt;=Boshqaruv!$C$12),OR($M1423="",$M1423&gt;Boshqaruv!$C$12)),"Ha",""))</f>
        <v/>
      </c>
      <c r="O1423" s="25"/>
      <c r="P1423" s="25"/>
      <c r="Q1423" s="12"/>
      <c r="R1423" s="13"/>
      <c r="S1423" s="13"/>
      <c r="T1423" s="14" t="str">
        <f aca="false">IF($B1423="","",IF(AND($P1423="Ha",$N1423="Ha",OR($R1423="",$R1423&lt;=Boshqaruv!$C$12),OR($S1423="",$S1423&gt;Boshqaruv!$C$12)),"Ha",""))</f>
        <v/>
      </c>
      <c r="U1423" s="13"/>
      <c r="V1423" s="12"/>
      <c r="W1423" s="14" t="str">
        <f aca="false">IF(OR($B1423="",$C1423=""),"",IF(COUNTIFS($B$5:$B$1804,$B1423,$C$5:$C$1804,$C1423)&gt;1,"Takror",""))</f>
        <v/>
      </c>
    </row>
    <row r="1424" customFormat="false" ht="15" hidden="false" customHeight="false" outlineLevel="0" collapsed="false">
      <c r="A1424" s="8" t="n">
        <v>1420</v>
      </c>
      <c r="B1424" s="12"/>
      <c r="C1424" s="13"/>
      <c r="D1424" s="24"/>
      <c r="E1424" s="25"/>
      <c r="F1424" s="12"/>
      <c r="G1424" s="12"/>
      <c r="H1424" s="25"/>
      <c r="I1424" s="26" t="str">
        <f aca="false">IF(OR($B1424="",$C1424=""),"",$B1424&amp;" ("&amp;DAY($C1424)&amp;"."&amp;MONTH($C1424)&amp;"."&amp;YEAR($C1424)&amp;")")</f>
        <v/>
      </c>
      <c r="J1424" s="14" t="str">
        <f aca="false">IF($C1424="","",INT((Boshqaruv!$C$12-$C1424)/365.25))</f>
        <v/>
      </c>
      <c r="K1424" s="14" t="str">
        <f aca="false">IF($J1424="","",IF($J1424&lt;=14,"Ha","Yo'q"))</f>
        <v/>
      </c>
      <c r="L1424" s="13"/>
      <c r="M1424" s="13"/>
      <c r="N1424" s="14" t="str">
        <f aca="false">IF($B1424="","",IF(AND(OR($L1424="",$L1424&lt;=Boshqaruv!$C$12),OR($M1424="",$M1424&gt;Boshqaruv!$C$12)),"Ha",""))</f>
        <v/>
      </c>
      <c r="O1424" s="25"/>
      <c r="P1424" s="25"/>
      <c r="Q1424" s="12"/>
      <c r="R1424" s="13"/>
      <c r="S1424" s="13"/>
      <c r="T1424" s="14" t="str">
        <f aca="false">IF($B1424="","",IF(AND($P1424="Ha",$N1424="Ha",OR($R1424="",$R1424&lt;=Boshqaruv!$C$12),OR($S1424="",$S1424&gt;Boshqaruv!$C$12)),"Ha",""))</f>
        <v/>
      </c>
      <c r="U1424" s="13"/>
      <c r="V1424" s="12"/>
      <c r="W1424" s="14" t="str">
        <f aca="false">IF(OR($B1424="",$C1424=""),"",IF(COUNTIFS($B$5:$B$1804,$B1424,$C$5:$C$1804,$C1424)&gt;1,"Takror",""))</f>
        <v/>
      </c>
    </row>
    <row r="1425" customFormat="false" ht="15" hidden="false" customHeight="false" outlineLevel="0" collapsed="false">
      <c r="A1425" s="8" t="n">
        <v>1421</v>
      </c>
      <c r="B1425" s="12"/>
      <c r="C1425" s="13"/>
      <c r="D1425" s="24"/>
      <c r="E1425" s="25"/>
      <c r="F1425" s="12"/>
      <c r="G1425" s="12"/>
      <c r="H1425" s="25"/>
      <c r="I1425" s="26" t="str">
        <f aca="false">IF(OR($B1425="",$C1425=""),"",$B1425&amp;" ("&amp;DAY($C1425)&amp;"."&amp;MONTH($C1425)&amp;"."&amp;YEAR($C1425)&amp;")")</f>
        <v/>
      </c>
      <c r="J1425" s="14" t="str">
        <f aca="false">IF($C1425="","",INT((Boshqaruv!$C$12-$C1425)/365.25))</f>
        <v/>
      </c>
      <c r="K1425" s="14" t="str">
        <f aca="false">IF($J1425="","",IF($J1425&lt;=14,"Ha","Yo'q"))</f>
        <v/>
      </c>
      <c r="L1425" s="13"/>
      <c r="M1425" s="13"/>
      <c r="N1425" s="14" t="str">
        <f aca="false">IF($B1425="","",IF(AND(OR($L1425="",$L1425&lt;=Boshqaruv!$C$12),OR($M1425="",$M1425&gt;Boshqaruv!$C$12)),"Ha",""))</f>
        <v/>
      </c>
      <c r="O1425" s="25"/>
      <c r="P1425" s="25"/>
      <c r="Q1425" s="12"/>
      <c r="R1425" s="13"/>
      <c r="S1425" s="13"/>
      <c r="T1425" s="14" t="str">
        <f aca="false">IF($B1425="","",IF(AND($P1425="Ha",$N1425="Ha",OR($R1425="",$R1425&lt;=Boshqaruv!$C$12),OR($S1425="",$S1425&gt;Boshqaruv!$C$12)),"Ha",""))</f>
        <v/>
      </c>
      <c r="U1425" s="13"/>
      <c r="V1425" s="12"/>
      <c r="W1425" s="14" t="str">
        <f aca="false">IF(OR($B1425="",$C1425=""),"",IF(COUNTIFS($B$5:$B$1804,$B1425,$C$5:$C$1804,$C1425)&gt;1,"Takror",""))</f>
        <v/>
      </c>
    </row>
    <row r="1426" customFormat="false" ht="15" hidden="false" customHeight="false" outlineLevel="0" collapsed="false">
      <c r="A1426" s="8" t="n">
        <v>1422</v>
      </c>
      <c r="B1426" s="12"/>
      <c r="C1426" s="13"/>
      <c r="D1426" s="24"/>
      <c r="E1426" s="25"/>
      <c r="F1426" s="12"/>
      <c r="G1426" s="12"/>
      <c r="H1426" s="25"/>
      <c r="I1426" s="26" t="str">
        <f aca="false">IF(OR($B1426="",$C1426=""),"",$B1426&amp;" ("&amp;DAY($C1426)&amp;"."&amp;MONTH($C1426)&amp;"."&amp;YEAR($C1426)&amp;")")</f>
        <v/>
      </c>
      <c r="J1426" s="14" t="str">
        <f aca="false">IF($C1426="","",INT((Boshqaruv!$C$12-$C1426)/365.25))</f>
        <v/>
      </c>
      <c r="K1426" s="14" t="str">
        <f aca="false">IF($J1426="","",IF($J1426&lt;=14,"Ha","Yo'q"))</f>
        <v/>
      </c>
      <c r="L1426" s="13"/>
      <c r="M1426" s="13"/>
      <c r="N1426" s="14" t="str">
        <f aca="false">IF($B1426="","",IF(AND(OR($L1426="",$L1426&lt;=Boshqaruv!$C$12),OR($M1426="",$M1426&gt;Boshqaruv!$C$12)),"Ha",""))</f>
        <v/>
      </c>
      <c r="O1426" s="25"/>
      <c r="P1426" s="25"/>
      <c r="Q1426" s="12"/>
      <c r="R1426" s="13"/>
      <c r="S1426" s="13"/>
      <c r="T1426" s="14" t="str">
        <f aca="false">IF($B1426="","",IF(AND($P1426="Ha",$N1426="Ha",OR($R1426="",$R1426&lt;=Boshqaruv!$C$12),OR($S1426="",$S1426&gt;Boshqaruv!$C$12)),"Ha",""))</f>
        <v/>
      </c>
      <c r="U1426" s="13"/>
      <c r="V1426" s="12"/>
      <c r="W1426" s="14" t="str">
        <f aca="false">IF(OR($B1426="",$C1426=""),"",IF(COUNTIFS($B$5:$B$1804,$B1426,$C$5:$C$1804,$C1426)&gt;1,"Takror",""))</f>
        <v/>
      </c>
    </row>
    <row r="1427" customFormat="false" ht="15" hidden="false" customHeight="false" outlineLevel="0" collapsed="false">
      <c r="A1427" s="8" t="n">
        <v>1423</v>
      </c>
      <c r="B1427" s="12"/>
      <c r="C1427" s="13"/>
      <c r="D1427" s="24"/>
      <c r="E1427" s="25"/>
      <c r="F1427" s="12"/>
      <c r="G1427" s="12"/>
      <c r="H1427" s="25"/>
      <c r="I1427" s="26" t="str">
        <f aca="false">IF(OR($B1427="",$C1427=""),"",$B1427&amp;" ("&amp;DAY($C1427)&amp;"."&amp;MONTH($C1427)&amp;"."&amp;YEAR($C1427)&amp;")")</f>
        <v/>
      </c>
      <c r="J1427" s="14" t="str">
        <f aca="false">IF($C1427="","",INT((Boshqaruv!$C$12-$C1427)/365.25))</f>
        <v/>
      </c>
      <c r="K1427" s="14" t="str">
        <f aca="false">IF($J1427="","",IF($J1427&lt;=14,"Ha","Yo'q"))</f>
        <v/>
      </c>
      <c r="L1427" s="13"/>
      <c r="M1427" s="13"/>
      <c r="N1427" s="14" t="str">
        <f aca="false">IF($B1427="","",IF(AND(OR($L1427="",$L1427&lt;=Boshqaruv!$C$12),OR($M1427="",$M1427&gt;Boshqaruv!$C$12)),"Ha",""))</f>
        <v/>
      </c>
      <c r="O1427" s="25"/>
      <c r="P1427" s="25"/>
      <c r="Q1427" s="12"/>
      <c r="R1427" s="13"/>
      <c r="S1427" s="13"/>
      <c r="T1427" s="14" t="str">
        <f aca="false">IF($B1427="","",IF(AND($P1427="Ha",$N1427="Ha",OR($R1427="",$R1427&lt;=Boshqaruv!$C$12),OR($S1427="",$S1427&gt;Boshqaruv!$C$12)),"Ha",""))</f>
        <v/>
      </c>
      <c r="U1427" s="13"/>
      <c r="V1427" s="12"/>
      <c r="W1427" s="14" t="str">
        <f aca="false">IF(OR($B1427="",$C1427=""),"",IF(COUNTIFS($B$5:$B$1804,$B1427,$C$5:$C$1804,$C1427)&gt;1,"Takror",""))</f>
        <v/>
      </c>
    </row>
    <row r="1428" customFormat="false" ht="15" hidden="false" customHeight="false" outlineLevel="0" collapsed="false">
      <c r="A1428" s="8" t="n">
        <v>1424</v>
      </c>
      <c r="B1428" s="12"/>
      <c r="C1428" s="13"/>
      <c r="D1428" s="24"/>
      <c r="E1428" s="25"/>
      <c r="F1428" s="12"/>
      <c r="G1428" s="12"/>
      <c r="H1428" s="25"/>
      <c r="I1428" s="26" t="str">
        <f aca="false">IF(OR($B1428="",$C1428=""),"",$B1428&amp;" ("&amp;DAY($C1428)&amp;"."&amp;MONTH($C1428)&amp;"."&amp;YEAR($C1428)&amp;")")</f>
        <v/>
      </c>
      <c r="J1428" s="14" t="str">
        <f aca="false">IF($C1428="","",INT((Boshqaruv!$C$12-$C1428)/365.25))</f>
        <v/>
      </c>
      <c r="K1428" s="14" t="str">
        <f aca="false">IF($J1428="","",IF($J1428&lt;=14,"Ha","Yo'q"))</f>
        <v/>
      </c>
      <c r="L1428" s="13"/>
      <c r="M1428" s="13"/>
      <c r="N1428" s="14" t="str">
        <f aca="false">IF($B1428="","",IF(AND(OR($L1428="",$L1428&lt;=Boshqaruv!$C$12),OR($M1428="",$M1428&gt;Boshqaruv!$C$12)),"Ha",""))</f>
        <v/>
      </c>
      <c r="O1428" s="25"/>
      <c r="P1428" s="25"/>
      <c r="Q1428" s="12"/>
      <c r="R1428" s="13"/>
      <c r="S1428" s="13"/>
      <c r="T1428" s="14" t="str">
        <f aca="false">IF($B1428="","",IF(AND($P1428="Ha",$N1428="Ha",OR($R1428="",$R1428&lt;=Boshqaruv!$C$12),OR($S1428="",$S1428&gt;Boshqaruv!$C$12)),"Ha",""))</f>
        <v/>
      </c>
      <c r="U1428" s="13"/>
      <c r="V1428" s="12"/>
      <c r="W1428" s="14" t="str">
        <f aca="false">IF(OR($B1428="",$C1428=""),"",IF(COUNTIFS($B$5:$B$1804,$B1428,$C$5:$C$1804,$C1428)&gt;1,"Takror",""))</f>
        <v/>
      </c>
    </row>
    <row r="1429" customFormat="false" ht="15" hidden="false" customHeight="false" outlineLevel="0" collapsed="false">
      <c r="A1429" s="8" t="n">
        <v>1425</v>
      </c>
      <c r="B1429" s="12"/>
      <c r="C1429" s="13"/>
      <c r="D1429" s="24"/>
      <c r="E1429" s="25"/>
      <c r="F1429" s="12"/>
      <c r="G1429" s="12"/>
      <c r="H1429" s="25"/>
      <c r="I1429" s="26" t="str">
        <f aca="false">IF(OR($B1429="",$C1429=""),"",$B1429&amp;" ("&amp;DAY($C1429)&amp;"."&amp;MONTH($C1429)&amp;"."&amp;YEAR($C1429)&amp;")")</f>
        <v/>
      </c>
      <c r="J1429" s="14" t="str">
        <f aca="false">IF($C1429="","",INT((Boshqaruv!$C$12-$C1429)/365.25))</f>
        <v/>
      </c>
      <c r="K1429" s="14" t="str">
        <f aca="false">IF($J1429="","",IF($J1429&lt;=14,"Ha","Yo'q"))</f>
        <v/>
      </c>
      <c r="L1429" s="13"/>
      <c r="M1429" s="13"/>
      <c r="N1429" s="14" t="str">
        <f aca="false">IF($B1429="","",IF(AND(OR($L1429="",$L1429&lt;=Boshqaruv!$C$12),OR($M1429="",$M1429&gt;Boshqaruv!$C$12)),"Ha",""))</f>
        <v/>
      </c>
      <c r="O1429" s="25"/>
      <c r="P1429" s="25"/>
      <c r="Q1429" s="12"/>
      <c r="R1429" s="13"/>
      <c r="S1429" s="13"/>
      <c r="T1429" s="14" t="str">
        <f aca="false">IF($B1429="","",IF(AND($P1429="Ha",$N1429="Ha",OR($R1429="",$R1429&lt;=Boshqaruv!$C$12),OR($S1429="",$S1429&gt;Boshqaruv!$C$12)),"Ha",""))</f>
        <v/>
      </c>
      <c r="U1429" s="13"/>
      <c r="V1429" s="12"/>
      <c r="W1429" s="14" t="str">
        <f aca="false">IF(OR($B1429="",$C1429=""),"",IF(COUNTIFS($B$5:$B$1804,$B1429,$C$5:$C$1804,$C1429)&gt;1,"Takror",""))</f>
        <v/>
      </c>
    </row>
    <row r="1430" customFormat="false" ht="15" hidden="false" customHeight="false" outlineLevel="0" collapsed="false">
      <c r="A1430" s="8" t="n">
        <v>1426</v>
      </c>
      <c r="B1430" s="12"/>
      <c r="C1430" s="13"/>
      <c r="D1430" s="24"/>
      <c r="E1430" s="25"/>
      <c r="F1430" s="12"/>
      <c r="G1430" s="12"/>
      <c r="H1430" s="25"/>
      <c r="I1430" s="26" t="str">
        <f aca="false">IF(OR($B1430="",$C1430=""),"",$B1430&amp;" ("&amp;DAY($C1430)&amp;"."&amp;MONTH($C1430)&amp;"."&amp;YEAR($C1430)&amp;")")</f>
        <v/>
      </c>
      <c r="J1430" s="14" t="str">
        <f aca="false">IF($C1430="","",INT((Boshqaruv!$C$12-$C1430)/365.25))</f>
        <v/>
      </c>
      <c r="K1430" s="14" t="str">
        <f aca="false">IF($J1430="","",IF($J1430&lt;=14,"Ha","Yo'q"))</f>
        <v/>
      </c>
      <c r="L1430" s="13"/>
      <c r="M1430" s="13"/>
      <c r="N1430" s="14" t="str">
        <f aca="false">IF($B1430="","",IF(AND(OR($L1430="",$L1430&lt;=Boshqaruv!$C$12),OR($M1430="",$M1430&gt;Boshqaruv!$C$12)),"Ha",""))</f>
        <v/>
      </c>
      <c r="O1430" s="25"/>
      <c r="P1430" s="25"/>
      <c r="Q1430" s="12"/>
      <c r="R1430" s="13"/>
      <c r="S1430" s="13"/>
      <c r="T1430" s="14" t="str">
        <f aca="false">IF($B1430="","",IF(AND($P1430="Ha",$N1430="Ha",OR($R1430="",$R1430&lt;=Boshqaruv!$C$12),OR($S1430="",$S1430&gt;Boshqaruv!$C$12)),"Ha",""))</f>
        <v/>
      </c>
      <c r="U1430" s="13"/>
      <c r="V1430" s="12"/>
      <c r="W1430" s="14" t="str">
        <f aca="false">IF(OR($B1430="",$C1430=""),"",IF(COUNTIFS($B$5:$B$1804,$B1430,$C$5:$C$1804,$C1430)&gt;1,"Takror",""))</f>
        <v/>
      </c>
    </row>
    <row r="1431" customFormat="false" ht="15" hidden="false" customHeight="false" outlineLevel="0" collapsed="false">
      <c r="A1431" s="8" t="n">
        <v>1427</v>
      </c>
      <c r="B1431" s="12"/>
      <c r="C1431" s="13"/>
      <c r="D1431" s="24"/>
      <c r="E1431" s="25"/>
      <c r="F1431" s="12"/>
      <c r="G1431" s="12"/>
      <c r="H1431" s="25"/>
      <c r="I1431" s="26" t="str">
        <f aca="false">IF(OR($B1431="",$C1431=""),"",$B1431&amp;" ("&amp;DAY($C1431)&amp;"."&amp;MONTH($C1431)&amp;"."&amp;YEAR($C1431)&amp;")")</f>
        <v/>
      </c>
      <c r="J1431" s="14" t="str">
        <f aca="false">IF($C1431="","",INT((Boshqaruv!$C$12-$C1431)/365.25))</f>
        <v/>
      </c>
      <c r="K1431" s="14" t="str">
        <f aca="false">IF($J1431="","",IF($J1431&lt;=14,"Ha","Yo'q"))</f>
        <v/>
      </c>
      <c r="L1431" s="13"/>
      <c r="M1431" s="13"/>
      <c r="N1431" s="14" t="str">
        <f aca="false">IF($B1431="","",IF(AND(OR($L1431="",$L1431&lt;=Boshqaruv!$C$12),OR($M1431="",$M1431&gt;Boshqaruv!$C$12)),"Ha",""))</f>
        <v/>
      </c>
      <c r="O1431" s="25"/>
      <c r="P1431" s="25"/>
      <c r="Q1431" s="12"/>
      <c r="R1431" s="13"/>
      <c r="S1431" s="13"/>
      <c r="T1431" s="14" t="str">
        <f aca="false">IF($B1431="","",IF(AND($P1431="Ha",$N1431="Ha",OR($R1431="",$R1431&lt;=Boshqaruv!$C$12),OR($S1431="",$S1431&gt;Boshqaruv!$C$12)),"Ha",""))</f>
        <v/>
      </c>
      <c r="U1431" s="13"/>
      <c r="V1431" s="12"/>
      <c r="W1431" s="14" t="str">
        <f aca="false">IF(OR($B1431="",$C1431=""),"",IF(COUNTIFS($B$5:$B$1804,$B1431,$C$5:$C$1804,$C1431)&gt;1,"Takror",""))</f>
        <v/>
      </c>
    </row>
    <row r="1432" customFormat="false" ht="15" hidden="false" customHeight="false" outlineLevel="0" collapsed="false">
      <c r="A1432" s="8" t="n">
        <v>1428</v>
      </c>
      <c r="B1432" s="12"/>
      <c r="C1432" s="13"/>
      <c r="D1432" s="24"/>
      <c r="E1432" s="25"/>
      <c r="F1432" s="12"/>
      <c r="G1432" s="12"/>
      <c r="H1432" s="25"/>
      <c r="I1432" s="26" t="str">
        <f aca="false">IF(OR($B1432="",$C1432=""),"",$B1432&amp;" ("&amp;DAY($C1432)&amp;"."&amp;MONTH($C1432)&amp;"."&amp;YEAR($C1432)&amp;")")</f>
        <v/>
      </c>
      <c r="J1432" s="14" t="str">
        <f aca="false">IF($C1432="","",INT((Boshqaruv!$C$12-$C1432)/365.25))</f>
        <v/>
      </c>
      <c r="K1432" s="14" t="str">
        <f aca="false">IF($J1432="","",IF($J1432&lt;=14,"Ha","Yo'q"))</f>
        <v/>
      </c>
      <c r="L1432" s="13"/>
      <c r="M1432" s="13"/>
      <c r="N1432" s="14" t="str">
        <f aca="false">IF($B1432="","",IF(AND(OR($L1432="",$L1432&lt;=Boshqaruv!$C$12),OR($M1432="",$M1432&gt;Boshqaruv!$C$12)),"Ha",""))</f>
        <v/>
      </c>
      <c r="O1432" s="25"/>
      <c r="P1432" s="25"/>
      <c r="Q1432" s="12"/>
      <c r="R1432" s="13"/>
      <c r="S1432" s="13"/>
      <c r="T1432" s="14" t="str">
        <f aca="false">IF($B1432="","",IF(AND($P1432="Ha",$N1432="Ha",OR($R1432="",$R1432&lt;=Boshqaruv!$C$12),OR($S1432="",$S1432&gt;Boshqaruv!$C$12)),"Ha",""))</f>
        <v/>
      </c>
      <c r="U1432" s="13"/>
      <c r="V1432" s="12"/>
      <c r="W1432" s="14" t="str">
        <f aca="false">IF(OR($B1432="",$C1432=""),"",IF(COUNTIFS($B$5:$B$1804,$B1432,$C$5:$C$1804,$C1432)&gt;1,"Takror",""))</f>
        <v/>
      </c>
    </row>
    <row r="1433" customFormat="false" ht="15" hidden="false" customHeight="false" outlineLevel="0" collapsed="false">
      <c r="A1433" s="8" t="n">
        <v>1429</v>
      </c>
      <c r="B1433" s="12"/>
      <c r="C1433" s="13"/>
      <c r="D1433" s="24"/>
      <c r="E1433" s="25"/>
      <c r="F1433" s="12"/>
      <c r="G1433" s="12"/>
      <c r="H1433" s="25"/>
      <c r="I1433" s="26" t="str">
        <f aca="false">IF(OR($B1433="",$C1433=""),"",$B1433&amp;" ("&amp;DAY($C1433)&amp;"."&amp;MONTH($C1433)&amp;"."&amp;YEAR($C1433)&amp;")")</f>
        <v/>
      </c>
      <c r="J1433" s="14" t="str">
        <f aca="false">IF($C1433="","",INT((Boshqaruv!$C$12-$C1433)/365.25))</f>
        <v/>
      </c>
      <c r="K1433" s="14" t="str">
        <f aca="false">IF($J1433="","",IF($J1433&lt;=14,"Ha","Yo'q"))</f>
        <v/>
      </c>
      <c r="L1433" s="13"/>
      <c r="M1433" s="13"/>
      <c r="N1433" s="14" t="str">
        <f aca="false">IF($B1433="","",IF(AND(OR($L1433="",$L1433&lt;=Boshqaruv!$C$12),OR($M1433="",$M1433&gt;Boshqaruv!$C$12)),"Ha",""))</f>
        <v/>
      </c>
      <c r="O1433" s="25"/>
      <c r="P1433" s="25"/>
      <c r="Q1433" s="12"/>
      <c r="R1433" s="13"/>
      <c r="S1433" s="13"/>
      <c r="T1433" s="14" t="str">
        <f aca="false">IF($B1433="","",IF(AND($P1433="Ha",$N1433="Ha",OR($R1433="",$R1433&lt;=Boshqaruv!$C$12),OR($S1433="",$S1433&gt;Boshqaruv!$C$12)),"Ha",""))</f>
        <v/>
      </c>
      <c r="U1433" s="13"/>
      <c r="V1433" s="12"/>
      <c r="W1433" s="14" t="str">
        <f aca="false">IF(OR($B1433="",$C1433=""),"",IF(COUNTIFS($B$5:$B$1804,$B1433,$C$5:$C$1804,$C1433)&gt;1,"Takror",""))</f>
        <v/>
      </c>
    </row>
    <row r="1434" customFormat="false" ht="15" hidden="false" customHeight="false" outlineLevel="0" collapsed="false">
      <c r="A1434" s="8" t="n">
        <v>1430</v>
      </c>
      <c r="B1434" s="12"/>
      <c r="C1434" s="13"/>
      <c r="D1434" s="24"/>
      <c r="E1434" s="25"/>
      <c r="F1434" s="12"/>
      <c r="G1434" s="12"/>
      <c r="H1434" s="25"/>
      <c r="I1434" s="26" t="str">
        <f aca="false">IF(OR($B1434="",$C1434=""),"",$B1434&amp;" ("&amp;DAY($C1434)&amp;"."&amp;MONTH($C1434)&amp;"."&amp;YEAR($C1434)&amp;")")</f>
        <v/>
      </c>
      <c r="J1434" s="14" t="str">
        <f aca="false">IF($C1434="","",INT((Boshqaruv!$C$12-$C1434)/365.25))</f>
        <v/>
      </c>
      <c r="K1434" s="14" t="str">
        <f aca="false">IF($J1434="","",IF($J1434&lt;=14,"Ha","Yo'q"))</f>
        <v/>
      </c>
      <c r="L1434" s="13"/>
      <c r="M1434" s="13"/>
      <c r="N1434" s="14" t="str">
        <f aca="false">IF($B1434="","",IF(AND(OR($L1434="",$L1434&lt;=Boshqaruv!$C$12),OR($M1434="",$M1434&gt;Boshqaruv!$C$12)),"Ha",""))</f>
        <v/>
      </c>
      <c r="O1434" s="25"/>
      <c r="P1434" s="25"/>
      <c r="Q1434" s="12"/>
      <c r="R1434" s="13"/>
      <c r="S1434" s="13"/>
      <c r="T1434" s="14" t="str">
        <f aca="false">IF($B1434="","",IF(AND($P1434="Ha",$N1434="Ha",OR($R1434="",$R1434&lt;=Boshqaruv!$C$12),OR($S1434="",$S1434&gt;Boshqaruv!$C$12)),"Ha",""))</f>
        <v/>
      </c>
      <c r="U1434" s="13"/>
      <c r="V1434" s="12"/>
      <c r="W1434" s="14" t="str">
        <f aca="false">IF(OR($B1434="",$C1434=""),"",IF(COUNTIFS($B$5:$B$1804,$B1434,$C$5:$C$1804,$C1434)&gt;1,"Takror",""))</f>
        <v/>
      </c>
    </row>
    <row r="1435" customFormat="false" ht="15" hidden="false" customHeight="false" outlineLevel="0" collapsed="false">
      <c r="A1435" s="8" t="n">
        <v>1431</v>
      </c>
      <c r="B1435" s="12"/>
      <c r="C1435" s="13"/>
      <c r="D1435" s="24"/>
      <c r="E1435" s="25"/>
      <c r="F1435" s="12"/>
      <c r="G1435" s="12"/>
      <c r="H1435" s="25"/>
      <c r="I1435" s="26" t="str">
        <f aca="false">IF(OR($B1435="",$C1435=""),"",$B1435&amp;" ("&amp;DAY($C1435)&amp;"."&amp;MONTH($C1435)&amp;"."&amp;YEAR($C1435)&amp;")")</f>
        <v/>
      </c>
      <c r="J1435" s="14" t="str">
        <f aca="false">IF($C1435="","",INT((Boshqaruv!$C$12-$C1435)/365.25))</f>
        <v/>
      </c>
      <c r="K1435" s="14" t="str">
        <f aca="false">IF($J1435="","",IF($J1435&lt;=14,"Ha","Yo'q"))</f>
        <v/>
      </c>
      <c r="L1435" s="13"/>
      <c r="M1435" s="13"/>
      <c r="N1435" s="14" t="str">
        <f aca="false">IF($B1435="","",IF(AND(OR($L1435="",$L1435&lt;=Boshqaruv!$C$12),OR($M1435="",$M1435&gt;Boshqaruv!$C$12)),"Ha",""))</f>
        <v/>
      </c>
      <c r="O1435" s="25"/>
      <c r="P1435" s="25"/>
      <c r="Q1435" s="12"/>
      <c r="R1435" s="13"/>
      <c r="S1435" s="13"/>
      <c r="T1435" s="14" t="str">
        <f aca="false">IF($B1435="","",IF(AND($P1435="Ha",$N1435="Ha",OR($R1435="",$R1435&lt;=Boshqaruv!$C$12),OR($S1435="",$S1435&gt;Boshqaruv!$C$12)),"Ha",""))</f>
        <v/>
      </c>
      <c r="U1435" s="13"/>
      <c r="V1435" s="12"/>
      <c r="W1435" s="14" t="str">
        <f aca="false">IF(OR($B1435="",$C1435=""),"",IF(COUNTIFS($B$5:$B$1804,$B1435,$C$5:$C$1804,$C1435)&gt;1,"Takror",""))</f>
        <v/>
      </c>
    </row>
    <row r="1436" customFormat="false" ht="15" hidden="false" customHeight="false" outlineLevel="0" collapsed="false">
      <c r="A1436" s="8" t="n">
        <v>1432</v>
      </c>
      <c r="B1436" s="12"/>
      <c r="C1436" s="13"/>
      <c r="D1436" s="24"/>
      <c r="E1436" s="25"/>
      <c r="F1436" s="12"/>
      <c r="G1436" s="12"/>
      <c r="H1436" s="25"/>
      <c r="I1436" s="26" t="str">
        <f aca="false">IF(OR($B1436="",$C1436=""),"",$B1436&amp;" ("&amp;DAY($C1436)&amp;"."&amp;MONTH($C1436)&amp;"."&amp;YEAR($C1436)&amp;")")</f>
        <v/>
      </c>
      <c r="J1436" s="14" t="str">
        <f aca="false">IF($C1436="","",INT((Boshqaruv!$C$12-$C1436)/365.25))</f>
        <v/>
      </c>
      <c r="K1436" s="14" t="str">
        <f aca="false">IF($J1436="","",IF($J1436&lt;=14,"Ha","Yo'q"))</f>
        <v/>
      </c>
      <c r="L1436" s="13"/>
      <c r="M1436" s="13"/>
      <c r="N1436" s="14" t="str">
        <f aca="false">IF($B1436="","",IF(AND(OR($L1436="",$L1436&lt;=Boshqaruv!$C$12),OR($M1436="",$M1436&gt;Boshqaruv!$C$12)),"Ha",""))</f>
        <v/>
      </c>
      <c r="O1436" s="25"/>
      <c r="P1436" s="25"/>
      <c r="Q1436" s="12"/>
      <c r="R1436" s="13"/>
      <c r="S1436" s="13"/>
      <c r="T1436" s="14" t="str">
        <f aca="false">IF($B1436="","",IF(AND($P1436="Ha",$N1436="Ha",OR($R1436="",$R1436&lt;=Boshqaruv!$C$12),OR($S1436="",$S1436&gt;Boshqaruv!$C$12)),"Ha",""))</f>
        <v/>
      </c>
      <c r="U1436" s="13"/>
      <c r="V1436" s="12"/>
      <c r="W1436" s="14" t="str">
        <f aca="false">IF(OR($B1436="",$C1436=""),"",IF(COUNTIFS($B$5:$B$1804,$B1436,$C$5:$C$1804,$C1436)&gt;1,"Takror",""))</f>
        <v/>
      </c>
    </row>
    <row r="1437" customFormat="false" ht="15" hidden="false" customHeight="false" outlineLevel="0" collapsed="false">
      <c r="A1437" s="8" t="n">
        <v>1433</v>
      </c>
      <c r="B1437" s="12"/>
      <c r="C1437" s="13"/>
      <c r="D1437" s="24"/>
      <c r="E1437" s="25"/>
      <c r="F1437" s="12"/>
      <c r="G1437" s="12"/>
      <c r="H1437" s="25"/>
      <c r="I1437" s="26" t="str">
        <f aca="false">IF(OR($B1437="",$C1437=""),"",$B1437&amp;" ("&amp;DAY($C1437)&amp;"."&amp;MONTH($C1437)&amp;"."&amp;YEAR($C1437)&amp;")")</f>
        <v/>
      </c>
      <c r="J1437" s="14" t="str">
        <f aca="false">IF($C1437="","",INT((Boshqaruv!$C$12-$C1437)/365.25))</f>
        <v/>
      </c>
      <c r="K1437" s="14" t="str">
        <f aca="false">IF($J1437="","",IF($J1437&lt;=14,"Ha","Yo'q"))</f>
        <v/>
      </c>
      <c r="L1437" s="13"/>
      <c r="M1437" s="13"/>
      <c r="N1437" s="14" t="str">
        <f aca="false">IF($B1437="","",IF(AND(OR($L1437="",$L1437&lt;=Boshqaruv!$C$12),OR($M1437="",$M1437&gt;Boshqaruv!$C$12)),"Ha",""))</f>
        <v/>
      </c>
      <c r="O1437" s="25"/>
      <c r="P1437" s="25"/>
      <c r="Q1437" s="12"/>
      <c r="R1437" s="13"/>
      <c r="S1437" s="13"/>
      <c r="T1437" s="14" t="str">
        <f aca="false">IF($B1437="","",IF(AND($P1437="Ha",$N1437="Ha",OR($R1437="",$R1437&lt;=Boshqaruv!$C$12),OR($S1437="",$S1437&gt;Boshqaruv!$C$12)),"Ha",""))</f>
        <v/>
      </c>
      <c r="U1437" s="13"/>
      <c r="V1437" s="12"/>
      <c r="W1437" s="14" t="str">
        <f aca="false">IF(OR($B1437="",$C1437=""),"",IF(COUNTIFS($B$5:$B$1804,$B1437,$C$5:$C$1804,$C1437)&gt;1,"Takror",""))</f>
        <v/>
      </c>
    </row>
    <row r="1438" customFormat="false" ht="15" hidden="false" customHeight="false" outlineLevel="0" collapsed="false">
      <c r="A1438" s="8" t="n">
        <v>1434</v>
      </c>
      <c r="B1438" s="12"/>
      <c r="C1438" s="13"/>
      <c r="D1438" s="24"/>
      <c r="E1438" s="25"/>
      <c r="F1438" s="12"/>
      <c r="G1438" s="12"/>
      <c r="H1438" s="25"/>
      <c r="I1438" s="26" t="str">
        <f aca="false">IF(OR($B1438="",$C1438=""),"",$B1438&amp;" ("&amp;DAY($C1438)&amp;"."&amp;MONTH($C1438)&amp;"."&amp;YEAR($C1438)&amp;")")</f>
        <v/>
      </c>
      <c r="J1438" s="14" t="str">
        <f aca="false">IF($C1438="","",INT((Boshqaruv!$C$12-$C1438)/365.25))</f>
        <v/>
      </c>
      <c r="K1438" s="14" t="str">
        <f aca="false">IF($J1438="","",IF($J1438&lt;=14,"Ha","Yo'q"))</f>
        <v/>
      </c>
      <c r="L1438" s="13"/>
      <c r="M1438" s="13"/>
      <c r="N1438" s="14" t="str">
        <f aca="false">IF($B1438="","",IF(AND(OR($L1438="",$L1438&lt;=Boshqaruv!$C$12),OR($M1438="",$M1438&gt;Boshqaruv!$C$12)),"Ha",""))</f>
        <v/>
      </c>
      <c r="O1438" s="25"/>
      <c r="P1438" s="25"/>
      <c r="Q1438" s="12"/>
      <c r="R1438" s="13"/>
      <c r="S1438" s="13"/>
      <c r="T1438" s="14" t="str">
        <f aca="false">IF($B1438="","",IF(AND($P1438="Ha",$N1438="Ha",OR($R1438="",$R1438&lt;=Boshqaruv!$C$12),OR($S1438="",$S1438&gt;Boshqaruv!$C$12)),"Ha",""))</f>
        <v/>
      </c>
      <c r="U1438" s="13"/>
      <c r="V1438" s="12"/>
      <c r="W1438" s="14" t="str">
        <f aca="false">IF(OR($B1438="",$C1438=""),"",IF(COUNTIFS($B$5:$B$1804,$B1438,$C$5:$C$1804,$C1438)&gt;1,"Takror",""))</f>
        <v/>
      </c>
    </row>
    <row r="1439" customFormat="false" ht="15" hidden="false" customHeight="false" outlineLevel="0" collapsed="false">
      <c r="A1439" s="8" t="n">
        <v>1435</v>
      </c>
      <c r="B1439" s="12"/>
      <c r="C1439" s="13"/>
      <c r="D1439" s="24"/>
      <c r="E1439" s="25"/>
      <c r="F1439" s="12"/>
      <c r="G1439" s="12"/>
      <c r="H1439" s="25"/>
      <c r="I1439" s="26" t="str">
        <f aca="false">IF(OR($B1439="",$C1439=""),"",$B1439&amp;" ("&amp;DAY($C1439)&amp;"."&amp;MONTH($C1439)&amp;"."&amp;YEAR($C1439)&amp;")")</f>
        <v/>
      </c>
      <c r="J1439" s="14" t="str">
        <f aca="false">IF($C1439="","",INT((Boshqaruv!$C$12-$C1439)/365.25))</f>
        <v/>
      </c>
      <c r="K1439" s="14" t="str">
        <f aca="false">IF($J1439="","",IF($J1439&lt;=14,"Ha","Yo'q"))</f>
        <v/>
      </c>
      <c r="L1439" s="13"/>
      <c r="M1439" s="13"/>
      <c r="N1439" s="14" t="str">
        <f aca="false">IF($B1439="","",IF(AND(OR($L1439="",$L1439&lt;=Boshqaruv!$C$12),OR($M1439="",$M1439&gt;Boshqaruv!$C$12)),"Ha",""))</f>
        <v/>
      </c>
      <c r="O1439" s="25"/>
      <c r="P1439" s="25"/>
      <c r="Q1439" s="12"/>
      <c r="R1439" s="13"/>
      <c r="S1439" s="13"/>
      <c r="T1439" s="14" t="str">
        <f aca="false">IF($B1439="","",IF(AND($P1439="Ha",$N1439="Ha",OR($R1439="",$R1439&lt;=Boshqaruv!$C$12),OR($S1439="",$S1439&gt;Boshqaruv!$C$12)),"Ha",""))</f>
        <v/>
      </c>
      <c r="U1439" s="13"/>
      <c r="V1439" s="12"/>
      <c r="W1439" s="14" t="str">
        <f aca="false">IF(OR($B1439="",$C1439=""),"",IF(COUNTIFS($B$5:$B$1804,$B1439,$C$5:$C$1804,$C1439)&gt;1,"Takror",""))</f>
        <v/>
      </c>
    </row>
    <row r="1440" customFormat="false" ht="15" hidden="false" customHeight="false" outlineLevel="0" collapsed="false">
      <c r="A1440" s="8" t="n">
        <v>1436</v>
      </c>
      <c r="B1440" s="12"/>
      <c r="C1440" s="13"/>
      <c r="D1440" s="24"/>
      <c r="E1440" s="25"/>
      <c r="F1440" s="12"/>
      <c r="G1440" s="12"/>
      <c r="H1440" s="25"/>
      <c r="I1440" s="26" t="str">
        <f aca="false">IF(OR($B1440="",$C1440=""),"",$B1440&amp;" ("&amp;DAY($C1440)&amp;"."&amp;MONTH($C1440)&amp;"."&amp;YEAR($C1440)&amp;")")</f>
        <v/>
      </c>
      <c r="J1440" s="14" t="str">
        <f aca="false">IF($C1440="","",INT((Boshqaruv!$C$12-$C1440)/365.25))</f>
        <v/>
      </c>
      <c r="K1440" s="14" t="str">
        <f aca="false">IF($J1440="","",IF($J1440&lt;=14,"Ha","Yo'q"))</f>
        <v/>
      </c>
      <c r="L1440" s="13"/>
      <c r="M1440" s="13"/>
      <c r="N1440" s="14" t="str">
        <f aca="false">IF($B1440="","",IF(AND(OR($L1440="",$L1440&lt;=Boshqaruv!$C$12),OR($M1440="",$M1440&gt;Boshqaruv!$C$12)),"Ha",""))</f>
        <v/>
      </c>
      <c r="O1440" s="25"/>
      <c r="P1440" s="25"/>
      <c r="Q1440" s="12"/>
      <c r="R1440" s="13"/>
      <c r="S1440" s="13"/>
      <c r="T1440" s="14" t="str">
        <f aca="false">IF($B1440="","",IF(AND($P1440="Ha",$N1440="Ha",OR($R1440="",$R1440&lt;=Boshqaruv!$C$12),OR($S1440="",$S1440&gt;Boshqaruv!$C$12)),"Ha",""))</f>
        <v/>
      </c>
      <c r="U1440" s="13"/>
      <c r="V1440" s="12"/>
      <c r="W1440" s="14" t="str">
        <f aca="false">IF(OR($B1440="",$C1440=""),"",IF(COUNTIFS($B$5:$B$1804,$B1440,$C$5:$C$1804,$C1440)&gt;1,"Takror",""))</f>
        <v/>
      </c>
    </row>
    <row r="1441" customFormat="false" ht="15" hidden="false" customHeight="false" outlineLevel="0" collapsed="false">
      <c r="A1441" s="8" t="n">
        <v>1437</v>
      </c>
      <c r="B1441" s="12"/>
      <c r="C1441" s="13"/>
      <c r="D1441" s="24"/>
      <c r="E1441" s="25"/>
      <c r="F1441" s="12"/>
      <c r="G1441" s="12"/>
      <c r="H1441" s="25"/>
      <c r="I1441" s="26" t="str">
        <f aca="false">IF(OR($B1441="",$C1441=""),"",$B1441&amp;" ("&amp;DAY($C1441)&amp;"."&amp;MONTH($C1441)&amp;"."&amp;YEAR($C1441)&amp;")")</f>
        <v/>
      </c>
      <c r="J1441" s="14" t="str">
        <f aca="false">IF($C1441="","",INT((Boshqaruv!$C$12-$C1441)/365.25))</f>
        <v/>
      </c>
      <c r="K1441" s="14" t="str">
        <f aca="false">IF($J1441="","",IF($J1441&lt;=14,"Ha","Yo'q"))</f>
        <v/>
      </c>
      <c r="L1441" s="13"/>
      <c r="M1441" s="13"/>
      <c r="N1441" s="14" t="str">
        <f aca="false">IF($B1441="","",IF(AND(OR($L1441="",$L1441&lt;=Boshqaruv!$C$12),OR($M1441="",$M1441&gt;Boshqaruv!$C$12)),"Ha",""))</f>
        <v/>
      </c>
      <c r="O1441" s="25"/>
      <c r="P1441" s="25"/>
      <c r="Q1441" s="12"/>
      <c r="R1441" s="13"/>
      <c r="S1441" s="13"/>
      <c r="T1441" s="14" t="str">
        <f aca="false">IF($B1441="","",IF(AND($P1441="Ha",$N1441="Ha",OR($R1441="",$R1441&lt;=Boshqaruv!$C$12),OR($S1441="",$S1441&gt;Boshqaruv!$C$12)),"Ha",""))</f>
        <v/>
      </c>
      <c r="U1441" s="13"/>
      <c r="V1441" s="12"/>
      <c r="W1441" s="14" t="str">
        <f aca="false">IF(OR($B1441="",$C1441=""),"",IF(COUNTIFS($B$5:$B$1804,$B1441,$C$5:$C$1804,$C1441)&gt;1,"Takror",""))</f>
        <v/>
      </c>
    </row>
    <row r="1442" customFormat="false" ht="15" hidden="false" customHeight="false" outlineLevel="0" collapsed="false">
      <c r="A1442" s="8" t="n">
        <v>1438</v>
      </c>
      <c r="B1442" s="12"/>
      <c r="C1442" s="13"/>
      <c r="D1442" s="24"/>
      <c r="E1442" s="25"/>
      <c r="F1442" s="12"/>
      <c r="G1442" s="12"/>
      <c r="H1442" s="25"/>
      <c r="I1442" s="26" t="str">
        <f aca="false">IF(OR($B1442="",$C1442=""),"",$B1442&amp;" ("&amp;DAY($C1442)&amp;"."&amp;MONTH($C1442)&amp;"."&amp;YEAR($C1442)&amp;")")</f>
        <v/>
      </c>
      <c r="J1442" s="14" t="str">
        <f aca="false">IF($C1442="","",INT((Boshqaruv!$C$12-$C1442)/365.25))</f>
        <v/>
      </c>
      <c r="K1442" s="14" t="str">
        <f aca="false">IF($J1442="","",IF($J1442&lt;=14,"Ha","Yo'q"))</f>
        <v/>
      </c>
      <c r="L1442" s="13"/>
      <c r="M1442" s="13"/>
      <c r="N1442" s="14" t="str">
        <f aca="false">IF($B1442="","",IF(AND(OR($L1442="",$L1442&lt;=Boshqaruv!$C$12),OR($M1442="",$M1442&gt;Boshqaruv!$C$12)),"Ha",""))</f>
        <v/>
      </c>
      <c r="O1442" s="25"/>
      <c r="P1442" s="25"/>
      <c r="Q1442" s="12"/>
      <c r="R1442" s="13"/>
      <c r="S1442" s="13"/>
      <c r="T1442" s="14" t="str">
        <f aca="false">IF($B1442="","",IF(AND($P1442="Ha",$N1442="Ha",OR($R1442="",$R1442&lt;=Boshqaruv!$C$12),OR($S1442="",$S1442&gt;Boshqaruv!$C$12)),"Ha",""))</f>
        <v/>
      </c>
      <c r="U1442" s="13"/>
      <c r="V1442" s="12"/>
      <c r="W1442" s="14" t="str">
        <f aca="false">IF(OR($B1442="",$C1442=""),"",IF(COUNTIFS($B$5:$B$1804,$B1442,$C$5:$C$1804,$C1442)&gt;1,"Takror",""))</f>
        <v/>
      </c>
    </row>
    <row r="1443" customFormat="false" ht="15" hidden="false" customHeight="false" outlineLevel="0" collapsed="false">
      <c r="A1443" s="8" t="n">
        <v>1439</v>
      </c>
      <c r="B1443" s="12"/>
      <c r="C1443" s="13"/>
      <c r="D1443" s="24"/>
      <c r="E1443" s="25"/>
      <c r="F1443" s="12"/>
      <c r="G1443" s="12"/>
      <c r="H1443" s="25"/>
      <c r="I1443" s="26" t="str">
        <f aca="false">IF(OR($B1443="",$C1443=""),"",$B1443&amp;" ("&amp;DAY($C1443)&amp;"."&amp;MONTH($C1443)&amp;"."&amp;YEAR($C1443)&amp;")")</f>
        <v/>
      </c>
      <c r="J1443" s="14" t="str">
        <f aca="false">IF($C1443="","",INT((Boshqaruv!$C$12-$C1443)/365.25))</f>
        <v/>
      </c>
      <c r="K1443" s="14" t="str">
        <f aca="false">IF($J1443="","",IF($J1443&lt;=14,"Ha","Yo'q"))</f>
        <v/>
      </c>
      <c r="L1443" s="13"/>
      <c r="M1443" s="13"/>
      <c r="N1443" s="14" t="str">
        <f aca="false">IF($B1443="","",IF(AND(OR($L1443="",$L1443&lt;=Boshqaruv!$C$12),OR($M1443="",$M1443&gt;Boshqaruv!$C$12)),"Ha",""))</f>
        <v/>
      </c>
      <c r="O1443" s="25"/>
      <c r="P1443" s="25"/>
      <c r="Q1443" s="12"/>
      <c r="R1443" s="13"/>
      <c r="S1443" s="13"/>
      <c r="T1443" s="14" t="str">
        <f aca="false">IF($B1443="","",IF(AND($P1443="Ha",$N1443="Ha",OR($R1443="",$R1443&lt;=Boshqaruv!$C$12),OR($S1443="",$S1443&gt;Boshqaruv!$C$12)),"Ha",""))</f>
        <v/>
      </c>
      <c r="U1443" s="13"/>
      <c r="V1443" s="12"/>
      <c r="W1443" s="14" t="str">
        <f aca="false">IF(OR($B1443="",$C1443=""),"",IF(COUNTIFS($B$5:$B$1804,$B1443,$C$5:$C$1804,$C1443)&gt;1,"Takror",""))</f>
        <v/>
      </c>
    </row>
    <row r="1444" customFormat="false" ht="15" hidden="false" customHeight="false" outlineLevel="0" collapsed="false">
      <c r="A1444" s="8" t="n">
        <v>1440</v>
      </c>
      <c r="B1444" s="12"/>
      <c r="C1444" s="13"/>
      <c r="D1444" s="24"/>
      <c r="E1444" s="25"/>
      <c r="F1444" s="12"/>
      <c r="G1444" s="12"/>
      <c r="H1444" s="25"/>
      <c r="I1444" s="26" t="str">
        <f aca="false">IF(OR($B1444="",$C1444=""),"",$B1444&amp;" ("&amp;DAY($C1444)&amp;"."&amp;MONTH($C1444)&amp;"."&amp;YEAR($C1444)&amp;")")</f>
        <v/>
      </c>
      <c r="J1444" s="14" t="str">
        <f aca="false">IF($C1444="","",INT((Boshqaruv!$C$12-$C1444)/365.25))</f>
        <v/>
      </c>
      <c r="K1444" s="14" t="str">
        <f aca="false">IF($J1444="","",IF($J1444&lt;=14,"Ha","Yo'q"))</f>
        <v/>
      </c>
      <c r="L1444" s="13"/>
      <c r="M1444" s="13"/>
      <c r="N1444" s="14" t="str">
        <f aca="false">IF($B1444="","",IF(AND(OR($L1444="",$L1444&lt;=Boshqaruv!$C$12),OR($M1444="",$M1444&gt;Boshqaruv!$C$12)),"Ha",""))</f>
        <v/>
      </c>
      <c r="O1444" s="25"/>
      <c r="P1444" s="25"/>
      <c r="Q1444" s="12"/>
      <c r="R1444" s="13"/>
      <c r="S1444" s="13"/>
      <c r="T1444" s="14" t="str">
        <f aca="false">IF($B1444="","",IF(AND($P1444="Ha",$N1444="Ha",OR($R1444="",$R1444&lt;=Boshqaruv!$C$12),OR($S1444="",$S1444&gt;Boshqaruv!$C$12)),"Ha",""))</f>
        <v/>
      </c>
      <c r="U1444" s="13"/>
      <c r="V1444" s="12"/>
      <c r="W1444" s="14" t="str">
        <f aca="false">IF(OR($B1444="",$C1444=""),"",IF(COUNTIFS($B$5:$B$1804,$B1444,$C$5:$C$1804,$C1444)&gt;1,"Takror",""))</f>
        <v/>
      </c>
    </row>
    <row r="1445" customFormat="false" ht="15" hidden="false" customHeight="false" outlineLevel="0" collapsed="false">
      <c r="A1445" s="8" t="n">
        <v>1441</v>
      </c>
      <c r="B1445" s="12"/>
      <c r="C1445" s="13"/>
      <c r="D1445" s="24"/>
      <c r="E1445" s="25"/>
      <c r="F1445" s="12"/>
      <c r="G1445" s="12"/>
      <c r="H1445" s="25"/>
      <c r="I1445" s="26" t="str">
        <f aca="false">IF(OR($B1445="",$C1445=""),"",$B1445&amp;" ("&amp;DAY($C1445)&amp;"."&amp;MONTH($C1445)&amp;"."&amp;YEAR($C1445)&amp;")")</f>
        <v/>
      </c>
      <c r="J1445" s="14" t="str">
        <f aca="false">IF($C1445="","",INT((Boshqaruv!$C$12-$C1445)/365.25))</f>
        <v/>
      </c>
      <c r="K1445" s="14" t="str">
        <f aca="false">IF($J1445="","",IF($J1445&lt;=14,"Ha","Yo'q"))</f>
        <v/>
      </c>
      <c r="L1445" s="13"/>
      <c r="M1445" s="13"/>
      <c r="N1445" s="14" t="str">
        <f aca="false">IF($B1445="","",IF(AND(OR($L1445="",$L1445&lt;=Boshqaruv!$C$12),OR($M1445="",$M1445&gt;Boshqaruv!$C$12)),"Ha",""))</f>
        <v/>
      </c>
      <c r="O1445" s="25"/>
      <c r="P1445" s="25"/>
      <c r="Q1445" s="12"/>
      <c r="R1445" s="13"/>
      <c r="S1445" s="13"/>
      <c r="T1445" s="14" t="str">
        <f aca="false">IF($B1445="","",IF(AND($P1445="Ha",$N1445="Ha",OR($R1445="",$R1445&lt;=Boshqaruv!$C$12),OR($S1445="",$S1445&gt;Boshqaruv!$C$12)),"Ha",""))</f>
        <v/>
      </c>
      <c r="U1445" s="13"/>
      <c r="V1445" s="12"/>
      <c r="W1445" s="14" t="str">
        <f aca="false">IF(OR($B1445="",$C1445=""),"",IF(COUNTIFS($B$5:$B$1804,$B1445,$C$5:$C$1804,$C1445)&gt;1,"Takror",""))</f>
        <v/>
      </c>
    </row>
    <row r="1446" customFormat="false" ht="15" hidden="false" customHeight="false" outlineLevel="0" collapsed="false">
      <c r="A1446" s="8" t="n">
        <v>1442</v>
      </c>
      <c r="B1446" s="12"/>
      <c r="C1446" s="13"/>
      <c r="D1446" s="24"/>
      <c r="E1446" s="25"/>
      <c r="F1446" s="12"/>
      <c r="G1446" s="12"/>
      <c r="H1446" s="25"/>
      <c r="I1446" s="26" t="str">
        <f aca="false">IF(OR($B1446="",$C1446=""),"",$B1446&amp;" ("&amp;DAY($C1446)&amp;"."&amp;MONTH($C1446)&amp;"."&amp;YEAR($C1446)&amp;")")</f>
        <v/>
      </c>
      <c r="J1446" s="14" t="str">
        <f aca="false">IF($C1446="","",INT((Boshqaruv!$C$12-$C1446)/365.25))</f>
        <v/>
      </c>
      <c r="K1446" s="14" t="str">
        <f aca="false">IF($J1446="","",IF($J1446&lt;=14,"Ha","Yo'q"))</f>
        <v/>
      </c>
      <c r="L1446" s="13"/>
      <c r="M1446" s="13"/>
      <c r="N1446" s="14" t="str">
        <f aca="false">IF($B1446="","",IF(AND(OR($L1446="",$L1446&lt;=Boshqaruv!$C$12),OR($M1446="",$M1446&gt;Boshqaruv!$C$12)),"Ha",""))</f>
        <v/>
      </c>
      <c r="O1446" s="25"/>
      <c r="P1446" s="25"/>
      <c r="Q1446" s="12"/>
      <c r="R1446" s="13"/>
      <c r="S1446" s="13"/>
      <c r="T1446" s="14" t="str">
        <f aca="false">IF($B1446="","",IF(AND($P1446="Ha",$N1446="Ha",OR($R1446="",$R1446&lt;=Boshqaruv!$C$12),OR($S1446="",$S1446&gt;Boshqaruv!$C$12)),"Ha",""))</f>
        <v/>
      </c>
      <c r="U1446" s="13"/>
      <c r="V1446" s="12"/>
      <c r="W1446" s="14" t="str">
        <f aca="false">IF(OR($B1446="",$C1446=""),"",IF(COUNTIFS($B$5:$B$1804,$B1446,$C$5:$C$1804,$C1446)&gt;1,"Takror",""))</f>
        <v/>
      </c>
    </row>
    <row r="1447" customFormat="false" ht="15" hidden="false" customHeight="false" outlineLevel="0" collapsed="false">
      <c r="A1447" s="8" t="n">
        <v>1443</v>
      </c>
      <c r="B1447" s="12"/>
      <c r="C1447" s="13"/>
      <c r="D1447" s="24"/>
      <c r="E1447" s="25"/>
      <c r="F1447" s="12"/>
      <c r="G1447" s="12"/>
      <c r="H1447" s="25"/>
      <c r="I1447" s="26" t="str">
        <f aca="false">IF(OR($B1447="",$C1447=""),"",$B1447&amp;" ("&amp;DAY($C1447)&amp;"."&amp;MONTH($C1447)&amp;"."&amp;YEAR($C1447)&amp;")")</f>
        <v/>
      </c>
      <c r="J1447" s="14" t="str">
        <f aca="false">IF($C1447="","",INT((Boshqaruv!$C$12-$C1447)/365.25))</f>
        <v/>
      </c>
      <c r="K1447" s="14" t="str">
        <f aca="false">IF($J1447="","",IF($J1447&lt;=14,"Ha","Yo'q"))</f>
        <v/>
      </c>
      <c r="L1447" s="13"/>
      <c r="M1447" s="13"/>
      <c r="N1447" s="14" t="str">
        <f aca="false">IF($B1447="","",IF(AND(OR($L1447="",$L1447&lt;=Boshqaruv!$C$12),OR($M1447="",$M1447&gt;Boshqaruv!$C$12)),"Ha",""))</f>
        <v/>
      </c>
      <c r="O1447" s="25"/>
      <c r="P1447" s="25"/>
      <c r="Q1447" s="12"/>
      <c r="R1447" s="13"/>
      <c r="S1447" s="13"/>
      <c r="T1447" s="14" t="str">
        <f aca="false">IF($B1447="","",IF(AND($P1447="Ha",$N1447="Ha",OR($R1447="",$R1447&lt;=Boshqaruv!$C$12),OR($S1447="",$S1447&gt;Boshqaruv!$C$12)),"Ha",""))</f>
        <v/>
      </c>
      <c r="U1447" s="13"/>
      <c r="V1447" s="12"/>
      <c r="W1447" s="14" t="str">
        <f aca="false">IF(OR($B1447="",$C1447=""),"",IF(COUNTIFS($B$5:$B$1804,$B1447,$C$5:$C$1804,$C1447)&gt;1,"Takror",""))</f>
        <v/>
      </c>
    </row>
    <row r="1448" customFormat="false" ht="15" hidden="false" customHeight="false" outlineLevel="0" collapsed="false">
      <c r="A1448" s="8" t="n">
        <v>1444</v>
      </c>
      <c r="B1448" s="12"/>
      <c r="C1448" s="13"/>
      <c r="D1448" s="24"/>
      <c r="E1448" s="25"/>
      <c r="F1448" s="12"/>
      <c r="G1448" s="12"/>
      <c r="H1448" s="25"/>
      <c r="I1448" s="26" t="str">
        <f aca="false">IF(OR($B1448="",$C1448=""),"",$B1448&amp;" ("&amp;DAY($C1448)&amp;"."&amp;MONTH($C1448)&amp;"."&amp;YEAR($C1448)&amp;")")</f>
        <v/>
      </c>
      <c r="J1448" s="14" t="str">
        <f aca="false">IF($C1448="","",INT((Boshqaruv!$C$12-$C1448)/365.25))</f>
        <v/>
      </c>
      <c r="K1448" s="14" t="str">
        <f aca="false">IF($J1448="","",IF($J1448&lt;=14,"Ha","Yo'q"))</f>
        <v/>
      </c>
      <c r="L1448" s="13"/>
      <c r="M1448" s="13"/>
      <c r="N1448" s="14" t="str">
        <f aca="false">IF($B1448="","",IF(AND(OR($L1448="",$L1448&lt;=Boshqaruv!$C$12),OR($M1448="",$M1448&gt;Boshqaruv!$C$12)),"Ha",""))</f>
        <v/>
      </c>
      <c r="O1448" s="25"/>
      <c r="P1448" s="25"/>
      <c r="Q1448" s="12"/>
      <c r="R1448" s="13"/>
      <c r="S1448" s="13"/>
      <c r="T1448" s="14" t="str">
        <f aca="false">IF($B1448="","",IF(AND($P1448="Ha",$N1448="Ha",OR($R1448="",$R1448&lt;=Boshqaruv!$C$12),OR($S1448="",$S1448&gt;Boshqaruv!$C$12)),"Ha",""))</f>
        <v/>
      </c>
      <c r="U1448" s="13"/>
      <c r="V1448" s="12"/>
      <c r="W1448" s="14" t="str">
        <f aca="false">IF(OR($B1448="",$C1448=""),"",IF(COUNTIFS($B$5:$B$1804,$B1448,$C$5:$C$1804,$C1448)&gt;1,"Takror",""))</f>
        <v/>
      </c>
    </row>
    <row r="1449" customFormat="false" ht="15" hidden="false" customHeight="false" outlineLevel="0" collapsed="false">
      <c r="A1449" s="8" t="n">
        <v>1445</v>
      </c>
      <c r="B1449" s="12"/>
      <c r="C1449" s="13"/>
      <c r="D1449" s="24"/>
      <c r="E1449" s="25"/>
      <c r="F1449" s="12"/>
      <c r="G1449" s="12"/>
      <c r="H1449" s="25"/>
      <c r="I1449" s="26" t="str">
        <f aca="false">IF(OR($B1449="",$C1449=""),"",$B1449&amp;" ("&amp;DAY($C1449)&amp;"."&amp;MONTH($C1449)&amp;"."&amp;YEAR($C1449)&amp;")")</f>
        <v/>
      </c>
      <c r="J1449" s="14" t="str">
        <f aca="false">IF($C1449="","",INT((Boshqaruv!$C$12-$C1449)/365.25))</f>
        <v/>
      </c>
      <c r="K1449" s="14" t="str">
        <f aca="false">IF($J1449="","",IF($J1449&lt;=14,"Ha","Yo'q"))</f>
        <v/>
      </c>
      <c r="L1449" s="13"/>
      <c r="M1449" s="13"/>
      <c r="N1449" s="14" t="str">
        <f aca="false">IF($B1449="","",IF(AND(OR($L1449="",$L1449&lt;=Boshqaruv!$C$12),OR($M1449="",$M1449&gt;Boshqaruv!$C$12)),"Ha",""))</f>
        <v/>
      </c>
      <c r="O1449" s="25"/>
      <c r="P1449" s="25"/>
      <c r="Q1449" s="12"/>
      <c r="R1449" s="13"/>
      <c r="S1449" s="13"/>
      <c r="T1449" s="14" t="str">
        <f aca="false">IF($B1449="","",IF(AND($P1449="Ha",$N1449="Ha",OR($R1449="",$R1449&lt;=Boshqaruv!$C$12),OR($S1449="",$S1449&gt;Boshqaruv!$C$12)),"Ha",""))</f>
        <v/>
      </c>
      <c r="U1449" s="13"/>
      <c r="V1449" s="12"/>
      <c r="W1449" s="14" t="str">
        <f aca="false">IF(OR($B1449="",$C1449=""),"",IF(COUNTIFS($B$5:$B$1804,$B1449,$C$5:$C$1804,$C1449)&gt;1,"Takror",""))</f>
        <v/>
      </c>
    </row>
    <row r="1450" customFormat="false" ht="15" hidden="false" customHeight="false" outlineLevel="0" collapsed="false">
      <c r="A1450" s="8" t="n">
        <v>1446</v>
      </c>
      <c r="B1450" s="12"/>
      <c r="C1450" s="13"/>
      <c r="D1450" s="24"/>
      <c r="E1450" s="25"/>
      <c r="F1450" s="12"/>
      <c r="G1450" s="12"/>
      <c r="H1450" s="25"/>
      <c r="I1450" s="26" t="str">
        <f aca="false">IF(OR($B1450="",$C1450=""),"",$B1450&amp;" ("&amp;DAY($C1450)&amp;"."&amp;MONTH($C1450)&amp;"."&amp;YEAR($C1450)&amp;")")</f>
        <v/>
      </c>
      <c r="J1450" s="14" t="str">
        <f aca="false">IF($C1450="","",INT((Boshqaruv!$C$12-$C1450)/365.25))</f>
        <v/>
      </c>
      <c r="K1450" s="14" t="str">
        <f aca="false">IF($J1450="","",IF($J1450&lt;=14,"Ha","Yo'q"))</f>
        <v/>
      </c>
      <c r="L1450" s="13"/>
      <c r="M1450" s="13"/>
      <c r="N1450" s="14" t="str">
        <f aca="false">IF($B1450="","",IF(AND(OR($L1450="",$L1450&lt;=Boshqaruv!$C$12),OR($M1450="",$M1450&gt;Boshqaruv!$C$12)),"Ha",""))</f>
        <v/>
      </c>
      <c r="O1450" s="25"/>
      <c r="P1450" s="25"/>
      <c r="Q1450" s="12"/>
      <c r="R1450" s="13"/>
      <c r="S1450" s="13"/>
      <c r="T1450" s="14" t="str">
        <f aca="false">IF($B1450="","",IF(AND($P1450="Ha",$N1450="Ha",OR($R1450="",$R1450&lt;=Boshqaruv!$C$12),OR($S1450="",$S1450&gt;Boshqaruv!$C$12)),"Ha",""))</f>
        <v/>
      </c>
      <c r="U1450" s="13"/>
      <c r="V1450" s="12"/>
      <c r="W1450" s="14" t="str">
        <f aca="false">IF(OR($B1450="",$C1450=""),"",IF(COUNTIFS($B$5:$B$1804,$B1450,$C$5:$C$1804,$C1450)&gt;1,"Takror",""))</f>
        <v/>
      </c>
    </row>
    <row r="1451" customFormat="false" ht="15" hidden="false" customHeight="false" outlineLevel="0" collapsed="false">
      <c r="A1451" s="8" t="n">
        <v>1447</v>
      </c>
      <c r="B1451" s="12"/>
      <c r="C1451" s="13"/>
      <c r="D1451" s="24"/>
      <c r="E1451" s="25"/>
      <c r="F1451" s="12"/>
      <c r="G1451" s="12"/>
      <c r="H1451" s="25"/>
      <c r="I1451" s="26" t="str">
        <f aca="false">IF(OR($B1451="",$C1451=""),"",$B1451&amp;" ("&amp;DAY($C1451)&amp;"."&amp;MONTH($C1451)&amp;"."&amp;YEAR($C1451)&amp;")")</f>
        <v/>
      </c>
      <c r="J1451" s="14" t="str">
        <f aca="false">IF($C1451="","",INT((Boshqaruv!$C$12-$C1451)/365.25))</f>
        <v/>
      </c>
      <c r="K1451" s="14" t="str">
        <f aca="false">IF($J1451="","",IF($J1451&lt;=14,"Ha","Yo'q"))</f>
        <v/>
      </c>
      <c r="L1451" s="13"/>
      <c r="M1451" s="13"/>
      <c r="N1451" s="14" t="str">
        <f aca="false">IF($B1451="","",IF(AND(OR($L1451="",$L1451&lt;=Boshqaruv!$C$12),OR($M1451="",$M1451&gt;Boshqaruv!$C$12)),"Ha",""))</f>
        <v/>
      </c>
      <c r="O1451" s="25"/>
      <c r="P1451" s="25"/>
      <c r="Q1451" s="12"/>
      <c r="R1451" s="13"/>
      <c r="S1451" s="13"/>
      <c r="T1451" s="14" t="str">
        <f aca="false">IF($B1451="","",IF(AND($P1451="Ha",$N1451="Ha",OR($R1451="",$R1451&lt;=Boshqaruv!$C$12),OR($S1451="",$S1451&gt;Boshqaruv!$C$12)),"Ha",""))</f>
        <v/>
      </c>
      <c r="U1451" s="13"/>
      <c r="V1451" s="12"/>
      <c r="W1451" s="14" t="str">
        <f aca="false">IF(OR($B1451="",$C1451=""),"",IF(COUNTIFS($B$5:$B$1804,$B1451,$C$5:$C$1804,$C1451)&gt;1,"Takror",""))</f>
        <v/>
      </c>
    </row>
    <row r="1452" customFormat="false" ht="15" hidden="false" customHeight="false" outlineLevel="0" collapsed="false">
      <c r="A1452" s="8" t="n">
        <v>1448</v>
      </c>
      <c r="B1452" s="12"/>
      <c r="C1452" s="13"/>
      <c r="D1452" s="24"/>
      <c r="E1452" s="25"/>
      <c r="F1452" s="12"/>
      <c r="G1452" s="12"/>
      <c r="H1452" s="25"/>
      <c r="I1452" s="26" t="str">
        <f aca="false">IF(OR($B1452="",$C1452=""),"",$B1452&amp;" ("&amp;DAY($C1452)&amp;"."&amp;MONTH($C1452)&amp;"."&amp;YEAR($C1452)&amp;")")</f>
        <v/>
      </c>
      <c r="J1452" s="14" t="str">
        <f aca="false">IF($C1452="","",INT((Boshqaruv!$C$12-$C1452)/365.25))</f>
        <v/>
      </c>
      <c r="K1452" s="14" t="str">
        <f aca="false">IF($J1452="","",IF($J1452&lt;=14,"Ha","Yo'q"))</f>
        <v/>
      </c>
      <c r="L1452" s="13"/>
      <c r="M1452" s="13"/>
      <c r="N1452" s="14" t="str">
        <f aca="false">IF($B1452="","",IF(AND(OR($L1452="",$L1452&lt;=Boshqaruv!$C$12),OR($M1452="",$M1452&gt;Boshqaruv!$C$12)),"Ha",""))</f>
        <v/>
      </c>
      <c r="O1452" s="25"/>
      <c r="P1452" s="25"/>
      <c r="Q1452" s="12"/>
      <c r="R1452" s="13"/>
      <c r="S1452" s="13"/>
      <c r="T1452" s="14" t="str">
        <f aca="false">IF($B1452="","",IF(AND($P1452="Ha",$N1452="Ha",OR($R1452="",$R1452&lt;=Boshqaruv!$C$12),OR($S1452="",$S1452&gt;Boshqaruv!$C$12)),"Ha",""))</f>
        <v/>
      </c>
      <c r="U1452" s="13"/>
      <c r="V1452" s="12"/>
      <c r="W1452" s="14" t="str">
        <f aca="false">IF(OR($B1452="",$C1452=""),"",IF(COUNTIFS($B$5:$B$1804,$B1452,$C$5:$C$1804,$C1452)&gt;1,"Takror",""))</f>
        <v/>
      </c>
    </row>
    <row r="1453" customFormat="false" ht="15" hidden="false" customHeight="false" outlineLevel="0" collapsed="false">
      <c r="A1453" s="8" t="n">
        <v>1449</v>
      </c>
      <c r="B1453" s="12"/>
      <c r="C1453" s="13"/>
      <c r="D1453" s="24"/>
      <c r="E1453" s="25"/>
      <c r="F1453" s="12"/>
      <c r="G1453" s="12"/>
      <c r="H1453" s="25"/>
      <c r="I1453" s="26" t="str">
        <f aca="false">IF(OR($B1453="",$C1453=""),"",$B1453&amp;" ("&amp;DAY($C1453)&amp;"."&amp;MONTH($C1453)&amp;"."&amp;YEAR($C1453)&amp;")")</f>
        <v/>
      </c>
      <c r="J1453" s="14" t="str">
        <f aca="false">IF($C1453="","",INT((Boshqaruv!$C$12-$C1453)/365.25))</f>
        <v/>
      </c>
      <c r="K1453" s="14" t="str">
        <f aca="false">IF($J1453="","",IF($J1453&lt;=14,"Ha","Yo'q"))</f>
        <v/>
      </c>
      <c r="L1453" s="13"/>
      <c r="M1453" s="13"/>
      <c r="N1453" s="14" t="str">
        <f aca="false">IF($B1453="","",IF(AND(OR($L1453="",$L1453&lt;=Boshqaruv!$C$12),OR($M1453="",$M1453&gt;Boshqaruv!$C$12)),"Ha",""))</f>
        <v/>
      </c>
      <c r="O1453" s="25"/>
      <c r="P1453" s="25"/>
      <c r="Q1453" s="12"/>
      <c r="R1453" s="13"/>
      <c r="S1453" s="13"/>
      <c r="T1453" s="14" t="str">
        <f aca="false">IF($B1453="","",IF(AND($P1453="Ha",$N1453="Ha",OR($R1453="",$R1453&lt;=Boshqaruv!$C$12),OR($S1453="",$S1453&gt;Boshqaruv!$C$12)),"Ha",""))</f>
        <v/>
      </c>
      <c r="U1453" s="13"/>
      <c r="V1453" s="12"/>
      <c r="W1453" s="14" t="str">
        <f aca="false">IF(OR($B1453="",$C1453=""),"",IF(COUNTIFS($B$5:$B$1804,$B1453,$C$5:$C$1804,$C1453)&gt;1,"Takror",""))</f>
        <v/>
      </c>
    </row>
    <row r="1454" customFormat="false" ht="15" hidden="false" customHeight="false" outlineLevel="0" collapsed="false">
      <c r="A1454" s="8" t="n">
        <v>1450</v>
      </c>
      <c r="B1454" s="12"/>
      <c r="C1454" s="13"/>
      <c r="D1454" s="24"/>
      <c r="E1454" s="25"/>
      <c r="F1454" s="12"/>
      <c r="G1454" s="12"/>
      <c r="H1454" s="25"/>
      <c r="I1454" s="26" t="str">
        <f aca="false">IF(OR($B1454="",$C1454=""),"",$B1454&amp;" ("&amp;DAY($C1454)&amp;"."&amp;MONTH($C1454)&amp;"."&amp;YEAR($C1454)&amp;")")</f>
        <v/>
      </c>
      <c r="J1454" s="14" t="str">
        <f aca="false">IF($C1454="","",INT((Boshqaruv!$C$12-$C1454)/365.25))</f>
        <v/>
      </c>
      <c r="K1454" s="14" t="str">
        <f aca="false">IF($J1454="","",IF($J1454&lt;=14,"Ha","Yo'q"))</f>
        <v/>
      </c>
      <c r="L1454" s="13"/>
      <c r="M1454" s="13"/>
      <c r="N1454" s="14" t="str">
        <f aca="false">IF($B1454="","",IF(AND(OR($L1454="",$L1454&lt;=Boshqaruv!$C$12),OR($M1454="",$M1454&gt;Boshqaruv!$C$12)),"Ha",""))</f>
        <v/>
      </c>
      <c r="O1454" s="25"/>
      <c r="P1454" s="25"/>
      <c r="Q1454" s="12"/>
      <c r="R1454" s="13"/>
      <c r="S1454" s="13"/>
      <c r="T1454" s="14" t="str">
        <f aca="false">IF($B1454="","",IF(AND($P1454="Ha",$N1454="Ha",OR($R1454="",$R1454&lt;=Boshqaruv!$C$12),OR($S1454="",$S1454&gt;Boshqaruv!$C$12)),"Ha",""))</f>
        <v/>
      </c>
      <c r="U1454" s="13"/>
      <c r="V1454" s="12"/>
      <c r="W1454" s="14" t="str">
        <f aca="false">IF(OR($B1454="",$C1454=""),"",IF(COUNTIFS($B$5:$B$1804,$B1454,$C$5:$C$1804,$C1454)&gt;1,"Takror",""))</f>
        <v/>
      </c>
    </row>
    <row r="1455" customFormat="false" ht="15" hidden="false" customHeight="false" outlineLevel="0" collapsed="false">
      <c r="A1455" s="8" t="n">
        <v>1451</v>
      </c>
      <c r="B1455" s="12"/>
      <c r="C1455" s="13"/>
      <c r="D1455" s="24"/>
      <c r="E1455" s="25"/>
      <c r="F1455" s="12"/>
      <c r="G1455" s="12"/>
      <c r="H1455" s="25"/>
      <c r="I1455" s="26" t="str">
        <f aca="false">IF(OR($B1455="",$C1455=""),"",$B1455&amp;" ("&amp;DAY($C1455)&amp;"."&amp;MONTH($C1455)&amp;"."&amp;YEAR($C1455)&amp;")")</f>
        <v/>
      </c>
      <c r="J1455" s="14" t="str">
        <f aca="false">IF($C1455="","",INT((Boshqaruv!$C$12-$C1455)/365.25))</f>
        <v/>
      </c>
      <c r="K1455" s="14" t="str">
        <f aca="false">IF($J1455="","",IF($J1455&lt;=14,"Ha","Yo'q"))</f>
        <v/>
      </c>
      <c r="L1455" s="13"/>
      <c r="M1455" s="13"/>
      <c r="N1455" s="14" t="str">
        <f aca="false">IF($B1455="","",IF(AND(OR($L1455="",$L1455&lt;=Boshqaruv!$C$12),OR($M1455="",$M1455&gt;Boshqaruv!$C$12)),"Ha",""))</f>
        <v/>
      </c>
      <c r="O1455" s="25"/>
      <c r="P1455" s="25"/>
      <c r="Q1455" s="12"/>
      <c r="R1455" s="13"/>
      <c r="S1455" s="13"/>
      <c r="T1455" s="14" t="str">
        <f aca="false">IF($B1455="","",IF(AND($P1455="Ha",$N1455="Ha",OR($R1455="",$R1455&lt;=Boshqaruv!$C$12),OR($S1455="",$S1455&gt;Boshqaruv!$C$12)),"Ha",""))</f>
        <v/>
      </c>
      <c r="U1455" s="13"/>
      <c r="V1455" s="12"/>
      <c r="W1455" s="14" t="str">
        <f aca="false">IF(OR($B1455="",$C1455=""),"",IF(COUNTIFS($B$5:$B$1804,$B1455,$C$5:$C$1804,$C1455)&gt;1,"Takror",""))</f>
        <v/>
      </c>
    </row>
    <row r="1456" customFormat="false" ht="15" hidden="false" customHeight="false" outlineLevel="0" collapsed="false">
      <c r="A1456" s="8" t="n">
        <v>1452</v>
      </c>
      <c r="B1456" s="12"/>
      <c r="C1456" s="13"/>
      <c r="D1456" s="24"/>
      <c r="E1456" s="25"/>
      <c r="F1456" s="12"/>
      <c r="G1456" s="12"/>
      <c r="H1456" s="25"/>
      <c r="I1456" s="26" t="str">
        <f aca="false">IF(OR($B1456="",$C1456=""),"",$B1456&amp;" ("&amp;DAY($C1456)&amp;"."&amp;MONTH($C1456)&amp;"."&amp;YEAR($C1456)&amp;")")</f>
        <v/>
      </c>
      <c r="J1456" s="14" t="str">
        <f aca="false">IF($C1456="","",INT((Boshqaruv!$C$12-$C1456)/365.25))</f>
        <v/>
      </c>
      <c r="K1456" s="14" t="str">
        <f aca="false">IF($J1456="","",IF($J1456&lt;=14,"Ha","Yo'q"))</f>
        <v/>
      </c>
      <c r="L1456" s="13"/>
      <c r="M1456" s="13"/>
      <c r="N1456" s="14" t="str">
        <f aca="false">IF($B1456="","",IF(AND(OR($L1456="",$L1456&lt;=Boshqaruv!$C$12),OR($M1456="",$M1456&gt;Boshqaruv!$C$12)),"Ha",""))</f>
        <v/>
      </c>
      <c r="O1456" s="25"/>
      <c r="P1456" s="25"/>
      <c r="Q1456" s="12"/>
      <c r="R1456" s="13"/>
      <c r="S1456" s="13"/>
      <c r="T1456" s="14" t="str">
        <f aca="false">IF($B1456="","",IF(AND($P1456="Ha",$N1456="Ha",OR($R1456="",$R1456&lt;=Boshqaruv!$C$12),OR($S1456="",$S1456&gt;Boshqaruv!$C$12)),"Ha",""))</f>
        <v/>
      </c>
      <c r="U1456" s="13"/>
      <c r="V1456" s="12"/>
      <c r="W1456" s="14" t="str">
        <f aca="false">IF(OR($B1456="",$C1456=""),"",IF(COUNTIFS($B$5:$B$1804,$B1456,$C$5:$C$1804,$C1456)&gt;1,"Takror",""))</f>
        <v/>
      </c>
    </row>
    <row r="1457" customFormat="false" ht="15" hidden="false" customHeight="false" outlineLevel="0" collapsed="false">
      <c r="A1457" s="8" t="n">
        <v>1453</v>
      </c>
      <c r="B1457" s="12"/>
      <c r="C1457" s="13"/>
      <c r="D1457" s="24"/>
      <c r="E1457" s="25"/>
      <c r="F1457" s="12"/>
      <c r="G1457" s="12"/>
      <c r="H1457" s="25"/>
      <c r="I1457" s="26" t="str">
        <f aca="false">IF(OR($B1457="",$C1457=""),"",$B1457&amp;" ("&amp;DAY($C1457)&amp;"."&amp;MONTH($C1457)&amp;"."&amp;YEAR($C1457)&amp;")")</f>
        <v/>
      </c>
      <c r="J1457" s="14" t="str">
        <f aca="false">IF($C1457="","",INT((Boshqaruv!$C$12-$C1457)/365.25))</f>
        <v/>
      </c>
      <c r="K1457" s="14" t="str">
        <f aca="false">IF($J1457="","",IF($J1457&lt;=14,"Ha","Yo'q"))</f>
        <v/>
      </c>
      <c r="L1457" s="13"/>
      <c r="M1457" s="13"/>
      <c r="N1457" s="14" t="str">
        <f aca="false">IF($B1457="","",IF(AND(OR($L1457="",$L1457&lt;=Boshqaruv!$C$12),OR($M1457="",$M1457&gt;Boshqaruv!$C$12)),"Ha",""))</f>
        <v/>
      </c>
      <c r="O1457" s="25"/>
      <c r="P1457" s="25"/>
      <c r="Q1457" s="12"/>
      <c r="R1457" s="13"/>
      <c r="S1457" s="13"/>
      <c r="T1457" s="14" t="str">
        <f aca="false">IF($B1457="","",IF(AND($P1457="Ha",$N1457="Ha",OR($R1457="",$R1457&lt;=Boshqaruv!$C$12),OR($S1457="",$S1457&gt;Boshqaruv!$C$12)),"Ha",""))</f>
        <v/>
      </c>
      <c r="U1457" s="13"/>
      <c r="V1457" s="12"/>
      <c r="W1457" s="14" t="str">
        <f aca="false">IF(OR($B1457="",$C1457=""),"",IF(COUNTIFS($B$5:$B$1804,$B1457,$C$5:$C$1804,$C1457)&gt;1,"Takror",""))</f>
        <v/>
      </c>
    </row>
    <row r="1458" customFormat="false" ht="15" hidden="false" customHeight="false" outlineLevel="0" collapsed="false">
      <c r="A1458" s="8" t="n">
        <v>1454</v>
      </c>
      <c r="B1458" s="12"/>
      <c r="C1458" s="13"/>
      <c r="D1458" s="24"/>
      <c r="E1458" s="25"/>
      <c r="F1458" s="12"/>
      <c r="G1458" s="12"/>
      <c r="H1458" s="25"/>
      <c r="I1458" s="26" t="str">
        <f aca="false">IF(OR($B1458="",$C1458=""),"",$B1458&amp;" ("&amp;DAY($C1458)&amp;"."&amp;MONTH($C1458)&amp;"."&amp;YEAR($C1458)&amp;")")</f>
        <v/>
      </c>
      <c r="J1458" s="14" t="str">
        <f aca="false">IF($C1458="","",INT((Boshqaruv!$C$12-$C1458)/365.25))</f>
        <v/>
      </c>
      <c r="K1458" s="14" t="str">
        <f aca="false">IF($J1458="","",IF($J1458&lt;=14,"Ha","Yo'q"))</f>
        <v/>
      </c>
      <c r="L1458" s="13"/>
      <c r="M1458" s="13"/>
      <c r="N1458" s="14" t="str">
        <f aca="false">IF($B1458="","",IF(AND(OR($L1458="",$L1458&lt;=Boshqaruv!$C$12),OR($M1458="",$M1458&gt;Boshqaruv!$C$12)),"Ha",""))</f>
        <v/>
      </c>
      <c r="O1458" s="25"/>
      <c r="P1458" s="25"/>
      <c r="Q1458" s="12"/>
      <c r="R1458" s="13"/>
      <c r="S1458" s="13"/>
      <c r="T1458" s="14" t="str">
        <f aca="false">IF($B1458="","",IF(AND($P1458="Ha",$N1458="Ha",OR($R1458="",$R1458&lt;=Boshqaruv!$C$12),OR($S1458="",$S1458&gt;Boshqaruv!$C$12)),"Ha",""))</f>
        <v/>
      </c>
      <c r="U1458" s="13"/>
      <c r="V1458" s="12"/>
      <c r="W1458" s="14" t="str">
        <f aca="false">IF(OR($B1458="",$C1458=""),"",IF(COUNTIFS($B$5:$B$1804,$B1458,$C$5:$C$1804,$C1458)&gt;1,"Takror",""))</f>
        <v/>
      </c>
    </row>
    <row r="1459" customFormat="false" ht="15" hidden="false" customHeight="false" outlineLevel="0" collapsed="false">
      <c r="A1459" s="8" t="n">
        <v>1455</v>
      </c>
      <c r="B1459" s="12"/>
      <c r="C1459" s="13"/>
      <c r="D1459" s="24"/>
      <c r="E1459" s="25"/>
      <c r="F1459" s="12"/>
      <c r="G1459" s="12"/>
      <c r="H1459" s="25"/>
      <c r="I1459" s="26" t="str">
        <f aca="false">IF(OR($B1459="",$C1459=""),"",$B1459&amp;" ("&amp;DAY($C1459)&amp;"."&amp;MONTH($C1459)&amp;"."&amp;YEAR($C1459)&amp;")")</f>
        <v/>
      </c>
      <c r="J1459" s="14" t="str">
        <f aca="false">IF($C1459="","",INT((Boshqaruv!$C$12-$C1459)/365.25))</f>
        <v/>
      </c>
      <c r="K1459" s="14" t="str">
        <f aca="false">IF($J1459="","",IF($J1459&lt;=14,"Ha","Yo'q"))</f>
        <v/>
      </c>
      <c r="L1459" s="13"/>
      <c r="M1459" s="13"/>
      <c r="N1459" s="14" t="str">
        <f aca="false">IF($B1459="","",IF(AND(OR($L1459="",$L1459&lt;=Boshqaruv!$C$12),OR($M1459="",$M1459&gt;Boshqaruv!$C$12)),"Ha",""))</f>
        <v/>
      </c>
      <c r="O1459" s="25"/>
      <c r="P1459" s="25"/>
      <c r="Q1459" s="12"/>
      <c r="R1459" s="13"/>
      <c r="S1459" s="13"/>
      <c r="T1459" s="14" t="str">
        <f aca="false">IF($B1459="","",IF(AND($P1459="Ha",$N1459="Ha",OR($R1459="",$R1459&lt;=Boshqaruv!$C$12),OR($S1459="",$S1459&gt;Boshqaruv!$C$12)),"Ha",""))</f>
        <v/>
      </c>
      <c r="U1459" s="13"/>
      <c r="V1459" s="12"/>
      <c r="W1459" s="14" t="str">
        <f aca="false">IF(OR($B1459="",$C1459=""),"",IF(COUNTIFS($B$5:$B$1804,$B1459,$C$5:$C$1804,$C1459)&gt;1,"Takror",""))</f>
        <v/>
      </c>
    </row>
    <row r="1460" customFormat="false" ht="15" hidden="false" customHeight="false" outlineLevel="0" collapsed="false">
      <c r="A1460" s="8" t="n">
        <v>1456</v>
      </c>
      <c r="B1460" s="12"/>
      <c r="C1460" s="13"/>
      <c r="D1460" s="24"/>
      <c r="E1460" s="25"/>
      <c r="F1460" s="12"/>
      <c r="G1460" s="12"/>
      <c r="H1460" s="25"/>
      <c r="I1460" s="26" t="str">
        <f aca="false">IF(OR($B1460="",$C1460=""),"",$B1460&amp;" ("&amp;DAY($C1460)&amp;"."&amp;MONTH($C1460)&amp;"."&amp;YEAR($C1460)&amp;")")</f>
        <v/>
      </c>
      <c r="J1460" s="14" t="str">
        <f aca="false">IF($C1460="","",INT((Boshqaruv!$C$12-$C1460)/365.25))</f>
        <v/>
      </c>
      <c r="K1460" s="14" t="str">
        <f aca="false">IF($J1460="","",IF($J1460&lt;=14,"Ha","Yo'q"))</f>
        <v/>
      </c>
      <c r="L1460" s="13"/>
      <c r="M1460" s="13"/>
      <c r="N1460" s="14" t="str">
        <f aca="false">IF($B1460="","",IF(AND(OR($L1460="",$L1460&lt;=Boshqaruv!$C$12),OR($M1460="",$M1460&gt;Boshqaruv!$C$12)),"Ha",""))</f>
        <v/>
      </c>
      <c r="O1460" s="25"/>
      <c r="P1460" s="25"/>
      <c r="Q1460" s="12"/>
      <c r="R1460" s="13"/>
      <c r="S1460" s="13"/>
      <c r="T1460" s="14" t="str">
        <f aca="false">IF($B1460="","",IF(AND($P1460="Ha",$N1460="Ha",OR($R1460="",$R1460&lt;=Boshqaruv!$C$12),OR($S1460="",$S1460&gt;Boshqaruv!$C$12)),"Ha",""))</f>
        <v/>
      </c>
      <c r="U1460" s="13"/>
      <c r="V1460" s="12"/>
      <c r="W1460" s="14" t="str">
        <f aca="false">IF(OR($B1460="",$C1460=""),"",IF(COUNTIFS($B$5:$B$1804,$B1460,$C$5:$C$1804,$C1460)&gt;1,"Takror",""))</f>
        <v/>
      </c>
    </row>
    <row r="1461" customFormat="false" ht="15" hidden="false" customHeight="false" outlineLevel="0" collapsed="false">
      <c r="A1461" s="8" t="n">
        <v>1457</v>
      </c>
      <c r="B1461" s="12"/>
      <c r="C1461" s="13"/>
      <c r="D1461" s="24"/>
      <c r="E1461" s="25"/>
      <c r="F1461" s="12"/>
      <c r="G1461" s="12"/>
      <c r="H1461" s="25"/>
      <c r="I1461" s="26" t="str">
        <f aca="false">IF(OR($B1461="",$C1461=""),"",$B1461&amp;" ("&amp;DAY($C1461)&amp;"."&amp;MONTH($C1461)&amp;"."&amp;YEAR($C1461)&amp;")")</f>
        <v/>
      </c>
      <c r="J1461" s="14" t="str">
        <f aca="false">IF($C1461="","",INT((Boshqaruv!$C$12-$C1461)/365.25))</f>
        <v/>
      </c>
      <c r="K1461" s="14" t="str">
        <f aca="false">IF($J1461="","",IF($J1461&lt;=14,"Ha","Yo'q"))</f>
        <v/>
      </c>
      <c r="L1461" s="13"/>
      <c r="M1461" s="13"/>
      <c r="N1461" s="14" t="str">
        <f aca="false">IF($B1461="","",IF(AND(OR($L1461="",$L1461&lt;=Boshqaruv!$C$12),OR($M1461="",$M1461&gt;Boshqaruv!$C$12)),"Ha",""))</f>
        <v/>
      </c>
      <c r="O1461" s="25"/>
      <c r="P1461" s="25"/>
      <c r="Q1461" s="12"/>
      <c r="R1461" s="13"/>
      <c r="S1461" s="13"/>
      <c r="T1461" s="14" t="str">
        <f aca="false">IF($B1461="","",IF(AND($P1461="Ha",$N1461="Ha",OR($R1461="",$R1461&lt;=Boshqaruv!$C$12),OR($S1461="",$S1461&gt;Boshqaruv!$C$12)),"Ha",""))</f>
        <v/>
      </c>
      <c r="U1461" s="13"/>
      <c r="V1461" s="12"/>
      <c r="W1461" s="14" t="str">
        <f aca="false">IF(OR($B1461="",$C1461=""),"",IF(COUNTIFS($B$5:$B$1804,$B1461,$C$5:$C$1804,$C1461)&gt;1,"Takror",""))</f>
        <v/>
      </c>
    </row>
    <row r="1462" customFormat="false" ht="15" hidden="false" customHeight="false" outlineLevel="0" collapsed="false">
      <c r="A1462" s="8" t="n">
        <v>1458</v>
      </c>
      <c r="B1462" s="12"/>
      <c r="C1462" s="13"/>
      <c r="D1462" s="24"/>
      <c r="E1462" s="25"/>
      <c r="F1462" s="12"/>
      <c r="G1462" s="12"/>
      <c r="H1462" s="25"/>
      <c r="I1462" s="26" t="str">
        <f aca="false">IF(OR($B1462="",$C1462=""),"",$B1462&amp;" ("&amp;DAY($C1462)&amp;"."&amp;MONTH($C1462)&amp;"."&amp;YEAR($C1462)&amp;")")</f>
        <v/>
      </c>
      <c r="J1462" s="14" t="str">
        <f aca="false">IF($C1462="","",INT((Boshqaruv!$C$12-$C1462)/365.25))</f>
        <v/>
      </c>
      <c r="K1462" s="14" t="str">
        <f aca="false">IF($J1462="","",IF($J1462&lt;=14,"Ha","Yo'q"))</f>
        <v/>
      </c>
      <c r="L1462" s="13"/>
      <c r="M1462" s="13"/>
      <c r="N1462" s="14" t="str">
        <f aca="false">IF($B1462="","",IF(AND(OR($L1462="",$L1462&lt;=Boshqaruv!$C$12),OR($M1462="",$M1462&gt;Boshqaruv!$C$12)),"Ha",""))</f>
        <v/>
      </c>
      <c r="O1462" s="25"/>
      <c r="P1462" s="25"/>
      <c r="Q1462" s="12"/>
      <c r="R1462" s="13"/>
      <c r="S1462" s="13"/>
      <c r="T1462" s="14" t="str">
        <f aca="false">IF($B1462="","",IF(AND($P1462="Ha",$N1462="Ha",OR($R1462="",$R1462&lt;=Boshqaruv!$C$12),OR($S1462="",$S1462&gt;Boshqaruv!$C$12)),"Ha",""))</f>
        <v/>
      </c>
      <c r="U1462" s="13"/>
      <c r="V1462" s="12"/>
      <c r="W1462" s="14" t="str">
        <f aca="false">IF(OR($B1462="",$C1462=""),"",IF(COUNTIFS($B$5:$B$1804,$B1462,$C$5:$C$1804,$C1462)&gt;1,"Takror",""))</f>
        <v/>
      </c>
    </row>
    <row r="1463" customFormat="false" ht="15" hidden="false" customHeight="false" outlineLevel="0" collapsed="false">
      <c r="A1463" s="8" t="n">
        <v>1459</v>
      </c>
      <c r="B1463" s="12"/>
      <c r="C1463" s="13"/>
      <c r="D1463" s="24"/>
      <c r="E1463" s="25"/>
      <c r="F1463" s="12"/>
      <c r="G1463" s="12"/>
      <c r="H1463" s="25"/>
      <c r="I1463" s="26" t="str">
        <f aca="false">IF(OR($B1463="",$C1463=""),"",$B1463&amp;" ("&amp;DAY($C1463)&amp;"."&amp;MONTH($C1463)&amp;"."&amp;YEAR($C1463)&amp;")")</f>
        <v/>
      </c>
      <c r="J1463" s="14" t="str">
        <f aca="false">IF($C1463="","",INT((Boshqaruv!$C$12-$C1463)/365.25))</f>
        <v/>
      </c>
      <c r="K1463" s="14" t="str">
        <f aca="false">IF($J1463="","",IF($J1463&lt;=14,"Ha","Yo'q"))</f>
        <v/>
      </c>
      <c r="L1463" s="13"/>
      <c r="M1463" s="13"/>
      <c r="N1463" s="14" t="str">
        <f aca="false">IF($B1463="","",IF(AND(OR($L1463="",$L1463&lt;=Boshqaruv!$C$12),OR($M1463="",$M1463&gt;Boshqaruv!$C$12)),"Ha",""))</f>
        <v/>
      </c>
      <c r="O1463" s="25"/>
      <c r="P1463" s="25"/>
      <c r="Q1463" s="12"/>
      <c r="R1463" s="13"/>
      <c r="S1463" s="13"/>
      <c r="T1463" s="14" t="str">
        <f aca="false">IF($B1463="","",IF(AND($P1463="Ha",$N1463="Ha",OR($R1463="",$R1463&lt;=Boshqaruv!$C$12),OR($S1463="",$S1463&gt;Boshqaruv!$C$12)),"Ha",""))</f>
        <v/>
      </c>
      <c r="U1463" s="13"/>
      <c r="V1463" s="12"/>
      <c r="W1463" s="14" t="str">
        <f aca="false">IF(OR($B1463="",$C1463=""),"",IF(COUNTIFS($B$5:$B$1804,$B1463,$C$5:$C$1804,$C1463)&gt;1,"Takror",""))</f>
        <v/>
      </c>
    </row>
    <row r="1464" customFormat="false" ht="15" hidden="false" customHeight="false" outlineLevel="0" collapsed="false">
      <c r="A1464" s="8" t="n">
        <v>1460</v>
      </c>
      <c r="B1464" s="12"/>
      <c r="C1464" s="13"/>
      <c r="D1464" s="24"/>
      <c r="E1464" s="25"/>
      <c r="F1464" s="12"/>
      <c r="G1464" s="12"/>
      <c r="H1464" s="25"/>
      <c r="I1464" s="26" t="str">
        <f aca="false">IF(OR($B1464="",$C1464=""),"",$B1464&amp;" ("&amp;DAY($C1464)&amp;"."&amp;MONTH($C1464)&amp;"."&amp;YEAR($C1464)&amp;")")</f>
        <v/>
      </c>
      <c r="J1464" s="14" t="str">
        <f aca="false">IF($C1464="","",INT((Boshqaruv!$C$12-$C1464)/365.25))</f>
        <v/>
      </c>
      <c r="K1464" s="14" t="str">
        <f aca="false">IF($J1464="","",IF($J1464&lt;=14,"Ha","Yo'q"))</f>
        <v/>
      </c>
      <c r="L1464" s="13"/>
      <c r="M1464" s="13"/>
      <c r="N1464" s="14" t="str">
        <f aca="false">IF($B1464="","",IF(AND(OR($L1464="",$L1464&lt;=Boshqaruv!$C$12),OR($M1464="",$M1464&gt;Boshqaruv!$C$12)),"Ha",""))</f>
        <v/>
      </c>
      <c r="O1464" s="25"/>
      <c r="P1464" s="25"/>
      <c r="Q1464" s="12"/>
      <c r="R1464" s="13"/>
      <c r="S1464" s="13"/>
      <c r="T1464" s="14" t="str">
        <f aca="false">IF($B1464="","",IF(AND($P1464="Ha",$N1464="Ha",OR($R1464="",$R1464&lt;=Boshqaruv!$C$12),OR($S1464="",$S1464&gt;Boshqaruv!$C$12)),"Ha",""))</f>
        <v/>
      </c>
      <c r="U1464" s="13"/>
      <c r="V1464" s="12"/>
      <c r="W1464" s="14" t="str">
        <f aca="false">IF(OR($B1464="",$C1464=""),"",IF(COUNTIFS($B$5:$B$1804,$B1464,$C$5:$C$1804,$C1464)&gt;1,"Takror",""))</f>
        <v/>
      </c>
    </row>
    <row r="1465" customFormat="false" ht="15" hidden="false" customHeight="false" outlineLevel="0" collapsed="false">
      <c r="A1465" s="8" t="n">
        <v>1461</v>
      </c>
      <c r="B1465" s="12"/>
      <c r="C1465" s="13"/>
      <c r="D1465" s="24"/>
      <c r="E1465" s="25"/>
      <c r="F1465" s="12"/>
      <c r="G1465" s="12"/>
      <c r="H1465" s="25"/>
      <c r="I1465" s="26" t="str">
        <f aca="false">IF(OR($B1465="",$C1465=""),"",$B1465&amp;" ("&amp;DAY($C1465)&amp;"."&amp;MONTH($C1465)&amp;"."&amp;YEAR($C1465)&amp;")")</f>
        <v/>
      </c>
      <c r="J1465" s="14" t="str">
        <f aca="false">IF($C1465="","",INT((Boshqaruv!$C$12-$C1465)/365.25))</f>
        <v/>
      </c>
      <c r="K1465" s="14" t="str">
        <f aca="false">IF($J1465="","",IF($J1465&lt;=14,"Ha","Yo'q"))</f>
        <v/>
      </c>
      <c r="L1465" s="13"/>
      <c r="M1465" s="13"/>
      <c r="N1465" s="14" t="str">
        <f aca="false">IF($B1465="","",IF(AND(OR($L1465="",$L1465&lt;=Boshqaruv!$C$12),OR($M1465="",$M1465&gt;Boshqaruv!$C$12)),"Ha",""))</f>
        <v/>
      </c>
      <c r="O1465" s="25"/>
      <c r="P1465" s="25"/>
      <c r="Q1465" s="12"/>
      <c r="R1465" s="13"/>
      <c r="S1465" s="13"/>
      <c r="T1465" s="14" t="str">
        <f aca="false">IF($B1465="","",IF(AND($P1465="Ha",$N1465="Ha",OR($R1465="",$R1465&lt;=Boshqaruv!$C$12),OR($S1465="",$S1465&gt;Boshqaruv!$C$12)),"Ha",""))</f>
        <v/>
      </c>
      <c r="U1465" s="13"/>
      <c r="V1465" s="12"/>
      <c r="W1465" s="14" t="str">
        <f aca="false">IF(OR($B1465="",$C1465=""),"",IF(COUNTIFS($B$5:$B$1804,$B1465,$C$5:$C$1804,$C1465)&gt;1,"Takror",""))</f>
        <v/>
      </c>
    </row>
    <row r="1466" customFormat="false" ht="15" hidden="false" customHeight="false" outlineLevel="0" collapsed="false">
      <c r="A1466" s="8" t="n">
        <v>1462</v>
      </c>
      <c r="B1466" s="12"/>
      <c r="C1466" s="13"/>
      <c r="D1466" s="24"/>
      <c r="E1466" s="25"/>
      <c r="F1466" s="12"/>
      <c r="G1466" s="12"/>
      <c r="H1466" s="25"/>
      <c r="I1466" s="26" t="str">
        <f aca="false">IF(OR($B1466="",$C1466=""),"",$B1466&amp;" ("&amp;DAY($C1466)&amp;"."&amp;MONTH($C1466)&amp;"."&amp;YEAR($C1466)&amp;")")</f>
        <v/>
      </c>
      <c r="J1466" s="14" t="str">
        <f aca="false">IF($C1466="","",INT((Boshqaruv!$C$12-$C1466)/365.25))</f>
        <v/>
      </c>
      <c r="K1466" s="14" t="str">
        <f aca="false">IF($J1466="","",IF($J1466&lt;=14,"Ha","Yo'q"))</f>
        <v/>
      </c>
      <c r="L1466" s="13"/>
      <c r="M1466" s="13"/>
      <c r="N1466" s="14" t="str">
        <f aca="false">IF($B1466="","",IF(AND(OR($L1466="",$L1466&lt;=Boshqaruv!$C$12),OR($M1466="",$M1466&gt;Boshqaruv!$C$12)),"Ha",""))</f>
        <v/>
      </c>
      <c r="O1466" s="25"/>
      <c r="P1466" s="25"/>
      <c r="Q1466" s="12"/>
      <c r="R1466" s="13"/>
      <c r="S1466" s="13"/>
      <c r="T1466" s="14" t="str">
        <f aca="false">IF($B1466="","",IF(AND($P1466="Ha",$N1466="Ha",OR($R1466="",$R1466&lt;=Boshqaruv!$C$12),OR($S1466="",$S1466&gt;Boshqaruv!$C$12)),"Ha",""))</f>
        <v/>
      </c>
      <c r="U1466" s="13"/>
      <c r="V1466" s="12"/>
      <c r="W1466" s="14" t="str">
        <f aca="false">IF(OR($B1466="",$C1466=""),"",IF(COUNTIFS($B$5:$B$1804,$B1466,$C$5:$C$1804,$C1466)&gt;1,"Takror",""))</f>
        <v/>
      </c>
    </row>
    <row r="1467" customFormat="false" ht="15" hidden="false" customHeight="false" outlineLevel="0" collapsed="false">
      <c r="A1467" s="8" t="n">
        <v>1463</v>
      </c>
      <c r="B1467" s="12"/>
      <c r="C1467" s="13"/>
      <c r="D1467" s="24"/>
      <c r="E1467" s="25"/>
      <c r="F1467" s="12"/>
      <c r="G1467" s="12"/>
      <c r="H1467" s="25"/>
      <c r="I1467" s="26" t="str">
        <f aca="false">IF(OR($B1467="",$C1467=""),"",$B1467&amp;" ("&amp;DAY($C1467)&amp;"."&amp;MONTH($C1467)&amp;"."&amp;YEAR($C1467)&amp;")")</f>
        <v/>
      </c>
      <c r="J1467" s="14" t="str">
        <f aca="false">IF($C1467="","",INT((Boshqaruv!$C$12-$C1467)/365.25))</f>
        <v/>
      </c>
      <c r="K1467" s="14" t="str">
        <f aca="false">IF($J1467="","",IF($J1467&lt;=14,"Ha","Yo'q"))</f>
        <v/>
      </c>
      <c r="L1467" s="13"/>
      <c r="M1467" s="13"/>
      <c r="N1467" s="14" t="str">
        <f aca="false">IF($B1467="","",IF(AND(OR($L1467="",$L1467&lt;=Boshqaruv!$C$12),OR($M1467="",$M1467&gt;Boshqaruv!$C$12)),"Ha",""))</f>
        <v/>
      </c>
      <c r="O1467" s="25"/>
      <c r="P1467" s="25"/>
      <c r="Q1467" s="12"/>
      <c r="R1467" s="13"/>
      <c r="S1467" s="13"/>
      <c r="T1467" s="14" t="str">
        <f aca="false">IF($B1467="","",IF(AND($P1467="Ha",$N1467="Ha",OR($R1467="",$R1467&lt;=Boshqaruv!$C$12),OR($S1467="",$S1467&gt;Boshqaruv!$C$12)),"Ha",""))</f>
        <v/>
      </c>
      <c r="U1467" s="13"/>
      <c r="V1467" s="12"/>
      <c r="W1467" s="14" t="str">
        <f aca="false">IF(OR($B1467="",$C1467=""),"",IF(COUNTIFS($B$5:$B$1804,$B1467,$C$5:$C$1804,$C1467)&gt;1,"Takror",""))</f>
        <v/>
      </c>
    </row>
    <row r="1468" customFormat="false" ht="15" hidden="false" customHeight="false" outlineLevel="0" collapsed="false">
      <c r="A1468" s="8" t="n">
        <v>1464</v>
      </c>
      <c r="B1468" s="12"/>
      <c r="C1468" s="13"/>
      <c r="D1468" s="24"/>
      <c r="E1468" s="25"/>
      <c r="F1468" s="12"/>
      <c r="G1468" s="12"/>
      <c r="H1468" s="25"/>
      <c r="I1468" s="26" t="str">
        <f aca="false">IF(OR($B1468="",$C1468=""),"",$B1468&amp;" ("&amp;DAY($C1468)&amp;"."&amp;MONTH($C1468)&amp;"."&amp;YEAR($C1468)&amp;")")</f>
        <v/>
      </c>
      <c r="J1468" s="14" t="str">
        <f aca="false">IF($C1468="","",INT((Boshqaruv!$C$12-$C1468)/365.25))</f>
        <v/>
      </c>
      <c r="K1468" s="14" t="str">
        <f aca="false">IF($J1468="","",IF($J1468&lt;=14,"Ha","Yo'q"))</f>
        <v/>
      </c>
      <c r="L1468" s="13"/>
      <c r="M1468" s="13"/>
      <c r="N1468" s="14" t="str">
        <f aca="false">IF($B1468="","",IF(AND(OR($L1468="",$L1468&lt;=Boshqaruv!$C$12),OR($M1468="",$M1468&gt;Boshqaruv!$C$12)),"Ha",""))</f>
        <v/>
      </c>
      <c r="O1468" s="25"/>
      <c r="P1468" s="25"/>
      <c r="Q1468" s="12"/>
      <c r="R1468" s="13"/>
      <c r="S1468" s="13"/>
      <c r="T1468" s="14" t="str">
        <f aca="false">IF($B1468="","",IF(AND($P1468="Ha",$N1468="Ha",OR($R1468="",$R1468&lt;=Boshqaruv!$C$12),OR($S1468="",$S1468&gt;Boshqaruv!$C$12)),"Ha",""))</f>
        <v/>
      </c>
      <c r="U1468" s="13"/>
      <c r="V1468" s="12"/>
      <c r="W1468" s="14" t="str">
        <f aca="false">IF(OR($B1468="",$C1468=""),"",IF(COUNTIFS($B$5:$B$1804,$B1468,$C$5:$C$1804,$C1468)&gt;1,"Takror",""))</f>
        <v/>
      </c>
    </row>
    <row r="1469" customFormat="false" ht="15" hidden="false" customHeight="false" outlineLevel="0" collapsed="false">
      <c r="A1469" s="8" t="n">
        <v>1465</v>
      </c>
      <c r="B1469" s="12"/>
      <c r="C1469" s="13"/>
      <c r="D1469" s="24"/>
      <c r="E1469" s="25"/>
      <c r="F1469" s="12"/>
      <c r="G1469" s="12"/>
      <c r="H1469" s="25"/>
      <c r="I1469" s="26" t="str">
        <f aca="false">IF(OR($B1469="",$C1469=""),"",$B1469&amp;" ("&amp;DAY($C1469)&amp;"."&amp;MONTH($C1469)&amp;"."&amp;YEAR($C1469)&amp;")")</f>
        <v/>
      </c>
      <c r="J1469" s="14" t="str">
        <f aca="false">IF($C1469="","",INT((Boshqaruv!$C$12-$C1469)/365.25))</f>
        <v/>
      </c>
      <c r="K1469" s="14" t="str">
        <f aca="false">IF($J1469="","",IF($J1469&lt;=14,"Ha","Yo'q"))</f>
        <v/>
      </c>
      <c r="L1469" s="13"/>
      <c r="M1469" s="13"/>
      <c r="N1469" s="14" t="str">
        <f aca="false">IF($B1469="","",IF(AND(OR($L1469="",$L1469&lt;=Boshqaruv!$C$12),OR($M1469="",$M1469&gt;Boshqaruv!$C$12)),"Ha",""))</f>
        <v/>
      </c>
      <c r="O1469" s="25"/>
      <c r="P1469" s="25"/>
      <c r="Q1469" s="12"/>
      <c r="R1469" s="13"/>
      <c r="S1469" s="13"/>
      <c r="T1469" s="14" t="str">
        <f aca="false">IF($B1469="","",IF(AND($P1469="Ha",$N1469="Ha",OR($R1469="",$R1469&lt;=Boshqaruv!$C$12),OR($S1469="",$S1469&gt;Boshqaruv!$C$12)),"Ha",""))</f>
        <v/>
      </c>
      <c r="U1469" s="13"/>
      <c r="V1469" s="12"/>
      <c r="W1469" s="14" t="str">
        <f aca="false">IF(OR($B1469="",$C1469=""),"",IF(COUNTIFS($B$5:$B$1804,$B1469,$C$5:$C$1804,$C1469)&gt;1,"Takror",""))</f>
        <v/>
      </c>
    </row>
    <row r="1470" customFormat="false" ht="15" hidden="false" customHeight="false" outlineLevel="0" collapsed="false">
      <c r="A1470" s="8" t="n">
        <v>1466</v>
      </c>
      <c r="B1470" s="12"/>
      <c r="C1470" s="13"/>
      <c r="D1470" s="24"/>
      <c r="E1470" s="25"/>
      <c r="F1470" s="12"/>
      <c r="G1470" s="12"/>
      <c r="H1470" s="25"/>
      <c r="I1470" s="26" t="str">
        <f aca="false">IF(OR($B1470="",$C1470=""),"",$B1470&amp;" ("&amp;DAY($C1470)&amp;"."&amp;MONTH($C1470)&amp;"."&amp;YEAR($C1470)&amp;")")</f>
        <v/>
      </c>
      <c r="J1470" s="14" t="str">
        <f aca="false">IF($C1470="","",INT((Boshqaruv!$C$12-$C1470)/365.25))</f>
        <v/>
      </c>
      <c r="K1470" s="14" t="str">
        <f aca="false">IF($J1470="","",IF($J1470&lt;=14,"Ha","Yo'q"))</f>
        <v/>
      </c>
      <c r="L1470" s="13"/>
      <c r="M1470" s="13"/>
      <c r="N1470" s="14" t="str">
        <f aca="false">IF($B1470="","",IF(AND(OR($L1470="",$L1470&lt;=Boshqaruv!$C$12),OR($M1470="",$M1470&gt;Boshqaruv!$C$12)),"Ha",""))</f>
        <v/>
      </c>
      <c r="O1470" s="25"/>
      <c r="P1470" s="25"/>
      <c r="Q1470" s="12"/>
      <c r="R1470" s="13"/>
      <c r="S1470" s="13"/>
      <c r="T1470" s="14" t="str">
        <f aca="false">IF($B1470="","",IF(AND($P1470="Ha",$N1470="Ha",OR($R1470="",$R1470&lt;=Boshqaruv!$C$12),OR($S1470="",$S1470&gt;Boshqaruv!$C$12)),"Ha",""))</f>
        <v/>
      </c>
      <c r="U1470" s="13"/>
      <c r="V1470" s="12"/>
      <c r="W1470" s="14" t="str">
        <f aca="false">IF(OR($B1470="",$C1470=""),"",IF(COUNTIFS($B$5:$B$1804,$B1470,$C$5:$C$1804,$C1470)&gt;1,"Takror",""))</f>
        <v/>
      </c>
    </row>
    <row r="1471" customFormat="false" ht="15" hidden="false" customHeight="false" outlineLevel="0" collapsed="false">
      <c r="A1471" s="8" t="n">
        <v>1467</v>
      </c>
      <c r="B1471" s="12"/>
      <c r="C1471" s="13"/>
      <c r="D1471" s="24"/>
      <c r="E1471" s="25"/>
      <c r="F1471" s="12"/>
      <c r="G1471" s="12"/>
      <c r="H1471" s="25"/>
      <c r="I1471" s="26" t="str">
        <f aca="false">IF(OR($B1471="",$C1471=""),"",$B1471&amp;" ("&amp;DAY($C1471)&amp;"."&amp;MONTH($C1471)&amp;"."&amp;YEAR($C1471)&amp;")")</f>
        <v/>
      </c>
      <c r="J1471" s="14" t="str">
        <f aca="false">IF($C1471="","",INT((Boshqaruv!$C$12-$C1471)/365.25))</f>
        <v/>
      </c>
      <c r="K1471" s="14" t="str">
        <f aca="false">IF($J1471="","",IF($J1471&lt;=14,"Ha","Yo'q"))</f>
        <v/>
      </c>
      <c r="L1471" s="13"/>
      <c r="M1471" s="13"/>
      <c r="N1471" s="14" t="str">
        <f aca="false">IF($B1471="","",IF(AND(OR($L1471="",$L1471&lt;=Boshqaruv!$C$12),OR($M1471="",$M1471&gt;Boshqaruv!$C$12)),"Ha",""))</f>
        <v/>
      </c>
      <c r="O1471" s="25"/>
      <c r="P1471" s="25"/>
      <c r="Q1471" s="12"/>
      <c r="R1471" s="13"/>
      <c r="S1471" s="13"/>
      <c r="T1471" s="14" t="str">
        <f aca="false">IF($B1471="","",IF(AND($P1471="Ha",$N1471="Ha",OR($R1471="",$R1471&lt;=Boshqaruv!$C$12),OR($S1471="",$S1471&gt;Boshqaruv!$C$12)),"Ha",""))</f>
        <v/>
      </c>
      <c r="U1471" s="13"/>
      <c r="V1471" s="12"/>
      <c r="W1471" s="14" t="str">
        <f aca="false">IF(OR($B1471="",$C1471=""),"",IF(COUNTIFS($B$5:$B$1804,$B1471,$C$5:$C$1804,$C1471)&gt;1,"Takror",""))</f>
        <v/>
      </c>
    </row>
    <row r="1472" customFormat="false" ht="15" hidden="false" customHeight="false" outlineLevel="0" collapsed="false">
      <c r="A1472" s="8" t="n">
        <v>1468</v>
      </c>
      <c r="B1472" s="12"/>
      <c r="C1472" s="13"/>
      <c r="D1472" s="24"/>
      <c r="E1472" s="25"/>
      <c r="F1472" s="12"/>
      <c r="G1472" s="12"/>
      <c r="H1472" s="25"/>
      <c r="I1472" s="26" t="str">
        <f aca="false">IF(OR($B1472="",$C1472=""),"",$B1472&amp;" ("&amp;DAY($C1472)&amp;"."&amp;MONTH($C1472)&amp;"."&amp;YEAR($C1472)&amp;")")</f>
        <v/>
      </c>
      <c r="J1472" s="14" t="str">
        <f aca="false">IF($C1472="","",INT((Boshqaruv!$C$12-$C1472)/365.25))</f>
        <v/>
      </c>
      <c r="K1472" s="14" t="str">
        <f aca="false">IF($J1472="","",IF($J1472&lt;=14,"Ha","Yo'q"))</f>
        <v/>
      </c>
      <c r="L1472" s="13"/>
      <c r="M1472" s="13"/>
      <c r="N1472" s="14" t="str">
        <f aca="false">IF($B1472="","",IF(AND(OR($L1472="",$L1472&lt;=Boshqaruv!$C$12),OR($M1472="",$M1472&gt;Boshqaruv!$C$12)),"Ha",""))</f>
        <v/>
      </c>
      <c r="O1472" s="25"/>
      <c r="P1472" s="25"/>
      <c r="Q1472" s="12"/>
      <c r="R1472" s="13"/>
      <c r="S1472" s="13"/>
      <c r="T1472" s="14" t="str">
        <f aca="false">IF($B1472="","",IF(AND($P1472="Ha",$N1472="Ha",OR($R1472="",$R1472&lt;=Boshqaruv!$C$12),OR($S1472="",$S1472&gt;Boshqaruv!$C$12)),"Ha",""))</f>
        <v/>
      </c>
      <c r="U1472" s="13"/>
      <c r="V1472" s="12"/>
      <c r="W1472" s="14" t="str">
        <f aca="false">IF(OR($B1472="",$C1472=""),"",IF(COUNTIFS($B$5:$B$1804,$B1472,$C$5:$C$1804,$C1472)&gt;1,"Takror",""))</f>
        <v/>
      </c>
    </row>
    <row r="1473" customFormat="false" ht="15" hidden="false" customHeight="false" outlineLevel="0" collapsed="false">
      <c r="A1473" s="8" t="n">
        <v>1469</v>
      </c>
      <c r="B1473" s="12"/>
      <c r="C1473" s="13"/>
      <c r="D1473" s="24"/>
      <c r="E1473" s="25"/>
      <c r="F1473" s="12"/>
      <c r="G1473" s="12"/>
      <c r="H1473" s="25"/>
      <c r="I1473" s="26" t="str">
        <f aca="false">IF(OR($B1473="",$C1473=""),"",$B1473&amp;" ("&amp;DAY($C1473)&amp;"."&amp;MONTH($C1473)&amp;"."&amp;YEAR($C1473)&amp;")")</f>
        <v/>
      </c>
      <c r="J1473" s="14" t="str">
        <f aca="false">IF($C1473="","",INT((Boshqaruv!$C$12-$C1473)/365.25))</f>
        <v/>
      </c>
      <c r="K1473" s="14" t="str">
        <f aca="false">IF($J1473="","",IF($J1473&lt;=14,"Ha","Yo'q"))</f>
        <v/>
      </c>
      <c r="L1473" s="13"/>
      <c r="M1473" s="13"/>
      <c r="N1473" s="14" t="str">
        <f aca="false">IF($B1473="","",IF(AND(OR($L1473="",$L1473&lt;=Boshqaruv!$C$12),OR($M1473="",$M1473&gt;Boshqaruv!$C$12)),"Ha",""))</f>
        <v/>
      </c>
      <c r="O1473" s="25"/>
      <c r="P1473" s="25"/>
      <c r="Q1473" s="12"/>
      <c r="R1473" s="13"/>
      <c r="S1473" s="13"/>
      <c r="T1473" s="14" t="str">
        <f aca="false">IF($B1473="","",IF(AND($P1473="Ha",$N1473="Ha",OR($R1473="",$R1473&lt;=Boshqaruv!$C$12),OR($S1473="",$S1473&gt;Boshqaruv!$C$12)),"Ha",""))</f>
        <v/>
      </c>
      <c r="U1473" s="13"/>
      <c r="V1473" s="12"/>
      <c r="W1473" s="14" t="str">
        <f aca="false">IF(OR($B1473="",$C1473=""),"",IF(COUNTIFS($B$5:$B$1804,$B1473,$C$5:$C$1804,$C1473)&gt;1,"Takror",""))</f>
        <v/>
      </c>
    </row>
    <row r="1474" customFormat="false" ht="15" hidden="false" customHeight="false" outlineLevel="0" collapsed="false">
      <c r="A1474" s="8" t="n">
        <v>1470</v>
      </c>
      <c r="B1474" s="12"/>
      <c r="C1474" s="13"/>
      <c r="D1474" s="24"/>
      <c r="E1474" s="25"/>
      <c r="F1474" s="12"/>
      <c r="G1474" s="12"/>
      <c r="H1474" s="25"/>
      <c r="I1474" s="26" t="str">
        <f aca="false">IF(OR($B1474="",$C1474=""),"",$B1474&amp;" ("&amp;DAY($C1474)&amp;"."&amp;MONTH($C1474)&amp;"."&amp;YEAR($C1474)&amp;")")</f>
        <v/>
      </c>
      <c r="J1474" s="14" t="str">
        <f aca="false">IF($C1474="","",INT((Boshqaruv!$C$12-$C1474)/365.25))</f>
        <v/>
      </c>
      <c r="K1474" s="14" t="str">
        <f aca="false">IF($J1474="","",IF($J1474&lt;=14,"Ha","Yo'q"))</f>
        <v/>
      </c>
      <c r="L1474" s="13"/>
      <c r="M1474" s="13"/>
      <c r="N1474" s="14" t="str">
        <f aca="false">IF($B1474="","",IF(AND(OR($L1474="",$L1474&lt;=Boshqaruv!$C$12),OR($M1474="",$M1474&gt;Boshqaruv!$C$12)),"Ha",""))</f>
        <v/>
      </c>
      <c r="O1474" s="25"/>
      <c r="P1474" s="25"/>
      <c r="Q1474" s="12"/>
      <c r="R1474" s="13"/>
      <c r="S1474" s="13"/>
      <c r="T1474" s="14" t="str">
        <f aca="false">IF($B1474="","",IF(AND($P1474="Ha",$N1474="Ha",OR($R1474="",$R1474&lt;=Boshqaruv!$C$12),OR($S1474="",$S1474&gt;Boshqaruv!$C$12)),"Ha",""))</f>
        <v/>
      </c>
      <c r="U1474" s="13"/>
      <c r="V1474" s="12"/>
      <c r="W1474" s="14" t="str">
        <f aca="false">IF(OR($B1474="",$C1474=""),"",IF(COUNTIFS($B$5:$B$1804,$B1474,$C$5:$C$1804,$C1474)&gt;1,"Takror",""))</f>
        <v/>
      </c>
    </row>
    <row r="1475" customFormat="false" ht="15" hidden="false" customHeight="false" outlineLevel="0" collapsed="false">
      <c r="A1475" s="8" t="n">
        <v>1471</v>
      </c>
      <c r="B1475" s="12"/>
      <c r="C1475" s="13"/>
      <c r="D1475" s="24"/>
      <c r="E1475" s="25"/>
      <c r="F1475" s="12"/>
      <c r="G1475" s="12"/>
      <c r="H1475" s="25"/>
      <c r="I1475" s="26" t="str">
        <f aca="false">IF(OR($B1475="",$C1475=""),"",$B1475&amp;" ("&amp;DAY($C1475)&amp;"."&amp;MONTH($C1475)&amp;"."&amp;YEAR($C1475)&amp;")")</f>
        <v/>
      </c>
      <c r="J1475" s="14" t="str">
        <f aca="false">IF($C1475="","",INT((Boshqaruv!$C$12-$C1475)/365.25))</f>
        <v/>
      </c>
      <c r="K1475" s="14" t="str">
        <f aca="false">IF($J1475="","",IF($J1475&lt;=14,"Ha","Yo'q"))</f>
        <v/>
      </c>
      <c r="L1475" s="13"/>
      <c r="M1475" s="13"/>
      <c r="N1475" s="14" t="str">
        <f aca="false">IF($B1475="","",IF(AND(OR($L1475="",$L1475&lt;=Boshqaruv!$C$12),OR($M1475="",$M1475&gt;Boshqaruv!$C$12)),"Ha",""))</f>
        <v/>
      </c>
      <c r="O1475" s="25"/>
      <c r="P1475" s="25"/>
      <c r="Q1475" s="12"/>
      <c r="R1475" s="13"/>
      <c r="S1475" s="13"/>
      <c r="T1475" s="14" t="str">
        <f aca="false">IF($B1475="","",IF(AND($P1475="Ha",$N1475="Ha",OR($R1475="",$R1475&lt;=Boshqaruv!$C$12),OR($S1475="",$S1475&gt;Boshqaruv!$C$12)),"Ha",""))</f>
        <v/>
      </c>
      <c r="U1475" s="13"/>
      <c r="V1475" s="12"/>
      <c r="W1475" s="14" t="str">
        <f aca="false">IF(OR($B1475="",$C1475=""),"",IF(COUNTIFS($B$5:$B$1804,$B1475,$C$5:$C$1804,$C1475)&gt;1,"Takror",""))</f>
        <v/>
      </c>
    </row>
    <row r="1476" customFormat="false" ht="15" hidden="false" customHeight="false" outlineLevel="0" collapsed="false">
      <c r="A1476" s="8" t="n">
        <v>1472</v>
      </c>
      <c r="B1476" s="12"/>
      <c r="C1476" s="13"/>
      <c r="D1476" s="24"/>
      <c r="E1476" s="25"/>
      <c r="F1476" s="12"/>
      <c r="G1476" s="12"/>
      <c r="H1476" s="25"/>
      <c r="I1476" s="26" t="str">
        <f aca="false">IF(OR($B1476="",$C1476=""),"",$B1476&amp;" ("&amp;DAY($C1476)&amp;"."&amp;MONTH($C1476)&amp;"."&amp;YEAR($C1476)&amp;")")</f>
        <v/>
      </c>
      <c r="J1476" s="14" t="str">
        <f aca="false">IF($C1476="","",INT((Boshqaruv!$C$12-$C1476)/365.25))</f>
        <v/>
      </c>
      <c r="K1476" s="14" t="str">
        <f aca="false">IF($J1476="","",IF($J1476&lt;=14,"Ha","Yo'q"))</f>
        <v/>
      </c>
      <c r="L1476" s="13"/>
      <c r="M1476" s="13"/>
      <c r="N1476" s="14" t="str">
        <f aca="false">IF($B1476="","",IF(AND(OR($L1476="",$L1476&lt;=Boshqaruv!$C$12),OR($M1476="",$M1476&gt;Boshqaruv!$C$12)),"Ha",""))</f>
        <v/>
      </c>
      <c r="O1476" s="25"/>
      <c r="P1476" s="25"/>
      <c r="Q1476" s="12"/>
      <c r="R1476" s="13"/>
      <c r="S1476" s="13"/>
      <c r="T1476" s="14" t="str">
        <f aca="false">IF($B1476="","",IF(AND($P1476="Ha",$N1476="Ha",OR($R1476="",$R1476&lt;=Boshqaruv!$C$12),OR($S1476="",$S1476&gt;Boshqaruv!$C$12)),"Ha",""))</f>
        <v/>
      </c>
      <c r="U1476" s="13"/>
      <c r="V1476" s="12"/>
      <c r="W1476" s="14" t="str">
        <f aca="false">IF(OR($B1476="",$C1476=""),"",IF(COUNTIFS($B$5:$B$1804,$B1476,$C$5:$C$1804,$C1476)&gt;1,"Takror",""))</f>
        <v/>
      </c>
    </row>
    <row r="1477" customFormat="false" ht="15" hidden="false" customHeight="false" outlineLevel="0" collapsed="false">
      <c r="A1477" s="8" t="n">
        <v>1473</v>
      </c>
      <c r="B1477" s="12"/>
      <c r="C1477" s="13"/>
      <c r="D1477" s="24"/>
      <c r="E1477" s="25"/>
      <c r="F1477" s="12"/>
      <c r="G1477" s="12"/>
      <c r="H1477" s="25"/>
      <c r="I1477" s="26" t="str">
        <f aca="false">IF(OR($B1477="",$C1477=""),"",$B1477&amp;" ("&amp;DAY($C1477)&amp;"."&amp;MONTH($C1477)&amp;"."&amp;YEAR($C1477)&amp;")")</f>
        <v/>
      </c>
      <c r="J1477" s="14" t="str">
        <f aca="false">IF($C1477="","",INT((Boshqaruv!$C$12-$C1477)/365.25))</f>
        <v/>
      </c>
      <c r="K1477" s="14" t="str">
        <f aca="false">IF($J1477="","",IF($J1477&lt;=14,"Ha","Yo'q"))</f>
        <v/>
      </c>
      <c r="L1477" s="13"/>
      <c r="M1477" s="13"/>
      <c r="N1477" s="14" t="str">
        <f aca="false">IF($B1477="","",IF(AND(OR($L1477="",$L1477&lt;=Boshqaruv!$C$12),OR($M1477="",$M1477&gt;Boshqaruv!$C$12)),"Ha",""))</f>
        <v/>
      </c>
      <c r="O1477" s="25"/>
      <c r="P1477" s="25"/>
      <c r="Q1477" s="12"/>
      <c r="R1477" s="13"/>
      <c r="S1477" s="13"/>
      <c r="T1477" s="14" t="str">
        <f aca="false">IF($B1477="","",IF(AND($P1477="Ha",$N1477="Ha",OR($R1477="",$R1477&lt;=Boshqaruv!$C$12),OR($S1477="",$S1477&gt;Boshqaruv!$C$12)),"Ha",""))</f>
        <v/>
      </c>
      <c r="U1477" s="13"/>
      <c r="V1477" s="12"/>
      <c r="W1477" s="14" t="str">
        <f aca="false">IF(OR($B1477="",$C1477=""),"",IF(COUNTIFS($B$5:$B$1804,$B1477,$C$5:$C$1804,$C1477)&gt;1,"Takror",""))</f>
        <v/>
      </c>
    </row>
    <row r="1478" customFormat="false" ht="15" hidden="false" customHeight="false" outlineLevel="0" collapsed="false">
      <c r="A1478" s="8" t="n">
        <v>1474</v>
      </c>
      <c r="B1478" s="12"/>
      <c r="C1478" s="13"/>
      <c r="D1478" s="24"/>
      <c r="E1478" s="25"/>
      <c r="F1478" s="12"/>
      <c r="G1478" s="12"/>
      <c r="H1478" s="25"/>
      <c r="I1478" s="26" t="str">
        <f aca="false">IF(OR($B1478="",$C1478=""),"",$B1478&amp;" ("&amp;DAY($C1478)&amp;"."&amp;MONTH($C1478)&amp;"."&amp;YEAR($C1478)&amp;")")</f>
        <v/>
      </c>
      <c r="J1478" s="14" t="str">
        <f aca="false">IF($C1478="","",INT((Boshqaruv!$C$12-$C1478)/365.25))</f>
        <v/>
      </c>
      <c r="K1478" s="14" t="str">
        <f aca="false">IF($J1478="","",IF($J1478&lt;=14,"Ha","Yo'q"))</f>
        <v/>
      </c>
      <c r="L1478" s="13"/>
      <c r="M1478" s="13"/>
      <c r="N1478" s="14" t="str">
        <f aca="false">IF($B1478="","",IF(AND(OR($L1478="",$L1478&lt;=Boshqaruv!$C$12),OR($M1478="",$M1478&gt;Boshqaruv!$C$12)),"Ha",""))</f>
        <v/>
      </c>
      <c r="O1478" s="25"/>
      <c r="P1478" s="25"/>
      <c r="Q1478" s="12"/>
      <c r="R1478" s="13"/>
      <c r="S1478" s="13"/>
      <c r="T1478" s="14" t="str">
        <f aca="false">IF($B1478="","",IF(AND($P1478="Ha",$N1478="Ha",OR($R1478="",$R1478&lt;=Boshqaruv!$C$12),OR($S1478="",$S1478&gt;Boshqaruv!$C$12)),"Ha",""))</f>
        <v/>
      </c>
      <c r="U1478" s="13"/>
      <c r="V1478" s="12"/>
      <c r="W1478" s="14" t="str">
        <f aca="false">IF(OR($B1478="",$C1478=""),"",IF(COUNTIFS($B$5:$B$1804,$B1478,$C$5:$C$1804,$C1478)&gt;1,"Takror",""))</f>
        <v/>
      </c>
    </row>
    <row r="1479" customFormat="false" ht="15" hidden="false" customHeight="false" outlineLevel="0" collapsed="false">
      <c r="A1479" s="8" t="n">
        <v>1475</v>
      </c>
      <c r="B1479" s="12"/>
      <c r="C1479" s="13"/>
      <c r="D1479" s="24"/>
      <c r="E1479" s="25"/>
      <c r="F1479" s="12"/>
      <c r="G1479" s="12"/>
      <c r="H1479" s="25"/>
      <c r="I1479" s="26" t="str">
        <f aca="false">IF(OR($B1479="",$C1479=""),"",$B1479&amp;" ("&amp;DAY($C1479)&amp;"."&amp;MONTH($C1479)&amp;"."&amp;YEAR($C1479)&amp;")")</f>
        <v/>
      </c>
      <c r="J1479" s="14" t="str">
        <f aca="false">IF($C1479="","",INT((Boshqaruv!$C$12-$C1479)/365.25))</f>
        <v/>
      </c>
      <c r="K1479" s="14" t="str">
        <f aca="false">IF($J1479="","",IF($J1479&lt;=14,"Ha","Yo'q"))</f>
        <v/>
      </c>
      <c r="L1479" s="13"/>
      <c r="M1479" s="13"/>
      <c r="N1479" s="14" t="str">
        <f aca="false">IF($B1479="","",IF(AND(OR($L1479="",$L1479&lt;=Boshqaruv!$C$12),OR($M1479="",$M1479&gt;Boshqaruv!$C$12)),"Ha",""))</f>
        <v/>
      </c>
      <c r="O1479" s="25"/>
      <c r="P1479" s="25"/>
      <c r="Q1479" s="12"/>
      <c r="R1479" s="13"/>
      <c r="S1479" s="13"/>
      <c r="T1479" s="14" t="str">
        <f aca="false">IF($B1479="","",IF(AND($P1479="Ha",$N1479="Ha",OR($R1479="",$R1479&lt;=Boshqaruv!$C$12),OR($S1479="",$S1479&gt;Boshqaruv!$C$12)),"Ha",""))</f>
        <v/>
      </c>
      <c r="U1479" s="13"/>
      <c r="V1479" s="12"/>
      <c r="W1479" s="14" t="str">
        <f aca="false">IF(OR($B1479="",$C1479=""),"",IF(COUNTIFS($B$5:$B$1804,$B1479,$C$5:$C$1804,$C1479)&gt;1,"Takror",""))</f>
        <v/>
      </c>
    </row>
    <row r="1480" customFormat="false" ht="15" hidden="false" customHeight="false" outlineLevel="0" collapsed="false">
      <c r="A1480" s="8" t="n">
        <v>1476</v>
      </c>
      <c r="B1480" s="12"/>
      <c r="C1480" s="13"/>
      <c r="D1480" s="24"/>
      <c r="E1480" s="25"/>
      <c r="F1480" s="12"/>
      <c r="G1480" s="12"/>
      <c r="H1480" s="25"/>
      <c r="I1480" s="26" t="str">
        <f aca="false">IF(OR($B1480="",$C1480=""),"",$B1480&amp;" ("&amp;DAY($C1480)&amp;"."&amp;MONTH($C1480)&amp;"."&amp;YEAR($C1480)&amp;")")</f>
        <v/>
      </c>
      <c r="J1480" s="14" t="str">
        <f aca="false">IF($C1480="","",INT((Boshqaruv!$C$12-$C1480)/365.25))</f>
        <v/>
      </c>
      <c r="K1480" s="14" t="str">
        <f aca="false">IF($J1480="","",IF($J1480&lt;=14,"Ha","Yo'q"))</f>
        <v/>
      </c>
      <c r="L1480" s="13"/>
      <c r="M1480" s="13"/>
      <c r="N1480" s="14" t="str">
        <f aca="false">IF($B1480="","",IF(AND(OR($L1480="",$L1480&lt;=Boshqaruv!$C$12),OR($M1480="",$M1480&gt;Boshqaruv!$C$12)),"Ha",""))</f>
        <v/>
      </c>
      <c r="O1480" s="25"/>
      <c r="P1480" s="25"/>
      <c r="Q1480" s="12"/>
      <c r="R1480" s="13"/>
      <c r="S1480" s="13"/>
      <c r="T1480" s="14" t="str">
        <f aca="false">IF($B1480="","",IF(AND($P1480="Ha",$N1480="Ha",OR($R1480="",$R1480&lt;=Boshqaruv!$C$12),OR($S1480="",$S1480&gt;Boshqaruv!$C$12)),"Ha",""))</f>
        <v/>
      </c>
      <c r="U1480" s="13"/>
      <c r="V1480" s="12"/>
      <c r="W1480" s="14" t="str">
        <f aca="false">IF(OR($B1480="",$C1480=""),"",IF(COUNTIFS($B$5:$B$1804,$B1480,$C$5:$C$1804,$C1480)&gt;1,"Takror",""))</f>
        <v/>
      </c>
    </row>
    <row r="1481" customFormat="false" ht="15" hidden="false" customHeight="false" outlineLevel="0" collapsed="false">
      <c r="A1481" s="8" t="n">
        <v>1477</v>
      </c>
      <c r="B1481" s="12"/>
      <c r="C1481" s="13"/>
      <c r="D1481" s="24"/>
      <c r="E1481" s="25"/>
      <c r="F1481" s="12"/>
      <c r="G1481" s="12"/>
      <c r="H1481" s="25"/>
      <c r="I1481" s="26" t="str">
        <f aca="false">IF(OR($B1481="",$C1481=""),"",$B1481&amp;" ("&amp;DAY($C1481)&amp;"."&amp;MONTH($C1481)&amp;"."&amp;YEAR($C1481)&amp;")")</f>
        <v/>
      </c>
      <c r="J1481" s="14" t="str">
        <f aca="false">IF($C1481="","",INT((Boshqaruv!$C$12-$C1481)/365.25))</f>
        <v/>
      </c>
      <c r="K1481" s="14" t="str">
        <f aca="false">IF($J1481="","",IF($J1481&lt;=14,"Ha","Yo'q"))</f>
        <v/>
      </c>
      <c r="L1481" s="13"/>
      <c r="M1481" s="13"/>
      <c r="N1481" s="14" t="str">
        <f aca="false">IF($B1481="","",IF(AND(OR($L1481="",$L1481&lt;=Boshqaruv!$C$12),OR($M1481="",$M1481&gt;Boshqaruv!$C$12)),"Ha",""))</f>
        <v/>
      </c>
      <c r="O1481" s="25"/>
      <c r="P1481" s="25"/>
      <c r="Q1481" s="12"/>
      <c r="R1481" s="13"/>
      <c r="S1481" s="13"/>
      <c r="T1481" s="14" t="str">
        <f aca="false">IF($B1481="","",IF(AND($P1481="Ha",$N1481="Ha",OR($R1481="",$R1481&lt;=Boshqaruv!$C$12),OR($S1481="",$S1481&gt;Boshqaruv!$C$12)),"Ha",""))</f>
        <v/>
      </c>
      <c r="U1481" s="13"/>
      <c r="V1481" s="12"/>
      <c r="W1481" s="14" t="str">
        <f aca="false">IF(OR($B1481="",$C1481=""),"",IF(COUNTIFS($B$5:$B$1804,$B1481,$C$5:$C$1804,$C1481)&gt;1,"Takror",""))</f>
        <v/>
      </c>
    </row>
    <row r="1482" customFormat="false" ht="15" hidden="false" customHeight="false" outlineLevel="0" collapsed="false">
      <c r="A1482" s="8" t="n">
        <v>1478</v>
      </c>
      <c r="B1482" s="12"/>
      <c r="C1482" s="13"/>
      <c r="D1482" s="24"/>
      <c r="E1482" s="25"/>
      <c r="F1482" s="12"/>
      <c r="G1482" s="12"/>
      <c r="H1482" s="25"/>
      <c r="I1482" s="26" t="str">
        <f aca="false">IF(OR($B1482="",$C1482=""),"",$B1482&amp;" ("&amp;DAY($C1482)&amp;"."&amp;MONTH($C1482)&amp;"."&amp;YEAR($C1482)&amp;")")</f>
        <v/>
      </c>
      <c r="J1482" s="14" t="str">
        <f aca="false">IF($C1482="","",INT((Boshqaruv!$C$12-$C1482)/365.25))</f>
        <v/>
      </c>
      <c r="K1482" s="14" t="str">
        <f aca="false">IF($J1482="","",IF($J1482&lt;=14,"Ha","Yo'q"))</f>
        <v/>
      </c>
      <c r="L1482" s="13"/>
      <c r="M1482" s="13"/>
      <c r="N1482" s="14" t="str">
        <f aca="false">IF($B1482="","",IF(AND(OR($L1482="",$L1482&lt;=Boshqaruv!$C$12),OR($M1482="",$M1482&gt;Boshqaruv!$C$12)),"Ha",""))</f>
        <v/>
      </c>
      <c r="O1482" s="25"/>
      <c r="P1482" s="25"/>
      <c r="Q1482" s="12"/>
      <c r="R1482" s="13"/>
      <c r="S1482" s="13"/>
      <c r="T1482" s="14" t="str">
        <f aca="false">IF($B1482="","",IF(AND($P1482="Ha",$N1482="Ha",OR($R1482="",$R1482&lt;=Boshqaruv!$C$12),OR($S1482="",$S1482&gt;Boshqaruv!$C$12)),"Ha",""))</f>
        <v/>
      </c>
      <c r="U1482" s="13"/>
      <c r="V1482" s="12"/>
      <c r="W1482" s="14" t="str">
        <f aca="false">IF(OR($B1482="",$C1482=""),"",IF(COUNTIFS($B$5:$B$1804,$B1482,$C$5:$C$1804,$C1482)&gt;1,"Takror",""))</f>
        <v/>
      </c>
    </row>
    <row r="1483" customFormat="false" ht="15" hidden="false" customHeight="false" outlineLevel="0" collapsed="false">
      <c r="A1483" s="8" t="n">
        <v>1479</v>
      </c>
      <c r="B1483" s="12"/>
      <c r="C1483" s="13"/>
      <c r="D1483" s="24"/>
      <c r="E1483" s="25"/>
      <c r="F1483" s="12"/>
      <c r="G1483" s="12"/>
      <c r="H1483" s="25"/>
      <c r="I1483" s="26" t="str">
        <f aca="false">IF(OR($B1483="",$C1483=""),"",$B1483&amp;" ("&amp;DAY($C1483)&amp;"."&amp;MONTH($C1483)&amp;"."&amp;YEAR($C1483)&amp;")")</f>
        <v/>
      </c>
      <c r="J1483" s="14" t="str">
        <f aca="false">IF($C1483="","",INT((Boshqaruv!$C$12-$C1483)/365.25))</f>
        <v/>
      </c>
      <c r="K1483" s="14" t="str">
        <f aca="false">IF($J1483="","",IF($J1483&lt;=14,"Ha","Yo'q"))</f>
        <v/>
      </c>
      <c r="L1483" s="13"/>
      <c r="M1483" s="13"/>
      <c r="N1483" s="14" t="str">
        <f aca="false">IF($B1483="","",IF(AND(OR($L1483="",$L1483&lt;=Boshqaruv!$C$12),OR($M1483="",$M1483&gt;Boshqaruv!$C$12)),"Ha",""))</f>
        <v/>
      </c>
      <c r="O1483" s="25"/>
      <c r="P1483" s="25"/>
      <c r="Q1483" s="12"/>
      <c r="R1483" s="13"/>
      <c r="S1483" s="13"/>
      <c r="T1483" s="14" t="str">
        <f aca="false">IF($B1483="","",IF(AND($P1483="Ha",$N1483="Ha",OR($R1483="",$R1483&lt;=Boshqaruv!$C$12),OR($S1483="",$S1483&gt;Boshqaruv!$C$12)),"Ha",""))</f>
        <v/>
      </c>
      <c r="U1483" s="13"/>
      <c r="V1483" s="12"/>
      <c r="W1483" s="14" t="str">
        <f aca="false">IF(OR($B1483="",$C1483=""),"",IF(COUNTIFS($B$5:$B$1804,$B1483,$C$5:$C$1804,$C1483)&gt;1,"Takror",""))</f>
        <v/>
      </c>
    </row>
    <row r="1484" customFormat="false" ht="15" hidden="false" customHeight="false" outlineLevel="0" collapsed="false">
      <c r="A1484" s="8" t="n">
        <v>1480</v>
      </c>
      <c r="B1484" s="12"/>
      <c r="C1484" s="13"/>
      <c r="D1484" s="24"/>
      <c r="E1484" s="25"/>
      <c r="F1484" s="12"/>
      <c r="G1484" s="12"/>
      <c r="H1484" s="25"/>
      <c r="I1484" s="26" t="str">
        <f aca="false">IF(OR($B1484="",$C1484=""),"",$B1484&amp;" ("&amp;DAY($C1484)&amp;"."&amp;MONTH($C1484)&amp;"."&amp;YEAR($C1484)&amp;")")</f>
        <v/>
      </c>
      <c r="J1484" s="14" t="str">
        <f aca="false">IF($C1484="","",INT((Boshqaruv!$C$12-$C1484)/365.25))</f>
        <v/>
      </c>
      <c r="K1484" s="14" t="str">
        <f aca="false">IF($J1484="","",IF($J1484&lt;=14,"Ha","Yo'q"))</f>
        <v/>
      </c>
      <c r="L1484" s="13"/>
      <c r="M1484" s="13"/>
      <c r="N1484" s="14" t="str">
        <f aca="false">IF($B1484="","",IF(AND(OR($L1484="",$L1484&lt;=Boshqaruv!$C$12),OR($M1484="",$M1484&gt;Boshqaruv!$C$12)),"Ha",""))</f>
        <v/>
      </c>
      <c r="O1484" s="25"/>
      <c r="P1484" s="25"/>
      <c r="Q1484" s="12"/>
      <c r="R1484" s="13"/>
      <c r="S1484" s="13"/>
      <c r="T1484" s="14" t="str">
        <f aca="false">IF($B1484="","",IF(AND($P1484="Ha",$N1484="Ha",OR($R1484="",$R1484&lt;=Boshqaruv!$C$12),OR($S1484="",$S1484&gt;Boshqaruv!$C$12)),"Ha",""))</f>
        <v/>
      </c>
      <c r="U1484" s="13"/>
      <c r="V1484" s="12"/>
      <c r="W1484" s="14" t="str">
        <f aca="false">IF(OR($B1484="",$C1484=""),"",IF(COUNTIFS($B$5:$B$1804,$B1484,$C$5:$C$1804,$C1484)&gt;1,"Takror",""))</f>
        <v/>
      </c>
    </row>
    <row r="1485" customFormat="false" ht="15" hidden="false" customHeight="false" outlineLevel="0" collapsed="false">
      <c r="A1485" s="8" t="n">
        <v>1481</v>
      </c>
      <c r="B1485" s="12"/>
      <c r="C1485" s="13"/>
      <c r="D1485" s="24"/>
      <c r="E1485" s="25"/>
      <c r="F1485" s="12"/>
      <c r="G1485" s="12"/>
      <c r="H1485" s="25"/>
      <c r="I1485" s="26" t="str">
        <f aca="false">IF(OR($B1485="",$C1485=""),"",$B1485&amp;" ("&amp;DAY($C1485)&amp;"."&amp;MONTH($C1485)&amp;"."&amp;YEAR($C1485)&amp;")")</f>
        <v/>
      </c>
      <c r="J1485" s="14" t="str">
        <f aca="false">IF($C1485="","",INT((Boshqaruv!$C$12-$C1485)/365.25))</f>
        <v/>
      </c>
      <c r="K1485" s="14" t="str">
        <f aca="false">IF($J1485="","",IF($J1485&lt;=14,"Ha","Yo'q"))</f>
        <v/>
      </c>
      <c r="L1485" s="13"/>
      <c r="M1485" s="13"/>
      <c r="N1485" s="14" t="str">
        <f aca="false">IF($B1485="","",IF(AND(OR($L1485="",$L1485&lt;=Boshqaruv!$C$12),OR($M1485="",$M1485&gt;Boshqaruv!$C$12)),"Ha",""))</f>
        <v/>
      </c>
      <c r="O1485" s="25"/>
      <c r="P1485" s="25"/>
      <c r="Q1485" s="12"/>
      <c r="R1485" s="13"/>
      <c r="S1485" s="13"/>
      <c r="T1485" s="14" t="str">
        <f aca="false">IF($B1485="","",IF(AND($P1485="Ha",$N1485="Ha",OR($R1485="",$R1485&lt;=Boshqaruv!$C$12),OR($S1485="",$S1485&gt;Boshqaruv!$C$12)),"Ha",""))</f>
        <v/>
      </c>
      <c r="U1485" s="13"/>
      <c r="V1485" s="12"/>
      <c r="W1485" s="14" t="str">
        <f aca="false">IF(OR($B1485="",$C1485=""),"",IF(COUNTIFS($B$5:$B$1804,$B1485,$C$5:$C$1804,$C1485)&gt;1,"Takror",""))</f>
        <v/>
      </c>
    </row>
    <row r="1486" customFormat="false" ht="15" hidden="false" customHeight="false" outlineLevel="0" collapsed="false">
      <c r="A1486" s="8" t="n">
        <v>1482</v>
      </c>
      <c r="B1486" s="12"/>
      <c r="C1486" s="13"/>
      <c r="D1486" s="24"/>
      <c r="E1486" s="25"/>
      <c r="F1486" s="12"/>
      <c r="G1486" s="12"/>
      <c r="H1486" s="25"/>
      <c r="I1486" s="26" t="str">
        <f aca="false">IF(OR($B1486="",$C1486=""),"",$B1486&amp;" ("&amp;DAY($C1486)&amp;"."&amp;MONTH($C1486)&amp;"."&amp;YEAR($C1486)&amp;")")</f>
        <v/>
      </c>
      <c r="J1486" s="14" t="str">
        <f aca="false">IF($C1486="","",INT((Boshqaruv!$C$12-$C1486)/365.25))</f>
        <v/>
      </c>
      <c r="K1486" s="14" t="str">
        <f aca="false">IF($J1486="","",IF($J1486&lt;=14,"Ha","Yo'q"))</f>
        <v/>
      </c>
      <c r="L1486" s="13"/>
      <c r="M1486" s="13"/>
      <c r="N1486" s="14" t="str">
        <f aca="false">IF($B1486="","",IF(AND(OR($L1486="",$L1486&lt;=Boshqaruv!$C$12),OR($M1486="",$M1486&gt;Boshqaruv!$C$12)),"Ha",""))</f>
        <v/>
      </c>
      <c r="O1486" s="25"/>
      <c r="P1486" s="25"/>
      <c r="Q1486" s="12"/>
      <c r="R1486" s="13"/>
      <c r="S1486" s="13"/>
      <c r="T1486" s="14" t="str">
        <f aca="false">IF($B1486="","",IF(AND($P1486="Ha",$N1486="Ha",OR($R1486="",$R1486&lt;=Boshqaruv!$C$12),OR($S1486="",$S1486&gt;Boshqaruv!$C$12)),"Ha",""))</f>
        <v/>
      </c>
      <c r="U1486" s="13"/>
      <c r="V1486" s="12"/>
      <c r="W1486" s="14" t="str">
        <f aca="false">IF(OR($B1486="",$C1486=""),"",IF(COUNTIFS($B$5:$B$1804,$B1486,$C$5:$C$1804,$C1486)&gt;1,"Takror",""))</f>
        <v/>
      </c>
    </row>
    <row r="1487" customFormat="false" ht="15" hidden="false" customHeight="false" outlineLevel="0" collapsed="false">
      <c r="A1487" s="8" t="n">
        <v>1483</v>
      </c>
      <c r="B1487" s="12"/>
      <c r="C1487" s="13"/>
      <c r="D1487" s="24"/>
      <c r="E1487" s="25"/>
      <c r="F1487" s="12"/>
      <c r="G1487" s="12"/>
      <c r="H1487" s="25"/>
      <c r="I1487" s="26" t="str">
        <f aca="false">IF(OR($B1487="",$C1487=""),"",$B1487&amp;" ("&amp;DAY($C1487)&amp;"."&amp;MONTH($C1487)&amp;"."&amp;YEAR($C1487)&amp;")")</f>
        <v/>
      </c>
      <c r="J1487" s="14" t="str">
        <f aca="false">IF($C1487="","",INT((Boshqaruv!$C$12-$C1487)/365.25))</f>
        <v/>
      </c>
      <c r="K1487" s="14" t="str">
        <f aca="false">IF($J1487="","",IF($J1487&lt;=14,"Ha","Yo'q"))</f>
        <v/>
      </c>
      <c r="L1487" s="13"/>
      <c r="M1487" s="13"/>
      <c r="N1487" s="14" t="str">
        <f aca="false">IF($B1487="","",IF(AND(OR($L1487="",$L1487&lt;=Boshqaruv!$C$12),OR($M1487="",$M1487&gt;Boshqaruv!$C$12)),"Ha",""))</f>
        <v/>
      </c>
      <c r="O1487" s="25"/>
      <c r="P1487" s="25"/>
      <c r="Q1487" s="12"/>
      <c r="R1487" s="13"/>
      <c r="S1487" s="13"/>
      <c r="T1487" s="14" t="str">
        <f aca="false">IF($B1487="","",IF(AND($P1487="Ha",$N1487="Ha",OR($R1487="",$R1487&lt;=Boshqaruv!$C$12),OR($S1487="",$S1487&gt;Boshqaruv!$C$12)),"Ha",""))</f>
        <v/>
      </c>
      <c r="U1487" s="13"/>
      <c r="V1487" s="12"/>
      <c r="W1487" s="14" t="str">
        <f aca="false">IF(OR($B1487="",$C1487=""),"",IF(COUNTIFS($B$5:$B$1804,$B1487,$C$5:$C$1804,$C1487)&gt;1,"Takror",""))</f>
        <v/>
      </c>
    </row>
    <row r="1488" customFormat="false" ht="15" hidden="false" customHeight="false" outlineLevel="0" collapsed="false">
      <c r="A1488" s="8" t="n">
        <v>1484</v>
      </c>
      <c r="B1488" s="12"/>
      <c r="C1488" s="13"/>
      <c r="D1488" s="24"/>
      <c r="E1488" s="25"/>
      <c r="F1488" s="12"/>
      <c r="G1488" s="12"/>
      <c r="H1488" s="25"/>
      <c r="I1488" s="26" t="str">
        <f aca="false">IF(OR($B1488="",$C1488=""),"",$B1488&amp;" ("&amp;DAY($C1488)&amp;"."&amp;MONTH($C1488)&amp;"."&amp;YEAR($C1488)&amp;")")</f>
        <v/>
      </c>
      <c r="J1488" s="14" t="str">
        <f aca="false">IF($C1488="","",INT((Boshqaruv!$C$12-$C1488)/365.25))</f>
        <v/>
      </c>
      <c r="K1488" s="14" t="str">
        <f aca="false">IF($J1488="","",IF($J1488&lt;=14,"Ha","Yo'q"))</f>
        <v/>
      </c>
      <c r="L1488" s="13"/>
      <c r="M1488" s="13"/>
      <c r="N1488" s="14" t="str">
        <f aca="false">IF($B1488="","",IF(AND(OR($L1488="",$L1488&lt;=Boshqaruv!$C$12),OR($M1488="",$M1488&gt;Boshqaruv!$C$12)),"Ha",""))</f>
        <v/>
      </c>
      <c r="O1488" s="25"/>
      <c r="P1488" s="25"/>
      <c r="Q1488" s="12"/>
      <c r="R1488" s="13"/>
      <c r="S1488" s="13"/>
      <c r="T1488" s="14" t="str">
        <f aca="false">IF($B1488="","",IF(AND($P1488="Ha",$N1488="Ha",OR($R1488="",$R1488&lt;=Boshqaruv!$C$12),OR($S1488="",$S1488&gt;Boshqaruv!$C$12)),"Ha",""))</f>
        <v/>
      </c>
      <c r="U1488" s="13"/>
      <c r="V1488" s="12"/>
      <c r="W1488" s="14" t="str">
        <f aca="false">IF(OR($B1488="",$C1488=""),"",IF(COUNTIFS($B$5:$B$1804,$B1488,$C$5:$C$1804,$C1488)&gt;1,"Takror",""))</f>
        <v/>
      </c>
    </row>
    <row r="1489" customFormat="false" ht="15" hidden="false" customHeight="false" outlineLevel="0" collapsed="false">
      <c r="A1489" s="8" t="n">
        <v>1485</v>
      </c>
      <c r="B1489" s="12"/>
      <c r="C1489" s="13"/>
      <c r="D1489" s="24"/>
      <c r="E1489" s="25"/>
      <c r="F1489" s="12"/>
      <c r="G1489" s="12"/>
      <c r="H1489" s="25"/>
      <c r="I1489" s="26" t="str">
        <f aca="false">IF(OR($B1489="",$C1489=""),"",$B1489&amp;" ("&amp;DAY($C1489)&amp;"."&amp;MONTH($C1489)&amp;"."&amp;YEAR($C1489)&amp;")")</f>
        <v/>
      </c>
      <c r="J1489" s="14" t="str">
        <f aca="false">IF($C1489="","",INT((Boshqaruv!$C$12-$C1489)/365.25))</f>
        <v/>
      </c>
      <c r="K1489" s="14" t="str">
        <f aca="false">IF($J1489="","",IF($J1489&lt;=14,"Ha","Yo'q"))</f>
        <v/>
      </c>
      <c r="L1489" s="13"/>
      <c r="M1489" s="13"/>
      <c r="N1489" s="14" t="str">
        <f aca="false">IF($B1489="","",IF(AND(OR($L1489="",$L1489&lt;=Boshqaruv!$C$12),OR($M1489="",$M1489&gt;Boshqaruv!$C$12)),"Ha",""))</f>
        <v/>
      </c>
      <c r="O1489" s="25"/>
      <c r="P1489" s="25"/>
      <c r="Q1489" s="12"/>
      <c r="R1489" s="13"/>
      <c r="S1489" s="13"/>
      <c r="T1489" s="14" t="str">
        <f aca="false">IF($B1489="","",IF(AND($P1489="Ha",$N1489="Ha",OR($R1489="",$R1489&lt;=Boshqaruv!$C$12),OR($S1489="",$S1489&gt;Boshqaruv!$C$12)),"Ha",""))</f>
        <v/>
      </c>
      <c r="U1489" s="13"/>
      <c r="V1489" s="12"/>
      <c r="W1489" s="14" t="str">
        <f aca="false">IF(OR($B1489="",$C1489=""),"",IF(COUNTIFS($B$5:$B$1804,$B1489,$C$5:$C$1804,$C1489)&gt;1,"Takror",""))</f>
        <v/>
      </c>
    </row>
    <row r="1490" customFormat="false" ht="15" hidden="false" customHeight="false" outlineLevel="0" collapsed="false">
      <c r="A1490" s="8" t="n">
        <v>1486</v>
      </c>
      <c r="B1490" s="12"/>
      <c r="C1490" s="13"/>
      <c r="D1490" s="24"/>
      <c r="E1490" s="25"/>
      <c r="F1490" s="12"/>
      <c r="G1490" s="12"/>
      <c r="H1490" s="25"/>
      <c r="I1490" s="26" t="str">
        <f aca="false">IF(OR($B1490="",$C1490=""),"",$B1490&amp;" ("&amp;DAY($C1490)&amp;"."&amp;MONTH($C1490)&amp;"."&amp;YEAR($C1490)&amp;")")</f>
        <v/>
      </c>
      <c r="J1490" s="14" t="str">
        <f aca="false">IF($C1490="","",INT((Boshqaruv!$C$12-$C1490)/365.25))</f>
        <v/>
      </c>
      <c r="K1490" s="14" t="str">
        <f aca="false">IF($J1490="","",IF($J1490&lt;=14,"Ha","Yo'q"))</f>
        <v/>
      </c>
      <c r="L1490" s="13"/>
      <c r="M1490" s="13"/>
      <c r="N1490" s="14" t="str">
        <f aca="false">IF($B1490="","",IF(AND(OR($L1490="",$L1490&lt;=Boshqaruv!$C$12),OR($M1490="",$M1490&gt;Boshqaruv!$C$12)),"Ha",""))</f>
        <v/>
      </c>
      <c r="O1490" s="25"/>
      <c r="P1490" s="25"/>
      <c r="Q1490" s="12"/>
      <c r="R1490" s="13"/>
      <c r="S1490" s="13"/>
      <c r="T1490" s="14" t="str">
        <f aca="false">IF($B1490="","",IF(AND($P1490="Ha",$N1490="Ha",OR($R1490="",$R1490&lt;=Boshqaruv!$C$12),OR($S1490="",$S1490&gt;Boshqaruv!$C$12)),"Ha",""))</f>
        <v/>
      </c>
      <c r="U1490" s="13"/>
      <c r="V1490" s="12"/>
      <c r="W1490" s="14" t="str">
        <f aca="false">IF(OR($B1490="",$C1490=""),"",IF(COUNTIFS($B$5:$B$1804,$B1490,$C$5:$C$1804,$C1490)&gt;1,"Takror",""))</f>
        <v/>
      </c>
    </row>
    <row r="1491" customFormat="false" ht="15" hidden="false" customHeight="false" outlineLevel="0" collapsed="false">
      <c r="A1491" s="8" t="n">
        <v>1487</v>
      </c>
      <c r="B1491" s="12"/>
      <c r="C1491" s="13"/>
      <c r="D1491" s="24"/>
      <c r="E1491" s="25"/>
      <c r="F1491" s="12"/>
      <c r="G1491" s="12"/>
      <c r="H1491" s="25"/>
      <c r="I1491" s="26" t="str">
        <f aca="false">IF(OR($B1491="",$C1491=""),"",$B1491&amp;" ("&amp;DAY($C1491)&amp;"."&amp;MONTH($C1491)&amp;"."&amp;YEAR($C1491)&amp;")")</f>
        <v/>
      </c>
      <c r="J1491" s="14" t="str">
        <f aca="false">IF($C1491="","",INT((Boshqaruv!$C$12-$C1491)/365.25))</f>
        <v/>
      </c>
      <c r="K1491" s="14" t="str">
        <f aca="false">IF($J1491="","",IF($J1491&lt;=14,"Ha","Yo'q"))</f>
        <v/>
      </c>
      <c r="L1491" s="13"/>
      <c r="M1491" s="13"/>
      <c r="N1491" s="14" t="str">
        <f aca="false">IF($B1491="","",IF(AND(OR($L1491="",$L1491&lt;=Boshqaruv!$C$12),OR($M1491="",$M1491&gt;Boshqaruv!$C$12)),"Ha",""))</f>
        <v/>
      </c>
      <c r="O1491" s="25"/>
      <c r="P1491" s="25"/>
      <c r="Q1491" s="12"/>
      <c r="R1491" s="13"/>
      <c r="S1491" s="13"/>
      <c r="T1491" s="14" t="str">
        <f aca="false">IF($B1491="","",IF(AND($P1491="Ha",$N1491="Ha",OR($R1491="",$R1491&lt;=Boshqaruv!$C$12),OR($S1491="",$S1491&gt;Boshqaruv!$C$12)),"Ha",""))</f>
        <v/>
      </c>
      <c r="U1491" s="13"/>
      <c r="V1491" s="12"/>
      <c r="W1491" s="14" t="str">
        <f aca="false">IF(OR($B1491="",$C1491=""),"",IF(COUNTIFS($B$5:$B$1804,$B1491,$C$5:$C$1804,$C1491)&gt;1,"Takror",""))</f>
        <v/>
      </c>
    </row>
    <row r="1492" customFormat="false" ht="15" hidden="false" customHeight="false" outlineLevel="0" collapsed="false">
      <c r="A1492" s="8" t="n">
        <v>1488</v>
      </c>
      <c r="B1492" s="12"/>
      <c r="C1492" s="13"/>
      <c r="D1492" s="24"/>
      <c r="E1492" s="25"/>
      <c r="F1492" s="12"/>
      <c r="G1492" s="12"/>
      <c r="H1492" s="25"/>
      <c r="I1492" s="26" t="str">
        <f aca="false">IF(OR($B1492="",$C1492=""),"",$B1492&amp;" ("&amp;DAY($C1492)&amp;"."&amp;MONTH($C1492)&amp;"."&amp;YEAR($C1492)&amp;")")</f>
        <v/>
      </c>
      <c r="J1492" s="14" t="str">
        <f aca="false">IF($C1492="","",INT((Boshqaruv!$C$12-$C1492)/365.25))</f>
        <v/>
      </c>
      <c r="K1492" s="14" t="str">
        <f aca="false">IF($J1492="","",IF($J1492&lt;=14,"Ha","Yo'q"))</f>
        <v/>
      </c>
      <c r="L1492" s="13"/>
      <c r="M1492" s="13"/>
      <c r="N1492" s="14" t="str">
        <f aca="false">IF($B1492="","",IF(AND(OR($L1492="",$L1492&lt;=Boshqaruv!$C$12),OR($M1492="",$M1492&gt;Boshqaruv!$C$12)),"Ha",""))</f>
        <v/>
      </c>
      <c r="O1492" s="25"/>
      <c r="P1492" s="25"/>
      <c r="Q1492" s="12"/>
      <c r="R1492" s="13"/>
      <c r="S1492" s="13"/>
      <c r="T1492" s="14" t="str">
        <f aca="false">IF($B1492="","",IF(AND($P1492="Ha",$N1492="Ha",OR($R1492="",$R1492&lt;=Boshqaruv!$C$12),OR($S1492="",$S1492&gt;Boshqaruv!$C$12)),"Ha",""))</f>
        <v/>
      </c>
      <c r="U1492" s="13"/>
      <c r="V1492" s="12"/>
      <c r="W1492" s="14" t="str">
        <f aca="false">IF(OR($B1492="",$C1492=""),"",IF(COUNTIFS($B$5:$B$1804,$B1492,$C$5:$C$1804,$C1492)&gt;1,"Takror",""))</f>
        <v/>
      </c>
    </row>
    <row r="1493" customFormat="false" ht="15" hidden="false" customHeight="false" outlineLevel="0" collapsed="false">
      <c r="A1493" s="8" t="n">
        <v>1489</v>
      </c>
      <c r="B1493" s="12"/>
      <c r="C1493" s="13"/>
      <c r="D1493" s="24"/>
      <c r="E1493" s="25"/>
      <c r="F1493" s="12"/>
      <c r="G1493" s="12"/>
      <c r="H1493" s="25"/>
      <c r="I1493" s="26" t="str">
        <f aca="false">IF(OR($B1493="",$C1493=""),"",$B1493&amp;" ("&amp;DAY($C1493)&amp;"."&amp;MONTH($C1493)&amp;"."&amp;YEAR($C1493)&amp;")")</f>
        <v/>
      </c>
      <c r="J1493" s="14" t="str">
        <f aca="false">IF($C1493="","",INT((Boshqaruv!$C$12-$C1493)/365.25))</f>
        <v/>
      </c>
      <c r="K1493" s="14" t="str">
        <f aca="false">IF($J1493="","",IF($J1493&lt;=14,"Ha","Yo'q"))</f>
        <v/>
      </c>
      <c r="L1493" s="13"/>
      <c r="M1493" s="13"/>
      <c r="N1493" s="14" t="str">
        <f aca="false">IF($B1493="","",IF(AND(OR($L1493="",$L1493&lt;=Boshqaruv!$C$12),OR($M1493="",$M1493&gt;Boshqaruv!$C$12)),"Ha",""))</f>
        <v/>
      </c>
      <c r="O1493" s="25"/>
      <c r="P1493" s="25"/>
      <c r="Q1493" s="12"/>
      <c r="R1493" s="13"/>
      <c r="S1493" s="13"/>
      <c r="T1493" s="14" t="str">
        <f aca="false">IF($B1493="","",IF(AND($P1493="Ha",$N1493="Ha",OR($R1493="",$R1493&lt;=Boshqaruv!$C$12),OR($S1493="",$S1493&gt;Boshqaruv!$C$12)),"Ha",""))</f>
        <v/>
      </c>
      <c r="U1493" s="13"/>
      <c r="V1493" s="12"/>
      <c r="W1493" s="14" t="str">
        <f aca="false">IF(OR($B1493="",$C1493=""),"",IF(COUNTIFS($B$5:$B$1804,$B1493,$C$5:$C$1804,$C1493)&gt;1,"Takror",""))</f>
        <v/>
      </c>
    </row>
    <row r="1494" customFormat="false" ht="15" hidden="false" customHeight="false" outlineLevel="0" collapsed="false">
      <c r="A1494" s="8" t="n">
        <v>1490</v>
      </c>
      <c r="B1494" s="12"/>
      <c r="C1494" s="13"/>
      <c r="D1494" s="24"/>
      <c r="E1494" s="25"/>
      <c r="F1494" s="12"/>
      <c r="G1494" s="12"/>
      <c r="H1494" s="25"/>
      <c r="I1494" s="26" t="str">
        <f aca="false">IF(OR($B1494="",$C1494=""),"",$B1494&amp;" ("&amp;DAY($C1494)&amp;"."&amp;MONTH($C1494)&amp;"."&amp;YEAR($C1494)&amp;")")</f>
        <v/>
      </c>
      <c r="J1494" s="14" t="str">
        <f aca="false">IF($C1494="","",INT((Boshqaruv!$C$12-$C1494)/365.25))</f>
        <v/>
      </c>
      <c r="K1494" s="14" t="str">
        <f aca="false">IF($J1494="","",IF($J1494&lt;=14,"Ha","Yo'q"))</f>
        <v/>
      </c>
      <c r="L1494" s="13"/>
      <c r="M1494" s="13"/>
      <c r="N1494" s="14" t="str">
        <f aca="false">IF($B1494="","",IF(AND(OR($L1494="",$L1494&lt;=Boshqaruv!$C$12),OR($M1494="",$M1494&gt;Boshqaruv!$C$12)),"Ha",""))</f>
        <v/>
      </c>
      <c r="O1494" s="25"/>
      <c r="P1494" s="25"/>
      <c r="Q1494" s="12"/>
      <c r="R1494" s="13"/>
      <c r="S1494" s="13"/>
      <c r="T1494" s="14" t="str">
        <f aca="false">IF($B1494="","",IF(AND($P1494="Ha",$N1494="Ha",OR($R1494="",$R1494&lt;=Boshqaruv!$C$12),OR($S1494="",$S1494&gt;Boshqaruv!$C$12)),"Ha",""))</f>
        <v/>
      </c>
      <c r="U1494" s="13"/>
      <c r="V1494" s="12"/>
      <c r="W1494" s="14" t="str">
        <f aca="false">IF(OR($B1494="",$C1494=""),"",IF(COUNTIFS($B$5:$B$1804,$B1494,$C$5:$C$1804,$C1494)&gt;1,"Takror",""))</f>
        <v/>
      </c>
    </row>
    <row r="1495" customFormat="false" ht="15" hidden="false" customHeight="false" outlineLevel="0" collapsed="false">
      <c r="A1495" s="8" t="n">
        <v>1491</v>
      </c>
      <c r="B1495" s="12"/>
      <c r="C1495" s="13"/>
      <c r="D1495" s="24"/>
      <c r="E1495" s="25"/>
      <c r="F1495" s="12"/>
      <c r="G1495" s="12"/>
      <c r="H1495" s="25"/>
      <c r="I1495" s="26" t="str">
        <f aca="false">IF(OR($B1495="",$C1495=""),"",$B1495&amp;" ("&amp;DAY($C1495)&amp;"."&amp;MONTH($C1495)&amp;"."&amp;YEAR($C1495)&amp;")")</f>
        <v/>
      </c>
      <c r="J1495" s="14" t="str">
        <f aca="false">IF($C1495="","",INT((Boshqaruv!$C$12-$C1495)/365.25))</f>
        <v/>
      </c>
      <c r="K1495" s="14" t="str">
        <f aca="false">IF($J1495="","",IF($J1495&lt;=14,"Ha","Yo'q"))</f>
        <v/>
      </c>
      <c r="L1495" s="13"/>
      <c r="M1495" s="13"/>
      <c r="N1495" s="14" t="str">
        <f aca="false">IF($B1495="","",IF(AND(OR($L1495="",$L1495&lt;=Boshqaruv!$C$12),OR($M1495="",$M1495&gt;Boshqaruv!$C$12)),"Ha",""))</f>
        <v/>
      </c>
      <c r="O1495" s="25"/>
      <c r="P1495" s="25"/>
      <c r="Q1495" s="12"/>
      <c r="R1495" s="13"/>
      <c r="S1495" s="13"/>
      <c r="T1495" s="14" t="str">
        <f aca="false">IF($B1495="","",IF(AND($P1495="Ha",$N1495="Ha",OR($R1495="",$R1495&lt;=Boshqaruv!$C$12),OR($S1495="",$S1495&gt;Boshqaruv!$C$12)),"Ha",""))</f>
        <v/>
      </c>
      <c r="U1495" s="13"/>
      <c r="V1495" s="12"/>
      <c r="W1495" s="14" t="str">
        <f aca="false">IF(OR($B1495="",$C1495=""),"",IF(COUNTIFS($B$5:$B$1804,$B1495,$C$5:$C$1804,$C1495)&gt;1,"Takror",""))</f>
        <v/>
      </c>
    </row>
    <row r="1496" customFormat="false" ht="15" hidden="false" customHeight="false" outlineLevel="0" collapsed="false">
      <c r="A1496" s="8" t="n">
        <v>1492</v>
      </c>
      <c r="B1496" s="12"/>
      <c r="C1496" s="13"/>
      <c r="D1496" s="24"/>
      <c r="E1496" s="25"/>
      <c r="F1496" s="12"/>
      <c r="G1496" s="12"/>
      <c r="H1496" s="25"/>
      <c r="I1496" s="26" t="str">
        <f aca="false">IF(OR($B1496="",$C1496=""),"",$B1496&amp;" ("&amp;DAY($C1496)&amp;"."&amp;MONTH($C1496)&amp;"."&amp;YEAR($C1496)&amp;")")</f>
        <v/>
      </c>
      <c r="J1496" s="14" t="str">
        <f aca="false">IF($C1496="","",INT((Boshqaruv!$C$12-$C1496)/365.25))</f>
        <v/>
      </c>
      <c r="K1496" s="14" t="str">
        <f aca="false">IF($J1496="","",IF($J1496&lt;=14,"Ha","Yo'q"))</f>
        <v/>
      </c>
      <c r="L1496" s="13"/>
      <c r="M1496" s="13"/>
      <c r="N1496" s="14" t="str">
        <f aca="false">IF($B1496="","",IF(AND(OR($L1496="",$L1496&lt;=Boshqaruv!$C$12),OR($M1496="",$M1496&gt;Boshqaruv!$C$12)),"Ha",""))</f>
        <v/>
      </c>
      <c r="O1496" s="25"/>
      <c r="P1496" s="25"/>
      <c r="Q1496" s="12"/>
      <c r="R1496" s="13"/>
      <c r="S1496" s="13"/>
      <c r="T1496" s="14" t="str">
        <f aca="false">IF($B1496="","",IF(AND($P1496="Ha",$N1496="Ha",OR($R1496="",$R1496&lt;=Boshqaruv!$C$12),OR($S1496="",$S1496&gt;Boshqaruv!$C$12)),"Ha",""))</f>
        <v/>
      </c>
      <c r="U1496" s="13"/>
      <c r="V1496" s="12"/>
      <c r="W1496" s="14" t="str">
        <f aca="false">IF(OR($B1496="",$C1496=""),"",IF(COUNTIFS($B$5:$B$1804,$B1496,$C$5:$C$1804,$C1496)&gt;1,"Takror",""))</f>
        <v/>
      </c>
    </row>
    <row r="1497" customFormat="false" ht="15" hidden="false" customHeight="false" outlineLevel="0" collapsed="false">
      <c r="A1497" s="8" t="n">
        <v>1493</v>
      </c>
      <c r="B1497" s="12"/>
      <c r="C1497" s="13"/>
      <c r="D1497" s="24"/>
      <c r="E1497" s="25"/>
      <c r="F1497" s="12"/>
      <c r="G1497" s="12"/>
      <c r="H1497" s="25"/>
      <c r="I1497" s="26" t="str">
        <f aca="false">IF(OR($B1497="",$C1497=""),"",$B1497&amp;" ("&amp;DAY($C1497)&amp;"."&amp;MONTH($C1497)&amp;"."&amp;YEAR($C1497)&amp;")")</f>
        <v/>
      </c>
      <c r="J1497" s="14" t="str">
        <f aca="false">IF($C1497="","",INT((Boshqaruv!$C$12-$C1497)/365.25))</f>
        <v/>
      </c>
      <c r="K1497" s="14" t="str">
        <f aca="false">IF($J1497="","",IF($J1497&lt;=14,"Ha","Yo'q"))</f>
        <v/>
      </c>
      <c r="L1497" s="13"/>
      <c r="M1497" s="13"/>
      <c r="N1497" s="14" t="str">
        <f aca="false">IF($B1497="","",IF(AND(OR($L1497="",$L1497&lt;=Boshqaruv!$C$12),OR($M1497="",$M1497&gt;Boshqaruv!$C$12)),"Ha",""))</f>
        <v/>
      </c>
      <c r="O1497" s="25"/>
      <c r="P1497" s="25"/>
      <c r="Q1497" s="12"/>
      <c r="R1497" s="13"/>
      <c r="S1497" s="13"/>
      <c r="T1497" s="14" t="str">
        <f aca="false">IF($B1497="","",IF(AND($P1497="Ha",$N1497="Ha",OR($R1497="",$R1497&lt;=Boshqaruv!$C$12),OR($S1497="",$S1497&gt;Boshqaruv!$C$12)),"Ha",""))</f>
        <v/>
      </c>
      <c r="U1497" s="13"/>
      <c r="V1497" s="12"/>
      <c r="W1497" s="14" t="str">
        <f aca="false">IF(OR($B1497="",$C1497=""),"",IF(COUNTIFS($B$5:$B$1804,$B1497,$C$5:$C$1804,$C1497)&gt;1,"Takror",""))</f>
        <v/>
      </c>
    </row>
    <row r="1498" customFormat="false" ht="15" hidden="false" customHeight="false" outlineLevel="0" collapsed="false">
      <c r="A1498" s="8" t="n">
        <v>1494</v>
      </c>
      <c r="B1498" s="12"/>
      <c r="C1498" s="13"/>
      <c r="D1498" s="24"/>
      <c r="E1498" s="25"/>
      <c r="F1498" s="12"/>
      <c r="G1498" s="12"/>
      <c r="H1498" s="25"/>
      <c r="I1498" s="26" t="str">
        <f aca="false">IF(OR($B1498="",$C1498=""),"",$B1498&amp;" ("&amp;DAY($C1498)&amp;"."&amp;MONTH($C1498)&amp;"."&amp;YEAR($C1498)&amp;")")</f>
        <v/>
      </c>
      <c r="J1498" s="14" t="str">
        <f aca="false">IF($C1498="","",INT((Boshqaruv!$C$12-$C1498)/365.25))</f>
        <v/>
      </c>
      <c r="K1498" s="14" t="str">
        <f aca="false">IF($J1498="","",IF($J1498&lt;=14,"Ha","Yo'q"))</f>
        <v/>
      </c>
      <c r="L1498" s="13"/>
      <c r="M1498" s="13"/>
      <c r="N1498" s="14" t="str">
        <f aca="false">IF($B1498="","",IF(AND(OR($L1498="",$L1498&lt;=Boshqaruv!$C$12),OR($M1498="",$M1498&gt;Boshqaruv!$C$12)),"Ha",""))</f>
        <v/>
      </c>
      <c r="O1498" s="25"/>
      <c r="P1498" s="25"/>
      <c r="Q1498" s="12"/>
      <c r="R1498" s="13"/>
      <c r="S1498" s="13"/>
      <c r="T1498" s="14" t="str">
        <f aca="false">IF($B1498="","",IF(AND($P1498="Ha",$N1498="Ha",OR($R1498="",$R1498&lt;=Boshqaruv!$C$12),OR($S1498="",$S1498&gt;Boshqaruv!$C$12)),"Ha",""))</f>
        <v/>
      </c>
      <c r="U1498" s="13"/>
      <c r="V1498" s="12"/>
      <c r="W1498" s="14" t="str">
        <f aca="false">IF(OR($B1498="",$C1498=""),"",IF(COUNTIFS($B$5:$B$1804,$B1498,$C$5:$C$1804,$C1498)&gt;1,"Takror",""))</f>
        <v/>
      </c>
    </row>
    <row r="1499" customFormat="false" ht="15" hidden="false" customHeight="false" outlineLevel="0" collapsed="false">
      <c r="A1499" s="8" t="n">
        <v>1495</v>
      </c>
      <c r="B1499" s="12"/>
      <c r="C1499" s="13"/>
      <c r="D1499" s="24"/>
      <c r="E1499" s="25"/>
      <c r="F1499" s="12"/>
      <c r="G1499" s="12"/>
      <c r="H1499" s="25"/>
      <c r="I1499" s="26" t="str">
        <f aca="false">IF(OR($B1499="",$C1499=""),"",$B1499&amp;" ("&amp;DAY($C1499)&amp;"."&amp;MONTH($C1499)&amp;"."&amp;YEAR($C1499)&amp;")")</f>
        <v/>
      </c>
      <c r="J1499" s="14" t="str">
        <f aca="false">IF($C1499="","",INT((Boshqaruv!$C$12-$C1499)/365.25))</f>
        <v/>
      </c>
      <c r="K1499" s="14" t="str">
        <f aca="false">IF($J1499="","",IF($J1499&lt;=14,"Ha","Yo'q"))</f>
        <v/>
      </c>
      <c r="L1499" s="13"/>
      <c r="M1499" s="13"/>
      <c r="N1499" s="14" t="str">
        <f aca="false">IF($B1499="","",IF(AND(OR($L1499="",$L1499&lt;=Boshqaruv!$C$12),OR($M1499="",$M1499&gt;Boshqaruv!$C$12)),"Ha",""))</f>
        <v/>
      </c>
      <c r="O1499" s="25"/>
      <c r="P1499" s="25"/>
      <c r="Q1499" s="12"/>
      <c r="R1499" s="13"/>
      <c r="S1499" s="13"/>
      <c r="T1499" s="14" t="str">
        <f aca="false">IF($B1499="","",IF(AND($P1499="Ha",$N1499="Ha",OR($R1499="",$R1499&lt;=Boshqaruv!$C$12),OR($S1499="",$S1499&gt;Boshqaruv!$C$12)),"Ha",""))</f>
        <v/>
      </c>
      <c r="U1499" s="13"/>
      <c r="V1499" s="12"/>
      <c r="W1499" s="14" t="str">
        <f aca="false">IF(OR($B1499="",$C1499=""),"",IF(COUNTIFS($B$5:$B$1804,$B1499,$C$5:$C$1804,$C1499)&gt;1,"Takror",""))</f>
        <v/>
      </c>
    </row>
    <row r="1500" customFormat="false" ht="15" hidden="false" customHeight="false" outlineLevel="0" collapsed="false">
      <c r="A1500" s="8" t="n">
        <v>1496</v>
      </c>
      <c r="B1500" s="12"/>
      <c r="C1500" s="13"/>
      <c r="D1500" s="24"/>
      <c r="E1500" s="25"/>
      <c r="F1500" s="12"/>
      <c r="G1500" s="12"/>
      <c r="H1500" s="25"/>
      <c r="I1500" s="26" t="str">
        <f aca="false">IF(OR($B1500="",$C1500=""),"",$B1500&amp;" ("&amp;DAY($C1500)&amp;"."&amp;MONTH($C1500)&amp;"."&amp;YEAR($C1500)&amp;")")</f>
        <v/>
      </c>
      <c r="J1500" s="14" t="str">
        <f aca="false">IF($C1500="","",INT((Boshqaruv!$C$12-$C1500)/365.25))</f>
        <v/>
      </c>
      <c r="K1500" s="14" t="str">
        <f aca="false">IF($J1500="","",IF($J1500&lt;=14,"Ha","Yo'q"))</f>
        <v/>
      </c>
      <c r="L1500" s="13"/>
      <c r="M1500" s="13"/>
      <c r="N1500" s="14" t="str">
        <f aca="false">IF($B1500="","",IF(AND(OR($L1500="",$L1500&lt;=Boshqaruv!$C$12),OR($M1500="",$M1500&gt;Boshqaruv!$C$12)),"Ha",""))</f>
        <v/>
      </c>
      <c r="O1500" s="25"/>
      <c r="P1500" s="25"/>
      <c r="Q1500" s="12"/>
      <c r="R1500" s="13"/>
      <c r="S1500" s="13"/>
      <c r="T1500" s="14" t="str">
        <f aca="false">IF($B1500="","",IF(AND($P1500="Ha",$N1500="Ha",OR($R1500="",$R1500&lt;=Boshqaruv!$C$12),OR($S1500="",$S1500&gt;Boshqaruv!$C$12)),"Ha",""))</f>
        <v/>
      </c>
      <c r="U1500" s="13"/>
      <c r="V1500" s="12"/>
      <c r="W1500" s="14" t="str">
        <f aca="false">IF(OR($B1500="",$C1500=""),"",IF(COUNTIFS($B$5:$B$1804,$B1500,$C$5:$C$1804,$C1500)&gt;1,"Takror",""))</f>
        <v/>
      </c>
    </row>
    <row r="1501" customFormat="false" ht="15" hidden="false" customHeight="false" outlineLevel="0" collapsed="false">
      <c r="A1501" s="8" t="n">
        <v>1497</v>
      </c>
      <c r="B1501" s="12"/>
      <c r="C1501" s="13"/>
      <c r="D1501" s="24"/>
      <c r="E1501" s="25"/>
      <c r="F1501" s="12"/>
      <c r="G1501" s="12"/>
      <c r="H1501" s="25"/>
      <c r="I1501" s="26" t="str">
        <f aca="false">IF(OR($B1501="",$C1501=""),"",$B1501&amp;" ("&amp;DAY($C1501)&amp;"."&amp;MONTH($C1501)&amp;"."&amp;YEAR($C1501)&amp;")")</f>
        <v/>
      </c>
      <c r="J1501" s="14" t="str">
        <f aca="false">IF($C1501="","",INT((Boshqaruv!$C$12-$C1501)/365.25))</f>
        <v/>
      </c>
      <c r="K1501" s="14" t="str">
        <f aca="false">IF($J1501="","",IF($J1501&lt;=14,"Ha","Yo'q"))</f>
        <v/>
      </c>
      <c r="L1501" s="13"/>
      <c r="M1501" s="13"/>
      <c r="N1501" s="14" t="str">
        <f aca="false">IF($B1501="","",IF(AND(OR($L1501="",$L1501&lt;=Boshqaruv!$C$12),OR($M1501="",$M1501&gt;Boshqaruv!$C$12)),"Ha",""))</f>
        <v/>
      </c>
      <c r="O1501" s="25"/>
      <c r="P1501" s="25"/>
      <c r="Q1501" s="12"/>
      <c r="R1501" s="13"/>
      <c r="S1501" s="13"/>
      <c r="T1501" s="14" t="str">
        <f aca="false">IF($B1501="","",IF(AND($P1501="Ha",$N1501="Ha",OR($R1501="",$R1501&lt;=Boshqaruv!$C$12),OR($S1501="",$S1501&gt;Boshqaruv!$C$12)),"Ha",""))</f>
        <v/>
      </c>
      <c r="U1501" s="13"/>
      <c r="V1501" s="12"/>
      <c r="W1501" s="14" t="str">
        <f aca="false">IF(OR($B1501="",$C1501=""),"",IF(COUNTIFS($B$5:$B$1804,$B1501,$C$5:$C$1804,$C1501)&gt;1,"Takror",""))</f>
        <v/>
      </c>
    </row>
    <row r="1502" customFormat="false" ht="15" hidden="false" customHeight="false" outlineLevel="0" collapsed="false">
      <c r="A1502" s="8" t="n">
        <v>1498</v>
      </c>
      <c r="B1502" s="12"/>
      <c r="C1502" s="13"/>
      <c r="D1502" s="24"/>
      <c r="E1502" s="25"/>
      <c r="F1502" s="12"/>
      <c r="G1502" s="12"/>
      <c r="H1502" s="25"/>
      <c r="I1502" s="26" t="str">
        <f aca="false">IF(OR($B1502="",$C1502=""),"",$B1502&amp;" ("&amp;DAY($C1502)&amp;"."&amp;MONTH($C1502)&amp;"."&amp;YEAR($C1502)&amp;")")</f>
        <v/>
      </c>
      <c r="J1502" s="14" t="str">
        <f aca="false">IF($C1502="","",INT((Boshqaruv!$C$12-$C1502)/365.25))</f>
        <v/>
      </c>
      <c r="K1502" s="14" t="str">
        <f aca="false">IF($J1502="","",IF($J1502&lt;=14,"Ha","Yo'q"))</f>
        <v/>
      </c>
      <c r="L1502" s="13"/>
      <c r="M1502" s="13"/>
      <c r="N1502" s="14" t="str">
        <f aca="false">IF($B1502="","",IF(AND(OR($L1502="",$L1502&lt;=Boshqaruv!$C$12),OR($M1502="",$M1502&gt;Boshqaruv!$C$12)),"Ha",""))</f>
        <v/>
      </c>
      <c r="O1502" s="25"/>
      <c r="P1502" s="25"/>
      <c r="Q1502" s="12"/>
      <c r="R1502" s="13"/>
      <c r="S1502" s="13"/>
      <c r="T1502" s="14" t="str">
        <f aca="false">IF($B1502="","",IF(AND($P1502="Ha",$N1502="Ha",OR($R1502="",$R1502&lt;=Boshqaruv!$C$12),OR($S1502="",$S1502&gt;Boshqaruv!$C$12)),"Ha",""))</f>
        <v/>
      </c>
      <c r="U1502" s="13"/>
      <c r="V1502" s="12"/>
      <c r="W1502" s="14" t="str">
        <f aca="false">IF(OR($B1502="",$C1502=""),"",IF(COUNTIFS($B$5:$B$1804,$B1502,$C$5:$C$1804,$C1502)&gt;1,"Takror",""))</f>
        <v/>
      </c>
    </row>
    <row r="1503" customFormat="false" ht="15" hidden="false" customHeight="false" outlineLevel="0" collapsed="false">
      <c r="A1503" s="8" t="n">
        <v>1499</v>
      </c>
      <c r="B1503" s="12"/>
      <c r="C1503" s="13"/>
      <c r="D1503" s="24"/>
      <c r="E1503" s="25"/>
      <c r="F1503" s="12"/>
      <c r="G1503" s="12"/>
      <c r="H1503" s="25"/>
      <c r="I1503" s="26" t="str">
        <f aca="false">IF(OR($B1503="",$C1503=""),"",$B1503&amp;" ("&amp;DAY($C1503)&amp;"."&amp;MONTH($C1503)&amp;"."&amp;YEAR($C1503)&amp;")")</f>
        <v/>
      </c>
      <c r="J1503" s="14" t="str">
        <f aca="false">IF($C1503="","",INT((Boshqaruv!$C$12-$C1503)/365.25))</f>
        <v/>
      </c>
      <c r="K1503" s="14" t="str">
        <f aca="false">IF($J1503="","",IF($J1503&lt;=14,"Ha","Yo'q"))</f>
        <v/>
      </c>
      <c r="L1503" s="13"/>
      <c r="M1503" s="13"/>
      <c r="N1503" s="14" t="str">
        <f aca="false">IF($B1503="","",IF(AND(OR($L1503="",$L1503&lt;=Boshqaruv!$C$12),OR($M1503="",$M1503&gt;Boshqaruv!$C$12)),"Ha",""))</f>
        <v/>
      </c>
      <c r="O1503" s="25"/>
      <c r="P1503" s="25"/>
      <c r="Q1503" s="12"/>
      <c r="R1503" s="13"/>
      <c r="S1503" s="13"/>
      <c r="T1503" s="14" t="str">
        <f aca="false">IF($B1503="","",IF(AND($P1503="Ha",$N1503="Ha",OR($R1503="",$R1503&lt;=Boshqaruv!$C$12),OR($S1503="",$S1503&gt;Boshqaruv!$C$12)),"Ha",""))</f>
        <v/>
      </c>
      <c r="U1503" s="13"/>
      <c r="V1503" s="12"/>
      <c r="W1503" s="14" t="str">
        <f aca="false">IF(OR($B1503="",$C1503=""),"",IF(COUNTIFS($B$5:$B$1804,$B1503,$C$5:$C$1804,$C1503)&gt;1,"Takror",""))</f>
        <v/>
      </c>
    </row>
    <row r="1504" customFormat="false" ht="15" hidden="false" customHeight="false" outlineLevel="0" collapsed="false">
      <c r="A1504" s="8" t="n">
        <v>1500</v>
      </c>
      <c r="B1504" s="12"/>
      <c r="C1504" s="13"/>
      <c r="D1504" s="24"/>
      <c r="E1504" s="25"/>
      <c r="F1504" s="12"/>
      <c r="G1504" s="12"/>
      <c r="H1504" s="25"/>
      <c r="I1504" s="26" t="str">
        <f aca="false">IF(OR($B1504="",$C1504=""),"",$B1504&amp;" ("&amp;DAY($C1504)&amp;"."&amp;MONTH($C1504)&amp;"."&amp;YEAR($C1504)&amp;")")</f>
        <v/>
      </c>
      <c r="J1504" s="14" t="str">
        <f aca="false">IF($C1504="","",INT((Boshqaruv!$C$12-$C1504)/365.25))</f>
        <v/>
      </c>
      <c r="K1504" s="14" t="str">
        <f aca="false">IF($J1504="","",IF($J1504&lt;=14,"Ha","Yo'q"))</f>
        <v/>
      </c>
      <c r="L1504" s="13"/>
      <c r="M1504" s="13"/>
      <c r="N1504" s="14" t="str">
        <f aca="false">IF($B1504="","",IF(AND(OR($L1504="",$L1504&lt;=Boshqaruv!$C$12),OR($M1504="",$M1504&gt;Boshqaruv!$C$12)),"Ha",""))</f>
        <v/>
      </c>
      <c r="O1504" s="25"/>
      <c r="P1504" s="25"/>
      <c r="Q1504" s="12"/>
      <c r="R1504" s="13"/>
      <c r="S1504" s="13"/>
      <c r="T1504" s="14" t="str">
        <f aca="false">IF($B1504="","",IF(AND($P1504="Ha",$N1504="Ha",OR($R1504="",$R1504&lt;=Boshqaruv!$C$12),OR($S1504="",$S1504&gt;Boshqaruv!$C$12)),"Ha",""))</f>
        <v/>
      </c>
      <c r="U1504" s="13"/>
      <c r="V1504" s="12"/>
      <c r="W1504" s="14" t="str">
        <f aca="false">IF(OR($B1504="",$C1504=""),"",IF(COUNTIFS($B$5:$B$1804,$B1504,$C$5:$C$1804,$C1504)&gt;1,"Takror",""))</f>
        <v/>
      </c>
    </row>
    <row r="1505" customFormat="false" ht="15" hidden="false" customHeight="false" outlineLevel="0" collapsed="false">
      <c r="A1505" s="8" t="n">
        <v>1501</v>
      </c>
      <c r="B1505" s="12"/>
      <c r="C1505" s="13"/>
      <c r="D1505" s="24"/>
      <c r="E1505" s="25"/>
      <c r="F1505" s="12"/>
      <c r="G1505" s="12"/>
      <c r="H1505" s="25"/>
      <c r="I1505" s="26" t="str">
        <f aca="false">IF(OR($B1505="",$C1505=""),"",$B1505&amp;" ("&amp;DAY($C1505)&amp;"."&amp;MONTH($C1505)&amp;"."&amp;YEAR($C1505)&amp;")")</f>
        <v/>
      </c>
      <c r="J1505" s="14" t="str">
        <f aca="false">IF($C1505="","",INT((Boshqaruv!$C$12-$C1505)/365.25))</f>
        <v/>
      </c>
      <c r="K1505" s="14" t="str">
        <f aca="false">IF($J1505="","",IF($J1505&lt;=14,"Ha","Yo'q"))</f>
        <v/>
      </c>
      <c r="L1505" s="13"/>
      <c r="M1505" s="13"/>
      <c r="N1505" s="14" t="str">
        <f aca="false">IF($B1505="","",IF(AND(OR($L1505="",$L1505&lt;=Boshqaruv!$C$12),OR($M1505="",$M1505&gt;Boshqaruv!$C$12)),"Ha",""))</f>
        <v/>
      </c>
      <c r="O1505" s="25"/>
      <c r="P1505" s="25"/>
      <c r="Q1505" s="12"/>
      <c r="R1505" s="13"/>
      <c r="S1505" s="13"/>
      <c r="T1505" s="14" t="str">
        <f aca="false">IF($B1505="","",IF(AND($P1505="Ha",$N1505="Ha",OR($R1505="",$R1505&lt;=Boshqaruv!$C$12),OR($S1505="",$S1505&gt;Boshqaruv!$C$12)),"Ha",""))</f>
        <v/>
      </c>
      <c r="U1505" s="13"/>
      <c r="V1505" s="12"/>
      <c r="W1505" s="14" t="str">
        <f aca="false">IF(OR($B1505="",$C1505=""),"",IF(COUNTIFS($B$5:$B$1804,$B1505,$C$5:$C$1804,$C1505)&gt;1,"Takror",""))</f>
        <v/>
      </c>
    </row>
    <row r="1506" customFormat="false" ht="15" hidden="false" customHeight="false" outlineLevel="0" collapsed="false">
      <c r="A1506" s="8" t="n">
        <v>1502</v>
      </c>
      <c r="B1506" s="12"/>
      <c r="C1506" s="13"/>
      <c r="D1506" s="24"/>
      <c r="E1506" s="25"/>
      <c r="F1506" s="12"/>
      <c r="G1506" s="12"/>
      <c r="H1506" s="25"/>
      <c r="I1506" s="26" t="str">
        <f aca="false">IF(OR($B1506="",$C1506=""),"",$B1506&amp;" ("&amp;DAY($C1506)&amp;"."&amp;MONTH($C1506)&amp;"."&amp;YEAR($C1506)&amp;")")</f>
        <v/>
      </c>
      <c r="J1506" s="14" t="str">
        <f aca="false">IF($C1506="","",INT((Boshqaruv!$C$12-$C1506)/365.25))</f>
        <v/>
      </c>
      <c r="K1506" s="14" t="str">
        <f aca="false">IF($J1506="","",IF($J1506&lt;=14,"Ha","Yo'q"))</f>
        <v/>
      </c>
      <c r="L1506" s="13"/>
      <c r="M1506" s="13"/>
      <c r="N1506" s="14" t="str">
        <f aca="false">IF($B1506="","",IF(AND(OR($L1506="",$L1506&lt;=Boshqaruv!$C$12),OR($M1506="",$M1506&gt;Boshqaruv!$C$12)),"Ha",""))</f>
        <v/>
      </c>
      <c r="O1506" s="25"/>
      <c r="P1506" s="25"/>
      <c r="Q1506" s="12"/>
      <c r="R1506" s="13"/>
      <c r="S1506" s="13"/>
      <c r="T1506" s="14" t="str">
        <f aca="false">IF($B1506="","",IF(AND($P1506="Ha",$N1506="Ha",OR($R1506="",$R1506&lt;=Boshqaruv!$C$12),OR($S1506="",$S1506&gt;Boshqaruv!$C$12)),"Ha",""))</f>
        <v/>
      </c>
      <c r="U1506" s="13"/>
      <c r="V1506" s="12"/>
      <c r="W1506" s="14" t="str">
        <f aca="false">IF(OR($B1506="",$C1506=""),"",IF(COUNTIFS($B$5:$B$1804,$B1506,$C$5:$C$1804,$C1506)&gt;1,"Takror",""))</f>
        <v/>
      </c>
    </row>
    <row r="1507" customFormat="false" ht="15" hidden="false" customHeight="false" outlineLevel="0" collapsed="false">
      <c r="A1507" s="8" t="n">
        <v>1503</v>
      </c>
      <c r="B1507" s="12"/>
      <c r="C1507" s="13"/>
      <c r="D1507" s="24"/>
      <c r="E1507" s="25"/>
      <c r="F1507" s="12"/>
      <c r="G1507" s="12"/>
      <c r="H1507" s="25"/>
      <c r="I1507" s="26" t="str">
        <f aca="false">IF(OR($B1507="",$C1507=""),"",$B1507&amp;" ("&amp;DAY($C1507)&amp;"."&amp;MONTH($C1507)&amp;"."&amp;YEAR($C1507)&amp;")")</f>
        <v/>
      </c>
      <c r="J1507" s="14" t="str">
        <f aca="false">IF($C1507="","",INT((Boshqaruv!$C$12-$C1507)/365.25))</f>
        <v/>
      </c>
      <c r="K1507" s="14" t="str">
        <f aca="false">IF($J1507="","",IF($J1507&lt;=14,"Ha","Yo'q"))</f>
        <v/>
      </c>
      <c r="L1507" s="13"/>
      <c r="M1507" s="13"/>
      <c r="N1507" s="14" t="str">
        <f aca="false">IF($B1507="","",IF(AND(OR($L1507="",$L1507&lt;=Boshqaruv!$C$12),OR($M1507="",$M1507&gt;Boshqaruv!$C$12)),"Ha",""))</f>
        <v/>
      </c>
      <c r="O1507" s="25"/>
      <c r="P1507" s="25"/>
      <c r="Q1507" s="12"/>
      <c r="R1507" s="13"/>
      <c r="S1507" s="13"/>
      <c r="T1507" s="14" t="str">
        <f aca="false">IF($B1507="","",IF(AND($P1507="Ha",$N1507="Ha",OR($R1507="",$R1507&lt;=Boshqaruv!$C$12),OR($S1507="",$S1507&gt;Boshqaruv!$C$12)),"Ha",""))</f>
        <v/>
      </c>
      <c r="U1507" s="13"/>
      <c r="V1507" s="12"/>
      <c r="W1507" s="14" t="str">
        <f aca="false">IF(OR($B1507="",$C1507=""),"",IF(COUNTIFS($B$5:$B$1804,$B1507,$C$5:$C$1804,$C1507)&gt;1,"Takror",""))</f>
        <v/>
      </c>
    </row>
    <row r="1508" customFormat="false" ht="15" hidden="false" customHeight="false" outlineLevel="0" collapsed="false">
      <c r="A1508" s="8" t="n">
        <v>1504</v>
      </c>
      <c r="B1508" s="12"/>
      <c r="C1508" s="13"/>
      <c r="D1508" s="24"/>
      <c r="E1508" s="25"/>
      <c r="F1508" s="12"/>
      <c r="G1508" s="12"/>
      <c r="H1508" s="25"/>
      <c r="I1508" s="26" t="str">
        <f aca="false">IF(OR($B1508="",$C1508=""),"",$B1508&amp;" ("&amp;DAY($C1508)&amp;"."&amp;MONTH($C1508)&amp;"."&amp;YEAR($C1508)&amp;")")</f>
        <v/>
      </c>
      <c r="J1508" s="14" t="str">
        <f aca="false">IF($C1508="","",INT((Boshqaruv!$C$12-$C1508)/365.25))</f>
        <v/>
      </c>
      <c r="K1508" s="14" t="str">
        <f aca="false">IF($J1508="","",IF($J1508&lt;=14,"Ha","Yo'q"))</f>
        <v/>
      </c>
      <c r="L1508" s="13"/>
      <c r="M1508" s="13"/>
      <c r="N1508" s="14" t="str">
        <f aca="false">IF($B1508="","",IF(AND(OR($L1508="",$L1508&lt;=Boshqaruv!$C$12),OR($M1508="",$M1508&gt;Boshqaruv!$C$12)),"Ha",""))</f>
        <v/>
      </c>
      <c r="O1508" s="25"/>
      <c r="P1508" s="25"/>
      <c r="Q1508" s="12"/>
      <c r="R1508" s="13"/>
      <c r="S1508" s="13"/>
      <c r="T1508" s="14" t="str">
        <f aca="false">IF($B1508="","",IF(AND($P1508="Ha",$N1508="Ha",OR($R1508="",$R1508&lt;=Boshqaruv!$C$12),OR($S1508="",$S1508&gt;Boshqaruv!$C$12)),"Ha",""))</f>
        <v/>
      </c>
      <c r="U1508" s="13"/>
      <c r="V1508" s="12"/>
      <c r="W1508" s="14" t="str">
        <f aca="false">IF(OR($B1508="",$C1508=""),"",IF(COUNTIFS($B$5:$B$1804,$B1508,$C$5:$C$1804,$C1508)&gt;1,"Takror",""))</f>
        <v/>
      </c>
    </row>
    <row r="1509" customFormat="false" ht="15" hidden="false" customHeight="false" outlineLevel="0" collapsed="false">
      <c r="A1509" s="8" t="n">
        <v>1505</v>
      </c>
      <c r="B1509" s="12"/>
      <c r="C1509" s="13"/>
      <c r="D1509" s="24"/>
      <c r="E1509" s="25"/>
      <c r="F1509" s="12"/>
      <c r="G1509" s="12"/>
      <c r="H1509" s="25"/>
      <c r="I1509" s="26" t="str">
        <f aca="false">IF(OR($B1509="",$C1509=""),"",$B1509&amp;" ("&amp;DAY($C1509)&amp;"."&amp;MONTH($C1509)&amp;"."&amp;YEAR($C1509)&amp;")")</f>
        <v/>
      </c>
      <c r="J1509" s="14" t="str">
        <f aca="false">IF($C1509="","",INT((Boshqaruv!$C$12-$C1509)/365.25))</f>
        <v/>
      </c>
      <c r="K1509" s="14" t="str">
        <f aca="false">IF($J1509="","",IF($J1509&lt;=14,"Ha","Yo'q"))</f>
        <v/>
      </c>
      <c r="L1509" s="13"/>
      <c r="M1509" s="13"/>
      <c r="N1509" s="14" t="str">
        <f aca="false">IF($B1509="","",IF(AND(OR($L1509="",$L1509&lt;=Boshqaruv!$C$12),OR($M1509="",$M1509&gt;Boshqaruv!$C$12)),"Ha",""))</f>
        <v/>
      </c>
      <c r="O1509" s="25"/>
      <c r="P1509" s="25"/>
      <c r="Q1509" s="12"/>
      <c r="R1509" s="13"/>
      <c r="S1509" s="13"/>
      <c r="T1509" s="14" t="str">
        <f aca="false">IF($B1509="","",IF(AND($P1509="Ha",$N1509="Ha",OR($R1509="",$R1509&lt;=Boshqaruv!$C$12),OR($S1509="",$S1509&gt;Boshqaruv!$C$12)),"Ha",""))</f>
        <v/>
      </c>
      <c r="U1509" s="13"/>
      <c r="V1509" s="12"/>
      <c r="W1509" s="14" t="str">
        <f aca="false">IF(OR($B1509="",$C1509=""),"",IF(COUNTIFS($B$5:$B$1804,$B1509,$C$5:$C$1804,$C1509)&gt;1,"Takror",""))</f>
        <v/>
      </c>
    </row>
    <row r="1510" customFormat="false" ht="15" hidden="false" customHeight="false" outlineLevel="0" collapsed="false">
      <c r="A1510" s="8" t="n">
        <v>1506</v>
      </c>
      <c r="B1510" s="12"/>
      <c r="C1510" s="13"/>
      <c r="D1510" s="24"/>
      <c r="E1510" s="25"/>
      <c r="F1510" s="12"/>
      <c r="G1510" s="12"/>
      <c r="H1510" s="25"/>
      <c r="I1510" s="26" t="str">
        <f aca="false">IF(OR($B1510="",$C1510=""),"",$B1510&amp;" ("&amp;DAY($C1510)&amp;"."&amp;MONTH($C1510)&amp;"."&amp;YEAR($C1510)&amp;")")</f>
        <v/>
      </c>
      <c r="J1510" s="14" t="str">
        <f aca="false">IF($C1510="","",INT((Boshqaruv!$C$12-$C1510)/365.25))</f>
        <v/>
      </c>
      <c r="K1510" s="14" t="str">
        <f aca="false">IF($J1510="","",IF($J1510&lt;=14,"Ha","Yo'q"))</f>
        <v/>
      </c>
      <c r="L1510" s="13"/>
      <c r="M1510" s="13"/>
      <c r="N1510" s="14" t="str">
        <f aca="false">IF($B1510="","",IF(AND(OR($L1510="",$L1510&lt;=Boshqaruv!$C$12),OR($M1510="",$M1510&gt;Boshqaruv!$C$12)),"Ha",""))</f>
        <v/>
      </c>
      <c r="O1510" s="25"/>
      <c r="P1510" s="25"/>
      <c r="Q1510" s="12"/>
      <c r="R1510" s="13"/>
      <c r="S1510" s="13"/>
      <c r="T1510" s="14" t="str">
        <f aca="false">IF($B1510="","",IF(AND($P1510="Ha",$N1510="Ha",OR($R1510="",$R1510&lt;=Boshqaruv!$C$12),OR($S1510="",$S1510&gt;Boshqaruv!$C$12)),"Ha",""))</f>
        <v/>
      </c>
      <c r="U1510" s="13"/>
      <c r="V1510" s="12"/>
      <c r="W1510" s="14" t="str">
        <f aca="false">IF(OR($B1510="",$C1510=""),"",IF(COUNTIFS($B$5:$B$1804,$B1510,$C$5:$C$1804,$C1510)&gt;1,"Takror",""))</f>
        <v/>
      </c>
    </row>
    <row r="1511" customFormat="false" ht="15" hidden="false" customHeight="false" outlineLevel="0" collapsed="false">
      <c r="A1511" s="8" t="n">
        <v>1507</v>
      </c>
      <c r="B1511" s="12"/>
      <c r="C1511" s="13"/>
      <c r="D1511" s="24"/>
      <c r="E1511" s="25"/>
      <c r="F1511" s="12"/>
      <c r="G1511" s="12"/>
      <c r="H1511" s="25"/>
      <c r="I1511" s="26" t="str">
        <f aca="false">IF(OR($B1511="",$C1511=""),"",$B1511&amp;" ("&amp;DAY($C1511)&amp;"."&amp;MONTH($C1511)&amp;"."&amp;YEAR($C1511)&amp;")")</f>
        <v/>
      </c>
      <c r="J1511" s="14" t="str">
        <f aca="false">IF($C1511="","",INT((Boshqaruv!$C$12-$C1511)/365.25))</f>
        <v/>
      </c>
      <c r="K1511" s="14" t="str">
        <f aca="false">IF($J1511="","",IF($J1511&lt;=14,"Ha","Yo'q"))</f>
        <v/>
      </c>
      <c r="L1511" s="13"/>
      <c r="M1511" s="13"/>
      <c r="N1511" s="14" t="str">
        <f aca="false">IF($B1511="","",IF(AND(OR($L1511="",$L1511&lt;=Boshqaruv!$C$12),OR($M1511="",$M1511&gt;Boshqaruv!$C$12)),"Ha",""))</f>
        <v/>
      </c>
      <c r="O1511" s="25"/>
      <c r="P1511" s="25"/>
      <c r="Q1511" s="12"/>
      <c r="R1511" s="13"/>
      <c r="S1511" s="13"/>
      <c r="T1511" s="14" t="str">
        <f aca="false">IF($B1511="","",IF(AND($P1511="Ha",$N1511="Ha",OR($R1511="",$R1511&lt;=Boshqaruv!$C$12),OR($S1511="",$S1511&gt;Boshqaruv!$C$12)),"Ha",""))</f>
        <v/>
      </c>
      <c r="U1511" s="13"/>
      <c r="V1511" s="12"/>
      <c r="W1511" s="14" t="str">
        <f aca="false">IF(OR($B1511="",$C1511=""),"",IF(COUNTIFS($B$5:$B$1804,$B1511,$C$5:$C$1804,$C1511)&gt;1,"Takror",""))</f>
        <v/>
      </c>
    </row>
    <row r="1512" customFormat="false" ht="15" hidden="false" customHeight="false" outlineLevel="0" collapsed="false">
      <c r="A1512" s="8" t="n">
        <v>1508</v>
      </c>
      <c r="B1512" s="12"/>
      <c r="C1512" s="13"/>
      <c r="D1512" s="24"/>
      <c r="E1512" s="25"/>
      <c r="F1512" s="12"/>
      <c r="G1512" s="12"/>
      <c r="H1512" s="25"/>
      <c r="I1512" s="26" t="str">
        <f aca="false">IF(OR($B1512="",$C1512=""),"",$B1512&amp;" ("&amp;DAY($C1512)&amp;"."&amp;MONTH($C1512)&amp;"."&amp;YEAR($C1512)&amp;")")</f>
        <v/>
      </c>
      <c r="J1512" s="14" t="str">
        <f aca="false">IF($C1512="","",INT((Boshqaruv!$C$12-$C1512)/365.25))</f>
        <v/>
      </c>
      <c r="K1512" s="14" t="str">
        <f aca="false">IF($J1512="","",IF($J1512&lt;=14,"Ha","Yo'q"))</f>
        <v/>
      </c>
      <c r="L1512" s="13"/>
      <c r="M1512" s="13"/>
      <c r="N1512" s="14" t="str">
        <f aca="false">IF($B1512="","",IF(AND(OR($L1512="",$L1512&lt;=Boshqaruv!$C$12),OR($M1512="",$M1512&gt;Boshqaruv!$C$12)),"Ha",""))</f>
        <v/>
      </c>
      <c r="O1512" s="25"/>
      <c r="P1512" s="25"/>
      <c r="Q1512" s="12"/>
      <c r="R1512" s="13"/>
      <c r="S1512" s="13"/>
      <c r="T1512" s="14" t="str">
        <f aca="false">IF($B1512="","",IF(AND($P1512="Ha",$N1512="Ha",OR($R1512="",$R1512&lt;=Boshqaruv!$C$12),OR($S1512="",$S1512&gt;Boshqaruv!$C$12)),"Ha",""))</f>
        <v/>
      </c>
      <c r="U1512" s="13"/>
      <c r="V1512" s="12"/>
      <c r="W1512" s="14" t="str">
        <f aca="false">IF(OR($B1512="",$C1512=""),"",IF(COUNTIFS($B$5:$B$1804,$B1512,$C$5:$C$1804,$C1512)&gt;1,"Takror",""))</f>
        <v/>
      </c>
    </row>
    <row r="1513" customFormat="false" ht="15" hidden="false" customHeight="false" outlineLevel="0" collapsed="false">
      <c r="A1513" s="8" t="n">
        <v>1509</v>
      </c>
      <c r="B1513" s="12"/>
      <c r="C1513" s="13"/>
      <c r="D1513" s="24"/>
      <c r="E1513" s="25"/>
      <c r="F1513" s="12"/>
      <c r="G1513" s="12"/>
      <c r="H1513" s="25"/>
      <c r="I1513" s="26" t="str">
        <f aca="false">IF(OR($B1513="",$C1513=""),"",$B1513&amp;" ("&amp;DAY($C1513)&amp;"."&amp;MONTH($C1513)&amp;"."&amp;YEAR($C1513)&amp;")")</f>
        <v/>
      </c>
      <c r="J1513" s="14" t="str">
        <f aca="false">IF($C1513="","",INT((Boshqaruv!$C$12-$C1513)/365.25))</f>
        <v/>
      </c>
      <c r="K1513" s="14" t="str">
        <f aca="false">IF($J1513="","",IF($J1513&lt;=14,"Ha","Yo'q"))</f>
        <v/>
      </c>
      <c r="L1513" s="13"/>
      <c r="M1513" s="13"/>
      <c r="N1513" s="14" t="str">
        <f aca="false">IF($B1513="","",IF(AND(OR($L1513="",$L1513&lt;=Boshqaruv!$C$12),OR($M1513="",$M1513&gt;Boshqaruv!$C$12)),"Ha",""))</f>
        <v/>
      </c>
      <c r="O1513" s="25"/>
      <c r="P1513" s="25"/>
      <c r="Q1513" s="12"/>
      <c r="R1513" s="13"/>
      <c r="S1513" s="13"/>
      <c r="T1513" s="14" t="str">
        <f aca="false">IF($B1513="","",IF(AND($P1513="Ha",$N1513="Ha",OR($R1513="",$R1513&lt;=Boshqaruv!$C$12),OR($S1513="",$S1513&gt;Boshqaruv!$C$12)),"Ha",""))</f>
        <v/>
      </c>
      <c r="U1513" s="13"/>
      <c r="V1513" s="12"/>
      <c r="W1513" s="14" t="str">
        <f aca="false">IF(OR($B1513="",$C1513=""),"",IF(COUNTIFS($B$5:$B$1804,$B1513,$C$5:$C$1804,$C1513)&gt;1,"Takror",""))</f>
        <v/>
      </c>
    </row>
    <row r="1514" customFormat="false" ht="15" hidden="false" customHeight="false" outlineLevel="0" collapsed="false">
      <c r="A1514" s="8" t="n">
        <v>1510</v>
      </c>
      <c r="B1514" s="12"/>
      <c r="C1514" s="13"/>
      <c r="D1514" s="24"/>
      <c r="E1514" s="25"/>
      <c r="F1514" s="12"/>
      <c r="G1514" s="12"/>
      <c r="H1514" s="25"/>
      <c r="I1514" s="26" t="str">
        <f aca="false">IF(OR($B1514="",$C1514=""),"",$B1514&amp;" ("&amp;DAY($C1514)&amp;"."&amp;MONTH($C1514)&amp;"."&amp;YEAR($C1514)&amp;")")</f>
        <v/>
      </c>
      <c r="J1514" s="14" t="str">
        <f aca="false">IF($C1514="","",INT((Boshqaruv!$C$12-$C1514)/365.25))</f>
        <v/>
      </c>
      <c r="K1514" s="14" t="str">
        <f aca="false">IF($J1514="","",IF($J1514&lt;=14,"Ha","Yo'q"))</f>
        <v/>
      </c>
      <c r="L1514" s="13"/>
      <c r="M1514" s="13"/>
      <c r="N1514" s="14" t="str">
        <f aca="false">IF($B1514="","",IF(AND(OR($L1514="",$L1514&lt;=Boshqaruv!$C$12),OR($M1514="",$M1514&gt;Boshqaruv!$C$12)),"Ha",""))</f>
        <v/>
      </c>
      <c r="O1514" s="25"/>
      <c r="P1514" s="25"/>
      <c r="Q1514" s="12"/>
      <c r="R1514" s="13"/>
      <c r="S1514" s="13"/>
      <c r="T1514" s="14" t="str">
        <f aca="false">IF($B1514="","",IF(AND($P1514="Ha",$N1514="Ha",OR($R1514="",$R1514&lt;=Boshqaruv!$C$12),OR($S1514="",$S1514&gt;Boshqaruv!$C$12)),"Ha",""))</f>
        <v/>
      </c>
      <c r="U1514" s="13"/>
      <c r="V1514" s="12"/>
      <c r="W1514" s="14" t="str">
        <f aca="false">IF(OR($B1514="",$C1514=""),"",IF(COUNTIFS($B$5:$B$1804,$B1514,$C$5:$C$1804,$C1514)&gt;1,"Takror",""))</f>
        <v/>
      </c>
    </row>
    <row r="1515" customFormat="false" ht="15" hidden="false" customHeight="false" outlineLevel="0" collapsed="false">
      <c r="A1515" s="8" t="n">
        <v>1511</v>
      </c>
      <c r="B1515" s="12"/>
      <c r="C1515" s="13"/>
      <c r="D1515" s="24"/>
      <c r="E1515" s="25"/>
      <c r="F1515" s="12"/>
      <c r="G1515" s="12"/>
      <c r="H1515" s="25"/>
      <c r="I1515" s="26" t="str">
        <f aca="false">IF(OR($B1515="",$C1515=""),"",$B1515&amp;" ("&amp;DAY($C1515)&amp;"."&amp;MONTH($C1515)&amp;"."&amp;YEAR($C1515)&amp;")")</f>
        <v/>
      </c>
      <c r="J1515" s="14" t="str">
        <f aca="false">IF($C1515="","",INT((Boshqaruv!$C$12-$C1515)/365.25))</f>
        <v/>
      </c>
      <c r="K1515" s="14" t="str">
        <f aca="false">IF($J1515="","",IF($J1515&lt;=14,"Ha","Yo'q"))</f>
        <v/>
      </c>
      <c r="L1515" s="13"/>
      <c r="M1515" s="13"/>
      <c r="N1515" s="14" t="str">
        <f aca="false">IF($B1515="","",IF(AND(OR($L1515="",$L1515&lt;=Boshqaruv!$C$12),OR($M1515="",$M1515&gt;Boshqaruv!$C$12)),"Ha",""))</f>
        <v/>
      </c>
      <c r="O1515" s="25"/>
      <c r="P1515" s="25"/>
      <c r="Q1515" s="12"/>
      <c r="R1515" s="13"/>
      <c r="S1515" s="13"/>
      <c r="T1515" s="14" t="str">
        <f aca="false">IF($B1515="","",IF(AND($P1515="Ha",$N1515="Ha",OR($R1515="",$R1515&lt;=Boshqaruv!$C$12),OR($S1515="",$S1515&gt;Boshqaruv!$C$12)),"Ha",""))</f>
        <v/>
      </c>
      <c r="U1515" s="13"/>
      <c r="V1515" s="12"/>
      <c r="W1515" s="14" t="str">
        <f aca="false">IF(OR($B1515="",$C1515=""),"",IF(COUNTIFS($B$5:$B$1804,$B1515,$C$5:$C$1804,$C1515)&gt;1,"Takror",""))</f>
        <v/>
      </c>
    </row>
    <row r="1516" customFormat="false" ht="15" hidden="false" customHeight="false" outlineLevel="0" collapsed="false">
      <c r="A1516" s="8" t="n">
        <v>1512</v>
      </c>
      <c r="B1516" s="12"/>
      <c r="C1516" s="13"/>
      <c r="D1516" s="24"/>
      <c r="E1516" s="25"/>
      <c r="F1516" s="12"/>
      <c r="G1516" s="12"/>
      <c r="H1516" s="25"/>
      <c r="I1516" s="26" t="str">
        <f aca="false">IF(OR($B1516="",$C1516=""),"",$B1516&amp;" ("&amp;DAY($C1516)&amp;"."&amp;MONTH($C1516)&amp;"."&amp;YEAR($C1516)&amp;")")</f>
        <v/>
      </c>
      <c r="J1516" s="14" t="str">
        <f aca="false">IF($C1516="","",INT((Boshqaruv!$C$12-$C1516)/365.25))</f>
        <v/>
      </c>
      <c r="K1516" s="14" t="str">
        <f aca="false">IF($J1516="","",IF($J1516&lt;=14,"Ha","Yo'q"))</f>
        <v/>
      </c>
      <c r="L1516" s="13"/>
      <c r="M1516" s="13"/>
      <c r="N1516" s="14" t="str">
        <f aca="false">IF($B1516="","",IF(AND(OR($L1516="",$L1516&lt;=Boshqaruv!$C$12),OR($M1516="",$M1516&gt;Boshqaruv!$C$12)),"Ha",""))</f>
        <v/>
      </c>
      <c r="O1516" s="25"/>
      <c r="P1516" s="25"/>
      <c r="Q1516" s="12"/>
      <c r="R1516" s="13"/>
      <c r="S1516" s="13"/>
      <c r="T1516" s="14" t="str">
        <f aca="false">IF($B1516="","",IF(AND($P1516="Ha",$N1516="Ha",OR($R1516="",$R1516&lt;=Boshqaruv!$C$12),OR($S1516="",$S1516&gt;Boshqaruv!$C$12)),"Ha",""))</f>
        <v/>
      </c>
      <c r="U1516" s="13"/>
      <c r="V1516" s="12"/>
      <c r="W1516" s="14" t="str">
        <f aca="false">IF(OR($B1516="",$C1516=""),"",IF(COUNTIFS($B$5:$B$1804,$B1516,$C$5:$C$1804,$C1516)&gt;1,"Takror",""))</f>
        <v/>
      </c>
    </row>
    <row r="1517" customFormat="false" ht="15" hidden="false" customHeight="false" outlineLevel="0" collapsed="false">
      <c r="A1517" s="8" t="n">
        <v>1513</v>
      </c>
      <c r="B1517" s="12"/>
      <c r="C1517" s="13"/>
      <c r="D1517" s="24"/>
      <c r="E1517" s="25"/>
      <c r="F1517" s="12"/>
      <c r="G1517" s="12"/>
      <c r="H1517" s="25"/>
      <c r="I1517" s="26" t="str">
        <f aca="false">IF(OR($B1517="",$C1517=""),"",$B1517&amp;" ("&amp;DAY($C1517)&amp;"."&amp;MONTH($C1517)&amp;"."&amp;YEAR($C1517)&amp;")")</f>
        <v/>
      </c>
      <c r="J1517" s="14" t="str">
        <f aca="false">IF($C1517="","",INT((Boshqaruv!$C$12-$C1517)/365.25))</f>
        <v/>
      </c>
      <c r="K1517" s="14" t="str">
        <f aca="false">IF($J1517="","",IF($J1517&lt;=14,"Ha","Yo'q"))</f>
        <v/>
      </c>
      <c r="L1517" s="13"/>
      <c r="M1517" s="13"/>
      <c r="N1517" s="14" t="str">
        <f aca="false">IF($B1517="","",IF(AND(OR($L1517="",$L1517&lt;=Boshqaruv!$C$12),OR($M1517="",$M1517&gt;Boshqaruv!$C$12)),"Ha",""))</f>
        <v/>
      </c>
      <c r="O1517" s="25"/>
      <c r="P1517" s="25"/>
      <c r="Q1517" s="12"/>
      <c r="R1517" s="13"/>
      <c r="S1517" s="13"/>
      <c r="T1517" s="14" t="str">
        <f aca="false">IF($B1517="","",IF(AND($P1517="Ha",$N1517="Ha",OR($R1517="",$R1517&lt;=Boshqaruv!$C$12),OR($S1517="",$S1517&gt;Boshqaruv!$C$12)),"Ha",""))</f>
        <v/>
      </c>
      <c r="U1517" s="13"/>
      <c r="V1517" s="12"/>
      <c r="W1517" s="14" t="str">
        <f aca="false">IF(OR($B1517="",$C1517=""),"",IF(COUNTIFS($B$5:$B$1804,$B1517,$C$5:$C$1804,$C1517)&gt;1,"Takror",""))</f>
        <v/>
      </c>
    </row>
    <row r="1518" customFormat="false" ht="15" hidden="false" customHeight="false" outlineLevel="0" collapsed="false">
      <c r="A1518" s="8" t="n">
        <v>1514</v>
      </c>
      <c r="B1518" s="12"/>
      <c r="C1518" s="13"/>
      <c r="D1518" s="24"/>
      <c r="E1518" s="25"/>
      <c r="F1518" s="12"/>
      <c r="G1518" s="12"/>
      <c r="H1518" s="25"/>
      <c r="I1518" s="26" t="str">
        <f aca="false">IF(OR($B1518="",$C1518=""),"",$B1518&amp;" ("&amp;DAY($C1518)&amp;"."&amp;MONTH($C1518)&amp;"."&amp;YEAR($C1518)&amp;")")</f>
        <v/>
      </c>
      <c r="J1518" s="14" t="str">
        <f aca="false">IF($C1518="","",INT((Boshqaruv!$C$12-$C1518)/365.25))</f>
        <v/>
      </c>
      <c r="K1518" s="14" t="str">
        <f aca="false">IF($J1518="","",IF($J1518&lt;=14,"Ha","Yo'q"))</f>
        <v/>
      </c>
      <c r="L1518" s="13"/>
      <c r="M1518" s="13"/>
      <c r="N1518" s="14" t="str">
        <f aca="false">IF($B1518="","",IF(AND(OR($L1518="",$L1518&lt;=Boshqaruv!$C$12),OR($M1518="",$M1518&gt;Boshqaruv!$C$12)),"Ha",""))</f>
        <v/>
      </c>
      <c r="O1518" s="25"/>
      <c r="P1518" s="25"/>
      <c r="Q1518" s="12"/>
      <c r="R1518" s="13"/>
      <c r="S1518" s="13"/>
      <c r="T1518" s="14" t="str">
        <f aca="false">IF($B1518="","",IF(AND($P1518="Ha",$N1518="Ha",OR($R1518="",$R1518&lt;=Boshqaruv!$C$12),OR($S1518="",$S1518&gt;Boshqaruv!$C$12)),"Ha",""))</f>
        <v/>
      </c>
      <c r="U1518" s="13"/>
      <c r="V1518" s="12"/>
      <c r="W1518" s="14" t="str">
        <f aca="false">IF(OR($B1518="",$C1518=""),"",IF(COUNTIFS($B$5:$B$1804,$B1518,$C$5:$C$1804,$C1518)&gt;1,"Takror",""))</f>
        <v/>
      </c>
    </row>
    <row r="1519" customFormat="false" ht="15" hidden="false" customHeight="false" outlineLevel="0" collapsed="false">
      <c r="A1519" s="8" t="n">
        <v>1515</v>
      </c>
      <c r="B1519" s="12"/>
      <c r="C1519" s="13"/>
      <c r="D1519" s="24"/>
      <c r="E1519" s="25"/>
      <c r="F1519" s="12"/>
      <c r="G1519" s="12"/>
      <c r="H1519" s="25"/>
      <c r="I1519" s="26" t="str">
        <f aca="false">IF(OR($B1519="",$C1519=""),"",$B1519&amp;" ("&amp;DAY($C1519)&amp;"."&amp;MONTH($C1519)&amp;"."&amp;YEAR($C1519)&amp;")")</f>
        <v/>
      </c>
      <c r="J1519" s="14" t="str">
        <f aca="false">IF($C1519="","",INT((Boshqaruv!$C$12-$C1519)/365.25))</f>
        <v/>
      </c>
      <c r="K1519" s="14" t="str">
        <f aca="false">IF($J1519="","",IF($J1519&lt;=14,"Ha","Yo'q"))</f>
        <v/>
      </c>
      <c r="L1519" s="13"/>
      <c r="M1519" s="13"/>
      <c r="N1519" s="14" t="str">
        <f aca="false">IF($B1519="","",IF(AND(OR($L1519="",$L1519&lt;=Boshqaruv!$C$12),OR($M1519="",$M1519&gt;Boshqaruv!$C$12)),"Ha",""))</f>
        <v/>
      </c>
      <c r="O1519" s="25"/>
      <c r="P1519" s="25"/>
      <c r="Q1519" s="12"/>
      <c r="R1519" s="13"/>
      <c r="S1519" s="13"/>
      <c r="T1519" s="14" t="str">
        <f aca="false">IF($B1519="","",IF(AND($P1519="Ha",$N1519="Ha",OR($R1519="",$R1519&lt;=Boshqaruv!$C$12),OR($S1519="",$S1519&gt;Boshqaruv!$C$12)),"Ha",""))</f>
        <v/>
      </c>
      <c r="U1519" s="13"/>
      <c r="V1519" s="12"/>
      <c r="W1519" s="14" t="str">
        <f aca="false">IF(OR($B1519="",$C1519=""),"",IF(COUNTIFS($B$5:$B$1804,$B1519,$C$5:$C$1804,$C1519)&gt;1,"Takror",""))</f>
        <v/>
      </c>
    </row>
    <row r="1520" customFormat="false" ht="15" hidden="false" customHeight="false" outlineLevel="0" collapsed="false">
      <c r="A1520" s="8" t="n">
        <v>1516</v>
      </c>
      <c r="B1520" s="12"/>
      <c r="C1520" s="13"/>
      <c r="D1520" s="24"/>
      <c r="E1520" s="25"/>
      <c r="F1520" s="12"/>
      <c r="G1520" s="12"/>
      <c r="H1520" s="25"/>
      <c r="I1520" s="26" t="str">
        <f aca="false">IF(OR($B1520="",$C1520=""),"",$B1520&amp;" ("&amp;DAY($C1520)&amp;"."&amp;MONTH($C1520)&amp;"."&amp;YEAR($C1520)&amp;")")</f>
        <v/>
      </c>
      <c r="J1520" s="14" t="str">
        <f aca="false">IF($C1520="","",INT((Boshqaruv!$C$12-$C1520)/365.25))</f>
        <v/>
      </c>
      <c r="K1520" s="14" t="str">
        <f aca="false">IF($J1520="","",IF($J1520&lt;=14,"Ha","Yo'q"))</f>
        <v/>
      </c>
      <c r="L1520" s="13"/>
      <c r="M1520" s="13"/>
      <c r="N1520" s="14" t="str">
        <f aca="false">IF($B1520="","",IF(AND(OR($L1520="",$L1520&lt;=Boshqaruv!$C$12),OR($M1520="",$M1520&gt;Boshqaruv!$C$12)),"Ha",""))</f>
        <v/>
      </c>
      <c r="O1520" s="25"/>
      <c r="P1520" s="25"/>
      <c r="Q1520" s="12"/>
      <c r="R1520" s="13"/>
      <c r="S1520" s="13"/>
      <c r="T1520" s="14" t="str">
        <f aca="false">IF($B1520="","",IF(AND($P1520="Ha",$N1520="Ha",OR($R1520="",$R1520&lt;=Boshqaruv!$C$12),OR($S1520="",$S1520&gt;Boshqaruv!$C$12)),"Ha",""))</f>
        <v/>
      </c>
      <c r="U1520" s="13"/>
      <c r="V1520" s="12"/>
      <c r="W1520" s="14" t="str">
        <f aca="false">IF(OR($B1520="",$C1520=""),"",IF(COUNTIFS($B$5:$B$1804,$B1520,$C$5:$C$1804,$C1520)&gt;1,"Takror",""))</f>
        <v/>
      </c>
    </row>
    <row r="1521" customFormat="false" ht="15" hidden="false" customHeight="false" outlineLevel="0" collapsed="false">
      <c r="A1521" s="8" t="n">
        <v>1517</v>
      </c>
      <c r="B1521" s="12"/>
      <c r="C1521" s="13"/>
      <c r="D1521" s="24"/>
      <c r="E1521" s="25"/>
      <c r="F1521" s="12"/>
      <c r="G1521" s="12"/>
      <c r="H1521" s="25"/>
      <c r="I1521" s="26" t="str">
        <f aca="false">IF(OR($B1521="",$C1521=""),"",$B1521&amp;" ("&amp;DAY($C1521)&amp;"."&amp;MONTH($C1521)&amp;"."&amp;YEAR($C1521)&amp;")")</f>
        <v/>
      </c>
      <c r="J1521" s="14" t="str">
        <f aca="false">IF($C1521="","",INT((Boshqaruv!$C$12-$C1521)/365.25))</f>
        <v/>
      </c>
      <c r="K1521" s="14" t="str">
        <f aca="false">IF($J1521="","",IF($J1521&lt;=14,"Ha","Yo'q"))</f>
        <v/>
      </c>
      <c r="L1521" s="13"/>
      <c r="M1521" s="13"/>
      <c r="N1521" s="14" t="str">
        <f aca="false">IF($B1521="","",IF(AND(OR($L1521="",$L1521&lt;=Boshqaruv!$C$12),OR($M1521="",$M1521&gt;Boshqaruv!$C$12)),"Ha",""))</f>
        <v/>
      </c>
      <c r="O1521" s="25"/>
      <c r="P1521" s="25"/>
      <c r="Q1521" s="12"/>
      <c r="R1521" s="13"/>
      <c r="S1521" s="13"/>
      <c r="T1521" s="14" t="str">
        <f aca="false">IF($B1521="","",IF(AND($P1521="Ha",$N1521="Ha",OR($R1521="",$R1521&lt;=Boshqaruv!$C$12),OR($S1521="",$S1521&gt;Boshqaruv!$C$12)),"Ha",""))</f>
        <v/>
      </c>
      <c r="U1521" s="13"/>
      <c r="V1521" s="12"/>
      <c r="W1521" s="14" t="str">
        <f aca="false">IF(OR($B1521="",$C1521=""),"",IF(COUNTIFS($B$5:$B$1804,$B1521,$C$5:$C$1804,$C1521)&gt;1,"Takror",""))</f>
        <v/>
      </c>
    </row>
    <row r="1522" customFormat="false" ht="15" hidden="false" customHeight="false" outlineLevel="0" collapsed="false">
      <c r="A1522" s="8" t="n">
        <v>1518</v>
      </c>
      <c r="B1522" s="12"/>
      <c r="C1522" s="13"/>
      <c r="D1522" s="24"/>
      <c r="E1522" s="25"/>
      <c r="F1522" s="12"/>
      <c r="G1522" s="12"/>
      <c r="H1522" s="25"/>
      <c r="I1522" s="26" t="str">
        <f aca="false">IF(OR($B1522="",$C1522=""),"",$B1522&amp;" ("&amp;DAY($C1522)&amp;"."&amp;MONTH($C1522)&amp;"."&amp;YEAR($C1522)&amp;")")</f>
        <v/>
      </c>
      <c r="J1522" s="14" t="str">
        <f aca="false">IF($C1522="","",INT((Boshqaruv!$C$12-$C1522)/365.25))</f>
        <v/>
      </c>
      <c r="K1522" s="14" t="str">
        <f aca="false">IF($J1522="","",IF($J1522&lt;=14,"Ha","Yo'q"))</f>
        <v/>
      </c>
      <c r="L1522" s="13"/>
      <c r="M1522" s="13"/>
      <c r="N1522" s="14" t="str">
        <f aca="false">IF($B1522="","",IF(AND(OR($L1522="",$L1522&lt;=Boshqaruv!$C$12),OR($M1522="",$M1522&gt;Boshqaruv!$C$12)),"Ha",""))</f>
        <v/>
      </c>
      <c r="O1522" s="25"/>
      <c r="P1522" s="25"/>
      <c r="Q1522" s="12"/>
      <c r="R1522" s="13"/>
      <c r="S1522" s="13"/>
      <c r="T1522" s="14" t="str">
        <f aca="false">IF($B1522="","",IF(AND($P1522="Ha",$N1522="Ha",OR($R1522="",$R1522&lt;=Boshqaruv!$C$12),OR($S1522="",$S1522&gt;Boshqaruv!$C$12)),"Ha",""))</f>
        <v/>
      </c>
      <c r="U1522" s="13"/>
      <c r="V1522" s="12"/>
      <c r="W1522" s="14" t="str">
        <f aca="false">IF(OR($B1522="",$C1522=""),"",IF(COUNTIFS($B$5:$B$1804,$B1522,$C$5:$C$1804,$C1522)&gt;1,"Takror",""))</f>
        <v/>
      </c>
    </row>
    <row r="1523" customFormat="false" ht="15" hidden="false" customHeight="false" outlineLevel="0" collapsed="false">
      <c r="A1523" s="8" t="n">
        <v>1519</v>
      </c>
      <c r="B1523" s="12"/>
      <c r="C1523" s="13"/>
      <c r="D1523" s="24"/>
      <c r="E1523" s="25"/>
      <c r="F1523" s="12"/>
      <c r="G1523" s="12"/>
      <c r="H1523" s="25"/>
      <c r="I1523" s="26" t="str">
        <f aca="false">IF(OR($B1523="",$C1523=""),"",$B1523&amp;" ("&amp;DAY($C1523)&amp;"."&amp;MONTH($C1523)&amp;"."&amp;YEAR($C1523)&amp;")")</f>
        <v/>
      </c>
      <c r="J1523" s="14" t="str">
        <f aca="false">IF($C1523="","",INT((Boshqaruv!$C$12-$C1523)/365.25))</f>
        <v/>
      </c>
      <c r="K1523" s="14" t="str">
        <f aca="false">IF($J1523="","",IF($J1523&lt;=14,"Ha","Yo'q"))</f>
        <v/>
      </c>
      <c r="L1523" s="13"/>
      <c r="M1523" s="13"/>
      <c r="N1523" s="14" t="str">
        <f aca="false">IF($B1523="","",IF(AND(OR($L1523="",$L1523&lt;=Boshqaruv!$C$12),OR($M1523="",$M1523&gt;Boshqaruv!$C$12)),"Ha",""))</f>
        <v/>
      </c>
      <c r="O1523" s="25"/>
      <c r="P1523" s="25"/>
      <c r="Q1523" s="12"/>
      <c r="R1523" s="13"/>
      <c r="S1523" s="13"/>
      <c r="T1523" s="14" t="str">
        <f aca="false">IF($B1523="","",IF(AND($P1523="Ha",$N1523="Ha",OR($R1523="",$R1523&lt;=Boshqaruv!$C$12),OR($S1523="",$S1523&gt;Boshqaruv!$C$12)),"Ha",""))</f>
        <v/>
      </c>
      <c r="U1523" s="13"/>
      <c r="V1523" s="12"/>
      <c r="W1523" s="14" t="str">
        <f aca="false">IF(OR($B1523="",$C1523=""),"",IF(COUNTIFS($B$5:$B$1804,$B1523,$C$5:$C$1804,$C1523)&gt;1,"Takror",""))</f>
        <v/>
      </c>
    </row>
    <row r="1524" customFormat="false" ht="15" hidden="false" customHeight="false" outlineLevel="0" collapsed="false">
      <c r="A1524" s="8" t="n">
        <v>1520</v>
      </c>
      <c r="B1524" s="12"/>
      <c r="C1524" s="13"/>
      <c r="D1524" s="24"/>
      <c r="E1524" s="25"/>
      <c r="F1524" s="12"/>
      <c r="G1524" s="12"/>
      <c r="H1524" s="25"/>
      <c r="I1524" s="26" t="str">
        <f aca="false">IF(OR($B1524="",$C1524=""),"",$B1524&amp;" ("&amp;DAY($C1524)&amp;"."&amp;MONTH($C1524)&amp;"."&amp;YEAR($C1524)&amp;")")</f>
        <v/>
      </c>
      <c r="J1524" s="14" t="str">
        <f aca="false">IF($C1524="","",INT((Boshqaruv!$C$12-$C1524)/365.25))</f>
        <v/>
      </c>
      <c r="K1524" s="14" t="str">
        <f aca="false">IF($J1524="","",IF($J1524&lt;=14,"Ha","Yo'q"))</f>
        <v/>
      </c>
      <c r="L1524" s="13"/>
      <c r="M1524" s="13"/>
      <c r="N1524" s="14" t="str">
        <f aca="false">IF($B1524="","",IF(AND(OR($L1524="",$L1524&lt;=Boshqaruv!$C$12),OR($M1524="",$M1524&gt;Boshqaruv!$C$12)),"Ha",""))</f>
        <v/>
      </c>
      <c r="O1524" s="25"/>
      <c r="P1524" s="25"/>
      <c r="Q1524" s="12"/>
      <c r="R1524" s="13"/>
      <c r="S1524" s="13"/>
      <c r="T1524" s="14" t="str">
        <f aca="false">IF($B1524="","",IF(AND($P1524="Ha",$N1524="Ha",OR($R1524="",$R1524&lt;=Boshqaruv!$C$12),OR($S1524="",$S1524&gt;Boshqaruv!$C$12)),"Ha",""))</f>
        <v/>
      </c>
      <c r="U1524" s="13"/>
      <c r="V1524" s="12"/>
      <c r="W1524" s="14" t="str">
        <f aca="false">IF(OR($B1524="",$C1524=""),"",IF(COUNTIFS($B$5:$B$1804,$B1524,$C$5:$C$1804,$C1524)&gt;1,"Takror",""))</f>
        <v/>
      </c>
    </row>
    <row r="1525" customFormat="false" ht="15" hidden="false" customHeight="false" outlineLevel="0" collapsed="false">
      <c r="A1525" s="8" t="n">
        <v>1521</v>
      </c>
      <c r="B1525" s="12"/>
      <c r="C1525" s="13"/>
      <c r="D1525" s="24"/>
      <c r="E1525" s="25"/>
      <c r="F1525" s="12"/>
      <c r="G1525" s="12"/>
      <c r="H1525" s="25"/>
      <c r="I1525" s="26" t="str">
        <f aca="false">IF(OR($B1525="",$C1525=""),"",$B1525&amp;" ("&amp;DAY($C1525)&amp;"."&amp;MONTH($C1525)&amp;"."&amp;YEAR($C1525)&amp;")")</f>
        <v/>
      </c>
      <c r="J1525" s="14" t="str">
        <f aca="false">IF($C1525="","",INT((Boshqaruv!$C$12-$C1525)/365.25))</f>
        <v/>
      </c>
      <c r="K1525" s="14" t="str">
        <f aca="false">IF($J1525="","",IF($J1525&lt;=14,"Ha","Yo'q"))</f>
        <v/>
      </c>
      <c r="L1525" s="13"/>
      <c r="M1525" s="13"/>
      <c r="N1525" s="14" t="str">
        <f aca="false">IF($B1525="","",IF(AND(OR($L1525="",$L1525&lt;=Boshqaruv!$C$12),OR($M1525="",$M1525&gt;Boshqaruv!$C$12)),"Ha",""))</f>
        <v/>
      </c>
      <c r="O1525" s="25"/>
      <c r="P1525" s="25"/>
      <c r="Q1525" s="12"/>
      <c r="R1525" s="13"/>
      <c r="S1525" s="13"/>
      <c r="T1525" s="14" t="str">
        <f aca="false">IF($B1525="","",IF(AND($P1525="Ha",$N1525="Ha",OR($R1525="",$R1525&lt;=Boshqaruv!$C$12),OR($S1525="",$S1525&gt;Boshqaruv!$C$12)),"Ha",""))</f>
        <v/>
      </c>
      <c r="U1525" s="13"/>
      <c r="V1525" s="12"/>
      <c r="W1525" s="14" t="str">
        <f aca="false">IF(OR($B1525="",$C1525=""),"",IF(COUNTIFS($B$5:$B$1804,$B1525,$C$5:$C$1804,$C1525)&gt;1,"Takror",""))</f>
        <v/>
      </c>
    </row>
    <row r="1526" customFormat="false" ht="15" hidden="false" customHeight="false" outlineLevel="0" collapsed="false">
      <c r="A1526" s="8" t="n">
        <v>1522</v>
      </c>
      <c r="B1526" s="12"/>
      <c r="C1526" s="13"/>
      <c r="D1526" s="24"/>
      <c r="E1526" s="25"/>
      <c r="F1526" s="12"/>
      <c r="G1526" s="12"/>
      <c r="H1526" s="25"/>
      <c r="I1526" s="26" t="str">
        <f aca="false">IF(OR($B1526="",$C1526=""),"",$B1526&amp;" ("&amp;DAY($C1526)&amp;"."&amp;MONTH($C1526)&amp;"."&amp;YEAR($C1526)&amp;")")</f>
        <v/>
      </c>
      <c r="J1526" s="14" t="str">
        <f aca="false">IF($C1526="","",INT((Boshqaruv!$C$12-$C1526)/365.25))</f>
        <v/>
      </c>
      <c r="K1526" s="14" t="str">
        <f aca="false">IF($J1526="","",IF($J1526&lt;=14,"Ha","Yo'q"))</f>
        <v/>
      </c>
      <c r="L1526" s="13"/>
      <c r="M1526" s="13"/>
      <c r="N1526" s="14" t="str">
        <f aca="false">IF($B1526="","",IF(AND(OR($L1526="",$L1526&lt;=Boshqaruv!$C$12),OR($M1526="",$M1526&gt;Boshqaruv!$C$12)),"Ha",""))</f>
        <v/>
      </c>
      <c r="O1526" s="25"/>
      <c r="P1526" s="25"/>
      <c r="Q1526" s="12"/>
      <c r="R1526" s="13"/>
      <c r="S1526" s="13"/>
      <c r="T1526" s="14" t="str">
        <f aca="false">IF($B1526="","",IF(AND($P1526="Ha",$N1526="Ha",OR($R1526="",$R1526&lt;=Boshqaruv!$C$12),OR($S1526="",$S1526&gt;Boshqaruv!$C$12)),"Ha",""))</f>
        <v/>
      </c>
      <c r="U1526" s="13"/>
      <c r="V1526" s="12"/>
      <c r="W1526" s="14" t="str">
        <f aca="false">IF(OR($B1526="",$C1526=""),"",IF(COUNTIFS($B$5:$B$1804,$B1526,$C$5:$C$1804,$C1526)&gt;1,"Takror",""))</f>
        <v/>
      </c>
    </row>
    <row r="1527" customFormat="false" ht="15" hidden="false" customHeight="false" outlineLevel="0" collapsed="false">
      <c r="A1527" s="8" t="n">
        <v>1523</v>
      </c>
      <c r="B1527" s="12"/>
      <c r="C1527" s="13"/>
      <c r="D1527" s="24"/>
      <c r="E1527" s="25"/>
      <c r="F1527" s="12"/>
      <c r="G1527" s="12"/>
      <c r="H1527" s="25"/>
      <c r="I1527" s="26" t="str">
        <f aca="false">IF(OR($B1527="",$C1527=""),"",$B1527&amp;" ("&amp;DAY($C1527)&amp;"."&amp;MONTH($C1527)&amp;"."&amp;YEAR($C1527)&amp;")")</f>
        <v/>
      </c>
      <c r="J1527" s="14" t="str">
        <f aca="false">IF($C1527="","",INT((Boshqaruv!$C$12-$C1527)/365.25))</f>
        <v/>
      </c>
      <c r="K1527" s="14" t="str">
        <f aca="false">IF($J1527="","",IF($J1527&lt;=14,"Ha","Yo'q"))</f>
        <v/>
      </c>
      <c r="L1527" s="13"/>
      <c r="M1527" s="13"/>
      <c r="N1527" s="14" t="str">
        <f aca="false">IF($B1527="","",IF(AND(OR($L1527="",$L1527&lt;=Boshqaruv!$C$12),OR($M1527="",$M1527&gt;Boshqaruv!$C$12)),"Ha",""))</f>
        <v/>
      </c>
      <c r="O1527" s="25"/>
      <c r="P1527" s="25"/>
      <c r="Q1527" s="12"/>
      <c r="R1527" s="13"/>
      <c r="S1527" s="13"/>
      <c r="T1527" s="14" t="str">
        <f aca="false">IF($B1527="","",IF(AND($P1527="Ha",$N1527="Ha",OR($R1527="",$R1527&lt;=Boshqaruv!$C$12),OR($S1527="",$S1527&gt;Boshqaruv!$C$12)),"Ha",""))</f>
        <v/>
      </c>
      <c r="U1527" s="13"/>
      <c r="V1527" s="12"/>
      <c r="W1527" s="14" t="str">
        <f aca="false">IF(OR($B1527="",$C1527=""),"",IF(COUNTIFS($B$5:$B$1804,$B1527,$C$5:$C$1804,$C1527)&gt;1,"Takror",""))</f>
        <v/>
      </c>
    </row>
    <row r="1528" customFormat="false" ht="15" hidden="false" customHeight="false" outlineLevel="0" collapsed="false">
      <c r="A1528" s="8" t="n">
        <v>1524</v>
      </c>
      <c r="B1528" s="12"/>
      <c r="C1528" s="13"/>
      <c r="D1528" s="24"/>
      <c r="E1528" s="25"/>
      <c r="F1528" s="12"/>
      <c r="G1528" s="12"/>
      <c r="H1528" s="25"/>
      <c r="I1528" s="26" t="str">
        <f aca="false">IF(OR($B1528="",$C1528=""),"",$B1528&amp;" ("&amp;DAY($C1528)&amp;"."&amp;MONTH($C1528)&amp;"."&amp;YEAR($C1528)&amp;")")</f>
        <v/>
      </c>
      <c r="J1528" s="14" t="str">
        <f aca="false">IF($C1528="","",INT((Boshqaruv!$C$12-$C1528)/365.25))</f>
        <v/>
      </c>
      <c r="K1528" s="14" t="str">
        <f aca="false">IF($J1528="","",IF($J1528&lt;=14,"Ha","Yo'q"))</f>
        <v/>
      </c>
      <c r="L1528" s="13"/>
      <c r="M1528" s="13"/>
      <c r="N1528" s="14" t="str">
        <f aca="false">IF($B1528="","",IF(AND(OR($L1528="",$L1528&lt;=Boshqaruv!$C$12),OR($M1528="",$M1528&gt;Boshqaruv!$C$12)),"Ha",""))</f>
        <v/>
      </c>
      <c r="O1528" s="25"/>
      <c r="P1528" s="25"/>
      <c r="Q1528" s="12"/>
      <c r="R1528" s="13"/>
      <c r="S1528" s="13"/>
      <c r="T1528" s="14" t="str">
        <f aca="false">IF($B1528="","",IF(AND($P1528="Ha",$N1528="Ha",OR($R1528="",$R1528&lt;=Boshqaruv!$C$12),OR($S1528="",$S1528&gt;Boshqaruv!$C$12)),"Ha",""))</f>
        <v/>
      </c>
      <c r="U1528" s="13"/>
      <c r="V1528" s="12"/>
      <c r="W1528" s="14" t="str">
        <f aca="false">IF(OR($B1528="",$C1528=""),"",IF(COUNTIFS($B$5:$B$1804,$B1528,$C$5:$C$1804,$C1528)&gt;1,"Takror",""))</f>
        <v/>
      </c>
    </row>
    <row r="1529" customFormat="false" ht="15" hidden="false" customHeight="false" outlineLevel="0" collapsed="false">
      <c r="A1529" s="8" t="n">
        <v>1525</v>
      </c>
      <c r="B1529" s="12"/>
      <c r="C1529" s="13"/>
      <c r="D1529" s="24"/>
      <c r="E1529" s="25"/>
      <c r="F1529" s="12"/>
      <c r="G1529" s="12"/>
      <c r="H1529" s="25"/>
      <c r="I1529" s="26" t="str">
        <f aca="false">IF(OR($B1529="",$C1529=""),"",$B1529&amp;" ("&amp;DAY($C1529)&amp;"."&amp;MONTH($C1529)&amp;"."&amp;YEAR($C1529)&amp;")")</f>
        <v/>
      </c>
      <c r="J1529" s="14" t="str">
        <f aca="false">IF($C1529="","",INT((Boshqaruv!$C$12-$C1529)/365.25))</f>
        <v/>
      </c>
      <c r="K1529" s="14" t="str">
        <f aca="false">IF($J1529="","",IF($J1529&lt;=14,"Ha","Yo'q"))</f>
        <v/>
      </c>
      <c r="L1529" s="13"/>
      <c r="M1529" s="13"/>
      <c r="N1529" s="14" t="str">
        <f aca="false">IF($B1529="","",IF(AND(OR($L1529="",$L1529&lt;=Boshqaruv!$C$12),OR($M1529="",$M1529&gt;Boshqaruv!$C$12)),"Ha",""))</f>
        <v/>
      </c>
      <c r="O1529" s="25"/>
      <c r="P1529" s="25"/>
      <c r="Q1529" s="12"/>
      <c r="R1529" s="13"/>
      <c r="S1529" s="13"/>
      <c r="T1529" s="14" t="str">
        <f aca="false">IF($B1529="","",IF(AND($P1529="Ha",$N1529="Ha",OR($R1529="",$R1529&lt;=Boshqaruv!$C$12),OR($S1529="",$S1529&gt;Boshqaruv!$C$12)),"Ha",""))</f>
        <v/>
      </c>
      <c r="U1529" s="13"/>
      <c r="V1529" s="12"/>
      <c r="W1529" s="14" t="str">
        <f aca="false">IF(OR($B1529="",$C1529=""),"",IF(COUNTIFS($B$5:$B$1804,$B1529,$C$5:$C$1804,$C1529)&gt;1,"Takror",""))</f>
        <v/>
      </c>
    </row>
    <row r="1530" customFormat="false" ht="15" hidden="false" customHeight="false" outlineLevel="0" collapsed="false">
      <c r="A1530" s="8" t="n">
        <v>1526</v>
      </c>
      <c r="B1530" s="12"/>
      <c r="C1530" s="13"/>
      <c r="D1530" s="24"/>
      <c r="E1530" s="25"/>
      <c r="F1530" s="12"/>
      <c r="G1530" s="12"/>
      <c r="H1530" s="25"/>
      <c r="I1530" s="26" t="str">
        <f aca="false">IF(OR($B1530="",$C1530=""),"",$B1530&amp;" ("&amp;DAY($C1530)&amp;"."&amp;MONTH($C1530)&amp;"."&amp;YEAR($C1530)&amp;")")</f>
        <v/>
      </c>
      <c r="J1530" s="14" t="str">
        <f aca="false">IF($C1530="","",INT((Boshqaruv!$C$12-$C1530)/365.25))</f>
        <v/>
      </c>
      <c r="K1530" s="14" t="str">
        <f aca="false">IF($J1530="","",IF($J1530&lt;=14,"Ha","Yo'q"))</f>
        <v/>
      </c>
      <c r="L1530" s="13"/>
      <c r="M1530" s="13"/>
      <c r="N1530" s="14" t="str">
        <f aca="false">IF($B1530="","",IF(AND(OR($L1530="",$L1530&lt;=Boshqaruv!$C$12),OR($M1530="",$M1530&gt;Boshqaruv!$C$12)),"Ha",""))</f>
        <v/>
      </c>
      <c r="O1530" s="25"/>
      <c r="P1530" s="25"/>
      <c r="Q1530" s="12"/>
      <c r="R1530" s="13"/>
      <c r="S1530" s="13"/>
      <c r="T1530" s="14" t="str">
        <f aca="false">IF($B1530="","",IF(AND($P1530="Ha",$N1530="Ha",OR($R1530="",$R1530&lt;=Boshqaruv!$C$12),OR($S1530="",$S1530&gt;Boshqaruv!$C$12)),"Ha",""))</f>
        <v/>
      </c>
      <c r="U1530" s="13"/>
      <c r="V1530" s="12"/>
      <c r="W1530" s="14" t="str">
        <f aca="false">IF(OR($B1530="",$C1530=""),"",IF(COUNTIFS($B$5:$B$1804,$B1530,$C$5:$C$1804,$C1530)&gt;1,"Takror",""))</f>
        <v/>
      </c>
    </row>
    <row r="1531" customFormat="false" ht="15" hidden="false" customHeight="false" outlineLevel="0" collapsed="false">
      <c r="A1531" s="8" t="n">
        <v>1527</v>
      </c>
      <c r="B1531" s="12"/>
      <c r="C1531" s="13"/>
      <c r="D1531" s="24"/>
      <c r="E1531" s="25"/>
      <c r="F1531" s="12"/>
      <c r="G1531" s="12"/>
      <c r="H1531" s="25"/>
      <c r="I1531" s="26" t="str">
        <f aca="false">IF(OR($B1531="",$C1531=""),"",$B1531&amp;" ("&amp;DAY($C1531)&amp;"."&amp;MONTH($C1531)&amp;"."&amp;YEAR($C1531)&amp;")")</f>
        <v/>
      </c>
      <c r="J1531" s="14" t="str">
        <f aca="false">IF($C1531="","",INT((Boshqaruv!$C$12-$C1531)/365.25))</f>
        <v/>
      </c>
      <c r="K1531" s="14" t="str">
        <f aca="false">IF($J1531="","",IF($J1531&lt;=14,"Ha","Yo'q"))</f>
        <v/>
      </c>
      <c r="L1531" s="13"/>
      <c r="M1531" s="13"/>
      <c r="N1531" s="14" t="str">
        <f aca="false">IF($B1531="","",IF(AND(OR($L1531="",$L1531&lt;=Boshqaruv!$C$12),OR($M1531="",$M1531&gt;Boshqaruv!$C$12)),"Ha",""))</f>
        <v/>
      </c>
      <c r="O1531" s="25"/>
      <c r="P1531" s="25"/>
      <c r="Q1531" s="12"/>
      <c r="R1531" s="13"/>
      <c r="S1531" s="13"/>
      <c r="T1531" s="14" t="str">
        <f aca="false">IF($B1531="","",IF(AND($P1531="Ha",$N1531="Ha",OR($R1531="",$R1531&lt;=Boshqaruv!$C$12),OR($S1531="",$S1531&gt;Boshqaruv!$C$12)),"Ha",""))</f>
        <v/>
      </c>
      <c r="U1531" s="13"/>
      <c r="V1531" s="12"/>
      <c r="W1531" s="14" t="str">
        <f aca="false">IF(OR($B1531="",$C1531=""),"",IF(COUNTIFS($B$5:$B$1804,$B1531,$C$5:$C$1804,$C1531)&gt;1,"Takror",""))</f>
        <v/>
      </c>
    </row>
    <row r="1532" customFormat="false" ht="15" hidden="false" customHeight="false" outlineLevel="0" collapsed="false">
      <c r="A1532" s="8" t="n">
        <v>1528</v>
      </c>
      <c r="B1532" s="12"/>
      <c r="C1532" s="13"/>
      <c r="D1532" s="24"/>
      <c r="E1532" s="25"/>
      <c r="F1532" s="12"/>
      <c r="G1532" s="12"/>
      <c r="H1532" s="25"/>
      <c r="I1532" s="26" t="str">
        <f aca="false">IF(OR($B1532="",$C1532=""),"",$B1532&amp;" ("&amp;DAY($C1532)&amp;"."&amp;MONTH($C1532)&amp;"."&amp;YEAR($C1532)&amp;")")</f>
        <v/>
      </c>
      <c r="J1532" s="14" t="str">
        <f aca="false">IF($C1532="","",INT((Boshqaruv!$C$12-$C1532)/365.25))</f>
        <v/>
      </c>
      <c r="K1532" s="14" t="str">
        <f aca="false">IF($J1532="","",IF($J1532&lt;=14,"Ha","Yo'q"))</f>
        <v/>
      </c>
      <c r="L1532" s="13"/>
      <c r="M1532" s="13"/>
      <c r="N1532" s="14" t="str">
        <f aca="false">IF($B1532="","",IF(AND(OR($L1532="",$L1532&lt;=Boshqaruv!$C$12),OR($M1532="",$M1532&gt;Boshqaruv!$C$12)),"Ha",""))</f>
        <v/>
      </c>
      <c r="O1532" s="25"/>
      <c r="P1532" s="25"/>
      <c r="Q1532" s="12"/>
      <c r="R1532" s="13"/>
      <c r="S1532" s="13"/>
      <c r="T1532" s="14" t="str">
        <f aca="false">IF($B1532="","",IF(AND($P1532="Ha",$N1532="Ha",OR($R1532="",$R1532&lt;=Boshqaruv!$C$12),OR($S1532="",$S1532&gt;Boshqaruv!$C$12)),"Ha",""))</f>
        <v/>
      </c>
      <c r="U1532" s="13"/>
      <c r="V1532" s="12"/>
      <c r="W1532" s="14" t="str">
        <f aca="false">IF(OR($B1532="",$C1532=""),"",IF(COUNTIFS($B$5:$B$1804,$B1532,$C$5:$C$1804,$C1532)&gt;1,"Takror",""))</f>
        <v/>
      </c>
    </row>
    <row r="1533" customFormat="false" ht="15" hidden="false" customHeight="false" outlineLevel="0" collapsed="false">
      <c r="A1533" s="8" t="n">
        <v>1529</v>
      </c>
      <c r="B1533" s="12"/>
      <c r="C1533" s="13"/>
      <c r="D1533" s="24"/>
      <c r="E1533" s="25"/>
      <c r="F1533" s="12"/>
      <c r="G1533" s="12"/>
      <c r="H1533" s="25"/>
      <c r="I1533" s="26" t="str">
        <f aca="false">IF(OR($B1533="",$C1533=""),"",$B1533&amp;" ("&amp;DAY($C1533)&amp;"."&amp;MONTH($C1533)&amp;"."&amp;YEAR($C1533)&amp;")")</f>
        <v/>
      </c>
      <c r="J1533" s="14" t="str">
        <f aca="false">IF($C1533="","",INT((Boshqaruv!$C$12-$C1533)/365.25))</f>
        <v/>
      </c>
      <c r="K1533" s="14" t="str">
        <f aca="false">IF($J1533="","",IF($J1533&lt;=14,"Ha","Yo'q"))</f>
        <v/>
      </c>
      <c r="L1533" s="13"/>
      <c r="M1533" s="13"/>
      <c r="N1533" s="14" t="str">
        <f aca="false">IF($B1533="","",IF(AND(OR($L1533="",$L1533&lt;=Boshqaruv!$C$12),OR($M1533="",$M1533&gt;Boshqaruv!$C$12)),"Ha",""))</f>
        <v/>
      </c>
      <c r="O1533" s="25"/>
      <c r="P1533" s="25"/>
      <c r="Q1533" s="12"/>
      <c r="R1533" s="13"/>
      <c r="S1533" s="13"/>
      <c r="T1533" s="14" t="str">
        <f aca="false">IF($B1533="","",IF(AND($P1533="Ha",$N1533="Ha",OR($R1533="",$R1533&lt;=Boshqaruv!$C$12),OR($S1533="",$S1533&gt;Boshqaruv!$C$12)),"Ha",""))</f>
        <v/>
      </c>
      <c r="U1533" s="13"/>
      <c r="V1533" s="12"/>
      <c r="W1533" s="14" t="str">
        <f aca="false">IF(OR($B1533="",$C1533=""),"",IF(COUNTIFS($B$5:$B$1804,$B1533,$C$5:$C$1804,$C1533)&gt;1,"Takror",""))</f>
        <v/>
      </c>
    </row>
    <row r="1534" customFormat="false" ht="15" hidden="false" customHeight="false" outlineLevel="0" collapsed="false">
      <c r="A1534" s="8" t="n">
        <v>1530</v>
      </c>
      <c r="B1534" s="12"/>
      <c r="C1534" s="13"/>
      <c r="D1534" s="24"/>
      <c r="E1534" s="25"/>
      <c r="F1534" s="12"/>
      <c r="G1534" s="12"/>
      <c r="H1534" s="25"/>
      <c r="I1534" s="26" t="str">
        <f aca="false">IF(OR($B1534="",$C1534=""),"",$B1534&amp;" ("&amp;DAY($C1534)&amp;"."&amp;MONTH($C1534)&amp;"."&amp;YEAR($C1534)&amp;")")</f>
        <v/>
      </c>
      <c r="J1534" s="14" t="str">
        <f aca="false">IF($C1534="","",INT((Boshqaruv!$C$12-$C1534)/365.25))</f>
        <v/>
      </c>
      <c r="K1534" s="14" t="str">
        <f aca="false">IF($J1534="","",IF($J1534&lt;=14,"Ha","Yo'q"))</f>
        <v/>
      </c>
      <c r="L1534" s="13"/>
      <c r="M1534" s="13"/>
      <c r="N1534" s="14" t="str">
        <f aca="false">IF($B1534="","",IF(AND(OR($L1534="",$L1534&lt;=Boshqaruv!$C$12),OR($M1534="",$M1534&gt;Boshqaruv!$C$12)),"Ha",""))</f>
        <v/>
      </c>
      <c r="O1534" s="25"/>
      <c r="P1534" s="25"/>
      <c r="Q1534" s="12"/>
      <c r="R1534" s="13"/>
      <c r="S1534" s="13"/>
      <c r="T1534" s="14" t="str">
        <f aca="false">IF($B1534="","",IF(AND($P1534="Ha",$N1534="Ha",OR($R1534="",$R1534&lt;=Boshqaruv!$C$12),OR($S1534="",$S1534&gt;Boshqaruv!$C$12)),"Ha",""))</f>
        <v/>
      </c>
      <c r="U1534" s="13"/>
      <c r="V1534" s="12"/>
      <c r="W1534" s="14" t="str">
        <f aca="false">IF(OR($B1534="",$C1534=""),"",IF(COUNTIFS($B$5:$B$1804,$B1534,$C$5:$C$1804,$C1534)&gt;1,"Takror",""))</f>
        <v/>
      </c>
    </row>
    <row r="1535" customFormat="false" ht="15" hidden="false" customHeight="false" outlineLevel="0" collapsed="false">
      <c r="A1535" s="8" t="n">
        <v>1531</v>
      </c>
      <c r="B1535" s="12"/>
      <c r="C1535" s="13"/>
      <c r="D1535" s="24"/>
      <c r="E1535" s="25"/>
      <c r="F1535" s="12"/>
      <c r="G1535" s="12"/>
      <c r="H1535" s="25"/>
      <c r="I1535" s="26" t="str">
        <f aca="false">IF(OR($B1535="",$C1535=""),"",$B1535&amp;" ("&amp;DAY($C1535)&amp;"."&amp;MONTH($C1535)&amp;"."&amp;YEAR($C1535)&amp;")")</f>
        <v/>
      </c>
      <c r="J1535" s="14" t="str">
        <f aca="false">IF($C1535="","",INT((Boshqaruv!$C$12-$C1535)/365.25))</f>
        <v/>
      </c>
      <c r="K1535" s="14" t="str">
        <f aca="false">IF($J1535="","",IF($J1535&lt;=14,"Ha","Yo'q"))</f>
        <v/>
      </c>
      <c r="L1535" s="13"/>
      <c r="M1535" s="13"/>
      <c r="N1535" s="14" t="str">
        <f aca="false">IF($B1535="","",IF(AND(OR($L1535="",$L1535&lt;=Boshqaruv!$C$12),OR($M1535="",$M1535&gt;Boshqaruv!$C$12)),"Ha",""))</f>
        <v/>
      </c>
      <c r="O1535" s="25"/>
      <c r="P1535" s="25"/>
      <c r="Q1535" s="12"/>
      <c r="R1535" s="13"/>
      <c r="S1535" s="13"/>
      <c r="T1535" s="14" t="str">
        <f aca="false">IF($B1535="","",IF(AND($P1535="Ha",$N1535="Ha",OR($R1535="",$R1535&lt;=Boshqaruv!$C$12),OR($S1535="",$S1535&gt;Boshqaruv!$C$12)),"Ha",""))</f>
        <v/>
      </c>
      <c r="U1535" s="13"/>
      <c r="V1535" s="12"/>
      <c r="W1535" s="14" t="str">
        <f aca="false">IF(OR($B1535="",$C1535=""),"",IF(COUNTIFS($B$5:$B$1804,$B1535,$C$5:$C$1804,$C1535)&gt;1,"Takror",""))</f>
        <v/>
      </c>
    </row>
    <row r="1536" customFormat="false" ht="15" hidden="false" customHeight="false" outlineLevel="0" collapsed="false">
      <c r="A1536" s="8" t="n">
        <v>1532</v>
      </c>
      <c r="B1536" s="12"/>
      <c r="C1536" s="13"/>
      <c r="D1536" s="24"/>
      <c r="E1536" s="25"/>
      <c r="F1536" s="12"/>
      <c r="G1536" s="12"/>
      <c r="H1536" s="25"/>
      <c r="I1536" s="26" t="str">
        <f aca="false">IF(OR($B1536="",$C1536=""),"",$B1536&amp;" ("&amp;DAY($C1536)&amp;"."&amp;MONTH($C1536)&amp;"."&amp;YEAR($C1536)&amp;")")</f>
        <v/>
      </c>
      <c r="J1536" s="14" t="str">
        <f aca="false">IF($C1536="","",INT((Boshqaruv!$C$12-$C1536)/365.25))</f>
        <v/>
      </c>
      <c r="K1536" s="14" t="str">
        <f aca="false">IF($J1536="","",IF($J1536&lt;=14,"Ha","Yo'q"))</f>
        <v/>
      </c>
      <c r="L1536" s="13"/>
      <c r="M1536" s="13"/>
      <c r="N1536" s="14" t="str">
        <f aca="false">IF($B1536="","",IF(AND(OR($L1536="",$L1536&lt;=Boshqaruv!$C$12),OR($M1536="",$M1536&gt;Boshqaruv!$C$12)),"Ha",""))</f>
        <v/>
      </c>
      <c r="O1536" s="25"/>
      <c r="P1536" s="25"/>
      <c r="Q1536" s="12"/>
      <c r="R1536" s="13"/>
      <c r="S1536" s="13"/>
      <c r="T1536" s="14" t="str">
        <f aca="false">IF($B1536="","",IF(AND($P1536="Ha",$N1536="Ha",OR($R1536="",$R1536&lt;=Boshqaruv!$C$12),OR($S1536="",$S1536&gt;Boshqaruv!$C$12)),"Ha",""))</f>
        <v/>
      </c>
      <c r="U1536" s="13"/>
      <c r="V1536" s="12"/>
      <c r="W1536" s="14" t="str">
        <f aca="false">IF(OR($B1536="",$C1536=""),"",IF(COUNTIFS($B$5:$B$1804,$B1536,$C$5:$C$1804,$C1536)&gt;1,"Takror",""))</f>
        <v/>
      </c>
    </row>
    <row r="1537" customFormat="false" ht="15" hidden="false" customHeight="false" outlineLevel="0" collapsed="false">
      <c r="A1537" s="8" t="n">
        <v>1533</v>
      </c>
      <c r="B1537" s="12"/>
      <c r="C1537" s="13"/>
      <c r="D1537" s="24"/>
      <c r="E1537" s="25"/>
      <c r="F1537" s="12"/>
      <c r="G1537" s="12"/>
      <c r="H1537" s="25"/>
      <c r="I1537" s="26" t="str">
        <f aca="false">IF(OR($B1537="",$C1537=""),"",$B1537&amp;" ("&amp;DAY($C1537)&amp;"."&amp;MONTH($C1537)&amp;"."&amp;YEAR($C1537)&amp;")")</f>
        <v/>
      </c>
      <c r="J1537" s="14" t="str">
        <f aca="false">IF($C1537="","",INT((Boshqaruv!$C$12-$C1537)/365.25))</f>
        <v/>
      </c>
      <c r="K1537" s="14" t="str">
        <f aca="false">IF($J1537="","",IF($J1537&lt;=14,"Ha","Yo'q"))</f>
        <v/>
      </c>
      <c r="L1537" s="13"/>
      <c r="M1537" s="13"/>
      <c r="N1537" s="14" t="str">
        <f aca="false">IF($B1537="","",IF(AND(OR($L1537="",$L1537&lt;=Boshqaruv!$C$12),OR($M1537="",$M1537&gt;Boshqaruv!$C$12)),"Ha",""))</f>
        <v/>
      </c>
      <c r="O1537" s="25"/>
      <c r="P1537" s="25"/>
      <c r="Q1537" s="12"/>
      <c r="R1537" s="13"/>
      <c r="S1537" s="13"/>
      <c r="T1537" s="14" t="str">
        <f aca="false">IF($B1537="","",IF(AND($P1537="Ha",$N1537="Ha",OR($R1537="",$R1537&lt;=Boshqaruv!$C$12),OR($S1537="",$S1537&gt;Boshqaruv!$C$12)),"Ha",""))</f>
        <v/>
      </c>
      <c r="U1537" s="13"/>
      <c r="V1537" s="12"/>
      <c r="W1537" s="14" t="str">
        <f aca="false">IF(OR($B1537="",$C1537=""),"",IF(COUNTIFS($B$5:$B$1804,$B1537,$C$5:$C$1804,$C1537)&gt;1,"Takror",""))</f>
        <v/>
      </c>
    </row>
    <row r="1538" customFormat="false" ht="15" hidden="false" customHeight="false" outlineLevel="0" collapsed="false">
      <c r="A1538" s="8" t="n">
        <v>1534</v>
      </c>
      <c r="B1538" s="12"/>
      <c r="C1538" s="13"/>
      <c r="D1538" s="24"/>
      <c r="E1538" s="25"/>
      <c r="F1538" s="12"/>
      <c r="G1538" s="12"/>
      <c r="H1538" s="25"/>
      <c r="I1538" s="26" t="str">
        <f aca="false">IF(OR($B1538="",$C1538=""),"",$B1538&amp;" ("&amp;DAY($C1538)&amp;"."&amp;MONTH($C1538)&amp;"."&amp;YEAR($C1538)&amp;")")</f>
        <v/>
      </c>
      <c r="J1538" s="14" t="str">
        <f aca="false">IF($C1538="","",INT((Boshqaruv!$C$12-$C1538)/365.25))</f>
        <v/>
      </c>
      <c r="K1538" s="14" t="str">
        <f aca="false">IF($J1538="","",IF($J1538&lt;=14,"Ha","Yo'q"))</f>
        <v/>
      </c>
      <c r="L1538" s="13"/>
      <c r="M1538" s="13"/>
      <c r="N1538" s="14" t="str">
        <f aca="false">IF($B1538="","",IF(AND(OR($L1538="",$L1538&lt;=Boshqaruv!$C$12),OR($M1538="",$M1538&gt;Boshqaruv!$C$12)),"Ha",""))</f>
        <v/>
      </c>
      <c r="O1538" s="25"/>
      <c r="P1538" s="25"/>
      <c r="Q1538" s="12"/>
      <c r="R1538" s="13"/>
      <c r="S1538" s="13"/>
      <c r="T1538" s="14" t="str">
        <f aca="false">IF($B1538="","",IF(AND($P1538="Ha",$N1538="Ha",OR($R1538="",$R1538&lt;=Boshqaruv!$C$12),OR($S1538="",$S1538&gt;Boshqaruv!$C$12)),"Ha",""))</f>
        <v/>
      </c>
      <c r="U1538" s="13"/>
      <c r="V1538" s="12"/>
      <c r="W1538" s="14" t="str">
        <f aca="false">IF(OR($B1538="",$C1538=""),"",IF(COUNTIFS($B$5:$B$1804,$B1538,$C$5:$C$1804,$C1538)&gt;1,"Takror",""))</f>
        <v/>
      </c>
    </row>
    <row r="1539" customFormat="false" ht="15" hidden="false" customHeight="false" outlineLevel="0" collapsed="false">
      <c r="A1539" s="8" t="n">
        <v>1535</v>
      </c>
      <c r="B1539" s="12"/>
      <c r="C1539" s="13"/>
      <c r="D1539" s="24"/>
      <c r="E1539" s="25"/>
      <c r="F1539" s="12"/>
      <c r="G1539" s="12"/>
      <c r="H1539" s="25"/>
      <c r="I1539" s="26" t="str">
        <f aca="false">IF(OR($B1539="",$C1539=""),"",$B1539&amp;" ("&amp;DAY($C1539)&amp;"."&amp;MONTH($C1539)&amp;"."&amp;YEAR($C1539)&amp;")")</f>
        <v/>
      </c>
      <c r="J1539" s="14" t="str">
        <f aca="false">IF($C1539="","",INT((Boshqaruv!$C$12-$C1539)/365.25))</f>
        <v/>
      </c>
      <c r="K1539" s="14" t="str">
        <f aca="false">IF($J1539="","",IF($J1539&lt;=14,"Ha","Yo'q"))</f>
        <v/>
      </c>
      <c r="L1539" s="13"/>
      <c r="M1539" s="13"/>
      <c r="N1539" s="14" t="str">
        <f aca="false">IF($B1539="","",IF(AND(OR($L1539="",$L1539&lt;=Boshqaruv!$C$12),OR($M1539="",$M1539&gt;Boshqaruv!$C$12)),"Ha",""))</f>
        <v/>
      </c>
      <c r="O1539" s="25"/>
      <c r="P1539" s="25"/>
      <c r="Q1539" s="12"/>
      <c r="R1539" s="13"/>
      <c r="S1539" s="13"/>
      <c r="T1539" s="14" t="str">
        <f aca="false">IF($B1539="","",IF(AND($P1539="Ha",$N1539="Ha",OR($R1539="",$R1539&lt;=Boshqaruv!$C$12),OR($S1539="",$S1539&gt;Boshqaruv!$C$12)),"Ha",""))</f>
        <v/>
      </c>
      <c r="U1539" s="13"/>
      <c r="V1539" s="12"/>
      <c r="W1539" s="14" t="str">
        <f aca="false">IF(OR($B1539="",$C1539=""),"",IF(COUNTIFS($B$5:$B$1804,$B1539,$C$5:$C$1804,$C1539)&gt;1,"Takror",""))</f>
        <v/>
      </c>
    </row>
    <row r="1540" customFormat="false" ht="15" hidden="false" customHeight="false" outlineLevel="0" collapsed="false">
      <c r="A1540" s="8" t="n">
        <v>1536</v>
      </c>
      <c r="B1540" s="12"/>
      <c r="C1540" s="13"/>
      <c r="D1540" s="24"/>
      <c r="E1540" s="25"/>
      <c r="F1540" s="12"/>
      <c r="G1540" s="12"/>
      <c r="H1540" s="25"/>
      <c r="I1540" s="26" t="str">
        <f aca="false">IF(OR($B1540="",$C1540=""),"",$B1540&amp;" ("&amp;DAY($C1540)&amp;"."&amp;MONTH($C1540)&amp;"."&amp;YEAR($C1540)&amp;")")</f>
        <v/>
      </c>
      <c r="J1540" s="14" t="str">
        <f aca="false">IF($C1540="","",INT((Boshqaruv!$C$12-$C1540)/365.25))</f>
        <v/>
      </c>
      <c r="K1540" s="14" t="str">
        <f aca="false">IF($J1540="","",IF($J1540&lt;=14,"Ha","Yo'q"))</f>
        <v/>
      </c>
      <c r="L1540" s="13"/>
      <c r="M1540" s="13"/>
      <c r="N1540" s="14" t="str">
        <f aca="false">IF($B1540="","",IF(AND(OR($L1540="",$L1540&lt;=Boshqaruv!$C$12),OR($M1540="",$M1540&gt;Boshqaruv!$C$12)),"Ha",""))</f>
        <v/>
      </c>
      <c r="O1540" s="25"/>
      <c r="P1540" s="25"/>
      <c r="Q1540" s="12"/>
      <c r="R1540" s="13"/>
      <c r="S1540" s="13"/>
      <c r="T1540" s="14" t="str">
        <f aca="false">IF($B1540="","",IF(AND($P1540="Ha",$N1540="Ha",OR($R1540="",$R1540&lt;=Boshqaruv!$C$12),OR($S1540="",$S1540&gt;Boshqaruv!$C$12)),"Ha",""))</f>
        <v/>
      </c>
      <c r="U1540" s="13"/>
      <c r="V1540" s="12"/>
      <c r="W1540" s="14" t="str">
        <f aca="false">IF(OR($B1540="",$C1540=""),"",IF(COUNTIFS($B$5:$B$1804,$B1540,$C$5:$C$1804,$C1540)&gt;1,"Takror",""))</f>
        <v/>
      </c>
    </row>
    <row r="1541" customFormat="false" ht="15" hidden="false" customHeight="false" outlineLevel="0" collapsed="false">
      <c r="A1541" s="8" t="n">
        <v>1537</v>
      </c>
      <c r="B1541" s="12"/>
      <c r="C1541" s="13"/>
      <c r="D1541" s="24"/>
      <c r="E1541" s="25"/>
      <c r="F1541" s="12"/>
      <c r="G1541" s="12"/>
      <c r="H1541" s="25"/>
      <c r="I1541" s="26" t="str">
        <f aca="false">IF(OR($B1541="",$C1541=""),"",$B1541&amp;" ("&amp;DAY($C1541)&amp;"."&amp;MONTH($C1541)&amp;"."&amp;YEAR($C1541)&amp;")")</f>
        <v/>
      </c>
      <c r="J1541" s="14" t="str">
        <f aca="false">IF($C1541="","",INT((Boshqaruv!$C$12-$C1541)/365.25))</f>
        <v/>
      </c>
      <c r="K1541" s="14" t="str">
        <f aca="false">IF($J1541="","",IF($J1541&lt;=14,"Ha","Yo'q"))</f>
        <v/>
      </c>
      <c r="L1541" s="13"/>
      <c r="M1541" s="13"/>
      <c r="N1541" s="14" t="str">
        <f aca="false">IF($B1541="","",IF(AND(OR($L1541="",$L1541&lt;=Boshqaruv!$C$12),OR($M1541="",$M1541&gt;Boshqaruv!$C$12)),"Ha",""))</f>
        <v/>
      </c>
      <c r="O1541" s="25"/>
      <c r="P1541" s="25"/>
      <c r="Q1541" s="12"/>
      <c r="R1541" s="13"/>
      <c r="S1541" s="13"/>
      <c r="T1541" s="14" t="str">
        <f aca="false">IF($B1541="","",IF(AND($P1541="Ha",$N1541="Ha",OR($R1541="",$R1541&lt;=Boshqaruv!$C$12),OR($S1541="",$S1541&gt;Boshqaruv!$C$12)),"Ha",""))</f>
        <v/>
      </c>
      <c r="U1541" s="13"/>
      <c r="V1541" s="12"/>
      <c r="W1541" s="14" t="str">
        <f aca="false">IF(OR($B1541="",$C1541=""),"",IF(COUNTIFS($B$5:$B$1804,$B1541,$C$5:$C$1804,$C1541)&gt;1,"Takror",""))</f>
        <v/>
      </c>
    </row>
    <row r="1542" customFormat="false" ht="15" hidden="false" customHeight="false" outlineLevel="0" collapsed="false">
      <c r="A1542" s="8" t="n">
        <v>1538</v>
      </c>
      <c r="B1542" s="12"/>
      <c r="C1542" s="13"/>
      <c r="D1542" s="24"/>
      <c r="E1542" s="25"/>
      <c r="F1542" s="12"/>
      <c r="G1542" s="12"/>
      <c r="H1542" s="25"/>
      <c r="I1542" s="26" t="str">
        <f aca="false">IF(OR($B1542="",$C1542=""),"",$B1542&amp;" ("&amp;DAY($C1542)&amp;"."&amp;MONTH($C1542)&amp;"."&amp;YEAR($C1542)&amp;")")</f>
        <v/>
      </c>
      <c r="J1542" s="14" t="str">
        <f aca="false">IF($C1542="","",INT((Boshqaruv!$C$12-$C1542)/365.25))</f>
        <v/>
      </c>
      <c r="K1542" s="14" t="str">
        <f aca="false">IF($J1542="","",IF($J1542&lt;=14,"Ha","Yo'q"))</f>
        <v/>
      </c>
      <c r="L1542" s="13"/>
      <c r="M1542" s="13"/>
      <c r="N1542" s="14" t="str">
        <f aca="false">IF($B1542="","",IF(AND(OR($L1542="",$L1542&lt;=Boshqaruv!$C$12),OR($M1542="",$M1542&gt;Boshqaruv!$C$12)),"Ha",""))</f>
        <v/>
      </c>
      <c r="O1542" s="25"/>
      <c r="P1542" s="25"/>
      <c r="Q1542" s="12"/>
      <c r="R1542" s="13"/>
      <c r="S1542" s="13"/>
      <c r="T1542" s="14" t="str">
        <f aca="false">IF($B1542="","",IF(AND($P1542="Ha",$N1542="Ha",OR($R1542="",$R1542&lt;=Boshqaruv!$C$12),OR($S1542="",$S1542&gt;Boshqaruv!$C$12)),"Ha",""))</f>
        <v/>
      </c>
      <c r="U1542" s="13"/>
      <c r="V1542" s="12"/>
      <c r="W1542" s="14" t="str">
        <f aca="false">IF(OR($B1542="",$C1542=""),"",IF(COUNTIFS($B$5:$B$1804,$B1542,$C$5:$C$1804,$C1542)&gt;1,"Takror",""))</f>
        <v/>
      </c>
    </row>
    <row r="1543" customFormat="false" ht="15" hidden="false" customHeight="false" outlineLevel="0" collapsed="false">
      <c r="A1543" s="8" t="n">
        <v>1539</v>
      </c>
      <c r="B1543" s="12"/>
      <c r="C1543" s="13"/>
      <c r="D1543" s="24"/>
      <c r="E1543" s="25"/>
      <c r="F1543" s="12"/>
      <c r="G1543" s="12"/>
      <c r="H1543" s="25"/>
      <c r="I1543" s="26" t="str">
        <f aca="false">IF(OR($B1543="",$C1543=""),"",$B1543&amp;" ("&amp;DAY($C1543)&amp;"."&amp;MONTH($C1543)&amp;"."&amp;YEAR($C1543)&amp;")")</f>
        <v/>
      </c>
      <c r="J1543" s="14" t="str">
        <f aca="false">IF($C1543="","",INT((Boshqaruv!$C$12-$C1543)/365.25))</f>
        <v/>
      </c>
      <c r="K1543" s="14" t="str">
        <f aca="false">IF($J1543="","",IF($J1543&lt;=14,"Ha","Yo'q"))</f>
        <v/>
      </c>
      <c r="L1543" s="13"/>
      <c r="M1543" s="13"/>
      <c r="N1543" s="14" t="str">
        <f aca="false">IF($B1543="","",IF(AND(OR($L1543="",$L1543&lt;=Boshqaruv!$C$12),OR($M1543="",$M1543&gt;Boshqaruv!$C$12)),"Ha",""))</f>
        <v/>
      </c>
      <c r="O1543" s="25"/>
      <c r="P1543" s="25"/>
      <c r="Q1543" s="12"/>
      <c r="R1543" s="13"/>
      <c r="S1543" s="13"/>
      <c r="T1543" s="14" t="str">
        <f aca="false">IF($B1543="","",IF(AND($P1543="Ha",$N1543="Ha",OR($R1543="",$R1543&lt;=Boshqaruv!$C$12),OR($S1543="",$S1543&gt;Boshqaruv!$C$12)),"Ha",""))</f>
        <v/>
      </c>
      <c r="U1543" s="13"/>
      <c r="V1543" s="12"/>
      <c r="W1543" s="14" t="str">
        <f aca="false">IF(OR($B1543="",$C1543=""),"",IF(COUNTIFS($B$5:$B$1804,$B1543,$C$5:$C$1804,$C1543)&gt;1,"Takror",""))</f>
        <v/>
      </c>
    </row>
    <row r="1544" customFormat="false" ht="15" hidden="false" customHeight="false" outlineLevel="0" collapsed="false">
      <c r="A1544" s="8" t="n">
        <v>1540</v>
      </c>
      <c r="B1544" s="12"/>
      <c r="C1544" s="13"/>
      <c r="D1544" s="24"/>
      <c r="E1544" s="25"/>
      <c r="F1544" s="12"/>
      <c r="G1544" s="12"/>
      <c r="H1544" s="25"/>
      <c r="I1544" s="26" t="str">
        <f aca="false">IF(OR($B1544="",$C1544=""),"",$B1544&amp;" ("&amp;DAY($C1544)&amp;"."&amp;MONTH($C1544)&amp;"."&amp;YEAR($C1544)&amp;")")</f>
        <v/>
      </c>
      <c r="J1544" s="14" t="str">
        <f aca="false">IF($C1544="","",INT((Boshqaruv!$C$12-$C1544)/365.25))</f>
        <v/>
      </c>
      <c r="K1544" s="14" t="str">
        <f aca="false">IF($J1544="","",IF($J1544&lt;=14,"Ha","Yo'q"))</f>
        <v/>
      </c>
      <c r="L1544" s="13"/>
      <c r="M1544" s="13"/>
      <c r="N1544" s="14" t="str">
        <f aca="false">IF($B1544="","",IF(AND(OR($L1544="",$L1544&lt;=Boshqaruv!$C$12),OR($M1544="",$M1544&gt;Boshqaruv!$C$12)),"Ha",""))</f>
        <v/>
      </c>
      <c r="O1544" s="25"/>
      <c r="P1544" s="25"/>
      <c r="Q1544" s="12"/>
      <c r="R1544" s="13"/>
      <c r="S1544" s="13"/>
      <c r="T1544" s="14" t="str">
        <f aca="false">IF($B1544="","",IF(AND($P1544="Ha",$N1544="Ha",OR($R1544="",$R1544&lt;=Boshqaruv!$C$12),OR($S1544="",$S1544&gt;Boshqaruv!$C$12)),"Ha",""))</f>
        <v/>
      </c>
      <c r="U1544" s="13"/>
      <c r="V1544" s="12"/>
      <c r="W1544" s="14" t="str">
        <f aca="false">IF(OR($B1544="",$C1544=""),"",IF(COUNTIFS($B$5:$B$1804,$B1544,$C$5:$C$1804,$C1544)&gt;1,"Takror",""))</f>
        <v/>
      </c>
    </row>
    <row r="1545" customFormat="false" ht="15" hidden="false" customHeight="false" outlineLevel="0" collapsed="false">
      <c r="A1545" s="8" t="n">
        <v>1541</v>
      </c>
      <c r="B1545" s="12"/>
      <c r="C1545" s="13"/>
      <c r="D1545" s="24"/>
      <c r="E1545" s="25"/>
      <c r="F1545" s="12"/>
      <c r="G1545" s="12"/>
      <c r="H1545" s="25"/>
      <c r="I1545" s="26" t="str">
        <f aca="false">IF(OR($B1545="",$C1545=""),"",$B1545&amp;" ("&amp;DAY($C1545)&amp;"."&amp;MONTH($C1545)&amp;"."&amp;YEAR($C1545)&amp;")")</f>
        <v/>
      </c>
      <c r="J1545" s="14" t="str">
        <f aca="false">IF($C1545="","",INT((Boshqaruv!$C$12-$C1545)/365.25))</f>
        <v/>
      </c>
      <c r="K1545" s="14" t="str">
        <f aca="false">IF($J1545="","",IF($J1545&lt;=14,"Ha","Yo'q"))</f>
        <v/>
      </c>
      <c r="L1545" s="13"/>
      <c r="M1545" s="13"/>
      <c r="N1545" s="14" t="str">
        <f aca="false">IF($B1545="","",IF(AND(OR($L1545="",$L1545&lt;=Boshqaruv!$C$12),OR($M1545="",$M1545&gt;Boshqaruv!$C$12)),"Ha",""))</f>
        <v/>
      </c>
      <c r="O1545" s="25"/>
      <c r="P1545" s="25"/>
      <c r="Q1545" s="12"/>
      <c r="R1545" s="13"/>
      <c r="S1545" s="13"/>
      <c r="T1545" s="14" t="str">
        <f aca="false">IF($B1545="","",IF(AND($P1545="Ha",$N1545="Ha",OR($R1545="",$R1545&lt;=Boshqaruv!$C$12),OR($S1545="",$S1545&gt;Boshqaruv!$C$12)),"Ha",""))</f>
        <v/>
      </c>
      <c r="U1545" s="13"/>
      <c r="V1545" s="12"/>
      <c r="W1545" s="14" t="str">
        <f aca="false">IF(OR($B1545="",$C1545=""),"",IF(COUNTIFS($B$5:$B$1804,$B1545,$C$5:$C$1804,$C1545)&gt;1,"Takror",""))</f>
        <v/>
      </c>
    </row>
    <row r="1546" customFormat="false" ht="15" hidden="false" customHeight="false" outlineLevel="0" collapsed="false">
      <c r="A1546" s="8" t="n">
        <v>1542</v>
      </c>
      <c r="B1546" s="12"/>
      <c r="C1546" s="13"/>
      <c r="D1546" s="24"/>
      <c r="E1546" s="25"/>
      <c r="F1546" s="12"/>
      <c r="G1546" s="12"/>
      <c r="H1546" s="25"/>
      <c r="I1546" s="26" t="str">
        <f aca="false">IF(OR($B1546="",$C1546=""),"",$B1546&amp;" ("&amp;DAY($C1546)&amp;"."&amp;MONTH($C1546)&amp;"."&amp;YEAR($C1546)&amp;")")</f>
        <v/>
      </c>
      <c r="J1546" s="14" t="str">
        <f aca="false">IF($C1546="","",INT((Boshqaruv!$C$12-$C1546)/365.25))</f>
        <v/>
      </c>
      <c r="K1546" s="14" t="str">
        <f aca="false">IF($J1546="","",IF($J1546&lt;=14,"Ha","Yo'q"))</f>
        <v/>
      </c>
      <c r="L1546" s="13"/>
      <c r="M1546" s="13"/>
      <c r="N1546" s="14" t="str">
        <f aca="false">IF($B1546="","",IF(AND(OR($L1546="",$L1546&lt;=Boshqaruv!$C$12),OR($M1546="",$M1546&gt;Boshqaruv!$C$12)),"Ha",""))</f>
        <v/>
      </c>
      <c r="O1546" s="25"/>
      <c r="P1546" s="25"/>
      <c r="Q1546" s="12"/>
      <c r="R1546" s="13"/>
      <c r="S1546" s="13"/>
      <c r="T1546" s="14" t="str">
        <f aca="false">IF($B1546="","",IF(AND($P1546="Ha",$N1546="Ha",OR($R1546="",$R1546&lt;=Boshqaruv!$C$12),OR($S1546="",$S1546&gt;Boshqaruv!$C$12)),"Ha",""))</f>
        <v/>
      </c>
      <c r="U1546" s="13"/>
      <c r="V1546" s="12"/>
      <c r="W1546" s="14" t="str">
        <f aca="false">IF(OR($B1546="",$C1546=""),"",IF(COUNTIFS($B$5:$B$1804,$B1546,$C$5:$C$1804,$C1546)&gt;1,"Takror",""))</f>
        <v/>
      </c>
    </row>
    <row r="1547" customFormat="false" ht="15" hidden="false" customHeight="false" outlineLevel="0" collapsed="false">
      <c r="A1547" s="8" t="n">
        <v>1543</v>
      </c>
      <c r="B1547" s="12"/>
      <c r="C1547" s="13"/>
      <c r="D1547" s="24"/>
      <c r="E1547" s="25"/>
      <c r="F1547" s="12"/>
      <c r="G1547" s="12"/>
      <c r="H1547" s="25"/>
      <c r="I1547" s="26" t="str">
        <f aca="false">IF(OR($B1547="",$C1547=""),"",$B1547&amp;" ("&amp;DAY($C1547)&amp;"."&amp;MONTH($C1547)&amp;"."&amp;YEAR($C1547)&amp;")")</f>
        <v/>
      </c>
      <c r="J1547" s="14" t="str">
        <f aca="false">IF($C1547="","",INT((Boshqaruv!$C$12-$C1547)/365.25))</f>
        <v/>
      </c>
      <c r="K1547" s="14" t="str">
        <f aca="false">IF($J1547="","",IF($J1547&lt;=14,"Ha","Yo'q"))</f>
        <v/>
      </c>
      <c r="L1547" s="13"/>
      <c r="M1547" s="13"/>
      <c r="N1547" s="14" t="str">
        <f aca="false">IF($B1547="","",IF(AND(OR($L1547="",$L1547&lt;=Boshqaruv!$C$12),OR($M1547="",$M1547&gt;Boshqaruv!$C$12)),"Ha",""))</f>
        <v/>
      </c>
      <c r="O1547" s="25"/>
      <c r="P1547" s="25"/>
      <c r="Q1547" s="12"/>
      <c r="R1547" s="13"/>
      <c r="S1547" s="13"/>
      <c r="T1547" s="14" t="str">
        <f aca="false">IF($B1547="","",IF(AND($P1547="Ha",$N1547="Ha",OR($R1547="",$R1547&lt;=Boshqaruv!$C$12),OR($S1547="",$S1547&gt;Boshqaruv!$C$12)),"Ha",""))</f>
        <v/>
      </c>
      <c r="U1547" s="13"/>
      <c r="V1547" s="12"/>
      <c r="W1547" s="14" t="str">
        <f aca="false">IF(OR($B1547="",$C1547=""),"",IF(COUNTIFS($B$5:$B$1804,$B1547,$C$5:$C$1804,$C1547)&gt;1,"Takror",""))</f>
        <v/>
      </c>
    </row>
    <row r="1548" customFormat="false" ht="15" hidden="false" customHeight="false" outlineLevel="0" collapsed="false">
      <c r="A1548" s="8" t="n">
        <v>1544</v>
      </c>
      <c r="B1548" s="12"/>
      <c r="C1548" s="13"/>
      <c r="D1548" s="24"/>
      <c r="E1548" s="25"/>
      <c r="F1548" s="12"/>
      <c r="G1548" s="12"/>
      <c r="H1548" s="25"/>
      <c r="I1548" s="26" t="str">
        <f aca="false">IF(OR($B1548="",$C1548=""),"",$B1548&amp;" ("&amp;DAY($C1548)&amp;"."&amp;MONTH($C1548)&amp;"."&amp;YEAR($C1548)&amp;")")</f>
        <v/>
      </c>
      <c r="J1548" s="14" t="str">
        <f aca="false">IF($C1548="","",INT((Boshqaruv!$C$12-$C1548)/365.25))</f>
        <v/>
      </c>
      <c r="K1548" s="14" t="str">
        <f aca="false">IF($J1548="","",IF($J1548&lt;=14,"Ha","Yo'q"))</f>
        <v/>
      </c>
      <c r="L1548" s="13"/>
      <c r="M1548" s="13"/>
      <c r="N1548" s="14" t="str">
        <f aca="false">IF($B1548="","",IF(AND(OR($L1548="",$L1548&lt;=Boshqaruv!$C$12),OR($M1548="",$M1548&gt;Boshqaruv!$C$12)),"Ha",""))</f>
        <v/>
      </c>
      <c r="O1548" s="25"/>
      <c r="P1548" s="25"/>
      <c r="Q1548" s="12"/>
      <c r="R1548" s="13"/>
      <c r="S1548" s="13"/>
      <c r="T1548" s="14" t="str">
        <f aca="false">IF($B1548="","",IF(AND($P1548="Ha",$N1548="Ha",OR($R1548="",$R1548&lt;=Boshqaruv!$C$12),OR($S1548="",$S1548&gt;Boshqaruv!$C$12)),"Ha",""))</f>
        <v/>
      </c>
      <c r="U1548" s="13"/>
      <c r="V1548" s="12"/>
      <c r="W1548" s="14" t="str">
        <f aca="false">IF(OR($B1548="",$C1548=""),"",IF(COUNTIFS($B$5:$B$1804,$B1548,$C$5:$C$1804,$C1548)&gt;1,"Takror",""))</f>
        <v/>
      </c>
    </row>
    <row r="1549" customFormat="false" ht="15" hidden="false" customHeight="false" outlineLevel="0" collapsed="false">
      <c r="A1549" s="8" t="n">
        <v>1545</v>
      </c>
      <c r="B1549" s="12"/>
      <c r="C1549" s="13"/>
      <c r="D1549" s="24"/>
      <c r="E1549" s="25"/>
      <c r="F1549" s="12"/>
      <c r="G1549" s="12"/>
      <c r="H1549" s="25"/>
      <c r="I1549" s="26" t="str">
        <f aca="false">IF(OR($B1549="",$C1549=""),"",$B1549&amp;" ("&amp;DAY($C1549)&amp;"."&amp;MONTH($C1549)&amp;"."&amp;YEAR($C1549)&amp;")")</f>
        <v/>
      </c>
      <c r="J1549" s="14" t="str">
        <f aca="false">IF($C1549="","",INT((Boshqaruv!$C$12-$C1549)/365.25))</f>
        <v/>
      </c>
      <c r="K1549" s="14" t="str">
        <f aca="false">IF($J1549="","",IF($J1549&lt;=14,"Ha","Yo'q"))</f>
        <v/>
      </c>
      <c r="L1549" s="13"/>
      <c r="M1549" s="13"/>
      <c r="N1549" s="14" t="str">
        <f aca="false">IF($B1549="","",IF(AND(OR($L1549="",$L1549&lt;=Boshqaruv!$C$12),OR($M1549="",$M1549&gt;Boshqaruv!$C$12)),"Ha",""))</f>
        <v/>
      </c>
      <c r="O1549" s="25"/>
      <c r="P1549" s="25"/>
      <c r="Q1549" s="12"/>
      <c r="R1549" s="13"/>
      <c r="S1549" s="13"/>
      <c r="T1549" s="14" t="str">
        <f aca="false">IF($B1549="","",IF(AND($P1549="Ha",$N1549="Ha",OR($R1549="",$R1549&lt;=Boshqaruv!$C$12),OR($S1549="",$S1549&gt;Boshqaruv!$C$12)),"Ha",""))</f>
        <v/>
      </c>
      <c r="U1549" s="13"/>
      <c r="V1549" s="12"/>
      <c r="W1549" s="14" t="str">
        <f aca="false">IF(OR($B1549="",$C1549=""),"",IF(COUNTIFS($B$5:$B$1804,$B1549,$C$5:$C$1804,$C1549)&gt;1,"Takror",""))</f>
        <v/>
      </c>
    </row>
    <row r="1550" customFormat="false" ht="15" hidden="false" customHeight="false" outlineLevel="0" collapsed="false">
      <c r="A1550" s="8" t="n">
        <v>1546</v>
      </c>
      <c r="B1550" s="12"/>
      <c r="C1550" s="13"/>
      <c r="D1550" s="24"/>
      <c r="E1550" s="25"/>
      <c r="F1550" s="12"/>
      <c r="G1550" s="12"/>
      <c r="H1550" s="25"/>
      <c r="I1550" s="26" t="str">
        <f aca="false">IF(OR($B1550="",$C1550=""),"",$B1550&amp;" ("&amp;DAY($C1550)&amp;"."&amp;MONTH($C1550)&amp;"."&amp;YEAR($C1550)&amp;")")</f>
        <v/>
      </c>
      <c r="J1550" s="14" t="str">
        <f aca="false">IF($C1550="","",INT((Boshqaruv!$C$12-$C1550)/365.25))</f>
        <v/>
      </c>
      <c r="K1550" s="14" t="str">
        <f aca="false">IF($J1550="","",IF($J1550&lt;=14,"Ha","Yo'q"))</f>
        <v/>
      </c>
      <c r="L1550" s="13"/>
      <c r="M1550" s="13"/>
      <c r="N1550" s="14" t="str">
        <f aca="false">IF($B1550="","",IF(AND(OR($L1550="",$L1550&lt;=Boshqaruv!$C$12),OR($M1550="",$M1550&gt;Boshqaruv!$C$12)),"Ha",""))</f>
        <v/>
      </c>
      <c r="O1550" s="25"/>
      <c r="P1550" s="25"/>
      <c r="Q1550" s="12"/>
      <c r="R1550" s="13"/>
      <c r="S1550" s="13"/>
      <c r="T1550" s="14" t="str">
        <f aca="false">IF($B1550="","",IF(AND($P1550="Ha",$N1550="Ha",OR($R1550="",$R1550&lt;=Boshqaruv!$C$12),OR($S1550="",$S1550&gt;Boshqaruv!$C$12)),"Ha",""))</f>
        <v/>
      </c>
      <c r="U1550" s="13"/>
      <c r="V1550" s="12"/>
      <c r="W1550" s="14" t="str">
        <f aca="false">IF(OR($B1550="",$C1550=""),"",IF(COUNTIFS($B$5:$B$1804,$B1550,$C$5:$C$1804,$C1550)&gt;1,"Takror",""))</f>
        <v/>
      </c>
    </row>
    <row r="1551" customFormat="false" ht="15" hidden="false" customHeight="false" outlineLevel="0" collapsed="false">
      <c r="A1551" s="8" t="n">
        <v>1547</v>
      </c>
      <c r="B1551" s="12"/>
      <c r="C1551" s="13"/>
      <c r="D1551" s="24"/>
      <c r="E1551" s="25"/>
      <c r="F1551" s="12"/>
      <c r="G1551" s="12"/>
      <c r="H1551" s="25"/>
      <c r="I1551" s="26" t="str">
        <f aca="false">IF(OR($B1551="",$C1551=""),"",$B1551&amp;" ("&amp;DAY($C1551)&amp;"."&amp;MONTH($C1551)&amp;"."&amp;YEAR($C1551)&amp;")")</f>
        <v/>
      </c>
      <c r="J1551" s="14" t="str">
        <f aca="false">IF($C1551="","",INT((Boshqaruv!$C$12-$C1551)/365.25))</f>
        <v/>
      </c>
      <c r="K1551" s="14" t="str">
        <f aca="false">IF($J1551="","",IF($J1551&lt;=14,"Ha","Yo'q"))</f>
        <v/>
      </c>
      <c r="L1551" s="13"/>
      <c r="M1551" s="13"/>
      <c r="N1551" s="14" t="str">
        <f aca="false">IF($B1551="","",IF(AND(OR($L1551="",$L1551&lt;=Boshqaruv!$C$12),OR($M1551="",$M1551&gt;Boshqaruv!$C$12)),"Ha",""))</f>
        <v/>
      </c>
      <c r="O1551" s="25"/>
      <c r="P1551" s="25"/>
      <c r="Q1551" s="12"/>
      <c r="R1551" s="13"/>
      <c r="S1551" s="13"/>
      <c r="T1551" s="14" t="str">
        <f aca="false">IF($B1551="","",IF(AND($P1551="Ha",$N1551="Ha",OR($R1551="",$R1551&lt;=Boshqaruv!$C$12),OR($S1551="",$S1551&gt;Boshqaruv!$C$12)),"Ha",""))</f>
        <v/>
      </c>
      <c r="U1551" s="13"/>
      <c r="V1551" s="12"/>
      <c r="W1551" s="14" t="str">
        <f aca="false">IF(OR($B1551="",$C1551=""),"",IF(COUNTIFS($B$5:$B$1804,$B1551,$C$5:$C$1804,$C1551)&gt;1,"Takror",""))</f>
        <v/>
      </c>
    </row>
    <row r="1552" customFormat="false" ht="15" hidden="false" customHeight="false" outlineLevel="0" collapsed="false">
      <c r="A1552" s="8" t="n">
        <v>1548</v>
      </c>
      <c r="B1552" s="12"/>
      <c r="C1552" s="13"/>
      <c r="D1552" s="24"/>
      <c r="E1552" s="25"/>
      <c r="F1552" s="12"/>
      <c r="G1552" s="12"/>
      <c r="H1552" s="25"/>
      <c r="I1552" s="26" t="str">
        <f aca="false">IF(OR($B1552="",$C1552=""),"",$B1552&amp;" ("&amp;DAY($C1552)&amp;"."&amp;MONTH($C1552)&amp;"."&amp;YEAR($C1552)&amp;")")</f>
        <v/>
      </c>
      <c r="J1552" s="14" t="str">
        <f aca="false">IF($C1552="","",INT((Boshqaruv!$C$12-$C1552)/365.25))</f>
        <v/>
      </c>
      <c r="K1552" s="14" t="str">
        <f aca="false">IF($J1552="","",IF($J1552&lt;=14,"Ha","Yo'q"))</f>
        <v/>
      </c>
      <c r="L1552" s="13"/>
      <c r="M1552" s="13"/>
      <c r="N1552" s="14" t="str">
        <f aca="false">IF($B1552="","",IF(AND(OR($L1552="",$L1552&lt;=Boshqaruv!$C$12),OR($M1552="",$M1552&gt;Boshqaruv!$C$12)),"Ha",""))</f>
        <v/>
      </c>
      <c r="O1552" s="25"/>
      <c r="P1552" s="25"/>
      <c r="Q1552" s="12"/>
      <c r="R1552" s="13"/>
      <c r="S1552" s="13"/>
      <c r="T1552" s="14" t="str">
        <f aca="false">IF($B1552="","",IF(AND($P1552="Ha",$N1552="Ha",OR($R1552="",$R1552&lt;=Boshqaruv!$C$12),OR($S1552="",$S1552&gt;Boshqaruv!$C$12)),"Ha",""))</f>
        <v/>
      </c>
      <c r="U1552" s="13"/>
      <c r="V1552" s="12"/>
      <c r="W1552" s="14" t="str">
        <f aca="false">IF(OR($B1552="",$C1552=""),"",IF(COUNTIFS($B$5:$B$1804,$B1552,$C$5:$C$1804,$C1552)&gt;1,"Takror",""))</f>
        <v/>
      </c>
    </row>
    <row r="1553" customFormat="false" ht="15" hidden="false" customHeight="false" outlineLevel="0" collapsed="false">
      <c r="A1553" s="8" t="n">
        <v>1549</v>
      </c>
      <c r="B1553" s="12"/>
      <c r="C1553" s="13"/>
      <c r="D1553" s="24"/>
      <c r="E1553" s="25"/>
      <c r="F1553" s="12"/>
      <c r="G1553" s="12"/>
      <c r="H1553" s="25"/>
      <c r="I1553" s="26" t="str">
        <f aca="false">IF(OR($B1553="",$C1553=""),"",$B1553&amp;" ("&amp;DAY($C1553)&amp;"."&amp;MONTH($C1553)&amp;"."&amp;YEAR($C1553)&amp;")")</f>
        <v/>
      </c>
      <c r="J1553" s="14" t="str">
        <f aca="false">IF($C1553="","",INT((Boshqaruv!$C$12-$C1553)/365.25))</f>
        <v/>
      </c>
      <c r="K1553" s="14" t="str">
        <f aca="false">IF($J1553="","",IF($J1553&lt;=14,"Ha","Yo'q"))</f>
        <v/>
      </c>
      <c r="L1553" s="13"/>
      <c r="M1553" s="13"/>
      <c r="N1553" s="14" t="str">
        <f aca="false">IF($B1553="","",IF(AND(OR($L1553="",$L1553&lt;=Boshqaruv!$C$12),OR($M1553="",$M1553&gt;Boshqaruv!$C$12)),"Ha",""))</f>
        <v/>
      </c>
      <c r="O1553" s="25"/>
      <c r="P1553" s="25"/>
      <c r="Q1553" s="12"/>
      <c r="R1553" s="13"/>
      <c r="S1553" s="13"/>
      <c r="T1553" s="14" t="str">
        <f aca="false">IF($B1553="","",IF(AND($P1553="Ha",$N1553="Ha",OR($R1553="",$R1553&lt;=Boshqaruv!$C$12),OR($S1553="",$S1553&gt;Boshqaruv!$C$12)),"Ha",""))</f>
        <v/>
      </c>
      <c r="U1553" s="13"/>
      <c r="V1553" s="12"/>
      <c r="W1553" s="14" t="str">
        <f aca="false">IF(OR($B1553="",$C1553=""),"",IF(COUNTIFS($B$5:$B$1804,$B1553,$C$5:$C$1804,$C1553)&gt;1,"Takror",""))</f>
        <v/>
      </c>
    </row>
    <row r="1554" customFormat="false" ht="15" hidden="false" customHeight="false" outlineLevel="0" collapsed="false">
      <c r="A1554" s="8" t="n">
        <v>1550</v>
      </c>
      <c r="B1554" s="12"/>
      <c r="C1554" s="13"/>
      <c r="D1554" s="24"/>
      <c r="E1554" s="25"/>
      <c r="F1554" s="12"/>
      <c r="G1554" s="12"/>
      <c r="H1554" s="25"/>
      <c r="I1554" s="26" t="str">
        <f aca="false">IF(OR($B1554="",$C1554=""),"",$B1554&amp;" ("&amp;DAY($C1554)&amp;"."&amp;MONTH($C1554)&amp;"."&amp;YEAR($C1554)&amp;")")</f>
        <v/>
      </c>
      <c r="J1554" s="14" t="str">
        <f aca="false">IF($C1554="","",INT((Boshqaruv!$C$12-$C1554)/365.25))</f>
        <v/>
      </c>
      <c r="K1554" s="14" t="str">
        <f aca="false">IF($J1554="","",IF($J1554&lt;=14,"Ha","Yo'q"))</f>
        <v/>
      </c>
      <c r="L1554" s="13"/>
      <c r="M1554" s="13"/>
      <c r="N1554" s="14" t="str">
        <f aca="false">IF($B1554="","",IF(AND(OR($L1554="",$L1554&lt;=Boshqaruv!$C$12),OR($M1554="",$M1554&gt;Boshqaruv!$C$12)),"Ha",""))</f>
        <v/>
      </c>
      <c r="O1554" s="25"/>
      <c r="P1554" s="25"/>
      <c r="Q1554" s="12"/>
      <c r="R1554" s="13"/>
      <c r="S1554" s="13"/>
      <c r="T1554" s="14" t="str">
        <f aca="false">IF($B1554="","",IF(AND($P1554="Ha",$N1554="Ha",OR($R1554="",$R1554&lt;=Boshqaruv!$C$12),OR($S1554="",$S1554&gt;Boshqaruv!$C$12)),"Ha",""))</f>
        <v/>
      </c>
      <c r="U1554" s="13"/>
      <c r="V1554" s="12"/>
      <c r="W1554" s="14" t="str">
        <f aca="false">IF(OR($B1554="",$C1554=""),"",IF(COUNTIFS($B$5:$B$1804,$B1554,$C$5:$C$1804,$C1554)&gt;1,"Takror",""))</f>
        <v/>
      </c>
    </row>
    <row r="1555" customFormat="false" ht="15" hidden="false" customHeight="false" outlineLevel="0" collapsed="false">
      <c r="A1555" s="8" t="n">
        <v>1551</v>
      </c>
      <c r="B1555" s="12"/>
      <c r="C1555" s="13"/>
      <c r="D1555" s="24"/>
      <c r="E1555" s="25"/>
      <c r="F1555" s="12"/>
      <c r="G1555" s="12"/>
      <c r="H1555" s="25"/>
      <c r="I1555" s="26" t="str">
        <f aca="false">IF(OR($B1555="",$C1555=""),"",$B1555&amp;" ("&amp;DAY($C1555)&amp;"."&amp;MONTH($C1555)&amp;"."&amp;YEAR($C1555)&amp;")")</f>
        <v/>
      </c>
      <c r="J1555" s="14" t="str">
        <f aca="false">IF($C1555="","",INT((Boshqaruv!$C$12-$C1555)/365.25))</f>
        <v/>
      </c>
      <c r="K1555" s="14" t="str">
        <f aca="false">IF($J1555="","",IF($J1555&lt;=14,"Ha","Yo'q"))</f>
        <v/>
      </c>
      <c r="L1555" s="13"/>
      <c r="M1555" s="13"/>
      <c r="N1555" s="14" t="str">
        <f aca="false">IF($B1555="","",IF(AND(OR($L1555="",$L1555&lt;=Boshqaruv!$C$12),OR($M1555="",$M1555&gt;Boshqaruv!$C$12)),"Ha",""))</f>
        <v/>
      </c>
      <c r="O1555" s="25"/>
      <c r="P1555" s="25"/>
      <c r="Q1555" s="12"/>
      <c r="R1555" s="13"/>
      <c r="S1555" s="13"/>
      <c r="T1555" s="14" t="str">
        <f aca="false">IF($B1555="","",IF(AND($P1555="Ha",$N1555="Ha",OR($R1555="",$R1555&lt;=Boshqaruv!$C$12),OR($S1555="",$S1555&gt;Boshqaruv!$C$12)),"Ha",""))</f>
        <v/>
      </c>
      <c r="U1555" s="13"/>
      <c r="V1555" s="12"/>
      <c r="W1555" s="14" t="str">
        <f aca="false">IF(OR($B1555="",$C1555=""),"",IF(COUNTIFS($B$5:$B$1804,$B1555,$C$5:$C$1804,$C1555)&gt;1,"Takror",""))</f>
        <v/>
      </c>
    </row>
    <row r="1556" customFormat="false" ht="15" hidden="false" customHeight="false" outlineLevel="0" collapsed="false">
      <c r="A1556" s="8" t="n">
        <v>1552</v>
      </c>
      <c r="B1556" s="12"/>
      <c r="C1556" s="13"/>
      <c r="D1556" s="24"/>
      <c r="E1556" s="25"/>
      <c r="F1556" s="12"/>
      <c r="G1556" s="12"/>
      <c r="H1556" s="25"/>
      <c r="I1556" s="26" t="str">
        <f aca="false">IF(OR($B1556="",$C1556=""),"",$B1556&amp;" ("&amp;DAY($C1556)&amp;"."&amp;MONTH($C1556)&amp;"."&amp;YEAR($C1556)&amp;")")</f>
        <v/>
      </c>
      <c r="J1556" s="14" t="str">
        <f aca="false">IF($C1556="","",INT((Boshqaruv!$C$12-$C1556)/365.25))</f>
        <v/>
      </c>
      <c r="K1556" s="14" t="str">
        <f aca="false">IF($J1556="","",IF($J1556&lt;=14,"Ha","Yo'q"))</f>
        <v/>
      </c>
      <c r="L1556" s="13"/>
      <c r="M1556" s="13"/>
      <c r="N1556" s="14" t="str">
        <f aca="false">IF($B1556="","",IF(AND(OR($L1556="",$L1556&lt;=Boshqaruv!$C$12),OR($M1556="",$M1556&gt;Boshqaruv!$C$12)),"Ha",""))</f>
        <v/>
      </c>
      <c r="O1556" s="25"/>
      <c r="P1556" s="25"/>
      <c r="Q1556" s="12"/>
      <c r="R1556" s="13"/>
      <c r="S1556" s="13"/>
      <c r="T1556" s="14" t="str">
        <f aca="false">IF($B1556="","",IF(AND($P1556="Ha",$N1556="Ha",OR($R1556="",$R1556&lt;=Boshqaruv!$C$12),OR($S1556="",$S1556&gt;Boshqaruv!$C$12)),"Ha",""))</f>
        <v/>
      </c>
      <c r="U1556" s="13"/>
      <c r="V1556" s="12"/>
      <c r="W1556" s="14" t="str">
        <f aca="false">IF(OR($B1556="",$C1556=""),"",IF(COUNTIFS($B$5:$B$1804,$B1556,$C$5:$C$1804,$C1556)&gt;1,"Takror",""))</f>
        <v/>
      </c>
    </row>
    <row r="1557" customFormat="false" ht="15" hidden="false" customHeight="false" outlineLevel="0" collapsed="false">
      <c r="A1557" s="8" t="n">
        <v>1553</v>
      </c>
      <c r="B1557" s="12"/>
      <c r="C1557" s="13"/>
      <c r="D1557" s="24"/>
      <c r="E1557" s="25"/>
      <c r="F1557" s="12"/>
      <c r="G1557" s="12"/>
      <c r="H1557" s="25"/>
      <c r="I1557" s="26" t="str">
        <f aca="false">IF(OR($B1557="",$C1557=""),"",$B1557&amp;" ("&amp;DAY($C1557)&amp;"."&amp;MONTH($C1557)&amp;"."&amp;YEAR($C1557)&amp;")")</f>
        <v/>
      </c>
      <c r="J1557" s="14" t="str">
        <f aca="false">IF($C1557="","",INT((Boshqaruv!$C$12-$C1557)/365.25))</f>
        <v/>
      </c>
      <c r="K1557" s="14" t="str">
        <f aca="false">IF($J1557="","",IF($J1557&lt;=14,"Ha","Yo'q"))</f>
        <v/>
      </c>
      <c r="L1557" s="13"/>
      <c r="M1557" s="13"/>
      <c r="N1557" s="14" t="str">
        <f aca="false">IF($B1557="","",IF(AND(OR($L1557="",$L1557&lt;=Boshqaruv!$C$12),OR($M1557="",$M1557&gt;Boshqaruv!$C$12)),"Ha",""))</f>
        <v/>
      </c>
      <c r="O1557" s="25"/>
      <c r="P1557" s="25"/>
      <c r="Q1557" s="12"/>
      <c r="R1557" s="13"/>
      <c r="S1557" s="13"/>
      <c r="T1557" s="14" t="str">
        <f aca="false">IF($B1557="","",IF(AND($P1557="Ha",$N1557="Ha",OR($R1557="",$R1557&lt;=Boshqaruv!$C$12),OR($S1557="",$S1557&gt;Boshqaruv!$C$12)),"Ha",""))</f>
        <v/>
      </c>
      <c r="U1557" s="13"/>
      <c r="V1557" s="12"/>
      <c r="W1557" s="14" t="str">
        <f aca="false">IF(OR($B1557="",$C1557=""),"",IF(COUNTIFS($B$5:$B$1804,$B1557,$C$5:$C$1804,$C1557)&gt;1,"Takror",""))</f>
        <v/>
      </c>
    </row>
    <row r="1558" customFormat="false" ht="15" hidden="false" customHeight="false" outlineLevel="0" collapsed="false">
      <c r="A1558" s="8" t="n">
        <v>1554</v>
      </c>
      <c r="B1558" s="12"/>
      <c r="C1558" s="13"/>
      <c r="D1558" s="24"/>
      <c r="E1558" s="25"/>
      <c r="F1558" s="12"/>
      <c r="G1558" s="12"/>
      <c r="H1558" s="25"/>
      <c r="I1558" s="26" t="str">
        <f aca="false">IF(OR($B1558="",$C1558=""),"",$B1558&amp;" ("&amp;DAY($C1558)&amp;"."&amp;MONTH($C1558)&amp;"."&amp;YEAR($C1558)&amp;")")</f>
        <v/>
      </c>
      <c r="J1558" s="14" t="str">
        <f aca="false">IF($C1558="","",INT((Boshqaruv!$C$12-$C1558)/365.25))</f>
        <v/>
      </c>
      <c r="K1558" s="14" t="str">
        <f aca="false">IF($J1558="","",IF($J1558&lt;=14,"Ha","Yo'q"))</f>
        <v/>
      </c>
      <c r="L1558" s="13"/>
      <c r="M1558" s="13"/>
      <c r="N1558" s="14" t="str">
        <f aca="false">IF($B1558="","",IF(AND(OR($L1558="",$L1558&lt;=Boshqaruv!$C$12),OR($M1558="",$M1558&gt;Boshqaruv!$C$12)),"Ha",""))</f>
        <v/>
      </c>
      <c r="O1558" s="25"/>
      <c r="P1558" s="25"/>
      <c r="Q1558" s="12"/>
      <c r="R1558" s="13"/>
      <c r="S1558" s="13"/>
      <c r="T1558" s="14" t="str">
        <f aca="false">IF($B1558="","",IF(AND($P1558="Ha",$N1558="Ha",OR($R1558="",$R1558&lt;=Boshqaruv!$C$12),OR($S1558="",$S1558&gt;Boshqaruv!$C$12)),"Ha",""))</f>
        <v/>
      </c>
      <c r="U1558" s="13"/>
      <c r="V1558" s="12"/>
      <c r="W1558" s="14" t="str">
        <f aca="false">IF(OR($B1558="",$C1558=""),"",IF(COUNTIFS($B$5:$B$1804,$B1558,$C$5:$C$1804,$C1558)&gt;1,"Takror",""))</f>
        <v/>
      </c>
    </row>
    <row r="1559" customFormat="false" ht="15" hidden="false" customHeight="false" outlineLevel="0" collapsed="false">
      <c r="A1559" s="8" t="n">
        <v>1555</v>
      </c>
      <c r="B1559" s="12"/>
      <c r="C1559" s="13"/>
      <c r="D1559" s="24"/>
      <c r="E1559" s="25"/>
      <c r="F1559" s="12"/>
      <c r="G1559" s="12"/>
      <c r="H1559" s="25"/>
      <c r="I1559" s="26" t="str">
        <f aca="false">IF(OR($B1559="",$C1559=""),"",$B1559&amp;" ("&amp;DAY($C1559)&amp;"."&amp;MONTH($C1559)&amp;"."&amp;YEAR($C1559)&amp;")")</f>
        <v/>
      </c>
      <c r="J1559" s="14" t="str">
        <f aca="false">IF($C1559="","",INT((Boshqaruv!$C$12-$C1559)/365.25))</f>
        <v/>
      </c>
      <c r="K1559" s="14" t="str">
        <f aca="false">IF($J1559="","",IF($J1559&lt;=14,"Ha","Yo'q"))</f>
        <v/>
      </c>
      <c r="L1559" s="13"/>
      <c r="M1559" s="13"/>
      <c r="N1559" s="14" t="str">
        <f aca="false">IF($B1559="","",IF(AND(OR($L1559="",$L1559&lt;=Boshqaruv!$C$12),OR($M1559="",$M1559&gt;Boshqaruv!$C$12)),"Ha",""))</f>
        <v/>
      </c>
      <c r="O1559" s="25"/>
      <c r="P1559" s="25"/>
      <c r="Q1559" s="12"/>
      <c r="R1559" s="13"/>
      <c r="S1559" s="13"/>
      <c r="T1559" s="14" t="str">
        <f aca="false">IF($B1559="","",IF(AND($P1559="Ha",$N1559="Ha",OR($R1559="",$R1559&lt;=Boshqaruv!$C$12),OR($S1559="",$S1559&gt;Boshqaruv!$C$12)),"Ha",""))</f>
        <v/>
      </c>
      <c r="U1559" s="13"/>
      <c r="V1559" s="12"/>
      <c r="W1559" s="14" t="str">
        <f aca="false">IF(OR($B1559="",$C1559=""),"",IF(COUNTIFS($B$5:$B$1804,$B1559,$C$5:$C$1804,$C1559)&gt;1,"Takror",""))</f>
        <v/>
      </c>
    </row>
    <row r="1560" customFormat="false" ht="15" hidden="false" customHeight="false" outlineLevel="0" collapsed="false">
      <c r="A1560" s="8" t="n">
        <v>1556</v>
      </c>
      <c r="B1560" s="12"/>
      <c r="C1560" s="13"/>
      <c r="D1560" s="24"/>
      <c r="E1560" s="25"/>
      <c r="F1560" s="12"/>
      <c r="G1560" s="12"/>
      <c r="H1560" s="25"/>
      <c r="I1560" s="26" t="str">
        <f aca="false">IF(OR($B1560="",$C1560=""),"",$B1560&amp;" ("&amp;DAY($C1560)&amp;"."&amp;MONTH($C1560)&amp;"."&amp;YEAR($C1560)&amp;")")</f>
        <v/>
      </c>
      <c r="J1560" s="14" t="str">
        <f aca="false">IF($C1560="","",INT((Boshqaruv!$C$12-$C1560)/365.25))</f>
        <v/>
      </c>
      <c r="K1560" s="14" t="str">
        <f aca="false">IF($J1560="","",IF($J1560&lt;=14,"Ha","Yo'q"))</f>
        <v/>
      </c>
      <c r="L1560" s="13"/>
      <c r="M1560" s="13"/>
      <c r="N1560" s="14" t="str">
        <f aca="false">IF($B1560="","",IF(AND(OR($L1560="",$L1560&lt;=Boshqaruv!$C$12),OR($M1560="",$M1560&gt;Boshqaruv!$C$12)),"Ha",""))</f>
        <v/>
      </c>
      <c r="O1560" s="25"/>
      <c r="P1560" s="25"/>
      <c r="Q1560" s="12"/>
      <c r="R1560" s="13"/>
      <c r="S1560" s="13"/>
      <c r="T1560" s="14" t="str">
        <f aca="false">IF($B1560="","",IF(AND($P1560="Ha",$N1560="Ha",OR($R1560="",$R1560&lt;=Boshqaruv!$C$12),OR($S1560="",$S1560&gt;Boshqaruv!$C$12)),"Ha",""))</f>
        <v/>
      </c>
      <c r="U1560" s="13"/>
      <c r="V1560" s="12"/>
      <c r="W1560" s="14" t="str">
        <f aca="false">IF(OR($B1560="",$C1560=""),"",IF(COUNTIFS($B$5:$B$1804,$B1560,$C$5:$C$1804,$C1560)&gt;1,"Takror",""))</f>
        <v/>
      </c>
    </row>
    <row r="1561" customFormat="false" ht="15" hidden="false" customHeight="false" outlineLevel="0" collapsed="false">
      <c r="A1561" s="8" t="n">
        <v>1557</v>
      </c>
      <c r="B1561" s="12"/>
      <c r="C1561" s="13"/>
      <c r="D1561" s="24"/>
      <c r="E1561" s="25"/>
      <c r="F1561" s="12"/>
      <c r="G1561" s="12"/>
      <c r="H1561" s="25"/>
      <c r="I1561" s="26" t="str">
        <f aca="false">IF(OR($B1561="",$C1561=""),"",$B1561&amp;" ("&amp;DAY($C1561)&amp;"."&amp;MONTH($C1561)&amp;"."&amp;YEAR($C1561)&amp;")")</f>
        <v/>
      </c>
      <c r="J1561" s="14" t="str">
        <f aca="false">IF($C1561="","",INT((Boshqaruv!$C$12-$C1561)/365.25))</f>
        <v/>
      </c>
      <c r="K1561" s="14" t="str">
        <f aca="false">IF($J1561="","",IF($J1561&lt;=14,"Ha","Yo'q"))</f>
        <v/>
      </c>
      <c r="L1561" s="13"/>
      <c r="M1561" s="13"/>
      <c r="N1561" s="14" t="str">
        <f aca="false">IF($B1561="","",IF(AND(OR($L1561="",$L1561&lt;=Boshqaruv!$C$12),OR($M1561="",$M1561&gt;Boshqaruv!$C$12)),"Ha",""))</f>
        <v/>
      </c>
      <c r="O1561" s="25"/>
      <c r="P1561" s="25"/>
      <c r="Q1561" s="12"/>
      <c r="R1561" s="13"/>
      <c r="S1561" s="13"/>
      <c r="T1561" s="14" t="str">
        <f aca="false">IF($B1561="","",IF(AND($P1561="Ha",$N1561="Ha",OR($R1561="",$R1561&lt;=Boshqaruv!$C$12),OR($S1561="",$S1561&gt;Boshqaruv!$C$12)),"Ha",""))</f>
        <v/>
      </c>
      <c r="U1561" s="13"/>
      <c r="V1561" s="12"/>
      <c r="W1561" s="14" t="str">
        <f aca="false">IF(OR($B1561="",$C1561=""),"",IF(COUNTIFS($B$5:$B$1804,$B1561,$C$5:$C$1804,$C1561)&gt;1,"Takror",""))</f>
        <v/>
      </c>
    </row>
    <row r="1562" customFormat="false" ht="15" hidden="false" customHeight="false" outlineLevel="0" collapsed="false">
      <c r="A1562" s="8" t="n">
        <v>1558</v>
      </c>
      <c r="B1562" s="12"/>
      <c r="C1562" s="13"/>
      <c r="D1562" s="24"/>
      <c r="E1562" s="25"/>
      <c r="F1562" s="12"/>
      <c r="G1562" s="12"/>
      <c r="H1562" s="25"/>
      <c r="I1562" s="26" t="str">
        <f aca="false">IF(OR($B1562="",$C1562=""),"",$B1562&amp;" ("&amp;DAY($C1562)&amp;"."&amp;MONTH($C1562)&amp;"."&amp;YEAR($C1562)&amp;")")</f>
        <v/>
      </c>
      <c r="J1562" s="14" t="str">
        <f aca="false">IF($C1562="","",INT((Boshqaruv!$C$12-$C1562)/365.25))</f>
        <v/>
      </c>
      <c r="K1562" s="14" t="str">
        <f aca="false">IF($J1562="","",IF($J1562&lt;=14,"Ha","Yo'q"))</f>
        <v/>
      </c>
      <c r="L1562" s="13"/>
      <c r="M1562" s="13"/>
      <c r="N1562" s="14" t="str">
        <f aca="false">IF($B1562="","",IF(AND(OR($L1562="",$L1562&lt;=Boshqaruv!$C$12),OR($M1562="",$M1562&gt;Boshqaruv!$C$12)),"Ha",""))</f>
        <v/>
      </c>
      <c r="O1562" s="25"/>
      <c r="P1562" s="25"/>
      <c r="Q1562" s="12"/>
      <c r="R1562" s="13"/>
      <c r="S1562" s="13"/>
      <c r="T1562" s="14" t="str">
        <f aca="false">IF($B1562="","",IF(AND($P1562="Ha",$N1562="Ha",OR($R1562="",$R1562&lt;=Boshqaruv!$C$12),OR($S1562="",$S1562&gt;Boshqaruv!$C$12)),"Ha",""))</f>
        <v/>
      </c>
      <c r="U1562" s="13"/>
      <c r="V1562" s="12"/>
      <c r="W1562" s="14" t="str">
        <f aca="false">IF(OR($B1562="",$C1562=""),"",IF(COUNTIFS($B$5:$B$1804,$B1562,$C$5:$C$1804,$C1562)&gt;1,"Takror",""))</f>
        <v/>
      </c>
    </row>
    <row r="1563" customFormat="false" ht="15" hidden="false" customHeight="false" outlineLevel="0" collapsed="false">
      <c r="A1563" s="8" t="n">
        <v>1559</v>
      </c>
      <c r="B1563" s="12"/>
      <c r="C1563" s="13"/>
      <c r="D1563" s="24"/>
      <c r="E1563" s="25"/>
      <c r="F1563" s="12"/>
      <c r="G1563" s="12"/>
      <c r="H1563" s="25"/>
      <c r="I1563" s="26" t="str">
        <f aca="false">IF(OR($B1563="",$C1563=""),"",$B1563&amp;" ("&amp;DAY($C1563)&amp;"."&amp;MONTH($C1563)&amp;"."&amp;YEAR($C1563)&amp;")")</f>
        <v/>
      </c>
      <c r="J1563" s="14" t="str">
        <f aca="false">IF($C1563="","",INT((Boshqaruv!$C$12-$C1563)/365.25))</f>
        <v/>
      </c>
      <c r="K1563" s="14" t="str">
        <f aca="false">IF($J1563="","",IF($J1563&lt;=14,"Ha","Yo'q"))</f>
        <v/>
      </c>
      <c r="L1563" s="13"/>
      <c r="M1563" s="13"/>
      <c r="N1563" s="14" t="str">
        <f aca="false">IF($B1563="","",IF(AND(OR($L1563="",$L1563&lt;=Boshqaruv!$C$12),OR($M1563="",$M1563&gt;Boshqaruv!$C$12)),"Ha",""))</f>
        <v/>
      </c>
      <c r="O1563" s="25"/>
      <c r="P1563" s="25"/>
      <c r="Q1563" s="12"/>
      <c r="R1563" s="13"/>
      <c r="S1563" s="13"/>
      <c r="T1563" s="14" t="str">
        <f aca="false">IF($B1563="","",IF(AND($P1563="Ha",$N1563="Ha",OR($R1563="",$R1563&lt;=Boshqaruv!$C$12),OR($S1563="",$S1563&gt;Boshqaruv!$C$12)),"Ha",""))</f>
        <v/>
      </c>
      <c r="U1563" s="13"/>
      <c r="V1563" s="12"/>
      <c r="W1563" s="14" t="str">
        <f aca="false">IF(OR($B1563="",$C1563=""),"",IF(COUNTIFS($B$5:$B$1804,$B1563,$C$5:$C$1804,$C1563)&gt;1,"Takror",""))</f>
        <v/>
      </c>
    </row>
    <row r="1564" customFormat="false" ht="15" hidden="false" customHeight="false" outlineLevel="0" collapsed="false">
      <c r="A1564" s="8" t="n">
        <v>1560</v>
      </c>
      <c r="B1564" s="12"/>
      <c r="C1564" s="13"/>
      <c r="D1564" s="24"/>
      <c r="E1564" s="25"/>
      <c r="F1564" s="12"/>
      <c r="G1564" s="12"/>
      <c r="H1564" s="25"/>
      <c r="I1564" s="26" t="str">
        <f aca="false">IF(OR($B1564="",$C1564=""),"",$B1564&amp;" ("&amp;DAY($C1564)&amp;"."&amp;MONTH($C1564)&amp;"."&amp;YEAR($C1564)&amp;")")</f>
        <v/>
      </c>
      <c r="J1564" s="14" t="str">
        <f aca="false">IF($C1564="","",INT((Boshqaruv!$C$12-$C1564)/365.25))</f>
        <v/>
      </c>
      <c r="K1564" s="14" t="str">
        <f aca="false">IF($J1564="","",IF($J1564&lt;=14,"Ha","Yo'q"))</f>
        <v/>
      </c>
      <c r="L1564" s="13"/>
      <c r="M1564" s="13"/>
      <c r="N1564" s="14" t="str">
        <f aca="false">IF($B1564="","",IF(AND(OR($L1564="",$L1564&lt;=Boshqaruv!$C$12),OR($M1564="",$M1564&gt;Boshqaruv!$C$12)),"Ha",""))</f>
        <v/>
      </c>
      <c r="O1564" s="25"/>
      <c r="P1564" s="25"/>
      <c r="Q1564" s="12"/>
      <c r="R1564" s="13"/>
      <c r="S1564" s="13"/>
      <c r="T1564" s="14" t="str">
        <f aca="false">IF($B1564="","",IF(AND($P1564="Ha",$N1564="Ha",OR($R1564="",$R1564&lt;=Boshqaruv!$C$12),OR($S1564="",$S1564&gt;Boshqaruv!$C$12)),"Ha",""))</f>
        <v/>
      </c>
      <c r="U1564" s="13"/>
      <c r="V1564" s="12"/>
      <c r="W1564" s="14" t="str">
        <f aca="false">IF(OR($B1564="",$C1564=""),"",IF(COUNTIFS($B$5:$B$1804,$B1564,$C$5:$C$1804,$C1564)&gt;1,"Takror",""))</f>
        <v/>
      </c>
    </row>
    <row r="1565" customFormat="false" ht="15" hidden="false" customHeight="false" outlineLevel="0" collapsed="false">
      <c r="A1565" s="8" t="n">
        <v>1561</v>
      </c>
      <c r="B1565" s="12"/>
      <c r="C1565" s="13"/>
      <c r="D1565" s="24"/>
      <c r="E1565" s="25"/>
      <c r="F1565" s="12"/>
      <c r="G1565" s="12"/>
      <c r="H1565" s="25"/>
      <c r="I1565" s="26" t="str">
        <f aca="false">IF(OR($B1565="",$C1565=""),"",$B1565&amp;" ("&amp;DAY($C1565)&amp;"."&amp;MONTH($C1565)&amp;"."&amp;YEAR($C1565)&amp;")")</f>
        <v/>
      </c>
      <c r="J1565" s="14" t="str">
        <f aca="false">IF($C1565="","",INT((Boshqaruv!$C$12-$C1565)/365.25))</f>
        <v/>
      </c>
      <c r="K1565" s="14" t="str">
        <f aca="false">IF($J1565="","",IF($J1565&lt;=14,"Ha","Yo'q"))</f>
        <v/>
      </c>
      <c r="L1565" s="13"/>
      <c r="M1565" s="13"/>
      <c r="N1565" s="14" t="str">
        <f aca="false">IF($B1565="","",IF(AND(OR($L1565="",$L1565&lt;=Boshqaruv!$C$12),OR($M1565="",$M1565&gt;Boshqaruv!$C$12)),"Ha",""))</f>
        <v/>
      </c>
      <c r="O1565" s="25"/>
      <c r="P1565" s="25"/>
      <c r="Q1565" s="12"/>
      <c r="R1565" s="13"/>
      <c r="S1565" s="13"/>
      <c r="T1565" s="14" t="str">
        <f aca="false">IF($B1565="","",IF(AND($P1565="Ha",$N1565="Ha",OR($R1565="",$R1565&lt;=Boshqaruv!$C$12),OR($S1565="",$S1565&gt;Boshqaruv!$C$12)),"Ha",""))</f>
        <v/>
      </c>
      <c r="U1565" s="13"/>
      <c r="V1565" s="12"/>
      <c r="W1565" s="14" t="str">
        <f aca="false">IF(OR($B1565="",$C1565=""),"",IF(COUNTIFS($B$5:$B$1804,$B1565,$C$5:$C$1804,$C1565)&gt;1,"Takror",""))</f>
        <v/>
      </c>
    </row>
    <row r="1566" customFormat="false" ht="15" hidden="false" customHeight="false" outlineLevel="0" collapsed="false">
      <c r="A1566" s="8" t="n">
        <v>1562</v>
      </c>
      <c r="B1566" s="12"/>
      <c r="C1566" s="13"/>
      <c r="D1566" s="24"/>
      <c r="E1566" s="25"/>
      <c r="F1566" s="12"/>
      <c r="G1566" s="12"/>
      <c r="H1566" s="25"/>
      <c r="I1566" s="26" t="str">
        <f aca="false">IF(OR($B1566="",$C1566=""),"",$B1566&amp;" ("&amp;DAY($C1566)&amp;"."&amp;MONTH($C1566)&amp;"."&amp;YEAR($C1566)&amp;")")</f>
        <v/>
      </c>
      <c r="J1566" s="14" t="str">
        <f aca="false">IF($C1566="","",INT((Boshqaruv!$C$12-$C1566)/365.25))</f>
        <v/>
      </c>
      <c r="K1566" s="14" t="str">
        <f aca="false">IF($J1566="","",IF($J1566&lt;=14,"Ha","Yo'q"))</f>
        <v/>
      </c>
      <c r="L1566" s="13"/>
      <c r="M1566" s="13"/>
      <c r="N1566" s="14" t="str">
        <f aca="false">IF($B1566="","",IF(AND(OR($L1566="",$L1566&lt;=Boshqaruv!$C$12),OR($M1566="",$M1566&gt;Boshqaruv!$C$12)),"Ha",""))</f>
        <v/>
      </c>
      <c r="O1566" s="25"/>
      <c r="P1566" s="25"/>
      <c r="Q1566" s="12"/>
      <c r="R1566" s="13"/>
      <c r="S1566" s="13"/>
      <c r="T1566" s="14" t="str">
        <f aca="false">IF($B1566="","",IF(AND($P1566="Ha",$N1566="Ha",OR($R1566="",$R1566&lt;=Boshqaruv!$C$12),OR($S1566="",$S1566&gt;Boshqaruv!$C$12)),"Ha",""))</f>
        <v/>
      </c>
      <c r="U1566" s="13"/>
      <c r="V1566" s="12"/>
      <c r="W1566" s="14" t="str">
        <f aca="false">IF(OR($B1566="",$C1566=""),"",IF(COUNTIFS($B$5:$B$1804,$B1566,$C$5:$C$1804,$C1566)&gt;1,"Takror",""))</f>
        <v/>
      </c>
    </row>
    <row r="1567" customFormat="false" ht="15" hidden="false" customHeight="false" outlineLevel="0" collapsed="false">
      <c r="A1567" s="8" t="n">
        <v>1563</v>
      </c>
      <c r="B1567" s="12"/>
      <c r="C1567" s="13"/>
      <c r="D1567" s="24"/>
      <c r="E1567" s="25"/>
      <c r="F1567" s="12"/>
      <c r="G1567" s="12"/>
      <c r="H1567" s="25"/>
      <c r="I1567" s="26" t="str">
        <f aca="false">IF(OR($B1567="",$C1567=""),"",$B1567&amp;" ("&amp;DAY($C1567)&amp;"."&amp;MONTH($C1567)&amp;"."&amp;YEAR($C1567)&amp;")")</f>
        <v/>
      </c>
      <c r="J1567" s="14" t="str">
        <f aca="false">IF($C1567="","",INT((Boshqaruv!$C$12-$C1567)/365.25))</f>
        <v/>
      </c>
      <c r="K1567" s="14" t="str">
        <f aca="false">IF($J1567="","",IF($J1567&lt;=14,"Ha","Yo'q"))</f>
        <v/>
      </c>
      <c r="L1567" s="13"/>
      <c r="M1567" s="13"/>
      <c r="N1567" s="14" t="str">
        <f aca="false">IF($B1567="","",IF(AND(OR($L1567="",$L1567&lt;=Boshqaruv!$C$12),OR($M1567="",$M1567&gt;Boshqaruv!$C$12)),"Ha",""))</f>
        <v/>
      </c>
      <c r="O1567" s="25"/>
      <c r="P1567" s="25"/>
      <c r="Q1567" s="12"/>
      <c r="R1567" s="13"/>
      <c r="S1567" s="13"/>
      <c r="T1567" s="14" t="str">
        <f aca="false">IF($B1567="","",IF(AND($P1567="Ha",$N1567="Ha",OR($R1567="",$R1567&lt;=Boshqaruv!$C$12),OR($S1567="",$S1567&gt;Boshqaruv!$C$12)),"Ha",""))</f>
        <v/>
      </c>
      <c r="U1567" s="13"/>
      <c r="V1567" s="12"/>
      <c r="W1567" s="14" t="str">
        <f aca="false">IF(OR($B1567="",$C1567=""),"",IF(COUNTIFS($B$5:$B$1804,$B1567,$C$5:$C$1804,$C1567)&gt;1,"Takror",""))</f>
        <v/>
      </c>
    </row>
    <row r="1568" customFormat="false" ht="15" hidden="false" customHeight="false" outlineLevel="0" collapsed="false">
      <c r="A1568" s="8" t="n">
        <v>1564</v>
      </c>
      <c r="B1568" s="12"/>
      <c r="C1568" s="13"/>
      <c r="D1568" s="24"/>
      <c r="E1568" s="25"/>
      <c r="F1568" s="12"/>
      <c r="G1568" s="12"/>
      <c r="H1568" s="25"/>
      <c r="I1568" s="26" t="str">
        <f aca="false">IF(OR($B1568="",$C1568=""),"",$B1568&amp;" ("&amp;DAY($C1568)&amp;"."&amp;MONTH($C1568)&amp;"."&amp;YEAR($C1568)&amp;")")</f>
        <v/>
      </c>
      <c r="J1568" s="14" t="str">
        <f aca="false">IF($C1568="","",INT((Boshqaruv!$C$12-$C1568)/365.25))</f>
        <v/>
      </c>
      <c r="K1568" s="14" t="str">
        <f aca="false">IF($J1568="","",IF($J1568&lt;=14,"Ha","Yo'q"))</f>
        <v/>
      </c>
      <c r="L1568" s="13"/>
      <c r="M1568" s="13"/>
      <c r="N1568" s="14" t="str">
        <f aca="false">IF($B1568="","",IF(AND(OR($L1568="",$L1568&lt;=Boshqaruv!$C$12),OR($M1568="",$M1568&gt;Boshqaruv!$C$12)),"Ha",""))</f>
        <v/>
      </c>
      <c r="O1568" s="25"/>
      <c r="P1568" s="25"/>
      <c r="Q1568" s="12"/>
      <c r="R1568" s="13"/>
      <c r="S1568" s="13"/>
      <c r="T1568" s="14" t="str">
        <f aca="false">IF($B1568="","",IF(AND($P1568="Ha",$N1568="Ha",OR($R1568="",$R1568&lt;=Boshqaruv!$C$12),OR($S1568="",$S1568&gt;Boshqaruv!$C$12)),"Ha",""))</f>
        <v/>
      </c>
      <c r="U1568" s="13"/>
      <c r="V1568" s="12"/>
      <c r="W1568" s="14" t="str">
        <f aca="false">IF(OR($B1568="",$C1568=""),"",IF(COUNTIFS($B$5:$B$1804,$B1568,$C$5:$C$1804,$C1568)&gt;1,"Takror",""))</f>
        <v/>
      </c>
    </row>
    <row r="1569" customFormat="false" ht="15" hidden="false" customHeight="false" outlineLevel="0" collapsed="false">
      <c r="A1569" s="8" t="n">
        <v>1565</v>
      </c>
      <c r="B1569" s="12"/>
      <c r="C1569" s="13"/>
      <c r="D1569" s="24"/>
      <c r="E1569" s="25"/>
      <c r="F1569" s="12"/>
      <c r="G1569" s="12"/>
      <c r="H1569" s="25"/>
      <c r="I1569" s="26" t="str">
        <f aca="false">IF(OR($B1569="",$C1569=""),"",$B1569&amp;" ("&amp;DAY($C1569)&amp;"."&amp;MONTH($C1569)&amp;"."&amp;YEAR($C1569)&amp;")")</f>
        <v/>
      </c>
      <c r="J1569" s="14" t="str">
        <f aca="false">IF($C1569="","",INT((Boshqaruv!$C$12-$C1569)/365.25))</f>
        <v/>
      </c>
      <c r="K1569" s="14" t="str">
        <f aca="false">IF($J1569="","",IF($J1569&lt;=14,"Ha","Yo'q"))</f>
        <v/>
      </c>
      <c r="L1569" s="13"/>
      <c r="M1569" s="13"/>
      <c r="N1569" s="14" t="str">
        <f aca="false">IF($B1569="","",IF(AND(OR($L1569="",$L1569&lt;=Boshqaruv!$C$12),OR($M1569="",$M1569&gt;Boshqaruv!$C$12)),"Ha",""))</f>
        <v/>
      </c>
      <c r="O1569" s="25"/>
      <c r="P1569" s="25"/>
      <c r="Q1569" s="12"/>
      <c r="R1569" s="13"/>
      <c r="S1569" s="13"/>
      <c r="T1569" s="14" t="str">
        <f aca="false">IF($B1569="","",IF(AND($P1569="Ha",$N1569="Ha",OR($R1569="",$R1569&lt;=Boshqaruv!$C$12),OR($S1569="",$S1569&gt;Boshqaruv!$C$12)),"Ha",""))</f>
        <v/>
      </c>
      <c r="U1569" s="13"/>
      <c r="V1569" s="12"/>
      <c r="W1569" s="14" t="str">
        <f aca="false">IF(OR($B1569="",$C1569=""),"",IF(COUNTIFS($B$5:$B$1804,$B1569,$C$5:$C$1804,$C1569)&gt;1,"Takror",""))</f>
        <v/>
      </c>
    </row>
    <row r="1570" customFormat="false" ht="15" hidden="false" customHeight="false" outlineLevel="0" collapsed="false">
      <c r="A1570" s="8" t="n">
        <v>1566</v>
      </c>
      <c r="B1570" s="12"/>
      <c r="C1570" s="13"/>
      <c r="D1570" s="24"/>
      <c r="E1570" s="25"/>
      <c r="F1570" s="12"/>
      <c r="G1570" s="12"/>
      <c r="H1570" s="25"/>
      <c r="I1570" s="26" t="str">
        <f aca="false">IF(OR($B1570="",$C1570=""),"",$B1570&amp;" ("&amp;DAY($C1570)&amp;"."&amp;MONTH($C1570)&amp;"."&amp;YEAR($C1570)&amp;")")</f>
        <v/>
      </c>
      <c r="J1570" s="14" t="str">
        <f aca="false">IF($C1570="","",INT((Boshqaruv!$C$12-$C1570)/365.25))</f>
        <v/>
      </c>
      <c r="K1570" s="14" t="str">
        <f aca="false">IF($J1570="","",IF($J1570&lt;=14,"Ha","Yo'q"))</f>
        <v/>
      </c>
      <c r="L1570" s="13"/>
      <c r="M1570" s="13"/>
      <c r="N1570" s="14" t="str">
        <f aca="false">IF($B1570="","",IF(AND(OR($L1570="",$L1570&lt;=Boshqaruv!$C$12),OR($M1570="",$M1570&gt;Boshqaruv!$C$12)),"Ha",""))</f>
        <v/>
      </c>
      <c r="O1570" s="25"/>
      <c r="P1570" s="25"/>
      <c r="Q1570" s="12"/>
      <c r="R1570" s="13"/>
      <c r="S1570" s="13"/>
      <c r="T1570" s="14" t="str">
        <f aca="false">IF($B1570="","",IF(AND($P1570="Ha",$N1570="Ha",OR($R1570="",$R1570&lt;=Boshqaruv!$C$12),OR($S1570="",$S1570&gt;Boshqaruv!$C$12)),"Ha",""))</f>
        <v/>
      </c>
      <c r="U1570" s="13"/>
      <c r="V1570" s="12"/>
      <c r="W1570" s="14" t="str">
        <f aca="false">IF(OR($B1570="",$C1570=""),"",IF(COUNTIFS($B$5:$B$1804,$B1570,$C$5:$C$1804,$C1570)&gt;1,"Takror",""))</f>
        <v/>
      </c>
    </row>
    <row r="1571" customFormat="false" ht="15" hidden="false" customHeight="false" outlineLevel="0" collapsed="false">
      <c r="A1571" s="8" t="n">
        <v>1567</v>
      </c>
      <c r="B1571" s="12"/>
      <c r="C1571" s="13"/>
      <c r="D1571" s="24"/>
      <c r="E1571" s="25"/>
      <c r="F1571" s="12"/>
      <c r="G1571" s="12"/>
      <c r="H1571" s="25"/>
      <c r="I1571" s="26" t="str">
        <f aca="false">IF(OR($B1571="",$C1571=""),"",$B1571&amp;" ("&amp;DAY($C1571)&amp;"."&amp;MONTH($C1571)&amp;"."&amp;YEAR($C1571)&amp;")")</f>
        <v/>
      </c>
      <c r="J1571" s="14" t="str">
        <f aca="false">IF($C1571="","",INT((Boshqaruv!$C$12-$C1571)/365.25))</f>
        <v/>
      </c>
      <c r="K1571" s="14" t="str">
        <f aca="false">IF($J1571="","",IF($J1571&lt;=14,"Ha","Yo'q"))</f>
        <v/>
      </c>
      <c r="L1571" s="13"/>
      <c r="M1571" s="13"/>
      <c r="N1571" s="14" t="str">
        <f aca="false">IF($B1571="","",IF(AND(OR($L1571="",$L1571&lt;=Boshqaruv!$C$12),OR($M1571="",$M1571&gt;Boshqaruv!$C$12)),"Ha",""))</f>
        <v/>
      </c>
      <c r="O1571" s="25"/>
      <c r="P1571" s="25"/>
      <c r="Q1571" s="12"/>
      <c r="R1571" s="13"/>
      <c r="S1571" s="13"/>
      <c r="T1571" s="14" t="str">
        <f aca="false">IF($B1571="","",IF(AND($P1571="Ha",$N1571="Ha",OR($R1571="",$R1571&lt;=Boshqaruv!$C$12),OR($S1571="",$S1571&gt;Boshqaruv!$C$12)),"Ha",""))</f>
        <v/>
      </c>
      <c r="U1571" s="13"/>
      <c r="V1571" s="12"/>
      <c r="W1571" s="14" t="str">
        <f aca="false">IF(OR($B1571="",$C1571=""),"",IF(COUNTIFS($B$5:$B$1804,$B1571,$C$5:$C$1804,$C1571)&gt;1,"Takror",""))</f>
        <v/>
      </c>
    </row>
    <row r="1572" customFormat="false" ht="15" hidden="false" customHeight="false" outlineLevel="0" collapsed="false">
      <c r="A1572" s="8" t="n">
        <v>1568</v>
      </c>
      <c r="B1572" s="12"/>
      <c r="C1572" s="13"/>
      <c r="D1572" s="24"/>
      <c r="E1572" s="25"/>
      <c r="F1572" s="12"/>
      <c r="G1572" s="12"/>
      <c r="H1572" s="25"/>
      <c r="I1572" s="26" t="str">
        <f aca="false">IF(OR($B1572="",$C1572=""),"",$B1572&amp;" ("&amp;DAY($C1572)&amp;"."&amp;MONTH($C1572)&amp;"."&amp;YEAR($C1572)&amp;")")</f>
        <v/>
      </c>
      <c r="J1572" s="14" t="str">
        <f aca="false">IF($C1572="","",INT((Boshqaruv!$C$12-$C1572)/365.25))</f>
        <v/>
      </c>
      <c r="K1572" s="14" t="str">
        <f aca="false">IF($J1572="","",IF($J1572&lt;=14,"Ha","Yo'q"))</f>
        <v/>
      </c>
      <c r="L1572" s="13"/>
      <c r="M1572" s="13"/>
      <c r="N1572" s="14" t="str">
        <f aca="false">IF($B1572="","",IF(AND(OR($L1572="",$L1572&lt;=Boshqaruv!$C$12),OR($M1572="",$M1572&gt;Boshqaruv!$C$12)),"Ha",""))</f>
        <v/>
      </c>
      <c r="O1572" s="25"/>
      <c r="P1572" s="25"/>
      <c r="Q1572" s="12"/>
      <c r="R1572" s="13"/>
      <c r="S1572" s="13"/>
      <c r="T1572" s="14" t="str">
        <f aca="false">IF($B1572="","",IF(AND($P1572="Ha",$N1572="Ha",OR($R1572="",$R1572&lt;=Boshqaruv!$C$12),OR($S1572="",$S1572&gt;Boshqaruv!$C$12)),"Ha",""))</f>
        <v/>
      </c>
      <c r="U1572" s="13"/>
      <c r="V1572" s="12"/>
      <c r="W1572" s="14" t="str">
        <f aca="false">IF(OR($B1572="",$C1572=""),"",IF(COUNTIFS($B$5:$B$1804,$B1572,$C$5:$C$1804,$C1572)&gt;1,"Takror",""))</f>
        <v/>
      </c>
    </row>
    <row r="1573" customFormat="false" ht="15" hidden="false" customHeight="false" outlineLevel="0" collapsed="false">
      <c r="A1573" s="8" t="n">
        <v>1569</v>
      </c>
      <c r="B1573" s="12"/>
      <c r="C1573" s="13"/>
      <c r="D1573" s="24"/>
      <c r="E1573" s="25"/>
      <c r="F1573" s="12"/>
      <c r="G1573" s="12"/>
      <c r="H1573" s="25"/>
      <c r="I1573" s="26" t="str">
        <f aca="false">IF(OR($B1573="",$C1573=""),"",$B1573&amp;" ("&amp;DAY($C1573)&amp;"."&amp;MONTH($C1573)&amp;"."&amp;YEAR($C1573)&amp;")")</f>
        <v/>
      </c>
      <c r="J1573" s="14" t="str">
        <f aca="false">IF($C1573="","",INT((Boshqaruv!$C$12-$C1573)/365.25))</f>
        <v/>
      </c>
      <c r="K1573" s="14" t="str">
        <f aca="false">IF($J1573="","",IF($J1573&lt;=14,"Ha","Yo'q"))</f>
        <v/>
      </c>
      <c r="L1573" s="13"/>
      <c r="M1573" s="13"/>
      <c r="N1573" s="14" t="str">
        <f aca="false">IF($B1573="","",IF(AND(OR($L1573="",$L1573&lt;=Boshqaruv!$C$12),OR($M1573="",$M1573&gt;Boshqaruv!$C$12)),"Ha",""))</f>
        <v/>
      </c>
      <c r="O1573" s="25"/>
      <c r="P1573" s="25"/>
      <c r="Q1573" s="12"/>
      <c r="R1573" s="13"/>
      <c r="S1573" s="13"/>
      <c r="T1573" s="14" t="str">
        <f aca="false">IF($B1573="","",IF(AND($P1573="Ha",$N1573="Ha",OR($R1573="",$R1573&lt;=Boshqaruv!$C$12),OR($S1573="",$S1573&gt;Boshqaruv!$C$12)),"Ha",""))</f>
        <v/>
      </c>
      <c r="U1573" s="13"/>
      <c r="V1573" s="12"/>
      <c r="W1573" s="14" t="str">
        <f aca="false">IF(OR($B1573="",$C1573=""),"",IF(COUNTIFS($B$5:$B$1804,$B1573,$C$5:$C$1804,$C1573)&gt;1,"Takror",""))</f>
        <v/>
      </c>
    </row>
    <row r="1574" customFormat="false" ht="15" hidden="false" customHeight="false" outlineLevel="0" collapsed="false">
      <c r="A1574" s="8" t="n">
        <v>1570</v>
      </c>
      <c r="B1574" s="12"/>
      <c r="C1574" s="13"/>
      <c r="D1574" s="24"/>
      <c r="E1574" s="25"/>
      <c r="F1574" s="12"/>
      <c r="G1574" s="12"/>
      <c r="H1574" s="25"/>
      <c r="I1574" s="26" t="str">
        <f aca="false">IF(OR($B1574="",$C1574=""),"",$B1574&amp;" ("&amp;DAY($C1574)&amp;"."&amp;MONTH($C1574)&amp;"."&amp;YEAR($C1574)&amp;")")</f>
        <v/>
      </c>
      <c r="J1574" s="14" t="str">
        <f aca="false">IF($C1574="","",INT((Boshqaruv!$C$12-$C1574)/365.25))</f>
        <v/>
      </c>
      <c r="K1574" s="14" t="str">
        <f aca="false">IF($J1574="","",IF($J1574&lt;=14,"Ha","Yo'q"))</f>
        <v/>
      </c>
      <c r="L1574" s="13"/>
      <c r="M1574" s="13"/>
      <c r="N1574" s="14" t="str">
        <f aca="false">IF($B1574="","",IF(AND(OR($L1574="",$L1574&lt;=Boshqaruv!$C$12),OR($M1574="",$M1574&gt;Boshqaruv!$C$12)),"Ha",""))</f>
        <v/>
      </c>
      <c r="O1574" s="25"/>
      <c r="P1574" s="25"/>
      <c r="Q1574" s="12"/>
      <c r="R1574" s="13"/>
      <c r="S1574" s="13"/>
      <c r="T1574" s="14" t="str">
        <f aca="false">IF($B1574="","",IF(AND($P1574="Ha",$N1574="Ha",OR($R1574="",$R1574&lt;=Boshqaruv!$C$12),OR($S1574="",$S1574&gt;Boshqaruv!$C$12)),"Ha",""))</f>
        <v/>
      </c>
      <c r="U1574" s="13"/>
      <c r="V1574" s="12"/>
      <c r="W1574" s="14" t="str">
        <f aca="false">IF(OR($B1574="",$C1574=""),"",IF(COUNTIFS($B$5:$B$1804,$B1574,$C$5:$C$1804,$C1574)&gt;1,"Takror",""))</f>
        <v/>
      </c>
    </row>
    <row r="1575" customFormat="false" ht="15" hidden="false" customHeight="false" outlineLevel="0" collapsed="false">
      <c r="A1575" s="8" t="n">
        <v>1571</v>
      </c>
      <c r="B1575" s="12"/>
      <c r="C1575" s="13"/>
      <c r="D1575" s="24"/>
      <c r="E1575" s="25"/>
      <c r="F1575" s="12"/>
      <c r="G1575" s="12"/>
      <c r="H1575" s="25"/>
      <c r="I1575" s="26" t="str">
        <f aca="false">IF(OR($B1575="",$C1575=""),"",$B1575&amp;" ("&amp;DAY($C1575)&amp;"."&amp;MONTH($C1575)&amp;"."&amp;YEAR($C1575)&amp;")")</f>
        <v/>
      </c>
      <c r="J1575" s="14" t="str">
        <f aca="false">IF($C1575="","",INT((Boshqaruv!$C$12-$C1575)/365.25))</f>
        <v/>
      </c>
      <c r="K1575" s="14" t="str">
        <f aca="false">IF($J1575="","",IF($J1575&lt;=14,"Ha","Yo'q"))</f>
        <v/>
      </c>
      <c r="L1575" s="13"/>
      <c r="M1575" s="13"/>
      <c r="N1575" s="14" t="str">
        <f aca="false">IF($B1575="","",IF(AND(OR($L1575="",$L1575&lt;=Boshqaruv!$C$12),OR($M1575="",$M1575&gt;Boshqaruv!$C$12)),"Ha",""))</f>
        <v/>
      </c>
      <c r="O1575" s="25"/>
      <c r="P1575" s="25"/>
      <c r="Q1575" s="12"/>
      <c r="R1575" s="13"/>
      <c r="S1575" s="13"/>
      <c r="T1575" s="14" t="str">
        <f aca="false">IF($B1575="","",IF(AND($P1575="Ha",$N1575="Ha",OR($R1575="",$R1575&lt;=Boshqaruv!$C$12),OR($S1575="",$S1575&gt;Boshqaruv!$C$12)),"Ha",""))</f>
        <v/>
      </c>
      <c r="U1575" s="13"/>
      <c r="V1575" s="12"/>
      <c r="W1575" s="14" t="str">
        <f aca="false">IF(OR($B1575="",$C1575=""),"",IF(COUNTIFS($B$5:$B$1804,$B1575,$C$5:$C$1804,$C1575)&gt;1,"Takror",""))</f>
        <v/>
      </c>
    </row>
    <row r="1576" customFormat="false" ht="15" hidden="false" customHeight="false" outlineLevel="0" collapsed="false">
      <c r="A1576" s="8" t="n">
        <v>1572</v>
      </c>
      <c r="B1576" s="12"/>
      <c r="C1576" s="13"/>
      <c r="D1576" s="24"/>
      <c r="E1576" s="25"/>
      <c r="F1576" s="12"/>
      <c r="G1576" s="12"/>
      <c r="H1576" s="25"/>
      <c r="I1576" s="26" t="str">
        <f aca="false">IF(OR($B1576="",$C1576=""),"",$B1576&amp;" ("&amp;DAY($C1576)&amp;"."&amp;MONTH($C1576)&amp;"."&amp;YEAR($C1576)&amp;")")</f>
        <v/>
      </c>
      <c r="J1576" s="14" t="str">
        <f aca="false">IF($C1576="","",INT((Boshqaruv!$C$12-$C1576)/365.25))</f>
        <v/>
      </c>
      <c r="K1576" s="14" t="str">
        <f aca="false">IF($J1576="","",IF($J1576&lt;=14,"Ha","Yo'q"))</f>
        <v/>
      </c>
      <c r="L1576" s="13"/>
      <c r="M1576" s="13"/>
      <c r="N1576" s="14" t="str">
        <f aca="false">IF($B1576="","",IF(AND(OR($L1576="",$L1576&lt;=Boshqaruv!$C$12),OR($M1576="",$M1576&gt;Boshqaruv!$C$12)),"Ha",""))</f>
        <v/>
      </c>
      <c r="O1576" s="25"/>
      <c r="P1576" s="25"/>
      <c r="Q1576" s="12"/>
      <c r="R1576" s="13"/>
      <c r="S1576" s="13"/>
      <c r="T1576" s="14" t="str">
        <f aca="false">IF($B1576="","",IF(AND($P1576="Ha",$N1576="Ha",OR($R1576="",$R1576&lt;=Boshqaruv!$C$12),OR($S1576="",$S1576&gt;Boshqaruv!$C$12)),"Ha",""))</f>
        <v/>
      </c>
      <c r="U1576" s="13"/>
      <c r="V1576" s="12"/>
      <c r="W1576" s="14" t="str">
        <f aca="false">IF(OR($B1576="",$C1576=""),"",IF(COUNTIFS($B$5:$B$1804,$B1576,$C$5:$C$1804,$C1576)&gt;1,"Takror",""))</f>
        <v/>
      </c>
    </row>
    <row r="1577" customFormat="false" ht="15" hidden="false" customHeight="false" outlineLevel="0" collapsed="false">
      <c r="A1577" s="8" t="n">
        <v>1573</v>
      </c>
      <c r="B1577" s="12"/>
      <c r="C1577" s="13"/>
      <c r="D1577" s="24"/>
      <c r="E1577" s="25"/>
      <c r="F1577" s="12"/>
      <c r="G1577" s="12"/>
      <c r="H1577" s="25"/>
      <c r="I1577" s="26" t="str">
        <f aca="false">IF(OR($B1577="",$C1577=""),"",$B1577&amp;" ("&amp;DAY($C1577)&amp;"."&amp;MONTH($C1577)&amp;"."&amp;YEAR($C1577)&amp;")")</f>
        <v/>
      </c>
      <c r="J1577" s="14" t="str">
        <f aca="false">IF($C1577="","",INT((Boshqaruv!$C$12-$C1577)/365.25))</f>
        <v/>
      </c>
      <c r="K1577" s="14" t="str">
        <f aca="false">IF($J1577="","",IF($J1577&lt;=14,"Ha","Yo'q"))</f>
        <v/>
      </c>
      <c r="L1577" s="13"/>
      <c r="M1577" s="13"/>
      <c r="N1577" s="14" t="str">
        <f aca="false">IF($B1577="","",IF(AND(OR($L1577="",$L1577&lt;=Boshqaruv!$C$12),OR($M1577="",$M1577&gt;Boshqaruv!$C$12)),"Ha",""))</f>
        <v/>
      </c>
      <c r="O1577" s="25"/>
      <c r="P1577" s="25"/>
      <c r="Q1577" s="12"/>
      <c r="R1577" s="13"/>
      <c r="S1577" s="13"/>
      <c r="T1577" s="14" t="str">
        <f aca="false">IF($B1577="","",IF(AND($P1577="Ha",$N1577="Ha",OR($R1577="",$R1577&lt;=Boshqaruv!$C$12),OR($S1577="",$S1577&gt;Boshqaruv!$C$12)),"Ha",""))</f>
        <v/>
      </c>
      <c r="U1577" s="13"/>
      <c r="V1577" s="12"/>
      <c r="W1577" s="14" t="str">
        <f aca="false">IF(OR($B1577="",$C1577=""),"",IF(COUNTIFS($B$5:$B$1804,$B1577,$C$5:$C$1804,$C1577)&gt;1,"Takror",""))</f>
        <v/>
      </c>
    </row>
    <row r="1578" customFormat="false" ht="15" hidden="false" customHeight="false" outlineLevel="0" collapsed="false">
      <c r="A1578" s="8" t="n">
        <v>1574</v>
      </c>
      <c r="B1578" s="12"/>
      <c r="C1578" s="13"/>
      <c r="D1578" s="24"/>
      <c r="E1578" s="25"/>
      <c r="F1578" s="12"/>
      <c r="G1578" s="12"/>
      <c r="H1578" s="25"/>
      <c r="I1578" s="26" t="str">
        <f aca="false">IF(OR($B1578="",$C1578=""),"",$B1578&amp;" ("&amp;DAY($C1578)&amp;"."&amp;MONTH($C1578)&amp;"."&amp;YEAR($C1578)&amp;")")</f>
        <v/>
      </c>
      <c r="J1578" s="14" t="str">
        <f aca="false">IF($C1578="","",INT((Boshqaruv!$C$12-$C1578)/365.25))</f>
        <v/>
      </c>
      <c r="K1578" s="14" t="str">
        <f aca="false">IF($J1578="","",IF($J1578&lt;=14,"Ha","Yo'q"))</f>
        <v/>
      </c>
      <c r="L1578" s="13"/>
      <c r="M1578" s="13"/>
      <c r="N1578" s="14" t="str">
        <f aca="false">IF($B1578="","",IF(AND(OR($L1578="",$L1578&lt;=Boshqaruv!$C$12),OR($M1578="",$M1578&gt;Boshqaruv!$C$12)),"Ha",""))</f>
        <v/>
      </c>
      <c r="O1578" s="25"/>
      <c r="P1578" s="25"/>
      <c r="Q1578" s="12"/>
      <c r="R1578" s="13"/>
      <c r="S1578" s="13"/>
      <c r="T1578" s="14" t="str">
        <f aca="false">IF($B1578="","",IF(AND($P1578="Ha",$N1578="Ha",OR($R1578="",$R1578&lt;=Boshqaruv!$C$12),OR($S1578="",$S1578&gt;Boshqaruv!$C$12)),"Ha",""))</f>
        <v/>
      </c>
      <c r="U1578" s="13"/>
      <c r="V1578" s="12"/>
      <c r="W1578" s="14" t="str">
        <f aca="false">IF(OR($B1578="",$C1578=""),"",IF(COUNTIFS($B$5:$B$1804,$B1578,$C$5:$C$1804,$C1578)&gt;1,"Takror",""))</f>
        <v/>
      </c>
    </row>
    <row r="1579" customFormat="false" ht="15" hidden="false" customHeight="false" outlineLevel="0" collapsed="false">
      <c r="A1579" s="8" t="n">
        <v>1575</v>
      </c>
      <c r="B1579" s="12"/>
      <c r="C1579" s="13"/>
      <c r="D1579" s="24"/>
      <c r="E1579" s="25"/>
      <c r="F1579" s="12"/>
      <c r="G1579" s="12"/>
      <c r="H1579" s="25"/>
      <c r="I1579" s="26" t="str">
        <f aca="false">IF(OR($B1579="",$C1579=""),"",$B1579&amp;" ("&amp;DAY($C1579)&amp;"."&amp;MONTH($C1579)&amp;"."&amp;YEAR($C1579)&amp;")")</f>
        <v/>
      </c>
      <c r="J1579" s="14" t="str">
        <f aca="false">IF($C1579="","",INT((Boshqaruv!$C$12-$C1579)/365.25))</f>
        <v/>
      </c>
      <c r="K1579" s="14" t="str">
        <f aca="false">IF($J1579="","",IF($J1579&lt;=14,"Ha","Yo'q"))</f>
        <v/>
      </c>
      <c r="L1579" s="13"/>
      <c r="M1579" s="13"/>
      <c r="N1579" s="14" t="str">
        <f aca="false">IF($B1579="","",IF(AND(OR($L1579="",$L1579&lt;=Boshqaruv!$C$12),OR($M1579="",$M1579&gt;Boshqaruv!$C$12)),"Ha",""))</f>
        <v/>
      </c>
      <c r="O1579" s="25"/>
      <c r="P1579" s="25"/>
      <c r="Q1579" s="12"/>
      <c r="R1579" s="13"/>
      <c r="S1579" s="13"/>
      <c r="T1579" s="14" t="str">
        <f aca="false">IF($B1579="","",IF(AND($P1579="Ha",$N1579="Ha",OR($R1579="",$R1579&lt;=Boshqaruv!$C$12),OR($S1579="",$S1579&gt;Boshqaruv!$C$12)),"Ha",""))</f>
        <v/>
      </c>
      <c r="U1579" s="13"/>
      <c r="V1579" s="12"/>
      <c r="W1579" s="14" t="str">
        <f aca="false">IF(OR($B1579="",$C1579=""),"",IF(COUNTIFS($B$5:$B$1804,$B1579,$C$5:$C$1804,$C1579)&gt;1,"Takror",""))</f>
        <v/>
      </c>
    </row>
    <row r="1580" customFormat="false" ht="15" hidden="false" customHeight="false" outlineLevel="0" collapsed="false">
      <c r="A1580" s="8" t="n">
        <v>1576</v>
      </c>
      <c r="B1580" s="12"/>
      <c r="C1580" s="13"/>
      <c r="D1580" s="24"/>
      <c r="E1580" s="25"/>
      <c r="F1580" s="12"/>
      <c r="G1580" s="12"/>
      <c r="H1580" s="25"/>
      <c r="I1580" s="26" t="str">
        <f aca="false">IF(OR($B1580="",$C1580=""),"",$B1580&amp;" ("&amp;DAY($C1580)&amp;"."&amp;MONTH($C1580)&amp;"."&amp;YEAR($C1580)&amp;")")</f>
        <v/>
      </c>
      <c r="J1580" s="14" t="str">
        <f aca="false">IF($C1580="","",INT((Boshqaruv!$C$12-$C1580)/365.25))</f>
        <v/>
      </c>
      <c r="K1580" s="14" t="str">
        <f aca="false">IF($J1580="","",IF($J1580&lt;=14,"Ha","Yo'q"))</f>
        <v/>
      </c>
      <c r="L1580" s="13"/>
      <c r="M1580" s="13"/>
      <c r="N1580" s="14" t="str">
        <f aca="false">IF($B1580="","",IF(AND(OR($L1580="",$L1580&lt;=Boshqaruv!$C$12),OR($M1580="",$M1580&gt;Boshqaruv!$C$12)),"Ha",""))</f>
        <v/>
      </c>
      <c r="O1580" s="25"/>
      <c r="P1580" s="25"/>
      <c r="Q1580" s="12"/>
      <c r="R1580" s="13"/>
      <c r="S1580" s="13"/>
      <c r="T1580" s="14" t="str">
        <f aca="false">IF($B1580="","",IF(AND($P1580="Ha",$N1580="Ha",OR($R1580="",$R1580&lt;=Boshqaruv!$C$12),OR($S1580="",$S1580&gt;Boshqaruv!$C$12)),"Ha",""))</f>
        <v/>
      </c>
      <c r="U1580" s="13"/>
      <c r="V1580" s="12"/>
      <c r="W1580" s="14" t="str">
        <f aca="false">IF(OR($B1580="",$C1580=""),"",IF(COUNTIFS($B$5:$B$1804,$B1580,$C$5:$C$1804,$C1580)&gt;1,"Takror",""))</f>
        <v/>
      </c>
    </row>
    <row r="1581" customFormat="false" ht="15" hidden="false" customHeight="false" outlineLevel="0" collapsed="false">
      <c r="A1581" s="8" t="n">
        <v>1577</v>
      </c>
      <c r="B1581" s="12"/>
      <c r="C1581" s="13"/>
      <c r="D1581" s="24"/>
      <c r="E1581" s="25"/>
      <c r="F1581" s="12"/>
      <c r="G1581" s="12"/>
      <c r="H1581" s="25"/>
      <c r="I1581" s="26" t="str">
        <f aca="false">IF(OR($B1581="",$C1581=""),"",$B1581&amp;" ("&amp;DAY($C1581)&amp;"."&amp;MONTH($C1581)&amp;"."&amp;YEAR($C1581)&amp;")")</f>
        <v/>
      </c>
      <c r="J1581" s="14" t="str">
        <f aca="false">IF($C1581="","",INT((Boshqaruv!$C$12-$C1581)/365.25))</f>
        <v/>
      </c>
      <c r="K1581" s="14" t="str">
        <f aca="false">IF($J1581="","",IF($J1581&lt;=14,"Ha","Yo'q"))</f>
        <v/>
      </c>
      <c r="L1581" s="13"/>
      <c r="M1581" s="13"/>
      <c r="N1581" s="14" t="str">
        <f aca="false">IF($B1581="","",IF(AND(OR($L1581="",$L1581&lt;=Boshqaruv!$C$12),OR($M1581="",$M1581&gt;Boshqaruv!$C$12)),"Ha",""))</f>
        <v/>
      </c>
      <c r="O1581" s="25"/>
      <c r="P1581" s="25"/>
      <c r="Q1581" s="12"/>
      <c r="R1581" s="13"/>
      <c r="S1581" s="13"/>
      <c r="T1581" s="14" t="str">
        <f aca="false">IF($B1581="","",IF(AND($P1581="Ha",$N1581="Ha",OR($R1581="",$R1581&lt;=Boshqaruv!$C$12),OR($S1581="",$S1581&gt;Boshqaruv!$C$12)),"Ha",""))</f>
        <v/>
      </c>
      <c r="U1581" s="13"/>
      <c r="V1581" s="12"/>
      <c r="W1581" s="14" t="str">
        <f aca="false">IF(OR($B1581="",$C1581=""),"",IF(COUNTIFS($B$5:$B$1804,$B1581,$C$5:$C$1804,$C1581)&gt;1,"Takror",""))</f>
        <v/>
      </c>
    </row>
    <row r="1582" customFormat="false" ht="15" hidden="false" customHeight="false" outlineLevel="0" collapsed="false">
      <c r="A1582" s="8" t="n">
        <v>1578</v>
      </c>
      <c r="B1582" s="12"/>
      <c r="C1582" s="13"/>
      <c r="D1582" s="24"/>
      <c r="E1582" s="25"/>
      <c r="F1582" s="12"/>
      <c r="G1582" s="12"/>
      <c r="H1582" s="25"/>
      <c r="I1582" s="26" t="str">
        <f aca="false">IF(OR($B1582="",$C1582=""),"",$B1582&amp;" ("&amp;DAY($C1582)&amp;"."&amp;MONTH($C1582)&amp;"."&amp;YEAR($C1582)&amp;")")</f>
        <v/>
      </c>
      <c r="J1582" s="14" t="str">
        <f aca="false">IF($C1582="","",INT((Boshqaruv!$C$12-$C1582)/365.25))</f>
        <v/>
      </c>
      <c r="K1582" s="14" t="str">
        <f aca="false">IF($J1582="","",IF($J1582&lt;=14,"Ha","Yo'q"))</f>
        <v/>
      </c>
      <c r="L1582" s="13"/>
      <c r="M1582" s="13"/>
      <c r="N1582" s="14" t="str">
        <f aca="false">IF($B1582="","",IF(AND(OR($L1582="",$L1582&lt;=Boshqaruv!$C$12),OR($M1582="",$M1582&gt;Boshqaruv!$C$12)),"Ha",""))</f>
        <v/>
      </c>
      <c r="O1582" s="25"/>
      <c r="P1582" s="25"/>
      <c r="Q1582" s="12"/>
      <c r="R1582" s="13"/>
      <c r="S1582" s="13"/>
      <c r="T1582" s="14" t="str">
        <f aca="false">IF($B1582="","",IF(AND($P1582="Ha",$N1582="Ha",OR($R1582="",$R1582&lt;=Boshqaruv!$C$12),OR($S1582="",$S1582&gt;Boshqaruv!$C$12)),"Ha",""))</f>
        <v/>
      </c>
      <c r="U1582" s="13"/>
      <c r="V1582" s="12"/>
      <c r="W1582" s="14" t="str">
        <f aca="false">IF(OR($B1582="",$C1582=""),"",IF(COUNTIFS($B$5:$B$1804,$B1582,$C$5:$C$1804,$C1582)&gt;1,"Takror",""))</f>
        <v/>
      </c>
    </row>
    <row r="1583" customFormat="false" ht="15" hidden="false" customHeight="false" outlineLevel="0" collapsed="false">
      <c r="A1583" s="8" t="n">
        <v>1579</v>
      </c>
      <c r="B1583" s="12"/>
      <c r="C1583" s="13"/>
      <c r="D1583" s="24"/>
      <c r="E1583" s="25"/>
      <c r="F1583" s="12"/>
      <c r="G1583" s="12"/>
      <c r="H1583" s="25"/>
      <c r="I1583" s="26" t="str">
        <f aca="false">IF(OR($B1583="",$C1583=""),"",$B1583&amp;" ("&amp;DAY($C1583)&amp;"."&amp;MONTH($C1583)&amp;"."&amp;YEAR($C1583)&amp;")")</f>
        <v/>
      </c>
      <c r="J1583" s="14" t="str">
        <f aca="false">IF($C1583="","",INT((Boshqaruv!$C$12-$C1583)/365.25))</f>
        <v/>
      </c>
      <c r="K1583" s="14" t="str">
        <f aca="false">IF($J1583="","",IF($J1583&lt;=14,"Ha","Yo'q"))</f>
        <v/>
      </c>
      <c r="L1583" s="13"/>
      <c r="M1583" s="13"/>
      <c r="N1583" s="14" t="str">
        <f aca="false">IF($B1583="","",IF(AND(OR($L1583="",$L1583&lt;=Boshqaruv!$C$12),OR($M1583="",$M1583&gt;Boshqaruv!$C$12)),"Ha",""))</f>
        <v/>
      </c>
      <c r="O1583" s="25"/>
      <c r="P1583" s="25"/>
      <c r="Q1583" s="12"/>
      <c r="R1583" s="13"/>
      <c r="S1583" s="13"/>
      <c r="T1583" s="14" t="str">
        <f aca="false">IF($B1583="","",IF(AND($P1583="Ha",$N1583="Ha",OR($R1583="",$R1583&lt;=Boshqaruv!$C$12),OR($S1583="",$S1583&gt;Boshqaruv!$C$12)),"Ha",""))</f>
        <v/>
      </c>
      <c r="U1583" s="13"/>
      <c r="V1583" s="12"/>
      <c r="W1583" s="14" t="str">
        <f aca="false">IF(OR($B1583="",$C1583=""),"",IF(COUNTIFS($B$5:$B$1804,$B1583,$C$5:$C$1804,$C1583)&gt;1,"Takror",""))</f>
        <v/>
      </c>
    </row>
    <row r="1584" customFormat="false" ht="15" hidden="false" customHeight="false" outlineLevel="0" collapsed="false">
      <c r="A1584" s="8" t="n">
        <v>1580</v>
      </c>
      <c r="B1584" s="12"/>
      <c r="C1584" s="13"/>
      <c r="D1584" s="24"/>
      <c r="E1584" s="25"/>
      <c r="F1584" s="12"/>
      <c r="G1584" s="12"/>
      <c r="H1584" s="25"/>
      <c r="I1584" s="26" t="str">
        <f aca="false">IF(OR($B1584="",$C1584=""),"",$B1584&amp;" ("&amp;DAY($C1584)&amp;"."&amp;MONTH($C1584)&amp;"."&amp;YEAR($C1584)&amp;")")</f>
        <v/>
      </c>
      <c r="J1584" s="14" t="str">
        <f aca="false">IF($C1584="","",INT((Boshqaruv!$C$12-$C1584)/365.25))</f>
        <v/>
      </c>
      <c r="K1584" s="14" t="str">
        <f aca="false">IF($J1584="","",IF($J1584&lt;=14,"Ha","Yo'q"))</f>
        <v/>
      </c>
      <c r="L1584" s="13"/>
      <c r="M1584" s="13"/>
      <c r="N1584" s="14" t="str">
        <f aca="false">IF($B1584="","",IF(AND(OR($L1584="",$L1584&lt;=Boshqaruv!$C$12),OR($M1584="",$M1584&gt;Boshqaruv!$C$12)),"Ha",""))</f>
        <v/>
      </c>
      <c r="O1584" s="25"/>
      <c r="P1584" s="25"/>
      <c r="Q1584" s="12"/>
      <c r="R1584" s="13"/>
      <c r="S1584" s="13"/>
      <c r="T1584" s="14" t="str">
        <f aca="false">IF($B1584="","",IF(AND($P1584="Ha",$N1584="Ha",OR($R1584="",$R1584&lt;=Boshqaruv!$C$12),OR($S1584="",$S1584&gt;Boshqaruv!$C$12)),"Ha",""))</f>
        <v/>
      </c>
      <c r="U1584" s="13"/>
      <c r="V1584" s="12"/>
      <c r="W1584" s="14" t="str">
        <f aca="false">IF(OR($B1584="",$C1584=""),"",IF(COUNTIFS($B$5:$B$1804,$B1584,$C$5:$C$1804,$C1584)&gt;1,"Takror",""))</f>
        <v/>
      </c>
    </row>
    <row r="1585" customFormat="false" ht="15" hidden="false" customHeight="false" outlineLevel="0" collapsed="false">
      <c r="A1585" s="8" t="n">
        <v>1581</v>
      </c>
      <c r="B1585" s="12"/>
      <c r="C1585" s="13"/>
      <c r="D1585" s="24"/>
      <c r="E1585" s="25"/>
      <c r="F1585" s="12"/>
      <c r="G1585" s="12"/>
      <c r="H1585" s="25"/>
      <c r="I1585" s="26" t="str">
        <f aca="false">IF(OR($B1585="",$C1585=""),"",$B1585&amp;" ("&amp;DAY($C1585)&amp;"."&amp;MONTH($C1585)&amp;"."&amp;YEAR($C1585)&amp;")")</f>
        <v/>
      </c>
      <c r="J1585" s="14" t="str">
        <f aca="false">IF($C1585="","",INT((Boshqaruv!$C$12-$C1585)/365.25))</f>
        <v/>
      </c>
      <c r="K1585" s="14" t="str">
        <f aca="false">IF($J1585="","",IF($J1585&lt;=14,"Ha","Yo'q"))</f>
        <v/>
      </c>
      <c r="L1585" s="13"/>
      <c r="M1585" s="13"/>
      <c r="N1585" s="14" t="str">
        <f aca="false">IF($B1585="","",IF(AND(OR($L1585="",$L1585&lt;=Boshqaruv!$C$12),OR($M1585="",$M1585&gt;Boshqaruv!$C$12)),"Ha",""))</f>
        <v/>
      </c>
      <c r="O1585" s="25"/>
      <c r="P1585" s="25"/>
      <c r="Q1585" s="12"/>
      <c r="R1585" s="13"/>
      <c r="S1585" s="13"/>
      <c r="T1585" s="14" t="str">
        <f aca="false">IF($B1585="","",IF(AND($P1585="Ha",$N1585="Ha",OR($R1585="",$R1585&lt;=Boshqaruv!$C$12),OR($S1585="",$S1585&gt;Boshqaruv!$C$12)),"Ha",""))</f>
        <v/>
      </c>
      <c r="U1585" s="13"/>
      <c r="V1585" s="12"/>
      <c r="W1585" s="14" t="str">
        <f aca="false">IF(OR($B1585="",$C1585=""),"",IF(COUNTIFS($B$5:$B$1804,$B1585,$C$5:$C$1804,$C1585)&gt;1,"Takror",""))</f>
        <v/>
      </c>
    </row>
    <row r="1586" customFormat="false" ht="15" hidden="false" customHeight="false" outlineLevel="0" collapsed="false">
      <c r="A1586" s="8" t="n">
        <v>1582</v>
      </c>
      <c r="B1586" s="12"/>
      <c r="C1586" s="13"/>
      <c r="D1586" s="24"/>
      <c r="E1586" s="25"/>
      <c r="F1586" s="12"/>
      <c r="G1586" s="12"/>
      <c r="H1586" s="25"/>
      <c r="I1586" s="26" t="str">
        <f aca="false">IF(OR($B1586="",$C1586=""),"",$B1586&amp;" ("&amp;DAY($C1586)&amp;"."&amp;MONTH($C1586)&amp;"."&amp;YEAR($C1586)&amp;")")</f>
        <v/>
      </c>
      <c r="J1586" s="14" t="str">
        <f aca="false">IF($C1586="","",INT((Boshqaruv!$C$12-$C1586)/365.25))</f>
        <v/>
      </c>
      <c r="K1586" s="14" t="str">
        <f aca="false">IF($J1586="","",IF($J1586&lt;=14,"Ha","Yo'q"))</f>
        <v/>
      </c>
      <c r="L1586" s="13"/>
      <c r="M1586" s="13"/>
      <c r="N1586" s="14" t="str">
        <f aca="false">IF($B1586="","",IF(AND(OR($L1586="",$L1586&lt;=Boshqaruv!$C$12),OR($M1586="",$M1586&gt;Boshqaruv!$C$12)),"Ha",""))</f>
        <v/>
      </c>
      <c r="O1586" s="25"/>
      <c r="P1586" s="25"/>
      <c r="Q1586" s="12"/>
      <c r="R1586" s="13"/>
      <c r="S1586" s="13"/>
      <c r="T1586" s="14" t="str">
        <f aca="false">IF($B1586="","",IF(AND($P1586="Ha",$N1586="Ha",OR($R1586="",$R1586&lt;=Boshqaruv!$C$12),OR($S1586="",$S1586&gt;Boshqaruv!$C$12)),"Ha",""))</f>
        <v/>
      </c>
      <c r="U1586" s="13"/>
      <c r="V1586" s="12"/>
      <c r="W1586" s="14" t="str">
        <f aca="false">IF(OR($B1586="",$C1586=""),"",IF(COUNTIFS($B$5:$B$1804,$B1586,$C$5:$C$1804,$C1586)&gt;1,"Takror",""))</f>
        <v/>
      </c>
    </row>
    <row r="1587" customFormat="false" ht="15" hidden="false" customHeight="false" outlineLevel="0" collapsed="false">
      <c r="A1587" s="8" t="n">
        <v>1583</v>
      </c>
      <c r="B1587" s="12"/>
      <c r="C1587" s="13"/>
      <c r="D1587" s="24"/>
      <c r="E1587" s="25"/>
      <c r="F1587" s="12"/>
      <c r="G1587" s="12"/>
      <c r="H1587" s="25"/>
      <c r="I1587" s="26" t="str">
        <f aca="false">IF(OR($B1587="",$C1587=""),"",$B1587&amp;" ("&amp;DAY($C1587)&amp;"."&amp;MONTH($C1587)&amp;"."&amp;YEAR($C1587)&amp;")")</f>
        <v/>
      </c>
      <c r="J1587" s="14" t="str">
        <f aca="false">IF($C1587="","",INT((Boshqaruv!$C$12-$C1587)/365.25))</f>
        <v/>
      </c>
      <c r="K1587" s="14" t="str">
        <f aca="false">IF($J1587="","",IF($J1587&lt;=14,"Ha","Yo'q"))</f>
        <v/>
      </c>
      <c r="L1587" s="13"/>
      <c r="M1587" s="13"/>
      <c r="N1587" s="14" t="str">
        <f aca="false">IF($B1587="","",IF(AND(OR($L1587="",$L1587&lt;=Boshqaruv!$C$12),OR($M1587="",$M1587&gt;Boshqaruv!$C$12)),"Ha",""))</f>
        <v/>
      </c>
      <c r="O1587" s="25"/>
      <c r="P1587" s="25"/>
      <c r="Q1587" s="12"/>
      <c r="R1587" s="13"/>
      <c r="S1587" s="13"/>
      <c r="T1587" s="14" t="str">
        <f aca="false">IF($B1587="","",IF(AND($P1587="Ha",$N1587="Ha",OR($R1587="",$R1587&lt;=Boshqaruv!$C$12),OR($S1587="",$S1587&gt;Boshqaruv!$C$12)),"Ha",""))</f>
        <v/>
      </c>
      <c r="U1587" s="13"/>
      <c r="V1587" s="12"/>
      <c r="W1587" s="14" t="str">
        <f aca="false">IF(OR($B1587="",$C1587=""),"",IF(COUNTIFS($B$5:$B$1804,$B1587,$C$5:$C$1804,$C1587)&gt;1,"Takror",""))</f>
        <v/>
      </c>
    </row>
    <row r="1588" customFormat="false" ht="15" hidden="false" customHeight="false" outlineLevel="0" collapsed="false">
      <c r="A1588" s="8" t="n">
        <v>1584</v>
      </c>
      <c r="B1588" s="12"/>
      <c r="C1588" s="13"/>
      <c r="D1588" s="24"/>
      <c r="E1588" s="25"/>
      <c r="F1588" s="12"/>
      <c r="G1588" s="12"/>
      <c r="H1588" s="25"/>
      <c r="I1588" s="26" t="str">
        <f aca="false">IF(OR($B1588="",$C1588=""),"",$B1588&amp;" ("&amp;DAY($C1588)&amp;"."&amp;MONTH($C1588)&amp;"."&amp;YEAR($C1588)&amp;")")</f>
        <v/>
      </c>
      <c r="J1588" s="14" t="str">
        <f aca="false">IF($C1588="","",INT((Boshqaruv!$C$12-$C1588)/365.25))</f>
        <v/>
      </c>
      <c r="K1588" s="14" t="str">
        <f aca="false">IF($J1588="","",IF($J1588&lt;=14,"Ha","Yo'q"))</f>
        <v/>
      </c>
      <c r="L1588" s="13"/>
      <c r="M1588" s="13"/>
      <c r="N1588" s="14" t="str">
        <f aca="false">IF($B1588="","",IF(AND(OR($L1588="",$L1588&lt;=Boshqaruv!$C$12),OR($M1588="",$M1588&gt;Boshqaruv!$C$12)),"Ha",""))</f>
        <v/>
      </c>
      <c r="O1588" s="25"/>
      <c r="P1588" s="25"/>
      <c r="Q1588" s="12"/>
      <c r="R1588" s="13"/>
      <c r="S1588" s="13"/>
      <c r="T1588" s="14" t="str">
        <f aca="false">IF($B1588="","",IF(AND($P1588="Ha",$N1588="Ha",OR($R1588="",$R1588&lt;=Boshqaruv!$C$12),OR($S1588="",$S1588&gt;Boshqaruv!$C$12)),"Ha",""))</f>
        <v/>
      </c>
      <c r="U1588" s="13"/>
      <c r="V1588" s="12"/>
      <c r="W1588" s="14" t="str">
        <f aca="false">IF(OR($B1588="",$C1588=""),"",IF(COUNTIFS($B$5:$B$1804,$B1588,$C$5:$C$1804,$C1588)&gt;1,"Takror",""))</f>
        <v/>
      </c>
    </row>
    <row r="1589" customFormat="false" ht="15" hidden="false" customHeight="false" outlineLevel="0" collapsed="false">
      <c r="A1589" s="8" t="n">
        <v>1585</v>
      </c>
      <c r="B1589" s="12"/>
      <c r="C1589" s="13"/>
      <c r="D1589" s="24"/>
      <c r="E1589" s="25"/>
      <c r="F1589" s="12"/>
      <c r="G1589" s="12"/>
      <c r="H1589" s="25"/>
      <c r="I1589" s="26" t="str">
        <f aca="false">IF(OR($B1589="",$C1589=""),"",$B1589&amp;" ("&amp;DAY($C1589)&amp;"."&amp;MONTH($C1589)&amp;"."&amp;YEAR($C1589)&amp;")")</f>
        <v/>
      </c>
      <c r="J1589" s="14" t="str">
        <f aca="false">IF($C1589="","",INT((Boshqaruv!$C$12-$C1589)/365.25))</f>
        <v/>
      </c>
      <c r="K1589" s="14" t="str">
        <f aca="false">IF($J1589="","",IF($J1589&lt;=14,"Ha","Yo'q"))</f>
        <v/>
      </c>
      <c r="L1589" s="13"/>
      <c r="M1589" s="13"/>
      <c r="N1589" s="14" t="str">
        <f aca="false">IF($B1589="","",IF(AND(OR($L1589="",$L1589&lt;=Boshqaruv!$C$12),OR($M1589="",$M1589&gt;Boshqaruv!$C$12)),"Ha",""))</f>
        <v/>
      </c>
      <c r="O1589" s="25"/>
      <c r="P1589" s="25"/>
      <c r="Q1589" s="12"/>
      <c r="R1589" s="13"/>
      <c r="S1589" s="13"/>
      <c r="T1589" s="14" t="str">
        <f aca="false">IF($B1589="","",IF(AND($P1589="Ha",$N1589="Ha",OR($R1589="",$R1589&lt;=Boshqaruv!$C$12),OR($S1589="",$S1589&gt;Boshqaruv!$C$12)),"Ha",""))</f>
        <v/>
      </c>
      <c r="U1589" s="13"/>
      <c r="V1589" s="12"/>
      <c r="W1589" s="14" t="str">
        <f aca="false">IF(OR($B1589="",$C1589=""),"",IF(COUNTIFS($B$5:$B$1804,$B1589,$C$5:$C$1804,$C1589)&gt;1,"Takror",""))</f>
        <v/>
      </c>
    </row>
    <row r="1590" customFormat="false" ht="15" hidden="false" customHeight="false" outlineLevel="0" collapsed="false">
      <c r="A1590" s="8" t="n">
        <v>1586</v>
      </c>
      <c r="B1590" s="12"/>
      <c r="C1590" s="13"/>
      <c r="D1590" s="24"/>
      <c r="E1590" s="25"/>
      <c r="F1590" s="12"/>
      <c r="G1590" s="12"/>
      <c r="H1590" s="25"/>
      <c r="I1590" s="26" t="str">
        <f aca="false">IF(OR($B1590="",$C1590=""),"",$B1590&amp;" ("&amp;DAY($C1590)&amp;"."&amp;MONTH($C1590)&amp;"."&amp;YEAR($C1590)&amp;")")</f>
        <v/>
      </c>
      <c r="J1590" s="14" t="str">
        <f aca="false">IF($C1590="","",INT((Boshqaruv!$C$12-$C1590)/365.25))</f>
        <v/>
      </c>
      <c r="K1590" s="14" t="str">
        <f aca="false">IF($J1590="","",IF($J1590&lt;=14,"Ha","Yo'q"))</f>
        <v/>
      </c>
      <c r="L1590" s="13"/>
      <c r="M1590" s="13"/>
      <c r="N1590" s="14" t="str">
        <f aca="false">IF($B1590="","",IF(AND(OR($L1590="",$L1590&lt;=Boshqaruv!$C$12),OR($M1590="",$M1590&gt;Boshqaruv!$C$12)),"Ha",""))</f>
        <v/>
      </c>
      <c r="O1590" s="25"/>
      <c r="P1590" s="25"/>
      <c r="Q1590" s="12"/>
      <c r="R1590" s="13"/>
      <c r="S1590" s="13"/>
      <c r="T1590" s="14" t="str">
        <f aca="false">IF($B1590="","",IF(AND($P1590="Ha",$N1590="Ha",OR($R1590="",$R1590&lt;=Boshqaruv!$C$12),OR($S1590="",$S1590&gt;Boshqaruv!$C$12)),"Ha",""))</f>
        <v/>
      </c>
      <c r="U1590" s="13"/>
      <c r="V1590" s="12"/>
      <c r="W1590" s="14" t="str">
        <f aca="false">IF(OR($B1590="",$C1590=""),"",IF(COUNTIFS($B$5:$B$1804,$B1590,$C$5:$C$1804,$C1590)&gt;1,"Takror",""))</f>
        <v/>
      </c>
    </row>
    <row r="1591" customFormat="false" ht="15" hidden="false" customHeight="false" outlineLevel="0" collapsed="false">
      <c r="A1591" s="8" t="n">
        <v>1587</v>
      </c>
      <c r="B1591" s="12"/>
      <c r="C1591" s="13"/>
      <c r="D1591" s="24"/>
      <c r="E1591" s="25"/>
      <c r="F1591" s="12"/>
      <c r="G1591" s="12"/>
      <c r="H1591" s="25"/>
      <c r="I1591" s="26" t="str">
        <f aca="false">IF(OR($B1591="",$C1591=""),"",$B1591&amp;" ("&amp;DAY($C1591)&amp;"."&amp;MONTH($C1591)&amp;"."&amp;YEAR($C1591)&amp;")")</f>
        <v/>
      </c>
      <c r="J1591" s="14" t="str">
        <f aca="false">IF($C1591="","",INT((Boshqaruv!$C$12-$C1591)/365.25))</f>
        <v/>
      </c>
      <c r="K1591" s="14" t="str">
        <f aca="false">IF($J1591="","",IF($J1591&lt;=14,"Ha","Yo'q"))</f>
        <v/>
      </c>
      <c r="L1591" s="13"/>
      <c r="M1591" s="13"/>
      <c r="N1591" s="14" t="str">
        <f aca="false">IF($B1591="","",IF(AND(OR($L1591="",$L1591&lt;=Boshqaruv!$C$12),OR($M1591="",$M1591&gt;Boshqaruv!$C$12)),"Ha",""))</f>
        <v/>
      </c>
      <c r="O1591" s="25"/>
      <c r="P1591" s="25"/>
      <c r="Q1591" s="12"/>
      <c r="R1591" s="13"/>
      <c r="S1591" s="13"/>
      <c r="T1591" s="14" t="str">
        <f aca="false">IF($B1591="","",IF(AND($P1591="Ha",$N1591="Ha",OR($R1591="",$R1591&lt;=Boshqaruv!$C$12),OR($S1591="",$S1591&gt;Boshqaruv!$C$12)),"Ha",""))</f>
        <v/>
      </c>
      <c r="U1591" s="13"/>
      <c r="V1591" s="12"/>
      <c r="W1591" s="14" t="str">
        <f aca="false">IF(OR($B1591="",$C1591=""),"",IF(COUNTIFS($B$5:$B$1804,$B1591,$C$5:$C$1804,$C1591)&gt;1,"Takror",""))</f>
        <v/>
      </c>
    </row>
    <row r="1592" customFormat="false" ht="15" hidden="false" customHeight="false" outlineLevel="0" collapsed="false">
      <c r="A1592" s="8" t="n">
        <v>1588</v>
      </c>
      <c r="B1592" s="12"/>
      <c r="C1592" s="13"/>
      <c r="D1592" s="24"/>
      <c r="E1592" s="25"/>
      <c r="F1592" s="12"/>
      <c r="G1592" s="12"/>
      <c r="H1592" s="25"/>
      <c r="I1592" s="26" t="str">
        <f aca="false">IF(OR($B1592="",$C1592=""),"",$B1592&amp;" ("&amp;DAY($C1592)&amp;"."&amp;MONTH($C1592)&amp;"."&amp;YEAR($C1592)&amp;")")</f>
        <v/>
      </c>
      <c r="J1592" s="14" t="str">
        <f aca="false">IF($C1592="","",INT((Boshqaruv!$C$12-$C1592)/365.25))</f>
        <v/>
      </c>
      <c r="K1592" s="14" t="str">
        <f aca="false">IF($J1592="","",IF($J1592&lt;=14,"Ha","Yo'q"))</f>
        <v/>
      </c>
      <c r="L1592" s="13"/>
      <c r="M1592" s="13"/>
      <c r="N1592" s="14" t="str">
        <f aca="false">IF($B1592="","",IF(AND(OR($L1592="",$L1592&lt;=Boshqaruv!$C$12),OR($M1592="",$M1592&gt;Boshqaruv!$C$12)),"Ha",""))</f>
        <v/>
      </c>
      <c r="O1592" s="25"/>
      <c r="P1592" s="25"/>
      <c r="Q1592" s="12"/>
      <c r="R1592" s="13"/>
      <c r="S1592" s="13"/>
      <c r="T1592" s="14" t="str">
        <f aca="false">IF($B1592="","",IF(AND($P1592="Ha",$N1592="Ha",OR($R1592="",$R1592&lt;=Boshqaruv!$C$12),OR($S1592="",$S1592&gt;Boshqaruv!$C$12)),"Ha",""))</f>
        <v/>
      </c>
      <c r="U1592" s="13"/>
      <c r="V1592" s="12"/>
      <c r="W1592" s="14" t="str">
        <f aca="false">IF(OR($B1592="",$C1592=""),"",IF(COUNTIFS($B$5:$B$1804,$B1592,$C$5:$C$1804,$C1592)&gt;1,"Takror",""))</f>
        <v/>
      </c>
    </row>
    <row r="1593" customFormat="false" ht="15" hidden="false" customHeight="false" outlineLevel="0" collapsed="false">
      <c r="A1593" s="8" t="n">
        <v>1589</v>
      </c>
      <c r="B1593" s="12"/>
      <c r="C1593" s="13"/>
      <c r="D1593" s="24"/>
      <c r="E1593" s="25"/>
      <c r="F1593" s="12"/>
      <c r="G1593" s="12"/>
      <c r="H1593" s="25"/>
      <c r="I1593" s="26" t="str">
        <f aca="false">IF(OR($B1593="",$C1593=""),"",$B1593&amp;" ("&amp;DAY($C1593)&amp;"."&amp;MONTH($C1593)&amp;"."&amp;YEAR($C1593)&amp;")")</f>
        <v/>
      </c>
      <c r="J1593" s="14" t="str">
        <f aca="false">IF($C1593="","",INT((Boshqaruv!$C$12-$C1593)/365.25))</f>
        <v/>
      </c>
      <c r="K1593" s="14" t="str">
        <f aca="false">IF($J1593="","",IF($J1593&lt;=14,"Ha","Yo'q"))</f>
        <v/>
      </c>
      <c r="L1593" s="13"/>
      <c r="M1593" s="13"/>
      <c r="N1593" s="14" t="str">
        <f aca="false">IF($B1593="","",IF(AND(OR($L1593="",$L1593&lt;=Boshqaruv!$C$12),OR($M1593="",$M1593&gt;Boshqaruv!$C$12)),"Ha",""))</f>
        <v/>
      </c>
      <c r="O1593" s="25"/>
      <c r="P1593" s="25"/>
      <c r="Q1593" s="12"/>
      <c r="R1593" s="13"/>
      <c r="S1593" s="13"/>
      <c r="T1593" s="14" t="str">
        <f aca="false">IF($B1593="","",IF(AND($P1593="Ha",$N1593="Ha",OR($R1593="",$R1593&lt;=Boshqaruv!$C$12),OR($S1593="",$S1593&gt;Boshqaruv!$C$12)),"Ha",""))</f>
        <v/>
      </c>
      <c r="U1593" s="13"/>
      <c r="V1593" s="12"/>
      <c r="W1593" s="14" t="str">
        <f aca="false">IF(OR($B1593="",$C1593=""),"",IF(COUNTIFS($B$5:$B$1804,$B1593,$C$5:$C$1804,$C1593)&gt;1,"Takror",""))</f>
        <v/>
      </c>
    </row>
    <row r="1594" customFormat="false" ht="15" hidden="false" customHeight="false" outlineLevel="0" collapsed="false">
      <c r="A1594" s="8" t="n">
        <v>1590</v>
      </c>
      <c r="B1594" s="12"/>
      <c r="C1594" s="13"/>
      <c r="D1594" s="24"/>
      <c r="E1594" s="25"/>
      <c r="F1594" s="12"/>
      <c r="G1594" s="12"/>
      <c r="H1594" s="25"/>
      <c r="I1594" s="26" t="str">
        <f aca="false">IF(OR($B1594="",$C1594=""),"",$B1594&amp;" ("&amp;DAY($C1594)&amp;"."&amp;MONTH($C1594)&amp;"."&amp;YEAR($C1594)&amp;")")</f>
        <v/>
      </c>
      <c r="J1594" s="14" t="str">
        <f aca="false">IF($C1594="","",INT((Boshqaruv!$C$12-$C1594)/365.25))</f>
        <v/>
      </c>
      <c r="K1594" s="14" t="str">
        <f aca="false">IF($J1594="","",IF($J1594&lt;=14,"Ha","Yo'q"))</f>
        <v/>
      </c>
      <c r="L1594" s="13"/>
      <c r="M1594" s="13"/>
      <c r="N1594" s="14" t="str">
        <f aca="false">IF($B1594="","",IF(AND(OR($L1594="",$L1594&lt;=Boshqaruv!$C$12),OR($M1594="",$M1594&gt;Boshqaruv!$C$12)),"Ha",""))</f>
        <v/>
      </c>
      <c r="O1594" s="25"/>
      <c r="P1594" s="25"/>
      <c r="Q1594" s="12"/>
      <c r="R1594" s="13"/>
      <c r="S1594" s="13"/>
      <c r="T1594" s="14" t="str">
        <f aca="false">IF($B1594="","",IF(AND($P1594="Ha",$N1594="Ha",OR($R1594="",$R1594&lt;=Boshqaruv!$C$12),OR($S1594="",$S1594&gt;Boshqaruv!$C$12)),"Ha",""))</f>
        <v/>
      </c>
      <c r="U1594" s="13"/>
      <c r="V1594" s="12"/>
      <c r="W1594" s="14" t="str">
        <f aca="false">IF(OR($B1594="",$C1594=""),"",IF(COUNTIFS($B$5:$B$1804,$B1594,$C$5:$C$1804,$C1594)&gt;1,"Takror",""))</f>
        <v/>
      </c>
    </row>
    <row r="1595" customFormat="false" ht="15" hidden="false" customHeight="false" outlineLevel="0" collapsed="false">
      <c r="A1595" s="8" t="n">
        <v>1591</v>
      </c>
      <c r="B1595" s="12"/>
      <c r="C1595" s="13"/>
      <c r="D1595" s="24"/>
      <c r="E1595" s="25"/>
      <c r="F1595" s="12"/>
      <c r="G1595" s="12"/>
      <c r="H1595" s="25"/>
      <c r="I1595" s="26" t="str">
        <f aca="false">IF(OR($B1595="",$C1595=""),"",$B1595&amp;" ("&amp;DAY($C1595)&amp;"."&amp;MONTH($C1595)&amp;"."&amp;YEAR($C1595)&amp;")")</f>
        <v/>
      </c>
      <c r="J1595" s="14" t="str">
        <f aca="false">IF($C1595="","",INT((Boshqaruv!$C$12-$C1595)/365.25))</f>
        <v/>
      </c>
      <c r="K1595" s="14" t="str">
        <f aca="false">IF($J1595="","",IF($J1595&lt;=14,"Ha","Yo'q"))</f>
        <v/>
      </c>
      <c r="L1595" s="13"/>
      <c r="M1595" s="13"/>
      <c r="N1595" s="14" t="str">
        <f aca="false">IF($B1595="","",IF(AND(OR($L1595="",$L1595&lt;=Boshqaruv!$C$12),OR($M1595="",$M1595&gt;Boshqaruv!$C$12)),"Ha",""))</f>
        <v/>
      </c>
      <c r="O1595" s="25"/>
      <c r="P1595" s="25"/>
      <c r="Q1595" s="12"/>
      <c r="R1595" s="13"/>
      <c r="S1595" s="13"/>
      <c r="T1595" s="14" t="str">
        <f aca="false">IF($B1595="","",IF(AND($P1595="Ha",$N1595="Ha",OR($R1595="",$R1595&lt;=Boshqaruv!$C$12),OR($S1595="",$S1595&gt;Boshqaruv!$C$12)),"Ha",""))</f>
        <v/>
      </c>
      <c r="U1595" s="13"/>
      <c r="V1595" s="12"/>
      <c r="W1595" s="14" t="str">
        <f aca="false">IF(OR($B1595="",$C1595=""),"",IF(COUNTIFS($B$5:$B$1804,$B1595,$C$5:$C$1804,$C1595)&gt;1,"Takror",""))</f>
        <v/>
      </c>
    </row>
    <row r="1596" customFormat="false" ht="15" hidden="false" customHeight="false" outlineLevel="0" collapsed="false">
      <c r="A1596" s="8" t="n">
        <v>1592</v>
      </c>
      <c r="B1596" s="12"/>
      <c r="C1596" s="13"/>
      <c r="D1596" s="24"/>
      <c r="E1596" s="25"/>
      <c r="F1596" s="12"/>
      <c r="G1596" s="12"/>
      <c r="H1596" s="25"/>
      <c r="I1596" s="26" t="str">
        <f aca="false">IF(OR($B1596="",$C1596=""),"",$B1596&amp;" ("&amp;DAY($C1596)&amp;"."&amp;MONTH($C1596)&amp;"."&amp;YEAR($C1596)&amp;")")</f>
        <v/>
      </c>
      <c r="J1596" s="14" t="str">
        <f aca="false">IF($C1596="","",INT((Boshqaruv!$C$12-$C1596)/365.25))</f>
        <v/>
      </c>
      <c r="K1596" s="14" t="str">
        <f aca="false">IF($J1596="","",IF($J1596&lt;=14,"Ha","Yo'q"))</f>
        <v/>
      </c>
      <c r="L1596" s="13"/>
      <c r="M1596" s="13"/>
      <c r="N1596" s="14" t="str">
        <f aca="false">IF($B1596="","",IF(AND(OR($L1596="",$L1596&lt;=Boshqaruv!$C$12),OR($M1596="",$M1596&gt;Boshqaruv!$C$12)),"Ha",""))</f>
        <v/>
      </c>
      <c r="O1596" s="25"/>
      <c r="P1596" s="25"/>
      <c r="Q1596" s="12"/>
      <c r="R1596" s="13"/>
      <c r="S1596" s="13"/>
      <c r="T1596" s="14" t="str">
        <f aca="false">IF($B1596="","",IF(AND($P1596="Ha",$N1596="Ha",OR($R1596="",$R1596&lt;=Boshqaruv!$C$12),OR($S1596="",$S1596&gt;Boshqaruv!$C$12)),"Ha",""))</f>
        <v/>
      </c>
      <c r="U1596" s="13"/>
      <c r="V1596" s="12"/>
      <c r="W1596" s="14" t="str">
        <f aca="false">IF(OR($B1596="",$C1596=""),"",IF(COUNTIFS($B$5:$B$1804,$B1596,$C$5:$C$1804,$C1596)&gt;1,"Takror",""))</f>
        <v/>
      </c>
    </row>
    <row r="1597" customFormat="false" ht="15" hidden="false" customHeight="false" outlineLevel="0" collapsed="false">
      <c r="A1597" s="8" t="n">
        <v>1593</v>
      </c>
      <c r="B1597" s="12"/>
      <c r="C1597" s="13"/>
      <c r="D1597" s="24"/>
      <c r="E1597" s="25"/>
      <c r="F1597" s="12"/>
      <c r="G1597" s="12"/>
      <c r="H1597" s="25"/>
      <c r="I1597" s="26" t="str">
        <f aca="false">IF(OR($B1597="",$C1597=""),"",$B1597&amp;" ("&amp;DAY($C1597)&amp;"."&amp;MONTH($C1597)&amp;"."&amp;YEAR($C1597)&amp;")")</f>
        <v/>
      </c>
      <c r="J1597" s="14" t="str">
        <f aca="false">IF($C1597="","",INT((Boshqaruv!$C$12-$C1597)/365.25))</f>
        <v/>
      </c>
      <c r="K1597" s="14" t="str">
        <f aca="false">IF($J1597="","",IF($J1597&lt;=14,"Ha","Yo'q"))</f>
        <v/>
      </c>
      <c r="L1597" s="13"/>
      <c r="M1597" s="13"/>
      <c r="N1597" s="14" t="str">
        <f aca="false">IF($B1597="","",IF(AND(OR($L1597="",$L1597&lt;=Boshqaruv!$C$12),OR($M1597="",$M1597&gt;Boshqaruv!$C$12)),"Ha",""))</f>
        <v/>
      </c>
      <c r="O1597" s="25"/>
      <c r="P1597" s="25"/>
      <c r="Q1597" s="12"/>
      <c r="R1597" s="13"/>
      <c r="S1597" s="13"/>
      <c r="T1597" s="14" t="str">
        <f aca="false">IF($B1597="","",IF(AND($P1597="Ha",$N1597="Ha",OR($R1597="",$R1597&lt;=Boshqaruv!$C$12),OR($S1597="",$S1597&gt;Boshqaruv!$C$12)),"Ha",""))</f>
        <v/>
      </c>
      <c r="U1597" s="13"/>
      <c r="V1597" s="12"/>
      <c r="W1597" s="14" t="str">
        <f aca="false">IF(OR($B1597="",$C1597=""),"",IF(COUNTIFS($B$5:$B$1804,$B1597,$C$5:$C$1804,$C1597)&gt;1,"Takror",""))</f>
        <v/>
      </c>
    </row>
    <row r="1598" customFormat="false" ht="15" hidden="false" customHeight="false" outlineLevel="0" collapsed="false">
      <c r="A1598" s="8" t="n">
        <v>1594</v>
      </c>
      <c r="B1598" s="12"/>
      <c r="C1598" s="13"/>
      <c r="D1598" s="24"/>
      <c r="E1598" s="25"/>
      <c r="F1598" s="12"/>
      <c r="G1598" s="12"/>
      <c r="H1598" s="25"/>
      <c r="I1598" s="26" t="str">
        <f aca="false">IF(OR($B1598="",$C1598=""),"",$B1598&amp;" ("&amp;DAY($C1598)&amp;"."&amp;MONTH($C1598)&amp;"."&amp;YEAR($C1598)&amp;")")</f>
        <v/>
      </c>
      <c r="J1598" s="14" t="str">
        <f aca="false">IF($C1598="","",INT((Boshqaruv!$C$12-$C1598)/365.25))</f>
        <v/>
      </c>
      <c r="K1598" s="14" t="str">
        <f aca="false">IF($J1598="","",IF($J1598&lt;=14,"Ha","Yo'q"))</f>
        <v/>
      </c>
      <c r="L1598" s="13"/>
      <c r="M1598" s="13"/>
      <c r="N1598" s="14" t="str">
        <f aca="false">IF($B1598="","",IF(AND(OR($L1598="",$L1598&lt;=Boshqaruv!$C$12),OR($M1598="",$M1598&gt;Boshqaruv!$C$12)),"Ha",""))</f>
        <v/>
      </c>
      <c r="O1598" s="25"/>
      <c r="P1598" s="25"/>
      <c r="Q1598" s="12"/>
      <c r="R1598" s="13"/>
      <c r="S1598" s="13"/>
      <c r="T1598" s="14" t="str">
        <f aca="false">IF($B1598="","",IF(AND($P1598="Ha",$N1598="Ha",OR($R1598="",$R1598&lt;=Boshqaruv!$C$12),OR($S1598="",$S1598&gt;Boshqaruv!$C$12)),"Ha",""))</f>
        <v/>
      </c>
      <c r="U1598" s="13"/>
      <c r="V1598" s="12"/>
      <c r="W1598" s="14" t="str">
        <f aca="false">IF(OR($B1598="",$C1598=""),"",IF(COUNTIFS($B$5:$B$1804,$B1598,$C$5:$C$1804,$C1598)&gt;1,"Takror",""))</f>
        <v/>
      </c>
    </row>
    <row r="1599" customFormat="false" ht="15" hidden="false" customHeight="false" outlineLevel="0" collapsed="false">
      <c r="A1599" s="8" t="n">
        <v>1595</v>
      </c>
      <c r="B1599" s="12"/>
      <c r="C1599" s="13"/>
      <c r="D1599" s="24"/>
      <c r="E1599" s="25"/>
      <c r="F1599" s="12"/>
      <c r="G1599" s="12"/>
      <c r="H1599" s="25"/>
      <c r="I1599" s="26" t="str">
        <f aca="false">IF(OR($B1599="",$C1599=""),"",$B1599&amp;" ("&amp;DAY($C1599)&amp;"."&amp;MONTH($C1599)&amp;"."&amp;YEAR($C1599)&amp;")")</f>
        <v/>
      </c>
      <c r="J1599" s="14" t="str">
        <f aca="false">IF($C1599="","",INT((Boshqaruv!$C$12-$C1599)/365.25))</f>
        <v/>
      </c>
      <c r="K1599" s="14" t="str">
        <f aca="false">IF($J1599="","",IF($J1599&lt;=14,"Ha","Yo'q"))</f>
        <v/>
      </c>
      <c r="L1599" s="13"/>
      <c r="M1599" s="13"/>
      <c r="N1599" s="14" t="str">
        <f aca="false">IF($B1599="","",IF(AND(OR($L1599="",$L1599&lt;=Boshqaruv!$C$12),OR($M1599="",$M1599&gt;Boshqaruv!$C$12)),"Ha",""))</f>
        <v/>
      </c>
      <c r="O1599" s="25"/>
      <c r="P1599" s="25"/>
      <c r="Q1599" s="12"/>
      <c r="R1599" s="13"/>
      <c r="S1599" s="13"/>
      <c r="T1599" s="14" t="str">
        <f aca="false">IF($B1599="","",IF(AND($P1599="Ha",$N1599="Ha",OR($R1599="",$R1599&lt;=Boshqaruv!$C$12),OR($S1599="",$S1599&gt;Boshqaruv!$C$12)),"Ha",""))</f>
        <v/>
      </c>
      <c r="U1599" s="13"/>
      <c r="V1599" s="12"/>
      <c r="W1599" s="14" t="str">
        <f aca="false">IF(OR($B1599="",$C1599=""),"",IF(COUNTIFS($B$5:$B$1804,$B1599,$C$5:$C$1804,$C1599)&gt;1,"Takror",""))</f>
        <v/>
      </c>
    </row>
    <row r="1600" customFormat="false" ht="15" hidden="false" customHeight="false" outlineLevel="0" collapsed="false">
      <c r="A1600" s="8" t="n">
        <v>1596</v>
      </c>
      <c r="B1600" s="12"/>
      <c r="C1600" s="13"/>
      <c r="D1600" s="24"/>
      <c r="E1600" s="25"/>
      <c r="F1600" s="12"/>
      <c r="G1600" s="12"/>
      <c r="H1600" s="25"/>
      <c r="I1600" s="26" t="str">
        <f aca="false">IF(OR($B1600="",$C1600=""),"",$B1600&amp;" ("&amp;DAY($C1600)&amp;"."&amp;MONTH($C1600)&amp;"."&amp;YEAR($C1600)&amp;")")</f>
        <v/>
      </c>
      <c r="J1600" s="14" t="str">
        <f aca="false">IF($C1600="","",INT((Boshqaruv!$C$12-$C1600)/365.25))</f>
        <v/>
      </c>
      <c r="K1600" s="14" t="str">
        <f aca="false">IF($J1600="","",IF($J1600&lt;=14,"Ha","Yo'q"))</f>
        <v/>
      </c>
      <c r="L1600" s="13"/>
      <c r="M1600" s="13"/>
      <c r="N1600" s="14" t="str">
        <f aca="false">IF($B1600="","",IF(AND(OR($L1600="",$L1600&lt;=Boshqaruv!$C$12),OR($M1600="",$M1600&gt;Boshqaruv!$C$12)),"Ha",""))</f>
        <v/>
      </c>
      <c r="O1600" s="25"/>
      <c r="P1600" s="25"/>
      <c r="Q1600" s="12"/>
      <c r="R1600" s="13"/>
      <c r="S1600" s="13"/>
      <c r="T1600" s="14" t="str">
        <f aca="false">IF($B1600="","",IF(AND($P1600="Ha",$N1600="Ha",OR($R1600="",$R1600&lt;=Boshqaruv!$C$12),OR($S1600="",$S1600&gt;Boshqaruv!$C$12)),"Ha",""))</f>
        <v/>
      </c>
      <c r="U1600" s="13"/>
      <c r="V1600" s="12"/>
      <c r="W1600" s="14" t="str">
        <f aca="false">IF(OR($B1600="",$C1600=""),"",IF(COUNTIFS($B$5:$B$1804,$B1600,$C$5:$C$1804,$C1600)&gt;1,"Takror",""))</f>
        <v/>
      </c>
    </row>
    <row r="1601" customFormat="false" ht="15" hidden="false" customHeight="false" outlineLevel="0" collapsed="false">
      <c r="A1601" s="8" t="n">
        <v>1597</v>
      </c>
      <c r="B1601" s="12"/>
      <c r="C1601" s="13"/>
      <c r="D1601" s="24"/>
      <c r="E1601" s="25"/>
      <c r="F1601" s="12"/>
      <c r="G1601" s="12"/>
      <c r="H1601" s="25"/>
      <c r="I1601" s="26" t="str">
        <f aca="false">IF(OR($B1601="",$C1601=""),"",$B1601&amp;" ("&amp;DAY($C1601)&amp;"."&amp;MONTH($C1601)&amp;"."&amp;YEAR($C1601)&amp;")")</f>
        <v/>
      </c>
      <c r="J1601" s="14" t="str">
        <f aca="false">IF($C1601="","",INT((Boshqaruv!$C$12-$C1601)/365.25))</f>
        <v/>
      </c>
      <c r="K1601" s="14" t="str">
        <f aca="false">IF($J1601="","",IF($J1601&lt;=14,"Ha","Yo'q"))</f>
        <v/>
      </c>
      <c r="L1601" s="13"/>
      <c r="M1601" s="13"/>
      <c r="N1601" s="14" t="str">
        <f aca="false">IF($B1601="","",IF(AND(OR($L1601="",$L1601&lt;=Boshqaruv!$C$12),OR($M1601="",$M1601&gt;Boshqaruv!$C$12)),"Ha",""))</f>
        <v/>
      </c>
      <c r="O1601" s="25"/>
      <c r="P1601" s="25"/>
      <c r="Q1601" s="12"/>
      <c r="R1601" s="13"/>
      <c r="S1601" s="13"/>
      <c r="T1601" s="14" t="str">
        <f aca="false">IF($B1601="","",IF(AND($P1601="Ha",$N1601="Ha",OR($R1601="",$R1601&lt;=Boshqaruv!$C$12),OR($S1601="",$S1601&gt;Boshqaruv!$C$12)),"Ha",""))</f>
        <v/>
      </c>
      <c r="U1601" s="13"/>
      <c r="V1601" s="12"/>
      <c r="W1601" s="14" t="str">
        <f aca="false">IF(OR($B1601="",$C1601=""),"",IF(COUNTIFS($B$5:$B$1804,$B1601,$C$5:$C$1804,$C1601)&gt;1,"Takror",""))</f>
        <v/>
      </c>
    </row>
    <row r="1602" customFormat="false" ht="15" hidden="false" customHeight="false" outlineLevel="0" collapsed="false">
      <c r="A1602" s="8" t="n">
        <v>1598</v>
      </c>
      <c r="B1602" s="12"/>
      <c r="C1602" s="13"/>
      <c r="D1602" s="24"/>
      <c r="E1602" s="25"/>
      <c r="F1602" s="12"/>
      <c r="G1602" s="12"/>
      <c r="H1602" s="25"/>
      <c r="I1602" s="26" t="str">
        <f aca="false">IF(OR($B1602="",$C1602=""),"",$B1602&amp;" ("&amp;DAY($C1602)&amp;"."&amp;MONTH($C1602)&amp;"."&amp;YEAR($C1602)&amp;")")</f>
        <v/>
      </c>
      <c r="J1602" s="14" t="str">
        <f aca="false">IF($C1602="","",INT((Boshqaruv!$C$12-$C1602)/365.25))</f>
        <v/>
      </c>
      <c r="K1602" s="14" t="str">
        <f aca="false">IF($J1602="","",IF($J1602&lt;=14,"Ha","Yo'q"))</f>
        <v/>
      </c>
      <c r="L1602" s="13"/>
      <c r="M1602" s="13"/>
      <c r="N1602" s="14" t="str">
        <f aca="false">IF($B1602="","",IF(AND(OR($L1602="",$L1602&lt;=Boshqaruv!$C$12),OR($M1602="",$M1602&gt;Boshqaruv!$C$12)),"Ha",""))</f>
        <v/>
      </c>
      <c r="O1602" s="25"/>
      <c r="P1602" s="25"/>
      <c r="Q1602" s="12"/>
      <c r="R1602" s="13"/>
      <c r="S1602" s="13"/>
      <c r="T1602" s="14" t="str">
        <f aca="false">IF($B1602="","",IF(AND($P1602="Ha",$N1602="Ha",OR($R1602="",$R1602&lt;=Boshqaruv!$C$12),OR($S1602="",$S1602&gt;Boshqaruv!$C$12)),"Ha",""))</f>
        <v/>
      </c>
      <c r="U1602" s="13"/>
      <c r="V1602" s="12"/>
      <c r="W1602" s="14" t="str">
        <f aca="false">IF(OR($B1602="",$C1602=""),"",IF(COUNTIFS($B$5:$B$1804,$B1602,$C$5:$C$1804,$C1602)&gt;1,"Takror",""))</f>
        <v/>
      </c>
    </row>
    <row r="1603" customFormat="false" ht="15" hidden="false" customHeight="false" outlineLevel="0" collapsed="false">
      <c r="A1603" s="8" t="n">
        <v>1599</v>
      </c>
      <c r="B1603" s="12"/>
      <c r="C1603" s="13"/>
      <c r="D1603" s="24"/>
      <c r="E1603" s="25"/>
      <c r="F1603" s="12"/>
      <c r="G1603" s="12"/>
      <c r="H1603" s="25"/>
      <c r="I1603" s="26" t="str">
        <f aca="false">IF(OR($B1603="",$C1603=""),"",$B1603&amp;" ("&amp;DAY($C1603)&amp;"."&amp;MONTH($C1603)&amp;"."&amp;YEAR($C1603)&amp;")")</f>
        <v/>
      </c>
      <c r="J1603" s="14" t="str">
        <f aca="false">IF($C1603="","",INT((Boshqaruv!$C$12-$C1603)/365.25))</f>
        <v/>
      </c>
      <c r="K1603" s="14" t="str">
        <f aca="false">IF($J1603="","",IF($J1603&lt;=14,"Ha","Yo'q"))</f>
        <v/>
      </c>
      <c r="L1603" s="13"/>
      <c r="M1603" s="13"/>
      <c r="N1603" s="14" t="str">
        <f aca="false">IF($B1603="","",IF(AND(OR($L1603="",$L1603&lt;=Boshqaruv!$C$12),OR($M1603="",$M1603&gt;Boshqaruv!$C$12)),"Ha",""))</f>
        <v/>
      </c>
      <c r="O1603" s="25"/>
      <c r="P1603" s="25"/>
      <c r="Q1603" s="12"/>
      <c r="R1603" s="13"/>
      <c r="S1603" s="13"/>
      <c r="T1603" s="14" t="str">
        <f aca="false">IF($B1603="","",IF(AND($P1603="Ha",$N1603="Ha",OR($R1603="",$R1603&lt;=Boshqaruv!$C$12),OR($S1603="",$S1603&gt;Boshqaruv!$C$12)),"Ha",""))</f>
        <v/>
      </c>
      <c r="U1603" s="13"/>
      <c r="V1603" s="12"/>
      <c r="W1603" s="14" t="str">
        <f aca="false">IF(OR($B1603="",$C1603=""),"",IF(COUNTIFS($B$5:$B$1804,$B1603,$C$5:$C$1804,$C1603)&gt;1,"Takror",""))</f>
        <v/>
      </c>
    </row>
    <row r="1604" customFormat="false" ht="15" hidden="false" customHeight="false" outlineLevel="0" collapsed="false">
      <c r="A1604" s="8" t="n">
        <v>1600</v>
      </c>
      <c r="B1604" s="12"/>
      <c r="C1604" s="13"/>
      <c r="D1604" s="24"/>
      <c r="E1604" s="25"/>
      <c r="F1604" s="12"/>
      <c r="G1604" s="12"/>
      <c r="H1604" s="25"/>
      <c r="I1604" s="26" t="str">
        <f aca="false">IF(OR($B1604="",$C1604=""),"",$B1604&amp;" ("&amp;DAY($C1604)&amp;"."&amp;MONTH($C1604)&amp;"."&amp;YEAR($C1604)&amp;")")</f>
        <v/>
      </c>
      <c r="J1604" s="14" t="str">
        <f aca="false">IF($C1604="","",INT((Boshqaruv!$C$12-$C1604)/365.25))</f>
        <v/>
      </c>
      <c r="K1604" s="14" t="str">
        <f aca="false">IF($J1604="","",IF($J1604&lt;=14,"Ha","Yo'q"))</f>
        <v/>
      </c>
      <c r="L1604" s="13"/>
      <c r="M1604" s="13"/>
      <c r="N1604" s="14" t="str">
        <f aca="false">IF($B1604="","",IF(AND(OR($L1604="",$L1604&lt;=Boshqaruv!$C$12),OR($M1604="",$M1604&gt;Boshqaruv!$C$12)),"Ha",""))</f>
        <v/>
      </c>
      <c r="O1604" s="25"/>
      <c r="P1604" s="25"/>
      <c r="Q1604" s="12"/>
      <c r="R1604" s="13"/>
      <c r="S1604" s="13"/>
      <c r="T1604" s="14" t="str">
        <f aca="false">IF($B1604="","",IF(AND($P1604="Ha",$N1604="Ha",OR($R1604="",$R1604&lt;=Boshqaruv!$C$12),OR($S1604="",$S1604&gt;Boshqaruv!$C$12)),"Ha",""))</f>
        <v/>
      </c>
      <c r="U1604" s="13"/>
      <c r="V1604" s="12"/>
      <c r="W1604" s="14" t="str">
        <f aca="false">IF(OR($B1604="",$C1604=""),"",IF(COUNTIFS($B$5:$B$1804,$B1604,$C$5:$C$1804,$C1604)&gt;1,"Takror",""))</f>
        <v/>
      </c>
    </row>
    <row r="1605" customFormat="false" ht="15" hidden="false" customHeight="false" outlineLevel="0" collapsed="false">
      <c r="A1605" s="8" t="n">
        <v>1601</v>
      </c>
      <c r="B1605" s="12"/>
      <c r="C1605" s="13"/>
      <c r="D1605" s="24"/>
      <c r="E1605" s="25"/>
      <c r="F1605" s="12"/>
      <c r="G1605" s="12"/>
      <c r="H1605" s="25"/>
      <c r="I1605" s="26" t="str">
        <f aca="false">IF(OR($B1605="",$C1605=""),"",$B1605&amp;" ("&amp;DAY($C1605)&amp;"."&amp;MONTH($C1605)&amp;"."&amp;YEAR($C1605)&amp;")")</f>
        <v/>
      </c>
      <c r="J1605" s="14" t="str">
        <f aca="false">IF($C1605="","",INT((Boshqaruv!$C$12-$C1605)/365.25))</f>
        <v/>
      </c>
      <c r="K1605" s="14" t="str">
        <f aca="false">IF($J1605="","",IF($J1605&lt;=14,"Ha","Yo'q"))</f>
        <v/>
      </c>
      <c r="L1605" s="13"/>
      <c r="M1605" s="13"/>
      <c r="N1605" s="14" t="str">
        <f aca="false">IF($B1605="","",IF(AND(OR($L1605="",$L1605&lt;=Boshqaruv!$C$12),OR($M1605="",$M1605&gt;Boshqaruv!$C$12)),"Ha",""))</f>
        <v/>
      </c>
      <c r="O1605" s="25"/>
      <c r="P1605" s="25"/>
      <c r="Q1605" s="12"/>
      <c r="R1605" s="13"/>
      <c r="S1605" s="13"/>
      <c r="T1605" s="14" t="str">
        <f aca="false">IF($B1605="","",IF(AND($P1605="Ha",$N1605="Ha",OR($R1605="",$R1605&lt;=Boshqaruv!$C$12),OR($S1605="",$S1605&gt;Boshqaruv!$C$12)),"Ha",""))</f>
        <v/>
      </c>
      <c r="U1605" s="13"/>
      <c r="V1605" s="12"/>
      <c r="W1605" s="14" t="str">
        <f aca="false">IF(OR($B1605="",$C1605=""),"",IF(COUNTIFS($B$5:$B$1804,$B1605,$C$5:$C$1804,$C1605)&gt;1,"Takror",""))</f>
        <v/>
      </c>
    </row>
    <row r="1606" customFormat="false" ht="15" hidden="false" customHeight="false" outlineLevel="0" collapsed="false">
      <c r="A1606" s="8" t="n">
        <v>1602</v>
      </c>
      <c r="B1606" s="12"/>
      <c r="C1606" s="13"/>
      <c r="D1606" s="24"/>
      <c r="E1606" s="25"/>
      <c r="F1606" s="12"/>
      <c r="G1606" s="12"/>
      <c r="H1606" s="25"/>
      <c r="I1606" s="26" t="str">
        <f aca="false">IF(OR($B1606="",$C1606=""),"",$B1606&amp;" ("&amp;DAY($C1606)&amp;"."&amp;MONTH($C1606)&amp;"."&amp;YEAR($C1606)&amp;")")</f>
        <v/>
      </c>
      <c r="J1606" s="14" t="str">
        <f aca="false">IF($C1606="","",INT((Boshqaruv!$C$12-$C1606)/365.25))</f>
        <v/>
      </c>
      <c r="K1606" s="14" t="str">
        <f aca="false">IF($J1606="","",IF($J1606&lt;=14,"Ha","Yo'q"))</f>
        <v/>
      </c>
      <c r="L1606" s="13"/>
      <c r="M1606" s="13"/>
      <c r="N1606" s="14" t="str">
        <f aca="false">IF($B1606="","",IF(AND(OR($L1606="",$L1606&lt;=Boshqaruv!$C$12),OR($M1606="",$M1606&gt;Boshqaruv!$C$12)),"Ha",""))</f>
        <v/>
      </c>
      <c r="O1606" s="25"/>
      <c r="P1606" s="25"/>
      <c r="Q1606" s="12"/>
      <c r="R1606" s="13"/>
      <c r="S1606" s="13"/>
      <c r="T1606" s="14" t="str">
        <f aca="false">IF($B1606="","",IF(AND($P1606="Ha",$N1606="Ha",OR($R1606="",$R1606&lt;=Boshqaruv!$C$12),OR($S1606="",$S1606&gt;Boshqaruv!$C$12)),"Ha",""))</f>
        <v/>
      </c>
      <c r="U1606" s="13"/>
      <c r="V1606" s="12"/>
      <c r="W1606" s="14" t="str">
        <f aca="false">IF(OR($B1606="",$C1606=""),"",IF(COUNTIFS($B$5:$B$1804,$B1606,$C$5:$C$1804,$C1606)&gt;1,"Takror",""))</f>
        <v/>
      </c>
    </row>
    <row r="1607" customFormat="false" ht="15" hidden="false" customHeight="false" outlineLevel="0" collapsed="false">
      <c r="A1607" s="8" t="n">
        <v>1603</v>
      </c>
      <c r="B1607" s="12"/>
      <c r="C1607" s="13"/>
      <c r="D1607" s="24"/>
      <c r="E1607" s="25"/>
      <c r="F1607" s="12"/>
      <c r="G1607" s="12"/>
      <c r="H1607" s="25"/>
      <c r="I1607" s="26" t="str">
        <f aca="false">IF(OR($B1607="",$C1607=""),"",$B1607&amp;" ("&amp;DAY($C1607)&amp;"."&amp;MONTH($C1607)&amp;"."&amp;YEAR($C1607)&amp;")")</f>
        <v/>
      </c>
      <c r="J1607" s="14" t="str">
        <f aca="false">IF($C1607="","",INT((Boshqaruv!$C$12-$C1607)/365.25))</f>
        <v/>
      </c>
      <c r="K1607" s="14" t="str">
        <f aca="false">IF($J1607="","",IF($J1607&lt;=14,"Ha","Yo'q"))</f>
        <v/>
      </c>
      <c r="L1607" s="13"/>
      <c r="M1607" s="13"/>
      <c r="N1607" s="14" t="str">
        <f aca="false">IF($B1607="","",IF(AND(OR($L1607="",$L1607&lt;=Boshqaruv!$C$12),OR($M1607="",$M1607&gt;Boshqaruv!$C$12)),"Ha",""))</f>
        <v/>
      </c>
      <c r="O1607" s="25"/>
      <c r="P1607" s="25"/>
      <c r="Q1607" s="12"/>
      <c r="R1607" s="13"/>
      <c r="S1607" s="13"/>
      <c r="T1607" s="14" t="str">
        <f aca="false">IF($B1607="","",IF(AND($P1607="Ha",$N1607="Ha",OR($R1607="",$R1607&lt;=Boshqaruv!$C$12),OR($S1607="",$S1607&gt;Boshqaruv!$C$12)),"Ha",""))</f>
        <v/>
      </c>
      <c r="U1607" s="13"/>
      <c r="V1607" s="12"/>
      <c r="W1607" s="14" t="str">
        <f aca="false">IF(OR($B1607="",$C1607=""),"",IF(COUNTIFS($B$5:$B$1804,$B1607,$C$5:$C$1804,$C1607)&gt;1,"Takror",""))</f>
        <v/>
      </c>
    </row>
    <row r="1608" customFormat="false" ht="15" hidden="false" customHeight="false" outlineLevel="0" collapsed="false">
      <c r="A1608" s="8" t="n">
        <v>1604</v>
      </c>
      <c r="B1608" s="12"/>
      <c r="C1608" s="13"/>
      <c r="D1608" s="24"/>
      <c r="E1608" s="25"/>
      <c r="F1608" s="12"/>
      <c r="G1608" s="12"/>
      <c r="H1608" s="25"/>
      <c r="I1608" s="26" t="str">
        <f aca="false">IF(OR($B1608="",$C1608=""),"",$B1608&amp;" ("&amp;DAY($C1608)&amp;"."&amp;MONTH($C1608)&amp;"."&amp;YEAR($C1608)&amp;")")</f>
        <v/>
      </c>
      <c r="J1608" s="14" t="str">
        <f aca="false">IF($C1608="","",INT((Boshqaruv!$C$12-$C1608)/365.25))</f>
        <v/>
      </c>
      <c r="K1608" s="14" t="str">
        <f aca="false">IF($J1608="","",IF($J1608&lt;=14,"Ha","Yo'q"))</f>
        <v/>
      </c>
      <c r="L1608" s="13"/>
      <c r="M1608" s="13"/>
      <c r="N1608" s="14" t="str">
        <f aca="false">IF($B1608="","",IF(AND(OR($L1608="",$L1608&lt;=Boshqaruv!$C$12),OR($M1608="",$M1608&gt;Boshqaruv!$C$12)),"Ha",""))</f>
        <v/>
      </c>
      <c r="O1608" s="25"/>
      <c r="P1608" s="25"/>
      <c r="Q1608" s="12"/>
      <c r="R1608" s="13"/>
      <c r="S1608" s="13"/>
      <c r="T1608" s="14" t="str">
        <f aca="false">IF($B1608="","",IF(AND($P1608="Ha",$N1608="Ha",OR($R1608="",$R1608&lt;=Boshqaruv!$C$12),OR($S1608="",$S1608&gt;Boshqaruv!$C$12)),"Ha",""))</f>
        <v/>
      </c>
      <c r="U1608" s="13"/>
      <c r="V1608" s="12"/>
      <c r="W1608" s="14" t="str">
        <f aca="false">IF(OR($B1608="",$C1608=""),"",IF(COUNTIFS($B$5:$B$1804,$B1608,$C$5:$C$1804,$C1608)&gt;1,"Takror",""))</f>
        <v/>
      </c>
    </row>
    <row r="1609" customFormat="false" ht="15" hidden="false" customHeight="false" outlineLevel="0" collapsed="false">
      <c r="A1609" s="8" t="n">
        <v>1605</v>
      </c>
      <c r="B1609" s="12"/>
      <c r="C1609" s="13"/>
      <c r="D1609" s="24"/>
      <c r="E1609" s="25"/>
      <c r="F1609" s="12"/>
      <c r="G1609" s="12"/>
      <c r="H1609" s="25"/>
      <c r="I1609" s="26" t="str">
        <f aca="false">IF(OR($B1609="",$C1609=""),"",$B1609&amp;" ("&amp;DAY($C1609)&amp;"."&amp;MONTH($C1609)&amp;"."&amp;YEAR($C1609)&amp;")")</f>
        <v/>
      </c>
      <c r="J1609" s="14" t="str">
        <f aca="false">IF($C1609="","",INT((Boshqaruv!$C$12-$C1609)/365.25))</f>
        <v/>
      </c>
      <c r="K1609" s="14" t="str">
        <f aca="false">IF($J1609="","",IF($J1609&lt;=14,"Ha","Yo'q"))</f>
        <v/>
      </c>
      <c r="L1609" s="13"/>
      <c r="M1609" s="13"/>
      <c r="N1609" s="14" t="str">
        <f aca="false">IF($B1609="","",IF(AND(OR($L1609="",$L1609&lt;=Boshqaruv!$C$12),OR($M1609="",$M1609&gt;Boshqaruv!$C$12)),"Ha",""))</f>
        <v/>
      </c>
      <c r="O1609" s="25"/>
      <c r="P1609" s="25"/>
      <c r="Q1609" s="12"/>
      <c r="R1609" s="13"/>
      <c r="S1609" s="13"/>
      <c r="T1609" s="14" t="str">
        <f aca="false">IF($B1609="","",IF(AND($P1609="Ha",$N1609="Ha",OR($R1609="",$R1609&lt;=Boshqaruv!$C$12),OR($S1609="",$S1609&gt;Boshqaruv!$C$12)),"Ha",""))</f>
        <v/>
      </c>
      <c r="U1609" s="13"/>
      <c r="V1609" s="12"/>
      <c r="W1609" s="14" t="str">
        <f aca="false">IF(OR($B1609="",$C1609=""),"",IF(COUNTIFS($B$5:$B$1804,$B1609,$C$5:$C$1804,$C1609)&gt;1,"Takror",""))</f>
        <v/>
      </c>
    </row>
    <row r="1610" customFormat="false" ht="15" hidden="false" customHeight="false" outlineLevel="0" collapsed="false">
      <c r="A1610" s="8" t="n">
        <v>1606</v>
      </c>
      <c r="B1610" s="12"/>
      <c r="C1610" s="13"/>
      <c r="D1610" s="24"/>
      <c r="E1610" s="25"/>
      <c r="F1610" s="12"/>
      <c r="G1610" s="12"/>
      <c r="H1610" s="25"/>
      <c r="I1610" s="26" t="str">
        <f aca="false">IF(OR($B1610="",$C1610=""),"",$B1610&amp;" ("&amp;DAY($C1610)&amp;"."&amp;MONTH($C1610)&amp;"."&amp;YEAR($C1610)&amp;")")</f>
        <v/>
      </c>
      <c r="J1610" s="14" t="str">
        <f aca="false">IF($C1610="","",INT((Boshqaruv!$C$12-$C1610)/365.25))</f>
        <v/>
      </c>
      <c r="K1610" s="14" t="str">
        <f aca="false">IF($J1610="","",IF($J1610&lt;=14,"Ha","Yo'q"))</f>
        <v/>
      </c>
      <c r="L1610" s="13"/>
      <c r="M1610" s="13"/>
      <c r="N1610" s="14" t="str">
        <f aca="false">IF($B1610="","",IF(AND(OR($L1610="",$L1610&lt;=Boshqaruv!$C$12),OR($M1610="",$M1610&gt;Boshqaruv!$C$12)),"Ha",""))</f>
        <v/>
      </c>
      <c r="O1610" s="25"/>
      <c r="P1610" s="25"/>
      <c r="Q1610" s="12"/>
      <c r="R1610" s="13"/>
      <c r="S1610" s="13"/>
      <c r="T1610" s="14" t="str">
        <f aca="false">IF($B1610="","",IF(AND($P1610="Ha",$N1610="Ha",OR($R1610="",$R1610&lt;=Boshqaruv!$C$12),OR($S1610="",$S1610&gt;Boshqaruv!$C$12)),"Ha",""))</f>
        <v/>
      </c>
      <c r="U1610" s="13"/>
      <c r="V1610" s="12"/>
      <c r="W1610" s="14" t="str">
        <f aca="false">IF(OR($B1610="",$C1610=""),"",IF(COUNTIFS($B$5:$B$1804,$B1610,$C$5:$C$1804,$C1610)&gt;1,"Takror",""))</f>
        <v/>
      </c>
    </row>
    <row r="1611" customFormat="false" ht="15" hidden="false" customHeight="false" outlineLevel="0" collapsed="false">
      <c r="A1611" s="8" t="n">
        <v>1607</v>
      </c>
      <c r="B1611" s="12"/>
      <c r="C1611" s="13"/>
      <c r="D1611" s="24"/>
      <c r="E1611" s="25"/>
      <c r="F1611" s="12"/>
      <c r="G1611" s="12"/>
      <c r="H1611" s="25"/>
      <c r="I1611" s="26" t="str">
        <f aca="false">IF(OR($B1611="",$C1611=""),"",$B1611&amp;" ("&amp;DAY($C1611)&amp;"."&amp;MONTH($C1611)&amp;"."&amp;YEAR($C1611)&amp;")")</f>
        <v/>
      </c>
      <c r="J1611" s="14" t="str">
        <f aca="false">IF($C1611="","",INT((Boshqaruv!$C$12-$C1611)/365.25))</f>
        <v/>
      </c>
      <c r="K1611" s="14" t="str">
        <f aca="false">IF($J1611="","",IF($J1611&lt;=14,"Ha","Yo'q"))</f>
        <v/>
      </c>
      <c r="L1611" s="13"/>
      <c r="M1611" s="13"/>
      <c r="N1611" s="14" t="str">
        <f aca="false">IF($B1611="","",IF(AND(OR($L1611="",$L1611&lt;=Boshqaruv!$C$12),OR($M1611="",$M1611&gt;Boshqaruv!$C$12)),"Ha",""))</f>
        <v/>
      </c>
      <c r="O1611" s="25"/>
      <c r="P1611" s="25"/>
      <c r="Q1611" s="12"/>
      <c r="R1611" s="13"/>
      <c r="S1611" s="13"/>
      <c r="T1611" s="14" t="str">
        <f aca="false">IF($B1611="","",IF(AND($P1611="Ha",$N1611="Ha",OR($R1611="",$R1611&lt;=Boshqaruv!$C$12),OR($S1611="",$S1611&gt;Boshqaruv!$C$12)),"Ha",""))</f>
        <v/>
      </c>
      <c r="U1611" s="13"/>
      <c r="V1611" s="12"/>
      <c r="W1611" s="14" t="str">
        <f aca="false">IF(OR($B1611="",$C1611=""),"",IF(COUNTIFS($B$5:$B$1804,$B1611,$C$5:$C$1804,$C1611)&gt;1,"Takror",""))</f>
        <v/>
      </c>
    </row>
    <row r="1612" customFormat="false" ht="15" hidden="false" customHeight="false" outlineLevel="0" collapsed="false">
      <c r="A1612" s="8" t="n">
        <v>1608</v>
      </c>
      <c r="B1612" s="12"/>
      <c r="C1612" s="13"/>
      <c r="D1612" s="24"/>
      <c r="E1612" s="25"/>
      <c r="F1612" s="12"/>
      <c r="G1612" s="12"/>
      <c r="H1612" s="25"/>
      <c r="I1612" s="26" t="str">
        <f aca="false">IF(OR($B1612="",$C1612=""),"",$B1612&amp;" ("&amp;DAY($C1612)&amp;"."&amp;MONTH($C1612)&amp;"."&amp;YEAR($C1612)&amp;")")</f>
        <v/>
      </c>
      <c r="J1612" s="14" t="str">
        <f aca="false">IF($C1612="","",INT((Boshqaruv!$C$12-$C1612)/365.25))</f>
        <v/>
      </c>
      <c r="K1612" s="14" t="str">
        <f aca="false">IF($J1612="","",IF($J1612&lt;=14,"Ha","Yo'q"))</f>
        <v/>
      </c>
      <c r="L1612" s="13"/>
      <c r="M1612" s="13"/>
      <c r="N1612" s="14" t="str">
        <f aca="false">IF($B1612="","",IF(AND(OR($L1612="",$L1612&lt;=Boshqaruv!$C$12),OR($M1612="",$M1612&gt;Boshqaruv!$C$12)),"Ha",""))</f>
        <v/>
      </c>
      <c r="O1612" s="25"/>
      <c r="P1612" s="25"/>
      <c r="Q1612" s="12"/>
      <c r="R1612" s="13"/>
      <c r="S1612" s="13"/>
      <c r="T1612" s="14" t="str">
        <f aca="false">IF($B1612="","",IF(AND($P1612="Ha",$N1612="Ha",OR($R1612="",$R1612&lt;=Boshqaruv!$C$12),OR($S1612="",$S1612&gt;Boshqaruv!$C$12)),"Ha",""))</f>
        <v/>
      </c>
      <c r="U1612" s="13"/>
      <c r="V1612" s="12"/>
      <c r="W1612" s="14" t="str">
        <f aca="false">IF(OR($B1612="",$C1612=""),"",IF(COUNTIFS($B$5:$B$1804,$B1612,$C$5:$C$1804,$C1612)&gt;1,"Takror",""))</f>
        <v/>
      </c>
    </row>
    <row r="1613" customFormat="false" ht="15" hidden="false" customHeight="false" outlineLevel="0" collapsed="false">
      <c r="A1613" s="8" t="n">
        <v>1609</v>
      </c>
      <c r="B1613" s="12"/>
      <c r="C1613" s="13"/>
      <c r="D1613" s="24"/>
      <c r="E1613" s="25"/>
      <c r="F1613" s="12"/>
      <c r="G1613" s="12"/>
      <c r="H1613" s="25"/>
      <c r="I1613" s="26" t="str">
        <f aca="false">IF(OR($B1613="",$C1613=""),"",$B1613&amp;" ("&amp;DAY($C1613)&amp;"."&amp;MONTH($C1613)&amp;"."&amp;YEAR($C1613)&amp;")")</f>
        <v/>
      </c>
      <c r="J1613" s="14" t="str">
        <f aca="false">IF($C1613="","",INT((Boshqaruv!$C$12-$C1613)/365.25))</f>
        <v/>
      </c>
      <c r="K1613" s="14" t="str">
        <f aca="false">IF($J1613="","",IF($J1613&lt;=14,"Ha","Yo'q"))</f>
        <v/>
      </c>
      <c r="L1613" s="13"/>
      <c r="M1613" s="13"/>
      <c r="N1613" s="14" t="str">
        <f aca="false">IF($B1613="","",IF(AND(OR($L1613="",$L1613&lt;=Boshqaruv!$C$12),OR($M1613="",$M1613&gt;Boshqaruv!$C$12)),"Ha",""))</f>
        <v/>
      </c>
      <c r="O1613" s="25"/>
      <c r="P1613" s="25"/>
      <c r="Q1613" s="12"/>
      <c r="R1613" s="13"/>
      <c r="S1613" s="13"/>
      <c r="T1613" s="14" t="str">
        <f aca="false">IF($B1613="","",IF(AND($P1613="Ha",$N1613="Ha",OR($R1613="",$R1613&lt;=Boshqaruv!$C$12),OR($S1613="",$S1613&gt;Boshqaruv!$C$12)),"Ha",""))</f>
        <v/>
      </c>
      <c r="U1613" s="13"/>
      <c r="V1613" s="12"/>
      <c r="W1613" s="14" t="str">
        <f aca="false">IF(OR($B1613="",$C1613=""),"",IF(COUNTIFS($B$5:$B$1804,$B1613,$C$5:$C$1804,$C1613)&gt;1,"Takror",""))</f>
        <v/>
      </c>
    </row>
    <row r="1614" customFormat="false" ht="15" hidden="false" customHeight="false" outlineLevel="0" collapsed="false">
      <c r="A1614" s="8" t="n">
        <v>1610</v>
      </c>
      <c r="B1614" s="12"/>
      <c r="C1614" s="13"/>
      <c r="D1614" s="24"/>
      <c r="E1614" s="25"/>
      <c r="F1614" s="12"/>
      <c r="G1614" s="12"/>
      <c r="H1614" s="25"/>
      <c r="I1614" s="26" t="str">
        <f aca="false">IF(OR($B1614="",$C1614=""),"",$B1614&amp;" ("&amp;DAY($C1614)&amp;"."&amp;MONTH($C1614)&amp;"."&amp;YEAR($C1614)&amp;")")</f>
        <v/>
      </c>
      <c r="J1614" s="14" t="str">
        <f aca="false">IF($C1614="","",INT((Boshqaruv!$C$12-$C1614)/365.25))</f>
        <v/>
      </c>
      <c r="K1614" s="14" t="str">
        <f aca="false">IF($J1614="","",IF($J1614&lt;=14,"Ha","Yo'q"))</f>
        <v/>
      </c>
      <c r="L1614" s="13"/>
      <c r="M1614" s="13"/>
      <c r="N1614" s="14" t="str">
        <f aca="false">IF($B1614="","",IF(AND(OR($L1614="",$L1614&lt;=Boshqaruv!$C$12),OR($M1614="",$M1614&gt;Boshqaruv!$C$12)),"Ha",""))</f>
        <v/>
      </c>
      <c r="O1614" s="25"/>
      <c r="P1614" s="25"/>
      <c r="Q1614" s="12"/>
      <c r="R1614" s="13"/>
      <c r="S1614" s="13"/>
      <c r="T1614" s="14" t="str">
        <f aca="false">IF($B1614="","",IF(AND($P1614="Ha",$N1614="Ha",OR($R1614="",$R1614&lt;=Boshqaruv!$C$12),OR($S1614="",$S1614&gt;Boshqaruv!$C$12)),"Ha",""))</f>
        <v/>
      </c>
      <c r="U1614" s="13"/>
      <c r="V1614" s="12"/>
      <c r="W1614" s="14" t="str">
        <f aca="false">IF(OR($B1614="",$C1614=""),"",IF(COUNTIFS($B$5:$B$1804,$B1614,$C$5:$C$1804,$C1614)&gt;1,"Takror",""))</f>
        <v/>
      </c>
    </row>
    <row r="1615" customFormat="false" ht="15" hidden="false" customHeight="false" outlineLevel="0" collapsed="false">
      <c r="A1615" s="8" t="n">
        <v>1611</v>
      </c>
      <c r="B1615" s="12"/>
      <c r="C1615" s="13"/>
      <c r="D1615" s="24"/>
      <c r="E1615" s="25"/>
      <c r="F1615" s="12"/>
      <c r="G1615" s="12"/>
      <c r="H1615" s="25"/>
      <c r="I1615" s="26" t="str">
        <f aca="false">IF(OR($B1615="",$C1615=""),"",$B1615&amp;" ("&amp;DAY($C1615)&amp;"."&amp;MONTH($C1615)&amp;"."&amp;YEAR($C1615)&amp;")")</f>
        <v/>
      </c>
      <c r="J1615" s="14" t="str">
        <f aca="false">IF($C1615="","",INT((Boshqaruv!$C$12-$C1615)/365.25))</f>
        <v/>
      </c>
      <c r="K1615" s="14" t="str">
        <f aca="false">IF($J1615="","",IF($J1615&lt;=14,"Ha","Yo'q"))</f>
        <v/>
      </c>
      <c r="L1615" s="13"/>
      <c r="M1615" s="13"/>
      <c r="N1615" s="14" t="str">
        <f aca="false">IF($B1615="","",IF(AND(OR($L1615="",$L1615&lt;=Boshqaruv!$C$12),OR($M1615="",$M1615&gt;Boshqaruv!$C$12)),"Ha",""))</f>
        <v/>
      </c>
      <c r="O1615" s="25"/>
      <c r="P1615" s="25"/>
      <c r="Q1615" s="12"/>
      <c r="R1615" s="13"/>
      <c r="S1615" s="13"/>
      <c r="T1615" s="14" t="str">
        <f aca="false">IF($B1615="","",IF(AND($P1615="Ha",$N1615="Ha",OR($R1615="",$R1615&lt;=Boshqaruv!$C$12),OR($S1615="",$S1615&gt;Boshqaruv!$C$12)),"Ha",""))</f>
        <v/>
      </c>
      <c r="U1615" s="13"/>
      <c r="V1615" s="12"/>
      <c r="W1615" s="14" t="str">
        <f aca="false">IF(OR($B1615="",$C1615=""),"",IF(COUNTIFS($B$5:$B$1804,$B1615,$C$5:$C$1804,$C1615)&gt;1,"Takror",""))</f>
        <v/>
      </c>
    </row>
    <row r="1616" customFormat="false" ht="15" hidden="false" customHeight="false" outlineLevel="0" collapsed="false">
      <c r="A1616" s="8" t="n">
        <v>1612</v>
      </c>
      <c r="B1616" s="12"/>
      <c r="C1616" s="13"/>
      <c r="D1616" s="24"/>
      <c r="E1616" s="25"/>
      <c r="F1616" s="12"/>
      <c r="G1616" s="12"/>
      <c r="H1616" s="25"/>
      <c r="I1616" s="26" t="str">
        <f aca="false">IF(OR($B1616="",$C1616=""),"",$B1616&amp;" ("&amp;DAY($C1616)&amp;"."&amp;MONTH($C1616)&amp;"."&amp;YEAR($C1616)&amp;")")</f>
        <v/>
      </c>
      <c r="J1616" s="14" t="str">
        <f aca="false">IF($C1616="","",INT((Boshqaruv!$C$12-$C1616)/365.25))</f>
        <v/>
      </c>
      <c r="K1616" s="14" t="str">
        <f aca="false">IF($J1616="","",IF($J1616&lt;=14,"Ha","Yo'q"))</f>
        <v/>
      </c>
      <c r="L1616" s="13"/>
      <c r="M1616" s="13"/>
      <c r="N1616" s="14" t="str">
        <f aca="false">IF($B1616="","",IF(AND(OR($L1616="",$L1616&lt;=Boshqaruv!$C$12),OR($M1616="",$M1616&gt;Boshqaruv!$C$12)),"Ha",""))</f>
        <v/>
      </c>
      <c r="O1616" s="25"/>
      <c r="P1616" s="25"/>
      <c r="Q1616" s="12"/>
      <c r="R1616" s="13"/>
      <c r="S1616" s="13"/>
      <c r="T1616" s="14" t="str">
        <f aca="false">IF($B1616="","",IF(AND($P1616="Ha",$N1616="Ha",OR($R1616="",$R1616&lt;=Boshqaruv!$C$12),OR($S1616="",$S1616&gt;Boshqaruv!$C$12)),"Ha",""))</f>
        <v/>
      </c>
      <c r="U1616" s="13"/>
      <c r="V1616" s="12"/>
      <c r="W1616" s="14" t="str">
        <f aca="false">IF(OR($B1616="",$C1616=""),"",IF(COUNTIFS($B$5:$B$1804,$B1616,$C$5:$C$1804,$C1616)&gt;1,"Takror",""))</f>
        <v/>
      </c>
    </row>
    <row r="1617" customFormat="false" ht="15" hidden="false" customHeight="false" outlineLevel="0" collapsed="false">
      <c r="A1617" s="8" t="n">
        <v>1613</v>
      </c>
      <c r="B1617" s="12"/>
      <c r="C1617" s="13"/>
      <c r="D1617" s="24"/>
      <c r="E1617" s="25"/>
      <c r="F1617" s="12"/>
      <c r="G1617" s="12"/>
      <c r="H1617" s="25"/>
      <c r="I1617" s="26" t="str">
        <f aca="false">IF(OR($B1617="",$C1617=""),"",$B1617&amp;" ("&amp;DAY($C1617)&amp;"."&amp;MONTH($C1617)&amp;"."&amp;YEAR($C1617)&amp;")")</f>
        <v/>
      </c>
      <c r="J1617" s="14" t="str">
        <f aca="false">IF($C1617="","",INT((Boshqaruv!$C$12-$C1617)/365.25))</f>
        <v/>
      </c>
      <c r="K1617" s="14" t="str">
        <f aca="false">IF($J1617="","",IF($J1617&lt;=14,"Ha","Yo'q"))</f>
        <v/>
      </c>
      <c r="L1617" s="13"/>
      <c r="M1617" s="13"/>
      <c r="N1617" s="14" t="str">
        <f aca="false">IF($B1617="","",IF(AND(OR($L1617="",$L1617&lt;=Boshqaruv!$C$12),OR($M1617="",$M1617&gt;Boshqaruv!$C$12)),"Ha",""))</f>
        <v/>
      </c>
      <c r="O1617" s="25"/>
      <c r="P1617" s="25"/>
      <c r="Q1617" s="12"/>
      <c r="R1617" s="13"/>
      <c r="S1617" s="13"/>
      <c r="T1617" s="14" t="str">
        <f aca="false">IF($B1617="","",IF(AND($P1617="Ha",$N1617="Ha",OR($R1617="",$R1617&lt;=Boshqaruv!$C$12),OR($S1617="",$S1617&gt;Boshqaruv!$C$12)),"Ha",""))</f>
        <v/>
      </c>
      <c r="U1617" s="13"/>
      <c r="V1617" s="12"/>
      <c r="W1617" s="14" t="str">
        <f aca="false">IF(OR($B1617="",$C1617=""),"",IF(COUNTIFS($B$5:$B$1804,$B1617,$C$5:$C$1804,$C1617)&gt;1,"Takror",""))</f>
        <v/>
      </c>
    </row>
    <row r="1618" customFormat="false" ht="15" hidden="false" customHeight="false" outlineLevel="0" collapsed="false">
      <c r="A1618" s="8" t="n">
        <v>1614</v>
      </c>
      <c r="B1618" s="12"/>
      <c r="C1618" s="13"/>
      <c r="D1618" s="24"/>
      <c r="E1618" s="25"/>
      <c r="F1618" s="12"/>
      <c r="G1618" s="12"/>
      <c r="H1618" s="25"/>
      <c r="I1618" s="26" t="str">
        <f aca="false">IF(OR($B1618="",$C1618=""),"",$B1618&amp;" ("&amp;DAY($C1618)&amp;"."&amp;MONTH($C1618)&amp;"."&amp;YEAR($C1618)&amp;")")</f>
        <v/>
      </c>
      <c r="J1618" s="14" t="str">
        <f aca="false">IF($C1618="","",INT((Boshqaruv!$C$12-$C1618)/365.25))</f>
        <v/>
      </c>
      <c r="K1618" s="14" t="str">
        <f aca="false">IF($J1618="","",IF($J1618&lt;=14,"Ha","Yo'q"))</f>
        <v/>
      </c>
      <c r="L1618" s="13"/>
      <c r="M1618" s="13"/>
      <c r="N1618" s="14" t="str">
        <f aca="false">IF($B1618="","",IF(AND(OR($L1618="",$L1618&lt;=Boshqaruv!$C$12),OR($M1618="",$M1618&gt;Boshqaruv!$C$12)),"Ha",""))</f>
        <v/>
      </c>
      <c r="O1618" s="25"/>
      <c r="P1618" s="25"/>
      <c r="Q1618" s="12"/>
      <c r="R1618" s="13"/>
      <c r="S1618" s="13"/>
      <c r="T1618" s="14" t="str">
        <f aca="false">IF($B1618="","",IF(AND($P1618="Ha",$N1618="Ha",OR($R1618="",$R1618&lt;=Boshqaruv!$C$12),OR($S1618="",$S1618&gt;Boshqaruv!$C$12)),"Ha",""))</f>
        <v/>
      </c>
      <c r="U1618" s="13"/>
      <c r="V1618" s="12"/>
      <c r="W1618" s="14" t="str">
        <f aca="false">IF(OR($B1618="",$C1618=""),"",IF(COUNTIFS($B$5:$B$1804,$B1618,$C$5:$C$1804,$C1618)&gt;1,"Takror",""))</f>
        <v/>
      </c>
    </row>
    <row r="1619" customFormat="false" ht="15" hidden="false" customHeight="false" outlineLevel="0" collapsed="false">
      <c r="A1619" s="8" t="n">
        <v>1615</v>
      </c>
      <c r="B1619" s="12"/>
      <c r="C1619" s="13"/>
      <c r="D1619" s="24"/>
      <c r="E1619" s="25"/>
      <c r="F1619" s="12"/>
      <c r="G1619" s="12"/>
      <c r="H1619" s="25"/>
      <c r="I1619" s="26" t="str">
        <f aca="false">IF(OR($B1619="",$C1619=""),"",$B1619&amp;" ("&amp;DAY($C1619)&amp;"."&amp;MONTH($C1619)&amp;"."&amp;YEAR($C1619)&amp;")")</f>
        <v/>
      </c>
      <c r="J1619" s="14" t="str">
        <f aca="false">IF($C1619="","",INT((Boshqaruv!$C$12-$C1619)/365.25))</f>
        <v/>
      </c>
      <c r="K1619" s="14" t="str">
        <f aca="false">IF($J1619="","",IF($J1619&lt;=14,"Ha","Yo'q"))</f>
        <v/>
      </c>
      <c r="L1619" s="13"/>
      <c r="M1619" s="13"/>
      <c r="N1619" s="14" t="str">
        <f aca="false">IF($B1619="","",IF(AND(OR($L1619="",$L1619&lt;=Boshqaruv!$C$12),OR($M1619="",$M1619&gt;Boshqaruv!$C$12)),"Ha",""))</f>
        <v/>
      </c>
      <c r="O1619" s="25"/>
      <c r="P1619" s="25"/>
      <c r="Q1619" s="12"/>
      <c r="R1619" s="13"/>
      <c r="S1619" s="13"/>
      <c r="T1619" s="14" t="str">
        <f aca="false">IF($B1619="","",IF(AND($P1619="Ha",$N1619="Ha",OR($R1619="",$R1619&lt;=Boshqaruv!$C$12),OR($S1619="",$S1619&gt;Boshqaruv!$C$12)),"Ha",""))</f>
        <v/>
      </c>
      <c r="U1619" s="13"/>
      <c r="V1619" s="12"/>
      <c r="W1619" s="14" t="str">
        <f aca="false">IF(OR($B1619="",$C1619=""),"",IF(COUNTIFS($B$5:$B$1804,$B1619,$C$5:$C$1804,$C1619)&gt;1,"Takror",""))</f>
        <v/>
      </c>
    </row>
    <row r="1620" customFormat="false" ht="15" hidden="false" customHeight="false" outlineLevel="0" collapsed="false">
      <c r="A1620" s="8" t="n">
        <v>1616</v>
      </c>
      <c r="B1620" s="12"/>
      <c r="C1620" s="13"/>
      <c r="D1620" s="24"/>
      <c r="E1620" s="25"/>
      <c r="F1620" s="12"/>
      <c r="G1620" s="12"/>
      <c r="H1620" s="25"/>
      <c r="I1620" s="26" t="str">
        <f aca="false">IF(OR($B1620="",$C1620=""),"",$B1620&amp;" ("&amp;DAY($C1620)&amp;"."&amp;MONTH($C1620)&amp;"."&amp;YEAR($C1620)&amp;")")</f>
        <v/>
      </c>
      <c r="J1620" s="14" t="str">
        <f aca="false">IF($C1620="","",INT((Boshqaruv!$C$12-$C1620)/365.25))</f>
        <v/>
      </c>
      <c r="K1620" s="14" t="str">
        <f aca="false">IF($J1620="","",IF($J1620&lt;=14,"Ha","Yo'q"))</f>
        <v/>
      </c>
      <c r="L1620" s="13"/>
      <c r="M1620" s="13"/>
      <c r="N1620" s="14" t="str">
        <f aca="false">IF($B1620="","",IF(AND(OR($L1620="",$L1620&lt;=Boshqaruv!$C$12),OR($M1620="",$M1620&gt;Boshqaruv!$C$12)),"Ha",""))</f>
        <v/>
      </c>
      <c r="O1620" s="25"/>
      <c r="P1620" s="25"/>
      <c r="Q1620" s="12"/>
      <c r="R1620" s="13"/>
      <c r="S1620" s="13"/>
      <c r="T1620" s="14" t="str">
        <f aca="false">IF($B1620="","",IF(AND($P1620="Ha",$N1620="Ha",OR($R1620="",$R1620&lt;=Boshqaruv!$C$12),OR($S1620="",$S1620&gt;Boshqaruv!$C$12)),"Ha",""))</f>
        <v/>
      </c>
      <c r="U1620" s="13"/>
      <c r="V1620" s="12"/>
      <c r="W1620" s="14" t="str">
        <f aca="false">IF(OR($B1620="",$C1620=""),"",IF(COUNTIFS($B$5:$B$1804,$B1620,$C$5:$C$1804,$C1620)&gt;1,"Takror",""))</f>
        <v/>
      </c>
    </row>
    <row r="1621" customFormat="false" ht="15" hidden="false" customHeight="false" outlineLevel="0" collapsed="false">
      <c r="A1621" s="8" t="n">
        <v>1617</v>
      </c>
      <c r="B1621" s="12"/>
      <c r="C1621" s="13"/>
      <c r="D1621" s="24"/>
      <c r="E1621" s="25"/>
      <c r="F1621" s="12"/>
      <c r="G1621" s="12"/>
      <c r="H1621" s="25"/>
      <c r="I1621" s="26" t="str">
        <f aca="false">IF(OR($B1621="",$C1621=""),"",$B1621&amp;" ("&amp;DAY($C1621)&amp;"."&amp;MONTH($C1621)&amp;"."&amp;YEAR($C1621)&amp;")")</f>
        <v/>
      </c>
      <c r="J1621" s="14" t="str">
        <f aca="false">IF($C1621="","",INT((Boshqaruv!$C$12-$C1621)/365.25))</f>
        <v/>
      </c>
      <c r="K1621" s="14" t="str">
        <f aca="false">IF($J1621="","",IF($J1621&lt;=14,"Ha","Yo'q"))</f>
        <v/>
      </c>
      <c r="L1621" s="13"/>
      <c r="M1621" s="13"/>
      <c r="N1621" s="14" t="str">
        <f aca="false">IF($B1621="","",IF(AND(OR($L1621="",$L1621&lt;=Boshqaruv!$C$12),OR($M1621="",$M1621&gt;Boshqaruv!$C$12)),"Ha",""))</f>
        <v/>
      </c>
      <c r="O1621" s="25"/>
      <c r="P1621" s="25"/>
      <c r="Q1621" s="12"/>
      <c r="R1621" s="13"/>
      <c r="S1621" s="13"/>
      <c r="T1621" s="14" t="str">
        <f aca="false">IF($B1621="","",IF(AND($P1621="Ha",$N1621="Ha",OR($R1621="",$R1621&lt;=Boshqaruv!$C$12),OR($S1621="",$S1621&gt;Boshqaruv!$C$12)),"Ha",""))</f>
        <v/>
      </c>
      <c r="U1621" s="13"/>
      <c r="V1621" s="12"/>
      <c r="W1621" s="14" t="str">
        <f aca="false">IF(OR($B1621="",$C1621=""),"",IF(COUNTIFS($B$5:$B$1804,$B1621,$C$5:$C$1804,$C1621)&gt;1,"Takror",""))</f>
        <v/>
      </c>
    </row>
    <row r="1622" customFormat="false" ht="15" hidden="false" customHeight="false" outlineLevel="0" collapsed="false">
      <c r="A1622" s="8" t="n">
        <v>1618</v>
      </c>
      <c r="B1622" s="12"/>
      <c r="C1622" s="13"/>
      <c r="D1622" s="24"/>
      <c r="E1622" s="25"/>
      <c r="F1622" s="12"/>
      <c r="G1622" s="12"/>
      <c r="H1622" s="25"/>
      <c r="I1622" s="26" t="str">
        <f aca="false">IF(OR($B1622="",$C1622=""),"",$B1622&amp;" ("&amp;DAY($C1622)&amp;"."&amp;MONTH($C1622)&amp;"."&amp;YEAR($C1622)&amp;")")</f>
        <v/>
      </c>
      <c r="J1622" s="14" t="str">
        <f aca="false">IF($C1622="","",INT((Boshqaruv!$C$12-$C1622)/365.25))</f>
        <v/>
      </c>
      <c r="K1622" s="14" t="str">
        <f aca="false">IF($J1622="","",IF($J1622&lt;=14,"Ha","Yo'q"))</f>
        <v/>
      </c>
      <c r="L1622" s="13"/>
      <c r="M1622" s="13"/>
      <c r="N1622" s="14" t="str">
        <f aca="false">IF($B1622="","",IF(AND(OR($L1622="",$L1622&lt;=Boshqaruv!$C$12),OR($M1622="",$M1622&gt;Boshqaruv!$C$12)),"Ha",""))</f>
        <v/>
      </c>
      <c r="O1622" s="25"/>
      <c r="P1622" s="25"/>
      <c r="Q1622" s="12"/>
      <c r="R1622" s="13"/>
      <c r="S1622" s="13"/>
      <c r="T1622" s="14" t="str">
        <f aca="false">IF($B1622="","",IF(AND($P1622="Ha",$N1622="Ha",OR($R1622="",$R1622&lt;=Boshqaruv!$C$12),OR($S1622="",$S1622&gt;Boshqaruv!$C$12)),"Ha",""))</f>
        <v/>
      </c>
      <c r="U1622" s="13"/>
      <c r="V1622" s="12"/>
      <c r="W1622" s="14" t="str">
        <f aca="false">IF(OR($B1622="",$C1622=""),"",IF(COUNTIFS($B$5:$B$1804,$B1622,$C$5:$C$1804,$C1622)&gt;1,"Takror",""))</f>
        <v/>
      </c>
    </row>
    <row r="1623" customFormat="false" ht="15" hidden="false" customHeight="false" outlineLevel="0" collapsed="false">
      <c r="A1623" s="8" t="n">
        <v>1619</v>
      </c>
      <c r="B1623" s="12"/>
      <c r="C1623" s="13"/>
      <c r="D1623" s="24"/>
      <c r="E1623" s="25"/>
      <c r="F1623" s="12"/>
      <c r="G1623" s="12"/>
      <c r="H1623" s="25"/>
      <c r="I1623" s="26" t="str">
        <f aca="false">IF(OR($B1623="",$C1623=""),"",$B1623&amp;" ("&amp;DAY($C1623)&amp;"."&amp;MONTH($C1623)&amp;"."&amp;YEAR($C1623)&amp;")")</f>
        <v/>
      </c>
      <c r="J1623" s="14" t="str">
        <f aca="false">IF($C1623="","",INT((Boshqaruv!$C$12-$C1623)/365.25))</f>
        <v/>
      </c>
      <c r="K1623" s="14" t="str">
        <f aca="false">IF($J1623="","",IF($J1623&lt;=14,"Ha","Yo'q"))</f>
        <v/>
      </c>
      <c r="L1623" s="13"/>
      <c r="M1623" s="13"/>
      <c r="N1623" s="14" t="str">
        <f aca="false">IF($B1623="","",IF(AND(OR($L1623="",$L1623&lt;=Boshqaruv!$C$12),OR($M1623="",$M1623&gt;Boshqaruv!$C$12)),"Ha",""))</f>
        <v/>
      </c>
      <c r="O1623" s="25"/>
      <c r="P1623" s="25"/>
      <c r="Q1623" s="12"/>
      <c r="R1623" s="13"/>
      <c r="S1623" s="13"/>
      <c r="T1623" s="14" t="str">
        <f aca="false">IF($B1623="","",IF(AND($P1623="Ha",$N1623="Ha",OR($R1623="",$R1623&lt;=Boshqaruv!$C$12),OR($S1623="",$S1623&gt;Boshqaruv!$C$12)),"Ha",""))</f>
        <v/>
      </c>
      <c r="U1623" s="13"/>
      <c r="V1623" s="12"/>
      <c r="W1623" s="14" t="str">
        <f aca="false">IF(OR($B1623="",$C1623=""),"",IF(COUNTIFS($B$5:$B$1804,$B1623,$C$5:$C$1804,$C1623)&gt;1,"Takror",""))</f>
        <v/>
      </c>
    </row>
    <row r="1624" customFormat="false" ht="15" hidden="false" customHeight="false" outlineLevel="0" collapsed="false">
      <c r="A1624" s="8" t="n">
        <v>1620</v>
      </c>
      <c r="B1624" s="12"/>
      <c r="C1624" s="13"/>
      <c r="D1624" s="24"/>
      <c r="E1624" s="25"/>
      <c r="F1624" s="12"/>
      <c r="G1624" s="12"/>
      <c r="H1624" s="25"/>
      <c r="I1624" s="26" t="str">
        <f aca="false">IF(OR($B1624="",$C1624=""),"",$B1624&amp;" ("&amp;DAY($C1624)&amp;"."&amp;MONTH($C1624)&amp;"."&amp;YEAR($C1624)&amp;")")</f>
        <v/>
      </c>
      <c r="J1624" s="14" t="str">
        <f aca="false">IF($C1624="","",INT((Boshqaruv!$C$12-$C1624)/365.25))</f>
        <v/>
      </c>
      <c r="K1624" s="14" t="str">
        <f aca="false">IF($J1624="","",IF($J1624&lt;=14,"Ha","Yo'q"))</f>
        <v/>
      </c>
      <c r="L1624" s="13"/>
      <c r="M1624" s="13"/>
      <c r="N1624" s="14" t="str">
        <f aca="false">IF($B1624="","",IF(AND(OR($L1624="",$L1624&lt;=Boshqaruv!$C$12),OR($M1624="",$M1624&gt;Boshqaruv!$C$12)),"Ha",""))</f>
        <v/>
      </c>
      <c r="O1624" s="25"/>
      <c r="P1624" s="25"/>
      <c r="Q1624" s="12"/>
      <c r="R1624" s="13"/>
      <c r="S1624" s="13"/>
      <c r="T1624" s="14" t="str">
        <f aca="false">IF($B1624="","",IF(AND($P1624="Ha",$N1624="Ha",OR($R1624="",$R1624&lt;=Boshqaruv!$C$12),OR($S1624="",$S1624&gt;Boshqaruv!$C$12)),"Ha",""))</f>
        <v/>
      </c>
      <c r="U1624" s="13"/>
      <c r="V1624" s="12"/>
      <c r="W1624" s="14" t="str">
        <f aca="false">IF(OR($B1624="",$C1624=""),"",IF(COUNTIFS($B$5:$B$1804,$B1624,$C$5:$C$1804,$C1624)&gt;1,"Takror",""))</f>
        <v/>
      </c>
    </row>
    <row r="1625" customFormat="false" ht="15" hidden="false" customHeight="false" outlineLevel="0" collapsed="false">
      <c r="A1625" s="8" t="n">
        <v>1621</v>
      </c>
      <c r="B1625" s="12"/>
      <c r="C1625" s="13"/>
      <c r="D1625" s="24"/>
      <c r="E1625" s="25"/>
      <c r="F1625" s="12"/>
      <c r="G1625" s="12"/>
      <c r="H1625" s="25"/>
      <c r="I1625" s="26" t="str">
        <f aca="false">IF(OR($B1625="",$C1625=""),"",$B1625&amp;" ("&amp;DAY($C1625)&amp;"."&amp;MONTH($C1625)&amp;"."&amp;YEAR($C1625)&amp;")")</f>
        <v/>
      </c>
      <c r="J1625" s="14" t="str">
        <f aca="false">IF($C1625="","",INT((Boshqaruv!$C$12-$C1625)/365.25))</f>
        <v/>
      </c>
      <c r="K1625" s="14" t="str">
        <f aca="false">IF($J1625="","",IF($J1625&lt;=14,"Ha","Yo'q"))</f>
        <v/>
      </c>
      <c r="L1625" s="13"/>
      <c r="M1625" s="13"/>
      <c r="N1625" s="14" t="str">
        <f aca="false">IF($B1625="","",IF(AND(OR($L1625="",$L1625&lt;=Boshqaruv!$C$12),OR($M1625="",$M1625&gt;Boshqaruv!$C$12)),"Ha",""))</f>
        <v/>
      </c>
      <c r="O1625" s="25"/>
      <c r="P1625" s="25"/>
      <c r="Q1625" s="12"/>
      <c r="R1625" s="13"/>
      <c r="S1625" s="13"/>
      <c r="T1625" s="14" t="str">
        <f aca="false">IF($B1625="","",IF(AND($P1625="Ha",$N1625="Ha",OR($R1625="",$R1625&lt;=Boshqaruv!$C$12),OR($S1625="",$S1625&gt;Boshqaruv!$C$12)),"Ha",""))</f>
        <v/>
      </c>
      <c r="U1625" s="13"/>
      <c r="V1625" s="12"/>
      <c r="W1625" s="14" t="str">
        <f aca="false">IF(OR($B1625="",$C1625=""),"",IF(COUNTIFS($B$5:$B$1804,$B1625,$C$5:$C$1804,$C1625)&gt;1,"Takror",""))</f>
        <v/>
      </c>
    </row>
    <row r="1626" customFormat="false" ht="15" hidden="false" customHeight="false" outlineLevel="0" collapsed="false">
      <c r="A1626" s="8" t="n">
        <v>1622</v>
      </c>
      <c r="B1626" s="12"/>
      <c r="C1626" s="13"/>
      <c r="D1626" s="24"/>
      <c r="E1626" s="25"/>
      <c r="F1626" s="12"/>
      <c r="G1626" s="12"/>
      <c r="H1626" s="25"/>
      <c r="I1626" s="26" t="str">
        <f aca="false">IF(OR($B1626="",$C1626=""),"",$B1626&amp;" ("&amp;DAY($C1626)&amp;"."&amp;MONTH($C1626)&amp;"."&amp;YEAR($C1626)&amp;")")</f>
        <v/>
      </c>
      <c r="J1626" s="14" t="str">
        <f aca="false">IF($C1626="","",INT((Boshqaruv!$C$12-$C1626)/365.25))</f>
        <v/>
      </c>
      <c r="K1626" s="14" t="str">
        <f aca="false">IF($J1626="","",IF($J1626&lt;=14,"Ha","Yo'q"))</f>
        <v/>
      </c>
      <c r="L1626" s="13"/>
      <c r="M1626" s="13"/>
      <c r="N1626" s="14" t="str">
        <f aca="false">IF($B1626="","",IF(AND(OR($L1626="",$L1626&lt;=Boshqaruv!$C$12),OR($M1626="",$M1626&gt;Boshqaruv!$C$12)),"Ha",""))</f>
        <v/>
      </c>
      <c r="O1626" s="25"/>
      <c r="P1626" s="25"/>
      <c r="Q1626" s="12"/>
      <c r="R1626" s="13"/>
      <c r="S1626" s="13"/>
      <c r="T1626" s="14" t="str">
        <f aca="false">IF($B1626="","",IF(AND($P1626="Ha",$N1626="Ha",OR($R1626="",$R1626&lt;=Boshqaruv!$C$12),OR($S1626="",$S1626&gt;Boshqaruv!$C$12)),"Ha",""))</f>
        <v/>
      </c>
      <c r="U1626" s="13"/>
      <c r="V1626" s="12"/>
      <c r="W1626" s="14" t="str">
        <f aca="false">IF(OR($B1626="",$C1626=""),"",IF(COUNTIFS($B$5:$B$1804,$B1626,$C$5:$C$1804,$C1626)&gt;1,"Takror",""))</f>
        <v/>
      </c>
    </row>
    <row r="1627" customFormat="false" ht="15" hidden="false" customHeight="false" outlineLevel="0" collapsed="false">
      <c r="A1627" s="8" t="n">
        <v>1623</v>
      </c>
      <c r="B1627" s="12"/>
      <c r="C1627" s="13"/>
      <c r="D1627" s="24"/>
      <c r="E1627" s="25"/>
      <c r="F1627" s="12"/>
      <c r="G1627" s="12"/>
      <c r="H1627" s="25"/>
      <c r="I1627" s="26" t="str">
        <f aca="false">IF(OR($B1627="",$C1627=""),"",$B1627&amp;" ("&amp;DAY($C1627)&amp;"."&amp;MONTH($C1627)&amp;"."&amp;YEAR($C1627)&amp;")")</f>
        <v/>
      </c>
      <c r="J1627" s="14" t="str">
        <f aca="false">IF($C1627="","",INT((Boshqaruv!$C$12-$C1627)/365.25))</f>
        <v/>
      </c>
      <c r="K1627" s="14" t="str">
        <f aca="false">IF($J1627="","",IF($J1627&lt;=14,"Ha","Yo'q"))</f>
        <v/>
      </c>
      <c r="L1627" s="13"/>
      <c r="M1627" s="13"/>
      <c r="N1627" s="14" t="str">
        <f aca="false">IF($B1627="","",IF(AND(OR($L1627="",$L1627&lt;=Boshqaruv!$C$12),OR($M1627="",$M1627&gt;Boshqaruv!$C$12)),"Ha",""))</f>
        <v/>
      </c>
      <c r="O1627" s="25"/>
      <c r="P1627" s="25"/>
      <c r="Q1627" s="12"/>
      <c r="R1627" s="13"/>
      <c r="S1627" s="13"/>
      <c r="T1627" s="14" t="str">
        <f aca="false">IF($B1627="","",IF(AND($P1627="Ha",$N1627="Ha",OR($R1627="",$R1627&lt;=Boshqaruv!$C$12),OR($S1627="",$S1627&gt;Boshqaruv!$C$12)),"Ha",""))</f>
        <v/>
      </c>
      <c r="U1627" s="13"/>
      <c r="V1627" s="12"/>
      <c r="W1627" s="14" t="str">
        <f aca="false">IF(OR($B1627="",$C1627=""),"",IF(COUNTIFS($B$5:$B$1804,$B1627,$C$5:$C$1804,$C1627)&gt;1,"Takror",""))</f>
        <v/>
      </c>
    </row>
    <row r="1628" customFormat="false" ht="15" hidden="false" customHeight="false" outlineLevel="0" collapsed="false">
      <c r="A1628" s="8" t="n">
        <v>1624</v>
      </c>
      <c r="B1628" s="12"/>
      <c r="C1628" s="13"/>
      <c r="D1628" s="24"/>
      <c r="E1628" s="25"/>
      <c r="F1628" s="12"/>
      <c r="G1628" s="12"/>
      <c r="H1628" s="25"/>
      <c r="I1628" s="26" t="str">
        <f aca="false">IF(OR($B1628="",$C1628=""),"",$B1628&amp;" ("&amp;DAY($C1628)&amp;"."&amp;MONTH($C1628)&amp;"."&amp;YEAR($C1628)&amp;")")</f>
        <v/>
      </c>
      <c r="J1628" s="14" t="str">
        <f aca="false">IF($C1628="","",INT((Boshqaruv!$C$12-$C1628)/365.25))</f>
        <v/>
      </c>
      <c r="K1628" s="14" t="str">
        <f aca="false">IF($J1628="","",IF($J1628&lt;=14,"Ha","Yo'q"))</f>
        <v/>
      </c>
      <c r="L1628" s="13"/>
      <c r="M1628" s="13"/>
      <c r="N1628" s="14" t="str">
        <f aca="false">IF($B1628="","",IF(AND(OR($L1628="",$L1628&lt;=Boshqaruv!$C$12),OR($M1628="",$M1628&gt;Boshqaruv!$C$12)),"Ha",""))</f>
        <v/>
      </c>
      <c r="O1628" s="25"/>
      <c r="P1628" s="25"/>
      <c r="Q1628" s="12"/>
      <c r="R1628" s="13"/>
      <c r="S1628" s="13"/>
      <c r="T1628" s="14" t="str">
        <f aca="false">IF($B1628="","",IF(AND($P1628="Ha",$N1628="Ha",OR($R1628="",$R1628&lt;=Boshqaruv!$C$12),OR($S1628="",$S1628&gt;Boshqaruv!$C$12)),"Ha",""))</f>
        <v/>
      </c>
      <c r="U1628" s="13"/>
      <c r="V1628" s="12"/>
      <c r="W1628" s="14" t="str">
        <f aca="false">IF(OR($B1628="",$C1628=""),"",IF(COUNTIFS($B$5:$B$1804,$B1628,$C$5:$C$1804,$C1628)&gt;1,"Takror",""))</f>
        <v/>
      </c>
    </row>
    <row r="1629" customFormat="false" ht="15" hidden="false" customHeight="false" outlineLevel="0" collapsed="false">
      <c r="A1629" s="8" t="n">
        <v>1625</v>
      </c>
      <c r="B1629" s="12"/>
      <c r="C1629" s="13"/>
      <c r="D1629" s="24"/>
      <c r="E1629" s="25"/>
      <c r="F1629" s="12"/>
      <c r="G1629" s="12"/>
      <c r="H1629" s="25"/>
      <c r="I1629" s="26" t="str">
        <f aca="false">IF(OR($B1629="",$C1629=""),"",$B1629&amp;" ("&amp;DAY($C1629)&amp;"."&amp;MONTH($C1629)&amp;"."&amp;YEAR($C1629)&amp;")")</f>
        <v/>
      </c>
      <c r="J1629" s="14" t="str">
        <f aca="false">IF($C1629="","",INT((Boshqaruv!$C$12-$C1629)/365.25))</f>
        <v/>
      </c>
      <c r="K1629" s="14" t="str">
        <f aca="false">IF($J1629="","",IF($J1629&lt;=14,"Ha","Yo'q"))</f>
        <v/>
      </c>
      <c r="L1629" s="13"/>
      <c r="M1629" s="13"/>
      <c r="N1629" s="14" t="str">
        <f aca="false">IF($B1629="","",IF(AND(OR($L1629="",$L1629&lt;=Boshqaruv!$C$12),OR($M1629="",$M1629&gt;Boshqaruv!$C$12)),"Ha",""))</f>
        <v/>
      </c>
      <c r="O1629" s="25"/>
      <c r="P1629" s="25"/>
      <c r="Q1629" s="12"/>
      <c r="R1629" s="13"/>
      <c r="S1629" s="13"/>
      <c r="T1629" s="14" t="str">
        <f aca="false">IF($B1629="","",IF(AND($P1629="Ha",$N1629="Ha",OR($R1629="",$R1629&lt;=Boshqaruv!$C$12),OR($S1629="",$S1629&gt;Boshqaruv!$C$12)),"Ha",""))</f>
        <v/>
      </c>
      <c r="U1629" s="13"/>
      <c r="V1629" s="12"/>
      <c r="W1629" s="14" t="str">
        <f aca="false">IF(OR($B1629="",$C1629=""),"",IF(COUNTIFS($B$5:$B$1804,$B1629,$C$5:$C$1804,$C1629)&gt;1,"Takror",""))</f>
        <v/>
      </c>
    </row>
    <row r="1630" customFormat="false" ht="15" hidden="false" customHeight="false" outlineLevel="0" collapsed="false">
      <c r="A1630" s="8" t="n">
        <v>1626</v>
      </c>
      <c r="B1630" s="12"/>
      <c r="C1630" s="13"/>
      <c r="D1630" s="24"/>
      <c r="E1630" s="25"/>
      <c r="F1630" s="12"/>
      <c r="G1630" s="12"/>
      <c r="H1630" s="25"/>
      <c r="I1630" s="26" t="str">
        <f aca="false">IF(OR($B1630="",$C1630=""),"",$B1630&amp;" ("&amp;DAY($C1630)&amp;"."&amp;MONTH($C1630)&amp;"."&amp;YEAR($C1630)&amp;")")</f>
        <v/>
      </c>
      <c r="J1630" s="14" t="str">
        <f aca="false">IF($C1630="","",INT((Boshqaruv!$C$12-$C1630)/365.25))</f>
        <v/>
      </c>
      <c r="K1630" s="14" t="str">
        <f aca="false">IF($J1630="","",IF($J1630&lt;=14,"Ha","Yo'q"))</f>
        <v/>
      </c>
      <c r="L1630" s="13"/>
      <c r="M1630" s="13"/>
      <c r="N1630" s="14" t="str">
        <f aca="false">IF($B1630="","",IF(AND(OR($L1630="",$L1630&lt;=Boshqaruv!$C$12),OR($M1630="",$M1630&gt;Boshqaruv!$C$12)),"Ha",""))</f>
        <v/>
      </c>
      <c r="O1630" s="25"/>
      <c r="P1630" s="25"/>
      <c r="Q1630" s="12"/>
      <c r="R1630" s="13"/>
      <c r="S1630" s="13"/>
      <c r="T1630" s="14" t="str">
        <f aca="false">IF($B1630="","",IF(AND($P1630="Ha",$N1630="Ha",OR($R1630="",$R1630&lt;=Boshqaruv!$C$12),OR($S1630="",$S1630&gt;Boshqaruv!$C$12)),"Ha",""))</f>
        <v/>
      </c>
      <c r="U1630" s="13"/>
      <c r="V1630" s="12"/>
      <c r="W1630" s="14" t="str">
        <f aca="false">IF(OR($B1630="",$C1630=""),"",IF(COUNTIFS($B$5:$B$1804,$B1630,$C$5:$C$1804,$C1630)&gt;1,"Takror",""))</f>
        <v/>
      </c>
    </row>
    <row r="1631" customFormat="false" ht="15" hidden="false" customHeight="false" outlineLevel="0" collapsed="false">
      <c r="A1631" s="8" t="n">
        <v>1627</v>
      </c>
      <c r="B1631" s="12"/>
      <c r="C1631" s="13"/>
      <c r="D1631" s="24"/>
      <c r="E1631" s="25"/>
      <c r="F1631" s="12"/>
      <c r="G1631" s="12"/>
      <c r="H1631" s="25"/>
      <c r="I1631" s="26" t="str">
        <f aca="false">IF(OR($B1631="",$C1631=""),"",$B1631&amp;" ("&amp;DAY($C1631)&amp;"."&amp;MONTH($C1631)&amp;"."&amp;YEAR($C1631)&amp;")")</f>
        <v/>
      </c>
      <c r="J1631" s="14" t="str">
        <f aca="false">IF($C1631="","",INT((Boshqaruv!$C$12-$C1631)/365.25))</f>
        <v/>
      </c>
      <c r="K1631" s="14" t="str">
        <f aca="false">IF($J1631="","",IF($J1631&lt;=14,"Ha","Yo'q"))</f>
        <v/>
      </c>
      <c r="L1631" s="13"/>
      <c r="M1631" s="13"/>
      <c r="N1631" s="14" t="str">
        <f aca="false">IF($B1631="","",IF(AND(OR($L1631="",$L1631&lt;=Boshqaruv!$C$12),OR($M1631="",$M1631&gt;Boshqaruv!$C$12)),"Ha",""))</f>
        <v/>
      </c>
      <c r="O1631" s="25"/>
      <c r="P1631" s="25"/>
      <c r="Q1631" s="12"/>
      <c r="R1631" s="13"/>
      <c r="S1631" s="13"/>
      <c r="T1631" s="14" t="str">
        <f aca="false">IF($B1631="","",IF(AND($P1631="Ha",$N1631="Ha",OR($R1631="",$R1631&lt;=Boshqaruv!$C$12),OR($S1631="",$S1631&gt;Boshqaruv!$C$12)),"Ha",""))</f>
        <v/>
      </c>
      <c r="U1631" s="13"/>
      <c r="V1631" s="12"/>
      <c r="W1631" s="14" t="str">
        <f aca="false">IF(OR($B1631="",$C1631=""),"",IF(COUNTIFS($B$5:$B$1804,$B1631,$C$5:$C$1804,$C1631)&gt;1,"Takror",""))</f>
        <v/>
      </c>
    </row>
    <row r="1632" customFormat="false" ht="15" hidden="false" customHeight="false" outlineLevel="0" collapsed="false">
      <c r="A1632" s="8" t="n">
        <v>1628</v>
      </c>
      <c r="B1632" s="12"/>
      <c r="C1632" s="13"/>
      <c r="D1632" s="24"/>
      <c r="E1632" s="25"/>
      <c r="F1632" s="12"/>
      <c r="G1632" s="12"/>
      <c r="H1632" s="25"/>
      <c r="I1632" s="26" t="str">
        <f aca="false">IF(OR($B1632="",$C1632=""),"",$B1632&amp;" ("&amp;DAY($C1632)&amp;"."&amp;MONTH($C1632)&amp;"."&amp;YEAR($C1632)&amp;")")</f>
        <v/>
      </c>
      <c r="J1632" s="14" t="str">
        <f aca="false">IF($C1632="","",INT((Boshqaruv!$C$12-$C1632)/365.25))</f>
        <v/>
      </c>
      <c r="K1632" s="14" t="str">
        <f aca="false">IF($J1632="","",IF($J1632&lt;=14,"Ha","Yo'q"))</f>
        <v/>
      </c>
      <c r="L1632" s="13"/>
      <c r="M1632" s="13"/>
      <c r="N1632" s="14" t="str">
        <f aca="false">IF($B1632="","",IF(AND(OR($L1632="",$L1632&lt;=Boshqaruv!$C$12),OR($M1632="",$M1632&gt;Boshqaruv!$C$12)),"Ha",""))</f>
        <v/>
      </c>
      <c r="O1632" s="25"/>
      <c r="P1632" s="25"/>
      <c r="Q1632" s="12"/>
      <c r="R1632" s="13"/>
      <c r="S1632" s="13"/>
      <c r="T1632" s="14" t="str">
        <f aca="false">IF($B1632="","",IF(AND($P1632="Ha",$N1632="Ha",OR($R1632="",$R1632&lt;=Boshqaruv!$C$12),OR($S1632="",$S1632&gt;Boshqaruv!$C$12)),"Ha",""))</f>
        <v/>
      </c>
      <c r="U1632" s="13"/>
      <c r="V1632" s="12"/>
      <c r="W1632" s="14" t="str">
        <f aca="false">IF(OR($B1632="",$C1632=""),"",IF(COUNTIFS($B$5:$B$1804,$B1632,$C$5:$C$1804,$C1632)&gt;1,"Takror",""))</f>
        <v/>
      </c>
    </row>
    <row r="1633" customFormat="false" ht="15" hidden="false" customHeight="false" outlineLevel="0" collapsed="false">
      <c r="A1633" s="8" t="n">
        <v>1629</v>
      </c>
      <c r="B1633" s="12"/>
      <c r="C1633" s="13"/>
      <c r="D1633" s="24"/>
      <c r="E1633" s="25"/>
      <c r="F1633" s="12"/>
      <c r="G1633" s="12"/>
      <c r="H1633" s="25"/>
      <c r="I1633" s="26" t="str">
        <f aca="false">IF(OR($B1633="",$C1633=""),"",$B1633&amp;" ("&amp;DAY($C1633)&amp;"."&amp;MONTH($C1633)&amp;"."&amp;YEAR($C1633)&amp;")")</f>
        <v/>
      </c>
      <c r="J1633" s="14" t="str">
        <f aca="false">IF($C1633="","",INT((Boshqaruv!$C$12-$C1633)/365.25))</f>
        <v/>
      </c>
      <c r="K1633" s="14" t="str">
        <f aca="false">IF($J1633="","",IF($J1633&lt;=14,"Ha","Yo'q"))</f>
        <v/>
      </c>
      <c r="L1633" s="13"/>
      <c r="M1633" s="13"/>
      <c r="N1633" s="14" t="str">
        <f aca="false">IF($B1633="","",IF(AND(OR($L1633="",$L1633&lt;=Boshqaruv!$C$12),OR($M1633="",$M1633&gt;Boshqaruv!$C$12)),"Ha",""))</f>
        <v/>
      </c>
      <c r="O1633" s="25"/>
      <c r="P1633" s="25"/>
      <c r="Q1633" s="12"/>
      <c r="R1633" s="13"/>
      <c r="S1633" s="13"/>
      <c r="T1633" s="14" t="str">
        <f aca="false">IF($B1633="","",IF(AND($P1633="Ha",$N1633="Ha",OR($R1633="",$R1633&lt;=Boshqaruv!$C$12),OR($S1633="",$S1633&gt;Boshqaruv!$C$12)),"Ha",""))</f>
        <v/>
      </c>
      <c r="U1633" s="13"/>
      <c r="V1633" s="12"/>
      <c r="W1633" s="14" t="str">
        <f aca="false">IF(OR($B1633="",$C1633=""),"",IF(COUNTIFS($B$5:$B$1804,$B1633,$C$5:$C$1804,$C1633)&gt;1,"Takror",""))</f>
        <v/>
      </c>
    </row>
    <row r="1634" customFormat="false" ht="15" hidden="false" customHeight="false" outlineLevel="0" collapsed="false">
      <c r="A1634" s="8" t="n">
        <v>1630</v>
      </c>
      <c r="B1634" s="12"/>
      <c r="C1634" s="13"/>
      <c r="D1634" s="24"/>
      <c r="E1634" s="25"/>
      <c r="F1634" s="12"/>
      <c r="G1634" s="12"/>
      <c r="H1634" s="25"/>
      <c r="I1634" s="26" t="str">
        <f aca="false">IF(OR($B1634="",$C1634=""),"",$B1634&amp;" ("&amp;DAY($C1634)&amp;"."&amp;MONTH($C1634)&amp;"."&amp;YEAR($C1634)&amp;")")</f>
        <v/>
      </c>
      <c r="J1634" s="14" t="str">
        <f aca="false">IF($C1634="","",INT((Boshqaruv!$C$12-$C1634)/365.25))</f>
        <v/>
      </c>
      <c r="K1634" s="14" t="str">
        <f aca="false">IF($J1634="","",IF($J1634&lt;=14,"Ha","Yo'q"))</f>
        <v/>
      </c>
      <c r="L1634" s="13"/>
      <c r="M1634" s="13"/>
      <c r="N1634" s="14" t="str">
        <f aca="false">IF($B1634="","",IF(AND(OR($L1634="",$L1634&lt;=Boshqaruv!$C$12),OR($M1634="",$M1634&gt;Boshqaruv!$C$12)),"Ha",""))</f>
        <v/>
      </c>
      <c r="O1634" s="25"/>
      <c r="P1634" s="25"/>
      <c r="Q1634" s="12"/>
      <c r="R1634" s="13"/>
      <c r="S1634" s="13"/>
      <c r="T1634" s="14" t="str">
        <f aca="false">IF($B1634="","",IF(AND($P1634="Ha",$N1634="Ha",OR($R1634="",$R1634&lt;=Boshqaruv!$C$12),OR($S1634="",$S1634&gt;Boshqaruv!$C$12)),"Ha",""))</f>
        <v/>
      </c>
      <c r="U1634" s="13"/>
      <c r="V1634" s="12"/>
      <c r="W1634" s="14" t="str">
        <f aca="false">IF(OR($B1634="",$C1634=""),"",IF(COUNTIFS($B$5:$B$1804,$B1634,$C$5:$C$1804,$C1634)&gt;1,"Takror",""))</f>
        <v/>
      </c>
    </row>
    <row r="1635" customFormat="false" ht="15" hidden="false" customHeight="false" outlineLevel="0" collapsed="false">
      <c r="A1635" s="8" t="n">
        <v>1631</v>
      </c>
      <c r="B1635" s="12"/>
      <c r="C1635" s="13"/>
      <c r="D1635" s="24"/>
      <c r="E1635" s="25"/>
      <c r="F1635" s="12"/>
      <c r="G1635" s="12"/>
      <c r="H1635" s="25"/>
      <c r="I1635" s="26" t="str">
        <f aca="false">IF(OR($B1635="",$C1635=""),"",$B1635&amp;" ("&amp;DAY($C1635)&amp;"."&amp;MONTH($C1635)&amp;"."&amp;YEAR($C1635)&amp;")")</f>
        <v/>
      </c>
      <c r="J1635" s="14" t="str">
        <f aca="false">IF($C1635="","",INT((Boshqaruv!$C$12-$C1635)/365.25))</f>
        <v/>
      </c>
      <c r="K1635" s="14" t="str">
        <f aca="false">IF($J1635="","",IF($J1635&lt;=14,"Ha","Yo'q"))</f>
        <v/>
      </c>
      <c r="L1635" s="13"/>
      <c r="M1635" s="13"/>
      <c r="N1635" s="14" t="str">
        <f aca="false">IF($B1635="","",IF(AND(OR($L1635="",$L1635&lt;=Boshqaruv!$C$12),OR($M1635="",$M1635&gt;Boshqaruv!$C$12)),"Ha",""))</f>
        <v/>
      </c>
      <c r="O1635" s="25"/>
      <c r="P1635" s="25"/>
      <c r="Q1635" s="12"/>
      <c r="R1635" s="13"/>
      <c r="S1635" s="13"/>
      <c r="T1635" s="14" t="str">
        <f aca="false">IF($B1635="","",IF(AND($P1635="Ha",$N1635="Ha",OR($R1635="",$R1635&lt;=Boshqaruv!$C$12),OR($S1635="",$S1635&gt;Boshqaruv!$C$12)),"Ha",""))</f>
        <v/>
      </c>
      <c r="U1635" s="13"/>
      <c r="V1635" s="12"/>
      <c r="W1635" s="14" t="str">
        <f aca="false">IF(OR($B1635="",$C1635=""),"",IF(COUNTIFS($B$5:$B$1804,$B1635,$C$5:$C$1804,$C1635)&gt;1,"Takror",""))</f>
        <v/>
      </c>
    </row>
    <row r="1636" customFormat="false" ht="15" hidden="false" customHeight="false" outlineLevel="0" collapsed="false">
      <c r="A1636" s="8" t="n">
        <v>1632</v>
      </c>
      <c r="B1636" s="12"/>
      <c r="C1636" s="13"/>
      <c r="D1636" s="24"/>
      <c r="E1636" s="25"/>
      <c r="F1636" s="12"/>
      <c r="G1636" s="12"/>
      <c r="H1636" s="25"/>
      <c r="I1636" s="26" t="str">
        <f aca="false">IF(OR($B1636="",$C1636=""),"",$B1636&amp;" ("&amp;DAY($C1636)&amp;"."&amp;MONTH($C1636)&amp;"."&amp;YEAR($C1636)&amp;")")</f>
        <v/>
      </c>
      <c r="J1636" s="14" t="str">
        <f aca="false">IF($C1636="","",INT((Boshqaruv!$C$12-$C1636)/365.25))</f>
        <v/>
      </c>
      <c r="K1636" s="14" t="str">
        <f aca="false">IF($J1636="","",IF($J1636&lt;=14,"Ha","Yo'q"))</f>
        <v/>
      </c>
      <c r="L1636" s="13"/>
      <c r="M1636" s="13"/>
      <c r="N1636" s="14" t="str">
        <f aca="false">IF($B1636="","",IF(AND(OR($L1636="",$L1636&lt;=Boshqaruv!$C$12),OR($M1636="",$M1636&gt;Boshqaruv!$C$12)),"Ha",""))</f>
        <v/>
      </c>
      <c r="O1636" s="25"/>
      <c r="P1636" s="25"/>
      <c r="Q1636" s="12"/>
      <c r="R1636" s="13"/>
      <c r="S1636" s="13"/>
      <c r="T1636" s="14" t="str">
        <f aca="false">IF($B1636="","",IF(AND($P1636="Ha",$N1636="Ha",OR($R1636="",$R1636&lt;=Boshqaruv!$C$12),OR($S1636="",$S1636&gt;Boshqaruv!$C$12)),"Ha",""))</f>
        <v/>
      </c>
      <c r="U1636" s="13"/>
      <c r="V1636" s="12"/>
      <c r="W1636" s="14" t="str">
        <f aca="false">IF(OR($B1636="",$C1636=""),"",IF(COUNTIFS($B$5:$B$1804,$B1636,$C$5:$C$1804,$C1636)&gt;1,"Takror",""))</f>
        <v/>
      </c>
    </row>
    <row r="1637" customFormat="false" ht="15" hidden="false" customHeight="false" outlineLevel="0" collapsed="false">
      <c r="A1637" s="8" t="n">
        <v>1633</v>
      </c>
      <c r="B1637" s="12"/>
      <c r="C1637" s="13"/>
      <c r="D1637" s="24"/>
      <c r="E1637" s="25"/>
      <c r="F1637" s="12"/>
      <c r="G1637" s="12"/>
      <c r="H1637" s="25"/>
      <c r="I1637" s="26" t="str">
        <f aca="false">IF(OR($B1637="",$C1637=""),"",$B1637&amp;" ("&amp;DAY($C1637)&amp;"."&amp;MONTH($C1637)&amp;"."&amp;YEAR($C1637)&amp;")")</f>
        <v/>
      </c>
      <c r="J1637" s="14" t="str">
        <f aca="false">IF($C1637="","",INT((Boshqaruv!$C$12-$C1637)/365.25))</f>
        <v/>
      </c>
      <c r="K1637" s="14" t="str">
        <f aca="false">IF($J1637="","",IF($J1637&lt;=14,"Ha","Yo'q"))</f>
        <v/>
      </c>
      <c r="L1637" s="13"/>
      <c r="M1637" s="13"/>
      <c r="N1637" s="14" t="str">
        <f aca="false">IF($B1637="","",IF(AND(OR($L1637="",$L1637&lt;=Boshqaruv!$C$12),OR($M1637="",$M1637&gt;Boshqaruv!$C$12)),"Ha",""))</f>
        <v/>
      </c>
      <c r="O1637" s="25"/>
      <c r="P1637" s="25"/>
      <c r="Q1637" s="12"/>
      <c r="R1637" s="13"/>
      <c r="S1637" s="13"/>
      <c r="T1637" s="14" t="str">
        <f aca="false">IF($B1637="","",IF(AND($P1637="Ha",$N1637="Ha",OR($R1637="",$R1637&lt;=Boshqaruv!$C$12),OR($S1637="",$S1637&gt;Boshqaruv!$C$12)),"Ha",""))</f>
        <v/>
      </c>
      <c r="U1637" s="13"/>
      <c r="V1637" s="12"/>
      <c r="W1637" s="14" t="str">
        <f aca="false">IF(OR($B1637="",$C1637=""),"",IF(COUNTIFS($B$5:$B$1804,$B1637,$C$5:$C$1804,$C1637)&gt;1,"Takror",""))</f>
        <v/>
      </c>
    </row>
    <row r="1638" customFormat="false" ht="15" hidden="false" customHeight="false" outlineLevel="0" collapsed="false">
      <c r="A1638" s="8" t="n">
        <v>1634</v>
      </c>
      <c r="B1638" s="12"/>
      <c r="C1638" s="13"/>
      <c r="D1638" s="24"/>
      <c r="E1638" s="25"/>
      <c r="F1638" s="12"/>
      <c r="G1638" s="12"/>
      <c r="H1638" s="25"/>
      <c r="I1638" s="26" t="str">
        <f aca="false">IF(OR($B1638="",$C1638=""),"",$B1638&amp;" ("&amp;DAY($C1638)&amp;"."&amp;MONTH($C1638)&amp;"."&amp;YEAR($C1638)&amp;")")</f>
        <v/>
      </c>
      <c r="J1638" s="14" t="str">
        <f aca="false">IF($C1638="","",INT((Boshqaruv!$C$12-$C1638)/365.25))</f>
        <v/>
      </c>
      <c r="K1638" s="14" t="str">
        <f aca="false">IF($J1638="","",IF($J1638&lt;=14,"Ha","Yo'q"))</f>
        <v/>
      </c>
      <c r="L1638" s="13"/>
      <c r="M1638" s="13"/>
      <c r="N1638" s="14" t="str">
        <f aca="false">IF($B1638="","",IF(AND(OR($L1638="",$L1638&lt;=Boshqaruv!$C$12),OR($M1638="",$M1638&gt;Boshqaruv!$C$12)),"Ha",""))</f>
        <v/>
      </c>
      <c r="O1638" s="25"/>
      <c r="P1638" s="25"/>
      <c r="Q1638" s="12"/>
      <c r="R1638" s="13"/>
      <c r="S1638" s="13"/>
      <c r="T1638" s="14" t="str">
        <f aca="false">IF($B1638="","",IF(AND($P1638="Ha",$N1638="Ha",OR($R1638="",$R1638&lt;=Boshqaruv!$C$12),OR($S1638="",$S1638&gt;Boshqaruv!$C$12)),"Ha",""))</f>
        <v/>
      </c>
      <c r="U1638" s="13"/>
      <c r="V1638" s="12"/>
      <c r="W1638" s="14" t="str">
        <f aca="false">IF(OR($B1638="",$C1638=""),"",IF(COUNTIFS($B$5:$B$1804,$B1638,$C$5:$C$1804,$C1638)&gt;1,"Takror",""))</f>
        <v/>
      </c>
    </row>
    <row r="1639" customFormat="false" ht="15" hidden="false" customHeight="false" outlineLevel="0" collapsed="false">
      <c r="A1639" s="8" t="n">
        <v>1635</v>
      </c>
      <c r="B1639" s="12"/>
      <c r="C1639" s="13"/>
      <c r="D1639" s="24"/>
      <c r="E1639" s="25"/>
      <c r="F1639" s="12"/>
      <c r="G1639" s="12"/>
      <c r="H1639" s="25"/>
      <c r="I1639" s="26" t="str">
        <f aca="false">IF(OR($B1639="",$C1639=""),"",$B1639&amp;" ("&amp;DAY($C1639)&amp;"."&amp;MONTH($C1639)&amp;"."&amp;YEAR($C1639)&amp;")")</f>
        <v/>
      </c>
      <c r="J1639" s="14" t="str">
        <f aca="false">IF($C1639="","",INT((Boshqaruv!$C$12-$C1639)/365.25))</f>
        <v/>
      </c>
      <c r="K1639" s="14" t="str">
        <f aca="false">IF($J1639="","",IF($J1639&lt;=14,"Ha","Yo'q"))</f>
        <v/>
      </c>
      <c r="L1639" s="13"/>
      <c r="M1639" s="13"/>
      <c r="N1639" s="14" t="str">
        <f aca="false">IF($B1639="","",IF(AND(OR($L1639="",$L1639&lt;=Boshqaruv!$C$12),OR($M1639="",$M1639&gt;Boshqaruv!$C$12)),"Ha",""))</f>
        <v/>
      </c>
      <c r="O1639" s="25"/>
      <c r="P1639" s="25"/>
      <c r="Q1639" s="12"/>
      <c r="R1639" s="13"/>
      <c r="S1639" s="13"/>
      <c r="T1639" s="14" t="str">
        <f aca="false">IF($B1639="","",IF(AND($P1639="Ha",$N1639="Ha",OR($R1639="",$R1639&lt;=Boshqaruv!$C$12),OR($S1639="",$S1639&gt;Boshqaruv!$C$12)),"Ha",""))</f>
        <v/>
      </c>
      <c r="U1639" s="13"/>
      <c r="V1639" s="12"/>
      <c r="W1639" s="14" t="str">
        <f aca="false">IF(OR($B1639="",$C1639=""),"",IF(COUNTIFS($B$5:$B$1804,$B1639,$C$5:$C$1804,$C1639)&gt;1,"Takror",""))</f>
        <v/>
      </c>
    </row>
    <row r="1640" customFormat="false" ht="15" hidden="false" customHeight="false" outlineLevel="0" collapsed="false">
      <c r="A1640" s="8" t="n">
        <v>1636</v>
      </c>
      <c r="B1640" s="12"/>
      <c r="C1640" s="13"/>
      <c r="D1640" s="24"/>
      <c r="E1640" s="25"/>
      <c r="F1640" s="12"/>
      <c r="G1640" s="12"/>
      <c r="H1640" s="25"/>
      <c r="I1640" s="26" t="str">
        <f aca="false">IF(OR($B1640="",$C1640=""),"",$B1640&amp;" ("&amp;DAY($C1640)&amp;"."&amp;MONTH($C1640)&amp;"."&amp;YEAR($C1640)&amp;")")</f>
        <v/>
      </c>
      <c r="J1640" s="14" t="str">
        <f aca="false">IF($C1640="","",INT((Boshqaruv!$C$12-$C1640)/365.25))</f>
        <v/>
      </c>
      <c r="K1640" s="14" t="str">
        <f aca="false">IF($J1640="","",IF($J1640&lt;=14,"Ha","Yo'q"))</f>
        <v/>
      </c>
      <c r="L1640" s="13"/>
      <c r="M1640" s="13"/>
      <c r="N1640" s="14" t="str">
        <f aca="false">IF($B1640="","",IF(AND(OR($L1640="",$L1640&lt;=Boshqaruv!$C$12),OR($M1640="",$M1640&gt;Boshqaruv!$C$12)),"Ha",""))</f>
        <v/>
      </c>
      <c r="O1640" s="25"/>
      <c r="P1640" s="25"/>
      <c r="Q1640" s="12"/>
      <c r="R1640" s="13"/>
      <c r="S1640" s="13"/>
      <c r="T1640" s="14" t="str">
        <f aca="false">IF($B1640="","",IF(AND($P1640="Ha",$N1640="Ha",OR($R1640="",$R1640&lt;=Boshqaruv!$C$12),OR($S1640="",$S1640&gt;Boshqaruv!$C$12)),"Ha",""))</f>
        <v/>
      </c>
      <c r="U1640" s="13"/>
      <c r="V1640" s="12"/>
      <c r="W1640" s="14" t="str">
        <f aca="false">IF(OR($B1640="",$C1640=""),"",IF(COUNTIFS($B$5:$B$1804,$B1640,$C$5:$C$1804,$C1640)&gt;1,"Takror",""))</f>
        <v/>
      </c>
    </row>
    <row r="1641" customFormat="false" ht="15" hidden="false" customHeight="false" outlineLevel="0" collapsed="false">
      <c r="A1641" s="8" t="n">
        <v>1637</v>
      </c>
      <c r="B1641" s="12"/>
      <c r="C1641" s="13"/>
      <c r="D1641" s="24"/>
      <c r="E1641" s="25"/>
      <c r="F1641" s="12"/>
      <c r="G1641" s="12"/>
      <c r="H1641" s="25"/>
      <c r="I1641" s="26" t="str">
        <f aca="false">IF(OR($B1641="",$C1641=""),"",$B1641&amp;" ("&amp;DAY($C1641)&amp;"."&amp;MONTH($C1641)&amp;"."&amp;YEAR($C1641)&amp;")")</f>
        <v/>
      </c>
      <c r="J1641" s="14" t="str">
        <f aca="false">IF($C1641="","",INT((Boshqaruv!$C$12-$C1641)/365.25))</f>
        <v/>
      </c>
      <c r="K1641" s="14" t="str">
        <f aca="false">IF($J1641="","",IF($J1641&lt;=14,"Ha","Yo'q"))</f>
        <v/>
      </c>
      <c r="L1641" s="13"/>
      <c r="M1641" s="13"/>
      <c r="N1641" s="14" t="str">
        <f aca="false">IF($B1641="","",IF(AND(OR($L1641="",$L1641&lt;=Boshqaruv!$C$12),OR($M1641="",$M1641&gt;Boshqaruv!$C$12)),"Ha",""))</f>
        <v/>
      </c>
      <c r="O1641" s="25"/>
      <c r="P1641" s="25"/>
      <c r="Q1641" s="12"/>
      <c r="R1641" s="13"/>
      <c r="S1641" s="13"/>
      <c r="T1641" s="14" t="str">
        <f aca="false">IF($B1641="","",IF(AND($P1641="Ha",$N1641="Ha",OR($R1641="",$R1641&lt;=Boshqaruv!$C$12),OR($S1641="",$S1641&gt;Boshqaruv!$C$12)),"Ha",""))</f>
        <v/>
      </c>
      <c r="U1641" s="13"/>
      <c r="V1641" s="12"/>
      <c r="W1641" s="14" t="str">
        <f aca="false">IF(OR($B1641="",$C1641=""),"",IF(COUNTIFS($B$5:$B$1804,$B1641,$C$5:$C$1804,$C1641)&gt;1,"Takror",""))</f>
        <v/>
      </c>
    </row>
    <row r="1642" customFormat="false" ht="15" hidden="false" customHeight="false" outlineLevel="0" collapsed="false">
      <c r="A1642" s="8" t="n">
        <v>1638</v>
      </c>
      <c r="B1642" s="12"/>
      <c r="C1642" s="13"/>
      <c r="D1642" s="24"/>
      <c r="E1642" s="25"/>
      <c r="F1642" s="12"/>
      <c r="G1642" s="12"/>
      <c r="H1642" s="25"/>
      <c r="I1642" s="26" t="str">
        <f aca="false">IF(OR($B1642="",$C1642=""),"",$B1642&amp;" ("&amp;DAY($C1642)&amp;"."&amp;MONTH($C1642)&amp;"."&amp;YEAR($C1642)&amp;")")</f>
        <v/>
      </c>
      <c r="J1642" s="14" t="str">
        <f aca="false">IF($C1642="","",INT((Boshqaruv!$C$12-$C1642)/365.25))</f>
        <v/>
      </c>
      <c r="K1642" s="14" t="str">
        <f aca="false">IF($J1642="","",IF($J1642&lt;=14,"Ha","Yo'q"))</f>
        <v/>
      </c>
      <c r="L1642" s="13"/>
      <c r="M1642" s="13"/>
      <c r="N1642" s="14" t="str">
        <f aca="false">IF($B1642="","",IF(AND(OR($L1642="",$L1642&lt;=Boshqaruv!$C$12),OR($M1642="",$M1642&gt;Boshqaruv!$C$12)),"Ha",""))</f>
        <v/>
      </c>
      <c r="O1642" s="25"/>
      <c r="P1642" s="25"/>
      <c r="Q1642" s="12"/>
      <c r="R1642" s="13"/>
      <c r="S1642" s="13"/>
      <c r="T1642" s="14" t="str">
        <f aca="false">IF($B1642="","",IF(AND($P1642="Ha",$N1642="Ha",OR($R1642="",$R1642&lt;=Boshqaruv!$C$12),OR($S1642="",$S1642&gt;Boshqaruv!$C$12)),"Ha",""))</f>
        <v/>
      </c>
      <c r="U1642" s="13"/>
      <c r="V1642" s="12"/>
      <c r="W1642" s="14" t="str">
        <f aca="false">IF(OR($B1642="",$C1642=""),"",IF(COUNTIFS($B$5:$B$1804,$B1642,$C$5:$C$1804,$C1642)&gt;1,"Takror",""))</f>
        <v/>
      </c>
    </row>
    <row r="1643" customFormat="false" ht="15" hidden="false" customHeight="false" outlineLevel="0" collapsed="false">
      <c r="A1643" s="8" t="n">
        <v>1639</v>
      </c>
      <c r="B1643" s="12"/>
      <c r="C1643" s="13"/>
      <c r="D1643" s="24"/>
      <c r="E1643" s="25"/>
      <c r="F1643" s="12"/>
      <c r="G1643" s="12"/>
      <c r="H1643" s="25"/>
      <c r="I1643" s="26" t="str">
        <f aca="false">IF(OR($B1643="",$C1643=""),"",$B1643&amp;" ("&amp;DAY($C1643)&amp;"."&amp;MONTH($C1643)&amp;"."&amp;YEAR($C1643)&amp;")")</f>
        <v/>
      </c>
      <c r="J1643" s="14" t="str">
        <f aca="false">IF($C1643="","",INT((Boshqaruv!$C$12-$C1643)/365.25))</f>
        <v/>
      </c>
      <c r="K1643" s="14" t="str">
        <f aca="false">IF($J1643="","",IF($J1643&lt;=14,"Ha","Yo'q"))</f>
        <v/>
      </c>
      <c r="L1643" s="13"/>
      <c r="M1643" s="13"/>
      <c r="N1643" s="14" t="str">
        <f aca="false">IF($B1643="","",IF(AND(OR($L1643="",$L1643&lt;=Boshqaruv!$C$12),OR($M1643="",$M1643&gt;Boshqaruv!$C$12)),"Ha",""))</f>
        <v/>
      </c>
      <c r="O1643" s="25"/>
      <c r="P1643" s="25"/>
      <c r="Q1643" s="12"/>
      <c r="R1643" s="13"/>
      <c r="S1643" s="13"/>
      <c r="T1643" s="14" t="str">
        <f aca="false">IF($B1643="","",IF(AND($P1643="Ha",$N1643="Ha",OR($R1643="",$R1643&lt;=Boshqaruv!$C$12),OR($S1643="",$S1643&gt;Boshqaruv!$C$12)),"Ha",""))</f>
        <v/>
      </c>
      <c r="U1643" s="13"/>
      <c r="V1643" s="12"/>
      <c r="W1643" s="14" t="str">
        <f aca="false">IF(OR($B1643="",$C1643=""),"",IF(COUNTIFS($B$5:$B$1804,$B1643,$C$5:$C$1804,$C1643)&gt;1,"Takror",""))</f>
        <v/>
      </c>
    </row>
    <row r="1644" customFormat="false" ht="15" hidden="false" customHeight="false" outlineLevel="0" collapsed="false">
      <c r="A1644" s="8" t="n">
        <v>1640</v>
      </c>
      <c r="B1644" s="12"/>
      <c r="C1644" s="13"/>
      <c r="D1644" s="24"/>
      <c r="E1644" s="25"/>
      <c r="F1644" s="12"/>
      <c r="G1644" s="12"/>
      <c r="H1644" s="25"/>
      <c r="I1644" s="26" t="str">
        <f aca="false">IF(OR($B1644="",$C1644=""),"",$B1644&amp;" ("&amp;DAY($C1644)&amp;"."&amp;MONTH($C1644)&amp;"."&amp;YEAR($C1644)&amp;")")</f>
        <v/>
      </c>
      <c r="J1644" s="14" t="str">
        <f aca="false">IF($C1644="","",INT((Boshqaruv!$C$12-$C1644)/365.25))</f>
        <v/>
      </c>
      <c r="K1644" s="14" t="str">
        <f aca="false">IF($J1644="","",IF($J1644&lt;=14,"Ha","Yo'q"))</f>
        <v/>
      </c>
      <c r="L1644" s="13"/>
      <c r="M1644" s="13"/>
      <c r="N1644" s="14" t="str">
        <f aca="false">IF($B1644="","",IF(AND(OR($L1644="",$L1644&lt;=Boshqaruv!$C$12),OR($M1644="",$M1644&gt;Boshqaruv!$C$12)),"Ha",""))</f>
        <v/>
      </c>
      <c r="O1644" s="25"/>
      <c r="P1644" s="25"/>
      <c r="Q1644" s="12"/>
      <c r="R1644" s="13"/>
      <c r="S1644" s="13"/>
      <c r="T1644" s="14" t="str">
        <f aca="false">IF($B1644="","",IF(AND($P1644="Ha",$N1644="Ha",OR($R1644="",$R1644&lt;=Boshqaruv!$C$12),OR($S1644="",$S1644&gt;Boshqaruv!$C$12)),"Ha",""))</f>
        <v/>
      </c>
      <c r="U1644" s="13"/>
      <c r="V1644" s="12"/>
      <c r="W1644" s="14" t="str">
        <f aca="false">IF(OR($B1644="",$C1644=""),"",IF(COUNTIFS($B$5:$B$1804,$B1644,$C$5:$C$1804,$C1644)&gt;1,"Takror",""))</f>
        <v/>
      </c>
    </row>
    <row r="1645" customFormat="false" ht="15" hidden="false" customHeight="false" outlineLevel="0" collapsed="false">
      <c r="A1645" s="8" t="n">
        <v>1641</v>
      </c>
      <c r="B1645" s="12"/>
      <c r="C1645" s="13"/>
      <c r="D1645" s="24"/>
      <c r="E1645" s="25"/>
      <c r="F1645" s="12"/>
      <c r="G1645" s="12"/>
      <c r="H1645" s="25"/>
      <c r="I1645" s="26" t="str">
        <f aca="false">IF(OR($B1645="",$C1645=""),"",$B1645&amp;" ("&amp;DAY($C1645)&amp;"."&amp;MONTH($C1645)&amp;"."&amp;YEAR($C1645)&amp;")")</f>
        <v/>
      </c>
      <c r="J1645" s="14" t="str">
        <f aca="false">IF($C1645="","",INT((Boshqaruv!$C$12-$C1645)/365.25))</f>
        <v/>
      </c>
      <c r="K1645" s="14" t="str">
        <f aca="false">IF($J1645="","",IF($J1645&lt;=14,"Ha","Yo'q"))</f>
        <v/>
      </c>
      <c r="L1645" s="13"/>
      <c r="M1645" s="13"/>
      <c r="N1645" s="14" t="str">
        <f aca="false">IF($B1645="","",IF(AND(OR($L1645="",$L1645&lt;=Boshqaruv!$C$12),OR($M1645="",$M1645&gt;Boshqaruv!$C$12)),"Ha",""))</f>
        <v/>
      </c>
      <c r="O1645" s="25"/>
      <c r="P1645" s="25"/>
      <c r="Q1645" s="12"/>
      <c r="R1645" s="13"/>
      <c r="S1645" s="13"/>
      <c r="T1645" s="14" t="str">
        <f aca="false">IF($B1645="","",IF(AND($P1645="Ha",$N1645="Ha",OR($R1645="",$R1645&lt;=Boshqaruv!$C$12),OR($S1645="",$S1645&gt;Boshqaruv!$C$12)),"Ha",""))</f>
        <v/>
      </c>
      <c r="U1645" s="13"/>
      <c r="V1645" s="12"/>
      <c r="W1645" s="14" t="str">
        <f aca="false">IF(OR($B1645="",$C1645=""),"",IF(COUNTIFS($B$5:$B$1804,$B1645,$C$5:$C$1804,$C1645)&gt;1,"Takror",""))</f>
        <v/>
      </c>
    </row>
    <row r="1646" customFormat="false" ht="15" hidden="false" customHeight="false" outlineLevel="0" collapsed="false">
      <c r="A1646" s="8" t="n">
        <v>1642</v>
      </c>
      <c r="B1646" s="12"/>
      <c r="C1646" s="13"/>
      <c r="D1646" s="24"/>
      <c r="E1646" s="25"/>
      <c r="F1646" s="12"/>
      <c r="G1646" s="12"/>
      <c r="H1646" s="25"/>
      <c r="I1646" s="26" t="str">
        <f aca="false">IF(OR($B1646="",$C1646=""),"",$B1646&amp;" ("&amp;DAY($C1646)&amp;"."&amp;MONTH($C1646)&amp;"."&amp;YEAR($C1646)&amp;")")</f>
        <v/>
      </c>
      <c r="J1646" s="14" t="str">
        <f aca="false">IF($C1646="","",INT((Boshqaruv!$C$12-$C1646)/365.25))</f>
        <v/>
      </c>
      <c r="K1646" s="14" t="str">
        <f aca="false">IF($J1646="","",IF($J1646&lt;=14,"Ha","Yo'q"))</f>
        <v/>
      </c>
      <c r="L1646" s="13"/>
      <c r="M1646" s="13"/>
      <c r="N1646" s="14" t="str">
        <f aca="false">IF($B1646="","",IF(AND(OR($L1646="",$L1646&lt;=Boshqaruv!$C$12),OR($M1646="",$M1646&gt;Boshqaruv!$C$12)),"Ha",""))</f>
        <v/>
      </c>
      <c r="O1646" s="25"/>
      <c r="P1646" s="25"/>
      <c r="Q1646" s="12"/>
      <c r="R1646" s="13"/>
      <c r="S1646" s="13"/>
      <c r="T1646" s="14" t="str">
        <f aca="false">IF($B1646="","",IF(AND($P1646="Ha",$N1646="Ha",OR($R1646="",$R1646&lt;=Boshqaruv!$C$12),OR($S1646="",$S1646&gt;Boshqaruv!$C$12)),"Ha",""))</f>
        <v/>
      </c>
      <c r="U1646" s="13"/>
      <c r="V1646" s="12"/>
      <c r="W1646" s="14" t="str">
        <f aca="false">IF(OR($B1646="",$C1646=""),"",IF(COUNTIFS($B$5:$B$1804,$B1646,$C$5:$C$1804,$C1646)&gt;1,"Takror",""))</f>
        <v/>
      </c>
    </row>
    <row r="1647" customFormat="false" ht="15" hidden="false" customHeight="false" outlineLevel="0" collapsed="false">
      <c r="A1647" s="8" t="n">
        <v>1643</v>
      </c>
      <c r="B1647" s="12"/>
      <c r="C1647" s="13"/>
      <c r="D1647" s="24"/>
      <c r="E1647" s="25"/>
      <c r="F1647" s="12"/>
      <c r="G1647" s="12"/>
      <c r="H1647" s="25"/>
      <c r="I1647" s="26" t="str">
        <f aca="false">IF(OR($B1647="",$C1647=""),"",$B1647&amp;" ("&amp;DAY($C1647)&amp;"."&amp;MONTH($C1647)&amp;"."&amp;YEAR($C1647)&amp;")")</f>
        <v/>
      </c>
      <c r="J1647" s="14" t="str">
        <f aca="false">IF($C1647="","",INT((Boshqaruv!$C$12-$C1647)/365.25))</f>
        <v/>
      </c>
      <c r="K1647" s="14" t="str">
        <f aca="false">IF($J1647="","",IF($J1647&lt;=14,"Ha","Yo'q"))</f>
        <v/>
      </c>
      <c r="L1647" s="13"/>
      <c r="M1647" s="13"/>
      <c r="N1647" s="14" t="str">
        <f aca="false">IF($B1647="","",IF(AND(OR($L1647="",$L1647&lt;=Boshqaruv!$C$12),OR($M1647="",$M1647&gt;Boshqaruv!$C$12)),"Ha",""))</f>
        <v/>
      </c>
      <c r="O1647" s="25"/>
      <c r="P1647" s="25"/>
      <c r="Q1647" s="12"/>
      <c r="R1647" s="13"/>
      <c r="S1647" s="13"/>
      <c r="T1647" s="14" t="str">
        <f aca="false">IF($B1647="","",IF(AND($P1647="Ha",$N1647="Ha",OR($R1647="",$R1647&lt;=Boshqaruv!$C$12),OR($S1647="",$S1647&gt;Boshqaruv!$C$12)),"Ha",""))</f>
        <v/>
      </c>
      <c r="U1647" s="13"/>
      <c r="V1647" s="12"/>
      <c r="W1647" s="14" t="str">
        <f aca="false">IF(OR($B1647="",$C1647=""),"",IF(COUNTIFS($B$5:$B$1804,$B1647,$C$5:$C$1804,$C1647)&gt;1,"Takror",""))</f>
        <v/>
      </c>
    </row>
    <row r="1648" customFormat="false" ht="15" hidden="false" customHeight="false" outlineLevel="0" collapsed="false">
      <c r="A1648" s="8" t="n">
        <v>1644</v>
      </c>
      <c r="B1648" s="12"/>
      <c r="C1648" s="13"/>
      <c r="D1648" s="24"/>
      <c r="E1648" s="25"/>
      <c r="F1648" s="12"/>
      <c r="G1648" s="12"/>
      <c r="H1648" s="25"/>
      <c r="I1648" s="26" t="str">
        <f aca="false">IF(OR($B1648="",$C1648=""),"",$B1648&amp;" ("&amp;DAY($C1648)&amp;"."&amp;MONTH($C1648)&amp;"."&amp;YEAR($C1648)&amp;")")</f>
        <v/>
      </c>
      <c r="J1648" s="14" t="str">
        <f aca="false">IF($C1648="","",INT((Boshqaruv!$C$12-$C1648)/365.25))</f>
        <v/>
      </c>
      <c r="K1648" s="14" t="str">
        <f aca="false">IF($J1648="","",IF($J1648&lt;=14,"Ha","Yo'q"))</f>
        <v/>
      </c>
      <c r="L1648" s="13"/>
      <c r="M1648" s="13"/>
      <c r="N1648" s="14" t="str">
        <f aca="false">IF($B1648="","",IF(AND(OR($L1648="",$L1648&lt;=Boshqaruv!$C$12),OR($M1648="",$M1648&gt;Boshqaruv!$C$12)),"Ha",""))</f>
        <v/>
      </c>
      <c r="O1648" s="25"/>
      <c r="P1648" s="25"/>
      <c r="Q1648" s="12"/>
      <c r="R1648" s="13"/>
      <c r="S1648" s="13"/>
      <c r="T1648" s="14" t="str">
        <f aca="false">IF($B1648="","",IF(AND($P1648="Ha",$N1648="Ha",OR($R1648="",$R1648&lt;=Boshqaruv!$C$12),OR($S1648="",$S1648&gt;Boshqaruv!$C$12)),"Ha",""))</f>
        <v/>
      </c>
      <c r="U1648" s="13"/>
      <c r="V1648" s="12"/>
      <c r="W1648" s="14" t="str">
        <f aca="false">IF(OR($B1648="",$C1648=""),"",IF(COUNTIFS($B$5:$B$1804,$B1648,$C$5:$C$1804,$C1648)&gt;1,"Takror",""))</f>
        <v/>
      </c>
    </row>
    <row r="1649" customFormat="false" ht="15" hidden="false" customHeight="false" outlineLevel="0" collapsed="false">
      <c r="A1649" s="8" t="n">
        <v>1645</v>
      </c>
      <c r="B1649" s="12"/>
      <c r="C1649" s="13"/>
      <c r="D1649" s="24"/>
      <c r="E1649" s="25"/>
      <c r="F1649" s="12"/>
      <c r="G1649" s="12"/>
      <c r="H1649" s="25"/>
      <c r="I1649" s="26" t="str">
        <f aca="false">IF(OR($B1649="",$C1649=""),"",$B1649&amp;" ("&amp;DAY($C1649)&amp;"."&amp;MONTH($C1649)&amp;"."&amp;YEAR($C1649)&amp;")")</f>
        <v/>
      </c>
      <c r="J1649" s="14" t="str">
        <f aca="false">IF($C1649="","",INT((Boshqaruv!$C$12-$C1649)/365.25))</f>
        <v/>
      </c>
      <c r="K1649" s="14" t="str">
        <f aca="false">IF($J1649="","",IF($J1649&lt;=14,"Ha","Yo'q"))</f>
        <v/>
      </c>
      <c r="L1649" s="13"/>
      <c r="M1649" s="13"/>
      <c r="N1649" s="14" t="str">
        <f aca="false">IF($B1649="","",IF(AND(OR($L1649="",$L1649&lt;=Boshqaruv!$C$12),OR($M1649="",$M1649&gt;Boshqaruv!$C$12)),"Ha",""))</f>
        <v/>
      </c>
      <c r="O1649" s="25"/>
      <c r="P1649" s="25"/>
      <c r="Q1649" s="12"/>
      <c r="R1649" s="13"/>
      <c r="S1649" s="13"/>
      <c r="T1649" s="14" t="str">
        <f aca="false">IF($B1649="","",IF(AND($P1649="Ha",$N1649="Ha",OR($R1649="",$R1649&lt;=Boshqaruv!$C$12),OR($S1649="",$S1649&gt;Boshqaruv!$C$12)),"Ha",""))</f>
        <v/>
      </c>
      <c r="U1649" s="13"/>
      <c r="V1649" s="12"/>
      <c r="W1649" s="14" t="str">
        <f aca="false">IF(OR($B1649="",$C1649=""),"",IF(COUNTIFS($B$5:$B$1804,$B1649,$C$5:$C$1804,$C1649)&gt;1,"Takror",""))</f>
        <v/>
      </c>
    </row>
    <row r="1650" customFormat="false" ht="15" hidden="false" customHeight="false" outlineLevel="0" collapsed="false">
      <c r="A1650" s="8" t="n">
        <v>1646</v>
      </c>
      <c r="B1650" s="12"/>
      <c r="C1650" s="13"/>
      <c r="D1650" s="24"/>
      <c r="E1650" s="25"/>
      <c r="F1650" s="12"/>
      <c r="G1650" s="12"/>
      <c r="H1650" s="25"/>
      <c r="I1650" s="26" t="str">
        <f aca="false">IF(OR($B1650="",$C1650=""),"",$B1650&amp;" ("&amp;DAY($C1650)&amp;"."&amp;MONTH($C1650)&amp;"."&amp;YEAR($C1650)&amp;")")</f>
        <v/>
      </c>
      <c r="J1650" s="14" t="str">
        <f aca="false">IF($C1650="","",INT((Boshqaruv!$C$12-$C1650)/365.25))</f>
        <v/>
      </c>
      <c r="K1650" s="14" t="str">
        <f aca="false">IF($J1650="","",IF($J1650&lt;=14,"Ha","Yo'q"))</f>
        <v/>
      </c>
      <c r="L1650" s="13"/>
      <c r="M1650" s="13"/>
      <c r="N1650" s="14" t="str">
        <f aca="false">IF($B1650="","",IF(AND(OR($L1650="",$L1650&lt;=Boshqaruv!$C$12),OR($M1650="",$M1650&gt;Boshqaruv!$C$12)),"Ha",""))</f>
        <v/>
      </c>
      <c r="O1650" s="25"/>
      <c r="P1650" s="25"/>
      <c r="Q1650" s="12"/>
      <c r="R1650" s="13"/>
      <c r="S1650" s="13"/>
      <c r="T1650" s="14" t="str">
        <f aca="false">IF($B1650="","",IF(AND($P1650="Ha",$N1650="Ha",OR($R1650="",$R1650&lt;=Boshqaruv!$C$12),OR($S1650="",$S1650&gt;Boshqaruv!$C$12)),"Ha",""))</f>
        <v/>
      </c>
      <c r="U1650" s="13"/>
      <c r="V1650" s="12"/>
      <c r="W1650" s="14" t="str">
        <f aca="false">IF(OR($B1650="",$C1650=""),"",IF(COUNTIFS($B$5:$B$1804,$B1650,$C$5:$C$1804,$C1650)&gt;1,"Takror",""))</f>
        <v/>
      </c>
    </row>
    <row r="1651" customFormat="false" ht="15" hidden="false" customHeight="false" outlineLevel="0" collapsed="false">
      <c r="A1651" s="8" t="n">
        <v>1647</v>
      </c>
      <c r="B1651" s="12"/>
      <c r="C1651" s="13"/>
      <c r="D1651" s="24"/>
      <c r="E1651" s="25"/>
      <c r="F1651" s="12"/>
      <c r="G1651" s="12"/>
      <c r="H1651" s="25"/>
      <c r="I1651" s="26" t="str">
        <f aca="false">IF(OR($B1651="",$C1651=""),"",$B1651&amp;" ("&amp;DAY($C1651)&amp;"."&amp;MONTH($C1651)&amp;"."&amp;YEAR($C1651)&amp;")")</f>
        <v/>
      </c>
      <c r="J1651" s="14" t="str">
        <f aca="false">IF($C1651="","",INT((Boshqaruv!$C$12-$C1651)/365.25))</f>
        <v/>
      </c>
      <c r="K1651" s="14" t="str">
        <f aca="false">IF($J1651="","",IF($J1651&lt;=14,"Ha","Yo'q"))</f>
        <v/>
      </c>
      <c r="L1651" s="13"/>
      <c r="M1651" s="13"/>
      <c r="N1651" s="14" t="str">
        <f aca="false">IF($B1651="","",IF(AND(OR($L1651="",$L1651&lt;=Boshqaruv!$C$12),OR($M1651="",$M1651&gt;Boshqaruv!$C$12)),"Ha",""))</f>
        <v/>
      </c>
      <c r="O1651" s="25"/>
      <c r="P1651" s="25"/>
      <c r="Q1651" s="12"/>
      <c r="R1651" s="13"/>
      <c r="S1651" s="13"/>
      <c r="T1651" s="14" t="str">
        <f aca="false">IF($B1651="","",IF(AND($P1651="Ha",$N1651="Ha",OR($R1651="",$R1651&lt;=Boshqaruv!$C$12),OR($S1651="",$S1651&gt;Boshqaruv!$C$12)),"Ha",""))</f>
        <v/>
      </c>
      <c r="U1651" s="13"/>
      <c r="V1651" s="12"/>
      <c r="W1651" s="14" t="str">
        <f aca="false">IF(OR($B1651="",$C1651=""),"",IF(COUNTIFS($B$5:$B$1804,$B1651,$C$5:$C$1804,$C1651)&gt;1,"Takror",""))</f>
        <v/>
      </c>
    </row>
    <row r="1652" customFormat="false" ht="15" hidden="false" customHeight="false" outlineLevel="0" collapsed="false">
      <c r="A1652" s="8" t="n">
        <v>1648</v>
      </c>
      <c r="B1652" s="12"/>
      <c r="C1652" s="13"/>
      <c r="D1652" s="24"/>
      <c r="E1652" s="25"/>
      <c r="F1652" s="12"/>
      <c r="G1652" s="12"/>
      <c r="H1652" s="25"/>
      <c r="I1652" s="26" t="str">
        <f aca="false">IF(OR($B1652="",$C1652=""),"",$B1652&amp;" ("&amp;DAY($C1652)&amp;"."&amp;MONTH($C1652)&amp;"."&amp;YEAR($C1652)&amp;")")</f>
        <v/>
      </c>
      <c r="J1652" s="14" t="str">
        <f aca="false">IF($C1652="","",INT((Boshqaruv!$C$12-$C1652)/365.25))</f>
        <v/>
      </c>
      <c r="K1652" s="14" t="str">
        <f aca="false">IF($J1652="","",IF($J1652&lt;=14,"Ha","Yo'q"))</f>
        <v/>
      </c>
      <c r="L1652" s="13"/>
      <c r="M1652" s="13"/>
      <c r="N1652" s="14" t="str">
        <f aca="false">IF($B1652="","",IF(AND(OR($L1652="",$L1652&lt;=Boshqaruv!$C$12),OR($M1652="",$M1652&gt;Boshqaruv!$C$12)),"Ha",""))</f>
        <v/>
      </c>
      <c r="O1652" s="25"/>
      <c r="P1652" s="25"/>
      <c r="Q1652" s="12"/>
      <c r="R1652" s="13"/>
      <c r="S1652" s="13"/>
      <c r="T1652" s="14" t="str">
        <f aca="false">IF($B1652="","",IF(AND($P1652="Ha",$N1652="Ha",OR($R1652="",$R1652&lt;=Boshqaruv!$C$12),OR($S1652="",$S1652&gt;Boshqaruv!$C$12)),"Ha",""))</f>
        <v/>
      </c>
      <c r="U1652" s="13"/>
      <c r="V1652" s="12"/>
      <c r="W1652" s="14" t="str">
        <f aca="false">IF(OR($B1652="",$C1652=""),"",IF(COUNTIFS($B$5:$B$1804,$B1652,$C$5:$C$1804,$C1652)&gt;1,"Takror",""))</f>
        <v/>
      </c>
    </row>
    <row r="1653" customFormat="false" ht="15" hidden="false" customHeight="false" outlineLevel="0" collapsed="false">
      <c r="A1653" s="8" t="n">
        <v>1649</v>
      </c>
      <c r="B1653" s="12"/>
      <c r="C1653" s="13"/>
      <c r="D1653" s="24"/>
      <c r="E1653" s="25"/>
      <c r="F1653" s="12"/>
      <c r="G1653" s="12"/>
      <c r="H1653" s="25"/>
      <c r="I1653" s="26" t="str">
        <f aca="false">IF(OR($B1653="",$C1653=""),"",$B1653&amp;" ("&amp;DAY($C1653)&amp;"."&amp;MONTH($C1653)&amp;"."&amp;YEAR($C1653)&amp;")")</f>
        <v/>
      </c>
      <c r="J1653" s="14" t="str">
        <f aca="false">IF($C1653="","",INT((Boshqaruv!$C$12-$C1653)/365.25))</f>
        <v/>
      </c>
      <c r="K1653" s="14" t="str">
        <f aca="false">IF($J1653="","",IF($J1653&lt;=14,"Ha","Yo'q"))</f>
        <v/>
      </c>
      <c r="L1653" s="13"/>
      <c r="M1653" s="13"/>
      <c r="N1653" s="14" t="str">
        <f aca="false">IF($B1653="","",IF(AND(OR($L1653="",$L1653&lt;=Boshqaruv!$C$12),OR($M1653="",$M1653&gt;Boshqaruv!$C$12)),"Ha",""))</f>
        <v/>
      </c>
      <c r="O1653" s="25"/>
      <c r="P1653" s="25"/>
      <c r="Q1653" s="12"/>
      <c r="R1653" s="13"/>
      <c r="S1653" s="13"/>
      <c r="T1653" s="14" t="str">
        <f aca="false">IF($B1653="","",IF(AND($P1653="Ha",$N1653="Ha",OR($R1653="",$R1653&lt;=Boshqaruv!$C$12),OR($S1653="",$S1653&gt;Boshqaruv!$C$12)),"Ha",""))</f>
        <v/>
      </c>
      <c r="U1653" s="13"/>
      <c r="V1653" s="12"/>
      <c r="W1653" s="14" t="str">
        <f aca="false">IF(OR($B1653="",$C1653=""),"",IF(COUNTIFS($B$5:$B$1804,$B1653,$C$5:$C$1804,$C1653)&gt;1,"Takror",""))</f>
        <v/>
      </c>
    </row>
    <row r="1654" customFormat="false" ht="15" hidden="false" customHeight="false" outlineLevel="0" collapsed="false">
      <c r="A1654" s="8" t="n">
        <v>1650</v>
      </c>
      <c r="B1654" s="12"/>
      <c r="C1654" s="13"/>
      <c r="D1654" s="24"/>
      <c r="E1654" s="25"/>
      <c r="F1654" s="12"/>
      <c r="G1654" s="12"/>
      <c r="H1654" s="25"/>
      <c r="I1654" s="26" t="str">
        <f aca="false">IF(OR($B1654="",$C1654=""),"",$B1654&amp;" ("&amp;DAY($C1654)&amp;"."&amp;MONTH($C1654)&amp;"."&amp;YEAR($C1654)&amp;")")</f>
        <v/>
      </c>
      <c r="J1654" s="14" t="str">
        <f aca="false">IF($C1654="","",INT((Boshqaruv!$C$12-$C1654)/365.25))</f>
        <v/>
      </c>
      <c r="K1654" s="14" t="str">
        <f aca="false">IF($J1654="","",IF($J1654&lt;=14,"Ha","Yo'q"))</f>
        <v/>
      </c>
      <c r="L1654" s="13"/>
      <c r="M1654" s="13"/>
      <c r="N1654" s="14" t="str">
        <f aca="false">IF($B1654="","",IF(AND(OR($L1654="",$L1654&lt;=Boshqaruv!$C$12),OR($M1654="",$M1654&gt;Boshqaruv!$C$12)),"Ha",""))</f>
        <v/>
      </c>
      <c r="O1654" s="25"/>
      <c r="P1654" s="25"/>
      <c r="Q1654" s="12"/>
      <c r="R1654" s="13"/>
      <c r="S1654" s="13"/>
      <c r="T1654" s="14" t="str">
        <f aca="false">IF($B1654="","",IF(AND($P1654="Ha",$N1654="Ha",OR($R1654="",$R1654&lt;=Boshqaruv!$C$12),OR($S1654="",$S1654&gt;Boshqaruv!$C$12)),"Ha",""))</f>
        <v/>
      </c>
      <c r="U1654" s="13"/>
      <c r="V1654" s="12"/>
      <c r="W1654" s="14" t="str">
        <f aca="false">IF(OR($B1654="",$C1654=""),"",IF(COUNTIFS($B$5:$B$1804,$B1654,$C$5:$C$1804,$C1654)&gt;1,"Takror",""))</f>
        <v/>
      </c>
    </row>
    <row r="1655" customFormat="false" ht="15" hidden="false" customHeight="false" outlineLevel="0" collapsed="false">
      <c r="A1655" s="8" t="n">
        <v>1651</v>
      </c>
      <c r="B1655" s="12"/>
      <c r="C1655" s="13"/>
      <c r="D1655" s="24"/>
      <c r="E1655" s="25"/>
      <c r="F1655" s="12"/>
      <c r="G1655" s="12"/>
      <c r="H1655" s="25"/>
      <c r="I1655" s="26" t="str">
        <f aca="false">IF(OR($B1655="",$C1655=""),"",$B1655&amp;" ("&amp;DAY($C1655)&amp;"."&amp;MONTH($C1655)&amp;"."&amp;YEAR($C1655)&amp;")")</f>
        <v/>
      </c>
      <c r="J1655" s="14" t="str">
        <f aca="false">IF($C1655="","",INT((Boshqaruv!$C$12-$C1655)/365.25))</f>
        <v/>
      </c>
      <c r="K1655" s="14" t="str">
        <f aca="false">IF($J1655="","",IF($J1655&lt;=14,"Ha","Yo'q"))</f>
        <v/>
      </c>
      <c r="L1655" s="13"/>
      <c r="M1655" s="13"/>
      <c r="N1655" s="14" t="str">
        <f aca="false">IF($B1655="","",IF(AND(OR($L1655="",$L1655&lt;=Boshqaruv!$C$12),OR($M1655="",$M1655&gt;Boshqaruv!$C$12)),"Ha",""))</f>
        <v/>
      </c>
      <c r="O1655" s="25"/>
      <c r="P1655" s="25"/>
      <c r="Q1655" s="12"/>
      <c r="R1655" s="13"/>
      <c r="S1655" s="13"/>
      <c r="T1655" s="14" t="str">
        <f aca="false">IF($B1655="","",IF(AND($P1655="Ha",$N1655="Ha",OR($R1655="",$R1655&lt;=Boshqaruv!$C$12),OR($S1655="",$S1655&gt;Boshqaruv!$C$12)),"Ha",""))</f>
        <v/>
      </c>
      <c r="U1655" s="13"/>
      <c r="V1655" s="12"/>
      <c r="W1655" s="14" t="str">
        <f aca="false">IF(OR($B1655="",$C1655=""),"",IF(COUNTIFS($B$5:$B$1804,$B1655,$C$5:$C$1804,$C1655)&gt;1,"Takror",""))</f>
        <v/>
      </c>
    </row>
    <row r="1656" customFormat="false" ht="15" hidden="false" customHeight="false" outlineLevel="0" collapsed="false">
      <c r="A1656" s="8" t="n">
        <v>1652</v>
      </c>
      <c r="B1656" s="12"/>
      <c r="C1656" s="13"/>
      <c r="D1656" s="24"/>
      <c r="E1656" s="25"/>
      <c r="F1656" s="12"/>
      <c r="G1656" s="12"/>
      <c r="H1656" s="25"/>
      <c r="I1656" s="26" t="str">
        <f aca="false">IF(OR($B1656="",$C1656=""),"",$B1656&amp;" ("&amp;DAY($C1656)&amp;"."&amp;MONTH($C1656)&amp;"."&amp;YEAR($C1656)&amp;")")</f>
        <v/>
      </c>
      <c r="J1656" s="14" t="str">
        <f aca="false">IF($C1656="","",INT((Boshqaruv!$C$12-$C1656)/365.25))</f>
        <v/>
      </c>
      <c r="K1656" s="14" t="str">
        <f aca="false">IF($J1656="","",IF($J1656&lt;=14,"Ha","Yo'q"))</f>
        <v/>
      </c>
      <c r="L1656" s="13"/>
      <c r="M1656" s="13"/>
      <c r="N1656" s="14" t="str">
        <f aca="false">IF($B1656="","",IF(AND(OR($L1656="",$L1656&lt;=Boshqaruv!$C$12),OR($M1656="",$M1656&gt;Boshqaruv!$C$12)),"Ha",""))</f>
        <v/>
      </c>
      <c r="O1656" s="25"/>
      <c r="P1656" s="25"/>
      <c r="Q1656" s="12"/>
      <c r="R1656" s="13"/>
      <c r="S1656" s="13"/>
      <c r="T1656" s="14" t="str">
        <f aca="false">IF($B1656="","",IF(AND($P1656="Ha",$N1656="Ha",OR($R1656="",$R1656&lt;=Boshqaruv!$C$12),OR($S1656="",$S1656&gt;Boshqaruv!$C$12)),"Ha",""))</f>
        <v/>
      </c>
      <c r="U1656" s="13"/>
      <c r="V1656" s="12"/>
      <c r="W1656" s="14" t="str">
        <f aca="false">IF(OR($B1656="",$C1656=""),"",IF(COUNTIFS($B$5:$B$1804,$B1656,$C$5:$C$1804,$C1656)&gt;1,"Takror",""))</f>
        <v/>
      </c>
    </row>
    <row r="1657" customFormat="false" ht="15" hidden="false" customHeight="false" outlineLevel="0" collapsed="false">
      <c r="A1657" s="8" t="n">
        <v>1653</v>
      </c>
      <c r="B1657" s="12"/>
      <c r="C1657" s="13"/>
      <c r="D1657" s="24"/>
      <c r="E1657" s="25"/>
      <c r="F1657" s="12"/>
      <c r="G1657" s="12"/>
      <c r="H1657" s="25"/>
      <c r="I1657" s="26" t="str">
        <f aca="false">IF(OR($B1657="",$C1657=""),"",$B1657&amp;" ("&amp;DAY($C1657)&amp;"."&amp;MONTH($C1657)&amp;"."&amp;YEAR($C1657)&amp;")")</f>
        <v/>
      </c>
      <c r="J1657" s="14" t="str">
        <f aca="false">IF($C1657="","",INT((Boshqaruv!$C$12-$C1657)/365.25))</f>
        <v/>
      </c>
      <c r="K1657" s="14" t="str">
        <f aca="false">IF($J1657="","",IF($J1657&lt;=14,"Ha","Yo'q"))</f>
        <v/>
      </c>
      <c r="L1657" s="13"/>
      <c r="M1657" s="13"/>
      <c r="N1657" s="14" t="str">
        <f aca="false">IF($B1657="","",IF(AND(OR($L1657="",$L1657&lt;=Boshqaruv!$C$12),OR($M1657="",$M1657&gt;Boshqaruv!$C$12)),"Ha",""))</f>
        <v/>
      </c>
      <c r="O1657" s="25"/>
      <c r="P1657" s="25"/>
      <c r="Q1657" s="12"/>
      <c r="R1657" s="13"/>
      <c r="S1657" s="13"/>
      <c r="T1657" s="14" t="str">
        <f aca="false">IF($B1657="","",IF(AND($P1657="Ha",$N1657="Ha",OR($R1657="",$R1657&lt;=Boshqaruv!$C$12),OR($S1657="",$S1657&gt;Boshqaruv!$C$12)),"Ha",""))</f>
        <v/>
      </c>
      <c r="U1657" s="13"/>
      <c r="V1657" s="12"/>
      <c r="W1657" s="14" t="str">
        <f aca="false">IF(OR($B1657="",$C1657=""),"",IF(COUNTIFS($B$5:$B$1804,$B1657,$C$5:$C$1804,$C1657)&gt;1,"Takror",""))</f>
        <v/>
      </c>
    </row>
    <row r="1658" customFormat="false" ht="15" hidden="false" customHeight="false" outlineLevel="0" collapsed="false">
      <c r="A1658" s="8" t="n">
        <v>1654</v>
      </c>
      <c r="B1658" s="12"/>
      <c r="C1658" s="13"/>
      <c r="D1658" s="24"/>
      <c r="E1658" s="25"/>
      <c r="F1658" s="12"/>
      <c r="G1658" s="12"/>
      <c r="H1658" s="25"/>
      <c r="I1658" s="26" t="str">
        <f aca="false">IF(OR($B1658="",$C1658=""),"",$B1658&amp;" ("&amp;DAY($C1658)&amp;"."&amp;MONTH($C1658)&amp;"."&amp;YEAR($C1658)&amp;")")</f>
        <v/>
      </c>
      <c r="J1658" s="14" t="str">
        <f aca="false">IF($C1658="","",INT((Boshqaruv!$C$12-$C1658)/365.25))</f>
        <v/>
      </c>
      <c r="K1658" s="14" t="str">
        <f aca="false">IF($J1658="","",IF($J1658&lt;=14,"Ha","Yo'q"))</f>
        <v/>
      </c>
      <c r="L1658" s="13"/>
      <c r="M1658" s="13"/>
      <c r="N1658" s="14" t="str">
        <f aca="false">IF($B1658="","",IF(AND(OR($L1658="",$L1658&lt;=Boshqaruv!$C$12),OR($M1658="",$M1658&gt;Boshqaruv!$C$12)),"Ha",""))</f>
        <v/>
      </c>
      <c r="O1658" s="25"/>
      <c r="P1658" s="25"/>
      <c r="Q1658" s="12"/>
      <c r="R1658" s="13"/>
      <c r="S1658" s="13"/>
      <c r="T1658" s="14" t="str">
        <f aca="false">IF($B1658="","",IF(AND($P1658="Ha",$N1658="Ha",OR($R1658="",$R1658&lt;=Boshqaruv!$C$12),OR($S1658="",$S1658&gt;Boshqaruv!$C$12)),"Ha",""))</f>
        <v/>
      </c>
      <c r="U1658" s="13"/>
      <c r="V1658" s="12"/>
      <c r="W1658" s="14" t="str">
        <f aca="false">IF(OR($B1658="",$C1658=""),"",IF(COUNTIFS($B$5:$B$1804,$B1658,$C$5:$C$1804,$C1658)&gt;1,"Takror",""))</f>
        <v/>
      </c>
    </row>
    <row r="1659" customFormat="false" ht="15" hidden="false" customHeight="false" outlineLevel="0" collapsed="false">
      <c r="A1659" s="8" t="n">
        <v>1655</v>
      </c>
      <c r="B1659" s="12"/>
      <c r="C1659" s="13"/>
      <c r="D1659" s="24"/>
      <c r="E1659" s="25"/>
      <c r="F1659" s="12"/>
      <c r="G1659" s="12"/>
      <c r="H1659" s="25"/>
      <c r="I1659" s="26" t="str">
        <f aca="false">IF(OR($B1659="",$C1659=""),"",$B1659&amp;" ("&amp;DAY($C1659)&amp;"."&amp;MONTH($C1659)&amp;"."&amp;YEAR($C1659)&amp;")")</f>
        <v/>
      </c>
      <c r="J1659" s="14" t="str">
        <f aca="false">IF($C1659="","",INT((Boshqaruv!$C$12-$C1659)/365.25))</f>
        <v/>
      </c>
      <c r="K1659" s="14" t="str">
        <f aca="false">IF($J1659="","",IF($J1659&lt;=14,"Ha","Yo'q"))</f>
        <v/>
      </c>
      <c r="L1659" s="13"/>
      <c r="M1659" s="13"/>
      <c r="N1659" s="14" t="str">
        <f aca="false">IF($B1659="","",IF(AND(OR($L1659="",$L1659&lt;=Boshqaruv!$C$12),OR($M1659="",$M1659&gt;Boshqaruv!$C$12)),"Ha",""))</f>
        <v/>
      </c>
      <c r="O1659" s="25"/>
      <c r="P1659" s="25"/>
      <c r="Q1659" s="12"/>
      <c r="R1659" s="13"/>
      <c r="S1659" s="13"/>
      <c r="T1659" s="14" t="str">
        <f aca="false">IF($B1659="","",IF(AND($P1659="Ha",$N1659="Ha",OR($R1659="",$R1659&lt;=Boshqaruv!$C$12),OR($S1659="",$S1659&gt;Boshqaruv!$C$12)),"Ha",""))</f>
        <v/>
      </c>
      <c r="U1659" s="13"/>
      <c r="V1659" s="12"/>
      <c r="W1659" s="14" t="str">
        <f aca="false">IF(OR($B1659="",$C1659=""),"",IF(COUNTIFS($B$5:$B$1804,$B1659,$C$5:$C$1804,$C1659)&gt;1,"Takror",""))</f>
        <v/>
      </c>
    </row>
    <row r="1660" customFormat="false" ht="15" hidden="false" customHeight="false" outlineLevel="0" collapsed="false">
      <c r="A1660" s="8" t="n">
        <v>1656</v>
      </c>
      <c r="B1660" s="12"/>
      <c r="C1660" s="13"/>
      <c r="D1660" s="24"/>
      <c r="E1660" s="25"/>
      <c r="F1660" s="12"/>
      <c r="G1660" s="12"/>
      <c r="H1660" s="25"/>
      <c r="I1660" s="26" t="str">
        <f aca="false">IF(OR($B1660="",$C1660=""),"",$B1660&amp;" ("&amp;DAY($C1660)&amp;"."&amp;MONTH($C1660)&amp;"."&amp;YEAR($C1660)&amp;")")</f>
        <v/>
      </c>
      <c r="J1660" s="14" t="str">
        <f aca="false">IF($C1660="","",INT((Boshqaruv!$C$12-$C1660)/365.25))</f>
        <v/>
      </c>
      <c r="K1660" s="14" t="str">
        <f aca="false">IF($J1660="","",IF($J1660&lt;=14,"Ha","Yo'q"))</f>
        <v/>
      </c>
      <c r="L1660" s="13"/>
      <c r="M1660" s="13"/>
      <c r="N1660" s="14" t="str">
        <f aca="false">IF($B1660="","",IF(AND(OR($L1660="",$L1660&lt;=Boshqaruv!$C$12),OR($M1660="",$M1660&gt;Boshqaruv!$C$12)),"Ha",""))</f>
        <v/>
      </c>
      <c r="O1660" s="25"/>
      <c r="P1660" s="25"/>
      <c r="Q1660" s="12"/>
      <c r="R1660" s="13"/>
      <c r="S1660" s="13"/>
      <c r="T1660" s="14" t="str">
        <f aca="false">IF($B1660="","",IF(AND($P1660="Ha",$N1660="Ha",OR($R1660="",$R1660&lt;=Boshqaruv!$C$12),OR($S1660="",$S1660&gt;Boshqaruv!$C$12)),"Ha",""))</f>
        <v/>
      </c>
      <c r="U1660" s="13"/>
      <c r="V1660" s="12"/>
      <c r="W1660" s="14" t="str">
        <f aca="false">IF(OR($B1660="",$C1660=""),"",IF(COUNTIFS($B$5:$B$1804,$B1660,$C$5:$C$1804,$C1660)&gt;1,"Takror",""))</f>
        <v/>
      </c>
    </row>
    <row r="1661" customFormat="false" ht="15" hidden="false" customHeight="false" outlineLevel="0" collapsed="false">
      <c r="A1661" s="8" t="n">
        <v>1657</v>
      </c>
      <c r="B1661" s="12"/>
      <c r="C1661" s="13"/>
      <c r="D1661" s="24"/>
      <c r="E1661" s="25"/>
      <c r="F1661" s="12"/>
      <c r="G1661" s="12"/>
      <c r="H1661" s="25"/>
      <c r="I1661" s="26" t="str">
        <f aca="false">IF(OR($B1661="",$C1661=""),"",$B1661&amp;" ("&amp;DAY($C1661)&amp;"."&amp;MONTH($C1661)&amp;"."&amp;YEAR($C1661)&amp;")")</f>
        <v/>
      </c>
      <c r="J1661" s="14" t="str">
        <f aca="false">IF($C1661="","",INT((Boshqaruv!$C$12-$C1661)/365.25))</f>
        <v/>
      </c>
      <c r="K1661" s="14" t="str">
        <f aca="false">IF($J1661="","",IF($J1661&lt;=14,"Ha","Yo'q"))</f>
        <v/>
      </c>
      <c r="L1661" s="13"/>
      <c r="M1661" s="13"/>
      <c r="N1661" s="14" t="str">
        <f aca="false">IF($B1661="","",IF(AND(OR($L1661="",$L1661&lt;=Boshqaruv!$C$12),OR($M1661="",$M1661&gt;Boshqaruv!$C$12)),"Ha",""))</f>
        <v/>
      </c>
      <c r="O1661" s="25"/>
      <c r="P1661" s="25"/>
      <c r="Q1661" s="12"/>
      <c r="R1661" s="13"/>
      <c r="S1661" s="13"/>
      <c r="T1661" s="14" t="str">
        <f aca="false">IF($B1661="","",IF(AND($P1661="Ha",$N1661="Ha",OR($R1661="",$R1661&lt;=Boshqaruv!$C$12),OR($S1661="",$S1661&gt;Boshqaruv!$C$12)),"Ha",""))</f>
        <v/>
      </c>
      <c r="U1661" s="13"/>
      <c r="V1661" s="12"/>
      <c r="W1661" s="14" t="str">
        <f aca="false">IF(OR($B1661="",$C1661=""),"",IF(COUNTIFS($B$5:$B$1804,$B1661,$C$5:$C$1804,$C1661)&gt;1,"Takror",""))</f>
        <v/>
      </c>
    </row>
    <row r="1662" customFormat="false" ht="15" hidden="false" customHeight="false" outlineLevel="0" collapsed="false">
      <c r="A1662" s="8" t="n">
        <v>1658</v>
      </c>
      <c r="B1662" s="12"/>
      <c r="C1662" s="13"/>
      <c r="D1662" s="24"/>
      <c r="E1662" s="25"/>
      <c r="F1662" s="12"/>
      <c r="G1662" s="12"/>
      <c r="H1662" s="25"/>
      <c r="I1662" s="26" t="str">
        <f aca="false">IF(OR($B1662="",$C1662=""),"",$B1662&amp;" ("&amp;DAY($C1662)&amp;"."&amp;MONTH($C1662)&amp;"."&amp;YEAR($C1662)&amp;")")</f>
        <v/>
      </c>
      <c r="J1662" s="14" t="str">
        <f aca="false">IF($C1662="","",INT((Boshqaruv!$C$12-$C1662)/365.25))</f>
        <v/>
      </c>
      <c r="K1662" s="14" t="str">
        <f aca="false">IF($J1662="","",IF($J1662&lt;=14,"Ha","Yo'q"))</f>
        <v/>
      </c>
      <c r="L1662" s="13"/>
      <c r="M1662" s="13"/>
      <c r="N1662" s="14" t="str">
        <f aca="false">IF($B1662="","",IF(AND(OR($L1662="",$L1662&lt;=Boshqaruv!$C$12),OR($M1662="",$M1662&gt;Boshqaruv!$C$12)),"Ha",""))</f>
        <v/>
      </c>
      <c r="O1662" s="25"/>
      <c r="P1662" s="25"/>
      <c r="Q1662" s="12"/>
      <c r="R1662" s="13"/>
      <c r="S1662" s="13"/>
      <c r="T1662" s="14" t="str">
        <f aca="false">IF($B1662="","",IF(AND($P1662="Ha",$N1662="Ha",OR($R1662="",$R1662&lt;=Boshqaruv!$C$12),OR($S1662="",$S1662&gt;Boshqaruv!$C$12)),"Ha",""))</f>
        <v/>
      </c>
      <c r="U1662" s="13"/>
      <c r="V1662" s="12"/>
      <c r="W1662" s="14" t="str">
        <f aca="false">IF(OR($B1662="",$C1662=""),"",IF(COUNTIFS($B$5:$B$1804,$B1662,$C$5:$C$1804,$C1662)&gt;1,"Takror",""))</f>
        <v/>
      </c>
    </row>
    <row r="1663" customFormat="false" ht="15" hidden="false" customHeight="false" outlineLevel="0" collapsed="false">
      <c r="A1663" s="8" t="n">
        <v>1659</v>
      </c>
      <c r="B1663" s="12"/>
      <c r="C1663" s="13"/>
      <c r="D1663" s="24"/>
      <c r="E1663" s="25"/>
      <c r="F1663" s="12"/>
      <c r="G1663" s="12"/>
      <c r="H1663" s="25"/>
      <c r="I1663" s="26" t="str">
        <f aca="false">IF(OR($B1663="",$C1663=""),"",$B1663&amp;" ("&amp;DAY($C1663)&amp;"."&amp;MONTH($C1663)&amp;"."&amp;YEAR($C1663)&amp;")")</f>
        <v/>
      </c>
      <c r="J1663" s="14" t="str">
        <f aca="false">IF($C1663="","",INT((Boshqaruv!$C$12-$C1663)/365.25))</f>
        <v/>
      </c>
      <c r="K1663" s="14" t="str">
        <f aca="false">IF($J1663="","",IF($J1663&lt;=14,"Ha","Yo'q"))</f>
        <v/>
      </c>
      <c r="L1663" s="13"/>
      <c r="M1663" s="13"/>
      <c r="N1663" s="14" t="str">
        <f aca="false">IF($B1663="","",IF(AND(OR($L1663="",$L1663&lt;=Boshqaruv!$C$12),OR($M1663="",$M1663&gt;Boshqaruv!$C$12)),"Ha",""))</f>
        <v/>
      </c>
      <c r="O1663" s="25"/>
      <c r="P1663" s="25"/>
      <c r="Q1663" s="12"/>
      <c r="R1663" s="13"/>
      <c r="S1663" s="13"/>
      <c r="T1663" s="14" t="str">
        <f aca="false">IF($B1663="","",IF(AND($P1663="Ha",$N1663="Ha",OR($R1663="",$R1663&lt;=Boshqaruv!$C$12),OR($S1663="",$S1663&gt;Boshqaruv!$C$12)),"Ha",""))</f>
        <v/>
      </c>
      <c r="U1663" s="13"/>
      <c r="V1663" s="12"/>
      <c r="W1663" s="14" t="str">
        <f aca="false">IF(OR($B1663="",$C1663=""),"",IF(COUNTIFS($B$5:$B$1804,$B1663,$C$5:$C$1804,$C1663)&gt;1,"Takror",""))</f>
        <v/>
      </c>
    </row>
    <row r="1664" customFormat="false" ht="15" hidden="false" customHeight="false" outlineLevel="0" collapsed="false">
      <c r="A1664" s="8" t="n">
        <v>1660</v>
      </c>
      <c r="B1664" s="12"/>
      <c r="C1664" s="13"/>
      <c r="D1664" s="24"/>
      <c r="E1664" s="25"/>
      <c r="F1664" s="12"/>
      <c r="G1664" s="12"/>
      <c r="H1664" s="25"/>
      <c r="I1664" s="26" t="str">
        <f aca="false">IF(OR($B1664="",$C1664=""),"",$B1664&amp;" ("&amp;DAY($C1664)&amp;"."&amp;MONTH($C1664)&amp;"."&amp;YEAR($C1664)&amp;")")</f>
        <v/>
      </c>
      <c r="J1664" s="14" t="str">
        <f aca="false">IF($C1664="","",INT((Boshqaruv!$C$12-$C1664)/365.25))</f>
        <v/>
      </c>
      <c r="K1664" s="14" t="str">
        <f aca="false">IF($J1664="","",IF($J1664&lt;=14,"Ha","Yo'q"))</f>
        <v/>
      </c>
      <c r="L1664" s="13"/>
      <c r="M1664" s="13"/>
      <c r="N1664" s="14" t="str">
        <f aca="false">IF($B1664="","",IF(AND(OR($L1664="",$L1664&lt;=Boshqaruv!$C$12),OR($M1664="",$M1664&gt;Boshqaruv!$C$12)),"Ha",""))</f>
        <v/>
      </c>
      <c r="O1664" s="25"/>
      <c r="P1664" s="25"/>
      <c r="Q1664" s="12"/>
      <c r="R1664" s="13"/>
      <c r="S1664" s="13"/>
      <c r="T1664" s="14" t="str">
        <f aca="false">IF($B1664="","",IF(AND($P1664="Ha",$N1664="Ha",OR($R1664="",$R1664&lt;=Boshqaruv!$C$12),OR($S1664="",$S1664&gt;Boshqaruv!$C$12)),"Ha",""))</f>
        <v/>
      </c>
      <c r="U1664" s="13"/>
      <c r="V1664" s="12"/>
      <c r="W1664" s="14" t="str">
        <f aca="false">IF(OR($B1664="",$C1664=""),"",IF(COUNTIFS($B$5:$B$1804,$B1664,$C$5:$C$1804,$C1664)&gt;1,"Takror",""))</f>
        <v/>
      </c>
    </row>
    <row r="1665" customFormat="false" ht="15" hidden="false" customHeight="false" outlineLevel="0" collapsed="false">
      <c r="A1665" s="8" t="n">
        <v>1661</v>
      </c>
      <c r="B1665" s="12"/>
      <c r="C1665" s="13"/>
      <c r="D1665" s="24"/>
      <c r="E1665" s="25"/>
      <c r="F1665" s="12"/>
      <c r="G1665" s="12"/>
      <c r="H1665" s="25"/>
      <c r="I1665" s="26" t="str">
        <f aca="false">IF(OR($B1665="",$C1665=""),"",$B1665&amp;" ("&amp;DAY($C1665)&amp;"."&amp;MONTH($C1665)&amp;"."&amp;YEAR($C1665)&amp;")")</f>
        <v/>
      </c>
      <c r="J1665" s="14" t="str">
        <f aca="false">IF($C1665="","",INT((Boshqaruv!$C$12-$C1665)/365.25))</f>
        <v/>
      </c>
      <c r="K1665" s="14" t="str">
        <f aca="false">IF($J1665="","",IF($J1665&lt;=14,"Ha","Yo'q"))</f>
        <v/>
      </c>
      <c r="L1665" s="13"/>
      <c r="M1665" s="13"/>
      <c r="N1665" s="14" t="str">
        <f aca="false">IF($B1665="","",IF(AND(OR($L1665="",$L1665&lt;=Boshqaruv!$C$12),OR($M1665="",$M1665&gt;Boshqaruv!$C$12)),"Ha",""))</f>
        <v/>
      </c>
      <c r="O1665" s="25"/>
      <c r="P1665" s="25"/>
      <c r="Q1665" s="12"/>
      <c r="R1665" s="13"/>
      <c r="S1665" s="13"/>
      <c r="T1665" s="14" t="str">
        <f aca="false">IF($B1665="","",IF(AND($P1665="Ha",$N1665="Ha",OR($R1665="",$R1665&lt;=Boshqaruv!$C$12),OR($S1665="",$S1665&gt;Boshqaruv!$C$12)),"Ha",""))</f>
        <v/>
      </c>
      <c r="U1665" s="13"/>
      <c r="V1665" s="12"/>
      <c r="W1665" s="14" t="str">
        <f aca="false">IF(OR($B1665="",$C1665=""),"",IF(COUNTIFS($B$5:$B$1804,$B1665,$C$5:$C$1804,$C1665)&gt;1,"Takror",""))</f>
        <v/>
      </c>
    </row>
    <row r="1666" customFormat="false" ht="15" hidden="false" customHeight="false" outlineLevel="0" collapsed="false">
      <c r="A1666" s="8" t="n">
        <v>1662</v>
      </c>
      <c r="B1666" s="12"/>
      <c r="C1666" s="13"/>
      <c r="D1666" s="24"/>
      <c r="E1666" s="25"/>
      <c r="F1666" s="12"/>
      <c r="G1666" s="12"/>
      <c r="H1666" s="25"/>
      <c r="I1666" s="26" t="str">
        <f aca="false">IF(OR($B1666="",$C1666=""),"",$B1666&amp;" ("&amp;DAY($C1666)&amp;"."&amp;MONTH($C1666)&amp;"."&amp;YEAR($C1666)&amp;")")</f>
        <v/>
      </c>
      <c r="J1666" s="14" t="str">
        <f aca="false">IF($C1666="","",INT((Boshqaruv!$C$12-$C1666)/365.25))</f>
        <v/>
      </c>
      <c r="K1666" s="14" t="str">
        <f aca="false">IF($J1666="","",IF($J1666&lt;=14,"Ha","Yo'q"))</f>
        <v/>
      </c>
      <c r="L1666" s="13"/>
      <c r="M1666" s="13"/>
      <c r="N1666" s="14" t="str">
        <f aca="false">IF($B1666="","",IF(AND(OR($L1666="",$L1666&lt;=Boshqaruv!$C$12),OR($M1666="",$M1666&gt;Boshqaruv!$C$12)),"Ha",""))</f>
        <v/>
      </c>
      <c r="O1666" s="25"/>
      <c r="P1666" s="25"/>
      <c r="Q1666" s="12"/>
      <c r="R1666" s="13"/>
      <c r="S1666" s="13"/>
      <c r="T1666" s="14" t="str">
        <f aca="false">IF($B1666="","",IF(AND($P1666="Ha",$N1666="Ha",OR($R1666="",$R1666&lt;=Boshqaruv!$C$12),OR($S1666="",$S1666&gt;Boshqaruv!$C$12)),"Ha",""))</f>
        <v/>
      </c>
      <c r="U1666" s="13"/>
      <c r="V1666" s="12"/>
      <c r="W1666" s="14" t="str">
        <f aca="false">IF(OR($B1666="",$C1666=""),"",IF(COUNTIFS($B$5:$B$1804,$B1666,$C$5:$C$1804,$C1666)&gt;1,"Takror",""))</f>
        <v/>
      </c>
    </row>
    <row r="1667" customFormat="false" ht="15" hidden="false" customHeight="false" outlineLevel="0" collapsed="false">
      <c r="A1667" s="8" t="n">
        <v>1663</v>
      </c>
      <c r="B1667" s="12"/>
      <c r="C1667" s="13"/>
      <c r="D1667" s="24"/>
      <c r="E1667" s="25"/>
      <c r="F1667" s="12"/>
      <c r="G1667" s="12"/>
      <c r="H1667" s="25"/>
      <c r="I1667" s="26" t="str">
        <f aca="false">IF(OR($B1667="",$C1667=""),"",$B1667&amp;" ("&amp;DAY($C1667)&amp;"."&amp;MONTH($C1667)&amp;"."&amp;YEAR($C1667)&amp;")")</f>
        <v/>
      </c>
      <c r="J1667" s="14" t="str">
        <f aca="false">IF($C1667="","",INT((Boshqaruv!$C$12-$C1667)/365.25))</f>
        <v/>
      </c>
      <c r="K1667" s="14" t="str">
        <f aca="false">IF($J1667="","",IF($J1667&lt;=14,"Ha","Yo'q"))</f>
        <v/>
      </c>
      <c r="L1667" s="13"/>
      <c r="M1667" s="13"/>
      <c r="N1667" s="14" t="str">
        <f aca="false">IF($B1667="","",IF(AND(OR($L1667="",$L1667&lt;=Boshqaruv!$C$12),OR($M1667="",$M1667&gt;Boshqaruv!$C$12)),"Ha",""))</f>
        <v/>
      </c>
      <c r="O1667" s="25"/>
      <c r="P1667" s="25"/>
      <c r="Q1667" s="12"/>
      <c r="R1667" s="13"/>
      <c r="S1667" s="13"/>
      <c r="T1667" s="14" t="str">
        <f aca="false">IF($B1667="","",IF(AND($P1667="Ha",$N1667="Ha",OR($R1667="",$R1667&lt;=Boshqaruv!$C$12),OR($S1667="",$S1667&gt;Boshqaruv!$C$12)),"Ha",""))</f>
        <v/>
      </c>
      <c r="U1667" s="13"/>
      <c r="V1667" s="12"/>
      <c r="W1667" s="14" t="str">
        <f aca="false">IF(OR($B1667="",$C1667=""),"",IF(COUNTIFS($B$5:$B$1804,$B1667,$C$5:$C$1804,$C1667)&gt;1,"Takror",""))</f>
        <v/>
      </c>
    </row>
    <row r="1668" customFormat="false" ht="15" hidden="false" customHeight="false" outlineLevel="0" collapsed="false">
      <c r="A1668" s="8" t="n">
        <v>1664</v>
      </c>
      <c r="B1668" s="12"/>
      <c r="C1668" s="13"/>
      <c r="D1668" s="24"/>
      <c r="E1668" s="25"/>
      <c r="F1668" s="12"/>
      <c r="G1668" s="12"/>
      <c r="H1668" s="25"/>
      <c r="I1668" s="26" t="str">
        <f aca="false">IF(OR($B1668="",$C1668=""),"",$B1668&amp;" ("&amp;DAY($C1668)&amp;"."&amp;MONTH($C1668)&amp;"."&amp;YEAR($C1668)&amp;")")</f>
        <v/>
      </c>
      <c r="J1668" s="14" t="str">
        <f aca="false">IF($C1668="","",INT((Boshqaruv!$C$12-$C1668)/365.25))</f>
        <v/>
      </c>
      <c r="K1668" s="14" t="str">
        <f aca="false">IF($J1668="","",IF($J1668&lt;=14,"Ha","Yo'q"))</f>
        <v/>
      </c>
      <c r="L1668" s="13"/>
      <c r="M1668" s="13"/>
      <c r="N1668" s="14" t="str">
        <f aca="false">IF($B1668="","",IF(AND(OR($L1668="",$L1668&lt;=Boshqaruv!$C$12),OR($M1668="",$M1668&gt;Boshqaruv!$C$12)),"Ha",""))</f>
        <v/>
      </c>
      <c r="O1668" s="25"/>
      <c r="P1668" s="25"/>
      <c r="Q1668" s="12"/>
      <c r="R1668" s="13"/>
      <c r="S1668" s="13"/>
      <c r="T1668" s="14" t="str">
        <f aca="false">IF($B1668="","",IF(AND($P1668="Ha",$N1668="Ha",OR($R1668="",$R1668&lt;=Boshqaruv!$C$12),OR($S1668="",$S1668&gt;Boshqaruv!$C$12)),"Ha",""))</f>
        <v/>
      </c>
      <c r="U1668" s="13"/>
      <c r="V1668" s="12"/>
      <c r="W1668" s="14" t="str">
        <f aca="false">IF(OR($B1668="",$C1668=""),"",IF(COUNTIFS($B$5:$B$1804,$B1668,$C$5:$C$1804,$C1668)&gt;1,"Takror",""))</f>
        <v/>
      </c>
    </row>
    <row r="1669" customFormat="false" ht="15" hidden="false" customHeight="false" outlineLevel="0" collapsed="false">
      <c r="A1669" s="8" t="n">
        <v>1665</v>
      </c>
      <c r="B1669" s="12"/>
      <c r="C1669" s="13"/>
      <c r="D1669" s="24"/>
      <c r="E1669" s="25"/>
      <c r="F1669" s="12"/>
      <c r="G1669" s="12"/>
      <c r="H1669" s="25"/>
      <c r="I1669" s="26" t="str">
        <f aca="false">IF(OR($B1669="",$C1669=""),"",$B1669&amp;" ("&amp;DAY($C1669)&amp;"."&amp;MONTH($C1669)&amp;"."&amp;YEAR($C1669)&amp;")")</f>
        <v/>
      </c>
      <c r="J1669" s="14" t="str">
        <f aca="false">IF($C1669="","",INT((Boshqaruv!$C$12-$C1669)/365.25))</f>
        <v/>
      </c>
      <c r="K1669" s="14" t="str">
        <f aca="false">IF($J1669="","",IF($J1669&lt;=14,"Ha","Yo'q"))</f>
        <v/>
      </c>
      <c r="L1669" s="13"/>
      <c r="M1669" s="13"/>
      <c r="N1669" s="14" t="str">
        <f aca="false">IF($B1669="","",IF(AND(OR($L1669="",$L1669&lt;=Boshqaruv!$C$12),OR($M1669="",$M1669&gt;Boshqaruv!$C$12)),"Ha",""))</f>
        <v/>
      </c>
      <c r="O1669" s="25"/>
      <c r="P1669" s="25"/>
      <c r="Q1669" s="12"/>
      <c r="R1669" s="13"/>
      <c r="S1669" s="13"/>
      <c r="T1669" s="14" t="str">
        <f aca="false">IF($B1669="","",IF(AND($P1669="Ha",$N1669="Ha",OR($R1669="",$R1669&lt;=Boshqaruv!$C$12),OR($S1669="",$S1669&gt;Boshqaruv!$C$12)),"Ha",""))</f>
        <v/>
      </c>
      <c r="U1669" s="13"/>
      <c r="V1669" s="12"/>
      <c r="W1669" s="14" t="str">
        <f aca="false">IF(OR($B1669="",$C1669=""),"",IF(COUNTIFS($B$5:$B$1804,$B1669,$C$5:$C$1804,$C1669)&gt;1,"Takror",""))</f>
        <v/>
      </c>
    </row>
    <row r="1670" customFormat="false" ht="15" hidden="false" customHeight="false" outlineLevel="0" collapsed="false">
      <c r="A1670" s="8" t="n">
        <v>1666</v>
      </c>
      <c r="B1670" s="12"/>
      <c r="C1670" s="13"/>
      <c r="D1670" s="24"/>
      <c r="E1670" s="25"/>
      <c r="F1670" s="12"/>
      <c r="G1670" s="12"/>
      <c r="H1670" s="25"/>
      <c r="I1670" s="26" t="str">
        <f aca="false">IF(OR($B1670="",$C1670=""),"",$B1670&amp;" ("&amp;DAY($C1670)&amp;"."&amp;MONTH($C1670)&amp;"."&amp;YEAR($C1670)&amp;")")</f>
        <v/>
      </c>
      <c r="J1670" s="14" t="str">
        <f aca="false">IF($C1670="","",INT((Boshqaruv!$C$12-$C1670)/365.25))</f>
        <v/>
      </c>
      <c r="K1670" s="14" t="str">
        <f aca="false">IF($J1670="","",IF($J1670&lt;=14,"Ha","Yo'q"))</f>
        <v/>
      </c>
      <c r="L1670" s="13"/>
      <c r="M1670" s="13"/>
      <c r="N1670" s="14" t="str">
        <f aca="false">IF($B1670="","",IF(AND(OR($L1670="",$L1670&lt;=Boshqaruv!$C$12),OR($M1670="",$M1670&gt;Boshqaruv!$C$12)),"Ha",""))</f>
        <v/>
      </c>
      <c r="O1670" s="25"/>
      <c r="P1670" s="25"/>
      <c r="Q1670" s="12"/>
      <c r="R1670" s="13"/>
      <c r="S1670" s="13"/>
      <c r="T1670" s="14" t="str">
        <f aca="false">IF($B1670="","",IF(AND($P1670="Ha",$N1670="Ha",OR($R1670="",$R1670&lt;=Boshqaruv!$C$12),OR($S1670="",$S1670&gt;Boshqaruv!$C$12)),"Ha",""))</f>
        <v/>
      </c>
      <c r="U1670" s="13"/>
      <c r="V1670" s="12"/>
      <c r="W1670" s="14" t="str">
        <f aca="false">IF(OR($B1670="",$C1670=""),"",IF(COUNTIFS($B$5:$B$1804,$B1670,$C$5:$C$1804,$C1670)&gt;1,"Takror",""))</f>
        <v/>
      </c>
    </row>
    <row r="1671" customFormat="false" ht="15" hidden="false" customHeight="false" outlineLevel="0" collapsed="false">
      <c r="A1671" s="8" t="n">
        <v>1667</v>
      </c>
      <c r="B1671" s="12"/>
      <c r="C1671" s="13"/>
      <c r="D1671" s="24"/>
      <c r="E1671" s="25"/>
      <c r="F1671" s="12"/>
      <c r="G1671" s="12"/>
      <c r="H1671" s="25"/>
      <c r="I1671" s="26" t="str">
        <f aca="false">IF(OR($B1671="",$C1671=""),"",$B1671&amp;" ("&amp;DAY($C1671)&amp;"."&amp;MONTH($C1671)&amp;"."&amp;YEAR($C1671)&amp;")")</f>
        <v/>
      </c>
      <c r="J1671" s="14" t="str">
        <f aca="false">IF($C1671="","",INT((Boshqaruv!$C$12-$C1671)/365.25))</f>
        <v/>
      </c>
      <c r="K1671" s="14" t="str">
        <f aca="false">IF($J1671="","",IF($J1671&lt;=14,"Ha","Yo'q"))</f>
        <v/>
      </c>
      <c r="L1671" s="13"/>
      <c r="M1671" s="13"/>
      <c r="N1671" s="14" t="str">
        <f aca="false">IF($B1671="","",IF(AND(OR($L1671="",$L1671&lt;=Boshqaruv!$C$12),OR($M1671="",$M1671&gt;Boshqaruv!$C$12)),"Ha",""))</f>
        <v/>
      </c>
      <c r="O1671" s="25"/>
      <c r="P1671" s="25"/>
      <c r="Q1671" s="12"/>
      <c r="R1671" s="13"/>
      <c r="S1671" s="13"/>
      <c r="T1671" s="14" t="str">
        <f aca="false">IF($B1671="","",IF(AND($P1671="Ha",$N1671="Ha",OR($R1671="",$R1671&lt;=Boshqaruv!$C$12),OR($S1671="",$S1671&gt;Boshqaruv!$C$12)),"Ha",""))</f>
        <v/>
      </c>
      <c r="U1671" s="13"/>
      <c r="V1671" s="12"/>
      <c r="W1671" s="14" t="str">
        <f aca="false">IF(OR($B1671="",$C1671=""),"",IF(COUNTIFS($B$5:$B$1804,$B1671,$C$5:$C$1804,$C1671)&gt;1,"Takror",""))</f>
        <v/>
      </c>
    </row>
    <row r="1672" customFormat="false" ht="15" hidden="false" customHeight="false" outlineLevel="0" collapsed="false">
      <c r="A1672" s="8" t="n">
        <v>1668</v>
      </c>
      <c r="B1672" s="12"/>
      <c r="C1672" s="13"/>
      <c r="D1672" s="24"/>
      <c r="E1672" s="25"/>
      <c r="F1672" s="12"/>
      <c r="G1672" s="12"/>
      <c r="H1672" s="25"/>
      <c r="I1672" s="26" t="str">
        <f aca="false">IF(OR($B1672="",$C1672=""),"",$B1672&amp;" ("&amp;DAY($C1672)&amp;"."&amp;MONTH($C1672)&amp;"."&amp;YEAR($C1672)&amp;")")</f>
        <v/>
      </c>
      <c r="J1672" s="14" t="str">
        <f aca="false">IF($C1672="","",INT((Boshqaruv!$C$12-$C1672)/365.25))</f>
        <v/>
      </c>
      <c r="K1672" s="14" t="str">
        <f aca="false">IF($J1672="","",IF($J1672&lt;=14,"Ha","Yo'q"))</f>
        <v/>
      </c>
      <c r="L1672" s="13"/>
      <c r="M1672" s="13"/>
      <c r="N1672" s="14" t="str">
        <f aca="false">IF($B1672="","",IF(AND(OR($L1672="",$L1672&lt;=Boshqaruv!$C$12),OR($M1672="",$M1672&gt;Boshqaruv!$C$12)),"Ha",""))</f>
        <v/>
      </c>
      <c r="O1672" s="25"/>
      <c r="P1672" s="25"/>
      <c r="Q1672" s="12"/>
      <c r="R1672" s="13"/>
      <c r="S1672" s="13"/>
      <c r="T1672" s="14" t="str">
        <f aca="false">IF($B1672="","",IF(AND($P1672="Ha",$N1672="Ha",OR($R1672="",$R1672&lt;=Boshqaruv!$C$12),OR($S1672="",$S1672&gt;Boshqaruv!$C$12)),"Ha",""))</f>
        <v/>
      </c>
      <c r="U1672" s="13"/>
      <c r="V1672" s="12"/>
      <c r="W1672" s="14" t="str">
        <f aca="false">IF(OR($B1672="",$C1672=""),"",IF(COUNTIFS($B$5:$B$1804,$B1672,$C$5:$C$1804,$C1672)&gt;1,"Takror",""))</f>
        <v/>
      </c>
    </row>
    <row r="1673" customFormat="false" ht="15" hidden="false" customHeight="false" outlineLevel="0" collapsed="false">
      <c r="A1673" s="8" t="n">
        <v>1669</v>
      </c>
      <c r="B1673" s="12"/>
      <c r="C1673" s="13"/>
      <c r="D1673" s="24"/>
      <c r="E1673" s="25"/>
      <c r="F1673" s="12"/>
      <c r="G1673" s="12"/>
      <c r="H1673" s="25"/>
      <c r="I1673" s="26" t="str">
        <f aca="false">IF(OR($B1673="",$C1673=""),"",$B1673&amp;" ("&amp;DAY($C1673)&amp;"."&amp;MONTH($C1673)&amp;"."&amp;YEAR($C1673)&amp;")")</f>
        <v/>
      </c>
      <c r="J1673" s="14" t="str">
        <f aca="false">IF($C1673="","",INT((Boshqaruv!$C$12-$C1673)/365.25))</f>
        <v/>
      </c>
      <c r="K1673" s="14" t="str">
        <f aca="false">IF($J1673="","",IF($J1673&lt;=14,"Ha","Yo'q"))</f>
        <v/>
      </c>
      <c r="L1673" s="13"/>
      <c r="M1673" s="13"/>
      <c r="N1673" s="14" t="str">
        <f aca="false">IF($B1673="","",IF(AND(OR($L1673="",$L1673&lt;=Boshqaruv!$C$12),OR($M1673="",$M1673&gt;Boshqaruv!$C$12)),"Ha",""))</f>
        <v/>
      </c>
      <c r="O1673" s="25"/>
      <c r="P1673" s="25"/>
      <c r="Q1673" s="12"/>
      <c r="R1673" s="13"/>
      <c r="S1673" s="13"/>
      <c r="T1673" s="14" t="str">
        <f aca="false">IF($B1673="","",IF(AND($P1673="Ha",$N1673="Ha",OR($R1673="",$R1673&lt;=Boshqaruv!$C$12),OR($S1673="",$S1673&gt;Boshqaruv!$C$12)),"Ha",""))</f>
        <v/>
      </c>
      <c r="U1673" s="13"/>
      <c r="V1673" s="12"/>
      <c r="W1673" s="14" t="str">
        <f aca="false">IF(OR($B1673="",$C1673=""),"",IF(COUNTIFS($B$5:$B$1804,$B1673,$C$5:$C$1804,$C1673)&gt;1,"Takror",""))</f>
        <v/>
      </c>
    </row>
    <row r="1674" customFormat="false" ht="15" hidden="false" customHeight="false" outlineLevel="0" collapsed="false">
      <c r="A1674" s="8" t="n">
        <v>1670</v>
      </c>
      <c r="B1674" s="12"/>
      <c r="C1674" s="13"/>
      <c r="D1674" s="24"/>
      <c r="E1674" s="25"/>
      <c r="F1674" s="12"/>
      <c r="G1674" s="12"/>
      <c r="H1674" s="25"/>
      <c r="I1674" s="26" t="str">
        <f aca="false">IF(OR($B1674="",$C1674=""),"",$B1674&amp;" ("&amp;DAY($C1674)&amp;"."&amp;MONTH($C1674)&amp;"."&amp;YEAR($C1674)&amp;")")</f>
        <v/>
      </c>
      <c r="J1674" s="14" t="str">
        <f aca="false">IF($C1674="","",INT((Boshqaruv!$C$12-$C1674)/365.25))</f>
        <v/>
      </c>
      <c r="K1674" s="14" t="str">
        <f aca="false">IF($J1674="","",IF($J1674&lt;=14,"Ha","Yo'q"))</f>
        <v/>
      </c>
      <c r="L1674" s="13"/>
      <c r="M1674" s="13"/>
      <c r="N1674" s="14" t="str">
        <f aca="false">IF($B1674="","",IF(AND(OR($L1674="",$L1674&lt;=Boshqaruv!$C$12),OR($M1674="",$M1674&gt;Boshqaruv!$C$12)),"Ha",""))</f>
        <v/>
      </c>
      <c r="O1674" s="25"/>
      <c r="P1674" s="25"/>
      <c r="Q1674" s="12"/>
      <c r="R1674" s="13"/>
      <c r="S1674" s="13"/>
      <c r="T1674" s="14" t="str">
        <f aca="false">IF($B1674="","",IF(AND($P1674="Ha",$N1674="Ha",OR($R1674="",$R1674&lt;=Boshqaruv!$C$12),OR($S1674="",$S1674&gt;Boshqaruv!$C$12)),"Ha",""))</f>
        <v/>
      </c>
      <c r="U1674" s="13"/>
      <c r="V1674" s="12"/>
      <c r="W1674" s="14" t="str">
        <f aca="false">IF(OR($B1674="",$C1674=""),"",IF(COUNTIFS($B$5:$B$1804,$B1674,$C$5:$C$1804,$C1674)&gt;1,"Takror",""))</f>
        <v/>
      </c>
    </row>
    <row r="1675" customFormat="false" ht="15" hidden="false" customHeight="false" outlineLevel="0" collapsed="false">
      <c r="A1675" s="8" t="n">
        <v>1671</v>
      </c>
      <c r="B1675" s="12"/>
      <c r="C1675" s="13"/>
      <c r="D1675" s="24"/>
      <c r="E1675" s="25"/>
      <c r="F1675" s="12"/>
      <c r="G1675" s="12"/>
      <c r="H1675" s="25"/>
      <c r="I1675" s="26" t="str">
        <f aca="false">IF(OR($B1675="",$C1675=""),"",$B1675&amp;" ("&amp;DAY($C1675)&amp;"."&amp;MONTH($C1675)&amp;"."&amp;YEAR($C1675)&amp;")")</f>
        <v/>
      </c>
      <c r="J1675" s="14" t="str">
        <f aca="false">IF($C1675="","",INT((Boshqaruv!$C$12-$C1675)/365.25))</f>
        <v/>
      </c>
      <c r="K1675" s="14" t="str">
        <f aca="false">IF($J1675="","",IF($J1675&lt;=14,"Ha","Yo'q"))</f>
        <v/>
      </c>
      <c r="L1675" s="13"/>
      <c r="M1675" s="13"/>
      <c r="N1675" s="14" t="str">
        <f aca="false">IF($B1675="","",IF(AND(OR($L1675="",$L1675&lt;=Boshqaruv!$C$12),OR($M1675="",$M1675&gt;Boshqaruv!$C$12)),"Ha",""))</f>
        <v/>
      </c>
      <c r="O1675" s="25"/>
      <c r="P1675" s="25"/>
      <c r="Q1675" s="12"/>
      <c r="R1675" s="13"/>
      <c r="S1675" s="13"/>
      <c r="T1675" s="14" t="str">
        <f aca="false">IF($B1675="","",IF(AND($P1675="Ha",$N1675="Ha",OR($R1675="",$R1675&lt;=Boshqaruv!$C$12),OR($S1675="",$S1675&gt;Boshqaruv!$C$12)),"Ha",""))</f>
        <v/>
      </c>
      <c r="U1675" s="13"/>
      <c r="V1675" s="12"/>
      <c r="W1675" s="14" t="str">
        <f aca="false">IF(OR($B1675="",$C1675=""),"",IF(COUNTIFS($B$5:$B$1804,$B1675,$C$5:$C$1804,$C1675)&gt;1,"Takror",""))</f>
        <v/>
      </c>
    </row>
    <row r="1676" customFormat="false" ht="15" hidden="false" customHeight="false" outlineLevel="0" collapsed="false">
      <c r="A1676" s="8" t="n">
        <v>1672</v>
      </c>
      <c r="B1676" s="12"/>
      <c r="C1676" s="13"/>
      <c r="D1676" s="24"/>
      <c r="E1676" s="25"/>
      <c r="F1676" s="12"/>
      <c r="G1676" s="12"/>
      <c r="H1676" s="25"/>
      <c r="I1676" s="26" t="str">
        <f aca="false">IF(OR($B1676="",$C1676=""),"",$B1676&amp;" ("&amp;DAY($C1676)&amp;"."&amp;MONTH($C1676)&amp;"."&amp;YEAR($C1676)&amp;")")</f>
        <v/>
      </c>
      <c r="J1676" s="14" t="str">
        <f aca="false">IF($C1676="","",INT((Boshqaruv!$C$12-$C1676)/365.25))</f>
        <v/>
      </c>
      <c r="K1676" s="14" t="str">
        <f aca="false">IF($J1676="","",IF($J1676&lt;=14,"Ha","Yo'q"))</f>
        <v/>
      </c>
      <c r="L1676" s="13"/>
      <c r="M1676" s="13"/>
      <c r="N1676" s="14" t="str">
        <f aca="false">IF($B1676="","",IF(AND(OR($L1676="",$L1676&lt;=Boshqaruv!$C$12),OR($M1676="",$M1676&gt;Boshqaruv!$C$12)),"Ha",""))</f>
        <v/>
      </c>
      <c r="O1676" s="25"/>
      <c r="P1676" s="25"/>
      <c r="Q1676" s="12"/>
      <c r="R1676" s="13"/>
      <c r="S1676" s="13"/>
      <c r="T1676" s="14" t="str">
        <f aca="false">IF($B1676="","",IF(AND($P1676="Ha",$N1676="Ha",OR($R1676="",$R1676&lt;=Boshqaruv!$C$12),OR($S1676="",$S1676&gt;Boshqaruv!$C$12)),"Ha",""))</f>
        <v/>
      </c>
      <c r="U1676" s="13"/>
      <c r="V1676" s="12"/>
      <c r="W1676" s="14" t="str">
        <f aca="false">IF(OR($B1676="",$C1676=""),"",IF(COUNTIFS($B$5:$B$1804,$B1676,$C$5:$C$1804,$C1676)&gt;1,"Takror",""))</f>
        <v/>
      </c>
    </row>
    <row r="1677" customFormat="false" ht="15" hidden="false" customHeight="false" outlineLevel="0" collapsed="false">
      <c r="A1677" s="8" t="n">
        <v>1673</v>
      </c>
      <c r="B1677" s="12"/>
      <c r="C1677" s="13"/>
      <c r="D1677" s="24"/>
      <c r="E1677" s="25"/>
      <c r="F1677" s="12"/>
      <c r="G1677" s="12"/>
      <c r="H1677" s="25"/>
      <c r="I1677" s="26" t="str">
        <f aca="false">IF(OR($B1677="",$C1677=""),"",$B1677&amp;" ("&amp;DAY($C1677)&amp;"."&amp;MONTH($C1677)&amp;"."&amp;YEAR($C1677)&amp;")")</f>
        <v/>
      </c>
      <c r="J1677" s="14" t="str">
        <f aca="false">IF($C1677="","",INT((Boshqaruv!$C$12-$C1677)/365.25))</f>
        <v/>
      </c>
      <c r="K1677" s="14" t="str">
        <f aca="false">IF($J1677="","",IF($J1677&lt;=14,"Ha","Yo'q"))</f>
        <v/>
      </c>
      <c r="L1677" s="13"/>
      <c r="M1677" s="13"/>
      <c r="N1677" s="14" t="str">
        <f aca="false">IF($B1677="","",IF(AND(OR($L1677="",$L1677&lt;=Boshqaruv!$C$12),OR($M1677="",$M1677&gt;Boshqaruv!$C$12)),"Ha",""))</f>
        <v/>
      </c>
      <c r="O1677" s="25"/>
      <c r="P1677" s="25"/>
      <c r="Q1677" s="12"/>
      <c r="R1677" s="13"/>
      <c r="S1677" s="13"/>
      <c r="T1677" s="14" t="str">
        <f aca="false">IF($B1677="","",IF(AND($P1677="Ha",$N1677="Ha",OR($R1677="",$R1677&lt;=Boshqaruv!$C$12),OR($S1677="",$S1677&gt;Boshqaruv!$C$12)),"Ha",""))</f>
        <v/>
      </c>
      <c r="U1677" s="13"/>
      <c r="V1677" s="12"/>
      <c r="W1677" s="14" t="str">
        <f aca="false">IF(OR($B1677="",$C1677=""),"",IF(COUNTIFS($B$5:$B$1804,$B1677,$C$5:$C$1804,$C1677)&gt;1,"Takror",""))</f>
        <v/>
      </c>
    </row>
    <row r="1678" customFormat="false" ht="15" hidden="false" customHeight="false" outlineLevel="0" collapsed="false">
      <c r="A1678" s="8" t="n">
        <v>1674</v>
      </c>
      <c r="B1678" s="12"/>
      <c r="C1678" s="13"/>
      <c r="D1678" s="24"/>
      <c r="E1678" s="25"/>
      <c r="F1678" s="12"/>
      <c r="G1678" s="12"/>
      <c r="H1678" s="25"/>
      <c r="I1678" s="26" t="str">
        <f aca="false">IF(OR($B1678="",$C1678=""),"",$B1678&amp;" ("&amp;DAY($C1678)&amp;"."&amp;MONTH($C1678)&amp;"."&amp;YEAR($C1678)&amp;")")</f>
        <v/>
      </c>
      <c r="J1678" s="14" t="str">
        <f aca="false">IF($C1678="","",INT((Boshqaruv!$C$12-$C1678)/365.25))</f>
        <v/>
      </c>
      <c r="K1678" s="14" t="str">
        <f aca="false">IF($J1678="","",IF($J1678&lt;=14,"Ha","Yo'q"))</f>
        <v/>
      </c>
      <c r="L1678" s="13"/>
      <c r="M1678" s="13"/>
      <c r="N1678" s="14" t="str">
        <f aca="false">IF($B1678="","",IF(AND(OR($L1678="",$L1678&lt;=Boshqaruv!$C$12),OR($M1678="",$M1678&gt;Boshqaruv!$C$12)),"Ha",""))</f>
        <v/>
      </c>
      <c r="O1678" s="25"/>
      <c r="P1678" s="25"/>
      <c r="Q1678" s="12"/>
      <c r="R1678" s="13"/>
      <c r="S1678" s="13"/>
      <c r="T1678" s="14" t="str">
        <f aca="false">IF($B1678="","",IF(AND($P1678="Ha",$N1678="Ha",OR($R1678="",$R1678&lt;=Boshqaruv!$C$12),OR($S1678="",$S1678&gt;Boshqaruv!$C$12)),"Ha",""))</f>
        <v/>
      </c>
      <c r="U1678" s="13"/>
      <c r="V1678" s="12"/>
      <c r="W1678" s="14" t="str">
        <f aca="false">IF(OR($B1678="",$C1678=""),"",IF(COUNTIFS($B$5:$B$1804,$B1678,$C$5:$C$1804,$C1678)&gt;1,"Takror",""))</f>
        <v/>
      </c>
    </row>
    <row r="1679" customFormat="false" ht="15" hidden="false" customHeight="false" outlineLevel="0" collapsed="false">
      <c r="A1679" s="8" t="n">
        <v>1675</v>
      </c>
      <c r="B1679" s="12"/>
      <c r="C1679" s="13"/>
      <c r="D1679" s="24"/>
      <c r="E1679" s="25"/>
      <c r="F1679" s="12"/>
      <c r="G1679" s="12"/>
      <c r="H1679" s="25"/>
      <c r="I1679" s="26" t="str">
        <f aca="false">IF(OR($B1679="",$C1679=""),"",$B1679&amp;" ("&amp;DAY($C1679)&amp;"."&amp;MONTH($C1679)&amp;"."&amp;YEAR($C1679)&amp;")")</f>
        <v/>
      </c>
      <c r="J1679" s="14" t="str">
        <f aca="false">IF($C1679="","",INT((Boshqaruv!$C$12-$C1679)/365.25))</f>
        <v/>
      </c>
      <c r="K1679" s="14" t="str">
        <f aca="false">IF($J1679="","",IF($J1679&lt;=14,"Ha","Yo'q"))</f>
        <v/>
      </c>
      <c r="L1679" s="13"/>
      <c r="M1679" s="13"/>
      <c r="N1679" s="14" t="str">
        <f aca="false">IF($B1679="","",IF(AND(OR($L1679="",$L1679&lt;=Boshqaruv!$C$12),OR($M1679="",$M1679&gt;Boshqaruv!$C$12)),"Ha",""))</f>
        <v/>
      </c>
      <c r="O1679" s="25"/>
      <c r="P1679" s="25"/>
      <c r="Q1679" s="12"/>
      <c r="R1679" s="13"/>
      <c r="S1679" s="13"/>
      <c r="T1679" s="14" t="str">
        <f aca="false">IF($B1679="","",IF(AND($P1679="Ha",$N1679="Ha",OR($R1679="",$R1679&lt;=Boshqaruv!$C$12),OR($S1679="",$S1679&gt;Boshqaruv!$C$12)),"Ha",""))</f>
        <v/>
      </c>
      <c r="U1679" s="13"/>
      <c r="V1679" s="12"/>
      <c r="W1679" s="14" t="str">
        <f aca="false">IF(OR($B1679="",$C1679=""),"",IF(COUNTIFS($B$5:$B$1804,$B1679,$C$5:$C$1804,$C1679)&gt;1,"Takror",""))</f>
        <v/>
      </c>
    </row>
    <row r="1680" customFormat="false" ht="15" hidden="false" customHeight="false" outlineLevel="0" collapsed="false">
      <c r="A1680" s="8" t="n">
        <v>1676</v>
      </c>
      <c r="B1680" s="12"/>
      <c r="C1680" s="13"/>
      <c r="D1680" s="24"/>
      <c r="E1680" s="25"/>
      <c r="F1680" s="12"/>
      <c r="G1680" s="12"/>
      <c r="H1680" s="25"/>
      <c r="I1680" s="26" t="str">
        <f aca="false">IF(OR($B1680="",$C1680=""),"",$B1680&amp;" ("&amp;DAY($C1680)&amp;"."&amp;MONTH($C1680)&amp;"."&amp;YEAR($C1680)&amp;")")</f>
        <v/>
      </c>
      <c r="J1680" s="14" t="str">
        <f aca="false">IF($C1680="","",INT((Boshqaruv!$C$12-$C1680)/365.25))</f>
        <v/>
      </c>
      <c r="K1680" s="14" t="str">
        <f aca="false">IF($J1680="","",IF($J1680&lt;=14,"Ha","Yo'q"))</f>
        <v/>
      </c>
      <c r="L1680" s="13"/>
      <c r="M1680" s="13"/>
      <c r="N1680" s="14" t="str">
        <f aca="false">IF($B1680="","",IF(AND(OR($L1680="",$L1680&lt;=Boshqaruv!$C$12),OR($M1680="",$M1680&gt;Boshqaruv!$C$12)),"Ha",""))</f>
        <v/>
      </c>
      <c r="O1680" s="25"/>
      <c r="P1680" s="25"/>
      <c r="Q1680" s="12"/>
      <c r="R1680" s="13"/>
      <c r="S1680" s="13"/>
      <c r="T1680" s="14" t="str">
        <f aca="false">IF($B1680="","",IF(AND($P1680="Ha",$N1680="Ha",OR($R1680="",$R1680&lt;=Boshqaruv!$C$12),OR($S1680="",$S1680&gt;Boshqaruv!$C$12)),"Ha",""))</f>
        <v/>
      </c>
      <c r="U1680" s="13"/>
      <c r="V1680" s="12"/>
      <c r="W1680" s="14" t="str">
        <f aca="false">IF(OR($B1680="",$C1680=""),"",IF(COUNTIFS($B$5:$B$1804,$B1680,$C$5:$C$1804,$C1680)&gt;1,"Takror",""))</f>
        <v/>
      </c>
    </row>
    <row r="1681" customFormat="false" ht="15" hidden="false" customHeight="false" outlineLevel="0" collapsed="false">
      <c r="A1681" s="8" t="n">
        <v>1677</v>
      </c>
      <c r="B1681" s="12"/>
      <c r="C1681" s="13"/>
      <c r="D1681" s="24"/>
      <c r="E1681" s="25"/>
      <c r="F1681" s="12"/>
      <c r="G1681" s="12"/>
      <c r="H1681" s="25"/>
      <c r="I1681" s="26" t="str">
        <f aca="false">IF(OR($B1681="",$C1681=""),"",$B1681&amp;" ("&amp;DAY($C1681)&amp;"."&amp;MONTH($C1681)&amp;"."&amp;YEAR($C1681)&amp;")")</f>
        <v/>
      </c>
      <c r="J1681" s="14" t="str">
        <f aca="false">IF($C1681="","",INT((Boshqaruv!$C$12-$C1681)/365.25))</f>
        <v/>
      </c>
      <c r="K1681" s="14" t="str">
        <f aca="false">IF($J1681="","",IF($J1681&lt;=14,"Ha","Yo'q"))</f>
        <v/>
      </c>
      <c r="L1681" s="13"/>
      <c r="M1681" s="13"/>
      <c r="N1681" s="14" t="str">
        <f aca="false">IF($B1681="","",IF(AND(OR($L1681="",$L1681&lt;=Boshqaruv!$C$12),OR($M1681="",$M1681&gt;Boshqaruv!$C$12)),"Ha",""))</f>
        <v/>
      </c>
      <c r="O1681" s="25"/>
      <c r="P1681" s="25"/>
      <c r="Q1681" s="12"/>
      <c r="R1681" s="13"/>
      <c r="S1681" s="13"/>
      <c r="T1681" s="14" t="str">
        <f aca="false">IF($B1681="","",IF(AND($P1681="Ha",$N1681="Ha",OR($R1681="",$R1681&lt;=Boshqaruv!$C$12),OR($S1681="",$S1681&gt;Boshqaruv!$C$12)),"Ha",""))</f>
        <v/>
      </c>
      <c r="U1681" s="13"/>
      <c r="V1681" s="12"/>
      <c r="W1681" s="14" t="str">
        <f aca="false">IF(OR($B1681="",$C1681=""),"",IF(COUNTIFS($B$5:$B$1804,$B1681,$C$5:$C$1804,$C1681)&gt;1,"Takror",""))</f>
        <v/>
      </c>
    </row>
    <row r="1682" customFormat="false" ht="15" hidden="false" customHeight="false" outlineLevel="0" collapsed="false">
      <c r="A1682" s="8" t="n">
        <v>1678</v>
      </c>
      <c r="B1682" s="12"/>
      <c r="C1682" s="13"/>
      <c r="D1682" s="24"/>
      <c r="E1682" s="25"/>
      <c r="F1682" s="12"/>
      <c r="G1682" s="12"/>
      <c r="H1682" s="25"/>
      <c r="I1682" s="26" t="str">
        <f aca="false">IF(OR($B1682="",$C1682=""),"",$B1682&amp;" ("&amp;DAY($C1682)&amp;"."&amp;MONTH($C1682)&amp;"."&amp;YEAR($C1682)&amp;")")</f>
        <v/>
      </c>
      <c r="J1682" s="14" t="str">
        <f aca="false">IF($C1682="","",INT((Boshqaruv!$C$12-$C1682)/365.25))</f>
        <v/>
      </c>
      <c r="K1682" s="14" t="str">
        <f aca="false">IF($J1682="","",IF($J1682&lt;=14,"Ha","Yo'q"))</f>
        <v/>
      </c>
      <c r="L1682" s="13"/>
      <c r="M1682" s="13"/>
      <c r="N1682" s="14" t="str">
        <f aca="false">IF($B1682="","",IF(AND(OR($L1682="",$L1682&lt;=Boshqaruv!$C$12),OR($M1682="",$M1682&gt;Boshqaruv!$C$12)),"Ha",""))</f>
        <v/>
      </c>
      <c r="O1682" s="25"/>
      <c r="P1682" s="25"/>
      <c r="Q1682" s="12"/>
      <c r="R1682" s="13"/>
      <c r="S1682" s="13"/>
      <c r="T1682" s="14" t="str">
        <f aca="false">IF($B1682="","",IF(AND($P1682="Ha",$N1682="Ha",OR($R1682="",$R1682&lt;=Boshqaruv!$C$12),OR($S1682="",$S1682&gt;Boshqaruv!$C$12)),"Ha",""))</f>
        <v/>
      </c>
      <c r="U1682" s="13"/>
      <c r="V1682" s="12"/>
      <c r="W1682" s="14" t="str">
        <f aca="false">IF(OR($B1682="",$C1682=""),"",IF(COUNTIFS($B$5:$B$1804,$B1682,$C$5:$C$1804,$C1682)&gt;1,"Takror",""))</f>
        <v/>
      </c>
    </row>
    <row r="1683" customFormat="false" ht="15" hidden="false" customHeight="false" outlineLevel="0" collapsed="false">
      <c r="A1683" s="8" t="n">
        <v>1679</v>
      </c>
      <c r="B1683" s="12"/>
      <c r="C1683" s="13"/>
      <c r="D1683" s="24"/>
      <c r="E1683" s="25"/>
      <c r="F1683" s="12"/>
      <c r="G1683" s="12"/>
      <c r="H1683" s="25"/>
      <c r="I1683" s="26" t="str">
        <f aca="false">IF(OR($B1683="",$C1683=""),"",$B1683&amp;" ("&amp;DAY($C1683)&amp;"."&amp;MONTH($C1683)&amp;"."&amp;YEAR($C1683)&amp;")")</f>
        <v/>
      </c>
      <c r="J1683" s="14" t="str">
        <f aca="false">IF($C1683="","",INT((Boshqaruv!$C$12-$C1683)/365.25))</f>
        <v/>
      </c>
      <c r="K1683" s="14" t="str">
        <f aca="false">IF($J1683="","",IF($J1683&lt;=14,"Ha","Yo'q"))</f>
        <v/>
      </c>
      <c r="L1683" s="13"/>
      <c r="M1683" s="13"/>
      <c r="N1683" s="14" t="str">
        <f aca="false">IF($B1683="","",IF(AND(OR($L1683="",$L1683&lt;=Boshqaruv!$C$12),OR($M1683="",$M1683&gt;Boshqaruv!$C$12)),"Ha",""))</f>
        <v/>
      </c>
      <c r="O1683" s="25"/>
      <c r="P1683" s="25"/>
      <c r="Q1683" s="12"/>
      <c r="R1683" s="13"/>
      <c r="S1683" s="13"/>
      <c r="T1683" s="14" t="str">
        <f aca="false">IF($B1683="","",IF(AND($P1683="Ha",$N1683="Ha",OR($R1683="",$R1683&lt;=Boshqaruv!$C$12),OR($S1683="",$S1683&gt;Boshqaruv!$C$12)),"Ha",""))</f>
        <v/>
      </c>
      <c r="U1683" s="13"/>
      <c r="V1683" s="12"/>
      <c r="W1683" s="14" t="str">
        <f aca="false">IF(OR($B1683="",$C1683=""),"",IF(COUNTIFS($B$5:$B$1804,$B1683,$C$5:$C$1804,$C1683)&gt;1,"Takror",""))</f>
        <v/>
      </c>
    </row>
    <row r="1684" customFormat="false" ht="15" hidden="false" customHeight="false" outlineLevel="0" collapsed="false">
      <c r="A1684" s="8" t="n">
        <v>1680</v>
      </c>
      <c r="B1684" s="12"/>
      <c r="C1684" s="13"/>
      <c r="D1684" s="24"/>
      <c r="E1684" s="25"/>
      <c r="F1684" s="12"/>
      <c r="G1684" s="12"/>
      <c r="H1684" s="25"/>
      <c r="I1684" s="26" t="str">
        <f aca="false">IF(OR($B1684="",$C1684=""),"",$B1684&amp;" ("&amp;DAY($C1684)&amp;"."&amp;MONTH($C1684)&amp;"."&amp;YEAR($C1684)&amp;")")</f>
        <v/>
      </c>
      <c r="J1684" s="14" t="str">
        <f aca="false">IF($C1684="","",INT((Boshqaruv!$C$12-$C1684)/365.25))</f>
        <v/>
      </c>
      <c r="K1684" s="14" t="str">
        <f aca="false">IF($J1684="","",IF($J1684&lt;=14,"Ha","Yo'q"))</f>
        <v/>
      </c>
      <c r="L1684" s="13"/>
      <c r="M1684" s="13"/>
      <c r="N1684" s="14" t="str">
        <f aca="false">IF($B1684="","",IF(AND(OR($L1684="",$L1684&lt;=Boshqaruv!$C$12),OR($M1684="",$M1684&gt;Boshqaruv!$C$12)),"Ha",""))</f>
        <v/>
      </c>
      <c r="O1684" s="25"/>
      <c r="P1684" s="25"/>
      <c r="Q1684" s="12"/>
      <c r="R1684" s="13"/>
      <c r="S1684" s="13"/>
      <c r="T1684" s="14" t="str">
        <f aca="false">IF($B1684="","",IF(AND($P1684="Ha",$N1684="Ha",OR($R1684="",$R1684&lt;=Boshqaruv!$C$12),OR($S1684="",$S1684&gt;Boshqaruv!$C$12)),"Ha",""))</f>
        <v/>
      </c>
      <c r="U1684" s="13"/>
      <c r="V1684" s="12"/>
      <c r="W1684" s="14" t="str">
        <f aca="false">IF(OR($B1684="",$C1684=""),"",IF(COUNTIFS($B$5:$B$1804,$B1684,$C$5:$C$1804,$C1684)&gt;1,"Takror",""))</f>
        <v/>
      </c>
    </row>
    <row r="1685" customFormat="false" ht="15" hidden="false" customHeight="false" outlineLevel="0" collapsed="false">
      <c r="A1685" s="8" t="n">
        <v>1681</v>
      </c>
      <c r="B1685" s="12"/>
      <c r="C1685" s="13"/>
      <c r="D1685" s="24"/>
      <c r="E1685" s="25"/>
      <c r="F1685" s="12"/>
      <c r="G1685" s="12"/>
      <c r="H1685" s="25"/>
      <c r="I1685" s="26" t="str">
        <f aca="false">IF(OR($B1685="",$C1685=""),"",$B1685&amp;" ("&amp;DAY($C1685)&amp;"."&amp;MONTH($C1685)&amp;"."&amp;YEAR($C1685)&amp;")")</f>
        <v/>
      </c>
      <c r="J1685" s="14" t="str">
        <f aca="false">IF($C1685="","",INT((Boshqaruv!$C$12-$C1685)/365.25))</f>
        <v/>
      </c>
      <c r="K1685" s="14" t="str">
        <f aca="false">IF($J1685="","",IF($J1685&lt;=14,"Ha","Yo'q"))</f>
        <v/>
      </c>
      <c r="L1685" s="13"/>
      <c r="M1685" s="13"/>
      <c r="N1685" s="14" t="str">
        <f aca="false">IF($B1685="","",IF(AND(OR($L1685="",$L1685&lt;=Boshqaruv!$C$12),OR($M1685="",$M1685&gt;Boshqaruv!$C$12)),"Ha",""))</f>
        <v/>
      </c>
      <c r="O1685" s="25"/>
      <c r="P1685" s="25"/>
      <c r="Q1685" s="12"/>
      <c r="R1685" s="13"/>
      <c r="S1685" s="13"/>
      <c r="T1685" s="14" t="str">
        <f aca="false">IF($B1685="","",IF(AND($P1685="Ha",$N1685="Ha",OR($R1685="",$R1685&lt;=Boshqaruv!$C$12),OR($S1685="",$S1685&gt;Boshqaruv!$C$12)),"Ha",""))</f>
        <v/>
      </c>
      <c r="U1685" s="13"/>
      <c r="V1685" s="12"/>
      <c r="W1685" s="14" t="str">
        <f aca="false">IF(OR($B1685="",$C1685=""),"",IF(COUNTIFS($B$5:$B$1804,$B1685,$C$5:$C$1804,$C1685)&gt;1,"Takror",""))</f>
        <v/>
      </c>
    </row>
    <row r="1686" customFormat="false" ht="15" hidden="false" customHeight="false" outlineLevel="0" collapsed="false">
      <c r="A1686" s="8" t="n">
        <v>1682</v>
      </c>
      <c r="B1686" s="12"/>
      <c r="C1686" s="13"/>
      <c r="D1686" s="24"/>
      <c r="E1686" s="25"/>
      <c r="F1686" s="12"/>
      <c r="G1686" s="12"/>
      <c r="H1686" s="25"/>
      <c r="I1686" s="26" t="str">
        <f aca="false">IF(OR($B1686="",$C1686=""),"",$B1686&amp;" ("&amp;DAY($C1686)&amp;"."&amp;MONTH($C1686)&amp;"."&amp;YEAR($C1686)&amp;")")</f>
        <v/>
      </c>
      <c r="J1686" s="14" t="str">
        <f aca="false">IF($C1686="","",INT((Boshqaruv!$C$12-$C1686)/365.25))</f>
        <v/>
      </c>
      <c r="K1686" s="14" t="str">
        <f aca="false">IF($J1686="","",IF($J1686&lt;=14,"Ha","Yo'q"))</f>
        <v/>
      </c>
      <c r="L1686" s="13"/>
      <c r="M1686" s="13"/>
      <c r="N1686" s="14" t="str">
        <f aca="false">IF($B1686="","",IF(AND(OR($L1686="",$L1686&lt;=Boshqaruv!$C$12),OR($M1686="",$M1686&gt;Boshqaruv!$C$12)),"Ha",""))</f>
        <v/>
      </c>
      <c r="O1686" s="25"/>
      <c r="P1686" s="25"/>
      <c r="Q1686" s="12"/>
      <c r="R1686" s="13"/>
      <c r="S1686" s="13"/>
      <c r="T1686" s="14" t="str">
        <f aca="false">IF($B1686="","",IF(AND($P1686="Ha",$N1686="Ha",OR($R1686="",$R1686&lt;=Boshqaruv!$C$12),OR($S1686="",$S1686&gt;Boshqaruv!$C$12)),"Ha",""))</f>
        <v/>
      </c>
      <c r="U1686" s="13"/>
      <c r="V1686" s="12"/>
      <c r="W1686" s="14" t="str">
        <f aca="false">IF(OR($B1686="",$C1686=""),"",IF(COUNTIFS($B$5:$B$1804,$B1686,$C$5:$C$1804,$C1686)&gt;1,"Takror",""))</f>
        <v/>
      </c>
    </row>
    <row r="1687" customFormat="false" ht="15" hidden="false" customHeight="false" outlineLevel="0" collapsed="false">
      <c r="A1687" s="8" t="n">
        <v>1683</v>
      </c>
      <c r="B1687" s="12"/>
      <c r="C1687" s="13"/>
      <c r="D1687" s="24"/>
      <c r="E1687" s="25"/>
      <c r="F1687" s="12"/>
      <c r="G1687" s="12"/>
      <c r="H1687" s="25"/>
      <c r="I1687" s="26" t="str">
        <f aca="false">IF(OR($B1687="",$C1687=""),"",$B1687&amp;" ("&amp;DAY($C1687)&amp;"."&amp;MONTH($C1687)&amp;"."&amp;YEAR($C1687)&amp;")")</f>
        <v/>
      </c>
      <c r="J1687" s="14" t="str">
        <f aca="false">IF($C1687="","",INT((Boshqaruv!$C$12-$C1687)/365.25))</f>
        <v/>
      </c>
      <c r="K1687" s="14" t="str">
        <f aca="false">IF($J1687="","",IF($J1687&lt;=14,"Ha","Yo'q"))</f>
        <v/>
      </c>
      <c r="L1687" s="13"/>
      <c r="M1687" s="13"/>
      <c r="N1687" s="14" t="str">
        <f aca="false">IF($B1687="","",IF(AND(OR($L1687="",$L1687&lt;=Boshqaruv!$C$12),OR($M1687="",$M1687&gt;Boshqaruv!$C$12)),"Ha",""))</f>
        <v/>
      </c>
      <c r="O1687" s="25"/>
      <c r="P1687" s="25"/>
      <c r="Q1687" s="12"/>
      <c r="R1687" s="13"/>
      <c r="S1687" s="13"/>
      <c r="T1687" s="14" t="str">
        <f aca="false">IF($B1687="","",IF(AND($P1687="Ha",$N1687="Ha",OR($R1687="",$R1687&lt;=Boshqaruv!$C$12),OR($S1687="",$S1687&gt;Boshqaruv!$C$12)),"Ha",""))</f>
        <v/>
      </c>
      <c r="U1687" s="13"/>
      <c r="V1687" s="12"/>
      <c r="W1687" s="14" t="str">
        <f aca="false">IF(OR($B1687="",$C1687=""),"",IF(COUNTIFS($B$5:$B$1804,$B1687,$C$5:$C$1804,$C1687)&gt;1,"Takror",""))</f>
        <v/>
      </c>
    </row>
    <row r="1688" customFormat="false" ht="15" hidden="false" customHeight="false" outlineLevel="0" collapsed="false">
      <c r="A1688" s="8" t="n">
        <v>1684</v>
      </c>
      <c r="B1688" s="12"/>
      <c r="C1688" s="13"/>
      <c r="D1688" s="24"/>
      <c r="E1688" s="25"/>
      <c r="F1688" s="12"/>
      <c r="G1688" s="12"/>
      <c r="H1688" s="25"/>
      <c r="I1688" s="26" t="str">
        <f aca="false">IF(OR($B1688="",$C1688=""),"",$B1688&amp;" ("&amp;DAY($C1688)&amp;"."&amp;MONTH($C1688)&amp;"."&amp;YEAR($C1688)&amp;")")</f>
        <v/>
      </c>
      <c r="J1688" s="14" t="str">
        <f aca="false">IF($C1688="","",INT((Boshqaruv!$C$12-$C1688)/365.25))</f>
        <v/>
      </c>
      <c r="K1688" s="14" t="str">
        <f aca="false">IF($J1688="","",IF($J1688&lt;=14,"Ha","Yo'q"))</f>
        <v/>
      </c>
      <c r="L1688" s="13"/>
      <c r="M1688" s="13"/>
      <c r="N1688" s="14" t="str">
        <f aca="false">IF($B1688="","",IF(AND(OR($L1688="",$L1688&lt;=Boshqaruv!$C$12),OR($M1688="",$M1688&gt;Boshqaruv!$C$12)),"Ha",""))</f>
        <v/>
      </c>
      <c r="O1688" s="25"/>
      <c r="P1688" s="25"/>
      <c r="Q1688" s="12"/>
      <c r="R1688" s="13"/>
      <c r="S1688" s="13"/>
      <c r="T1688" s="14" t="str">
        <f aca="false">IF($B1688="","",IF(AND($P1688="Ha",$N1688="Ha",OR($R1688="",$R1688&lt;=Boshqaruv!$C$12),OR($S1688="",$S1688&gt;Boshqaruv!$C$12)),"Ha",""))</f>
        <v/>
      </c>
      <c r="U1688" s="13"/>
      <c r="V1688" s="12"/>
      <c r="W1688" s="14" t="str">
        <f aca="false">IF(OR($B1688="",$C1688=""),"",IF(COUNTIFS($B$5:$B$1804,$B1688,$C$5:$C$1804,$C1688)&gt;1,"Takror",""))</f>
        <v/>
      </c>
    </row>
    <row r="1689" customFormat="false" ht="15" hidden="false" customHeight="false" outlineLevel="0" collapsed="false">
      <c r="A1689" s="8" t="n">
        <v>1685</v>
      </c>
      <c r="B1689" s="12"/>
      <c r="C1689" s="13"/>
      <c r="D1689" s="24"/>
      <c r="E1689" s="25"/>
      <c r="F1689" s="12"/>
      <c r="G1689" s="12"/>
      <c r="H1689" s="25"/>
      <c r="I1689" s="26" t="str">
        <f aca="false">IF(OR($B1689="",$C1689=""),"",$B1689&amp;" ("&amp;DAY($C1689)&amp;"."&amp;MONTH($C1689)&amp;"."&amp;YEAR($C1689)&amp;")")</f>
        <v/>
      </c>
      <c r="J1689" s="14" t="str">
        <f aca="false">IF($C1689="","",INT((Boshqaruv!$C$12-$C1689)/365.25))</f>
        <v/>
      </c>
      <c r="K1689" s="14" t="str">
        <f aca="false">IF($J1689="","",IF($J1689&lt;=14,"Ha","Yo'q"))</f>
        <v/>
      </c>
      <c r="L1689" s="13"/>
      <c r="M1689" s="13"/>
      <c r="N1689" s="14" t="str">
        <f aca="false">IF($B1689="","",IF(AND(OR($L1689="",$L1689&lt;=Boshqaruv!$C$12),OR($M1689="",$M1689&gt;Boshqaruv!$C$12)),"Ha",""))</f>
        <v/>
      </c>
      <c r="O1689" s="25"/>
      <c r="P1689" s="25"/>
      <c r="Q1689" s="12"/>
      <c r="R1689" s="13"/>
      <c r="S1689" s="13"/>
      <c r="T1689" s="14" t="str">
        <f aca="false">IF($B1689="","",IF(AND($P1689="Ha",$N1689="Ha",OR($R1689="",$R1689&lt;=Boshqaruv!$C$12),OR($S1689="",$S1689&gt;Boshqaruv!$C$12)),"Ha",""))</f>
        <v/>
      </c>
      <c r="U1689" s="13"/>
      <c r="V1689" s="12"/>
      <c r="W1689" s="14" t="str">
        <f aca="false">IF(OR($B1689="",$C1689=""),"",IF(COUNTIFS($B$5:$B$1804,$B1689,$C$5:$C$1804,$C1689)&gt;1,"Takror",""))</f>
        <v/>
      </c>
    </row>
    <row r="1690" customFormat="false" ht="15" hidden="false" customHeight="false" outlineLevel="0" collapsed="false">
      <c r="A1690" s="8" t="n">
        <v>1686</v>
      </c>
      <c r="B1690" s="12"/>
      <c r="C1690" s="13"/>
      <c r="D1690" s="24"/>
      <c r="E1690" s="25"/>
      <c r="F1690" s="12"/>
      <c r="G1690" s="12"/>
      <c r="H1690" s="25"/>
      <c r="I1690" s="26" t="str">
        <f aca="false">IF(OR($B1690="",$C1690=""),"",$B1690&amp;" ("&amp;DAY($C1690)&amp;"."&amp;MONTH($C1690)&amp;"."&amp;YEAR($C1690)&amp;")")</f>
        <v/>
      </c>
      <c r="J1690" s="14" t="str">
        <f aca="false">IF($C1690="","",INT((Boshqaruv!$C$12-$C1690)/365.25))</f>
        <v/>
      </c>
      <c r="K1690" s="14" t="str">
        <f aca="false">IF($J1690="","",IF($J1690&lt;=14,"Ha","Yo'q"))</f>
        <v/>
      </c>
      <c r="L1690" s="13"/>
      <c r="M1690" s="13"/>
      <c r="N1690" s="14" t="str">
        <f aca="false">IF($B1690="","",IF(AND(OR($L1690="",$L1690&lt;=Boshqaruv!$C$12),OR($M1690="",$M1690&gt;Boshqaruv!$C$12)),"Ha",""))</f>
        <v/>
      </c>
      <c r="O1690" s="25"/>
      <c r="P1690" s="25"/>
      <c r="Q1690" s="12"/>
      <c r="R1690" s="13"/>
      <c r="S1690" s="13"/>
      <c r="T1690" s="14" t="str">
        <f aca="false">IF($B1690="","",IF(AND($P1690="Ha",$N1690="Ha",OR($R1690="",$R1690&lt;=Boshqaruv!$C$12),OR($S1690="",$S1690&gt;Boshqaruv!$C$12)),"Ha",""))</f>
        <v/>
      </c>
      <c r="U1690" s="13"/>
      <c r="V1690" s="12"/>
      <c r="W1690" s="14" t="str">
        <f aca="false">IF(OR($B1690="",$C1690=""),"",IF(COUNTIFS($B$5:$B$1804,$B1690,$C$5:$C$1804,$C1690)&gt;1,"Takror",""))</f>
        <v/>
      </c>
    </row>
    <row r="1691" customFormat="false" ht="15" hidden="false" customHeight="false" outlineLevel="0" collapsed="false">
      <c r="A1691" s="8" t="n">
        <v>1687</v>
      </c>
      <c r="B1691" s="12"/>
      <c r="C1691" s="13"/>
      <c r="D1691" s="24"/>
      <c r="E1691" s="25"/>
      <c r="F1691" s="12"/>
      <c r="G1691" s="12"/>
      <c r="H1691" s="25"/>
      <c r="I1691" s="26" t="str">
        <f aca="false">IF(OR($B1691="",$C1691=""),"",$B1691&amp;" ("&amp;DAY($C1691)&amp;"."&amp;MONTH($C1691)&amp;"."&amp;YEAR($C1691)&amp;")")</f>
        <v/>
      </c>
      <c r="J1691" s="14" t="str">
        <f aca="false">IF($C1691="","",INT((Boshqaruv!$C$12-$C1691)/365.25))</f>
        <v/>
      </c>
      <c r="K1691" s="14" t="str">
        <f aca="false">IF($J1691="","",IF($J1691&lt;=14,"Ha","Yo'q"))</f>
        <v/>
      </c>
      <c r="L1691" s="13"/>
      <c r="M1691" s="13"/>
      <c r="N1691" s="14" t="str">
        <f aca="false">IF($B1691="","",IF(AND(OR($L1691="",$L1691&lt;=Boshqaruv!$C$12),OR($M1691="",$M1691&gt;Boshqaruv!$C$12)),"Ha",""))</f>
        <v/>
      </c>
      <c r="O1691" s="25"/>
      <c r="P1691" s="25"/>
      <c r="Q1691" s="12"/>
      <c r="R1691" s="13"/>
      <c r="S1691" s="13"/>
      <c r="T1691" s="14" t="str">
        <f aca="false">IF($B1691="","",IF(AND($P1691="Ha",$N1691="Ha",OR($R1691="",$R1691&lt;=Boshqaruv!$C$12),OR($S1691="",$S1691&gt;Boshqaruv!$C$12)),"Ha",""))</f>
        <v/>
      </c>
      <c r="U1691" s="13"/>
      <c r="V1691" s="12"/>
      <c r="W1691" s="14" t="str">
        <f aca="false">IF(OR($B1691="",$C1691=""),"",IF(COUNTIFS($B$5:$B$1804,$B1691,$C$5:$C$1804,$C1691)&gt;1,"Takror",""))</f>
        <v/>
      </c>
    </row>
    <row r="1692" customFormat="false" ht="15" hidden="false" customHeight="false" outlineLevel="0" collapsed="false">
      <c r="A1692" s="8" t="n">
        <v>1688</v>
      </c>
      <c r="B1692" s="12"/>
      <c r="C1692" s="13"/>
      <c r="D1692" s="24"/>
      <c r="E1692" s="25"/>
      <c r="F1692" s="12"/>
      <c r="G1692" s="12"/>
      <c r="H1692" s="25"/>
      <c r="I1692" s="26" t="str">
        <f aca="false">IF(OR($B1692="",$C1692=""),"",$B1692&amp;" ("&amp;DAY($C1692)&amp;"."&amp;MONTH($C1692)&amp;"."&amp;YEAR($C1692)&amp;")")</f>
        <v/>
      </c>
      <c r="J1692" s="14" t="str">
        <f aca="false">IF($C1692="","",INT((Boshqaruv!$C$12-$C1692)/365.25))</f>
        <v/>
      </c>
      <c r="K1692" s="14" t="str">
        <f aca="false">IF($J1692="","",IF($J1692&lt;=14,"Ha","Yo'q"))</f>
        <v/>
      </c>
      <c r="L1692" s="13"/>
      <c r="M1692" s="13"/>
      <c r="N1692" s="14" t="str">
        <f aca="false">IF($B1692="","",IF(AND(OR($L1692="",$L1692&lt;=Boshqaruv!$C$12),OR($M1692="",$M1692&gt;Boshqaruv!$C$12)),"Ha",""))</f>
        <v/>
      </c>
      <c r="O1692" s="25"/>
      <c r="P1692" s="25"/>
      <c r="Q1692" s="12"/>
      <c r="R1692" s="13"/>
      <c r="S1692" s="13"/>
      <c r="T1692" s="14" t="str">
        <f aca="false">IF($B1692="","",IF(AND($P1692="Ha",$N1692="Ha",OR($R1692="",$R1692&lt;=Boshqaruv!$C$12),OR($S1692="",$S1692&gt;Boshqaruv!$C$12)),"Ha",""))</f>
        <v/>
      </c>
      <c r="U1692" s="13"/>
      <c r="V1692" s="12"/>
      <c r="W1692" s="14" t="str">
        <f aca="false">IF(OR($B1692="",$C1692=""),"",IF(COUNTIFS($B$5:$B$1804,$B1692,$C$5:$C$1804,$C1692)&gt;1,"Takror",""))</f>
        <v/>
      </c>
    </row>
    <row r="1693" customFormat="false" ht="15" hidden="false" customHeight="false" outlineLevel="0" collapsed="false">
      <c r="A1693" s="8" t="n">
        <v>1689</v>
      </c>
      <c r="B1693" s="12"/>
      <c r="C1693" s="13"/>
      <c r="D1693" s="24"/>
      <c r="E1693" s="25"/>
      <c r="F1693" s="12"/>
      <c r="G1693" s="12"/>
      <c r="H1693" s="25"/>
      <c r="I1693" s="26" t="str">
        <f aca="false">IF(OR($B1693="",$C1693=""),"",$B1693&amp;" ("&amp;DAY($C1693)&amp;"."&amp;MONTH($C1693)&amp;"."&amp;YEAR($C1693)&amp;")")</f>
        <v/>
      </c>
      <c r="J1693" s="14" t="str">
        <f aca="false">IF($C1693="","",INT((Boshqaruv!$C$12-$C1693)/365.25))</f>
        <v/>
      </c>
      <c r="K1693" s="14" t="str">
        <f aca="false">IF($J1693="","",IF($J1693&lt;=14,"Ha","Yo'q"))</f>
        <v/>
      </c>
      <c r="L1693" s="13"/>
      <c r="M1693" s="13"/>
      <c r="N1693" s="14" t="str">
        <f aca="false">IF($B1693="","",IF(AND(OR($L1693="",$L1693&lt;=Boshqaruv!$C$12),OR($M1693="",$M1693&gt;Boshqaruv!$C$12)),"Ha",""))</f>
        <v/>
      </c>
      <c r="O1693" s="25"/>
      <c r="P1693" s="25"/>
      <c r="Q1693" s="12"/>
      <c r="R1693" s="13"/>
      <c r="S1693" s="13"/>
      <c r="T1693" s="14" t="str">
        <f aca="false">IF($B1693="","",IF(AND($P1693="Ha",$N1693="Ha",OR($R1693="",$R1693&lt;=Boshqaruv!$C$12),OR($S1693="",$S1693&gt;Boshqaruv!$C$12)),"Ha",""))</f>
        <v/>
      </c>
      <c r="U1693" s="13"/>
      <c r="V1693" s="12"/>
      <c r="W1693" s="14" t="str">
        <f aca="false">IF(OR($B1693="",$C1693=""),"",IF(COUNTIFS($B$5:$B$1804,$B1693,$C$5:$C$1804,$C1693)&gt;1,"Takror",""))</f>
        <v/>
      </c>
    </row>
    <row r="1694" customFormat="false" ht="15" hidden="false" customHeight="false" outlineLevel="0" collapsed="false">
      <c r="A1694" s="8" t="n">
        <v>1690</v>
      </c>
      <c r="B1694" s="12"/>
      <c r="C1694" s="13"/>
      <c r="D1694" s="24"/>
      <c r="E1694" s="25"/>
      <c r="F1694" s="12"/>
      <c r="G1694" s="12"/>
      <c r="H1694" s="25"/>
      <c r="I1694" s="26" t="str">
        <f aca="false">IF(OR($B1694="",$C1694=""),"",$B1694&amp;" ("&amp;DAY($C1694)&amp;"."&amp;MONTH($C1694)&amp;"."&amp;YEAR($C1694)&amp;")")</f>
        <v/>
      </c>
      <c r="J1694" s="14" t="str">
        <f aca="false">IF($C1694="","",INT((Boshqaruv!$C$12-$C1694)/365.25))</f>
        <v/>
      </c>
      <c r="K1694" s="14" t="str">
        <f aca="false">IF($J1694="","",IF($J1694&lt;=14,"Ha","Yo'q"))</f>
        <v/>
      </c>
      <c r="L1694" s="13"/>
      <c r="M1694" s="13"/>
      <c r="N1694" s="14" t="str">
        <f aca="false">IF($B1694="","",IF(AND(OR($L1694="",$L1694&lt;=Boshqaruv!$C$12),OR($M1694="",$M1694&gt;Boshqaruv!$C$12)),"Ha",""))</f>
        <v/>
      </c>
      <c r="O1694" s="25"/>
      <c r="P1694" s="25"/>
      <c r="Q1694" s="12"/>
      <c r="R1694" s="13"/>
      <c r="S1694" s="13"/>
      <c r="T1694" s="14" t="str">
        <f aca="false">IF($B1694="","",IF(AND($P1694="Ha",$N1694="Ha",OR($R1694="",$R1694&lt;=Boshqaruv!$C$12),OR($S1694="",$S1694&gt;Boshqaruv!$C$12)),"Ha",""))</f>
        <v/>
      </c>
      <c r="U1694" s="13"/>
      <c r="V1694" s="12"/>
      <c r="W1694" s="14" t="str">
        <f aca="false">IF(OR($B1694="",$C1694=""),"",IF(COUNTIFS($B$5:$B$1804,$B1694,$C$5:$C$1804,$C1694)&gt;1,"Takror",""))</f>
        <v/>
      </c>
    </row>
    <row r="1695" customFormat="false" ht="15" hidden="false" customHeight="false" outlineLevel="0" collapsed="false">
      <c r="A1695" s="8" t="n">
        <v>1691</v>
      </c>
      <c r="B1695" s="12"/>
      <c r="C1695" s="13"/>
      <c r="D1695" s="24"/>
      <c r="E1695" s="25"/>
      <c r="F1695" s="12"/>
      <c r="G1695" s="12"/>
      <c r="H1695" s="25"/>
      <c r="I1695" s="26" t="str">
        <f aca="false">IF(OR($B1695="",$C1695=""),"",$B1695&amp;" ("&amp;DAY($C1695)&amp;"."&amp;MONTH($C1695)&amp;"."&amp;YEAR($C1695)&amp;")")</f>
        <v/>
      </c>
      <c r="J1695" s="14" t="str">
        <f aca="false">IF($C1695="","",INT((Boshqaruv!$C$12-$C1695)/365.25))</f>
        <v/>
      </c>
      <c r="K1695" s="14" t="str">
        <f aca="false">IF($J1695="","",IF($J1695&lt;=14,"Ha","Yo'q"))</f>
        <v/>
      </c>
      <c r="L1695" s="13"/>
      <c r="M1695" s="13"/>
      <c r="N1695" s="14" t="str">
        <f aca="false">IF($B1695="","",IF(AND(OR($L1695="",$L1695&lt;=Boshqaruv!$C$12),OR($M1695="",$M1695&gt;Boshqaruv!$C$12)),"Ha",""))</f>
        <v/>
      </c>
      <c r="O1695" s="25"/>
      <c r="P1695" s="25"/>
      <c r="Q1695" s="12"/>
      <c r="R1695" s="13"/>
      <c r="S1695" s="13"/>
      <c r="T1695" s="14" t="str">
        <f aca="false">IF($B1695="","",IF(AND($P1695="Ha",$N1695="Ha",OR($R1695="",$R1695&lt;=Boshqaruv!$C$12),OR($S1695="",$S1695&gt;Boshqaruv!$C$12)),"Ha",""))</f>
        <v/>
      </c>
      <c r="U1695" s="13"/>
      <c r="V1695" s="12"/>
      <c r="W1695" s="14" t="str">
        <f aca="false">IF(OR($B1695="",$C1695=""),"",IF(COUNTIFS($B$5:$B$1804,$B1695,$C$5:$C$1804,$C1695)&gt;1,"Takror",""))</f>
        <v/>
      </c>
    </row>
    <row r="1696" customFormat="false" ht="15" hidden="false" customHeight="false" outlineLevel="0" collapsed="false">
      <c r="A1696" s="8" t="n">
        <v>1692</v>
      </c>
      <c r="B1696" s="12"/>
      <c r="C1696" s="13"/>
      <c r="D1696" s="24"/>
      <c r="E1696" s="25"/>
      <c r="F1696" s="12"/>
      <c r="G1696" s="12"/>
      <c r="H1696" s="25"/>
      <c r="I1696" s="26" t="str">
        <f aca="false">IF(OR($B1696="",$C1696=""),"",$B1696&amp;" ("&amp;DAY($C1696)&amp;"."&amp;MONTH($C1696)&amp;"."&amp;YEAR($C1696)&amp;")")</f>
        <v/>
      </c>
      <c r="J1696" s="14" t="str">
        <f aca="false">IF($C1696="","",INT((Boshqaruv!$C$12-$C1696)/365.25))</f>
        <v/>
      </c>
      <c r="K1696" s="14" t="str">
        <f aca="false">IF($J1696="","",IF($J1696&lt;=14,"Ha","Yo'q"))</f>
        <v/>
      </c>
      <c r="L1696" s="13"/>
      <c r="M1696" s="13"/>
      <c r="N1696" s="14" t="str">
        <f aca="false">IF($B1696="","",IF(AND(OR($L1696="",$L1696&lt;=Boshqaruv!$C$12),OR($M1696="",$M1696&gt;Boshqaruv!$C$12)),"Ha",""))</f>
        <v/>
      </c>
      <c r="O1696" s="25"/>
      <c r="P1696" s="25"/>
      <c r="Q1696" s="12"/>
      <c r="R1696" s="13"/>
      <c r="S1696" s="13"/>
      <c r="T1696" s="14" t="str">
        <f aca="false">IF($B1696="","",IF(AND($P1696="Ha",$N1696="Ha",OR($R1696="",$R1696&lt;=Boshqaruv!$C$12),OR($S1696="",$S1696&gt;Boshqaruv!$C$12)),"Ha",""))</f>
        <v/>
      </c>
      <c r="U1696" s="13"/>
      <c r="V1696" s="12"/>
      <c r="W1696" s="14" t="str">
        <f aca="false">IF(OR($B1696="",$C1696=""),"",IF(COUNTIFS($B$5:$B$1804,$B1696,$C$5:$C$1804,$C1696)&gt;1,"Takror",""))</f>
        <v/>
      </c>
    </row>
    <row r="1697" customFormat="false" ht="15" hidden="false" customHeight="false" outlineLevel="0" collapsed="false">
      <c r="A1697" s="8" t="n">
        <v>1693</v>
      </c>
      <c r="B1697" s="12"/>
      <c r="C1697" s="13"/>
      <c r="D1697" s="24"/>
      <c r="E1697" s="25"/>
      <c r="F1697" s="12"/>
      <c r="G1697" s="12"/>
      <c r="H1697" s="25"/>
      <c r="I1697" s="26" t="str">
        <f aca="false">IF(OR($B1697="",$C1697=""),"",$B1697&amp;" ("&amp;DAY($C1697)&amp;"."&amp;MONTH($C1697)&amp;"."&amp;YEAR($C1697)&amp;")")</f>
        <v/>
      </c>
      <c r="J1697" s="14" t="str">
        <f aca="false">IF($C1697="","",INT((Boshqaruv!$C$12-$C1697)/365.25))</f>
        <v/>
      </c>
      <c r="K1697" s="14" t="str">
        <f aca="false">IF($J1697="","",IF($J1697&lt;=14,"Ha","Yo'q"))</f>
        <v/>
      </c>
      <c r="L1697" s="13"/>
      <c r="M1697" s="13"/>
      <c r="N1697" s="14" t="str">
        <f aca="false">IF($B1697="","",IF(AND(OR($L1697="",$L1697&lt;=Boshqaruv!$C$12),OR($M1697="",$M1697&gt;Boshqaruv!$C$12)),"Ha",""))</f>
        <v/>
      </c>
      <c r="O1697" s="25"/>
      <c r="P1697" s="25"/>
      <c r="Q1697" s="12"/>
      <c r="R1697" s="13"/>
      <c r="S1697" s="13"/>
      <c r="T1697" s="14" t="str">
        <f aca="false">IF($B1697="","",IF(AND($P1697="Ha",$N1697="Ha",OR($R1697="",$R1697&lt;=Boshqaruv!$C$12),OR($S1697="",$S1697&gt;Boshqaruv!$C$12)),"Ha",""))</f>
        <v/>
      </c>
      <c r="U1697" s="13"/>
      <c r="V1697" s="12"/>
      <c r="W1697" s="14" t="str">
        <f aca="false">IF(OR($B1697="",$C1697=""),"",IF(COUNTIFS($B$5:$B$1804,$B1697,$C$5:$C$1804,$C1697)&gt;1,"Takror",""))</f>
        <v/>
      </c>
    </row>
    <row r="1698" customFormat="false" ht="15" hidden="false" customHeight="false" outlineLevel="0" collapsed="false">
      <c r="A1698" s="8" t="n">
        <v>1694</v>
      </c>
      <c r="B1698" s="12"/>
      <c r="C1698" s="13"/>
      <c r="D1698" s="24"/>
      <c r="E1698" s="25"/>
      <c r="F1698" s="12"/>
      <c r="G1698" s="12"/>
      <c r="H1698" s="25"/>
      <c r="I1698" s="26" t="str">
        <f aca="false">IF(OR($B1698="",$C1698=""),"",$B1698&amp;" ("&amp;DAY($C1698)&amp;"."&amp;MONTH($C1698)&amp;"."&amp;YEAR($C1698)&amp;")")</f>
        <v/>
      </c>
      <c r="J1698" s="14" t="str">
        <f aca="false">IF($C1698="","",INT((Boshqaruv!$C$12-$C1698)/365.25))</f>
        <v/>
      </c>
      <c r="K1698" s="14" t="str">
        <f aca="false">IF($J1698="","",IF($J1698&lt;=14,"Ha","Yo'q"))</f>
        <v/>
      </c>
      <c r="L1698" s="13"/>
      <c r="M1698" s="13"/>
      <c r="N1698" s="14" t="str">
        <f aca="false">IF($B1698="","",IF(AND(OR($L1698="",$L1698&lt;=Boshqaruv!$C$12),OR($M1698="",$M1698&gt;Boshqaruv!$C$12)),"Ha",""))</f>
        <v/>
      </c>
      <c r="O1698" s="25"/>
      <c r="P1698" s="25"/>
      <c r="Q1698" s="12"/>
      <c r="R1698" s="13"/>
      <c r="S1698" s="13"/>
      <c r="T1698" s="14" t="str">
        <f aca="false">IF($B1698="","",IF(AND($P1698="Ha",$N1698="Ha",OR($R1698="",$R1698&lt;=Boshqaruv!$C$12),OR($S1698="",$S1698&gt;Boshqaruv!$C$12)),"Ha",""))</f>
        <v/>
      </c>
      <c r="U1698" s="13"/>
      <c r="V1698" s="12"/>
      <c r="W1698" s="14" t="str">
        <f aca="false">IF(OR($B1698="",$C1698=""),"",IF(COUNTIFS($B$5:$B$1804,$B1698,$C$5:$C$1804,$C1698)&gt;1,"Takror",""))</f>
        <v/>
      </c>
    </row>
    <row r="1699" customFormat="false" ht="15" hidden="false" customHeight="false" outlineLevel="0" collapsed="false">
      <c r="A1699" s="8" t="n">
        <v>1695</v>
      </c>
      <c r="B1699" s="12"/>
      <c r="C1699" s="13"/>
      <c r="D1699" s="24"/>
      <c r="E1699" s="25"/>
      <c r="F1699" s="12"/>
      <c r="G1699" s="12"/>
      <c r="H1699" s="25"/>
      <c r="I1699" s="26" t="str">
        <f aca="false">IF(OR($B1699="",$C1699=""),"",$B1699&amp;" ("&amp;DAY($C1699)&amp;"."&amp;MONTH($C1699)&amp;"."&amp;YEAR($C1699)&amp;")")</f>
        <v/>
      </c>
      <c r="J1699" s="14" t="str">
        <f aca="false">IF($C1699="","",INT((Boshqaruv!$C$12-$C1699)/365.25))</f>
        <v/>
      </c>
      <c r="K1699" s="14" t="str">
        <f aca="false">IF($J1699="","",IF($J1699&lt;=14,"Ha","Yo'q"))</f>
        <v/>
      </c>
      <c r="L1699" s="13"/>
      <c r="M1699" s="13"/>
      <c r="N1699" s="14" t="str">
        <f aca="false">IF($B1699="","",IF(AND(OR($L1699="",$L1699&lt;=Boshqaruv!$C$12),OR($M1699="",$M1699&gt;Boshqaruv!$C$12)),"Ha",""))</f>
        <v/>
      </c>
      <c r="O1699" s="25"/>
      <c r="P1699" s="25"/>
      <c r="Q1699" s="12"/>
      <c r="R1699" s="13"/>
      <c r="S1699" s="13"/>
      <c r="T1699" s="14" t="str">
        <f aca="false">IF($B1699="","",IF(AND($P1699="Ha",$N1699="Ha",OR($R1699="",$R1699&lt;=Boshqaruv!$C$12),OR($S1699="",$S1699&gt;Boshqaruv!$C$12)),"Ha",""))</f>
        <v/>
      </c>
      <c r="U1699" s="13"/>
      <c r="V1699" s="12"/>
      <c r="W1699" s="14" t="str">
        <f aca="false">IF(OR($B1699="",$C1699=""),"",IF(COUNTIFS($B$5:$B$1804,$B1699,$C$5:$C$1804,$C1699)&gt;1,"Takror",""))</f>
        <v/>
      </c>
    </row>
    <row r="1700" customFormat="false" ht="15" hidden="false" customHeight="false" outlineLevel="0" collapsed="false">
      <c r="A1700" s="8" t="n">
        <v>1696</v>
      </c>
      <c r="B1700" s="12"/>
      <c r="C1700" s="13"/>
      <c r="D1700" s="24"/>
      <c r="E1700" s="25"/>
      <c r="F1700" s="12"/>
      <c r="G1700" s="12"/>
      <c r="H1700" s="25"/>
      <c r="I1700" s="26" t="str">
        <f aca="false">IF(OR($B1700="",$C1700=""),"",$B1700&amp;" ("&amp;DAY($C1700)&amp;"."&amp;MONTH($C1700)&amp;"."&amp;YEAR($C1700)&amp;")")</f>
        <v/>
      </c>
      <c r="J1700" s="14" t="str">
        <f aca="false">IF($C1700="","",INT((Boshqaruv!$C$12-$C1700)/365.25))</f>
        <v/>
      </c>
      <c r="K1700" s="14" t="str">
        <f aca="false">IF($J1700="","",IF($J1700&lt;=14,"Ha","Yo'q"))</f>
        <v/>
      </c>
      <c r="L1700" s="13"/>
      <c r="M1700" s="13"/>
      <c r="N1700" s="14" t="str">
        <f aca="false">IF($B1700="","",IF(AND(OR($L1700="",$L1700&lt;=Boshqaruv!$C$12),OR($M1700="",$M1700&gt;Boshqaruv!$C$12)),"Ha",""))</f>
        <v/>
      </c>
      <c r="O1700" s="25"/>
      <c r="P1700" s="25"/>
      <c r="Q1700" s="12"/>
      <c r="R1700" s="13"/>
      <c r="S1700" s="13"/>
      <c r="T1700" s="14" t="str">
        <f aca="false">IF($B1700="","",IF(AND($P1700="Ha",$N1700="Ha",OR($R1700="",$R1700&lt;=Boshqaruv!$C$12),OR($S1700="",$S1700&gt;Boshqaruv!$C$12)),"Ha",""))</f>
        <v/>
      </c>
      <c r="U1700" s="13"/>
      <c r="V1700" s="12"/>
      <c r="W1700" s="14" t="str">
        <f aca="false">IF(OR($B1700="",$C1700=""),"",IF(COUNTIFS($B$5:$B$1804,$B1700,$C$5:$C$1804,$C1700)&gt;1,"Takror",""))</f>
        <v/>
      </c>
    </row>
    <row r="1701" customFormat="false" ht="15" hidden="false" customHeight="false" outlineLevel="0" collapsed="false">
      <c r="A1701" s="8" t="n">
        <v>1697</v>
      </c>
      <c r="B1701" s="12"/>
      <c r="C1701" s="13"/>
      <c r="D1701" s="24"/>
      <c r="E1701" s="25"/>
      <c r="F1701" s="12"/>
      <c r="G1701" s="12"/>
      <c r="H1701" s="25"/>
      <c r="I1701" s="26" t="str">
        <f aca="false">IF(OR($B1701="",$C1701=""),"",$B1701&amp;" ("&amp;DAY($C1701)&amp;"."&amp;MONTH($C1701)&amp;"."&amp;YEAR($C1701)&amp;")")</f>
        <v/>
      </c>
      <c r="J1701" s="14" t="str">
        <f aca="false">IF($C1701="","",INT((Boshqaruv!$C$12-$C1701)/365.25))</f>
        <v/>
      </c>
      <c r="K1701" s="14" t="str">
        <f aca="false">IF($J1701="","",IF($J1701&lt;=14,"Ha","Yo'q"))</f>
        <v/>
      </c>
      <c r="L1701" s="13"/>
      <c r="M1701" s="13"/>
      <c r="N1701" s="14" t="str">
        <f aca="false">IF($B1701="","",IF(AND(OR($L1701="",$L1701&lt;=Boshqaruv!$C$12),OR($M1701="",$M1701&gt;Boshqaruv!$C$12)),"Ha",""))</f>
        <v/>
      </c>
      <c r="O1701" s="25"/>
      <c r="P1701" s="25"/>
      <c r="Q1701" s="12"/>
      <c r="R1701" s="13"/>
      <c r="S1701" s="13"/>
      <c r="T1701" s="14" t="str">
        <f aca="false">IF($B1701="","",IF(AND($P1701="Ha",$N1701="Ha",OR($R1701="",$R1701&lt;=Boshqaruv!$C$12),OR($S1701="",$S1701&gt;Boshqaruv!$C$12)),"Ha",""))</f>
        <v/>
      </c>
      <c r="U1701" s="13"/>
      <c r="V1701" s="12"/>
      <c r="W1701" s="14" t="str">
        <f aca="false">IF(OR($B1701="",$C1701=""),"",IF(COUNTIFS($B$5:$B$1804,$B1701,$C$5:$C$1804,$C1701)&gt;1,"Takror",""))</f>
        <v/>
      </c>
    </row>
    <row r="1702" customFormat="false" ht="15" hidden="false" customHeight="false" outlineLevel="0" collapsed="false">
      <c r="A1702" s="8" t="n">
        <v>1698</v>
      </c>
      <c r="B1702" s="12"/>
      <c r="C1702" s="13"/>
      <c r="D1702" s="24"/>
      <c r="E1702" s="25"/>
      <c r="F1702" s="12"/>
      <c r="G1702" s="12"/>
      <c r="H1702" s="25"/>
      <c r="I1702" s="26" t="str">
        <f aca="false">IF(OR($B1702="",$C1702=""),"",$B1702&amp;" ("&amp;DAY($C1702)&amp;"."&amp;MONTH($C1702)&amp;"."&amp;YEAR($C1702)&amp;")")</f>
        <v/>
      </c>
      <c r="J1702" s="14" t="str">
        <f aca="false">IF($C1702="","",INT((Boshqaruv!$C$12-$C1702)/365.25))</f>
        <v/>
      </c>
      <c r="K1702" s="14" t="str">
        <f aca="false">IF($J1702="","",IF($J1702&lt;=14,"Ha","Yo'q"))</f>
        <v/>
      </c>
      <c r="L1702" s="13"/>
      <c r="M1702" s="13"/>
      <c r="N1702" s="14" t="str">
        <f aca="false">IF($B1702="","",IF(AND(OR($L1702="",$L1702&lt;=Boshqaruv!$C$12),OR($M1702="",$M1702&gt;Boshqaruv!$C$12)),"Ha",""))</f>
        <v/>
      </c>
      <c r="O1702" s="25"/>
      <c r="P1702" s="25"/>
      <c r="Q1702" s="12"/>
      <c r="R1702" s="13"/>
      <c r="S1702" s="13"/>
      <c r="T1702" s="14" t="str">
        <f aca="false">IF($B1702="","",IF(AND($P1702="Ha",$N1702="Ha",OR($R1702="",$R1702&lt;=Boshqaruv!$C$12),OR($S1702="",$S1702&gt;Boshqaruv!$C$12)),"Ha",""))</f>
        <v/>
      </c>
      <c r="U1702" s="13"/>
      <c r="V1702" s="12"/>
      <c r="W1702" s="14" t="str">
        <f aca="false">IF(OR($B1702="",$C1702=""),"",IF(COUNTIFS($B$5:$B$1804,$B1702,$C$5:$C$1804,$C1702)&gt;1,"Takror",""))</f>
        <v/>
      </c>
    </row>
    <row r="1703" customFormat="false" ht="15" hidden="false" customHeight="false" outlineLevel="0" collapsed="false">
      <c r="A1703" s="8" t="n">
        <v>1699</v>
      </c>
      <c r="B1703" s="12"/>
      <c r="C1703" s="13"/>
      <c r="D1703" s="24"/>
      <c r="E1703" s="25"/>
      <c r="F1703" s="12"/>
      <c r="G1703" s="12"/>
      <c r="H1703" s="25"/>
      <c r="I1703" s="26" t="str">
        <f aca="false">IF(OR($B1703="",$C1703=""),"",$B1703&amp;" ("&amp;DAY($C1703)&amp;"."&amp;MONTH($C1703)&amp;"."&amp;YEAR($C1703)&amp;")")</f>
        <v/>
      </c>
      <c r="J1703" s="14" t="str">
        <f aca="false">IF($C1703="","",INT((Boshqaruv!$C$12-$C1703)/365.25))</f>
        <v/>
      </c>
      <c r="K1703" s="14" t="str">
        <f aca="false">IF($J1703="","",IF($J1703&lt;=14,"Ha","Yo'q"))</f>
        <v/>
      </c>
      <c r="L1703" s="13"/>
      <c r="M1703" s="13"/>
      <c r="N1703" s="14" t="str">
        <f aca="false">IF($B1703="","",IF(AND(OR($L1703="",$L1703&lt;=Boshqaruv!$C$12),OR($M1703="",$M1703&gt;Boshqaruv!$C$12)),"Ha",""))</f>
        <v/>
      </c>
      <c r="O1703" s="25"/>
      <c r="P1703" s="25"/>
      <c r="Q1703" s="12"/>
      <c r="R1703" s="13"/>
      <c r="S1703" s="13"/>
      <c r="T1703" s="14" t="str">
        <f aca="false">IF($B1703="","",IF(AND($P1703="Ha",$N1703="Ha",OR($R1703="",$R1703&lt;=Boshqaruv!$C$12),OR($S1703="",$S1703&gt;Boshqaruv!$C$12)),"Ha",""))</f>
        <v/>
      </c>
      <c r="U1703" s="13"/>
      <c r="V1703" s="12"/>
      <c r="W1703" s="14" t="str">
        <f aca="false">IF(OR($B1703="",$C1703=""),"",IF(COUNTIFS($B$5:$B$1804,$B1703,$C$5:$C$1804,$C1703)&gt;1,"Takror",""))</f>
        <v/>
      </c>
    </row>
    <row r="1704" customFormat="false" ht="15" hidden="false" customHeight="false" outlineLevel="0" collapsed="false">
      <c r="A1704" s="8" t="n">
        <v>1700</v>
      </c>
      <c r="B1704" s="12"/>
      <c r="C1704" s="13"/>
      <c r="D1704" s="24"/>
      <c r="E1704" s="25"/>
      <c r="F1704" s="12"/>
      <c r="G1704" s="12"/>
      <c r="H1704" s="25"/>
      <c r="I1704" s="26" t="str">
        <f aca="false">IF(OR($B1704="",$C1704=""),"",$B1704&amp;" ("&amp;DAY($C1704)&amp;"."&amp;MONTH($C1704)&amp;"."&amp;YEAR($C1704)&amp;")")</f>
        <v/>
      </c>
      <c r="J1704" s="14" t="str">
        <f aca="false">IF($C1704="","",INT((Boshqaruv!$C$12-$C1704)/365.25))</f>
        <v/>
      </c>
      <c r="K1704" s="14" t="str">
        <f aca="false">IF($J1704="","",IF($J1704&lt;=14,"Ha","Yo'q"))</f>
        <v/>
      </c>
      <c r="L1704" s="13"/>
      <c r="M1704" s="13"/>
      <c r="N1704" s="14" t="str">
        <f aca="false">IF($B1704="","",IF(AND(OR($L1704="",$L1704&lt;=Boshqaruv!$C$12),OR($M1704="",$M1704&gt;Boshqaruv!$C$12)),"Ha",""))</f>
        <v/>
      </c>
      <c r="O1704" s="25"/>
      <c r="P1704" s="25"/>
      <c r="Q1704" s="12"/>
      <c r="R1704" s="13"/>
      <c r="S1704" s="13"/>
      <c r="T1704" s="14" t="str">
        <f aca="false">IF($B1704="","",IF(AND($P1704="Ha",$N1704="Ha",OR($R1704="",$R1704&lt;=Boshqaruv!$C$12),OR($S1704="",$S1704&gt;Boshqaruv!$C$12)),"Ha",""))</f>
        <v/>
      </c>
      <c r="U1704" s="13"/>
      <c r="V1704" s="12"/>
      <c r="W1704" s="14" t="str">
        <f aca="false">IF(OR($B1704="",$C1704=""),"",IF(COUNTIFS($B$5:$B$1804,$B1704,$C$5:$C$1804,$C1704)&gt;1,"Takror",""))</f>
        <v/>
      </c>
    </row>
    <row r="1705" customFormat="false" ht="15" hidden="false" customHeight="false" outlineLevel="0" collapsed="false">
      <c r="A1705" s="8" t="n">
        <v>1701</v>
      </c>
      <c r="B1705" s="12"/>
      <c r="C1705" s="13"/>
      <c r="D1705" s="24"/>
      <c r="E1705" s="25"/>
      <c r="F1705" s="12"/>
      <c r="G1705" s="12"/>
      <c r="H1705" s="25"/>
      <c r="I1705" s="26" t="str">
        <f aca="false">IF(OR($B1705="",$C1705=""),"",$B1705&amp;" ("&amp;DAY($C1705)&amp;"."&amp;MONTH($C1705)&amp;"."&amp;YEAR($C1705)&amp;")")</f>
        <v/>
      </c>
      <c r="J1705" s="14" t="str">
        <f aca="false">IF($C1705="","",INT((Boshqaruv!$C$12-$C1705)/365.25))</f>
        <v/>
      </c>
      <c r="K1705" s="14" t="str">
        <f aca="false">IF($J1705="","",IF($J1705&lt;=14,"Ha","Yo'q"))</f>
        <v/>
      </c>
      <c r="L1705" s="13"/>
      <c r="M1705" s="13"/>
      <c r="N1705" s="14" t="str">
        <f aca="false">IF($B1705="","",IF(AND(OR($L1705="",$L1705&lt;=Boshqaruv!$C$12),OR($M1705="",$M1705&gt;Boshqaruv!$C$12)),"Ha",""))</f>
        <v/>
      </c>
      <c r="O1705" s="25"/>
      <c r="P1705" s="25"/>
      <c r="Q1705" s="12"/>
      <c r="R1705" s="13"/>
      <c r="S1705" s="13"/>
      <c r="T1705" s="14" t="str">
        <f aca="false">IF($B1705="","",IF(AND($P1705="Ha",$N1705="Ha",OR($R1705="",$R1705&lt;=Boshqaruv!$C$12),OR($S1705="",$S1705&gt;Boshqaruv!$C$12)),"Ha",""))</f>
        <v/>
      </c>
      <c r="U1705" s="13"/>
      <c r="V1705" s="12"/>
      <c r="W1705" s="14" t="str">
        <f aca="false">IF(OR($B1705="",$C1705=""),"",IF(COUNTIFS($B$5:$B$1804,$B1705,$C$5:$C$1804,$C1705)&gt;1,"Takror",""))</f>
        <v/>
      </c>
    </row>
    <row r="1706" customFormat="false" ht="15" hidden="false" customHeight="false" outlineLevel="0" collapsed="false">
      <c r="A1706" s="8" t="n">
        <v>1702</v>
      </c>
      <c r="B1706" s="12"/>
      <c r="C1706" s="13"/>
      <c r="D1706" s="24"/>
      <c r="E1706" s="25"/>
      <c r="F1706" s="12"/>
      <c r="G1706" s="12"/>
      <c r="H1706" s="25"/>
      <c r="I1706" s="26" t="str">
        <f aca="false">IF(OR($B1706="",$C1706=""),"",$B1706&amp;" ("&amp;DAY($C1706)&amp;"."&amp;MONTH($C1706)&amp;"."&amp;YEAR($C1706)&amp;")")</f>
        <v/>
      </c>
      <c r="J1706" s="14" t="str">
        <f aca="false">IF($C1706="","",INT((Boshqaruv!$C$12-$C1706)/365.25))</f>
        <v/>
      </c>
      <c r="K1706" s="14" t="str">
        <f aca="false">IF($J1706="","",IF($J1706&lt;=14,"Ha","Yo'q"))</f>
        <v/>
      </c>
      <c r="L1706" s="13"/>
      <c r="M1706" s="13"/>
      <c r="N1706" s="14" t="str">
        <f aca="false">IF($B1706="","",IF(AND(OR($L1706="",$L1706&lt;=Boshqaruv!$C$12),OR($M1706="",$M1706&gt;Boshqaruv!$C$12)),"Ha",""))</f>
        <v/>
      </c>
      <c r="O1706" s="25"/>
      <c r="P1706" s="25"/>
      <c r="Q1706" s="12"/>
      <c r="R1706" s="13"/>
      <c r="S1706" s="13"/>
      <c r="T1706" s="14" t="str">
        <f aca="false">IF($B1706="","",IF(AND($P1706="Ha",$N1706="Ha",OR($R1706="",$R1706&lt;=Boshqaruv!$C$12),OR($S1706="",$S1706&gt;Boshqaruv!$C$12)),"Ha",""))</f>
        <v/>
      </c>
      <c r="U1706" s="13"/>
      <c r="V1706" s="12"/>
      <c r="W1706" s="14" t="str">
        <f aca="false">IF(OR($B1706="",$C1706=""),"",IF(COUNTIFS($B$5:$B$1804,$B1706,$C$5:$C$1804,$C1706)&gt;1,"Takror",""))</f>
        <v/>
      </c>
    </row>
    <row r="1707" customFormat="false" ht="15" hidden="false" customHeight="false" outlineLevel="0" collapsed="false">
      <c r="A1707" s="8" t="n">
        <v>1703</v>
      </c>
      <c r="B1707" s="12"/>
      <c r="C1707" s="13"/>
      <c r="D1707" s="24"/>
      <c r="E1707" s="25"/>
      <c r="F1707" s="12"/>
      <c r="G1707" s="12"/>
      <c r="H1707" s="25"/>
      <c r="I1707" s="26" t="str">
        <f aca="false">IF(OR($B1707="",$C1707=""),"",$B1707&amp;" ("&amp;DAY($C1707)&amp;"."&amp;MONTH($C1707)&amp;"."&amp;YEAR($C1707)&amp;")")</f>
        <v/>
      </c>
      <c r="J1707" s="14" t="str">
        <f aca="false">IF($C1707="","",INT((Boshqaruv!$C$12-$C1707)/365.25))</f>
        <v/>
      </c>
      <c r="K1707" s="14" t="str">
        <f aca="false">IF($J1707="","",IF($J1707&lt;=14,"Ha","Yo'q"))</f>
        <v/>
      </c>
      <c r="L1707" s="13"/>
      <c r="M1707" s="13"/>
      <c r="N1707" s="14" t="str">
        <f aca="false">IF($B1707="","",IF(AND(OR($L1707="",$L1707&lt;=Boshqaruv!$C$12),OR($M1707="",$M1707&gt;Boshqaruv!$C$12)),"Ha",""))</f>
        <v/>
      </c>
      <c r="O1707" s="25"/>
      <c r="P1707" s="25"/>
      <c r="Q1707" s="12"/>
      <c r="R1707" s="13"/>
      <c r="S1707" s="13"/>
      <c r="T1707" s="14" t="str">
        <f aca="false">IF($B1707="","",IF(AND($P1707="Ha",$N1707="Ha",OR($R1707="",$R1707&lt;=Boshqaruv!$C$12),OR($S1707="",$S1707&gt;Boshqaruv!$C$12)),"Ha",""))</f>
        <v/>
      </c>
      <c r="U1707" s="13"/>
      <c r="V1707" s="12"/>
      <c r="W1707" s="14" t="str">
        <f aca="false">IF(OR($B1707="",$C1707=""),"",IF(COUNTIFS($B$5:$B$1804,$B1707,$C$5:$C$1804,$C1707)&gt;1,"Takror",""))</f>
        <v/>
      </c>
    </row>
    <row r="1708" customFormat="false" ht="15" hidden="false" customHeight="false" outlineLevel="0" collapsed="false">
      <c r="A1708" s="8" t="n">
        <v>1704</v>
      </c>
      <c r="B1708" s="12"/>
      <c r="C1708" s="13"/>
      <c r="D1708" s="24"/>
      <c r="E1708" s="25"/>
      <c r="F1708" s="12"/>
      <c r="G1708" s="12"/>
      <c r="H1708" s="25"/>
      <c r="I1708" s="26" t="str">
        <f aca="false">IF(OR($B1708="",$C1708=""),"",$B1708&amp;" ("&amp;DAY($C1708)&amp;"."&amp;MONTH($C1708)&amp;"."&amp;YEAR($C1708)&amp;")")</f>
        <v/>
      </c>
      <c r="J1708" s="14" t="str">
        <f aca="false">IF($C1708="","",INT((Boshqaruv!$C$12-$C1708)/365.25))</f>
        <v/>
      </c>
      <c r="K1708" s="14" t="str">
        <f aca="false">IF($J1708="","",IF($J1708&lt;=14,"Ha","Yo'q"))</f>
        <v/>
      </c>
      <c r="L1708" s="13"/>
      <c r="M1708" s="13"/>
      <c r="N1708" s="14" t="str">
        <f aca="false">IF($B1708="","",IF(AND(OR($L1708="",$L1708&lt;=Boshqaruv!$C$12),OR($M1708="",$M1708&gt;Boshqaruv!$C$12)),"Ha",""))</f>
        <v/>
      </c>
      <c r="O1708" s="25"/>
      <c r="P1708" s="25"/>
      <c r="Q1708" s="12"/>
      <c r="R1708" s="13"/>
      <c r="S1708" s="13"/>
      <c r="T1708" s="14" t="str">
        <f aca="false">IF($B1708="","",IF(AND($P1708="Ha",$N1708="Ha",OR($R1708="",$R1708&lt;=Boshqaruv!$C$12),OR($S1708="",$S1708&gt;Boshqaruv!$C$12)),"Ha",""))</f>
        <v/>
      </c>
      <c r="U1708" s="13"/>
      <c r="V1708" s="12"/>
      <c r="W1708" s="14" t="str">
        <f aca="false">IF(OR($B1708="",$C1708=""),"",IF(COUNTIFS($B$5:$B$1804,$B1708,$C$5:$C$1804,$C1708)&gt;1,"Takror",""))</f>
        <v/>
      </c>
    </row>
    <row r="1709" customFormat="false" ht="15" hidden="false" customHeight="false" outlineLevel="0" collapsed="false">
      <c r="A1709" s="8" t="n">
        <v>1705</v>
      </c>
      <c r="B1709" s="12"/>
      <c r="C1709" s="13"/>
      <c r="D1709" s="24"/>
      <c r="E1709" s="25"/>
      <c r="F1709" s="12"/>
      <c r="G1709" s="12"/>
      <c r="H1709" s="25"/>
      <c r="I1709" s="26" t="str">
        <f aca="false">IF(OR($B1709="",$C1709=""),"",$B1709&amp;" ("&amp;DAY($C1709)&amp;"."&amp;MONTH($C1709)&amp;"."&amp;YEAR($C1709)&amp;")")</f>
        <v/>
      </c>
      <c r="J1709" s="14" t="str">
        <f aca="false">IF($C1709="","",INT((Boshqaruv!$C$12-$C1709)/365.25))</f>
        <v/>
      </c>
      <c r="K1709" s="14" t="str">
        <f aca="false">IF($J1709="","",IF($J1709&lt;=14,"Ha","Yo'q"))</f>
        <v/>
      </c>
      <c r="L1709" s="13"/>
      <c r="M1709" s="13"/>
      <c r="N1709" s="14" t="str">
        <f aca="false">IF($B1709="","",IF(AND(OR($L1709="",$L1709&lt;=Boshqaruv!$C$12),OR($M1709="",$M1709&gt;Boshqaruv!$C$12)),"Ha",""))</f>
        <v/>
      </c>
      <c r="O1709" s="25"/>
      <c r="P1709" s="25"/>
      <c r="Q1709" s="12"/>
      <c r="R1709" s="13"/>
      <c r="S1709" s="13"/>
      <c r="T1709" s="14" t="str">
        <f aca="false">IF($B1709="","",IF(AND($P1709="Ha",$N1709="Ha",OR($R1709="",$R1709&lt;=Boshqaruv!$C$12),OR($S1709="",$S1709&gt;Boshqaruv!$C$12)),"Ha",""))</f>
        <v/>
      </c>
      <c r="U1709" s="13"/>
      <c r="V1709" s="12"/>
      <c r="W1709" s="14" t="str">
        <f aca="false">IF(OR($B1709="",$C1709=""),"",IF(COUNTIFS($B$5:$B$1804,$B1709,$C$5:$C$1804,$C1709)&gt;1,"Takror",""))</f>
        <v/>
      </c>
    </row>
    <row r="1710" customFormat="false" ht="15" hidden="false" customHeight="false" outlineLevel="0" collapsed="false">
      <c r="A1710" s="8" t="n">
        <v>1706</v>
      </c>
      <c r="B1710" s="12"/>
      <c r="C1710" s="13"/>
      <c r="D1710" s="24"/>
      <c r="E1710" s="25"/>
      <c r="F1710" s="12"/>
      <c r="G1710" s="12"/>
      <c r="H1710" s="25"/>
      <c r="I1710" s="26" t="str">
        <f aca="false">IF(OR($B1710="",$C1710=""),"",$B1710&amp;" ("&amp;DAY($C1710)&amp;"."&amp;MONTH($C1710)&amp;"."&amp;YEAR($C1710)&amp;")")</f>
        <v/>
      </c>
      <c r="J1710" s="14" t="str">
        <f aca="false">IF($C1710="","",INT((Boshqaruv!$C$12-$C1710)/365.25))</f>
        <v/>
      </c>
      <c r="K1710" s="14" t="str">
        <f aca="false">IF($J1710="","",IF($J1710&lt;=14,"Ha","Yo'q"))</f>
        <v/>
      </c>
      <c r="L1710" s="13"/>
      <c r="M1710" s="13"/>
      <c r="N1710" s="14" t="str">
        <f aca="false">IF($B1710="","",IF(AND(OR($L1710="",$L1710&lt;=Boshqaruv!$C$12),OR($M1710="",$M1710&gt;Boshqaruv!$C$12)),"Ha",""))</f>
        <v/>
      </c>
      <c r="O1710" s="25"/>
      <c r="P1710" s="25"/>
      <c r="Q1710" s="12"/>
      <c r="R1710" s="13"/>
      <c r="S1710" s="13"/>
      <c r="T1710" s="14" t="str">
        <f aca="false">IF($B1710="","",IF(AND($P1710="Ha",$N1710="Ha",OR($R1710="",$R1710&lt;=Boshqaruv!$C$12),OR($S1710="",$S1710&gt;Boshqaruv!$C$12)),"Ha",""))</f>
        <v/>
      </c>
      <c r="U1710" s="13"/>
      <c r="V1710" s="12"/>
      <c r="W1710" s="14" t="str">
        <f aca="false">IF(OR($B1710="",$C1710=""),"",IF(COUNTIFS($B$5:$B$1804,$B1710,$C$5:$C$1804,$C1710)&gt;1,"Takror",""))</f>
        <v/>
      </c>
    </row>
    <row r="1711" customFormat="false" ht="15" hidden="false" customHeight="false" outlineLevel="0" collapsed="false">
      <c r="A1711" s="8" t="n">
        <v>1707</v>
      </c>
      <c r="B1711" s="12"/>
      <c r="C1711" s="13"/>
      <c r="D1711" s="24"/>
      <c r="E1711" s="25"/>
      <c r="F1711" s="12"/>
      <c r="G1711" s="12"/>
      <c r="H1711" s="25"/>
      <c r="I1711" s="26" t="str">
        <f aca="false">IF(OR($B1711="",$C1711=""),"",$B1711&amp;" ("&amp;DAY($C1711)&amp;"."&amp;MONTH($C1711)&amp;"."&amp;YEAR($C1711)&amp;")")</f>
        <v/>
      </c>
      <c r="J1711" s="14" t="str">
        <f aca="false">IF($C1711="","",INT((Boshqaruv!$C$12-$C1711)/365.25))</f>
        <v/>
      </c>
      <c r="K1711" s="14" t="str">
        <f aca="false">IF($J1711="","",IF($J1711&lt;=14,"Ha","Yo'q"))</f>
        <v/>
      </c>
      <c r="L1711" s="13"/>
      <c r="M1711" s="13"/>
      <c r="N1711" s="14" t="str">
        <f aca="false">IF($B1711="","",IF(AND(OR($L1711="",$L1711&lt;=Boshqaruv!$C$12),OR($M1711="",$M1711&gt;Boshqaruv!$C$12)),"Ha",""))</f>
        <v/>
      </c>
      <c r="O1711" s="25"/>
      <c r="P1711" s="25"/>
      <c r="Q1711" s="12"/>
      <c r="R1711" s="13"/>
      <c r="S1711" s="13"/>
      <c r="T1711" s="14" t="str">
        <f aca="false">IF($B1711="","",IF(AND($P1711="Ha",$N1711="Ha",OR($R1711="",$R1711&lt;=Boshqaruv!$C$12),OR($S1711="",$S1711&gt;Boshqaruv!$C$12)),"Ha",""))</f>
        <v/>
      </c>
      <c r="U1711" s="13"/>
      <c r="V1711" s="12"/>
      <c r="W1711" s="14" t="str">
        <f aca="false">IF(OR($B1711="",$C1711=""),"",IF(COUNTIFS($B$5:$B$1804,$B1711,$C$5:$C$1804,$C1711)&gt;1,"Takror",""))</f>
        <v/>
      </c>
    </row>
    <row r="1712" customFormat="false" ht="15" hidden="false" customHeight="false" outlineLevel="0" collapsed="false">
      <c r="A1712" s="8" t="n">
        <v>1708</v>
      </c>
      <c r="B1712" s="12"/>
      <c r="C1712" s="13"/>
      <c r="D1712" s="24"/>
      <c r="E1712" s="25"/>
      <c r="F1712" s="12"/>
      <c r="G1712" s="12"/>
      <c r="H1712" s="25"/>
      <c r="I1712" s="26" t="str">
        <f aca="false">IF(OR($B1712="",$C1712=""),"",$B1712&amp;" ("&amp;DAY($C1712)&amp;"."&amp;MONTH($C1712)&amp;"."&amp;YEAR($C1712)&amp;")")</f>
        <v/>
      </c>
      <c r="J1712" s="14" t="str">
        <f aca="false">IF($C1712="","",INT((Boshqaruv!$C$12-$C1712)/365.25))</f>
        <v/>
      </c>
      <c r="K1712" s="14" t="str">
        <f aca="false">IF($J1712="","",IF($J1712&lt;=14,"Ha","Yo'q"))</f>
        <v/>
      </c>
      <c r="L1712" s="13"/>
      <c r="M1712" s="13"/>
      <c r="N1712" s="14" t="str">
        <f aca="false">IF($B1712="","",IF(AND(OR($L1712="",$L1712&lt;=Boshqaruv!$C$12),OR($M1712="",$M1712&gt;Boshqaruv!$C$12)),"Ha",""))</f>
        <v/>
      </c>
      <c r="O1712" s="25"/>
      <c r="P1712" s="25"/>
      <c r="Q1712" s="12"/>
      <c r="R1712" s="13"/>
      <c r="S1712" s="13"/>
      <c r="T1712" s="14" t="str">
        <f aca="false">IF($B1712="","",IF(AND($P1712="Ha",$N1712="Ha",OR($R1712="",$R1712&lt;=Boshqaruv!$C$12),OR($S1712="",$S1712&gt;Boshqaruv!$C$12)),"Ha",""))</f>
        <v/>
      </c>
      <c r="U1712" s="13"/>
      <c r="V1712" s="12"/>
      <c r="W1712" s="14" t="str">
        <f aca="false">IF(OR($B1712="",$C1712=""),"",IF(COUNTIFS($B$5:$B$1804,$B1712,$C$5:$C$1804,$C1712)&gt;1,"Takror",""))</f>
        <v/>
      </c>
    </row>
    <row r="1713" customFormat="false" ht="15" hidden="false" customHeight="false" outlineLevel="0" collapsed="false">
      <c r="A1713" s="8" t="n">
        <v>1709</v>
      </c>
      <c r="B1713" s="12"/>
      <c r="C1713" s="13"/>
      <c r="D1713" s="24"/>
      <c r="E1713" s="25"/>
      <c r="F1713" s="12"/>
      <c r="G1713" s="12"/>
      <c r="H1713" s="25"/>
      <c r="I1713" s="26" t="str">
        <f aca="false">IF(OR($B1713="",$C1713=""),"",$B1713&amp;" ("&amp;DAY($C1713)&amp;"."&amp;MONTH($C1713)&amp;"."&amp;YEAR($C1713)&amp;")")</f>
        <v/>
      </c>
      <c r="J1713" s="14" t="str">
        <f aca="false">IF($C1713="","",INT((Boshqaruv!$C$12-$C1713)/365.25))</f>
        <v/>
      </c>
      <c r="K1713" s="14" t="str">
        <f aca="false">IF($J1713="","",IF($J1713&lt;=14,"Ha","Yo'q"))</f>
        <v/>
      </c>
      <c r="L1713" s="13"/>
      <c r="M1713" s="13"/>
      <c r="N1713" s="14" t="str">
        <f aca="false">IF($B1713="","",IF(AND(OR($L1713="",$L1713&lt;=Boshqaruv!$C$12),OR($M1713="",$M1713&gt;Boshqaruv!$C$12)),"Ha",""))</f>
        <v/>
      </c>
      <c r="O1713" s="25"/>
      <c r="P1713" s="25"/>
      <c r="Q1713" s="12"/>
      <c r="R1713" s="13"/>
      <c r="S1713" s="13"/>
      <c r="T1713" s="14" t="str">
        <f aca="false">IF($B1713="","",IF(AND($P1713="Ha",$N1713="Ha",OR($R1713="",$R1713&lt;=Boshqaruv!$C$12),OR($S1713="",$S1713&gt;Boshqaruv!$C$12)),"Ha",""))</f>
        <v/>
      </c>
      <c r="U1713" s="13"/>
      <c r="V1713" s="12"/>
      <c r="W1713" s="14" t="str">
        <f aca="false">IF(OR($B1713="",$C1713=""),"",IF(COUNTIFS($B$5:$B$1804,$B1713,$C$5:$C$1804,$C1713)&gt;1,"Takror",""))</f>
        <v/>
      </c>
    </row>
    <row r="1714" customFormat="false" ht="15" hidden="false" customHeight="false" outlineLevel="0" collapsed="false">
      <c r="A1714" s="8" t="n">
        <v>1710</v>
      </c>
      <c r="B1714" s="12"/>
      <c r="C1714" s="13"/>
      <c r="D1714" s="24"/>
      <c r="E1714" s="25"/>
      <c r="F1714" s="12"/>
      <c r="G1714" s="12"/>
      <c r="H1714" s="25"/>
      <c r="I1714" s="26" t="str">
        <f aca="false">IF(OR($B1714="",$C1714=""),"",$B1714&amp;" ("&amp;DAY($C1714)&amp;"."&amp;MONTH($C1714)&amp;"."&amp;YEAR($C1714)&amp;")")</f>
        <v/>
      </c>
      <c r="J1714" s="14" t="str">
        <f aca="false">IF($C1714="","",INT((Boshqaruv!$C$12-$C1714)/365.25))</f>
        <v/>
      </c>
      <c r="K1714" s="14" t="str">
        <f aca="false">IF($J1714="","",IF($J1714&lt;=14,"Ha","Yo'q"))</f>
        <v/>
      </c>
      <c r="L1714" s="13"/>
      <c r="M1714" s="13"/>
      <c r="N1714" s="14" t="str">
        <f aca="false">IF($B1714="","",IF(AND(OR($L1714="",$L1714&lt;=Boshqaruv!$C$12),OR($M1714="",$M1714&gt;Boshqaruv!$C$12)),"Ha",""))</f>
        <v/>
      </c>
      <c r="O1714" s="25"/>
      <c r="P1714" s="25"/>
      <c r="Q1714" s="12"/>
      <c r="R1714" s="13"/>
      <c r="S1714" s="13"/>
      <c r="T1714" s="14" t="str">
        <f aca="false">IF($B1714="","",IF(AND($P1714="Ha",$N1714="Ha",OR($R1714="",$R1714&lt;=Boshqaruv!$C$12),OR($S1714="",$S1714&gt;Boshqaruv!$C$12)),"Ha",""))</f>
        <v/>
      </c>
      <c r="U1714" s="13"/>
      <c r="V1714" s="12"/>
      <c r="W1714" s="14" t="str">
        <f aca="false">IF(OR($B1714="",$C1714=""),"",IF(COUNTIFS($B$5:$B$1804,$B1714,$C$5:$C$1804,$C1714)&gt;1,"Takror",""))</f>
        <v/>
      </c>
    </row>
    <row r="1715" customFormat="false" ht="15" hidden="false" customHeight="false" outlineLevel="0" collapsed="false">
      <c r="A1715" s="8" t="n">
        <v>1711</v>
      </c>
      <c r="B1715" s="12"/>
      <c r="C1715" s="13"/>
      <c r="D1715" s="24"/>
      <c r="E1715" s="25"/>
      <c r="F1715" s="12"/>
      <c r="G1715" s="12"/>
      <c r="H1715" s="25"/>
      <c r="I1715" s="26" t="str">
        <f aca="false">IF(OR($B1715="",$C1715=""),"",$B1715&amp;" ("&amp;DAY($C1715)&amp;"."&amp;MONTH($C1715)&amp;"."&amp;YEAR($C1715)&amp;")")</f>
        <v/>
      </c>
      <c r="J1715" s="14" t="str">
        <f aca="false">IF($C1715="","",INT((Boshqaruv!$C$12-$C1715)/365.25))</f>
        <v/>
      </c>
      <c r="K1715" s="14" t="str">
        <f aca="false">IF($J1715="","",IF($J1715&lt;=14,"Ha","Yo'q"))</f>
        <v/>
      </c>
      <c r="L1715" s="13"/>
      <c r="M1715" s="13"/>
      <c r="N1715" s="14" t="str">
        <f aca="false">IF($B1715="","",IF(AND(OR($L1715="",$L1715&lt;=Boshqaruv!$C$12),OR($M1715="",$M1715&gt;Boshqaruv!$C$12)),"Ha",""))</f>
        <v/>
      </c>
      <c r="O1715" s="25"/>
      <c r="P1715" s="25"/>
      <c r="Q1715" s="12"/>
      <c r="R1715" s="13"/>
      <c r="S1715" s="13"/>
      <c r="T1715" s="14" t="str">
        <f aca="false">IF($B1715="","",IF(AND($P1715="Ha",$N1715="Ha",OR($R1715="",$R1715&lt;=Boshqaruv!$C$12),OR($S1715="",$S1715&gt;Boshqaruv!$C$12)),"Ha",""))</f>
        <v/>
      </c>
      <c r="U1715" s="13"/>
      <c r="V1715" s="12"/>
      <c r="W1715" s="14" t="str">
        <f aca="false">IF(OR($B1715="",$C1715=""),"",IF(COUNTIFS($B$5:$B$1804,$B1715,$C$5:$C$1804,$C1715)&gt;1,"Takror",""))</f>
        <v/>
      </c>
    </row>
    <row r="1716" customFormat="false" ht="15" hidden="false" customHeight="false" outlineLevel="0" collapsed="false">
      <c r="A1716" s="8" t="n">
        <v>1712</v>
      </c>
      <c r="B1716" s="12"/>
      <c r="C1716" s="13"/>
      <c r="D1716" s="24"/>
      <c r="E1716" s="25"/>
      <c r="F1716" s="12"/>
      <c r="G1716" s="12"/>
      <c r="H1716" s="25"/>
      <c r="I1716" s="26" t="str">
        <f aca="false">IF(OR($B1716="",$C1716=""),"",$B1716&amp;" ("&amp;DAY($C1716)&amp;"."&amp;MONTH($C1716)&amp;"."&amp;YEAR($C1716)&amp;")")</f>
        <v/>
      </c>
      <c r="J1716" s="14" t="str">
        <f aca="false">IF($C1716="","",INT((Boshqaruv!$C$12-$C1716)/365.25))</f>
        <v/>
      </c>
      <c r="K1716" s="14" t="str">
        <f aca="false">IF($J1716="","",IF($J1716&lt;=14,"Ha","Yo'q"))</f>
        <v/>
      </c>
      <c r="L1716" s="13"/>
      <c r="M1716" s="13"/>
      <c r="N1716" s="14" t="str">
        <f aca="false">IF($B1716="","",IF(AND(OR($L1716="",$L1716&lt;=Boshqaruv!$C$12),OR($M1716="",$M1716&gt;Boshqaruv!$C$12)),"Ha",""))</f>
        <v/>
      </c>
      <c r="O1716" s="25"/>
      <c r="P1716" s="25"/>
      <c r="Q1716" s="12"/>
      <c r="R1716" s="13"/>
      <c r="S1716" s="13"/>
      <c r="T1716" s="14" t="str">
        <f aca="false">IF($B1716="","",IF(AND($P1716="Ha",$N1716="Ha",OR($R1716="",$R1716&lt;=Boshqaruv!$C$12),OR($S1716="",$S1716&gt;Boshqaruv!$C$12)),"Ha",""))</f>
        <v/>
      </c>
      <c r="U1716" s="13"/>
      <c r="V1716" s="12"/>
      <c r="W1716" s="14" t="str">
        <f aca="false">IF(OR($B1716="",$C1716=""),"",IF(COUNTIFS($B$5:$B$1804,$B1716,$C$5:$C$1804,$C1716)&gt;1,"Takror",""))</f>
        <v/>
      </c>
    </row>
    <row r="1717" customFormat="false" ht="15" hidden="false" customHeight="false" outlineLevel="0" collapsed="false">
      <c r="A1717" s="8" t="n">
        <v>1713</v>
      </c>
      <c r="B1717" s="12"/>
      <c r="C1717" s="13"/>
      <c r="D1717" s="24"/>
      <c r="E1717" s="25"/>
      <c r="F1717" s="12"/>
      <c r="G1717" s="12"/>
      <c r="H1717" s="25"/>
      <c r="I1717" s="26" t="str">
        <f aca="false">IF(OR($B1717="",$C1717=""),"",$B1717&amp;" ("&amp;DAY($C1717)&amp;"."&amp;MONTH($C1717)&amp;"."&amp;YEAR($C1717)&amp;")")</f>
        <v/>
      </c>
      <c r="J1717" s="14" t="str">
        <f aca="false">IF($C1717="","",INT((Boshqaruv!$C$12-$C1717)/365.25))</f>
        <v/>
      </c>
      <c r="K1717" s="14" t="str">
        <f aca="false">IF($J1717="","",IF($J1717&lt;=14,"Ha","Yo'q"))</f>
        <v/>
      </c>
      <c r="L1717" s="13"/>
      <c r="M1717" s="13"/>
      <c r="N1717" s="14" t="str">
        <f aca="false">IF($B1717="","",IF(AND(OR($L1717="",$L1717&lt;=Boshqaruv!$C$12),OR($M1717="",$M1717&gt;Boshqaruv!$C$12)),"Ha",""))</f>
        <v/>
      </c>
      <c r="O1717" s="25"/>
      <c r="P1717" s="25"/>
      <c r="Q1717" s="12"/>
      <c r="R1717" s="13"/>
      <c r="S1717" s="13"/>
      <c r="T1717" s="14" t="str">
        <f aca="false">IF($B1717="","",IF(AND($P1717="Ha",$N1717="Ha",OR($R1717="",$R1717&lt;=Boshqaruv!$C$12),OR($S1717="",$S1717&gt;Boshqaruv!$C$12)),"Ha",""))</f>
        <v/>
      </c>
      <c r="U1717" s="13"/>
      <c r="V1717" s="12"/>
      <c r="W1717" s="14" t="str">
        <f aca="false">IF(OR($B1717="",$C1717=""),"",IF(COUNTIFS($B$5:$B$1804,$B1717,$C$5:$C$1804,$C1717)&gt;1,"Takror",""))</f>
        <v/>
      </c>
    </row>
    <row r="1718" customFormat="false" ht="15" hidden="false" customHeight="false" outlineLevel="0" collapsed="false">
      <c r="A1718" s="8" t="n">
        <v>1714</v>
      </c>
      <c r="B1718" s="12"/>
      <c r="C1718" s="13"/>
      <c r="D1718" s="24"/>
      <c r="E1718" s="25"/>
      <c r="F1718" s="12"/>
      <c r="G1718" s="12"/>
      <c r="H1718" s="25"/>
      <c r="I1718" s="26" t="str">
        <f aca="false">IF(OR($B1718="",$C1718=""),"",$B1718&amp;" ("&amp;DAY($C1718)&amp;"."&amp;MONTH($C1718)&amp;"."&amp;YEAR($C1718)&amp;")")</f>
        <v/>
      </c>
      <c r="J1718" s="14" t="str">
        <f aca="false">IF($C1718="","",INT((Boshqaruv!$C$12-$C1718)/365.25))</f>
        <v/>
      </c>
      <c r="K1718" s="14" t="str">
        <f aca="false">IF($J1718="","",IF($J1718&lt;=14,"Ha","Yo'q"))</f>
        <v/>
      </c>
      <c r="L1718" s="13"/>
      <c r="M1718" s="13"/>
      <c r="N1718" s="14" t="str">
        <f aca="false">IF($B1718="","",IF(AND(OR($L1718="",$L1718&lt;=Boshqaruv!$C$12),OR($M1718="",$M1718&gt;Boshqaruv!$C$12)),"Ha",""))</f>
        <v/>
      </c>
      <c r="O1718" s="25"/>
      <c r="P1718" s="25"/>
      <c r="Q1718" s="12"/>
      <c r="R1718" s="13"/>
      <c r="S1718" s="13"/>
      <c r="T1718" s="14" t="str">
        <f aca="false">IF($B1718="","",IF(AND($P1718="Ha",$N1718="Ha",OR($R1718="",$R1718&lt;=Boshqaruv!$C$12),OR($S1718="",$S1718&gt;Boshqaruv!$C$12)),"Ha",""))</f>
        <v/>
      </c>
      <c r="U1718" s="13"/>
      <c r="V1718" s="12"/>
      <c r="W1718" s="14" t="str">
        <f aca="false">IF(OR($B1718="",$C1718=""),"",IF(COUNTIFS($B$5:$B$1804,$B1718,$C$5:$C$1804,$C1718)&gt;1,"Takror",""))</f>
        <v/>
      </c>
    </row>
    <row r="1719" customFormat="false" ht="15" hidden="false" customHeight="false" outlineLevel="0" collapsed="false">
      <c r="A1719" s="8" t="n">
        <v>1715</v>
      </c>
      <c r="B1719" s="12"/>
      <c r="C1719" s="13"/>
      <c r="D1719" s="24"/>
      <c r="E1719" s="25"/>
      <c r="F1719" s="12"/>
      <c r="G1719" s="12"/>
      <c r="H1719" s="25"/>
      <c r="I1719" s="26" t="str">
        <f aca="false">IF(OR($B1719="",$C1719=""),"",$B1719&amp;" ("&amp;DAY($C1719)&amp;"."&amp;MONTH($C1719)&amp;"."&amp;YEAR($C1719)&amp;")")</f>
        <v/>
      </c>
      <c r="J1719" s="14" t="str">
        <f aca="false">IF($C1719="","",INT((Boshqaruv!$C$12-$C1719)/365.25))</f>
        <v/>
      </c>
      <c r="K1719" s="14" t="str">
        <f aca="false">IF($J1719="","",IF($J1719&lt;=14,"Ha","Yo'q"))</f>
        <v/>
      </c>
      <c r="L1719" s="13"/>
      <c r="M1719" s="13"/>
      <c r="N1719" s="14" t="str">
        <f aca="false">IF($B1719="","",IF(AND(OR($L1719="",$L1719&lt;=Boshqaruv!$C$12),OR($M1719="",$M1719&gt;Boshqaruv!$C$12)),"Ha",""))</f>
        <v/>
      </c>
      <c r="O1719" s="25"/>
      <c r="P1719" s="25"/>
      <c r="Q1719" s="12"/>
      <c r="R1719" s="13"/>
      <c r="S1719" s="13"/>
      <c r="T1719" s="14" t="str">
        <f aca="false">IF($B1719="","",IF(AND($P1719="Ha",$N1719="Ha",OR($R1719="",$R1719&lt;=Boshqaruv!$C$12),OR($S1719="",$S1719&gt;Boshqaruv!$C$12)),"Ha",""))</f>
        <v/>
      </c>
      <c r="U1719" s="13"/>
      <c r="V1719" s="12"/>
      <c r="W1719" s="14" t="str">
        <f aca="false">IF(OR($B1719="",$C1719=""),"",IF(COUNTIFS($B$5:$B$1804,$B1719,$C$5:$C$1804,$C1719)&gt;1,"Takror",""))</f>
        <v/>
      </c>
    </row>
    <row r="1720" customFormat="false" ht="15" hidden="false" customHeight="false" outlineLevel="0" collapsed="false">
      <c r="A1720" s="8" t="n">
        <v>1716</v>
      </c>
      <c r="B1720" s="12"/>
      <c r="C1720" s="13"/>
      <c r="D1720" s="24"/>
      <c r="E1720" s="25"/>
      <c r="F1720" s="12"/>
      <c r="G1720" s="12"/>
      <c r="H1720" s="25"/>
      <c r="I1720" s="26" t="str">
        <f aca="false">IF(OR($B1720="",$C1720=""),"",$B1720&amp;" ("&amp;DAY($C1720)&amp;"."&amp;MONTH($C1720)&amp;"."&amp;YEAR($C1720)&amp;")")</f>
        <v/>
      </c>
      <c r="J1720" s="14" t="str">
        <f aca="false">IF($C1720="","",INT((Boshqaruv!$C$12-$C1720)/365.25))</f>
        <v/>
      </c>
      <c r="K1720" s="14" t="str">
        <f aca="false">IF($J1720="","",IF($J1720&lt;=14,"Ha","Yo'q"))</f>
        <v/>
      </c>
      <c r="L1720" s="13"/>
      <c r="M1720" s="13"/>
      <c r="N1720" s="14" t="str">
        <f aca="false">IF($B1720="","",IF(AND(OR($L1720="",$L1720&lt;=Boshqaruv!$C$12),OR($M1720="",$M1720&gt;Boshqaruv!$C$12)),"Ha",""))</f>
        <v/>
      </c>
      <c r="O1720" s="25"/>
      <c r="P1720" s="25"/>
      <c r="Q1720" s="12"/>
      <c r="R1720" s="13"/>
      <c r="S1720" s="13"/>
      <c r="T1720" s="14" t="str">
        <f aca="false">IF($B1720="","",IF(AND($P1720="Ha",$N1720="Ha",OR($R1720="",$R1720&lt;=Boshqaruv!$C$12),OR($S1720="",$S1720&gt;Boshqaruv!$C$12)),"Ha",""))</f>
        <v/>
      </c>
      <c r="U1720" s="13"/>
      <c r="V1720" s="12"/>
      <c r="W1720" s="14" t="str">
        <f aca="false">IF(OR($B1720="",$C1720=""),"",IF(COUNTIFS($B$5:$B$1804,$B1720,$C$5:$C$1804,$C1720)&gt;1,"Takror",""))</f>
        <v/>
      </c>
    </row>
    <row r="1721" customFormat="false" ht="15" hidden="false" customHeight="false" outlineLevel="0" collapsed="false">
      <c r="A1721" s="8" t="n">
        <v>1717</v>
      </c>
      <c r="B1721" s="12"/>
      <c r="C1721" s="13"/>
      <c r="D1721" s="24"/>
      <c r="E1721" s="25"/>
      <c r="F1721" s="12"/>
      <c r="G1721" s="12"/>
      <c r="H1721" s="25"/>
      <c r="I1721" s="26" t="str">
        <f aca="false">IF(OR($B1721="",$C1721=""),"",$B1721&amp;" ("&amp;DAY($C1721)&amp;"."&amp;MONTH($C1721)&amp;"."&amp;YEAR($C1721)&amp;")")</f>
        <v/>
      </c>
      <c r="J1721" s="14" t="str">
        <f aca="false">IF($C1721="","",INT((Boshqaruv!$C$12-$C1721)/365.25))</f>
        <v/>
      </c>
      <c r="K1721" s="14" t="str">
        <f aca="false">IF($J1721="","",IF($J1721&lt;=14,"Ha","Yo'q"))</f>
        <v/>
      </c>
      <c r="L1721" s="13"/>
      <c r="M1721" s="13"/>
      <c r="N1721" s="14" t="str">
        <f aca="false">IF($B1721="","",IF(AND(OR($L1721="",$L1721&lt;=Boshqaruv!$C$12),OR($M1721="",$M1721&gt;Boshqaruv!$C$12)),"Ha",""))</f>
        <v/>
      </c>
      <c r="O1721" s="25"/>
      <c r="P1721" s="25"/>
      <c r="Q1721" s="12"/>
      <c r="R1721" s="13"/>
      <c r="S1721" s="13"/>
      <c r="T1721" s="14" t="str">
        <f aca="false">IF($B1721="","",IF(AND($P1721="Ha",$N1721="Ha",OR($R1721="",$R1721&lt;=Boshqaruv!$C$12),OR($S1721="",$S1721&gt;Boshqaruv!$C$12)),"Ha",""))</f>
        <v/>
      </c>
      <c r="U1721" s="13"/>
      <c r="V1721" s="12"/>
      <c r="W1721" s="14" t="str">
        <f aca="false">IF(OR($B1721="",$C1721=""),"",IF(COUNTIFS($B$5:$B$1804,$B1721,$C$5:$C$1804,$C1721)&gt;1,"Takror",""))</f>
        <v/>
      </c>
    </row>
    <row r="1722" customFormat="false" ht="15" hidden="false" customHeight="false" outlineLevel="0" collapsed="false">
      <c r="A1722" s="8" t="n">
        <v>1718</v>
      </c>
      <c r="B1722" s="12"/>
      <c r="C1722" s="13"/>
      <c r="D1722" s="24"/>
      <c r="E1722" s="25"/>
      <c r="F1722" s="12"/>
      <c r="G1722" s="12"/>
      <c r="H1722" s="25"/>
      <c r="I1722" s="26" t="str">
        <f aca="false">IF(OR($B1722="",$C1722=""),"",$B1722&amp;" ("&amp;DAY($C1722)&amp;"."&amp;MONTH($C1722)&amp;"."&amp;YEAR($C1722)&amp;")")</f>
        <v/>
      </c>
      <c r="J1722" s="14" t="str">
        <f aca="false">IF($C1722="","",INT((Boshqaruv!$C$12-$C1722)/365.25))</f>
        <v/>
      </c>
      <c r="K1722" s="14" t="str">
        <f aca="false">IF($J1722="","",IF($J1722&lt;=14,"Ha","Yo'q"))</f>
        <v/>
      </c>
      <c r="L1722" s="13"/>
      <c r="M1722" s="13"/>
      <c r="N1722" s="14" t="str">
        <f aca="false">IF($B1722="","",IF(AND(OR($L1722="",$L1722&lt;=Boshqaruv!$C$12),OR($M1722="",$M1722&gt;Boshqaruv!$C$12)),"Ha",""))</f>
        <v/>
      </c>
      <c r="O1722" s="25"/>
      <c r="P1722" s="25"/>
      <c r="Q1722" s="12"/>
      <c r="R1722" s="13"/>
      <c r="S1722" s="13"/>
      <c r="T1722" s="14" t="str">
        <f aca="false">IF($B1722="","",IF(AND($P1722="Ha",$N1722="Ha",OR($R1722="",$R1722&lt;=Boshqaruv!$C$12),OR($S1722="",$S1722&gt;Boshqaruv!$C$12)),"Ha",""))</f>
        <v/>
      </c>
      <c r="U1722" s="13"/>
      <c r="V1722" s="12"/>
      <c r="W1722" s="14" t="str">
        <f aca="false">IF(OR($B1722="",$C1722=""),"",IF(COUNTIFS($B$5:$B$1804,$B1722,$C$5:$C$1804,$C1722)&gt;1,"Takror",""))</f>
        <v/>
      </c>
    </row>
    <row r="1723" customFormat="false" ht="15" hidden="false" customHeight="false" outlineLevel="0" collapsed="false">
      <c r="A1723" s="8" t="n">
        <v>1719</v>
      </c>
      <c r="B1723" s="12"/>
      <c r="C1723" s="13"/>
      <c r="D1723" s="24"/>
      <c r="E1723" s="25"/>
      <c r="F1723" s="12"/>
      <c r="G1723" s="12"/>
      <c r="H1723" s="25"/>
      <c r="I1723" s="26" t="str">
        <f aca="false">IF(OR($B1723="",$C1723=""),"",$B1723&amp;" ("&amp;DAY($C1723)&amp;"."&amp;MONTH($C1723)&amp;"."&amp;YEAR($C1723)&amp;")")</f>
        <v/>
      </c>
      <c r="J1723" s="14" t="str">
        <f aca="false">IF($C1723="","",INT((Boshqaruv!$C$12-$C1723)/365.25))</f>
        <v/>
      </c>
      <c r="K1723" s="14" t="str">
        <f aca="false">IF($J1723="","",IF($J1723&lt;=14,"Ha","Yo'q"))</f>
        <v/>
      </c>
      <c r="L1723" s="13"/>
      <c r="M1723" s="13"/>
      <c r="N1723" s="14" t="str">
        <f aca="false">IF($B1723="","",IF(AND(OR($L1723="",$L1723&lt;=Boshqaruv!$C$12),OR($M1723="",$M1723&gt;Boshqaruv!$C$12)),"Ha",""))</f>
        <v/>
      </c>
      <c r="O1723" s="25"/>
      <c r="P1723" s="25"/>
      <c r="Q1723" s="12"/>
      <c r="R1723" s="13"/>
      <c r="S1723" s="13"/>
      <c r="T1723" s="14" t="str">
        <f aca="false">IF($B1723="","",IF(AND($P1723="Ha",$N1723="Ha",OR($R1723="",$R1723&lt;=Boshqaruv!$C$12),OR($S1723="",$S1723&gt;Boshqaruv!$C$12)),"Ha",""))</f>
        <v/>
      </c>
      <c r="U1723" s="13"/>
      <c r="V1723" s="12"/>
      <c r="W1723" s="14" t="str">
        <f aca="false">IF(OR($B1723="",$C1723=""),"",IF(COUNTIFS($B$5:$B$1804,$B1723,$C$5:$C$1804,$C1723)&gt;1,"Takror",""))</f>
        <v/>
      </c>
    </row>
    <row r="1724" customFormat="false" ht="15" hidden="false" customHeight="false" outlineLevel="0" collapsed="false">
      <c r="A1724" s="8" t="n">
        <v>1720</v>
      </c>
      <c r="B1724" s="12"/>
      <c r="C1724" s="13"/>
      <c r="D1724" s="24"/>
      <c r="E1724" s="25"/>
      <c r="F1724" s="12"/>
      <c r="G1724" s="12"/>
      <c r="H1724" s="25"/>
      <c r="I1724" s="26" t="str">
        <f aca="false">IF(OR($B1724="",$C1724=""),"",$B1724&amp;" ("&amp;DAY($C1724)&amp;"."&amp;MONTH($C1724)&amp;"."&amp;YEAR($C1724)&amp;")")</f>
        <v/>
      </c>
      <c r="J1724" s="14" t="str">
        <f aca="false">IF($C1724="","",INT((Boshqaruv!$C$12-$C1724)/365.25))</f>
        <v/>
      </c>
      <c r="K1724" s="14" t="str">
        <f aca="false">IF($J1724="","",IF($J1724&lt;=14,"Ha","Yo'q"))</f>
        <v/>
      </c>
      <c r="L1724" s="13"/>
      <c r="M1724" s="13"/>
      <c r="N1724" s="14" t="str">
        <f aca="false">IF($B1724="","",IF(AND(OR($L1724="",$L1724&lt;=Boshqaruv!$C$12),OR($M1724="",$M1724&gt;Boshqaruv!$C$12)),"Ha",""))</f>
        <v/>
      </c>
      <c r="O1724" s="25"/>
      <c r="P1724" s="25"/>
      <c r="Q1724" s="12"/>
      <c r="R1724" s="13"/>
      <c r="S1724" s="13"/>
      <c r="T1724" s="14" t="str">
        <f aca="false">IF($B1724="","",IF(AND($P1724="Ha",$N1724="Ha",OR($R1724="",$R1724&lt;=Boshqaruv!$C$12),OR($S1724="",$S1724&gt;Boshqaruv!$C$12)),"Ha",""))</f>
        <v/>
      </c>
      <c r="U1724" s="13"/>
      <c r="V1724" s="12"/>
      <c r="W1724" s="14" t="str">
        <f aca="false">IF(OR($B1724="",$C1724=""),"",IF(COUNTIFS($B$5:$B$1804,$B1724,$C$5:$C$1804,$C1724)&gt;1,"Takror",""))</f>
        <v/>
      </c>
    </row>
    <row r="1725" customFormat="false" ht="15" hidden="false" customHeight="false" outlineLevel="0" collapsed="false">
      <c r="A1725" s="8" t="n">
        <v>1721</v>
      </c>
      <c r="B1725" s="12"/>
      <c r="C1725" s="13"/>
      <c r="D1725" s="24"/>
      <c r="E1725" s="25"/>
      <c r="F1725" s="12"/>
      <c r="G1725" s="12"/>
      <c r="H1725" s="25"/>
      <c r="I1725" s="26" t="str">
        <f aca="false">IF(OR($B1725="",$C1725=""),"",$B1725&amp;" ("&amp;DAY($C1725)&amp;"."&amp;MONTH($C1725)&amp;"."&amp;YEAR($C1725)&amp;")")</f>
        <v/>
      </c>
      <c r="J1725" s="14" t="str">
        <f aca="false">IF($C1725="","",INT((Boshqaruv!$C$12-$C1725)/365.25))</f>
        <v/>
      </c>
      <c r="K1725" s="14" t="str">
        <f aca="false">IF($J1725="","",IF($J1725&lt;=14,"Ha","Yo'q"))</f>
        <v/>
      </c>
      <c r="L1725" s="13"/>
      <c r="M1725" s="13"/>
      <c r="N1725" s="14" t="str">
        <f aca="false">IF($B1725="","",IF(AND(OR($L1725="",$L1725&lt;=Boshqaruv!$C$12),OR($M1725="",$M1725&gt;Boshqaruv!$C$12)),"Ha",""))</f>
        <v/>
      </c>
      <c r="O1725" s="25"/>
      <c r="P1725" s="25"/>
      <c r="Q1725" s="12"/>
      <c r="R1725" s="13"/>
      <c r="S1725" s="13"/>
      <c r="T1725" s="14" t="str">
        <f aca="false">IF($B1725="","",IF(AND($P1725="Ha",$N1725="Ha",OR($R1725="",$R1725&lt;=Boshqaruv!$C$12),OR($S1725="",$S1725&gt;Boshqaruv!$C$12)),"Ha",""))</f>
        <v/>
      </c>
      <c r="U1725" s="13"/>
      <c r="V1725" s="12"/>
      <c r="W1725" s="14" t="str">
        <f aca="false">IF(OR($B1725="",$C1725=""),"",IF(COUNTIFS($B$5:$B$1804,$B1725,$C$5:$C$1804,$C1725)&gt;1,"Takror",""))</f>
        <v/>
      </c>
    </row>
    <row r="1726" customFormat="false" ht="15" hidden="false" customHeight="false" outlineLevel="0" collapsed="false">
      <c r="A1726" s="8" t="n">
        <v>1722</v>
      </c>
      <c r="B1726" s="12"/>
      <c r="C1726" s="13"/>
      <c r="D1726" s="24"/>
      <c r="E1726" s="25"/>
      <c r="F1726" s="12"/>
      <c r="G1726" s="12"/>
      <c r="H1726" s="25"/>
      <c r="I1726" s="26" t="str">
        <f aca="false">IF(OR($B1726="",$C1726=""),"",$B1726&amp;" ("&amp;DAY($C1726)&amp;"."&amp;MONTH($C1726)&amp;"."&amp;YEAR($C1726)&amp;")")</f>
        <v/>
      </c>
      <c r="J1726" s="14" t="str">
        <f aca="false">IF($C1726="","",INT((Boshqaruv!$C$12-$C1726)/365.25))</f>
        <v/>
      </c>
      <c r="K1726" s="14" t="str">
        <f aca="false">IF($J1726="","",IF($J1726&lt;=14,"Ha","Yo'q"))</f>
        <v/>
      </c>
      <c r="L1726" s="13"/>
      <c r="M1726" s="13"/>
      <c r="N1726" s="14" t="str">
        <f aca="false">IF($B1726="","",IF(AND(OR($L1726="",$L1726&lt;=Boshqaruv!$C$12),OR($M1726="",$M1726&gt;Boshqaruv!$C$12)),"Ha",""))</f>
        <v/>
      </c>
      <c r="O1726" s="25"/>
      <c r="P1726" s="25"/>
      <c r="Q1726" s="12"/>
      <c r="R1726" s="13"/>
      <c r="S1726" s="13"/>
      <c r="T1726" s="14" t="str">
        <f aca="false">IF($B1726="","",IF(AND($P1726="Ha",$N1726="Ha",OR($R1726="",$R1726&lt;=Boshqaruv!$C$12),OR($S1726="",$S1726&gt;Boshqaruv!$C$12)),"Ha",""))</f>
        <v/>
      </c>
      <c r="U1726" s="13"/>
      <c r="V1726" s="12"/>
      <c r="W1726" s="14" t="str">
        <f aca="false">IF(OR($B1726="",$C1726=""),"",IF(COUNTIFS($B$5:$B$1804,$B1726,$C$5:$C$1804,$C1726)&gt;1,"Takror",""))</f>
        <v/>
      </c>
    </row>
    <row r="1727" customFormat="false" ht="15" hidden="false" customHeight="false" outlineLevel="0" collapsed="false">
      <c r="A1727" s="8" t="n">
        <v>1723</v>
      </c>
      <c r="B1727" s="12"/>
      <c r="C1727" s="13"/>
      <c r="D1727" s="24"/>
      <c r="E1727" s="25"/>
      <c r="F1727" s="12"/>
      <c r="G1727" s="12"/>
      <c r="H1727" s="25"/>
      <c r="I1727" s="26" t="str">
        <f aca="false">IF(OR($B1727="",$C1727=""),"",$B1727&amp;" ("&amp;DAY($C1727)&amp;"."&amp;MONTH($C1727)&amp;"."&amp;YEAR($C1727)&amp;")")</f>
        <v/>
      </c>
      <c r="J1727" s="14" t="str">
        <f aca="false">IF($C1727="","",INT((Boshqaruv!$C$12-$C1727)/365.25))</f>
        <v/>
      </c>
      <c r="K1727" s="14" t="str">
        <f aca="false">IF($J1727="","",IF($J1727&lt;=14,"Ha","Yo'q"))</f>
        <v/>
      </c>
      <c r="L1727" s="13"/>
      <c r="M1727" s="13"/>
      <c r="N1727" s="14" t="str">
        <f aca="false">IF($B1727="","",IF(AND(OR($L1727="",$L1727&lt;=Boshqaruv!$C$12),OR($M1727="",$M1727&gt;Boshqaruv!$C$12)),"Ha",""))</f>
        <v/>
      </c>
      <c r="O1727" s="25"/>
      <c r="P1727" s="25"/>
      <c r="Q1727" s="12"/>
      <c r="R1727" s="13"/>
      <c r="S1727" s="13"/>
      <c r="T1727" s="14" t="str">
        <f aca="false">IF($B1727="","",IF(AND($P1727="Ha",$N1727="Ha",OR($R1727="",$R1727&lt;=Boshqaruv!$C$12),OR($S1727="",$S1727&gt;Boshqaruv!$C$12)),"Ha",""))</f>
        <v/>
      </c>
      <c r="U1727" s="13"/>
      <c r="V1727" s="12"/>
      <c r="W1727" s="14" t="str">
        <f aca="false">IF(OR($B1727="",$C1727=""),"",IF(COUNTIFS($B$5:$B$1804,$B1727,$C$5:$C$1804,$C1727)&gt;1,"Takror",""))</f>
        <v/>
      </c>
    </row>
    <row r="1728" customFormat="false" ht="15" hidden="false" customHeight="false" outlineLevel="0" collapsed="false">
      <c r="A1728" s="8" t="n">
        <v>1724</v>
      </c>
      <c r="B1728" s="12"/>
      <c r="C1728" s="13"/>
      <c r="D1728" s="24"/>
      <c r="E1728" s="25"/>
      <c r="F1728" s="12"/>
      <c r="G1728" s="12"/>
      <c r="H1728" s="25"/>
      <c r="I1728" s="26" t="str">
        <f aca="false">IF(OR($B1728="",$C1728=""),"",$B1728&amp;" ("&amp;DAY($C1728)&amp;"."&amp;MONTH($C1728)&amp;"."&amp;YEAR($C1728)&amp;")")</f>
        <v/>
      </c>
      <c r="J1728" s="14" t="str">
        <f aca="false">IF($C1728="","",INT((Boshqaruv!$C$12-$C1728)/365.25))</f>
        <v/>
      </c>
      <c r="K1728" s="14" t="str">
        <f aca="false">IF($J1728="","",IF($J1728&lt;=14,"Ha","Yo'q"))</f>
        <v/>
      </c>
      <c r="L1728" s="13"/>
      <c r="M1728" s="13"/>
      <c r="N1728" s="14" t="str">
        <f aca="false">IF($B1728="","",IF(AND(OR($L1728="",$L1728&lt;=Boshqaruv!$C$12),OR($M1728="",$M1728&gt;Boshqaruv!$C$12)),"Ha",""))</f>
        <v/>
      </c>
      <c r="O1728" s="25"/>
      <c r="P1728" s="25"/>
      <c r="Q1728" s="12"/>
      <c r="R1728" s="13"/>
      <c r="S1728" s="13"/>
      <c r="T1728" s="14" t="str">
        <f aca="false">IF($B1728="","",IF(AND($P1728="Ha",$N1728="Ha",OR($R1728="",$R1728&lt;=Boshqaruv!$C$12),OR($S1728="",$S1728&gt;Boshqaruv!$C$12)),"Ha",""))</f>
        <v/>
      </c>
      <c r="U1728" s="13"/>
      <c r="V1728" s="12"/>
      <c r="W1728" s="14" t="str">
        <f aca="false">IF(OR($B1728="",$C1728=""),"",IF(COUNTIFS($B$5:$B$1804,$B1728,$C$5:$C$1804,$C1728)&gt;1,"Takror",""))</f>
        <v/>
      </c>
    </row>
    <row r="1729" customFormat="false" ht="15" hidden="false" customHeight="false" outlineLevel="0" collapsed="false">
      <c r="A1729" s="8" t="n">
        <v>1725</v>
      </c>
      <c r="B1729" s="12"/>
      <c r="C1729" s="13"/>
      <c r="D1729" s="24"/>
      <c r="E1729" s="25"/>
      <c r="F1729" s="12"/>
      <c r="G1729" s="12"/>
      <c r="H1729" s="25"/>
      <c r="I1729" s="26" t="str">
        <f aca="false">IF(OR($B1729="",$C1729=""),"",$B1729&amp;" ("&amp;DAY($C1729)&amp;"."&amp;MONTH($C1729)&amp;"."&amp;YEAR($C1729)&amp;")")</f>
        <v/>
      </c>
      <c r="J1729" s="14" t="str">
        <f aca="false">IF($C1729="","",INT((Boshqaruv!$C$12-$C1729)/365.25))</f>
        <v/>
      </c>
      <c r="K1729" s="14" t="str">
        <f aca="false">IF($J1729="","",IF($J1729&lt;=14,"Ha","Yo'q"))</f>
        <v/>
      </c>
      <c r="L1729" s="13"/>
      <c r="M1729" s="13"/>
      <c r="N1729" s="14" t="str">
        <f aca="false">IF($B1729="","",IF(AND(OR($L1729="",$L1729&lt;=Boshqaruv!$C$12),OR($M1729="",$M1729&gt;Boshqaruv!$C$12)),"Ha",""))</f>
        <v/>
      </c>
      <c r="O1729" s="25"/>
      <c r="P1729" s="25"/>
      <c r="Q1729" s="12"/>
      <c r="R1729" s="13"/>
      <c r="S1729" s="13"/>
      <c r="T1729" s="14" t="str">
        <f aca="false">IF($B1729="","",IF(AND($P1729="Ha",$N1729="Ha",OR($R1729="",$R1729&lt;=Boshqaruv!$C$12),OR($S1729="",$S1729&gt;Boshqaruv!$C$12)),"Ha",""))</f>
        <v/>
      </c>
      <c r="U1729" s="13"/>
      <c r="V1729" s="12"/>
      <c r="W1729" s="14" t="str">
        <f aca="false">IF(OR($B1729="",$C1729=""),"",IF(COUNTIFS($B$5:$B$1804,$B1729,$C$5:$C$1804,$C1729)&gt;1,"Takror",""))</f>
        <v/>
      </c>
    </row>
    <row r="1730" customFormat="false" ht="15" hidden="false" customHeight="false" outlineLevel="0" collapsed="false">
      <c r="A1730" s="8" t="n">
        <v>1726</v>
      </c>
      <c r="B1730" s="12"/>
      <c r="C1730" s="13"/>
      <c r="D1730" s="24"/>
      <c r="E1730" s="25"/>
      <c r="F1730" s="12"/>
      <c r="G1730" s="12"/>
      <c r="H1730" s="25"/>
      <c r="I1730" s="26" t="str">
        <f aca="false">IF(OR($B1730="",$C1730=""),"",$B1730&amp;" ("&amp;DAY($C1730)&amp;"."&amp;MONTH($C1730)&amp;"."&amp;YEAR($C1730)&amp;")")</f>
        <v/>
      </c>
      <c r="J1730" s="14" t="str">
        <f aca="false">IF($C1730="","",INT((Boshqaruv!$C$12-$C1730)/365.25))</f>
        <v/>
      </c>
      <c r="K1730" s="14" t="str">
        <f aca="false">IF($J1730="","",IF($J1730&lt;=14,"Ha","Yo'q"))</f>
        <v/>
      </c>
      <c r="L1730" s="13"/>
      <c r="M1730" s="13"/>
      <c r="N1730" s="14" t="str">
        <f aca="false">IF($B1730="","",IF(AND(OR($L1730="",$L1730&lt;=Boshqaruv!$C$12),OR($M1730="",$M1730&gt;Boshqaruv!$C$12)),"Ha",""))</f>
        <v/>
      </c>
      <c r="O1730" s="25"/>
      <c r="P1730" s="25"/>
      <c r="Q1730" s="12"/>
      <c r="R1730" s="13"/>
      <c r="S1730" s="13"/>
      <c r="T1730" s="14" t="str">
        <f aca="false">IF($B1730="","",IF(AND($P1730="Ha",$N1730="Ha",OR($R1730="",$R1730&lt;=Boshqaruv!$C$12),OR($S1730="",$S1730&gt;Boshqaruv!$C$12)),"Ha",""))</f>
        <v/>
      </c>
      <c r="U1730" s="13"/>
      <c r="V1730" s="12"/>
      <c r="W1730" s="14" t="str">
        <f aca="false">IF(OR($B1730="",$C1730=""),"",IF(COUNTIFS($B$5:$B$1804,$B1730,$C$5:$C$1804,$C1730)&gt;1,"Takror",""))</f>
        <v/>
      </c>
    </row>
    <row r="1731" customFormat="false" ht="15" hidden="false" customHeight="false" outlineLevel="0" collapsed="false">
      <c r="A1731" s="8" t="n">
        <v>1727</v>
      </c>
      <c r="B1731" s="12"/>
      <c r="C1731" s="13"/>
      <c r="D1731" s="24"/>
      <c r="E1731" s="25"/>
      <c r="F1731" s="12"/>
      <c r="G1731" s="12"/>
      <c r="H1731" s="25"/>
      <c r="I1731" s="26" t="str">
        <f aca="false">IF(OR($B1731="",$C1731=""),"",$B1731&amp;" ("&amp;DAY($C1731)&amp;"."&amp;MONTH($C1731)&amp;"."&amp;YEAR($C1731)&amp;")")</f>
        <v/>
      </c>
      <c r="J1731" s="14" t="str">
        <f aca="false">IF($C1731="","",INT((Boshqaruv!$C$12-$C1731)/365.25))</f>
        <v/>
      </c>
      <c r="K1731" s="14" t="str">
        <f aca="false">IF($J1731="","",IF($J1731&lt;=14,"Ha","Yo'q"))</f>
        <v/>
      </c>
      <c r="L1731" s="13"/>
      <c r="M1731" s="13"/>
      <c r="N1731" s="14" t="str">
        <f aca="false">IF($B1731="","",IF(AND(OR($L1731="",$L1731&lt;=Boshqaruv!$C$12),OR($M1731="",$M1731&gt;Boshqaruv!$C$12)),"Ha",""))</f>
        <v/>
      </c>
      <c r="O1731" s="25"/>
      <c r="P1731" s="25"/>
      <c r="Q1731" s="12"/>
      <c r="R1731" s="13"/>
      <c r="S1731" s="13"/>
      <c r="T1731" s="14" t="str">
        <f aca="false">IF($B1731="","",IF(AND($P1731="Ha",$N1731="Ha",OR($R1731="",$R1731&lt;=Boshqaruv!$C$12),OR($S1731="",$S1731&gt;Boshqaruv!$C$12)),"Ha",""))</f>
        <v/>
      </c>
      <c r="U1731" s="13"/>
      <c r="V1731" s="12"/>
      <c r="W1731" s="14" t="str">
        <f aca="false">IF(OR($B1731="",$C1731=""),"",IF(COUNTIFS($B$5:$B$1804,$B1731,$C$5:$C$1804,$C1731)&gt;1,"Takror",""))</f>
        <v/>
      </c>
    </row>
    <row r="1732" customFormat="false" ht="15" hidden="false" customHeight="false" outlineLevel="0" collapsed="false">
      <c r="A1732" s="8" t="n">
        <v>1728</v>
      </c>
      <c r="B1732" s="12"/>
      <c r="C1732" s="13"/>
      <c r="D1732" s="24"/>
      <c r="E1732" s="25"/>
      <c r="F1732" s="12"/>
      <c r="G1732" s="12"/>
      <c r="H1732" s="25"/>
      <c r="I1732" s="26" t="str">
        <f aca="false">IF(OR($B1732="",$C1732=""),"",$B1732&amp;" ("&amp;DAY($C1732)&amp;"."&amp;MONTH($C1732)&amp;"."&amp;YEAR($C1732)&amp;")")</f>
        <v/>
      </c>
      <c r="J1732" s="14" t="str">
        <f aca="false">IF($C1732="","",INT((Boshqaruv!$C$12-$C1732)/365.25))</f>
        <v/>
      </c>
      <c r="K1732" s="14" t="str">
        <f aca="false">IF($J1732="","",IF($J1732&lt;=14,"Ha","Yo'q"))</f>
        <v/>
      </c>
      <c r="L1732" s="13"/>
      <c r="M1732" s="13"/>
      <c r="N1732" s="14" t="str">
        <f aca="false">IF($B1732="","",IF(AND(OR($L1732="",$L1732&lt;=Boshqaruv!$C$12),OR($M1732="",$M1732&gt;Boshqaruv!$C$12)),"Ha",""))</f>
        <v/>
      </c>
      <c r="O1732" s="25"/>
      <c r="P1732" s="25"/>
      <c r="Q1732" s="12"/>
      <c r="R1732" s="13"/>
      <c r="S1732" s="13"/>
      <c r="T1732" s="14" t="str">
        <f aca="false">IF($B1732="","",IF(AND($P1732="Ha",$N1732="Ha",OR($R1732="",$R1732&lt;=Boshqaruv!$C$12),OR($S1732="",$S1732&gt;Boshqaruv!$C$12)),"Ha",""))</f>
        <v/>
      </c>
      <c r="U1732" s="13"/>
      <c r="V1732" s="12"/>
      <c r="W1732" s="14" t="str">
        <f aca="false">IF(OR($B1732="",$C1732=""),"",IF(COUNTIFS($B$5:$B$1804,$B1732,$C$5:$C$1804,$C1732)&gt;1,"Takror",""))</f>
        <v/>
      </c>
    </row>
    <row r="1733" customFormat="false" ht="15" hidden="false" customHeight="false" outlineLevel="0" collapsed="false">
      <c r="A1733" s="8" t="n">
        <v>1729</v>
      </c>
      <c r="B1733" s="12"/>
      <c r="C1733" s="13"/>
      <c r="D1733" s="24"/>
      <c r="E1733" s="25"/>
      <c r="F1733" s="12"/>
      <c r="G1733" s="12"/>
      <c r="H1733" s="25"/>
      <c r="I1733" s="26" t="str">
        <f aca="false">IF(OR($B1733="",$C1733=""),"",$B1733&amp;" ("&amp;DAY($C1733)&amp;"."&amp;MONTH($C1733)&amp;"."&amp;YEAR($C1733)&amp;")")</f>
        <v/>
      </c>
      <c r="J1733" s="14" t="str">
        <f aca="false">IF($C1733="","",INT((Boshqaruv!$C$12-$C1733)/365.25))</f>
        <v/>
      </c>
      <c r="K1733" s="14" t="str">
        <f aca="false">IF($J1733="","",IF($J1733&lt;=14,"Ha","Yo'q"))</f>
        <v/>
      </c>
      <c r="L1733" s="13"/>
      <c r="M1733" s="13"/>
      <c r="N1733" s="14" t="str">
        <f aca="false">IF($B1733="","",IF(AND(OR($L1733="",$L1733&lt;=Boshqaruv!$C$12),OR($M1733="",$M1733&gt;Boshqaruv!$C$12)),"Ha",""))</f>
        <v/>
      </c>
      <c r="O1733" s="25"/>
      <c r="P1733" s="25"/>
      <c r="Q1733" s="12"/>
      <c r="R1733" s="13"/>
      <c r="S1733" s="13"/>
      <c r="T1733" s="14" t="str">
        <f aca="false">IF($B1733="","",IF(AND($P1733="Ha",$N1733="Ha",OR($R1733="",$R1733&lt;=Boshqaruv!$C$12),OR($S1733="",$S1733&gt;Boshqaruv!$C$12)),"Ha",""))</f>
        <v/>
      </c>
      <c r="U1733" s="13"/>
      <c r="V1733" s="12"/>
      <c r="W1733" s="14" t="str">
        <f aca="false">IF(OR($B1733="",$C1733=""),"",IF(COUNTIFS($B$5:$B$1804,$B1733,$C$5:$C$1804,$C1733)&gt;1,"Takror",""))</f>
        <v/>
      </c>
    </row>
    <row r="1734" customFormat="false" ht="15" hidden="false" customHeight="false" outlineLevel="0" collapsed="false">
      <c r="A1734" s="8" t="n">
        <v>1730</v>
      </c>
      <c r="B1734" s="12"/>
      <c r="C1734" s="13"/>
      <c r="D1734" s="24"/>
      <c r="E1734" s="25"/>
      <c r="F1734" s="12"/>
      <c r="G1734" s="12"/>
      <c r="H1734" s="25"/>
      <c r="I1734" s="26" t="str">
        <f aca="false">IF(OR($B1734="",$C1734=""),"",$B1734&amp;" ("&amp;DAY($C1734)&amp;"."&amp;MONTH($C1734)&amp;"."&amp;YEAR($C1734)&amp;")")</f>
        <v/>
      </c>
      <c r="J1734" s="14" t="str">
        <f aca="false">IF($C1734="","",INT((Boshqaruv!$C$12-$C1734)/365.25))</f>
        <v/>
      </c>
      <c r="K1734" s="14" t="str">
        <f aca="false">IF($J1734="","",IF($J1734&lt;=14,"Ha","Yo'q"))</f>
        <v/>
      </c>
      <c r="L1734" s="13"/>
      <c r="M1734" s="13"/>
      <c r="N1734" s="14" t="str">
        <f aca="false">IF($B1734="","",IF(AND(OR($L1734="",$L1734&lt;=Boshqaruv!$C$12),OR($M1734="",$M1734&gt;Boshqaruv!$C$12)),"Ha",""))</f>
        <v/>
      </c>
      <c r="O1734" s="25"/>
      <c r="P1734" s="25"/>
      <c r="Q1734" s="12"/>
      <c r="R1734" s="13"/>
      <c r="S1734" s="13"/>
      <c r="T1734" s="14" t="str">
        <f aca="false">IF($B1734="","",IF(AND($P1734="Ha",$N1734="Ha",OR($R1734="",$R1734&lt;=Boshqaruv!$C$12),OR($S1734="",$S1734&gt;Boshqaruv!$C$12)),"Ha",""))</f>
        <v/>
      </c>
      <c r="U1734" s="13"/>
      <c r="V1734" s="12"/>
      <c r="W1734" s="14" t="str">
        <f aca="false">IF(OR($B1734="",$C1734=""),"",IF(COUNTIFS($B$5:$B$1804,$B1734,$C$5:$C$1804,$C1734)&gt;1,"Takror",""))</f>
        <v/>
      </c>
    </row>
    <row r="1735" customFormat="false" ht="15" hidden="false" customHeight="false" outlineLevel="0" collapsed="false">
      <c r="A1735" s="8" t="n">
        <v>1731</v>
      </c>
      <c r="B1735" s="12"/>
      <c r="C1735" s="13"/>
      <c r="D1735" s="24"/>
      <c r="E1735" s="25"/>
      <c r="F1735" s="12"/>
      <c r="G1735" s="12"/>
      <c r="H1735" s="25"/>
      <c r="I1735" s="26" t="str">
        <f aca="false">IF(OR($B1735="",$C1735=""),"",$B1735&amp;" ("&amp;DAY($C1735)&amp;"."&amp;MONTH($C1735)&amp;"."&amp;YEAR($C1735)&amp;")")</f>
        <v/>
      </c>
      <c r="J1735" s="14" t="str">
        <f aca="false">IF($C1735="","",INT((Boshqaruv!$C$12-$C1735)/365.25))</f>
        <v/>
      </c>
      <c r="K1735" s="14" t="str">
        <f aca="false">IF($J1735="","",IF($J1735&lt;=14,"Ha","Yo'q"))</f>
        <v/>
      </c>
      <c r="L1735" s="13"/>
      <c r="M1735" s="13"/>
      <c r="N1735" s="14" t="str">
        <f aca="false">IF($B1735="","",IF(AND(OR($L1735="",$L1735&lt;=Boshqaruv!$C$12),OR($M1735="",$M1735&gt;Boshqaruv!$C$12)),"Ha",""))</f>
        <v/>
      </c>
      <c r="O1735" s="25"/>
      <c r="P1735" s="25"/>
      <c r="Q1735" s="12"/>
      <c r="R1735" s="13"/>
      <c r="S1735" s="13"/>
      <c r="T1735" s="14" t="str">
        <f aca="false">IF($B1735="","",IF(AND($P1735="Ha",$N1735="Ha",OR($R1735="",$R1735&lt;=Boshqaruv!$C$12),OR($S1735="",$S1735&gt;Boshqaruv!$C$12)),"Ha",""))</f>
        <v/>
      </c>
      <c r="U1735" s="13"/>
      <c r="V1735" s="12"/>
      <c r="W1735" s="14" t="str">
        <f aca="false">IF(OR($B1735="",$C1735=""),"",IF(COUNTIFS($B$5:$B$1804,$B1735,$C$5:$C$1804,$C1735)&gt;1,"Takror",""))</f>
        <v/>
      </c>
    </row>
    <row r="1736" customFormat="false" ht="15" hidden="false" customHeight="false" outlineLevel="0" collapsed="false">
      <c r="A1736" s="8" t="n">
        <v>1732</v>
      </c>
      <c r="B1736" s="12"/>
      <c r="C1736" s="13"/>
      <c r="D1736" s="24"/>
      <c r="E1736" s="25"/>
      <c r="F1736" s="12"/>
      <c r="G1736" s="12"/>
      <c r="H1736" s="25"/>
      <c r="I1736" s="26" t="str">
        <f aca="false">IF(OR($B1736="",$C1736=""),"",$B1736&amp;" ("&amp;DAY($C1736)&amp;"."&amp;MONTH($C1736)&amp;"."&amp;YEAR($C1736)&amp;")")</f>
        <v/>
      </c>
      <c r="J1736" s="14" t="str">
        <f aca="false">IF($C1736="","",INT((Boshqaruv!$C$12-$C1736)/365.25))</f>
        <v/>
      </c>
      <c r="K1736" s="14" t="str">
        <f aca="false">IF($J1736="","",IF($J1736&lt;=14,"Ha","Yo'q"))</f>
        <v/>
      </c>
      <c r="L1736" s="13"/>
      <c r="M1736" s="13"/>
      <c r="N1736" s="14" t="str">
        <f aca="false">IF($B1736="","",IF(AND(OR($L1736="",$L1736&lt;=Boshqaruv!$C$12),OR($M1736="",$M1736&gt;Boshqaruv!$C$12)),"Ha",""))</f>
        <v/>
      </c>
      <c r="O1736" s="25"/>
      <c r="P1736" s="25"/>
      <c r="Q1736" s="12"/>
      <c r="R1736" s="13"/>
      <c r="S1736" s="13"/>
      <c r="T1736" s="14" t="str">
        <f aca="false">IF($B1736="","",IF(AND($P1736="Ha",$N1736="Ha",OR($R1736="",$R1736&lt;=Boshqaruv!$C$12),OR($S1736="",$S1736&gt;Boshqaruv!$C$12)),"Ha",""))</f>
        <v/>
      </c>
      <c r="U1736" s="13"/>
      <c r="V1736" s="12"/>
      <c r="W1736" s="14" t="str">
        <f aca="false">IF(OR($B1736="",$C1736=""),"",IF(COUNTIFS($B$5:$B$1804,$B1736,$C$5:$C$1804,$C1736)&gt;1,"Takror",""))</f>
        <v/>
      </c>
    </row>
    <row r="1737" customFormat="false" ht="15" hidden="false" customHeight="false" outlineLevel="0" collapsed="false">
      <c r="A1737" s="8" t="n">
        <v>1733</v>
      </c>
      <c r="B1737" s="12"/>
      <c r="C1737" s="13"/>
      <c r="D1737" s="24"/>
      <c r="E1737" s="25"/>
      <c r="F1737" s="12"/>
      <c r="G1737" s="12"/>
      <c r="H1737" s="25"/>
      <c r="I1737" s="26" t="str">
        <f aca="false">IF(OR($B1737="",$C1737=""),"",$B1737&amp;" ("&amp;DAY($C1737)&amp;"."&amp;MONTH($C1737)&amp;"."&amp;YEAR($C1737)&amp;")")</f>
        <v/>
      </c>
      <c r="J1737" s="14" t="str">
        <f aca="false">IF($C1737="","",INT((Boshqaruv!$C$12-$C1737)/365.25))</f>
        <v/>
      </c>
      <c r="K1737" s="14" t="str">
        <f aca="false">IF($J1737="","",IF($J1737&lt;=14,"Ha","Yo'q"))</f>
        <v/>
      </c>
      <c r="L1737" s="13"/>
      <c r="M1737" s="13"/>
      <c r="N1737" s="14" t="str">
        <f aca="false">IF($B1737="","",IF(AND(OR($L1737="",$L1737&lt;=Boshqaruv!$C$12),OR($M1737="",$M1737&gt;Boshqaruv!$C$12)),"Ha",""))</f>
        <v/>
      </c>
      <c r="O1737" s="25"/>
      <c r="P1737" s="25"/>
      <c r="Q1737" s="12"/>
      <c r="R1737" s="13"/>
      <c r="S1737" s="13"/>
      <c r="T1737" s="14" t="str">
        <f aca="false">IF($B1737="","",IF(AND($P1737="Ha",$N1737="Ha",OR($R1737="",$R1737&lt;=Boshqaruv!$C$12),OR($S1737="",$S1737&gt;Boshqaruv!$C$12)),"Ha",""))</f>
        <v/>
      </c>
      <c r="U1737" s="13"/>
      <c r="V1737" s="12"/>
      <c r="W1737" s="14" t="str">
        <f aca="false">IF(OR($B1737="",$C1737=""),"",IF(COUNTIFS($B$5:$B$1804,$B1737,$C$5:$C$1804,$C1737)&gt;1,"Takror",""))</f>
        <v/>
      </c>
    </row>
    <row r="1738" customFormat="false" ht="15" hidden="false" customHeight="false" outlineLevel="0" collapsed="false">
      <c r="A1738" s="8" t="n">
        <v>1734</v>
      </c>
      <c r="B1738" s="12"/>
      <c r="C1738" s="13"/>
      <c r="D1738" s="24"/>
      <c r="E1738" s="25"/>
      <c r="F1738" s="12"/>
      <c r="G1738" s="12"/>
      <c r="H1738" s="25"/>
      <c r="I1738" s="26" t="str">
        <f aca="false">IF(OR($B1738="",$C1738=""),"",$B1738&amp;" ("&amp;DAY($C1738)&amp;"."&amp;MONTH($C1738)&amp;"."&amp;YEAR($C1738)&amp;")")</f>
        <v/>
      </c>
      <c r="J1738" s="14" t="str">
        <f aca="false">IF($C1738="","",INT((Boshqaruv!$C$12-$C1738)/365.25))</f>
        <v/>
      </c>
      <c r="K1738" s="14" t="str">
        <f aca="false">IF($J1738="","",IF($J1738&lt;=14,"Ha","Yo'q"))</f>
        <v/>
      </c>
      <c r="L1738" s="13"/>
      <c r="M1738" s="13"/>
      <c r="N1738" s="14" t="str">
        <f aca="false">IF($B1738="","",IF(AND(OR($L1738="",$L1738&lt;=Boshqaruv!$C$12),OR($M1738="",$M1738&gt;Boshqaruv!$C$12)),"Ha",""))</f>
        <v/>
      </c>
      <c r="O1738" s="25"/>
      <c r="P1738" s="25"/>
      <c r="Q1738" s="12"/>
      <c r="R1738" s="13"/>
      <c r="S1738" s="13"/>
      <c r="T1738" s="14" t="str">
        <f aca="false">IF($B1738="","",IF(AND($P1738="Ha",$N1738="Ha",OR($R1738="",$R1738&lt;=Boshqaruv!$C$12),OR($S1738="",$S1738&gt;Boshqaruv!$C$12)),"Ha",""))</f>
        <v/>
      </c>
      <c r="U1738" s="13"/>
      <c r="V1738" s="12"/>
      <c r="W1738" s="14" t="str">
        <f aca="false">IF(OR($B1738="",$C1738=""),"",IF(COUNTIFS($B$5:$B$1804,$B1738,$C$5:$C$1804,$C1738)&gt;1,"Takror",""))</f>
        <v/>
      </c>
    </row>
    <row r="1739" customFormat="false" ht="15" hidden="false" customHeight="false" outlineLevel="0" collapsed="false">
      <c r="A1739" s="8" t="n">
        <v>1735</v>
      </c>
      <c r="B1739" s="12"/>
      <c r="C1739" s="13"/>
      <c r="D1739" s="24"/>
      <c r="E1739" s="25"/>
      <c r="F1739" s="12"/>
      <c r="G1739" s="12"/>
      <c r="H1739" s="25"/>
      <c r="I1739" s="26" t="str">
        <f aca="false">IF(OR($B1739="",$C1739=""),"",$B1739&amp;" ("&amp;DAY($C1739)&amp;"."&amp;MONTH($C1739)&amp;"."&amp;YEAR($C1739)&amp;")")</f>
        <v/>
      </c>
      <c r="J1739" s="14" t="str">
        <f aca="false">IF($C1739="","",INT((Boshqaruv!$C$12-$C1739)/365.25))</f>
        <v/>
      </c>
      <c r="K1739" s="14" t="str">
        <f aca="false">IF($J1739="","",IF($J1739&lt;=14,"Ha","Yo'q"))</f>
        <v/>
      </c>
      <c r="L1739" s="13"/>
      <c r="M1739" s="13"/>
      <c r="N1739" s="14" t="str">
        <f aca="false">IF($B1739="","",IF(AND(OR($L1739="",$L1739&lt;=Boshqaruv!$C$12),OR($M1739="",$M1739&gt;Boshqaruv!$C$12)),"Ha",""))</f>
        <v/>
      </c>
      <c r="O1739" s="25"/>
      <c r="P1739" s="25"/>
      <c r="Q1739" s="12"/>
      <c r="R1739" s="13"/>
      <c r="S1739" s="13"/>
      <c r="T1739" s="14" t="str">
        <f aca="false">IF($B1739="","",IF(AND($P1739="Ha",$N1739="Ha",OR($R1739="",$R1739&lt;=Boshqaruv!$C$12),OR($S1739="",$S1739&gt;Boshqaruv!$C$12)),"Ha",""))</f>
        <v/>
      </c>
      <c r="U1739" s="13"/>
      <c r="V1739" s="12"/>
      <c r="W1739" s="14" t="str">
        <f aca="false">IF(OR($B1739="",$C1739=""),"",IF(COUNTIFS($B$5:$B$1804,$B1739,$C$5:$C$1804,$C1739)&gt;1,"Takror",""))</f>
        <v/>
      </c>
    </row>
    <row r="1740" customFormat="false" ht="15" hidden="false" customHeight="false" outlineLevel="0" collapsed="false">
      <c r="A1740" s="8" t="n">
        <v>1736</v>
      </c>
      <c r="B1740" s="12"/>
      <c r="C1740" s="13"/>
      <c r="D1740" s="24"/>
      <c r="E1740" s="25"/>
      <c r="F1740" s="12"/>
      <c r="G1740" s="12"/>
      <c r="H1740" s="25"/>
      <c r="I1740" s="26" t="str">
        <f aca="false">IF(OR($B1740="",$C1740=""),"",$B1740&amp;" ("&amp;DAY($C1740)&amp;"."&amp;MONTH($C1740)&amp;"."&amp;YEAR($C1740)&amp;")")</f>
        <v/>
      </c>
      <c r="J1740" s="14" t="str">
        <f aca="false">IF($C1740="","",INT((Boshqaruv!$C$12-$C1740)/365.25))</f>
        <v/>
      </c>
      <c r="K1740" s="14" t="str">
        <f aca="false">IF($J1740="","",IF($J1740&lt;=14,"Ha","Yo'q"))</f>
        <v/>
      </c>
      <c r="L1740" s="13"/>
      <c r="M1740" s="13"/>
      <c r="N1740" s="14" t="str">
        <f aca="false">IF($B1740="","",IF(AND(OR($L1740="",$L1740&lt;=Boshqaruv!$C$12),OR($M1740="",$M1740&gt;Boshqaruv!$C$12)),"Ha",""))</f>
        <v/>
      </c>
      <c r="O1740" s="25"/>
      <c r="P1740" s="25"/>
      <c r="Q1740" s="12"/>
      <c r="R1740" s="13"/>
      <c r="S1740" s="13"/>
      <c r="T1740" s="14" t="str">
        <f aca="false">IF($B1740="","",IF(AND($P1740="Ha",$N1740="Ha",OR($R1740="",$R1740&lt;=Boshqaruv!$C$12),OR($S1740="",$S1740&gt;Boshqaruv!$C$12)),"Ha",""))</f>
        <v/>
      </c>
      <c r="U1740" s="13"/>
      <c r="V1740" s="12"/>
      <c r="W1740" s="14" t="str">
        <f aca="false">IF(OR($B1740="",$C1740=""),"",IF(COUNTIFS($B$5:$B$1804,$B1740,$C$5:$C$1804,$C1740)&gt;1,"Takror",""))</f>
        <v/>
      </c>
    </row>
    <row r="1741" customFormat="false" ht="15" hidden="false" customHeight="false" outlineLevel="0" collapsed="false">
      <c r="A1741" s="8" t="n">
        <v>1737</v>
      </c>
      <c r="B1741" s="12"/>
      <c r="C1741" s="13"/>
      <c r="D1741" s="24"/>
      <c r="E1741" s="25"/>
      <c r="F1741" s="12"/>
      <c r="G1741" s="12"/>
      <c r="H1741" s="25"/>
      <c r="I1741" s="26" t="str">
        <f aca="false">IF(OR($B1741="",$C1741=""),"",$B1741&amp;" ("&amp;DAY($C1741)&amp;"."&amp;MONTH($C1741)&amp;"."&amp;YEAR($C1741)&amp;")")</f>
        <v/>
      </c>
      <c r="J1741" s="14" t="str">
        <f aca="false">IF($C1741="","",INT((Boshqaruv!$C$12-$C1741)/365.25))</f>
        <v/>
      </c>
      <c r="K1741" s="14" t="str">
        <f aca="false">IF($J1741="","",IF($J1741&lt;=14,"Ha","Yo'q"))</f>
        <v/>
      </c>
      <c r="L1741" s="13"/>
      <c r="M1741" s="13"/>
      <c r="N1741" s="14" t="str">
        <f aca="false">IF($B1741="","",IF(AND(OR($L1741="",$L1741&lt;=Boshqaruv!$C$12),OR($M1741="",$M1741&gt;Boshqaruv!$C$12)),"Ha",""))</f>
        <v/>
      </c>
      <c r="O1741" s="25"/>
      <c r="P1741" s="25"/>
      <c r="Q1741" s="12"/>
      <c r="R1741" s="13"/>
      <c r="S1741" s="13"/>
      <c r="T1741" s="14" t="str">
        <f aca="false">IF($B1741="","",IF(AND($P1741="Ha",$N1741="Ha",OR($R1741="",$R1741&lt;=Boshqaruv!$C$12),OR($S1741="",$S1741&gt;Boshqaruv!$C$12)),"Ha",""))</f>
        <v/>
      </c>
      <c r="U1741" s="13"/>
      <c r="V1741" s="12"/>
      <c r="W1741" s="14" t="str">
        <f aca="false">IF(OR($B1741="",$C1741=""),"",IF(COUNTIFS($B$5:$B$1804,$B1741,$C$5:$C$1804,$C1741)&gt;1,"Takror",""))</f>
        <v/>
      </c>
    </row>
    <row r="1742" customFormat="false" ht="15" hidden="false" customHeight="false" outlineLevel="0" collapsed="false">
      <c r="A1742" s="8" t="n">
        <v>1738</v>
      </c>
      <c r="B1742" s="12"/>
      <c r="C1742" s="13"/>
      <c r="D1742" s="24"/>
      <c r="E1742" s="25"/>
      <c r="F1742" s="12"/>
      <c r="G1742" s="12"/>
      <c r="H1742" s="25"/>
      <c r="I1742" s="26" t="str">
        <f aca="false">IF(OR($B1742="",$C1742=""),"",$B1742&amp;" ("&amp;DAY($C1742)&amp;"."&amp;MONTH($C1742)&amp;"."&amp;YEAR($C1742)&amp;")")</f>
        <v/>
      </c>
      <c r="J1742" s="14" t="str">
        <f aca="false">IF($C1742="","",INT((Boshqaruv!$C$12-$C1742)/365.25))</f>
        <v/>
      </c>
      <c r="K1742" s="14" t="str">
        <f aca="false">IF($J1742="","",IF($J1742&lt;=14,"Ha","Yo'q"))</f>
        <v/>
      </c>
      <c r="L1742" s="13"/>
      <c r="M1742" s="13"/>
      <c r="N1742" s="14" t="str">
        <f aca="false">IF($B1742="","",IF(AND(OR($L1742="",$L1742&lt;=Boshqaruv!$C$12),OR($M1742="",$M1742&gt;Boshqaruv!$C$12)),"Ha",""))</f>
        <v/>
      </c>
      <c r="O1742" s="25"/>
      <c r="P1742" s="25"/>
      <c r="Q1742" s="12"/>
      <c r="R1742" s="13"/>
      <c r="S1742" s="13"/>
      <c r="T1742" s="14" t="str">
        <f aca="false">IF($B1742="","",IF(AND($P1742="Ha",$N1742="Ha",OR($R1742="",$R1742&lt;=Boshqaruv!$C$12),OR($S1742="",$S1742&gt;Boshqaruv!$C$12)),"Ha",""))</f>
        <v/>
      </c>
      <c r="U1742" s="13"/>
      <c r="V1742" s="12"/>
      <c r="W1742" s="14" t="str">
        <f aca="false">IF(OR($B1742="",$C1742=""),"",IF(COUNTIFS($B$5:$B$1804,$B1742,$C$5:$C$1804,$C1742)&gt;1,"Takror",""))</f>
        <v/>
      </c>
    </row>
    <row r="1743" customFormat="false" ht="15" hidden="false" customHeight="false" outlineLevel="0" collapsed="false">
      <c r="A1743" s="8" t="n">
        <v>1739</v>
      </c>
      <c r="B1743" s="12"/>
      <c r="C1743" s="13"/>
      <c r="D1743" s="24"/>
      <c r="E1743" s="25"/>
      <c r="F1743" s="12"/>
      <c r="G1743" s="12"/>
      <c r="H1743" s="25"/>
      <c r="I1743" s="26" t="str">
        <f aca="false">IF(OR($B1743="",$C1743=""),"",$B1743&amp;" ("&amp;DAY($C1743)&amp;"."&amp;MONTH($C1743)&amp;"."&amp;YEAR($C1743)&amp;")")</f>
        <v/>
      </c>
      <c r="J1743" s="14" t="str">
        <f aca="false">IF($C1743="","",INT((Boshqaruv!$C$12-$C1743)/365.25))</f>
        <v/>
      </c>
      <c r="K1743" s="14" t="str">
        <f aca="false">IF($J1743="","",IF($J1743&lt;=14,"Ha","Yo'q"))</f>
        <v/>
      </c>
      <c r="L1743" s="13"/>
      <c r="M1743" s="13"/>
      <c r="N1743" s="14" t="str">
        <f aca="false">IF($B1743="","",IF(AND(OR($L1743="",$L1743&lt;=Boshqaruv!$C$12),OR($M1743="",$M1743&gt;Boshqaruv!$C$12)),"Ha",""))</f>
        <v/>
      </c>
      <c r="O1743" s="25"/>
      <c r="P1743" s="25"/>
      <c r="Q1743" s="12"/>
      <c r="R1743" s="13"/>
      <c r="S1743" s="13"/>
      <c r="T1743" s="14" t="str">
        <f aca="false">IF($B1743="","",IF(AND($P1743="Ha",$N1743="Ha",OR($R1743="",$R1743&lt;=Boshqaruv!$C$12),OR($S1743="",$S1743&gt;Boshqaruv!$C$12)),"Ha",""))</f>
        <v/>
      </c>
      <c r="U1743" s="13"/>
      <c r="V1743" s="12"/>
      <c r="W1743" s="14" t="str">
        <f aca="false">IF(OR($B1743="",$C1743=""),"",IF(COUNTIFS($B$5:$B$1804,$B1743,$C$5:$C$1804,$C1743)&gt;1,"Takror",""))</f>
        <v/>
      </c>
    </row>
    <row r="1744" customFormat="false" ht="15" hidden="false" customHeight="false" outlineLevel="0" collapsed="false">
      <c r="A1744" s="8" t="n">
        <v>1740</v>
      </c>
      <c r="B1744" s="12"/>
      <c r="C1744" s="13"/>
      <c r="D1744" s="24"/>
      <c r="E1744" s="25"/>
      <c r="F1744" s="12"/>
      <c r="G1744" s="12"/>
      <c r="H1744" s="25"/>
      <c r="I1744" s="26" t="str">
        <f aca="false">IF(OR($B1744="",$C1744=""),"",$B1744&amp;" ("&amp;DAY($C1744)&amp;"."&amp;MONTH($C1744)&amp;"."&amp;YEAR($C1744)&amp;")")</f>
        <v/>
      </c>
      <c r="J1744" s="14" t="str">
        <f aca="false">IF($C1744="","",INT((Boshqaruv!$C$12-$C1744)/365.25))</f>
        <v/>
      </c>
      <c r="K1744" s="14" t="str">
        <f aca="false">IF($J1744="","",IF($J1744&lt;=14,"Ha","Yo'q"))</f>
        <v/>
      </c>
      <c r="L1744" s="13"/>
      <c r="M1744" s="13"/>
      <c r="N1744" s="14" t="str">
        <f aca="false">IF($B1744="","",IF(AND(OR($L1744="",$L1744&lt;=Boshqaruv!$C$12),OR($M1744="",$M1744&gt;Boshqaruv!$C$12)),"Ha",""))</f>
        <v/>
      </c>
      <c r="O1744" s="25"/>
      <c r="P1744" s="25"/>
      <c r="Q1744" s="12"/>
      <c r="R1744" s="13"/>
      <c r="S1744" s="13"/>
      <c r="T1744" s="14" t="str">
        <f aca="false">IF($B1744="","",IF(AND($P1744="Ha",$N1744="Ha",OR($R1744="",$R1744&lt;=Boshqaruv!$C$12),OR($S1744="",$S1744&gt;Boshqaruv!$C$12)),"Ha",""))</f>
        <v/>
      </c>
      <c r="U1744" s="13"/>
      <c r="V1744" s="12"/>
      <c r="W1744" s="14" t="str">
        <f aca="false">IF(OR($B1744="",$C1744=""),"",IF(COUNTIFS($B$5:$B$1804,$B1744,$C$5:$C$1804,$C1744)&gt;1,"Takror",""))</f>
        <v/>
      </c>
    </row>
    <row r="1745" customFormat="false" ht="15" hidden="false" customHeight="false" outlineLevel="0" collapsed="false">
      <c r="A1745" s="8" t="n">
        <v>1741</v>
      </c>
      <c r="B1745" s="12"/>
      <c r="C1745" s="13"/>
      <c r="D1745" s="24"/>
      <c r="E1745" s="25"/>
      <c r="F1745" s="12"/>
      <c r="G1745" s="12"/>
      <c r="H1745" s="25"/>
      <c r="I1745" s="26" t="str">
        <f aca="false">IF(OR($B1745="",$C1745=""),"",$B1745&amp;" ("&amp;DAY($C1745)&amp;"."&amp;MONTH($C1745)&amp;"."&amp;YEAR($C1745)&amp;")")</f>
        <v/>
      </c>
      <c r="J1745" s="14" t="str">
        <f aca="false">IF($C1745="","",INT((Boshqaruv!$C$12-$C1745)/365.25))</f>
        <v/>
      </c>
      <c r="K1745" s="14" t="str">
        <f aca="false">IF($J1745="","",IF($J1745&lt;=14,"Ha","Yo'q"))</f>
        <v/>
      </c>
      <c r="L1745" s="13"/>
      <c r="M1745" s="13"/>
      <c r="N1745" s="14" t="str">
        <f aca="false">IF($B1745="","",IF(AND(OR($L1745="",$L1745&lt;=Boshqaruv!$C$12),OR($M1745="",$M1745&gt;Boshqaruv!$C$12)),"Ha",""))</f>
        <v/>
      </c>
      <c r="O1745" s="25"/>
      <c r="P1745" s="25"/>
      <c r="Q1745" s="12"/>
      <c r="R1745" s="13"/>
      <c r="S1745" s="13"/>
      <c r="T1745" s="14" t="str">
        <f aca="false">IF($B1745="","",IF(AND($P1745="Ha",$N1745="Ha",OR($R1745="",$R1745&lt;=Boshqaruv!$C$12),OR($S1745="",$S1745&gt;Boshqaruv!$C$12)),"Ha",""))</f>
        <v/>
      </c>
      <c r="U1745" s="13"/>
      <c r="V1745" s="12"/>
      <c r="W1745" s="14" t="str">
        <f aca="false">IF(OR($B1745="",$C1745=""),"",IF(COUNTIFS($B$5:$B$1804,$B1745,$C$5:$C$1804,$C1745)&gt;1,"Takror",""))</f>
        <v/>
      </c>
    </row>
    <row r="1746" customFormat="false" ht="15" hidden="false" customHeight="false" outlineLevel="0" collapsed="false">
      <c r="A1746" s="8" t="n">
        <v>1742</v>
      </c>
      <c r="B1746" s="12"/>
      <c r="C1746" s="13"/>
      <c r="D1746" s="24"/>
      <c r="E1746" s="25"/>
      <c r="F1746" s="12"/>
      <c r="G1746" s="12"/>
      <c r="H1746" s="25"/>
      <c r="I1746" s="26" t="str">
        <f aca="false">IF(OR($B1746="",$C1746=""),"",$B1746&amp;" ("&amp;DAY($C1746)&amp;"."&amp;MONTH($C1746)&amp;"."&amp;YEAR($C1746)&amp;")")</f>
        <v/>
      </c>
      <c r="J1746" s="14" t="str">
        <f aca="false">IF($C1746="","",INT((Boshqaruv!$C$12-$C1746)/365.25))</f>
        <v/>
      </c>
      <c r="K1746" s="14" t="str">
        <f aca="false">IF($J1746="","",IF($J1746&lt;=14,"Ha","Yo'q"))</f>
        <v/>
      </c>
      <c r="L1746" s="13"/>
      <c r="M1746" s="13"/>
      <c r="N1746" s="14" t="str">
        <f aca="false">IF($B1746="","",IF(AND(OR($L1746="",$L1746&lt;=Boshqaruv!$C$12),OR($M1746="",$M1746&gt;Boshqaruv!$C$12)),"Ha",""))</f>
        <v/>
      </c>
      <c r="O1746" s="25"/>
      <c r="P1746" s="25"/>
      <c r="Q1746" s="12"/>
      <c r="R1746" s="13"/>
      <c r="S1746" s="13"/>
      <c r="T1746" s="14" t="str">
        <f aca="false">IF($B1746="","",IF(AND($P1746="Ha",$N1746="Ha",OR($R1746="",$R1746&lt;=Boshqaruv!$C$12),OR($S1746="",$S1746&gt;Boshqaruv!$C$12)),"Ha",""))</f>
        <v/>
      </c>
      <c r="U1746" s="13"/>
      <c r="V1746" s="12"/>
      <c r="W1746" s="14" t="str">
        <f aca="false">IF(OR($B1746="",$C1746=""),"",IF(COUNTIFS($B$5:$B$1804,$B1746,$C$5:$C$1804,$C1746)&gt;1,"Takror",""))</f>
        <v/>
      </c>
    </row>
    <row r="1747" customFormat="false" ht="15" hidden="false" customHeight="false" outlineLevel="0" collapsed="false">
      <c r="A1747" s="8" t="n">
        <v>1743</v>
      </c>
      <c r="B1747" s="12"/>
      <c r="C1747" s="13"/>
      <c r="D1747" s="24"/>
      <c r="E1747" s="25"/>
      <c r="F1747" s="12"/>
      <c r="G1747" s="12"/>
      <c r="H1747" s="25"/>
      <c r="I1747" s="26" t="str">
        <f aca="false">IF(OR($B1747="",$C1747=""),"",$B1747&amp;" ("&amp;DAY($C1747)&amp;"."&amp;MONTH($C1747)&amp;"."&amp;YEAR($C1747)&amp;")")</f>
        <v/>
      </c>
      <c r="J1747" s="14" t="str">
        <f aca="false">IF($C1747="","",INT((Boshqaruv!$C$12-$C1747)/365.25))</f>
        <v/>
      </c>
      <c r="K1747" s="14" t="str">
        <f aca="false">IF($J1747="","",IF($J1747&lt;=14,"Ha","Yo'q"))</f>
        <v/>
      </c>
      <c r="L1747" s="13"/>
      <c r="M1747" s="13"/>
      <c r="N1747" s="14" t="str">
        <f aca="false">IF($B1747="","",IF(AND(OR($L1747="",$L1747&lt;=Boshqaruv!$C$12),OR($M1747="",$M1747&gt;Boshqaruv!$C$12)),"Ha",""))</f>
        <v/>
      </c>
      <c r="O1747" s="25"/>
      <c r="P1747" s="25"/>
      <c r="Q1747" s="12"/>
      <c r="R1747" s="13"/>
      <c r="S1747" s="13"/>
      <c r="T1747" s="14" t="str">
        <f aca="false">IF($B1747="","",IF(AND($P1747="Ha",$N1747="Ha",OR($R1747="",$R1747&lt;=Boshqaruv!$C$12),OR($S1747="",$S1747&gt;Boshqaruv!$C$12)),"Ha",""))</f>
        <v/>
      </c>
      <c r="U1747" s="13"/>
      <c r="V1747" s="12"/>
      <c r="W1747" s="14" t="str">
        <f aca="false">IF(OR($B1747="",$C1747=""),"",IF(COUNTIFS($B$5:$B$1804,$B1747,$C$5:$C$1804,$C1747)&gt;1,"Takror",""))</f>
        <v/>
      </c>
    </row>
    <row r="1748" customFormat="false" ht="15" hidden="false" customHeight="false" outlineLevel="0" collapsed="false">
      <c r="A1748" s="8" t="n">
        <v>1744</v>
      </c>
      <c r="B1748" s="12"/>
      <c r="C1748" s="13"/>
      <c r="D1748" s="24"/>
      <c r="E1748" s="25"/>
      <c r="F1748" s="12"/>
      <c r="G1748" s="12"/>
      <c r="H1748" s="25"/>
      <c r="I1748" s="26" t="str">
        <f aca="false">IF(OR($B1748="",$C1748=""),"",$B1748&amp;" ("&amp;DAY($C1748)&amp;"."&amp;MONTH($C1748)&amp;"."&amp;YEAR($C1748)&amp;")")</f>
        <v/>
      </c>
      <c r="J1748" s="14" t="str">
        <f aca="false">IF($C1748="","",INT((Boshqaruv!$C$12-$C1748)/365.25))</f>
        <v/>
      </c>
      <c r="K1748" s="14" t="str">
        <f aca="false">IF($J1748="","",IF($J1748&lt;=14,"Ha","Yo'q"))</f>
        <v/>
      </c>
      <c r="L1748" s="13"/>
      <c r="M1748" s="13"/>
      <c r="N1748" s="14" t="str">
        <f aca="false">IF($B1748="","",IF(AND(OR($L1748="",$L1748&lt;=Boshqaruv!$C$12),OR($M1748="",$M1748&gt;Boshqaruv!$C$12)),"Ha",""))</f>
        <v/>
      </c>
      <c r="O1748" s="25"/>
      <c r="P1748" s="25"/>
      <c r="Q1748" s="12"/>
      <c r="R1748" s="13"/>
      <c r="S1748" s="13"/>
      <c r="T1748" s="14" t="str">
        <f aca="false">IF($B1748="","",IF(AND($P1748="Ha",$N1748="Ha",OR($R1748="",$R1748&lt;=Boshqaruv!$C$12),OR($S1748="",$S1748&gt;Boshqaruv!$C$12)),"Ha",""))</f>
        <v/>
      </c>
      <c r="U1748" s="13"/>
      <c r="V1748" s="12"/>
      <c r="W1748" s="14" t="str">
        <f aca="false">IF(OR($B1748="",$C1748=""),"",IF(COUNTIFS($B$5:$B$1804,$B1748,$C$5:$C$1804,$C1748)&gt;1,"Takror",""))</f>
        <v/>
      </c>
    </row>
    <row r="1749" customFormat="false" ht="15" hidden="false" customHeight="false" outlineLevel="0" collapsed="false">
      <c r="A1749" s="8" t="n">
        <v>1745</v>
      </c>
      <c r="B1749" s="12"/>
      <c r="C1749" s="13"/>
      <c r="D1749" s="24"/>
      <c r="E1749" s="25"/>
      <c r="F1749" s="12"/>
      <c r="G1749" s="12"/>
      <c r="H1749" s="25"/>
      <c r="I1749" s="26" t="str">
        <f aca="false">IF(OR($B1749="",$C1749=""),"",$B1749&amp;" ("&amp;DAY($C1749)&amp;"."&amp;MONTH($C1749)&amp;"."&amp;YEAR($C1749)&amp;")")</f>
        <v/>
      </c>
      <c r="J1749" s="14" t="str">
        <f aca="false">IF($C1749="","",INT((Boshqaruv!$C$12-$C1749)/365.25))</f>
        <v/>
      </c>
      <c r="K1749" s="14" t="str">
        <f aca="false">IF($J1749="","",IF($J1749&lt;=14,"Ha","Yo'q"))</f>
        <v/>
      </c>
      <c r="L1749" s="13"/>
      <c r="M1749" s="13"/>
      <c r="N1749" s="14" t="str">
        <f aca="false">IF($B1749="","",IF(AND(OR($L1749="",$L1749&lt;=Boshqaruv!$C$12),OR($M1749="",$M1749&gt;Boshqaruv!$C$12)),"Ha",""))</f>
        <v/>
      </c>
      <c r="O1749" s="25"/>
      <c r="P1749" s="25"/>
      <c r="Q1749" s="12"/>
      <c r="R1749" s="13"/>
      <c r="S1749" s="13"/>
      <c r="T1749" s="14" t="str">
        <f aca="false">IF($B1749="","",IF(AND($P1749="Ha",$N1749="Ha",OR($R1749="",$R1749&lt;=Boshqaruv!$C$12),OR($S1749="",$S1749&gt;Boshqaruv!$C$12)),"Ha",""))</f>
        <v/>
      </c>
      <c r="U1749" s="13"/>
      <c r="V1749" s="12"/>
      <c r="W1749" s="14" t="str">
        <f aca="false">IF(OR($B1749="",$C1749=""),"",IF(COUNTIFS($B$5:$B$1804,$B1749,$C$5:$C$1804,$C1749)&gt;1,"Takror",""))</f>
        <v/>
      </c>
    </row>
    <row r="1750" customFormat="false" ht="15" hidden="false" customHeight="false" outlineLevel="0" collapsed="false">
      <c r="A1750" s="8" t="n">
        <v>1746</v>
      </c>
      <c r="B1750" s="12"/>
      <c r="C1750" s="13"/>
      <c r="D1750" s="24"/>
      <c r="E1750" s="25"/>
      <c r="F1750" s="12"/>
      <c r="G1750" s="12"/>
      <c r="H1750" s="25"/>
      <c r="I1750" s="26" t="str">
        <f aca="false">IF(OR($B1750="",$C1750=""),"",$B1750&amp;" ("&amp;DAY($C1750)&amp;"."&amp;MONTH($C1750)&amp;"."&amp;YEAR($C1750)&amp;")")</f>
        <v/>
      </c>
      <c r="J1750" s="14" t="str">
        <f aca="false">IF($C1750="","",INT((Boshqaruv!$C$12-$C1750)/365.25))</f>
        <v/>
      </c>
      <c r="K1750" s="14" t="str">
        <f aca="false">IF($J1750="","",IF($J1750&lt;=14,"Ha","Yo'q"))</f>
        <v/>
      </c>
      <c r="L1750" s="13"/>
      <c r="M1750" s="13"/>
      <c r="N1750" s="14" t="str">
        <f aca="false">IF($B1750="","",IF(AND(OR($L1750="",$L1750&lt;=Boshqaruv!$C$12),OR($M1750="",$M1750&gt;Boshqaruv!$C$12)),"Ha",""))</f>
        <v/>
      </c>
      <c r="O1750" s="25"/>
      <c r="P1750" s="25"/>
      <c r="Q1750" s="12"/>
      <c r="R1750" s="13"/>
      <c r="S1750" s="13"/>
      <c r="T1750" s="14" t="str">
        <f aca="false">IF($B1750="","",IF(AND($P1750="Ha",$N1750="Ha",OR($R1750="",$R1750&lt;=Boshqaruv!$C$12),OR($S1750="",$S1750&gt;Boshqaruv!$C$12)),"Ha",""))</f>
        <v/>
      </c>
      <c r="U1750" s="13"/>
      <c r="V1750" s="12"/>
      <c r="W1750" s="14" t="str">
        <f aca="false">IF(OR($B1750="",$C1750=""),"",IF(COUNTIFS($B$5:$B$1804,$B1750,$C$5:$C$1804,$C1750)&gt;1,"Takror",""))</f>
        <v/>
      </c>
    </row>
    <row r="1751" customFormat="false" ht="15" hidden="false" customHeight="false" outlineLevel="0" collapsed="false">
      <c r="A1751" s="8" t="n">
        <v>1747</v>
      </c>
      <c r="B1751" s="12"/>
      <c r="C1751" s="13"/>
      <c r="D1751" s="24"/>
      <c r="E1751" s="25"/>
      <c r="F1751" s="12"/>
      <c r="G1751" s="12"/>
      <c r="H1751" s="25"/>
      <c r="I1751" s="26" t="str">
        <f aca="false">IF(OR($B1751="",$C1751=""),"",$B1751&amp;" ("&amp;DAY($C1751)&amp;"."&amp;MONTH($C1751)&amp;"."&amp;YEAR($C1751)&amp;")")</f>
        <v/>
      </c>
      <c r="J1751" s="14" t="str">
        <f aca="false">IF($C1751="","",INT((Boshqaruv!$C$12-$C1751)/365.25))</f>
        <v/>
      </c>
      <c r="K1751" s="14" t="str">
        <f aca="false">IF($J1751="","",IF($J1751&lt;=14,"Ha","Yo'q"))</f>
        <v/>
      </c>
      <c r="L1751" s="13"/>
      <c r="M1751" s="13"/>
      <c r="N1751" s="14" t="str">
        <f aca="false">IF($B1751="","",IF(AND(OR($L1751="",$L1751&lt;=Boshqaruv!$C$12),OR($M1751="",$M1751&gt;Boshqaruv!$C$12)),"Ha",""))</f>
        <v/>
      </c>
      <c r="O1751" s="25"/>
      <c r="P1751" s="25"/>
      <c r="Q1751" s="12"/>
      <c r="R1751" s="13"/>
      <c r="S1751" s="13"/>
      <c r="T1751" s="14" t="str">
        <f aca="false">IF($B1751="","",IF(AND($P1751="Ha",$N1751="Ha",OR($R1751="",$R1751&lt;=Boshqaruv!$C$12),OR($S1751="",$S1751&gt;Boshqaruv!$C$12)),"Ha",""))</f>
        <v/>
      </c>
      <c r="U1751" s="13"/>
      <c r="V1751" s="12"/>
      <c r="W1751" s="14" t="str">
        <f aca="false">IF(OR($B1751="",$C1751=""),"",IF(COUNTIFS($B$5:$B$1804,$B1751,$C$5:$C$1804,$C1751)&gt;1,"Takror",""))</f>
        <v/>
      </c>
    </row>
    <row r="1752" customFormat="false" ht="15" hidden="false" customHeight="false" outlineLevel="0" collapsed="false">
      <c r="A1752" s="8" t="n">
        <v>1748</v>
      </c>
      <c r="B1752" s="12"/>
      <c r="C1752" s="13"/>
      <c r="D1752" s="24"/>
      <c r="E1752" s="25"/>
      <c r="F1752" s="12"/>
      <c r="G1752" s="12"/>
      <c r="H1752" s="25"/>
      <c r="I1752" s="26" t="str">
        <f aca="false">IF(OR($B1752="",$C1752=""),"",$B1752&amp;" ("&amp;DAY($C1752)&amp;"."&amp;MONTH($C1752)&amp;"."&amp;YEAR($C1752)&amp;")")</f>
        <v/>
      </c>
      <c r="J1752" s="14" t="str">
        <f aca="false">IF($C1752="","",INT((Boshqaruv!$C$12-$C1752)/365.25))</f>
        <v/>
      </c>
      <c r="K1752" s="14" t="str">
        <f aca="false">IF($J1752="","",IF($J1752&lt;=14,"Ha","Yo'q"))</f>
        <v/>
      </c>
      <c r="L1752" s="13"/>
      <c r="M1752" s="13"/>
      <c r="N1752" s="14" t="str">
        <f aca="false">IF($B1752="","",IF(AND(OR($L1752="",$L1752&lt;=Boshqaruv!$C$12),OR($M1752="",$M1752&gt;Boshqaruv!$C$12)),"Ha",""))</f>
        <v/>
      </c>
      <c r="O1752" s="25"/>
      <c r="P1752" s="25"/>
      <c r="Q1752" s="12"/>
      <c r="R1752" s="13"/>
      <c r="S1752" s="13"/>
      <c r="T1752" s="14" t="str">
        <f aca="false">IF($B1752="","",IF(AND($P1752="Ha",$N1752="Ha",OR($R1752="",$R1752&lt;=Boshqaruv!$C$12),OR($S1752="",$S1752&gt;Boshqaruv!$C$12)),"Ha",""))</f>
        <v/>
      </c>
      <c r="U1752" s="13"/>
      <c r="V1752" s="12"/>
      <c r="W1752" s="14" t="str">
        <f aca="false">IF(OR($B1752="",$C1752=""),"",IF(COUNTIFS($B$5:$B$1804,$B1752,$C$5:$C$1804,$C1752)&gt;1,"Takror",""))</f>
        <v/>
      </c>
    </row>
    <row r="1753" customFormat="false" ht="15" hidden="false" customHeight="false" outlineLevel="0" collapsed="false">
      <c r="A1753" s="8" t="n">
        <v>1749</v>
      </c>
      <c r="B1753" s="12"/>
      <c r="C1753" s="13"/>
      <c r="D1753" s="24"/>
      <c r="E1753" s="25"/>
      <c r="F1753" s="12"/>
      <c r="G1753" s="12"/>
      <c r="H1753" s="25"/>
      <c r="I1753" s="26" t="str">
        <f aca="false">IF(OR($B1753="",$C1753=""),"",$B1753&amp;" ("&amp;DAY($C1753)&amp;"."&amp;MONTH($C1753)&amp;"."&amp;YEAR($C1753)&amp;")")</f>
        <v/>
      </c>
      <c r="J1753" s="14" t="str">
        <f aca="false">IF($C1753="","",INT((Boshqaruv!$C$12-$C1753)/365.25))</f>
        <v/>
      </c>
      <c r="K1753" s="14" t="str">
        <f aca="false">IF($J1753="","",IF($J1753&lt;=14,"Ha","Yo'q"))</f>
        <v/>
      </c>
      <c r="L1753" s="13"/>
      <c r="M1753" s="13"/>
      <c r="N1753" s="14" t="str">
        <f aca="false">IF($B1753="","",IF(AND(OR($L1753="",$L1753&lt;=Boshqaruv!$C$12),OR($M1753="",$M1753&gt;Boshqaruv!$C$12)),"Ha",""))</f>
        <v/>
      </c>
      <c r="O1753" s="25"/>
      <c r="P1753" s="25"/>
      <c r="Q1753" s="12"/>
      <c r="R1753" s="13"/>
      <c r="S1753" s="13"/>
      <c r="T1753" s="14" t="str">
        <f aca="false">IF($B1753="","",IF(AND($P1753="Ha",$N1753="Ha",OR($R1753="",$R1753&lt;=Boshqaruv!$C$12),OR($S1753="",$S1753&gt;Boshqaruv!$C$12)),"Ha",""))</f>
        <v/>
      </c>
      <c r="U1753" s="13"/>
      <c r="V1753" s="12"/>
      <c r="W1753" s="14" t="str">
        <f aca="false">IF(OR($B1753="",$C1753=""),"",IF(COUNTIFS($B$5:$B$1804,$B1753,$C$5:$C$1804,$C1753)&gt;1,"Takror",""))</f>
        <v/>
      </c>
    </row>
    <row r="1754" customFormat="false" ht="15" hidden="false" customHeight="false" outlineLevel="0" collapsed="false">
      <c r="A1754" s="8" t="n">
        <v>1750</v>
      </c>
      <c r="B1754" s="12"/>
      <c r="C1754" s="13"/>
      <c r="D1754" s="24"/>
      <c r="E1754" s="25"/>
      <c r="F1754" s="12"/>
      <c r="G1754" s="12"/>
      <c r="H1754" s="25"/>
      <c r="I1754" s="26" t="str">
        <f aca="false">IF(OR($B1754="",$C1754=""),"",$B1754&amp;" ("&amp;DAY($C1754)&amp;"."&amp;MONTH($C1754)&amp;"."&amp;YEAR($C1754)&amp;")")</f>
        <v/>
      </c>
      <c r="J1754" s="14" t="str">
        <f aca="false">IF($C1754="","",INT((Boshqaruv!$C$12-$C1754)/365.25))</f>
        <v/>
      </c>
      <c r="K1754" s="14" t="str">
        <f aca="false">IF($J1754="","",IF($J1754&lt;=14,"Ha","Yo'q"))</f>
        <v/>
      </c>
      <c r="L1754" s="13"/>
      <c r="M1754" s="13"/>
      <c r="N1754" s="14" t="str">
        <f aca="false">IF($B1754="","",IF(AND(OR($L1754="",$L1754&lt;=Boshqaruv!$C$12),OR($M1754="",$M1754&gt;Boshqaruv!$C$12)),"Ha",""))</f>
        <v/>
      </c>
      <c r="O1754" s="25"/>
      <c r="P1754" s="25"/>
      <c r="Q1754" s="12"/>
      <c r="R1754" s="13"/>
      <c r="S1754" s="13"/>
      <c r="T1754" s="14" t="str">
        <f aca="false">IF($B1754="","",IF(AND($P1754="Ha",$N1754="Ha",OR($R1754="",$R1754&lt;=Boshqaruv!$C$12),OR($S1754="",$S1754&gt;Boshqaruv!$C$12)),"Ha",""))</f>
        <v/>
      </c>
      <c r="U1754" s="13"/>
      <c r="V1754" s="12"/>
      <c r="W1754" s="14" t="str">
        <f aca="false">IF(OR($B1754="",$C1754=""),"",IF(COUNTIFS($B$5:$B$1804,$B1754,$C$5:$C$1804,$C1754)&gt;1,"Takror",""))</f>
        <v/>
      </c>
    </row>
    <row r="1755" customFormat="false" ht="15" hidden="false" customHeight="false" outlineLevel="0" collapsed="false">
      <c r="A1755" s="8" t="n">
        <v>1751</v>
      </c>
      <c r="B1755" s="12"/>
      <c r="C1755" s="13"/>
      <c r="D1755" s="24"/>
      <c r="E1755" s="25"/>
      <c r="F1755" s="12"/>
      <c r="G1755" s="12"/>
      <c r="H1755" s="25"/>
      <c r="I1755" s="26" t="str">
        <f aca="false">IF(OR($B1755="",$C1755=""),"",$B1755&amp;" ("&amp;DAY($C1755)&amp;"."&amp;MONTH($C1755)&amp;"."&amp;YEAR($C1755)&amp;")")</f>
        <v/>
      </c>
      <c r="J1755" s="14" t="str">
        <f aca="false">IF($C1755="","",INT((Boshqaruv!$C$12-$C1755)/365.25))</f>
        <v/>
      </c>
      <c r="K1755" s="14" t="str">
        <f aca="false">IF($J1755="","",IF($J1755&lt;=14,"Ha","Yo'q"))</f>
        <v/>
      </c>
      <c r="L1755" s="13"/>
      <c r="M1755" s="13"/>
      <c r="N1755" s="14" t="str">
        <f aca="false">IF($B1755="","",IF(AND(OR($L1755="",$L1755&lt;=Boshqaruv!$C$12),OR($M1755="",$M1755&gt;Boshqaruv!$C$12)),"Ha",""))</f>
        <v/>
      </c>
      <c r="O1755" s="25"/>
      <c r="P1755" s="25"/>
      <c r="Q1755" s="12"/>
      <c r="R1755" s="13"/>
      <c r="S1755" s="13"/>
      <c r="T1755" s="14" t="str">
        <f aca="false">IF($B1755="","",IF(AND($P1755="Ha",$N1755="Ha",OR($R1755="",$R1755&lt;=Boshqaruv!$C$12),OR($S1755="",$S1755&gt;Boshqaruv!$C$12)),"Ha",""))</f>
        <v/>
      </c>
      <c r="U1755" s="13"/>
      <c r="V1755" s="12"/>
      <c r="W1755" s="14" t="str">
        <f aca="false">IF(OR($B1755="",$C1755=""),"",IF(COUNTIFS($B$5:$B$1804,$B1755,$C$5:$C$1804,$C1755)&gt;1,"Takror",""))</f>
        <v/>
      </c>
    </row>
    <row r="1756" customFormat="false" ht="15" hidden="false" customHeight="false" outlineLevel="0" collapsed="false">
      <c r="A1756" s="8" t="n">
        <v>1752</v>
      </c>
      <c r="B1756" s="12"/>
      <c r="C1756" s="13"/>
      <c r="D1756" s="24"/>
      <c r="E1756" s="25"/>
      <c r="F1756" s="12"/>
      <c r="G1756" s="12"/>
      <c r="H1756" s="25"/>
      <c r="I1756" s="26" t="str">
        <f aca="false">IF(OR($B1756="",$C1756=""),"",$B1756&amp;" ("&amp;DAY($C1756)&amp;"."&amp;MONTH($C1756)&amp;"."&amp;YEAR($C1756)&amp;")")</f>
        <v/>
      </c>
      <c r="J1756" s="14" t="str">
        <f aca="false">IF($C1756="","",INT((Boshqaruv!$C$12-$C1756)/365.25))</f>
        <v/>
      </c>
      <c r="K1756" s="14" t="str">
        <f aca="false">IF($J1756="","",IF($J1756&lt;=14,"Ha","Yo'q"))</f>
        <v/>
      </c>
      <c r="L1756" s="13"/>
      <c r="M1756" s="13"/>
      <c r="N1756" s="14" t="str">
        <f aca="false">IF($B1756="","",IF(AND(OR($L1756="",$L1756&lt;=Boshqaruv!$C$12),OR($M1756="",$M1756&gt;Boshqaruv!$C$12)),"Ha",""))</f>
        <v/>
      </c>
      <c r="O1756" s="25"/>
      <c r="P1756" s="25"/>
      <c r="Q1756" s="12"/>
      <c r="R1756" s="13"/>
      <c r="S1756" s="13"/>
      <c r="T1756" s="14" t="str">
        <f aca="false">IF($B1756="","",IF(AND($P1756="Ha",$N1756="Ha",OR($R1756="",$R1756&lt;=Boshqaruv!$C$12),OR($S1756="",$S1756&gt;Boshqaruv!$C$12)),"Ha",""))</f>
        <v/>
      </c>
      <c r="U1756" s="13"/>
      <c r="V1756" s="12"/>
      <c r="W1756" s="14" t="str">
        <f aca="false">IF(OR($B1756="",$C1756=""),"",IF(COUNTIFS($B$5:$B$1804,$B1756,$C$5:$C$1804,$C1756)&gt;1,"Takror",""))</f>
        <v/>
      </c>
    </row>
    <row r="1757" customFormat="false" ht="15" hidden="false" customHeight="false" outlineLevel="0" collapsed="false">
      <c r="A1757" s="8" t="n">
        <v>1753</v>
      </c>
      <c r="B1757" s="12"/>
      <c r="C1757" s="13"/>
      <c r="D1757" s="24"/>
      <c r="E1757" s="25"/>
      <c r="F1757" s="12"/>
      <c r="G1757" s="12"/>
      <c r="H1757" s="25"/>
      <c r="I1757" s="26" t="str">
        <f aca="false">IF(OR($B1757="",$C1757=""),"",$B1757&amp;" ("&amp;DAY($C1757)&amp;"."&amp;MONTH($C1757)&amp;"."&amp;YEAR($C1757)&amp;")")</f>
        <v/>
      </c>
      <c r="J1757" s="14" t="str">
        <f aca="false">IF($C1757="","",INT((Boshqaruv!$C$12-$C1757)/365.25))</f>
        <v/>
      </c>
      <c r="K1757" s="14" t="str">
        <f aca="false">IF($J1757="","",IF($J1757&lt;=14,"Ha","Yo'q"))</f>
        <v/>
      </c>
      <c r="L1757" s="13"/>
      <c r="M1757" s="13"/>
      <c r="N1757" s="14" t="str">
        <f aca="false">IF($B1757="","",IF(AND(OR($L1757="",$L1757&lt;=Boshqaruv!$C$12),OR($M1757="",$M1757&gt;Boshqaruv!$C$12)),"Ha",""))</f>
        <v/>
      </c>
      <c r="O1757" s="25"/>
      <c r="P1757" s="25"/>
      <c r="Q1757" s="12"/>
      <c r="R1757" s="13"/>
      <c r="S1757" s="13"/>
      <c r="T1757" s="14" t="str">
        <f aca="false">IF($B1757="","",IF(AND($P1757="Ha",$N1757="Ha",OR($R1757="",$R1757&lt;=Boshqaruv!$C$12),OR($S1757="",$S1757&gt;Boshqaruv!$C$12)),"Ha",""))</f>
        <v/>
      </c>
      <c r="U1757" s="13"/>
      <c r="V1757" s="12"/>
      <c r="W1757" s="14" t="str">
        <f aca="false">IF(OR($B1757="",$C1757=""),"",IF(COUNTIFS($B$5:$B$1804,$B1757,$C$5:$C$1804,$C1757)&gt;1,"Takror",""))</f>
        <v/>
      </c>
    </row>
    <row r="1758" customFormat="false" ht="15" hidden="false" customHeight="false" outlineLevel="0" collapsed="false">
      <c r="A1758" s="8" t="n">
        <v>1754</v>
      </c>
      <c r="B1758" s="12"/>
      <c r="C1758" s="13"/>
      <c r="D1758" s="24"/>
      <c r="E1758" s="25"/>
      <c r="F1758" s="12"/>
      <c r="G1758" s="12"/>
      <c r="H1758" s="25"/>
      <c r="I1758" s="26" t="str">
        <f aca="false">IF(OR($B1758="",$C1758=""),"",$B1758&amp;" ("&amp;DAY($C1758)&amp;"."&amp;MONTH($C1758)&amp;"."&amp;YEAR($C1758)&amp;")")</f>
        <v/>
      </c>
      <c r="J1758" s="14" t="str">
        <f aca="false">IF($C1758="","",INT((Boshqaruv!$C$12-$C1758)/365.25))</f>
        <v/>
      </c>
      <c r="K1758" s="14" t="str">
        <f aca="false">IF($J1758="","",IF($J1758&lt;=14,"Ha","Yo'q"))</f>
        <v/>
      </c>
      <c r="L1758" s="13"/>
      <c r="M1758" s="13"/>
      <c r="N1758" s="14" t="str">
        <f aca="false">IF($B1758="","",IF(AND(OR($L1758="",$L1758&lt;=Boshqaruv!$C$12),OR($M1758="",$M1758&gt;Boshqaruv!$C$12)),"Ha",""))</f>
        <v/>
      </c>
      <c r="O1758" s="25"/>
      <c r="P1758" s="25"/>
      <c r="Q1758" s="12"/>
      <c r="R1758" s="13"/>
      <c r="S1758" s="13"/>
      <c r="T1758" s="14" t="str">
        <f aca="false">IF($B1758="","",IF(AND($P1758="Ha",$N1758="Ha",OR($R1758="",$R1758&lt;=Boshqaruv!$C$12),OR($S1758="",$S1758&gt;Boshqaruv!$C$12)),"Ha",""))</f>
        <v/>
      </c>
      <c r="U1758" s="13"/>
      <c r="V1758" s="12"/>
      <c r="W1758" s="14" t="str">
        <f aca="false">IF(OR($B1758="",$C1758=""),"",IF(COUNTIFS($B$5:$B$1804,$B1758,$C$5:$C$1804,$C1758)&gt;1,"Takror",""))</f>
        <v/>
      </c>
    </row>
    <row r="1759" customFormat="false" ht="15" hidden="false" customHeight="false" outlineLevel="0" collapsed="false">
      <c r="A1759" s="8" t="n">
        <v>1755</v>
      </c>
      <c r="B1759" s="12"/>
      <c r="C1759" s="13"/>
      <c r="D1759" s="24"/>
      <c r="E1759" s="25"/>
      <c r="F1759" s="12"/>
      <c r="G1759" s="12"/>
      <c r="H1759" s="25"/>
      <c r="I1759" s="26" t="str">
        <f aca="false">IF(OR($B1759="",$C1759=""),"",$B1759&amp;" ("&amp;DAY($C1759)&amp;"."&amp;MONTH($C1759)&amp;"."&amp;YEAR($C1759)&amp;")")</f>
        <v/>
      </c>
      <c r="J1759" s="14" t="str">
        <f aca="false">IF($C1759="","",INT((Boshqaruv!$C$12-$C1759)/365.25))</f>
        <v/>
      </c>
      <c r="K1759" s="14" t="str">
        <f aca="false">IF($J1759="","",IF($J1759&lt;=14,"Ha","Yo'q"))</f>
        <v/>
      </c>
      <c r="L1759" s="13"/>
      <c r="M1759" s="13"/>
      <c r="N1759" s="14" t="str">
        <f aca="false">IF($B1759="","",IF(AND(OR($L1759="",$L1759&lt;=Boshqaruv!$C$12),OR($M1759="",$M1759&gt;Boshqaruv!$C$12)),"Ha",""))</f>
        <v/>
      </c>
      <c r="O1759" s="25"/>
      <c r="P1759" s="25"/>
      <c r="Q1759" s="12"/>
      <c r="R1759" s="13"/>
      <c r="S1759" s="13"/>
      <c r="T1759" s="14" t="str">
        <f aca="false">IF($B1759="","",IF(AND($P1759="Ha",$N1759="Ha",OR($R1759="",$R1759&lt;=Boshqaruv!$C$12),OR($S1759="",$S1759&gt;Boshqaruv!$C$12)),"Ha",""))</f>
        <v/>
      </c>
      <c r="U1759" s="13"/>
      <c r="V1759" s="12"/>
      <c r="W1759" s="14" t="str">
        <f aca="false">IF(OR($B1759="",$C1759=""),"",IF(COUNTIFS($B$5:$B$1804,$B1759,$C$5:$C$1804,$C1759)&gt;1,"Takror",""))</f>
        <v/>
      </c>
    </row>
    <row r="1760" customFormat="false" ht="15" hidden="false" customHeight="false" outlineLevel="0" collapsed="false">
      <c r="A1760" s="8" t="n">
        <v>1756</v>
      </c>
      <c r="B1760" s="12"/>
      <c r="C1760" s="13"/>
      <c r="D1760" s="24"/>
      <c r="E1760" s="25"/>
      <c r="F1760" s="12"/>
      <c r="G1760" s="12"/>
      <c r="H1760" s="25"/>
      <c r="I1760" s="26" t="str">
        <f aca="false">IF(OR($B1760="",$C1760=""),"",$B1760&amp;" ("&amp;DAY($C1760)&amp;"."&amp;MONTH($C1760)&amp;"."&amp;YEAR($C1760)&amp;")")</f>
        <v/>
      </c>
      <c r="J1760" s="14" t="str">
        <f aca="false">IF($C1760="","",INT((Boshqaruv!$C$12-$C1760)/365.25))</f>
        <v/>
      </c>
      <c r="K1760" s="14" t="str">
        <f aca="false">IF($J1760="","",IF($J1760&lt;=14,"Ha","Yo'q"))</f>
        <v/>
      </c>
      <c r="L1760" s="13"/>
      <c r="M1760" s="13"/>
      <c r="N1760" s="14" t="str">
        <f aca="false">IF($B1760="","",IF(AND(OR($L1760="",$L1760&lt;=Boshqaruv!$C$12),OR($M1760="",$M1760&gt;Boshqaruv!$C$12)),"Ha",""))</f>
        <v/>
      </c>
      <c r="O1760" s="25"/>
      <c r="P1760" s="25"/>
      <c r="Q1760" s="12"/>
      <c r="R1760" s="13"/>
      <c r="S1760" s="13"/>
      <c r="T1760" s="14" t="str">
        <f aca="false">IF($B1760="","",IF(AND($P1760="Ha",$N1760="Ha",OR($R1760="",$R1760&lt;=Boshqaruv!$C$12),OR($S1760="",$S1760&gt;Boshqaruv!$C$12)),"Ha",""))</f>
        <v/>
      </c>
      <c r="U1760" s="13"/>
      <c r="V1760" s="12"/>
      <c r="W1760" s="14" t="str">
        <f aca="false">IF(OR($B1760="",$C1760=""),"",IF(COUNTIFS($B$5:$B$1804,$B1760,$C$5:$C$1804,$C1760)&gt;1,"Takror",""))</f>
        <v/>
      </c>
    </row>
    <row r="1761" customFormat="false" ht="15" hidden="false" customHeight="false" outlineLevel="0" collapsed="false">
      <c r="A1761" s="8" t="n">
        <v>1757</v>
      </c>
      <c r="B1761" s="12"/>
      <c r="C1761" s="13"/>
      <c r="D1761" s="24"/>
      <c r="E1761" s="25"/>
      <c r="F1761" s="12"/>
      <c r="G1761" s="12"/>
      <c r="H1761" s="25"/>
      <c r="I1761" s="26" t="str">
        <f aca="false">IF(OR($B1761="",$C1761=""),"",$B1761&amp;" ("&amp;DAY($C1761)&amp;"."&amp;MONTH($C1761)&amp;"."&amp;YEAR($C1761)&amp;")")</f>
        <v/>
      </c>
      <c r="J1761" s="14" t="str">
        <f aca="false">IF($C1761="","",INT((Boshqaruv!$C$12-$C1761)/365.25))</f>
        <v/>
      </c>
      <c r="K1761" s="14" t="str">
        <f aca="false">IF($J1761="","",IF($J1761&lt;=14,"Ha","Yo'q"))</f>
        <v/>
      </c>
      <c r="L1761" s="13"/>
      <c r="M1761" s="13"/>
      <c r="N1761" s="14" t="str">
        <f aca="false">IF($B1761="","",IF(AND(OR($L1761="",$L1761&lt;=Boshqaruv!$C$12),OR($M1761="",$M1761&gt;Boshqaruv!$C$12)),"Ha",""))</f>
        <v/>
      </c>
      <c r="O1761" s="25"/>
      <c r="P1761" s="25"/>
      <c r="Q1761" s="12"/>
      <c r="R1761" s="13"/>
      <c r="S1761" s="13"/>
      <c r="T1761" s="14" t="str">
        <f aca="false">IF($B1761="","",IF(AND($P1761="Ha",$N1761="Ha",OR($R1761="",$R1761&lt;=Boshqaruv!$C$12),OR($S1761="",$S1761&gt;Boshqaruv!$C$12)),"Ha",""))</f>
        <v/>
      </c>
      <c r="U1761" s="13"/>
      <c r="V1761" s="12"/>
      <c r="W1761" s="14" t="str">
        <f aca="false">IF(OR($B1761="",$C1761=""),"",IF(COUNTIFS($B$5:$B$1804,$B1761,$C$5:$C$1804,$C1761)&gt;1,"Takror",""))</f>
        <v/>
      </c>
    </row>
    <row r="1762" customFormat="false" ht="15" hidden="false" customHeight="false" outlineLevel="0" collapsed="false">
      <c r="A1762" s="8" t="n">
        <v>1758</v>
      </c>
      <c r="B1762" s="12"/>
      <c r="C1762" s="13"/>
      <c r="D1762" s="24"/>
      <c r="E1762" s="25"/>
      <c r="F1762" s="12"/>
      <c r="G1762" s="12"/>
      <c r="H1762" s="25"/>
      <c r="I1762" s="26" t="str">
        <f aca="false">IF(OR($B1762="",$C1762=""),"",$B1762&amp;" ("&amp;DAY($C1762)&amp;"."&amp;MONTH($C1762)&amp;"."&amp;YEAR($C1762)&amp;")")</f>
        <v/>
      </c>
      <c r="J1762" s="14" t="str">
        <f aca="false">IF($C1762="","",INT((Boshqaruv!$C$12-$C1762)/365.25))</f>
        <v/>
      </c>
      <c r="K1762" s="14" t="str">
        <f aca="false">IF($J1762="","",IF($J1762&lt;=14,"Ha","Yo'q"))</f>
        <v/>
      </c>
      <c r="L1762" s="13"/>
      <c r="M1762" s="13"/>
      <c r="N1762" s="14" t="str">
        <f aca="false">IF($B1762="","",IF(AND(OR($L1762="",$L1762&lt;=Boshqaruv!$C$12),OR($M1762="",$M1762&gt;Boshqaruv!$C$12)),"Ha",""))</f>
        <v/>
      </c>
      <c r="O1762" s="25"/>
      <c r="P1762" s="25"/>
      <c r="Q1762" s="12"/>
      <c r="R1762" s="13"/>
      <c r="S1762" s="13"/>
      <c r="T1762" s="14" t="str">
        <f aca="false">IF($B1762="","",IF(AND($P1762="Ha",$N1762="Ha",OR($R1762="",$R1762&lt;=Boshqaruv!$C$12),OR($S1762="",$S1762&gt;Boshqaruv!$C$12)),"Ha",""))</f>
        <v/>
      </c>
      <c r="U1762" s="13"/>
      <c r="V1762" s="12"/>
      <c r="W1762" s="14" t="str">
        <f aca="false">IF(OR($B1762="",$C1762=""),"",IF(COUNTIFS($B$5:$B$1804,$B1762,$C$5:$C$1804,$C1762)&gt;1,"Takror",""))</f>
        <v/>
      </c>
    </row>
    <row r="1763" customFormat="false" ht="15" hidden="false" customHeight="false" outlineLevel="0" collapsed="false">
      <c r="A1763" s="8" t="n">
        <v>1759</v>
      </c>
      <c r="B1763" s="12"/>
      <c r="C1763" s="13"/>
      <c r="D1763" s="24"/>
      <c r="E1763" s="25"/>
      <c r="F1763" s="12"/>
      <c r="G1763" s="12"/>
      <c r="H1763" s="25"/>
      <c r="I1763" s="26" t="str">
        <f aca="false">IF(OR($B1763="",$C1763=""),"",$B1763&amp;" ("&amp;DAY($C1763)&amp;"."&amp;MONTH($C1763)&amp;"."&amp;YEAR($C1763)&amp;")")</f>
        <v/>
      </c>
      <c r="J1763" s="14" t="str">
        <f aca="false">IF($C1763="","",INT((Boshqaruv!$C$12-$C1763)/365.25))</f>
        <v/>
      </c>
      <c r="K1763" s="14" t="str">
        <f aca="false">IF($J1763="","",IF($J1763&lt;=14,"Ha","Yo'q"))</f>
        <v/>
      </c>
      <c r="L1763" s="13"/>
      <c r="M1763" s="13"/>
      <c r="N1763" s="14" t="str">
        <f aca="false">IF($B1763="","",IF(AND(OR($L1763="",$L1763&lt;=Boshqaruv!$C$12),OR($M1763="",$M1763&gt;Boshqaruv!$C$12)),"Ha",""))</f>
        <v/>
      </c>
      <c r="O1763" s="25"/>
      <c r="P1763" s="25"/>
      <c r="Q1763" s="12"/>
      <c r="R1763" s="13"/>
      <c r="S1763" s="13"/>
      <c r="T1763" s="14" t="str">
        <f aca="false">IF($B1763="","",IF(AND($P1763="Ha",$N1763="Ha",OR($R1763="",$R1763&lt;=Boshqaruv!$C$12),OR($S1763="",$S1763&gt;Boshqaruv!$C$12)),"Ha",""))</f>
        <v/>
      </c>
      <c r="U1763" s="13"/>
      <c r="V1763" s="12"/>
      <c r="W1763" s="14" t="str">
        <f aca="false">IF(OR($B1763="",$C1763=""),"",IF(COUNTIFS($B$5:$B$1804,$B1763,$C$5:$C$1804,$C1763)&gt;1,"Takror",""))</f>
        <v/>
      </c>
    </row>
    <row r="1764" customFormat="false" ht="15" hidden="false" customHeight="false" outlineLevel="0" collapsed="false">
      <c r="A1764" s="8" t="n">
        <v>1760</v>
      </c>
      <c r="B1764" s="12"/>
      <c r="C1764" s="13"/>
      <c r="D1764" s="24"/>
      <c r="E1764" s="25"/>
      <c r="F1764" s="12"/>
      <c r="G1764" s="12"/>
      <c r="H1764" s="25"/>
      <c r="I1764" s="26" t="str">
        <f aca="false">IF(OR($B1764="",$C1764=""),"",$B1764&amp;" ("&amp;DAY($C1764)&amp;"."&amp;MONTH($C1764)&amp;"."&amp;YEAR($C1764)&amp;")")</f>
        <v/>
      </c>
      <c r="J1764" s="14" t="str">
        <f aca="false">IF($C1764="","",INT((Boshqaruv!$C$12-$C1764)/365.25))</f>
        <v/>
      </c>
      <c r="K1764" s="14" t="str">
        <f aca="false">IF($J1764="","",IF($J1764&lt;=14,"Ha","Yo'q"))</f>
        <v/>
      </c>
      <c r="L1764" s="13"/>
      <c r="M1764" s="13"/>
      <c r="N1764" s="14" t="str">
        <f aca="false">IF($B1764="","",IF(AND(OR($L1764="",$L1764&lt;=Boshqaruv!$C$12),OR($M1764="",$M1764&gt;Boshqaruv!$C$12)),"Ha",""))</f>
        <v/>
      </c>
      <c r="O1764" s="25"/>
      <c r="P1764" s="25"/>
      <c r="Q1764" s="12"/>
      <c r="R1764" s="13"/>
      <c r="S1764" s="13"/>
      <c r="T1764" s="14" t="str">
        <f aca="false">IF($B1764="","",IF(AND($P1764="Ha",$N1764="Ha",OR($R1764="",$R1764&lt;=Boshqaruv!$C$12),OR($S1764="",$S1764&gt;Boshqaruv!$C$12)),"Ha",""))</f>
        <v/>
      </c>
      <c r="U1764" s="13"/>
      <c r="V1764" s="12"/>
      <c r="W1764" s="14" t="str">
        <f aca="false">IF(OR($B1764="",$C1764=""),"",IF(COUNTIFS($B$5:$B$1804,$B1764,$C$5:$C$1804,$C1764)&gt;1,"Takror",""))</f>
        <v/>
      </c>
    </row>
    <row r="1765" customFormat="false" ht="15" hidden="false" customHeight="false" outlineLevel="0" collapsed="false">
      <c r="A1765" s="8" t="n">
        <v>1761</v>
      </c>
      <c r="B1765" s="12"/>
      <c r="C1765" s="13"/>
      <c r="D1765" s="24"/>
      <c r="E1765" s="25"/>
      <c r="F1765" s="12"/>
      <c r="G1765" s="12"/>
      <c r="H1765" s="25"/>
      <c r="I1765" s="26" t="str">
        <f aca="false">IF(OR($B1765="",$C1765=""),"",$B1765&amp;" ("&amp;DAY($C1765)&amp;"."&amp;MONTH($C1765)&amp;"."&amp;YEAR($C1765)&amp;")")</f>
        <v/>
      </c>
      <c r="J1765" s="14" t="str">
        <f aca="false">IF($C1765="","",INT((Boshqaruv!$C$12-$C1765)/365.25))</f>
        <v/>
      </c>
      <c r="K1765" s="14" t="str">
        <f aca="false">IF($J1765="","",IF($J1765&lt;=14,"Ha","Yo'q"))</f>
        <v/>
      </c>
      <c r="L1765" s="13"/>
      <c r="M1765" s="13"/>
      <c r="N1765" s="14" t="str">
        <f aca="false">IF($B1765="","",IF(AND(OR($L1765="",$L1765&lt;=Boshqaruv!$C$12),OR($M1765="",$M1765&gt;Boshqaruv!$C$12)),"Ha",""))</f>
        <v/>
      </c>
      <c r="O1765" s="25"/>
      <c r="P1765" s="25"/>
      <c r="Q1765" s="12"/>
      <c r="R1765" s="13"/>
      <c r="S1765" s="13"/>
      <c r="T1765" s="14" t="str">
        <f aca="false">IF($B1765="","",IF(AND($P1765="Ha",$N1765="Ha",OR($R1765="",$R1765&lt;=Boshqaruv!$C$12),OR($S1765="",$S1765&gt;Boshqaruv!$C$12)),"Ha",""))</f>
        <v/>
      </c>
      <c r="U1765" s="13"/>
      <c r="V1765" s="12"/>
      <c r="W1765" s="14" t="str">
        <f aca="false">IF(OR($B1765="",$C1765=""),"",IF(COUNTIFS($B$5:$B$1804,$B1765,$C$5:$C$1804,$C1765)&gt;1,"Takror",""))</f>
        <v/>
      </c>
    </row>
    <row r="1766" customFormat="false" ht="15" hidden="false" customHeight="false" outlineLevel="0" collapsed="false">
      <c r="A1766" s="8" t="n">
        <v>1762</v>
      </c>
      <c r="B1766" s="12"/>
      <c r="C1766" s="13"/>
      <c r="D1766" s="24"/>
      <c r="E1766" s="25"/>
      <c r="F1766" s="12"/>
      <c r="G1766" s="12"/>
      <c r="H1766" s="25"/>
      <c r="I1766" s="26" t="str">
        <f aca="false">IF(OR($B1766="",$C1766=""),"",$B1766&amp;" ("&amp;DAY($C1766)&amp;"."&amp;MONTH($C1766)&amp;"."&amp;YEAR($C1766)&amp;")")</f>
        <v/>
      </c>
      <c r="J1766" s="14" t="str">
        <f aca="false">IF($C1766="","",INT((Boshqaruv!$C$12-$C1766)/365.25))</f>
        <v/>
      </c>
      <c r="K1766" s="14" t="str">
        <f aca="false">IF($J1766="","",IF($J1766&lt;=14,"Ha","Yo'q"))</f>
        <v/>
      </c>
      <c r="L1766" s="13"/>
      <c r="M1766" s="13"/>
      <c r="N1766" s="14" t="str">
        <f aca="false">IF($B1766="","",IF(AND(OR($L1766="",$L1766&lt;=Boshqaruv!$C$12),OR($M1766="",$M1766&gt;Boshqaruv!$C$12)),"Ha",""))</f>
        <v/>
      </c>
      <c r="O1766" s="25"/>
      <c r="P1766" s="25"/>
      <c r="Q1766" s="12"/>
      <c r="R1766" s="13"/>
      <c r="S1766" s="13"/>
      <c r="T1766" s="14" t="str">
        <f aca="false">IF($B1766="","",IF(AND($P1766="Ha",$N1766="Ha",OR($R1766="",$R1766&lt;=Boshqaruv!$C$12),OR($S1766="",$S1766&gt;Boshqaruv!$C$12)),"Ha",""))</f>
        <v/>
      </c>
      <c r="U1766" s="13"/>
      <c r="V1766" s="12"/>
      <c r="W1766" s="14" t="str">
        <f aca="false">IF(OR($B1766="",$C1766=""),"",IF(COUNTIFS($B$5:$B$1804,$B1766,$C$5:$C$1804,$C1766)&gt;1,"Takror",""))</f>
        <v/>
      </c>
    </row>
    <row r="1767" customFormat="false" ht="15" hidden="false" customHeight="false" outlineLevel="0" collapsed="false">
      <c r="A1767" s="8" t="n">
        <v>1763</v>
      </c>
      <c r="B1767" s="12"/>
      <c r="C1767" s="13"/>
      <c r="D1767" s="24"/>
      <c r="E1767" s="25"/>
      <c r="F1767" s="12"/>
      <c r="G1767" s="12"/>
      <c r="H1767" s="25"/>
      <c r="I1767" s="26" t="str">
        <f aca="false">IF(OR($B1767="",$C1767=""),"",$B1767&amp;" ("&amp;DAY($C1767)&amp;"."&amp;MONTH($C1767)&amp;"."&amp;YEAR($C1767)&amp;")")</f>
        <v/>
      </c>
      <c r="J1767" s="14" t="str">
        <f aca="false">IF($C1767="","",INT((Boshqaruv!$C$12-$C1767)/365.25))</f>
        <v/>
      </c>
      <c r="K1767" s="14" t="str">
        <f aca="false">IF($J1767="","",IF($J1767&lt;=14,"Ha","Yo'q"))</f>
        <v/>
      </c>
      <c r="L1767" s="13"/>
      <c r="M1767" s="13"/>
      <c r="N1767" s="14" t="str">
        <f aca="false">IF($B1767="","",IF(AND(OR($L1767="",$L1767&lt;=Boshqaruv!$C$12),OR($M1767="",$M1767&gt;Boshqaruv!$C$12)),"Ha",""))</f>
        <v/>
      </c>
      <c r="O1767" s="25"/>
      <c r="P1767" s="25"/>
      <c r="Q1767" s="12"/>
      <c r="R1767" s="13"/>
      <c r="S1767" s="13"/>
      <c r="T1767" s="14" t="str">
        <f aca="false">IF($B1767="","",IF(AND($P1767="Ha",$N1767="Ha",OR($R1767="",$R1767&lt;=Boshqaruv!$C$12),OR($S1767="",$S1767&gt;Boshqaruv!$C$12)),"Ha",""))</f>
        <v/>
      </c>
      <c r="U1767" s="13"/>
      <c r="V1767" s="12"/>
      <c r="W1767" s="14" t="str">
        <f aca="false">IF(OR($B1767="",$C1767=""),"",IF(COUNTIFS($B$5:$B$1804,$B1767,$C$5:$C$1804,$C1767)&gt;1,"Takror",""))</f>
        <v/>
      </c>
    </row>
    <row r="1768" customFormat="false" ht="15" hidden="false" customHeight="false" outlineLevel="0" collapsed="false">
      <c r="A1768" s="8" t="n">
        <v>1764</v>
      </c>
      <c r="B1768" s="12"/>
      <c r="C1768" s="13"/>
      <c r="D1768" s="24"/>
      <c r="E1768" s="25"/>
      <c r="F1768" s="12"/>
      <c r="G1768" s="12"/>
      <c r="H1768" s="25"/>
      <c r="I1768" s="26" t="str">
        <f aca="false">IF(OR($B1768="",$C1768=""),"",$B1768&amp;" ("&amp;DAY($C1768)&amp;"."&amp;MONTH($C1768)&amp;"."&amp;YEAR($C1768)&amp;")")</f>
        <v/>
      </c>
      <c r="J1768" s="14" t="str">
        <f aca="false">IF($C1768="","",INT((Boshqaruv!$C$12-$C1768)/365.25))</f>
        <v/>
      </c>
      <c r="K1768" s="14" t="str">
        <f aca="false">IF($J1768="","",IF($J1768&lt;=14,"Ha","Yo'q"))</f>
        <v/>
      </c>
      <c r="L1768" s="13"/>
      <c r="M1768" s="13"/>
      <c r="N1768" s="14" t="str">
        <f aca="false">IF($B1768="","",IF(AND(OR($L1768="",$L1768&lt;=Boshqaruv!$C$12),OR($M1768="",$M1768&gt;Boshqaruv!$C$12)),"Ha",""))</f>
        <v/>
      </c>
      <c r="O1768" s="25"/>
      <c r="P1768" s="25"/>
      <c r="Q1768" s="12"/>
      <c r="R1768" s="13"/>
      <c r="S1768" s="13"/>
      <c r="T1768" s="14" t="str">
        <f aca="false">IF($B1768="","",IF(AND($P1768="Ha",$N1768="Ha",OR($R1768="",$R1768&lt;=Boshqaruv!$C$12),OR($S1768="",$S1768&gt;Boshqaruv!$C$12)),"Ha",""))</f>
        <v/>
      </c>
      <c r="U1768" s="13"/>
      <c r="V1768" s="12"/>
      <c r="W1768" s="14" t="str">
        <f aca="false">IF(OR($B1768="",$C1768=""),"",IF(COUNTIFS($B$5:$B$1804,$B1768,$C$5:$C$1804,$C1768)&gt;1,"Takror",""))</f>
        <v/>
      </c>
    </row>
    <row r="1769" customFormat="false" ht="15" hidden="false" customHeight="false" outlineLevel="0" collapsed="false">
      <c r="A1769" s="8" t="n">
        <v>1765</v>
      </c>
      <c r="B1769" s="12"/>
      <c r="C1769" s="13"/>
      <c r="D1769" s="24"/>
      <c r="E1769" s="25"/>
      <c r="F1769" s="12"/>
      <c r="G1769" s="12"/>
      <c r="H1769" s="25"/>
      <c r="I1769" s="26" t="str">
        <f aca="false">IF(OR($B1769="",$C1769=""),"",$B1769&amp;" ("&amp;DAY($C1769)&amp;"."&amp;MONTH($C1769)&amp;"."&amp;YEAR($C1769)&amp;")")</f>
        <v/>
      </c>
      <c r="J1769" s="14" t="str">
        <f aca="false">IF($C1769="","",INT((Boshqaruv!$C$12-$C1769)/365.25))</f>
        <v/>
      </c>
      <c r="K1769" s="14" t="str">
        <f aca="false">IF($J1769="","",IF($J1769&lt;=14,"Ha","Yo'q"))</f>
        <v/>
      </c>
      <c r="L1769" s="13"/>
      <c r="M1769" s="13"/>
      <c r="N1769" s="14" t="str">
        <f aca="false">IF($B1769="","",IF(AND(OR($L1769="",$L1769&lt;=Boshqaruv!$C$12),OR($M1769="",$M1769&gt;Boshqaruv!$C$12)),"Ha",""))</f>
        <v/>
      </c>
      <c r="O1769" s="25"/>
      <c r="P1769" s="25"/>
      <c r="Q1769" s="12"/>
      <c r="R1769" s="13"/>
      <c r="S1769" s="13"/>
      <c r="T1769" s="14" t="str">
        <f aca="false">IF($B1769="","",IF(AND($P1769="Ha",$N1769="Ha",OR($R1769="",$R1769&lt;=Boshqaruv!$C$12),OR($S1769="",$S1769&gt;Boshqaruv!$C$12)),"Ha",""))</f>
        <v/>
      </c>
      <c r="U1769" s="13"/>
      <c r="V1769" s="12"/>
      <c r="W1769" s="14" t="str">
        <f aca="false">IF(OR($B1769="",$C1769=""),"",IF(COUNTIFS($B$5:$B$1804,$B1769,$C$5:$C$1804,$C1769)&gt;1,"Takror",""))</f>
        <v/>
      </c>
    </row>
    <row r="1770" customFormat="false" ht="15" hidden="false" customHeight="false" outlineLevel="0" collapsed="false">
      <c r="A1770" s="8" t="n">
        <v>1766</v>
      </c>
      <c r="B1770" s="12"/>
      <c r="C1770" s="13"/>
      <c r="D1770" s="24"/>
      <c r="E1770" s="25"/>
      <c r="F1770" s="12"/>
      <c r="G1770" s="12"/>
      <c r="H1770" s="25"/>
      <c r="I1770" s="26" t="str">
        <f aca="false">IF(OR($B1770="",$C1770=""),"",$B1770&amp;" ("&amp;DAY($C1770)&amp;"."&amp;MONTH($C1770)&amp;"."&amp;YEAR($C1770)&amp;")")</f>
        <v/>
      </c>
      <c r="J1770" s="14" t="str">
        <f aca="false">IF($C1770="","",INT((Boshqaruv!$C$12-$C1770)/365.25))</f>
        <v/>
      </c>
      <c r="K1770" s="14" t="str">
        <f aca="false">IF($J1770="","",IF($J1770&lt;=14,"Ha","Yo'q"))</f>
        <v/>
      </c>
      <c r="L1770" s="13"/>
      <c r="M1770" s="13"/>
      <c r="N1770" s="14" t="str">
        <f aca="false">IF($B1770="","",IF(AND(OR($L1770="",$L1770&lt;=Boshqaruv!$C$12),OR($M1770="",$M1770&gt;Boshqaruv!$C$12)),"Ha",""))</f>
        <v/>
      </c>
      <c r="O1770" s="25"/>
      <c r="P1770" s="25"/>
      <c r="Q1770" s="12"/>
      <c r="R1770" s="13"/>
      <c r="S1770" s="13"/>
      <c r="T1770" s="14" t="str">
        <f aca="false">IF($B1770="","",IF(AND($P1770="Ha",$N1770="Ha",OR($R1770="",$R1770&lt;=Boshqaruv!$C$12),OR($S1770="",$S1770&gt;Boshqaruv!$C$12)),"Ha",""))</f>
        <v/>
      </c>
      <c r="U1770" s="13"/>
      <c r="V1770" s="12"/>
      <c r="W1770" s="14" t="str">
        <f aca="false">IF(OR($B1770="",$C1770=""),"",IF(COUNTIFS($B$5:$B$1804,$B1770,$C$5:$C$1804,$C1770)&gt;1,"Takror",""))</f>
        <v/>
      </c>
    </row>
    <row r="1771" customFormat="false" ht="15" hidden="false" customHeight="false" outlineLevel="0" collapsed="false">
      <c r="A1771" s="8" t="n">
        <v>1767</v>
      </c>
      <c r="B1771" s="12"/>
      <c r="C1771" s="13"/>
      <c r="D1771" s="24"/>
      <c r="E1771" s="25"/>
      <c r="F1771" s="12"/>
      <c r="G1771" s="12"/>
      <c r="H1771" s="25"/>
      <c r="I1771" s="26" t="str">
        <f aca="false">IF(OR($B1771="",$C1771=""),"",$B1771&amp;" ("&amp;DAY($C1771)&amp;"."&amp;MONTH($C1771)&amp;"."&amp;YEAR($C1771)&amp;")")</f>
        <v/>
      </c>
      <c r="J1771" s="14" t="str">
        <f aca="false">IF($C1771="","",INT((Boshqaruv!$C$12-$C1771)/365.25))</f>
        <v/>
      </c>
      <c r="K1771" s="14" t="str">
        <f aca="false">IF($J1771="","",IF($J1771&lt;=14,"Ha","Yo'q"))</f>
        <v/>
      </c>
      <c r="L1771" s="13"/>
      <c r="M1771" s="13"/>
      <c r="N1771" s="14" t="str">
        <f aca="false">IF($B1771="","",IF(AND(OR($L1771="",$L1771&lt;=Boshqaruv!$C$12),OR($M1771="",$M1771&gt;Boshqaruv!$C$12)),"Ha",""))</f>
        <v/>
      </c>
      <c r="O1771" s="25"/>
      <c r="P1771" s="25"/>
      <c r="Q1771" s="12"/>
      <c r="R1771" s="13"/>
      <c r="S1771" s="13"/>
      <c r="T1771" s="14" t="str">
        <f aca="false">IF($B1771="","",IF(AND($P1771="Ha",$N1771="Ha",OR($R1771="",$R1771&lt;=Boshqaruv!$C$12),OR($S1771="",$S1771&gt;Boshqaruv!$C$12)),"Ha",""))</f>
        <v/>
      </c>
      <c r="U1771" s="13"/>
      <c r="V1771" s="12"/>
      <c r="W1771" s="14" t="str">
        <f aca="false">IF(OR($B1771="",$C1771=""),"",IF(COUNTIFS($B$5:$B$1804,$B1771,$C$5:$C$1804,$C1771)&gt;1,"Takror",""))</f>
        <v/>
      </c>
    </row>
    <row r="1772" customFormat="false" ht="15" hidden="false" customHeight="false" outlineLevel="0" collapsed="false">
      <c r="A1772" s="8" t="n">
        <v>1768</v>
      </c>
      <c r="B1772" s="12"/>
      <c r="C1772" s="13"/>
      <c r="D1772" s="24"/>
      <c r="E1772" s="25"/>
      <c r="F1772" s="12"/>
      <c r="G1772" s="12"/>
      <c r="H1772" s="25"/>
      <c r="I1772" s="26" t="str">
        <f aca="false">IF(OR($B1772="",$C1772=""),"",$B1772&amp;" ("&amp;DAY($C1772)&amp;"."&amp;MONTH($C1772)&amp;"."&amp;YEAR($C1772)&amp;")")</f>
        <v/>
      </c>
      <c r="J1772" s="14" t="str">
        <f aca="false">IF($C1772="","",INT((Boshqaruv!$C$12-$C1772)/365.25))</f>
        <v/>
      </c>
      <c r="K1772" s="14" t="str">
        <f aca="false">IF($J1772="","",IF($J1772&lt;=14,"Ha","Yo'q"))</f>
        <v/>
      </c>
      <c r="L1772" s="13"/>
      <c r="M1772" s="13"/>
      <c r="N1772" s="14" t="str">
        <f aca="false">IF($B1772="","",IF(AND(OR($L1772="",$L1772&lt;=Boshqaruv!$C$12),OR($M1772="",$M1772&gt;Boshqaruv!$C$12)),"Ha",""))</f>
        <v/>
      </c>
      <c r="O1772" s="25"/>
      <c r="P1772" s="25"/>
      <c r="Q1772" s="12"/>
      <c r="R1772" s="13"/>
      <c r="S1772" s="13"/>
      <c r="T1772" s="14" t="str">
        <f aca="false">IF($B1772="","",IF(AND($P1772="Ha",$N1772="Ha",OR($R1772="",$R1772&lt;=Boshqaruv!$C$12),OR($S1772="",$S1772&gt;Boshqaruv!$C$12)),"Ha",""))</f>
        <v/>
      </c>
      <c r="U1772" s="13"/>
      <c r="V1772" s="12"/>
      <c r="W1772" s="14" t="str">
        <f aca="false">IF(OR($B1772="",$C1772=""),"",IF(COUNTIFS($B$5:$B$1804,$B1772,$C$5:$C$1804,$C1772)&gt;1,"Takror",""))</f>
        <v/>
      </c>
    </row>
    <row r="1773" customFormat="false" ht="15" hidden="false" customHeight="false" outlineLevel="0" collapsed="false">
      <c r="A1773" s="8" t="n">
        <v>1769</v>
      </c>
      <c r="B1773" s="12"/>
      <c r="C1773" s="13"/>
      <c r="D1773" s="24"/>
      <c r="E1773" s="25"/>
      <c r="F1773" s="12"/>
      <c r="G1773" s="12"/>
      <c r="H1773" s="25"/>
      <c r="I1773" s="26" t="str">
        <f aca="false">IF(OR($B1773="",$C1773=""),"",$B1773&amp;" ("&amp;DAY($C1773)&amp;"."&amp;MONTH($C1773)&amp;"."&amp;YEAR($C1773)&amp;")")</f>
        <v/>
      </c>
      <c r="J1773" s="14" t="str">
        <f aca="false">IF($C1773="","",INT((Boshqaruv!$C$12-$C1773)/365.25))</f>
        <v/>
      </c>
      <c r="K1773" s="14" t="str">
        <f aca="false">IF($J1773="","",IF($J1773&lt;=14,"Ha","Yo'q"))</f>
        <v/>
      </c>
      <c r="L1773" s="13"/>
      <c r="M1773" s="13"/>
      <c r="N1773" s="14" t="str">
        <f aca="false">IF($B1773="","",IF(AND(OR($L1773="",$L1773&lt;=Boshqaruv!$C$12),OR($M1773="",$M1773&gt;Boshqaruv!$C$12)),"Ha",""))</f>
        <v/>
      </c>
      <c r="O1773" s="25"/>
      <c r="P1773" s="25"/>
      <c r="Q1773" s="12"/>
      <c r="R1773" s="13"/>
      <c r="S1773" s="13"/>
      <c r="T1773" s="14" t="str">
        <f aca="false">IF($B1773="","",IF(AND($P1773="Ha",$N1773="Ha",OR($R1773="",$R1773&lt;=Boshqaruv!$C$12),OR($S1773="",$S1773&gt;Boshqaruv!$C$12)),"Ha",""))</f>
        <v/>
      </c>
      <c r="U1773" s="13"/>
      <c r="V1773" s="12"/>
      <c r="W1773" s="14" t="str">
        <f aca="false">IF(OR($B1773="",$C1773=""),"",IF(COUNTIFS($B$5:$B$1804,$B1773,$C$5:$C$1804,$C1773)&gt;1,"Takror",""))</f>
        <v/>
      </c>
    </row>
    <row r="1774" customFormat="false" ht="15" hidden="false" customHeight="false" outlineLevel="0" collapsed="false">
      <c r="A1774" s="8" t="n">
        <v>1770</v>
      </c>
      <c r="B1774" s="12"/>
      <c r="C1774" s="13"/>
      <c r="D1774" s="24"/>
      <c r="E1774" s="25"/>
      <c r="F1774" s="12"/>
      <c r="G1774" s="12"/>
      <c r="H1774" s="25"/>
      <c r="I1774" s="26" t="str">
        <f aca="false">IF(OR($B1774="",$C1774=""),"",$B1774&amp;" ("&amp;DAY($C1774)&amp;"."&amp;MONTH($C1774)&amp;"."&amp;YEAR($C1774)&amp;")")</f>
        <v/>
      </c>
      <c r="J1774" s="14" t="str">
        <f aca="false">IF($C1774="","",INT((Boshqaruv!$C$12-$C1774)/365.25))</f>
        <v/>
      </c>
      <c r="K1774" s="14" t="str">
        <f aca="false">IF($J1774="","",IF($J1774&lt;=14,"Ha","Yo'q"))</f>
        <v/>
      </c>
      <c r="L1774" s="13"/>
      <c r="M1774" s="13"/>
      <c r="N1774" s="14" t="str">
        <f aca="false">IF($B1774="","",IF(AND(OR($L1774="",$L1774&lt;=Boshqaruv!$C$12),OR($M1774="",$M1774&gt;Boshqaruv!$C$12)),"Ha",""))</f>
        <v/>
      </c>
      <c r="O1774" s="25"/>
      <c r="P1774" s="25"/>
      <c r="Q1774" s="12"/>
      <c r="R1774" s="13"/>
      <c r="S1774" s="13"/>
      <c r="T1774" s="14" t="str">
        <f aca="false">IF($B1774="","",IF(AND($P1774="Ha",$N1774="Ha",OR($R1774="",$R1774&lt;=Boshqaruv!$C$12),OR($S1774="",$S1774&gt;Boshqaruv!$C$12)),"Ha",""))</f>
        <v/>
      </c>
      <c r="U1774" s="13"/>
      <c r="V1774" s="12"/>
      <c r="W1774" s="14" t="str">
        <f aca="false">IF(OR($B1774="",$C1774=""),"",IF(COUNTIFS($B$5:$B$1804,$B1774,$C$5:$C$1804,$C1774)&gt;1,"Takror",""))</f>
        <v/>
      </c>
    </row>
    <row r="1775" customFormat="false" ht="15" hidden="false" customHeight="false" outlineLevel="0" collapsed="false">
      <c r="A1775" s="8" t="n">
        <v>1771</v>
      </c>
      <c r="B1775" s="12"/>
      <c r="C1775" s="13"/>
      <c r="D1775" s="24"/>
      <c r="E1775" s="25"/>
      <c r="F1775" s="12"/>
      <c r="G1775" s="12"/>
      <c r="H1775" s="25"/>
      <c r="I1775" s="26" t="str">
        <f aca="false">IF(OR($B1775="",$C1775=""),"",$B1775&amp;" ("&amp;DAY($C1775)&amp;"."&amp;MONTH($C1775)&amp;"."&amp;YEAR($C1775)&amp;")")</f>
        <v/>
      </c>
      <c r="J1775" s="14" t="str">
        <f aca="false">IF($C1775="","",INT((Boshqaruv!$C$12-$C1775)/365.25))</f>
        <v/>
      </c>
      <c r="K1775" s="14" t="str">
        <f aca="false">IF($J1775="","",IF($J1775&lt;=14,"Ha","Yo'q"))</f>
        <v/>
      </c>
      <c r="L1775" s="13"/>
      <c r="M1775" s="13"/>
      <c r="N1775" s="14" t="str">
        <f aca="false">IF($B1775="","",IF(AND(OR($L1775="",$L1775&lt;=Boshqaruv!$C$12),OR($M1775="",$M1775&gt;Boshqaruv!$C$12)),"Ha",""))</f>
        <v/>
      </c>
      <c r="O1775" s="25"/>
      <c r="P1775" s="25"/>
      <c r="Q1775" s="12"/>
      <c r="R1775" s="13"/>
      <c r="S1775" s="13"/>
      <c r="T1775" s="14" t="str">
        <f aca="false">IF($B1775="","",IF(AND($P1775="Ha",$N1775="Ha",OR($R1775="",$R1775&lt;=Boshqaruv!$C$12),OR($S1775="",$S1775&gt;Boshqaruv!$C$12)),"Ha",""))</f>
        <v/>
      </c>
      <c r="U1775" s="13"/>
      <c r="V1775" s="12"/>
      <c r="W1775" s="14" t="str">
        <f aca="false">IF(OR($B1775="",$C1775=""),"",IF(COUNTIFS($B$5:$B$1804,$B1775,$C$5:$C$1804,$C1775)&gt;1,"Takror",""))</f>
        <v/>
      </c>
    </row>
    <row r="1776" customFormat="false" ht="15" hidden="false" customHeight="false" outlineLevel="0" collapsed="false">
      <c r="A1776" s="8" t="n">
        <v>1772</v>
      </c>
      <c r="B1776" s="12"/>
      <c r="C1776" s="13"/>
      <c r="D1776" s="24"/>
      <c r="E1776" s="25"/>
      <c r="F1776" s="12"/>
      <c r="G1776" s="12"/>
      <c r="H1776" s="25"/>
      <c r="I1776" s="26" t="str">
        <f aca="false">IF(OR($B1776="",$C1776=""),"",$B1776&amp;" ("&amp;DAY($C1776)&amp;"."&amp;MONTH($C1776)&amp;"."&amp;YEAR($C1776)&amp;")")</f>
        <v/>
      </c>
      <c r="J1776" s="14" t="str">
        <f aca="false">IF($C1776="","",INT((Boshqaruv!$C$12-$C1776)/365.25))</f>
        <v/>
      </c>
      <c r="K1776" s="14" t="str">
        <f aca="false">IF($J1776="","",IF($J1776&lt;=14,"Ha","Yo'q"))</f>
        <v/>
      </c>
      <c r="L1776" s="13"/>
      <c r="M1776" s="13"/>
      <c r="N1776" s="14" t="str">
        <f aca="false">IF($B1776="","",IF(AND(OR($L1776="",$L1776&lt;=Boshqaruv!$C$12),OR($M1776="",$M1776&gt;Boshqaruv!$C$12)),"Ha",""))</f>
        <v/>
      </c>
      <c r="O1776" s="25"/>
      <c r="P1776" s="25"/>
      <c r="Q1776" s="12"/>
      <c r="R1776" s="13"/>
      <c r="S1776" s="13"/>
      <c r="T1776" s="14" t="str">
        <f aca="false">IF($B1776="","",IF(AND($P1776="Ha",$N1776="Ha",OR($R1776="",$R1776&lt;=Boshqaruv!$C$12),OR($S1776="",$S1776&gt;Boshqaruv!$C$12)),"Ha",""))</f>
        <v/>
      </c>
      <c r="U1776" s="13"/>
      <c r="V1776" s="12"/>
      <c r="W1776" s="14" t="str">
        <f aca="false">IF(OR($B1776="",$C1776=""),"",IF(COUNTIFS($B$5:$B$1804,$B1776,$C$5:$C$1804,$C1776)&gt;1,"Takror",""))</f>
        <v/>
      </c>
    </row>
    <row r="1777" customFormat="false" ht="15" hidden="false" customHeight="false" outlineLevel="0" collapsed="false">
      <c r="A1777" s="8" t="n">
        <v>1773</v>
      </c>
      <c r="B1777" s="12"/>
      <c r="C1777" s="13"/>
      <c r="D1777" s="24"/>
      <c r="E1777" s="25"/>
      <c r="F1777" s="12"/>
      <c r="G1777" s="12"/>
      <c r="H1777" s="25"/>
      <c r="I1777" s="26" t="str">
        <f aca="false">IF(OR($B1777="",$C1777=""),"",$B1777&amp;" ("&amp;DAY($C1777)&amp;"."&amp;MONTH($C1777)&amp;"."&amp;YEAR($C1777)&amp;")")</f>
        <v/>
      </c>
      <c r="J1777" s="14" t="str">
        <f aca="false">IF($C1777="","",INT((Boshqaruv!$C$12-$C1777)/365.25))</f>
        <v/>
      </c>
      <c r="K1777" s="14" t="str">
        <f aca="false">IF($J1777="","",IF($J1777&lt;=14,"Ha","Yo'q"))</f>
        <v/>
      </c>
      <c r="L1777" s="13"/>
      <c r="M1777" s="13"/>
      <c r="N1777" s="14" t="str">
        <f aca="false">IF($B1777="","",IF(AND(OR($L1777="",$L1777&lt;=Boshqaruv!$C$12),OR($M1777="",$M1777&gt;Boshqaruv!$C$12)),"Ha",""))</f>
        <v/>
      </c>
      <c r="O1777" s="25"/>
      <c r="P1777" s="25"/>
      <c r="Q1777" s="12"/>
      <c r="R1777" s="13"/>
      <c r="S1777" s="13"/>
      <c r="T1777" s="14" t="str">
        <f aca="false">IF($B1777="","",IF(AND($P1777="Ha",$N1777="Ha",OR($R1777="",$R1777&lt;=Boshqaruv!$C$12),OR($S1777="",$S1777&gt;Boshqaruv!$C$12)),"Ha",""))</f>
        <v/>
      </c>
      <c r="U1777" s="13"/>
      <c r="V1777" s="12"/>
      <c r="W1777" s="14" t="str">
        <f aca="false">IF(OR($B1777="",$C1777=""),"",IF(COUNTIFS($B$5:$B$1804,$B1777,$C$5:$C$1804,$C1777)&gt;1,"Takror",""))</f>
        <v/>
      </c>
    </row>
    <row r="1778" customFormat="false" ht="15" hidden="false" customHeight="false" outlineLevel="0" collapsed="false">
      <c r="A1778" s="8" t="n">
        <v>1774</v>
      </c>
      <c r="B1778" s="12"/>
      <c r="C1778" s="13"/>
      <c r="D1778" s="24"/>
      <c r="E1778" s="25"/>
      <c r="F1778" s="12"/>
      <c r="G1778" s="12"/>
      <c r="H1778" s="25"/>
      <c r="I1778" s="26" t="str">
        <f aca="false">IF(OR($B1778="",$C1778=""),"",$B1778&amp;" ("&amp;DAY($C1778)&amp;"."&amp;MONTH($C1778)&amp;"."&amp;YEAR($C1778)&amp;")")</f>
        <v/>
      </c>
      <c r="J1778" s="14" t="str">
        <f aca="false">IF($C1778="","",INT((Boshqaruv!$C$12-$C1778)/365.25))</f>
        <v/>
      </c>
      <c r="K1778" s="14" t="str">
        <f aca="false">IF($J1778="","",IF($J1778&lt;=14,"Ha","Yo'q"))</f>
        <v/>
      </c>
      <c r="L1778" s="13"/>
      <c r="M1778" s="13"/>
      <c r="N1778" s="14" t="str">
        <f aca="false">IF($B1778="","",IF(AND(OR($L1778="",$L1778&lt;=Boshqaruv!$C$12),OR($M1778="",$M1778&gt;Boshqaruv!$C$12)),"Ha",""))</f>
        <v/>
      </c>
      <c r="O1778" s="25"/>
      <c r="P1778" s="25"/>
      <c r="Q1778" s="12"/>
      <c r="R1778" s="13"/>
      <c r="S1778" s="13"/>
      <c r="T1778" s="14" t="str">
        <f aca="false">IF($B1778="","",IF(AND($P1778="Ha",$N1778="Ha",OR($R1778="",$R1778&lt;=Boshqaruv!$C$12),OR($S1778="",$S1778&gt;Boshqaruv!$C$12)),"Ha",""))</f>
        <v/>
      </c>
      <c r="U1778" s="13"/>
      <c r="V1778" s="12"/>
      <c r="W1778" s="14" t="str">
        <f aca="false">IF(OR($B1778="",$C1778=""),"",IF(COUNTIFS($B$5:$B$1804,$B1778,$C$5:$C$1804,$C1778)&gt;1,"Takror",""))</f>
        <v/>
      </c>
    </row>
    <row r="1779" customFormat="false" ht="15" hidden="false" customHeight="false" outlineLevel="0" collapsed="false">
      <c r="A1779" s="8" t="n">
        <v>1775</v>
      </c>
      <c r="B1779" s="12"/>
      <c r="C1779" s="13"/>
      <c r="D1779" s="24"/>
      <c r="E1779" s="25"/>
      <c r="F1779" s="12"/>
      <c r="G1779" s="12"/>
      <c r="H1779" s="25"/>
      <c r="I1779" s="26" t="str">
        <f aca="false">IF(OR($B1779="",$C1779=""),"",$B1779&amp;" ("&amp;DAY($C1779)&amp;"."&amp;MONTH($C1779)&amp;"."&amp;YEAR($C1779)&amp;")")</f>
        <v/>
      </c>
      <c r="J1779" s="14" t="str">
        <f aca="false">IF($C1779="","",INT((Boshqaruv!$C$12-$C1779)/365.25))</f>
        <v/>
      </c>
      <c r="K1779" s="14" t="str">
        <f aca="false">IF($J1779="","",IF($J1779&lt;=14,"Ha","Yo'q"))</f>
        <v/>
      </c>
      <c r="L1779" s="13"/>
      <c r="M1779" s="13"/>
      <c r="N1779" s="14" t="str">
        <f aca="false">IF($B1779="","",IF(AND(OR($L1779="",$L1779&lt;=Boshqaruv!$C$12),OR($M1779="",$M1779&gt;Boshqaruv!$C$12)),"Ha",""))</f>
        <v/>
      </c>
      <c r="O1779" s="25"/>
      <c r="P1779" s="25"/>
      <c r="Q1779" s="12"/>
      <c r="R1779" s="13"/>
      <c r="S1779" s="13"/>
      <c r="T1779" s="14" t="str">
        <f aca="false">IF($B1779="","",IF(AND($P1779="Ha",$N1779="Ha",OR($R1779="",$R1779&lt;=Boshqaruv!$C$12),OR($S1779="",$S1779&gt;Boshqaruv!$C$12)),"Ha",""))</f>
        <v/>
      </c>
      <c r="U1779" s="13"/>
      <c r="V1779" s="12"/>
      <c r="W1779" s="14" t="str">
        <f aca="false">IF(OR($B1779="",$C1779=""),"",IF(COUNTIFS($B$5:$B$1804,$B1779,$C$5:$C$1804,$C1779)&gt;1,"Takror",""))</f>
        <v/>
      </c>
    </row>
    <row r="1780" customFormat="false" ht="15" hidden="false" customHeight="false" outlineLevel="0" collapsed="false">
      <c r="A1780" s="8" t="n">
        <v>1776</v>
      </c>
      <c r="B1780" s="12"/>
      <c r="C1780" s="13"/>
      <c r="D1780" s="24"/>
      <c r="E1780" s="25"/>
      <c r="F1780" s="12"/>
      <c r="G1780" s="12"/>
      <c r="H1780" s="25"/>
      <c r="I1780" s="26" t="str">
        <f aca="false">IF(OR($B1780="",$C1780=""),"",$B1780&amp;" ("&amp;DAY($C1780)&amp;"."&amp;MONTH($C1780)&amp;"."&amp;YEAR($C1780)&amp;")")</f>
        <v/>
      </c>
      <c r="J1780" s="14" t="str">
        <f aca="false">IF($C1780="","",INT((Boshqaruv!$C$12-$C1780)/365.25))</f>
        <v/>
      </c>
      <c r="K1780" s="14" t="str">
        <f aca="false">IF($J1780="","",IF($J1780&lt;=14,"Ha","Yo'q"))</f>
        <v/>
      </c>
      <c r="L1780" s="13"/>
      <c r="M1780" s="13"/>
      <c r="N1780" s="14" t="str">
        <f aca="false">IF($B1780="","",IF(AND(OR($L1780="",$L1780&lt;=Boshqaruv!$C$12),OR($M1780="",$M1780&gt;Boshqaruv!$C$12)),"Ha",""))</f>
        <v/>
      </c>
      <c r="O1780" s="25"/>
      <c r="P1780" s="25"/>
      <c r="Q1780" s="12"/>
      <c r="R1780" s="13"/>
      <c r="S1780" s="13"/>
      <c r="T1780" s="14" t="str">
        <f aca="false">IF($B1780="","",IF(AND($P1780="Ha",$N1780="Ha",OR($R1780="",$R1780&lt;=Boshqaruv!$C$12),OR($S1780="",$S1780&gt;Boshqaruv!$C$12)),"Ha",""))</f>
        <v/>
      </c>
      <c r="U1780" s="13"/>
      <c r="V1780" s="12"/>
      <c r="W1780" s="14" t="str">
        <f aca="false">IF(OR($B1780="",$C1780=""),"",IF(COUNTIFS($B$5:$B$1804,$B1780,$C$5:$C$1804,$C1780)&gt;1,"Takror",""))</f>
        <v/>
      </c>
    </row>
    <row r="1781" customFormat="false" ht="15" hidden="false" customHeight="false" outlineLevel="0" collapsed="false">
      <c r="A1781" s="8" t="n">
        <v>1777</v>
      </c>
      <c r="B1781" s="12"/>
      <c r="C1781" s="13"/>
      <c r="D1781" s="24"/>
      <c r="E1781" s="25"/>
      <c r="F1781" s="12"/>
      <c r="G1781" s="12"/>
      <c r="H1781" s="25"/>
      <c r="I1781" s="26" t="str">
        <f aca="false">IF(OR($B1781="",$C1781=""),"",$B1781&amp;" ("&amp;DAY($C1781)&amp;"."&amp;MONTH($C1781)&amp;"."&amp;YEAR($C1781)&amp;")")</f>
        <v/>
      </c>
      <c r="J1781" s="14" t="str">
        <f aca="false">IF($C1781="","",INT((Boshqaruv!$C$12-$C1781)/365.25))</f>
        <v/>
      </c>
      <c r="K1781" s="14" t="str">
        <f aca="false">IF($J1781="","",IF($J1781&lt;=14,"Ha","Yo'q"))</f>
        <v/>
      </c>
      <c r="L1781" s="13"/>
      <c r="M1781" s="13"/>
      <c r="N1781" s="14" t="str">
        <f aca="false">IF($B1781="","",IF(AND(OR($L1781="",$L1781&lt;=Boshqaruv!$C$12),OR($M1781="",$M1781&gt;Boshqaruv!$C$12)),"Ha",""))</f>
        <v/>
      </c>
      <c r="O1781" s="25"/>
      <c r="P1781" s="25"/>
      <c r="Q1781" s="12"/>
      <c r="R1781" s="13"/>
      <c r="S1781" s="13"/>
      <c r="T1781" s="14" t="str">
        <f aca="false">IF($B1781="","",IF(AND($P1781="Ha",$N1781="Ha",OR($R1781="",$R1781&lt;=Boshqaruv!$C$12),OR($S1781="",$S1781&gt;Boshqaruv!$C$12)),"Ha",""))</f>
        <v/>
      </c>
      <c r="U1781" s="13"/>
      <c r="V1781" s="12"/>
      <c r="W1781" s="14" t="str">
        <f aca="false">IF(OR($B1781="",$C1781=""),"",IF(COUNTIFS($B$5:$B$1804,$B1781,$C$5:$C$1804,$C1781)&gt;1,"Takror",""))</f>
        <v/>
      </c>
    </row>
    <row r="1782" customFormat="false" ht="15" hidden="false" customHeight="false" outlineLevel="0" collapsed="false">
      <c r="A1782" s="8" t="n">
        <v>1778</v>
      </c>
      <c r="B1782" s="12"/>
      <c r="C1782" s="13"/>
      <c r="D1782" s="24"/>
      <c r="E1782" s="25"/>
      <c r="F1782" s="12"/>
      <c r="G1782" s="12"/>
      <c r="H1782" s="25"/>
      <c r="I1782" s="26" t="str">
        <f aca="false">IF(OR($B1782="",$C1782=""),"",$B1782&amp;" ("&amp;DAY($C1782)&amp;"."&amp;MONTH($C1782)&amp;"."&amp;YEAR($C1782)&amp;")")</f>
        <v/>
      </c>
      <c r="J1782" s="14" t="str">
        <f aca="false">IF($C1782="","",INT((Boshqaruv!$C$12-$C1782)/365.25))</f>
        <v/>
      </c>
      <c r="K1782" s="14" t="str">
        <f aca="false">IF($J1782="","",IF($J1782&lt;=14,"Ha","Yo'q"))</f>
        <v/>
      </c>
      <c r="L1782" s="13"/>
      <c r="M1782" s="13"/>
      <c r="N1782" s="14" t="str">
        <f aca="false">IF($B1782="","",IF(AND(OR($L1782="",$L1782&lt;=Boshqaruv!$C$12),OR($M1782="",$M1782&gt;Boshqaruv!$C$12)),"Ha",""))</f>
        <v/>
      </c>
      <c r="O1782" s="25"/>
      <c r="P1782" s="25"/>
      <c r="Q1782" s="12"/>
      <c r="R1782" s="13"/>
      <c r="S1782" s="13"/>
      <c r="T1782" s="14" t="str">
        <f aca="false">IF($B1782="","",IF(AND($P1782="Ha",$N1782="Ha",OR($R1782="",$R1782&lt;=Boshqaruv!$C$12),OR($S1782="",$S1782&gt;Boshqaruv!$C$12)),"Ha",""))</f>
        <v/>
      </c>
      <c r="U1782" s="13"/>
      <c r="V1782" s="12"/>
      <c r="W1782" s="14" t="str">
        <f aca="false">IF(OR($B1782="",$C1782=""),"",IF(COUNTIFS($B$5:$B$1804,$B1782,$C$5:$C$1804,$C1782)&gt;1,"Takror",""))</f>
        <v/>
      </c>
    </row>
    <row r="1783" customFormat="false" ht="15" hidden="false" customHeight="false" outlineLevel="0" collapsed="false">
      <c r="A1783" s="8" t="n">
        <v>1779</v>
      </c>
      <c r="B1783" s="12"/>
      <c r="C1783" s="13"/>
      <c r="D1783" s="24"/>
      <c r="E1783" s="25"/>
      <c r="F1783" s="12"/>
      <c r="G1783" s="12"/>
      <c r="H1783" s="25"/>
      <c r="I1783" s="26" t="str">
        <f aca="false">IF(OR($B1783="",$C1783=""),"",$B1783&amp;" ("&amp;DAY($C1783)&amp;"."&amp;MONTH($C1783)&amp;"."&amp;YEAR($C1783)&amp;")")</f>
        <v/>
      </c>
      <c r="J1783" s="14" t="str">
        <f aca="false">IF($C1783="","",INT((Boshqaruv!$C$12-$C1783)/365.25))</f>
        <v/>
      </c>
      <c r="K1783" s="14" t="str">
        <f aca="false">IF($J1783="","",IF($J1783&lt;=14,"Ha","Yo'q"))</f>
        <v/>
      </c>
      <c r="L1783" s="13"/>
      <c r="M1783" s="13"/>
      <c r="N1783" s="14" t="str">
        <f aca="false">IF($B1783="","",IF(AND(OR($L1783="",$L1783&lt;=Boshqaruv!$C$12),OR($M1783="",$M1783&gt;Boshqaruv!$C$12)),"Ha",""))</f>
        <v/>
      </c>
      <c r="O1783" s="25"/>
      <c r="P1783" s="25"/>
      <c r="Q1783" s="12"/>
      <c r="R1783" s="13"/>
      <c r="S1783" s="13"/>
      <c r="T1783" s="14" t="str">
        <f aca="false">IF($B1783="","",IF(AND($P1783="Ha",$N1783="Ha",OR($R1783="",$R1783&lt;=Boshqaruv!$C$12),OR($S1783="",$S1783&gt;Boshqaruv!$C$12)),"Ha",""))</f>
        <v/>
      </c>
      <c r="U1783" s="13"/>
      <c r="V1783" s="12"/>
      <c r="W1783" s="14" t="str">
        <f aca="false">IF(OR($B1783="",$C1783=""),"",IF(COUNTIFS($B$5:$B$1804,$B1783,$C$5:$C$1804,$C1783)&gt;1,"Takror",""))</f>
        <v/>
      </c>
    </row>
    <row r="1784" customFormat="false" ht="15" hidden="false" customHeight="false" outlineLevel="0" collapsed="false">
      <c r="A1784" s="8" t="n">
        <v>1780</v>
      </c>
      <c r="B1784" s="12"/>
      <c r="C1784" s="13"/>
      <c r="D1784" s="24"/>
      <c r="E1784" s="25"/>
      <c r="F1784" s="12"/>
      <c r="G1784" s="12"/>
      <c r="H1784" s="25"/>
      <c r="I1784" s="26" t="str">
        <f aca="false">IF(OR($B1784="",$C1784=""),"",$B1784&amp;" ("&amp;DAY($C1784)&amp;"."&amp;MONTH($C1784)&amp;"."&amp;YEAR($C1784)&amp;")")</f>
        <v/>
      </c>
      <c r="J1784" s="14" t="str">
        <f aca="false">IF($C1784="","",INT((Boshqaruv!$C$12-$C1784)/365.25))</f>
        <v/>
      </c>
      <c r="K1784" s="14" t="str">
        <f aca="false">IF($J1784="","",IF($J1784&lt;=14,"Ha","Yo'q"))</f>
        <v/>
      </c>
      <c r="L1784" s="13"/>
      <c r="M1784" s="13"/>
      <c r="N1784" s="14" t="str">
        <f aca="false">IF($B1784="","",IF(AND(OR($L1784="",$L1784&lt;=Boshqaruv!$C$12),OR($M1784="",$M1784&gt;Boshqaruv!$C$12)),"Ha",""))</f>
        <v/>
      </c>
      <c r="O1784" s="25"/>
      <c r="P1784" s="25"/>
      <c r="Q1784" s="12"/>
      <c r="R1784" s="13"/>
      <c r="S1784" s="13"/>
      <c r="T1784" s="14" t="str">
        <f aca="false">IF($B1784="","",IF(AND($P1784="Ha",$N1784="Ha",OR($R1784="",$R1784&lt;=Boshqaruv!$C$12),OR($S1784="",$S1784&gt;Boshqaruv!$C$12)),"Ha",""))</f>
        <v/>
      </c>
      <c r="U1784" s="13"/>
      <c r="V1784" s="12"/>
      <c r="W1784" s="14" t="str">
        <f aca="false">IF(OR($B1784="",$C1784=""),"",IF(COUNTIFS($B$5:$B$1804,$B1784,$C$5:$C$1804,$C1784)&gt;1,"Takror",""))</f>
        <v/>
      </c>
    </row>
    <row r="1785" customFormat="false" ht="15" hidden="false" customHeight="false" outlineLevel="0" collapsed="false">
      <c r="A1785" s="8" t="n">
        <v>1781</v>
      </c>
      <c r="B1785" s="12"/>
      <c r="C1785" s="13"/>
      <c r="D1785" s="24"/>
      <c r="E1785" s="25"/>
      <c r="F1785" s="12"/>
      <c r="G1785" s="12"/>
      <c r="H1785" s="25"/>
      <c r="I1785" s="26" t="str">
        <f aca="false">IF(OR($B1785="",$C1785=""),"",$B1785&amp;" ("&amp;DAY($C1785)&amp;"."&amp;MONTH($C1785)&amp;"."&amp;YEAR($C1785)&amp;")")</f>
        <v/>
      </c>
      <c r="J1785" s="14" t="str">
        <f aca="false">IF($C1785="","",INT((Boshqaruv!$C$12-$C1785)/365.25))</f>
        <v/>
      </c>
      <c r="K1785" s="14" t="str">
        <f aca="false">IF($J1785="","",IF($J1785&lt;=14,"Ha","Yo'q"))</f>
        <v/>
      </c>
      <c r="L1785" s="13"/>
      <c r="M1785" s="13"/>
      <c r="N1785" s="14" t="str">
        <f aca="false">IF($B1785="","",IF(AND(OR($L1785="",$L1785&lt;=Boshqaruv!$C$12),OR($M1785="",$M1785&gt;Boshqaruv!$C$12)),"Ha",""))</f>
        <v/>
      </c>
      <c r="O1785" s="25"/>
      <c r="P1785" s="25"/>
      <c r="Q1785" s="12"/>
      <c r="R1785" s="13"/>
      <c r="S1785" s="13"/>
      <c r="T1785" s="14" t="str">
        <f aca="false">IF($B1785="","",IF(AND($P1785="Ha",$N1785="Ha",OR($R1785="",$R1785&lt;=Boshqaruv!$C$12),OR($S1785="",$S1785&gt;Boshqaruv!$C$12)),"Ha",""))</f>
        <v/>
      </c>
      <c r="U1785" s="13"/>
      <c r="V1785" s="12"/>
      <c r="W1785" s="14" t="str">
        <f aca="false">IF(OR($B1785="",$C1785=""),"",IF(COUNTIFS($B$5:$B$1804,$B1785,$C$5:$C$1804,$C1785)&gt;1,"Takror",""))</f>
        <v/>
      </c>
    </row>
    <row r="1786" customFormat="false" ht="15" hidden="false" customHeight="false" outlineLevel="0" collapsed="false">
      <c r="A1786" s="8" t="n">
        <v>1782</v>
      </c>
      <c r="B1786" s="12"/>
      <c r="C1786" s="13"/>
      <c r="D1786" s="24"/>
      <c r="E1786" s="25"/>
      <c r="F1786" s="12"/>
      <c r="G1786" s="12"/>
      <c r="H1786" s="25"/>
      <c r="I1786" s="26" t="str">
        <f aca="false">IF(OR($B1786="",$C1786=""),"",$B1786&amp;" ("&amp;DAY($C1786)&amp;"."&amp;MONTH($C1786)&amp;"."&amp;YEAR($C1786)&amp;")")</f>
        <v/>
      </c>
      <c r="J1786" s="14" t="str">
        <f aca="false">IF($C1786="","",INT((Boshqaruv!$C$12-$C1786)/365.25))</f>
        <v/>
      </c>
      <c r="K1786" s="14" t="str">
        <f aca="false">IF($J1786="","",IF($J1786&lt;=14,"Ha","Yo'q"))</f>
        <v/>
      </c>
      <c r="L1786" s="13"/>
      <c r="M1786" s="13"/>
      <c r="N1786" s="14" t="str">
        <f aca="false">IF($B1786="","",IF(AND(OR($L1786="",$L1786&lt;=Boshqaruv!$C$12),OR($M1786="",$M1786&gt;Boshqaruv!$C$12)),"Ha",""))</f>
        <v/>
      </c>
      <c r="O1786" s="25"/>
      <c r="P1786" s="25"/>
      <c r="Q1786" s="12"/>
      <c r="R1786" s="13"/>
      <c r="S1786" s="13"/>
      <c r="T1786" s="14" t="str">
        <f aca="false">IF($B1786="","",IF(AND($P1786="Ha",$N1786="Ha",OR($R1786="",$R1786&lt;=Boshqaruv!$C$12),OR($S1786="",$S1786&gt;Boshqaruv!$C$12)),"Ha",""))</f>
        <v/>
      </c>
      <c r="U1786" s="13"/>
      <c r="V1786" s="12"/>
      <c r="W1786" s="14" t="str">
        <f aca="false">IF(OR($B1786="",$C1786=""),"",IF(COUNTIFS($B$5:$B$1804,$B1786,$C$5:$C$1804,$C1786)&gt;1,"Takror",""))</f>
        <v/>
      </c>
    </row>
    <row r="1787" customFormat="false" ht="15" hidden="false" customHeight="false" outlineLevel="0" collapsed="false">
      <c r="A1787" s="8" t="n">
        <v>1783</v>
      </c>
      <c r="B1787" s="12"/>
      <c r="C1787" s="13"/>
      <c r="D1787" s="24"/>
      <c r="E1787" s="25"/>
      <c r="F1787" s="12"/>
      <c r="G1787" s="12"/>
      <c r="H1787" s="25"/>
      <c r="I1787" s="26" t="str">
        <f aca="false">IF(OR($B1787="",$C1787=""),"",$B1787&amp;" ("&amp;DAY($C1787)&amp;"."&amp;MONTH($C1787)&amp;"."&amp;YEAR($C1787)&amp;")")</f>
        <v/>
      </c>
      <c r="J1787" s="14" t="str">
        <f aca="false">IF($C1787="","",INT((Boshqaruv!$C$12-$C1787)/365.25))</f>
        <v/>
      </c>
      <c r="K1787" s="14" t="str">
        <f aca="false">IF($J1787="","",IF($J1787&lt;=14,"Ha","Yo'q"))</f>
        <v/>
      </c>
      <c r="L1787" s="13"/>
      <c r="M1787" s="13"/>
      <c r="N1787" s="14" t="str">
        <f aca="false">IF($B1787="","",IF(AND(OR($L1787="",$L1787&lt;=Boshqaruv!$C$12),OR($M1787="",$M1787&gt;Boshqaruv!$C$12)),"Ha",""))</f>
        <v/>
      </c>
      <c r="O1787" s="25"/>
      <c r="P1787" s="25"/>
      <c r="Q1787" s="12"/>
      <c r="R1787" s="13"/>
      <c r="S1787" s="13"/>
      <c r="T1787" s="14" t="str">
        <f aca="false">IF($B1787="","",IF(AND($P1787="Ha",$N1787="Ha",OR($R1787="",$R1787&lt;=Boshqaruv!$C$12),OR($S1787="",$S1787&gt;Boshqaruv!$C$12)),"Ha",""))</f>
        <v/>
      </c>
      <c r="U1787" s="13"/>
      <c r="V1787" s="12"/>
      <c r="W1787" s="14" t="str">
        <f aca="false">IF(OR($B1787="",$C1787=""),"",IF(COUNTIFS($B$5:$B$1804,$B1787,$C$5:$C$1804,$C1787)&gt;1,"Takror",""))</f>
        <v/>
      </c>
    </row>
    <row r="1788" customFormat="false" ht="15" hidden="false" customHeight="false" outlineLevel="0" collapsed="false">
      <c r="A1788" s="8" t="n">
        <v>1784</v>
      </c>
      <c r="B1788" s="12"/>
      <c r="C1788" s="13"/>
      <c r="D1788" s="24"/>
      <c r="E1788" s="25"/>
      <c r="F1788" s="12"/>
      <c r="G1788" s="12"/>
      <c r="H1788" s="25"/>
      <c r="I1788" s="26" t="str">
        <f aca="false">IF(OR($B1788="",$C1788=""),"",$B1788&amp;" ("&amp;DAY($C1788)&amp;"."&amp;MONTH($C1788)&amp;"."&amp;YEAR($C1788)&amp;")")</f>
        <v/>
      </c>
      <c r="J1788" s="14" t="str">
        <f aca="false">IF($C1788="","",INT((Boshqaruv!$C$12-$C1788)/365.25))</f>
        <v/>
      </c>
      <c r="K1788" s="14" t="str">
        <f aca="false">IF($J1788="","",IF($J1788&lt;=14,"Ha","Yo'q"))</f>
        <v/>
      </c>
      <c r="L1788" s="13"/>
      <c r="M1788" s="13"/>
      <c r="N1788" s="14" t="str">
        <f aca="false">IF($B1788="","",IF(AND(OR($L1788="",$L1788&lt;=Boshqaruv!$C$12),OR($M1788="",$M1788&gt;Boshqaruv!$C$12)),"Ha",""))</f>
        <v/>
      </c>
      <c r="O1788" s="25"/>
      <c r="P1788" s="25"/>
      <c r="Q1788" s="12"/>
      <c r="R1788" s="13"/>
      <c r="S1788" s="13"/>
      <c r="T1788" s="14" t="str">
        <f aca="false">IF($B1788="","",IF(AND($P1788="Ha",$N1788="Ha",OR($R1788="",$R1788&lt;=Boshqaruv!$C$12),OR($S1788="",$S1788&gt;Boshqaruv!$C$12)),"Ha",""))</f>
        <v/>
      </c>
      <c r="U1788" s="13"/>
      <c r="V1788" s="12"/>
      <c r="W1788" s="14" t="str">
        <f aca="false">IF(OR($B1788="",$C1788=""),"",IF(COUNTIFS($B$5:$B$1804,$B1788,$C$5:$C$1804,$C1788)&gt;1,"Takror",""))</f>
        <v/>
      </c>
    </row>
    <row r="1789" customFormat="false" ht="15" hidden="false" customHeight="false" outlineLevel="0" collapsed="false">
      <c r="A1789" s="8" t="n">
        <v>1785</v>
      </c>
      <c r="B1789" s="12"/>
      <c r="C1789" s="13"/>
      <c r="D1789" s="24"/>
      <c r="E1789" s="25"/>
      <c r="F1789" s="12"/>
      <c r="G1789" s="12"/>
      <c r="H1789" s="25"/>
      <c r="I1789" s="26" t="str">
        <f aca="false">IF(OR($B1789="",$C1789=""),"",$B1789&amp;" ("&amp;DAY($C1789)&amp;"."&amp;MONTH($C1789)&amp;"."&amp;YEAR($C1789)&amp;")")</f>
        <v/>
      </c>
      <c r="J1789" s="14" t="str">
        <f aca="false">IF($C1789="","",INT((Boshqaruv!$C$12-$C1789)/365.25))</f>
        <v/>
      </c>
      <c r="K1789" s="14" t="str">
        <f aca="false">IF($J1789="","",IF($J1789&lt;=14,"Ha","Yo'q"))</f>
        <v/>
      </c>
      <c r="L1789" s="13"/>
      <c r="M1789" s="13"/>
      <c r="N1789" s="14" t="str">
        <f aca="false">IF($B1789="","",IF(AND(OR($L1789="",$L1789&lt;=Boshqaruv!$C$12),OR($M1789="",$M1789&gt;Boshqaruv!$C$12)),"Ha",""))</f>
        <v/>
      </c>
      <c r="O1789" s="25"/>
      <c r="P1789" s="25"/>
      <c r="Q1789" s="12"/>
      <c r="R1789" s="13"/>
      <c r="S1789" s="13"/>
      <c r="T1789" s="14" t="str">
        <f aca="false">IF($B1789="","",IF(AND($P1789="Ha",$N1789="Ha",OR($R1789="",$R1789&lt;=Boshqaruv!$C$12),OR($S1789="",$S1789&gt;Boshqaruv!$C$12)),"Ha",""))</f>
        <v/>
      </c>
      <c r="U1789" s="13"/>
      <c r="V1789" s="12"/>
      <c r="W1789" s="14" t="str">
        <f aca="false">IF(OR($B1789="",$C1789=""),"",IF(COUNTIFS($B$5:$B$1804,$B1789,$C$5:$C$1804,$C1789)&gt;1,"Takror",""))</f>
        <v/>
      </c>
    </row>
    <row r="1790" customFormat="false" ht="15" hidden="false" customHeight="false" outlineLevel="0" collapsed="false">
      <c r="A1790" s="8" t="n">
        <v>1786</v>
      </c>
      <c r="B1790" s="12"/>
      <c r="C1790" s="13"/>
      <c r="D1790" s="24"/>
      <c r="E1790" s="25"/>
      <c r="F1790" s="12"/>
      <c r="G1790" s="12"/>
      <c r="H1790" s="25"/>
      <c r="I1790" s="26" t="str">
        <f aca="false">IF(OR($B1790="",$C1790=""),"",$B1790&amp;" ("&amp;DAY($C1790)&amp;"."&amp;MONTH($C1790)&amp;"."&amp;YEAR($C1790)&amp;")")</f>
        <v/>
      </c>
      <c r="J1790" s="14" t="str">
        <f aca="false">IF($C1790="","",INT((Boshqaruv!$C$12-$C1790)/365.25))</f>
        <v/>
      </c>
      <c r="K1790" s="14" t="str">
        <f aca="false">IF($J1790="","",IF($J1790&lt;=14,"Ha","Yo'q"))</f>
        <v/>
      </c>
      <c r="L1790" s="13"/>
      <c r="M1790" s="13"/>
      <c r="N1790" s="14" t="str">
        <f aca="false">IF($B1790="","",IF(AND(OR($L1790="",$L1790&lt;=Boshqaruv!$C$12),OR($M1790="",$M1790&gt;Boshqaruv!$C$12)),"Ha",""))</f>
        <v/>
      </c>
      <c r="O1790" s="25"/>
      <c r="P1790" s="25"/>
      <c r="Q1790" s="12"/>
      <c r="R1790" s="13"/>
      <c r="S1790" s="13"/>
      <c r="T1790" s="14" t="str">
        <f aca="false">IF($B1790="","",IF(AND($P1790="Ha",$N1790="Ha",OR($R1790="",$R1790&lt;=Boshqaruv!$C$12),OR($S1790="",$S1790&gt;Boshqaruv!$C$12)),"Ha",""))</f>
        <v/>
      </c>
      <c r="U1790" s="13"/>
      <c r="V1790" s="12"/>
      <c r="W1790" s="14" t="str">
        <f aca="false">IF(OR($B1790="",$C1790=""),"",IF(COUNTIFS($B$5:$B$1804,$B1790,$C$5:$C$1804,$C1790)&gt;1,"Takror",""))</f>
        <v/>
      </c>
    </row>
    <row r="1791" customFormat="false" ht="15" hidden="false" customHeight="false" outlineLevel="0" collapsed="false">
      <c r="A1791" s="8" t="n">
        <v>1787</v>
      </c>
      <c r="B1791" s="12"/>
      <c r="C1791" s="13"/>
      <c r="D1791" s="24"/>
      <c r="E1791" s="25"/>
      <c r="F1791" s="12"/>
      <c r="G1791" s="12"/>
      <c r="H1791" s="25"/>
      <c r="I1791" s="26" t="str">
        <f aca="false">IF(OR($B1791="",$C1791=""),"",$B1791&amp;" ("&amp;DAY($C1791)&amp;"."&amp;MONTH($C1791)&amp;"."&amp;YEAR($C1791)&amp;")")</f>
        <v/>
      </c>
      <c r="J1791" s="14" t="str">
        <f aca="false">IF($C1791="","",INT((Boshqaruv!$C$12-$C1791)/365.25))</f>
        <v/>
      </c>
      <c r="K1791" s="14" t="str">
        <f aca="false">IF($J1791="","",IF($J1791&lt;=14,"Ha","Yo'q"))</f>
        <v/>
      </c>
      <c r="L1791" s="13"/>
      <c r="M1791" s="13"/>
      <c r="N1791" s="14" t="str">
        <f aca="false">IF($B1791="","",IF(AND(OR($L1791="",$L1791&lt;=Boshqaruv!$C$12),OR($M1791="",$M1791&gt;Boshqaruv!$C$12)),"Ha",""))</f>
        <v/>
      </c>
      <c r="O1791" s="25"/>
      <c r="P1791" s="25"/>
      <c r="Q1791" s="12"/>
      <c r="R1791" s="13"/>
      <c r="S1791" s="13"/>
      <c r="T1791" s="14" t="str">
        <f aca="false">IF($B1791="","",IF(AND($P1791="Ha",$N1791="Ha",OR($R1791="",$R1791&lt;=Boshqaruv!$C$12),OR($S1791="",$S1791&gt;Boshqaruv!$C$12)),"Ha",""))</f>
        <v/>
      </c>
      <c r="U1791" s="13"/>
      <c r="V1791" s="12"/>
      <c r="W1791" s="14" t="str">
        <f aca="false">IF(OR($B1791="",$C1791=""),"",IF(COUNTIFS($B$5:$B$1804,$B1791,$C$5:$C$1804,$C1791)&gt;1,"Takror",""))</f>
        <v/>
      </c>
    </row>
    <row r="1792" customFormat="false" ht="15" hidden="false" customHeight="false" outlineLevel="0" collapsed="false">
      <c r="A1792" s="8" t="n">
        <v>1788</v>
      </c>
      <c r="B1792" s="12"/>
      <c r="C1792" s="13"/>
      <c r="D1792" s="24"/>
      <c r="E1792" s="25"/>
      <c r="F1792" s="12"/>
      <c r="G1792" s="12"/>
      <c r="H1792" s="25"/>
      <c r="I1792" s="26" t="str">
        <f aca="false">IF(OR($B1792="",$C1792=""),"",$B1792&amp;" ("&amp;DAY($C1792)&amp;"."&amp;MONTH($C1792)&amp;"."&amp;YEAR($C1792)&amp;")")</f>
        <v/>
      </c>
      <c r="J1792" s="14" t="str">
        <f aca="false">IF($C1792="","",INT((Boshqaruv!$C$12-$C1792)/365.25))</f>
        <v/>
      </c>
      <c r="K1792" s="14" t="str">
        <f aca="false">IF($J1792="","",IF($J1792&lt;=14,"Ha","Yo'q"))</f>
        <v/>
      </c>
      <c r="L1792" s="13"/>
      <c r="M1792" s="13"/>
      <c r="N1792" s="14" t="str">
        <f aca="false">IF($B1792="","",IF(AND(OR($L1792="",$L1792&lt;=Boshqaruv!$C$12),OR($M1792="",$M1792&gt;Boshqaruv!$C$12)),"Ha",""))</f>
        <v/>
      </c>
      <c r="O1792" s="25"/>
      <c r="P1792" s="25"/>
      <c r="Q1792" s="12"/>
      <c r="R1792" s="13"/>
      <c r="S1792" s="13"/>
      <c r="T1792" s="14" t="str">
        <f aca="false">IF($B1792="","",IF(AND($P1792="Ha",$N1792="Ha",OR($R1792="",$R1792&lt;=Boshqaruv!$C$12),OR($S1792="",$S1792&gt;Boshqaruv!$C$12)),"Ha",""))</f>
        <v/>
      </c>
      <c r="U1792" s="13"/>
      <c r="V1792" s="12"/>
      <c r="W1792" s="14" t="str">
        <f aca="false">IF(OR($B1792="",$C1792=""),"",IF(COUNTIFS($B$5:$B$1804,$B1792,$C$5:$C$1804,$C1792)&gt;1,"Takror",""))</f>
        <v/>
      </c>
    </row>
    <row r="1793" customFormat="false" ht="15" hidden="false" customHeight="false" outlineLevel="0" collapsed="false">
      <c r="A1793" s="8" t="n">
        <v>1789</v>
      </c>
      <c r="B1793" s="12"/>
      <c r="C1793" s="13"/>
      <c r="D1793" s="24"/>
      <c r="E1793" s="25"/>
      <c r="F1793" s="12"/>
      <c r="G1793" s="12"/>
      <c r="H1793" s="25"/>
      <c r="I1793" s="26" t="str">
        <f aca="false">IF(OR($B1793="",$C1793=""),"",$B1793&amp;" ("&amp;DAY($C1793)&amp;"."&amp;MONTH($C1793)&amp;"."&amp;YEAR($C1793)&amp;")")</f>
        <v/>
      </c>
      <c r="J1793" s="14" t="str">
        <f aca="false">IF($C1793="","",INT((Boshqaruv!$C$12-$C1793)/365.25))</f>
        <v/>
      </c>
      <c r="K1793" s="14" t="str">
        <f aca="false">IF($J1793="","",IF($J1793&lt;=14,"Ha","Yo'q"))</f>
        <v/>
      </c>
      <c r="L1793" s="13"/>
      <c r="M1793" s="13"/>
      <c r="N1793" s="14" t="str">
        <f aca="false">IF($B1793="","",IF(AND(OR($L1793="",$L1793&lt;=Boshqaruv!$C$12),OR($M1793="",$M1793&gt;Boshqaruv!$C$12)),"Ha",""))</f>
        <v/>
      </c>
      <c r="O1793" s="25"/>
      <c r="P1793" s="25"/>
      <c r="Q1793" s="12"/>
      <c r="R1793" s="13"/>
      <c r="S1793" s="13"/>
      <c r="T1793" s="14" t="str">
        <f aca="false">IF($B1793="","",IF(AND($P1793="Ha",$N1793="Ha",OR($R1793="",$R1793&lt;=Boshqaruv!$C$12),OR($S1793="",$S1793&gt;Boshqaruv!$C$12)),"Ha",""))</f>
        <v/>
      </c>
      <c r="U1793" s="13"/>
      <c r="V1793" s="12"/>
      <c r="W1793" s="14" t="str">
        <f aca="false">IF(OR($B1793="",$C1793=""),"",IF(COUNTIFS($B$5:$B$1804,$B1793,$C$5:$C$1804,$C1793)&gt;1,"Takror",""))</f>
        <v/>
      </c>
    </row>
    <row r="1794" customFormat="false" ht="15" hidden="false" customHeight="false" outlineLevel="0" collapsed="false">
      <c r="A1794" s="8" t="n">
        <v>1790</v>
      </c>
      <c r="B1794" s="12"/>
      <c r="C1794" s="13"/>
      <c r="D1794" s="24"/>
      <c r="E1794" s="25"/>
      <c r="F1794" s="12"/>
      <c r="G1794" s="12"/>
      <c r="H1794" s="25"/>
      <c r="I1794" s="26" t="str">
        <f aca="false">IF(OR($B1794="",$C1794=""),"",$B1794&amp;" ("&amp;DAY($C1794)&amp;"."&amp;MONTH($C1794)&amp;"."&amp;YEAR($C1794)&amp;")")</f>
        <v/>
      </c>
      <c r="J1794" s="14" t="str">
        <f aca="false">IF($C1794="","",INT((Boshqaruv!$C$12-$C1794)/365.25))</f>
        <v/>
      </c>
      <c r="K1794" s="14" t="str">
        <f aca="false">IF($J1794="","",IF($J1794&lt;=14,"Ha","Yo'q"))</f>
        <v/>
      </c>
      <c r="L1794" s="13"/>
      <c r="M1794" s="13"/>
      <c r="N1794" s="14" t="str">
        <f aca="false">IF($B1794="","",IF(AND(OR($L1794="",$L1794&lt;=Boshqaruv!$C$12),OR($M1794="",$M1794&gt;Boshqaruv!$C$12)),"Ha",""))</f>
        <v/>
      </c>
      <c r="O1794" s="25"/>
      <c r="P1794" s="25"/>
      <c r="Q1794" s="12"/>
      <c r="R1794" s="13"/>
      <c r="S1794" s="13"/>
      <c r="T1794" s="14" t="str">
        <f aca="false">IF($B1794="","",IF(AND($P1794="Ha",$N1794="Ha",OR($R1794="",$R1794&lt;=Boshqaruv!$C$12),OR($S1794="",$S1794&gt;Boshqaruv!$C$12)),"Ha",""))</f>
        <v/>
      </c>
      <c r="U1794" s="13"/>
      <c r="V1794" s="12"/>
      <c r="W1794" s="14" t="str">
        <f aca="false">IF(OR($B1794="",$C1794=""),"",IF(COUNTIFS($B$5:$B$1804,$B1794,$C$5:$C$1804,$C1794)&gt;1,"Takror",""))</f>
        <v/>
      </c>
    </row>
    <row r="1795" customFormat="false" ht="15" hidden="false" customHeight="false" outlineLevel="0" collapsed="false">
      <c r="A1795" s="8" t="n">
        <v>1791</v>
      </c>
      <c r="B1795" s="12"/>
      <c r="C1795" s="13"/>
      <c r="D1795" s="24"/>
      <c r="E1795" s="25"/>
      <c r="F1795" s="12"/>
      <c r="G1795" s="12"/>
      <c r="H1795" s="25"/>
      <c r="I1795" s="26" t="str">
        <f aca="false">IF(OR($B1795="",$C1795=""),"",$B1795&amp;" ("&amp;DAY($C1795)&amp;"."&amp;MONTH($C1795)&amp;"."&amp;YEAR($C1795)&amp;")")</f>
        <v/>
      </c>
      <c r="J1795" s="14" t="str">
        <f aca="false">IF($C1795="","",INT((Boshqaruv!$C$12-$C1795)/365.25))</f>
        <v/>
      </c>
      <c r="K1795" s="14" t="str">
        <f aca="false">IF($J1795="","",IF($J1795&lt;=14,"Ha","Yo'q"))</f>
        <v/>
      </c>
      <c r="L1795" s="13"/>
      <c r="M1795" s="13"/>
      <c r="N1795" s="14" t="str">
        <f aca="false">IF($B1795="","",IF(AND(OR($L1795="",$L1795&lt;=Boshqaruv!$C$12),OR($M1795="",$M1795&gt;Boshqaruv!$C$12)),"Ha",""))</f>
        <v/>
      </c>
      <c r="O1795" s="25"/>
      <c r="P1795" s="25"/>
      <c r="Q1795" s="12"/>
      <c r="R1795" s="13"/>
      <c r="S1795" s="13"/>
      <c r="T1795" s="14" t="str">
        <f aca="false">IF($B1795="","",IF(AND($P1795="Ha",$N1795="Ha",OR($R1795="",$R1795&lt;=Boshqaruv!$C$12),OR($S1795="",$S1795&gt;Boshqaruv!$C$12)),"Ha",""))</f>
        <v/>
      </c>
      <c r="U1795" s="13"/>
      <c r="V1795" s="12"/>
      <c r="W1795" s="14" t="str">
        <f aca="false">IF(OR($B1795="",$C1795=""),"",IF(COUNTIFS($B$5:$B$1804,$B1795,$C$5:$C$1804,$C1795)&gt;1,"Takror",""))</f>
        <v/>
      </c>
    </row>
    <row r="1796" customFormat="false" ht="15" hidden="false" customHeight="false" outlineLevel="0" collapsed="false">
      <c r="A1796" s="8" t="n">
        <v>1792</v>
      </c>
      <c r="B1796" s="12"/>
      <c r="C1796" s="13"/>
      <c r="D1796" s="24"/>
      <c r="E1796" s="25"/>
      <c r="F1796" s="12"/>
      <c r="G1796" s="12"/>
      <c r="H1796" s="25"/>
      <c r="I1796" s="26" t="str">
        <f aca="false">IF(OR($B1796="",$C1796=""),"",$B1796&amp;" ("&amp;DAY($C1796)&amp;"."&amp;MONTH($C1796)&amp;"."&amp;YEAR($C1796)&amp;")")</f>
        <v/>
      </c>
      <c r="J1796" s="14" t="str">
        <f aca="false">IF($C1796="","",INT((Boshqaruv!$C$12-$C1796)/365.25))</f>
        <v/>
      </c>
      <c r="K1796" s="14" t="str">
        <f aca="false">IF($J1796="","",IF($J1796&lt;=14,"Ha","Yo'q"))</f>
        <v/>
      </c>
      <c r="L1796" s="13"/>
      <c r="M1796" s="13"/>
      <c r="N1796" s="14" t="str">
        <f aca="false">IF($B1796="","",IF(AND(OR($L1796="",$L1796&lt;=Boshqaruv!$C$12),OR($M1796="",$M1796&gt;Boshqaruv!$C$12)),"Ha",""))</f>
        <v/>
      </c>
      <c r="O1796" s="25"/>
      <c r="P1796" s="25"/>
      <c r="Q1796" s="12"/>
      <c r="R1796" s="13"/>
      <c r="S1796" s="13"/>
      <c r="T1796" s="14" t="str">
        <f aca="false">IF($B1796="","",IF(AND($P1796="Ha",$N1796="Ha",OR($R1796="",$R1796&lt;=Boshqaruv!$C$12),OR($S1796="",$S1796&gt;Boshqaruv!$C$12)),"Ha",""))</f>
        <v/>
      </c>
      <c r="U1796" s="13"/>
      <c r="V1796" s="12"/>
      <c r="W1796" s="14" t="str">
        <f aca="false">IF(OR($B1796="",$C1796=""),"",IF(COUNTIFS($B$5:$B$1804,$B1796,$C$5:$C$1804,$C1796)&gt;1,"Takror",""))</f>
        <v/>
      </c>
    </row>
    <row r="1797" customFormat="false" ht="15" hidden="false" customHeight="false" outlineLevel="0" collapsed="false">
      <c r="A1797" s="8" t="n">
        <v>1793</v>
      </c>
      <c r="B1797" s="12"/>
      <c r="C1797" s="13"/>
      <c r="D1797" s="24"/>
      <c r="E1797" s="25"/>
      <c r="F1797" s="12"/>
      <c r="G1797" s="12"/>
      <c r="H1797" s="25"/>
      <c r="I1797" s="26" t="str">
        <f aca="false">IF(OR($B1797="",$C1797=""),"",$B1797&amp;" ("&amp;DAY($C1797)&amp;"."&amp;MONTH($C1797)&amp;"."&amp;YEAR($C1797)&amp;")")</f>
        <v/>
      </c>
      <c r="J1797" s="14" t="str">
        <f aca="false">IF($C1797="","",INT((Boshqaruv!$C$12-$C1797)/365.25))</f>
        <v/>
      </c>
      <c r="K1797" s="14" t="str">
        <f aca="false">IF($J1797="","",IF($J1797&lt;=14,"Ha","Yo'q"))</f>
        <v/>
      </c>
      <c r="L1797" s="13"/>
      <c r="M1797" s="13"/>
      <c r="N1797" s="14" t="str">
        <f aca="false">IF($B1797="","",IF(AND(OR($L1797="",$L1797&lt;=Boshqaruv!$C$12),OR($M1797="",$M1797&gt;Boshqaruv!$C$12)),"Ha",""))</f>
        <v/>
      </c>
      <c r="O1797" s="25"/>
      <c r="P1797" s="25"/>
      <c r="Q1797" s="12"/>
      <c r="R1797" s="13"/>
      <c r="S1797" s="13"/>
      <c r="T1797" s="14" t="str">
        <f aca="false">IF($B1797="","",IF(AND($P1797="Ha",$N1797="Ha",OR($R1797="",$R1797&lt;=Boshqaruv!$C$12),OR($S1797="",$S1797&gt;Boshqaruv!$C$12)),"Ha",""))</f>
        <v/>
      </c>
      <c r="U1797" s="13"/>
      <c r="V1797" s="12"/>
      <c r="W1797" s="14" t="str">
        <f aca="false">IF(OR($B1797="",$C1797=""),"",IF(COUNTIFS($B$5:$B$1804,$B1797,$C$5:$C$1804,$C1797)&gt;1,"Takror",""))</f>
        <v/>
      </c>
    </row>
    <row r="1798" customFormat="false" ht="15" hidden="false" customHeight="false" outlineLevel="0" collapsed="false">
      <c r="A1798" s="8" t="n">
        <v>1794</v>
      </c>
      <c r="B1798" s="12"/>
      <c r="C1798" s="13"/>
      <c r="D1798" s="24"/>
      <c r="E1798" s="25"/>
      <c r="F1798" s="12"/>
      <c r="G1798" s="12"/>
      <c r="H1798" s="25"/>
      <c r="I1798" s="26" t="str">
        <f aca="false">IF(OR($B1798="",$C1798=""),"",$B1798&amp;" ("&amp;DAY($C1798)&amp;"."&amp;MONTH($C1798)&amp;"."&amp;YEAR($C1798)&amp;")")</f>
        <v/>
      </c>
      <c r="J1798" s="14" t="str">
        <f aca="false">IF($C1798="","",INT((Boshqaruv!$C$12-$C1798)/365.25))</f>
        <v/>
      </c>
      <c r="K1798" s="14" t="str">
        <f aca="false">IF($J1798="","",IF($J1798&lt;=14,"Ha","Yo'q"))</f>
        <v/>
      </c>
      <c r="L1798" s="13"/>
      <c r="M1798" s="13"/>
      <c r="N1798" s="14" t="str">
        <f aca="false">IF($B1798="","",IF(AND(OR($L1798="",$L1798&lt;=Boshqaruv!$C$12),OR($M1798="",$M1798&gt;Boshqaruv!$C$12)),"Ha",""))</f>
        <v/>
      </c>
      <c r="O1798" s="25"/>
      <c r="P1798" s="25"/>
      <c r="Q1798" s="12"/>
      <c r="R1798" s="13"/>
      <c r="S1798" s="13"/>
      <c r="T1798" s="14" t="str">
        <f aca="false">IF($B1798="","",IF(AND($P1798="Ha",$N1798="Ha",OR($R1798="",$R1798&lt;=Boshqaruv!$C$12),OR($S1798="",$S1798&gt;Boshqaruv!$C$12)),"Ha",""))</f>
        <v/>
      </c>
      <c r="U1798" s="13"/>
      <c r="V1798" s="12"/>
      <c r="W1798" s="14" t="str">
        <f aca="false">IF(OR($B1798="",$C1798=""),"",IF(COUNTIFS($B$5:$B$1804,$B1798,$C$5:$C$1804,$C1798)&gt;1,"Takror",""))</f>
        <v/>
      </c>
    </row>
    <row r="1799" customFormat="false" ht="15" hidden="false" customHeight="false" outlineLevel="0" collapsed="false">
      <c r="A1799" s="8" t="n">
        <v>1795</v>
      </c>
      <c r="B1799" s="12"/>
      <c r="C1799" s="13"/>
      <c r="D1799" s="24"/>
      <c r="E1799" s="25"/>
      <c r="F1799" s="12"/>
      <c r="G1799" s="12"/>
      <c r="H1799" s="25"/>
      <c r="I1799" s="26" t="str">
        <f aca="false">IF(OR($B1799="",$C1799=""),"",$B1799&amp;" ("&amp;DAY($C1799)&amp;"."&amp;MONTH($C1799)&amp;"."&amp;YEAR($C1799)&amp;")")</f>
        <v/>
      </c>
      <c r="J1799" s="14" t="str">
        <f aca="false">IF($C1799="","",INT((Boshqaruv!$C$12-$C1799)/365.25))</f>
        <v/>
      </c>
      <c r="K1799" s="14" t="str">
        <f aca="false">IF($J1799="","",IF($J1799&lt;=14,"Ha","Yo'q"))</f>
        <v/>
      </c>
      <c r="L1799" s="13"/>
      <c r="M1799" s="13"/>
      <c r="N1799" s="14" t="str">
        <f aca="false">IF($B1799="","",IF(AND(OR($L1799="",$L1799&lt;=Boshqaruv!$C$12),OR($M1799="",$M1799&gt;Boshqaruv!$C$12)),"Ha",""))</f>
        <v/>
      </c>
      <c r="O1799" s="25"/>
      <c r="P1799" s="25"/>
      <c r="Q1799" s="12"/>
      <c r="R1799" s="13"/>
      <c r="S1799" s="13"/>
      <c r="T1799" s="14" t="str">
        <f aca="false">IF($B1799="","",IF(AND($P1799="Ha",$N1799="Ha",OR($R1799="",$R1799&lt;=Boshqaruv!$C$12),OR($S1799="",$S1799&gt;Boshqaruv!$C$12)),"Ha",""))</f>
        <v/>
      </c>
      <c r="U1799" s="13"/>
      <c r="V1799" s="12"/>
      <c r="W1799" s="14" t="str">
        <f aca="false">IF(OR($B1799="",$C1799=""),"",IF(COUNTIFS($B$5:$B$1804,$B1799,$C$5:$C$1804,$C1799)&gt;1,"Takror",""))</f>
        <v/>
      </c>
    </row>
    <row r="1800" customFormat="false" ht="15" hidden="false" customHeight="false" outlineLevel="0" collapsed="false">
      <c r="A1800" s="8" t="n">
        <v>1796</v>
      </c>
      <c r="B1800" s="12"/>
      <c r="C1800" s="13"/>
      <c r="D1800" s="24"/>
      <c r="E1800" s="25"/>
      <c r="F1800" s="12"/>
      <c r="G1800" s="12"/>
      <c r="H1800" s="25"/>
      <c r="I1800" s="26" t="str">
        <f aca="false">IF(OR($B1800="",$C1800=""),"",$B1800&amp;" ("&amp;DAY($C1800)&amp;"."&amp;MONTH($C1800)&amp;"."&amp;YEAR($C1800)&amp;")")</f>
        <v/>
      </c>
      <c r="J1800" s="14" t="str">
        <f aca="false">IF($C1800="","",INT((Boshqaruv!$C$12-$C1800)/365.25))</f>
        <v/>
      </c>
      <c r="K1800" s="14" t="str">
        <f aca="false">IF($J1800="","",IF($J1800&lt;=14,"Ha","Yo'q"))</f>
        <v/>
      </c>
      <c r="L1800" s="13"/>
      <c r="M1800" s="13"/>
      <c r="N1800" s="14" t="str">
        <f aca="false">IF($B1800="","",IF(AND(OR($L1800="",$L1800&lt;=Boshqaruv!$C$12),OR($M1800="",$M1800&gt;Boshqaruv!$C$12)),"Ha",""))</f>
        <v/>
      </c>
      <c r="O1800" s="25"/>
      <c r="P1800" s="25"/>
      <c r="Q1800" s="12"/>
      <c r="R1800" s="13"/>
      <c r="S1800" s="13"/>
      <c r="T1800" s="14" t="str">
        <f aca="false">IF($B1800="","",IF(AND($P1800="Ha",$N1800="Ha",OR($R1800="",$R1800&lt;=Boshqaruv!$C$12),OR($S1800="",$S1800&gt;Boshqaruv!$C$12)),"Ha",""))</f>
        <v/>
      </c>
      <c r="U1800" s="13"/>
      <c r="V1800" s="12"/>
      <c r="W1800" s="14" t="str">
        <f aca="false">IF(OR($B1800="",$C1800=""),"",IF(COUNTIFS($B$5:$B$1804,$B1800,$C$5:$C$1804,$C1800)&gt;1,"Takror",""))</f>
        <v/>
      </c>
    </row>
    <row r="1801" customFormat="false" ht="15" hidden="false" customHeight="false" outlineLevel="0" collapsed="false">
      <c r="A1801" s="8" t="n">
        <v>1797</v>
      </c>
      <c r="B1801" s="12"/>
      <c r="C1801" s="13"/>
      <c r="D1801" s="24"/>
      <c r="E1801" s="25"/>
      <c r="F1801" s="12"/>
      <c r="G1801" s="12"/>
      <c r="H1801" s="25"/>
      <c r="I1801" s="26" t="str">
        <f aca="false">IF(OR($B1801="",$C1801=""),"",$B1801&amp;" ("&amp;DAY($C1801)&amp;"."&amp;MONTH($C1801)&amp;"."&amp;YEAR($C1801)&amp;")")</f>
        <v/>
      </c>
      <c r="J1801" s="14" t="str">
        <f aca="false">IF($C1801="","",INT((Boshqaruv!$C$12-$C1801)/365.25))</f>
        <v/>
      </c>
      <c r="K1801" s="14" t="str">
        <f aca="false">IF($J1801="","",IF($J1801&lt;=14,"Ha","Yo'q"))</f>
        <v/>
      </c>
      <c r="L1801" s="13"/>
      <c r="M1801" s="13"/>
      <c r="N1801" s="14" t="str">
        <f aca="false">IF($B1801="","",IF(AND(OR($L1801="",$L1801&lt;=Boshqaruv!$C$12),OR($M1801="",$M1801&gt;Boshqaruv!$C$12)),"Ha",""))</f>
        <v/>
      </c>
      <c r="O1801" s="25"/>
      <c r="P1801" s="25"/>
      <c r="Q1801" s="12"/>
      <c r="R1801" s="13"/>
      <c r="S1801" s="13"/>
      <c r="T1801" s="14" t="str">
        <f aca="false">IF($B1801="","",IF(AND($P1801="Ha",$N1801="Ha",OR($R1801="",$R1801&lt;=Boshqaruv!$C$12),OR($S1801="",$S1801&gt;Boshqaruv!$C$12)),"Ha",""))</f>
        <v/>
      </c>
      <c r="U1801" s="13"/>
      <c r="V1801" s="12"/>
      <c r="W1801" s="14" t="str">
        <f aca="false">IF(OR($B1801="",$C1801=""),"",IF(COUNTIFS($B$5:$B$1804,$B1801,$C$5:$C$1804,$C1801)&gt;1,"Takror",""))</f>
        <v/>
      </c>
    </row>
    <row r="1802" customFormat="false" ht="15" hidden="false" customHeight="false" outlineLevel="0" collapsed="false">
      <c r="A1802" s="8" t="n">
        <v>1798</v>
      </c>
      <c r="B1802" s="12"/>
      <c r="C1802" s="13"/>
      <c r="D1802" s="24"/>
      <c r="E1802" s="25"/>
      <c r="F1802" s="12"/>
      <c r="G1802" s="12"/>
      <c r="H1802" s="25"/>
      <c r="I1802" s="26" t="str">
        <f aca="false">IF(OR($B1802="",$C1802=""),"",$B1802&amp;" ("&amp;DAY($C1802)&amp;"."&amp;MONTH($C1802)&amp;"."&amp;YEAR($C1802)&amp;")")</f>
        <v/>
      </c>
      <c r="J1802" s="14" t="str">
        <f aca="false">IF($C1802="","",INT((Boshqaruv!$C$12-$C1802)/365.25))</f>
        <v/>
      </c>
      <c r="K1802" s="14" t="str">
        <f aca="false">IF($J1802="","",IF($J1802&lt;=14,"Ha","Yo'q"))</f>
        <v/>
      </c>
      <c r="L1802" s="13"/>
      <c r="M1802" s="13"/>
      <c r="N1802" s="14" t="str">
        <f aca="false">IF($B1802="","",IF(AND(OR($L1802="",$L1802&lt;=Boshqaruv!$C$12),OR($M1802="",$M1802&gt;Boshqaruv!$C$12)),"Ha",""))</f>
        <v/>
      </c>
      <c r="O1802" s="25"/>
      <c r="P1802" s="25"/>
      <c r="Q1802" s="12"/>
      <c r="R1802" s="13"/>
      <c r="S1802" s="13"/>
      <c r="T1802" s="14" t="str">
        <f aca="false">IF($B1802="","",IF(AND($P1802="Ha",$N1802="Ha",OR($R1802="",$R1802&lt;=Boshqaruv!$C$12),OR($S1802="",$S1802&gt;Boshqaruv!$C$12)),"Ha",""))</f>
        <v/>
      </c>
      <c r="U1802" s="13"/>
      <c r="V1802" s="12"/>
      <c r="W1802" s="14" t="str">
        <f aca="false">IF(OR($B1802="",$C1802=""),"",IF(COUNTIFS($B$5:$B$1804,$B1802,$C$5:$C$1804,$C1802)&gt;1,"Takror",""))</f>
        <v/>
      </c>
    </row>
    <row r="1803" customFormat="false" ht="15" hidden="false" customHeight="false" outlineLevel="0" collapsed="false">
      <c r="A1803" s="8" t="n">
        <v>1799</v>
      </c>
      <c r="B1803" s="12"/>
      <c r="C1803" s="13"/>
      <c r="D1803" s="24"/>
      <c r="E1803" s="25"/>
      <c r="F1803" s="12"/>
      <c r="G1803" s="12"/>
      <c r="H1803" s="25"/>
      <c r="I1803" s="26" t="str">
        <f aca="false">IF(OR($B1803="",$C1803=""),"",$B1803&amp;" ("&amp;DAY($C1803)&amp;"."&amp;MONTH($C1803)&amp;"."&amp;YEAR($C1803)&amp;")")</f>
        <v/>
      </c>
      <c r="J1803" s="14" t="str">
        <f aca="false">IF($C1803="","",INT((Boshqaruv!$C$12-$C1803)/365.25))</f>
        <v/>
      </c>
      <c r="K1803" s="14" t="str">
        <f aca="false">IF($J1803="","",IF($J1803&lt;=14,"Ha","Yo'q"))</f>
        <v/>
      </c>
      <c r="L1803" s="13"/>
      <c r="M1803" s="13"/>
      <c r="N1803" s="14" t="str">
        <f aca="false">IF($B1803="","",IF(AND(OR($L1803="",$L1803&lt;=Boshqaruv!$C$12),OR($M1803="",$M1803&gt;Boshqaruv!$C$12)),"Ha",""))</f>
        <v/>
      </c>
      <c r="O1803" s="25"/>
      <c r="P1803" s="25"/>
      <c r="Q1803" s="12"/>
      <c r="R1803" s="13"/>
      <c r="S1803" s="13"/>
      <c r="T1803" s="14" t="str">
        <f aca="false">IF($B1803="","",IF(AND($P1803="Ha",$N1803="Ha",OR($R1803="",$R1803&lt;=Boshqaruv!$C$12),OR($S1803="",$S1803&gt;Boshqaruv!$C$12)),"Ha",""))</f>
        <v/>
      </c>
      <c r="U1803" s="13"/>
      <c r="V1803" s="12"/>
      <c r="W1803" s="14" t="str">
        <f aca="false">IF(OR($B1803="",$C1803=""),"",IF(COUNTIFS($B$5:$B$1804,$B1803,$C$5:$C$1804,$C1803)&gt;1,"Takror",""))</f>
        <v/>
      </c>
    </row>
    <row r="1804" customFormat="false" ht="15" hidden="false" customHeight="false" outlineLevel="0" collapsed="false">
      <c r="A1804" s="8" t="n">
        <v>1800</v>
      </c>
      <c r="B1804" s="12"/>
      <c r="C1804" s="13"/>
      <c r="D1804" s="24"/>
      <c r="E1804" s="25"/>
      <c r="F1804" s="12"/>
      <c r="G1804" s="12"/>
      <c r="H1804" s="25"/>
      <c r="I1804" s="26" t="str">
        <f aca="false">IF(OR($B1804="",$C1804=""),"",$B1804&amp;" ("&amp;DAY($C1804)&amp;"."&amp;MONTH($C1804)&amp;"."&amp;YEAR($C1804)&amp;")")</f>
        <v/>
      </c>
      <c r="J1804" s="14" t="str">
        <f aca="false">IF($C1804="","",INT((Boshqaruv!$C$12-$C1804)/365.25))</f>
        <v/>
      </c>
      <c r="K1804" s="14" t="str">
        <f aca="false">IF($J1804="","",IF($J1804&lt;=14,"Ha","Yo'q"))</f>
        <v/>
      </c>
      <c r="L1804" s="13"/>
      <c r="M1804" s="13"/>
      <c r="N1804" s="14" t="str">
        <f aca="false">IF($B1804="","",IF(AND(OR($L1804="",$L1804&lt;=Boshqaruv!$C$12),OR($M1804="",$M1804&gt;Boshqaruv!$C$12)),"Ha",""))</f>
        <v/>
      </c>
      <c r="O1804" s="25"/>
      <c r="P1804" s="25"/>
      <c r="Q1804" s="12"/>
      <c r="R1804" s="13"/>
      <c r="S1804" s="13"/>
      <c r="T1804" s="14" t="str">
        <f aca="false">IF($B1804="","",IF(AND($P1804="Ha",$N1804="Ha",OR($R1804="",$R1804&lt;=Boshqaruv!$C$12),OR($S1804="",$S1804&gt;Boshqaruv!$C$12)),"Ha",""))</f>
        <v/>
      </c>
      <c r="U1804" s="13"/>
      <c r="V1804" s="12"/>
      <c r="W1804" s="14" t="str">
        <f aca="false">IF(OR($B1804="",$C1804=""),"",IF(COUNTIFS($B$5:$B$1804,$B1804,$C$5:$C$1804,$C1804)&gt;1,"Takror",""))</f>
        <v/>
      </c>
    </row>
  </sheetData>
  <autoFilter ref="A4:W1804"/>
  <conditionalFormatting sqref="T5:T1804">
    <cfRule type="expression" priority="2" aboveAverage="0" equalAverage="0" bottom="0" percent="0" rank="0" text="" dxfId="1">
      <formula>$T5="Ha"</formula>
    </cfRule>
  </conditionalFormatting>
  <conditionalFormatting sqref="W5:W1804">
    <cfRule type="expression" priority="3" aboveAverage="0" equalAverage="0" bottom="0" percent="0" rank="0" text="" dxfId="0">
      <formula>$W5="Takror"</formula>
    </cfRule>
  </conditionalFormatting>
  <dataValidations count="6">
    <dataValidation allowBlank="true" error="Sanani kiriting (kun.oy.yil) / Введите дату (дд.мм.гггг)" errorStyle="stop" errorTitle="Sana / Дата" operator="greaterThan" showDropDown="false" showErrorMessage="true" showInputMessage="false" sqref="C5:C1804 L5:M1804 R5:S1804 U5:U1804" type="date">
      <formula1>1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E5:E1804" type="list">
      <formula1>"O'g'il,Qiz"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H5:H18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O5:O1804" type="list">
      <formula1>"I,II,III,IV,V"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P5:P1804" type="list">
      <formula1>"Ha,Yo'q"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1804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9" min="7" style="0" width="11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3" customFormat="false" ht="15" hidden="false" customHeight="false" outlineLevel="0" collapsed="false">
      <c r="A3" s="21" t="s">
        <v>218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customFormat="false" ht="75" hidden="false" customHeight="true" outlineLevel="0" collapsed="false">
      <c r="A4" s="7" t="s">
        <v>12</v>
      </c>
      <c r="B4" s="7" t="s">
        <v>261</v>
      </c>
      <c r="C4" s="7" t="s">
        <v>262</v>
      </c>
      <c r="D4" s="23" t="s">
        <v>263</v>
      </c>
      <c r="E4" s="23" t="s">
        <v>264</v>
      </c>
      <c r="F4" s="7" t="s">
        <v>221</v>
      </c>
      <c r="G4" s="23" t="s">
        <v>265</v>
      </c>
      <c r="H4" s="23" t="s">
        <v>266</v>
      </c>
      <c r="I4" s="23" t="s">
        <v>267</v>
      </c>
      <c r="J4" s="7" t="s">
        <v>268</v>
      </c>
      <c r="K4" s="7" t="s">
        <v>269</v>
      </c>
      <c r="L4" s="7" t="s">
        <v>270</v>
      </c>
      <c r="M4" s="7" t="s">
        <v>239</v>
      </c>
    </row>
    <row r="5" customFormat="false" ht="15" hidden="false" customHeight="false" outlineLevel="0" collapsed="false">
      <c r="A5" s="8" t="n">
        <v>1</v>
      </c>
      <c r="B5" s="13"/>
      <c r="C5" s="25"/>
      <c r="D5" s="26" t="str">
        <f aca="false">IF($C5="","",IFERROR(IF(INDEX(Bolalar!$B$5:$B$1804,MATCH($C5,Bolalar!$I$5:$I$1804,0))="","",INDEX(Bolalar!$B$5:$B$1804,MATCH($C5,Bolalar!$I$5:$I$1804,0))),""))</f>
        <v/>
      </c>
      <c r="E5" s="15" t="str">
        <f aca="false">IF($C5="","",IFERROR(IF(INDEX(Bolalar!$C$5:$C$1804,MATCH($C5,Bolalar!$I$5:$I$1804,0))="","",INDEX(Bolalar!$C$5:$C$1804,MATCH($C5,Bolalar!$I$5:$I$1804,0))),""))</f>
        <v/>
      </c>
      <c r="F5" s="24"/>
      <c r="G5" s="14" t="str">
        <f aca="false">IF(OR($E5="",$B5=""),"",INT(($B5-$E5)/365.25))</f>
        <v/>
      </c>
      <c r="H5" s="14" t="str">
        <f aca="false">IF($G5="","",IF($G5&lt;5,"Ha","Yo'q"))</f>
        <v/>
      </c>
      <c r="I5" s="14" t="str">
        <f aca="false">IF($G5="","",IF($G5&lt;18,"Ha","Yo'q"))</f>
        <v/>
      </c>
      <c r="J5" s="12"/>
      <c r="K5" s="12"/>
      <c r="L5" s="25"/>
      <c r="M5" s="12"/>
    </row>
    <row r="6" customFormat="false" ht="15" hidden="false" customHeight="false" outlineLevel="0" collapsed="false">
      <c r="A6" s="8" t="n">
        <v>2</v>
      </c>
      <c r="B6" s="13"/>
      <c r="C6" s="25"/>
      <c r="D6" s="26" t="str">
        <f aca="false">IF($C6="","",IFERROR(IF(INDEX(Bolalar!$B$5:$B$1804,MATCH($C6,Bolalar!$I$5:$I$1804,0))="","",INDEX(Bolalar!$B$5:$B$1804,MATCH($C6,Bolalar!$I$5:$I$1804,0))),""))</f>
        <v/>
      </c>
      <c r="E6" s="15" t="str">
        <f aca="false">IF($C6="","",IFERROR(IF(INDEX(Bolalar!$C$5:$C$1804,MATCH($C6,Bolalar!$I$5:$I$1804,0))="","",INDEX(Bolalar!$C$5:$C$1804,MATCH($C6,Bolalar!$I$5:$I$1804,0))),""))</f>
        <v/>
      </c>
      <c r="F6" s="24"/>
      <c r="G6" s="14" t="str">
        <f aca="false">IF(OR($E6="",$B6=""),"",INT(($B6-$E6)/365.25))</f>
        <v/>
      </c>
      <c r="H6" s="14" t="str">
        <f aca="false">IF($G6="","",IF($G6&lt;5,"Ha","Yo'q"))</f>
        <v/>
      </c>
      <c r="I6" s="14" t="str">
        <f aca="false">IF($G6="","",IF($G6&lt;18,"Ha","Yo'q"))</f>
        <v/>
      </c>
      <c r="J6" s="12"/>
      <c r="K6" s="12"/>
      <c r="L6" s="25"/>
      <c r="M6" s="12"/>
    </row>
    <row r="7" customFormat="false" ht="15" hidden="false" customHeight="false" outlineLevel="0" collapsed="false">
      <c r="A7" s="8" t="n">
        <v>3</v>
      </c>
      <c r="B7" s="13"/>
      <c r="C7" s="25"/>
      <c r="D7" s="26" t="str">
        <f aca="false">IF($C7="","",IFERROR(IF(INDEX(Bolalar!$B$5:$B$1804,MATCH($C7,Bolalar!$I$5:$I$1804,0))="","",INDEX(Bolalar!$B$5:$B$1804,MATCH($C7,Bolalar!$I$5:$I$1804,0))),""))</f>
        <v/>
      </c>
      <c r="E7" s="15" t="str">
        <f aca="false">IF($C7="","",IFERROR(IF(INDEX(Bolalar!$C$5:$C$1804,MATCH($C7,Bolalar!$I$5:$I$1804,0))="","",INDEX(Bolalar!$C$5:$C$1804,MATCH($C7,Bolalar!$I$5:$I$1804,0))),""))</f>
        <v/>
      </c>
      <c r="F7" s="24"/>
      <c r="G7" s="14" t="str">
        <f aca="false">IF(OR($E7="",$B7=""),"",INT(($B7-$E7)/365.25))</f>
        <v/>
      </c>
      <c r="H7" s="14" t="str">
        <f aca="false">IF($G7="","",IF($G7&lt;5,"Ha","Yo'q"))</f>
        <v/>
      </c>
      <c r="I7" s="14" t="str">
        <f aca="false">IF($G7="","",IF($G7&lt;18,"Ha","Yo'q"))</f>
        <v/>
      </c>
      <c r="J7" s="12"/>
      <c r="K7" s="12"/>
      <c r="L7" s="25"/>
      <c r="M7" s="12"/>
    </row>
    <row r="8" customFormat="false" ht="15" hidden="false" customHeight="false" outlineLevel="0" collapsed="false">
      <c r="A8" s="8" t="n">
        <v>4</v>
      </c>
      <c r="B8" s="13"/>
      <c r="C8" s="25"/>
      <c r="D8" s="26" t="str">
        <f aca="false">IF($C8="","",IFERROR(IF(INDEX(Bolalar!$B$5:$B$1804,MATCH($C8,Bolalar!$I$5:$I$1804,0))="","",INDEX(Bolalar!$B$5:$B$1804,MATCH($C8,Bolalar!$I$5:$I$1804,0))),""))</f>
        <v/>
      </c>
      <c r="E8" s="15" t="str">
        <f aca="false">IF($C8="","",IFERROR(IF(INDEX(Bolalar!$C$5:$C$1804,MATCH($C8,Bolalar!$I$5:$I$1804,0))="","",INDEX(Bolalar!$C$5:$C$1804,MATCH($C8,Bolalar!$I$5:$I$1804,0))),""))</f>
        <v/>
      </c>
      <c r="F8" s="24"/>
      <c r="G8" s="14" t="str">
        <f aca="false">IF(OR($E8="",$B8=""),"",INT(($B8-$E8)/365.25))</f>
        <v/>
      </c>
      <c r="H8" s="14" t="str">
        <f aca="false">IF($G8="","",IF($G8&lt;5,"Ha","Yo'q"))</f>
        <v/>
      </c>
      <c r="I8" s="14" t="str">
        <f aca="false">IF($G8="","",IF($G8&lt;18,"Ha","Yo'q"))</f>
        <v/>
      </c>
      <c r="J8" s="12"/>
      <c r="K8" s="12"/>
      <c r="L8" s="25"/>
      <c r="M8" s="12"/>
    </row>
    <row r="9" customFormat="false" ht="15" hidden="false" customHeight="false" outlineLevel="0" collapsed="false">
      <c r="A9" s="8" t="n">
        <v>5</v>
      </c>
      <c r="B9" s="13"/>
      <c r="C9" s="25"/>
      <c r="D9" s="26" t="str">
        <f aca="false">IF($C9="","",IFERROR(IF(INDEX(Bolalar!$B$5:$B$1804,MATCH($C9,Bolalar!$I$5:$I$1804,0))="","",INDEX(Bolalar!$B$5:$B$1804,MATCH($C9,Bolalar!$I$5:$I$1804,0))),""))</f>
        <v/>
      </c>
      <c r="E9" s="15" t="str">
        <f aca="false">IF($C9="","",IFERROR(IF(INDEX(Bolalar!$C$5:$C$1804,MATCH($C9,Bolalar!$I$5:$I$1804,0))="","",INDEX(Bolalar!$C$5:$C$1804,MATCH($C9,Bolalar!$I$5:$I$1804,0))),""))</f>
        <v/>
      </c>
      <c r="F9" s="24"/>
      <c r="G9" s="14" t="str">
        <f aca="false">IF(OR($E9="",$B9=""),"",INT(($B9-$E9)/365.25))</f>
        <v/>
      </c>
      <c r="H9" s="14" t="str">
        <f aca="false">IF($G9="","",IF($G9&lt;5,"Ha","Yo'q"))</f>
        <v/>
      </c>
      <c r="I9" s="14" t="str">
        <f aca="false">IF($G9="","",IF($G9&lt;18,"Ha","Yo'q"))</f>
        <v/>
      </c>
      <c r="J9" s="12"/>
      <c r="K9" s="12"/>
      <c r="L9" s="25"/>
      <c r="M9" s="12"/>
    </row>
    <row r="10" customFormat="false" ht="15" hidden="false" customHeight="false" outlineLevel="0" collapsed="false">
      <c r="A10" s="8" t="n">
        <v>6</v>
      </c>
      <c r="B10" s="13"/>
      <c r="C10" s="25"/>
      <c r="D10" s="26" t="str">
        <f aca="false">IF($C10="","",IFERROR(IF(INDEX(Bolalar!$B$5:$B$1804,MATCH($C10,Bolalar!$I$5:$I$1804,0))="","",INDEX(Bolalar!$B$5:$B$1804,MATCH($C10,Bolalar!$I$5:$I$1804,0))),""))</f>
        <v/>
      </c>
      <c r="E10" s="15" t="str">
        <f aca="false">IF($C10="","",IFERROR(IF(INDEX(Bolalar!$C$5:$C$1804,MATCH($C10,Bolalar!$I$5:$I$1804,0))="","",INDEX(Bolalar!$C$5:$C$1804,MATCH($C10,Bolalar!$I$5:$I$1804,0))),""))</f>
        <v/>
      </c>
      <c r="F10" s="24"/>
      <c r="G10" s="14" t="str">
        <f aca="false">IF(OR($E10="",$B10=""),"",INT(($B10-$E10)/365.25))</f>
        <v/>
      </c>
      <c r="H10" s="14" t="str">
        <f aca="false">IF($G10="","",IF($G10&lt;5,"Ha","Yo'q"))</f>
        <v/>
      </c>
      <c r="I10" s="14" t="str">
        <f aca="false">IF($G10="","",IF($G10&lt;18,"Ha","Yo'q"))</f>
        <v/>
      </c>
      <c r="J10" s="12"/>
      <c r="K10" s="12"/>
      <c r="L10" s="25"/>
      <c r="M10" s="12"/>
    </row>
    <row r="11" customFormat="false" ht="15" hidden="false" customHeight="false" outlineLevel="0" collapsed="false">
      <c r="A11" s="8" t="n">
        <v>7</v>
      </c>
      <c r="B11" s="13"/>
      <c r="C11" s="25"/>
      <c r="D11" s="26" t="str">
        <f aca="false">IF($C11="","",IFERROR(IF(INDEX(Bolalar!$B$5:$B$1804,MATCH($C11,Bolalar!$I$5:$I$1804,0))="","",INDEX(Bolalar!$B$5:$B$1804,MATCH($C11,Bolalar!$I$5:$I$1804,0))),""))</f>
        <v/>
      </c>
      <c r="E11" s="15" t="str">
        <f aca="false">IF($C11="","",IFERROR(IF(INDEX(Bolalar!$C$5:$C$1804,MATCH($C11,Bolalar!$I$5:$I$1804,0))="","",INDEX(Bolalar!$C$5:$C$1804,MATCH($C11,Bolalar!$I$5:$I$1804,0))),""))</f>
        <v/>
      </c>
      <c r="F11" s="24"/>
      <c r="G11" s="14" t="str">
        <f aca="false">IF(OR($E11="",$B11=""),"",INT(($B11-$E11)/365.25))</f>
        <v/>
      </c>
      <c r="H11" s="14" t="str">
        <f aca="false">IF($G11="","",IF($G11&lt;5,"Ha","Yo'q"))</f>
        <v/>
      </c>
      <c r="I11" s="14" t="str">
        <f aca="false">IF($G11="","",IF($G11&lt;18,"Ha","Yo'q"))</f>
        <v/>
      </c>
      <c r="J11" s="12"/>
      <c r="K11" s="12"/>
      <c r="L11" s="25"/>
      <c r="M11" s="12"/>
    </row>
    <row r="12" customFormat="false" ht="15" hidden="false" customHeight="false" outlineLevel="0" collapsed="false">
      <c r="A12" s="8" t="n">
        <v>8</v>
      </c>
      <c r="B12" s="13"/>
      <c r="C12" s="25"/>
      <c r="D12" s="26" t="str">
        <f aca="false">IF($C12="","",IFERROR(IF(INDEX(Bolalar!$B$5:$B$1804,MATCH($C12,Bolalar!$I$5:$I$1804,0))="","",INDEX(Bolalar!$B$5:$B$1804,MATCH($C12,Bolalar!$I$5:$I$1804,0))),""))</f>
        <v/>
      </c>
      <c r="E12" s="15" t="str">
        <f aca="false">IF($C12="","",IFERROR(IF(INDEX(Bolalar!$C$5:$C$1804,MATCH($C12,Bolalar!$I$5:$I$1804,0))="","",INDEX(Bolalar!$C$5:$C$1804,MATCH($C12,Bolalar!$I$5:$I$1804,0))),""))</f>
        <v/>
      </c>
      <c r="F12" s="24"/>
      <c r="G12" s="14" t="str">
        <f aca="false">IF(OR($E12="",$B12=""),"",INT(($B12-$E12)/365.25))</f>
        <v/>
      </c>
      <c r="H12" s="14" t="str">
        <f aca="false">IF($G12="","",IF($G12&lt;5,"Ha","Yo'q"))</f>
        <v/>
      </c>
      <c r="I12" s="14" t="str">
        <f aca="false">IF($G12="","",IF($G12&lt;18,"Ha","Yo'q"))</f>
        <v/>
      </c>
      <c r="J12" s="12"/>
      <c r="K12" s="12"/>
      <c r="L12" s="25"/>
      <c r="M12" s="12"/>
    </row>
    <row r="13" customFormat="false" ht="15" hidden="false" customHeight="false" outlineLevel="0" collapsed="false">
      <c r="A13" s="8" t="n">
        <v>9</v>
      </c>
      <c r="B13" s="13"/>
      <c r="C13" s="25"/>
      <c r="D13" s="26" t="str">
        <f aca="false">IF($C13="","",IFERROR(IF(INDEX(Bolalar!$B$5:$B$1804,MATCH($C13,Bolalar!$I$5:$I$1804,0))="","",INDEX(Bolalar!$B$5:$B$1804,MATCH($C13,Bolalar!$I$5:$I$1804,0))),""))</f>
        <v/>
      </c>
      <c r="E13" s="15" t="str">
        <f aca="false">IF($C13="","",IFERROR(IF(INDEX(Bolalar!$C$5:$C$1804,MATCH($C13,Bolalar!$I$5:$I$1804,0))="","",INDEX(Bolalar!$C$5:$C$1804,MATCH($C13,Bolalar!$I$5:$I$1804,0))),""))</f>
        <v/>
      </c>
      <c r="F13" s="24"/>
      <c r="G13" s="14" t="str">
        <f aca="false">IF(OR($E13="",$B13=""),"",INT(($B13-$E13)/365.25))</f>
        <v/>
      </c>
      <c r="H13" s="14" t="str">
        <f aca="false">IF($G13="","",IF($G13&lt;5,"Ha","Yo'q"))</f>
        <v/>
      </c>
      <c r="I13" s="14" t="str">
        <f aca="false">IF($G13="","",IF($G13&lt;18,"Ha","Yo'q"))</f>
        <v/>
      </c>
      <c r="J13" s="12"/>
      <c r="K13" s="12"/>
      <c r="L13" s="25"/>
      <c r="M13" s="12"/>
    </row>
    <row r="14" customFormat="false" ht="15" hidden="false" customHeight="false" outlineLevel="0" collapsed="false">
      <c r="A14" s="8" t="n">
        <v>10</v>
      </c>
      <c r="B14" s="13"/>
      <c r="C14" s="25"/>
      <c r="D14" s="26" t="str">
        <f aca="false">IF($C14="","",IFERROR(IF(INDEX(Bolalar!$B$5:$B$1804,MATCH($C14,Bolalar!$I$5:$I$1804,0))="","",INDEX(Bolalar!$B$5:$B$1804,MATCH($C14,Bolalar!$I$5:$I$1804,0))),""))</f>
        <v/>
      </c>
      <c r="E14" s="15" t="str">
        <f aca="false">IF($C14="","",IFERROR(IF(INDEX(Bolalar!$C$5:$C$1804,MATCH($C14,Bolalar!$I$5:$I$1804,0))="","",INDEX(Bolalar!$C$5:$C$1804,MATCH($C14,Bolalar!$I$5:$I$1804,0))),""))</f>
        <v/>
      </c>
      <c r="F14" s="24"/>
      <c r="G14" s="14" t="str">
        <f aca="false">IF(OR($E14="",$B14=""),"",INT(($B14-$E14)/365.25))</f>
        <v/>
      </c>
      <c r="H14" s="14" t="str">
        <f aca="false">IF($G14="","",IF($G14&lt;5,"Ha","Yo'q"))</f>
        <v/>
      </c>
      <c r="I14" s="14" t="str">
        <f aca="false">IF($G14="","",IF($G14&lt;18,"Ha","Yo'q"))</f>
        <v/>
      </c>
      <c r="J14" s="12"/>
      <c r="K14" s="12"/>
      <c r="L14" s="25"/>
      <c r="M14" s="12"/>
    </row>
    <row r="15" customFormat="false" ht="15" hidden="false" customHeight="false" outlineLevel="0" collapsed="false">
      <c r="A15" s="8" t="n">
        <v>11</v>
      </c>
      <c r="B15" s="13"/>
      <c r="C15" s="25"/>
      <c r="D15" s="26" t="str">
        <f aca="false">IF($C15="","",IFERROR(IF(INDEX(Bolalar!$B$5:$B$1804,MATCH($C15,Bolalar!$I$5:$I$1804,0))="","",INDEX(Bolalar!$B$5:$B$1804,MATCH($C15,Bolalar!$I$5:$I$1804,0))),""))</f>
        <v/>
      </c>
      <c r="E15" s="15" t="str">
        <f aca="false">IF($C15="","",IFERROR(IF(INDEX(Bolalar!$C$5:$C$1804,MATCH($C15,Bolalar!$I$5:$I$1804,0))="","",INDEX(Bolalar!$C$5:$C$1804,MATCH($C15,Bolalar!$I$5:$I$1804,0))),""))</f>
        <v/>
      </c>
      <c r="F15" s="24"/>
      <c r="G15" s="14" t="str">
        <f aca="false">IF(OR($E15="",$B15=""),"",INT(($B15-$E15)/365.25))</f>
        <v/>
      </c>
      <c r="H15" s="14" t="str">
        <f aca="false">IF($G15="","",IF($G15&lt;5,"Ha","Yo'q"))</f>
        <v/>
      </c>
      <c r="I15" s="14" t="str">
        <f aca="false">IF($G15="","",IF($G15&lt;18,"Ha","Yo'q"))</f>
        <v/>
      </c>
      <c r="J15" s="12"/>
      <c r="K15" s="12"/>
      <c r="L15" s="25"/>
      <c r="M15" s="12"/>
    </row>
    <row r="16" customFormat="false" ht="15" hidden="false" customHeight="false" outlineLevel="0" collapsed="false">
      <c r="A16" s="8" t="n">
        <v>12</v>
      </c>
      <c r="B16" s="13"/>
      <c r="C16" s="25"/>
      <c r="D16" s="26" t="str">
        <f aca="false">IF($C16="","",IFERROR(IF(INDEX(Bolalar!$B$5:$B$1804,MATCH($C16,Bolalar!$I$5:$I$1804,0))="","",INDEX(Bolalar!$B$5:$B$1804,MATCH($C16,Bolalar!$I$5:$I$1804,0))),""))</f>
        <v/>
      </c>
      <c r="E16" s="15" t="str">
        <f aca="false">IF($C16="","",IFERROR(IF(INDEX(Bolalar!$C$5:$C$1804,MATCH($C16,Bolalar!$I$5:$I$1804,0))="","",INDEX(Bolalar!$C$5:$C$1804,MATCH($C16,Bolalar!$I$5:$I$1804,0))),""))</f>
        <v/>
      </c>
      <c r="F16" s="24"/>
      <c r="G16" s="14" t="str">
        <f aca="false">IF(OR($E16="",$B16=""),"",INT(($B16-$E16)/365.25))</f>
        <v/>
      </c>
      <c r="H16" s="14" t="str">
        <f aca="false">IF($G16="","",IF($G16&lt;5,"Ha","Yo'q"))</f>
        <v/>
      </c>
      <c r="I16" s="14" t="str">
        <f aca="false">IF($G16="","",IF($G16&lt;18,"Ha","Yo'q"))</f>
        <v/>
      </c>
      <c r="J16" s="12"/>
      <c r="K16" s="12"/>
      <c r="L16" s="25"/>
      <c r="M16" s="12"/>
    </row>
    <row r="17" customFormat="false" ht="15" hidden="false" customHeight="false" outlineLevel="0" collapsed="false">
      <c r="A17" s="8" t="n">
        <v>13</v>
      </c>
      <c r="B17" s="13"/>
      <c r="C17" s="25"/>
      <c r="D17" s="26" t="str">
        <f aca="false">IF($C17="","",IFERROR(IF(INDEX(Bolalar!$B$5:$B$1804,MATCH($C17,Bolalar!$I$5:$I$1804,0))="","",INDEX(Bolalar!$B$5:$B$1804,MATCH($C17,Bolalar!$I$5:$I$1804,0))),""))</f>
        <v/>
      </c>
      <c r="E17" s="15" t="str">
        <f aca="false">IF($C17="","",IFERROR(IF(INDEX(Bolalar!$C$5:$C$1804,MATCH($C17,Bolalar!$I$5:$I$1804,0))="","",INDEX(Bolalar!$C$5:$C$1804,MATCH($C17,Bolalar!$I$5:$I$1804,0))),""))</f>
        <v/>
      </c>
      <c r="F17" s="24"/>
      <c r="G17" s="14" t="str">
        <f aca="false">IF(OR($E17="",$B17=""),"",INT(($B17-$E17)/365.25))</f>
        <v/>
      </c>
      <c r="H17" s="14" t="str">
        <f aca="false">IF($G17="","",IF($G17&lt;5,"Ha","Yo'q"))</f>
        <v/>
      </c>
      <c r="I17" s="14" t="str">
        <f aca="false">IF($G17="","",IF($G17&lt;18,"Ha","Yo'q"))</f>
        <v/>
      </c>
      <c r="J17" s="12"/>
      <c r="K17" s="12"/>
      <c r="L17" s="25"/>
      <c r="M17" s="12"/>
    </row>
    <row r="18" customFormat="false" ht="15" hidden="false" customHeight="false" outlineLevel="0" collapsed="false">
      <c r="A18" s="8" t="n">
        <v>14</v>
      </c>
      <c r="B18" s="13"/>
      <c r="C18" s="25"/>
      <c r="D18" s="26" t="str">
        <f aca="false">IF($C18="","",IFERROR(IF(INDEX(Bolalar!$B$5:$B$1804,MATCH($C18,Bolalar!$I$5:$I$1804,0))="","",INDEX(Bolalar!$B$5:$B$1804,MATCH($C18,Bolalar!$I$5:$I$1804,0))),""))</f>
        <v/>
      </c>
      <c r="E18" s="15" t="str">
        <f aca="false">IF($C18="","",IFERROR(IF(INDEX(Bolalar!$C$5:$C$1804,MATCH($C18,Bolalar!$I$5:$I$1804,0))="","",INDEX(Bolalar!$C$5:$C$1804,MATCH($C18,Bolalar!$I$5:$I$1804,0))),""))</f>
        <v/>
      </c>
      <c r="F18" s="24"/>
      <c r="G18" s="14" t="str">
        <f aca="false">IF(OR($E18="",$B18=""),"",INT(($B18-$E18)/365.25))</f>
        <v/>
      </c>
      <c r="H18" s="14" t="str">
        <f aca="false">IF($G18="","",IF($G18&lt;5,"Ha","Yo'q"))</f>
        <v/>
      </c>
      <c r="I18" s="14" t="str">
        <f aca="false">IF($G18="","",IF($G18&lt;18,"Ha","Yo'q"))</f>
        <v/>
      </c>
      <c r="J18" s="12"/>
      <c r="K18" s="12"/>
      <c r="L18" s="25"/>
      <c r="M18" s="12"/>
    </row>
    <row r="19" customFormat="false" ht="15" hidden="false" customHeight="false" outlineLevel="0" collapsed="false">
      <c r="A19" s="8" t="n">
        <v>15</v>
      </c>
      <c r="B19" s="13"/>
      <c r="C19" s="25"/>
      <c r="D19" s="26" t="str">
        <f aca="false">IF($C19="","",IFERROR(IF(INDEX(Bolalar!$B$5:$B$1804,MATCH($C19,Bolalar!$I$5:$I$1804,0))="","",INDEX(Bolalar!$B$5:$B$1804,MATCH($C19,Bolalar!$I$5:$I$1804,0))),""))</f>
        <v/>
      </c>
      <c r="E19" s="15" t="str">
        <f aca="false">IF($C19="","",IFERROR(IF(INDEX(Bolalar!$C$5:$C$1804,MATCH($C19,Bolalar!$I$5:$I$1804,0))="","",INDEX(Bolalar!$C$5:$C$1804,MATCH($C19,Bolalar!$I$5:$I$1804,0))),""))</f>
        <v/>
      </c>
      <c r="F19" s="24"/>
      <c r="G19" s="14" t="str">
        <f aca="false">IF(OR($E19="",$B19=""),"",INT(($B19-$E19)/365.25))</f>
        <v/>
      </c>
      <c r="H19" s="14" t="str">
        <f aca="false">IF($G19="","",IF($G19&lt;5,"Ha","Yo'q"))</f>
        <v/>
      </c>
      <c r="I19" s="14" t="str">
        <f aca="false">IF($G19="","",IF($G19&lt;18,"Ha","Yo'q"))</f>
        <v/>
      </c>
      <c r="J19" s="12"/>
      <c r="K19" s="12"/>
      <c r="L19" s="25"/>
      <c r="M19" s="12"/>
    </row>
    <row r="20" customFormat="false" ht="15" hidden="false" customHeight="false" outlineLevel="0" collapsed="false">
      <c r="A20" s="8" t="n">
        <v>16</v>
      </c>
      <c r="B20" s="13"/>
      <c r="C20" s="25"/>
      <c r="D20" s="26" t="str">
        <f aca="false">IF($C20="","",IFERROR(IF(INDEX(Bolalar!$B$5:$B$1804,MATCH($C20,Bolalar!$I$5:$I$1804,0))="","",INDEX(Bolalar!$B$5:$B$1804,MATCH($C20,Bolalar!$I$5:$I$1804,0))),""))</f>
        <v/>
      </c>
      <c r="E20" s="15" t="str">
        <f aca="false">IF($C20="","",IFERROR(IF(INDEX(Bolalar!$C$5:$C$1804,MATCH($C20,Bolalar!$I$5:$I$1804,0))="","",INDEX(Bolalar!$C$5:$C$1804,MATCH($C20,Bolalar!$I$5:$I$1804,0))),""))</f>
        <v/>
      </c>
      <c r="F20" s="24"/>
      <c r="G20" s="14" t="str">
        <f aca="false">IF(OR($E20="",$B20=""),"",INT(($B20-$E20)/365.25))</f>
        <v/>
      </c>
      <c r="H20" s="14" t="str">
        <f aca="false">IF($G20="","",IF($G20&lt;5,"Ha","Yo'q"))</f>
        <v/>
      </c>
      <c r="I20" s="14" t="str">
        <f aca="false">IF($G20="","",IF($G20&lt;18,"Ha","Yo'q"))</f>
        <v/>
      </c>
      <c r="J20" s="12"/>
      <c r="K20" s="12"/>
      <c r="L20" s="25"/>
      <c r="M20" s="12"/>
    </row>
    <row r="21" customFormat="false" ht="15" hidden="false" customHeight="false" outlineLevel="0" collapsed="false">
      <c r="A21" s="8" t="n">
        <v>17</v>
      </c>
      <c r="B21" s="13"/>
      <c r="C21" s="25"/>
      <c r="D21" s="26" t="str">
        <f aca="false">IF($C21="","",IFERROR(IF(INDEX(Bolalar!$B$5:$B$1804,MATCH($C21,Bolalar!$I$5:$I$1804,0))="","",INDEX(Bolalar!$B$5:$B$1804,MATCH($C21,Bolalar!$I$5:$I$1804,0))),""))</f>
        <v/>
      </c>
      <c r="E21" s="15" t="str">
        <f aca="false">IF($C21="","",IFERROR(IF(INDEX(Bolalar!$C$5:$C$1804,MATCH($C21,Bolalar!$I$5:$I$1804,0))="","",INDEX(Bolalar!$C$5:$C$1804,MATCH($C21,Bolalar!$I$5:$I$1804,0))),""))</f>
        <v/>
      </c>
      <c r="F21" s="24"/>
      <c r="G21" s="14" t="str">
        <f aca="false">IF(OR($E21="",$B21=""),"",INT(($B21-$E21)/365.25))</f>
        <v/>
      </c>
      <c r="H21" s="14" t="str">
        <f aca="false">IF($G21="","",IF($G21&lt;5,"Ha","Yo'q"))</f>
        <v/>
      </c>
      <c r="I21" s="14" t="str">
        <f aca="false">IF($G21="","",IF($G21&lt;18,"Ha","Yo'q"))</f>
        <v/>
      </c>
      <c r="J21" s="12"/>
      <c r="K21" s="12"/>
      <c r="L21" s="25"/>
      <c r="M21" s="12"/>
    </row>
    <row r="22" customFormat="false" ht="15" hidden="false" customHeight="false" outlineLevel="0" collapsed="false">
      <c r="A22" s="8" t="n">
        <v>18</v>
      </c>
      <c r="B22" s="13"/>
      <c r="C22" s="25"/>
      <c r="D22" s="26" t="str">
        <f aca="false">IF($C22="","",IFERROR(IF(INDEX(Bolalar!$B$5:$B$1804,MATCH($C22,Bolalar!$I$5:$I$1804,0))="","",INDEX(Bolalar!$B$5:$B$1804,MATCH($C22,Bolalar!$I$5:$I$1804,0))),""))</f>
        <v/>
      </c>
      <c r="E22" s="15" t="str">
        <f aca="false">IF($C22="","",IFERROR(IF(INDEX(Bolalar!$C$5:$C$1804,MATCH($C22,Bolalar!$I$5:$I$1804,0))="","",INDEX(Bolalar!$C$5:$C$1804,MATCH($C22,Bolalar!$I$5:$I$1804,0))),""))</f>
        <v/>
      </c>
      <c r="F22" s="24"/>
      <c r="G22" s="14" t="str">
        <f aca="false">IF(OR($E22="",$B22=""),"",INT(($B22-$E22)/365.25))</f>
        <v/>
      </c>
      <c r="H22" s="14" t="str">
        <f aca="false">IF($G22="","",IF($G22&lt;5,"Ha","Yo'q"))</f>
        <v/>
      </c>
      <c r="I22" s="14" t="str">
        <f aca="false">IF($G22="","",IF($G22&lt;18,"Ha","Yo'q"))</f>
        <v/>
      </c>
      <c r="J22" s="12"/>
      <c r="K22" s="12"/>
      <c r="L22" s="25"/>
      <c r="M22" s="12"/>
    </row>
    <row r="23" customFormat="false" ht="15" hidden="false" customHeight="false" outlineLevel="0" collapsed="false">
      <c r="A23" s="8" t="n">
        <v>19</v>
      </c>
      <c r="B23" s="13"/>
      <c r="C23" s="25"/>
      <c r="D23" s="26" t="str">
        <f aca="false">IF($C23="","",IFERROR(IF(INDEX(Bolalar!$B$5:$B$1804,MATCH($C23,Bolalar!$I$5:$I$1804,0))="","",INDEX(Bolalar!$B$5:$B$1804,MATCH($C23,Bolalar!$I$5:$I$1804,0))),""))</f>
        <v/>
      </c>
      <c r="E23" s="15" t="str">
        <f aca="false">IF($C23="","",IFERROR(IF(INDEX(Bolalar!$C$5:$C$1804,MATCH($C23,Bolalar!$I$5:$I$1804,0))="","",INDEX(Bolalar!$C$5:$C$1804,MATCH($C23,Bolalar!$I$5:$I$1804,0))),""))</f>
        <v/>
      </c>
      <c r="F23" s="24"/>
      <c r="G23" s="14" t="str">
        <f aca="false">IF(OR($E23="",$B23=""),"",INT(($B23-$E23)/365.25))</f>
        <v/>
      </c>
      <c r="H23" s="14" t="str">
        <f aca="false">IF($G23="","",IF($G23&lt;5,"Ha","Yo'q"))</f>
        <v/>
      </c>
      <c r="I23" s="14" t="str">
        <f aca="false">IF($G23="","",IF($G23&lt;18,"Ha","Yo'q"))</f>
        <v/>
      </c>
      <c r="J23" s="12"/>
      <c r="K23" s="12"/>
      <c r="L23" s="25"/>
      <c r="M23" s="12"/>
    </row>
    <row r="24" customFormat="false" ht="15" hidden="false" customHeight="false" outlineLevel="0" collapsed="false">
      <c r="A24" s="8" t="n">
        <v>20</v>
      </c>
      <c r="B24" s="13"/>
      <c r="C24" s="25"/>
      <c r="D24" s="26" t="str">
        <f aca="false">IF($C24="","",IFERROR(IF(INDEX(Bolalar!$B$5:$B$1804,MATCH($C24,Bolalar!$I$5:$I$1804,0))="","",INDEX(Bolalar!$B$5:$B$1804,MATCH($C24,Bolalar!$I$5:$I$1804,0))),""))</f>
        <v/>
      </c>
      <c r="E24" s="15" t="str">
        <f aca="false">IF($C24="","",IFERROR(IF(INDEX(Bolalar!$C$5:$C$1804,MATCH($C24,Bolalar!$I$5:$I$1804,0))="","",INDEX(Bolalar!$C$5:$C$1804,MATCH($C24,Bolalar!$I$5:$I$1804,0))),""))</f>
        <v/>
      </c>
      <c r="F24" s="24"/>
      <c r="G24" s="14" t="str">
        <f aca="false">IF(OR($E24="",$B24=""),"",INT(($B24-$E24)/365.25))</f>
        <v/>
      </c>
      <c r="H24" s="14" t="str">
        <f aca="false">IF($G24="","",IF($G24&lt;5,"Ha","Yo'q"))</f>
        <v/>
      </c>
      <c r="I24" s="14" t="str">
        <f aca="false">IF($G24="","",IF($G24&lt;18,"Ha","Yo'q"))</f>
        <v/>
      </c>
      <c r="J24" s="12"/>
      <c r="K24" s="12"/>
      <c r="L24" s="25"/>
      <c r="M24" s="12"/>
    </row>
    <row r="25" customFormat="false" ht="15" hidden="false" customHeight="false" outlineLevel="0" collapsed="false">
      <c r="A25" s="8" t="n">
        <v>21</v>
      </c>
      <c r="B25" s="13"/>
      <c r="C25" s="25"/>
      <c r="D25" s="26" t="str">
        <f aca="false">IF($C25="","",IFERROR(IF(INDEX(Bolalar!$B$5:$B$1804,MATCH($C25,Bolalar!$I$5:$I$1804,0))="","",INDEX(Bolalar!$B$5:$B$1804,MATCH($C25,Bolalar!$I$5:$I$1804,0))),""))</f>
        <v/>
      </c>
      <c r="E25" s="15" t="str">
        <f aca="false">IF($C25="","",IFERROR(IF(INDEX(Bolalar!$C$5:$C$1804,MATCH($C25,Bolalar!$I$5:$I$1804,0))="","",INDEX(Bolalar!$C$5:$C$1804,MATCH($C25,Bolalar!$I$5:$I$1804,0))),""))</f>
        <v/>
      </c>
      <c r="F25" s="24"/>
      <c r="G25" s="14" t="str">
        <f aca="false">IF(OR($E25="",$B25=""),"",INT(($B25-$E25)/365.25))</f>
        <v/>
      </c>
      <c r="H25" s="14" t="str">
        <f aca="false">IF($G25="","",IF($G25&lt;5,"Ha","Yo'q"))</f>
        <v/>
      </c>
      <c r="I25" s="14" t="str">
        <f aca="false">IF($G25="","",IF($G25&lt;18,"Ha","Yo'q"))</f>
        <v/>
      </c>
      <c r="J25" s="12"/>
      <c r="K25" s="12"/>
      <c r="L25" s="25"/>
      <c r="M25" s="12"/>
    </row>
    <row r="26" customFormat="false" ht="15" hidden="false" customHeight="false" outlineLevel="0" collapsed="false">
      <c r="A26" s="8" t="n">
        <v>22</v>
      </c>
      <c r="B26" s="13"/>
      <c r="C26" s="25"/>
      <c r="D26" s="26" t="str">
        <f aca="false">IF($C26="","",IFERROR(IF(INDEX(Bolalar!$B$5:$B$1804,MATCH($C26,Bolalar!$I$5:$I$1804,0))="","",INDEX(Bolalar!$B$5:$B$1804,MATCH($C26,Bolalar!$I$5:$I$1804,0))),""))</f>
        <v/>
      </c>
      <c r="E26" s="15" t="str">
        <f aca="false">IF($C26="","",IFERROR(IF(INDEX(Bolalar!$C$5:$C$1804,MATCH($C26,Bolalar!$I$5:$I$1804,0))="","",INDEX(Bolalar!$C$5:$C$1804,MATCH($C26,Bolalar!$I$5:$I$1804,0))),""))</f>
        <v/>
      </c>
      <c r="F26" s="24"/>
      <c r="G26" s="14" t="str">
        <f aca="false">IF(OR($E26="",$B26=""),"",INT(($B26-$E26)/365.25))</f>
        <v/>
      </c>
      <c r="H26" s="14" t="str">
        <f aca="false">IF($G26="","",IF($G26&lt;5,"Ha","Yo'q"))</f>
        <v/>
      </c>
      <c r="I26" s="14" t="str">
        <f aca="false">IF($G26="","",IF($G26&lt;18,"Ha","Yo'q"))</f>
        <v/>
      </c>
      <c r="J26" s="12"/>
      <c r="K26" s="12"/>
      <c r="L26" s="25"/>
      <c r="M26" s="12"/>
    </row>
    <row r="27" customFormat="false" ht="15" hidden="false" customHeight="false" outlineLevel="0" collapsed="false">
      <c r="A27" s="8" t="n">
        <v>23</v>
      </c>
      <c r="B27" s="13"/>
      <c r="C27" s="25"/>
      <c r="D27" s="26" t="str">
        <f aca="false">IF($C27="","",IFERROR(IF(INDEX(Bolalar!$B$5:$B$1804,MATCH($C27,Bolalar!$I$5:$I$1804,0))="","",INDEX(Bolalar!$B$5:$B$1804,MATCH($C27,Bolalar!$I$5:$I$1804,0))),""))</f>
        <v/>
      </c>
      <c r="E27" s="15" t="str">
        <f aca="false">IF($C27="","",IFERROR(IF(INDEX(Bolalar!$C$5:$C$1804,MATCH($C27,Bolalar!$I$5:$I$1804,0))="","",INDEX(Bolalar!$C$5:$C$1804,MATCH($C27,Bolalar!$I$5:$I$1804,0))),""))</f>
        <v/>
      </c>
      <c r="F27" s="24"/>
      <c r="G27" s="14" t="str">
        <f aca="false">IF(OR($E27="",$B27=""),"",INT(($B27-$E27)/365.25))</f>
        <v/>
      </c>
      <c r="H27" s="14" t="str">
        <f aca="false">IF($G27="","",IF($G27&lt;5,"Ha","Yo'q"))</f>
        <v/>
      </c>
      <c r="I27" s="14" t="str">
        <f aca="false">IF($G27="","",IF($G27&lt;18,"Ha","Yo'q"))</f>
        <v/>
      </c>
      <c r="J27" s="12"/>
      <c r="K27" s="12"/>
      <c r="L27" s="25"/>
      <c r="M27" s="12"/>
    </row>
    <row r="28" customFormat="false" ht="15" hidden="false" customHeight="false" outlineLevel="0" collapsed="false">
      <c r="A28" s="8" t="n">
        <v>24</v>
      </c>
      <c r="B28" s="13"/>
      <c r="C28" s="25"/>
      <c r="D28" s="26" t="str">
        <f aca="false">IF($C28="","",IFERROR(IF(INDEX(Bolalar!$B$5:$B$1804,MATCH($C28,Bolalar!$I$5:$I$1804,0))="","",INDEX(Bolalar!$B$5:$B$1804,MATCH($C28,Bolalar!$I$5:$I$1804,0))),""))</f>
        <v/>
      </c>
      <c r="E28" s="15" t="str">
        <f aca="false">IF($C28="","",IFERROR(IF(INDEX(Bolalar!$C$5:$C$1804,MATCH($C28,Bolalar!$I$5:$I$1804,0))="","",INDEX(Bolalar!$C$5:$C$1804,MATCH($C28,Bolalar!$I$5:$I$1804,0))),""))</f>
        <v/>
      </c>
      <c r="F28" s="24"/>
      <c r="G28" s="14" t="str">
        <f aca="false">IF(OR($E28="",$B28=""),"",INT(($B28-$E28)/365.25))</f>
        <v/>
      </c>
      <c r="H28" s="14" t="str">
        <f aca="false">IF($G28="","",IF($G28&lt;5,"Ha","Yo'q"))</f>
        <v/>
      </c>
      <c r="I28" s="14" t="str">
        <f aca="false">IF($G28="","",IF($G28&lt;18,"Ha","Yo'q"))</f>
        <v/>
      </c>
      <c r="J28" s="12"/>
      <c r="K28" s="12"/>
      <c r="L28" s="25"/>
      <c r="M28" s="12"/>
    </row>
    <row r="29" customFormat="false" ht="15" hidden="false" customHeight="false" outlineLevel="0" collapsed="false">
      <c r="A29" s="8" t="n">
        <v>25</v>
      </c>
      <c r="B29" s="13"/>
      <c r="C29" s="25"/>
      <c r="D29" s="26" t="str">
        <f aca="false">IF($C29="","",IFERROR(IF(INDEX(Bolalar!$B$5:$B$1804,MATCH($C29,Bolalar!$I$5:$I$1804,0))="","",INDEX(Bolalar!$B$5:$B$1804,MATCH($C29,Bolalar!$I$5:$I$1804,0))),""))</f>
        <v/>
      </c>
      <c r="E29" s="15" t="str">
        <f aca="false">IF($C29="","",IFERROR(IF(INDEX(Bolalar!$C$5:$C$1804,MATCH($C29,Bolalar!$I$5:$I$1804,0))="","",INDEX(Bolalar!$C$5:$C$1804,MATCH($C29,Bolalar!$I$5:$I$1804,0))),""))</f>
        <v/>
      </c>
      <c r="F29" s="24"/>
      <c r="G29" s="14" t="str">
        <f aca="false">IF(OR($E29="",$B29=""),"",INT(($B29-$E29)/365.25))</f>
        <v/>
      </c>
      <c r="H29" s="14" t="str">
        <f aca="false">IF($G29="","",IF($G29&lt;5,"Ha","Yo'q"))</f>
        <v/>
      </c>
      <c r="I29" s="14" t="str">
        <f aca="false">IF($G29="","",IF($G29&lt;18,"Ha","Yo'q"))</f>
        <v/>
      </c>
      <c r="J29" s="12"/>
      <c r="K29" s="12"/>
      <c r="L29" s="25"/>
      <c r="M29" s="12"/>
    </row>
    <row r="30" customFormat="false" ht="15" hidden="false" customHeight="false" outlineLevel="0" collapsed="false">
      <c r="A30" s="8" t="n">
        <v>26</v>
      </c>
      <c r="B30" s="13"/>
      <c r="C30" s="25"/>
      <c r="D30" s="26" t="str">
        <f aca="false">IF($C30="","",IFERROR(IF(INDEX(Bolalar!$B$5:$B$1804,MATCH($C30,Bolalar!$I$5:$I$1804,0))="","",INDEX(Bolalar!$B$5:$B$1804,MATCH($C30,Bolalar!$I$5:$I$1804,0))),""))</f>
        <v/>
      </c>
      <c r="E30" s="15" t="str">
        <f aca="false">IF($C30="","",IFERROR(IF(INDEX(Bolalar!$C$5:$C$1804,MATCH($C30,Bolalar!$I$5:$I$1804,0))="","",INDEX(Bolalar!$C$5:$C$1804,MATCH($C30,Bolalar!$I$5:$I$1804,0))),""))</f>
        <v/>
      </c>
      <c r="F30" s="24"/>
      <c r="G30" s="14" t="str">
        <f aca="false">IF(OR($E30="",$B30=""),"",INT(($B30-$E30)/365.25))</f>
        <v/>
      </c>
      <c r="H30" s="14" t="str">
        <f aca="false">IF($G30="","",IF($G30&lt;5,"Ha","Yo'q"))</f>
        <v/>
      </c>
      <c r="I30" s="14" t="str">
        <f aca="false">IF($G30="","",IF($G30&lt;18,"Ha","Yo'q"))</f>
        <v/>
      </c>
      <c r="J30" s="12"/>
      <c r="K30" s="12"/>
      <c r="L30" s="25"/>
      <c r="M30" s="12"/>
    </row>
    <row r="31" customFormat="false" ht="15" hidden="false" customHeight="false" outlineLevel="0" collapsed="false">
      <c r="A31" s="8" t="n">
        <v>27</v>
      </c>
      <c r="B31" s="13"/>
      <c r="C31" s="25"/>
      <c r="D31" s="26" t="str">
        <f aca="false">IF($C31="","",IFERROR(IF(INDEX(Bolalar!$B$5:$B$1804,MATCH($C31,Bolalar!$I$5:$I$1804,0))="","",INDEX(Bolalar!$B$5:$B$1804,MATCH($C31,Bolalar!$I$5:$I$1804,0))),""))</f>
        <v/>
      </c>
      <c r="E31" s="15" t="str">
        <f aca="false">IF($C31="","",IFERROR(IF(INDEX(Bolalar!$C$5:$C$1804,MATCH($C31,Bolalar!$I$5:$I$1804,0))="","",INDEX(Bolalar!$C$5:$C$1804,MATCH($C31,Bolalar!$I$5:$I$1804,0))),""))</f>
        <v/>
      </c>
      <c r="F31" s="24"/>
      <c r="G31" s="14" t="str">
        <f aca="false">IF(OR($E31="",$B31=""),"",INT(($B31-$E31)/365.25))</f>
        <v/>
      </c>
      <c r="H31" s="14" t="str">
        <f aca="false">IF($G31="","",IF($G31&lt;5,"Ha","Yo'q"))</f>
        <v/>
      </c>
      <c r="I31" s="14" t="str">
        <f aca="false">IF($G31="","",IF($G31&lt;18,"Ha","Yo'q"))</f>
        <v/>
      </c>
      <c r="J31" s="12"/>
      <c r="K31" s="12"/>
      <c r="L31" s="25"/>
      <c r="M31" s="12"/>
    </row>
    <row r="32" customFormat="false" ht="15" hidden="false" customHeight="false" outlineLevel="0" collapsed="false">
      <c r="A32" s="8" t="n">
        <v>28</v>
      </c>
      <c r="B32" s="13"/>
      <c r="C32" s="25"/>
      <c r="D32" s="26" t="str">
        <f aca="false">IF($C32="","",IFERROR(IF(INDEX(Bolalar!$B$5:$B$1804,MATCH($C32,Bolalar!$I$5:$I$1804,0))="","",INDEX(Bolalar!$B$5:$B$1804,MATCH($C32,Bolalar!$I$5:$I$1804,0))),""))</f>
        <v/>
      </c>
      <c r="E32" s="15" t="str">
        <f aca="false">IF($C32="","",IFERROR(IF(INDEX(Bolalar!$C$5:$C$1804,MATCH($C32,Bolalar!$I$5:$I$1804,0))="","",INDEX(Bolalar!$C$5:$C$1804,MATCH($C32,Bolalar!$I$5:$I$1804,0))),""))</f>
        <v/>
      </c>
      <c r="F32" s="24"/>
      <c r="G32" s="14" t="str">
        <f aca="false">IF(OR($E32="",$B32=""),"",INT(($B32-$E32)/365.25))</f>
        <v/>
      </c>
      <c r="H32" s="14" t="str">
        <f aca="false">IF($G32="","",IF($G32&lt;5,"Ha","Yo'q"))</f>
        <v/>
      </c>
      <c r="I32" s="14" t="str">
        <f aca="false">IF($G32="","",IF($G32&lt;18,"Ha","Yo'q"))</f>
        <v/>
      </c>
      <c r="J32" s="12"/>
      <c r="K32" s="12"/>
      <c r="L32" s="25"/>
      <c r="M32" s="12"/>
    </row>
    <row r="33" customFormat="false" ht="15" hidden="false" customHeight="false" outlineLevel="0" collapsed="false">
      <c r="A33" s="8" t="n">
        <v>29</v>
      </c>
      <c r="B33" s="13"/>
      <c r="C33" s="25"/>
      <c r="D33" s="26" t="str">
        <f aca="false">IF($C33="","",IFERROR(IF(INDEX(Bolalar!$B$5:$B$1804,MATCH($C33,Bolalar!$I$5:$I$1804,0))="","",INDEX(Bolalar!$B$5:$B$1804,MATCH($C33,Bolalar!$I$5:$I$1804,0))),""))</f>
        <v/>
      </c>
      <c r="E33" s="15" t="str">
        <f aca="false">IF($C33="","",IFERROR(IF(INDEX(Bolalar!$C$5:$C$1804,MATCH($C33,Bolalar!$I$5:$I$1804,0))="","",INDEX(Bolalar!$C$5:$C$1804,MATCH($C33,Bolalar!$I$5:$I$1804,0))),""))</f>
        <v/>
      </c>
      <c r="F33" s="24"/>
      <c r="G33" s="14" t="str">
        <f aca="false">IF(OR($E33="",$B33=""),"",INT(($B33-$E33)/365.25))</f>
        <v/>
      </c>
      <c r="H33" s="14" t="str">
        <f aca="false">IF($G33="","",IF($G33&lt;5,"Ha","Yo'q"))</f>
        <v/>
      </c>
      <c r="I33" s="14" t="str">
        <f aca="false">IF($G33="","",IF($G33&lt;18,"Ha","Yo'q"))</f>
        <v/>
      </c>
      <c r="J33" s="12"/>
      <c r="K33" s="12"/>
      <c r="L33" s="25"/>
      <c r="M33" s="12"/>
    </row>
    <row r="34" customFormat="false" ht="15" hidden="false" customHeight="false" outlineLevel="0" collapsed="false">
      <c r="A34" s="8" t="n">
        <v>30</v>
      </c>
      <c r="B34" s="13"/>
      <c r="C34" s="25"/>
      <c r="D34" s="26" t="str">
        <f aca="false">IF($C34="","",IFERROR(IF(INDEX(Bolalar!$B$5:$B$1804,MATCH($C34,Bolalar!$I$5:$I$1804,0))="","",INDEX(Bolalar!$B$5:$B$1804,MATCH($C34,Bolalar!$I$5:$I$1804,0))),""))</f>
        <v/>
      </c>
      <c r="E34" s="15" t="str">
        <f aca="false">IF($C34="","",IFERROR(IF(INDEX(Bolalar!$C$5:$C$1804,MATCH($C34,Bolalar!$I$5:$I$1804,0))="","",INDEX(Bolalar!$C$5:$C$1804,MATCH($C34,Bolalar!$I$5:$I$1804,0))),""))</f>
        <v/>
      </c>
      <c r="F34" s="24"/>
      <c r="G34" s="14" t="str">
        <f aca="false">IF(OR($E34="",$B34=""),"",INT(($B34-$E34)/365.25))</f>
        <v/>
      </c>
      <c r="H34" s="14" t="str">
        <f aca="false">IF($G34="","",IF($G34&lt;5,"Ha","Yo'q"))</f>
        <v/>
      </c>
      <c r="I34" s="14" t="str">
        <f aca="false">IF($G34="","",IF($G34&lt;18,"Ha","Yo'q"))</f>
        <v/>
      </c>
      <c r="J34" s="12"/>
      <c r="K34" s="12"/>
      <c r="L34" s="25"/>
      <c r="M34" s="12"/>
    </row>
    <row r="35" customFormat="false" ht="15" hidden="false" customHeight="false" outlineLevel="0" collapsed="false">
      <c r="A35" s="8" t="n">
        <v>31</v>
      </c>
      <c r="B35" s="13"/>
      <c r="C35" s="25"/>
      <c r="D35" s="26" t="str">
        <f aca="false">IF($C35="","",IFERROR(IF(INDEX(Bolalar!$B$5:$B$1804,MATCH($C35,Bolalar!$I$5:$I$1804,0))="","",INDEX(Bolalar!$B$5:$B$1804,MATCH($C35,Bolalar!$I$5:$I$1804,0))),""))</f>
        <v/>
      </c>
      <c r="E35" s="15" t="str">
        <f aca="false">IF($C35="","",IFERROR(IF(INDEX(Bolalar!$C$5:$C$1804,MATCH($C35,Bolalar!$I$5:$I$1804,0))="","",INDEX(Bolalar!$C$5:$C$1804,MATCH($C35,Bolalar!$I$5:$I$1804,0))),""))</f>
        <v/>
      </c>
      <c r="F35" s="24"/>
      <c r="G35" s="14" t="str">
        <f aca="false">IF(OR($E35="",$B35=""),"",INT(($B35-$E35)/365.25))</f>
        <v/>
      </c>
      <c r="H35" s="14" t="str">
        <f aca="false">IF($G35="","",IF($G35&lt;5,"Ha","Yo'q"))</f>
        <v/>
      </c>
      <c r="I35" s="14" t="str">
        <f aca="false">IF($G35="","",IF($G35&lt;18,"Ha","Yo'q"))</f>
        <v/>
      </c>
      <c r="J35" s="12"/>
      <c r="K35" s="12"/>
      <c r="L35" s="25"/>
      <c r="M35" s="12"/>
    </row>
    <row r="36" customFormat="false" ht="15" hidden="false" customHeight="false" outlineLevel="0" collapsed="false">
      <c r="A36" s="8" t="n">
        <v>32</v>
      </c>
      <c r="B36" s="13"/>
      <c r="C36" s="25"/>
      <c r="D36" s="26" t="str">
        <f aca="false">IF($C36="","",IFERROR(IF(INDEX(Bolalar!$B$5:$B$1804,MATCH($C36,Bolalar!$I$5:$I$1804,0))="","",INDEX(Bolalar!$B$5:$B$1804,MATCH($C36,Bolalar!$I$5:$I$1804,0))),""))</f>
        <v/>
      </c>
      <c r="E36" s="15" t="str">
        <f aca="false">IF($C36="","",IFERROR(IF(INDEX(Bolalar!$C$5:$C$1804,MATCH($C36,Bolalar!$I$5:$I$1804,0))="","",INDEX(Bolalar!$C$5:$C$1804,MATCH($C36,Bolalar!$I$5:$I$1804,0))),""))</f>
        <v/>
      </c>
      <c r="F36" s="24"/>
      <c r="G36" s="14" t="str">
        <f aca="false">IF(OR($E36="",$B36=""),"",INT(($B36-$E36)/365.25))</f>
        <v/>
      </c>
      <c r="H36" s="14" t="str">
        <f aca="false">IF($G36="","",IF($G36&lt;5,"Ha","Yo'q"))</f>
        <v/>
      </c>
      <c r="I36" s="14" t="str">
        <f aca="false">IF($G36="","",IF($G36&lt;18,"Ha","Yo'q"))</f>
        <v/>
      </c>
      <c r="J36" s="12"/>
      <c r="K36" s="12"/>
      <c r="L36" s="25"/>
      <c r="M36" s="12"/>
    </row>
    <row r="37" customFormat="false" ht="15" hidden="false" customHeight="false" outlineLevel="0" collapsed="false">
      <c r="A37" s="8" t="n">
        <v>33</v>
      </c>
      <c r="B37" s="13"/>
      <c r="C37" s="25"/>
      <c r="D37" s="26" t="str">
        <f aca="false">IF($C37="","",IFERROR(IF(INDEX(Bolalar!$B$5:$B$1804,MATCH($C37,Bolalar!$I$5:$I$1804,0))="","",INDEX(Bolalar!$B$5:$B$1804,MATCH($C37,Bolalar!$I$5:$I$1804,0))),""))</f>
        <v/>
      </c>
      <c r="E37" s="15" t="str">
        <f aca="false">IF($C37="","",IFERROR(IF(INDEX(Bolalar!$C$5:$C$1804,MATCH($C37,Bolalar!$I$5:$I$1804,0))="","",INDEX(Bolalar!$C$5:$C$1804,MATCH($C37,Bolalar!$I$5:$I$1804,0))),""))</f>
        <v/>
      </c>
      <c r="F37" s="24"/>
      <c r="G37" s="14" t="str">
        <f aca="false">IF(OR($E37="",$B37=""),"",INT(($B37-$E37)/365.25))</f>
        <v/>
      </c>
      <c r="H37" s="14" t="str">
        <f aca="false">IF($G37="","",IF($G37&lt;5,"Ha","Yo'q"))</f>
        <v/>
      </c>
      <c r="I37" s="14" t="str">
        <f aca="false">IF($G37="","",IF($G37&lt;18,"Ha","Yo'q"))</f>
        <v/>
      </c>
      <c r="J37" s="12"/>
      <c r="K37" s="12"/>
      <c r="L37" s="25"/>
      <c r="M37" s="12"/>
    </row>
    <row r="38" customFormat="false" ht="15" hidden="false" customHeight="false" outlineLevel="0" collapsed="false">
      <c r="A38" s="8" t="n">
        <v>34</v>
      </c>
      <c r="B38" s="13"/>
      <c r="C38" s="25"/>
      <c r="D38" s="26" t="str">
        <f aca="false">IF($C38="","",IFERROR(IF(INDEX(Bolalar!$B$5:$B$1804,MATCH($C38,Bolalar!$I$5:$I$1804,0))="","",INDEX(Bolalar!$B$5:$B$1804,MATCH($C38,Bolalar!$I$5:$I$1804,0))),""))</f>
        <v/>
      </c>
      <c r="E38" s="15" t="str">
        <f aca="false">IF($C38="","",IFERROR(IF(INDEX(Bolalar!$C$5:$C$1804,MATCH($C38,Bolalar!$I$5:$I$1804,0))="","",INDEX(Bolalar!$C$5:$C$1804,MATCH($C38,Bolalar!$I$5:$I$1804,0))),""))</f>
        <v/>
      </c>
      <c r="F38" s="24"/>
      <c r="G38" s="14" t="str">
        <f aca="false">IF(OR($E38="",$B38=""),"",INT(($B38-$E38)/365.25))</f>
        <v/>
      </c>
      <c r="H38" s="14" t="str">
        <f aca="false">IF($G38="","",IF($G38&lt;5,"Ha","Yo'q"))</f>
        <v/>
      </c>
      <c r="I38" s="14" t="str">
        <f aca="false">IF($G38="","",IF($G38&lt;18,"Ha","Yo'q"))</f>
        <v/>
      </c>
      <c r="J38" s="12"/>
      <c r="K38" s="12"/>
      <c r="L38" s="25"/>
      <c r="M38" s="12"/>
    </row>
    <row r="39" customFormat="false" ht="15" hidden="false" customHeight="false" outlineLevel="0" collapsed="false">
      <c r="A39" s="8" t="n">
        <v>35</v>
      </c>
      <c r="B39" s="13"/>
      <c r="C39" s="25"/>
      <c r="D39" s="26" t="str">
        <f aca="false">IF($C39="","",IFERROR(IF(INDEX(Bolalar!$B$5:$B$1804,MATCH($C39,Bolalar!$I$5:$I$1804,0))="","",INDEX(Bolalar!$B$5:$B$1804,MATCH($C39,Bolalar!$I$5:$I$1804,0))),""))</f>
        <v/>
      </c>
      <c r="E39" s="15" t="str">
        <f aca="false">IF($C39="","",IFERROR(IF(INDEX(Bolalar!$C$5:$C$1804,MATCH($C39,Bolalar!$I$5:$I$1804,0))="","",INDEX(Bolalar!$C$5:$C$1804,MATCH($C39,Bolalar!$I$5:$I$1804,0))),""))</f>
        <v/>
      </c>
      <c r="F39" s="24"/>
      <c r="G39" s="14" t="str">
        <f aca="false">IF(OR($E39="",$B39=""),"",INT(($B39-$E39)/365.25))</f>
        <v/>
      </c>
      <c r="H39" s="14" t="str">
        <f aca="false">IF($G39="","",IF($G39&lt;5,"Ha","Yo'q"))</f>
        <v/>
      </c>
      <c r="I39" s="14" t="str">
        <f aca="false">IF($G39="","",IF($G39&lt;18,"Ha","Yo'q"))</f>
        <v/>
      </c>
      <c r="J39" s="12"/>
      <c r="K39" s="12"/>
      <c r="L39" s="25"/>
      <c r="M39" s="12"/>
    </row>
    <row r="40" customFormat="false" ht="15" hidden="false" customHeight="false" outlineLevel="0" collapsed="false">
      <c r="A40" s="8" t="n">
        <v>36</v>
      </c>
      <c r="B40" s="13"/>
      <c r="C40" s="25"/>
      <c r="D40" s="26" t="str">
        <f aca="false">IF($C40="","",IFERROR(IF(INDEX(Bolalar!$B$5:$B$1804,MATCH($C40,Bolalar!$I$5:$I$1804,0))="","",INDEX(Bolalar!$B$5:$B$1804,MATCH($C40,Bolalar!$I$5:$I$1804,0))),""))</f>
        <v/>
      </c>
      <c r="E40" s="15" t="str">
        <f aca="false">IF($C40="","",IFERROR(IF(INDEX(Bolalar!$C$5:$C$1804,MATCH($C40,Bolalar!$I$5:$I$1804,0))="","",INDEX(Bolalar!$C$5:$C$1804,MATCH($C40,Bolalar!$I$5:$I$1804,0))),""))</f>
        <v/>
      </c>
      <c r="F40" s="24"/>
      <c r="G40" s="14" t="str">
        <f aca="false">IF(OR($E40="",$B40=""),"",INT(($B40-$E40)/365.25))</f>
        <v/>
      </c>
      <c r="H40" s="14" t="str">
        <f aca="false">IF($G40="","",IF($G40&lt;5,"Ha","Yo'q"))</f>
        <v/>
      </c>
      <c r="I40" s="14" t="str">
        <f aca="false">IF($G40="","",IF($G40&lt;18,"Ha","Yo'q"))</f>
        <v/>
      </c>
      <c r="J40" s="12"/>
      <c r="K40" s="12"/>
      <c r="L40" s="25"/>
      <c r="M40" s="12"/>
    </row>
    <row r="41" customFormat="false" ht="15" hidden="false" customHeight="false" outlineLevel="0" collapsed="false">
      <c r="A41" s="8" t="n">
        <v>37</v>
      </c>
      <c r="B41" s="13"/>
      <c r="C41" s="25"/>
      <c r="D41" s="26" t="str">
        <f aca="false">IF($C41="","",IFERROR(IF(INDEX(Bolalar!$B$5:$B$1804,MATCH($C41,Bolalar!$I$5:$I$1804,0))="","",INDEX(Bolalar!$B$5:$B$1804,MATCH($C41,Bolalar!$I$5:$I$1804,0))),""))</f>
        <v/>
      </c>
      <c r="E41" s="15" t="str">
        <f aca="false">IF($C41="","",IFERROR(IF(INDEX(Bolalar!$C$5:$C$1804,MATCH($C41,Bolalar!$I$5:$I$1804,0))="","",INDEX(Bolalar!$C$5:$C$1804,MATCH($C41,Bolalar!$I$5:$I$1804,0))),""))</f>
        <v/>
      </c>
      <c r="F41" s="24"/>
      <c r="G41" s="14" t="str">
        <f aca="false">IF(OR($E41="",$B41=""),"",INT(($B41-$E41)/365.25))</f>
        <v/>
      </c>
      <c r="H41" s="14" t="str">
        <f aca="false">IF($G41="","",IF($G41&lt;5,"Ha","Yo'q"))</f>
        <v/>
      </c>
      <c r="I41" s="14" t="str">
        <f aca="false">IF($G41="","",IF($G41&lt;18,"Ha","Yo'q"))</f>
        <v/>
      </c>
      <c r="J41" s="12"/>
      <c r="K41" s="12"/>
      <c r="L41" s="25"/>
      <c r="M41" s="12"/>
    </row>
    <row r="42" customFormat="false" ht="15" hidden="false" customHeight="false" outlineLevel="0" collapsed="false">
      <c r="A42" s="8" t="n">
        <v>38</v>
      </c>
      <c r="B42" s="13"/>
      <c r="C42" s="25"/>
      <c r="D42" s="26" t="str">
        <f aca="false">IF($C42="","",IFERROR(IF(INDEX(Bolalar!$B$5:$B$1804,MATCH($C42,Bolalar!$I$5:$I$1804,0))="","",INDEX(Bolalar!$B$5:$B$1804,MATCH($C42,Bolalar!$I$5:$I$1804,0))),""))</f>
        <v/>
      </c>
      <c r="E42" s="15" t="str">
        <f aca="false">IF($C42="","",IFERROR(IF(INDEX(Bolalar!$C$5:$C$1804,MATCH($C42,Bolalar!$I$5:$I$1804,0))="","",INDEX(Bolalar!$C$5:$C$1804,MATCH($C42,Bolalar!$I$5:$I$1804,0))),""))</f>
        <v/>
      </c>
      <c r="F42" s="24"/>
      <c r="G42" s="14" t="str">
        <f aca="false">IF(OR($E42="",$B42=""),"",INT(($B42-$E42)/365.25))</f>
        <v/>
      </c>
      <c r="H42" s="14" t="str">
        <f aca="false">IF($G42="","",IF($G42&lt;5,"Ha","Yo'q"))</f>
        <v/>
      </c>
      <c r="I42" s="14" t="str">
        <f aca="false">IF($G42="","",IF($G42&lt;18,"Ha","Yo'q"))</f>
        <v/>
      </c>
      <c r="J42" s="12"/>
      <c r="K42" s="12"/>
      <c r="L42" s="25"/>
      <c r="M42" s="12"/>
    </row>
    <row r="43" customFormat="false" ht="15" hidden="false" customHeight="false" outlineLevel="0" collapsed="false">
      <c r="A43" s="8" t="n">
        <v>39</v>
      </c>
      <c r="B43" s="13"/>
      <c r="C43" s="25"/>
      <c r="D43" s="26" t="str">
        <f aca="false">IF($C43="","",IFERROR(IF(INDEX(Bolalar!$B$5:$B$1804,MATCH($C43,Bolalar!$I$5:$I$1804,0))="","",INDEX(Bolalar!$B$5:$B$1804,MATCH($C43,Bolalar!$I$5:$I$1804,0))),""))</f>
        <v/>
      </c>
      <c r="E43" s="15" t="str">
        <f aca="false">IF($C43="","",IFERROR(IF(INDEX(Bolalar!$C$5:$C$1804,MATCH($C43,Bolalar!$I$5:$I$1804,0))="","",INDEX(Bolalar!$C$5:$C$1804,MATCH($C43,Bolalar!$I$5:$I$1804,0))),""))</f>
        <v/>
      </c>
      <c r="F43" s="24"/>
      <c r="G43" s="14" t="str">
        <f aca="false">IF(OR($E43="",$B43=""),"",INT(($B43-$E43)/365.25))</f>
        <v/>
      </c>
      <c r="H43" s="14" t="str">
        <f aca="false">IF($G43="","",IF($G43&lt;5,"Ha","Yo'q"))</f>
        <v/>
      </c>
      <c r="I43" s="14" t="str">
        <f aca="false">IF($G43="","",IF($G43&lt;18,"Ha","Yo'q"))</f>
        <v/>
      </c>
      <c r="J43" s="12"/>
      <c r="K43" s="12"/>
      <c r="L43" s="25"/>
      <c r="M43" s="12"/>
    </row>
    <row r="44" customFormat="false" ht="15" hidden="false" customHeight="false" outlineLevel="0" collapsed="false">
      <c r="A44" s="8" t="n">
        <v>40</v>
      </c>
      <c r="B44" s="13"/>
      <c r="C44" s="25"/>
      <c r="D44" s="26" t="str">
        <f aca="false">IF($C44="","",IFERROR(IF(INDEX(Bolalar!$B$5:$B$1804,MATCH($C44,Bolalar!$I$5:$I$1804,0))="","",INDEX(Bolalar!$B$5:$B$1804,MATCH($C44,Bolalar!$I$5:$I$1804,0))),""))</f>
        <v/>
      </c>
      <c r="E44" s="15" t="str">
        <f aca="false">IF($C44="","",IFERROR(IF(INDEX(Bolalar!$C$5:$C$1804,MATCH($C44,Bolalar!$I$5:$I$1804,0))="","",INDEX(Bolalar!$C$5:$C$1804,MATCH($C44,Bolalar!$I$5:$I$1804,0))),""))</f>
        <v/>
      </c>
      <c r="F44" s="24"/>
      <c r="G44" s="14" t="str">
        <f aca="false">IF(OR($E44="",$B44=""),"",INT(($B44-$E44)/365.25))</f>
        <v/>
      </c>
      <c r="H44" s="14" t="str">
        <f aca="false">IF($G44="","",IF($G44&lt;5,"Ha","Yo'q"))</f>
        <v/>
      </c>
      <c r="I44" s="14" t="str">
        <f aca="false">IF($G44="","",IF($G44&lt;18,"Ha","Yo'q"))</f>
        <v/>
      </c>
      <c r="J44" s="12"/>
      <c r="K44" s="12"/>
      <c r="L44" s="25"/>
      <c r="M44" s="12"/>
    </row>
    <row r="45" customFormat="false" ht="15" hidden="false" customHeight="false" outlineLevel="0" collapsed="false">
      <c r="A45" s="8" t="n">
        <v>41</v>
      </c>
      <c r="B45" s="13"/>
      <c r="C45" s="25"/>
      <c r="D45" s="26" t="str">
        <f aca="false">IF($C45="","",IFERROR(IF(INDEX(Bolalar!$B$5:$B$1804,MATCH($C45,Bolalar!$I$5:$I$1804,0))="","",INDEX(Bolalar!$B$5:$B$1804,MATCH($C45,Bolalar!$I$5:$I$1804,0))),""))</f>
        <v/>
      </c>
      <c r="E45" s="15" t="str">
        <f aca="false">IF($C45="","",IFERROR(IF(INDEX(Bolalar!$C$5:$C$1804,MATCH($C45,Bolalar!$I$5:$I$1804,0))="","",INDEX(Bolalar!$C$5:$C$1804,MATCH($C45,Bolalar!$I$5:$I$1804,0))),""))</f>
        <v/>
      </c>
      <c r="F45" s="24"/>
      <c r="G45" s="14" t="str">
        <f aca="false">IF(OR($E45="",$B45=""),"",INT(($B45-$E45)/365.25))</f>
        <v/>
      </c>
      <c r="H45" s="14" t="str">
        <f aca="false">IF($G45="","",IF($G45&lt;5,"Ha","Yo'q"))</f>
        <v/>
      </c>
      <c r="I45" s="14" t="str">
        <f aca="false">IF($G45="","",IF($G45&lt;18,"Ha","Yo'q"))</f>
        <v/>
      </c>
      <c r="J45" s="12"/>
      <c r="K45" s="12"/>
      <c r="L45" s="25"/>
      <c r="M45" s="12"/>
    </row>
    <row r="46" customFormat="false" ht="15" hidden="false" customHeight="false" outlineLevel="0" collapsed="false">
      <c r="A46" s="8" t="n">
        <v>42</v>
      </c>
      <c r="B46" s="13"/>
      <c r="C46" s="25"/>
      <c r="D46" s="26" t="str">
        <f aca="false">IF($C46="","",IFERROR(IF(INDEX(Bolalar!$B$5:$B$1804,MATCH($C46,Bolalar!$I$5:$I$1804,0))="","",INDEX(Bolalar!$B$5:$B$1804,MATCH($C46,Bolalar!$I$5:$I$1804,0))),""))</f>
        <v/>
      </c>
      <c r="E46" s="15" t="str">
        <f aca="false">IF($C46="","",IFERROR(IF(INDEX(Bolalar!$C$5:$C$1804,MATCH($C46,Bolalar!$I$5:$I$1804,0))="","",INDEX(Bolalar!$C$5:$C$1804,MATCH($C46,Bolalar!$I$5:$I$1804,0))),""))</f>
        <v/>
      </c>
      <c r="F46" s="24"/>
      <c r="G46" s="14" t="str">
        <f aca="false">IF(OR($E46="",$B46=""),"",INT(($B46-$E46)/365.25))</f>
        <v/>
      </c>
      <c r="H46" s="14" t="str">
        <f aca="false">IF($G46="","",IF($G46&lt;5,"Ha","Yo'q"))</f>
        <v/>
      </c>
      <c r="I46" s="14" t="str">
        <f aca="false">IF($G46="","",IF($G46&lt;18,"Ha","Yo'q"))</f>
        <v/>
      </c>
      <c r="J46" s="12"/>
      <c r="K46" s="12"/>
      <c r="L46" s="25"/>
      <c r="M46" s="12"/>
    </row>
    <row r="47" customFormat="false" ht="15" hidden="false" customHeight="false" outlineLevel="0" collapsed="false">
      <c r="A47" s="8" t="n">
        <v>43</v>
      </c>
      <c r="B47" s="13"/>
      <c r="C47" s="25"/>
      <c r="D47" s="26" t="str">
        <f aca="false">IF($C47="","",IFERROR(IF(INDEX(Bolalar!$B$5:$B$1804,MATCH($C47,Bolalar!$I$5:$I$1804,0))="","",INDEX(Bolalar!$B$5:$B$1804,MATCH($C47,Bolalar!$I$5:$I$1804,0))),""))</f>
        <v/>
      </c>
      <c r="E47" s="15" t="str">
        <f aca="false">IF($C47="","",IFERROR(IF(INDEX(Bolalar!$C$5:$C$1804,MATCH($C47,Bolalar!$I$5:$I$1804,0))="","",INDEX(Bolalar!$C$5:$C$1804,MATCH($C47,Bolalar!$I$5:$I$1804,0))),""))</f>
        <v/>
      </c>
      <c r="F47" s="24"/>
      <c r="G47" s="14" t="str">
        <f aca="false">IF(OR($E47="",$B47=""),"",INT(($B47-$E47)/365.25))</f>
        <v/>
      </c>
      <c r="H47" s="14" t="str">
        <f aca="false">IF($G47="","",IF($G47&lt;5,"Ha","Yo'q"))</f>
        <v/>
      </c>
      <c r="I47" s="14" t="str">
        <f aca="false">IF($G47="","",IF($G47&lt;18,"Ha","Yo'q"))</f>
        <v/>
      </c>
      <c r="J47" s="12"/>
      <c r="K47" s="12"/>
      <c r="L47" s="25"/>
      <c r="M47" s="12"/>
    </row>
    <row r="48" customFormat="false" ht="15" hidden="false" customHeight="false" outlineLevel="0" collapsed="false">
      <c r="A48" s="8" t="n">
        <v>44</v>
      </c>
      <c r="B48" s="13"/>
      <c r="C48" s="25"/>
      <c r="D48" s="26" t="str">
        <f aca="false">IF($C48="","",IFERROR(IF(INDEX(Bolalar!$B$5:$B$1804,MATCH($C48,Bolalar!$I$5:$I$1804,0))="","",INDEX(Bolalar!$B$5:$B$1804,MATCH($C48,Bolalar!$I$5:$I$1804,0))),""))</f>
        <v/>
      </c>
      <c r="E48" s="15" t="str">
        <f aca="false">IF($C48="","",IFERROR(IF(INDEX(Bolalar!$C$5:$C$1804,MATCH($C48,Bolalar!$I$5:$I$1804,0))="","",INDEX(Bolalar!$C$5:$C$1804,MATCH($C48,Bolalar!$I$5:$I$1804,0))),""))</f>
        <v/>
      </c>
      <c r="F48" s="24"/>
      <c r="G48" s="14" t="str">
        <f aca="false">IF(OR($E48="",$B48=""),"",INT(($B48-$E48)/365.25))</f>
        <v/>
      </c>
      <c r="H48" s="14" t="str">
        <f aca="false">IF($G48="","",IF($G48&lt;5,"Ha","Yo'q"))</f>
        <v/>
      </c>
      <c r="I48" s="14" t="str">
        <f aca="false">IF($G48="","",IF($G48&lt;18,"Ha","Yo'q"))</f>
        <v/>
      </c>
      <c r="J48" s="12"/>
      <c r="K48" s="12"/>
      <c r="L48" s="25"/>
      <c r="M48" s="12"/>
    </row>
    <row r="49" customFormat="false" ht="15" hidden="false" customHeight="false" outlineLevel="0" collapsed="false">
      <c r="A49" s="8" t="n">
        <v>45</v>
      </c>
      <c r="B49" s="13"/>
      <c r="C49" s="25"/>
      <c r="D49" s="26" t="str">
        <f aca="false">IF($C49="","",IFERROR(IF(INDEX(Bolalar!$B$5:$B$1804,MATCH($C49,Bolalar!$I$5:$I$1804,0))="","",INDEX(Bolalar!$B$5:$B$1804,MATCH($C49,Bolalar!$I$5:$I$1804,0))),""))</f>
        <v/>
      </c>
      <c r="E49" s="15" t="str">
        <f aca="false">IF($C49="","",IFERROR(IF(INDEX(Bolalar!$C$5:$C$1804,MATCH($C49,Bolalar!$I$5:$I$1804,0))="","",INDEX(Bolalar!$C$5:$C$1804,MATCH($C49,Bolalar!$I$5:$I$1804,0))),""))</f>
        <v/>
      </c>
      <c r="F49" s="24"/>
      <c r="G49" s="14" t="str">
        <f aca="false">IF(OR($E49="",$B49=""),"",INT(($B49-$E49)/365.25))</f>
        <v/>
      </c>
      <c r="H49" s="14" t="str">
        <f aca="false">IF($G49="","",IF($G49&lt;5,"Ha","Yo'q"))</f>
        <v/>
      </c>
      <c r="I49" s="14" t="str">
        <f aca="false">IF($G49="","",IF($G49&lt;18,"Ha","Yo'q"))</f>
        <v/>
      </c>
      <c r="J49" s="12"/>
      <c r="K49" s="12"/>
      <c r="L49" s="25"/>
      <c r="M49" s="12"/>
    </row>
    <row r="50" customFormat="false" ht="15" hidden="false" customHeight="false" outlineLevel="0" collapsed="false">
      <c r="A50" s="8" t="n">
        <v>46</v>
      </c>
      <c r="B50" s="13"/>
      <c r="C50" s="25"/>
      <c r="D50" s="26" t="str">
        <f aca="false">IF($C50="","",IFERROR(IF(INDEX(Bolalar!$B$5:$B$1804,MATCH($C50,Bolalar!$I$5:$I$1804,0))="","",INDEX(Bolalar!$B$5:$B$1804,MATCH($C50,Bolalar!$I$5:$I$1804,0))),""))</f>
        <v/>
      </c>
      <c r="E50" s="15" t="str">
        <f aca="false">IF($C50="","",IFERROR(IF(INDEX(Bolalar!$C$5:$C$1804,MATCH($C50,Bolalar!$I$5:$I$1804,0))="","",INDEX(Bolalar!$C$5:$C$1804,MATCH($C50,Bolalar!$I$5:$I$1804,0))),""))</f>
        <v/>
      </c>
      <c r="F50" s="24"/>
      <c r="G50" s="14" t="str">
        <f aca="false">IF(OR($E50="",$B50=""),"",INT(($B50-$E50)/365.25))</f>
        <v/>
      </c>
      <c r="H50" s="14" t="str">
        <f aca="false">IF($G50="","",IF($G50&lt;5,"Ha","Yo'q"))</f>
        <v/>
      </c>
      <c r="I50" s="14" t="str">
        <f aca="false">IF($G50="","",IF($G50&lt;18,"Ha","Yo'q"))</f>
        <v/>
      </c>
      <c r="J50" s="12"/>
      <c r="K50" s="12"/>
      <c r="L50" s="25"/>
      <c r="M50" s="12"/>
    </row>
    <row r="51" customFormat="false" ht="15" hidden="false" customHeight="false" outlineLevel="0" collapsed="false">
      <c r="A51" s="8" t="n">
        <v>47</v>
      </c>
      <c r="B51" s="13"/>
      <c r="C51" s="25"/>
      <c r="D51" s="26" t="str">
        <f aca="false">IF($C51="","",IFERROR(IF(INDEX(Bolalar!$B$5:$B$1804,MATCH($C51,Bolalar!$I$5:$I$1804,0))="","",INDEX(Bolalar!$B$5:$B$1804,MATCH($C51,Bolalar!$I$5:$I$1804,0))),""))</f>
        <v/>
      </c>
      <c r="E51" s="15" t="str">
        <f aca="false">IF($C51="","",IFERROR(IF(INDEX(Bolalar!$C$5:$C$1804,MATCH($C51,Bolalar!$I$5:$I$1804,0))="","",INDEX(Bolalar!$C$5:$C$1804,MATCH($C51,Bolalar!$I$5:$I$1804,0))),""))</f>
        <v/>
      </c>
      <c r="F51" s="24"/>
      <c r="G51" s="14" t="str">
        <f aca="false">IF(OR($E51="",$B51=""),"",INT(($B51-$E51)/365.25))</f>
        <v/>
      </c>
      <c r="H51" s="14" t="str">
        <f aca="false">IF($G51="","",IF($G51&lt;5,"Ha","Yo'q"))</f>
        <v/>
      </c>
      <c r="I51" s="14" t="str">
        <f aca="false">IF($G51="","",IF($G51&lt;18,"Ha","Yo'q"))</f>
        <v/>
      </c>
      <c r="J51" s="12"/>
      <c r="K51" s="12"/>
      <c r="L51" s="25"/>
      <c r="M51" s="12"/>
    </row>
    <row r="52" customFormat="false" ht="15" hidden="false" customHeight="false" outlineLevel="0" collapsed="false">
      <c r="A52" s="8" t="n">
        <v>48</v>
      </c>
      <c r="B52" s="13"/>
      <c r="C52" s="25"/>
      <c r="D52" s="26" t="str">
        <f aca="false">IF($C52="","",IFERROR(IF(INDEX(Bolalar!$B$5:$B$1804,MATCH($C52,Bolalar!$I$5:$I$1804,0))="","",INDEX(Bolalar!$B$5:$B$1804,MATCH($C52,Bolalar!$I$5:$I$1804,0))),""))</f>
        <v/>
      </c>
      <c r="E52" s="15" t="str">
        <f aca="false">IF($C52="","",IFERROR(IF(INDEX(Bolalar!$C$5:$C$1804,MATCH($C52,Bolalar!$I$5:$I$1804,0))="","",INDEX(Bolalar!$C$5:$C$1804,MATCH($C52,Bolalar!$I$5:$I$1804,0))),""))</f>
        <v/>
      </c>
      <c r="F52" s="24"/>
      <c r="G52" s="14" t="str">
        <f aca="false">IF(OR($E52="",$B52=""),"",INT(($B52-$E52)/365.25))</f>
        <v/>
      </c>
      <c r="H52" s="14" t="str">
        <f aca="false">IF($G52="","",IF($G52&lt;5,"Ha","Yo'q"))</f>
        <v/>
      </c>
      <c r="I52" s="14" t="str">
        <f aca="false">IF($G52="","",IF($G52&lt;18,"Ha","Yo'q"))</f>
        <v/>
      </c>
      <c r="J52" s="12"/>
      <c r="K52" s="12"/>
      <c r="L52" s="25"/>
      <c r="M52" s="12"/>
    </row>
    <row r="53" customFormat="false" ht="15" hidden="false" customHeight="false" outlineLevel="0" collapsed="false">
      <c r="A53" s="8" t="n">
        <v>49</v>
      </c>
      <c r="B53" s="13"/>
      <c r="C53" s="25"/>
      <c r="D53" s="26" t="str">
        <f aca="false">IF($C53="","",IFERROR(IF(INDEX(Bolalar!$B$5:$B$1804,MATCH($C53,Bolalar!$I$5:$I$1804,0))="","",INDEX(Bolalar!$B$5:$B$1804,MATCH($C53,Bolalar!$I$5:$I$1804,0))),""))</f>
        <v/>
      </c>
      <c r="E53" s="15" t="str">
        <f aca="false">IF($C53="","",IFERROR(IF(INDEX(Bolalar!$C$5:$C$1804,MATCH($C53,Bolalar!$I$5:$I$1804,0))="","",INDEX(Bolalar!$C$5:$C$1804,MATCH($C53,Bolalar!$I$5:$I$1804,0))),""))</f>
        <v/>
      </c>
      <c r="F53" s="24"/>
      <c r="G53" s="14" t="str">
        <f aca="false">IF(OR($E53="",$B53=""),"",INT(($B53-$E53)/365.25))</f>
        <v/>
      </c>
      <c r="H53" s="14" t="str">
        <f aca="false">IF($G53="","",IF($G53&lt;5,"Ha","Yo'q"))</f>
        <v/>
      </c>
      <c r="I53" s="14" t="str">
        <f aca="false">IF($G53="","",IF($G53&lt;18,"Ha","Yo'q"))</f>
        <v/>
      </c>
      <c r="J53" s="12"/>
      <c r="K53" s="12"/>
      <c r="L53" s="25"/>
      <c r="M53" s="12"/>
    </row>
    <row r="54" customFormat="false" ht="15" hidden="false" customHeight="false" outlineLevel="0" collapsed="false">
      <c r="A54" s="8" t="n">
        <v>50</v>
      </c>
      <c r="B54" s="13"/>
      <c r="C54" s="25"/>
      <c r="D54" s="26" t="str">
        <f aca="false">IF($C54="","",IFERROR(IF(INDEX(Bolalar!$B$5:$B$1804,MATCH($C54,Bolalar!$I$5:$I$1804,0))="","",INDEX(Bolalar!$B$5:$B$1804,MATCH($C54,Bolalar!$I$5:$I$1804,0))),""))</f>
        <v/>
      </c>
      <c r="E54" s="15" t="str">
        <f aca="false">IF($C54="","",IFERROR(IF(INDEX(Bolalar!$C$5:$C$1804,MATCH($C54,Bolalar!$I$5:$I$1804,0))="","",INDEX(Bolalar!$C$5:$C$1804,MATCH($C54,Bolalar!$I$5:$I$1804,0))),""))</f>
        <v/>
      </c>
      <c r="F54" s="24"/>
      <c r="G54" s="14" t="str">
        <f aca="false">IF(OR($E54="",$B54=""),"",INT(($B54-$E54)/365.25))</f>
        <v/>
      </c>
      <c r="H54" s="14" t="str">
        <f aca="false">IF($G54="","",IF($G54&lt;5,"Ha","Yo'q"))</f>
        <v/>
      </c>
      <c r="I54" s="14" t="str">
        <f aca="false">IF($G54="","",IF($G54&lt;18,"Ha","Yo'q"))</f>
        <v/>
      </c>
      <c r="J54" s="12"/>
      <c r="K54" s="12"/>
      <c r="L54" s="25"/>
      <c r="M54" s="12"/>
    </row>
    <row r="55" customFormat="false" ht="15" hidden="false" customHeight="false" outlineLevel="0" collapsed="false">
      <c r="A55" s="8" t="n">
        <v>51</v>
      </c>
      <c r="B55" s="13"/>
      <c r="C55" s="25"/>
      <c r="D55" s="26" t="str">
        <f aca="false">IF($C55="","",IFERROR(IF(INDEX(Bolalar!$B$5:$B$1804,MATCH($C55,Bolalar!$I$5:$I$1804,0))="","",INDEX(Bolalar!$B$5:$B$1804,MATCH($C55,Bolalar!$I$5:$I$1804,0))),""))</f>
        <v/>
      </c>
      <c r="E55" s="15" t="str">
        <f aca="false">IF($C55="","",IFERROR(IF(INDEX(Bolalar!$C$5:$C$1804,MATCH($C55,Bolalar!$I$5:$I$1804,0))="","",INDEX(Bolalar!$C$5:$C$1804,MATCH($C55,Bolalar!$I$5:$I$1804,0))),""))</f>
        <v/>
      </c>
      <c r="F55" s="24"/>
      <c r="G55" s="14" t="str">
        <f aca="false">IF(OR($E55="",$B55=""),"",INT(($B55-$E55)/365.25))</f>
        <v/>
      </c>
      <c r="H55" s="14" t="str">
        <f aca="false">IF($G55="","",IF($G55&lt;5,"Ha","Yo'q"))</f>
        <v/>
      </c>
      <c r="I55" s="14" t="str">
        <f aca="false">IF($G55="","",IF($G55&lt;18,"Ha","Yo'q"))</f>
        <v/>
      </c>
      <c r="J55" s="12"/>
      <c r="K55" s="12"/>
      <c r="L55" s="25"/>
      <c r="M55" s="12"/>
    </row>
    <row r="56" customFormat="false" ht="15" hidden="false" customHeight="false" outlineLevel="0" collapsed="false">
      <c r="A56" s="8" t="n">
        <v>52</v>
      </c>
      <c r="B56" s="13"/>
      <c r="C56" s="25"/>
      <c r="D56" s="26" t="str">
        <f aca="false">IF($C56="","",IFERROR(IF(INDEX(Bolalar!$B$5:$B$1804,MATCH($C56,Bolalar!$I$5:$I$1804,0))="","",INDEX(Bolalar!$B$5:$B$1804,MATCH($C56,Bolalar!$I$5:$I$1804,0))),""))</f>
        <v/>
      </c>
      <c r="E56" s="15" t="str">
        <f aca="false">IF($C56="","",IFERROR(IF(INDEX(Bolalar!$C$5:$C$1804,MATCH($C56,Bolalar!$I$5:$I$1804,0))="","",INDEX(Bolalar!$C$5:$C$1804,MATCH($C56,Bolalar!$I$5:$I$1804,0))),""))</f>
        <v/>
      </c>
      <c r="F56" s="24"/>
      <c r="G56" s="14" t="str">
        <f aca="false">IF(OR($E56="",$B56=""),"",INT(($B56-$E56)/365.25))</f>
        <v/>
      </c>
      <c r="H56" s="14" t="str">
        <f aca="false">IF($G56="","",IF($G56&lt;5,"Ha","Yo'q"))</f>
        <v/>
      </c>
      <c r="I56" s="14" t="str">
        <f aca="false">IF($G56="","",IF($G56&lt;18,"Ha","Yo'q"))</f>
        <v/>
      </c>
      <c r="J56" s="12"/>
      <c r="K56" s="12"/>
      <c r="L56" s="25"/>
      <c r="M56" s="12"/>
    </row>
    <row r="57" customFormat="false" ht="15" hidden="false" customHeight="false" outlineLevel="0" collapsed="false">
      <c r="A57" s="8" t="n">
        <v>53</v>
      </c>
      <c r="B57" s="13"/>
      <c r="C57" s="25"/>
      <c r="D57" s="26" t="str">
        <f aca="false">IF($C57="","",IFERROR(IF(INDEX(Bolalar!$B$5:$B$1804,MATCH($C57,Bolalar!$I$5:$I$1804,0))="","",INDEX(Bolalar!$B$5:$B$1804,MATCH($C57,Bolalar!$I$5:$I$1804,0))),""))</f>
        <v/>
      </c>
      <c r="E57" s="15" t="str">
        <f aca="false">IF($C57="","",IFERROR(IF(INDEX(Bolalar!$C$5:$C$1804,MATCH($C57,Bolalar!$I$5:$I$1804,0))="","",INDEX(Bolalar!$C$5:$C$1804,MATCH($C57,Bolalar!$I$5:$I$1804,0))),""))</f>
        <v/>
      </c>
      <c r="F57" s="24"/>
      <c r="G57" s="14" t="str">
        <f aca="false">IF(OR($E57="",$B57=""),"",INT(($B57-$E57)/365.25))</f>
        <v/>
      </c>
      <c r="H57" s="14" t="str">
        <f aca="false">IF($G57="","",IF($G57&lt;5,"Ha","Yo'q"))</f>
        <v/>
      </c>
      <c r="I57" s="14" t="str">
        <f aca="false">IF($G57="","",IF($G57&lt;18,"Ha","Yo'q"))</f>
        <v/>
      </c>
      <c r="J57" s="12"/>
      <c r="K57" s="12"/>
      <c r="L57" s="25"/>
      <c r="M57" s="12"/>
    </row>
    <row r="58" customFormat="false" ht="15" hidden="false" customHeight="false" outlineLevel="0" collapsed="false">
      <c r="A58" s="8" t="n">
        <v>54</v>
      </c>
      <c r="B58" s="13"/>
      <c r="C58" s="25"/>
      <c r="D58" s="26" t="str">
        <f aca="false">IF($C58="","",IFERROR(IF(INDEX(Bolalar!$B$5:$B$1804,MATCH($C58,Bolalar!$I$5:$I$1804,0))="","",INDEX(Bolalar!$B$5:$B$1804,MATCH($C58,Bolalar!$I$5:$I$1804,0))),""))</f>
        <v/>
      </c>
      <c r="E58" s="15" t="str">
        <f aca="false">IF($C58="","",IFERROR(IF(INDEX(Bolalar!$C$5:$C$1804,MATCH($C58,Bolalar!$I$5:$I$1804,0))="","",INDEX(Bolalar!$C$5:$C$1804,MATCH($C58,Bolalar!$I$5:$I$1804,0))),""))</f>
        <v/>
      </c>
      <c r="F58" s="24"/>
      <c r="G58" s="14" t="str">
        <f aca="false">IF(OR($E58="",$B58=""),"",INT(($B58-$E58)/365.25))</f>
        <v/>
      </c>
      <c r="H58" s="14" t="str">
        <f aca="false">IF($G58="","",IF($G58&lt;5,"Ha","Yo'q"))</f>
        <v/>
      </c>
      <c r="I58" s="14" t="str">
        <f aca="false">IF($G58="","",IF($G58&lt;18,"Ha","Yo'q"))</f>
        <v/>
      </c>
      <c r="J58" s="12"/>
      <c r="K58" s="12"/>
      <c r="L58" s="25"/>
      <c r="M58" s="12"/>
    </row>
    <row r="59" customFormat="false" ht="15" hidden="false" customHeight="false" outlineLevel="0" collapsed="false">
      <c r="A59" s="8" t="n">
        <v>55</v>
      </c>
      <c r="B59" s="13"/>
      <c r="C59" s="25"/>
      <c r="D59" s="26" t="str">
        <f aca="false">IF($C59="","",IFERROR(IF(INDEX(Bolalar!$B$5:$B$1804,MATCH($C59,Bolalar!$I$5:$I$1804,0))="","",INDEX(Bolalar!$B$5:$B$1804,MATCH($C59,Bolalar!$I$5:$I$1804,0))),""))</f>
        <v/>
      </c>
      <c r="E59" s="15" t="str">
        <f aca="false">IF($C59="","",IFERROR(IF(INDEX(Bolalar!$C$5:$C$1804,MATCH($C59,Bolalar!$I$5:$I$1804,0))="","",INDEX(Bolalar!$C$5:$C$1804,MATCH($C59,Bolalar!$I$5:$I$1804,0))),""))</f>
        <v/>
      </c>
      <c r="F59" s="24"/>
      <c r="G59" s="14" t="str">
        <f aca="false">IF(OR($E59="",$B59=""),"",INT(($B59-$E59)/365.25))</f>
        <v/>
      </c>
      <c r="H59" s="14" t="str">
        <f aca="false">IF($G59="","",IF($G59&lt;5,"Ha","Yo'q"))</f>
        <v/>
      </c>
      <c r="I59" s="14" t="str">
        <f aca="false">IF($G59="","",IF($G59&lt;18,"Ha","Yo'q"))</f>
        <v/>
      </c>
      <c r="J59" s="12"/>
      <c r="K59" s="12"/>
      <c r="L59" s="25"/>
      <c r="M59" s="12"/>
    </row>
    <row r="60" customFormat="false" ht="15" hidden="false" customHeight="false" outlineLevel="0" collapsed="false">
      <c r="A60" s="8" t="n">
        <v>56</v>
      </c>
      <c r="B60" s="13"/>
      <c r="C60" s="25"/>
      <c r="D60" s="26" t="str">
        <f aca="false">IF($C60="","",IFERROR(IF(INDEX(Bolalar!$B$5:$B$1804,MATCH($C60,Bolalar!$I$5:$I$1804,0))="","",INDEX(Bolalar!$B$5:$B$1804,MATCH($C60,Bolalar!$I$5:$I$1804,0))),""))</f>
        <v/>
      </c>
      <c r="E60" s="15" t="str">
        <f aca="false">IF($C60="","",IFERROR(IF(INDEX(Bolalar!$C$5:$C$1804,MATCH($C60,Bolalar!$I$5:$I$1804,0))="","",INDEX(Bolalar!$C$5:$C$1804,MATCH($C60,Bolalar!$I$5:$I$1804,0))),""))</f>
        <v/>
      </c>
      <c r="F60" s="24"/>
      <c r="G60" s="14" t="str">
        <f aca="false">IF(OR($E60="",$B60=""),"",INT(($B60-$E60)/365.25))</f>
        <v/>
      </c>
      <c r="H60" s="14" t="str">
        <f aca="false">IF($G60="","",IF($G60&lt;5,"Ha","Yo'q"))</f>
        <v/>
      </c>
      <c r="I60" s="14" t="str">
        <f aca="false">IF($G60="","",IF($G60&lt;18,"Ha","Yo'q"))</f>
        <v/>
      </c>
      <c r="J60" s="12"/>
      <c r="K60" s="12"/>
      <c r="L60" s="25"/>
      <c r="M60" s="12"/>
    </row>
    <row r="61" customFormat="false" ht="15" hidden="false" customHeight="false" outlineLevel="0" collapsed="false">
      <c r="A61" s="8" t="n">
        <v>57</v>
      </c>
      <c r="B61" s="13"/>
      <c r="C61" s="25"/>
      <c r="D61" s="26" t="str">
        <f aca="false">IF($C61="","",IFERROR(IF(INDEX(Bolalar!$B$5:$B$1804,MATCH($C61,Bolalar!$I$5:$I$1804,0))="","",INDEX(Bolalar!$B$5:$B$1804,MATCH($C61,Bolalar!$I$5:$I$1804,0))),""))</f>
        <v/>
      </c>
      <c r="E61" s="15" t="str">
        <f aca="false">IF($C61="","",IFERROR(IF(INDEX(Bolalar!$C$5:$C$1804,MATCH($C61,Bolalar!$I$5:$I$1804,0))="","",INDEX(Bolalar!$C$5:$C$1804,MATCH($C61,Bolalar!$I$5:$I$1804,0))),""))</f>
        <v/>
      </c>
      <c r="F61" s="24"/>
      <c r="G61" s="14" t="str">
        <f aca="false">IF(OR($E61="",$B61=""),"",INT(($B61-$E61)/365.25))</f>
        <v/>
      </c>
      <c r="H61" s="14" t="str">
        <f aca="false">IF($G61="","",IF($G61&lt;5,"Ha","Yo'q"))</f>
        <v/>
      </c>
      <c r="I61" s="14" t="str">
        <f aca="false">IF($G61="","",IF($G61&lt;18,"Ha","Yo'q"))</f>
        <v/>
      </c>
      <c r="J61" s="12"/>
      <c r="K61" s="12"/>
      <c r="L61" s="25"/>
      <c r="M61" s="12"/>
    </row>
    <row r="62" customFormat="false" ht="15" hidden="false" customHeight="false" outlineLevel="0" collapsed="false">
      <c r="A62" s="8" t="n">
        <v>58</v>
      </c>
      <c r="B62" s="13"/>
      <c r="C62" s="25"/>
      <c r="D62" s="26" t="str">
        <f aca="false">IF($C62="","",IFERROR(IF(INDEX(Bolalar!$B$5:$B$1804,MATCH($C62,Bolalar!$I$5:$I$1804,0))="","",INDEX(Bolalar!$B$5:$B$1804,MATCH($C62,Bolalar!$I$5:$I$1804,0))),""))</f>
        <v/>
      </c>
      <c r="E62" s="15" t="str">
        <f aca="false">IF($C62="","",IFERROR(IF(INDEX(Bolalar!$C$5:$C$1804,MATCH($C62,Bolalar!$I$5:$I$1804,0))="","",INDEX(Bolalar!$C$5:$C$1804,MATCH($C62,Bolalar!$I$5:$I$1804,0))),""))</f>
        <v/>
      </c>
      <c r="F62" s="24"/>
      <c r="G62" s="14" t="str">
        <f aca="false">IF(OR($E62="",$B62=""),"",INT(($B62-$E62)/365.25))</f>
        <v/>
      </c>
      <c r="H62" s="14" t="str">
        <f aca="false">IF($G62="","",IF($G62&lt;5,"Ha","Yo'q"))</f>
        <v/>
      </c>
      <c r="I62" s="14" t="str">
        <f aca="false">IF($G62="","",IF($G62&lt;18,"Ha","Yo'q"))</f>
        <v/>
      </c>
      <c r="J62" s="12"/>
      <c r="K62" s="12"/>
      <c r="L62" s="25"/>
      <c r="M62" s="12"/>
    </row>
    <row r="63" customFormat="false" ht="15" hidden="false" customHeight="false" outlineLevel="0" collapsed="false">
      <c r="A63" s="8" t="n">
        <v>59</v>
      </c>
      <c r="B63" s="13"/>
      <c r="C63" s="25"/>
      <c r="D63" s="26" t="str">
        <f aca="false">IF($C63="","",IFERROR(IF(INDEX(Bolalar!$B$5:$B$1804,MATCH($C63,Bolalar!$I$5:$I$1804,0))="","",INDEX(Bolalar!$B$5:$B$1804,MATCH($C63,Bolalar!$I$5:$I$1804,0))),""))</f>
        <v/>
      </c>
      <c r="E63" s="15" t="str">
        <f aca="false">IF($C63="","",IFERROR(IF(INDEX(Bolalar!$C$5:$C$1804,MATCH($C63,Bolalar!$I$5:$I$1804,0))="","",INDEX(Bolalar!$C$5:$C$1804,MATCH($C63,Bolalar!$I$5:$I$1804,0))),""))</f>
        <v/>
      </c>
      <c r="F63" s="24"/>
      <c r="G63" s="14" t="str">
        <f aca="false">IF(OR($E63="",$B63=""),"",INT(($B63-$E63)/365.25))</f>
        <v/>
      </c>
      <c r="H63" s="14" t="str">
        <f aca="false">IF($G63="","",IF($G63&lt;5,"Ha","Yo'q"))</f>
        <v/>
      </c>
      <c r="I63" s="14" t="str">
        <f aca="false">IF($G63="","",IF($G63&lt;18,"Ha","Yo'q"))</f>
        <v/>
      </c>
      <c r="J63" s="12"/>
      <c r="K63" s="12"/>
      <c r="L63" s="25"/>
      <c r="M63" s="12"/>
    </row>
    <row r="64" customFormat="false" ht="15" hidden="false" customHeight="false" outlineLevel="0" collapsed="false">
      <c r="A64" s="8" t="n">
        <v>60</v>
      </c>
      <c r="B64" s="13"/>
      <c r="C64" s="25"/>
      <c r="D64" s="26" t="str">
        <f aca="false">IF($C64="","",IFERROR(IF(INDEX(Bolalar!$B$5:$B$1804,MATCH($C64,Bolalar!$I$5:$I$1804,0))="","",INDEX(Bolalar!$B$5:$B$1804,MATCH($C64,Bolalar!$I$5:$I$1804,0))),""))</f>
        <v/>
      </c>
      <c r="E64" s="15" t="str">
        <f aca="false">IF($C64="","",IFERROR(IF(INDEX(Bolalar!$C$5:$C$1804,MATCH($C64,Bolalar!$I$5:$I$1804,0))="","",INDEX(Bolalar!$C$5:$C$1804,MATCH($C64,Bolalar!$I$5:$I$1804,0))),""))</f>
        <v/>
      </c>
      <c r="F64" s="24"/>
      <c r="G64" s="14" t="str">
        <f aca="false">IF(OR($E64="",$B64=""),"",INT(($B64-$E64)/365.25))</f>
        <v/>
      </c>
      <c r="H64" s="14" t="str">
        <f aca="false">IF($G64="","",IF($G64&lt;5,"Ha","Yo'q"))</f>
        <v/>
      </c>
      <c r="I64" s="14" t="str">
        <f aca="false">IF($G64="","",IF($G64&lt;18,"Ha","Yo'q"))</f>
        <v/>
      </c>
      <c r="J64" s="12"/>
      <c r="K64" s="12"/>
      <c r="L64" s="25"/>
      <c r="M64" s="12"/>
    </row>
    <row r="65" customFormat="false" ht="15" hidden="false" customHeight="false" outlineLevel="0" collapsed="false">
      <c r="A65" s="8" t="n">
        <v>61</v>
      </c>
      <c r="B65" s="13"/>
      <c r="C65" s="25"/>
      <c r="D65" s="26" t="str">
        <f aca="false">IF($C65="","",IFERROR(IF(INDEX(Bolalar!$B$5:$B$1804,MATCH($C65,Bolalar!$I$5:$I$1804,0))="","",INDEX(Bolalar!$B$5:$B$1804,MATCH($C65,Bolalar!$I$5:$I$1804,0))),""))</f>
        <v/>
      </c>
      <c r="E65" s="15" t="str">
        <f aca="false">IF($C65="","",IFERROR(IF(INDEX(Bolalar!$C$5:$C$1804,MATCH($C65,Bolalar!$I$5:$I$1804,0))="","",INDEX(Bolalar!$C$5:$C$1804,MATCH($C65,Bolalar!$I$5:$I$1804,0))),""))</f>
        <v/>
      </c>
      <c r="F65" s="24"/>
      <c r="G65" s="14" t="str">
        <f aca="false">IF(OR($E65="",$B65=""),"",INT(($B65-$E65)/365.25))</f>
        <v/>
      </c>
      <c r="H65" s="14" t="str">
        <f aca="false">IF($G65="","",IF($G65&lt;5,"Ha","Yo'q"))</f>
        <v/>
      </c>
      <c r="I65" s="14" t="str">
        <f aca="false">IF($G65="","",IF($G65&lt;18,"Ha","Yo'q"))</f>
        <v/>
      </c>
      <c r="J65" s="12"/>
      <c r="K65" s="12"/>
      <c r="L65" s="25"/>
      <c r="M65" s="12"/>
    </row>
    <row r="66" customFormat="false" ht="15" hidden="false" customHeight="false" outlineLevel="0" collapsed="false">
      <c r="A66" s="8" t="n">
        <v>62</v>
      </c>
      <c r="B66" s="13"/>
      <c r="C66" s="25"/>
      <c r="D66" s="26" t="str">
        <f aca="false">IF($C66="","",IFERROR(IF(INDEX(Bolalar!$B$5:$B$1804,MATCH($C66,Bolalar!$I$5:$I$1804,0))="","",INDEX(Bolalar!$B$5:$B$1804,MATCH($C66,Bolalar!$I$5:$I$1804,0))),""))</f>
        <v/>
      </c>
      <c r="E66" s="15" t="str">
        <f aca="false">IF($C66="","",IFERROR(IF(INDEX(Bolalar!$C$5:$C$1804,MATCH($C66,Bolalar!$I$5:$I$1804,0))="","",INDEX(Bolalar!$C$5:$C$1804,MATCH($C66,Bolalar!$I$5:$I$1804,0))),""))</f>
        <v/>
      </c>
      <c r="F66" s="24"/>
      <c r="G66" s="14" t="str">
        <f aca="false">IF(OR($E66="",$B66=""),"",INT(($B66-$E66)/365.25))</f>
        <v/>
      </c>
      <c r="H66" s="14" t="str">
        <f aca="false">IF($G66="","",IF($G66&lt;5,"Ha","Yo'q"))</f>
        <v/>
      </c>
      <c r="I66" s="14" t="str">
        <f aca="false">IF($G66="","",IF($G66&lt;18,"Ha","Yo'q"))</f>
        <v/>
      </c>
      <c r="J66" s="12"/>
      <c r="K66" s="12"/>
      <c r="L66" s="25"/>
      <c r="M66" s="12"/>
    </row>
    <row r="67" customFormat="false" ht="15" hidden="false" customHeight="false" outlineLevel="0" collapsed="false">
      <c r="A67" s="8" t="n">
        <v>63</v>
      </c>
      <c r="B67" s="13"/>
      <c r="C67" s="25"/>
      <c r="D67" s="26" t="str">
        <f aca="false">IF($C67="","",IFERROR(IF(INDEX(Bolalar!$B$5:$B$1804,MATCH($C67,Bolalar!$I$5:$I$1804,0))="","",INDEX(Bolalar!$B$5:$B$1804,MATCH($C67,Bolalar!$I$5:$I$1804,0))),""))</f>
        <v/>
      </c>
      <c r="E67" s="15" t="str">
        <f aca="false">IF($C67="","",IFERROR(IF(INDEX(Bolalar!$C$5:$C$1804,MATCH($C67,Bolalar!$I$5:$I$1804,0))="","",INDEX(Bolalar!$C$5:$C$1804,MATCH($C67,Bolalar!$I$5:$I$1804,0))),""))</f>
        <v/>
      </c>
      <c r="F67" s="24"/>
      <c r="G67" s="14" t="str">
        <f aca="false">IF(OR($E67="",$B67=""),"",INT(($B67-$E67)/365.25))</f>
        <v/>
      </c>
      <c r="H67" s="14" t="str">
        <f aca="false">IF($G67="","",IF($G67&lt;5,"Ha","Yo'q"))</f>
        <v/>
      </c>
      <c r="I67" s="14" t="str">
        <f aca="false">IF($G67="","",IF($G67&lt;18,"Ha","Yo'q"))</f>
        <v/>
      </c>
      <c r="J67" s="12"/>
      <c r="K67" s="12"/>
      <c r="L67" s="25"/>
      <c r="M67" s="12"/>
    </row>
    <row r="68" customFormat="false" ht="15" hidden="false" customHeight="false" outlineLevel="0" collapsed="false">
      <c r="A68" s="8" t="n">
        <v>64</v>
      </c>
      <c r="B68" s="13"/>
      <c r="C68" s="25"/>
      <c r="D68" s="26" t="str">
        <f aca="false">IF($C68="","",IFERROR(IF(INDEX(Bolalar!$B$5:$B$1804,MATCH($C68,Bolalar!$I$5:$I$1804,0))="","",INDEX(Bolalar!$B$5:$B$1804,MATCH($C68,Bolalar!$I$5:$I$1804,0))),""))</f>
        <v/>
      </c>
      <c r="E68" s="15" t="str">
        <f aca="false">IF($C68="","",IFERROR(IF(INDEX(Bolalar!$C$5:$C$1804,MATCH($C68,Bolalar!$I$5:$I$1804,0))="","",INDEX(Bolalar!$C$5:$C$1804,MATCH($C68,Bolalar!$I$5:$I$1804,0))),""))</f>
        <v/>
      </c>
      <c r="F68" s="24"/>
      <c r="G68" s="14" t="str">
        <f aca="false">IF(OR($E68="",$B68=""),"",INT(($B68-$E68)/365.25))</f>
        <v/>
      </c>
      <c r="H68" s="14" t="str">
        <f aca="false">IF($G68="","",IF($G68&lt;5,"Ha","Yo'q"))</f>
        <v/>
      </c>
      <c r="I68" s="14" t="str">
        <f aca="false">IF($G68="","",IF($G68&lt;18,"Ha","Yo'q"))</f>
        <v/>
      </c>
      <c r="J68" s="12"/>
      <c r="K68" s="12"/>
      <c r="L68" s="25"/>
      <c r="M68" s="12"/>
    </row>
    <row r="69" customFormat="false" ht="15" hidden="false" customHeight="false" outlineLevel="0" collapsed="false">
      <c r="A69" s="8" t="n">
        <v>65</v>
      </c>
      <c r="B69" s="13"/>
      <c r="C69" s="25"/>
      <c r="D69" s="26" t="str">
        <f aca="false">IF($C69="","",IFERROR(IF(INDEX(Bolalar!$B$5:$B$1804,MATCH($C69,Bolalar!$I$5:$I$1804,0))="","",INDEX(Bolalar!$B$5:$B$1804,MATCH($C69,Bolalar!$I$5:$I$1804,0))),""))</f>
        <v/>
      </c>
      <c r="E69" s="15" t="str">
        <f aca="false">IF($C69="","",IFERROR(IF(INDEX(Bolalar!$C$5:$C$1804,MATCH($C69,Bolalar!$I$5:$I$1804,0))="","",INDEX(Bolalar!$C$5:$C$1804,MATCH($C69,Bolalar!$I$5:$I$1804,0))),""))</f>
        <v/>
      </c>
      <c r="F69" s="24"/>
      <c r="G69" s="14" t="str">
        <f aca="false">IF(OR($E69="",$B69=""),"",INT(($B69-$E69)/365.25))</f>
        <v/>
      </c>
      <c r="H69" s="14" t="str">
        <f aca="false">IF($G69="","",IF($G69&lt;5,"Ha","Yo'q"))</f>
        <v/>
      </c>
      <c r="I69" s="14" t="str">
        <f aca="false">IF($G69="","",IF($G69&lt;18,"Ha","Yo'q"))</f>
        <v/>
      </c>
      <c r="J69" s="12"/>
      <c r="K69" s="12"/>
      <c r="L69" s="25"/>
      <c r="M69" s="12"/>
    </row>
    <row r="70" customFormat="false" ht="15" hidden="false" customHeight="false" outlineLevel="0" collapsed="false">
      <c r="A70" s="8" t="n">
        <v>66</v>
      </c>
      <c r="B70" s="13"/>
      <c r="C70" s="25"/>
      <c r="D70" s="26" t="str">
        <f aca="false">IF($C70="","",IFERROR(IF(INDEX(Bolalar!$B$5:$B$1804,MATCH($C70,Bolalar!$I$5:$I$1804,0))="","",INDEX(Bolalar!$B$5:$B$1804,MATCH($C70,Bolalar!$I$5:$I$1804,0))),""))</f>
        <v/>
      </c>
      <c r="E70" s="15" t="str">
        <f aca="false">IF($C70="","",IFERROR(IF(INDEX(Bolalar!$C$5:$C$1804,MATCH($C70,Bolalar!$I$5:$I$1804,0))="","",INDEX(Bolalar!$C$5:$C$1804,MATCH($C70,Bolalar!$I$5:$I$1804,0))),""))</f>
        <v/>
      </c>
      <c r="F70" s="24"/>
      <c r="G70" s="14" t="str">
        <f aca="false">IF(OR($E70="",$B70=""),"",INT(($B70-$E70)/365.25))</f>
        <v/>
      </c>
      <c r="H70" s="14" t="str">
        <f aca="false">IF($G70="","",IF($G70&lt;5,"Ha","Yo'q"))</f>
        <v/>
      </c>
      <c r="I70" s="14" t="str">
        <f aca="false">IF($G70="","",IF($G70&lt;18,"Ha","Yo'q"))</f>
        <v/>
      </c>
      <c r="J70" s="12"/>
      <c r="K70" s="12"/>
      <c r="L70" s="25"/>
      <c r="M70" s="12"/>
    </row>
    <row r="71" customFormat="false" ht="15" hidden="false" customHeight="false" outlineLevel="0" collapsed="false">
      <c r="A71" s="8" t="n">
        <v>67</v>
      </c>
      <c r="B71" s="13"/>
      <c r="C71" s="25"/>
      <c r="D71" s="26" t="str">
        <f aca="false">IF($C71="","",IFERROR(IF(INDEX(Bolalar!$B$5:$B$1804,MATCH($C71,Bolalar!$I$5:$I$1804,0))="","",INDEX(Bolalar!$B$5:$B$1804,MATCH($C71,Bolalar!$I$5:$I$1804,0))),""))</f>
        <v/>
      </c>
      <c r="E71" s="15" t="str">
        <f aca="false">IF($C71="","",IFERROR(IF(INDEX(Bolalar!$C$5:$C$1804,MATCH($C71,Bolalar!$I$5:$I$1804,0))="","",INDEX(Bolalar!$C$5:$C$1804,MATCH($C71,Bolalar!$I$5:$I$1804,0))),""))</f>
        <v/>
      </c>
      <c r="F71" s="24"/>
      <c r="G71" s="14" t="str">
        <f aca="false">IF(OR($E71="",$B71=""),"",INT(($B71-$E71)/365.25))</f>
        <v/>
      </c>
      <c r="H71" s="14" t="str">
        <f aca="false">IF($G71="","",IF($G71&lt;5,"Ha","Yo'q"))</f>
        <v/>
      </c>
      <c r="I71" s="14" t="str">
        <f aca="false">IF($G71="","",IF($G71&lt;18,"Ha","Yo'q"))</f>
        <v/>
      </c>
      <c r="J71" s="12"/>
      <c r="K71" s="12"/>
      <c r="L71" s="25"/>
      <c r="M71" s="12"/>
    </row>
    <row r="72" customFormat="false" ht="15" hidden="false" customHeight="false" outlineLevel="0" collapsed="false">
      <c r="A72" s="8" t="n">
        <v>68</v>
      </c>
      <c r="B72" s="13"/>
      <c r="C72" s="25"/>
      <c r="D72" s="26" t="str">
        <f aca="false">IF($C72="","",IFERROR(IF(INDEX(Bolalar!$B$5:$B$1804,MATCH($C72,Bolalar!$I$5:$I$1804,0))="","",INDEX(Bolalar!$B$5:$B$1804,MATCH($C72,Bolalar!$I$5:$I$1804,0))),""))</f>
        <v/>
      </c>
      <c r="E72" s="15" t="str">
        <f aca="false">IF($C72="","",IFERROR(IF(INDEX(Bolalar!$C$5:$C$1804,MATCH($C72,Bolalar!$I$5:$I$1804,0))="","",INDEX(Bolalar!$C$5:$C$1804,MATCH($C72,Bolalar!$I$5:$I$1804,0))),""))</f>
        <v/>
      </c>
      <c r="F72" s="24"/>
      <c r="G72" s="14" t="str">
        <f aca="false">IF(OR($E72="",$B72=""),"",INT(($B72-$E72)/365.25))</f>
        <v/>
      </c>
      <c r="H72" s="14" t="str">
        <f aca="false">IF($G72="","",IF($G72&lt;5,"Ha","Yo'q"))</f>
        <v/>
      </c>
      <c r="I72" s="14" t="str">
        <f aca="false">IF($G72="","",IF($G72&lt;18,"Ha","Yo'q"))</f>
        <v/>
      </c>
      <c r="J72" s="12"/>
      <c r="K72" s="12"/>
      <c r="L72" s="25"/>
      <c r="M72" s="12"/>
    </row>
    <row r="73" customFormat="false" ht="15" hidden="false" customHeight="false" outlineLevel="0" collapsed="false">
      <c r="A73" s="8" t="n">
        <v>69</v>
      </c>
      <c r="B73" s="13"/>
      <c r="C73" s="25"/>
      <c r="D73" s="26" t="str">
        <f aca="false">IF($C73="","",IFERROR(IF(INDEX(Bolalar!$B$5:$B$1804,MATCH($C73,Bolalar!$I$5:$I$1804,0))="","",INDEX(Bolalar!$B$5:$B$1804,MATCH($C73,Bolalar!$I$5:$I$1804,0))),""))</f>
        <v/>
      </c>
      <c r="E73" s="15" t="str">
        <f aca="false">IF($C73="","",IFERROR(IF(INDEX(Bolalar!$C$5:$C$1804,MATCH($C73,Bolalar!$I$5:$I$1804,0))="","",INDEX(Bolalar!$C$5:$C$1804,MATCH($C73,Bolalar!$I$5:$I$1804,0))),""))</f>
        <v/>
      </c>
      <c r="F73" s="24"/>
      <c r="G73" s="14" t="str">
        <f aca="false">IF(OR($E73="",$B73=""),"",INT(($B73-$E73)/365.25))</f>
        <v/>
      </c>
      <c r="H73" s="14" t="str">
        <f aca="false">IF($G73="","",IF($G73&lt;5,"Ha","Yo'q"))</f>
        <v/>
      </c>
      <c r="I73" s="14" t="str">
        <f aca="false">IF($G73="","",IF($G73&lt;18,"Ha","Yo'q"))</f>
        <v/>
      </c>
      <c r="J73" s="12"/>
      <c r="K73" s="12"/>
      <c r="L73" s="25"/>
      <c r="M73" s="12"/>
    </row>
    <row r="74" customFormat="false" ht="15" hidden="false" customHeight="false" outlineLevel="0" collapsed="false">
      <c r="A74" s="8" t="n">
        <v>70</v>
      </c>
      <c r="B74" s="13"/>
      <c r="C74" s="25"/>
      <c r="D74" s="26" t="str">
        <f aca="false">IF($C74="","",IFERROR(IF(INDEX(Bolalar!$B$5:$B$1804,MATCH($C74,Bolalar!$I$5:$I$1804,0))="","",INDEX(Bolalar!$B$5:$B$1804,MATCH($C74,Bolalar!$I$5:$I$1804,0))),""))</f>
        <v/>
      </c>
      <c r="E74" s="15" t="str">
        <f aca="false">IF($C74="","",IFERROR(IF(INDEX(Bolalar!$C$5:$C$1804,MATCH($C74,Bolalar!$I$5:$I$1804,0))="","",INDEX(Bolalar!$C$5:$C$1804,MATCH($C74,Bolalar!$I$5:$I$1804,0))),""))</f>
        <v/>
      </c>
      <c r="F74" s="24"/>
      <c r="G74" s="14" t="str">
        <f aca="false">IF(OR($E74="",$B74=""),"",INT(($B74-$E74)/365.25))</f>
        <v/>
      </c>
      <c r="H74" s="14" t="str">
        <f aca="false">IF($G74="","",IF($G74&lt;5,"Ha","Yo'q"))</f>
        <v/>
      </c>
      <c r="I74" s="14" t="str">
        <f aca="false">IF($G74="","",IF($G74&lt;18,"Ha","Yo'q"))</f>
        <v/>
      </c>
      <c r="J74" s="12"/>
      <c r="K74" s="12"/>
      <c r="L74" s="25"/>
      <c r="M74" s="12"/>
    </row>
    <row r="75" customFormat="false" ht="15" hidden="false" customHeight="false" outlineLevel="0" collapsed="false">
      <c r="A75" s="8" t="n">
        <v>71</v>
      </c>
      <c r="B75" s="13"/>
      <c r="C75" s="25"/>
      <c r="D75" s="26" t="str">
        <f aca="false">IF($C75="","",IFERROR(IF(INDEX(Bolalar!$B$5:$B$1804,MATCH($C75,Bolalar!$I$5:$I$1804,0))="","",INDEX(Bolalar!$B$5:$B$1804,MATCH($C75,Bolalar!$I$5:$I$1804,0))),""))</f>
        <v/>
      </c>
      <c r="E75" s="15" t="str">
        <f aca="false">IF($C75="","",IFERROR(IF(INDEX(Bolalar!$C$5:$C$1804,MATCH($C75,Bolalar!$I$5:$I$1804,0))="","",INDEX(Bolalar!$C$5:$C$1804,MATCH($C75,Bolalar!$I$5:$I$1804,0))),""))</f>
        <v/>
      </c>
      <c r="F75" s="24"/>
      <c r="G75" s="14" t="str">
        <f aca="false">IF(OR($E75="",$B75=""),"",INT(($B75-$E75)/365.25))</f>
        <v/>
      </c>
      <c r="H75" s="14" t="str">
        <f aca="false">IF($G75="","",IF($G75&lt;5,"Ha","Yo'q"))</f>
        <v/>
      </c>
      <c r="I75" s="14" t="str">
        <f aca="false">IF($G75="","",IF($G75&lt;18,"Ha","Yo'q"))</f>
        <v/>
      </c>
      <c r="J75" s="12"/>
      <c r="K75" s="12"/>
      <c r="L75" s="25"/>
      <c r="M75" s="12"/>
    </row>
    <row r="76" customFormat="false" ht="15" hidden="false" customHeight="false" outlineLevel="0" collapsed="false">
      <c r="A76" s="8" t="n">
        <v>72</v>
      </c>
      <c r="B76" s="13"/>
      <c r="C76" s="25"/>
      <c r="D76" s="26" t="str">
        <f aca="false">IF($C76="","",IFERROR(IF(INDEX(Bolalar!$B$5:$B$1804,MATCH($C76,Bolalar!$I$5:$I$1804,0))="","",INDEX(Bolalar!$B$5:$B$1804,MATCH($C76,Bolalar!$I$5:$I$1804,0))),""))</f>
        <v/>
      </c>
      <c r="E76" s="15" t="str">
        <f aca="false">IF($C76="","",IFERROR(IF(INDEX(Bolalar!$C$5:$C$1804,MATCH($C76,Bolalar!$I$5:$I$1804,0))="","",INDEX(Bolalar!$C$5:$C$1804,MATCH($C76,Bolalar!$I$5:$I$1804,0))),""))</f>
        <v/>
      </c>
      <c r="F76" s="24"/>
      <c r="G76" s="14" t="str">
        <f aca="false">IF(OR($E76="",$B76=""),"",INT(($B76-$E76)/365.25))</f>
        <v/>
      </c>
      <c r="H76" s="14" t="str">
        <f aca="false">IF($G76="","",IF($G76&lt;5,"Ha","Yo'q"))</f>
        <v/>
      </c>
      <c r="I76" s="14" t="str">
        <f aca="false">IF($G76="","",IF($G76&lt;18,"Ha","Yo'q"))</f>
        <v/>
      </c>
      <c r="J76" s="12"/>
      <c r="K76" s="12"/>
      <c r="L76" s="25"/>
      <c r="M76" s="12"/>
    </row>
    <row r="77" customFormat="false" ht="15" hidden="false" customHeight="false" outlineLevel="0" collapsed="false">
      <c r="A77" s="8" t="n">
        <v>73</v>
      </c>
      <c r="B77" s="13"/>
      <c r="C77" s="25"/>
      <c r="D77" s="26" t="str">
        <f aca="false">IF($C77="","",IFERROR(IF(INDEX(Bolalar!$B$5:$B$1804,MATCH($C77,Bolalar!$I$5:$I$1804,0))="","",INDEX(Bolalar!$B$5:$B$1804,MATCH($C77,Bolalar!$I$5:$I$1804,0))),""))</f>
        <v/>
      </c>
      <c r="E77" s="15" t="str">
        <f aca="false">IF($C77="","",IFERROR(IF(INDEX(Bolalar!$C$5:$C$1804,MATCH($C77,Bolalar!$I$5:$I$1804,0))="","",INDEX(Bolalar!$C$5:$C$1804,MATCH($C77,Bolalar!$I$5:$I$1804,0))),""))</f>
        <v/>
      </c>
      <c r="F77" s="24"/>
      <c r="G77" s="14" t="str">
        <f aca="false">IF(OR($E77="",$B77=""),"",INT(($B77-$E77)/365.25))</f>
        <v/>
      </c>
      <c r="H77" s="14" t="str">
        <f aca="false">IF($G77="","",IF($G77&lt;5,"Ha","Yo'q"))</f>
        <v/>
      </c>
      <c r="I77" s="14" t="str">
        <f aca="false">IF($G77="","",IF($G77&lt;18,"Ha","Yo'q"))</f>
        <v/>
      </c>
      <c r="J77" s="12"/>
      <c r="K77" s="12"/>
      <c r="L77" s="25"/>
      <c r="M77" s="12"/>
    </row>
    <row r="78" customFormat="false" ht="15" hidden="false" customHeight="false" outlineLevel="0" collapsed="false">
      <c r="A78" s="8" t="n">
        <v>74</v>
      </c>
      <c r="B78" s="13"/>
      <c r="C78" s="25"/>
      <c r="D78" s="26" t="str">
        <f aca="false">IF($C78="","",IFERROR(IF(INDEX(Bolalar!$B$5:$B$1804,MATCH($C78,Bolalar!$I$5:$I$1804,0))="","",INDEX(Bolalar!$B$5:$B$1804,MATCH($C78,Bolalar!$I$5:$I$1804,0))),""))</f>
        <v/>
      </c>
      <c r="E78" s="15" t="str">
        <f aca="false">IF($C78="","",IFERROR(IF(INDEX(Bolalar!$C$5:$C$1804,MATCH($C78,Bolalar!$I$5:$I$1804,0))="","",INDEX(Bolalar!$C$5:$C$1804,MATCH($C78,Bolalar!$I$5:$I$1804,0))),""))</f>
        <v/>
      </c>
      <c r="F78" s="24"/>
      <c r="G78" s="14" t="str">
        <f aca="false">IF(OR($E78="",$B78=""),"",INT(($B78-$E78)/365.25))</f>
        <v/>
      </c>
      <c r="H78" s="14" t="str">
        <f aca="false">IF($G78="","",IF($G78&lt;5,"Ha","Yo'q"))</f>
        <v/>
      </c>
      <c r="I78" s="14" t="str">
        <f aca="false">IF($G78="","",IF($G78&lt;18,"Ha","Yo'q"))</f>
        <v/>
      </c>
      <c r="J78" s="12"/>
      <c r="K78" s="12"/>
      <c r="L78" s="25"/>
      <c r="M78" s="12"/>
    </row>
    <row r="79" customFormat="false" ht="15" hidden="false" customHeight="false" outlineLevel="0" collapsed="false">
      <c r="A79" s="8" t="n">
        <v>75</v>
      </c>
      <c r="B79" s="13"/>
      <c r="C79" s="25"/>
      <c r="D79" s="26" t="str">
        <f aca="false">IF($C79="","",IFERROR(IF(INDEX(Bolalar!$B$5:$B$1804,MATCH($C79,Bolalar!$I$5:$I$1804,0))="","",INDEX(Bolalar!$B$5:$B$1804,MATCH($C79,Bolalar!$I$5:$I$1804,0))),""))</f>
        <v/>
      </c>
      <c r="E79" s="15" t="str">
        <f aca="false">IF($C79="","",IFERROR(IF(INDEX(Bolalar!$C$5:$C$1804,MATCH($C79,Bolalar!$I$5:$I$1804,0))="","",INDEX(Bolalar!$C$5:$C$1804,MATCH($C79,Bolalar!$I$5:$I$1804,0))),""))</f>
        <v/>
      </c>
      <c r="F79" s="24"/>
      <c r="G79" s="14" t="str">
        <f aca="false">IF(OR($E79="",$B79=""),"",INT(($B79-$E79)/365.25))</f>
        <v/>
      </c>
      <c r="H79" s="14" t="str">
        <f aca="false">IF($G79="","",IF($G79&lt;5,"Ha","Yo'q"))</f>
        <v/>
      </c>
      <c r="I79" s="14" t="str">
        <f aca="false">IF($G79="","",IF($G79&lt;18,"Ha","Yo'q"))</f>
        <v/>
      </c>
      <c r="J79" s="12"/>
      <c r="K79" s="12"/>
      <c r="L79" s="25"/>
      <c r="M79" s="12"/>
    </row>
    <row r="80" customFormat="false" ht="15" hidden="false" customHeight="false" outlineLevel="0" collapsed="false">
      <c r="A80" s="8" t="n">
        <v>76</v>
      </c>
      <c r="B80" s="13"/>
      <c r="C80" s="25"/>
      <c r="D80" s="26" t="str">
        <f aca="false">IF($C80="","",IFERROR(IF(INDEX(Bolalar!$B$5:$B$1804,MATCH($C80,Bolalar!$I$5:$I$1804,0))="","",INDEX(Bolalar!$B$5:$B$1804,MATCH($C80,Bolalar!$I$5:$I$1804,0))),""))</f>
        <v/>
      </c>
      <c r="E80" s="15" t="str">
        <f aca="false">IF($C80="","",IFERROR(IF(INDEX(Bolalar!$C$5:$C$1804,MATCH($C80,Bolalar!$I$5:$I$1804,0))="","",INDEX(Bolalar!$C$5:$C$1804,MATCH($C80,Bolalar!$I$5:$I$1804,0))),""))</f>
        <v/>
      </c>
      <c r="F80" s="24"/>
      <c r="G80" s="14" t="str">
        <f aca="false">IF(OR($E80="",$B80=""),"",INT(($B80-$E80)/365.25))</f>
        <v/>
      </c>
      <c r="H80" s="14" t="str">
        <f aca="false">IF($G80="","",IF($G80&lt;5,"Ha","Yo'q"))</f>
        <v/>
      </c>
      <c r="I80" s="14" t="str">
        <f aca="false">IF($G80="","",IF($G80&lt;18,"Ha","Yo'q"))</f>
        <v/>
      </c>
      <c r="J80" s="12"/>
      <c r="K80" s="12"/>
      <c r="L80" s="25"/>
      <c r="M80" s="12"/>
    </row>
    <row r="81" customFormat="false" ht="15" hidden="false" customHeight="false" outlineLevel="0" collapsed="false">
      <c r="A81" s="8" t="n">
        <v>77</v>
      </c>
      <c r="B81" s="13"/>
      <c r="C81" s="25"/>
      <c r="D81" s="26" t="str">
        <f aca="false">IF($C81="","",IFERROR(IF(INDEX(Bolalar!$B$5:$B$1804,MATCH($C81,Bolalar!$I$5:$I$1804,0))="","",INDEX(Bolalar!$B$5:$B$1804,MATCH($C81,Bolalar!$I$5:$I$1804,0))),""))</f>
        <v/>
      </c>
      <c r="E81" s="15" t="str">
        <f aca="false">IF($C81="","",IFERROR(IF(INDEX(Bolalar!$C$5:$C$1804,MATCH($C81,Bolalar!$I$5:$I$1804,0))="","",INDEX(Bolalar!$C$5:$C$1804,MATCH($C81,Bolalar!$I$5:$I$1804,0))),""))</f>
        <v/>
      </c>
      <c r="F81" s="24"/>
      <c r="G81" s="14" t="str">
        <f aca="false">IF(OR($E81="",$B81=""),"",INT(($B81-$E81)/365.25))</f>
        <v/>
      </c>
      <c r="H81" s="14" t="str">
        <f aca="false">IF($G81="","",IF($G81&lt;5,"Ha","Yo'q"))</f>
        <v/>
      </c>
      <c r="I81" s="14" t="str">
        <f aca="false">IF($G81="","",IF($G81&lt;18,"Ha","Yo'q"))</f>
        <v/>
      </c>
      <c r="J81" s="12"/>
      <c r="K81" s="12"/>
      <c r="L81" s="25"/>
      <c r="M81" s="12"/>
    </row>
    <row r="82" customFormat="false" ht="15" hidden="false" customHeight="false" outlineLevel="0" collapsed="false">
      <c r="A82" s="8" t="n">
        <v>78</v>
      </c>
      <c r="B82" s="13"/>
      <c r="C82" s="25"/>
      <c r="D82" s="26" t="str">
        <f aca="false">IF($C82="","",IFERROR(IF(INDEX(Bolalar!$B$5:$B$1804,MATCH($C82,Bolalar!$I$5:$I$1804,0))="","",INDEX(Bolalar!$B$5:$B$1804,MATCH($C82,Bolalar!$I$5:$I$1804,0))),""))</f>
        <v/>
      </c>
      <c r="E82" s="15" t="str">
        <f aca="false">IF($C82="","",IFERROR(IF(INDEX(Bolalar!$C$5:$C$1804,MATCH($C82,Bolalar!$I$5:$I$1804,0))="","",INDEX(Bolalar!$C$5:$C$1804,MATCH($C82,Bolalar!$I$5:$I$1804,0))),""))</f>
        <v/>
      </c>
      <c r="F82" s="24"/>
      <c r="G82" s="14" t="str">
        <f aca="false">IF(OR($E82="",$B82=""),"",INT(($B82-$E82)/365.25))</f>
        <v/>
      </c>
      <c r="H82" s="14" t="str">
        <f aca="false">IF($G82="","",IF($G82&lt;5,"Ha","Yo'q"))</f>
        <v/>
      </c>
      <c r="I82" s="14" t="str">
        <f aca="false">IF($G82="","",IF($G82&lt;18,"Ha","Yo'q"))</f>
        <v/>
      </c>
      <c r="J82" s="12"/>
      <c r="K82" s="12"/>
      <c r="L82" s="25"/>
      <c r="M82" s="12"/>
    </row>
    <row r="83" customFormat="false" ht="15" hidden="false" customHeight="false" outlineLevel="0" collapsed="false">
      <c r="A83" s="8" t="n">
        <v>79</v>
      </c>
      <c r="B83" s="13"/>
      <c r="C83" s="25"/>
      <c r="D83" s="26" t="str">
        <f aca="false">IF($C83="","",IFERROR(IF(INDEX(Bolalar!$B$5:$B$1804,MATCH($C83,Bolalar!$I$5:$I$1804,0))="","",INDEX(Bolalar!$B$5:$B$1804,MATCH($C83,Bolalar!$I$5:$I$1804,0))),""))</f>
        <v/>
      </c>
      <c r="E83" s="15" t="str">
        <f aca="false">IF($C83="","",IFERROR(IF(INDEX(Bolalar!$C$5:$C$1804,MATCH($C83,Bolalar!$I$5:$I$1804,0))="","",INDEX(Bolalar!$C$5:$C$1804,MATCH($C83,Bolalar!$I$5:$I$1804,0))),""))</f>
        <v/>
      </c>
      <c r="F83" s="24"/>
      <c r="G83" s="14" t="str">
        <f aca="false">IF(OR($E83="",$B83=""),"",INT(($B83-$E83)/365.25))</f>
        <v/>
      </c>
      <c r="H83" s="14" t="str">
        <f aca="false">IF($G83="","",IF($G83&lt;5,"Ha","Yo'q"))</f>
        <v/>
      </c>
      <c r="I83" s="14" t="str">
        <f aca="false">IF($G83="","",IF($G83&lt;18,"Ha","Yo'q"))</f>
        <v/>
      </c>
      <c r="J83" s="12"/>
      <c r="K83" s="12"/>
      <c r="L83" s="25"/>
      <c r="M83" s="12"/>
    </row>
    <row r="84" customFormat="false" ht="15" hidden="false" customHeight="false" outlineLevel="0" collapsed="false">
      <c r="A84" s="8" t="n">
        <v>80</v>
      </c>
      <c r="B84" s="13"/>
      <c r="C84" s="25"/>
      <c r="D84" s="26" t="str">
        <f aca="false">IF($C84="","",IFERROR(IF(INDEX(Bolalar!$B$5:$B$1804,MATCH($C84,Bolalar!$I$5:$I$1804,0))="","",INDEX(Bolalar!$B$5:$B$1804,MATCH($C84,Bolalar!$I$5:$I$1804,0))),""))</f>
        <v/>
      </c>
      <c r="E84" s="15" t="str">
        <f aca="false">IF($C84="","",IFERROR(IF(INDEX(Bolalar!$C$5:$C$1804,MATCH($C84,Bolalar!$I$5:$I$1804,0))="","",INDEX(Bolalar!$C$5:$C$1804,MATCH($C84,Bolalar!$I$5:$I$1804,0))),""))</f>
        <v/>
      </c>
      <c r="F84" s="24"/>
      <c r="G84" s="14" t="str">
        <f aca="false">IF(OR($E84="",$B84=""),"",INT(($B84-$E84)/365.25))</f>
        <v/>
      </c>
      <c r="H84" s="14" t="str">
        <f aca="false">IF($G84="","",IF($G84&lt;5,"Ha","Yo'q"))</f>
        <v/>
      </c>
      <c r="I84" s="14" t="str">
        <f aca="false">IF($G84="","",IF($G84&lt;18,"Ha","Yo'q"))</f>
        <v/>
      </c>
      <c r="J84" s="12"/>
      <c r="K84" s="12"/>
      <c r="L84" s="25"/>
      <c r="M84" s="12"/>
    </row>
    <row r="85" customFormat="false" ht="15" hidden="false" customHeight="false" outlineLevel="0" collapsed="false">
      <c r="A85" s="8" t="n">
        <v>81</v>
      </c>
      <c r="B85" s="13"/>
      <c r="C85" s="25"/>
      <c r="D85" s="26" t="str">
        <f aca="false">IF($C85="","",IFERROR(IF(INDEX(Bolalar!$B$5:$B$1804,MATCH($C85,Bolalar!$I$5:$I$1804,0))="","",INDEX(Bolalar!$B$5:$B$1804,MATCH($C85,Bolalar!$I$5:$I$1804,0))),""))</f>
        <v/>
      </c>
      <c r="E85" s="15" t="str">
        <f aca="false">IF($C85="","",IFERROR(IF(INDEX(Bolalar!$C$5:$C$1804,MATCH($C85,Bolalar!$I$5:$I$1804,0))="","",INDEX(Bolalar!$C$5:$C$1804,MATCH($C85,Bolalar!$I$5:$I$1804,0))),""))</f>
        <v/>
      </c>
      <c r="F85" s="24"/>
      <c r="G85" s="14" t="str">
        <f aca="false">IF(OR($E85="",$B85=""),"",INT(($B85-$E85)/365.25))</f>
        <v/>
      </c>
      <c r="H85" s="14" t="str">
        <f aca="false">IF($G85="","",IF($G85&lt;5,"Ha","Yo'q"))</f>
        <v/>
      </c>
      <c r="I85" s="14" t="str">
        <f aca="false">IF($G85="","",IF($G85&lt;18,"Ha","Yo'q"))</f>
        <v/>
      </c>
      <c r="J85" s="12"/>
      <c r="K85" s="12"/>
      <c r="L85" s="25"/>
      <c r="M85" s="12"/>
    </row>
    <row r="86" customFormat="false" ht="15" hidden="false" customHeight="false" outlineLevel="0" collapsed="false">
      <c r="A86" s="8" t="n">
        <v>82</v>
      </c>
      <c r="B86" s="13"/>
      <c r="C86" s="25"/>
      <c r="D86" s="26" t="str">
        <f aca="false">IF($C86="","",IFERROR(IF(INDEX(Bolalar!$B$5:$B$1804,MATCH($C86,Bolalar!$I$5:$I$1804,0))="","",INDEX(Bolalar!$B$5:$B$1804,MATCH($C86,Bolalar!$I$5:$I$1804,0))),""))</f>
        <v/>
      </c>
      <c r="E86" s="15" t="str">
        <f aca="false">IF($C86="","",IFERROR(IF(INDEX(Bolalar!$C$5:$C$1804,MATCH($C86,Bolalar!$I$5:$I$1804,0))="","",INDEX(Bolalar!$C$5:$C$1804,MATCH($C86,Bolalar!$I$5:$I$1804,0))),""))</f>
        <v/>
      </c>
      <c r="F86" s="24"/>
      <c r="G86" s="14" t="str">
        <f aca="false">IF(OR($E86="",$B86=""),"",INT(($B86-$E86)/365.25))</f>
        <v/>
      </c>
      <c r="H86" s="14" t="str">
        <f aca="false">IF($G86="","",IF($G86&lt;5,"Ha","Yo'q"))</f>
        <v/>
      </c>
      <c r="I86" s="14" t="str">
        <f aca="false">IF($G86="","",IF($G86&lt;18,"Ha","Yo'q"))</f>
        <v/>
      </c>
      <c r="J86" s="12"/>
      <c r="K86" s="12"/>
      <c r="L86" s="25"/>
      <c r="M86" s="12"/>
    </row>
    <row r="87" customFormat="false" ht="15" hidden="false" customHeight="false" outlineLevel="0" collapsed="false">
      <c r="A87" s="8" t="n">
        <v>83</v>
      </c>
      <c r="B87" s="13"/>
      <c r="C87" s="25"/>
      <c r="D87" s="26" t="str">
        <f aca="false">IF($C87="","",IFERROR(IF(INDEX(Bolalar!$B$5:$B$1804,MATCH($C87,Bolalar!$I$5:$I$1804,0))="","",INDEX(Bolalar!$B$5:$B$1804,MATCH($C87,Bolalar!$I$5:$I$1804,0))),""))</f>
        <v/>
      </c>
      <c r="E87" s="15" t="str">
        <f aca="false">IF($C87="","",IFERROR(IF(INDEX(Bolalar!$C$5:$C$1804,MATCH($C87,Bolalar!$I$5:$I$1804,0))="","",INDEX(Bolalar!$C$5:$C$1804,MATCH($C87,Bolalar!$I$5:$I$1804,0))),""))</f>
        <v/>
      </c>
      <c r="F87" s="24"/>
      <c r="G87" s="14" t="str">
        <f aca="false">IF(OR($E87="",$B87=""),"",INT(($B87-$E87)/365.25))</f>
        <v/>
      </c>
      <c r="H87" s="14" t="str">
        <f aca="false">IF($G87="","",IF($G87&lt;5,"Ha","Yo'q"))</f>
        <v/>
      </c>
      <c r="I87" s="14" t="str">
        <f aca="false">IF($G87="","",IF($G87&lt;18,"Ha","Yo'q"))</f>
        <v/>
      </c>
      <c r="J87" s="12"/>
      <c r="K87" s="12"/>
      <c r="L87" s="25"/>
      <c r="M87" s="12"/>
    </row>
    <row r="88" customFormat="false" ht="15" hidden="false" customHeight="false" outlineLevel="0" collapsed="false">
      <c r="A88" s="8" t="n">
        <v>84</v>
      </c>
      <c r="B88" s="13"/>
      <c r="C88" s="25"/>
      <c r="D88" s="26" t="str">
        <f aca="false">IF($C88="","",IFERROR(IF(INDEX(Bolalar!$B$5:$B$1804,MATCH($C88,Bolalar!$I$5:$I$1804,0))="","",INDEX(Bolalar!$B$5:$B$1804,MATCH($C88,Bolalar!$I$5:$I$1804,0))),""))</f>
        <v/>
      </c>
      <c r="E88" s="15" t="str">
        <f aca="false">IF($C88="","",IFERROR(IF(INDEX(Bolalar!$C$5:$C$1804,MATCH($C88,Bolalar!$I$5:$I$1804,0))="","",INDEX(Bolalar!$C$5:$C$1804,MATCH($C88,Bolalar!$I$5:$I$1804,0))),""))</f>
        <v/>
      </c>
      <c r="F88" s="24"/>
      <c r="G88" s="14" t="str">
        <f aca="false">IF(OR($E88="",$B88=""),"",INT(($B88-$E88)/365.25))</f>
        <v/>
      </c>
      <c r="H88" s="14" t="str">
        <f aca="false">IF($G88="","",IF($G88&lt;5,"Ha","Yo'q"))</f>
        <v/>
      </c>
      <c r="I88" s="14" t="str">
        <f aca="false">IF($G88="","",IF($G88&lt;18,"Ha","Yo'q"))</f>
        <v/>
      </c>
      <c r="J88" s="12"/>
      <c r="K88" s="12"/>
      <c r="L88" s="25"/>
      <c r="M88" s="12"/>
    </row>
    <row r="89" customFormat="false" ht="15" hidden="false" customHeight="false" outlineLevel="0" collapsed="false">
      <c r="A89" s="8" t="n">
        <v>85</v>
      </c>
      <c r="B89" s="13"/>
      <c r="C89" s="25"/>
      <c r="D89" s="26" t="str">
        <f aca="false">IF($C89="","",IFERROR(IF(INDEX(Bolalar!$B$5:$B$1804,MATCH($C89,Bolalar!$I$5:$I$1804,0))="","",INDEX(Bolalar!$B$5:$B$1804,MATCH($C89,Bolalar!$I$5:$I$1804,0))),""))</f>
        <v/>
      </c>
      <c r="E89" s="15" t="str">
        <f aca="false">IF($C89="","",IFERROR(IF(INDEX(Bolalar!$C$5:$C$1804,MATCH($C89,Bolalar!$I$5:$I$1804,0))="","",INDEX(Bolalar!$C$5:$C$1804,MATCH($C89,Bolalar!$I$5:$I$1804,0))),""))</f>
        <v/>
      </c>
      <c r="F89" s="24"/>
      <c r="G89" s="14" t="str">
        <f aca="false">IF(OR($E89="",$B89=""),"",INT(($B89-$E89)/365.25))</f>
        <v/>
      </c>
      <c r="H89" s="14" t="str">
        <f aca="false">IF($G89="","",IF($G89&lt;5,"Ha","Yo'q"))</f>
        <v/>
      </c>
      <c r="I89" s="14" t="str">
        <f aca="false">IF($G89="","",IF($G89&lt;18,"Ha","Yo'q"))</f>
        <v/>
      </c>
      <c r="J89" s="12"/>
      <c r="K89" s="12"/>
      <c r="L89" s="25"/>
      <c r="M89" s="12"/>
    </row>
    <row r="90" customFormat="false" ht="15" hidden="false" customHeight="false" outlineLevel="0" collapsed="false">
      <c r="A90" s="8" t="n">
        <v>86</v>
      </c>
      <c r="B90" s="13"/>
      <c r="C90" s="25"/>
      <c r="D90" s="26" t="str">
        <f aca="false">IF($C90="","",IFERROR(IF(INDEX(Bolalar!$B$5:$B$1804,MATCH($C90,Bolalar!$I$5:$I$1804,0))="","",INDEX(Bolalar!$B$5:$B$1804,MATCH($C90,Bolalar!$I$5:$I$1804,0))),""))</f>
        <v/>
      </c>
      <c r="E90" s="15" t="str">
        <f aca="false">IF($C90="","",IFERROR(IF(INDEX(Bolalar!$C$5:$C$1804,MATCH($C90,Bolalar!$I$5:$I$1804,0))="","",INDEX(Bolalar!$C$5:$C$1804,MATCH($C90,Bolalar!$I$5:$I$1804,0))),""))</f>
        <v/>
      </c>
      <c r="F90" s="24"/>
      <c r="G90" s="14" t="str">
        <f aca="false">IF(OR($E90="",$B90=""),"",INT(($B90-$E90)/365.25))</f>
        <v/>
      </c>
      <c r="H90" s="14" t="str">
        <f aca="false">IF($G90="","",IF($G90&lt;5,"Ha","Yo'q"))</f>
        <v/>
      </c>
      <c r="I90" s="14" t="str">
        <f aca="false">IF($G90="","",IF($G90&lt;18,"Ha","Yo'q"))</f>
        <v/>
      </c>
      <c r="J90" s="12"/>
      <c r="K90" s="12"/>
      <c r="L90" s="25"/>
      <c r="M90" s="12"/>
    </row>
    <row r="91" customFormat="false" ht="15" hidden="false" customHeight="false" outlineLevel="0" collapsed="false">
      <c r="A91" s="8" t="n">
        <v>87</v>
      </c>
      <c r="B91" s="13"/>
      <c r="C91" s="25"/>
      <c r="D91" s="26" t="str">
        <f aca="false">IF($C91="","",IFERROR(IF(INDEX(Bolalar!$B$5:$B$1804,MATCH($C91,Bolalar!$I$5:$I$1804,0))="","",INDEX(Bolalar!$B$5:$B$1804,MATCH($C91,Bolalar!$I$5:$I$1804,0))),""))</f>
        <v/>
      </c>
      <c r="E91" s="15" t="str">
        <f aca="false">IF($C91="","",IFERROR(IF(INDEX(Bolalar!$C$5:$C$1804,MATCH($C91,Bolalar!$I$5:$I$1804,0))="","",INDEX(Bolalar!$C$5:$C$1804,MATCH($C91,Bolalar!$I$5:$I$1804,0))),""))</f>
        <v/>
      </c>
      <c r="F91" s="24"/>
      <c r="G91" s="14" t="str">
        <f aca="false">IF(OR($E91="",$B91=""),"",INT(($B91-$E91)/365.25))</f>
        <v/>
      </c>
      <c r="H91" s="14" t="str">
        <f aca="false">IF($G91="","",IF($G91&lt;5,"Ha","Yo'q"))</f>
        <v/>
      </c>
      <c r="I91" s="14" t="str">
        <f aca="false">IF($G91="","",IF($G91&lt;18,"Ha","Yo'q"))</f>
        <v/>
      </c>
      <c r="J91" s="12"/>
      <c r="K91" s="12"/>
      <c r="L91" s="25"/>
      <c r="M91" s="12"/>
    </row>
    <row r="92" customFormat="false" ht="15" hidden="false" customHeight="false" outlineLevel="0" collapsed="false">
      <c r="A92" s="8" t="n">
        <v>88</v>
      </c>
      <c r="B92" s="13"/>
      <c r="C92" s="25"/>
      <c r="D92" s="26" t="str">
        <f aca="false">IF($C92="","",IFERROR(IF(INDEX(Bolalar!$B$5:$B$1804,MATCH($C92,Bolalar!$I$5:$I$1804,0))="","",INDEX(Bolalar!$B$5:$B$1804,MATCH($C92,Bolalar!$I$5:$I$1804,0))),""))</f>
        <v/>
      </c>
      <c r="E92" s="15" t="str">
        <f aca="false">IF($C92="","",IFERROR(IF(INDEX(Bolalar!$C$5:$C$1804,MATCH($C92,Bolalar!$I$5:$I$1804,0))="","",INDEX(Bolalar!$C$5:$C$1804,MATCH($C92,Bolalar!$I$5:$I$1804,0))),""))</f>
        <v/>
      </c>
      <c r="F92" s="24"/>
      <c r="G92" s="14" t="str">
        <f aca="false">IF(OR($E92="",$B92=""),"",INT(($B92-$E92)/365.25))</f>
        <v/>
      </c>
      <c r="H92" s="14" t="str">
        <f aca="false">IF($G92="","",IF($G92&lt;5,"Ha","Yo'q"))</f>
        <v/>
      </c>
      <c r="I92" s="14" t="str">
        <f aca="false">IF($G92="","",IF($G92&lt;18,"Ha","Yo'q"))</f>
        <v/>
      </c>
      <c r="J92" s="12"/>
      <c r="K92" s="12"/>
      <c r="L92" s="25"/>
      <c r="M92" s="12"/>
    </row>
    <row r="93" customFormat="false" ht="15" hidden="false" customHeight="false" outlineLevel="0" collapsed="false">
      <c r="A93" s="8" t="n">
        <v>89</v>
      </c>
      <c r="B93" s="13"/>
      <c r="C93" s="25"/>
      <c r="D93" s="26" t="str">
        <f aca="false">IF($C93="","",IFERROR(IF(INDEX(Bolalar!$B$5:$B$1804,MATCH($C93,Bolalar!$I$5:$I$1804,0))="","",INDEX(Bolalar!$B$5:$B$1804,MATCH($C93,Bolalar!$I$5:$I$1804,0))),""))</f>
        <v/>
      </c>
      <c r="E93" s="15" t="str">
        <f aca="false">IF($C93="","",IFERROR(IF(INDEX(Bolalar!$C$5:$C$1804,MATCH($C93,Bolalar!$I$5:$I$1804,0))="","",INDEX(Bolalar!$C$5:$C$1804,MATCH($C93,Bolalar!$I$5:$I$1804,0))),""))</f>
        <v/>
      </c>
      <c r="F93" s="24"/>
      <c r="G93" s="14" t="str">
        <f aca="false">IF(OR($E93="",$B93=""),"",INT(($B93-$E93)/365.25))</f>
        <v/>
      </c>
      <c r="H93" s="14" t="str">
        <f aca="false">IF($G93="","",IF($G93&lt;5,"Ha","Yo'q"))</f>
        <v/>
      </c>
      <c r="I93" s="14" t="str">
        <f aca="false">IF($G93="","",IF($G93&lt;18,"Ha","Yo'q"))</f>
        <v/>
      </c>
      <c r="J93" s="12"/>
      <c r="K93" s="12"/>
      <c r="L93" s="25"/>
      <c r="M93" s="12"/>
    </row>
    <row r="94" customFormat="false" ht="15" hidden="false" customHeight="false" outlineLevel="0" collapsed="false">
      <c r="A94" s="8" t="n">
        <v>90</v>
      </c>
      <c r="B94" s="13"/>
      <c r="C94" s="25"/>
      <c r="D94" s="26" t="str">
        <f aca="false">IF($C94="","",IFERROR(IF(INDEX(Bolalar!$B$5:$B$1804,MATCH($C94,Bolalar!$I$5:$I$1804,0))="","",INDEX(Bolalar!$B$5:$B$1804,MATCH($C94,Bolalar!$I$5:$I$1804,0))),""))</f>
        <v/>
      </c>
      <c r="E94" s="15" t="str">
        <f aca="false">IF($C94="","",IFERROR(IF(INDEX(Bolalar!$C$5:$C$1804,MATCH($C94,Bolalar!$I$5:$I$1804,0))="","",INDEX(Bolalar!$C$5:$C$1804,MATCH($C94,Bolalar!$I$5:$I$1804,0))),""))</f>
        <v/>
      </c>
      <c r="F94" s="24"/>
      <c r="G94" s="14" t="str">
        <f aca="false">IF(OR($E94="",$B94=""),"",INT(($B94-$E94)/365.25))</f>
        <v/>
      </c>
      <c r="H94" s="14" t="str">
        <f aca="false">IF($G94="","",IF($G94&lt;5,"Ha","Yo'q"))</f>
        <v/>
      </c>
      <c r="I94" s="14" t="str">
        <f aca="false">IF($G94="","",IF($G94&lt;18,"Ha","Yo'q"))</f>
        <v/>
      </c>
      <c r="J94" s="12"/>
      <c r="K94" s="12"/>
      <c r="L94" s="25"/>
      <c r="M94" s="12"/>
    </row>
    <row r="95" customFormat="false" ht="15" hidden="false" customHeight="false" outlineLevel="0" collapsed="false">
      <c r="A95" s="8" t="n">
        <v>91</v>
      </c>
      <c r="B95" s="13"/>
      <c r="C95" s="25"/>
      <c r="D95" s="26" t="str">
        <f aca="false">IF($C95="","",IFERROR(IF(INDEX(Bolalar!$B$5:$B$1804,MATCH($C95,Bolalar!$I$5:$I$1804,0))="","",INDEX(Bolalar!$B$5:$B$1804,MATCH($C95,Bolalar!$I$5:$I$1804,0))),""))</f>
        <v/>
      </c>
      <c r="E95" s="15" t="str">
        <f aca="false">IF($C95="","",IFERROR(IF(INDEX(Bolalar!$C$5:$C$1804,MATCH($C95,Bolalar!$I$5:$I$1804,0))="","",INDEX(Bolalar!$C$5:$C$1804,MATCH($C95,Bolalar!$I$5:$I$1804,0))),""))</f>
        <v/>
      </c>
      <c r="F95" s="24"/>
      <c r="G95" s="14" t="str">
        <f aca="false">IF(OR($E95="",$B95=""),"",INT(($B95-$E95)/365.25))</f>
        <v/>
      </c>
      <c r="H95" s="14" t="str">
        <f aca="false">IF($G95="","",IF($G95&lt;5,"Ha","Yo'q"))</f>
        <v/>
      </c>
      <c r="I95" s="14" t="str">
        <f aca="false">IF($G95="","",IF($G95&lt;18,"Ha","Yo'q"))</f>
        <v/>
      </c>
      <c r="J95" s="12"/>
      <c r="K95" s="12"/>
      <c r="L95" s="25"/>
      <c r="M95" s="12"/>
    </row>
    <row r="96" customFormat="false" ht="15" hidden="false" customHeight="false" outlineLevel="0" collapsed="false">
      <c r="A96" s="8" t="n">
        <v>92</v>
      </c>
      <c r="B96" s="13"/>
      <c r="C96" s="25"/>
      <c r="D96" s="26" t="str">
        <f aca="false">IF($C96="","",IFERROR(IF(INDEX(Bolalar!$B$5:$B$1804,MATCH($C96,Bolalar!$I$5:$I$1804,0))="","",INDEX(Bolalar!$B$5:$B$1804,MATCH($C96,Bolalar!$I$5:$I$1804,0))),""))</f>
        <v/>
      </c>
      <c r="E96" s="15" t="str">
        <f aca="false">IF($C96="","",IFERROR(IF(INDEX(Bolalar!$C$5:$C$1804,MATCH($C96,Bolalar!$I$5:$I$1804,0))="","",INDEX(Bolalar!$C$5:$C$1804,MATCH($C96,Bolalar!$I$5:$I$1804,0))),""))</f>
        <v/>
      </c>
      <c r="F96" s="24"/>
      <c r="G96" s="14" t="str">
        <f aca="false">IF(OR($E96="",$B96=""),"",INT(($B96-$E96)/365.25))</f>
        <v/>
      </c>
      <c r="H96" s="14" t="str">
        <f aca="false">IF($G96="","",IF($G96&lt;5,"Ha","Yo'q"))</f>
        <v/>
      </c>
      <c r="I96" s="14" t="str">
        <f aca="false">IF($G96="","",IF($G96&lt;18,"Ha","Yo'q"))</f>
        <v/>
      </c>
      <c r="J96" s="12"/>
      <c r="K96" s="12"/>
      <c r="L96" s="25"/>
      <c r="M96" s="12"/>
    </row>
    <row r="97" customFormat="false" ht="15" hidden="false" customHeight="false" outlineLevel="0" collapsed="false">
      <c r="A97" s="8" t="n">
        <v>93</v>
      </c>
      <c r="B97" s="13"/>
      <c r="C97" s="25"/>
      <c r="D97" s="26" t="str">
        <f aca="false">IF($C97="","",IFERROR(IF(INDEX(Bolalar!$B$5:$B$1804,MATCH($C97,Bolalar!$I$5:$I$1804,0))="","",INDEX(Bolalar!$B$5:$B$1804,MATCH($C97,Bolalar!$I$5:$I$1804,0))),""))</f>
        <v/>
      </c>
      <c r="E97" s="15" t="str">
        <f aca="false">IF($C97="","",IFERROR(IF(INDEX(Bolalar!$C$5:$C$1804,MATCH($C97,Bolalar!$I$5:$I$1804,0))="","",INDEX(Bolalar!$C$5:$C$1804,MATCH($C97,Bolalar!$I$5:$I$1804,0))),""))</f>
        <v/>
      </c>
      <c r="F97" s="24"/>
      <c r="G97" s="14" t="str">
        <f aca="false">IF(OR($E97="",$B97=""),"",INT(($B97-$E97)/365.25))</f>
        <v/>
      </c>
      <c r="H97" s="14" t="str">
        <f aca="false">IF($G97="","",IF($G97&lt;5,"Ha","Yo'q"))</f>
        <v/>
      </c>
      <c r="I97" s="14" t="str">
        <f aca="false">IF($G97="","",IF($G97&lt;18,"Ha","Yo'q"))</f>
        <v/>
      </c>
      <c r="J97" s="12"/>
      <c r="K97" s="12"/>
      <c r="L97" s="25"/>
      <c r="M97" s="12"/>
    </row>
    <row r="98" customFormat="false" ht="15" hidden="false" customHeight="false" outlineLevel="0" collapsed="false">
      <c r="A98" s="8" t="n">
        <v>94</v>
      </c>
      <c r="B98" s="13"/>
      <c r="C98" s="25"/>
      <c r="D98" s="26" t="str">
        <f aca="false">IF($C98="","",IFERROR(IF(INDEX(Bolalar!$B$5:$B$1804,MATCH($C98,Bolalar!$I$5:$I$1804,0))="","",INDEX(Bolalar!$B$5:$B$1804,MATCH($C98,Bolalar!$I$5:$I$1804,0))),""))</f>
        <v/>
      </c>
      <c r="E98" s="15" t="str">
        <f aca="false">IF($C98="","",IFERROR(IF(INDEX(Bolalar!$C$5:$C$1804,MATCH($C98,Bolalar!$I$5:$I$1804,0))="","",INDEX(Bolalar!$C$5:$C$1804,MATCH($C98,Bolalar!$I$5:$I$1804,0))),""))</f>
        <v/>
      </c>
      <c r="F98" s="24"/>
      <c r="G98" s="14" t="str">
        <f aca="false">IF(OR($E98="",$B98=""),"",INT(($B98-$E98)/365.25))</f>
        <v/>
      </c>
      <c r="H98" s="14" t="str">
        <f aca="false">IF($G98="","",IF($G98&lt;5,"Ha","Yo'q"))</f>
        <v/>
      </c>
      <c r="I98" s="14" t="str">
        <f aca="false">IF($G98="","",IF($G98&lt;18,"Ha","Yo'q"))</f>
        <v/>
      </c>
      <c r="J98" s="12"/>
      <c r="K98" s="12"/>
      <c r="L98" s="25"/>
      <c r="M98" s="12"/>
    </row>
    <row r="99" customFormat="false" ht="15" hidden="false" customHeight="false" outlineLevel="0" collapsed="false">
      <c r="A99" s="8" t="n">
        <v>95</v>
      </c>
      <c r="B99" s="13"/>
      <c r="C99" s="25"/>
      <c r="D99" s="26" t="str">
        <f aca="false">IF($C99="","",IFERROR(IF(INDEX(Bolalar!$B$5:$B$1804,MATCH($C99,Bolalar!$I$5:$I$1804,0))="","",INDEX(Bolalar!$B$5:$B$1804,MATCH($C99,Bolalar!$I$5:$I$1804,0))),""))</f>
        <v/>
      </c>
      <c r="E99" s="15" t="str">
        <f aca="false">IF($C99="","",IFERROR(IF(INDEX(Bolalar!$C$5:$C$1804,MATCH($C99,Bolalar!$I$5:$I$1804,0))="","",INDEX(Bolalar!$C$5:$C$1804,MATCH($C99,Bolalar!$I$5:$I$1804,0))),""))</f>
        <v/>
      </c>
      <c r="F99" s="24"/>
      <c r="G99" s="14" t="str">
        <f aca="false">IF(OR($E99="",$B99=""),"",INT(($B99-$E99)/365.25))</f>
        <v/>
      </c>
      <c r="H99" s="14" t="str">
        <f aca="false">IF($G99="","",IF($G99&lt;5,"Ha","Yo'q"))</f>
        <v/>
      </c>
      <c r="I99" s="14" t="str">
        <f aca="false">IF($G99="","",IF($G99&lt;18,"Ha","Yo'q"))</f>
        <v/>
      </c>
      <c r="J99" s="12"/>
      <c r="K99" s="12"/>
      <c r="L99" s="25"/>
      <c r="M99" s="12"/>
    </row>
    <row r="100" customFormat="false" ht="15" hidden="false" customHeight="false" outlineLevel="0" collapsed="false">
      <c r="A100" s="8" t="n">
        <v>96</v>
      </c>
      <c r="B100" s="13"/>
      <c r="C100" s="25"/>
      <c r="D100" s="26" t="str">
        <f aca="false">IF($C100="","",IFERROR(IF(INDEX(Bolalar!$B$5:$B$1804,MATCH($C100,Bolalar!$I$5:$I$1804,0))="","",INDEX(Bolalar!$B$5:$B$1804,MATCH($C100,Bolalar!$I$5:$I$1804,0))),""))</f>
        <v/>
      </c>
      <c r="E100" s="15" t="str">
        <f aca="false">IF($C100="","",IFERROR(IF(INDEX(Bolalar!$C$5:$C$1804,MATCH($C100,Bolalar!$I$5:$I$1804,0))="","",INDEX(Bolalar!$C$5:$C$1804,MATCH($C100,Bolalar!$I$5:$I$1804,0))),""))</f>
        <v/>
      </c>
      <c r="F100" s="24"/>
      <c r="G100" s="14" t="str">
        <f aca="false">IF(OR($E100="",$B100=""),"",INT(($B100-$E100)/365.25))</f>
        <v/>
      </c>
      <c r="H100" s="14" t="str">
        <f aca="false">IF($G100="","",IF($G100&lt;5,"Ha","Yo'q"))</f>
        <v/>
      </c>
      <c r="I100" s="14" t="str">
        <f aca="false">IF($G100="","",IF($G100&lt;18,"Ha","Yo'q"))</f>
        <v/>
      </c>
      <c r="J100" s="12"/>
      <c r="K100" s="12"/>
      <c r="L100" s="25"/>
      <c r="M100" s="12"/>
    </row>
    <row r="101" customFormat="false" ht="15" hidden="false" customHeight="false" outlineLevel="0" collapsed="false">
      <c r="A101" s="8" t="n">
        <v>97</v>
      </c>
      <c r="B101" s="13"/>
      <c r="C101" s="25"/>
      <c r="D101" s="26" t="str">
        <f aca="false">IF($C101="","",IFERROR(IF(INDEX(Bolalar!$B$5:$B$1804,MATCH($C101,Bolalar!$I$5:$I$1804,0))="","",INDEX(Bolalar!$B$5:$B$1804,MATCH($C101,Bolalar!$I$5:$I$1804,0))),""))</f>
        <v/>
      </c>
      <c r="E101" s="15" t="str">
        <f aca="false">IF($C101="","",IFERROR(IF(INDEX(Bolalar!$C$5:$C$1804,MATCH($C101,Bolalar!$I$5:$I$1804,0))="","",INDEX(Bolalar!$C$5:$C$1804,MATCH($C101,Bolalar!$I$5:$I$1804,0))),""))</f>
        <v/>
      </c>
      <c r="F101" s="24"/>
      <c r="G101" s="14" t="str">
        <f aca="false">IF(OR($E101="",$B101=""),"",INT(($B101-$E101)/365.25))</f>
        <v/>
      </c>
      <c r="H101" s="14" t="str">
        <f aca="false">IF($G101="","",IF($G101&lt;5,"Ha","Yo'q"))</f>
        <v/>
      </c>
      <c r="I101" s="14" t="str">
        <f aca="false">IF($G101="","",IF($G101&lt;18,"Ha","Yo'q"))</f>
        <v/>
      </c>
      <c r="J101" s="12"/>
      <c r="K101" s="12"/>
      <c r="L101" s="25"/>
      <c r="M101" s="12"/>
    </row>
    <row r="102" customFormat="false" ht="15" hidden="false" customHeight="false" outlineLevel="0" collapsed="false">
      <c r="A102" s="8" t="n">
        <v>98</v>
      </c>
      <c r="B102" s="13"/>
      <c r="C102" s="25"/>
      <c r="D102" s="26" t="str">
        <f aca="false">IF($C102="","",IFERROR(IF(INDEX(Bolalar!$B$5:$B$1804,MATCH($C102,Bolalar!$I$5:$I$1804,0))="","",INDEX(Bolalar!$B$5:$B$1804,MATCH($C102,Bolalar!$I$5:$I$1804,0))),""))</f>
        <v/>
      </c>
      <c r="E102" s="15" t="str">
        <f aca="false">IF($C102="","",IFERROR(IF(INDEX(Bolalar!$C$5:$C$1804,MATCH($C102,Bolalar!$I$5:$I$1804,0))="","",INDEX(Bolalar!$C$5:$C$1804,MATCH($C102,Bolalar!$I$5:$I$1804,0))),""))</f>
        <v/>
      </c>
      <c r="F102" s="24"/>
      <c r="G102" s="14" t="str">
        <f aca="false">IF(OR($E102="",$B102=""),"",INT(($B102-$E102)/365.25))</f>
        <v/>
      </c>
      <c r="H102" s="14" t="str">
        <f aca="false">IF($G102="","",IF($G102&lt;5,"Ha","Yo'q"))</f>
        <v/>
      </c>
      <c r="I102" s="14" t="str">
        <f aca="false">IF($G102="","",IF($G102&lt;18,"Ha","Yo'q"))</f>
        <v/>
      </c>
      <c r="J102" s="12"/>
      <c r="K102" s="12"/>
      <c r="L102" s="25"/>
      <c r="M102" s="12"/>
    </row>
    <row r="103" customFormat="false" ht="15" hidden="false" customHeight="false" outlineLevel="0" collapsed="false">
      <c r="A103" s="8" t="n">
        <v>99</v>
      </c>
      <c r="B103" s="13"/>
      <c r="C103" s="25"/>
      <c r="D103" s="26" t="str">
        <f aca="false">IF($C103="","",IFERROR(IF(INDEX(Bolalar!$B$5:$B$1804,MATCH($C103,Bolalar!$I$5:$I$1804,0))="","",INDEX(Bolalar!$B$5:$B$1804,MATCH($C103,Bolalar!$I$5:$I$1804,0))),""))</f>
        <v/>
      </c>
      <c r="E103" s="15" t="str">
        <f aca="false">IF($C103="","",IFERROR(IF(INDEX(Bolalar!$C$5:$C$1804,MATCH($C103,Bolalar!$I$5:$I$1804,0))="","",INDEX(Bolalar!$C$5:$C$1804,MATCH($C103,Bolalar!$I$5:$I$1804,0))),""))</f>
        <v/>
      </c>
      <c r="F103" s="24"/>
      <c r="G103" s="14" t="str">
        <f aca="false">IF(OR($E103="",$B103=""),"",INT(($B103-$E103)/365.25))</f>
        <v/>
      </c>
      <c r="H103" s="14" t="str">
        <f aca="false">IF($G103="","",IF($G103&lt;5,"Ha","Yo'q"))</f>
        <v/>
      </c>
      <c r="I103" s="14" t="str">
        <f aca="false">IF($G103="","",IF($G103&lt;18,"Ha","Yo'q"))</f>
        <v/>
      </c>
      <c r="J103" s="12"/>
      <c r="K103" s="12"/>
      <c r="L103" s="25"/>
      <c r="M103" s="12"/>
    </row>
    <row r="104" customFormat="false" ht="15" hidden="false" customHeight="false" outlineLevel="0" collapsed="false">
      <c r="A104" s="8" t="n">
        <v>100</v>
      </c>
      <c r="B104" s="13"/>
      <c r="C104" s="25"/>
      <c r="D104" s="26" t="str">
        <f aca="false">IF($C104="","",IFERROR(IF(INDEX(Bolalar!$B$5:$B$1804,MATCH($C104,Bolalar!$I$5:$I$1804,0))="","",INDEX(Bolalar!$B$5:$B$1804,MATCH($C104,Bolalar!$I$5:$I$1804,0))),""))</f>
        <v/>
      </c>
      <c r="E104" s="15" t="str">
        <f aca="false">IF($C104="","",IFERROR(IF(INDEX(Bolalar!$C$5:$C$1804,MATCH($C104,Bolalar!$I$5:$I$1804,0))="","",INDEX(Bolalar!$C$5:$C$1804,MATCH($C104,Bolalar!$I$5:$I$1804,0))),""))</f>
        <v/>
      </c>
      <c r="F104" s="24"/>
      <c r="G104" s="14" t="str">
        <f aca="false">IF(OR($E104="",$B104=""),"",INT(($B104-$E104)/365.25))</f>
        <v/>
      </c>
      <c r="H104" s="14" t="str">
        <f aca="false">IF($G104="","",IF($G104&lt;5,"Ha","Yo'q"))</f>
        <v/>
      </c>
      <c r="I104" s="14" t="str">
        <f aca="false">IF($G104="","",IF($G104&lt;18,"Ha","Yo'q"))</f>
        <v/>
      </c>
      <c r="J104" s="12"/>
      <c r="K104" s="12"/>
      <c r="L104" s="25"/>
      <c r="M104" s="12"/>
    </row>
    <row r="105" customFormat="false" ht="15" hidden="false" customHeight="false" outlineLevel="0" collapsed="false">
      <c r="A105" s="8" t="n">
        <v>101</v>
      </c>
      <c r="B105" s="13"/>
      <c r="C105" s="25"/>
      <c r="D105" s="26" t="str">
        <f aca="false">IF($C105="","",IFERROR(IF(INDEX(Bolalar!$B$5:$B$1804,MATCH($C105,Bolalar!$I$5:$I$1804,0))="","",INDEX(Bolalar!$B$5:$B$1804,MATCH($C105,Bolalar!$I$5:$I$1804,0))),""))</f>
        <v/>
      </c>
      <c r="E105" s="15" t="str">
        <f aca="false">IF($C105="","",IFERROR(IF(INDEX(Bolalar!$C$5:$C$1804,MATCH($C105,Bolalar!$I$5:$I$1804,0))="","",INDEX(Bolalar!$C$5:$C$1804,MATCH($C105,Bolalar!$I$5:$I$1804,0))),""))</f>
        <v/>
      </c>
      <c r="F105" s="24"/>
      <c r="G105" s="14" t="str">
        <f aca="false">IF(OR($E105="",$B105=""),"",INT(($B105-$E105)/365.25))</f>
        <v/>
      </c>
      <c r="H105" s="14" t="str">
        <f aca="false">IF($G105="","",IF($G105&lt;5,"Ha","Yo'q"))</f>
        <v/>
      </c>
      <c r="I105" s="14" t="str">
        <f aca="false">IF($G105="","",IF($G105&lt;18,"Ha","Yo'q"))</f>
        <v/>
      </c>
      <c r="J105" s="12"/>
      <c r="K105" s="12"/>
      <c r="L105" s="25"/>
      <c r="M105" s="12"/>
    </row>
    <row r="106" customFormat="false" ht="15" hidden="false" customHeight="false" outlineLevel="0" collapsed="false">
      <c r="A106" s="8" t="n">
        <v>102</v>
      </c>
      <c r="B106" s="13"/>
      <c r="C106" s="25"/>
      <c r="D106" s="26" t="str">
        <f aca="false">IF($C106="","",IFERROR(IF(INDEX(Bolalar!$B$5:$B$1804,MATCH($C106,Bolalar!$I$5:$I$1804,0))="","",INDEX(Bolalar!$B$5:$B$1804,MATCH($C106,Bolalar!$I$5:$I$1804,0))),""))</f>
        <v/>
      </c>
      <c r="E106" s="15" t="str">
        <f aca="false">IF($C106="","",IFERROR(IF(INDEX(Bolalar!$C$5:$C$1804,MATCH($C106,Bolalar!$I$5:$I$1804,0))="","",INDEX(Bolalar!$C$5:$C$1804,MATCH($C106,Bolalar!$I$5:$I$1804,0))),""))</f>
        <v/>
      </c>
      <c r="F106" s="24"/>
      <c r="G106" s="14" t="str">
        <f aca="false">IF(OR($E106="",$B106=""),"",INT(($B106-$E106)/365.25))</f>
        <v/>
      </c>
      <c r="H106" s="14" t="str">
        <f aca="false">IF($G106="","",IF($G106&lt;5,"Ha","Yo'q"))</f>
        <v/>
      </c>
      <c r="I106" s="14" t="str">
        <f aca="false">IF($G106="","",IF($G106&lt;18,"Ha","Yo'q"))</f>
        <v/>
      </c>
      <c r="J106" s="12"/>
      <c r="K106" s="12"/>
      <c r="L106" s="25"/>
      <c r="M106" s="12"/>
    </row>
    <row r="107" customFormat="false" ht="15" hidden="false" customHeight="false" outlineLevel="0" collapsed="false">
      <c r="A107" s="8" t="n">
        <v>103</v>
      </c>
      <c r="B107" s="13"/>
      <c r="C107" s="25"/>
      <c r="D107" s="26" t="str">
        <f aca="false">IF($C107="","",IFERROR(IF(INDEX(Bolalar!$B$5:$B$1804,MATCH($C107,Bolalar!$I$5:$I$1804,0))="","",INDEX(Bolalar!$B$5:$B$1804,MATCH($C107,Bolalar!$I$5:$I$1804,0))),""))</f>
        <v/>
      </c>
      <c r="E107" s="15" t="str">
        <f aca="false">IF($C107="","",IFERROR(IF(INDEX(Bolalar!$C$5:$C$1804,MATCH($C107,Bolalar!$I$5:$I$1804,0))="","",INDEX(Bolalar!$C$5:$C$1804,MATCH($C107,Bolalar!$I$5:$I$1804,0))),""))</f>
        <v/>
      </c>
      <c r="F107" s="24"/>
      <c r="G107" s="14" t="str">
        <f aca="false">IF(OR($E107="",$B107=""),"",INT(($B107-$E107)/365.25))</f>
        <v/>
      </c>
      <c r="H107" s="14" t="str">
        <f aca="false">IF($G107="","",IF($G107&lt;5,"Ha","Yo'q"))</f>
        <v/>
      </c>
      <c r="I107" s="14" t="str">
        <f aca="false">IF($G107="","",IF($G107&lt;18,"Ha","Yo'q"))</f>
        <v/>
      </c>
      <c r="J107" s="12"/>
      <c r="K107" s="12"/>
      <c r="L107" s="25"/>
      <c r="M107" s="12"/>
    </row>
    <row r="108" customFormat="false" ht="15" hidden="false" customHeight="false" outlineLevel="0" collapsed="false">
      <c r="A108" s="8" t="n">
        <v>104</v>
      </c>
      <c r="B108" s="13"/>
      <c r="C108" s="25"/>
      <c r="D108" s="26" t="str">
        <f aca="false">IF($C108="","",IFERROR(IF(INDEX(Bolalar!$B$5:$B$1804,MATCH($C108,Bolalar!$I$5:$I$1804,0))="","",INDEX(Bolalar!$B$5:$B$1804,MATCH($C108,Bolalar!$I$5:$I$1804,0))),""))</f>
        <v/>
      </c>
      <c r="E108" s="15" t="str">
        <f aca="false">IF($C108="","",IFERROR(IF(INDEX(Bolalar!$C$5:$C$1804,MATCH($C108,Bolalar!$I$5:$I$1804,0))="","",INDEX(Bolalar!$C$5:$C$1804,MATCH($C108,Bolalar!$I$5:$I$1804,0))),""))</f>
        <v/>
      </c>
      <c r="F108" s="24"/>
      <c r="G108" s="14" t="str">
        <f aca="false">IF(OR($E108="",$B108=""),"",INT(($B108-$E108)/365.25))</f>
        <v/>
      </c>
      <c r="H108" s="14" t="str">
        <f aca="false">IF($G108="","",IF($G108&lt;5,"Ha","Yo'q"))</f>
        <v/>
      </c>
      <c r="I108" s="14" t="str">
        <f aca="false">IF($G108="","",IF($G108&lt;18,"Ha","Yo'q"))</f>
        <v/>
      </c>
      <c r="J108" s="12"/>
      <c r="K108" s="12"/>
      <c r="L108" s="25"/>
      <c r="M108" s="12"/>
    </row>
    <row r="109" customFormat="false" ht="15" hidden="false" customHeight="false" outlineLevel="0" collapsed="false">
      <c r="A109" s="8" t="n">
        <v>105</v>
      </c>
      <c r="B109" s="13"/>
      <c r="C109" s="25"/>
      <c r="D109" s="26" t="str">
        <f aca="false">IF($C109="","",IFERROR(IF(INDEX(Bolalar!$B$5:$B$1804,MATCH($C109,Bolalar!$I$5:$I$1804,0))="","",INDEX(Bolalar!$B$5:$B$1804,MATCH($C109,Bolalar!$I$5:$I$1804,0))),""))</f>
        <v/>
      </c>
      <c r="E109" s="15" t="str">
        <f aca="false">IF($C109="","",IFERROR(IF(INDEX(Bolalar!$C$5:$C$1804,MATCH($C109,Bolalar!$I$5:$I$1804,0))="","",INDEX(Bolalar!$C$5:$C$1804,MATCH($C109,Bolalar!$I$5:$I$1804,0))),""))</f>
        <v/>
      </c>
      <c r="F109" s="24"/>
      <c r="G109" s="14" t="str">
        <f aca="false">IF(OR($E109="",$B109=""),"",INT(($B109-$E109)/365.25))</f>
        <v/>
      </c>
      <c r="H109" s="14" t="str">
        <f aca="false">IF($G109="","",IF($G109&lt;5,"Ha","Yo'q"))</f>
        <v/>
      </c>
      <c r="I109" s="14" t="str">
        <f aca="false">IF($G109="","",IF($G109&lt;18,"Ha","Yo'q"))</f>
        <v/>
      </c>
      <c r="J109" s="12"/>
      <c r="K109" s="12"/>
      <c r="L109" s="25"/>
      <c r="M109" s="12"/>
    </row>
    <row r="110" customFormat="false" ht="15" hidden="false" customHeight="false" outlineLevel="0" collapsed="false">
      <c r="A110" s="8" t="n">
        <v>106</v>
      </c>
      <c r="B110" s="13"/>
      <c r="C110" s="25"/>
      <c r="D110" s="26" t="str">
        <f aca="false">IF($C110="","",IFERROR(IF(INDEX(Bolalar!$B$5:$B$1804,MATCH($C110,Bolalar!$I$5:$I$1804,0))="","",INDEX(Bolalar!$B$5:$B$1804,MATCH($C110,Bolalar!$I$5:$I$1804,0))),""))</f>
        <v/>
      </c>
      <c r="E110" s="15" t="str">
        <f aca="false">IF($C110="","",IFERROR(IF(INDEX(Bolalar!$C$5:$C$1804,MATCH($C110,Bolalar!$I$5:$I$1804,0))="","",INDEX(Bolalar!$C$5:$C$1804,MATCH($C110,Bolalar!$I$5:$I$1804,0))),""))</f>
        <v/>
      </c>
      <c r="F110" s="24"/>
      <c r="G110" s="14" t="str">
        <f aca="false">IF(OR($E110="",$B110=""),"",INT(($B110-$E110)/365.25))</f>
        <v/>
      </c>
      <c r="H110" s="14" t="str">
        <f aca="false">IF($G110="","",IF($G110&lt;5,"Ha","Yo'q"))</f>
        <v/>
      </c>
      <c r="I110" s="14" t="str">
        <f aca="false">IF($G110="","",IF($G110&lt;18,"Ha","Yo'q"))</f>
        <v/>
      </c>
      <c r="J110" s="12"/>
      <c r="K110" s="12"/>
      <c r="L110" s="25"/>
      <c r="M110" s="12"/>
    </row>
    <row r="111" customFormat="false" ht="15" hidden="false" customHeight="false" outlineLevel="0" collapsed="false">
      <c r="A111" s="8" t="n">
        <v>107</v>
      </c>
      <c r="B111" s="13"/>
      <c r="C111" s="25"/>
      <c r="D111" s="26" t="str">
        <f aca="false">IF($C111="","",IFERROR(IF(INDEX(Bolalar!$B$5:$B$1804,MATCH($C111,Bolalar!$I$5:$I$1804,0))="","",INDEX(Bolalar!$B$5:$B$1804,MATCH($C111,Bolalar!$I$5:$I$1804,0))),""))</f>
        <v/>
      </c>
      <c r="E111" s="15" t="str">
        <f aca="false">IF($C111="","",IFERROR(IF(INDEX(Bolalar!$C$5:$C$1804,MATCH($C111,Bolalar!$I$5:$I$1804,0))="","",INDEX(Bolalar!$C$5:$C$1804,MATCH($C111,Bolalar!$I$5:$I$1804,0))),""))</f>
        <v/>
      </c>
      <c r="F111" s="24"/>
      <c r="G111" s="14" t="str">
        <f aca="false">IF(OR($E111="",$B111=""),"",INT(($B111-$E111)/365.25))</f>
        <v/>
      </c>
      <c r="H111" s="14" t="str">
        <f aca="false">IF($G111="","",IF($G111&lt;5,"Ha","Yo'q"))</f>
        <v/>
      </c>
      <c r="I111" s="14" t="str">
        <f aca="false">IF($G111="","",IF($G111&lt;18,"Ha","Yo'q"))</f>
        <v/>
      </c>
      <c r="J111" s="12"/>
      <c r="K111" s="12"/>
      <c r="L111" s="25"/>
      <c r="M111" s="12"/>
    </row>
    <row r="112" customFormat="false" ht="15" hidden="false" customHeight="false" outlineLevel="0" collapsed="false">
      <c r="A112" s="8" t="n">
        <v>108</v>
      </c>
      <c r="B112" s="13"/>
      <c r="C112" s="25"/>
      <c r="D112" s="26" t="str">
        <f aca="false">IF($C112="","",IFERROR(IF(INDEX(Bolalar!$B$5:$B$1804,MATCH($C112,Bolalar!$I$5:$I$1804,0))="","",INDEX(Bolalar!$B$5:$B$1804,MATCH($C112,Bolalar!$I$5:$I$1804,0))),""))</f>
        <v/>
      </c>
      <c r="E112" s="15" t="str">
        <f aca="false">IF($C112="","",IFERROR(IF(INDEX(Bolalar!$C$5:$C$1804,MATCH($C112,Bolalar!$I$5:$I$1804,0))="","",INDEX(Bolalar!$C$5:$C$1804,MATCH($C112,Bolalar!$I$5:$I$1804,0))),""))</f>
        <v/>
      </c>
      <c r="F112" s="24"/>
      <c r="G112" s="14" t="str">
        <f aca="false">IF(OR($E112="",$B112=""),"",INT(($B112-$E112)/365.25))</f>
        <v/>
      </c>
      <c r="H112" s="14" t="str">
        <f aca="false">IF($G112="","",IF($G112&lt;5,"Ha","Yo'q"))</f>
        <v/>
      </c>
      <c r="I112" s="14" t="str">
        <f aca="false">IF($G112="","",IF($G112&lt;18,"Ha","Yo'q"))</f>
        <v/>
      </c>
      <c r="J112" s="12"/>
      <c r="K112" s="12"/>
      <c r="L112" s="25"/>
      <c r="M112" s="12"/>
    </row>
    <row r="113" customFormat="false" ht="15" hidden="false" customHeight="false" outlineLevel="0" collapsed="false">
      <c r="A113" s="8" t="n">
        <v>109</v>
      </c>
      <c r="B113" s="13"/>
      <c r="C113" s="25"/>
      <c r="D113" s="26" t="str">
        <f aca="false">IF($C113="","",IFERROR(IF(INDEX(Bolalar!$B$5:$B$1804,MATCH($C113,Bolalar!$I$5:$I$1804,0))="","",INDEX(Bolalar!$B$5:$B$1804,MATCH($C113,Bolalar!$I$5:$I$1804,0))),""))</f>
        <v/>
      </c>
      <c r="E113" s="15" t="str">
        <f aca="false">IF($C113="","",IFERROR(IF(INDEX(Bolalar!$C$5:$C$1804,MATCH($C113,Bolalar!$I$5:$I$1804,0))="","",INDEX(Bolalar!$C$5:$C$1804,MATCH($C113,Bolalar!$I$5:$I$1804,0))),""))</f>
        <v/>
      </c>
      <c r="F113" s="24"/>
      <c r="G113" s="14" t="str">
        <f aca="false">IF(OR($E113="",$B113=""),"",INT(($B113-$E113)/365.25))</f>
        <v/>
      </c>
      <c r="H113" s="14" t="str">
        <f aca="false">IF($G113="","",IF($G113&lt;5,"Ha","Yo'q"))</f>
        <v/>
      </c>
      <c r="I113" s="14" t="str">
        <f aca="false">IF($G113="","",IF($G113&lt;18,"Ha","Yo'q"))</f>
        <v/>
      </c>
      <c r="J113" s="12"/>
      <c r="K113" s="12"/>
      <c r="L113" s="25"/>
      <c r="M113" s="12"/>
    </row>
    <row r="114" customFormat="false" ht="15" hidden="false" customHeight="false" outlineLevel="0" collapsed="false">
      <c r="A114" s="8" t="n">
        <v>110</v>
      </c>
      <c r="B114" s="13"/>
      <c r="C114" s="25"/>
      <c r="D114" s="26" t="str">
        <f aca="false">IF($C114="","",IFERROR(IF(INDEX(Bolalar!$B$5:$B$1804,MATCH($C114,Bolalar!$I$5:$I$1804,0))="","",INDEX(Bolalar!$B$5:$B$1804,MATCH($C114,Bolalar!$I$5:$I$1804,0))),""))</f>
        <v/>
      </c>
      <c r="E114" s="15" t="str">
        <f aca="false">IF($C114="","",IFERROR(IF(INDEX(Bolalar!$C$5:$C$1804,MATCH($C114,Bolalar!$I$5:$I$1804,0))="","",INDEX(Bolalar!$C$5:$C$1804,MATCH($C114,Bolalar!$I$5:$I$1804,0))),""))</f>
        <v/>
      </c>
      <c r="F114" s="24"/>
      <c r="G114" s="14" t="str">
        <f aca="false">IF(OR($E114="",$B114=""),"",INT(($B114-$E114)/365.25))</f>
        <v/>
      </c>
      <c r="H114" s="14" t="str">
        <f aca="false">IF($G114="","",IF($G114&lt;5,"Ha","Yo'q"))</f>
        <v/>
      </c>
      <c r="I114" s="14" t="str">
        <f aca="false">IF($G114="","",IF($G114&lt;18,"Ha","Yo'q"))</f>
        <v/>
      </c>
      <c r="J114" s="12"/>
      <c r="K114" s="12"/>
      <c r="L114" s="25"/>
      <c r="M114" s="12"/>
    </row>
    <row r="115" customFormat="false" ht="15" hidden="false" customHeight="false" outlineLevel="0" collapsed="false">
      <c r="A115" s="8" t="n">
        <v>111</v>
      </c>
      <c r="B115" s="13"/>
      <c r="C115" s="25"/>
      <c r="D115" s="26" t="str">
        <f aca="false">IF($C115="","",IFERROR(IF(INDEX(Bolalar!$B$5:$B$1804,MATCH($C115,Bolalar!$I$5:$I$1804,0))="","",INDEX(Bolalar!$B$5:$B$1804,MATCH($C115,Bolalar!$I$5:$I$1804,0))),""))</f>
        <v/>
      </c>
      <c r="E115" s="15" t="str">
        <f aca="false">IF($C115="","",IFERROR(IF(INDEX(Bolalar!$C$5:$C$1804,MATCH($C115,Bolalar!$I$5:$I$1804,0))="","",INDEX(Bolalar!$C$5:$C$1804,MATCH($C115,Bolalar!$I$5:$I$1804,0))),""))</f>
        <v/>
      </c>
      <c r="F115" s="24"/>
      <c r="G115" s="14" t="str">
        <f aca="false">IF(OR($E115="",$B115=""),"",INT(($B115-$E115)/365.25))</f>
        <v/>
      </c>
      <c r="H115" s="14" t="str">
        <f aca="false">IF($G115="","",IF($G115&lt;5,"Ha","Yo'q"))</f>
        <v/>
      </c>
      <c r="I115" s="14" t="str">
        <f aca="false">IF($G115="","",IF($G115&lt;18,"Ha","Yo'q"))</f>
        <v/>
      </c>
      <c r="J115" s="12"/>
      <c r="K115" s="12"/>
      <c r="L115" s="25"/>
      <c r="M115" s="12"/>
    </row>
    <row r="116" customFormat="false" ht="15" hidden="false" customHeight="false" outlineLevel="0" collapsed="false">
      <c r="A116" s="8" t="n">
        <v>112</v>
      </c>
      <c r="B116" s="13"/>
      <c r="C116" s="25"/>
      <c r="D116" s="26" t="str">
        <f aca="false">IF($C116="","",IFERROR(IF(INDEX(Bolalar!$B$5:$B$1804,MATCH($C116,Bolalar!$I$5:$I$1804,0))="","",INDEX(Bolalar!$B$5:$B$1804,MATCH($C116,Bolalar!$I$5:$I$1804,0))),""))</f>
        <v/>
      </c>
      <c r="E116" s="15" t="str">
        <f aca="false">IF($C116="","",IFERROR(IF(INDEX(Bolalar!$C$5:$C$1804,MATCH($C116,Bolalar!$I$5:$I$1804,0))="","",INDEX(Bolalar!$C$5:$C$1804,MATCH($C116,Bolalar!$I$5:$I$1804,0))),""))</f>
        <v/>
      </c>
      <c r="F116" s="24"/>
      <c r="G116" s="14" t="str">
        <f aca="false">IF(OR($E116="",$B116=""),"",INT(($B116-$E116)/365.25))</f>
        <v/>
      </c>
      <c r="H116" s="14" t="str">
        <f aca="false">IF($G116="","",IF($G116&lt;5,"Ha","Yo'q"))</f>
        <v/>
      </c>
      <c r="I116" s="14" t="str">
        <f aca="false">IF($G116="","",IF($G116&lt;18,"Ha","Yo'q"))</f>
        <v/>
      </c>
      <c r="J116" s="12"/>
      <c r="K116" s="12"/>
      <c r="L116" s="25"/>
      <c r="M116" s="12"/>
    </row>
    <row r="117" customFormat="false" ht="15" hidden="false" customHeight="false" outlineLevel="0" collapsed="false">
      <c r="A117" s="8" t="n">
        <v>113</v>
      </c>
      <c r="B117" s="13"/>
      <c r="C117" s="25"/>
      <c r="D117" s="26" t="str">
        <f aca="false">IF($C117="","",IFERROR(IF(INDEX(Bolalar!$B$5:$B$1804,MATCH($C117,Bolalar!$I$5:$I$1804,0))="","",INDEX(Bolalar!$B$5:$B$1804,MATCH($C117,Bolalar!$I$5:$I$1804,0))),""))</f>
        <v/>
      </c>
      <c r="E117" s="15" t="str">
        <f aca="false">IF($C117="","",IFERROR(IF(INDEX(Bolalar!$C$5:$C$1804,MATCH($C117,Bolalar!$I$5:$I$1804,0))="","",INDEX(Bolalar!$C$5:$C$1804,MATCH($C117,Bolalar!$I$5:$I$1804,0))),""))</f>
        <v/>
      </c>
      <c r="F117" s="24"/>
      <c r="G117" s="14" t="str">
        <f aca="false">IF(OR($E117="",$B117=""),"",INT(($B117-$E117)/365.25))</f>
        <v/>
      </c>
      <c r="H117" s="14" t="str">
        <f aca="false">IF($G117="","",IF($G117&lt;5,"Ha","Yo'q"))</f>
        <v/>
      </c>
      <c r="I117" s="14" t="str">
        <f aca="false">IF($G117="","",IF($G117&lt;18,"Ha","Yo'q"))</f>
        <v/>
      </c>
      <c r="J117" s="12"/>
      <c r="K117" s="12"/>
      <c r="L117" s="25"/>
      <c r="M117" s="12"/>
    </row>
    <row r="118" customFormat="false" ht="15" hidden="false" customHeight="false" outlineLevel="0" collapsed="false">
      <c r="A118" s="8" t="n">
        <v>114</v>
      </c>
      <c r="B118" s="13"/>
      <c r="C118" s="25"/>
      <c r="D118" s="26" t="str">
        <f aca="false">IF($C118="","",IFERROR(IF(INDEX(Bolalar!$B$5:$B$1804,MATCH($C118,Bolalar!$I$5:$I$1804,0))="","",INDEX(Bolalar!$B$5:$B$1804,MATCH($C118,Bolalar!$I$5:$I$1804,0))),""))</f>
        <v/>
      </c>
      <c r="E118" s="15" t="str">
        <f aca="false">IF($C118="","",IFERROR(IF(INDEX(Bolalar!$C$5:$C$1804,MATCH($C118,Bolalar!$I$5:$I$1804,0))="","",INDEX(Bolalar!$C$5:$C$1804,MATCH($C118,Bolalar!$I$5:$I$1804,0))),""))</f>
        <v/>
      </c>
      <c r="F118" s="24"/>
      <c r="G118" s="14" t="str">
        <f aca="false">IF(OR($E118="",$B118=""),"",INT(($B118-$E118)/365.25))</f>
        <v/>
      </c>
      <c r="H118" s="14" t="str">
        <f aca="false">IF($G118="","",IF($G118&lt;5,"Ha","Yo'q"))</f>
        <v/>
      </c>
      <c r="I118" s="14" t="str">
        <f aca="false">IF($G118="","",IF($G118&lt;18,"Ha","Yo'q"))</f>
        <v/>
      </c>
      <c r="J118" s="12"/>
      <c r="K118" s="12"/>
      <c r="L118" s="25"/>
      <c r="M118" s="12"/>
    </row>
    <row r="119" customFormat="false" ht="15" hidden="false" customHeight="false" outlineLevel="0" collapsed="false">
      <c r="A119" s="8" t="n">
        <v>115</v>
      </c>
      <c r="B119" s="13"/>
      <c r="C119" s="25"/>
      <c r="D119" s="26" t="str">
        <f aca="false">IF($C119="","",IFERROR(IF(INDEX(Bolalar!$B$5:$B$1804,MATCH($C119,Bolalar!$I$5:$I$1804,0))="","",INDEX(Bolalar!$B$5:$B$1804,MATCH($C119,Bolalar!$I$5:$I$1804,0))),""))</f>
        <v/>
      </c>
      <c r="E119" s="15" t="str">
        <f aca="false">IF($C119="","",IFERROR(IF(INDEX(Bolalar!$C$5:$C$1804,MATCH($C119,Bolalar!$I$5:$I$1804,0))="","",INDEX(Bolalar!$C$5:$C$1804,MATCH($C119,Bolalar!$I$5:$I$1804,0))),""))</f>
        <v/>
      </c>
      <c r="F119" s="24"/>
      <c r="G119" s="14" t="str">
        <f aca="false">IF(OR($E119="",$B119=""),"",INT(($B119-$E119)/365.25))</f>
        <v/>
      </c>
      <c r="H119" s="14" t="str">
        <f aca="false">IF($G119="","",IF($G119&lt;5,"Ha","Yo'q"))</f>
        <v/>
      </c>
      <c r="I119" s="14" t="str">
        <f aca="false">IF($G119="","",IF($G119&lt;18,"Ha","Yo'q"))</f>
        <v/>
      </c>
      <c r="J119" s="12"/>
      <c r="K119" s="12"/>
      <c r="L119" s="25"/>
      <c r="M119" s="12"/>
    </row>
    <row r="120" customFormat="false" ht="15" hidden="false" customHeight="false" outlineLevel="0" collapsed="false">
      <c r="A120" s="8" t="n">
        <v>116</v>
      </c>
      <c r="B120" s="13"/>
      <c r="C120" s="25"/>
      <c r="D120" s="26" t="str">
        <f aca="false">IF($C120="","",IFERROR(IF(INDEX(Bolalar!$B$5:$B$1804,MATCH($C120,Bolalar!$I$5:$I$1804,0))="","",INDEX(Bolalar!$B$5:$B$1804,MATCH($C120,Bolalar!$I$5:$I$1804,0))),""))</f>
        <v/>
      </c>
      <c r="E120" s="15" t="str">
        <f aca="false">IF($C120="","",IFERROR(IF(INDEX(Bolalar!$C$5:$C$1804,MATCH($C120,Bolalar!$I$5:$I$1804,0))="","",INDEX(Bolalar!$C$5:$C$1804,MATCH($C120,Bolalar!$I$5:$I$1804,0))),""))</f>
        <v/>
      </c>
      <c r="F120" s="24"/>
      <c r="G120" s="14" t="str">
        <f aca="false">IF(OR($E120="",$B120=""),"",INT(($B120-$E120)/365.25))</f>
        <v/>
      </c>
      <c r="H120" s="14" t="str">
        <f aca="false">IF($G120="","",IF($G120&lt;5,"Ha","Yo'q"))</f>
        <v/>
      </c>
      <c r="I120" s="14" t="str">
        <f aca="false">IF($G120="","",IF($G120&lt;18,"Ha","Yo'q"))</f>
        <v/>
      </c>
      <c r="J120" s="12"/>
      <c r="K120" s="12"/>
      <c r="L120" s="25"/>
      <c r="M120" s="12"/>
    </row>
    <row r="121" customFormat="false" ht="15" hidden="false" customHeight="false" outlineLevel="0" collapsed="false">
      <c r="A121" s="8" t="n">
        <v>117</v>
      </c>
      <c r="B121" s="13"/>
      <c r="C121" s="25"/>
      <c r="D121" s="26" t="str">
        <f aca="false">IF($C121="","",IFERROR(IF(INDEX(Bolalar!$B$5:$B$1804,MATCH($C121,Bolalar!$I$5:$I$1804,0))="","",INDEX(Bolalar!$B$5:$B$1804,MATCH($C121,Bolalar!$I$5:$I$1804,0))),""))</f>
        <v/>
      </c>
      <c r="E121" s="15" t="str">
        <f aca="false">IF($C121="","",IFERROR(IF(INDEX(Bolalar!$C$5:$C$1804,MATCH($C121,Bolalar!$I$5:$I$1804,0))="","",INDEX(Bolalar!$C$5:$C$1804,MATCH($C121,Bolalar!$I$5:$I$1804,0))),""))</f>
        <v/>
      </c>
      <c r="F121" s="24"/>
      <c r="G121" s="14" t="str">
        <f aca="false">IF(OR($E121="",$B121=""),"",INT(($B121-$E121)/365.25))</f>
        <v/>
      </c>
      <c r="H121" s="14" t="str">
        <f aca="false">IF($G121="","",IF($G121&lt;5,"Ha","Yo'q"))</f>
        <v/>
      </c>
      <c r="I121" s="14" t="str">
        <f aca="false">IF($G121="","",IF($G121&lt;18,"Ha","Yo'q"))</f>
        <v/>
      </c>
      <c r="J121" s="12"/>
      <c r="K121" s="12"/>
      <c r="L121" s="25"/>
      <c r="M121" s="12"/>
    </row>
    <row r="122" customFormat="false" ht="15" hidden="false" customHeight="false" outlineLevel="0" collapsed="false">
      <c r="A122" s="8" t="n">
        <v>118</v>
      </c>
      <c r="B122" s="13"/>
      <c r="C122" s="25"/>
      <c r="D122" s="26" t="str">
        <f aca="false">IF($C122="","",IFERROR(IF(INDEX(Bolalar!$B$5:$B$1804,MATCH($C122,Bolalar!$I$5:$I$1804,0))="","",INDEX(Bolalar!$B$5:$B$1804,MATCH($C122,Bolalar!$I$5:$I$1804,0))),""))</f>
        <v/>
      </c>
      <c r="E122" s="15" t="str">
        <f aca="false">IF($C122="","",IFERROR(IF(INDEX(Bolalar!$C$5:$C$1804,MATCH($C122,Bolalar!$I$5:$I$1804,0))="","",INDEX(Bolalar!$C$5:$C$1804,MATCH($C122,Bolalar!$I$5:$I$1804,0))),""))</f>
        <v/>
      </c>
      <c r="F122" s="24"/>
      <c r="G122" s="14" t="str">
        <f aca="false">IF(OR($E122="",$B122=""),"",INT(($B122-$E122)/365.25))</f>
        <v/>
      </c>
      <c r="H122" s="14" t="str">
        <f aca="false">IF($G122="","",IF($G122&lt;5,"Ha","Yo'q"))</f>
        <v/>
      </c>
      <c r="I122" s="14" t="str">
        <f aca="false">IF($G122="","",IF($G122&lt;18,"Ha","Yo'q"))</f>
        <v/>
      </c>
      <c r="J122" s="12"/>
      <c r="K122" s="12"/>
      <c r="L122" s="25"/>
      <c r="M122" s="12"/>
    </row>
    <row r="123" customFormat="false" ht="15" hidden="false" customHeight="false" outlineLevel="0" collapsed="false">
      <c r="A123" s="8" t="n">
        <v>119</v>
      </c>
      <c r="B123" s="13"/>
      <c r="C123" s="25"/>
      <c r="D123" s="26" t="str">
        <f aca="false">IF($C123="","",IFERROR(IF(INDEX(Bolalar!$B$5:$B$1804,MATCH($C123,Bolalar!$I$5:$I$1804,0))="","",INDEX(Bolalar!$B$5:$B$1804,MATCH($C123,Bolalar!$I$5:$I$1804,0))),""))</f>
        <v/>
      </c>
      <c r="E123" s="15" t="str">
        <f aca="false">IF($C123="","",IFERROR(IF(INDEX(Bolalar!$C$5:$C$1804,MATCH($C123,Bolalar!$I$5:$I$1804,0))="","",INDEX(Bolalar!$C$5:$C$1804,MATCH($C123,Bolalar!$I$5:$I$1804,0))),""))</f>
        <v/>
      </c>
      <c r="F123" s="24"/>
      <c r="G123" s="14" t="str">
        <f aca="false">IF(OR($E123="",$B123=""),"",INT(($B123-$E123)/365.25))</f>
        <v/>
      </c>
      <c r="H123" s="14" t="str">
        <f aca="false">IF($G123="","",IF($G123&lt;5,"Ha","Yo'q"))</f>
        <v/>
      </c>
      <c r="I123" s="14" t="str">
        <f aca="false">IF($G123="","",IF($G123&lt;18,"Ha","Yo'q"))</f>
        <v/>
      </c>
      <c r="J123" s="12"/>
      <c r="K123" s="12"/>
      <c r="L123" s="25"/>
      <c r="M123" s="12"/>
    </row>
    <row r="124" customFormat="false" ht="15" hidden="false" customHeight="false" outlineLevel="0" collapsed="false">
      <c r="A124" s="8" t="n">
        <v>120</v>
      </c>
      <c r="B124" s="13"/>
      <c r="C124" s="25"/>
      <c r="D124" s="26" t="str">
        <f aca="false">IF($C124="","",IFERROR(IF(INDEX(Bolalar!$B$5:$B$1804,MATCH($C124,Bolalar!$I$5:$I$1804,0))="","",INDEX(Bolalar!$B$5:$B$1804,MATCH($C124,Bolalar!$I$5:$I$1804,0))),""))</f>
        <v/>
      </c>
      <c r="E124" s="15" t="str">
        <f aca="false">IF($C124="","",IFERROR(IF(INDEX(Bolalar!$C$5:$C$1804,MATCH($C124,Bolalar!$I$5:$I$1804,0))="","",INDEX(Bolalar!$C$5:$C$1804,MATCH($C124,Bolalar!$I$5:$I$1804,0))),""))</f>
        <v/>
      </c>
      <c r="F124" s="24"/>
      <c r="G124" s="14" t="str">
        <f aca="false">IF(OR($E124="",$B124=""),"",INT(($B124-$E124)/365.25))</f>
        <v/>
      </c>
      <c r="H124" s="14" t="str">
        <f aca="false">IF($G124="","",IF($G124&lt;5,"Ha","Yo'q"))</f>
        <v/>
      </c>
      <c r="I124" s="14" t="str">
        <f aca="false">IF($G124="","",IF($G124&lt;18,"Ha","Yo'q"))</f>
        <v/>
      </c>
      <c r="J124" s="12"/>
      <c r="K124" s="12"/>
      <c r="L124" s="25"/>
      <c r="M124" s="12"/>
    </row>
    <row r="125" customFormat="false" ht="15" hidden="false" customHeight="false" outlineLevel="0" collapsed="false">
      <c r="A125" s="8" t="n">
        <v>121</v>
      </c>
      <c r="B125" s="13"/>
      <c r="C125" s="25"/>
      <c r="D125" s="26" t="str">
        <f aca="false">IF($C125="","",IFERROR(IF(INDEX(Bolalar!$B$5:$B$1804,MATCH($C125,Bolalar!$I$5:$I$1804,0))="","",INDEX(Bolalar!$B$5:$B$1804,MATCH($C125,Bolalar!$I$5:$I$1804,0))),""))</f>
        <v/>
      </c>
      <c r="E125" s="15" t="str">
        <f aca="false">IF($C125="","",IFERROR(IF(INDEX(Bolalar!$C$5:$C$1804,MATCH($C125,Bolalar!$I$5:$I$1804,0))="","",INDEX(Bolalar!$C$5:$C$1804,MATCH($C125,Bolalar!$I$5:$I$1804,0))),""))</f>
        <v/>
      </c>
      <c r="F125" s="24"/>
      <c r="G125" s="14" t="str">
        <f aca="false">IF(OR($E125="",$B125=""),"",INT(($B125-$E125)/365.25))</f>
        <v/>
      </c>
      <c r="H125" s="14" t="str">
        <f aca="false">IF($G125="","",IF($G125&lt;5,"Ha","Yo'q"))</f>
        <v/>
      </c>
      <c r="I125" s="14" t="str">
        <f aca="false">IF($G125="","",IF($G125&lt;18,"Ha","Yo'q"))</f>
        <v/>
      </c>
      <c r="J125" s="12"/>
      <c r="K125" s="12"/>
      <c r="L125" s="25"/>
      <c r="M125" s="12"/>
    </row>
    <row r="126" customFormat="false" ht="15" hidden="false" customHeight="false" outlineLevel="0" collapsed="false">
      <c r="A126" s="8" t="n">
        <v>122</v>
      </c>
      <c r="B126" s="13"/>
      <c r="C126" s="25"/>
      <c r="D126" s="26" t="str">
        <f aca="false">IF($C126="","",IFERROR(IF(INDEX(Bolalar!$B$5:$B$1804,MATCH($C126,Bolalar!$I$5:$I$1804,0))="","",INDEX(Bolalar!$B$5:$B$1804,MATCH($C126,Bolalar!$I$5:$I$1804,0))),""))</f>
        <v/>
      </c>
      <c r="E126" s="15" t="str">
        <f aca="false">IF($C126="","",IFERROR(IF(INDEX(Bolalar!$C$5:$C$1804,MATCH($C126,Bolalar!$I$5:$I$1804,0))="","",INDEX(Bolalar!$C$5:$C$1804,MATCH($C126,Bolalar!$I$5:$I$1804,0))),""))</f>
        <v/>
      </c>
      <c r="F126" s="24"/>
      <c r="G126" s="14" t="str">
        <f aca="false">IF(OR($E126="",$B126=""),"",INT(($B126-$E126)/365.25))</f>
        <v/>
      </c>
      <c r="H126" s="14" t="str">
        <f aca="false">IF($G126="","",IF($G126&lt;5,"Ha","Yo'q"))</f>
        <v/>
      </c>
      <c r="I126" s="14" t="str">
        <f aca="false">IF($G126="","",IF($G126&lt;18,"Ha","Yo'q"))</f>
        <v/>
      </c>
      <c r="J126" s="12"/>
      <c r="K126" s="12"/>
      <c r="L126" s="25"/>
      <c r="M126" s="12"/>
    </row>
    <row r="127" customFormat="false" ht="15" hidden="false" customHeight="false" outlineLevel="0" collapsed="false">
      <c r="A127" s="8" t="n">
        <v>123</v>
      </c>
      <c r="B127" s="13"/>
      <c r="C127" s="25"/>
      <c r="D127" s="26" t="str">
        <f aca="false">IF($C127="","",IFERROR(IF(INDEX(Bolalar!$B$5:$B$1804,MATCH($C127,Bolalar!$I$5:$I$1804,0))="","",INDEX(Bolalar!$B$5:$B$1804,MATCH($C127,Bolalar!$I$5:$I$1804,0))),""))</f>
        <v/>
      </c>
      <c r="E127" s="15" t="str">
        <f aca="false">IF($C127="","",IFERROR(IF(INDEX(Bolalar!$C$5:$C$1804,MATCH($C127,Bolalar!$I$5:$I$1804,0))="","",INDEX(Bolalar!$C$5:$C$1804,MATCH($C127,Bolalar!$I$5:$I$1804,0))),""))</f>
        <v/>
      </c>
      <c r="F127" s="24"/>
      <c r="G127" s="14" t="str">
        <f aca="false">IF(OR($E127="",$B127=""),"",INT(($B127-$E127)/365.25))</f>
        <v/>
      </c>
      <c r="H127" s="14" t="str">
        <f aca="false">IF($G127="","",IF($G127&lt;5,"Ha","Yo'q"))</f>
        <v/>
      </c>
      <c r="I127" s="14" t="str">
        <f aca="false">IF($G127="","",IF($G127&lt;18,"Ha","Yo'q"))</f>
        <v/>
      </c>
      <c r="J127" s="12"/>
      <c r="K127" s="12"/>
      <c r="L127" s="25"/>
      <c r="M127" s="12"/>
    </row>
    <row r="128" customFormat="false" ht="15" hidden="false" customHeight="false" outlineLevel="0" collapsed="false">
      <c r="A128" s="8" t="n">
        <v>124</v>
      </c>
      <c r="B128" s="13"/>
      <c r="C128" s="25"/>
      <c r="D128" s="26" t="str">
        <f aca="false">IF($C128="","",IFERROR(IF(INDEX(Bolalar!$B$5:$B$1804,MATCH($C128,Bolalar!$I$5:$I$1804,0))="","",INDEX(Bolalar!$B$5:$B$1804,MATCH($C128,Bolalar!$I$5:$I$1804,0))),""))</f>
        <v/>
      </c>
      <c r="E128" s="15" t="str">
        <f aca="false">IF($C128="","",IFERROR(IF(INDEX(Bolalar!$C$5:$C$1804,MATCH($C128,Bolalar!$I$5:$I$1804,0))="","",INDEX(Bolalar!$C$5:$C$1804,MATCH($C128,Bolalar!$I$5:$I$1804,0))),""))</f>
        <v/>
      </c>
      <c r="F128" s="24"/>
      <c r="G128" s="14" t="str">
        <f aca="false">IF(OR($E128="",$B128=""),"",INT(($B128-$E128)/365.25))</f>
        <v/>
      </c>
      <c r="H128" s="14" t="str">
        <f aca="false">IF($G128="","",IF($G128&lt;5,"Ha","Yo'q"))</f>
        <v/>
      </c>
      <c r="I128" s="14" t="str">
        <f aca="false">IF($G128="","",IF($G128&lt;18,"Ha","Yo'q"))</f>
        <v/>
      </c>
      <c r="J128" s="12"/>
      <c r="K128" s="12"/>
      <c r="L128" s="25"/>
      <c r="M128" s="12"/>
    </row>
    <row r="129" customFormat="false" ht="15" hidden="false" customHeight="false" outlineLevel="0" collapsed="false">
      <c r="A129" s="8" t="n">
        <v>125</v>
      </c>
      <c r="B129" s="13"/>
      <c r="C129" s="25"/>
      <c r="D129" s="26" t="str">
        <f aca="false">IF($C129="","",IFERROR(IF(INDEX(Bolalar!$B$5:$B$1804,MATCH($C129,Bolalar!$I$5:$I$1804,0))="","",INDEX(Bolalar!$B$5:$B$1804,MATCH($C129,Bolalar!$I$5:$I$1804,0))),""))</f>
        <v/>
      </c>
      <c r="E129" s="15" t="str">
        <f aca="false">IF($C129="","",IFERROR(IF(INDEX(Bolalar!$C$5:$C$1804,MATCH($C129,Bolalar!$I$5:$I$1804,0))="","",INDEX(Bolalar!$C$5:$C$1804,MATCH($C129,Bolalar!$I$5:$I$1804,0))),""))</f>
        <v/>
      </c>
      <c r="F129" s="24"/>
      <c r="G129" s="14" t="str">
        <f aca="false">IF(OR($E129="",$B129=""),"",INT(($B129-$E129)/365.25))</f>
        <v/>
      </c>
      <c r="H129" s="14" t="str">
        <f aca="false">IF($G129="","",IF($G129&lt;5,"Ha","Yo'q"))</f>
        <v/>
      </c>
      <c r="I129" s="14" t="str">
        <f aca="false">IF($G129="","",IF($G129&lt;18,"Ha","Yo'q"))</f>
        <v/>
      </c>
      <c r="J129" s="12"/>
      <c r="K129" s="12"/>
      <c r="L129" s="25"/>
      <c r="M129" s="12"/>
    </row>
    <row r="130" customFormat="false" ht="15" hidden="false" customHeight="false" outlineLevel="0" collapsed="false">
      <c r="A130" s="8" t="n">
        <v>126</v>
      </c>
      <c r="B130" s="13"/>
      <c r="C130" s="25"/>
      <c r="D130" s="26" t="str">
        <f aca="false">IF($C130="","",IFERROR(IF(INDEX(Bolalar!$B$5:$B$1804,MATCH($C130,Bolalar!$I$5:$I$1804,0))="","",INDEX(Bolalar!$B$5:$B$1804,MATCH($C130,Bolalar!$I$5:$I$1804,0))),""))</f>
        <v/>
      </c>
      <c r="E130" s="15" t="str">
        <f aca="false">IF($C130="","",IFERROR(IF(INDEX(Bolalar!$C$5:$C$1804,MATCH($C130,Bolalar!$I$5:$I$1804,0))="","",INDEX(Bolalar!$C$5:$C$1804,MATCH($C130,Bolalar!$I$5:$I$1804,0))),""))</f>
        <v/>
      </c>
      <c r="F130" s="24"/>
      <c r="G130" s="14" t="str">
        <f aca="false">IF(OR($E130="",$B130=""),"",INT(($B130-$E130)/365.25))</f>
        <v/>
      </c>
      <c r="H130" s="14" t="str">
        <f aca="false">IF($G130="","",IF($G130&lt;5,"Ha","Yo'q"))</f>
        <v/>
      </c>
      <c r="I130" s="14" t="str">
        <f aca="false">IF($G130="","",IF($G130&lt;18,"Ha","Yo'q"))</f>
        <v/>
      </c>
      <c r="J130" s="12"/>
      <c r="K130" s="12"/>
      <c r="L130" s="25"/>
      <c r="M130" s="12"/>
    </row>
    <row r="131" customFormat="false" ht="15" hidden="false" customHeight="false" outlineLevel="0" collapsed="false">
      <c r="A131" s="8" t="n">
        <v>127</v>
      </c>
      <c r="B131" s="13"/>
      <c r="C131" s="25"/>
      <c r="D131" s="26" t="str">
        <f aca="false">IF($C131="","",IFERROR(IF(INDEX(Bolalar!$B$5:$B$1804,MATCH($C131,Bolalar!$I$5:$I$1804,0))="","",INDEX(Bolalar!$B$5:$B$1804,MATCH($C131,Bolalar!$I$5:$I$1804,0))),""))</f>
        <v/>
      </c>
      <c r="E131" s="15" t="str">
        <f aca="false">IF($C131="","",IFERROR(IF(INDEX(Bolalar!$C$5:$C$1804,MATCH($C131,Bolalar!$I$5:$I$1804,0))="","",INDEX(Bolalar!$C$5:$C$1804,MATCH($C131,Bolalar!$I$5:$I$1804,0))),""))</f>
        <v/>
      </c>
      <c r="F131" s="24"/>
      <c r="G131" s="14" t="str">
        <f aca="false">IF(OR($E131="",$B131=""),"",INT(($B131-$E131)/365.25))</f>
        <v/>
      </c>
      <c r="H131" s="14" t="str">
        <f aca="false">IF($G131="","",IF($G131&lt;5,"Ha","Yo'q"))</f>
        <v/>
      </c>
      <c r="I131" s="14" t="str">
        <f aca="false">IF($G131="","",IF($G131&lt;18,"Ha","Yo'q"))</f>
        <v/>
      </c>
      <c r="J131" s="12"/>
      <c r="K131" s="12"/>
      <c r="L131" s="25"/>
      <c r="M131" s="12"/>
    </row>
    <row r="132" customFormat="false" ht="15" hidden="false" customHeight="false" outlineLevel="0" collapsed="false">
      <c r="A132" s="8" t="n">
        <v>128</v>
      </c>
      <c r="B132" s="13"/>
      <c r="C132" s="25"/>
      <c r="D132" s="26" t="str">
        <f aca="false">IF($C132="","",IFERROR(IF(INDEX(Bolalar!$B$5:$B$1804,MATCH($C132,Bolalar!$I$5:$I$1804,0))="","",INDEX(Bolalar!$B$5:$B$1804,MATCH($C132,Bolalar!$I$5:$I$1804,0))),""))</f>
        <v/>
      </c>
      <c r="E132" s="15" t="str">
        <f aca="false">IF($C132="","",IFERROR(IF(INDEX(Bolalar!$C$5:$C$1804,MATCH($C132,Bolalar!$I$5:$I$1804,0))="","",INDEX(Bolalar!$C$5:$C$1804,MATCH($C132,Bolalar!$I$5:$I$1804,0))),""))</f>
        <v/>
      </c>
      <c r="F132" s="24"/>
      <c r="G132" s="14" t="str">
        <f aca="false">IF(OR($E132="",$B132=""),"",INT(($B132-$E132)/365.25))</f>
        <v/>
      </c>
      <c r="H132" s="14" t="str">
        <f aca="false">IF($G132="","",IF($G132&lt;5,"Ha","Yo'q"))</f>
        <v/>
      </c>
      <c r="I132" s="14" t="str">
        <f aca="false">IF($G132="","",IF($G132&lt;18,"Ha","Yo'q"))</f>
        <v/>
      </c>
      <c r="J132" s="12"/>
      <c r="K132" s="12"/>
      <c r="L132" s="25"/>
      <c r="M132" s="12"/>
    </row>
    <row r="133" customFormat="false" ht="15" hidden="false" customHeight="false" outlineLevel="0" collapsed="false">
      <c r="A133" s="8" t="n">
        <v>129</v>
      </c>
      <c r="B133" s="13"/>
      <c r="C133" s="25"/>
      <c r="D133" s="26" t="str">
        <f aca="false">IF($C133="","",IFERROR(IF(INDEX(Bolalar!$B$5:$B$1804,MATCH($C133,Bolalar!$I$5:$I$1804,0))="","",INDEX(Bolalar!$B$5:$B$1804,MATCH($C133,Bolalar!$I$5:$I$1804,0))),""))</f>
        <v/>
      </c>
      <c r="E133" s="15" t="str">
        <f aca="false">IF($C133="","",IFERROR(IF(INDEX(Bolalar!$C$5:$C$1804,MATCH($C133,Bolalar!$I$5:$I$1804,0))="","",INDEX(Bolalar!$C$5:$C$1804,MATCH($C133,Bolalar!$I$5:$I$1804,0))),""))</f>
        <v/>
      </c>
      <c r="F133" s="24"/>
      <c r="G133" s="14" t="str">
        <f aca="false">IF(OR($E133="",$B133=""),"",INT(($B133-$E133)/365.25))</f>
        <v/>
      </c>
      <c r="H133" s="14" t="str">
        <f aca="false">IF($G133="","",IF($G133&lt;5,"Ha","Yo'q"))</f>
        <v/>
      </c>
      <c r="I133" s="14" t="str">
        <f aca="false">IF($G133="","",IF($G133&lt;18,"Ha","Yo'q"))</f>
        <v/>
      </c>
      <c r="J133" s="12"/>
      <c r="K133" s="12"/>
      <c r="L133" s="25"/>
      <c r="M133" s="12"/>
    </row>
    <row r="134" customFormat="false" ht="15" hidden="false" customHeight="false" outlineLevel="0" collapsed="false">
      <c r="A134" s="8" t="n">
        <v>130</v>
      </c>
      <c r="B134" s="13"/>
      <c r="C134" s="25"/>
      <c r="D134" s="26" t="str">
        <f aca="false">IF($C134="","",IFERROR(IF(INDEX(Bolalar!$B$5:$B$1804,MATCH($C134,Bolalar!$I$5:$I$1804,0))="","",INDEX(Bolalar!$B$5:$B$1804,MATCH($C134,Bolalar!$I$5:$I$1804,0))),""))</f>
        <v/>
      </c>
      <c r="E134" s="15" t="str">
        <f aca="false">IF($C134="","",IFERROR(IF(INDEX(Bolalar!$C$5:$C$1804,MATCH($C134,Bolalar!$I$5:$I$1804,0))="","",INDEX(Bolalar!$C$5:$C$1804,MATCH($C134,Bolalar!$I$5:$I$1804,0))),""))</f>
        <v/>
      </c>
      <c r="F134" s="24"/>
      <c r="G134" s="14" t="str">
        <f aca="false">IF(OR($E134="",$B134=""),"",INT(($B134-$E134)/365.25))</f>
        <v/>
      </c>
      <c r="H134" s="14" t="str">
        <f aca="false">IF($G134="","",IF($G134&lt;5,"Ha","Yo'q"))</f>
        <v/>
      </c>
      <c r="I134" s="14" t="str">
        <f aca="false">IF($G134="","",IF($G134&lt;18,"Ha","Yo'q"))</f>
        <v/>
      </c>
      <c r="J134" s="12"/>
      <c r="K134" s="12"/>
      <c r="L134" s="25"/>
      <c r="M134" s="12"/>
    </row>
    <row r="135" customFormat="false" ht="15" hidden="false" customHeight="false" outlineLevel="0" collapsed="false">
      <c r="A135" s="8" t="n">
        <v>131</v>
      </c>
      <c r="B135" s="13"/>
      <c r="C135" s="25"/>
      <c r="D135" s="26" t="str">
        <f aca="false">IF($C135="","",IFERROR(IF(INDEX(Bolalar!$B$5:$B$1804,MATCH($C135,Bolalar!$I$5:$I$1804,0))="","",INDEX(Bolalar!$B$5:$B$1804,MATCH($C135,Bolalar!$I$5:$I$1804,0))),""))</f>
        <v/>
      </c>
      <c r="E135" s="15" t="str">
        <f aca="false">IF($C135="","",IFERROR(IF(INDEX(Bolalar!$C$5:$C$1804,MATCH($C135,Bolalar!$I$5:$I$1804,0))="","",INDEX(Bolalar!$C$5:$C$1804,MATCH($C135,Bolalar!$I$5:$I$1804,0))),""))</f>
        <v/>
      </c>
      <c r="F135" s="24"/>
      <c r="G135" s="14" t="str">
        <f aca="false">IF(OR($E135="",$B135=""),"",INT(($B135-$E135)/365.25))</f>
        <v/>
      </c>
      <c r="H135" s="14" t="str">
        <f aca="false">IF($G135="","",IF($G135&lt;5,"Ha","Yo'q"))</f>
        <v/>
      </c>
      <c r="I135" s="14" t="str">
        <f aca="false">IF($G135="","",IF($G135&lt;18,"Ha","Yo'q"))</f>
        <v/>
      </c>
      <c r="J135" s="12"/>
      <c r="K135" s="12"/>
      <c r="L135" s="25"/>
      <c r="M135" s="12"/>
    </row>
    <row r="136" customFormat="false" ht="15" hidden="false" customHeight="false" outlineLevel="0" collapsed="false">
      <c r="A136" s="8" t="n">
        <v>132</v>
      </c>
      <c r="B136" s="13"/>
      <c r="C136" s="25"/>
      <c r="D136" s="26" t="str">
        <f aca="false">IF($C136="","",IFERROR(IF(INDEX(Bolalar!$B$5:$B$1804,MATCH($C136,Bolalar!$I$5:$I$1804,0))="","",INDEX(Bolalar!$B$5:$B$1804,MATCH($C136,Bolalar!$I$5:$I$1804,0))),""))</f>
        <v/>
      </c>
      <c r="E136" s="15" t="str">
        <f aca="false">IF($C136="","",IFERROR(IF(INDEX(Bolalar!$C$5:$C$1804,MATCH($C136,Bolalar!$I$5:$I$1804,0))="","",INDEX(Bolalar!$C$5:$C$1804,MATCH($C136,Bolalar!$I$5:$I$1804,0))),""))</f>
        <v/>
      </c>
      <c r="F136" s="24"/>
      <c r="G136" s="14" t="str">
        <f aca="false">IF(OR($E136="",$B136=""),"",INT(($B136-$E136)/365.25))</f>
        <v/>
      </c>
      <c r="H136" s="14" t="str">
        <f aca="false">IF($G136="","",IF($G136&lt;5,"Ha","Yo'q"))</f>
        <v/>
      </c>
      <c r="I136" s="14" t="str">
        <f aca="false">IF($G136="","",IF($G136&lt;18,"Ha","Yo'q"))</f>
        <v/>
      </c>
      <c r="J136" s="12"/>
      <c r="K136" s="12"/>
      <c r="L136" s="25"/>
      <c r="M136" s="12"/>
    </row>
    <row r="137" customFormat="false" ht="15" hidden="false" customHeight="false" outlineLevel="0" collapsed="false">
      <c r="A137" s="8" t="n">
        <v>133</v>
      </c>
      <c r="B137" s="13"/>
      <c r="C137" s="25"/>
      <c r="D137" s="26" t="str">
        <f aca="false">IF($C137="","",IFERROR(IF(INDEX(Bolalar!$B$5:$B$1804,MATCH($C137,Bolalar!$I$5:$I$1804,0))="","",INDEX(Bolalar!$B$5:$B$1804,MATCH($C137,Bolalar!$I$5:$I$1804,0))),""))</f>
        <v/>
      </c>
      <c r="E137" s="15" t="str">
        <f aca="false">IF($C137="","",IFERROR(IF(INDEX(Bolalar!$C$5:$C$1804,MATCH($C137,Bolalar!$I$5:$I$1804,0))="","",INDEX(Bolalar!$C$5:$C$1804,MATCH($C137,Bolalar!$I$5:$I$1804,0))),""))</f>
        <v/>
      </c>
      <c r="F137" s="24"/>
      <c r="G137" s="14" t="str">
        <f aca="false">IF(OR($E137="",$B137=""),"",INT(($B137-$E137)/365.25))</f>
        <v/>
      </c>
      <c r="H137" s="14" t="str">
        <f aca="false">IF($G137="","",IF($G137&lt;5,"Ha","Yo'q"))</f>
        <v/>
      </c>
      <c r="I137" s="14" t="str">
        <f aca="false">IF($G137="","",IF($G137&lt;18,"Ha","Yo'q"))</f>
        <v/>
      </c>
      <c r="J137" s="12"/>
      <c r="K137" s="12"/>
      <c r="L137" s="25"/>
      <c r="M137" s="12"/>
    </row>
    <row r="138" customFormat="false" ht="15" hidden="false" customHeight="false" outlineLevel="0" collapsed="false">
      <c r="A138" s="8" t="n">
        <v>134</v>
      </c>
      <c r="B138" s="13"/>
      <c r="C138" s="25"/>
      <c r="D138" s="26" t="str">
        <f aca="false">IF($C138="","",IFERROR(IF(INDEX(Bolalar!$B$5:$B$1804,MATCH($C138,Bolalar!$I$5:$I$1804,0))="","",INDEX(Bolalar!$B$5:$B$1804,MATCH($C138,Bolalar!$I$5:$I$1804,0))),""))</f>
        <v/>
      </c>
      <c r="E138" s="15" t="str">
        <f aca="false">IF($C138="","",IFERROR(IF(INDEX(Bolalar!$C$5:$C$1804,MATCH($C138,Bolalar!$I$5:$I$1804,0))="","",INDEX(Bolalar!$C$5:$C$1804,MATCH($C138,Bolalar!$I$5:$I$1804,0))),""))</f>
        <v/>
      </c>
      <c r="F138" s="24"/>
      <c r="G138" s="14" t="str">
        <f aca="false">IF(OR($E138="",$B138=""),"",INT(($B138-$E138)/365.25))</f>
        <v/>
      </c>
      <c r="H138" s="14" t="str">
        <f aca="false">IF($G138="","",IF($G138&lt;5,"Ha","Yo'q"))</f>
        <v/>
      </c>
      <c r="I138" s="14" t="str">
        <f aca="false">IF($G138="","",IF($G138&lt;18,"Ha","Yo'q"))</f>
        <v/>
      </c>
      <c r="J138" s="12"/>
      <c r="K138" s="12"/>
      <c r="L138" s="25"/>
      <c r="M138" s="12"/>
    </row>
    <row r="139" customFormat="false" ht="15" hidden="false" customHeight="false" outlineLevel="0" collapsed="false">
      <c r="A139" s="8" t="n">
        <v>135</v>
      </c>
      <c r="B139" s="13"/>
      <c r="C139" s="25"/>
      <c r="D139" s="26" t="str">
        <f aca="false">IF($C139="","",IFERROR(IF(INDEX(Bolalar!$B$5:$B$1804,MATCH($C139,Bolalar!$I$5:$I$1804,0))="","",INDEX(Bolalar!$B$5:$B$1804,MATCH($C139,Bolalar!$I$5:$I$1804,0))),""))</f>
        <v/>
      </c>
      <c r="E139" s="15" t="str">
        <f aca="false">IF($C139="","",IFERROR(IF(INDEX(Bolalar!$C$5:$C$1804,MATCH($C139,Bolalar!$I$5:$I$1804,0))="","",INDEX(Bolalar!$C$5:$C$1804,MATCH($C139,Bolalar!$I$5:$I$1804,0))),""))</f>
        <v/>
      </c>
      <c r="F139" s="24"/>
      <c r="G139" s="14" t="str">
        <f aca="false">IF(OR($E139="",$B139=""),"",INT(($B139-$E139)/365.25))</f>
        <v/>
      </c>
      <c r="H139" s="14" t="str">
        <f aca="false">IF($G139="","",IF($G139&lt;5,"Ha","Yo'q"))</f>
        <v/>
      </c>
      <c r="I139" s="14" t="str">
        <f aca="false">IF($G139="","",IF($G139&lt;18,"Ha","Yo'q"))</f>
        <v/>
      </c>
      <c r="J139" s="12"/>
      <c r="K139" s="12"/>
      <c r="L139" s="25"/>
      <c r="M139" s="12"/>
    </row>
    <row r="140" customFormat="false" ht="15" hidden="false" customHeight="false" outlineLevel="0" collapsed="false">
      <c r="A140" s="8" t="n">
        <v>136</v>
      </c>
      <c r="B140" s="13"/>
      <c r="C140" s="25"/>
      <c r="D140" s="26" t="str">
        <f aca="false">IF($C140="","",IFERROR(IF(INDEX(Bolalar!$B$5:$B$1804,MATCH($C140,Bolalar!$I$5:$I$1804,0))="","",INDEX(Bolalar!$B$5:$B$1804,MATCH($C140,Bolalar!$I$5:$I$1804,0))),""))</f>
        <v/>
      </c>
      <c r="E140" s="15" t="str">
        <f aca="false">IF($C140="","",IFERROR(IF(INDEX(Bolalar!$C$5:$C$1804,MATCH($C140,Bolalar!$I$5:$I$1804,0))="","",INDEX(Bolalar!$C$5:$C$1804,MATCH($C140,Bolalar!$I$5:$I$1804,0))),""))</f>
        <v/>
      </c>
      <c r="F140" s="24"/>
      <c r="G140" s="14" t="str">
        <f aca="false">IF(OR($E140="",$B140=""),"",INT(($B140-$E140)/365.25))</f>
        <v/>
      </c>
      <c r="H140" s="14" t="str">
        <f aca="false">IF($G140="","",IF($G140&lt;5,"Ha","Yo'q"))</f>
        <v/>
      </c>
      <c r="I140" s="14" t="str">
        <f aca="false">IF($G140="","",IF($G140&lt;18,"Ha","Yo'q"))</f>
        <v/>
      </c>
      <c r="J140" s="12"/>
      <c r="K140" s="12"/>
      <c r="L140" s="25"/>
      <c r="M140" s="12"/>
    </row>
    <row r="141" customFormat="false" ht="15" hidden="false" customHeight="false" outlineLevel="0" collapsed="false">
      <c r="A141" s="8" t="n">
        <v>137</v>
      </c>
      <c r="B141" s="13"/>
      <c r="C141" s="25"/>
      <c r="D141" s="26" t="str">
        <f aca="false">IF($C141="","",IFERROR(IF(INDEX(Bolalar!$B$5:$B$1804,MATCH($C141,Bolalar!$I$5:$I$1804,0))="","",INDEX(Bolalar!$B$5:$B$1804,MATCH($C141,Bolalar!$I$5:$I$1804,0))),""))</f>
        <v/>
      </c>
      <c r="E141" s="15" t="str">
        <f aca="false">IF($C141="","",IFERROR(IF(INDEX(Bolalar!$C$5:$C$1804,MATCH($C141,Bolalar!$I$5:$I$1804,0))="","",INDEX(Bolalar!$C$5:$C$1804,MATCH($C141,Bolalar!$I$5:$I$1804,0))),""))</f>
        <v/>
      </c>
      <c r="F141" s="24"/>
      <c r="G141" s="14" t="str">
        <f aca="false">IF(OR($E141="",$B141=""),"",INT(($B141-$E141)/365.25))</f>
        <v/>
      </c>
      <c r="H141" s="14" t="str">
        <f aca="false">IF($G141="","",IF($G141&lt;5,"Ha","Yo'q"))</f>
        <v/>
      </c>
      <c r="I141" s="14" t="str">
        <f aca="false">IF($G141="","",IF($G141&lt;18,"Ha","Yo'q"))</f>
        <v/>
      </c>
      <c r="J141" s="12"/>
      <c r="K141" s="12"/>
      <c r="L141" s="25"/>
      <c r="M141" s="12"/>
    </row>
    <row r="142" customFormat="false" ht="15" hidden="false" customHeight="false" outlineLevel="0" collapsed="false">
      <c r="A142" s="8" t="n">
        <v>138</v>
      </c>
      <c r="B142" s="13"/>
      <c r="C142" s="25"/>
      <c r="D142" s="26" t="str">
        <f aca="false">IF($C142="","",IFERROR(IF(INDEX(Bolalar!$B$5:$B$1804,MATCH($C142,Bolalar!$I$5:$I$1804,0))="","",INDEX(Bolalar!$B$5:$B$1804,MATCH($C142,Bolalar!$I$5:$I$1804,0))),""))</f>
        <v/>
      </c>
      <c r="E142" s="15" t="str">
        <f aca="false">IF($C142="","",IFERROR(IF(INDEX(Bolalar!$C$5:$C$1804,MATCH($C142,Bolalar!$I$5:$I$1804,0))="","",INDEX(Bolalar!$C$5:$C$1804,MATCH($C142,Bolalar!$I$5:$I$1804,0))),""))</f>
        <v/>
      </c>
      <c r="F142" s="24"/>
      <c r="G142" s="14" t="str">
        <f aca="false">IF(OR($E142="",$B142=""),"",INT(($B142-$E142)/365.25))</f>
        <v/>
      </c>
      <c r="H142" s="14" t="str">
        <f aca="false">IF($G142="","",IF($G142&lt;5,"Ha","Yo'q"))</f>
        <v/>
      </c>
      <c r="I142" s="14" t="str">
        <f aca="false">IF($G142="","",IF($G142&lt;18,"Ha","Yo'q"))</f>
        <v/>
      </c>
      <c r="J142" s="12"/>
      <c r="K142" s="12"/>
      <c r="L142" s="25"/>
      <c r="M142" s="12"/>
    </row>
    <row r="143" customFormat="false" ht="15" hidden="false" customHeight="false" outlineLevel="0" collapsed="false">
      <c r="A143" s="8" t="n">
        <v>139</v>
      </c>
      <c r="B143" s="13"/>
      <c r="C143" s="25"/>
      <c r="D143" s="26" t="str">
        <f aca="false">IF($C143="","",IFERROR(IF(INDEX(Bolalar!$B$5:$B$1804,MATCH($C143,Bolalar!$I$5:$I$1804,0))="","",INDEX(Bolalar!$B$5:$B$1804,MATCH($C143,Bolalar!$I$5:$I$1804,0))),""))</f>
        <v/>
      </c>
      <c r="E143" s="15" t="str">
        <f aca="false">IF($C143="","",IFERROR(IF(INDEX(Bolalar!$C$5:$C$1804,MATCH($C143,Bolalar!$I$5:$I$1804,0))="","",INDEX(Bolalar!$C$5:$C$1804,MATCH($C143,Bolalar!$I$5:$I$1804,0))),""))</f>
        <v/>
      </c>
      <c r="F143" s="24"/>
      <c r="G143" s="14" t="str">
        <f aca="false">IF(OR($E143="",$B143=""),"",INT(($B143-$E143)/365.25))</f>
        <v/>
      </c>
      <c r="H143" s="14" t="str">
        <f aca="false">IF($G143="","",IF($G143&lt;5,"Ha","Yo'q"))</f>
        <v/>
      </c>
      <c r="I143" s="14" t="str">
        <f aca="false">IF($G143="","",IF($G143&lt;18,"Ha","Yo'q"))</f>
        <v/>
      </c>
      <c r="J143" s="12"/>
      <c r="K143" s="12"/>
      <c r="L143" s="25"/>
      <c r="M143" s="12"/>
    </row>
    <row r="144" customFormat="false" ht="15" hidden="false" customHeight="false" outlineLevel="0" collapsed="false">
      <c r="A144" s="8" t="n">
        <v>140</v>
      </c>
      <c r="B144" s="13"/>
      <c r="C144" s="25"/>
      <c r="D144" s="26" t="str">
        <f aca="false">IF($C144="","",IFERROR(IF(INDEX(Bolalar!$B$5:$B$1804,MATCH($C144,Bolalar!$I$5:$I$1804,0))="","",INDEX(Bolalar!$B$5:$B$1804,MATCH($C144,Bolalar!$I$5:$I$1804,0))),""))</f>
        <v/>
      </c>
      <c r="E144" s="15" t="str">
        <f aca="false">IF($C144="","",IFERROR(IF(INDEX(Bolalar!$C$5:$C$1804,MATCH($C144,Bolalar!$I$5:$I$1804,0))="","",INDEX(Bolalar!$C$5:$C$1804,MATCH($C144,Bolalar!$I$5:$I$1804,0))),""))</f>
        <v/>
      </c>
      <c r="F144" s="24"/>
      <c r="G144" s="14" t="str">
        <f aca="false">IF(OR($E144="",$B144=""),"",INT(($B144-$E144)/365.25))</f>
        <v/>
      </c>
      <c r="H144" s="14" t="str">
        <f aca="false">IF($G144="","",IF($G144&lt;5,"Ha","Yo'q"))</f>
        <v/>
      </c>
      <c r="I144" s="14" t="str">
        <f aca="false">IF($G144="","",IF($G144&lt;18,"Ha","Yo'q"))</f>
        <v/>
      </c>
      <c r="J144" s="12"/>
      <c r="K144" s="12"/>
      <c r="L144" s="25"/>
      <c r="M144" s="12"/>
    </row>
    <row r="145" customFormat="false" ht="15" hidden="false" customHeight="false" outlineLevel="0" collapsed="false">
      <c r="A145" s="8" t="n">
        <v>141</v>
      </c>
      <c r="B145" s="13"/>
      <c r="C145" s="25"/>
      <c r="D145" s="26" t="str">
        <f aca="false">IF($C145="","",IFERROR(IF(INDEX(Bolalar!$B$5:$B$1804,MATCH($C145,Bolalar!$I$5:$I$1804,0))="","",INDEX(Bolalar!$B$5:$B$1804,MATCH($C145,Bolalar!$I$5:$I$1804,0))),""))</f>
        <v/>
      </c>
      <c r="E145" s="15" t="str">
        <f aca="false">IF($C145="","",IFERROR(IF(INDEX(Bolalar!$C$5:$C$1804,MATCH($C145,Bolalar!$I$5:$I$1804,0))="","",INDEX(Bolalar!$C$5:$C$1804,MATCH($C145,Bolalar!$I$5:$I$1804,0))),""))</f>
        <v/>
      </c>
      <c r="F145" s="24"/>
      <c r="G145" s="14" t="str">
        <f aca="false">IF(OR($E145="",$B145=""),"",INT(($B145-$E145)/365.25))</f>
        <v/>
      </c>
      <c r="H145" s="14" t="str">
        <f aca="false">IF($G145="","",IF($G145&lt;5,"Ha","Yo'q"))</f>
        <v/>
      </c>
      <c r="I145" s="14" t="str">
        <f aca="false">IF($G145="","",IF($G145&lt;18,"Ha","Yo'q"))</f>
        <v/>
      </c>
      <c r="J145" s="12"/>
      <c r="K145" s="12"/>
      <c r="L145" s="25"/>
      <c r="M145" s="12"/>
    </row>
    <row r="146" customFormat="false" ht="15" hidden="false" customHeight="false" outlineLevel="0" collapsed="false">
      <c r="A146" s="8" t="n">
        <v>142</v>
      </c>
      <c r="B146" s="13"/>
      <c r="C146" s="25"/>
      <c r="D146" s="26" t="str">
        <f aca="false">IF($C146="","",IFERROR(IF(INDEX(Bolalar!$B$5:$B$1804,MATCH($C146,Bolalar!$I$5:$I$1804,0))="","",INDEX(Bolalar!$B$5:$B$1804,MATCH($C146,Bolalar!$I$5:$I$1804,0))),""))</f>
        <v/>
      </c>
      <c r="E146" s="15" t="str">
        <f aca="false">IF($C146="","",IFERROR(IF(INDEX(Bolalar!$C$5:$C$1804,MATCH($C146,Bolalar!$I$5:$I$1804,0))="","",INDEX(Bolalar!$C$5:$C$1804,MATCH($C146,Bolalar!$I$5:$I$1804,0))),""))</f>
        <v/>
      </c>
      <c r="F146" s="24"/>
      <c r="G146" s="14" t="str">
        <f aca="false">IF(OR($E146="",$B146=""),"",INT(($B146-$E146)/365.25))</f>
        <v/>
      </c>
      <c r="H146" s="14" t="str">
        <f aca="false">IF($G146="","",IF($G146&lt;5,"Ha","Yo'q"))</f>
        <v/>
      </c>
      <c r="I146" s="14" t="str">
        <f aca="false">IF($G146="","",IF($G146&lt;18,"Ha","Yo'q"))</f>
        <v/>
      </c>
      <c r="J146" s="12"/>
      <c r="K146" s="12"/>
      <c r="L146" s="25"/>
      <c r="M146" s="12"/>
    </row>
    <row r="147" customFormat="false" ht="15" hidden="false" customHeight="false" outlineLevel="0" collapsed="false">
      <c r="A147" s="8" t="n">
        <v>143</v>
      </c>
      <c r="B147" s="13"/>
      <c r="C147" s="25"/>
      <c r="D147" s="26" t="str">
        <f aca="false">IF($C147="","",IFERROR(IF(INDEX(Bolalar!$B$5:$B$1804,MATCH($C147,Bolalar!$I$5:$I$1804,0))="","",INDEX(Bolalar!$B$5:$B$1804,MATCH($C147,Bolalar!$I$5:$I$1804,0))),""))</f>
        <v/>
      </c>
      <c r="E147" s="15" t="str">
        <f aca="false">IF($C147="","",IFERROR(IF(INDEX(Bolalar!$C$5:$C$1804,MATCH($C147,Bolalar!$I$5:$I$1804,0))="","",INDEX(Bolalar!$C$5:$C$1804,MATCH($C147,Bolalar!$I$5:$I$1804,0))),""))</f>
        <v/>
      </c>
      <c r="F147" s="24"/>
      <c r="G147" s="14" t="str">
        <f aca="false">IF(OR($E147="",$B147=""),"",INT(($B147-$E147)/365.25))</f>
        <v/>
      </c>
      <c r="H147" s="14" t="str">
        <f aca="false">IF($G147="","",IF($G147&lt;5,"Ha","Yo'q"))</f>
        <v/>
      </c>
      <c r="I147" s="14" t="str">
        <f aca="false">IF($G147="","",IF($G147&lt;18,"Ha","Yo'q"))</f>
        <v/>
      </c>
      <c r="J147" s="12"/>
      <c r="K147" s="12"/>
      <c r="L147" s="25"/>
      <c r="M147" s="12"/>
    </row>
    <row r="148" customFormat="false" ht="15" hidden="false" customHeight="false" outlineLevel="0" collapsed="false">
      <c r="A148" s="8" t="n">
        <v>144</v>
      </c>
      <c r="B148" s="13"/>
      <c r="C148" s="25"/>
      <c r="D148" s="26" t="str">
        <f aca="false">IF($C148="","",IFERROR(IF(INDEX(Bolalar!$B$5:$B$1804,MATCH($C148,Bolalar!$I$5:$I$1804,0))="","",INDEX(Bolalar!$B$5:$B$1804,MATCH($C148,Bolalar!$I$5:$I$1804,0))),""))</f>
        <v/>
      </c>
      <c r="E148" s="15" t="str">
        <f aca="false">IF($C148="","",IFERROR(IF(INDEX(Bolalar!$C$5:$C$1804,MATCH($C148,Bolalar!$I$5:$I$1804,0))="","",INDEX(Bolalar!$C$5:$C$1804,MATCH($C148,Bolalar!$I$5:$I$1804,0))),""))</f>
        <v/>
      </c>
      <c r="F148" s="24"/>
      <c r="G148" s="14" t="str">
        <f aca="false">IF(OR($E148="",$B148=""),"",INT(($B148-$E148)/365.25))</f>
        <v/>
      </c>
      <c r="H148" s="14" t="str">
        <f aca="false">IF($G148="","",IF($G148&lt;5,"Ha","Yo'q"))</f>
        <v/>
      </c>
      <c r="I148" s="14" t="str">
        <f aca="false">IF($G148="","",IF($G148&lt;18,"Ha","Yo'q"))</f>
        <v/>
      </c>
      <c r="J148" s="12"/>
      <c r="K148" s="12"/>
      <c r="L148" s="25"/>
      <c r="M148" s="12"/>
    </row>
    <row r="149" customFormat="false" ht="15" hidden="false" customHeight="false" outlineLevel="0" collapsed="false">
      <c r="A149" s="8" t="n">
        <v>145</v>
      </c>
      <c r="B149" s="13"/>
      <c r="C149" s="25"/>
      <c r="D149" s="26" t="str">
        <f aca="false">IF($C149="","",IFERROR(IF(INDEX(Bolalar!$B$5:$B$1804,MATCH($C149,Bolalar!$I$5:$I$1804,0))="","",INDEX(Bolalar!$B$5:$B$1804,MATCH($C149,Bolalar!$I$5:$I$1804,0))),""))</f>
        <v/>
      </c>
      <c r="E149" s="15" t="str">
        <f aca="false">IF($C149="","",IFERROR(IF(INDEX(Bolalar!$C$5:$C$1804,MATCH($C149,Bolalar!$I$5:$I$1804,0))="","",INDEX(Bolalar!$C$5:$C$1804,MATCH($C149,Bolalar!$I$5:$I$1804,0))),""))</f>
        <v/>
      </c>
      <c r="F149" s="24"/>
      <c r="G149" s="14" t="str">
        <f aca="false">IF(OR($E149="",$B149=""),"",INT(($B149-$E149)/365.25))</f>
        <v/>
      </c>
      <c r="H149" s="14" t="str">
        <f aca="false">IF($G149="","",IF($G149&lt;5,"Ha","Yo'q"))</f>
        <v/>
      </c>
      <c r="I149" s="14" t="str">
        <f aca="false">IF($G149="","",IF($G149&lt;18,"Ha","Yo'q"))</f>
        <v/>
      </c>
      <c r="J149" s="12"/>
      <c r="K149" s="12"/>
      <c r="L149" s="25"/>
      <c r="M149" s="12"/>
    </row>
    <row r="150" customFormat="false" ht="15" hidden="false" customHeight="false" outlineLevel="0" collapsed="false">
      <c r="A150" s="8" t="n">
        <v>146</v>
      </c>
      <c r="B150" s="13"/>
      <c r="C150" s="25"/>
      <c r="D150" s="26" t="str">
        <f aca="false">IF($C150="","",IFERROR(IF(INDEX(Bolalar!$B$5:$B$1804,MATCH($C150,Bolalar!$I$5:$I$1804,0))="","",INDEX(Bolalar!$B$5:$B$1804,MATCH($C150,Bolalar!$I$5:$I$1804,0))),""))</f>
        <v/>
      </c>
      <c r="E150" s="15" t="str">
        <f aca="false">IF($C150="","",IFERROR(IF(INDEX(Bolalar!$C$5:$C$1804,MATCH($C150,Bolalar!$I$5:$I$1804,0))="","",INDEX(Bolalar!$C$5:$C$1804,MATCH($C150,Bolalar!$I$5:$I$1804,0))),""))</f>
        <v/>
      </c>
      <c r="F150" s="24"/>
      <c r="G150" s="14" t="str">
        <f aca="false">IF(OR($E150="",$B150=""),"",INT(($B150-$E150)/365.25))</f>
        <v/>
      </c>
      <c r="H150" s="14" t="str">
        <f aca="false">IF($G150="","",IF($G150&lt;5,"Ha","Yo'q"))</f>
        <v/>
      </c>
      <c r="I150" s="14" t="str">
        <f aca="false">IF($G150="","",IF($G150&lt;18,"Ha","Yo'q"))</f>
        <v/>
      </c>
      <c r="J150" s="12"/>
      <c r="K150" s="12"/>
      <c r="L150" s="25"/>
      <c r="M150" s="12"/>
    </row>
    <row r="151" customFormat="false" ht="15" hidden="false" customHeight="false" outlineLevel="0" collapsed="false">
      <c r="A151" s="8" t="n">
        <v>147</v>
      </c>
      <c r="B151" s="13"/>
      <c r="C151" s="25"/>
      <c r="D151" s="26" t="str">
        <f aca="false">IF($C151="","",IFERROR(IF(INDEX(Bolalar!$B$5:$B$1804,MATCH($C151,Bolalar!$I$5:$I$1804,0))="","",INDEX(Bolalar!$B$5:$B$1804,MATCH($C151,Bolalar!$I$5:$I$1804,0))),""))</f>
        <v/>
      </c>
      <c r="E151" s="15" t="str">
        <f aca="false">IF($C151="","",IFERROR(IF(INDEX(Bolalar!$C$5:$C$1804,MATCH($C151,Bolalar!$I$5:$I$1804,0))="","",INDEX(Bolalar!$C$5:$C$1804,MATCH($C151,Bolalar!$I$5:$I$1804,0))),""))</f>
        <v/>
      </c>
      <c r="F151" s="24"/>
      <c r="G151" s="14" t="str">
        <f aca="false">IF(OR($E151="",$B151=""),"",INT(($B151-$E151)/365.25))</f>
        <v/>
      </c>
      <c r="H151" s="14" t="str">
        <f aca="false">IF($G151="","",IF($G151&lt;5,"Ha","Yo'q"))</f>
        <v/>
      </c>
      <c r="I151" s="14" t="str">
        <f aca="false">IF($G151="","",IF($G151&lt;18,"Ha","Yo'q"))</f>
        <v/>
      </c>
      <c r="J151" s="12"/>
      <c r="K151" s="12"/>
      <c r="L151" s="25"/>
      <c r="M151" s="12"/>
    </row>
    <row r="152" customFormat="false" ht="15" hidden="false" customHeight="false" outlineLevel="0" collapsed="false">
      <c r="A152" s="8" t="n">
        <v>148</v>
      </c>
      <c r="B152" s="13"/>
      <c r="C152" s="25"/>
      <c r="D152" s="26" t="str">
        <f aca="false">IF($C152="","",IFERROR(IF(INDEX(Bolalar!$B$5:$B$1804,MATCH($C152,Bolalar!$I$5:$I$1804,0))="","",INDEX(Bolalar!$B$5:$B$1804,MATCH($C152,Bolalar!$I$5:$I$1804,0))),""))</f>
        <v/>
      </c>
      <c r="E152" s="15" t="str">
        <f aca="false">IF($C152="","",IFERROR(IF(INDEX(Bolalar!$C$5:$C$1804,MATCH($C152,Bolalar!$I$5:$I$1804,0))="","",INDEX(Bolalar!$C$5:$C$1804,MATCH($C152,Bolalar!$I$5:$I$1804,0))),""))</f>
        <v/>
      </c>
      <c r="F152" s="24"/>
      <c r="G152" s="14" t="str">
        <f aca="false">IF(OR($E152="",$B152=""),"",INT(($B152-$E152)/365.25))</f>
        <v/>
      </c>
      <c r="H152" s="14" t="str">
        <f aca="false">IF($G152="","",IF($G152&lt;5,"Ha","Yo'q"))</f>
        <v/>
      </c>
      <c r="I152" s="14" t="str">
        <f aca="false">IF($G152="","",IF($G152&lt;18,"Ha","Yo'q"))</f>
        <v/>
      </c>
      <c r="J152" s="12"/>
      <c r="K152" s="12"/>
      <c r="L152" s="25"/>
      <c r="M152" s="12"/>
    </row>
    <row r="153" customFormat="false" ht="15" hidden="false" customHeight="false" outlineLevel="0" collapsed="false">
      <c r="A153" s="8" t="n">
        <v>149</v>
      </c>
      <c r="B153" s="13"/>
      <c r="C153" s="25"/>
      <c r="D153" s="26" t="str">
        <f aca="false">IF($C153="","",IFERROR(IF(INDEX(Bolalar!$B$5:$B$1804,MATCH($C153,Bolalar!$I$5:$I$1804,0))="","",INDEX(Bolalar!$B$5:$B$1804,MATCH($C153,Bolalar!$I$5:$I$1804,0))),""))</f>
        <v/>
      </c>
      <c r="E153" s="15" t="str">
        <f aca="false">IF($C153="","",IFERROR(IF(INDEX(Bolalar!$C$5:$C$1804,MATCH($C153,Bolalar!$I$5:$I$1804,0))="","",INDEX(Bolalar!$C$5:$C$1804,MATCH($C153,Bolalar!$I$5:$I$1804,0))),""))</f>
        <v/>
      </c>
      <c r="F153" s="24"/>
      <c r="G153" s="14" t="str">
        <f aca="false">IF(OR($E153="",$B153=""),"",INT(($B153-$E153)/365.25))</f>
        <v/>
      </c>
      <c r="H153" s="14" t="str">
        <f aca="false">IF($G153="","",IF($G153&lt;5,"Ha","Yo'q"))</f>
        <v/>
      </c>
      <c r="I153" s="14" t="str">
        <f aca="false">IF($G153="","",IF($G153&lt;18,"Ha","Yo'q"))</f>
        <v/>
      </c>
      <c r="J153" s="12"/>
      <c r="K153" s="12"/>
      <c r="L153" s="25"/>
      <c r="M153" s="12"/>
    </row>
    <row r="154" customFormat="false" ht="15" hidden="false" customHeight="false" outlineLevel="0" collapsed="false">
      <c r="A154" s="8" t="n">
        <v>150</v>
      </c>
      <c r="B154" s="13"/>
      <c r="C154" s="25"/>
      <c r="D154" s="26" t="str">
        <f aca="false">IF($C154="","",IFERROR(IF(INDEX(Bolalar!$B$5:$B$1804,MATCH($C154,Bolalar!$I$5:$I$1804,0))="","",INDEX(Bolalar!$B$5:$B$1804,MATCH($C154,Bolalar!$I$5:$I$1804,0))),""))</f>
        <v/>
      </c>
      <c r="E154" s="15" t="str">
        <f aca="false">IF($C154="","",IFERROR(IF(INDEX(Bolalar!$C$5:$C$1804,MATCH($C154,Bolalar!$I$5:$I$1804,0))="","",INDEX(Bolalar!$C$5:$C$1804,MATCH($C154,Bolalar!$I$5:$I$1804,0))),""))</f>
        <v/>
      </c>
      <c r="F154" s="24"/>
      <c r="G154" s="14" t="str">
        <f aca="false">IF(OR($E154="",$B154=""),"",INT(($B154-$E154)/365.25))</f>
        <v/>
      </c>
      <c r="H154" s="14" t="str">
        <f aca="false">IF($G154="","",IF($G154&lt;5,"Ha","Yo'q"))</f>
        <v/>
      </c>
      <c r="I154" s="14" t="str">
        <f aca="false">IF($G154="","",IF($G154&lt;18,"Ha","Yo'q"))</f>
        <v/>
      </c>
      <c r="J154" s="12"/>
      <c r="K154" s="12"/>
      <c r="L154" s="25"/>
      <c r="M154" s="12"/>
    </row>
    <row r="155" customFormat="false" ht="15" hidden="false" customHeight="false" outlineLevel="0" collapsed="false">
      <c r="A155" s="8" t="n">
        <v>151</v>
      </c>
      <c r="B155" s="13"/>
      <c r="C155" s="25"/>
      <c r="D155" s="26" t="str">
        <f aca="false">IF($C155="","",IFERROR(IF(INDEX(Bolalar!$B$5:$B$1804,MATCH($C155,Bolalar!$I$5:$I$1804,0))="","",INDEX(Bolalar!$B$5:$B$1804,MATCH($C155,Bolalar!$I$5:$I$1804,0))),""))</f>
        <v/>
      </c>
      <c r="E155" s="15" t="str">
        <f aca="false">IF($C155="","",IFERROR(IF(INDEX(Bolalar!$C$5:$C$1804,MATCH($C155,Bolalar!$I$5:$I$1804,0))="","",INDEX(Bolalar!$C$5:$C$1804,MATCH($C155,Bolalar!$I$5:$I$1804,0))),""))</f>
        <v/>
      </c>
      <c r="F155" s="24"/>
      <c r="G155" s="14" t="str">
        <f aca="false">IF(OR($E155="",$B155=""),"",INT(($B155-$E155)/365.25))</f>
        <v/>
      </c>
      <c r="H155" s="14" t="str">
        <f aca="false">IF($G155="","",IF($G155&lt;5,"Ha","Yo'q"))</f>
        <v/>
      </c>
      <c r="I155" s="14" t="str">
        <f aca="false">IF($G155="","",IF($G155&lt;18,"Ha","Yo'q"))</f>
        <v/>
      </c>
      <c r="J155" s="12"/>
      <c r="K155" s="12"/>
      <c r="L155" s="25"/>
      <c r="M155" s="12"/>
    </row>
    <row r="156" customFormat="false" ht="15" hidden="false" customHeight="false" outlineLevel="0" collapsed="false">
      <c r="A156" s="8" t="n">
        <v>152</v>
      </c>
      <c r="B156" s="13"/>
      <c r="C156" s="25"/>
      <c r="D156" s="26" t="str">
        <f aca="false">IF($C156="","",IFERROR(IF(INDEX(Bolalar!$B$5:$B$1804,MATCH($C156,Bolalar!$I$5:$I$1804,0))="","",INDEX(Bolalar!$B$5:$B$1804,MATCH($C156,Bolalar!$I$5:$I$1804,0))),""))</f>
        <v/>
      </c>
      <c r="E156" s="15" t="str">
        <f aca="false">IF($C156="","",IFERROR(IF(INDEX(Bolalar!$C$5:$C$1804,MATCH($C156,Bolalar!$I$5:$I$1804,0))="","",INDEX(Bolalar!$C$5:$C$1804,MATCH($C156,Bolalar!$I$5:$I$1804,0))),""))</f>
        <v/>
      </c>
      <c r="F156" s="24"/>
      <c r="G156" s="14" t="str">
        <f aca="false">IF(OR($E156="",$B156=""),"",INT(($B156-$E156)/365.25))</f>
        <v/>
      </c>
      <c r="H156" s="14" t="str">
        <f aca="false">IF($G156="","",IF($G156&lt;5,"Ha","Yo'q"))</f>
        <v/>
      </c>
      <c r="I156" s="14" t="str">
        <f aca="false">IF($G156="","",IF($G156&lt;18,"Ha","Yo'q"))</f>
        <v/>
      </c>
      <c r="J156" s="12"/>
      <c r="K156" s="12"/>
      <c r="L156" s="25"/>
      <c r="M156" s="12"/>
    </row>
    <row r="157" customFormat="false" ht="15" hidden="false" customHeight="false" outlineLevel="0" collapsed="false">
      <c r="A157" s="8" t="n">
        <v>153</v>
      </c>
      <c r="B157" s="13"/>
      <c r="C157" s="25"/>
      <c r="D157" s="26" t="str">
        <f aca="false">IF($C157="","",IFERROR(IF(INDEX(Bolalar!$B$5:$B$1804,MATCH($C157,Bolalar!$I$5:$I$1804,0))="","",INDEX(Bolalar!$B$5:$B$1804,MATCH($C157,Bolalar!$I$5:$I$1804,0))),""))</f>
        <v/>
      </c>
      <c r="E157" s="15" t="str">
        <f aca="false">IF($C157="","",IFERROR(IF(INDEX(Bolalar!$C$5:$C$1804,MATCH($C157,Bolalar!$I$5:$I$1804,0))="","",INDEX(Bolalar!$C$5:$C$1804,MATCH($C157,Bolalar!$I$5:$I$1804,0))),""))</f>
        <v/>
      </c>
      <c r="F157" s="24"/>
      <c r="G157" s="14" t="str">
        <f aca="false">IF(OR($E157="",$B157=""),"",INT(($B157-$E157)/365.25))</f>
        <v/>
      </c>
      <c r="H157" s="14" t="str">
        <f aca="false">IF($G157="","",IF($G157&lt;5,"Ha","Yo'q"))</f>
        <v/>
      </c>
      <c r="I157" s="14" t="str">
        <f aca="false">IF($G157="","",IF($G157&lt;18,"Ha","Yo'q"))</f>
        <v/>
      </c>
      <c r="J157" s="12"/>
      <c r="K157" s="12"/>
      <c r="L157" s="25"/>
      <c r="M157" s="12"/>
    </row>
    <row r="158" customFormat="false" ht="15" hidden="false" customHeight="false" outlineLevel="0" collapsed="false">
      <c r="A158" s="8" t="n">
        <v>154</v>
      </c>
      <c r="B158" s="13"/>
      <c r="C158" s="25"/>
      <c r="D158" s="26" t="str">
        <f aca="false">IF($C158="","",IFERROR(IF(INDEX(Bolalar!$B$5:$B$1804,MATCH($C158,Bolalar!$I$5:$I$1804,0))="","",INDEX(Bolalar!$B$5:$B$1804,MATCH($C158,Bolalar!$I$5:$I$1804,0))),""))</f>
        <v/>
      </c>
      <c r="E158" s="15" t="str">
        <f aca="false">IF($C158="","",IFERROR(IF(INDEX(Bolalar!$C$5:$C$1804,MATCH($C158,Bolalar!$I$5:$I$1804,0))="","",INDEX(Bolalar!$C$5:$C$1804,MATCH($C158,Bolalar!$I$5:$I$1804,0))),""))</f>
        <v/>
      </c>
      <c r="F158" s="24"/>
      <c r="G158" s="14" t="str">
        <f aca="false">IF(OR($E158="",$B158=""),"",INT(($B158-$E158)/365.25))</f>
        <v/>
      </c>
      <c r="H158" s="14" t="str">
        <f aca="false">IF($G158="","",IF($G158&lt;5,"Ha","Yo'q"))</f>
        <v/>
      </c>
      <c r="I158" s="14" t="str">
        <f aca="false">IF($G158="","",IF($G158&lt;18,"Ha","Yo'q"))</f>
        <v/>
      </c>
      <c r="J158" s="12"/>
      <c r="K158" s="12"/>
      <c r="L158" s="25"/>
      <c r="M158" s="12"/>
    </row>
    <row r="159" customFormat="false" ht="15" hidden="false" customHeight="false" outlineLevel="0" collapsed="false">
      <c r="A159" s="8" t="n">
        <v>155</v>
      </c>
      <c r="B159" s="13"/>
      <c r="C159" s="25"/>
      <c r="D159" s="26" t="str">
        <f aca="false">IF($C159="","",IFERROR(IF(INDEX(Bolalar!$B$5:$B$1804,MATCH($C159,Bolalar!$I$5:$I$1804,0))="","",INDEX(Bolalar!$B$5:$B$1804,MATCH($C159,Bolalar!$I$5:$I$1804,0))),""))</f>
        <v/>
      </c>
      <c r="E159" s="15" t="str">
        <f aca="false">IF($C159="","",IFERROR(IF(INDEX(Bolalar!$C$5:$C$1804,MATCH($C159,Bolalar!$I$5:$I$1804,0))="","",INDEX(Bolalar!$C$5:$C$1804,MATCH($C159,Bolalar!$I$5:$I$1804,0))),""))</f>
        <v/>
      </c>
      <c r="F159" s="24"/>
      <c r="G159" s="14" t="str">
        <f aca="false">IF(OR($E159="",$B159=""),"",INT(($B159-$E159)/365.25))</f>
        <v/>
      </c>
      <c r="H159" s="14" t="str">
        <f aca="false">IF($G159="","",IF($G159&lt;5,"Ha","Yo'q"))</f>
        <v/>
      </c>
      <c r="I159" s="14" t="str">
        <f aca="false">IF($G159="","",IF($G159&lt;18,"Ha","Yo'q"))</f>
        <v/>
      </c>
      <c r="J159" s="12"/>
      <c r="K159" s="12"/>
      <c r="L159" s="25"/>
      <c r="M159" s="12"/>
    </row>
    <row r="160" customFormat="false" ht="15" hidden="false" customHeight="false" outlineLevel="0" collapsed="false">
      <c r="A160" s="8" t="n">
        <v>156</v>
      </c>
      <c r="B160" s="13"/>
      <c r="C160" s="25"/>
      <c r="D160" s="26" t="str">
        <f aca="false">IF($C160="","",IFERROR(IF(INDEX(Bolalar!$B$5:$B$1804,MATCH($C160,Bolalar!$I$5:$I$1804,0))="","",INDEX(Bolalar!$B$5:$B$1804,MATCH($C160,Bolalar!$I$5:$I$1804,0))),""))</f>
        <v/>
      </c>
      <c r="E160" s="15" t="str">
        <f aca="false">IF($C160="","",IFERROR(IF(INDEX(Bolalar!$C$5:$C$1804,MATCH($C160,Bolalar!$I$5:$I$1804,0))="","",INDEX(Bolalar!$C$5:$C$1804,MATCH($C160,Bolalar!$I$5:$I$1804,0))),""))</f>
        <v/>
      </c>
      <c r="F160" s="24"/>
      <c r="G160" s="14" t="str">
        <f aca="false">IF(OR($E160="",$B160=""),"",INT(($B160-$E160)/365.25))</f>
        <v/>
      </c>
      <c r="H160" s="14" t="str">
        <f aca="false">IF($G160="","",IF($G160&lt;5,"Ha","Yo'q"))</f>
        <v/>
      </c>
      <c r="I160" s="14" t="str">
        <f aca="false">IF($G160="","",IF($G160&lt;18,"Ha","Yo'q"))</f>
        <v/>
      </c>
      <c r="J160" s="12"/>
      <c r="K160" s="12"/>
      <c r="L160" s="25"/>
      <c r="M160" s="12"/>
    </row>
    <row r="161" customFormat="false" ht="15" hidden="false" customHeight="false" outlineLevel="0" collapsed="false">
      <c r="A161" s="8" t="n">
        <v>157</v>
      </c>
      <c r="B161" s="13"/>
      <c r="C161" s="25"/>
      <c r="D161" s="26" t="str">
        <f aca="false">IF($C161="","",IFERROR(IF(INDEX(Bolalar!$B$5:$B$1804,MATCH($C161,Bolalar!$I$5:$I$1804,0))="","",INDEX(Bolalar!$B$5:$B$1804,MATCH($C161,Bolalar!$I$5:$I$1804,0))),""))</f>
        <v/>
      </c>
      <c r="E161" s="15" t="str">
        <f aca="false">IF($C161="","",IFERROR(IF(INDEX(Bolalar!$C$5:$C$1804,MATCH($C161,Bolalar!$I$5:$I$1804,0))="","",INDEX(Bolalar!$C$5:$C$1804,MATCH($C161,Bolalar!$I$5:$I$1804,0))),""))</f>
        <v/>
      </c>
      <c r="F161" s="24"/>
      <c r="G161" s="14" t="str">
        <f aca="false">IF(OR($E161="",$B161=""),"",INT(($B161-$E161)/365.25))</f>
        <v/>
      </c>
      <c r="H161" s="14" t="str">
        <f aca="false">IF($G161="","",IF($G161&lt;5,"Ha","Yo'q"))</f>
        <v/>
      </c>
      <c r="I161" s="14" t="str">
        <f aca="false">IF($G161="","",IF($G161&lt;18,"Ha","Yo'q"))</f>
        <v/>
      </c>
      <c r="J161" s="12"/>
      <c r="K161" s="12"/>
      <c r="L161" s="25"/>
      <c r="M161" s="12"/>
    </row>
    <row r="162" customFormat="false" ht="15" hidden="false" customHeight="false" outlineLevel="0" collapsed="false">
      <c r="A162" s="8" t="n">
        <v>158</v>
      </c>
      <c r="B162" s="13"/>
      <c r="C162" s="25"/>
      <c r="D162" s="26" t="str">
        <f aca="false">IF($C162="","",IFERROR(IF(INDEX(Bolalar!$B$5:$B$1804,MATCH($C162,Bolalar!$I$5:$I$1804,0))="","",INDEX(Bolalar!$B$5:$B$1804,MATCH($C162,Bolalar!$I$5:$I$1804,0))),""))</f>
        <v/>
      </c>
      <c r="E162" s="15" t="str">
        <f aca="false">IF($C162="","",IFERROR(IF(INDEX(Bolalar!$C$5:$C$1804,MATCH($C162,Bolalar!$I$5:$I$1804,0))="","",INDEX(Bolalar!$C$5:$C$1804,MATCH($C162,Bolalar!$I$5:$I$1804,0))),""))</f>
        <v/>
      </c>
      <c r="F162" s="24"/>
      <c r="G162" s="14" t="str">
        <f aca="false">IF(OR($E162="",$B162=""),"",INT(($B162-$E162)/365.25))</f>
        <v/>
      </c>
      <c r="H162" s="14" t="str">
        <f aca="false">IF($G162="","",IF($G162&lt;5,"Ha","Yo'q"))</f>
        <v/>
      </c>
      <c r="I162" s="14" t="str">
        <f aca="false">IF($G162="","",IF($G162&lt;18,"Ha","Yo'q"))</f>
        <v/>
      </c>
      <c r="J162" s="12"/>
      <c r="K162" s="12"/>
      <c r="L162" s="25"/>
      <c r="M162" s="12"/>
    </row>
    <row r="163" customFormat="false" ht="15" hidden="false" customHeight="false" outlineLevel="0" collapsed="false">
      <c r="A163" s="8" t="n">
        <v>159</v>
      </c>
      <c r="B163" s="13"/>
      <c r="C163" s="25"/>
      <c r="D163" s="26" t="str">
        <f aca="false">IF($C163="","",IFERROR(IF(INDEX(Bolalar!$B$5:$B$1804,MATCH($C163,Bolalar!$I$5:$I$1804,0))="","",INDEX(Bolalar!$B$5:$B$1804,MATCH($C163,Bolalar!$I$5:$I$1804,0))),""))</f>
        <v/>
      </c>
      <c r="E163" s="15" t="str">
        <f aca="false">IF($C163="","",IFERROR(IF(INDEX(Bolalar!$C$5:$C$1804,MATCH($C163,Bolalar!$I$5:$I$1804,0))="","",INDEX(Bolalar!$C$5:$C$1804,MATCH($C163,Bolalar!$I$5:$I$1804,0))),""))</f>
        <v/>
      </c>
      <c r="F163" s="24"/>
      <c r="G163" s="14" t="str">
        <f aca="false">IF(OR($E163="",$B163=""),"",INT(($B163-$E163)/365.25))</f>
        <v/>
      </c>
      <c r="H163" s="14" t="str">
        <f aca="false">IF($G163="","",IF($G163&lt;5,"Ha","Yo'q"))</f>
        <v/>
      </c>
      <c r="I163" s="14" t="str">
        <f aca="false">IF($G163="","",IF($G163&lt;18,"Ha","Yo'q"))</f>
        <v/>
      </c>
      <c r="J163" s="12"/>
      <c r="K163" s="12"/>
      <c r="L163" s="25"/>
      <c r="M163" s="12"/>
    </row>
    <row r="164" customFormat="false" ht="15" hidden="false" customHeight="false" outlineLevel="0" collapsed="false">
      <c r="A164" s="8" t="n">
        <v>160</v>
      </c>
      <c r="B164" s="13"/>
      <c r="C164" s="25"/>
      <c r="D164" s="26" t="str">
        <f aca="false">IF($C164="","",IFERROR(IF(INDEX(Bolalar!$B$5:$B$1804,MATCH($C164,Bolalar!$I$5:$I$1804,0))="","",INDEX(Bolalar!$B$5:$B$1804,MATCH($C164,Bolalar!$I$5:$I$1804,0))),""))</f>
        <v/>
      </c>
      <c r="E164" s="15" t="str">
        <f aca="false">IF($C164="","",IFERROR(IF(INDEX(Bolalar!$C$5:$C$1804,MATCH($C164,Bolalar!$I$5:$I$1804,0))="","",INDEX(Bolalar!$C$5:$C$1804,MATCH($C164,Bolalar!$I$5:$I$1804,0))),""))</f>
        <v/>
      </c>
      <c r="F164" s="24"/>
      <c r="G164" s="14" t="str">
        <f aca="false">IF(OR($E164="",$B164=""),"",INT(($B164-$E164)/365.25))</f>
        <v/>
      </c>
      <c r="H164" s="14" t="str">
        <f aca="false">IF($G164="","",IF($G164&lt;5,"Ha","Yo'q"))</f>
        <v/>
      </c>
      <c r="I164" s="14" t="str">
        <f aca="false">IF($G164="","",IF($G164&lt;18,"Ha","Yo'q"))</f>
        <v/>
      </c>
      <c r="J164" s="12"/>
      <c r="K164" s="12"/>
      <c r="L164" s="25"/>
      <c r="M164" s="12"/>
    </row>
    <row r="165" customFormat="false" ht="15" hidden="false" customHeight="false" outlineLevel="0" collapsed="false">
      <c r="A165" s="8" t="n">
        <v>161</v>
      </c>
      <c r="B165" s="13"/>
      <c r="C165" s="25"/>
      <c r="D165" s="26" t="str">
        <f aca="false">IF($C165="","",IFERROR(IF(INDEX(Bolalar!$B$5:$B$1804,MATCH($C165,Bolalar!$I$5:$I$1804,0))="","",INDEX(Bolalar!$B$5:$B$1804,MATCH($C165,Bolalar!$I$5:$I$1804,0))),""))</f>
        <v/>
      </c>
      <c r="E165" s="15" t="str">
        <f aca="false">IF($C165="","",IFERROR(IF(INDEX(Bolalar!$C$5:$C$1804,MATCH($C165,Bolalar!$I$5:$I$1804,0))="","",INDEX(Bolalar!$C$5:$C$1804,MATCH($C165,Bolalar!$I$5:$I$1804,0))),""))</f>
        <v/>
      </c>
      <c r="F165" s="24"/>
      <c r="G165" s="14" t="str">
        <f aca="false">IF(OR($E165="",$B165=""),"",INT(($B165-$E165)/365.25))</f>
        <v/>
      </c>
      <c r="H165" s="14" t="str">
        <f aca="false">IF($G165="","",IF($G165&lt;5,"Ha","Yo'q"))</f>
        <v/>
      </c>
      <c r="I165" s="14" t="str">
        <f aca="false">IF($G165="","",IF($G165&lt;18,"Ha","Yo'q"))</f>
        <v/>
      </c>
      <c r="J165" s="12"/>
      <c r="K165" s="12"/>
      <c r="L165" s="25"/>
      <c r="M165" s="12"/>
    </row>
    <row r="166" customFormat="false" ht="15" hidden="false" customHeight="false" outlineLevel="0" collapsed="false">
      <c r="A166" s="8" t="n">
        <v>162</v>
      </c>
      <c r="B166" s="13"/>
      <c r="C166" s="25"/>
      <c r="D166" s="26" t="str">
        <f aca="false">IF($C166="","",IFERROR(IF(INDEX(Bolalar!$B$5:$B$1804,MATCH($C166,Bolalar!$I$5:$I$1804,0))="","",INDEX(Bolalar!$B$5:$B$1804,MATCH($C166,Bolalar!$I$5:$I$1804,0))),""))</f>
        <v/>
      </c>
      <c r="E166" s="15" t="str">
        <f aca="false">IF($C166="","",IFERROR(IF(INDEX(Bolalar!$C$5:$C$1804,MATCH($C166,Bolalar!$I$5:$I$1804,0))="","",INDEX(Bolalar!$C$5:$C$1804,MATCH($C166,Bolalar!$I$5:$I$1804,0))),""))</f>
        <v/>
      </c>
      <c r="F166" s="24"/>
      <c r="G166" s="14" t="str">
        <f aca="false">IF(OR($E166="",$B166=""),"",INT(($B166-$E166)/365.25))</f>
        <v/>
      </c>
      <c r="H166" s="14" t="str">
        <f aca="false">IF($G166="","",IF($G166&lt;5,"Ha","Yo'q"))</f>
        <v/>
      </c>
      <c r="I166" s="14" t="str">
        <f aca="false">IF($G166="","",IF($G166&lt;18,"Ha","Yo'q"))</f>
        <v/>
      </c>
      <c r="J166" s="12"/>
      <c r="K166" s="12"/>
      <c r="L166" s="25"/>
      <c r="M166" s="12"/>
    </row>
    <row r="167" customFormat="false" ht="15" hidden="false" customHeight="false" outlineLevel="0" collapsed="false">
      <c r="A167" s="8" t="n">
        <v>163</v>
      </c>
      <c r="B167" s="13"/>
      <c r="C167" s="25"/>
      <c r="D167" s="26" t="str">
        <f aca="false">IF($C167="","",IFERROR(IF(INDEX(Bolalar!$B$5:$B$1804,MATCH($C167,Bolalar!$I$5:$I$1804,0))="","",INDEX(Bolalar!$B$5:$B$1804,MATCH($C167,Bolalar!$I$5:$I$1804,0))),""))</f>
        <v/>
      </c>
      <c r="E167" s="15" t="str">
        <f aca="false">IF($C167="","",IFERROR(IF(INDEX(Bolalar!$C$5:$C$1804,MATCH($C167,Bolalar!$I$5:$I$1804,0))="","",INDEX(Bolalar!$C$5:$C$1804,MATCH($C167,Bolalar!$I$5:$I$1804,0))),""))</f>
        <v/>
      </c>
      <c r="F167" s="24"/>
      <c r="G167" s="14" t="str">
        <f aca="false">IF(OR($E167="",$B167=""),"",INT(($B167-$E167)/365.25))</f>
        <v/>
      </c>
      <c r="H167" s="14" t="str">
        <f aca="false">IF($G167="","",IF($G167&lt;5,"Ha","Yo'q"))</f>
        <v/>
      </c>
      <c r="I167" s="14" t="str">
        <f aca="false">IF($G167="","",IF($G167&lt;18,"Ha","Yo'q"))</f>
        <v/>
      </c>
      <c r="J167" s="12"/>
      <c r="K167" s="12"/>
      <c r="L167" s="25"/>
      <c r="M167" s="12"/>
    </row>
    <row r="168" customFormat="false" ht="15" hidden="false" customHeight="false" outlineLevel="0" collapsed="false">
      <c r="A168" s="8" t="n">
        <v>164</v>
      </c>
      <c r="B168" s="13"/>
      <c r="C168" s="25"/>
      <c r="D168" s="26" t="str">
        <f aca="false">IF($C168="","",IFERROR(IF(INDEX(Bolalar!$B$5:$B$1804,MATCH($C168,Bolalar!$I$5:$I$1804,0))="","",INDEX(Bolalar!$B$5:$B$1804,MATCH($C168,Bolalar!$I$5:$I$1804,0))),""))</f>
        <v/>
      </c>
      <c r="E168" s="15" t="str">
        <f aca="false">IF($C168="","",IFERROR(IF(INDEX(Bolalar!$C$5:$C$1804,MATCH($C168,Bolalar!$I$5:$I$1804,0))="","",INDEX(Bolalar!$C$5:$C$1804,MATCH($C168,Bolalar!$I$5:$I$1804,0))),""))</f>
        <v/>
      </c>
      <c r="F168" s="24"/>
      <c r="G168" s="14" t="str">
        <f aca="false">IF(OR($E168="",$B168=""),"",INT(($B168-$E168)/365.25))</f>
        <v/>
      </c>
      <c r="H168" s="14" t="str">
        <f aca="false">IF($G168="","",IF($G168&lt;5,"Ha","Yo'q"))</f>
        <v/>
      </c>
      <c r="I168" s="14" t="str">
        <f aca="false">IF($G168="","",IF($G168&lt;18,"Ha","Yo'q"))</f>
        <v/>
      </c>
      <c r="J168" s="12"/>
      <c r="K168" s="12"/>
      <c r="L168" s="25"/>
      <c r="M168" s="12"/>
    </row>
    <row r="169" customFormat="false" ht="15" hidden="false" customHeight="false" outlineLevel="0" collapsed="false">
      <c r="A169" s="8" t="n">
        <v>165</v>
      </c>
      <c r="B169" s="13"/>
      <c r="C169" s="25"/>
      <c r="D169" s="26" t="str">
        <f aca="false">IF($C169="","",IFERROR(IF(INDEX(Bolalar!$B$5:$B$1804,MATCH($C169,Bolalar!$I$5:$I$1804,0))="","",INDEX(Bolalar!$B$5:$B$1804,MATCH($C169,Bolalar!$I$5:$I$1804,0))),""))</f>
        <v/>
      </c>
      <c r="E169" s="15" t="str">
        <f aca="false">IF($C169="","",IFERROR(IF(INDEX(Bolalar!$C$5:$C$1804,MATCH($C169,Bolalar!$I$5:$I$1804,0))="","",INDEX(Bolalar!$C$5:$C$1804,MATCH($C169,Bolalar!$I$5:$I$1804,0))),""))</f>
        <v/>
      </c>
      <c r="F169" s="24"/>
      <c r="G169" s="14" t="str">
        <f aca="false">IF(OR($E169="",$B169=""),"",INT(($B169-$E169)/365.25))</f>
        <v/>
      </c>
      <c r="H169" s="14" t="str">
        <f aca="false">IF($G169="","",IF($G169&lt;5,"Ha","Yo'q"))</f>
        <v/>
      </c>
      <c r="I169" s="14" t="str">
        <f aca="false">IF($G169="","",IF($G169&lt;18,"Ha","Yo'q"))</f>
        <v/>
      </c>
      <c r="J169" s="12"/>
      <c r="K169" s="12"/>
      <c r="L169" s="25"/>
      <c r="M169" s="12"/>
    </row>
    <row r="170" customFormat="false" ht="15" hidden="false" customHeight="false" outlineLevel="0" collapsed="false">
      <c r="A170" s="8" t="n">
        <v>166</v>
      </c>
      <c r="B170" s="13"/>
      <c r="C170" s="25"/>
      <c r="D170" s="26" t="str">
        <f aca="false">IF($C170="","",IFERROR(IF(INDEX(Bolalar!$B$5:$B$1804,MATCH($C170,Bolalar!$I$5:$I$1804,0))="","",INDEX(Bolalar!$B$5:$B$1804,MATCH($C170,Bolalar!$I$5:$I$1804,0))),""))</f>
        <v/>
      </c>
      <c r="E170" s="15" t="str">
        <f aca="false">IF($C170="","",IFERROR(IF(INDEX(Bolalar!$C$5:$C$1804,MATCH($C170,Bolalar!$I$5:$I$1804,0))="","",INDEX(Bolalar!$C$5:$C$1804,MATCH($C170,Bolalar!$I$5:$I$1804,0))),""))</f>
        <v/>
      </c>
      <c r="F170" s="24"/>
      <c r="G170" s="14" t="str">
        <f aca="false">IF(OR($E170="",$B170=""),"",INT(($B170-$E170)/365.25))</f>
        <v/>
      </c>
      <c r="H170" s="14" t="str">
        <f aca="false">IF($G170="","",IF($G170&lt;5,"Ha","Yo'q"))</f>
        <v/>
      </c>
      <c r="I170" s="14" t="str">
        <f aca="false">IF($G170="","",IF($G170&lt;18,"Ha","Yo'q"))</f>
        <v/>
      </c>
      <c r="J170" s="12"/>
      <c r="K170" s="12"/>
      <c r="L170" s="25"/>
      <c r="M170" s="12"/>
    </row>
    <row r="171" customFormat="false" ht="15" hidden="false" customHeight="false" outlineLevel="0" collapsed="false">
      <c r="A171" s="8" t="n">
        <v>167</v>
      </c>
      <c r="B171" s="13"/>
      <c r="C171" s="25"/>
      <c r="D171" s="26" t="str">
        <f aca="false">IF($C171="","",IFERROR(IF(INDEX(Bolalar!$B$5:$B$1804,MATCH($C171,Bolalar!$I$5:$I$1804,0))="","",INDEX(Bolalar!$B$5:$B$1804,MATCH($C171,Bolalar!$I$5:$I$1804,0))),""))</f>
        <v/>
      </c>
      <c r="E171" s="15" t="str">
        <f aca="false">IF($C171="","",IFERROR(IF(INDEX(Bolalar!$C$5:$C$1804,MATCH($C171,Bolalar!$I$5:$I$1804,0))="","",INDEX(Bolalar!$C$5:$C$1804,MATCH($C171,Bolalar!$I$5:$I$1804,0))),""))</f>
        <v/>
      </c>
      <c r="F171" s="24"/>
      <c r="G171" s="14" t="str">
        <f aca="false">IF(OR($E171="",$B171=""),"",INT(($B171-$E171)/365.25))</f>
        <v/>
      </c>
      <c r="H171" s="14" t="str">
        <f aca="false">IF($G171="","",IF($G171&lt;5,"Ha","Yo'q"))</f>
        <v/>
      </c>
      <c r="I171" s="14" t="str">
        <f aca="false">IF($G171="","",IF($G171&lt;18,"Ha","Yo'q"))</f>
        <v/>
      </c>
      <c r="J171" s="12"/>
      <c r="K171" s="12"/>
      <c r="L171" s="25"/>
      <c r="M171" s="12"/>
    </row>
    <row r="172" customFormat="false" ht="15" hidden="false" customHeight="false" outlineLevel="0" collapsed="false">
      <c r="A172" s="8" t="n">
        <v>168</v>
      </c>
      <c r="B172" s="13"/>
      <c r="C172" s="25"/>
      <c r="D172" s="26" t="str">
        <f aca="false">IF($C172="","",IFERROR(IF(INDEX(Bolalar!$B$5:$B$1804,MATCH($C172,Bolalar!$I$5:$I$1804,0))="","",INDEX(Bolalar!$B$5:$B$1804,MATCH($C172,Bolalar!$I$5:$I$1804,0))),""))</f>
        <v/>
      </c>
      <c r="E172" s="15" t="str">
        <f aca="false">IF($C172="","",IFERROR(IF(INDEX(Bolalar!$C$5:$C$1804,MATCH($C172,Bolalar!$I$5:$I$1804,0))="","",INDEX(Bolalar!$C$5:$C$1804,MATCH($C172,Bolalar!$I$5:$I$1804,0))),""))</f>
        <v/>
      </c>
      <c r="F172" s="24"/>
      <c r="G172" s="14" t="str">
        <f aca="false">IF(OR($E172="",$B172=""),"",INT(($B172-$E172)/365.25))</f>
        <v/>
      </c>
      <c r="H172" s="14" t="str">
        <f aca="false">IF($G172="","",IF($G172&lt;5,"Ha","Yo'q"))</f>
        <v/>
      </c>
      <c r="I172" s="14" t="str">
        <f aca="false">IF($G172="","",IF($G172&lt;18,"Ha","Yo'q"))</f>
        <v/>
      </c>
      <c r="J172" s="12"/>
      <c r="K172" s="12"/>
      <c r="L172" s="25"/>
      <c r="M172" s="12"/>
    </row>
    <row r="173" customFormat="false" ht="15" hidden="false" customHeight="false" outlineLevel="0" collapsed="false">
      <c r="A173" s="8" t="n">
        <v>169</v>
      </c>
      <c r="B173" s="13"/>
      <c r="C173" s="25"/>
      <c r="D173" s="26" t="str">
        <f aca="false">IF($C173="","",IFERROR(IF(INDEX(Bolalar!$B$5:$B$1804,MATCH($C173,Bolalar!$I$5:$I$1804,0))="","",INDEX(Bolalar!$B$5:$B$1804,MATCH($C173,Bolalar!$I$5:$I$1804,0))),""))</f>
        <v/>
      </c>
      <c r="E173" s="15" t="str">
        <f aca="false">IF($C173="","",IFERROR(IF(INDEX(Bolalar!$C$5:$C$1804,MATCH($C173,Bolalar!$I$5:$I$1804,0))="","",INDEX(Bolalar!$C$5:$C$1804,MATCH($C173,Bolalar!$I$5:$I$1804,0))),""))</f>
        <v/>
      </c>
      <c r="F173" s="24"/>
      <c r="G173" s="14" t="str">
        <f aca="false">IF(OR($E173="",$B173=""),"",INT(($B173-$E173)/365.25))</f>
        <v/>
      </c>
      <c r="H173" s="14" t="str">
        <f aca="false">IF($G173="","",IF($G173&lt;5,"Ha","Yo'q"))</f>
        <v/>
      </c>
      <c r="I173" s="14" t="str">
        <f aca="false">IF($G173="","",IF($G173&lt;18,"Ha","Yo'q"))</f>
        <v/>
      </c>
      <c r="J173" s="12"/>
      <c r="K173" s="12"/>
      <c r="L173" s="25"/>
      <c r="M173" s="12"/>
    </row>
    <row r="174" customFormat="false" ht="15" hidden="false" customHeight="false" outlineLevel="0" collapsed="false">
      <c r="A174" s="8" t="n">
        <v>170</v>
      </c>
      <c r="B174" s="13"/>
      <c r="C174" s="25"/>
      <c r="D174" s="26" t="str">
        <f aca="false">IF($C174="","",IFERROR(IF(INDEX(Bolalar!$B$5:$B$1804,MATCH($C174,Bolalar!$I$5:$I$1804,0))="","",INDEX(Bolalar!$B$5:$B$1804,MATCH($C174,Bolalar!$I$5:$I$1804,0))),""))</f>
        <v/>
      </c>
      <c r="E174" s="15" t="str">
        <f aca="false">IF($C174="","",IFERROR(IF(INDEX(Bolalar!$C$5:$C$1804,MATCH($C174,Bolalar!$I$5:$I$1804,0))="","",INDEX(Bolalar!$C$5:$C$1804,MATCH($C174,Bolalar!$I$5:$I$1804,0))),""))</f>
        <v/>
      </c>
      <c r="F174" s="24"/>
      <c r="G174" s="14" t="str">
        <f aca="false">IF(OR($E174="",$B174=""),"",INT(($B174-$E174)/365.25))</f>
        <v/>
      </c>
      <c r="H174" s="14" t="str">
        <f aca="false">IF($G174="","",IF($G174&lt;5,"Ha","Yo'q"))</f>
        <v/>
      </c>
      <c r="I174" s="14" t="str">
        <f aca="false">IF($G174="","",IF($G174&lt;18,"Ha","Yo'q"))</f>
        <v/>
      </c>
      <c r="J174" s="12"/>
      <c r="K174" s="12"/>
      <c r="L174" s="25"/>
      <c r="M174" s="12"/>
    </row>
    <row r="175" customFormat="false" ht="15" hidden="false" customHeight="false" outlineLevel="0" collapsed="false">
      <c r="A175" s="8" t="n">
        <v>171</v>
      </c>
      <c r="B175" s="13"/>
      <c r="C175" s="25"/>
      <c r="D175" s="26" t="str">
        <f aca="false">IF($C175="","",IFERROR(IF(INDEX(Bolalar!$B$5:$B$1804,MATCH($C175,Bolalar!$I$5:$I$1804,0))="","",INDEX(Bolalar!$B$5:$B$1804,MATCH($C175,Bolalar!$I$5:$I$1804,0))),""))</f>
        <v/>
      </c>
      <c r="E175" s="15" t="str">
        <f aca="false">IF($C175="","",IFERROR(IF(INDEX(Bolalar!$C$5:$C$1804,MATCH($C175,Bolalar!$I$5:$I$1804,0))="","",INDEX(Bolalar!$C$5:$C$1804,MATCH($C175,Bolalar!$I$5:$I$1804,0))),""))</f>
        <v/>
      </c>
      <c r="F175" s="24"/>
      <c r="G175" s="14" t="str">
        <f aca="false">IF(OR($E175="",$B175=""),"",INT(($B175-$E175)/365.25))</f>
        <v/>
      </c>
      <c r="H175" s="14" t="str">
        <f aca="false">IF($G175="","",IF($G175&lt;5,"Ha","Yo'q"))</f>
        <v/>
      </c>
      <c r="I175" s="14" t="str">
        <f aca="false">IF($G175="","",IF($G175&lt;18,"Ha","Yo'q"))</f>
        <v/>
      </c>
      <c r="J175" s="12"/>
      <c r="K175" s="12"/>
      <c r="L175" s="25"/>
      <c r="M175" s="12"/>
    </row>
    <row r="176" customFormat="false" ht="15" hidden="false" customHeight="false" outlineLevel="0" collapsed="false">
      <c r="A176" s="8" t="n">
        <v>172</v>
      </c>
      <c r="B176" s="13"/>
      <c r="C176" s="25"/>
      <c r="D176" s="26" t="str">
        <f aca="false">IF($C176="","",IFERROR(IF(INDEX(Bolalar!$B$5:$B$1804,MATCH($C176,Bolalar!$I$5:$I$1804,0))="","",INDEX(Bolalar!$B$5:$B$1804,MATCH($C176,Bolalar!$I$5:$I$1804,0))),""))</f>
        <v/>
      </c>
      <c r="E176" s="15" t="str">
        <f aca="false">IF($C176="","",IFERROR(IF(INDEX(Bolalar!$C$5:$C$1804,MATCH($C176,Bolalar!$I$5:$I$1804,0))="","",INDEX(Bolalar!$C$5:$C$1804,MATCH($C176,Bolalar!$I$5:$I$1804,0))),""))</f>
        <v/>
      </c>
      <c r="F176" s="24"/>
      <c r="G176" s="14" t="str">
        <f aca="false">IF(OR($E176="",$B176=""),"",INT(($B176-$E176)/365.25))</f>
        <v/>
      </c>
      <c r="H176" s="14" t="str">
        <f aca="false">IF($G176="","",IF($G176&lt;5,"Ha","Yo'q"))</f>
        <v/>
      </c>
      <c r="I176" s="14" t="str">
        <f aca="false">IF($G176="","",IF($G176&lt;18,"Ha","Yo'q"))</f>
        <v/>
      </c>
      <c r="J176" s="12"/>
      <c r="K176" s="12"/>
      <c r="L176" s="25"/>
      <c r="M176" s="12"/>
    </row>
    <row r="177" customFormat="false" ht="15" hidden="false" customHeight="false" outlineLevel="0" collapsed="false">
      <c r="A177" s="8" t="n">
        <v>173</v>
      </c>
      <c r="B177" s="13"/>
      <c r="C177" s="25"/>
      <c r="D177" s="26" t="str">
        <f aca="false">IF($C177="","",IFERROR(IF(INDEX(Bolalar!$B$5:$B$1804,MATCH($C177,Bolalar!$I$5:$I$1804,0))="","",INDEX(Bolalar!$B$5:$B$1804,MATCH($C177,Bolalar!$I$5:$I$1804,0))),""))</f>
        <v/>
      </c>
      <c r="E177" s="15" t="str">
        <f aca="false">IF($C177="","",IFERROR(IF(INDEX(Bolalar!$C$5:$C$1804,MATCH($C177,Bolalar!$I$5:$I$1804,0))="","",INDEX(Bolalar!$C$5:$C$1804,MATCH($C177,Bolalar!$I$5:$I$1804,0))),""))</f>
        <v/>
      </c>
      <c r="F177" s="24"/>
      <c r="G177" s="14" t="str">
        <f aca="false">IF(OR($E177="",$B177=""),"",INT(($B177-$E177)/365.25))</f>
        <v/>
      </c>
      <c r="H177" s="14" t="str">
        <f aca="false">IF($G177="","",IF($G177&lt;5,"Ha","Yo'q"))</f>
        <v/>
      </c>
      <c r="I177" s="14" t="str">
        <f aca="false">IF($G177="","",IF($G177&lt;18,"Ha","Yo'q"))</f>
        <v/>
      </c>
      <c r="J177" s="12"/>
      <c r="K177" s="12"/>
      <c r="L177" s="25"/>
      <c r="M177" s="12"/>
    </row>
    <row r="178" customFormat="false" ht="15" hidden="false" customHeight="false" outlineLevel="0" collapsed="false">
      <c r="A178" s="8" t="n">
        <v>174</v>
      </c>
      <c r="B178" s="13"/>
      <c r="C178" s="25"/>
      <c r="D178" s="26" t="str">
        <f aca="false">IF($C178="","",IFERROR(IF(INDEX(Bolalar!$B$5:$B$1804,MATCH($C178,Bolalar!$I$5:$I$1804,0))="","",INDEX(Bolalar!$B$5:$B$1804,MATCH($C178,Bolalar!$I$5:$I$1804,0))),""))</f>
        <v/>
      </c>
      <c r="E178" s="15" t="str">
        <f aca="false">IF($C178="","",IFERROR(IF(INDEX(Bolalar!$C$5:$C$1804,MATCH($C178,Bolalar!$I$5:$I$1804,0))="","",INDEX(Bolalar!$C$5:$C$1804,MATCH($C178,Bolalar!$I$5:$I$1804,0))),""))</f>
        <v/>
      </c>
      <c r="F178" s="24"/>
      <c r="G178" s="14" t="str">
        <f aca="false">IF(OR($E178="",$B178=""),"",INT(($B178-$E178)/365.25))</f>
        <v/>
      </c>
      <c r="H178" s="14" t="str">
        <f aca="false">IF($G178="","",IF($G178&lt;5,"Ha","Yo'q"))</f>
        <v/>
      </c>
      <c r="I178" s="14" t="str">
        <f aca="false">IF($G178="","",IF($G178&lt;18,"Ha","Yo'q"))</f>
        <v/>
      </c>
      <c r="J178" s="12"/>
      <c r="K178" s="12"/>
      <c r="L178" s="25"/>
      <c r="M178" s="12"/>
    </row>
    <row r="179" customFormat="false" ht="15" hidden="false" customHeight="false" outlineLevel="0" collapsed="false">
      <c r="A179" s="8" t="n">
        <v>175</v>
      </c>
      <c r="B179" s="13"/>
      <c r="C179" s="25"/>
      <c r="D179" s="26" t="str">
        <f aca="false">IF($C179="","",IFERROR(IF(INDEX(Bolalar!$B$5:$B$1804,MATCH($C179,Bolalar!$I$5:$I$1804,0))="","",INDEX(Bolalar!$B$5:$B$1804,MATCH($C179,Bolalar!$I$5:$I$1804,0))),""))</f>
        <v/>
      </c>
      <c r="E179" s="15" t="str">
        <f aca="false">IF($C179="","",IFERROR(IF(INDEX(Bolalar!$C$5:$C$1804,MATCH($C179,Bolalar!$I$5:$I$1804,0))="","",INDEX(Bolalar!$C$5:$C$1804,MATCH($C179,Bolalar!$I$5:$I$1804,0))),""))</f>
        <v/>
      </c>
      <c r="F179" s="24"/>
      <c r="G179" s="14" t="str">
        <f aca="false">IF(OR($E179="",$B179=""),"",INT(($B179-$E179)/365.25))</f>
        <v/>
      </c>
      <c r="H179" s="14" t="str">
        <f aca="false">IF($G179="","",IF($G179&lt;5,"Ha","Yo'q"))</f>
        <v/>
      </c>
      <c r="I179" s="14" t="str">
        <f aca="false">IF($G179="","",IF($G179&lt;18,"Ha","Yo'q"))</f>
        <v/>
      </c>
      <c r="J179" s="12"/>
      <c r="K179" s="12"/>
      <c r="L179" s="25"/>
      <c r="M179" s="12"/>
    </row>
    <row r="180" customFormat="false" ht="15" hidden="false" customHeight="false" outlineLevel="0" collapsed="false">
      <c r="A180" s="8" t="n">
        <v>176</v>
      </c>
      <c r="B180" s="13"/>
      <c r="C180" s="25"/>
      <c r="D180" s="26" t="str">
        <f aca="false">IF($C180="","",IFERROR(IF(INDEX(Bolalar!$B$5:$B$1804,MATCH($C180,Bolalar!$I$5:$I$1804,0))="","",INDEX(Bolalar!$B$5:$B$1804,MATCH($C180,Bolalar!$I$5:$I$1804,0))),""))</f>
        <v/>
      </c>
      <c r="E180" s="15" t="str">
        <f aca="false">IF($C180="","",IFERROR(IF(INDEX(Bolalar!$C$5:$C$1804,MATCH($C180,Bolalar!$I$5:$I$1804,0))="","",INDEX(Bolalar!$C$5:$C$1804,MATCH($C180,Bolalar!$I$5:$I$1804,0))),""))</f>
        <v/>
      </c>
      <c r="F180" s="24"/>
      <c r="G180" s="14" t="str">
        <f aca="false">IF(OR($E180="",$B180=""),"",INT(($B180-$E180)/365.25))</f>
        <v/>
      </c>
      <c r="H180" s="14" t="str">
        <f aca="false">IF($G180="","",IF($G180&lt;5,"Ha","Yo'q"))</f>
        <v/>
      </c>
      <c r="I180" s="14" t="str">
        <f aca="false">IF($G180="","",IF($G180&lt;18,"Ha","Yo'q"))</f>
        <v/>
      </c>
      <c r="J180" s="12"/>
      <c r="K180" s="12"/>
      <c r="L180" s="25"/>
      <c r="M180" s="12"/>
    </row>
    <row r="181" customFormat="false" ht="15" hidden="false" customHeight="false" outlineLevel="0" collapsed="false">
      <c r="A181" s="8" t="n">
        <v>177</v>
      </c>
      <c r="B181" s="13"/>
      <c r="C181" s="25"/>
      <c r="D181" s="26" t="str">
        <f aca="false">IF($C181="","",IFERROR(IF(INDEX(Bolalar!$B$5:$B$1804,MATCH($C181,Bolalar!$I$5:$I$1804,0))="","",INDEX(Bolalar!$B$5:$B$1804,MATCH($C181,Bolalar!$I$5:$I$1804,0))),""))</f>
        <v/>
      </c>
      <c r="E181" s="15" t="str">
        <f aca="false">IF($C181="","",IFERROR(IF(INDEX(Bolalar!$C$5:$C$1804,MATCH($C181,Bolalar!$I$5:$I$1804,0))="","",INDEX(Bolalar!$C$5:$C$1804,MATCH($C181,Bolalar!$I$5:$I$1804,0))),""))</f>
        <v/>
      </c>
      <c r="F181" s="24"/>
      <c r="G181" s="14" t="str">
        <f aca="false">IF(OR($E181="",$B181=""),"",INT(($B181-$E181)/365.25))</f>
        <v/>
      </c>
      <c r="H181" s="14" t="str">
        <f aca="false">IF($G181="","",IF($G181&lt;5,"Ha","Yo'q"))</f>
        <v/>
      </c>
      <c r="I181" s="14" t="str">
        <f aca="false">IF($G181="","",IF($G181&lt;18,"Ha","Yo'q"))</f>
        <v/>
      </c>
      <c r="J181" s="12"/>
      <c r="K181" s="12"/>
      <c r="L181" s="25"/>
      <c r="M181" s="12"/>
    </row>
    <row r="182" customFormat="false" ht="15" hidden="false" customHeight="false" outlineLevel="0" collapsed="false">
      <c r="A182" s="8" t="n">
        <v>178</v>
      </c>
      <c r="B182" s="13"/>
      <c r="C182" s="25"/>
      <c r="D182" s="26" t="str">
        <f aca="false">IF($C182="","",IFERROR(IF(INDEX(Bolalar!$B$5:$B$1804,MATCH($C182,Bolalar!$I$5:$I$1804,0))="","",INDEX(Bolalar!$B$5:$B$1804,MATCH($C182,Bolalar!$I$5:$I$1804,0))),""))</f>
        <v/>
      </c>
      <c r="E182" s="15" t="str">
        <f aca="false">IF($C182="","",IFERROR(IF(INDEX(Bolalar!$C$5:$C$1804,MATCH($C182,Bolalar!$I$5:$I$1804,0))="","",INDEX(Bolalar!$C$5:$C$1804,MATCH($C182,Bolalar!$I$5:$I$1804,0))),""))</f>
        <v/>
      </c>
      <c r="F182" s="24"/>
      <c r="G182" s="14" t="str">
        <f aca="false">IF(OR($E182="",$B182=""),"",INT(($B182-$E182)/365.25))</f>
        <v/>
      </c>
      <c r="H182" s="14" t="str">
        <f aca="false">IF($G182="","",IF($G182&lt;5,"Ha","Yo'q"))</f>
        <v/>
      </c>
      <c r="I182" s="14" t="str">
        <f aca="false">IF($G182="","",IF($G182&lt;18,"Ha","Yo'q"))</f>
        <v/>
      </c>
      <c r="J182" s="12"/>
      <c r="K182" s="12"/>
      <c r="L182" s="25"/>
      <c r="M182" s="12"/>
    </row>
    <row r="183" customFormat="false" ht="15" hidden="false" customHeight="false" outlineLevel="0" collapsed="false">
      <c r="A183" s="8" t="n">
        <v>179</v>
      </c>
      <c r="B183" s="13"/>
      <c r="C183" s="25"/>
      <c r="D183" s="26" t="str">
        <f aca="false">IF($C183="","",IFERROR(IF(INDEX(Bolalar!$B$5:$B$1804,MATCH($C183,Bolalar!$I$5:$I$1804,0))="","",INDEX(Bolalar!$B$5:$B$1804,MATCH($C183,Bolalar!$I$5:$I$1804,0))),""))</f>
        <v/>
      </c>
      <c r="E183" s="15" t="str">
        <f aca="false">IF($C183="","",IFERROR(IF(INDEX(Bolalar!$C$5:$C$1804,MATCH($C183,Bolalar!$I$5:$I$1804,0))="","",INDEX(Bolalar!$C$5:$C$1804,MATCH($C183,Bolalar!$I$5:$I$1804,0))),""))</f>
        <v/>
      </c>
      <c r="F183" s="24"/>
      <c r="G183" s="14" t="str">
        <f aca="false">IF(OR($E183="",$B183=""),"",INT(($B183-$E183)/365.25))</f>
        <v/>
      </c>
      <c r="H183" s="14" t="str">
        <f aca="false">IF($G183="","",IF($G183&lt;5,"Ha","Yo'q"))</f>
        <v/>
      </c>
      <c r="I183" s="14" t="str">
        <f aca="false">IF($G183="","",IF($G183&lt;18,"Ha","Yo'q"))</f>
        <v/>
      </c>
      <c r="J183" s="12"/>
      <c r="K183" s="12"/>
      <c r="L183" s="25"/>
      <c r="M183" s="12"/>
    </row>
    <row r="184" customFormat="false" ht="15" hidden="false" customHeight="false" outlineLevel="0" collapsed="false">
      <c r="A184" s="8" t="n">
        <v>180</v>
      </c>
      <c r="B184" s="13"/>
      <c r="C184" s="25"/>
      <c r="D184" s="26" t="str">
        <f aca="false">IF($C184="","",IFERROR(IF(INDEX(Bolalar!$B$5:$B$1804,MATCH($C184,Bolalar!$I$5:$I$1804,0))="","",INDEX(Bolalar!$B$5:$B$1804,MATCH($C184,Bolalar!$I$5:$I$1804,0))),""))</f>
        <v/>
      </c>
      <c r="E184" s="15" t="str">
        <f aca="false">IF($C184="","",IFERROR(IF(INDEX(Bolalar!$C$5:$C$1804,MATCH($C184,Bolalar!$I$5:$I$1804,0))="","",INDEX(Bolalar!$C$5:$C$1804,MATCH($C184,Bolalar!$I$5:$I$1804,0))),""))</f>
        <v/>
      </c>
      <c r="F184" s="24"/>
      <c r="G184" s="14" t="str">
        <f aca="false">IF(OR($E184="",$B184=""),"",INT(($B184-$E184)/365.25))</f>
        <v/>
      </c>
      <c r="H184" s="14" t="str">
        <f aca="false">IF($G184="","",IF($G184&lt;5,"Ha","Yo'q"))</f>
        <v/>
      </c>
      <c r="I184" s="14" t="str">
        <f aca="false">IF($G184="","",IF($G184&lt;18,"Ha","Yo'q"))</f>
        <v/>
      </c>
      <c r="J184" s="12"/>
      <c r="K184" s="12"/>
      <c r="L184" s="25"/>
      <c r="M184" s="12"/>
    </row>
    <row r="185" customFormat="false" ht="15" hidden="false" customHeight="false" outlineLevel="0" collapsed="false">
      <c r="A185" s="8" t="n">
        <v>181</v>
      </c>
      <c r="B185" s="13"/>
      <c r="C185" s="25"/>
      <c r="D185" s="26" t="str">
        <f aca="false">IF($C185="","",IFERROR(IF(INDEX(Bolalar!$B$5:$B$1804,MATCH($C185,Bolalar!$I$5:$I$1804,0))="","",INDEX(Bolalar!$B$5:$B$1804,MATCH($C185,Bolalar!$I$5:$I$1804,0))),""))</f>
        <v/>
      </c>
      <c r="E185" s="15" t="str">
        <f aca="false">IF($C185="","",IFERROR(IF(INDEX(Bolalar!$C$5:$C$1804,MATCH($C185,Bolalar!$I$5:$I$1804,0))="","",INDEX(Bolalar!$C$5:$C$1804,MATCH($C185,Bolalar!$I$5:$I$1804,0))),""))</f>
        <v/>
      </c>
      <c r="F185" s="24"/>
      <c r="G185" s="14" t="str">
        <f aca="false">IF(OR($E185="",$B185=""),"",INT(($B185-$E185)/365.25))</f>
        <v/>
      </c>
      <c r="H185" s="14" t="str">
        <f aca="false">IF($G185="","",IF($G185&lt;5,"Ha","Yo'q"))</f>
        <v/>
      </c>
      <c r="I185" s="14" t="str">
        <f aca="false">IF($G185="","",IF($G185&lt;18,"Ha","Yo'q"))</f>
        <v/>
      </c>
      <c r="J185" s="12"/>
      <c r="K185" s="12"/>
      <c r="L185" s="25"/>
      <c r="M185" s="12"/>
    </row>
    <row r="186" customFormat="false" ht="15" hidden="false" customHeight="false" outlineLevel="0" collapsed="false">
      <c r="A186" s="8" t="n">
        <v>182</v>
      </c>
      <c r="B186" s="13"/>
      <c r="C186" s="25"/>
      <c r="D186" s="26" t="str">
        <f aca="false">IF($C186="","",IFERROR(IF(INDEX(Bolalar!$B$5:$B$1804,MATCH($C186,Bolalar!$I$5:$I$1804,0))="","",INDEX(Bolalar!$B$5:$B$1804,MATCH($C186,Bolalar!$I$5:$I$1804,0))),""))</f>
        <v/>
      </c>
      <c r="E186" s="15" t="str">
        <f aca="false">IF($C186="","",IFERROR(IF(INDEX(Bolalar!$C$5:$C$1804,MATCH($C186,Bolalar!$I$5:$I$1804,0))="","",INDEX(Bolalar!$C$5:$C$1804,MATCH($C186,Bolalar!$I$5:$I$1804,0))),""))</f>
        <v/>
      </c>
      <c r="F186" s="24"/>
      <c r="G186" s="14" t="str">
        <f aca="false">IF(OR($E186="",$B186=""),"",INT(($B186-$E186)/365.25))</f>
        <v/>
      </c>
      <c r="H186" s="14" t="str">
        <f aca="false">IF($G186="","",IF($G186&lt;5,"Ha","Yo'q"))</f>
        <v/>
      </c>
      <c r="I186" s="14" t="str">
        <f aca="false">IF($G186="","",IF($G186&lt;18,"Ha","Yo'q"))</f>
        <v/>
      </c>
      <c r="J186" s="12"/>
      <c r="K186" s="12"/>
      <c r="L186" s="25"/>
      <c r="M186" s="12"/>
    </row>
    <row r="187" customFormat="false" ht="15" hidden="false" customHeight="false" outlineLevel="0" collapsed="false">
      <c r="A187" s="8" t="n">
        <v>183</v>
      </c>
      <c r="B187" s="13"/>
      <c r="C187" s="25"/>
      <c r="D187" s="26" t="str">
        <f aca="false">IF($C187="","",IFERROR(IF(INDEX(Bolalar!$B$5:$B$1804,MATCH($C187,Bolalar!$I$5:$I$1804,0))="","",INDEX(Bolalar!$B$5:$B$1804,MATCH($C187,Bolalar!$I$5:$I$1804,0))),""))</f>
        <v/>
      </c>
      <c r="E187" s="15" t="str">
        <f aca="false">IF($C187="","",IFERROR(IF(INDEX(Bolalar!$C$5:$C$1804,MATCH($C187,Bolalar!$I$5:$I$1804,0))="","",INDEX(Bolalar!$C$5:$C$1804,MATCH($C187,Bolalar!$I$5:$I$1804,0))),""))</f>
        <v/>
      </c>
      <c r="F187" s="24"/>
      <c r="G187" s="14" t="str">
        <f aca="false">IF(OR($E187="",$B187=""),"",INT(($B187-$E187)/365.25))</f>
        <v/>
      </c>
      <c r="H187" s="14" t="str">
        <f aca="false">IF($G187="","",IF($G187&lt;5,"Ha","Yo'q"))</f>
        <v/>
      </c>
      <c r="I187" s="14" t="str">
        <f aca="false">IF($G187="","",IF($G187&lt;18,"Ha","Yo'q"))</f>
        <v/>
      </c>
      <c r="J187" s="12"/>
      <c r="K187" s="12"/>
      <c r="L187" s="25"/>
      <c r="M187" s="12"/>
    </row>
    <row r="188" customFormat="false" ht="15" hidden="false" customHeight="false" outlineLevel="0" collapsed="false">
      <c r="A188" s="8" t="n">
        <v>184</v>
      </c>
      <c r="B188" s="13"/>
      <c r="C188" s="25"/>
      <c r="D188" s="26" t="str">
        <f aca="false">IF($C188="","",IFERROR(IF(INDEX(Bolalar!$B$5:$B$1804,MATCH($C188,Bolalar!$I$5:$I$1804,0))="","",INDEX(Bolalar!$B$5:$B$1804,MATCH($C188,Bolalar!$I$5:$I$1804,0))),""))</f>
        <v/>
      </c>
      <c r="E188" s="15" t="str">
        <f aca="false">IF($C188="","",IFERROR(IF(INDEX(Bolalar!$C$5:$C$1804,MATCH($C188,Bolalar!$I$5:$I$1804,0))="","",INDEX(Bolalar!$C$5:$C$1804,MATCH($C188,Bolalar!$I$5:$I$1804,0))),""))</f>
        <v/>
      </c>
      <c r="F188" s="24"/>
      <c r="G188" s="14" t="str">
        <f aca="false">IF(OR($E188="",$B188=""),"",INT(($B188-$E188)/365.25))</f>
        <v/>
      </c>
      <c r="H188" s="14" t="str">
        <f aca="false">IF($G188="","",IF($G188&lt;5,"Ha","Yo'q"))</f>
        <v/>
      </c>
      <c r="I188" s="14" t="str">
        <f aca="false">IF($G188="","",IF($G188&lt;18,"Ha","Yo'q"))</f>
        <v/>
      </c>
      <c r="J188" s="12"/>
      <c r="K188" s="12"/>
      <c r="L188" s="25"/>
      <c r="M188" s="12"/>
    </row>
    <row r="189" customFormat="false" ht="15" hidden="false" customHeight="false" outlineLevel="0" collapsed="false">
      <c r="A189" s="8" t="n">
        <v>185</v>
      </c>
      <c r="B189" s="13"/>
      <c r="C189" s="25"/>
      <c r="D189" s="26" t="str">
        <f aca="false">IF($C189="","",IFERROR(IF(INDEX(Bolalar!$B$5:$B$1804,MATCH($C189,Bolalar!$I$5:$I$1804,0))="","",INDEX(Bolalar!$B$5:$B$1804,MATCH($C189,Bolalar!$I$5:$I$1804,0))),""))</f>
        <v/>
      </c>
      <c r="E189" s="15" t="str">
        <f aca="false">IF($C189="","",IFERROR(IF(INDEX(Bolalar!$C$5:$C$1804,MATCH($C189,Bolalar!$I$5:$I$1804,0))="","",INDEX(Bolalar!$C$5:$C$1804,MATCH($C189,Bolalar!$I$5:$I$1804,0))),""))</f>
        <v/>
      </c>
      <c r="F189" s="24"/>
      <c r="G189" s="14" t="str">
        <f aca="false">IF(OR($E189="",$B189=""),"",INT(($B189-$E189)/365.25))</f>
        <v/>
      </c>
      <c r="H189" s="14" t="str">
        <f aca="false">IF($G189="","",IF($G189&lt;5,"Ha","Yo'q"))</f>
        <v/>
      </c>
      <c r="I189" s="14" t="str">
        <f aca="false">IF($G189="","",IF($G189&lt;18,"Ha","Yo'q"))</f>
        <v/>
      </c>
      <c r="J189" s="12"/>
      <c r="K189" s="12"/>
      <c r="L189" s="25"/>
      <c r="M189" s="12"/>
    </row>
    <row r="190" customFormat="false" ht="15" hidden="false" customHeight="false" outlineLevel="0" collapsed="false">
      <c r="A190" s="8" t="n">
        <v>186</v>
      </c>
      <c r="B190" s="13"/>
      <c r="C190" s="25"/>
      <c r="D190" s="26" t="str">
        <f aca="false">IF($C190="","",IFERROR(IF(INDEX(Bolalar!$B$5:$B$1804,MATCH($C190,Bolalar!$I$5:$I$1804,0))="","",INDEX(Bolalar!$B$5:$B$1804,MATCH($C190,Bolalar!$I$5:$I$1804,0))),""))</f>
        <v/>
      </c>
      <c r="E190" s="15" t="str">
        <f aca="false">IF($C190="","",IFERROR(IF(INDEX(Bolalar!$C$5:$C$1804,MATCH($C190,Bolalar!$I$5:$I$1804,0))="","",INDEX(Bolalar!$C$5:$C$1804,MATCH($C190,Bolalar!$I$5:$I$1804,0))),""))</f>
        <v/>
      </c>
      <c r="F190" s="24"/>
      <c r="G190" s="14" t="str">
        <f aca="false">IF(OR($E190="",$B190=""),"",INT(($B190-$E190)/365.25))</f>
        <v/>
      </c>
      <c r="H190" s="14" t="str">
        <f aca="false">IF($G190="","",IF($G190&lt;5,"Ha","Yo'q"))</f>
        <v/>
      </c>
      <c r="I190" s="14" t="str">
        <f aca="false">IF($G190="","",IF($G190&lt;18,"Ha","Yo'q"))</f>
        <v/>
      </c>
      <c r="J190" s="12"/>
      <c r="K190" s="12"/>
      <c r="L190" s="25"/>
      <c r="M190" s="12"/>
    </row>
    <row r="191" customFormat="false" ht="15" hidden="false" customHeight="false" outlineLevel="0" collapsed="false">
      <c r="A191" s="8" t="n">
        <v>187</v>
      </c>
      <c r="B191" s="13"/>
      <c r="C191" s="25"/>
      <c r="D191" s="26" t="str">
        <f aca="false">IF($C191="","",IFERROR(IF(INDEX(Bolalar!$B$5:$B$1804,MATCH($C191,Bolalar!$I$5:$I$1804,0))="","",INDEX(Bolalar!$B$5:$B$1804,MATCH($C191,Bolalar!$I$5:$I$1804,0))),""))</f>
        <v/>
      </c>
      <c r="E191" s="15" t="str">
        <f aca="false">IF($C191="","",IFERROR(IF(INDEX(Bolalar!$C$5:$C$1804,MATCH($C191,Bolalar!$I$5:$I$1804,0))="","",INDEX(Bolalar!$C$5:$C$1804,MATCH($C191,Bolalar!$I$5:$I$1804,0))),""))</f>
        <v/>
      </c>
      <c r="F191" s="24"/>
      <c r="G191" s="14" t="str">
        <f aca="false">IF(OR($E191="",$B191=""),"",INT(($B191-$E191)/365.25))</f>
        <v/>
      </c>
      <c r="H191" s="14" t="str">
        <f aca="false">IF($G191="","",IF($G191&lt;5,"Ha","Yo'q"))</f>
        <v/>
      </c>
      <c r="I191" s="14" t="str">
        <f aca="false">IF($G191="","",IF($G191&lt;18,"Ha","Yo'q"))</f>
        <v/>
      </c>
      <c r="J191" s="12"/>
      <c r="K191" s="12"/>
      <c r="L191" s="25"/>
      <c r="M191" s="12"/>
    </row>
    <row r="192" customFormat="false" ht="15" hidden="false" customHeight="false" outlineLevel="0" collapsed="false">
      <c r="A192" s="8" t="n">
        <v>188</v>
      </c>
      <c r="B192" s="13"/>
      <c r="C192" s="25"/>
      <c r="D192" s="26" t="str">
        <f aca="false">IF($C192="","",IFERROR(IF(INDEX(Bolalar!$B$5:$B$1804,MATCH($C192,Bolalar!$I$5:$I$1804,0))="","",INDEX(Bolalar!$B$5:$B$1804,MATCH($C192,Bolalar!$I$5:$I$1804,0))),""))</f>
        <v/>
      </c>
      <c r="E192" s="15" t="str">
        <f aca="false">IF($C192="","",IFERROR(IF(INDEX(Bolalar!$C$5:$C$1804,MATCH($C192,Bolalar!$I$5:$I$1804,0))="","",INDEX(Bolalar!$C$5:$C$1804,MATCH($C192,Bolalar!$I$5:$I$1804,0))),""))</f>
        <v/>
      </c>
      <c r="F192" s="24"/>
      <c r="G192" s="14" t="str">
        <f aca="false">IF(OR($E192="",$B192=""),"",INT(($B192-$E192)/365.25))</f>
        <v/>
      </c>
      <c r="H192" s="14" t="str">
        <f aca="false">IF($G192="","",IF($G192&lt;5,"Ha","Yo'q"))</f>
        <v/>
      </c>
      <c r="I192" s="14" t="str">
        <f aca="false">IF($G192="","",IF($G192&lt;18,"Ha","Yo'q"))</f>
        <v/>
      </c>
      <c r="J192" s="12"/>
      <c r="K192" s="12"/>
      <c r="L192" s="25"/>
      <c r="M192" s="12"/>
    </row>
    <row r="193" customFormat="false" ht="15" hidden="false" customHeight="false" outlineLevel="0" collapsed="false">
      <c r="A193" s="8" t="n">
        <v>189</v>
      </c>
      <c r="B193" s="13"/>
      <c r="C193" s="25"/>
      <c r="D193" s="26" t="str">
        <f aca="false">IF($C193="","",IFERROR(IF(INDEX(Bolalar!$B$5:$B$1804,MATCH($C193,Bolalar!$I$5:$I$1804,0))="","",INDEX(Bolalar!$B$5:$B$1804,MATCH($C193,Bolalar!$I$5:$I$1804,0))),""))</f>
        <v/>
      </c>
      <c r="E193" s="15" t="str">
        <f aca="false">IF($C193="","",IFERROR(IF(INDEX(Bolalar!$C$5:$C$1804,MATCH($C193,Bolalar!$I$5:$I$1804,0))="","",INDEX(Bolalar!$C$5:$C$1804,MATCH($C193,Bolalar!$I$5:$I$1804,0))),""))</f>
        <v/>
      </c>
      <c r="F193" s="24"/>
      <c r="G193" s="14" t="str">
        <f aca="false">IF(OR($E193="",$B193=""),"",INT(($B193-$E193)/365.25))</f>
        <v/>
      </c>
      <c r="H193" s="14" t="str">
        <f aca="false">IF($G193="","",IF($G193&lt;5,"Ha","Yo'q"))</f>
        <v/>
      </c>
      <c r="I193" s="14" t="str">
        <f aca="false">IF($G193="","",IF($G193&lt;18,"Ha","Yo'q"))</f>
        <v/>
      </c>
      <c r="J193" s="12"/>
      <c r="K193" s="12"/>
      <c r="L193" s="25"/>
      <c r="M193" s="12"/>
    </row>
    <row r="194" customFormat="false" ht="15" hidden="false" customHeight="false" outlineLevel="0" collapsed="false">
      <c r="A194" s="8" t="n">
        <v>190</v>
      </c>
      <c r="B194" s="13"/>
      <c r="C194" s="25"/>
      <c r="D194" s="26" t="str">
        <f aca="false">IF($C194="","",IFERROR(IF(INDEX(Bolalar!$B$5:$B$1804,MATCH($C194,Bolalar!$I$5:$I$1804,0))="","",INDEX(Bolalar!$B$5:$B$1804,MATCH($C194,Bolalar!$I$5:$I$1804,0))),""))</f>
        <v/>
      </c>
      <c r="E194" s="15" t="str">
        <f aca="false">IF($C194="","",IFERROR(IF(INDEX(Bolalar!$C$5:$C$1804,MATCH($C194,Bolalar!$I$5:$I$1804,0))="","",INDEX(Bolalar!$C$5:$C$1804,MATCH($C194,Bolalar!$I$5:$I$1804,0))),""))</f>
        <v/>
      </c>
      <c r="F194" s="24"/>
      <c r="G194" s="14" t="str">
        <f aca="false">IF(OR($E194="",$B194=""),"",INT(($B194-$E194)/365.25))</f>
        <v/>
      </c>
      <c r="H194" s="14" t="str">
        <f aca="false">IF($G194="","",IF($G194&lt;5,"Ha","Yo'q"))</f>
        <v/>
      </c>
      <c r="I194" s="14" t="str">
        <f aca="false">IF($G194="","",IF($G194&lt;18,"Ha","Yo'q"))</f>
        <v/>
      </c>
      <c r="J194" s="12"/>
      <c r="K194" s="12"/>
      <c r="L194" s="25"/>
      <c r="M194" s="12"/>
    </row>
    <row r="195" customFormat="false" ht="15" hidden="false" customHeight="false" outlineLevel="0" collapsed="false">
      <c r="A195" s="8" t="n">
        <v>191</v>
      </c>
      <c r="B195" s="13"/>
      <c r="C195" s="25"/>
      <c r="D195" s="26" t="str">
        <f aca="false">IF($C195="","",IFERROR(IF(INDEX(Bolalar!$B$5:$B$1804,MATCH($C195,Bolalar!$I$5:$I$1804,0))="","",INDEX(Bolalar!$B$5:$B$1804,MATCH($C195,Bolalar!$I$5:$I$1804,0))),""))</f>
        <v/>
      </c>
      <c r="E195" s="15" t="str">
        <f aca="false">IF($C195="","",IFERROR(IF(INDEX(Bolalar!$C$5:$C$1804,MATCH($C195,Bolalar!$I$5:$I$1804,0))="","",INDEX(Bolalar!$C$5:$C$1804,MATCH($C195,Bolalar!$I$5:$I$1804,0))),""))</f>
        <v/>
      </c>
      <c r="F195" s="24"/>
      <c r="G195" s="14" t="str">
        <f aca="false">IF(OR($E195="",$B195=""),"",INT(($B195-$E195)/365.25))</f>
        <v/>
      </c>
      <c r="H195" s="14" t="str">
        <f aca="false">IF($G195="","",IF($G195&lt;5,"Ha","Yo'q"))</f>
        <v/>
      </c>
      <c r="I195" s="14" t="str">
        <f aca="false">IF($G195="","",IF($G195&lt;18,"Ha","Yo'q"))</f>
        <v/>
      </c>
      <c r="J195" s="12"/>
      <c r="K195" s="12"/>
      <c r="L195" s="25"/>
      <c r="M195" s="12"/>
    </row>
    <row r="196" customFormat="false" ht="15" hidden="false" customHeight="false" outlineLevel="0" collapsed="false">
      <c r="A196" s="8" t="n">
        <v>192</v>
      </c>
      <c r="B196" s="13"/>
      <c r="C196" s="25"/>
      <c r="D196" s="26" t="str">
        <f aca="false">IF($C196="","",IFERROR(IF(INDEX(Bolalar!$B$5:$B$1804,MATCH($C196,Bolalar!$I$5:$I$1804,0))="","",INDEX(Bolalar!$B$5:$B$1804,MATCH($C196,Bolalar!$I$5:$I$1804,0))),""))</f>
        <v/>
      </c>
      <c r="E196" s="15" t="str">
        <f aca="false">IF($C196="","",IFERROR(IF(INDEX(Bolalar!$C$5:$C$1804,MATCH($C196,Bolalar!$I$5:$I$1804,0))="","",INDEX(Bolalar!$C$5:$C$1804,MATCH($C196,Bolalar!$I$5:$I$1804,0))),""))</f>
        <v/>
      </c>
      <c r="F196" s="24"/>
      <c r="G196" s="14" t="str">
        <f aca="false">IF(OR($E196="",$B196=""),"",INT(($B196-$E196)/365.25))</f>
        <v/>
      </c>
      <c r="H196" s="14" t="str">
        <f aca="false">IF($G196="","",IF($G196&lt;5,"Ha","Yo'q"))</f>
        <v/>
      </c>
      <c r="I196" s="14" t="str">
        <f aca="false">IF($G196="","",IF($G196&lt;18,"Ha","Yo'q"))</f>
        <v/>
      </c>
      <c r="J196" s="12"/>
      <c r="K196" s="12"/>
      <c r="L196" s="25"/>
      <c r="M196" s="12"/>
    </row>
    <row r="197" customFormat="false" ht="15" hidden="false" customHeight="false" outlineLevel="0" collapsed="false">
      <c r="A197" s="8" t="n">
        <v>193</v>
      </c>
      <c r="B197" s="13"/>
      <c r="C197" s="25"/>
      <c r="D197" s="26" t="str">
        <f aca="false">IF($C197="","",IFERROR(IF(INDEX(Bolalar!$B$5:$B$1804,MATCH($C197,Bolalar!$I$5:$I$1804,0))="","",INDEX(Bolalar!$B$5:$B$1804,MATCH($C197,Bolalar!$I$5:$I$1804,0))),""))</f>
        <v/>
      </c>
      <c r="E197" s="15" t="str">
        <f aca="false">IF($C197="","",IFERROR(IF(INDEX(Bolalar!$C$5:$C$1804,MATCH($C197,Bolalar!$I$5:$I$1804,0))="","",INDEX(Bolalar!$C$5:$C$1804,MATCH($C197,Bolalar!$I$5:$I$1804,0))),""))</f>
        <v/>
      </c>
      <c r="F197" s="24"/>
      <c r="G197" s="14" t="str">
        <f aca="false">IF(OR($E197="",$B197=""),"",INT(($B197-$E197)/365.25))</f>
        <v/>
      </c>
      <c r="H197" s="14" t="str">
        <f aca="false">IF($G197="","",IF($G197&lt;5,"Ha","Yo'q"))</f>
        <v/>
      </c>
      <c r="I197" s="14" t="str">
        <f aca="false">IF($G197="","",IF($G197&lt;18,"Ha","Yo'q"))</f>
        <v/>
      </c>
      <c r="J197" s="12"/>
      <c r="K197" s="12"/>
      <c r="L197" s="25"/>
      <c r="M197" s="12"/>
    </row>
    <row r="198" customFormat="false" ht="15" hidden="false" customHeight="false" outlineLevel="0" collapsed="false">
      <c r="A198" s="8" t="n">
        <v>194</v>
      </c>
      <c r="B198" s="13"/>
      <c r="C198" s="25"/>
      <c r="D198" s="26" t="str">
        <f aca="false">IF($C198="","",IFERROR(IF(INDEX(Bolalar!$B$5:$B$1804,MATCH($C198,Bolalar!$I$5:$I$1804,0))="","",INDEX(Bolalar!$B$5:$B$1804,MATCH($C198,Bolalar!$I$5:$I$1804,0))),""))</f>
        <v/>
      </c>
      <c r="E198" s="15" t="str">
        <f aca="false">IF($C198="","",IFERROR(IF(INDEX(Bolalar!$C$5:$C$1804,MATCH($C198,Bolalar!$I$5:$I$1804,0))="","",INDEX(Bolalar!$C$5:$C$1804,MATCH($C198,Bolalar!$I$5:$I$1804,0))),""))</f>
        <v/>
      </c>
      <c r="F198" s="24"/>
      <c r="G198" s="14" t="str">
        <f aca="false">IF(OR($E198="",$B198=""),"",INT(($B198-$E198)/365.25))</f>
        <v/>
      </c>
      <c r="H198" s="14" t="str">
        <f aca="false">IF($G198="","",IF($G198&lt;5,"Ha","Yo'q"))</f>
        <v/>
      </c>
      <c r="I198" s="14" t="str">
        <f aca="false">IF($G198="","",IF($G198&lt;18,"Ha","Yo'q"))</f>
        <v/>
      </c>
      <c r="J198" s="12"/>
      <c r="K198" s="12"/>
      <c r="L198" s="25"/>
      <c r="M198" s="12"/>
    </row>
    <row r="199" customFormat="false" ht="15" hidden="false" customHeight="false" outlineLevel="0" collapsed="false">
      <c r="A199" s="8" t="n">
        <v>195</v>
      </c>
      <c r="B199" s="13"/>
      <c r="C199" s="25"/>
      <c r="D199" s="26" t="str">
        <f aca="false">IF($C199="","",IFERROR(IF(INDEX(Bolalar!$B$5:$B$1804,MATCH($C199,Bolalar!$I$5:$I$1804,0))="","",INDEX(Bolalar!$B$5:$B$1804,MATCH($C199,Bolalar!$I$5:$I$1804,0))),""))</f>
        <v/>
      </c>
      <c r="E199" s="15" t="str">
        <f aca="false">IF($C199="","",IFERROR(IF(INDEX(Bolalar!$C$5:$C$1804,MATCH($C199,Bolalar!$I$5:$I$1804,0))="","",INDEX(Bolalar!$C$5:$C$1804,MATCH($C199,Bolalar!$I$5:$I$1804,0))),""))</f>
        <v/>
      </c>
      <c r="F199" s="24"/>
      <c r="G199" s="14" t="str">
        <f aca="false">IF(OR($E199="",$B199=""),"",INT(($B199-$E199)/365.25))</f>
        <v/>
      </c>
      <c r="H199" s="14" t="str">
        <f aca="false">IF($G199="","",IF($G199&lt;5,"Ha","Yo'q"))</f>
        <v/>
      </c>
      <c r="I199" s="14" t="str">
        <f aca="false">IF($G199="","",IF($G199&lt;18,"Ha","Yo'q"))</f>
        <v/>
      </c>
      <c r="J199" s="12"/>
      <c r="K199" s="12"/>
      <c r="L199" s="25"/>
      <c r="M199" s="12"/>
    </row>
    <row r="200" customFormat="false" ht="15" hidden="false" customHeight="false" outlineLevel="0" collapsed="false">
      <c r="A200" s="8" t="n">
        <v>196</v>
      </c>
      <c r="B200" s="13"/>
      <c r="C200" s="25"/>
      <c r="D200" s="26" t="str">
        <f aca="false">IF($C200="","",IFERROR(IF(INDEX(Bolalar!$B$5:$B$1804,MATCH($C200,Bolalar!$I$5:$I$1804,0))="","",INDEX(Bolalar!$B$5:$B$1804,MATCH($C200,Bolalar!$I$5:$I$1804,0))),""))</f>
        <v/>
      </c>
      <c r="E200" s="15" t="str">
        <f aca="false">IF($C200="","",IFERROR(IF(INDEX(Bolalar!$C$5:$C$1804,MATCH($C200,Bolalar!$I$5:$I$1804,0))="","",INDEX(Bolalar!$C$5:$C$1804,MATCH($C200,Bolalar!$I$5:$I$1804,0))),""))</f>
        <v/>
      </c>
      <c r="F200" s="24"/>
      <c r="G200" s="14" t="str">
        <f aca="false">IF(OR($E200="",$B200=""),"",INT(($B200-$E200)/365.25))</f>
        <v/>
      </c>
      <c r="H200" s="14" t="str">
        <f aca="false">IF($G200="","",IF($G200&lt;5,"Ha","Yo'q"))</f>
        <v/>
      </c>
      <c r="I200" s="14" t="str">
        <f aca="false">IF($G200="","",IF($G200&lt;18,"Ha","Yo'q"))</f>
        <v/>
      </c>
      <c r="J200" s="12"/>
      <c r="K200" s="12"/>
      <c r="L200" s="25"/>
      <c r="M200" s="12"/>
    </row>
    <row r="201" customFormat="false" ht="15" hidden="false" customHeight="false" outlineLevel="0" collapsed="false">
      <c r="A201" s="8" t="n">
        <v>197</v>
      </c>
      <c r="B201" s="13"/>
      <c r="C201" s="25"/>
      <c r="D201" s="26" t="str">
        <f aca="false">IF($C201="","",IFERROR(IF(INDEX(Bolalar!$B$5:$B$1804,MATCH($C201,Bolalar!$I$5:$I$1804,0))="","",INDEX(Bolalar!$B$5:$B$1804,MATCH($C201,Bolalar!$I$5:$I$1804,0))),""))</f>
        <v/>
      </c>
      <c r="E201" s="15" t="str">
        <f aca="false">IF($C201="","",IFERROR(IF(INDEX(Bolalar!$C$5:$C$1804,MATCH($C201,Bolalar!$I$5:$I$1804,0))="","",INDEX(Bolalar!$C$5:$C$1804,MATCH($C201,Bolalar!$I$5:$I$1804,0))),""))</f>
        <v/>
      </c>
      <c r="F201" s="24"/>
      <c r="G201" s="14" t="str">
        <f aca="false">IF(OR($E201="",$B201=""),"",INT(($B201-$E201)/365.25))</f>
        <v/>
      </c>
      <c r="H201" s="14" t="str">
        <f aca="false">IF($G201="","",IF($G201&lt;5,"Ha","Yo'q"))</f>
        <v/>
      </c>
      <c r="I201" s="14" t="str">
        <f aca="false">IF($G201="","",IF($G201&lt;18,"Ha","Yo'q"))</f>
        <v/>
      </c>
      <c r="J201" s="12"/>
      <c r="K201" s="12"/>
      <c r="L201" s="25"/>
      <c r="M201" s="12"/>
    </row>
    <row r="202" customFormat="false" ht="15" hidden="false" customHeight="false" outlineLevel="0" collapsed="false">
      <c r="A202" s="8" t="n">
        <v>198</v>
      </c>
      <c r="B202" s="13"/>
      <c r="C202" s="25"/>
      <c r="D202" s="26" t="str">
        <f aca="false">IF($C202="","",IFERROR(IF(INDEX(Bolalar!$B$5:$B$1804,MATCH($C202,Bolalar!$I$5:$I$1804,0))="","",INDEX(Bolalar!$B$5:$B$1804,MATCH($C202,Bolalar!$I$5:$I$1804,0))),""))</f>
        <v/>
      </c>
      <c r="E202" s="15" t="str">
        <f aca="false">IF($C202="","",IFERROR(IF(INDEX(Bolalar!$C$5:$C$1804,MATCH($C202,Bolalar!$I$5:$I$1804,0))="","",INDEX(Bolalar!$C$5:$C$1804,MATCH($C202,Bolalar!$I$5:$I$1804,0))),""))</f>
        <v/>
      </c>
      <c r="F202" s="24"/>
      <c r="G202" s="14" t="str">
        <f aca="false">IF(OR($E202="",$B202=""),"",INT(($B202-$E202)/365.25))</f>
        <v/>
      </c>
      <c r="H202" s="14" t="str">
        <f aca="false">IF($G202="","",IF($G202&lt;5,"Ha","Yo'q"))</f>
        <v/>
      </c>
      <c r="I202" s="14" t="str">
        <f aca="false">IF($G202="","",IF($G202&lt;18,"Ha","Yo'q"))</f>
        <v/>
      </c>
      <c r="J202" s="12"/>
      <c r="K202" s="12"/>
      <c r="L202" s="25"/>
      <c r="M202" s="12"/>
    </row>
    <row r="203" customFormat="false" ht="15" hidden="false" customHeight="false" outlineLevel="0" collapsed="false">
      <c r="A203" s="8" t="n">
        <v>199</v>
      </c>
      <c r="B203" s="13"/>
      <c r="C203" s="25"/>
      <c r="D203" s="26" t="str">
        <f aca="false">IF($C203="","",IFERROR(IF(INDEX(Bolalar!$B$5:$B$1804,MATCH($C203,Bolalar!$I$5:$I$1804,0))="","",INDEX(Bolalar!$B$5:$B$1804,MATCH($C203,Bolalar!$I$5:$I$1804,0))),""))</f>
        <v/>
      </c>
      <c r="E203" s="15" t="str">
        <f aca="false">IF($C203="","",IFERROR(IF(INDEX(Bolalar!$C$5:$C$1804,MATCH($C203,Bolalar!$I$5:$I$1804,0))="","",INDEX(Bolalar!$C$5:$C$1804,MATCH($C203,Bolalar!$I$5:$I$1804,0))),""))</f>
        <v/>
      </c>
      <c r="F203" s="24"/>
      <c r="G203" s="14" t="str">
        <f aca="false">IF(OR($E203="",$B203=""),"",INT(($B203-$E203)/365.25))</f>
        <v/>
      </c>
      <c r="H203" s="14" t="str">
        <f aca="false">IF($G203="","",IF($G203&lt;5,"Ha","Yo'q"))</f>
        <v/>
      </c>
      <c r="I203" s="14" t="str">
        <f aca="false">IF($G203="","",IF($G203&lt;18,"Ha","Yo'q"))</f>
        <v/>
      </c>
      <c r="J203" s="12"/>
      <c r="K203" s="12"/>
      <c r="L203" s="25"/>
      <c r="M203" s="12"/>
    </row>
    <row r="204" customFormat="false" ht="15" hidden="false" customHeight="false" outlineLevel="0" collapsed="false">
      <c r="A204" s="8" t="n">
        <v>200</v>
      </c>
      <c r="B204" s="13"/>
      <c r="C204" s="25"/>
      <c r="D204" s="26" t="str">
        <f aca="false">IF($C204="","",IFERROR(IF(INDEX(Bolalar!$B$5:$B$1804,MATCH($C204,Bolalar!$I$5:$I$1804,0))="","",INDEX(Bolalar!$B$5:$B$1804,MATCH($C204,Bolalar!$I$5:$I$1804,0))),""))</f>
        <v/>
      </c>
      <c r="E204" s="15" t="str">
        <f aca="false">IF($C204="","",IFERROR(IF(INDEX(Bolalar!$C$5:$C$1804,MATCH($C204,Bolalar!$I$5:$I$1804,0))="","",INDEX(Bolalar!$C$5:$C$1804,MATCH($C204,Bolalar!$I$5:$I$1804,0))),""))</f>
        <v/>
      </c>
      <c r="F204" s="24"/>
      <c r="G204" s="14" t="str">
        <f aca="false">IF(OR($E204="",$B204=""),"",INT(($B204-$E204)/365.25))</f>
        <v/>
      </c>
      <c r="H204" s="14" t="str">
        <f aca="false">IF($G204="","",IF($G204&lt;5,"Ha","Yo'q"))</f>
        <v/>
      </c>
      <c r="I204" s="14" t="str">
        <f aca="false">IF($G204="","",IF($G204&lt;18,"Ha","Yo'q"))</f>
        <v/>
      </c>
      <c r="J204" s="12"/>
      <c r="K204" s="12"/>
      <c r="L204" s="25"/>
      <c r="M204" s="12"/>
    </row>
    <row r="205" customFormat="false" ht="15" hidden="false" customHeight="false" outlineLevel="0" collapsed="false">
      <c r="A205" s="8" t="n">
        <v>201</v>
      </c>
      <c r="B205" s="13"/>
      <c r="C205" s="25"/>
      <c r="D205" s="26" t="str">
        <f aca="false">IF($C205="","",IFERROR(IF(INDEX(Bolalar!$B$5:$B$1804,MATCH($C205,Bolalar!$I$5:$I$1804,0))="","",INDEX(Bolalar!$B$5:$B$1804,MATCH($C205,Bolalar!$I$5:$I$1804,0))),""))</f>
        <v/>
      </c>
      <c r="E205" s="15" t="str">
        <f aca="false">IF($C205="","",IFERROR(IF(INDEX(Bolalar!$C$5:$C$1804,MATCH($C205,Bolalar!$I$5:$I$1804,0))="","",INDEX(Bolalar!$C$5:$C$1804,MATCH($C205,Bolalar!$I$5:$I$1804,0))),""))</f>
        <v/>
      </c>
      <c r="F205" s="24"/>
      <c r="G205" s="14" t="str">
        <f aca="false">IF(OR($E205="",$B205=""),"",INT(($B205-$E205)/365.25))</f>
        <v/>
      </c>
      <c r="H205" s="14" t="str">
        <f aca="false">IF($G205="","",IF($G205&lt;5,"Ha","Yo'q"))</f>
        <v/>
      </c>
      <c r="I205" s="14" t="str">
        <f aca="false">IF($G205="","",IF($G205&lt;18,"Ha","Yo'q"))</f>
        <v/>
      </c>
      <c r="J205" s="12"/>
      <c r="K205" s="12"/>
      <c r="L205" s="25"/>
      <c r="M205" s="12"/>
    </row>
    <row r="206" customFormat="false" ht="15" hidden="false" customHeight="false" outlineLevel="0" collapsed="false">
      <c r="A206" s="8" t="n">
        <v>202</v>
      </c>
      <c r="B206" s="13"/>
      <c r="C206" s="25"/>
      <c r="D206" s="26" t="str">
        <f aca="false">IF($C206="","",IFERROR(IF(INDEX(Bolalar!$B$5:$B$1804,MATCH($C206,Bolalar!$I$5:$I$1804,0))="","",INDEX(Bolalar!$B$5:$B$1804,MATCH($C206,Bolalar!$I$5:$I$1804,0))),""))</f>
        <v/>
      </c>
      <c r="E206" s="15" t="str">
        <f aca="false">IF($C206="","",IFERROR(IF(INDEX(Bolalar!$C$5:$C$1804,MATCH($C206,Bolalar!$I$5:$I$1804,0))="","",INDEX(Bolalar!$C$5:$C$1804,MATCH($C206,Bolalar!$I$5:$I$1804,0))),""))</f>
        <v/>
      </c>
      <c r="F206" s="24"/>
      <c r="G206" s="14" t="str">
        <f aca="false">IF(OR($E206="",$B206=""),"",INT(($B206-$E206)/365.25))</f>
        <v/>
      </c>
      <c r="H206" s="14" t="str">
        <f aca="false">IF($G206="","",IF($G206&lt;5,"Ha","Yo'q"))</f>
        <v/>
      </c>
      <c r="I206" s="14" t="str">
        <f aca="false">IF($G206="","",IF($G206&lt;18,"Ha","Yo'q"))</f>
        <v/>
      </c>
      <c r="J206" s="12"/>
      <c r="K206" s="12"/>
      <c r="L206" s="25"/>
      <c r="M206" s="12"/>
    </row>
    <row r="207" customFormat="false" ht="15" hidden="false" customHeight="false" outlineLevel="0" collapsed="false">
      <c r="A207" s="8" t="n">
        <v>203</v>
      </c>
      <c r="B207" s="13"/>
      <c r="C207" s="25"/>
      <c r="D207" s="26" t="str">
        <f aca="false">IF($C207="","",IFERROR(IF(INDEX(Bolalar!$B$5:$B$1804,MATCH($C207,Bolalar!$I$5:$I$1804,0))="","",INDEX(Bolalar!$B$5:$B$1804,MATCH($C207,Bolalar!$I$5:$I$1804,0))),""))</f>
        <v/>
      </c>
      <c r="E207" s="15" t="str">
        <f aca="false">IF($C207="","",IFERROR(IF(INDEX(Bolalar!$C$5:$C$1804,MATCH($C207,Bolalar!$I$5:$I$1804,0))="","",INDEX(Bolalar!$C$5:$C$1804,MATCH($C207,Bolalar!$I$5:$I$1804,0))),""))</f>
        <v/>
      </c>
      <c r="F207" s="24"/>
      <c r="G207" s="14" t="str">
        <f aca="false">IF(OR($E207="",$B207=""),"",INT(($B207-$E207)/365.25))</f>
        <v/>
      </c>
      <c r="H207" s="14" t="str">
        <f aca="false">IF($G207="","",IF($G207&lt;5,"Ha","Yo'q"))</f>
        <v/>
      </c>
      <c r="I207" s="14" t="str">
        <f aca="false">IF($G207="","",IF($G207&lt;18,"Ha","Yo'q"))</f>
        <v/>
      </c>
      <c r="J207" s="12"/>
      <c r="K207" s="12"/>
      <c r="L207" s="25"/>
      <c r="M207" s="12"/>
    </row>
    <row r="208" customFormat="false" ht="15" hidden="false" customHeight="false" outlineLevel="0" collapsed="false">
      <c r="A208" s="8" t="n">
        <v>204</v>
      </c>
      <c r="B208" s="13"/>
      <c r="C208" s="25"/>
      <c r="D208" s="26" t="str">
        <f aca="false">IF($C208="","",IFERROR(IF(INDEX(Bolalar!$B$5:$B$1804,MATCH($C208,Bolalar!$I$5:$I$1804,0))="","",INDEX(Bolalar!$B$5:$B$1804,MATCH($C208,Bolalar!$I$5:$I$1804,0))),""))</f>
        <v/>
      </c>
      <c r="E208" s="15" t="str">
        <f aca="false">IF($C208="","",IFERROR(IF(INDEX(Bolalar!$C$5:$C$1804,MATCH($C208,Bolalar!$I$5:$I$1804,0))="","",INDEX(Bolalar!$C$5:$C$1804,MATCH($C208,Bolalar!$I$5:$I$1804,0))),""))</f>
        <v/>
      </c>
      <c r="F208" s="24"/>
      <c r="G208" s="14" t="str">
        <f aca="false">IF(OR($E208="",$B208=""),"",INT(($B208-$E208)/365.25))</f>
        <v/>
      </c>
      <c r="H208" s="14" t="str">
        <f aca="false">IF($G208="","",IF($G208&lt;5,"Ha","Yo'q"))</f>
        <v/>
      </c>
      <c r="I208" s="14" t="str">
        <f aca="false">IF($G208="","",IF($G208&lt;18,"Ha","Yo'q"))</f>
        <v/>
      </c>
      <c r="J208" s="12"/>
      <c r="K208" s="12"/>
      <c r="L208" s="25"/>
      <c r="M208" s="12"/>
    </row>
    <row r="209" customFormat="false" ht="15" hidden="false" customHeight="false" outlineLevel="0" collapsed="false">
      <c r="A209" s="8" t="n">
        <v>205</v>
      </c>
      <c r="B209" s="13"/>
      <c r="C209" s="25"/>
      <c r="D209" s="26" t="str">
        <f aca="false">IF($C209="","",IFERROR(IF(INDEX(Bolalar!$B$5:$B$1804,MATCH($C209,Bolalar!$I$5:$I$1804,0))="","",INDEX(Bolalar!$B$5:$B$1804,MATCH($C209,Bolalar!$I$5:$I$1804,0))),""))</f>
        <v/>
      </c>
      <c r="E209" s="15" t="str">
        <f aca="false">IF($C209="","",IFERROR(IF(INDEX(Bolalar!$C$5:$C$1804,MATCH($C209,Bolalar!$I$5:$I$1804,0))="","",INDEX(Bolalar!$C$5:$C$1804,MATCH($C209,Bolalar!$I$5:$I$1804,0))),""))</f>
        <v/>
      </c>
      <c r="F209" s="24"/>
      <c r="G209" s="14" t="str">
        <f aca="false">IF(OR($E209="",$B209=""),"",INT(($B209-$E209)/365.25))</f>
        <v/>
      </c>
      <c r="H209" s="14" t="str">
        <f aca="false">IF($G209="","",IF($G209&lt;5,"Ha","Yo'q"))</f>
        <v/>
      </c>
      <c r="I209" s="14" t="str">
        <f aca="false">IF($G209="","",IF($G209&lt;18,"Ha","Yo'q"))</f>
        <v/>
      </c>
      <c r="J209" s="12"/>
      <c r="K209" s="12"/>
      <c r="L209" s="25"/>
      <c r="M209" s="12"/>
    </row>
    <row r="210" customFormat="false" ht="15" hidden="false" customHeight="false" outlineLevel="0" collapsed="false">
      <c r="A210" s="8" t="n">
        <v>206</v>
      </c>
      <c r="B210" s="13"/>
      <c r="C210" s="25"/>
      <c r="D210" s="26" t="str">
        <f aca="false">IF($C210="","",IFERROR(IF(INDEX(Bolalar!$B$5:$B$1804,MATCH($C210,Bolalar!$I$5:$I$1804,0))="","",INDEX(Bolalar!$B$5:$B$1804,MATCH($C210,Bolalar!$I$5:$I$1804,0))),""))</f>
        <v/>
      </c>
      <c r="E210" s="15" t="str">
        <f aca="false">IF($C210="","",IFERROR(IF(INDEX(Bolalar!$C$5:$C$1804,MATCH($C210,Bolalar!$I$5:$I$1804,0))="","",INDEX(Bolalar!$C$5:$C$1804,MATCH($C210,Bolalar!$I$5:$I$1804,0))),""))</f>
        <v/>
      </c>
      <c r="F210" s="24"/>
      <c r="G210" s="14" t="str">
        <f aca="false">IF(OR($E210="",$B210=""),"",INT(($B210-$E210)/365.25))</f>
        <v/>
      </c>
      <c r="H210" s="14" t="str">
        <f aca="false">IF($G210="","",IF($G210&lt;5,"Ha","Yo'q"))</f>
        <v/>
      </c>
      <c r="I210" s="14" t="str">
        <f aca="false">IF($G210="","",IF($G210&lt;18,"Ha","Yo'q"))</f>
        <v/>
      </c>
      <c r="J210" s="12"/>
      <c r="K210" s="12"/>
      <c r="L210" s="25"/>
      <c r="M210" s="12"/>
    </row>
    <row r="211" customFormat="false" ht="15" hidden="false" customHeight="false" outlineLevel="0" collapsed="false">
      <c r="A211" s="8" t="n">
        <v>207</v>
      </c>
      <c r="B211" s="13"/>
      <c r="C211" s="25"/>
      <c r="D211" s="26" t="str">
        <f aca="false">IF($C211="","",IFERROR(IF(INDEX(Bolalar!$B$5:$B$1804,MATCH($C211,Bolalar!$I$5:$I$1804,0))="","",INDEX(Bolalar!$B$5:$B$1804,MATCH($C211,Bolalar!$I$5:$I$1804,0))),""))</f>
        <v/>
      </c>
      <c r="E211" s="15" t="str">
        <f aca="false">IF($C211="","",IFERROR(IF(INDEX(Bolalar!$C$5:$C$1804,MATCH($C211,Bolalar!$I$5:$I$1804,0))="","",INDEX(Bolalar!$C$5:$C$1804,MATCH($C211,Bolalar!$I$5:$I$1804,0))),""))</f>
        <v/>
      </c>
      <c r="F211" s="24"/>
      <c r="G211" s="14" t="str">
        <f aca="false">IF(OR($E211="",$B211=""),"",INT(($B211-$E211)/365.25))</f>
        <v/>
      </c>
      <c r="H211" s="14" t="str">
        <f aca="false">IF($G211="","",IF($G211&lt;5,"Ha","Yo'q"))</f>
        <v/>
      </c>
      <c r="I211" s="14" t="str">
        <f aca="false">IF($G211="","",IF($G211&lt;18,"Ha","Yo'q"))</f>
        <v/>
      </c>
      <c r="J211" s="12"/>
      <c r="K211" s="12"/>
      <c r="L211" s="25"/>
      <c r="M211" s="12"/>
    </row>
    <row r="212" customFormat="false" ht="15" hidden="false" customHeight="false" outlineLevel="0" collapsed="false">
      <c r="A212" s="8" t="n">
        <v>208</v>
      </c>
      <c r="B212" s="13"/>
      <c r="C212" s="25"/>
      <c r="D212" s="26" t="str">
        <f aca="false">IF($C212="","",IFERROR(IF(INDEX(Bolalar!$B$5:$B$1804,MATCH($C212,Bolalar!$I$5:$I$1804,0))="","",INDEX(Bolalar!$B$5:$B$1804,MATCH($C212,Bolalar!$I$5:$I$1804,0))),""))</f>
        <v/>
      </c>
      <c r="E212" s="15" t="str">
        <f aca="false">IF($C212="","",IFERROR(IF(INDEX(Bolalar!$C$5:$C$1804,MATCH($C212,Bolalar!$I$5:$I$1804,0))="","",INDEX(Bolalar!$C$5:$C$1804,MATCH($C212,Bolalar!$I$5:$I$1804,0))),""))</f>
        <v/>
      </c>
      <c r="F212" s="24"/>
      <c r="G212" s="14" t="str">
        <f aca="false">IF(OR($E212="",$B212=""),"",INT(($B212-$E212)/365.25))</f>
        <v/>
      </c>
      <c r="H212" s="14" t="str">
        <f aca="false">IF($G212="","",IF($G212&lt;5,"Ha","Yo'q"))</f>
        <v/>
      </c>
      <c r="I212" s="14" t="str">
        <f aca="false">IF($G212="","",IF($G212&lt;18,"Ha","Yo'q"))</f>
        <v/>
      </c>
      <c r="J212" s="12"/>
      <c r="K212" s="12"/>
      <c r="L212" s="25"/>
      <c r="M212" s="12"/>
    </row>
    <row r="213" customFormat="false" ht="15" hidden="false" customHeight="false" outlineLevel="0" collapsed="false">
      <c r="A213" s="8" t="n">
        <v>209</v>
      </c>
      <c r="B213" s="13"/>
      <c r="C213" s="25"/>
      <c r="D213" s="26" t="str">
        <f aca="false">IF($C213="","",IFERROR(IF(INDEX(Bolalar!$B$5:$B$1804,MATCH($C213,Bolalar!$I$5:$I$1804,0))="","",INDEX(Bolalar!$B$5:$B$1804,MATCH($C213,Bolalar!$I$5:$I$1804,0))),""))</f>
        <v/>
      </c>
      <c r="E213" s="15" t="str">
        <f aca="false">IF($C213="","",IFERROR(IF(INDEX(Bolalar!$C$5:$C$1804,MATCH($C213,Bolalar!$I$5:$I$1804,0))="","",INDEX(Bolalar!$C$5:$C$1804,MATCH($C213,Bolalar!$I$5:$I$1804,0))),""))</f>
        <v/>
      </c>
      <c r="F213" s="24"/>
      <c r="G213" s="14" t="str">
        <f aca="false">IF(OR($E213="",$B213=""),"",INT(($B213-$E213)/365.25))</f>
        <v/>
      </c>
      <c r="H213" s="14" t="str">
        <f aca="false">IF($G213="","",IF($G213&lt;5,"Ha","Yo'q"))</f>
        <v/>
      </c>
      <c r="I213" s="14" t="str">
        <f aca="false">IF($G213="","",IF($G213&lt;18,"Ha","Yo'q"))</f>
        <v/>
      </c>
      <c r="J213" s="12"/>
      <c r="K213" s="12"/>
      <c r="L213" s="25"/>
      <c r="M213" s="12"/>
    </row>
    <row r="214" customFormat="false" ht="15" hidden="false" customHeight="false" outlineLevel="0" collapsed="false">
      <c r="A214" s="8" t="n">
        <v>210</v>
      </c>
      <c r="B214" s="13"/>
      <c r="C214" s="25"/>
      <c r="D214" s="26" t="str">
        <f aca="false">IF($C214="","",IFERROR(IF(INDEX(Bolalar!$B$5:$B$1804,MATCH($C214,Bolalar!$I$5:$I$1804,0))="","",INDEX(Bolalar!$B$5:$B$1804,MATCH($C214,Bolalar!$I$5:$I$1804,0))),""))</f>
        <v/>
      </c>
      <c r="E214" s="15" t="str">
        <f aca="false">IF($C214="","",IFERROR(IF(INDEX(Bolalar!$C$5:$C$1804,MATCH($C214,Bolalar!$I$5:$I$1804,0))="","",INDEX(Bolalar!$C$5:$C$1804,MATCH($C214,Bolalar!$I$5:$I$1804,0))),""))</f>
        <v/>
      </c>
      <c r="F214" s="24"/>
      <c r="G214" s="14" t="str">
        <f aca="false">IF(OR($E214="",$B214=""),"",INT(($B214-$E214)/365.25))</f>
        <v/>
      </c>
      <c r="H214" s="14" t="str">
        <f aca="false">IF($G214="","",IF($G214&lt;5,"Ha","Yo'q"))</f>
        <v/>
      </c>
      <c r="I214" s="14" t="str">
        <f aca="false">IF($G214="","",IF($G214&lt;18,"Ha","Yo'q"))</f>
        <v/>
      </c>
      <c r="J214" s="12"/>
      <c r="K214" s="12"/>
      <c r="L214" s="25"/>
      <c r="M214" s="12"/>
    </row>
    <row r="215" customFormat="false" ht="15" hidden="false" customHeight="false" outlineLevel="0" collapsed="false">
      <c r="A215" s="8" t="n">
        <v>211</v>
      </c>
      <c r="B215" s="13"/>
      <c r="C215" s="25"/>
      <c r="D215" s="26" t="str">
        <f aca="false">IF($C215="","",IFERROR(IF(INDEX(Bolalar!$B$5:$B$1804,MATCH($C215,Bolalar!$I$5:$I$1804,0))="","",INDEX(Bolalar!$B$5:$B$1804,MATCH($C215,Bolalar!$I$5:$I$1804,0))),""))</f>
        <v/>
      </c>
      <c r="E215" s="15" t="str">
        <f aca="false">IF($C215="","",IFERROR(IF(INDEX(Bolalar!$C$5:$C$1804,MATCH($C215,Bolalar!$I$5:$I$1804,0))="","",INDEX(Bolalar!$C$5:$C$1804,MATCH($C215,Bolalar!$I$5:$I$1804,0))),""))</f>
        <v/>
      </c>
      <c r="F215" s="24"/>
      <c r="G215" s="14" t="str">
        <f aca="false">IF(OR($E215="",$B215=""),"",INT(($B215-$E215)/365.25))</f>
        <v/>
      </c>
      <c r="H215" s="14" t="str">
        <f aca="false">IF($G215="","",IF($G215&lt;5,"Ha","Yo'q"))</f>
        <v/>
      </c>
      <c r="I215" s="14" t="str">
        <f aca="false">IF($G215="","",IF($G215&lt;18,"Ha","Yo'q"))</f>
        <v/>
      </c>
      <c r="J215" s="12"/>
      <c r="K215" s="12"/>
      <c r="L215" s="25"/>
      <c r="M215" s="12"/>
    </row>
    <row r="216" customFormat="false" ht="15" hidden="false" customHeight="false" outlineLevel="0" collapsed="false">
      <c r="A216" s="8" t="n">
        <v>212</v>
      </c>
      <c r="B216" s="13"/>
      <c r="C216" s="25"/>
      <c r="D216" s="26" t="str">
        <f aca="false">IF($C216="","",IFERROR(IF(INDEX(Bolalar!$B$5:$B$1804,MATCH($C216,Bolalar!$I$5:$I$1804,0))="","",INDEX(Bolalar!$B$5:$B$1804,MATCH($C216,Bolalar!$I$5:$I$1804,0))),""))</f>
        <v/>
      </c>
      <c r="E216" s="15" t="str">
        <f aca="false">IF($C216="","",IFERROR(IF(INDEX(Bolalar!$C$5:$C$1804,MATCH($C216,Bolalar!$I$5:$I$1804,0))="","",INDEX(Bolalar!$C$5:$C$1804,MATCH($C216,Bolalar!$I$5:$I$1804,0))),""))</f>
        <v/>
      </c>
      <c r="F216" s="24"/>
      <c r="G216" s="14" t="str">
        <f aca="false">IF(OR($E216="",$B216=""),"",INT(($B216-$E216)/365.25))</f>
        <v/>
      </c>
      <c r="H216" s="14" t="str">
        <f aca="false">IF($G216="","",IF($G216&lt;5,"Ha","Yo'q"))</f>
        <v/>
      </c>
      <c r="I216" s="14" t="str">
        <f aca="false">IF($G216="","",IF($G216&lt;18,"Ha","Yo'q"))</f>
        <v/>
      </c>
      <c r="J216" s="12"/>
      <c r="K216" s="12"/>
      <c r="L216" s="25"/>
      <c r="M216" s="12"/>
    </row>
    <row r="217" customFormat="false" ht="15" hidden="false" customHeight="false" outlineLevel="0" collapsed="false">
      <c r="A217" s="8" t="n">
        <v>213</v>
      </c>
      <c r="B217" s="13"/>
      <c r="C217" s="25"/>
      <c r="D217" s="26" t="str">
        <f aca="false">IF($C217="","",IFERROR(IF(INDEX(Bolalar!$B$5:$B$1804,MATCH($C217,Bolalar!$I$5:$I$1804,0))="","",INDEX(Bolalar!$B$5:$B$1804,MATCH($C217,Bolalar!$I$5:$I$1804,0))),""))</f>
        <v/>
      </c>
      <c r="E217" s="15" t="str">
        <f aca="false">IF($C217="","",IFERROR(IF(INDEX(Bolalar!$C$5:$C$1804,MATCH($C217,Bolalar!$I$5:$I$1804,0))="","",INDEX(Bolalar!$C$5:$C$1804,MATCH($C217,Bolalar!$I$5:$I$1804,0))),""))</f>
        <v/>
      </c>
      <c r="F217" s="24"/>
      <c r="G217" s="14" t="str">
        <f aca="false">IF(OR($E217="",$B217=""),"",INT(($B217-$E217)/365.25))</f>
        <v/>
      </c>
      <c r="H217" s="14" t="str">
        <f aca="false">IF($G217="","",IF($G217&lt;5,"Ha","Yo'q"))</f>
        <v/>
      </c>
      <c r="I217" s="14" t="str">
        <f aca="false">IF($G217="","",IF($G217&lt;18,"Ha","Yo'q"))</f>
        <v/>
      </c>
      <c r="J217" s="12"/>
      <c r="K217" s="12"/>
      <c r="L217" s="25"/>
      <c r="M217" s="12"/>
    </row>
    <row r="218" customFormat="false" ht="15" hidden="false" customHeight="false" outlineLevel="0" collapsed="false">
      <c r="A218" s="8" t="n">
        <v>214</v>
      </c>
      <c r="B218" s="13"/>
      <c r="C218" s="25"/>
      <c r="D218" s="26" t="str">
        <f aca="false">IF($C218="","",IFERROR(IF(INDEX(Bolalar!$B$5:$B$1804,MATCH($C218,Bolalar!$I$5:$I$1804,0))="","",INDEX(Bolalar!$B$5:$B$1804,MATCH($C218,Bolalar!$I$5:$I$1804,0))),""))</f>
        <v/>
      </c>
      <c r="E218" s="15" t="str">
        <f aca="false">IF($C218="","",IFERROR(IF(INDEX(Bolalar!$C$5:$C$1804,MATCH($C218,Bolalar!$I$5:$I$1804,0))="","",INDEX(Bolalar!$C$5:$C$1804,MATCH($C218,Bolalar!$I$5:$I$1804,0))),""))</f>
        <v/>
      </c>
      <c r="F218" s="24"/>
      <c r="G218" s="14" t="str">
        <f aca="false">IF(OR($E218="",$B218=""),"",INT(($B218-$E218)/365.25))</f>
        <v/>
      </c>
      <c r="H218" s="14" t="str">
        <f aca="false">IF($G218="","",IF($G218&lt;5,"Ha","Yo'q"))</f>
        <v/>
      </c>
      <c r="I218" s="14" t="str">
        <f aca="false">IF($G218="","",IF($G218&lt;18,"Ha","Yo'q"))</f>
        <v/>
      </c>
      <c r="J218" s="12"/>
      <c r="K218" s="12"/>
      <c r="L218" s="25"/>
      <c r="M218" s="12"/>
    </row>
    <row r="219" customFormat="false" ht="15" hidden="false" customHeight="false" outlineLevel="0" collapsed="false">
      <c r="A219" s="8" t="n">
        <v>215</v>
      </c>
      <c r="B219" s="13"/>
      <c r="C219" s="25"/>
      <c r="D219" s="26" t="str">
        <f aca="false">IF($C219="","",IFERROR(IF(INDEX(Bolalar!$B$5:$B$1804,MATCH($C219,Bolalar!$I$5:$I$1804,0))="","",INDEX(Bolalar!$B$5:$B$1804,MATCH($C219,Bolalar!$I$5:$I$1804,0))),""))</f>
        <v/>
      </c>
      <c r="E219" s="15" t="str">
        <f aca="false">IF($C219="","",IFERROR(IF(INDEX(Bolalar!$C$5:$C$1804,MATCH($C219,Bolalar!$I$5:$I$1804,0))="","",INDEX(Bolalar!$C$5:$C$1804,MATCH($C219,Bolalar!$I$5:$I$1804,0))),""))</f>
        <v/>
      </c>
      <c r="F219" s="24"/>
      <c r="G219" s="14" t="str">
        <f aca="false">IF(OR($E219="",$B219=""),"",INT(($B219-$E219)/365.25))</f>
        <v/>
      </c>
      <c r="H219" s="14" t="str">
        <f aca="false">IF($G219="","",IF($G219&lt;5,"Ha","Yo'q"))</f>
        <v/>
      </c>
      <c r="I219" s="14" t="str">
        <f aca="false">IF($G219="","",IF($G219&lt;18,"Ha","Yo'q"))</f>
        <v/>
      </c>
      <c r="J219" s="12"/>
      <c r="K219" s="12"/>
      <c r="L219" s="25"/>
      <c r="M219" s="12"/>
    </row>
    <row r="220" customFormat="false" ht="15" hidden="false" customHeight="false" outlineLevel="0" collapsed="false">
      <c r="A220" s="8" t="n">
        <v>216</v>
      </c>
      <c r="B220" s="13"/>
      <c r="C220" s="25"/>
      <c r="D220" s="26" t="str">
        <f aca="false">IF($C220="","",IFERROR(IF(INDEX(Bolalar!$B$5:$B$1804,MATCH($C220,Bolalar!$I$5:$I$1804,0))="","",INDEX(Bolalar!$B$5:$B$1804,MATCH($C220,Bolalar!$I$5:$I$1804,0))),""))</f>
        <v/>
      </c>
      <c r="E220" s="15" t="str">
        <f aca="false">IF($C220="","",IFERROR(IF(INDEX(Bolalar!$C$5:$C$1804,MATCH($C220,Bolalar!$I$5:$I$1804,0))="","",INDEX(Bolalar!$C$5:$C$1804,MATCH($C220,Bolalar!$I$5:$I$1804,0))),""))</f>
        <v/>
      </c>
      <c r="F220" s="24"/>
      <c r="G220" s="14" t="str">
        <f aca="false">IF(OR($E220="",$B220=""),"",INT(($B220-$E220)/365.25))</f>
        <v/>
      </c>
      <c r="H220" s="14" t="str">
        <f aca="false">IF($G220="","",IF($G220&lt;5,"Ha","Yo'q"))</f>
        <v/>
      </c>
      <c r="I220" s="14" t="str">
        <f aca="false">IF($G220="","",IF($G220&lt;18,"Ha","Yo'q"))</f>
        <v/>
      </c>
      <c r="J220" s="12"/>
      <c r="K220" s="12"/>
      <c r="L220" s="25"/>
      <c r="M220" s="12"/>
    </row>
    <row r="221" customFormat="false" ht="15" hidden="false" customHeight="false" outlineLevel="0" collapsed="false">
      <c r="A221" s="8" t="n">
        <v>217</v>
      </c>
      <c r="B221" s="13"/>
      <c r="C221" s="25"/>
      <c r="D221" s="26" t="str">
        <f aca="false">IF($C221="","",IFERROR(IF(INDEX(Bolalar!$B$5:$B$1804,MATCH($C221,Bolalar!$I$5:$I$1804,0))="","",INDEX(Bolalar!$B$5:$B$1804,MATCH($C221,Bolalar!$I$5:$I$1804,0))),""))</f>
        <v/>
      </c>
      <c r="E221" s="15" t="str">
        <f aca="false">IF($C221="","",IFERROR(IF(INDEX(Bolalar!$C$5:$C$1804,MATCH($C221,Bolalar!$I$5:$I$1804,0))="","",INDEX(Bolalar!$C$5:$C$1804,MATCH($C221,Bolalar!$I$5:$I$1804,0))),""))</f>
        <v/>
      </c>
      <c r="F221" s="24"/>
      <c r="G221" s="14" t="str">
        <f aca="false">IF(OR($E221="",$B221=""),"",INT(($B221-$E221)/365.25))</f>
        <v/>
      </c>
      <c r="H221" s="14" t="str">
        <f aca="false">IF($G221="","",IF($G221&lt;5,"Ha","Yo'q"))</f>
        <v/>
      </c>
      <c r="I221" s="14" t="str">
        <f aca="false">IF($G221="","",IF($G221&lt;18,"Ha","Yo'q"))</f>
        <v/>
      </c>
      <c r="J221" s="12"/>
      <c r="K221" s="12"/>
      <c r="L221" s="25"/>
      <c r="M221" s="12"/>
    </row>
    <row r="222" customFormat="false" ht="15" hidden="false" customHeight="false" outlineLevel="0" collapsed="false">
      <c r="A222" s="8" t="n">
        <v>218</v>
      </c>
      <c r="B222" s="13"/>
      <c r="C222" s="25"/>
      <c r="D222" s="26" t="str">
        <f aca="false">IF($C222="","",IFERROR(IF(INDEX(Bolalar!$B$5:$B$1804,MATCH($C222,Bolalar!$I$5:$I$1804,0))="","",INDEX(Bolalar!$B$5:$B$1804,MATCH($C222,Bolalar!$I$5:$I$1804,0))),""))</f>
        <v/>
      </c>
      <c r="E222" s="15" t="str">
        <f aca="false">IF($C222="","",IFERROR(IF(INDEX(Bolalar!$C$5:$C$1804,MATCH($C222,Bolalar!$I$5:$I$1804,0))="","",INDEX(Bolalar!$C$5:$C$1804,MATCH($C222,Bolalar!$I$5:$I$1804,0))),""))</f>
        <v/>
      </c>
      <c r="F222" s="24"/>
      <c r="G222" s="14" t="str">
        <f aca="false">IF(OR($E222="",$B222=""),"",INT(($B222-$E222)/365.25))</f>
        <v/>
      </c>
      <c r="H222" s="14" t="str">
        <f aca="false">IF($G222="","",IF($G222&lt;5,"Ha","Yo'q"))</f>
        <v/>
      </c>
      <c r="I222" s="14" t="str">
        <f aca="false">IF($G222="","",IF($G222&lt;18,"Ha","Yo'q"))</f>
        <v/>
      </c>
      <c r="J222" s="12"/>
      <c r="K222" s="12"/>
      <c r="L222" s="25"/>
      <c r="M222" s="12"/>
    </row>
    <row r="223" customFormat="false" ht="15" hidden="false" customHeight="false" outlineLevel="0" collapsed="false">
      <c r="A223" s="8" t="n">
        <v>219</v>
      </c>
      <c r="B223" s="13"/>
      <c r="C223" s="25"/>
      <c r="D223" s="26" t="str">
        <f aca="false">IF($C223="","",IFERROR(IF(INDEX(Bolalar!$B$5:$B$1804,MATCH($C223,Bolalar!$I$5:$I$1804,0))="","",INDEX(Bolalar!$B$5:$B$1804,MATCH($C223,Bolalar!$I$5:$I$1804,0))),""))</f>
        <v/>
      </c>
      <c r="E223" s="15" t="str">
        <f aca="false">IF($C223="","",IFERROR(IF(INDEX(Bolalar!$C$5:$C$1804,MATCH($C223,Bolalar!$I$5:$I$1804,0))="","",INDEX(Bolalar!$C$5:$C$1804,MATCH($C223,Bolalar!$I$5:$I$1804,0))),""))</f>
        <v/>
      </c>
      <c r="F223" s="24"/>
      <c r="G223" s="14" t="str">
        <f aca="false">IF(OR($E223="",$B223=""),"",INT(($B223-$E223)/365.25))</f>
        <v/>
      </c>
      <c r="H223" s="14" t="str">
        <f aca="false">IF($G223="","",IF($G223&lt;5,"Ha","Yo'q"))</f>
        <v/>
      </c>
      <c r="I223" s="14" t="str">
        <f aca="false">IF($G223="","",IF($G223&lt;18,"Ha","Yo'q"))</f>
        <v/>
      </c>
      <c r="J223" s="12"/>
      <c r="K223" s="12"/>
      <c r="L223" s="25"/>
      <c r="M223" s="12"/>
    </row>
    <row r="224" customFormat="false" ht="15" hidden="false" customHeight="false" outlineLevel="0" collapsed="false">
      <c r="A224" s="8" t="n">
        <v>220</v>
      </c>
      <c r="B224" s="13"/>
      <c r="C224" s="25"/>
      <c r="D224" s="26" t="str">
        <f aca="false">IF($C224="","",IFERROR(IF(INDEX(Bolalar!$B$5:$B$1804,MATCH($C224,Bolalar!$I$5:$I$1804,0))="","",INDEX(Bolalar!$B$5:$B$1804,MATCH($C224,Bolalar!$I$5:$I$1804,0))),""))</f>
        <v/>
      </c>
      <c r="E224" s="15" t="str">
        <f aca="false">IF($C224="","",IFERROR(IF(INDEX(Bolalar!$C$5:$C$1804,MATCH($C224,Bolalar!$I$5:$I$1804,0))="","",INDEX(Bolalar!$C$5:$C$1804,MATCH($C224,Bolalar!$I$5:$I$1804,0))),""))</f>
        <v/>
      </c>
      <c r="F224" s="24"/>
      <c r="G224" s="14" t="str">
        <f aca="false">IF(OR($E224="",$B224=""),"",INT(($B224-$E224)/365.25))</f>
        <v/>
      </c>
      <c r="H224" s="14" t="str">
        <f aca="false">IF($G224="","",IF($G224&lt;5,"Ha","Yo'q"))</f>
        <v/>
      </c>
      <c r="I224" s="14" t="str">
        <f aca="false">IF($G224="","",IF($G224&lt;18,"Ha","Yo'q"))</f>
        <v/>
      </c>
      <c r="J224" s="12"/>
      <c r="K224" s="12"/>
      <c r="L224" s="25"/>
      <c r="M224" s="12"/>
    </row>
    <row r="225" customFormat="false" ht="15" hidden="false" customHeight="false" outlineLevel="0" collapsed="false">
      <c r="A225" s="8" t="n">
        <v>221</v>
      </c>
      <c r="B225" s="13"/>
      <c r="C225" s="25"/>
      <c r="D225" s="26" t="str">
        <f aca="false">IF($C225="","",IFERROR(IF(INDEX(Bolalar!$B$5:$B$1804,MATCH($C225,Bolalar!$I$5:$I$1804,0))="","",INDEX(Bolalar!$B$5:$B$1804,MATCH($C225,Bolalar!$I$5:$I$1804,0))),""))</f>
        <v/>
      </c>
      <c r="E225" s="15" t="str">
        <f aca="false">IF($C225="","",IFERROR(IF(INDEX(Bolalar!$C$5:$C$1804,MATCH($C225,Bolalar!$I$5:$I$1804,0))="","",INDEX(Bolalar!$C$5:$C$1804,MATCH($C225,Bolalar!$I$5:$I$1804,0))),""))</f>
        <v/>
      </c>
      <c r="F225" s="24"/>
      <c r="G225" s="14" t="str">
        <f aca="false">IF(OR($E225="",$B225=""),"",INT(($B225-$E225)/365.25))</f>
        <v/>
      </c>
      <c r="H225" s="14" t="str">
        <f aca="false">IF($G225="","",IF($G225&lt;5,"Ha","Yo'q"))</f>
        <v/>
      </c>
      <c r="I225" s="14" t="str">
        <f aca="false">IF($G225="","",IF($G225&lt;18,"Ha","Yo'q"))</f>
        <v/>
      </c>
      <c r="J225" s="12"/>
      <c r="K225" s="12"/>
      <c r="L225" s="25"/>
      <c r="M225" s="12"/>
    </row>
    <row r="226" customFormat="false" ht="15" hidden="false" customHeight="false" outlineLevel="0" collapsed="false">
      <c r="A226" s="8" t="n">
        <v>222</v>
      </c>
      <c r="B226" s="13"/>
      <c r="C226" s="25"/>
      <c r="D226" s="26" t="str">
        <f aca="false">IF($C226="","",IFERROR(IF(INDEX(Bolalar!$B$5:$B$1804,MATCH($C226,Bolalar!$I$5:$I$1804,0))="","",INDEX(Bolalar!$B$5:$B$1804,MATCH($C226,Bolalar!$I$5:$I$1804,0))),""))</f>
        <v/>
      </c>
      <c r="E226" s="15" t="str">
        <f aca="false">IF($C226="","",IFERROR(IF(INDEX(Bolalar!$C$5:$C$1804,MATCH($C226,Bolalar!$I$5:$I$1804,0))="","",INDEX(Bolalar!$C$5:$C$1804,MATCH($C226,Bolalar!$I$5:$I$1804,0))),""))</f>
        <v/>
      </c>
      <c r="F226" s="24"/>
      <c r="G226" s="14" t="str">
        <f aca="false">IF(OR($E226="",$B226=""),"",INT(($B226-$E226)/365.25))</f>
        <v/>
      </c>
      <c r="H226" s="14" t="str">
        <f aca="false">IF($G226="","",IF($G226&lt;5,"Ha","Yo'q"))</f>
        <v/>
      </c>
      <c r="I226" s="14" t="str">
        <f aca="false">IF($G226="","",IF($G226&lt;18,"Ha","Yo'q"))</f>
        <v/>
      </c>
      <c r="J226" s="12"/>
      <c r="K226" s="12"/>
      <c r="L226" s="25"/>
      <c r="M226" s="12"/>
    </row>
    <row r="227" customFormat="false" ht="15" hidden="false" customHeight="false" outlineLevel="0" collapsed="false">
      <c r="A227" s="8" t="n">
        <v>223</v>
      </c>
      <c r="B227" s="13"/>
      <c r="C227" s="25"/>
      <c r="D227" s="26" t="str">
        <f aca="false">IF($C227="","",IFERROR(IF(INDEX(Bolalar!$B$5:$B$1804,MATCH($C227,Bolalar!$I$5:$I$1804,0))="","",INDEX(Bolalar!$B$5:$B$1804,MATCH($C227,Bolalar!$I$5:$I$1804,0))),""))</f>
        <v/>
      </c>
      <c r="E227" s="15" t="str">
        <f aca="false">IF($C227="","",IFERROR(IF(INDEX(Bolalar!$C$5:$C$1804,MATCH($C227,Bolalar!$I$5:$I$1804,0))="","",INDEX(Bolalar!$C$5:$C$1804,MATCH($C227,Bolalar!$I$5:$I$1804,0))),""))</f>
        <v/>
      </c>
      <c r="F227" s="24"/>
      <c r="G227" s="14" t="str">
        <f aca="false">IF(OR($E227="",$B227=""),"",INT(($B227-$E227)/365.25))</f>
        <v/>
      </c>
      <c r="H227" s="14" t="str">
        <f aca="false">IF($G227="","",IF($G227&lt;5,"Ha","Yo'q"))</f>
        <v/>
      </c>
      <c r="I227" s="14" t="str">
        <f aca="false">IF($G227="","",IF($G227&lt;18,"Ha","Yo'q"))</f>
        <v/>
      </c>
      <c r="J227" s="12"/>
      <c r="K227" s="12"/>
      <c r="L227" s="25"/>
      <c r="M227" s="12"/>
    </row>
    <row r="228" customFormat="false" ht="15" hidden="false" customHeight="false" outlineLevel="0" collapsed="false">
      <c r="A228" s="8" t="n">
        <v>224</v>
      </c>
      <c r="B228" s="13"/>
      <c r="C228" s="25"/>
      <c r="D228" s="26" t="str">
        <f aca="false">IF($C228="","",IFERROR(IF(INDEX(Bolalar!$B$5:$B$1804,MATCH($C228,Bolalar!$I$5:$I$1804,0))="","",INDEX(Bolalar!$B$5:$B$1804,MATCH($C228,Bolalar!$I$5:$I$1804,0))),""))</f>
        <v/>
      </c>
      <c r="E228" s="15" t="str">
        <f aca="false">IF($C228="","",IFERROR(IF(INDEX(Bolalar!$C$5:$C$1804,MATCH($C228,Bolalar!$I$5:$I$1804,0))="","",INDEX(Bolalar!$C$5:$C$1804,MATCH($C228,Bolalar!$I$5:$I$1804,0))),""))</f>
        <v/>
      </c>
      <c r="F228" s="24"/>
      <c r="G228" s="14" t="str">
        <f aca="false">IF(OR($E228="",$B228=""),"",INT(($B228-$E228)/365.25))</f>
        <v/>
      </c>
      <c r="H228" s="14" t="str">
        <f aca="false">IF($G228="","",IF($G228&lt;5,"Ha","Yo'q"))</f>
        <v/>
      </c>
      <c r="I228" s="14" t="str">
        <f aca="false">IF($G228="","",IF($G228&lt;18,"Ha","Yo'q"))</f>
        <v/>
      </c>
      <c r="J228" s="12"/>
      <c r="K228" s="12"/>
      <c r="L228" s="25"/>
      <c r="M228" s="12"/>
    </row>
    <row r="229" customFormat="false" ht="15" hidden="false" customHeight="false" outlineLevel="0" collapsed="false">
      <c r="A229" s="8" t="n">
        <v>225</v>
      </c>
      <c r="B229" s="13"/>
      <c r="C229" s="25"/>
      <c r="D229" s="26" t="str">
        <f aca="false">IF($C229="","",IFERROR(IF(INDEX(Bolalar!$B$5:$B$1804,MATCH($C229,Bolalar!$I$5:$I$1804,0))="","",INDEX(Bolalar!$B$5:$B$1804,MATCH($C229,Bolalar!$I$5:$I$1804,0))),""))</f>
        <v/>
      </c>
      <c r="E229" s="15" t="str">
        <f aca="false">IF($C229="","",IFERROR(IF(INDEX(Bolalar!$C$5:$C$1804,MATCH($C229,Bolalar!$I$5:$I$1804,0))="","",INDEX(Bolalar!$C$5:$C$1804,MATCH($C229,Bolalar!$I$5:$I$1804,0))),""))</f>
        <v/>
      </c>
      <c r="F229" s="24"/>
      <c r="G229" s="14" t="str">
        <f aca="false">IF(OR($E229="",$B229=""),"",INT(($B229-$E229)/365.25))</f>
        <v/>
      </c>
      <c r="H229" s="14" t="str">
        <f aca="false">IF($G229="","",IF($G229&lt;5,"Ha","Yo'q"))</f>
        <v/>
      </c>
      <c r="I229" s="14" t="str">
        <f aca="false">IF($G229="","",IF($G229&lt;18,"Ha","Yo'q"))</f>
        <v/>
      </c>
      <c r="J229" s="12"/>
      <c r="K229" s="12"/>
      <c r="L229" s="25"/>
      <c r="M229" s="12"/>
    </row>
    <row r="230" customFormat="false" ht="15" hidden="false" customHeight="false" outlineLevel="0" collapsed="false">
      <c r="A230" s="8" t="n">
        <v>226</v>
      </c>
      <c r="B230" s="13"/>
      <c r="C230" s="25"/>
      <c r="D230" s="26" t="str">
        <f aca="false">IF($C230="","",IFERROR(IF(INDEX(Bolalar!$B$5:$B$1804,MATCH($C230,Bolalar!$I$5:$I$1804,0))="","",INDEX(Bolalar!$B$5:$B$1804,MATCH($C230,Bolalar!$I$5:$I$1804,0))),""))</f>
        <v/>
      </c>
      <c r="E230" s="15" t="str">
        <f aca="false">IF($C230="","",IFERROR(IF(INDEX(Bolalar!$C$5:$C$1804,MATCH($C230,Bolalar!$I$5:$I$1804,0))="","",INDEX(Bolalar!$C$5:$C$1804,MATCH($C230,Bolalar!$I$5:$I$1804,0))),""))</f>
        <v/>
      </c>
      <c r="F230" s="24"/>
      <c r="G230" s="14" t="str">
        <f aca="false">IF(OR($E230="",$B230=""),"",INT(($B230-$E230)/365.25))</f>
        <v/>
      </c>
      <c r="H230" s="14" t="str">
        <f aca="false">IF($G230="","",IF($G230&lt;5,"Ha","Yo'q"))</f>
        <v/>
      </c>
      <c r="I230" s="14" t="str">
        <f aca="false">IF($G230="","",IF($G230&lt;18,"Ha","Yo'q"))</f>
        <v/>
      </c>
      <c r="J230" s="12"/>
      <c r="K230" s="12"/>
      <c r="L230" s="25"/>
      <c r="M230" s="12"/>
    </row>
    <row r="231" customFormat="false" ht="15" hidden="false" customHeight="false" outlineLevel="0" collapsed="false">
      <c r="A231" s="8" t="n">
        <v>227</v>
      </c>
      <c r="B231" s="13"/>
      <c r="C231" s="25"/>
      <c r="D231" s="26" t="str">
        <f aca="false">IF($C231="","",IFERROR(IF(INDEX(Bolalar!$B$5:$B$1804,MATCH($C231,Bolalar!$I$5:$I$1804,0))="","",INDEX(Bolalar!$B$5:$B$1804,MATCH($C231,Bolalar!$I$5:$I$1804,0))),""))</f>
        <v/>
      </c>
      <c r="E231" s="15" t="str">
        <f aca="false">IF($C231="","",IFERROR(IF(INDEX(Bolalar!$C$5:$C$1804,MATCH($C231,Bolalar!$I$5:$I$1804,0))="","",INDEX(Bolalar!$C$5:$C$1804,MATCH($C231,Bolalar!$I$5:$I$1804,0))),""))</f>
        <v/>
      </c>
      <c r="F231" s="24"/>
      <c r="G231" s="14" t="str">
        <f aca="false">IF(OR($E231="",$B231=""),"",INT(($B231-$E231)/365.25))</f>
        <v/>
      </c>
      <c r="H231" s="14" t="str">
        <f aca="false">IF($G231="","",IF($G231&lt;5,"Ha","Yo'q"))</f>
        <v/>
      </c>
      <c r="I231" s="14" t="str">
        <f aca="false">IF($G231="","",IF($G231&lt;18,"Ha","Yo'q"))</f>
        <v/>
      </c>
      <c r="J231" s="12"/>
      <c r="K231" s="12"/>
      <c r="L231" s="25"/>
      <c r="M231" s="12"/>
    </row>
    <row r="232" customFormat="false" ht="15" hidden="false" customHeight="false" outlineLevel="0" collapsed="false">
      <c r="A232" s="8" t="n">
        <v>228</v>
      </c>
      <c r="B232" s="13"/>
      <c r="C232" s="25"/>
      <c r="D232" s="26" t="str">
        <f aca="false">IF($C232="","",IFERROR(IF(INDEX(Bolalar!$B$5:$B$1804,MATCH($C232,Bolalar!$I$5:$I$1804,0))="","",INDEX(Bolalar!$B$5:$B$1804,MATCH($C232,Bolalar!$I$5:$I$1804,0))),""))</f>
        <v/>
      </c>
      <c r="E232" s="15" t="str">
        <f aca="false">IF($C232="","",IFERROR(IF(INDEX(Bolalar!$C$5:$C$1804,MATCH($C232,Bolalar!$I$5:$I$1804,0))="","",INDEX(Bolalar!$C$5:$C$1804,MATCH($C232,Bolalar!$I$5:$I$1804,0))),""))</f>
        <v/>
      </c>
      <c r="F232" s="24"/>
      <c r="G232" s="14" t="str">
        <f aca="false">IF(OR($E232="",$B232=""),"",INT(($B232-$E232)/365.25))</f>
        <v/>
      </c>
      <c r="H232" s="14" t="str">
        <f aca="false">IF($G232="","",IF($G232&lt;5,"Ha","Yo'q"))</f>
        <v/>
      </c>
      <c r="I232" s="14" t="str">
        <f aca="false">IF($G232="","",IF($G232&lt;18,"Ha","Yo'q"))</f>
        <v/>
      </c>
      <c r="J232" s="12"/>
      <c r="K232" s="12"/>
      <c r="L232" s="25"/>
      <c r="M232" s="12"/>
    </row>
    <row r="233" customFormat="false" ht="15" hidden="false" customHeight="false" outlineLevel="0" collapsed="false">
      <c r="A233" s="8" t="n">
        <v>229</v>
      </c>
      <c r="B233" s="13"/>
      <c r="C233" s="25"/>
      <c r="D233" s="26" t="str">
        <f aca="false">IF($C233="","",IFERROR(IF(INDEX(Bolalar!$B$5:$B$1804,MATCH($C233,Bolalar!$I$5:$I$1804,0))="","",INDEX(Bolalar!$B$5:$B$1804,MATCH($C233,Bolalar!$I$5:$I$1804,0))),""))</f>
        <v/>
      </c>
      <c r="E233" s="15" t="str">
        <f aca="false">IF($C233="","",IFERROR(IF(INDEX(Bolalar!$C$5:$C$1804,MATCH($C233,Bolalar!$I$5:$I$1804,0))="","",INDEX(Bolalar!$C$5:$C$1804,MATCH($C233,Bolalar!$I$5:$I$1804,0))),""))</f>
        <v/>
      </c>
      <c r="F233" s="24"/>
      <c r="G233" s="14" t="str">
        <f aca="false">IF(OR($E233="",$B233=""),"",INT(($B233-$E233)/365.25))</f>
        <v/>
      </c>
      <c r="H233" s="14" t="str">
        <f aca="false">IF($G233="","",IF($G233&lt;5,"Ha","Yo'q"))</f>
        <v/>
      </c>
      <c r="I233" s="14" t="str">
        <f aca="false">IF($G233="","",IF($G233&lt;18,"Ha","Yo'q"))</f>
        <v/>
      </c>
      <c r="J233" s="12"/>
      <c r="K233" s="12"/>
      <c r="L233" s="25"/>
      <c r="M233" s="12"/>
    </row>
    <row r="234" customFormat="false" ht="15" hidden="false" customHeight="false" outlineLevel="0" collapsed="false">
      <c r="A234" s="8" t="n">
        <v>230</v>
      </c>
      <c r="B234" s="13"/>
      <c r="C234" s="25"/>
      <c r="D234" s="26" t="str">
        <f aca="false">IF($C234="","",IFERROR(IF(INDEX(Bolalar!$B$5:$B$1804,MATCH($C234,Bolalar!$I$5:$I$1804,0))="","",INDEX(Bolalar!$B$5:$B$1804,MATCH($C234,Bolalar!$I$5:$I$1804,0))),""))</f>
        <v/>
      </c>
      <c r="E234" s="15" t="str">
        <f aca="false">IF($C234="","",IFERROR(IF(INDEX(Bolalar!$C$5:$C$1804,MATCH($C234,Bolalar!$I$5:$I$1804,0))="","",INDEX(Bolalar!$C$5:$C$1804,MATCH($C234,Bolalar!$I$5:$I$1804,0))),""))</f>
        <v/>
      </c>
      <c r="F234" s="24"/>
      <c r="G234" s="14" t="str">
        <f aca="false">IF(OR($E234="",$B234=""),"",INT(($B234-$E234)/365.25))</f>
        <v/>
      </c>
      <c r="H234" s="14" t="str">
        <f aca="false">IF($G234="","",IF($G234&lt;5,"Ha","Yo'q"))</f>
        <v/>
      </c>
      <c r="I234" s="14" t="str">
        <f aca="false">IF($G234="","",IF($G234&lt;18,"Ha","Yo'q"))</f>
        <v/>
      </c>
      <c r="J234" s="12"/>
      <c r="K234" s="12"/>
      <c r="L234" s="25"/>
      <c r="M234" s="12"/>
    </row>
    <row r="235" customFormat="false" ht="15" hidden="false" customHeight="false" outlineLevel="0" collapsed="false">
      <c r="A235" s="8" t="n">
        <v>231</v>
      </c>
      <c r="B235" s="13"/>
      <c r="C235" s="25"/>
      <c r="D235" s="26" t="str">
        <f aca="false">IF($C235="","",IFERROR(IF(INDEX(Bolalar!$B$5:$B$1804,MATCH($C235,Bolalar!$I$5:$I$1804,0))="","",INDEX(Bolalar!$B$5:$B$1804,MATCH($C235,Bolalar!$I$5:$I$1804,0))),""))</f>
        <v/>
      </c>
      <c r="E235" s="15" t="str">
        <f aca="false">IF($C235="","",IFERROR(IF(INDEX(Bolalar!$C$5:$C$1804,MATCH($C235,Bolalar!$I$5:$I$1804,0))="","",INDEX(Bolalar!$C$5:$C$1804,MATCH($C235,Bolalar!$I$5:$I$1804,0))),""))</f>
        <v/>
      </c>
      <c r="F235" s="24"/>
      <c r="G235" s="14" t="str">
        <f aca="false">IF(OR($E235="",$B235=""),"",INT(($B235-$E235)/365.25))</f>
        <v/>
      </c>
      <c r="H235" s="14" t="str">
        <f aca="false">IF($G235="","",IF($G235&lt;5,"Ha","Yo'q"))</f>
        <v/>
      </c>
      <c r="I235" s="14" t="str">
        <f aca="false">IF($G235="","",IF($G235&lt;18,"Ha","Yo'q"))</f>
        <v/>
      </c>
      <c r="J235" s="12"/>
      <c r="K235" s="12"/>
      <c r="L235" s="25"/>
      <c r="M235" s="12"/>
    </row>
    <row r="236" customFormat="false" ht="15" hidden="false" customHeight="false" outlineLevel="0" collapsed="false">
      <c r="A236" s="8" t="n">
        <v>232</v>
      </c>
      <c r="B236" s="13"/>
      <c r="C236" s="25"/>
      <c r="D236" s="26" t="str">
        <f aca="false">IF($C236="","",IFERROR(IF(INDEX(Bolalar!$B$5:$B$1804,MATCH($C236,Bolalar!$I$5:$I$1804,0))="","",INDEX(Bolalar!$B$5:$B$1804,MATCH($C236,Bolalar!$I$5:$I$1804,0))),""))</f>
        <v/>
      </c>
      <c r="E236" s="15" t="str">
        <f aca="false">IF($C236="","",IFERROR(IF(INDEX(Bolalar!$C$5:$C$1804,MATCH($C236,Bolalar!$I$5:$I$1804,0))="","",INDEX(Bolalar!$C$5:$C$1804,MATCH($C236,Bolalar!$I$5:$I$1804,0))),""))</f>
        <v/>
      </c>
      <c r="F236" s="24"/>
      <c r="G236" s="14" t="str">
        <f aca="false">IF(OR($E236="",$B236=""),"",INT(($B236-$E236)/365.25))</f>
        <v/>
      </c>
      <c r="H236" s="14" t="str">
        <f aca="false">IF($G236="","",IF($G236&lt;5,"Ha","Yo'q"))</f>
        <v/>
      </c>
      <c r="I236" s="14" t="str">
        <f aca="false">IF($G236="","",IF($G236&lt;18,"Ha","Yo'q"))</f>
        <v/>
      </c>
      <c r="J236" s="12"/>
      <c r="K236" s="12"/>
      <c r="L236" s="25"/>
      <c r="M236" s="12"/>
    </row>
    <row r="237" customFormat="false" ht="15" hidden="false" customHeight="false" outlineLevel="0" collapsed="false">
      <c r="A237" s="8" t="n">
        <v>233</v>
      </c>
      <c r="B237" s="13"/>
      <c r="C237" s="25"/>
      <c r="D237" s="26" t="str">
        <f aca="false">IF($C237="","",IFERROR(IF(INDEX(Bolalar!$B$5:$B$1804,MATCH($C237,Bolalar!$I$5:$I$1804,0))="","",INDEX(Bolalar!$B$5:$B$1804,MATCH($C237,Bolalar!$I$5:$I$1804,0))),""))</f>
        <v/>
      </c>
      <c r="E237" s="15" t="str">
        <f aca="false">IF($C237="","",IFERROR(IF(INDEX(Bolalar!$C$5:$C$1804,MATCH($C237,Bolalar!$I$5:$I$1804,0))="","",INDEX(Bolalar!$C$5:$C$1804,MATCH($C237,Bolalar!$I$5:$I$1804,0))),""))</f>
        <v/>
      </c>
      <c r="F237" s="24"/>
      <c r="G237" s="14" t="str">
        <f aca="false">IF(OR($E237="",$B237=""),"",INT(($B237-$E237)/365.25))</f>
        <v/>
      </c>
      <c r="H237" s="14" t="str">
        <f aca="false">IF($G237="","",IF($G237&lt;5,"Ha","Yo'q"))</f>
        <v/>
      </c>
      <c r="I237" s="14" t="str">
        <f aca="false">IF($G237="","",IF($G237&lt;18,"Ha","Yo'q"))</f>
        <v/>
      </c>
      <c r="J237" s="12"/>
      <c r="K237" s="12"/>
      <c r="L237" s="25"/>
      <c r="M237" s="12"/>
    </row>
    <row r="238" customFormat="false" ht="15" hidden="false" customHeight="false" outlineLevel="0" collapsed="false">
      <c r="A238" s="8" t="n">
        <v>234</v>
      </c>
      <c r="B238" s="13"/>
      <c r="C238" s="25"/>
      <c r="D238" s="26" t="str">
        <f aca="false">IF($C238="","",IFERROR(IF(INDEX(Bolalar!$B$5:$B$1804,MATCH($C238,Bolalar!$I$5:$I$1804,0))="","",INDEX(Bolalar!$B$5:$B$1804,MATCH($C238,Bolalar!$I$5:$I$1804,0))),""))</f>
        <v/>
      </c>
      <c r="E238" s="15" t="str">
        <f aca="false">IF($C238="","",IFERROR(IF(INDEX(Bolalar!$C$5:$C$1804,MATCH($C238,Bolalar!$I$5:$I$1804,0))="","",INDEX(Bolalar!$C$5:$C$1804,MATCH($C238,Bolalar!$I$5:$I$1804,0))),""))</f>
        <v/>
      </c>
      <c r="F238" s="24"/>
      <c r="G238" s="14" t="str">
        <f aca="false">IF(OR($E238="",$B238=""),"",INT(($B238-$E238)/365.25))</f>
        <v/>
      </c>
      <c r="H238" s="14" t="str">
        <f aca="false">IF($G238="","",IF($G238&lt;5,"Ha","Yo'q"))</f>
        <v/>
      </c>
      <c r="I238" s="14" t="str">
        <f aca="false">IF($G238="","",IF($G238&lt;18,"Ha","Yo'q"))</f>
        <v/>
      </c>
      <c r="J238" s="12"/>
      <c r="K238" s="12"/>
      <c r="L238" s="25"/>
      <c r="M238" s="12"/>
    </row>
    <row r="239" customFormat="false" ht="15" hidden="false" customHeight="false" outlineLevel="0" collapsed="false">
      <c r="A239" s="8" t="n">
        <v>235</v>
      </c>
      <c r="B239" s="13"/>
      <c r="C239" s="25"/>
      <c r="D239" s="26" t="str">
        <f aca="false">IF($C239="","",IFERROR(IF(INDEX(Bolalar!$B$5:$B$1804,MATCH($C239,Bolalar!$I$5:$I$1804,0))="","",INDEX(Bolalar!$B$5:$B$1804,MATCH($C239,Bolalar!$I$5:$I$1804,0))),""))</f>
        <v/>
      </c>
      <c r="E239" s="15" t="str">
        <f aca="false">IF($C239="","",IFERROR(IF(INDEX(Bolalar!$C$5:$C$1804,MATCH($C239,Bolalar!$I$5:$I$1804,0))="","",INDEX(Bolalar!$C$5:$C$1804,MATCH($C239,Bolalar!$I$5:$I$1804,0))),""))</f>
        <v/>
      </c>
      <c r="F239" s="24"/>
      <c r="G239" s="14" t="str">
        <f aca="false">IF(OR($E239="",$B239=""),"",INT(($B239-$E239)/365.25))</f>
        <v/>
      </c>
      <c r="H239" s="14" t="str">
        <f aca="false">IF($G239="","",IF($G239&lt;5,"Ha","Yo'q"))</f>
        <v/>
      </c>
      <c r="I239" s="14" t="str">
        <f aca="false">IF($G239="","",IF($G239&lt;18,"Ha","Yo'q"))</f>
        <v/>
      </c>
      <c r="J239" s="12"/>
      <c r="K239" s="12"/>
      <c r="L239" s="25"/>
      <c r="M239" s="12"/>
    </row>
    <row r="240" customFormat="false" ht="15" hidden="false" customHeight="false" outlineLevel="0" collapsed="false">
      <c r="A240" s="8" t="n">
        <v>236</v>
      </c>
      <c r="B240" s="13"/>
      <c r="C240" s="25"/>
      <c r="D240" s="26" t="str">
        <f aca="false">IF($C240="","",IFERROR(IF(INDEX(Bolalar!$B$5:$B$1804,MATCH($C240,Bolalar!$I$5:$I$1804,0))="","",INDEX(Bolalar!$B$5:$B$1804,MATCH($C240,Bolalar!$I$5:$I$1804,0))),""))</f>
        <v/>
      </c>
      <c r="E240" s="15" t="str">
        <f aca="false">IF($C240="","",IFERROR(IF(INDEX(Bolalar!$C$5:$C$1804,MATCH($C240,Bolalar!$I$5:$I$1804,0))="","",INDEX(Bolalar!$C$5:$C$1804,MATCH($C240,Bolalar!$I$5:$I$1804,0))),""))</f>
        <v/>
      </c>
      <c r="F240" s="24"/>
      <c r="G240" s="14" t="str">
        <f aca="false">IF(OR($E240="",$B240=""),"",INT(($B240-$E240)/365.25))</f>
        <v/>
      </c>
      <c r="H240" s="14" t="str">
        <f aca="false">IF($G240="","",IF($G240&lt;5,"Ha","Yo'q"))</f>
        <v/>
      </c>
      <c r="I240" s="14" t="str">
        <f aca="false">IF($G240="","",IF($G240&lt;18,"Ha","Yo'q"))</f>
        <v/>
      </c>
      <c r="J240" s="12"/>
      <c r="K240" s="12"/>
      <c r="L240" s="25"/>
      <c r="M240" s="12"/>
    </row>
    <row r="241" customFormat="false" ht="15" hidden="false" customHeight="false" outlineLevel="0" collapsed="false">
      <c r="A241" s="8" t="n">
        <v>237</v>
      </c>
      <c r="B241" s="13"/>
      <c r="C241" s="25"/>
      <c r="D241" s="26" t="str">
        <f aca="false">IF($C241="","",IFERROR(IF(INDEX(Bolalar!$B$5:$B$1804,MATCH($C241,Bolalar!$I$5:$I$1804,0))="","",INDEX(Bolalar!$B$5:$B$1804,MATCH($C241,Bolalar!$I$5:$I$1804,0))),""))</f>
        <v/>
      </c>
      <c r="E241" s="15" t="str">
        <f aca="false">IF($C241="","",IFERROR(IF(INDEX(Bolalar!$C$5:$C$1804,MATCH($C241,Bolalar!$I$5:$I$1804,0))="","",INDEX(Bolalar!$C$5:$C$1804,MATCH($C241,Bolalar!$I$5:$I$1804,0))),""))</f>
        <v/>
      </c>
      <c r="F241" s="24"/>
      <c r="G241" s="14" t="str">
        <f aca="false">IF(OR($E241="",$B241=""),"",INT(($B241-$E241)/365.25))</f>
        <v/>
      </c>
      <c r="H241" s="14" t="str">
        <f aca="false">IF($G241="","",IF($G241&lt;5,"Ha","Yo'q"))</f>
        <v/>
      </c>
      <c r="I241" s="14" t="str">
        <f aca="false">IF($G241="","",IF($G241&lt;18,"Ha","Yo'q"))</f>
        <v/>
      </c>
      <c r="J241" s="12"/>
      <c r="K241" s="12"/>
      <c r="L241" s="25"/>
      <c r="M241" s="12"/>
    </row>
    <row r="242" customFormat="false" ht="15" hidden="false" customHeight="false" outlineLevel="0" collapsed="false">
      <c r="A242" s="8" t="n">
        <v>238</v>
      </c>
      <c r="B242" s="13"/>
      <c r="C242" s="25"/>
      <c r="D242" s="26" t="str">
        <f aca="false">IF($C242="","",IFERROR(IF(INDEX(Bolalar!$B$5:$B$1804,MATCH($C242,Bolalar!$I$5:$I$1804,0))="","",INDEX(Bolalar!$B$5:$B$1804,MATCH($C242,Bolalar!$I$5:$I$1804,0))),""))</f>
        <v/>
      </c>
      <c r="E242" s="15" t="str">
        <f aca="false">IF($C242="","",IFERROR(IF(INDEX(Bolalar!$C$5:$C$1804,MATCH($C242,Bolalar!$I$5:$I$1804,0))="","",INDEX(Bolalar!$C$5:$C$1804,MATCH($C242,Bolalar!$I$5:$I$1804,0))),""))</f>
        <v/>
      </c>
      <c r="F242" s="24"/>
      <c r="G242" s="14" t="str">
        <f aca="false">IF(OR($E242="",$B242=""),"",INT(($B242-$E242)/365.25))</f>
        <v/>
      </c>
      <c r="H242" s="14" t="str">
        <f aca="false">IF($G242="","",IF($G242&lt;5,"Ha","Yo'q"))</f>
        <v/>
      </c>
      <c r="I242" s="14" t="str">
        <f aca="false">IF($G242="","",IF($G242&lt;18,"Ha","Yo'q"))</f>
        <v/>
      </c>
      <c r="J242" s="12"/>
      <c r="K242" s="12"/>
      <c r="L242" s="25"/>
      <c r="M242" s="12"/>
    </row>
    <row r="243" customFormat="false" ht="15" hidden="false" customHeight="false" outlineLevel="0" collapsed="false">
      <c r="A243" s="8" t="n">
        <v>239</v>
      </c>
      <c r="B243" s="13"/>
      <c r="C243" s="25"/>
      <c r="D243" s="26" t="str">
        <f aca="false">IF($C243="","",IFERROR(IF(INDEX(Bolalar!$B$5:$B$1804,MATCH($C243,Bolalar!$I$5:$I$1804,0))="","",INDEX(Bolalar!$B$5:$B$1804,MATCH($C243,Bolalar!$I$5:$I$1804,0))),""))</f>
        <v/>
      </c>
      <c r="E243" s="15" t="str">
        <f aca="false">IF($C243="","",IFERROR(IF(INDEX(Bolalar!$C$5:$C$1804,MATCH($C243,Bolalar!$I$5:$I$1804,0))="","",INDEX(Bolalar!$C$5:$C$1804,MATCH($C243,Bolalar!$I$5:$I$1804,0))),""))</f>
        <v/>
      </c>
      <c r="F243" s="24"/>
      <c r="G243" s="14" t="str">
        <f aca="false">IF(OR($E243="",$B243=""),"",INT(($B243-$E243)/365.25))</f>
        <v/>
      </c>
      <c r="H243" s="14" t="str">
        <f aca="false">IF($G243="","",IF($G243&lt;5,"Ha","Yo'q"))</f>
        <v/>
      </c>
      <c r="I243" s="14" t="str">
        <f aca="false">IF($G243="","",IF($G243&lt;18,"Ha","Yo'q"))</f>
        <v/>
      </c>
      <c r="J243" s="12"/>
      <c r="K243" s="12"/>
      <c r="L243" s="25"/>
      <c r="M243" s="12"/>
    </row>
    <row r="244" customFormat="false" ht="15" hidden="false" customHeight="false" outlineLevel="0" collapsed="false">
      <c r="A244" s="8" t="n">
        <v>240</v>
      </c>
      <c r="B244" s="13"/>
      <c r="C244" s="25"/>
      <c r="D244" s="26" t="str">
        <f aca="false">IF($C244="","",IFERROR(IF(INDEX(Bolalar!$B$5:$B$1804,MATCH($C244,Bolalar!$I$5:$I$1804,0))="","",INDEX(Bolalar!$B$5:$B$1804,MATCH($C244,Bolalar!$I$5:$I$1804,0))),""))</f>
        <v/>
      </c>
      <c r="E244" s="15" t="str">
        <f aca="false">IF($C244="","",IFERROR(IF(INDEX(Bolalar!$C$5:$C$1804,MATCH($C244,Bolalar!$I$5:$I$1804,0))="","",INDEX(Bolalar!$C$5:$C$1804,MATCH($C244,Bolalar!$I$5:$I$1804,0))),""))</f>
        <v/>
      </c>
      <c r="F244" s="24"/>
      <c r="G244" s="14" t="str">
        <f aca="false">IF(OR($E244="",$B244=""),"",INT(($B244-$E244)/365.25))</f>
        <v/>
      </c>
      <c r="H244" s="14" t="str">
        <f aca="false">IF($G244="","",IF($G244&lt;5,"Ha","Yo'q"))</f>
        <v/>
      </c>
      <c r="I244" s="14" t="str">
        <f aca="false">IF($G244="","",IF($G244&lt;18,"Ha","Yo'q"))</f>
        <v/>
      </c>
      <c r="J244" s="12"/>
      <c r="K244" s="12"/>
      <c r="L244" s="25"/>
      <c r="M244" s="12"/>
    </row>
    <row r="245" customFormat="false" ht="15" hidden="false" customHeight="false" outlineLevel="0" collapsed="false">
      <c r="A245" s="8" t="n">
        <v>241</v>
      </c>
      <c r="B245" s="13"/>
      <c r="C245" s="25"/>
      <c r="D245" s="26" t="str">
        <f aca="false">IF($C245="","",IFERROR(IF(INDEX(Bolalar!$B$5:$B$1804,MATCH($C245,Bolalar!$I$5:$I$1804,0))="","",INDEX(Bolalar!$B$5:$B$1804,MATCH($C245,Bolalar!$I$5:$I$1804,0))),""))</f>
        <v/>
      </c>
      <c r="E245" s="15" t="str">
        <f aca="false">IF($C245="","",IFERROR(IF(INDEX(Bolalar!$C$5:$C$1804,MATCH($C245,Bolalar!$I$5:$I$1804,0))="","",INDEX(Bolalar!$C$5:$C$1804,MATCH($C245,Bolalar!$I$5:$I$1804,0))),""))</f>
        <v/>
      </c>
      <c r="F245" s="24"/>
      <c r="G245" s="14" t="str">
        <f aca="false">IF(OR($E245="",$B245=""),"",INT(($B245-$E245)/365.25))</f>
        <v/>
      </c>
      <c r="H245" s="14" t="str">
        <f aca="false">IF($G245="","",IF($G245&lt;5,"Ha","Yo'q"))</f>
        <v/>
      </c>
      <c r="I245" s="14" t="str">
        <f aca="false">IF($G245="","",IF($G245&lt;18,"Ha","Yo'q"))</f>
        <v/>
      </c>
      <c r="J245" s="12"/>
      <c r="K245" s="12"/>
      <c r="L245" s="25"/>
      <c r="M245" s="12"/>
    </row>
    <row r="246" customFormat="false" ht="15" hidden="false" customHeight="false" outlineLevel="0" collapsed="false">
      <c r="A246" s="8" t="n">
        <v>242</v>
      </c>
      <c r="B246" s="13"/>
      <c r="C246" s="25"/>
      <c r="D246" s="26" t="str">
        <f aca="false">IF($C246="","",IFERROR(IF(INDEX(Bolalar!$B$5:$B$1804,MATCH($C246,Bolalar!$I$5:$I$1804,0))="","",INDEX(Bolalar!$B$5:$B$1804,MATCH($C246,Bolalar!$I$5:$I$1804,0))),""))</f>
        <v/>
      </c>
      <c r="E246" s="15" t="str">
        <f aca="false">IF($C246="","",IFERROR(IF(INDEX(Bolalar!$C$5:$C$1804,MATCH($C246,Bolalar!$I$5:$I$1804,0))="","",INDEX(Bolalar!$C$5:$C$1804,MATCH($C246,Bolalar!$I$5:$I$1804,0))),""))</f>
        <v/>
      </c>
      <c r="F246" s="24"/>
      <c r="G246" s="14" t="str">
        <f aca="false">IF(OR($E246="",$B246=""),"",INT(($B246-$E246)/365.25))</f>
        <v/>
      </c>
      <c r="H246" s="14" t="str">
        <f aca="false">IF($G246="","",IF($G246&lt;5,"Ha","Yo'q"))</f>
        <v/>
      </c>
      <c r="I246" s="14" t="str">
        <f aca="false">IF($G246="","",IF($G246&lt;18,"Ha","Yo'q"))</f>
        <v/>
      </c>
      <c r="J246" s="12"/>
      <c r="K246" s="12"/>
      <c r="L246" s="25"/>
      <c r="M246" s="12"/>
    </row>
    <row r="247" customFormat="false" ht="15" hidden="false" customHeight="false" outlineLevel="0" collapsed="false">
      <c r="A247" s="8" t="n">
        <v>243</v>
      </c>
      <c r="B247" s="13"/>
      <c r="C247" s="25"/>
      <c r="D247" s="26" t="str">
        <f aca="false">IF($C247="","",IFERROR(IF(INDEX(Bolalar!$B$5:$B$1804,MATCH($C247,Bolalar!$I$5:$I$1804,0))="","",INDEX(Bolalar!$B$5:$B$1804,MATCH($C247,Bolalar!$I$5:$I$1804,0))),""))</f>
        <v/>
      </c>
      <c r="E247" s="15" t="str">
        <f aca="false">IF($C247="","",IFERROR(IF(INDEX(Bolalar!$C$5:$C$1804,MATCH($C247,Bolalar!$I$5:$I$1804,0))="","",INDEX(Bolalar!$C$5:$C$1804,MATCH($C247,Bolalar!$I$5:$I$1804,0))),""))</f>
        <v/>
      </c>
      <c r="F247" s="24"/>
      <c r="G247" s="14" t="str">
        <f aca="false">IF(OR($E247="",$B247=""),"",INT(($B247-$E247)/365.25))</f>
        <v/>
      </c>
      <c r="H247" s="14" t="str">
        <f aca="false">IF($G247="","",IF($G247&lt;5,"Ha","Yo'q"))</f>
        <v/>
      </c>
      <c r="I247" s="14" t="str">
        <f aca="false">IF($G247="","",IF($G247&lt;18,"Ha","Yo'q"))</f>
        <v/>
      </c>
      <c r="J247" s="12"/>
      <c r="K247" s="12"/>
      <c r="L247" s="25"/>
      <c r="M247" s="12"/>
    </row>
    <row r="248" customFormat="false" ht="15" hidden="false" customHeight="false" outlineLevel="0" collapsed="false">
      <c r="A248" s="8" t="n">
        <v>244</v>
      </c>
      <c r="B248" s="13"/>
      <c r="C248" s="25"/>
      <c r="D248" s="26" t="str">
        <f aca="false">IF($C248="","",IFERROR(IF(INDEX(Bolalar!$B$5:$B$1804,MATCH($C248,Bolalar!$I$5:$I$1804,0))="","",INDEX(Bolalar!$B$5:$B$1804,MATCH($C248,Bolalar!$I$5:$I$1804,0))),""))</f>
        <v/>
      </c>
      <c r="E248" s="15" t="str">
        <f aca="false">IF($C248="","",IFERROR(IF(INDEX(Bolalar!$C$5:$C$1804,MATCH($C248,Bolalar!$I$5:$I$1804,0))="","",INDEX(Bolalar!$C$5:$C$1804,MATCH($C248,Bolalar!$I$5:$I$1804,0))),""))</f>
        <v/>
      </c>
      <c r="F248" s="24"/>
      <c r="G248" s="14" t="str">
        <f aca="false">IF(OR($E248="",$B248=""),"",INT(($B248-$E248)/365.25))</f>
        <v/>
      </c>
      <c r="H248" s="14" t="str">
        <f aca="false">IF($G248="","",IF($G248&lt;5,"Ha","Yo'q"))</f>
        <v/>
      </c>
      <c r="I248" s="14" t="str">
        <f aca="false">IF($G248="","",IF($G248&lt;18,"Ha","Yo'q"))</f>
        <v/>
      </c>
      <c r="J248" s="12"/>
      <c r="K248" s="12"/>
      <c r="L248" s="25"/>
      <c r="M248" s="12"/>
    </row>
    <row r="249" customFormat="false" ht="15" hidden="false" customHeight="false" outlineLevel="0" collapsed="false">
      <c r="A249" s="8" t="n">
        <v>245</v>
      </c>
      <c r="B249" s="13"/>
      <c r="C249" s="25"/>
      <c r="D249" s="26" t="str">
        <f aca="false">IF($C249="","",IFERROR(IF(INDEX(Bolalar!$B$5:$B$1804,MATCH($C249,Bolalar!$I$5:$I$1804,0))="","",INDEX(Bolalar!$B$5:$B$1804,MATCH($C249,Bolalar!$I$5:$I$1804,0))),""))</f>
        <v/>
      </c>
      <c r="E249" s="15" t="str">
        <f aca="false">IF($C249="","",IFERROR(IF(INDEX(Bolalar!$C$5:$C$1804,MATCH($C249,Bolalar!$I$5:$I$1804,0))="","",INDEX(Bolalar!$C$5:$C$1804,MATCH($C249,Bolalar!$I$5:$I$1804,0))),""))</f>
        <v/>
      </c>
      <c r="F249" s="24"/>
      <c r="G249" s="14" t="str">
        <f aca="false">IF(OR($E249="",$B249=""),"",INT(($B249-$E249)/365.25))</f>
        <v/>
      </c>
      <c r="H249" s="14" t="str">
        <f aca="false">IF($G249="","",IF($G249&lt;5,"Ha","Yo'q"))</f>
        <v/>
      </c>
      <c r="I249" s="14" t="str">
        <f aca="false">IF($G249="","",IF($G249&lt;18,"Ha","Yo'q"))</f>
        <v/>
      </c>
      <c r="J249" s="12"/>
      <c r="K249" s="12"/>
      <c r="L249" s="25"/>
      <c r="M249" s="12"/>
    </row>
    <row r="250" customFormat="false" ht="15" hidden="false" customHeight="false" outlineLevel="0" collapsed="false">
      <c r="A250" s="8" t="n">
        <v>246</v>
      </c>
      <c r="B250" s="13"/>
      <c r="C250" s="25"/>
      <c r="D250" s="26" t="str">
        <f aca="false">IF($C250="","",IFERROR(IF(INDEX(Bolalar!$B$5:$B$1804,MATCH($C250,Bolalar!$I$5:$I$1804,0))="","",INDEX(Bolalar!$B$5:$B$1804,MATCH($C250,Bolalar!$I$5:$I$1804,0))),""))</f>
        <v/>
      </c>
      <c r="E250" s="15" t="str">
        <f aca="false">IF($C250="","",IFERROR(IF(INDEX(Bolalar!$C$5:$C$1804,MATCH($C250,Bolalar!$I$5:$I$1804,0))="","",INDEX(Bolalar!$C$5:$C$1804,MATCH($C250,Bolalar!$I$5:$I$1804,0))),""))</f>
        <v/>
      </c>
      <c r="F250" s="24"/>
      <c r="G250" s="14" t="str">
        <f aca="false">IF(OR($E250="",$B250=""),"",INT(($B250-$E250)/365.25))</f>
        <v/>
      </c>
      <c r="H250" s="14" t="str">
        <f aca="false">IF($G250="","",IF($G250&lt;5,"Ha","Yo'q"))</f>
        <v/>
      </c>
      <c r="I250" s="14" t="str">
        <f aca="false">IF($G250="","",IF($G250&lt;18,"Ha","Yo'q"))</f>
        <v/>
      </c>
      <c r="J250" s="12"/>
      <c r="K250" s="12"/>
      <c r="L250" s="25"/>
      <c r="M250" s="12"/>
    </row>
    <row r="251" customFormat="false" ht="15" hidden="false" customHeight="false" outlineLevel="0" collapsed="false">
      <c r="A251" s="8" t="n">
        <v>247</v>
      </c>
      <c r="B251" s="13"/>
      <c r="C251" s="25"/>
      <c r="D251" s="26" t="str">
        <f aca="false">IF($C251="","",IFERROR(IF(INDEX(Bolalar!$B$5:$B$1804,MATCH($C251,Bolalar!$I$5:$I$1804,0))="","",INDEX(Bolalar!$B$5:$B$1804,MATCH($C251,Bolalar!$I$5:$I$1804,0))),""))</f>
        <v/>
      </c>
      <c r="E251" s="15" t="str">
        <f aca="false">IF($C251="","",IFERROR(IF(INDEX(Bolalar!$C$5:$C$1804,MATCH($C251,Bolalar!$I$5:$I$1804,0))="","",INDEX(Bolalar!$C$5:$C$1804,MATCH($C251,Bolalar!$I$5:$I$1804,0))),""))</f>
        <v/>
      </c>
      <c r="F251" s="24"/>
      <c r="G251" s="14" t="str">
        <f aca="false">IF(OR($E251="",$B251=""),"",INT(($B251-$E251)/365.25))</f>
        <v/>
      </c>
      <c r="H251" s="14" t="str">
        <f aca="false">IF($G251="","",IF($G251&lt;5,"Ha","Yo'q"))</f>
        <v/>
      </c>
      <c r="I251" s="14" t="str">
        <f aca="false">IF($G251="","",IF($G251&lt;18,"Ha","Yo'q"))</f>
        <v/>
      </c>
      <c r="J251" s="12"/>
      <c r="K251" s="12"/>
      <c r="L251" s="25"/>
      <c r="M251" s="12"/>
    </row>
    <row r="252" customFormat="false" ht="15" hidden="false" customHeight="false" outlineLevel="0" collapsed="false">
      <c r="A252" s="8" t="n">
        <v>248</v>
      </c>
      <c r="B252" s="13"/>
      <c r="C252" s="25"/>
      <c r="D252" s="26" t="str">
        <f aca="false">IF($C252="","",IFERROR(IF(INDEX(Bolalar!$B$5:$B$1804,MATCH($C252,Bolalar!$I$5:$I$1804,0))="","",INDEX(Bolalar!$B$5:$B$1804,MATCH($C252,Bolalar!$I$5:$I$1804,0))),""))</f>
        <v/>
      </c>
      <c r="E252" s="15" t="str">
        <f aca="false">IF($C252="","",IFERROR(IF(INDEX(Bolalar!$C$5:$C$1804,MATCH($C252,Bolalar!$I$5:$I$1804,0))="","",INDEX(Bolalar!$C$5:$C$1804,MATCH($C252,Bolalar!$I$5:$I$1804,0))),""))</f>
        <v/>
      </c>
      <c r="F252" s="24"/>
      <c r="G252" s="14" t="str">
        <f aca="false">IF(OR($E252="",$B252=""),"",INT(($B252-$E252)/365.25))</f>
        <v/>
      </c>
      <c r="H252" s="14" t="str">
        <f aca="false">IF($G252="","",IF($G252&lt;5,"Ha","Yo'q"))</f>
        <v/>
      </c>
      <c r="I252" s="14" t="str">
        <f aca="false">IF($G252="","",IF($G252&lt;18,"Ha","Yo'q"))</f>
        <v/>
      </c>
      <c r="J252" s="12"/>
      <c r="K252" s="12"/>
      <c r="L252" s="25"/>
      <c r="M252" s="12"/>
    </row>
    <row r="253" customFormat="false" ht="15" hidden="false" customHeight="false" outlineLevel="0" collapsed="false">
      <c r="A253" s="8" t="n">
        <v>249</v>
      </c>
      <c r="B253" s="13"/>
      <c r="C253" s="25"/>
      <c r="D253" s="26" t="str">
        <f aca="false">IF($C253="","",IFERROR(IF(INDEX(Bolalar!$B$5:$B$1804,MATCH($C253,Bolalar!$I$5:$I$1804,0))="","",INDEX(Bolalar!$B$5:$B$1804,MATCH($C253,Bolalar!$I$5:$I$1804,0))),""))</f>
        <v/>
      </c>
      <c r="E253" s="15" t="str">
        <f aca="false">IF($C253="","",IFERROR(IF(INDEX(Bolalar!$C$5:$C$1804,MATCH($C253,Bolalar!$I$5:$I$1804,0))="","",INDEX(Bolalar!$C$5:$C$1804,MATCH($C253,Bolalar!$I$5:$I$1804,0))),""))</f>
        <v/>
      </c>
      <c r="F253" s="24"/>
      <c r="G253" s="14" t="str">
        <f aca="false">IF(OR($E253="",$B253=""),"",INT(($B253-$E253)/365.25))</f>
        <v/>
      </c>
      <c r="H253" s="14" t="str">
        <f aca="false">IF($G253="","",IF($G253&lt;5,"Ha","Yo'q"))</f>
        <v/>
      </c>
      <c r="I253" s="14" t="str">
        <f aca="false">IF($G253="","",IF($G253&lt;18,"Ha","Yo'q"))</f>
        <v/>
      </c>
      <c r="J253" s="12"/>
      <c r="K253" s="12"/>
      <c r="L253" s="25"/>
      <c r="M253" s="12"/>
    </row>
    <row r="254" customFormat="false" ht="15" hidden="false" customHeight="false" outlineLevel="0" collapsed="false">
      <c r="A254" s="8" t="n">
        <v>250</v>
      </c>
      <c r="B254" s="13"/>
      <c r="C254" s="25"/>
      <c r="D254" s="26" t="str">
        <f aca="false">IF($C254="","",IFERROR(IF(INDEX(Bolalar!$B$5:$B$1804,MATCH($C254,Bolalar!$I$5:$I$1804,0))="","",INDEX(Bolalar!$B$5:$B$1804,MATCH($C254,Bolalar!$I$5:$I$1804,0))),""))</f>
        <v/>
      </c>
      <c r="E254" s="15" t="str">
        <f aca="false">IF($C254="","",IFERROR(IF(INDEX(Bolalar!$C$5:$C$1804,MATCH($C254,Bolalar!$I$5:$I$1804,0))="","",INDEX(Bolalar!$C$5:$C$1804,MATCH($C254,Bolalar!$I$5:$I$1804,0))),""))</f>
        <v/>
      </c>
      <c r="F254" s="24"/>
      <c r="G254" s="14" t="str">
        <f aca="false">IF(OR($E254="",$B254=""),"",INT(($B254-$E254)/365.25))</f>
        <v/>
      </c>
      <c r="H254" s="14" t="str">
        <f aca="false">IF($G254="","",IF($G254&lt;5,"Ha","Yo'q"))</f>
        <v/>
      </c>
      <c r="I254" s="14" t="str">
        <f aca="false">IF($G254="","",IF($G254&lt;18,"Ha","Yo'q"))</f>
        <v/>
      </c>
      <c r="J254" s="12"/>
      <c r="K254" s="12"/>
      <c r="L254" s="25"/>
      <c r="M254" s="12"/>
    </row>
    <row r="255" customFormat="false" ht="15" hidden="false" customHeight="false" outlineLevel="0" collapsed="false">
      <c r="A255" s="8" t="n">
        <v>251</v>
      </c>
      <c r="B255" s="13"/>
      <c r="C255" s="25"/>
      <c r="D255" s="26" t="str">
        <f aca="false">IF($C255="","",IFERROR(IF(INDEX(Bolalar!$B$5:$B$1804,MATCH($C255,Bolalar!$I$5:$I$1804,0))="","",INDEX(Bolalar!$B$5:$B$1804,MATCH($C255,Bolalar!$I$5:$I$1804,0))),""))</f>
        <v/>
      </c>
      <c r="E255" s="15" t="str">
        <f aca="false">IF($C255="","",IFERROR(IF(INDEX(Bolalar!$C$5:$C$1804,MATCH($C255,Bolalar!$I$5:$I$1804,0))="","",INDEX(Bolalar!$C$5:$C$1804,MATCH($C255,Bolalar!$I$5:$I$1804,0))),""))</f>
        <v/>
      </c>
      <c r="F255" s="24"/>
      <c r="G255" s="14" t="str">
        <f aca="false">IF(OR($E255="",$B255=""),"",INT(($B255-$E255)/365.25))</f>
        <v/>
      </c>
      <c r="H255" s="14" t="str">
        <f aca="false">IF($G255="","",IF($G255&lt;5,"Ha","Yo'q"))</f>
        <v/>
      </c>
      <c r="I255" s="14" t="str">
        <f aca="false">IF($G255="","",IF($G255&lt;18,"Ha","Yo'q"))</f>
        <v/>
      </c>
      <c r="J255" s="12"/>
      <c r="K255" s="12"/>
      <c r="L255" s="25"/>
      <c r="M255" s="12"/>
    </row>
    <row r="256" customFormat="false" ht="15" hidden="false" customHeight="false" outlineLevel="0" collapsed="false">
      <c r="A256" s="8" t="n">
        <v>252</v>
      </c>
      <c r="B256" s="13"/>
      <c r="C256" s="25"/>
      <c r="D256" s="26" t="str">
        <f aca="false">IF($C256="","",IFERROR(IF(INDEX(Bolalar!$B$5:$B$1804,MATCH($C256,Bolalar!$I$5:$I$1804,0))="","",INDEX(Bolalar!$B$5:$B$1804,MATCH($C256,Bolalar!$I$5:$I$1804,0))),""))</f>
        <v/>
      </c>
      <c r="E256" s="15" t="str">
        <f aca="false">IF($C256="","",IFERROR(IF(INDEX(Bolalar!$C$5:$C$1804,MATCH($C256,Bolalar!$I$5:$I$1804,0))="","",INDEX(Bolalar!$C$5:$C$1804,MATCH($C256,Bolalar!$I$5:$I$1804,0))),""))</f>
        <v/>
      </c>
      <c r="F256" s="24"/>
      <c r="G256" s="14" t="str">
        <f aca="false">IF(OR($E256="",$B256=""),"",INT(($B256-$E256)/365.25))</f>
        <v/>
      </c>
      <c r="H256" s="14" t="str">
        <f aca="false">IF($G256="","",IF($G256&lt;5,"Ha","Yo'q"))</f>
        <v/>
      </c>
      <c r="I256" s="14" t="str">
        <f aca="false">IF($G256="","",IF($G256&lt;18,"Ha","Yo'q"))</f>
        <v/>
      </c>
      <c r="J256" s="12"/>
      <c r="K256" s="12"/>
      <c r="L256" s="25"/>
      <c r="M256" s="12"/>
    </row>
    <row r="257" customFormat="false" ht="15" hidden="false" customHeight="false" outlineLevel="0" collapsed="false">
      <c r="A257" s="8" t="n">
        <v>253</v>
      </c>
      <c r="B257" s="13"/>
      <c r="C257" s="25"/>
      <c r="D257" s="26" t="str">
        <f aca="false">IF($C257="","",IFERROR(IF(INDEX(Bolalar!$B$5:$B$1804,MATCH($C257,Bolalar!$I$5:$I$1804,0))="","",INDEX(Bolalar!$B$5:$B$1804,MATCH($C257,Bolalar!$I$5:$I$1804,0))),""))</f>
        <v/>
      </c>
      <c r="E257" s="15" t="str">
        <f aca="false">IF($C257="","",IFERROR(IF(INDEX(Bolalar!$C$5:$C$1804,MATCH($C257,Bolalar!$I$5:$I$1804,0))="","",INDEX(Bolalar!$C$5:$C$1804,MATCH($C257,Bolalar!$I$5:$I$1804,0))),""))</f>
        <v/>
      </c>
      <c r="F257" s="24"/>
      <c r="G257" s="14" t="str">
        <f aca="false">IF(OR($E257="",$B257=""),"",INT(($B257-$E257)/365.25))</f>
        <v/>
      </c>
      <c r="H257" s="14" t="str">
        <f aca="false">IF($G257="","",IF($G257&lt;5,"Ha","Yo'q"))</f>
        <v/>
      </c>
      <c r="I257" s="14" t="str">
        <f aca="false">IF($G257="","",IF($G257&lt;18,"Ha","Yo'q"))</f>
        <v/>
      </c>
      <c r="J257" s="12"/>
      <c r="K257" s="12"/>
      <c r="L257" s="25"/>
      <c r="M257" s="12"/>
    </row>
    <row r="258" customFormat="false" ht="15" hidden="false" customHeight="false" outlineLevel="0" collapsed="false">
      <c r="A258" s="8" t="n">
        <v>254</v>
      </c>
      <c r="B258" s="13"/>
      <c r="C258" s="25"/>
      <c r="D258" s="26" t="str">
        <f aca="false">IF($C258="","",IFERROR(IF(INDEX(Bolalar!$B$5:$B$1804,MATCH($C258,Bolalar!$I$5:$I$1804,0))="","",INDEX(Bolalar!$B$5:$B$1804,MATCH($C258,Bolalar!$I$5:$I$1804,0))),""))</f>
        <v/>
      </c>
      <c r="E258" s="15" t="str">
        <f aca="false">IF($C258="","",IFERROR(IF(INDEX(Bolalar!$C$5:$C$1804,MATCH($C258,Bolalar!$I$5:$I$1804,0))="","",INDEX(Bolalar!$C$5:$C$1804,MATCH($C258,Bolalar!$I$5:$I$1804,0))),""))</f>
        <v/>
      </c>
      <c r="F258" s="24"/>
      <c r="G258" s="14" t="str">
        <f aca="false">IF(OR($E258="",$B258=""),"",INT(($B258-$E258)/365.25))</f>
        <v/>
      </c>
      <c r="H258" s="14" t="str">
        <f aca="false">IF($G258="","",IF($G258&lt;5,"Ha","Yo'q"))</f>
        <v/>
      </c>
      <c r="I258" s="14" t="str">
        <f aca="false">IF($G258="","",IF($G258&lt;18,"Ha","Yo'q"))</f>
        <v/>
      </c>
      <c r="J258" s="12"/>
      <c r="K258" s="12"/>
      <c r="L258" s="25"/>
      <c r="M258" s="12"/>
    </row>
    <row r="259" customFormat="false" ht="15" hidden="false" customHeight="false" outlineLevel="0" collapsed="false">
      <c r="A259" s="8" t="n">
        <v>255</v>
      </c>
      <c r="B259" s="13"/>
      <c r="C259" s="25"/>
      <c r="D259" s="26" t="str">
        <f aca="false">IF($C259="","",IFERROR(IF(INDEX(Bolalar!$B$5:$B$1804,MATCH($C259,Bolalar!$I$5:$I$1804,0))="","",INDEX(Bolalar!$B$5:$B$1804,MATCH($C259,Bolalar!$I$5:$I$1804,0))),""))</f>
        <v/>
      </c>
      <c r="E259" s="15" t="str">
        <f aca="false">IF($C259="","",IFERROR(IF(INDEX(Bolalar!$C$5:$C$1804,MATCH($C259,Bolalar!$I$5:$I$1804,0))="","",INDEX(Bolalar!$C$5:$C$1804,MATCH($C259,Bolalar!$I$5:$I$1804,0))),""))</f>
        <v/>
      </c>
      <c r="F259" s="24"/>
      <c r="G259" s="14" t="str">
        <f aca="false">IF(OR($E259="",$B259=""),"",INT(($B259-$E259)/365.25))</f>
        <v/>
      </c>
      <c r="H259" s="14" t="str">
        <f aca="false">IF($G259="","",IF($G259&lt;5,"Ha","Yo'q"))</f>
        <v/>
      </c>
      <c r="I259" s="14" t="str">
        <f aca="false">IF($G259="","",IF($G259&lt;18,"Ha","Yo'q"))</f>
        <v/>
      </c>
      <c r="J259" s="12"/>
      <c r="K259" s="12"/>
      <c r="L259" s="25"/>
      <c r="M259" s="12"/>
    </row>
    <row r="260" customFormat="false" ht="15" hidden="false" customHeight="false" outlineLevel="0" collapsed="false">
      <c r="A260" s="8" t="n">
        <v>256</v>
      </c>
      <c r="B260" s="13"/>
      <c r="C260" s="25"/>
      <c r="D260" s="26" t="str">
        <f aca="false">IF($C260="","",IFERROR(IF(INDEX(Bolalar!$B$5:$B$1804,MATCH($C260,Bolalar!$I$5:$I$1804,0))="","",INDEX(Bolalar!$B$5:$B$1804,MATCH($C260,Bolalar!$I$5:$I$1804,0))),""))</f>
        <v/>
      </c>
      <c r="E260" s="15" t="str">
        <f aca="false">IF($C260="","",IFERROR(IF(INDEX(Bolalar!$C$5:$C$1804,MATCH($C260,Bolalar!$I$5:$I$1804,0))="","",INDEX(Bolalar!$C$5:$C$1804,MATCH($C260,Bolalar!$I$5:$I$1804,0))),""))</f>
        <v/>
      </c>
      <c r="F260" s="24"/>
      <c r="G260" s="14" t="str">
        <f aca="false">IF(OR($E260="",$B260=""),"",INT(($B260-$E260)/365.25))</f>
        <v/>
      </c>
      <c r="H260" s="14" t="str">
        <f aca="false">IF($G260="","",IF($G260&lt;5,"Ha","Yo'q"))</f>
        <v/>
      </c>
      <c r="I260" s="14" t="str">
        <f aca="false">IF($G260="","",IF($G260&lt;18,"Ha","Yo'q"))</f>
        <v/>
      </c>
      <c r="J260" s="12"/>
      <c r="K260" s="12"/>
      <c r="L260" s="25"/>
      <c r="M260" s="12"/>
    </row>
    <row r="261" customFormat="false" ht="15" hidden="false" customHeight="false" outlineLevel="0" collapsed="false">
      <c r="A261" s="8" t="n">
        <v>257</v>
      </c>
      <c r="B261" s="13"/>
      <c r="C261" s="25"/>
      <c r="D261" s="26" t="str">
        <f aca="false">IF($C261="","",IFERROR(IF(INDEX(Bolalar!$B$5:$B$1804,MATCH($C261,Bolalar!$I$5:$I$1804,0))="","",INDEX(Bolalar!$B$5:$B$1804,MATCH($C261,Bolalar!$I$5:$I$1804,0))),""))</f>
        <v/>
      </c>
      <c r="E261" s="15" t="str">
        <f aca="false">IF($C261="","",IFERROR(IF(INDEX(Bolalar!$C$5:$C$1804,MATCH($C261,Bolalar!$I$5:$I$1804,0))="","",INDEX(Bolalar!$C$5:$C$1804,MATCH($C261,Bolalar!$I$5:$I$1804,0))),""))</f>
        <v/>
      </c>
      <c r="F261" s="24"/>
      <c r="G261" s="14" t="str">
        <f aca="false">IF(OR($E261="",$B261=""),"",INT(($B261-$E261)/365.25))</f>
        <v/>
      </c>
      <c r="H261" s="14" t="str">
        <f aca="false">IF($G261="","",IF($G261&lt;5,"Ha","Yo'q"))</f>
        <v/>
      </c>
      <c r="I261" s="14" t="str">
        <f aca="false">IF($G261="","",IF($G261&lt;18,"Ha","Yo'q"))</f>
        <v/>
      </c>
      <c r="J261" s="12"/>
      <c r="K261" s="12"/>
      <c r="L261" s="25"/>
      <c r="M261" s="12"/>
    </row>
    <row r="262" customFormat="false" ht="15" hidden="false" customHeight="false" outlineLevel="0" collapsed="false">
      <c r="A262" s="8" t="n">
        <v>258</v>
      </c>
      <c r="B262" s="13"/>
      <c r="C262" s="25"/>
      <c r="D262" s="26" t="str">
        <f aca="false">IF($C262="","",IFERROR(IF(INDEX(Bolalar!$B$5:$B$1804,MATCH($C262,Bolalar!$I$5:$I$1804,0))="","",INDEX(Bolalar!$B$5:$B$1804,MATCH($C262,Bolalar!$I$5:$I$1804,0))),""))</f>
        <v/>
      </c>
      <c r="E262" s="15" t="str">
        <f aca="false">IF($C262="","",IFERROR(IF(INDEX(Bolalar!$C$5:$C$1804,MATCH($C262,Bolalar!$I$5:$I$1804,0))="","",INDEX(Bolalar!$C$5:$C$1804,MATCH($C262,Bolalar!$I$5:$I$1804,0))),""))</f>
        <v/>
      </c>
      <c r="F262" s="24"/>
      <c r="G262" s="14" t="str">
        <f aca="false">IF(OR($E262="",$B262=""),"",INT(($B262-$E262)/365.25))</f>
        <v/>
      </c>
      <c r="H262" s="14" t="str">
        <f aca="false">IF($G262="","",IF($G262&lt;5,"Ha","Yo'q"))</f>
        <v/>
      </c>
      <c r="I262" s="14" t="str">
        <f aca="false">IF($G262="","",IF($G262&lt;18,"Ha","Yo'q"))</f>
        <v/>
      </c>
      <c r="J262" s="12"/>
      <c r="K262" s="12"/>
      <c r="L262" s="25"/>
      <c r="M262" s="12"/>
    </row>
    <row r="263" customFormat="false" ht="15" hidden="false" customHeight="false" outlineLevel="0" collapsed="false">
      <c r="A263" s="8" t="n">
        <v>259</v>
      </c>
      <c r="B263" s="13"/>
      <c r="C263" s="25"/>
      <c r="D263" s="26" t="str">
        <f aca="false">IF($C263="","",IFERROR(IF(INDEX(Bolalar!$B$5:$B$1804,MATCH($C263,Bolalar!$I$5:$I$1804,0))="","",INDEX(Bolalar!$B$5:$B$1804,MATCH($C263,Bolalar!$I$5:$I$1804,0))),""))</f>
        <v/>
      </c>
      <c r="E263" s="15" t="str">
        <f aca="false">IF($C263="","",IFERROR(IF(INDEX(Bolalar!$C$5:$C$1804,MATCH($C263,Bolalar!$I$5:$I$1804,0))="","",INDEX(Bolalar!$C$5:$C$1804,MATCH($C263,Bolalar!$I$5:$I$1804,0))),""))</f>
        <v/>
      </c>
      <c r="F263" s="24"/>
      <c r="G263" s="14" t="str">
        <f aca="false">IF(OR($E263="",$B263=""),"",INT(($B263-$E263)/365.25))</f>
        <v/>
      </c>
      <c r="H263" s="14" t="str">
        <f aca="false">IF($G263="","",IF($G263&lt;5,"Ha","Yo'q"))</f>
        <v/>
      </c>
      <c r="I263" s="14" t="str">
        <f aca="false">IF($G263="","",IF($G263&lt;18,"Ha","Yo'q"))</f>
        <v/>
      </c>
      <c r="J263" s="12"/>
      <c r="K263" s="12"/>
      <c r="L263" s="25"/>
      <c r="M263" s="12"/>
    </row>
    <row r="264" customFormat="false" ht="15" hidden="false" customHeight="false" outlineLevel="0" collapsed="false">
      <c r="A264" s="8" t="n">
        <v>260</v>
      </c>
      <c r="B264" s="13"/>
      <c r="C264" s="25"/>
      <c r="D264" s="26" t="str">
        <f aca="false">IF($C264="","",IFERROR(IF(INDEX(Bolalar!$B$5:$B$1804,MATCH($C264,Bolalar!$I$5:$I$1804,0))="","",INDEX(Bolalar!$B$5:$B$1804,MATCH($C264,Bolalar!$I$5:$I$1804,0))),""))</f>
        <v/>
      </c>
      <c r="E264" s="15" t="str">
        <f aca="false">IF($C264="","",IFERROR(IF(INDEX(Bolalar!$C$5:$C$1804,MATCH($C264,Bolalar!$I$5:$I$1804,0))="","",INDEX(Bolalar!$C$5:$C$1804,MATCH($C264,Bolalar!$I$5:$I$1804,0))),""))</f>
        <v/>
      </c>
      <c r="F264" s="24"/>
      <c r="G264" s="14" t="str">
        <f aca="false">IF(OR($E264="",$B264=""),"",INT(($B264-$E264)/365.25))</f>
        <v/>
      </c>
      <c r="H264" s="14" t="str">
        <f aca="false">IF($G264="","",IF($G264&lt;5,"Ha","Yo'q"))</f>
        <v/>
      </c>
      <c r="I264" s="14" t="str">
        <f aca="false">IF($G264="","",IF($G264&lt;18,"Ha","Yo'q"))</f>
        <v/>
      </c>
      <c r="J264" s="12"/>
      <c r="K264" s="12"/>
      <c r="L264" s="25"/>
      <c r="M264" s="12"/>
    </row>
    <row r="265" customFormat="false" ht="15" hidden="false" customHeight="false" outlineLevel="0" collapsed="false">
      <c r="A265" s="8" t="n">
        <v>261</v>
      </c>
      <c r="B265" s="13"/>
      <c r="C265" s="25"/>
      <c r="D265" s="26" t="str">
        <f aca="false">IF($C265="","",IFERROR(IF(INDEX(Bolalar!$B$5:$B$1804,MATCH($C265,Bolalar!$I$5:$I$1804,0))="","",INDEX(Bolalar!$B$5:$B$1804,MATCH($C265,Bolalar!$I$5:$I$1804,0))),""))</f>
        <v/>
      </c>
      <c r="E265" s="15" t="str">
        <f aca="false">IF($C265="","",IFERROR(IF(INDEX(Bolalar!$C$5:$C$1804,MATCH($C265,Bolalar!$I$5:$I$1804,0))="","",INDEX(Bolalar!$C$5:$C$1804,MATCH($C265,Bolalar!$I$5:$I$1804,0))),""))</f>
        <v/>
      </c>
      <c r="F265" s="24"/>
      <c r="G265" s="14" t="str">
        <f aca="false">IF(OR($E265="",$B265=""),"",INT(($B265-$E265)/365.25))</f>
        <v/>
      </c>
      <c r="H265" s="14" t="str">
        <f aca="false">IF($G265="","",IF($G265&lt;5,"Ha","Yo'q"))</f>
        <v/>
      </c>
      <c r="I265" s="14" t="str">
        <f aca="false">IF($G265="","",IF($G265&lt;18,"Ha","Yo'q"))</f>
        <v/>
      </c>
      <c r="J265" s="12"/>
      <c r="K265" s="12"/>
      <c r="L265" s="25"/>
      <c r="M265" s="12"/>
    </row>
    <row r="266" customFormat="false" ht="15" hidden="false" customHeight="false" outlineLevel="0" collapsed="false">
      <c r="A266" s="8" t="n">
        <v>262</v>
      </c>
      <c r="B266" s="13"/>
      <c r="C266" s="25"/>
      <c r="D266" s="26" t="str">
        <f aca="false">IF($C266="","",IFERROR(IF(INDEX(Bolalar!$B$5:$B$1804,MATCH($C266,Bolalar!$I$5:$I$1804,0))="","",INDEX(Bolalar!$B$5:$B$1804,MATCH($C266,Bolalar!$I$5:$I$1804,0))),""))</f>
        <v/>
      </c>
      <c r="E266" s="15" t="str">
        <f aca="false">IF($C266="","",IFERROR(IF(INDEX(Bolalar!$C$5:$C$1804,MATCH($C266,Bolalar!$I$5:$I$1804,0))="","",INDEX(Bolalar!$C$5:$C$1804,MATCH($C266,Bolalar!$I$5:$I$1804,0))),""))</f>
        <v/>
      </c>
      <c r="F266" s="24"/>
      <c r="G266" s="14" t="str">
        <f aca="false">IF(OR($E266="",$B266=""),"",INT(($B266-$E266)/365.25))</f>
        <v/>
      </c>
      <c r="H266" s="14" t="str">
        <f aca="false">IF($G266="","",IF($G266&lt;5,"Ha","Yo'q"))</f>
        <v/>
      </c>
      <c r="I266" s="14" t="str">
        <f aca="false">IF($G266="","",IF($G266&lt;18,"Ha","Yo'q"))</f>
        <v/>
      </c>
      <c r="J266" s="12"/>
      <c r="K266" s="12"/>
      <c r="L266" s="25"/>
      <c r="M266" s="12"/>
    </row>
    <row r="267" customFormat="false" ht="15" hidden="false" customHeight="false" outlineLevel="0" collapsed="false">
      <c r="A267" s="8" t="n">
        <v>263</v>
      </c>
      <c r="B267" s="13"/>
      <c r="C267" s="25"/>
      <c r="D267" s="26" t="str">
        <f aca="false">IF($C267="","",IFERROR(IF(INDEX(Bolalar!$B$5:$B$1804,MATCH($C267,Bolalar!$I$5:$I$1804,0))="","",INDEX(Bolalar!$B$5:$B$1804,MATCH($C267,Bolalar!$I$5:$I$1804,0))),""))</f>
        <v/>
      </c>
      <c r="E267" s="15" t="str">
        <f aca="false">IF($C267="","",IFERROR(IF(INDEX(Bolalar!$C$5:$C$1804,MATCH($C267,Bolalar!$I$5:$I$1804,0))="","",INDEX(Bolalar!$C$5:$C$1804,MATCH($C267,Bolalar!$I$5:$I$1804,0))),""))</f>
        <v/>
      </c>
      <c r="F267" s="24"/>
      <c r="G267" s="14" t="str">
        <f aca="false">IF(OR($E267="",$B267=""),"",INT(($B267-$E267)/365.25))</f>
        <v/>
      </c>
      <c r="H267" s="14" t="str">
        <f aca="false">IF($G267="","",IF($G267&lt;5,"Ha","Yo'q"))</f>
        <v/>
      </c>
      <c r="I267" s="14" t="str">
        <f aca="false">IF($G267="","",IF($G267&lt;18,"Ha","Yo'q"))</f>
        <v/>
      </c>
      <c r="J267" s="12"/>
      <c r="K267" s="12"/>
      <c r="L267" s="25"/>
      <c r="M267" s="12"/>
    </row>
    <row r="268" customFormat="false" ht="15" hidden="false" customHeight="false" outlineLevel="0" collapsed="false">
      <c r="A268" s="8" t="n">
        <v>264</v>
      </c>
      <c r="B268" s="13"/>
      <c r="C268" s="25"/>
      <c r="D268" s="26" t="str">
        <f aca="false">IF($C268="","",IFERROR(IF(INDEX(Bolalar!$B$5:$B$1804,MATCH($C268,Bolalar!$I$5:$I$1804,0))="","",INDEX(Bolalar!$B$5:$B$1804,MATCH($C268,Bolalar!$I$5:$I$1804,0))),""))</f>
        <v/>
      </c>
      <c r="E268" s="15" t="str">
        <f aca="false">IF($C268="","",IFERROR(IF(INDEX(Bolalar!$C$5:$C$1804,MATCH($C268,Bolalar!$I$5:$I$1804,0))="","",INDEX(Bolalar!$C$5:$C$1804,MATCH($C268,Bolalar!$I$5:$I$1804,0))),""))</f>
        <v/>
      </c>
      <c r="F268" s="24"/>
      <c r="G268" s="14" t="str">
        <f aca="false">IF(OR($E268="",$B268=""),"",INT(($B268-$E268)/365.25))</f>
        <v/>
      </c>
      <c r="H268" s="14" t="str">
        <f aca="false">IF($G268="","",IF($G268&lt;5,"Ha","Yo'q"))</f>
        <v/>
      </c>
      <c r="I268" s="14" t="str">
        <f aca="false">IF($G268="","",IF($G268&lt;18,"Ha","Yo'q"))</f>
        <v/>
      </c>
      <c r="J268" s="12"/>
      <c r="K268" s="12"/>
      <c r="L268" s="25"/>
      <c r="M268" s="12"/>
    </row>
    <row r="269" customFormat="false" ht="15" hidden="false" customHeight="false" outlineLevel="0" collapsed="false">
      <c r="A269" s="8" t="n">
        <v>265</v>
      </c>
      <c r="B269" s="13"/>
      <c r="C269" s="25"/>
      <c r="D269" s="26" t="str">
        <f aca="false">IF($C269="","",IFERROR(IF(INDEX(Bolalar!$B$5:$B$1804,MATCH($C269,Bolalar!$I$5:$I$1804,0))="","",INDEX(Bolalar!$B$5:$B$1804,MATCH($C269,Bolalar!$I$5:$I$1804,0))),""))</f>
        <v/>
      </c>
      <c r="E269" s="15" t="str">
        <f aca="false">IF($C269="","",IFERROR(IF(INDEX(Bolalar!$C$5:$C$1804,MATCH($C269,Bolalar!$I$5:$I$1804,0))="","",INDEX(Bolalar!$C$5:$C$1804,MATCH($C269,Bolalar!$I$5:$I$1804,0))),""))</f>
        <v/>
      </c>
      <c r="F269" s="24"/>
      <c r="G269" s="14" t="str">
        <f aca="false">IF(OR($E269="",$B269=""),"",INT(($B269-$E269)/365.25))</f>
        <v/>
      </c>
      <c r="H269" s="14" t="str">
        <f aca="false">IF($G269="","",IF($G269&lt;5,"Ha","Yo'q"))</f>
        <v/>
      </c>
      <c r="I269" s="14" t="str">
        <f aca="false">IF($G269="","",IF($G269&lt;18,"Ha","Yo'q"))</f>
        <v/>
      </c>
      <c r="J269" s="12"/>
      <c r="K269" s="12"/>
      <c r="L269" s="25"/>
      <c r="M269" s="12"/>
    </row>
    <row r="270" customFormat="false" ht="15" hidden="false" customHeight="false" outlineLevel="0" collapsed="false">
      <c r="A270" s="8" t="n">
        <v>266</v>
      </c>
      <c r="B270" s="13"/>
      <c r="C270" s="25"/>
      <c r="D270" s="26" t="str">
        <f aca="false">IF($C270="","",IFERROR(IF(INDEX(Bolalar!$B$5:$B$1804,MATCH($C270,Bolalar!$I$5:$I$1804,0))="","",INDEX(Bolalar!$B$5:$B$1804,MATCH($C270,Bolalar!$I$5:$I$1804,0))),""))</f>
        <v/>
      </c>
      <c r="E270" s="15" t="str">
        <f aca="false">IF($C270="","",IFERROR(IF(INDEX(Bolalar!$C$5:$C$1804,MATCH($C270,Bolalar!$I$5:$I$1804,0))="","",INDEX(Bolalar!$C$5:$C$1804,MATCH($C270,Bolalar!$I$5:$I$1804,0))),""))</f>
        <v/>
      </c>
      <c r="F270" s="24"/>
      <c r="G270" s="14" t="str">
        <f aca="false">IF(OR($E270="",$B270=""),"",INT(($B270-$E270)/365.25))</f>
        <v/>
      </c>
      <c r="H270" s="14" t="str">
        <f aca="false">IF($G270="","",IF($G270&lt;5,"Ha","Yo'q"))</f>
        <v/>
      </c>
      <c r="I270" s="14" t="str">
        <f aca="false">IF($G270="","",IF($G270&lt;18,"Ha","Yo'q"))</f>
        <v/>
      </c>
      <c r="J270" s="12"/>
      <c r="K270" s="12"/>
      <c r="L270" s="25"/>
      <c r="M270" s="12"/>
    </row>
    <row r="271" customFormat="false" ht="15" hidden="false" customHeight="false" outlineLevel="0" collapsed="false">
      <c r="A271" s="8" t="n">
        <v>267</v>
      </c>
      <c r="B271" s="13"/>
      <c r="C271" s="25"/>
      <c r="D271" s="26" t="str">
        <f aca="false">IF($C271="","",IFERROR(IF(INDEX(Bolalar!$B$5:$B$1804,MATCH($C271,Bolalar!$I$5:$I$1804,0))="","",INDEX(Bolalar!$B$5:$B$1804,MATCH($C271,Bolalar!$I$5:$I$1804,0))),""))</f>
        <v/>
      </c>
      <c r="E271" s="15" t="str">
        <f aca="false">IF($C271="","",IFERROR(IF(INDEX(Bolalar!$C$5:$C$1804,MATCH($C271,Bolalar!$I$5:$I$1804,0))="","",INDEX(Bolalar!$C$5:$C$1804,MATCH($C271,Bolalar!$I$5:$I$1804,0))),""))</f>
        <v/>
      </c>
      <c r="F271" s="24"/>
      <c r="G271" s="14" t="str">
        <f aca="false">IF(OR($E271="",$B271=""),"",INT(($B271-$E271)/365.25))</f>
        <v/>
      </c>
      <c r="H271" s="14" t="str">
        <f aca="false">IF($G271="","",IF($G271&lt;5,"Ha","Yo'q"))</f>
        <v/>
      </c>
      <c r="I271" s="14" t="str">
        <f aca="false">IF($G271="","",IF($G271&lt;18,"Ha","Yo'q"))</f>
        <v/>
      </c>
      <c r="J271" s="12"/>
      <c r="K271" s="12"/>
      <c r="L271" s="25"/>
      <c r="M271" s="12"/>
    </row>
    <row r="272" customFormat="false" ht="15" hidden="false" customHeight="false" outlineLevel="0" collapsed="false">
      <c r="A272" s="8" t="n">
        <v>268</v>
      </c>
      <c r="B272" s="13"/>
      <c r="C272" s="25"/>
      <c r="D272" s="26" t="str">
        <f aca="false">IF($C272="","",IFERROR(IF(INDEX(Bolalar!$B$5:$B$1804,MATCH($C272,Bolalar!$I$5:$I$1804,0))="","",INDEX(Bolalar!$B$5:$B$1804,MATCH($C272,Bolalar!$I$5:$I$1804,0))),""))</f>
        <v/>
      </c>
      <c r="E272" s="15" t="str">
        <f aca="false">IF($C272="","",IFERROR(IF(INDEX(Bolalar!$C$5:$C$1804,MATCH($C272,Bolalar!$I$5:$I$1804,0))="","",INDEX(Bolalar!$C$5:$C$1804,MATCH($C272,Bolalar!$I$5:$I$1804,0))),""))</f>
        <v/>
      </c>
      <c r="F272" s="24"/>
      <c r="G272" s="14" t="str">
        <f aca="false">IF(OR($E272="",$B272=""),"",INT(($B272-$E272)/365.25))</f>
        <v/>
      </c>
      <c r="H272" s="14" t="str">
        <f aca="false">IF($G272="","",IF($G272&lt;5,"Ha","Yo'q"))</f>
        <v/>
      </c>
      <c r="I272" s="14" t="str">
        <f aca="false">IF($G272="","",IF($G272&lt;18,"Ha","Yo'q"))</f>
        <v/>
      </c>
      <c r="J272" s="12"/>
      <c r="K272" s="12"/>
      <c r="L272" s="25"/>
      <c r="M272" s="12"/>
    </row>
    <row r="273" customFormat="false" ht="15" hidden="false" customHeight="false" outlineLevel="0" collapsed="false">
      <c r="A273" s="8" t="n">
        <v>269</v>
      </c>
      <c r="B273" s="13"/>
      <c r="C273" s="25"/>
      <c r="D273" s="26" t="str">
        <f aca="false">IF($C273="","",IFERROR(IF(INDEX(Bolalar!$B$5:$B$1804,MATCH($C273,Bolalar!$I$5:$I$1804,0))="","",INDEX(Bolalar!$B$5:$B$1804,MATCH($C273,Bolalar!$I$5:$I$1804,0))),""))</f>
        <v/>
      </c>
      <c r="E273" s="15" t="str">
        <f aca="false">IF($C273="","",IFERROR(IF(INDEX(Bolalar!$C$5:$C$1804,MATCH($C273,Bolalar!$I$5:$I$1804,0))="","",INDEX(Bolalar!$C$5:$C$1804,MATCH($C273,Bolalar!$I$5:$I$1804,0))),""))</f>
        <v/>
      </c>
      <c r="F273" s="24"/>
      <c r="G273" s="14" t="str">
        <f aca="false">IF(OR($E273="",$B273=""),"",INT(($B273-$E273)/365.25))</f>
        <v/>
      </c>
      <c r="H273" s="14" t="str">
        <f aca="false">IF($G273="","",IF($G273&lt;5,"Ha","Yo'q"))</f>
        <v/>
      </c>
      <c r="I273" s="14" t="str">
        <f aca="false">IF($G273="","",IF($G273&lt;18,"Ha","Yo'q"))</f>
        <v/>
      </c>
      <c r="J273" s="12"/>
      <c r="K273" s="12"/>
      <c r="L273" s="25"/>
      <c r="M273" s="12"/>
    </row>
    <row r="274" customFormat="false" ht="15" hidden="false" customHeight="false" outlineLevel="0" collapsed="false">
      <c r="A274" s="8" t="n">
        <v>270</v>
      </c>
      <c r="B274" s="13"/>
      <c r="C274" s="25"/>
      <c r="D274" s="26" t="str">
        <f aca="false">IF($C274="","",IFERROR(IF(INDEX(Bolalar!$B$5:$B$1804,MATCH($C274,Bolalar!$I$5:$I$1804,0))="","",INDEX(Bolalar!$B$5:$B$1804,MATCH($C274,Bolalar!$I$5:$I$1804,0))),""))</f>
        <v/>
      </c>
      <c r="E274" s="15" t="str">
        <f aca="false">IF($C274="","",IFERROR(IF(INDEX(Bolalar!$C$5:$C$1804,MATCH($C274,Bolalar!$I$5:$I$1804,0))="","",INDEX(Bolalar!$C$5:$C$1804,MATCH($C274,Bolalar!$I$5:$I$1804,0))),""))</f>
        <v/>
      </c>
      <c r="F274" s="24"/>
      <c r="G274" s="14" t="str">
        <f aca="false">IF(OR($E274="",$B274=""),"",INT(($B274-$E274)/365.25))</f>
        <v/>
      </c>
      <c r="H274" s="14" t="str">
        <f aca="false">IF($G274="","",IF($G274&lt;5,"Ha","Yo'q"))</f>
        <v/>
      </c>
      <c r="I274" s="14" t="str">
        <f aca="false">IF($G274="","",IF($G274&lt;18,"Ha","Yo'q"))</f>
        <v/>
      </c>
      <c r="J274" s="12"/>
      <c r="K274" s="12"/>
      <c r="L274" s="25"/>
      <c r="M274" s="12"/>
    </row>
    <row r="275" customFormat="false" ht="15" hidden="false" customHeight="false" outlineLevel="0" collapsed="false">
      <c r="A275" s="8" t="n">
        <v>271</v>
      </c>
      <c r="B275" s="13"/>
      <c r="C275" s="25"/>
      <c r="D275" s="26" t="str">
        <f aca="false">IF($C275="","",IFERROR(IF(INDEX(Bolalar!$B$5:$B$1804,MATCH($C275,Bolalar!$I$5:$I$1804,0))="","",INDEX(Bolalar!$B$5:$B$1804,MATCH($C275,Bolalar!$I$5:$I$1804,0))),""))</f>
        <v/>
      </c>
      <c r="E275" s="15" t="str">
        <f aca="false">IF($C275="","",IFERROR(IF(INDEX(Bolalar!$C$5:$C$1804,MATCH($C275,Bolalar!$I$5:$I$1804,0))="","",INDEX(Bolalar!$C$5:$C$1804,MATCH($C275,Bolalar!$I$5:$I$1804,0))),""))</f>
        <v/>
      </c>
      <c r="F275" s="24"/>
      <c r="G275" s="14" t="str">
        <f aca="false">IF(OR($E275="",$B275=""),"",INT(($B275-$E275)/365.25))</f>
        <v/>
      </c>
      <c r="H275" s="14" t="str">
        <f aca="false">IF($G275="","",IF($G275&lt;5,"Ha","Yo'q"))</f>
        <v/>
      </c>
      <c r="I275" s="14" t="str">
        <f aca="false">IF($G275="","",IF($G275&lt;18,"Ha","Yo'q"))</f>
        <v/>
      </c>
      <c r="J275" s="12"/>
      <c r="K275" s="12"/>
      <c r="L275" s="25"/>
      <c r="M275" s="12"/>
    </row>
    <row r="276" customFormat="false" ht="15" hidden="false" customHeight="false" outlineLevel="0" collapsed="false">
      <c r="A276" s="8" t="n">
        <v>272</v>
      </c>
      <c r="B276" s="13"/>
      <c r="C276" s="25"/>
      <c r="D276" s="26" t="str">
        <f aca="false">IF($C276="","",IFERROR(IF(INDEX(Bolalar!$B$5:$B$1804,MATCH($C276,Bolalar!$I$5:$I$1804,0))="","",INDEX(Bolalar!$B$5:$B$1804,MATCH($C276,Bolalar!$I$5:$I$1804,0))),""))</f>
        <v/>
      </c>
      <c r="E276" s="15" t="str">
        <f aca="false">IF($C276="","",IFERROR(IF(INDEX(Bolalar!$C$5:$C$1804,MATCH($C276,Bolalar!$I$5:$I$1804,0))="","",INDEX(Bolalar!$C$5:$C$1804,MATCH($C276,Bolalar!$I$5:$I$1804,0))),""))</f>
        <v/>
      </c>
      <c r="F276" s="24"/>
      <c r="G276" s="14" t="str">
        <f aca="false">IF(OR($E276="",$B276=""),"",INT(($B276-$E276)/365.25))</f>
        <v/>
      </c>
      <c r="H276" s="14" t="str">
        <f aca="false">IF($G276="","",IF($G276&lt;5,"Ha","Yo'q"))</f>
        <v/>
      </c>
      <c r="I276" s="14" t="str">
        <f aca="false">IF($G276="","",IF($G276&lt;18,"Ha","Yo'q"))</f>
        <v/>
      </c>
      <c r="J276" s="12"/>
      <c r="K276" s="12"/>
      <c r="L276" s="25"/>
      <c r="M276" s="12"/>
    </row>
    <row r="277" customFormat="false" ht="15" hidden="false" customHeight="false" outlineLevel="0" collapsed="false">
      <c r="A277" s="8" t="n">
        <v>273</v>
      </c>
      <c r="B277" s="13"/>
      <c r="C277" s="25"/>
      <c r="D277" s="26" t="str">
        <f aca="false">IF($C277="","",IFERROR(IF(INDEX(Bolalar!$B$5:$B$1804,MATCH($C277,Bolalar!$I$5:$I$1804,0))="","",INDEX(Bolalar!$B$5:$B$1804,MATCH($C277,Bolalar!$I$5:$I$1804,0))),""))</f>
        <v/>
      </c>
      <c r="E277" s="15" t="str">
        <f aca="false">IF($C277="","",IFERROR(IF(INDEX(Bolalar!$C$5:$C$1804,MATCH($C277,Bolalar!$I$5:$I$1804,0))="","",INDEX(Bolalar!$C$5:$C$1804,MATCH($C277,Bolalar!$I$5:$I$1804,0))),""))</f>
        <v/>
      </c>
      <c r="F277" s="24"/>
      <c r="G277" s="14" t="str">
        <f aca="false">IF(OR($E277="",$B277=""),"",INT(($B277-$E277)/365.25))</f>
        <v/>
      </c>
      <c r="H277" s="14" t="str">
        <f aca="false">IF($G277="","",IF($G277&lt;5,"Ha","Yo'q"))</f>
        <v/>
      </c>
      <c r="I277" s="14" t="str">
        <f aca="false">IF($G277="","",IF($G277&lt;18,"Ha","Yo'q"))</f>
        <v/>
      </c>
      <c r="J277" s="12"/>
      <c r="K277" s="12"/>
      <c r="L277" s="25"/>
      <c r="M277" s="12"/>
    </row>
    <row r="278" customFormat="false" ht="15" hidden="false" customHeight="false" outlineLevel="0" collapsed="false">
      <c r="A278" s="8" t="n">
        <v>274</v>
      </c>
      <c r="B278" s="13"/>
      <c r="C278" s="25"/>
      <c r="D278" s="26" t="str">
        <f aca="false">IF($C278="","",IFERROR(IF(INDEX(Bolalar!$B$5:$B$1804,MATCH($C278,Bolalar!$I$5:$I$1804,0))="","",INDEX(Bolalar!$B$5:$B$1804,MATCH($C278,Bolalar!$I$5:$I$1804,0))),""))</f>
        <v/>
      </c>
      <c r="E278" s="15" t="str">
        <f aca="false">IF($C278="","",IFERROR(IF(INDEX(Bolalar!$C$5:$C$1804,MATCH($C278,Bolalar!$I$5:$I$1804,0))="","",INDEX(Bolalar!$C$5:$C$1804,MATCH($C278,Bolalar!$I$5:$I$1804,0))),""))</f>
        <v/>
      </c>
      <c r="F278" s="24"/>
      <c r="G278" s="14" t="str">
        <f aca="false">IF(OR($E278="",$B278=""),"",INT(($B278-$E278)/365.25))</f>
        <v/>
      </c>
      <c r="H278" s="14" t="str">
        <f aca="false">IF($G278="","",IF($G278&lt;5,"Ha","Yo'q"))</f>
        <v/>
      </c>
      <c r="I278" s="14" t="str">
        <f aca="false">IF($G278="","",IF($G278&lt;18,"Ha","Yo'q"))</f>
        <v/>
      </c>
      <c r="J278" s="12"/>
      <c r="K278" s="12"/>
      <c r="L278" s="25"/>
      <c r="M278" s="12"/>
    </row>
    <row r="279" customFormat="false" ht="15" hidden="false" customHeight="false" outlineLevel="0" collapsed="false">
      <c r="A279" s="8" t="n">
        <v>275</v>
      </c>
      <c r="B279" s="13"/>
      <c r="C279" s="25"/>
      <c r="D279" s="26" t="str">
        <f aca="false">IF($C279="","",IFERROR(IF(INDEX(Bolalar!$B$5:$B$1804,MATCH($C279,Bolalar!$I$5:$I$1804,0))="","",INDEX(Bolalar!$B$5:$B$1804,MATCH($C279,Bolalar!$I$5:$I$1804,0))),""))</f>
        <v/>
      </c>
      <c r="E279" s="15" t="str">
        <f aca="false">IF($C279="","",IFERROR(IF(INDEX(Bolalar!$C$5:$C$1804,MATCH($C279,Bolalar!$I$5:$I$1804,0))="","",INDEX(Bolalar!$C$5:$C$1804,MATCH($C279,Bolalar!$I$5:$I$1804,0))),""))</f>
        <v/>
      </c>
      <c r="F279" s="24"/>
      <c r="G279" s="14" t="str">
        <f aca="false">IF(OR($E279="",$B279=""),"",INT(($B279-$E279)/365.25))</f>
        <v/>
      </c>
      <c r="H279" s="14" t="str">
        <f aca="false">IF($G279="","",IF($G279&lt;5,"Ha","Yo'q"))</f>
        <v/>
      </c>
      <c r="I279" s="14" t="str">
        <f aca="false">IF($G279="","",IF($G279&lt;18,"Ha","Yo'q"))</f>
        <v/>
      </c>
      <c r="J279" s="12"/>
      <c r="K279" s="12"/>
      <c r="L279" s="25"/>
      <c r="M279" s="12"/>
    </row>
    <row r="280" customFormat="false" ht="15" hidden="false" customHeight="false" outlineLevel="0" collapsed="false">
      <c r="A280" s="8" t="n">
        <v>276</v>
      </c>
      <c r="B280" s="13"/>
      <c r="C280" s="25"/>
      <c r="D280" s="26" t="str">
        <f aca="false">IF($C280="","",IFERROR(IF(INDEX(Bolalar!$B$5:$B$1804,MATCH($C280,Bolalar!$I$5:$I$1804,0))="","",INDEX(Bolalar!$B$5:$B$1804,MATCH($C280,Bolalar!$I$5:$I$1804,0))),""))</f>
        <v/>
      </c>
      <c r="E280" s="15" t="str">
        <f aca="false">IF($C280="","",IFERROR(IF(INDEX(Bolalar!$C$5:$C$1804,MATCH($C280,Bolalar!$I$5:$I$1804,0))="","",INDEX(Bolalar!$C$5:$C$1804,MATCH($C280,Bolalar!$I$5:$I$1804,0))),""))</f>
        <v/>
      </c>
      <c r="F280" s="24"/>
      <c r="G280" s="14" t="str">
        <f aca="false">IF(OR($E280="",$B280=""),"",INT(($B280-$E280)/365.25))</f>
        <v/>
      </c>
      <c r="H280" s="14" t="str">
        <f aca="false">IF($G280="","",IF($G280&lt;5,"Ha","Yo'q"))</f>
        <v/>
      </c>
      <c r="I280" s="14" t="str">
        <f aca="false">IF($G280="","",IF($G280&lt;18,"Ha","Yo'q"))</f>
        <v/>
      </c>
      <c r="J280" s="12"/>
      <c r="K280" s="12"/>
      <c r="L280" s="25"/>
      <c r="M280" s="12"/>
    </row>
    <row r="281" customFormat="false" ht="15" hidden="false" customHeight="false" outlineLevel="0" collapsed="false">
      <c r="A281" s="8" t="n">
        <v>277</v>
      </c>
      <c r="B281" s="13"/>
      <c r="C281" s="25"/>
      <c r="D281" s="26" t="str">
        <f aca="false">IF($C281="","",IFERROR(IF(INDEX(Bolalar!$B$5:$B$1804,MATCH($C281,Bolalar!$I$5:$I$1804,0))="","",INDEX(Bolalar!$B$5:$B$1804,MATCH($C281,Bolalar!$I$5:$I$1804,0))),""))</f>
        <v/>
      </c>
      <c r="E281" s="15" t="str">
        <f aca="false">IF($C281="","",IFERROR(IF(INDEX(Bolalar!$C$5:$C$1804,MATCH($C281,Bolalar!$I$5:$I$1804,0))="","",INDEX(Bolalar!$C$5:$C$1804,MATCH($C281,Bolalar!$I$5:$I$1804,0))),""))</f>
        <v/>
      </c>
      <c r="F281" s="24"/>
      <c r="G281" s="14" t="str">
        <f aca="false">IF(OR($E281="",$B281=""),"",INT(($B281-$E281)/365.25))</f>
        <v/>
      </c>
      <c r="H281" s="14" t="str">
        <f aca="false">IF($G281="","",IF($G281&lt;5,"Ha","Yo'q"))</f>
        <v/>
      </c>
      <c r="I281" s="14" t="str">
        <f aca="false">IF($G281="","",IF($G281&lt;18,"Ha","Yo'q"))</f>
        <v/>
      </c>
      <c r="J281" s="12"/>
      <c r="K281" s="12"/>
      <c r="L281" s="25"/>
      <c r="M281" s="12"/>
    </row>
    <row r="282" customFormat="false" ht="15" hidden="false" customHeight="false" outlineLevel="0" collapsed="false">
      <c r="A282" s="8" t="n">
        <v>278</v>
      </c>
      <c r="B282" s="13"/>
      <c r="C282" s="25"/>
      <c r="D282" s="26" t="str">
        <f aca="false">IF($C282="","",IFERROR(IF(INDEX(Bolalar!$B$5:$B$1804,MATCH($C282,Bolalar!$I$5:$I$1804,0))="","",INDEX(Bolalar!$B$5:$B$1804,MATCH($C282,Bolalar!$I$5:$I$1804,0))),""))</f>
        <v/>
      </c>
      <c r="E282" s="15" t="str">
        <f aca="false">IF($C282="","",IFERROR(IF(INDEX(Bolalar!$C$5:$C$1804,MATCH($C282,Bolalar!$I$5:$I$1804,0))="","",INDEX(Bolalar!$C$5:$C$1804,MATCH($C282,Bolalar!$I$5:$I$1804,0))),""))</f>
        <v/>
      </c>
      <c r="F282" s="24"/>
      <c r="G282" s="14" t="str">
        <f aca="false">IF(OR($E282="",$B282=""),"",INT(($B282-$E282)/365.25))</f>
        <v/>
      </c>
      <c r="H282" s="14" t="str">
        <f aca="false">IF($G282="","",IF($G282&lt;5,"Ha","Yo'q"))</f>
        <v/>
      </c>
      <c r="I282" s="14" t="str">
        <f aca="false">IF($G282="","",IF($G282&lt;18,"Ha","Yo'q"))</f>
        <v/>
      </c>
      <c r="J282" s="12"/>
      <c r="K282" s="12"/>
      <c r="L282" s="25"/>
      <c r="M282" s="12"/>
    </row>
    <row r="283" customFormat="false" ht="15" hidden="false" customHeight="false" outlineLevel="0" collapsed="false">
      <c r="A283" s="8" t="n">
        <v>279</v>
      </c>
      <c r="B283" s="13"/>
      <c r="C283" s="25"/>
      <c r="D283" s="26" t="str">
        <f aca="false">IF($C283="","",IFERROR(IF(INDEX(Bolalar!$B$5:$B$1804,MATCH($C283,Bolalar!$I$5:$I$1804,0))="","",INDEX(Bolalar!$B$5:$B$1804,MATCH($C283,Bolalar!$I$5:$I$1804,0))),""))</f>
        <v/>
      </c>
      <c r="E283" s="15" t="str">
        <f aca="false">IF($C283="","",IFERROR(IF(INDEX(Bolalar!$C$5:$C$1804,MATCH($C283,Bolalar!$I$5:$I$1804,0))="","",INDEX(Bolalar!$C$5:$C$1804,MATCH($C283,Bolalar!$I$5:$I$1804,0))),""))</f>
        <v/>
      </c>
      <c r="F283" s="24"/>
      <c r="G283" s="14" t="str">
        <f aca="false">IF(OR($E283="",$B283=""),"",INT(($B283-$E283)/365.25))</f>
        <v/>
      </c>
      <c r="H283" s="14" t="str">
        <f aca="false">IF($G283="","",IF($G283&lt;5,"Ha","Yo'q"))</f>
        <v/>
      </c>
      <c r="I283" s="14" t="str">
        <f aca="false">IF($G283="","",IF($G283&lt;18,"Ha","Yo'q"))</f>
        <v/>
      </c>
      <c r="J283" s="12"/>
      <c r="K283" s="12"/>
      <c r="L283" s="25"/>
      <c r="M283" s="12"/>
    </row>
    <row r="284" customFormat="false" ht="15" hidden="false" customHeight="false" outlineLevel="0" collapsed="false">
      <c r="A284" s="8" t="n">
        <v>280</v>
      </c>
      <c r="B284" s="13"/>
      <c r="C284" s="25"/>
      <c r="D284" s="26" t="str">
        <f aca="false">IF($C284="","",IFERROR(IF(INDEX(Bolalar!$B$5:$B$1804,MATCH($C284,Bolalar!$I$5:$I$1804,0))="","",INDEX(Bolalar!$B$5:$B$1804,MATCH($C284,Bolalar!$I$5:$I$1804,0))),""))</f>
        <v/>
      </c>
      <c r="E284" s="15" t="str">
        <f aca="false">IF($C284="","",IFERROR(IF(INDEX(Bolalar!$C$5:$C$1804,MATCH($C284,Bolalar!$I$5:$I$1804,0))="","",INDEX(Bolalar!$C$5:$C$1804,MATCH($C284,Bolalar!$I$5:$I$1804,0))),""))</f>
        <v/>
      </c>
      <c r="F284" s="24"/>
      <c r="G284" s="14" t="str">
        <f aca="false">IF(OR($E284="",$B284=""),"",INT(($B284-$E284)/365.25))</f>
        <v/>
      </c>
      <c r="H284" s="14" t="str">
        <f aca="false">IF($G284="","",IF($G284&lt;5,"Ha","Yo'q"))</f>
        <v/>
      </c>
      <c r="I284" s="14" t="str">
        <f aca="false">IF($G284="","",IF($G284&lt;18,"Ha","Yo'q"))</f>
        <v/>
      </c>
      <c r="J284" s="12"/>
      <c r="K284" s="12"/>
      <c r="L284" s="25"/>
      <c r="M284" s="12"/>
    </row>
    <row r="285" customFormat="false" ht="15" hidden="false" customHeight="false" outlineLevel="0" collapsed="false">
      <c r="A285" s="8" t="n">
        <v>281</v>
      </c>
      <c r="B285" s="13"/>
      <c r="C285" s="25"/>
      <c r="D285" s="26" t="str">
        <f aca="false">IF($C285="","",IFERROR(IF(INDEX(Bolalar!$B$5:$B$1804,MATCH($C285,Bolalar!$I$5:$I$1804,0))="","",INDEX(Bolalar!$B$5:$B$1804,MATCH($C285,Bolalar!$I$5:$I$1804,0))),""))</f>
        <v/>
      </c>
      <c r="E285" s="15" t="str">
        <f aca="false">IF($C285="","",IFERROR(IF(INDEX(Bolalar!$C$5:$C$1804,MATCH($C285,Bolalar!$I$5:$I$1804,0))="","",INDEX(Bolalar!$C$5:$C$1804,MATCH($C285,Bolalar!$I$5:$I$1804,0))),""))</f>
        <v/>
      </c>
      <c r="F285" s="24"/>
      <c r="G285" s="14" t="str">
        <f aca="false">IF(OR($E285="",$B285=""),"",INT(($B285-$E285)/365.25))</f>
        <v/>
      </c>
      <c r="H285" s="14" t="str">
        <f aca="false">IF($G285="","",IF($G285&lt;5,"Ha","Yo'q"))</f>
        <v/>
      </c>
      <c r="I285" s="14" t="str">
        <f aca="false">IF($G285="","",IF($G285&lt;18,"Ha","Yo'q"))</f>
        <v/>
      </c>
      <c r="J285" s="12"/>
      <c r="K285" s="12"/>
      <c r="L285" s="25"/>
      <c r="M285" s="12"/>
    </row>
    <row r="286" customFormat="false" ht="15" hidden="false" customHeight="false" outlineLevel="0" collapsed="false">
      <c r="A286" s="8" t="n">
        <v>282</v>
      </c>
      <c r="B286" s="13"/>
      <c r="C286" s="25"/>
      <c r="D286" s="26" t="str">
        <f aca="false">IF($C286="","",IFERROR(IF(INDEX(Bolalar!$B$5:$B$1804,MATCH($C286,Bolalar!$I$5:$I$1804,0))="","",INDEX(Bolalar!$B$5:$B$1804,MATCH($C286,Bolalar!$I$5:$I$1804,0))),""))</f>
        <v/>
      </c>
      <c r="E286" s="15" t="str">
        <f aca="false">IF($C286="","",IFERROR(IF(INDEX(Bolalar!$C$5:$C$1804,MATCH($C286,Bolalar!$I$5:$I$1804,0))="","",INDEX(Bolalar!$C$5:$C$1804,MATCH($C286,Bolalar!$I$5:$I$1804,0))),""))</f>
        <v/>
      </c>
      <c r="F286" s="24"/>
      <c r="G286" s="14" t="str">
        <f aca="false">IF(OR($E286="",$B286=""),"",INT(($B286-$E286)/365.25))</f>
        <v/>
      </c>
      <c r="H286" s="14" t="str">
        <f aca="false">IF($G286="","",IF($G286&lt;5,"Ha","Yo'q"))</f>
        <v/>
      </c>
      <c r="I286" s="14" t="str">
        <f aca="false">IF($G286="","",IF($G286&lt;18,"Ha","Yo'q"))</f>
        <v/>
      </c>
      <c r="J286" s="12"/>
      <c r="K286" s="12"/>
      <c r="L286" s="25"/>
      <c r="M286" s="12"/>
    </row>
    <row r="287" customFormat="false" ht="15" hidden="false" customHeight="false" outlineLevel="0" collapsed="false">
      <c r="A287" s="8" t="n">
        <v>283</v>
      </c>
      <c r="B287" s="13"/>
      <c r="C287" s="25"/>
      <c r="D287" s="26" t="str">
        <f aca="false">IF($C287="","",IFERROR(IF(INDEX(Bolalar!$B$5:$B$1804,MATCH($C287,Bolalar!$I$5:$I$1804,0))="","",INDEX(Bolalar!$B$5:$B$1804,MATCH($C287,Bolalar!$I$5:$I$1804,0))),""))</f>
        <v/>
      </c>
      <c r="E287" s="15" t="str">
        <f aca="false">IF($C287="","",IFERROR(IF(INDEX(Bolalar!$C$5:$C$1804,MATCH($C287,Bolalar!$I$5:$I$1804,0))="","",INDEX(Bolalar!$C$5:$C$1804,MATCH($C287,Bolalar!$I$5:$I$1804,0))),""))</f>
        <v/>
      </c>
      <c r="F287" s="24"/>
      <c r="G287" s="14" t="str">
        <f aca="false">IF(OR($E287="",$B287=""),"",INT(($B287-$E287)/365.25))</f>
        <v/>
      </c>
      <c r="H287" s="14" t="str">
        <f aca="false">IF($G287="","",IF($G287&lt;5,"Ha","Yo'q"))</f>
        <v/>
      </c>
      <c r="I287" s="14" t="str">
        <f aca="false">IF($G287="","",IF($G287&lt;18,"Ha","Yo'q"))</f>
        <v/>
      </c>
      <c r="J287" s="12"/>
      <c r="K287" s="12"/>
      <c r="L287" s="25"/>
      <c r="M287" s="12"/>
    </row>
    <row r="288" customFormat="false" ht="15" hidden="false" customHeight="false" outlineLevel="0" collapsed="false">
      <c r="A288" s="8" t="n">
        <v>284</v>
      </c>
      <c r="B288" s="13"/>
      <c r="C288" s="25"/>
      <c r="D288" s="26" t="str">
        <f aca="false">IF($C288="","",IFERROR(IF(INDEX(Bolalar!$B$5:$B$1804,MATCH($C288,Bolalar!$I$5:$I$1804,0))="","",INDEX(Bolalar!$B$5:$B$1804,MATCH($C288,Bolalar!$I$5:$I$1804,0))),""))</f>
        <v/>
      </c>
      <c r="E288" s="15" t="str">
        <f aca="false">IF($C288="","",IFERROR(IF(INDEX(Bolalar!$C$5:$C$1804,MATCH($C288,Bolalar!$I$5:$I$1804,0))="","",INDEX(Bolalar!$C$5:$C$1804,MATCH($C288,Bolalar!$I$5:$I$1804,0))),""))</f>
        <v/>
      </c>
      <c r="F288" s="24"/>
      <c r="G288" s="14" t="str">
        <f aca="false">IF(OR($E288="",$B288=""),"",INT(($B288-$E288)/365.25))</f>
        <v/>
      </c>
      <c r="H288" s="14" t="str">
        <f aca="false">IF($G288="","",IF($G288&lt;5,"Ha","Yo'q"))</f>
        <v/>
      </c>
      <c r="I288" s="14" t="str">
        <f aca="false">IF($G288="","",IF($G288&lt;18,"Ha","Yo'q"))</f>
        <v/>
      </c>
      <c r="J288" s="12"/>
      <c r="K288" s="12"/>
      <c r="L288" s="25"/>
      <c r="M288" s="12"/>
    </row>
    <row r="289" customFormat="false" ht="15" hidden="false" customHeight="false" outlineLevel="0" collapsed="false">
      <c r="A289" s="8" t="n">
        <v>285</v>
      </c>
      <c r="B289" s="13"/>
      <c r="C289" s="25"/>
      <c r="D289" s="26" t="str">
        <f aca="false">IF($C289="","",IFERROR(IF(INDEX(Bolalar!$B$5:$B$1804,MATCH($C289,Bolalar!$I$5:$I$1804,0))="","",INDEX(Bolalar!$B$5:$B$1804,MATCH($C289,Bolalar!$I$5:$I$1804,0))),""))</f>
        <v/>
      </c>
      <c r="E289" s="15" t="str">
        <f aca="false">IF($C289="","",IFERROR(IF(INDEX(Bolalar!$C$5:$C$1804,MATCH($C289,Bolalar!$I$5:$I$1804,0))="","",INDEX(Bolalar!$C$5:$C$1804,MATCH($C289,Bolalar!$I$5:$I$1804,0))),""))</f>
        <v/>
      </c>
      <c r="F289" s="24"/>
      <c r="G289" s="14" t="str">
        <f aca="false">IF(OR($E289="",$B289=""),"",INT(($B289-$E289)/365.25))</f>
        <v/>
      </c>
      <c r="H289" s="14" t="str">
        <f aca="false">IF($G289="","",IF($G289&lt;5,"Ha","Yo'q"))</f>
        <v/>
      </c>
      <c r="I289" s="14" t="str">
        <f aca="false">IF($G289="","",IF($G289&lt;18,"Ha","Yo'q"))</f>
        <v/>
      </c>
      <c r="J289" s="12"/>
      <c r="K289" s="12"/>
      <c r="L289" s="25"/>
      <c r="M289" s="12"/>
    </row>
    <row r="290" customFormat="false" ht="15" hidden="false" customHeight="false" outlineLevel="0" collapsed="false">
      <c r="A290" s="8" t="n">
        <v>286</v>
      </c>
      <c r="B290" s="13"/>
      <c r="C290" s="25"/>
      <c r="D290" s="26" t="str">
        <f aca="false">IF($C290="","",IFERROR(IF(INDEX(Bolalar!$B$5:$B$1804,MATCH($C290,Bolalar!$I$5:$I$1804,0))="","",INDEX(Bolalar!$B$5:$B$1804,MATCH($C290,Bolalar!$I$5:$I$1804,0))),""))</f>
        <v/>
      </c>
      <c r="E290" s="15" t="str">
        <f aca="false">IF($C290="","",IFERROR(IF(INDEX(Bolalar!$C$5:$C$1804,MATCH($C290,Bolalar!$I$5:$I$1804,0))="","",INDEX(Bolalar!$C$5:$C$1804,MATCH($C290,Bolalar!$I$5:$I$1804,0))),""))</f>
        <v/>
      </c>
      <c r="F290" s="24"/>
      <c r="G290" s="14" t="str">
        <f aca="false">IF(OR($E290="",$B290=""),"",INT(($B290-$E290)/365.25))</f>
        <v/>
      </c>
      <c r="H290" s="14" t="str">
        <f aca="false">IF($G290="","",IF($G290&lt;5,"Ha","Yo'q"))</f>
        <v/>
      </c>
      <c r="I290" s="14" t="str">
        <f aca="false">IF($G290="","",IF($G290&lt;18,"Ha","Yo'q"))</f>
        <v/>
      </c>
      <c r="J290" s="12"/>
      <c r="K290" s="12"/>
      <c r="L290" s="25"/>
      <c r="M290" s="12"/>
    </row>
    <row r="291" customFormat="false" ht="15" hidden="false" customHeight="false" outlineLevel="0" collapsed="false">
      <c r="A291" s="8" t="n">
        <v>287</v>
      </c>
      <c r="B291" s="13"/>
      <c r="C291" s="25"/>
      <c r="D291" s="26" t="str">
        <f aca="false">IF($C291="","",IFERROR(IF(INDEX(Bolalar!$B$5:$B$1804,MATCH($C291,Bolalar!$I$5:$I$1804,0))="","",INDEX(Bolalar!$B$5:$B$1804,MATCH($C291,Bolalar!$I$5:$I$1804,0))),""))</f>
        <v/>
      </c>
      <c r="E291" s="15" t="str">
        <f aca="false">IF($C291="","",IFERROR(IF(INDEX(Bolalar!$C$5:$C$1804,MATCH($C291,Bolalar!$I$5:$I$1804,0))="","",INDEX(Bolalar!$C$5:$C$1804,MATCH($C291,Bolalar!$I$5:$I$1804,0))),""))</f>
        <v/>
      </c>
      <c r="F291" s="24"/>
      <c r="G291" s="14" t="str">
        <f aca="false">IF(OR($E291="",$B291=""),"",INT(($B291-$E291)/365.25))</f>
        <v/>
      </c>
      <c r="H291" s="14" t="str">
        <f aca="false">IF($G291="","",IF($G291&lt;5,"Ha","Yo'q"))</f>
        <v/>
      </c>
      <c r="I291" s="14" t="str">
        <f aca="false">IF($G291="","",IF($G291&lt;18,"Ha","Yo'q"))</f>
        <v/>
      </c>
      <c r="J291" s="12"/>
      <c r="K291" s="12"/>
      <c r="L291" s="25"/>
      <c r="M291" s="12"/>
    </row>
    <row r="292" customFormat="false" ht="15" hidden="false" customHeight="false" outlineLevel="0" collapsed="false">
      <c r="A292" s="8" t="n">
        <v>288</v>
      </c>
      <c r="B292" s="13"/>
      <c r="C292" s="25"/>
      <c r="D292" s="26" t="str">
        <f aca="false">IF($C292="","",IFERROR(IF(INDEX(Bolalar!$B$5:$B$1804,MATCH($C292,Bolalar!$I$5:$I$1804,0))="","",INDEX(Bolalar!$B$5:$B$1804,MATCH($C292,Bolalar!$I$5:$I$1804,0))),""))</f>
        <v/>
      </c>
      <c r="E292" s="15" t="str">
        <f aca="false">IF($C292="","",IFERROR(IF(INDEX(Bolalar!$C$5:$C$1804,MATCH($C292,Bolalar!$I$5:$I$1804,0))="","",INDEX(Bolalar!$C$5:$C$1804,MATCH($C292,Bolalar!$I$5:$I$1804,0))),""))</f>
        <v/>
      </c>
      <c r="F292" s="24"/>
      <c r="G292" s="14" t="str">
        <f aca="false">IF(OR($E292="",$B292=""),"",INT(($B292-$E292)/365.25))</f>
        <v/>
      </c>
      <c r="H292" s="14" t="str">
        <f aca="false">IF($G292="","",IF($G292&lt;5,"Ha","Yo'q"))</f>
        <v/>
      </c>
      <c r="I292" s="14" t="str">
        <f aca="false">IF($G292="","",IF($G292&lt;18,"Ha","Yo'q"))</f>
        <v/>
      </c>
      <c r="J292" s="12"/>
      <c r="K292" s="12"/>
      <c r="L292" s="25"/>
      <c r="M292" s="12"/>
    </row>
    <row r="293" customFormat="false" ht="15" hidden="false" customHeight="false" outlineLevel="0" collapsed="false">
      <c r="A293" s="8" t="n">
        <v>289</v>
      </c>
      <c r="B293" s="13"/>
      <c r="C293" s="25"/>
      <c r="D293" s="26" t="str">
        <f aca="false">IF($C293="","",IFERROR(IF(INDEX(Bolalar!$B$5:$B$1804,MATCH($C293,Bolalar!$I$5:$I$1804,0))="","",INDEX(Bolalar!$B$5:$B$1804,MATCH($C293,Bolalar!$I$5:$I$1804,0))),""))</f>
        <v/>
      </c>
      <c r="E293" s="15" t="str">
        <f aca="false">IF($C293="","",IFERROR(IF(INDEX(Bolalar!$C$5:$C$1804,MATCH($C293,Bolalar!$I$5:$I$1804,0))="","",INDEX(Bolalar!$C$5:$C$1804,MATCH($C293,Bolalar!$I$5:$I$1804,0))),""))</f>
        <v/>
      </c>
      <c r="F293" s="24"/>
      <c r="G293" s="14" t="str">
        <f aca="false">IF(OR($E293="",$B293=""),"",INT(($B293-$E293)/365.25))</f>
        <v/>
      </c>
      <c r="H293" s="14" t="str">
        <f aca="false">IF($G293="","",IF($G293&lt;5,"Ha","Yo'q"))</f>
        <v/>
      </c>
      <c r="I293" s="14" t="str">
        <f aca="false">IF($G293="","",IF($G293&lt;18,"Ha","Yo'q"))</f>
        <v/>
      </c>
      <c r="J293" s="12"/>
      <c r="K293" s="12"/>
      <c r="L293" s="25"/>
      <c r="M293" s="12"/>
    </row>
    <row r="294" customFormat="false" ht="15" hidden="false" customHeight="false" outlineLevel="0" collapsed="false">
      <c r="A294" s="8" t="n">
        <v>290</v>
      </c>
      <c r="B294" s="13"/>
      <c r="C294" s="25"/>
      <c r="D294" s="26" t="str">
        <f aca="false">IF($C294="","",IFERROR(IF(INDEX(Bolalar!$B$5:$B$1804,MATCH($C294,Bolalar!$I$5:$I$1804,0))="","",INDEX(Bolalar!$B$5:$B$1804,MATCH($C294,Bolalar!$I$5:$I$1804,0))),""))</f>
        <v/>
      </c>
      <c r="E294" s="15" t="str">
        <f aca="false">IF($C294="","",IFERROR(IF(INDEX(Bolalar!$C$5:$C$1804,MATCH($C294,Bolalar!$I$5:$I$1804,0))="","",INDEX(Bolalar!$C$5:$C$1804,MATCH($C294,Bolalar!$I$5:$I$1804,0))),""))</f>
        <v/>
      </c>
      <c r="F294" s="24"/>
      <c r="G294" s="14" t="str">
        <f aca="false">IF(OR($E294="",$B294=""),"",INT(($B294-$E294)/365.25))</f>
        <v/>
      </c>
      <c r="H294" s="14" t="str">
        <f aca="false">IF($G294="","",IF($G294&lt;5,"Ha","Yo'q"))</f>
        <v/>
      </c>
      <c r="I294" s="14" t="str">
        <f aca="false">IF($G294="","",IF($G294&lt;18,"Ha","Yo'q"))</f>
        <v/>
      </c>
      <c r="J294" s="12"/>
      <c r="K294" s="12"/>
      <c r="L294" s="25"/>
      <c r="M294" s="12"/>
    </row>
    <row r="295" customFormat="false" ht="15" hidden="false" customHeight="false" outlineLevel="0" collapsed="false">
      <c r="A295" s="8" t="n">
        <v>291</v>
      </c>
      <c r="B295" s="13"/>
      <c r="C295" s="25"/>
      <c r="D295" s="26" t="str">
        <f aca="false">IF($C295="","",IFERROR(IF(INDEX(Bolalar!$B$5:$B$1804,MATCH($C295,Bolalar!$I$5:$I$1804,0))="","",INDEX(Bolalar!$B$5:$B$1804,MATCH($C295,Bolalar!$I$5:$I$1804,0))),""))</f>
        <v/>
      </c>
      <c r="E295" s="15" t="str">
        <f aca="false">IF($C295="","",IFERROR(IF(INDEX(Bolalar!$C$5:$C$1804,MATCH($C295,Bolalar!$I$5:$I$1804,0))="","",INDEX(Bolalar!$C$5:$C$1804,MATCH($C295,Bolalar!$I$5:$I$1804,0))),""))</f>
        <v/>
      </c>
      <c r="F295" s="24"/>
      <c r="G295" s="14" t="str">
        <f aca="false">IF(OR($E295="",$B295=""),"",INT(($B295-$E295)/365.25))</f>
        <v/>
      </c>
      <c r="H295" s="14" t="str">
        <f aca="false">IF($G295="","",IF($G295&lt;5,"Ha","Yo'q"))</f>
        <v/>
      </c>
      <c r="I295" s="14" t="str">
        <f aca="false">IF($G295="","",IF($G295&lt;18,"Ha","Yo'q"))</f>
        <v/>
      </c>
      <c r="J295" s="12"/>
      <c r="K295" s="12"/>
      <c r="L295" s="25"/>
      <c r="M295" s="12"/>
    </row>
    <row r="296" customFormat="false" ht="15" hidden="false" customHeight="false" outlineLevel="0" collapsed="false">
      <c r="A296" s="8" t="n">
        <v>292</v>
      </c>
      <c r="B296" s="13"/>
      <c r="C296" s="25"/>
      <c r="D296" s="26" t="str">
        <f aca="false">IF($C296="","",IFERROR(IF(INDEX(Bolalar!$B$5:$B$1804,MATCH($C296,Bolalar!$I$5:$I$1804,0))="","",INDEX(Bolalar!$B$5:$B$1804,MATCH($C296,Bolalar!$I$5:$I$1804,0))),""))</f>
        <v/>
      </c>
      <c r="E296" s="15" t="str">
        <f aca="false">IF($C296="","",IFERROR(IF(INDEX(Bolalar!$C$5:$C$1804,MATCH($C296,Bolalar!$I$5:$I$1804,0))="","",INDEX(Bolalar!$C$5:$C$1804,MATCH($C296,Bolalar!$I$5:$I$1804,0))),""))</f>
        <v/>
      </c>
      <c r="F296" s="24"/>
      <c r="G296" s="14" t="str">
        <f aca="false">IF(OR($E296="",$B296=""),"",INT(($B296-$E296)/365.25))</f>
        <v/>
      </c>
      <c r="H296" s="14" t="str">
        <f aca="false">IF($G296="","",IF($G296&lt;5,"Ha","Yo'q"))</f>
        <v/>
      </c>
      <c r="I296" s="14" t="str">
        <f aca="false">IF($G296="","",IF($G296&lt;18,"Ha","Yo'q"))</f>
        <v/>
      </c>
      <c r="J296" s="12"/>
      <c r="K296" s="12"/>
      <c r="L296" s="25"/>
      <c r="M296" s="12"/>
    </row>
    <row r="297" customFormat="false" ht="15" hidden="false" customHeight="false" outlineLevel="0" collapsed="false">
      <c r="A297" s="8" t="n">
        <v>293</v>
      </c>
      <c r="B297" s="13"/>
      <c r="C297" s="25"/>
      <c r="D297" s="26" t="str">
        <f aca="false">IF($C297="","",IFERROR(IF(INDEX(Bolalar!$B$5:$B$1804,MATCH($C297,Bolalar!$I$5:$I$1804,0))="","",INDEX(Bolalar!$B$5:$B$1804,MATCH($C297,Bolalar!$I$5:$I$1804,0))),""))</f>
        <v/>
      </c>
      <c r="E297" s="15" t="str">
        <f aca="false">IF($C297="","",IFERROR(IF(INDEX(Bolalar!$C$5:$C$1804,MATCH($C297,Bolalar!$I$5:$I$1804,0))="","",INDEX(Bolalar!$C$5:$C$1804,MATCH($C297,Bolalar!$I$5:$I$1804,0))),""))</f>
        <v/>
      </c>
      <c r="F297" s="24"/>
      <c r="G297" s="14" t="str">
        <f aca="false">IF(OR($E297="",$B297=""),"",INT(($B297-$E297)/365.25))</f>
        <v/>
      </c>
      <c r="H297" s="14" t="str">
        <f aca="false">IF($G297="","",IF($G297&lt;5,"Ha","Yo'q"))</f>
        <v/>
      </c>
      <c r="I297" s="14" t="str">
        <f aca="false">IF($G297="","",IF($G297&lt;18,"Ha","Yo'q"))</f>
        <v/>
      </c>
      <c r="J297" s="12"/>
      <c r="K297" s="12"/>
      <c r="L297" s="25"/>
      <c r="M297" s="12"/>
    </row>
    <row r="298" customFormat="false" ht="15" hidden="false" customHeight="false" outlineLevel="0" collapsed="false">
      <c r="A298" s="8" t="n">
        <v>294</v>
      </c>
      <c r="B298" s="13"/>
      <c r="C298" s="25"/>
      <c r="D298" s="26" t="str">
        <f aca="false">IF($C298="","",IFERROR(IF(INDEX(Bolalar!$B$5:$B$1804,MATCH($C298,Bolalar!$I$5:$I$1804,0))="","",INDEX(Bolalar!$B$5:$B$1804,MATCH($C298,Bolalar!$I$5:$I$1804,0))),""))</f>
        <v/>
      </c>
      <c r="E298" s="15" t="str">
        <f aca="false">IF($C298="","",IFERROR(IF(INDEX(Bolalar!$C$5:$C$1804,MATCH($C298,Bolalar!$I$5:$I$1804,0))="","",INDEX(Bolalar!$C$5:$C$1804,MATCH($C298,Bolalar!$I$5:$I$1804,0))),""))</f>
        <v/>
      </c>
      <c r="F298" s="24"/>
      <c r="G298" s="14" t="str">
        <f aca="false">IF(OR($E298="",$B298=""),"",INT(($B298-$E298)/365.25))</f>
        <v/>
      </c>
      <c r="H298" s="14" t="str">
        <f aca="false">IF($G298="","",IF($G298&lt;5,"Ha","Yo'q"))</f>
        <v/>
      </c>
      <c r="I298" s="14" t="str">
        <f aca="false">IF($G298="","",IF($G298&lt;18,"Ha","Yo'q"))</f>
        <v/>
      </c>
      <c r="J298" s="12"/>
      <c r="K298" s="12"/>
      <c r="L298" s="25"/>
      <c r="M298" s="12"/>
    </row>
    <row r="299" customFormat="false" ht="15" hidden="false" customHeight="false" outlineLevel="0" collapsed="false">
      <c r="A299" s="8" t="n">
        <v>295</v>
      </c>
      <c r="B299" s="13"/>
      <c r="C299" s="25"/>
      <c r="D299" s="26" t="str">
        <f aca="false">IF($C299="","",IFERROR(IF(INDEX(Bolalar!$B$5:$B$1804,MATCH($C299,Bolalar!$I$5:$I$1804,0))="","",INDEX(Bolalar!$B$5:$B$1804,MATCH($C299,Bolalar!$I$5:$I$1804,0))),""))</f>
        <v/>
      </c>
      <c r="E299" s="15" t="str">
        <f aca="false">IF($C299="","",IFERROR(IF(INDEX(Bolalar!$C$5:$C$1804,MATCH($C299,Bolalar!$I$5:$I$1804,0))="","",INDEX(Bolalar!$C$5:$C$1804,MATCH($C299,Bolalar!$I$5:$I$1804,0))),""))</f>
        <v/>
      </c>
      <c r="F299" s="24"/>
      <c r="G299" s="14" t="str">
        <f aca="false">IF(OR($E299="",$B299=""),"",INT(($B299-$E299)/365.25))</f>
        <v/>
      </c>
      <c r="H299" s="14" t="str">
        <f aca="false">IF($G299="","",IF($G299&lt;5,"Ha","Yo'q"))</f>
        <v/>
      </c>
      <c r="I299" s="14" t="str">
        <f aca="false">IF($G299="","",IF($G299&lt;18,"Ha","Yo'q"))</f>
        <v/>
      </c>
      <c r="J299" s="12"/>
      <c r="K299" s="12"/>
      <c r="L299" s="25"/>
      <c r="M299" s="12"/>
    </row>
    <row r="300" customFormat="false" ht="15" hidden="false" customHeight="false" outlineLevel="0" collapsed="false">
      <c r="A300" s="8" t="n">
        <v>296</v>
      </c>
      <c r="B300" s="13"/>
      <c r="C300" s="25"/>
      <c r="D300" s="26" t="str">
        <f aca="false">IF($C300="","",IFERROR(IF(INDEX(Bolalar!$B$5:$B$1804,MATCH($C300,Bolalar!$I$5:$I$1804,0))="","",INDEX(Bolalar!$B$5:$B$1804,MATCH($C300,Bolalar!$I$5:$I$1804,0))),""))</f>
        <v/>
      </c>
      <c r="E300" s="15" t="str">
        <f aca="false">IF($C300="","",IFERROR(IF(INDEX(Bolalar!$C$5:$C$1804,MATCH($C300,Bolalar!$I$5:$I$1804,0))="","",INDEX(Bolalar!$C$5:$C$1804,MATCH($C300,Bolalar!$I$5:$I$1804,0))),""))</f>
        <v/>
      </c>
      <c r="F300" s="24"/>
      <c r="G300" s="14" t="str">
        <f aca="false">IF(OR($E300="",$B300=""),"",INT(($B300-$E300)/365.25))</f>
        <v/>
      </c>
      <c r="H300" s="14" t="str">
        <f aca="false">IF($G300="","",IF($G300&lt;5,"Ha","Yo'q"))</f>
        <v/>
      </c>
      <c r="I300" s="14" t="str">
        <f aca="false">IF($G300="","",IF($G300&lt;18,"Ha","Yo'q"))</f>
        <v/>
      </c>
      <c r="J300" s="12"/>
      <c r="K300" s="12"/>
      <c r="L300" s="25"/>
      <c r="M300" s="12"/>
    </row>
    <row r="301" customFormat="false" ht="15" hidden="false" customHeight="false" outlineLevel="0" collapsed="false">
      <c r="A301" s="8" t="n">
        <v>297</v>
      </c>
      <c r="B301" s="13"/>
      <c r="C301" s="25"/>
      <c r="D301" s="26" t="str">
        <f aca="false">IF($C301="","",IFERROR(IF(INDEX(Bolalar!$B$5:$B$1804,MATCH($C301,Bolalar!$I$5:$I$1804,0))="","",INDEX(Bolalar!$B$5:$B$1804,MATCH($C301,Bolalar!$I$5:$I$1804,0))),""))</f>
        <v/>
      </c>
      <c r="E301" s="15" t="str">
        <f aca="false">IF($C301="","",IFERROR(IF(INDEX(Bolalar!$C$5:$C$1804,MATCH($C301,Bolalar!$I$5:$I$1804,0))="","",INDEX(Bolalar!$C$5:$C$1804,MATCH($C301,Bolalar!$I$5:$I$1804,0))),""))</f>
        <v/>
      </c>
      <c r="F301" s="24"/>
      <c r="G301" s="14" t="str">
        <f aca="false">IF(OR($E301="",$B301=""),"",INT(($B301-$E301)/365.25))</f>
        <v/>
      </c>
      <c r="H301" s="14" t="str">
        <f aca="false">IF($G301="","",IF($G301&lt;5,"Ha","Yo'q"))</f>
        <v/>
      </c>
      <c r="I301" s="14" t="str">
        <f aca="false">IF($G301="","",IF($G301&lt;18,"Ha","Yo'q"))</f>
        <v/>
      </c>
      <c r="J301" s="12"/>
      <c r="K301" s="12"/>
      <c r="L301" s="25"/>
      <c r="M301" s="12"/>
    </row>
    <row r="302" customFormat="false" ht="15" hidden="false" customHeight="false" outlineLevel="0" collapsed="false">
      <c r="A302" s="8" t="n">
        <v>298</v>
      </c>
      <c r="B302" s="13"/>
      <c r="C302" s="25"/>
      <c r="D302" s="26" t="str">
        <f aca="false">IF($C302="","",IFERROR(IF(INDEX(Bolalar!$B$5:$B$1804,MATCH($C302,Bolalar!$I$5:$I$1804,0))="","",INDEX(Bolalar!$B$5:$B$1804,MATCH($C302,Bolalar!$I$5:$I$1804,0))),""))</f>
        <v/>
      </c>
      <c r="E302" s="15" t="str">
        <f aca="false">IF($C302="","",IFERROR(IF(INDEX(Bolalar!$C$5:$C$1804,MATCH($C302,Bolalar!$I$5:$I$1804,0))="","",INDEX(Bolalar!$C$5:$C$1804,MATCH($C302,Bolalar!$I$5:$I$1804,0))),""))</f>
        <v/>
      </c>
      <c r="F302" s="24"/>
      <c r="G302" s="14" t="str">
        <f aca="false">IF(OR($E302="",$B302=""),"",INT(($B302-$E302)/365.25))</f>
        <v/>
      </c>
      <c r="H302" s="14" t="str">
        <f aca="false">IF($G302="","",IF($G302&lt;5,"Ha","Yo'q"))</f>
        <v/>
      </c>
      <c r="I302" s="14" t="str">
        <f aca="false">IF($G302="","",IF($G302&lt;18,"Ha","Yo'q"))</f>
        <v/>
      </c>
      <c r="J302" s="12"/>
      <c r="K302" s="12"/>
      <c r="L302" s="25"/>
      <c r="M302" s="12"/>
    </row>
    <row r="303" customFormat="false" ht="15" hidden="false" customHeight="false" outlineLevel="0" collapsed="false">
      <c r="A303" s="8" t="n">
        <v>299</v>
      </c>
      <c r="B303" s="13"/>
      <c r="C303" s="25"/>
      <c r="D303" s="26" t="str">
        <f aca="false">IF($C303="","",IFERROR(IF(INDEX(Bolalar!$B$5:$B$1804,MATCH($C303,Bolalar!$I$5:$I$1804,0))="","",INDEX(Bolalar!$B$5:$B$1804,MATCH($C303,Bolalar!$I$5:$I$1804,0))),""))</f>
        <v/>
      </c>
      <c r="E303" s="15" t="str">
        <f aca="false">IF($C303="","",IFERROR(IF(INDEX(Bolalar!$C$5:$C$1804,MATCH($C303,Bolalar!$I$5:$I$1804,0))="","",INDEX(Bolalar!$C$5:$C$1804,MATCH($C303,Bolalar!$I$5:$I$1804,0))),""))</f>
        <v/>
      </c>
      <c r="F303" s="24"/>
      <c r="G303" s="14" t="str">
        <f aca="false">IF(OR($E303="",$B303=""),"",INT(($B303-$E303)/365.25))</f>
        <v/>
      </c>
      <c r="H303" s="14" t="str">
        <f aca="false">IF($G303="","",IF($G303&lt;5,"Ha","Yo'q"))</f>
        <v/>
      </c>
      <c r="I303" s="14" t="str">
        <f aca="false">IF($G303="","",IF($G303&lt;18,"Ha","Yo'q"))</f>
        <v/>
      </c>
      <c r="J303" s="12"/>
      <c r="K303" s="12"/>
      <c r="L303" s="25"/>
      <c r="M303" s="12"/>
    </row>
    <row r="304" customFormat="false" ht="15" hidden="false" customHeight="false" outlineLevel="0" collapsed="false">
      <c r="A304" s="8" t="n">
        <v>300</v>
      </c>
      <c r="B304" s="13"/>
      <c r="C304" s="25"/>
      <c r="D304" s="26" t="str">
        <f aca="false">IF($C304="","",IFERROR(IF(INDEX(Bolalar!$B$5:$B$1804,MATCH($C304,Bolalar!$I$5:$I$1804,0))="","",INDEX(Bolalar!$B$5:$B$1804,MATCH($C304,Bolalar!$I$5:$I$1804,0))),""))</f>
        <v/>
      </c>
      <c r="E304" s="15" t="str">
        <f aca="false">IF($C304="","",IFERROR(IF(INDEX(Bolalar!$C$5:$C$1804,MATCH($C304,Bolalar!$I$5:$I$1804,0))="","",INDEX(Bolalar!$C$5:$C$1804,MATCH($C304,Bolalar!$I$5:$I$1804,0))),""))</f>
        <v/>
      </c>
      <c r="F304" s="24"/>
      <c r="G304" s="14" t="str">
        <f aca="false">IF(OR($E304="",$B304=""),"",INT(($B304-$E304)/365.25))</f>
        <v/>
      </c>
      <c r="H304" s="14" t="str">
        <f aca="false">IF($G304="","",IF($G304&lt;5,"Ha","Yo'q"))</f>
        <v/>
      </c>
      <c r="I304" s="14" t="str">
        <f aca="false">IF($G304="","",IF($G304&lt;18,"Ha","Yo'q"))</f>
        <v/>
      </c>
      <c r="J304" s="12"/>
      <c r="K304" s="12"/>
      <c r="L304" s="25"/>
      <c r="M304" s="12"/>
    </row>
    <row r="305" customFormat="false" ht="15" hidden="false" customHeight="false" outlineLevel="0" collapsed="false">
      <c r="A305" s="8" t="n">
        <v>301</v>
      </c>
      <c r="B305" s="13"/>
      <c r="C305" s="25"/>
      <c r="D305" s="26" t="str">
        <f aca="false">IF($C305="","",IFERROR(IF(INDEX(Bolalar!$B$5:$B$1804,MATCH($C305,Bolalar!$I$5:$I$1804,0))="","",INDEX(Bolalar!$B$5:$B$1804,MATCH($C305,Bolalar!$I$5:$I$1804,0))),""))</f>
        <v/>
      </c>
      <c r="E305" s="15" t="str">
        <f aca="false">IF($C305="","",IFERROR(IF(INDEX(Bolalar!$C$5:$C$1804,MATCH($C305,Bolalar!$I$5:$I$1804,0))="","",INDEX(Bolalar!$C$5:$C$1804,MATCH($C305,Bolalar!$I$5:$I$1804,0))),""))</f>
        <v/>
      </c>
      <c r="F305" s="24"/>
      <c r="G305" s="14" t="str">
        <f aca="false">IF(OR($E305="",$B305=""),"",INT(($B305-$E305)/365.25))</f>
        <v/>
      </c>
      <c r="H305" s="14" t="str">
        <f aca="false">IF($G305="","",IF($G305&lt;5,"Ha","Yo'q"))</f>
        <v/>
      </c>
      <c r="I305" s="14" t="str">
        <f aca="false">IF($G305="","",IF($G305&lt;18,"Ha","Yo'q"))</f>
        <v/>
      </c>
      <c r="J305" s="12"/>
      <c r="K305" s="12"/>
      <c r="L305" s="25"/>
      <c r="M305" s="12"/>
    </row>
    <row r="306" customFormat="false" ht="15" hidden="false" customHeight="false" outlineLevel="0" collapsed="false">
      <c r="A306" s="8" t="n">
        <v>302</v>
      </c>
      <c r="B306" s="13"/>
      <c r="C306" s="25"/>
      <c r="D306" s="26" t="str">
        <f aca="false">IF($C306="","",IFERROR(IF(INDEX(Bolalar!$B$5:$B$1804,MATCH($C306,Bolalar!$I$5:$I$1804,0))="","",INDEX(Bolalar!$B$5:$B$1804,MATCH($C306,Bolalar!$I$5:$I$1804,0))),""))</f>
        <v/>
      </c>
      <c r="E306" s="15" t="str">
        <f aca="false">IF($C306="","",IFERROR(IF(INDEX(Bolalar!$C$5:$C$1804,MATCH($C306,Bolalar!$I$5:$I$1804,0))="","",INDEX(Bolalar!$C$5:$C$1804,MATCH($C306,Bolalar!$I$5:$I$1804,0))),""))</f>
        <v/>
      </c>
      <c r="F306" s="24"/>
      <c r="G306" s="14" t="str">
        <f aca="false">IF(OR($E306="",$B306=""),"",INT(($B306-$E306)/365.25))</f>
        <v/>
      </c>
      <c r="H306" s="14" t="str">
        <f aca="false">IF($G306="","",IF($G306&lt;5,"Ha","Yo'q"))</f>
        <v/>
      </c>
      <c r="I306" s="14" t="str">
        <f aca="false">IF($G306="","",IF($G306&lt;18,"Ha","Yo'q"))</f>
        <v/>
      </c>
      <c r="J306" s="12"/>
      <c r="K306" s="12"/>
      <c r="L306" s="25"/>
      <c r="M306" s="12"/>
    </row>
    <row r="307" customFormat="false" ht="15" hidden="false" customHeight="false" outlineLevel="0" collapsed="false">
      <c r="A307" s="8" t="n">
        <v>303</v>
      </c>
      <c r="B307" s="13"/>
      <c r="C307" s="25"/>
      <c r="D307" s="26" t="str">
        <f aca="false">IF($C307="","",IFERROR(IF(INDEX(Bolalar!$B$5:$B$1804,MATCH($C307,Bolalar!$I$5:$I$1804,0))="","",INDEX(Bolalar!$B$5:$B$1804,MATCH($C307,Bolalar!$I$5:$I$1804,0))),""))</f>
        <v/>
      </c>
      <c r="E307" s="15" t="str">
        <f aca="false">IF($C307="","",IFERROR(IF(INDEX(Bolalar!$C$5:$C$1804,MATCH($C307,Bolalar!$I$5:$I$1804,0))="","",INDEX(Bolalar!$C$5:$C$1804,MATCH($C307,Bolalar!$I$5:$I$1804,0))),""))</f>
        <v/>
      </c>
      <c r="F307" s="24"/>
      <c r="G307" s="14" t="str">
        <f aca="false">IF(OR($E307="",$B307=""),"",INT(($B307-$E307)/365.25))</f>
        <v/>
      </c>
      <c r="H307" s="14" t="str">
        <f aca="false">IF($G307="","",IF($G307&lt;5,"Ha","Yo'q"))</f>
        <v/>
      </c>
      <c r="I307" s="14" t="str">
        <f aca="false">IF($G307="","",IF($G307&lt;18,"Ha","Yo'q"))</f>
        <v/>
      </c>
      <c r="J307" s="12"/>
      <c r="K307" s="12"/>
      <c r="L307" s="25"/>
      <c r="M307" s="12"/>
    </row>
    <row r="308" customFormat="false" ht="15" hidden="false" customHeight="false" outlineLevel="0" collapsed="false">
      <c r="A308" s="8" t="n">
        <v>304</v>
      </c>
      <c r="B308" s="13"/>
      <c r="C308" s="25"/>
      <c r="D308" s="26" t="str">
        <f aca="false">IF($C308="","",IFERROR(IF(INDEX(Bolalar!$B$5:$B$1804,MATCH($C308,Bolalar!$I$5:$I$1804,0))="","",INDEX(Bolalar!$B$5:$B$1804,MATCH($C308,Bolalar!$I$5:$I$1804,0))),""))</f>
        <v/>
      </c>
      <c r="E308" s="15" t="str">
        <f aca="false">IF($C308="","",IFERROR(IF(INDEX(Bolalar!$C$5:$C$1804,MATCH($C308,Bolalar!$I$5:$I$1804,0))="","",INDEX(Bolalar!$C$5:$C$1804,MATCH($C308,Bolalar!$I$5:$I$1804,0))),""))</f>
        <v/>
      </c>
      <c r="F308" s="24"/>
      <c r="G308" s="14" t="str">
        <f aca="false">IF(OR($E308="",$B308=""),"",INT(($B308-$E308)/365.25))</f>
        <v/>
      </c>
      <c r="H308" s="14" t="str">
        <f aca="false">IF($G308="","",IF($G308&lt;5,"Ha","Yo'q"))</f>
        <v/>
      </c>
      <c r="I308" s="14" t="str">
        <f aca="false">IF($G308="","",IF($G308&lt;18,"Ha","Yo'q"))</f>
        <v/>
      </c>
      <c r="J308" s="12"/>
      <c r="K308" s="12"/>
      <c r="L308" s="25"/>
      <c r="M308" s="12"/>
    </row>
    <row r="309" customFormat="false" ht="15" hidden="false" customHeight="false" outlineLevel="0" collapsed="false">
      <c r="A309" s="8" t="n">
        <v>305</v>
      </c>
      <c r="B309" s="13"/>
      <c r="C309" s="25"/>
      <c r="D309" s="26" t="str">
        <f aca="false">IF($C309="","",IFERROR(IF(INDEX(Bolalar!$B$5:$B$1804,MATCH($C309,Bolalar!$I$5:$I$1804,0))="","",INDEX(Bolalar!$B$5:$B$1804,MATCH($C309,Bolalar!$I$5:$I$1804,0))),""))</f>
        <v/>
      </c>
      <c r="E309" s="15" t="str">
        <f aca="false">IF($C309="","",IFERROR(IF(INDEX(Bolalar!$C$5:$C$1804,MATCH($C309,Bolalar!$I$5:$I$1804,0))="","",INDEX(Bolalar!$C$5:$C$1804,MATCH($C309,Bolalar!$I$5:$I$1804,0))),""))</f>
        <v/>
      </c>
      <c r="F309" s="24"/>
      <c r="G309" s="14" t="str">
        <f aca="false">IF(OR($E309="",$B309=""),"",INT(($B309-$E309)/365.25))</f>
        <v/>
      </c>
      <c r="H309" s="14" t="str">
        <f aca="false">IF($G309="","",IF($G309&lt;5,"Ha","Yo'q"))</f>
        <v/>
      </c>
      <c r="I309" s="14" t="str">
        <f aca="false">IF($G309="","",IF($G309&lt;18,"Ha","Yo'q"))</f>
        <v/>
      </c>
      <c r="J309" s="12"/>
      <c r="K309" s="12"/>
      <c r="L309" s="25"/>
      <c r="M309" s="12"/>
    </row>
    <row r="310" customFormat="false" ht="15" hidden="false" customHeight="false" outlineLevel="0" collapsed="false">
      <c r="A310" s="8" t="n">
        <v>306</v>
      </c>
      <c r="B310" s="13"/>
      <c r="C310" s="25"/>
      <c r="D310" s="26" t="str">
        <f aca="false">IF($C310="","",IFERROR(IF(INDEX(Bolalar!$B$5:$B$1804,MATCH($C310,Bolalar!$I$5:$I$1804,0))="","",INDEX(Bolalar!$B$5:$B$1804,MATCH($C310,Bolalar!$I$5:$I$1804,0))),""))</f>
        <v/>
      </c>
      <c r="E310" s="15" t="str">
        <f aca="false">IF($C310="","",IFERROR(IF(INDEX(Bolalar!$C$5:$C$1804,MATCH($C310,Bolalar!$I$5:$I$1804,0))="","",INDEX(Bolalar!$C$5:$C$1804,MATCH($C310,Bolalar!$I$5:$I$1804,0))),""))</f>
        <v/>
      </c>
      <c r="F310" s="24"/>
      <c r="G310" s="14" t="str">
        <f aca="false">IF(OR($E310="",$B310=""),"",INT(($B310-$E310)/365.25))</f>
        <v/>
      </c>
      <c r="H310" s="14" t="str">
        <f aca="false">IF($G310="","",IF($G310&lt;5,"Ha","Yo'q"))</f>
        <v/>
      </c>
      <c r="I310" s="14" t="str">
        <f aca="false">IF($G310="","",IF($G310&lt;18,"Ha","Yo'q"))</f>
        <v/>
      </c>
      <c r="J310" s="12"/>
      <c r="K310" s="12"/>
      <c r="L310" s="25"/>
      <c r="M310" s="12"/>
    </row>
    <row r="311" customFormat="false" ht="15" hidden="false" customHeight="false" outlineLevel="0" collapsed="false">
      <c r="A311" s="8" t="n">
        <v>307</v>
      </c>
      <c r="B311" s="13"/>
      <c r="C311" s="25"/>
      <c r="D311" s="26" t="str">
        <f aca="false">IF($C311="","",IFERROR(IF(INDEX(Bolalar!$B$5:$B$1804,MATCH($C311,Bolalar!$I$5:$I$1804,0))="","",INDEX(Bolalar!$B$5:$B$1804,MATCH($C311,Bolalar!$I$5:$I$1804,0))),""))</f>
        <v/>
      </c>
      <c r="E311" s="15" t="str">
        <f aca="false">IF($C311="","",IFERROR(IF(INDEX(Bolalar!$C$5:$C$1804,MATCH($C311,Bolalar!$I$5:$I$1804,0))="","",INDEX(Bolalar!$C$5:$C$1804,MATCH($C311,Bolalar!$I$5:$I$1804,0))),""))</f>
        <v/>
      </c>
      <c r="F311" s="24"/>
      <c r="G311" s="14" t="str">
        <f aca="false">IF(OR($E311="",$B311=""),"",INT(($B311-$E311)/365.25))</f>
        <v/>
      </c>
      <c r="H311" s="14" t="str">
        <f aca="false">IF($G311="","",IF($G311&lt;5,"Ha","Yo'q"))</f>
        <v/>
      </c>
      <c r="I311" s="14" t="str">
        <f aca="false">IF($G311="","",IF($G311&lt;18,"Ha","Yo'q"))</f>
        <v/>
      </c>
      <c r="J311" s="12"/>
      <c r="K311" s="12"/>
      <c r="L311" s="25"/>
      <c r="M311" s="12"/>
    </row>
    <row r="312" customFormat="false" ht="15" hidden="false" customHeight="false" outlineLevel="0" collapsed="false">
      <c r="A312" s="8" t="n">
        <v>308</v>
      </c>
      <c r="B312" s="13"/>
      <c r="C312" s="25"/>
      <c r="D312" s="26" t="str">
        <f aca="false">IF($C312="","",IFERROR(IF(INDEX(Bolalar!$B$5:$B$1804,MATCH($C312,Bolalar!$I$5:$I$1804,0))="","",INDEX(Bolalar!$B$5:$B$1804,MATCH($C312,Bolalar!$I$5:$I$1804,0))),""))</f>
        <v/>
      </c>
      <c r="E312" s="15" t="str">
        <f aca="false">IF($C312="","",IFERROR(IF(INDEX(Bolalar!$C$5:$C$1804,MATCH($C312,Bolalar!$I$5:$I$1804,0))="","",INDEX(Bolalar!$C$5:$C$1804,MATCH($C312,Bolalar!$I$5:$I$1804,0))),""))</f>
        <v/>
      </c>
      <c r="F312" s="24"/>
      <c r="G312" s="14" t="str">
        <f aca="false">IF(OR($E312="",$B312=""),"",INT(($B312-$E312)/365.25))</f>
        <v/>
      </c>
      <c r="H312" s="14" t="str">
        <f aca="false">IF($G312="","",IF($G312&lt;5,"Ha","Yo'q"))</f>
        <v/>
      </c>
      <c r="I312" s="14" t="str">
        <f aca="false">IF($G312="","",IF($G312&lt;18,"Ha","Yo'q"))</f>
        <v/>
      </c>
      <c r="J312" s="12"/>
      <c r="K312" s="12"/>
      <c r="L312" s="25"/>
      <c r="M312" s="12"/>
    </row>
    <row r="313" customFormat="false" ht="15" hidden="false" customHeight="false" outlineLevel="0" collapsed="false">
      <c r="A313" s="8" t="n">
        <v>309</v>
      </c>
      <c r="B313" s="13"/>
      <c r="C313" s="25"/>
      <c r="D313" s="26" t="str">
        <f aca="false">IF($C313="","",IFERROR(IF(INDEX(Bolalar!$B$5:$B$1804,MATCH($C313,Bolalar!$I$5:$I$1804,0))="","",INDEX(Bolalar!$B$5:$B$1804,MATCH($C313,Bolalar!$I$5:$I$1804,0))),""))</f>
        <v/>
      </c>
      <c r="E313" s="15" t="str">
        <f aca="false">IF($C313="","",IFERROR(IF(INDEX(Bolalar!$C$5:$C$1804,MATCH($C313,Bolalar!$I$5:$I$1804,0))="","",INDEX(Bolalar!$C$5:$C$1804,MATCH($C313,Bolalar!$I$5:$I$1804,0))),""))</f>
        <v/>
      </c>
      <c r="F313" s="24"/>
      <c r="G313" s="14" t="str">
        <f aca="false">IF(OR($E313="",$B313=""),"",INT(($B313-$E313)/365.25))</f>
        <v/>
      </c>
      <c r="H313" s="14" t="str">
        <f aca="false">IF($G313="","",IF($G313&lt;5,"Ha","Yo'q"))</f>
        <v/>
      </c>
      <c r="I313" s="14" t="str">
        <f aca="false">IF($G313="","",IF($G313&lt;18,"Ha","Yo'q"))</f>
        <v/>
      </c>
      <c r="J313" s="12"/>
      <c r="K313" s="12"/>
      <c r="L313" s="25"/>
      <c r="M313" s="12"/>
    </row>
    <row r="314" customFormat="false" ht="15" hidden="false" customHeight="false" outlineLevel="0" collapsed="false">
      <c r="A314" s="8" t="n">
        <v>310</v>
      </c>
      <c r="B314" s="13"/>
      <c r="C314" s="25"/>
      <c r="D314" s="26" t="str">
        <f aca="false">IF($C314="","",IFERROR(IF(INDEX(Bolalar!$B$5:$B$1804,MATCH($C314,Bolalar!$I$5:$I$1804,0))="","",INDEX(Bolalar!$B$5:$B$1804,MATCH($C314,Bolalar!$I$5:$I$1804,0))),""))</f>
        <v/>
      </c>
      <c r="E314" s="15" t="str">
        <f aca="false">IF($C314="","",IFERROR(IF(INDEX(Bolalar!$C$5:$C$1804,MATCH($C314,Bolalar!$I$5:$I$1804,0))="","",INDEX(Bolalar!$C$5:$C$1804,MATCH($C314,Bolalar!$I$5:$I$1804,0))),""))</f>
        <v/>
      </c>
      <c r="F314" s="24"/>
      <c r="G314" s="14" t="str">
        <f aca="false">IF(OR($E314="",$B314=""),"",INT(($B314-$E314)/365.25))</f>
        <v/>
      </c>
      <c r="H314" s="14" t="str">
        <f aca="false">IF($G314="","",IF($G314&lt;5,"Ha","Yo'q"))</f>
        <v/>
      </c>
      <c r="I314" s="14" t="str">
        <f aca="false">IF($G314="","",IF($G314&lt;18,"Ha","Yo'q"))</f>
        <v/>
      </c>
      <c r="J314" s="12"/>
      <c r="K314" s="12"/>
      <c r="L314" s="25"/>
      <c r="M314" s="12"/>
    </row>
    <row r="315" customFormat="false" ht="15" hidden="false" customHeight="false" outlineLevel="0" collapsed="false">
      <c r="A315" s="8" t="n">
        <v>311</v>
      </c>
      <c r="B315" s="13"/>
      <c r="C315" s="25"/>
      <c r="D315" s="26" t="str">
        <f aca="false">IF($C315="","",IFERROR(IF(INDEX(Bolalar!$B$5:$B$1804,MATCH($C315,Bolalar!$I$5:$I$1804,0))="","",INDEX(Bolalar!$B$5:$B$1804,MATCH($C315,Bolalar!$I$5:$I$1804,0))),""))</f>
        <v/>
      </c>
      <c r="E315" s="15" t="str">
        <f aca="false">IF($C315="","",IFERROR(IF(INDEX(Bolalar!$C$5:$C$1804,MATCH($C315,Bolalar!$I$5:$I$1804,0))="","",INDEX(Bolalar!$C$5:$C$1804,MATCH($C315,Bolalar!$I$5:$I$1804,0))),""))</f>
        <v/>
      </c>
      <c r="F315" s="24"/>
      <c r="G315" s="14" t="str">
        <f aca="false">IF(OR($E315="",$B315=""),"",INT(($B315-$E315)/365.25))</f>
        <v/>
      </c>
      <c r="H315" s="14" t="str">
        <f aca="false">IF($G315="","",IF($G315&lt;5,"Ha","Yo'q"))</f>
        <v/>
      </c>
      <c r="I315" s="14" t="str">
        <f aca="false">IF($G315="","",IF($G315&lt;18,"Ha","Yo'q"))</f>
        <v/>
      </c>
      <c r="J315" s="12"/>
      <c r="K315" s="12"/>
      <c r="L315" s="25"/>
      <c r="M315" s="12"/>
    </row>
    <row r="316" customFormat="false" ht="15" hidden="false" customHeight="false" outlineLevel="0" collapsed="false">
      <c r="A316" s="8" t="n">
        <v>312</v>
      </c>
      <c r="B316" s="13"/>
      <c r="C316" s="25"/>
      <c r="D316" s="26" t="str">
        <f aca="false">IF($C316="","",IFERROR(IF(INDEX(Bolalar!$B$5:$B$1804,MATCH($C316,Bolalar!$I$5:$I$1804,0))="","",INDEX(Bolalar!$B$5:$B$1804,MATCH($C316,Bolalar!$I$5:$I$1804,0))),""))</f>
        <v/>
      </c>
      <c r="E316" s="15" t="str">
        <f aca="false">IF($C316="","",IFERROR(IF(INDEX(Bolalar!$C$5:$C$1804,MATCH($C316,Bolalar!$I$5:$I$1804,0))="","",INDEX(Bolalar!$C$5:$C$1804,MATCH($C316,Bolalar!$I$5:$I$1804,0))),""))</f>
        <v/>
      </c>
      <c r="F316" s="24"/>
      <c r="G316" s="14" t="str">
        <f aca="false">IF(OR($E316="",$B316=""),"",INT(($B316-$E316)/365.25))</f>
        <v/>
      </c>
      <c r="H316" s="14" t="str">
        <f aca="false">IF($G316="","",IF($G316&lt;5,"Ha","Yo'q"))</f>
        <v/>
      </c>
      <c r="I316" s="14" t="str">
        <f aca="false">IF($G316="","",IF($G316&lt;18,"Ha","Yo'q"))</f>
        <v/>
      </c>
      <c r="J316" s="12"/>
      <c r="K316" s="12"/>
      <c r="L316" s="25"/>
      <c r="M316" s="12"/>
    </row>
    <row r="317" customFormat="false" ht="15" hidden="false" customHeight="false" outlineLevel="0" collapsed="false">
      <c r="A317" s="8" t="n">
        <v>313</v>
      </c>
      <c r="B317" s="13"/>
      <c r="C317" s="25"/>
      <c r="D317" s="26" t="str">
        <f aca="false">IF($C317="","",IFERROR(IF(INDEX(Bolalar!$B$5:$B$1804,MATCH($C317,Bolalar!$I$5:$I$1804,0))="","",INDEX(Bolalar!$B$5:$B$1804,MATCH($C317,Bolalar!$I$5:$I$1804,0))),""))</f>
        <v/>
      </c>
      <c r="E317" s="15" t="str">
        <f aca="false">IF($C317="","",IFERROR(IF(INDEX(Bolalar!$C$5:$C$1804,MATCH($C317,Bolalar!$I$5:$I$1804,0))="","",INDEX(Bolalar!$C$5:$C$1804,MATCH($C317,Bolalar!$I$5:$I$1804,0))),""))</f>
        <v/>
      </c>
      <c r="F317" s="24"/>
      <c r="G317" s="14" t="str">
        <f aca="false">IF(OR($E317="",$B317=""),"",INT(($B317-$E317)/365.25))</f>
        <v/>
      </c>
      <c r="H317" s="14" t="str">
        <f aca="false">IF($G317="","",IF($G317&lt;5,"Ha","Yo'q"))</f>
        <v/>
      </c>
      <c r="I317" s="14" t="str">
        <f aca="false">IF($G317="","",IF($G317&lt;18,"Ha","Yo'q"))</f>
        <v/>
      </c>
      <c r="J317" s="12"/>
      <c r="K317" s="12"/>
      <c r="L317" s="25"/>
      <c r="M317" s="12"/>
    </row>
    <row r="318" customFormat="false" ht="15" hidden="false" customHeight="false" outlineLevel="0" collapsed="false">
      <c r="A318" s="8" t="n">
        <v>314</v>
      </c>
      <c r="B318" s="13"/>
      <c r="C318" s="25"/>
      <c r="D318" s="26" t="str">
        <f aca="false">IF($C318="","",IFERROR(IF(INDEX(Bolalar!$B$5:$B$1804,MATCH($C318,Bolalar!$I$5:$I$1804,0))="","",INDEX(Bolalar!$B$5:$B$1804,MATCH($C318,Bolalar!$I$5:$I$1804,0))),""))</f>
        <v/>
      </c>
      <c r="E318" s="15" t="str">
        <f aca="false">IF($C318="","",IFERROR(IF(INDEX(Bolalar!$C$5:$C$1804,MATCH($C318,Bolalar!$I$5:$I$1804,0))="","",INDEX(Bolalar!$C$5:$C$1804,MATCH($C318,Bolalar!$I$5:$I$1804,0))),""))</f>
        <v/>
      </c>
      <c r="F318" s="24"/>
      <c r="G318" s="14" t="str">
        <f aca="false">IF(OR($E318="",$B318=""),"",INT(($B318-$E318)/365.25))</f>
        <v/>
      </c>
      <c r="H318" s="14" t="str">
        <f aca="false">IF($G318="","",IF($G318&lt;5,"Ha","Yo'q"))</f>
        <v/>
      </c>
      <c r="I318" s="14" t="str">
        <f aca="false">IF($G318="","",IF($G318&lt;18,"Ha","Yo'q"))</f>
        <v/>
      </c>
      <c r="J318" s="12"/>
      <c r="K318" s="12"/>
      <c r="L318" s="25"/>
      <c r="M318" s="12"/>
    </row>
    <row r="319" customFormat="false" ht="15" hidden="false" customHeight="false" outlineLevel="0" collapsed="false">
      <c r="A319" s="8" t="n">
        <v>315</v>
      </c>
      <c r="B319" s="13"/>
      <c r="C319" s="25"/>
      <c r="D319" s="26" t="str">
        <f aca="false">IF($C319="","",IFERROR(IF(INDEX(Bolalar!$B$5:$B$1804,MATCH($C319,Bolalar!$I$5:$I$1804,0))="","",INDEX(Bolalar!$B$5:$B$1804,MATCH($C319,Bolalar!$I$5:$I$1804,0))),""))</f>
        <v/>
      </c>
      <c r="E319" s="15" t="str">
        <f aca="false">IF($C319="","",IFERROR(IF(INDEX(Bolalar!$C$5:$C$1804,MATCH($C319,Bolalar!$I$5:$I$1804,0))="","",INDEX(Bolalar!$C$5:$C$1804,MATCH($C319,Bolalar!$I$5:$I$1804,0))),""))</f>
        <v/>
      </c>
      <c r="F319" s="24"/>
      <c r="G319" s="14" t="str">
        <f aca="false">IF(OR($E319="",$B319=""),"",INT(($B319-$E319)/365.25))</f>
        <v/>
      </c>
      <c r="H319" s="14" t="str">
        <f aca="false">IF($G319="","",IF($G319&lt;5,"Ha","Yo'q"))</f>
        <v/>
      </c>
      <c r="I319" s="14" t="str">
        <f aca="false">IF($G319="","",IF($G319&lt;18,"Ha","Yo'q"))</f>
        <v/>
      </c>
      <c r="J319" s="12"/>
      <c r="K319" s="12"/>
      <c r="L319" s="25"/>
      <c r="M319" s="12"/>
    </row>
    <row r="320" customFormat="false" ht="15" hidden="false" customHeight="false" outlineLevel="0" collapsed="false">
      <c r="A320" s="8" t="n">
        <v>316</v>
      </c>
      <c r="B320" s="13"/>
      <c r="C320" s="25"/>
      <c r="D320" s="26" t="str">
        <f aca="false">IF($C320="","",IFERROR(IF(INDEX(Bolalar!$B$5:$B$1804,MATCH($C320,Bolalar!$I$5:$I$1804,0))="","",INDEX(Bolalar!$B$5:$B$1804,MATCH($C320,Bolalar!$I$5:$I$1804,0))),""))</f>
        <v/>
      </c>
      <c r="E320" s="15" t="str">
        <f aca="false">IF($C320="","",IFERROR(IF(INDEX(Bolalar!$C$5:$C$1804,MATCH($C320,Bolalar!$I$5:$I$1804,0))="","",INDEX(Bolalar!$C$5:$C$1804,MATCH($C320,Bolalar!$I$5:$I$1804,0))),""))</f>
        <v/>
      </c>
      <c r="F320" s="24"/>
      <c r="G320" s="14" t="str">
        <f aca="false">IF(OR($E320="",$B320=""),"",INT(($B320-$E320)/365.25))</f>
        <v/>
      </c>
      <c r="H320" s="14" t="str">
        <f aca="false">IF($G320="","",IF($G320&lt;5,"Ha","Yo'q"))</f>
        <v/>
      </c>
      <c r="I320" s="14" t="str">
        <f aca="false">IF($G320="","",IF($G320&lt;18,"Ha","Yo'q"))</f>
        <v/>
      </c>
      <c r="J320" s="12"/>
      <c r="K320" s="12"/>
      <c r="L320" s="25"/>
      <c r="M320" s="12"/>
    </row>
    <row r="321" customFormat="false" ht="15" hidden="false" customHeight="false" outlineLevel="0" collapsed="false">
      <c r="A321" s="8" t="n">
        <v>317</v>
      </c>
      <c r="B321" s="13"/>
      <c r="C321" s="25"/>
      <c r="D321" s="26" t="str">
        <f aca="false">IF($C321="","",IFERROR(IF(INDEX(Bolalar!$B$5:$B$1804,MATCH($C321,Bolalar!$I$5:$I$1804,0))="","",INDEX(Bolalar!$B$5:$B$1804,MATCH($C321,Bolalar!$I$5:$I$1804,0))),""))</f>
        <v/>
      </c>
      <c r="E321" s="15" t="str">
        <f aca="false">IF($C321="","",IFERROR(IF(INDEX(Bolalar!$C$5:$C$1804,MATCH($C321,Bolalar!$I$5:$I$1804,0))="","",INDEX(Bolalar!$C$5:$C$1804,MATCH($C321,Bolalar!$I$5:$I$1804,0))),""))</f>
        <v/>
      </c>
      <c r="F321" s="24"/>
      <c r="G321" s="14" t="str">
        <f aca="false">IF(OR($E321="",$B321=""),"",INT(($B321-$E321)/365.25))</f>
        <v/>
      </c>
      <c r="H321" s="14" t="str">
        <f aca="false">IF($G321="","",IF($G321&lt;5,"Ha","Yo'q"))</f>
        <v/>
      </c>
      <c r="I321" s="14" t="str">
        <f aca="false">IF($G321="","",IF($G321&lt;18,"Ha","Yo'q"))</f>
        <v/>
      </c>
      <c r="J321" s="12"/>
      <c r="K321" s="12"/>
      <c r="L321" s="25"/>
      <c r="M321" s="12"/>
    </row>
    <row r="322" customFormat="false" ht="15" hidden="false" customHeight="false" outlineLevel="0" collapsed="false">
      <c r="A322" s="8" t="n">
        <v>318</v>
      </c>
      <c r="B322" s="13"/>
      <c r="C322" s="25"/>
      <c r="D322" s="26" t="str">
        <f aca="false">IF($C322="","",IFERROR(IF(INDEX(Bolalar!$B$5:$B$1804,MATCH($C322,Bolalar!$I$5:$I$1804,0))="","",INDEX(Bolalar!$B$5:$B$1804,MATCH($C322,Bolalar!$I$5:$I$1804,0))),""))</f>
        <v/>
      </c>
      <c r="E322" s="15" t="str">
        <f aca="false">IF($C322="","",IFERROR(IF(INDEX(Bolalar!$C$5:$C$1804,MATCH($C322,Bolalar!$I$5:$I$1804,0))="","",INDEX(Bolalar!$C$5:$C$1804,MATCH($C322,Bolalar!$I$5:$I$1804,0))),""))</f>
        <v/>
      </c>
      <c r="F322" s="24"/>
      <c r="G322" s="14" t="str">
        <f aca="false">IF(OR($E322="",$B322=""),"",INT(($B322-$E322)/365.25))</f>
        <v/>
      </c>
      <c r="H322" s="14" t="str">
        <f aca="false">IF($G322="","",IF($G322&lt;5,"Ha","Yo'q"))</f>
        <v/>
      </c>
      <c r="I322" s="14" t="str">
        <f aca="false">IF($G322="","",IF($G322&lt;18,"Ha","Yo'q"))</f>
        <v/>
      </c>
      <c r="J322" s="12"/>
      <c r="K322" s="12"/>
      <c r="L322" s="25"/>
      <c r="M322" s="12"/>
    </row>
    <row r="323" customFormat="false" ht="15" hidden="false" customHeight="false" outlineLevel="0" collapsed="false">
      <c r="A323" s="8" t="n">
        <v>319</v>
      </c>
      <c r="B323" s="13"/>
      <c r="C323" s="25"/>
      <c r="D323" s="26" t="str">
        <f aca="false">IF($C323="","",IFERROR(IF(INDEX(Bolalar!$B$5:$B$1804,MATCH($C323,Bolalar!$I$5:$I$1804,0))="","",INDEX(Bolalar!$B$5:$B$1804,MATCH($C323,Bolalar!$I$5:$I$1804,0))),""))</f>
        <v/>
      </c>
      <c r="E323" s="15" t="str">
        <f aca="false">IF($C323="","",IFERROR(IF(INDEX(Bolalar!$C$5:$C$1804,MATCH($C323,Bolalar!$I$5:$I$1804,0))="","",INDEX(Bolalar!$C$5:$C$1804,MATCH($C323,Bolalar!$I$5:$I$1804,0))),""))</f>
        <v/>
      </c>
      <c r="F323" s="24"/>
      <c r="G323" s="14" t="str">
        <f aca="false">IF(OR($E323="",$B323=""),"",INT(($B323-$E323)/365.25))</f>
        <v/>
      </c>
      <c r="H323" s="14" t="str">
        <f aca="false">IF($G323="","",IF($G323&lt;5,"Ha","Yo'q"))</f>
        <v/>
      </c>
      <c r="I323" s="14" t="str">
        <f aca="false">IF($G323="","",IF($G323&lt;18,"Ha","Yo'q"))</f>
        <v/>
      </c>
      <c r="J323" s="12"/>
      <c r="K323" s="12"/>
      <c r="L323" s="25"/>
      <c r="M323" s="12"/>
    </row>
    <row r="324" customFormat="false" ht="15" hidden="false" customHeight="false" outlineLevel="0" collapsed="false">
      <c r="A324" s="8" t="n">
        <v>320</v>
      </c>
      <c r="B324" s="13"/>
      <c r="C324" s="25"/>
      <c r="D324" s="26" t="str">
        <f aca="false">IF($C324="","",IFERROR(IF(INDEX(Bolalar!$B$5:$B$1804,MATCH($C324,Bolalar!$I$5:$I$1804,0))="","",INDEX(Bolalar!$B$5:$B$1804,MATCH($C324,Bolalar!$I$5:$I$1804,0))),""))</f>
        <v/>
      </c>
      <c r="E324" s="15" t="str">
        <f aca="false">IF($C324="","",IFERROR(IF(INDEX(Bolalar!$C$5:$C$1804,MATCH($C324,Bolalar!$I$5:$I$1804,0))="","",INDEX(Bolalar!$C$5:$C$1804,MATCH($C324,Bolalar!$I$5:$I$1804,0))),""))</f>
        <v/>
      </c>
      <c r="F324" s="24"/>
      <c r="G324" s="14" t="str">
        <f aca="false">IF(OR($E324="",$B324=""),"",INT(($B324-$E324)/365.25))</f>
        <v/>
      </c>
      <c r="H324" s="14" t="str">
        <f aca="false">IF($G324="","",IF($G324&lt;5,"Ha","Yo'q"))</f>
        <v/>
      </c>
      <c r="I324" s="14" t="str">
        <f aca="false">IF($G324="","",IF($G324&lt;18,"Ha","Yo'q"))</f>
        <v/>
      </c>
      <c r="J324" s="12"/>
      <c r="K324" s="12"/>
      <c r="L324" s="25"/>
      <c r="M324" s="12"/>
    </row>
    <row r="325" customFormat="false" ht="15" hidden="false" customHeight="false" outlineLevel="0" collapsed="false">
      <c r="A325" s="8" t="n">
        <v>321</v>
      </c>
      <c r="B325" s="13"/>
      <c r="C325" s="25"/>
      <c r="D325" s="26" t="str">
        <f aca="false">IF($C325="","",IFERROR(IF(INDEX(Bolalar!$B$5:$B$1804,MATCH($C325,Bolalar!$I$5:$I$1804,0))="","",INDEX(Bolalar!$B$5:$B$1804,MATCH($C325,Bolalar!$I$5:$I$1804,0))),""))</f>
        <v/>
      </c>
      <c r="E325" s="15" t="str">
        <f aca="false">IF($C325="","",IFERROR(IF(INDEX(Bolalar!$C$5:$C$1804,MATCH($C325,Bolalar!$I$5:$I$1804,0))="","",INDEX(Bolalar!$C$5:$C$1804,MATCH($C325,Bolalar!$I$5:$I$1804,0))),""))</f>
        <v/>
      </c>
      <c r="F325" s="24"/>
      <c r="G325" s="14" t="str">
        <f aca="false">IF(OR($E325="",$B325=""),"",INT(($B325-$E325)/365.25))</f>
        <v/>
      </c>
      <c r="H325" s="14" t="str">
        <f aca="false">IF($G325="","",IF($G325&lt;5,"Ha","Yo'q"))</f>
        <v/>
      </c>
      <c r="I325" s="14" t="str">
        <f aca="false">IF($G325="","",IF($G325&lt;18,"Ha","Yo'q"))</f>
        <v/>
      </c>
      <c r="J325" s="12"/>
      <c r="K325" s="12"/>
      <c r="L325" s="25"/>
      <c r="M325" s="12"/>
    </row>
    <row r="326" customFormat="false" ht="15" hidden="false" customHeight="false" outlineLevel="0" collapsed="false">
      <c r="A326" s="8" t="n">
        <v>322</v>
      </c>
      <c r="B326" s="13"/>
      <c r="C326" s="25"/>
      <c r="D326" s="26" t="str">
        <f aca="false">IF($C326="","",IFERROR(IF(INDEX(Bolalar!$B$5:$B$1804,MATCH($C326,Bolalar!$I$5:$I$1804,0))="","",INDEX(Bolalar!$B$5:$B$1804,MATCH($C326,Bolalar!$I$5:$I$1804,0))),""))</f>
        <v/>
      </c>
      <c r="E326" s="15" t="str">
        <f aca="false">IF($C326="","",IFERROR(IF(INDEX(Bolalar!$C$5:$C$1804,MATCH($C326,Bolalar!$I$5:$I$1804,0))="","",INDEX(Bolalar!$C$5:$C$1804,MATCH($C326,Bolalar!$I$5:$I$1804,0))),""))</f>
        <v/>
      </c>
      <c r="F326" s="24"/>
      <c r="G326" s="14" t="str">
        <f aca="false">IF(OR($E326="",$B326=""),"",INT(($B326-$E326)/365.25))</f>
        <v/>
      </c>
      <c r="H326" s="14" t="str">
        <f aca="false">IF($G326="","",IF($G326&lt;5,"Ha","Yo'q"))</f>
        <v/>
      </c>
      <c r="I326" s="14" t="str">
        <f aca="false">IF($G326="","",IF($G326&lt;18,"Ha","Yo'q"))</f>
        <v/>
      </c>
      <c r="J326" s="12"/>
      <c r="K326" s="12"/>
      <c r="L326" s="25"/>
      <c r="M326" s="12"/>
    </row>
    <row r="327" customFormat="false" ht="15" hidden="false" customHeight="false" outlineLevel="0" collapsed="false">
      <c r="A327" s="8" t="n">
        <v>323</v>
      </c>
      <c r="B327" s="13"/>
      <c r="C327" s="25"/>
      <c r="D327" s="26" t="str">
        <f aca="false">IF($C327="","",IFERROR(IF(INDEX(Bolalar!$B$5:$B$1804,MATCH($C327,Bolalar!$I$5:$I$1804,0))="","",INDEX(Bolalar!$B$5:$B$1804,MATCH($C327,Bolalar!$I$5:$I$1804,0))),""))</f>
        <v/>
      </c>
      <c r="E327" s="15" t="str">
        <f aca="false">IF($C327="","",IFERROR(IF(INDEX(Bolalar!$C$5:$C$1804,MATCH($C327,Bolalar!$I$5:$I$1804,0))="","",INDEX(Bolalar!$C$5:$C$1804,MATCH($C327,Bolalar!$I$5:$I$1804,0))),""))</f>
        <v/>
      </c>
      <c r="F327" s="24"/>
      <c r="G327" s="14" t="str">
        <f aca="false">IF(OR($E327="",$B327=""),"",INT(($B327-$E327)/365.25))</f>
        <v/>
      </c>
      <c r="H327" s="14" t="str">
        <f aca="false">IF($G327="","",IF($G327&lt;5,"Ha","Yo'q"))</f>
        <v/>
      </c>
      <c r="I327" s="14" t="str">
        <f aca="false">IF($G327="","",IF($G327&lt;18,"Ha","Yo'q"))</f>
        <v/>
      </c>
      <c r="J327" s="12"/>
      <c r="K327" s="12"/>
      <c r="L327" s="25"/>
      <c r="M327" s="12"/>
    </row>
    <row r="328" customFormat="false" ht="15" hidden="false" customHeight="false" outlineLevel="0" collapsed="false">
      <c r="A328" s="8" t="n">
        <v>324</v>
      </c>
      <c r="B328" s="13"/>
      <c r="C328" s="25"/>
      <c r="D328" s="26" t="str">
        <f aca="false">IF($C328="","",IFERROR(IF(INDEX(Bolalar!$B$5:$B$1804,MATCH($C328,Bolalar!$I$5:$I$1804,0))="","",INDEX(Bolalar!$B$5:$B$1804,MATCH($C328,Bolalar!$I$5:$I$1804,0))),""))</f>
        <v/>
      </c>
      <c r="E328" s="15" t="str">
        <f aca="false">IF($C328="","",IFERROR(IF(INDEX(Bolalar!$C$5:$C$1804,MATCH($C328,Bolalar!$I$5:$I$1804,0))="","",INDEX(Bolalar!$C$5:$C$1804,MATCH($C328,Bolalar!$I$5:$I$1804,0))),""))</f>
        <v/>
      </c>
      <c r="F328" s="24"/>
      <c r="G328" s="14" t="str">
        <f aca="false">IF(OR($E328="",$B328=""),"",INT(($B328-$E328)/365.25))</f>
        <v/>
      </c>
      <c r="H328" s="14" t="str">
        <f aca="false">IF($G328="","",IF($G328&lt;5,"Ha","Yo'q"))</f>
        <v/>
      </c>
      <c r="I328" s="14" t="str">
        <f aca="false">IF($G328="","",IF($G328&lt;18,"Ha","Yo'q"))</f>
        <v/>
      </c>
      <c r="J328" s="12"/>
      <c r="K328" s="12"/>
      <c r="L328" s="25"/>
      <c r="M328" s="12"/>
    </row>
    <row r="329" customFormat="false" ht="15" hidden="false" customHeight="false" outlineLevel="0" collapsed="false">
      <c r="A329" s="8" t="n">
        <v>325</v>
      </c>
      <c r="B329" s="13"/>
      <c r="C329" s="25"/>
      <c r="D329" s="26" t="str">
        <f aca="false">IF($C329="","",IFERROR(IF(INDEX(Bolalar!$B$5:$B$1804,MATCH($C329,Bolalar!$I$5:$I$1804,0))="","",INDEX(Bolalar!$B$5:$B$1804,MATCH($C329,Bolalar!$I$5:$I$1804,0))),""))</f>
        <v/>
      </c>
      <c r="E329" s="15" t="str">
        <f aca="false">IF($C329="","",IFERROR(IF(INDEX(Bolalar!$C$5:$C$1804,MATCH($C329,Bolalar!$I$5:$I$1804,0))="","",INDEX(Bolalar!$C$5:$C$1804,MATCH($C329,Bolalar!$I$5:$I$1804,0))),""))</f>
        <v/>
      </c>
      <c r="F329" s="24"/>
      <c r="G329" s="14" t="str">
        <f aca="false">IF(OR($E329="",$B329=""),"",INT(($B329-$E329)/365.25))</f>
        <v/>
      </c>
      <c r="H329" s="14" t="str">
        <f aca="false">IF($G329="","",IF($G329&lt;5,"Ha","Yo'q"))</f>
        <v/>
      </c>
      <c r="I329" s="14" t="str">
        <f aca="false">IF($G329="","",IF($G329&lt;18,"Ha","Yo'q"))</f>
        <v/>
      </c>
      <c r="J329" s="12"/>
      <c r="K329" s="12"/>
      <c r="L329" s="25"/>
      <c r="M329" s="12"/>
    </row>
    <row r="330" customFormat="false" ht="15" hidden="false" customHeight="false" outlineLevel="0" collapsed="false">
      <c r="A330" s="8" t="n">
        <v>326</v>
      </c>
      <c r="B330" s="13"/>
      <c r="C330" s="25"/>
      <c r="D330" s="26" t="str">
        <f aca="false">IF($C330="","",IFERROR(IF(INDEX(Bolalar!$B$5:$B$1804,MATCH($C330,Bolalar!$I$5:$I$1804,0))="","",INDEX(Bolalar!$B$5:$B$1804,MATCH($C330,Bolalar!$I$5:$I$1804,0))),""))</f>
        <v/>
      </c>
      <c r="E330" s="15" t="str">
        <f aca="false">IF($C330="","",IFERROR(IF(INDEX(Bolalar!$C$5:$C$1804,MATCH($C330,Bolalar!$I$5:$I$1804,0))="","",INDEX(Bolalar!$C$5:$C$1804,MATCH($C330,Bolalar!$I$5:$I$1804,0))),""))</f>
        <v/>
      </c>
      <c r="F330" s="24"/>
      <c r="G330" s="14" t="str">
        <f aca="false">IF(OR($E330="",$B330=""),"",INT(($B330-$E330)/365.25))</f>
        <v/>
      </c>
      <c r="H330" s="14" t="str">
        <f aca="false">IF($G330="","",IF($G330&lt;5,"Ha","Yo'q"))</f>
        <v/>
      </c>
      <c r="I330" s="14" t="str">
        <f aca="false">IF($G330="","",IF($G330&lt;18,"Ha","Yo'q"))</f>
        <v/>
      </c>
      <c r="J330" s="12"/>
      <c r="K330" s="12"/>
      <c r="L330" s="25"/>
      <c r="M330" s="12"/>
    </row>
    <row r="331" customFormat="false" ht="15" hidden="false" customHeight="false" outlineLevel="0" collapsed="false">
      <c r="A331" s="8" t="n">
        <v>327</v>
      </c>
      <c r="B331" s="13"/>
      <c r="C331" s="25"/>
      <c r="D331" s="26" t="str">
        <f aca="false">IF($C331="","",IFERROR(IF(INDEX(Bolalar!$B$5:$B$1804,MATCH($C331,Bolalar!$I$5:$I$1804,0))="","",INDEX(Bolalar!$B$5:$B$1804,MATCH($C331,Bolalar!$I$5:$I$1804,0))),""))</f>
        <v/>
      </c>
      <c r="E331" s="15" t="str">
        <f aca="false">IF($C331="","",IFERROR(IF(INDEX(Bolalar!$C$5:$C$1804,MATCH($C331,Bolalar!$I$5:$I$1804,0))="","",INDEX(Bolalar!$C$5:$C$1804,MATCH($C331,Bolalar!$I$5:$I$1804,0))),""))</f>
        <v/>
      </c>
      <c r="F331" s="24"/>
      <c r="G331" s="14" t="str">
        <f aca="false">IF(OR($E331="",$B331=""),"",INT(($B331-$E331)/365.25))</f>
        <v/>
      </c>
      <c r="H331" s="14" t="str">
        <f aca="false">IF($G331="","",IF($G331&lt;5,"Ha","Yo'q"))</f>
        <v/>
      </c>
      <c r="I331" s="14" t="str">
        <f aca="false">IF($G331="","",IF($G331&lt;18,"Ha","Yo'q"))</f>
        <v/>
      </c>
      <c r="J331" s="12"/>
      <c r="K331" s="12"/>
      <c r="L331" s="25"/>
      <c r="M331" s="12"/>
    </row>
    <row r="332" customFormat="false" ht="15" hidden="false" customHeight="false" outlineLevel="0" collapsed="false">
      <c r="A332" s="8" t="n">
        <v>328</v>
      </c>
      <c r="B332" s="13"/>
      <c r="C332" s="25"/>
      <c r="D332" s="26" t="str">
        <f aca="false">IF($C332="","",IFERROR(IF(INDEX(Bolalar!$B$5:$B$1804,MATCH($C332,Bolalar!$I$5:$I$1804,0))="","",INDEX(Bolalar!$B$5:$B$1804,MATCH($C332,Bolalar!$I$5:$I$1804,0))),""))</f>
        <v/>
      </c>
      <c r="E332" s="15" t="str">
        <f aca="false">IF($C332="","",IFERROR(IF(INDEX(Bolalar!$C$5:$C$1804,MATCH($C332,Bolalar!$I$5:$I$1804,0))="","",INDEX(Bolalar!$C$5:$C$1804,MATCH($C332,Bolalar!$I$5:$I$1804,0))),""))</f>
        <v/>
      </c>
      <c r="F332" s="24"/>
      <c r="G332" s="14" t="str">
        <f aca="false">IF(OR($E332="",$B332=""),"",INT(($B332-$E332)/365.25))</f>
        <v/>
      </c>
      <c r="H332" s="14" t="str">
        <f aca="false">IF($G332="","",IF($G332&lt;5,"Ha","Yo'q"))</f>
        <v/>
      </c>
      <c r="I332" s="14" t="str">
        <f aca="false">IF($G332="","",IF($G332&lt;18,"Ha","Yo'q"))</f>
        <v/>
      </c>
      <c r="J332" s="12"/>
      <c r="K332" s="12"/>
      <c r="L332" s="25"/>
      <c r="M332" s="12"/>
    </row>
    <row r="333" customFormat="false" ht="15" hidden="false" customHeight="false" outlineLevel="0" collapsed="false">
      <c r="A333" s="8" t="n">
        <v>329</v>
      </c>
      <c r="B333" s="13"/>
      <c r="C333" s="25"/>
      <c r="D333" s="26" t="str">
        <f aca="false">IF($C333="","",IFERROR(IF(INDEX(Bolalar!$B$5:$B$1804,MATCH($C333,Bolalar!$I$5:$I$1804,0))="","",INDEX(Bolalar!$B$5:$B$1804,MATCH($C333,Bolalar!$I$5:$I$1804,0))),""))</f>
        <v/>
      </c>
      <c r="E333" s="15" t="str">
        <f aca="false">IF($C333="","",IFERROR(IF(INDEX(Bolalar!$C$5:$C$1804,MATCH($C333,Bolalar!$I$5:$I$1804,0))="","",INDEX(Bolalar!$C$5:$C$1804,MATCH($C333,Bolalar!$I$5:$I$1804,0))),""))</f>
        <v/>
      </c>
      <c r="F333" s="24"/>
      <c r="G333" s="14" t="str">
        <f aca="false">IF(OR($E333="",$B333=""),"",INT(($B333-$E333)/365.25))</f>
        <v/>
      </c>
      <c r="H333" s="14" t="str">
        <f aca="false">IF($G333="","",IF($G333&lt;5,"Ha","Yo'q"))</f>
        <v/>
      </c>
      <c r="I333" s="14" t="str">
        <f aca="false">IF($G333="","",IF($G333&lt;18,"Ha","Yo'q"))</f>
        <v/>
      </c>
      <c r="J333" s="12"/>
      <c r="K333" s="12"/>
      <c r="L333" s="25"/>
      <c r="M333" s="12"/>
    </row>
    <row r="334" customFormat="false" ht="15" hidden="false" customHeight="false" outlineLevel="0" collapsed="false">
      <c r="A334" s="8" t="n">
        <v>330</v>
      </c>
      <c r="B334" s="13"/>
      <c r="C334" s="25"/>
      <c r="D334" s="26" t="str">
        <f aca="false">IF($C334="","",IFERROR(IF(INDEX(Bolalar!$B$5:$B$1804,MATCH($C334,Bolalar!$I$5:$I$1804,0))="","",INDEX(Bolalar!$B$5:$B$1804,MATCH($C334,Bolalar!$I$5:$I$1804,0))),""))</f>
        <v/>
      </c>
      <c r="E334" s="15" t="str">
        <f aca="false">IF($C334="","",IFERROR(IF(INDEX(Bolalar!$C$5:$C$1804,MATCH($C334,Bolalar!$I$5:$I$1804,0))="","",INDEX(Bolalar!$C$5:$C$1804,MATCH($C334,Bolalar!$I$5:$I$1804,0))),""))</f>
        <v/>
      </c>
      <c r="F334" s="24"/>
      <c r="G334" s="14" t="str">
        <f aca="false">IF(OR($E334="",$B334=""),"",INT(($B334-$E334)/365.25))</f>
        <v/>
      </c>
      <c r="H334" s="14" t="str">
        <f aca="false">IF($G334="","",IF($G334&lt;5,"Ha","Yo'q"))</f>
        <v/>
      </c>
      <c r="I334" s="14" t="str">
        <f aca="false">IF($G334="","",IF($G334&lt;18,"Ha","Yo'q"))</f>
        <v/>
      </c>
      <c r="J334" s="12"/>
      <c r="K334" s="12"/>
      <c r="L334" s="25"/>
      <c r="M334" s="12"/>
    </row>
    <row r="335" customFormat="false" ht="15" hidden="false" customHeight="false" outlineLevel="0" collapsed="false">
      <c r="A335" s="8" t="n">
        <v>331</v>
      </c>
      <c r="B335" s="13"/>
      <c r="C335" s="25"/>
      <c r="D335" s="26" t="str">
        <f aca="false">IF($C335="","",IFERROR(IF(INDEX(Bolalar!$B$5:$B$1804,MATCH($C335,Bolalar!$I$5:$I$1804,0))="","",INDEX(Bolalar!$B$5:$B$1804,MATCH($C335,Bolalar!$I$5:$I$1804,0))),""))</f>
        <v/>
      </c>
      <c r="E335" s="15" t="str">
        <f aca="false">IF($C335="","",IFERROR(IF(INDEX(Bolalar!$C$5:$C$1804,MATCH($C335,Bolalar!$I$5:$I$1804,0))="","",INDEX(Bolalar!$C$5:$C$1804,MATCH($C335,Bolalar!$I$5:$I$1804,0))),""))</f>
        <v/>
      </c>
      <c r="F335" s="24"/>
      <c r="G335" s="14" t="str">
        <f aca="false">IF(OR($E335="",$B335=""),"",INT(($B335-$E335)/365.25))</f>
        <v/>
      </c>
      <c r="H335" s="14" t="str">
        <f aca="false">IF($G335="","",IF($G335&lt;5,"Ha","Yo'q"))</f>
        <v/>
      </c>
      <c r="I335" s="14" t="str">
        <f aca="false">IF($G335="","",IF($G335&lt;18,"Ha","Yo'q"))</f>
        <v/>
      </c>
      <c r="J335" s="12"/>
      <c r="K335" s="12"/>
      <c r="L335" s="25"/>
      <c r="M335" s="12"/>
    </row>
    <row r="336" customFormat="false" ht="15" hidden="false" customHeight="false" outlineLevel="0" collapsed="false">
      <c r="A336" s="8" t="n">
        <v>332</v>
      </c>
      <c r="B336" s="13"/>
      <c r="C336" s="25"/>
      <c r="D336" s="26" t="str">
        <f aca="false">IF($C336="","",IFERROR(IF(INDEX(Bolalar!$B$5:$B$1804,MATCH($C336,Bolalar!$I$5:$I$1804,0))="","",INDEX(Bolalar!$B$5:$B$1804,MATCH($C336,Bolalar!$I$5:$I$1804,0))),""))</f>
        <v/>
      </c>
      <c r="E336" s="15" t="str">
        <f aca="false">IF($C336="","",IFERROR(IF(INDEX(Bolalar!$C$5:$C$1804,MATCH($C336,Bolalar!$I$5:$I$1804,0))="","",INDEX(Bolalar!$C$5:$C$1804,MATCH($C336,Bolalar!$I$5:$I$1804,0))),""))</f>
        <v/>
      </c>
      <c r="F336" s="24"/>
      <c r="G336" s="14" t="str">
        <f aca="false">IF(OR($E336="",$B336=""),"",INT(($B336-$E336)/365.25))</f>
        <v/>
      </c>
      <c r="H336" s="14" t="str">
        <f aca="false">IF($G336="","",IF($G336&lt;5,"Ha","Yo'q"))</f>
        <v/>
      </c>
      <c r="I336" s="14" t="str">
        <f aca="false">IF($G336="","",IF($G336&lt;18,"Ha","Yo'q"))</f>
        <v/>
      </c>
      <c r="J336" s="12"/>
      <c r="K336" s="12"/>
      <c r="L336" s="25"/>
      <c r="M336" s="12"/>
    </row>
    <row r="337" customFormat="false" ht="15" hidden="false" customHeight="false" outlineLevel="0" collapsed="false">
      <c r="A337" s="8" t="n">
        <v>333</v>
      </c>
      <c r="B337" s="13"/>
      <c r="C337" s="25"/>
      <c r="D337" s="26" t="str">
        <f aca="false">IF($C337="","",IFERROR(IF(INDEX(Bolalar!$B$5:$B$1804,MATCH($C337,Bolalar!$I$5:$I$1804,0))="","",INDEX(Bolalar!$B$5:$B$1804,MATCH($C337,Bolalar!$I$5:$I$1804,0))),""))</f>
        <v/>
      </c>
      <c r="E337" s="15" t="str">
        <f aca="false">IF($C337="","",IFERROR(IF(INDEX(Bolalar!$C$5:$C$1804,MATCH($C337,Bolalar!$I$5:$I$1804,0))="","",INDEX(Bolalar!$C$5:$C$1804,MATCH($C337,Bolalar!$I$5:$I$1804,0))),""))</f>
        <v/>
      </c>
      <c r="F337" s="24"/>
      <c r="G337" s="14" t="str">
        <f aca="false">IF(OR($E337="",$B337=""),"",INT(($B337-$E337)/365.25))</f>
        <v/>
      </c>
      <c r="H337" s="14" t="str">
        <f aca="false">IF($G337="","",IF($G337&lt;5,"Ha","Yo'q"))</f>
        <v/>
      </c>
      <c r="I337" s="14" t="str">
        <f aca="false">IF($G337="","",IF($G337&lt;18,"Ha","Yo'q"))</f>
        <v/>
      </c>
      <c r="J337" s="12"/>
      <c r="K337" s="12"/>
      <c r="L337" s="25"/>
      <c r="M337" s="12"/>
    </row>
    <row r="338" customFormat="false" ht="15" hidden="false" customHeight="false" outlineLevel="0" collapsed="false">
      <c r="A338" s="8" t="n">
        <v>334</v>
      </c>
      <c r="B338" s="13"/>
      <c r="C338" s="25"/>
      <c r="D338" s="26" t="str">
        <f aca="false">IF($C338="","",IFERROR(IF(INDEX(Bolalar!$B$5:$B$1804,MATCH($C338,Bolalar!$I$5:$I$1804,0))="","",INDEX(Bolalar!$B$5:$B$1804,MATCH($C338,Bolalar!$I$5:$I$1804,0))),""))</f>
        <v/>
      </c>
      <c r="E338" s="15" t="str">
        <f aca="false">IF($C338="","",IFERROR(IF(INDEX(Bolalar!$C$5:$C$1804,MATCH($C338,Bolalar!$I$5:$I$1804,0))="","",INDEX(Bolalar!$C$5:$C$1804,MATCH($C338,Bolalar!$I$5:$I$1804,0))),""))</f>
        <v/>
      </c>
      <c r="F338" s="24"/>
      <c r="G338" s="14" t="str">
        <f aca="false">IF(OR($E338="",$B338=""),"",INT(($B338-$E338)/365.25))</f>
        <v/>
      </c>
      <c r="H338" s="14" t="str">
        <f aca="false">IF($G338="","",IF($G338&lt;5,"Ha","Yo'q"))</f>
        <v/>
      </c>
      <c r="I338" s="14" t="str">
        <f aca="false">IF($G338="","",IF($G338&lt;18,"Ha","Yo'q"))</f>
        <v/>
      </c>
      <c r="J338" s="12"/>
      <c r="K338" s="12"/>
      <c r="L338" s="25"/>
      <c r="M338" s="12"/>
    </row>
    <row r="339" customFormat="false" ht="15" hidden="false" customHeight="false" outlineLevel="0" collapsed="false">
      <c r="A339" s="8" t="n">
        <v>335</v>
      </c>
      <c r="B339" s="13"/>
      <c r="C339" s="25"/>
      <c r="D339" s="26" t="str">
        <f aca="false">IF($C339="","",IFERROR(IF(INDEX(Bolalar!$B$5:$B$1804,MATCH($C339,Bolalar!$I$5:$I$1804,0))="","",INDEX(Bolalar!$B$5:$B$1804,MATCH($C339,Bolalar!$I$5:$I$1804,0))),""))</f>
        <v/>
      </c>
      <c r="E339" s="15" t="str">
        <f aca="false">IF($C339="","",IFERROR(IF(INDEX(Bolalar!$C$5:$C$1804,MATCH($C339,Bolalar!$I$5:$I$1804,0))="","",INDEX(Bolalar!$C$5:$C$1804,MATCH($C339,Bolalar!$I$5:$I$1804,0))),""))</f>
        <v/>
      </c>
      <c r="F339" s="24"/>
      <c r="G339" s="14" t="str">
        <f aca="false">IF(OR($E339="",$B339=""),"",INT(($B339-$E339)/365.25))</f>
        <v/>
      </c>
      <c r="H339" s="14" t="str">
        <f aca="false">IF($G339="","",IF($G339&lt;5,"Ha","Yo'q"))</f>
        <v/>
      </c>
      <c r="I339" s="14" t="str">
        <f aca="false">IF($G339="","",IF($G339&lt;18,"Ha","Yo'q"))</f>
        <v/>
      </c>
      <c r="J339" s="12"/>
      <c r="K339" s="12"/>
      <c r="L339" s="25"/>
      <c r="M339" s="12"/>
    </row>
    <row r="340" customFormat="false" ht="15" hidden="false" customHeight="false" outlineLevel="0" collapsed="false">
      <c r="A340" s="8" t="n">
        <v>336</v>
      </c>
      <c r="B340" s="13"/>
      <c r="C340" s="25"/>
      <c r="D340" s="26" t="str">
        <f aca="false">IF($C340="","",IFERROR(IF(INDEX(Bolalar!$B$5:$B$1804,MATCH($C340,Bolalar!$I$5:$I$1804,0))="","",INDEX(Bolalar!$B$5:$B$1804,MATCH($C340,Bolalar!$I$5:$I$1804,0))),""))</f>
        <v/>
      </c>
      <c r="E340" s="15" t="str">
        <f aca="false">IF($C340="","",IFERROR(IF(INDEX(Bolalar!$C$5:$C$1804,MATCH($C340,Bolalar!$I$5:$I$1804,0))="","",INDEX(Bolalar!$C$5:$C$1804,MATCH($C340,Bolalar!$I$5:$I$1804,0))),""))</f>
        <v/>
      </c>
      <c r="F340" s="24"/>
      <c r="G340" s="14" t="str">
        <f aca="false">IF(OR($E340="",$B340=""),"",INT(($B340-$E340)/365.25))</f>
        <v/>
      </c>
      <c r="H340" s="14" t="str">
        <f aca="false">IF($G340="","",IF($G340&lt;5,"Ha","Yo'q"))</f>
        <v/>
      </c>
      <c r="I340" s="14" t="str">
        <f aca="false">IF($G340="","",IF($G340&lt;18,"Ha","Yo'q"))</f>
        <v/>
      </c>
      <c r="J340" s="12"/>
      <c r="K340" s="12"/>
      <c r="L340" s="25"/>
      <c r="M340" s="12"/>
    </row>
    <row r="341" customFormat="false" ht="15" hidden="false" customHeight="false" outlineLevel="0" collapsed="false">
      <c r="A341" s="8" t="n">
        <v>337</v>
      </c>
      <c r="B341" s="13"/>
      <c r="C341" s="25"/>
      <c r="D341" s="26" t="str">
        <f aca="false">IF($C341="","",IFERROR(IF(INDEX(Bolalar!$B$5:$B$1804,MATCH($C341,Bolalar!$I$5:$I$1804,0))="","",INDEX(Bolalar!$B$5:$B$1804,MATCH($C341,Bolalar!$I$5:$I$1804,0))),""))</f>
        <v/>
      </c>
      <c r="E341" s="15" t="str">
        <f aca="false">IF($C341="","",IFERROR(IF(INDEX(Bolalar!$C$5:$C$1804,MATCH($C341,Bolalar!$I$5:$I$1804,0))="","",INDEX(Bolalar!$C$5:$C$1804,MATCH($C341,Bolalar!$I$5:$I$1804,0))),""))</f>
        <v/>
      </c>
      <c r="F341" s="24"/>
      <c r="G341" s="14" t="str">
        <f aca="false">IF(OR($E341="",$B341=""),"",INT(($B341-$E341)/365.25))</f>
        <v/>
      </c>
      <c r="H341" s="14" t="str">
        <f aca="false">IF($G341="","",IF($G341&lt;5,"Ha","Yo'q"))</f>
        <v/>
      </c>
      <c r="I341" s="14" t="str">
        <f aca="false">IF($G341="","",IF($G341&lt;18,"Ha","Yo'q"))</f>
        <v/>
      </c>
      <c r="J341" s="12"/>
      <c r="K341" s="12"/>
      <c r="L341" s="25"/>
      <c r="M341" s="12"/>
    </row>
    <row r="342" customFormat="false" ht="15" hidden="false" customHeight="false" outlineLevel="0" collapsed="false">
      <c r="A342" s="8" t="n">
        <v>338</v>
      </c>
      <c r="B342" s="13"/>
      <c r="C342" s="25"/>
      <c r="D342" s="26" t="str">
        <f aca="false">IF($C342="","",IFERROR(IF(INDEX(Bolalar!$B$5:$B$1804,MATCH($C342,Bolalar!$I$5:$I$1804,0))="","",INDEX(Bolalar!$B$5:$B$1804,MATCH($C342,Bolalar!$I$5:$I$1804,0))),""))</f>
        <v/>
      </c>
      <c r="E342" s="15" t="str">
        <f aca="false">IF($C342="","",IFERROR(IF(INDEX(Bolalar!$C$5:$C$1804,MATCH($C342,Bolalar!$I$5:$I$1804,0))="","",INDEX(Bolalar!$C$5:$C$1804,MATCH($C342,Bolalar!$I$5:$I$1804,0))),""))</f>
        <v/>
      </c>
      <c r="F342" s="24"/>
      <c r="G342" s="14" t="str">
        <f aca="false">IF(OR($E342="",$B342=""),"",INT(($B342-$E342)/365.25))</f>
        <v/>
      </c>
      <c r="H342" s="14" t="str">
        <f aca="false">IF($G342="","",IF($G342&lt;5,"Ha","Yo'q"))</f>
        <v/>
      </c>
      <c r="I342" s="14" t="str">
        <f aca="false">IF($G342="","",IF($G342&lt;18,"Ha","Yo'q"))</f>
        <v/>
      </c>
      <c r="J342" s="12"/>
      <c r="K342" s="12"/>
      <c r="L342" s="25"/>
      <c r="M342" s="12"/>
    </row>
    <row r="343" customFormat="false" ht="15" hidden="false" customHeight="false" outlineLevel="0" collapsed="false">
      <c r="A343" s="8" t="n">
        <v>339</v>
      </c>
      <c r="B343" s="13"/>
      <c r="C343" s="25"/>
      <c r="D343" s="26" t="str">
        <f aca="false">IF($C343="","",IFERROR(IF(INDEX(Bolalar!$B$5:$B$1804,MATCH($C343,Bolalar!$I$5:$I$1804,0))="","",INDEX(Bolalar!$B$5:$B$1804,MATCH($C343,Bolalar!$I$5:$I$1804,0))),""))</f>
        <v/>
      </c>
      <c r="E343" s="15" t="str">
        <f aca="false">IF($C343="","",IFERROR(IF(INDEX(Bolalar!$C$5:$C$1804,MATCH($C343,Bolalar!$I$5:$I$1804,0))="","",INDEX(Bolalar!$C$5:$C$1804,MATCH($C343,Bolalar!$I$5:$I$1804,0))),""))</f>
        <v/>
      </c>
      <c r="F343" s="24"/>
      <c r="G343" s="14" t="str">
        <f aca="false">IF(OR($E343="",$B343=""),"",INT(($B343-$E343)/365.25))</f>
        <v/>
      </c>
      <c r="H343" s="14" t="str">
        <f aca="false">IF($G343="","",IF($G343&lt;5,"Ha","Yo'q"))</f>
        <v/>
      </c>
      <c r="I343" s="14" t="str">
        <f aca="false">IF($G343="","",IF($G343&lt;18,"Ha","Yo'q"))</f>
        <v/>
      </c>
      <c r="J343" s="12"/>
      <c r="K343" s="12"/>
      <c r="L343" s="25"/>
      <c r="M343" s="12"/>
    </row>
    <row r="344" customFormat="false" ht="15" hidden="false" customHeight="false" outlineLevel="0" collapsed="false">
      <c r="A344" s="8" t="n">
        <v>340</v>
      </c>
      <c r="B344" s="13"/>
      <c r="C344" s="25"/>
      <c r="D344" s="26" t="str">
        <f aca="false">IF($C344="","",IFERROR(IF(INDEX(Bolalar!$B$5:$B$1804,MATCH($C344,Bolalar!$I$5:$I$1804,0))="","",INDEX(Bolalar!$B$5:$B$1804,MATCH($C344,Bolalar!$I$5:$I$1804,0))),""))</f>
        <v/>
      </c>
      <c r="E344" s="15" t="str">
        <f aca="false">IF($C344="","",IFERROR(IF(INDEX(Bolalar!$C$5:$C$1804,MATCH($C344,Bolalar!$I$5:$I$1804,0))="","",INDEX(Bolalar!$C$5:$C$1804,MATCH($C344,Bolalar!$I$5:$I$1804,0))),""))</f>
        <v/>
      </c>
      <c r="F344" s="24"/>
      <c r="G344" s="14" t="str">
        <f aca="false">IF(OR($E344="",$B344=""),"",INT(($B344-$E344)/365.25))</f>
        <v/>
      </c>
      <c r="H344" s="14" t="str">
        <f aca="false">IF($G344="","",IF($G344&lt;5,"Ha","Yo'q"))</f>
        <v/>
      </c>
      <c r="I344" s="14" t="str">
        <f aca="false">IF($G344="","",IF($G344&lt;18,"Ha","Yo'q"))</f>
        <v/>
      </c>
      <c r="J344" s="12"/>
      <c r="K344" s="12"/>
      <c r="L344" s="25"/>
      <c r="M344" s="12"/>
    </row>
    <row r="345" customFormat="false" ht="15" hidden="false" customHeight="false" outlineLevel="0" collapsed="false">
      <c r="A345" s="8" t="n">
        <v>341</v>
      </c>
      <c r="B345" s="13"/>
      <c r="C345" s="25"/>
      <c r="D345" s="26" t="str">
        <f aca="false">IF($C345="","",IFERROR(IF(INDEX(Bolalar!$B$5:$B$1804,MATCH($C345,Bolalar!$I$5:$I$1804,0))="","",INDEX(Bolalar!$B$5:$B$1804,MATCH($C345,Bolalar!$I$5:$I$1804,0))),""))</f>
        <v/>
      </c>
      <c r="E345" s="15" t="str">
        <f aca="false">IF($C345="","",IFERROR(IF(INDEX(Bolalar!$C$5:$C$1804,MATCH($C345,Bolalar!$I$5:$I$1804,0))="","",INDEX(Bolalar!$C$5:$C$1804,MATCH($C345,Bolalar!$I$5:$I$1804,0))),""))</f>
        <v/>
      </c>
      <c r="F345" s="24"/>
      <c r="G345" s="14" t="str">
        <f aca="false">IF(OR($E345="",$B345=""),"",INT(($B345-$E345)/365.25))</f>
        <v/>
      </c>
      <c r="H345" s="14" t="str">
        <f aca="false">IF($G345="","",IF($G345&lt;5,"Ha","Yo'q"))</f>
        <v/>
      </c>
      <c r="I345" s="14" t="str">
        <f aca="false">IF($G345="","",IF($G345&lt;18,"Ha","Yo'q"))</f>
        <v/>
      </c>
      <c r="J345" s="12"/>
      <c r="K345" s="12"/>
      <c r="L345" s="25"/>
      <c r="M345" s="12"/>
    </row>
    <row r="346" customFormat="false" ht="15" hidden="false" customHeight="false" outlineLevel="0" collapsed="false">
      <c r="A346" s="8" t="n">
        <v>342</v>
      </c>
      <c r="B346" s="13"/>
      <c r="C346" s="25"/>
      <c r="D346" s="26" t="str">
        <f aca="false">IF($C346="","",IFERROR(IF(INDEX(Bolalar!$B$5:$B$1804,MATCH($C346,Bolalar!$I$5:$I$1804,0))="","",INDEX(Bolalar!$B$5:$B$1804,MATCH($C346,Bolalar!$I$5:$I$1804,0))),""))</f>
        <v/>
      </c>
      <c r="E346" s="15" t="str">
        <f aca="false">IF($C346="","",IFERROR(IF(INDEX(Bolalar!$C$5:$C$1804,MATCH($C346,Bolalar!$I$5:$I$1804,0))="","",INDEX(Bolalar!$C$5:$C$1804,MATCH($C346,Bolalar!$I$5:$I$1804,0))),""))</f>
        <v/>
      </c>
      <c r="F346" s="24"/>
      <c r="G346" s="14" t="str">
        <f aca="false">IF(OR($E346="",$B346=""),"",INT(($B346-$E346)/365.25))</f>
        <v/>
      </c>
      <c r="H346" s="14" t="str">
        <f aca="false">IF($G346="","",IF($G346&lt;5,"Ha","Yo'q"))</f>
        <v/>
      </c>
      <c r="I346" s="14" t="str">
        <f aca="false">IF($G346="","",IF($G346&lt;18,"Ha","Yo'q"))</f>
        <v/>
      </c>
      <c r="J346" s="12"/>
      <c r="K346" s="12"/>
      <c r="L346" s="25"/>
      <c r="M346" s="12"/>
    </row>
    <row r="347" customFormat="false" ht="15" hidden="false" customHeight="false" outlineLevel="0" collapsed="false">
      <c r="A347" s="8" t="n">
        <v>343</v>
      </c>
      <c r="B347" s="13"/>
      <c r="C347" s="25"/>
      <c r="D347" s="26" t="str">
        <f aca="false">IF($C347="","",IFERROR(IF(INDEX(Bolalar!$B$5:$B$1804,MATCH($C347,Bolalar!$I$5:$I$1804,0))="","",INDEX(Bolalar!$B$5:$B$1804,MATCH($C347,Bolalar!$I$5:$I$1804,0))),""))</f>
        <v/>
      </c>
      <c r="E347" s="15" t="str">
        <f aca="false">IF($C347="","",IFERROR(IF(INDEX(Bolalar!$C$5:$C$1804,MATCH($C347,Bolalar!$I$5:$I$1804,0))="","",INDEX(Bolalar!$C$5:$C$1804,MATCH($C347,Bolalar!$I$5:$I$1804,0))),""))</f>
        <v/>
      </c>
      <c r="F347" s="24"/>
      <c r="G347" s="14" t="str">
        <f aca="false">IF(OR($E347="",$B347=""),"",INT(($B347-$E347)/365.25))</f>
        <v/>
      </c>
      <c r="H347" s="14" t="str">
        <f aca="false">IF($G347="","",IF($G347&lt;5,"Ha","Yo'q"))</f>
        <v/>
      </c>
      <c r="I347" s="14" t="str">
        <f aca="false">IF($G347="","",IF($G347&lt;18,"Ha","Yo'q"))</f>
        <v/>
      </c>
      <c r="J347" s="12"/>
      <c r="K347" s="12"/>
      <c r="L347" s="25"/>
      <c r="M347" s="12"/>
    </row>
    <row r="348" customFormat="false" ht="15" hidden="false" customHeight="false" outlineLevel="0" collapsed="false">
      <c r="A348" s="8" t="n">
        <v>344</v>
      </c>
      <c r="B348" s="13"/>
      <c r="C348" s="25"/>
      <c r="D348" s="26" t="str">
        <f aca="false">IF($C348="","",IFERROR(IF(INDEX(Bolalar!$B$5:$B$1804,MATCH($C348,Bolalar!$I$5:$I$1804,0))="","",INDEX(Bolalar!$B$5:$B$1804,MATCH($C348,Bolalar!$I$5:$I$1804,0))),""))</f>
        <v/>
      </c>
      <c r="E348" s="15" t="str">
        <f aca="false">IF($C348="","",IFERROR(IF(INDEX(Bolalar!$C$5:$C$1804,MATCH($C348,Bolalar!$I$5:$I$1804,0))="","",INDEX(Bolalar!$C$5:$C$1804,MATCH($C348,Bolalar!$I$5:$I$1804,0))),""))</f>
        <v/>
      </c>
      <c r="F348" s="24"/>
      <c r="G348" s="14" t="str">
        <f aca="false">IF(OR($E348="",$B348=""),"",INT(($B348-$E348)/365.25))</f>
        <v/>
      </c>
      <c r="H348" s="14" t="str">
        <f aca="false">IF($G348="","",IF($G348&lt;5,"Ha","Yo'q"))</f>
        <v/>
      </c>
      <c r="I348" s="14" t="str">
        <f aca="false">IF($G348="","",IF($G348&lt;18,"Ha","Yo'q"))</f>
        <v/>
      </c>
      <c r="J348" s="12"/>
      <c r="K348" s="12"/>
      <c r="L348" s="25"/>
      <c r="M348" s="12"/>
    </row>
    <row r="349" customFormat="false" ht="15" hidden="false" customHeight="false" outlineLevel="0" collapsed="false">
      <c r="A349" s="8" t="n">
        <v>345</v>
      </c>
      <c r="B349" s="13"/>
      <c r="C349" s="25"/>
      <c r="D349" s="26" t="str">
        <f aca="false">IF($C349="","",IFERROR(IF(INDEX(Bolalar!$B$5:$B$1804,MATCH($C349,Bolalar!$I$5:$I$1804,0))="","",INDEX(Bolalar!$B$5:$B$1804,MATCH($C349,Bolalar!$I$5:$I$1804,0))),""))</f>
        <v/>
      </c>
      <c r="E349" s="15" t="str">
        <f aca="false">IF($C349="","",IFERROR(IF(INDEX(Bolalar!$C$5:$C$1804,MATCH($C349,Bolalar!$I$5:$I$1804,0))="","",INDEX(Bolalar!$C$5:$C$1804,MATCH($C349,Bolalar!$I$5:$I$1804,0))),""))</f>
        <v/>
      </c>
      <c r="F349" s="24"/>
      <c r="G349" s="14" t="str">
        <f aca="false">IF(OR($E349="",$B349=""),"",INT(($B349-$E349)/365.25))</f>
        <v/>
      </c>
      <c r="H349" s="14" t="str">
        <f aca="false">IF($G349="","",IF($G349&lt;5,"Ha","Yo'q"))</f>
        <v/>
      </c>
      <c r="I349" s="14" t="str">
        <f aca="false">IF($G349="","",IF($G349&lt;18,"Ha","Yo'q"))</f>
        <v/>
      </c>
      <c r="J349" s="12"/>
      <c r="K349" s="12"/>
      <c r="L349" s="25"/>
      <c r="M349" s="12"/>
    </row>
    <row r="350" customFormat="false" ht="15" hidden="false" customHeight="false" outlineLevel="0" collapsed="false">
      <c r="A350" s="8" t="n">
        <v>346</v>
      </c>
      <c r="B350" s="13"/>
      <c r="C350" s="25"/>
      <c r="D350" s="26" t="str">
        <f aca="false">IF($C350="","",IFERROR(IF(INDEX(Bolalar!$B$5:$B$1804,MATCH($C350,Bolalar!$I$5:$I$1804,0))="","",INDEX(Bolalar!$B$5:$B$1804,MATCH($C350,Bolalar!$I$5:$I$1804,0))),""))</f>
        <v/>
      </c>
      <c r="E350" s="15" t="str">
        <f aca="false">IF($C350="","",IFERROR(IF(INDEX(Bolalar!$C$5:$C$1804,MATCH($C350,Bolalar!$I$5:$I$1804,0))="","",INDEX(Bolalar!$C$5:$C$1804,MATCH($C350,Bolalar!$I$5:$I$1804,0))),""))</f>
        <v/>
      </c>
      <c r="F350" s="24"/>
      <c r="G350" s="14" t="str">
        <f aca="false">IF(OR($E350="",$B350=""),"",INT(($B350-$E350)/365.25))</f>
        <v/>
      </c>
      <c r="H350" s="14" t="str">
        <f aca="false">IF($G350="","",IF($G350&lt;5,"Ha","Yo'q"))</f>
        <v/>
      </c>
      <c r="I350" s="14" t="str">
        <f aca="false">IF($G350="","",IF($G350&lt;18,"Ha","Yo'q"))</f>
        <v/>
      </c>
      <c r="J350" s="12"/>
      <c r="K350" s="12"/>
      <c r="L350" s="25"/>
      <c r="M350" s="12"/>
    </row>
    <row r="351" customFormat="false" ht="15" hidden="false" customHeight="false" outlineLevel="0" collapsed="false">
      <c r="A351" s="8" t="n">
        <v>347</v>
      </c>
      <c r="B351" s="13"/>
      <c r="C351" s="25"/>
      <c r="D351" s="26" t="str">
        <f aca="false">IF($C351="","",IFERROR(IF(INDEX(Bolalar!$B$5:$B$1804,MATCH($C351,Bolalar!$I$5:$I$1804,0))="","",INDEX(Bolalar!$B$5:$B$1804,MATCH($C351,Bolalar!$I$5:$I$1804,0))),""))</f>
        <v/>
      </c>
      <c r="E351" s="15" t="str">
        <f aca="false">IF($C351="","",IFERROR(IF(INDEX(Bolalar!$C$5:$C$1804,MATCH($C351,Bolalar!$I$5:$I$1804,0))="","",INDEX(Bolalar!$C$5:$C$1804,MATCH($C351,Bolalar!$I$5:$I$1804,0))),""))</f>
        <v/>
      </c>
      <c r="F351" s="24"/>
      <c r="G351" s="14" t="str">
        <f aca="false">IF(OR($E351="",$B351=""),"",INT(($B351-$E351)/365.25))</f>
        <v/>
      </c>
      <c r="H351" s="14" t="str">
        <f aca="false">IF($G351="","",IF($G351&lt;5,"Ha","Yo'q"))</f>
        <v/>
      </c>
      <c r="I351" s="14" t="str">
        <f aca="false">IF($G351="","",IF($G351&lt;18,"Ha","Yo'q"))</f>
        <v/>
      </c>
      <c r="J351" s="12"/>
      <c r="K351" s="12"/>
      <c r="L351" s="25"/>
      <c r="M351" s="12"/>
    </row>
    <row r="352" customFormat="false" ht="15" hidden="false" customHeight="false" outlineLevel="0" collapsed="false">
      <c r="A352" s="8" t="n">
        <v>348</v>
      </c>
      <c r="B352" s="13"/>
      <c r="C352" s="25"/>
      <c r="D352" s="26" t="str">
        <f aca="false">IF($C352="","",IFERROR(IF(INDEX(Bolalar!$B$5:$B$1804,MATCH($C352,Bolalar!$I$5:$I$1804,0))="","",INDEX(Bolalar!$B$5:$B$1804,MATCH($C352,Bolalar!$I$5:$I$1804,0))),""))</f>
        <v/>
      </c>
      <c r="E352" s="15" t="str">
        <f aca="false">IF($C352="","",IFERROR(IF(INDEX(Bolalar!$C$5:$C$1804,MATCH($C352,Bolalar!$I$5:$I$1804,0))="","",INDEX(Bolalar!$C$5:$C$1804,MATCH($C352,Bolalar!$I$5:$I$1804,0))),""))</f>
        <v/>
      </c>
      <c r="F352" s="24"/>
      <c r="G352" s="14" t="str">
        <f aca="false">IF(OR($E352="",$B352=""),"",INT(($B352-$E352)/365.25))</f>
        <v/>
      </c>
      <c r="H352" s="14" t="str">
        <f aca="false">IF($G352="","",IF($G352&lt;5,"Ha","Yo'q"))</f>
        <v/>
      </c>
      <c r="I352" s="14" t="str">
        <f aca="false">IF($G352="","",IF($G352&lt;18,"Ha","Yo'q"))</f>
        <v/>
      </c>
      <c r="J352" s="12"/>
      <c r="K352" s="12"/>
      <c r="L352" s="25"/>
      <c r="M352" s="12"/>
    </row>
    <row r="353" customFormat="false" ht="15" hidden="false" customHeight="false" outlineLevel="0" collapsed="false">
      <c r="A353" s="8" t="n">
        <v>349</v>
      </c>
      <c r="B353" s="13"/>
      <c r="C353" s="25"/>
      <c r="D353" s="26" t="str">
        <f aca="false">IF($C353="","",IFERROR(IF(INDEX(Bolalar!$B$5:$B$1804,MATCH($C353,Bolalar!$I$5:$I$1804,0))="","",INDEX(Bolalar!$B$5:$B$1804,MATCH($C353,Bolalar!$I$5:$I$1804,0))),""))</f>
        <v/>
      </c>
      <c r="E353" s="15" t="str">
        <f aca="false">IF($C353="","",IFERROR(IF(INDEX(Bolalar!$C$5:$C$1804,MATCH($C353,Bolalar!$I$5:$I$1804,0))="","",INDEX(Bolalar!$C$5:$C$1804,MATCH($C353,Bolalar!$I$5:$I$1804,0))),""))</f>
        <v/>
      </c>
      <c r="F353" s="24"/>
      <c r="G353" s="14" t="str">
        <f aca="false">IF(OR($E353="",$B353=""),"",INT(($B353-$E353)/365.25))</f>
        <v/>
      </c>
      <c r="H353" s="14" t="str">
        <f aca="false">IF($G353="","",IF($G353&lt;5,"Ha","Yo'q"))</f>
        <v/>
      </c>
      <c r="I353" s="14" t="str">
        <f aca="false">IF($G353="","",IF($G353&lt;18,"Ha","Yo'q"))</f>
        <v/>
      </c>
      <c r="J353" s="12"/>
      <c r="K353" s="12"/>
      <c r="L353" s="25"/>
      <c r="M353" s="12"/>
    </row>
    <row r="354" customFormat="false" ht="15" hidden="false" customHeight="false" outlineLevel="0" collapsed="false">
      <c r="A354" s="8" t="n">
        <v>350</v>
      </c>
      <c r="B354" s="13"/>
      <c r="C354" s="25"/>
      <c r="D354" s="26" t="str">
        <f aca="false">IF($C354="","",IFERROR(IF(INDEX(Bolalar!$B$5:$B$1804,MATCH($C354,Bolalar!$I$5:$I$1804,0))="","",INDEX(Bolalar!$B$5:$B$1804,MATCH($C354,Bolalar!$I$5:$I$1804,0))),""))</f>
        <v/>
      </c>
      <c r="E354" s="15" t="str">
        <f aca="false">IF($C354="","",IFERROR(IF(INDEX(Bolalar!$C$5:$C$1804,MATCH($C354,Bolalar!$I$5:$I$1804,0))="","",INDEX(Bolalar!$C$5:$C$1804,MATCH($C354,Bolalar!$I$5:$I$1804,0))),""))</f>
        <v/>
      </c>
      <c r="F354" s="24"/>
      <c r="G354" s="14" t="str">
        <f aca="false">IF(OR($E354="",$B354=""),"",INT(($B354-$E354)/365.25))</f>
        <v/>
      </c>
      <c r="H354" s="14" t="str">
        <f aca="false">IF($G354="","",IF($G354&lt;5,"Ha","Yo'q"))</f>
        <v/>
      </c>
      <c r="I354" s="14" t="str">
        <f aca="false">IF($G354="","",IF($G354&lt;18,"Ha","Yo'q"))</f>
        <v/>
      </c>
      <c r="J354" s="12"/>
      <c r="K354" s="12"/>
      <c r="L354" s="25"/>
      <c r="M354" s="12"/>
    </row>
    <row r="355" customFormat="false" ht="15" hidden="false" customHeight="false" outlineLevel="0" collapsed="false">
      <c r="A355" s="8" t="n">
        <v>351</v>
      </c>
      <c r="B355" s="13"/>
      <c r="C355" s="25"/>
      <c r="D355" s="26" t="str">
        <f aca="false">IF($C355="","",IFERROR(IF(INDEX(Bolalar!$B$5:$B$1804,MATCH($C355,Bolalar!$I$5:$I$1804,0))="","",INDEX(Bolalar!$B$5:$B$1804,MATCH($C355,Bolalar!$I$5:$I$1804,0))),""))</f>
        <v/>
      </c>
      <c r="E355" s="15" t="str">
        <f aca="false">IF($C355="","",IFERROR(IF(INDEX(Bolalar!$C$5:$C$1804,MATCH($C355,Bolalar!$I$5:$I$1804,0))="","",INDEX(Bolalar!$C$5:$C$1804,MATCH($C355,Bolalar!$I$5:$I$1804,0))),""))</f>
        <v/>
      </c>
      <c r="F355" s="24"/>
      <c r="G355" s="14" t="str">
        <f aca="false">IF(OR($E355="",$B355=""),"",INT(($B355-$E355)/365.25))</f>
        <v/>
      </c>
      <c r="H355" s="14" t="str">
        <f aca="false">IF($G355="","",IF($G355&lt;5,"Ha","Yo'q"))</f>
        <v/>
      </c>
      <c r="I355" s="14" t="str">
        <f aca="false">IF($G355="","",IF($G355&lt;18,"Ha","Yo'q"))</f>
        <v/>
      </c>
      <c r="J355" s="12"/>
      <c r="K355" s="12"/>
      <c r="L355" s="25"/>
      <c r="M355" s="12"/>
    </row>
    <row r="356" customFormat="false" ht="15" hidden="false" customHeight="false" outlineLevel="0" collapsed="false">
      <c r="A356" s="8" t="n">
        <v>352</v>
      </c>
      <c r="B356" s="13"/>
      <c r="C356" s="25"/>
      <c r="D356" s="26" t="str">
        <f aca="false">IF($C356="","",IFERROR(IF(INDEX(Bolalar!$B$5:$B$1804,MATCH($C356,Bolalar!$I$5:$I$1804,0))="","",INDEX(Bolalar!$B$5:$B$1804,MATCH($C356,Bolalar!$I$5:$I$1804,0))),""))</f>
        <v/>
      </c>
      <c r="E356" s="15" t="str">
        <f aca="false">IF($C356="","",IFERROR(IF(INDEX(Bolalar!$C$5:$C$1804,MATCH($C356,Bolalar!$I$5:$I$1804,0))="","",INDEX(Bolalar!$C$5:$C$1804,MATCH($C356,Bolalar!$I$5:$I$1804,0))),""))</f>
        <v/>
      </c>
      <c r="F356" s="24"/>
      <c r="G356" s="14" t="str">
        <f aca="false">IF(OR($E356="",$B356=""),"",INT(($B356-$E356)/365.25))</f>
        <v/>
      </c>
      <c r="H356" s="14" t="str">
        <f aca="false">IF($G356="","",IF($G356&lt;5,"Ha","Yo'q"))</f>
        <v/>
      </c>
      <c r="I356" s="14" t="str">
        <f aca="false">IF($G356="","",IF($G356&lt;18,"Ha","Yo'q"))</f>
        <v/>
      </c>
      <c r="J356" s="12"/>
      <c r="K356" s="12"/>
      <c r="L356" s="25"/>
      <c r="M356" s="12"/>
    </row>
    <row r="357" customFormat="false" ht="15" hidden="false" customHeight="false" outlineLevel="0" collapsed="false">
      <c r="A357" s="8" t="n">
        <v>353</v>
      </c>
      <c r="B357" s="13"/>
      <c r="C357" s="25"/>
      <c r="D357" s="26" t="str">
        <f aca="false">IF($C357="","",IFERROR(IF(INDEX(Bolalar!$B$5:$B$1804,MATCH($C357,Bolalar!$I$5:$I$1804,0))="","",INDEX(Bolalar!$B$5:$B$1804,MATCH($C357,Bolalar!$I$5:$I$1804,0))),""))</f>
        <v/>
      </c>
      <c r="E357" s="15" t="str">
        <f aca="false">IF($C357="","",IFERROR(IF(INDEX(Bolalar!$C$5:$C$1804,MATCH($C357,Bolalar!$I$5:$I$1804,0))="","",INDEX(Bolalar!$C$5:$C$1804,MATCH($C357,Bolalar!$I$5:$I$1804,0))),""))</f>
        <v/>
      </c>
      <c r="F357" s="24"/>
      <c r="G357" s="14" t="str">
        <f aca="false">IF(OR($E357="",$B357=""),"",INT(($B357-$E357)/365.25))</f>
        <v/>
      </c>
      <c r="H357" s="14" t="str">
        <f aca="false">IF($G357="","",IF($G357&lt;5,"Ha","Yo'q"))</f>
        <v/>
      </c>
      <c r="I357" s="14" t="str">
        <f aca="false">IF($G357="","",IF($G357&lt;18,"Ha","Yo'q"))</f>
        <v/>
      </c>
      <c r="J357" s="12"/>
      <c r="K357" s="12"/>
      <c r="L357" s="25"/>
      <c r="M357" s="12"/>
    </row>
    <row r="358" customFormat="false" ht="15" hidden="false" customHeight="false" outlineLevel="0" collapsed="false">
      <c r="A358" s="8" t="n">
        <v>354</v>
      </c>
      <c r="B358" s="13"/>
      <c r="C358" s="25"/>
      <c r="D358" s="26" t="str">
        <f aca="false">IF($C358="","",IFERROR(IF(INDEX(Bolalar!$B$5:$B$1804,MATCH($C358,Bolalar!$I$5:$I$1804,0))="","",INDEX(Bolalar!$B$5:$B$1804,MATCH($C358,Bolalar!$I$5:$I$1804,0))),""))</f>
        <v/>
      </c>
      <c r="E358" s="15" t="str">
        <f aca="false">IF($C358="","",IFERROR(IF(INDEX(Bolalar!$C$5:$C$1804,MATCH($C358,Bolalar!$I$5:$I$1804,0))="","",INDEX(Bolalar!$C$5:$C$1804,MATCH($C358,Bolalar!$I$5:$I$1804,0))),""))</f>
        <v/>
      </c>
      <c r="F358" s="24"/>
      <c r="G358" s="14" t="str">
        <f aca="false">IF(OR($E358="",$B358=""),"",INT(($B358-$E358)/365.25))</f>
        <v/>
      </c>
      <c r="H358" s="14" t="str">
        <f aca="false">IF($G358="","",IF($G358&lt;5,"Ha","Yo'q"))</f>
        <v/>
      </c>
      <c r="I358" s="14" t="str">
        <f aca="false">IF($G358="","",IF($G358&lt;18,"Ha","Yo'q"))</f>
        <v/>
      </c>
      <c r="J358" s="12"/>
      <c r="K358" s="12"/>
      <c r="L358" s="25"/>
      <c r="M358" s="12"/>
    </row>
    <row r="359" customFormat="false" ht="15" hidden="false" customHeight="false" outlineLevel="0" collapsed="false">
      <c r="A359" s="8" t="n">
        <v>355</v>
      </c>
      <c r="B359" s="13"/>
      <c r="C359" s="25"/>
      <c r="D359" s="26" t="str">
        <f aca="false">IF($C359="","",IFERROR(IF(INDEX(Bolalar!$B$5:$B$1804,MATCH($C359,Bolalar!$I$5:$I$1804,0))="","",INDEX(Bolalar!$B$5:$B$1804,MATCH($C359,Bolalar!$I$5:$I$1804,0))),""))</f>
        <v/>
      </c>
      <c r="E359" s="15" t="str">
        <f aca="false">IF($C359="","",IFERROR(IF(INDEX(Bolalar!$C$5:$C$1804,MATCH($C359,Bolalar!$I$5:$I$1804,0))="","",INDEX(Bolalar!$C$5:$C$1804,MATCH($C359,Bolalar!$I$5:$I$1804,0))),""))</f>
        <v/>
      </c>
      <c r="F359" s="24"/>
      <c r="G359" s="14" t="str">
        <f aca="false">IF(OR($E359="",$B359=""),"",INT(($B359-$E359)/365.25))</f>
        <v/>
      </c>
      <c r="H359" s="14" t="str">
        <f aca="false">IF($G359="","",IF($G359&lt;5,"Ha","Yo'q"))</f>
        <v/>
      </c>
      <c r="I359" s="14" t="str">
        <f aca="false">IF($G359="","",IF($G359&lt;18,"Ha","Yo'q"))</f>
        <v/>
      </c>
      <c r="J359" s="12"/>
      <c r="K359" s="12"/>
      <c r="L359" s="25"/>
      <c r="M359" s="12"/>
    </row>
    <row r="360" customFormat="false" ht="15" hidden="false" customHeight="false" outlineLevel="0" collapsed="false">
      <c r="A360" s="8" t="n">
        <v>356</v>
      </c>
      <c r="B360" s="13"/>
      <c r="C360" s="25"/>
      <c r="D360" s="26" t="str">
        <f aca="false">IF($C360="","",IFERROR(IF(INDEX(Bolalar!$B$5:$B$1804,MATCH($C360,Bolalar!$I$5:$I$1804,0))="","",INDEX(Bolalar!$B$5:$B$1804,MATCH($C360,Bolalar!$I$5:$I$1804,0))),""))</f>
        <v/>
      </c>
      <c r="E360" s="15" t="str">
        <f aca="false">IF($C360="","",IFERROR(IF(INDEX(Bolalar!$C$5:$C$1804,MATCH($C360,Bolalar!$I$5:$I$1804,0))="","",INDEX(Bolalar!$C$5:$C$1804,MATCH($C360,Bolalar!$I$5:$I$1804,0))),""))</f>
        <v/>
      </c>
      <c r="F360" s="24"/>
      <c r="G360" s="14" t="str">
        <f aca="false">IF(OR($E360="",$B360=""),"",INT(($B360-$E360)/365.25))</f>
        <v/>
      </c>
      <c r="H360" s="14" t="str">
        <f aca="false">IF($G360="","",IF($G360&lt;5,"Ha","Yo'q"))</f>
        <v/>
      </c>
      <c r="I360" s="14" t="str">
        <f aca="false">IF($G360="","",IF($G360&lt;18,"Ha","Yo'q"))</f>
        <v/>
      </c>
      <c r="J360" s="12"/>
      <c r="K360" s="12"/>
      <c r="L360" s="25"/>
      <c r="M360" s="12"/>
    </row>
    <row r="361" customFormat="false" ht="15" hidden="false" customHeight="false" outlineLevel="0" collapsed="false">
      <c r="A361" s="8" t="n">
        <v>357</v>
      </c>
      <c r="B361" s="13"/>
      <c r="C361" s="25"/>
      <c r="D361" s="26" t="str">
        <f aca="false">IF($C361="","",IFERROR(IF(INDEX(Bolalar!$B$5:$B$1804,MATCH($C361,Bolalar!$I$5:$I$1804,0))="","",INDEX(Bolalar!$B$5:$B$1804,MATCH($C361,Bolalar!$I$5:$I$1804,0))),""))</f>
        <v/>
      </c>
      <c r="E361" s="15" t="str">
        <f aca="false">IF($C361="","",IFERROR(IF(INDEX(Bolalar!$C$5:$C$1804,MATCH($C361,Bolalar!$I$5:$I$1804,0))="","",INDEX(Bolalar!$C$5:$C$1804,MATCH($C361,Bolalar!$I$5:$I$1804,0))),""))</f>
        <v/>
      </c>
      <c r="F361" s="24"/>
      <c r="G361" s="14" t="str">
        <f aca="false">IF(OR($E361="",$B361=""),"",INT(($B361-$E361)/365.25))</f>
        <v/>
      </c>
      <c r="H361" s="14" t="str">
        <f aca="false">IF($G361="","",IF($G361&lt;5,"Ha","Yo'q"))</f>
        <v/>
      </c>
      <c r="I361" s="14" t="str">
        <f aca="false">IF($G361="","",IF($G361&lt;18,"Ha","Yo'q"))</f>
        <v/>
      </c>
      <c r="J361" s="12"/>
      <c r="K361" s="12"/>
      <c r="L361" s="25"/>
      <c r="M361" s="12"/>
    </row>
    <row r="362" customFormat="false" ht="15" hidden="false" customHeight="false" outlineLevel="0" collapsed="false">
      <c r="A362" s="8" t="n">
        <v>358</v>
      </c>
      <c r="B362" s="13"/>
      <c r="C362" s="25"/>
      <c r="D362" s="26" t="str">
        <f aca="false">IF($C362="","",IFERROR(IF(INDEX(Bolalar!$B$5:$B$1804,MATCH($C362,Bolalar!$I$5:$I$1804,0))="","",INDEX(Bolalar!$B$5:$B$1804,MATCH($C362,Bolalar!$I$5:$I$1804,0))),""))</f>
        <v/>
      </c>
      <c r="E362" s="15" t="str">
        <f aca="false">IF($C362="","",IFERROR(IF(INDEX(Bolalar!$C$5:$C$1804,MATCH($C362,Bolalar!$I$5:$I$1804,0))="","",INDEX(Bolalar!$C$5:$C$1804,MATCH($C362,Bolalar!$I$5:$I$1804,0))),""))</f>
        <v/>
      </c>
      <c r="F362" s="24"/>
      <c r="G362" s="14" t="str">
        <f aca="false">IF(OR($E362="",$B362=""),"",INT(($B362-$E362)/365.25))</f>
        <v/>
      </c>
      <c r="H362" s="14" t="str">
        <f aca="false">IF($G362="","",IF($G362&lt;5,"Ha","Yo'q"))</f>
        <v/>
      </c>
      <c r="I362" s="14" t="str">
        <f aca="false">IF($G362="","",IF($G362&lt;18,"Ha","Yo'q"))</f>
        <v/>
      </c>
      <c r="J362" s="12"/>
      <c r="K362" s="12"/>
      <c r="L362" s="25"/>
      <c r="M362" s="12"/>
    </row>
    <row r="363" customFormat="false" ht="15" hidden="false" customHeight="false" outlineLevel="0" collapsed="false">
      <c r="A363" s="8" t="n">
        <v>359</v>
      </c>
      <c r="B363" s="13"/>
      <c r="C363" s="25"/>
      <c r="D363" s="26" t="str">
        <f aca="false">IF($C363="","",IFERROR(IF(INDEX(Bolalar!$B$5:$B$1804,MATCH($C363,Bolalar!$I$5:$I$1804,0))="","",INDEX(Bolalar!$B$5:$B$1804,MATCH($C363,Bolalar!$I$5:$I$1804,0))),""))</f>
        <v/>
      </c>
      <c r="E363" s="15" t="str">
        <f aca="false">IF($C363="","",IFERROR(IF(INDEX(Bolalar!$C$5:$C$1804,MATCH($C363,Bolalar!$I$5:$I$1804,0))="","",INDEX(Bolalar!$C$5:$C$1804,MATCH($C363,Bolalar!$I$5:$I$1804,0))),""))</f>
        <v/>
      </c>
      <c r="F363" s="24"/>
      <c r="G363" s="14" t="str">
        <f aca="false">IF(OR($E363="",$B363=""),"",INT(($B363-$E363)/365.25))</f>
        <v/>
      </c>
      <c r="H363" s="14" t="str">
        <f aca="false">IF($G363="","",IF($G363&lt;5,"Ha","Yo'q"))</f>
        <v/>
      </c>
      <c r="I363" s="14" t="str">
        <f aca="false">IF($G363="","",IF($G363&lt;18,"Ha","Yo'q"))</f>
        <v/>
      </c>
      <c r="J363" s="12"/>
      <c r="K363" s="12"/>
      <c r="L363" s="25"/>
      <c r="M363" s="12"/>
    </row>
    <row r="364" customFormat="false" ht="15" hidden="false" customHeight="false" outlineLevel="0" collapsed="false">
      <c r="A364" s="8" t="n">
        <v>360</v>
      </c>
      <c r="B364" s="13"/>
      <c r="C364" s="25"/>
      <c r="D364" s="26" t="str">
        <f aca="false">IF($C364="","",IFERROR(IF(INDEX(Bolalar!$B$5:$B$1804,MATCH($C364,Bolalar!$I$5:$I$1804,0))="","",INDEX(Bolalar!$B$5:$B$1804,MATCH($C364,Bolalar!$I$5:$I$1804,0))),""))</f>
        <v/>
      </c>
      <c r="E364" s="15" t="str">
        <f aca="false">IF($C364="","",IFERROR(IF(INDEX(Bolalar!$C$5:$C$1804,MATCH($C364,Bolalar!$I$5:$I$1804,0))="","",INDEX(Bolalar!$C$5:$C$1804,MATCH($C364,Bolalar!$I$5:$I$1804,0))),""))</f>
        <v/>
      </c>
      <c r="F364" s="24"/>
      <c r="G364" s="14" t="str">
        <f aca="false">IF(OR($E364="",$B364=""),"",INT(($B364-$E364)/365.25))</f>
        <v/>
      </c>
      <c r="H364" s="14" t="str">
        <f aca="false">IF($G364="","",IF($G364&lt;5,"Ha","Yo'q"))</f>
        <v/>
      </c>
      <c r="I364" s="14" t="str">
        <f aca="false">IF($G364="","",IF($G364&lt;18,"Ha","Yo'q"))</f>
        <v/>
      </c>
      <c r="J364" s="12"/>
      <c r="K364" s="12"/>
      <c r="L364" s="25"/>
      <c r="M364" s="12"/>
    </row>
    <row r="365" customFormat="false" ht="15" hidden="false" customHeight="false" outlineLevel="0" collapsed="false">
      <c r="A365" s="8" t="n">
        <v>361</v>
      </c>
      <c r="B365" s="13"/>
      <c r="C365" s="25"/>
      <c r="D365" s="26" t="str">
        <f aca="false">IF($C365="","",IFERROR(IF(INDEX(Bolalar!$B$5:$B$1804,MATCH($C365,Bolalar!$I$5:$I$1804,0))="","",INDEX(Bolalar!$B$5:$B$1804,MATCH($C365,Bolalar!$I$5:$I$1804,0))),""))</f>
        <v/>
      </c>
      <c r="E365" s="15" t="str">
        <f aca="false">IF($C365="","",IFERROR(IF(INDEX(Bolalar!$C$5:$C$1804,MATCH($C365,Bolalar!$I$5:$I$1804,0))="","",INDEX(Bolalar!$C$5:$C$1804,MATCH($C365,Bolalar!$I$5:$I$1804,0))),""))</f>
        <v/>
      </c>
      <c r="F365" s="24"/>
      <c r="G365" s="14" t="str">
        <f aca="false">IF(OR($E365="",$B365=""),"",INT(($B365-$E365)/365.25))</f>
        <v/>
      </c>
      <c r="H365" s="14" t="str">
        <f aca="false">IF($G365="","",IF($G365&lt;5,"Ha","Yo'q"))</f>
        <v/>
      </c>
      <c r="I365" s="14" t="str">
        <f aca="false">IF($G365="","",IF($G365&lt;18,"Ha","Yo'q"))</f>
        <v/>
      </c>
      <c r="J365" s="12"/>
      <c r="K365" s="12"/>
      <c r="L365" s="25"/>
      <c r="M365" s="12"/>
    </row>
    <row r="366" customFormat="false" ht="15" hidden="false" customHeight="false" outlineLevel="0" collapsed="false">
      <c r="A366" s="8" t="n">
        <v>362</v>
      </c>
      <c r="B366" s="13"/>
      <c r="C366" s="25"/>
      <c r="D366" s="26" t="str">
        <f aca="false">IF($C366="","",IFERROR(IF(INDEX(Bolalar!$B$5:$B$1804,MATCH($C366,Bolalar!$I$5:$I$1804,0))="","",INDEX(Bolalar!$B$5:$B$1804,MATCH($C366,Bolalar!$I$5:$I$1804,0))),""))</f>
        <v/>
      </c>
      <c r="E366" s="15" t="str">
        <f aca="false">IF($C366="","",IFERROR(IF(INDEX(Bolalar!$C$5:$C$1804,MATCH($C366,Bolalar!$I$5:$I$1804,0))="","",INDEX(Bolalar!$C$5:$C$1804,MATCH($C366,Bolalar!$I$5:$I$1804,0))),""))</f>
        <v/>
      </c>
      <c r="F366" s="24"/>
      <c r="G366" s="14" t="str">
        <f aca="false">IF(OR($E366="",$B366=""),"",INT(($B366-$E366)/365.25))</f>
        <v/>
      </c>
      <c r="H366" s="14" t="str">
        <f aca="false">IF($G366="","",IF($G366&lt;5,"Ha","Yo'q"))</f>
        <v/>
      </c>
      <c r="I366" s="14" t="str">
        <f aca="false">IF($G366="","",IF($G366&lt;18,"Ha","Yo'q"))</f>
        <v/>
      </c>
      <c r="J366" s="12"/>
      <c r="K366" s="12"/>
      <c r="L366" s="25"/>
      <c r="M366" s="12"/>
    </row>
    <row r="367" customFormat="false" ht="15" hidden="false" customHeight="false" outlineLevel="0" collapsed="false">
      <c r="A367" s="8" t="n">
        <v>363</v>
      </c>
      <c r="B367" s="13"/>
      <c r="C367" s="25"/>
      <c r="D367" s="26" t="str">
        <f aca="false">IF($C367="","",IFERROR(IF(INDEX(Bolalar!$B$5:$B$1804,MATCH($C367,Bolalar!$I$5:$I$1804,0))="","",INDEX(Bolalar!$B$5:$B$1804,MATCH($C367,Bolalar!$I$5:$I$1804,0))),""))</f>
        <v/>
      </c>
      <c r="E367" s="15" t="str">
        <f aca="false">IF($C367="","",IFERROR(IF(INDEX(Bolalar!$C$5:$C$1804,MATCH($C367,Bolalar!$I$5:$I$1804,0))="","",INDEX(Bolalar!$C$5:$C$1804,MATCH($C367,Bolalar!$I$5:$I$1804,0))),""))</f>
        <v/>
      </c>
      <c r="F367" s="24"/>
      <c r="G367" s="14" t="str">
        <f aca="false">IF(OR($E367="",$B367=""),"",INT(($B367-$E367)/365.25))</f>
        <v/>
      </c>
      <c r="H367" s="14" t="str">
        <f aca="false">IF($G367="","",IF($G367&lt;5,"Ha","Yo'q"))</f>
        <v/>
      </c>
      <c r="I367" s="14" t="str">
        <f aca="false">IF($G367="","",IF($G367&lt;18,"Ha","Yo'q"))</f>
        <v/>
      </c>
      <c r="J367" s="12"/>
      <c r="K367" s="12"/>
      <c r="L367" s="25"/>
      <c r="M367" s="12"/>
    </row>
    <row r="368" customFormat="false" ht="15" hidden="false" customHeight="false" outlineLevel="0" collapsed="false">
      <c r="A368" s="8" t="n">
        <v>364</v>
      </c>
      <c r="B368" s="13"/>
      <c r="C368" s="25"/>
      <c r="D368" s="26" t="str">
        <f aca="false">IF($C368="","",IFERROR(IF(INDEX(Bolalar!$B$5:$B$1804,MATCH($C368,Bolalar!$I$5:$I$1804,0))="","",INDEX(Bolalar!$B$5:$B$1804,MATCH($C368,Bolalar!$I$5:$I$1804,0))),""))</f>
        <v/>
      </c>
      <c r="E368" s="15" t="str">
        <f aca="false">IF($C368="","",IFERROR(IF(INDEX(Bolalar!$C$5:$C$1804,MATCH($C368,Bolalar!$I$5:$I$1804,0))="","",INDEX(Bolalar!$C$5:$C$1804,MATCH($C368,Bolalar!$I$5:$I$1804,0))),""))</f>
        <v/>
      </c>
      <c r="F368" s="24"/>
      <c r="G368" s="14" t="str">
        <f aca="false">IF(OR($E368="",$B368=""),"",INT(($B368-$E368)/365.25))</f>
        <v/>
      </c>
      <c r="H368" s="14" t="str">
        <f aca="false">IF($G368="","",IF($G368&lt;5,"Ha","Yo'q"))</f>
        <v/>
      </c>
      <c r="I368" s="14" t="str">
        <f aca="false">IF($G368="","",IF($G368&lt;18,"Ha","Yo'q"))</f>
        <v/>
      </c>
      <c r="J368" s="12"/>
      <c r="K368" s="12"/>
      <c r="L368" s="25"/>
      <c r="M368" s="12"/>
    </row>
    <row r="369" customFormat="false" ht="15" hidden="false" customHeight="false" outlineLevel="0" collapsed="false">
      <c r="A369" s="8" t="n">
        <v>365</v>
      </c>
      <c r="B369" s="13"/>
      <c r="C369" s="25"/>
      <c r="D369" s="26" t="str">
        <f aca="false">IF($C369="","",IFERROR(IF(INDEX(Bolalar!$B$5:$B$1804,MATCH($C369,Bolalar!$I$5:$I$1804,0))="","",INDEX(Bolalar!$B$5:$B$1804,MATCH($C369,Bolalar!$I$5:$I$1804,0))),""))</f>
        <v/>
      </c>
      <c r="E369" s="15" t="str">
        <f aca="false">IF($C369="","",IFERROR(IF(INDEX(Bolalar!$C$5:$C$1804,MATCH($C369,Bolalar!$I$5:$I$1804,0))="","",INDEX(Bolalar!$C$5:$C$1804,MATCH($C369,Bolalar!$I$5:$I$1804,0))),""))</f>
        <v/>
      </c>
      <c r="F369" s="24"/>
      <c r="G369" s="14" t="str">
        <f aca="false">IF(OR($E369="",$B369=""),"",INT(($B369-$E369)/365.25))</f>
        <v/>
      </c>
      <c r="H369" s="14" t="str">
        <f aca="false">IF($G369="","",IF($G369&lt;5,"Ha","Yo'q"))</f>
        <v/>
      </c>
      <c r="I369" s="14" t="str">
        <f aca="false">IF($G369="","",IF($G369&lt;18,"Ha","Yo'q"))</f>
        <v/>
      </c>
      <c r="J369" s="12"/>
      <c r="K369" s="12"/>
      <c r="L369" s="25"/>
      <c r="M369" s="12"/>
    </row>
    <row r="370" customFormat="false" ht="15" hidden="false" customHeight="false" outlineLevel="0" collapsed="false">
      <c r="A370" s="8" t="n">
        <v>366</v>
      </c>
      <c r="B370" s="13"/>
      <c r="C370" s="25"/>
      <c r="D370" s="26" t="str">
        <f aca="false">IF($C370="","",IFERROR(IF(INDEX(Bolalar!$B$5:$B$1804,MATCH($C370,Bolalar!$I$5:$I$1804,0))="","",INDEX(Bolalar!$B$5:$B$1804,MATCH($C370,Bolalar!$I$5:$I$1804,0))),""))</f>
        <v/>
      </c>
      <c r="E370" s="15" t="str">
        <f aca="false">IF($C370="","",IFERROR(IF(INDEX(Bolalar!$C$5:$C$1804,MATCH($C370,Bolalar!$I$5:$I$1804,0))="","",INDEX(Bolalar!$C$5:$C$1804,MATCH($C370,Bolalar!$I$5:$I$1804,0))),""))</f>
        <v/>
      </c>
      <c r="F370" s="24"/>
      <c r="G370" s="14" t="str">
        <f aca="false">IF(OR($E370="",$B370=""),"",INT(($B370-$E370)/365.25))</f>
        <v/>
      </c>
      <c r="H370" s="14" t="str">
        <f aca="false">IF($G370="","",IF($G370&lt;5,"Ha","Yo'q"))</f>
        <v/>
      </c>
      <c r="I370" s="14" t="str">
        <f aca="false">IF($G370="","",IF($G370&lt;18,"Ha","Yo'q"))</f>
        <v/>
      </c>
      <c r="J370" s="12"/>
      <c r="K370" s="12"/>
      <c r="L370" s="25"/>
      <c r="M370" s="12"/>
    </row>
    <row r="371" customFormat="false" ht="15" hidden="false" customHeight="false" outlineLevel="0" collapsed="false">
      <c r="A371" s="8" t="n">
        <v>367</v>
      </c>
      <c r="B371" s="13"/>
      <c r="C371" s="25"/>
      <c r="D371" s="26" t="str">
        <f aca="false">IF($C371="","",IFERROR(IF(INDEX(Bolalar!$B$5:$B$1804,MATCH($C371,Bolalar!$I$5:$I$1804,0))="","",INDEX(Bolalar!$B$5:$B$1804,MATCH($C371,Bolalar!$I$5:$I$1804,0))),""))</f>
        <v/>
      </c>
      <c r="E371" s="15" t="str">
        <f aca="false">IF($C371="","",IFERROR(IF(INDEX(Bolalar!$C$5:$C$1804,MATCH($C371,Bolalar!$I$5:$I$1804,0))="","",INDEX(Bolalar!$C$5:$C$1804,MATCH($C371,Bolalar!$I$5:$I$1804,0))),""))</f>
        <v/>
      </c>
      <c r="F371" s="24"/>
      <c r="G371" s="14" t="str">
        <f aca="false">IF(OR($E371="",$B371=""),"",INT(($B371-$E371)/365.25))</f>
        <v/>
      </c>
      <c r="H371" s="14" t="str">
        <f aca="false">IF($G371="","",IF($G371&lt;5,"Ha","Yo'q"))</f>
        <v/>
      </c>
      <c r="I371" s="14" t="str">
        <f aca="false">IF($G371="","",IF($G371&lt;18,"Ha","Yo'q"))</f>
        <v/>
      </c>
      <c r="J371" s="12"/>
      <c r="K371" s="12"/>
      <c r="L371" s="25"/>
      <c r="M371" s="12"/>
    </row>
    <row r="372" customFormat="false" ht="15" hidden="false" customHeight="false" outlineLevel="0" collapsed="false">
      <c r="A372" s="8" t="n">
        <v>368</v>
      </c>
      <c r="B372" s="13"/>
      <c r="C372" s="25"/>
      <c r="D372" s="26" t="str">
        <f aca="false">IF($C372="","",IFERROR(IF(INDEX(Bolalar!$B$5:$B$1804,MATCH($C372,Bolalar!$I$5:$I$1804,0))="","",INDEX(Bolalar!$B$5:$B$1804,MATCH($C372,Bolalar!$I$5:$I$1804,0))),""))</f>
        <v/>
      </c>
      <c r="E372" s="15" t="str">
        <f aca="false">IF($C372="","",IFERROR(IF(INDEX(Bolalar!$C$5:$C$1804,MATCH($C372,Bolalar!$I$5:$I$1804,0))="","",INDEX(Bolalar!$C$5:$C$1804,MATCH($C372,Bolalar!$I$5:$I$1804,0))),""))</f>
        <v/>
      </c>
      <c r="F372" s="24"/>
      <c r="G372" s="14" t="str">
        <f aca="false">IF(OR($E372="",$B372=""),"",INT(($B372-$E372)/365.25))</f>
        <v/>
      </c>
      <c r="H372" s="14" t="str">
        <f aca="false">IF($G372="","",IF($G372&lt;5,"Ha","Yo'q"))</f>
        <v/>
      </c>
      <c r="I372" s="14" t="str">
        <f aca="false">IF($G372="","",IF($G372&lt;18,"Ha","Yo'q"))</f>
        <v/>
      </c>
      <c r="J372" s="12"/>
      <c r="K372" s="12"/>
      <c r="L372" s="25"/>
      <c r="M372" s="12"/>
    </row>
    <row r="373" customFormat="false" ht="15" hidden="false" customHeight="false" outlineLevel="0" collapsed="false">
      <c r="A373" s="8" t="n">
        <v>369</v>
      </c>
      <c r="B373" s="13"/>
      <c r="C373" s="25"/>
      <c r="D373" s="26" t="str">
        <f aca="false">IF($C373="","",IFERROR(IF(INDEX(Bolalar!$B$5:$B$1804,MATCH($C373,Bolalar!$I$5:$I$1804,0))="","",INDEX(Bolalar!$B$5:$B$1804,MATCH($C373,Bolalar!$I$5:$I$1804,0))),""))</f>
        <v/>
      </c>
      <c r="E373" s="15" t="str">
        <f aca="false">IF($C373="","",IFERROR(IF(INDEX(Bolalar!$C$5:$C$1804,MATCH($C373,Bolalar!$I$5:$I$1804,0))="","",INDEX(Bolalar!$C$5:$C$1804,MATCH($C373,Bolalar!$I$5:$I$1804,0))),""))</f>
        <v/>
      </c>
      <c r="F373" s="24"/>
      <c r="G373" s="14" t="str">
        <f aca="false">IF(OR($E373="",$B373=""),"",INT(($B373-$E373)/365.25))</f>
        <v/>
      </c>
      <c r="H373" s="14" t="str">
        <f aca="false">IF($G373="","",IF($G373&lt;5,"Ha","Yo'q"))</f>
        <v/>
      </c>
      <c r="I373" s="14" t="str">
        <f aca="false">IF($G373="","",IF($G373&lt;18,"Ha","Yo'q"))</f>
        <v/>
      </c>
      <c r="J373" s="12"/>
      <c r="K373" s="12"/>
      <c r="L373" s="25"/>
      <c r="M373" s="12"/>
    </row>
    <row r="374" customFormat="false" ht="15" hidden="false" customHeight="false" outlineLevel="0" collapsed="false">
      <c r="A374" s="8" t="n">
        <v>370</v>
      </c>
      <c r="B374" s="13"/>
      <c r="C374" s="25"/>
      <c r="D374" s="26" t="str">
        <f aca="false">IF($C374="","",IFERROR(IF(INDEX(Bolalar!$B$5:$B$1804,MATCH($C374,Bolalar!$I$5:$I$1804,0))="","",INDEX(Bolalar!$B$5:$B$1804,MATCH($C374,Bolalar!$I$5:$I$1804,0))),""))</f>
        <v/>
      </c>
      <c r="E374" s="15" t="str">
        <f aca="false">IF($C374="","",IFERROR(IF(INDEX(Bolalar!$C$5:$C$1804,MATCH($C374,Bolalar!$I$5:$I$1804,0))="","",INDEX(Bolalar!$C$5:$C$1804,MATCH($C374,Bolalar!$I$5:$I$1804,0))),""))</f>
        <v/>
      </c>
      <c r="F374" s="24"/>
      <c r="G374" s="14" t="str">
        <f aca="false">IF(OR($E374="",$B374=""),"",INT(($B374-$E374)/365.25))</f>
        <v/>
      </c>
      <c r="H374" s="14" t="str">
        <f aca="false">IF($G374="","",IF($G374&lt;5,"Ha","Yo'q"))</f>
        <v/>
      </c>
      <c r="I374" s="14" t="str">
        <f aca="false">IF($G374="","",IF($G374&lt;18,"Ha","Yo'q"))</f>
        <v/>
      </c>
      <c r="J374" s="12"/>
      <c r="K374" s="12"/>
      <c r="L374" s="25"/>
      <c r="M374" s="12"/>
    </row>
    <row r="375" customFormat="false" ht="15" hidden="false" customHeight="false" outlineLevel="0" collapsed="false">
      <c r="A375" s="8" t="n">
        <v>371</v>
      </c>
      <c r="B375" s="13"/>
      <c r="C375" s="25"/>
      <c r="D375" s="26" t="str">
        <f aca="false">IF($C375="","",IFERROR(IF(INDEX(Bolalar!$B$5:$B$1804,MATCH($C375,Bolalar!$I$5:$I$1804,0))="","",INDEX(Bolalar!$B$5:$B$1804,MATCH($C375,Bolalar!$I$5:$I$1804,0))),""))</f>
        <v/>
      </c>
      <c r="E375" s="15" t="str">
        <f aca="false">IF($C375="","",IFERROR(IF(INDEX(Bolalar!$C$5:$C$1804,MATCH($C375,Bolalar!$I$5:$I$1804,0))="","",INDEX(Bolalar!$C$5:$C$1804,MATCH($C375,Bolalar!$I$5:$I$1804,0))),""))</f>
        <v/>
      </c>
      <c r="F375" s="24"/>
      <c r="G375" s="14" t="str">
        <f aca="false">IF(OR($E375="",$B375=""),"",INT(($B375-$E375)/365.25))</f>
        <v/>
      </c>
      <c r="H375" s="14" t="str">
        <f aca="false">IF($G375="","",IF($G375&lt;5,"Ha","Yo'q"))</f>
        <v/>
      </c>
      <c r="I375" s="14" t="str">
        <f aca="false">IF($G375="","",IF($G375&lt;18,"Ha","Yo'q"))</f>
        <v/>
      </c>
      <c r="J375" s="12"/>
      <c r="K375" s="12"/>
      <c r="L375" s="25"/>
      <c r="M375" s="12"/>
    </row>
    <row r="376" customFormat="false" ht="15" hidden="false" customHeight="false" outlineLevel="0" collapsed="false">
      <c r="A376" s="8" t="n">
        <v>372</v>
      </c>
      <c r="B376" s="13"/>
      <c r="C376" s="25"/>
      <c r="D376" s="26" t="str">
        <f aca="false">IF($C376="","",IFERROR(IF(INDEX(Bolalar!$B$5:$B$1804,MATCH($C376,Bolalar!$I$5:$I$1804,0))="","",INDEX(Bolalar!$B$5:$B$1804,MATCH($C376,Bolalar!$I$5:$I$1804,0))),""))</f>
        <v/>
      </c>
      <c r="E376" s="15" t="str">
        <f aca="false">IF($C376="","",IFERROR(IF(INDEX(Bolalar!$C$5:$C$1804,MATCH($C376,Bolalar!$I$5:$I$1804,0))="","",INDEX(Bolalar!$C$5:$C$1804,MATCH($C376,Bolalar!$I$5:$I$1804,0))),""))</f>
        <v/>
      </c>
      <c r="F376" s="24"/>
      <c r="G376" s="14" t="str">
        <f aca="false">IF(OR($E376="",$B376=""),"",INT(($B376-$E376)/365.25))</f>
        <v/>
      </c>
      <c r="H376" s="14" t="str">
        <f aca="false">IF($G376="","",IF($G376&lt;5,"Ha","Yo'q"))</f>
        <v/>
      </c>
      <c r="I376" s="14" t="str">
        <f aca="false">IF($G376="","",IF($G376&lt;18,"Ha","Yo'q"))</f>
        <v/>
      </c>
      <c r="J376" s="12"/>
      <c r="K376" s="12"/>
      <c r="L376" s="25"/>
      <c r="M376" s="12"/>
    </row>
    <row r="377" customFormat="false" ht="15" hidden="false" customHeight="false" outlineLevel="0" collapsed="false">
      <c r="A377" s="8" t="n">
        <v>373</v>
      </c>
      <c r="B377" s="13"/>
      <c r="C377" s="25"/>
      <c r="D377" s="26" t="str">
        <f aca="false">IF($C377="","",IFERROR(IF(INDEX(Bolalar!$B$5:$B$1804,MATCH($C377,Bolalar!$I$5:$I$1804,0))="","",INDEX(Bolalar!$B$5:$B$1804,MATCH($C377,Bolalar!$I$5:$I$1804,0))),""))</f>
        <v/>
      </c>
      <c r="E377" s="15" t="str">
        <f aca="false">IF($C377="","",IFERROR(IF(INDEX(Bolalar!$C$5:$C$1804,MATCH($C377,Bolalar!$I$5:$I$1804,0))="","",INDEX(Bolalar!$C$5:$C$1804,MATCH($C377,Bolalar!$I$5:$I$1804,0))),""))</f>
        <v/>
      </c>
      <c r="F377" s="24"/>
      <c r="G377" s="14" t="str">
        <f aca="false">IF(OR($E377="",$B377=""),"",INT(($B377-$E377)/365.25))</f>
        <v/>
      </c>
      <c r="H377" s="14" t="str">
        <f aca="false">IF($G377="","",IF($G377&lt;5,"Ha","Yo'q"))</f>
        <v/>
      </c>
      <c r="I377" s="14" t="str">
        <f aca="false">IF($G377="","",IF($G377&lt;18,"Ha","Yo'q"))</f>
        <v/>
      </c>
      <c r="J377" s="12"/>
      <c r="K377" s="12"/>
      <c r="L377" s="25"/>
      <c r="M377" s="12"/>
    </row>
    <row r="378" customFormat="false" ht="15" hidden="false" customHeight="false" outlineLevel="0" collapsed="false">
      <c r="A378" s="8" t="n">
        <v>374</v>
      </c>
      <c r="B378" s="13"/>
      <c r="C378" s="25"/>
      <c r="D378" s="26" t="str">
        <f aca="false">IF($C378="","",IFERROR(IF(INDEX(Bolalar!$B$5:$B$1804,MATCH($C378,Bolalar!$I$5:$I$1804,0))="","",INDEX(Bolalar!$B$5:$B$1804,MATCH($C378,Bolalar!$I$5:$I$1804,0))),""))</f>
        <v/>
      </c>
      <c r="E378" s="15" t="str">
        <f aca="false">IF($C378="","",IFERROR(IF(INDEX(Bolalar!$C$5:$C$1804,MATCH($C378,Bolalar!$I$5:$I$1804,0))="","",INDEX(Bolalar!$C$5:$C$1804,MATCH($C378,Bolalar!$I$5:$I$1804,0))),""))</f>
        <v/>
      </c>
      <c r="F378" s="24"/>
      <c r="G378" s="14" t="str">
        <f aca="false">IF(OR($E378="",$B378=""),"",INT(($B378-$E378)/365.25))</f>
        <v/>
      </c>
      <c r="H378" s="14" t="str">
        <f aca="false">IF($G378="","",IF($G378&lt;5,"Ha","Yo'q"))</f>
        <v/>
      </c>
      <c r="I378" s="14" t="str">
        <f aca="false">IF($G378="","",IF($G378&lt;18,"Ha","Yo'q"))</f>
        <v/>
      </c>
      <c r="J378" s="12"/>
      <c r="K378" s="12"/>
      <c r="L378" s="25"/>
      <c r="M378" s="12"/>
    </row>
    <row r="379" customFormat="false" ht="15" hidden="false" customHeight="false" outlineLevel="0" collapsed="false">
      <c r="A379" s="8" t="n">
        <v>375</v>
      </c>
      <c r="B379" s="13"/>
      <c r="C379" s="25"/>
      <c r="D379" s="26" t="str">
        <f aca="false">IF($C379="","",IFERROR(IF(INDEX(Bolalar!$B$5:$B$1804,MATCH($C379,Bolalar!$I$5:$I$1804,0))="","",INDEX(Bolalar!$B$5:$B$1804,MATCH($C379,Bolalar!$I$5:$I$1804,0))),""))</f>
        <v/>
      </c>
      <c r="E379" s="15" t="str">
        <f aca="false">IF($C379="","",IFERROR(IF(INDEX(Bolalar!$C$5:$C$1804,MATCH($C379,Bolalar!$I$5:$I$1804,0))="","",INDEX(Bolalar!$C$5:$C$1804,MATCH($C379,Bolalar!$I$5:$I$1804,0))),""))</f>
        <v/>
      </c>
      <c r="F379" s="24"/>
      <c r="G379" s="14" t="str">
        <f aca="false">IF(OR($E379="",$B379=""),"",INT(($B379-$E379)/365.25))</f>
        <v/>
      </c>
      <c r="H379" s="14" t="str">
        <f aca="false">IF($G379="","",IF($G379&lt;5,"Ha","Yo'q"))</f>
        <v/>
      </c>
      <c r="I379" s="14" t="str">
        <f aca="false">IF($G379="","",IF($G379&lt;18,"Ha","Yo'q"))</f>
        <v/>
      </c>
      <c r="J379" s="12"/>
      <c r="K379" s="12"/>
      <c r="L379" s="25"/>
      <c r="M379" s="12"/>
    </row>
    <row r="380" customFormat="false" ht="15" hidden="false" customHeight="false" outlineLevel="0" collapsed="false">
      <c r="A380" s="8" t="n">
        <v>376</v>
      </c>
      <c r="B380" s="13"/>
      <c r="C380" s="25"/>
      <c r="D380" s="26" t="str">
        <f aca="false">IF($C380="","",IFERROR(IF(INDEX(Bolalar!$B$5:$B$1804,MATCH($C380,Bolalar!$I$5:$I$1804,0))="","",INDEX(Bolalar!$B$5:$B$1804,MATCH($C380,Bolalar!$I$5:$I$1804,0))),""))</f>
        <v/>
      </c>
      <c r="E380" s="15" t="str">
        <f aca="false">IF($C380="","",IFERROR(IF(INDEX(Bolalar!$C$5:$C$1804,MATCH($C380,Bolalar!$I$5:$I$1804,0))="","",INDEX(Bolalar!$C$5:$C$1804,MATCH($C380,Bolalar!$I$5:$I$1804,0))),""))</f>
        <v/>
      </c>
      <c r="F380" s="24"/>
      <c r="G380" s="14" t="str">
        <f aca="false">IF(OR($E380="",$B380=""),"",INT(($B380-$E380)/365.25))</f>
        <v/>
      </c>
      <c r="H380" s="14" t="str">
        <f aca="false">IF($G380="","",IF($G380&lt;5,"Ha","Yo'q"))</f>
        <v/>
      </c>
      <c r="I380" s="14" t="str">
        <f aca="false">IF($G380="","",IF($G380&lt;18,"Ha","Yo'q"))</f>
        <v/>
      </c>
      <c r="J380" s="12"/>
      <c r="K380" s="12"/>
      <c r="L380" s="25"/>
      <c r="M380" s="12"/>
    </row>
    <row r="381" customFormat="false" ht="15" hidden="false" customHeight="false" outlineLevel="0" collapsed="false">
      <c r="A381" s="8" t="n">
        <v>377</v>
      </c>
      <c r="B381" s="13"/>
      <c r="C381" s="25"/>
      <c r="D381" s="26" t="str">
        <f aca="false">IF($C381="","",IFERROR(IF(INDEX(Bolalar!$B$5:$B$1804,MATCH($C381,Bolalar!$I$5:$I$1804,0))="","",INDEX(Bolalar!$B$5:$B$1804,MATCH($C381,Bolalar!$I$5:$I$1804,0))),""))</f>
        <v/>
      </c>
      <c r="E381" s="15" t="str">
        <f aca="false">IF($C381="","",IFERROR(IF(INDEX(Bolalar!$C$5:$C$1804,MATCH($C381,Bolalar!$I$5:$I$1804,0))="","",INDEX(Bolalar!$C$5:$C$1804,MATCH($C381,Bolalar!$I$5:$I$1804,0))),""))</f>
        <v/>
      </c>
      <c r="F381" s="24"/>
      <c r="G381" s="14" t="str">
        <f aca="false">IF(OR($E381="",$B381=""),"",INT(($B381-$E381)/365.25))</f>
        <v/>
      </c>
      <c r="H381" s="14" t="str">
        <f aca="false">IF($G381="","",IF($G381&lt;5,"Ha","Yo'q"))</f>
        <v/>
      </c>
      <c r="I381" s="14" t="str">
        <f aca="false">IF($G381="","",IF($G381&lt;18,"Ha","Yo'q"))</f>
        <v/>
      </c>
      <c r="J381" s="12"/>
      <c r="K381" s="12"/>
      <c r="L381" s="25"/>
      <c r="M381" s="12"/>
    </row>
    <row r="382" customFormat="false" ht="15" hidden="false" customHeight="false" outlineLevel="0" collapsed="false">
      <c r="A382" s="8" t="n">
        <v>378</v>
      </c>
      <c r="B382" s="13"/>
      <c r="C382" s="25"/>
      <c r="D382" s="26" t="str">
        <f aca="false">IF($C382="","",IFERROR(IF(INDEX(Bolalar!$B$5:$B$1804,MATCH($C382,Bolalar!$I$5:$I$1804,0))="","",INDEX(Bolalar!$B$5:$B$1804,MATCH($C382,Bolalar!$I$5:$I$1804,0))),""))</f>
        <v/>
      </c>
      <c r="E382" s="15" t="str">
        <f aca="false">IF($C382="","",IFERROR(IF(INDEX(Bolalar!$C$5:$C$1804,MATCH($C382,Bolalar!$I$5:$I$1804,0))="","",INDEX(Bolalar!$C$5:$C$1804,MATCH($C382,Bolalar!$I$5:$I$1804,0))),""))</f>
        <v/>
      </c>
      <c r="F382" s="24"/>
      <c r="G382" s="14" t="str">
        <f aca="false">IF(OR($E382="",$B382=""),"",INT(($B382-$E382)/365.25))</f>
        <v/>
      </c>
      <c r="H382" s="14" t="str">
        <f aca="false">IF($G382="","",IF($G382&lt;5,"Ha","Yo'q"))</f>
        <v/>
      </c>
      <c r="I382" s="14" t="str">
        <f aca="false">IF($G382="","",IF($G382&lt;18,"Ha","Yo'q"))</f>
        <v/>
      </c>
      <c r="J382" s="12"/>
      <c r="K382" s="12"/>
      <c r="L382" s="25"/>
      <c r="M382" s="12"/>
    </row>
    <row r="383" customFormat="false" ht="15" hidden="false" customHeight="false" outlineLevel="0" collapsed="false">
      <c r="A383" s="8" t="n">
        <v>379</v>
      </c>
      <c r="B383" s="13"/>
      <c r="C383" s="25"/>
      <c r="D383" s="26" t="str">
        <f aca="false">IF($C383="","",IFERROR(IF(INDEX(Bolalar!$B$5:$B$1804,MATCH($C383,Bolalar!$I$5:$I$1804,0))="","",INDEX(Bolalar!$B$5:$B$1804,MATCH($C383,Bolalar!$I$5:$I$1804,0))),""))</f>
        <v/>
      </c>
      <c r="E383" s="15" t="str">
        <f aca="false">IF($C383="","",IFERROR(IF(INDEX(Bolalar!$C$5:$C$1804,MATCH($C383,Bolalar!$I$5:$I$1804,0))="","",INDEX(Bolalar!$C$5:$C$1804,MATCH($C383,Bolalar!$I$5:$I$1804,0))),""))</f>
        <v/>
      </c>
      <c r="F383" s="24"/>
      <c r="G383" s="14" t="str">
        <f aca="false">IF(OR($E383="",$B383=""),"",INT(($B383-$E383)/365.25))</f>
        <v/>
      </c>
      <c r="H383" s="14" t="str">
        <f aca="false">IF($G383="","",IF($G383&lt;5,"Ha","Yo'q"))</f>
        <v/>
      </c>
      <c r="I383" s="14" t="str">
        <f aca="false">IF($G383="","",IF($G383&lt;18,"Ha","Yo'q"))</f>
        <v/>
      </c>
      <c r="J383" s="12"/>
      <c r="K383" s="12"/>
      <c r="L383" s="25"/>
      <c r="M383" s="12"/>
    </row>
    <row r="384" customFormat="false" ht="15" hidden="false" customHeight="false" outlineLevel="0" collapsed="false">
      <c r="A384" s="8" t="n">
        <v>380</v>
      </c>
      <c r="B384" s="13"/>
      <c r="C384" s="25"/>
      <c r="D384" s="26" t="str">
        <f aca="false">IF($C384="","",IFERROR(IF(INDEX(Bolalar!$B$5:$B$1804,MATCH($C384,Bolalar!$I$5:$I$1804,0))="","",INDEX(Bolalar!$B$5:$B$1804,MATCH($C384,Bolalar!$I$5:$I$1804,0))),""))</f>
        <v/>
      </c>
      <c r="E384" s="15" t="str">
        <f aca="false">IF($C384="","",IFERROR(IF(INDEX(Bolalar!$C$5:$C$1804,MATCH($C384,Bolalar!$I$5:$I$1804,0))="","",INDEX(Bolalar!$C$5:$C$1804,MATCH($C384,Bolalar!$I$5:$I$1804,0))),""))</f>
        <v/>
      </c>
      <c r="F384" s="24"/>
      <c r="G384" s="14" t="str">
        <f aca="false">IF(OR($E384="",$B384=""),"",INT(($B384-$E384)/365.25))</f>
        <v/>
      </c>
      <c r="H384" s="14" t="str">
        <f aca="false">IF($G384="","",IF($G384&lt;5,"Ha","Yo'q"))</f>
        <v/>
      </c>
      <c r="I384" s="14" t="str">
        <f aca="false">IF($G384="","",IF($G384&lt;18,"Ha","Yo'q"))</f>
        <v/>
      </c>
      <c r="J384" s="12"/>
      <c r="K384" s="12"/>
      <c r="L384" s="25"/>
      <c r="M384" s="12"/>
    </row>
    <row r="385" customFormat="false" ht="15" hidden="false" customHeight="false" outlineLevel="0" collapsed="false">
      <c r="A385" s="8" t="n">
        <v>381</v>
      </c>
      <c r="B385" s="13"/>
      <c r="C385" s="25"/>
      <c r="D385" s="26" t="str">
        <f aca="false">IF($C385="","",IFERROR(IF(INDEX(Bolalar!$B$5:$B$1804,MATCH($C385,Bolalar!$I$5:$I$1804,0))="","",INDEX(Bolalar!$B$5:$B$1804,MATCH($C385,Bolalar!$I$5:$I$1804,0))),""))</f>
        <v/>
      </c>
      <c r="E385" s="15" t="str">
        <f aca="false">IF($C385="","",IFERROR(IF(INDEX(Bolalar!$C$5:$C$1804,MATCH($C385,Bolalar!$I$5:$I$1804,0))="","",INDEX(Bolalar!$C$5:$C$1804,MATCH($C385,Bolalar!$I$5:$I$1804,0))),""))</f>
        <v/>
      </c>
      <c r="F385" s="24"/>
      <c r="G385" s="14" t="str">
        <f aca="false">IF(OR($E385="",$B385=""),"",INT(($B385-$E385)/365.25))</f>
        <v/>
      </c>
      <c r="H385" s="14" t="str">
        <f aca="false">IF($G385="","",IF($G385&lt;5,"Ha","Yo'q"))</f>
        <v/>
      </c>
      <c r="I385" s="14" t="str">
        <f aca="false">IF($G385="","",IF($G385&lt;18,"Ha","Yo'q"))</f>
        <v/>
      </c>
      <c r="J385" s="12"/>
      <c r="K385" s="12"/>
      <c r="L385" s="25"/>
      <c r="M385" s="12"/>
    </row>
    <row r="386" customFormat="false" ht="15" hidden="false" customHeight="false" outlineLevel="0" collapsed="false">
      <c r="A386" s="8" t="n">
        <v>382</v>
      </c>
      <c r="B386" s="13"/>
      <c r="C386" s="25"/>
      <c r="D386" s="26" t="str">
        <f aca="false">IF($C386="","",IFERROR(IF(INDEX(Bolalar!$B$5:$B$1804,MATCH($C386,Bolalar!$I$5:$I$1804,0))="","",INDEX(Bolalar!$B$5:$B$1804,MATCH($C386,Bolalar!$I$5:$I$1804,0))),""))</f>
        <v/>
      </c>
      <c r="E386" s="15" t="str">
        <f aca="false">IF($C386="","",IFERROR(IF(INDEX(Bolalar!$C$5:$C$1804,MATCH($C386,Bolalar!$I$5:$I$1804,0))="","",INDEX(Bolalar!$C$5:$C$1804,MATCH($C386,Bolalar!$I$5:$I$1804,0))),""))</f>
        <v/>
      </c>
      <c r="F386" s="24"/>
      <c r="G386" s="14" t="str">
        <f aca="false">IF(OR($E386="",$B386=""),"",INT(($B386-$E386)/365.25))</f>
        <v/>
      </c>
      <c r="H386" s="14" t="str">
        <f aca="false">IF($G386="","",IF($G386&lt;5,"Ha","Yo'q"))</f>
        <v/>
      </c>
      <c r="I386" s="14" t="str">
        <f aca="false">IF($G386="","",IF($G386&lt;18,"Ha","Yo'q"))</f>
        <v/>
      </c>
      <c r="J386" s="12"/>
      <c r="K386" s="12"/>
      <c r="L386" s="25"/>
      <c r="M386" s="12"/>
    </row>
    <row r="387" customFormat="false" ht="15" hidden="false" customHeight="false" outlineLevel="0" collapsed="false">
      <c r="A387" s="8" t="n">
        <v>383</v>
      </c>
      <c r="B387" s="13"/>
      <c r="C387" s="25"/>
      <c r="D387" s="26" t="str">
        <f aca="false">IF($C387="","",IFERROR(IF(INDEX(Bolalar!$B$5:$B$1804,MATCH($C387,Bolalar!$I$5:$I$1804,0))="","",INDEX(Bolalar!$B$5:$B$1804,MATCH($C387,Bolalar!$I$5:$I$1804,0))),""))</f>
        <v/>
      </c>
      <c r="E387" s="15" t="str">
        <f aca="false">IF($C387="","",IFERROR(IF(INDEX(Bolalar!$C$5:$C$1804,MATCH($C387,Bolalar!$I$5:$I$1804,0))="","",INDEX(Bolalar!$C$5:$C$1804,MATCH($C387,Bolalar!$I$5:$I$1804,0))),""))</f>
        <v/>
      </c>
      <c r="F387" s="24"/>
      <c r="G387" s="14" t="str">
        <f aca="false">IF(OR($E387="",$B387=""),"",INT(($B387-$E387)/365.25))</f>
        <v/>
      </c>
      <c r="H387" s="14" t="str">
        <f aca="false">IF($G387="","",IF($G387&lt;5,"Ha","Yo'q"))</f>
        <v/>
      </c>
      <c r="I387" s="14" t="str">
        <f aca="false">IF($G387="","",IF($G387&lt;18,"Ha","Yo'q"))</f>
        <v/>
      </c>
      <c r="J387" s="12"/>
      <c r="K387" s="12"/>
      <c r="L387" s="25"/>
      <c r="M387" s="12"/>
    </row>
    <row r="388" customFormat="false" ht="15" hidden="false" customHeight="false" outlineLevel="0" collapsed="false">
      <c r="A388" s="8" t="n">
        <v>384</v>
      </c>
      <c r="B388" s="13"/>
      <c r="C388" s="25"/>
      <c r="D388" s="26" t="str">
        <f aca="false">IF($C388="","",IFERROR(IF(INDEX(Bolalar!$B$5:$B$1804,MATCH($C388,Bolalar!$I$5:$I$1804,0))="","",INDEX(Bolalar!$B$5:$B$1804,MATCH($C388,Bolalar!$I$5:$I$1804,0))),""))</f>
        <v/>
      </c>
      <c r="E388" s="15" t="str">
        <f aca="false">IF($C388="","",IFERROR(IF(INDEX(Bolalar!$C$5:$C$1804,MATCH($C388,Bolalar!$I$5:$I$1804,0))="","",INDEX(Bolalar!$C$5:$C$1804,MATCH($C388,Bolalar!$I$5:$I$1804,0))),""))</f>
        <v/>
      </c>
      <c r="F388" s="24"/>
      <c r="G388" s="14" t="str">
        <f aca="false">IF(OR($E388="",$B388=""),"",INT(($B388-$E388)/365.25))</f>
        <v/>
      </c>
      <c r="H388" s="14" t="str">
        <f aca="false">IF($G388="","",IF($G388&lt;5,"Ha","Yo'q"))</f>
        <v/>
      </c>
      <c r="I388" s="14" t="str">
        <f aca="false">IF($G388="","",IF($G388&lt;18,"Ha","Yo'q"))</f>
        <v/>
      </c>
      <c r="J388" s="12"/>
      <c r="K388" s="12"/>
      <c r="L388" s="25"/>
      <c r="M388" s="12"/>
    </row>
    <row r="389" customFormat="false" ht="15" hidden="false" customHeight="false" outlineLevel="0" collapsed="false">
      <c r="A389" s="8" t="n">
        <v>385</v>
      </c>
      <c r="B389" s="13"/>
      <c r="C389" s="25"/>
      <c r="D389" s="26" t="str">
        <f aca="false">IF($C389="","",IFERROR(IF(INDEX(Bolalar!$B$5:$B$1804,MATCH($C389,Bolalar!$I$5:$I$1804,0))="","",INDEX(Bolalar!$B$5:$B$1804,MATCH($C389,Bolalar!$I$5:$I$1804,0))),""))</f>
        <v/>
      </c>
      <c r="E389" s="15" t="str">
        <f aca="false">IF($C389="","",IFERROR(IF(INDEX(Bolalar!$C$5:$C$1804,MATCH($C389,Bolalar!$I$5:$I$1804,0))="","",INDEX(Bolalar!$C$5:$C$1804,MATCH($C389,Bolalar!$I$5:$I$1804,0))),""))</f>
        <v/>
      </c>
      <c r="F389" s="24"/>
      <c r="G389" s="14" t="str">
        <f aca="false">IF(OR($E389="",$B389=""),"",INT(($B389-$E389)/365.25))</f>
        <v/>
      </c>
      <c r="H389" s="14" t="str">
        <f aca="false">IF($G389="","",IF($G389&lt;5,"Ha","Yo'q"))</f>
        <v/>
      </c>
      <c r="I389" s="14" t="str">
        <f aca="false">IF($G389="","",IF($G389&lt;18,"Ha","Yo'q"))</f>
        <v/>
      </c>
      <c r="J389" s="12"/>
      <c r="K389" s="12"/>
      <c r="L389" s="25"/>
      <c r="M389" s="12"/>
    </row>
    <row r="390" customFormat="false" ht="15" hidden="false" customHeight="false" outlineLevel="0" collapsed="false">
      <c r="A390" s="8" t="n">
        <v>386</v>
      </c>
      <c r="B390" s="13"/>
      <c r="C390" s="25"/>
      <c r="D390" s="26" t="str">
        <f aca="false">IF($C390="","",IFERROR(IF(INDEX(Bolalar!$B$5:$B$1804,MATCH($C390,Bolalar!$I$5:$I$1804,0))="","",INDEX(Bolalar!$B$5:$B$1804,MATCH($C390,Bolalar!$I$5:$I$1804,0))),""))</f>
        <v/>
      </c>
      <c r="E390" s="15" t="str">
        <f aca="false">IF($C390="","",IFERROR(IF(INDEX(Bolalar!$C$5:$C$1804,MATCH($C390,Bolalar!$I$5:$I$1804,0))="","",INDEX(Bolalar!$C$5:$C$1804,MATCH($C390,Bolalar!$I$5:$I$1804,0))),""))</f>
        <v/>
      </c>
      <c r="F390" s="24"/>
      <c r="G390" s="14" t="str">
        <f aca="false">IF(OR($E390="",$B390=""),"",INT(($B390-$E390)/365.25))</f>
        <v/>
      </c>
      <c r="H390" s="14" t="str">
        <f aca="false">IF($G390="","",IF($G390&lt;5,"Ha","Yo'q"))</f>
        <v/>
      </c>
      <c r="I390" s="14" t="str">
        <f aca="false">IF($G390="","",IF($G390&lt;18,"Ha","Yo'q"))</f>
        <v/>
      </c>
      <c r="J390" s="12"/>
      <c r="K390" s="12"/>
      <c r="L390" s="25"/>
      <c r="M390" s="12"/>
    </row>
    <row r="391" customFormat="false" ht="15" hidden="false" customHeight="false" outlineLevel="0" collapsed="false">
      <c r="A391" s="8" t="n">
        <v>387</v>
      </c>
      <c r="B391" s="13"/>
      <c r="C391" s="25"/>
      <c r="D391" s="26" t="str">
        <f aca="false">IF($C391="","",IFERROR(IF(INDEX(Bolalar!$B$5:$B$1804,MATCH($C391,Bolalar!$I$5:$I$1804,0))="","",INDEX(Bolalar!$B$5:$B$1804,MATCH($C391,Bolalar!$I$5:$I$1804,0))),""))</f>
        <v/>
      </c>
      <c r="E391" s="15" t="str">
        <f aca="false">IF($C391="","",IFERROR(IF(INDEX(Bolalar!$C$5:$C$1804,MATCH($C391,Bolalar!$I$5:$I$1804,0))="","",INDEX(Bolalar!$C$5:$C$1804,MATCH($C391,Bolalar!$I$5:$I$1804,0))),""))</f>
        <v/>
      </c>
      <c r="F391" s="24"/>
      <c r="G391" s="14" t="str">
        <f aca="false">IF(OR($E391="",$B391=""),"",INT(($B391-$E391)/365.25))</f>
        <v/>
      </c>
      <c r="H391" s="14" t="str">
        <f aca="false">IF($G391="","",IF($G391&lt;5,"Ha","Yo'q"))</f>
        <v/>
      </c>
      <c r="I391" s="14" t="str">
        <f aca="false">IF($G391="","",IF($G391&lt;18,"Ha","Yo'q"))</f>
        <v/>
      </c>
      <c r="J391" s="12"/>
      <c r="K391" s="12"/>
      <c r="L391" s="25"/>
      <c r="M391" s="12"/>
    </row>
    <row r="392" customFormat="false" ht="15" hidden="false" customHeight="false" outlineLevel="0" collapsed="false">
      <c r="A392" s="8" t="n">
        <v>388</v>
      </c>
      <c r="B392" s="13"/>
      <c r="C392" s="25"/>
      <c r="D392" s="26" t="str">
        <f aca="false">IF($C392="","",IFERROR(IF(INDEX(Bolalar!$B$5:$B$1804,MATCH($C392,Bolalar!$I$5:$I$1804,0))="","",INDEX(Bolalar!$B$5:$B$1804,MATCH($C392,Bolalar!$I$5:$I$1804,0))),""))</f>
        <v/>
      </c>
      <c r="E392" s="15" t="str">
        <f aca="false">IF($C392="","",IFERROR(IF(INDEX(Bolalar!$C$5:$C$1804,MATCH($C392,Bolalar!$I$5:$I$1804,0))="","",INDEX(Bolalar!$C$5:$C$1804,MATCH($C392,Bolalar!$I$5:$I$1804,0))),""))</f>
        <v/>
      </c>
      <c r="F392" s="24"/>
      <c r="G392" s="14" t="str">
        <f aca="false">IF(OR($E392="",$B392=""),"",INT(($B392-$E392)/365.25))</f>
        <v/>
      </c>
      <c r="H392" s="14" t="str">
        <f aca="false">IF($G392="","",IF($G392&lt;5,"Ha","Yo'q"))</f>
        <v/>
      </c>
      <c r="I392" s="14" t="str">
        <f aca="false">IF($G392="","",IF($G392&lt;18,"Ha","Yo'q"))</f>
        <v/>
      </c>
      <c r="J392" s="12"/>
      <c r="K392" s="12"/>
      <c r="L392" s="25"/>
      <c r="M392" s="12"/>
    </row>
    <row r="393" customFormat="false" ht="15" hidden="false" customHeight="false" outlineLevel="0" collapsed="false">
      <c r="A393" s="8" t="n">
        <v>389</v>
      </c>
      <c r="B393" s="13"/>
      <c r="C393" s="25"/>
      <c r="D393" s="26" t="str">
        <f aca="false">IF($C393="","",IFERROR(IF(INDEX(Bolalar!$B$5:$B$1804,MATCH($C393,Bolalar!$I$5:$I$1804,0))="","",INDEX(Bolalar!$B$5:$B$1804,MATCH($C393,Bolalar!$I$5:$I$1804,0))),""))</f>
        <v/>
      </c>
      <c r="E393" s="15" t="str">
        <f aca="false">IF($C393="","",IFERROR(IF(INDEX(Bolalar!$C$5:$C$1804,MATCH($C393,Bolalar!$I$5:$I$1804,0))="","",INDEX(Bolalar!$C$5:$C$1804,MATCH($C393,Bolalar!$I$5:$I$1804,0))),""))</f>
        <v/>
      </c>
      <c r="F393" s="24"/>
      <c r="G393" s="14" t="str">
        <f aca="false">IF(OR($E393="",$B393=""),"",INT(($B393-$E393)/365.25))</f>
        <v/>
      </c>
      <c r="H393" s="14" t="str">
        <f aca="false">IF($G393="","",IF($G393&lt;5,"Ha","Yo'q"))</f>
        <v/>
      </c>
      <c r="I393" s="14" t="str">
        <f aca="false">IF($G393="","",IF($G393&lt;18,"Ha","Yo'q"))</f>
        <v/>
      </c>
      <c r="J393" s="12"/>
      <c r="K393" s="12"/>
      <c r="L393" s="25"/>
      <c r="M393" s="12"/>
    </row>
    <row r="394" customFormat="false" ht="15" hidden="false" customHeight="false" outlineLevel="0" collapsed="false">
      <c r="A394" s="8" t="n">
        <v>390</v>
      </c>
      <c r="B394" s="13"/>
      <c r="C394" s="25"/>
      <c r="D394" s="26" t="str">
        <f aca="false">IF($C394="","",IFERROR(IF(INDEX(Bolalar!$B$5:$B$1804,MATCH($C394,Bolalar!$I$5:$I$1804,0))="","",INDEX(Bolalar!$B$5:$B$1804,MATCH($C394,Bolalar!$I$5:$I$1804,0))),""))</f>
        <v/>
      </c>
      <c r="E394" s="15" t="str">
        <f aca="false">IF($C394="","",IFERROR(IF(INDEX(Bolalar!$C$5:$C$1804,MATCH($C394,Bolalar!$I$5:$I$1804,0))="","",INDEX(Bolalar!$C$5:$C$1804,MATCH($C394,Bolalar!$I$5:$I$1804,0))),""))</f>
        <v/>
      </c>
      <c r="F394" s="24"/>
      <c r="G394" s="14" t="str">
        <f aca="false">IF(OR($E394="",$B394=""),"",INT(($B394-$E394)/365.25))</f>
        <v/>
      </c>
      <c r="H394" s="14" t="str">
        <f aca="false">IF($G394="","",IF($G394&lt;5,"Ha","Yo'q"))</f>
        <v/>
      </c>
      <c r="I394" s="14" t="str">
        <f aca="false">IF($G394="","",IF($G394&lt;18,"Ha","Yo'q"))</f>
        <v/>
      </c>
      <c r="J394" s="12"/>
      <c r="K394" s="12"/>
      <c r="L394" s="25"/>
      <c r="M394" s="12"/>
    </row>
    <row r="395" customFormat="false" ht="15" hidden="false" customHeight="false" outlineLevel="0" collapsed="false">
      <c r="A395" s="8" t="n">
        <v>391</v>
      </c>
      <c r="B395" s="13"/>
      <c r="C395" s="25"/>
      <c r="D395" s="26" t="str">
        <f aca="false">IF($C395="","",IFERROR(IF(INDEX(Bolalar!$B$5:$B$1804,MATCH($C395,Bolalar!$I$5:$I$1804,0))="","",INDEX(Bolalar!$B$5:$B$1804,MATCH($C395,Bolalar!$I$5:$I$1804,0))),""))</f>
        <v/>
      </c>
      <c r="E395" s="15" t="str">
        <f aca="false">IF($C395="","",IFERROR(IF(INDEX(Bolalar!$C$5:$C$1804,MATCH($C395,Bolalar!$I$5:$I$1804,0))="","",INDEX(Bolalar!$C$5:$C$1804,MATCH($C395,Bolalar!$I$5:$I$1804,0))),""))</f>
        <v/>
      </c>
      <c r="F395" s="24"/>
      <c r="G395" s="14" t="str">
        <f aca="false">IF(OR($E395="",$B395=""),"",INT(($B395-$E395)/365.25))</f>
        <v/>
      </c>
      <c r="H395" s="14" t="str">
        <f aca="false">IF($G395="","",IF($G395&lt;5,"Ha","Yo'q"))</f>
        <v/>
      </c>
      <c r="I395" s="14" t="str">
        <f aca="false">IF($G395="","",IF($G395&lt;18,"Ha","Yo'q"))</f>
        <v/>
      </c>
      <c r="J395" s="12"/>
      <c r="K395" s="12"/>
      <c r="L395" s="25"/>
      <c r="M395" s="12"/>
    </row>
    <row r="396" customFormat="false" ht="15" hidden="false" customHeight="false" outlineLevel="0" collapsed="false">
      <c r="A396" s="8" t="n">
        <v>392</v>
      </c>
      <c r="B396" s="13"/>
      <c r="C396" s="25"/>
      <c r="D396" s="26" t="str">
        <f aca="false">IF($C396="","",IFERROR(IF(INDEX(Bolalar!$B$5:$B$1804,MATCH($C396,Bolalar!$I$5:$I$1804,0))="","",INDEX(Bolalar!$B$5:$B$1804,MATCH($C396,Bolalar!$I$5:$I$1804,0))),""))</f>
        <v/>
      </c>
      <c r="E396" s="15" t="str">
        <f aca="false">IF($C396="","",IFERROR(IF(INDEX(Bolalar!$C$5:$C$1804,MATCH($C396,Bolalar!$I$5:$I$1804,0))="","",INDEX(Bolalar!$C$5:$C$1804,MATCH($C396,Bolalar!$I$5:$I$1804,0))),""))</f>
        <v/>
      </c>
      <c r="F396" s="24"/>
      <c r="G396" s="14" t="str">
        <f aca="false">IF(OR($E396="",$B396=""),"",INT(($B396-$E396)/365.25))</f>
        <v/>
      </c>
      <c r="H396" s="14" t="str">
        <f aca="false">IF($G396="","",IF($G396&lt;5,"Ha","Yo'q"))</f>
        <v/>
      </c>
      <c r="I396" s="14" t="str">
        <f aca="false">IF($G396="","",IF($G396&lt;18,"Ha","Yo'q"))</f>
        <v/>
      </c>
      <c r="J396" s="12"/>
      <c r="K396" s="12"/>
      <c r="L396" s="25"/>
      <c r="M396" s="12"/>
    </row>
    <row r="397" customFormat="false" ht="15" hidden="false" customHeight="false" outlineLevel="0" collapsed="false">
      <c r="A397" s="8" t="n">
        <v>393</v>
      </c>
      <c r="B397" s="13"/>
      <c r="C397" s="25"/>
      <c r="D397" s="26" t="str">
        <f aca="false">IF($C397="","",IFERROR(IF(INDEX(Bolalar!$B$5:$B$1804,MATCH($C397,Bolalar!$I$5:$I$1804,0))="","",INDEX(Bolalar!$B$5:$B$1804,MATCH($C397,Bolalar!$I$5:$I$1804,0))),""))</f>
        <v/>
      </c>
      <c r="E397" s="15" t="str">
        <f aca="false">IF($C397="","",IFERROR(IF(INDEX(Bolalar!$C$5:$C$1804,MATCH($C397,Bolalar!$I$5:$I$1804,0))="","",INDEX(Bolalar!$C$5:$C$1804,MATCH($C397,Bolalar!$I$5:$I$1804,0))),""))</f>
        <v/>
      </c>
      <c r="F397" s="24"/>
      <c r="G397" s="14" t="str">
        <f aca="false">IF(OR($E397="",$B397=""),"",INT(($B397-$E397)/365.25))</f>
        <v/>
      </c>
      <c r="H397" s="14" t="str">
        <f aca="false">IF($G397="","",IF($G397&lt;5,"Ha","Yo'q"))</f>
        <v/>
      </c>
      <c r="I397" s="14" t="str">
        <f aca="false">IF($G397="","",IF($G397&lt;18,"Ha","Yo'q"))</f>
        <v/>
      </c>
      <c r="J397" s="12"/>
      <c r="K397" s="12"/>
      <c r="L397" s="25"/>
      <c r="M397" s="12"/>
    </row>
    <row r="398" customFormat="false" ht="15" hidden="false" customHeight="false" outlineLevel="0" collapsed="false">
      <c r="A398" s="8" t="n">
        <v>394</v>
      </c>
      <c r="B398" s="13"/>
      <c r="C398" s="25"/>
      <c r="D398" s="26" t="str">
        <f aca="false">IF($C398="","",IFERROR(IF(INDEX(Bolalar!$B$5:$B$1804,MATCH($C398,Bolalar!$I$5:$I$1804,0))="","",INDEX(Bolalar!$B$5:$B$1804,MATCH($C398,Bolalar!$I$5:$I$1804,0))),""))</f>
        <v/>
      </c>
      <c r="E398" s="15" t="str">
        <f aca="false">IF($C398="","",IFERROR(IF(INDEX(Bolalar!$C$5:$C$1804,MATCH($C398,Bolalar!$I$5:$I$1804,0))="","",INDEX(Bolalar!$C$5:$C$1804,MATCH($C398,Bolalar!$I$5:$I$1804,0))),""))</f>
        <v/>
      </c>
      <c r="F398" s="24"/>
      <c r="G398" s="14" t="str">
        <f aca="false">IF(OR($E398="",$B398=""),"",INT(($B398-$E398)/365.25))</f>
        <v/>
      </c>
      <c r="H398" s="14" t="str">
        <f aca="false">IF($G398="","",IF($G398&lt;5,"Ha","Yo'q"))</f>
        <v/>
      </c>
      <c r="I398" s="14" t="str">
        <f aca="false">IF($G398="","",IF($G398&lt;18,"Ha","Yo'q"))</f>
        <v/>
      </c>
      <c r="J398" s="12"/>
      <c r="K398" s="12"/>
      <c r="L398" s="25"/>
      <c r="M398" s="12"/>
    </row>
    <row r="399" customFormat="false" ht="15" hidden="false" customHeight="false" outlineLevel="0" collapsed="false">
      <c r="A399" s="8" t="n">
        <v>395</v>
      </c>
      <c r="B399" s="13"/>
      <c r="C399" s="25"/>
      <c r="D399" s="26" t="str">
        <f aca="false">IF($C399="","",IFERROR(IF(INDEX(Bolalar!$B$5:$B$1804,MATCH($C399,Bolalar!$I$5:$I$1804,0))="","",INDEX(Bolalar!$B$5:$B$1804,MATCH($C399,Bolalar!$I$5:$I$1804,0))),""))</f>
        <v/>
      </c>
      <c r="E399" s="15" t="str">
        <f aca="false">IF($C399="","",IFERROR(IF(INDEX(Bolalar!$C$5:$C$1804,MATCH($C399,Bolalar!$I$5:$I$1804,0))="","",INDEX(Bolalar!$C$5:$C$1804,MATCH($C399,Bolalar!$I$5:$I$1804,0))),""))</f>
        <v/>
      </c>
      <c r="F399" s="24"/>
      <c r="G399" s="14" t="str">
        <f aca="false">IF(OR($E399="",$B399=""),"",INT(($B399-$E399)/365.25))</f>
        <v/>
      </c>
      <c r="H399" s="14" t="str">
        <f aca="false">IF($G399="","",IF($G399&lt;5,"Ha","Yo'q"))</f>
        <v/>
      </c>
      <c r="I399" s="14" t="str">
        <f aca="false">IF($G399="","",IF($G399&lt;18,"Ha","Yo'q"))</f>
        <v/>
      </c>
      <c r="J399" s="12"/>
      <c r="K399" s="12"/>
      <c r="L399" s="25"/>
      <c r="M399" s="12"/>
    </row>
    <row r="400" customFormat="false" ht="15" hidden="false" customHeight="false" outlineLevel="0" collapsed="false">
      <c r="A400" s="8" t="n">
        <v>396</v>
      </c>
      <c r="B400" s="13"/>
      <c r="C400" s="25"/>
      <c r="D400" s="26" t="str">
        <f aca="false">IF($C400="","",IFERROR(IF(INDEX(Bolalar!$B$5:$B$1804,MATCH($C400,Bolalar!$I$5:$I$1804,0))="","",INDEX(Bolalar!$B$5:$B$1804,MATCH($C400,Bolalar!$I$5:$I$1804,0))),""))</f>
        <v/>
      </c>
      <c r="E400" s="15" t="str">
        <f aca="false">IF($C400="","",IFERROR(IF(INDEX(Bolalar!$C$5:$C$1804,MATCH($C400,Bolalar!$I$5:$I$1804,0))="","",INDEX(Bolalar!$C$5:$C$1804,MATCH($C400,Bolalar!$I$5:$I$1804,0))),""))</f>
        <v/>
      </c>
      <c r="F400" s="24"/>
      <c r="G400" s="14" t="str">
        <f aca="false">IF(OR($E400="",$B400=""),"",INT(($B400-$E400)/365.25))</f>
        <v/>
      </c>
      <c r="H400" s="14" t="str">
        <f aca="false">IF($G400="","",IF($G400&lt;5,"Ha","Yo'q"))</f>
        <v/>
      </c>
      <c r="I400" s="14" t="str">
        <f aca="false">IF($G400="","",IF($G400&lt;18,"Ha","Yo'q"))</f>
        <v/>
      </c>
      <c r="J400" s="12"/>
      <c r="K400" s="12"/>
      <c r="L400" s="25"/>
      <c r="M400" s="12"/>
    </row>
    <row r="401" customFormat="false" ht="15" hidden="false" customHeight="false" outlineLevel="0" collapsed="false">
      <c r="A401" s="8" t="n">
        <v>397</v>
      </c>
      <c r="B401" s="13"/>
      <c r="C401" s="25"/>
      <c r="D401" s="26" t="str">
        <f aca="false">IF($C401="","",IFERROR(IF(INDEX(Bolalar!$B$5:$B$1804,MATCH($C401,Bolalar!$I$5:$I$1804,0))="","",INDEX(Bolalar!$B$5:$B$1804,MATCH($C401,Bolalar!$I$5:$I$1804,0))),""))</f>
        <v/>
      </c>
      <c r="E401" s="15" t="str">
        <f aca="false">IF($C401="","",IFERROR(IF(INDEX(Bolalar!$C$5:$C$1804,MATCH($C401,Bolalar!$I$5:$I$1804,0))="","",INDEX(Bolalar!$C$5:$C$1804,MATCH($C401,Bolalar!$I$5:$I$1804,0))),""))</f>
        <v/>
      </c>
      <c r="F401" s="24"/>
      <c r="G401" s="14" t="str">
        <f aca="false">IF(OR($E401="",$B401=""),"",INT(($B401-$E401)/365.25))</f>
        <v/>
      </c>
      <c r="H401" s="14" t="str">
        <f aca="false">IF($G401="","",IF($G401&lt;5,"Ha","Yo'q"))</f>
        <v/>
      </c>
      <c r="I401" s="14" t="str">
        <f aca="false">IF($G401="","",IF($G401&lt;18,"Ha","Yo'q"))</f>
        <v/>
      </c>
      <c r="J401" s="12"/>
      <c r="K401" s="12"/>
      <c r="L401" s="25"/>
      <c r="M401" s="12"/>
    </row>
    <row r="402" customFormat="false" ht="15" hidden="false" customHeight="false" outlineLevel="0" collapsed="false">
      <c r="A402" s="8" t="n">
        <v>398</v>
      </c>
      <c r="B402" s="13"/>
      <c r="C402" s="25"/>
      <c r="D402" s="26" t="str">
        <f aca="false">IF($C402="","",IFERROR(IF(INDEX(Bolalar!$B$5:$B$1804,MATCH($C402,Bolalar!$I$5:$I$1804,0))="","",INDEX(Bolalar!$B$5:$B$1804,MATCH($C402,Bolalar!$I$5:$I$1804,0))),""))</f>
        <v/>
      </c>
      <c r="E402" s="15" t="str">
        <f aca="false">IF($C402="","",IFERROR(IF(INDEX(Bolalar!$C$5:$C$1804,MATCH($C402,Bolalar!$I$5:$I$1804,0))="","",INDEX(Bolalar!$C$5:$C$1804,MATCH($C402,Bolalar!$I$5:$I$1804,0))),""))</f>
        <v/>
      </c>
      <c r="F402" s="24"/>
      <c r="G402" s="14" t="str">
        <f aca="false">IF(OR($E402="",$B402=""),"",INT(($B402-$E402)/365.25))</f>
        <v/>
      </c>
      <c r="H402" s="14" t="str">
        <f aca="false">IF($G402="","",IF($G402&lt;5,"Ha","Yo'q"))</f>
        <v/>
      </c>
      <c r="I402" s="14" t="str">
        <f aca="false">IF($G402="","",IF($G402&lt;18,"Ha","Yo'q"))</f>
        <v/>
      </c>
      <c r="J402" s="12"/>
      <c r="K402" s="12"/>
      <c r="L402" s="25"/>
      <c r="M402" s="12"/>
    </row>
    <row r="403" customFormat="false" ht="15" hidden="false" customHeight="false" outlineLevel="0" collapsed="false">
      <c r="A403" s="8" t="n">
        <v>399</v>
      </c>
      <c r="B403" s="13"/>
      <c r="C403" s="25"/>
      <c r="D403" s="26" t="str">
        <f aca="false">IF($C403="","",IFERROR(IF(INDEX(Bolalar!$B$5:$B$1804,MATCH($C403,Bolalar!$I$5:$I$1804,0))="","",INDEX(Bolalar!$B$5:$B$1804,MATCH($C403,Bolalar!$I$5:$I$1804,0))),""))</f>
        <v/>
      </c>
      <c r="E403" s="15" t="str">
        <f aca="false">IF($C403="","",IFERROR(IF(INDEX(Bolalar!$C$5:$C$1804,MATCH($C403,Bolalar!$I$5:$I$1804,0))="","",INDEX(Bolalar!$C$5:$C$1804,MATCH($C403,Bolalar!$I$5:$I$1804,0))),""))</f>
        <v/>
      </c>
      <c r="F403" s="24"/>
      <c r="G403" s="14" t="str">
        <f aca="false">IF(OR($E403="",$B403=""),"",INT(($B403-$E403)/365.25))</f>
        <v/>
      </c>
      <c r="H403" s="14" t="str">
        <f aca="false">IF($G403="","",IF($G403&lt;5,"Ha","Yo'q"))</f>
        <v/>
      </c>
      <c r="I403" s="14" t="str">
        <f aca="false">IF($G403="","",IF($G403&lt;18,"Ha","Yo'q"))</f>
        <v/>
      </c>
      <c r="J403" s="12"/>
      <c r="K403" s="12"/>
      <c r="L403" s="25"/>
      <c r="M403" s="12"/>
    </row>
    <row r="404" customFormat="false" ht="15" hidden="false" customHeight="false" outlineLevel="0" collapsed="false">
      <c r="A404" s="8" t="n">
        <v>400</v>
      </c>
      <c r="B404" s="13"/>
      <c r="C404" s="25"/>
      <c r="D404" s="26" t="str">
        <f aca="false">IF($C404="","",IFERROR(IF(INDEX(Bolalar!$B$5:$B$1804,MATCH($C404,Bolalar!$I$5:$I$1804,0))="","",INDEX(Bolalar!$B$5:$B$1804,MATCH($C404,Bolalar!$I$5:$I$1804,0))),""))</f>
        <v/>
      </c>
      <c r="E404" s="15" t="str">
        <f aca="false">IF($C404="","",IFERROR(IF(INDEX(Bolalar!$C$5:$C$1804,MATCH($C404,Bolalar!$I$5:$I$1804,0))="","",INDEX(Bolalar!$C$5:$C$1804,MATCH($C404,Bolalar!$I$5:$I$1804,0))),""))</f>
        <v/>
      </c>
      <c r="F404" s="24"/>
      <c r="G404" s="14" t="str">
        <f aca="false">IF(OR($E404="",$B404=""),"",INT(($B404-$E404)/365.25))</f>
        <v/>
      </c>
      <c r="H404" s="14" t="str">
        <f aca="false">IF($G404="","",IF($G404&lt;5,"Ha","Yo'q"))</f>
        <v/>
      </c>
      <c r="I404" s="14" t="str">
        <f aca="false">IF($G404="","",IF($G404&lt;18,"Ha","Yo'q"))</f>
        <v/>
      </c>
      <c r="J404" s="12"/>
      <c r="K404" s="12"/>
      <c r="L404" s="25"/>
      <c r="M404" s="12"/>
    </row>
    <row r="405" customFormat="false" ht="15" hidden="false" customHeight="false" outlineLevel="0" collapsed="false">
      <c r="A405" s="8" t="n">
        <v>401</v>
      </c>
      <c r="B405" s="13"/>
      <c r="C405" s="25"/>
      <c r="D405" s="26" t="str">
        <f aca="false">IF($C405="","",IFERROR(IF(INDEX(Bolalar!$B$5:$B$1804,MATCH($C405,Bolalar!$I$5:$I$1804,0))="","",INDEX(Bolalar!$B$5:$B$1804,MATCH($C405,Bolalar!$I$5:$I$1804,0))),""))</f>
        <v/>
      </c>
      <c r="E405" s="15" t="str">
        <f aca="false">IF($C405="","",IFERROR(IF(INDEX(Bolalar!$C$5:$C$1804,MATCH($C405,Bolalar!$I$5:$I$1804,0))="","",INDEX(Bolalar!$C$5:$C$1804,MATCH($C405,Bolalar!$I$5:$I$1804,0))),""))</f>
        <v/>
      </c>
      <c r="F405" s="24"/>
      <c r="G405" s="14" t="str">
        <f aca="false">IF(OR($E405="",$B405=""),"",INT(($B405-$E405)/365.25))</f>
        <v/>
      </c>
      <c r="H405" s="14" t="str">
        <f aca="false">IF($G405="","",IF($G405&lt;5,"Ha","Yo'q"))</f>
        <v/>
      </c>
      <c r="I405" s="14" t="str">
        <f aca="false">IF($G405="","",IF($G405&lt;18,"Ha","Yo'q"))</f>
        <v/>
      </c>
      <c r="J405" s="12"/>
      <c r="K405" s="12"/>
      <c r="L405" s="25"/>
      <c r="M405" s="12"/>
    </row>
    <row r="406" customFormat="false" ht="15" hidden="false" customHeight="false" outlineLevel="0" collapsed="false">
      <c r="A406" s="8" t="n">
        <v>402</v>
      </c>
      <c r="B406" s="13"/>
      <c r="C406" s="25"/>
      <c r="D406" s="26" t="str">
        <f aca="false">IF($C406="","",IFERROR(IF(INDEX(Bolalar!$B$5:$B$1804,MATCH($C406,Bolalar!$I$5:$I$1804,0))="","",INDEX(Bolalar!$B$5:$B$1804,MATCH($C406,Bolalar!$I$5:$I$1804,0))),""))</f>
        <v/>
      </c>
      <c r="E406" s="15" t="str">
        <f aca="false">IF($C406="","",IFERROR(IF(INDEX(Bolalar!$C$5:$C$1804,MATCH($C406,Bolalar!$I$5:$I$1804,0))="","",INDEX(Bolalar!$C$5:$C$1804,MATCH($C406,Bolalar!$I$5:$I$1804,0))),""))</f>
        <v/>
      </c>
      <c r="F406" s="24"/>
      <c r="G406" s="14" t="str">
        <f aca="false">IF(OR($E406="",$B406=""),"",INT(($B406-$E406)/365.25))</f>
        <v/>
      </c>
      <c r="H406" s="14" t="str">
        <f aca="false">IF($G406="","",IF($G406&lt;5,"Ha","Yo'q"))</f>
        <v/>
      </c>
      <c r="I406" s="14" t="str">
        <f aca="false">IF($G406="","",IF($G406&lt;18,"Ha","Yo'q"))</f>
        <v/>
      </c>
      <c r="J406" s="12"/>
      <c r="K406" s="12"/>
      <c r="L406" s="25"/>
      <c r="M406" s="12"/>
    </row>
    <row r="407" customFormat="false" ht="15" hidden="false" customHeight="false" outlineLevel="0" collapsed="false">
      <c r="A407" s="8" t="n">
        <v>403</v>
      </c>
      <c r="B407" s="13"/>
      <c r="C407" s="25"/>
      <c r="D407" s="26" t="str">
        <f aca="false">IF($C407="","",IFERROR(IF(INDEX(Bolalar!$B$5:$B$1804,MATCH($C407,Bolalar!$I$5:$I$1804,0))="","",INDEX(Bolalar!$B$5:$B$1804,MATCH($C407,Bolalar!$I$5:$I$1804,0))),""))</f>
        <v/>
      </c>
      <c r="E407" s="15" t="str">
        <f aca="false">IF($C407="","",IFERROR(IF(INDEX(Bolalar!$C$5:$C$1804,MATCH($C407,Bolalar!$I$5:$I$1804,0))="","",INDEX(Bolalar!$C$5:$C$1804,MATCH($C407,Bolalar!$I$5:$I$1804,0))),""))</f>
        <v/>
      </c>
      <c r="F407" s="24"/>
      <c r="G407" s="14" t="str">
        <f aca="false">IF(OR($E407="",$B407=""),"",INT(($B407-$E407)/365.25))</f>
        <v/>
      </c>
      <c r="H407" s="14" t="str">
        <f aca="false">IF($G407="","",IF($G407&lt;5,"Ha","Yo'q"))</f>
        <v/>
      </c>
      <c r="I407" s="14" t="str">
        <f aca="false">IF($G407="","",IF($G407&lt;18,"Ha","Yo'q"))</f>
        <v/>
      </c>
      <c r="J407" s="12"/>
      <c r="K407" s="12"/>
      <c r="L407" s="25"/>
      <c r="M407" s="12"/>
    </row>
    <row r="408" customFormat="false" ht="15" hidden="false" customHeight="false" outlineLevel="0" collapsed="false">
      <c r="A408" s="8" t="n">
        <v>404</v>
      </c>
      <c r="B408" s="13"/>
      <c r="C408" s="25"/>
      <c r="D408" s="26" t="str">
        <f aca="false">IF($C408="","",IFERROR(IF(INDEX(Bolalar!$B$5:$B$1804,MATCH($C408,Bolalar!$I$5:$I$1804,0))="","",INDEX(Bolalar!$B$5:$B$1804,MATCH($C408,Bolalar!$I$5:$I$1804,0))),""))</f>
        <v/>
      </c>
      <c r="E408" s="15" t="str">
        <f aca="false">IF($C408="","",IFERROR(IF(INDEX(Bolalar!$C$5:$C$1804,MATCH($C408,Bolalar!$I$5:$I$1804,0))="","",INDEX(Bolalar!$C$5:$C$1804,MATCH($C408,Bolalar!$I$5:$I$1804,0))),""))</f>
        <v/>
      </c>
      <c r="F408" s="24"/>
      <c r="G408" s="14" t="str">
        <f aca="false">IF(OR($E408="",$B408=""),"",INT(($B408-$E408)/365.25))</f>
        <v/>
      </c>
      <c r="H408" s="14" t="str">
        <f aca="false">IF($G408="","",IF($G408&lt;5,"Ha","Yo'q"))</f>
        <v/>
      </c>
      <c r="I408" s="14" t="str">
        <f aca="false">IF($G408="","",IF($G408&lt;18,"Ha","Yo'q"))</f>
        <v/>
      </c>
      <c r="J408" s="12"/>
      <c r="K408" s="12"/>
      <c r="L408" s="25"/>
      <c r="M408" s="12"/>
    </row>
    <row r="409" customFormat="false" ht="15" hidden="false" customHeight="false" outlineLevel="0" collapsed="false">
      <c r="A409" s="8" t="n">
        <v>405</v>
      </c>
      <c r="B409" s="13"/>
      <c r="C409" s="25"/>
      <c r="D409" s="26" t="str">
        <f aca="false">IF($C409="","",IFERROR(IF(INDEX(Bolalar!$B$5:$B$1804,MATCH($C409,Bolalar!$I$5:$I$1804,0))="","",INDEX(Bolalar!$B$5:$B$1804,MATCH($C409,Bolalar!$I$5:$I$1804,0))),""))</f>
        <v/>
      </c>
      <c r="E409" s="15" t="str">
        <f aca="false">IF($C409="","",IFERROR(IF(INDEX(Bolalar!$C$5:$C$1804,MATCH($C409,Bolalar!$I$5:$I$1804,0))="","",INDEX(Bolalar!$C$5:$C$1804,MATCH($C409,Bolalar!$I$5:$I$1804,0))),""))</f>
        <v/>
      </c>
      <c r="F409" s="24"/>
      <c r="G409" s="14" t="str">
        <f aca="false">IF(OR($E409="",$B409=""),"",INT(($B409-$E409)/365.25))</f>
        <v/>
      </c>
      <c r="H409" s="14" t="str">
        <f aca="false">IF($G409="","",IF($G409&lt;5,"Ha","Yo'q"))</f>
        <v/>
      </c>
      <c r="I409" s="14" t="str">
        <f aca="false">IF($G409="","",IF($G409&lt;18,"Ha","Yo'q"))</f>
        <v/>
      </c>
      <c r="J409" s="12"/>
      <c r="K409" s="12"/>
      <c r="L409" s="25"/>
      <c r="M409" s="12"/>
    </row>
    <row r="410" customFormat="false" ht="15" hidden="false" customHeight="false" outlineLevel="0" collapsed="false">
      <c r="A410" s="8" t="n">
        <v>406</v>
      </c>
      <c r="B410" s="13"/>
      <c r="C410" s="25"/>
      <c r="D410" s="26" t="str">
        <f aca="false">IF($C410="","",IFERROR(IF(INDEX(Bolalar!$B$5:$B$1804,MATCH($C410,Bolalar!$I$5:$I$1804,0))="","",INDEX(Bolalar!$B$5:$B$1804,MATCH($C410,Bolalar!$I$5:$I$1804,0))),""))</f>
        <v/>
      </c>
      <c r="E410" s="15" t="str">
        <f aca="false">IF($C410="","",IFERROR(IF(INDEX(Bolalar!$C$5:$C$1804,MATCH($C410,Bolalar!$I$5:$I$1804,0))="","",INDEX(Bolalar!$C$5:$C$1804,MATCH($C410,Bolalar!$I$5:$I$1804,0))),""))</f>
        <v/>
      </c>
      <c r="F410" s="24"/>
      <c r="G410" s="14" t="str">
        <f aca="false">IF(OR($E410="",$B410=""),"",INT(($B410-$E410)/365.25))</f>
        <v/>
      </c>
      <c r="H410" s="14" t="str">
        <f aca="false">IF($G410="","",IF($G410&lt;5,"Ha","Yo'q"))</f>
        <v/>
      </c>
      <c r="I410" s="14" t="str">
        <f aca="false">IF($G410="","",IF($G410&lt;18,"Ha","Yo'q"))</f>
        <v/>
      </c>
      <c r="J410" s="12"/>
      <c r="K410" s="12"/>
      <c r="L410" s="25"/>
      <c r="M410" s="12"/>
    </row>
    <row r="411" customFormat="false" ht="15" hidden="false" customHeight="false" outlineLevel="0" collapsed="false">
      <c r="A411" s="8" t="n">
        <v>407</v>
      </c>
      <c r="B411" s="13"/>
      <c r="C411" s="25"/>
      <c r="D411" s="26" t="str">
        <f aca="false">IF($C411="","",IFERROR(IF(INDEX(Bolalar!$B$5:$B$1804,MATCH($C411,Bolalar!$I$5:$I$1804,0))="","",INDEX(Bolalar!$B$5:$B$1804,MATCH($C411,Bolalar!$I$5:$I$1804,0))),""))</f>
        <v/>
      </c>
      <c r="E411" s="15" t="str">
        <f aca="false">IF($C411="","",IFERROR(IF(INDEX(Bolalar!$C$5:$C$1804,MATCH($C411,Bolalar!$I$5:$I$1804,0))="","",INDEX(Bolalar!$C$5:$C$1804,MATCH($C411,Bolalar!$I$5:$I$1804,0))),""))</f>
        <v/>
      </c>
      <c r="F411" s="24"/>
      <c r="G411" s="14" t="str">
        <f aca="false">IF(OR($E411="",$B411=""),"",INT(($B411-$E411)/365.25))</f>
        <v/>
      </c>
      <c r="H411" s="14" t="str">
        <f aca="false">IF($G411="","",IF($G411&lt;5,"Ha","Yo'q"))</f>
        <v/>
      </c>
      <c r="I411" s="14" t="str">
        <f aca="false">IF($G411="","",IF($G411&lt;18,"Ha","Yo'q"))</f>
        <v/>
      </c>
      <c r="J411" s="12"/>
      <c r="K411" s="12"/>
      <c r="L411" s="25"/>
      <c r="M411" s="12"/>
    </row>
    <row r="412" customFormat="false" ht="15" hidden="false" customHeight="false" outlineLevel="0" collapsed="false">
      <c r="A412" s="8" t="n">
        <v>408</v>
      </c>
      <c r="B412" s="13"/>
      <c r="C412" s="25"/>
      <c r="D412" s="26" t="str">
        <f aca="false">IF($C412="","",IFERROR(IF(INDEX(Bolalar!$B$5:$B$1804,MATCH($C412,Bolalar!$I$5:$I$1804,0))="","",INDEX(Bolalar!$B$5:$B$1804,MATCH($C412,Bolalar!$I$5:$I$1804,0))),""))</f>
        <v/>
      </c>
      <c r="E412" s="15" t="str">
        <f aca="false">IF($C412="","",IFERROR(IF(INDEX(Bolalar!$C$5:$C$1804,MATCH($C412,Bolalar!$I$5:$I$1804,0))="","",INDEX(Bolalar!$C$5:$C$1804,MATCH($C412,Bolalar!$I$5:$I$1804,0))),""))</f>
        <v/>
      </c>
      <c r="F412" s="24"/>
      <c r="G412" s="14" t="str">
        <f aca="false">IF(OR($E412="",$B412=""),"",INT(($B412-$E412)/365.25))</f>
        <v/>
      </c>
      <c r="H412" s="14" t="str">
        <f aca="false">IF($G412="","",IF($G412&lt;5,"Ha","Yo'q"))</f>
        <v/>
      </c>
      <c r="I412" s="14" t="str">
        <f aca="false">IF($G412="","",IF($G412&lt;18,"Ha","Yo'q"))</f>
        <v/>
      </c>
      <c r="J412" s="12"/>
      <c r="K412" s="12"/>
      <c r="L412" s="25"/>
      <c r="M412" s="12"/>
    </row>
    <row r="413" customFormat="false" ht="15" hidden="false" customHeight="false" outlineLevel="0" collapsed="false">
      <c r="A413" s="8" t="n">
        <v>409</v>
      </c>
      <c r="B413" s="13"/>
      <c r="C413" s="25"/>
      <c r="D413" s="26" t="str">
        <f aca="false">IF($C413="","",IFERROR(IF(INDEX(Bolalar!$B$5:$B$1804,MATCH($C413,Bolalar!$I$5:$I$1804,0))="","",INDEX(Bolalar!$B$5:$B$1804,MATCH($C413,Bolalar!$I$5:$I$1804,0))),""))</f>
        <v/>
      </c>
      <c r="E413" s="15" t="str">
        <f aca="false">IF($C413="","",IFERROR(IF(INDEX(Bolalar!$C$5:$C$1804,MATCH($C413,Bolalar!$I$5:$I$1804,0))="","",INDEX(Bolalar!$C$5:$C$1804,MATCH($C413,Bolalar!$I$5:$I$1804,0))),""))</f>
        <v/>
      </c>
      <c r="F413" s="24"/>
      <c r="G413" s="14" t="str">
        <f aca="false">IF(OR($E413="",$B413=""),"",INT(($B413-$E413)/365.25))</f>
        <v/>
      </c>
      <c r="H413" s="14" t="str">
        <f aca="false">IF($G413="","",IF($G413&lt;5,"Ha","Yo'q"))</f>
        <v/>
      </c>
      <c r="I413" s="14" t="str">
        <f aca="false">IF($G413="","",IF($G413&lt;18,"Ha","Yo'q"))</f>
        <v/>
      </c>
      <c r="J413" s="12"/>
      <c r="K413" s="12"/>
      <c r="L413" s="25"/>
      <c r="M413" s="12"/>
    </row>
    <row r="414" customFormat="false" ht="15" hidden="false" customHeight="false" outlineLevel="0" collapsed="false">
      <c r="A414" s="8" t="n">
        <v>410</v>
      </c>
      <c r="B414" s="13"/>
      <c r="C414" s="25"/>
      <c r="D414" s="26" t="str">
        <f aca="false">IF($C414="","",IFERROR(IF(INDEX(Bolalar!$B$5:$B$1804,MATCH($C414,Bolalar!$I$5:$I$1804,0))="","",INDEX(Bolalar!$B$5:$B$1804,MATCH($C414,Bolalar!$I$5:$I$1804,0))),""))</f>
        <v/>
      </c>
      <c r="E414" s="15" t="str">
        <f aca="false">IF($C414="","",IFERROR(IF(INDEX(Bolalar!$C$5:$C$1804,MATCH($C414,Bolalar!$I$5:$I$1804,0))="","",INDEX(Bolalar!$C$5:$C$1804,MATCH($C414,Bolalar!$I$5:$I$1804,0))),""))</f>
        <v/>
      </c>
      <c r="F414" s="24"/>
      <c r="G414" s="14" t="str">
        <f aca="false">IF(OR($E414="",$B414=""),"",INT(($B414-$E414)/365.25))</f>
        <v/>
      </c>
      <c r="H414" s="14" t="str">
        <f aca="false">IF($G414="","",IF($G414&lt;5,"Ha","Yo'q"))</f>
        <v/>
      </c>
      <c r="I414" s="14" t="str">
        <f aca="false">IF($G414="","",IF($G414&lt;18,"Ha","Yo'q"))</f>
        <v/>
      </c>
      <c r="J414" s="12"/>
      <c r="K414" s="12"/>
      <c r="L414" s="25"/>
      <c r="M414" s="12"/>
    </row>
    <row r="415" customFormat="false" ht="15" hidden="false" customHeight="false" outlineLevel="0" collapsed="false">
      <c r="A415" s="8" t="n">
        <v>411</v>
      </c>
      <c r="B415" s="13"/>
      <c r="C415" s="25"/>
      <c r="D415" s="26" t="str">
        <f aca="false">IF($C415="","",IFERROR(IF(INDEX(Bolalar!$B$5:$B$1804,MATCH($C415,Bolalar!$I$5:$I$1804,0))="","",INDEX(Bolalar!$B$5:$B$1804,MATCH($C415,Bolalar!$I$5:$I$1804,0))),""))</f>
        <v/>
      </c>
      <c r="E415" s="15" t="str">
        <f aca="false">IF($C415="","",IFERROR(IF(INDEX(Bolalar!$C$5:$C$1804,MATCH($C415,Bolalar!$I$5:$I$1804,0))="","",INDEX(Bolalar!$C$5:$C$1804,MATCH($C415,Bolalar!$I$5:$I$1804,0))),""))</f>
        <v/>
      </c>
      <c r="F415" s="24"/>
      <c r="G415" s="14" t="str">
        <f aca="false">IF(OR($E415="",$B415=""),"",INT(($B415-$E415)/365.25))</f>
        <v/>
      </c>
      <c r="H415" s="14" t="str">
        <f aca="false">IF($G415="","",IF($G415&lt;5,"Ha","Yo'q"))</f>
        <v/>
      </c>
      <c r="I415" s="14" t="str">
        <f aca="false">IF($G415="","",IF($G415&lt;18,"Ha","Yo'q"))</f>
        <v/>
      </c>
      <c r="J415" s="12"/>
      <c r="K415" s="12"/>
      <c r="L415" s="25"/>
      <c r="M415" s="12"/>
    </row>
    <row r="416" customFormat="false" ht="15" hidden="false" customHeight="false" outlineLevel="0" collapsed="false">
      <c r="A416" s="8" t="n">
        <v>412</v>
      </c>
      <c r="B416" s="13"/>
      <c r="C416" s="25"/>
      <c r="D416" s="26" t="str">
        <f aca="false">IF($C416="","",IFERROR(IF(INDEX(Bolalar!$B$5:$B$1804,MATCH($C416,Bolalar!$I$5:$I$1804,0))="","",INDEX(Bolalar!$B$5:$B$1804,MATCH($C416,Bolalar!$I$5:$I$1804,0))),""))</f>
        <v/>
      </c>
      <c r="E416" s="15" t="str">
        <f aca="false">IF($C416="","",IFERROR(IF(INDEX(Bolalar!$C$5:$C$1804,MATCH($C416,Bolalar!$I$5:$I$1804,0))="","",INDEX(Bolalar!$C$5:$C$1804,MATCH($C416,Bolalar!$I$5:$I$1804,0))),""))</f>
        <v/>
      </c>
      <c r="F416" s="24"/>
      <c r="G416" s="14" t="str">
        <f aca="false">IF(OR($E416="",$B416=""),"",INT(($B416-$E416)/365.25))</f>
        <v/>
      </c>
      <c r="H416" s="14" t="str">
        <f aca="false">IF($G416="","",IF($G416&lt;5,"Ha","Yo'q"))</f>
        <v/>
      </c>
      <c r="I416" s="14" t="str">
        <f aca="false">IF($G416="","",IF($G416&lt;18,"Ha","Yo'q"))</f>
        <v/>
      </c>
      <c r="J416" s="12"/>
      <c r="K416" s="12"/>
      <c r="L416" s="25"/>
      <c r="M416" s="12"/>
    </row>
    <row r="417" customFormat="false" ht="15" hidden="false" customHeight="false" outlineLevel="0" collapsed="false">
      <c r="A417" s="8" t="n">
        <v>413</v>
      </c>
      <c r="B417" s="13"/>
      <c r="C417" s="25"/>
      <c r="D417" s="26" t="str">
        <f aca="false">IF($C417="","",IFERROR(IF(INDEX(Bolalar!$B$5:$B$1804,MATCH($C417,Bolalar!$I$5:$I$1804,0))="","",INDEX(Bolalar!$B$5:$B$1804,MATCH($C417,Bolalar!$I$5:$I$1804,0))),""))</f>
        <v/>
      </c>
      <c r="E417" s="15" t="str">
        <f aca="false">IF($C417="","",IFERROR(IF(INDEX(Bolalar!$C$5:$C$1804,MATCH($C417,Bolalar!$I$5:$I$1804,0))="","",INDEX(Bolalar!$C$5:$C$1804,MATCH($C417,Bolalar!$I$5:$I$1804,0))),""))</f>
        <v/>
      </c>
      <c r="F417" s="24"/>
      <c r="G417" s="14" t="str">
        <f aca="false">IF(OR($E417="",$B417=""),"",INT(($B417-$E417)/365.25))</f>
        <v/>
      </c>
      <c r="H417" s="14" t="str">
        <f aca="false">IF($G417="","",IF($G417&lt;5,"Ha","Yo'q"))</f>
        <v/>
      </c>
      <c r="I417" s="14" t="str">
        <f aca="false">IF($G417="","",IF($G417&lt;18,"Ha","Yo'q"))</f>
        <v/>
      </c>
      <c r="J417" s="12"/>
      <c r="K417" s="12"/>
      <c r="L417" s="25"/>
      <c r="M417" s="12"/>
    </row>
    <row r="418" customFormat="false" ht="15" hidden="false" customHeight="false" outlineLevel="0" collapsed="false">
      <c r="A418" s="8" t="n">
        <v>414</v>
      </c>
      <c r="B418" s="13"/>
      <c r="C418" s="25"/>
      <c r="D418" s="26" t="str">
        <f aca="false">IF($C418="","",IFERROR(IF(INDEX(Bolalar!$B$5:$B$1804,MATCH($C418,Bolalar!$I$5:$I$1804,0))="","",INDEX(Bolalar!$B$5:$B$1804,MATCH($C418,Bolalar!$I$5:$I$1804,0))),""))</f>
        <v/>
      </c>
      <c r="E418" s="15" t="str">
        <f aca="false">IF($C418="","",IFERROR(IF(INDEX(Bolalar!$C$5:$C$1804,MATCH($C418,Bolalar!$I$5:$I$1804,0))="","",INDEX(Bolalar!$C$5:$C$1804,MATCH($C418,Bolalar!$I$5:$I$1804,0))),""))</f>
        <v/>
      </c>
      <c r="F418" s="24"/>
      <c r="G418" s="14" t="str">
        <f aca="false">IF(OR($E418="",$B418=""),"",INT(($B418-$E418)/365.25))</f>
        <v/>
      </c>
      <c r="H418" s="14" t="str">
        <f aca="false">IF($G418="","",IF($G418&lt;5,"Ha","Yo'q"))</f>
        <v/>
      </c>
      <c r="I418" s="14" t="str">
        <f aca="false">IF($G418="","",IF($G418&lt;18,"Ha","Yo'q"))</f>
        <v/>
      </c>
      <c r="J418" s="12"/>
      <c r="K418" s="12"/>
      <c r="L418" s="25"/>
      <c r="M418" s="12"/>
    </row>
    <row r="419" customFormat="false" ht="15" hidden="false" customHeight="false" outlineLevel="0" collapsed="false">
      <c r="A419" s="8" t="n">
        <v>415</v>
      </c>
      <c r="B419" s="13"/>
      <c r="C419" s="25"/>
      <c r="D419" s="26" t="str">
        <f aca="false">IF($C419="","",IFERROR(IF(INDEX(Bolalar!$B$5:$B$1804,MATCH($C419,Bolalar!$I$5:$I$1804,0))="","",INDEX(Bolalar!$B$5:$B$1804,MATCH($C419,Bolalar!$I$5:$I$1804,0))),""))</f>
        <v/>
      </c>
      <c r="E419" s="15" t="str">
        <f aca="false">IF($C419="","",IFERROR(IF(INDEX(Bolalar!$C$5:$C$1804,MATCH($C419,Bolalar!$I$5:$I$1804,0))="","",INDEX(Bolalar!$C$5:$C$1804,MATCH($C419,Bolalar!$I$5:$I$1804,0))),""))</f>
        <v/>
      </c>
      <c r="F419" s="24"/>
      <c r="G419" s="14" t="str">
        <f aca="false">IF(OR($E419="",$B419=""),"",INT(($B419-$E419)/365.25))</f>
        <v/>
      </c>
      <c r="H419" s="14" t="str">
        <f aca="false">IF($G419="","",IF($G419&lt;5,"Ha","Yo'q"))</f>
        <v/>
      </c>
      <c r="I419" s="14" t="str">
        <f aca="false">IF($G419="","",IF($G419&lt;18,"Ha","Yo'q"))</f>
        <v/>
      </c>
      <c r="J419" s="12"/>
      <c r="K419" s="12"/>
      <c r="L419" s="25"/>
      <c r="M419" s="12"/>
    </row>
    <row r="420" customFormat="false" ht="15" hidden="false" customHeight="false" outlineLevel="0" collapsed="false">
      <c r="A420" s="8" t="n">
        <v>416</v>
      </c>
      <c r="B420" s="13"/>
      <c r="C420" s="25"/>
      <c r="D420" s="26" t="str">
        <f aca="false">IF($C420="","",IFERROR(IF(INDEX(Bolalar!$B$5:$B$1804,MATCH($C420,Bolalar!$I$5:$I$1804,0))="","",INDEX(Bolalar!$B$5:$B$1804,MATCH($C420,Bolalar!$I$5:$I$1804,0))),""))</f>
        <v/>
      </c>
      <c r="E420" s="15" t="str">
        <f aca="false">IF($C420="","",IFERROR(IF(INDEX(Bolalar!$C$5:$C$1804,MATCH($C420,Bolalar!$I$5:$I$1804,0))="","",INDEX(Bolalar!$C$5:$C$1804,MATCH($C420,Bolalar!$I$5:$I$1804,0))),""))</f>
        <v/>
      </c>
      <c r="F420" s="24"/>
      <c r="G420" s="14" t="str">
        <f aca="false">IF(OR($E420="",$B420=""),"",INT(($B420-$E420)/365.25))</f>
        <v/>
      </c>
      <c r="H420" s="14" t="str">
        <f aca="false">IF($G420="","",IF($G420&lt;5,"Ha","Yo'q"))</f>
        <v/>
      </c>
      <c r="I420" s="14" t="str">
        <f aca="false">IF($G420="","",IF($G420&lt;18,"Ha","Yo'q"))</f>
        <v/>
      </c>
      <c r="J420" s="12"/>
      <c r="K420" s="12"/>
      <c r="L420" s="25"/>
      <c r="M420" s="12"/>
    </row>
    <row r="421" customFormat="false" ht="15" hidden="false" customHeight="false" outlineLevel="0" collapsed="false">
      <c r="A421" s="8" t="n">
        <v>417</v>
      </c>
      <c r="B421" s="13"/>
      <c r="C421" s="25"/>
      <c r="D421" s="26" t="str">
        <f aca="false">IF($C421="","",IFERROR(IF(INDEX(Bolalar!$B$5:$B$1804,MATCH($C421,Bolalar!$I$5:$I$1804,0))="","",INDEX(Bolalar!$B$5:$B$1804,MATCH($C421,Bolalar!$I$5:$I$1804,0))),""))</f>
        <v/>
      </c>
      <c r="E421" s="15" t="str">
        <f aca="false">IF($C421="","",IFERROR(IF(INDEX(Bolalar!$C$5:$C$1804,MATCH($C421,Bolalar!$I$5:$I$1804,0))="","",INDEX(Bolalar!$C$5:$C$1804,MATCH($C421,Bolalar!$I$5:$I$1804,0))),""))</f>
        <v/>
      </c>
      <c r="F421" s="24"/>
      <c r="G421" s="14" t="str">
        <f aca="false">IF(OR($E421="",$B421=""),"",INT(($B421-$E421)/365.25))</f>
        <v/>
      </c>
      <c r="H421" s="14" t="str">
        <f aca="false">IF($G421="","",IF($G421&lt;5,"Ha","Yo'q"))</f>
        <v/>
      </c>
      <c r="I421" s="14" t="str">
        <f aca="false">IF($G421="","",IF($G421&lt;18,"Ha","Yo'q"))</f>
        <v/>
      </c>
      <c r="J421" s="12"/>
      <c r="K421" s="12"/>
      <c r="L421" s="25"/>
      <c r="M421" s="12"/>
    </row>
    <row r="422" customFormat="false" ht="15" hidden="false" customHeight="false" outlineLevel="0" collapsed="false">
      <c r="A422" s="8" t="n">
        <v>418</v>
      </c>
      <c r="B422" s="13"/>
      <c r="C422" s="25"/>
      <c r="D422" s="26" t="str">
        <f aca="false">IF($C422="","",IFERROR(IF(INDEX(Bolalar!$B$5:$B$1804,MATCH($C422,Bolalar!$I$5:$I$1804,0))="","",INDEX(Bolalar!$B$5:$B$1804,MATCH($C422,Bolalar!$I$5:$I$1804,0))),""))</f>
        <v/>
      </c>
      <c r="E422" s="15" t="str">
        <f aca="false">IF($C422="","",IFERROR(IF(INDEX(Bolalar!$C$5:$C$1804,MATCH($C422,Bolalar!$I$5:$I$1804,0))="","",INDEX(Bolalar!$C$5:$C$1804,MATCH($C422,Bolalar!$I$5:$I$1804,0))),""))</f>
        <v/>
      </c>
      <c r="F422" s="24"/>
      <c r="G422" s="14" t="str">
        <f aca="false">IF(OR($E422="",$B422=""),"",INT(($B422-$E422)/365.25))</f>
        <v/>
      </c>
      <c r="H422" s="14" t="str">
        <f aca="false">IF($G422="","",IF($G422&lt;5,"Ha","Yo'q"))</f>
        <v/>
      </c>
      <c r="I422" s="14" t="str">
        <f aca="false">IF($G422="","",IF($G422&lt;18,"Ha","Yo'q"))</f>
        <v/>
      </c>
      <c r="J422" s="12"/>
      <c r="K422" s="12"/>
      <c r="L422" s="25"/>
      <c r="M422" s="12"/>
    </row>
    <row r="423" customFormat="false" ht="15" hidden="false" customHeight="false" outlineLevel="0" collapsed="false">
      <c r="A423" s="8" t="n">
        <v>419</v>
      </c>
      <c r="B423" s="13"/>
      <c r="C423" s="25"/>
      <c r="D423" s="26" t="str">
        <f aca="false">IF($C423="","",IFERROR(IF(INDEX(Bolalar!$B$5:$B$1804,MATCH($C423,Bolalar!$I$5:$I$1804,0))="","",INDEX(Bolalar!$B$5:$B$1804,MATCH($C423,Bolalar!$I$5:$I$1804,0))),""))</f>
        <v/>
      </c>
      <c r="E423" s="15" t="str">
        <f aca="false">IF($C423="","",IFERROR(IF(INDEX(Bolalar!$C$5:$C$1804,MATCH($C423,Bolalar!$I$5:$I$1804,0))="","",INDEX(Bolalar!$C$5:$C$1804,MATCH($C423,Bolalar!$I$5:$I$1804,0))),""))</f>
        <v/>
      </c>
      <c r="F423" s="24"/>
      <c r="G423" s="14" t="str">
        <f aca="false">IF(OR($E423="",$B423=""),"",INT(($B423-$E423)/365.25))</f>
        <v/>
      </c>
      <c r="H423" s="14" t="str">
        <f aca="false">IF($G423="","",IF($G423&lt;5,"Ha","Yo'q"))</f>
        <v/>
      </c>
      <c r="I423" s="14" t="str">
        <f aca="false">IF($G423="","",IF($G423&lt;18,"Ha","Yo'q"))</f>
        <v/>
      </c>
      <c r="J423" s="12"/>
      <c r="K423" s="12"/>
      <c r="L423" s="25"/>
      <c r="M423" s="12"/>
    </row>
    <row r="424" customFormat="false" ht="15" hidden="false" customHeight="false" outlineLevel="0" collapsed="false">
      <c r="A424" s="8" t="n">
        <v>420</v>
      </c>
      <c r="B424" s="13"/>
      <c r="C424" s="25"/>
      <c r="D424" s="26" t="str">
        <f aca="false">IF($C424="","",IFERROR(IF(INDEX(Bolalar!$B$5:$B$1804,MATCH($C424,Bolalar!$I$5:$I$1804,0))="","",INDEX(Bolalar!$B$5:$B$1804,MATCH($C424,Bolalar!$I$5:$I$1804,0))),""))</f>
        <v/>
      </c>
      <c r="E424" s="15" t="str">
        <f aca="false">IF($C424="","",IFERROR(IF(INDEX(Bolalar!$C$5:$C$1804,MATCH($C424,Bolalar!$I$5:$I$1804,0))="","",INDEX(Bolalar!$C$5:$C$1804,MATCH($C424,Bolalar!$I$5:$I$1804,0))),""))</f>
        <v/>
      </c>
      <c r="F424" s="24"/>
      <c r="G424" s="14" t="str">
        <f aca="false">IF(OR($E424="",$B424=""),"",INT(($B424-$E424)/365.25))</f>
        <v/>
      </c>
      <c r="H424" s="14" t="str">
        <f aca="false">IF($G424="","",IF($G424&lt;5,"Ha","Yo'q"))</f>
        <v/>
      </c>
      <c r="I424" s="14" t="str">
        <f aca="false">IF($G424="","",IF($G424&lt;18,"Ha","Yo'q"))</f>
        <v/>
      </c>
      <c r="J424" s="12"/>
      <c r="K424" s="12"/>
      <c r="L424" s="25"/>
      <c r="M424" s="12"/>
    </row>
    <row r="425" customFormat="false" ht="15" hidden="false" customHeight="false" outlineLevel="0" collapsed="false">
      <c r="A425" s="8" t="n">
        <v>421</v>
      </c>
      <c r="B425" s="13"/>
      <c r="C425" s="25"/>
      <c r="D425" s="26" t="str">
        <f aca="false">IF($C425="","",IFERROR(IF(INDEX(Bolalar!$B$5:$B$1804,MATCH($C425,Bolalar!$I$5:$I$1804,0))="","",INDEX(Bolalar!$B$5:$B$1804,MATCH($C425,Bolalar!$I$5:$I$1804,0))),""))</f>
        <v/>
      </c>
      <c r="E425" s="15" t="str">
        <f aca="false">IF($C425="","",IFERROR(IF(INDEX(Bolalar!$C$5:$C$1804,MATCH($C425,Bolalar!$I$5:$I$1804,0))="","",INDEX(Bolalar!$C$5:$C$1804,MATCH($C425,Bolalar!$I$5:$I$1804,0))),""))</f>
        <v/>
      </c>
      <c r="F425" s="24"/>
      <c r="G425" s="14" t="str">
        <f aca="false">IF(OR($E425="",$B425=""),"",INT(($B425-$E425)/365.25))</f>
        <v/>
      </c>
      <c r="H425" s="14" t="str">
        <f aca="false">IF($G425="","",IF($G425&lt;5,"Ha","Yo'q"))</f>
        <v/>
      </c>
      <c r="I425" s="14" t="str">
        <f aca="false">IF($G425="","",IF($G425&lt;18,"Ha","Yo'q"))</f>
        <v/>
      </c>
      <c r="J425" s="12"/>
      <c r="K425" s="12"/>
      <c r="L425" s="25"/>
      <c r="M425" s="12"/>
    </row>
    <row r="426" customFormat="false" ht="15" hidden="false" customHeight="false" outlineLevel="0" collapsed="false">
      <c r="A426" s="8" t="n">
        <v>422</v>
      </c>
      <c r="B426" s="13"/>
      <c r="C426" s="25"/>
      <c r="D426" s="26" t="str">
        <f aca="false">IF($C426="","",IFERROR(IF(INDEX(Bolalar!$B$5:$B$1804,MATCH($C426,Bolalar!$I$5:$I$1804,0))="","",INDEX(Bolalar!$B$5:$B$1804,MATCH($C426,Bolalar!$I$5:$I$1804,0))),""))</f>
        <v/>
      </c>
      <c r="E426" s="15" t="str">
        <f aca="false">IF($C426="","",IFERROR(IF(INDEX(Bolalar!$C$5:$C$1804,MATCH($C426,Bolalar!$I$5:$I$1804,0))="","",INDEX(Bolalar!$C$5:$C$1804,MATCH($C426,Bolalar!$I$5:$I$1804,0))),""))</f>
        <v/>
      </c>
      <c r="F426" s="24"/>
      <c r="G426" s="14" t="str">
        <f aca="false">IF(OR($E426="",$B426=""),"",INT(($B426-$E426)/365.25))</f>
        <v/>
      </c>
      <c r="H426" s="14" t="str">
        <f aca="false">IF($G426="","",IF($G426&lt;5,"Ha","Yo'q"))</f>
        <v/>
      </c>
      <c r="I426" s="14" t="str">
        <f aca="false">IF($G426="","",IF($G426&lt;18,"Ha","Yo'q"))</f>
        <v/>
      </c>
      <c r="J426" s="12"/>
      <c r="K426" s="12"/>
      <c r="L426" s="25"/>
      <c r="M426" s="12"/>
    </row>
    <row r="427" customFormat="false" ht="15" hidden="false" customHeight="false" outlineLevel="0" collapsed="false">
      <c r="A427" s="8" t="n">
        <v>423</v>
      </c>
      <c r="B427" s="13"/>
      <c r="C427" s="25"/>
      <c r="D427" s="26" t="str">
        <f aca="false">IF($C427="","",IFERROR(IF(INDEX(Bolalar!$B$5:$B$1804,MATCH($C427,Bolalar!$I$5:$I$1804,0))="","",INDEX(Bolalar!$B$5:$B$1804,MATCH($C427,Bolalar!$I$5:$I$1804,0))),""))</f>
        <v/>
      </c>
      <c r="E427" s="15" t="str">
        <f aca="false">IF($C427="","",IFERROR(IF(INDEX(Bolalar!$C$5:$C$1804,MATCH($C427,Bolalar!$I$5:$I$1804,0))="","",INDEX(Bolalar!$C$5:$C$1804,MATCH($C427,Bolalar!$I$5:$I$1804,0))),""))</f>
        <v/>
      </c>
      <c r="F427" s="24"/>
      <c r="G427" s="14" t="str">
        <f aca="false">IF(OR($E427="",$B427=""),"",INT(($B427-$E427)/365.25))</f>
        <v/>
      </c>
      <c r="H427" s="14" t="str">
        <f aca="false">IF($G427="","",IF($G427&lt;5,"Ha","Yo'q"))</f>
        <v/>
      </c>
      <c r="I427" s="14" t="str">
        <f aca="false">IF($G427="","",IF($G427&lt;18,"Ha","Yo'q"))</f>
        <v/>
      </c>
      <c r="J427" s="12"/>
      <c r="K427" s="12"/>
      <c r="L427" s="25"/>
      <c r="M427" s="12"/>
    </row>
    <row r="428" customFormat="false" ht="15" hidden="false" customHeight="false" outlineLevel="0" collapsed="false">
      <c r="A428" s="8" t="n">
        <v>424</v>
      </c>
      <c r="B428" s="13"/>
      <c r="C428" s="25"/>
      <c r="D428" s="26" t="str">
        <f aca="false">IF($C428="","",IFERROR(IF(INDEX(Bolalar!$B$5:$B$1804,MATCH($C428,Bolalar!$I$5:$I$1804,0))="","",INDEX(Bolalar!$B$5:$B$1804,MATCH($C428,Bolalar!$I$5:$I$1804,0))),""))</f>
        <v/>
      </c>
      <c r="E428" s="15" t="str">
        <f aca="false">IF($C428="","",IFERROR(IF(INDEX(Bolalar!$C$5:$C$1804,MATCH($C428,Bolalar!$I$5:$I$1804,0))="","",INDEX(Bolalar!$C$5:$C$1804,MATCH($C428,Bolalar!$I$5:$I$1804,0))),""))</f>
        <v/>
      </c>
      <c r="F428" s="24"/>
      <c r="G428" s="14" t="str">
        <f aca="false">IF(OR($E428="",$B428=""),"",INT(($B428-$E428)/365.25))</f>
        <v/>
      </c>
      <c r="H428" s="14" t="str">
        <f aca="false">IF($G428="","",IF($G428&lt;5,"Ha","Yo'q"))</f>
        <v/>
      </c>
      <c r="I428" s="14" t="str">
        <f aca="false">IF($G428="","",IF($G428&lt;18,"Ha","Yo'q"))</f>
        <v/>
      </c>
      <c r="J428" s="12"/>
      <c r="K428" s="12"/>
      <c r="L428" s="25"/>
      <c r="M428" s="12"/>
    </row>
    <row r="429" customFormat="false" ht="15" hidden="false" customHeight="false" outlineLevel="0" collapsed="false">
      <c r="A429" s="8" t="n">
        <v>425</v>
      </c>
      <c r="B429" s="13"/>
      <c r="C429" s="25"/>
      <c r="D429" s="26" t="str">
        <f aca="false">IF($C429="","",IFERROR(IF(INDEX(Bolalar!$B$5:$B$1804,MATCH($C429,Bolalar!$I$5:$I$1804,0))="","",INDEX(Bolalar!$B$5:$B$1804,MATCH($C429,Bolalar!$I$5:$I$1804,0))),""))</f>
        <v/>
      </c>
      <c r="E429" s="15" t="str">
        <f aca="false">IF($C429="","",IFERROR(IF(INDEX(Bolalar!$C$5:$C$1804,MATCH($C429,Bolalar!$I$5:$I$1804,0))="","",INDEX(Bolalar!$C$5:$C$1804,MATCH($C429,Bolalar!$I$5:$I$1804,0))),""))</f>
        <v/>
      </c>
      <c r="F429" s="24"/>
      <c r="G429" s="14" t="str">
        <f aca="false">IF(OR($E429="",$B429=""),"",INT(($B429-$E429)/365.25))</f>
        <v/>
      </c>
      <c r="H429" s="14" t="str">
        <f aca="false">IF($G429="","",IF($G429&lt;5,"Ha","Yo'q"))</f>
        <v/>
      </c>
      <c r="I429" s="14" t="str">
        <f aca="false">IF($G429="","",IF($G429&lt;18,"Ha","Yo'q"))</f>
        <v/>
      </c>
      <c r="J429" s="12"/>
      <c r="K429" s="12"/>
      <c r="L429" s="25"/>
      <c r="M429" s="12"/>
    </row>
    <row r="430" customFormat="false" ht="15" hidden="false" customHeight="false" outlineLevel="0" collapsed="false">
      <c r="A430" s="8" t="n">
        <v>426</v>
      </c>
      <c r="B430" s="13"/>
      <c r="C430" s="25"/>
      <c r="D430" s="26" t="str">
        <f aca="false">IF($C430="","",IFERROR(IF(INDEX(Bolalar!$B$5:$B$1804,MATCH($C430,Bolalar!$I$5:$I$1804,0))="","",INDEX(Bolalar!$B$5:$B$1804,MATCH($C430,Bolalar!$I$5:$I$1804,0))),""))</f>
        <v/>
      </c>
      <c r="E430" s="15" t="str">
        <f aca="false">IF($C430="","",IFERROR(IF(INDEX(Bolalar!$C$5:$C$1804,MATCH($C430,Bolalar!$I$5:$I$1804,0))="","",INDEX(Bolalar!$C$5:$C$1804,MATCH($C430,Bolalar!$I$5:$I$1804,0))),""))</f>
        <v/>
      </c>
      <c r="F430" s="24"/>
      <c r="G430" s="14" t="str">
        <f aca="false">IF(OR($E430="",$B430=""),"",INT(($B430-$E430)/365.25))</f>
        <v/>
      </c>
      <c r="H430" s="14" t="str">
        <f aca="false">IF($G430="","",IF($G430&lt;5,"Ha","Yo'q"))</f>
        <v/>
      </c>
      <c r="I430" s="14" t="str">
        <f aca="false">IF($G430="","",IF($G430&lt;18,"Ha","Yo'q"))</f>
        <v/>
      </c>
      <c r="J430" s="12"/>
      <c r="K430" s="12"/>
      <c r="L430" s="25"/>
      <c r="M430" s="12"/>
    </row>
    <row r="431" customFormat="false" ht="15" hidden="false" customHeight="false" outlineLevel="0" collapsed="false">
      <c r="A431" s="8" t="n">
        <v>427</v>
      </c>
      <c r="B431" s="13"/>
      <c r="C431" s="25"/>
      <c r="D431" s="26" t="str">
        <f aca="false">IF($C431="","",IFERROR(IF(INDEX(Bolalar!$B$5:$B$1804,MATCH($C431,Bolalar!$I$5:$I$1804,0))="","",INDEX(Bolalar!$B$5:$B$1804,MATCH($C431,Bolalar!$I$5:$I$1804,0))),""))</f>
        <v/>
      </c>
      <c r="E431" s="15" t="str">
        <f aca="false">IF($C431="","",IFERROR(IF(INDEX(Bolalar!$C$5:$C$1804,MATCH($C431,Bolalar!$I$5:$I$1804,0))="","",INDEX(Bolalar!$C$5:$C$1804,MATCH($C431,Bolalar!$I$5:$I$1804,0))),""))</f>
        <v/>
      </c>
      <c r="F431" s="24"/>
      <c r="G431" s="14" t="str">
        <f aca="false">IF(OR($E431="",$B431=""),"",INT(($B431-$E431)/365.25))</f>
        <v/>
      </c>
      <c r="H431" s="14" t="str">
        <f aca="false">IF($G431="","",IF($G431&lt;5,"Ha","Yo'q"))</f>
        <v/>
      </c>
      <c r="I431" s="14" t="str">
        <f aca="false">IF($G431="","",IF($G431&lt;18,"Ha","Yo'q"))</f>
        <v/>
      </c>
      <c r="J431" s="12"/>
      <c r="K431" s="12"/>
      <c r="L431" s="25"/>
      <c r="M431" s="12"/>
    </row>
    <row r="432" customFormat="false" ht="15" hidden="false" customHeight="false" outlineLevel="0" collapsed="false">
      <c r="A432" s="8" t="n">
        <v>428</v>
      </c>
      <c r="B432" s="13"/>
      <c r="C432" s="25"/>
      <c r="D432" s="26" t="str">
        <f aca="false">IF($C432="","",IFERROR(IF(INDEX(Bolalar!$B$5:$B$1804,MATCH($C432,Bolalar!$I$5:$I$1804,0))="","",INDEX(Bolalar!$B$5:$B$1804,MATCH($C432,Bolalar!$I$5:$I$1804,0))),""))</f>
        <v/>
      </c>
      <c r="E432" s="15" t="str">
        <f aca="false">IF($C432="","",IFERROR(IF(INDEX(Bolalar!$C$5:$C$1804,MATCH($C432,Bolalar!$I$5:$I$1804,0))="","",INDEX(Bolalar!$C$5:$C$1804,MATCH($C432,Bolalar!$I$5:$I$1804,0))),""))</f>
        <v/>
      </c>
      <c r="F432" s="24"/>
      <c r="G432" s="14" t="str">
        <f aca="false">IF(OR($E432="",$B432=""),"",INT(($B432-$E432)/365.25))</f>
        <v/>
      </c>
      <c r="H432" s="14" t="str">
        <f aca="false">IF($G432="","",IF($G432&lt;5,"Ha","Yo'q"))</f>
        <v/>
      </c>
      <c r="I432" s="14" t="str">
        <f aca="false">IF($G432="","",IF($G432&lt;18,"Ha","Yo'q"))</f>
        <v/>
      </c>
      <c r="J432" s="12"/>
      <c r="K432" s="12"/>
      <c r="L432" s="25"/>
      <c r="M432" s="12"/>
    </row>
    <row r="433" customFormat="false" ht="15" hidden="false" customHeight="false" outlineLevel="0" collapsed="false">
      <c r="A433" s="8" t="n">
        <v>429</v>
      </c>
      <c r="B433" s="13"/>
      <c r="C433" s="25"/>
      <c r="D433" s="26" t="str">
        <f aca="false">IF($C433="","",IFERROR(IF(INDEX(Bolalar!$B$5:$B$1804,MATCH($C433,Bolalar!$I$5:$I$1804,0))="","",INDEX(Bolalar!$B$5:$B$1804,MATCH($C433,Bolalar!$I$5:$I$1804,0))),""))</f>
        <v/>
      </c>
      <c r="E433" s="15" t="str">
        <f aca="false">IF($C433="","",IFERROR(IF(INDEX(Bolalar!$C$5:$C$1804,MATCH($C433,Bolalar!$I$5:$I$1804,0))="","",INDEX(Bolalar!$C$5:$C$1804,MATCH($C433,Bolalar!$I$5:$I$1804,0))),""))</f>
        <v/>
      </c>
      <c r="F433" s="24"/>
      <c r="G433" s="14" t="str">
        <f aca="false">IF(OR($E433="",$B433=""),"",INT(($B433-$E433)/365.25))</f>
        <v/>
      </c>
      <c r="H433" s="14" t="str">
        <f aca="false">IF($G433="","",IF($G433&lt;5,"Ha","Yo'q"))</f>
        <v/>
      </c>
      <c r="I433" s="14" t="str">
        <f aca="false">IF($G433="","",IF($G433&lt;18,"Ha","Yo'q"))</f>
        <v/>
      </c>
      <c r="J433" s="12"/>
      <c r="K433" s="12"/>
      <c r="L433" s="25"/>
      <c r="M433" s="12"/>
    </row>
    <row r="434" customFormat="false" ht="15" hidden="false" customHeight="false" outlineLevel="0" collapsed="false">
      <c r="A434" s="8" t="n">
        <v>430</v>
      </c>
      <c r="B434" s="13"/>
      <c r="C434" s="25"/>
      <c r="D434" s="26" t="str">
        <f aca="false">IF($C434="","",IFERROR(IF(INDEX(Bolalar!$B$5:$B$1804,MATCH($C434,Bolalar!$I$5:$I$1804,0))="","",INDEX(Bolalar!$B$5:$B$1804,MATCH($C434,Bolalar!$I$5:$I$1804,0))),""))</f>
        <v/>
      </c>
      <c r="E434" s="15" t="str">
        <f aca="false">IF($C434="","",IFERROR(IF(INDEX(Bolalar!$C$5:$C$1804,MATCH($C434,Bolalar!$I$5:$I$1804,0))="","",INDEX(Bolalar!$C$5:$C$1804,MATCH($C434,Bolalar!$I$5:$I$1804,0))),""))</f>
        <v/>
      </c>
      <c r="F434" s="24"/>
      <c r="G434" s="14" t="str">
        <f aca="false">IF(OR($E434="",$B434=""),"",INT(($B434-$E434)/365.25))</f>
        <v/>
      </c>
      <c r="H434" s="14" t="str">
        <f aca="false">IF($G434="","",IF($G434&lt;5,"Ha","Yo'q"))</f>
        <v/>
      </c>
      <c r="I434" s="14" t="str">
        <f aca="false">IF($G434="","",IF($G434&lt;18,"Ha","Yo'q"))</f>
        <v/>
      </c>
      <c r="J434" s="12"/>
      <c r="K434" s="12"/>
      <c r="L434" s="25"/>
      <c r="M434" s="12"/>
    </row>
    <row r="435" customFormat="false" ht="15" hidden="false" customHeight="false" outlineLevel="0" collapsed="false">
      <c r="A435" s="8" t="n">
        <v>431</v>
      </c>
      <c r="B435" s="13"/>
      <c r="C435" s="25"/>
      <c r="D435" s="26" t="str">
        <f aca="false">IF($C435="","",IFERROR(IF(INDEX(Bolalar!$B$5:$B$1804,MATCH($C435,Bolalar!$I$5:$I$1804,0))="","",INDEX(Bolalar!$B$5:$B$1804,MATCH($C435,Bolalar!$I$5:$I$1804,0))),""))</f>
        <v/>
      </c>
      <c r="E435" s="15" t="str">
        <f aca="false">IF($C435="","",IFERROR(IF(INDEX(Bolalar!$C$5:$C$1804,MATCH($C435,Bolalar!$I$5:$I$1804,0))="","",INDEX(Bolalar!$C$5:$C$1804,MATCH($C435,Bolalar!$I$5:$I$1804,0))),""))</f>
        <v/>
      </c>
      <c r="F435" s="24"/>
      <c r="G435" s="14" t="str">
        <f aca="false">IF(OR($E435="",$B435=""),"",INT(($B435-$E435)/365.25))</f>
        <v/>
      </c>
      <c r="H435" s="14" t="str">
        <f aca="false">IF($G435="","",IF($G435&lt;5,"Ha","Yo'q"))</f>
        <v/>
      </c>
      <c r="I435" s="14" t="str">
        <f aca="false">IF($G435="","",IF($G435&lt;18,"Ha","Yo'q"))</f>
        <v/>
      </c>
      <c r="J435" s="12"/>
      <c r="K435" s="12"/>
      <c r="L435" s="25"/>
      <c r="M435" s="12"/>
    </row>
    <row r="436" customFormat="false" ht="15" hidden="false" customHeight="false" outlineLevel="0" collapsed="false">
      <c r="A436" s="8" t="n">
        <v>432</v>
      </c>
      <c r="B436" s="13"/>
      <c r="C436" s="25"/>
      <c r="D436" s="26" t="str">
        <f aca="false">IF($C436="","",IFERROR(IF(INDEX(Bolalar!$B$5:$B$1804,MATCH($C436,Bolalar!$I$5:$I$1804,0))="","",INDEX(Bolalar!$B$5:$B$1804,MATCH($C436,Bolalar!$I$5:$I$1804,0))),""))</f>
        <v/>
      </c>
      <c r="E436" s="15" t="str">
        <f aca="false">IF($C436="","",IFERROR(IF(INDEX(Bolalar!$C$5:$C$1804,MATCH($C436,Bolalar!$I$5:$I$1804,0))="","",INDEX(Bolalar!$C$5:$C$1804,MATCH($C436,Bolalar!$I$5:$I$1804,0))),""))</f>
        <v/>
      </c>
      <c r="F436" s="24"/>
      <c r="G436" s="14" t="str">
        <f aca="false">IF(OR($E436="",$B436=""),"",INT(($B436-$E436)/365.25))</f>
        <v/>
      </c>
      <c r="H436" s="14" t="str">
        <f aca="false">IF($G436="","",IF($G436&lt;5,"Ha","Yo'q"))</f>
        <v/>
      </c>
      <c r="I436" s="14" t="str">
        <f aca="false">IF($G436="","",IF($G436&lt;18,"Ha","Yo'q"))</f>
        <v/>
      </c>
      <c r="J436" s="12"/>
      <c r="K436" s="12"/>
      <c r="L436" s="25"/>
      <c r="M436" s="12"/>
    </row>
    <row r="437" customFormat="false" ht="15" hidden="false" customHeight="false" outlineLevel="0" collapsed="false">
      <c r="A437" s="8" t="n">
        <v>433</v>
      </c>
      <c r="B437" s="13"/>
      <c r="C437" s="25"/>
      <c r="D437" s="26" t="str">
        <f aca="false">IF($C437="","",IFERROR(IF(INDEX(Bolalar!$B$5:$B$1804,MATCH($C437,Bolalar!$I$5:$I$1804,0))="","",INDEX(Bolalar!$B$5:$B$1804,MATCH($C437,Bolalar!$I$5:$I$1804,0))),""))</f>
        <v/>
      </c>
      <c r="E437" s="15" t="str">
        <f aca="false">IF($C437="","",IFERROR(IF(INDEX(Bolalar!$C$5:$C$1804,MATCH($C437,Bolalar!$I$5:$I$1804,0))="","",INDEX(Bolalar!$C$5:$C$1804,MATCH($C437,Bolalar!$I$5:$I$1804,0))),""))</f>
        <v/>
      </c>
      <c r="F437" s="24"/>
      <c r="G437" s="14" t="str">
        <f aca="false">IF(OR($E437="",$B437=""),"",INT(($B437-$E437)/365.25))</f>
        <v/>
      </c>
      <c r="H437" s="14" t="str">
        <f aca="false">IF($G437="","",IF($G437&lt;5,"Ha","Yo'q"))</f>
        <v/>
      </c>
      <c r="I437" s="14" t="str">
        <f aca="false">IF($G437="","",IF($G437&lt;18,"Ha","Yo'q"))</f>
        <v/>
      </c>
      <c r="J437" s="12"/>
      <c r="K437" s="12"/>
      <c r="L437" s="25"/>
      <c r="M437" s="12"/>
    </row>
    <row r="438" customFormat="false" ht="15" hidden="false" customHeight="false" outlineLevel="0" collapsed="false">
      <c r="A438" s="8" t="n">
        <v>434</v>
      </c>
      <c r="B438" s="13"/>
      <c r="C438" s="25"/>
      <c r="D438" s="26" t="str">
        <f aca="false">IF($C438="","",IFERROR(IF(INDEX(Bolalar!$B$5:$B$1804,MATCH($C438,Bolalar!$I$5:$I$1804,0))="","",INDEX(Bolalar!$B$5:$B$1804,MATCH($C438,Bolalar!$I$5:$I$1804,0))),""))</f>
        <v/>
      </c>
      <c r="E438" s="15" t="str">
        <f aca="false">IF($C438="","",IFERROR(IF(INDEX(Bolalar!$C$5:$C$1804,MATCH($C438,Bolalar!$I$5:$I$1804,0))="","",INDEX(Bolalar!$C$5:$C$1804,MATCH($C438,Bolalar!$I$5:$I$1804,0))),""))</f>
        <v/>
      </c>
      <c r="F438" s="24"/>
      <c r="G438" s="14" t="str">
        <f aca="false">IF(OR($E438="",$B438=""),"",INT(($B438-$E438)/365.25))</f>
        <v/>
      </c>
      <c r="H438" s="14" t="str">
        <f aca="false">IF($G438="","",IF($G438&lt;5,"Ha","Yo'q"))</f>
        <v/>
      </c>
      <c r="I438" s="14" t="str">
        <f aca="false">IF($G438="","",IF($G438&lt;18,"Ha","Yo'q"))</f>
        <v/>
      </c>
      <c r="J438" s="12"/>
      <c r="K438" s="12"/>
      <c r="L438" s="25"/>
      <c r="M438" s="12"/>
    </row>
    <row r="439" customFormat="false" ht="15" hidden="false" customHeight="false" outlineLevel="0" collapsed="false">
      <c r="A439" s="8" t="n">
        <v>435</v>
      </c>
      <c r="B439" s="13"/>
      <c r="C439" s="25"/>
      <c r="D439" s="26" t="str">
        <f aca="false">IF($C439="","",IFERROR(IF(INDEX(Bolalar!$B$5:$B$1804,MATCH($C439,Bolalar!$I$5:$I$1804,0))="","",INDEX(Bolalar!$B$5:$B$1804,MATCH($C439,Bolalar!$I$5:$I$1804,0))),""))</f>
        <v/>
      </c>
      <c r="E439" s="15" t="str">
        <f aca="false">IF($C439="","",IFERROR(IF(INDEX(Bolalar!$C$5:$C$1804,MATCH($C439,Bolalar!$I$5:$I$1804,0))="","",INDEX(Bolalar!$C$5:$C$1804,MATCH($C439,Bolalar!$I$5:$I$1804,0))),""))</f>
        <v/>
      </c>
      <c r="F439" s="24"/>
      <c r="G439" s="14" t="str">
        <f aca="false">IF(OR($E439="",$B439=""),"",INT(($B439-$E439)/365.25))</f>
        <v/>
      </c>
      <c r="H439" s="14" t="str">
        <f aca="false">IF($G439="","",IF($G439&lt;5,"Ha","Yo'q"))</f>
        <v/>
      </c>
      <c r="I439" s="14" t="str">
        <f aca="false">IF($G439="","",IF($G439&lt;18,"Ha","Yo'q"))</f>
        <v/>
      </c>
      <c r="J439" s="12"/>
      <c r="K439" s="12"/>
      <c r="L439" s="25"/>
      <c r="M439" s="12"/>
    </row>
    <row r="440" customFormat="false" ht="15" hidden="false" customHeight="false" outlineLevel="0" collapsed="false">
      <c r="A440" s="8" t="n">
        <v>436</v>
      </c>
      <c r="B440" s="13"/>
      <c r="C440" s="25"/>
      <c r="D440" s="26" t="str">
        <f aca="false">IF($C440="","",IFERROR(IF(INDEX(Bolalar!$B$5:$B$1804,MATCH($C440,Bolalar!$I$5:$I$1804,0))="","",INDEX(Bolalar!$B$5:$B$1804,MATCH($C440,Bolalar!$I$5:$I$1804,0))),""))</f>
        <v/>
      </c>
      <c r="E440" s="15" t="str">
        <f aca="false">IF($C440="","",IFERROR(IF(INDEX(Bolalar!$C$5:$C$1804,MATCH($C440,Bolalar!$I$5:$I$1804,0))="","",INDEX(Bolalar!$C$5:$C$1804,MATCH($C440,Bolalar!$I$5:$I$1804,0))),""))</f>
        <v/>
      </c>
      <c r="F440" s="24"/>
      <c r="G440" s="14" t="str">
        <f aca="false">IF(OR($E440="",$B440=""),"",INT(($B440-$E440)/365.25))</f>
        <v/>
      </c>
      <c r="H440" s="14" t="str">
        <f aca="false">IF($G440="","",IF($G440&lt;5,"Ha","Yo'q"))</f>
        <v/>
      </c>
      <c r="I440" s="14" t="str">
        <f aca="false">IF($G440="","",IF($G440&lt;18,"Ha","Yo'q"))</f>
        <v/>
      </c>
      <c r="J440" s="12"/>
      <c r="K440" s="12"/>
      <c r="L440" s="25"/>
      <c r="M440" s="12"/>
    </row>
    <row r="441" customFormat="false" ht="15" hidden="false" customHeight="false" outlineLevel="0" collapsed="false">
      <c r="A441" s="8" t="n">
        <v>437</v>
      </c>
      <c r="B441" s="13"/>
      <c r="C441" s="25"/>
      <c r="D441" s="26" t="str">
        <f aca="false">IF($C441="","",IFERROR(IF(INDEX(Bolalar!$B$5:$B$1804,MATCH($C441,Bolalar!$I$5:$I$1804,0))="","",INDEX(Bolalar!$B$5:$B$1804,MATCH($C441,Bolalar!$I$5:$I$1804,0))),""))</f>
        <v/>
      </c>
      <c r="E441" s="15" t="str">
        <f aca="false">IF($C441="","",IFERROR(IF(INDEX(Bolalar!$C$5:$C$1804,MATCH($C441,Bolalar!$I$5:$I$1804,0))="","",INDEX(Bolalar!$C$5:$C$1804,MATCH($C441,Bolalar!$I$5:$I$1804,0))),""))</f>
        <v/>
      </c>
      <c r="F441" s="24"/>
      <c r="G441" s="14" t="str">
        <f aca="false">IF(OR($E441="",$B441=""),"",INT(($B441-$E441)/365.25))</f>
        <v/>
      </c>
      <c r="H441" s="14" t="str">
        <f aca="false">IF($G441="","",IF($G441&lt;5,"Ha","Yo'q"))</f>
        <v/>
      </c>
      <c r="I441" s="14" t="str">
        <f aca="false">IF($G441="","",IF($G441&lt;18,"Ha","Yo'q"))</f>
        <v/>
      </c>
      <c r="J441" s="12"/>
      <c r="K441" s="12"/>
      <c r="L441" s="25"/>
      <c r="M441" s="12"/>
    </row>
    <row r="442" customFormat="false" ht="15" hidden="false" customHeight="false" outlineLevel="0" collapsed="false">
      <c r="A442" s="8" t="n">
        <v>438</v>
      </c>
      <c r="B442" s="13"/>
      <c r="C442" s="25"/>
      <c r="D442" s="26" t="str">
        <f aca="false">IF($C442="","",IFERROR(IF(INDEX(Bolalar!$B$5:$B$1804,MATCH($C442,Bolalar!$I$5:$I$1804,0))="","",INDEX(Bolalar!$B$5:$B$1804,MATCH($C442,Bolalar!$I$5:$I$1804,0))),""))</f>
        <v/>
      </c>
      <c r="E442" s="15" t="str">
        <f aca="false">IF($C442="","",IFERROR(IF(INDEX(Bolalar!$C$5:$C$1804,MATCH($C442,Bolalar!$I$5:$I$1804,0))="","",INDEX(Bolalar!$C$5:$C$1804,MATCH($C442,Bolalar!$I$5:$I$1804,0))),""))</f>
        <v/>
      </c>
      <c r="F442" s="24"/>
      <c r="G442" s="14" t="str">
        <f aca="false">IF(OR($E442="",$B442=""),"",INT(($B442-$E442)/365.25))</f>
        <v/>
      </c>
      <c r="H442" s="14" t="str">
        <f aca="false">IF($G442="","",IF($G442&lt;5,"Ha","Yo'q"))</f>
        <v/>
      </c>
      <c r="I442" s="14" t="str">
        <f aca="false">IF($G442="","",IF($G442&lt;18,"Ha","Yo'q"))</f>
        <v/>
      </c>
      <c r="J442" s="12"/>
      <c r="K442" s="12"/>
      <c r="L442" s="25"/>
      <c r="M442" s="12"/>
    </row>
    <row r="443" customFormat="false" ht="15" hidden="false" customHeight="false" outlineLevel="0" collapsed="false">
      <c r="A443" s="8" t="n">
        <v>439</v>
      </c>
      <c r="B443" s="13"/>
      <c r="C443" s="25"/>
      <c r="D443" s="26" t="str">
        <f aca="false">IF($C443="","",IFERROR(IF(INDEX(Bolalar!$B$5:$B$1804,MATCH($C443,Bolalar!$I$5:$I$1804,0))="","",INDEX(Bolalar!$B$5:$B$1804,MATCH($C443,Bolalar!$I$5:$I$1804,0))),""))</f>
        <v/>
      </c>
      <c r="E443" s="15" t="str">
        <f aca="false">IF($C443="","",IFERROR(IF(INDEX(Bolalar!$C$5:$C$1804,MATCH($C443,Bolalar!$I$5:$I$1804,0))="","",INDEX(Bolalar!$C$5:$C$1804,MATCH($C443,Bolalar!$I$5:$I$1804,0))),""))</f>
        <v/>
      </c>
      <c r="F443" s="24"/>
      <c r="G443" s="14" t="str">
        <f aca="false">IF(OR($E443="",$B443=""),"",INT(($B443-$E443)/365.25))</f>
        <v/>
      </c>
      <c r="H443" s="14" t="str">
        <f aca="false">IF($G443="","",IF($G443&lt;5,"Ha","Yo'q"))</f>
        <v/>
      </c>
      <c r="I443" s="14" t="str">
        <f aca="false">IF($G443="","",IF($G443&lt;18,"Ha","Yo'q"))</f>
        <v/>
      </c>
      <c r="J443" s="12"/>
      <c r="K443" s="12"/>
      <c r="L443" s="25"/>
      <c r="M443" s="12"/>
    </row>
    <row r="444" customFormat="false" ht="15" hidden="false" customHeight="false" outlineLevel="0" collapsed="false">
      <c r="A444" s="8" t="n">
        <v>440</v>
      </c>
      <c r="B444" s="13"/>
      <c r="C444" s="25"/>
      <c r="D444" s="26" t="str">
        <f aca="false">IF($C444="","",IFERROR(IF(INDEX(Bolalar!$B$5:$B$1804,MATCH($C444,Bolalar!$I$5:$I$1804,0))="","",INDEX(Bolalar!$B$5:$B$1804,MATCH($C444,Bolalar!$I$5:$I$1804,0))),""))</f>
        <v/>
      </c>
      <c r="E444" s="15" t="str">
        <f aca="false">IF($C444="","",IFERROR(IF(INDEX(Bolalar!$C$5:$C$1804,MATCH($C444,Bolalar!$I$5:$I$1804,0))="","",INDEX(Bolalar!$C$5:$C$1804,MATCH($C444,Bolalar!$I$5:$I$1804,0))),""))</f>
        <v/>
      </c>
      <c r="F444" s="24"/>
      <c r="G444" s="14" t="str">
        <f aca="false">IF(OR($E444="",$B444=""),"",INT(($B444-$E444)/365.25))</f>
        <v/>
      </c>
      <c r="H444" s="14" t="str">
        <f aca="false">IF($G444="","",IF($G444&lt;5,"Ha","Yo'q"))</f>
        <v/>
      </c>
      <c r="I444" s="14" t="str">
        <f aca="false">IF($G444="","",IF($G444&lt;18,"Ha","Yo'q"))</f>
        <v/>
      </c>
      <c r="J444" s="12"/>
      <c r="K444" s="12"/>
      <c r="L444" s="25"/>
      <c r="M444" s="12"/>
    </row>
    <row r="445" customFormat="false" ht="15" hidden="false" customHeight="false" outlineLevel="0" collapsed="false">
      <c r="A445" s="8" t="n">
        <v>441</v>
      </c>
      <c r="B445" s="13"/>
      <c r="C445" s="25"/>
      <c r="D445" s="26" t="str">
        <f aca="false">IF($C445="","",IFERROR(IF(INDEX(Bolalar!$B$5:$B$1804,MATCH($C445,Bolalar!$I$5:$I$1804,0))="","",INDEX(Bolalar!$B$5:$B$1804,MATCH($C445,Bolalar!$I$5:$I$1804,0))),""))</f>
        <v/>
      </c>
      <c r="E445" s="15" t="str">
        <f aca="false">IF($C445="","",IFERROR(IF(INDEX(Bolalar!$C$5:$C$1804,MATCH($C445,Bolalar!$I$5:$I$1804,0))="","",INDEX(Bolalar!$C$5:$C$1804,MATCH($C445,Bolalar!$I$5:$I$1804,0))),""))</f>
        <v/>
      </c>
      <c r="F445" s="24"/>
      <c r="G445" s="14" t="str">
        <f aca="false">IF(OR($E445="",$B445=""),"",INT(($B445-$E445)/365.25))</f>
        <v/>
      </c>
      <c r="H445" s="14" t="str">
        <f aca="false">IF($G445="","",IF($G445&lt;5,"Ha","Yo'q"))</f>
        <v/>
      </c>
      <c r="I445" s="14" t="str">
        <f aca="false">IF($G445="","",IF($G445&lt;18,"Ha","Yo'q"))</f>
        <v/>
      </c>
      <c r="J445" s="12"/>
      <c r="K445" s="12"/>
      <c r="L445" s="25"/>
      <c r="M445" s="12"/>
    </row>
    <row r="446" customFormat="false" ht="15" hidden="false" customHeight="false" outlineLevel="0" collapsed="false">
      <c r="A446" s="8" t="n">
        <v>442</v>
      </c>
      <c r="B446" s="13"/>
      <c r="C446" s="25"/>
      <c r="D446" s="26" t="str">
        <f aca="false">IF($C446="","",IFERROR(IF(INDEX(Bolalar!$B$5:$B$1804,MATCH($C446,Bolalar!$I$5:$I$1804,0))="","",INDEX(Bolalar!$B$5:$B$1804,MATCH($C446,Bolalar!$I$5:$I$1804,0))),""))</f>
        <v/>
      </c>
      <c r="E446" s="15" t="str">
        <f aca="false">IF($C446="","",IFERROR(IF(INDEX(Bolalar!$C$5:$C$1804,MATCH($C446,Bolalar!$I$5:$I$1804,0))="","",INDEX(Bolalar!$C$5:$C$1804,MATCH($C446,Bolalar!$I$5:$I$1804,0))),""))</f>
        <v/>
      </c>
      <c r="F446" s="24"/>
      <c r="G446" s="14" t="str">
        <f aca="false">IF(OR($E446="",$B446=""),"",INT(($B446-$E446)/365.25))</f>
        <v/>
      </c>
      <c r="H446" s="14" t="str">
        <f aca="false">IF($G446="","",IF($G446&lt;5,"Ha","Yo'q"))</f>
        <v/>
      </c>
      <c r="I446" s="14" t="str">
        <f aca="false">IF($G446="","",IF($G446&lt;18,"Ha","Yo'q"))</f>
        <v/>
      </c>
      <c r="J446" s="12"/>
      <c r="K446" s="12"/>
      <c r="L446" s="25"/>
      <c r="M446" s="12"/>
    </row>
    <row r="447" customFormat="false" ht="15" hidden="false" customHeight="false" outlineLevel="0" collapsed="false">
      <c r="A447" s="8" t="n">
        <v>443</v>
      </c>
      <c r="B447" s="13"/>
      <c r="C447" s="25"/>
      <c r="D447" s="26" t="str">
        <f aca="false">IF($C447="","",IFERROR(IF(INDEX(Bolalar!$B$5:$B$1804,MATCH($C447,Bolalar!$I$5:$I$1804,0))="","",INDEX(Bolalar!$B$5:$B$1804,MATCH($C447,Bolalar!$I$5:$I$1804,0))),""))</f>
        <v/>
      </c>
      <c r="E447" s="15" t="str">
        <f aca="false">IF($C447="","",IFERROR(IF(INDEX(Bolalar!$C$5:$C$1804,MATCH($C447,Bolalar!$I$5:$I$1804,0))="","",INDEX(Bolalar!$C$5:$C$1804,MATCH($C447,Bolalar!$I$5:$I$1804,0))),""))</f>
        <v/>
      </c>
      <c r="F447" s="24"/>
      <c r="G447" s="14" t="str">
        <f aca="false">IF(OR($E447="",$B447=""),"",INT(($B447-$E447)/365.25))</f>
        <v/>
      </c>
      <c r="H447" s="14" t="str">
        <f aca="false">IF($G447="","",IF($G447&lt;5,"Ha","Yo'q"))</f>
        <v/>
      </c>
      <c r="I447" s="14" t="str">
        <f aca="false">IF($G447="","",IF($G447&lt;18,"Ha","Yo'q"))</f>
        <v/>
      </c>
      <c r="J447" s="12"/>
      <c r="K447" s="12"/>
      <c r="L447" s="25"/>
      <c r="M447" s="12"/>
    </row>
    <row r="448" customFormat="false" ht="15" hidden="false" customHeight="false" outlineLevel="0" collapsed="false">
      <c r="A448" s="8" t="n">
        <v>444</v>
      </c>
      <c r="B448" s="13"/>
      <c r="C448" s="25"/>
      <c r="D448" s="26" t="str">
        <f aca="false">IF($C448="","",IFERROR(IF(INDEX(Bolalar!$B$5:$B$1804,MATCH($C448,Bolalar!$I$5:$I$1804,0))="","",INDEX(Bolalar!$B$5:$B$1804,MATCH($C448,Bolalar!$I$5:$I$1804,0))),""))</f>
        <v/>
      </c>
      <c r="E448" s="15" t="str">
        <f aca="false">IF($C448="","",IFERROR(IF(INDEX(Bolalar!$C$5:$C$1804,MATCH($C448,Bolalar!$I$5:$I$1804,0))="","",INDEX(Bolalar!$C$5:$C$1804,MATCH($C448,Bolalar!$I$5:$I$1804,0))),""))</f>
        <v/>
      </c>
      <c r="F448" s="24"/>
      <c r="G448" s="14" t="str">
        <f aca="false">IF(OR($E448="",$B448=""),"",INT(($B448-$E448)/365.25))</f>
        <v/>
      </c>
      <c r="H448" s="14" t="str">
        <f aca="false">IF($G448="","",IF($G448&lt;5,"Ha","Yo'q"))</f>
        <v/>
      </c>
      <c r="I448" s="14" t="str">
        <f aca="false">IF($G448="","",IF($G448&lt;18,"Ha","Yo'q"))</f>
        <v/>
      </c>
      <c r="J448" s="12"/>
      <c r="K448" s="12"/>
      <c r="L448" s="25"/>
      <c r="M448" s="12"/>
    </row>
    <row r="449" customFormat="false" ht="15" hidden="false" customHeight="false" outlineLevel="0" collapsed="false">
      <c r="A449" s="8" t="n">
        <v>445</v>
      </c>
      <c r="B449" s="13"/>
      <c r="C449" s="25"/>
      <c r="D449" s="26" t="str">
        <f aca="false">IF($C449="","",IFERROR(IF(INDEX(Bolalar!$B$5:$B$1804,MATCH($C449,Bolalar!$I$5:$I$1804,0))="","",INDEX(Bolalar!$B$5:$B$1804,MATCH($C449,Bolalar!$I$5:$I$1804,0))),""))</f>
        <v/>
      </c>
      <c r="E449" s="15" t="str">
        <f aca="false">IF($C449="","",IFERROR(IF(INDEX(Bolalar!$C$5:$C$1804,MATCH($C449,Bolalar!$I$5:$I$1804,0))="","",INDEX(Bolalar!$C$5:$C$1804,MATCH($C449,Bolalar!$I$5:$I$1804,0))),""))</f>
        <v/>
      </c>
      <c r="F449" s="24"/>
      <c r="G449" s="14" t="str">
        <f aca="false">IF(OR($E449="",$B449=""),"",INT(($B449-$E449)/365.25))</f>
        <v/>
      </c>
      <c r="H449" s="14" t="str">
        <f aca="false">IF($G449="","",IF($G449&lt;5,"Ha","Yo'q"))</f>
        <v/>
      </c>
      <c r="I449" s="14" t="str">
        <f aca="false">IF($G449="","",IF($G449&lt;18,"Ha","Yo'q"))</f>
        <v/>
      </c>
      <c r="J449" s="12"/>
      <c r="K449" s="12"/>
      <c r="L449" s="25"/>
      <c r="M449" s="12"/>
    </row>
    <row r="450" customFormat="false" ht="15" hidden="false" customHeight="false" outlineLevel="0" collapsed="false">
      <c r="A450" s="8" t="n">
        <v>446</v>
      </c>
      <c r="B450" s="13"/>
      <c r="C450" s="25"/>
      <c r="D450" s="26" t="str">
        <f aca="false">IF($C450="","",IFERROR(IF(INDEX(Bolalar!$B$5:$B$1804,MATCH($C450,Bolalar!$I$5:$I$1804,0))="","",INDEX(Bolalar!$B$5:$B$1804,MATCH($C450,Bolalar!$I$5:$I$1804,0))),""))</f>
        <v/>
      </c>
      <c r="E450" s="15" t="str">
        <f aca="false">IF($C450="","",IFERROR(IF(INDEX(Bolalar!$C$5:$C$1804,MATCH($C450,Bolalar!$I$5:$I$1804,0))="","",INDEX(Bolalar!$C$5:$C$1804,MATCH($C450,Bolalar!$I$5:$I$1804,0))),""))</f>
        <v/>
      </c>
      <c r="F450" s="24"/>
      <c r="G450" s="14" t="str">
        <f aca="false">IF(OR($E450="",$B450=""),"",INT(($B450-$E450)/365.25))</f>
        <v/>
      </c>
      <c r="H450" s="14" t="str">
        <f aca="false">IF($G450="","",IF($G450&lt;5,"Ha","Yo'q"))</f>
        <v/>
      </c>
      <c r="I450" s="14" t="str">
        <f aca="false">IF($G450="","",IF($G450&lt;18,"Ha","Yo'q"))</f>
        <v/>
      </c>
      <c r="J450" s="12"/>
      <c r="K450" s="12"/>
      <c r="L450" s="25"/>
      <c r="M450" s="12"/>
    </row>
    <row r="451" customFormat="false" ht="15" hidden="false" customHeight="false" outlineLevel="0" collapsed="false">
      <c r="A451" s="8" t="n">
        <v>447</v>
      </c>
      <c r="B451" s="13"/>
      <c r="C451" s="25"/>
      <c r="D451" s="26" t="str">
        <f aca="false">IF($C451="","",IFERROR(IF(INDEX(Bolalar!$B$5:$B$1804,MATCH($C451,Bolalar!$I$5:$I$1804,0))="","",INDEX(Bolalar!$B$5:$B$1804,MATCH($C451,Bolalar!$I$5:$I$1804,0))),""))</f>
        <v/>
      </c>
      <c r="E451" s="15" t="str">
        <f aca="false">IF($C451="","",IFERROR(IF(INDEX(Bolalar!$C$5:$C$1804,MATCH($C451,Bolalar!$I$5:$I$1804,0))="","",INDEX(Bolalar!$C$5:$C$1804,MATCH($C451,Bolalar!$I$5:$I$1804,0))),""))</f>
        <v/>
      </c>
      <c r="F451" s="24"/>
      <c r="G451" s="14" t="str">
        <f aca="false">IF(OR($E451="",$B451=""),"",INT(($B451-$E451)/365.25))</f>
        <v/>
      </c>
      <c r="H451" s="14" t="str">
        <f aca="false">IF($G451="","",IF($G451&lt;5,"Ha","Yo'q"))</f>
        <v/>
      </c>
      <c r="I451" s="14" t="str">
        <f aca="false">IF($G451="","",IF($G451&lt;18,"Ha","Yo'q"))</f>
        <v/>
      </c>
      <c r="J451" s="12"/>
      <c r="K451" s="12"/>
      <c r="L451" s="25"/>
      <c r="M451" s="12"/>
    </row>
    <row r="452" customFormat="false" ht="15" hidden="false" customHeight="false" outlineLevel="0" collapsed="false">
      <c r="A452" s="8" t="n">
        <v>448</v>
      </c>
      <c r="B452" s="13"/>
      <c r="C452" s="25"/>
      <c r="D452" s="26" t="str">
        <f aca="false">IF($C452="","",IFERROR(IF(INDEX(Bolalar!$B$5:$B$1804,MATCH($C452,Bolalar!$I$5:$I$1804,0))="","",INDEX(Bolalar!$B$5:$B$1804,MATCH($C452,Bolalar!$I$5:$I$1804,0))),""))</f>
        <v/>
      </c>
      <c r="E452" s="15" t="str">
        <f aca="false">IF($C452="","",IFERROR(IF(INDEX(Bolalar!$C$5:$C$1804,MATCH($C452,Bolalar!$I$5:$I$1804,0))="","",INDEX(Bolalar!$C$5:$C$1804,MATCH($C452,Bolalar!$I$5:$I$1804,0))),""))</f>
        <v/>
      </c>
      <c r="F452" s="24"/>
      <c r="G452" s="14" t="str">
        <f aca="false">IF(OR($E452="",$B452=""),"",INT(($B452-$E452)/365.25))</f>
        <v/>
      </c>
      <c r="H452" s="14" t="str">
        <f aca="false">IF($G452="","",IF($G452&lt;5,"Ha","Yo'q"))</f>
        <v/>
      </c>
      <c r="I452" s="14" t="str">
        <f aca="false">IF($G452="","",IF($G452&lt;18,"Ha","Yo'q"))</f>
        <v/>
      </c>
      <c r="J452" s="12"/>
      <c r="K452" s="12"/>
      <c r="L452" s="25"/>
      <c r="M452" s="12"/>
    </row>
    <row r="453" customFormat="false" ht="15" hidden="false" customHeight="false" outlineLevel="0" collapsed="false">
      <c r="A453" s="8" t="n">
        <v>449</v>
      </c>
      <c r="B453" s="13"/>
      <c r="C453" s="25"/>
      <c r="D453" s="26" t="str">
        <f aca="false">IF($C453="","",IFERROR(IF(INDEX(Bolalar!$B$5:$B$1804,MATCH($C453,Bolalar!$I$5:$I$1804,0))="","",INDEX(Bolalar!$B$5:$B$1804,MATCH($C453,Bolalar!$I$5:$I$1804,0))),""))</f>
        <v/>
      </c>
      <c r="E453" s="15" t="str">
        <f aca="false">IF($C453="","",IFERROR(IF(INDEX(Bolalar!$C$5:$C$1804,MATCH($C453,Bolalar!$I$5:$I$1804,0))="","",INDEX(Bolalar!$C$5:$C$1804,MATCH($C453,Bolalar!$I$5:$I$1804,0))),""))</f>
        <v/>
      </c>
      <c r="F453" s="24"/>
      <c r="G453" s="14" t="str">
        <f aca="false">IF(OR($E453="",$B453=""),"",INT(($B453-$E453)/365.25))</f>
        <v/>
      </c>
      <c r="H453" s="14" t="str">
        <f aca="false">IF($G453="","",IF($G453&lt;5,"Ha","Yo'q"))</f>
        <v/>
      </c>
      <c r="I453" s="14" t="str">
        <f aca="false">IF($G453="","",IF($G453&lt;18,"Ha","Yo'q"))</f>
        <v/>
      </c>
      <c r="J453" s="12"/>
      <c r="K453" s="12"/>
      <c r="L453" s="25"/>
      <c r="M453" s="12"/>
    </row>
    <row r="454" customFormat="false" ht="15" hidden="false" customHeight="false" outlineLevel="0" collapsed="false">
      <c r="A454" s="8" t="n">
        <v>450</v>
      </c>
      <c r="B454" s="13"/>
      <c r="C454" s="25"/>
      <c r="D454" s="26" t="str">
        <f aca="false">IF($C454="","",IFERROR(IF(INDEX(Bolalar!$B$5:$B$1804,MATCH($C454,Bolalar!$I$5:$I$1804,0))="","",INDEX(Bolalar!$B$5:$B$1804,MATCH($C454,Bolalar!$I$5:$I$1804,0))),""))</f>
        <v/>
      </c>
      <c r="E454" s="15" t="str">
        <f aca="false">IF($C454="","",IFERROR(IF(INDEX(Bolalar!$C$5:$C$1804,MATCH($C454,Bolalar!$I$5:$I$1804,0))="","",INDEX(Bolalar!$C$5:$C$1804,MATCH($C454,Bolalar!$I$5:$I$1804,0))),""))</f>
        <v/>
      </c>
      <c r="F454" s="24"/>
      <c r="G454" s="14" t="str">
        <f aca="false">IF(OR($E454="",$B454=""),"",INT(($B454-$E454)/365.25))</f>
        <v/>
      </c>
      <c r="H454" s="14" t="str">
        <f aca="false">IF($G454="","",IF($G454&lt;5,"Ha","Yo'q"))</f>
        <v/>
      </c>
      <c r="I454" s="14" t="str">
        <f aca="false">IF($G454="","",IF($G454&lt;18,"Ha","Yo'q"))</f>
        <v/>
      </c>
      <c r="J454" s="12"/>
      <c r="K454" s="12"/>
      <c r="L454" s="25"/>
      <c r="M454" s="12"/>
    </row>
    <row r="455" customFormat="false" ht="15" hidden="false" customHeight="false" outlineLevel="0" collapsed="false">
      <c r="A455" s="8" t="n">
        <v>451</v>
      </c>
      <c r="B455" s="13"/>
      <c r="C455" s="25"/>
      <c r="D455" s="26" t="str">
        <f aca="false">IF($C455="","",IFERROR(IF(INDEX(Bolalar!$B$5:$B$1804,MATCH($C455,Bolalar!$I$5:$I$1804,0))="","",INDEX(Bolalar!$B$5:$B$1804,MATCH($C455,Bolalar!$I$5:$I$1804,0))),""))</f>
        <v/>
      </c>
      <c r="E455" s="15" t="str">
        <f aca="false">IF($C455="","",IFERROR(IF(INDEX(Bolalar!$C$5:$C$1804,MATCH($C455,Bolalar!$I$5:$I$1804,0))="","",INDEX(Bolalar!$C$5:$C$1804,MATCH($C455,Bolalar!$I$5:$I$1804,0))),""))</f>
        <v/>
      </c>
      <c r="F455" s="24"/>
      <c r="G455" s="14" t="str">
        <f aca="false">IF(OR($E455="",$B455=""),"",INT(($B455-$E455)/365.25))</f>
        <v/>
      </c>
      <c r="H455" s="14" t="str">
        <f aca="false">IF($G455="","",IF($G455&lt;5,"Ha","Yo'q"))</f>
        <v/>
      </c>
      <c r="I455" s="14" t="str">
        <f aca="false">IF($G455="","",IF($G455&lt;18,"Ha","Yo'q"))</f>
        <v/>
      </c>
      <c r="J455" s="12"/>
      <c r="K455" s="12"/>
      <c r="L455" s="25"/>
      <c r="M455" s="12"/>
    </row>
    <row r="456" customFormat="false" ht="15" hidden="false" customHeight="false" outlineLevel="0" collapsed="false">
      <c r="A456" s="8" t="n">
        <v>452</v>
      </c>
      <c r="B456" s="13"/>
      <c r="C456" s="25"/>
      <c r="D456" s="26" t="str">
        <f aca="false">IF($C456="","",IFERROR(IF(INDEX(Bolalar!$B$5:$B$1804,MATCH($C456,Bolalar!$I$5:$I$1804,0))="","",INDEX(Bolalar!$B$5:$B$1804,MATCH($C456,Bolalar!$I$5:$I$1804,0))),""))</f>
        <v/>
      </c>
      <c r="E456" s="15" t="str">
        <f aca="false">IF($C456="","",IFERROR(IF(INDEX(Bolalar!$C$5:$C$1804,MATCH($C456,Bolalar!$I$5:$I$1804,0))="","",INDEX(Bolalar!$C$5:$C$1804,MATCH($C456,Bolalar!$I$5:$I$1804,0))),""))</f>
        <v/>
      </c>
      <c r="F456" s="24"/>
      <c r="G456" s="14" t="str">
        <f aca="false">IF(OR($E456="",$B456=""),"",INT(($B456-$E456)/365.25))</f>
        <v/>
      </c>
      <c r="H456" s="14" t="str">
        <f aca="false">IF($G456="","",IF($G456&lt;5,"Ha","Yo'q"))</f>
        <v/>
      </c>
      <c r="I456" s="14" t="str">
        <f aca="false">IF($G456="","",IF($G456&lt;18,"Ha","Yo'q"))</f>
        <v/>
      </c>
      <c r="J456" s="12"/>
      <c r="K456" s="12"/>
      <c r="L456" s="25"/>
      <c r="M456" s="12"/>
    </row>
    <row r="457" customFormat="false" ht="15" hidden="false" customHeight="false" outlineLevel="0" collapsed="false">
      <c r="A457" s="8" t="n">
        <v>453</v>
      </c>
      <c r="B457" s="13"/>
      <c r="C457" s="25"/>
      <c r="D457" s="26" t="str">
        <f aca="false">IF($C457="","",IFERROR(IF(INDEX(Bolalar!$B$5:$B$1804,MATCH($C457,Bolalar!$I$5:$I$1804,0))="","",INDEX(Bolalar!$B$5:$B$1804,MATCH($C457,Bolalar!$I$5:$I$1804,0))),""))</f>
        <v/>
      </c>
      <c r="E457" s="15" t="str">
        <f aca="false">IF($C457="","",IFERROR(IF(INDEX(Bolalar!$C$5:$C$1804,MATCH($C457,Bolalar!$I$5:$I$1804,0))="","",INDEX(Bolalar!$C$5:$C$1804,MATCH($C457,Bolalar!$I$5:$I$1804,0))),""))</f>
        <v/>
      </c>
      <c r="F457" s="24"/>
      <c r="G457" s="14" t="str">
        <f aca="false">IF(OR($E457="",$B457=""),"",INT(($B457-$E457)/365.25))</f>
        <v/>
      </c>
      <c r="H457" s="14" t="str">
        <f aca="false">IF($G457="","",IF($G457&lt;5,"Ha","Yo'q"))</f>
        <v/>
      </c>
      <c r="I457" s="14" t="str">
        <f aca="false">IF($G457="","",IF($G457&lt;18,"Ha","Yo'q"))</f>
        <v/>
      </c>
      <c r="J457" s="12"/>
      <c r="K457" s="12"/>
      <c r="L457" s="25"/>
      <c r="M457" s="12"/>
    </row>
    <row r="458" customFormat="false" ht="15" hidden="false" customHeight="false" outlineLevel="0" collapsed="false">
      <c r="A458" s="8" t="n">
        <v>454</v>
      </c>
      <c r="B458" s="13"/>
      <c r="C458" s="25"/>
      <c r="D458" s="26" t="str">
        <f aca="false">IF($C458="","",IFERROR(IF(INDEX(Bolalar!$B$5:$B$1804,MATCH($C458,Bolalar!$I$5:$I$1804,0))="","",INDEX(Bolalar!$B$5:$B$1804,MATCH($C458,Bolalar!$I$5:$I$1804,0))),""))</f>
        <v/>
      </c>
      <c r="E458" s="15" t="str">
        <f aca="false">IF($C458="","",IFERROR(IF(INDEX(Bolalar!$C$5:$C$1804,MATCH($C458,Bolalar!$I$5:$I$1804,0))="","",INDEX(Bolalar!$C$5:$C$1804,MATCH($C458,Bolalar!$I$5:$I$1804,0))),""))</f>
        <v/>
      </c>
      <c r="F458" s="24"/>
      <c r="G458" s="14" t="str">
        <f aca="false">IF(OR($E458="",$B458=""),"",INT(($B458-$E458)/365.25))</f>
        <v/>
      </c>
      <c r="H458" s="14" t="str">
        <f aca="false">IF($G458="","",IF($G458&lt;5,"Ha","Yo'q"))</f>
        <v/>
      </c>
      <c r="I458" s="14" t="str">
        <f aca="false">IF($G458="","",IF($G458&lt;18,"Ha","Yo'q"))</f>
        <v/>
      </c>
      <c r="J458" s="12"/>
      <c r="K458" s="12"/>
      <c r="L458" s="25"/>
      <c r="M458" s="12"/>
    </row>
    <row r="459" customFormat="false" ht="15" hidden="false" customHeight="false" outlineLevel="0" collapsed="false">
      <c r="A459" s="8" t="n">
        <v>455</v>
      </c>
      <c r="B459" s="13"/>
      <c r="C459" s="25"/>
      <c r="D459" s="26" t="str">
        <f aca="false">IF($C459="","",IFERROR(IF(INDEX(Bolalar!$B$5:$B$1804,MATCH($C459,Bolalar!$I$5:$I$1804,0))="","",INDEX(Bolalar!$B$5:$B$1804,MATCH($C459,Bolalar!$I$5:$I$1804,0))),""))</f>
        <v/>
      </c>
      <c r="E459" s="15" t="str">
        <f aca="false">IF($C459="","",IFERROR(IF(INDEX(Bolalar!$C$5:$C$1804,MATCH($C459,Bolalar!$I$5:$I$1804,0))="","",INDEX(Bolalar!$C$5:$C$1804,MATCH($C459,Bolalar!$I$5:$I$1804,0))),""))</f>
        <v/>
      </c>
      <c r="F459" s="24"/>
      <c r="G459" s="14" t="str">
        <f aca="false">IF(OR($E459="",$B459=""),"",INT(($B459-$E459)/365.25))</f>
        <v/>
      </c>
      <c r="H459" s="14" t="str">
        <f aca="false">IF($G459="","",IF($G459&lt;5,"Ha","Yo'q"))</f>
        <v/>
      </c>
      <c r="I459" s="14" t="str">
        <f aca="false">IF($G459="","",IF($G459&lt;18,"Ha","Yo'q"))</f>
        <v/>
      </c>
      <c r="J459" s="12"/>
      <c r="K459" s="12"/>
      <c r="L459" s="25"/>
      <c r="M459" s="12"/>
    </row>
    <row r="460" customFormat="false" ht="15" hidden="false" customHeight="false" outlineLevel="0" collapsed="false">
      <c r="A460" s="8" t="n">
        <v>456</v>
      </c>
      <c r="B460" s="13"/>
      <c r="C460" s="25"/>
      <c r="D460" s="26" t="str">
        <f aca="false">IF($C460="","",IFERROR(IF(INDEX(Bolalar!$B$5:$B$1804,MATCH($C460,Bolalar!$I$5:$I$1804,0))="","",INDEX(Bolalar!$B$5:$B$1804,MATCH($C460,Bolalar!$I$5:$I$1804,0))),""))</f>
        <v/>
      </c>
      <c r="E460" s="15" t="str">
        <f aca="false">IF($C460="","",IFERROR(IF(INDEX(Bolalar!$C$5:$C$1804,MATCH($C460,Bolalar!$I$5:$I$1804,0))="","",INDEX(Bolalar!$C$5:$C$1804,MATCH($C460,Bolalar!$I$5:$I$1804,0))),""))</f>
        <v/>
      </c>
      <c r="F460" s="24"/>
      <c r="G460" s="14" t="str">
        <f aca="false">IF(OR($E460="",$B460=""),"",INT(($B460-$E460)/365.25))</f>
        <v/>
      </c>
      <c r="H460" s="14" t="str">
        <f aca="false">IF($G460="","",IF($G460&lt;5,"Ha","Yo'q"))</f>
        <v/>
      </c>
      <c r="I460" s="14" t="str">
        <f aca="false">IF($G460="","",IF($G460&lt;18,"Ha","Yo'q"))</f>
        <v/>
      </c>
      <c r="J460" s="12"/>
      <c r="K460" s="12"/>
      <c r="L460" s="25"/>
      <c r="M460" s="12"/>
    </row>
    <row r="461" customFormat="false" ht="15" hidden="false" customHeight="false" outlineLevel="0" collapsed="false">
      <c r="A461" s="8" t="n">
        <v>457</v>
      </c>
      <c r="B461" s="13"/>
      <c r="C461" s="25"/>
      <c r="D461" s="26" t="str">
        <f aca="false">IF($C461="","",IFERROR(IF(INDEX(Bolalar!$B$5:$B$1804,MATCH($C461,Bolalar!$I$5:$I$1804,0))="","",INDEX(Bolalar!$B$5:$B$1804,MATCH($C461,Bolalar!$I$5:$I$1804,0))),""))</f>
        <v/>
      </c>
      <c r="E461" s="15" t="str">
        <f aca="false">IF($C461="","",IFERROR(IF(INDEX(Bolalar!$C$5:$C$1804,MATCH($C461,Bolalar!$I$5:$I$1804,0))="","",INDEX(Bolalar!$C$5:$C$1804,MATCH($C461,Bolalar!$I$5:$I$1804,0))),""))</f>
        <v/>
      </c>
      <c r="F461" s="24"/>
      <c r="G461" s="14" t="str">
        <f aca="false">IF(OR($E461="",$B461=""),"",INT(($B461-$E461)/365.25))</f>
        <v/>
      </c>
      <c r="H461" s="14" t="str">
        <f aca="false">IF($G461="","",IF($G461&lt;5,"Ha","Yo'q"))</f>
        <v/>
      </c>
      <c r="I461" s="14" t="str">
        <f aca="false">IF($G461="","",IF($G461&lt;18,"Ha","Yo'q"))</f>
        <v/>
      </c>
      <c r="J461" s="12"/>
      <c r="K461" s="12"/>
      <c r="L461" s="25"/>
      <c r="M461" s="12"/>
    </row>
    <row r="462" customFormat="false" ht="15" hidden="false" customHeight="false" outlineLevel="0" collapsed="false">
      <c r="A462" s="8" t="n">
        <v>458</v>
      </c>
      <c r="B462" s="13"/>
      <c r="C462" s="25"/>
      <c r="D462" s="26" t="str">
        <f aca="false">IF($C462="","",IFERROR(IF(INDEX(Bolalar!$B$5:$B$1804,MATCH($C462,Bolalar!$I$5:$I$1804,0))="","",INDEX(Bolalar!$B$5:$B$1804,MATCH($C462,Bolalar!$I$5:$I$1804,0))),""))</f>
        <v/>
      </c>
      <c r="E462" s="15" t="str">
        <f aca="false">IF($C462="","",IFERROR(IF(INDEX(Bolalar!$C$5:$C$1804,MATCH($C462,Bolalar!$I$5:$I$1804,0))="","",INDEX(Bolalar!$C$5:$C$1804,MATCH($C462,Bolalar!$I$5:$I$1804,0))),""))</f>
        <v/>
      </c>
      <c r="F462" s="24"/>
      <c r="G462" s="14" t="str">
        <f aca="false">IF(OR($E462="",$B462=""),"",INT(($B462-$E462)/365.25))</f>
        <v/>
      </c>
      <c r="H462" s="14" t="str">
        <f aca="false">IF($G462="","",IF($G462&lt;5,"Ha","Yo'q"))</f>
        <v/>
      </c>
      <c r="I462" s="14" t="str">
        <f aca="false">IF($G462="","",IF($G462&lt;18,"Ha","Yo'q"))</f>
        <v/>
      </c>
      <c r="J462" s="12"/>
      <c r="K462" s="12"/>
      <c r="L462" s="25"/>
      <c r="M462" s="12"/>
    </row>
    <row r="463" customFormat="false" ht="15" hidden="false" customHeight="false" outlineLevel="0" collapsed="false">
      <c r="A463" s="8" t="n">
        <v>459</v>
      </c>
      <c r="B463" s="13"/>
      <c r="C463" s="25"/>
      <c r="D463" s="26" t="str">
        <f aca="false">IF($C463="","",IFERROR(IF(INDEX(Bolalar!$B$5:$B$1804,MATCH($C463,Bolalar!$I$5:$I$1804,0))="","",INDEX(Bolalar!$B$5:$B$1804,MATCH($C463,Bolalar!$I$5:$I$1804,0))),""))</f>
        <v/>
      </c>
      <c r="E463" s="15" t="str">
        <f aca="false">IF($C463="","",IFERROR(IF(INDEX(Bolalar!$C$5:$C$1804,MATCH($C463,Bolalar!$I$5:$I$1804,0))="","",INDEX(Bolalar!$C$5:$C$1804,MATCH($C463,Bolalar!$I$5:$I$1804,0))),""))</f>
        <v/>
      </c>
      <c r="F463" s="24"/>
      <c r="G463" s="14" t="str">
        <f aca="false">IF(OR($E463="",$B463=""),"",INT(($B463-$E463)/365.25))</f>
        <v/>
      </c>
      <c r="H463" s="14" t="str">
        <f aca="false">IF($G463="","",IF($G463&lt;5,"Ha","Yo'q"))</f>
        <v/>
      </c>
      <c r="I463" s="14" t="str">
        <f aca="false">IF($G463="","",IF($G463&lt;18,"Ha","Yo'q"))</f>
        <v/>
      </c>
      <c r="J463" s="12"/>
      <c r="K463" s="12"/>
      <c r="L463" s="25"/>
      <c r="M463" s="12"/>
    </row>
    <row r="464" customFormat="false" ht="15" hidden="false" customHeight="false" outlineLevel="0" collapsed="false">
      <c r="A464" s="8" t="n">
        <v>460</v>
      </c>
      <c r="B464" s="13"/>
      <c r="C464" s="25"/>
      <c r="D464" s="26" t="str">
        <f aca="false">IF($C464="","",IFERROR(IF(INDEX(Bolalar!$B$5:$B$1804,MATCH($C464,Bolalar!$I$5:$I$1804,0))="","",INDEX(Bolalar!$B$5:$B$1804,MATCH($C464,Bolalar!$I$5:$I$1804,0))),""))</f>
        <v/>
      </c>
      <c r="E464" s="15" t="str">
        <f aca="false">IF($C464="","",IFERROR(IF(INDEX(Bolalar!$C$5:$C$1804,MATCH($C464,Bolalar!$I$5:$I$1804,0))="","",INDEX(Bolalar!$C$5:$C$1804,MATCH($C464,Bolalar!$I$5:$I$1804,0))),""))</f>
        <v/>
      </c>
      <c r="F464" s="24"/>
      <c r="G464" s="14" t="str">
        <f aca="false">IF(OR($E464="",$B464=""),"",INT(($B464-$E464)/365.25))</f>
        <v/>
      </c>
      <c r="H464" s="14" t="str">
        <f aca="false">IF($G464="","",IF($G464&lt;5,"Ha","Yo'q"))</f>
        <v/>
      </c>
      <c r="I464" s="14" t="str">
        <f aca="false">IF($G464="","",IF($G464&lt;18,"Ha","Yo'q"))</f>
        <v/>
      </c>
      <c r="J464" s="12"/>
      <c r="K464" s="12"/>
      <c r="L464" s="25"/>
      <c r="M464" s="12"/>
    </row>
    <row r="465" customFormat="false" ht="15" hidden="false" customHeight="false" outlineLevel="0" collapsed="false">
      <c r="A465" s="8" t="n">
        <v>461</v>
      </c>
      <c r="B465" s="13"/>
      <c r="C465" s="25"/>
      <c r="D465" s="26" t="str">
        <f aca="false">IF($C465="","",IFERROR(IF(INDEX(Bolalar!$B$5:$B$1804,MATCH($C465,Bolalar!$I$5:$I$1804,0))="","",INDEX(Bolalar!$B$5:$B$1804,MATCH($C465,Bolalar!$I$5:$I$1804,0))),""))</f>
        <v/>
      </c>
      <c r="E465" s="15" t="str">
        <f aca="false">IF($C465="","",IFERROR(IF(INDEX(Bolalar!$C$5:$C$1804,MATCH($C465,Bolalar!$I$5:$I$1804,0))="","",INDEX(Bolalar!$C$5:$C$1804,MATCH($C465,Bolalar!$I$5:$I$1804,0))),""))</f>
        <v/>
      </c>
      <c r="F465" s="24"/>
      <c r="G465" s="14" t="str">
        <f aca="false">IF(OR($E465="",$B465=""),"",INT(($B465-$E465)/365.25))</f>
        <v/>
      </c>
      <c r="H465" s="14" t="str">
        <f aca="false">IF($G465="","",IF($G465&lt;5,"Ha","Yo'q"))</f>
        <v/>
      </c>
      <c r="I465" s="14" t="str">
        <f aca="false">IF($G465="","",IF($G465&lt;18,"Ha","Yo'q"))</f>
        <v/>
      </c>
      <c r="J465" s="12"/>
      <c r="K465" s="12"/>
      <c r="L465" s="25"/>
      <c r="M465" s="12"/>
    </row>
    <row r="466" customFormat="false" ht="15" hidden="false" customHeight="false" outlineLevel="0" collapsed="false">
      <c r="A466" s="8" t="n">
        <v>462</v>
      </c>
      <c r="B466" s="13"/>
      <c r="C466" s="25"/>
      <c r="D466" s="26" t="str">
        <f aca="false">IF($C466="","",IFERROR(IF(INDEX(Bolalar!$B$5:$B$1804,MATCH($C466,Bolalar!$I$5:$I$1804,0))="","",INDEX(Bolalar!$B$5:$B$1804,MATCH($C466,Bolalar!$I$5:$I$1804,0))),""))</f>
        <v/>
      </c>
      <c r="E466" s="15" t="str">
        <f aca="false">IF($C466="","",IFERROR(IF(INDEX(Bolalar!$C$5:$C$1804,MATCH($C466,Bolalar!$I$5:$I$1804,0))="","",INDEX(Bolalar!$C$5:$C$1804,MATCH($C466,Bolalar!$I$5:$I$1804,0))),""))</f>
        <v/>
      </c>
      <c r="F466" s="24"/>
      <c r="G466" s="14" t="str">
        <f aca="false">IF(OR($E466="",$B466=""),"",INT(($B466-$E466)/365.25))</f>
        <v/>
      </c>
      <c r="H466" s="14" t="str">
        <f aca="false">IF($G466="","",IF($G466&lt;5,"Ha","Yo'q"))</f>
        <v/>
      </c>
      <c r="I466" s="14" t="str">
        <f aca="false">IF($G466="","",IF($G466&lt;18,"Ha","Yo'q"))</f>
        <v/>
      </c>
      <c r="J466" s="12"/>
      <c r="K466" s="12"/>
      <c r="L466" s="25"/>
      <c r="M466" s="12"/>
    </row>
    <row r="467" customFormat="false" ht="15" hidden="false" customHeight="false" outlineLevel="0" collapsed="false">
      <c r="A467" s="8" t="n">
        <v>463</v>
      </c>
      <c r="B467" s="13"/>
      <c r="C467" s="25"/>
      <c r="D467" s="26" t="str">
        <f aca="false">IF($C467="","",IFERROR(IF(INDEX(Bolalar!$B$5:$B$1804,MATCH($C467,Bolalar!$I$5:$I$1804,0))="","",INDEX(Bolalar!$B$5:$B$1804,MATCH($C467,Bolalar!$I$5:$I$1804,0))),""))</f>
        <v/>
      </c>
      <c r="E467" s="15" t="str">
        <f aca="false">IF($C467="","",IFERROR(IF(INDEX(Bolalar!$C$5:$C$1804,MATCH($C467,Bolalar!$I$5:$I$1804,0))="","",INDEX(Bolalar!$C$5:$C$1804,MATCH($C467,Bolalar!$I$5:$I$1804,0))),""))</f>
        <v/>
      </c>
      <c r="F467" s="24"/>
      <c r="G467" s="14" t="str">
        <f aca="false">IF(OR($E467="",$B467=""),"",INT(($B467-$E467)/365.25))</f>
        <v/>
      </c>
      <c r="H467" s="14" t="str">
        <f aca="false">IF($G467="","",IF($G467&lt;5,"Ha","Yo'q"))</f>
        <v/>
      </c>
      <c r="I467" s="14" t="str">
        <f aca="false">IF($G467="","",IF($G467&lt;18,"Ha","Yo'q"))</f>
        <v/>
      </c>
      <c r="J467" s="12"/>
      <c r="K467" s="12"/>
      <c r="L467" s="25"/>
      <c r="M467" s="12"/>
    </row>
    <row r="468" customFormat="false" ht="15" hidden="false" customHeight="false" outlineLevel="0" collapsed="false">
      <c r="A468" s="8" t="n">
        <v>464</v>
      </c>
      <c r="B468" s="13"/>
      <c r="C468" s="25"/>
      <c r="D468" s="26" t="str">
        <f aca="false">IF($C468="","",IFERROR(IF(INDEX(Bolalar!$B$5:$B$1804,MATCH($C468,Bolalar!$I$5:$I$1804,0))="","",INDEX(Bolalar!$B$5:$B$1804,MATCH($C468,Bolalar!$I$5:$I$1804,0))),""))</f>
        <v/>
      </c>
      <c r="E468" s="15" t="str">
        <f aca="false">IF($C468="","",IFERROR(IF(INDEX(Bolalar!$C$5:$C$1804,MATCH($C468,Bolalar!$I$5:$I$1804,0))="","",INDEX(Bolalar!$C$5:$C$1804,MATCH($C468,Bolalar!$I$5:$I$1804,0))),""))</f>
        <v/>
      </c>
      <c r="F468" s="24"/>
      <c r="G468" s="14" t="str">
        <f aca="false">IF(OR($E468="",$B468=""),"",INT(($B468-$E468)/365.25))</f>
        <v/>
      </c>
      <c r="H468" s="14" t="str">
        <f aca="false">IF($G468="","",IF($G468&lt;5,"Ha","Yo'q"))</f>
        <v/>
      </c>
      <c r="I468" s="14" t="str">
        <f aca="false">IF($G468="","",IF($G468&lt;18,"Ha","Yo'q"))</f>
        <v/>
      </c>
      <c r="J468" s="12"/>
      <c r="K468" s="12"/>
      <c r="L468" s="25"/>
      <c r="M468" s="12"/>
    </row>
    <row r="469" customFormat="false" ht="15" hidden="false" customHeight="false" outlineLevel="0" collapsed="false">
      <c r="A469" s="8" t="n">
        <v>465</v>
      </c>
      <c r="B469" s="13"/>
      <c r="C469" s="25"/>
      <c r="D469" s="26" t="str">
        <f aca="false">IF($C469="","",IFERROR(IF(INDEX(Bolalar!$B$5:$B$1804,MATCH($C469,Bolalar!$I$5:$I$1804,0))="","",INDEX(Bolalar!$B$5:$B$1804,MATCH($C469,Bolalar!$I$5:$I$1804,0))),""))</f>
        <v/>
      </c>
      <c r="E469" s="15" t="str">
        <f aca="false">IF($C469="","",IFERROR(IF(INDEX(Bolalar!$C$5:$C$1804,MATCH($C469,Bolalar!$I$5:$I$1804,0))="","",INDEX(Bolalar!$C$5:$C$1804,MATCH($C469,Bolalar!$I$5:$I$1804,0))),""))</f>
        <v/>
      </c>
      <c r="F469" s="24"/>
      <c r="G469" s="14" t="str">
        <f aca="false">IF(OR($E469="",$B469=""),"",INT(($B469-$E469)/365.25))</f>
        <v/>
      </c>
      <c r="H469" s="14" t="str">
        <f aca="false">IF($G469="","",IF($G469&lt;5,"Ha","Yo'q"))</f>
        <v/>
      </c>
      <c r="I469" s="14" t="str">
        <f aca="false">IF($G469="","",IF($G469&lt;18,"Ha","Yo'q"))</f>
        <v/>
      </c>
      <c r="J469" s="12"/>
      <c r="K469" s="12"/>
      <c r="L469" s="25"/>
      <c r="M469" s="12"/>
    </row>
    <row r="470" customFormat="false" ht="15" hidden="false" customHeight="false" outlineLevel="0" collapsed="false">
      <c r="A470" s="8" t="n">
        <v>466</v>
      </c>
      <c r="B470" s="13"/>
      <c r="C470" s="25"/>
      <c r="D470" s="26" t="str">
        <f aca="false">IF($C470="","",IFERROR(IF(INDEX(Bolalar!$B$5:$B$1804,MATCH($C470,Bolalar!$I$5:$I$1804,0))="","",INDEX(Bolalar!$B$5:$B$1804,MATCH($C470,Bolalar!$I$5:$I$1804,0))),""))</f>
        <v/>
      </c>
      <c r="E470" s="15" t="str">
        <f aca="false">IF($C470="","",IFERROR(IF(INDEX(Bolalar!$C$5:$C$1804,MATCH($C470,Bolalar!$I$5:$I$1804,0))="","",INDEX(Bolalar!$C$5:$C$1804,MATCH($C470,Bolalar!$I$5:$I$1804,0))),""))</f>
        <v/>
      </c>
      <c r="F470" s="24"/>
      <c r="G470" s="14" t="str">
        <f aca="false">IF(OR($E470="",$B470=""),"",INT(($B470-$E470)/365.25))</f>
        <v/>
      </c>
      <c r="H470" s="14" t="str">
        <f aca="false">IF($G470="","",IF($G470&lt;5,"Ha","Yo'q"))</f>
        <v/>
      </c>
      <c r="I470" s="14" t="str">
        <f aca="false">IF($G470="","",IF($G470&lt;18,"Ha","Yo'q"))</f>
        <v/>
      </c>
      <c r="J470" s="12"/>
      <c r="K470" s="12"/>
      <c r="L470" s="25"/>
      <c r="M470" s="12"/>
    </row>
    <row r="471" customFormat="false" ht="15" hidden="false" customHeight="false" outlineLevel="0" collapsed="false">
      <c r="A471" s="8" t="n">
        <v>467</v>
      </c>
      <c r="B471" s="13"/>
      <c r="C471" s="25"/>
      <c r="D471" s="26" t="str">
        <f aca="false">IF($C471="","",IFERROR(IF(INDEX(Bolalar!$B$5:$B$1804,MATCH($C471,Bolalar!$I$5:$I$1804,0))="","",INDEX(Bolalar!$B$5:$B$1804,MATCH($C471,Bolalar!$I$5:$I$1804,0))),""))</f>
        <v/>
      </c>
      <c r="E471" s="15" t="str">
        <f aca="false">IF($C471="","",IFERROR(IF(INDEX(Bolalar!$C$5:$C$1804,MATCH($C471,Bolalar!$I$5:$I$1804,0))="","",INDEX(Bolalar!$C$5:$C$1804,MATCH($C471,Bolalar!$I$5:$I$1804,0))),""))</f>
        <v/>
      </c>
      <c r="F471" s="24"/>
      <c r="G471" s="14" t="str">
        <f aca="false">IF(OR($E471="",$B471=""),"",INT(($B471-$E471)/365.25))</f>
        <v/>
      </c>
      <c r="H471" s="14" t="str">
        <f aca="false">IF($G471="","",IF($G471&lt;5,"Ha","Yo'q"))</f>
        <v/>
      </c>
      <c r="I471" s="14" t="str">
        <f aca="false">IF($G471="","",IF($G471&lt;18,"Ha","Yo'q"))</f>
        <v/>
      </c>
      <c r="J471" s="12"/>
      <c r="K471" s="12"/>
      <c r="L471" s="25"/>
      <c r="M471" s="12"/>
    </row>
    <row r="472" customFormat="false" ht="15" hidden="false" customHeight="false" outlineLevel="0" collapsed="false">
      <c r="A472" s="8" t="n">
        <v>468</v>
      </c>
      <c r="B472" s="13"/>
      <c r="C472" s="25"/>
      <c r="D472" s="26" t="str">
        <f aca="false">IF($C472="","",IFERROR(IF(INDEX(Bolalar!$B$5:$B$1804,MATCH($C472,Bolalar!$I$5:$I$1804,0))="","",INDEX(Bolalar!$B$5:$B$1804,MATCH($C472,Bolalar!$I$5:$I$1804,0))),""))</f>
        <v/>
      </c>
      <c r="E472" s="15" t="str">
        <f aca="false">IF($C472="","",IFERROR(IF(INDEX(Bolalar!$C$5:$C$1804,MATCH($C472,Bolalar!$I$5:$I$1804,0))="","",INDEX(Bolalar!$C$5:$C$1804,MATCH($C472,Bolalar!$I$5:$I$1804,0))),""))</f>
        <v/>
      </c>
      <c r="F472" s="24"/>
      <c r="G472" s="14" t="str">
        <f aca="false">IF(OR($E472="",$B472=""),"",INT(($B472-$E472)/365.25))</f>
        <v/>
      </c>
      <c r="H472" s="14" t="str">
        <f aca="false">IF($G472="","",IF($G472&lt;5,"Ha","Yo'q"))</f>
        <v/>
      </c>
      <c r="I472" s="14" t="str">
        <f aca="false">IF($G472="","",IF($G472&lt;18,"Ha","Yo'q"))</f>
        <v/>
      </c>
      <c r="J472" s="12"/>
      <c r="K472" s="12"/>
      <c r="L472" s="25"/>
      <c r="M472" s="12"/>
    </row>
    <row r="473" customFormat="false" ht="15" hidden="false" customHeight="false" outlineLevel="0" collapsed="false">
      <c r="A473" s="8" t="n">
        <v>469</v>
      </c>
      <c r="B473" s="13"/>
      <c r="C473" s="25"/>
      <c r="D473" s="26" t="str">
        <f aca="false">IF($C473="","",IFERROR(IF(INDEX(Bolalar!$B$5:$B$1804,MATCH($C473,Bolalar!$I$5:$I$1804,0))="","",INDEX(Bolalar!$B$5:$B$1804,MATCH($C473,Bolalar!$I$5:$I$1804,0))),""))</f>
        <v/>
      </c>
      <c r="E473" s="15" t="str">
        <f aca="false">IF($C473="","",IFERROR(IF(INDEX(Bolalar!$C$5:$C$1804,MATCH($C473,Bolalar!$I$5:$I$1804,0))="","",INDEX(Bolalar!$C$5:$C$1804,MATCH($C473,Bolalar!$I$5:$I$1804,0))),""))</f>
        <v/>
      </c>
      <c r="F473" s="24"/>
      <c r="G473" s="14" t="str">
        <f aca="false">IF(OR($E473="",$B473=""),"",INT(($B473-$E473)/365.25))</f>
        <v/>
      </c>
      <c r="H473" s="14" t="str">
        <f aca="false">IF($G473="","",IF($G473&lt;5,"Ha","Yo'q"))</f>
        <v/>
      </c>
      <c r="I473" s="14" t="str">
        <f aca="false">IF($G473="","",IF($G473&lt;18,"Ha","Yo'q"))</f>
        <v/>
      </c>
      <c r="J473" s="12"/>
      <c r="K473" s="12"/>
      <c r="L473" s="25"/>
      <c r="M473" s="12"/>
    </row>
    <row r="474" customFormat="false" ht="15" hidden="false" customHeight="false" outlineLevel="0" collapsed="false">
      <c r="A474" s="8" t="n">
        <v>470</v>
      </c>
      <c r="B474" s="13"/>
      <c r="C474" s="25"/>
      <c r="D474" s="26" t="str">
        <f aca="false">IF($C474="","",IFERROR(IF(INDEX(Bolalar!$B$5:$B$1804,MATCH($C474,Bolalar!$I$5:$I$1804,0))="","",INDEX(Bolalar!$B$5:$B$1804,MATCH($C474,Bolalar!$I$5:$I$1804,0))),""))</f>
        <v/>
      </c>
      <c r="E474" s="15" t="str">
        <f aca="false">IF($C474="","",IFERROR(IF(INDEX(Bolalar!$C$5:$C$1804,MATCH($C474,Bolalar!$I$5:$I$1804,0))="","",INDEX(Bolalar!$C$5:$C$1804,MATCH($C474,Bolalar!$I$5:$I$1804,0))),""))</f>
        <v/>
      </c>
      <c r="F474" s="24"/>
      <c r="G474" s="14" t="str">
        <f aca="false">IF(OR($E474="",$B474=""),"",INT(($B474-$E474)/365.25))</f>
        <v/>
      </c>
      <c r="H474" s="14" t="str">
        <f aca="false">IF($G474="","",IF($G474&lt;5,"Ha","Yo'q"))</f>
        <v/>
      </c>
      <c r="I474" s="14" t="str">
        <f aca="false">IF($G474="","",IF($G474&lt;18,"Ha","Yo'q"))</f>
        <v/>
      </c>
      <c r="J474" s="12"/>
      <c r="K474" s="12"/>
      <c r="L474" s="25"/>
      <c r="M474" s="12"/>
    </row>
    <row r="475" customFormat="false" ht="15" hidden="false" customHeight="false" outlineLevel="0" collapsed="false">
      <c r="A475" s="8" t="n">
        <v>471</v>
      </c>
      <c r="B475" s="13"/>
      <c r="C475" s="25"/>
      <c r="D475" s="26" t="str">
        <f aca="false">IF($C475="","",IFERROR(IF(INDEX(Bolalar!$B$5:$B$1804,MATCH($C475,Bolalar!$I$5:$I$1804,0))="","",INDEX(Bolalar!$B$5:$B$1804,MATCH($C475,Bolalar!$I$5:$I$1804,0))),""))</f>
        <v/>
      </c>
      <c r="E475" s="15" t="str">
        <f aca="false">IF($C475="","",IFERROR(IF(INDEX(Bolalar!$C$5:$C$1804,MATCH($C475,Bolalar!$I$5:$I$1804,0))="","",INDEX(Bolalar!$C$5:$C$1804,MATCH($C475,Bolalar!$I$5:$I$1804,0))),""))</f>
        <v/>
      </c>
      <c r="F475" s="24"/>
      <c r="G475" s="14" t="str">
        <f aca="false">IF(OR($E475="",$B475=""),"",INT(($B475-$E475)/365.25))</f>
        <v/>
      </c>
      <c r="H475" s="14" t="str">
        <f aca="false">IF($G475="","",IF($G475&lt;5,"Ha","Yo'q"))</f>
        <v/>
      </c>
      <c r="I475" s="14" t="str">
        <f aca="false">IF($G475="","",IF($G475&lt;18,"Ha","Yo'q"))</f>
        <v/>
      </c>
      <c r="J475" s="12"/>
      <c r="K475" s="12"/>
      <c r="L475" s="25"/>
      <c r="M475" s="12"/>
    </row>
    <row r="476" customFormat="false" ht="15" hidden="false" customHeight="false" outlineLevel="0" collapsed="false">
      <c r="A476" s="8" t="n">
        <v>472</v>
      </c>
      <c r="B476" s="13"/>
      <c r="C476" s="25"/>
      <c r="D476" s="26" t="str">
        <f aca="false">IF($C476="","",IFERROR(IF(INDEX(Bolalar!$B$5:$B$1804,MATCH($C476,Bolalar!$I$5:$I$1804,0))="","",INDEX(Bolalar!$B$5:$B$1804,MATCH($C476,Bolalar!$I$5:$I$1804,0))),""))</f>
        <v/>
      </c>
      <c r="E476" s="15" t="str">
        <f aca="false">IF($C476="","",IFERROR(IF(INDEX(Bolalar!$C$5:$C$1804,MATCH($C476,Bolalar!$I$5:$I$1804,0))="","",INDEX(Bolalar!$C$5:$C$1804,MATCH($C476,Bolalar!$I$5:$I$1804,0))),""))</f>
        <v/>
      </c>
      <c r="F476" s="24"/>
      <c r="G476" s="14" t="str">
        <f aca="false">IF(OR($E476="",$B476=""),"",INT(($B476-$E476)/365.25))</f>
        <v/>
      </c>
      <c r="H476" s="14" t="str">
        <f aca="false">IF($G476="","",IF($G476&lt;5,"Ha","Yo'q"))</f>
        <v/>
      </c>
      <c r="I476" s="14" t="str">
        <f aca="false">IF($G476="","",IF($G476&lt;18,"Ha","Yo'q"))</f>
        <v/>
      </c>
      <c r="J476" s="12"/>
      <c r="K476" s="12"/>
      <c r="L476" s="25"/>
      <c r="M476" s="12"/>
    </row>
    <row r="477" customFormat="false" ht="15" hidden="false" customHeight="false" outlineLevel="0" collapsed="false">
      <c r="A477" s="8" t="n">
        <v>473</v>
      </c>
      <c r="B477" s="13"/>
      <c r="C477" s="25"/>
      <c r="D477" s="26" t="str">
        <f aca="false">IF($C477="","",IFERROR(IF(INDEX(Bolalar!$B$5:$B$1804,MATCH($C477,Bolalar!$I$5:$I$1804,0))="","",INDEX(Bolalar!$B$5:$B$1804,MATCH($C477,Bolalar!$I$5:$I$1804,0))),""))</f>
        <v/>
      </c>
      <c r="E477" s="15" t="str">
        <f aca="false">IF($C477="","",IFERROR(IF(INDEX(Bolalar!$C$5:$C$1804,MATCH($C477,Bolalar!$I$5:$I$1804,0))="","",INDEX(Bolalar!$C$5:$C$1804,MATCH($C477,Bolalar!$I$5:$I$1804,0))),""))</f>
        <v/>
      </c>
      <c r="F477" s="24"/>
      <c r="G477" s="14" t="str">
        <f aca="false">IF(OR($E477="",$B477=""),"",INT(($B477-$E477)/365.25))</f>
        <v/>
      </c>
      <c r="H477" s="14" t="str">
        <f aca="false">IF($G477="","",IF($G477&lt;5,"Ha","Yo'q"))</f>
        <v/>
      </c>
      <c r="I477" s="14" t="str">
        <f aca="false">IF($G477="","",IF($G477&lt;18,"Ha","Yo'q"))</f>
        <v/>
      </c>
      <c r="J477" s="12"/>
      <c r="K477" s="12"/>
      <c r="L477" s="25"/>
      <c r="M477" s="12"/>
    </row>
    <row r="478" customFormat="false" ht="15" hidden="false" customHeight="false" outlineLevel="0" collapsed="false">
      <c r="A478" s="8" t="n">
        <v>474</v>
      </c>
      <c r="B478" s="13"/>
      <c r="C478" s="25"/>
      <c r="D478" s="26" t="str">
        <f aca="false">IF($C478="","",IFERROR(IF(INDEX(Bolalar!$B$5:$B$1804,MATCH($C478,Bolalar!$I$5:$I$1804,0))="","",INDEX(Bolalar!$B$5:$B$1804,MATCH($C478,Bolalar!$I$5:$I$1804,0))),""))</f>
        <v/>
      </c>
      <c r="E478" s="15" t="str">
        <f aca="false">IF($C478="","",IFERROR(IF(INDEX(Bolalar!$C$5:$C$1804,MATCH($C478,Bolalar!$I$5:$I$1804,0))="","",INDEX(Bolalar!$C$5:$C$1804,MATCH($C478,Bolalar!$I$5:$I$1804,0))),""))</f>
        <v/>
      </c>
      <c r="F478" s="24"/>
      <c r="G478" s="14" t="str">
        <f aca="false">IF(OR($E478="",$B478=""),"",INT(($B478-$E478)/365.25))</f>
        <v/>
      </c>
      <c r="H478" s="14" t="str">
        <f aca="false">IF($G478="","",IF($G478&lt;5,"Ha","Yo'q"))</f>
        <v/>
      </c>
      <c r="I478" s="14" t="str">
        <f aca="false">IF($G478="","",IF($G478&lt;18,"Ha","Yo'q"))</f>
        <v/>
      </c>
      <c r="J478" s="12"/>
      <c r="K478" s="12"/>
      <c r="L478" s="25"/>
      <c r="M478" s="12"/>
    </row>
    <row r="479" customFormat="false" ht="15" hidden="false" customHeight="false" outlineLevel="0" collapsed="false">
      <c r="A479" s="8" t="n">
        <v>475</v>
      </c>
      <c r="B479" s="13"/>
      <c r="C479" s="25"/>
      <c r="D479" s="26" t="str">
        <f aca="false">IF($C479="","",IFERROR(IF(INDEX(Bolalar!$B$5:$B$1804,MATCH($C479,Bolalar!$I$5:$I$1804,0))="","",INDEX(Bolalar!$B$5:$B$1804,MATCH($C479,Bolalar!$I$5:$I$1804,0))),""))</f>
        <v/>
      </c>
      <c r="E479" s="15" t="str">
        <f aca="false">IF($C479="","",IFERROR(IF(INDEX(Bolalar!$C$5:$C$1804,MATCH($C479,Bolalar!$I$5:$I$1804,0))="","",INDEX(Bolalar!$C$5:$C$1804,MATCH($C479,Bolalar!$I$5:$I$1804,0))),""))</f>
        <v/>
      </c>
      <c r="F479" s="24"/>
      <c r="G479" s="14" t="str">
        <f aca="false">IF(OR($E479="",$B479=""),"",INT(($B479-$E479)/365.25))</f>
        <v/>
      </c>
      <c r="H479" s="14" t="str">
        <f aca="false">IF($G479="","",IF($G479&lt;5,"Ha","Yo'q"))</f>
        <v/>
      </c>
      <c r="I479" s="14" t="str">
        <f aca="false">IF($G479="","",IF($G479&lt;18,"Ha","Yo'q"))</f>
        <v/>
      </c>
      <c r="J479" s="12"/>
      <c r="K479" s="12"/>
      <c r="L479" s="25"/>
      <c r="M479" s="12"/>
    </row>
    <row r="480" customFormat="false" ht="15" hidden="false" customHeight="false" outlineLevel="0" collapsed="false">
      <c r="A480" s="8" t="n">
        <v>476</v>
      </c>
      <c r="B480" s="13"/>
      <c r="C480" s="25"/>
      <c r="D480" s="26" t="str">
        <f aca="false">IF($C480="","",IFERROR(IF(INDEX(Bolalar!$B$5:$B$1804,MATCH($C480,Bolalar!$I$5:$I$1804,0))="","",INDEX(Bolalar!$B$5:$B$1804,MATCH($C480,Bolalar!$I$5:$I$1804,0))),""))</f>
        <v/>
      </c>
      <c r="E480" s="15" t="str">
        <f aca="false">IF($C480="","",IFERROR(IF(INDEX(Bolalar!$C$5:$C$1804,MATCH($C480,Bolalar!$I$5:$I$1804,0))="","",INDEX(Bolalar!$C$5:$C$1804,MATCH($C480,Bolalar!$I$5:$I$1804,0))),""))</f>
        <v/>
      </c>
      <c r="F480" s="24"/>
      <c r="G480" s="14" t="str">
        <f aca="false">IF(OR($E480="",$B480=""),"",INT(($B480-$E480)/365.25))</f>
        <v/>
      </c>
      <c r="H480" s="14" t="str">
        <f aca="false">IF($G480="","",IF($G480&lt;5,"Ha","Yo'q"))</f>
        <v/>
      </c>
      <c r="I480" s="14" t="str">
        <f aca="false">IF($G480="","",IF($G480&lt;18,"Ha","Yo'q"))</f>
        <v/>
      </c>
      <c r="J480" s="12"/>
      <c r="K480" s="12"/>
      <c r="L480" s="25"/>
      <c r="M480" s="12"/>
    </row>
    <row r="481" customFormat="false" ht="15" hidden="false" customHeight="false" outlineLevel="0" collapsed="false">
      <c r="A481" s="8" t="n">
        <v>477</v>
      </c>
      <c r="B481" s="13"/>
      <c r="C481" s="25"/>
      <c r="D481" s="26" t="str">
        <f aca="false">IF($C481="","",IFERROR(IF(INDEX(Bolalar!$B$5:$B$1804,MATCH($C481,Bolalar!$I$5:$I$1804,0))="","",INDEX(Bolalar!$B$5:$B$1804,MATCH($C481,Bolalar!$I$5:$I$1804,0))),""))</f>
        <v/>
      </c>
      <c r="E481" s="15" t="str">
        <f aca="false">IF($C481="","",IFERROR(IF(INDEX(Bolalar!$C$5:$C$1804,MATCH($C481,Bolalar!$I$5:$I$1804,0))="","",INDEX(Bolalar!$C$5:$C$1804,MATCH($C481,Bolalar!$I$5:$I$1804,0))),""))</f>
        <v/>
      </c>
      <c r="F481" s="24"/>
      <c r="G481" s="14" t="str">
        <f aca="false">IF(OR($E481="",$B481=""),"",INT(($B481-$E481)/365.25))</f>
        <v/>
      </c>
      <c r="H481" s="14" t="str">
        <f aca="false">IF($G481="","",IF($G481&lt;5,"Ha","Yo'q"))</f>
        <v/>
      </c>
      <c r="I481" s="14" t="str">
        <f aca="false">IF($G481="","",IF($G481&lt;18,"Ha","Yo'q"))</f>
        <v/>
      </c>
      <c r="J481" s="12"/>
      <c r="K481" s="12"/>
      <c r="L481" s="25"/>
      <c r="M481" s="12"/>
    </row>
    <row r="482" customFormat="false" ht="15" hidden="false" customHeight="false" outlineLevel="0" collapsed="false">
      <c r="A482" s="8" t="n">
        <v>478</v>
      </c>
      <c r="B482" s="13"/>
      <c r="C482" s="25"/>
      <c r="D482" s="26" t="str">
        <f aca="false">IF($C482="","",IFERROR(IF(INDEX(Bolalar!$B$5:$B$1804,MATCH($C482,Bolalar!$I$5:$I$1804,0))="","",INDEX(Bolalar!$B$5:$B$1804,MATCH($C482,Bolalar!$I$5:$I$1804,0))),""))</f>
        <v/>
      </c>
      <c r="E482" s="15" t="str">
        <f aca="false">IF($C482="","",IFERROR(IF(INDEX(Bolalar!$C$5:$C$1804,MATCH($C482,Bolalar!$I$5:$I$1804,0))="","",INDEX(Bolalar!$C$5:$C$1804,MATCH($C482,Bolalar!$I$5:$I$1804,0))),""))</f>
        <v/>
      </c>
      <c r="F482" s="24"/>
      <c r="G482" s="14" t="str">
        <f aca="false">IF(OR($E482="",$B482=""),"",INT(($B482-$E482)/365.25))</f>
        <v/>
      </c>
      <c r="H482" s="14" t="str">
        <f aca="false">IF($G482="","",IF($G482&lt;5,"Ha","Yo'q"))</f>
        <v/>
      </c>
      <c r="I482" s="14" t="str">
        <f aca="false">IF($G482="","",IF($G482&lt;18,"Ha","Yo'q"))</f>
        <v/>
      </c>
      <c r="J482" s="12"/>
      <c r="K482" s="12"/>
      <c r="L482" s="25"/>
      <c r="M482" s="12"/>
    </row>
    <row r="483" customFormat="false" ht="15" hidden="false" customHeight="false" outlineLevel="0" collapsed="false">
      <c r="A483" s="8" t="n">
        <v>479</v>
      </c>
      <c r="B483" s="13"/>
      <c r="C483" s="25"/>
      <c r="D483" s="26" t="str">
        <f aca="false">IF($C483="","",IFERROR(IF(INDEX(Bolalar!$B$5:$B$1804,MATCH($C483,Bolalar!$I$5:$I$1804,0))="","",INDEX(Bolalar!$B$5:$B$1804,MATCH($C483,Bolalar!$I$5:$I$1804,0))),""))</f>
        <v/>
      </c>
      <c r="E483" s="15" t="str">
        <f aca="false">IF($C483="","",IFERROR(IF(INDEX(Bolalar!$C$5:$C$1804,MATCH($C483,Bolalar!$I$5:$I$1804,0))="","",INDEX(Bolalar!$C$5:$C$1804,MATCH($C483,Bolalar!$I$5:$I$1804,0))),""))</f>
        <v/>
      </c>
      <c r="F483" s="24"/>
      <c r="G483" s="14" t="str">
        <f aca="false">IF(OR($E483="",$B483=""),"",INT(($B483-$E483)/365.25))</f>
        <v/>
      </c>
      <c r="H483" s="14" t="str">
        <f aca="false">IF($G483="","",IF($G483&lt;5,"Ha","Yo'q"))</f>
        <v/>
      </c>
      <c r="I483" s="14" t="str">
        <f aca="false">IF($G483="","",IF($G483&lt;18,"Ha","Yo'q"))</f>
        <v/>
      </c>
      <c r="J483" s="12"/>
      <c r="K483" s="12"/>
      <c r="L483" s="25"/>
      <c r="M483" s="12"/>
    </row>
    <row r="484" customFormat="false" ht="15" hidden="false" customHeight="false" outlineLevel="0" collapsed="false">
      <c r="A484" s="8" t="n">
        <v>480</v>
      </c>
      <c r="B484" s="13"/>
      <c r="C484" s="25"/>
      <c r="D484" s="26" t="str">
        <f aca="false">IF($C484="","",IFERROR(IF(INDEX(Bolalar!$B$5:$B$1804,MATCH($C484,Bolalar!$I$5:$I$1804,0))="","",INDEX(Bolalar!$B$5:$B$1804,MATCH($C484,Bolalar!$I$5:$I$1804,0))),""))</f>
        <v/>
      </c>
      <c r="E484" s="15" t="str">
        <f aca="false">IF($C484="","",IFERROR(IF(INDEX(Bolalar!$C$5:$C$1804,MATCH($C484,Bolalar!$I$5:$I$1804,0))="","",INDEX(Bolalar!$C$5:$C$1804,MATCH($C484,Bolalar!$I$5:$I$1804,0))),""))</f>
        <v/>
      </c>
      <c r="F484" s="24"/>
      <c r="G484" s="14" t="str">
        <f aca="false">IF(OR($E484="",$B484=""),"",INT(($B484-$E484)/365.25))</f>
        <v/>
      </c>
      <c r="H484" s="14" t="str">
        <f aca="false">IF($G484="","",IF($G484&lt;5,"Ha","Yo'q"))</f>
        <v/>
      </c>
      <c r="I484" s="14" t="str">
        <f aca="false">IF($G484="","",IF($G484&lt;18,"Ha","Yo'q"))</f>
        <v/>
      </c>
      <c r="J484" s="12"/>
      <c r="K484" s="12"/>
      <c r="L484" s="25"/>
      <c r="M484" s="12"/>
    </row>
    <row r="485" customFormat="false" ht="15" hidden="false" customHeight="false" outlineLevel="0" collapsed="false">
      <c r="A485" s="8" t="n">
        <v>481</v>
      </c>
      <c r="B485" s="13"/>
      <c r="C485" s="25"/>
      <c r="D485" s="26" t="str">
        <f aca="false">IF($C485="","",IFERROR(IF(INDEX(Bolalar!$B$5:$B$1804,MATCH($C485,Bolalar!$I$5:$I$1804,0))="","",INDEX(Bolalar!$B$5:$B$1804,MATCH($C485,Bolalar!$I$5:$I$1804,0))),""))</f>
        <v/>
      </c>
      <c r="E485" s="15" t="str">
        <f aca="false">IF($C485="","",IFERROR(IF(INDEX(Bolalar!$C$5:$C$1804,MATCH($C485,Bolalar!$I$5:$I$1804,0))="","",INDEX(Bolalar!$C$5:$C$1804,MATCH($C485,Bolalar!$I$5:$I$1804,0))),""))</f>
        <v/>
      </c>
      <c r="F485" s="24"/>
      <c r="G485" s="14" t="str">
        <f aca="false">IF(OR($E485="",$B485=""),"",INT(($B485-$E485)/365.25))</f>
        <v/>
      </c>
      <c r="H485" s="14" t="str">
        <f aca="false">IF($G485="","",IF($G485&lt;5,"Ha","Yo'q"))</f>
        <v/>
      </c>
      <c r="I485" s="14" t="str">
        <f aca="false">IF($G485="","",IF($G485&lt;18,"Ha","Yo'q"))</f>
        <v/>
      </c>
      <c r="J485" s="12"/>
      <c r="K485" s="12"/>
      <c r="L485" s="25"/>
      <c r="M485" s="12"/>
    </row>
    <row r="486" customFormat="false" ht="15" hidden="false" customHeight="false" outlineLevel="0" collapsed="false">
      <c r="A486" s="8" t="n">
        <v>482</v>
      </c>
      <c r="B486" s="13"/>
      <c r="C486" s="25"/>
      <c r="D486" s="26" t="str">
        <f aca="false">IF($C486="","",IFERROR(IF(INDEX(Bolalar!$B$5:$B$1804,MATCH($C486,Bolalar!$I$5:$I$1804,0))="","",INDEX(Bolalar!$B$5:$B$1804,MATCH($C486,Bolalar!$I$5:$I$1804,0))),""))</f>
        <v/>
      </c>
      <c r="E486" s="15" t="str">
        <f aca="false">IF($C486="","",IFERROR(IF(INDEX(Bolalar!$C$5:$C$1804,MATCH($C486,Bolalar!$I$5:$I$1804,0))="","",INDEX(Bolalar!$C$5:$C$1804,MATCH($C486,Bolalar!$I$5:$I$1804,0))),""))</f>
        <v/>
      </c>
      <c r="F486" s="24"/>
      <c r="G486" s="14" t="str">
        <f aca="false">IF(OR($E486="",$B486=""),"",INT(($B486-$E486)/365.25))</f>
        <v/>
      </c>
      <c r="H486" s="14" t="str">
        <f aca="false">IF($G486="","",IF($G486&lt;5,"Ha","Yo'q"))</f>
        <v/>
      </c>
      <c r="I486" s="14" t="str">
        <f aca="false">IF($G486="","",IF($G486&lt;18,"Ha","Yo'q"))</f>
        <v/>
      </c>
      <c r="J486" s="12"/>
      <c r="K486" s="12"/>
      <c r="L486" s="25"/>
      <c r="M486" s="12"/>
    </row>
    <row r="487" customFormat="false" ht="15" hidden="false" customHeight="false" outlineLevel="0" collapsed="false">
      <c r="A487" s="8" t="n">
        <v>483</v>
      </c>
      <c r="B487" s="13"/>
      <c r="C487" s="25"/>
      <c r="D487" s="26" t="str">
        <f aca="false">IF($C487="","",IFERROR(IF(INDEX(Bolalar!$B$5:$B$1804,MATCH($C487,Bolalar!$I$5:$I$1804,0))="","",INDEX(Bolalar!$B$5:$B$1804,MATCH($C487,Bolalar!$I$5:$I$1804,0))),""))</f>
        <v/>
      </c>
      <c r="E487" s="15" t="str">
        <f aca="false">IF($C487="","",IFERROR(IF(INDEX(Bolalar!$C$5:$C$1804,MATCH($C487,Bolalar!$I$5:$I$1804,0))="","",INDEX(Bolalar!$C$5:$C$1804,MATCH($C487,Bolalar!$I$5:$I$1804,0))),""))</f>
        <v/>
      </c>
      <c r="F487" s="24"/>
      <c r="G487" s="14" t="str">
        <f aca="false">IF(OR($E487="",$B487=""),"",INT(($B487-$E487)/365.25))</f>
        <v/>
      </c>
      <c r="H487" s="14" t="str">
        <f aca="false">IF($G487="","",IF($G487&lt;5,"Ha","Yo'q"))</f>
        <v/>
      </c>
      <c r="I487" s="14" t="str">
        <f aca="false">IF($G487="","",IF($G487&lt;18,"Ha","Yo'q"))</f>
        <v/>
      </c>
      <c r="J487" s="12"/>
      <c r="K487" s="12"/>
      <c r="L487" s="25"/>
      <c r="M487" s="12"/>
    </row>
    <row r="488" customFormat="false" ht="15" hidden="false" customHeight="false" outlineLevel="0" collapsed="false">
      <c r="A488" s="8" t="n">
        <v>484</v>
      </c>
      <c r="B488" s="13"/>
      <c r="C488" s="25"/>
      <c r="D488" s="26" t="str">
        <f aca="false">IF($C488="","",IFERROR(IF(INDEX(Bolalar!$B$5:$B$1804,MATCH($C488,Bolalar!$I$5:$I$1804,0))="","",INDEX(Bolalar!$B$5:$B$1804,MATCH($C488,Bolalar!$I$5:$I$1804,0))),""))</f>
        <v/>
      </c>
      <c r="E488" s="15" t="str">
        <f aca="false">IF($C488="","",IFERROR(IF(INDEX(Bolalar!$C$5:$C$1804,MATCH($C488,Bolalar!$I$5:$I$1804,0))="","",INDEX(Bolalar!$C$5:$C$1804,MATCH($C488,Bolalar!$I$5:$I$1804,0))),""))</f>
        <v/>
      </c>
      <c r="F488" s="24"/>
      <c r="G488" s="14" t="str">
        <f aca="false">IF(OR($E488="",$B488=""),"",INT(($B488-$E488)/365.25))</f>
        <v/>
      </c>
      <c r="H488" s="14" t="str">
        <f aca="false">IF($G488="","",IF($G488&lt;5,"Ha","Yo'q"))</f>
        <v/>
      </c>
      <c r="I488" s="14" t="str">
        <f aca="false">IF($G488="","",IF($G488&lt;18,"Ha","Yo'q"))</f>
        <v/>
      </c>
      <c r="J488" s="12"/>
      <c r="K488" s="12"/>
      <c r="L488" s="25"/>
      <c r="M488" s="12"/>
    </row>
    <row r="489" customFormat="false" ht="15" hidden="false" customHeight="false" outlineLevel="0" collapsed="false">
      <c r="A489" s="8" t="n">
        <v>485</v>
      </c>
      <c r="B489" s="13"/>
      <c r="C489" s="25"/>
      <c r="D489" s="26" t="str">
        <f aca="false">IF($C489="","",IFERROR(IF(INDEX(Bolalar!$B$5:$B$1804,MATCH($C489,Bolalar!$I$5:$I$1804,0))="","",INDEX(Bolalar!$B$5:$B$1804,MATCH($C489,Bolalar!$I$5:$I$1804,0))),""))</f>
        <v/>
      </c>
      <c r="E489" s="15" t="str">
        <f aca="false">IF($C489="","",IFERROR(IF(INDEX(Bolalar!$C$5:$C$1804,MATCH($C489,Bolalar!$I$5:$I$1804,0))="","",INDEX(Bolalar!$C$5:$C$1804,MATCH($C489,Bolalar!$I$5:$I$1804,0))),""))</f>
        <v/>
      </c>
      <c r="F489" s="24"/>
      <c r="G489" s="14" t="str">
        <f aca="false">IF(OR($E489="",$B489=""),"",INT(($B489-$E489)/365.25))</f>
        <v/>
      </c>
      <c r="H489" s="14" t="str">
        <f aca="false">IF($G489="","",IF($G489&lt;5,"Ha","Yo'q"))</f>
        <v/>
      </c>
      <c r="I489" s="14" t="str">
        <f aca="false">IF($G489="","",IF($G489&lt;18,"Ha","Yo'q"))</f>
        <v/>
      </c>
      <c r="J489" s="12"/>
      <c r="K489" s="12"/>
      <c r="L489" s="25"/>
      <c r="M489" s="12"/>
    </row>
    <row r="490" customFormat="false" ht="15" hidden="false" customHeight="false" outlineLevel="0" collapsed="false">
      <c r="A490" s="8" t="n">
        <v>486</v>
      </c>
      <c r="B490" s="13"/>
      <c r="C490" s="25"/>
      <c r="D490" s="26" t="str">
        <f aca="false">IF($C490="","",IFERROR(IF(INDEX(Bolalar!$B$5:$B$1804,MATCH($C490,Bolalar!$I$5:$I$1804,0))="","",INDEX(Bolalar!$B$5:$B$1804,MATCH($C490,Bolalar!$I$5:$I$1804,0))),""))</f>
        <v/>
      </c>
      <c r="E490" s="15" t="str">
        <f aca="false">IF($C490="","",IFERROR(IF(INDEX(Bolalar!$C$5:$C$1804,MATCH($C490,Bolalar!$I$5:$I$1804,0))="","",INDEX(Bolalar!$C$5:$C$1804,MATCH($C490,Bolalar!$I$5:$I$1804,0))),""))</f>
        <v/>
      </c>
      <c r="F490" s="24"/>
      <c r="G490" s="14" t="str">
        <f aca="false">IF(OR($E490="",$B490=""),"",INT(($B490-$E490)/365.25))</f>
        <v/>
      </c>
      <c r="H490" s="14" t="str">
        <f aca="false">IF($G490="","",IF($G490&lt;5,"Ha","Yo'q"))</f>
        <v/>
      </c>
      <c r="I490" s="14" t="str">
        <f aca="false">IF($G490="","",IF($G490&lt;18,"Ha","Yo'q"))</f>
        <v/>
      </c>
      <c r="J490" s="12"/>
      <c r="K490" s="12"/>
      <c r="L490" s="25"/>
      <c r="M490" s="12"/>
    </row>
    <row r="491" customFormat="false" ht="15" hidden="false" customHeight="false" outlineLevel="0" collapsed="false">
      <c r="A491" s="8" t="n">
        <v>487</v>
      </c>
      <c r="B491" s="13"/>
      <c r="C491" s="25"/>
      <c r="D491" s="26" t="str">
        <f aca="false">IF($C491="","",IFERROR(IF(INDEX(Bolalar!$B$5:$B$1804,MATCH($C491,Bolalar!$I$5:$I$1804,0))="","",INDEX(Bolalar!$B$5:$B$1804,MATCH($C491,Bolalar!$I$5:$I$1804,0))),""))</f>
        <v/>
      </c>
      <c r="E491" s="15" t="str">
        <f aca="false">IF($C491="","",IFERROR(IF(INDEX(Bolalar!$C$5:$C$1804,MATCH($C491,Bolalar!$I$5:$I$1804,0))="","",INDEX(Bolalar!$C$5:$C$1804,MATCH($C491,Bolalar!$I$5:$I$1804,0))),""))</f>
        <v/>
      </c>
      <c r="F491" s="24"/>
      <c r="G491" s="14" t="str">
        <f aca="false">IF(OR($E491="",$B491=""),"",INT(($B491-$E491)/365.25))</f>
        <v/>
      </c>
      <c r="H491" s="14" t="str">
        <f aca="false">IF($G491="","",IF($G491&lt;5,"Ha","Yo'q"))</f>
        <v/>
      </c>
      <c r="I491" s="14" t="str">
        <f aca="false">IF($G491="","",IF($G491&lt;18,"Ha","Yo'q"))</f>
        <v/>
      </c>
      <c r="J491" s="12"/>
      <c r="K491" s="12"/>
      <c r="L491" s="25"/>
      <c r="M491" s="12"/>
    </row>
    <row r="492" customFormat="false" ht="15" hidden="false" customHeight="false" outlineLevel="0" collapsed="false">
      <c r="A492" s="8" t="n">
        <v>488</v>
      </c>
      <c r="B492" s="13"/>
      <c r="C492" s="25"/>
      <c r="D492" s="26" t="str">
        <f aca="false">IF($C492="","",IFERROR(IF(INDEX(Bolalar!$B$5:$B$1804,MATCH($C492,Bolalar!$I$5:$I$1804,0))="","",INDEX(Bolalar!$B$5:$B$1804,MATCH($C492,Bolalar!$I$5:$I$1804,0))),""))</f>
        <v/>
      </c>
      <c r="E492" s="15" t="str">
        <f aca="false">IF($C492="","",IFERROR(IF(INDEX(Bolalar!$C$5:$C$1804,MATCH($C492,Bolalar!$I$5:$I$1804,0))="","",INDEX(Bolalar!$C$5:$C$1804,MATCH($C492,Bolalar!$I$5:$I$1804,0))),""))</f>
        <v/>
      </c>
      <c r="F492" s="24"/>
      <c r="G492" s="14" t="str">
        <f aca="false">IF(OR($E492="",$B492=""),"",INT(($B492-$E492)/365.25))</f>
        <v/>
      </c>
      <c r="H492" s="14" t="str">
        <f aca="false">IF($G492="","",IF($G492&lt;5,"Ha","Yo'q"))</f>
        <v/>
      </c>
      <c r="I492" s="14" t="str">
        <f aca="false">IF($G492="","",IF($G492&lt;18,"Ha","Yo'q"))</f>
        <v/>
      </c>
      <c r="J492" s="12"/>
      <c r="K492" s="12"/>
      <c r="L492" s="25"/>
      <c r="M492" s="12"/>
    </row>
    <row r="493" customFormat="false" ht="15" hidden="false" customHeight="false" outlineLevel="0" collapsed="false">
      <c r="A493" s="8" t="n">
        <v>489</v>
      </c>
      <c r="B493" s="13"/>
      <c r="C493" s="25"/>
      <c r="D493" s="26" t="str">
        <f aca="false">IF($C493="","",IFERROR(IF(INDEX(Bolalar!$B$5:$B$1804,MATCH($C493,Bolalar!$I$5:$I$1804,0))="","",INDEX(Bolalar!$B$5:$B$1804,MATCH($C493,Bolalar!$I$5:$I$1804,0))),""))</f>
        <v/>
      </c>
      <c r="E493" s="15" t="str">
        <f aca="false">IF($C493="","",IFERROR(IF(INDEX(Bolalar!$C$5:$C$1804,MATCH($C493,Bolalar!$I$5:$I$1804,0))="","",INDEX(Bolalar!$C$5:$C$1804,MATCH($C493,Bolalar!$I$5:$I$1804,0))),""))</f>
        <v/>
      </c>
      <c r="F493" s="24"/>
      <c r="G493" s="14" t="str">
        <f aca="false">IF(OR($E493="",$B493=""),"",INT(($B493-$E493)/365.25))</f>
        <v/>
      </c>
      <c r="H493" s="14" t="str">
        <f aca="false">IF($G493="","",IF($G493&lt;5,"Ha","Yo'q"))</f>
        <v/>
      </c>
      <c r="I493" s="14" t="str">
        <f aca="false">IF($G493="","",IF($G493&lt;18,"Ha","Yo'q"))</f>
        <v/>
      </c>
      <c r="J493" s="12"/>
      <c r="K493" s="12"/>
      <c r="L493" s="25"/>
      <c r="M493" s="12"/>
    </row>
    <row r="494" customFormat="false" ht="15" hidden="false" customHeight="false" outlineLevel="0" collapsed="false">
      <c r="A494" s="8" t="n">
        <v>490</v>
      </c>
      <c r="B494" s="13"/>
      <c r="C494" s="25"/>
      <c r="D494" s="26" t="str">
        <f aca="false">IF($C494="","",IFERROR(IF(INDEX(Bolalar!$B$5:$B$1804,MATCH($C494,Bolalar!$I$5:$I$1804,0))="","",INDEX(Bolalar!$B$5:$B$1804,MATCH($C494,Bolalar!$I$5:$I$1804,0))),""))</f>
        <v/>
      </c>
      <c r="E494" s="15" t="str">
        <f aca="false">IF($C494="","",IFERROR(IF(INDEX(Bolalar!$C$5:$C$1804,MATCH($C494,Bolalar!$I$5:$I$1804,0))="","",INDEX(Bolalar!$C$5:$C$1804,MATCH($C494,Bolalar!$I$5:$I$1804,0))),""))</f>
        <v/>
      </c>
      <c r="F494" s="24"/>
      <c r="G494" s="14" t="str">
        <f aca="false">IF(OR($E494="",$B494=""),"",INT(($B494-$E494)/365.25))</f>
        <v/>
      </c>
      <c r="H494" s="14" t="str">
        <f aca="false">IF($G494="","",IF($G494&lt;5,"Ha","Yo'q"))</f>
        <v/>
      </c>
      <c r="I494" s="14" t="str">
        <f aca="false">IF($G494="","",IF($G494&lt;18,"Ha","Yo'q"))</f>
        <v/>
      </c>
      <c r="J494" s="12"/>
      <c r="K494" s="12"/>
      <c r="L494" s="25"/>
      <c r="M494" s="12"/>
    </row>
    <row r="495" customFormat="false" ht="15" hidden="false" customHeight="false" outlineLevel="0" collapsed="false">
      <c r="A495" s="8" t="n">
        <v>491</v>
      </c>
      <c r="B495" s="13"/>
      <c r="C495" s="25"/>
      <c r="D495" s="26" t="str">
        <f aca="false">IF($C495="","",IFERROR(IF(INDEX(Bolalar!$B$5:$B$1804,MATCH($C495,Bolalar!$I$5:$I$1804,0))="","",INDEX(Bolalar!$B$5:$B$1804,MATCH($C495,Bolalar!$I$5:$I$1804,0))),""))</f>
        <v/>
      </c>
      <c r="E495" s="15" t="str">
        <f aca="false">IF($C495="","",IFERROR(IF(INDEX(Bolalar!$C$5:$C$1804,MATCH($C495,Bolalar!$I$5:$I$1804,0))="","",INDEX(Bolalar!$C$5:$C$1804,MATCH($C495,Bolalar!$I$5:$I$1804,0))),""))</f>
        <v/>
      </c>
      <c r="F495" s="24"/>
      <c r="G495" s="14" t="str">
        <f aca="false">IF(OR($E495="",$B495=""),"",INT(($B495-$E495)/365.25))</f>
        <v/>
      </c>
      <c r="H495" s="14" t="str">
        <f aca="false">IF($G495="","",IF($G495&lt;5,"Ha","Yo'q"))</f>
        <v/>
      </c>
      <c r="I495" s="14" t="str">
        <f aca="false">IF($G495="","",IF($G495&lt;18,"Ha","Yo'q"))</f>
        <v/>
      </c>
      <c r="J495" s="12"/>
      <c r="K495" s="12"/>
      <c r="L495" s="25"/>
      <c r="M495" s="12"/>
    </row>
    <row r="496" customFormat="false" ht="15" hidden="false" customHeight="false" outlineLevel="0" collapsed="false">
      <c r="A496" s="8" t="n">
        <v>492</v>
      </c>
      <c r="B496" s="13"/>
      <c r="C496" s="25"/>
      <c r="D496" s="26" t="str">
        <f aca="false">IF($C496="","",IFERROR(IF(INDEX(Bolalar!$B$5:$B$1804,MATCH($C496,Bolalar!$I$5:$I$1804,0))="","",INDEX(Bolalar!$B$5:$B$1804,MATCH($C496,Bolalar!$I$5:$I$1804,0))),""))</f>
        <v/>
      </c>
      <c r="E496" s="15" t="str">
        <f aca="false">IF($C496="","",IFERROR(IF(INDEX(Bolalar!$C$5:$C$1804,MATCH($C496,Bolalar!$I$5:$I$1804,0))="","",INDEX(Bolalar!$C$5:$C$1804,MATCH($C496,Bolalar!$I$5:$I$1804,0))),""))</f>
        <v/>
      </c>
      <c r="F496" s="24"/>
      <c r="G496" s="14" t="str">
        <f aca="false">IF(OR($E496="",$B496=""),"",INT(($B496-$E496)/365.25))</f>
        <v/>
      </c>
      <c r="H496" s="14" t="str">
        <f aca="false">IF($G496="","",IF($G496&lt;5,"Ha","Yo'q"))</f>
        <v/>
      </c>
      <c r="I496" s="14" t="str">
        <f aca="false">IF($G496="","",IF($G496&lt;18,"Ha","Yo'q"))</f>
        <v/>
      </c>
      <c r="J496" s="12"/>
      <c r="K496" s="12"/>
      <c r="L496" s="25"/>
      <c r="M496" s="12"/>
    </row>
    <row r="497" customFormat="false" ht="15" hidden="false" customHeight="false" outlineLevel="0" collapsed="false">
      <c r="A497" s="8" t="n">
        <v>493</v>
      </c>
      <c r="B497" s="13"/>
      <c r="C497" s="25"/>
      <c r="D497" s="26" t="str">
        <f aca="false">IF($C497="","",IFERROR(IF(INDEX(Bolalar!$B$5:$B$1804,MATCH($C497,Bolalar!$I$5:$I$1804,0))="","",INDEX(Bolalar!$B$5:$B$1804,MATCH($C497,Bolalar!$I$5:$I$1804,0))),""))</f>
        <v/>
      </c>
      <c r="E497" s="15" t="str">
        <f aca="false">IF($C497="","",IFERROR(IF(INDEX(Bolalar!$C$5:$C$1804,MATCH($C497,Bolalar!$I$5:$I$1804,0))="","",INDEX(Bolalar!$C$5:$C$1804,MATCH($C497,Bolalar!$I$5:$I$1804,0))),""))</f>
        <v/>
      </c>
      <c r="F497" s="24"/>
      <c r="G497" s="14" t="str">
        <f aca="false">IF(OR($E497="",$B497=""),"",INT(($B497-$E497)/365.25))</f>
        <v/>
      </c>
      <c r="H497" s="14" t="str">
        <f aca="false">IF($G497="","",IF($G497&lt;5,"Ha","Yo'q"))</f>
        <v/>
      </c>
      <c r="I497" s="14" t="str">
        <f aca="false">IF($G497="","",IF($G497&lt;18,"Ha","Yo'q"))</f>
        <v/>
      </c>
      <c r="J497" s="12"/>
      <c r="K497" s="12"/>
      <c r="L497" s="25"/>
      <c r="M497" s="12"/>
    </row>
    <row r="498" customFormat="false" ht="15" hidden="false" customHeight="false" outlineLevel="0" collapsed="false">
      <c r="A498" s="8" t="n">
        <v>494</v>
      </c>
      <c r="B498" s="13"/>
      <c r="C498" s="25"/>
      <c r="D498" s="26" t="str">
        <f aca="false">IF($C498="","",IFERROR(IF(INDEX(Bolalar!$B$5:$B$1804,MATCH($C498,Bolalar!$I$5:$I$1804,0))="","",INDEX(Bolalar!$B$5:$B$1804,MATCH($C498,Bolalar!$I$5:$I$1804,0))),""))</f>
        <v/>
      </c>
      <c r="E498" s="15" t="str">
        <f aca="false">IF($C498="","",IFERROR(IF(INDEX(Bolalar!$C$5:$C$1804,MATCH($C498,Bolalar!$I$5:$I$1804,0))="","",INDEX(Bolalar!$C$5:$C$1804,MATCH($C498,Bolalar!$I$5:$I$1804,0))),""))</f>
        <v/>
      </c>
      <c r="F498" s="24"/>
      <c r="G498" s="14" t="str">
        <f aca="false">IF(OR($E498="",$B498=""),"",INT(($B498-$E498)/365.25))</f>
        <v/>
      </c>
      <c r="H498" s="14" t="str">
        <f aca="false">IF($G498="","",IF($G498&lt;5,"Ha","Yo'q"))</f>
        <v/>
      </c>
      <c r="I498" s="14" t="str">
        <f aca="false">IF($G498="","",IF($G498&lt;18,"Ha","Yo'q"))</f>
        <v/>
      </c>
      <c r="J498" s="12"/>
      <c r="K498" s="12"/>
      <c r="L498" s="25"/>
      <c r="M498" s="12"/>
    </row>
    <row r="499" customFormat="false" ht="15" hidden="false" customHeight="false" outlineLevel="0" collapsed="false">
      <c r="A499" s="8" t="n">
        <v>495</v>
      </c>
      <c r="B499" s="13"/>
      <c r="C499" s="25"/>
      <c r="D499" s="26" t="str">
        <f aca="false">IF($C499="","",IFERROR(IF(INDEX(Bolalar!$B$5:$B$1804,MATCH($C499,Bolalar!$I$5:$I$1804,0))="","",INDEX(Bolalar!$B$5:$B$1804,MATCH($C499,Bolalar!$I$5:$I$1804,0))),""))</f>
        <v/>
      </c>
      <c r="E499" s="15" t="str">
        <f aca="false">IF($C499="","",IFERROR(IF(INDEX(Bolalar!$C$5:$C$1804,MATCH($C499,Bolalar!$I$5:$I$1804,0))="","",INDEX(Bolalar!$C$5:$C$1804,MATCH($C499,Bolalar!$I$5:$I$1804,0))),""))</f>
        <v/>
      </c>
      <c r="F499" s="24"/>
      <c r="G499" s="14" t="str">
        <f aca="false">IF(OR($E499="",$B499=""),"",INT(($B499-$E499)/365.25))</f>
        <v/>
      </c>
      <c r="H499" s="14" t="str">
        <f aca="false">IF($G499="","",IF($G499&lt;5,"Ha","Yo'q"))</f>
        <v/>
      </c>
      <c r="I499" s="14" t="str">
        <f aca="false">IF($G499="","",IF($G499&lt;18,"Ha","Yo'q"))</f>
        <v/>
      </c>
      <c r="J499" s="12"/>
      <c r="K499" s="12"/>
      <c r="L499" s="25"/>
      <c r="M499" s="12"/>
    </row>
    <row r="500" customFormat="false" ht="15" hidden="false" customHeight="false" outlineLevel="0" collapsed="false">
      <c r="A500" s="8" t="n">
        <v>496</v>
      </c>
      <c r="B500" s="13"/>
      <c r="C500" s="25"/>
      <c r="D500" s="26" t="str">
        <f aca="false">IF($C500="","",IFERROR(IF(INDEX(Bolalar!$B$5:$B$1804,MATCH($C500,Bolalar!$I$5:$I$1804,0))="","",INDEX(Bolalar!$B$5:$B$1804,MATCH($C500,Bolalar!$I$5:$I$1804,0))),""))</f>
        <v/>
      </c>
      <c r="E500" s="15" t="str">
        <f aca="false">IF($C500="","",IFERROR(IF(INDEX(Bolalar!$C$5:$C$1804,MATCH($C500,Bolalar!$I$5:$I$1804,0))="","",INDEX(Bolalar!$C$5:$C$1804,MATCH($C500,Bolalar!$I$5:$I$1804,0))),""))</f>
        <v/>
      </c>
      <c r="F500" s="24"/>
      <c r="G500" s="14" t="str">
        <f aca="false">IF(OR($E500="",$B500=""),"",INT(($B500-$E500)/365.25))</f>
        <v/>
      </c>
      <c r="H500" s="14" t="str">
        <f aca="false">IF($G500="","",IF($G500&lt;5,"Ha","Yo'q"))</f>
        <v/>
      </c>
      <c r="I500" s="14" t="str">
        <f aca="false">IF($G500="","",IF($G500&lt;18,"Ha","Yo'q"))</f>
        <v/>
      </c>
      <c r="J500" s="12"/>
      <c r="K500" s="12"/>
      <c r="L500" s="25"/>
      <c r="M500" s="12"/>
    </row>
    <row r="501" customFormat="false" ht="15" hidden="false" customHeight="false" outlineLevel="0" collapsed="false">
      <c r="A501" s="8" t="n">
        <v>497</v>
      </c>
      <c r="B501" s="13"/>
      <c r="C501" s="25"/>
      <c r="D501" s="26" t="str">
        <f aca="false">IF($C501="","",IFERROR(IF(INDEX(Bolalar!$B$5:$B$1804,MATCH($C501,Bolalar!$I$5:$I$1804,0))="","",INDEX(Bolalar!$B$5:$B$1804,MATCH($C501,Bolalar!$I$5:$I$1804,0))),""))</f>
        <v/>
      </c>
      <c r="E501" s="15" t="str">
        <f aca="false">IF($C501="","",IFERROR(IF(INDEX(Bolalar!$C$5:$C$1804,MATCH($C501,Bolalar!$I$5:$I$1804,0))="","",INDEX(Bolalar!$C$5:$C$1804,MATCH($C501,Bolalar!$I$5:$I$1804,0))),""))</f>
        <v/>
      </c>
      <c r="F501" s="24"/>
      <c r="G501" s="14" t="str">
        <f aca="false">IF(OR($E501="",$B501=""),"",INT(($B501-$E501)/365.25))</f>
        <v/>
      </c>
      <c r="H501" s="14" t="str">
        <f aca="false">IF($G501="","",IF($G501&lt;5,"Ha","Yo'q"))</f>
        <v/>
      </c>
      <c r="I501" s="14" t="str">
        <f aca="false">IF($G501="","",IF($G501&lt;18,"Ha","Yo'q"))</f>
        <v/>
      </c>
      <c r="J501" s="12"/>
      <c r="K501" s="12"/>
      <c r="L501" s="25"/>
      <c r="M501" s="12"/>
    </row>
    <row r="502" customFormat="false" ht="15" hidden="false" customHeight="false" outlineLevel="0" collapsed="false">
      <c r="A502" s="8" t="n">
        <v>498</v>
      </c>
      <c r="B502" s="13"/>
      <c r="C502" s="25"/>
      <c r="D502" s="26" t="str">
        <f aca="false">IF($C502="","",IFERROR(IF(INDEX(Bolalar!$B$5:$B$1804,MATCH($C502,Bolalar!$I$5:$I$1804,0))="","",INDEX(Bolalar!$B$5:$B$1804,MATCH($C502,Bolalar!$I$5:$I$1804,0))),""))</f>
        <v/>
      </c>
      <c r="E502" s="15" t="str">
        <f aca="false">IF($C502="","",IFERROR(IF(INDEX(Bolalar!$C$5:$C$1804,MATCH($C502,Bolalar!$I$5:$I$1804,0))="","",INDEX(Bolalar!$C$5:$C$1804,MATCH($C502,Bolalar!$I$5:$I$1804,0))),""))</f>
        <v/>
      </c>
      <c r="F502" s="24"/>
      <c r="G502" s="14" t="str">
        <f aca="false">IF(OR($E502="",$B502=""),"",INT(($B502-$E502)/365.25))</f>
        <v/>
      </c>
      <c r="H502" s="14" t="str">
        <f aca="false">IF($G502="","",IF($G502&lt;5,"Ha","Yo'q"))</f>
        <v/>
      </c>
      <c r="I502" s="14" t="str">
        <f aca="false">IF($G502="","",IF($G502&lt;18,"Ha","Yo'q"))</f>
        <v/>
      </c>
      <c r="J502" s="12"/>
      <c r="K502" s="12"/>
      <c r="L502" s="25"/>
      <c r="M502" s="12"/>
    </row>
    <row r="503" customFormat="false" ht="15" hidden="false" customHeight="false" outlineLevel="0" collapsed="false">
      <c r="A503" s="8" t="n">
        <v>499</v>
      </c>
      <c r="B503" s="13"/>
      <c r="C503" s="25"/>
      <c r="D503" s="26" t="str">
        <f aca="false">IF($C503="","",IFERROR(IF(INDEX(Bolalar!$B$5:$B$1804,MATCH($C503,Bolalar!$I$5:$I$1804,0))="","",INDEX(Bolalar!$B$5:$B$1804,MATCH($C503,Bolalar!$I$5:$I$1804,0))),""))</f>
        <v/>
      </c>
      <c r="E503" s="15" t="str">
        <f aca="false">IF($C503="","",IFERROR(IF(INDEX(Bolalar!$C$5:$C$1804,MATCH($C503,Bolalar!$I$5:$I$1804,0))="","",INDEX(Bolalar!$C$5:$C$1804,MATCH($C503,Bolalar!$I$5:$I$1804,0))),""))</f>
        <v/>
      </c>
      <c r="F503" s="24"/>
      <c r="G503" s="14" t="str">
        <f aca="false">IF(OR($E503="",$B503=""),"",INT(($B503-$E503)/365.25))</f>
        <v/>
      </c>
      <c r="H503" s="14" t="str">
        <f aca="false">IF($G503="","",IF($G503&lt;5,"Ha","Yo'q"))</f>
        <v/>
      </c>
      <c r="I503" s="14" t="str">
        <f aca="false">IF($G503="","",IF($G503&lt;18,"Ha","Yo'q"))</f>
        <v/>
      </c>
      <c r="J503" s="12"/>
      <c r="K503" s="12"/>
      <c r="L503" s="25"/>
      <c r="M503" s="12"/>
    </row>
    <row r="504" customFormat="false" ht="15" hidden="false" customHeight="false" outlineLevel="0" collapsed="false">
      <c r="A504" s="8" t="n">
        <v>500</v>
      </c>
      <c r="B504" s="13"/>
      <c r="C504" s="25"/>
      <c r="D504" s="26" t="str">
        <f aca="false">IF($C504="","",IFERROR(IF(INDEX(Bolalar!$B$5:$B$1804,MATCH($C504,Bolalar!$I$5:$I$1804,0))="","",INDEX(Bolalar!$B$5:$B$1804,MATCH($C504,Bolalar!$I$5:$I$1804,0))),""))</f>
        <v/>
      </c>
      <c r="E504" s="15" t="str">
        <f aca="false">IF($C504="","",IFERROR(IF(INDEX(Bolalar!$C$5:$C$1804,MATCH($C504,Bolalar!$I$5:$I$1804,0))="","",INDEX(Bolalar!$C$5:$C$1804,MATCH($C504,Bolalar!$I$5:$I$1804,0))),""))</f>
        <v/>
      </c>
      <c r="F504" s="24"/>
      <c r="G504" s="14" t="str">
        <f aca="false">IF(OR($E504="",$B504=""),"",INT(($B504-$E504)/365.25))</f>
        <v/>
      </c>
      <c r="H504" s="14" t="str">
        <f aca="false">IF($G504="","",IF($G504&lt;5,"Ha","Yo'q"))</f>
        <v/>
      </c>
      <c r="I504" s="14" t="str">
        <f aca="false">IF($G504="","",IF($G504&lt;18,"Ha","Yo'q"))</f>
        <v/>
      </c>
      <c r="J504" s="12"/>
      <c r="K504" s="12"/>
      <c r="L504" s="25"/>
      <c r="M504" s="12"/>
    </row>
    <row r="505" customFormat="false" ht="15" hidden="false" customHeight="false" outlineLevel="0" collapsed="false">
      <c r="A505" s="8" t="n">
        <v>501</v>
      </c>
      <c r="B505" s="13"/>
      <c r="C505" s="25"/>
      <c r="D505" s="26" t="str">
        <f aca="false">IF($C505="","",IFERROR(IF(INDEX(Bolalar!$B$5:$B$1804,MATCH($C505,Bolalar!$I$5:$I$1804,0))="","",INDEX(Bolalar!$B$5:$B$1804,MATCH($C505,Bolalar!$I$5:$I$1804,0))),""))</f>
        <v/>
      </c>
      <c r="E505" s="15" t="str">
        <f aca="false">IF($C505="","",IFERROR(IF(INDEX(Bolalar!$C$5:$C$1804,MATCH($C505,Bolalar!$I$5:$I$1804,0))="","",INDEX(Bolalar!$C$5:$C$1804,MATCH($C505,Bolalar!$I$5:$I$1804,0))),""))</f>
        <v/>
      </c>
      <c r="F505" s="24"/>
      <c r="G505" s="14" t="str">
        <f aca="false">IF(OR($E505="",$B505=""),"",INT(($B505-$E505)/365.25))</f>
        <v/>
      </c>
      <c r="H505" s="14" t="str">
        <f aca="false">IF($G505="","",IF($G505&lt;5,"Ha","Yo'q"))</f>
        <v/>
      </c>
      <c r="I505" s="14" t="str">
        <f aca="false">IF($G505="","",IF($G505&lt;18,"Ha","Yo'q"))</f>
        <v/>
      </c>
      <c r="J505" s="12"/>
      <c r="K505" s="12"/>
      <c r="L505" s="25"/>
      <c r="M505" s="12"/>
    </row>
    <row r="506" customFormat="false" ht="15" hidden="false" customHeight="false" outlineLevel="0" collapsed="false">
      <c r="A506" s="8" t="n">
        <v>502</v>
      </c>
      <c r="B506" s="13"/>
      <c r="C506" s="25"/>
      <c r="D506" s="26" t="str">
        <f aca="false">IF($C506="","",IFERROR(IF(INDEX(Bolalar!$B$5:$B$1804,MATCH($C506,Bolalar!$I$5:$I$1804,0))="","",INDEX(Bolalar!$B$5:$B$1804,MATCH($C506,Bolalar!$I$5:$I$1804,0))),""))</f>
        <v/>
      </c>
      <c r="E506" s="15" t="str">
        <f aca="false">IF($C506="","",IFERROR(IF(INDEX(Bolalar!$C$5:$C$1804,MATCH($C506,Bolalar!$I$5:$I$1804,0))="","",INDEX(Bolalar!$C$5:$C$1804,MATCH($C506,Bolalar!$I$5:$I$1804,0))),""))</f>
        <v/>
      </c>
      <c r="F506" s="24"/>
      <c r="G506" s="14" t="str">
        <f aca="false">IF(OR($E506="",$B506=""),"",INT(($B506-$E506)/365.25))</f>
        <v/>
      </c>
      <c r="H506" s="14" t="str">
        <f aca="false">IF($G506="","",IF($G506&lt;5,"Ha","Yo'q"))</f>
        <v/>
      </c>
      <c r="I506" s="14" t="str">
        <f aca="false">IF($G506="","",IF($G506&lt;18,"Ha","Yo'q"))</f>
        <v/>
      </c>
      <c r="J506" s="12"/>
      <c r="K506" s="12"/>
      <c r="L506" s="25"/>
      <c r="M506" s="12"/>
    </row>
    <row r="507" customFormat="false" ht="15" hidden="false" customHeight="false" outlineLevel="0" collapsed="false">
      <c r="A507" s="8" t="n">
        <v>503</v>
      </c>
      <c r="B507" s="13"/>
      <c r="C507" s="25"/>
      <c r="D507" s="26" t="str">
        <f aca="false">IF($C507="","",IFERROR(IF(INDEX(Bolalar!$B$5:$B$1804,MATCH($C507,Bolalar!$I$5:$I$1804,0))="","",INDEX(Bolalar!$B$5:$B$1804,MATCH($C507,Bolalar!$I$5:$I$1804,0))),""))</f>
        <v/>
      </c>
      <c r="E507" s="15" t="str">
        <f aca="false">IF($C507="","",IFERROR(IF(INDEX(Bolalar!$C$5:$C$1804,MATCH($C507,Bolalar!$I$5:$I$1804,0))="","",INDEX(Bolalar!$C$5:$C$1804,MATCH($C507,Bolalar!$I$5:$I$1804,0))),""))</f>
        <v/>
      </c>
      <c r="F507" s="24"/>
      <c r="G507" s="14" t="str">
        <f aca="false">IF(OR($E507="",$B507=""),"",INT(($B507-$E507)/365.25))</f>
        <v/>
      </c>
      <c r="H507" s="14" t="str">
        <f aca="false">IF($G507="","",IF($G507&lt;5,"Ha","Yo'q"))</f>
        <v/>
      </c>
      <c r="I507" s="14" t="str">
        <f aca="false">IF($G507="","",IF($G507&lt;18,"Ha","Yo'q"))</f>
        <v/>
      </c>
      <c r="J507" s="12"/>
      <c r="K507" s="12"/>
      <c r="L507" s="25"/>
      <c r="M507" s="12"/>
    </row>
    <row r="508" customFormat="false" ht="15" hidden="false" customHeight="false" outlineLevel="0" collapsed="false">
      <c r="A508" s="8" t="n">
        <v>504</v>
      </c>
      <c r="B508" s="13"/>
      <c r="C508" s="25"/>
      <c r="D508" s="26" t="str">
        <f aca="false">IF($C508="","",IFERROR(IF(INDEX(Bolalar!$B$5:$B$1804,MATCH($C508,Bolalar!$I$5:$I$1804,0))="","",INDEX(Bolalar!$B$5:$B$1804,MATCH($C508,Bolalar!$I$5:$I$1804,0))),""))</f>
        <v/>
      </c>
      <c r="E508" s="15" t="str">
        <f aca="false">IF($C508="","",IFERROR(IF(INDEX(Bolalar!$C$5:$C$1804,MATCH($C508,Bolalar!$I$5:$I$1804,0))="","",INDEX(Bolalar!$C$5:$C$1804,MATCH($C508,Bolalar!$I$5:$I$1804,0))),""))</f>
        <v/>
      </c>
      <c r="F508" s="24"/>
      <c r="G508" s="14" t="str">
        <f aca="false">IF(OR($E508="",$B508=""),"",INT(($B508-$E508)/365.25))</f>
        <v/>
      </c>
      <c r="H508" s="14" t="str">
        <f aca="false">IF($G508="","",IF($G508&lt;5,"Ha","Yo'q"))</f>
        <v/>
      </c>
      <c r="I508" s="14" t="str">
        <f aca="false">IF($G508="","",IF($G508&lt;18,"Ha","Yo'q"))</f>
        <v/>
      </c>
      <c r="J508" s="12"/>
      <c r="K508" s="12"/>
      <c r="L508" s="25"/>
      <c r="M508" s="12"/>
    </row>
    <row r="509" customFormat="false" ht="15" hidden="false" customHeight="false" outlineLevel="0" collapsed="false">
      <c r="A509" s="8" t="n">
        <v>505</v>
      </c>
      <c r="B509" s="13"/>
      <c r="C509" s="25"/>
      <c r="D509" s="26" t="str">
        <f aca="false">IF($C509="","",IFERROR(IF(INDEX(Bolalar!$B$5:$B$1804,MATCH($C509,Bolalar!$I$5:$I$1804,0))="","",INDEX(Bolalar!$B$5:$B$1804,MATCH($C509,Bolalar!$I$5:$I$1804,0))),""))</f>
        <v/>
      </c>
      <c r="E509" s="15" t="str">
        <f aca="false">IF($C509="","",IFERROR(IF(INDEX(Bolalar!$C$5:$C$1804,MATCH($C509,Bolalar!$I$5:$I$1804,0))="","",INDEX(Bolalar!$C$5:$C$1804,MATCH($C509,Bolalar!$I$5:$I$1804,0))),""))</f>
        <v/>
      </c>
      <c r="F509" s="24"/>
      <c r="G509" s="14" t="str">
        <f aca="false">IF(OR($E509="",$B509=""),"",INT(($B509-$E509)/365.25))</f>
        <v/>
      </c>
      <c r="H509" s="14" t="str">
        <f aca="false">IF($G509="","",IF($G509&lt;5,"Ha","Yo'q"))</f>
        <v/>
      </c>
      <c r="I509" s="14" t="str">
        <f aca="false">IF($G509="","",IF($G509&lt;18,"Ha","Yo'q"))</f>
        <v/>
      </c>
      <c r="J509" s="12"/>
      <c r="K509" s="12"/>
      <c r="L509" s="25"/>
      <c r="M509" s="12"/>
    </row>
    <row r="510" customFormat="false" ht="15" hidden="false" customHeight="false" outlineLevel="0" collapsed="false">
      <c r="A510" s="8" t="n">
        <v>506</v>
      </c>
      <c r="B510" s="13"/>
      <c r="C510" s="25"/>
      <c r="D510" s="26" t="str">
        <f aca="false">IF($C510="","",IFERROR(IF(INDEX(Bolalar!$B$5:$B$1804,MATCH($C510,Bolalar!$I$5:$I$1804,0))="","",INDEX(Bolalar!$B$5:$B$1804,MATCH($C510,Bolalar!$I$5:$I$1804,0))),""))</f>
        <v/>
      </c>
      <c r="E510" s="15" t="str">
        <f aca="false">IF($C510="","",IFERROR(IF(INDEX(Bolalar!$C$5:$C$1804,MATCH($C510,Bolalar!$I$5:$I$1804,0))="","",INDEX(Bolalar!$C$5:$C$1804,MATCH($C510,Bolalar!$I$5:$I$1804,0))),""))</f>
        <v/>
      </c>
      <c r="F510" s="24"/>
      <c r="G510" s="14" t="str">
        <f aca="false">IF(OR($E510="",$B510=""),"",INT(($B510-$E510)/365.25))</f>
        <v/>
      </c>
      <c r="H510" s="14" t="str">
        <f aca="false">IF($G510="","",IF($G510&lt;5,"Ha","Yo'q"))</f>
        <v/>
      </c>
      <c r="I510" s="14" t="str">
        <f aca="false">IF($G510="","",IF($G510&lt;18,"Ha","Yo'q"))</f>
        <v/>
      </c>
      <c r="J510" s="12"/>
      <c r="K510" s="12"/>
      <c r="L510" s="25"/>
      <c r="M510" s="12"/>
    </row>
    <row r="511" customFormat="false" ht="15" hidden="false" customHeight="false" outlineLevel="0" collapsed="false">
      <c r="A511" s="8" t="n">
        <v>507</v>
      </c>
      <c r="B511" s="13"/>
      <c r="C511" s="25"/>
      <c r="D511" s="26" t="str">
        <f aca="false">IF($C511="","",IFERROR(IF(INDEX(Bolalar!$B$5:$B$1804,MATCH($C511,Bolalar!$I$5:$I$1804,0))="","",INDEX(Bolalar!$B$5:$B$1804,MATCH($C511,Bolalar!$I$5:$I$1804,0))),""))</f>
        <v/>
      </c>
      <c r="E511" s="15" t="str">
        <f aca="false">IF($C511="","",IFERROR(IF(INDEX(Bolalar!$C$5:$C$1804,MATCH($C511,Bolalar!$I$5:$I$1804,0))="","",INDEX(Bolalar!$C$5:$C$1804,MATCH($C511,Bolalar!$I$5:$I$1804,0))),""))</f>
        <v/>
      </c>
      <c r="F511" s="24"/>
      <c r="G511" s="14" t="str">
        <f aca="false">IF(OR($E511="",$B511=""),"",INT(($B511-$E511)/365.25))</f>
        <v/>
      </c>
      <c r="H511" s="14" t="str">
        <f aca="false">IF($G511="","",IF($G511&lt;5,"Ha","Yo'q"))</f>
        <v/>
      </c>
      <c r="I511" s="14" t="str">
        <f aca="false">IF($G511="","",IF($G511&lt;18,"Ha","Yo'q"))</f>
        <v/>
      </c>
      <c r="J511" s="12"/>
      <c r="K511" s="12"/>
      <c r="L511" s="25"/>
      <c r="M511" s="12"/>
    </row>
    <row r="512" customFormat="false" ht="15" hidden="false" customHeight="false" outlineLevel="0" collapsed="false">
      <c r="A512" s="8" t="n">
        <v>508</v>
      </c>
      <c r="B512" s="13"/>
      <c r="C512" s="25"/>
      <c r="D512" s="26" t="str">
        <f aca="false">IF($C512="","",IFERROR(IF(INDEX(Bolalar!$B$5:$B$1804,MATCH($C512,Bolalar!$I$5:$I$1804,0))="","",INDEX(Bolalar!$B$5:$B$1804,MATCH($C512,Bolalar!$I$5:$I$1804,0))),""))</f>
        <v/>
      </c>
      <c r="E512" s="15" t="str">
        <f aca="false">IF($C512="","",IFERROR(IF(INDEX(Bolalar!$C$5:$C$1804,MATCH($C512,Bolalar!$I$5:$I$1804,0))="","",INDEX(Bolalar!$C$5:$C$1804,MATCH($C512,Bolalar!$I$5:$I$1804,0))),""))</f>
        <v/>
      </c>
      <c r="F512" s="24"/>
      <c r="G512" s="14" t="str">
        <f aca="false">IF(OR($E512="",$B512=""),"",INT(($B512-$E512)/365.25))</f>
        <v/>
      </c>
      <c r="H512" s="14" t="str">
        <f aca="false">IF($G512="","",IF($G512&lt;5,"Ha","Yo'q"))</f>
        <v/>
      </c>
      <c r="I512" s="14" t="str">
        <f aca="false">IF($G512="","",IF($G512&lt;18,"Ha","Yo'q"))</f>
        <v/>
      </c>
      <c r="J512" s="12"/>
      <c r="K512" s="12"/>
      <c r="L512" s="25"/>
      <c r="M512" s="12"/>
    </row>
    <row r="513" customFormat="false" ht="15" hidden="false" customHeight="false" outlineLevel="0" collapsed="false">
      <c r="A513" s="8" t="n">
        <v>509</v>
      </c>
      <c r="B513" s="13"/>
      <c r="C513" s="25"/>
      <c r="D513" s="26" t="str">
        <f aca="false">IF($C513="","",IFERROR(IF(INDEX(Bolalar!$B$5:$B$1804,MATCH($C513,Bolalar!$I$5:$I$1804,0))="","",INDEX(Bolalar!$B$5:$B$1804,MATCH($C513,Bolalar!$I$5:$I$1804,0))),""))</f>
        <v/>
      </c>
      <c r="E513" s="15" t="str">
        <f aca="false">IF($C513="","",IFERROR(IF(INDEX(Bolalar!$C$5:$C$1804,MATCH($C513,Bolalar!$I$5:$I$1804,0))="","",INDEX(Bolalar!$C$5:$C$1804,MATCH($C513,Bolalar!$I$5:$I$1804,0))),""))</f>
        <v/>
      </c>
      <c r="F513" s="24"/>
      <c r="G513" s="14" t="str">
        <f aca="false">IF(OR($E513="",$B513=""),"",INT(($B513-$E513)/365.25))</f>
        <v/>
      </c>
      <c r="H513" s="14" t="str">
        <f aca="false">IF($G513="","",IF($G513&lt;5,"Ha","Yo'q"))</f>
        <v/>
      </c>
      <c r="I513" s="14" t="str">
        <f aca="false">IF($G513="","",IF($G513&lt;18,"Ha","Yo'q"))</f>
        <v/>
      </c>
      <c r="J513" s="12"/>
      <c r="K513" s="12"/>
      <c r="L513" s="25"/>
      <c r="M513" s="12"/>
    </row>
    <row r="514" customFormat="false" ht="15" hidden="false" customHeight="false" outlineLevel="0" collapsed="false">
      <c r="A514" s="8" t="n">
        <v>510</v>
      </c>
      <c r="B514" s="13"/>
      <c r="C514" s="25"/>
      <c r="D514" s="26" t="str">
        <f aca="false">IF($C514="","",IFERROR(IF(INDEX(Bolalar!$B$5:$B$1804,MATCH($C514,Bolalar!$I$5:$I$1804,0))="","",INDEX(Bolalar!$B$5:$B$1804,MATCH($C514,Bolalar!$I$5:$I$1804,0))),""))</f>
        <v/>
      </c>
      <c r="E514" s="15" t="str">
        <f aca="false">IF($C514="","",IFERROR(IF(INDEX(Bolalar!$C$5:$C$1804,MATCH($C514,Bolalar!$I$5:$I$1804,0))="","",INDEX(Bolalar!$C$5:$C$1804,MATCH($C514,Bolalar!$I$5:$I$1804,0))),""))</f>
        <v/>
      </c>
      <c r="F514" s="24"/>
      <c r="G514" s="14" t="str">
        <f aca="false">IF(OR($E514="",$B514=""),"",INT(($B514-$E514)/365.25))</f>
        <v/>
      </c>
      <c r="H514" s="14" t="str">
        <f aca="false">IF($G514="","",IF($G514&lt;5,"Ha","Yo'q"))</f>
        <v/>
      </c>
      <c r="I514" s="14" t="str">
        <f aca="false">IF($G514="","",IF($G514&lt;18,"Ha","Yo'q"))</f>
        <v/>
      </c>
      <c r="J514" s="12"/>
      <c r="K514" s="12"/>
      <c r="L514" s="25"/>
      <c r="M514" s="12"/>
    </row>
    <row r="515" customFormat="false" ht="15" hidden="false" customHeight="false" outlineLevel="0" collapsed="false">
      <c r="A515" s="8" t="n">
        <v>511</v>
      </c>
      <c r="B515" s="13"/>
      <c r="C515" s="25"/>
      <c r="D515" s="26" t="str">
        <f aca="false">IF($C515="","",IFERROR(IF(INDEX(Bolalar!$B$5:$B$1804,MATCH($C515,Bolalar!$I$5:$I$1804,0))="","",INDEX(Bolalar!$B$5:$B$1804,MATCH($C515,Bolalar!$I$5:$I$1804,0))),""))</f>
        <v/>
      </c>
      <c r="E515" s="15" t="str">
        <f aca="false">IF($C515="","",IFERROR(IF(INDEX(Bolalar!$C$5:$C$1804,MATCH($C515,Bolalar!$I$5:$I$1804,0))="","",INDEX(Bolalar!$C$5:$C$1804,MATCH($C515,Bolalar!$I$5:$I$1804,0))),""))</f>
        <v/>
      </c>
      <c r="F515" s="24"/>
      <c r="G515" s="14" t="str">
        <f aca="false">IF(OR($E515="",$B515=""),"",INT(($B515-$E515)/365.25))</f>
        <v/>
      </c>
      <c r="H515" s="14" t="str">
        <f aca="false">IF($G515="","",IF($G515&lt;5,"Ha","Yo'q"))</f>
        <v/>
      </c>
      <c r="I515" s="14" t="str">
        <f aca="false">IF($G515="","",IF($G515&lt;18,"Ha","Yo'q"))</f>
        <v/>
      </c>
      <c r="J515" s="12"/>
      <c r="K515" s="12"/>
      <c r="L515" s="25"/>
      <c r="M515" s="12"/>
    </row>
    <row r="516" customFormat="false" ht="15" hidden="false" customHeight="false" outlineLevel="0" collapsed="false">
      <c r="A516" s="8" t="n">
        <v>512</v>
      </c>
      <c r="B516" s="13"/>
      <c r="C516" s="25"/>
      <c r="D516" s="26" t="str">
        <f aca="false">IF($C516="","",IFERROR(IF(INDEX(Bolalar!$B$5:$B$1804,MATCH($C516,Bolalar!$I$5:$I$1804,0))="","",INDEX(Bolalar!$B$5:$B$1804,MATCH($C516,Bolalar!$I$5:$I$1804,0))),""))</f>
        <v/>
      </c>
      <c r="E516" s="15" t="str">
        <f aca="false">IF($C516="","",IFERROR(IF(INDEX(Bolalar!$C$5:$C$1804,MATCH($C516,Bolalar!$I$5:$I$1804,0))="","",INDEX(Bolalar!$C$5:$C$1804,MATCH($C516,Bolalar!$I$5:$I$1804,0))),""))</f>
        <v/>
      </c>
      <c r="F516" s="24"/>
      <c r="G516" s="14" t="str">
        <f aca="false">IF(OR($E516="",$B516=""),"",INT(($B516-$E516)/365.25))</f>
        <v/>
      </c>
      <c r="H516" s="14" t="str">
        <f aca="false">IF($G516="","",IF($G516&lt;5,"Ha","Yo'q"))</f>
        <v/>
      </c>
      <c r="I516" s="14" t="str">
        <f aca="false">IF($G516="","",IF($G516&lt;18,"Ha","Yo'q"))</f>
        <v/>
      </c>
      <c r="J516" s="12"/>
      <c r="K516" s="12"/>
      <c r="L516" s="25"/>
      <c r="M516" s="12"/>
    </row>
    <row r="517" customFormat="false" ht="15" hidden="false" customHeight="false" outlineLevel="0" collapsed="false">
      <c r="A517" s="8" t="n">
        <v>513</v>
      </c>
      <c r="B517" s="13"/>
      <c r="C517" s="25"/>
      <c r="D517" s="26" t="str">
        <f aca="false">IF($C517="","",IFERROR(IF(INDEX(Bolalar!$B$5:$B$1804,MATCH($C517,Bolalar!$I$5:$I$1804,0))="","",INDEX(Bolalar!$B$5:$B$1804,MATCH($C517,Bolalar!$I$5:$I$1804,0))),""))</f>
        <v/>
      </c>
      <c r="E517" s="15" t="str">
        <f aca="false">IF($C517="","",IFERROR(IF(INDEX(Bolalar!$C$5:$C$1804,MATCH($C517,Bolalar!$I$5:$I$1804,0))="","",INDEX(Bolalar!$C$5:$C$1804,MATCH($C517,Bolalar!$I$5:$I$1804,0))),""))</f>
        <v/>
      </c>
      <c r="F517" s="24"/>
      <c r="G517" s="14" t="str">
        <f aca="false">IF(OR($E517="",$B517=""),"",INT(($B517-$E517)/365.25))</f>
        <v/>
      </c>
      <c r="H517" s="14" t="str">
        <f aca="false">IF($G517="","",IF($G517&lt;5,"Ha","Yo'q"))</f>
        <v/>
      </c>
      <c r="I517" s="14" t="str">
        <f aca="false">IF($G517="","",IF($G517&lt;18,"Ha","Yo'q"))</f>
        <v/>
      </c>
      <c r="J517" s="12"/>
      <c r="K517" s="12"/>
      <c r="L517" s="25"/>
      <c r="M517" s="12"/>
    </row>
    <row r="518" customFormat="false" ht="15" hidden="false" customHeight="false" outlineLevel="0" collapsed="false">
      <c r="A518" s="8" t="n">
        <v>514</v>
      </c>
      <c r="B518" s="13"/>
      <c r="C518" s="25"/>
      <c r="D518" s="26" t="str">
        <f aca="false">IF($C518="","",IFERROR(IF(INDEX(Bolalar!$B$5:$B$1804,MATCH($C518,Bolalar!$I$5:$I$1804,0))="","",INDEX(Bolalar!$B$5:$B$1804,MATCH($C518,Bolalar!$I$5:$I$1804,0))),""))</f>
        <v/>
      </c>
      <c r="E518" s="15" t="str">
        <f aca="false">IF($C518="","",IFERROR(IF(INDEX(Bolalar!$C$5:$C$1804,MATCH($C518,Bolalar!$I$5:$I$1804,0))="","",INDEX(Bolalar!$C$5:$C$1804,MATCH($C518,Bolalar!$I$5:$I$1804,0))),""))</f>
        <v/>
      </c>
      <c r="F518" s="24"/>
      <c r="G518" s="14" t="str">
        <f aca="false">IF(OR($E518="",$B518=""),"",INT(($B518-$E518)/365.25))</f>
        <v/>
      </c>
      <c r="H518" s="14" t="str">
        <f aca="false">IF($G518="","",IF($G518&lt;5,"Ha","Yo'q"))</f>
        <v/>
      </c>
      <c r="I518" s="14" t="str">
        <f aca="false">IF($G518="","",IF($G518&lt;18,"Ha","Yo'q"))</f>
        <v/>
      </c>
      <c r="J518" s="12"/>
      <c r="K518" s="12"/>
      <c r="L518" s="25"/>
      <c r="M518" s="12"/>
    </row>
    <row r="519" customFormat="false" ht="15" hidden="false" customHeight="false" outlineLevel="0" collapsed="false">
      <c r="A519" s="8" t="n">
        <v>515</v>
      </c>
      <c r="B519" s="13"/>
      <c r="C519" s="25"/>
      <c r="D519" s="26" t="str">
        <f aca="false">IF($C519="","",IFERROR(IF(INDEX(Bolalar!$B$5:$B$1804,MATCH($C519,Bolalar!$I$5:$I$1804,0))="","",INDEX(Bolalar!$B$5:$B$1804,MATCH($C519,Bolalar!$I$5:$I$1804,0))),""))</f>
        <v/>
      </c>
      <c r="E519" s="15" t="str">
        <f aca="false">IF($C519="","",IFERROR(IF(INDEX(Bolalar!$C$5:$C$1804,MATCH($C519,Bolalar!$I$5:$I$1804,0))="","",INDEX(Bolalar!$C$5:$C$1804,MATCH($C519,Bolalar!$I$5:$I$1804,0))),""))</f>
        <v/>
      </c>
      <c r="F519" s="24"/>
      <c r="G519" s="14" t="str">
        <f aca="false">IF(OR($E519="",$B519=""),"",INT(($B519-$E519)/365.25))</f>
        <v/>
      </c>
      <c r="H519" s="14" t="str">
        <f aca="false">IF($G519="","",IF($G519&lt;5,"Ha","Yo'q"))</f>
        <v/>
      </c>
      <c r="I519" s="14" t="str">
        <f aca="false">IF($G519="","",IF($G519&lt;18,"Ha","Yo'q"))</f>
        <v/>
      </c>
      <c r="J519" s="12"/>
      <c r="K519" s="12"/>
      <c r="L519" s="25"/>
      <c r="M519" s="12"/>
    </row>
    <row r="520" customFormat="false" ht="15" hidden="false" customHeight="false" outlineLevel="0" collapsed="false">
      <c r="A520" s="8" t="n">
        <v>516</v>
      </c>
      <c r="B520" s="13"/>
      <c r="C520" s="25"/>
      <c r="D520" s="26" t="str">
        <f aca="false">IF($C520="","",IFERROR(IF(INDEX(Bolalar!$B$5:$B$1804,MATCH($C520,Bolalar!$I$5:$I$1804,0))="","",INDEX(Bolalar!$B$5:$B$1804,MATCH($C520,Bolalar!$I$5:$I$1804,0))),""))</f>
        <v/>
      </c>
      <c r="E520" s="15" t="str">
        <f aca="false">IF($C520="","",IFERROR(IF(INDEX(Bolalar!$C$5:$C$1804,MATCH($C520,Bolalar!$I$5:$I$1804,0))="","",INDEX(Bolalar!$C$5:$C$1804,MATCH($C520,Bolalar!$I$5:$I$1804,0))),""))</f>
        <v/>
      </c>
      <c r="F520" s="24"/>
      <c r="G520" s="14" t="str">
        <f aca="false">IF(OR($E520="",$B520=""),"",INT(($B520-$E520)/365.25))</f>
        <v/>
      </c>
      <c r="H520" s="14" t="str">
        <f aca="false">IF($G520="","",IF($G520&lt;5,"Ha","Yo'q"))</f>
        <v/>
      </c>
      <c r="I520" s="14" t="str">
        <f aca="false">IF($G520="","",IF($G520&lt;18,"Ha","Yo'q"))</f>
        <v/>
      </c>
      <c r="J520" s="12"/>
      <c r="K520" s="12"/>
      <c r="L520" s="25"/>
      <c r="M520" s="12"/>
    </row>
    <row r="521" customFormat="false" ht="15" hidden="false" customHeight="false" outlineLevel="0" collapsed="false">
      <c r="A521" s="8" t="n">
        <v>517</v>
      </c>
      <c r="B521" s="13"/>
      <c r="C521" s="25"/>
      <c r="D521" s="26" t="str">
        <f aca="false">IF($C521="","",IFERROR(IF(INDEX(Bolalar!$B$5:$B$1804,MATCH($C521,Bolalar!$I$5:$I$1804,0))="","",INDEX(Bolalar!$B$5:$B$1804,MATCH($C521,Bolalar!$I$5:$I$1804,0))),""))</f>
        <v/>
      </c>
      <c r="E521" s="15" t="str">
        <f aca="false">IF($C521="","",IFERROR(IF(INDEX(Bolalar!$C$5:$C$1804,MATCH($C521,Bolalar!$I$5:$I$1804,0))="","",INDEX(Bolalar!$C$5:$C$1804,MATCH($C521,Bolalar!$I$5:$I$1804,0))),""))</f>
        <v/>
      </c>
      <c r="F521" s="24"/>
      <c r="G521" s="14" t="str">
        <f aca="false">IF(OR($E521="",$B521=""),"",INT(($B521-$E521)/365.25))</f>
        <v/>
      </c>
      <c r="H521" s="14" t="str">
        <f aca="false">IF($G521="","",IF($G521&lt;5,"Ha","Yo'q"))</f>
        <v/>
      </c>
      <c r="I521" s="14" t="str">
        <f aca="false">IF($G521="","",IF($G521&lt;18,"Ha","Yo'q"))</f>
        <v/>
      </c>
      <c r="J521" s="12"/>
      <c r="K521" s="12"/>
      <c r="L521" s="25"/>
      <c r="M521" s="12"/>
    </row>
    <row r="522" customFormat="false" ht="15" hidden="false" customHeight="false" outlineLevel="0" collapsed="false">
      <c r="A522" s="8" t="n">
        <v>518</v>
      </c>
      <c r="B522" s="13"/>
      <c r="C522" s="25"/>
      <c r="D522" s="26" t="str">
        <f aca="false">IF($C522="","",IFERROR(IF(INDEX(Bolalar!$B$5:$B$1804,MATCH($C522,Bolalar!$I$5:$I$1804,0))="","",INDEX(Bolalar!$B$5:$B$1804,MATCH($C522,Bolalar!$I$5:$I$1804,0))),""))</f>
        <v/>
      </c>
      <c r="E522" s="15" t="str">
        <f aca="false">IF($C522="","",IFERROR(IF(INDEX(Bolalar!$C$5:$C$1804,MATCH($C522,Bolalar!$I$5:$I$1804,0))="","",INDEX(Bolalar!$C$5:$C$1804,MATCH($C522,Bolalar!$I$5:$I$1804,0))),""))</f>
        <v/>
      </c>
      <c r="F522" s="24"/>
      <c r="G522" s="14" t="str">
        <f aca="false">IF(OR($E522="",$B522=""),"",INT(($B522-$E522)/365.25))</f>
        <v/>
      </c>
      <c r="H522" s="14" t="str">
        <f aca="false">IF($G522="","",IF($G522&lt;5,"Ha","Yo'q"))</f>
        <v/>
      </c>
      <c r="I522" s="14" t="str">
        <f aca="false">IF($G522="","",IF($G522&lt;18,"Ha","Yo'q"))</f>
        <v/>
      </c>
      <c r="J522" s="12"/>
      <c r="K522" s="12"/>
      <c r="L522" s="25"/>
      <c r="M522" s="12"/>
    </row>
    <row r="523" customFormat="false" ht="15" hidden="false" customHeight="false" outlineLevel="0" collapsed="false">
      <c r="A523" s="8" t="n">
        <v>519</v>
      </c>
      <c r="B523" s="13"/>
      <c r="C523" s="25"/>
      <c r="D523" s="26" t="str">
        <f aca="false">IF($C523="","",IFERROR(IF(INDEX(Bolalar!$B$5:$B$1804,MATCH($C523,Bolalar!$I$5:$I$1804,0))="","",INDEX(Bolalar!$B$5:$B$1804,MATCH($C523,Bolalar!$I$5:$I$1804,0))),""))</f>
        <v/>
      </c>
      <c r="E523" s="15" t="str">
        <f aca="false">IF($C523="","",IFERROR(IF(INDEX(Bolalar!$C$5:$C$1804,MATCH($C523,Bolalar!$I$5:$I$1804,0))="","",INDEX(Bolalar!$C$5:$C$1804,MATCH($C523,Bolalar!$I$5:$I$1804,0))),""))</f>
        <v/>
      </c>
      <c r="F523" s="24"/>
      <c r="G523" s="14" t="str">
        <f aca="false">IF(OR($E523="",$B523=""),"",INT(($B523-$E523)/365.25))</f>
        <v/>
      </c>
      <c r="H523" s="14" t="str">
        <f aca="false">IF($G523="","",IF($G523&lt;5,"Ha","Yo'q"))</f>
        <v/>
      </c>
      <c r="I523" s="14" t="str">
        <f aca="false">IF($G523="","",IF($G523&lt;18,"Ha","Yo'q"))</f>
        <v/>
      </c>
      <c r="J523" s="12"/>
      <c r="K523" s="12"/>
      <c r="L523" s="25"/>
      <c r="M523" s="12"/>
    </row>
    <row r="524" customFormat="false" ht="15" hidden="false" customHeight="false" outlineLevel="0" collapsed="false">
      <c r="A524" s="8" t="n">
        <v>520</v>
      </c>
      <c r="B524" s="13"/>
      <c r="C524" s="25"/>
      <c r="D524" s="26" t="str">
        <f aca="false">IF($C524="","",IFERROR(IF(INDEX(Bolalar!$B$5:$B$1804,MATCH($C524,Bolalar!$I$5:$I$1804,0))="","",INDEX(Bolalar!$B$5:$B$1804,MATCH($C524,Bolalar!$I$5:$I$1804,0))),""))</f>
        <v/>
      </c>
      <c r="E524" s="15" t="str">
        <f aca="false">IF($C524="","",IFERROR(IF(INDEX(Bolalar!$C$5:$C$1804,MATCH($C524,Bolalar!$I$5:$I$1804,0))="","",INDEX(Bolalar!$C$5:$C$1804,MATCH($C524,Bolalar!$I$5:$I$1804,0))),""))</f>
        <v/>
      </c>
      <c r="F524" s="24"/>
      <c r="G524" s="14" t="str">
        <f aca="false">IF(OR($E524="",$B524=""),"",INT(($B524-$E524)/365.25))</f>
        <v/>
      </c>
      <c r="H524" s="14" t="str">
        <f aca="false">IF($G524="","",IF($G524&lt;5,"Ha","Yo'q"))</f>
        <v/>
      </c>
      <c r="I524" s="14" t="str">
        <f aca="false">IF($G524="","",IF($G524&lt;18,"Ha","Yo'q"))</f>
        <v/>
      </c>
      <c r="J524" s="12"/>
      <c r="K524" s="12"/>
      <c r="L524" s="25"/>
      <c r="M524" s="12"/>
    </row>
    <row r="525" customFormat="false" ht="15" hidden="false" customHeight="false" outlineLevel="0" collapsed="false">
      <c r="A525" s="8" t="n">
        <v>521</v>
      </c>
      <c r="B525" s="13"/>
      <c r="C525" s="25"/>
      <c r="D525" s="26" t="str">
        <f aca="false">IF($C525="","",IFERROR(IF(INDEX(Bolalar!$B$5:$B$1804,MATCH($C525,Bolalar!$I$5:$I$1804,0))="","",INDEX(Bolalar!$B$5:$B$1804,MATCH($C525,Bolalar!$I$5:$I$1804,0))),""))</f>
        <v/>
      </c>
      <c r="E525" s="15" t="str">
        <f aca="false">IF($C525="","",IFERROR(IF(INDEX(Bolalar!$C$5:$C$1804,MATCH($C525,Bolalar!$I$5:$I$1804,0))="","",INDEX(Bolalar!$C$5:$C$1804,MATCH($C525,Bolalar!$I$5:$I$1804,0))),""))</f>
        <v/>
      </c>
      <c r="F525" s="24"/>
      <c r="G525" s="14" t="str">
        <f aca="false">IF(OR($E525="",$B525=""),"",INT(($B525-$E525)/365.25))</f>
        <v/>
      </c>
      <c r="H525" s="14" t="str">
        <f aca="false">IF($G525="","",IF($G525&lt;5,"Ha","Yo'q"))</f>
        <v/>
      </c>
      <c r="I525" s="14" t="str">
        <f aca="false">IF($G525="","",IF($G525&lt;18,"Ha","Yo'q"))</f>
        <v/>
      </c>
      <c r="J525" s="12"/>
      <c r="K525" s="12"/>
      <c r="L525" s="25"/>
      <c r="M525" s="12"/>
    </row>
    <row r="526" customFormat="false" ht="15" hidden="false" customHeight="false" outlineLevel="0" collapsed="false">
      <c r="A526" s="8" t="n">
        <v>522</v>
      </c>
      <c r="B526" s="13"/>
      <c r="C526" s="25"/>
      <c r="D526" s="26" t="str">
        <f aca="false">IF($C526="","",IFERROR(IF(INDEX(Bolalar!$B$5:$B$1804,MATCH($C526,Bolalar!$I$5:$I$1804,0))="","",INDEX(Bolalar!$B$5:$B$1804,MATCH($C526,Bolalar!$I$5:$I$1804,0))),""))</f>
        <v/>
      </c>
      <c r="E526" s="15" t="str">
        <f aca="false">IF($C526="","",IFERROR(IF(INDEX(Bolalar!$C$5:$C$1804,MATCH($C526,Bolalar!$I$5:$I$1804,0))="","",INDEX(Bolalar!$C$5:$C$1804,MATCH($C526,Bolalar!$I$5:$I$1804,0))),""))</f>
        <v/>
      </c>
      <c r="F526" s="24"/>
      <c r="G526" s="14" t="str">
        <f aca="false">IF(OR($E526="",$B526=""),"",INT(($B526-$E526)/365.25))</f>
        <v/>
      </c>
      <c r="H526" s="14" t="str">
        <f aca="false">IF($G526="","",IF($G526&lt;5,"Ha","Yo'q"))</f>
        <v/>
      </c>
      <c r="I526" s="14" t="str">
        <f aca="false">IF($G526="","",IF($G526&lt;18,"Ha","Yo'q"))</f>
        <v/>
      </c>
      <c r="J526" s="12"/>
      <c r="K526" s="12"/>
      <c r="L526" s="25"/>
      <c r="M526" s="12"/>
    </row>
    <row r="527" customFormat="false" ht="15" hidden="false" customHeight="false" outlineLevel="0" collapsed="false">
      <c r="A527" s="8" t="n">
        <v>523</v>
      </c>
      <c r="B527" s="13"/>
      <c r="C527" s="25"/>
      <c r="D527" s="26" t="str">
        <f aca="false">IF($C527="","",IFERROR(IF(INDEX(Bolalar!$B$5:$B$1804,MATCH($C527,Bolalar!$I$5:$I$1804,0))="","",INDEX(Bolalar!$B$5:$B$1804,MATCH($C527,Bolalar!$I$5:$I$1804,0))),""))</f>
        <v/>
      </c>
      <c r="E527" s="15" t="str">
        <f aca="false">IF($C527="","",IFERROR(IF(INDEX(Bolalar!$C$5:$C$1804,MATCH($C527,Bolalar!$I$5:$I$1804,0))="","",INDEX(Bolalar!$C$5:$C$1804,MATCH($C527,Bolalar!$I$5:$I$1804,0))),""))</f>
        <v/>
      </c>
      <c r="F527" s="24"/>
      <c r="G527" s="14" t="str">
        <f aca="false">IF(OR($E527="",$B527=""),"",INT(($B527-$E527)/365.25))</f>
        <v/>
      </c>
      <c r="H527" s="14" t="str">
        <f aca="false">IF($G527="","",IF($G527&lt;5,"Ha","Yo'q"))</f>
        <v/>
      </c>
      <c r="I527" s="14" t="str">
        <f aca="false">IF($G527="","",IF($G527&lt;18,"Ha","Yo'q"))</f>
        <v/>
      </c>
      <c r="J527" s="12"/>
      <c r="K527" s="12"/>
      <c r="L527" s="25"/>
      <c r="M527" s="12"/>
    </row>
    <row r="528" customFormat="false" ht="15" hidden="false" customHeight="false" outlineLevel="0" collapsed="false">
      <c r="A528" s="8" t="n">
        <v>524</v>
      </c>
      <c r="B528" s="13"/>
      <c r="C528" s="25"/>
      <c r="D528" s="26" t="str">
        <f aca="false">IF($C528="","",IFERROR(IF(INDEX(Bolalar!$B$5:$B$1804,MATCH($C528,Bolalar!$I$5:$I$1804,0))="","",INDEX(Bolalar!$B$5:$B$1804,MATCH($C528,Bolalar!$I$5:$I$1804,0))),""))</f>
        <v/>
      </c>
      <c r="E528" s="15" t="str">
        <f aca="false">IF($C528="","",IFERROR(IF(INDEX(Bolalar!$C$5:$C$1804,MATCH($C528,Bolalar!$I$5:$I$1804,0))="","",INDEX(Bolalar!$C$5:$C$1804,MATCH($C528,Bolalar!$I$5:$I$1804,0))),""))</f>
        <v/>
      </c>
      <c r="F528" s="24"/>
      <c r="G528" s="14" t="str">
        <f aca="false">IF(OR($E528="",$B528=""),"",INT(($B528-$E528)/365.25))</f>
        <v/>
      </c>
      <c r="H528" s="14" t="str">
        <f aca="false">IF($G528="","",IF($G528&lt;5,"Ha","Yo'q"))</f>
        <v/>
      </c>
      <c r="I528" s="14" t="str">
        <f aca="false">IF($G528="","",IF($G528&lt;18,"Ha","Yo'q"))</f>
        <v/>
      </c>
      <c r="J528" s="12"/>
      <c r="K528" s="12"/>
      <c r="L528" s="25"/>
      <c r="M528" s="12"/>
    </row>
    <row r="529" customFormat="false" ht="15" hidden="false" customHeight="false" outlineLevel="0" collapsed="false">
      <c r="A529" s="8" t="n">
        <v>525</v>
      </c>
      <c r="B529" s="13"/>
      <c r="C529" s="25"/>
      <c r="D529" s="26" t="str">
        <f aca="false">IF($C529="","",IFERROR(IF(INDEX(Bolalar!$B$5:$B$1804,MATCH($C529,Bolalar!$I$5:$I$1804,0))="","",INDEX(Bolalar!$B$5:$B$1804,MATCH($C529,Bolalar!$I$5:$I$1804,0))),""))</f>
        <v/>
      </c>
      <c r="E529" s="15" t="str">
        <f aca="false">IF($C529="","",IFERROR(IF(INDEX(Bolalar!$C$5:$C$1804,MATCH($C529,Bolalar!$I$5:$I$1804,0))="","",INDEX(Bolalar!$C$5:$C$1804,MATCH($C529,Bolalar!$I$5:$I$1804,0))),""))</f>
        <v/>
      </c>
      <c r="F529" s="24"/>
      <c r="G529" s="14" t="str">
        <f aca="false">IF(OR($E529="",$B529=""),"",INT(($B529-$E529)/365.25))</f>
        <v/>
      </c>
      <c r="H529" s="14" t="str">
        <f aca="false">IF($G529="","",IF($G529&lt;5,"Ha","Yo'q"))</f>
        <v/>
      </c>
      <c r="I529" s="14" t="str">
        <f aca="false">IF($G529="","",IF($G529&lt;18,"Ha","Yo'q"))</f>
        <v/>
      </c>
      <c r="J529" s="12"/>
      <c r="K529" s="12"/>
      <c r="L529" s="25"/>
      <c r="M529" s="12"/>
    </row>
    <row r="530" customFormat="false" ht="15" hidden="false" customHeight="false" outlineLevel="0" collapsed="false">
      <c r="A530" s="8" t="n">
        <v>526</v>
      </c>
      <c r="B530" s="13"/>
      <c r="C530" s="25"/>
      <c r="D530" s="26" t="str">
        <f aca="false">IF($C530="","",IFERROR(IF(INDEX(Bolalar!$B$5:$B$1804,MATCH($C530,Bolalar!$I$5:$I$1804,0))="","",INDEX(Bolalar!$B$5:$B$1804,MATCH($C530,Bolalar!$I$5:$I$1804,0))),""))</f>
        <v/>
      </c>
      <c r="E530" s="15" t="str">
        <f aca="false">IF($C530="","",IFERROR(IF(INDEX(Bolalar!$C$5:$C$1804,MATCH($C530,Bolalar!$I$5:$I$1804,0))="","",INDEX(Bolalar!$C$5:$C$1804,MATCH($C530,Bolalar!$I$5:$I$1804,0))),""))</f>
        <v/>
      </c>
      <c r="F530" s="24"/>
      <c r="G530" s="14" t="str">
        <f aca="false">IF(OR($E530="",$B530=""),"",INT(($B530-$E530)/365.25))</f>
        <v/>
      </c>
      <c r="H530" s="14" t="str">
        <f aca="false">IF($G530="","",IF($G530&lt;5,"Ha","Yo'q"))</f>
        <v/>
      </c>
      <c r="I530" s="14" t="str">
        <f aca="false">IF($G530="","",IF($G530&lt;18,"Ha","Yo'q"))</f>
        <v/>
      </c>
      <c r="J530" s="12"/>
      <c r="K530" s="12"/>
      <c r="L530" s="25"/>
      <c r="M530" s="12"/>
    </row>
    <row r="531" customFormat="false" ht="15" hidden="false" customHeight="false" outlineLevel="0" collapsed="false">
      <c r="A531" s="8" t="n">
        <v>527</v>
      </c>
      <c r="B531" s="13"/>
      <c r="C531" s="25"/>
      <c r="D531" s="26" t="str">
        <f aca="false">IF($C531="","",IFERROR(IF(INDEX(Bolalar!$B$5:$B$1804,MATCH($C531,Bolalar!$I$5:$I$1804,0))="","",INDEX(Bolalar!$B$5:$B$1804,MATCH($C531,Bolalar!$I$5:$I$1804,0))),""))</f>
        <v/>
      </c>
      <c r="E531" s="15" t="str">
        <f aca="false">IF($C531="","",IFERROR(IF(INDEX(Bolalar!$C$5:$C$1804,MATCH($C531,Bolalar!$I$5:$I$1804,0))="","",INDEX(Bolalar!$C$5:$C$1804,MATCH($C531,Bolalar!$I$5:$I$1804,0))),""))</f>
        <v/>
      </c>
      <c r="F531" s="24"/>
      <c r="G531" s="14" t="str">
        <f aca="false">IF(OR($E531="",$B531=""),"",INT(($B531-$E531)/365.25))</f>
        <v/>
      </c>
      <c r="H531" s="14" t="str">
        <f aca="false">IF($G531="","",IF($G531&lt;5,"Ha","Yo'q"))</f>
        <v/>
      </c>
      <c r="I531" s="14" t="str">
        <f aca="false">IF($G531="","",IF($G531&lt;18,"Ha","Yo'q"))</f>
        <v/>
      </c>
      <c r="J531" s="12"/>
      <c r="K531" s="12"/>
      <c r="L531" s="25"/>
      <c r="M531" s="12"/>
    </row>
    <row r="532" customFormat="false" ht="15" hidden="false" customHeight="false" outlineLevel="0" collapsed="false">
      <c r="A532" s="8" t="n">
        <v>528</v>
      </c>
      <c r="B532" s="13"/>
      <c r="C532" s="25"/>
      <c r="D532" s="26" t="str">
        <f aca="false">IF($C532="","",IFERROR(IF(INDEX(Bolalar!$B$5:$B$1804,MATCH($C532,Bolalar!$I$5:$I$1804,0))="","",INDEX(Bolalar!$B$5:$B$1804,MATCH($C532,Bolalar!$I$5:$I$1804,0))),""))</f>
        <v/>
      </c>
      <c r="E532" s="15" t="str">
        <f aca="false">IF($C532="","",IFERROR(IF(INDEX(Bolalar!$C$5:$C$1804,MATCH($C532,Bolalar!$I$5:$I$1804,0))="","",INDEX(Bolalar!$C$5:$C$1804,MATCH($C532,Bolalar!$I$5:$I$1804,0))),""))</f>
        <v/>
      </c>
      <c r="F532" s="24"/>
      <c r="G532" s="14" t="str">
        <f aca="false">IF(OR($E532="",$B532=""),"",INT(($B532-$E532)/365.25))</f>
        <v/>
      </c>
      <c r="H532" s="14" t="str">
        <f aca="false">IF($G532="","",IF($G532&lt;5,"Ha","Yo'q"))</f>
        <v/>
      </c>
      <c r="I532" s="14" t="str">
        <f aca="false">IF($G532="","",IF($G532&lt;18,"Ha","Yo'q"))</f>
        <v/>
      </c>
      <c r="J532" s="12"/>
      <c r="K532" s="12"/>
      <c r="L532" s="25"/>
      <c r="M532" s="12"/>
    </row>
    <row r="533" customFormat="false" ht="15" hidden="false" customHeight="false" outlineLevel="0" collapsed="false">
      <c r="A533" s="8" t="n">
        <v>529</v>
      </c>
      <c r="B533" s="13"/>
      <c r="C533" s="25"/>
      <c r="D533" s="26" t="str">
        <f aca="false">IF($C533="","",IFERROR(IF(INDEX(Bolalar!$B$5:$B$1804,MATCH($C533,Bolalar!$I$5:$I$1804,0))="","",INDEX(Bolalar!$B$5:$B$1804,MATCH($C533,Bolalar!$I$5:$I$1804,0))),""))</f>
        <v/>
      </c>
      <c r="E533" s="15" t="str">
        <f aca="false">IF($C533="","",IFERROR(IF(INDEX(Bolalar!$C$5:$C$1804,MATCH($C533,Bolalar!$I$5:$I$1804,0))="","",INDEX(Bolalar!$C$5:$C$1804,MATCH($C533,Bolalar!$I$5:$I$1804,0))),""))</f>
        <v/>
      </c>
      <c r="F533" s="24"/>
      <c r="G533" s="14" t="str">
        <f aca="false">IF(OR($E533="",$B533=""),"",INT(($B533-$E533)/365.25))</f>
        <v/>
      </c>
      <c r="H533" s="14" t="str">
        <f aca="false">IF($G533="","",IF($G533&lt;5,"Ha","Yo'q"))</f>
        <v/>
      </c>
      <c r="I533" s="14" t="str">
        <f aca="false">IF($G533="","",IF($G533&lt;18,"Ha","Yo'q"))</f>
        <v/>
      </c>
      <c r="J533" s="12"/>
      <c r="K533" s="12"/>
      <c r="L533" s="25"/>
      <c r="M533" s="12"/>
    </row>
    <row r="534" customFormat="false" ht="15" hidden="false" customHeight="false" outlineLevel="0" collapsed="false">
      <c r="A534" s="8" t="n">
        <v>530</v>
      </c>
      <c r="B534" s="13"/>
      <c r="C534" s="25"/>
      <c r="D534" s="26" t="str">
        <f aca="false">IF($C534="","",IFERROR(IF(INDEX(Bolalar!$B$5:$B$1804,MATCH($C534,Bolalar!$I$5:$I$1804,0))="","",INDEX(Bolalar!$B$5:$B$1804,MATCH($C534,Bolalar!$I$5:$I$1804,0))),""))</f>
        <v/>
      </c>
      <c r="E534" s="15" t="str">
        <f aca="false">IF($C534="","",IFERROR(IF(INDEX(Bolalar!$C$5:$C$1804,MATCH($C534,Bolalar!$I$5:$I$1804,0))="","",INDEX(Bolalar!$C$5:$C$1804,MATCH($C534,Bolalar!$I$5:$I$1804,0))),""))</f>
        <v/>
      </c>
      <c r="F534" s="24"/>
      <c r="G534" s="14" t="str">
        <f aca="false">IF(OR($E534="",$B534=""),"",INT(($B534-$E534)/365.25))</f>
        <v/>
      </c>
      <c r="H534" s="14" t="str">
        <f aca="false">IF($G534="","",IF($G534&lt;5,"Ha","Yo'q"))</f>
        <v/>
      </c>
      <c r="I534" s="14" t="str">
        <f aca="false">IF($G534="","",IF($G534&lt;18,"Ha","Yo'q"))</f>
        <v/>
      </c>
      <c r="J534" s="12"/>
      <c r="K534" s="12"/>
      <c r="L534" s="25"/>
      <c r="M534" s="12"/>
    </row>
    <row r="535" customFormat="false" ht="15" hidden="false" customHeight="false" outlineLevel="0" collapsed="false">
      <c r="A535" s="8" t="n">
        <v>531</v>
      </c>
      <c r="B535" s="13"/>
      <c r="C535" s="25"/>
      <c r="D535" s="26" t="str">
        <f aca="false">IF($C535="","",IFERROR(IF(INDEX(Bolalar!$B$5:$B$1804,MATCH($C535,Bolalar!$I$5:$I$1804,0))="","",INDEX(Bolalar!$B$5:$B$1804,MATCH($C535,Bolalar!$I$5:$I$1804,0))),""))</f>
        <v/>
      </c>
      <c r="E535" s="15" t="str">
        <f aca="false">IF($C535="","",IFERROR(IF(INDEX(Bolalar!$C$5:$C$1804,MATCH($C535,Bolalar!$I$5:$I$1804,0))="","",INDEX(Bolalar!$C$5:$C$1804,MATCH($C535,Bolalar!$I$5:$I$1804,0))),""))</f>
        <v/>
      </c>
      <c r="F535" s="24"/>
      <c r="G535" s="14" t="str">
        <f aca="false">IF(OR($E535="",$B535=""),"",INT(($B535-$E535)/365.25))</f>
        <v/>
      </c>
      <c r="H535" s="14" t="str">
        <f aca="false">IF($G535="","",IF($G535&lt;5,"Ha","Yo'q"))</f>
        <v/>
      </c>
      <c r="I535" s="14" t="str">
        <f aca="false">IF($G535="","",IF($G535&lt;18,"Ha","Yo'q"))</f>
        <v/>
      </c>
      <c r="J535" s="12"/>
      <c r="K535" s="12"/>
      <c r="L535" s="25"/>
      <c r="M535" s="12"/>
    </row>
    <row r="536" customFormat="false" ht="15" hidden="false" customHeight="false" outlineLevel="0" collapsed="false">
      <c r="A536" s="8" t="n">
        <v>532</v>
      </c>
      <c r="B536" s="13"/>
      <c r="C536" s="25"/>
      <c r="D536" s="26" t="str">
        <f aca="false">IF($C536="","",IFERROR(IF(INDEX(Bolalar!$B$5:$B$1804,MATCH($C536,Bolalar!$I$5:$I$1804,0))="","",INDEX(Bolalar!$B$5:$B$1804,MATCH($C536,Bolalar!$I$5:$I$1804,0))),""))</f>
        <v/>
      </c>
      <c r="E536" s="15" t="str">
        <f aca="false">IF($C536="","",IFERROR(IF(INDEX(Bolalar!$C$5:$C$1804,MATCH($C536,Bolalar!$I$5:$I$1804,0))="","",INDEX(Bolalar!$C$5:$C$1804,MATCH($C536,Bolalar!$I$5:$I$1804,0))),""))</f>
        <v/>
      </c>
      <c r="F536" s="24"/>
      <c r="G536" s="14" t="str">
        <f aca="false">IF(OR($E536="",$B536=""),"",INT(($B536-$E536)/365.25))</f>
        <v/>
      </c>
      <c r="H536" s="14" t="str">
        <f aca="false">IF($G536="","",IF($G536&lt;5,"Ha","Yo'q"))</f>
        <v/>
      </c>
      <c r="I536" s="14" t="str">
        <f aca="false">IF($G536="","",IF($G536&lt;18,"Ha","Yo'q"))</f>
        <v/>
      </c>
      <c r="J536" s="12"/>
      <c r="K536" s="12"/>
      <c r="L536" s="25"/>
      <c r="M536" s="12"/>
    </row>
    <row r="537" customFormat="false" ht="15" hidden="false" customHeight="false" outlineLevel="0" collapsed="false">
      <c r="A537" s="8" t="n">
        <v>533</v>
      </c>
      <c r="B537" s="13"/>
      <c r="C537" s="25"/>
      <c r="D537" s="26" t="str">
        <f aca="false">IF($C537="","",IFERROR(IF(INDEX(Bolalar!$B$5:$B$1804,MATCH($C537,Bolalar!$I$5:$I$1804,0))="","",INDEX(Bolalar!$B$5:$B$1804,MATCH($C537,Bolalar!$I$5:$I$1804,0))),""))</f>
        <v/>
      </c>
      <c r="E537" s="15" t="str">
        <f aca="false">IF($C537="","",IFERROR(IF(INDEX(Bolalar!$C$5:$C$1804,MATCH($C537,Bolalar!$I$5:$I$1804,0))="","",INDEX(Bolalar!$C$5:$C$1804,MATCH($C537,Bolalar!$I$5:$I$1804,0))),""))</f>
        <v/>
      </c>
      <c r="F537" s="24"/>
      <c r="G537" s="14" t="str">
        <f aca="false">IF(OR($E537="",$B537=""),"",INT(($B537-$E537)/365.25))</f>
        <v/>
      </c>
      <c r="H537" s="14" t="str">
        <f aca="false">IF($G537="","",IF($G537&lt;5,"Ha","Yo'q"))</f>
        <v/>
      </c>
      <c r="I537" s="14" t="str">
        <f aca="false">IF($G537="","",IF($G537&lt;18,"Ha","Yo'q"))</f>
        <v/>
      </c>
      <c r="J537" s="12"/>
      <c r="K537" s="12"/>
      <c r="L537" s="25"/>
      <c r="M537" s="12"/>
    </row>
    <row r="538" customFormat="false" ht="15" hidden="false" customHeight="false" outlineLevel="0" collapsed="false">
      <c r="A538" s="8" t="n">
        <v>534</v>
      </c>
      <c r="B538" s="13"/>
      <c r="C538" s="25"/>
      <c r="D538" s="26" t="str">
        <f aca="false">IF($C538="","",IFERROR(IF(INDEX(Bolalar!$B$5:$B$1804,MATCH($C538,Bolalar!$I$5:$I$1804,0))="","",INDEX(Bolalar!$B$5:$B$1804,MATCH($C538,Bolalar!$I$5:$I$1804,0))),""))</f>
        <v/>
      </c>
      <c r="E538" s="15" t="str">
        <f aca="false">IF($C538="","",IFERROR(IF(INDEX(Bolalar!$C$5:$C$1804,MATCH($C538,Bolalar!$I$5:$I$1804,0))="","",INDEX(Bolalar!$C$5:$C$1804,MATCH($C538,Bolalar!$I$5:$I$1804,0))),""))</f>
        <v/>
      </c>
      <c r="F538" s="24"/>
      <c r="G538" s="14" t="str">
        <f aca="false">IF(OR($E538="",$B538=""),"",INT(($B538-$E538)/365.25))</f>
        <v/>
      </c>
      <c r="H538" s="14" t="str">
        <f aca="false">IF($G538="","",IF($G538&lt;5,"Ha","Yo'q"))</f>
        <v/>
      </c>
      <c r="I538" s="14" t="str">
        <f aca="false">IF($G538="","",IF($G538&lt;18,"Ha","Yo'q"))</f>
        <v/>
      </c>
      <c r="J538" s="12"/>
      <c r="K538" s="12"/>
      <c r="L538" s="25"/>
      <c r="M538" s="12"/>
    </row>
    <row r="539" customFormat="false" ht="15" hidden="false" customHeight="false" outlineLevel="0" collapsed="false">
      <c r="A539" s="8" t="n">
        <v>535</v>
      </c>
      <c r="B539" s="13"/>
      <c r="C539" s="25"/>
      <c r="D539" s="26" t="str">
        <f aca="false">IF($C539="","",IFERROR(IF(INDEX(Bolalar!$B$5:$B$1804,MATCH($C539,Bolalar!$I$5:$I$1804,0))="","",INDEX(Bolalar!$B$5:$B$1804,MATCH($C539,Bolalar!$I$5:$I$1804,0))),""))</f>
        <v/>
      </c>
      <c r="E539" s="15" t="str">
        <f aca="false">IF($C539="","",IFERROR(IF(INDEX(Bolalar!$C$5:$C$1804,MATCH($C539,Bolalar!$I$5:$I$1804,0))="","",INDEX(Bolalar!$C$5:$C$1804,MATCH($C539,Bolalar!$I$5:$I$1804,0))),""))</f>
        <v/>
      </c>
      <c r="F539" s="24"/>
      <c r="G539" s="14" t="str">
        <f aca="false">IF(OR($E539="",$B539=""),"",INT(($B539-$E539)/365.25))</f>
        <v/>
      </c>
      <c r="H539" s="14" t="str">
        <f aca="false">IF($G539="","",IF($G539&lt;5,"Ha","Yo'q"))</f>
        <v/>
      </c>
      <c r="I539" s="14" t="str">
        <f aca="false">IF($G539="","",IF($G539&lt;18,"Ha","Yo'q"))</f>
        <v/>
      </c>
      <c r="J539" s="12"/>
      <c r="K539" s="12"/>
      <c r="L539" s="25"/>
      <c r="M539" s="12"/>
    </row>
    <row r="540" customFormat="false" ht="15" hidden="false" customHeight="false" outlineLevel="0" collapsed="false">
      <c r="A540" s="8" t="n">
        <v>536</v>
      </c>
      <c r="B540" s="13"/>
      <c r="C540" s="25"/>
      <c r="D540" s="26" t="str">
        <f aca="false">IF($C540="","",IFERROR(IF(INDEX(Bolalar!$B$5:$B$1804,MATCH($C540,Bolalar!$I$5:$I$1804,0))="","",INDEX(Bolalar!$B$5:$B$1804,MATCH($C540,Bolalar!$I$5:$I$1804,0))),""))</f>
        <v/>
      </c>
      <c r="E540" s="15" t="str">
        <f aca="false">IF($C540="","",IFERROR(IF(INDEX(Bolalar!$C$5:$C$1804,MATCH($C540,Bolalar!$I$5:$I$1804,0))="","",INDEX(Bolalar!$C$5:$C$1804,MATCH($C540,Bolalar!$I$5:$I$1804,0))),""))</f>
        <v/>
      </c>
      <c r="F540" s="24"/>
      <c r="G540" s="14" t="str">
        <f aca="false">IF(OR($E540="",$B540=""),"",INT(($B540-$E540)/365.25))</f>
        <v/>
      </c>
      <c r="H540" s="14" t="str">
        <f aca="false">IF($G540="","",IF($G540&lt;5,"Ha","Yo'q"))</f>
        <v/>
      </c>
      <c r="I540" s="14" t="str">
        <f aca="false">IF($G540="","",IF($G540&lt;18,"Ha","Yo'q"))</f>
        <v/>
      </c>
      <c r="J540" s="12"/>
      <c r="K540" s="12"/>
      <c r="L540" s="25"/>
      <c r="M540" s="12"/>
    </row>
    <row r="541" customFormat="false" ht="15" hidden="false" customHeight="false" outlineLevel="0" collapsed="false">
      <c r="A541" s="8" t="n">
        <v>537</v>
      </c>
      <c r="B541" s="13"/>
      <c r="C541" s="25"/>
      <c r="D541" s="26" t="str">
        <f aca="false">IF($C541="","",IFERROR(IF(INDEX(Bolalar!$B$5:$B$1804,MATCH($C541,Bolalar!$I$5:$I$1804,0))="","",INDEX(Bolalar!$B$5:$B$1804,MATCH($C541,Bolalar!$I$5:$I$1804,0))),""))</f>
        <v/>
      </c>
      <c r="E541" s="15" t="str">
        <f aca="false">IF($C541="","",IFERROR(IF(INDEX(Bolalar!$C$5:$C$1804,MATCH($C541,Bolalar!$I$5:$I$1804,0))="","",INDEX(Bolalar!$C$5:$C$1804,MATCH($C541,Bolalar!$I$5:$I$1804,0))),""))</f>
        <v/>
      </c>
      <c r="F541" s="24"/>
      <c r="G541" s="14" t="str">
        <f aca="false">IF(OR($E541="",$B541=""),"",INT(($B541-$E541)/365.25))</f>
        <v/>
      </c>
      <c r="H541" s="14" t="str">
        <f aca="false">IF($G541="","",IF($G541&lt;5,"Ha","Yo'q"))</f>
        <v/>
      </c>
      <c r="I541" s="14" t="str">
        <f aca="false">IF($G541="","",IF($G541&lt;18,"Ha","Yo'q"))</f>
        <v/>
      </c>
      <c r="J541" s="12"/>
      <c r="K541" s="12"/>
      <c r="L541" s="25"/>
      <c r="M541" s="12"/>
    </row>
    <row r="542" customFormat="false" ht="15" hidden="false" customHeight="false" outlineLevel="0" collapsed="false">
      <c r="A542" s="8" t="n">
        <v>538</v>
      </c>
      <c r="B542" s="13"/>
      <c r="C542" s="25"/>
      <c r="D542" s="26" t="str">
        <f aca="false">IF($C542="","",IFERROR(IF(INDEX(Bolalar!$B$5:$B$1804,MATCH($C542,Bolalar!$I$5:$I$1804,0))="","",INDEX(Bolalar!$B$5:$B$1804,MATCH($C542,Bolalar!$I$5:$I$1804,0))),""))</f>
        <v/>
      </c>
      <c r="E542" s="15" t="str">
        <f aca="false">IF($C542="","",IFERROR(IF(INDEX(Bolalar!$C$5:$C$1804,MATCH($C542,Bolalar!$I$5:$I$1804,0))="","",INDEX(Bolalar!$C$5:$C$1804,MATCH($C542,Bolalar!$I$5:$I$1804,0))),""))</f>
        <v/>
      </c>
      <c r="F542" s="24"/>
      <c r="G542" s="14" t="str">
        <f aca="false">IF(OR($E542="",$B542=""),"",INT(($B542-$E542)/365.25))</f>
        <v/>
      </c>
      <c r="H542" s="14" t="str">
        <f aca="false">IF($G542="","",IF($G542&lt;5,"Ha","Yo'q"))</f>
        <v/>
      </c>
      <c r="I542" s="14" t="str">
        <f aca="false">IF($G542="","",IF($G542&lt;18,"Ha","Yo'q"))</f>
        <v/>
      </c>
      <c r="J542" s="12"/>
      <c r="K542" s="12"/>
      <c r="L542" s="25"/>
      <c r="M542" s="12"/>
    </row>
    <row r="543" customFormat="false" ht="15" hidden="false" customHeight="false" outlineLevel="0" collapsed="false">
      <c r="A543" s="8" t="n">
        <v>539</v>
      </c>
      <c r="B543" s="13"/>
      <c r="C543" s="25"/>
      <c r="D543" s="26" t="str">
        <f aca="false">IF($C543="","",IFERROR(IF(INDEX(Bolalar!$B$5:$B$1804,MATCH($C543,Bolalar!$I$5:$I$1804,0))="","",INDEX(Bolalar!$B$5:$B$1804,MATCH($C543,Bolalar!$I$5:$I$1804,0))),""))</f>
        <v/>
      </c>
      <c r="E543" s="15" t="str">
        <f aca="false">IF($C543="","",IFERROR(IF(INDEX(Bolalar!$C$5:$C$1804,MATCH($C543,Bolalar!$I$5:$I$1804,0))="","",INDEX(Bolalar!$C$5:$C$1804,MATCH($C543,Bolalar!$I$5:$I$1804,0))),""))</f>
        <v/>
      </c>
      <c r="F543" s="24"/>
      <c r="G543" s="14" t="str">
        <f aca="false">IF(OR($E543="",$B543=""),"",INT(($B543-$E543)/365.25))</f>
        <v/>
      </c>
      <c r="H543" s="14" t="str">
        <f aca="false">IF($G543="","",IF($G543&lt;5,"Ha","Yo'q"))</f>
        <v/>
      </c>
      <c r="I543" s="14" t="str">
        <f aca="false">IF($G543="","",IF($G543&lt;18,"Ha","Yo'q"))</f>
        <v/>
      </c>
      <c r="J543" s="12"/>
      <c r="K543" s="12"/>
      <c r="L543" s="25"/>
      <c r="M543" s="12"/>
    </row>
    <row r="544" customFormat="false" ht="15" hidden="false" customHeight="false" outlineLevel="0" collapsed="false">
      <c r="A544" s="8" t="n">
        <v>540</v>
      </c>
      <c r="B544" s="13"/>
      <c r="C544" s="25"/>
      <c r="D544" s="26" t="str">
        <f aca="false">IF($C544="","",IFERROR(IF(INDEX(Bolalar!$B$5:$B$1804,MATCH($C544,Bolalar!$I$5:$I$1804,0))="","",INDEX(Bolalar!$B$5:$B$1804,MATCH($C544,Bolalar!$I$5:$I$1804,0))),""))</f>
        <v/>
      </c>
      <c r="E544" s="15" t="str">
        <f aca="false">IF($C544="","",IFERROR(IF(INDEX(Bolalar!$C$5:$C$1804,MATCH($C544,Bolalar!$I$5:$I$1804,0))="","",INDEX(Bolalar!$C$5:$C$1804,MATCH($C544,Bolalar!$I$5:$I$1804,0))),""))</f>
        <v/>
      </c>
      <c r="F544" s="24"/>
      <c r="G544" s="14" t="str">
        <f aca="false">IF(OR($E544="",$B544=""),"",INT(($B544-$E544)/365.25))</f>
        <v/>
      </c>
      <c r="H544" s="14" t="str">
        <f aca="false">IF($G544="","",IF($G544&lt;5,"Ha","Yo'q"))</f>
        <v/>
      </c>
      <c r="I544" s="14" t="str">
        <f aca="false">IF($G544="","",IF($G544&lt;18,"Ha","Yo'q"))</f>
        <v/>
      </c>
      <c r="J544" s="12"/>
      <c r="K544" s="12"/>
      <c r="L544" s="25"/>
      <c r="M544" s="12"/>
    </row>
    <row r="545" customFormat="false" ht="15" hidden="false" customHeight="false" outlineLevel="0" collapsed="false">
      <c r="A545" s="8" t="n">
        <v>541</v>
      </c>
      <c r="B545" s="13"/>
      <c r="C545" s="25"/>
      <c r="D545" s="26" t="str">
        <f aca="false">IF($C545="","",IFERROR(IF(INDEX(Bolalar!$B$5:$B$1804,MATCH($C545,Bolalar!$I$5:$I$1804,0))="","",INDEX(Bolalar!$B$5:$B$1804,MATCH($C545,Bolalar!$I$5:$I$1804,0))),""))</f>
        <v/>
      </c>
      <c r="E545" s="15" t="str">
        <f aca="false">IF($C545="","",IFERROR(IF(INDEX(Bolalar!$C$5:$C$1804,MATCH($C545,Bolalar!$I$5:$I$1804,0))="","",INDEX(Bolalar!$C$5:$C$1804,MATCH($C545,Bolalar!$I$5:$I$1804,0))),""))</f>
        <v/>
      </c>
      <c r="F545" s="24"/>
      <c r="G545" s="14" t="str">
        <f aca="false">IF(OR($E545="",$B545=""),"",INT(($B545-$E545)/365.25))</f>
        <v/>
      </c>
      <c r="H545" s="14" t="str">
        <f aca="false">IF($G545="","",IF($G545&lt;5,"Ha","Yo'q"))</f>
        <v/>
      </c>
      <c r="I545" s="14" t="str">
        <f aca="false">IF($G545="","",IF($G545&lt;18,"Ha","Yo'q"))</f>
        <v/>
      </c>
      <c r="J545" s="12"/>
      <c r="K545" s="12"/>
      <c r="L545" s="25"/>
      <c r="M545" s="12"/>
    </row>
    <row r="546" customFormat="false" ht="15" hidden="false" customHeight="false" outlineLevel="0" collapsed="false">
      <c r="A546" s="8" t="n">
        <v>542</v>
      </c>
      <c r="B546" s="13"/>
      <c r="C546" s="25"/>
      <c r="D546" s="26" t="str">
        <f aca="false">IF($C546="","",IFERROR(IF(INDEX(Bolalar!$B$5:$B$1804,MATCH($C546,Bolalar!$I$5:$I$1804,0))="","",INDEX(Bolalar!$B$5:$B$1804,MATCH($C546,Bolalar!$I$5:$I$1804,0))),""))</f>
        <v/>
      </c>
      <c r="E546" s="15" t="str">
        <f aca="false">IF($C546="","",IFERROR(IF(INDEX(Bolalar!$C$5:$C$1804,MATCH($C546,Bolalar!$I$5:$I$1804,0))="","",INDEX(Bolalar!$C$5:$C$1804,MATCH($C546,Bolalar!$I$5:$I$1804,0))),""))</f>
        <v/>
      </c>
      <c r="F546" s="24"/>
      <c r="G546" s="14" t="str">
        <f aca="false">IF(OR($E546="",$B546=""),"",INT(($B546-$E546)/365.25))</f>
        <v/>
      </c>
      <c r="H546" s="14" t="str">
        <f aca="false">IF($G546="","",IF($G546&lt;5,"Ha","Yo'q"))</f>
        <v/>
      </c>
      <c r="I546" s="14" t="str">
        <f aca="false">IF($G546="","",IF($G546&lt;18,"Ha","Yo'q"))</f>
        <v/>
      </c>
      <c r="J546" s="12"/>
      <c r="K546" s="12"/>
      <c r="L546" s="25"/>
      <c r="M546" s="12"/>
    </row>
    <row r="547" customFormat="false" ht="15" hidden="false" customHeight="false" outlineLevel="0" collapsed="false">
      <c r="A547" s="8" t="n">
        <v>543</v>
      </c>
      <c r="B547" s="13"/>
      <c r="C547" s="25"/>
      <c r="D547" s="26" t="str">
        <f aca="false">IF($C547="","",IFERROR(IF(INDEX(Bolalar!$B$5:$B$1804,MATCH($C547,Bolalar!$I$5:$I$1804,0))="","",INDEX(Bolalar!$B$5:$B$1804,MATCH($C547,Bolalar!$I$5:$I$1804,0))),""))</f>
        <v/>
      </c>
      <c r="E547" s="15" t="str">
        <f aca="false">IF($C547="","",IFERROR(IF(INDEX(Bolalar!$C$5:$C$1804,MATCH($C547,Bolalar!$I$5:$I$1804,0))="","",INDEX(Bolalar!$C$5:$C$1804,MATCH($C547,Bolalar!$I$5:$I$1804,0))),""))</f>
        <v/>
      </c>
      <c r="F547" s="24"/>
      <c r="G547" s="14" t="str">
        <f aca="false">IF(OR($E547="",$B547=""),"",INT(($B547-$E547)/365.25))</f>
        <v/>
      </c>
      <c r="H547" s="14" t="str">
        <f aca="false">IF($G547="","",IF($G547&lt;5,"Ha","Yo'q"))</f>
        <v/>
      </c>
      <c r="I547" s="14" t="str">
        <f aca="false">IF($G547="","",IF($G547&lt;18,"Ha","Yo'q"))</f>
        <v/>
      </c>
      <c r="J547" s="12"/>
      <c r="K547" s="12"/>
      <c r="L547" s="25"/>
      <c r="M547" s="12"/>
    </row>
    <row r="548" customFormat="false" ht="15" hidden="false" customHeight="false" outlineLevel="0" collapsed="false">
      <c r="A548" s="8" t="n">
        <v>544</v>
      </c>
      <c r="B548" s="13"/>
      <c r="C548" s="25"/>
      <c r="D548" s="26" t="str">
        <f aca="false">IF($C548="","",IFERROR(IF(INDEX(Bolalar!$B$5:$B$1804,MATCH($C548,Bolalar!$I$5:$I$1804,0))="","",INDEX(Bolalar!$B$5:$B$1804,MATCH($C548,Bolalar!$I$5:$I$1804,0))),""))</f>
        <v/>
      </c>
      <c r="E548" s="15" t="str">
        <f aca="false">IF($C548="","",IFERROR(IF(INDEX(Bolalar!$C$5:$C$1804,MATCH($C548,Bolalar!$I$5:$I$1804,0))="","",INDEX(Bolalar!$C$5:$C$1804,MATCH($C548,Bolalar!$I$5:$I$1804,0))),""))</f>
        <v/>
      </c>
      <c r="F548" s="24"/>
      <c r="G548" s="14" t="str">
        <f aca="false">IF(OR($E548="",$B548=""),"",INT(($B548-$E548)/365.25))</f>
        <v/>
      </c>
      <c r="H548" s="14" t="str">
        <f aca="false">IF($G548="","",IF($G548&lt;5,"Ha","Yo'q"))</f>
        <v/>
      </c>
      <c r="I548" s="14" t="str">
        <f aca="false">IF($G548="","",IF($G548&lt;18,"Ha","Yo'q"))</f>
        <v/>
      </c>
      <c r="J548" s="12"/>
      <c r="K548" s="12"/>
      <c r="L548" s="25"/>
      <c r="M548" s="12"/>
    </row>
    <row r="549" customFormat="false" ht="15" hidden="false" customHeight="false" outlineLevel="0" collapsed="false">
      <c r="A549" s="8" t="n">
        <v>545</v>
      </c>
      <c r="B549" s="13"/>
      <c r="C549" s="25"/>
      <c r="D549" s="26" t="str">
        <f aca="false">IF($C549="","",IFERROR(IF(INDEX(Bolalar!$B$5:$B$1804,MATCH($C549,Bolalar!$I$5:$I$1804,0))="","",INDEX(Bolalar!$B$5:$B$1804,MATCH($C549,Bolalar!$I$5:$I$1804,0))),""))</f>
        <v/>
      </c>
      <c r="E549" s="15" t="str">
        <f aca="false">IF($C549="","",IFERROR(IF(INDEX(Bolalar!$C$5:$C$1804,MATCH($C549,Bolalar!$I$5:$I$1804,0))="","",INDEX(Bolalar!$C$5:$C$1804,MATCH($C549,Bolalar!$I$5:$I$1804,0))),""))</f>
        <v/>
      </c>
      <c r="F549" s="24"/>
      <c r="G549" s="14" t="str">
        <f aca="false">IF(OR($E549="",$B549=""),"",INT(($B549-$E549)/365.25))</f>
        <v/>
      </c>
      <c r="H549" s="14" t="str">
        <f aca="false">IF($G549="","",IF($G549&lt;5,"Ha","Yo'q"))</f>
        <v/>
      </c>
      <c r="I549" s="14" t="str">
        <f aca="false">IF($G549="","",IF($G549&lt;18,"Ha","Yo'q"))</f>
        <v/>
      </c>
      <c r="J549" s="12"/>
      <c r="K549" s="12"/>
      <c r="L549" s="25"/>
      <c r="M549" s="12"/>
    </row>
    <row r="550" customFormat="false" ht="15" hidden="false" customHeight="false" outlineLevel="0" collapsed="false">
      <c r="A550" s="8" t="n">
        <v>546</v>
      </c>
      <c r="B550" s="13"/>
      <c r="C550" s="25"/>
      <c r="D550" s="26" t="str">
        <f aca="false">IF($C550="","",IFERROR(IF(INDEX(Bolalar!$B$5:$B$1804,MATCH($C550,Bolalar!$I$5:$I$1804,0))="","",INDEX(Bolalar!$B$5:$B$1804,MATCH($C550,Bolalar!$I$5:$I$1804,0))),""))</f>
        <v/>
      </c>
      <c r="E550" s="15" t="str">
        <f aca="false">IF($C550="","",IFERROR(IF(INDEX(Bolalar!$C$5:$C$1804,MATCH($C550,Bolalar!$I$5:$I$1804,0))="","",INDEX(Bolalar!$C$5:$C$1804,MATCH($C550,Bolalar!$I$5:$I$1804,0))),""))</f>
        <v/>
      </c>
      <c r="F550" s="24"/>
      <c r="G550" s="14" t="str">
        <f aca="false">IF(OR($E550="",$B550=""),"",INT(($B550-$E550)/365.25))</f>
        <v/>
      </c>
      <c r="H550" s="14" t="str">
        <f aca="false">IF($G550="","",IF($G550&lt;5,"Ha","Yo'q"))</f>
        <v/>
      </c>
      <c r="I550" s="14" t="str">
        <f aca="false">IF($G550="","",IF($G550&lt;18,"Ha","Yo'q"))</f>
        <v/>
      </c>
      <c r="J550" s="12"/>
      <c r="K550" s="12"/>
      <c r="L550" s="25"/>
      <c r="M550" s="12"/>
    </row>
    <row r="551" customFormat="false" ht="15" hidden="false" customHeight="false" outlineLevel="0" collapsed="false">
      <c r="A551" s="8" t="n">
        <v>547</v>
      </c>
      <c r="B551" s="13"/>
      <c r="C551" s="25"/>
      <c r="D551" s="26" t="str">
        <f aca="false">IF($C551="","",IFERROR(IF(INDEX(Bolalar!$B$5:$B$1804,MATCH($C551,Bolalar!$I$5:$I$1804,0))="","",INDEX(Bolalar!$B$5:$B$1804,MATCH($C551,Bolalar!$I$5:$I$1804,0))),""))</f>
        <v/>
      </c>
      <c r="E551" s="15" t="str">
        <f aca="false">IF($C551="","",IFERROR(IF(INDEX(Bolalar!$C$5:$C$1804,MATCH($C551,Bolalar!$I$5:$I$1804,0))="","",INDEX(Bolalar!$C$5:$C$1804,MATCH($C551,Bolalar!$I$5:$I$1804,0))),""))</f>
        <v/>
      </c>
      <c r="F551" s="24"/>
      <c r="G551" s="14" t="str">
        <f aca="false">IF(OR($E551="",$B551=""),"",INT(($B551-$E551)/365.25))</f>
        <v/>
      </c>
      <c r="H551" s="14" t="str">
        <f aca="false">IF($G551="","",IF($G551&lt;5,"Ha","Yo'q"))</f>
        <v/>
      </c>
      <c r="I551" s="14" t="str">
        <f aca="false">IF($G551="","",IF($G551&lt;18,"Ha","Yo'q"))</f>
        <v/>
      </c>
      <c r="J551" s="12"/>
      <c r="K551" s="12"/>
      <c r="L551" s="25"/>
      <c r="M551" s="12"/>
    </row>
    <row r="552" customFormat="false" ht="15" hidden="false" customHeight="false" outlineLevel="0" collapsed="false">
      <c r="A552" s="8" t="n">
        <v>548</v>
      </c>
      <c r="B552" s="13"/>
      <c r="C552" s="25"/>
      <c r="D552" s="26" t="str">
        <f aca="false">IF($C552="","",IFERROR(IF(INDEX(Bolalar!$B$5:$B$1804,MATCH($C552,Bolalar!$I$5:$I$1804,0))="","",INDEX(Bolalar!$B$5:$B$1804,MATCH($C552,Bolalar!$I$5:$I$1804,0))),""))</f>
        <v/>
      </c>
      <c r="E552" s="15" t="str">
        <f aca="false">IF($C552="","",IFERROR(IF(INDEX(Bolalar!$C$5:$C$1804,MATCH($C552,Bolalar!$I$5:$I$1804,0))="","",INDEX(Bolalar!$C$5:$C$1804,MATCH($C552,Bolalar!$I$5:$I$1804,0))),""))</f>
        <v/>
      </c>
      <c r="F552" s="24"/>
      <c r="G552" s="14" t="str">
        <f aca="false">IF(OR($E552="",$B552=""),"",INT(($B552-$E552)/365.25))</f>
        <v/>
      </c>
      <c r="H552" s="14" t="str">
        <f aca="false">IF($G552="","",IF($G552&lt;5,"Ha","Yo'q"))</f>
        <v/>
      </c>
      <c r="I552" s="14" t="str">
        <f aca="false">IF($G552="","",IF($G552&lt;18,"Ha","Yo'q"))</f>
        <v/>
      </c>
      <c r="J552" s="12"/>
      <c r="K552" s="12"/>
      <c r="L552" s="25"/>
      <c r="M552" s="12"/>
    </row>
    <row r="553" customFormat="false" ht="15" hidden="false" customHeight="false" outlineLevel="0" collapsed="false">
      <c r="A553" s="8" t="n">
        <v>549</v>
      </c>
      <c r="B553" s="13"/>
      <c r="C553" s="25"/>
      <c r="D553" s="26" t="str">
        <f aca="false">IF($C553="","",IFERROR(IF(INDEX(Bolalar!$B$5:$B$1804,MATCH($C553,Bolalar!$I$5:$I$1804,0))="","",INDEX(Bolalar!$B$5:$B$1804,MATCH($C553,Bolalar!$I$5:$I$1804,0))),""))</f>
        <v/>
      </c>
      <c r="E553" s="15" t="str">
        <f aca="false">IF($C553="","",IFERROR(IF(INDEX(Bolalar!$C$5:$C$1804,MATCH($C553,Bolalar!$I$5:$I$1804,0))="","",INDEX(Bolalar!$C$5:$C$1804,MATCH($C553,Bolalar!$I$5:$I$1804,0))),""))</f>
        <v/>
      </c>
      <c r="F553" s="24"/>
      <c r="G553" s="14" t="str">
        <f aca="false">IF(OR($E553="",$B553=""),"",INT(($B553-$E553)/365.25))</f>
        <v/>
      </c>
      <c r="H553" s="14" t="str">
        <f aca="false">IF($G553="","",IF($G553&lt;5,"Ha","Yo'q"))</f>
        <v/>
      </c>
      <c r="I553" s="14" t="str">
        <f aca="false">IF($G553="","",IF($G553&lt;18,"Ha","Yo'q"))</f>
        <v/>
      </c>
      <c r="J553" s="12"/>
      <c r="K553" s="12"/>
      <c r="L553" s="25"/>
      <c r="M553" s="12"/>
    </row>
    <row r="554" customFormat="false" ht="15" hidden="false" customHeight="false" outlineLevel="0" collapsed="false">
      <c r="A554" s="8" t="n">
        <v>550</v>
      </c>
      <c r="B554" s="13"/>
      <c r="C554" s="25"/>
      <c r="D554" s="26" t="str">
        <f aca="false">IF($C554="","",IFERROR(IF(INDEX(Bolalar!$B$5:$B$1804,MATCH($C554,Bolalar!$I$5:$I$1804,0))="","",INDEX(Bolalar!$B$5:$B$1804,MATCH($C554,Bolalar!$I$5:$I$1804,0))),""))</f>
        <v/>
      </c>
      <c r="E554" s="15" t="str">
        <f aca="false">IF($C554="","",IFERROR(IF(INDEX(Bolalar!$C$5:$C$1804,MATCH($C554,Bolalar!$I$5:$I$1804,0))="","",INDEX(Bolalar!$C$5:$C$1804,MATCH($C554,Bolalar!$I$5:$I$1804,0))),""))</f>
        <v/>
      </c>
      <c r="F554" s="24"/>
      <c r="G554" s="14" t="str">
        <f aca="false">IF(OR($E554="",$B554=""),"",INT(($B554-$E554)/365.25))</f>
        <v/>
      </c>
      <c r="H554" s="14" t="str">
        <f aca="false">IF($G554="","",IF($G554&lt;5,"Ha","Yo'q"))</f>
        <v/>
      </c>
      <c r="I554" s="14" t="str">
        <f aca="false">IF($G554="","",IF($G554&lt;18,"Ha","Yo'q"))</f>
        <v/>
      </c>
      <c r="J554" s="12"/>
      <c r="K554" s="12"/>
      <c r="L554" s="25"/>
      <c r="M554" s="12"/>
    </row>
    <row r="555" customFormat="false" ht="15" hidden="false" customHeight="false" outlineLevel="0" collapsed="false">
      <c r="A555" s="8" t="n">
        <v>551</v>
      </c>
      <c r="B555" s="13"/>
      <c r="C555" s="25"/>
      <c r="D555" s="26" t="str">
        <f aca="false">IF($C555="","",IFERROR(IF(INDEX(Bolalar!$B$5:$B$1804,MATCH($C555,Bolalar!$I$5:$I$1804,0))="","",INDEX(Bolalar!$B$5:$B$1804,MATCH($C555,Bolalar!$I$5:$I$1804,0))),""))</f>
        <v/>
      </c>
      <c r="E555" s="15" t="str">
        <f aca="false">IF($C555="","",IFERROR(IF(INDEX(Bolalar!$C$5:$C$1804,MATCH($C555,Bolalar!$I$5:$I$1804,0))="","",INDEX(Bolalar!$C$5:$C$1804,MATCH($C555,Bolalar!$I$5:$I$1804,0))),""))</f>
        <v/>
      </c>
      <c r="F555" s="24"/>
      <c r="G555" s="14" t="str">
        <f aca="false">IF(OR($E555="",$B555=""),"",INT(($B555-$E555)/365.25))</f>
        <v/>
      </c>
      <c r="H555" s="14" t="str">
        <f aca="false">IF($G555="","",IF($G555&lt;5,"Ha","Yo'q"))</f>
        <v/>
      </c>
      <c r="I555" s="14" t="str">
        <f aca="false">IF($G555="","",IF($G555&lt;18,"Ha","Yo'q"))</f>
        <v/>
      </c>
      <c r="J555" s="12"/>
      <c r="K555" s="12"/>
      <c r="L555" s="25"/>
      <c r="M555" s="12"/>
    </row>
    <row r="556" customFormat="false" ht="15" hidden="false" customHeight="false" outlineLevel="0" collapsed="false">
      <c r="A556" s="8" t="n">
        <v>552</v>
      </c>
      <c r="B556" s="13"/>
      <c r="C556" s="25"/>
      <c r="D556" s="26" t="str">
        <f aca="false">IF($C556="","",IFERROR(IF(INDEX(Bolalar!$B$5:$B$1804,MATCH($C556,Bolalar!$I$5:$I$1804,0))="","",INDEX(Bolalar!$B$5:$B$1804,MATCH($C556,Bolalar!$I$5:$I$1804,0))),""))</f>
        <v/>
      </c>
      <c r="E556" s="15" t="str">
        <f aca="false">IF($C556="","",IFERROR(IF(INDEX(Bolalar!$C$5:$C$1804,MATCH($C556,Bolalar!$I$5:$I$1804,0))="","",INDEX(Bolalar!$C$5:$C$1804,MATCH($C556,Bolalar!$I$5:$I$1804,0))),""))</f>
        <v/>
      </c>
      <c r="F556" s="24"/>
      <c r="G556" s="14" t="str">
        <f aca="false">IF(OR($E556="",$B556=""),"",INT(($B556-$E556)/365.25))</f>
        <v/>
      </c>
      <c r="H556" s="14" t="str">
        <f aca="false">IF($G556="","",IF($G556&lt;5,"Ha","Yo'q"))</f>
        <v/>
      </c>
      <c r="I556" s="14" t="str">
        <f aca="false">IF($G556="","",IF($G556&lt;18,"Ha","Yo'q"))</f>
        <v/>
      </c>
      <c r="J556" s="12"/>
      <c r="K556" s="12"/>
      <c r="L556" s="25"/>
      <c r="M556" s="12"/>
    </row>
    <row r="557" customFormat="false" ht="15" hidden="false" customHeight="false" outlineLevel="0" collapsed="false">
      <c r="A557" s="8" t="n">
        <v>553</v>
      </c>
      <c r="B557" s="13"/>
      <c r="C557" s="25"/>
      <c r="D557" s="26" t="str">
        <f aca="false">IF($C557="","",IFERROR(IF(INDEX(Bolalar!$B$5:$B$1804,MATCH($C557,Bolalar!$I$5:$I$1804,0))="","",INDEX(Bolalar!$B$5:$B$1804,MATCH($C557,Bolalar!$I$5:$I$1804,0))),""))</f>
        <v/>
      </c>
      <c r="E557" s="15" t="str">
        <f aca="false">IF($C557="","",IFERROR(IF(INDEX(Bolalar!$C$5:$C$1804,MATCH($C557,Bolalar!$I$5:$I$1804,0))="","",INDEX(Bolalar!$C$5:$C$1804,MATCH($C557,Bolalar!$I$5:$I$1804,0))),""))</f>
        <v/>
      </c>
      <c r="F557" s="24"/>
      <c r="G557" s="14" t="str">
        <f aca="false">IF(OR($E557="",$B557=""),"",INT(($B557-$E557)/365.25))</f>
        <v/>
      </c>
      <c r="H557" s="14" t="str">
        <f aca="false">IF($G557="","",IF($G557&lt;5,"Ha","Yo'q"))</f>
        <v/>
      </c>
      <c r="I557" s="14" t="str">
        <f aca="false">IF($G557="","",IF($G557&lt;18,"Ha","Yo'q"))</f>
        <v/>
      </c>
      <c r="J557" s="12"/>
      <c r="K557" s="12"/>
      <c r="L557" s="25"/>
      <c r="M557" s="12"/>
    </row>
    <row r="558" customFormat="false" ht="15" hidden="false" customHeight="false" outlineLevel="0" collapsed="false">
      <c r="A558" s="8" t="n">
        <v>554</v>
      </c>
      <c r="B558" s="13"/>
      <c r="C558" s="25"/>
      <c r="D558" s="26" t="str">
        <f aca="false">IF($C558="","",IFERROR(IF(INDEX(Bolalar!$B$5:$B$1804,MATCH($C558,Bolalar!$I$5:$I$1804,0))="","",INDEX(Bolalar!$B$5:$B$1804,MATCH($C558,Bolalar!$I$5:$I$1804,0))),""))</f>
        <v/>
      </c>
      <c r="E558" s="15" t="str">
        <f aca="false">IF($C558="","",IFERROR(IF(INDEX(Bolalar!$C$5:$C$1804,MATCH($C558,Bolalar!$I$5:$I$1804,0))="","",INDEX(Bolalar!$C$5:$C$1804,MATCH($C558,Bolalar!$I$5:$I$1804,0))),""))</f>
        <v/>
      </c>
      <c r="F558" s="24"/>
      <c r="G558" s="14" t="str">
        <f aca="false">IF(OR($E558="",$B558=""),"",INT(($B558-$E558)/365.25))</f>
        <v/>
      </c>
      <c r="H558" s="14" t="str">
        <f aca="false">IF($G558="","",IF($G558&lt;5,"Ha","Yo'q"))</f>
        <v/>
      </c>
      <c r="I558" s="14" t="str">
        <f aca="false">IF($G558="","",IF($G558&lt;18,"Ha","Yo'q"))</f>
        <v/>
      </c>
      <c r="J558" s="12"/>
      <c r="K558" s="12"/>
      <c r="L558" s="25"/>
      <c r="M558" s="12"/>
    </row>
    <row r="559" customFormat="false" ht="15" hidden="false" customHeight="false" outlineLevel="0" collapsed="false">
      <c r="A559" s="8" t="n">
        <v>555</v>
      </c>
      <c r="B559" s="13"/>
      <c r="C559" s="25"/>
      <c r="D559" s="26" t="str">
        <f aca="false">IF($C559="","",IFERROR(IF(INDEX(Bolalar!$B$5:$B$1804,MATCH($C559,Bolalar!$I$5:$I$1804,0))="","",INDEX(Bolalar!$B$5:$B$1804,MATCH($C559,Bolalar!$I$5:$I$1804,0))),""))</f>
        <v/>
      </c>
      <c r="E559" s="15" t="str">
        <f aca="false">IF($C559="","",IFERROR(IF(INDEX(Bolalar!$C$5:$C$1804,MATCH($C559,Bolalar!$I$5:$I$1804,0))="","",INDEX(Bolalar!$C$5:$C$1804,MATCH($C559,Bolalar!$I$5:$I$1804,0))),""))</f>
        <v/>
      </c>
      <c r="F559" s="24"/>
      <c r="G559" s="14" t="str">
        <f aca="false">IF(OR($E559="",$B559=""),"",INT(($B559-$E559)/365.25))</f>
        <v/>
      </c>
      <c r="H559" s="14" t="str">
        <f aca="false">IF($G559="","",IF($G559&lt;5,"Ha","Yo'q"))</f>
        <v/>
      </c>
      <c r="I559" s="14" t="str">
        <f aca="false">IF($G559="","",IF($G559&lt;18,"Ha","Yo'q"))</f>
        <v/>
      </c>
      <c r="J559" s="12"/>
      <c r="K559" s="12"/>
      <c r="L559" s="25"/>
      <c r="M559" s="12"/>
    </row>
    <row r="560" customFormat="false" ht="15" hidden="false" customHeight="false" outlineLevel="0" collapsed="false">
      <c r="A560" s="8" t="n">
        <v>556</v>
      </c>
      <c r="B560" s="13"/>
      <c r="C560" s="25"/>
      <c r="D560" s="26" t="str">
        <f aca="false">IF($C560="","",IFERROR(IF(INDEX(Bolalar!$B$5:$B$1804,MATCH($C560,Bolalar!$I$5:$I$1804,0))="","",INDEX(Bolalar!$B$5:$B$1804,MATCH($C560,Bolalar!$I$5:$I$1804,0))),""))</f>
        <v/>
      </c>
      <c r="E560" s="15" t="str">
        <f aca="false">IF($C560="","",IFERROR(IF(INDEX(Bolalar!$C$5:$C$1804,MATCH($C560,Bolalar!$I$5:$I$1804,0))="","",INDEX(Bolalar!$C$5:$C$1804,MATCH($C560,Bolalar!$I$5:$I$1804,0))),""))</f>
        <v/>
      </c>
      <c r="F560" s="24"/>
      <c r="G560" s="14" t="str">
        <f aca="false">IF(OR($E560="",$B560=""),"",INT(($B560-$E560)/365.25))</f>
        <v/>
      </c>
      <c r="H560" s="14" t="str">
        <f aca="false">IF($G560="","",IF($G560&lt;5,"Ha","Yo'q"))</f>
        <v/>
      </c>
      <c r="I560" s="14" t="str">
        <f aca="false">IF($G560="","",IF($G560&lt;18,"Ha","Yo'q"))</f>
        <v/>
      </c>
      <c r="J560" s="12"/>
      <c r="K560" s="12"/>
      <c r="L560" s="25"/>
      <c r="M560" s="12"/>
    </row>
    <row r="561" customFormat="false" ht="15" hidden="false" customHeight="false" outlineLevel="0" collapsed="false">
      <c r="A561" s="8" t="n">
        <v>557</v>
      </c>
      <c r="B561" s="13"/>
      <c r="C561" s="25"/>
      <c r="D561" s="26" t="str">
        <f aca="false">IF($C561="","",IFERROR(IF(INDEX(Bolalar!$B$5:$B$1804,MATCH($C561,Bolalar!$I$5:$I$1804,0))="","",INDEX(Bolalar!$B$5:$B$1804,MATCH($C561,Bolalar!$I$5:$I$1804,0))),""))</f>
        <v/>
      </c>
      <c r="E561" s="15" t="str">
        <f aca="false">IF($C561="","",IFERROR(IF(INDEX(Bolalar!$C$5:$C$1804,MATCH($C561,Bolalar!$I$5:$I$1804,0))="","",INDEX(Bolalar!$C$5:$C$1804,MATCH($C561,Bolalar!$I$5:$I$1804,0))),""))</f>
        <v/>
      </c>
      <c r="F561" s="24"/>
      <c r="G561" s="14" t="str">
        <f aca="false">IF(OR($E561="",$B561=""),"",INT(($B561-$E561)/365.25))</f>
        <v/>
      </c>
      <c r="H561" s="14" t="str">
        <f aca="false">IF($G561="","",IF($G561&lt;5,"Ha","Yo'q"))</f>
        <v/>
      </c>
      <c r="I561" s="14" t="str">
        <f aca="false">IF($G561="","",IF($G561&lt;18,"Ha","Yo'q"))</f>
        <v/>
      </c>
      <c r="J561" s="12"/>
      <c r="K561" s="12"/>
      <c r="L561" s="25"/>
      <c r="M561" s="12"/>
    </row>
    <row r="562" customFormat="false" ht="15" hidden="false" customHeight="false" outlineLevel="0" collapsed="false">
      <c r="A562" s="8" t="n">
        <v>558</v>
      </c>
      <c r="B562" s="13"/>
      <c r="C562" s="25"/>
      <c r="D562" s="26" t="str">
        <f aca="false">IF($C562="","",IFERROR(IF(INDEX(Bolalar!$B$5:$B$1804,MATCH($C562,Bolalar!$I$5:$I$1804,0))="","",INDEX(Bolalar!$B$5:$B$1804,MATCH($C562,Bolalar!$I$5:$I$1804,0))),""))</f>
        <v/>
      </c>
      <c r="E562" s="15" t="str">
        <f aca="false">IF($C562="","",IFERROR(IF(INDEX(Bolalar!$C$5:$C$1804,MATCH($C562,Bolalar!$I$5:$I$1804,0))="","",INDEX(Bolalar!$C$5:$C$1804,MATCH($C562,Bolalar!$I$5:$I$1804,0))),""))</f>
        <v/>
      </c>
      <c r="F562" s="24"/>
      <c r="G562" s="14" t="str">
        <f aca="false">IF(OR($E562="",$B562=""),"",INT(($B562-$E562)/365.25))</f>
        <v/>
      </c>
      <c r="H562" s="14" t="str">
        <f aca="false">IF($G562="","",IF($G562&lt;5,"Ha","Yo'q"))</f>
        <v/>
      </c>
      <c r="I562" s="14" t="str">
        <f aca="false">IF($G562="","",IF($G562&lt;18,"Ha","Yo'q"))</f>
        <v/>
      </c>
      <c r="J562" s="12"/>
      <c r="K562" s="12"/>
      <c r="L562" s="25"/>
      <c r="M562" s="12"/>
    </row>
    <row r="563" customFormat="false" ht="15" hidden="false" customHeight="false" outlineLevel="0" collapsed="false">
      <c r="A563" s="8" t="n">
        <v>559</v>
      </c>
      <c r="B563" s="13"/>
      <c r="C563" s="25"/>
      <c r="D563" s="26" t="str">
        <f aca="false">IF($C563="","",IFERROR(IF(INDEX(Bolalar!$B$5:$B$1804,MATCH($C563,Bolalar!$I$5:$I$1804,0))="","",INDEX(Bolalar!$B$5:$B$1804,MATCH($C563,Bolalar!$I$5:$I$1804,0))),""))</f>
        <v/>
      </c>
      <c r="E563" s="15" t="str">
        <f aca="false">IF($C563="","",IFERROR(IF(INDEX(Bolalar!$C$5:$C$1804,MATCH($C563,Bolalar!$I$5:$I$1804,0))="","",INDEX(Bolalar!$C$5:$C$1804,MATCH($C563,Bolalar!$I$5:$I$1804,0))),""))</f>
        <v/>
      </c>
      <c r="F563" s="24"/>
      <c r="G563" s="14" t="str">
        <f aca="false">IF(OR($E563="",$B563=""),"",INT(($B563-$E563)/365.25))</f>
        <v/>
      </c>
      <c r="H563" s="14" t="str">
        <f aca="false">IF($G563="","",IF($G563&lt;5,"Ha","Yo'q"))</f>
        <v/>
      </c>
      <c r="I563" s="14" t="str">
        <f aca="false">IF($G563="","",IF($G563&lt;18,"Ha","Yo'q"))</f>
        <v/>
      </c>
      <c r="J563" s="12"/>
      <c r="K563" s="12"/>
      <c r="L563" s="25"/>
      <c r="M563" s="12"/>
    </row>
    <row r="564" customFormat="false" ht="15" hidden="false" customHeight="false" outlineLevel="0" collapsed="false">
      <c r="A564" s="8" t="n">
        <v>560</v>
      </c>
      <c r="B564" s="13"/>
      <c r="C564" s="25"/>
      <c r="D564" s="26" t="str">
        <f aca="false">IF($C564="","",IFERROR(IF(INDEX(Bolalar!$B$5:$B$1804,MATCH($C564,Bolalar!$I$5:$I$1804,0))="","",INDEX(Bolalar!$B$5:$B$1804,MATCH($C564,Bolalar!$I$5:$I$1804,0))),""))</f>
        <v/>
      </c>
      <c r="E564" s="15" t="str">
        <f aca="false">IF($C564="","",IFERROR(IF(INDEX(Bolalar!$C$5:$C$1804,MATCH($C564,Bolalar!$I$5:$I$1804,0))="","",INDEX(Bolalar!$C$5:$C$1804,MATCH($C564,Bolalar!$I$5:$I$1804,0))),""))</f>
        <v/>
      </c>
      <c r="F564" s="24"/>
      <c r="G564" s="14" t="str">
        <f aca="false">IF(OR($E564="",$B564=""),"",INT(($B564-$E564)/365.25))</f>
        <v/>
      </c>
      <c r="H564" s="14" t="str">
        <f aca="false">IF($G564="","",IF($G564&lt;5,"Ha","Yo'q"))</f>
        <v/>
      </c>
      <c r="I564" s="14" t="str">
        <f aca="false">IF($G564="","",IF($G564&lt;18,"Ha","Yo'q"))</f>
        <v/>
      </c>
      <c r="J564" s="12"/>
      <c r="K564" s="12"/>
      <c r="L564" s="25"/>
      <c r="M564" s="12"/>
    </row>
    <row r="565" customFormat="false" ht="15" hidden="false" customHeight="false" outlineLevel="0" collapsed="false">
      <c r="A565" s="8" t="n">
        <v>561</v>
      </c>
      <c r="B565" s="13"/>
      <c r="C565" s="25"/>
      <c r="D565" s="26" t="str">
        <f aca="false">IF($C565="","",IFERROR(IF(INDEX(Bolalar!$B$5:$B$1804,MATCH($C565,Bolalar!$I$5:$I$1804,0))="","",INDEX(Bolalar!$B$5:$B$1804,MATCH($C565,Bolalar!$I$5:$I$1804,0))),""))</f>
        <v/>
      </c>
      <c r="E565" s="15" t="str">
        <f aca="false">IF($C565="","",IFERROR(IF(INDEX(Bolalar!$C$5:$C$1804,MATCH($C565,Bolalar!$I$5:$I$1804,0))="","",INDEX(Bolalar!$C$5:$C$1804,MATCH($C565,Bolalar!$I$5:$I$1804,0))),""))</f>
        <v/>
      </c>
      <c r="F565" s="24"/>
      <c r="G565" s="14" t="str">
        <f aca="false">IF(OR($E565="",$B565=""),"",INT(($B565-$E565)/365.25))</f>
        <v/>
      </c>
      <c r="H565" s="14" t="str">
        <f aca="false">IF($G565="","",IF($G565&lt;5,"Ha","Yo'q"))</f>
        <v/>
      </c>
      <c r="I565" s="14" t="str">
        <f aca="false">IF($G565="","",IF($G565&lt;18,"Ha","Yo'q"))</f>
        <v/>
      </c>
      <c r="J565" s="12"/>
      <c r="K565" s="12"/>
      <c r="L565" s="25"/>
      <c r="M565" s="12"/>
    </row>
    <row r="566" customFormat="false" ht="15" hidden="false" customHeight="false" outlineLevel="0" collapsed="false">
      <c r="A566" s="8" t="n">
        <v>562</v>
      </c>
      <c r="B566" s="13"/>
      <c r="C566" s="25"/>
      <c r="D566" s="26" t="str">
        <f aca="false">IF($C566="","",IFERROR(IF(INDEX(Bolalar!$B$5:$B$1804,MATCH($C566,Bolalar!$I$5:$I$1804,0))="","",INDEX(Bolalar!$B$5:$B$1804,MATCH($C566,Bolalar!$I$5:$I$1804,0))),""))</f>
        <v/>
      </c>
      <c r="E566" s="15" t="str">
        <f aca="false">IF($C566="","",IFERROR(IF(INDEX(Bolalar!$C$5:$C$1804,MATCH($C566,Bolalar!$I$5:$I$1804,0))="","",INDEX(Bolalar!$C$5:$C$1804,MATCH($C566,Bolalar!$I$5:$I$1804,0))),""))</f>
        <v/>
      </c>
      <c r="F566" s="24"/>
      <c r="G566" s="14" t="str">
        <f aca="false">IF(OR($E566="",$B566=""),"",INT(($B566-$E566)/365.25))</f>
        <v/>
      </c>
      <c r="H566" s="14" t="str">
        <f aca="false">IF($G566="","",IF($G566&lt;5,"Ha","Yo'q"))</f>
        <v/>
      </c>
      <c r="I566" s="14" t="str">
        <f aca="false">IF($G566="","",IF($G566&lt;18,"Ha","Yo'q"))</f>
        <v/>
      </c>
      <c r="J566" s="12"/>
      <c r="K566" s="12"/>
      <c r="L566" s="25"/>
      <c r="M566" s="12"/>
    </row>
    <row r="567" customFormat="false" ht="15" hidden="false" customHeight="false" outlineLevel="0" collapsed="false">
      <c r="A567" s="8" t="n">
        <v>563</v>
      </c>
      <c r="B567" s="13"/>
      <c r="C567" s="25"/>
      <c r="D567" s="26" t="str">
        <f aca="false">IF($C567="","",IFERROR(IF(INDEX(Bolalar!$B$5:$B$1804,MATCH($C567,Bolalar!$I$5:$I$1804,0))="","",INDEX(Bolalar!$B$5:$B$1804,MATCH($C567,Bolalar!$I$5:$I$1804,0))),""))</f>
        <v/>
      </c>
      <c r="E567" s="15" t="str">
        <f aca="false">IF($C567="","",IFERROR(IF(INDEX(Bolalar!$C$5:$C$1804,MATCH($C567,Bolalar!$I$5:$I$1804,0))="","",INDEX(Bolalar!$C$5:$C$1804,MATCH($C567,Bolalar!$I$5:$I$1804,0))),""))</f>
        <v/>
      </c>
      <c r="F567" s="24"/>
      <c r="G567" s="14" t="str">
        <f aca="false">IF(OR($E567="",$B567=""),"",INT(($B567-$E567)/365.25))</f>
        <v/>
      </c>
      <c r="H567" s="14" t="str">
        <f aca="false">IF($G567="","",IF($G567&lt;5,"Ha","Yo'q"))</f>
        <v/>
      </c>
      <c r="I567" s="14" t="str">
        <f aca="false">IF($G567="","",IF($G567&lt;18,"Ha","Yo'q"))</f>
        <v/>
      </c>
      <c r="J567" s="12"/>
      <c r="K567" s="12"/>
      <c r="L567" s="25"/>
      <c r="M567" s="12"/>
    </row>
    <row r="568" customFormat="false" ht="15" hidden="false" customHeight="false" outlineLevel="0" collapsed="false">
      <c r="A568" s="8" t="n">
        <v>564</v>
      </c>
      <c r="B568" s="13"/>
      <c r="C568" s="25"/>
      <c r="D568" s="26" t="str">
        <f aca="false">IF($C568="","",IFERROR(IF(INDEX(Bolalar!$B$5:$B$1804,MATCH($C568,Bolalar!$I$5:$I$1804,0))="","",INDEX(Bolalar!$B$5:$B$1804,MATCH($C568,Bolalar!$I$5:$I$1804,0))),""))</f>
        <v/>
      </c>
      <c r="E568" s="15" t="str">
        <f aca="false">IF($C568="","",IFERROR(IF(INDEX(Bolalar!$C$5:$C$1804,MATCH($C568,Bolalar!$I$5:$I$1804,0))="","",INDEX(Bolalar!$C$5:$C$1804,MATCH($C568,Bolalar!$I$5:$I$1804,0))),""))</f>
        <v/>
      </c>
      <c r="F568" s="24"/>
      <c r="G568" s="14" t="str">
        <f aca="false">IF(OR($E568="",$B568=""),"",INT(($B568-$E568)/365.25))</f>
        <v/>
      </c>
      <c r="H568" s="14" t="str">
        <f aca="false">IF($G568="","",IF($G568&lt;5,"Ha","Yo'q"))</f>
        <v/>
      </c>
      <c r="I568" s="14" t="str">
        <f aca="false">IF($G568="","",IF($G568&lt;18,"Ha","Yo'q"))</f>
        <v/>
      </c>
      <c r="J568" s="12"/>
      <c r="K568" s="12"/>
      <c r="L568" s="25"/>
      <c r="M568" s="12"/>
    </row>
    <row r="569" customFormat="false" ht="15" hidden="false" customHeight="false" outlineLevel="0" collapsed="false">
      <c r="A569" s="8" t="n">
        <v>565</v>
      </c>
      <c r="B569" s="13"/>
      <c r="C569" s="25"/>
      <c r="D569" s="26" t="str">
        <f aca="false">IF($C569="","",IFERROR(IF(INDEX(Bolalar!$B$5:$B$1804,MATCH($C569,Bolalar!$I$5:$I$1804,0))="","",INDEX(Bolalar!$B$5:$B$1804,MATCH($C569,Bolalar!$I$5:$I$1804,0))),""))</f>
        <v/>
      </c>
      <c r="E569" s="15" t="str">
        <f aca="false">IF($C569="","",IFERROR(IF(INDEX(Bolalar!$C$5:$C$1804,MATCH($C569,Bolalar!$I$5:$I$1804,0))="","",INDEX(Bolalar!$C$5:$C$1804,MATCH($C569,Bolalar!$I$5:$I$1804,0))),""))</f>
        <v/>
      </c>
      <c r="F569" s="24"/>
      <c r="G569" s="14" t="str">
        <f aca="false">IF(OR($E569="",$B569=""),"",INT(($B569-$E569)/365.25))</f>
        <v/>
      </c>
      <c r="H569" s="14" t="str">
        <f aca="false">IF($G569="","",IF($G569&lt;5,"Ha","Yo'q"))</f>
        <v/>
      </c>
      <c r="I569" s="14" t="str">
        <f aca="false">IF($G569="","",IF($G569&lt;18,"Ha","Yo'q"))</f>
        <v/>
      </c>
      <c r="J569" s="12"/>
      <c r="K569" s="12"/>
      <c r="L569" s="25"/>
      <c r="M569" s="12"/>
    </row>
    <row r="570" customFormat="false" ht="15" hidden="false" customHeight="false" outlineLevel="0" collapsed="false">
      <c r="A570" s="8" t="n">
        <v>566</v>
      </c>
      <c r="B570" s="13"/>
      <c r="C570" s="25"/>
      <c r="D570" s="26" t="str">
        <f aca="false">IF($C570="","",IFERROR(IF(INDEX(Bolalar!$B$5:$B$1804,MATCH($C570,Bolalar!$I$5:$I$1804,0))="","",INDEX(Bolalar!$B$5:$B$1804,MATCH($C570,Bolalar!$I$5:$I$1804,0))),""))</f>
        <v/>
      </c>
      <c r="E570" s="15" t="str">
        <f aca="false">IF($C570="","",IFERROR(IF(INDEX(Bolalar!$C$5:$C$1804,MATCH($C570,Bolalar!$I$5:$I$1804,0))="","",INDEX(Bolalar!$C$5:$C$1804,MATCH($C570,Bolalar!$I$5:$I$1804,0))),""))</f>
        <v/>
      </c>
      <c r="F570" s="24"/>
      <c r="G570" s="14" t="str">
        <f aca="false">IF(OR($E570="",$B570=""),"",INT(($B570-$E570)/365.25))</f>
        <v/>
      </c>
      <c r="H570" s="14" t="str">
        <f aca="false">IF($G570="","",IF($G570&lt;5,"Ha","Yo'q"))</f>
        <v/>
      </c>
      <c r="I570" s="14" t="str">
        <f aca="false">IF($G570="","",IF($G570&lt;18,"Ha","Yo'q"))</f>
        <v/>
      </c>
      <c r="J570" s="12"/>
      <c r="K570" s="12"/>
      <c r="L570" s="25"/>
      <c r="M570" s="12"/>
    </row>
    <row r="571" customFormat="false" ht="15" hidden="false" customHeight="false" outlineLevel="0" collapsed="false">
      <c r="A571" s="8" t="n">
        <v>567</v>
      </c>
      <c r="B571" s="13"/>
      <c r="C571" s="25"/>
      <c r="D571" s="26" t="str">
        <f aca="false">IF($C571="","",IFERROR(IF(INDEX(Bolalar!$B$5:$B$1804,MATCH($C571,Bolalar!$I$5:$I$1804,0))="","",INDEX(Bolalar!$B$5:$B$1804,MATCH($C571,Bolalar!$I$5:$I$1804,0))),""))</f>
        <v/>
      </c>
      <c r="E571" s="15" t="str">
        <f aca="false">IF($C571="","",IFERROR(IF(INDEX(Bolalar!$C$5:$C$1804,MATCH($C571,Bolalar!$I$5:$I$1804,0))="","",INDEX(Bolalar!$C$5:$C$1804,MATCH($C571,Bolalar!$I$5:$I$1804,0))),""))</f>
        <v/>
      </c>
      <c r="F571" s="24"/>
      <c r="G571" s="14" t="str">
        <f aca="false">IF(OR($E571="",$B571=""),"",INT(($B571-$E571)/365.25))</f>
        <v/>
      </c>
      <c r="H571" s="14" t="str">
        <f aca="false">IF($G571="","",IF($G571&lt;5,"Ha","Yo'q"))</f>
        <v/>
      </c>
      <c r="I571" s="14" t="str">
        <f aca="false">IF($G571="","",IF($G571&lt;18,"Ha","Yo'q"))</f>
        <v/>
      </c>
      <c r="J571" s="12"/>
      <c r="K571" s="12"/>
      <c r="L571" s="25"/>
      <c r="M571" s="12"/>
    </row>
    <row r="572" customFormat="false" ht="15" hidden="false" customHeight="false" outlineLevel="0" collapsed="false">
      <c r="A572" s="8" t="n">
        <v>568</v>
      </c>
      <c r="B572" s="13"/>
      <c r="C572" s="25"/>
      <c r="D572" s="26" t="str">
        <f aca="false">IF($C572="","",IFERROR(IF(INDEX(Bolalar!$B$5:$B$1804,MATCH($C572,Bolalar!$I$5:$I$1804,0))="","",INDEX(Bolalar!$B$5:$B$1804,MATCH($C572,Bolalar!$I$5:$I$1804,0))),""))</f>
        <v/>
      </c>
      <c r="E572" s="15" t="str">
        <f aca="false">IF($C572="","",IFERROR(IF(INDEX(Bolalar!$C$5:$C$1804,MATCH($C572,Bolalar!$I$5:$I$1804,0))="","",INDEX(Bolalar!$C$5:$C$1804,MATCH($C572,Bolalar!$I$5:$I$1804,0))),""))</f>
        <v/>
      </c>
      <c r="F572" s="24"/>
      <c r="G572" s="14" t="str">
        <f aca="false">IF(OR($E572="",$B572=""),"",INT(($B572-$E572)/365.25))</f>
        <v/>
      </c>
      <c r="H572" s="14" t="str">
        <f aca="false">IF($G572="","",IF($G572&lt;5,"Ha","Yo'q"))</f>
        <v/>
      </c>
      <c r="I572" s="14" t="str">
        <f aca="false">IF($G572="","",IF($G572&lt;18,"Ha","Yo'q"))</f>
        <v/>
      </c>
      <c r="J572" s="12"/>
      <c r="K572" s="12"/>
      <c r="L572" s="25"/>
      <c r="M572" s="12"/>
    </row>
    <row r="573" customFormat="false" ht="15" hidden="false" customHeight="false" outlineLevel="0" collapsed="false">
      <c r="A573" s="8" t="n">
        <v>569</v>
      </c>
      <c r="B573" s="13"/>
      <c r="C573" s="25"/>
      <c r="D573" s="26" t="str">
        <f aca="false">IF($C573="","",IFERROR(IF(INDEX(Bolalar!$B$5:$B$1804,MATCH($C573,Bolalar!$I$5:$I$1804,0))="","",INDEX(Bolalar!$B$5:$B$1804,MATCH($C573,Bolalar!$I$5:$I$1804,0))),""))</f>
        <v/>
      </c>
      <c r="E573" s="15" t="str">
        <f aca="false">IF($C573="","",IFERROR(IF(INDEX(Bolalar!$C$5:$C$1804,MATCH($C573,Bolalar!$I$5:$I$1804,0))="","",INDEX(Bolalar!$C$5:$C$1804,MATCH($C573,Bolalar!$I$5:$I$1804,0))),""))</f>
        <v/>
      </c>
      <c r="F573" s="24"/>
      <c r="G573" s="14" t="str">
        <f aca="false">IF(OR($E573="",$B573=""),"",INT(($B573-$E573)/365.25))</f>
        <v/>
      </c>
      <c r="H573" s="14" t="str">
        <f aca="false">IF($G573="","",IF($G573&lt;5,"Ha","Yo'q"))</f>
        <v/>
      </c>
      <c r="I573" s="14" t="str">
        <f aca="false">IF($G573="","",IF($G573&lt;18,"Ha","Yo'q"))</f>
        <v/>
      </c>
      <c r="J573" s="12"/>
      <c r="K573" s="12"/>
      <c r="L573" s="25"/>
      <c r="M573" s="12"/>
    </row>
    <row r="574" customFormat="false" ht="15" hidden="false" customHeight="false" outlineLevel="0" collapsed="false">
      <c r="A574" s="8" t="n">
        <v>570</v>
      </c>
      <c r="B574" s="13"/>
      <c r="C574" s="25"/>
      <c r="D574" s="26" t="str">
        <f aca="false">IF($C574="","",IFERROR(IF(INDEX(Bolalar!$B$5:$B$1804,MATCH($C574,Bolalar!$I$5:$I$1804,0))="","",INDEX(Bolalar!$B$5:$B$1804,MATCH($C574,Bolalar!$I$5:$I$1804,0))),""))</f>
        <v/>
      </c>
      <c r="E574" s="15" t="str">
        <f aca="false">IF($C574="","",IFERROR(IF(INDEX(Bolalar!$C$5:$C$1804,MATCH($C574,Bolalar!$I$5:$I$1804,0))="","",INDEX(Bolalar!$C$5:$C$1804,MATCH($C574,Bolalar!$I$5:$I$1804,0))),""))</f>
        <v/>
      </c>
      <c r="F574" s="24"/>
      <c r="G574" s="14" t="str">
        <f aca="false">IF(OR($E574="",$B574=""),"",INT(($B574-$E574)/365.25))</f>
        <v/>
      </c>
      <c r="H574" s="14" t="str">
        <f aca="false">IF($G574="","",IF($G574&lt;5,"Ha","Yo'q"))</f>
        <v/>
      </c>
      <c r="I574" s="14" t="str">
        <f aca="false">IF($G574="","",IF($G574&lt;18,"Ha","Yo'q"))</f>
        <v/>
      </c>
      <c r="J574" s="12"/>
      <c r="K574" s="12"/>
      <c r="L574" s="25"/>
      <c r="M574" s="12"/>
    </row>
    <row r="575" customFormat="false" ht="15" hidden="false" customHeight="false" outlineLevel="0" collapsed="false">
      <c r="A575" s="8" t="n">
        <v>571</v>
      </c>
      <c r="B575" s="13"/>
      <c r="C575" s="25"/>
      <c r="D575" s="26" t="str">
        <f aca="false">IF($C575="","",IFERROR(IF(INDEX(Bolalar!$B$5:$B$1804,MATCH($C575,Bolalar!$I$5:$I$1804,0))="","",INDEX(Bolalar!$B$5:$B$1804,MATCH($C575,Bolalar!$I$5:$I$1804,0))),""))</f>
        <v/>
      </c>
      <c r="E575" s="15" t="str">
        <f aca="false">IF($C575="","",IFERROR(IF(INDEX(Bolalar!$C$5:$C$1804,MATCH($C575,Bolalar!$I$5:$I$1804,0))="","",INDEX(Bolalar!$C$5:$C$1804,MATCH($C575,Bolalar!$I$5:$I$1804,0))),""))</f>
        <v/>
      </c>
      <c r="F575" s="24"/>
      <c r="G575" s="14" t="str">
        <f aca="false">IF(OR($E575="",$B575=""),"",INT(($B575-$E575)/365.25))</f>
        <v/>
      </c>
      <c r="H575" s="14" t="str">
        <f aca="false">IF($G575="","",IF($G575&lt;5,"Ha","Yo'q"))</f>
        <v/>
      </c>
      <c r="I575" s="14" t="str">
        <f aca="false">IF($G575="","",IF($G575&lt;18,"Ha","Yo'q"))</f>
        <v/>
      </c>
      <c r="J575" s="12"/>
      <c r="K575" s="12"/>
      <c r="L575" s="25"/>
      <c r="M575" s="12"/>
    </row>
    <row r="576" customFormat="false" ht="15" hidden="false" customHeight="false" outlineLevel="0" collapsed="false">
      <c r="A576" s="8" t="n">
        <v>572</v>
      </c>
      <c r="B576" s="13"/>
      <c r="C576" s="25"/>
      <c r="D576" s="26" t="str">
        <f aca="false">IF($C576="","",IFERROR(IF(INDEX(Bolalar!$B$5:$B$1804,MATCH($C576,Bolalar!$I$5:$I$1804,0))="","",INDEX(Bolalar!$B$5:$B$1804,MATCH($C576,Bolalar!$I$5:$I$1804,0))),""))</f>
        <v/>
      </c>
      <c r="E576" s="15" t="str">
        <f aca="false">IF($C576="","",IFERROR(IF(INDEX(Bolalar!$C$5:$C$1804,MATCH($C576,Bolalar!$I$5:$I$1804,0))="","",INDEX(Bolalar!$C$5:$C$1804,MATCH($C576,Bolalar!$I$5:$I$1804,0))),""))</f>
        <v/>
      </c>
      <c r="F576" s="24"/>
      <c r="G576" s="14" t="str">
        <f aca="false">IF(OR($E576="",$B576=""),"",INT(($B576-$E576)/365.25))</f>
        <v/>
      </c>
      <c r="H576" s="14" t="str">
        <f aca="false">IF($G576="","",IF($G576&lt;5,"Ha","Yo'q"))</f>
        <v/>
      </c>
      <c r="I576" s="14" t="str">
        <f aca="false">IF($G576="","",IF($G576&lt;18,"Ha","Yo'q"))</f>
        <v/>
      </c>
      <c r="J576" s="12"/>
      <c r="K576" s="12"/>
      <c r="L576" s="25"/>
      <c r="M576" s="12"/>
    </row>
    <row r="577" customFormat="false" ht="15" hidden="false" customHeight="false" outlineLevel="0" collapsed="false">
      <c r="A577" s="8" t="n">
        <v>573</v>
      </c>
      <c r="B577" s="13"/>
      <c r="C577" s="25"/>
      <c r="D577" s="26" t="str">
        <f aca="false">IF($C577="","",IFERROR(IF(INDEX(Bolalar!$B$5:$B$1804,MATCH($C577,Bolalar!$I$5:$I$1804,0))="","",INDEX(Bolalar!$B$5:$B$1804,MATCH($C577,Bolalar!$I$5:$I$1804,0))),""))</f>
        <v/>
      </c>
      <c r="E577" s="15" t="str">
        <f aca="false">IF($C577="","",IFERROR(IF(INDEX(Bolalar!$C$5:$C$1804,MATCH($C577,Bolalar!$I$5:$I$1804,0))="","",INDEX(Bolalar!$C$5:$C$1804,MATCH($C577,Bolalar!$I$5:$I$1804,0))),""))</f>
        <v/>
      </c>
      <c r="F577" s="24"/>
      <c r="G577" s="14" t="str">
        <f aca="false">IF(OR($E577="",$B577=""),"",INT(($B577-$E577)/365.25))</f>
        <v/>
      </c>
      <c r="H577" s="14" t="str">
        <f aca="false">IF($G577="","",IF($G577&lt;5,"Ha","Yo'q"))</f>
        <v/>
      </c>
      <c r="I577" s="14" t="str">
        <f aca="false">IF($G577="","",IF($G577&lt;18,"Ha","Yo'q"))</f>
        <v/>
      </c>
      <c r="J577" s="12"/>
      <c r="K577" s="12"/>
      <c r="L577" s="25"/>
      <c r="M577" s="12"/>
    </row>
    <row r="578" customFormat="false" ht="15" hidden="false" customHeight="false" outlineLevel="0" collapsed="false">
      <c r="A578" s="8" t="n">
        <v>574</v>
      </c>
      <c r="B578" s="13"/>
      <c r="C578" s="25"/>
      <c r="D578" s="26" t="str">
        <f aca="false">IF($C578="","",IFERROR(IF(INDEX(Bolalar!$B$5:$B$1804,MATCH($C578,Bolalar!$I$5:$I$1804,0))="","",INDEX(Bolalar!$B$5:$B$1804,MATCH($C578,Bolalar!$I$5:$I$1804,0))),""))</f>
        <v/>
      </c>
      <c r="E578" s="15" t="str">
        <f aca="false">IF($C578="","",IFERROR(IF(INDEX(Bolalar!$C$5:$C$1804,MATCH($C578,Bolalar!$I$5:$I$1804,0))="","",INDEX(Bolalar!$C$5:$C$1804,MATCH($C578,Bolalar!$I$5:$I$1804,0))),""))</f>
        <v/>
      </c>
      <c r="F578" s="24"/>
      <c r="G578" s="14" t="str">
        <f aca="false">IF(OR($E578="",$B578=""),"",INT(($B578-$E578)/365.25))</f>
        <v/>
      </c>
      <c r="H578" s="14" t="str">
        <f aca="false">IF($G578="","",IF($G578&lt;5,"Ha","Yo'q"))</f>
        <v/>
      </c>
      <c r="I578" s="14" t="str">
        <f aca="false">IF($G578="","",IF($G578&lt;18,"Ha","Yo'q"))</f>
        <v/>
      </c>
      <c r="J578" s="12"/>
      <c r="K578" s="12"/>
      <c r="L578" s="25"/>
      <c r="M578" s="12"/>
    </row>
    <row r="579" customFormat="false" ht="15" hidden="false" customHeight="false" outlineLevel="0" collapsed="false">
      <c r="A579" s="8" t="n">
        <v>575</v>
      </c>
      <c r="B579" s="13"/>
      <c r="C579" s="25"/>
      <c r="D579" s="26" t="str">
        <f aca="false">IF($C579="","",IFERROR(IF(INDEX(Bolalar!$B$5:$B$1804,MATCH($C579,Bolalar!$I$5:$I$1804,0))="","",INDEX(Bolalar!$B$5:$B$1804,MATCH($C579,Bolalar!$I$5:$I$1804,0))),""))</f>
        <v/>
      </c>
      <c r="E579" s="15" t="str">
        <f aca="false">IF($C579="","",IFERROR(IF(INDEX(Bolalar!$C$5:$C$1804,MATCH($C579,Bolalar!$I$5:$I$1804,0))="","",INDEX(Bolalar!$C$5:$C$1804,MATCH($C579,Bolalar!$I$5:$I$1804,0))),""))</f>
        <v/>
      </c>
      <c r="F579" s="24"/>
      <c r="G579" s="14" t="str">
        <f aca="false">IF(OR($E579="",$B579=""),"",INT(($B579-$E579)/365.25))</f>
        <v/>
      </c>
      <c r="H579" s="14" t="str">
        <f aca="false">IF($G579="","",IF($G579&lt;5,"Ha","Yo'q"))</f>
        <v/>
      </c>
      <c r="I579" s="14" t="str">
        <f aca="false">IF($G579="","",IF($G579&lt;18,"Ha","Yo'q"))</f>
        <v/>
      </c>
      <c r="J579" s="12"/>
      <c r="K579" s="12"/>
      <c r="L579" s="25"/>
      <c r="M579" s="12"/>
    </row>
    <row r="580" customFormat="false" ht="15" hidden="false" customHeight="false" outlineLevel="0" collapsed="false">
      <c r="A580" s="8" t="n">
        <v>576</v>
      </c>
      <c r="B580" s="13"/>
      <c r="C580" s="25"/>
      <c r="D580" s="26" t="str">
        <f aca="false">IF($C580="","",IFERROR(IF(INDEX(Bolalar!$B$5:$B$1804,MATCH($C580,Bolalar!$I$5:$I$1804,0))="","",INDEX(Bolalar!$B$5:$B$1804,MATCH($C580,Bolalar!$I$5:$I$1804,0))),""))</f>
        <v/>
      </c>
      <c r="E580" s="15" t="str">
        <f aca="false">IF($C580="","",IFERROR(IF(INDEX(Bolalar!$C$5:$C$1804,MATCH($C580,Bolalar!$I$5:$I$1804,0))="","",INDEX(Bolalar!$C$5:$C$1804,MATCH($C580,Bolalar!$I$5:$I$1804,0))),""))</f>
        <v/>
      </c>
      <c r="F580" s="24"/>
      <c r="G580" s="14" t="str">
        <f aca="false">IF(OR($E580="",$B580=""),"",INT(($B580-$E580)/365.25))</f>
        <v/>
      </c>
      <c r="H580" s="14" t="str">
        <f aca="false">IF($G580="","",IF($G580&lt;5,"Ha","Yo'q"))</f>
        <v/>
      </c>
      <c r="I580" s="14" t="str">
        <f aca="false">IF($G580="","",IF($G580&lt;18,"Ha","Yo'q"))</f>
        <v/>
      </c>
      <c r="J580" s="12"/>
      <c r="K580" s="12"/>
      <c r="L580" s="25"/>
      <c r="M580" s="12"/>
    </row>
    <row r="581" customFormat="false" ht="15" hidden="false" customHeight="false" outlineLevel="0" collapsed="false">
      <c r="A581" s="8" t="n">
        <v>577</v>
      </c>
      <c r="B581" s="13"/>
      <c r="C581" s="25"/>
      <c r="D581" s="26" t="str">
        <f aca="false">IF($C581="","",IFERROR(IF(INDEX(Bolalar!$B$5:$B$1804,MATCH($C581,Bolalar!$I$5:$I$1804,0))="","",INDEX(Bolalar!$B$5:$B$1804,MATCH($C581,Bolalar!$I$5:$I$1804,0))),""))</f>
        <v/>
      </c>
      <c r="E581" s="15" t="str">
        <f aca="false">IF($C581="","",IFERROR(IF(INDEX(Bolalar!$C$5:$C$1804,MATCH($C581,Bolalar!$I$5:$I$1804,0))="","",INDEX(Bolalar!$C$5:$C$1804,MATCH($C581,Bolalar!$I$5:$I$1804,0))),""))</f>
        <v/>
      </c>
      <c r="F581" s="24"/>
      <c r="G581" s="14" t="str">
        <f aca="false">IF(OR($E581="",$B581=""),"",INT(($B581-$E581)/365.25))</f>
        <v/>
      </c>
      <c r="H581" s="14" t="str">
        <f aca="false">IF($G581="","",IF($G581&lt;5,"Ha","Yo'q"))</f>
        <v/>
      </c>
      <c r="I581" s="14" t="str">
        <f aca="false">IF($G581="","",IF($G581&lt;18,"Ha","Yo'q"))</f>
        <v/>
      </c>
      <c r="J581" s="12"/>
      <c r="K581" s="12"/>
      <c r="L581" s="25"/>
      <c r="M581" s="12"/>
    </row>
    <row r="582" customFormat="false" ht="15" hidden="false" customHeight="false" outlineLevel="0" collapsed="false">
      <c r="A582" s="8" t="n">
        <v>578</v>
      </c>
      <c r="B582" s="13"/>
      <c r="C582" s="25"/>
      <c r="D582" s="26" t="str">
        <f aca="false">IF($C582="","",IFERROR(IF(INDEX(Bolalar!$B$5:$B$1804,MATCH($C582,Bolalar!$I$5:$I$1804,0))="","",INDEX(Bolalar!$B$5:$B$1804,MATCH($C582,Bolalar!$I$5:$I$1804,0))),""))</f>
        <v/>
      </c>
      <c r="E582" s="15" t="str">
        <f aca="false">IF($C582="","",IFERROR(IF(INDEX(Bolalar!$C$5:$C$1804,MATCH($C582,Bolalar!$I$5:$I$1804,0))="","",INDEX(Bolalar!$C$5:$C$1804,MATCH($C582,Bolalar!$I$5:$I$1804,0))),""))</f>
        <v/>
      </c>
      <c r="F582" s="24"/>
      <c r="G582" s="14" t="str">
        <f aca="false">IF(OR($E582="",$B582=""),"",INT(($B582-$E582)/365.25))</f>
        <v/>
      </c>
      <c r="H582" s="14" t="str">
        <f aca="false">IF($G582="","",IF($G582&lt;5,"Ha","Yo'q"))</f>
        <v/>
      </c>
      <c r="I582" s="14" t="str">
        <f aca="false">IF($G582="","",IF($G582&lt;18,"Ha","Yo'q"))</f>
        <v/>
      </c>
      <c r="J582" s="12"/>
      <c r="K582" s="12"/>
      <c r="L582" s="25"/>
      <c r="M582" s="12"/>
    </row>
    <row r="583" customFormat="false" ht="15" hidden="false" customHeight="false" outlineLevel="0" collapsed="false">
      <c r="A583" s="8" t="n">
        <v>579</v>
      </c>
      <c r="B583" s="13"/>
      <c r="C583" s="25"/>
      <c r="D583" s="26" t="str">
        <f aca="false">IF($C583="","",IFERROR(IF(INDEX(Bolalar!$B$5:$B$1804,MATCH($C583,Bolalar!$I$5:$I$1804,0))="","",INDEX(Bolalar!$B$5:$B$1804,MATCH($C583,Bolalar!$I$5:$I$1804,0))),""))</f>
        <v/>
      </c>
      <c r="E583" s="15" t="str">
        <f aca="false">IF($C583="","",IFERROR(IF(INDEX(Bolalar!$C$5:$C$1804,MATCH($C583,Bolalar!$I$5:$I$1804,0))="","",INDEX(Bolalar!$C$5:$C$1804,MATCH($C583,Bolalar!$I$5:$I$1804,0))),""))</f>
        <v/>
      </c>
      <c r="F583" s="24"/>
      <c r="G583" s="14" t="str">
        <f aca="false">IF(OR($E583="",$B583=""),"",INT(($B583-$E583)/365.25))</f>
        <v/>
      </c>
      <c r="H583" s="14" t="str">
        <f aca="false">IF($G583="","",IF($G583&lt;5,"Ha","Yo'q"))</f>
        <v/>
      </c>
      <c r="I583" s="14" t="str">
        <f aca="false">IF($G583="","",IF($G583&lt;18,"Ha","Yo'q"))</f>
        <v/>
      </c>
      <c r="J583" s="12"/>
      <c r="K583" s="12"/>
      <c r="L583" s="25"/>
      <c r="M583" s="12"/>
    </row>
    <row r="584" customFormat="false" ht="15" hidden="false" customHeight="false" outlineLevel="0" collapsed="false">
      <c r="A584" s="8" t="n">
        <v>580</v>
      </c>
      <c r="B584" s="13"/>
      <c r="C584" s="25"/>
      <c r="D584" s="26" t="str">
        <f aca="false">IF($C584="","",IFERROR(IF(INDEX(Bolalar!$B$5:$B$1804,MATCH($C584,Bolalar!$I$5:$I$1804,0))="","",INDEX(Bolalar!$B$5:$B$1804,MATCH($C584,Bolalar!$I$5:$I$1804,0))),""))</f>
        <v/>
      </c>
      <c r="E584" s="15" t="str">
        <f aca="false">IF($C584="","",IFERROR(IF(INDEX(Bolalar!$C$5:$C$1804,MATCH($C584,Bolalar!$I$5:$I$1804,0))="","",INDEX(Bolalar!$C$5:$C$1804,MATCH($C584,Bolalar!$I$5:$I$1804,0))),""))</f>
        <v/>
      </c>
      <c r="F584" s="24"/>
      <c r="G584" s="14" t="str">
        <f aca="false">IF(OR($E584="",$B584=""),"",INT(($B584-$E584)/365.25))</f>
        <v/>
      </c>
      <c r="H584" s="14" t="str">
        <f aca="false">IF($G584="","",IF($G584&lt;5,"Ha","Yo'q"))</f>
        <v/>
      </c>
      <c r="I584" s="14" t="str">
        <f aca="false">IF($G584="","",IF($G584&lt;18,"Ha","Yo'q"))</f>
        <v/>
      </c>
      <c r="J584" s="12"/>
      <c r="K584" s="12"/>
      <c r="L584" s="25"/>
      <c r="M584" s="12"/>
    </row>
    <row r="585" customFormat="false" ht="15" hidden="false" customHeight="false" outlineLevel="0" collapsed="false">
      <c r="A585" s="8" t="n">
        <v>581</v>
      </c>
      <c r="B585" s="13"/>
      <c r="C585" s="25"/>
      <c r="D585" s="26" t="str">
        <f aca="false">IF($C585="","",IFERROR(IF(INDEX(Bolalar!$B$5:$B$1804,MATCH($C585,Bolalar!$I$5:$I$1804,0))="","",INDEX(Bolalar!$B$5:$B$1804,MATCH($C585,Bolalar!$I$5:$I$1804,0))),""))</f>
        <v/>
      </c>
      <c r="E585" s="15" t="str">
        <f aca="false">IF($C585="","",IFERROR(IF(INDEX(Bolalar!$C$5:$C$1804,MATCH($C585,Bolalar!$I$5:$I$1804,0))="","",INDEX(Bolalar!$C$5:$C$1804,MATCH($C585,Bolalar!$I$5:$I$1804,0))),""))</f>
        <v/>
      </c>
      <c r="F585" s="24"/>
      <c r="G585" s="14" t="str">
        <f aca="false">IF(OR($E585="",$B585=""),"",INT(($B585-$E585)/365.25))</f>
        <v/>
      </c>
      <c r="H585" s="14" t="str">
        <f aca="false">IF($G585="","",IF($G585&lt;5,"Ha","Yo'q"))</f>
        <v/>
      </c>
      <c r="I585" s="14" t="str">
        <f aca="false">IF($G585="","",IF($G585&lt;18,"Ha","Yo'q"))</f>
        <v/>
      </c>
      <c r="J585" s="12"/>
      <c r="K585" s="12"/>
      <c r="L585" s="25"/>
      <c r="M585" s="12"/>
    </row>
    <row r="586" customFormat="false" ht="15" hidden="false" customHeight="false" outlineLevel="0" collapsed="false">
      <c r="A586" s="8" t="n">
        <v>582</v>
      </c>
      <c r="B586" s="13"/>
      <c r="C586" s="25"/>
      <c r="D586" s="26" t="str">
        <f aca="false">IF($C586="","",IFERROR(IF(INDEX(Bolalar!$B$5:$B$1804,MATCH($C586,Bolalar!$I$5:$I$1804,0))="","",INDEX(Bolalar!$B$5:$B$1804,MATCH($C586,Bolalar!$I$5:$I$1804,0))),""))</f>
        <v/>
      </c>
      <c r="E586" s="15" t="str">
        <f aca="false">IF($C586="","",IFERROR(IF(INDEX(Bolalar!$C$5:$C$1804,MATCH($C586,Bolalar!$I$5:$I$1804,0))="","",INDEX(Bolalar!$C$5:$C$1804,MATCH($C586,Bolalar!$I$5:$I$1804,0))),""))</f>
        <v/>
      </c>
      <c r="F586" s="24"/>
      <c r="G586" s="14" t="str">
        <f aca="false">IF(OR($E586="",$B586=""),"",INT(($B586-$E586)/365.25))</f>
        <v/>
      </c>
      <c r="H586" s="14" t="str">
        <f aca="false">IF($G586="","",IF($G586&lt;5,"Ha","Yo'q"))</f>
        <v/>
      </c>
      <c r="I586" s="14" t="str">
        <f aca="false">IF($G586="","",IF($G586&lt;18,"Ha","Yo'q"))</f>
        <v/>
      </c>
      <c r="J586" s="12"/>
      <c r="K586" s="12"/>
      <c r="L586" s="25"/>
      <c r="M586" s="12"/>
    </row>
    <row r="587" customFormat="false" ht="15" hidden="false" customHeight="false" outlineLevel="0" collapsed="false">
      <c r="A587" s="8" t="n">
        <v>583</v>
      </c>
      <c r="B587" s="13"/>
      <c r="C587" s="25"/>
      <c r="D587" s="26" t="str">
        <f aca="false">IF($C587="","",IFERROR(IF(INDEX(Bolalar!$B$5:$B$1804,MATCH($C587,Bolalar!$I$5:$I$1804,0))="","",INDEX(Bolalar!$B$5:$B$1804,MATCH($C587,Bolalar!$I$5:$I$1804,0))),""))</f>
        <v/>
      </c>
      <c r="E587" s="15" t="str">
        <f aca="false">IF($C587="","",IFERROR(IF(INDEX(Bolalar!$C$5:$C$1804,MATCH($C587,Bolalar!$I$5:$I$1804,0))="","",INDEX(Bolalar!$C$5:$C$1804,MATCH($C587,Bolalar!$I$5:$I$1804,0))),""))</f>
        <v/>
      </c>
      <c r="F587" s="24"/>
      <c r="G587" s="14" t="str">
        <f aca="false">IF(OR($E587="",$B587=""),"",INT(($B587-$E587)/365.25))</f>
        <v/>
      </c>
      <c r="H587" s="14" t="str">
        <f aca="false">IF($G587="","",IF($G587&lt;5,"Ha","Yo'q"))</f>
        <v/>
      </c>
      <c r="I587" s="14" t="str">
        <f aca="false">IF($G587="","",IF($G587&lt;18,"Ha","Yo'q"))</f>
        <v/>
      </c>
      <c r="J587" s="12"/>
      <c r="K587" s="12"/>
      <c r="L587" s="25"/>
      <c r="M587" s="12"/>
    </row>
    <row r="588" customFormat="false" ht="15" hidden="false" customHeight="false" outlineLevel="0" collapsed="false">
      <c r="A588" s="8" t="n">
        <v>584</v>
      </c>
      <c r="B588" s="13"/>
      <c r="C588" s="25"/>
      <c r="D588" s="26" t="str">
        <f aca="false">IF($C588="","",IFERROR(IF(INDEX(Bolalar!$B$5:$B$1804,MATCH($C588,Bolalar!$I$5:$I$1804,0))="","",INDEX(Bolalar!$B$5:$B$1804,MATCH($C588,Bolalar!$I$5:$I$1804,0))),""))</f>
        <v/>
      </c>
      <c r="E588" s="15" t="str">
        <f aca="false">IF($C588="","",IFERROR(IF(INDEX(Bolalar!$C$5:$C$1804,MATCH($C588,Bolalar!$I$5:$I$1804,0))="","",INDEX(Bolalar!$C$5:$C$1804,MATCH($C588,Bolalar!$I$5:$I$1804,0))),""))</f>
        <v/>
      </c>
      <c r="F588" s="24"/>
      <c r="G588" s="14" t="str">
        <f aca="false">IF(OR($E588="",$B588=""),"",INT(($B588-$E588)/365.25))</f>
        <v/>
      </c>
      <c r="H588" s="14" t="str">
        <f aca="false">IF($G588="","",IF($G588&lt;5,"Ha","Yo'q"))</f>
        <v/>
      </c>
      <c r="I588" s="14" t="str">
        <f aca="false">IF($G588="","",IF($G588&lt;18,"Ha","Yo'q"))</f>
        <v/>
      </c>
      <c r="J588" s="12"/>
      <c r="K588" s="12"/>
      <c r="L588" s="25"/>
      <c r="M588" s="12"/>
    </row>
    <row r="589" customFormat="false" ht="15" hidden="false" customHeight="false" outlineLevel="0" collapsed="false">
      <c r="A589" s="8" t="n">
        <v>585</v>
      </c>
      <c r="B589" s="13"/>
      <c r="C589" s="25"/>
      <c r="D589" s="26" t="str">
        <f aca="false">IF($C589="","",IFERROR(IF(INDEX(Bolalar!$B$5:$B$1804,MATCH($C589,Bolalar!$I$5:$I$1804,0))="","",INDEX(Bolalar!$B$5:$B$1804,MATCH($C589,Bolalar!$I$5:$I$1804,0))),""))</f>
        <v/>
      </c>
      <c r="E589" s="15" t="str">
        <f aca="false">IF($C589="","",IFERROR(IF(INDEX(Bolalar!$C$5:$C$1804,MATCH($C589,Bolalar!$I$5:$I$1804,0))="","",INDEX(Bolalar!$C$5:$C$1804,MATCH($C589,Bolalar!$I$5:$I$1804,0))),""))</f>
        <v/>
      </c>
      <c r="F589" s="24"/>
      <c r="G589" s="14" t="str">
        <f aca="false">IF(OR($E589="",$B589=""),"",INT(($B589-$E589)/365.25))</f>
        <v/>
      </c>
      <c r="H589" s="14" t="str">
        <f aca="false">IF($G589="","",IF($G589&lt;5,"Ha","Yo'q"))</f>
        <v/>
      </c>
      <c r="I589" s="14" t="str">
        <f aca="false">IF($G589="","",IF($G589&lt;18,"Ha","Yo'q"))</f>
        <v/>
      </c>
      <c r="J589" s="12"/>
      <c r="K589" s="12"/>
      <c r="L589" s="25"/>
      <c r="M589" s="12"/>
    </row>
    <row r="590" customFormat="false" ht="15" hidden="false" customHeight="false" outlineLevel="0" collapsed="false">
      <c r="A590" s="8" t="n">
        <v>586</v>
      </c>
      <c r="B590" s="13"/>
      <c r="C590" s="25"/>
      <c r="D590" s="26" t="str">
        <f aca="false">IF($C590="","",IFERROR(IF(INDEX(Bolalar!$B$5:$B$1804,MATCH($C590,Bolalar!$I$5:$I$1804,0))="","",INDEX(Bolalar!$B$5:$B$1804,MATCH($C590,Bolalar!$I$5:$I$1804,0))),""))</f>
        <v/>
      </c>
      <c r="E590" s="15" t="str">
        <f aca="false">IF($C590="","",IFERROR(IF(INDEX(Bolalar!$C$5:$C$1804,MATCH($C590,Bolalar!$I$5:$I$1804,0))="","",INDEX(Bolalar!$C$5:$C$1804,MATCH($C590,Bolalar!$I$5:$I$1804,0))),""))</f>
        <v/>
      </c>
      <c r="F590" s="24"/>
      <c r="G590" s="14" t="str">
        <f aca="false">IF(OR($E590="",$B590=""),"",INT(($B590-$E590)/365.25))</f>
        <v/>
      </c>
      <c r="H590" s="14" t="str">
        <f aca="false">IF($G590="","",IF($G590&lt;5,"Ha","Yo'q"))</f>
        <v/>
      </c>
      <c r="I590" s="14" t="str">
        <f aca="false">IF($G590="","",IF($G590&lt;18,"Ha","Yo'q"))</f>
        <v/>
      </c>
      <c r="J590" s="12"/>
      <c r="K590" s="12"/>
      <c r="L590" s="25"/>
      <c r="M590" s="12"/>
    </row>
    <row r="591" customFormat="false" ht="15" hidden="false" customHeight="false" outlineLevel="0" collapsed="false">
      <c r="A591" s="8" t="n">
        <v>587</v>
      </c>
      <c r="B591" s="13"/>
      <c r="C591" s="25"/>
      <c r="D591" s="26" t="str">
        <f aca="false">IF($C591="","",IFERROR(IF(INDEX(Bolalar!$B$5:$B$1804,MATCH($C591,Bolalar!$I$5:$I$1804,0))="","",INDEX(Bolalar!$B$5:$B$1804,MATCH($C591,Bolalar!$I$5:$I$1804,0))),""))</f>
        <v/>
      </c>
      <c r="E591" s="15" t="str">
        <f aca="false">IF($C591="","",IFERROR(IF(INDEX(Bolalar!$C$5:$C$1804,MATCH($C591,Bolalar!$I$5:$I$1804,0))="","",INDEX(Bolalar!$C$5:$C$1804,MATCH($C591,Bolalar!$I$5:$I$1804,0))),""))</f>
        <v/>
      </c>
      <c r="F591" s="24"/>
      <c r="G591" s="14" t="str">
        <f aca="false">IF(OR($E591="",$B591=""),"",INT(($B591-$E591)/365.25))</f>
        <v/>
      </c>
      <c r="H591" s="14" t="str">
        <f aca="false">IF($G591="","",IF($G591&lt;5,"Ha","Yo'q"))</f>
        <v/>
      </c>
      <c r="I591" s="14" t="str">
        <f aca="false">IF($G591="","",IF($G591&lt;18,"Ha","Yo'q"))</f>
        <v/>
      </c>
      <c r="J591" s="12"/>
      <c r="K591" s="12"/>
      <c r="L591" s="25"/>
      <c r="M591" s="12"/>
    </row>
    <row r="592" customFormat="false" ht="15" hidden="false" customHeight="false" outlineLevel="0" collapsed="false">
      <c r="A592" s="8" t="n">
        <v>588</v>
      </c>
      <c r="B592" s="13"/>
      <c r="C592" s="25"/>
      <c r="D592" s="26" t="str">
        <f aca="false">IF($C592="","",IFERROR(IF(INDEX(Bolalar!$B$5:$B$1804,MATCH($C592,Bolalar!$I$5:$I$1804,0))="","",INDEX(Bolalar!$B$5:$B$1804,MATCH($C592,Bolalar!$I$5:$I$1804,0))),""))</f>
        <v/>
      </c>
      <c r="E592" s="15" t="str">
        <f aca="false">IF($C592="","",IFERROR(IF(INDEX(Bolalar!$C$5:$C$1804,MATCH($C592,Bolalar!$I$5:$I$1804,0))="","",INDEX(Bolalar!$C$5:$C$1804,MATCH($C592,Bolalar!$I$5:$I$1804,0))),""))</f>
        <v/>
      </c>
      <c r="F592" s="24"/>
      <c r="G592" s="14" t="str">
        <f aca="false">IF(OR($E592="",$B592=""),"",INT(($B592-$E592)/365.25))</f>
        <v/>
      </c>
      <c r="H592" s="14" t="str">
        <f aca="false">IF($G592="","",IF($G592&lt;5,"Ha","Yo'q"))</f>
        <v/>
      </c>
      <c r="I592" s="14" t="str">
        <f aca="false">IF($G592="","",IF($G592&lt;18,"Ha","Yo'q"))</f>
        <v/>
      </c>
      <c r="J592" s="12"/>
      <c r="K592" s="12"/>
      <c r="L592" s="25"/>
      <c r="M592" s="12"/>
    </row>
    <row r="593" customFormat="false" ht="15" hidden="false" customHeight="false" outlineLevel="0" collapsed="false">
      <c r="A593" s="8" t="n">
        <v>589</v>
      </c>
      <c r="B593" s="13"/>
      <c r="C593" s="25"/>
      <c r="D593" s="26" t="str">
        <f aca="false">IF($C593="","",IFERROR(IF(INDEX(Bolalar!$B$5:$B$1804,MATCH($C593,Bolalar!$I$5:$I$1804,0))="","",INDEX(Bolalar!$B$5:$B$1804,MATCH($C593,Bolalar!$I$5:$I$1804,0))),""))</f>
        <v/>
      </c>
      <c r="E593" s="15" t="str">
        <f aca="false">IF($C593="","",IFERROR(IF(INDEX(Bolalar!$C$5:$C$1804,MATCH($C593,Bolalar!$I$5:$I$1804,0))="","",INDEX(Bolalar!$C$5:$C$1804,MATCH($C593,Bolalar!$I$5:$I$1804,0))),""))</f>
        <v/>
      </c>
      <c r="F593" s="24"/>
      <c r="G593" s="14" t="str">
        <f aca="false">IF(OR($E593="",$B593=""),"",INT(($B593-$E593)/365.25))</f>
        <v/>
      </c>
      <c r="H593" s="14" t="str">
        <f aca="false">IF($G593="","",IF($G593&lt;5,"Ha","Yo'q"))</f>
        <v/>
      </c>
      <c r="I593" s="14" t="str">
        <f aca="false">IF($G593="","",IF($G593&lt;18,"Ha","Yo'q"))</f>
        <v/>
      </c>
      <c r="J593" s="12"/>
      <c r="K593" s="12"/>
      <c r="L593" s="25"/>
      <c r="M593" s="12"/>
    </row>
    <row r="594" customFormat="false" ht="15" hidden="false" customHeight="false" outlineLevel="0" collapsed="false">
      <c r="A594" s="8" t="n">
        <v>590</v>
      </c>
      <c r="B594" s="13"/>
      <c r="C594" s="25"/>
      <c r="D594" s="26" t="str">
        <f aca="false">IF($C594="","",IFERROR(IF(INDEX(Bolalar!$B$5:$B$1804,MATCH($C594,Bolalar!$I$5:$I$1804,0))="","",INDEX(Bolalar!$B$5:$B$1804,MATCH($C594,Bolalar!$I$5:$I$1804,0))),""))</f>
        <v/>
      </c>
      <c r="E594" s="15" t="str">
        <f aca="false">IF($C594="","",IFERROR(IF(INDEX(Bolalar!$C$5:$C$1804,MATCH($C594,Bolalar!$I$5:$I$1804,0))="","",INDEX(Bolalar!$C$5:$C$1804,MATCH($C594,Bolalar!$I$5:$I$1804,0))),""))</f>
        <v/>
      </c>
      <c r="F594" s="24"/>
      <c r="G594" s="14" t="str">
        <f aca="false">IF(OR($E594="",$B594=""),"",INT(($B594-$E594)/365.25))</f>
        <v/>
      </c>
      <c r="H594" s="14" t="str">
        <f aca="false">IF($G594="","",IF($G594&lt;5,"Ha","Yo'q"))</f>
        <v/>
      </c>
      <c r="I594" s="14" t="str">
        <f aca="false">IF($G594="","",IF($G594&lt;18,"Ha","Yo'q"))</f>
        <v/>
      </c>
      <c r="J594" s="12"/>
      <c r="K594" s="12"/>
      <c r="L594" s="25"/>
      <c r="M594" s="12"/>
    </row>
    <row r="595" customFormat="false" ht="15" hidden="false" customHeight="false" outlineLevel="0" collapsed="false">
      <c r="A595" s="8" t="n">
        <v>591</v>
      </c>
      <c r="B595" s="13"/>
      <c r="C595" s="25"/>
      <c r="D595" s="26" t="str">
        <f aca="false">IF($C595="","",IFERROR(IF(INDEX(Bolalar!$B$5:$B$1804,MATCH($C595,Bolalar!$I$5:$I$1804,0))="","",INDEX(Bolalar!$B$5:$B$1804,MATCH($C595,Bolalar!$I$5:$I$1804,0))),""))</f>
        <v/>
      </c>
      <c r="E595" s="15" t="str">
        <f aca="false">IF($C595="","",IFERROR(IF(INDEX(Bolalar!$C$5:$C$1804,MATCH($C595,Bolalar!$I$5:$I$1804,0))="","",INDEX(Bolalar!$C$5:$C$1804,MATCH($C595,Bolalar!$I$5:$I$1804,0))),""))</f>
        <v/>
      </c>
      <c r="F595" s="24"/>
      <c r="G595" s="14" t="str">
        <f aca="false">IF(OR($E595="",$B595=""),"",INT(($B595-$E595)/365.25))</f>
        <v/>
      </c>
      <c r="H595" s="14" t="str">
        <f aca="false">IF($G595="","",IF($G595&lt;5,"Ha","Yo'q"))</f>
        <v/>
      </c>
      <c r="I595" s="14" t="str">
        <f aca="false">IF($G595="","",IF($G595&lt;18,"Ha","Yo'q"))</f>
        <v/>
      </c>
      <c r="J595" s="12"/>
      <c r="K595" s="12"/>
      <c r="L595" s="25"/>
      <c r="M595" s="12"/>
    </row>
    <row r="596" customFormat="false" ht="15" hidden="false" customHeight="false" outlineLevel="0" collapsed="false">
      <c r="A596" s="8" t="n">
        <v>592</v>
      </c>
      <c r="B596" s="13"/>
      <c r="C596" s="25"/>
      <c r="D596" s="26" t="str">
        <f aca="false">IF($C596="","",IFERROR(IF(INDEX(Bolalar!$B$5:$B$1804,MATCH($C596,Bolalar!$I$5:$I$1804,0))="","",INDEX(Bolalar!$B$5:$B$1804,MATCH($C596,Bolalar!$I$5:$I$1804,0))),""))</f>
        <v/>
      </c>
      <c r="E596" s="15" t="str">
        <f aca="false">IF($C596="","",IFERROR(IF(INDEX(Bolalar!$C$5:$C$1804,MATCH($C596,Bolalar!$I$5:$I$1804,0))="","",INDEX(Bolalar!$C$5:$C$1804,MATCH($C596,Bolalar!$I$5:$I$1804,0))),""))</f>
        <v/>
      </c>
      <c r="F596" s="24"/>
      <c r="G596" s="14" t="str">
        <f aca="false">IF(OR($E596="",$B596=""),"",INT(($B596-$E596)/365.25))</f>
        <v/>
      </c>
      <c r="H596" s="14" t="str">
        <f aca="false">IF($G596="","",IF($G596&lt;5,"Ha","Yo'q"))</f>
        <v/>
      </c>
      <c r="I596" s="14" t="str">
        <f aca="false">IF($G596="","",IF($G596&lt;18,"Ha","Yo'q"))</f>
        <v/>
      </c>
      <c r="J596" s="12"/>
      <c r="K596" s="12"/>
      <c r="L596" s="25"/>
      <c r="M596" s="12"/>
    </row>
    <row r="597" customFormat="false" ht="15" hidden="false" customHeight="false" outlineLevel="0" collapsed="false">
      <c r="A597" s="8" t="n">
        <v>593</v>
      </c>
      <c r="B597" s="13"/>
      <c r="C597" s="25"/>
      <c r="D597" s="26" t="str">
        <f aca="false">IF($C597="","",IFERROR(IF(INDEX(Bolalar!$B$5:$B$1804,MATCH($C597,Bolalar!$I$5:$I$1804,0))="","",INDEX(Bolalar!$B$5:$B$1804,MATCH($C597,Bolalar!$I$5:$I$1804,0))),""))</f>
        <v/>
      </c>
      <c r="E597" s="15" t="str">
        <f aca="false">IF($C597="","",IFERROR(IF(INDEX(Bolalar!$C$5:$C$1804,MATCH($C597,Bolalar!$I$5:$I$1804,0))="","",INDEX(Bolalar!$C$5:$C$1804,MATCH($C597,Bolalar!$I$5:$I$1804,0))),""))</f>
        <v/>
      </c>
      <c r="F597" s="24"/>
      <c r="G597" s="14" t="str">
        <f aca="false">IF(OR($E597="",$B597=""),"",INT(($B597-$E597)/365.25))</f>
        <v/>
      </c>
      <c r="H597" s="14" t="str">
        <f aca="false">IF($G597="","",IF($G597&lt;5,"Ha","Yo'q"))</f>
        <v/>
      </c>
      <c r="I597" s="14" t="str">
        <f aca="false">IF($G597="","",IF($G597&lt;18,"Ha","Yo'q"))</f>
        <v/>
      </c>
      <c r="J597" s="12"/>
      <c r="K597" s="12"/>
      <c r="L597" s="25"/>
      <c r="M597" s="12"/>
    </row>
    <row r="598" customFormat="false" ht="15" hidden="false" customHeight="false" outlineLevel="0" collapsed="false">
      <c r="A598" s="8" t="n">
        <v>594</v>
      </c>
      <c r="B598" s="13"/>
      <c r="C598" s="25"/>
      <c r="D598" s="26" t="str">
        <f aca="false">IF($C598="","",IFERROR(IF(INDEX(Bolalar!$B$5:$B$1804,MATCH($C598,Bolalar!$I$5:$I$1804,0))="","",INDEX(Bolalar!$B$5:$B$1804,MATCH($C598,Bolalar!$I$5:$I$1804,0))),""))</f>
        <v/>
      </c>
      <c r="E598" s="15" t="str">
        <f aca="false">IF($C598="","",IFERROR(IF(INDEX(Bolalar!$C$5:$C$1804,MATCH($C598,Bolalar!$I$5:$I$1804,0))="","",INDEX(Bolalar!$C$5:$C$1804,MATCH($C598,Bolalar!$I$5:$I$1804,0))),""))</f>
        <v/>
      </c>
      <c r="F598" s="24"/>
      <c r="G598" s="14" t="str">
        <f aca="false">IF(OR($E598="",$B598=""),"",INT(($B598-$E598)/365.25))</f>
        <v/>
      </c>
      <c r="H598" s="14" t="str">
        <f aca="false">IF($G598="","",IF($G598&lt;5,"Ha","Yo'q"))</f>
        <v/>
      </c>
      <c r="I598" s="14" t="str">
        <f aca="false">IF($G598="","",IF($G598&lt;18,"Ha","Yo'q"))</f>
        <v/>
      </c>
      <c r="J598" s="12"/>
      <c r="K598" s="12"/>
      <c r="L598" s="25"/>
      <c r="M598" s="12"/>
    </row>
    <row r="599" customFormat="false" ht="15" hidden="false" customHeight="false" outlineLevel="0" collapsed="false">
      <c r="A599" s="8" t="n">
        <v>595</v>
      </c>
      <c r="B599" s="13"/>
      <c r="C599" s="25"/>
      <c r="D599" s="26" t="str">
        <f aca="false">IF($C599="","",IFERROR(IF(INDEX(Bolalar!$B$5:$B$1804,MATCH($C599,Bolalar!$I$5:$I$1804,0))="","",INDEX(Bolalar!$B$5:$B$1804,MATCH($C599,Bolalar!$I$5:$I$1804,0))),""))</f>
        <v/>
      </c>
      <c r="E599" s="15" t="str">
        <f aca="false">IF($C599="","",IFERROR(IF(INDEX(Bolalar!$C$5:$C$1804,MATCH($C599,Bolalar!$I$5:$I$1804,0))="","",INDEX(Bolalar!$C$5:$C$1804,MATCH($C599,Bolalar!$I$5:$I$1804,0))),""))</f>
        <v/>
      </c>
      <c r="F599" s="24"/>
      <c r="G599" s="14" t="str">
        <f aca="false">IF(OR($E599="",$B599=""),"",INT(($B599-$E599)/365.25))</f>
        <v/>
      </c>
      <c r="H599" s="14" t="str">
        <f aca="false">IF($G599="","",IF($G599&lt;5,"Ha","Yo'q"))</f>
        <v/>
      </c>
      <c r="I599" s="14" t="str">
        <f aca="false">IF($G599="","",IF($G599&lt;18,"Ha","Yo'q"))</f>
        <v/>
      </c>
      <c r="J599" s="12"/>
      <c r="K599" s="12"/>
      <c r="L599" s="25"/>
      <c r="M599" s="12"/>
    </row>
    <row r="600" customFormat="false" ht="15" hidden="false" customHeight="false" outlineLevel="0" collapsed="false">
      <c r="A600" s="8" t="n">
        <v>596</v>
      </c>
      <c r="B600" s="13"/>
      <c r="C600" s="25"/>
      <c r="D600" s="26" t="str">
        <f aca="false">IF($C600="","",IFERROR(IF(INDEX(Bolalar!$B$5:$B$1804,MATCH($C600,Bolalar!$I$5:$I$1804,0))="","",INDEX(Bolalar!$B$5:$B$1804,MATCH($C600,Bolalar!$I$5:$I$1804,0))),""))</f>
        <v/>
      </c>
      <c r="E600" s="15" t="str">
        <f aca="false">IF($C600="","",IFERROR(IF(INDEX(Bolalar!$C$5:$C$1804,MATCH($C600,Bolalar!$I$5:$I$1804,0))="","",INDEX(Bolalar!$C$5:$C$1804,MATCH($C600,Bolalar!$I$5:$I$1804,0))),""))</f>
        <v/>
      </c>
      <c r="F600" s="24"/>
      <c r="G600" s="14" t="str">
        <f aca="false">IF(OR($E600="",$B600=""),"",INT(($B600-$E600)/365.25))</f>
        <v/>
      </c>
      <c r="H600" s="14" t="str">
        <f aca="false">IF($G600="","",IF($G600&lt;5,"Ha","Yo'q"))</f>
        <v/>
      </c>
      <c r="I600" s="14" t="str">
        <f aca="false">IF($G600="","",IF($G600&lt;18,"Ha","Yo'q"))</f>
        <v/>
      </c>
      <c r="J600" s="12"/>
      <c r="K600" s="12"/>
      <c r="L600" s="25"/>
      <c r="M600" s="12"/>
    </row>
    <row r="601" customFormat="false" ht="15" hidden="false" customHeight="false" outlineLevel="0" collapsed="false">
      <c r="A601" s="8" t="n">
        <v>597</v>
      </c>
      <c r="B601" s="13"/>
      <c r="C601" s="25"/>
      <c r="D601" s="26" t="str">
        <f aca="false">IF($C601="","",IFERROR(IF(INDEX(Bolalar!$B$5:$B$1804,MATCH($C601,Bolalar!$I$5:$I$1804,0))="","",INDEX(Bolalar!$B$5:$B$1804,MATCH($C601,Bolalar!$I$5:$I$1804,0))),""))</f>
        <v/>
      </c>
      <c r="E601" s="15" t="str">
        <f aca="false">IF($C601="","",IFERROR(IF(INDEX(Bolalar!$C$5:$C$1804,MATCH($C601,Bolalar!$I$5:$I$1804,0))="","",INDEX(Bolalar!$C$5:$C$1804,MATCH($C601,Bolalar!$I$5:$I$1804,0))),""))</f>
        <v/>
      </c>
      <c r="F601" s="24"/>
      <c r="G601" s="14" t="str">
        <f aca="false">IF(OR($E601="",$B601=""),"",INT(($B601-$E601)/365.25))</f>
        <v/>
      </c>
      <c r="H601" s="14" t="str">
        <f aca="false">IF($G601="","",IF($G601&lt;5,"Ha","Yo'q"))</f>
        <v/>
      </c>
      <c r="I601" s="14" t="str">
        <f aca="false">IF($G601="","",IF($G601&lt;18,"Ha","Yo'q"))</f>
        <v/>
      </c>
      <c r="J601" s="12"/>
      <c r="K601" s="12"/>
      <c r="L601" s="25"/>
      <c r="M601" s="12"/>
    </row>
    <row r="602" customFormat="false" ht="15" hidden="false" customHeight="false" outlineLevel="0" collapsed="false">
      <c r="A602" s="8" t="n">
        <v>598</v>
      </c>
      <c r="B602" s="13"/>
      <c r="C602" s="25"/>
      <c r="D602" s="26" t="str">
        <f aca="false">IF($C602="","",IFERROR(IF(INDEX(Bolalar!$B$5:$B$1804,MATCH($C602,Bolalar!$I$5:$I$1804,0))="","",INDEX(Bolalar!$B$5:$B$1804,MATCH($C602,Bolalar!$I$5:$I$1804,0))),""))</f>
        <v/>
      </c>
      <c r="E602" s="15" t="str">
        <f aca="false">IF($C602="","",IFERROR(IF(INDEX(Bolalar!$C$5:$C$1804,MATCH($C602,Bolalar!$I$5:$I$1804,0))="","",INDEX(Bolalar!$C$5:$C$1804,MATCH($C602,Bolalar!$I$5:$I$1804,0))),""))</f>
        <v/>
      </c>
      <c r="F602" s="24"/>
      <c r="G602" s="14" t="str">
        <f aca="false">IF(OR($E602="",$B602=""),"",INT(($B602-$E602)/365.25))</f>
        <v/>
      </c>
      <c r="H602" s="14" t="str">
        <f aca="false">IF($G602="","",IF($G602&lt;5,"Ha","Yo'q"))</f>
        <v/>
      </c>
      <c r="I602" s="14" t="str">
        <f aca="false">IF($G602="","",IF($G602&lt;18,"Ha","Yo'q"))</f>
        <v/>
      </c>
      <c r="J602" s="12"/>
      <c r="K602" s="12"/>
      <c r="L602" s="25"/>
      <c r="M602" s="12"/>
    </row>
    <row r="603" customFormat="false" ht="15" hidden="false" customHeight="false" outlineLevel="0" collapsed="false">
      <c r="A603" s="8" t="n">
        <v>599</v>
      </c>
      <c r="B603" s="13"/>
      <c r="C603" s="25"/>
      <c r="D603" s="26" t="str">
        <f aca="false">IF($C603="","",IFERROR(IF(INDEX(Bolalar!$B$5:$B$1804,MATCH($C603,Bolalar!$I$5:$I$1804,0))="","",INDEX(Bolalar!$B$5:$B$1804,MATCH($C603,Bolalar!$I$5:$I$1804,0))),""))</f>
        <v/>
      </c>
      <c r="E603" s="15" t="str">
        <f aca="false">IF($C603="","",IFERROR(IF(INDEX(Bolalar!$C$5:$C$1804,MATCH($C603,Bolalar!$I$5:$I$1804,0))="","",INDEX(Bolalar!$C$5:$C$1804,MATCH($C603,Bolalar!$I$5:$I$1804,0))),""))</f>
        <v/>
      </c>
      <c r="F603" s="24"/>
      <c r="G603" s="14" t="str">
        <f aca="false">IF(OR($E603="",$B603=""),"",INT(($B603-$E603)/365.25))</f>
        <v/>
      </c>
      <c r="H603" s="14" t="str">
        <f aca="false">IF($G603="","",IF($G603&lt;5,"Ha","Yo'q"))</f>
        <v/>
      </c>
      <c r="I603" s="14" t="str">
        <f aca="false">IF($G603="","",IF($G603&lt;18,"Ha","Yo'q"))</f>
        <v/>
      </c>
      <c r="J603" s="12"/>
      <c r="K603" s="12"/>
      <c r="L603" s="25"/>
      <c r="M603" s="12"/>
    </row>
    <row r="604" customFormat="false" ht="15" hidden="false" customHeight="false" outlineLevel="0" collapsed="false">
      <c r="A604" s="8" t="n">
        <v>600</v>
      </c>
      <c r="B604" s="13"/>
      <c r="C604" s="25"/>
      <c r="D604" s="26" t="str">
        <f aca="false">IF($C604="","",IFERROR(IF(INDEX(Bolalar!$B$5:$B$1804,MATCH($C604,Bolalar!$I$5:$I$1804,0))="","",INDEX(Bolalar!$B$5:$B$1804,MATCH($C604,Bolalar!$I$5:$I$1804,0))),""))</f>
        <v/>
      </c>
      <c r="E604" s="15" t="str">
        <f aca="false">IF($C604="","",IFERROR(IF(INDEX(Bolalar!$C$5:$C$1804,MATCH($C604,Bolalar!$I$5:$I$1804,0))="","",INDEX(Bolalar!$C$5:$C$1804,MATCH($C604,Bolalar!$I$5:$I$1804,0))),""))</f>
        <v/>
      </c>
      <c r="F604" s="24"/>
      <c r="G604" s="14" t="str">
        <f aca="false">IF(OR($E604="",$B604=""),"",INT(($B604-$E604)/365.25))</f>
        <v/>
      </c>
      <c r="H604" s="14" t="str">
        <f aca="false">IF($G604="","",IF($G604&lt;5,"Ha","Yo'q"))</f>
        <v/>
      </c>
      <c r="I604" s="14" t="str">
        <f aca="false">IF($G604="","",IF($G604&lt;18,"Ha","Yo'q"))</f>
        <v/>
      </c>
      <c r="J604" s="12"/>
      <c r="K604" s="12"/>
      <c r="L604" s="25"/>
      <c r="M604" s="12"/>
    </row>
    <row r="605" customFormat="false" ht="15" hidden="false" customHeight="false" outlineLevel="0" collapsed="false">
      <c r="A605" s="8" t="n">
        <v>601</v>
      </c>
      <c r="B605" s="13"/>
      <c r="C605" s="25"/>
      <c r="D605" s="26" t="str">
        <f aca="false">IF($C605="","",IFERROR(IF(INDEX(Bolalar!$B$5:$B$1804,MATCH($C605,Bolalar!$I$5:$I$1804,0))="","",INDEX(Bolalar!$B$5:$B$1804,MATCH($C605,Bolalar!$I$5:$I$1804,0))),""))</f>
        <v/>
      </c>
      <c r="E605" s="15" t="str">
        <f aca="false">IF($C605="","",IFERROR(IF(INDEX(Bolalar!$C$5:$C$1804,MATCH($C605,Bolalar!$I$5:$I$1804,0))="","",INDEX(Bolalar!$C$5:$C$1804,MATCH($C605,Bolalar!$I$5:$I$1804,0))),""))</f>
        <v/>
      </c>
      <c r="F605" s="24"/>
      <c r="G605" s="14" t="str">
        <f aca="false">IF(OR($E605="",$B605=""),"",INT(($B605-$E605)/365.25))</f>
        <v/>
      </c>
      <c r="H605" s="14" t="str">
        <f aca="false">IF($G605="","",IF($G605&lt;5,"Ha","Yo'q"))</f>
        <v/>
      </c>
      <c r="I605" s="14" t="str">
        <f aca="false">IF($G605="","",IF($G605&lt;18,"Ha","Yo'q"))</f>
        <v/>
      </c>
      <c r="J605" s="12"/>
      <c r="K605" s="12"/>
      <c r="L605" s="25"/>
      <c r="M605" s="12"/>
    </row>
    <row r="606" customFormat="false" ht="15" hidden="false" customHeight="false" outlineLevel="0" collapsed="false">
      <c r="A606" s="8" t="n">
        <v>602</v>
      </c>
      <c r="B606" s="13"/>
      <c r="C606" s="25"/>
      <c r="D606" s="26" t="str">
        <f aca="false">IF($C606="","",IFERROR(IF(INDEX(Bolalar!$B$5:$B$1804,MATCH($C606,Bolalar!$I$5:$I$1804,0))="","",INDEX(Bolalar!$B$5:$B$1804,MATCH($C606,Bolalar!$I$5:$I$1804,0))),""))</f>
        <v/>
      </c>
      <c r="E606" s="15" t="str">
        <f aca="false">IF($C606="","",IFERROR(IF(INDEX(Bolalar!$C$5:$C$1804,MATCH($C606,Bolalar!$I$5:$I$1804,0))="","",INDEX(Bolalar!$C$5:$C$1804,MATCH($C606,Bolalar!$I$5:$I$1804,0))),""))</f>
        <v/>
      </c>
      <c r="F606" s="24"/>
      <c r="G606" s="14" t="str">
        <f aca="false">IF(OR($E606="",$B606=""),"",INT(($B606-$E606)/365.25))</f>
        <v/>
      </c>
      <c r="H606" s="14" t="str">
        <f aca="false">IF($G606="","",IF($G606&lt;5,"Ha","Yo'q"))</f>
        <v/>
      </c>
      <c r="I606" s="14" t="str">
        <f aca="false">IF($G606="","",IF($G606&lt;18,"Ha","Yo'q"))</f>
        <v/>
      </c>
      <c r="J606" s="12"/>
      <c r="K606" s="12"/>
      <c r="L606" s="25"/>
      <c r="M606" s="12"/>
    </row>
    <row r="607" customFormat="false" ht="15" hidden="false" customHeight="false" outlineLevel="0" collapsed="false">
      <c r="A607" s="8" t="n">
        <v>603</v>
      </c>
      <c r="B607" s="13"/>
      <c r="C607" s="25"/>
      <c r="D607" s="26" t="str">
        <f aca="false">IF($C607="","",IFERROR(IF(INDEX(Bolalar!$B$5:$B$1804,MATCH($C607,Bolalar!$I$5:$I$1804,0))="","",INDEX(Bolalar!$B$5:$B$1804,MATCH($C607,Bolalar!$I$5:$I$1804,0))),""))</f>
        <v/>
      </c>
      <c r="E607" s="15" t="str">
        <f aca="false">IF($C607="","",IFERROR(IF(INDEX(Bolalar!$C$5:$C$1804,MATCH($C607,Bolalar!$I$5:$I$1804,0))="","",INDEX(Bolalar!$C$5:$C$1804,MATCH($C607,Bolalar!$I$5:$I$1804,0))),""))</f>
        <v/>
      </c>
      <c r="F607" s="24"/>
      <c r="G607" s="14" t="str">
        <f aca="false">IF(OR($E607="",$B607=""),"",INT(($B607-$E607)/365.25))</f>
        <v/>
      </c>
      <c r="H607" s="14" t="str">
        <f aca="false">IF($G607="","",IF($G607&lt;5,"Ha","Yo'q"))</f>
        <v/>
      </c>
      <c r="I607" s="14" t="str">
        <f aca="false">IF($G607="","",IF($G607&lt;18,"Ha","Yo'q"))</f>
        <v/>
      </c>
      <c r="J607" s="12"/>
      <c r="K607" s="12"/>
      <c r="L607" s="25"/>
      <c r="M607" s="12"/>
    </row>
    <row r="608" customFormat="false" ht="15" hidden="false" customHeight="false" outlineLevel="0" collapsed="false">
      <c r="A608" s="8" t="n">
        <v>604</v>
      </c>
      <c r="B608" s="13"/>
      <c r="C608" s="25"/>
      <c r="D608" s="26" t="str">
        <f aca="false">IF($C608="","",IFERROR(IF(INDEX(Bolalar!$B$5:$B$1804,MATCH($C608,Bolalar!$I$5:$I$1804,0))="","",INDEX(Bolalar!$B$5:$B$1804,MATCH($C608,Bolalar!$I$5:$I$1804,0))),""))</f>
        <v/>
      </c>
      <c r="E608" s="15" t="str">
        <f aca="false">IF($C608="","",IFERROR(IF(INDEX(Bolalar!$C$5:$C$1804,MATCH($C608,Bolalar!$I$5:$I$1804,0))="","",INDEX(Bolalar!$C$5:$C$1804,MATCH($C608,Bolalar!$I$5:$I$1804,0))),""))</f>
        <v/>
      </c>
      <c r="F608" s="24"/>
      <c r="G608" s="14" t="str">
        <f aca="false">IF(OR($E608="",$B608=""),"",INT(($B608-$E608)/365.25))</f>
        <v/>
      </c>
      <c r="H608" s="14" t="str">
        <f aca="false">IF($G608="","",IF($G608&lt;5,"Ha","Yo'q"))</f>
        <v/>
      </c>
      <c r="I608" s="14" t="str">
        <f aca="false">IF($G608="","",IF($G608&lt;18,"Ha","Yo'q"))</f>
        <v/>
      </c>
      <c r="J608" s="12"/>
      <c r="K608" s="12"/>
      <c r="L608" s="25"/>
      <c r="M608" s="12"/>
    </row>
    <row r="609" customFormat="false" ht="15" hidden="false" customHeight="false" outlineLevel="0" collapsed="false">
      <c r="A609" s="8" t="n">
        <v>605</v>
      </c>
      <c r="B609" s="13"/>
      <c r="C609" s="25"/>
      <c r="D609" s="26" t="str">
        <f aca="false">IF($C609="","",IFERROR(IF(INDEX(Bolalar!$B$5:$B$1804,MATCH($C609,Bolalar!$I$5:$I$1804,0))="","",INDEX(Bolalar!$B$5:$B$1804,MATCH($C609,Bolalar!$I$5:$I$1804,0))),""))</f>
        <v/>
      </c>
      <c r="E609" s="15" t="str">
        <f aca="false">IF($C609="","",IFERROR(IF(INDEX(Bolalar!$C$5:$C$1804,MATCH($C609,Bolalar!$I$5:$I$1804,0))="","",INDEX(Bolalar!$C$5:$C$1804,MATCH($C609,Bolalar!$I$5:$I$1804,0))),""))</f>
        <v/>
      </c>
      <c r="F609" s="24"/>
      <c r="G609" s="14" t="str">
        <f aca="false">IF(OR($E609="",$B609=""),"",INT(($B609-$E609)/365.25))</f>
        <v/>
      </c>
      <c r="H609" s="14" t="str">
        <f aca="false">IF($G609="","",IF($G609&lt;5,"Ha","Yo'q"))</f>
        <v/>
      </c>
      <c r="I609" s="14" t="str">
        <f aca="false">IF($G609="","",IF($G609&lt;18,"Ha","Yo'q"))</f>
        <v/>
      </c>
      <c r="J609" s="12"/>
      <c r="K609" s="12"/>
      <c r="L609" s="25"/>
      <c r="M609" s="12"/>
    </row>
    <row r="610" customFormat="false" ht="15" hidden="false" customHeight="false" outlineLevel="0" collapsed="false">
      <c r="A610" s="8" t="n">
        <v>606</v>
      </c>
      <c r="B610" s="13"/>
      <c r="C610" s="25"/>
      <c r="D610" s="26" t="str">
        <f aca="false">IF($C610="","",IFERROR(IF(INDEX(Bolalar!$B$5:$B$1804,MATCH($C610,Bolalar!$I$5:$I$1804,0))="","",INDEX(Bolalar!$B$5:$B$1804,MATCH($C610,Bolalar!$I$5:$I$1804,0))),""))</f>
        <v/>
      </c>
      <c r="E610" s="15" t="str">
        <f aca="false">IF($C610="","",IFERROR(IF(INDEX(Bolalar!$C$5:$C$1804,MATCH($C610,Bolalar!$I$5:$I$1804,0))="","",INDEX(Bolalar!$C$5:$C$1804,MATCH($C610,Bolalar!$I$5:$I$1804,0))),""))</f>
        <v/>
      </c>
      <c r="F610" s="24"/>
      <c r="G610" s="14" t="str">
        <f aca="false">IF(OR($E610="",$B610=""),"",INT(($B610-$E610)/365.25))</f>
        <v/>
      </c>
      <c r="H610" s="14" t="str">
        <f aca="false">IF($G610="","",IF($G610&lt;5,"Ha","Yo'q"))</f>
        <v/>
      </c>
      <c r="I610" s="14" t="str">
        <f aca="false">IF($G610="","",IF($G610&lt;18,"Ha","Yo'q"))</f>
        <v/>
      </c>
      <c r="J610" s="12"/>
      <c r="K610" s="12"/>
      <c r="L610" s="25"/>
      <c r="M610" s="12"/>
    </row>
    <row r="611" customFormat="false" ht="15" hidden="false" customHeight="false" outlineLevel="0" collapsed="false">
      <c r="A611" s="8" t="n">
        <v>607</v>
      </c>
      <c r="B611" s="13"/>
      <c r="C611" s="25"/>
      <c r="D611" s="26" t="str">
        <f aca="false">IF($C611="","",IFERROR(IF(INDEX(Bolalar!$B$5:$B$1804,MATCH($C611,Bolalar!$I$5:$I$1804,0))="","",INDEX(Bolalar!$B$5:$B$1804,MATCH($C611,Bolalar!$I$5:$I$1804,0))),""))</f>
        <v/>
      </c>
      <c r="E611" s="15" t="str">
        <f aca="false">IF($C611="","",IFERROR(IF(INDEX(Bolalar!$C$5:$C$1804,MATCH($C611,Bolalar!$I$5:$I$1804,0))="","",INDEX(Bolalar!$C$5:$C$1804,MATCH($C611,Bolalar!$I$5:$I$1804,0))),""))</f>
        <v/>
      </c>
      <c r="F611" s="24"/>
      <c r="G611" s="14" t="str">
        <f aca="false">IF(OR($E611="",$B611=""),"",INT(($B611-$E611)/365.25))</f>
        <v/>
      </c>
      <c r="H611" s="14" t="str">
        <f aca="false">IF($G611="","",IF($G611&lt;5,"Ha","Yo'q"))</f>
        <v/>
      </c>
      <c r="I611" s="14" t="str">
        <f aca="false">IF($G611="","",IF($G611&lt;18,"Ha","Yo'q"))</f>
        <v/>
      </c>
      <c r="J611" s="12"/>
      <c r="K611" s="12"/>
      <c r="L611" s="25"/>
      <c r="M611" s="12"/>
    </row>
    <row r="612" customFormat="false" ht="15" hidden="false" customHeight="false" outlineLevel="0" collapsed="false">
      <c r="A612" s="8" t="n">
        <v>608</v>
      </c>
      <c r="B612" s="13"/>
      <c r="C612" s="25"/>
      <c r="D612" s="26" t="str">
        <f aca="false">IF($C612="","",IFERROR(IF(INDEX(Bolalar!$B$5:$B$1804,MATCH($C612,Bolalar!$I$5:$I$1804,0))="","",INDEX(Bolalar!$B$5:$B$1804,MATCH($C612,Bolalar!$I$5:$I$1804,0))),""))</f>
        <v/>
      </c>
      <c r="E612" s="15" t="str">
        <f aca="false">IF($C612="","",IFERROR(IF(INDEX(Bolalar!$C$5:$C$1804,MATCH($C612,Bolalar!$I$5:$I$1804,0))="","",INDEX(Bolalar!$C$5:$C$1804,MATCH($C612,Bolalar!$I$5:$I$1804,0))),""))</f>
        <v/>
      </c>
      <c r="F612" s="24"/>
      <c r="G612" s="14" t="str">
        <f aca="false">IF(OR($E612="",$B612=""),"",INT(($B612-$E612)/365.25))</f>
        <v/>
      </c>
      <c r="H612" s="14" t="str">
        <f aca="false">IF($G612="","",IF($G612&lt;5,"Ha","Yo'q"))</f>
        <v/>
      </c>
      <c r="I612" s="14" t="str">
        <f aca="false">IF($G612="","",IF($G612&lt;18,"Ha","Yo'q"))</f>
        <v/>
      </c>
      <c r="J612" s="12"/>
      <c r="K612" s="12"/>
      <c r="L612" s="25"/>
      <c r="M612" s="12"/>
    </row>
    <row r="613" customFormat="false" ht="15" hidden="false" customHeight="false" outlineLevel="0" collapsed="false">
      <c r="A613" s="8" t="n">
        <v>609</v>
      </c>
      <c r="B613" s="13"/>
      <c r="C613" s="25"/>
      <c r="D613" s="26" t="str">
        <f aca="false">IF($C613="","",IFERROR(IF(INDEX(Bolalar!$B$5:$B$1804,MATCH($C613,Bolalar!$I$5:$I$1804,0))="","",INDEX(Bolalar!$B$5:$B$1804,MATCH($C613,Bolalar!$I$5:$I$1804,0))),""))</f>
        <v/>
      </c>
      <c r="E613" s="15" t="str">
        <f aca="false">IF($C613="","",IFERROR(IF(INDEX(Bolalar!$C$5:$C$1804,MATCH($C613,Bolalar!$I$5:$I$1804,0))="","",INDEX(Bolalar!$C$5:$C$1804,MATCH($C613,Bolalar!$I$5:$I$1804,0))),""))</f>
        <v/>
      </c>
      <c r="F613" s="24"/>
      <c r="G613" s="14" t="str">
        <f aca="false">IF(OR($E613="",$B613=""),"",INT(($B613-$E613)/365.25))</f>
        <v/>
      </c>
      <c r="H613" s="14" t="str">
        <f aca="false">IF($G613="","",IF($G613&lt;5,"Ha","Yo'q"))</f>
        <v/>
      </c>
      <c r="I613" s="14" t="str">
        <f aca="false">IF($G613="","",IF($G613&lt;18,"Ha","Yo'q"))</f>
        <v/>
      </c>
      <c r="J613" s="12"/>
      <c r="K613" s="12"/>
      <c r="L613" s="25"/>
      <c r="M613" s="12"/>
    </row>
    <row r="614" customFormat="false" ht="15" hidden="false" customHeight="false" outlineLevel="0" collapsed="false">
      <c r="A614" s="8" t="n">
        <v>610</v>
      </c>
      <c r="B614" s="13"/>
      <c r="C614" s="25"/>
      <c r="D614" s="26" t="str">
        <f aca="false">IF($C614="","",IFERROR(IF(INDEX(Bolalar!$B$5:$B$1804,MATCH($C614,Bolalar!$I$5:$I$1804,0))="","",INDEX(Bolalar!$B$5:$B$1804,MATCH($C614,Bolalar!$I$5:$I$1804,0))),""))</f>
        <v/>
      </c>
      <c r="E614" s="15" t="str">
        <f aca="false">IF($C614="","",IFERROR(IF(INDEX(Bolalar!$C$5:$C$1804,MATCH($C614,Bolalar!$I$5:$I$1804,0))="","",INDEX(Bolalar!$C$5:$C$1804,MATCH($C614,Bolalar!$I$5:$I$1804,0))),""))</f>
        <v/>
      </c>
      <c r="F614" s="24"/>
      <c r="G614" s="14" t="str">
        <f aca="false">IF(OR($E614="",$B614=""),"",INT(($B614-$E614)/365.25))</f>
        <v/>
      </c>
      <c r="H614" s="14" t="str">
        <f aca="false">IF($G614="","",IF($G614&lt;5,"Ha","Yo'q"))</f>
        <v/>
      </c>
      <c r="I614" s="14" t="str">
        <f aca="false">IF($G614="","",IF($G614&lt;18,"Ha","Yo'q"))</f>
        <v/>
      </c>
      <c r="J614" s="12"/>
      <c r="K614" s="12"/>
      <c r="L614" s="25"/>
      <c r="M614" s="12"/>
    </row>
    <row r="615" customFormat="false" ht="15" hidden="false" customHeight="false" outlineLevel="0" collapsed="false">
      <c r="A615" s="8" t="n">
        <v>611</v>
      </c>
      <c r="B615" s="13"/>
      <c r="C615" s="25"/>
      <c r="D615" s="26" t="str">
        <f aca="false">IF($C615="","",IFERROR(IF(INDEX(Bolalar!$B$5:$B$1804,MATCH($C615,Bolalar!$I$5:$I$1804,0))="","",INDEX(Bolalar!$B$5:$B$1804,MATCH($C615,Bolalar!$I$5:$I$1804,0))),""))</f>
        <v/>
      </c>
      <c r="E615" s="15" t="str">
        <f aca="false">IF($C615="","",IFERROR(IF(INDEX(Bolalar!$C$5:$C$1804,MATCH($C615,Bolalar!$I$5:$I$1804,0))="","",INDEX(Bolalar!$C$5:$C$1804,MATCH($C615,Bolalar!$I$5:$I$1804,0))),""))</f>
        <v/>
      </c>
      <c r="F615" s="24"/>
      <c r="G615" s="14" t="str">
        <f aca="false">IF(OR($E615="",$B615=""),"",INT(($B615-$E615)/365.25))</f>
        <v/>
      </c>
      <c r="H615" s="14" t="str">
        <f aca="false">IF($G615="","",IF($G615&lt;5,"Ha","Yo'q"))</f>
        <v/>
      </c>
      <c r="I615" s="14" t="str">
        <f aca="false">IF($G615="","",IF($G615&lt;18,"Ha","Yo'q"))</f>
        <v/>
      </c>
      <c r="J615" s="12"/>
      <c r="K615" s="12"/>
      <c r="L615" s="25"/>
      <c r="M615" s="12"/>
    </row>
    <row r="616" customFormat="false" ht="15" hidden="false" customHeight="false" outlineLevel="0" collapsed="false">
      <c r="A616" s="8" t="n">
        <v>612</v>
      </c>
      <c r="B616" s="13"/>
      <c r="C616" s="25"/>
      <c r="D616" s="26" t="str">
        <f aca="false">IF($C616="","",IFERROR(IF(INDEX(Bolalar!$B$5:$B$1804,MATCH($C616,Bolalar!$I$5:$I$1804,0))="","",INDEX(Bolalar!$B$5:$B$1804,MATCH($C616,Bolalar!$I$5:$I$1804,0))),""))</f>
        <v/>
      </c>
      <c r="E616" s="15" t="str">
        <f aca="false">IF($C616="","",IFERROR(IF(INDEX(Bolalar!$C$5:$C$1804,MATCH($C616,Bolalar!$I$5:$I$1804,0))="","",INDEX(Bolalar!$C$5:$C$1804,MATCH($C616,Bolalar!$I$5:$I$1804,0))),""))</f>
        <v/>
      </c>
      <c r="F616" s="24"/>
      <c r="G616" s="14" t="str">
        <f aca="false">IF(OR($E616="",$B616=""),"",INT(($B616-$E616)/365.25))</f>
        <v/>
      </c>
      <c r="H616" s="14" t="str">
        <f aca="false">IF($G616="","",IF($G616&lt;5,"Ha","Yo'q"))</f>
        <v/>
      </c>
      <c r="I616" s="14" t="str">
        <f aca="false">IF($G616="","",IF($G616&lt;18,"Ha","Yo'q"))</f>
        <v/>
      </c>
      <c r="J616" s="12"/>
      <c r="K616" s="12"/>
      <c r="L616" s="25"/>
      <c r="M616" s="12"/>
    </row>
    <row r="617" customFormat="false" ht="15" hidden="false" customHeight="false" outlineLevel="0" collapsed="false">
      <c r="A617" s="8" t="n">
        <v>613</v>
      </c>
      <c r="B617" s="13"/>
      <c r="C617" s="25"/>
      <c r="D617" s="26" t="str">
        <f aca="false">IF($C617="","",IFERROR(IF(INDEX(Bolalar!$B$5:$B$1804,MATCH($C617,Bolalar!$I$5:$I$1804,0))="","",INDEX(Bolalar!$B$5:$B$1804,MATCH($C617,Bolalar!$I$5:$I$1804,0))),""))</f>
        <v/>
      </c>
      <c r="E617" s="15" t="str">
        <f aca="false">IF($C617="","",IFERROR(IF(INDEX(Bolalar!$C$5:$C$1804,MATCH($C617,Bolalar!$I$5:$I$1804,0))="","",INDEX(Bolalar!$C$5:$C$1804,MATCH($C617,Bolalar!$I$5:$I$1804,0))),""))</f>
        <v/>
      </c>
      <c r="F617" s="24"/>
      <c r="G617" s="14" t="str">
        <f aca="false">IF(OR($E617="",$B617=""),"",INT(($B617-$E617)/365.25))</f>
        <v/>
      </c>
      <c r="H617" s="14" t="str">
        <f aca="false">IF($G617="","",IF($G617&lt;5,"Ha","Yo'q"))</f>
        <v/>
      </c>
      <c r="I617" s="14" t="str">
        <f aca="false">IF($G617="","",IF($G617&lt;18,"Ha","Yo'q"))</f>
        <v/>
      </c>
      <c r="J617" s="12"/>
      <c r="K617" s="12"/>
      <c r="L617" s="25"/>
      <c r="M617" s="12"/>
    </row>
    <row r="618" customFormat="false" ht="15" hidden="false" customHeight="false" outlineLevel="0" collapsed="false">
      <c r="A618" s="8" t="n">
        <v>614</v>
      </c>
      <c r="B618" s="13"/>
      <c r="C618" s="25"/>
      <c r="D618" s="26" t="str">
        <f aca="false">IF($C618="","",IFERROR(IF(INDEX(Bolalar!$B$5:$B$1804,MATCH($C618,Bolalar!$I$5:$I$1804,0))="","",INDEX(Bolalar!$B$5:$B$1804,MATCH($C618,Bolalar!$I$5:$I$1804,0))),""))</f>
        <v/>
      </c>
      <c r="E618" s="15" t="str">
        <f aca="false">IF($C618="","",IFERROR(IF(INDEX(Bolalar!$C$5:$C$1804,MATCH($C618,Bolalar!$I$5:$I$1804,0))="","",INDEX(Bolalar!$C$5:$C$1804,MATCH($C618,Bolalar!$I$5:$I$1804,0))),""))</f>
        <v/>
      </c>
      <c r="F618" s="24"/>
      <c r="G618" s="14" t="str">
        <f aca="false">IF(OR($E618="",$B618=""),"",INT(($B618-$E618)/365.25))</f>
        <v/>
      </c>
      <c r="H618" s="14" t="str">
        <f aca="false">IF($G618="","",IF($G618&lt;5,"Ha","Yo'q"))</f>
        <v/>
      </c>
      <c r="I618" s="14" t="str">
        <f aca="false">IF($G618="","",IF($G618&lt;18,"Ha","Yo'q"))</f>
        <v/>
      </c>
      <c r="J618" s="12"/>
      <c r="K618" s="12"/>
      <c r="L618" s="25"/>
      <c r="M618" s="12"/>
    </row>
    <row r="619" customFormat="false" ht="15" hidden="false" customHeight="false" outlineLevel="0" collapsed="false">
      <c r="A619" s="8" t="n">
        <v>615</v>
      </c>
      <c r="B619" s="13"/>
      <c r="C619" s="25"/>
      <c r="D619" s="26" t="str">
        <f aca="false">IF($C619="","",IFERROR(IF(INDEX(Bolalar!$B$5:$B$1804,MATCH($C619,Bolalar!$I$5:$I$1804,0))="","",INDEX(Bolalar!$B$5:$B$1804,MATCH($C619,Bolalar!$I$5:$I$1804,0))),""))</f>
        <v/>
      </c>
      <c r="E619" s="15" t="str">
        <f aca="false">IF($C619="","",IFERROR(IF(INDEX(Bolalar!$C$5:$C$1804,MATCH($C619,Bolalar!$I$5:$I$1804,0))="","",INDEX(Bolalar!$C$5:$C$1804,MATCH($C619,Bolalar!$I$5:$I$1804,0))),""))</f>
        <v/>
      </c>
      <c r="F619" s="24"/>
      <c r="G619" s="14" t="str">
        <f aca="false">IF(OR($E619="",$B619=""),"",INT(($B619-$E619)/365.25))</f>
        <v/>
      </c>
      <c r="H619" s="14" t="str">
        <f aca="false">IF($G619="","",IF($G619&lt;5,"Ha","Yo'q"))</f>
        <v/>
      </c>
      <c r="I619" s="14" t="str">
        <f aca="false">IF($G619="","",IF($G619&lt;18,"Ha","Yo'q"))</f>
        <v/>
      </c>
      <c r="J619" s="12"/>
      <c r="K619" s="12"/>
      <c r="L619" s="25"/>
      <c r="M619" s="12"/>
    </row>
    <row r="620" customFormat="false" ht="15" hidden="false" customHeight="false" outlineLevel="0" collapsed="false">
      <c r="A620" s="8" t="n">
        <v>616</v>
      </c>
      <c r="B620" s="13"/>
      <c r="C620" s="25"/>
      <c r="D620" s="26" t="str">
        <f aca="false">IF($C620="","",IFERROR(IF(INDEX(Bolalar!$B$5:$B$1804,MATCH($C620,Bolalar!$I$5:$I$1804,0))="","",INDEX(Bolalar!$B$5:$B$1804,MATCH($C620,Bolalar!$I$5:$I$1804,0))),""))</f>
        <v/>
      </c>
      <c r="E620" s="15" t="str">
        <f aca="false">IF($C620="","",IFERROR(IF(INDEX(Bolalar!$C$5:$C$1804,MATCH($C620,Bolalar!$I$5:$I$1804,0))="","",INDEX(Bolalar!$C$5:$C$1804,MATCH($C620,Bolalar!$I$5:$I$1804,0))),""))</f>
        <v/>
      </c>
      <c r="F620" s="24"/>
      <c r="G620" s="14" t="str">
        <f aca="false">IF(OR($E620="",$B620=""),"",INT(($B620-$E620)/365.25))</f>
        <v/>
      </c>
      <c r="H620" s="14" t="str">
        <f aca="false">IF($G620="","",IF($G620&lt;5,"Ha","Yo'q"))</f>
        <v/>
      </c>
      <c r="I620" s="14" t="str">
        <f aca="false">IF($G620="","",IF($G620&lt;18,"Ha","Yo'q"))</f>
        <v/>
      </c>
      <c r="J620" s="12"/>
      <c r="K620" s="12"/>
      <c r="L620" s="25"/>
      <c r="M620" s="12"/>
    </row>
    <row r="621" customFormat="false" ht="15" hidden="false" customHeight="false" outlineLevel="0" collapsed="false">
      <c r="A621" s="8" t="n">
        <v>617</v>
      </c>
      <c r="B621" s="13"/>
      <c r="C621" s="25"/>
      <c r="D621" s="26" t="str">
        <f aca="false">IF($C621="","",IFERROR(IF(INDEX(Bolalar!$B$5:$B$1804,MATCH($C621,Bolalar!$I$5:$I$1804,0))="","",INDEX(Bolalar!$B$5:$B$1804,MATCH($C621,Bolalar!$I$5:$I$1804,0))),""))</f>
        <v/>
      </c>
      <c r="E621" s="15" t="str">
        <f aca="false">IF($C621="","",IFERROR(IF(INDEX(Bolalar!$C$5:$C$1804,MATCH($C621,Bolalar!$I$5:$I$1804,0))="","",INDEX(Bolalar!$C$5:$C$1804,MATCH($C621,Bolalar!$I$5:$I$1804,0))),""))</f>
        <v/>
      </c>
      <c r="F621" s="24"/>
      <c r="G621" s="14" t="str">
        <f aca="false">IF(OR($E621="",$B621=""),"",INT(($B621-$E621)/365.25))</f>
        <v/>
      </c>
      <c r="H621" s="14" t="str">
        <f aca="false">IF($G621="","",IF($G621&lt;5,"Ha","Yo'q"))</f>
        <v/>
      </c>
      <c r="I621" s="14" t="str">
        <f aca="false">IF($G621="","",IF($G621&lt;18,"Ha","Yo'q"))</f>
        <v/>
      </c>
      <c r="J621" s="12"/>
      <c r="K621" s="12"/>
      <c r="L621" s="25"/>
      <c r="M621" s="12"/>
    </row>
    <row r="622" customFormat="false" ht="15" hidden="false" customHeight="false" outlineLevel="0" collapsed="false">
      <c r="A622" s="8" t="n">
        <v>618</v>
      </c>
      <c r="B622" s="13"/>
      <c r="C622" s="25"/>
      <c r="D622" s="26" t="str">
        <f aca="false">IF($C622="","",IFERROR(IF(INDEX(Bolalar!$B$5:$B$1804,MATCH($C622,Bolalar!$I$5:$I$1804,0))="","",INDEX(Bolalar!$B$5:$B$1804,MATCH($C622,Bolalar!$I$5:$I$1804,0))),""))</f>
        <v/>
      </c>
      <c r="E622" s="15" t="str">
        <f aca="false">IF($C622="","",IFERROR(IF(INDEX(Bolalar!$C$5:$C$1804,MATCH($C622,Bolalar!$I$5:$I$1804,0))="","",INDEX(Bolalar!$C$5:$C$1804,MATCH($C622,Bolalar!$I$5:$I$1804,0))),""))</f>
        <v/>
      </c>
      <c r="F622" s="24"/>
      <c r="G622" s="14" t="str">
        <f aca="false">IF(OR($E622="",$B622=""),"",INT(($B622-$E622)/365.25))</f>
        <v/>
      </c>
      <c r="H622" s="14" t="str">
        <f aca="false">IF($G622="","",IF($G622&lt;5,"Ha","Yo'q"))</f>
        <v/>
      </c>
      <c r="I622" s="14" t="str">
        <f aca="false">IF($G622="","",IF($G622&lt;18,"Ha","Yo'q"))</f>
        <v/>
      </c>
      <c r="J622" s="12"/>
      <c r="K622" s="12"/>
      <c r="L622" s="25"/>
      <c r="M622" s="12"/>
    </row>
    <row r="623" customFormat="false" ht="15" hidden="false" customHeight="false" outlineLevel="0" collapsed="false">
      <c r="A623" s="8" t="n">
        <v>619</v>
      </c>
      <c r="B623" s="13"/>
      <c r="C623" s="25"/>
      <c r="D623" s="26" t="str">
        <f aca="false">IF($C623="","",IFERROR(IF(INDEX(Bolalar!$B$5:$B$1804,MATCH($C623,Bolalar!$I$5:$I$1804,0))="","",INDEX(Bolalar!$B$5:$B$1804,MATCH($C623,Bolalar!$I$5:$I$1804,0))),""))</f>
        <v/>
      </c>
      <c r="E623" s="15" t="str">
        <f aca="false">IF($C623="","",IFERROR(IF(INDEX(Bolalar!$C$5:$C$1804,MATCH($C623,Bolalar!$I$5:$I$1804,0))="","",INDEX(Bolalar!$C$5:$C$1804,MATCH($C623,Bolalar!$I$5:$I$1804,0))),""))</f>
        <v/>
      </c>
      <c r="F623" s="24"/>
      <c r="G623" s="14" t="str">
        <f aca="false">IF(OR($E623="",$B623=""),"",INT(($B623-$E623)/365.25))</f>
        <v/>
      </c>
      <c r="H623" s="14" t="str">
        <f aca="false">IF($G623="","",IF($G623&lt;5,"Ha","Yo'q"))</f>
        <v/>
      </c>
      <c r="I623" s="14" t="str">
        <f aca="false">IF($G623="","",IF($G623&lt;18,"Ha","Yo'q"))</f>
        <v/>
      </c>
      <c r="J623" s="12"/>
      <c r="K623" s="12"/>
      <c r="L623" s="25"/>
      <c r="M623" s="12"/>
    </row>
    <row r="624" customFormat="false" ht="15" hidden="false" customHeight="false" outlineLevel="0" collapsed="false">
      <c r="A624" s="8" t="n">
        <v>620</v>
      </c>
      <c r="B624" s="13"/>
      <c r="C624" s="25"/>
      <c r="D624" s="26" t="str">
        <f aca="false">IF($C624="","",IFERROR(IF(INDEX(Bolalar!$B$5:$B$1804,MATCH($C624,Bolalar!$I$5:$I$1804,0))="","",INDEX(Bolalar!$B$5:$B$1804,MATCH($C624,Bolalar!$I$5:$I$1804,0))),""))</f>
        <v/>
      </c>
      <c r="E624" s="15" t="str">
        <f aca="false">IF($C624="","",IFERROR(IF(INDEX(Bolalar!$C$5:$C$1804,MATCH($C624,Bolalar!$I$5:$I$1804,0))="","",INDEX(Bolalar!$C$5:$C$1804,MATCH($C624,Bolalar!$I$5:$I$1804,0))),""))</f>
        <v/>
      </c>
      <c r="F624" s="24"/>
      <c r="G624" s="14" t="str">
        <f aca="false">IF(OR($E624="",$B624=""),"",INT(($B624-$E624)/365.25))</f>
        <v/>
      </c>
      <c r="H624" s="14" t="str">
        <f aca="false">IF($G624="","",IF($G624&lt;5,"Ha","Yo'q"))</f>
        <v/>
      </c>
      <c r="I624" s="14" t="str">
        <f aca="false">IF($G624="","",IF($G624&lt;18,"Ha","Yo'q"))</f>
        <v/>
      </c>
      <c r="J624" s="12"/>
      <c r="K624" s="12"/>
      <c r="L624" s="25"/>
      <c r="M624" s="12"/>
    </row>
    <row r="625" customFormat="false" ht="15" hidden="false" customHeight="false" outlineLevel="0" collapsed="false">
      <c r="A625" s="8" t="n">
        <v>621</v>
      </c>
      <c r="B625" s="13"/>
      <c r="C625" s="25"/>
      <c r="D625" s="26" t="str">
        <f aca="false">IF($C625="","",IFERROR(IF(INDEX(Bolalar!$B$5:$B$1804,MATCH($C625,Bolalar!$I$5:$I$1804,0))="","",INDEX(Bolalar!$B$5:$B$1804,MATCH($C625,Bolalar!$I$5:$I$1804,0))),""))</f>
        <v/>
      </c>
      <c r="E625" s="15" t="str">
        <f aca="false">IF($C625="","",IFERROR(IF(INDEX(Bolalar!$C$5:$C$1804,MATCH($C625,Bolalar!$I$5:$I$1804,0))="","",INDEX(Bolalar!$C$5:$C$1804,MATCH($C625,Bolalar!$I$5:$I$1804,0))),""))</f>
        <v/>
      </c>
      <c r="F625" s="24"/>
      <c r="G625" s="14" t="str">
        <f aca="false">IF(OR($E625="",$B625=""),"",INT(($B625-$E625)/365.25))</f>
        <v/>
      </c>
      <c r="H625" s="14" t="str">
        <f aca="false">IF($G625="","",IF($G625&lt;5,"Ha","Yo'q"))</f>
        <v/>
      </c>
      <c r="I625" s="14" t="str">
        <f aca="false">IF($G625="","",IF($G625&lt;18,"Ha","Yo'q"))</f>
        <v/>
      </c>
      <c r="J625" s="12"/>
      <c r="K625" s="12"/>
      <c r="L625" s="25"/>
      <c r="M625" s="12"/>
    </row>
    <row r="626" customFormat="false" ht="15" hidden="false" customHeight="false" outlineLevel="0" collapsed="false">
      <c r="A626" s="8" t="n">
        <v>622</v>
      </c>
      <c r="B626" s="13"/>
      <c r="C626" s="25"/>
      <c r="D626" s="26" t="str">
        <f aca="false">IF($C626="","",IFERROR(IF(INDEX(Bolalar!$B$5:$B$1804,MATCH($C626,Bolalar!$I$5:$I$1804,0))="","",INDEX(Bolalar!$B$5:$B$1804,MATCH($C626,Bolalar!$I$5:$I$1804,0))),""))</f>
        <v/>
      </c>
      <c r="E626" s="15" t="str">
        <f aca="false">IF($C626="","",IFERROR(IF(INDEX(Bolalar!$C$5:$C$1804,MATCH($C626,Bolalar!$I$5:$I$1804,0))="","",INDEX(Bolalar!$C$5:$C$1804,MATCH($C626,Bolalar!$I$5:$I$1804,0))),""))</f>
        <v/>
      </c>
      <c r="F626" s="24"/>
      <c r="G626" s="14" t="str">
        <f aca="false">IF(OR($E626="",$B626=""),"",INT(($B626-$E626)/365.25))</f>
        <v/>
      </c>
      <c r="H626" s="14" t="str">
        <f aca="false">IF($G626="","",IF($G626&lt;5,"Ha","Yo'q"))</f>
        <v/>
      </c>
      <c r="I626" s="14" t="str">
        <f aca="false">IF($G626="","",IF($G626&lt;18,"Ha","Yo'q"))</f>
        <v/>
      </c>
      <c r="J626" s="12"/>
      <c r="K626" s="12"/>
      <c r="L626" s="25"/>
      <c r="M626" s="12"/>
    </row>
    <row r="627" customFormat="false" ht="15" hidden="false" customHeight="false" outlineLevel="0" collapsed="false">
      <c r="A627" s="8" t="n">
        <v>623</v>
      </c>
      <c r="B627" s="13"/>
      <c r="C627" s="25"/>
      <c r="D627" s="26" t="str">
        <f aca="false">IF($C627="","",IFERROR(IF(INDEX(Bolalar!$B$5:$B$1804,MATCH($C627,Bolalar!$I$5:$I$1804,0))="","",INDEX(Bolalar!$B$5:$B$1804,MATCH($C627,Bolalar!$I$5:$I$1804,0))),""))</f>
        <v/>
      </c>
      <c r="E627" s="15" t="str">
        <f aca="false">IF($C627="","",IFERROR(IF(INDEX(Bolalar!$C$5:$C$1804,MATCH($C627,Bolalar!$I$5:$I$1804,0))="","",INDEX(Bolalar!$C$5:$C$1804,MATCH($C627,Bolalar!$I$5:$I$1804,0))),""))</f>
        <v/>
      </c>
      <c r="F627" s="24"/>
      <c r="G627" s="14" t="str">
        <f aca="false">IF(OR($E627="",$B627=""),"",INT(($B627-$E627)/365.25))</f>
        <v/>
      </c>
      <c r="H627" s="14" t="str">
        <f aca="false">IF($G627="","",IF($G627&lt;5,"Ha","Yo'q"))</f>
        <v/>
      </c>
      <c r="I627" s="14" t="str">
        <f aca="false">IF($G627="","",IF($G627&lt;18,"Ha","Yo'q"))</f>
        <v/>
      </c>
      <c r="J627" s="12"/>
      <c r="K627" s="12"/>
      <c r="L627" s="25"/>
      <c r="M627" s="12"/>
    </row>
    <row r="628" customFormat="false" ht="15" hidden="false" customHeight="false" outlineLevel="0" collapsed="false">
      <c r="A628" s="8" t="n">
        <v>624</v>
      </c>
      <c r="B628" s="13"/>
      <c r="C628" s="25"/>
      <c r="D628" s="26" t="str">
        <f aca="false">IF($C628="","",IFERROR(IF(INDEX(Bolalar!$B$5:$B$1804,MATCH($C628,Bolalar!$I$5:$I$1804,0))="","",INDEX(Bolalar!$B$5:$B$1804,MATCH($C628,Bolalar!$I$5:$I$1804,0))),""))</f>
        <v/>
      </c>
      <c r="E628" s="15" t="str">
        <f aca="false">IF($C628="","",IFERROR(IF(INDEX(Bolalar!$C$5:$C$1804,MATCH($C628,Bolalar!$I$5:$I$1804,0))="","",INDEX(Bolalar!$C$5:$C$1804,MATCH($C628,Bolalar!$I$5:$I$1804,0))),""))</f>
        <v/>
      </c>
      <c r="F628" s="24"/>
      <c r="G628" s="14" t="str">
        <f aca="false">IF(OR($E628="",$B628=""),"",INT(($B628-$E628)/365.25))</f>
        <v/>
      </c>
      <c r="H628" s="14" t="str">
        <f aca="false">IF($G628="","",IF($G628&lt;5,"Ha","Yo'q"))</f>
        <v/>
      </c>
      <c r="I628" s="14" t="str">
        <f aca="false">IF($G628="","",IF($G628&lt;18,"Ha","Yo'q"))</f>
        <v/>
      </c>
      <c r="J628" s="12"/>
      <c r="K628" s="12"/>
      <c r="L628" s="25"/>
      <c r="M628" s="12"/>
    </row>
    <row r="629" customFormat="false" ht="15" hidden="false" customHeight="false" outlineLevel="0" collapsed="false">
      <c r="A629" s="8" t="n">
        <v>625</v>
      </c>
      <c r="B629" s="13"/>
      <c r="C629" s="25"/>
      <c r="D629" s="26" t="str">
        <f aca="false">IF($C629="","",IFERROR(IF(INDEX(Bolalar!$B$5:$B$1804,MATCH($C629,Bolalar!$I$5:$I$1804,0))="","",INDEX(Bolalar!$B$5:$B$1804,MATCH($C629,Bolalar!$I$5:$I$1804,0))),""))</f>
        <v/>
      </c>
      <c r="E629" s="15" t="str">
        <f aca="false">IF($C629="","",IFERROR(IF(INDEX(Bolalar!$C$5:$C$1804,MATCH($C629,Bolalar!$I$5:$I$1804,0))="","",INDEX(Bolalar!$C$5:$C$1804,MATCH($C629,Bolalar!$I$5:$I$1804,0))),""))</f>
        <v/>
      </c>
      <c r="F629" s="24"/>
      <c r="G629" s="14" t="str">
        <f aca="false">IF(OR($E629="",$B629=""),"",INT(($B629-$E629)/365.25))</f>
        <v/>
      </c>
      <c r="H629" s="14" t="str">
        <f aca="false">IF($G629="","",IF($G629&lt;5,"Ha","Yo'q"))</f>
        <v/>
      </c>
      <c r="I629" s="14" t="str">
        <f aca="false">IF($G629="","",IF($G629&lt;18,"Ha","Yo'q"))</f>
        <v/>
      </c>
      <c r="J629" s="12"/>
      <c r="K629" s="12"/>
      <c r="L629" s="25"/>
      <c r="M629" s="12"/>
    </row>
    <row r="630" customFormat="false" ht="15" hidden="false" customHeight="false" outlineLevel="0" collapsed="false">
      <c r="A630" s="8" t="n">
        <v>626</v>
      </c>
      <c r="B630" s="13"/>
      <c r="C630" s="25"/>
      <c r="D630" s="26" t="str">
        <f aca="false">IF($C630="","",IFERROR(IF(INDEX(Bolalar!$B$5:$B$1804,MATCH($C630,Bolalar!$I$5:$I$1804,0))="","",INDEX(Bolalar!$B$5:$B$1804,MATCH($C630,Bolalar!$I$5:$I$1804,0))),""))</f>
        <v/>
      </c>
      <c r="E630" s="15" t="str">
        <f aca="false">IF($C630="","",IFERROR(IF(INDEX(Bolalar!$C$5:$C$1804,MATCH($C630,Bolalar!$I$5:$I$1804,0))="","",INDEX(Bolalar!$C$5:$C$1804,MATCH($C630,Bolalar!$I$5:$I$1804,0))),""))</f>
        <v/>
      </c>
      <c r="F630" s="24"/>
      <c r="G630" s="14" t="str">
        <f aca="false">IF(OR($E630="",$B630=""),"",INT(($B630-$E630)/365.25))</f>
        <v/>
      </c>
      <c r="H630" s="14" t="str">
        <f aca="false">IF($G630="","",IF($G630&lt;5,"Ha","Yo'q"))</f>
        <v/>
      </c>
      <c r="I630" s="14" t="str">
        <f aca="false">IF($G630="","",IF($G630&lt;18,"Ha","Yo'q"))</f>
        <v/>
      </c>
      <c r="J630" s="12"/>
      <c r="K630" s="12"/>
      <c r="L630" s="25"/>
      <c r="M630" s="12"/>
    </row>
    <row r="631" customFormat="false" ht="15" hidden="false" customHeight="false" outlineLevel="0" collapsed="false">
      <c r="A631" s="8" t="n">
        <v>627</v>
      </c>
      <c r="B631" s="13"/>
      <c r="C631" s="25"/>
      <c r="D631" s="26" t="str">
        <f aca="false">IF($C631="","",IFERROR(IF(INDEX(Bolalar!$B$5:$B$1804,MATCH($C631,Bolalar!$I$5:$I$1804,0))="","",INDEX(Bolalar!$B$5:$B$1804,MATCH($C631,Bolalar!$I$5:$I$1804,0))),""))</f>
        <v/>
      </c>
      <c r="E631" s="15" t="str">
        <f aca="false">IF($C631="","",IFERROR(IF(INDEX(Bolalar!$C$5:$C$1804,MATCH($C631,Bolalar!$I$5:$I$1804,0))="","",INDEX(Bolalar!$C$5:$C$1804,MATCH($C631,Bolalar!$I$5:$I$1804,0))),""))</f>
        <v/>
      </c>
      <c r="F631" s="24"/>
      <c r="G631" s="14" t="str">
        <f aca="false">IF(OR($E631="",$B631=""),"",INT(($B631-$E631)/365.25))</f>
        <v/>
      </c>
      <c r="H631" s="14" t="str">
        <f aca="false">IF($G631="","",IF($G631&lt;5,"Ha","Yo'q"))</f>
        <v/>
      </c>
      <c r="I631" s="14" t="str">
        <f aca="false">IF($G631="","",IF($G631&lt;18,"Ha","Yo'q"))</f>
        <v/>
      </c>
      <c r="J631" s="12"/>
      <c r="K631" s="12"/>
      <c r="L631" s="25"/>
      <c r="M631" s="12"/>
    </row>
    <row r="632" customFormat="false" ht="15" hidden="false" customHeight="false" outlineLevel="0" collapsed="false">
      <c r="A632" s="8" t="n">
        <v>628</v>
      </c>
      <c r="B632" s="13"/>
      <c r="C632" s="25"/>
      <c r="D632" s="26" t="str">
        <f aca="false">IF($C632="","",IFERROR(IF(INDEX(Bolalar!$B$5:$B$1804,MATCH($C632,Bolalar!$I$5:$I$1804,0))="","",INDEX(Bolalar!$B$5:$B$1804,MATCH($C632,Bolalar!$I$5:$I$1804,0))),""))</f>
        <v/>
      </c>
      <c r="E632" s="15" t="str">
        <f aca="false">IF($C632="","",IFERROR(IF(INDEX(Bolalar!$C$5:$C$1804,MATCH($C632,Bolalar!$I$5:$I$1804,0))="","",INDEX(Bolalar!$C$5:$C$1804,MATCH($C632,Bolalar!$I$5:$I$1804,0))),""))</f>
        <v/>
      </c>
      <c r="F632" s="24"/>
      <c r="G632" s="14" t="str">
        <f aca="false">IF(OR($E632="",$B632=""),"",INT(($B632-$E632)/365.25))</f>
        <v/>
      </c>
      <c r="H632" s="14" t="str">
        <f aca="false">IF($G632="","",IF($G632&lt;5,"Ha","Yo'q"))</f>
        <v/>
      </c>
      <c r="I632" s="14" t="str">
        <f aca="false">IF($G632="","",IF($G632&lt;18,"Ha","Yo'q"))</f>
        <v/>
      </c>
      <c r="J632" s="12"/>
      <c r="K632" s="12"/>
      <c r="L632" s="25"/>
      <c r="M632" s="12"/>
    </row>
    <row r="633" customFormat="false" ht="15" hidden="false" customHeight="false" outlineLevel="0" collapsed="false">
      <c r="A633" s="8" t="n">
        <v>629</v>
      </c>
      <c r="B633" s="13"/>
      <c r="C633" s="25"/>
      <c r="D633" s="26" t="str">
        <f aca="false">IF($C633="","",IFERROR(IF(INDEX(Bolalar!$B$5:$B$1804,MATCH($C633,Bolalar!$I$5:$I$1804,0))="","",INDEX(Bolalar!$B$5:$B$1804,MATCH($C633,Bolalar!$I$5:$I$1804,0))),""))</f>
        <v/>
      </c>
      <c r="E633" s="15" t="str">
        <f aca="false">IF($C633="","",IFERROR(IF(INDEX(Bolalar!$C$5:$C$1804,MATCH($C633,Bolalar!$I$5:$I$1804,0))="","",INDEX(Bolalar!$C$5:$C$1804,MATCH($C633,Bolalar!$I$5:$I$1804,0))),""))</f>
        <v/>
      </c>
      <c r="F633" s="24"/>
      <c r="G633" s="14" t="str">
        <f aca="false">IF(OR($E633="",$B633=""),"",INT(($B633-$E633)/365.25))</f>
        <v/>
      </c>
      <c r="H633" s="14" t="str">
        <f aca="false">IF($G633="","",IF($G633&lt;5,"Ha","Yo'q"))</f>
        <v/>
      </c>
      <c r="I633" s="14" t="str">
        <f aca="false">IF($G633="","",IF($G633&lt;18,"Ha","Yo'q"))</f>
        <v/>
      </c>
      <c r="J633" s="12"/>
      <c r="K633" s="12"/>
      <c r="L633" s="25"/>
      <c r="M633" s="12"/>
    </row>
    <row r="634" customFormat="false" ht="15" hidden="false" customHeight="false" outlineLevel="0" collapsed="false">
      <c r="A634" s="8" t="n">
        <v>630</v>
      </c>
      <c r="B634" s="13"/>
      <c r="C634" s="25"/>
      <c r="D634" s="26" t="str">
        <f aca="false">IF($C634="","",IFERROR(IF(INDEX(Bolalar!$B$5:$B$1804,MATCH($C634,Bolalar!$I$5:$I$1804,0))="","",INDEX(Bolalar!$B$5:$B$1804,MATCH($C634,Bolalar!$I$5:$I$1804,0))),""))</f>
        <v/>
      </c>
      <c r="E634" s="15" t="str">
        <f aca="false">IF($C634="","",IFERROR(IF(INDEX(Bolalar!$C$5:$C$1804,MATCH($C634,Bolalar!$I$5:$I$1804,0))="","",INDEX(Bolalar!$C$5:$C$1804,MATCH($C634,Bolalar!$I$5:$I$1804,0))),""))</f>
        <v/>
      </c>
      <c r="F634" s="24"/>
      <c r="G634" s="14" t="str">
        <f aca="false">IF(OR($E634="",$B634=""),"",INT(($B634-$E634)/365.25))</f>
        <v/>
      </c>
      <c r="H634" s="14" t="str">
        <f aca="false">IF($G634="","",IF($G634&lt;5,"Ha","Yo'q"))</f>
        <v/>
      </c>
      <c r="I634" s="14" t="str">
        <f aca="false">IF($G634="","",IF($G634&lt;18,"Ha","Yo'q"))</f>
        <v/>
      </c>
      <c r="J634" s="12"/>
      <c r="K634" s="12"/>
      <c r="L634" s="25"/>
      <c r="M634" s="12"/>
    </row>
    <row r="635" customFormat="false" ht="15" hidden="false" customHeight="false" outlineLevel="0" collapsed="false">
      <c r="A635" s="8" t="n">
        <v>631</v>
      </c>
      <c r="B635" s="13"/>
      <c r="C635" s="25"/>
      <c r="D635" s="26" t="str">
        <f aca="false">IF($C635="","",IFERROR(IF(INDEX(Bolalar!$B$5:$B$1804,MATCH($C635,Bolalar!$I$5:$I$1804,0))="","",INDEX(Bolalar!$B$5:$B$1804,MATCH($C635,Bolalar!$I$5:$I$1804,0))),""))</f>
        <v/>
      </c>
      <c r="E635" s="15" t="str">
        <f aca="false">IF($C635="","",IFERROR(IF(INDEX(Bolalar!$C$5:$C$1804,MATCH($C635,Bolalar!$I$5:$I$1804,0))="","",INDEX(Bolalar!$C$5:$C$1804,MATCH($C635,Bolalar!$I$5:$I$1804,0))),""))</f>
        <v/>
      </c>
      <c r="F635" s="24"/>
      <c r="G635" s="14" t="str">
        <f aca="false">IF(OR($E635="",$B635=""),"",INT(($B635-$E635)/365.25))</f>
        <v/>
      </c>
      <c r="H635" s="14" t="str">
        <f aca="false">IF($G635="","",IF($G635&lt;5,"Ha","Yo'q"))</f>
        <v/>
      </c>
      <c r="I635" s="14" t="str">
        <f aca="false">IF($G635="","",IF($G635&lt;18,"Ha","Yo'q"))</f>
        <v/>
      </c>
      <c r="J635" s="12"/>
      <c r="K635" s="12"/>
      <c r="L635" s="25"/>
      <c r="M635" s="12"/>
    </row>
    <row r="636" customFormat="false" ht="15" hidden="false" customHeight="false" outlineLevel="0" collapsed="false">
      <c r="A636" s="8" t="n">
        <v>632</v>
      </c>
      <c r="B636" s="13"/>
      <c r="C636" s="25"/>
      <c r="D636" s="26" t="str">
        <f aca="false">IF($C636="","",IFERROR(IF(INDEX(Bolalar!$B$5:$B$1804,MATCH($C636,Bolalar!$I$5:$I$1804,0))="","",INDEX(Bolalar!$B$5:$B$1804,MATCH($C636,Bolalar!$I$5:$I$1804,0))),""))</f>
        <v/>
      </c>
      <c r="E636" s="15" t="str">
        <f aca="false">IF($C636="","",IFERROR(IF(INDEX(Bolalar!$C$5:$C$1804,MATCH($C636,Bolalar!$I$5:$I$1804,0))="","",INDEX(Bolalar!$C$5:$C$1804,MATCH($C636,Bolalar!$I$5:$I$1804,0))),""))</f>
        <v/>
      </c>
      <c r="F636" s="24"/>
      <c r="G636" s="14" t="str">
        <f aca="false">IF(OR($E636="",$B636=""),"",INT(($B636-$E636)/365.25))</f>
        <v/>
      </c>
      <c r="H636" s="14" t="str">
        <f aca="false">IF($G636="","",IF($G636&lt;5,"Ha","Yo'q"))</f>
        <v/>
      </c>
      <c r="I636" s="14" t="str">
        <f aca="false">IF($G636="","",IF($G636&lt;18,"Ha","Yo'q"))</f>
        <v/>
      </c>
      <c r="J636" s="12"/>
      <c r="K636" s="12"/>
      <c r="L636" s="25"/>
      <c r="M636" s="12"/>
    </row>
    <row r="637" customFormat="false" ht="15" hidden="false" customHeight="false" outlineLevel="0" collapsed="false">
      <c r="A637" s="8" t="n">
        <v>633</v>
      </c>
      <c r="B637" s="13"/>
      <c r="C637" s="25"/>
      <c r="D637" s="26" t="str">
        <f aca="false">IF($C637="","",IFERROR(IF(INDEX(Bolalar!$B$5:$B$1804,MATCH($C637,Bolalar!$I$5:$I$1804,0))="","",INDEX(Bolalar!$B$5:$B$1804,MATCH($C637,Bolalar!$I$5:$I$1804,0))),""))</f>
        <v/>
      </c>
      <c r="E637" s="15" t="str">
        <f aca="false">IF($C637="","",IFERROR(IF(INDEX(Bolalar!$C$5:$C$1804,MATCH($C637,Bolalar!$I$5:$I$1804,0))="","",INDEX(Bolalar!$C$5:$C$1804,MATCH($C637,Bolalar!$I$5:$I$1804,0))),""))</f>
        <v/>
      </c>
      <c r="F637" s="24"/>
      <c r="G637" s="14" t="str">
        <f aca="false">IF(OR($E637="",$B637=""),"",INT(($B637-$E637)/365.25))</f>
        <v/>
      </c>
      <c r="H637" s="14" t="str">
        <f aca="false">IF($G637="","",IF($G637&lt;5,"Ha","Yo'q"))</f>
        <v/>
      </c>
      <c r="I637" s="14" t="str">
        <f aca="false">IF($G637="","",IF($G637&lt;18,"Ha","Yo'q"))</f>
        <v/>
      </c>
      <c r="J637" s="12"/>
      <c r="K637" s="12"/>
      <c r="L637" s="25"/>
      <c r="M637" s="12"/>
    </row>
    <row r="638" customFormat="false" ht="15" hidden="false" customHeight="false" outlineLevel="0" collapsed="false">
      <c r="A638" s="8" t="n">
        <v>634</v>
      </c>
      <c r="B638" s="13"/>
      <c r="C638" s="25"/>
      <c r="D638" s="26" t="str">
        <f aca="false">IF($C638="","",IFERROR(IF(INDEX(Bolalar!$B$5:$B$1804,MATCH($C638,Bolalar!$I$5:$I$1804,0))="","",INDEX(Bolalar!$B$5:$B$1804,MATCH($C638,Bolalar!$I$5:$I$1804,0))),""))</f>
        <v/>
      </c>
      <c r="E638" s="15" t="str">
        <f aca="false">IF($C638="","",IFERROR(IF(INDEX(Bolalar!$C$5:$C$1804,MATCH($C638,Bolalar!$I$5:$I$1804,0))="","",INDEX(Bolalar!$C$5:$C$1804,MATCH($C638,Bolalar!$I$5:$I$1804,0))),""))</f>
        <v/>
      </c>
      <c r="F638" s="24"/>
      <c r="G638" s="14" t="str">
        <f aca="false">IF(OR($E638="",$B638=""),"",INT(($B638-$E638)/365.25))</f>
        <v/>
      </c>
      <c r="H638" s="14" t="str">
        <f aca="false">IF($G638="","",IF($G638&lt;5,"Ha","Yo'q"))</f>
        <v/>
      </c>
      <c r="I638" s="14" t="str">
        <f aca="false">IF($G638="","",IF($G638&lt;18,"Ha","Yo'q"))</f>
        <v/>
      </c>
      <c r="J638" s="12"/>
      <c r="K638" s="12"/>
      <c r="L638" s="25"/>
      <c r="M638" s="12"/>
    </row>
    <row r="639" customFormat="false" ht="15" hidden="false" customHeight="false" outlineLevel="0" collapsed="false">
      <c r="A639" s="8" t="n">
        <v>635</v>
      </c>
      <c r="B639" s="13"/>
      <c r="C639" s="25"/>
      <c r="D639" s="26" t="str">
        <f aca="false">IF($C639="","",IFERROR(IF(INDEX(Bolalar!$B$5:$B$1804,MATCH($C639,Bolalar!$I$5:$I$1804,0))="","",INDEX(Bolalar!$B$5:$B$1804,MATCH($C639,Bolalar!$I$5:$I$1804,0))),""))</f>
        <v/>
      </c>
      <c r="E639" s="15" t="str">
        <f aca="false">IF($C639="","",IFERROR(IF(INDEX(Bolalar!$C$5:$C$1804,MATCH($C639,Bolalar!$I$5:$I$1804,0))="","",INDEX(Bolalar!$C$5:$C$1804,MATCH($C639,Bolalar!$I$5:$I$1804,0))),""))</f>
        <v/>
      </c>
      <c r="F639" s="24"/>
      <c r="G639" s="14" t="str">
        <f aca="false">IF(OR($E639="",$B639=""),"",INT(($B639-$E639)/365.25))</f>
        <v/>
      </c>
      <c r="H639" s="14" t="str">
        <f aca="false">IF($G639="","",IF($G639&lt;5,"Ha","Yo'q"))</f>
        <v/>
      </c>
      <c r="I639" s="14" t="str">
        <f aca="false">IF($G639="","",IF($G639&lt;18,"Ha","Yo'q"))</f>
        <v/>
      </c>
      <c r="J639" s="12"/>
      <c r="K639" s="12"/>
      <c r="L639" s="25"/>
      <c r="M639" s="12"/>
    </row>
    <row r="640" customFormat="false" ht="15" hidden="false" customHeight="false" outlineLevel="0" collapsed="false">
      <c r="A640" s="8" t="n">
        <v>636</v>
      </c>
      <c r="B640" s="13"/>
      <c r="C640" s="25"/>
      <c r="D640" s="26" t="str">
        <f aca="false">IF($C640="","",IFERROR(IF(INDEX(Bolalar!$B$5:$B$1804,MATCH($C640,Bolalar!$I$5:$I$1804,0))="","",INDEX(Bolalar!$B$5:$B$1804,MATCH($C640,Bolalar!$I$5:$I$1804,0))),""))</f>
        <v/>
      </c>
      <c r="E640" s="15" t="str">
        <f aca="false">IF($C640="","",IFERROR(IF(INDEX(Bolalar!$C$5:$C$1804,MATCH($C640,Bolalar!$I$5:$I$1804,0))="","",INDEX(Bolalar!$C$5:$C$1804,MATCH($C640,Bolalar!$I$5:$I$1804,0))),""))</f>
        <v/>
      </c>
      <c r="F640" s="24"/>
      <c r="G640" s="14" t="str">
        <f aca="false">IF(OR($E640="",$B640=""),"",INT(($B640-$E640)/365.25))</f>
        <v/>
      </c>
      <c r="H640" s="14" t="str">
        <f aca="false">IF($G640="","",IF($G640&lt;5,"Ha","Yo'q"))</f>
        <v/>
      </c>
      <c r="I640" s="14" t="str">
        <f aca="false">IF($G640="","",IF($G640&lt;18,"Ha","Yo'q"))</f>
        <v/>
      </c>
      <c r="J640" s="12"/>
      <c r="K640" s="12"/>
      <c r="L640" s="25"/>
      <c r="M640" s="12"/>
    </row>
    <row r="641" customFormat="false" ht="15" hidden="false" customHeight="false" outlineLevel="0" collapsed="false">
      <c r="A641" s="8" t="n">
        <v>637</v>
      </c>
      <c r="B641" s="13"/>
      <c r="C641" s="25"/>
      <c r="D641" s="26" t="str">
        <f aca="false">IF($C641="","",IFERROR(IF(INDEX(Bolalar!$B$5:$B$1804,MATCH($C641,Bolalar!$I$5:$I$1804,0))="","",INDEX(Bolalar!$B$5:$B$1804,MATCH($C641,Bolalar!$I$5:$I$1804,0))),""))</f>
        <v/>
      </c>
      <c r="E641" s="15" t="str">
        <f aca="false">IF($C641="","",IFERROR(IF(INDEX(Bolalar!$C$5:$C$1804,MATCH($C641,Bolalar!$I$5:$I$1804,0))="","",INDEX(Bolalar!$C$5:$C$1804,MATCH($C641,Bolalar!$I$5:$I$1804,0))),""))</f>
        <v/>
      </c>
      <c r="F641" s="24"/>
      <c r="G641" s="14" t="str">
        <f aca="false">IF(OR($E641="",$B641=""),"",INT(($B641-$E641)/365.25))</f>
        <v/>
      </c>
      <c r="H641" s="14" t="str">
        <f aca="false">IF($G641="","",IF($G641&lt;5,"Ha","Yo'q"))</f>
        <v/>
      </c>
      <c r="I641" s="14" t="str">
        <f aca="false">IF($G641="","",IF($G641&lt;18,"Ha","Yo'q"))</f>
        <v/>
      </c>
      <c r="J641" s="12"/>
      <c r="K641" s="12"/>
      <c r="L641" s="25"/>
      <c r="M641" s="12"/>
    </row>
    <row r="642" customFormat="false" ht="15" hidden="false" customHeight="false" outlineLevel="0" collapsed="false">
      <c r="A642" s="8" t="n">
        <v>638</v>
      </c>
      <c r="B642" s="13"/>
      <c r="C642" s="25"/>
      <c r="D642" s="26" t="str">
        <f aca="false">IF($C642="","",IFERROR(IF(INDEX(Bolalar!$B$5:$B$1804,MATCH($C642,Bolalar!$I$5:$I$1804,0))="","",INDEX(Bolalar!$B$5:$B$1804,MATCH($C642,Bolalar!$I$5:$I$1804,0))),""))</f>
        <v/>
      </c>
      <c r="E642" s="15" t="str">
        <f aca="false">IF($C642="","",IFERROR(IF(INDEX(Bolalar!$C$5:$C$1804,MATCH($C642,Bolalar!$I$5:$I$1804,0))="","",INDEX(Bolalar!$C$5:$C$1804,MATCH($C642,Bolalar!$I$5:$I$1804,0))),""))</f>
        <v/>
      </c>
      <c r="F642" s="24"/>
      <c r="G642" s="14" t="str">
        <f aca="false">IF(OR($E642="",$B642=""),"",INT(($B642-$E642)/365.25))</f>
        <v/>
      </c>
      <c r="H642" s="14" t="str">
        <f aca="false">IF($G642="","",IF($G642&lt;5,"Ha","Yo'q"))</f>
        <v/>
      </c>
      <c r="I642" s="14" t="str">
        <f aca="false">IF($G642="","",IF($G642&lt;18,"Ha","Yo'q"))</f>
        <v/>
      </c>
      <c r="J642" s="12"/>
      <c r="K642" s="12"/>
      <c r="L642" s="25"/>
      <c r="M642" s="12"/>
    </row>
    <row r="643" customFormat="false" ht="15" hidden="false" customHeight="false" outlineLevel="0" collapsed="false">
      <c r="A643" s="8" t="n">
        <v>639</v>
      </c>
      <c r="B643" s="13"/>
      <c r="C643" s="25"/>
      <c r="D643" s="26" t="str">
        <f aca="false">IF($C643="","",IFERROR(IF(INDEX(Bolalar!$B$5:$B$1804,MATCH($C643,Bolalar!$I$5:$I$1804,0))="","",INDEX(Bolalar!$B$5:$B$1804,MATCH($C643,Bolalar!$I$5:$I$1804,0))),""))</f>
        <v/>
      </c>
      <c r="E643" s="15" t="str">
        <f aca="false">IF($C643="","",IFERROR(IF(INDEX(Bolalar!$C$5:$C$1804,MATCH($C643,Bolalar!$I$5:$I$1804,0))="","",INDEX(Bolalar!$C$5:$C$1804,MATCH($C643,Bolalar!$I$5:$I$1804,0))),""))</f>
        <v/>
      </c>
      <c r="F643" s="24"/>
      <c r="G643" s="14" t="str">
        <f aca="false">IF(OR($E643="",$B643=""),"",INT(($B643-$E643)/365.25))</f>
        <v/>
      </c>
      <c r="H643" s="14" t="str">
        <f aca="false">IF($G643="","",IF($G643&lt;5,"Ha","Yo'q"))</f>
        <v/>
      </c>
      <c r="I643" s="14" t="str">
        <f aca="false">IF($G643="","",IF($G643&lt;18,"Ha","Yo'q"))</f>
        <v/>
      </c>
      <c r="J643" s="12"/>
      <c r="K643" s="12"/>
      <c r="L643" s="25"/>
      <c r="M643" s="12"/>
    </row>
    <row r="644" customFormat="false" ht="15" hidden="false" customHeight="false" outlineLevel="0" collapsed="false">
      <c r="A644" s="8" t="n">
        <v>640</v>
      </c>
      <c r="B644" s="13"/>
      <c r="C644" s="25"/>
      <c r="D644" s="26" t="str">
        <f aca="false">IF($C644="","",IFERROR(IF(INDEX(Bolalar!$B$5:$B$1804,MATCH($C644,Bolalar!$I$5:$I$1804,0))="","",INDEX(Bolalar!$B$5:$B$1804,MATCH($C644,Bolalar!$I$5:$I$1804,0))),""))</f>
        <v/>
      </c>
      <c r="E644" s="15" t="str">
        <f aca="false">IF($C644="","",IFERROR(IF(INDEX(Bolalar!$C$5:$C$1804,MATCH($C644,Bolalar!$I$5:$I$1804,0))="","",INDEX(Bolalar!$C$5:$C$1804,MATCH($C644,Bolalar!$I$5:$I$1804,0))),""))</f>
        <v/>
      </c>
      <c r="F644" s="24"/>
      <c r="G644" s="14" t="str">
        <f aca="false">IF(OR($E644="",$B644=""),"",INT(($B644-$E644)/365.25))</f>
        <v/>
      </c>
      <c r="H644" s="14" t="str">
        <f aca="false">IF($G644="","",IF($G644&lt;5,"Ha","Yo'q"))</f>
        <v/>
      </c>
      <c r="I644" s="14" t="str">
        <f aca="false">IF($G644="","",IF($G644&lt;18,"Ha","Yo'q"))</f>
        <v/>
      </c>
      <c r="J644" s="12"/>
      <c r="K644" s="12"/>
      <c r="L644" s="25"/>
      <c r="M644" s="12"/>
    </row>
    <row r="645" customFormat="false" ht="15" hidden="false" customHeight="false" outlineLevel="0" collapsed="false">
      <c r="A645" s="8" t="n">
        <v>641</v>
      </c>
      <c r="B645" s="13"/>
      <c r="C645" s="25"/>
      <c r="D645" s="26" t="str">
        <f aca="false">IF($C645="","",IFERROR(IF(INDEX(Bolalar!$B$5:$B$1804,MATCH($C645,Bolalar!$I$5:$I$1804,0))="","",INDEX(Bolalar!$B$5:$B$1804,MATCH($C645,Bolalar!$I$5:$I$1804,0))),""))</f>
        <v/>
      </c>
      <c r="E645" s="15" t="str">
        <f aca="false">IF($C645="","",IFERROR(IF(INDEX(Bolalar!$C$5:$C$1804,MATCH($C645,Bolalar!$I$5:$I$1804,0))="","",INDEX(Bolalar!$C$5:$C$1804,MATCH($C645,Bolalar!$I$5:$I$1804,0))),""))</f>
        <v/>
      </c>
      <c r="F645" s="24"/>
      <c r="G645" s="14" t="str">
        <f aca="false">IF(OR($E645="",$B645=""),"",INT(($B645-$E645)/365.25))</f>
        <v/>
      </c>
      <c r="H645" s="14" t="str">
        <f aca="false">IF($G645="","",IF($G645&lt;5,"Ha","Yo'q"))</f>
        <v/>
      </c>
      <c r="I645" s="14" t="str">
        <f aca="false">IF($G645="","",IF($G645&lt;18,"Ha","Yo'q"))</f>
        <v/>
      </c>
      <c r="J645" s="12"/>
      <c r="K645" s="12"/>
      <c r="L645" s="25"/>
      <c r="M645" s="12"/>
    </row>
    <row r="646" customFormat="false" ht="15" hidden="false" customHeight="false" outlineLevel="0" collapsed="false">
      <c r="A646" s="8" t="n">
        <v>642</v>
      </c>
      <c r="B646" s="13"/>
      <c r="C646" s="25"/>
      <c r="D646" s="26" t="str">
        <f aca="false">IF($C646="","",IFERROR(IF(INDEX(Bolalar!$B$5:$B$1804,MATCH($C646,Bolalar!$I$5:$I$1804,0))="","",INDEX(Bolalar!$B$5:$B$1804,MATCH($C646,Bolalar!$I$5:$I$1804,0))),""))</f>
        <v/>
      </c>
      <c r="E646" s="15" t="str">
        <f aca="false">IF($C646="","",IFERROR(IF(INDEX(Bolalar!$C$5:$C$1804,MATCH($C646,Bolalar!$I$5:$I$1804,0))="","",INDEX(Bolalar!$C$5:$C$1804,MATCH($C646,Bolalar!$I$5:$I$1804,0))),""))</f>
        <v/>
      </c>
      <c r="F646" s="24"/>
      <c r="G646" s="14" t="str">
        <f aca="false">IF(OR($E646="",$B646=""),"",INT(($B646-$E646)/365.25))</f>
        <v/>
      </c>
      <c r="H646" s="14" t="str">
        <f aca="false">IF($G646="","",IF($G646&lt;5,"Ha","Yo'q"))</f>
        <v/>
      </c>
      <c r="I646" s="14" t="str">
        <f aca="false">IF($G646="","",IF($G646&lt;18,"Ha","Yo'q"))</f>
        <v/>
      </c>
      <c r="J646" s="12"/>
      <c r="K646" s="12"/>
      <c r="L646" s="25"/>
      <c r="M646" s="12"/>
    </row>
    <row r="647" customFormat="false" ht="15" hidden="false" customHeight="false" outlineLevel="0" collapsed="false">
      <c r="A647" s="8" t="n">
        <v>643</v>
      </c>
      <c r="B647" s="13"/>
      <c r="C647" s="25"/>
      <c r="D647" s="26" t="str">
        <f aca="false">IF($C647="","",IFERROR(IF(INDEX(Bolalar!$B$5:$B$1804,MATCH($C647,Bolalar!$I$5:$I$1804,0))="","",INDEX(Bolalar!$B$5:$B$1804,MATCH($C647,Bolalar!$I$5:$I$1804,0))),""))</f>
        <v/>
      </c>
      <c r="E647" s="15" t="str">
        <f aca="false">IF($C647="","",IFERROR(IF(INDEX(Bolalar!$C$5:$C$1804,MATCH($C647,Bolalar!$I$5:$I$1804,0))="","",INDEX(Bolalar!$C$5:$C$1804,MATCH($C647,Bolalar!$I$5:$I$1804,0))),""))</f>
        <v/>
      </c>
      <c r="F647" s="24"/>
      <c r="G647" s="14" t="str">
        <f aca="false">IF(OR($E647="",$B647=""),"",INT(($B647-$E647)/365.25))</f>
        <v/>
      </c>
      <c r="H647" s="14" t="str">
        <f aca="false">IF($G647="","",IF($G647&lt;5,"Ha","Yo'q"))</f>
        <v/>
      </c>
      <c r="I647" s="14" t="str">
        <f aca="false">IF($G647="","",IF($G647&lt;18,"Ha","Yo'q"))</f>
        <v/>
      </c>
      <c r="J647" s="12"/>
      <c r="K647" s="12"/>
      <c r="L647" s="25"/>
      <c r="M647" s="12"/>
    </row>
    <row r="648" customFormat="false" ht="15" hidden="false" customHeight="false" outlineLevel="0" collapsed="false">
      <c r="A648" s="8" t="n">
        <v>644</v>
      </c>
      <c r="B648" s="13"/>
      <c r="C648" s="25"/>
      <c r="D648" s="26" t="str">
        <f aca="false">IF($C648="","",IFERROR(IF(INDEX(Bolalar!$B$5:$B$1804,MATCH($C648,Bolalar!$I$5:$I$1804,0))="","",INDEX(Bolalar!$B$5:$B$1804,MATCH($C648,Bolalar!$I$5:$I$1804,0))),""))</f>
        <v/>
      </c>
      <c r="E648" s="15" t="str">
        <f aca="false">IF($C648="","",IFERROR(IF(INDEX(Bolalar!$C$5:$C$1804,MATCH($C648,Bolalar!$I$5:$I$1804,0))="","",INDEX(Bolalar!$C$5:$C$1804,MATCH($C648,Bolalar!$I$5:$I$1804,0))),""))</f>
        <v/>
      </c>
      <c r="F648" s="24"/>
      <c r="G648" s="14" t="str">
        <f aca="false">IF(OR($E648="",$B648=""),"",INT(($B648-$E648)/365.25))</f>
        <v/>
      </c>
      <c r="H648" s="14" t="str">
        <f aca="false">IF($G648="","",IF($G648&lt;5,"Ha","Yo'q"))</f>
        <v/>
      </c>
      <c r="I648" s="14" t="str">
        <f aca="false">IF($G648="","",IF($G648&lt;18,"Ha","Yo'q"))</f>
        <v/>
      </c>
      <c r="J648" s="12"/>
      <c r="K648" s="12"/>
      <c r="L648" s="25"/>
      <c r="M648" s="12"/>
    </row>
    <row r="649" customFormat="false" ht="15" hidden="false" customHeight="false" outlineLevel="0" collapsed="false">
      <c r="A649" s="8" t="n">
        <v>645</v>
      </c>
      <c r="B649" s="13"/>
      <c r="C649" s="25"/>
      <c r="D649" s="26" t="str">
        <f aca="false">IF($C649="","",IFERROR(IF(INDEX(Bolalar!$B$5:$B$1804,MATCH($C649,Bolalar!$I$5:$I$1804,0))="","",INDEX(Bolalar!$B$5:$B$1804,MATCH($C649,Bolalar!$I$5:$I$1804,0))),""))</f>
        <v/>
      </c>
      <c r="E649" s="15" t="str">
        <f aca="false">IF($C649="","",IFERROR(IF(INDEX(Bolalar!$C$5:$C$1804,MATCH($C649,Bolalar!$I$5:$I$1804,0))="","",INDEX(Bolalar!$C$5:$C$1804,MATCH($C649,Bolalar!$I$5:$I$1804,0))),""))</f>
        <v/>
      </c>
      <c r="F649" s="24"/>
      <c r="G649" s="14" t="str">
        <f aca="false">IF(OR($E649="",$B649=""),"",INT(($B649-$E649)/365.25))</f>
        <v/>
      </c>
      <c r="H649" s="14" t="str">
        <f aca="false">IF($G649="","",IF($G649&lt;5,"Ha","Yo'q"))</f>
        <v/>
      </c>
      <c r="I649" s="14" t="str">
        <f aca="false">IF($G649="","",IF($G649&lt;18,"Ha","Yo'q"))</f>
        <v/>
      </c>
      <c r="J649" s="12"/>
      <c r="K649" s="12"/>
      <c r="L649" s="25"/>
      <c r="M649" s="12"/>
    </row>
    <row r="650" customFormat="false" ht="15" hidden="false" customHeight="false" outlineLevel="0" collapsed="false">
      <c r="A650" s="8" t="n">
        <v>646</v>
      </c>
      <c r="B650" s="13"/>
      <c r="C650" s="25"/>
      <c r="D650" s="26" t="str">
        <f aca="false">IF($C650="","",IFERROR(IF(INDEX(Bolalar!$B$5:$B$1804,MATCH($C650,Bolalar!$I$5:$I$1804,0))="","",INDEX(Bolalar!$B$5:$B$1804,MATCH($C650,Bolalar!$I$5:$I$1804,0))),""))</f>
        <v/>
      </c>
      <c r="E650" s="15" t="str">
        <f aca="false">IF($C650="","",IFERROR(IF(INDEX(Bolalar!$C$5:$C$1804,MATCH($C650,Bolalar!$I$5:$I$1804,0))="","",INDEX(Bolalar!$C$5:$C$1804,MATCH($C650,Bolalar!$I$5:$I$1804,0))),""))</f>
        <v/>
      </c>
      <c r="F650" s="24"/>
      <c r="G650" s="14" t="str">
        <f aca="false">IF(OR($E650="",$B650=""),"",INT(($B650-$E650)/365.25))</f>
        <v/>
      </c>
      <c r="H650" s="14" t="str">
        <f aca="false">IF($G650="","",IF($G650&lt;5,"Ha","Yo'q"))</f>
        <v/>
      </c>
      <c r="I650" s="14" t="str">
        <f aca="false">IF($G650="","",IF($G650&lt;18,"Ha","Yo'q"))</f>
        <v/>
      </c>
      <c r="J650" s="12"/>
      <c r="K650" s="12"/>
      <c r="L650" s="25"/>
      <c r="M650" s="12"/>
    </row>
    <row r="651" customFormat="false" ht="15" hidden="false" customHeight="false" outlineLevel="0" collapsed="false">
      <c r="A651" s="8" t="n">
        <v>647</v>
      </c>
      <c r="B651" s="13"/>
      <c r="C651" s="25"/>
      <c r="D651" s="26" t="str">
        <f aca="false">IF($C651="","",IFERROR(IF(INDEX(Bolalar!$B$5:$B$1804,MATCH($C651,Bolalar!$I$5:$I$1804,0))="","",INDEX(Bolalar!$B$5:$B$1804,MATCH($C651,Bolalar!$I$5:$I$1804,0))),""))</f>
        <v/>
      </c>
      <c r="E651" s="15" t="str">
        <f aca="false">IF($C651="","",IFERROR(IF(INDEX(Bolalar!$C$5:$C$1804,MATCH($C651,Bolalar!$I$5:$I$1804,0))="","",INDEX(Bolalar!$C$5:$C$1804,MATCH($C651,Bolalar!$I$5:$I$1804,0))),""))</f>
        <v/>
      </c>
      <c r="F651" s="24"/>
      <c r="G651" s="14" t="str">
        <f aca="false">IF(OR($E651="",$B651=""),"",INT(($B651-$E651)/365.25))</f>
        <v/>
      </c>
      <c r="H651" s="14" t="str">
        <f aca="false">IF($G651="","",IF($G651&lt;5,"Ha","Yo'q"))</f>
        <v/>
      </c>
      <c r="I651" s="14" t="str">
        <f aca="false">IF($G651="","",IF($G651&lt;18,"Ha","Yo'q"))</f>
        <v/>
      </c>
      <c r="J651" s="12"/>
      <c r="K651" s="12"/>
      <c r="L651" s="25"/>
      <c r="M651" s="12"/>
    </row>
    <row r="652" customFormat="false" ht="15" hidden="false" customHeight="false" outlineLevel="0" collapsed="false">
      <c r="A652" s="8" t="n">
        <v>648</v>
      </c>
      <c r="B652" s="13"/>
      <c r="C652" s="25"/>
      <c r="D652" s="26" t="str">
        <f aca="false">IF($C652="","",IFERROR(IF(INDEX(Bolalar!$B$5:$B$1804,MATCH($C652,Bolalar!$I$5:$I$1804,0))="","",INDEX(Bolalar!$B$5:$B$1804,MATCH($C652,Bolalar!$I$5:$I$1804,0))),""))</f>
        <v/>
      </c>
      <c r="E652" s="15" t="str">
        <f aca="false">IF($C652="","",IFERROR(IF(INDEX(Bolalar!$C$5:$C$1804,MATCH($C652,Bolalar!$I$5:$I$1804,0))="","",INDEX(Bolalar!$C$5:$C$1804,MATCH($C652,Bolalar!$I$5:$I$1804,0))),""))</f>
        <v/>
      </c>
      <c r="F652" s="24"/>
      <c r="G652" s="14" t="str">
        <f aca="false">IF(OR($E652="",$B652=""),"",INT(($B652-$E652)/365.25))</f>
        <v/>
      </c>
      <c r="H652" s="14" t="str">
        <f aca="false">IF($G652="","",IF($G652&lt;5,"Ha","Yo'q"))</f>
        <v/>
      </c>
      <c r="I652" s="14" t="str">
        <f aca="false">IF($G652="","",IF($G652&lt;18,"Ha","Yo'q"))</f>
        <v/>
      </c>
      <c r="J652" s="12"/>
      <c r="K652" s="12"/>
      <c r="L652" s="25"/>
      <c r="M652" s="12"/>
    </row>
    <row r="653" customFormat="false" ht="15" hidden="false" customHeight="false" outlineLevel="0" collapsed="false">
      <c r="A653" s="8" t="n">
        <v>649</v>
      </c>
      <c r="B653" s="13"/>
      <c r="C653" s="25"/>
      <c r="D653" s="26" t="str">
        <f aca="false">IF($C653="","",IFERROR(IF(INDEX(Bolalar!$B$5:$B$1804,MATCH($C653,Bolalar!$I$5:$I$1804,0))="","",INDEX(Bolalar!$B$5:$B$1804,MATCH($C653,Bolalar!$I$5:$I$1804,0))),""))</f>
        <v/>
      </c>
      <c r="E653" s="15" t="str">
        <f aca="false">IF($C653="","",IFERROR(IF(INDEX(Bolalar!$C$5:$C$1804,MATCH($C653,Bolalar!$I$5:$I$1804,0))="","",INDEX(Bolalar!$C$5:$C$1804,MATCH($C653,Bolalar!$I$5:$I$1804,0))),""))</f>
        <v/>
      </c>
      <c r="F653" s="24"/>
      <c r="G653" s="14" t="str">
        <f aca="false">IF(OR($E653="",$B653=""),"",INT(($B653-$E653)/365.25))</f>
        <v/>
      </c>
      <c r="H653" s="14" t="str">
        <f aca="false">IF($G653="","",IF($G653&lt;5,"Ha","Yo'q"))</f>
        <v/>
      </c>
      <c r="I653" s="14" t="str">
        <f aca="false">IF($G653="","",IF($G653&lt;18,"Ha","Yo'q"))</f>
        <v/>
      </c>
      <c r="J653" s="12"/>
      <c r="K653" s="12"/>
      <c r="L653" s="25"/>
      <c r="M653" s="12"/>
    </row>
    <row r="654" customFormat="false" ht="15" hidden="false" customHeight="false" outlineLevel="0" collapsed="false">
      <c r="A654" s="8" t="n">
        <v>650</v>
      </c>
      <c r="B654" s="13"/>
      <c r="C654" s="25"/>
      <c r="D654" s="26" t="str">
        <f aca="false">IF($C654="","",IFERROR(IF(INDEX(Bolalar!$B$5:$B$1804,MATCH($C654,Bolalar!$I$5:$I$1804,0))="","",INDEX(Bolalar!$B$5:$B$1804,MATCH($C654,Bolalar!$I$5:$I$1804,0))),""))</f>
        <v/>
      </c>
      <c r="E654" s="15" t="str">
        <f aca="false">IF($C654="","",IFERROR(IF(INDEX(Bolalar!$C$5:$C$1804,MATCH($C654,Bolalar!$I$5:$I$1804,0))="","",INDEX(Bolalar!$C$5:$C$1804,MATCH($C654,Bolalar!$I$5:$I$1804,0))),""))</f>
        <v/>
      </c>
      <c r="F654" s="24"/>
      <c r="G654" s="14" t="str">
        <f aca="false">IF(OR($E654="",$B654=""),"",INT(($B654-$E654)/365.25))</f>
        <v/>
      </c>
      <c r="H654" s="14" t="str">
        <f aca="false">IF($G654="","",IF($G654&lt;5,"Ha","Yo'q"))</f>
        <v/>
      </c>
      <c r="I654" s="14" t="str">
        <f aca="false">IF($G654="","",IF($G654&lt;18,"Ha","Yo'q"))</f>
        <v/>
      </c>
      <c r="J654" s="12"/>
      <c r="K654" s="12"/>
      <c r="L654" s="25"/>
      <c r="M654" s="12"/>
    </row>
    <row r="655" customFormat="false" ht="15" hidden="false" customHeight="false" outlineLevel="0" collapsed="false">
      <c r="A655" s="8" t="n">
        <v>651</v>
      </c>
      <c r="B655" s="13"/>
      <c r="C655" s="25"/>
      <c r="D655" s="26" t="str">
        <f aca="false">IF($C655="","",IFERROR(IF(INDEX(Bolalar!$B$5:$B$1804,MATCH($C655,Bolalar!$I$5:$I$1804,0))="","",INDEX(Bolalar!$B$5:$B$1804,MATCH($C655,Bolalar!$I$5:$I$1804,0))),""))</f>
        <v/>
      </c>
      <c r="E655" s="15" t="str">
        <f aca="false">IF($C655="","",IFERROR(IF(INDEX(Bolalar!$C$5:$C$1804,MATCH($C655,Bolalar!$I$5:$I$1804,0))="","",INDEX(Bolalar!$C$5:$C$1804,MATCH($C655,Bolalar!$I$5:$I$1804,0))),""))</f>
        <v/>
      </c>
      <c r="F655" s="24"/>
      <c r="G655" s="14" t="str">
        <f aca="false">IF(OR($E655="",$B655=""),"",INT(($B655-$E655)/365.25))</f>
        <v/>
      </c>
      <c r="H655" s="14" t="str">
        <f aca="false">IF($G655="","",IF($G655&lt;5,"Ha","Yo'q"))</f>
        <v/>
      </c>
      <c r="I655" s="14" t="str">
        <f aca="false">IF($G655="","",IF($G655&lt;18,"Ha","Yo'q"))</f>
        <v/>
      </c>
      <c r="J655" s="12"/>
      <c r="K655" s="12"/>
      <c r="L655" s="25"/>
      <c r="M655" s="12"/>
    </row>
    <row r="656" customFormat="false" ht="15" hidden="false" customHeight="false" outlineLevel="0" collapsed="false">
      <c r="A656" s="8" t="n">
        <v>652</v>
      </c>
      <c r="B656" s="13"/>
      <c r="C656" s="25"/>
      <c r="D656" s="26" t="str">
        <f aca="false">IF($C656="","",IFERROR(IF(INDEX(Bolalar!$B$5:$B$1804,MATCH($C656,Bolalar!$I$5:$I$1804,0))="","",INDEX(Bolalar!$B$5:$B$1804,MATCH($C656,Bolalar!$I$5:$I$1804,0))),""))</f>
        <v/>
      </c>
      <c r="E656" s="15" t="str">
        <f aca="false">IF($C656="","",IFERROR(IF(INDEX(Bolalar!$C$5:$C$1804,MATCH($C656,Bolalar!$I$5:$I$1804,0))="","",INDEX(Bolalar!$C$5:$C$1804,MATCH($C656,Bolalar!$I$5:$I$1804,0))),""))</f>
        <v/>
      </c>
      <c r="F656" s="24"/>
      <c r="G656" s="14" t="str">
        <f aca="false">IF(OR($E656="",$B656=""),"",INT(($B656-$E656)/365.25))</f>
        <v/>
      </c>
      <c r="H656" s="14" t="str">
        <f aca="false">IF($G656="","",IF($G656&lt;5,"Ha","Yo'q"))</f>
        <v/>
      </c>
      <c r="I656" s="14" t="str">
        <f aca="false">IF($G656="","",IF($G656&lt;18,"Ha","Yo'q"))</f>
        <v/>
      </c>
      <c r="J656" s="12"/>
      <c r="K656" s="12"/>
      <c r="L656" s="25"/>
      <c r="M656" s="12"/>
    </row>
    <row r="657" customFormat="false" ht="15" hidden="false" customHeight="false" outlineLevel="0" collapsed="false">
      <c r="A657" s="8" t="n">
        <v>653</v>
      </c>
      <c r="B657" s="13"/>
      <c r="C657" s="25"/>
      <c r="D657" s="26" t="str">
        <f aca="false">IF($C657="","",IFERROR(IF(INDEX(Bolalar!$B$5:$B$1804,MATCH($C657,Bolalar!$I$5:$I$1804,0))="","",INDEX(Bolalar!$B$5:$B$1804,MATCH($C657,Bolalar!$I$5:$I$1804,0))),""))</f>
        <v/>
      </c>
      <c r="E657" s="15" t="str">
        <f aca="false">IF($C657="","",IFERROR(IF(INDEX(Bolalar!$C$5:$C$1804,MATCH($C657,Bolalar!$I$5:$I$1804,0))="","",INDEX(Bolalar!$C$5:$C$1804,MATCH($C657,Bolalar!$I$5:$I$1804,0))),""))</f>
        <v/>
      </c>
      <c r="F657" s="24"/>
      <c r="G657" s="14" t="str">
        <f aca="false">IF(OR($E657="",$B657=""),"",INT(($B657-$E657)/365.25))</f>
        <v/>
      </c>
      <c r="H657" s="14" t="str">
        <f aca="false">IF($G657="","",IF($G657&lt;5,"Ha","Yo'q"))</f>
        <v/>
      </c>
      <c r="I657" s="14" t="str">
        <f aca="false">IF($G657="","",IF($G657&lt;18,"Ha","Yo'q"))</f>
        <v/>
      </c>
      <c r="J657" s="12"/>
      <c r="K657" s="12"/>
      <c r="L657" s="25"/>
      <c r="M657" s="12"/>
    </row>
    <row r="658" customFormat="false" ht="15" hidden="false" customHeight="false" outlineLevel="0" collapsed="false">
      <c r="A658" s="8" t="n">
        <v>654</v>
      </c>
      <c r="B658" s="13"/>
      <c r="C658" s="25"/>
      <c r="D658" s="26" t="str">
        <f aca="false">IF($C658="","",IFERROR(IF(INDEX(Bolalar!$B$5:$B$1804,MATCH($C658,Bolalar!$I$5:$I$1804,0))="","",INDEX(Bolalar!$B$5:$B$1804,MATCH($C658,Bolalar!$I$5:$I$1804,0))),""))</f>
        <v/>
      </c>
      <c r="E658" s="15" t="str">
        <f aca="false">IF($C658="","",IFERROR(IF(INDEX(Bolalar!$C$5:$C$1804,MATCH($C658,Bolalar!$I$5:$I$1804,0))="","",INDEX(Bolalar!$C$5:$C$1804,MATCH($C658,Bolalar!$I$5:$I$1804,0))),""))</f>
        <v/>
      </c>
      <c r="F658" s="24"/>
      <c r="G658" s="14" t="str">
        <f aca="false">IF(OR($E658="",$B658=""),"",INT(($B658-$E658)/365.25))</f>
        <v/>
      </c>
      <c r="H658" s="14" t="str">
        <f aca="false">IF($G658="","",IF($G658&lt;5,"Ha","Yo'q"))</f>
        <v/>
      </c>
      <c r="I658" s="14" t="str">
        <f aca="false">IF($G658="","",IF($G658&lt;18,"Ha","Yo'q"))</f>
        <v/>
      </c>
      <c r="J658" s="12"/>
      <c r="K658" s="12"/>
      <c r="L658" s="25"/>
      <c r="M658" s="12"/>
    </row>
    <row r="659" customFormat="false" ht="15" hidden="false" customHeight="false" outlineLevel="0" collapsed="false">
      <c r="A659" s="8" t="n">
        <v>655</v>
      </c>
      <c r="B659" s="13"/>
      <c r="C659" s="25"/>
      <c r="D659" s="26" t="str">
        <f aca="false">IF($C659="","",IFERROR(IF(INDEX(Bolalar!$B$5:$B$1804,MATCH($C659,Bolalar!$I$5:$I$1804,0))="","",INDEX(Bolalar!$B$5:$B$1804,MATCH($C659,Bolalar!$I$5:$I$1804,0))),""))</f>
        <v/>
      </c>
      <c r="E659" s="15" t="str">
        <f aca="false">IF($C659="","",IFERROR(IF(INDEX(Bolalar!$C$5:$C$1804,MATCH($C659,Bolalar!$I$5:$I$1804,0))="","",INDEX(Bolalar!$C$5:$C$1804,MATCH($C659,Bolalar!$I$5:$I$1804,0))),""))</f>
        <v/>
      </c>
      <c r="F659" s="24"/>
      <c r="G659" s="14" t="str">
        <f aca="false">IF(OR($E659="",$B659=""),"",INT(($B659-$E659)/365.25))</f>
        <v/>
      </c>
      <c r="H659" s="14" t="str">
        <f aca="false">IF($G659="","",IF($G659&lt;5,"Ha","Yo'q"))</f>
        <v/>
      </c>
      <c r="I659" s="14" t="str">
        <f aca="false">IF($G659="","",IF($G659&lt;18,"Ha","Yo'q"))</f>
        <v/>
      </c>
      <c r="J659" s="12"/>
      <c r="K659" s="12"/>
      <c r="L659" s="25"/>
      <c r="M659" s="12"/>
    </row>
    <row r="660" customFormat="false" ht="15" hidden="false" customHeight="false" outlineLevel="0" collapsed="false">
      <c r="A660" s="8" t="n">
        <v>656</v>
      </c>
      <c r="B660" s="13"/>
      <c r="C660" s="25"/>
      <c r="D660" s="26" t="str">
        <f aca="false">IF($C660="","",IFERROR(IF(INDEX(Bolalar!$B$5:$B$1804,MATCH($C660,Bolalar!$I$5:$I$1804,0))="","",INDEX(Bolalar!$B$5:$B$1804,MATCH($C660,Bolalar!$I$5:$I$1804,0))),""))</f>
        <v/>
      </c>
      <c r="E660" s="15" t="str">
        <f aca="false">IF($C660="","",IFERROR(IF(INDEX(Bolalar!$C$5:$C$1804,MATCH($C660,Bolalar!$I$5:$I$1804,0))="","",INDEX(Bolalar!$C$5:$C$1804,MATCH($C660,Bolalar!$I$5:$I$1804,0))),""))</f>
        <v/>
      </c>
      <c r="F660" s="24"/>
      <c r="G660" s="14" t="str">
        <f aca="false">IF(OR($E660="",$B660=""),"",INT(($B660-$E660)/365.25))</f>
        <v/>
      </c>
      <c r="H660" s="14" t="str">
        <f aca="false">IF($G660="","",IF($G660&lt;5,"Ha","Yo'q"))</f>
        <v/>
      </c>
      <c r="I660" s="14" t="str">
        <f aca="false">IF($G660="","",IF($G660&lt;18,"Ha","Yo'q"))</f>
        <v/>
      </c>
      <c r="J660" s="12"/>
      <c r="K660" s="12"/>
      <c r="L660" s="25"/>
      <c r="M660" s="12"/>
    </row>
    <row r="661" customFormat="false" ht="15" hidden="false" customHeight="false" outlineLevel="0" collapsed="false">
      <c r="A661" s="8" t="n">
        <v>657</v>
      </c>
      <c r="B661" s="13"/>
      <c r="C661" s="25"/>
      <c r="D661" s="26" t="str">
        <f aca="false">IF($C661="","",IFERROR(IF(INDEX(Bolalar!$B$5:$B$1804,MATCH($C661,Bolalar!$I$5:$I$1804,0))="","",INDEX(Bolalar!$B$5:$B$1804,MATCH($C661,Bolalar!$I$5:$I$1804,0))),""))</f>
        <v/>
      </c>
      <c r="E661" s="15" t="str">
        <f aca="false">IF($C661="","",IFERROR(IF(INDEX(Bolalar!$C$5:$C$1804,MATCH($C661,Bolalar!$I$5:$I$1804,0))="","",INDEX(Bolalar!$C$5:$C$1804,MATCH($C661,Bolalar!$I$5:$I$1804,0))),""))</f>
        <v/>
      </c>
      <c r="F661" s="24"/>
      <c r="G661" s="14" t="str">
        <f aca="false">IF(OR($E661="",$B661=""),"",INT(($B661-$E661)/365.25))</f>
        <v/>
      </c>
      <c r="H661" s="14" t="str">
        <f aca="false">IF($G661="","",IF($G661&lt;5,"Ha","Yo'q"))</f>
        <v/>
      </c>
      <c r="I661" s="14" t="str">
        <f aca="false">IF($G661="","",IF($G661&lt;18,"Ha","Yo'q"))</f>
        <v/>
      </c>
      <c r="J661" s="12"/>
      <c r="K661" s="12"/>
      <c r="L661" s="25"/>
      <c r="M661" s="12"/>
    </row>
    <row r="662" customFormat="false" ht="15" hidden="false" customHeight="false" outlineLevel="0" collapsed="false">
      <c r="A662" s="8" t="n">
        <v>658</v>
      </c>
      <c r="B662" s="13"/>
      <c r="C662" s="25"/>
      <c r="D662" s="26" t="str">
        <f aca="false">IF($C662="","",IFERROR(IF(INDEX(Bolalar!$B$5:$B$1804,MATCH($C662,Bolalar!$I$5:$I$1804,0))="","",INDEX(Bolalar!$B$5:$B$1804,MATCH($C662,Bolalar!$I$5:$I$1804,0))),""))</f>
        <v/>
      </c>
      <c r="E662" s="15" t="str">
        <f aca="false">IF($C662="","",IFERROR(IF(INDEX(Bolalar!$C$5:$C$1804,MATCH($C662,Bolalar!$I$5:$I$1804,0))="","",INDEX(Bolalar!$C$5:$C$1804,MATCH($C662,Bolalar!$I$5:$I$1804,0))),""))</f>
        <v/>
      </c>
      <c r="F662" s="24"/>
      <c r="G662" s="14" t="str">
        <f aca="false">IF(OR($E662="",$B662=""),"",INT(($B662-$E662)/365.25))</f>
        <v/>
      </c>
      <c r="H662" s="14" t="str">
        <f aca="false">IF($G662="","",IF($G662&lt;5,"Ha","Yo'q"))</f>
        <v/>
      </c>
      <c r="I662" s="14" t="str">
        <f aca="false">IF($G662="","",IF($G662&lt;18,"Ha","Yo'q"))</f>
        <v/>
      </c>
      <c r="J662" s="12"/>
      <c r="K662" s="12"/>
      <c r="L662" s="25"/>
      <c r="M662" s="12"/>
    </row>
    <row r="663" customFormat="false" ht="15" hidden="false" customHeight="false" outlineLevel="0" collapsed="false">
      <c r="A663" s="8" t="n">
        <v>659</v>
      </c>
      <c r="B663" s="13"/>
      <c r="C663" s="25"/>
      <c r="D663" s="26" t="str">
        <f aca="false">IF($C663="","",IFERROR(IF(INDEX(Bolalar!$B$5:$B$1804,MATCH($C663,Bolalar!$I$5:$I$1804,0))="","",INDEX(Bolalar!$B$5:$B$1804,MATCH($C663,Bolalar!$I$5:$I$1804,0))),""))</f>
        <v/>
      </c>
      <c r="E663" s="15" t="str">
        <f aca="false">IF($C663="","",IFERROR(IF(INDEX(Bolalar!$C$5:$C$1804,MATCH($C663,Bolalar!$I$5:$I$1804,0))="","",INDEX(Bolalar!$C$5:$C$1804,MATCH($C663,Bolalar!$I$5:$I$1804,0))),""))</f>
        <v/>
      </c>
      <c r="F663" s="24"/>
      <c r="G663" s="14" t="str">
        <f aca="false">IF(OR($E663="",$B663=""),"",INT(($B663-$E663)/365.25))</f>
        <v/>
      </c>
      <c r="H663" s="14" t="str">
        <f aca="false">IF($G663="","",IF($G663&lt;5,"Ha","Yo'q"))</f>
        <v/>
      </c>
      <c r="I663" s="14" t="str">
        <f aca="false">IF($G663="","",IF($G663&lt;18,"Ha","Yo'q"))</f>
        <v/>
      </c>
      <c r="J663" s="12"/>
      <c r="K663" s="12"/>
      <c r="L663" s="25"/>
      <c r="M663" s="12"/>
    </row>
    <row r="664" customFormat="false" ht="15" hidden="false" customHeight="false" outlineLevel="0" collapsed="false">
      <c r="A664" s="8" t="n">
        <v>660</v>
      </c>
      <c r="B664" s="13"/>
      <c r="C664" s="25"/>
      <c r="D664" s="26" t="str">
        <f aca="false">IF($C664="","",IFERROR(IF(INDEX(Bolalar!$B$5:$B$1804,MATCH($C664,Bolalar!$I$5:$I$1804,0))="","",INDEX(Bolalar!$B$5:$B$1804,MATCH($C664,Bolalar!$I$5:$I$1804,0))),""))</f>
        <v/>
      </c>
      <c r="E664" s="15" t="str">
        <f aca="false">IF($C664="","",IFERROR(IF(INDEX(Bolalar!$C$5:$C$1804,MATCH($C664,Bolalar!$I$5:$I$1804,0))="","",INDEX(Bolalar!$C$5:$C$1804,MATCH($C664,Bolalar!$I$5:$I$1804,0))),""))</f>
        <v/>
      </c>
      <c r="F664" s="24"/>
      <c r="G664" s="14" t="str">
        <f aca="false">IF(OR($E664="",$B664=""),"",INT(($B664-$E664)/365.25))</f>
        <v/>
      </c>
      <c r="H664" s="14" t="str">
        <f aca="false">IF($G664="","",IF($G664&lt;5,"Ha","Yo'q"))</f>
        <v/>
      </c>
      <c r="I664" s="14" t="str">
        <f aca="false">IF($G664="","",IF($G664&lt;18,"Ha","Yo'q"))</f>
        <v/>
      </c>
      <c r="J664" s="12"/>
      <c r="K664" s="12"/>
      <c r="L664" s="25"/>
      <c r="M664" s="12"/>
    </row>
    <row r="665" customFormat="false" ht="15" hidden="false" customHeight="false" outlineLevel="0" collapsed="false">
      <c r="A665" s="8" t="n">
        <v>661</v>
      </c>
      <c r="B665" s="13"/>
      <c r="C665" s="25"/>
      <c r="D665" s="26" t="str">
        <f aca="false">IF($C665="","",IFERROR(IF(INDEX(Bolalar!$B$5:$B$1804,MATCH($C665,Bolalar!$I$5:$I$1804,0))="","",INDEX(Bolalar!$B$5:$B$1804,MATCH($C665,Bolalar!$I$5:$I$1804,0))),""))</f>
        <v/>
      </c>
      <c r="E665" s="15" t="str">
        <f aca="false">IF($C665="","",IFERROR(IF(INDEX(Bolalar!$C$5:$C$1804,MATCH($C665,Bolalar!$I$5:$I$1804,0))="","",INDEX(Bolalar!$C$5:$C$1804,MATCH($C665,Bolalar!$I$5:$I$1804,0))),""))</f>
        <v/>
      </c>
      <c r="F665" s="24"/>
      <c r="G665" s="14" t="str">
        <f aca="false">IF(OR($E665="",$B665=""),"",INT(($B665-$E665)/365.25))</f>
        <v/>
      </c>
      <c r="H665" s="14" t="str">
        <f aca="false">IF($G665="","",IF($G665&lt;5,"Ha","Yo'q"))</f>
        <v/>
      </c>
      <c r="I665" s="14" t="str">
        <f aca="false">IF($G665="","",IF($G665&lt;18,"Ha","Yo'q"))</f>
        <v/>
      </c>
      <c r="J665" s="12"/>
      <c r="K665" s="12"/>
      <c r="L665" s="25"/>
      <c r="M665" s="12"/>
    </row>
    <row r="666" customFormat="false" ht="15" hidden="false" customHeight="false" outlineLevel="0" collapsed="false">
      <c r="A666" s="8" t="n">
        <v>662</v>
      </c>
      <c r="B666" s="13"/>
      <c r="C666" s="25"/>
      <c r="D666" s="26" t="str">
        <f aca="false">IF($C666="","",IFERROR(IF(INDEX(Bolalar!$B$5:$B$1804,MATCH($C666,Bolalar!$I$5:$I$1804,0))="","",INDEX(Bolalar!$B$5:$B$1804,MATCH($C666,Bolalar!$I$5:$I$1804,0))),""))</f>
        <v/>
      </c>
      <c r="E666" s="15" t="str">
        <f aca="false">IF($C666="","",IFERROR(IF(INDEX(Bolalar!$C$5:$C$1804,MATCH($C666,Bolalar!$I$5:$I$1804,0))="","",INDEX(Bolalar!$C$5:$C$1804,MATCH($C666,Bolalar!$I$5:$I$1804,0))),""))</f>
        <v/>
      </c>
      <c r="F666" s="24"/>
      <c r="G666" s="14" t="str">
        <f aca="false">IF(OR($E666="",$B666=""),"",INT(($B666-$E666)/365.25))</f>
        <v/>
      </c>
      <c r="H666" s="14" t="str">
        <f aca="false">IF($G666="","",IF($G666&lt;5,"Ha","Yo'q"))</f>
        <v/>
      </c>
      <c r="I666" s="14" t="str">
        <f aca="false">IF($G666="","",IF($G666&lt;18,"Ha","Yo'q"))</f>
        <v/>
      </c>
      <c r="J666" s="12"/>
      <c r="K666" s="12"/>
      <c r="L666" s="25"/>
      <c r="M666" s="12"/>
    </row>
    <row r="667" customFormat="false" ht="15" hidden="false" customHeight="false" outlineLevel="0" collapsed="false">
      <c r="A667" s="8" t="n">
        <v>663</v>
      </c>
      <c r="B667" s="13"/>
      <c r="C667" s="25"/>
      <c r="D667" s="26" t="str">
        <f aca="false">IF($C667="","",IFERROR(IF(INDEX(Bolalar!$B$5:$B$1804,MATCH($C667,Bolalar!$I$5:$I$1804,0))="","",INDEX(Bolalar!$B$5:$B$1804,MATCH($C667,Bolalar!$I$5:$I$1804,0))),""))</f>
        <v/>
      </c>
      <c r="E667" s="15" t="str">
        <f aca="false">IF($C667="","",IFERROR(IF(INDEX(Bolalar!$C$5:$C$1804,MATCH($C667,Bolalar!$I$5:$I$1804,0))="","",INDEX(Bolalar!$C$5:$C$1804,MATCH($C667,Bolalar!$I$5:$I$1804,0))),""))</f>
        <v/>
      </c>
      <c r="F667" s="24"/>
      <c r="G667" s="14" t="str">
        <f aca="false">IF(OR($E667="",$B667=""),"",INT(($B667-$E667)/365.25))</f>
        <v/>
      </c>
      <c r="H667" s="14" t="str">
        <f aca="false">IF($G667="","",IF($G667&lt;5,"Ha","Yo'q"))</f>
        <v/>
      </c>
      <c r="I667" s="14" t="str">
        <f aca="false">IF($G667="","",IF($G667&lt;18,"Ha","Yo'q"))</f>
        <v/>
      </c>
      <c r="J667" s="12"/>
      <c r="K667" s="12"/>
      <c r="L667" s="25"/>
      <c r="M667" s="12"/>
    </row>
    <row r="668" customFormat="false" ht="15" hidden="false" customHeight="false" outlineLevel="0" collapsed="false">
      <c r="A668" s="8" t="n">
        <v>664</v>
      </c>
      <c r="B668" s="13"/>
      <c r="C668" s="25"/>
      <c r="D668" s="26" t="str">
        <f aca="false">IF($C668="","",IFERROR(IF(INDEX(Bolalar!$B$5:$B$1804,MATCH($C668,Bolalar!$I$5:$I$1804,0))="","",INDEX(Bolalar!$B$5:$B$1804,MATCH($C668,Bolalar!$I$5:$I$1804,0))),""))</f>
        <v/>
      </c>
      <c r="E668" s="15" t="str">
        <f aca="false">IF($C668="","",IFERROR(IF(INDEX(Bolalar!$C$5:$C$1804,MATCH($C668,Bolalar!$I$5:$I$1804,0))="","",INDEX(Bolalar!$C$5:$C$1804,MATCH($C668,Bolalar!$I$5:$I$1804,0))),""))</f>
        <v/>
      </c>
      <c r="F668" s="24"/>
      <c r="G668" s="14" t="str">
        <f aca="false">IF(OR($E668="",$B668=""),"",INT(($B668-$E668)/365.25))</f>
        <v/>
      </c>
      <c r="H668" s="14" t="str">
        <f aca="false">IF($G668="","",IF($G668&lt;5,"Ha","Yo'q"))</f>
        <v/>
      </c>
      <c r="I668" s="14" t="str">
        <f aca="false">IF($G668="","",IF($G668&lt;18,"Ha","Yo'q"))</f>
        <v/>
      </c>
      <c r="J668" s="12"/>
      <c r="K668" s="12"/>
      <c r="L668" s="25"/>
      <c r="M668" s="12"/>
    </row>
    <row r="669" customFormat="false" ht="15" hidden="false" customHeight="false" outlineLevel="0" collapsed="false">
      <c r="A669" s="8" t="n">
        <v>665</v>
      </c>
      <c r="B669" s="13"/>
      <c r="C669" s="25"/>
      <c r="D669" s="26" t="str">
        <f aca="false">IF($C669="","",IFERROR(IF(INDEX(Bolalar!$B$5:$B$1804,MATCH($C669,Bolalar!$I$5:$I$1804,0))="","",INDEX(Bolalar!$B$5:$B$1804,MATCH($C669,Bolalar!$I$5:$I$1804,0))),""))</f>
        <v/>
      </c>
      <c r="E669" s="15" t="str">
        <f aca="false">IF($C669="","",IFERROR(IF(INDEX(Bolalar!$C$5:$C$1804,MATCH($C669,Bolalar!$I$5:$I$1804,0))="","",INDEX(Bolalar!$C$5:$C$1804,MATCH($C669,Bolalar!$I$5:$I$1804,0))),""))</f>
        <v/>
      </c>
      <c r="F669" s="24"/>
      <c r="G669" s="14" t="str">
        <f aca="false">IF(OR($E669="",$B669=""),"",INT(($B669-$E669)/365.25))</f>
        <v/>
      </c>
      <c r="H669" s="14" t="str">
        <f aca="false">IF($G669="","",IF($G669&lt;5,"Ha","Yo'q"))</f>
        <v/>
      </c>
      <c r="I669" s="14" t="str">
        <f aca="false">IF($G669="","",IF($G669&lt;18,"Ha","Yo'q"))</f>
        <v/>
      </c>
      <c r="J669" s="12"/>
      <c r="K669" s="12"/>
      <c r="L669" s="25"/>
      <c r="M669" s="12"/>
    </row>
    <row r="670" customFormat="false" ht="15" hidden="false" customHeight="false" outlineLevel="0" collapsed="false">
      <c r="A670" s="8" t="n">
        <v>666</v>
      </c>
      <c r="B670" s="13"/>
      <c r="C670" s="25"/>
      <c r="D670" s="26" t="str">
        <f aca="false">IF($C670="","",IFERROR(IF(INDEX(Bolalar!$B$5:$B$1804,MATCH($C670,Bolalar!$I$5:$I$1804,0))="","",INDEX(Bolalar!$B$5:$B$1804,MATCH($C670,Bolalar!$I$5:$I$1804,0))),""))</f>
        <v/>
      </c>
      <c r="E670" s="15" t="str">
        <f aca="false">IF($C670="","",IFERROR(IF(INDEX(Bolalar!$C$5:$C$1804,MATCH($C670,Bolalar!$I$5:$I$1804,0))="","",INDEX(Bolalar!$C$5:$C$1804,MATCH($C670,Bolalar!$I$5:$I$1804,0))),""))</f>
        <v/>
      </c>
      <c r="F670" s="24"/>
      <c r="G670" s="14" t="str">
        <f aca="false">IF(OR($E670="",$B670=""),"",INT(($B670-$E670)/365.25))</f>
        <v/>
      </c>
      <c r="H670" s="14" t="str">
        <f aca="false">IF($G670="","",IF($G670&lt;5,"Ha","Yo'q"))</f>
        <v/>
      </c>
      <c r="I670" s="14" t="str">
        <f aca="false">IF($G670="","",IF($G670&lt;18,"Ha","Yo'q"))</f>
        <v/>
      </c>
      <c r="J670" s="12"/>
      <c r="K670" s="12"/>
      <c r="L670" s="25"/>
      <c r="M670" s="12"/>
    </row>
    <row r="671" customFormat="false" ht="15" hidden="false" customHeight="false" outlineLevel="0" collapsed="false">
      <c r="A671" s="8" t="n">
        <v>667</v>
      </c>
      <c r="B671" s="13"/>
      <c r="C671" s="25"/>
      <c r="D671" s="26" t="str">
        <f aca="false">IF($C671="","",IFERROR(IF(INDEX(Bolalar!$B$5:$B$1804,MATCH($C671,Bolalar!$I$5:$I$1804,0))="","",INDEX(Bolalar!$B$5:$B$1804,MATCH($C671,Bolalar!$I$5:$I$1804,0))),""))</f>
        <v/>
      </c>
      <c r="E671" s="15" t="str">
        <f aca="false">IF($C671="","",IFERROR(IF(INDEX(Bolalar!$C$5:$C$1804,MATCH($C671,Bolalar!$I$5:$I$1804,0))="","",INDEX(Bolalar!$C$5:$C$1804,MATCH($C671,Bolalar!$I$5:$I$1804,0))),""))</f>
        <v/>
      </c>
      <c r="F671" s="24"/>
      <c r="G671" s="14" t="str">
        <f aca="false">IF(OR($E671="",$B671=""),"",INT(($B671-$E671)/365.25))</f>
        <v/>
      </c>
      <c r="H671" s="14" t="str">
        <f aca="false">IF($G671="","",IF($G671&lt;5,"Ha","Yo'q"))</f>
        <v/>
      </c>
      <c r="I671" s="14" t="str">
        <f aca="false">IF($G671="","",IF($G671&lt;18,"Ha","Yo'q"))</f>
        <v/>
      </c>
      <c r="J671" s="12"/>
      <c r="K671" s="12"/>
      <c r="L671" s="25"/>
      <c r="M671" s="12"/>
    </row>
    <row r="672" customFormat="false" ht="15" hidden="false" customHeight="false" outlineLevel="0" collapsed="false">
      <c r="A672" s="8" t="n">
        <v>668</v>
      </c>
      <c r="B672" s="13"/>
      <c r="C672" s="25"/>
      <c r="D672" s="26" t="str">
        <f aca="false">IF($C672="","",IFERROR(IF(INDEX(Bolalar!$B$5:$B$1804,MATCH($C672,Bolalar!$I$5:$I$1804,0))="","",INDEX(Bolalar!$B$5:$B$1804,MATCH($C672,Bolalar!$I$5:$I$1804,0))),""))</f>
        <v/>
      </c>
      <c r="E672" s="15" t="str">
        <f aca="false">IF($C672="","",IFERROR(IF(INDEX(Bolalar!$C$5:$C$1804,MATCH($C672,Bolalar!$I$5:$I$1804,0))="","",INDEX(Bolalar!$C$5:$C$1804,MATCH($C672,Bolalar!$I$5:$I$1804,0))),""))</f>
        <v/>
      </c>
      <c r="F672" s="24"/>
      <c r="G672" s="14" t="str">
        <f aca="false">IF(OR($E672="",$B672=""),"",INT(($B672-$E672)/365.25))</f>
        <v/>
      </c>
      <c r="H672" s="14" t="str">
        <f aca="false">IF($G672="","",IF($G672&lt;5,"Ha","Yo'q"))</f>
        <v/>
      </c>
      <c r="I672" s="14" t="str">
        <f aca="false">IF($G672="","",IF($G672&lt;18,"Ha","Yo'q"))</f>
        <v/>
      </c>
      <c r="J672" s="12"/>
      <c r="K672" s="12"/>
      <c r="L672" s="25"/>
      <c r="M672" s="12"/>
    </row>
    <row r="673" customFormat="false" ht="15" hidden="false" customHeight="false" outlineLevel="0" collapsed="false">
      <c r="A673" s="8" t="n">
        <v>669</v>
      </c>
      <c r="B673" s="13"/>
      <c r="C673" s="25"/>
      <c r="D673" s="26" t="str">
        <f aca="false">IF($C673="","",IFERROR(IF(INDEX(Bolalar!$B$5:$B$1804,MATCH($C673,Bolalar!$I$5:$I$1804,0))="","",INDEX(Bolalar!$B$5:$B$1804,MATCH($C673,Bolalar!$I$5:$I$1804,0))),""))</f>
        <v/>
      </c>
      <c r="E673" s="15" t="str">
        <f aca="false">IF($C673="","",IFERROR(IF(INDEX(Bolalar!$C$5:$C$1804,MATCH($C673,Bolalar!$I$5:$I$1804,0))="","",INDEX(Bolalar!$C$5:$C$1804,MATCH($C673,Bolalar!$I$5:$I$1804,0))),""))</f>
        <v/>
      </c>
      <c r="F673" s="24"/>
      <c r="G673" s="14" t="str">
        <f aca="false">IF(OR($E673="",$B673=""),"",INT(($B673-$E673)/365.25))</f>
        <v/>
      </c>
      <c r="H673" s="14" t="str">
        <f aca="false">IF($G673="","",IF($G673&lt;5,"Ha","Yo'q"))</f>
        <v/>
      </c>
      <c r="I673" s="14" t="str">
        <f aca="false">IF($G673="","",IF($G673&lt;18,"Ha","Yo'q"))</f>
        <v/>
      </c>
      <c r="J673" s="12"/>
      <c r="K673" s="12"/>
      <c r="L673" s="25"/>
      <c r="M673" s="12"/>
    </row>
    <row r="674" customFormat="false" ht="15" hidden="false" customHeight="false" outlineLevel="0" collapsed="false">
      <c r="A674" s="8" t="n">
        <v>670</v>
      </c>
      <c r="B674" s="13"/>
      <c r="C674" s="25"/>
      <c r="D674" s="26" t="str">
        <f aca="false">IF($C674="","",IFERROR(IF(INDEX(Bolalar!$B$5:$B$1804,MATCH($C674,Bolalar!$I$5:$I$1804,0))="","",INDEX(Bolalar!$B$5:$B$1804,MATCH($C674,Bolalar!$I$5:$I$1804,0))),""))</f>
        <v/>
      </c>
      <c r="E674" s="15" t="str">
        <f aca="false">IF($C674="","",IFERROR(IF(INDEX(Bolalar!$C$5:$C$1804,MATCH($C674,Bolalar!$I$5:$I$1804,0))="","",INDEX(Bolalar!$C$5:$C$1804,MATCH($C674,Bolalar!$I$5:$I$1804,0))),""))</f>
        <v/>
      </c>
      <c r="F674" s="24"/>
      <c r="G674" s="14" t="str">
        <f aca="false">IF(OR($E674="",$B674=""),"",INT(($B674-$E674)/365.25))</f>
        <v/>
      </c>
      <c r="H674" s="14" t="str">
        <f aca="false">IF($G674="","",IF($G674&lt;5,"Ha","Yo'q"))</f>
        <v/>
      </c>
      <c r="I674" s="14" t="str">
        <f aca="false">IF($G674="","",IF($G674&lt;18,"Ha","Yo'q"))</f>
        <v/>
      </c>
      <c r="J674" s="12"/>
      <c r="K674" s="12"/>
      <c r="L674" s="25"/>
      <c r="M674" s="12"/>
    </row>
    <row r="675" customFormat="false" ht="15" hidden="false" customHeight="false" outlineLevel="0" collapsed="false">
      <c r="A675" s="8" t="n">
        <v>671</v>
      </c>
      <c r="B675" s="13"/>
      <c r="C675" s="25"/>
      <c r="D675" s="26" t="str">
        <f aca="false">IF($C675="","",IFERROR(IF(INDEX(Bolalar!$B$5:$B$1804,MATCH($C675,Bolalar!$I$5:$I$1804,0))="","",INDEX(Bolalar!$B$5:$B$1804,MATCH($C675,Bolalar!$I$5:$I$1804,0))),""))</f>
        <v/>
      </c>
      <c r="E675" s="15" t="str">
        <f aca="false">IF($C675="","",IFERROR(IF(INDEX(Bolalar!$C$5:$C$1804,MATCH($C675,Bolalar!$I$5:$I$1804,0))="","",INDEX(Bolalar!$C$5:$C$1804,MATCH($C675,Bolalar!$I$5:$I$1804,0))),""))</f>
        <v/>
      </c>
      <c r="F675" s="24"/>
      <c r="G675" s="14" t="str">
        <f aca="false">IF(OR($E675="",$B675=""),"",INT(($B675-$E675)/365.25))</f>
        <v/>
      </c>
      <c r="H675" s="14" t="str">
        <f aca="false">IF($G675="","",IF($G675&lt;5,"Ha","Yo'q"))</f>
        <v/>
      </c>
      <c r="I675" s="14" t="str">
        <f aca="false">IF($G675="","",IF($G675&lt;18,"Ha","Yo'q"))</f>
        <v/>
      </c>
      <c r="J675" s="12"/>
      <c r="K675" s="12"/>
      <c r="L675" s="25"/>
      <c r="M675" s="12"/>
    </row>
    <row r="676" customFormat="false" ht="15" hidden="false" customHeight="false" outlineLevel="0" collapsed="false">
      <c r="A676" s="8" t="n">
        <v>672</v>
      </c>
      <c r="B676" s="13"/>
      <c r="C676" s="25"/>
      <c r="D676" s="26" t="str">
        <f aca="false">IF($C676="","",IFERROR(IF(INDEX(Bolalar!$B$5:$B$1804,MATCH($C676,Bolalar!$I$5:$I$1804,0))="","",INDEX(Bolalar!$B$5:$B$1804,MATCH($C676,Bolalar!$I$5:$I$1804,0))),""))</f>
        <v/>
      </c>
      <c r="E676" s="15" t="str">
        <f aca="false">IF($C676="","",IFERROR(IF(INDEX(Bolalar!$C$5:$C$1804,MATCH($C676,Bolalar!$I$5:$I$1804,0))="","",INDEX(Bolalar!$C$5:$C$1804,MATCH($C676,Bolalar!$I$5:$I$1804,0))),""))</f>
        <v/>
      </c>
      <c r="F676" s="24"/>
      <c r="G676" s="14" t="str">
        <f aca="false">IF(OR($E676="",$B676=""),"",INT(($B676-$E676)/365.25))</f>
        <v/>
      </c>
      <c r="H676" s="14" t="str">
        <f aca="false">IF($G676="","",IF($G676&lt;5,"Ha","Yo'q"))</f>
        <v/>
      </c>
      <c r="I676" s="14" t="str">
        <f aca="false">IF($G676="","",IF($G676&lt;18,"Ha","Yo'q"))</f>
        <v/>
      </c>
      <c r="J676" s="12"/>
      <c r="K676" s="12"/>
      <c r="L676" s="25"/>
      <c r="M676" s="12"/>
    </row>
    <row r="677" customFormat="false" ht="15" hidden="false" customHeight="false" outlineLevel="0" collapsed="false">
      <c r="A677" s="8" t="n">
        <v>673</v>
      </c>
      <c r="B677" s="13"/>
      <c r="C677" s="25"/>
      <c r="D677" s="26" t="str">
        <f aca="false">IF($C677="","",IFERROR(IF(INDEX(Bolalar!$B$5:$B$1804,MATCH($C677,Bolalar!$I$5:$I$1804,0))="","",INDEX(Bolalar!$B$5:$B$1804,MATCH($C677,Bolalar!$I$5:$I$1804,0))),""))</f>
        <v/>
      </c>
      <c r="E677" s="15" t="str">
        <f aca="false">IF($C677="","",IFERROR(IF(INDEX(Bolalar!$C$5:$C$1804,MATCH($C677,Bolalar!$I$5:$I$1804,0))="","",INDEX(Bolalar!$C$5:$C$1804,MATCH($C677,Bolalar!$I$5:$I$1804,0))),""))</f>
        <v/>
      </c>
      <c r="F677" s="24"/>
      <c r="G677" s="14" t="str">
        <f aca="false">IF(OR($E677="",$B677=""),"",INT(($B677-$E677)/365.25))</f>
        <v/>
      </c>
      <c r="H677" s="14" t="str">
        <f aca="false">IF($G677="","",IF($G677&lt;5,"Ha","Yo'q"))</f>
        <v/>
      </c>
      <c r="I677" s="14" t="str">
        <f aca="false">IF($G677="","",IF($G677&lt;18,"Ha","Yo'q"))</f>
        <v/>
      </c>
      <c r="J677" s="12"/>
      <c r="K677" s="12"/>
      <c r="L677" s="25"/>
      <c r="M677" s="12"/>
    </row>
    <row r="678" customFormat="false" ht="15" hidden="false" customHeight="false" outlineLevel="0" collapsed="false">
      <c r="A678" s="8" t="n">
        <v>674</v>
      </c>
      <c r="B678" s="13"/>
      <c r="C678" s="25"/>
      <c r="D678" s="26" t="str">
        <f aca="false">IF($C678="","",IFERROR(IF(INDEX(Bolalar!$B$5:$B$1804,MATCH($C678,Bolalar!$I$5:$I$1804,0))="","",INDEX(Bolalar!$B$5:$B$1804,MATCH($C678,Bolalar!$I$5:$I$1804,0))),""))</f>
        <v/>
      </c>
      <c r="E678" s="15" t="str">
        <f aca="false">IF($C678="","",IFERROR(IF(INDEX(Bolalar!$C$5:$C$1804,MATCH($C678,Bolalar!$I$5:$I$1804,0))="","",INDEX(Bolalar!$C$5:$C$1804,MATCH($C678,Bolalar!$I$5:$I$1804,0))),""))</f>
        <v/>
      </c>
      <c r="F678" s="24"/>
      <c r="G678" s="14" t="str">
        <f aca="false">IF(OR($E678="",$B678=""),"",INT(($B678-$E678)/365.25))</f>
        <v/>
      </c>
      <c r="H678" s="14" t="str">
        <f aca="false">IF($G678="","",IF($G678&lt;5,"Ha","Yo'q"))</f>
        <v/>
      </c>
      <c r="I678" s="14" t="str">
        <f aca="false">IF($G678="","",IF($G678&lt;18,"Ha","Yo'q"))</f>
        <v/>
      </c>
      <c r="J678" s="12"/>
      <c r="K678" s="12"/>
      <c r="L678" s="25"/>
      <c r="M678" s="12"/>
    </row>
    <row r="679" customFormat="false" ht="15" hidden="false" customHeight="false" outlineLevel="0" collapsed="false">
      <c r="A679" s="8" t="n">
        <v>675</v>
      </c>
      <c r="B679" s="13"/>
      <c r="C679" s="25"/>
      <c r="D679" s="26" t="str">
        <f aca="false">IF($C679="","",IFERROR(IF(INDEX(Bolalar!$B$5:$B$1804,MATCH($C679,Bolalar!$I$5:$I$1804,0))="","",INDEX(Bolalar!$B$5:$B$1804,MATCH($C679,Bolalar!$I$5:$I$1804,0))),""))</f>
        <v/>
      </c>
      <c r="E679" s="15" t="str">
        <f aca="false">IF($C679="","",IFERROR(IF(INDEX(Bolalar!$C$5:$C$1804,MATCH($C679,Bolalar!$I$5:$I$1804,0))="","",INDEX(Bolalar!$C$5:$C$1804,MATCH($C679,Bolalar!$I$5:$I$1804,0))),""))</f>
        <v/>
      </c>
      <c r="F679" s="24"/>
      <c r="G679" s="14" t="str">
        <f aca="false">IF(OR($E679="",$B679=""),"",INT(($B679-$E679)/365.25))</f>
        <v/>
      </c>
      <c r="H679" s="14" t="str">
        <f aca="false">IF($G679="","",IF($G679&lt;5,"Ha","Yo'q"))</f>
        <v/>
      </c>
      <c r="I679" s="14" t="str">
        <f aca="false">IF($G679="","",IF($G679&lt;18,"Ha","Yo'q"))</f>
        <v/>
      </c>
      <c r="J679" s="12"/>
      <c r="K679" s="12"/>
      <c r="L679" s="25"/>
      <c r="M679" s="12"/>
    </row>
    <row r="680" customFormat="false" ht="15" hidden="false" customHeight="false" outlineLevel="0" collapsed="false">
      <c r="A680" s="8" t="n">
        <v>676</v>
      </c>
      <c r="B680" s="13"/>
      <c r="C680" s="25"/>
      <c r="D680" s="26" t="str">
        <f aca="false">IF($C680="","",IFERROR(IF(INDEX(Bolalar!$B$5:$B$1804,MATCH($C680,Bolalar!$I$5:$I$1804,0))="","",INDEX(Bolalar!$B$5:$B$1804,MATCH($C680,Bolalar!$I$5:$I$1804,0))),""))</f>
        <v/>
      </c>
      <c r="E680" s="15" t="str">
        <f aca="false">IF($C680="","",IFERROR(IF(INDEX(Bolalar!$C$5:$C$1804,MATCH($C680,Bolalar!$I$5:$I$1804,0))="","",INDEX(Bolalar!$C$5:$C$1804,MATCH($C680,Bolalar!$I$5:$I$1804,0))),""))</f>
        <v/>
      </c>
      <c r="F680" s="24"/>
      <c r="G680" s="14" t="str">
        <f aca="false">IF(OR($E680="",$B680=""),"",INT(($B680-$E680)/365.25))</f>
        <v/>
      </c>
      <c r="H680" s="14" t="str">
        <f aca="false">IF($G680="","",IF($G680&lt;5,"Ha","Yo'q"))</f>
        <v/>
      </c>
      <c r="I680" s="14" t="str">
        <f aca="false">IF($G680="","",IF($G680&lt;18,"Ha","Yo'q"))</f>
        <v/>
      </c>
      <c r="J680" s="12"/>
      <c r="K680" s="12"/>
      <c r="L680" s="25"/>
      <c r="M680" s="12"/>
    </row>
    <row r="681" customFormat="false" ht="15" hidden="false" customHeight="false" outlineLevel="0" collapsed="false">
      <c r="A681" s="8" t="n">
        <v>677</v>
      </c>
      <c r="B681" s="13"/>
      <c r="C681" s="25"/>
      <c r="D681" s="26" t="str">
        <f aca="false">IF($C681="","",IFERROR(IF(INDEX(Bolalar!$B$5:$B$1804,MATCH($C681,Bolalar!$I$5:$I$1804,0))="","",INDEX(Bolalar!$B$5:$B$1804,MATCH($C681,Bolalar!$I$5:$I$1804,0))),""))</f>
        <v/>
      </c>
      <c r="E681" s="15" t="str">
        <f aca="false">IF($C681="","",IFERROR(IF(INDEX(Bolalar!$C$5:$C$1804,MATCH($C681,Bolalar!$I$5:$I$1804,0))="","",INDEX(Bolalar!$C$5:$C$1804,MATCH($C681,Bolalar!$I$5:$I$1804,0))),""))</f>
        <v/>
      </c>
      <c r="F681" s="24"/>
      <c r="G681" s="14" t="str">
        <f aca="false">IF(OR($E681="",$B681=""),"",INT(($B681-$E681)/365.25))</f>
        <v/>
      </c>
      <c r="H681" s="14" t="str">
        <f aca="false">IF($G681="","",IF($G681&lt;5,"Ha","Yo'q"))</f>
        <v/>
      </c>
      <c r="I681" s="14" t="str">
        <f aca="false">IF($G681="","",IF($G681&lt;18,"Ha","Yo'q"))</f>
        <v/>
      </c>
      <c r="J681" s="12"/>
      <c r="K681" s="12"/>
      <c r="L681" s="25"/>
      <c r="M681" s="12"/>
    </row>
    <row r="682" customFormat="false" ht="15" hidden="false" customHeight="false" outlineLevel="0" collapsed="false">
      <c r="A682" s="8" t="n">
        <v>678</v>
      </c>
      <c r="B682" s="13"/>
      <c r="C682" s="25"/>
      <c r="D682" s="26" t="str">
        <f aca="false">IF($C682="","",IFERROR(IF(INDEX(Bolalar!$B$5:$B$1804,MATCH($C682,Bolalar!$I$5:$I$1804,0))="","",INDEX(Bolalar!$B$5:$B$1804,MATCH($C682,Bolalar!$I$5:$I$1804,0))),""))</f>
        <v/>
      </c>
      <c r="E682" s="15" t="str">
        <f aca="false">IF($C682="","",IFERROR(IF(INDEX(Bolalar!$C$5:$C$1804,MATCH($C682,Bolalar!$I$5:$I$1804,0))="","",INDEX(Bolalar!$C$5:$C$1804,MATCH($C682,Bolalar!$I$5:$I$1804,0))),""))</f>
        <v/>
      </c>
      <c r="F682" s="24"/>
      <c r="G682" s="14" t="str">
        <f aca="false">IF(OR($E682="",$B682=""),"",INT(($B682-$E682)/365.25))</f>
        <v/>
      </c>
      <c r="H682" s="14" t="str">
        <f aca="false">IF($G682="","",IF($G682&lt;5,"Ha","Yo'q"))</f>
        <v/>
      </c>
      <c r="I682" s="14" t="str">
        <f aca="false">IF($G682="","",IF($G682&lt;18,"Ha","Yo'q"))</f>
        <v/>
      </c>
      <c r="J682" s="12"/>
      <c r="K682" s="12"/>
      <c r="L682" s="25"/>
      <c r="M682" s="12"/>
    </row>
    <row r="683" customFormat="false" ht="15" hidden="false" customHeight="false" outlineLevel="0" collapsed="false">
      <c r="A683" s="8" t="n">
        <v>679</v>
      </c>
      <c r="B683" s="13"/>
      <c r="C683" s="25"/>
      <c r="D683" s="26" t="str">
        <f aca="false">IF($C683="","",IFERROR(IF(INDEX(Bolalar!$B$5:$B$1804,MATCH($C683,Bolalar!$I$5:$I$1804,0))="","",INDEX(Bolalar!$B$5:$B$1804,MATCH($C683,Bolalar!$I$5:$I$1804,0))),""))</f>
        <v/>
      </c>
      <c r="E683" s="15" t="str">
        <f aca="false">IF($C683="","",IFERROR(IF(INDEX(Bolalar!$C$5:$C$1804,MATCH($C683,Bolalar!$I$5:$I$1804,0))="","",INDEX(Bolalar!$C$5:$C$1804,MATCH($C683,Bolalar!$I$5:$I$1804,0))),""))</f>
        <v/>
      </c>
      <c r="F683" s="24"/>
      <c r="G683" s="14" t="str">
        <f aca="false">IF(OR($E683="",$B683=""),"",INT(($B683-$E683)/365.25))</f>
        <v/>
      </c>
      <c r="H683" s="14" t="str">
        <f aca="false">IF($G683="","",IF($G683&lt;5,"Ha","Yo'q"))</f>
        <v/>
      </c>
      <c r="I683" s="14" t="str">
        <f aca="false">IF($G683="","",IF($G683&lt;18,"Ha","Yo'q"))</f>
        <v/>
      </c>
      <c r="J683" s="12"/>
      <c r="K683" s="12"/>
      <c r="L683" s="25"/>
      <c r="M683" s="12"/>
    </row>
    <row r="684" customFormat="false" ht="15" hidden="false" customHeight="false" outlineLevel="0" collapsed="false">
      <c r="A684" s="8" t="n">
        <v>680</v>
      </c>
      <c r="B684" s="13"/>
      <c r="C684" s="25"/>
      <c r="D684" s="26" t="str">
        <f aca="false">IF($C684="","",IFERROR(IF(INDEX(Bolalar!$B$5:$B$1804,MATCH($C684,Bolalar!$I$5:$I$1804,0))="","",INDEX(Bolalar!$B$5:$B$1804,MATCH($C684,Bolalar!$I$5:$I$1804,0))),""))</f>
        <v/>
      </c>
      <c r="E684" s="15" t="str">
        <f aca="false">IF($C684="","",IFERROR(IF(INDEX(Bolalar!$C$5:$C$1804,MATCH($C684,Bolalar!$I$5:$I$1804,0))="","",INDEX(Bolalar!$C$5:$C$1804,MATCH($C684,Bolalar!$I$5:$I$1804,0))),""))</f>
        <v/>
      </c>
      <c r="F684" s="24"/>
      <c r="G684" s="14" t="str">
        <f aca="false">IF(OR($E684="",$B684=""),"",INT(($B684-$E684)/365.25))</f>
        <v/>
      </c>
      <c r="H684" s="14" t="str">
        <f aca="false">IF($G684="","",IF($G684&lt;5,"Ha","Yo'q"))</f>
        <v/>
      </c>
      <c r="I684" s="14" t="str">
        <f aca="false">IF($G684="","",IF($G684&lt;18,"Ha","Yo'q"))</f>
        <v/>
      </c>
      <c r="J684" s="12"/>
      <c r="K684" s="12"/>
      <c r="L684" s="25"/>
      <c r="M684" s="12"/>
    </row>
    <row r="685" customFormat="false" ht="15" hidden="false" customHeight="false" outlineLevel="0" collapsed="false">
      <c r="A685" s="8" t="n">
        <v>681</v>
      </c>
      <c r="B685" s="13"/>
      <c r="C685" s="25"/>
      <c r="D685" s="26" t="str">
        <f aca="false">IF($C685="","",IFERROR(IF(INDEX(Bolalar!$B$5:$B$1804,MATCH($C685,Bolalar!$I$5:$I$1804,0))="","",INDEX(Bolalar!$B$5:$B$1804,MATCH($C685,Bolalar!$I$5:$I$1804,0))),""))</f>
        <v/>
      </c>
      <c r="E685" s="15" t="str">
        <f aca="false">IF($C685="","",IFERROR(IF(INDEX(Bolalar!$C$5:$C$1804,MATCH($C685,Bolalar!$I$5:$I$1804,0))="","",INDEX(Bolalar!$C$5:$C$1804,MATCH($C685,Bolalar!$I$5:$I$1804,0))),""))</f>
        <v/>
      </c>
      <c r="F685" s="24"/>
      <c r="G685" s="14" t="str">
        <f aca="false">IF(OR($E685="",$B685=""),"",INT(($B685-$E685)/365.25))</f>
        <v/>
      </c>
      <c r="H685" s="14" t="str">
        <f aca="false">IF($G685="","",IF($G685&lt;5,"Ha","Yo'q"))</f>
        <v/>
      </c>
      <c r="I685" s="14" t="str">
        <f aca="false">IF($G685="","",IF($G685&lt;18,"Ha","Yo'q"))</f>
        <v/>
      </c>
      <c r="J685" s="12"/>
      <c r="K685" s="12"/>
      <c r="L685" s="25"/>
      <c r="M685" s="12"/>
    </row>
    <row r="686" customFormat="false" ht="15" hidden="false" customHeight="false" outlineLevel="0" collapsed="false">
      <c r="A686" s="8" t="n">
        <v>682</v>
      </c>
      <c r="B686" s="13"/>
      <c r="C686" s="25"/>
      <c r="D686" s="26" t="str">
        <f aca="false">IF($C686="","",IFERROR(IF(INDEX(Bolalar!$B$5:$B$1804,MATCH($C686,Bolalar!$I$5:$I$1804,0))="","",INDEX(Bolalar!$B$5:$B$1804,MATCH($C686,Bolalar!$I$5:$I$1804,0))),""))</f>
        <v/>
      </c>
      <c r="E686" s="15" t="str">
        <f aca="false">IF($C686="","",IFERROR(IF(INDEX(Bolalar!$C$5:$C$1804,MATCH($C686,Bolalar!$I$5:$I$1804,0))="","",INDEX(Bolalar!$C$5:$C$1804,MATCH($C686,Bolalar!$I$5:$I$1804,0))),""))</f>
        <v/>
      </c>
      <c r="F686" s="24"/>
      <c r="G686" s="14" t="str">
        <f aca="false">IF(OR($E686="",$B686=""),"",INT(($B686-$E686)/365.25))</f>
        <v/>
      </c>
      <c r="H686" s="14" t="str">
        <f aca="false">IF($G686="","",IF($G686&lt;5,"Ha","Yo'q"))</f>
        <v/>
      </c>
      <c r="I686" s="14" t="str">
        <f aca="false">IF($G686="","",IF($G686&lt;18,"Ha","Yo'q"))</f>
        <v/>
      </c>
      <c r="J686" s="12"/>
      <c r="K686" s="12"/>
      <c r="L686" s="25"/>
      <c r="M686" s="12"/>
    </row>
    <row r="687" customFormat="false" ht="15" hidden="false" customHeight="false" outlineLevel="0" collapsed="false">
      <c r="A687" s="8" t="n">
        <v>683</v>
      </c>
      <c r="B687" s="13"/>
      <c r="C687" s="25"/>
      <c r="D687" s="26" t="str">
        <f aca="false">IF($C687="","",IFERROR(IF(INDEX(Bolalar!$B$5:$B$1804,MATCH($C687,Bolalar!$I$5:$I$1804,0))="","",INDEX(Bolalar!$B$5:$B$1804,MATCH($C687,Bolalar!$I$5:$I$1804,0))),""))</f>
        <v/>
      </c>
      <c r="E687" s="15" t="str">
        <f aca="false">IF($C687="","",IFERROR(IF(INDEX(Bolalar!$C$5:$C$1804,MATCH($C687,Bolalar!$I$5:$I$1804,0))="","",INDEX(Bolalar!$C$5:$C$1804,MATCH($C687,Bolalar!$I$5:$I$1804,0))),""))</f>
        <v/>
      </c>
      <c r="F687" s="24"/>
      <c r="G687" s="14" t="str">
        <f aca="false">IF(OR($E687="",$B687=""),"",INT(($B687-$E687)/365.25))</f>
        <v/>
      </c>
      <c r="H687" s="14" t="str">
        <f aca="false">IF($G687="","",IF($G687&lt;5,"Ha","Yo'q"))</f>
        <v/>
      </c>
      <c r="I687" s="14" t="str">
        <f aca="false">IF($G687="","",IF($G687&lt;18,"Ha","Yo'q"))</f>
        <v/>
      </c>
      <c r="J687" s="12"/>
      <c r="K687" s="12"/>
      <c r="L687" s="25"/>
      <c r="M687" s="12"/>
    </row>
    <row r="688" customFormat="false" ht="15" hidden="false" customHeight="false" outlineLevel="0" collapsed="false">
      <c r="A688" s="8" t="n">
        <v>684</v>
      </c>
      <c r="B688" s="13"/>
      <c r="C688" s="25"/>
      <c r="D688" s="26" t="str">
        <f aca="false">IF($C688="","",IFERROR(IF(INDEX(Bolalar!$B$5:$B$1804,MATCH($C688,Bolalar!$I$5:$I$1804,0))="","",INDEX(Bolalar!$B$5:$B$1804,MATCH($C688,Bolalar!$I$5:$I$1804,0))),""))</f>
        <v/>
      </c>
      <c r="E688" s="15" t="str">
        <f aca="false">IF($C688="","",IFERROR(IF(INDEX(Bolalar!$C$5:$C$1804,MATCH($C688,Bolalar!$I$5:$I$1804,0))="","",INDEX(Bolalar!$C$5:$C$1804,MATCH($C688,Bolalar!$I$5:$I$1804,0))),""))</f>
        <v/>
      </c>
      <c r="F688" s="24"/>
      <c r="G688" s="14" t="str">
        <f aca="false">IF(OR($E688="",$B688=""),"",INT(($B688-$E688)/365.25))</f>
        <v/>
      </c>
      <c r="H688" s="14" t="str">
        <f aca="false">IF($G688="","",IF($G688&lt;5,"Ha","Yo'q"))</f>
        <v/>
      </c>
      <c r="I688" s="14" t="str">
        <f aca="false">IF($G688="","",IF($G688&lt;18,"Ha","Yo'q"))</f>
        <v/>
      </c>
      <c r="J688" s="12"/>
      <c r="K688" s="12"/>
      <c r="L688" s="25"/>
      <c r="M688" s="12"/>
    </row>
    <row r="689" customFormat="false" ht="15" hidden="false" customHeight="false" outlineLevel="0" collapsed="false">
      <c r="A689" s="8" t="n">
        <v>685</v>
      </c>
      <c r="B689" s="13"/>
      <c r="C689" s="25"/>
      <c r="D689" s="26" t="str">
        <f aca="false">IF($C689="","",IFERROR(IF(INDEX(Bolalar!$B$5:$B$1804,MATCH($C689,Bolalar!$I$5:$I$1804,0))="","",INDEX(Bolalar!$B$5:$B$1804,MATCH($C689,Bolalar!$I$5:$I$1804,0))),""))</f>
        <v/>
      </c>
      <c r="E689" s="15" t="str">
        <f aca="false">IF($C689="","",IFERROR(IF(INDEX(Bolalar!$C$5:$C$1804,MATCH($C689,Bolalar!$I$5:$I$1804,0))="","",INDEX(Bolalar!$C$5:$C$1804,MATCH($C689,Bolalar!$I$5:$I$1804,0))),""))</f>
        <v/>
      </c>
      <c r="F689" s="24"/>
      <c r="G689" s="14" t="str">
        <f aca="false">IF(OR($E689="",$B689=""),"",INT(($B689-$E689)/365.25))</f>
        <v/>
      </c>
      <c r="H689" s="14" t="str">
        <f aca="false">IF($G689="","",IF($G689&lt;5,"Ha","Yo'q"))</f>
        <v/>
      </c>
      <c r="I689" s="14" t="str">
        <f aca="false">IF($G689="","",IF($G689&lt;18,"Ha","Yo'q"))</f>
        <v/>
      </c>
      <c r="J689" s="12"/>
      <c r="K689" s="12"/>
      <c r="L689" s="25"/>
      <c r="M689" s="12"/>
    </row>
    <row r="690" customFormat="false" ht="15" hidden="false" customHeight="false" outlineLevel="0" collapsed="false">
      <c r="A690" s="8" t="n">
        <v>686</v>
      </c>
      <c r="B690" s="13"/>
      <c r="C690" s="25"/>
      <c r="D690" s="26" t="str">
        <f aca="false">IF($C690="","",IFERROR(IF(INDEX(Bolalar!$B$5:$B$1804,MATCH($C690,Bolalar!$I$5:$I$1804,0))="","",INDEX(Bolalar!$B$5:$B$1804,MATCH($C690,Bolalar!$I$5:$I$1804,0))),""))</f>
        <v/>
      </c>
      <c r="E690" s="15" t="str">
        <f aca="false">IF($C690="","",IFERROR(IF(INDEX(Bolalar!$C$5:$C$1804,MATCH($C690,Bolalar!$I$5:$I$1804,0))="","",INDEX(Bolalar!$C$5:$C$1804,MATCH($C690,Bolalar!$I$5:$I$1804,0))),""))</f>
        <v/>
      </c>
      <c r="F690" s="24"/>
      <c r="G690" s="14" t="str">
        <f aca="false">IF(OR($E690="",$B690=""),"",INT(($B690-$E690)/365.25))</f>
        <v/>
      </c>
      <c r="H690" s="14" t="str">
        <f aca="false">IF($G690="","",IF($G690&lt;5,"Ha","Yo'q"))</f>
        <v/>
      </c>
      <c r="I690" s="14" t="str">
        <f aca="false">IF($G690="","",IF($G690&lt;18,"Ha","Yo'q"))</f>
        <v/>
      </c>
      <c r="J690" s="12"/>
      <c r="K690" s="12"/>
      <c r="L690" s="25"/>
      <c r="M690" s="12"/>
    </row>
    <row r="691" customFormat="false" ht="15" hidden="false" customHeight="false" outlineLevel="0" collapsed="false">
      <c r="A691" s="8" t="n">
        <v>687</v>
      </c>
      <c r="B691" s="13"/>
      <c r="C691" s="25"/>
      <c r="D691" s="26" t="str">
        <f aca="false">IF($C691="","",IFERROR(IF(INDEX(Bolalar!$B$5:$B$1804,MATCH($C691,Bolalar!$I$5:$I$1804,0))="","",INDEX(Bolalar!$B$5:$B$1804,MATCH($C691,Bolalar!$I$5:$I$1804,0))),""))</f>
        <v/>
      </c>
      <c r="E691" s="15" t="str">
        <f aca="false">IF($C691="","",IFERROR(IF(INDEX(Bolalar!$C$5:$C$1804,MATCH($C691,Bolalar!$I$5:$I$1804,0))="","",INDEX(Bolalar!$C$5:$C$1804,MATCH($C691,Bolalar!$I$5:$I$1804,0))),""))</f>
        <v/>
      </c>
      <c r="F691" s="24"/>
      <c r="G691" s="14" t="str">
        <f aca="false">IF(OR($E691="",$B691=""),"",INT(($B691-$E691)/365.25))</f>
        <v/>
      </c>
      <c r="H691" s="14" t="str">
        <f aca="false">IF($G691="","",IF($G691&lt;5,"Ha","Yo'q"))</f>
        <v/>
      </c>
      <c r="I691" s="14" t="str">
        <f aca="false">IF($G691="","",IF($G691&lt;18,"Ha","Yo'q"))</f>
        <v/>
      </c>
      <c r="J691" s="12"/>
      <c r="K691" s="12"/>
      <c r="L691" s="25"/>
      <c r="M691" s="12"/>
    </row>
    <row r="692" customFormat="false" ht="15" hidden="false" customHeight="false" outlineLevel="0" collapsed="false">
      <c r="A692" s="8" t="n">
        <v>688</v>
      </c>
      <c r="B692" s="13"/>
      <c r="C692" s="25"/>
      <c r="D692" s="26" t="str">
        <f aca="false">IF($C692="","",IFERROR(IF(INDEX(Bolalar!$B$5:$B$1804,MATCH($C692,Bolalar!$I$5:$I$1804,0))="","",INDEX(Bolalar!$B$5:$B$1804,MATCH($C692,Bolalar!$I$5:$I$1804,0))),""))</f>
        <v/>
      </c>
      <c r="E692" s="15" t="str">
        <f aca="false">IF($C692="","",IFERROR(IF(INDEX(Bolalar!$C$5:$C$1804,MATCH($C692,Bolalar!$I$5:$I$1804,0))="","",INDEX(Bolalar!$C$5:$C$1804,MATCH($C692,Bolalar!$I$5:$I$1804,0))),""))</f>
        <v/>
      </c>
      <c r="F692" s="24"/>
      <c r="G692" s="14" t="str">
        <f aca="false">IF(OR($E692="",$B692=""),"",INT(($B692-$E692)/365.25))</f>
        <v/>
      </c>
      <c r="H692" s="14" t="str">
        <f aca="false">IF($G692="","",IF($G692&lt;5,"Ha","Yo'q"))</f>
        <v/>
      </c>
      <c r="I692" s="14" t="str">
        <f aca="false">IF($G692="","",IF($G692&lt;18,"Ha","Yo'q"))</f>
        <v/>
      </c>
      <c r="J692" s="12"/>
      <c r="K692" s="12"/>
      <c r="L692" s="25"/>
      <c r="M692" s="12"/>
    </row>
    <row r="693" customFormat="false" ht="15" hidden="false" customHeight="false" outlineLevel="0" collapsed="false">
      <c r="A693" s="8" t="n">
        <v>689</v>
      </c>
      <c r="B693" s="13"/>
      <c r="C693" s="25"/>
      <c r="D693" s="26" t="str">
        <f aca="false">IF($C693="","",IFERROR(IF(INDEX(Bolalar!$B$5:$B$1804,MATCH($C693,Bolalar!$I$5:$I$1804,0))="","",INDEX(Bolalar!$B$5:$B$1804,MATCH($C693,Bolalar!$I$5:$I$1804,0))),""))</f>
        <v/>
      </c>
      <c r="E693" s="15" t="str">
        <f aca="false">IF($C693="","",IFERROR(IF(INDEX(Bolalar!$C$5:$C$1804,MATCH($C693,Bolalar!$I$5:$I$1804,0))="","",INDEX(Bolalar!$C$5:$C$1804,MATCH($C693,Bolalar!$I$5:$I$1804,0))),""))</f>
        <v/>
      </c>
      <c r="F693" s="24"/>
      <c r="G693" s="14" t="str">
        <f aca="false">IF(OR($E693="",$B693=""),"",INT(($B693-$E693)/365.25))</f>
        <v/>
      </c>
      <c r="H693" s="14" t="str">
        <f aca="false">IF($G693="","",IF($G693&lt;5,"Ha","Yo'q"))</f>
        <v/>
      </c>
      <c r="I693" s="14" t="str">
        <f aca="false">IF($G693="","",IF($G693&lt;18,"Ha","Yo'q"))</f>
        <v/>
      </c>
      <c r="J693" s="12"/>
      <c r="K693" s="12"/>
      <c r="L693" s="25"/>
      <c r="M693" s="12"/>
    </row>
    <row r="694" customFormat="false" ht="15" hidden="false" customHeight="false" outlineLevel="0" collapsed="false">
      <c r="A694" s="8" t="n">
        <v>690</v>
      </c>
      <c r="B694" s="13"/>
      <c r="C694" s="25"/>
      <c r="D694" s="26" t="str">
        <f aca="false">IF($C694="","",IFERROR(IF(INDEX(Bolalar!$B$5:$B$1804,MATCH($C694,Bolalar!$I$5:$I$1804,0))="","",INDEX(Bolalar!$B$5:$B$1804,MATCH($C694,Bolalar!$I$5:$I$1804,0))),""))</f>
        <v/>
      </c>
      <c r="E694" s="15" t="str">
        <f aca="false">IF($C694="","",IFERROR(IF(INDEX(Bolalar!$C$5:$C$1804,MATCH($C694,Bolalar!$I$5:$I$1804,0))="","",INDEX(Bolalar!$C$5:$C$1804,MATCH($C694,Bolalar!$I$5:$I$1804,0))),""))</f>
        <v/>
      </c>
      <c r="F694" s="24"/>
      <c r="G694" s="14" t="str">
        <f aca="false">IF(OR($E694="",$B694=""),"",INT(($B694-$E694)/365.25))</f>
        <v/>
      </c>
      <c r="H694" s="14" t="str">
        <f aca="false">IF($G694="","",IF($G694&lt;5,"Ha","Yo'q"))</f>
        <v/>
      </c>
      <c r="I694" s="14" t="str">
        <f aca="false">IF($G694="","",IF($G694&lt;18,"Ha","Yo'q"))</f>
        <v/>
      </c>
      <c r="J694" s="12"/>
      <c r="K694" s="12"/>
      <c r="L694" s="25"/>
      <c r="M694" s="12"/>
    </row>
    <row r="695" customFormat="false" ht="15" hidden="false" customHeight="false" outlineLevel="0" collapsed="false">
      <c r="A695" s="8" t="n">
        <v>691</v>
      </c>
      <c r="B695" s="13"/>
      <c r="C695" s="25"/>
      <c r="D695" s="26" t="str">
        <f aca="false">IF($C695="","",IFERROR(IF(INDEX(Bolalar!$B$5:$B$1804,MATCH($C695,Bolalar!$I$5:$I$1804,0))="","",INDEX(Bolalar!$B$5:$B$1804,MATCH($C695,Bolalar!$I$5:$I$1804,0))),""))</f>
        <v/>
      </c>
      <c r="E695" s="15" t="str">
        <f aca="false">IF($C695="","",IFERROR(IF(INDEX(Bolalar!$C$5:$C$1804,MATCH($C695,Bolalar!$I$5:$I$1804,0))="","",INDEX(Bolalar!$C$5:$C$1804,MATCH($C695,Bolalar!$I$5:$I$1804,0))),""))</f>
        <v/>
      </c>
      <c r="F695" s="24"/>
      <c r="G695" s="14" t="str">
        <f aca="false">IF(OR($E695="",$B695=""),"",INT(($B695-$E695)/365.25))</f>
        <v/>
      </c>
      <c r="H695" s="14" t="str">
        <f aca="false">IF($G695="","",IF($G695&lt;5,"Ha","Yo'q"))</f>
        <v/>
      </c>
      <c r="I695" s="14" t="str">
        <f aca="false">IF($G695="","",IF($G695&lt;18,"Ha","Yo'q"))</f>
        <v/>
      </c>
      <c r="J695" s="12"/>
      <c r="K695" s="12"/>
      <c r="L695" s="25"/>
      <c r="M695" s="12"/>
    </row>
    <row r="696" customFormat="false" ht="15" hidden="false" customHeight="false" outlineLevel="0" collapsed="false">
      <c r="A696" s="8" t="n">
        <v>692</v>
      </c>
      <c r="B696" s="13"/>
      <c r="C696" s="25"/>
      <c r="D696" s="26" t="str">
        <f aca="false">IF($C696="","",IFERROR(IF(INDEX(Bolalar!$B$5:$B$1804,MATCH($C696,Bolalar!$I$5:$I$1804,0))="","",INDEX(Bolalar!$B$5:$B$1804,MATCH($C696,Bolalar!$I$5:$I$1804,0))),""))</f>
        <v/>
      </c>
      <c r="E696" s="15" t="str">
        <f aca="false">IF($C696="","",IFERROR(IF(INDEX(Bolalar!$C$5:$C$1804,MATCH($C696,Bolalar!$I$5:$I$1804,0))="","",INDEX(Bolalar!$C$5:$C$1804,MATCH($C696,Bolalar!$I$5:$I$1804,0))),""))</f>
        <v/>
      </c>
      <c r="F696" s="24"/>
      <c r="G696" s="14" t="str">
        <f aca="false">IF(OR($E696="",$B696=""),"",INT(($B696-$E696)/365.25))</f>
        <v/>
      </c>
      <c r="H696" s="14" t="str">
        <f aca="false">IF($G696="","",IF($G696&lt;5,"Ha","Yo'q"))</f>
        <v/>
      </c>
      <c r="I696" s="14" t="str">
        <f aca="false">IF($G696="","",IF($G696&lt;18,"Ha","Yo'q"))</f>
        <v/>
      </c>
      <c r="J696" s="12"/>
      <c r="K696" s="12"/>
      <c r="L696" s="25"/>
      <c r="M696" s="12"/>
    </row>
    <row r="697" customFormat="false" ht="15" hidden="false" customHeight="false" outlineLevel="0" collapsed="false">
      <c r="A697" s="8" t="n">
        <v>693</v>
      </c>
      <c r="B697" s="13"/>
      <c r="C697" s="25"/>
      <c r="D697" s="26" t="str">
        <f aca="false">IF($C697="","",IFERROR(IF(INDEX(Bolalar!$B$5:$B$1804,MATCH($C697,Bolalar!$I$5:$I$1804,0))="","",INDEX(Bolalar!$B$5:$B$1804,MATCH($C697,Bolalar!$I$5:$I$1804,0))),""))</f>
        <v/>
      </c>
      <c r="E697" s="15" t="str">
        <f aca="false">IF($C697="","",IFERROR(IF(INDEX(Bolalar!$C$5:$C$1804,MATCH($C697,Bolalar!$I$5:$I$1804,0))="","",INDEX(Bolalar!$C$5:$C$1804,MATCH($C697,Bolalar!$I$5:$I$1804,0))),""))</f>
        <v/>
      </c>
      <c r="F697" s="24"/>
      <c r="G697" s="14" t="str">
        <f aca="false">IF(OR($E697="",$B697=""),"",INT(($B697-$E697)/365.25))</f>
        <v/>
      </c>
      <c r="H697" s="14" t="str">
        <f aca="false">IF($G697="","",IF($G697&lt;5,"Ha","Yo'q"))</f>
        <v/>
      </c>
      <c r="I697" s="14" t="str">
        <f aca="false">IF($G697="","",IF($G697&lt;18,"Ha","Yo'q"))</f>
        <v/>
      </c>
      <c r="J697" s="12"/>
      <c r="K697" s="12"/>
      <c r="L697" s="25"/>
      <c r="M697" s="12"/>
    </row>
    <row r="698" customFormat="false" ht="15" hidden="false" customHeight="false" outlineLevel="0" collapsed="false">
      <c r="A698" s="8" t="n">
        <v>694</v>
      </c>
      <c r="B698" s="13"/>
      <c r="C698" s="25"/>
      <c r="D698" s="26" t="str">
        <f aca="false">IF($C698="","",IFERROR(IF(INDEX(Bolalar!$B$5:$B$1804,MATCH($C698,Bolalar!$I$5:$I$1804,0))="","",INDEX(Bolalar!$B$5:$B$1804,MATCH($C698,Bolalar!$I$5:$I$1804,0))),""))</f>
        <v/>
      </c>
      <c r="E698" s="15" t="str">
        <f aca="false">IF($C698="","",IFERROR(IF(INDEX(Bolalar!$C$5:$C$1804,MATCH($C698,Bolalar!$I$5:$I$1804,0))="","",INDEX(Bolalar!$C$5:$C$1804,MATCH($C698,Bolalar!$I$5:$I$1804,0))),""))</f>
        <v/>
      </c>
      <c r="F698" s="24"/>
      <c r="G698" s="14" t="str">
        <f aca="false">IF(OR($E698="",$B698=""),"",INT(($B698-$E698)/365.25))</f>
        <v/>
      </c>
      <c r="H698" s="14" t="str">
        <f aca="false">IF($G698="","",IF($G698&lt;5,"Ha","Yo'q"))</f>
        <v/>
      </c>
      <c r="I698" s="14" t="str">
        <f aca="false">IF($G698="","",IF($G698&lt;18,"Ha","Yo'q"))</f>
        <v/>
      </c>
      <c r="J698" s="12"/>
      <c r="K698" s="12"/>
      <c r="L698" s="25"/>
      <c r="M698" s="12"/>
    </row>
    <row r="699" customFormat="false" ht="15" hidden="false" customHeight="false" outlineLevel="0" collapsed="false">
      <c r="A699" s="8" t="n">
        <v>695</v>
      </c>
      <c r="B699" s="13"/>
      <c r="C699" s="25"/>
      <c r="D699" s="26" t="str">
        <f aca="false">IF($C699="","",IFERROR(IF(INDEX(Bolalar!$B$5:$B$1804,MATCH($C699,Bolalar!$I$5:$I$1804,0))="","",INDEX(Bolalar!$B$5:$B$1804,MATCH($C699,Bolalar!$I$5:$I$1804,0))),""))</f>
        <v/>
      </c>
      <c r="E699" s="15" t="str">
        <f aca="false">IF($C699="","",IFERROR(IF(INDEX(Bolalar!$C$5:$C$1804,MATCH($C699,Bolalar!$I$5:$I$1804,0))="","",INDEX(Bolalar!$C$5:$C$1804,MATCH($C699,Bolalar!$I$5:$I$1804,0))),""))</f>
        <v/>
      </c>
      <c r="F699" s="24"/>
      <c r="G699" s="14" t="str">
        <f aca="false">IF(OR($E699="",$B699=""),"",INT(($B699-$E699)/365.25))</f>
        <v/>
      </c>
      <c r="H699" s="14" t="str">
        <f aca="false">IF($G699="","",IF($G699&lt;5,"Ha","Yo'q"))</f>
        <v/>
      </c>
      <c r="I699" s="14" t="str">
        <f aca="false">IF($G699="","",IF($G699&lt;18,"Ha","Yo'q"))</f>
        <v/>
      </c>
      <c r="J699" s="12"/>
      <c r="K699" s="12"/>
      <c r="L699" s="25"/>
      <c r="M699" s="12"/>
    </row>
    <row r="700" customFormat="false" ht="15" hidden="false" customHeight="false" outlineLevel="0" collapsed="false">
      <c r="A700" s="8" t="n">
        <v>696</v>
      </c>
      <c r="B700" s="13"/>
      <c r="C700" s="25"/>
      <c r="D700" s="26" t="str">
        <f aca="false">IF($C700="","",IFERROR(IF(INDEX(Bolalar!$B$5:$B$1804,MATCH($C700,Bolalar!$I$5:$I$1804,0))="","",INDEX(Bolalar!$B$5:$B$1804,MATCH($C700,Bolalar!$I$5:$I$1804,0))),""))</f>
        <v/>
      </c>
      <c r="E700" s="15" t="str">
        <f aca="false">IF($C700="","",IFERROR(IF(INDEX(Bolalar!$C$5:$C$1804,MATCH($C700,Bolalar!$I$5:$I$1804,0))="","",INDEX(Bolalar!$C$5:$C$1804,MATCH($C700,Bolalar!$I$5:$I$1804,0))),""))</f>
        <v/>
      </c>
      <c r="F700" s="24"/>
      <c r="G700" s="14" t="str">
        <f aca="false">IF(OR($E700="",$B700=""),"",INT(($B700-$E700)/365.25))</f>
        <v/>
      </c>
      <c r="H700" s="14" t="str">
        <f aca="false">IF($G700="","",IF($G700&lt;5,"Ha","Yo'q"))</f>
        <v/>
      </c>
      <c r="I700" s="14" t="str">
        <f aca="false">IF($G700="","",IF($G700&lt;18,"Ha","Yo'q"))</f>
        <v/>
      </c>
      <c r="J700" s="12"/>
      <c r="K700" s="12"/>
      <c r="L700" s="25"/>
      <c r="M700" s="12"/>
    </row>
    <row r="701" customFormat="false" ht="15" hidden="false" customHeight="false" outlineLevel="0" collapsed="false">
      <c r="A701" s="8" t="n">
        <v>697</v>
      </c>
      <c r="B701" s="13"/>
      <c r="C701" s="25"/>
      <c r="D701" s="26" t="str">
        <f aca="false">IF($C701="","",IFERROR(IF(INDEX(Bolalar!$B$5:$B$1804,MATCH($C701,Bolalar!$I$5:$I$1804,0))="","",INDEX(Bolalar!$B$5:$B$1804,MATCH($C701,Bolalar!$I$5:$I$1804,0))),""))</f>
        <v/>
      </c>
      <c r="E701" s="15" t="str">
        <f aca="false">IF($C701="","",IFERROR(IF(INDEX(Bolalar!$C$5:$C$1804,MATCH($C701,Bolalar!$I$5:$I$1804,0))="","",INDEX(Bolalar!$C$5:$C$1804,MATCH($C701,Bolalar!$I$5:$I$1804,0))),""))</f>
        <v/>
      </c>
      <c r="F701" s="24"/>
      <c r="G701" s="14" t="str">
        <f aca="false">IF(OR($E701="",$B701=""),"",INT(($B701-$E701)/365.25))</f>
        <v/>
      </c>
      <c r="H701" s="14" t="str">
        <f aca="false">IF($G701="","",IF($G701&lt;5,"Ha","Yo'q"))</f>
        <v/>
      </c>
      <c r="I701" s="14" t="str">
        <f aca="false">IF($G701="","",IF($G701&lt;18,"Ha","Yo'q"))</f>
        <v/>
      </c>
      <c r="J701" s="12"/>
      <c r="K701" s="12"/>
      <c r="L701" s="25"/>
      <c r="M701" s="12"/>
    </row>
    <row r="702" customFormat="false" ht="15" hidden="false" customHeight="false" outlineLevel="0" collapsed="false">
      <c r="A702" s="8" t="n">
        <v>698</v>
      </c>
      <c r="B702" s="13"/>
      <c r="C702" s="25"/>
      <c r="D702" s="26" t="str">
        <f aca="false">IF($C702="","",IFERROR(IF(INDEX(Bolalar!$B$5:$B$1804,MATCH($C702,Bolalar!$I$5:$I$1804,0))="","",INDEX(Bolalar!$B$5:$B$1804,MATCH($C702,Bolalar!$I$5:$I$1804,0))),""))</f>
        <v/>
      </c>
      <c r="E702" s="15" t="str">
        <f aca="false">IF($C702="","",IFERROR(IF(INDEX(Bolalar!$C$5:$C$1804,MATCH($C702,Bolalar!$I$5:$I$1804,0))="","",INDEX(Bolalar!$C$5:$C$1804,MATCH($C702,Bolalar!$I$5:$I$1804,0))),""))</f>
        <v/>
      </c>
      <c r="F702" s="24"/>
      <c r="G702" s="14" t="str">
        <f aca="false">IF(OR($E702="",$B702=""),"",INT(($B702-$E702)/365.25))</f>
        <v/>
      </c>
      <c r="H702" s="14" t="str">
        <f aca="false">IF($G702="","",IF($G702&lt;5,"Ha","Yo'q"))</f>
        <v/>
      </c>
      <c r="I702" s="14" t="str">
        <f aca="false">IF($G702="","",IF($G702&lt;18,"Ha","Yo'q"))</f>
        <v/>
      </c>
      <c r="J702" s="12"/>
      <c r="K702" s="12"/>
      <c r="L702" s="25"/>
      <c r="M702" s="12"/>
    </row>
    <row r="703" customFormat="false" ht="15" hidden="false" customHeight="false" outlineLevel="0" collapsed="false">
      <c r="A703" s="8" t="n">
        <v>699</v>
      </c>
      <c r="B703" s="13"/>
      <c r="C703" s="25"/>
      <c r="D703" s="26" t="str">
        <f aca="false">IF($C703="","",IFERROR(IF(INDEX(Bolalar!$B$5:$B$1804,MATCH($C703,Bolalar!$I$5:$I$1804,0))="","",INDEX(Bolalar!$B$5:$B$1804,MATCH($C703,Bolalar!$I$5:$I$1804,0))),""))</f>
        <v/>
      </c>
      <c r="E703" s="15" t="str">
        <f aca="false">IF($C703="","",IFERROR(IF(INDEX(Bolalar!$C$5:$C$1804,MATCH($C703,Bolalar!$I$5:$I$1804,0))="","",INDEX(Bolalar!$C$5:$C$1804,MATCH($C703,Bolalar!$I$5:$I$1804,0))),""))</f>
        <v/>
      </c>
      <c r="F703" s="24"/>
      <c r="G703" s="14" t="str">
        <f aca="false">IF(OR($E703="",$B703=""),"",INT(($B703-$E703)/365.25))</f>
        <v/>
      </c>
      <c r="H703" s="14" t="str">
        <f aca="false">IF($G703="","",IF($G703&lt;5,"Ha","Yo'q"))</f>
        <v/>
      </c>
      <c r="I703" s="14" t="str">
        <f aca="false">IF($G703="","",IF($G703&lt;18,"Ha","Yo'q"))</f>
        <v/>
      </c>
      <c r="J703" s="12"/>
      <c r="K703" s="12"/>
      <c r="L703" s="25"/>
      <c r="M703" s="12"/>
    </row>
    <row r="704" customFormat="false" ht="15" hidden="false" customHeight="false" outlineLevel="0" collapsed="false">
      <c r="A704" s="8" t="n">
        <v>700</v>
      </c>
      <c r="B704" s="13"/>
      <c r="C704" s="25"/>
      <c r="D704" s="26" t="str">
        <f aca="false">IF($C704="","",IFERROR(IF(INDEX(Bolalar!$B$5:$B$1804,MATCH($C704,Bolalar!$I$5:$I$1804,0))="","",INDEX(Bolalar!$B$5:$B$1804,MATCH($C704,Bolalar!$I$5:$I$1804,0))),""))</f>
        <v/>
      </c>
      <c r="E704" s="15" t="str">
        <f aca="false">IF($C704="","",IFERROR(IF(INDEX(Bolalar!$C$5:$C$1804,MATCH($C704,Bolalar!$I$5:$I$1804,0))="","",INDEX(Bolalar!$C$5:$C$1804,MATCH($C704,Bolalar!$I$5:$I$1804,0))),""))</f>
        <v/>
      </c>
      <c r="F704" s="24"/>
      <c r="G704" s="14" t="str">
        <f aca="false">IF(OR($E704="",$B704=""),"",INT(($B704-$E704)/365.25))</f>
        <v/>
      </c>
      <c r="H704" s="14" t="str">
        <f aca="false">IF($G704="","",IF($G704&lt;5,"Ha","Yo'q"))</f>
        <v/>
      </c>
      <c r="I704" s="14" t="str">
        <f aca="false">IF($G704="","",IF($G704&lt;18,"Ha","Yo'q"))</f>
        <v/>
      </c>
      <c r="J704" s="12"/>
      <c r="K704" s="12"/>
      <c r="L704" s="25"/>
      <c r="M704" s="12"/>
    </row>
    <row r="705" customFormat="false" ht="15" hidden="false" customHeight="false" outlineLevel="0" collapsed="false">
      <c r="A705" s="8" t="n">
        <v>701</v>
      </c>
      <c r="B705" s="13"/>
      <c r="C705" s="25"/>
      <c r="D705" s="26" t="str">
        <f aca="false">IF($C705="","",IFERROR(IF(INDEX(Bolalar!$B$5:$B$1804,MATCH($C705,Bolalar!$I$5:$I$1804,0))="","",INDEX(Bolalar!$B$5:$B$1804,MATCH($C705,Bolalar!$I$5:$I$1804,0))),""))</f>
        <v/>
      </c>
      <c r="E705" s="15" t="str">
        <f aca="false">IF($C705="","",IFERROR(IF(INDEX(Bolalar!$C$5:$C$1804,MATCH($C705,Bolalar!$I$5:$I$1804,0))="","",INDEX(Bolalar!$C$5:$C$1804,MATCH($C705,Bolalar!$I$5:$I$1804,0))),""))</f>
        <v/>
      </c>
      <c r="F705" s="24"/>
      <c r="G705" s="14" t="str">
        <f aca="false">IF(OR($E705="",$B705=""),"",INT(($B705-$E705)/365.25))</f>
        <v/>
      </c>
      <c r="H705" s="14" t="str">
        <f aca="false">IF($G705="","",IF($G705&lt;5,"Ha","Yo'q"))</f>
        <v/>
      </c>
      <c r="I705" s="14" t="str">
        <f aca="false">IF($G705="","",IF($G705&lt;18,"Ha","Yo'q"))</f>
        <v/>
      </c>
      <c r="J705" s="12"/>
      <c r="K705" s="12"/>
      <c r="L705" s="25"/>
      <c r="M705" s="12"/>
    </row>
    <row r="706" customFormat="false" ht="15" hidden="false" customHeight="false" outlineLevel="0" collapsed="false">
      <c r="A706" s="8" t="n">
        <v>702</v>
      </c>
      <c r="B706" s="13"/>
      <c r="C706" s="25"/>
      <c r="D706" s="26" t="str">
        <f aca="false">IF($C706="","",IFERROR(IF(INDEX(Bolalar!$B$5:$B$1804,MATCH($C706,Bolalar!$I$5:$I$1804,0))="","",INDEX(Bolalar!$B$5:$B$1804,MATCH($C706,Bolalar!$I$5:$I$1804,0))),""))</f>
        <v/>
      </c>
      <c r="E706" s="15" t="str">
        <f aca="false">IF($C706="","",IFERROR(IF(INDEX(Bolalar!$C$5:$C$1804,MATCH($C706,Bolalar!$I$5:$I$1804,0))="","",INDEX(Bolalar!$C$5:$C$1804,MATCH($C706,Bolalar!$I$5:$I$1804,0))),""))</f>
        <v/>
      </c>
      <c r="F706" s="24"/>
      <c r="G706" s="14" t="str">
        <f aca="false">IF(OR($E706="",$B706=""),"",INT(($B706-$E706)/365.25))</f>
        <v/>
      </c>
      <c r="H706" s="14" t="str">
        <f aca="false">IF($G706="","",IF($G706&lt;5,"Ha","Yo'q"))</f>
        <v/>
      </c>
      <c r="I706" s="14" t="str">
        <f aca="false">IF($G706="","",IF($G706&lt;18,"Ha","Yo'q"))</f>
        <v/>
      </c>
      <c r="J706" s="12"/>
      <c r="K706" s="12"/>
      <c r="L706" s="25"/>
      <c r="M706" s="12"/>
    </row>
    <row r="707" customFormat="false" ht="15" hidden="false" customHeight="false" outlineLevel="0" collapsed="false">
      <c r="A707" s="8" t="n">
        <v>703</v>
      </c>
      <c r="B707" s="13"/>
      <c r="C707" s="25"/>
      <c r="D707" s="26" t="str">
        <f aca="false">IF($C707="","",IFERROR(IF(INDEX(Bolalar!$B$5:$B$1804,MATCH($C707,Bolalar!$I$5:$I$1804,0))="","",INDEX(Bolalar!$B$5:$B$1804,MATCH($C707,Bolalar!$I$5:$I$1804,0))),""))</f>
        <v/>
      </c>
      <c r="E707" s="15" t="str">
        <f aca="false">IF($C707="","",IFERROR(IF(INDEX(Bolalar!$C$5:$C$1804,MATCH($C707,Bolalar!$I$5:$I$1804,0))="","",INDEX(Bolalar!$C$5:$C$1804,MATCH($C707,Bolalar!$I$5:$I$1804,0))),""))</f>
        <v/>
      </c>
      <c r="F707" s="24"/>
      <c r="G707" s="14" t="str">
        <f aca="false">IF(OR($E707="",$B707=""),"",INT(($B707-$E707)/365.25))</f>
        <v/>
      </c>
      <c r="H707" s="14" t="str">
        <f aca="false">IF($G707="","",IF($G707&lt;5,"Ha","Yo'q"))</f>
        <v/>
      </c>
      <c r="I707" s="14" t="str">
        <f aca="false">IF($G707="","",IF($G707&lt;18,"Ha","Yo'q"))</f>
        <v/>
      </c>
      <c r="J707" s="12"/>
      <c r="K707" s="12"/>
      <c r="L707" s="25"/>
      <c r="M707" s="12"/>
    </row>
    <row r="708" customFormat="false" ht="15" hidden="false" customHeight="false" outlineLevel="0" collapsed="false">
      <c r="A708" s="8" t="n">
        <v>704</v>
      </c>
      <c r="B708" s="13"/>
      <c r="C708" s="25"/>
      <c r="D708" s="26" t="str">
        <f aca="false">IF($C708="","",IFERROR(IF(INDEX(Bolalar!$B$5:$B$1804,MATCH($C708,Bolalar!$I$5:$I$1804,0))="","",INDEX(Bolalar!$B$5:$B$1804,MATCH($C708,Bolalar!$I$5:$I$1804,0))),""))</f>
        <v/>
      </c>
      <c r="E708" s="15" t="str">
        <f aca="false">IF($C708="","",IFERROR(IF(INDEX(Bolalar!$C$5:$C$1804,MATCH($C708,Bolalar!$I$5:$I$1804,0))="","",INDEX(Bolalar!$C$5:$C$1804,MATCH($C708,Bolalar!$I$5:$I$1804,0))),""))</f>
        <v/>
      </c>
      <c r="F708" s="24"/>
      <c r="G708" s="14" t="str">
        <f aca="false">IF(OR($E708="",$B708=""),"",INT(($B708-$E708)/365.25))</f>
        <v/>
      </c>
      <c r="H708" s="14" t="str">
        <f aca="false">IF($G708="","",IF($G708&lt;5,"Ha","Yo'q"))</f>
        <v/>
      </c>
      <c r="I708" s="14" t="str">
        <f aca="false">IF($G708="","",IF($G708&lt;18,"Ha","Yo'q"))</f>
        <v/>
      </c>
      <c r="J708" s="12"/>
      <c r="K708" s="12"/>
      <c r="L708" s="25"/>
      <c r="M708" s="12"/>
    </row>
    <row r="709" customFormat="false" ht="15" hidden="false" customHeight="false" outlineLevel="0" collapsed="false">
      <c r="A709" s="8" t="n">
        <v>705</v>
      </c>
      <c r="B709" s="13"/>
      <c r="C709" s="25"/>
      <c r="D709" s="26" t="str">
        <f aca="false">IF($C709="","",IFERROR(IF(INDEX(Bolalar!$B$5:$B$1804,MATCH($C709,Bolalar!$I$5:$I$1804,0))="","",INDEX(Bolalar!$B$5:$B$1804,MATCH($C709,Bolalar!$I$5:$I$1804,0))),""))</f>
        <v/>
      </c>
      <c r="E709" s="15" t="str">
        <f aca="false">IF($C709="","",IFERROR(IF(INDEX(Bolalar!$C$5:$C$1804,MATCH($C709,Bolalar!$I$5:$I$1804,0))="","",INDEX(Bolalar!$C$5:$C$1804,MATCH($C709,Bolalar!$I$5:$I$1804,0))),""))</f>
        <v/>
      </c>
      <c r="F709" s="24"/>
      <c r="G709" s="14" t="str">
        <f aca="false">IF(OR($E709="",$B709=""),"",INT(($B709-$E709)/365.25))</f>
        <v/>
      </c>
      <c r="H709" s="14" t="str">
        <f aca="false">IF($G709="","",IF($G709&lt;5,"Ha","Yo'q"))</f>
        <v/>
      </c>
      <c r="I709" s="14" t="str">
        <f aca="false">IF($G709="","",IF($G709&lt;18,"Ha","Yo'q"))</f>
        <v/>
      </c>
      <c r="J709" s="12"/>
      <c r="K709" s="12"/>
      <c r="L709" s="25"/>
      <c r="M709" s="12"/>
    </row>
    <row r="710" customFormat="false" ht="15" hidden="false" customHeight="false" outlineLevel="0" collapsed="false">
      <c r="A710" s="8" t="n">
        <v>706</v>
      </c>
      <c r="B710" s="13"/>
      <c r="C710" s="25"/>
      <c r="D710" s="26" t="str">
        <f aca="false">IF($C710="","",IFERROR(IF(INDEX(Bolalar!$B$5:$B$1804,MATCH($C710,Bolalar!$I$5:$I$1804,0))="","",INDEX(Bolalar!$B$5:$B$1804,MATCH($C710,Bolalar!$I$5:$I$1804,0))),""))</f>
        <v/>
      </c>
      <c r="E710" s="15" t="str">
        <f aca="false">IF($C710="","",IFERROR(IF(INDEX(Bolalar!$C$5:$C$1804,MATCH($C710,Bolalar!$I$5:$I$1804,0))="","",INDEX(Bolalar!$C$5:$C$1804,MATCH($C710,Bolalar!$I$5:$I$1804,0))),""))</f>
        <v/>
      </c>
      <c r="F710" s="24"/>
      <c r="G710" s="14" t="str">
        <f aca="false">IF(OR($E710="",$B710=""),"",INT(($B710-$E710)/365.25))</f>
        <v/>
      </c>
      <c r="H710" s="14" t="str">
        <f aca="false">IF($G710="","",IF($G710&lt;5,"Ha","Yo'q"))</f>
        <v/>
      </c>
      <c r="I710" s="14" t="str">
        <f aca="false">IF($G710="","",IF($G710&lt;18,"Ha","Yo'q"))</f>
        <v/>
      </c>
      <c r="J710" s="12"/>
      <c r="K710" s="12"/>
      <c r="L710" s="25"/>
      <c r="M710" s="12"/>
    </row>
    <row r="711" customFormat="false" ht="15" hidden="false" customHeight="false" outlineLevel="0" collapsed="false">
      <c r="A711" s="8" t="n">
        <v>707</v>
      </c>
      <c r="B711" s="13"/>
      <c r="C711" s="25"/>
      <c r="D711" s="26" t="str">
        <f aca="false">IF($C711="","",IFERROR(IF(INDEX(Bolalar!$B$5:$B$1804,MATCH($C711,Bolalar!$I$5:$I$1804,0))="","",INDEX(Bolalar!$B$5:$B$1804,MATCH($C711,Bolalar!$I$5:$I$1804,0))),""))</f>
        <v/>
      </c>
      <c r="E711" s="15" t="str">
        <f aca="false">IF($C711="","",IFERROR(IF(INDEX(Bolalar!$C$5:$C$1804,MATCH($C711,Bolalar!$I$5:$I$1804,0))="","",INDEX(Bolalar!$C$5:$C$1804,MATCH($C711,Bolalar!$I$5:$I$1804,0))),""))</f>
        <v/>
      </c>
      <c r="F711" s="24"/>
      <c r="G711" s="14" t="str">
        <f aca="false">IF(OR($E711="",$B711=""),"",INT(($B711-$E711)/365.25))</f>
        <v/>
      </c>
      <c r="H711" s="14" t="str">
        <f aca="false">IF($G711="","",IF($G711&lt;5,"Ha","Yo'q"))</f>
        <v/>
      </c>
      <c r="I711" s="14" t="str">
        <f aca="false">IF($G711="","",IF($G711&lt;18,"Ha","Yo'q"))</f>
        <v/>
      </c>
      <c r="J711" s="12"/>
      <c r="K711" s="12"/>
      <c r="L711" s="25"/>
      <c r="M711" s="12"/>
    </row>
    <row r="712" customFormat="false" ht="15" hidden="false" customHeight="false" outlineLevel="0" collapsed="false">
      <c r="A712" s="8" t="n">
        <v>708</v>
      </c>
      <c r="B712" s="13"/>
      <c r="C712" s="25"/>
      <c r="D712" s="26" t="str">
        <f aca="false">IF($C712="","",IFERROR(IF(INDEX(Bolalar!$B$5:$B$1804,MATCH($C712,Bolalar!$I$5:$I$1804,0))="","",INDEX(Bolalar!$B$5:$B$1804,MATCH($C712,Bolalar!$I$5:$I$1804,0))),""))</f>
        <v/>
      </c>
      <c r="E712" s="15" t="str">
        <f aca="false">IF($C712="","",IFERROR(IF(INDEX(Bolalar!$C$5:$C$1804,MATCH($C712,Bolalar!$I$5:$I$1804,0))="","",INDEX(Bolalar!$C$5:$C$1804,MATCH($C712,Bolalar!$I$5:$I$1804,0))),""))</f>
        <v/>
      </c>
      <c r="F712" s="24"/>
      <c r="G712" s="14" t="str">
        <f aca="false">IF(OR($E712="",$B712=""),"",INT(($B712-$E712)/365.25))</f>
        <v/>
      </c>
      <c r="H712" s="14" t="str">
        <f aca="false">IF($G712="","",IF($G712&lt;5,"Ha","Yo'q"))</f>
        <v/>
      </c>
      <c r="I712" s="14" t="str">
        <f aca="false">IF($G712="","",IF($G712&lt;18,"Ha","Yo'q"))</f>
        <v/>
      </c>
      <c r="J712" s="12"/>
      <c r="K712" s="12"/>
      <c r="L712" s="25"/>
      <c r="M712" s="12"/>
    </row>
    <row r="713" customFormat="false" ht="15" hidden="false" customHeight="false" outlineLevel="0" collapsed="false">
      <c r="A713" s="8" t="n">
        <v>709</v>
      </c>
      <c r="B713" s="13"/>
      <c r="C713" s="25"/>
      <c r="D713" s="26" t="str">
        <f aca="false">IF($C713="","",IFERROR(IF(INDEX(Bolalar!$B$5:$B$1804,MATCH($C713,Bolalar!$I$5:$I$1804,0))="","",INDEX(Bolalar!$B$5:$B$1804,MATCH($C713,Bolalar!$I$5:$I$1804,0))),""))</f>
        <v/>
      </c>
      <c r="E713" s="15" t="str">
        <f aca="false">IF($C713="","",IFERROR(IF(INDEX(Bolalar!$C$5:$C$1804,MATCH($C713,Bolalar!$I$5:$I$1804,0))="","",INDEX(Bolalar!$C$5:$C$1804,MATCH($C713,Bolalar!$I$5:$I$1804,0))),""))</f>
        <v/>
      </c>
      <c r="F713" s="24"/>
      <c r="G713" s="14" t="str">
        <f aca="false">IF(OR($E713="",$B713=""),"",INT(($B713-$E713)/365.25))</f>
        <v/>
      </c>
      <c r="H713" s="14" t="str">
        <f aca="false">IF($G713="","",IF($G713&lt;5,"Ha","Yo'q"))</f>
        <v/>
      </c>
      <c r="I713" s="14" t="str">
        <f aca="false">IF($G713="","",IF($G713&lt;18,"Ha","Yo'q"))</f>
        <v/>
      </c>
      <c r="J713" s="12"/>
      <c r="K713" s="12"/>
      <c r="L713" s="25"/>
      <c r="M713" s="12"/>
    </row>
    <row r="714" customFormat="false" ht="15" hidden="false" customHeight="false" outlineLevel="0" collapsed="false">
      <c r="A714" s="8" t="n">
        <v>710</v>
      </c>
      <c r="B714" s="13"/>
      <c r="C714" s="25"/>
      <c r="D714" s="26" t="str">
        <f aca="false">IF($C714="","",IFERROR(IF(INDEX(Bolalar!$B$5:$B$1804,MATCH($C714,Bolalar!$I$5:$I$1804,0))="","",INDEX(Bolalar!$B$5:$B$1804,MATCH($C714,Bolalar!$I$5:$I$1804,0))),""))</f>
        <v/>
      </c>
      <c r="E714" s="15" t="str">
        <f aca="false">IF($C714="","",IFERROR(IF(INDEX(Bolalar!$C$5:$C$1804,MATCH($C714,Bolalar!$I$5:$I$1804,0))="","",INDEX(Bolalar!$C$5:$C$1804,MATCH($C714,Bolalar!$I$5:$I$1804,0))),""))</f>
        <v/>
      </c>
      <c r="F714" s="24"/>
      <c r="G714" s="14" t="str">
        <f aca="false">IF(OR($E714="",$B714=""),"",INT(($B714-$E714)/365.25))</f>
        <v/>
      </c>
      <c r="H714" s="14" t="str">
        <f aca="false">IF($G714="","",IF($G714&lt;5,"Ha","Yo'q"))</f>
        <v/>
      </c>
      <c r="I714" s="14" t="str">
        <f aca="false">IF($G714="","",IF($G714&lt;18,"Ha","Yo'q"))</f>
        <v/>
      </c>
      <c r="J714" s="12"/>
      <c r="K714" s="12"/>
      <c r="L714" s="25"/>
      <c r="M714" s="12"/>
    </row>
    <row r="715" customFormat="false" ht="15" hidden="false" customHeight="false" outlineLevel="0" collapsed="false">
      <c r="A715" s="8" t="n">
        <v>711</v>
      </c>
      <c r="B715" s="13"/>
      <c r="C715" s="25"/>
      <c r="D715" s="26" t="str">
        <f aca="false">IF($C715="","",IFERROR(IF(INDEX(Bolalar!$B$5:$B$1804,MATCH($C715,Bolalar!$I$5:$I$1804,0))="","",INDEX(Bolalar!$B$5:$B$1804,MATCH($C715,Bolalar!$I$5:$I$1804,0))),""))</f>
        <v/>
      </c>
      <c r="E715" s="15" t="str">
        <f aca="false">IF($C715="","",IFERROR(IF(INDEX(Bolalar!$C$5:$C$1804,MATCH($C715,Bolalar!$I$5:$I$1804,0))="","",INDEX(Bolalar!$C$5:$C$1804,MATCH($C715,Bolalar!$I$5:$I$1804,0))),""))</f>
        <v/>
      </c>
      <c r="F715" s="24"/>
      <c r="G715" s="14" t="str">
        <f aca="false">IF(OR($E715="",$B715=""),"",INT(($B715-$E715)/365.25))</f>
        <v/>
      </c>
      <c r="H715" s="14" t="str">
        <f aca="false">IF($G715="","",IF($G715&lt;5,"Ha","Yo'q"))</f>
        <v/>
      </c>
      <c r="I715" s="14" t="str">
        <f aca="false">IF($G715="","",IF($G715&lt;18,"Ha","Yo'q"))</f>
        <v/>
      </c>
      <c r="J715" s="12"/>
      <c r="K715" s="12"/>
      <c r="L715" s="25"/>
      <c r="M715" s="12"/>
    </row>
    <row r="716" customFormat="false" ht="15" hidden="false" customHeight="false" outlineLevel="0" collapsed="false">
      <c r="A716" s="8" t="n">
        <v>712</v>
      </c>
      <c r="B716" s="13"/>
      <c r="C716" s="25"/>
      <c r="D716" s="26" t="str">
        <f aca="false">IF($C716="","",IFERROR(IF(INDEX(Bolalar!$B$5:$B$1804,MATCH($C716,Bolalar!$I$5:$I$1804,0))="","",INDEX(Bolalar!$B$5:$B$1804,MATCH($C716,Bolalar!$I$5:$I$1804,0))),""))</f>
        <v/>
      </c>
      <c r="E716" s="15" t="str">
        <f aca="false">IF($C716="","",IFERROR(IF(INDEX(Bolalar!$C$5:$C$1804,MATCH($C716,Bolalar!$I$5:$I$1804,0))="","",INDEX(Bolalar!$C$5:$C$1804,MATCH($C716,Bolalar!$I$5:$I$1804,0))),""))</f>
        <v/>
      </c>
      <c r="F716" s="24"/>
      <c r="G716" s="14" t="str">
        <f aca="false">IF(OR($E716="",$B716=""),"",INT(($B716-$E716)/365.25))</f>
        <v/>
      </c>
      <c r="H716" s="14" t="str">
        <f aca="false">IF($G716="","",IF($G716&lt;5,"Ha","Yo'q"))</f>
        <v/>
      </c>
      <c r="I716" s="14" t="str">
        <f aca="false">IF($G716="","",IF($G716&lt;18,"Ha","Yo'q"))</f>
        <v/>
      </c>
      <c r="J716" s="12"/>
      <c r="K716" s="12"/>
      <c r="L716" s="25"/>
      <c r="M716" s="12"/>
    </row>
    <row r="717" customFormat="false" ht="15" hidden="false" customHeight="false" outlineLevel="0" collapsed="false">
      <c r="A717" s="8" t="n">
        <v>713</v>
      </c>
      <c r="B717" s="13"/>
      <c r="C717" s="25"/>
      <c r="D717" s="26" t="str">
        <f aca="false">IF($C717="","",IFERROR(IF(INDEX(Bolalar!$B$5:$B$1804,MATCH($C717,Bolalar!$I$5:$I$1804,0))="","",INDEX(Bolalar!$B$5:$B$1804,MATCH($C717,Bolalar!$I$5:$I$1804,0))),""))</f>
        <v/>
      </c>
      <c r="E717" s="15" t="str">
        <f aca="false">IF($C717="","",IFERROR(IF(INDEX(Bolalar!$C$5:$C$1804,MATCH($C717,Bolalar!$I$5:$I$1804,0))="","",INDEX(Bolalar!$C$5:$C$1804,MATCH($C717,Bolalar!$I$5:$I$1804,0))),""))</f>
        <v/>
      </c>
      <c r="F717" s="24"/>
      <c r="G717" s="14" t="str">
        <f aca="false">IF(OR($E717="",$B717=""),"",INT(($B717-$E717)/365.25))</f>
        <v/>
      </c>
      <c r="H717" s="14" t="str">
        <f aca="false">IF($G717="","",IF($G717&lt;5,"Ha","Yo'q"))</f>
        <v/>
      </c>
      <c r="I717" s="14" t="str">
        <f aca="false">IF($G717="","",IF($G717&lt;18,"Ha","Yo'q"))</f>
        <v/>
      </c>
      <c r="J717" s="12"/>
      <c r="K717" s="12"/>
      <c r="L717" s="25"/>
      <c r="M717" s="12"/>
    </row>
    <row r="718" customFormat="false" ht="15" hidden="false" customHeight="false" outlineLevel="0" collapsed="false">
      <c r="A718" s="8" t="n">
        <v>714</v>
      </c>
      <c r="B718" s="13"/>
      <c r="C718" s="25"/>
      <c r="D718" s="26" t="str">
        <f aca="false">IF($C718="","",IFERROR(IF(INDEX(Bolalar!$B$5:$B$1804,MATCH($C718,Bolalar!$I$5:$I$1804,0))="","",INDEX(Bolalar!$B$5:$B$1804,MATCH($C718,Bolalar!$I$5:$I$1804,0))),""))</f>
        <v/>
      </c>
      <c r="E718" s="15" t="str">
        <f aca="false">IF($C718="","",IFERROR(IF(INDEX(Bolalar!$C$5:$C$1804,MATCH($C718,Bolalar!$I$5:$I$1804,0))="","",INDEX(Bolalar!$C$5:$C$1804,MATCH($C718,Bolalar!$I$5:$I$1804,0))),""))</f>
        <v/>
      </c>
      <c r="F718" s="24"/>
      <c r="G718" s="14" t="str">
        <f aca="false">IF(OR($E718="",$B718=""),"",INT(($B718-$E718)/365.25))</f>
        <v/>
      </c>
      <c r="H718" s="14" t="str">
        <f aca="false">IF($G718="","",IF($G718&lt;5,"Ha","Yo'q"))</f>
        <v/>
      </c>
      <c r="I718" s="14" t="str">
        <f aca="false">IF($G718="","",IF($G718&lt;18,"Ha","Yo'q"))</f>
        <v/>
      </c>
      <c r="J718" s="12"/>
      <c r="K718" s="12"/>
      <c r="L718" s="25"/>
      <c r="M718" s="12"/>
    </row>
    <row r="719" customFormat="false" ht="15" hidden="false" customHeight="false" outlineLevel="0" collapsed="false">
      <c r="A719" s="8" t="n">
        <v>715</v>
      </c>
      <c r="B719" s="13"/>
      <c r="C719" s="25"/>
      <c r="D719" s="26" t="str">
        <f aca="false">IF($C719="","",IFERROR(IF(INDEX(Bolalar!$B$5:$B$1804,MATCH($C719,Bolalar!$I$5:$I$1804,0))="","",INDEX(Bolalar!$B$5:$B$1804,MATCH($C719,Bolalar!$I$5:$I$1804,0))),""))</f>
        <v/>
      </c>
      <c r="E719" s="15" t="str">
        <f aca="false">IF($C719="","",IFERROR(IF(INDEX(Bolalar!$C$5:$C$1804,MATCH($C719,Bolalar!$I$5:$I$1804,0))="","",INDEX(Bolalar!$C$5:$C$1804,MATCH($C719,Bolalar!$I$5:$I$1804,0))),""))</f>
        <v/>
      </c>
      <c r="F719" s="24"/>
      <c r="G719" s="14" t="str">
        <f aca="false">IF(OR($E719="",$B719=""),"",INT(($B719-$E719)/365.25))</f>
        <v/>
      </c>
      <c r="H719" s="14" t="str">
        <f aca="false">IF($G719="","",IF($G719&lt;5,"Ha","Yo'q"))</f>
        <v/>
      </c>
      <c r="I719" s="14" t="str">
        <f aca="false">IF($G719="","",IF($G719&lt;18,"Ha","Yo'q"))</f>
        <v/>
      </c>
      <c r="J719" s="12"/>
      <c r="K719" s="12"/>
      <c r="L719" s="25"/>
      <c r="M719" s="12"/>
    </row>
    <row r="720" customFormat="false" ht="15" hidden="false" customHeight="false" outlineLevel="0" collapsed="false">
      <c r="A720" s="8" t="n">
        <v>716</v>
      </c>
      <c r="B720" s="13"/>
      <c r="C720" s="25"/>
      <c r="D720" s="26" t="str">
        <f aca="false">IF($C720="","",IFERROR(IF(INDEX(Bolalar!$B$5:$B$1804,MATCH($C720,Bolalar!$I$5:$I$1804,0))="","",INDEX(Bolalar!$B$5:$B$1804,MATCH($C720,Bolalar!$I$5:$I$1804,0))),""))</f>
        <v/>
      </c>
      <c r="E720" s="15" t="str">
        <f aca="false">IF($C720="","",IFERROR(IF(INDEX(Bolalar!$C$5:$C$1804,MATCH($C720,Bolalar!$I$5:$I$1804,0))="","",INDEX(Bolalar!$C$5:$C$1804,MATCH($C720,Bolalar!$I$5:$I$1804,0))),""))</f>
        <v/>
      </c>
      <c r="F720" s="24"/>
      <c r="G720" s="14" t="str">
        <f aca="false">IF(OR($E720="",$B720=""),"",INT(($B720-$E720)/365.25))</f>
        <v/>
      </c>
      <c r="H720" s="14" t="str">
        <f aca="false">IF($G720="","",IF($G720&lt;5,"Ha","Yo'q"))</f>
        <v/>
      </c>
      <c r="I720" s="14" t="str">
        <f aca="false">IF($G720="","",IF($G720&lt;18,"Ha","Yo'q"))</f>
        <v/>
      </c>
      <c r="J720" s="12"/>
      <c r="K720" s="12"/>
      <c r="L720" s="25"/>
      <c r="M720" s="12"/>
    </row>
    <row r="721" customFormat="false" ht="15" hidden="false" customHeight="false" outlineLevel="0" collapsed="false">
      <c r="A721" s="8" t="n">
        <v>717</v>
      </c>
      <c r="B721" s="13"/>
      <c r="C721" s="25"/>
      <c r="D721" s="26" t="str">
        <f aca="false">IF($C721="","",IFERROR(IF(INDEX(Bolalar!$B$5:$B$1804,MATCH($C721,Bolalar!$I$5:$I$1804,0))="","",INDEX(Bolalar!$B$5:$B$1804,MATCH($C721,Bolalar!$I$5:$I$1804,0))),""))</f>
        <v/>
      </c>
      <c r="E721" s="15" t="str">
        <f aca="false">IF($C721="","",IFERROR(IF(INDEX(Bolalar!$C$5:$C$1804,MATCH($C721,Bolalar!$I$5:$I$1804,0))="","",INDEX(Bolalar!$C$5:$C$1804,MATCH($C721,Bolalar!$I$5:$I$1804,0))),""))</f>
        <v/>
      </c>
      <c r="F721" s="24"/>
      <c r="G721" s="14" t="str">
        <f aca="false">IF(OR($E721="",$B721=""),"",INT(($B721-$E721)/365.25))</f>
        <v/>
      </c>
      <c r="H721" s="14" t="str">
        <f aca="false">IF($G721="","",IF($G721&lt;5,"Ha","Yo'q"))</f>
        <v/>
      </c>
      <c r="I721" s="14" t="str">
        <f aca="false">IF($G721="","",IF($G721&lt;18,"Ha","Yo'q"))</f>
        <v/>
      </c>
      <c r="J721" s="12"/>
      <c r="K721" s="12"/>
      <c r="L721" s="25"/>
      <c r="M721" s="12"/>
    </row>
    <row r="722" customFormat="false" ht="15" hidden="false" customHeight="false" outlineLevel="0" collapsed="false">
      <c r="A722" s="8" t="n">
        <v>718</v>
      </c>
      <c r="B722" s="13"/>
      <c r="C722" s="25"/>
      <c r="D722" s="26" t="str">
        <f aca="false">IF($C722="","",IFERROR(IF(INDEX(Bolalar!$B$5:$B$1804,MATCH($C722,Bolalar!$I$5:$I$1804,0))="","",INDEX(Bolalar!$B$5:$B$1804,MATCH($C722,Bolalar!$I$5:$I$1804,0))),""))</f>
        <v/>
      </c>
      <c r="E722" s="15" t="str">
        <f aca="false">IF($C722="","",IFERROR(IF(INDEX(Bolalar!$C$5:$C$1804,MATCH($C722,Bolalar!$I$5:$I$1804,0))="","",INDEX(Bolalar!$C$5:$C$1804,MATCH($C722,Bolalar!$I$5:$I$1804,0))),""))</f>
        <v/>
      </c>
      <c r="F722" s="24"/>
      <c r="G722" s="14" t="str">
        <f aca="false">IF(OR($E722="",$B722=""),"",INT(($B722-$E722)/365.25))</f>
        <v/>
      </c>
      <c r="H722" s="14" t="str">
        <f aca="false">IF($G722="","",IF($G722&lt;5,"Ha","Yo'q"))</f>
        <v/>
      </c>
      <c r="I722" s="14" t="str">
        <f aca="false">IF($G722="","",IF($G722&lt;18,"Ha","Yo'q"))</f>
        <v/>
      </c>
      <c r="J722" s="12"/>
      <c r="K722" s="12"/>
      <c r="L722" s="25"/>
      <c r="M722" s="12"/>
    </row>
    <row r="723" customFormat="false" ht="15" hidden="false" customHeight="false" outlineLevel="0" collapsed="false">
      <c r="A723" s="8" t="n">
        <v>719</v>
      </c>
      <c r="B723" s="13"/>
      <c r="C723" s="25"/>
      <c r="D723" s="26" t="str">
        <f aca="false">IF($C723="","",IFERROR(IF(INDEX(Bolalar!$B$5:$B$1804,MATCH($C723,Bolalar!$I$5:$I$1804,0))="","",INDEX(Bolalar!$B$5:$B$1804,MATCH($C723,Bolalar!$I$5:$I$1804,0))),""))</f>
        <v/>
      </c>
      <c r="E723" s="15" t="str">
        <f aca="false">IF($C723="","",IFERROR(IF(INDEX(Bolalar!$C$5:$C$1804,MATCH($C723,Bolalar!$I$5:$I$1804,0))="","",INDEX(Bolalar!$C$5:$C$1804,MATCH($C723,Bolalar!$I$5:$I$1804,0))),""))</f>
        <v/>
      </c>
      <c r="F723" s="24"/>
      <c r="G723" s="14" t="str">
        <f aca="false">IF(OR($E723="",$B723=""),"",INT(($B723-$E723)/365.25))</f>
        <v/>
      </c>
      <c r="H723" s="14" t="str">
        <f aca="false">IF($G723="","",IF($G723&lt;5,"Ha","Yo'q"))</f>
        <v/>
      </c>
      <c r="I723" s="14" t="str">
        <f aca="false">IF($G723="","",IF($G723&lt;18,"Ha","Yo'q"))</f>
        <v/>
      </c>
      <c r="J723" s="12"/>
      <c r="K723" s="12"/>
      <c r="L723" s="25"/>
      <c r="M723" s="12"/>
    </row>
    <row r="724" customFormat="false" ht="15" hidden="false" customHeight="false" outlineLevel="0" collapsed="false">
      <c r="A724" s="8" t="n">
        <v>720</v>
      </c>
      <c r="B724" s="13"/>
      <c r="C724" s="25"/>
      <c r="D724" s="26" t="str">
        <f aca="false">IF($C724="","",IFERROR(IF(INDEX(Bolalar!$B$5:$B$1804,MATCH($C724,Bolalar!$I$5:$I$1804,0))="","",INDEX(Bolalar!$B$5:$B$1804,MATCH($C724,Bolalar!$I$5:$I$1804,0))),""))</f>
        <v/>
      </c>
      <c r="E724" s="15" t="str">
        <f aca="false">IF($C724="","",IFERROR(IF(INDEX(Bolalar!$C$5:$C$1804,MATCH($C724,Bolalar!$I$5:$I$1804,0))="","",INDEX(Bolalar!$C$5:$C$1804,MATCH($C724,Bolalar!$I$5:$I$1804,0))),""))</f>
        <v/>
      </c>
      <c r="F724" s="24"/>
      <c r="G724" s="14" t="str">
        <f aca="false">IF(OR($E724="",$B724=""),"",INT(($B724-$E724)/365.25))</f>
        <v/>
      </c>
      <c r="H724" s="14" t="str">
        <f aca="false">IF($G724="","",IF($G724&lt;5,"Ha","Yo'q"))</f>
        <v/>
      </c>
      <c r="I724" s="14" t="str">
        <f aca="false">IF($G724="","",IF($G724&lt;18,"Ha","Yo'q"))</f>
        <v/>
      </c>
      <c r="J724" s="12"/>
      <c r="K724" s="12"/>
      <c r="L724" s="25"/>
      <c r="M724" s="12"/>
    </row>
    <row r="725" customFormat="false" ht="15" hidden="false" customHeight="false" outlineLevel="0" collapsed="false">
      <c r="A725" s="8" t="n">
        <v>721</v>
      </c>
      <c r="B725" s="13"/>
      <c r="C725" s="25"/>
      <c r="D725" s="26" t="str">
        <f aca="false">IF($C725="","",IFERROR(IF(INDEX(Bolalar!$B$5:$B$1804,MATCH($C725,Bolalar!$I$5:$I$1804,0))="","",INDEX(Bolalar!$B$5:$B$1804,MATCH($C725,Bolalar!$I$5:$I$1804,0))),""))</f>
        <v/>
      </c>
      <c r="E725" s="15" t="str">
        <f aca="false">IF($C725="","",IFERROR(IF(INDEX(Bolalar!$C$5:$C$1804,MATCH($C725,Bolalar!$I$5:$I$1804,0))="","",INDEX(Bolalar!$C$5:$C$1804,MATCH($C725,Bolalar!$I$5:$I$1804,0))),""))</f>
        <v/>
      </c>
      <c r="F725" s="24"/>
      <c r="G725" s="14" t="str">
        <f aca="false">IF(OR($E725="",$B725=""),"",INT(($B725-$E725)/365.25))</f>
        <v/>
      </c>
      <c r="H725" s="14" t="str">
        <f aca="false">IF($G725="","",IF($G725&lt;5,"Ha","Yo'q"))</f>
        <v/>
      </c>
      <c r="I725" s="14" t="str">
        <f aca="false">IF($G725="","",IF($G725&lt;18,"Ha","Yo'q"))</f>
        <v/>
      </c>
      <c r="J725" s="12"/>
      <c r="K725" s="12"/>
      <c r="L725" s="25"/>
      <c r="M725" s="12"/>
    </row>
    <row r="726" customFormat="false" ht="15" hidden="false" customHeight="false" outlineLevel="0" collapsed="false">
      <c r="A726" s="8" t="n">
        <v>722</v>
      </c>
      <c r="B726" s="13"/>
      <c r="C726" s="25"/>
      <c r="D726" s="26" t="str">
        <f aca="false">IF($C726="","",IFERROR(IF(INDEX(Bolalar!$B$5:$B$1804,MATCH($C726,Bolalar!$I$5:$I$1804,0))="","",INDEX(Bolalar!$B$5:$B$1804,MATCH($C726,Bolalar!$I$5:$I$1804,0))),""))</f>
        <v/>
      </c>
      <c r="E726" s="15" t="str">
        <f aca="false">IF($C726="","",IFERROR(IF(INDEX(Bolalar!$C$5:$C$1804,MATCH($C726,Bolalar!$I$5:$I$1804,0))="","",INDEX(Bolalar!$C$5:$C$1804,MATCH($C726,Bolalar!$I$5:$I$1804,0))),""))</f>
        <v/>
      </c>
      <c r="F726" s="24"/>
      <c r="G726" s="14" t="str">
        <f aca="false">IF(OR($E726="",$B726=""),"",INT(($B726-$E726)/365.25))</f>
        <v/>
      </c>
      <c r="H726" s="14" t="str">
        <f aca="false">IF($G726="","",IF($G726&lt;5,"Ha","Yo'q"))</f>
        <v/>
      </c>
      <c r="I726" s="14" t="str">
        <f aca="false">IF($G726="","",IF($G726&lt;18,"Ha","Yo'q"))</f>
        <v/>
      </c>
      <c r="J726" s="12"/>
      <c r="K726" s="12"/>
      <c r="L726" s="25"/>
      <c r="M726" s="12"/>
    </row>
    <row r="727" customFormat="false" ht="15" hidden="false" customHeight="false" outlineLevel="0" collapsed="false">
      <c r="A727" s="8" t="n">
        <v>723</v>
      </c>
      <c r="B727" s="13"/>
      <c r="C727" s="25"/>
      <c r="D727" s="26" t="str">
        <f aca="false">IF($C727="","",IFERROR(IF(INDEX(Bolalar!$B$5:$B$1804,MATCH($C727,Bolalar!$I$5:$I$1804,0))="","",INDEX(Bolalar!$B$5:$B$1804,MATCH($C727,Bolalar!$I$5:$I$1804,0))),""))</f>
        <v/>
      </c>
      <c r="E727" s="15" t="str">
        <f aca="false">IF($C727="","",IFERROR(IF(INDEX(Bolalar!$C$5:$C$1804,MATCH($C727,Bolalar!$I$5:$I$1804,0))="","",INDEX(Bolalar!$C$5:$C$1804,MATCH($C727,Bolalar!$I$5:$I$1804,0))),""))</f>
        <v/>
      </c>
      <c r="F727" s="24"/>
      <c r="G727" s="14" t="str">
        <f aca="false">IF(OR($E727="",$B727=""),"",INT(($B727-$E727)/365.25))</f>
        <v/>
      </c>
      <c r="H727" s="14" t="str">
        <f aca="false">IF($G727="","",IF($G727&lt;5,"Ha","Yo'q"))</f>
        <v/>
      </c>
      <c r="I727" s="14" t="str">
        <f aca="false">IF($G727="","",IF($G727&lt;18,"Ha","Yo'q"))</f>
        <v/>
      </c>
      <c r="J727" s="12"/>
      <c r="K727" s="12"/>
      <c r="L727" s="25"/>
      <c r="M727" s="12"/>
    </row>
    <row r="728" customFormat="false" ht="15" hidden="false" customHeight="false" outlineLevel="0" collapsed="false">
      <c r="A728" s="8" t="n">
        <v>724</v>
      </c>
      <c r="B728" s="13"/>
      <c r="C728" s="25"/>
      <c r="D728" s="26" t="str">
        <f aca="false">IF($C728="","",IFERROR(IF(INDEX(Bolalar!$B$5:$B$1804,MATCH($C728,Bolalar!$I$5:$I$1804,0))="","",INDEX(Bolalar!$B$5:$B$1804,MATCH($C728,Bolalar!$I$5:$I$1804,0))),""))</f>
        <v/>
      </c>
      <c r="E728" s="15" t="str">
        <f aca="false">IF($C728="","",IFERROR(IF(INDEX(Bolalar!$C$5:$C$1804,MATCH($C728,Bolalar!$I$5:$I$1804,0))="","",INDEX(Bolalar!$C$5:$C$1804,MATCH($C728,Bolalar!$I$5:$I$1804,0))),""))</f>
        <v/>
      </c>
      <c r="F728" s="24"/>
      <c r="G728" s="14" t="str">
        <f aca="false">IF(OR($E728="",$B728=""),"",INT(($B728-$E728)/365.25))</f>
        <v/>
      </c>
      <c r="H728" s="14" t="str">
        <f aca="false">IF($G728="","",IF($G728&lt;5,"Ha","Yo'q"))</f>
        <v/>
      </c>
      <c r="I728" s="14" t="str">
        <f aca="false">IF($G728="","",IF($G728&lt;18,"Ha","Yo'q"))</f>
        <v/>
      </c>
      <c r="J728" s="12"/>
      <c r="K728" s="12"/>
      <c r="L728" s="25"/>
      <c r="M728" s="12"/>
    </row>
    <row r="729" customFormat="false" ht="15" hidden="false" customHeight="false" outlineLevel="0" collapsed="false">
      <c r="A729" s="8" t="n">
        <v>725</v>
      </c>
      <c r="B729" s="13"/>
      <c r="C729" s="25"/>
      <c r="D729" s="26" t="str">
        <f aca="false">IF($C729="","",IFERROR(IF(INDEX(Bolalar!$B$5:$B$1804,MATCH($C729,Bolalar!$I$5:$I$1804,0))="","",INDEX(Bolalar!$B$5:$B$1804,MATCH($C729,Bolalar!$I$5:$I$1804,0))),""))</f>
        <v/>
      </c>
      <c r="E729" s="15" t="str">
        <f aca="false">IF($C729="","",IFERROR(IF(INDEX(Bolalar!$C$5:$C$1804,MATCH($C729,Bolalar!$I$5:$I$1804,0))="","",INDEX(Bolalar!$C$5:$C$1804,MATCH($C729,Bolalar!$I$5:$I$1804,0))),""))</f>
        <v/>
      </c>
      <c r="F729" s="24"/>
      <c r="G729" s="14" t="str">
        <f aca="false">IF(OR($E729="",$B729=""),"",INT(($B729-$E729)/365.25))</f>
        <v/>
      </c>
      <c r="H729" s="14" t="str">
        <f aca="false">IF($G729="","",IF($G729&lt;5,"Ha","Yo'q"))</f>
        <v/>
      </c>
      <c r="I729" s="14" t="str">
        <f aca="false">IF($G729="","",IF($G729&lt;18,"Ha","Yo'q"))</f>
        <v/>
      </c>
      <c r="J729" s="12"/>
      <c r="K729" s="12"/>
      <c r="L729" s="25"/>
      <c r="M729" s="12"/>
    </row>
    <row r="730" customFormat="false" ht="15" hidden="false" customHeight="false" outlineLevel="0" collapsed="false">
      <c r="A730" s="8" t="n">
        <v>726</v>
      </c>
      <c r="B730" s="13"/>
      <c r="C730" s="25"/>
      <c r="D730" s="26" t="str">
        <f aca="false">IF($C730="","",IFERROR(IF(INDEX(Bolalar!$B$5:$B$1804,MATCH($C730,Bolalar!$I$5:$I$1804,0))="","",INDEX(Bolalar!$B$5:$B$1804,MATCH($C730,Bolalar!$I$5:$I$1804,0))),""))</f>
        <v/>
      </c>
      <c r="E730" s="15" t="str">
        <f aca="false">IF($C730="","",IFERROR(IF(INDEX(Bolalar!$C$5:$C$1804,MATCH($C730,Bolalar!$I$5:$I$1804,0))="","",INDEX(Bolalar!$C$5:$C$1804,MATCH($C730,Bolalar!$I$5:$I$1804,0))),""))</f>
        <v/>
      </c>
      <c r="F730" s="24"/>
      <c r="G730" s="14" t="str">
        <f aca="false">IF(OR($E730="",$B730=""),"",INT(($B730-$E730)/365.25))</f>
        <v/>
      </c>
      <c r="H730" s="14" t="str">
        <f aca="false">IF($G730="","",IF($G730&lt;5,"Ha","Yo'q"))</f>
        <v/>
      </c>
      <c r="I730" s="14" t="str">
        <f aca="false">IF($G730="","",IF($G730&lt;18,"Ha","Yo'q"))</f>
        <v/>
      </c>
      <c r="J730" s="12"/>
      <c r="K730" s="12"/>
      <c r="L730" s="25"/>
      <c r="M730" s="12"/>
    </row>
    <row r="731" customFormat="false" ht="15" hidden="false" customHeight="false" outlineLevel="0" collapsed="false">
      <c r="A731" s="8" t="n">
        <v>727</v>
      </c>
      <c r="B731" s="13"/>
      <c r="C731" s="25"/>
      <c r="D731" s="26" t="str">
        <f aca="false">IF($C731="","",IFERROR(IF(INDEX(Bolalar!$B$5:$B$1804,MATCH($C731,Bolalar!$I$5:$I$1804,0))="","",INDEX(Bolalar!$B$5:$B$1804,MATCH($C731,Bolalar!$I$5:$I$1804,0))),""))</f>
        <v/>
      </c>
      <c r="E731" s="15" t="str">
        <f aca="false">IF($C731="","",IFERROR(IF(INDEX(Bolalar!$C$5:$C$1804,MATCH($C731,Bolalar!$I$5:$I$1804,0))="","",INDEX(Bolalar!$C$5:$C$1804,MATCH($C731,Bolalar!$I$5:$I$1804,0))),""))</f>
        <v/>
      </c>
      <c r="F731" s="24"/>
      <c r="G731" s="14" t="str">
        <f aca="false">IF(OR($E731="",$B731=""),"",INT(($B731-$E731)/365.25))</f>
        <v/>
      </c>
      <c r="H731" s="14" t="str">
        <f aca="false">IF($G731="","",IF($G731&lt;5,"Ha","Yo'q"))</f>
        <v/>
      </c>
      <c r="I731" s="14" t="str">
        <f aca="false">IF($G731="","",IF($G731&lt;18,"Ha","Yo'q"))</f>
        <v/>
      </c>
      <c r="J731" s="12"/>
      <c r="K731" s="12"/>
      <c r="L731" s="25"/>
      <c r="M731" s="12"/>
    </row>
    <row r="732" customFormat="false" ht="15" hidden="false" customHeight="false" outlineLevel="0" collapsed="false">
      <c r="A732" s="8" t="n">
        <v>728</v>
      </c>
      <c r="B732" s="13"/>
      <c r="C732" s="25"/>
      <c r="D732" s="26" t="str">
        <f aca="false">IF($C732="","",IFERROR(IF(INDEX(Bolalar!$B$5:$B$1804,MATCH($C732,Bolalar!$I$5:$I$1804,0))="","",INDEX(Bolalar!$B$5:$B$1804,MATCH($C732,Bolalar!$I$5:$I$1804,0))),""))</f>
        <v/>
      </c>
      <c r="E732" s="15" t="str">
        <f aca="false">IF($C732="","",IFERROR(IF(INDEX(Bolalar!$C$5:$C$1804,MATCH($C732,Bolalar!$I$5:$I$1804,0))="","",INDEX(Bolalar!$C$5:$C$1804,MATCH($C732,Bolalar!$I$5:$I$1804,0))),""))</f>
        <v/>
      </c>
      <c r="F732" s="24"/>
      <c r="G732" s="14" t="str">
        <f aca="false">IF(OR($E732="",$B732=""),"",INT(($B732-$E732)/365.25))</f>
        <v/>
      </c>
      <c r="H732" s="14" t="str">
        <f aca="false">IF($G732="","",IF($G732&lt;5,"Ha","Yo'q"))</f>
        <v/>
      </c>
      <c r="I732" s="14" t="str">
        <f aca="false">IF($G732="","",IF($G732&lt;18,"Ha","Yo'q"))</f>
        <v/>
      </c>
      <c r="J732" s="12"/>
      <c r="K732" s="12"/>
      <c r="L732" s="25"/>
      <c r="M732" s="12"/>
    </row>
    <row r="733" customFormat="false" ht="15" hidden="false" customHeight="false" outlineLevel="0" collapsed="false">
      <c r="A733" s="8" t="n">
        <v>729</v>
      </c>
      <c r="B733" s="13"/>
      <c r="C733" s="25"/>
      <c r="D733" s="26" t="str">
        <f aca="false">IF($C733="","",IFERROR(IF(INDEX(Bolalar!$B$5:$B$1804,MATCH($C733,Bolalar!$I$5:$I$1804,0))="","",INDEX(Bolalar!$B$5:$B$1804,MATCH($C733,Bolalar!$I$5:$I$1804,0))),""))</f>
        <v/>
      </c>
      <c r="E733" s="15" t="str">
        <f aca="false">IF($C733="","",IFERROR(IF(INDEX(Bolalar!$C$5:$C$1804,MATCH($C733,Bolalar!$I$5:$I$1804,0))="","",INDEX(Bolalar!$C$5:$C$1804,MATCH($C733,Bolalar!$I$5:$I$1804,0))),""))</f>
        <v/>
      </c>
      <c r="F733" s="24"/>
      <c r="G733" s="14" t="str">
        <f aca="false">IF(OR($E733="",$B733=""),"",INT(($B733-$E733)/365.25))</f>
        <v/>
      </c>
      <c r="H733" s="14" t="str">
        <f aca="false">IF($G733="","",IF($G733&lt;5,"Ha","Yo'q"))</f>
        <v/>
      </c>
      <c r="I733" s="14" t="str">
        <f aca="false">IF($G733="","",IF($G733&lt;18,"Ha","Yo'q"))</f>
        <v/>
      </c>
      <c r="J733" s="12"/>
      <c r="K733" s="12"/>
      <c r="L733" s="25"/>
      <c r="M733" s="12"/>
    </row>
    <row r="734" customFormat="false" ht="15" hidden="false" customHeight="false" outlineLevel="0" collapsed="false">
      <c r="A734" s="8" t="n">
        <v>730</v>
      </c>
      <c r="B734" s="13"/>
      <c r="C734" s="25"/>
      <c r="D734" s="26" t="str">
        <f aca="false">IF($C734="","",IFERROR(IF(INDEX(Bolalar!$B$5:$B$1804,MATCH($C734,Bolalar!$I$5:$I$1804,0))="","",INDEX(Bolalar!$B$5:$B$1804,MATCH($C734,Bolalar!$I$5:$I$1804,0))),""))</f>
        <v/>
      </c>
      <c r="E734" s="15" t="str">
        <f aca="false">IF($C734="","",IFERROR(IF(INDEX(Bolalar!$C$5:$C$1804,MATCH($C734,Bolalar!$I$5:$I$1804,0))="","",INDEX(Bolalar!$C$5:$C$1804,MATCH($C734,Bolalar!$I$5:$I$1804,0))),""))</f>
        <v/>
      </c>
      <c r="F734" s="24"/>
      <c r="G734" s="14" t="str">
        <f aca="false">IF(OR($E734="",$B734=""),"",INT(($B734-$E734)/365.25))</f>
        <v/>
      </c>
      <c r="H734" s="14" t="str">
        <f aca="false">IF($G734="","",IF($G734&lt;5,"Ha","Yo'q"))</f>
        <v/>
      </c>
      <c r="I734" s="14" t="str">
        <f aca="false">IF($G734="","",IF($G734&lt;18,"Ha","Yo'q"))</f>
        <v/>
      </c>
      <c r="J734" s="12"/>
      <c r="K734" s="12"/>
      <c r="L734" s="25"/>
      <c r="M734" s="12"/>
    </row>
    <row r="735" customFormat="false" ht="15" hidden="false" customHeight="false" outlineLevel="0" collapsed="false">
      <c r="A735" s="8" t="n">
        <v>731</v>
      </c>
      <c r="B735" s="13"/>
      <c r="C735" s="25"/>
      <c r="D735" s="26" t="str">
        <f aca="false">IF($C735="","",IFERROR(IF(INDEX(Bolalar!$B$5:$B$1804,MATCH($C735,Bolalar!$I$5:$I$1804,0))="","",INDEX(Bolalar!$B$5:$B$1804,MATCH($C735,Bolalar!$I$5:$I$1804,0))),""))</f>
        <v/>
      </c>
      <c r="E735" s="15" t="str">
        <f aca="false">IF($C735="","",IFERROR(IF(INDEX(Bolalar!$C$5:$C$1804,MATCH($C735,Bolalar!$I$5:$I$1804,0))="","",INDEX(Bolalar!$C$5:$C$1804,MATCH($C735,Bolalar!$I$5:$I$1804,0))),""))</f>
        <v/>
      </c>
      <c r="F735" s="24"/>
      <c r="G735" s="14" t="str">
        <f aca="false">IF(OR($E735="",$B735=""),"",INT(($B735-$E735)/365.25))</f>
        <v/>
      </c>
      <c r="H735" s="14" t="str">
        <f aca="false">IF($G735="","",IF($G735&lt;5,"Ha","Yo'q"))</f>
        <v/>
      </c>
      <c r="I735" s="14" t="str">
        <f aca="false">IF($G735="","",IF($G735&lt;18,"Ha","Yo'q"))</f>
        <v/>
      </c>
      <c r="J735" s="12"/>
      <c r="K735" s="12"/>
      <c r="L735" s="25"/>
      <c r="M735" s="12"/>
    </row>
    <row r="736" customFormat="false" ht="15" hidden="false" customHeight="false" outlineLevel="0" collapsed="false">
      <c r="A736" s="8" t="n">
        <v>732</v>
      </c>
      <c r="B736" s="13"/>
      <c r="C736" s="25"/>
      <c r="D736" s="26" t="str">
        <f aca="false">IF($C736="","",IFERROR(IF(INDEX(Bolalar!$B$5:$B$1804,MATCH($C736,Bolalar!$I$5:$I$1804,0))="","",INDEX(Bolalar!$B$5:$B$1804,MATCH($C736,Bolalar!$I$5:$I$1804,0))),""))</f>
        <v/>
      </c>
      <c r="E736" s="15" t="str">
        <f aca="false">IF($C736="","",IFERROR(IF(INDEX(Bolalar!$C$5:$C$1804,MATCH($C736,Bolalar!$I$5:$I$1804,0))="","",INDEX(Bolalar!$C$5:$C$1804,MATCH($C736,Bolalar!$I$5:$I$1804,0))),""))</f>
        <v/>
      </c>
      <c r="F736" s="24"/>
      <c r="G736" s="14" t="str">
        <f aca="false">IF(OR($E736="",$B736=""),"",INT(($B736-$E736)/365.25))</f>
        <v/>
      </c>
      <c r="H736" s="14" t="str">
        <f aca="false">IF($G736="","",IF($G736&lt;5,"Ha","Yo'q"))</f>
        <v/>
      </c>
      <c r="I736" s="14" t="str">
        <f aca="false">IF($G736="","",IF($G736&lt;18,"Ha","Yo'q"))</f>
        <v/>
      </c>
      <c r="J736" s="12"/>
      <c r="K736" s="12"/>
      <c r="L736" s="25"/>
      <c r="M736" s="12"/>
    </row>
    <row r="737" customFormat="false" ht="15" hidden="false" customHeight="false" outlineLevel="0" collapsed="false">
      <c r="A737" s="8" t="n">
        <v>733</v>
      </c>
      <c r="B737" s="13"/>
      <c r="C737" s="25"/>
      <c r="D737" s="26" t="str">
        <f aca="false">IF($C737="","",IFERROR(IF(INDEX(Bolalar!$B$5:$B$1804,MATCH($C737,Bolalar!$I$5:$I$1804,0))="","",INDEX(Bolalar!$B$5:$B$1804,MATCH($C737,Bolalar!$I$5:$I$1804,0))),""))</f>
        <v/>
      </c>
      <c r="E737" s="15" t="str">
        <f aca="false">IF($C737="","",IFERROR(IF(INDEX(Bolalar!$C$5:$C$1804,MATCH($C737,Bolalar!$I$5:$I$1804,0))="","",INDEX(Bolalar!$C$5:$C$1804,MATCH($C737,Bolalar!$I$5:$I$1804,0))),""))</f>
        <v/>
      </c>
      <c r="F737" s="24"/>
      <c r="G737" s="14" t="str">
        <f aca="false">IF(OR($E737="",$B737=""),"",INT(($B737-$E737)/365.25))</f>
        <v/>
      </c>
      <c r="H737" s="14" t="str">
        <f aca="false">IF($G737="","",IF($G737&lt;5,"Ha","Yo'q"))</f>
        <v/>
      </c>
      <c r="I737" s="14" t="str">
        <f aca="false">IF($G737="","",IF($G737&lt;18,"Ha","Yo'q"))</f>
        <v/>
      </c>
      <c r="J737" s="12"/>
      <c r="K737" s="12"/>
      <c r="L737" s="25"/>
      <c r="M737" s="12"/>
    </row>
    <row r="738" customFormat="false" ht="15" hidden="false" customHeight="false" outlineLevel="0" collapsed="false">
      <c r="A738" s="8" t="n">
        <v>734</v>
      </c>
      <c r="B738" s="13"/>
      <c r="C738" s="25"/>
      <c r="D738" s="26" t="str">
        <f aca="false">IF($C738="","",IFERROR(IF(INDEX(Bolalar!$B$5:$B$1804,MATCH($C738,Bolalar!$I$5:$I$1804,0))="","",INDEX(Bolalar!$B$5:$B$1804,MATCH($C738,Bolalar!$I$5:$I$1804,0))),""))</f>
        <v/>
      </c>
      <c r="E738" s="15" t="str">
        <f aca="false">IF($C738="","",IFERROR(IF(INDEX(Bolalar!$C$5:$C$1804,MATCH($C738,Bolalar!$I$5:$I$1804,0))="","",INDEX(Bolalar!$C$5:$C$1804,MATCH($C738,Bolalar!$I$5:$I$1804,0))),""))</f>
        <v/>
      </c>
      <c r="F738" s="24"/>
      <c r="G738" s="14" t="str">
        <f aca="false">IF(OR($E738="",$B738=""),"",INT(($B738-$E738)/365.25))</f>
        <v/>
      </c>
      <c r="H738" s="14" t="str">
        <f aca="false">IF($G738="","",IF($G738&lt;5,"Ha","Yo'q"))</f>
        <v/>
      </c>
      <c r="I738" s="14" t="str">
        <f aca="false">IF($G738="","",IF($G738&lt;18,"Ha","Yo'q"))</f>
        <v/>
      </c>
      <c r="J738" s="12"/>
      <c r="K738" s="12"/>
      <c r="L738" s="25"/>
      <c r="M738" s="12"/>
    </row>
    <row r="739" customFormat="false" ht="15" hidden="false" customHeight="false" outlineLevel="0" collapsed="false">
      <c r="A739" s="8" t="n">
        <v>735</v>
      </c>
      <c r="B739" s="13"/>
      <c r="C739" s="25"/>
      <c r="D739" s="26" t="str">
        <f aca="false">IF($C739="","",IFERROR(IF(INDEX(Bolalar!$B$5:$B$1804,MATCH($C739,Bolalar!$I$5:$I$1804,0))="","",INDEX(Bolalar!$B$5:$B$1804,MATCH($C739,Bolalar!$I$5:$I$1804,0))),""))</f>
        <v/>
      </c>
      <c r="E739" s="15" t="str">
        <f aca="false">IF($C739="","",IFERROR(IF(INDEX(Bolalar!$C$5:$C$1804,MATCH($C739,Bolalar!$I$5:$I$1804,0))="","",INDEX(Bolalar!$C$5:$C$1804,MATCH($C739,Bolalar!$I$5:$I$1804,0))),""))</f>
        <v/>
      </c>
      <c r="F739" s="24"/>
      <c r="G739" s="14" t="str">
        <f aca="false">IF(OR($E739="",$B739=""),"",INT(($B739-$E739)/365.25))</f>
        <v/>
      </c>
      <c r="H739" s="14" t="str">
        <f aca="false">IF($G739="","",IF($G739&lt;5,"Ha","Yo'q"))</f>
        <v/>
      </c>
      <c r="I739" s="14" t="str">
        <f aca="false">IF($G739="","",IF($G739&lt;18,"Ha","Yo'q"))</f>
        <v/>
      </c>
      <c r="J739" s="12"/>
      <c r="K739" s="12"/>
      <c r="L739" s="25"/>
      <c r="M739" s="12"/>
    </row>
    <row r="740" customFormat="false" ht="15" hidden="false" customHeight="false" outlineLevel="0" collapsed="false">
      <c r="A740" s="8" t="n">
        <v>736</v>
      </c>
      <c r="B740" s="13"/>
      <c r="C740" s="25"/>
      <c r="D740" s="26" t="str">
        <f aca="false">IF($C740="","",IFERROR(IF(INDEX(Bolalar!$B$5:$B$1804,MATCH($C740,Bolalar!$I$5:$I$1804,0))="","",INDEX(Bolalar!$B$5:$B$1804,MATCH($C740,Bolalar!$I$5:$I$1804,0))),""))</f>
        <v/>
      </c>
      <c r="E740" s="15" t="str">
        <f aca="false">IF($C740="","",IFERROR(IF(INDEX(Bolalar!$C$5:$C$1804,MATCH($C740,Bolalar!$I$5:$I$1804,0))="","",INDEX(Bolalar!$C$5:$C$1804,MATCH($C740,Bolalar!$I$5:$I$1804,0))),""))</f>
        <v/>
      </c>
      <c r="F740" s="24"/>
      <c r="G740" s="14" t="str">
        <f aca="false">IF(OR($E740="",$B740=""),"",INT(($B740-$E740)/365.25))</f>
        <v/>
      </c>
      <c r="H740" s="14" t="str">
        <f aca="false">IF($G740="","",IF($G740&lt;5,"Ha","Yo'q"))</f>
        <v/>
      </c>
      <c r="I740" s="14" t="str">
        <f aca="false">IF($G740="","",IF($G740&lt;18,"Ha","Yo'q"))</f>
        <v/>
      </c>
      <c r="J740" s="12"/>
      <c r="K740" s="12"/>
      <c r="L740" s="25"/>
      <c r="M740" s="12"/>
    </row>
    <row r="741" customFormat="false" ht="15" hidden="false" customHeight="false" outlineLevel="0" collapsed="false">
      <c r="A741" s="8" t="n">
        <v>737</v>
      </c>
      <c r="B741" s="13"/>
      <c r="C741" s="25"/>
      <c r="D741" s="26" t="str">
        <f aca="false">IF($C741="","",IFERROR(IF(INDEX(Bolalar!$B$5:$B$1804,MATCH($C741,Bolalar!$I$5:$I$1804,0))="","",INDEX(Bolalar!$B$5:$B$1804,MATCH($C741,Bolalar!$I$5:$I$1804,0))),""))</f>
        <v/>
      </c>
      <c r="E741" s="15" t="str">
        <f aca="false">IF($C741="","",IFERROR(IF(INDEX(Bolalar!$C$5:$C$1804,MATCH($C741,Bolalar!$I$5:$I$1804,0))="","",INDEX(Bolalar!$C$5:$C$1804,MATCH($C741,Bolalar!$I$5:$I$1804,0))),""))</f>
        <v/>
      </c>
      <c r="F741" s="24"/>
      <c r="G741" s="14" t="str">
        <f aca="false">IF(OR($E741="",$B741=""),"",INT(($B741-$E741)/365.25))</f>
        <v/>
      </c>
      <c r="H741" s="14" t="str">
        <f aca="false">IF($G741="","",IF($G741&lt;5,"Ha","Yo'q"))</f>
        <v/>
      </c>
      <c r="I741" s="14" t="str">
        <f aca="false">IF($G741="","",IF($G741&lt;18,"Ha","Yo'q"))</f>
        <v/>
      </c>
      <c r="J741" s="12"/>
      <c r="K741" s="12"/>
      <c r="L741" s="25"/>
      <c r="M741" s="12"/>
    </row>
    <row r="742" customFormat="false" ht="15" hidden="false" customHeight="false" outlineLevel="0" collapsed="false">
      <c r="A742" s="8" t="n">
        <v>738</v>
      </c>
      <c r="B742" s="13"/>
      <c r="C742" s="25"/>
      <c r="D742" s="26" t="str">
        <f aca="false">IF($C742="","",IFERROR(IF(INDEX(Bolalar!$B$5:$B$1804,MATCH($C742,Bolalar!$I$5:$I$1804,0))="","",INDEX(Bolalar!$B$5:$B$1804,MATCH($C742,Bolalar!$I$5:$I$1804,0))),""))</f>
        <v/>
      </c>
      <c r="E742" s="15" t="str">
        <f aca="false">IF($C742="","",IFERROR(IF(INDEX(Bolalar!$C$5:$C$1804,MATCH($C742,Bolalar!$I$5:$I$1804,0))="","",INDEX(Bolalar!$C$5:$C$1804,MATCH($C742,Bolalar!$I$5:$I$1804,0))),""))</f>
        <v/>
      </c>
      <c r="F742" s="24"/>
      <c r="G742" s="14" t="str">
        <f aca="false">IF(OR($E742="",$B742=""),"",INT(($B742-$E742)/365.25))</f>
        <v/>
      </c>
      <c r="H742" s="14" t="str">
        <f aca="false">IF($G742="","",IF($G742&lt;5,"Ha","Yo'q"))</f>
        <v/>
      </c>
      <c r="I742" s="14" t="str">
        <f aca="false">IF($G742="","",IF($G742&lt;18,"Ha","Yo'q"))</f>
        <v/>
      </c>
      <c r="J742" s="12"/>
      <c r="K742" s="12"/>
      <c r="L742" s="25"/>
      <c r="M742" s="12"/>
    </row>
    <row r="743" customFormat="false" ht="15" hidden="false" customHeight="false" outlineLevel="0" collapsed="false">
      <c r="A743" s="8" t="n">
        <v>739</v>
      </c>
      <c r="B743" s="13"/>
      <c r="C743" s="25"/>
      <c r="D743" s="26" t="str">
        <f aca="false">IF($C743="","",IFERROR(IF(INDEX(Bolalar!$B$5:$B$1804,MATCH($C743,Bolalar!$I$5:$I$1804,0))="","",INDEX(Bolalar!$B$5:$B$1804,MATCH($C743,Bolalar!$I$5:$I$1804,0))),""))</f>
        <v/>
      </c>
      <c r="E743" s="15" t="str">
        <f aca="false">IF($C743="","",IFERROR(IF(INDEX(Bolalar!$C$5:$C$1804,MATCH($C743,Bolalar!$I$5:$I$1804,0))="","",INDEX(Bolalar!$C$5:$C$1804,MATCH($C743,Bolalar!$I$5:$I$1804,0))),""))</f>
        <v/>
      </c>
      <c r="F743" s="24"/>
      <c r="G743" s="14" t="str">
        <f aca="false">IF(OR($E743="",$B743=""),"",INT(($B743-$E743)/365.25))</f>
        <v/>
      </c>
      <c r="H743" s="14" t="str">
        <f aca="false">IF($G743="","",IF($G743&lt;5,"Ha","Yo'q"))</f>
        <v/>
      </c>
      <c r="I743" s="14" t="str">
        <f aca="false">IF($G743="","",IF($G743&lt;18,"Ha","Yo'q"))</f>
        <v/>
      </c>
      <c r="J743" s="12"/>
      <c r="K743" s="12"/>
      <c r="L743" s="25"/>
      <c r="M743" s="12"/>
    </row>
    <row r="744" customFormat="false" ht="15" hidden="false" customHeight="false" outlineLevel="0" collapsed="false">
      <c r="A744" s="8" t="n">
        <v>740</v>
      </c>
      <c r="B744" s="13"/>
      <c r="C744" s="25"/>
      <c r="D744" s="26" t="str">
        <f aca="false">IF($C744="","",IFERROR(IF(INDEX(Bolalar!$B$5:$B$1804,MATCH($C744,Bolalar!$I$5:$I$1804,0))="","",INDEX(Bolalar!$B$5:$B$1804,MATCH($C744,Bolalar!$I$5:$I$1804,0))),""))</f>
        <v/>
      </c>
      <c r="E744" s="15" t="str">
        <f aca="false">IF($C744="","",IFERROR(IF(INDEX(Bolalar!$C$5:$C$1804,MATCH($C744,Bolalar!$I$5:$I$1804,0))="","",INDEX(Bolalar!$C$5:$C$1804,MATCH($C744,Bolalar!$I$5:$I$1804,0))),""))</f>
        <v/>
      </c>
      <c r="F744" s="24"/>
      <c r="G744" s="14" t="str">
        <f aca="false">IF(OR($E744="",$B744=""),"",INT(($B744-$E744)/365.25))</f>
        <v/>
      </c>
      <c r="H744" s="14" t="str">
        <f aca="false">IF($G744="","",IF($G744&lt;5,"Ha","Yo'q"))</f>
        <v/>
      </c>
      <c r="I744" s="14" t="str">
        <f aca="false">IF($G744="","",IF($G744&lt;18,"Ha","Yo'q"))</f>
        <v/>
      </c>
      <c r="J744" s="12"/>
      <c r="K744" s="12"/>
      <c r="L744" s="25"/>
      <c r="M744" s="12"/>
    </row>
    <row r="745" customFormat="false" ht="15" hidden="false" customHeight="false" outlineLevel="0" collapsed="false">
      <c r="A745" s="8" t="n">
        <v>741</v>
      </c>
      <c r="B745" s="13"/>
      <c r="C745" s="25"/>
      <c r="D745" s="26" t="str">
        <f aca="false">IF($C745="","",IFERROR(IF(INDEX(Bolalar!$B$5:$B$1804,MATCH($C745,Bolalar!$I$5:$I$1804,0))="","",INDEX(Bolalar!$B$5:$B$1804,MATCH($C745,Bolalar!$I$5:$I$1804,0))),""))</f>
        <v/>
      </c>
      <c r="E745" s="15" t="str">
        <f aca="false">IF($C745="","",IFERROR(IF(INDEX(Bolalar!$C$5:$C$1804,MATCH($C745,Bolalar!$I$5:$I$1804,0))="","",INDEX(Bolalar!$C$5:$C$1804,MATCH($C745,Bolalar!$I$5:$I$1804,0))),""))</f>
        <v/>
      </c>
      <c r="F745" s="24"/>
      <c r="G745" s="14" t="str">
        <f aca="false">IF(OR($E745="",$B745=""),"",INT(($B745-$E745)/365.25))</f>
        <v/>
      </c>
      <c r="H745" s="14" t="str">
        <f aca="false">IF($G745="","",IF($G745&lt;5,"Ha","Yo'q"))</f>
        <v/>
      </c>
      <c r="I745" s="14" t="str">
        <f aca="false">IF($G745="","",IF($G745&lt;18,"Ha","Yo'q"))</f>
        <v/>
      </c>
      <c r="J745" s="12"/>
      <c r="K745" s="12"/>
      <c r="L745" s="25"/>
      <c r="M745" s="12"/>
    </row>
    <row r="746" customFormat="false" ht="15" hidden="false" customHeight="false" outlineLevel="0" collapsed="false">
      <c r="A746" s="8" t="n">
        <v>742</v>
      </c>
      <c r="B746" s="13"/>
      <c r="C746" s="25"/>
      <c r="D746" s="26" t="str">
        <f aca="false">IF($C746="","",IFERROR(IF(INDEX(Bolalar!$B$5:$B$1804,MATCH($C746,Bolalar!$I$5:$I$1804,0))="","",INDEX(Bolalar!$B$5:$B$1804,MATCH($C746,Bolalar!$I$5:$I$1804,0))),""))</f>
        <v/>
      </c>
      <c r="E746" s="15" t="str">
        <f aca="false">IF($C746="","",IFERROR(IF(INDEX(Bolalar!$C$5:$C$1804,MATCH($C746,Bolalar!$I$5:$I$1804,0))="","",INDEX(Bolalar!$C$5:$C$1804,MATCH($C746,Bolalar!$I$5:$I$1804,0))),""))</f>
        <v/>
      </c>
      <c r="F746" s="24"/>
      <c r="G746" s="14" t="str">
        <f aca="false">IF(OR($E746="",$B746=""),"",INT(($B746-$E746)/365.25))</f>
        <v/>
      </c>
      <c r="H746" s="14" t="str">
        <f aca="false">IF($G746="","",IF($G746&lt;5,"Ha","Yo'q"))</f>
        <v/>
      </c>
      <c r="I746" s="14" t="str">
        <f aca="false">IF($G746="","",IF($G746&lt;18,"Ha","Yo'q"))</f>
        <v/>
      </c>
      <c r="J746" s="12"/>
      <c r="K746" s="12"/>
      <c r="L746" s="25"/>
      <c r="M746" s="12"/>
    </row>
    <row r="747" customFormat="false" ht="15" hidden="false" customHeight="false" outlineLevel="0" collapsed="false">
      <c r="A747" s="8" t="n">
        <v>743</v>
      </c>
      <c r="B747" s="13"/>
      <c r="C747" s="25"/>
      <c r="D747" s="26" t="str">
        <f aca="false">IF($C747="","",IFERROR(IF(INDEX(Bolalar!$B$5:$B$1804,MATCH($C747,Bolalar!$I$5:$I$1804,0))="","",INDEX(Bolalar!$B$5:$B$1804,MATCH($C747,Bolalar!$I$5:$I$1804,0))),""))</f>
        <v/>
      </c>
      <c r="E747" s="15" t="str">
        <f aca="false">IF($C747="","",IFERROR(IF(INDEX(Bolalar!$C$5:$C$1804,MATCH($C747,Bolalar!$I$5:$I$1804,0))="","",INDEX(Bolalar!$C$5:$C$1804,MATCH($C747,Bolalar!$I$5:$I$1804,0))),""))</f>
        <v/>
      </c>
      <c r="F747" s="24"/>
      <c r="G747" s="14" t="str">
        <f aca="false">IF(OR($E747="",$B747=""),"",INT(($B747-$E747)/365.25))</f>
        <v/>
      </c>
      <c r="H747" s="14" t="str">
        <f aca="false">IF($G747="","",IF($G747&lt;5,"Ha","Yo'q"))</f>
        <v/>
      </c>
      <c r="I747" s="14" t="str">
        <f aca="false">IF($G747="","",IF($G747&lt;18,"Ha","Yo'q"))</f>
        <v/>
      </c>
      <c r="J747" s="12"/>
      <c r="K747" s="12"/>
      <c r="L747" s="25"/>
      <c r="M747" s="12"/>
    </row>
    <row r="748" customFormat="false" ht="15" hidden="false" customHeight="false" outlineLevel="0" collapsed="false">
      <c r="A748" s="8" t="n">
        <v>744</v>
      </c>
      <c r="B748" s="13"/>
      <c r="C748" s="25"/>
      <c r="D748" s="26" t="str">
        <f aca="false">IF($C748="","",IFERROR(IF(INDEX(Bolalar!$B$5:$B$1804,MATCH($C748,Bolalar!$I$5:$I$1804,0))="","",INDEX(Bolalar!$B$5:$B$1804,MATCH($C748,Bolalar!$I$5:$I$1804,0))),""))</f>
        <v/>
      </c>
      <c r="E748" s="15" t="str">
        <f aca="false">IF($C748="","",IFERROR(IF(INDEX(Bolalar!$C$5:$C$1804,MATCH($C748,Bolalar!$I$5:$I$1804,0))="","",INDEX(Bolalar!$C$5:$C$1804,MATCH($C748,Bolalar!$I$5:$I$1804,0))),""))</f>
        <v/>
      </c>
      <c r="F748" s="24"/>
      <c r="G748" s="14" t="str">
        <f aca="false">IF(OR($E748="",$B748=""),"",INT(($B748-$E748)/365.25))</f>
        <v/>
      </c>
      <c r="H748" s="14" t="str">
        <f aca="false">IF($G748="","",IF($G748&lt;5,"Ha","Yo'q"))</f>
        <v/>
      </c>
      <c r="I748" s="14" t="str">
        <f aca="false">IF($G748="","",IF($G748&lt;18,"Ha","Yo'q"))</f>
        <v/>
      </c>
      <c r="J748" s="12"/>
      <c r="K748" s="12"/>
      <c r="L748" s="25"/>
      <c r="M748" s="12"/>
    </row>
    <row r="749" customFormat="false" ht="15" hidden="false" customHeight="false" outlineLevel="0" collapsed="false">
      <c r="A749" s="8" t="n">
        <v>745</v>
      </c>
      <c r="B749" s="13"/>
      <c r="C749" s="25"/>
      <c r="D749" s="26" t="str">
        <f aca="false">IF($C749="","",IFERROR(IF(INDEX(Bolalar!$B$5:$B$1804,MATCH($C749,Bolalar!$I$5:$I$1804,0))="","",INDEX(Bolalar!$B$5:$B$1804,MATCH($C749,Bolalar!$I$5:$I$1804,0))),""))</f>
        <v/>
      </c>
      <c r="E749" s="15" t="str">
        <f aca="false">IF($C749="","",IFERROR(IF(INDEX(Bolalar!$C$5:$C$1804,MATCH($C749,Bolalar!$I$5:$I$1804,0))="","",INDEX(Bolalar!$C$5:$C$1804,MATCH($C749,Bolalar!$I$5:$I$1804,0))),""))</f>
        <v/>
      </c>
      <c r="F749" s="24"/>
      <c r="G749" s="14" t="str">
        <f aca="false">IF(OR($E749="",$B749=""),"",INT(($B749-$E749)/365.25))</f>
        <v/>
      </c>
      <c r="H749" s="14" t="str">
        <f aca="false">IF($G749="","",IF($G749&lt;5,"Ha","Yo'q"))</f>
        <v/>
      </c>
      <c r="I749" s="14" t="str">
        <f aca="false">IF($G749="","",IF($G749&lt;18,"Ha","Yo'q"))</f>
        <v/>
      </c>
      <c r="J749" s="12"/>
      <c r="K749" s="12"/>
      <c r="L749" s="25"/>
      <c r="M749" s="12"/>
    </row>
    <row r="750" customFormat="false" ht="15" hidden="false" customHeight="false" outlineLevel="0" collapsed="false">
      <c r="A750" s="8" t="n">
        <v>746</v>
      </c>
      <c r="B750" s="13"/>
      <c r="C750" s="25"/>
      <c r="D750" s="26" t="str">
        <f aca="false">IF($C750="","",IFERROR(IF(INDEX(Bolalar!$B$5:$B$1804,MATCH($C750,Bolalar!$I$5:$I$1804,0))="","",INDEX(Bolalar!$B$5:$B$1804,MATCH($C750,Bolalar!$I$5:$I$1804,0))),""))</f>
        <v/>
      </c>
      <c r="E750" s="15" t="str">
        <f aca="false">IF($C750="","",IFERROR(IF(INDEX(Bolalar!$C$5:$C$1804,MATCH($C750,Bolalar!$I$5:$I$1804,0))="","",INDEX(Bolalar!$C$5:$C$1804,MATCH($C750,Bolalar!$I$5:$I$1804,0))),""))</f>
        <v/>
      </c>
      <c r="F750" s="24"/>
      <c r="G750" s="14" t="str">
        <f aca="false">IF(OR($E750="",$B750=""),"",INT(($B750-$E750)/365.25))</f>
        <v/>
      </c>
      <c r="H750" s="14" t="str">
        <f aca="false">IF($G750="","",IF($G750&lt;5,"Ha","Yo'q"))</f>
        <v/>
      </c>
      <c r="I750" s="14" t="str">
        <f aca="false">IF($G750="","",IF($G750&lt;18,"Ha","Yo'q"))</f>
        <v/>
      </c>
      <c r="J750" s="12"/>
      <c r="K750" s="12"/>
      <c r="L750" s="25"/>
      <c r="M750" s="12"/>
    </row>
    <row r="751" customFormat="false" ht="15" hidden="false" customHeight="false" outlineLevel="0" collapsed="false">
      <c r="A751" s="8" t="n">
        <v>747</v>
      </c>
      <c r="B751" s="13"/>
      <c r="C751" s="25"/>
      <c r="D751" s="26" t="str">
        <f aca="false">IF($C751="","",IFERROR(IF(INDEX(Bolalar!$B$5:$B$1804,MATCH($C751,Bolalar!$I$5:$I$1804,0))="","",INDEX(Bolalar!$B$5:$B$1804,MATCH($C751,Bolalar!$I$5:$I$1804,0))),""))</f>
        <v/>
      </c>
      <c r="E751" s="15" t="str">
        <f aca="false">IF($C751="","",IFERROR(IF(INDEX(Bolalar!$C$5:$C$1804,MATCH($C751,Bolalar!$I$5:$I$1804,0))="","",INDEX(Bolalar!$C$5:$C$1804,MATCH($C751,Bolalar!$I$5:$I$1804,0))),""))</f>
        <v/>
      </c>
      <c r="F751" s="24"/>
      <c r="G751" s="14" t="str">
        <f aca="false">IF(OR($E751="",$B751=""),"",INT(($B751-$E751)/365.25))</f>
        <v/>
      </c>
      <c r="H751" s="14" t="str">
        <f aca="false">IF($G751="","",IF($G751&lt;5,"Ha","Yo'q"))</f>
        <v/>
      </c>
      <c r="I751" s="14" t="str">
        <f aca="false">IF($G751="","",IF($G751&lt;18,"Ha","Yo'q"))</f>
        <v/>
      </c>
      <c r="J751" s="12"/>
      <c r="K751" s="12"/>
      <c r="L751" s="25"/>
      <c r="M751" s="12"/>
    </row>
    <row r="752" customFormat="false" ht="15" hidden="false" customHeight="false" outlineLevel="0" collapsed="false">
      <c r="A752" s="8" t="n">
        <v>748</v>
      </c>
      <c r="B752" s="13"/>
      <c r="C752" s="25"/>
      <c r="D752" s="26" t="str">
        <f aca="false">IF($C752="","",IFERROR(IF(INDEX(Bolalar!$B$5:$B$1804,MATCH($C752,Bolalar!$I$5:$I$1804,0))="","",INDEX(Bolalar!$B$5:$B$1804,MATCH($C752,Bolalar!$I$5:$I$1804,0))),""))</f>
        <v/>
      </c>
      <c r="E752" s="15" t="str">
        <f aca="false">IF($C752="","",IFERROR(IF(INDEX(Bolalar!$C$5:$C$1804,MATCH($C752,Bolalar!$I$5:$I$1804,0))="","",INDEX(Bolalar!$C$5:$C$1804,MATCH($C752,Bolalar!$I$5:$I$1804,0))),""))</f>
        <v/>
      </c>
      <c r="F752" s="24"/>
      <c r="G752" s="14" t="str">
        <f aca="false">IF(OR($E752="",$B752=""),"",INT(($B752-$E752)/365.25))</f>
        <v/>
      </c>
      <c r="H752" s="14" t="str">
        <f aca="false">IF($G752="","",IF($G752&lt;5,"Ha","Yo'q"))</f>
        <v/>
      </c>
      <c r="I752" s="14" t="str">
        <f aca="false">IF($G752="","",IF($G752&lt;18,"Ha","Yo'q"))</f>
        <v/>
      </c>
      <c r="J752" s="12"/>
      <c r="K752" s="12"/>
      <c r="L752" s="25"/>
      <c r="M752" s="12"/>
    </row>
    <row r="753" customFormat="false" ht="15" hidden="false" customHeight="false" outlineLevel="0" collapsed="false">
      <c r="A753" s="8" t="n">
        <v>749</v>
      </c>
      <c r="B753" s="13"/>
      <c r="C753" s="25"/>
      <c r="D753" s="26" t="str">
        <f aca="false">IF($C753="","",IFERROR(IF(INDEX(Bolalar!$B$5:$B$1804,MATCH($C753,Bolalar!$I$5:$I$1804,0))="","",INDEX(Bolalar!$B$5:$B$1804,MATCH($C753,Bolalar!$I$5:$I$1804,0))),""))</f>
        <v/>
      </c>
      <c r="E753" s="15" t="str">
        <f aca="false">IF($C753="","",IFERROR(IF(INDEX(Bolalar!$C$5:$C$1804,MATCH($C753,Bolalar!$I$5:$I$1804,0))="","",INDEX(Bolalar!$C$5:$C$1804,MATCH($C753,Bolalar!$I$5:$I$1804,0))),""))</f>
        <v/>
      </c>
      <c r="F753" s="24"/>
      <c r="G753" s="14" t="str">
        <f aca="false">IF(OR($E753="",$B753=""),"",INT(($B753-$E753)/365.25))</f>
        <v/>
      </c>
      <c r="H753" s="14" t="str">
        <f aca="false">IF($G753="","",IF($G753&lt;5,"Ha","Yo'q"))</f>
        <v/>
      </c>
      <c r="I753" s="14" t="str">
        <f aca="false">IF($G753="","",IF($G753&lt;18,"Ha","Yo'q"))</f>
        <v/>
      </c>
      <c r="J753" s="12"/>
      <c r="K753" s="12"/>
      <c r="L753" s="25"/>
      <c r="M753" s="12"/>
    </row>
    <row r="754" customFormat="false" ht="15" hidden="false" customHeight="false" outlineLevel="0" collapsed="false">
      <c r="A754" s="8" t="n">
        <v>750</v>
      </c>
      <c r="B754" s="13"/>
      <c r="C754" s="25"/>
      <c r="D754" s="26" t="str">
        <f aca="false">IF($C754="","",IFERROR(IF(INDEX(Bolalar!$B$5:$B$1804,MATCH($C754,Bolalar!$I$5:$I$1804,0))="","",INDEX(Bolalar!$B$5:$B$1804,MATCH($C754,Bolalar!$I$5:$I$1804,0))),""))</f>
        <v/>
      </c>
      <c r="E754" s="15" t="str">
        <f aca="false">IF($C754="","",IFERROR(IF(INDEX(Bolalar!$C$5:$C$1804,MATCH($C754,Bolalar!$I$5:$I$1804,0))="","",INDEX(Bolalar!$C$5:$C$1804,MATCH($C754,Bolalar!$I$5:$I$1804,0))),""))</f>
        <v/>
      </c>
      <c r="F754" s="24"/>
      <c r="G754" s="14" t="str">
        <f aca="false">IF(OR($E754="",$B754=""),"",INT(($B754-$E754)/365.25))</f>
        <v/>
      </c>
      <c r="H754" s="14" t="str">
        <f aca="false">IF($G754="","",IF($G754&lt;5,"Ha","Yo'q"))</f>
        <v/>
      </c>
      <c r="I754" s="14" t="str">
        <f aca="false">IF($G754="","",IF($G754&lt;18,"Ha","Yo'q"))</f>
        <v/>
      </c>
      <c r="J754" s="12"/>
      <c r="K754" s="12"/>
      <c r="L754" s="25"/>
      <c r="M754" s="12"/>
    </row>
    <row r="755" customFormat="false" ht="15" hidden="false" customHeight="false" outlineLevel="0" collapsed="false">
      <c r="A755" s="8" t="n">
        <v>751</v>
      </c>
      <c r="B755" s="13"/>
      <c r="C755" s="25"/>
      <c r="D755" s="26" t="str">
        <f aca="false">IF($C755="","",IFERROR(IF(INDEX(Bolalar!$B$5:$B$1804,MATCH($C755,Bolalar!$I$5:$I$1804,0))="","",INDEX(Bolalar!$B$5:$B$1804,MATCH($C755,Bolalar!$I$5:$I$1804,0))),""))</f>
        <v/>
      </c>
      <c r="E755" s="15" t="str">
        <f aca="false">IF($C755="","",IFERROR(IF(INDEX(Bolalar!$C$5:$C$1804,MATCH($C755,Bolalar!$I$5:$I$1804,0))="","",INDEX(Bolalar!$C$5:$C$1804,MATCH($C755,Bolalar!$I$5:$I$1804,0))),""))</f>
        <v/>
      </c>
      <c r="F755" s="24"/>
      <c r="G755" s="14" t="str">
        <f aca="false">IF(OR($E755="",$B755=""),"",INT(($B755-$E755)/365.25))</f>
        <v/>
      </c>
      <c r="H755" s="14" t="str">
        <f aca="false">IF($G755="","",IF($G755&lt;5,"Ha","Yo'q"))</f>
        <v/>
      </c>
      <c r="I755" s="14" t="str">
        <f aca="false">IF($G755="","",IF($G755&lt;18,"Ha","Yo'q"))</f>
        <v/>
      </c>
      <c r="J755" s="12"/>
      <c r="K755" s="12"/>
      <c r="L755" s="25"/>
      <c r="M755" s="12"/>
    </row>
    <row r="756" customFormat="false" ht="15" hidden="false" customHeight="false" outlineLevel="0" collapsed="false">
      <c r="A756" s="8" t="n">
        <v>752</v>
      </c>
      <c r="B756" s="13"/>
      <c r="C756" s="25"/>
      <c r="D756" s="26" t="str">
        <f aca="false">IF($C756="","",IFERROR(IF(INDEX(Bolalar!$B$5:$B$1804,MATCH($C756,Bolalar!$I$5:$I$1804,0))="","",INDEX(Bolalar!$B$5:$B$1804,MATCH($C756,Bolalar!$I$5:$I$1804,0))),""))</f>
        <v/>
      </c>
      <c r="E756" s="15" t="str">
        <f aca="false">IF($C756="","",IFERROR(IF(INDEX(Bolalar!$C$5:$C$1804,MATCH($C756,Bolalar!$I$5:$I$1804,0))="","",INDEX(Bolalar!$C$5:$C$1804,MATCH($C756,Bolalar!$I$5:$I$1804,0))),""))</f>
        <v/>
      </c>
      <c r="F756" s="24"/>
      <c r="G756" s="14" t="str">
        <f aca="false">IF(OR($E756="",$B756=""),"",INT(($B756-$E756)/365.25))</f>
        <v/>
      </c>
      <c r="H756" s="14" t="str">
        <f aca="false">IF($G756="","",IF($G756&lt;5,"Ha","Yo'q"))</f>
        <v/>
      </c>
      <c r="I756" s="14" t="str">
        <f aca="false">IF($G756="","",IF($G756&lt;18,"Ha","Yo'q"))</f>
        <v/>
      </c>
      <c r="J756" s="12"/>
      <c r="K756" s="12"/>
      <c r="L756" s="25"/>
      <c r="M756" s="12"/>
    </row>
    <row r="757" customFormat="false" ht="15" hidden="false" customHeight="false" outlineLevel="0" collapsed="false">
      <c r="A757" s="8" t="n">
        <v>753</v>
      </c>
      <c r="B757" s="13"/>
      <c r="C757" s="25"/>
      <c r="D757" s="26" t="str">
        <f aca="false">IF($C757="","",IFERROR(IF(INDEX(Bolalar!$B$5:$B$1804,MATCH($C757,Bolalar!$I$5:$I$1804,0))="","",INDEX(Bolalar!$B$5:$B$1804,MATCH($C757,Bolalar!$I$5:$I$1804,0))),""))</f>
        <v/>
      </c>
      <c r="E757" s="15" t="str">
        <f aca="false">IF($C757="","",IFERROR(IF(INDEX(Bolalar!$C$5:$C$1804,MATCH($C757,Bolalar!$I$5:$I$1804,0))="","",INDEX(Bolalar!$C$5:$C$1804,MATCH($C757,Bolalar!$I$5:$I$1804,0))),""))</f>
        <v/>
      </c>
      <c r="F757" s="24"/>
      <c r="G757" s="14" t="str">
        <f aca="false">IF(OR($E757="",$B757=""),"",INT(($B757-$E757)/365.25))</f>
        <v/>
      </c>
      <c r="H757" s="14" t="str">
        <f aca="false">IF($G757="","",IF($G757&lt;5,"Ha","Yo'q"))</f>
        <v/>
      </c>
      <c r="I757" s="14" t="str">
        <f aca="false">IF($G757="","",IF($G757&lt;18,"Ha","Yo'q"))</f>
        <v/>
      </c>
      <c r="J757" s="12"/>
      <c r="K757" s="12"/>
      <c r="L757" s="25"/>
      <c r="M757" s="12"/>
    </row>
    <row r="758" customFormat="false" ht="15" hidden="false" customHeight="false" outlineLevel="0" collapsed="false">
      <c r="A758" s="8" t="n">
        <v>754</v>
      </c>
      <c r="B758" s="13"/>
      <c r="C758" s="25"/>
      <c r="D758" s="26" t="str">
        <f aca="false">IF($C758="","",IFERROR(IF(INDEX(Bolalar!$B$5:$B$1804,MATCH($C758,Bolalar!$I$5:$I$1804,0))="","",INDEX(Bolalar!$B$5:$B$1804,MATCH($C758,Bolalar!$I$5:$I$1804,0))),""))</f>
        <v/>
      </c>
      <c r="E758" s="15" t="str">
        <f aca="false">IF($C758="","",IFERROR(IF(INDEX(Bolalar!$C$5:$C$1804,MATCH($C758,Bolalar!$I$5:$I$1804,0))="","",INDEX(Bolalar!$C$5:$C$1804,MATCH($C758,Bolalar!$I$5:$I$1804,0))),""))</f>
        <v/>
      </c>
      <c r="F758" s="24"/>
      <c r="G758" s="14" t="str">
        <f aca="false">IF(OR($E758="",$B758=""),"",INT(($B758-$E758)/365.25))</f>
        <v/>
      </c>
      <c r="H758" s="14" t="str">
        <f aca="false">IF($G758="","",IF($G758&lt;5,"Ha","Yo'q"))</f>
        <v/>
      </c>
      <c r="I758" s="14" t="str">
        <f aca="false">IF($G758="","",IF($G758&lt;18,"Ha","Yo'q"))</f>
        <v/>
      </c>
      <c r="J758" s="12"/>
      <c r="K758" s="12"/>
      <c r="L758" s="25"/>
      <c r="M758" s="12"/>
    </row>
    <row r="759" customFormat="false" ht="15" hidden="false" customHeight="false" outlineLevel="0" collapsed="false">
      <c r="A759" s="8" t="n">
        <v>755</v>
      </c>
      <c r="B759" s="13"/>
      <c r="C759" s="25"/>
      <c r="D759" s="26" t="str">
        <f aca="false">IF($C759="","",IFERROR(IF(INDEX(Bolalar!$B$5:$B$1804,MATCH($C759,Bolalar!$I$5:$I$1804,0))="","",INDEX(Bolalar!$B$5:$B$1804,MATCH($C759,Bolalar!$I$5:$I$1804,0))),""))</f>
        <v/>
      </c>
      <c r="E759" s="15" t="str">
        <f aca="false">IF($C759="","",IFERROR(IF(INDEX(Bolalar!$C$5:$C$1804,MATCH($C759,Bolalar!$I$5:$I$1804,0))="","",INDEX(Bolalar!$C$5:$C$1804,MATCH($C759,Bolalar!$I$5:$I$1804,0))),""))</f>
        <v/>
      </c>
      <c r="F759" s="24"/>
      <c r="G759" s="14" t="str">
        <f aca="false">IF(OR($E759="",$B759=""),"",INT(($B759-$E759)/365.25))</f>
        <v/>
      </c>
      <c r="H759" s="14" t="str">
        <f aca="false">IF($G759="","",IF($G759&lt;5,"Ha","Yo'q"))</f>
        <v/>
      </c>
      <c r="I759" s="14" t="str">
        <f aca="false">IF($G759="","",IF($G759&lt;18,"Ha","Yo'q"))</f>
        <v/>
      </c>
      <c r="J759" s="12"/>
      <c r="K759" s="12"/>
      <c r="L759" s="25"/>
      <c r="M759" s="12"/>
    </row>
    <row r="760" customFormat="false" ht="15" hidden="false" customHeight="false" outlineLevel="0" collapsed="false">
      <c r="A760" s="8" t="n">
        <v>756</v>
      </c>
      <c r="B760" s="13"/>
      <c r="C760" s="25"/>
      <c r="D760" s="26" t="str">
        <f aca="false">IF($C760="","",IFERROR(IF(INDEX(Bolalar!$B$5:$B$1804,MATCH($C760,Bolalar!$I$5:$I$1804,0))="","",INDEX(Bolalar!$B$5:$B$1804,MATCH($C760,Bolalar!$I$5:$I$1804,0))),""))</f>
        <v/>
      </c>
      <c r="E760" s="15" t="str">
        <f aca="false">IF($C760="","",IFERROR(IF(INDEX(Bolalar!$C$5:$C$1804,MATCH($C760,Bolalar!$I$5:$I$1804,0))="","",INDEX(Bolalar!$C$5:$C$1804,MATCH($C760,Bolalar!$I$5:$I$1804,0))),""))</f>
        <v/>
      </c>
      <c r="F760" s="24"/>
      <c r="G760" s="14" t="str">
        <f aca="false">IF(OR($E760="",$B760=""),"",INT(($B760-$E760)/365.25))</f>
        <v/>
      </c>
      <c r="H760" s="14" t="str">
        <f aca="false">IF($G760="","",IF($G760&lt;5,"Ha","Yo'q"))</f>
        <v/>
      </c>
      <c r="I760" s="14" t="str">
        <f aca="false">IF($G760="","",IF($G760&lt;18,"Ha","Yo'q"))</f>
        <v/>
      </c>
      <c r="J760" s="12"/>
      <c r="K760" s="12"/>
      <c r="L760" s="25"/>
      <c r="M760" s="12"/>
    </row>
    <row r="761" customFormat="false" ht="15" hidden="false" customHeight="false" outlineLevel="0" collapsed="false">
      <c r="A761" s="8" t="n">
        <v>757</v>
      </c>
      <c r="B761" s="13"/>
      <c r="C761" s="25"/>
      <c r="D761" s="26" t="str">
        <f aca="false">IF($C761="","",IFERROR(IF(INDEX(Bolalar!$B$5:$B$1804,MATCH($C761,Bolalar!$I$5:$I$1804,0))="","",INDEX(Bolalar!$B$5:$B$1804,MATCH($C761,Bolalar!$I$5:$I$1804,0))),""))</f>
        <v/>
      </c>
      <c r="E761" s="15" t="str">
        <f aca="false">IF($C761="","",IFERROR(IF(INDEX(Bolalar!$C$5:$C$1804,MATCH($C761,Bolalar!$I$5:$I$1804,0))="","",INDEX(Bolalar!$C$5:$C$1804,MATCH($C761,Bolalar!$I$5:$I$1804,0))),""))</f>
        <v/>
      </c>
      <c r="F761" s="24"/>
      <c r="G761" s="14" t="str">
        <f aca="false">IF(OR($E761="",$B761=""),"",INT(($B761-$E761)/365.25))</f>
        <v/>
      </c>
      <c r="H761" s="14" t="str">
        <f aca="false">IF($G761="","",IF($G761&lt;5,"Ha","Yo'q"))</f>
        <v/>
      </c>
      <c r="I761" s="14" t="str">
        <f aca="false">IF($G761="","",IF($G761&lt;18,"Ha","Yo'q"))</f>
        <v/>
      </c>
      <c r="J761" s="12"/>
      <c r="K761" s="12"/>
      <c r="L761" s="25"/>
      <c r="M761" s="12"/>
    </row>
    <row r="762" customFormat="false" ht="15" hidden="false" customHeight="false" outlineLevel="0" collapsed="false">
      <c r="A762" s="8" t="n">
        <v>758</v>
      </c>
      <c r="B762" s="13"/>
      <c r="C762" s="25"/>
      <c r="D762" s="26" t="str">
        <f aca="false">IF($C762="","",IFERROR(IF(INDEX(Bolalar!$B$5:$B$1804,MATCH($C762,Bolalar!$I$5:$I$1804,0))="","",INDEX(Bolalar!$B$5:$B$1804,MATCH($C762,Bolalar!$I$5:$I$1804,0))),""))</f>
        <v/>
      </c>
      <c r="E762" s="15" t="str">
        <f aca="false">IF($C762="","",IFERROR(IF(INDEX(Bolalar!$C$5:$C$1804,MATCH($C762,Bolalar!$I$5:$I$1804,0))="","",INDEX(Bolalar!$C$5:$C$1804,MATCH($C762,Bolalar!$I$5:$I$1804,0))),""))</f>
        <v/>
      </c>
      <c r="F762" s="24"/>
      <c r="G762" s="14" t="str">
        <f aca="false">IF(OR($E762="",$B762=""),"",INT(($B762-$E762)/365.25))</f>
        <v/>
      </c>
      <c r="H762" s="14" t="str">
        <f aca="false">IF($G762="","",IF($G762&lt;5,"Ha","Yo'q"))</f>
        <v/>
      </c>
      <c r="I762" s="14" t="str">
        <f aca="false">IF($G762="","",IF($G762&lt;18,"Ha","Yo'q"))</f>
        <v/>
      </c>
      <c r="J762" s="12"/>
      <c r="K762" s="12"/>
      <c r="L762" s="25"/>
      <c r="M762" s="12"/>
    </row>
    <row r="763" customFormat="false" ht="15" hidden="false" customHeight="false" outlineLevel="0" collapsed="false">
      <c r="A763" s="8" t="n">
        <v>759</v>
      </c>
      <c r="B763" s="13"/>
      <c r="C763" s="25"/>
      <c r="D763" s="26" t="str">
        <f aca="false">IF($C763="","",IFERROR(IF(INDEX(Bolalar!$B$5:$B$1804,MATCH($C763,Bolalar!$I$5:$I$1804,0))="","",INDEX(Bolalar!$B$5:$B$1804,MATCH($C763,Bolalar!$I$5:$I$1804,0))),""))</f>
        <v/>
      </c>
      <c r="E763" s="15" t="str">
        <f aca="false">IF($C763="","",IFERROR(IF(INDEX(Bolalar!$C$5:$C$1804,MATCH($C763,Bolalar!$I$5:$I$1804,0))="","",INDEX(Bolalar!$C$5:$C$1804,MATCH($C763,Bolalar!$I$5:$I$1804,0))),""))</f>
        <v/>
      </c>
      <c r="F763" s="24"/>
      <c r="G763" s="14" t="str">
        <f aca="false">IF(OR($E763="",$B763=""),"",INT(($B763-$E763)/365.25))</f>
        <v/>
      </c>
      <c r="H763" s="14" t="str">
        <f aca="false">IF($G763="","",IF($G763&lt;5,"Ha","Yo'q"))</f>
        <v/>
      </c>
      <c r="I763" s="14" t="str">
        <f aca="false">IF($G763="","",IF($G763&lt;18,"Ha","Yo'q"))</f>
        <v/>
      </c>
      <c r="J763" s="12"/>
      <c r="K763" s="12"/>
      <c r="L763" s="25"/>
      <c r="M763" s="12"/>
    </row>
    <row r="764" customFormat="false" ht="15" hidden="false" customHeight="false" outlineLevel="0" collapsed="false">
      <c r="A764" s="8" t="n">
        <v>760</v>
      </c>
      <c r="B764" s="13"/>
      <c r="C764" s="25"/>
      <c r="D764" s="26" t="str">
        <f aca="false">IF($C764="","",IFERROR(IF(INDEX(Bolalar!$B$5:$B$1804,MATCH($C764,Bolalar!$I$5:$I$1804,0))="","",INDEX(Bolalar!$B$5:$B$1804,MATCH($C764,Bolalar!$I$5:$I$1804,0))),""))</f>
        <v/>
      </c>
      <c r="E764" s="15" t="str">
        <f aca="false">IF($C764="","",IFERROR(IF(INDEX(Bolalar!$C$5:$C$1804,MATCH($C764,Bolalar!$I$5:$I$1804,0))="","",INDEX(Bolalar!$C$5:$C$1804,MATCH($C764,Bolalar!$I$5:$I$1804,0))),""))</f>
        <v/>
      </c>
      <c r="F764" s="24"/>
      <c r="G764" s="14" t="str">
        <f aca="false">IF(OR($E764="",$B764=""),"",INT(($B764-$E764)/365.25))</f>
        <v/>
      </c>
      <c r="H764" s="14" t="str">
        <f aca="false">IF($G764="","",IF($G764&lt;5,"Ha","Yo'q"))</f>
        <v/>
      </c>
      <c r="I764" s="14" t="str">
        <f aca="false">IF($G764="","",IF($G764&lt;18,"Ha","Yo'q"))</f>
        <v/>
      </c>
      <c r="J764" s="12"/>
      <c r="K764" s="12"/>
      <c r="L764" s="25"/>
      <c r="M764" s="12"/>
    </row>
    <row r="765" customFormat="false" ht="15" hidden="false" customHeight="false" outlineLevel="0" collapsed="false">
      <c r="A765" s="8" t="n">
        <v>761</v>
      </c>
      <c r="B765" s="13"/>
      <c r="C765" s="25"/>
      <c r="D765" s="26" t="str">
        <f aca="false">IF($C765="","",IFERROR(IF(INDEX(Bolalar!$B$5:$B$1804,MATCH($C765,Bolalar!$I$5:$I$1804,0))="","",INDEX(Bolalar!$B$5:$B$1804,MATCH($C765,Bolalar!$I$5:$I$1804,0))),""))</f>
        <v/>
      </c>
      <c r="E765" s="15" t="str">
        <f aca="false">IF($C765="","",IFERROR(IF(INDEX(Bolalar!$C$5:$C$1804,MATCH($C765,Bolalar!$I$5:$I$1804,0))="","",INDEX(Bolalar!$C$5:$C$1804,MATCH($C765,Bolalar!$I$5:$I$1804,0))),""))</f>
        <v/>
      </c>
      <c r="F765" s="24"/>
      <c r="G765" s="14" t="str">
        <f aca="false">IF(OR($E765="",$B765=""),"",INT(($B765-$E765)/365.25))</f>
        <v/>
      </c>
      <c r="H765" s="14" t="str">
        <f aca="false">IF($G765="","",IF($G765&lt;5,"Ha","Yo'q"))</f>
        <v/>
      </c>
      <c r="I765" s="14" t="str">
        <f aca="false">IF($G765="","",IF($G765&lt;18,"Ha","Yo'q"))</f>
        <v/>
      </c>
      <c r="J765" s="12"/>
      <c r="K765" s="12"/>
      <c r="L765" s="25"/>
      <c r="M765" s="12"/>
    </row>
    <row r="766" customFormat="false" ht="15" hidden="false" customHeight="false" outlineLevel="0" collapsed="false">
      <c r="A766" s="8" t="n">
        <v>762</v>
      </c>
      <c r="B766" s="13"/>
      <c r="C766" s="25"/>
      <c r="D766" s="26" t="str">
        <f aca="false">IF($C766="","",IFERROR(IF(INDEX(Bolalar!$B$5:$B$1804,MATCH($C766,Bolalar!$I$5:$I$1804,0))="","",INDEX(Bolalar!$B$5:$B$1804,MATCH($C766,Bolalar!$I$5:$I$1804,0))),""))</f>
        <v/>
      </c>
      <c r="E766" s="15" t="str">
        <f aca="false">IF($C766="","",IFERROR(IF(INDEX(Bolalar!$C$5:$C$1804,MATCH($C766,Bolalar!$I$5:$I$1804,0))="","",INDEX(Bolalar!$C$5:$C$1804,MATCH($C766,Bolalar!$I$5:$I$1804,0))),""))</f>
        <v/>
      </c>
      <c r="F766" s="24"/>
      <c r="G766" s="14" t="str">
        <f aca="false">IF(OR($E766="",$B766=""),"",INT(($B766-$E766)/365.25))</f>
        <v/>
      </c>
      <c r="H766" s="14" t="str">
        <f aca="false">IF($G766="","",IF($G766&lt;5,"Ha","Yo'q"))</f>
        <v/>
      </c>
      <c r="I766" s="14" t="str">
        <f aca="false">IF($G766="","",IF($G766&lt;18,"Ha","Yo'q"))</f>
        <v/>
      </c>
      <c r="J766" s="12"/>
      <c r="K766" s="12"/>
      <c r="L766" s="25"/>
      <c r="M766" s="12"/>
    </row>
    <row r="767" customFormat="false" ht="15" hidden="false" customHeight="false" outlineLevel="0" collapsed="false">
      <c r="A767" s="8" t="n">
        <v>763</v>
      </c>
      <c r="B767" s="13"/>
      <c r="C767" s="25"/>
      <c r="D767" s="26" t="str">
        <f aca="false">IF($C767="","",IFERROR(IF(INDEX(Bolalar!$B$5:$B$1804,MATCH($C767,Bolalar!$I$5:$I$1804,0))="","",INDEX(Bolalar!$B$5:$B$1804,MATCH($C767,Bolalar!$I$5:$I$1804,0))),""))</f>
        <v/>
      </c>
      <c r="E767" s="15" t="str">
        <f aca="false">IF($C767="","",IFERROR(IF(INDEX(Bolalar!$C$5:$C$1804,MATCH($C767,Bolalar!$I$5:$I$1804,0))="","",INDEX(Bolalar!$C$5:$C$1804,MATCH($C767,Bolalar!$I$5:$I$1804,0))),""))</f>
        <v/>
      </c>
      <c r="F767" s="24"/>
      <c r="G767" s="14" t="str">
        <f aca="false">IF(OR($E767="",$B767=""),"",INT(($B767-$E767)/365.25))</f>
        <v/>
      </c>
      <c r="H767" s="14" t="str">
        <f aca="false">IF($G767="","",IF($G767&lt;5,"Ha","Yo'q"))</f>
        <v/>
      </c>
      <c r="I767" s="14" t="str">
        <f aca="false">IF($G767="","",IF($G767&lt;18,"Ha","Yo'q"))</f>
        <v/>
      </c>
      <c r="J767" s="12"/>
      <c r="K767" s="12"/>
      <c r="L767" s="25"/>
      <c r="M767" s="12"/>
    </row>
    <row r="768" customFormat="false" ht="15" hidden="false" customHeight="false" outlineLevel="0" collapsed="false">
      <c r="A768" s="8" t="n">
        <v>764</v>
      </c>
      <c r="B768" s="13"/>
      <c r="C768" s="25"/>
      <c r="D768" s="26" t="str">
        <f aca="false">IF($C768="","",IFERROR(IF(INDEX(Bolalar!$B$5:$B$1804,MATCH($C768,Bolalar!$I$5:$I$1804,0))="","",INDEX(Bolalar!$B$5:$B$1804,MATCH($C768,Bolalar!$I$5:$I$1804,0))),""))</f>
        <v/>
      </c>
      <c r="E768" s="15" t="str">
        <f aca="false">IF($C768="","",IFERROR(IF(INDEX(Bolalar!$C$5:$C$1804,MATCH($C768,Bolalar!$I$5:$I$1804,0))="","",INDEX(Bolalar!$C$5:$C$1804,MATCH($C768,Bolalar!$I$5:$I$1804,0))),""))</f>
        <v/>
      </c>
      <c r="F768" s="24"/>
      <c r="G768" s="14" t="str">
        <f aca="false">IF(OR($E768="",$B768=""),"",INT(($B768-$E768)/365.25))</f>
        <v/>
      </c>
      <c r="H768" s="14" t="str">
        <f aca="false">IF($G768="","",IF($G768&lt;5,"Ha","Yo'q"))</f>
        <v/>
      </c>
      <c r="I768" s="14" t="str">
        <f aca="false">IF($G768="","",IF($G768&lt;18,"Ha","Yo'q"))</f>
        <v/>
      </c>
      <c r="J768" s="12"/>
      <c r="K768" s="12"/>
      <c r="L768" s="25"/>
      <c r="M768" s="12"/>
    </row>
    <row r="769" customFormat="false" ht="15" hidden="false" customHeight="false" outlineLevel="0" collapsed="false">
      <c r="A769" s="8" t="n">
        <v>765</v>
      </c>
      <c r="B769" s="13"/>
      <c r="C769" s="25"/>
      <c r="D769" s="26" t="str">
        <f aca="false">IF($C769="","",IFERROR(IF(INDEX(Bolalar!$B$5:$B$1804,MATCH($C769,Bolalar!$I$5:$I$1804,0))="","",INDEX(Bolalar!$B$5:$B$1804,MATCH($C769,Bolalar!$I$5:$I$1804,0))),""))</f>
        <v/>
      </c>
      <c r="E769" s="15" t="str">
        <f aca="false">IF($C769="","",IFERROR(IF(INDEX(Bolalar!$C$5:$C$1804,MATCH($C769,Bolalar!$I$5:$I$1804,0))="","",INDEX(Bolalar!$C$5:$C$1804,MATCH($C769,Bolalar!$I$5:$I$1804,0))),""))</f>
        <v/>
      </c>
      <c r="F769" s="24"/>
      <c r="G769" s="14" t="str">
        <f aca="false">IF(OR($E769="",$B769=""),"",INT(($B769-$E769)/365.25))</f>
        <v/>
      </c>
      <c r="H769" s="14" t="str">
        <f aca="false">IF($G769="","",IF($G769&lt;5,"Ha","Yo'q"))</f>
        <v/>
      </c>
      <c r="I769" s="14" t="str">
        <f aca="false">IF($G769="","",IF($G769&lt;18,"Ha","Yo'q"))</f>
        <v/>
      </c>
      <c r="J769" s="12"/>
      <c r="K769" s="12"/>
      <c r="L769" s="25"/>
      <c r="M769" s="12"/>
    </row>
    <row r="770" customFormat="false" ht="15" hidden="false" customHeight="false" outlineLevel="0" collapsed="false">
      <c r="A770" s="8" t="n">
        <v>766</v>
      </c>
      <c r="B770" s="13"/>
      <c r="C770" s="25"/>
      <c r="D770" s="26" t="str">
        <f aca="false">IF($C770="","",IFERROR(IF(INDEX(Bolalar!$B$5:$B$1804,MATCH($C770,Bolalar!$I$5:$I$1804,0))="","",INDEX(Bolalar!$B$5:$B$1804,MATCH($C770,Bolalar!$I$5:$I$1804,0))),""))</f>
        <v/>
      </c>
      <c r="E770" s="15" t="str">
        <f aca="false">IF($C770="","",IFERROR(IF(INDEX(Bolalar!$C$5:$C$1804,MATCH($C770,Bolalar!$I$5:$I$1804,0))="","",INDEX(Bolalar!$C$5:$C$1804,MATCH($C770,Bolalar!$I$5:$I$1804,0))),""))</f>
        <v/>
      </c>
      <c r="F770" s="24"/>
      <c r="G770" s="14" t="str">
        <f aca="false">IF(OR($E770="",$B770=""),"",INT(($B770-$E770)/365.25))</f>
        <v/>
      </c>
      <c r="H770" s="14" t="str">
        <f aca="false">IF($G770="","",IF($G770&lt;5,"Ha","Yo'q"))</f>
        <v/>
      </c>
      <c r="I770" s="14" t="str">
        <f aca="false">IF($G770="","",IF($G770&lt;18,"Ha","Yo'q"))</f>
        <v/>
      </c>
      <c r="J770" s="12"/>
      <c r="K770" s="12"/>
      <c r="L770" s="25"/>
      <c r="M770" s="12"/>
    </row>
    <row r="771" customFormat="false" ht="15" hidden="false" customHeight="false" outlineLevel="0" collapsed="false">
      <c r="A771" s="8" t="n">
        <v>767</v>
      </c>
      <c r="B771" s="13"/>
      <c r="C771" s="25"/>
      <c r="D771" s="26" t="str">
        <f aca="false">IF($C771="","",IFERROR(IF(INDEX(Bolalar!$B$5:$B$1804,MATCH($C771,Bolalar!$I$5:$I$1804,0))="","",INDEX(Bolalar!$B$5:$B$1804,MATCH($C771,Bolalar!$I$5:$I$1804,0))),""))</f>
        <v/>
      </c>
      <c r="E771" s="15" t="str">
        <f aca="false">IF($C771="","",IFERROR(IF(INDEX(Bolalar!$C$5:$C$1804,MATCH($C771,Bolalar!$I$5:$I$1804,0))="","",INDEX(Bolalar!$C$5:$C$1804,MATCH($C771,Bolalar!$I$5:$I$1804,0))),""))</f>
        <v/>
      </c>
      <c r="F771" s="24"/>
      <c r="G771" s="14" t="str">
        <f aca="false">IF(OR($E771="",$B771=""),"",INT(($B771-$E771)/365.25))</f>
        <v/>
      </c>
      <c r="H771" s="14" t="str">
        <f aca="false">IF($G771="","",IF($G771&lt;5,"Ha","Yo'q"))</f>
        <v/>
      </c>
      <c r="I771" s="14" t="str">
        <f aca="false">IF($G771="","",IF($G771&lt;18,"Ha","Yo'q"))</f>
        <v/>
      </c>
      <c r="J771" s="12"/>
      <c r="K771" s="12"/>
      <c r="L771" s="25"/>
      <c r="M771" s="12"/>
    </row>
    <row r="772" customFormat="false" ht="15" hidden="false" customHeight="false" outlineLevel="0" collapsed="false">
      <c r="A772" s="8" t="n">
        <v>768</v>
      </c>
      <c r="B772" s="13"/>
      <c r="C772" s="25"/>
      <c r="D772" s="26" t="str">
        <f aca="false">IF($C772="","",IFERROR(IF(INDEX(Bolalar!$B$5:$B$1804,MATCH($C772,Bolalar!$I$5:$I$1804,0))="","",INDEX(Bolalar!$B$5:$B$1804,MATCH($C772,Bolalar!$I$5:$I$1804,0))),""))</f>
        <v/>
      </c>
      <c r="E772" s="15" t="str">
        <f aca="false">IF($C772="","",IFERROR(IF(INDEX(Bolalar!$C$5:$C$1804,MATCH($C772,Bolalar!$I$5:$I$1804,0))="","",INDEX(Bolalar!$C$5:$C$1804,MATCH($C772,Bolalar!$I$5:$I$1804,0))),""))</f>
        <v/>
      </c>
      <c r="F772" s="24"/>
      <c r="G772" s="14" t="str">
        <f aca="false">IF(OR($E772="",$B772=""),"",INT(($B772-$E772)/365.25))</f>
        <v/>
      </c>
      <c r="H772" s="14" t="str">
        <f aca="false">IF($G772="","",IF($G772&lt;5,"Ha","Yo'q"))</f>
        <v/>
      </c>
      <c r="I772" s="14" t="str">
        <f aca="false">IF($G772="","",IF($G772&lt;18,"Ha","Yo'q"))</f>
        <v/>
      </c>
      <c r="J772" s="12"/>
      <c r="K772" s="12"/>
      <c r="L772" s="25"/>
      <c r="M772" s="12"/>
    </row>
    <row r="773" customFormat="false" ht="15" hidden="false" customHeight="false" outlineLevel="0" collapsed="false">
      <c r="A773" s="8" t="n">
        <v>769</v>
      </c>
      <c r="B773" s="13"/>
      <c r="C773" s="25"/>
      <c r="D773" s="26" t="str">
        <f aca="false">IF($C773="","",IFERROR(IF(INDEX(Bolalar!$B$5:$B$1804,MATCH($C773,Bolalar!$I$5:$I$1804,0))="","",INDEX(Bolalar!$B$5:$B$1804,MATCH($C773,Bolalar!$I$5:$I$1804,0))),""))</f>
        <v/>
      </c>
      <c r="E773" s="15" t="str">
        <f aca="false">IF($C773="","",IFERROR(IF(INDEX(Bolalar!$C$5:$C$1804,MATCH($C773,Bolalar!$I$5:$I$1804,0))="","",INDEX(Bolalar!$C$5:$C$1804,MATCH($C773,Bolalar!$I$5:$I$1804,0))),""))</f>
        <v/>
      </c>
      <c r="F773" s="24"/>
      <c r="G773" s="14" t="str">
        <f aca="false">IF(OR($E773="",$B773=""),"",INT(($B773-$E773)/365.25))</f>
        <v/>
      </c>
      <c r="H773" s="14" t="str">
        <f aca="false">IF($G773="","",IF($G773&lt;5,"Ha","Yo'q"))</f>
        <v/>
      </c>
      <c r="I773" s="14" t="str">
        <f aca="false">IF($G773="","",IF($G773&lt;18,"Ha","Yo'q"))</f>
        <v/>
      </c>
      <c r="J773" s="12"/>
      <c r="K773" s="12"/>
      <c r="L773" s="25"/>
      <c r="M773" s="12"/>
    </row>
    <row r="774" customFormat="false" ht="15" hidden="false" customHeight="false" outlineLevel="0" collapsed="false">
      <c r="A774" s="8" t="n">
        <v>770</v>
      </c>
      <c r="B774" s="13"/>
      <c r="C774" s="25"/>
      <c r="D774" s="26" t="str">
        <f aca="false">IF($C774="","",IFERROR(IF(INDEX(Bolalar!$B$5:$B$1804,MATCH($C774,Bolalar!$I$5:$I$1804,0))="","",INDEX(Bolalar!$B$5:$B$1804,MATCH($C774,Bolalar!$I$5:$I$1804,0))),""))</f>
        <v/>
      </c>
      <c r="E774" s="15" t="str">
        <f aca="false">IF($C774="","",IFERROR(IF(INDEX(Bolalar!$C$5:$C$1804,MATCH($C774,Bolalar!$I$5:$I$1804,0))="","",INDEX(Bolalar!$C$5:$C$1804,MATCH($C774,Bolalar!$I$5:$I$1804,0))),""))</f>
        <v/>
      </c>
      <c r="F774" s="24"/>
      <c r="G774" s="14" t="str">
        <f aca="false">IF(OR($E774="",$B774=""),"",INT(($B774-$E774)/365.25))</f>
        <v/>
      </c>
      <c r="H774" s="14" t="str">
        <f aca="false">IF($G774="","",IF($G774&lt;5,"Ha","Yo'q"))</f>
        <v/>
      </c>
      <c r="I774" s="14" t="str">
        <f aca="false">IF($G774="","",IF($G774&lt;18,"Ha","Yo'q"))</f>
        <v/>
      </c>
      <c r="J774" s="12"/>
      <c r="K774" s="12"/>
      <c r="L774" s="25"/>
      <c r="M774" s="12"/>
    </row>
    <row r="775" customFormat="false" ht="15" hidden="false" customHeight="false" outlineLevel="0" collapsed="false">
      <c r="A775" s="8" t="n">
        <v>771</v>
      </c>
      <c r="B775" s="13"/>
      <c r="C775" s="25"/>
      <c r="D775" s="26" t="str">
        <f aca="false">IF($C775="","",IFERROR(IF(INDEX(Bolalar!$B$5:$B$1804,MATCH($C775,Bolalar!$I$5:$I$1804,0))="","",INDEX(Bolalar!$B$5:$B$1804,MATCH($C775,Bolalar!$I$5:$I$1804,0))),""))</f>
        <v/>
      </c>
      <c r="E775" s="15" t="str">
        <f aca="false">IF($C775="","",IFERROR(IF(INDEX(Bolalar!$C$5:$C$1804,MATCH($C775,Bolalar!$I$5:$I$1804,0))="","",INDEX(Bolalar!$C$5:$C$1804,MATCH($C775,Bolalar!$I$5:$I$1804,0))),""))</f>
        <v/>
      </c>
      <c r="F775" s="24"/>
      <c r="G775" s="14" t="str">
        <f aca="false">IF(OR($E775="",$B775=""),"",INT(($B775-$E775)/365.25))</f>
        <v/>
      </c>
      <c r="H775" s="14" t="str">
        <f aca="false">IF($G775="","",IF($G775&lt;5,"Ha","Yo'q"))</f>
        <v/>
      </c>
      <c r="I775" s="14" t="str">
        <f aca="false">IF($G775="","",IF($G775&lt;18,"Ha","Yo'q"))</f>
        <v/>
      </c>
      <c r="J775" s="12"/>
      <c r="K775" s="12"/>
      <c r="L775" s="25"/>
      <c r="M775" s="12"/>
    </row>
    <row r="776" customFormat="false" ht="15" hidden="false" customHeight="false" outlineLevel="0" collapsed="false">
      <c r="A776" s="8" t="n">
        <v>772</v>
      </c>
      <c r="B776" s="13"/>
      <c r="C776" s="25"/>
      <c r="D776" s="26" t="str">
        <f aca="false">IF($C776="","",IFERROR(IF(INDEX(Bolalar!$B$5:$B$1804,MATCH($C776,Bolalar!$I$5:$I$1804,0))="","",INDEX(Bolalar!$B$5:$B$1804,MATCH($C776,Bolalar!$I$5:$I$1804,0))),""))</f>
        <v/>
      </c>
      <c r="E776" s="15" t="str">
        <f aca="false">IF($C776="","",IFERROR(IF(INDEX(Bolalar!$C$5:$C$1804,MATCH($C776,Bolalar!$I$5:$I$1804,0))="","",INDEX(Bolalar!$C$5:$C$1804,MATCH($C776,Bolalar!$I$5:$I$1804,0))),""))</f>
        <v/>
      </c>
      <c r="F776" s="24"/>
      <c r="G776" s="14" t="str">
        <f aca="false">IF(OR($E776="",$B776=""),"",INT(($B776-$E776)/365.25))</f>
        <v/>
      </c>
      <c r="H776" s="14" t="str">
        <f aca="false">IF($G776="","",IF($G776&lt;5,"Ha","Yo'q"))</f>
        <v/>
      </c>
      <c r="I776" s="14" t="str">
        <f aca="false">IF($G776="","",IF($G776&lt;18,"Ha","Yo'q"))</f>
        <v/>
      </c>
      <c r="J776" s="12"/>
      <c r="K776" s="12"/>
      <c r="L776" s="25"/>
      <c r="M776" s="12"/>
    </row>
    <row r="777" customFormat="false" ht="15" hidden="false" customHeight="false" outlineLevel="0" collapsed="false">
      <c r="A777" s="8" t="n">
        <v>773</v>
      </c>
      <c r="B777" s="13"/>
      <c r="C777" s="25"/>
      <c r="D777" s="26" t="str">
        <f aca="false">IF($C777="","",IFERROR(IF(INDEX(Bolalar!$B$5:$B$1804,MATCH($C777,Bolalar!$I$5:$I$1804,0))="","",INDEX(Bolalar!$B$5:$B$1804,MATCH($C777,Bolalar!$I$5:$I$1804,0))),""))</f>
        <v/>
      </c>
      <c r="E777" s="15" t="str">
        <f aca="false">IF($C777="","",IFERROR(IF(INDEX(Bolalar!$C$5:$C$1804,MATCH($C777,Bolalar!$I$5:$I$1804,0))="","",INDEX(Bolalar!$C$5:$C$1804,MATCH($C777,Bolalar!$I$5:$I$1804,0))),""))</f>
        <v/>
      </c>
      <c r="F777" s="24"/>
      <c r="G777" s="14" t="str">
        <f aca="false">IF(OR($E777="",$B777=""),"",INT(($B777-$E777)/365.25))</f>
        <v/>
      </c>
      <c r="H777" s="14" t="str">
        <f aca="false">IF($G777="","",IF($G777&lt;5,"Ha","Yo'q"))</f>
        <v/>
      </c>
      <c r="I777" s="14" t="str">
        <f aca="false">IF($G777="","",IF($G777&lt;18,"Ha","Yo'q"))</f>
        <v/>
      </c>
      <c r="J777" s="12"/>
      <c r="K777" s="12"/>
      <c r="L777" s="25"/>
      <c r="M777" s="12"/>
    </row>
    <row r="778" customFormat="false" ht="15" hidden="false" customHeight="false" outlineLevel="0" collapsed="false">
      <c r="A778" s="8" t="n">
        <v>774</v>
      </c>
      <c r="B778" s="13"/>
      <c r="C778" s="25"/>
      <c r="D778" s="26" t="str">
        <f aca="false">IF($C778="","",IFERROR(IF(INDEX(Bolalar!$B$5:$B$1804,MATCH($C778,Bolalar!$I$5:$I$1804,0))="","",INDEX(Bolalar!$B$5:$B$1804,MATCH($C778,Bolalar!$I$5:$I$1804,0))),""))</f>
        <v/>
      </c>
      <c r="E778" s="15" t="str">
        <f aca="false">IF($C778="","",IFERROR(IF(INDEX(Bolalar!$C$5:$C$1804,MATCH($C778,Bolalar!$I$5:$I$1804,0))="","",INDEX(Bolalar!$C$5:$C$1804,MATCH($C778,Bolalar!$I$5:$I$1804,0))),""))</f>
        <v/>
      </c>
      <c r="F778" s="24"/>
      <c r="G778" s="14" t="str">
        <f aca="false">IF(OR($E778="",$B778=""),"",INT(($B778-$E778)/365.25))</f>
        <v/>
      </c>
      <c r="H778" s="14" t="str">
        <f aca="false">IF($G778="","",IF($G778&lt;5,"Ha","Yo'q"))</f>
        <v/>
      </c>
      <c r="I778" s="14" t="str">
        <f aca="false">IF($G778="","",IF($G778&lt;18,"Ha","Yo'q"))</f>
        <v/>
      </c>
      <c r="J778" s="12"/>
      <c r="K778" s="12"/>
      <c r="L778" s="25"/>
      <c r="M778" s="12"/>
    </row>
    <row r="779" customFormat="false" ht="15" hidden="false" customHeight="false" outlineLevel="0" collapsed="false">
      <c r="A779" s="8" t="n">
        <v>775</v>
      </c>
      <c r="B779" s="13"/>
      <c r="C779" s="25"/>
      <c r="D779" s="26" t="str">
        <f aca="false">IF($C779="","",IFERROR(IF(INDEX(Bolalar!$B$5:$B$1804,MATCH($C779,Bolalar!$I$5:$I$1804,0))="","",INDEX(Bolalar!$B$5:$B$1804,MATCH($C779,Bolalar!$I$5:$I$1804,0))),""))</f>
        <v/>
      </c>
      <c r="E779" s="15" t="str">
        <f aca="false">IF($C779="","",IFERROR(IF(INDEX(Bolalar!$C$5:$C$1804,MATCH($C779,Bolalar!$I$5:$I$1804,0))="","",INDEX(Bolalar!$C$5:$C$1804,MATCH($C779,Bolalar!$I$5:$I$1804,0))),""))</f>
        <v/>
      </c>
      <c r="F779" s="24"/>
      <c r="G779" s="14" t="str">
        <f aca="false">IF(OR($E779="",$B779=""),"",INT(($B779-$E779)/365.25))</f>
        <v/>
      </c>
      <c r="H779" s="14" t="str">
        <f aca="false">IF($G779="","",IF($G779&lt;5,"Ha","Yo'q"))</f>
        <v/>
      </c>
      <c r="I779" s="14" t="str">
        <f aca="false">IF($G779="","",IF($G779&lt;18,"Ha","Yo'q"))</f>
        <v/>
      </c>
      <c r="J779" s="12"/>
      <c r="K779" s="12"/>
      <c r="L779" s="25"/>
      <c r="M779" s="12"/>
    </row>
    <row r="780" customFormat="false" ht="15" hidden="false" customHeight="false" outlineLevel="0" collapsed="false">
      <c r="A780" s="8" t="n">
        <v>776</v>
      </c>
      <c r="B780" s="13"/>
      <c r="C780" s="25"/>
      <c r="D780" s="26" t="str">
        <f aca="false">IF($C780="","",IFERROR(IF(INDEX(Bolalar!$B$5:$B$1804,MATCH($C780,Bolalar!$I$5:$I$1804,0))="","",INDEX(Bolalar!$B$5:$B$1804,MATCH($C780,Bolalar!$I$5:$I$1804,0))),""))</f>
        <v/>
      </c>
      <c r="E780" s="15" t="str">
        <f aca="false">IF($C780="","",IFERROR(IF(INDEX(Bolalar!$C$5:$C$1804,MATCH($C780,Bolalar!$I$5:$I$1804,0))="","",INDEX(Bolalar!$C$5:$C$1804,MATCH($C780,Bolalar!$I$5:$I$1804,0))),""))</f>
        <v/>
      </c>
      <c r="F780" s="24"/>
      <c r="G780" s="14" t="str">
        <f aca="false">IF(OR($E780="",$B780=""),"",INT(($B780-$E780)/365.25))</f>
        <v/>
      </c>
      <c r="H780" s="14" t="str">
        <f aca="false">IF($G780="","",IF($G780&lt;5,"Ha","Yo'q"))</f>
        <v/>
      </c>
      <c r="I780" s="14" t="str">
        <f aca="false">IF($G780="","",IF($G780&lt;18,"Ha","Yo'q"))</f>
        <v/>
      </c>
      <c r="J780" s="12"/>
      <c r="K780" s="12"/>
      <c r="L780" s="25"/>
      <c r="M780" s="12"/>
    </row>
    <row r="781" customFormat="false" ht="15" hidden="false" customHeight="false" outlineLevel="0" collapsed="false">
      <c r="A781" s="8" t="n">
        <v>777</v>
      </c>
      <c r="B781" s="13"/>
      <c r="C781" s="25"/>
      <c r="D781" s="26" t="str">
        <f aca="false">IF($C781="","",IFERROR(IF(INDEX(Bolalar!$B$5:$B$1804,MATCH($C781,Bolalar!$I$5:$I$1804,0))="","",INDEX(Bolalar!$B$5:$B$1804,MATCH($C781,Bolalar!$I$5:$I$1804,0))),""))</f>
        <v/>
      </c>
      <c r="E781" s="15" t="str">
        <f aca="false">IF($C781="","",IFERROR(IF(INDEX(Bolalar!$C$5:$C$1804,MATCH($C781,Bolalar!$I$5:$I$1804,0))="","",INDEX(Bolalar!$C$5:$C$1804,MATCH($C781,Bolalar!$I$5:$I$1804,0))),""))</f>
        <v/>
      </c>
      <c r="F781" s="24"/>
      <c r="G781" s="14" t="str">
        <f aca="false">IF(OR($E781="",$B781=""),"",INT(($B781-$E781)/365.25))</f>
        <v/>
      </c>
      <c r="H781" s="14" t="str">
        <f aca="false">IF($G781="","",IF($G781&lt;5,"Ha","Yo'q"))</f>
        <v/>
      </c>
      <c r="I781" s="14" t="str">
        <f aca="false">IF($G781="","",IF($G781&lt;18,"Ha","Yo'q"))</f>
        <v/>
      </c>
      <c r="J781" s="12"/>
      <c r="K781" s="12"/>
      <c r="L781" s="25"/>
      <c r="M781" s="12"/>
    </row>
    <row r="782" customFormat="false" ht="15" hidden="false" customHeight="false" outlineLevel="0" collapsed="false">
      <c r="A782" s="8" t="n">
        <v>778</v>
      </c>
      <c r="B782" s="13"/>
      <c r="C782" s="25"/>
      <c r="D782" s="26" t="str">
        <f aca="false">IF($C782="","",IFERROR(IF(INDEX(Bolalar!$B$5:$B$1804,MATCH($C782,Bolalar!$I$5:$I$1804,0))="","",INDEX(Bolalar!$B$5:$B$1804,MATCH($C782,Bolalar!$I$5:$I$1804,0))),""))</f>
        <v/>
      </c>
      <c r="E782" s="15" t="str">
        <f aca="false">IF($C782="","",IFERROR(IF(INDEX(Bolalar!$C$5:$C$1804,MATCH($C782,Bolalar!$I$5:$I$1804,0))="","",INDEX(Bolalar!$C$5:$C$1804,MATCH($C782,Bolalar!$I$5:$I$1804,0))),""))</f>
        <v/>
      </c>
      <c r="F782" s="24"/>
      <c r="G782" s="14" t="str">
        <f aca="false">IF(OR($E782="",$B782=""),"",INT(($B782-$E782)/365.25))</f>
        <v/>
      </c>
      <c r="H782" s="14" t="str">
        <f aca="false">IF($G782="","",IF($G782&lt;5,"Ha","Yo'q"))</f>
        <v/>
      </c>
      <c r="I782" s="14" t="str">
        <f aca="false">IF($G782="","",IF($G782&lt;18,"Ha","Yo'q"))</f>
        <v/>
      </c>
      <c r="J782" s="12"/>
      <c r="K782" s="12"/>
      <c r="L782" s="25"/>
      <c r="M782" s="12"/>
    </row>
    <row r="783" customFormat="false" ht="15" hidden="false" customHeight="false" outlineLevel="0" collapsed="false">
      <c r="A783" s="8" t="n">
        <v>779</v>
      </c>
      <c r="B783" s="13"/>
      <c r="C783" s="25"/>
      <c r="D783" s="26" t="str">
        <f aca="false">IF($C783="","",IFERROR(IF(INDEX(Bolalar!$B$5:$B$1804,MATCH($C783,Bolalar!$I$5:$I$1804,0))="","",INDEX(Bolalar!$B$5:$B$1804,MATCH($C783,Bolalar!$I$5:$I$1804,0))),""))</f>
        <v/>
      </c>
      <c r="E783" s="15" t="str">
        <f aca="false">IF($C783="","",IFERROR(IF(INDEX(Bolalar!$C$5:$C$1804,MATCH($C783,Bolalar!$I$5:$I$1804,0))="","",INDEX(Bolalar!$C$5:$C$1804,MATCH($C783,Bolalar!$I$5:$I$1804,0))),""))</f>
        <v/>
      </c>
      <c r="F783" s="24"/>
      <c r="G783" s="14" t="str">
        <f aca="false">IF(OR($E783="",$B783=""),"",INT(($B783-$E783)/365.25))</f>
        <v/>
      </c>
      <c r="H783" s="14" t="str">
        <f aca="false">IF($G783="","",IF($G783&lt;5,"Ha","Yo'q"))</f>
        <v/>
      </c>
      <c r="I783" s="14" t="str">
        <f aca="false">IF($G783="","",IF($G783&lt;18,"Ha","Yo'q"))</f>
        <v/>
      </c>
      <c r="J783" s="12"/>
      <c r="K783" s="12"/>
      <c r="L783" s="25"/>
      <c r="M783" s="12"/>
    </row>
    <row r="784" customFormat="false" ht="15" hidden="false" customHeight="false" outlineLevel="0" collapsed="false">
      <c r="A784" s="8" t="n">
        <v>780</v>
      </c>
      <c r="B784" s="13"/>
      <c r="C784" s="25"/>
      <c r="D784" s="26" t="str">
        <f aca="false">IF($C784="","",IFERROR(IF(INDEX(Bolalar!$B$5:$B$1804,MATCH($C784,Bolalar!$I$5:$I$1804,0))="","",INDEX(Bolalar!$B$5:$B$1804,MATCH($C784,Bolalar!$I$5:$I$1804,0))),""))</f>
        <v/>
      </c>
      <c r="E784" s="15" t="str">
        <f aca="false">IF($C784="","",IFERROR(IF(INDEX(Bolalar!$C$5:$C$1804,MATCH($C784,Bolalar!$I$5:$I$1804,0))="","",INDEX(Bolalar!$C$5:$C$1804,MATCH($C784,Bolalar!$I$5:$I$1804,0))),""))</f>
        <v/>
      </c>
      <c r="F784" s="24"/>
      <c r="G784" s="14" t="str">
        <f aca="false">IF(OR($E784="",$B784=""),"",INT(($B784-$E784)/365.25))</f>
        <v/>
      </c>
      <c r="H784" s="14" t="str">
        <f aca="false">IF($G784="","",IF($G784&lt;5,"Ha","Yo'q"))</f>
        <v/>
      </c>
      <c r="I784" s="14" t="str">
        <f aca="false">IF($G784="","",IF($G784&lt;18,"Ha","Yo'q"))</f>
        <v/>
      </c>
      <c r="J784" s="12"/>
      <c r="K784" s="12"/>
      <c r="L784" s="25"/>
      <c r="M784" s="12"/>
    </row>
    <row r="785" customFormat="false" ht="15" hidden="false" customHeight="false" outlineLevel="0" collapsed="false">
      <c r="A785" s="8" t="n">
        <v>781</v>
      </c>
      <c r="B785" s="13"/>
      <c r="C785" s="25"/>
      <c r="D785" s="26" t="str">
        <f aca="false">IF($C785="","",IFERROR(IF(INDEX(Bolalar!$B$5:$B$1804,MATCH($C785,Bolalar!$I$5:$I$1804,0))="","",INDEX(Bolalar!$B$5:$B$1804,MATCH($C785,Bolalar!$I$5:$I$1804,0))),""))</f>
        <v/>
      </c>
      <c r="E785" s="15" t="str">
        <f aca="false">IF($C785="","",IFERROR(IF(INDEX(Bolalar!$C$5:$C$1804,MATCH($C785,Bolalar!$I$5:$I$1804,0))="","",INDEX(Bolalar!$C$5:$C$1804,MATCH($C785,Bolalar!$I$5:$I$1804,0))),""))</f>
        <v/>
      </c>
      <c r="F785" s="24"/>
      <c r="G785" s="14" t="str">
        <f aca="false">IF(OR($E785="",$B785=""),"",INT(($B785-$E785)/365.25))</f>
        <v/>
      </c>
      <c r="H785" s="14" t="str">
        <f aca="false">IF($G785="","",IF($G785&lt;5,"Ha","Yo'q"))</f>
        <v/>
      </c>
      <c r="I785" s="14" t="str">
        <f aca="false">IF($G785="","",IF($G785&lt;18,"Ha","Yo'q"))</f>
        <v/>
      </c>
      <c r="J785" s="12"/>
      <c r="K785" s="12"/>
      <c r="L785" s="25"/>
      <c r="M785" s="12"/>
    </row>
    <row r="786" customFormat="false" ht="15" hidden="false" customHeight="false" outlineLevel="0" collapsed="false">
      <c r="A786" s="8" t="n">
        <v>782</v>
      </c>
      <c r="B786" s="13"/>
      <c r="C786" s="25"/>
      <c r="D786" s="26" t="str">
        <f aca="false">IF($C786="","",IFERROR(IF(INDEX(Bolalar!$B$5:$B$1804,MATCH($C786,Bolalar!$I$5:$I$1804,0))="","",INDEX(Bolalar!$B$5:$B$1804,MATCH($C786,Bolalar!$I$5:$I$1804,0))),""))</f>
        <v/>
      </c>
      <c r="E786" s="15" t="str">
        <f aca="false">IF($C786="","",IFERROR(IF(INDEX(Bolalar!$C$5:$C$1804,MATCH($C786,Bolalar!$I$5:$I$1804,0))="","",INDEX(Bolalar!$C$5:$C$1804,MATCH($C786,Bolalar!$I$5:$I$1804,0))),""))</f>
        <v/>
      </c>
      <c r="F786" s="24"/>
      <c r="G786" s="14" t="str">
        <f aca="false">IF(OR($E786="",$B786=""),"",INT(($B786-$E786)/365.25))</f>
        <v/>
      </c>
      <c r="H786" s="14" t="str">
        <f aca="false">IF($G786="","",IF($G786&lt;5,"Ha","Yo'q"))</f>
        <v/>
      </c>
      <c r="I786" s="14" t="str">
        <f aca="false">IF($G786="","",IF($G786&lt;18,"Ha","Yo'q"))</f>
        <v/>
      </c>
      <c r="J786" s="12"/>
      <c r="K786" s="12"/>
      <c r="L786" s="25"/>
      <c r="M786" s="12"/>
    </row>
    <row r="787" customFormat="false" ht="15" hidden="false" customHeight="false" outlineLevel="0" collapsed="false">
      <c r="A787" s="8" t="n">
        <v>783</v>
      </c>
      <c r="B787" s="13"/>
      <c r="C787" s="25"/>
      <c r="D787" s="26" t="str">
        <f aca="false">IF($C787="","",IFERROR(IF(INDEX(Bolalar!$B$5:$B$1804,MATCH($C787,Bolalar!$I$5:$I$1804,0))="","",INDEX(Bolalar!$B$5:$B$1804,MATCH($C787,Bolalar!$I$5:$I$1804,0))),""))</f>
        <v/>
      </c>
      <c r="E787" s="15" t="str">
        <f aca="false">IF($C787="","",IFERROR(IF(INDEX(Bolalar!$C$5:$C$1804,MATCH($C787,Bolalar!$I$5:$I$1804,0))="","",INDEX(Bolalar!$C$5:$C$1804,MATCH($C787,Bolalar!$I$5:$I$1804,0))),""))</f>
        <v/>
      </c>
      <c r="F787" s="24"/>
      <c r="G787" s="14" t="str">
        <f aca="false">IF(OR($E787="",$B787=""),"",INT(($B787-$E787)/365.25))</f>
        <v/>
      </c>
      <c r="H787" s="14" t="str">
        <f aca="false">IF($G787="","",IF($G787&lt;5,"Ha","Yo'q"))</f>
        <v/>
      </c>
      <c r="I787" s="14" t="str">
        <f aca="false">IF($G787="","",IF($G787&lt;18,"Ha","Yo'q"))</f>
        <v/>
      </c>
      <c r="J787" s="12"/>
      <c r="K787" s="12"/>
      <c r="L787" s="25"/>
      <c r="M787" s="12"/>
    </row>
    <row r="788" customFormat="false" ht="15" hidden="false" customHeight="false" outlineLevel="0" collapsed="false">
      <c r="A788" s="8" t="n">
        <v>784</v>
      </c>
      <c r="B788" s="13"/>
      <c r="C788" s="25"/>
      <c r="D788" s="26" t="str">
        <f aca="false">IF($C788="","",IFERROR(IF(INDEX(Bolalar!$B$5:$B$1804,MATCH($C788,Bolalar!$I$5:$I$1804,0))="","",INDEX(Bolalar!$B$5:$B$1804,MATCH($C788,Bolalar!$I$5:$I$1804,0))),""))</f>
        <v/>
      </c>
      <c r="E788" s="15" t="str">
        <f aca="false">IF($C788="","",IFERROR(IF(INDEX(Bolalar!$C$5:$C$1804,MATCH($C788,Bolalar!$I$5:$I$1804,0))="","",INDEX(Bolalar!$C$5:$C$1804,MATCH($C788,Bolalar!$I$5:$I$1804,0))),""))</f>
        <v/>
      </c>
      <c r="F788" s="24"/>
      <c r="G788" s="14" t="str">
        <f aca="false">IF(OR($E788="",$B788=""),"",INT(($B788-$E788)/365.25))</f>
        <v/>
      </c>
      <c r="H788" s="14" t="str">
        <f aca="false">IF($G788="","",IF($G788&lt;5,"Ha","Yo'q"))</f>
        <v/>
      </c>
      <c r="I788" s="14" t="str">
        <f aca="false">IF($G788="","",IF($G788&lt;18,"Ha","Yo'q"))</f>
        <v/>
      </c>
      <c r="J788" s="12"/>
      <c r="K788" s="12"/>
      <c r="L788" s="25"/>
      <c r="M788" s="12"/>
    </row>
    <row r="789" customFormat="false" ht="15" hidden="false" customHeight="false" outlineLevel="0" collapsed="false">
      <c r="A789" s="8" t="n">
        <v>785</v>
      </c>
      <c r="B789" s="13"/>
      <c r="C789" s="25"/>
      <c r="D789" s="26" t="str">
        <f aca="false">IF($C789="","",IFERROR(IF(INDEX(Bolalar!$B$5:$B$1804,MATCH($C789,Bolalar!$I$5:$I$1804,0))="","",INDEX(Bolalar!$B$5:$B$1804,MATCH($C789,Bolalar!$I$5:$I$1804,0))),""))</f>
        <v/>
      </c>
      <c r="E789" s="15" t="str">
        <f aca="false">IF($C789="","",IFERROR(IF(INDEX(Bolalar!$C$5:$C$1804,MATCH($C789,Bolalar!$I$5:$I$1804,0))="","",INDEX(Bolalar!$C$5:$C$1804,MATCH($C789,Bolalar!$I$5:$I$1804,0))),""))</f>
        <v/>
      </c>
      <c r="F789" s="24"/>
      <c r="G789" s="14" t="str">
        <f aca="false">IF(OR($E789="",$B789=""),"",INT(($B789-$E789)/365.25))</f>
        <v/>
      </c>
      <c r="H789" s="14" t="str">
        <f aca="false">IF($G789="","",IF($G789&lt;5,"Ha","Yo'q"))</f>
        <v/>
      </c>
      <c r="I789" s="14" t="str">
        <f aca="false">IF($G789="","",IF($G789&lt;18,"Ha","Yo'q"))</f>
        <v/>
      </c>
      <c r="J789" s="12"/>
      <c r="K789" s="12"/>
      <c r="L789" s="25"/>
      <c r="M789" s="12"/>
    </row>
    <row r="790" customFormat="false" ht="15" hidden="false" customHeight="false" outlineLevel="0" collapsed="false">
      <c r="A790" s="8" t="n">
        <v>786</v>
      </c>
      <c r="B790" s="13"/>
      <c r="C790" s="25"/>
      <c r="D790" s="26" t="str">
        <f aca="false">IF($C790="","",IFERROR(IF(INDEX(Bolalar!$B$5:$B$1804,MATCH($C790,Bolalar!$I$5:$I$1804,0))="","",INDEX(Bolalar!$B$5:$B$1804,MATCH($C790,Bolalar!$I$5:$I$1804,0))),""))</f>
        <v/>
      </c>
      <c r="E790" s="15" t="str">
        <f aca="false">IF($C790="","",IFERROR(IF(INDEX(Bolalar!$C$5:$C$1804,MATCH($C790,Bolalar!$I$5:$I$1804,0))="","",INDEX(Bolalar!$C$5:$C$1804,MATCH($C790,Bolalar!$I$5:$I$1804,0))),""))</f>
        <v/>
      </c>
      <c r="F790" s="24"/>
      <c r="G790" s="14" t="str">
        <f aca="false">IF(OR($E790="",$B790=""),"",INT(($B790-$E790)/365.25))</f>
        <v/>
      </c>
      <c r="H790" s="14" t="str">
        <f aca="false">IF($G790="","",IF($G790&lt;5,"Ha","Yo'q"))</f>
        <v/>
      </c>
      <c r="I790" s="14" t="str">
        <f aca="false">IF($G790="","",IF($G790&lt;18,"Ha","Yo'q"))</f>
        <v/>
      </c>
      <c r="J790" s="12"/>
      <c r="K790" s="12"/>
      <c r="L790" s="25"/>
      <c r="M790" s="12"/>
    </row>
    <row r="791" customFormat="false" ht="15" hidden="false" customHeight="false" outlineLevel="0" collapsed="false">
      <c r="A791" s="8" t="n">
        <v>787</v>
      </c>
      <c r="B791" s="13"/>
      <c r="C791" s="25"/>
      <c r="D791" s="26" t="str">
        <f aca="false">IF($C791="","",IFERROR(IF(INDEX(Bolalar!$B$5:$B$1804,MATCH($C791,Bolalar!$I$5:$I$1804,0))="","",INDEX(Bolalar!$B$5:$B$1804,MATCH($C791,Bolalar!$I$5:$I$1804,0))),""))</f>
        <v/>
      </c>
      <c r="E791" s="15" t="str">
        <f aca="false">IF($C791="","",IFERROR(IF(INDEX(Bolalar!$C$5:$C$1804,MATCH($C791,Bolalar!$I$5:$I$1804,0))="","",INDEX(Bolalar!$C$5:$C$1804,MATCH($C791,Bolalar!$I$5:$I$1804,0))),""))</f>
        <v/>
      </c>
      <c r="F791" s="24"/>
      <c r="G791" s="14" t="str">
        <f aca="false">IF(OR($E791="",$B791=""),"",INT(($B791-$E791)/365.25))</f>
        <v/>
      </c>
      <c r="H791" s="14" t="str">
        <f aca="false">IF($G791="","",IF($G791&lt;5,"Ha","Yo'q"))</f>
        <v/>
      </c>
      <c r="I791" s="14" t="str">
        <f aca="false">IF($G791="","",IF($G791&lt;18,"Ha","Yo'q"))</f>
        <v/>
      </c>
      <c r="J791" s="12"/>
      <c r="K791" s="12"/>
      <c r="L791" s="25"/>
      <c r="M791" s="12"/>
    </row>
    <row r="792" customFormat="false" ht="15" hidden="false" customHeight="false" outlineLevel="0" collapsed="false">
      <c r="A792" s="8" t="n">
        <v>788</v>
      </c>
      <c r="B792" s="13"/>
      <c r="C792" s="25"/>
      <c r="D792" s="26" t="str">
        <f aca="false">IF($C792="","",IFERROR(IF(INDEX(Bolalar!$B$5:$B$1804,MATCH($C792,Bolalar!$I$5:$I$1804,0))="","",INDEX(Bolalar!$B$5:$B$1804,MATCH($C792,Bolalar!$I$5:$I$1804,0))),""))</f>
        <v/>
      </c>
      <c r="E792" s="15" t="str">
        <f aca="false">IF($C792="","",IFERROR(IF(INDEX(Bolalar!$C$5:$C$1804,MATCH($C792,Bolalar!$I$5:$I$1804,0))="","",INDEX(Bolalar!$C$5:$C$1804,MATCH($C792,Bolalar!$I$5:$I$1804,0))),""))</f>
        <v/>
      </c>
      <c r="F792" s="24"/>
      <c r="G792" s="14" t="str">
        <f aca="false">IF(OR($E792="",$B792=""),"",INT(($B792-$E792)/365.25))</f>
        <v/>
      </c>
      <c r="H792" s="14" t="str">
        <f aca="false">IF($G792="","",IF($G792&lt;5,"Ha","Yo'q"))</f>
        <v/>
      </c>
      <c r="I792" s="14" t="str">
        <f aca="false">IF($G792="","",IF($G792&lt;18,"Ha","Yo'q"))</f>
        <v/>
      </c>
      <c r="J792" s="12"/>
      <c r="K792" s="12"/>
      <c r="L792" s="25"/>
      <c r="M792" s="12"/>
    </row>
    <row r="793" customFormat="false" ht="15" hidden="false" customHeight="false" outlineLevel="0" collapsed="false">
      <c r="A793" s="8" t="n">
        <v>789</v>
      </c>
      <c r="B793" s="13"/>
      <c r="C793" s="25"/>
      <c r="D793" s="26" t="str">
        <f aca="false">IF($C793="","",IFERROR(IF(INDEX(Bolalar!$B$5:$B$1804,MATCH($C793,Bolalar!$I$5:$I$1804,0))="","",INDEX(Bolalar!$B$5:$B$1804,MATCH($C793,Bolalar!$I$5:$I$1804,0))),""))</f>
        <v/>
      </c>
      <c r="E793" s="15" t="str">
        <f aca="false">IF($C793="","",IFERROR(IF(INDEX(Bolalar!$C$5:$C$1804,MATCH($C793,Bolalar!$I$5:$I$1804,0))="","",INDEX(Bolalar!$C$5:$C$1804,MATCH($C793,Bolalar!$I$5:$I$1804,0))),""))</f>
        <v/>
      </c>
      <c r="F793" s="24"/>
      <c r="G793" s="14" t="str">
        <f aca="false">IF(OR($E793="",$B793=""),"",INT(($B793-$E793)/365.25))</f>
        <v/>
      </c>
      <c r="H793" s="14" t="str">
        <f aca="false">IF($G793="","",IF($G793&lt;5,"Ha","Yo'q"))</f>
        <v/>
      </c>
      <c r="I793" s="14" t="str">
        <f aca="false">IF($G793="","",IF($G793&lt;18,"Ha","Yo'q"))</f>
        <v/>
      </c>
      <c r="J793" s="12"/>
      <c r="K793" s="12"/>
      <c r="L793" s="25"/>
      <c r="M793" s="12"/>
    </row>
    <row r="794" customFormat="false" ht="15" hidden="false" customHeight="false" outlineLevel="0" collapsed="false">
      <c r="A794" s="8" t="n">
        <v>790</v>
      </c>
      <c r="B794" s="13"/>
      <c r="C794" s="25"/>
      <c r="D794" s="26" t="str">
        <f aca="false">IF($C794="","",IFERROR(IF(INDEX(Bolalar!$B$5:$B$1804,MATCH($C794,Bolalar!$I$5:$I$1804,0))="","",INDEX(Bolalar!$B$5:$B$1804,MATCH($C794,Bolalar!$I$5:$I$1804,0))),""))</f>
        <v/>
      </c>
      <c r="E794" s="15" t="str">
        <f aca="false">IF($C794="","",IFERROR(IF(INDEX(Bolalar!$C$5:$C$1804,MATCH($C794,Bolalar!$I$5:$I$1804,0))="","",INDEX(Bolalar!$C$5:$C$1804,MATCH($C794,Bolalar!$I$5:$I$1804,0))),""))</f>
        <v/>
      </c>
      <c r="F794" s="24"/>
      <c r="G794" s="14" t="str">
        <f aca="false">IF(OR($E794="",$B794=""),"",INT(($B794-$E794)/365.25))</f>
        <v/>
      </c>
      <c r="H794" s="14" t="str">
        <f aca="false">IF($G794="","",IF($G794&lt;5,"Ha","Yo'q"))</f>
        <v/>
      </c>
      <c r="I794" s="14" t="str">
        <f aca="false">IF($G794="","",IF($G794&lt;18,"Ha","Yo'q"))</f>
        <v/>
      </c>
      <c r="J794" s="12"/>
      <c r="K794" s="12"/>
      <c r="L794" s="25"/>
      <c r="M794" s="12"/>
    </row>
    <row r="795" customFormat="false" ht="15" hidden="false" customHeight="false" outlineLevel="0" collapsed="false">
      <c r="A795" s="8" t="n">
        <v>791</v>
      </c>
      <c r="B795" s="13"/>
      <c r="C795" s="25"/>
      <c r="D795" s="26" t="str">
        <f aca="false">IF($C795="","",IFERROR(IF(INDEX(Bolalar!$B$5:$B$1804,MATCH($C795,Bolalar!$I$5:$I$1804,0))="","",INDEX(Bolalar!$B$5:$B$1804,MATCH($C795,Bolalar!$I$5:$I$1804,0))),""))</f>
        <v/>
      </c>
      <c r="E795" s="15" t="str">
        <f aca="false">IF($C795="","",IFERROR(IF(INDEX(Bolalar!$C$5:$C$1804,MATCH($C795,Bolalar!$I$5:$I$1804,0))="","",INDEX(Bolalar!$C$5:$C$1804,MATCH($C795,Bolalar!$I$5:$I$1804,0))),""))</f>
        <v/>
      </c>
      <c r="F795" s="24"/>
      <c r="G795" s="14" t="str">
        <f aca="false">IF(OR($E795="",$B795=""),"",INT(($B795-$E795)/365.25))</f>
        <v/>
      </c>
      <c r="H795" s="14" t="str">
        <f aca="false">IF($G795="","",IF($G795&lt;5,"Ha","Yo'q"))</f>
        <v/>
      </c>
      <c r="I795" s="14" t="str">
        <f aca="false">IF($G795="","",IF($G795&lt;18,"Ha","Yo'q"))</f>
        <v/>
      </c>
      <c r="J795" s="12"/>
      <c r="K795" s="12"/>
      <c r="L795" s="25"/>
      <c r="M795" s="12"/>
    </row>
    <row r="796" customFormat="false" ht="15" hidden="false" customHeight="false" outlineLevel="0" collapsed="false">
      <c r="A796" s="8" t="n">
        <v>792</v>
      </c>
      <c r="B796" s="13"/>
      <c r="C796" s="25"/>
      <c r="D796" s="26" t="str">
        <f aca="false">IF($C796="","",IFERROR(IF(INDEX(Bolalar!$B$5:$B$1804,MATCH($C796,Bolalar!$I$5:$I$1804,0))="","",INDEX(Bolalar!$B$5:$B$1804,MATCH($C796,Bolalar!$I$5:$I$1804,0))),""))</f>
        <v/>
      </c>
      <c r="E796" s="15" t="str">
        <f aca="false">IF($C796="","",IFERROR(IF(INDEX(Bolalar!$C$5:$C$1804,MATCH($C796,Bolalar!$I$5:$I$1804,0))="","",INDEX(Bolalar!$C$5:$C$1804,MATCH($C796,Bolalar!$I$5:$I$1804,0))),""))</f>
        <v/>
      </c>
      <c r="F796" s="24"/>
      <c r="G796" s="14" t="str">
        <f aca="false">IF(OR($E796="",$B796=""),"",INT(($B796-$E796)/365.25))</f>
        <v/>
      </c>
      <c r="H796" s="14" t="str">
        <f aca="false">IF($G796="","",IF($G796&lt;5,"Ha","Yo'q"))</f>
        <v/>
      </c>
      <c r="I796" s="14" t="str">
        <f aca="false">IF($G796="","",IF($G796&lt;18,"Ha","Yo'q"))</f>
        <v/>
      </c>
      <c r="J796" s="12"/>
      <c r="K796" s="12"/>
      <c r="L796" s="25"/>
      <c r="M796" s="12"/>
    </row>
    <row r="797" customFormat="false" ht="15" hidden="false" customHeight="false" outlineLevel="0" collapsed="false">
      <c r="A797" s="8" t="n">
        <v>793</v>
      </c>
      <c r="B797" s="13"/>
      <c r="C797" s="25"/>
      <c r="D797" s="26" t="str">
        <f aca="false">IF($C797="","",IFERROR(IF(INDEX(Bolalar!$B$5:$B$1804,MATCH($C797,Bolalar!$I$5:$I$1804,0))="","",INDEX(Bolalar!$B$5:$B$1804,MATCH($C797,Bolalar!$I$5:$I$1804,0))),""))</f>
        <v/>
      </c>
      <c r="E797" s="15" t="str">
        <f aca="false">IF($C797="","",IFERROR(IF(INDEX(Bolalar!$C$5:$C$1804,MATCH($C797,Bolalar!$I$5:$I$1804,0))="","",INDEX(Bolalar!$C$5:$C$1804,MATCH($C797,Bolalar!$I$5:$I$1804,0))),""))</f>
        <v/>
      </c>
      <c r="F797" s="24"/>
      <c r="G797" s="14" t="str">
        <f aca="false">IF(OR($E797="",$B797=""),"",INT(($B797-$E797)/365.25))</f>
        <v/>
      </c>
      <c r="H797" s="14" t="str">
        <f aca="false">IF($G797="","",IF($G797&lt;5,"Ha","Yo'q"))</f>
        <v/>
      </c>
      <c r="I797" s="14" t="str">
        <f aca="false">IF($G797="","",IF($G797&lt;18,"Ha","Yo'q"))</f>
        <v/>
      </c>
      <c r="J797" s="12"/>
      <c r="K797" s="12"/>
      <c r="L797" s="25"/>
      <c r="M797" s="12"/>
    </row>
    <row r="798" customFormat="false" ht="15" hidden="false" customHeight="false" outlineLevel="0" collapsed="false">
      <c r="A798" s="8" t="n">
        <v>794</v>
      </c>
      <c r="B798" s="13"/>
      <c r="C798" s="25"/>
      <c r="D798" s="26" t="str">
        <f aca="false">IF($C798="","",IFERROR(IF(INDEX(Bolalar!$B$5:$B$1804,MATCH($C798,Bolalar!$I$5:$I$1804,0))="","",INDEX(Bolalar!$B$5:$B$1804,MATCH($C798,Bolalar!$I$5:$I$1804,0))),""))</f>
        <v/>
      </c>
      <c r="E798" s="15" t="str">
        <f aca="false">IF($C798="","",IFERROR(IF(INDEX(Bolalar!$C$5:$C$1804,MATCH($C798,Bolalar!$I$5:$I$1804,0))="","",INDEX(Bolalar!$C$5:$C$1804,MATCH($C798,Bolalar!$I$5:$I$1804,0))),""))</f>
        <v/>
      </c>
      <c r="F798" s="24"/>
      <c r="G798" s="14" t="str">
        <f aca="false">IF(OR($E798="",$B798=""),"",INT(($B798-$E798)/365.25))</f>
        <v/>
      </c>
      <c r="H798" s="14" t="str">
        <f aca="false">IF($G798="","",IF($G798&lt;5,"Ha","Yo'q"))</f>
        <v/>
      </c>
      <c r="I798" s="14" t="str">
        <f aca="false">IF($G798="","",IF($G798&lt;18,"Ha","Yo'q"))</f>
        <v/>
      </c>
      <c r="J798" s="12"/>
      <c r="K798" s="12"/>
      <c r="L798" s="25"/>
      <c r="M798" s="12"/>
    </row>
    <row r="799" customFormat="false" ht="15" hidden="false" customHeight="false" outlineLevel="0" collapsed="false">
      <c r="A799" s="8" t="n">
        <v>795</v>
      </c>
      <c r="B799" s="13"/>
      <c r="C799" s="25"/>
      <c r="D799" s="26" t="str">
        <f aca="false">IF($C799="","",IFERROR(IF(INDEX(Bolalar!$B$5:$B$1804,MATCH($C799,Bolalar!$I$5:$I$1804,0))="","",INDEX(Bolalar!$B$5:$B$1804,MATCH($C799,Bolalar!$I$5:$I$1804,0))),""))</f>
        <v/>
      </c>
      <c r="E799" s="15" t="str">
        <f aca="false">IF($C799="","",IFERROR(IF(INDEX(Bolalar!$C$5:$C$1804,MATCH($C799,Bolalar!$I$5:$I$1804,0))="","",INDEX(Bolalar!$C$5:$C$1804,MATCH($C799,Bolalar!$I$5:$I$1804,0))),""))</f>
        <v/>
      </c>
      <c r="F799" s="24"/>
      <c r="G799" s="14" t="str">
        <f aca="false">IF(OR($E799="",$B799=""),"",INT(($B799-$E799)/365.25))</f>
        <v/>
      </c>
      <c r="H799" s="14" t="str">
        <f aca="false">IF($G799="","",IF($G799&lt;5,"Ha","Yo'q"))</f>
        <v/>
      </c>
      <c r="I799" s="14" t="str">
        <f aca="false">IF($G799="","",IF($G799&lt;18,"Ha","Yo'q"))</f>
        <v/>
      </c>
      <c r="J799" s="12"/>
      <c r="K799" s="12"/>
      <c r="L799" s="25"/>
      <c r="M799" s="12"/>
    </row>
    <row r="800" customFormat="false" ht="15" hidden="false" customHeight="false" outlineLevel="0" collapsed="false">
      <c r="A800" s="8" t="n">
        <v>796</v>
      </c>
      <c r="B800" s="13"/>
      <c r="C800" s="25"/>
      <c r="D800" s="26" t="str">
        <f aca="false">IF($C800="","",IFERROR(IF(INDEX(Bolalar!$B$5:$B$1804,MATCH($C800,Bolalar!$I$5:$I$1804,0))="","",INDEX(Bolalar!$B$5:$B$1804,MATCH($C800,Bolalar!$I$5:$I$1804,0))),""))</f>
        <v/>
      </c>
      <c r="E800" s="15" t="str">
        <f aca="false">IF($C800="","",IFERROR(IF(INDEX(Bolalar!$C$5:$C$1804,MATCH($C800,Bolalar!$I$5:$I$1804,0))="","",INDEX(Bolalar!$C$5:$C$1804,MATCH($C800,Bolalar!$I$5:$I$1804,0))),""))</f>
        <v/>
      </c>
      <c r="F800" s="24"/>
      <c r="G800" s="14" t="str">
        <f aca="false">IF(OR($E800="",$B800=""),"",INT(($B800-$E800)/365.25))</f>
        <v/>
      </c>
      <c r="H800" s="14" t="str">
        <f aca="false">IF($G800="","",IF($G800&lt;5,"Ha","Yo'q"))</f>
        <v/>
      </c>
      <c r="I800" s="14" t="str">
        <f aca="false">IF($G800="","",IF($G800&lt;18,"Ha","Yo'q"))</f>
        <v/>
      </c>
      <c r="J800" s="12"/>
      <c r="K800" s="12"/>
      <c r="L800" s="25"/>
      <c r="M800" s="12"/>
    </row>
    <row r="801" customFormat="false" ht="15" hidden="false" customHeight="false" outlineLevel="0" collapsed="false">
      <c r="A801" s="8" t="n">
        <v>797</v>
      </c>
      <c r="B801" s="13"/>
      <c r="C801" s="25"/>
      <c r="D801" s="26" t="str">
        <f aca="false">IF($C801="","",IFERROR(IF(INDEX(Bolalar!$B$5:$B$1804,MATCH($C801,Bolalar!$I$5:$I$1804,0))="","",INDEX(Bolalar!$B$5:$B$1804,MATCH($C801,Bolalar!$I$5:$I$1804,0))),""))</f>
        <v/>
      </c>
      <c r="E801" s="15" t="str">
        <f aca="false">IF($C801="","",IFERROR(IF(INDEX(Bolalar!$C$5:$C$1804,MATCH($C801,Bolalar!$I$5:$I$1804,0))="","",INDEX(Bolalar!$C$5:$C$1804,MATCH($C801,Bolalar!$I$5:$I$1804,0))),""))</f>
        <v/>
      </c>
      <c r="F801" s="24"/>
      <c r="G801" s="14" t="str">
        <f aca="false">IF(OR($E801="",$B801=""),"",INT(($B801-$E801)/365.25))</f>
        <v/>
      </c>
      <c r="H801" s="14" t="str">
        <f aca="false">IF($G801="","",IF($G801&lt;5,"Ha","Yo'q"))</f>
        <v/>
      </c>
      <c r="I801" s="14" t="str">
        <f aca="false">IF($G801="","",IF($G801&lt;18,"Ha","Yo'q"))</f>
        <v/>
      </c>
      <c r="J801" s="12"/>
      <c r="K801" s="12"/>
      <c r="L801" s="25"/>
      <c r="M801" s="12"/>
    </row>
    <row r="802" customFormat="false" ht="15" hidden="false" customHeight="false" outlineLevel="0" collapsed="false">
      <c r="A802" s="8" t="n">
        <v>798</v>
      </c>
      <c r="B802" s="13"/>
      <c r="C802" s="25"/>
      <c r="D802" s="26" t="str">
        <f aca="false">IF($C802="","",IFERROR(IF(INDEX(Bolalar!$B$5:$B$1804,MATCH($C802,Bolalar!$I$5:$I$1804,0))="","",INDEX(Bolalar!$B$5:$B$1804,MATCH($C802,Bolalar!$I$5:$I$1804,0))),""))</f>
        <v/>
      </c>
      <c r="E802" s="15" t="str">
        <f aca="false">IF($C802="","",IFERROR(IF(INDEX(Bolalar!$C$5:$C$1804,MATCH($C802,Bolalar!$I$5:$I$1804,0))="","",INDEX(Bolalar!$C$5:$C$1804,MATCH($C802,Bolalar!$I$5:$I$1804,0))),""))</f>
        <v/>
      </c>
      <c r="F802" s="24"/>
      <c r="G802" s="14" t="str">
        <f aca="false">IF(OR($E802="",$B802=""),"",INT(($B802-$E802)/365.25))</f>
        <v/>
      </c>
      <c r="H802" s="14" t="str">
        <f aca="false">IF($G802="","",IF($G802&lt;5,"Ha","Yo'q"))</f>
        <v/>
      </c>
      <c r="I802" s="14" t="str">
        <f aca="false">IF($G802="","",IF($G802&lt;18,"Ha","Yo'q"))</f>
        <v/>
      </c>
      <c r="J802" s="12"/>
      <c r="K802" s="12"/>
      <c r="L802" s="25"/>
      <c r="M802" s="12"/>
    </row>
    <row r="803" customFormat="false" ht="15" hidden="false" customHeight="false" outlineLevel="0" collapsed="false">
      <c r="A803" s="8" t="n">
        <v>799</v>
      </c>
      <c r="B803" s="13"/>
      <c r="C803" s="25"/>
      <c r="D803" s="26" t="str">
        <f aca="false">IF($C803="","",IFERROR(IF(INDEX(Bolalar!$B$5:$B$1804,MATCH($C803,Bolalar!$I$5:$I$1804,0))="","",INDEX(Bolalar!$B$5:$B$1804,MATCH($C803,Bolalar!$I$5:$I$1804,0))),""))</f>
        <v/>
      </c>
      <c r="E803" s="15" t="str">
        <f aca="false">IF($C803="","",IFERROR(IF(INDEX(Bolalar!$C$5:$C$1804,MATCH($C803,Bolalar!$I$5:$I$1804,0))="","",INDEX(Bolalar!$C$5:$C$1804,MATCH($C803,Bolalar!$I$5:$I$1804,0))),""))</f>
        <v/>
      </c>
      <c r="F803" s="24"/>
      <c r="G803" s="14" t="str">
        <f aca="false">IF(OR($E803="",$B803=""),"",INT(($B803-$E803)/365.25))</f>
        <v/>
      </c>
      <c r="H803" s="14" t="str">
        <f aca="false">IF($G803="","",IF($G803&lt;5,"Ha","Yo'q"))</f>
        <v/>
      </c>
      <c r="I803" s="14" t="str">
        <f aca="false">IF($G803="","",IF($G803&lt;18,"Ha","Yo'q"))</f>
        <v/>
      </c>
      <c r="J803" s="12"/>
      <c r="K803" s="12"/>
      <c r="L803" s="25"/>
      <c r="M803" s="12"/>
    </row>
    <row r="804" customFormat="false" ht="15" hidden="false" customHeight="false" outlineLevel="0" collapsed="false">
      <c r="A804" s="8" t="n">
        <v>800</v>
      </c>
      <c r="B804" s="13"/>
      <c r="C804" s="25"/>
      <c r="D804" s="26" t="str">
        <f aca="false">IF($C804="","",IFERROR(IF(INDEX(Bolalar!$B$5:$B$1804,MATCH($C804,Bolalar!$I$5:$I$1804,0))="","",INDEX(Bolalar!$B$5:$B$1804,MATCH($C804,Bolalar!$I$5:$I$1804,0))),""))</f>
        <v/>
      </c>
      <c r="E804" s="15" t="str">
        <f aca="false">IF($C804="","",IFERROR(IF(INDEX(Bolalar!$C$5:$C$1804,MATCH($C804,Bolalar!$I$5:$I$1804,0))="","",INDEX(Bolalar!$C$5:$C$1804,MATCH($C804,Bolalar!$I$5:$I$1804,0))),""))</f>
        <v/>
      </c>
      <c r="F804" s="24"/>
      <c r="G804" s="14" t="str">
        <f aca="false">IF(OR($E804="",$B804=""),"",INT(($B804-$E804)/365.25))</f>
        <v/>
      </c>
      <c r="H804" s="14" t="str">
        <f aca="false">IF($G804="","",IF($G804&lt;5,"Ha","Yo'q"))</f>
        <v/>
      </c>
      <c r="I804" s="14" t="str">
        <f aca="false">IF($G804="","",IF($G804&lt;18,"Ha","Yo'q"))</f>
        <v/>
      </c>
      <c r="J804" s="12"/>
      <c r="K804" s="12"/>
      <c r="L804" s="25"/>
      <c r="M804" s="12"/>
    </row>
    <row r="805" customFormat="false" ht="15" hidden="false" customHeight="false" outlineLevel="0" collapsed="false">
      <c r="A805" s="8" t="n">
        <v>801</v>
      </c>
      <c r="B805" s="13"/>
      <c r="C805" s="25"/>
      <c r="D805" s="26" t="str">
        <f aca="false">IF($C805="","",IFERROR(IF(INDEX(Bolalar!$B$5:$B$1804,MATCH($C805,Bolalar!$I$5:$I$1804,0))="","",INDEX(Bolalar!$B$5:$B$1804,MATCH($C805,Bolalar!$I$5:$I$1804,0))),""))</f>
        <v/>
      </c>
      <c r="E805" s="15" t="str">
        <f aca="false">IF($C805="","",IFERROR(IF(INDEX(Bolalar!$C$5:$C$1804,MATCH($C805,Bolalar!$I$5:$I$1804,0))="","",INDEX(Bolalar!$C$5:$C$1804,MATCH($C805,Bolalar!$I$5:$I$1804,0))),""))</f>
        <v/>
      </c>
      <c r="F805" s="24"/>
      <c r="G805" s="14" t="str">
        <f aca="false">IF(OR($E805="",$B805=""),"",INT(($B805-$E805)/365.25))</f>
        <v/>
      </c>
      <c r="H805" s="14" t="str">
        <f aca="false">IF($G805="","",IF($G805&lt;5,"Ha","Yo'q"))</f>
        <v/>
      </c>
      <c r="I805" s="14" t="str">
        <f aca="false">IF($G805="","",IF($G805&lt;18,"Ha","Yo'q"))</f>
        <v/>
      </c>
      <c r="J805" s="12"/>
      <c r="K805" s="12"/>
      <c r="L805" s="25"/>
      <c r="M805" s="12"/>
    </row>
    <row r="806" customFormat="false" ht="15" hidden="false" customHeight="false" outlineLevel="0" collapsed="false">
      <c r="A806" s="8" t="n">
        <v>802</v>
      </c>
      <c r="B806" s="13"/>
      <c r="C806" s="25"/>
      <c r="D806" s="26" t="str">
        <f aca="false">IF($C806="","",IFERROR(IF(INDEX(Bolalar!$B$5:$B$1804,MATCH($C806,Bolalar!$I$5:$I$1804,0))="","",INDEX(Bolalar!$B$5:$B$1804,MATCH($C806,Bolalar!$I$5:$I$1804,0))),""))</f>
        <v/>
      </c>
      <c r="E806" s="15" t="str">
        <f aca="false">IF($C806="","",IFERROR(IF(INDEX(Bolalar!$C$5:$C$1804,MATCH($C806,Bolalar!$I$5:$I$1804,0))="","",INDEX(Bolalar!$C$5:$C$1804,MATCH($C806,Bolalar!$I$5:$I$1804,0))),""))</f>
        <v/>
      </c>
      <c r="F806" s="24"/>
      <c r="G806" s="14" t="str">
        <f aca="false">IF(OR($E806="",$B806=""),"",INT(($B806-$E806)/365.25))</f>
        <v/>
      </c>
      <c r="H806" s="14" t="str">
        <f aca="false">IF($G806="","",IF($G806&lt;5,"Ha","Yo'q"))</f>
        <v/>
      </c>
      <c r="I806" s="14" t="str">
        <f aca="false">IF($G806="","",IF($G806&lt;18,"Ha","Yo'q"))</f>
        <v/>
      </c>
      <c r="J806" s="12"/>
      <c r="K806" s="12"/>
      <c r="L806" s="25"/>
      <c r="M806" s="12"/>
    </row>
    <row r="807" customFormat="false" ht="15" hidden="false" customHeight="false" outlineLevel="0" collapsed="false">
      <c r="A807" s="8" t="n">
        <v>803</v>
      </c>
      <c r="B807" s="13"/>
      <c r="C807" s="25"/>
      <c r="D807" s="26" t="str">
        <f aca="false">IF($C807="","",IFERROR(IF(INDEX(Bolalar!$B$5:$B$1804,MATCH($C807,Bolalar!$I$5:$I$1804,0))="","",INDEX(Bolalar!$B$5:$B$1804,MATCH($C807,Bolalar!$I$5:$I$1804,0))),""))</f>
        <v/>
      </c>
      <c r="E807" s="15" t="str">
        <f aca="false">IF($C807="","",IFERROR(IF(INDEX(Bolalar!$C$5:$C$1804,MATCH($C807,Bolalar!$I$5:$I$1804,0))="","",INDEX(Bolalar!$C$5:$C$1804,MATCH($C807,Bolalar!$I$5:$I$1804,0))),""))</f>
        <v/>
      </c>
      <c r="F807" s="24"/>
      <c r="G807" s="14" t="str">
        <f aca="false">IF(OR($E807="",$B807=""),"",INT(($B807-$E807)/365.25))</f>
        <v/>
      </c>
      <c r="H807" s="14" t="str">
        <f aca="false">IF($G807="","",IF($G807&lt;5,"Ha","Yo'q"))</f>
        <v/>
      </c>
      <c r="I807" s="14" t="str">
        <f aca="false">IF($G807="","",IF($G807&lt;18,"Ha","Yo'q"))</f>
        <v/>
      </c>
      <c r="J807" s="12"/>
      <c r="K807" s="12"/>
      <c r="L807" s="25"/>
      <c r="M807" s="12"/>
    </row>
    <row r="808" customFormat="false" ht="15" hidden="false" customHeight="false" outlineLevel="0" collapsed="false">
      <c r="A808" s="8" t="n">
        <v>804</v>
      </c>
      <c r="B808" s="13"/>
      <c r="C808" s="25"/>
      <c r="D808" s="26" t="str">
        <f aca="false">IF($C808="","",IFERROR(IF(INDEX(Bolalar!$B$5:$B$1804,MATCH($C808,Bolalar!$I$5:$I$1804,0))="","",INDEX(Bolalar!$B$5:$B$1804,MATCH($C808,Bolalar!$I$5:$I$1804,0))),""))</f>
        <v/>
      </c>
      <c r="E808" s="15" t="str">
        <f aca="false">IF($C808="","",IFERROR(IF(INDEX(Bolalar!$C$5:$C$1804,MATCH($C808,Bolalar!$I$5:$I$1804,0))="","",INDEX(Bolalar!$C$5:$C$1804,MATCH($C808,Bolalar!$I$5:$I$1804,0))),""))</f>
        <v/>
      </c>
      <c r="F808" s="24"/>
      <c r="G808" s="14" t="str">
        <f aca="false">IF(OR($E808="",$B808=""),"",INT(($B808-$E808)/365.25))</f>
        <v/>
      </c>
      <c r="H808" s="14" t="str">
        <f aca="false">IF($G808="","",IF($G808&lt;5,"Ha","Yo'q"))</f>
        <v/>
      </c>
      <c r="I808" s="14" t="str">
        <f aca="false">IF($G808="","",IF($G808&lt;18,"Ha","Yo'q"))</f>
        <v/>
      </c>
      <c r="J808" s="12"/>
      <c r="K808" s="12"/>
      <c r="L808" s="25"/>
      <c r="M808" s="12"/>
    </row>
    <row r="809" customFormat="false" ht="15" hidden="false" customHeight="false" outlineLevel="0" collapsed="false">
      <c r="A809" s="8" t="n">
        <v>805</v>
      </c>
      <c r="B809" s="13"/>
      <c r="C809" s="25"/>
      <c r="D809" s="26" t="str">
        <f aca="false">IF($C809="","",IFERROR(IF(INDEX(Bolalar!$B$5:$B$1804,MATCH($C809,Bolalar!$I$5:$I$1804,0))="","",INDEX(Bolalar!$B$5:$B$1804,MATCH($C809,Bolalar!$I$5:$I$1804,0))),""))</f>
        <v/>
      </c>
      <c r="E809" s="15" t="str">
        <f aca="false">IF($C809="","",IFERROR(IF(INDEX(Bolalar!$C$5:$C$1804,MATCH($C809,Bolalar!$I$5:$I$1804,0))="","",INDEX(Bolalar!$C$5:$C$1804,MATCH($C809,Bolalar!$I$5:$I$1804,0))),""))</f>
        <v/>
      </c>
      <c r="F809" s="24"/>
      <c r="G809" s="14" t="str">
        <f aca="false">IF(OR($E809="",$B809=""),"",INT(($B809-$E809)/365.25))</f>
        <v/>
      </c>
      <c r="H809" s="14" t="str">
        <f aca="false">IF($G809="","",IF($G809&lt;5,"Ha","Yo'q"))</f>
        <v/>
      </c>
      <c r="I809" s="14" t="str">
        <f aca="false">IF($G809="","",IF($G809&lt;18,"Ha","Yo'q"))</f>
        <v/>
      </c>
      <c r="J809" s="12"/>
      <c r="K809" s="12"/>
      <c r="L809" s="25"/>
      <c r="M809" s="12"/>
    </row>
    <row r="810" customFormat="false" ht="15" hidden="false" customHeight="false" outlineLevel="0" collapsed="false">
      <c r="A810" s="8" t="n">
        <v>806</v>
      </c>
      <c r="B810" s="13"/>
      <c r="C810" s="25"/>
      <c r="D810" s="26" t="str">
        <f aca="false">IF($C810="","",IFERROR(IF(INDEX(Bolalar!$B$5:$B$1804,MATCH($C810,Bolalar!$I$5:$I$1804,0))="","",INDEX(Bolalar!$B$5:$B$1804,MATCH($C810,Bolalar!$I$5:$I$1804,0))),""))</f>
        <v/>
      </c>
      <c r="E810" s="15" t="str">
        <f aca="false">IF($C810="","",IFERROR(IF(INDEX(Bolalar!$C$5:$C$1804,MATCH($C810,Bolalar!$I$5:$I$1804,0))="","",INDEX(Bolalar!$C$5:$C$1804,MATCH($C810,Bolalar!$I$5:$I$1804,0))),""))</f>
        <v/>
      </c>
      <c r="F810" s="24"/>
      <c r="G810" s="14" t="str">
        <f aca="false">IF(OR($E810="",$B810=""),"",INT(($B810-$E810)/365.25))</f>
        <v/>
      </c>
      <c r="H810" s="14" t="str">
        <f aca="false">IF($G810="","",IF($G810&lt;5,"Ha","Yo'q"))</f>
        <v/>
      </c>
      <c r="I810" s="14" t="str">
        <f aca="false">IF($G810="","",IF($G810&lt;18,"Ha","Yo'q"))</f>
        <v/>
      </c>
      <c r="J810" s="12"/>
      <c r="K810" s="12"/>
      <c r="L810" s="25"/>
      <c r="M810" s="12"/>
    </row>
    <row r="811" customFormat="false" ht="15" hidden="false" customHeight="false" outlineLevel="0" collapsed="false">
      <c r="A811" s="8" t="n">
        <v>807</v>
      </c>
      <c r="B811" s="13"/>
      <c r="C811" s="25"/>
      <c r="D811" s="26" t="str">
        <f aca="false">IF($C811="","",IFERROR(IF(INDEX(Bolalar!$B$5:$B$1804,MATCH($C811,Bolalar!$I$5:$I$1804,0))="","",INDEX(Bolalar!$B$5:$B$1804,MATCH($C811,Bolalar!$I$5:$I$1804,0))),""))</f>
        <v/>
      </c>
      <c r="E811" s="15" t="str">
        <f aca="false">IF($C811="","",IFERROR(IF(INDEX(Bolalar!$C$5:$C$1804,MATCH($C811,Bolalar!$I$5:$I$1804,0))="","",INDEX(Bolalar!$C$5:$C$1804,MATCH($C811,Bolalar!$I$5:$I$1804,0))),""))</f>
        <v/>
      </c>
      <c r="F811" s="24"/>
      <c r="G811" s="14" t="str">
        <f aca="false">IF(OR($E811="",$B811=""),"",INT(($B811-$E811)/365.25))</f>
        <v/>
      </c>
      <c r="H811" s="14" t="str">
        <f aca="false">IF($G811="","",IF($G811&lt;5,"Ha","Yo'q"))</f>
        <v/>
      </c>
      <c r="I811" s="14" t="str">
        <f aca="false">IF($G811="","",IF($G811&lt;18,"Ha","Yo'q"))</f>
        <v/>
      </c>
      <c r="J811" s="12"/>
      <c r="K811" s="12"/>
      <c r="L811" s="25"/>
      <c r="M811" s="12"/>
    </row>
    <row r="812" customFormat="false" ht="15" hidden="false" customHeight="false" outlineLevel="0" collapsed="false">
      <c r="A812" s="8" t="n">
        <v>808</v>
      </c>
      <c r="B812" s="13"/>
      <c r="C812" s="25"/>
      <c r="D812" s="26" t="str">
        <f aca="false">IF($C812="","",IFERROR(IF(INDEX(Bolalar!$B$5:$B$1804,MATCH($C812,Bolalar!$I$5:$I$1804,0))="","",INDEX(Bolalar!$B$5:$B$1804,MATCH($C812,Bolalar!$I$5:$I$1804,0))),""))</f>
        <v/>
      </c>
      <c r="E812" s="15" t="str">
        <f aca="false">IF($C812="","",IFERROR(IF(INDEX(Bolalar!$C$5:$C$1804,MATCH($C812,Bolalar!$I$5:$I$1804,0))="","",INDEX(Bolalar!$C$5:$C$1804,MATCH($C812,Bolalar!$I$5:$I$1804,0))),""))</f>
        <v/>
      </c>
      <c r="F812" s="24"/>
      <c r="G812" s="14" t="str">
        <f aca="false">IF(OR($E812="",$B812=""),"",INT(($B812-$E812)/365.25))</f>
        <v/>
      </c>
      <c r="H812" s="14" t="str">
        <f aca="false">IF($G812="","",IF($G812&lt;5,"Ha","Yo'q"))</f>
        <v/>
      </c>
      <c r="I812" s="14" t="str">
        <f aca="false">IF($G812="","",IF($G812&lt;18,"Ha","Yo'q"))</f>
        <v/>
      </c>
      <c r="J812" s="12"/>
      <c r="K812" s="12"/>
      <c r="L812" s="25"/>
      <c r="M812" s="12"/>
    </row>
    <row r="813" customFormat="false" ht="15" hidden="false" customHeight="false" outlineLevel="0" collapsed="false">
      <c r="A813" s="8" t="n">
        <v>809</v>
      </c>
      <c r="B813" s="13"/>
      <c r="C813" s="25"/>
      <c r="D813" s="26" t="str">
        <f aca="false">IF($C813="","",IFERROR(IF(INDEX(Bolalar!$B$5:$B$1804,MATCH($C813,Bolalar!$I$5:$I$1804,0))="","",INDEX(Bolalar!$B$5:$B$1804,MATCH($C813,Bolalar!$I$5:$I$1804,0))),""))</f>
        <v/>
      </c>
      <c r="E813" s="15" t="str">
        <f aca="false">IF($C813="","",IFERROR(IF(INDEX(Bolalar!$C$5:$C$1804,MATCH($C813,Bolalar!$I$5:$I$1804,0))="","",INDEX(Bolalar!$C$5:$C$1804,MATCH($C813,Bolalar!$I$5:$I$1804,0))),""))</f>
        <v/>
      </c>
      <c r="F813" s="24"/>
      <c r="G813" s="14" t="str">
        <f aca="false">IF(OR($E813="",$B813=""),"",INT(($B813-$E813)/365.25))</f>
        <v/>
      </c>
      <c r="H813" s="14" t="str">
        <f aca="false">IF($G813="","",IF($G813&lt;5,"Ha","Yo'q"))</f>
        <v/>
      </c>
      <c r="I813" s="14" t="str">
        <f aca="false">IF($G813="","",IF($G813&lt;18,"Ha","Yo'q"))</f>
        <v/>
      </c>
      <c r="J813" s="12"/>
      <c r="K813" s="12"/>
      <c r="L813" s="25"/>
      <c r="M813" s="12"/>
    </row>
    <row r="814" customFormat="false" ht="15" hidden="false" customHeight="false" outlineLevel="0" collapsed="false">
      <c r="A814" s="8" t="n">
        <v>810</v>
      </c>
      <c r="B814" s="13"/>
      <c r="C814" s="25"/>
      <c r="D814" s="26" t="str">
        <f aca="false">IF($C814="","",IFERROR(IF(INDEX(Bolalar!$B$5:$B$1804,MATCH($C814,Bolalar!$I$5:$I$1804,0))="","",INDEX(Bolalar!$B$5:$B$1804,MATCH($C814,Bolalar!$I$5:$I$1804,0))),""))</f>
        <v/>
      </c>
      <c r="E814" s="15" t="str">
        <f aca="false">IF($C814="","",IFERROR(IF(INDEX(Bolalar!$C$5:$C$1804,MATCH($C814,Bolalar!$I$5:$I$1804,0))="","",INDEX(Bolalar!$C$5:$C$1804,MATCH($C814,Bolalar!$I$5:$I$1804,0))),""))</f>
        <v/>
      </c>
      <c r="F814" s="24"/>
      <c r="G814" s="14" t="str">
        <f aca="false">IF(OR($E814="",$B814=""),"",INT(($B814-$E814)/365.25))</f>
        <v/>
      </c>
      <c r="H814" s="14" t="str">
        <f aca="false">IF($G814="","",IF($G814&lt;5,"Ha","Yo'q"))</f>
        <v/>
      </c>
      <c r="I814" s="14" t="str">
        <f aca="false">IF($G814="","",IF($G814&lt;18,"Ha","Yo'q"))</f>
        <v/>
      </c>
      <c r="J814" s="12"/>
      <c r="K814" s="12"/>
      <c r="L814" s="25"/>
      <c r="M814" s="12"/>
    </row>
    <row r="815" customFormat="false" ht="15" hidden="false" customHeight="false" outlineLevel="0" collapsed="false">
      <c r="A815" s="8" t="n">
        <v>811</v>
      </c>
      <c r="B815" s="13"/>
      <c r="C815" s="25"/>
      <c r="D815" s="26" t="str">
        <f aca="false">IF($C815="","",IFERROR(IF(INDEX(Bolalar!$B$5:$B$1804,MATCH($C815,Bolalar!$I$5:$I$1804,0))="","",INDEX(Bolalar!$B$5:$B$1804,MATCH($C815,Bolalar!$I$5:$I$1804,0))),""))</f>
        <v/>
      </c>
      <c r="E815" s="15" t="str">
        <f aca="false">IF($C815="","",IFERROR(IF(INDEX(Bolalar!$C$5:$C$1804,MATCH($C815,Bolalar!$I$5:$I$1804,0))="","",INDEX(Bolalar!$C$5:$C$1804,MATCH($C815,Bolalar!$I$5:$I$1804,0))),""))</f>
        <v/>
      </c>
      <c r="F815" s="24"/>
      <c r="G815" s="14" t="str">
        <f aca="false">IF(OR($E815="",$B815=""),"",INT(($B815-$E815)/365.25))</f>
        <v/>
      </c>
      <c r="H815" s="14" t="str">
        <f aca="false">IF($G815="","",IF($G815&lt;5,"Ha","Yo'q"))</f>
        <v/>
      </c>
      <c r="I815" s="14" t="str">
        <f aca="false">IF($G815="","",IF($G815&lt;18,"Ha","Yo'q"))</f>
        <v/>
      </c>
      <c r="J815" s="12"/>
      <c r="K815" s="12"/>
      <c r="L815" s="25"/>
      <c r="M815" s="12"/>
    </row>
    <row r="816" customFormat="false" ht="15" hidden="false" customHeight="false" outlineLevel="0" collapsed="false">
      <c r="A816" s="8" t="n">
        <v>812</v>
      </c>
      <c r="B816" s="13"/>
      <c r="C816" s="25"/>
      <c r="D816" s="26" t="str">
        <f aca="false">IF($C816="","",IFERROR(IF(INDEX(Bolalar!$B$5:$B$1804,MATCH($C816,Bolalar!$I$5:$I$1804,0))="","",INDEX(Bolalar!$B$5:$B$1804,MATCH($C816,Bolalar!$I$5:$I$1804,0))),""))</f>
        <v/>
      </c>
      <c r="E816" s="15" t="str">
        <f aca="false">IF($C816="","",IFERROR(IF(INDEX(Bolalar!$C$5:$C$1804,MATCH($C816,Bolalar!$I$5:$I$1804,0))="","",INDEX(Bolalar!$C$5:$C$1804,MATCH($C816,Bolalar!$I$5:$I$1804,0))),""))</f>
        <v/>
      </c>
      <c r="F816" s="24"/>
      <c r="G816" s="14" t="str">
        <f aca="false">IF(OR($E816="",$B816=""),"",INT(($B816-$E816)/365.25))</f>
        <v/>
      </c>
      <c r="H816" s="14" t="str">
        <f aca="false">IF($G816="","",IF($G816&lt;5,"Ha","Yo'q"))</f>
        <v/>
      </c>
      <c r="I816" s="14" t="str">
        <f aca="false">IF($G816="","",IF($G816&lt;18,"Ha","Yo'q"))</f>
        <v/>
      </c>
      <c r="J816" s="12"/>
      <c r="K816" s="12"/>
      <c r="L816" s="25"/>
      <c r="M816" s="12"/>
    </row>
    <row r="817" customFormat="false" ht="15" hidden="false" customHeight="false" outlineLevel="0" collapsed="false">
      <c r="A817" s="8" t="n">
        <v>813</v>
      </c>
      <c r="B817" s="13"/>
      <c r="C817" s="25"/>
      <c r="D817" s="26" t="str">
        <f aca="false">IF($C817="","",IFERROR(IF(INDEX(Bolalar!$B$5:$B$1804,MATCH($C817,Bolalar!$I$5:$I$1804,0))="","",INDEX(Bolalar!$B$5:$B$1804,MATCH($C817,Bolalar!$I$5:$I$1804,0))),""))</f>
        <v/>
      </c>
      <c r="E817" s="15" t="str">
        <f aca="false">IF($C817="","",IFERROR(IF(INDEX(Bolalar!$C$5:$C$1804,MATCH($C817,Bolalar!$I$5:$I$1804,0))="","",INDEX(Bolalar!$C$5:$C$1804,MATCH($C817,Bolalar!$I$5:$I$1804,0))),""))</f>
        <v/>
      </c>
      <c r="F817" s="24"/>
      <c r="G817" s="14" t="str">
        <f aca="false">IF(OR($E817="",$B817=""),"",INT(($B817-$E817)/365.25))</f>
        <v/>
      </c>
      <c r="H817" s="14" t="str">
        <f aca="false">IF($G817="","",IF($G817&lt;5,"Ha","Yo'q"))</f>
        <v/>
      </c>
      <c r="I817" s="14" t="str">
        <f aca="false">IF($G817="","",IF($G817&lt;18,"Ha","Yo'q"))</f>
        <v/>
      </c>
      <c r="J817" s="12"/>
      <c r="K817" s="12"/>
      <c r="L817" s="25"/>
      <c r="M817" s="12"/>
    </row>
    <row r="818" customFormat="false" ht="15" hidden="false" customHeight="false" outlineLevel="0" collapsed="false">
      <c r="A818" s="8" t="n">
        <v>814</v>
      </c>
      <c r="B818" s="13"/>
      <c r="C818" s="25"/>
      <c r="D818" s="26" t="str">
        <f aca="false">IF($C818="","",IFERROR(IF(INDEX(Bolalar!$B$5:$B$1804,MATCH($C818,Bolalar!$I$5:$I$1804,0))="","",INDEX(Bolalar!$B$5:$B$1804,MATCH($C818,Bolalar!$I$5:$I$1804,0))),""))</f>
        <v/>
      </c>
      <c r="E818" s="15" t="str">
        <f aca="false">IF($C818="","",IFERROR(IF(INDEX(Bolalar!$C$5:$C$1804,MATCH($C818,Bolalar!$I$5:$I$1804,0))="","",INDEX(Bolalar!$C$5:$C$1804,MATCH($C818,Bolalar!$I$5:$I$1804,0))),""))</f>
        <v/>
      </c>
      <c r="F818" s="24"/>
      <c r="G818" s="14" t="str">
        <f aca="false">IF(OR($E818="",$B818=""),"",INT(($B818-$E818)/365.25))</f>
        <v/>
      </c>
      <c r="H818" s="14" t="str">
        <f aca="false">IF($G818="","",IF($G818&lt;5,"Ha","Yo'q"))</f>
        <v/>
      </c>
      <c r="I818" s="14" t="str">
        <f aca="false">IF($G818="","",IF($G818&lt;18,"Ha","Yo'q"))</f>
        <v/>
      </c>
      <c r="J818" s="12"/>
      <c r="K818" s="12"/>
      <c r="L818" s="25"/>
      <c r="M818" s="12"/>
    </row>
    <row r="819" customFormat="false" ht="15" hidden="false" customHeight="false" outlineLevel="0" collapsed="false">
      <c r="A819" s="8" t="n">
        <v>815</v>
      </c>
      <c r="B819" s="13"/>
      <c r="C819" s="25"/>
      <c r="D819" s="26" t="str">
        <f aca="false">IF($C819="","",IFERROR(IF(INDEX(Bolalar!$B$5:$B$1804,MATCH($C819,Bolalar!$I$5:$I$1804,0))="","",INDEX(Bolalar!$B$5:$B$1804,MATCH($C819,Bolalar!$I$5:$I$1804,0))),""))</f>
        <v/>
      </c>
      <c r="E819" s="15" t="str">
        <f aca="false">IF($C819="","",IFERROR(IF(INDEX(Bolalar!$C$5:$C$1804,MATCH($C819,Bolalar!$I$5:$I$1804,0))="","",INDEX(Bolalar!$C$5:$C$1804,MATCH($C819,Bolalar!$I$5:$I$1804,0))),""))</f>
        <v/>
      </c>
      <c r="F819" s="24"/>
      <c r="G819" s="14" t="str">
        <f aca="false">IF(OR($E819="",$B819=""),"",INT(($B819-$E819)/365.25))</f>
        <v/>
      </c>
      <c r="H819" s="14" t="str">
        <f aca="false">IF($G819="","",IF($G819&lt;5,"Ha","Yo'q"))</f>
        <v/>
      </c>
      <c r="I819" s="14" t="str">
        <f aca="false">IF($G819="","",IF($G819&lt;18,"Ha","Yo'q"))</f>
        <v/>
      </c>
      <c r="J819" s="12"/>
      <c r="K819" s="12"/>
      <c r="L819" s="25"/>
      <c r="M819" s="12"/>
    </row>
    <row r="820" customFormat="false" ht="15" hidden="false" customHeight="false" outlineLevel="0" collapsed="false">
      <c r="A820" s="8" t="n">
        <v>816</v>
      </c>
      <c r="B820" s="13"/>
      <c r="C820" s="25"/>
      <c r="D820" s="26" t="str">
        <f aca="false">IF($C820="","",IFERROR(IF(INDEX(Bolalar!$B$5:$B$1804,MATCH($C820,Bolalar!$I$5:$I$1804,0))="","",INDEX(Bolalar!$B$5:$B$1804,MATCH($C820,Bolalar!$I$5:$I$1804,0))),""))</f>
        <v/>
      </c>
      <c r="E820" s="15" t="str">
        <f aca="false">IF($C820="","",IFERROR(IF(INDEX(Bolalar!$C$5:$C$1804,MATCH($C820,Bolalar!$I$5:$I$1804,0))="","",INDEX(Bolalar!$C$5:$C$1804,MATCH($C820,Bolalar!$I$5:$I$1804,0))),""))</f>
        <v/>
      </c>
      <c r="F820" s="24"/>
      <c r="G820" s="14" t="str">
        <f aca="false">IF(OR($E820="",$B820=""),"",INT(($B820-$E820)/365.25))</f>
        <v/>
      </c>
      <c r="H820" s="14" t="str">
        <f aca="false">IF($G820="","",IF($G820&lt;5,"Ha","Yo'q"))</f>
        <v/>
      </c>
      <c r="I820" s="14" t="str">
        <f aca="false">IF($G820="","",IF($G820&lt;18,"Ha","Yo'q"))</f>
        <v/>
      </c>
      <c r="J820" s="12"/>
      <c r="K820" s="12"/>
      <c r="L820" s="25"/>
      <c r="M820" s="12"/>
    </row>
    <row r="821" customFormat="false" ht="15" hidden="false" customHeight="false" outlineLevel="0" collapsed="false">
      <c r="A821" s="8" t="n">
        <v>817</v>
      </c>
      <c r="B821" s="13"/>
      <c r="C821" s="25"/>
      <c r="D821" s="26" t="str">
        <f aca="false">IF($C821="","",IFERROR(IF(INDEX(Bolalar!$B$5:$B$1804,MATCH($C821,Bolalar!$I$5:$I$1804,0))="","",INDEX(Bolalar!$B$5:$B$1804,MATCH($C821,Bolalar!$I$5:$I$1804,0))),""))</f>
        <v/>
      </c>
      <c r="E821" s="15" t="str">
        <f aca="false">IF($C821="","",IFERROR(IF(INDEX(Bolalar!$C$5:$C$1804,MATCH($C821,Bolalar!$I$5:$I$1804,0))="","",INDEX(Bolalar!$C$5:$C$1804,MATCH($C821,Bolalar!$I$5:$I$1804,0))),""))</f>
        <v/>
      </c>
      <c r="F821" s="24"/>
      <c r="G821" s="14" t="str">
        <f aca="false">IF(OR($E821="",$B821=""),"",INT(($B821-$E821)/365.25))</f>
        <v/>
      </c>
      <c r="H821" s="14" t="str">
        <f aca="false">IF($G821="","",IF($G821&lt;5,"Ha","Yo'q"))</f>
        <v/>
      </c>
      <c r="I821" s="14" t="str">
        <f aca="false">IF($G821="","",IF($G821&lt;18,"Ha","Yo'q"))</f>
        <v/>
      </c>
      <c r="J821" s="12"/>
      <c r="K821" s="12"/>
      <c r="L821" s="25"/>
      <c r="M821" s="12"/>
    </row>
    <row r="822" customFormat="false" ht="15" hidden="false" customHeight="false" outlineLevel="0" collapsed="false">
      <c r="A822" s="8" t="n">
        <v>818</v>
      </c>
      <c r="B822" s="13"/>
      <c r="C822" s="25"/>
      <c r="D822" s="26" t="str">
        <f aca="false">IF($C822="","",IFERROR(IF(INDEX(Bolalar!$B$5:$B$1804,MATCH($C822,Bolalar!$I$5:$I$1804,0))="","",INDEX(Bolalar!$B$5:$B$1804,MATCH($C822,Bolalar!$I$5:$I$1804,0))),""))</f>
        <v/>
      </c>
      <c r="E822" s="15" t="str">
        <f aca="false">IF($C822="","",IFERROR(IF(INDEX(Bolalar!$C$5:$C$1804,MATCH($C822,Bolalar!$I$5:$I$1804,0))="","",INDEX(Bolalar!$C$5:$C$1804,MATCH($C822,Bolalar!$I$5:$I$1804,0))),""))</f>
        <v/>
      </c>
      <c r="F822" s="24"/>
      <c r="G822" s="14" t="str">
        <f aca="false">IF(OR($E822="",$B822=""),"",INT(($B822-$E822)/365.25))</f>
        <v/>
      </c>
      <c r="H822" s="14" t="str">
        <f aca="false">IF($G822="","",IF($G822&lt;5,"Ha","Yo'q"))</f>
        <v/>
      </c>
      <c r="I822" s="14" t="str">
        <f aca="false">IF($G822="","",IF($G822&lt;18,"Ha","Yo'q"))</f>
        <v/>
      </c>
      <c r="J822" s="12"/>
      <c r="K822" s="12"/>
      <c r="L822" s="25"/>
      <c r="M822" s="12"/>
    </row>
    <row r="823" customFormat="false" ht="15" hidden="false" customHeight="false" outlineLevel="0" collapsed="false">
      <c r="A823" s="8" t="n">
        <v>819</v>
      </c>
      <c r="B823" s="13"/>
      <c r="C823" s="25"/>
      <c r="D823" s="26" t="str">
        <f aca="false">IF($C823="","",IFERROR(IF(INDEX(Bolalar!$B$5:$B$1804,MATCH($C823,Bolalar!$I$5:$I$1804,0))="","",INDEX(Bolalar!$B$5:$B$1804,MATCH($C823,Bolalar!$I$5:$I$1804,0))),""))</f>
        <v/>
      </c>
      <c r="E823" s="15" t="str">
        <f aca="false">IF($C823="","",IFERROR(IF(INDEX(Bolalar!$C$5:$C$1804,MATCH($C823,Bolalar!$I$5:$I$1804,0))="","",INDEX(Bolalar!$C$5:$C$1804,MATCH($C823,Bolalar!$I$5:$I$1804,0))),""))</f>
        <v/>
      </c>
      <c r="F823" s="24"/>
      <c r="G823" s="14" t="str">
        <f aca="false">IF(OR($E823="",$B823=""),"",INT(($B823-$E823)/365.25))</f>
        <v/>
      </c>
      <c r="H823" s="14" t="str">
        <f aca="false">IF($G823="","",IF($G823&lt;5,"Ha","Yo'q"))</f>
        <v/>
      </c>
      <c r="I823" s="14" t="str">
        <f aca="false">IF($G823="","",IF($G823&lt;18,"Ha","Yo'q"))</f>
        <v/>
      </c>
      <c r="J823" s="12"/>
      <c r="K823" s="12"/>
      <c r="L823" s="25"/>
      <c r="M823" s="12"/>
    </row>
    <row r="824" customFormat="false" ht="15" hidden="false" customHeight="false" outlineLevel="0" collapsed="false">
      <c r="A824" s="8" t="n">
        <v>820</v>
      </c>
      <c r="B824" s="13"/>
      <c r="C824" s="25"/>
      <c r="D824" s="26" t="str">
        <f aca="false">IF($C824="","",IFERROR(IF(INDEX(Bolalar!$B$5:$B$1804,MATCH($C824,Bolalar!$I$5:$I$1804,0))="","",INDEX(Bolalar!$B$5:$B$1804,MATCH($C824,Bolalar!$I$5:$I$1804,0))),""))</f>
        <v/>
      </c>
      <c r="E824" s="15" t="str">
        <f aca="false">IF($C824="","",IFERROR(IF(INDEX(Bolalar!$C$5:$C$1804,MATCH($C824,Bolalar!$I$5:$I$1804,0))="","",INDEX(Bolalar!$C$5:$C$1804,MATCH($C824,Bolalar!$I$5:$I$1804,0))),""))</f>
        <v/>
      </c>
      <c r="F824" s="24"/>
      <c r="G824" s="14" t="str">
        <f aca="false">IF(OR($E824="",$B824=""),"",INT(($B824-$E824)/365.25))</f>
        <v/>
      </c>
      <c r="H824" s="14" t="str">
        <f aca="false">IF($G824="","",IF($G824&lt;5,"Ha","Yo'q"))</f>
        <v/>
      </c>
      <c r="I824" s="14" t="str">
        <f aca="false">IF($G824="","",IF($G824&lt;18,"Ha","Yo'q"))</f>
        <v/>
      </c>
      <c r="J824" s="12"/>
      <c r="K824" s="12"/>
      <c r="L824" s="25"/>
      <c r="M824" s="12"/>
    </row>
    <row r="825" customFormat="false" ht="15" hidden="false" customHeight="false" outlineLevel="0" collapsed="false">
      <c r="A825" s="8" t="n">
        <v>821</v>
      </c>
      <c r="B825" s="13"/>
      <c r="C825" s="25"/>
      <c r="D825" s="26" t="str">
        <f aca="false">IF($C825="","",IFERROR(IF(INDEX(Bolalar!$B$5:$B$1804,MATCH($C825,Bolalar!$I$5:$I$1804,0))="","",INDEX(Bolalar!$B$5:$B$1804,MATCH($C825,Bolalar!$I$5:$I$1804,0))),""))</f>
        <v/>
      </c>
      <c r="E825" s="15" t="str">
        <f aca="false">IF($C825="","",IFERROR(IF(INDEX(Bolalar!$C$5:$C$1804,MATCH($C825,Bolalar!$I$5:$I$1804,0))="","",INDEX(Bolalar!$C$5:$C$1804,MATCH($C825,Bolalar!$I$5:$I$1804,0))),""))</f>
        <v/>
      </c>
      <c r="F825" s="24"/>
      <c r="G825" s="14" t="str">
        <f aca="false">IF(OR($E825="",$B825=""),"",INT(($B825-$E825)/365.25))</f>
        <v/>
      </c>
      <c r="H825" s="14" t="str">
        <f aca="false">IF($G825="","",IF($G825&lt;5,"Ha","Yo'q"))</f>
        <v/>
      </c>
      <c r="I825" s="14" t="str">
        <f aca="false">IF($G825="","",IF($G825&lt;18,"Ha","Yo'q"))</f>
        <v/>
      </c>
      <c r="J825" s="12"/>
      <c r="K825" s="12"/>
      <c r="L825" s="25"/>
      <c r="M825" s="12"/>
    </row>
    <row r="826" customFormat="false" ht="15" hidden="false" customHeight="false" outlineLevel="0" collapsed="false">
      <c r="A826" s="8" t="n">
        <v>822</v>
      </c>
      <c r="B826" s="13"/>
      <c r="C826" s="25"/>
      <c r="D826" s="26" t="str">
        <f aca="false">IF($C826="","",IFERROR(IF(INDEX(Bolalar!$B$5:$B$1804,MATCH($C826,Bolalar!$I$5:$I$1804,0))="","",INDEX(Bolalar!$B$5:$B$1804,MATCH($C826,Bolalar!$I$5:$I$1804,0))),""))</f>
        <v/>
      </c>
      <c r="E826" s="15" t="str">
        <f aca="false">IF($C826="","",IFERROR(IF(INDEX(Bolalar!$C$5:$C$1804,MATCH($C826,Bolalar!$I$5:$I$1804,0))="","",INDEX(Bolalar!$C$5:$C$1804,MATCH($C826,Bolalar!$I$5:$I$1804,0))),""))</f>
        <v/>
      </c>
      <c r="F826" s="24"/>
      <c r="G826" s="14" t="str">
        <f aca="false">IF(OR($E826="",$B826=""),"",INT(($B826-$E826)/365.25))</f>
        <v/>
      </c>
      <c r="H826" s="14" t="str">
        <f aca="false">IF($G826="","",IF($G826&lt;5,"Ha","Yo'q"))</f>
        <v/>
      </c>
      <c r="I826" s="14" t="str">
        <f aca="false">IF($G826="","",IF($G826&lt;18,"Ha","Yo'q"))</f>
        <v/>
      </c>
      <c r="J826" s="12"/>
      <c r="K826" s="12"/>
      <c r="L826" s="25"/>
      <c r="M826" s="12"/>
    </row>
    <row r="827" customFormat="false" ht="15" hidden="false" customHeight="false" outlineLevel="0" collapsed="false">
      <c r="A827" s="8" t="n">
        <v>823</v>
      </c>
      <c r="B827" s="13"/>
      <c r="C827" s="25"/>
      <c r="D827" s="26" t="str">
        <f aca="false">IF($C827="","",IFERROR(IF(INDEX(Bolalar!$B$5:$B$1804,MATCH($C827,Bolalar!$I$5:$I$1804,0))="","",INDEX(Bolalar!$B$5:$B$1804,MATCH($C827,Bolalar!$I$5:$I$1804,0))),""))</f>
        <v/>
      </c>
      <c r="E827" s="15" t="str">
        <f aca="false">IF($C827="","",IFERROR(IF(INDEX(Bolalar!$C$5:$C$1804,MATCH($C827,Bolalar!$I$5:$I$1804,0))="","",INDEX(Bolalar!$C$5:$C$1804,MATCH($C827,Bolalar!$I$5:$I$1804,0))),""))</f>
        <v/>
      </c>
      <c r="F827" s="24"/>
      <c r="G827" s="14" t="str">
        <f aca="false">IF(OR($E827="",$B827=""),"",INT(($B827-$E827)/365.25))</f>
        <v/>
      </c>
      <c r="H827" s="14" t="str">
        <f aca="false">IF($G827="","",IF($G827&lt;5,"Ha","Yo'q"))</f>
        <v/>
      </c>
      <c r="I827" s="14" t="str">
        <f aca="false">IF($G827="","",IF($G827&lt;18,"Ha","Yo'q"))</f>
        <v/>
      </c>
      <c r="J827" s="12"/>
      <c r="K827" s="12"/>
      <c r="L827" s="25"/>
      <c r="M827" s="12"/>
    </row>
    <row r="828" customFormat="false" ht="15" hidden="false" customHeight="false" outlineLevel="0" collapsed="false">
      <c r="A828" s="8" t="n">
        <v>824</v>
      </c>
      <c r="B828" s="13"/>
      <c r="C828" s="25"/>
      <c r="D828" s="26" t="str">
        <f aca="false">IF($C828="","",IFERROR(IF(INDEX(Bolalar!$B$5:$B$1804,MATCH($C828,Bolalar!$I$5:$I$1804,0))="","",INDEX(Bolalar!$B$5:$B$1804,MATCH($C828,Bolalar!$I$5:$I$1804,0))),""))</f>
        <v/>
      </c>
      <c r="E828" s="15" t="str">
        <f aca="false">IF($C828="","",IFERROR(IF(INDEX(Bolalar!$C$5:$C$1804,MATCH($C828,Bolalar!$I$5:$I$1804,0))="","",INDEX(Bolalar!$C$5:$C$1804,MATCH($C828,Bolalar!$I$5:$I$1804,0))),""))</f>
        <v/>
      </c>
      <c r="F828" s="24"/>
      <c r="G828" s="14" t="str">
        <f aca="false">IF(OR($E828="",$B828=""),"",INT(($B828-$E828)/365.25))</f>
        <v/>
      </c>
      <c r="H828" s="14" t="str">
        <f aca="false">IF($G828="","",IF($G828&lt;5,"Ha","Yo'q"))</f>
        <v/>
      </c>
      <c r="I828" s="14" t="str">
        <f aca="false">IF($G828="","",IF($G828&lt;18,"Ha","Yo'q"))</f>
        <v/>
      </c>
      <c r="J828" s="12"/>
      <c r="K828" s="12"/>
      <c r="L828" s="25"/>
      <c r="M828" s="12"/>
    </row>
    <row r="829" customFormat="false" ht="15" hidden="false" customHeight="false" outlineLevel="0" collapsed="false">
      <c r="A829" s="8" t="n">
        <v>825</v>
      </c>
      <c r="B829" s="13"/>
      <c r="C829" s="25"/>
      <c r="D829" s="26" t="str">
        <f aca="false">IF($C829="","",IFERROR(IF(INDEX(Bolalar!$B$5:$B$1804,MATCH($C829,Bolalar!$I$5:$I$1804,0))="","",INDEX(Bolalar!$B$5:$B$1804,MATCH($C829,Bolalar!$I$5:$I$1804,0))),""))</f>
        <v/>
      </c>
      <c r="E829" s="15" t="str">
        <f aca="false">IF($C829="","",IFERROR(IF(INDEX(Bolalar!$C$5:$C$1804,MATCH($C829,Bolalar!$I$5:$I$1804,0))="","",INDEX(Bolalar!$C$5:$C$1804,MATCH($C829,Bolalar!$I$5:$I$1804,0))),""))</f>
        <v/>
      </c>
      <c r="F829" s="24"/>
      <c r="G829" s="14" t="str">
        <f aca="false">IF(OR($E829="",$B829=""),"",INT(($B829-$E829)/365.25))</f>
        <v/>
      </c>
      <c r="H829" s="14" t="str">
        <f aca="false">IF($G829="","",IF($G829&lt;5,"Ha","Yo'q"))</f>
        <v/>
      </c>
      <c r="I829" s="14" t="str">
        <f aca="false">IF($G829="","",IF($G829&lt;18,"Ha","Yo'q"))</f>
        <v/>
      </c>
      <c r="J829" s="12"/>
      <c r="K829" s="12"/>
      <c r="L829" s="25"/>
      <c r="M829" s="12"/>
    </row>
    <row r="830" customFormat="false" ht="15" hidden="false" customHeight="false" outlineLevel="0" collapsed="false">
      <c r="A830" s="8" t="n">
        <v>826</v>
      </c>
      <c r="B830" s="13"/>
      <c r="C830" s="25"/>
      <c r="D830" s="26" t="str">
        <f aca="false">IF($C830="","",IFERROR(IF(INDEX(Bolalar!$B$5:$B$1804,MATCH($C830,Bolalar!$I$5:$I$1804,0))="","",INDEX(Bolalar!$B$5:$B$1804,MATCH($C830,Bolalar!$I$5:$I$1804,0))),""))</f>
        <v/>
      </c>
      <c r="E830" s="15" t="str">
        <f aca="false">IF($C830="","",IFERROR(IF(INDEX(Bolalar!$C$5:$C$1804,MATCH($C830,Bolalar!$I$5:$I$1804,0))="","",INDEX(Bolalar!$C$5:$C$1804,MATCH($C830,Bolalar!$I$5:$I$1804,0))),""))</f>
        <v/>
      </c>
      <c r="F830" s="24"/>
      <c r="G830" s="14" t="str">
        <f aca="false">IF(OR($E830="",$B830=""),"",INT(($B830-$E830)/365.25))</f>
        <v/>
      </c>
      <c r="H830" s="14" t="str">
        <f aca="false">IF($G830="","",IF($G830&lt;5,"Ha","Yo'q"))</f>
        <v/>
      </c>
      <c r="I830" s="14" t="str">
        <f aca="false">IF($G830="","",IF($G830&lt;18,"Ha","Yo'q"))</f>
        <v/>
      </c>
      <c r="J830" s="12"/>
      <c r="K830" s="12"/>
      <c r="L830" s="25"/>
      <c r="M830" s="12"/>
    </row>
    <row r="831" customFormat="false" ht="15" hidden="false" customHeight="false" outlineLevel="0" collapsed="false">
      <c r="A831" s="8" t="n">
        <v>827</v>
      </c>
      <c r="B831" s="13"/>
      <c r="C831" s="25"/>
      <c r="D831" s="26" t="str">
        <f aca="false">IF($C831="","",IFERROR(IF(INDEX(Bolalar!$B$5:$B$1804,MATCH($C831,Bolalar!$I$5:$I$1804,0))="","",INDEX(Bolalar!$B$5:$B$1804,MATCH($C831,Bolalar!$I$5:$I$1804,0))),""))</f>
        <v/>
      </c>
      <c r="E831" s="15" t="str">
        <f aca="false">IF($C831="","",IFERROR(IF(INDEX(Bolalar!$C$5:$C$1804,MATCH($C831,Bolalar!$I$5:$I$1804,0))="","",INDEX(Bolalar!$C$5:$C$1804,MATCH($C831,Bolalar!$I$5:$I$1804,0))),""))</f>
        <v/>
      </c>
      <c r="F831" s="24"/>
      <c r="G831" s="14" t="str">
        <f aca="false">IF(OR($E831="",$B831=""),"",INT(($B831-$E831)/365.25))</f>
        <v/>
      </c>
      <c r="H831" s="14" t="str">
        <f aca="false">IF($G831="","",IF($G831&lt;5,"Ha","Yo'q"))</f>
        <v/>
      </c>
      <c r="I831" s="14" t="str">
        <f aca="false">IF($G831="","",IF($G831&lt;18,"Ha","Yo'q"))</f>
        <v/>
      </c>
      <c r="J831" s="12"/>
      <c r="K831" s="12"/>
      <c r="L831" s="25"/>
      <c r="M831" s="12"/>
    </row>
    <row r="832" customFormat="false" ht="15" hidden="false" customHeight="false" outlineLevel="0" collapsed="false">
      <c r="A832" s="8" t="n">
        <v>828</v>
      </c>
      <c r="B832" s="13"/>
      <c r="C832" s="25"/>
      <c r="D832" s="26" t="str">
        <f aca="false">IF($C832="","",IFERROR(IF(INDEX(Bolalar!$B$5:$B$1804,MATCH($C832,Bolalar!$I$5:$I$1804,0))="","",INDEX(Bolalar!$B$5:$B$1804,MATCH($C832,Bolalar!$I$5:$I$1804,0))),""))</f>
        <v/>
      </c>
      <c r="E832" s="15" t="str">
        <f aca="false">IF($C832="","",IFERROR(IF(INDEX(Bolalar!$C$5:$C$1804,MATCH($C832,Bolalar!$I$5:$I$1804,0))="","",INDEX(Bolalar!$C$5:$C$1804,MATCH($C832,Bolalar!$I$5:$I$1804,0))),""))</f>
        <v/>
      </c>
      <c r="F832" s="24"/>
      <c r="G832" s="14" t="str">
        <f aca="false">IF(OR($E832="",$B832=""),"",INT(($B832-$E832)/365.25))</f>
        <v/>
      </c>
      <c r="H832" s="14" t="str">
        <f aca="false">IF($G832="","",IF($G832&lt;5,"Ha","Yo'q"))</f>
        <v/>
      </c>
      <c r="I832" s="14" t="str">
        <f aca="false">IF($G832="","",IF($G832&lt;18,"Ha","Yo'q"))</f>
        <v/>
      </c>
      <c r="J832" s="12"/>
      <c r="K832" s="12"/>
      <c r="L832" s="25"/>
      <c r="M832" s="12"/>
    </row>
    <row r="833" customFormat="false" ht="15" hidden="false" customHeight="false" outlineLevel="0" collapsed="false">
      <c r="A833" s="8" t="n">
        <v>829</v>
      </c>
      <c r="B833" s="13"/>
      <c r="C833" s="25"/>
      <c r="D833" s="26" t="str">
        <f aca="false">IF($C833="","",IFERROR(IF(INDEX(Bolalar!$B$5:$B$1804,MATCH($C833,Bolalar!$I$5:$I$1804,0))="","",INDEX(Bolalar!$B$5:$B$1804,MATCH($C833,Bolalar!$I$5:$I$1804,0))),""))</f>
        <v/>
      </c>
      <c r="E833" s="15" t="str">
        <f aca="false">IF($C833="","",IFERROR(IF(INDEX(Bolalar!$C$5:$C$1804,MATCH($C833,Bolalar!$I$5:$I$1804,0))="","",INDEX(Bolalar!$C$5:$C$1804,MATCH($C833,Bolalar!$I$5:$I$1804,0))),""))</f>
        <v/>
      </c>
      <c r="F833" s="24"/>
      <c r="G833" s="14" t="str">
        <f aca="false">IF(OR($E833="",$B833=""),"",INT(($B833-$E833)/365.25))</f>
        <v/>
      </c>
      <c r="H833" s="14" t="str">
        <f aca="false">IF($G833="","",IF($G833&lt;5,"Ha","Yo'q"))</f>
        <v/>
      </c>
      <c r="I833" s="14" t="str">
        <f aca="false">IF($G833="","",IF($G833&lt;18,"Ha","Yo'q"))</f>
        <v/>
      </c>
      <c r="J833" s="12"/>
      <c r="K833" s="12"/>
      <c r="L833" s="25"/>
      <c r="M833" s="12"/>
    </row>
    <row r="834" customFormat="false" ht="15" hidden="false" customHeight="false" outlineLevel="0" collapsed="false">
      <c r="A834" s="8" t="n">
        <v>830</v>
      </c>
      <c r="B834" s="13"/>
      <c r="C834" s="25"/>
      <c r="D834" s="26" t="str">
        <f aca="false">IF($C834="","",IFERROR(IF(INDEX(Bolalar!$B$5:$B$1804,MATCH($C834,Bolalar!$I$5:$I$1804,0))="","",INDEX(Bolalar!$B$5:$B$1804,MATCH($C834,Bolalar!$I$5:$I$1804,0))),""))</f>
        <v/>
      </c>
      <c r="E834" s="15" t="str">
        <f aca="false">IF($C834="","",IFERROR(IF(INDEX(Bolalar!$C$5:$C$1804,MATCH($C834,Bolalar!$I$5:$I$1804,0))="","",INDEX(Bolalar!$C$5:$C$1804,MATCH($C834,Bolalar!$I$5:$I$1804,0))),""))</f>
        <v/>
      </c>
      <c r="F834" s="24"/>
      <c r="G834" s="14" t="str">
        <f aca="false">IF(OR($E834="",$B834=""),"",INT(($B834-$E834)/365.25))</f>
        <v/>
      </c>
      <c r="H834" s="14" t="str">
        <f aca="false">IF($G834="","",IF($G834&lt;5,"Ha","Yo'q"))</f>
        <v/>
      </c>
      <c r="I834" s="14" t="str">
        <f aca="false">IF($G834="","",IF($G834&lt;18,"Ha","Yo'q"))</f>
        <v/>
      </c>
      <c r="J834" s="12"/>
      <c r="K834" s="12"/>
      <c r="L834" s="25"/>
      <c r="M834" s="12"/>
    </row>
    <row r="835" customFormat="false" ht="15" hidden="false" customHeight="false" outlineLevel="0" collapsed="false">
      <c r="A835" s="8" t="n">
        <v>831</v>
      </c>
      <c r="B835" s="13"/>
      <c r="C835" s="25"/>
      <c r="D835" s="26" t="str">
        <f aca="false">IF($C835="","",IFERROR(IF(INDEX(Bolalar!$B$5:$B$1804,MATCH($C835,Bolalar!$I$5:$I$1804,0))="","",INDEX(Bolalar!$B$5:$B$1804,MATCH($C835,Bolalar!$I$5:$I$1804,0))),""))</f>
        <v/>
      </c>
      <c r="E835" s="15" t="str">
        <f aca="false">IF($C835="","",IFERROR(IF(INDEX(Bolalar!$C$5:$C$1804,MATCH($C835,Bolalar!$I$5:$I$1804,0))="","",INDEX(Bolalar!$C$5:$C$1804,MATCH($C835,Bolalar!$I$5:$I$1804,0))),""))</f>
        <v/>
      </c>
      <c r="F835" s="24"/>
      <c r="G835" s="14" t="str">
        <f aca="false">IF(OR($E835="",$B835=""),"",INT(($B835-$E835)/365.25))</f>
        <v/>
      </c>
      <c r="H835" s="14" t="str">
        <f aca="false">IF($G835="","",IF($G835&lt;5,"Ha","Yo'q"))</f>
        <v/>
      </c>
      <c r="I835" s="14" t="str">
        <f aca="false">IF($G835="","",IF($G835&lt;18,"Ha","Yo'q"))</f>
        <v/>
      </c>
      <c r="J835" s="12"/>
      <c r="K835" s="12"/>
      <c r="L835" s="25"/>
      <c r="M835" s="12"/>
    </row>
    <row r="836" customFormat="false" ht="15" hidden="false" customHeight="false" outlineLevel="0" collapsed="false">
      <c r="A836" s="8" t="n">
        <v>832</v>
      </c>
      <c r="B836" s="13"/>
      <c r="C836" s="25"/>
      <c r="D836" s="26" t="str">
        <f aca="false">IF($C836="","",IFERROR(IF(INDEX(Bolalar!$B$5:$B$1804,MATCH($C836,Bolalar!$I$5:$I$1804,0))="","",INDEX(Bolalar!$B$5:$B$1804,MATCH($C836,Bolalar!$I$5:$I$1804,0))),""))</f>
        <v/>
      </c>
      <c r="E836" s="15" t="str">
        <f aca="false">IF($C836="","",IFERROR(IF(INDEX(Bolalar!$C$5:$C$1804,MATCH($C836,Bolalar!$I$5:$I$1804,0))="","",INDEX(Bolalar!$C$5:$C$1804,MATCH($C836,Bolalar!$I$5:$I$1804,0))),""))</f>
        <v/>
      </c>
      <c r="F836" s="24"/>
      <c r="G836" s="14" t="str">
        <f aca="false">IF(OR($E836="",$B836=""),"",INT(($B836-$E836)/365.25))</f>
        <v/>
      </c>
      <c r="H836" s="14" t="str">
        <f aca="false">IF($G836="","",IF($G836&lt;5,"Ha","Yo'q"))</f>
        <v/>
      </c>
      <c r="I836" s="14" t="str">
        <f aca="false">IF($G836="","",IF($G836&lt;18,"Ha","Yo'q"))</f>
        <v/>
      </c>
      <c r="J836" s="12"/>
      <c r="K836" s="12"/>
      <c r="L836" s="25"/>
      <c r="M836" s="12"/>
    </row>
    <row r="837" customFormat="false" ht="15" hidden="false" customHeight="false" outlineLevel="0" collapsed="false">
      <c r="A837" s="8" t="n">
        <v>833</v>
      </c>
      <c r="B837" s="13"/>
      <c r="C837" s="25"/>
      <c r="D837" s="26" t="str">
        <f aca="false">IF($C837="","",IFERROR(IF(INDEX(Bolalar!$B$5:$B$1804,MATCH($C837,Bolalar!$I$5:$I$1804,0))="","",INDEX(Bolalar!$B$5:$B$1804,MATCH($C837,Bolalar!$I$5:$I$1804,0))),""))</f>
        <v/>
      </c>
      <c r="E837" s="15" t="str">
        <f aca="false">IF($C837="","",IFERROR(IF(INDEX(Bolalar!$C$5:$C$1804,MATCH($C837,Bolalar!$I$5:$I$1804,0))="","",INDEX(Bolalar!$C$5:$C$1804,MATCH($C837,Bolalar!$I$5:$I$1804,0))),""))</f>
        <v/>
      </c>
      <c r="F837" s="24"/>
      <c r="G837" s="14" t="str">
        <f aca="false">IF(OR($E837="",$B837=""),"",INT(($B837-$E837)/365.25))</f>
        <v/>
      </c>
      <c r="H837" s="14" t="str">
        <f aca="false">IF($G837="","",IF($G837&lt;5,"Ha","Yo'q"))</f>
        <v/>
      </c>
      <c r="I837" s="14" t="str">
        <f aca="false">IF($G837="","",IF($G837&lt;18,"Ha","Yo'q"))</f>
        <v/>
      </c>
      <c r="J837" s="12"/>
      <c r="K837" s="12"/>
      <c r="L837" s="25"/>
      <c r="M837" s="12"/>
    </row>
    <row r="838" customFormat="false" ht="15" hidden="false" customHeight="false" outlineLevel="0" collapsed="false">
      <c r="A838" s="8" t="n">
        <v>834</v>
      </c>
      <c r="B838" s="13"/>
      <c r="C838" s="25"/>
      <c r="D838" s="26" t="str">
        <f aca="false">IF($C838="","",IFERROR(IF(INDEX(Bolalar!$B$5:$B$1804,MATCH($C838,Bolalar!$I$5:$I$1804,0))="","",INDEX(Bolalar!$B$5:$B$1804,MATCH($C838,Bolalar!$I$5:$I$1804,0))),""))</f>
        <v/>
      </c>
      <c r="E838" s="15" t="str">
        <f aca="false">IF($C838="","",IFERROR(IF(INDEX(Bolalar!$C$5:$C$1804,MATCH($C838,Bolalar!$I$5:$I$1804,0))="","",INDEX(Bolalar!$C$5:$C$1804,MATCH($C838,Bolalar!$I$5:$I$1804,0))),""))</f>
        <v/>
      </c>
      <c r="F838" s="24"/>
      <c r="G838" s="14" t="str">
        <f aca="false">IF(OR($E838="",$B838=""),"",INT(($B838-$E838)/365.25))</f>
        <v/>
      </c>
      <c r="H838" s="14" t="str">
        <f aca="false">IF($G838="","",IF($G838&lt;5,"Ha","Yo'q"))</f>
        <v/>
      </c>
      <c r="I838" s="14" t="str">
        <f aca="false">IF($G838="","",IF($G838&lt;18,"Ha","Yo'q"))</f>
        <v/>
      </c>
      <c r="J838" s="12"/>
      <c r="K838" s="12"/>
      <c r="L838" s="25"/>
      <c r="M838" s="12"/>
    </row>
    <row r="839" customFormat="false" ht="15" hidden="false" customHeight="false" outlineLevel="0" collapsed="false">
      <c r="A839" s="8" t="n">
        <v>835</v>
      </c>
      <c r="B839" s="13"/>
      <c r="C839" s="25"/>
      <c r="D839" s="26" t="str">
        <f aca="false">IF($C839="","",IFERROR(IF(INDEX(Bolalar!$B$5:$B$1804,MATCH($C839,Bolalar!$I$5:$I$1804,0))="","",INDEX(Bolalar!$B$5:$B$1804,MATCH($C839,Bolalar!$I$5:$I$1804,0))),""))</f>
        <v/>
      </c>
      <c r="E839" s="15" t="str">
        <f aca="false">IF($C839="","",IFERROR(IF(INDEX(Bolalar!$C$5:$C$1804,MATCH($C839,Bolalar!$I$5:$I$1804,0))="","",INDEX(Bolalar!$C$5:$C$1804,MATCH($C839,Bolalar!$I$5:$I$1804,0))),""))</f>
        <v/>
      </c>
      <c r="F839" s="24"/>
      <c r="G839" s="14" t="str">
        <f aca="false">IF(OR($E839="",$B839=""),"",INT(($B839-$E839)/365.25))</f>
        <v/>
      </c>
      <c r="H839" s="14" t="str">
        <f aca="false">IF($G839="","",IF($G839&lt;5,"Ha","Yo'q"))</f>
        <v/>
      </c>
      <c r="I839" s="14" t="str">
        <f aca="false">IF($G839="","",IF($G839&lt;18,"Ha","Yo'q"))</f>
        <v/>
      </c>
      <c r="J839" s="12"/>
      <c r="K839" s="12"/>
      <c r="L839" s="25"/>
      <c r="M839" s="12"/>
    </row>
    <row r="840" customFormat="false" ht="15" hidden="false" customHeight="false" outlineLevel="0" collapsed="false">
      <c r="A840" s="8" t="n">
        <v>836</v>
      </c>
      <c r="B840" s="13"/>
      <c r="C840" s="25"/>
      <c r="D840" s="26" t="str">
        <f aca="false">IF($C840="","",IFERROR(IF(INDEX(Bolalar!$B$5:$B$1804,MATCH($C840,Bolalar!$I$5:$I$1804,0))="","",INDEX(Bolalar!$B$5:$B$1804,MATCH($C840,Bolalar!$I$5:$I$1804,0))),""))</f>
        <v/>
      </c>
      <c r="E840" s="15" t="str">
        <f aca="false">IF($C840="","",IFERROR(IF(INDEX(Bolalar!$C$5:$C$1804,MATCH($C840,Bolalar!$I$5:$I$1804,0))="","",INDEX(Bolalar!$C$5:$C$1804,MATCH($C840,Bolalar!$I$5:$I$1804,0))),""))</f>
        <v/>
      </c>
      <c r="F840" s="24"/>
      <c r="G840" s="14" t="str">
        <f aca="false">IF(OR($E840="",$B840=""),"",INT(($B840-$E840)/365.25))</f>
        <v/>
      </c>
      <c r="H840" s="14" t="str">
        <f aca="false">IF($G840="","",IF($G840&lt;5,"Ha","Yo'q"))</f>
        <v/>
      </c>
      <c r="I840" s="14" t="str">
        <f aca="false">IF($G840="","",IF($G840&lt;18,"Ha","Yo'q"))</f>
        <v/>
      </c>
      <c r="J840" s="12"/>
      <c r="K840" s="12"/>
      <c r="L840" s="25"/>
      <c r="M840" s="12"/>
    </row>
    <row r="841" customFormat="false" ht="15" hidden="false" customHeight="false" outlineLevel="0" collapsed="false">
      <c r="A841" s="8" t="n">
        <v>837</v>
      </c>
      <c r="B841" s="13"/>
      <c r="C841" s="25"/>
      <c r="D841" s="26" t="str">
        <f aca="false">IF($C841="","",IFERROR(IF(INDEX(Bolalar!$B$5:$B$1804,MATCH($C841,Bolalar!$I$5:$I$1804,0))="","",INDEX(Bolalar!$B$5:$B$1804,MATCH($C841,Bolalar!$I$5:$I$1804,0))),""))</f>
        <v/>
      </c>
      <c r="E841" s="15" t="str">
        <f aca="false">IF($C841="","",IFERROR(IF(INDEX(Bolalar!$C$5:$C$1804,MATCH($C841,Bolalar!$I$5:$I$1804,0))="","",INDEX(Bolalar!$C$5:$C$1804,MATCH($C841,Bolalar!$I$5:$I$1804,0))),""))</f>
        <v/>
      </c>
      <c r="F841" s="24"/>
      <c r="G841" s="14" t="str">
        <f aca="false">IF(OR($E841="",$B841=""),"",INT(($B841-$E841)/365.25))</f>
        <v/>
      </c>
      <c r="H841" s="14" t="str">
        <f aca="false">IF($G841="","",IF($G841&lt;5,"Ha","Yo'q"))</f>
        <v/>
      </c>
      <c r="I841" s="14" t="str">
        <f aca="false">IF($G841="","",IF($G841&lt;18,"Ha","Yo'q"))</f>
        <v/>
      </c>
      <c r="J841" s="12"/>
      <c r="K841" s="12"/>
      <c r="L841" s="25"/>
      <c r="M841" s="12"/>
    </row>
    <row r="842" customFormat="false" ht="15" hidden="false" customHeight="false" outlineLevel="0" collapsed="false">
      <c r="A842" s="8" t="n">
        <v>838</v>
      </c>
      <c r="B842" s="13"/>
      <c r="C842" s="25"/>
      <c r="D842" s="26" t="str">
        <f aca="false">IF($C842="","",IFERROR(IF(INDEX(Bolalar!$B$5:$B$1804,MATCH($C842,Bolalar!$I$5:$I$1804,0))="","",INDEX(Bolalar!$B$5:$B$1804,MATCH($C842,Bolalar!$I$5:$I$1804,0))),""))</f>
        <v/>
      </c>
      <c r="E842" s="15" t="str">
        <f aca="false">IF($C842="","",IFERROR(IF(INDEX(Bolalar!$C$5:$C$1804,MATCH($C842,Bolalar!$I$5:$I$1804,0))="","",INDEX(Bolalar!$C$5:$C$1804,MATCH($C842,Bolalar!$I$5:$I$1804,0))),""))</f>
        <v/>
      </c>
      <c r="F842" s="24"/>
      <c r="G842" s="14" t="str">
        <f aca="false">IF(OR($E842="",$B842=""),"",INT(($B842-$E842)/365.25))</f>
        <v/>
      </c>
      <c r="H842" s="14" t="str">
        <f aca="false">IF($G842="","",IF($G842&lt;5,"Ha","Yo'q"))</f>
        <v/>
      </c>
      <c r="I842" s="14" t="str">
        <f aca="false">IF($G842="","",IF($G842&lt;18,"Ha","Yo'q"))</f>
        <v/>
      </c>
      <c r="J842" s="12"/>
      <c r="K842" s="12"/>
      <c r="L842" s="25"/>
      <c r="M842" s="12"/>
    </row>
    <row r="843" customFormat="false" ht="15" hidden="false" customHeight="false" outlineLevel="0" collapsed="false">
      <c r="A843" s="8" t="n">
        <v>839</v>
      </c>
      <c r="B843" s="13"/>
      <c r="C843" s="25"/>
      <c r="D843" s="26" t="str">
        <f aca="false">IF($C843="","",IFERROR(IF(INDEX(Bolalar!$B$5:$B$1804,MATCH($C843,Bolalar!$I$5:$I$1804,0))="","",INDEX(Bolalar!$B$5:$B$1804,MATCH($C843,Bolalar!$I$5:$I$1804,0))),""))</f>
        <v/>
      </c>
      <c r="E843" s="15" t="str">
        <f aca="false">IF($C843="","",IFERROR(IF(INDEX(Bolalar!$C$5:$C$1804,MATCH($C843,Bolalar!$I$5:$I$1804,0))="","",INDEX(Bolalar!$C$5:$C$1804,MATCH($C843,Bolalar!$I$5:$I$1804,0))),""))</f>
        <v/>
      </c>
      <c r="F843" s="24"/>
      <c r="G843" s="14" t="str">
        <f aca="false">IF(OR($E843="",$B843=""),"",INT(($B843-$E843)/365.25))</f>
        <v/>
      </c>
      <c r="H843" s="14" t="str">
        <f aca="false">IF($G843="","",IF($G843&lt;5,"Ha","Yo'q"))</f>
        <v/>
      </c>
      <c r="I843" s="14" t="str">
        <f aca="false">IF($G843="","",IF($G843&lt;18,"Ha","Yo'q"))</f>
        <v/>
      </c>
      <c r="J843" s="12"/>
      <c r="K843" s="12"/>
      <c r="L843" s="25"/>
      <c r="M843" s="12"/>
    </row>
    <row r="844" customFormat="false" ht="15" hidden="false" customHeight="false" outlineLevel="0" collapsed="false">
      <c r="A844" s="8" t="n">
        <v>840</v>
      </c>
      <c r="B844" s="13"/>
      <c r="C844" s="25"/>
      <c r="D844" s="26" t="str">
        <f aca="false">IF($C844="","",IFERROR(IF(INDEX(Bolalar!$B$5:$B$1804,MATCH($C844,Bolalar!$I$5:$I$1804,0))="","",INDEX(Bolalar!$B$5:$B$1804,MATCH($C844,Bolalar!$I$5:$I$1804,0))),""))</f>
        <v/>
      </c>
      <c r="E844" s="15" t="str">
        <f aca="false">IF($C844="","",IFERROR(IF(INDEX(Bolalar!$C$5:$C$1804,MATCH($C844,Bolalar!$I$5:$I$1804,0))="","",INDEX(Bolalar!$C$5:$C$1804,MATCH($C844,Bolalar!$I$5:$I$1804,0))),""))</f>
        <v/>
      </c>
      <c r="F844" s="24"/>
      <c r="G844" s="14" t="str">
        <f aca="false">IF(OR($E844="",$B844=""),"",INT(($B844-$E844)/365.25))</f>
        <v/>
      </c>
      <c r="H844" s="14" t="str">
        <f aca="false">IF($G844="","",IF($G844&lt;5,"Ha","Yo'q"))</f>
        <v/>
      </c>
      <c r="I844" s="14" t="str">
        <f aca="false">IF($G844="","",IF($G844&lt;18,"Ha","Yo'q"))</f>
        <v/>
      </c>
      <c r="J844" s="12"/>
      <c r="K844" s="12"/>
      <c r="L844" s="25"/>
      <c r="M844" s="12"/>
    </row>
    <row r="845" customFormat="false" ht="15" hidden="false" customHeight="false" outlineLevel="0" collapsed="false">
      <c r="A845" s="8" t="n">
        <v>841</v>
      </c>
      <c r="B845" s="13"/>
      <c r="C845" s="25"/>
      <c r="D845" s="26" t="str">
        <f aca="false">IF($C845="","",IFERROR(IF(INDEX(Bolalar!$B$5:$B$1804,MATCH($C845,Bolalar!$I$5:$I$1804,0))="","",INDEX(Bolalar!$B$5:$B$1804,MATCH($C845,Bolalar!$I$5:$I$1804,0))),""))</f>
        <v/>
      </c>
      <c r="E845" s="15" t="str">
        <f aca="false">IF($C845="","",IFERROR(IF(INDEX(Bolalar!$C$5:$C$1804,MATCH($C845,Bolalar!$I$5:$I$1804,0))="","",INDEX(Bolalar!$C$5:$C$1804,MATCH($C845,Bolalar!$I$5:$I$1804,0))),""))</f>
        <v/>
      </c>
      <c r="F845" s="24"/>
      <c r="G845" s="14" t="str">
        <f aca="false">IF(OR($E845="",$B845=""),"",INT(($B845-$E845)/365.25))</f>
        <v/>
      </c>
      <c r="H845" s="14" t="str">
        <f aca="false">IF($G845="","",IF($G845&lt;5,"Ha","Yo'q"))</f>
        <v/>
      </c>
      <c r="I845" s="14" t="str">
        <f aca="false">IF($G845="","",IF($G845&lt;18,"Ha","Yo'q"))</f>
        <v/>
      </c>
      <c r="J845" s="12"/>
      <c r="K845" s="12"/>
      <c r="L845" s="25"/>
      <c r="M845" s="12"/>
    </row>
    <row r="846" customFormat="false" ht="15" hidden="false" customHeight="false" outlineLevel="0" collapsed="false">
      <c r="A846" s="8" t="n">
        <v>842</v>
      </c>
      <c r="B846" s="13"/>
      <c r="C846" s="25"/>
      <c r="D846" s="26" t="str">
        <f aca="false">IF($C846="","",IFERROR(IF(INDEX(Bolalar!$B$5:$B$1804,MATCH($C846,Bolalar!$I$5:$I$1804,0))="","",INDEX(Bolalar!$B$5:$B$1804,MATCH($C846,Bolalar!$I$5:$I$1804,0))),""))</f>
        <v/>
      </c>
      <c r="E846" s="15" t="str">
        <f aca="false">IF($C846="","",IFERROR(IF(INDEX(Bolalar!$C$5:$C$1804,MATCH($C846,Bolalar!$I$5:$I$1804,0))="","",INDEX(Bolalar!$C$5:$C$1804,MATCH($C846,Bolalar!$I$5:$I$1804,0))),""))</f>
        <v/>
      </c>
      <c r="F846" s="24"/>
      <c r="G846" s="14" t="str">
        <f aca="false">IF(OR($E846="",$B846=""),"",INT(($B846-$E846)/365.25))</f>
        <v/>
      </c>
      <c r="H846" s="14" t="str">
        <f aca="false">IF($G846="","",IF($G846&lt;5,"Ha","Yo'q"))</f>
        <v/>
      </c>
      <c r="I846" s="14" t="str">
        <f aca="false">IF($G846="","",IF($G846&lt;18,"Ha","Yo'q"))</f>
        <v/>
      </c>
      <c r="J846" s="12"/>
      <c r="K846" s="12"/>
      <c r="L846" s="25"/>
      <c r="M846" s="12"/>
    </row>
    <row r="847" customFormat="false" ht="15" hidden="false" customHeight="false" outlineLevel="0" collapsed="false">
      <c r="A847" s="8" t="n">
        <v>843</v>
      </c>
      <c r="B847" s="13"/>
      <c r="C847" s="25"/>
      <c r="D847" s="26" t="str">
        <f aca="false">IF($C847="","",IFERROR(IF(INDEX(Bolalar!$B$5:$B$1804,MATCH($C847,Bolalar!$I$5:$I$1804,0))="","",INDEX(Bolalar!$B$5:$B$1804,MATCH($C847,Bolalar!$I$5:$I$1804,0))),""))</f>
        <v/>
      </c>
      <c r="E847" s="15" t="str">
        <f aca="false">IF($C847="","",IFERROR(IF(INDEX(Bolalar!$C$5:$C$1804,MATCH($C847,Bolalar!$I$5:$I$1804,0))="","",INDEX(Bolalar!$C$5:$C$1804,MATCH($C847,Bolalar!$I$5:$I$1804,0))),""))</f>
        <v/>
      </c>
      <c r="F847" s="24"/>
      <c r="G847" s="14" t="str">
        <f aca="false">IF(OR($E847="",$B847=""),"",INT(($B847-$E847)/365.25))</f>
        <v/>
      </c>
      <c r="H847" s="14" t="str">
        <f aca="false">IF($G847="","",IF($G847&lt;5,"Ha","Yo'q"))</f>
        <v/>
      </c>
      <c r="I847" s="14" t="str">
        <f aca="false">IF($G847="","",IF($G847&lt;18,"Ha","Yo'q"))</f>
        <v/>
      </c>
      <c r="J847" s="12"/>
      <c r="K847" s="12"/>
      <c r="L847" s="25"/>
      <c r="M847" s="12"/>
    </row>
    <row r="848" customFormat="false" ht="15" hidden="false" customHeight="false" outlineLevel="0" collapsed="false">
      <c r="A848" s="8" t="n">
        <v>844</v>
      </c>
      <c r="B848" s="13"/>
      <c r="C848" s="25"/>
      <c r="D848" s="26" t="str">
        <f aca="false">IF($C848="","",IFERROR(IF(INDEX(Bolalar!$B$5:$B$1804,MATCH($C848,Bolalar!$I$5:$I$1804,0))="","",INDEX(Bolalar!$B$5:$B$1804,MATCH($C848,Bolalar!$I$5:$I$1804,0))),""))</f>
        <v/>
      </c>
      <c r="E848" s="15" t="str">
        <f aca="false">IF($C848="","",IFERROR(IF(INDEX(Bolalar!$C$5:$C$1804,MATCH($C848,Bolalar!$I$5:$I$1804,0))="","",INDEX(Bolalar!$C$5:$C$1804,MATCH($C848,Bolalar!$I$5:$I$1804,0))),""))</f>
        <v/>
      </c>
      <c r="F848" s="24"/>
      <c r="G848" s="14" t="str">
        <f aca="false">IF(OR($E848="",$B848=""),"",INT(($B848-$E848)/365.25))</f>
        <v/>
      </c>
      <c r="H848" s="14" t="str">
        <f aca="false">IF($G848="","",IF($G848&lt;5,"Ha","Yo'q"))</f>
        <v/>
      </c>
      <c r="I848" s="14" t="str">
        <f aca="false">IF($G848="","",IF($G848&lt;18,"Ha","Yo'q"))</f>
        <v/>
      </c>
      <c r="J848" s="12"/>
      <c r="K848" s="12"/>
      <c r="L848" s="25"/>
      <c r="M848" s="12"/>
    </row>
    <row r="849" customFormat="false" ht="15" hidden="false" customHeight="false" outlineLevel="0" collapsed="false">
      <c r="A849" s="8" t="n">
        <v>845</v>
      </c>
      <c r="B849" s="13"/>
      <c r="C849" s="25"/>
      <c r="D849" s="26" t="str">
        <f aca="false">IF($C849="","",IFERROR(IF(INDEX(Bolalar!$B$5:$B$1804,MATCH($C849,Bolalar!$I$5:$I$1804,0))="","",INDEX(Bolalar!$B$5:$B$1804,MATCH($C849,Bolalar!$I$5:$I$1804,0))),""))</f>
        <v/>
      </c>
      <c r="E849" s="15" t="str">
        <f aca="false">IF($C849="","",IFERROR(IF(INDEX(Bolalar!$C$5:$C$1804,MATCH($C849,Bolalar!$I$5:$I$1804,0))="","",INDEX(Bolalar!$C$5:$C$1804,MATCH($C849,Bolalar!$I$5:$I$1804,0))),""))</f>
        <v/>
      </c>
      <c r="F849" s="24"/>
      <c r="G849" s="14" t="str">
        <f aca="false">IF(OR($E849="",$B849=""),"",INT(($B849-$E849)/365.25))</f>
        <v/>
      </c>
      <c r="H849" s="14" t="str">
        <f aca="false">IF($G849="","",IF($G849&lt;5,"Ha","Yo'q"))</f>
        <v/>
      </c>
      <c r="I849" s="14" t="str">
        <f aca="false">IF($G849="","",IF($G849&lt;18,"Ha","Yo'q"))</f>
        <v/>
      </c>
      <c r="J849" s="12"/>
      <c r="K849" s="12"/>
      <c r="L849" s="25"/>
      <c r="M849" s="12"/>
    </row>
    <row r="850" customFormat="false" ht="15" hidden="false" customHeight="false" outlineLevel="0" collapsed="false">
      <c r="A850" s="8" t="n">
        <v>846</v>
      </c>
      <c r="B850" s="13"/>
      <c r="C850" s="25"/>
      <c r="D850" s="26" t="str">
        <f aca="false">IF($C850="","",IFERROR(IF(INDEX(Bolalar!$B$5:$B$1804,MATCH($C850,Bolalar!$I$5:$I$1804,0))="","",INDEX(Bolalar!$B$5:$B$1804,MATCH($C850,Bolalar!$I$5:$I$1804,0))),""))</f>
        <v/>
      </c>
      <c r="E850" s="15" t="str">
        <f aca="false">IF($C850="","",IFERROR(IF(INDEX(Bolalar!$C$5:$C$1804,MATCH($C850,Bolalar!$I$5:$I$1804,0))="","",INDEX(Bolalar!$C$5:$C$1804,MATCH($C850,Bolalar!$I$5:$I$1804,0))),""))</f>
        <v/>
      </c>
      <c r="F850" s="24"/>
      <c r="G850" s="14" t="str">
        <f aca="false">IF(OR($E850="",$B850=""),"",INT(($B850-$E850)/365.25))</f>
        <v/>
      </c>
      <c r="H850" s="14" t="str">
        <f aca="false">IF($G850="","",IF($G850&lt;5,"Ha","Yo'q"))</f>
        <v/>
      </c>
      <c r="I850" s="14" t="str">
        <f aca="false">IF($G850="","",IF($G850&lt;18,"Ha","Yo'q"))</f>
        <v/>
      </c>
      <c r="J850" s="12"/>
      <c r="K850" s="12"/>
      <c r="L850" s="25"/>
      <c r="M850" s="12"/>
    </row>
    <row r="851" customFormat="false" ht="15" hidden="false" customHeight="false" outlineLevel="0" collapsed="false">
      <c r="A851" s="8" t="n">
        <v>847</v>
      </c>
      <c r="B851" s="13"/>
      <c r="C851" s="25"/>
      <c r="D851" s="26" t="str">
        <f aca="false">IF($C851="","",IFERROR(IF(INDEX(Bolalar!$B$5:$B$1804,MATCH($C851,Bolalar!$I$5:$I$1804,0))="","",INDEX(Bolalar!$B$5:$B$1804,MATCH($C851,Bolalar!$I$5:$I$1804,0))),""))</f>
        <v/>
      </c>
      <c r="E851" s="15" t="str">
        <f aca="false">IF($C851="","",IFERROR(IF(INDEX(Bolalar!$C$5:$C$1804,MATCH($C851,Bolalar!$I$5:$I$1804,0))="","",INDEX(Bolalar!$C$5:$C$1804,MATCH($C851,Bolalar!$I$5:$I$1804,0))),""))</f>
        <v/>
      </c>
      <c r="F851" s="24"/>
      <c r="G851" s="14" t="str">
        <f aca="false">IF(OR($E851="",$B851=""),"",INT(($B851-$E851)/365.25))</f>
        <v/>
      </c>
      <c r="H851" s="14" t="str">
        <f aca="false">IF($G851="","",IF($G851&lt;5,"Ha","Yo'q"))</f>
        <v/>
      </c>
      <c r="I851" s="14" t="str">
        <f aca="false">IF($G851="","",IF($G851&lt;18,"Ha","Yo'q"))</f>
        <v/>
      </c>
      <c r="J851" s="12"/>
      <c r="K851" s="12"/>
      <c r="L851" s="25"/>
      <c r="M851" s="12"/>
    </row>
    <row r="852" customFormat="false" ht="15" hidden="false" customHeight="false" outlineLevel="0" collapsed="false">
      <c r="A852" s="8" t="n">
        <v>848</v>
      </c>
      <c r="B852" s="13"/>
      <c r="C852" s="25"/>
      <c r="D852" s="26" t="str">
        <f aca="false">IF($C852="","",IFERROR(IF(INDEX(Bolalar!$B$5:$B$1804,MATCH($C852,Bolalar!$I$5:$I$1804,0))="","",INDEX(Bolalar!$B$5:$B$1804,MATCH($C852,Bolalar!$I$5:$I$1804,0))),""))</f>
        <v/>
      </c>
      <c r="E852" s="15" t="str">
        <f aca="false">IF($C852="","",IFERROR(IF(INDEX(Bolalar!$C$5:$C$1804,MATCH($C852,Bolalar!$I$5:$I$1804,0))="","",INDEX(Bolalar!$C$5:$C$1804,MATCH($C852,Bolalar!$I$5:$I$1804,0))),""))</f>
        <v/>
      </c>
      <c r="F852" s="24"/>
      <c r="G852" s="14" t="str">
        <f aca="false">IF(OR($E852="",$B852=""),"",INT(($B852-$E852)/365.25))</f>
        <v/>
      </c>
      <c r="H852" s="14" t="str">
        <f aca="false">IF($G852="","",IF($G852&lt;5,"Ha","Yo'q"))</f>
        <v/>
      </c>
      <c r="I852" s="14" t="str">
        <f aca="false">IF($G852="","",IF($G852&lt;18,"Ha","Yo'q"))</f>
        <v/>
      </c>
      <c r="J852" s="12"/>
      <c r="K852" s="12"/>
      <c r="L852" s="25"/>
      <c r="M852" s="12"/>
    </row>
    <row r="853" customFormat="false" ht="15" hidden="false" customHeight="false" outlineLevel="0" collapsed="false">
      <c r="A853" s="8" t="n">
        <v>849</v>
      </c>
      <c r="B853" s="13"/>
      <c r="C853" s="25"/>
      <c r="D853" s="26" t="str">
        <f aca="false">IF($C853="","",IFERROR(IF(INDEX(Bolalar!$B$5:$B$1804,MATCH($C853,Bolalar!$I$5:$I$1804,0))="","",INDEX(Bolalar!$B$5:$B$1804,MATCH($C853,Bolalar!$I$5:$I$1804,0))),""))</f>
        <v/>
      </c>
      <c r="E853" s="15" t="str">
        <f aca="false">IF($C853="","",IFERROR(IF(INDEX(Bolalar!$C$5:$C$1804,MATCH($C853,Bolalar!$I$5:$I$1804,0))="","",INDEX(Bolalar!$C$5:$C$1804,MATCH($C853,Bolalar!$I$5:$I$1804,0))),""))</f>
        <v/>
      </c>
      <c r="F853" s="24"/>
      <c r="G853" s="14" t="str">
        <f aca="false">IF(OR($E853="",$B853=""),"",INT(($B853-$E853)/365.25))</f>
        <v/>
      </c>
      <c r="H853" s="14" t="str">
        <f aca="false">IF($G853="","",IF($G853&lt;5,"Ha","Yo'q"))</f>
        <v/>
      </c>
      <c r="I853" s="14" t="str">
        <f aca="false">IF($G853="","",IF($G853&lt;18,"Ha","Yo'q"))</f>
        <v/>
      </c>
      <c r="J853" s="12"/>
      <c r="K853" s="12"/>
      <c r="L853" s="25"/>
      <c r="M853" s="12"/>
    </row>
    <row r="854" customFormat="false" ht="15" hidden="false" customHeight="false" outlineLevel="0" collapsed="false">
      <c r="A854" s="8" t="n">
        <v>850</v>
      </c>
      <c r="B854" s="13"/>
      <c r="C854" s="25"/>
      <c r="D854" s="26" t="str">
        <f aca="false">IF($C854="","",IFERROR(IF(INDEX(Bolalar!$B$5:$B$1804,MATCH($C854,Bolalar!$I$5:$I$1804,0))="","",INDEX(Bolalar!$B$5:$B$1804,MATCH($C854,Bolalar!$I$5:$I$1804,0))),""))</f>
        <v/>
      </c>
      <c r="E854" s="15" t="str">
        <f aca="false">IF($C854="","",IFERROR(IF(INDEX(Bolalar!$C$5:$C$1804,MATCH($C854,Bolalar!$I$5:$I$1804,0))="","",INDEX(Bolalar!$C$5:$C$1804,MATCH($C854,Bolalar!$I$5:$I$1804,0))),""))</f>
        <v/>
      </c>
      <c r="F854" s="24"/>
      <c r="G854" s="14" t="str">
        <f aca="false">IF(OR($E854="",$B854=""),"",INT(($B854-$E854)/365.25))</f>
        <v/>
      </c>
      <c r="H854" s="14" t="str">
        <f aca="false">IF($G854="","",IF($G854&lt;5,"Ha","Yo'q"))</f>
        <v/>
      </c>
      <c r="I854" s="14" t="str">
        <f aca="false">IF($G854="","",IF($G854&lt;18,"Ha","Yo'q"))</f>
        <v/>
      </c>
      <c r="J854" s="12"/>
      <c r="K854" s="12"/>
      <c r="L854" s="25"/>
      <c r="M854" s="12"/>
    </row>
    <row r="855" customFormat="false" ht="15" hidden="false" customHeight="false" outlineLevel="0" collapsed="false">
      <c r="A855" s="8" t="n">
        <v>851</v>
      </c>
      <c r="B855" s="13"/>
      <c r="C855" s="25"/>
      <c r="D855" s="26" t="str">
        <f aca="false">IF($C855="","",IFERROR(IF(INDEX(Bolalar!$B$5:$B$1804,MATCH($C855,Bolalar!$I$5:$I$1804,0))="","",INDEX(Bolalar!$B$5:$B$1804,MATCH($C855,Bolalar!$I$5:$I$1804,0))),""))</f>
        <v/>
      </c>
      <c r="E855" s="15" t="str">
        <f aca="false">IF($C855="","",IFERROR(IF(INDEX(Bolalar!$C$5:$C$1804,MATCH($C855,Bolalar!$I$5:$I$1804,0))="","",INDEX(Bolalar!$C$5:$C$1804,MATCH($C855,Bolalar!$I$5:$I$1804,0))),""))</f>
        <v/>
      </c>
      <c r="F855" s="24"/>
      <c r="G855" s="14" t="str">
        <f aca="false">IF(OR($E855="",$B855=""),"",INT(($B855-$E855)/365.25))</f>
        <v/>
      </c>
      <c r="H855" s="14" t="str">
        <f aca="false">IF($G855="","",IF($G855&lt;5,"Ha","Yo'q"))</f>
        <v/>
      </c>
      <c r="I855" s="14" t="str">
        <f aca="false">IF($G855="","",IF($G855&lt;18,"Ha","Yo'q"))</f>
        <v/>
      </c>
      <c r="J855" s="12"/>
      <c r="K855" s="12"/>
      <c r="L855" s="25"/>
      <c r="M855" s="12"/>
    </row>
    <row r="856" customFormat="false" ht="15" hidden="false" customHeight="false" outlineLevel="0" collapsed="false">
      <c r="A856" s="8" t="n">
        <v>852</v>
      </c>
      <c r="B856" s="13"/>
      <c r="C856" s="25"/>
      <c r="D856" s="26" t="str">
        <f aca="false">IF($C856="","",IFERROR(IF(INDEX(Bolalar!$B$5:$B$1804,MATCH($C856,Bolalar!$I$5:$I$1804,0))="","",INDEX(Bolalar!$B$5:$B$1804,MATCH($C856,Bolalar!$I$5:$I$1804,0))),""))</f>
        <v/>
      </c>
      <c r="E856" s="15" t="str">
        <f aca="false">IF($C856="","",IFERROR(IF(INDEX(Bolalar!$C$5:$C$1804,MATCH($C856,Bolalar!$I$5:$I$1804,0))="","",INDEX(Bolalar!$C$5:$C$1804,MATCH($C856,Bolalar!$I$5:$I$1804,0))),""))</f>
        <v/>
      </c>
      <c r="F856" s="24"/>
      <c r="G856" s="14" t="str">
        <f aca="false">IF(OR($E856="",$B856=""),"",INT(($B856-$E856)/365.25))</f>
        <v/>
      </c>
      <c r="H856" s="14" t="str">
        <f aca="false">IF($G856="","",IF($G856&lt;5,"Ha","Yo'q"))</f>
        <v/>
      </c>
      <c r="I856" s="14" t="str">
        <f aca="false">IF($G856="","",IF($G856&lt;18,"Ha","Yo'q"))</f>
        <v/>
      </c>
      <c r="J856" s="12"/>
      <c r="K856" s="12"/>
      <c r="L856" s="25"/>
      <c r="M856" s="12"/>
    </row>
    <row r="857" customFormat="false" ht="15" hidden="false" customHeight="false" outlineLevel="0" collapsed="false">
      <c r="A857" s="8" t="n">
        <v>853</v>
      </c>
      <c r="B857" s="13"/>
      <c r="C857" s="25"/>
      <c r="D857" s="26" t="str">
        <f aca="false">IF($C857="","",IFERROR(IF(INDEX(Bolalar!$B$5:$B$1804,MATCH($C857,Bolalar!$I$5:$I$1804,0))="","",INDEX(Bolalar!$B$5:$B$1804,MATCH($C857,Bolalar!$I$5:$I$1804,0))),""))</f>
        <v/>
      </c>
      <c r="E857" s="15" t="str">
        <f aca="false">IF($C857="","",IFERROR(IF(INDEX(Bolalar!$C$5:$C$1804,MATCH($C857,Bolalar!$I$5:$I$1804,0))="","",INDEX(Bolalar!$C$5:$C$1804,MATCH($C857,Bolalar!$I$5:$I$1804,0))),""))</f>
        <v/>
      </c>
      <c r="F857" s="24"/>
      <c r="G857" s="14" t="str">
        <f aca="false">IF(OR($E857="",$B857=""),"",INT(($B857-$E857)/365.25))</f>
        <v/>
      </c>
      <c r="H857" s="14" t="str">
        <f aca="false">IF($G857="","",IF($G857&lt;5,"Ha","Yo'q"))</f>
        <v/>
      </c>
      <c r="I857" s="14" t="str">
        <f aca="false">IF($G857="","",IF($G857&lt;18,"Ha","Yo'q"))</f>
        <v/>
      </c>
      <c r="J857" s="12"/>
      <c r="K857" s="12"/>
      <c r="L857" s="25"/>
      <c r="M857" s="12"/>
    </row>
    <row r="858" customFormat="false" ht="15" hidden="false" customHeight="false" outlineLevel="0" collapsed="false">
      <c r="A858" s="8" t="n">
        <v>854</v>
      </c>
      <c r="B858" s="13"/>
      <c r="C858" s="25"/>
      <c r="D858" s="26" t="str">
        <f aca="false">IF($C858="","",IFERROR(IF(INDEX(Bolalar!$B$5:$B$1804,MATCH($C858,Bolalar!$I$5:$I$1804,0))="","",INDEX(Bolalar!$B$5:$B$1804,MATCH($C858,Bolalar!$I$5:$I$1804,0))),""))</f>
        <v/>
      </c>
      <c r="E858" s="15" t="str">
        <f aca="false">IF($C858="","",IFERROR(IF(INDEX(Bolalar!$C$5:$C$1804,MATCH($C858,Bolalar!$I$5:$I$1804,0))="","",INDEX(Bolalar!$C$5:$C$1804,MATCH($C858,Bolalar!$I$5:$I$1804,0))),""))</f>
        <v/>
      </c>
      <c r="F858" s="24"/>
      <c r="G858" s="14" t="str">
        <f aca="false">IF(OR($E858="",$B858=""),"",INT(($B858-$E858)/365.25))</f>
        <v/>
      </c>
      <c r="H858" s="14" t="str">
        <f aca="false">IF($G858="","",IF($G858&lt;5,"Ha","Yo'q"))</f>
        <v/>
      </c>
      <c r="I858" s="14" t="str">
        <f aca="false">IF($G858="","",IF($G858&lt;18,"Ha","Yo'q"))</f>
        <v/>
      </c>
      <c r="J858" s="12"/>
      <c r="K858" s="12"/>
      <c r="L858" s="25"/>
      <c r="M858" s="12"/>
    </row>
    <row r="859" customFormat="false" ht="15" hidden="false" customHeight="false" outlineLevel="0" collapsed="false">
      <c r="A859" s="8" t="n">
        <v>855</v>
      </c>
      <c r="B859" s="13"/>
      <c r="C859" s="25"/>
      <c r="D859" s="26" t="str">
        <f aca="false">IF($C859="","",IFERROR(IF(INDEX(Bolalar!$B$5:$B$1804,MATCH($C859,Bolalar!$I$5:$I$1804,0))="","",INDEX(Bolalar!$B$5:$B$1804,MATCH($C859,Bolalar!$I$5:$I$1804,0))),""))</f>
        <v/>
      </c>
      <c r="E859" s="15" t="str">
        <f aca="false">IF($C859="","",IFERROR(IF(INDEX(Bolalar!$C$5:$C$1804,MATCH($C859,Bolalar!$I$5:$I$1804,0))="","",INDEX(Bolalar!$C$5:$C$1804,MATCH($C859,Bolalar!$I$5:$I$1804,0))),""))</f>
        <v/>
      </c>
      <c r="F859" s="24"/>
      <c r="G859" s="14" t="str">
        <f aca="false">IF(OR($E859="",$B859=""),"",INT(($B859-$E859)/365.25))</f>
        <v/>
      </c>
      <c r="H859" s="14" t="str">
        <f aca="false">IF($G859="","",IF($G859&lt;5,"Ha","Yo'q"))</f>
        <v/>
      </c>
      <c r="I859" s="14" t="str">
        <f aca="false">IF($G859="","",IF($G859&lt;18,"Ha","Yo'q"))</f>
        <v/>
      </c>
      <c r="J859" s="12"/>
      <c r="K859" s="12"/>
      <c r="L859" s="25"/>
      <c r="M859" s="12"/>
    </row>
    <row r="860" customFormat="false" ht="15" hidden="false" customHeight="false" outlineLevel="0" collapsed="false">
      <c r="A860" s="8" t="n">
        <v>856</v>
      </c>
      <c r="B860" s="13"/>
      <c r="C860" s="25"/>
      <c r="D860" s="26" t="str">
        <f aca="false">IF($C860="","",IFERROR(IF(INDEX(Bolalar!$B$5:$B$1804,MATCH($C860,Bolalar!$I$5:$I$1804,0))="","",INDEX(Bolalar!$B$5:$B$1804,MATCH($C860,Bolalar!$I$5:$I$1804,0))),""))</f>
        <v/>
      </c>
      <c r="E860" s="15" t="str">
        <f aca="false">IF($C860="","",IFERROR(IF(INDEX(Bolalar!$C$5:$C$1804,MATCH($C860,Bolalar!$I$5:$I$1804,0))="","",INDEX(Bolalar!$C$5:$C$1804,MATCH($C860,Bolalar!$I$5:$I$1804,0))),""))</f>
        <v/>
      </c>
      <c r="F860" s="24"/>
      <c r="G860" s="14" t="str">
        <f aca="false">IF(OR($E860="",$B860=""),"",INT(($B860-$E860)/365.25))</f>
        <v/>
      </c>
      <c r="H860" s="14" t="str">
        <f aca="false">IF($G860="","",IF($G860&lt;5,"Ha","Yo'q"))</f>
        <v/>
      </c>
      <c r="I860" s="14" t="str">
        <f aca="false">IF($G860="","",IF($G860&lt;18,"Ha","Yo'q"))</f>
        <v/>
      </c>
      <c r="J860" s="12"/>
      <c r="K860" s="12"/>
      <c r="L860" s="25"/>
      <c r="M860" s="12"/>
    </row>
    <row r="861" customFormat="false" ht="15" hidden="false" customHeight="false" outlineLevel="0" collapsed="false">
      <c r="A861" s="8" t="n">
        <v>857</v>
      </c>
      <c r="B861" s="13"/>
      <c r="C861" s="25"/>
      <c r="D861" s="26" t="str">
        <f aca="false">IF($C861="","",IFERROR(IF(INDEX(Bolalar!$B$5:$B$1804,MATCH($C861,Bolalar!$I$5:$I$1804,0))="","",INDEX(Bolalar!$B$5:$B$1804,MATCH($C861,Bolalar!$I$5:$I$1804,0))),""))</f>
        <v/>
      </c>
      <c r="E861" s="15" t="str">
        <f aca="false">IF($C861="","",IFERROR(IF(INDEX(Bolalar!$C$5:$C$1804,MATCH($C861,Bolalar!$I$5:$I$1804,0))="","",INDEX(Bolalar!$C$5:$C$1804,MATCH($C861,Bolalar!$I$5:$I$1804,0))),""))</f>
        <v/>
      </c>
      <c r="F861" s="24"/>
      <c r="G861" s="14" t="str">
        <f aca="false">IF(OR($E861="",$B861=""),"",INT(($B861-$E861)/365.25))</f>
        <v/>
      </c>
      <c r="H861" s="14" t="str">
        <f aca="false">IF($G861="","",IF($G861&lt;5,"Ha","Yo'q"))</f>
        <v/>
      </c>
      <c r="I861" s="14" t="str">
        <f aca="false">IF($G861="","",IF($G861&lt;18,"Ha","Yo'q"))</f>
        <v/>
      </c>
      <c r="J861" s="12"/>
      <c r="K861" s="12"/>
      <c r="L861" s="25"/>
      <c r="M861" s="12"/>
    </row>
    <row r="862" customFormat="false" ht="15" hidden="false" customHeight="false" outlineLevel="0" collapsed="false">
      <c r="A862" s="8" t="n">
        <v>858</v>
      </c>
      <c r="B862" s="13"/>
      <c r="C862" s="25"/>
      <c r="D862" s="26" t="str">
        <f aca="false">IF($C862="","",IFERROR(IF(INDEX(Bolalar!$B$5:$B$1804,MATCH($C862,Bolalar!$I$5:$I$1804,0))="","",INDEX(Bolalar!$B$5:$B$1804,MATCH($C862,Bolalar!$I$5:$I$1804,0))),""))</f>
        <v/>
      </c>
      <c r="E862" s="15" t="str">
        <f aca="false">IF($C862="","",IFERROR(IF(INDEX(Bolalar!$C$5:$C$1804,MATCH($C862,Bolalar!$I$5:$I$1804,0))="","",INDEX(Bolalar!$C$5:$C$1804,MATCH($C862,Bolalar!$I$5:$I$1804,0))),""))</f>
        <v/>
      </c>
      <c r="F862" s="24"/>
      <c r="G862" s="14" t="str">
        <f aca="false">IF(OR($E862="",$B862=""),"",INT(($B862-$E862)/365.25))</f>
        <v/>
      </c>
      <c r="H862" s="14" t="str">
        <f aca="false">IF($G862="","",IF($G862&lt;5,"Ha","Yo'q"))</f>
        <v/>
      </c>
      <c r="I862" s="14" t="str">
        <f aca="false">IF($G862="","",IF($G862&lt;18,"Ha","Yo'q"))</f>
        <v/>
      </c>
      <c r="J862" s="12"/>
      <c r="K862" s="12"/>
      <c r="L862" s="25"/>
      <c r="M862" s="12"/>
    </row>
    <row r="863" customFormat="false" ht="15" hidden="false" customHeight="false" outlineLevel="0" collapsed="false">
      <c r="A863" s="8" t="n">
        <v>859</v>
      </c>
      <c r="B863" s="13"/>
      <c r="C863" s="25"/>
      <c r="D863" s="26" t="str">
        <f aca="false">IF($C863="","",IFERROR(IF(INDEX(Bolalar!$B$5:$B$1804,MATCH($C863,Bolalar!$I$5:$I$1804,0))="","",INDEX(Bolalar!$B$5:$B$1804,MATCH($C863,Bolalar!$I$5:$I$1804,0))),""))</f>
        <v/>
      </c>
      <c r="E863" s="15" t="str">
        <f aca="false">IF($C863="","",IFERROR(IF(INDEX(Bolalar!$C$5:$C$1804,MATCH($C863,Bolalar!$I$5:$I$1804,0))="","",INDEX(Bolalar!$C$5:$C$1804,MATCH($C863,Bolalar!$I$5:$I$1804,0))),""))</f>
        <v/>
      </c>
      <c r="F863" s="24"/>
      <c r="G863" s="14" t="str">
        <f aca="false">IF(OR($E863="",$B863=""),"",INT(($B863-$E863)/365.25))</f>
        <v/>
      </c>
      <c r="H863" s="14" t="str">
        <f aca="false">IF($G863="","",IF($G863&lt;5,"Ha","Yo'q"))</f>
        <v/>
      </c>
      <c r="I863" s="14" t="str">
        <f aca="false">IF($G863="","",IF($G863&lt;18,"Ha","Yo'q"))</f>
        <v/>
      </c>
      <c r="J863" s="12"/>
      <c r="K863" s="12"/>
      <c r="L863" s="25"/>
      <c r="M863" s="12"/>
    </row>
    <row r="864" customFormat="false" ht="15" hidden="false" customHeight="false" outlineLevel="0" collapsed="false">
      <c r="A864" s="8" t="n">
        <v>860</v>
      </c>
      <c r="B864" s="13"/>
      <c r="C864" s="25"/>
      <c r="D864" s="26" t="str">
        <f aca="false">IF($C864="","",IFERROR(IF(INDEX(Bolalar!$B$5:$B$1804,MATCH($C864,Bolalar!$I$5:$I$1804,0))="","",INDEX(Bolalar!$B$5:$B$1804,MATCH($C864,Bolalar!$I$5:$I$1804,0))),""))</f>
        <v/>
      </c>
      <c r="E864" s="15" t="str">
        <f aca="false">IF($C864="","",IFERROR(IF(INDEX(Bolalar!$C$5:$C$1804,MATCH($C864,Bolalar!$I$5:$I$1804,0))="","",INDEX(Bolalar!$C$5:$C$1804,MATCH($C864,Bolalar!$I$5:$I$1804,0))),""))</f>
        <v/>
      </c>
      <c r="F864" s="24"/>
      <c r="G864" s="14" t="str">
        <f aca="false">IF(OR($E864="",$B864=""),"",INT(($B864-$E864)/365.25))</f>
        <v/>
      </c>
      <c r="H864" s="14" t="str">
        <f aca="false">IF($G864="","",IF($G864&lt;5,"Ha","Yo'q"))</f>
        <v/>
      </c>
      <c r="I864" s="14" t="str">
        <f aca="false">IF($G864="","",IF($G864&lt;18,"Ha","Yo'q"))</f>
        <v/>
      </c>
      <c r="J864" s="12"/>
      <c r="K864" s="12"/>
      <c r="L864" s="25"/>
      <c r="M864" s="12"/>
    </row>
    <row r="865" customFormat="false" ht="15" hidden="false" customHeight="false" outlineLevel="0" collapsed="false">
      <c r="A865" s="8" t="n">
        <v>861</v>
      </c>
      <c r="B865" s="13"/>
      <c r="C865" s="25"/>
      <c r="D865" s="26" t="str">
        <f aca="false">IF($C865="","",IFERROR(IF(INDEX(Bolalar!$B$5:$B$1804,MATCH($C865,Bolalar!$I$5:$I$1804,0))="","",INDEX(Bolalar!$B$5:$B$1804,MATCH($C865,Bolalar!$I$5:$I$1804,0))),""))</f>
        <v/>
      </c>
      <c r="E865" s="15" t="str">
        <f aca="false">IF($C865="","",IFERROR(IF(INDEX(Bolalar!$C$5:$C$1804,MATCH($C865,Bolalar!$I$5:$I$1804,0))="","",INDEX(Bolalar!$C$5:$C$1804,MATCH($C865,Bolalar!$I$5:$I$1804,0))),""))</f>
        <v/>
      </c>
      <c r="F865" s="24"/>
      <c r="G865" s="14" t="str">
        <f aca="false">IF(OR($E865="",$B865=""),"",INT(($B865-$E865)/365.25))</f>
        <v/>
      </c>
      <c r="H865" s="14" t="str">
        <f aca="false">IF($G865="","",IF($G865&lt;5,"Ha","Yo'q"))</f>
        <v/>
      </c>
      <c r="I865" s="14" t="str">
        <f aca="false">IF($G865="","",IF($G865&lt;18,"Ha","Yo'q"))</f>
        <v/>
      </c>
      <c r="J865" s="12"/>
      <c r="K865" s="12"/>
      <c r="L865" s="25"/>
      <c r="M865" s="12"/>
    </row>
    <row r="866" customFormat="false" ht="15" hidden="false" customHeight="false" outlineLevel="0" collapsed="false">
      <c r="A866" s="8" t="n">
        <v>862</v>
      </c>
      <c r="B866" s="13"/>
      <c r="C866" s="25"/>
      <c r="D866" s="26" t="str">
        <f aca="false">IF($C866="","",IFERROR(IF(INDEX(Bolalar!$B$5:$B$1804,MATCH($C866,Bolalar!$I$5:$I$1804,0))="","",INDEX(Bolalar!$B$5:$B$1804,MATCH($C866,Bolalar!$I$5:$I$1804,0))),""))</f>
        <v/>
      </c>
      <c r="E866" s="15" t="str">
        <f aca="false">IF($C866="","",IFERROR(IF(INDEX(Bolalar!$C$5:$C$1804,MATCH($C866,Bolalar!$I$5:$I$1804,0))="","",INDEX(Bolalar!$C$5:$C$1804,MATCH($C866,Bolalar!$I$5:$I$1804,0))),""))</f>
        <v/>
      </c>
      <c r="F866" s="24"/>
      <c r="G866" s="14" t="str">
        <f aca="false">IF(OR($E866="",$B866=""),"",INT(($B866-$E866)/365.25))</f>
        <v/>
      </c>
      <c r="H866" s="14" t="str">
        <f aca="false">IF($G866="","",IF($G866&lt;5,"Ha","Yo'q"))</f>
        <v/>
      </c>
      <c r="I866" s="14" t="str">
        <f aca="false">IF($G866="","",IF($G866&lt;18,"Ha","Yo'q"))</f>
        <v/>
      </c>
      <c r="J866" s="12"/>
      <c r="K866" s="12"/>
      <c r="L866" s="25"/>
      <c r="M866" s="12"/>
    </row>
    <row r="867" customFormat="false" ht="15" hidden="false" customHeight="false" outlineLevel="0" collapsed="false">
      <c r="A867" s="8" t="n">
        <v>863</v>
      </c>
      <c r="B867" s="13"/>
      <c r="C867" s="25"/>
      <c r="D867" s="26" t="str">
        <f aca="false">IF($C867="","",IFERROR(IF(INDEX(Bolalar!$B$5:$B$1804,MATCH($C867,Bolalar!$I$5:$I$1804,0))="","",INDEX(Bolalar!$B$5:$B$1804,MATCH($C867,Bolalar!$I$5:$I$1804,0))),""))</f>
        <v/>
      </c>
      <c r="E867" s="15" t="str">
        <f aca="false">IF($C867="","",IFERROR(IF(INDEX(Bolalar!$C$5:$C$1804,MATCH($C867,Bolalar!$I$5:$I$1804,0))="","",INDEX(Bolalar!$C$5:$C$1804,MATCH($C867,Bolalar!$I$5:$I$1804,0))),""))</f>
        <v/>
      </c>
      <c r="F867" s="24"/>
      <c r="G867" s="14" t="str">
        <f aca="false">IF(OR($E867="",$B867=""),"",INT(($B867-$E867)/365.25))</f>
        <v/>
      </c>
      <c r="H867" s="14" t="str">
        <f aca="false">IF($G867="","",IF($G867&lt;5,"Ha","Yo'q"))</f>
        <v/>
      </c>
      <c r="I867" s="14" t="str">
        <f aca="false">IF($G867="","",IF($G867&lt;18,"Ha","Yo'q"))</f>
        <v/>
      </c>
      <c r="J867" s="12"/>
      <c r="K867" s="12"/>
      <c r="L867" s="25"/>
      <c r="M867" s="12"/>
    </row>
    <row r="868" customFormat="false" ht="15" hidden="false" customHeight="false" outlineLevel="0" collapsed="false">
      <c r="A868" s="8" t="n">
        <v>864</v>
      </c>
      <c r="B868" s="13"/>
      <c r="C868" s="25"/>
      <c r="D868" s="26" t="str">
        <f aca="false">IF($C868="","",IFERROR(IF(INDEX(Bolalar!$B$5:$B$1804,MATCH($C868,Bolalar!$I$5:$I$1804,0))="","",INDEX(Bolalar!$B$5:$B$1804,MATCH($C868,Bolalar!$I$5:$I$1804,0))),""))</f>
        <v/>
      </c>
      <c r="E868" s="15" t="str">
        <f aca="false">IF($C868="","",IFERROR(IF(INDEX(Bolalar!$C$5:$C$1804,MATCH($C868,Bolalar!$I$5:$I$1804,0))="","",INDEX(Bolalar!$C$5:$C$1804,MATCH($C868,Bolalar!$I$5:$I$1804,0))),""))</f>
        <v/>
      </c>
      <c r="F868" s="24"/>
      <c r="G868" s="14" t="str">
        <f aca="false">IF(OR($E868="",$B868=""),"",INT(($B868-$E868)/365.25))</f>
        <v/>
      </c>
      <c r="H868" s="14" t="str">
        <f aca="false">IF($G868="","",IF($G868&lt;5,"Ha","Yo'q"))</f>
        <v/>
      </c>
      <c r="I868" s="14" t="str">
        <f aca="false">IF($G868="","",IF($G868&lt;18,"Ha","Yo'q"))</f>
        <v/>
      </c>
      <c r="J868" s="12"/>
      <c r="K868" s="12"/>
      <c r="L868" s="25"/>
      <c r="M868" s="12"/>
    </row>
    <row r="869" customFormat="false" ht="15" hidden="false" customHeight="false" outlineLevel="0" collapsed="false">
      <c r="A869" s="8" t="n">
        <v>865</v>
      </c>
      <c r="B869" s="13"/>
      <c r="C869" s="25"/>
      <c r="D869" s="26" t="str">
        <f aca="false">IF($C869="","",IFERROR(IF(INDEX(Bolalar!$B$5:$B$1804,MATCH($C869,Bolalar!$I$5:$I$1804,0))="","",INDEX(Bolalar!$B$5:$B$1804,MATCH($C869,Bolalar!$I$5:$I$1804,0))),""))</f>
        <v/>
      </c>
      <c r="E869" s="15" t="str">
        <f aca="false">IF($C869="","",IFERROR(IF(INDEX(Bolalar!$C$5:$C$1804,MATCH($C869,Bolalar!$I$5:$I$1804,0))="","",INDEX(Bolalar!$C$5:$C$1804,MATCH($C869,Bolalar!$I$5:$I$1804,0))),""))</f>
        <v/>
      </c>
      <c r="F869" s="24"/>
      <c r="G869" s="14" t="str">
        <f aca="false">IF(OR($E869="",$B869=""),"",INT(($B869-$E869)/365.25))</f>
        <v/>
      </c>
      <c r="H869" s="14" t="str">
        <f aca="false">IF($G869="","",IF($G869&lt;5,"Ha","Yo'q"))</f>
        <v/>
      </c>
      <c r="I869" s="14" t="str">
        <f aca="false">IF($G869="","",IF($G869&lt;18,"Ha","Yo'q"))</f>
        <v/>
      </c>
      <c r="J869" s="12"/>
      <c r="K869" s="12"/>
      <c r="L869" s="25"/>
      <c r="M869" s="12"/>
    </row>
    <row r="870" customFormat="false" ht="15" hidden="false" customHeight="false" outlineLevel="0" collapsed="false">
      <c r="A870" s="8" t="n">
        <v>866</v>
      </c>
      <c r="B870" s="13"/>
      <c r="C870" s="25"/>
      <c r="D870" s="26" t="str">
        <f aca="false">IF($C870="","",IFERROR(IF(INDEX(Bolalar!$B$5:$B$1804,MATCH($C870,Bolalar!$I$5:$I$1804,0))="","",INDEX(Bolalar!$B$5:$B$1804,MATCH($C870,Bolalar!$I$5:$I$1804,0))),""))</f>
        <v/>
      </c>
      <c r="E870" s="15" t="str">
        <f aca="false">IF($C870="","",IFERROR(IF(INDEX(Bolalar!$C$5:$C$1804,MATCH($C870,Bolalar!$I$5:$I$1804,0))="","",INDEX(Bolalar!$C$5:$C$1804,MATCH($C870,Bolalar!$I$5:$I$1804,0))),""))</f>
        <v/>
      </c>
      <c r="F870" s="24"/>
      <c r="G870" s="14" t="str">
        <f aca="false">IF(OR($E870="",$B870=""),"",INT(($B870-$E870)/365.25))</f>
        <v/>
      </c>
      <c r="H870" s="14" t="str">
        <f aca="false">IF($G870="","",IF($G870&lt;5,"Ha","Yo'q"))</f>
        <v/>
      </c>
      <c r="I870" s="14" t="str">
        <f aca="false">IF($G870="","",IF($G870&lt;18,"Ha","Yo'q"))</f>
        <v/>
      </c>
      <c r="J870" s="12"/>
      <c r="K870" s="12"/>
      <c r="L870" s="25"/>
      <c r="M870" s="12"/>
    </row>
    <row r="871" customFormat="false" ht="15" hidden="false" customHeight="false" outlineLevel="0" collapsed="false">
      <c r="A871" s="8" t="n">
        <v>867</v>
      </c>
      <c r="B871" s="13"/>
      <c r="C871" s="25"/>
      <c r="D871" s="26" t="str">
        <f aca="false">IF($C871="","",IFERROR(IF(INDEX(Bolalar!$B$5:$B$1804,MATCH($C871,Bolalar!$I$5:$I$1804,0))="","",INDEX(Bolalar!$B$5:$B$1804,MATCH($C871,Bolalar!$I$5:$I$1804,0))),""))</f>
        <v/>
      </c>
      <c r="E871" s="15" t="str">
        <f aca="false">IF($C871="","",IFERROR(IF(INDEX(Bolalar!$C$5:$C$1804,MATCH($C871,Bolalar!$I$5:$I$1804,0))="","",INDEX(Bolalar!$C$5:$C$1804,MATCH($C871,Bolalar!$I$5:$I$1804,0))),""))</f>
        <v/>
      </c>
      <c r="F871" s="24"/>
      <c r="G871" s="14" t="str">
        <f aca="false">IF(OR($E871="",$B871=""),"",INT(($B871-$E871)/365.25))</f>
        <v/>
      </c>
      <c r="H871" s="14" t="str">
        <f aca="false">IF($G871="","",IF($G871&lt;5,"Ha","Yo'q"))</f>
        <v/>
      </c>
      <c r="I871" s="14" t="str">
        <f aca="false">IF($G871="","",IF($G871&lt;18,"Ha","Yo'q"))</f>
        <v/>
      </c>
      <c r="J871" s="12"/>
      <c r="K871" s="12"/>
      <c r="L871" s="25"/>
      <c r="M871" s="12"/>
    </row>
    <row r="872" customFormat="false" ht="15" hidden="false" customHeight="false" outlineLevel="0" collapsed="false">
      <c r="A872" s="8" t="n">
        <v>868</v>
      </c>
      <c r="B872" s="13"/>
      <c r="C872" s="25"/>
      <c r="D872" s="26" t="str">
        <f aca="false">IF($C872="","",IFERROR(IF(INDEX(Bolalar!$B$5:$B$1804,MATCH($C872,Bolalar!$I$5:$I$1804,0))="","",INDEX(Bolalar!$B$5:$B$1804,MATCH($C872,Bolalar!$I$5:$I$1804,0))),""))</f>
        <v/>
      </c>
      <c r="E872" s="15" t="str">
        <f aca="false">IF($C872="","",IFERROR(IF(INDEX(Bolalar!$C$5:$C$1804,MATCH($C872,Bolalar!$I$5:$I$1804,0))="","",INDEX(Bolalar!$C$5:$C$1804,MATCH($C872,Bolalar!$I$5:$I$1804,0))),""))</f>
        <v/>
      </c>
      <c r="F872" s="24"/>
      <c r="G872" s="14" t="str">
        <f aca="false">IF(OR($E872="",$B872=""),"",INT(($B872-$E872)/365.25))</f>
        <v/>
      </c>
      <c r="H872" s="14" t="str">
        <f aca="false">IF($G872="","",IF($G872&lt;5,"Ha","Yo'q"))</f>
        <v/>
      </c>
      <c r="I872" s="14" t="str">
        <f aca="false">IF($G872="","",IF($G872&lt;18,"Ha","Yo'q"))</f>
        <v/>
      </c>
      <c r="J872" s="12"/>
      <c r="K872" s="12"/>
      <c r="L872" s="25"/>
      <c r="M872" s="12"/>
    </row>
    <row r="873" customFormat="false" ht="15" hidden="false" customHeight="false" outlineLevel="0" collapsed="false">
      <c r="A873" s="8" t="n">
        <v>869</v>
      </c>
      <c r="B873" s="13"/>
      <c r="C873" s="25"/>
      <c r="D873" s="26" t="str">
        <f aca="false">IF($C873="","",IFERROR(IF(INDEX(Bolalar!$B$5:$B$1804,MATCH($C873,Bolalar!$I$5:$I$1804,0))="","",INDEX(Bolalar!$B$5:$B$1804,MATCH($C873,Bolalar!$I$5:$I$1804,0))),""))</f>
        <v/>
      </c>
      <c r="E873" s="15" t="str">
        <f aca="false">IF($C873="","",IFERROR(IF(INDEX(Bolalar!$C$5:$C$1804,MATCH($C873,Bolalar!$I$5:$I$1804,0))="","",INDEX(Bolalar!$C$5:$C$1804,MATCH($C873,Bolalar!$I$5:$I$1804,0))),""))</f>
        <v/>
      </c>
      <c r="F873" s="24"/>
      <c r="G873" s="14" t="str">
        <f aca="false">IF(OR($E873="",$B873=""),"",INT(($B873-$E873)/365.25))</f>
        <v/>
      </c>
      <c r="H873" s="14" t="str">
        <f aca="false">IF($G873="","",IF($G873&lt;5,"Ha","Yo'q"))</f>
        <v/>
      </c>
      <c r="I873" s="14" t="str">
        <f aca="false">IF($G873="","",IF($G873&lt;18,"Ha","Yo'q"))</f>
        <v/>
      </c>
      <c r="J873" s="12"/>
      <c r="K873" s="12"/>
      <c r="L873" s="25"/>
      <c r="M873" s="12"/>
    </row>
    <row r="874" customFormat="false" ht="15" hidden="false" customHeight="false" outlineLevel="0" collapsed="false">
      <c r="A874" s="8" t="n">
        <v>870</v>
      </c>
      <c r="B874" s="13"/>
      <c r="C874" s="25"/>
      <c r="D874" s="26" t="str">
        <f aca="false">IF($C874="","",IFERROR(IF(INDEX(Bolalar!$B$5:$B$1804,MATCH($C874,Bolalar!$I$5:$I$1804,0))="","",INDEX(Bolalar!$B$5:$B$1804,MATCH($C874,Bolalar!$I$5:$I$1804,0))),""))</f>
        <v/>
      </c>
      <c r="E874" s="15" t="str">
        <f aca="false">IF($C874="","",IFERROR(IF(INDEX(Bolalar!$C$5:$C$1804,MATCH($C874,Bolalar!$I$5:$I$1804,0))="","",INDEX(Bolalar!$C$5:$C$1804,MATCH($C874,Bolalar!$I$5:$I$1804,0))),""))</f>
        <v/>
      </c>
      <c r="F874" s="24"/>
      <c r="G874" s="14" t="str">
        <f aca="false">IF(OR($E874="",$B874=""),"",INT(($B874-$E874)/365.25))</f>
        <v/>
      </c>
      <c r="H874" s="14" t="str">
        <f aca="false">IF($G874="","",IF($G874&lt;5,"Ha","Yo'q"))</f>
        <v/>
      </c>
      <c r="I874" s="14" t="str">
        <f aca="false">IF($G874="","",IF($G874&lt;18,"Ha","Yo'q"))</f>
        <v/>
      </c>
      <c r="J874" s="12"/>
      <c r="K874" s="12"/>
      <c r="L874" s="25"/>
      <c r="M874" s="12"/>
    </row>
    <row r="875" customFormat="false" ht="15" hidden="false" customHeight="false" outlineLevel="0" collapsed="false">
      <c r="A875" s="8" t="n">
        <v>871</v>
      </c>
      <c r="B875" s="13"/>
      <c r="C875" s="25"/>
      <c r="D875" s="26" t="str">
        <f aca="false">IF($C875="","",IFERROR(IF(INDEX(Bolalar!$B$5:$B$1804,MATCH($C875,Bolalar!$I$5:$I$1804,0))="","",INDEX(Bolalar!$B$5:$B$1804,MATCH($C875,Bolalar!$I$5:$I$1804,0))),""))</f>
        <v/>
      </c>
      <c r="E875" s="15" t="str">
        <f aca="false">IF($C875="","",IFERROR(IF(INDEX(Bolalar!$C$5:$C$1804,MATCH($C875,Bolalar!$I$5:$I$1804,0))="","",INDEX(Bolalar!$C$5:$C$1804,MATCH($C875,Bolalar!$I$5:$I$1804,0))),""))</f>
        <v/>
      </c>
      <c r="F875" s="24"/>
      <c r="G875" s="14" t="str">
        <f aca="false">IF(OR($E875="",$B875=""),"",INT(($B875-$E875)/365.25))</f>
        <v/>
      </c>
      <c r="H875" s="14" t="str">
        <f aca="false">IF($G875="","",IF($G875&lt;5,"Ha","Yo'q"))</f>
        <v/>
      </c>
      <c r="I875" s="14" t="str">
        <f aca="false">IF($G875="","",IF($G875&lt;18,"Ha","Yo'q"))</f>
        <v/>
      </c>
      <c r="J875" s="12"/>
      <c r="K875" s="12"/>
      <c r="L875" s="25"/>
      <c r="M875" s="12"/>
    </row>
    <row r="876" customFormat="false" ht="15" hidden="false" customHeight="false" outlineLevel="0" collapsed="false">
      <c r="A876" s="8" t="n">
        <v>872</v>
      </c>
      <c r="B876" s="13"/>
      <c r="C876" s="25"/>
      <c r="D876" s="26" t="str">
        <f aca="false">IF($C876="","",IFERROR(IF(INDEX(Bolalar!$B$5:$B$1804,MATCH($C876,Bolalar!$I$5:$I$1804,0))="","",INDEX(Bolalar!$B$5:$B$1804,MATCH($C876,Bolalar!$I$5:$I$1804,0))),""))</f>
        <v/>
      </c>
      <c r="E876" s="15" t="str">
        <f aca="false">IF($C876="","",IFERROR(IF(INDEX(Bolalar!$C$5:$C$1804,MATCH($C876,Bolalar!$I$5:$I$1804,0))="","",INDEX(Bolalar!$C$5:$C$1804,MATCH($C876,Bolalar!$I$5:$I$1804,0))),""))</f>
        <v/>
      </c>
      <c r="F876" s="24"/>
      <c r="G876" s="14" t="str">
        <f aca="false">IF(OR($E876="",$B876=""),"",INT(($B876-$E876)/365.25))</f>
        <v/>
      </c>
      <c r="H876" s="14" t="str">
        <f aca="false">IF($G876="","",IF($G876&lt;5,"Ha","Yo'q"))</f>
        <v/>
      </c>
      <c r="I876" s="14" t="str">
        <f aca="false">IF($G876="","",IF($G876&lt;18,"Ha","Yo'q"))</f>
        <v/>
      </c>
      <c r="J876" s="12"/>
      <c r="K876" s="12"/>
      <c r="L876" s="25"/>
      <c r="M876" s="12"/>
    </row>
    <row r="877" customFormat="false" ht="15" hidden="false" customHeight="false" outlineLevel="0" collapsed="false">
      <c r="A877" s="8" t="n">
        <v>873</v>
      </c>
      <c r="B877" s="13"/>
      <c r="C877" s="25"/>
      <c r="D877" s="26" t="str">
        <f aca="false">IF($C877="","",IFERROR(IF(INDEX(Bolalar!$B$5:$B$1804,MATCH($C877,Bolalar!$I$5:$I$1804,0))="","",INDEX(Bolalar!$B$5:$B$1804,MATCH($C877,Bolalar!$I$5:$I$1804,0))),""))</f>
        <v/>
      </c>
      <c r="E877" s="15" t="str">
        <f aca="false">IF($C877="","",IFERROR(IF(INDEX(Bolalar!$C$5:$C$1804,MATCH($C877,Bolalar!$I$5:$I$1804,0))="","",INDEX(Bolalar!$C$5:$C$1804,MATCH($C877,Bolalar!$I$5:$I$1804,0))),""))</f>
        <v/>
      </c>
      <c r="F877" s="24"/>
      <c r="G877" s="14" t="str">
        <f aca="false">IF(OR($E877="",$B877=""),"",INT(($B877-$E877)/365.25))</f>
        <v/>
      </c>
      <c r="H877" s="14" t="str">
        <f aca="false">IF($G877="","",IF($G877&lt;5,"Ha","Yo'q"))</f>
        <v/>
      </c>
      <c r="I877" s="14" t="str">
        <f aca="false">IF($G877="","",IF($G877&lt;18,"Ha","Yo'q"))</f>
        <v/>
      </c>
      <c r="J877" s="12"/>
      <c r="K877" s="12"/>
      <c r="L877" s="25"/>
      <c r="M877" s="12"/>
    </row>
    <row r="878" customFormat="false" ht="15" hidden="false" customHeight="false" outlineLevel="0" collapsed="false">
      <c r="A878" s="8" t="n">
        <v>874</v>
      </c>
      <c r="B878" s="13"/>
      <c r="C878" s="25"/>
      <c r="D878" s="26" t="str">
        <f aca="false">IF($C878="","",IFERROR(IF(INDEX(Bolalar!$B$5:$B$1804,MATCH($C878,Bolalar!$I$5:$I$1804,0))="","",INDEX(Bolalar!$B$5:$B$1804,MATCH($C878,Bolalar!$I$5:$I$1804,0))),""))</f>
        <v/>
      </c>
      <c r="E878" s="15" t="str">
        <f aca="false">IF($C878="","",IFERROR(IF(INDEX(Bolalar!$C$5:$C$1804,MATCH($C878,Bolalar!$I$5:$I$1804,0))="","",INDEX(Bolalar!$C$5:$C$1804,MATCH($C878,Bolalar!$I$5:$I$1804,0))),""))</f>
        <v/>
      </c>
      <c r="F878" s="24"/>
      <c r="G878" s="14" t="str">
        <f aca="false">IF(OR($E878="",$B878=""),"",INT(($B878-$E878)/365.25))</f>
        <v/>
      </c>
      <c r="H878" s="14" t="str">
        <f aca="false">IF($G878="","",IF($G878&lt;5,"Ha","Yo'q"))</f>
        <v/>
      </c>
      <c r="I878" s="14" t="str">
        <f aca="false">IF($G878="","",IF($G878&lt;18,"Ha","Yo'q"))</f>
        <v/>
      </c>
      <c r="J878" s="12"/>
      <c r="K878" s="12"/>
      <c r="L878" s="25"/>
      <c r="M878" s="12"/>
    </row>
    <row r="879" customFormat="false" ht="15" hidden="false" customHeight="false" outlineLevel="0" collapsed="false">
      <c r="A879" s="8" t="n">
        <v>875</v>
      </c>
      <c r="B879" s="13"/>
      <c r="C879" s="25"/>
      <c r="D879" s="26" t="str">
        <f aca="false">IF($C879="","",IFERROR(IF(INDEX(Bolalar!$B$5:$B$1804,MATCH($C879,Bolalar!$I$5:$I$1804,0))="","",INDEX(Bolalar!$B$5:$B$1804,MATCH($C879,Bolalar!$I$5:$I$1804,0))),""))</f>
        <v/>
      </c>
      <c r="E879" s="15" t="str">
        <f aca="false">IF($C879="","",IFERROR(IF(INDEX(Bolalar!$C$5:$C$1804,MATCH($C879,Bolalar!$I$5:$I$1804,0))="","",INDEX(Bolalar!$C$5:$C$1804,MATCH($C879,Bolalar!$I$5:$I$1804,0))),""))</f>
        <v/>
      </c>
      <c r="F879" s="24"/>
      <c r="G879" s="14" t="str">
        <f aca="false">IF(OR($E879="",$B879=""),"",INT(($B879-$E879)/365.25))</f>
        <v/>
      </c>
      <c r="H879" s="14" t="str">
        <f aca="false">IF($G879="","",IF($G879&lt;5,"Ha","Yo'q"))</f>
        <v/>
      </c>
      <c r="I879" s="14" t="str">
        <f aca="false">IF($G879="","",IF($G879&lt;18,"Ha","Yo'q"))</f>
        <v/>
      </c>
      <c r="J879" s="12"/>
      <c r="K879" s="12"/>
      <c r="L879" s="25"/>
      <c r="M879" s="12"/>
    </row>
    <row r="880" customFormat="false" ht="15" hidden="false" customHeight="false" outlineLevel="0" collapsed="false">
      <c r="A880" s="8" t="n">
        <v>876</v>
      </c>
      <c r="B880" s="13"/>
      <c r="C880" s="25"/>
      <c r="D880" s="26" t="str">
        <f aca="false">IF($C880="","",IFERROR(IF(INDEX(Bolalar!$B$5:$B$1804,MATCH($C880,Bolalar!$I$5:$I$1804,0))="","",INDEX(Bolalar!$B$5:$B$1804,MATCH($C880,Bolalar!$I$5:$I$1804,0))),""))</f>
        <v/>
      </c>
      <c r="E880" s="15" t="str">
        <f aca="false">IF($C880="","",IFERROR(IF(INDEX(Bolalar!$C$5:$C$1804,MATCH($C880,Bolalar!$I$5:$I$1804,0))="","",INDEX(Bolalar!$C$5:$C$1804,MATCH($C880,Bolalar!$I$5:$I$1804,0))),""))</f>
        <v/>
      </c>
      <c r="F880" s="24"/>
      <c r="G880" s="14" t="str">
        <f aca="false">IF(OR($E880="",$B880=""),"",INT(($B880-$E880)/365.25))</f>
        <v/>
      </c>
      <c r="H880" s="14" t="str">
        <f aca="false">IF($G880="","",IF($G880&lt;5,"Ha","Yo'q"))</f>
        <v/>
      </c>
      <c r="I880" s="14" t="str">
        <f aca="false">IF($G880="","",IF($G880&lt;18,"Ha","Yo'q"))</f>
        <v/>
      </c>
      <c r="J880" s="12"/>
      <c r="K880" s="12"/>
      <c r="L880" s="25"/>
      <c r="M880" s="12"/>
    </row>
    <row r="881" customFormat="false" ht="15" hidden="false" customHeight="false" outlineLevel="0" collapsed="false">
      <c r="A881" s="8" t="n">
        <v>877</v>
      </c>
      <c r="B881" s="13"/>
      <c r="C881" s="25"/>
      <c r="D881" s="26" t="str">
        <f aca="false">IF($C881="","",IFERROR(IF(INDEX(Bolalar!$B$5:$B$1804,MATCH($C881,Bolalar!$I$5:$I$1804,0))="","",INDEX(Bolalar!$B$5:$B$1804,MATCH($C881,Bolalar!$I$5:$I$1804,0))),""))</f>
        <v/>
      </c>
      <c r="E881" s="15" t="str">
        <f aca="false">IF($C881="","",IFERROR(IF(INDEX(Bolalar!$C$5:$C$1804,MATCH($C881,Bolalar!$I$5:$I$1804,0))="","",INDEX(Bolalar!$C$5:$C$1804,MATCH($C881,Bolalar!$I$5:$I$1804,0))),""))</f>
        <v/>
      </c>
      <c r="F881" s="24"/>
      <c r="G881" s="14" t="str">
        <f aca="false">IF(OR($E881="",$B881=""),"",INT(($B881-$E881)/365.25))</f>
        <v/>
      </c>
      <c r="H881" s="14" t="str">
        <f aca="false">IF($G881="","",IF($G881&lt;5,"Ha","Yo'q"))</f>
        <v/>
      </c>
      <c r="I881" s="14" t="str">
        <f aca="false">IF($G881="","",IF($G881&lt;18,"Ha","Yo'q"))</f>
        <v/>
      </c>
      <c r="J881" s="12"/>
      <c r="K881" s="12"/>
      <c r="L881" s="25"/>
      <c r="M881" s="12"/>
    </row>
    <row r="882" customFormat="false" ht="15" hidden="false" customHeight="false" outlineLevel="0" collapsed="false">
      <c r="A882" s="8" t="n">
        <v>878</v>
      </c>
      <c r="B882" s="13"/>
      <c r="C882" s="25"/>
      <c r="D882" s="26" t="str">
        <f aca="false">IF($C882="","",IFERROR(IF(INDEX(Bolalar!$B$5:$B$1804,MATCH($C882,Bolalar!$I$5:$I$1804,0))="","",INDEX(Bolalar!$B$5:$B$1804,MATCH($C882,Bolalar!$I$5:$I$1804,0))),""))</f>
        <v/>
      </c>
      <c r="E882" s="15" t="str">
        <f aca="false">IF($C882="","",IFERROR(IF(INDEX(Bolalar!$C$5:$C$1804,MATCH($C882,Bolalar!$I$5:$I$1804,0))="","",INDEX(Bolalar!$C$5:$C$1804,MATCH($C882,Bolalar!$I$5:$I$1804,0))),""))</f>
        <v/>
      </c>
      <c r="F882" s="24"/>
      <c r="G882" s="14" t="str">
        <f aca="false">IF(OR($E882="",$B882=""),"",INT(($B882-$E882)/365.25))</f>
        <v/>
      </c>
      <c r="H882" s="14" t="str">
        <f aca="false">IF($G882="","",IF($G882&lt;5,"Ha","Yo'q"))</f>
        <v/>
      </c>
      <c r="I882" s="14" t="str">
        <f aca="false">IF($G882="","",IF($G882&lt;18,"Ha","Yo'q"))</f>
        <v/>
      </c>
      <c r="J882" s="12"/>
      <c r="K882" s="12"/>
      <c r="L882" s="25"/>
      <c r="M882" s="12"/>
    </row>
    <row r="883" customFormat="false" ht="15" hidden="false" customHeight="false" outlineLevel="0" collapsed="false">
      <c r="A883" s="8" t="n">
        <v>879</v>
      </c>
      <c r="B883" s="13"/>
      <c r="C883" s="25"/>
      <c r="D883" s="26" t="str">
        <f aca="false">IF($C883="","",IFERROR(IF(INDEX(Bolalar!$B$5:$B$1804,MATCH($C883,Bolalar!$I$5:$I$1804,0))="","",INDEX(Bolalar!$B$5:$B$1804,MATCH($C883,Bolalar!$I$5:$I$1804,0))),""))</f>
        <v/>
      </c>
      <c r="E883" s="15" t="str">
        <f aca="false">IF($C883="","",IFERROR(IF(INDEX(Bolalar!$C$5:$C$1804,MATCH($C883,Bolalar!$I$5:$I$1804,0))="","",INDEX(Bolalar!$C$5:$C$1804,MATCH($C883,Bolalar!$I$5:$I$1804,0))),""))</f>
        <v/>
      </c>
      <c r="F883" s="24"/>
      <c r="G883" s="14" t="str">
        <f aca="false">IF(OR($E883="",$B883=""),"",INT(($B883-$E883)/365.25))</f>
        <v/>
      </c>
      <c r="H883" s="14" t="str">
        <f aca="false">IF($G883="","",IF($G883&lt;5,"Ha","Yo'q"))</f>
        <v/>
      </c>
      <c r="I883" s="14" t="str">
        <f aca="false">IF($G883="","",IF($G883&lt;18,"Ha","Yo'q"))</f>
        <v/>
      </c>
      <c r="J883" s="12"/>
      <c r="K883" s="12"/>
      <c r="L883" s="25"/>
      <c r="M883" s="12"/>
    </row>
    <row r="884" customFormat="false" ht="15" hidden="false" customHeight="false" outlineLevel="0" collapsed="false">
      <c r="A884" s="8" t="n">
        <v>880</v>
      </c>
      <c r="B884" s="13"/>
      <c r="C884" s="25"/>
      <c r="D884" s="26" t="str">
        <f aca="false">IF($C884="","",IFERROR(IF(INDEX(Bolalar!$B$5:$B$1804,MATCH($C884,Bolalar!$I$5:$I$1804,0))="","",INDEX(Bolalar!$B$5:$B$1804,MATCH($C884,Bolalar!$I$5:$I$1804,0))),""))</f>
        <v/>
      </c>
      <c r="E884" s="15" t="str">
        <f aca="false">IF($C884="","",IFERROR(IF(INDEX(Bolalar!$C$5:$C$1804,MATCH($C884,Bolalar!$I$5:$I$1804,0))="","",INDEX(Bolalar!$C$5:$C$1804,MATCH($C884,Bolalar!$I$5:$I$1804,0))),""))</f>
        <v/>
      </c>
      <c r="F884" s="24"/>
      <c r="G884" s="14" t="str">
        <f aca="false">IF(OR($E884="",$B884=""),"",INT(($B884-$E884)/365.25))</f>
        <v/>
      </c>
      <c r="H884" s="14" t="str">
        <f aca="false">IF($G884="","",IF($G884&lt;5,"Ha","Yo'q"))</f>
        <v/>
      </c>
      <c r="I884" s="14" t="str">
        <f aca="false">IF($G884="","",IF($G884&lt;18,"Ha","Yo'q"))</f>
        <v/>
      </c>
      <c r="J884" s="12"/>
      <c r="K884" s="12"/>
      <c r="L884" s="25"/>
      <c r="M884" s="12"/>
    </row>
    <row r="885" customFormat="false" ht="15" hidden="false" customHeight="false" outlineLevel="0" collapsed="false">
      <c r="A885" s="8" t="n">
        <v>881</v>
      </c>
      <c r="B885" s="13"/>
      <c r="C885" s="25"/>
      <c r="D885" s="26" t="str">
        <f aca="false">IF($C885="","",IFERROR(IF(INDEX(Bolalar!$B$5:$B$1804,MATCH($C885,Bolalar!$I$5:$I$1804,0))="","",INDEX(Bolalar!$B$5:$B$1804,MATCH($C885,Bolalar!$I$5:$I$1804,0))),""))</f>
        <v/>
      </c>
      <c r="E885" s="15" t="str">
        <f aca="false">IF($C885="","",IFERROR(IF(INDEX(Bolalar!$C$5:$C$1804,MATCH($C885,Bolalar!$I$5:$I$1804,0))="","",INDEX(Bolalar!$C$5:$C$1804,MATCH($C885,Bolalar!$I$5:$I$1804,0))),""))</f>
        <v/>
      </c>
      <c r="F885" s="24"/>
      <c r="G885" s="14" t="str">
        <f aca="false">IF(OR($E885="",$B885=""),"",INT(($B885-$E885)/365.25))</f>
        <v/>
      </c>
      <c r="H885" s="14" t="str">
        <f aca="false">IF($G885="","",IF($G885&lt;5,"Ha","Yo'q"))</f>
        <v/>
      </c>
      <c r="I885" s="14" t="str">
        <f aca="false">IF($G885="","",IF($G885&lt;18,"Ha","Yo'q"))</f>
        <v/>
      </c>
      <c r="J885" s="12"/>
      <c r="K885" s="12"/>
      <c r="L885" s="25"/>
      <c r="M885" s="12"/>
    </row>
    <row r="886" customFormat="false" ht="15" hidden="false" customHeight="false" outlineLevel="0" collapsed="false">
      <c r="A886" s="8" t="n">
        <v>882</v>
      </c>
      <c r="B886" s="13"/>
      <c r="C886" s="25"/>
      <c r="D886" s="26" t="str">
        <f aca="false">IF($C886="","",IFERROR(IF(INDEX(Bolalar!$B$5:$B$1804,MATCH($C886,Bolalar!$I$5:$I$1804,0))="","",INDEX(Bolalar!$B$5:$B$1804,MATCH($C886,Bolalar!$I$5:$I$1804,0))),""))</f>
        <v/>
      </c>
      <c r="E886" s="15" t="str">
        <f aca="false">IF($C886="","",IFERROR(IF(INDEX(Bolalar!$C$5:$C$1804,MATCH($C886,Bolalar!$I$5:$I$1804,0))="","",INDEX(Bolalar!$C$5:$C$1804,MATCH($C886,Bolalar!$I$5:$I$1804,0))),""))</f>
        <v/>
      </c>
      <c r="F886" s="24"/>
      <c r="G886" s="14" t="str">
        <f aca="false">IF(OR($E886="",$B886=""),"",INT(($B886-$E886)/365.25))</f>
        <v/>
      </c>
      <c r="H886" s="14" t="str">
        <f aca="false">IF($G886="","",IF($G886&lt;5,"Ha","Yo'q"))</f>
        <v/>
      </c>
      <c r="I886" s="14" t="str">
        <f aca="false">IF($G886="","",IF($G886&lt;18,"Ha","Yo'q"))</f>
        <v/>
      </c>
      <c r="J886" s="12"/>
      <c r="K886" s="12"/>
      <c r="L886" s="25"/>
      <c r="M886" s="12"/>
    </row>
    <row r="887" customFormat="false" ht="15" hidden="false" customHeight="false" outlineLevel="0" collapsed="false">
      <c r="A887" s="8" t="n">
        <v>883</v>
      </c>
      <c r="B887" s="13"/>
      <c r="C887" s="25"/>
      <c r="D887" s="26" t="str">
        <f aca="false">IF($C887="","",IFERROR(IF(INDEX(Bolalar!$B$5:$B$1804,MATCH($C887,Bolalar!$I$5:$I$1804,0))="","",INDEX(Bolalar!$B$5:$B$1804,MATCH($C887,Bolalar!$I$5:$I$1804,0))),""))</f>
        <v/>
      </c>
      <c r="E887" s="15" t="str">
        <f aca="false">IF($C887="","",IFERROR(IF(INDEX(Bolalar!$C$5:$C$1804,MATCH($C887,Bolalar!$I$5:$I$1804,0))="","",INDEX(Bolalar!$C$5:$C$1804,MATCH($C887,Bolalar!$I$5:$I$1804,0))),""))</f>
        <v/>
      </c>
      <c r="F887" s="24"/>
      <c r="G887" s="14" t="str">
        <f aca="false">IF(OR($E887="",$B887=""),"",INT(($B887-$E887)/365.25))</f>
        <v/>
      </c>
      <c r="H887" s="14" t="str">
        <f aca="false">IF($G887="","",IF($G887&lt;5,"Ha","Yo'q"))</f>
        <v/>
      </c>
      <c r="I887" s="14" t="str">
        <f aca="false">IF($G887="","",IF($G887&lt;18,"Ha","Yo'q"))</f>
        <v/>
      </c>
      <c r="J887" s="12"/>
      <c r="K887" s="12"/>
      <c r="L887" s="25"/>
      <c r="M887" s="12"/>
    </row>
    <row r="888" customFormat="false" ht="15" hidden="false" customHeight="false" outlineLevel="0" collapsed="false">
      <c r="A888" s="8" t="n">
        <v>884</v>
      </c>
      <c r="B888" s="13"/>
      <c r="C888" s="25"/>
      <c r="D888" s="26" t="str">
        <f aca="false">IF($C888="","",IFERROR(IF(INDEX(Bolalar!$B$5:$B$1804,MATCH($C888,Bolalar!$I$5:$I$1804,0))="","",INDEX(Bolalar!$B$5:$B$1804,MATCH($C888,Bolalar!$I$5:$I$1804,0))),""))</f>
        <v/>
      </c>
      <c r="E888" s="15" t="str">
        <f aca="false">IF($C888="","",IFERROR(IF(INDEX(Bolalar!$C$5:$C$1804,MATCH($C888,Bolalar!$I$5:$I$1804,0))="","",INDEX(Bolalar!$C$5:$C$1804,MATCH($C888,Bolalar!$I$5:$I$1804,0))),""))</f>
        <v/>
      </c>
      <c r="F888" s="24"/>
      <c r="G888" s="14" t="str">
        <f aca="false">IF(OR($E888="",$B888=""),"",INT(($B888-$E888)/365.25))</f>
        <v/>
      </c>
      <c r="H888" s="14" t="str">
        <f aca="false">IF($G888="","",IF($G888&lt;5,"Ha","Yo'q"))</f>
        <v/>
      </c>
      <c r="I888" s="14" t="str">
        <f aca="false">IF($G888="","",IF($G888&lt;18,"Ha","Yo'q"))</f>
        <v/>
      </c>
      <c r="J888" s="12"/>
      <c r="K888" s="12"/>
      <c r="L888" s="25"/>
      <c r="M888" s="12"/>
    </row>
    <row r="889" customFormat="false" ht="15" hidden="false" customHeight="false" outlineLevel="0" collapsed="false">
      <c r="A889" s="8" t="n">
        <v>885</v>
      </c>
      <c r="B889" s="13"/>
      <c r="C889" s="25"/>
      <c r="D889" s="26" t="str">
        <f aca="false">IF($C889="","",IFERROR(IF(INDEX(Bolalar!$B$5:$B$1804,MATCH($C889,Bolalar!$I$5:$I$1804,0))="","",INDEX(Bolalar!$B$5:$B$1804,MATCH($C889,Bolalar!$I$5:$I$1804,0))),""))</f>
        <v/>
      </c>
      <c r="E889" s="15" t="str">
        <f aca="false">IF($C889="","",IFERROR(IF(INDEX(Bolalar!$C$5:$C$1804,MATCH($C889,Bolalar!$I$5:$I$1804,0))="","",INDEX(Bolalar!$C$5:$C$1804,MATCH($C889,Bolalar!$I$5:$I$1804,0))),""))</f>
        <v/>
      </c>
      <c r="F889" s="24"/>
      <c r="G889" s="14" t="str">
        <f aca="false">IF(OR($E889="",$B889=""),"",INT(($B889-$E889)/365.25))</f>
        <v/>
      </c>
      <c r="H889" s="14" t="str">
        <f aca="false">IF($G889="","",IF($G889&lt;5,"Ha","Yo'q"))</f>
        <v/>
      </c>
      <c r="I889" s="14" t="str">
        <f aca="false">IF($G889="","",IF($G889&lt;18,"Ha","Yo'q"))</f>
        <v/>
      </c>
      <c r="J889" s="12"/>
      <c r="K889" s="12"/>
      <c r="L889" s="25"/>
      <c r="M889" s="12"/>
    </row>
    <row r="890" customFormat="false" ht="15" hidden="false" customHeight="false" outlineLevel="0" collapsed="false">
      <c r="A890" s="8" t="n">
        <v>886</v>
      </c>
      <c r="B890" s="13"/>
      <c r="C890" s="25"/>
      <c r="D890" s="26" t="str">
        <f aca="false">IF($C890="","",IFERROR(IF(INDEX(Bolalar!$B$5:$B$1804,MATCH($C890,Bolalar!$I$5:$I$1804,0))="","",INDEX(Bolalar!$B$5:$B$1804,MATCH($C890,Bolalar!$I$5:$I$1804,0))),""))</f>
        <v/>
      </c>
      <c r="E890" s="15" t="str">
        <f aca="false">IF($C890="","",IFERROR(IF(INDEX(Bolalar!$C$5:$C$1804,MATCH($C890,Bolalar!$I$5:$I$1804,0))="","",INDEX(Bolalar!$C$5:$C$1804,MATCH($C890,Bolalar!$I$5:$I$1804,0))),""))</f>
        <v/>
      </c>
      <c r="F890" s="24"/>
      <c r="G890" s="14" t="str">
        <f aca="false">IF(OR($E890="",$B890=""),"",INT(($B890-$E890)/365.25))</f>
        <v/>
      </c>
      <c r="H890" s="14" t="str">
        <f aca="false">IF($G890="","",IF($G890&lt;5,"Ha","Yo'q"))</f>
        <v/>
      </c>
      <c r="I890" s="14" t="str">
        <f aca="false">IF($G890="","",IF($G890&lt;18,"Ha","Yo'q"))</f>
        <v/>
      </c>
      <c r="J890" s="12"/>
      <c r="K890" s="12"/>
      <c r="L890" s="25"/>
      <c r="M890" s="12"/>
    </row>
    <row r="891" customFormat="false" ht="15" hidden="false" customHeight="false" outlineLevel="0" collapsed="false">
      <c r="A891" s="8" t="n">
        <v>887</v>
      </c>
      <c r="B891" s="13"/>
      <c r="C891" s="25"/>
      <c r="D891" s="26" t="str">
        <f aca="false">IF($C891="","",IFERROR(IF(INDEX(Bolalar!$B$5:$B$1804,MATCH($C891,Bolalar!$I$5:$I$1804,0))="","",INDEX(Bolalar!$B$5:$B$1804,MATCH($C891,Bolalar!$I$5:$I$1804,0))),""))</f>
        <v/>
      </c>
      <c r="E891" s="15" t="str">
        <f aca="false">IF($C891="","",IFERROR(IF(INDEX(Bolalar!$C$5:$C$1804,MATCH($C891,Bolalar!$I$5:$I$1804,0))="","",INDEX(Bolalar!$C$5:$C$1804,MATCH($C891,Bolalar!$I$5:$I$1804,0))),""))</f>
        <v/>
      </c>
      <c r="F891" s="24"/>
      <c r="G891" s="14" t="str">
        <f aca="false">IF(OR($E891="",$B891=""),"",INT(($B891-$E891)/365.25))</f>
        <v/>
      </c>
      <c r="H891" s="14" t="str">
        <f aca="false">IF($G891="","",IF($G891&lt;5,"Ha","Yo'q"))</f>
        <v/>
      </c>
      <c r="I891" s="14" t="str">
        <f aca="false">IF($G891="","",IF($G891&lt;18,"Ha","Yo'q"))</f>
        <v/>
      </c>
      <c r="J891" s="12"/>
      <c r="K891" s="12"/>
      <c r="L891" s="25"/>
      <c r="M891" s="12"/>
    </row>
    <row r="892" customFormat="false" ht="15" hidden="false" customHeight="false" outlineLevel="0" collapsed="false">
      <c r="A892" s="8" t="n">
        <v>888</v>
      </c>
      <c r="B892" s="13"/>
      <c r="C892" s="25"/>
      <c r="D892" s="26" t="str">
        <f aca="false">IF($C892="","",IFERROR(IF(INDEX(Bolalar!$B$5:$B$1804,MATCH($C892,Bolalar!$I$5:$I$1804,0))="","",INDEX(Bolalar!$B$5:$B$1804,MATCH($C892,Bolalar!$I$5:$I$1804,0))),""))</f>
        <v/>
      </c>
      <c r="E892" s="15" t="str">
        <f aca="false">IF($C892="","",IFERROR(IF(INDEX(Bolalar!$C$5:$C$1804,MATCH($C892,Bolalar!$I$5:$I$1804,0))="","",INDEX(Bolalar!$C$5:$C$1804,MATCH($C892,Bolalar!$I$5:$I$1804,0))),""))</f>
        <v/>
      </c>
      <c r="F892" s="24"/>
      <c r="G892" s="14" t="str">
        <f aca="false">IF(OR($E892="",$B892=""),"",INT(($B892-$E892)/365.25))</f>
        <v/>
      </c>
      <c r="H892" s="14" t="str">
        <f aca="false">IF($G892="","",IF($G892&lt;5,"Ha","Yo'q"))</f>
        <v/>
      </c>
      <c r="I892" s="14" t="str">
        <f aca="false">IF($G892="","",IF($G892&lt;18,"Ha","Yo'q"))</f>
        <v/>
      </c>
      <c r="J892" s="12"/>
      <c r="K892" s="12"/>
      <c r="L892" s="25"/>
      <c r="M892" s="12"/>
    </row>
    <row r="893" customFormat="false" ht="15" hidden="false" customHeight="false" outlineLevel="0" collapsed="false">
      <c r="A893" s="8" t="n">
        <v>889</v>
      </c>
      <c r="B893" s="13"/>
      <c r="C893" s="25"/>
      <c r="D893" s="26" t="str">
        <f aca="false">IF($C893="","",IFERROR(IF(INDEX(Bolalar!$B$5:$B$1804,MATCH($C893,Bolalar!$I$5:$I$1804,0))="","",INDEX(Bolalar!$B$5:$B$1804,MATCH($C893,Bolalar!$I$5:$I$1804,0))),""))</f>
        <v/>
      </c>
      <c r="E893" s="15" t="str">
        <f aca="false">IF($C893="","",IFERROR(IF(INDEX(Bolalar!$C$5:$C$1804,MATCH($C893,Bolalar!$I$5:$I$1804,0))="","",INDEX(Bolalar!$C$5:$C$1804,MATCH($C893,Bolalar!$I$5:$I$1804,0))),""))</f>
        <v/>
      </c>
      <c r="F893" s="24"/>
      <c r="G893" s="14" t="str">
        <f aca="false">IF(OR($E893="",$B893=""),"",INT(($B893-$E893)/365.25))</f>
        <v/>
      </c>
      <c r="H893" s="14" t="str">
        <f aca="false">IF($G893="","",IF($G893&lt;5,"Ha","Yo'q"))</f>
        <v/>
      </c>
      <c r="I893" s="14" t="str">
        <f aca="false">IF($G893="","",IF($G893&lt;18,"Ha","Yo'q"))</f>
        <v/>
      </c>
      <c r="J893" s="12"/>
      <c r="K893" s="12"/>
      <c r="L893" s="25"/>
      <c r="M893" s="12"/>
    </row>
    <row r="894" customFormat="false" ht="15" hidden="false" customHeight="false" outlineLevel="0" collapsed="false">
      <c r="A894" s="8" t="n">
        <v>890</v>
      </c>
      <c r="B894" s="13"/>
      <c r="C894" s="25"/>
      <c r="D894" s="26" t="str">
        <f aca="false">IF($C894="","",IFERROR(IF(INDEX(Bolalar!$B$5:$B$1804,MATCH($C894,Bolalar!$I$5:$I$1804,0))="","",INDEX(Bolalar!$B$5:$B$1804,MATCH($C894,Bolalar!$I$5:$I$1804,0))),""))</f>
        <v/>
      </c>
      <c r="E894" s="15" t="str">
        <f aca="false">IF($C894="","",IFERROR(IF(INDEX(Bolalar!$C$5:$C$1804,MATCH($C894,Bolalar!$I$5:$I$1804,0))="","",INDEX(Bolalar!$C$5:$C$1804,MATCH($C894,Bolalar!$I$5:$I$1804,0))),""))</f>
        <v/>
      </c>
      <c r="F894" s="24"/>
      <c r="G894" s="14" t="str">
        <f aca="false">IF(OR($E894="",$B894=""),"",INT(($B894-$E894)/365.25))</f>
        <v/>
      </c>
      <c r="H894" s="14" t="str">
        <f aca="false">IF($G894="","",IF($G894&lt;5,"Ha","Yo'q"))</f>
        <v/>
      </c>
      <c r="I894" s="14" t="str">
        <f aca="false">IF($G894="","",IF($G894&lt;18,"Ha","Yo'q"))</f>
        <v/>
      </c>
      <c r="J894" s="12"/>
      <c r="K894" s="12"/>
      <c r="L894" s="25"/>
      <c r="M894" s="12"/>
    </row>
    <row r="895" customFormat="false" ht="15" hidden="false" customHeight="false" outlineLevel="0" collapsed="false">
      <c r="A895" s="8" t="n">
        <v>891</v>
      </c>
      <c r="B895" s="13"/>
      <c r="C895" s="25"/>
      <c r="D895" s="26" t="str">
        <f aca="false">IF($C895="","",IFERROR(IF(INDEX(Bolalar!$B$5:$B$1804,MATCH($C895,Bolalar!$I$5:$I$1804,0))="","",INDEX(Bolalar!$B$5:$B$1804,MATCH($C895,Bolalar!$I$5:$I$1804,0))),""))</f>
        <v/>
      </c>
      <c r="E895" s="15" t="str">
        <f aca="false">IF($C895="","",IFERROR(IF(INDEX(Bolalar!$C$5:$C$1804,MATCH($C895,Bolalar!$I$5:$I$1804,0))="","",INDEX(Bolalar!$C$5:$C$1804,MATCH($C895,Bolalar!$I$5:$I$1804,0))),""))</f>
        <v/>
      </c>
      <c r="F895" s="24"/>
      <c r="G895" s="14" t="str">
        <f aca="false">IF(OR($E895="",$B895=""),"",INT(($B895-$E895)/365.25))</f>
        <v/>
      </c>
      <c r="H895" s="14" t="str">
        <f aca="false">IF($G895="","",IF($G895&lt;5,"Ha","Yo'q"))</f>
        <v/>
      </c>
      <c r="I895" s="14" t="str">
        <f aca="false">IF($G895="","",IF($G895&lt;18,"Ha","Yo'q"))</f>
        <v/>
      </c>
      <c r="J895" s="12"/>
      <c r="K895" s="12"/>
      <c r="L895" s="25"/>
      <c r="M895" s="12"/>
    </row>
    <row r="896" customFormat="false" ht="15" hidden="false" customHeight="false" outlineLevel="0" collapsed="false">
      <c r="A896" s="8" t="n">
        <v>892</v>
      </c>
      <c r="B896" s="13"/>
      <c r="C896" s="25"/>
      <c r="D896" s="26" t="str">
        <f aca="false">IF($C896="","",IFERROR(IF(INDEX(Bolalar!$B$5:$B$1804,MATCH($C896,Bolalar!$I$5:$I$1804,0))="","",INDEX(Bolalar!$B$5:$B$1804,MATCH($C896,Bolalar!$I$5:$I$1804,0))),""))</f>
        <v/>
      </c>
      <c r="E896" s="15" t="str">
        <f aca="false">IF($C896="","",IFERROR(IF(INDEX(Bolalar!$C$5:$C$1804,MATCH($C896,Bolalar!$I$5:$I$1804,0))="","",INDEX(Bolalar!$C$5:$C$1804,MATCH($C896,Bolalar!$I$5:$I$1804,0))),""))</f>
        <v/>
      </c>
      <c r="F896" s="24"/>
      <c r="G896" s="14" t="str">
        <f aca="false">IF(OR($E896="",$B896=""),"",INT(($B896-$E896)/365.25))</f>
        <v/>
      </c>
      <c r="H896" s="14" t="str">
        <f aca="false">IF($G896="","",IF($G896&lt;5,"Ha","Yo'q"))</f>
        <v/>
      </c>
      <c r="I896" s="14" t="str">
        <f aca="false">IF($G896="","",IF($G896&lt;18,"Ha","Yo'q"))</f>
        <v/>
      </c>
      <c r="J896" s="12"/>
      <c r="K896" s="12"/>
      <c r="L896" s="25"/>
      <c r="M896" s="12"/>
    </row>
    <row r="897" customFormat="false" ht="15" hidden="false" customHeight="false" outlineLevel="0" collapsed="false">
      <c r="A897" s="8" t="n">
        <v>893</v>
      </c>
      <c r="B897" s="13"/>
      <c r="C897" s="25"/>
      <c r="D897" s="26" t="str">
        <f aca="false">IF($C897="","",IFERROR(IF(INDEX(Bolalar!$B$5:$B$1804,MATCH($C897,Bolalar!$I$5:$I$1804,0))="","",INDEX(Bolalar!$B$5:$B$1804,MATCH($C897,Bolalar!$I$5:$I$1804,0))),""))</f>
        <v/>
      </c>
      <c r="E897" s="15" t="str">
        <f aca="false">IF($C897="","",IFERROR(IF(INDEX(Bolalar!$C$5:$C$1804,MATCH($C897,Bolalar!$I$5:$I$1804,0))="","",INDEX(Bolalar!$C$5:$C$1804,MATCH($C897,Bolalar!$I$5:$I$1804,0))),""))</f>
        <v/>
      </c>
      <c r="F897" s="24"/>
      <c r="G897" s="14" t="str">
        <f aca="false">IF(OR($E897="",$B897=""),"",INT(($B897-$E897)/365.25))</f>
        <v/>
      </c>
      <c r="H897" s="14" t="str">
        <f aca="false">IF($G897="","",IF($G897&lt;5,"Ha","Yo'q"))</f>
        <v/>
      </c>
      <c r="I897" s="14" t="str">
        <f aca="false">IF($G897="","",IF($G897&lt;18,"Ha","Yo'q"))</f>
        <v/>
      </c>
      <c r="J897" s="12"/>
      <c r="K897" s="12"/>
      <c r="L897" s="25"/>
      <c r="M897" s="12"/>
    </row>
    <row r="898" customFormat="false" ht="15" hidden="false" customHeight="false" outlineLevel="0" collapsed="false">
      <c r="A898" s="8" t="n">
        <v>894</v>
      </c>
      <c r="B898" s="13"/>
      <c r="C898" s="25"/>
      <c r="D898" s="26" t="str">
        <f aca="false">IF($C898="","",IFERROR(IF(INDEX(Bolalar!$B$5:$B$1804,MATCH($C898,Bolalar!$I$5:$I$1804,0))="","",INDEX(Bolalar!$B$5:$B$1804,MATCH($C898,Bolalar!$I$5:$I$1804,0))),""))</f>
        <v/>
      </c>
      <c r="E898" s="15" t="str">
        <f aca="false">IF($C898="","",IFERROR(IF(INDEX(Bolalar!$C$5:$C$1804,MATCH($C898,Bolalar!$I$5:$I$1804,0))="","",INDEX(Bolalar!$C$5:$C$1804,MATCH($C898,Bolalar!$I$5:$I$1804,0))),""))</f>
        <v/>
      </c>
      <c r="F898" s="24"/>
      <c r="G898" s="14" t="str">
        <f aca="false">IF(OR($E898="",$B898=""),"",INT(($B898-$E898)/365.25))</f>
        <v/>
      </c>
      <c r="H898" s="14" t="str">
        <f aca="false">IF($G898="","",IF($G898&lt;5,"Ha","Yo'q"))</f>
        <v/>
      </c>
      <c r="I898" s="14" t="str">
        <f aca="false">IF($G898="","",IF($G898&lt;18,"Ha","Yo'q"))</f>
        <v/>
      </c>
      <c r="J898" s="12"/>
      <c r="K898" s="12"/>
      <c r="L898" s="25"/>
      <c r="M898" s="12"/>
    </row>
    <row r="899" customFormat="false" ht="15" hidden="false" customHeight="false" outlineLevel="0" collapsed="false">
      <c r="A899" s="8" t="n">
        <v>895</v>
      </c>
      <c r="B899" s="13"/>
      <c r="C899" s="25"/>
      <c r="D899" s="26" t="str">
        <f aca="false">IF($C899="","",IFERROR(IF(INDEX(Bolalar!$B$5:$B$1804,MATCH($C899,Bolalar!$I$5:$I$1804,0))="","",INDEX(Bolalar!$B$5:$B$1804,MATCH($C899,Bolalar!$I$5:$I$1804,0))),""))</f>
        <v/>
      </c>
      <c r="E899" s="15" t="str">
        <f aca="false">IF($C899="","",IFERROR(IF(INDEX(Bolalar!$C$5:$C$1804,MATCH($C899,Bolalar!$I$5:$I$1804,0))="","",INDEX(Bolalar!$C$5:$C$1804,MATCH($C899,Bolalar!$I$5:$I$1804,0))),""))</f>
        <v/>
      </c>
      <c r="F899" s="24"/>
      <c r="G899" s="14" t="str">
        <f aca="false">IF(OR($E899="",$B899=""),"",INT(($B899-$E899)/365.25))</f>
        <v/>
      </c>
      <c r="H899" s="14" t="str">
        <f aca="false">IF($G899="","",IF($G899&lt;5,"Ha","Yo'q"))</f>
        <v/>
      </c>
      <c r="I899" s="14" t="str">
        <f aca="false">IF($G899="","",IF($G899&lt;18,"Ha","Yo'q"))</f>
        <v/>
      </c>
      <c r="J899" s="12"/>
      <c r="K899" s="12"/>
      <c r="L899" s="25"/>
      <c r="M899" s="12"/>
    </row>
    <row r="900" customFormat="false" ht="15" hidden="false" customHeight="false" outlineLevel="0" collapsed="false">
      <c r="A900" s="8" t="n">
        <v>896</v>
      </c>
      <c r="B900" s="13"/>
      <c r="C900" s="25"/>
      <c r="D900" s="26" t="str">
        <f aca="false">IF($C900="","",IFERROR(IF(INDEX(Bolalar!$B$5:$B$1804,MATCH($C900,Bolalar!$I$5:$I$1804,0))="","",INDEX(Bolalar!$B$5:$B$1804,MATCH($C900,Bolalar!$I$5:$I$1804,0))),""))</f>
        <v/>
      </c>
      <c r="E900" s="15" t="str">
        <f aca="false">IF($C900="","",IFERROR(IF(INDEX(Bolalar!$C$5:$C$1804,MATCH($C900,Bolalar!$I$5:$I$1804,0))="","",INDEX(Bolalar!$C$5:$C$1804,MATCH($C900,Bolalar!$I$5:$I$1804,0))),""))</f>
        <v/>
      </c>
      <c r="F900" s="24"/>
      <c r="G900" s="14" t="str">
        <f aca="false">IF(OR($E900="",$B900=""),"",INT(($B900-$E900)/365.25))</f>
        <v/>
      </c>
      <c r="H900" s="14" t="str">
        <f aca="false">IF($G900="","",IF($G900&lt;5,"Ha","Yo'q"))</f>
        <v/>
      </c>
      <c r="I900" s="14" t="str">
        <f aca="false">IF($G900="","",IF($G900&lt;18,"Ha","Yo'q"))</f>
        <v/>
      </c>
      <c r="J900" s="12"/>
      <c r="K900" s="12"/>
      <c r="L900" s="25"/>
      <c r="M900" s="12"/>
    </row>
    <row r="901" customFormat="false" ht="15" hidden="false" customHeight="false" outlineLevel="0" collapsed="false">
      <c r="A901" s="8" t="n">
        <v>897</v>
      </c>
      <c r="B901" s="13"/>
      <c r="C901" s="25"/>
      <c r="D901" s="26" t="str">
        <f aca="false">IF($C901="","",IFERROR(IF(INDEX(Bolalar!$B$5:$B$1804,MATCH($C901,Bolalar!$I$5:$I$1804,0))="","",INDEX(Bolalar!$B$5:$B$1804,MATCH($C901,Bolalar!$I$5:$I$1804,0))),""))</f>
        <v/>
      </c>
      <c r="E901" s="15" t="str">
        <f aca="false">IF($C901="","",IFERROR(IF(INDEX(Bolalar!$C$5:$C$1804,MATCH($C901,Bolalar!$I$5:$I$1804,0))="","",INDEX(Bolalar!$C$5:$C$1804,MATCH($C901,Bolalar!$I$5:$I$1804,0))),""))</f>
        <v/>
      </c>
      <c r="F901" s="24"/>
      <c r="G901" s="14" t="str">
        <f aca="false">IF(OR($E901="",$B901=""),"",INT(($B901-$E901)/365.25))</f>
        <v/>
      </c>
      <c r="H901" s="14" t="str">
        <f aca="false">IF($G901="","",IF($G901&lt;5,"Ha","Yo'q"))</f>
        <v/>
      </c>
      <c r="I901" s="14" t="str">
        <f aca="false">IF($G901="","",IF($G901&lt;18,"Ha","Yo'q"))</f>
        <v/>
      </c>
      <c r="J901" s="12"/>
      <c r="K901" s="12"/>
      <c r="L901" s="25"/>
      <c r="M901" s="12"/>
    </row>
    <row r="902" customFormat="false" ht="15" hidden="false" customHeight="false" outlineLevel="0" collapsed="false">
      <c r="A902" s="8" t="n">
        <v>898</v>
      </c>
      <c r="B902" s="13"/>
      <c r="C902" s="25"/>
      <c r="D902" s="26" t="str">
        <f aca="false">IF($C902="","",IFERROR(IF(INDEX(Bolalar!$B$5:$B$1804,MATCH($C902,Bolalar!$I$5:$I$1804,0))="","",INDEX(Bolalar!$B$5:$B$1804,MATCH($C902,Bolalar!$I$5:$I$1804,0))),""))</f>
        <v/>
      </c>
      <c r="E902" s="15" t="str">
        <f aca="false">IF($C902="","",IFERROR(IF(INDEX(Bolalar!$C$5:$C$1804,MATCH($C902,Bolalar!$I$5:$I$1804,0))="","",INDEX(Bolalar!$C$5:$C$1804,MATCH($C902,Bolalar!$I$5:$I$1804,0))),""))</f>
        <v/>
      </c>
      <c r="F902" s="24"/>
      <c r="G902" s="14" t="str">
        <f aca="false">IF(OR($E902="",$B902=""),"",INT(($B902-$E902)/365.25))</f>
        <v/>
      </c>
      <c r="H902" s="14" t="str">
        <f aca="false">IF($G902="","",IF($G902&lt;5,"Ha","Yo'q"))</f>
        <v/>
      </c>
      <c r="I902" s="14" t="str">
        <f aca="false">IF($G902="","",IF($G902&lt;18,"Ha","Yo'q"))</f>
        <v/>
      </c>
      <c r="J902" s="12"/>
      <c r="K902" s="12"/>
      <c r="L902" s="25"/>
      <c r="M902" s="12"/>
    </row>
    <row r="903" customFormat="false" ht="15" hidden="false" customHeight="false" outlineLevel="0" collapsed="false">
      <c r="A903" s="8" t="n">
        <v>899</v>
      </c>
      <c r="B903" s="13"/>
      <c r="C903" s="25"/>
      <c r="D903" s="26" t="str">
        <f aca="false">IF($C903="","",IFERROR(IF(INDEX(Bolalar!$B$5:$B$1804,MATCH($C903,Bolalar!$I$5:$I$1804,0))="","",INDEX(Bolalar!$B$5:$B$1804,MATCH($C903,Bolalar!$I$5:$I$1804,0))),""))</f>
        <v/>
      </c>
      <c r="E903" s="15" t="str">
        <f aca="false">IF($C903="","",IFERROR(IF(INDEX(Bolalar!$C$5:$C$1804,MATCH($C903,Bolalar!$I$5:$I$1804,0))="","",INDEX(Bolalar!$C$5:$C$1804,MATCH($C903,Bolalar!$I$5:$I$1804,0))),""))</f>
        <v/>
      </c>
      <c r="F903" s="24"/>
      <c r="G903" s="14" t="str">
        <f aca="false">IF(OR($E903="",$B903=""),"",INT(($B903-$E903)/365.25))</f>
        <v/>
      </c>
      <c r="H903" s="14" t="str">
        <f aca="false">IF($G903="","",IF($G903&lt;5,"Ha","Yo'q"))</f>
        <v/>
      </c>
      <c r="I903" s="14" t="str">
        <f aca="false">IF($G903="","",IF($G903&lt;18,"Ha","Yo'q"))</f>
        <v/>
      </c>
      <c r="J903" s="12"/>
      <c r="K903" s="12"/>
      <c r="L903" s="25"/>
      <c r="M903" s="12"/>
    </row>
    <row r="904" customFormat="false" ht="15" hidden="false" customHeight="false" outlineLevel="0" collapsed="false">
      <c r="A904" s="8" t="n">
        <v>900</v>
      </c>
      <c r="B904" s="13"/>
      <c r="C904" s="25"/>
      <c r="D904" s="26" t="str">
        <f aca="false">IF($C904="","",IFERROR(IF(INDEX(Bolalar!$B$5:$B$1804,MATCH($C904,Bolalar!$I$5:$I$1804,0))="","",INDEX(Bolalar!$B$5:$B$1804,MATCH($C904,Bolalar!$I$5:$I$1804,0))),""))</f>
        <v/>
      </c>
      <c r="E904" s="15" t="str">
        <f aca="false">IF($C904="","",IFERROR(IF(INDEX(Bolalar!$C$5:$C$1804,MATCH($C904,Bolalar!$I$5:$I$1804,0))="","",INDEX(Bolalar!$C$5:$C$1804,MATCH($C904,Bolalar!$I$5:$I$1804,0))),""))</f>
        <v/>
      </c>
      <c r="F904" s="24"/>
      <c r="G904" s="14" t="str">
        <f aca="false">IF(OR($E904="",$B904=""),"",INT(($B904-$E904)/365.25))</f>
        <v/>
      </c>
      <c r="H904" s="14" t="str">
        <f aca="false">IF($G904="","",IF($G904&lt;5,"Ha","Yo'q"))</f>
        <v/>
      </c>
      <c r="I904" s="14" t="str">
        <f aca="false">IF($G904="","",IF($G904&lt;18,"Ha","Yo'q"))</f>
        <v/>
      </c>
      <c r="J904" s="12"/>
      <c r="K904" s="12"/>
      <c r="L904" s="25"/>
      <c r="M904" s="12"/>
    </row>
    <row r="905" customFormat="false" ht="15" hidden="false" customHeight="false" outlineLevel="0" collapsed="false">
      <c r="A905" s="8" t="n">
        <v>901</v>
      </c>
      <c r="B905" s="13"/>
      <c r="C905" s="25"/>
      <c r="D905" s="26" t="str">
        <f aca="false">IF($C905="","",IFERROR(IF(INDEX(Bolalar!$B$5:$B$1804,MATCH($C905,Bolalar!$I$5:$I$1804,0))="","",INDEX(Bolalar!$B$5:$B$1804,MATCH($C905,Bolalar!$I$5:$I$1804,0))),""))</f>
        <v/>
      </c>
      <c r="E905" s="15" t="str">
        <f aca="false">IF($C905="","",IFERROR(IF(INDEX(Bolalar!$C$5:$C$1804,MATCH($C905,Bolalar!$I$5:$I$1804,0))="","",INDEX(Bolalar!$C$5:$C$1804,MATCH($C905,Bolalar!$I$5:$I$1804,0))),""))</f>
        <v/>
      </c>
      <c r="F905" s="24"/>
      <c r="G905" s="14" t="str">
        <f aca="false">IF(OR($E905="",$B905=""),"",INT(($B905-$E905)/365.25))</f>
        <v/>
      </c>
      <c r="H905" s="14" t="str">
        <f aca="false">IF($G905="","",IF($G905&lt;5,"Ha","Yo'q"))</f>
        <v/>
      </c>
      <c r="I905" s="14" t="str">
        <f aca="false">IF($G905="","",IF($G905&lt;18,"Ha","Yo'q"))</f>
        <v/>
      </c>
      <c r="J905" s="12"/>
      <c r="K905" s="12"/>
      <c r="L905" s="25"/>
      <c r="M905" s="12"/>
    </row>
    <row r="906" customFormat="false" ht="15" hidden="false" customHeight="false" outlineLevel="0" collapsed="false">
      <c r="A906" s="8" t="n">
        <v>902</v>
      </c>
      <c r="B906" s="13"/>
      <c r="C906" s="25"/>
      <c r="D906" s="26" t="str">
        <f aca="false">IF($C906="","",IFERROR(IF(INDEX(Bolalar!$B$5:$B$1804,MATCH($C906,Bolalar!$I$5:$I$1804,0))="","",INDEX(Bolalar!$B$5:$B$1804,MATCH($C906,Bolalar!$I$5:$I$1804,0))),""))</f>
        <v/>
      </c>
      <c r="E906" s="15" t="str">
        <f aca="false">IF($C906="","",IFERROR(IF(INDEX(Bolalar!$C$5:$C$1804,MATCH($C906,Bolalar!$I$5:$I$1804,0))="","",INDEX(Bolalar!$C$5:$C$1804,MATCH($C906,Bolalar!$I$5:$I$1804,0))),""))</f>
        <v/>
      </c>
      <c r="F906" s="24"/>
      <c r="G906" s="14" t="str">
        <f aca="false">IF(OR($E906="",$B906=""),"",INT(($B906-$E906)/365.25))</f>
        <v/>
      </c>
      <c r="H906" s="14" t="str">
        <f aca="false">IF($G906="","",IF($G906&lt;5,"Ha","Yo'q"))</f>
        <v/>
      </c>
      <c r="I906" s="14" t="str">
        <f aca="false">IF($G906="","",IF($G906&lt;18,"Ha","Yo'q"))</f>
        <v/>
      </c>
      <c r="J906" s="12"/>
      <c r="K906" s="12"/>
      <c r="L906" s="25"/>
      <c r="M906" s="12"/>
    </row>
    <row r="907" customFormat="false" ht="15" hidden="false" customHeight="false" outlineLevel="0" collapsed="false">
      <c r="A907" s="8" t="n">
        <v>903</v>
      </c>
      <c r="B907" s="13"/>
      <c r="C907" s="25"/>
      <c r="D907" s="26" t="str">
        <f aca="false">IF($C907="","",IFERROR(IF(INDEX(Bolalar!$B$5:$B$1804,MATCH($C907,Bolalar!$I$5:$I$1804,0))="","",INDEX(Bolalar!$B$5:$B$1804,MATCH($C907,Bolalar!$I$5:$I$1804,0))),""))</f>
        <v/>
      </c>
      <c r="E907" s="15" t="str">
        <f aca="false">IF($C907="","",IFERROR(IF(INDEX(Bolalar!$C$5:$C$1804,MATCH($C907,Bolalar!$I$5:$I$1804,0))="","",INDEX(Bolalar!$C$5:$C$1804,MATCH($C907,Bolalar!$I$5:$I$1804,0))),""))</f>
        <v/>
      </c>
      <c r="F907" s="24"/>
      <c r="G907" s="14" t="str">
        <f aca="false">IF(OR($E907="",$B907=""),"",INT(($B907-$E907)/365.25))</f>
        <v/>
      </c>
      <c r="H907" s="14" t="str">
        <f aca="false">IF($G907="","",IF($G907&lt;5,"Ha","Yo'q"))</f>
        <v/>
      </c>
      <c r="I907" s="14" t="str">
        <f aca="false">IF($G907="","",IF($G907&lt;18,"Ha","Yo'q"))</f>
        <v/>
      </c>
      <c r="J907" s="12"/>
      <c r="K907" s="12"/>
      <c r="L907" s="25"/>
      <c r="M907" s="12"/>
    </row>
    <row r="908" customFormat="false" ht="15" hidden="false" customHeight="false" outlineLevel="0" collapsed="false">
      <c r="A908" s="8" t="n">
        <v>904</v>
      </c>
      <c r="B908" s="13"/>
      <c r="C908" s="25"/>
      <c r="D908" s="26" t="str">
        <f aca="false">IF($C908="","",IFERROR(IF(INDEX(Bolalar!$B$5:$B$1804,MATCH($C908,Bolalar!$I$5:$I$1804,0))="","",INDEX(Bolalar!$B$5:$B$1804,MATCH($C908,Bolalar!$I$5:$I$1804,0))),""))</f>
        <v/>
      </c>
      <c r="E908" s="15" t="str">
        <f aca="false">IF($C908="","",IFERROR(IF(INDEX(Bolalar!$C$5:$C$1804,MATCH($C908,Bolalar!$I$5:$I$1804,0))="","",INDEX(Bolalar!$C$5:$C$1804,MATCH($C908,Bolalar!$I$5:$I$1804,0))),""))</f>
        <v/>
      </c>
      <c r="F908" s="24"/>
      <c r="G908" s="14" t="str">
        <f aca="false">IF(OR($E908="",$B908=""),"",INT(($B908-$E908)/365.25))</f>
        <v/>
      </c>
      <c r="H908" s="14" t="str">
        <f aca="false">IF($G908="","",IF($G908&lt;5,"Ha","Yo'q"))</f>
        <v/>
      </c>
      <c r="I908" s="14" t="str">
        <f aca="false">IF($G908="","",IF($G908&lt;18,"Ha","Yo'q"))</f>
        <v/>
      </c>
      <c r="J908" s="12"/>
      <c r="K908" s="12"/>
      <c r="L908" s="25"/>
      <c r="M908" s="12"/>
    </row>
    <row r="909" customFormat="false" ht="15" hidden="false" customHeight="false" outlineLevel="0" collapsed="false">
      <c r="A909" s="8" t="n">
        <v>905</v>
      </c>
      <c r="B909" s="13"/>
      <c r="C909" s="25"/>
      <c r="D909" s="26" t="str">
        <f aca="false">IF($C909="","",IFERROR(IF(INDEX(Bolalar!$B$5:$B$1804,MATCH($C909,Bolalar!$I$5:$I$1804,0))="","",INDEX(Bolalar!$B$5:$B$1804,MATCH($C909,Bolalar!$I$5:$I$1804,0))),""))</f>
        <v/>
      </c>
      <c r="E909" s="15" t="str">
        <f aca="false">IF($C909="","",IFERROR(IF(INDEX(Bolalar!$C$5:$C$1804,MATCH($C909,Bolalar!$I$5:$I$1804,0))="","",INDEX(Bolalar!$C$5:$C$1804,MATCH($C909,Bolalar!$I$5:$I$1804,0))),""))</f>
        <v/>
      </c>
      <c r="F909" s="24"/>
      <c r="G909" s="14" t="str">
        <f aca="false">IF(OR($E909="",$B909=""),"",INT(($B909-$E909)/365.25))</f>
        <v/>
      </c>
      <c r="H909" s="14" t="str">
        <f aca="false">IF($G909="","",IF($G909&lt;5,"Ha","Yo'q"))</f>
        <v/>
      </c>
      <c r="I909" s="14" t="str">
        <f aca="false">IF($G909="","",IF($G909&lt;18,"Ha","Yo'q"))</f>
        <v/>
      </c>
      <c r="J909" s="12"/>
      <c r="K909" s="12"/>
      <c r="L909" s="25"/>
      <c r="M909" s="12"/>
    </row>
    <row r="910" customFormat="false" ht="15" hidden="false" customHeight="false" outlineLevel="0" collapsed="false">
      <c r="A910" s="8" t="n">
        <v>906</v>
      </c>
      <c r="B910" s="13"/>
      <c r="C910" s="25"/>
      <c r="D910" s="26" t="str">
        <f aca="false">IF($C910="","",IFERROR(IF(INDEX(Bolalar!$B$5:$B$1804,MATCH($C910,Bolalar!$I$5:$I$1804,0))="","",INDEX(Bolalar!$B$5:$B$1804,MATCH($C910,Bolalar!$I$5:$I$1804,0))),""))</f>
        <v/>
      </c>
      <c r="E910" s="15" t="str">
        <f aca="false">IF($C910="","",IFERROR(IF(INDEX(Bolalar!$C$5:$C$1804,MATCH($C910,Bolalar!$I$5:$I$1804,0))="","",INDEX(Bolalar!$C$5:$C$1804,MATCH($C910,Bolalar!$I$5:$I$1804,0))),""))</f>
        <v/>
      </c>
      <c r="F910" s="24"/>
      <c r="G910" s="14" t="str">
        <f aca="false">IF(OR($E910="",$B910=""),"",INT(($B910-$E910)/365.25))</f>
        <v/>
      </c>
      <c r="H910" s="14" t="str">
        <f aca="false">IF($G910="","",IF($G910&lt;5,"Ha","Yo'q"))</f>
        <v/>
      </c>
      <c r="I910" s="14" t="str">
        <f aca="false">IF($G910="","",IF($G910&lt;18,"Ha","Yo'q"))</f>
        <v/>
      </c>
      <c r="J910" s="12"/>
      <c r="K910" s="12"/>
      <c r="L910" s="25"/>
      <c r="M910" s="12"/>
    </row>
    <row r="911" customFormat="false" ht="15" hidden="false" customHeight="false" outlineLevel="0" collapsed="false">
      <c r="A911" s="8" t="n">
        <v>907</v>
      </c>
      <c r="B911" s="13"/>
      <c r="C911" s="25"/>
      <c r="D911" s="26" t="str">
        <f aca="false">IF($C911="","",IFERROR(IF(INDEX(Bolalar!$B$5:$B$1804,MATCH($C911,Bolalar!$I$5:$I$1804,0))="","",INDEX(Bolalar!$B$5:$B$1804,MATCH($C911,Bolalar!$I$5:$I$1804,0))),""))</f>
        <v/>
      </c>
      <c r="E911" s="15" t="str">
        <f aca="false">IF($C911="","",IFERROR(IF(INDEX(Bolalar!$C$5:$C$1804,MATCH($C911,Bolalar!$I$5:$I$1804,0))="","",INDEX(Bolalar!$C$5:$C$1804,MATCH($C911,Bolalar!$I$5:$I$1804,0))),""))</f>
        <v/>
      </c>
      <c r="F911" s="24"/>
      <c r="G911" s="14" t="str">
        <f aca="false">IF(OR($E911="",$B911=""),"",INT(($B911-$E911)/365.25))</f>
        <v/>
      </c>
      <c r="H911" s="14" t="str">
        <f aca="false">IF($G911="","",IF($G911&lt;5,"Ha","Yo'q"))</f>
        <v/>
      </c>
      <c r="I911" s="14" t="str">
        <f aca="false">IF($G911="","",IF($G911&lt;18,"Ha","Yo'q"))</f>
        <v/>
      </c>
      <c r="J911" s="12"/>
      <c r="K911" s="12"/>
      <c r="L911" s="25"/>
      <c r="M911" s="12"/>
    </row>
    <row r="912" customFormat="false" ht="15" hidden="false" customHeight="false" outlineLevel="0" collapsed="false">
      <c r="A912" s="8" t="n">
        <v>908</v>
      </c>
      <c r="B912" s="13"/>
      <c r="C912" s="25"/>
      <c r="D912" s="26" t="str">
        <f aca="false">IF($C912="","",IFERROR(IF(INDEX(Bolalar!$B$5:$B$1804,MATCH($C912,Bolalar!$I$5:$I$1804,0))="","",INDEX(Bolalar!$B$5:$B$1804,MATCH($C912,Bolalar!$I$5:$I$1804,0))),""))</f>
        <v/>
      </c>
      <c r="E912" s="15" t="str">
        <f aca="false">IF($C912="","",IFERROR(IF(INDEX(Bolalar!$C$5:$C$1804,MATCH($C912,Bolalar!$I$5:$I$1804,0))="","",INDEX(Bolalar!$C$5:$C$1804,MATCH($C912,Bolalar!$I$5:$I$1804,0))),""))</f>
        <v/>
      </c>
      <c r="F912" s="24"/>
      <c r="G912" s="14" t="str">
        <f aca="false">IF(OR($E912="",$B912=""),"",INT(($B912-$E912)/365.25))</f>
        <v/>
      </c>
      <c r="H912" s="14" t="str">
        <f aca="false">IF($G912="","",IF($G912&lt;5,"Ha","Yo'q"))</f>
        <v/>
      </c>
      <c r="I912" s="14" t="str">
        <f aca="false">IF($G912="","",IF($G912&lt;18,"Ha","Yo'q"))</f>
        <v/>
      </c>
      <c r="J912" s="12"/>
      <c r="K912" s="12"/>
      <c r="L912" s="25"/>
      <c r="M912" s="12"/>
    </row>
    <row r="913" customFormat="false" ht="15" hidden="false" customHeight="false" outlineLevel="0" collapsed="false">
      <c r="A913" s="8" t="n">
        <v>909</v>
      </c>
      <c r="B913" s="13"/>
      <c r="C913" s="25"/>
      <c r="D913" s="26" t="str">
        <f aca="false">IF($C913="","",IFERROR(IF(INDEX(Bolalar!$B$5:$B$1804,MATCH($C913,Bolalar!$I$5:$I$1804,0))="","",INDEX(Bolalar!$B$5:$B$1804,MATCH($C913,Bolalar!$I$5:$I$1804,0))),""))</f>
        <v/>
      </c>
      <c r="E913" s="15" t="str">
        <f aca="false">IF($C913="","",IFERROR(IF(INDEX(Bolalar!$C$5:$C$1804,MATCH($C913,Bolalar!$I$5:$I$1804,0))="","",INDEX(Bolalar!$C$5:$C$1804,MATCH($C913,Bolalar!$I$5:$I$1804,0))),""))</f>
        <v/>
      </c>
      <c r="F913" s="24"/>
      <c r="G913" s="14" t="str">
        <f aca="false">IF(OR($E913="",$B913=""),"",INT(($B913-$E913)/365.25))</f>
        <v/>
      </c>
      <c r="H913" s="14" t="str">
        <f aca="false">IF($G913="","",IF($G913&lt;5,"Ha","Yo'q"))</f>
        <v/>
      </c>
      <c r="I913" s="14" t="str">
        <f aca="false">IF($G913="","",IF($G913&lt;18,"Ha","Yo'q"))</f>
        <v/>
      </c>
      <c r="J913" s="12"/>
      <c r="K913" s="12"/>
      <c r="L913" s="25"/>
      <c r="M913" s="12"/>
    </row>
    <row r="914" customFormat="false" ht="15" hidden="false" customHeight="false" outlineLevel="0" collapsed="false">
      <c r="A914" s="8" t="n">
        <v>910</v>
      </c>
      <c r="B914" s="13"/>
      <c r="C914" s="25"/>
      <c r="D914" s="26" t="str">
        <f aca="false">IF($C914="","",IFERROR(IF(INDEX(Bolalar!$B$5:$B$1804,MATCH($C914,Bolalar!$I$5:$I$1804,0))="","",INDEX(Bolalar!$B$5:$B$1804,MATCH($C914,Bolalar!$I$5:$I$1804,0))),""))</f>
        <v/>
      </c>
      <c r="E914" s="15" t="str">
        <f aca="false">IF($C914="","",IFERROR(IF(INDEX(Bolalar!$C$5:$C$1804,MATCH($C914,Bolalar!$I$5:$I$1804,0))="","",INDEX(Bolalar!$C$5:$C$1804,MATCH($C914,Bolalar!$I$5:$I$1804,0))),""))</f>
        <v/>
      </c>
      <c r="F914" s="24"/>
      <c r="G914" s="14" t="str">
        <f aca="false">IF(OR($E914="",$B914=""),"",INT(($B914-$E914)/365.25))</f>
        <v/>
      </c>
      <c r="H914" s="14" t="str">
        <f aca="false">IF($G914="","",IF($G914&lt;5,"Ha","Yo'q"))</f>
        <v/>
      </c>
      <c r="I914" s="14" t="str">
        <f aca="false">IF($G914="","",IF($G914&lt;18,"Ha","Yo'q"))</f>
        <v/>
      </c>
      <c r="J914" s="12"/>
      <c r="K914" s="12"/>
      <c r="L914" s="25"/>
      <c r="M914" s="12"/>
    </row>
    <row r="915" customFormat="false" ht="15" hidden="false" customHeight="false" outlineLevel="0" collapsed="false">
      <c r="A915" s="8" t="n">
        <v>911</v>
      </c>
      <c r="B915" s="13"/>
      <c r="C915" s="25"/>
      <c r="D915" s="26" t="str">
        <f aca="false">IF($C915="","",IFERROR(IF(INDEX(Bolalar!$B$5:$B$1804,MATCH($C915,Bolalar!$I$5:$I$1804,0))="","",INDEX(Bolalar!$B$5:$B$1804,MATCH($C915,Bolalar!$I$5:$I$1804,0))),""))</f>
        <v/>
      </c>
      <c r="E915" s="15" t="str">
        <f aca="false">IF($C915="","",IFERROR(IF(INDEX(Bolalar!$C$5:$C$1804,MATCH($C915,Bolalar!$I$5:$I$1804,0))="","",INDEX(Bolalar!$C$5:$C$1804,MATCH($C915,Bolalar!$I$5:$I$1804,0))),""))</f>
        <v/>
      </c>
      <c r="F915" s="24"/>
      <c r="G915" s="14" t="str">
        <f aca="false">IF(OR($E915="",$B915=""),"",INT(($B915-$E915)/365.25))</f>
        <v/>
      </c>
      <c r="H915" s="14" t="str">
        <f aca="false">IF($G915="","",IF($G915&lt;5,"Ha","Yo'q"))</f>
        <v/>
      </c>
      <c r="I915" s="14" t="str">
        <f aca="false">IF($G915="","",IF($G915&lt;18,"Ha","Yo'q"))</f>
        <v/>
      </c>
      <c r="J915" s="12"/>
      <c r="K915" s="12"/>
      <c r="L915" s="25"/>
      <c r="M915" s="12"/>
    </row>
    <row r="916" customFormat="false" ht="15" hidden="false" customHeight="false" outlineLevel="0" collapsed="false">
      <c r="A916" s="8" t="n">
        <v>912</v>
      </c>
      <c r="B916" s="13"/>
      <c r="C916" s="25"/>
      <c r="D916" s="26" t="str">
        <f aca="false">IF($C916="","",IFERROR(IF(INDEX(Bolalar!$B$5:$B$1804,MATCH($C916,Bolalar!$I$5:$I$1804,0))="","",INDEX(Bolalar!$B$5:$B$1804,MATCH($C916,Bolalar!$I$5:$I$1804,0))),""))</f>
        <v/>
      </c>
      <c r="E916" s="15" t="str">
        <f aca="false">IF($C916="","",IFERROR(IF(INDEX(Bolalar!$C$5:$C$1804,MATCH($C916,Bolalar!$I$5:$I$1804,0))="","",INDEX(Bolalar!$C$5:$C$1804,MATCH($C916,Bolalar!$I$5:$I$1804,0))),""))</f>
        <v/>
      </c>
      <c r="F916" s="24"/>
      <c r="G916" s="14" t="str">
        <f aca="false">IF(OR($E916="",$B916=""),"",INT(($B916-$E916)/365.25))</f>
        <v/>
      </c>
      <c r="H916" s="14" t="str">
        <f aca="false">IF($G916="","",IF($G916&lt;5,"Ha","Yo'q"))</f>
        <v/>
      </c>
      <c r="I916" s="14" t="str">
        <f aca="false">IF($G916="","",IF($G916&lt;18,"Ha","Yo'q"))</f>
        <v/>
      </c>
      <c r="J916" s="12"/>
      <c r="K916" s="12"/>
      <c r="L916" s="25"/>
      <c r="M916" s="12"/>
    </row>
    <row r="917" customFormat="false" ht="15" hidden="false" customHeight="false" outlineLevel="0" collapsed="false">
      <c r="A917" s="8" t="n">
        <v>913</v>
      </c>
      <c r="B917" s="13"/>
      <c r="C917" s="25"/>
      <c r="D917" s="26" t="str">
        <f aca="false">IF($C917="","",IFERROR(IF(INDEX(Bolalar!$B$5:$B$1804,MATCH($C917,Bolalar!$I$5:$I$1804,0))="","",INDEX(Bolalar!$B$5:$B$1804,MATCH($C917,Bolalar!$I$5:$I$1804,0))),""))</f>
        <v/>
      </c>
      <c r="E917" s="15" t="str">
        <f aca="false">IF($C917="","",IFERROR(IF(INDEX(Bolalar!$C$5:$C$1804,MATCH($C917,Bolalar!$I$5:$I$1804,0))="","",INDEX(Bolalar!$C$5:$C$1804,MATCH($C917,Bolalar!$I$5:$I$1804,0))),""))</f>
        <v/>
      </c>
      <c r="F917" s="24"/>
      <c r="G917" s="14" t="str">
        <f aca="false">IF(OR($E917="",$B917=""),"",INT(($B917-$E917)/365.25))</f>
        <v/>
      </c>
      <c r="H917" s="14" t="str">
        <f aca="false">IF($G917="","",IF($G917&lt;5,"Ha","Yo'q"))</f>
        <v/>
      </c>
      <c r="I917" s="14" t="str">
        <f aca="false">IF($G917="","",IF($G917&lt;18,"Ha","Yo'q"))</f>
        <v/>
      </c>
      <c r="J917" s="12"/>
      <c r="K917" s="12"/>
      <c r="L917" s="25"/>
      <c r="M917" s="12"/>
    </row>
    <row r="918" customFormat="false" ht="15" hidden="false" customHeight="false" outlineLevel="0" collapsed="false">
      <c r="A918" s="8" t="n">
        <v>914</v>
      </c>
      <c r="B918" s="13"/>
      <c r="C918" s="25"/>
      <c r="D918" s="26" t="str">
        <f aca="false">IF($C918="","",IFERROR(IF(INDEX(Bolalar!$B$5:$B$1804,MATCH($C918,Bolalar!$I$5:$I$1804,0))="","",INDEX(Bolalar!$B$5:$B$1804,MATCH($C918,Bolalar!$I$5:$I$1804,0))),""))</f>
        <v/>
      </c>
      <c r="E918" s="15" t="str">
        <f aca="false">IF($C918="","",IFERROR(IF(INDEX(Bolalar!$C$5:$C$1804,MATCH($C918,Bolalar!$I$5:$I$1804,0))="","",INDEX(Bolalar!$C$5:$C$1804,MATCH($C918,Bolalar!$I$5:$I$1804,0))),""))</f>
        <v/>
      </c>
      <c r="F918" s="24"/>
      <c r="G918" s="14" t="str">
        <f aca="false">IF(OR($E918="",$B918=""),"",INT(($B918-$E918)/365.25))</f>
        <v/>
      </c>
      <c r="H918" s="14" t="str">
        <f aca="false">IF($G918="","",IF($G918&lt;5,"Ha","Yo'q"))</f>
        <v/>
      </c>
      <c r="I918" s="14" t="str">
        <f aca="false">IF($G918="","",IF($G918&lt;18,"Ha","Yo'q"))</f>
        <v/>
      </c>
      <c r="J918" s="12"/>
      <c r="K918" s="12"/>
      <c r="L918" s="25"/>
      <c r="M918" s="12"/>
    </row>
    <row r="919" customFormat="false" ht="15" hidden="false" customHeight="false" outlineLevel="0" collapsed="false">
      <c r="A919" s="8" t="n">
        <v>915</v>
      </c>
      <c r="B919" s="13"/>
      <c r="C919" s="25"/>
      <c r="D919" s="26" t="str">
        <f aca="false">IF($C919="","",IFERROR(IF(INDEX(Bolalar!$B$5:$B$1804,MATCH($C919,Bolalar!$I$5:$I$1804,0))="","",INDEX(Bolalar!$B$5:$B$1804,MATCH($C919,Bolalar!$I$5:$I$1804,0))),""))</f>
        <v/>
      </c>
      <c r="E919" s="15" t="str">
        <f aca="false">IF($C919="","",IFERROR(IF(INDEX(Bolalar!$C$5:$C$1804,MATCH($C919,Bolalar!$I$5:$I$1804,0))="","",INDEX(Bolalar!$C$5:$C$1804,MATCH($C919,Bolalar!$I$5:$I$1804,0))),""))</f>
        <v/>
      </c>
      <c r="F919" s="24"/>
      <c r="G919" s="14" t="str">
        <f aca="false">IF(OR($E919="",$B919=""),"",INT(($B919-$E919)/365.25))</f>
        <v/>
      </c>
      <c r="H919" s="14" t="str">
        <f aca="false">IF($G919="","",IF($G919&lt;5,"Ha","Yo'q"))</f>
        <v/>
      </c>
      <c r="I919" s="14" t="str">
        <f aca="false">IF($G919="","",IF($G919&lt;18,"Ha","Yo'q"))</f>
        <v/>
      </c>
      <c r="J919" s="12"/>
      <c r="K919" s="12"/>
      <c r="L919" s="25"/>
      <c r="M919" s="12"/>
    </row>
    <row r="920" customFormat="false" ht="15" hidden="false" customHeight="false" outlineLevel="0" collapsed="false">
      <c r="A920" s="8" t="n">
        <v>916</v>
      </c>
      <c r="B920" s="13"/>
      <c r="C920" s="25"/>
      <c r="D920" s="26" t="str">
        <f aca="false">IF($C920="","",IFERROR(IF(INDEX(Bolalar!$B$5:$B$1804,MATCH($C920,Bolalar!$I$5:$I$1804,0))="","",INDEX(Bolalar!$B$5:$B$1804,MATCH($C920,Bolalar!$I$5:$I$1804,0))),""))</f>
        <v/>
      </c>
      <c r="E920" s="15" t="str">
        <f aca="false">IF($C920="","",IFERROR(IF(INDEX(Bolalar!$C$5:$C$1804,MATCH($C920,Bolalar!$I$5:$I$1804,0))="","",INDEX(Bolalar!$C$5:$C$1804,MATCH($C920,Bolalar!$I$5:$I$1804,0))),""))</f>
        <v/>
      </c>
      <c r="F920" s="24"/>
      <c r="G920" s="14" t="str">
        <f aca="false">IF(OR($E920="",$B920=""),"",INT(($B920-$E920)/365.25))</f>
        <v/>
      </c>
      <c r="H920" s="14" t="str">
        <f aca="false">IF($G920="","",IF($G920&lt;5,"Ha","Yo'q"))</f>
        <v/>
      </c>
      <c r="I920" s="14" t="str">
        <f aca="false">IF($G920="","",IF($G920&lt;18,"Ha","Yo'q"))</f>
        <v/>
      </c>
      <c r="J920" s="12"/>
      <c r="K920" s="12"/>
      <c r="L920" s="25"/>
      <c r="M920" s="12"/>
    </row>
    <row r="921" customFormat="false" ht="15" hidden="false" customHeight="false" outlineLevel="0" collapsed="false">
      <c r="A921" s="8" t="n">
        <v>917</v>
      </c>
      <c r="B921" s="13"/>
      <c r="C921" s="25"/>
      <c r="D921" s="26" t="str">
        <f aca="false">IF($C921="","",IFERROR(IF(INDEX(Bolalar!$B$5:$B$1804,MATCH($C921,Bolalar!$I$5:$I$1804,0))="","",INDEX(Bolalar!$B$5:$B$1804,MATCH($C921,Bolalar!$I$5:$I$1804,0))),""))</f>
        <v/>
      </c>
      <c r="E921" s="15" t="str">
        <f aca="false">IF($C921="","",IFERROR(IF(INDEX(Bolalar!$C$5:$C$1804,MATCH($C921,Bolalar!$I$5:$I$1804,0))="","",INDEX(Bolalar!$C$5:$C$1804,MATCH($C921,Bolalar!$I$5:$I$1804,0))),""))</f>
        <v/>
      </c>
      <c r="F921" s="24"/>
      <c r="G921" s="14" t="str">
        <f aca="false">IF(OR($E921="",$B921=""),"",INT(($B921-$E921)/365.25))</f>
        <v/>
      </c>
      <c r="H921" s="14" t="str">
        <f aca="false">IF($G921="","",IF($G921&lt;5,"Ha","Yo'q"))</f>
        <v/>
      </c>
      <c r="I921" s="14" t="str">
        <f aca="false">IF($G921="","",IF($G921&lt;18,"Ha","Yo'q"))</f>
        <v/>
      </c>
      <c r="J921" s="12"/>
      <c r="K921" s="12"/>
      <c r="L921" s="25"/>
      <c r="M921" s="12"/>
    </row>
    <row r="922" customFormat="false" ht="15" hidden="false" customHeight="false" outlineLevel="0" collapsed="false">
      <c r="A922" s="8" t="n">
        <v>918</v>
      </c>
      <c r="B922" s="13"/>
      <c r="C922" s="25"/>
      <c r="D922" s="26" t="str">
        <f aca="false">IF($C922="","",IFERROR(IF(INDEX(Bolalar!$B$5:$B$1804,MATCH($C922,Bolalar!$I$5:$I$1804,0))="","",INDEX(Bolalar!$B$5:$B$1804,MATCH($C922,Bolalar!$I$5:$I$1804,0))),""))</f>
        <v/>
      </c>
      <c r="E922" s="15" t="str">
        <f aca="false">IF($C922="","",IFERROR(IF(INDEX(Bolalar!$C$5:$C$1804,MATCH($C922,Bolalar!$I$5:$I$1804,0))="","",INDEX(Bolalar!$C$5:$C$1804,MATCH($C922,Bolalar!$I$5:$I$1804,0))),""))</f>
        <v/>
      </c>
      <c r="F922" s="24"/>
      <c r="G922" s="14" t="str">
        <f aca="false">IF(OR($E922="",$B922=""),"",INT(($B922-$E922)/365.25))</f>
        <v/>
      </c>
      <c r="H922" s="14" t="str">
        <f aca="false">IF($G922="","",IF($G922&lt;5,"Ha","Yo'q"))</f>
        <v/>
      </c>
      <c r="I922" s="14" t="str">
        <f aca="false">IF($G922="","",IF($G922&lt;18,"Ha","Yo'q"))</f>
        <v/>
      </c>
      <c r="J922" s="12"/>
      <c r="K922" s="12"/>
      <c r="L922" s="25"/>
      <c r="M922" s="12"/>
    </row>
    <row r="923" customFormat="false" ht="15" hidden="false" customHeight="false" outlineLevel="0" collapsed="false">
      <c r="A923" s="8" t="n">
        <v>919</v>
      </c>
      <c r="B923" s="13"/>
      <c r="C923" s="25"/>
      <c r="D923" s="26" t="str">
        <f aca="false">IF($C923="","",IFERROR(IF(INDEX(Bolalar!$B$5:$B$1804,MATCH($C923,Bolalar!$I$5:$I$1804,0))="","",INDEX(Bolalar!$B$5:$B$1804,MATCH($C923,Bolalar!$I$5:$I$1804,0))),""))</f>
        <v/>
      </c>
      <c r="E923" s="15" t="str">
        <f aca="false">IF($C923="","",IFERROR(IF(INDEX(Bolalar!$C$5:$C$1804,MATCH($C923,Bolalar!$I$5:$I$1804,0))="","",INDEX(Bolalar!$C$5:$C$1804,MATCH($C923,Bolalar!$I$5:$I$1804,0))),""))</f>
        <v/>
      </c>
      <c r="F923" s="24"/>
      <c r="G923" s="14" t="str">
        <f aca="false">IF(OR($E923="",$B923=""),"",INT(($B923-$E923)/365.25))</f>
        <v/>
      </c>
      <c r="H923" s="14" t="str">
        <f aca="false">IF($G923="","",IF($G923&lt;5,"Ha","Yo'q"))</f>
        <v/>
      </c>
      <c r="I923" s="14" t="str">
        <f aca="false">IF($G923="","",IF($G923&lt;18,"Ha","Yo'q"))</f>
        <v/>
      </c>
      <c r="J923" s="12"/>
      <c r="K923" s="12"/>
      <c r="L923" s="25"/>
      <c r="M923" s="12"/>
    </row>
    <row r="924" customFormat="false" ht="15" hidden="false" customHeight="false" outlineLevel="0" collapsed="false">
      <c r="A924" s="8" t="n">
        <v>920</v>
      </c>
      <c r="B924" s="13"/>
      <c r="C924" s="25"/>
      <c r="D924" s="26" t="str">
        <f aca="false">IF($C924="","",IFERROR(IF(INDEX(Bolalar!$B$5:$B$1804,MATCH($C924,Bolalar!$I$5:$I$1804,0))="","",INDEX(Bolalar!$B$5:$B$1804,MATCH($C924,Bolalar!$I$5:$I$1804,0))),""))</f>
        <v/>
      </c>
      <c r="E924" s="15" t="str">
        <f aca="false">IF($C924="","",IFERROR(IF(INDEX(Bolalar!$C$5:$C$1804,MATCH($C924,Bolalar!$I$5:$I$1804,0))="","",INDEX(Bolalar!$C$5:$C$1804,MATCH($C924,Bolalar!$I$5:$I$1804,0))),""))</f>
        <v/>
      </c>
      <c r="F924" s="24"/>
      <c r="G924" s="14" t="str">
        <f aca="false">IF(OR($E924="",$B924=""),"",INT(($B924-$E924)/365.25))</f>
        <v/>
      </c>
      <c r="H924" s="14" t="str">
        <f aca="false">IF($G924="","",IF($G924&lt;5,"Ha","Yo'q"))</f>
        <v/>
      </c>
      <c r="I924" s="14" t="str">
        <f aca="false">IF($G924="","",IF($G924&lt;18,"Ha","Yo'q"))</f>
        <v/>
      </c>
      <c r="J924" s="12"/>
      <c r="K924" s="12"/>
      <c r="L924" s="25"/>
      <c r="M924" s="12"/>
    </row>
    <row r="925" customFormat="false" ht="15" hidden="false" customHeight="false" outlineLevel="0" collapsed="false">
      <c r="A925" s="8" t="n">
        <v>921</v>
      </c>
      <c r="B925" s="13"/>
      <c r="C925" s="25"/>
      <c r="D925" s="26" t="str">
        <f aca="false">IF($C925="","",IFERROR(IF(INDEX(Bolalar!$B$5:$B$1804,MATCH($C925,Bolalar!$I$5:$I$1804,0))="","",INDEX(Bolalar!$B$5:$B$1804,MATCH($C925,Bolalar!$I$5:$I$1804,0))),""))</f>
        <v/>
      </c>
      <c r="E925" s="15" t="str">
        <f aca="false">IF($C925="","",IFERROR(IF(INDEX(Bolalar!$C$5:$C$1804,MATCH($C925,Bolalar!$I$5:$I$1804,0))="","",INDEX(Bolalar!$C$5:$C$1804,MATCH($C925,Bolalar!$I$5:$I$1804,0))),""))</f>
        <v/>
      </c>
      <c r="F925" s="24"/>
      <c r="G925" s="14" t="str">
        <f aca="false">IF(OR($E925="",$B925=""),"",INT(($B925-$E925)/365.25))</f>
        <v/>
      </c>
      <c r="H925" s="14" t="str">
        <f aca="false">IF($G925="","",IF($G925&lt;5,"Ha","Yo'q"))</f>
        <v/>
      </c>
      <c r="I925" s="14" t="str">
        <f aca="false">IF($G925="","",IF($G925&lt;18,"Ha","Yo'q"))</f>
        <v/>
      </c>
      <c r="J925" s="12"/>
      <c r="K925" s="12"/>
      <c r="L925" s="25"/>
      <c r="M925" s="12"/>
    </row>
    <row r="926" customFormat="false" ht="15" hidden="false" customHeight="false" outlineLevel="0" collapsed="false">
      <c r="A926" s="8" t="n">
        <v>922</v>
      </c>
      <c r="B926" s="13"/>
      <c r="C926" s="25"/>
      <c r="D926" s="26" t="str">
        <f aca="false">IF($C926="","",IFERROR(IF(INDEX(Bolalar!$B$5:$B$1804,MATCH($C926,Bolalar!$I$5:$I$1804,0))="","",INDEX(Bolalar!$B$5:$B$1804,MATCH($C926,Bolalar!$I$5:$I$1804,0))),""))</f>
        <v/>
      </c>
      <c r="E926" s="15" t="str">
        <f aca="false">IF($C926="","",IFERROR(IF(INDEX(Bolalar!$C$5:$C$1804,MATCH($C926,Bolalar!$I$5:$I$1804,0))="","",INDEX(Bolalar!$C$5:$C$1804,MATCH($C926,Bolalar!$I$5:$I$1804,0))),""))</f>
        <v/>
      </c>
      <c r="F926" s="24"/>
      <c r="G926" s="14" t="str">
        <f aca="false">IF(OR($E926="",$B926=""),"",INT(($B926-$E926)/365.25))</f>
        <v/>
      </c>
      <c r="H926" s="14" t="str">
        <f aca="false">IF($G926="","",IF($G926&lt;5,"Ha","Yo'q"))</f>
        <v/>
      </c>
      <c r="I926" s="14" t="str">
        <f aca="false">IF($G926="","",IF($G926&lt;18,"Ha","Yo'q"))</f>
        <v/>
      </c>
      <c r="J926" s="12"/>
      <c r="K926" s="12"/>
      <c r="L926" s="25"/>
      <c r="M926" s="12"/>
    </row>
    <row r="927" customFormat="false" ht="15" hidden="false" customHeight="false" outlineLevel="0" collapsed="false">
      <c r="A927" s="8" t="n">
        <v>923</v>
      </c>
      <c r="B927" s="13"/>
      <c r="C927" s="25"/>
      <c r="D927" s="26" t="str">
        <f aca="false">IF($C927="","",IFERROR(IF(INDEX(Bolalar!$B$5:$B$1804,MATCH($C927,Bolalar!$I$5:$I$1804,0))="","",INDEX(Bolalar!$B$5:$B$1804,MATCH($C927,Bolalar!$I$5:$I$1804,0))),""))</f>
        <v/>
      </c>
      <c r="E927" s="15" t="str">
        <f aca="false">IF($C927="","",IFERROR(IF(INDEX(Bolalar!$C$5:$C$1804,MATCH($C927,Bolalar!$I$5:$I$1804,0))="","",INDEX(Bolalar!$C$5:$C$1804,MATCH($C927,Bolalar!$I$5:$I$1804,0))),""))</f>
        <v/>
      </c>
      <c r="F927" s="24"/>
      <c r="G927" s="14" t="str">
        <f aca="false">IF(OR($E927="",$B927=""),"",INT(($B927-$E927)/365.25))</f>
        <v/>
      </c>
      <c r="H927" s="14" t="str">
        <f aca="false">IF($G927="","",IF($G927&lt;5,"Ha","Yo'q"))</f>
        <v/>
      </c>
      <c r="I927" s="14" t="str">
        <f aca="false">IF($G927="","",IF($G927&lt;18,"Ha","Yo'q"))</f>
        <v/>
      </c>
      <c r="J927" s="12"/>
      <c r="K927" s="12"/>
      <c r="L927" s="25"/>
      <c r="M927" s="12"/>
    </row>
    <row r="928" customFormat="false" ht="15" hidden="false" customHeight="false" outlineLevel="0" collapsed="false">
      <c r="A928" s="8" t="n">
        <v>924</v>
      </c>
      <c r="B928" s="13"/>
      <c r="C928" s="25"/>
      <c r="D928" s="26" t="str">
        <f aca="false">IF($C928="","",IFERROR(IF(INDEX(Bolalar!$B$5:$B$1804,MATCH($C928,Bolalar!$I$5:$I$1804,0))="","",INDEX(Bolalar!$B$5:$B$1804,MATCH($C928,Bolalar!$I$5:$I$1804,0))),""))</f>
        <v/>
      </c>
      <c r="E928" s="15" t="str">
        <f aca="false">IF($C928="","",IFERROR(IF(INDEX(Bolalar!$C$5:$C$1804,MATCH($C928,Bolalar!$I$5:$I$1804,0))="","",INDEX(Bolalar!$C$5:$C$1804,MATCH($C928,Bolalar!$I$5:$I$1804,0))),""))</f>
        <v/>
      </c>
      <c r="F928" s="24"/>
      <c r="G928" s="14" t="str">
        <f aca="false">IF(OR($E928="",$B928=""),"",INT(($B928-$E928)/365.25))</f>
        <v/>
      </c>
      <c r="H928" s="14" t="str">
        <f aca="false">IF($G928="","",IF($G928&lt;5,"Ha","Yo'q"))</f>
        <v/>
      </c>
      <c r="I928" s="14" t="str">
        <f aca="false">IF($G928="","",IF($G928&lt;18,"Ha","Yo'q"))</f>
        <v/>
      </c>
      <c r="J928" s="12"/>
      <c r="K928" s="12"/>
      <c r="L928" s="25"/>
      <c r="M928" s="12"/>
    </row>
    <row r="929" customFormat="false" ht="15" hidden="false" customHeight="false" outlineLevel="0" collapsed="false">
      <c r="A929" s="8" t="n">
        <v>925</v>
      </c>
      <c r="B929" s="13"/>
      <c r="C929" s="25"/>
      <c r="D929" s="26" t="str">
        <f aca="false">IF($C929="","",IFERROR(IF(INDEX(Bolalar!$B$5:$B$1804,MATCH($C929,Bolalar!$I$5:$I$1804,0))="","",INDEX(Bolalar!$B$5:$B$1804,MATCH($C929,Bolalar!$I$5:$I$1804,0))),""))</f>
        <v/>
      </c>
      <c r="E929" s="15" t="str">
        <f aca="false">IF($C929="","",IFERROR(IF(INDEX(Bolalar!$C$5:$C$1804,MATCH($C929,Bolalar!$I$5:$I$1804,0))="","",INDEX(Bolalar!$C$5:$C$1804,MATCH($C929,Bolalar!$I$5:$I$1804,0))),""))</f>
        <v/>
      </c>
      <c r="F929" s="24"/>
      <c r="G929" s="14" t="str">
        <f aca="false">IF(OR($E929="",$B929=""),"",INT(($B929-$E929)/365.25))</f>
        <v/>
      </c>
      <c r="H929" s="14" t="str">
        <f aca="false">IF($G929="","",IF($G929&lt;5,"Ha","Yo'q"))</f>
        <v/>
      </c>
      <c r="I929" s="14" t="str">
        <f aca="false">IF($G929="","",IF($G929&lt;18,"Ha","Yo'q"))</f>
        <v/>
      </c>
      <c r="J929" s="12"/>
      <c r="K929" s="12"/>
      <c r="L929" s="25"/>
      <c r="M929" s="12"/>
    </row>
    <row r="930" customFormat="false" ht="15" hidden="false" customHeight="false" outlineLevel="0" collapsed="false">
      <c r="A930" s="8" t="n">
        <v>926</v>
      </c>
      <c r="B930" s="13"/>
      <c r="C930" s="25"/>
      <c r="D930" s="26" t="str">
        <f aca="false">IF($C930="","",IFERROR(IF(INDEX(Bolalar!$B$5:$B$1804,MATCH($C930,Bolalar!$I$5:$I$1804,0))="","",INDEX(Bolalar!$B$5:$B$1804,MATCH($C930,Bolalar!$I$5:$I$1804,0))),""))</f>
        <v/>
      </c>
      <c r="E930" s="15" t="str">
        <f aca="false">IF($C930="","",IFERROR(IF(INDEX(Bolalar!$C$5:$C$1804,MATCH($C930,Bolalar!$I$5:$I$1804,0))="","",INDEX(Bolalar!$C$5:$C$1804,MATCH($C930,Bolalar!$I$5:$I$1804,0))),""))</f>
        <v/>
      </c>
      <c r="F930" s="24"/>
      <c r="G930" s="14" t="str">
        <f aca="false">IF(OR($E930="",$B930=""),"",INT(($B930-$E930)/365.25))</f>
        <v/>
      </c>
      <c r="H930" s="14" t="str">
        <f aca="false">IF($G930="","",IF($G930&lt;5,"Ha","Yo'q"))</f>
        <v/>
      </c>
      <c r="I930" s="14" t="str">
        <f aca="false">IF($G930="","",IF($G930&lt;18,"Ha","Yo'q"))</f>
        <v/>
      </c>
      <c r="J930" s="12"/>
      <c r="K930" s="12"/>
      <c r="L930" s="25"/>
      <c r="M930" s="12"/>
    </row>
    <row r="931" customFormat="false" ht="15" hidden="false" customHeight="false" outlineLevel="0" collapsed="false">
      <c r="A931" s="8" t="n">
        <v>927</v>
      </c>
      <c r="B931" s="13"/>
      <c r="C931" s="25"/>
      <c r="D931" s="26" t="str">
        <f aca="false">IF($C931="","",IFERROR(IF(INDEX(Bolalar!$B$5:$B$1804,MATCH($C931,Bolalar!$I$5:$I$1804,0))="","",INDEX(Bolalar!$B$5:$B$1804,MATCH($C931,Bolalar!$I$5:$I$1804,0))),""))</f>
        <v/>
      </c>
      <c r="E931" s="15" t="str">
        <f aca="false">IF($C931="","",IFERROR(IF(INDEX(Bolalar!$C$5:$C$1804,MATCH($C931,Bolalar!$I$5:$I$1804,0))="","",INDEX(Bolalar!$C$5:$C$1804,MATCH($C931,Bolalar!$I$5:$I$1804,0))),""))</f>
        <v/>
      </c>
      <c r="F931" s="24"/>
      <c r="G931" s="14" t="str">
        <f aca="false">IF(OR($E931="",$B931=""),"",INT(($B931-$E931)/365.25))</f>
        <v/>
      </c>
      <c r="H931" s="14" t="str">
        <f aca="false">IF($G931="","",IF($G931&lt;5,"Ha","Yo'q"))</f>
        <v/>
      </c>
      <c r="I931" s="14" t="str">
        <f aca="false">IF($G931="","",IF($G931&lt;18,"Ha","Yo'q"))</f>
        <v/>
      </c>
      <c r="J931" s="12"/>
      <c r="K931" s="12"/>
      <c r="L931" s="25"/>
      <c r="M931" s="12"/>
    </row>
    <row r="932" customFormat="false" ht="15" hidden="false" customHeight="false" outlineLevel="0" collapsed="false">
      <c r="A932" s="8" t="n">
        <v>928</v>
      </c>
      <c r="B932" s="13"/>
      <c r="C932" s="25"/>
      <c r="D932" s="26" t="str">
        <f aca="false">IF($C932="","",IFERROR(IF(INDEX(Bolalar!$B$5:$B$1804,MATCH($C932,Bolalar!$I$5:$I$1804,0))="","",INDEX(Bolalar!$B$5:$B$1804,MATCH($C932,Bolalar!$I$5:$I$1804,0))),""))</f>
        <v/>
      </c>
      <c r="E932" s="15" t="str">
        <f aca="false">IF($C932="","",IFERROR(IF(INDEX(Bolalar!$C$5:$C$1804,MATCH($C932,Bolalar!$I$5:$I$1804,0))="","",INDEX(Bolalar!$C$5:$C$1804,MATCH($C932,Bolalar!$I$5:$I$1804,0))),""))</f>
        <v/>
      </c>
      <c r="F932" s="24"/>
      <c r="G932" s="14" t="str">
        <f aca="false">IF(OR($E932="",$B932=""),"",INT(($B932-$E932)/365.25))</f>
        <v/>
      </c>
      <c r="H932" s="14" t="str">
        <f aca="false">IF($G932="","",IF($G932&lt;5,"Ha","Yo'q"))</f>
        <v/>
      </c>
      <c r="I932" s="14" t="str">
        <f aca="false">IF($G932="","",IF($G932&lt;18,"Ha","Yo'q"))</f>
        <v/>
      </c>
      <c r="J932" s="12"/>
      <c r="K932" s="12"/>
      <c r="L932" s="25"/>
      <c r="M932" s="12"/>
    </row>
    <row r="933" customFormat="false" ht="15" hidden="false" customHeight="false" outlineLevel="0" collapsed="false">
      <c r="A933" s="8" t="n">
        <v>929</v>
      </c>
      <c r="B933" s="13"/>
      <c r="C933" s="25"/>
      <c r="D933" s="26" t="str">
        <f aca="false">IF($C933="","",IFERROR(IF(INDEX(Bolalar!$B$5:$B$1804,MATCH($C933,Bolalar!$I$5:$I$1804,0))="","",INDEX(Bolalar!$B$5:$B$1804,MATCH($C933,Bolalar!$I$5:$I$1804,0))),""))</f>
        <v/>
      </c>
      <c r="E933" s="15" t="str">
        <f aca="false">IF($C933="","",IFERROR(IF(INDEX(Bolalar!$C$5:$C$1804,MATCH($C933,Bolalar!$I$5:$I$1804,0))="","",INDEX(Bolalar!$C$5:$C$1804,MATCH($C933,Bolalar!$I$5:$I$1804,0))),""))</f>
        <v/>
      </c>
      <c r="F933" s="24"/>
      <c r="G933" s="14" t="str">
        <f aca="false">IF(OR($E933="",$B933=""),"",INT(($B933-$E933)/365.25))</f>
        <v/>
      </c>
      <c r="H933" s="14" t="str">
        <f aca="false">IF($G933="","",IF($G933&lt;5,"Ha","Yo'q"))</f>
        <v/>
      </c>
      <c r="I933" s="14" t="str">
        <f aca="false">IF($G933="","",IF($G933&lt;18,"Ha","Yo'q"))</f>
        <v/>
      </c>
      <c r="J933" s="12"/>
      <c r="K933" s="12"/>
      <c r="L933" s="25"/>
      <c r="M933" s="12"/>
    </row>
    <row r="934" customFormat="false" ht="15" hidden="false" customHeight="false" outlineLevel="0" collapsed="false">
      <c r="A934" s="8" t="n">
        <v>930</v>
      </c>
      <c r="B934" s="13"/>
      <c r="C934" s="25"/>
      <c r="D934" s="26" t="str">
        <f aca="false">IF($C934="","",IFERROR(IF(INDEX(Bolalar!$B$5:$B$1804,MATCH($C934,Bolalar!$I$5:$I$1804,0))="","",INDEX(Bolalar!$B$5:$B$1804,MATCH($C934,Bolalar!$I$5:$I$1804,0))),""))</f>
        <v/>
      </c>
      <c r="E934" s="15" t="str">
        <f aca="false">IF($C934="","",IFERROR(IF(INDEX(Bolalar!$C$5:$C$1804,MATCH($C934,Bolalar!$I$5:$I$1804,0))="","",INDEX(Bolalar!$C$5:$C$1804,MATCH($C934,Bolalar!$I$5:$I$1804,0))),""))</f>
        <v/>
      </c>
      <c r="F934" s="24"/>
      <c r="G934" s="14" t="str">
        <f aca="false">IF(OR($E934="",$B934=""),"",INT(($B934-$E934)/365.25))</f>
        <v/>
      </c>
      <c r="H934" s="14" t="str">
        <f aca="false">IF($G934="","",IF($G934&lt;5,"Ha","Yo'q"))</f>
        <v/>
      </c>
      <c r="I934" s="14" t="str">
        <f aca="false">IF($G934="","",IF($G934&lt;18,"Ha","Yo'q"))</f>
        <v/>
      </c>
      <c r="J934" s="12"/>
      <c r="K934" s="12"/>
      <c r="L934" s="25"/>
      <c r="M934" s="12"/>
    </row>
    <row r="935" customFormat="false" ht="15" hidden="false" customHeight="false" outlineLevel="0" collapsed="false">
      <c r="A935" s="8" t="n">
        <v>931</v>
      </c>
      <c r="B935" s="13"/>
      <c r="C935" s="25"/>
      <c r="D935" s="26" t="str">
        <f aca="false">IF($C935="","",IFERROR(IF(INDEX(Bolalar!$B$5:$B$1804,MATCH($C935,Bolalar!$I$5:$I$1804,0))="","",INDEX(Bolalar!$B$5:$B$1804,MATCH($C935,Bolalar!$I$5:$I$1804,0))),""))</f>
        <v/>
      </c>
      <c r="E935" s="15" t="str">
        <f aca="false">IF($C935="","",IFERROR(IF(INDEX(Bolalar!$C$5:$C$1804,MATCH($C935,Bolalar!$I$5:$I$1804,0))="","",INDEX(Bolalar!$C$5:$C$1804,MATCH($C935,Bolalar!$I$5:$I$1804,0))),""))</f>
        <v/>
      </c>
      <c r="F935" s="24"/>
      <c r="G935" s="14" t="str">
        <f aca="false">IF(OR($E935="",$B935=""),"",INT(($B935-$E935)/365.25))</f>
        <v/>
      </c>
      <c r="H935" s="14" t="str">
        <f aca="false">IF($G935="","",IF($G935&lt;5,"Ha","Yo'q"))</f>
        <v/>
      </c>
      <c r="I935" s="14" t="str">
        <f aca="false">IF($G935="","",IF($G935&lt;18,"Ha","Yo'q"))</f>
        <v/>
      </c>
      <c r="J935" s="12"/>
      <c r="K935" s="12"/>
      <c r="L935" s="25"/>
      <c r="M935" s="12"/>
    </row>
    <row r="936" customFormat="false" ht="15" hidden="false" customHeight="false" outlineLevel="0" collapsed="false">
      <c r="A936" s="8" t="n">
        <v>932</v>
      </c>
      <c r="B936" s="13"/>
      <c r="C936" s="25"/>
      <c r="D936" s="26" t="str">
        <f aca="false">IF($C936="","",IFERROR(IF(INDEX(Bolalar!$B$5:$B$1804,MATCH($C936,Bolalar!$I$5:$I$1804,0))="","",INDEX(Bolalar!$B$5:$B$1804,MATCH($C936,Bolalar!$I$5:$I$1804,0))),""))</f>
        <v/>
      </c>
      <c r="E936" s="15" t="str">
        <f aca="false">IF($C936="","",IFERROR(IF(INDEX(Bolalar!$C$5:$C$1804,MATCH($C936,Bolalar!$I$5:$I$1804,0))="","",INDEX(Bolalar!$C$5:$C$1804,MATCH($C936,Bolalar!$I$5:$I$1804,0))),""))</f>
        <v/>
      </c>
      <c r="F936" s="24"/>
      <c r="G936" s="14" t="str">
        <f aca="false">IF(OR($E936="",$B936=""),"",INT(($B936-$E936)/365.25))</f>
        <v/>
      </c>
      <c r="H936" s="14" t="str">
        <f aca="false">IF($G936="","",IF($G936&lt;5,"Ha","Yo'q"))</f>
        <v/>
      </c>
      <c r="I936" s="14" t="str">
        <f aca="false">IF($G936="","",IF($G936&lt;18,"Ha","Yo'q"))</f>
        <v/>
      </c>
      <c r="J936" s="12"/>
      <c r="K936" s="12"/>
      <c r="L936" s="25"/>
      <c r="M936" s="12"/>
    </row>
    <row r="937" customFormat="false" ht="15" hidden="false" customHeight="false" outlineLevel="0" collapsed="false">
      <c r="A937" s="8" t="n">
        <v>933</v>
      </c>
      <c r="B937" s="13"/>
      <c r="C937" s="25"/>
      <c r="D937" s="26" t="str">
        <f aca="false">IF($C937="","",IFERROR(IF(INDEX(Bolalar!$B$5:$B$1804,MATCH($C937,Bolalar!$I$5:$I$1804,0))="","",INDEX(Bolalar!$B$5:$B$1804,MATCH($C937,Bolalar!$I$5:$I$1804,0))),""))</f>
        <v/>
      </c>
      <c r="E937" s="15" t="str">
        <f aca="false">IF($C937="","",IFERROR(IF(INDEX(Bolalar!$C$5:$C$1804,MATCH($C937,Bolalar!$I$5:$I$1804,0))="","",INDEX(Bolalar!$C$5:$C$1804,MATCH($C937,Bolalar!$I$5:$I$1804,0))),""))</f>
        <v/>
      </c>
      <c r="F937" s="24"/>
      <c r="G937" s="14" t="str">
        <f aca="false">IF(OR($E937="",$B937=""),"",INT(($B937-$E937)/365.25))</f>
        <v/>
      </c>
      <c r="H937" s="14" t="str">
        <f aca="false">IF($G937="","",IF($G937&lt;5,"Ha","Yo'q"))</f>
        <v/>
      </c>
      <c r="I937" s="14" t="str">
        <f aca="false">IF($G937="","",IF($G937&lt;18,"Ha","Yo'q"))</f>
        <v/>
      </c>
      <c r="J937" s="12"/>
      <c r="K937" s="12"/>
      <c r="L937" s="25"/>
      <c r="M937" s="12"/>
    </row>
    <row r="938" customFormat="false" ht="15" hidden="false" customHeight="false" outlineLevel="0" collapsed="false">
      <c r="A938" s="8" t="n">
        <v>934</v>
      </c>
      <c r="B938" s="13"/>
      <c r="C938" s="25"/>
      <c r="D938" s="26" t="str">
        <f aca="false">IF($C938="","",IFERROR(IF(INDEX(Bolalar!$B$5:$B$1804,MATCH($C938,Bolalar!$I$5:$I$1804,0))="","",INDEX(Bolalar!$B$5:$B$1804,MATCH($C938,Bolalar!$I$5:$I$1804,0))),""))</f>
        <v/>
      </c>
      <c r="E938" s="15" t="str">
        <f aca="false">IF($C938="","",IFERROR(IF(INDEX(Bolalar!$C$5:$C$1804,MATCH($C938,Bolalar!$I$5:$I$1804,0))="","",INDEX(Bolalar!$C$5:$C$1804,MATCH($C938,Bolalar!$I$5:$I$1804,0))),""))</f>
        <v/>
      </c>
      <c r="F938" s="24"/>
      <c r="G938" s="14" t="str">
        <f aca="false">IF(OR($E938="",$B938=""),"",INT(($B938-$E938)/365.25))</f>
        <v/>
      </c>
      <c r="H938" s="14" t="str">
        <f aca="false">IF($G938="","",IF($G938&lt;5,"Ha","Yo'q"))</f>
        <v/>
      </c>
      <c r="I938" s="14" t="str">
        <f aca="false">IF($G938="","",IF($G938&lt;18,"Ha","Yo'q"))</f>
        <v/>
      </c>
      <c r="J938" s="12"/>
      <c r="K938" s="12"/>
      <c r="L938" s="25"/>
      <c r="M938" s="12"/>
    </row>
    <row r="939" customFormat="false" ht="15" hidden="false" customHeight="false" outlineLevel="0" collapsed="false">
      <c r="A939" s="8" t="n">
        <v>935</v>
      </c>
      <c r="B939" s="13"/>
      <c r="C939" s="25"/>
      <c r="D939" s="26" t="str">
        <f aca="false">IF($C939="","",IFERROR(IF(INDEX(Bolalar!$B$5:$B$1804,MATCH($C939,Bolalar!$I$5:$I$1804,0))="","",INDEX(Bolalar!$B$5:$B$1804,MATCH($C939,Bolalar!$I$5:$I$1804,0))),""))</f>
        <v/>
      </c>
      <c r="E939" s="15" t="str">
        <f aca="false">IF($C939="","",IFERROR(IF(INDEX(Bolalar!$C$5:$C$1804,MATCH($C939,Bolalar!$I$5:$I$1804,0))="","",INDEX(Bolalar!$C$5:$C$1804,MATCH($C939,Bolalar!$I$5:$I$1804,0))),""))</f>
        <v/>
      </c>
      <c r="F939" s="24"/>
      <c r="G939" s="14" t="str">
        <f aca="false">IF(OR($E939="",$B939=""),"",INT(($B939-$E939)/365.25))</f>
        <v/>
      </c>
      <c r="H939" s="14" t="str">
        <f aca="false">IF($G939="","",IF($G939&lt;5,"Ha","Yo'q"))</f>
        <v/>
      </c>
      <c r="I939" s="14" t="str">
        <f aca="false">IF($G939="","",IF($G939&lt;18,"Ha","Yo'q"))</f>
        <v/>
      </c>
      <c r="J939" s="12"/>
      <c r="K939" s="12"/>
      <c r="L939" s="25"/>
      <c r="M939" s="12"/>
    </row>
    <row r="940" customFormat="false" ht="15" hidden="false" customHeight="false" outlineLevel="0" collapsed="false">
      <c r="A940" s="8" t="n">
        <v>936</v>
      </c>
      <c r="B940" s="13"/>
      <c r="C940" s="25"/>
      <c r="D940" s="26" t="str">
        <f aca="false">IF($C940="","",IFERROR(IF(INDEX(Bolalar!$B$5:$B$1804,MATCH($C940,Bolalar!$I$5:$I$1804,0))="","",INDEX(Bolalar!$B$5:$B$1804,MATCH($C940,Bolalar!$I$5:$I$1804,0))),""))</f>
        <v/>
      </c>
      <c r="E940" s="15" t="str">
        <f aca="false">IF($C940="","",IFERROR(IF(INDEX(Bolalar!$C$5:$C$1804,MATCH($C940,Bolalar!$I$5:$I$1804,0))="","",INDEX(Bolalar!$C$5:$C$1804,MATCH($C940,Bolalar!$I$5:$I$1804,0))),""))</f>
        <v/>
      </c>
      <c r="F940" s="24"/>
      <c r="G940" s="14" t="str">
        <f aca="false">IF(OR($E940="",$B940=""),"",INT(($B940-$E940)/365.25))</f>
        <v/>
      </c>
      <c r="H940" s="14" t="str">
        <f aca="false">IF($G940="","",IF($G940&lt;5,"Ha","Yo'q"))</f>
        <v/>
      </c>
      <c r="I940" s="14" t="str">
        <f aca="false">IF($G940="","",IF($G940&lt;18,"Ha","Yo'q"))</f>
        <v/>
      </c>
      <c r="J940" s="12"/>
      <c r="K940" s="12"/>
      <c r="L940" s="25"/>
      <c r="M940" s="12"/>
    </row>
    <row r="941" customFormat="false" ht="15" hidden="false" customHeight="false" outlineLevel="0" collapsed="false">
      <c r="A941" s="8" t="n">
        <v>937</v>
      </c>
      <c r="B941" s="13"/>
      <c r="C941" s="25"/>
      <c r="D941" s="26" t="str">
        <f aca="false">IF($C941="","",IFERROR(IF(INDEX(Bolalar!$B$5:$B$1804,MATCH($C941,Bolalar!$I$5:$I$1804,0))="","",INDEX(Bolalar!$B$5:$B$1804,MATCH($C941,Bolalar!$I$5:$I$1804,0))),""))</f>
        <v/>
      </c>
      <c r="E941" s="15" t="str">
        <f aca="false">IF($C941="","",IFERROR(IF(INDEX(Bolalar!$C$5:$C$1804,MATCH($C941,Bolalar!$I$5:$I$1804,0))="","",INDEX(Bolalar!$C$5:$C$1804,MATCH($C941,Bolalar!$I$5:$I$1804,0))),""))</f>
        <v/>
      </c>
      <c r="F941" s="24"/>
      <c r="G941" s="14" t="str">
        <f aca="false">IF(OR($E941="",$B941=""),"",INT(($B941-$E941)/365.25))</f>
        <v/>
      </c>
      <c r="H941" s="14" t="str">
        <f aca="false">IF($G941="","",IF($G941&lt;5,"Ha","Yo'q"))</f>
        <v/>
      </c>
      <c r="I941" s="14" t="str">
        <f aca="false">IF($G941="","",IF($G941&lt;18,"Ha","Yo'q"))</f>
        <v/>
      </c>
      <c r="J941" s="12"/>
      <c r="K941" s="12"/>
      <c r="L941" s="25"/>
      <c r="M941" s="12"/>
    </row>
    <row r="942" customFormat="false" ht="15" hidden="false" customHeight="false" outlineLevel="0" collapsed="false">
      <c r="A942" s="8" t="n">
        <v>938</v>
      </c>
      <c r="B942" s="13"/>
      <c r="C942" s="25"/>
      <c r="D942" s="26" t="str">
        <f aca="false">IF($C942="","",IFERROR(IF(INDEX(Bolalar!$B$5:$B$1804,MATCH($C942,Bolalar!$I$5:$I$1804,0))="","",INDEX(Bolalar!$B$5:$B$1804,MATCH($C942,Bolalar!$I$5:$I$1804,0))),""))</f>
        <v/>
      </c>
      <c r="E942" s="15" t="str">
        <f aca="false">IF($C942="","",IFERROR(IF(INDEX(Bolalar!$C$5:$C$1804,MATCH($C942,Bolalar!$I$5:$I$1804,0))="","",INDEX(Bolalar!$C$5:$C$1804,MATCH($C942,Bolalar!$I$5:$I$1804,0))),""))</f>
        <v/>
      </c>
      <c r="F942" s="24"/>
      <c r="G942" s="14" t="str">
        <f aca="false">IF(OR($E942="",$B942=""),"",INT(($B942-$E942)/365.25))</f>
        <v/>
      </c>
      <c r="H942" s="14" t="str">
        <f aca="false">IF($G942="","",IF($G942&lt;5,"Ha","Yo'q"))</f>
        <v/>
      </c>
      <c r="I942" s="14" t="str">
        <f aca="false">IF($G942="","",IF($G942&lt;18,"Ha","Yo'q"))</f>
        <v/>
      </c>
      <c r="J942" s="12"/>
      <c r="K942" s="12"/>
      <c r="L942" s="25"/>
      <c r="M942" s="12"/>
    </row>
    <row r="943" customFormat="false" ht="15" hidden="false" customHeight="false" outlineLevel="0" collapsed="false">
      <c r="A943" s="8" t="n">
        <v>939</v>
      </c>
      <c r="B943" s="13"/>
      <c r="C943" s="25"/>
      <c r="D943" s="26" t="str">
        <f aca="false">IF($C943="","",IFERROR(IF(INDEX(Bolalar!$B$5:$B$1804,MATCH($C943,Bolalar!$I$5:$I$1804,0))="","",INDEX(Bolalar!$B$5:$B$1804,MATCH($C943,Bolalar!$I$5:$I$1804,0))),""))</f>
        <v/>
      </c>
      <c r="E943" s="15" t="str">
        <f aca="false">IF($C943="","",IFERROR(IF(INDEX(Bolalar!$C$5:$C$1804,MATCH($C943,Bolalar!$I$5:$I$1804,0))="","",INDEX(Bolalar!$C$5:$C$1804,MATCH($C943,Bolalar!$I$5:$I$1804,0))),""))</f>
        <v/>
      </c>
      <c r="F943" s="24"/>
      <c r="G943" s="14" t="str">
        <f aca="false">IF(OR($E943="",$B943=""),"",INT(($B943-$E943)/365.25))</f>
        <v/>
      </c>
      <c r="H943" s="14" t="str">
        <f aca="false">IF($G943="","",IF($G943&lt;5,"Ha","Yo'q"))</f>
        <v/>
      </c>
      <c r="I943" s="14" t="str">
        <f aca="false">IF($G943="","",IF($G943&lt;18,"Ha","Yo'q"))</f>
        <v/>
      </c>
      <c r="J943" s="12"/>
      <c r="K943" s="12"/>
      <c r="L943" s="25"/>
      <c r="M943" s="12"/>
    </row>
    <row r="944" customFormat="false" ht="15" hidden="false" customHeight="false" outlineLevel="0" collapsed="false">
      <c r="A944" s="8" t="n">
        <v>940</v>
      </c>
      <c r="B944" s="13"/>
      <c r="C944" s="25"/>
      <c r="D944" s="26" t="str">
        <f aca="false">IF($C944="","",IFERROR(IF(INDEX(Bolalar!$B$5:$B$1804,MATCH($C944,Bolalar!$I$5:$I$1804,0))="","",INDEX(Bolalar!$B$5:$B$1804,MATCH($C944,Bolalar!$I$5:$I$1804,0))),""))</f>
        <v/>
      </c>
      <c r="E944" s="15" t="str">
        <f aca="false">IF($C944="","",IFERROR(IF(INDEX(Bolalar!$C$5:$C$1804,MATCH($C944,Bolalar!$I$5:$I$1804,0))="","",INDEX(Bolalar!$C$5:$C$1804,MATCH($C944,Bolalar!$I$5:$I$1804,0))),""))</f>
        <v/>
      </c>
      <c r="F944" s="24"/>
      <c r="G944" s="14" t="str">
        <f aca="false">IF(OR($E944="",$B944=""),"",INT(($B944-$E944)/365.25))</f>
        <v/>
      </c>
      <c r="H944" s="14" t="str">
        <f aca="false">IF($G944="","",IF($G944&lt;5,"Ha","Yo'q"))</f>
        <v/>
      </c>
      <c r="I944" s="14" t="str">
        <f aca="false">IF($G944="","",IF($G944&lt;18,"Ha","Yo'q"))</f>
        <v/>
      </c>
      <c r="J944" s="12"/>
      <c r="K944" s="12"/>
      <c r="L944" s="25"/>
      <c r="M944" s="12"/>
    </row>
    <row r="945" customFormat="false" ht="15" hidden="false" customHeight="false" outlineLevel="0" collapsed="false">
      <c r="A945" s="8" t="n">
        <v>941</v>
      </c>
      <c r="B945" s="13"/>
      <c r="C945" s="25"/>
      <c r="D945" s="26" t="str">
        <f aca="false">IF($C945="","",IFERROR(IF(INDEX(Bolalar!$B$5:$B$1804,MATCH($C945,Bolalar!$I$5:$I$1804,0))="","",INDEX(Bolalar!$B$5:$B$1804,MATCH($C945,Bolalar!$I$5:$I$1804,0))),""))</f>
        <v/>
      </c>
      <c r="E945" s="15" t="str">
        <f aca="false">IF($C945="","",IFERROR(IF(INDEX(Bolalar!$C$5:$C$1804,MATCH($C945,Bolalar!$I$5:$I$1804,0))="","",INDEX(Bolalar!$C$5:$C$1804,MATCH($C945,Bolalar!$I$5:$I$1804,0))),""))</f>
        <v/>
      </c>
      <c r="F945" s="24"/>
      <c r="G945" s="14" t="str">
        <f aca="false">IF(OR($E945="",$B945=""),"",INT(($B945-$E945)/365.25))</f>
        <v/>
      </c>
      <c r="H945" s="14" t="str">
        <f aca="false">IF($G945="","",IF($G945&lt;5,"Ha","Yo'q"))</f>
        <v/>
      </c>
      <c r="I945" s="14" t="str">
        <f aca="false">IF($G945="","",IF($G945&lt;18,"Ha","Yo'q"))</f>
        <v/>
      </c>
      <c r="J945" s="12"/>
      <c r="K945" s="12"/>
      <c r="L945" s="25"/>
      <c r="M945" s="12"/>
    </row>
    <row r="946" customFormat="false" ht="15" hidden="false" customHeight="false" outlineLevel="0" collapsed="false">
      <c r="A946" s="8" t="n">
        <v>942</v>
      </c>
      <c r="B946" s="13"/>
      <c r="C946" s="25"/>
      <c r="D946" s="26" t="str">
        <f aca="false">IF($C946="","",IFERROR(IF(INDEX(Bolalar!$B$5:$B$1804,MATCH($C946,Bolalar!$I$5:$I$1804,0))="","",INDEX(Bolalar!$B$5:$B$1804,MATCH($C946,Bolalar!$I$5:$I$1804,0))),""))</f>
        <v/>
      </c>
      <c r="E946" s="15" t="str">
        <f aca="false">IF($C946="","",IFERROR(IF(INDEX(Bolalar!$C$5:$C$1804,MATCH($C946,Bolalar!$I$5:$I$1804,0))="","",INDEX(Bolalar!$C$5:$C$1804,MATCH($C946,Bolalar!$I$5:$I$1804,0))),""))</f>
        <v/>
      </c>
      <c r="F946" s="24"/>
      <c r="G946" s="14" t="str">
        <f aca="false">IF(OR($E946="",$B946=""),"",INT(($B946-$E946)/365.25))</f>
        <v/>
      </c>
      <c r="H946" s="14" t="str">
        <f aca="false">IF($G946="","",IF($G946&lt;5,"Ha","Yo'q"))</f>
        <v/>
      </c>
      <c r="I946" s="14" t="str">
        <f aca="false">IF($G946="","",IF($G946&lt;18,"Ha","Yo'q"))</f>
        <v/>
      </c>
      <c r="J946" s="12"/>
      <c r="K946" s="12"/>
      <c r="L946" s="25"/>
      <c r="M946" s="12"/>
    </row>
    <row r="947" customFormat="false" ht="15" hidden="false" customHeight="false" outlineLevel="0" collapsed="false">
      <c r="A947" s="8" t="n">
        <v>943</v>
      </c>
      <c r="B947" s="13"/>
      <c r="C947" s="25"/>
      <c r="D947" s="26" t="str">
        <f aca="false">IF($C947="","",IFERROR(IF(INDEX(Bolalar!$B$5:$B$1804,MATCH($C947,Bolalar!$I$5:$I$1804,0))="","",INDEX(Bolalar!$B$5:$B$1804,MATCH($C947,Bolalar!$I$5:$I$1804,0))),""))</f>
        <v/>
      </c>
      <c r="E947" s="15" t="str">
        <f aca="false">IF($C947="","",IFERROR(IF(INDEX(Bolalar!$C$5:$C$1804,MATCH($C947,Bolalar!$I$5:$I$1804,0))="","",INDEX(Bolalar!$C$5:$C$1804,MATCH($C947,Bolalar!$I$5:$I$1804,0))),""))</f>
        <v/>
      </c>
      <c r="F947" s="24"/>
      <c r="G947" s="14" t="str">
        <f aca="false">IF(OR($E947="",$B947=""),"",INT(($B947-$E947)/365.25))</f>
        <v/>
      </c>
      <c r="H947" s="14" t="str">
        <f aca="false">IF($G947="","",IF($G947&lt;5,"Ha","Yo'q"))</f>
        <v/>
      </c>
      <c r="I947" s="14" t="str">
        <f aca="false">IF($G947="","",IF($G947&lt;18,"Ha","Yo'q"))</f>
        <v/>
      </c>
      <c r="J947" s="12"/>
      <c r="K947" s="12"/>
      <c r="L947" s="25"/>
      <c r="M947" s="12"/>
    </row>
    <row r="948" customFormat="false" ht="15" hidden="false" customHeight="false" outlineLevel="0" collapsed="false">
      <c r="A948" s="8" t="n">
        <v>944</v>
      </c>
      <c r="B948" s="13"/>
      <c r="C948" s="25"/>
      <c r="D948" s="26" t="str">
        <f aca="false">IF($C948="","",IFERROR(IF(INDEX(Bolalar!$B$5:$B$1804,MATCH($C948,Bolalar!$I$5:$I$1804,0))="","",INDEX(Bolalar!$B$5:$B$1804,MATCH($C948,Bolalar!$I$5:$I$1804,0))),""))</f>
        <v/>
      </c>
      <c r="E948" s="15" t="str">
        <f aca="false">IF($C948="","",IFERROR(IF(INDEX(Bolalar!$C$5:$C$1804,MATCH($C948,Bolalar!$I$5:$I$1804,0))="","",INDEX(Bolalar!$C$5:$C$1804,MATCH($C948,Bolalar!$I$5:$I$1804,0))),""))</f>
        <v/>
      </c>
      <c r="F948" s="24"/>
      <c r="G948" s="14" t="str">
        <f aca="false">IF(OR($E948="",$B948=""),"",INT(($B948-$E948)/365.25))</f>
        <v/>
      </c>
      <c r="H948" s="14" t="str">
        <f aca="false">IF($G948="","",IF($G948&lt;5,"Ha","Yo'q"))</f>
        <v/>
      </c>
      <c r="I948" s="14" t="str">
        <f aca="false">IF($G948="","",IF($G948&lt;18,"Ha","Yo'q"))</f>
        <v/>
      </c>
      <c r="J948" s="12"/>
      <c r="K948" s="12"/>
      <c r="L948" s="25"/>
      <c r="M948" s="12"/>
    </row>
    <row r="949" customFormat="false" ht="15" hidden="false" customHeight="false" outlineLevel="0" collapsed="false">
      <c r="A949" s="8" t="n">
        <v>945</v>
      </c>
      <c r="B949" s="13"/>
      <c r="C949" s="25"/>
      <c r="D949" s="26" t="str">
        <f aca="false">IF($C949="","",IFERROR(IF(INDEX(Bolalar!$B$5:$B$1804,MATCH($C949,Bolalar!$I$5:$I$1804,0))="","",INDEX(Bolalar!$B$5:$B$1804,MATCH($C949,Bolalar!$I$5:$I$1804,0))),""))</f>
        <v/>
      </c>
      <c r="E949" s="15" t="str">
        <f aca="false">IF($C949="","",IFERROR(IF(INDEX(Bolalar!$C$5:$C$1804,MATCH($C949,Bolalar!$I$5:$I$1804,0))="","",INDEX(Bolalar!$C$5:$C$1804,MATCH($C949,Bolalar!$I$5:$I$1804,0))),""))</f>
        <v/>
      </c>
      <c r="F949" s="24"/>
      <c r="G949" s="14" t="str">
        <f aca="false">IF(OR($E949="",$B949=""),"",INT(($B949-$E949)/365.25))</f>
        <v/>
      </c>
      <c r="H949" s="14" t="str">
        <f aca="false">IF($G949="","",IF($G949&lt;5,"Ha","Yo'q"))</f>
        <v/>
      </c>
      <c r="I949" s="14" t="str">
        <f aca="false">IF($G949="","",IF($G949&lt;18,"Ha","Yo'q"))</f>
        <v/>
      </c>
      <c r="J949" s="12"/>
      <c r="K949" s="12"/>
      <c r="L949" s="25"/>
      <c r="M949" s="12"/>
    </row>
    <row r="950" customFormat="false" ht="15" hidden="false" customHeight="false" outlineLevel="0" collapsed="false">
      <c r="A950" s="8" t="n">
        <v>946</v>
      </c>
      <c r="B950" s="13"/>
      <c r="C950" s="25"/>
      <c r="D950" s="26" t="str">
        <f aca="false">IF($C950="","",IFERROR(IF(INDEX(Bolalar!$B$5:$B$1804,MATCH($C950,Bolalar!$I$5:$I$1804,0))="","",INDEX(Bolalar!$B$5:$B$1804,MATCH($C950,Bolalar!$I$5:$I$1804,0))),""))</f>
        <v/>
      </c>
      <c r="E950" s="15" t="str">
        <f aca="false">IF($C950="","",IFERROR(IF(INDEX(Bolalar!$C$5:$C$1804,MATCH($C950,Bolalar!$I$5:$I$1804,0))="","",INDEX(Bolalar!$C$5:$C$1804,MATCH($C950,Bolalar!$I$5:$I$1804,0))),""))</f>
        <v/>
      </c>
      <c r="F950" s="24"/>
      <c r="G950" s="14" t="str">
        <f aca="false">IF(OR($E950="",$B950=""),"",INT(($B950-$E950)/365.25))</f>
        <v/>
      </c>
      <c r="H950" s="14" t="str">
        <f aca="false">IF($G950="","",IF($G950&lt;5,"Ha","Yo'q"))</f>
        <v/>
      </c>
      <c r="I950" s="14" t="str">
        <f aca="false">IF($G950="","",IF($G950&lt;18,"Ha","Yo'q"))</f>
        <v/>
      </c>
      <c r="J950" s="12"/>
      <c r="K950" s="12"/>
      <c r="L950" s="25"/>
      <c r="M950" s="12"/>
    </row>
    <row r="951" customFormat="false" ht="15" hidden="false" customHeight="false" outlineLevel="0" collapsed="false">
      <c r="A951" s="8" t="n">
        <v>947</v>
      </c>
      <c r="B951" s="13"/>
      <c r="C951" s="25"/>
      <c r="D951" s="26" t="str">
        <f aca="false">IF($C951="","",IFERROR(IF(INDEX(Bolalar!$B$5:$B$1804,MATCH($C951,Bolalar!$I$5:$I$1804,0))="","",INDEX(Bolalar!$B$5:$B$1804,MATCH($C951,Bolalar!$I$5:$I$1804,0))),""))</f>
        <v/>
      </c>
      <c r="E951" s="15" t="str">
        <f aca="false">IF($C951="","",IFERROR(IF(INDEX(Bolalar!$C$5:$C$1804,MATCH($C951,Bolalar!$I$5:$I$1804,0))="","",INDEX(Bolalar!$C$5:$C$1804,MATCH($C951,Bolalar!$I$5:$I$1804,0))),""))</f>
        <v/>
      </c>
      <c r="F951" s="24"/>
      <c r="G951" s="14" t="str">
        <f aca="false">IF(OR($E951="",$B951=""),"",INT(($B951-$E951)/365.25))</f>
        <v/>
      </c>
      <c r="H951" s="14" t="str">
        <f aca="false">IF($G951="","",IF($G951&lt;5,"Ha","Yo'q"))</f>
        <v/>
      </c>
      <c r="I951" s="14" t="str">
        <f aca="false">IF($G951="","",IF($G951&lt;18,"Ha","Yo'q"))</f>
        <v/>
      </c>
      <c r="J951" s="12"/>
      <c r="K951" s="12"/>
      <c r="L951" s="25"/>
      <c r="M951" s="12"/>
    </row>
    <row r="952" customFormat="false" ht="15" hidden="false" customHeight="false" outlineLevel="0" collapsed="false">
      <c r="A952" s="8" t="n">
        <v>948</v>
      </c>
      <c r="B952" s="13"/>
      <c r="C952" s="25"/>
      <c r="D952" s="26" t="str">
        <f aca="false">IF($C952="","",IFERROR(IF(INDEX(Bolalar!$B$5:$B$1804,MATCH($C952,Bolalar!$I$5:$I$1804,0))="","",INDEX(Bolalar!$B$5:$B$1804,MATCH($C952,Bolalar!$I$5:$I$1804,0))),""))</f>
        <v/>
      </c>
      <c r="E952" s="15" t="str">
        <f aca="false">IF($C952="","",IFERROR(IF(INDEX(Bolalar!$C$5:$C$1804,MATCH($C952,Bolalar!$I$5:$I$1804,0))="","",INDEX(Bolalar!$C$5:$C$1804,MATCH($C952,Bolalar!$I$5:$I$1804,0))),""))</f>
        <v/>
      </c>
      <c r="F952" s="24"/>
      <c r="G952" s="14" t="str">
        <f aca="false">IF(OR($E952="",$B952=""),"",INT(($B952-$E952)/365.25))</f>
        <v/>
      </c>
      <c r="H952" s="14" t="str">
        <f aca="false">IF($G952="","",IF($G952&lt;5,"Ha","Yo'q"))</f>
        <v/>
      </c>
      <c r="I952" s="14" t="str">
        <f aca="false">IF($G952="","",IF($G952&lt;18,"Ha","Yo'q"))</f>
        <v/>
      </c>
      <c r="J952" s="12"/>
      <c r="K952" s="12"/>
      <c r="L952" s="25"/>
      <c r="M952" s="12"/>
    </row>
    <row r="953" customFormat="false" ht="15" hidden="false" customHeight="false" outlineLevel="0" collapsed="false">
      <c r="A953" s="8" t="n">
        <v>949</v>
      </c>
      <c r="B953" s="13"/>
      <c r="C953" s="25"/>
      <c r="D953" s="26" t="str">
        <f aca="false">IF($C953="","",IFERROR(IF(INDEX(Bolalar!$B$5:$B$1804,MATCH($C953,Bolalar!$I$5:$I$1804,0))="","",INDEX(Bolalar!$B$5:$B$1804,MATCH($C953,Bolalar!$I$5:$I$1804,0))),""))</f>
        <v/>
      </c>
      <c r="E953" s="15" t="str">
        <f aca="false">IF($C953="","",IFERROR(IF(INDEX(Bolalar!$C$5:$C$1804,MATCH($C953,Bolalar!$I$5:$I$1804,0))="","",INDEX(Bolalar!$C$5:$C$1804,MATCH($C953,Bolalar!$I$5:$I$1804,0))),""))</f>
        <v/>
      </c>
      <c r="F953" s="24"/>
      <c r="G953" s="14" t="str">
        <f aca="false">IF(OR($E953="",$B953=""),"",INT(($B953-$E953)/365.25))</f>
        <v/>
      </c>
      <c r="H953" s="14" t="str">
        <f aca="false">IF($G953="","",IF($G953&lt;5,"Ha","Yo'q"))</f>
        <v/>
      </c>
      <c r="I953" s="14" t="str">
        <f aca="false">IF($G953="","",IF($G953&lt;18,"Ha","Yo'q"))</f>
        <v/>
      </c>
      <c r="J953" s="12"/>
      <c r="K953" s="12"/>
      <c r="L953" s="25"/>
      <c r="M953" s="12"/>
    </row>
    <row r="954" customFormat="false" ht="15" hidden="false" customHeight="false" outlineLevel="0" collapsed="false">
      <c r="A954" s="8" t="n">
        <v>950</v>
      </c>
      <c r="B954" s="13"/>
      <c r="C954" s="25"/>
      <c r="D954" s="26" t="str">
        <f aca="false">IF($C954="","",IFERROR(IF(INDEX(Bolalar!$B$5:$B$1804,MATCH($C954,Bolalar!$I$5:$I$1804,0))="","",INDEX(Bolalar!$B$5:$B$1804,MATCH($C954,Bolalar!$I$5:$I$1804,0))),""))</f>
        <v/>
      </c>
      <c r="E954" s="15" t="str">
        <f aca="false">IF($C954="","",IFERROR(IF(INDEX(Bolalar!$C$5:$C$1804,MATCH($C954,Bolalar!$I$5:$I$1804,0))="","",INDEX(Bolalar!$C$5:$C$1804,MATCH($C954,Bolalar!$I$5:$I$1804,0))),""))</f>
        <v/>
      </c>
      <c r="F954" s="24"/>
      <c r="G954" s="14" t="str">
        <f aca="false">IF(OR($E954="",$B954=""),"",INT(($B954-$E954)/365.25))</f>
        <v/>
      </c>
      <c r="H954" s="14" t="str">
        <f aca="false">IF($G954="","",IF($G954&lt;5,"Ha","Yo'q"))</f>
        <v/>
      </c>
      <c r="I954" s="14" t="str">
        <f aca="false">IF($G954="","",IF($G954&lt;18,"Ha","Yo'q"))</f>
        <v/>
      </c>
      <c r="J954" s="12"/>
      <c r="K954" s="12"/>
      <c r="L954" s="25"/>
      <c r="M954" s="12"/>
    </row>
    <row r="955" customFormat="false" ht="15" hidden="false" customHeight="false" outlineLevel="0" collapsed="false">
      <c r="A955" s="8" t="n">
        <v>951</v>
      </c>
      <c r="B955" s="13"/>
      <c r="C955" s="25"/>
      <c r="D955" s="26" t="str">
        <f aca="false">IF($C955="","",IFERROR(IF(INDEX(Bolalar!$B$5:$B$1804,MATCH($C955,Bolalar!$I$5:$I$1804,0))="","",INDEX(Bolalar!$B$5:$B$1804,MATCH($C955,Bolalar!$I$5:$I$1804,0))),""))</f>
        <v/>
      </c>
      <c r="E955" s="15" t="str">
        <f aca="false">IF($C955="","",IFERROR(IF(INDEX(Bolalar!$C$5:$C$1804,MATCH($C955,Bolalar!$I$5:$I$1804,0))="","",INDEX(Bolalar!$C$5:$C$1804,MATCH($C955,Bolalar!$I$5:$I$1804,0))),""))</f>
        <v/>
      </c>
      <c r="F955" s="24"/>
      <c r="G955" s="14" t="str">
        <f aca="false">IF(OR($E955="",$B955=""),"",INT(($B955-$E955)/365.25))</f>
        <v/>
      </c>
      <c r="H955" s="14" t="str">
        <f aca="false">IF($G955="","",IF($G955&lt;5,"Ha","Yo'q"))</f>
        <v/>
      </c>
      <c r="I955" s="14" t="str">
        <f aca="false">IF($G955="","",IF($G955&lt;18,"Ha","Yo'q"))</f>
        <v/>
      </c>
      <c r="J955" s="12"/>
      <c r="K955" s="12"/>
      <c r="L955" s="25"/>
      <c r="M955" s="12"/>
    </row>
    <row r="956" customFormat="false" ht="15" hidden="false" customHeight="false" outlineLevel="0" collapsed="false">
      <c r="A956" s="8" t="n">
        <v>952</v>
      </c>
      <c r="B956" s="13"/>
      <c r="C956" s="25"/>
      <c r="D956" s="26" t="str">
        <f aca="false">IF($C956="","",IFERROR(IF(INDEX(Bolalar!$B$5:$B$1804,MATCH($C956,Bolalar!$I$5:$I$1804,0))="","",INDEX(Bolalar!$B$5:$B$1804,MATCH($C956,Bolalar!$I$5:$I$1804,0))),""))</f>
        <v/>
      </c>
      <c r="E956" s="15" t="str">
        <f aca="false">IF($C956="","",IFERROR(IF(INDEX(Bolalar!$C$5:$C$1804,MATCH($C956,Bolalar!$I$5:$I$1804,0))="","",INDEX(Bolalar!$C$5:$C$1804,MATCH($C956,Bolalar!$I$5:$I$1804,0))),""))</f>
        <v/>
      </c>
      <c r="F956" s="24"/>
      <c r="G956" s="14" t="str">
        <f aca="false">IF(OR($E956="",$B956=""),"",INT(($B956-$E956)/365.25))</f>
        <v/>
      </c>
      <c r="H956" s="14" t="str">
        <f aca="false">IF($G956="","",IF($G956&lt;5,"Ha","Yo'q"))</f>
        <v/>
      </c>
      <c r="I956" s="14" t="str">
        <f aca="false">IF($G956="","",IF($G956&lt;18,"Ha","Yo'q"))</f>
        <v/>
      </c>
      <c r="J956" s="12"/>
      <c r="K956" s="12"/>
      <c r="L956" s="25"/>
      <c r="M956" s="12"/>
    </row>
    <row r="957" customFormat="false" ht="15" hidden="false" customHeight="false" outlineLevel="0" collapsed="false">
      <c r="A957" s="8" t="n">
        <v>953</v>
      </c>
      <c r="B957" s="13"/>
      <c r="C957" s="25"/>
      <c r="D957" s="26" t="str">
        <f aca="false">IF($C957="","",IFERROR(IF(INDEX(Bolalar!$B$5:$B$1804,MATCH($C957,Bolalar!$I$5:$I$1804,0))="","",INDEX(Bolalar!$B$5:$B$1804,MATCH($C957,Bolalar!$I$5:$I$1804,0))),""))</f>
        <v/>
      </c>
      <c r="E957" s="15" t="str">
        <f aca="false">IF($C957="","",IFERROR(IF(INDEX(Bolalar!$C$5:$C$1804,MATCH($C957,Bolalar!$I$5:$I$1804,0))="","",INDEX(Bolalar!$C$5:$C$1804,MATCH($C957,Bolalar!$I$5:$I$1804,0))),""))</f>
        <v/>
      </c>
      <c r="F957" s="24"/>
      <c r="G957" s="14" t="str">
        <f aca="false">IF(OR($E957="",$B957=""),"",INT(($B957-$E957)/365.25))</f>
        <v/>
      </c>
      <c r="H957" s="14" t="str">
        <f aca="false">IF($G957="","",IF($G957&lt;5,"Ha","Yo'q"))</f>
        <v/>
      </c>
      <c r="I957" s="14" t="str">
        <f aca="false">IF($G957="","",IF($G957&lt;18,"Ha","Yo'q"))</f>
        <v/>
      </c>
      <c r="J957" s="12"/>
      <c r="K957" s="12"/>
      <c r="L957" s="25"/>
      <c r="M957" s="12"/>
    </row>
    <row r="958" customFormat="false" ht="15" hidden="false" customHeight="false" outlineLevel="0" collapsed="false">
      <c r="A958" s="8" t="n">
        <v>954</v>
      </c>
      <c r="B958" s="13"/>
      <c r="C958" s="25"/>
      <c r="D958" s="26" t="str">
        <f aca="false">IF($C958="","",IFERROR(IF(INDEX(Bolalar!$B$5:$B$1804,MATCH($C958,Bolalar!$I$5:$I$1804,0))="","",INDEX(Bolalar!$B$5:$B$1804,MATCH($C958,Bolalar!$I$5:$I$1804,0))),""))</f>
        <v/>
      </c>
      <c r="E958" s="15" t="str">
        <f aca="false">IF($C958="","",IFERROR(IF(INDEX(Bolalar!$C$5:$C$1804,MATCH($C958,Bolalar!$I$5:$I$1804,0))="","",INDEX(Bolalar!$C$5:$C$1804,MATCH($C958,Bolalar!$I$5:$I$1804,0))),""))</f>
        <v/>
      </c>
      <c r="F958" s="24"/>
      <c r="G958" s="14" t="str">
        <f aca="false">IF(OR($E958="",$B958=""),"",INT(($B958-$E958)/365.25))</f>
        <v/>
      </c>
      <c r="H958" s="14" t="str">
        <f aca="false">IF($G958="","",IF($G958&lt;5,"Ha","Yo'q"))</f>
        <v/>
      </c>
      <c r="I958" s="14" t="str">
        <f aca="false">IF($G958="","",IF($G958&lt;18,"Ha","Yo'q"))</f>
        <v/>
      </c>
      <c r="J958" s="12"/>
      <c r="K958" s="12"/>
      <c r="L958" s="25"/>
      <c r="M958" s="12"/>
    </row>
    <row r="959" customFormat="false" ht="15" hidden="false" customHeight="false" outlineLevel="0" collapsed="false">
      <c r="A959" s="8" t="n">
        <v>955</v>
      </c>
      <c r="B959" s="13"/>
      <c r="C959" s="25"/>
      <c r="D959" s="26" t="str">
        <f aca="false">IF($C959="","",IFERROR(IF(INDEX(Bolalar!$B$5:$B$1804,MATCH($C959,Bolalar!$I$5:$I$1804,0))="","",INDEX(Bolalar!$B$5:$B$1804,MATCH($C959,Bolalar!$I$5:$I$1804,0))),""))</f>
        <v/>
      </c>
      <c r="E959" s="15" t="str">
        <f aca="false">IF($C959="","",IFERROR(IF(INDEX(Bolalar!$C$5:$C$1804,MATCH($C959,Bolalar!$I$5:$I$1804,0))="","",INDEX(Bolalar!$C$5:$C$1804,MATCH($C959,Bolalar!$I$5:$I$1804,0))),""))</f>
        <v/>
      </c>
      <c r="F959" s="24"/>
      <c r="G959" s="14" t="str">
        <f aca="false">IF(OR($E959="",$B959=""),"",INT(($B959-$E959)/365.25))</f>
        <v/>
      </c>
      <c r="H959" s="14" t="str">
        <f aca="false">IF($G959="","",IF($G959&lt;5,"Ha","Yo'q"))</f>
        <v/>
      </c>
      <c r="I959" s="14" t="str">
        <f aca="false">IF($G959="","",IF($G959&lt;18,"Ha","Yo'q"))</f>
        <v/>
      </c>
      <c r="J959" s="12"/>
      <c r="K959" s="12"/>
      <c r="L959" s="25"/>
      <c r="M959" s="12"/>
    </row>
    <row r="960" customFormat="false" ht="15" hidden="false" customHeight="false" outlineLevel="0" collapsed="false">
      <c r="A960" s="8" t="n">
        <v>956</v>
      </c>
      <c r="B960" s="13"/>
      <c r="C960" s="25"/>
      <c r="D960" s="26" t="str">
        <f aca="false">IF($C960="","",IFERROR(IF(INDEX(Bolalar!$B$5:$B$1804,MATCH($C960,Bolalar!$I$5:$I$1804,0))="","",INDEX(Bolalar!$B$5:$B$1804,MATCH($C960,Bolalar!$I$5:$I$1804,0))),""))</f>
        <v/>
      </c>
      <c r="E960" s="15" t="str">
        <f aca="false">IF($C960="","",IFERROR(IF(INDEX(Bolalar!$C$5:$C$1804,MATCH($C960,Bolalar!$I$5:$I$1804,0))="","",INDEX(Bolalar!$C$5:$C$1804,MATCH($C960,Bolalar!$I$5:$I$1804,0))),""))</f>
        <v/>
      </c>
      <c r="F960" s="24"/>
      <c r="G960" s="14" t="str">
        <f aca="false">IF(OR($E960="",$B960=""),"",INT(($B960-$E960)/365.25))</f>
        <v/>
      </c>
      <c r="H960" s="14" t="str">
        <f aca="false">IF($G960="","",IF($G960&lt;5,"Ha","Yo'q"))</f>
        <v/>
      </c>
      <c r="I960" s="14" t="str">
        <f aca="false">IF($G960="","",IF($G960&lt;18,"Ha","Yo'q"))</f>
        <v/>
      </c>
      <c r="J960" s="12"/>
      <c r="K960" s="12"/>
      <c r="L960" s="25"/>
      <c r="M960" s="12"/>
    </row>
    <row r="961" customFormat="false" ht="15" hidden="false" customHeight="false" outlineLevel="0" collapsed="false">
      <c r="A961" s="8" t="n">
        <v>957</v>
      </c>
      <c r="B961" s="13"/>
      <c r="C961" s="25"/>
      <c r="D961" s="26" t="str">
        <f aca="false">IF($C961="","",IFERROR(IF(INDEX(Bolalar!$B$5:$B$1804,MATCH($C961,Bolalar!$I$5:$I$1804,0))="","",INDEX(Bolalar!$B$5:$B$1804,MATCH($C961,Bolalar!$I$5:$I$1804,0))),""))</f>
        <v/>
      </c>
      <c r="E961" s="15" t="str">
        <f aca="false">IF($C961="","",IFERROR(IF(INDEX(Bolalar!$C$5:$C$1804,MATCH($C961,Bolalar!$I$5:$I$1804,0))="","",INDEX(Bolalar!$C$5:$C$1804,MATCH($C961,Bolalar!$I$5:$I$1804,0))),""))</f>
        <v/>
      </c>
      <c r="F961" s="24"/>
      <c r="G961" s="14" t="str">
        <f aca="false">IF(OR($E961="",$B961=""),"",INT(($B961-$E961)/365.25))</f>
        <v/>
      </c>
      <c r="H961" s="14" t="str">
        <f aca="false">IF($G961="","",IF($G961&lt;5,"Ha","Yo'q"))</f>
        <v/>
      </c>
      <c r="I961" s="14" t="str">
        <f aca="false">IF($G961="","",IF($G961&lt;18,"Ha","Yo'q"))</f>
        <v/>
      </c>
      <c r="J961" s="12"/>
      <c r="K961" s="12"/>
      <c r="L961" s="25"/>
      <c r="M961" s="12"/>
    </row>
    <row r="962" customFormat="false" ht="15" hidden="false" customHeight="false" outlineLevel="0" collapsed="false">
      <c r="A962" s="8" t="n">
        <v>958</v>
      </c>
      <c r="B962" s="13"/>
      <c r="C962" s="25"/>
      <c r="D962" s="26" t="str">
        <f aca="false">IF($C962="","",IFERROR(IF(INDEX(Bolalar!$B$5:$B$1804,MATCH($C962,Bolalar!$I$5:$I$1804,0))="","",INDEX(Bolalar!$B$5:$B$1804,MATCH($C962,Bolalar!$I$5:$I$1804,0))),""))</f>
        <v/>
      </c>
      <c r="E962" s="15" t="str">
        <f aca="false">IF($C962="","",IFERROR(IF(INDEX(Bolalar!$C$5:$C$1804,MATCH($C962,Bolalar!$I$5:$I$1804,0))="","",INDEX(Bolalar!$C$5:$C$1804,MATCH($C962,Bolalar!$I$5:$I$1804,0))),""))</f>
        <v/>
      </c>
      <c r="F962" s="24"/>
      <c r="G962" s="14" t="str">
        <f aca="false">IF(OR($E962="",$B962=""),"",INT(($B962-$E962)/365.25))</f>
        <v/>
      </c>
      <c r="H962" s="14" t="str">
        <f aca="false">IF($G962="","",IF($G962&lt;5,"Ha","Yo'q"))</f>
        <v/>
      </c>
      <c r="I962" s="14" t="str">
        <f aca="false">IF($G962="","",IF($G962&lt;18,"Ha","Yo'q"))</f>
        <v/>
      </c>
      <c r="J962" s="12"/>
      <c r="K962" s="12"/>
      <c r="L962" s="25"/>
      <c r="M962" s="12"/>
    </row>
    <row r="963" customFormat="false" ht="15" hidden="false" customHeight="false" outlineLevel="0" collapsed="false">
      <c r="A963" s="8" t="n">
        <v>959</v>
      </c>
      <c r="B963" s="13"/>
      <c r="C963" s="25"/>
      <c r="D963" s="26" t="str">
        <f aca="false">IF($C963="","",IFERROR(IF(INDEX(Bolalar!$B$5:$B$1804,MATCH($C963,Bolalar!$I$5:$I$1804,0))="","",INDEX(Bolalar!$B$5:$B$1804,MATCH($C963,Bolalar!$I$5:$I$1804,0))),""))</f>
        <v/>
      </c>
      <c r="E963" s="15" t="str">
        <f aca="false">IF($C963="","",IFERROR(IF(INDEX(Bolalar!$C$5:$C$1804,MATCH($C963,Bolalar!$I$5:$I$1804,0))="","",INDEX(Bolalar!$C$5:$C$1804,MATCH($C963,Bolalar!$I$5:$I$1804,0))),""))</f>
        <v/>
      </c>
      <c r="F963" s="24"/>
      <c r="G963" s="14" t="str">
        <f aca="false">IF(OR($E963="",$B963=""),"",INT(($B963-$E963)/365.25))</f>
        <v/>
      </c>
      <c r="H963" s="14" t="str">
        <f aca="false">IF($G963="","",IF($G963&lt;5,"Ha","Yo'q"))</f>
        <v/>
      </c>
      <c r="I963" s="14" t="str">
        <f aca="false">IF($G963="","",IF($G963&lt;18,"Ha","Yo'q"))</f>
        <v/>
      </c>
      <c r="J963" s="12"/>
      <c r="K963" s="12"/>
      <c r="L963" s="25"/>
      <c r="M963" s="12"/>
    </row>
    <row r="964" customFormat="false" ht="15" hidden="false" customHeight="false" outlineLevel="0" collapsed="false">
      <c r="A964" s="8" t="n">
        <v>960</v>
      </c>
      <c r="B964" s="13"/>
      <c r="C964" s="25"/>
      <c r="D964" s="26" t="str">
        <f aca="false">IF($C964="","",IFERROR(IF(INDEX(Bolalar!$B$5:$B$1804,MATCH($C964,Bolalar!$I$5:$I$1804,0))="","",INDEX(Bolalar!$B$5:$B$1804,MATCH($C964,Bolalar!$I$5:$I$1804,0))),""))</f>
        <v/>
      </c>
      <c r="E964" s="15" t="str">
        <f aca="false">IF($C964="","",IFERROR(IF(INDEX(Bolalar!$C$5:$C$1804,MATCH($C964,Bolalar!$I$5:$I$1804,0))="","",INDEX(Bolalar!$C$5:$C$1804,MATCH($C964,Bolalar!$I$5:$I$1804,0))),""))</f>
        <v/>
      </c>
      <c r="F964" s="24"/>
      <c r="G964" s="14" t="str">
        <f aca="false">IF(OR($E964="",$B964=""),"",INT(($B964-$E964)/365.25))</f>
        <v/>
      </c>
      <c r="H964" s="14" t="str">
        <f aca="false">IF($G964="","",IF($G964&lt;5,"Ha","Yo'q"))</f>
        <v/>
      </c>
      <c r="I964" s="14" t="str">
        <f aca="false">IF($G964="","",IF($G964&lt;18,"Ha","Yo'q"))</f>
        <v/>
      </c>
      <c r="J964" s="12"/>
      <c r="K964" s="12"/>
      <c r="L964" s="25"/>
      <c r="M964" s="12"/>
    </row>
    <row r="965" customFormat="false" ht="15" hidden="false" customHeight="false" outlineLevel="0" collapsed="false">
      <c r="A965" s="8" t="n">
        <v>961</v>
      </c>
      <c r="B965" s="13"/>
      <c r="C965" s="25"/>
      <c r="D965" s="26" t="str">
        <f aca="false">IF($C965="","",IFERROR(IF(INDEX(Bolalar!$B$5:$B$1804,MATCH($C965,Bolalar!$I$5:$I$1804,0))="","",INDEX(Bolalar!$B$5:$B$1804,MATCH($C965,Bolalar!$I$5:$I$1804,0))),""))</f>
        <v/>
      </c>
      <c r="E965" s="15" t="str">
        <f aca="false">IF($C965="","",IFERROR(IF(INDEX(Bolalar!$C$5:$C$1804,MATCH($C965,Bolalar!$I$5:$I$1804,0))="","",INDEX(Bolalar!$C$5:$C$1804,MATCH($C965,Bolalar!$I$5:$I$1804,0))),""))</f>
        <v/>
      </c>
      <c r="F965" s="24"/>
      <c r="G965" s="14" t="str">
        <f aca="false">IF(OR($E965="",$B965=""),"",INT(($B965-$E965)/365.25))</f>
        <v/>
      </c>
      <c r="H965" s="14" t="str">
        <f aca="false">IF($G965="","",IF($G965&lt;5,"Ha","Yo'q"))</f>
        <v/>
      </c>
      <c r="I965" s="14" t="str">
        <f aca="false">IF($G965="","",IF($G965&lt;18,"Ha","Yo'q"))</f>
        <v/>
      </c>
      <c r="J965" s="12"/>
      <c r="K965" s="12"/>
      <c r="L965" s="25"/>
      <c r="M965" s="12"/>
    </row>
    <row r="966" customFormat="false" ht="15" hidden="false" customHeight="false" outlineLevel="0" collapsed="false">
      <c r="A966" s="8" t="n">
        <v>962</v>
      </c>
      <c r="B966" s="13"/>
      <c r="C966" s="25"/>
      <c r="D966" s="26" t="str">
        <f aca="false">IF($C966="","",IFERROR(IF(INDEX(Bolalar!$B$5:$B$1804,MATCH($C966,Bolalar!$I$5:$I$1804,0))="","",INDEX(Bolalar!$B$5:$B$1804,MATCH($C966,Bolalar!$I$5:$I$1804,0))),""))</f>
        <v/>
      </c>
      <c r="E966" s="15" t="str">
        <f aca="false">IF($C966="","",IFERROR(IF(INDEX(Bolalar!$C$5:$C$1804,MATCH($C966,Bolalar!$I$5:$I$1804,0))="","",INDEX(Bolalar!$C$5:$C$1804,MATCH($C966,Bolalar!$I$5:$I$1804,0))),""))</f>
        <v/>
      </c>
      <c r="F966" s="24"/>
      <c r="G966" s="14" t="str">
        <f aca="false">IF(OR($E966="",$B966=""),"",INT(($B966-$E966)/365.25))</f>
        <v/>
      </c>
      <c r="H966" s="14" t="str">
        <f aca="false">IF($G966="","",IF($G966&lt;5,"Ha","Yo'q"))</f>
        <v/>
      </c>
      <c r="I966" s="14" t="str">
        <f aca="false">IF($G966="","",IF($G966&lt;18,"Ha","Yo'q"))</f>
        <v/>
      </c>
      <c r="J966" s="12"/>
      <c r="K966" s="12"/>
      <c r="L966" s="25"/>
      <c r="M966" s="12"/>
    </row>
    <row r="967" customFormat="false" ht="15" hidden="false" customHeight="false" outlineLevel="0" collapsed="false">
      <c r="A967" s="8" t="n">
        <v>963</v>
      </c>
      <c r="B967" s="13"/>
      <c r="C967" s="25"/>
      <c r="D967" s="26" t="str">
        <f aca="false">IF($C967="","",IFERROR(IF(INDEX(Bolalar!$B$5:$B$1804,MATCH($C967,Bolalar!$I$5:$I$1804,0))="","",INDEX(Bolalar!$B$5:$B$1804,MATCH($C967,Bolalar!$I$5:$I$1804,0))),""))</f>
        <v/>
      </c>
      <c r="E967" s="15" t="str">
        <f aca="false">IF($C967="","",IFERROR(IF(INDEX(Bolalar!$C$5:$C$1804,MATCH($C967,Bolalar!$I$5:$I$1804,0))="","",INDEX(Bolalar!$C$5:$C$1804,MATCH($C967,Bolalar!$I$5:$I$1804,0))),""))</f>
        <v/>
      </c>
      <c r="F967" s="24"/>
      <c r="G967" s="14" t="str">
        <f aca="false">IF(OR($E967="",$B967=""),"",INT(($B967-$E967)/365.25))</f>
        <v/>
      </c>
      <c r="H967" s="14" t="str">
        <f aca="false">IF($G967="","",IF($G967&lt;5,"Ha","Yo'q"))</f>
        <v/>
      </c>
      <c r="I967" s="14" t="str">
        <f aca="false">IF($G967="","",IF($G967&lt;18,"Ha","Yo'q"))</f>
        <v/>
      </c>
      <c r="J967" s="12"/>
      <c r="K967" s="12"/>
      <c r="L967" s="25"/>
      <c r="M967" s="12"/>
    </row>
    <row r="968" customFormat="false" ht="15" hidden="false" customHeight="false" outlineLevel="0" collapsed="false">
      <c r="A968" s="8" t="n">
        <v>964</v>
      </c>
      <c r="B968" s="13"/>
      <c r="C968" s="25"/>
      <c r="D968" s="26" t="str">
        <f aca="false">IF($C968="","",IFERROR(IF(INDEX(Bolalar!$B$5:$B$1804,MATCH($C968,Bolalar!$I$5:$I$1804,0))="","",INDEX(Bolalar!$B$5:$B$1804,MATCH($C968,Bolalar!$I$5:$I$1804,0))),""))</f>
        <v/>
      </c>
      <c r="E968" s="15" t="str">
        <f aca="false">IF($C968="","",IFERROR(IF(INDEX(Bolalar!$C$5:$C$1804,MATCH($C968,Bolalar!$I$5:$I$1804,0))="","",INDEX(Bolalar!$C$5:$C$1804,MATCH($C968,Bolalar!$I$5:$I$1804,0))),""))</f>
        <v/>
      </c>
      <c r="F968" s="24"/>
      <c r="G968" s="14" t="str">
        <f aca="false">IF(OR($E968="",$B968=""),"",INT(($B968-$E968)/365.25))</f>
        <v/>
      </c>
      <c r="H968" s="14" t="str">
        <f aca="false">IF($G968="","",IF($G968&lt;5,"Ha","Yo'q"))</f>
        <v/>
      </c>
      <c r="I968" s="14" t="str">
        <f aca="false">IF($G968="","",IF($G968&lt;18,"Ha","Yo'q"))</f>
        <v/>
      </c>
      <c r="J968" s="12"/>
      <c r="K968" s="12"/>
      <c r="L968" s="25"/>
      <c r="M968" s="12"/>
    </row>
    <row r="969" customFormat="false" ht="15" hidden="false" customHeight="false" outlineLevel="0" collapsed="false">
      <c r="A969" s="8" t="n">
        <v>965</v>
      </c>
      <c r="B969" s="13"/>
      <c r="C969" s="25"/>
      <c r="D969" s="26" t="str">
        <f aca="false">IF($C969="","",IFERROR(IF(INDEX(Bolalar!$B$5:$B$1804,MATCH($C969,Bolalar!$I$5:$I$1804,0))="","",INDEX(Bolalar!$B$5:$B$1804,MATCH($C969,Bolalar!$I$5:$I$1804,0))),""))</f>
        <v/>
      </c>
      <c r="E969" s="15" t="str">
        <f aca="false">IF($C969="","",IFERROR(IF(INDEX(Bolalar!$C$5:$C$1804,MATCH($C969,Bolalar!$I$5:$I$1804,0))="","",INDEX(Bolalar!$C$5:$C$1804,MATCH($C969,Bolalar!$I$5:$I$1804,0))),""))</f>
        <v/>
      </c>
      <c r="F969" s="24"/>
      <c r="G969" s="14" t="str">
        <f aca="false">IF(OR($E969="",$B969=""),"",INT(($B969-$E969)/365.25))</f>
        <v/>
      </c>
      <c r="H969" s="14" t="str">
        <f aca="false">IF($G969="","",IF($G969&lt;5,"Ha","Yo'q"))</f>
        <v/>
      </c>
      <c r="I969" s="14" t="str">
        <f aca="false">IF($G969="","",IF($G969&lt;18,"Ha","Yo'q"))</f>
        <v/>
      </c>
      <c r="J969" s="12"/>
      <c r="K969" s="12"/>
      <c r="L969" s="25"/>
      <c r="M969" s="12"/>
    </row>
    <row r="970" customFormat="false" ht="15" hidden="false" customHeight="false" outlineLevel="0" collapsed="false">
      <c r="A970" s="8" t="n">
        <v>966</v>
      </c>
      <c r="B970" s="13"/>
      <c r="C970" s="25"/>
      <c r="D970" s="26" t="str">
        <f aca="false">IF($C970="","",IFERROR(IF(INDEX(Bolalar!$B$5:$B$1804,MATCH($C970,Bolalar!$I$5:$I$1804,0))="","",INDEX(Bolalar!$B$5:$B$1804,MATCH($C970,Bolalar!$I$5:$I$1804,0))),""))</f>
        <v/>
      </c>
      <c r="E970" s="15" t="str">
        <f aca="false">IF($C970="","",IFERROR(IF(INDEX(Bolalar!$C$5:$C$1804,MATCH($C970,Bolalar!$I$5:$I$1804,0))="","",INDEX(Bolalar!$C$5:$C$1804,MATCH($C970,Bolalar!$I$5:$I$1804,0))),""))</f>
        <v/>
      </c>
      <c r="F970" s="24"/>
      <c r="G970" s="14" t="str">
        <f aca="false">IF(OR($E970="",$B970=""),"",INT(($B970-$E970)/365.25))</f>
        <v/>
      </c>
      <c r="H970" s="14" t="str">
        <f aca="false">IF($G970="","",IF($G970&lt;5,"Ha","Yo'q"))</f>
        <v/>
      </c>
      <c r="I970" s="14" t="str">
        <f aca="false">IF($G970="","",IF($G970&lt;18,"Ha","Yo'q"))</f>
        <v/>
      </c>
      <c r="J970" s="12"/>
      <c r="K970" s="12"/>
      <c r="L970" s="25"/>
      <c r="M970" s="12"/>
    </row>
    <row r="971" customFormat="false" ht="15" hidden="false" customHeight="false" outlineLevel="0" collapsed="false">
      <c r="A971" s="8" t="n">
        <v>967</v>
      </c>
      <c r="B971" s="13"/>
      <c r="C971" s="25"/>
      <c r="D971" s="26" t="str">
        <f aca="false">IF($C971="","",IFERROR(IF(INDEX(Bolalar!$B$5:$B$1804,MATCH($C971,Bolalar!$I$5:$I$1804,0))="","",INDEX(Bolalar!$B$5:$B$1804,MATCH($C971,Bolalar!$I$5:$I$1804,0))),""))</f>
        <v/>
      </c>
      <c r="E971" s="15" t="str">
        <f aca="false">IF($C971="","",IFERROR(IF(INDEX(Bolalar!$C$5:$C$1804,MATCH($C971,Bolalar!$I$5:$I$1804,0))="","",INDEX(Bolalar!$C$5:$C$1804,MATCH($C971,Bolalar!$I$5:$I$1804,0))),""))</f>
        <v/>
      </c>
      <c r="F971" s="24"/>
      <c r="G971" s="14" t="str">
        <f aca="false">IF(OR($E971="",$B971=""),"",INT(($B971-$E971)/365.25))</f>
        <v/>
      </c>
      <c r="H971" s="14" t="str">
        <f aca="false">IF($G971="","",IF($G971&lt;5,"Ha","Yo'q"))</f>
        <v/>
      </c>
      <c r="I971" s="14" t="str">
        <f aca="false">IF($G971="","",IF($G971&lt;18,"Ha","Yo'q"))</f>
        <v/>
      </c>
      <c r="J971" s="12"/>
      <c r="K971" s="12"/>
      <c r="L971" s="25"/>
      <c r="M971" s="12"/>
    </row>
    <row r="972" customFormat="false" ht="15" hidden="false" customHeight="false" outlineLevel="0" collapsed="false">
      <c r="A972" s="8" t="n">
        <v>968</v>
      </c>
      <c r="B972" s="13"/>
      <c r="C972" s="25"/>
      <c r="D972" s="26" t="str">
        <f aca="false">IF($C972="","",IFERROR(IF(INDEX(Bolalar!$B$5:$B$1804,MATCH($C972,Bolalar!$I$5:$I$1804,0))="","",INDEX(Bolalar!$B$5:$B$1804,MATCH($C972,Bolalar!$I$5:$I$1804,0))),""))</f>
        <v/>
      </c>
      <c r="E972" s="15" t="str">
        <f aca="false">IF($C972="","",IFERROR(IF(INDEX(Bolalar!$C$5:$C$1804,MATCH($C972,Bolalar!$I$5:$I$1804,0))="","",INDEX(Bolalar!$C$5:$C$1804,MATCH($C972,Bolalar!$I$5:$I$1804,0))),""))</f>
        <v/>
      </c>
      <c r="F972" s="24"/>
      <c r="G972" s="14" t="str">
        <f aca="false">IF(OR($E972="",$B972=""),"",INT(($B972-$E972)/365.25))</f>
        <v/>
      </c>
      <c r="H972" s="14" t="str">
        <f aca="false">IF($G972="","",IF($G972&lt;5,"Ha","Yo'q"))</f>
        <v/>
      </c>
      <c r="I972" s="14" t="str">
        <f aca="false">IF($G972="","",IF($G972&lt;18,"Ha","Yo'q"))</f>
        <v/>
      </c>
      <c r="J972" s="12"/>
      <c r="K972" s="12"/>
      <c r="L972" s="25"/>
      <c r="M972" s="12"/>
    </row>
    <row r="973" customFormat="false" ht="15" hidden="false" customHeight="false" outlineLevel="0" collapsed="false">
      <c r="A973" s="8" t="n">
        <v>969</v>
      </c>
      <c r="B973" s="13"/>
      <c r="C973" s="25"/>
      <c r="D973" s="26" t="str">
        <f aca="false">IF($C973="","",IFERROR(IF(INDEX(Bolalar!$B$5:$B$1804,MATCH($C973,Bolalar!$I$5:$I$1804,0))="","",INDEX(Bolalar!$B$5:$B$1804,MATCH($C973,Bolalar!$I$5:$I$1804,0))),""))</f>
        <v/>
      </c>
      <c r="E973" s="15" t="str">
        <f aca="false">IF($C973="","",IFERROR(IF(INDEX(Bolalar!$C$5:$C$1804,MATCH($C973,Bolalar!$I$5:$I$1804,0))="","",INDEX(Bolalar!$C$5:$C$1804,MATCH($C973,Bolalar!$I$5:$I$1804,0))),""))</f>
        <v/>
      </c>
      <c r="F973" s="24"/>
      <c r="G973" s="14" t="str">
        <f aca="false">IF(OR($E973="",$B973=""),"",INT(($B973-$E973)/365.25))</f>
        <v/>
      </c>
      <c r="H973" s="14" t="str">
        <f aca="false">IF($G973="","",IF($G973&lt;5,"Ha","Yo'q"))</f>
        <v/>
      </c>
      <c r="I973" s="14" t="str">
        <f aca="false">IF($G973="","",IF($G973&lt;18,"Ha","Yo'q"))</f>
        <v/>
      </c>
      <c r="J973" s="12"/>
      <c r="K973" s="12"/>
      <c r="L973" s="25"/>
      <c r="M973" s="12"/>
    </row>
    <row r="974" customFormat="false" ht="15" hidden="false" customHeight="false" outlineLevel="0" collapsed="false">
      <c r="A974" s="8" t="n">
        <v>970</v>
      </c>
      <c r="B974" s="13"/>
      <c r="C974" s="25"/>
      <c r="D974" s="26" t="str">
        <f aca="false">IF($C974="","",IFERROR(IF(INDEX(Bolalar!$B$5:$B$1804,MATCH($C974,Bolalar!$I$5:$I$1804,0))="","",INDEX(Bolalar!$B$5:$B$1804,MATCH($C974,Bolalar!$I$5:$I$1804,0))),""))</f>
        <v/>
      </c>
      <c r="E974" s="15" t="str">
        <f aca="false">IF($C974="","",IFERROR(IF(INDEX(Bolalar!$C$5:$C$1804,MATCH($C974,Bolalar!$I$5:$I$1804,0))="","",INDEX(Bolalar!$C$5:$C$1804,MATCH($C974,Bolalar!$I$5:$I$1804,0))),""))</f>
        <v/>
      </c>
      <c r="F974" s="24"/>
      <c r="G974" s="14" t="str">
        <f aca="false">IF(OR($E974="",$B974=""),"",INT(($B974-$E974)/365.25))</f>
        <v/>
      </c>
      <c r="H974" s="14" t="str">
        <f aca="false">IF($G974="","",IF($G974&lt;5,"Ha","Yo'q"))</f>
        <v/>
      </c>
      <c r="I974" s="14" t="str">
        <f aca="false">IF($G974="","",IF($G974&lt;18,"Ha","Yo'q"))</f>
        <v/>
      </c>
      <c r="J974" s="12"/>
      <c r="K974" s="12"/>
      <c r="L974" s="25"/>
      <c r="M974" s="12"/>
    </row>
    <row r="975" customFormat="false" ht="15" hidden="false" customHeight="false" outlineLevel="0" collapsed="false">
      <c r="A975" s="8" t="n">
        <v>971</v>
      </c>
      <c r="B975" s="13"/>
      <c r="C975" s="25"/>
      <c r="D975" s="26" t="str">
        <f aca="false">IF($C975="","",IFERROR(IF(INDEX(Bolalar!$B$5:$B$1804,MATCH($C975,Bolalar!$I$5:$I$1804,0))="","",INDEX(Bolalar!$B$5:$B$1804,MATCH($C975,Bolalar!$I$5:$I$1804,0))),""))</f>
        <v/>
      </c>
      <c r="E975" s="15" t="str">
        <f aca="false">IF($C975="","",IFERROR(IF(INDEX(Bolalar!$C$5:$C$1804,MATCH($C975,Bolalar!$I$5:$I$1804,0))="","",INDEX(Bolalar!$C$5:$C$1804,MATCH($C975,Bolalar!$I$5:$I$1804,0))),""))</f>
        <v/>
      </c>
      <c r="F975" s="24"/>
      <c r="G975" s="14" t="str">
        <f aca="false">IF(OR($E975="",$B975=""),"",INT(($B975-$E975)/365.25))</f>
        <v/>
      </c>
      <c r="H975" s="14" t="str">
        <f aca="false">IF($G975="","",IF($G975&lt;5,"Ha","Yo'q"))</f>
        <v/>
      </c>
      <c r="I975" s="14" t="str">
        <f aca="false">IF($G975="","",IF($G975&lt;18,"Ha","Yo'q"))</f>
        <v/>
      </c>
      <c r="J975" s="12"/>
      <c r="K975" s="12"/>
      <c r="L975" s="25"/>
      <c r="M975" s="12"/>
    </row>
    <row r="976" customFormat="false" ht="15" hidden="false" customHeight="false" outlineLevel="0" collapsed="false">
      <c r="A976" s="8" t="n">
        <v>972</v>
      </c>
      <c r="B976" s="13"/>
      <c r="C976" s="25"/>
      <c r="D976" s="26" t="str">
        <f aca="false">IF($C976="","",IFERROR(IF(INDEX(Bolalar!$B$5:$B$1804,MATCH($C976,Bolalar!$I$5:$I$1804,0))="","",INDEX(Bolalar!$B$5:$B$1804,MATCH($C976,Bolalar!$I$5:$I$1804,0))),""))</f>
        <v/>
      </c>
      <c r="E976" s="15" t="str">
        <f aca="false">IF($C976="","",IFERROR(IF(INDEX(Bolalar!$C$5:$C$1804,MATCH($C976,Bolalar!$I$5:$I$1804,0))="","",INDEX(Bolalar!$C$5:$C$1804,MATCH($C976,Bolalar!$I$5:$I$1804,0))),""))</f>
        <v/>
      </c>
      <c r="F976" s="24"/>
      <c r="G976" s="14" t="str">
        <f aca="false">IF(OR($E976="",$B976=""),"",INT(($B976-$E976)/365.25))</f>
        <v/>
      </c>
      <c r="H976" s="14" t="str">
        <f aca="false">IF($G976="","",IF($G976&lt;5,"Ha","Yo'q"))</f>
        <v/>
      </c>
      <c r="I976" s="14" t="str">
        <f aca="false">IF($G976="","",IF($G976&lt;18,"Ha","Yo'q"))</f>
        <v/>
      </c>
      <c r="J976" s="12"/>
      <c r="K976" s="12"/>
      <c r="L976" s="25"/>
      <c r="M976" s="12"/>
    </row>
    <row r="977" customFormat="false" ht="15" hidden="false" customHeight="false" outlineLevel="0" collapsed="false">
      <c r="A977" s="8" t="n">
        <v>973</v>
      </c>
      <c r="B977" s="13"/>
      <c r="C977" s="25"/>
      <c r="D977" s="26" t="str">
        <f aca="false">IF($C977="","",IFERROR(IF(INDEX(Bolalar!$B$5:$B$1804,MATCH($C977,Bolalar!$I$5:$I$1804,0))="","",INDEX(Bolalar!$B$5:$B$1804,MATCH($C977,Bolalar!$I$5:$I$1804,0))),""))</f>
        <v/>
      </c>
      <c r="E977" s="15" t="str">
        <f aca="false">IF($C977="","",IFERROR(IF(INDEX(Bolalar!$C$5:$C$1804,MATCH($C977,Bolalar!$I$5:$I$1804,0))="","",INDEX(Bolalar!$C$5:$C$1804,MATCH($C977,Bolalar!$I$5:$I$1804,0))),""))</f>
        <v/>
      </c>
      <c r="F977" s="24"/>
      <c r="G977" s="14" t="str">
        <f aca="false">IF(OR($E977="",$B977=""),"",INT(($B977-$E977)/365.25))</f>
        <v/>
      </c>
      <c r="H977" s="14" t="str">
        <f aca="false">IF($G977="","",IF($G977&lt;5,"Ha","Yo'q"))</f>
        <v/>
      </c>
      <c r="I977" s="14" t="str">
        <f aca="false">IF($G977="","",IF($G977&lt;18,"Ha","Yo'q"))</f>
        <v/>
      </c>
      <c r="J977" s="12"/>
      <c r="K977" s="12"/>
      <c r="L977" s="25"/>
      <c r="M977" s="12"/>
    </row>
    <row r="978" customFormat="false" ht="15" hidden="false" customHeight="false" outlineLevel="0" collapsed="false">
      <c r="A978" s="8" t="n">
        <v>974</v>
      </c>
      <c r="B978" s="13"/>
      <c r="C978" s="25"/>
      <c r="D978" s="26" t="str">
        <f aca="false">IF($C978="","",IFERROR(IF(INDEX(Bolalar!$B$5:$B$1804,MATCH($C978,Bolalar!$I$5:$I$1804,0))="","",INDEX(Bolalar!$B$5:$B$1804,MATCH($C978,Bolalar!$I$5:$I$1804,0))),""))</f>
        <v/>
      </c>
      <c r="E978" s="15" t="str">
        <f aca="false">IF($C978="","",IFERROR(IF(INDEX(Bolalar!$C$5:$C$1804,MATCH($C978,Bolalar!$I$5:$I$1804,0))="","",INDEX(Bolalar!$C$5:$C$1804,MATCH($C978,Bolalar!$I$5:$I$1804,0))),""))</f>
        <v/>
      </c>
      <c r="F978" s="24"/>
      <c r="G978" s="14" t="str">
        <f aca="false">IF(OR($E978="",$B978=""),"",INT(($B978-$E978)/365.25))</f>
        <v/>
      </c>
      <c r="H978" s="14" t="str">
        <f aca="false">IF($G978="","",IF($G978&lt;5,"Ha","Yo'q"))</f>
        <v/>
      </c>
      <c r="I978" s="14" t="str">
        <f aca="false">IF($G978="","",IF($G978&lt;18,"Ha","Yo'q"))</f>
        <v/>
      </c>
      <c r="J978" s="12"/>
      <c r="K978" s="12"/>
      <c r="L978" s="25"/>
      <c r="M978" s="12"/>
    </row>
    <row r="979" customFormat="false" ht="15" hidden="false" customHeight="false" outlineLevel="0" collapsed="false">
      <c r="A979" s="8" t="n">
        <v>975</v>
      </c>
      <c r="B979" s="13"/>
      <c r="C979" s="25"/>
      <c r="D979" s="26" t="str">
        <f aca="false">IF($C979="","",IFERROR(IF(INDEX(Bolalar!$B$5:$B$1804,MATCH($C979,Bolalar!$I$5:$I$1804,0))="","",INDEX(Bolalar!$B$5:$B$1804,MATCH($C979,Bolalar!$I$5:$I$1804,0))),""))</f>
        <v/>
      </c>
      <c r="E979" s="15" t="str">
        <f aca="false">IF($C979="","",IFERROR(IF(INDEX(Bolalar!$C$5:$C$1804,MATCH($C979,Bolalar!$I$5:$I$1804,0))="","",INDEX(Bolalar!$C$5:$C$1804,MATCH($C979,Bolalar!$I$5:$I$1804,0))),""))</f>
        <v/>
      </c>
      <c r="F979" s="24"/>
      <c r="G979" s="14" t="str">
        <f aca="false">IF(OR($E979="",$B979=""),"",INT(($B979-$E979)/365.25))</f>
        <v/>
      </c>
      <c r="H979" s="14" t="str">
        <f aca="false">IF($G979="","",IF($G979&lt;5,"Ha","Yo'q"))</f>
        <v/>
      </c>
      <c r="I979" s="14" t="str">
        <f aca="false">IF($G979="","",IF($G979&lt;18,"Ha","Yo'q"))</f>
        <v/>
      </c>
      <c r="J979" s="12"/>
      <c r="K979" s="12"/>
      <c r="L979" s="25"/>
      <c r="M979" s="12"/>
    </row>
    <row r="980" customFormat="false" ht="15" hidden="false" customHeight="false" outlineLevel="0" collapsed="false">
      <c r="A980" s="8" t="n">
        <v>976</v>
      </c>
      <c r="B980" s="13"/>
      <c r="C980" s="25"/>
      <c r="D980" s="26" t="str">
        <f aca="false">IF($C980="","",IFERROR(IF(INDEX(Bolalar!$B$5:$B$1804,MATCH($C980,Bolalar!$I$5:$I$1804,0))="","",INDEX(Bolalar!$B$5:$B$1804,MATCH($C980,Bolalar!$I$5:$I$1804,0))),""))</f>
        <v/>
      </c>
      <c r="E980" s="15" t="str">
        <f aca="false">IF($C980="","",IFERROR(IF(INDEX(Bolalar!$C$5:$C$1804,MATCH($C980,Bolalar!$I$5:$I$1804,0))="","",INDEX(Bolalar!$C$5:$C$1804,MATCH($C980,Bolalar!$I$5:$I$1804,0))),""))</f>
        <v/>
      </c>
      <c r="F980" s="24"/>
      <c r="G980" s="14" t="str">
        <f aca="false">IF(OR($E980="",$B980=""),"",INT(($B980-$E980)/365.25))</f>
        <v/>
      </c>
      <c r="H980" s="14" t="str">
        <f aca="false">IF($G980="","",IF($G980&lt;5,"Ha","Yo'q"))</f>
        <v/>
      </c>
      <c r="I980" s="14" t="str">
        <f aca="false">IF($G980="","",IF($G980&lt;18,"Ha","Yo'q"))</f>
        <v/>
      </c>
      <c r="J980" s="12"/>
      <c r="K980" s="12"/>
      <c r="L980" s="25"/>
      <c r="M980" s="12"/>
    </row>
    <row r="981" customFormat="false" ht="15" hidden="false" customHeight="false" outlineLevel="0" collapsed="false">
      <c r="A981" s="8" t="n">
        <v>977</v>
      </c>
      <c r="B981" s="13"/>
      <c r="C981" s="25"/>
      <c r="D981" s="26" t="str">
        <f aca="false">IF($C981="","",IFERROR(IF(INDEX(Bolalar!$B$5:$B$1804,MATCH($C981,Bolalar!$I$5:$I$1804,0))="","",INDEX(Bolalar!$B$5:$B$1804,MATCH($C981,Bolalar!$I$5:$I$1804,0))),""))</f>
        <v/>
      </c>
      <c r="E981" s="15" t="str">
        <f aca="false">IF($C981="","",IFERROR(IF(INDEX(Bolalar!$C$5:$C$1804,MATCH($C981,Bolalar!$I$5:$I$1804,0))="","",INDEX(Bolalar!$C$5:$C$1804,MATCH($C981,Bolalar!$I$5:$I$1804,0))),""))</f>
        <v/>
      </c>
      <c r="F981" s="24"/>
      <c r="G981" s="14" t="str">
        <f aca="false">IF(OR($E981="",$B981=""),"",INT(($B981-$E981)/365.25))</f>
        <v/>
      </c>
      <c r="H981" s="14" t="str">
        <f aca="false">IF($G981="","",IF($G981&lt;5,"Ha","Yo'q"))</f>
        <v/>
      </c>
      <c r="I981" s="14" t="str">
        <f aca="false">IF($G981="","",IF($G981&lt;18,"Ha","Yo'q"))</f>
        <v/>
      </c>
      <c r="J981" s="12"/>
      <c r="K981" s="12"/>
      <c r="L981" s="25"/>
      <c r="M981" s="12"/>
    </row>
    <row r="982" customFormat="false" ht="15" hidden="false" customHeight="false" outlineLevel="0" collapsed="false">
      <c r="A982" s="8" t="n">
        <v>978</v>
      </c>
      <c r="B982" s="13"/>
      <c r="C982" s="25"/>
      <c r="D982" s="26" t="str">
        <f aca="false">IF($C982="","",IFERROR(IF(INDEX(Bolalar!$B$5:$B$1804,MATCH($C982,Bolalar!$I$5:$I$1804,0))="","",INDEX(Bolalar!$B$5:$B$1804,MATCH($C982,Bolalar!$I$5:$I$1804,0))),""))</f>
        <v/>
      </c>
      <c r="E982" s="15" t="str">
        <f aca="false">IF($C982="","",IFERROR(IF(INDEX(Bolalar!$C$5:$C$1804,MATCH($C982,Bolalar!$I$5:$I$1804,0))="","",INDEX(Bolalar!$C$5:$C$1804,MATCH($C982,Bolalar!$I$5:$I$1804,0))),""))</f>
        <v/>
      </c>
      <c r="F982" s="24"/>
      <c r="G982" s="14" t="str">
        <f aca="false">IF(OR($E982="",$B982=""),"",INT(($B982-$E982)/365.25))</f>
        <v/>
      </c>
      <c r="H982" s="14" t="str">
        <f aca="false">IF($G982="","",IF($G982&lt;5,"Ha","Yo'q"))</f>
        <v/>
      </c>
      <c r="I982" s="14" t="str">
        <f aca="false">IF($G982="","",IF($G982&lt;18,"Ha","Yo'q"))</f>
        <v/>
      </c>
      <c r="J982" s="12"/>
      <c r="K982" s="12"/>
      <c r="L982" s="25"/>
      <c r="M982" s="12"/>
    </row>
    <row r="983" customFormat="false" ht="15" hidden="false" customHeight="false" outlineLevel="0" collapsed="false">
      <c r="A983" s="8" t="n">
        <v>979</v>
      </c>
      <c r="B983" s="13"/>
      <c r="C983" s="25"/>
      <c r="D983" s="26" t="str">
        <f aca="false">IF($C983="","",IFERROR(IF(INDEX(Bolalar!$B$5:$B$1804,MATCH($C983,Bolalar!$I$5:$I$1804,0))="","",INDEX(Bolalar!$B$5:$B$1804,MATCH($C983,Bolalar!$I$5:$I$1804,0))),""))</f>
        <v/>
      </c>
      <c r="E983" s="15" t="str">
        <f aca="false">IF($C983="","",IFERROR(IF(INDEX(Bolalar!$C$5:$C$1804,MATCH($C983,Bolalar!$I$5:$I$1804,0))="","",INDEX(Bolalar!$C$5:$C$1804,MATCH($C983,Bolalar!$I$5:$I$1804,0))),""))</f>
        <v/>
      </c>
      <c r="F983" s="24"/>
      <c r="G983" s="14" t="str">
        <f aca="false">IF(OR($E983="",$B983=""),"",INT(($B983-$E983)/365.25))</f>
        <v/>
      </c>
      <c r="H983" s="14" t="str">
        <f aca="false">IF($G983="","",IF($G983&lt;5,"Ha","Yo'q"))</f>
        <v/>
      </c>
      <c r="I983" s="14" t="str">
        <f aca="false">IF($G983="","",IF($G983&lt;18,"Ha","Yo'q"))</f>
        <v/>
      </c>
      <c r="J983" s="12"/>
      <c r="K983" s="12"/>
      <c r="L983" s="25"/>
      <c r="M983" s="12"/>
    </row>
    <row r="984" customFormat="false" ht="15" hidden="false" customHeight="false" outlineLevel="0" collapsed="false">
      <c r="A984" s="8" t="n">
        <v>980</v>
      </c>
      <c r="B984" s="13"/>
      <c r="C984" s="25"/>
      <c r="D984" s="26" t="str">
        <f aca="false">IF($C984="","",IFERROR(IF(INDEX(Bolalar!$B$5:$B$1804,MATCH($C984,Bolalar!$I$5:$I$1804,0))="","",INDEX(Bolalar!$B$5:$B$1804,MATCH($C984,Bolalar!$I$5:$I$1804,0))),""))</f>
        <v/>
      </c>
      <c r="E984" s="15" t="str">
        <f aca="false">IF($C984="","",IFERROR(IF(INDEX(Bolalar!$C$5:$C$1804,MATCH($C984,Bolalar!$I$5:$I$1804,0))="","",INDEX(Bolalar!$C$5:$C$1804,MATCH($C984,Bolalar!$I$5:$I$1804,0))),""))</f>
        <v/>
      </c>
      <c r="F984" s="24"/>
      <c r="G984" s="14" t="str">
        <f aca="false">IF(OR($E984="",$B984=""),"",INT(($B984-$E984)/365.25))</f>
        <v/>
      </c>
      <c r="H984" s="14" t="str">
        <f aca="false">IF($G984="","",IF($G984&lt;5,"Ha","Yo'q"))</f>
        <v/>
      </c>
      <c r="I984" s="14" t="str">
        <f aca="false">IF($G984="","",IF($G984&lt;18,"Ha","Yo'q"))</f>
        <v/>
      </c>
      <c r="J984" s="12"/>
      <c r="K984" s="12"/>
      <c r="L984" s="25"/>
      <c r="M984" s="12"/>
    </row>
    <row r="985" customFormat="false" ht="15" hidden="false" customHeight="false" outlineLevel="0" collapsed="false">
      <c r="A985" s="8" t="n">
        <v>981</v>
      </c>
      <c r="B985" s="13"/>
      <c r="C985" s="25"/>
      <c r="D985" s="26" t="str">
        <f aca="false">IF($C985="","",IFERROR(IF(INDEX(Bolalar!$B$5:$B$1804,MATCH($C985,Bolalar!$I$5:$I$1804,0))="","",INDEX(Bolalar!$B$5:$B$1804,MATCH($C985,Bolalar!$I$5:$I$1804,0))),""))</f>
        <v/>
      </c>
      <c r="E985" s="15" t="str">
        <f aca="false">IF($C985="","",IFERROR(IF(INDEX(Bolalar!$C$5:$C$1804,MATCH($C985,Bolalar!$I$5:$I$1804,0))="","",INDEX(Bolalar!$C$5:$C$1804,MATCH($C985,Bolalar!$I$5:$I$1804,0))),""))</f>
        <v/>
      </c>
      <c r="F985" s="24"/>
      <c r="G985" s="14" t="str">
        <f aca="false">IF(OR($E985="",$B985=""),"",INT(($B985-$E985)/365.25))</f>
        <v/>
      </c>
      <c r="H985" s="14" t="str">
        <f aca="false">IF($G985="","",IF($G985&lt;5,"Ha","Yo'q"))</f>
        <v/>
      </c>
      <c r="I985" s="14" t="str">
        <f aca="false">IF($G985="","",IF($G985&lt;18,"Ha","Yo'q"))</f>
        <v/>
      </c>
      <c r="J985" s="12"/>
      <c r="K985" s="12"/>
      <c r="L985" s="25"/>
      <c r="M985" s="12"/>
    </row>
    <row r="986" customFormat="false" ht="15" hidden="false" customHeight="false" outlineLevel="0" collapsed="false">
      <c r="A986" s="8" t="n">
        <v>982</v>
      </c>
      <c r="B986" s="13"/>
      <c r="C986" s="25"/>
      <c r="D986" s="26" t="str">
        <f aca="false">IF($C986="","",IFERROR(IF(INDEX(Bolalar!$B$5:$B$1804,MATCH($C986,Bolalar!$I$5:$I$1804,0))="","",INDEX(Bolalar!$B$5:$B$1804,MATCH($C986,Bolalar!$I$5:$I$1804,0))),""))</f>
        <v/>
      </c>
      <c r="E986" s="15" t="str">
        <f aca="false">IF($C986="","",IFERROR(IF(INDEX(Bolalar!$C$5:$C$1804,MATCH($C986,Bolalar!$I$5:$I$1804,0))="","",INDEX(Bolalar!$C$5:$C$1804,MATCH($C986,Bolalar!$I$5:$I$1804,0))),""))</f>
        <v/>
      </c>
      <c r="F986" s="24"/>
      <c r="G986" s="14" t="str">
        <f aca="false">IF(OR($E986="",$B986=""),"",INT(($B986-$E986)/365.25))</f>
        <v/>
      </c>
      <c r="H986" s="14" t="str">
        <f aca="false">IF($G986="","",IF($G986&lt;5,"Ha","Yo'q"))</f>
        <v/>
      </c>
      <c r="I986" s="14" t="str">
        <f aca="false">IF($G986="","",IF($G986&lt;18,"Ha","Yo'q"))</f>
        <v/>
      </c>
      <c r="J986" s="12"/>
      <c r="K986" s="12"/>
      <c r="L986" s="25"/>
      <c r="M986" s="12"/>
    </row>
    <row r="987" customFormat="false" ht="15" hidden="false" customHeight="false" outlineLevel="0" collapsed="false">
      <c r="A987" s="8" t="n">
        <v>983</v>
      </c>
      <c r="B987" s="13"/>
      <c r="C987" s="25"/>
      <c r="D987" s="26" t="str">
        <f aca="false">IF($C987="","",IFERROR(IF(INDEX(Bolalar!$B$5:$B$1804,MATCH($C987,Bolalar!$I$5:$I$1804,0))="","",INDEX(Bolalar!$B$5:$B$1804,MATCH($C987,Bolalar!$I$5:$I$1804,0))),""))</f>
        <v/>
      </c>
      <c r="E987" s="15" t="str">
        <f aca="false">IF($C987="","",IFERROR(IF(INDEX(Bolalar!$C$5:$C$1804,MATCH($C987,Bolalar!$I$5:$I$1804,0))="","",INDEX(Bolalar!$C$5:$C$1804,MATCH($C987,Bolalar!$I$5:$I$1804,0))),""))</f>
        <v/>
      </c>
      <c r="F987" s="24"/>
      <c r="G987" s="14" t="str">
        <f aca="false">IF(OR($E987="",$B987=""),"",INT(($B987-$E987)/365.25))</f>
        <v/>
      </c>
      <c r="H987" s="14" t="str">
        <f aca="false">IF($G987="","",IF($G987&lt;5,"Ha","Yo'q"))</f>
        <v/>
      </c>
      <c r="I987" s="14" t="str">
        <f aca="false">IF($G987="","",IF($G987&lt;18,"Ha","Yo'q"))</f>
        <v/>
      </c>
      <c r="J987" s="12"/>
      <c r="K987" s="12"/>
      <c r="L987" s="25"/>
      <c r="M987" s="12"/>
    </row>
    <row r="988" customFormat="false" ht="15" hidden="false" customHeight="false" outlineLevel="0" collapsed="false">
      <c r="A988" s="8" t="n">
        <v>984</v>
      </c>
      <c r="B988" s="13"/>
      <c r="C988" s="25"/>
      <c r="D988" s="26" t="str">
        <f aca="false">IF($C988="","",IFERROR(IF(INDEX(Bolalar!$B$5:$B$1804,MATCH($C988,Bolalar!$I$5:$I$1804,0))="","",INDEX(Bolalar!$B$5:$B$1804,MATCH($C988,Bolalar!$I$5:$I$1804,0))),""))</f>
        <v/>
      </c>
      <c r="E988" s="15" t="str">
        <f aca="false">IF($C988="","",IFERROR(IF(INDEX(Bolalar!$C$5:$C$1804,MATCH($C988,Bolalar!$I$5:$I$1804,0))="","",INDEX(Bolalar!$C$5:$C$1804,MATCH($C988,Bolalar!$I$5:$I$1804,0))),""))</f>
        <v/>
      </c>
      <c r="F988" s="24"/>
      <c r="G988" s="14" t="str">
        <f aca="false">IF(OR($E988="",$B988=""),"",INT(($B988-$E988)/365.25))</f>
        <v/>
      </c>
      <c r="H988" s="14" t="str">
        <f aca="false">IF($G988="","",IF($G988&lt;5,"Ha","Yo'q"))</f>
        <v/>
      </c>
      <c r="I988" s="14" t="str">
        <f aca="false">IF($G988="","",IF($G988&lt;18,"Ha","Yo'q"))</f>
        <v/>
      </c>
      <c r="J988" s="12"/>
      <c r="K988" s="12"/>
      <c r="L988" s="25"/>
      <c r="M988" s="12"/>
    </row>
    <row r="989" customFormat="false" ht="15" hidden="false" customHeight="false" outlineLevel="0" collapsed="false">
      <c r="A989" s="8" t="n">
        <v>985</v>
      </c>
      <c r="B989" s="13"/>
      <c r="C989" s="25"/>
      <c r="D989" s="26" t="str">
        <f aca="false">IF($C989="","",IFERROR(IF(INDEX(Bolalar!$B$5:$B$1804,MATCH($C989,Bolalar!$I$5:$I$1804,0))="","",INDEX(Bolalar!$B$5:$B$1804,MATCH($C989,Bolalar!$I$5:$I$1804,0))),""))</f>
        <v/>
      </c>
      <c r="E989" s="15" t="str">
        <f aca="false">IF($C989="","",IFERROR(IF(INDEX(Bolalar!$C$5:$C$1804,MATCH($C989,Bolalar!$I$5:$I$1804,0))="","",INDEX(Bolalar!$C$5:$C$1804,MATCH($C989,Bolalar!$I$5:$I$1804,0))),""))</f>
        <v/>
      </c>
      <c r="F989" s="24"/>
      <c r="G989" s="14" t="str">
        <f aca="false">IF(OR($E989="",$B989=""),"",INT(($B989-$E989)/365.25))</f>
        <v/>
      </c>
      <c r="H989" s="14" t="str">
        <f aca="false">IF($G989="","",IF($G989&lt;5,"Ha","Yo'q"))</f>
        <v/>
      </c>
      <c r="I989" s="14" t="str">
        <f aca="false">IF($G989="","",IF($G989&lt;18,"Ha","Yo'q"))</f>
        <v/>
      </c>
      <c r="J989" s="12"/>
      <c r="K989" s="12"/>
      <c r="L989" s="25"/>
      <c r="M989" s="12"/>
    </row>
    <row r="990" customFormat="false" ht="15" hidden="false" customHeight="false" outlineLevel="0" collapsed="false">
      <c r="A990" s="8" t="n">
        <v>986</v>
      </c>
      <c r="B990" s="13"/>
      <c r="C990" s="25"/>
      <c r="D990" s="26" t="str">
        <f aca="false">IF($C990="","",IFERROR(IF(INDEX(Bolalar!$B$5:$B$1804,MATCH($C990,Bolalar!$I$5:$I$1804,0))="","",INDEX(Bolalar!$B$5:$B$1804,MATCH($C990,Bolalar!$I$5:$I$1804,0))),""))</f>
        <v/>
      </c>
      <c r="E990" s="15" t="str">
        <f aca="false">IF($C990="","",IFERROR(IF(INDEX(Bolalar!$C$5:$C$1804,MATCH($C990,Bolalar!$I$5:$I$1804,0))="","",INDEX(Bolalar!$C$5:$C$1804,MATCH($C990,Bolalar!$I$5:$I$1804,0))),""))</f>
        <v/>
      </c>
      <c r="F990" s="24"/>
      <c r="G990" s="14" t="str">
        <f aca="false">IF(OR($E990="",$B990=""),"",INT(($B990-$E990)/365.25))</f>
        <v/>
      </c>
      <c r="H990" s="14" t="str">
        <f aca="false">IF($G990="","",IF($G990&lt;5,"Ha","Yo'q"))</f>
        <v/>
      </c>
      <c r="I990" s="14" t="str">
        <f aca="false">IF($G990="","",IF($G990&lt;18,"Ha","Yo'q"))</f>
        <v/>
      </c>
      <c r="J990" s="12"/>
      <c r="K990" s="12"/>
      <c r="L990" s="25"/>
      <c r="M990" s="12"/>
    </row>
    <row r="991" customFormat="false" ht="15" hidden="false" customHeight="false" outlineLevel="0" collapsed="false">
      <c r="A991" s="8" t="n">
        <v>987</v>
      </c>
      <c r="B991" s="13"/>
      <c r="C991" s="25"/>
      <c r="D991" s="26" t="str">
        <f aca="false">IF($C991="","",IFERROR(IF(INDEX(Bolalar!$B$5:$B$1804,MATCH($C991,Bolalar!$I$5:$I$1804,0))="","",INDEX(Bolalar!$B$5:$B$1804,MATCH($C991,Bolalar!$I$5:$I$1804,0))),""))</f>
        <v/>
      </c>
      <c r="E991" s="15" t="str">
        <f aca="false">IF($C991="","",IFERROR(IF(INDEX(Bolalar!$C$5:$C$1804,MATCH($C991,Bolalar!$I$5:$I$1804,0))="","",INDEX(Bolalar!$C$5:$C$1804,MATCH($C991,Bolalar!$I$5:$I$1804,0))),""))</f>
        <v/>
      </c>
      <c r="F991" s="24"/>
      <c r="G991" s="14" t="str">
        <f aca="false">IF(OR($E991="",$B991=""),"",INT(($B991-$E991)/365.25))</f>
        <v/>
      </c>
      <c r="H991" s="14" t="str">
        <f aca="false">IF($G991="","",IF($G991&lt;5,"Ha","Yo'q"))</f>
        <v/>
      </c>
      <c r="I991" s="14" t="str">
        <f aca="false">IF($G991="","",IF($G991&lt;18,"Ha","Yo'q"))</f>
        <v/>
      </c>
      <c r="J991" s="12"/>
      <c r="K991" s="12"/>
      <c r="L991" s="25"/>
      <c r="M991" s="12"/>
    </row>
    <row r="992" customFormat="false" ht="15" hidden="false" customHeight="false" outlineLevel="0" collapsed="false">
      <c r="A992" s="8" t="n">
        <v>988</v>
      </c>
      <c r="B992" s="13"/>
      <c r="C992" s="25"/>
      <c r="D992" s="26" t="str">
        <f aca="false">IF($C992="","",IFERROR(IF(INDEX(Bolalar!$B$5:$B$1804,MATCH($C992,Bolalar!$I$5:$I$1804,0))="","",INDEX(Bolalar!$B$5:$B$1804,MATCH($C992,Bolalar!$I$5:$I$1804,0))),""))</f>
        <v/>
      </c>
      <c r="E992" s="15" t="str">
        <f aca="false">IF($C992="","",IFERROR(IF(INDEX(Bolalar!$C$5:$C$1804,MATCH($C992,Bolalar!$I$5:$I$1804,0))="","",INDEX(Bolalar!$C$5:$C$1804,MATCH($C992,Bolalar!$I$5:$I$1804,0))),""))</f>
        <v/>
      </c>
      <c r="F992" s="24"/>
      <c r="G992" s="14" t="str">
        <f aca="false">IF(OR($E992="",$B992=""),"",INT(($B992-$E992)/365.25))</f>
        <v/>
      </c>
      <c r="H992" s="14" t="str">
        <f aca="false">IF($G992="","",IF($G992&lt;5,"Ha","Yo'q"))</f>
        <v/>
      </c>
      <c r="I992" s="14" t="str">
        <f aca="false">IF($G992="","",IF($G992&lt;18,"Ha","Yo'q"))</f>
        <v/>
      </c>
      <c r="J992" s="12"/>
      <c r="K992" s="12"/>
      <c r="L992" s="25"/>
      <c r="M992" s="12"/>
    </row>
    <row r="993" customFormat="false" ht="15" hidden="false" customHeight="false" outlineLevel="0" collapsed="false">
      <c r="A993" s="8" t="n">
        <v>989</v>
      </c>
      <c r="B993" s="13"/>
      <c r="C993" s="25"/>
      <c r="D993" s="26" t="str">
        <f aca="false">IF($C993="","",IFERROR(IF(INDEX(Bolalar!$B$5:$B$1804,MATCH($C993,Bolalar!$I$5:$I$1804,0))="","",INDEX(Bolalar!$B$5:$B$1804,MATCH($C993,Bolalar!$I$5:$I$1804,0))),""))</f>
        <v/>
      </c>
      <c r="E993" s="15" t="str">
        <f aca="false">IF($C993="","",IFERROR(IF(INDEX(Bolalar!$C$5:$C$1804,MATCH($C993,Bolalar!$I$5:$I$1804,0))="","",INDEX(Bolalar!$C$5:$C$1804,MATCH($C993,Bolalar!$I$5:$I$1804,0))),""))</f>
        <v/>
      </c>
      <c r="F993" s="24"/>
      <c r="G993" s="14" t="str">
        <f aca="false">IF(OR($E993="",$B993=""),"",INT(($B993-$E993)/365.25))</f>
        <v/>
      </c>
      <c r="H993" s="14" t="str">
        <f aca="false">IF($G993="","",IF($G993&lt;5,"Ha","Yo'q"))</f>
        <v/>
      </c>
      <c r="I993" s="14" t="str">
        <f aca="false">IF($G993="","",IF($G993&lt;18,"Ha","Yo'q"))</f>
        <v/>
      </c>
      <c r="J993" s="12"/>
      <c r="K993" s="12"/>
      <c r="L993" s="25"/>
      <c r="M993" s="12"/>
    </row>
    <row r="994" customFormat="false" ht="15" hidden="false" customHeight="false" outlineLevel="0" collapsed="false">
      <c r="A994" s="8" t="n">
        <v>990</v>
      </c>
      <c r="B994" s="13"/>
      <c r="C994" s="25"/>
      <c r="D994" s="26" t="str">
        <f aca="false">IF($C994="","",IFERROR(IF(INDEX(Bolalar!$B$5:$B$1804,MATCH($C994,Bolalar!$I$5:$I$1804,0))="","",INDEX(Bolalar!$B$5:$B$1804,MATCH($C994,Bolalar!$I$5:$I$1804,0))),""))</f>
        <v/>
      </c>
      <c r="E994" s="15" t="str">
        <f aca="false">IF($C994="","",IFERROR(IF(INDEX(Bolalar!$C$5:$C$1804,MATCH($C994,Bolalar!$I$5:$I$1804,0))="","",INDEX(Bolalar!$C$5:$C$1804,MATCH($C994,Bolalar!$I$5:$I$1804,0))),""))</f>
        <v/>
      </c>
      <c r="F994" s="24"/>
      <c r="G994" s="14" t="str">
        <f aca="false">IF(OR($E994="",$B994=""),"",INT(($B994-$E994)/365.25))</f>
        <v/>
      </c>
      <c r="H994" s="14" t="str">
        <f aca="false">IF($G994="","",IF($G994&lt;5,"Ha","Yo'q"))</f>
        <v/>
      </c>
      <c r="I994" s="14" t="str">
        <f aca="false">IF($G994="","",IF($G994&lt;18,"Ha","Yo'q"))</f>
        <v/>
      </c>
      <c r="J994" s="12"/>
      <c r="K994" s="12"/>
      <c r="L994" s="25"/>
      <c r="M994" s="12"/>
    </row>
    <row r="995" customFormat="false" ht="15" hidden="false" customHeight="false" outlineLevel="0" collapsed="false">
      <c r="A995" s="8" t="n">
        <v>991</v>
      </c>
      <c r="B995" s="13"/>
      <c r="C995" s="25"/>
      <c r="D995" s="26" t="str">
        <f aca="false">IF($C995="","",IFERROR(IF(INDEX(Bolalar!$B$5:$B$1804,MATCH($C995,Bolalar!$I$5:$I$1804,0))="","",INDEX(Bolalar!$B$5:$B$1804,MATCH($C995,Bolalar!$I$5:$I$1804,0))),""))</f>
        <v/>
      </c>
      <c r="E995" s="15" t="str">
        <f aca="false">IF($C995="","",IFERROR(IF(INDEX(Bolalar!$C$5:$C$1804,MATCH($C995,Bolalar!$I$5:$I$1804,0))="","",INDEX(Bolalar!$C$5:$C$1804,MATCH($C995,Bolalar!$I$5:$I$1804,0))),""))</f>
        <v/>
      </c>
      <c r="F995" s="24"/>
      <c r="G995" s="14" t="str">
        <f aca="false">IF(OR($E995="",$B995=""),"",INT(($B995-$E995)/365.25))</f>
        <v/>
      </c>
      <c r="H995" s="14" t="str">
        <f aca="false">IF($G995="","",IF($G995&lt;5,"Ha","Yo'q"))</f>
        <v/>
      </c>
      <c r="I995" s="14" t="str">
        <f aca="false">IF($G995="","",IF($G995&lt;18,"Ha","Yo'q"))</f>
        <v/>
      </c>
      <c r="J995" s="12"/>
      <c r="K995" s="12"/>
      <c r="L995" s="25"/>
      <c r="M995" s="12"/>
    </row>
    <row r="996" customFormat="false" ht="15" hidden="false" customHeight="false" outlineLevel="0" collapsed="false">
      <c r="A996" s="8" t="n">
        <v>992</v>
      </c>
      <c r="B996" s="13"/>
      <c r="C996" s="25"/>
      <c r="D996" s="26" t="str">
        <f aca="false">IF($C996="","",IFERROR(IF(INDEX(Bolalar!$B$5:$B$1804,MATCH($C996,Bolalar!$I$5:$I$1804,0))="","",INDEX(Bolalar!$B$5:$B$1804,MATCH($C996,Bolalar!$I$5:$I$1804,0))),""))</f>
        <v/>
      </c>
      <c r="E996" s="15" t="str">
        <f aca="false">IF($C996="","",IFERROR(IF(INDEX(Bolalar!$C$5:$C$1804,MATCH($C996,Bolalar!$I$5:$I$1804,0))="","",INDEX(Bolalar!$C$5:$C$1804,MATCH($C996,Bolalar!$I$5:$I$1804,0))),""))</f>
        <v/>
      </c>
      <c r="F996" s="24"/>
      <c r="G996" s="14" t="str">
        <f aca="false">IF(OR($E996="",$B996=""),"",INT(($B996-$E996)/365.25))</f>
        <v/>
      </c>
      <c r="H996" s="14" t="str">
        <f aca="false">IF($G996="","",IF($G996&lt;5,"Ha","Yo'q"))</f>
        <v/>
      </c>
      <c r="I996" s="14" t="str">
        <f aca="false">IF($G996="","",IF($G996&lt;18,"Ha","Yo'q"))</f>
        <v/>
      </c>
      <c r="J996" s="12"/>
      <c r="K996" s="12"/>
      <c r="L996" s="25"/>
      <c r="M996" s="12"/>
    </row>
    <row r="997" customFormat="false" ht="15" hidden="false" customHeight="false" outlineLevel="0" collapsed="false">
      <c r="A997" s="8" t="n">
        <v>993</v>
      </c>
      <c r="B997" s="13"/>
      <c r="C997" s="25"/>
      <c r="D997" s="26" t="str">
        <f aca="false">IF($C997="","",IFERROR(IF(INDEX(Bolalar!$B$5:$B$1804,MATCH($C997,Bolalar!$I$5:$I$1804,0))="","",INDEX(Bolalar!$B$5:$B$1804,MATCH($C997,Bolalar!$I$5:$I$1804,0))),""))</f>
        <v/>
      </c>
      <c r="E997" s="15" t="str">
        <f aca="false">IF($C997="","",IFERROR(IF(INDEX(Bolalar!$C$5:$C$1804,MATCH($C997,Bolalar!$I$5:$I$1804,0))="","",INDEX(Bolalar!$C$5:$C$1804,MATCH($C997,Bolalar!$I$5:$I$1804,0))),""))</f>
        <v/>
      </c>
      <c r="F997" s="24"/>
      <c r="G997" s="14" t="str">
        <f aca="false">IF(OR($E997="",$B997=""),"",INT(($B997-$E997)/365.25))</f>
        <v/>
      </c>
      <c r="H997" s="14" t="str">
        <f aca="false">IF($G997="","",IF($G997&lt;5,"Ha","Yo'q"))</f>
        <v/>
      </c>
      <c r="I997" s="14" t="str">
        <f aca="false">IF($G997="","",IF($G997&lt;18,"Ha","Yo'q"))</f>
        <v/>
      </c>
      <c r="J997" s="12"/>
      <c r="K997" s="12"/>
      <c r="L997" s="25"/>
      <c r="M997" s="12"/>
    </row>
    <row r="998" customFormat="false" ht="15" hidden="false" customHeight="false" outlineLevel="0" collapsed="false">
      <c r="A998" s="8" t="n">
        <v>994</v>
      </c>
      <c r="B998" s="13"/>
      <c r="C998" s="25"/>
      <c r="D998" s="26" t="str">
        <f aca="false">IF($C998="","",IFERROR(IF(INDEX(Bolalar!$B$5:$B$1804,MATCH($C998,Bolalar!$I$5:$I$1804,0))="","",INDEX(Bolalar!$B$5:$B$1804,MATCH($C998,Bolalar!$I$5:$I$1804,0))),""))</f>
        <v/>
      </c>
      <c r="E998" s="15" t="str">
        <f aca="false">IF($C998="","",IFERROR(IF(INDEX(Bolalar!$C$5:$C$1804,MATCH($C998,Bolalar!$I$5:$I$1804,0))="","",INDEX(Bolalar!$C$5:$C$1804,MATCH($C998,Bolalar!$I$5:$I$1804,0))),""))</f>
        <v/>
      </c>
      <c r="F998" s="24"/>
      <c r="G998" s="14" t="str">
        <f aca="false">IF(OR($E998="",$B998=""),"",INT(($B998-$E998)/365.25))</f>
        <v/>
      </c>
      <c r="H998" s="14" t="str">
        <f aca="false">IF($G998="","",IF($G998&lt;5,"Ha","Yo'q"))</f>
        <v/>
      </c>
      <c r="I998" s="14" t="str">
        <f aca="false">IF($G998="","",IF($G998&lt;18,"Ha","Yo'q"))</f>
        <v/>
      </c>
      <c r="J998" s="12"/>
      <c r="K998" s="12"/>
      <c r="L998" s="25"/>
      <c r="M998" s="12"/>
    </row>
    <row r="999" customFormat="false" ht="15" hidden="false" customHeight="false" outlineLevel="0" collapsed="false">
      <c r="A999" s="8" t="n">
        <v>995</v>
      </c>
      <c r="B999" s="13"/>
      <c r="C999" s="25"/>
      <c r="D999" s="26" t="str">
        <f aca="false">IF($C999="","",IFERROR(IF(INDEX(Bolalar!$B$5:$B$1804,MATCH($C999,Bolalar!$I$5:$I$1804,0))="","",INDEX(Bolalar!$B$5:$B$1804,MATCH($C999,Bolalar!$I$5:$I$1804,0))),""))</f>
        <v/>
      </c>
      <c r="E999" s="15" t="str">
        <f aca="false">IF($C999="","",IFERROR(IF(INDEX(Bolalar!$C$5:$C$1804,MATCH($C999,Bolalar!$I$5:$I$1804,0))="","",INDEX(Bolalar!$C$5:$C$1804,MATCH($C999,Bolalar!$I$5:$I$1804,0))),""))</f>
        <v/>
      </c>
      <c r="F999" s="24"/>
      <c r="G999" s="14" t="str">
        <f aca="false">IF(OR($E999="",$B999=""),"",INT(($B999-$E999)/365.25))</f>
        <v/>
      </c>
      <c r="H999" s="14" t="str">
        <f aca="false">IF($G999="","",IF($G999&lt;5,"Ha","Yo'q"))</f>
        <v/>
      </c>
      <c r="I999" s="14" t="str">
        <f aca="false">IF($G999="","",IF($G999&lt;18,"Ha","Yo'q"))</f>
        <v/>
      </c>
      <c r="J999" s="12"/>
      <c r="K999" s="12"/>
      <c r="L999" s="25"/>
      <c r="M999" s="12"/>
    </row>
    <row r="1000" customFormat="false" ht="15" hidden="false" customHeight="false" outlineLevel="0" collapsed="false">
      <c r="A1000" s="8" t="n">
        <v>996</v>
      </c>
      <c r="B1000" s="13"/>
      <c r="C1000" s="25"/>
      <c r="D1000" s="26" t="str">
        <f aca="false">IF($C1000="","",IFERROR(IF(INDEX(Bolalar!$B$5:$B$1804,MATCH($C1000,Bolalar!$I$5:$I$1804,0))="","",INDEX(Bolalar!$B$5:$B$1804,MATCH($C1000,Bolalar!$I$5:$I$1804,0))),""))</f>
        <v/>
      </c>
      <c r="E1000" s="15" t="str">
        <f aca="false">IF($C1000="","",IFERROR(IF(INDEX(Bolalar!$C$5:$C$1804,MATCH($C1000,Bolalar!$I$5:$I$1804,0))="","",INDEX(Bolalar!$C$5:$C$1804,MATCH($C1000,Bolalar!$I$5:$I$1804,0))),""))</f>
        <v/>
      </c>
      <c r="F1000" s="24"/>
      <c r="G1000" s="14" t="str">
        <f aca="false">IF(OR($E1000="",$B1000=""),"",INT(($B1000-$E1000)/365.25))</f>
        <v/>
      </c>
      <c r="H1000" s="14" t="str">
        <f aca="false">IF($G1000="","",IF($G1000&lt;5,"Ha","Yo'q"))</f>
        <v/>
      </c>
      <c r="I1000" s="14" t="str">
        <f aca="false">IF($G1000="","",IF($G1000&lt;18,"Ha","Yo'q"))</f>
        <v/>
      </c>
      <c r="J1000" s="12"/>
      <c r="K1000" s="12"/>
      <c r="L1000" s="25"/>
      <c r="M1000" s="12"/>
    </row>
    <row r="1001" customFormat="false" ht="15" hidden="false" customHeight="false" outlineLevel="0" collapsed="false">
      <c r="A1001" s="8" t="n">
        <v>997</v>
      </c>
      <c r="B1001" s="13"/>
      <c r="C1001" s="25"/>
      <c r="D1001" s="26" t="str">
        <f aca="false">IF($C1001="","",IFERROR(IF(INDEX(Bolalar!$B$5:$B$1804,MATCH($C1001,Bolalar!$I$5:$I$1804,0))="","",INDEX(Bolalar!$B$5:$B$1804,MATCH($C1001,Bolalar!$I$5:$I$1804,0))),""))</f>
        <v/>
      </c>
      <c r="E1001" s="15" t="str">
        <f aca="false">IF($C1001="","",IFERROR(IF(INDEX(Bolalar!$C$5:$C$1804,MATCH($C1001,Bolalar!$I$5:$I$1804,0))="","",INDEX(Bolalar!$C$5:$C$1804,MATCH($C1001,Bolalar!$I$5:$I$1804,0))),""))</f>
        <v/>
      </c>
      <c r="F1001" s="24"/>
      <c r="G1001" s="14" t="str">
        <f aca="false">IF(OR($E1001="",$B1001=""),"",INT(($B1001-$E1001)/365.25))</f>
        <v/>
      </c>
      <c r="H1001" s="14" t="str">
        <f aca="false">IF($G1001="","",IF($G1001&lt;5,"Ha","Yo'q"))</f>
        <v/>
      </c>
      <c r="I1001" s="14" t="str">
        <f aca="false">IF($G1001="","",IF($G1001&lt;18,"Ha","Yo'q"))</f>
        <v/>
      </c>
      <c r="J1001" s="12"/>
      <c r="K1001" s="12"/>
      <c r="L1001" s="25"/>
      <c r="M1001" s="12"/>
    </row>
    <row r="1002" customFormat="false" ht="15" hidden="false" customHeight="false" outlineLevel="0" collapsed="false">
      <c r="A1002" s="8" t="n">
        <v>998</v>
      </c>
      <c r="B1002" s="13"/>
      <c r="C1002" s="25"/>
      <c r="D1002" s="26" t="str">
        <f aca="false">IF($C1002="","",IFERROR(IF(INDEX(Bolalar!$B$5:$B$1804,MATCH($C1002,Bolalar!$I$5:$I$1804,0))="","",INDEX(Bolalar!$B$5:$B$1804,MATCH($C1002,Bolalar!$I$5:$I$1804,0))),""))</f>
        <v/>
      </c>
      <c r="E1002" s="15" t="str">
        <f aca="false">IF($C1002="","",IFERROR(IF(INDEX(Bolalar!$C$5:$C$1804,MATCH($C1002,Bolalar!$I$5:$I$1804,0))="","",INDEX(Bolalar!$C$5:$C$1804,MATCH($C1002,Bolalar!$I$5:$I$1804,0))),""))</f>
        <v/>
      </c>
      <c r="F1002" s="24"/>
      <c r="G1002" s="14" t="str">
        <f aca="false">IF(OR($E1002="",$B1002=""),"",INT(($B1002-$E1002)/365.25))</f>
        <v/>
      </c>
      <c r="H1002" s="14" t="str">
        <f aca="false">IF($G1002="","",IF($G1002&lt;5,"Ha","Yo'q"))</f>
        <v/>
      </c>
      <c r="I1002" s="14" t="str">
        <f aca="false">IF($G1002="","",IF($G1002&lt;18,"Ha","Yo'q"))</f>
        <v/>
      </c>
      <c r="J1002" s="12"/>
      <c r="K1002" s="12"/>
      <c r="L1002" s="25"/>
      <c r="M1002" s="12"/>
    </row>
    <row r="1003" customFormat="false" ht="15" hidden="false" customHeight="false" outlineLevel="0" collapsed="false">
      <c r="A1003" s="8" t="n">
        <v>999</v>
      </c>
      <c r="B1003" s="13"/>
      <c r="C1003" s="25"/>
      <c r="D1003" s="26" t="str">
        <f aca="false">IF($C1003="","",IFERROR(IF(INDEX(Bolalar!$B$5:$B$1804,MATCH($C1003,Bolalar!$I$5:$I$1804,0))="","",INDEX(Bolalar!$B$5:$B$1804,MATCH($C1003,Bolalar!$I$5:$I$1804,0))),""))</f>
        <v/>
      </c>
      <c r="E1003" s="15" t="str">
        <f aca="false">IF($C1003="","",IFERROR(IF(INDEX(Bolalar!$C$5:$C$1804,MATCH($C1003,Bolalar!$I$5:$I$1804,0))="","",INDEX(Bolalar!$C$5:$C$1804,MATCH($C1003,Bolalar!$I$5:$I$1804,0))),""))</f>
        <v/>
      </c>
      <c r="F1003" s="24"/>
      <c r="G1003" s="14" t="str">
        <f aca="false">IF(OR($E1003="",$B1003=""),"",INT(($B1003-$E1003)/365.25))</f>
        <v/>
      </c>
      <c r="H1003" s="14" t="str">
        <f aca="false">IF($G1003="","",IF($G1003&lt;5,"Ha","Yo'q"))</f>
        <v/>
      </c>
      <c r="I1003" s="14" t="str">
        <f aca="false">IF($G1003="","",IF($G1003&lt;18,"Ha","Yo'q"))</f>
        <v/>
      </c>
      <c r="J1003" s="12"/>
      <c r="K1003" s="12"/>
      <c r="L1003" s="25"/>
      <c r="M1003" s="12"/>
    </row>
    <row r="1004" customFormat="false" ht="15" hidden="false" customHeight="false" outlineLevel="0" collapsed="false">
      <c r="A1004" s="8" t="n">
        <v>1000</v>
      </c>
      <c r="B1004" s="13"/>
      <c r="C1004" s="25"/>
      <c r="D1004" s="26" t="str">
        <f aca="false">IF($C1004="","",IFERROR(IF(INDEX(Bolalar!$B$5:$B$1804,MATCH($C1004,Bolalar!$I$5:$I$1804,0))="","",INDEX(Bolalar!$B$5:$B$1804,MATCH($C1004,Bolalar!$I$5:$I$1804,0))),""))</f>
        <v/>
      </c>
      <c r="E1004" s="15" t="str">
        <f aca="false">IF($C1004="","",IFERROR(IF(INDEX(Bolalar!$C$5:$C$1804,MATCH($C1004,Bolalar!$I$5:$I$1804,0))="","",INDEX(Bolalar!$C$5:$C$1804,MATCH($C1004,Bolalar!$I$5:$I$1804,0))),""))</f>
        <v/>
      </c>
      <c r="F1004" s="24"/>
      <c r="G1004" s="14" t="str">
        <f aca="false">IF(OR($E1004="",$B1004=""),"",INT(($B1004-$E1004)/365.25))</f>
        <v/>
      </c>
      <c r="H1004" s="14" t="str">
        <f aca="false">IF($G1004="","",IF($G1004&lt;5,"Ha","Yo'q"))</f>
        <v/>
      </c>
      <c r="I1004" s="14" t="str">
        <f aca="false">IF($G1004="","",IF($G1004&lt;18,"Ha","Yo'q"))</f>
        <v/>
      </c>
      <c r="J1004" s="12"/>
      <c r="K1004" s="12"/>
      <c r="L1004" s="25"/>
      <c r="M1004" s="12"/>
    </row>
    <row r="1005" customFormat="false" ht="15" hidden="false" customHeight="false" outlineLevel="0" collapsed="false">
      <c r="A1005" s="8" t="n">
        <v>1001</v>
      </c>
      <c r="B1005" s="13"/>
      <c r="C1005" s="25"/>
      <c r="D1005" s="26" t="str">
        <f aca="false">IF($C1005="","",IFERROR(IF(INDEX(Bolalar!$B$5:$B$1804,MATCH($C1005,Bolalar!$I$5:$I$1804,0))="","",INDEX(Bolalar!$B$5:$B$1804,MATCH($C1005,Bolalar!$I$5:$I$1804,0))),""))</f>
        <v/>
      </c>
      <c r="E1005" s="15" t="str">
        <f aca="false">IF($C1005="","",IFERROR(IF(INDEX(Bolalar!$C$5:$C$1804,MATCH($C1005,Bolalar!$I$5:$I$1804,0))="","",INDEX(Bolalar!$C$5:$C$1804,MATCH($C1005,Bolalar!$I$5:$I$1804,0))),""))</f>
        <v/>
      </c>
      <c r="F1005" s="24"/>
      <c r="G1005" s="14" t="str">
        <f aca="false">IF(OR($E1005="",$B1005=""),"",INT(($B1005-$E1005)/365.25))</f>
        <v/>
      </c>
      <c r="H1005" s="14" t="str">
        <f aca="false">IF($G1005="","",IF($G1005&lt;5,"Ha","Yo'q"))</f>
        <v/>
      </c>
      <c r="I1005" s="14" t="str">
        <f aca="false">IF($G1005="","",IF($G1005&lt;18,"Ha","Yo'q"))</f>
        <v/>
      </c>
      <c r="J1005" s="12"/>
      <c r="K1005" s="12"/>
      <c r="L1005" s="25"/>
      <c r="M1005" s="12"/>
    </row>
    <row r="1006" customFormat="false" ht="15" hidden="false" customHeight="false" outlineLevel="0" collapsed="false">
      <c r="A1006" s="8" t="n">
        <v>1002</v>
      </c>
      <c r="B1006" s="13"/>
      <c r="C1006" s="25"/>
      <c r="D1006" s="26" t="str">
        <f aca="false">IF($C1006="","",IFERROR(IF(INDEX(Bolalar!$B$5:$B$1804,MATCH($C1006,Bolalar!$I$5:$I$1804,0))="","",INDEX(Bolalar!$B$5:$B$1804,MATCH($C1006,Bolalar!$I$5:$I$1804,0))),""))</f>
        <v/>
      </c>
      <c r="E1006" s="15" t="str">
        <f aca="false">IF($C1006="","",IFERROR(IF(INDEX(Bolalar!$C$5:$C$1804,MATCH($C1006,Bolalar!$I$5:$I$1804,0))="","",INDEX(Bolalar!$C$5:$C$1804,MATCH($C1006,Bolalar!$I$5:$I$1804,0))),""))</f>
        <v/>
      </c>
      <c r="F1006" s="24"/>
      <c r="G1006" s="14" t="str">
        <f aca="false">IF(OR($E1006="",$B1006=""),"",INT(($B1006-$E1006)/365.25))</f>
        <v/>
      </c>
      <c r="H1006" s="14" t="str">
        <f aca="false">IF($G1006="","",IF($G1006&lt;5,"Ha","Yo'q"))</f>
        <v/>
      </c>
      <c r="I1006" s="14" t="str">
        <f aca="false">IF($G1006="","",IF($G1006&lt;18,"Ha","Yo'q"))</f>
        <v/>
      </c>
      <c r="J1006" s="12"/>
      <c r="K1006" s="12"/>
      <c r="L1006" s="25"/>
      <c r="M1006" s="12"/>
    </row>
    <row r="1007" customFormat="false" ht="15" hidden="false" customHeight="false" outlineLevel="0" collapsed="false">
      <c r="A1007" s="8" t="n">
        <v>1003</v>
      </c>
      <c r="B1007" s="13"/>
      <c r="C1007" s="25"/>
      <c r="D1007" s="26" t="str">
        <f aca="false">IF($C1007="","",IFERROR(IF(INDEX(Bolalar!$B$5:$B$1804,MATCH($C1007,Bolalar!$I$5:$I$1804,0))="","",INDEX(Bolalar!$B$5:$B$1804,MATCH($C1007,Bolalar!$I$5:$I$1804,0))),""))</f>
        <v/>
      </c>
      <c r="E1007" s="15" t="str">
        <f aca="false">IF($C1007="","",IFERROR(IF(INDEX(Bolalar!$C$5:$C$1804,MATCH($C1007,Bolalar!$I$5:$I$1804,0))="","",INDEX(Bolalar!$C$5:$C$1804,MATCH($C1007,Bolalar!$I$5:$I$1804,0))),""))</f>
        <v/>
      </c>
      <c r="F1007" s="24"/>
      <c r="G1007" s="14" t="str">
        <f aca="false">IF(OR($E1007="",$B1007=""),"",INT(($B1007-$E1007)/365.25))</f>
        <v/>
      </c>
      <c r="H1007" s="14" t="str">
        <f aca="false">IF($G1007="","",IF($G1007&lt;5,"Ha","Yo'q"))</f>
        <v/>
      </c>
      <c r="I1007" s="14" t="str">
        <f aca="false">IF($G1007="","",IF($G1007&lt;18,"Ha","Yo'q"))</f>
        <v/>
      </c>
      <c r="J1007" s="12"/>
      <c r="K1007" s="12"/>
      <c r="L1007" s="25"/>
      <c r="M1007" s="12"/>
    </row>
    <row r="1008" customFormat="false" ht="15" hidden="false" customHeight="false" outlineLevel="0" collapsed="false">
      <c r="A1008" s="8" t="n">
        <v>1004</v>
      </c>
      <c r="B1008" s="13"/>
      <c r="C1008" s="25"/>
      <c r="D1008" s="26" t="str">
        <f aca="false">IF($C1008="","",IFERROR(IF(INDEX(Bolalar!$B$5:$B$1804,MATCH($C1008,Bolalar!$I$5:$I$1804,0))="","",INDEX(Bolalar!$B$5:$B$1804,MATCH($C1008,Bolalar!$I$5:$I$1804,0))),""))</f>
        <v/>
      </c>
      <c r="E1008" s="15" t="str">
        <f aca="false">IF($C1008="","",IFERROR(IF(INDEX(Bolalar!$C$5:$C$1804,MATCH($C1008,Bolalar!$I$5:$I$1804,0))="","",INDEX(Bolalar!$C$5:$C$1804,MATCH($C1008,Bolalar!$I$5:$I$1804,0))),""))</f>
        <v/>
      </c>
      <c r="F1008" s="24"/>
      <c r="G1008" s="14" t="str">
        <f aca="false">IF(OR($E1008="",$B1008=""),"",INT(($B1008-$E1008)/365.25))</f>
        <v/>
      </c>
      <c r="H1008" s="14" t="str">
        <f aca="false">IF($G1008="","",IF($G1008&lt;5,"Ha","Yo'q"))</f>
        <v/>
      </c>
      <c r="I1008" s="14" t="str">
        <f aca="false">IF($G1008="","",IF($G1008&lt;18,"Ha","Yo'q"))</f>
        <v/>
      </c>
      <c r="J1008" s="12"/>
      <c r="K1008" s="12"/>
      <c r="L1008" s="25"/>
      <c r="M1008" s="12"/>
    </row>
    <row r="1009" customFormat="false" ht="15" hidden="false" customHeight="false" outlineLevel="0" collapsed="false">
      <c r="A1009" s="8" t="n">
        <v>1005</v>
      </c>
      <c r="B1009" s="13"/>
      <c r="C1009" s="25"/>
      <c r="D1009" s="26" t="str">
        <f aca="false">IF($C1009="","",IFERROR(IF(INDEX(Bolalar!$B$5:$B$1804,MATCH($C1009,Bolalar!$I$5:$I$1804,0))="","",INDEX(Bolalar!$B$5:$B$1804,MATCH($C1009,Bolalar!$I$5:$I$1804,0))),""))</f>
        <v/>
      </c>
      <c r="E1009" s="15" t="str">
        <f aca="false">IF($C1009="","",IFERROR(IF(INDEX(Bolalar!$C$5:$C$1804,MATCH($C1009,Bolalar!$I$5:$I$1804,0))="","",INDEX(Bolalar!$C$5:$C$1804,MATCH($C1009,Bolalar!$I$5:$I$1804,0))),""))</f>
        <v/>
      </c>
      <c r="F1009" s="24"/>
      <c r="G1009" s="14" t="str">
        <f aca="false">IF(OR($E1009="",$B1009=""),"",INT(($B1009-$E1009)/365.25))</f>
        <v/>
      </c>
      <c r="H1009" s="14" t="str">
        <f aca="false">IF($G1009="","",IF($G1009&lt;5,"Ha","Yo'q"))</f>
        <v/>
      </c>
      <c r="I1009" s="14" t="str">
        <f aca="false">IF($G1009="","",IF($G1009&lt;18,"Ha","Yo'q"))</f>
        <v/>
      </c>
      <c r="J1009" s="12"/>
      <c r="K1009" s="12"/>
      <c r="L1009" s="25"/>
      <c r="M1009" s="12"/>
    </row>
    <row r="1010" customFormat="false" ht="15" hidden="false" customHeight="false" outlineLevel="0" collapsed="false">
      <c r="A1010" s="8" t="n">
        <v>1006</v>
      </c>
      <c r="B1010" s="13"/>
      <c r="C1010" s="25"/>
      <c r="D1010" s="26" t="str">
        <f aca="false">IF($C1010="","",IFERROR(IF(INDEX(Bolalar!$B$5:$B$1804,MATCH($C1010,Bolalar!$I$5:$I$1804,0))="","",INDEX(Bolalar!$B$5:$B$1804,MATCH($C1010,Bolalar!$I$5:$I$1804,0))),""))</f>
        <v/>
      </c>
      <c r="E1010" s="15" t="str">
        <f aca="false">IF($C1010="","",IFERROR(IF(INDEX(Bolalar!$C$5:$C$1804,MATCH($C1010,Bolalar!$I$5:$I$1804,0))="","",INDEX(Bolalar!$C$5:$C$1804,MATCH($C1010,Bolalar!$I$5:$I$1804,0))),""))</f>
        <v/>
      </c>
      <c r="F1010" s="24"/>
      <c r="G1010" s="14" t="str">
        <f aca="false">IF(OR($E1010="",$B1010=""),"",INT(($B1010-$E1010)/365.25))</f>
        <v/>
      </c>
      <c r="H1010" s="14" t="str">
        <f aca="false">IF($G1010="","",IF($G1010&lt;5,"Ha","Yo'q"))</f>
        <v/>
      </c>
      <c r="I1010" s="14" t="str">
        <f aca="false">IF($G1010="","",IF($G1010&lt;18,"Ha","Yo'q"))</f>
        <v/>
      </c>
      <c r="J1010" s="12"/>
      <c r="K1010" s="12"/>
      <c r="L1010" s="25"/>
      <c r="M1010" s="12"/>
    </row>
    <row r="1011" customFormat="false" ht="15" hidden="false" customHeight="false" outlineLevel="0" collapsed="false">
      <c r="A1011" s="8" t="n">
        <v>1007</v>
      </c>
      <c r="B1011" s="13"/>
      <c r="C1011" s="25"/>
      <c r="D1011" s="26" t="str">
        <f aca="false">IF($C1011="","",IFERROR(IF(INDEX(Bolalar!$B$5:$B$1804,MATCH($C1011,Bolalar!$I$5:$I$1804,0))="","",INDEX(Bolalar!$B$5:$B$1804,MATCH($C1011,Bolalar!$I$5:$I$1804,0))),""))</f>
        <v/>
      </c>
      <c r="E1011" s="15" t="str">
        <f aca="false">IF($C1011="","",IFERROR(IF(INDEX(Bolalar!$C$5:$C$1804,MATCH($C1011,Bolalar!$I$5:$I$1804,0))="","",INDEX(Bolalar!$C$5:$C$1804,MATCH($C1011,Bolalar!$I$5:$I$1804,0))),""))</f>
        <v/>
      </c>
      <c r="F1011" s="24"/>
      <c r="G1011" s="14" t="str">
        <f aca="false">IF(OR($E1011="",$B1011=""),"",INT(($B1011-$E1011)/365.25))</f>
        <v/>
      </c>
      <c r="H1011" s="14" t="str">
        <f aca="false">IF($G1011="","",IF($G1011&lt;5,"Ha","Yo'q"))</f>
        <v/>
      </c>
      <c r="I1011" s="14" t="str">
        <f aca="false">IF($G1011="","",IF($G1011&lt;18,"Ha","Yo'q"))</f>
        <v/>
      </c>
      <c r="J1011" s="12"/>
      <c r="K1011" s="12"/>
      <c r="L1011" s="25"/>
      <c r="M1011" s="12"/>
    </row>
    <row r="1012" customFormat="false" ht="15" hidden="false" customHeight="false" outlineLevel="0" collapsed="false">
      <c r="A1012" s="8" t="n">
        <v>1008</v>
      </c>
      <c r="B1012" s="13"/>
      <c r="C1012" s="25"/>
      <c r="D1012" s="26" t="str">
        <f aca="false">IF($C1012="","",IFERROR(IF(INDEX(Bolalar!$B$5:$B$1804,MATCH($C1012,Bolalar!$I$5:$I$1804,0))="","",INDEX(Bolalar!$B$5:$B$1804,MATCH($C1012,Bolalar!$I$5:$I$1804,0))),""))</f>
        <v/>
      </c>
      <c r="E1012" s="15" t="str">
        <f aca="false">IF($C1012="","",IFERROR(IF(INDEX(Bolalar!$C$5:$C$1804,MATCH($C1012,Bolalar!$I$5:$I$1804,0))="","",INDEX(Bolalar!$C$5:$C$1804,MATCH($C1012,Bolalar!$I$5:$I$1804,0))),""))</f>
        <v/>
      </c>
      <c r="F1012" s="24"/>
      <c r="G1012" s="14" t="str">
        <f aca="false">IF(OR($E1012="",$B1012=""),"",INT(($B1012-$E1012)/365.25))</f>
        <v/>
      </c>
      <c r="H1012" s="14" t="str">
        <f aca="false">IF($G1012="","",IF($G1012&lt;5,"Ha","Yo'q"))</f>
        <v/>
      </c>
      <c r="I1012" s="14" t="str">
        <f aca="false">IF($G1012="","",IF($G1012&lt;18,"Ha","Yo'q"))</f>
        <v/>
      </c>
      <c r="J1012" s="12"/>
      <c r="K1012" s="12"/>
      <c r="L1012" s="25"/>
      <c r="M1012" s="12"/>
    </row>
    <row r="1013" customFormat="false" ht="15" hidden="false" customHeight="false" outlineLevel="0" collapsed="false">
      <c r="A1013" s="8" t="n">
        <v>1009</v>
      </c>
      <c r="B1013" s="13"/>
      <c r="C1013" s="25"/>
      <c r="D1013" s="26" t="str">
        <f aca="false">IF($C1013="","",IFERROR(IF(INDEX(Bolalar!$B$5:$B$1804,MATCH($C1013,Bolalar!$I$5:$I$1804,0))="","",INDEX(Bolalar!$B$5:$B$1804,MATCH($C1013,Bolalar!$I$5:$I$1804,0))),""))</f>
        <v/>
      </c>
      <c r="E1013" s="15" t="str">
        <f aca="false">IF($C1013="","",IFERROR(IF(INDEX(Bolalar!$C$5:$C$1804,MATCH($C1013,Bolalar!$I$5:$I$1804,0))="","",INDEX(Bolalar!$C$5:$C$1804,MATCH($C1013,Bolalar!$I$5:$I$1804,0))),""))</f>
        <v/>
      </c>
      <c r="F1013" s="24"/>
      <c r="G1013" s="14" t="str">
        <f aca="false">IF(OR($E1013="",$B1013=""),"",INT(($B1013-$E1013)/365.25))</f>
        <v/>
      </c>
      <c r="H1013" s="14" t="str">
        <f aca="false">IF($G1013="","",IF($G1013&lt;5,"Ha","Yo'q"))</f>
        <v/>
      </c>
      <c r="I1013" s="14" t="str">
        <f aca="false">IF($G1013="","",IF($G1013&lt;18,"Ha","Yo'q"))</f>
        <v/>
      </c>
      <c r="J1013" s="12"/>
      <c r="K1013" s="12"/>
      <c r="L1013" s="25"/>
      <c r="M1013" s="12"/>
    </row>
    <row r="1014" customFormat="false" ht="15" hidden="false" customHeight="false" outlineLevel="0" collapsed="false">
      <c r="A1014" s="8" t="n">
        <v>1010</v>
      </c>
      <c r="B1014" s="13"/>
      <c r="C1014" s="25"/>
      <c r="D1014" s="26" t="str">
        <f aca="false">IF($C1014="","",IFERROR(IF(INDEX(Bolalar!$B$5:$B$1804,MATCH($C1014,Bolalar!$I$5:$I$1804,0))="","",INDEX(Bolalar!$B$5:$B$1804,MATCH($C1014,Bolalar!$I$5:$I$1804,0))),""))</f>
        <v/>
      </c>
      <c r="E1014" s="15" t="str">
        <f aca="false">IF($C1014="","",IFERROR(IF(INDEX(Bolalar!$C$5:$C$1804,MATCH($C1014,Bolalar!$I$5:$I$1804,0))="","",INDEX(Bolalar!$C$5:$C$1804,MATCH($C1014,Bolalar!$I$5:$I$1804,0))),""))</f>
        <v/>
      </c>
      <c r="F1014" s="24"/>
      <c r="G1014" s="14" t="str">
        <f aca="false">IF(OR($E1014="",$B1014=""),"",INT(($B1014-$E1014)/365.25))</f>
        <v/>
      </c>
      <c r="H1014" s="14" t="str">
        <f aca="false">IF($G1014="","",IF($G1014&lt;5,"Ha","Yo'q"))</f>
        <v/>
      </c>
      <c r="I1014" s="14" t="str">
        <f aca="false">IF($G1014="","",IF($G1014&lt;18,"Ha","Yo'q"))</f>
        <v/>
      </c>
      <c r="J1014" s="12"/>
      <c r="K1014" s="12"/>
      <c r="L1014" s="25"/>
      <c r="M1014" s="12"/>
    </row>
    <row r="1015" customFormat="false" ht="15" hidden="false" customHeight="false" outlineLevel="0" collapsed="false">
      <c r="A1015" s="8" t="n">
        <v>1011</v>
      </c>
      <c r="B1015" s="13"/>
      <c r="C1015" s="25"/>
      <c r="D1015" s="26" t="str">
        <f aca="false">IF($C1015="","",IFERROR(IF(INDEX(Bolalar!$B$5:$B$1804,MATCH($C1015,Bolalar!$I$5:$I$1804,0))="","",INDEX(Bolalar!$B$5:$B$1804,MATCH($C1015,Bolalar!$I$5:$I$1804,0))),""))</f>
        <v/>
      </c>
      <c r="E1015" s="15" t="str">
        <f aca="false">IF($C1015="","",IFERROR(IF(INDEX(Bolalar!$C$5:$C$1804,MATCH($C1015,Bolalar!$I$5:$I$1804,0))="","",INDEX(Bolalar!$C$5:$C$1804,MATCH($C1015,Bolalar!$I$5:$I$1804,0))),""))</f>
        <v/>
      </c>
      <c r="F1015" s="24"/>
      <c r="G1015" s="14" t="str">
        <f aca="false">IF(OR($E1015="",$B1015=""),"",INT(($B1015-$E1015)/365.25))</f>
        <v/>
      </c>
      <c r="H1015" s="14" t="str">
        <f aca="false">IF($G1015="","",IF($G1015&lt;5,"Ha","Yo'q"))</f>
        <v/>
      </c>
      <c r="I1015" s="14" t="str">
        <f aca="false">IF($G1015="","",IF($G1015&lt;18,"Ha","Yo'q"))</f>
        <v/>
      </c>
      <c r="J1015" s="12"/>
      <c r="K1015" s="12"/>
      <c r="L1015" s="25"/>
      <c r="M1015" s="12"/>
    </row>
    <row r="1016" customFormat="false" ht="15" hidden="false" customHeight="false" outlineLevel="0" collapsed="false">
      <c r="A1016" s="8" t="n">
        <v>1012</v>
      </c>
      <c r="B1016" s="13"/>
      <c r="C1016" s="25"/>
      <c r="D1016" s="26" t="str">
        <f aca="false">IF($C1016="","",IFERROR(IF(INDEX(Bolalar!$B$5:$B$1804,MATCH($C1016,Bolalar!$I$5:$I$1804,0))="","",INDEX(Bolalar!$B$5:$B$1804,MATCH($C1016,Bolalar!$I$5:$I$1804,0))),""))</f>
        <v/>
      </c>
      <c r="E1016" s="15" t="str">
        <f aca="false">IF($C1016="","",IFERROR(IF(INDEX(Bolalar!$C$5:$C$1804,MATCH($C1016,Bolalar!$I$5:$I$1804,0))="","",INDEX(Bolalar!$C$5:$C$1804,MATCH($C1016,Bolalar!$I$5:$I$1804,0))),""))</f>
        <v/>
      </c>
      <c r="F1016" s="24"/>
      <c r="G1016" s="14" t="str">
        <f aca="false">IF(OR($E1016="",$B1016=""),"",INT(($B1016-$E1016)/365.25))</f>
        <v/>
      </c>
      <c r="H1016" s="14" t="str">
        <f aca="false">IF($G1016="","",IF($G1016&lt;5,"Ha","Yo'q"))</f>
        <v/>
      </c>
      <c r="I1016" s="14" t="str">
        <f aca="false">IF($G1016="","",IF($G1016&lt;18,"Ha","Yo'q"))</f>
        <v/>
      </c>
      <c r="J1016" s="12"/>
      <c r="K1016" s="12"/>
      <c r="L1016" s="25"/>
      <c r="M1016" s="12"/>
    </row>
    <row r="1017" customFormat="false" ht="15" hidden="false" customHeight="false" outlineLevel="0" collapsed="false">
      <c r="A1017" s="8" t="n">
        <v>1013</v>
      </c>
      <c r="B1017" s="13"/>
      <c r="C1017" s="25"/>
      <c r="D1017" s="26" t="str">
        <f aca="false">IF($C1017="","",IFERROR(IF(INDEX(Bolalar!$B$5:$B$1804,MATCH($C1017,Bolalar!$I$5:$I$1804,0))="","",INDEX(Bolalar!$B$5:$B$1804,MATCH($C1017,Bolalar!$I$5:$I$1804,0))),""))</f>
        <v/>
      </c>
      <c r="E1017" s="15" t="str">
        <f aca="false">IF($C1017="","",IFERROR(IF(INDEX(Bolalar!$C$5:$C$1804,MATCH($C1017,Bolalar!$I$5:$I$1804,0))="","",INDEX(Bolalar!$C$5:$C$1804,MATCH($C1017,Bolalar!$I$5:$I$1804,0))),""))</f>
        <v/>
      </c>
      <c r="F1017" s="24"/>
      <c r="G1017" s="14" t="str">
        <f aca="false">IF(OR($E1017="",$B1017=""),"",INT(($B1017-$E1017)/365.25))</f>
        <v/>
      </c>
      <c r="H1017" s="14" t="str">
        <f aca="false">IF($G1017="","",IF($G1017&lt;5,"Ha","Yo'q"))</f>
        <v/>
      </c>
      <c r="I1017" s="14" t="str">
        <f aca="false">IF($G1017="","",IF($G1017&lt;18,"Ha","Yo'q"))</f>
        <v/>
      </c>
      <c r="J1017" s="12"/>
      <c r="K1017" s="12"/>
      <c r="L1017" s="25"/>
      <c r="M1017" s="12"/>
    </row>
    <row r="1018" customFormat="false" ht="15" hidden="false" customHeight="false" outlineLevel="0" collapsed="false">
      <c r="A1018" s="8" t="n">
        <v>1014</v>
      </c>
      <c r="B1018" s="13"/>
      <c r="C1018" s="25"/>
      <c r="D1018" s="26" t="str">
        <f aca="false">IF($C1018="","",IFERROR(IF(INDEX(Bolalar!$B$5:$B$1804,MATCH($C1018,Bolalar!$I$5:$I$1804,0))="","",INDEX(Bolalar!$B$5:$B$1804,MATCH($C1018,Bolalar!$I$5:$I$1804,0))),""))</f>
        <v/>
      </c>
      <c r="E1018" s="15" t="str">
        <f aca="false">IF($C1018="","",IFERROR(IF(INDEX(Bolalar!$C$5:$C$1804,MATCH($C1018,Bolalar!$I$5:$I$1804,0))="","",INDEX(Bolalar!$C$5:$C$1804,MATCH($C1018,Bolalar!$I$5:$I$1804,0))),""))</f>
        <v/>
      </c>
      <c r="F1018" s="24"/>
      <c r="G1018" s="14" t="str">
        <f aca="false">IF(OR($E1018="",$B1018=""),"",INT(($B1018-$E1018)/365.25))</f>
        <v/>
      </c>
      <c r="H1018" s="14" t="str">
        <f aca="false">IF($G1018="","",IF($G1018&lt;5,"Ha","Yo'q"))</f>
        <v/>
      </c>
      <c r="I1018" s="14" t="str">
        <f aca="false">IF($G1018="","",IF($G1018&lt;18,"Ha","Yo'q"))</f>
        <v/>
      </c>
      <c r="J1018" s="12"/>
      <c r="K1018" s="12"/>
      <c r="L1018" s="25"/>
      <c r="M1018" s="12"/>
    </row>
    <row r="1019" customFormat="false" ht="15" hidden="false" customHeight="false" outlineLevel="0" collapsed="false">
      <c r="A1019" s="8" t="n">
        <v>1015</v>
      </c>
      <c r="B1019" s="13"/>
      <c r="C1019" s="25"/>
      <c r="D1019" s="26" t="str">
        <f aca="false">IF($C1019="","",IFERROR(IF(INDEX(Bolalar!$B$5:$B$1804,MATCH($C1019,Bolalar!$I$5:$I$1804,0))="","",INDEX(Bolalar!$B$5:$B$1804,MATCH($C1019,Bolalar!$I$5:$I$1804,0))),""))</f>
        <v/>
      </c>
      <c r="E1019" s="15" t="str">
        <f aca="false">IF($C1019="","",IFERROR(IF(INDEX(Bolalar!$C$5:$C$1804,MATCH($C1019,Bolalar!$I$5:$I$1804,0))="","",INDEX(Bolalar!$C$5:$C$1804,MATCH($C1019,Bolalar!$I$5:$I$1804,0))),""))</f>
        <v/>
      </c>
      <c r="F1019" s="24"/>
      <c r="G1019" s="14" t="str">
        <f aca="false">IF(OR($E1019="",$B1019=""),"",INT(($B1019-$E1019)/365.25))</f>
        <v/>
      </c>
      <c r="H1019" s="14" t="str">
        <f aca="false">IF($G1019="","",IF($G1019&lt;5,"Ha","Yo'q"))</f>
        <v/>
      </c>
      <c r="I1019" s="14" t="str">
        <f aca="false">IF($G1019="","",IF($G1019&lt;18,"Ha","Yo'q"))</f>
        <v/>
      </c>
      <c r="J1019" s="12"/>
      <c r="K1019" s="12"/>
      <c r="L1019" s="25"/>
      <c r="M1019" s="12"/>
    </row>
    <row r="1020" customFormat="false" ht="15" hidden="false" customHeight="false" outlineLevel="0" collapsed="false">
      <c r="A1020" s="8" t="n">
        <v>1016</v>
      </c>
      <c r="B1020" s="13"/>
      <c r="C1020" s="25"/>
      <c r="D1020" s="26" t="str">
        <f aca="false">IF($C1020="","",IFERROR(IF(INDEX(Bolalar!$B$5:$B$1804,MATCH($C1020,Bolalar!$I$5:$I$1804,0))="","",INDEX(Bolalar!$B$5:$B$1804,MATCH($C1020,Bolalar!$I$5:$I$1804,0))),""))</f>
        <v/>
      </c>
      <c r="E1020" s="15" t="str">
        <f aca="false">IF($C1020="","",IFERROR(IF(INDEX(Bolalar!$C$5:$C$1804,MATCH($C1020,Bolalar!$I$5:$I$1804,0))="","",INDEX(Bolalar!$C$5:$C$1804,MATCH($C1020,Bolalar!$I$5:$I$1804,0))),""))</f>
        <v/>
      </c>
      <c r="F1020" s="24"/>
      <c r="G1020" s="14" t="str">
        <f aca="false">IF(OR($E1020="",$B1020=""),"",INT(($B1020-$E1020)/365.25))</f>
        <v/>
      </c>
      <c r="H1020" s="14" t="str">
        <f aca="false">IF($G1020="","",IF($G1020&lt;5,"Ha","Yo'q"))</f>
        <v/>
      </c>
      <c r="I1020" s="14" t="str">
        <f aca="false">IF($G1020="","",IF($G1020&lt;18,"Ha","Yo'q"))</f>
        <v/>
      </c>
      <c r="J1020" s="12"/>
      <c r="K1020" s="12"/>
      <c r="L1020" s="25"/>
      <c r="M1020" s="12"/>
    </row>
    <row r="1021" customFormat="false" ht="15" hidden="false" customHeight="false" outlineLevel="0" collapsed="false">
      <c r="A1021" s="8" t="n">
        <v>1017</v>
      </c>
      <c r="B1021" s="13"/>
      <c r="C1021" s="25"/>
      <c r="D1021" s="26" t="str">
        <f aca="false">IF($C1021="","",IFERROR(IF(INDEX(Bolalar!$B$5:$B$1804,MATCH($C1021,Bolalar!$I$5:$I$1804,0))="","",INDEX(Bolalar!$B$5:$B$1804,MATCH($C1021,Bolalar!$I$5:$I$1804,0))),""))</f>
        <v/>
      </c>
      <c r="E1021" s="15" t="str">
        <f aca="false">IF($C1021="","",IFERROR(IF(INDEX(Bolalar!$C$5:$C$1804,MATCH($C1021,Bolalar!$I$5:$I$1804,0))="","",INDEX(Bolalar!$C$5:$C$1804,MATCH($C1021,Bolalar!$I$5:$I$1804,0))),""))</f>
        <v/>
      </c>
      <c r="F1021" s="24"/>
      <c r="G1021" s="14" t="str">
        <f aca="false">IF(OR($E1021="",$B1021=""),"",INT(($B1021-$E1021)/365.25))</f>
        <v/>
      </c>
      <c r="H1021" s="14" t="str">
        <f aca="false">IF($G1021="","",IF($G1021&lt;5,"Ha","Yo'q"))</f>
        <v/>
      </c>
      <c r="I1021" s="14" t="str">
        <f aca="false">IF($G1021="","",IF($G1021&lt;18,"Ha","Yo'q"))</f>
        <v/>
      </c>
      <c r="J1021" s="12"/>
      <c r="K1021" s="12"/>
      <c r="L1021" s="25"/>
      <c r="M1021" s="12"/>
    </row>
    <row r="1022" customFormat="false" ht="15" hidden="false" customHeight="false" outlineLevel="0" collapsed="false">
      <c r="A1022" s="8" t="n">
        <v>1018</v>
      </c>
      <c r="B1022" s="13"/>
      <c r="C1022" s="25"/>
      <c r="D1022" s="26" t="str">
        <f aca="false">IF($C1022="","",IFERROR(IF(INDEX(Bolalar!$B$5:$B$1804,MATCH($C1022,Bolalar!$I$5:$I$1804,0))="","",INDEX(Bolalar!$B$5:$B$1804,MATCH($C1022,Bolalar!$I$5:$I$1804,0))),""))</f>
        <v/>
      </c>
      <c r="E1022" s="15" t="str">
        <f aca="false">IF($C1022="","",IFERROR(IF(INDEX(Bolalar!$C$5:$C$1804,MATCH($C1022,Bolalar!$I$5:$I$1804,0))="","",INDEX(Bolalar!$C$5:$C$1804,MATCH($C1022,Bolalar!$I$5:$I$1804,0))),""))</f>
        <v/>
      </c>
      <c r="F1022" s="24"/>
      <c r="G1022" s="14" t="str">
        <f aca="false">IF(OR($E1022="",$B1022=""),"",INT(($B1022-$E1022)/365.25))</f>
        <v/>
      </c>
      <c r="H1022" s="14" t="str">
        <f aca="false">IF($G1022="","",IF($G1022&lt;5,"Ha","Yo'q"))</f>
        <v/>
      </c>
      <c r="I1022" s="14" t="str">
        <f aca="false">IF($G1022="","",IF($G1022&lt;18,"Ha","Yo'q"))</f>
        <v/>
      </c>
      <c r="J1022" s="12"/>
      <c r="K1022" s="12"/>
      <c r="L1022" s="25"/>
      <c r="M1022" s="12"/>
    </row>
    <row r="1023" customFormat="false" ht="15" hidden="false" customHeight="false" outlineLevel="0" collapsed="false">
      <c r="A1023" s="8" t="n">
        <v>1019</v>
      </c>
      <c r="B1023" s="13"/>
      <c r="C1023" s="25"/>
      <c r="D1023" s="26" t="str">
        <f aca="false">IF($C1023="","",IFERROR(IF(INDEX(Bolalar!$B$5:$B$1804,MATCH($C1023,Bolalar!$I$5:$I$1804,0))="","",INDEX(Bolalar!$B$5:$B$1804,MATCH($C1023,Bolalar!$I$5:$I$1804,0))),""))</f>
        <v/>
      </c>
      <c r="E1023" s="15" t="str">
        <f aca="false">IF($C1023="","",IFERROR(IF(INDEX(Bolalar!$C$5:$C$1804,MATCH($C1023,Bolalar!$I$5:$I$1804,0))="","",INDEX(Bolalar!$C$5:$C$1804,MATCH($C1023,Bolalar!$I$5:$I$1804,0))),""))</f>
        <v/>
      </c>
      <c r="F1023" s="24"/>
      <c r="G1023" s="14" t="str">
        <f aca="false">IF(OR($E1023="",$B1023=""),"",INT(($B1023-$E1023)/365.25))</f>
        <v/>
      </c>
      <c r="H1023" s="14" t="str">
        <f aca="false">IF($G1023="","",IF($G1023&lt;5,"Ha","Yo'q"))</f>
        <v/>
      </c>
      <c r="I1023" s="14" t="str">
        <f aca="false">IF($G1023="","",IF($G1023&lt;18,"Ha","Yo'q"))</f>
        <v/>
      </c>
      <c r="J1023" s="12"/>
      <c r="K1023" s="12"/>
      <c r="L1023" s="25"/>
      <c r="M1023" s="12"/>
    </row>
    <row r="1024" customFormat="false" ht="15" hidden="false" customHeight="false" outlineLevel="0" collapsed="false">
      <c r="A1024" s="8" t="n">
        <v>1020</v>
      </c>
      <c r="B1024" s="13"/>
      <c r="C1024" s="25"/>
      <c r="D1024" s="26" t="str">
        <f aca="false">IF($C1024="","",IFERROR(IF(INDEX(Bolalar!$B$5:$B$1804,MATCH($C1024,Bolalar!$I$5:$I$1804,0))="","",INDEX(Bolalar!$B$5:$B$1804,MATCH($C1024,Bolalar!$I$5:$I$1804,0))),""))</f>
        <v/>
      </c>
      <c r="E1024" s="15" t="str">
        <f aca="false">IF($C1024="","",IFERROR(IF(INDEX(Bolalar!$C$5:$C$1804,MATCH($C1024,Bolalar!$I$5:$I$1804,0))="","",INDEX(Bolalar!$C$5:$C$1804,MATCH($C1024,Bolalar!$I$5:$I$1804,0))),""))</f>
        <v/>
      </c>
      <c r="F1024" s="24"/>
      <c r="G1024" s="14" t="str">
        <f aca="false">IF(OR($E1024="",$B1024=""),"",INT(($B1024-$E1024)/365.25))</f>
        <v/>
      </c>
      <c r="H1024" s="14" t="str">
        <f aca="false">IF($G1024="","",IF($G1024&lt;5,"Ha","Yo'q"))</f>
        <v/>
      </c>
      <c r="I1024" s="14" t="str">
        <f aca="false">IF($G1024="","",IF($G1024&lt;18,"Ha","Yo'q"))</f>
        <v/>
      </c>
      <c r="J1024" s="12"/>
      <c r="K1024" s="12"/>
      <c r="L1024" s="25"/>
      <c r="M1024" s="12"/>
    </row>
    <row r="1025" customFormat="false" ht="15" hidden="false" customHeight="false" outlineLevel="0" collapsed="false">
      <c r="A1025" s="8" t="n">
        <v>1021</v>
      </c>
      <c r="B1025" s="13"/>
      <c r="C1025" s="25"/>
      <c r="D1025" s="26" t="str">
        <f aca="false">IF($C1025="","",IFERROR(IF(INDEX(Bolalar!$B$5:$B$1804,MATCH($C1025,Bolalar!$I$5:$I$1804,0))="","",INDEX(Bolalar!$B$5:$B$1804,MATCH($C1025,Bolalar!$I$5:$I$1804,0))),""))</f>
        <v/>
      </c>
      <c r="E1025" s="15" t="str">
        <f aca="false">IF($C1025="","",IFERROR(IF(INDEX(Bolalar!$C$5:$C$1804,MATCH($C1025,Bolalar!$I$5:$I$1804,0))="","",INDEX(Bolalar!$C$5:$C$1804,MATCH($C1025,Bolalar!$I$5:$I$1804,0))),""))</f>
        <v/>
      </c>
      <c r="F1025" s="24"/>
      <c r="G1025" s="14" t="str">
        <f aca="false">IF(OR($E1025="",$B1025=""),"",INT(($B1025-$E1025)/365.25))</f>
        <v/>
      </c>
      <c r="H1025" s="14" t="str">
        <f aca="false">IF($G1025="","",IF($G1025&lt;5,"Ha","Yo'q"))</f>
        <v/>
      </c>
      <c r="I1025" s="14" t="str">
        <f aca="false">IF($G1025="","",IF($G1025&lt;18,"Ha","Yo'q"))</f>
        <v/>
      </c>
      <c r="J1025" s="12"/>
      <c r="K1025" s="12"/>
      <c r="L1025" s="25"/>
      <c r="M1025" s="12"/>
    </row>
    <row r="1026" customFormat="false" ht="15" hidden="false" customHeight="false" outlineLevel="0" collapsed="false">
      <c r="A1026" s="8" t="n">
        <v>1022</v>
      </c>
      <c r="B1026" s="13"/>
      <c r="C1026" s="25"/>
      <c r="D1026" s="26" t="str">
        <f aca="false">IF($C1026="","",IFERROR(IF(INDEX(Bolalar!$B$5:$B$1804,MATCH($C1026,Bolalar!$I$5:$I$1804,0))="","",INDEX(Bolalar!$B$5:$B$1804,MATCH($C1026,Bolalar!$I$5:$I$1804,0))),""))</f>
        <v/>
      </c>
      <c r="E1026" s="15" t="str">
        <f aca="false">IF($C1026="","",IFERROR(IF(INDEX(Bolalar!$C$5:$C$1804,MATCH($C1026,Bolalar!$I$5:$I$1804,0))="","",INDEX(Bolalar!$C$5:$C$1804,MATCH($C1026,Bolalar!$I$5:$I$1804,0))),""))</f>
        <v/>
      </c>
      <c r="F1026" s="24"/>
      <c r="G1026" s="14" t="str">
        <f aca="false">IF(OR($E1026="",$B1026=""),"",INT(($B1026-$E1026)/365.25))</f>
        <v/>
      </c>
      <c r="H1026" s="14" t="str">
        <f aca="false">IF($G1026="","",IF($G1026&lt;5,"Ha","Yo'q"))</f>
        <v/>
      </c>
      <c r="I1026" s="14" t="str">
        <f aca="false">IF($G1026="","",IF($G1026&lt;18,"Ha","Yo'q"))</f>
        <v/>
      </c>
      <c r="J1026" s="12"/>
      <c r="K1026" s="12"/>
      <c r="L1026" s="25"/>
      <c r="M1026" s="12"/>
    </row>
    <row r="1027" customFormat="false" ht="15" hidden="false" customHeight="false" outlineLevel="0" collapsed="false">
      <c r="A1027" s="8" t="n">
        <v>1023</v>
      </c>
      <c r="B1027" s="13"/>
      <c r="C1027" s="25"/>
      <c r="D1027" s="26" t="str">
        <f aca="false">IF($C1027="","",IFERROR(IF(INDEX(Bolalar!$B$5:$B$1804,MATCH($C1027,Bolalar!$I$5:$I$1804,0))="","",INDEX(Bolalar!$B$5:$B$1804,MATCH($C1027,Bolalar!$I$5:$I$1804,0))),""))</f>
        <v/>
      </c>
      <c r="E1027" s="15" t="str">
        <f aca="false">IF($C1027="","",IFERROR(IF(INDEX(Bolalar!$C$5:$C$1804,MATCH($C1027,Bolalar!$I$5:$I$1804,0))="","",INDEX(Bolalar!$C$5:$C$1804,MATCH($C1027,Bolalar!$I$5:$I$1804,0))),""))</f>
        <v/>
      </c>
      <c r="F1027" s="24"/>
      <c r="G1027" s="14" t="str">
        <f aca="false">IF(OR($E1027="",$B1027=""),"",INT(($B1027-$E1027)/365.25))</f>
        <v/>
      </c>
      <c r="H1027" s="14" t="str">
        <f aca="false">IF($G1027="","",IF($G1027&lt;5,"Ha","Yo'q"))</f>
        <v/>
      </c>
      <c r="I1027" s="14" t="str">
        <f aca="false">IF($G1027="","",IF($G1027&lt;18,"Ha","Yo'q"))</f>
        <v/>
      </c>
      <c r="J1027" s="12"/>
      <c r="K1027" s="12"/>
      <c r="L1027" s="25"/>
      <c r="M1027" s="12"/>
    </row>
    <row r="1028" customFormat="false" ht="15" hidden="false" customHeight="false" outlineLevel="0" collapsed="false">
      <c r="A1028" s="8" t="n">
        <v>1024</v>
      </c>
      <c r="B1028" s="13"/>
      <c r="C1028" s="25"/>
      <c r="D1028" s="26" t="str">
        <f aca="false">IF($C1028="","",IFERROR(IF(INDEX(Bolalar!$B$5:$B$1804,MATCH($C1028,Bolalar!$I$5:$I$1804,0))="","",INDEX(Bolalar!$B$5:$B$1804,MATCH($C1028,Bolalar!$I$5:$I$1804,0))),""))</f>
        <v/>
      </c>
      <c r="E1028" s="15" t="str">
        <f aca="false">IF($C1028="","",IFERROR(IF(INDEX(Bolalar!$C$5:$C$1804,MATCH($C1028,Bolalar!$I$5:$I$1804,0))="","",INDEX(Bolalar!$C$5:$C$1804,MATCH($C1028,Bolalar!$I$5:$I$1804,0))),""))</f>
        <v/>
      </c>
      <c r="F1028" s="24"/>
      <c r="G1028" s="14" t="str">
        <f aca="false">IF(OR($E1028="",$B1028=""),"",INT(($B1028-$E1028)/365.25))</f>
        <v/>
      </c>
      <c r="H1028" s="14" t="str">
        <f aca="false">IF($G1028="","",IF($G1028&lt;5,"Ha","Yo'q"))</f>
        <v/>
      </c>
      <c r="I1028" s="14" t="str">
        <f aca="false">IF($G1028="","",IF($G1028&lt;18,"Ha","Yo'q"))</f>
        <v/>
      </c>
      <c r="J1028" s="12"/>
      <c r="K1028" s="12"/>
      <c r="L1028" s="25"/>
      <c r="M1028" s="12"/>
    </row>
    <row r="1029" customFormat="false" ht="15" hidden="false" customHeight="false" outlineLevel="0" collapsed="false">
      <c r="A1029" s="8" t="n">
        <v>1025</v>
      </c>
      <c r="B1029" s="13"/>
      <c r="C1029" s="25"/>
      <c r="D1029" s="26" t="str">
        <f aca="false">IF($C1029="","",IFERROR(IF(INDEX(Bolalar!$B$5:$B$1804,MATCH($C1029,Bolalar!$I$5:$I$1804,0))="","",INDEX(Bolalar!$B$5:$B$1804,MATCH($C1029,Bolalar!$I$5:$I$1804,0))),""))</f>
        <v/>
      </c>
      <c r="E1029" s="15" t="str">
        <f aca="false">IF($C1029="","",IFERROR(IF(INDEX(Bolalar!$C$5:$C$1804,MATCH($C1029,Bolalar!$I$5:$I$1804,0))="","",INDEX(Bolalar!$C$5:$C$1804,MATCH($C1029,Bolalar!$I$5:$I$1804,0))),""))</f>
        <v/>
      </c>
      <c r="F1029" s="24"/>
      <c r="G1029" s="14" t="str">
        <f aca="false">IF(OR($E1029="",$B1029=""),"",INT(($B1029-$E1029)/365.25))</f>
        <v/>
      </c>
      <c r="H1029" s="14" t="str">
        <f aca="false">IF($G1029="","",IF($G1029&lt;5,"Ha","Yo'q"))</f>
        <v/>
      </c>
      <c r="I1029" s="14" t="str">
        <f aca="false">IF($G1029="","",IF($G1029&lt;18,"Ha","Yo'q"))</f>
        <v/>
      </c>
      <c r="J1029" s="12"/>
      <c r="K1029" s="12"/>
      <c r="L1029" s="25"/>
      <c r="M1029" s="12"/>
    </row>
    <row r="1030" customFormat="false" ht="15" hidden="false" customHeight="false" outlineLevel="0" collapsed="false">
      <c r="A1030" s="8" t="n">
        <v>1026</v>
      </c>
      <c r="B1030" s="13"/>
      <c r="C1030" s="25"/>
      <c r="D1030" s="26" t="str">
        <f aca="false">IF($C1030="","",IFERROR(IF(INDEX(Bolalar!$B$5:$B$1804,MATCH($C1030,Bolalar!$I$5:$I$1804,0))="","",INDEX(Bolalar!$B$5:$B$1804,MATCH($C1030,Bolalar!$I$5:$I$1804,0))),""))</f>
        <v/>
      </c>
      <c r="E1030" s="15" t="str">
        <f aca="false">IF($C1030="","",IFERROR(IF(INDEX(Bolalar!$C$5:$C$1804,MATCH($C1030,Bolalar!$I$5:$I$1804,0))="","",INDEX(Bolalar!$C$5:$C$1804,MATCH($C1030,Bolalar!$I$5:$I$1804,0))),""))</f>
        <v/>
      </c>
      <c r="F1030" s="24"/>
      <c r="G1030" s="14" t="str">
        <f aca="false">IF(OR($E1030="",$B1030=""),"",INT(($B1030-$E1030)/365.25))</f>
        <v/>
      </c>
      <c r="H1030" s="14" t="str">
        <f aca="false">IF($G1030="","",IF($G1030&lt;5,"Ha","Yo'q"))</f>
        <v/>
      </c>
      <c r="I1030" s="14" t="str">
        <f aca="false">IF($G1030="","",IF($G1030&lt;18,"Ha","Yo'q"))</f>
        <v/>
      </c>
      <c r="J1030" s="12"/>
      <c r="K1030" s="12"/>
      <c r="L1030" s="25"/>
      <c r="M1030" s="12"/>
    </row>
    <row r="1031" customFormat="false" ht="15" hidden="false" customHeight="false" outlineLevel="0" collapsed="false">
      <c r="A1031" s="8" t="n">
        <v>1027</v>
      </c>
      <c r="B1031" s="13"/>
      <c r="C1031" s="25"/>
      <c r="D1031" s="26" t="str">
        <f aca="false">IF($C1031="","",IFERROR(IF(INDEX(Bolalar!$B$5:$B$1804,MATCH($C1031,Bolalar!$I$5:$I$1804,0))="","",INDEX(Bolalar!$B$5:$B$1804,MATCH($C1031,Bolalar!$I$5:$I$1804,0))),""))</f>
        <v/>
      </c>
      <c r="E1031" s="15" t="str">
        <f aca="false">IF($C1031="","",IFERROR(IF(INDEX(Bolalar!$C$5:$C$1804,MATCH($C1031,Bolalar!$I$5:$I$1804,0))="","",INDEX(Bolalar!$C$5:$C$1804,MATCH($C1031,Bolalar!$I$5:$I$1804,0))),""))</f>
        <v/>
      </c>
      <c r="F1031" s="24"/>
      <c r="G1031" s="14" t="str">
        <f aca="false">IF(OR($E1031="",$B1031=""),"",INT(($B1031-$E1031)/365.25))</f>
        <v/>
      </c>
      <c r="H1031" s="14" t="str">
        <f aca="false">IF($G1031="","",IF($G1031&lt;5,"Ha","Yo'q"))</f>
        <v/>
      </c>
      <c r="I1031" s="14" t="str">
        <f aca="false">IF($G1031="","",IF($G1031&lt;18,"Ha","Yo'q"))</f>
        <v/>
      </c>
      <c r="J1031" s="12"/>
      <c r="K1031" s="12"/>
      <c r="L1031" s="25"/>
      <c r="M1031" s="12"/>
    </row>
    <row r="1032" customFormat="false" ht="15" hidden="false" customHeight="false" outlineLevel="0" collapsed="false">
      <c r="A1032" s="8" t="n">
        <v>1028</v>
      </c>
      <c r="B1032" s="13"/>
      <c r="C1032" s="25"/>
      <c r="D1032" s="26" t="str">
        <f aca="false">IF($C1032="","",IFERROR(IF(INDEX(Bolalar!$B$5:$B$1804,MATCH($C1032,Bolalar!$I$5:$I$1804,0))="","",INDEX(Bolalar!$B$5:$B$1804,MATCH($C1032,Bolalar!$I$5:$I$1804,0))),""))</f>
        <v/>
      </c>
      <c r="E1032" s="15" t="str">
        <f aca="false">IF($C1032="","",IFERROR(IF(INDEX(Bolalar!$C$5:$C$1804,MATCH($C1032,Bolalar!$I$5:$I$1804,0))="","",INDEX(Bolalar!$C$5:$C$1804,MATCH($C1032,Bolalar!$I$5:$I$1804,0))),""))</f>
        <v/>
      </c>
      <c r="F1032" s="24"/>
      <c r="G1032" s="14" t="str">
        <f aca="false">IF(OR($E1032="",$B1032=""),"",INT(($B1032-$E1032)/365.25))</f>
        <v/>
      </c>
      <c r="H1032" s="14" t="str">
        <f aca="false">IF($G1032="","",IF($G1032&lt;5,"Ha","Yo'q"))</f>
        <v/>
      </c>
      <c r="I1032" s="14" t="str">
        <f aca="false">IF($G1032="","",IF($G1032&lt;18,"Ha","Yo'q"))</f>
        <v/>
      </c>
      <c r="J1032" s="12"/>
      <c r="K1032" s="12"/>
      <c r="L1032" s="25"/>
      <c r="M1032" s="12"/>
    </row>
    <row r="1033" customFormat="false" ht="15" hidden="false" customHeight="false" outlineLevel="0" collapsed="false">
      <c r="A1033" s="8" t="n">
        <v>1029</v>
      </c>
      <c r="B1033" s="13"/>
      <c r="C1033" s="25"/>
      <c r="D1033" s="26" t="str">
        <f aca="false">IF($C1033="","",IFERROR(IF(INDEX(Bolalar!$B$5:$B$1804,MATCH($C1033,Bolalar!$I$5:$I$1804,0))="","",INDEX(Bolalar!$B$5:$B$1804,MATCH($C1033,Bolalar!$I$5:$I$1804,0))),""))</f>
        <v/>
      </c>
      <c r="E1033" s="15" t="str">
        <f aca="false">IF($C1033="","",IFERROR(IF(INDEX(Bolalar!$C$5:$C$1804,MATCH($C1033,Bolalar!$I$5:$I$1804,0))="","",INDEX(Bolalar!$C$5:$C$1804,MATCH($C1033,Bolalar!$I$5:$I$1804,0))),""))</f>
        <v/>
      </c>
      <c r="F1033" s="24"/>
      <c r="G1033" s="14" t="str">
        <f aca="false">IF(OR($E1033="",$B1033=""),"",INT(($B1033-$E1033)/365.25))</f>
        <v/>
      </c>
      <c r="H1033" s="14" t="str">
        <f aca="false">IF($G1033="","",IF($G1033&lt;5,"Ha","Yo'q"))</f>
        <v/>
      </c>
      <c r="I1033" s="14" t="str">
        <f aca="false">IF($G1033="","",IF($G1033&lt;18,"Ha","Yo'q"))</f>
        <v/>
      </c>
      <c r="J1033" s="12"/>
      <c r="K1033" s="12"/>
      <c r="L1033" s="25"/>
      <c r="M1033" s="12"/>
    </row>
    <row r="1034" customFormat="false" ht="15" hidden="false" customHeight="false" outlineLevel="0" collapsed="false">
      <c r="A1034" s="8" t="n">
        <v>1030</v>
      </c>
      <c r="B1034" s="13"/>
      <c r="C1034" s="25"/>
      <c r="D1034" s="26" t="str">
        <f aca="false">IF($C1034="","",IFERROR(IF(INDEX(Bolalar!$B$5:$B$1804,MATCH($C1034,Bolalar!$I$5:$I$1804,0))="","",INDEX(Bolalar!$B$5:$B$1804,MATCH($C1034,Bolalar!$I$5:$I$1804,0))),""))</f>
        <v/>
      </c>
      <c r="E1034" s="15" t="str">
        <f aca="false">IF($C1034="","",IFERROR(IF(INDEX(Bolalar!$C$5:$C$1804,MATCH($C1034,Bolalar!$I$5:$I$1804,0))="","",INDEX(Bolalar!$C$5:$C$1804,MATCH($C1034,Bolalar!$I$5:$I$1804,0))),""))</f>
        <v/>
      </c>
      <c r="F1034" s="24"/>
      <c r="G1034" s="14" t="str">
        <f aca="false">IF(OR($E1034="",$B1034=""),"",INT(($B1034-$E1034)/365.25))</f>
        <v/>
      </c>
      <c r="H1034" s="14" t="str">
        <f aca="false">IF($G1034="","",IF($G1034&lt;5,"Ha","Yo'q"))</f>
        <v/>
      </c>
      <c r="I1034" s="14" t="str">
        <f aca="false">IF($G1034="","",IF($G1034&lt;18,"Ha","Yo'q"))</f>
        <v/>
      </c>
      <c r="J1034" s="12"/>
      <c r="K1034" s="12"/>
      <c r="L1034" s="25"/>
      <c r="M1034" s="12"/>
    </row>
    <row r="1035" customFormat="false" ht="15" hidden="false" customHeight="false" outlineLevel="0" collapsed="false">
      <c r="A1035" s="8" t="n">
        <v>1031</v>
      </c>
      <c r="B1035" s="13"/>
      <c r="C1035" s="25"/>
      <c r="D1035" s="26" t="str">
        <f aca="false">IF($C1035="","",IFERROR(IF(INDEX(Bolalar!$B$5:$B$1804,MATCH($C1035,Bolalar!$I$5:$I$1804,0))="","",INDEX(Bolalar!$B$5:$B$1804,MATCH($C1035,Bolalar!$I$5:$I$1804,0))),""))</f>
        <v/>
      </c>
      <c r="E1035" s="15" t="str">
        <f aca="false">IF($C1035="","",IFERROR(IF(INDEX(Bolalar!$C$5:$C$1804,MATCH($C1035,Bolalar!$I$5:$I$1804,0))="","",INDEX(Bolalar!$C$5:$C$1804,MATCH($C1035,Bolalar!$I$5:$I$1804,0))),""))</f>
        <v/>
      </c>
      <c r="F1035" s="24"/>
      <c r="G1035" s="14" t="str">
        <f aca="false">IF(OR($E1035="",$B1035=""),"",INT(($B1035-$E1035)/365.25))</f>
        <v/>
      </c>
      <c r="H1035" s="14" t="str">
        <f aca="false">IF($G1035="","",IF($G1035&lt;5,"Ha","Yo'q"))</f>
        <v/>
      </c>
      <c r="I1035" s="14" t="str">
        <f aca="false">IF($G1035="","",IF($G1035&lt;18,"Ha","Yo'q"))</f>
        <v/>
      </c>
      <c r="J1035" s="12"/>
      <c r="K1035" s="12"/>
      <c r="L1035" s="25"/>
      <c r="M1035" s="12"/>
    </row>
    <row r="1036" customFormat="false" ht="15" hidden="false" customHeight="false" outlineLevel="0" collapsed="false">
      <c r="A1036" s="8" t="n">
        <v>1032</v>
      </c>
      <c r="B1036" s="13"/>
      <c r="C1036" s="25"/>
      <c r="D1036" s="26" t="str">
        <f aca="false">IF($C1036="","",IFERROR(IF(INDEX(Bolalar!$B$5:$B$1804,MATCH($C1036,Bolalar!$I$5:$I$1804,0))="","",INDEX(Bolalar!$B$5:$B$1804,MATCH($C1036,Bolalar!$I$5:$I$1804,0))),""))</f>
        <v/>
      </c>
      <c r="E1036" s="15" t="str">
        <f aca="false">IF($C1036="","",IFERROR(IF(INDEX(Bolalar!$C$5:$C$1804,MATCH($C1036,Bolalar!$I$5:$I$1804,0))="","",INDEX(Bolalar!$C$5:$C$1804,MATCH($C1036,Bolalar!$I$5:$I$1804,0))),""))</f>
        <v/>
      </c>
      <c r="F1036" s="24"/>
      <c r="G1036" s="14" t="str">
        <f aca="false">IF(OR($E1036="",$B1036=""),"",INT(($B1036-$E1036)/365.25))</f>
        <v/>
      </c>
      <c r="H1036" s="14" t="str">
        <f aca="false">IF($G1036="","",IF($G1036&lt;5,"Ha","Yo'q"))</f>
        <v/>
      </c>
      <c r="I1036" s="14" t="str">
        <f aca="false">IF($G1036="","",IF($G1036&lt;18,"Ha","Yo'q"))</f>
        <v/>
      </c>
      <c r="J1036" s="12"/>
      <c r="K1036" s="12"/>
      <c r="L1036" s="25"/>
      <c r="M1036" s="12"/>
    </row>
    <row r="1037" customFormat="false" ht="15" hidden="false" customHeight="false" outlineLevel="0" collapsed="false">
      <c r="A1037" s="8" t="n">
        <v>1033</v>
      </c>
      <c r="B1037" s="13"/>
      <c r="C1037" s="25"/>
      <c r="D1037" s="26" t="str">
        <f aca="false">IF($C1037="","",IFERROR(IF(INDEX(Bolalar!$B$5:$B$1804,MATCH($C1037,Bolalar!$I$5:$I$1804,0))="","",INDEX(Bolalar!$B$5:$B$1804,MATCH($C1037,Bolalar!$I$5:$I$1804,0))),""))</f>
        <v/>
      </c>
      <c r="E1037" s="15" t="str">
        <f aca="false">IF($C1037="","",IFERROR(IF(INDEX(Bolalar!$C$5:$C$1804,MATCH($C1037,Bolalar!$I$5:$I$1804,0))="","",INDEX(Bolalar!$C$5:$C$1804,MATCH($C1037,Bolalar!$I$5:$I$1804,0))),""))</f>
        <v/>
      </c>
      <c r="F1037" s="24"/>
      <c r="G1037" s="14" t="str">
        <f aca="false">IF(OR($E1037="",$B1037=""),"",INT(($B1037-$E1037)/365.25))</f>
        <v/>
      </c>
      <c r="H1037" s="14" t="str">
        <f aca="false">IF($G1037="","",IF($G1037&lt;5,"Ha","Yo'q"))</f>
        <v/>
      </c>
      <c r="I1037" s="14" t="str">
        <f aca="false">IF($G1037="","",IF($G1037&lt;18,"Ha","Yo'q"))</f>
        <v/>
      </c>
      <c r="J1037" s="12"/>
      <c r="K1037" s="12"/>
      <c r="L1037" s="25"/>
      <c r="M1037" s="12"/>
    </row>
    <row r="1038" customFormat="false" ht="15" hidden="false" customHeight="false" outlineLevel="0" collapsed="false">
      <c r="A1038" s="8" t="n">
        <v>1034</v>
      </c>
      <c r="B1038" s="13"/>
      <c r="C1038" s="25"/>
      <c r="D1038" s="26" t="str">
        <f aca="false">IF($C1038="","",IFERROR(IF(INDEX(Bolalar!$B$5:$B$1804,MATCH($C1038,Bolalar!$I$5:$I$1804,0))="","",INDEX(Bolalar!$B$5:$B$1804,MATCH($C1038,Bolalar!$I$5:$I$1804,0))),""))</f>
        <v/>
      </c>
      <c r="E1038" s="15" t="str">
        <f aca="false">IF($C1038="","",IFERROR(IF(INDEX(Bolalar!$C$5:$C$1804,MATCH($C1038,Bolalar!$I$5:$I$1804,0))="","",INDEX(Bolalar!$C$5:$C$1804,MATCH($C1038,Bolalar!$I$5:$I$1804,0))),""))</f>
        <v/>
      </c>
      <c r="F1038" s="24"/>
      <c r="G1038" s="14" t="str">
        <f aca="false">IF(OR($E1038="",$B1038=""),"",INT(($B1038-$E1038)/365.25))</f>
        <v/>
      </c>
      <c r="H1038" s="14" t="str">
        <f aca="false">IF($G1038="","",IF($G1038&lt;5,"Ha","Yo'q"))</f>
        <v/>
      </c>
      <c r="I1038" s="14" t="str">
        <f aca="false">IF($G1038="","",IF($G1038&lt;18,"Ha","Yo'q"))</f>
        <v/>
      </c>
      <c r="J1038" s="12"/>
      <c r="K1038" s="12"/>
      <c r="L1038" s="25"/>
      <c r="M1038" s="12"/>
    </row>
    <row r="1039" customFormat="false" ht="15" hidden="false" customHeight="false" outlineLevel="0" collapsed="false">
      <c r="A1039" s="8" t="n">
        <v>1035</v>
      </c>
      <c r="B1039" s="13"/>
      <c r="C1039" s="25"/>
      <c r="D1039" s="26" t="str">
        <f aca="false">IF($C1039="","",IFERROR(IF(INDEX(Bolalar!$B$5:$B$1804,MATCH($C1039,Bolalar!$I$5:$I$1804,0))="","",INDEX(Bolalar!$B$5:$B$1804,MATCH($C1039,Bolalar!$I$5:$I$1804,0))),""))</f>
        <v/>
      </c>
      <c r="E1039" s="15" t="str">
        <f aca="false">IF($C1039="","",IFERROR(IF(INDEX(Bolalar!$C$5:$C$1804,MATCH($C1039,Bolalar!$I$5:$I$1804,0))="","",INDEX(Bolalar!$C$5:$C$1804,MATCH($C1039,Bolalar!$I$5:$I$1804,0))),""))</f>
        <v/>
      </c>
      <c r="F1039" s="24"/>
      <c r="G1039" s="14" t="str">
        <f aca="false">IF(OR($E1039="",$B1039=""),"",INT(($B1039-$E1039)/365.25))</f>
        <v/>
      </c>
      <c r="H1039" s="14" t="str">
        <f aca="false">IF($G1039="","",IF($G1039&lt;5,"Ha","Yo'q"))</f>
        <v/>
      </c>
      <c r="I1039" s="14" t="str">
        <f aca="false">IF($G1039="","",IF($G1039&lt;18,"Ha","Yo'q"))</f>
        <v/>
      </c>
      <c r="J1039" s="12"/>
      <c r="K1039" s="12"/>
      <c r="L1039" s="25"/>
      <c r="M1039" s="12"/>
    </row>
    <row r="1040" customFormat="false" ht="15" hidden="false" customHeight="false" outlineLevel="0" collapsed="false">
      <c r="A1040" s="8" t="n">
        <v>1036</v>
      </c>
      <c r="B1040" s="13"/>
      <c r="C1040" s="25"/>
      <c r="D1040" s="26" t="str">
        <f aca="false">IF($C1040="","",IFERROR(IF(INDEX(Bolalar!$B$5:$B$1804,MATCH($C1040,Bolalar!$I$5:$I$1804,0))="","",INDEX(Bolalar!$B$5:$B$1804,MATCH($C1040,Bolalar!$I$5:$I$1804,0))),""))</f>
        <v/>
      </c>
      <c r="E1040" s="15" t="str">
        <f aca="false">IF($C1040="","",IFERROR(IF(INDEX(Bolalar!$C$5:$C$1804,MATCH($C1040,Bolalar!$I$5:$I$1804,0))="","",INDEX(Bolalar!$C$5:$C$1804,MATCH($C1040,Bolalar!$I$5:$I$1804,0))),""))</f>
        <v/>
      </c>
      <c r="F1040" s="24"/>
      <c r="G1040" s="14" t="str">
        <f aca="false">IF(OR($E1040="",$B1040=""),"",INT(($B1040-$E1040)/365.25))</f>
        <v/>
      </c>
      <c r="H1040" s="14" t="str">
        <f aca="false">IF($G1040="","",IF($G1040&lt;5,"Ha","Yo'q"))</f>
        <v/>
      </c>
      <c r="I1040" s="14" t="str">
        <f aca="false">IF($G1040="","",IF($G1040&lt;18,"Ha","Yo'q"))</f>
        <v/>
      </c>
      <c r="J1040" s="12"/>
      <c r="K1040" s="12"/>
      <c r="L1040" s="25"/>
      <c r="M1040" s="12"/>
    </row>
    <row r="1041" customFormat="false" ht="15" hidden="false" customHeight="false" outlineLevel="0" collapsed="false">
      <c r="A1041" s="8" t="n">
        <v>1037</v>
      </c>
      <c r="B1041" s="13"/>
      <c r="C1041" s="25"/>
      <c r="D1041" s="26" t="str">
        <f aca="false">IF($C1041="","",IFERROR(IF(INDEX(Bolalar!$B$5:$B$1804,MATCH($C1041,Bolalar!$I$5:$I$1804,0))="","",INDEX(Bolalar!$B$5:$B$1804,MATCH($C1041,Bolalar!$I$5:$I$1804,0))),""))</f>
        <v/>
      </c>
      <c r="E1041" s="15" t="str">
        <f aca="false">IF($C1041="","",IFERROR(IF(INDEX(Bolalar!$C$5:$C$1804,MATCH($C1041,Bolalar!$I$5:$I$1804,0))="","",INDEX(Bolalar!$C$5:$C$1804,MATCH($C1041,Bolalar!$I$5:$I$1804,0))),""))</f>
        <v/>
      </c>
      <c r="F1041" s="24"/>
      <c r="G1041" s="14" t="str">
        <f aca="false">IF(OR($E1041="",$B1041=""),"",INT(($B1041-$E1041)/365.25))</f>
        <v/>
      </c>
      <c r="H1041" s="14" t="str">
        <f aca="false">IF($G1041="","",IF($G1041&lt;5,"Ha","Yo'q"))</f>
        <v/>
      </c>
      <c r="I1041" s="14" t="str">
        <f aca="false">IF($G1041="","",IF($G1041&lt;18,"Ha","Yo'q"))</f>
        <v/>
      </c>
      <c r="J1041" s="12"/>
      <c r="K1041" s="12"/>
      <c r="L1041" s="25"/>
      <c r="M1041" s="12"/>
    </row>
    <row r="1042" customFormat="false" ht="15" hidden="false" customHeight="false" outlineLevel="0" collapsed="false">
      <c r="A1042" s="8" t="n">
        <v>1038</v>
      </c>
      <c r="B1042" s="13"/>
      <c r="C1042" s="25"/>
      <c r="D1042" s="26" t="str">
        <f aca="false">IF($C1042="","",IFERROR(IF(INDEX(Bolalar!$B$5:$B$1804,MATCH($C1042,Bolalar!$I$5:$I$1804,0))="","",INDEX(Bolalar!$B$5:$B$1804,MATCH($C1042,Bolalar!$I$5:$I$1804,0))),""))</f>
        <v/>
      </c>
      <c r="E1042" s="15" t="str">
        <f aca="false">IF($C1042="","",IFERROR(IF(INDEX(Bolalar!$C$5:$C$1804,MATCH($C1042,Bolalar!$I$5:$I$1804,0))="","",INDEX(Bolalar!$C$5:$C$1804,MATCH($C1042,Bolalar!$I$5:$I$1804,0))),""))</f>
        <v/>
      </c>
      <c r="F1042" s="24"/>
      <c r="G1042" s="14" t="str">
        <f aca="false">IF(OR($E1042="",$B1042=""),"",INT(($B1042-$E1042)/365.25))</f>
        <v/>
      </c>
      <c r="H1042" s="14" t="str">
        <f aca="false">IF($G1042="","",IF($G1042&lt;5,"Ha","Yo'q"))</f>
        <v/>
      </c>
      <c r="I1042" s="14" t="str">
        <f aca="false">IF($G1042="","",IF($G1042&lt;18,"Ha","Yo'q"))</f>
        <v/>
      </c>
      <c r="J1042" s="12"/>
      <c r="K1042" s="12"/>
      <c r="L1042" s="25"/>
      <c r="M1042" s="12"/>
    </row>
    <row r="1043" customFormat="false" ht="15" hidden="false" customHeight="false" outlineLevel="0" collapsed="false">
      <c r="A1043" s="8" t="n">
        <v>1039</v>
      </c>
      <c r="B1043" s="13"/>
      <c r="C1043" s="25"/>
      <c r="D1043" s="26" t="str">
        <f aca="false">IF($C1043="","",IFERROR(IF(INDEX(Bolalar!$B$5:$B$1804,MATCH($C1043,Bolalar!$I$5:$I$1804,0))="","",INDEX(Bolalar!$B$5:$B$1804,MATCH($C1043,Bolalar!$I$5:$I$1804,0))),""))</f>
        <v/>
      </c>
      <c r="E1043" s="15" t="str">
        <f aca="false">IF($C1043="","",IFERROR(IF(INDEX(Bolalar!$C$5:$C$1804,MATCH($C1043,Bolalar!$I$5:$I$1804,0))="","",INDEX(Bolalar!$C$5:$C$1804,MATCH($C1043,Bolalar!$I$5:$I$1804,0))),""))</f>
        <v/>
      </c>
      <c r="F1043" s="24"/>
      <c r="G1043" s="14" t="str">
        <f aca="false">IF(OR($E1043="",$B1043=""),"",INT(($B1043-$E1043)/365.25))</f>
        <v/>
      </c>
      <c r="H1043" s="14" t="str">
        <f aca="false">IF($G1043="","",IF($G1043&lt;5,"Ha","Yo'q"))</f>
        <v/>
      </c>
      <c r="I1043" s="14" t="str">
        <f aca="false">IF($G1043="","",IF($G1043&lt;18,"Ha","Yo'q"))</f>
        <v/>
      </c>
      <c r="J1043" s="12"/>
      <c r="K1043" s="12"/>
      <c r="L1043" s="25"/>
      <c r="M1043" s="12"/>
    </row>
    <row r="1044" customFormat="false" ht="15" hidden="false" customHeight="false" outlineLevel="0" collapsed="false">
      <c r="A1044" s="8" t="n">
        <v>1040</v>
      </c>
      <c r="B1044" s="13"/>
      <c r="C1044" s="25"/>
      <c r="D1044" s="26" t="str">
        <f aca="false">IF($C1044="","",IFERROR(IF(INDEX(Bolalar!$B$5:$B$1804,MATCH($C1044,Bolalar!$I$5:$I$1804,0))="","",INDEX(Bolalar!$B$5:$B$1804,MATCH($C1044,Bolalar!$I$5:$I$1804,0))),""))</f>
        <v/>
      </c>
      <c r="E1044" s="15" t="str">
        <f aca="false">IF($C1044="","",IFERROR(IF(INDEX(Bolalar!$C$5:$C$1804,MATCH($C1044,Bolalar!$I$5:$I$1804,0))="","",INDEX(Bolalar!$C$5:$C$1804,MATCH($C1044,Bolalar!$I$5:$I$1804,0))),""))</f>
        <v/>
      </c>
      <c r="F1044" s="24"/>
      <c r="G1044" s="14" t="str">
        <f aca="false">IF(OR($E1044="",$B1044=""),"",INT(($B1044-$E1044)/365.25))</f>
        <v/>
      </c>
      <c r="H1044" s="14" t="str">
        <f aca="false">IF($G1044="","",IF($G1044&lt;5,"Ha","Yo'q"))</f>
        <v/>
      </c>
      <c r="I1044" s="14" t="str">
        <f aca="false">IF($G1044="","",IF($G1044&lt;18,"Ha","Yo'q"))</f>
        <v/>
      </c>
      <c r="J1044" s="12"/>
      <c r="K1044" s="12"/>
      <c r="L1044" s="25"/>
      <c r="M1044" s="12"/>
    </row>
    <row r="1045" customFormat="false" ht="15" hidden="false" customHeight="false" outlineLevel="0" collapsed="false">
      <c r="A1045" s="8" t="n">
        <v>1041</v>
      </c>
      <c r="B1045" s="13"/>
      <c r="C1045" s="25"/>
      <c r="D1045" s="26" t="str">
        <f aca="false">IF($C1045="","",IFERROR(IF(INDEX(Bolalar!$B$5:$B$1804,MATCH($C1045,Bolalar!$I$5:$I$1804,0))="","",INDEX(Bolalar!$B$5:$B$1804,MATCH($C1045,Bolalar!$I$5:$I$1804,0))),""))</f>
        <v/>
      </c>
      <c r="E1045" s="15" t="str">
        <f aca="false">IF($C1045="","",IFERROR(IF(INDEX(Bolalar!$C$5:$C$1804,MATCH($C1045,Bolalar!$I$5:$I$1804,0))="","",INDEX(Bolalar!$C$5:$C$1804,MATCH($C1045,Bolalar!$I$5:$I$1804,0))),""))</f>
        <v/>
      </c>
      <c r="F1045" s="24"/>
      <c r="G1045" s="14" t="str">
        <f aca="false">IF(OR($E1045="",$B1045=""),"",INT(($B1045-$E1045)/365.25))</f>
        <v/>
      </c>
      <c r="H1045" s="14" t="str">
        <f aca="false">IF($G1045="","",IF($G1045&lt;5,"Ha","Yo'q"))</f>
        <v/>
      </c>
      <c r="I1045" s="14" t="str">
        <f aca="false">IF($G1045="","",IF($G1045&lt;18,"Ha","Yo'q"))</f>
        <v/>
      </c>
      <c r="J1045" s="12"/>
      <c r="K1045" s="12"/>
      <c r="L1045" s="25"/>
      <c r="M1045" s="12"/>
    </row>
    <row r="1046" customFormat="false" ht="15" hidden="false" customHeight="false" outlineLevel="0" collapsed="false">
      <c r="A1046" s="8" t="n">
        <v>1042</v>
      </c>
      <c r="B1046" s="13"/>
      <c r="C1046" s="25"/>
      <c r="D1046" s="26" t="str">
        <f aca="false">IF($C1046="","",IFERROR(IF(INDEX(Bolalar!$B$5:$B$1804,MATCH($C1046,Bolalar!$I$5:$I$1804,0))="","",INDEX(Bolalar!$B$5:$B$1804,MATCH($C1046,Bolalar!$I$5:$I$1804,0))),""))</f>
        <v/>
      </c>
      <c r="E1046" s="15" t="str">
        <f aca="false">IF($C1046="","",IFERROR(IF(INDEX(Bolalar!$C$5:$C$1804,MATCH($C1046,Bolalar!$I$5:$I$1804,0))="","",INDEX(Bolalar!$C$5:$C$1804,MATCH($C1046,Bolalar!$I$5:$I$1804,0))),""))</f>
        <v/>
      </c>
      <c r="F1046" s="24"/>
      <c r="G1046" s="14" t="str">
        <f aca="false">IF(OR($E1046="",$B1046=""),"",INT(($B1046-$E1046)/365.25))</f>
        <v/>
      </c>
      <c r="H1046" s="14" t="str">
        <f aca="false">IF($G1046="","",IF($G1046&lt;5,"Ha","Yo'q"))</f>
        <v/>
      </c>
      <c r="I1046" s="14" t="str">
        <f aca="false">IF($G1046="","",IF($G1046&lt;18,"Ha","Yo'q"))</f>
        <v/>
      </c>
      <c r="J1046" s="12"/>
      <c r="K1046" s="12"/>
      <c r="L1046" s="25"/>
      <c r="M1046" s="12"/>
    </row>
    <row r="1047" customFormat="false" ht="15" hidden="false" customHeight="false" outlineLevel="0" collapsed="false">
      <c r="A1047" s="8" t="n">
        <v>1043</v>
      </c>
      <c r="B1047" s="13"/>
      <c r="C1047" s="25"/>
      <c r="D1047" s="26" t="str">
        <f aca="false">IF($C1047="","",IFERROR(IF(INDEX(Bolalar!$B$5:$B$1804,MATCH($C1047,Bolalar!$I$5:$I$1804,0))="","",INDEX(Bolalar!$B$5:$B$1804,MATCH($C1047,Bolalar!$I$5:$I$1804,0))),""))</f>
        <v/>
      </c>
      <c r="E1047" s="15" t="str">
        <f aca="false">IF($C1047="","",IFERROR(IF(INDEX(Bolalar!$C$5:$C$1804,MATCH($C1047,Bolalar!$I$5:$I$1804,0))="","",INDEX(Bolalar!$C$5:$C$1804,MATCH($C1047,Bolalar!$I$5:$I$1804,0))),""))</f>
        <v/>
      </c>
      <c r="F1047" s="24"/>
      <c r="G1047" s="14" t="str">
        <f aca="false">IF(OR($E1047="",$B1047=""),"",INT(($B1047-$E1047)/365.25))</f>
        <v/>
      </c>
      <c r="H1047" s="14" t="str">
        <f aca="false">IF($G1047="","",IF($G1047&lt;5,"Ha","Yo'q"))</f>
        <v/>
      </c>
      <c r="I1047" s="14" t="str">
        <f aca="false">IF($G1047="","",IF($G1047&lt;18,"Ha","Yo'q"))</f>
        <v/>
      </c>
      <c r="J1047" s="12"/>
      <c r="K1047" s="12"/>
      <c r="L1047" s="25"/>
      <c r="M1047" s="12"/>
    </row>
    <row r="1048" customFormat="false" ht="15" hidden="false" customHeight="false" outlineLevel="0" collapsed="false">
      <c r="A1048" s="8" t="n">
        <v>1044</v>
      </c>
      <c r="B1048" s="13"/>
      <c r="C1048" s="25"/>
      <c r="D1048" s="26" t="str">
        <f aca="false">IF($C1048="","",IFERROR(IF(INDEX(Bolalar!$B$5:$B$1804,MATCH($C1048,Bolalar!$I$5:$I$1804,0))="","",INDEX(Bolalar!$B$5:$B$1804,MATCH($C1048,Bolalar!$I$5:$I$1804,0))),""))</f>
        <v/>
      </c>
      <c r="E1048" s="15" t="str">
        <f aca="false">IF($C1048="","",IFERROR(IF(INDEX(Bolalar!$C$5:$C$1804,MATCH($C1048,Bolalar!$I$5:$I$1804,0))="","",INDEX(Bolalar!$C$5:$C$1804,MATCH($C1048,Bolalar!$I$5:$I$1804,0))),""))</f>
        <v/>
      </c>
      <c r="F1048" s="24"/>
      <c r="G1048" s="14" t="str">
        <f aca="false">IF(OR($E1048="",$B1048=""),"",INT(($B1048-$E1048)/365.25))</f>
        <v/>
      </c>
      <c r="H1048" s="14" t="str">
        <f aca="false">IF($G1048="","",IF($G1048&lt;5,"Ha","Yo'q"))</f>
        <v/>
      </c>
      <c r="I1048" s="14" t="str">
        <f aca="false">IF($G1048="","",IF($G1048&lt;18,"Ha","Yo'q"))</f>
        <v/>
      </c>
      <c r="J1048" s="12"/>
      <c r="K1048" s="12"/>
      <c r="L1048" s="25"/>
      <c r="M1048" s="12"/>
    </row>
    <row r="1049" customFormat="false" ht="15" hidden="false" customHeight="false" outlineLevel="0" collapsed="false">
      <c r="A1049" s="8" t="n">
        <v>1045</v>
      </c>
      <c r="B1049" s="13"/>
      <c r="C1049" s="25"/>
      <c r="D1049" s="26" t="str">
        <f aca="false">IF($C1049="","",IFERROR(IF(INDEX(Bolalar!$B$5:$B$1804,MATCH($C1049,Bolalar!$I$5:$I$1804,0))="","",INDEX(Bolalar!$B$5:$B$1804,MATCH($C1049,Bolalar!$I$5:$I$1804,0))),""))</f>
        <v/>
      </c>
      <c r="E1049" s="15" t="str">
        <f aca="false">IF($C1049="","",IFERROR(IF(INDEX(Bolalar!$C$5:$C$1804,MATCH($C1049,Bolalar!$I$5:$I$1804,0))="","",INDEX(Bolalar!$C$5:$C$1804,MATCH($C1049,Bolalar!$I$5:$I$1804,0))),""))</f>
        <v/>
      </c>
      <c r="F1049" s="24"/>
      <c r="G1049" s="14" t="str">
        <f aca="false">IF(OR($E1049="",$B1049=""),"",INT(($B1049-$E1049)/365.25))</f>
        <v/>
      </c>
      <c r="H1049" s="14" t="str">
        <f aca="false">IF($G1049="","",IF($G1049&lt;5,"Ha","Yo'q"))</f>
        <v/>
      </c>
      <c r="I1049" s="14" t="str">
        <f aca="false">IF($G1049="","",IF($G1049&lt;18,"Ha","Yo'q"))</f>
        <v/>
      </c>
      <c r="J1049" s="12"/>
      <c r="K1049" s="12"/>
      <c r="L1049" s="25"/>
      <c r="M1049" s="12"/>
    </row>
    <row r="1050" customFormat="false" ht="15" hidden="false" customHeight="false" outlineLevel="0" collapsed="false">
      <c r="A1050" s="8" t="n">
        <v>1046</v>
      </c>
      <c r="B1050" s="13"/>
      <c r="C1050" s="25"/>
      <c r="D1050" s="26" t="str">
        <f aca="false">IF($C1050="","",IFERROR(IF(INDEX(Bolalar!$B$5:$B$1804,MATCH($C1050,Bolalar!$I$5:$I$1804,0))="","",INDEX(Bolalar!$B$5:$B$1804,MATCH($C1050,Bolalar!$I$5:$I$1804,0))),""))</f>
        <v/>
      </c>
      <c r="E1050" s="15" t="str">
        <f aca="false">IF($C1050="","",IFERROR(IF(INDEX(Bolalar!$C$5:$C$1804,MATCH($C1050,Bolalar!$I$5:$I$1804,0))="","",INDEX(Bolalar!$C$5:$C$1804,MATCH($C1050,Bolalar!$I$5:$I$1804,0))),""))</f>
        <v/>
      </c>
      <c r="F1050" s="24"/>
      <c r="G1050" s="14" t="str">
        <f aca="false">IF(OR($E1050="",$B1050=""),"",INT(($B1050-$E1050)/365.25))</f>
        <v/>
      </c>
      <c r="H1050" s="14" t="str">
        <f aca="false">IF($G1050="","",IF($G1050&lt;5,"Ha","Yo'q"))</f>
        <v/>
      </c>
      <c r="I1050" s="14" t="str">
        <f aca="false">IF($G1050="","",IF($G1050&lt;18,"Ha","Yo'q"))</f>
        <v/>
      </c>
      <c r="J1050" s="12"/>
      <c r="K1050" s="12"/>
      <c r="L1050" s="25"/>
      <c r="M1050" s="12"/>
    </row>
    <row r="1051" customFormat="false" ht="15" hidden="false" customHeight="false" outlineLevel="0" collapsed="false">
      <c r="A1051" s="8" t="n">
        <v>1047</v>
      </c>
      <c r="B1051" s="13"/>
      <c r="C1051" s="25"/>
      <c r="D1051" s="26" t="str">
        <f aca="false">IF($C1051="","",IFERROR(IF(INDEX(Bolalar!$B$5:$B$1804,MATCH($C1051,Bolalar!$I$5:$I$1804,0))="","",INDEX(Bolalar!$B$5:$B$1804,MATCH($C1051,Bolalar!$I$5:$I$1804,0))),""))</f>
        <v/>
      </c>
      <c r="E1051" s="15" t="str">
        <f aca="false">IF($C1051="","",IFERROR(IF(INDEX(Bolalar!$C$5:$C$1804,MATCH($C1051,Bolalar!$I$5:$I$1804,0))="","",INDEX(Bolalar!$C$5:$C$1804,MATCH($C1051,Bolalar!$I$5:$I$1804,0))),""))</f>
        <v/>
      </c>
      <c r="F1051" s="24"/>
      <c r="G1051" s="14" t="str">
        <f aca="false">IF(OR($E1051="",$B1051=""),"",INT(($B1051-$E1051)/365.25))</f>
        <v/>
      </c>
      <c r="H1051" s="14" t="str">
        <f aca="false">IF($G1051="","",IF($G1051&lt;5,"Ha","Yo'q"))</f>
        <v/>
      </c>
      <c r="I1051" s="14" t="str">
        <f aca="false">IF($G1051="","",IF($G1051&lt;18,"Ha","Yo'q"))</f>
        <v/>
      </c>
      <c r="J1051" s="12"/>
      <c r="K1051" s="12"/>
      <c r="L1051" s="25"/>
      <c r="M1051" s="12"/>
    </row>
    <row r="1052" customFormat="false" ht="15" hidden="false" customHeight="false" outlineLevel="0" collapsed="false">
      <c r="A1052" s="8" t="n">
        <v>1048</v>
      </c>
      <c r="B1052" s="13"/>
      <c r="C1052" s="25"/>
      <c r="D1052" s="26" t="str">
        <f aca="false">IF($C1052="","",IFERROR(IF(INDEX(Bolalar!$B$5:$B$1804,MATCH($C1052,Bolalar!$I$5:$I$1804,0))="","",INDEX(Bolalar!$B$5:$B$1804,MATCH($C1052,Bolalar!$I$5:$I$1804,0))),""))</f>
        <v/>
      </c>
      <c r="E1052" s="15" t="str">
        <f aca="false">IF($C1052="","",IFERROR(IF(INDEX(Bolalar!$C$5:$C$1804,MATCH($C1052,Bolalar!$I$5:$I$1804,0))="","",INDEX(Bolalar!$C$5:$C$1804,MATCH($C1052,Bolalar!$I$5:$I$1804,0))),""))</f>
        <v/>
      </c>
      <c r="F1052" s="24"/>
      <c r="G1052" s="14" t="str">
        <f aca="false">IF(OR($E1052="",$B1052=""),"",INT(($B1052-$E1052)/365.25))</f>
        <v/>
      </c>
      <c r="H1052" s="14" t="str">
        <f aca="false">IF($G1052="","",IF($G1052&lt;5,"Ha","Yo'q"))</f>
        <v/>
      </c>
      <c r="I1052" s="14" t="str">
        <f aca="false">IF($G1052="","",IF($G1052&lt;18,"Ha","Yo'q"))</f>
        <v/>
      </c>
      <c r="J1052" s="12"/>
      <c r="K1052" s="12"/>
      <c r="L1052" s="25"/>
      <c r="M1052" s="12"/>
    </row>
    <row r="1053" customFormat="false" ht="15" hidden="false" customHeight="false" outlineLevel="0" collapsed="false">
      <c r="A1053" s="8" t="n">
        <v>1049</v>
      </c>
      <c r="B1053" s="13"/>
      <c r="C1053" s="25"/>
      <c r="D1053" s="26" t="str">
        <f aca="false">IF($C1053="","",IFERROR(IF(INDEX(Bolalar!$B$5:$B$1804,MATCH($C1053,Bolalar!$I$5:$I$1804,0))="","",INDEX(Bolalar!$B$5:$B$1804,MATCH($C1053,Bolalar!$I$5:$I$1804,0))),""))</f>
        <v/>
      </c>
      <c r="E1053" s="15" t="str">
        <f aca="false">IF($C1053="","",IFERROR(IF(INDEX(Bolalar!$C$5:$C$1804,MATCH($C1053,Bolalar!$I$5:$I$1804,0))="","",INDEX(Bolalar!$C$5:$C$1804,MATCH($C1053,Bolalar!$I$5:$I$1804,0))),""))</f>
        <v/>
      </c>
      <c r="F1053" s="24"/>
      <c r="G1053" s="14" t="str">
        <f aca="false">IF(OR($E1053="",$B1053=""),"",INT(($B1053-$E1053)/365.25))</f>
        <v/>
      </c>
      <c r="H1053" s="14" t="str">
        <f aca="false">IF($G1053="","",IF($G1053&lt;5,"Ha","Yo'q"))</f>
        <v/>
      </c>
      <c r="I1053" s="14" t="str">
        <f aca="false">IF($G1053="","",IF($G1053&lt;18,"Ha","Yo'q"))</f>
        <v/>
      </c>
      <c r="J1053" s="12"/>
      <c r="K1053" s="12"/>
      <c r="L1053" s="25"/>
      <c r="M1053" s="12"/>
    </row>
    <row r="1054" customFormat="false" ht="15" hidden="false" customHeight="false" outlineLevel="0" collapsed="false">
      <c r="A1054" s="8" t="n">
        <v>1050</v>
      </c>
      <c r="B1054" s="13"/>
      <c r="C1054" s="25"/>
      <c r="D1054" s="26" t="str">
        <f aca="false">IF($C1054="","",IFERROR(IF(INDEX(Bolalar!$B$5:$B$1804,MATCH($C1054,Bolalar!$I$5:$I$1804,0))="","",INDEX(Bolalar!$B$5:$B$1804,MATCH($C1054,Bolalar!$I$5:$I$1804,0))),""))</f>
        <v/>
      </c>
      <c r="E1054" s="15" t="str">
        <f aca="false">IF($C1054="","",IFERROR(IF(INDEX(Bolalar!$C$5:$C$1804,MATCH($C1054,Bolalar!$I$5:$I$1804,0))="","",INDEX(Bolalar!$C$5:$C$1804,MATCH($C1054,Bolalar!$I$5:$I$1804,0))),""))</f>
        <v/>
      </c>
      <c r="F1054" s="24"/>
      <c r="G1054" s="14" t="str">
        <f aca="false">IF(OR($E1054="",$B1054=""),"",INT(($B1054-$E1054)/365.25))</f>
        <v/>
      </c>
      <c r="H1054" s="14" t="str">
        <f aca="false">IF($G1054="","",IF($G1054&lt;5,"Ha","Yo'q"))</f>
        <v/>
      </c>
      <c r="I1054" s="14" t="str">
        <f aca="false">IF($G1054="","",IF($G1054&lt;18,"Ha","Yo'q"))</f>
        <v/>
      </c>
      <c r="J1054" s="12"/>
      <c r="K1054" s="12"/>
      <c r="L1054" s="25"/>
      <c r="M1054" s="12"/>
    </row>
    <row r="1055" customFormat="false" ht="15" hidden="false" customHeight="false" outlineLevel="0" collapsed="false">
      <c r="A1055" s="8" t="n">
        <v>1051</v>
      </c>
      <c r="B1055" s="13"/>
      <c r="C1055" s="25"/>
      <c r="D1055" s="26" t="str">
        <f aca="false">IF($C1055="","",IFERROR(IF(INDEX(Bolalar!$B$5:$B$1804,MATCH($C1055,Bolalar!$I$5:$I$1804,0))="","",INDEX(Bolalar!$B$5:$B$1804,MATCH($C1055,Bolalar!$I$5:$I$1804,0))),""))</f>
        <v/>
      </c>
      <c r="E1055" s="15" t="str">
        <f aca="false">IF($C1055="","",IFERROR(IF(INDEX(Bolalar!$C$5:$C$1804,MATCH($C1055,Bolalar!$I$5:$I$1804,0))="","",INDEX(Bolalar!$C$5:$C$1804,MATCH($C1055,Bolalar!$I$5:$I$1804,0))),""))</f>
        <v/>
      </c>
      <c r="F1055" s="24"/>
      <c r="G1055" s="14" t="str">
        <f aca="false">IF(OR($E1055="",$B1055=""),"",INT(($B1055-$E1055)/365.25))</f>
        <v/>
      </c>
      <c r="H1055" s="14" t="str">
        <f aca="false">IF($G1055="","",IF($G1055&lt;5,"Ha","Yo'q"))</f>
        <v/>
      </c>
      <c r="I1055" s="14" t="str">
        <f aca="false">IF($G1055="","",IF($G1055&lt;18,"Ha","Yo'q"))</f>
        <v/>
      </c>
      <c r="J1055" s="12"/>
      <c r="K1055" s="12"/>
      <c r="L1055" s="25"/>
      <c r="M1055" s="12"/>
    </row>
    <row r="1056" customFormat="false" ht="15" hidden="false" customHeight="false" outlineLevel="0" collapsed="false">
      <c r="A1056" s="8" t="n">
        <v>1052</v>
      </c>
      <c r="B1056" s="13"/>
      <c r="C1056" s="25"/>
      <c r="D1056" s="26" t="str">
        <f aca="false">IF($C1056="","",IFERROR(IF(INDEX(Bolalar!$B$5:$B$1804,MATCH($C1056,Bolalar!$I$5:$I$1804,0))="","",INDEX(Bolalar!$B$5:$B$1804,MATCH($C1056,Bolalar!$I$5:$I$1804,0))),""))</f>
        <v/>
      </c>
      <c r="E1056" s="15" t="str">
        <f aca="false">IF($C1056="","",IFERROR(IF(INDEX(Bolalar!$C$5:$C$1804,MATCH($C1056,Bolalar!$I$5:$I$1804,0))="","",INDEX(Bolalar!$C$5:$C$1804,MATCH($C1056,Bolalar!$I$5:$I$1804,0))),""))</f>
        <v/>
      </c>
      <c r="F1056" s="24"/>
      <c r="G1056" s="14" t="str">
        <f aca="false">IF(OR($E1056="",$B1056=""),"",INT(($B1056-$E1056)/365.25))</f>
        <v/>
      </c>
      <c r="H1056" s="14" t="str">
        <f aca="false">IF($G1056="","",IF($G1056&lt;5,"Ha","Yo'q"))</f>
        <v/>
      </c>
      <c r="I1056" s="14" t="str">
        <f aca="false">IF($G1056="","",IF($G1056&lt;18,"Ha","Yo'q"))</f>
        <v/>
      </c>
      <c r="J1056" s="12"/>
      <c r="K1056" s="12"/>
      <c r="L1056" s="25"/>
      <c r="M1056" s="12"/>
    </row>
    <row r="1057" customFormat="false" ht="15" hidden="false" customHeight="false" outlineLevel="0" collapsed="false">
      <c r="A1057" s="8" t="n">
        <v>1053</v>
      </c>
      <c r="B1057" s="13"/>
      <c r="C1057" s="25"/>
      <c r="D1057" s="26" t="str">
        <f aca="false">IF($C1057="","",IFERROR(IF(INDEX(Bolalar!$B$5:$B$1804,MATCH($C1057,Bolalar!$I$5:$I$1804,0))="","",INDEX(Bolalar!$B$5:$B$1804,MATCH($C1057,Bolalar!$I$5:$I$1804,0))),""))</f>
        <v/>
      </c>
      <c r="E1057" s="15" t="str">
        <f aca="false">IF($C1057="","",IFERROR(IF(INDEX(Bolalar!$C$5:$C$1804,MATCH($C1057,Bolalar!$I$5:$I$1804,0))="","",INDEX(Bolalar!$C$5:$C$1804,MATCH($C1057,Bolalar!$I$5:$I$1804,0))),""))</f>
        <v/>
      </c>
      <c r="F1057" s="24"/>
      <c r="G1057" s="14" t="str">
        <f aca="false">IF(OR($E1057="",$B1057=""),"",INT(($B1057-$E1057)/365.25))</f>
        <v/>
      </c>
      <c r="H1057" s="14" t="str">
        <f aca="false">IF($G1057="","",IF($G1057&lt;5,"Ha","Yo'q"))</f>
        <v/>
      </c>
      <c r="I1057" s="14" t="str">
        <f aca="false">IF($G1057="","",IF($G1057&lt;18,"Ha","Yo'q"))</f>
        <v/>
      </c>
      <c r="J1057" s="12"/>
      <c r="K1057" s="12"/>
      <c r="L1057" s="25"/>
      <c r="M1057" s="12"/>
    </row>
    <row r="1058" customFormat="false" ht="15" hidden="false" customHeight="false" outlineLevel="0" collapsed="false">
      <c r="A1058" s="8" t="n">
        <v>1054</v>
      </c>
      <c r="B1058" s="13"/>
      <c r="C1058" s="25"/>
      <c r="D1058" s="26" t="str">
        <f aca="false">IF($C1058="","",IFERROR(IF(INDEX(Bolalar!$B$5:$B$1804,MATCH($C1058,Bolalar!$I$5:$I$1804,0))="","",INDEX(Bolalar!$B$5:$B$1804,MATCH($C1058,Bolalar!$I$5:$I$1804,0))),""))</f>
        <v/>
      </c>
      <c r="E1058" s="15" t="str">
        <f aca="false">IF($C1058="","",IFERROR(IF(INDEX(Bolalar!$C$5:$C$1804,MATCH($C1058,Bolalar!$I$5:$I$1804,0))="","",INDEX(Bolalar!$C$5:$C$1804,MATCH($C1058,Bolalar!$I$5:$I$1804,0))),""))</f>
        <v/>
      </c>
      <c r="F1058" s="24"/>
      <c r="G1058" s="14" t="str">
        <f aca="false">IF(OR($E1058="",$B1058=""),"",INT(($B1058-$E1058)/365.25))</f>
        <v/>
      </c>
      <c r="H1058" s="14" t="str">
        <f aca="false">IF($G1058="","",IF($G1058&lt;5,"Ha","Yo'q"))</f>
        <v/>
      </c>
      <c r="I1058" s="14" t="str">
        <f aca="false">IF($G1058="","",IF($G1058&lt;18,"Ha","Yo'q"))</f>
        <v/>
      </c>
      <c r="J1058" s="12"/>
      <c r="K1058" s="12"/>
      <c r="L1058" s="25"/>
      <c r="M1058" s="12"/>
    </row>
    <row r="1059" customFormat="false" ht="15" hidden="false" customHeight="false" outlineLevel="0" collapsed="false">
      <c r="A1059" s="8" t="n">
        <v>1055</v>
      </c>
      <c r="B1059" s="13"/>
      <c r="C1059" s="25"/>
      <c r="D1059" s="26" t="str">
        <f aca="false">IF($C1059="","",IFERROR(IF(INDEX(Bolalar!$B$5:$B$1804,MATCH($C1059,Bolalar!$I$5:$I$1804,0))="","",INDEX(Bolalar!$B$5:$B$1804,MATCH($C1059,Bolalar!$I$5:$I$1804,0))),""))</f>
        <v/>
      </c>
      <c r="E1059" s="15" t="str">
        <f aca="false">IF($C1059="","",IFERROR(IF(INDEX(Bolalar!$C$5:$C$1804,MATCH($C1059,Bolalar!$I$5:$I$1804,0))="","",INDEX(Bolalar!$C$5:$C$1804,MATCH($C1059,Bolalar!$I$5:$I$1804,0))),""))</f>
        <v/>
      </c>
      <c r="F1059" s="24"/>
      <c r="G1059" s="14" t="str">
        <f aca="false">IF(OR($E1059="",$B1059=""),"",INT(($B1059-$E1059)/365.25))</f>
        <v/>
      </c>
      <c r="H1059" s="14" t="str">
        <f aca="false">IF($G1059="","",IF($G1059&lt;5,"Ha","Yo'q"))</f>
        <v/>
      </c>
      <c r="I1059" s="14" t="str">
        <f aca="false">IF($G1059="","",IF($G1059&lt;18,"Ha","Yo'q"))</f>
        <v/>
      </c>
      <c r="J1059" s="12"/>
      <c r="K1059" s="12"/>
      <c r="L1059" s="25"/>
      <c r="M1059" s="12"/>
    </row>
    <row r="1060" customFormat="false" ht="15" hidden="false" customHeight="false" outlineLevel="0" collapsed="false">
      <c r="A1060" s="8" t="n">
        <v>1056</v>
      </c>
      <c r="B1060" s="13"/>
      <c r="C1060" s="25"/>
      <c r="D1060" s="26" t="str">
        <f aca="false">IF($C1060="","",IFERROR(IF(INDEX(Bolalar!$B$5:$B$1804,MATCH($C1060,Bolalar!$I$5:$I$1804,0))="","",INDEX(Bolalar!$B$5:$B$1804,MATCH($C1060,Bolalar!$I$5:$I$1804,0))),""))</f>
        <v/>
      </c>
      <c r="E1060" s="15" t="str">
        <f aca="false">IF($C1060="","",IFERROR(IF(INDEX(Bolalar!$C$5:$C$1804,MATCH($C1060,Bolalar!$I$5:$I$1804,0))="","",INDEX(Bolalar!$C$5:$C$1804,MATCH($C1060,Bolalar!$I$5:$I$1804,0))),""))</f>
        <v/>
      </c>
      <c r="F1060" s="24"/>
      <c r="G1060" s="14" t="str">
        <f aca="false">IF(OR($E1060="",$B1060=""),"",INT(($B1060-$E1060)/365.25))</f>
        <v/>
      </c>
      <c r="H1060" s="14" t="str">
        <f aca="false">IF($G1060="","",IF($G1060&lt;5,"Ha","Yo'q"))</f>
        <v/>
      </c>
      <c r="I1060" s="14" t="str">
        <f aca="false">IF($G1060="","",IF($G1060&lt;18,"Ha","Yo'q"))</f>
        <v/>
      </c>
      <c r="J1060" s="12"/>
      <c r="K1060" s="12"/>
      <c r="L1060" s="25"/>
      <c r="M1060" s="12"/>
    </row>
    <row r="1061" customFormat="false" ht="15" hidden="false" customHeight="false" outlineLevel="0" collapsed="false">
      <c r="A1061" s="8" t="n">
        <v>1057</v>
      </c>
      <c r="B1061" s="13"/>
      <c r="C1061" s="25"/>
      <c r="D1061" s="26" t="str">
        <f aca="false">IF($C1061="","",IFERROR(IF(INDEX(Bolalar!$B$5:$B$1804,MATCH($C1061,Bolalar!$I$5:$I$1804,0))="","",INDEX(Bolalar!$B$5:$B$1804,MATCH($C1061,Bolalar!$I$5:$I$1804,0))),""))</f>
        <v/>
      </c>
      <c r="E1061" s="15" t="str">
        <f aca="false">IF($C1061="","",IFERROR(IF(INDEX(Bolalar!$C$5:$C$1804,MATCH($C1061,Bolalar!$I$5:$I$1804,0))="","",INDEX(Bolalar!$C$5:$C$1804,MATCH($C1061,Bolalar!$I$5:$I$1804,0))),""))</f>
        <v/>
      </c>
      <c r="F1061" s="24"/>
      <c r="G1061" s="14" t="str">
        <f aca="false">IF(OR($E1061="",$B1061=""),"",INT(($B1061-$E1061)/365.25))</f>
        <v/>
      </c>
      <c r="H1061" s="14" t="str">
        <f aca="false">IF($G1061="","",IF($G1061&lt;5,"Ha","Yo'q"))</f>
        <v/>
      </c>
      <c r="I1061" s="14" t="str">
        <f aca="false">IF($G1061="","",IF($G1061&lt;18,"Ha","Yo'q"))</f>
        <v/>
      </c>
      <c r="J1061" s="12"/>
      <c r="K1061" s="12"/>
      <c r="L1061" s="25"/>
      <c r="M1061" s="12"/>
    </row>
    <row r="1062" customFormat="false" ht="15" hidden="false" customHeight="false" outlineLevel="0" collapsed="false">
      <c r="A1062" s="8" t="n">
        <v>1058</v>
      </c>
      <c r="B1062" s="13"/>
      <c r="C1062" s="25"/>
      <c r="D1062" s="26" t="str">
        <f aca="false">IF($C1062="","",IFERROR(IF(INDEX(Bolalar!$B$5:$B$1804,MATCH($C1062,Bolalar!$I$5:$I$1804,0))="","",INDEX(Bolalar!$B$5:$B$1804,MATCH($C1062,Bolalar!$I$5:$I$1804,0))),""))</f>
        <v/>
      </c>
      <c r="E1062" s="15" t="str">
        <f aca="false">IF($C1062="","",IFERROR(IF(INDEX(Bolalar!$C$5:$C$1804,MATCH($C1062,Bolalar!$I$5:$I$1804,0))="","",INDEX(Bolalar!$C$5:$C$1804,MATCH($C1062,Bolalar!$I$5:$I$1804,0))),""))</f>
        <v/>
      </c>
      <c r="F1062" s="24"/>
      <c r="G1062" s="14" t="str">
        <f aca="false">IF(OR($E1062="",$B1062=""),"",INT(($B1062-$E1062)/365.25))</f>
        <v/>
      </c>
      <c r="H1062" s="14" t="str">
        <f aca="false">IF($G1062="","",IF($G1062&lt;5,"Ha","Yo'q"))</f>
        <v/>
      </c>
      <c r="I1062" s="14" t="str">
        <f aca="false">IF($G1062="","",IF($G1062&lt;18,"Ha","Yo'q"))</f>
        <v/>
      </c>
      <c r="J1062" s="12"/>
      <c r="K1062" s="12"/>
      <c r="L1062" s="25"/>
      <c r="M1062" s="12"/>
    </row>
    <row r="1063" customFormat="false" ht="15" hidden="false" customHeight="false" outlineLevel="0" collapsed="false">
      <c r="A1063" s="8" t="n">
        <v>1059</v>
      </c>
      <c r="B1063" s="13"/>
      <c r="C1063" s="25"/>
      <c r="D1063" s="26" t="str">
        <f aca="false">IF($C1063="","",IFERROR(IF(INDEX(Bolalar!$B$5:$B$1804,MATCH($C1063,Bolalar!$I$5:$I$1804,0))="","",INDEX(Bolalar!$B$5:$B$1804,MATCH($C1063,Bolalar!$I$5:$I$1804,0))),""))</f>
        <v/>
      </c>
      <c r="E1063" s="15" t="str">
        <f aca="false">IF($C1063="","",IFERROR(IF(INDEX(Bolalar!$C$5:$C$1804,MATCH($C1063,Bolalar!$I$5:$I$1804,0))="","",INDEX(Bolalar!$C$5:$C$1804,MATCH($C1063,Bolalar!$I$5:$I$1804,0))),""))</f>
        <v/>
      </c>
      <c r="F1063" s="24"/>
      <c r="G1063" s="14" t="str">
        <f aca="false">IF(OR($E1063="",$B1063=""),"",INT(($B1063-$E1063)/365.25))</f>
        <v/>
      </c>
      <c r="H1063" s="14" t="str">
        <f aca="false">IF($G1063="","",IF($G1063&lt;5,"Ha","Yo'q"))</f>
        <v/>
      </c>
      <c r="I1063" s="14" t="str">
        <f aca="false">IF($G1063="","",IF($G1063&lt;18,"Ha","Yo'q"))</f>
        <v/>
      </c>
      <c r="J1063" s="12"/>
      <c r="K1063" s="12"/>
      <c r="L1063" s="25"/>
      <c r="M1063" s="12"/>
    </row>
    <row r="1064" customFormat="false" ht="15" hidden="false" customHeight="false" outlineLevel="0" collapsed="false">
      <c r="A1064" s="8" t="n">
        <v>1060</v>
      </c>
      <c r="B1064" s="13"/>
      <c r="C1064" s="25"/>
      <c r="D1064" s="26" t="str">
        <f aca="false">IF($C1064="","",IFERROR(IF(INDEX(Bolalar!$B$5:$B$1804,MATCH($C1064,Bolalar!$I$5:$I$1804,0))="","",INDEX(Bolalar!$B$5:$B$1804,MATCH($C1064,Bolalar!$I$5:$I$1804,0))),""))</f>
        <v/>
      </c>
      <c r="E1064" s="15" t="str">
        <f aca="false">IF($C1064="","",IFERROR(IF(INDEX(Bolalar!$C$5:$C$1804,MATCH($C1064,Bolalar!$I$5:$I$1804,0))="","",INDEX(Bolalar!$C$5:$C$1804,MATCH($C1064,Bolalar!$I$5:$I$1804,0))),""))</f>
        <v/>
      </c>
      <c r="F1064" s="24"/>
      <c r="G1064" s="14" t="str">
        <f aca="false">IF(OR($E1064="",$B1064=""),"",INT(($B1064-$E1064)/365.25))</f>
        <v/>
      </c>
      <c r="H1064" s="14" t="str">
        <f aca="false">IF($G1064="","",IF($G1064&lt;5,"Ha","Yo'q"))</f>
        <v/>
      </c>
      <c r="I1064" s="14" t="str">
        <f aca="false">IF($G1064="","",IF($G1064&lt;18,"Ha","Yo'q"))</f>
        <v/>
      </c>
      <c r="J1064" s="12"/>
      <c r="K1064" s="12"/>
      <c r="L1064" s="25"/>
      <c r="M1064" s="12"/>
    </row>
    <row r="1065" customFormat="false" ht="15" hidden="false" customHeight="false" outlineLevel="0" collapsed="false">
      <c r="A1065" s="8" t="n">
        <v>1061</v>
      </c>
      <c r="B1065" s="13"/>
      <c r="C1065" s="25"/>
      <c r="D1065" s="26" t="str">
        <f aca="false">IF($C1065="","",IFERROR(IF(INDEX(Bolalar!$B$5:$B$1804,MATCH($C1065,Bolalar!$I$5:$I$1804,0))="","",INDEX(Bolalar!$B$5:$B$1804,MATCH($C1065,Bolalar!$I$5:$I$1804,0))),""))</f>
        <v/>
      </c>
      <c r="E1065" s="15" t="str">
        <f aca="false">IF($C1065="","",IFERROR(IF(INDEX(Bolalar!$C$5:$C$1804,MATCH($C1065,Bolalar!$I$5:$I$1804,0))="","",INDEX(Bolalar!$C$5:$C$1804,MATCH($C1065,Bolalar!$I$5:$I$1804,0))),""))</f>
        <v/>
      </c>
      <c r="F1065" s="24"/>
      <c r="G1065" s="14" t="str">
        <f aca="false">IF(OR($E1065="",$B1065=""),"",INT(($B1065-$E1065)/365.25))</f>
        <v/>
      </c>
      <c r="H1065" s="14" t="str">
        <f aca="false">IF($G1065="","",IF($G1065&lt;5,"Ha","Yo'q"))</f>
        <v/>
      </c>
      <c r="I1065" s="14" t="str">
        <f aca="false">IF($G1065="","",IF($G1065&lt;18,"Ha","Yo'q"))</f>
        <v/>
      </c>
      <c r="J1065" s="12"/>
      <c r="K1065" s="12"/>
      <c r="L1065" s="25"/>
      <c r="M1065" s="12"/>
    </row>
    <row r="1066" customFormat="false" ht="15" hidden="false" customHeight="false" outlineLevel="0" collapsed="false">
      <c r="A1066" s="8" t="n">
        <v>1062</v>
      </c>
      <c r="B1066" s="13"/>
      <c r="C1066" s="25"/>
      <c r="D1066" s="26" t="str">
        <f aca="false">IF($C1066="","",IFERROR(IF(INDEX(Bolalar!$B$5:$B$1804,MATCH($C1066,Bolalar!$I$5:$I$1804,0))="","",INDEX(Bolalar!$B$5:$B$1804,MATCH($C1066,Bolalar!$I$5:$I$1804,0))),""))</f>
        <v/>
      </c>
      <c r="E1066" s="15" t="str">
        <f aca="false">IF($C1066="","",IFERROR(IF(INDEX(Bolalar!$C$5:$C$1804,MATCH($C1066,Bolalar!$I$5:$I$1804,0))="","",INDEX(Bolalar!$C$5:$C$1804,MATCH($C1066,Bolalar!$I$5:$I$1804,0))),""))</f>
        <v/>
      </c>
      <c r="F1066" s="24"/>
      <c r="G1066" s="14" t="str">
        <f aca="false">IF(OR($E1066="",$B1066=""),"",INT(($B1066-$E1066)/365.25))</f>
        <v/>
      </c>
      <c r="H1066" s="14" t="str">
        <f aca="false">IF($G1066="","",IF($G1066&lt;5,"Ha","Yo'q"))</f>
        <v/>
      </c>
      <c r="I1066" s="14" t="str">
        <f aca="false">IF($G1066="","",IF($G1066&lt;18,"Ha","Yo'q"))</f>
        <v/>
      </c>
      <c r="J1066" s="12"/>
      <c r="K1066" s="12"/>
      <c r="L1066" s="25"/>
      <c r="M1066" s="12"/>
    </row>
    <row r="1067" customFormat="false" ht="15" hidden="false" customHeight="false" outlineLevel="0" collapsed="false">
      <c r="A1067" s="8" t="n">
        <v>1063</v>
      </c>
      <c r="B1067" s="13"/>
      <c r="C1067" s="25"/>
      <c r="D1067" s="26" t="str">
        <f aca="false">IF($C1067="","",IFERROR(IF(INDEX(Bolalar!$B$5:$B$1804,MATCH($C1067,Bolalar!$I$5:$I$1804,0))="","",INDEX(Bolalar!$B$5:$B$1804,MATCH($C1067,Bolalar!$I$5:$I$1804,0))),""))</f>
        <v/>
      </c>
      <c r="E1067" s="15" t="str">
        <f aca="false">IF($C1067="","",IFERROR(IF(INDEX(Bolalar!$C$5:$C$1804,MATCH($C1067,Bolalar!$I$5:$I$1804,0))="","",INDEX(Bolalar!$C$5:$C$1804,MATCH($C1067,Bolalar!$I$5:$I$1804,0))),""))</f>
        <v/>
      </c>
      <c r="F1067" s="24"/>
      <c r="G1067" s="14" t="str">
        <f aca="false">IF(OR($E1067="",$B1067=""),"",INT(($B1067-$E1067)/365.25))</f>
        <v/>
      </c>
      <c r="H1067" s="14" t="str">
        <f aca="false">IF($G1067="","",IF($G1067&lt;5,"Ha","Yo'q"))</f>
        <v/>
      </c>
      <c r="I1067" s="14" t="str">
        <f aca="false">IF($G1067="","",IF($G1067&lt;18,"Ha","Yo'q"))</f>
        <v/>
      </c>
      <c r="J1067" s="12"/>
      <c r="K1067" s="12"/>
      <c r="L1067" s="25"/>
      <c r="M1067" s="12"/>
    </row>
    <row r="1068" customFormat="false" ht="15" hidden="false" customHeight="false" outlineLevel="0" collapsed="false">
      <c r="A1068" s="8" t="n">
        <v>1064</v>
      </c>
      <c r="B1068" s="13"/>
      <c r="C1068" s="25"/>
      <c r="D1068" s="26" t="str">
        <f aca="false">IF($C1068="","",IFERROR(IF(INDEX(Bolalar!$B$5:$B$1804,MATCH($C1068,Bolalar!$I$5:$I$1804,0))="","",INDEX(Bolalar!$B$5:$B$1804,MATCH($C1068,Bolalar!$I$5:$I$1804,0))),""))</f>
        <v/>
      </c>
      <c r="E1068" s="15" t="str">
        <f aca="false">IF($C1068="","",IFERROR(IF(INDEX(Bolalar!$C$5:$C$1804,MATCH($C1068,Bolalar!$I$5:$I$1804,0))="","",INDEX(Bolalar!$C$5:$C$1804,MATCH($C1068,Bolalar!$I$5:$I$1804,0))),""))</f>
        <v/>
      </c>
      <c r="F1068" s="24"/>
      <c r="G1068" s="14" t="str">
        <f aca="false">IF(OR($E1068="",$B1068=""),"",INT(($B1068-$E1068)/365.25))</f>
        <v/>
      </c>
      <c r="H1068" s="14" t="str">
        <f aca="false">IF($G1068="","",IF($G1068&lt;5,"Ha","Yo'q"))</f>
        <v/>
      </c>
      <c r="I1068" s="14" t="str">
        <f aca="false">IF($G1068="","",IF($G1068&lt;18,"Ha","Yo'q"))</f>
        <v/>
      </c>
      <c r="J1068" s="12"/>
      <c r="K1068" s="12"/>
      <c r="L1068" s="25"/>
      <c r="M1068" s="12"/>
    </row>
    <row r="1069" customFormat="false" ht="15" hidden="false" customHeight="false" outlineLevel="0" collapsed="false">
      <c r="A1069" s="8" t="n">
        <v>1065</v>
      </c>
      <c r="B1069" s="13"/>
      <c r="C1069" s="25"/>
      <c r="D1069" s="26" t="str">
        <f aca="false">IF($C1069="","",IFERROR(IF(INDEX(Bolalar!$B$5:$B$1804,MATCH($C1069,Bolalar!$I$5:$I$1804,0))="","",INDEX(Bolalar!$B$5:$B$1804,MATCH($C1069,Bolalar!$I$5:$I$1804,0))),""))</f>
        <v/>
      </c>
      <c r="E1069" s="15" t="str">
        <f aca="false">IF($C1069="","",IFERROR(IF(INDEX(Bolalar!$C$5:$C$1804,MATCH($C1069,Bolalar!$I$5:$I$1804,0))="","",INDEX(Bolalar!$C$5:$C$1804,MATCH($C1069,Bolalar!$I$5:$I$1804,0))),""))</f>
        <v/>
      </c>
      <c r="F1069" s="24"/>
      <c r="G1069" s="14" t="str">
        <f aca="false">IF(OR($E1069="",$B1069=""),"",INT(($B1069-$E1069)/365.25))</f>
        <v/>
      </c>
      <c r="H1069" s="14" t="str">
        <f aca="false">IF($G1069="","",IF($G1069&lt;5,"Ha","Yo'q"))</f>
        <v/>
      </c>
      <c r="I1069" s="14" t="str">
        <f aca="false">IF($G1069="","",IF($G1069&lt;18,"Ha","Yo'q"))</f>
        <v/>
      </c>
      <c r="J1069" s="12"/>
      <c r="K1069" s="12"/>
      <c r="L1069" s="25"/>
      <c r="M1069" s="12"/>
    </row>
    <row r="1070" customFormat="false" ht="15" hidden="false" customHeight="false" outlineLevel="0" collapsed="false">
      <c r="A1070" s="8" t="n">
        <v>1066</v>
      </c>
      <c r="B1070" s="13"/>
      <c r="C1070" s="25"/>
      <c r="D1070" s="26" t="str">
        <f aca="false">IF($C1070="","",IFERROR(IF(INDEX(Bolalar!$B$5:$B$1804,MATCH($C1070,Bolalar!$I$5:$I$1804,0))="","",INDEX(Bolalar!$B$5:$B$1804,MATCH($C1070,Bolalar!$I$5:$I$1804,0))),""))</f>
        <v/>
      </c>
      <c r="E1070" s="15" t="str">
        <f aca="false">IF($C1070="","",IFERROR(IF(INDEX(Bolalar!$C$5:$C$1804,MATCH($C1070,Bolalar!$I$5:$I$1804,0))="","",INDEX(Bolalar!$C$5:$C$1804,MATCH($C1070,Bolalar!$I$5:$I$1804,0))),""))</f>
        <v/>
      </c>
      <c r="F1070" s="24"/>
      <c r="G1070" s="14" t="str">
        <f aca="false">IF(OR($E1070="",$B1070=""),"",INT(($B1070-$E1070)/365.25))</f>
        <v/>
      </c>
      <c r="H1070" s="14" t="str">
        <f aca="false">IF($G1070="","",IF($G1070&lt;5,"Ha","Yo'q"))</f>
        <v/>
      </c>
      <c r="I1070" s="14" t="str">
        <f aca="false">IF($G1070="","",IF($G1070&lt;18,"Ha","Yo'q"))</f>
        <v/>
      </c>
      <c r="J1070" s="12"/>
      <c r="K1070" s="12"/>
      <c r="L1070" s="25"/>
      <c r="M1070" s="12"/>
    </row>
    <row r="1071" customFormat="false" ht="15" hidden="false" customHeight="false" outlineLevel="0" collapsed="false">
      <c r="A1071" s="8" t="n">
        <v>1067</v>
      </c>
      <c r="B1071" s="13"/>
      <c r="C1071" s="25"/>
      <c r="D1071" s="26" t="str">
        <f aca="false">IF($C1071="","",IFERROR(IF(INDEX(Bolalar!$B$5:$B$1804,MATCH($C1071,Bolalar!$I$5:$I$1804,0))="","",INDEX(Bolalar!$B$5:$B$1804,MATCH($C1071,Bolalar!$I$5:$I$1804,0))),""))</f>
        <v/>
      </c>
      <c r="E1071" s="15" t="str">
        <f aca="false">IF($C1071="","",IFERROR(IF(INDEX(Bolalar!$C$5:$C$1804,MATCH($C1071,Bolalar!$I$5:$I$1804,0))="","",INDEX(Bolalar!$C$5:$C$1804,MATCH($C1071,Bolalar!$I$5:$I$1804,0))),""))</f>
        <v/>
      </c>
      <c r="F1071" s="24"/>
      <c r="G1071" s="14" t="str">
        <f aca="false">IF(OR($E1071="",$B1071=""),"",INT(($B1071-$E1071)/365.25))</f>
        <v/>
      </c>
      <c r="H1071" s="14" t="str">
        <f aca="false">IF($G1071="","",IF($G1071&lt;5,"Ha","Yo'q"))</f>
        <v/>
      </c>
      <c r="I1071" s="14" t="str">
        <f aca="false">IF($G1071="","",IF($G1071&lt;18,"Ha","Yo'q"))</f>
        <v/>
      </c>
      <c r="J1071" s="12"/>
      <c r="K1071" s="12"/>
      <c r="L1071" s="25"/>
      <c r="M1071" s="12"/>
    </row>
    <row r="1072" customFormat="false" ht="15" hidden="false" customHeight="false" outlineLevel="0" collapsed="false">
      <c r="A1072" s="8" t="n">
        <v>1068</v>
      </c>
      <c r="B1072" s="13"/>
      <c r="C1072" s="25"/>
      <c r="D1072" s="26" t="str">
        <f aca="false">IF($C1072="","",IFERROR(IF(INDEX(Bolalar!$B$5:$B$1804,MATCH($C1072,Bolalar!$I$5:$I$1804,0))="","",INDEX(Bolalar!$B$5:$B$1804,MATCH($C1072,Bolalar!$I$5:$I$1804,0))),""))</f>
        <v/>
      </c>
      <c r="E1072" s="15" t="str">
        <f aca="false">IF($C1072="","",IFERROR(IF(INDEX(Bolalar!$C$5:$C$1804,MATCH($C1072,Bolalar!$I$5:$I$1804,0))="","",INDEX(Bolalar!$C$5:$C$1804,MATCH($C1072,Bolalar!$I$5:$I$1804,0))),""))</f>
        <v/>
      </c>
      <c r="F1072" s="24"/>
      <c r="G1072" s="14" t="str">
        <f aca="false">IF(OR($E1072="",$B1072=""),"",INT(($B1072-$E1072)/365.25))</f>
        <v/>
      </c>
      <c r="H1072" s="14" t="str">
        <f aca="false">IF($G1072="","",IF($G1072&lt;5,"Ha","Yo'q"))</f>
        <v/>
      </c>
      <c r="I1072" s="14" t="str">
        <f aca="false">IF($G1072="","",IF($G1072&lt;18,"Ha","Yo'q"))</f>
        <v/>
      </c>
      <c r="J1072" s="12"/>
      <c r="K1072" s="12"/>
      <c r="L1072" s="25"/>
      <c r="M1072" s="12"/>
    </row>
    <row r="1073" customFormat="false" ht="15" hidden="false" customHeight="false" outlineLevel="0" collapsed="false">
      <c r="A1073" s="8" t="n">
        <v>1069</v>
      </c>
      <c r="B1073" s="13"/>
      <c r="C1073" s="25"/>
      <c r="D1073" s="26" t="str">
        <f aca="false">IF($C1073="","",IFERROR(IF(INDEX(Bolalar!$B$5:$B$1804,MATCH($C1073,Bolalar!$I$5:$I$1804,0))="","",INDEX(Bolalar!$B$5:$B$1804,MATCH($C1073,Bolalar!$I$5:$I$1804,0))),""))</f>
        <v/>
      </c>
      <c r="E1073" s="15" t="str">
        <f aca="false">IF($C1073="","",IFERROR(IF(INDEX(Bolalar!$C$5:$C$1804,MATCH($C1073,Bolalar!$I$5:$I$1804,0))="","",INDEX(Bolalar!$C$5:$C$1804,MATCH($C1073,Bolalar!$I$5:$I$1804,0))),""))</f>
        <v/>
      </c>
      <c r="F1073" s="24"/>
      <c r="G1073" s="14" t="str">
        <f aca="false">IF(OR($E1073="",$B1073=""),"",INT(($B1073-$E1073)/365.25))</f>
        <v/>
      </c>
      <c r="H1073" s="14" t="str">
        <f aca="false">IF($G1073="","",IF($G1073&lt;5,"Ha","Yo'q"))</f>
        <v/>
      </c>
      <c r="I1073" s="14" t="str">
        <f aca="false">IF($G1073="","",IF($G1073&lt;18,"Ha","Yo'q"))</f>
        <v/>
      </c>
      <c r="J1073" s="12"/>
      <c r="K1073" s="12"/>
      <c r="L1073" s="25"/>
      <c r="M1073" s="12"/>
    </row>
    <row r="1074" customFormat="false" ht="15" hidden="false" customHeight="false" outlineLevel="0" collapsed="false">
      <c r="A1074" s="8" t="n">
        <v>1070</v>
      </c>
      <c r="B1074" s="13"/>
      <c r="C1074" s="25"/>
      <c r="D1074" s="26" t="str">
        <f aca="false">IF($C1074="","",IFERROR(IF(INDEX(Bolalar!$B$5:$B$1804,MATCH($C1074,Bolalar!$I$5:$I$1804,0))="","",INDEX(Bolalar!$B$5:$B$1804,MATCH($C1074,Bolalar!$I$5:$I$1804,0))),""))</f>
        <v/>
      </c>
      <c r="E1074" s="15" t="str">
        <f aca="false">IF($C1074="","",IFERROR(IF(INDEX(Bolalar!$C$5:$C$1804,MATCH($C1074,Bolalar!$I$5:$I$1804,0))="","",INDEX(Bolalar!$C$5:$C$1804,MATCH($C1074,Bolalar!$I$5:$I$1804,0))),""))</f>
        <v/>
      </c>
      <c r="F1074" s="24"/>
      <c r="G1074" s="14" t="str">
        <f aca="false">IF(OR($E1074="",$B1074=""),"",INT(($B1074-$E1074)/365.25))</f>
        <v/>
      </c>
      <c r="H1074" s="14" t="str">
        <f aca="false">IF($G1074="","",IF($G1074&lt;5,"Ha","Yo'q"))</f>
        <v/>
      </c>
      <c r="I1074" s="14" t="str">
        <f aca="false">IF($G1074="","",IF($G1074&lt;18,"Ha","Yo'q"))</f>
        <v/>
      </c>
      <c r="J1074" s="12"/>
      <c r="K1074" s="12"/>
      <c r="L1074" s="25"/>
      <c r="M1074" s="12"/>
    </row>
    <row r="1075" customFormat="false" ht="15" hidden="false" customHeight="false" outlineLevel="0" collapsed="false">
      <c r="A1075" s="8" t="n">
        <v>1071</v>
      </c>
      <c r="B1075" s="13"/>
      <c r="C1075" s="25"/>
      <c r="D1075" s="26" t="str">
        <f aca="false">IF($C1075="","",IFERROR(IF(INDEX(Bolalar!$B$5:$B$1804,MATCH($C1075,Bolalar!$I$5:$I$1804,0))="","",INDEX(Bolalar!$B$5:$B$1804,MATCH($C1075,Bolalar!$I$5:$I$1804,0))),""))</f>
        <v/>
      </c>
      <c r="E1075" s="15" t="str">
        <f aca="false">IF($C1075="","",IFERROR(IF(INDEX(Bolalar!$C$5:$C$1804,MATCH($C1075,Bolalar!$I$5:$I$1804,0))="","",INDEX(Bolalar!$C$5:$C$1804,MATCH($C1075,Bolalar!$I$5:$I$1804,0))),""))</f>
        <v/>
      </c>
      <c r="F1075" s="24"/>
      <c r="G1075" s="14" t="str">
        <f aca="false">IF(OR($E1075="",$B1075=""),"",INT(($B1075-$E1075)/365.25))</f>
        <v/>
      </c>
      <c r="H1075" s="14" t="str">
        <f aca="false">IF($G1075="","",IF($G1075&lt;5,"Ha","Yo'q"))</f>
        <v/>
      </c>
      <c r="I1075" s="14" t="str">
        <f aca="false">IF($G1075="","",IF($G1075&lt;18,"Ha","Yo'q"))</f>
        <v/>
      </c>
      <c r="J1075" s="12"/>
      <c r="K1075" s="12"/>
      <c r="L1075" s="25"/>
      <c r="M1075" s="12"/>
    </row>
    <row r="1076" customFormat="false" ht="15" hidden="false" customHeight="false" outlineLevel="0" collapsed="false">
      <c r="A1076" s="8" t="n">
        <v>1072</v>
      </c>
      <c r="B1076" s="13"/>
      <c r="C1076" s="25"/>
      <c r="D1076" s="26" t="str">
        <f aca="false">IF($C1076="","",IFERROR(IF(INDEX(Bolalar!$B$5:$B$1804,MATCH($C1076,Bolalar!$I$5:$I$1804,0))="","",INDEX(Bolalar!$B$5:$B$1804,MATCH($C1076,Bolalar!$I$5:$I$1804,0))),""))</f>
        <v/>
      </c>
      <c r="E1076" s="15" t="str">
        <f aca="false">IF($C1076="","",IFERROR(IF(INDEX(Bolalar!$C$5:$C$1804,MATCH($C1076,Bolalar!$I$5:$I$1804,0))="","",INDEX(Bolalar!$C$5:$C$1804,MATCH($C1076,Bolalar!$I$5:$I$1804,0))),""))</f>
        <v/>
      </c>
      <c r="F1076" s="24"/>
      <c r="G1076" s="14" t="str">
        <f aca="false">IF(OR($E1076="",$B1076=""),"",INT(($B1076-$E1076)/365.25))</f>
        <v/>
      </c>
      <c r="H1076" s="14" t="str">
        <f aca="false">IF($G1076="","",IF($G1076&lt;5,"Ha","Yo'q"))</f>
        <v/>
      </c>
      <c r="I1076" s="14" t="str">
        <f aca="false">IF($G1076="","",IF($G1076&lt;18,"Ha","Yo'q"))</f>
        <v/>
      </c>
      <c r="J1076" s="12"/>
      <c r="K1076" s="12"/>
      <c r="L1076" s="25"/>
      <c r="M1076" s="12"/>
    </row>
    <row r="1077" customFormat="false" ht="15" hidden="false" customHeight="false" outlineLevel="0" collapsed="false">
      <c r="A1077" s="8" t="n">
        <v>1073</v>
      </c>
      <c r="B1077" s="13"/>
      <c r="C1077" s="25"/>
      <c r="D1077" s="26" t="str">
        <f aca="false">IF($C1077="","",IFERROR(IF(INDEX(Bolalar!$B$5:$B$1804,MATCH($C1077,Bolalar!$I$5:$I$1804,0))="","",INDEX(Bolalar!$B$5:$B$1804,MATCH($C1077,Bolalar!$I$5:$I$1804,0))),""))</f>
        <v/>
      </c>
      <c r="E1077" s="15" t="str">
        <f aca="false">IF($C1077="","",IFERROR(IF(INDEX(Bolalar!$C$5:$C$1804,MATCH($C1077,Bolalar!$I$5:$I$1804,0))="","",INDEX(Bolalar!$C$5:$C$1804,MATCH($C1077,Bolalar!$I$5:$I$1804,0))),""))</f>
        <v/>
      </c>
      <c r="F1077" s="24"/>
      <c r="G1077" s="14" t="str">
        <f aca="false">IF(OR($E1077="",$B1077=""),"",INT(($B1077-$E1077)/365.25))</f>
        <v/>
      </c>
      <c r="H1077" s="14" t="str">
        <f aca="false">IF($G1077="","",IF($G1077&lt;5,"Ha","Yo'q"))</f>
        <v/>
      </c>
      <c r="I1077" s="14" t="str">
        <f aca="false">IF($G1077="","",IF($G1077&lt;18,"Ha","Yo'q"))</f>
        <v/>
      </c>
      <c r="J1077" s="12"/>
      <c r="K1077" s="12"/>
      <c r="L1077" s="25"/>
      <c r="M1077" s="12"/>
    </row>
    <row r="1078" customFormat="false" ht="15" hidden="false" customHeight="false" outlineLevel="0" collapsed="false">
      <c r="A1078" s="8" t="n">
        <v>1074</v>
      </c>
      <c r="B1078" s="13"/>
      <c r="C1078" s="25"/>
      <c r="D1078" s="26" t="str">
        <f aca="false">IF($C1078="","",IFERROR(IF(INDEX(Bolalar!$B$5:$B$1804,MATCH($C1078,Bolalar!$I$5:$I$1804,0))="","",INDEX(Bolalar!$B$5:$B$1804,MATCH($C1078,Bolalar!$I$5:$I$1804,0))),""))</f>
        <v/>
      </c>
      <c r="E1078" s="15" t="str">
        <f aca="false">IF($C1078="","",IFERROR(IF(INDEX(Bolalar!$C$5:$C$1804,MATCH($C1078,Bolalar!$I$5:$I$1804,0))="","",INDEX(Bolalar!$C$5:$C$1804,MATCH($C1078,Bolalar!$I$5:$I$1804,0))),""))</f>
        <v/>
      </c>
      <c r="F1078" s="24"/>
      <c r="G1078" s="14" t="str">
        <f aca="false">IF(OR($E1078="",$B1078=""),"",INT(($B1078-$E1078)/365.25))</f>
        <v/>
      </c>
      <c r="H1078" s="14" t="str">
        <f aca="false">IF($G1078="","",IF($G1078&lt;5,"Ha","Yo'q"))</f>
        <v/>
      </c>
      <c r="I1078" s="14" t="str">
        <f aca="false">IF($G1078="","",IF($G1078&lt;18,"Ha","Yo'q"))</f>
        <v/>
      </c>
      <c r="J1078" s="12"/>
      <c r="K1078" s="12"/>
      <c r="L1078" s="25"/>
      <c r="M1078" s="12"/>
    </row>
    <row r="1079" customFormat="false" ht="15" hidden="false" customHeight="false" outlineLevel="0" collapsed="false">
      <c r="A1079" s="8" t="n">
        <v>1075</v>
      </c>
      <c r="B1079" s="13"/>
      <c r="C1079" s="25"/>
      <c r="D1079" s="26" t="str">
        <f aca="false">IF($C1079="","",IFERROR(IF(INDEX(Bolalar!$B$5:$B$1804,MATCH($C1079,Bolalar!$I$5:$I$1804,0))="","",INDEX(Bolalar!$B$5:$B$1804,MATCH($C1079,Bolalar!$I$5:$I$1804,0))),""))</f>
        <v/>
      </c>
      <c r="E1079" s="15" t="str">
        <f aca="false">IF($C1079="","",IFERROR(IF(INDEX(Bolalar!$C$5:$C$1804,MATCH($C1079,Bolalar!$I$5:$I$1804,0))="","",INDEX(Bolalar!$C$5:$C$1804,MATCH($C1079,Bolalar!$I$5:$I$1804,0))),""))</f>
        <v/>
      </c>
      <c r="F1079" s="24"/>
      <c r="G1079" s="14" t="str">
        <f aca="false">IF(OR($E1079="",$B1079=""),"",INT(($B1079-$E1079)/365.25))</f>
        <v/>
      </c>
      <c r="H1079" s="14" t="str">
        <f aca="false">IF($G1079="","",IF($G1079&lt;5,"Ha","Yo'q"))</f>
        <v/>
      </c>
      <c r="I1079" s="14" t="str">
        <f aca="false">IF($G1079="","",IF($G1079&lt;18,"Ha","Yo'q"))</f>
        <v/>
      </c>
      <c r="J1079" s="12"/>
      <c r="K1079" s="12"/>
      <c r="L1079" s="25"/>
      <c r="M1079" s="12"/>
    </row>
    <row r="1080" customFormat="false" ht="15" hidden="false" customHeight="false" outlineLevel="0" collapsed="false">
      <c r="A1080" s="8" t="n">
        <v>1076</v>
      </c>
      <c r="B1080" s="13"/>
      <c r="C1080" s="25"/>
      <c r="D1080" s="26" t="str">
        <f aca="false">IF($C1080="","",IFERROR(IF(INDEX(Bolalar!$B$5:$B$1804,MATCH($C1080,Bolalar!$I$5:$I$1804,0))="","",INDEX(Bolalar!$B$5:$B$1804,MATCH($C1080,Bolalar!$I$5:$I$1804,0))),""))</f>
        <v/>
      </c>
      <c r="E1080" s="15" t="str">
        <f aca="false">IF($C1080="","",IFERROR(IF(INDEX(Bolalar!$C$5:$C$1804,MATCH($C1080,Bolalar!$I$5:$I$1804,0))="","",INDEX(Bolalar!$C$5:$C$1804,MATCH($C1080,Bolalar!$I$5:$I$1804,0))),""))</f>
        <v/>
      </c>
      <c r="F1080" s="24"/>
      <c r="G1080" s="14" t="str">
        <f aca="false">IF(OR($E1080="",$B1080=""),"",INT(($B1080-$E1080)/365.25))</f>
        <v/>
      </c>
      <c r="H1080" s="14" t="str">
        <f aca="false">IF($G1080="","",IF($G1080&lt;5,"Ha","Yo'q"))</f>
        <v/>
      </c>
      <c r="I1080" s="14" t="str">
        <f aca="false">IF($G1080="","",IF($G1080&lt;18,"Ha","Yo'q"))</f>
        <v/>
      </c>
      <c r="J1080" s="12"/>
      <c r="K1080" s="12"/>
      <c r="L1080" s="25"/>
      <c r="M1080" s="12"/>
    </row>
    <row r="1081" customFormat="false" ht="15" hidden="false" customHeight="false" outlineLevel="0" collapsed="false">
      <c r="A1081" s="8" t="n">
        <v>1077</v>
      </c>
      <c r="B1081" s="13"/>
      <c r="C1081" s="25"/>
      <c r="D1081" s="26" t="str">
        <f aca="false">IF($C1081="","",IFERROR(IF(INDEX(Bolalar!$B$5:$B$1804,MATCH($C1081,Bolalar!$I$5:$I$1804,0))="","",INDEX(Bolalar!$B$5:$B$1804,MATCH($C1081,Bolalar!$I$5:$I$1804,0))),""))</f>
        <v/>
      </c>
      <c r="E1081" s="15" t="str">
        <f aca="false">IF($C1081="","",IFERROR(IF(INDEX(Bolalar!$C$5:$C$1804,MATCH($C1081,Bolalar!$I$5:$I$1804,0))="","",INDEX(Bolalar!$C$5:$C$1804,MATCH($C1081,Bolalar!$I$5:$I$1804,0))),""))</f>
        <v/>
      </c>
      <c r="F1081" s="24"/>
      <c r="G1081" s="14" t="str">
        <f aca="false">IF(OR($E1081="",$B1081=""),"",INT(($B1081-$E1081)/365.25))</f>
        <v/>
      </c>
      <c r="H1081" s="14" t="str">
        <f aca="false">IF($G1081="","",IF($G1081&lt;5,"Ha","Yo'q"))</f>
        <v/>
      </c>
      <c r="I1081" s="14" t="str">
        <f aca="false">IF($G1081="","",IF($G1081&lt;18,"Ha","Yo'q"))</f>
        <v/>
      </c>
      <c r="J1081" s="12"/>
      <c r="K1081" s="12"/>
      <c r="L1081" s="25"/>
      <c r="M1081" s="12"/>
    </row>
    <row r="1082" customFormat="false" ht="15" hidden="false" customHeight="false" outlineLevel="0" collapsed="false">
      <c r="A1082" s="8" t="n">
        <v>1078</v>
      </c>
      <c r="B1082" s="13"/>
      <c r="C1082" s="25"/>
      <c r="D1082" s="26" t="str">
        <f aca="false">IF($C1082="","",IFERROR(IF(INDEX(Bolalar!$B$5:$B$1804,MATCH($C1082,Bolalar!$I$5:$I$1804,0))="","",INDEX(Bolalar!$B$5:$B$1804,MATCH($C1082,Bolalar!$I$5:$I$1804,0))),""))</f>
        <v/>
      </c>
      <c r="E1082" s="15" t="str">
        <f aca="false">IF($C1082="","",IFERROR(IF(INDEX(Bolalar!$C$5:$C$1804,MATCH($C1082,Bolalar!$I$5:$I$1804,0))="","",INDEX(Bolalar!$C$5:$C$1804,MATCH($C1082,Bolalar!$I$5:$I$1804,0))),""))</f>
        <v/>
      </c>
      <c r="F1082" s="24"/>
      <c r="G1082" s="14" t="str">
        <f aca="false">IF(OR($E1082="",$B1082=""),"",INT(($B1082-$E1082)/365.25))</f>
        <v/>
      </c>
      <c r="H1082" s="14" t="str">
        <f aca="false">IF($G1082="","",IF($G1082&lt;5,"Ha","Yo'q"))</f>
        <v/>
      </c>
      <c r="I1082" s="14" t="str">
        <f aca="false">IF($G1082="","",IF($G1082&lt;18,"Ha","Yo'q"))</f>
        <v/>
      </c>
      <c r="J1082" s="12"/>
      <c r="K1082" s="12"/>
      <c r="L1082" s="25"/>
      <c r="M1082" s="12"/>
    </row>
    <row r="1083" customFormat="false" ht="15" hidden="false" customHeight="false" outlineLevel="0" collapsed="false">
      <c r="A1083" s="8" t="n">
        <v>1079</v>
      </c>
      <c r="B1083" s="13"/>
      <c r="C1083" s="25"/>
      <c r="D1083" s="26" t="str">
        <f aca="false">IF($C1083="","",IFERROR(IF(INDEX(Bolalar!$B$5:$B$1804,MATCH($C1083,Bolalar!$I$5:$I$1804,0))="","",INDEX(Bolalar!$B$5:$B$1804,MATCH($C1083,Bolalar!$I$5:$I$1804,0))),""))</f>
        <v/>
      </c>
      <c r="E1083" s="15" t="str">
        <f aca="false">IF($C1083="","",IFERROR(IF(INDEX(Bolalar!$C$5:$C$1804,MATCH($C1083,Bolalar!$I$5:$I$1804,0))="","",INDEX(Bolalar!$C$5:$C$1804,MATCH($C1083,Bolalar!$I$5:$I$1804,0))),""))</f>
        <v/>
      </c>
      <c r="F1083" s="24"/>
      <c r="G1083" s="14" t="str">
        <f aca="false">IF(OR($E1083="",$B1083=""),"",INT(($B1083-$E1083)/365.25))</f>
        <v/>
      </c>
      <c r="H1083" s="14" t="str">
        <f aca="false">IF($G1083="","",IF($G1083&lt;5,"Ha","Yo'q"))</f>
        <v/>
      </c>
      <c r="I1083" s="14" t="str">
        <f aca="false">IF($G1083="","",IF($G1083&lt;18,"Ha","Yo'q"))</f>
        <v/>
      </c>
      <c r="J1083" s="12"/>
      <c r="K1083" s="12"/>
      <c r="L1083" s="25"/>
      <c r="M1083" s="12"/>
    </row>
    <row r="1084" customFormat="false" ht="15" hidden="false" customHeight="false" outlineLevel="0" collapsed="false">
      <c r="A1084" s="8" t="n">
        <v>1080</v>
      </c>
      <c r="B1084" s="13"/>
      <c r="C1084" s="25"/>
      <c r="D1084" s="26" t="str">
        <f aca="false">IF($C1084="","",IFERROR(IF(INDEX(Bolalar!$B$5:$B$1804,MATCH($C1084,Bolalar!$I$5:$I$1804,0))="","",INDEX(Bolalar!$B$5:$B$1804,MATCH($C1084,Bolalar!$I$5:$I$1804,0))),""))</f>
        <v/>
      </c>
      <c r="E1084" s="15" t="str">
        <f aca="false">IF($C1084="","",IFERROR(IF(INDEX(Bolalar!$C$5:$C$1804,MATCH($C1084,Bolalar!$I$5:$I$1804,0))="","",INDEX(Bolalar!$C$5:$C$1804,MATCH($C1084,Bolalar!$I$5:$I$1804,0))),""))</f>
        <v/>
      </c>
      <c r="F1084" s="24"/>
      <c r="G1084" s="14" t="str">
        <f aca="false">IF(OR($E1084="",$B1084=""),"",INT(($B1084-$E1084)/365.25))</f>
        <v/>
      </c>
      <c r="H1084" s="14" t="str">
        <f aca="false">IF($G1084="","",IF($G1084&lt;5,"Ha","Yo'q"))</f>
        <v/>
      </c>
      <c r="I1084" s="14" t="str">
        <f aca="false">IF($G1084="","",IF($G1084&lt;18,"Ha","Yo'q"))</f>
        <v/>
      </c>
      <c r="J1084" s="12"/>
      <c r="K1084" s="12"/>
      <c r="L1084" s="25"/>
      <c r="M1084" s="12"/>
    </row>
    <row r="1085" customFormat="false" ht="15" hidden="false" customHeight="false" outlineLevel="0" collapsed="false">
      <c r="A1085" s="8" t="n">
        <v>1081</v>
      </c>
      <c r="B1085" s="13"/>
      <c r="C1085" s="25"/>
      <c r="D1085" s="26" t="str">
        <f aca="false">IF($C1085="","",IFERROR(IF(INDEX(Bolalar!$B$5:$B$1804,MATCH($C1085,Bolalar!$I$5:$I$1804,0))="","",INDEX(Bolalar!$B$5:$B$1804,MATCH($C1085,Bolalar!$I$5:$I$1804,0))),""))</f>
        <v/>
      </c>
      <c r="E1085" s="15" t="str">
        <f aca="false">IF($C1085="","",IFERROR(IF(INDEX(Bolalar!$C$5:$C$1804,MATCH($C1085,Bolalar!$I$5:$I$1804,0))="","",INDEX(Bolalar!$C$5:$C$1804,MATCH($C1085,Bolalar!$I$5:$I$1804,0))),""))</f>
        <v/>
      </c>
      <c r="F1085" s="24"/>
      <c r="G1085" s="14" t="str">
        <f aca="false">IF(OR($E1085="",$B1085=""),"",INT(($B1085-$E1085)/365.25))</f>
        <v/>
      </c>
      <c r="H1085" s="14" t="str">
        <f aca="false">IF($G1085="","",IF($G1085&lt;5,"Ha","Yo'q"))</f>
        <v/>
      </c>
      <c r="I1085" s="14" t="str">
        <f aca="false">IF($G1085="","",IF($G1085&lt;18,"Ha","Yo'q"))</f>
        <v/>
      </c>
      <c r="J1085" s="12"/>
      <c r="K1085" s="12"/>
      <c r="L1085" s="25"/>
      <c r="M1085" s="12"/>
    </row>
    <row r="1086" customFormat="false" ht="15" hidden="false" customHeight="false" outlineLevel="0" collapsed="false">
      <c r="A1086" s="8" t="n">
        <v>1082</v>
      </c>
      <c r="B1086" s="13"/>
      <c r="C1086" s="25"/>
      <c r="D1086" s="26" t="str">
        <f aca="false">IF($C1086="","",IFERROR(IF(INDEX(Bolalar!$B$5:$B$1804,MATCH($C1086,Bolalar!$I$5:$I$1804,0))="","",INDEX(Bolalar!$B$5:$B$1804,MATCH($C1086,Bolalar!$I$5:$I$1804,0))),""))</f>
        <v/>
      </c>
      <c r="E1086" s="15" t="str">
        <f aca="false">IF($C1086="","",IFERROR(IF(INDEX(Bolalar!$C$5:$C$1804,MATCH($C1086,Bolalar!$I$5:$I$1804,0))="","",INDEX(Bolalar!$C$5:$C$1804,MATCH($C1086,Bolalar!$I$5:$I$1804,0))),""))</f>
        <v/>
      </c>
      <c r="F1086" s="24"/>
      <c r="G1086" s="14" t="str">
        <f aca="false">IF(OR($E1086="",$B1086=""),"",INT(($B1086-$E1086)/365.25))</f>
        <v/>
      </c>
      <c r="H1086" s="14" t="str">
        <f aca="false">IF($G1086="","",IF($G1086&lt;5,"Ha","Yo'q"))</f>
        <v/>
      </c>
      <c r="I1086" s="14" t="str">
        <f aca="false">IF($G1086="","",IF($G1086&lt;18,"Ha","Yo'q"))</f>
        <v/>
      </c>
      <c r="J1086" s="12"/>
      <c r="K1086" s="12"/>
      <c r="L1086" s="25"/>
      <c r="M1086" s="12"/>
    </row>
    <row r="1087" customFormat="false" ht="15" hidden="false" customHeight="false" outlineLevel="0" collapsed="false">
      <c r="A1087" s="8" t="n">
        <v>1083</v>
      </c>
      <c r="B1087" s="13"/>
      <c r="C1087" s="25"/>
      <c r="D1087" s="26" t="str">
        <f aca="false">IF($C1087="","",IFERROR(IF(INDEX(Bolalar!$B$5:$B$1804,MATCH($C1087,Bolalar!$I$5:$I$1804,0))="","",INDEX(Bolalar!$B$5:$B$1804,MATCH($C1087,Bolalar!$I$5:$I$1804,0))),""))</f>
        <v/>
      </c>
      <c r="E1087" s="15" t="str">
        <f aca="false">IF($C1087="","",IFERROR(IF(INDEX(Bolalar!$C$5:$C$1804,MATCH($C1087,Bolalar!$I$5:$I$1804,0))="","",INDEX(Bolalar!$C$5:$C$1804,MATCH($C1087,Bolalar!$I$5:$I$1804,0))),""))</f>
        <v/>
      </c>
      <c r="F1087" s="24"/>
      <c r="G1087" s="14" t="str">
        <f aca="false">IF(OR($E1087="",$B1087=""),"",INT(($B1087-$E1087)/365.25))</f>
        <v/>
      </c>
      <c r="H1087" s="14" t="str">
        <f aca="false">IF($G1087="","",IF($G1087&lt;5,"Ha","Yo'q"))</f>
        <v/>
      </c>
      <c r="I1087" s="14" t="str">
        <f aca="false">IF($G1087="","",IF($G1087&lt;18,"Ha","Yo'q"))</f>
        <v/>
      </c>
      <c r="J1087" s="12"/>
      <c r="K1087" s="12"/>
      <c r="L1087" s="25"/>
      <c r="M1087" s="12"/>
    </row>
    <row r="1088" customFormat="false" ht="15" hidden="false" customHeight="false" outlineLevel="0" collapsed="false">
      <c r="A1088" s="8" t="n">
        <v>1084</v>
      </c>
      <c r="B1088" s="13"/>
      <c r="C1088" s="25"/>
      <c r="D1088" s="26" t="str">
        <f aca="false">IF($C1088="","",IFERROR(IF(INDEX(Bolalar!$B$5:$B$1804,MATCH($C1088,Bolalar!$I$5:$I$1804,0))="","",INDEX(Bolalar!$B$5:$B$1804,MATCH($C1088,Bolalar!$I$5:$I$1804,0))),""))</f>
        <v/>
      </c>
      <c r="E1088" s="15" t="str">
        <f aca="false">IF($C1088="","",IFERROR(IF(INDEX(Bolalar!$C$5:$C$1804,MATCH($C1088,Bolalar!$I$5:$I$1804,0))="","",INDEX(Bolalar!$C$5:$C$1804,MATCH($C1088,Bolalar!$I$5:$I$1804,0))),""))</f>
        <v/>
      </c>
      <c r="F1088" s="24"/>
      <c r="G1088" s="14" t="str">
        <f aca="false">IF(OR($E1088="",$B1088=""),"",INT(($B1088-$E1088)/365.25))</f>
        <v/>
      </c>
      <c r="H1088" s="14" t="str">
        <f aca="false">IF($G1088="","",IF($G1088&lt;5,"Ha","Yo'q"))</f>
        <v/>
      </c>
      <c r="I1088" s="14" t="str">
        <f aca="false">IF($G1088="","",IF($G1088&lt;18,"Ha","Yo'q"))</f>
        <v/>
      </c>
      <c r="J1088" s="12"/>
      <c r="K1088" s="12"/>
      <c r="L1088" s="25"/>
      <c r="M1088" s="12"/>
    </row>
    <row r="1089" customFormat="false" ht="15" hidden="false" customHeight="false" outlineLevel="0" collapsed="false">
      <c r="A1089" s="8" t="n">
        <v>1085</v>
      </c>
      <c r="B1089" s="13"/>
      <c r="C1089" s="25"/>
      <c r="D1089" s="26" t="str">
        <f aca="false">IF($C1089="","",IFERROR(IF(INDEX(Bolalar!$B$5:$B$1804,MATCH($C1089,Bolalar!$I$5:$I$1804,0))="","",INDEX(Bolalar!$B$5:$B$1804,MATCH($C1089,Bolalar!$I$5:$I$1804,0))),""))</f>
        <v/>
      </c>
      <c r="E1089" s="15" t="str">
        <f aca="false">IF($C1089="","",IFERROR(IF(INDEX(Bolalar!$C$5:$C$1804,MATCH($C1089,Bolalar!$I$5:$I$1804,0))="","",INDEX(Bolalar!$C$5:$C$1804,MATCH($C1089,Bolalar!$I$5:$I$1804,0))),""))</f>
        <v/>
      </c>
      <c r="F1089" s="24"/>
      <c r="G1089" s="14" t="str">
        <f aca="false">IF(OR($E1089="",$B1089=""),"",INT(($B1089-$E1089)/365.25))</f>
        <v/>
      </c>
      <c r="H1089" s="14" t="str">
        <f aca="false">IF($G1089="","",IF($G1089&lt;5,"Ha","Yo'q"))</f>
        <v/>
      </c>
      <c r="I1089" s="14" t="str">
        <f aca="false">IF($G1089="","",IF($G1089&lt;18,"Ha","Yo'q"))</f>
        <v/>
      </c>
      <c r="J1089" s="12"/>
      <c r="K1089" s="12"/>
      <c r="L1089" s="25"/>
      <c r="M1089" s="12"/>
    </row>
    <row r="1090" customFormat="false" ht="15" hidden="false" customHeight="false" outlineLevel="0" collapsed="false">
      <c r="A1090" s="8" t="n">
        <v>1086</v>
      </c>
      <c r="B1090" s="13"/>
      <c r="C1090" s="25"/>
      <c r="D1090" s="26" t="str">
        <f aca="false">IF($C1090="","",IFERROR(IF(INDEX(Bolalar!$B$5:$B$1804,MATCH($C1090,Bolalar!$I$5:$I$1804,0))="","",INDEX(Bolalar!$B$5:$B$1804,MATCH($C1090,Bolalar!$I$5:$I$1804,0))),""))</f>
        <v/>
      </c>
      <c r="E1090" s="15" t="str">
        <f aca="false">IF($C1090="","",IFERROR(IF(INDEX(Bolalar!$C$5:$C$1804,MATCH($C1090,Bolalar!$I$5:$I$1804,0))="","",INDEX(Bolalar!$C$5:$C$1804,MATCH($C1090,Bolalar!$I$5:$I$1804,0))),""))</f>
        <v/>
      </c>
      <c r="F1090" s="24"/>
      <c r="G1090" s="14" t="str">
        <f aca="false">IF(OR($E1090="",$B1090=""),"",INT(($B1090-$E1090)/365.25))</f>
        <v/>
      </c>
      <c r="H1090" s="14" t="str">
        <f aca="false">IF($G1090="","",IF($G1090&lt;5,"Ha","Yo'q"))</f>
        <v/>
      </c>
      <c r="I1090" s="14" t="str">
        <f aca="false">IF($G1090="","",IF($G1090&lt;18,"Ha","Yo'q"))</f>
        <v/>
      </c>
      <c r="J1090" s="12"/>
      <c r="K1090" s="12"/>
      <c r="L1090" s="25"/>
      <c r="M1090" s="12"/>
    </row>
    <row r="1091" customFormat="false" ht="15" hidden="false" customHeight="false" outlineLevel="0" collapsed="false">
      <c r="A1091" s="8" t="n">
        <v>1087</v>
      </c>
      <c r="B1091" s="13"/>
      <c r="C1091" s="25"/>
      <c r="D1091" s="26" t="str">
        <f aca="false">IF($C1091="","",IFERROR(IF(INDEX(Bolalar!$B$5:$B$1804,MATCH($C1091,Bolalar!$I$5:$I$1804,0))="","",INDEX(Bolalar!$B$5:$B$1804,MATCH($C1091,Bolalar!$I$5:$I$1804,0))),""))</f>
        <v/>
      </c>
      <c r="E1091" s="15" t="str">
        <f aca="false">IF($C1091="","",IFERROR(IF(INDEX(Bolalar!$C$5:$C$1804,MATCH($C1091,Bolalar!$I$5:$I$1804,0))="","",INDEX(Bolalar!$C$5:$C$1804,MATCH($C1091,Bolalar!$I$5:$I$1804,0))),""))</f>
        <v/>
      </c>
      <c r="F1091" s="24"/>
      <c r="G1091" s="14" t="str">
        <f aca="false">IF(OR($E1091="",$B1091=""),"",INT(($B1091-$E1091)/365.25))</f>
        <v/>
      </c>
      <c r="H1091" s="14" t="str">
        <f aca="false">IF($G1091="","",IF($G1091&lt;5,"Ha","Yo'q"))</f>
        <v/>
      </c>
      <c r="I1091" s="14" t="str">
        <f aca="false">IF($G1091="","",IF($G1091&lt;18,"Ha","Yo'q"))</f>
        <v/>
      </c>
      <c r="J1091" s="12"/>
      <c r="K1091" s="12"/>
      <c r="L1091" s="25"/>
      <c r="M1091" s="12"/>
    </row>
    <row r="1092" customFormat="false" ht="15" hidden="false" customHeight="false" outlineLevel="0" collapsed="false">
      <c r="A1092" s="8" t="n">
        <v>1088</v>
      </c>
      <c r="B1092" s="13"/>
      <c r="C1092" s="25"/>
      <c r="D1092" s="26" t="str">
        <f aca="false">IF($C1092="","",IFERROR(IF(INDEX(Bolalar!$B$5:$B$1804,MATCH($C1092,Bolalar!$I$5:$I$1804,0))="","",INDEX(Bolalar!$B$5:$B$1804,MATCH($C1092,Bolalar!$I$5:$I$1804,0))),""))</f>
        <v/>
      </c>
      <c r="E1092" s="15" t="str">
        <f aca="false">IF($C1092="","",IFERROR(IF(INDEX(Bolalar!$C$5:$C$1804,MATCH($C1092,Bolalar!$I$5:$I$1804,0))="","",INDEX(Bolalar!$C$5:$C$1804,MATCH($C1092,Bolalar!$I$5:$I$1804,0))),""))</f>
        <v/>
      </c>
      <c r="F1092" s="24"/>
      <c r="G1092" s="14" t="str">
        <f aca="false">IF(OR($E1092="",$B1092=""),"",INT(($B1092-$E1092)/365.25))</f>
        <v/>
      </c>
      <c r="H1092" s="14" t="str">
        <f aca="false">IF($G1092="","",IF($G1092&lt;5,"Ha","Yo'q"))</f>
        <v/>
      </c>
      <c r="I1092" s="14" t="str">
        <f aca="false">IF($G1092="","",IF($G1092&lt;18,"Ha","Yo'q"))</f>
        <v/>
      </c>
      <c r="J1092" s="12"/>
      <c r="K1092" s="12"/>
      <c r="L1092" s="25"/>
      <c r="M1092" s="12"/>
    </row>
    <row r="1093" customFormat="false" ht="15" hidden="false" customHeight="false" outlineLevel="0" collapsed="false">
      <c r="A1093" s="8" t="n">
        <v>1089</v>
      </c>
      <c r="B1093" s="13"/>
      <c r="C1093" s="25"/>
      <c r="D1093" s="26" t="str">
        <f aca="false">IF($C1093="","",IFERROR(IF(INDEX(Bolalar!$B$5:$B$1804,MATCH($C1093,Bolalar!$I$5:$I$1804,0))="","",INDEX(Bolalar!$B$5:$B$1804,MATCH($C1093,Bolalar!$I$5:$I$1804,0))),""))</f>
        <v/>
      </c>
      <c r="E1093" s="15" t="str">
        <f aca="false">IF($C1093="","",IFERROR(IF(INDEX(Bolalar!$C$5:$C$1804,MATCH($C1093,Bolalar!$I$5:$I$1804,0))="","",INDEX(Bolalar!$C$5:$C$1804,MATCH($C1093,Bolalar!$I$5:$I$1804,0))),""))</f>
        <v/>
      </c>
      <c r="F1093" s="24"/>
      <c r="G1093" s="14" t="str">
        <f aca="false">IF(OR($E1093="",$B1093=""),"",INT(($B1093-$E1093)/365.25))</f>
        <v/>
      </c>
      <c r="H1093" s="14" t="str">
        <f aca="false">IF($G1093="","",IF($G1093&lt;5,"Ha","Yo'q"))</f>
        <v/>
      </c>
      <c r="I1093" s="14" t="str">
        <f aca="false">IF($G1093="","",IF($G1093&lt;18,"Ha","Yo'q"))</f>
        <v/>
      </c>
      <c r="J1093" s="12"/>
      <c r="K1093" s="12"/>
      <c r="L1093" s="25"/>
      <c r="M1093" s="12"/>
    </row>
    <row r="1094" customFormat="false" ht="15" hidden="false" customHeight="false" outlineLevel="0" collapsed="false">
      <c r="A1094" s="8" t="n">
        <v>1090</v>
      </c>
      <c r="B1094" s="13"/>
      <c r="C1094" s="25"/>
      <c r="D1094" s="26" t="str">
        <f aca="false">IF($C1094="","",IFERROR(IF(INDEX(Bolalar!$B$5:$B$1804,MATCH($C1094,Bolalar!$I$5:$I$1804,0))="","",INDEX(Bolalar!$B$5:$B$1804,MATCH($C1094,Bolalar!$I$5:$I$1804,0))),""))</f>
        <v/>
      </c>
      <c r="E1094" s="15" t="str">
        <f aca="false">IF($C1094="","",IFERROR(IF(INDEX(Bolalar!$C$5:$C$1804,MATCH($C1094,Bolalar!$I$5:$I$1804,0))="","",INDEX(Bolalar!$C$5:$C$1804,MATCH($C1094,Bolalar!$I$5:$I$1804,0))),""))</f>
        <v/>
      </c>
      <c r="F1094" s="24"/>
      <c r="G1094" s="14" t="str">
        <f aca="false">IF(OR($E1094="",$B1094=""),"",INT(($B1094-$E1094)/365.25))</f>
        <v/>
      </c>
      <c r="H1094" s="14" t="str">
        <f aca="false">IF($G1094="","",IF($G1094&lt;5,"Ha","Yo'q"))</f>
        <v/>
      </c>
      <c r="I1094" s="14" t="str">
        <f aca="false">IF($G1094="","",IF($G1094&lt;18,"Ha","Yo'q"))</f>
        <v/>
      </c>
      <c r="J1094" s="12"/>
      <c r="K1094" s="12"/>
      <c r="L1094" s="25"/>
      <c r="M1094" s="12"/>
    </row>
    <row r="1095" customFormat="false" ht="15" hidden="false" customHeight="false" outlineLevel="0" collapsed="false">
      <c r="A1095" s="8" t="n">
        <v>1091</v>
      </c>
      <c r="B1095" s="13"/>
      <c r="C1095" s="25"/>
      <c r="D1095" s="26" t="str">
        <f aca="false">IF($C1095="","",IFERROR(IF(INDEX(Bolalar!$B$5:$B$1804,MATCH($C1095,Bolalar!$I$5:$I$1804,0))="","",INDEX(Bolalar!$B$5:$B$1804,MATCH($C1095,Bolalar!$I$5:$I$1804,0))),""))</f>
        <v/>
      </c>
      <c r="E1095" s="15" t="str">
        <f aca="false">IF($C1095="","",IFERROR(IF(INDEX(Bolalar!$C$5:$C$1804,MATCH($C1095,Bolalar!$I$5:$I$1804,0))="","",INDEX(Bolalar!$C$5:$C$1804,MATCH($C1095,Bolalar!$I$5:$I$1804,0))),""))</f>
        <v/>
      </c>
      <c r="F1095" s="24"/>
      <c r="G1095" s="14" t="str">
        <f aca="false">IF(OR($E1095="",$B1095=""),"",INT(($B1095-$E1095)/365.25))</f>
        <v/>
      </c>
      <c r="H1095" s="14" t="str">
        <f aca="false">IF($G1095="","",IF($G1095&lt;5,"Ha","Yo'q"))</f>
        <v/>
      </c>
      <c r="I1095" s="14" t="str">
        <f aca="false">IF($G1095="","",IF($G1095&lt;18,"Ha","Yo'q"))</f>
        <v/>
      </c>
      <c r="J1095" s="12"/>
      <c r="K1095" s="12"/>
      <c r="L1095" s="25"/>
      <c r="M1095" s="12"/>
    </row>
    <row r="1096" customFormat="false" ht="15" hidden="false" customHeight="false" outlineLevel="0" collapsed="false">
      <c r="A1096" s="8" t="n">
        <v>1092</v>
      </c>
      <c r="B1096" s="13"/>
      <c r="C1096" s="25"/>
      <c r="D1096" s="26" t="str">
        <f aca="false">IF($C1096="","",IFERROR(IF(INDEX(Bolalar!$B$5:$B$1804,MATCH($C1096,Bolalar!$I$5:$I$1804,0))="","",INDEX(Bolalar!$B$5:$B$1804,MATCH($C1096,Bolalar!$I$5:$I$1804,0))),""))</f>
        <v/>
      </c>
      <c r="E1096" s="15" t="str">
        <f aca="false">IF($C1096="","",IFERROR(IF(INDEX(Bolalar!$C$5:$C$1804,MATCH($C1096,Bolalar!$I$5:$I$1804,0))="","",INDEX(Bolalar!$C$5:$C$1804,MATCH($C1096,Bolalar!$I$5:$I$1804,0))),""))</f>
        <v/>
      </c>
      <c r="F1096" s="24"/>
      <c r="G1096" s="14" t="str">
        <f aca="false">IF(OR($E1096="",$B1096=""),"",INT(($B1096-$E1096)/365.25))</f>
        <v/>
      </c>
      <c r="H1096" s="14" t="str">
        <f aca="false">IF($G1096="","",IF($G1096&lt;5,"Ha","Yo'q"))</f>
        <v/>
      </c>
      <c r="I1096" s="14" t="str">
        <f aca="false">IF($G1096="","",IF($G1096&lt;18,"Ha","Yo'q"))</f>
        <v/>
      </c>
      <c r="J1096" s="12"/>
      <c r="K1096" s="12"/>
      <c r="L1096" s="25"/>
      <c r="M1096" s="12"/>
    </row>
    <row r="1097" customFormat="false" ht="15" hidden="false" customHeight="false" outlineLevel="0" collapsed="false">
      <c r="A1097" s="8" t="n">
        <v>1093</v>
      </c>
      <c r="B1097" s="13"/>
      <c r="C1097" s="25"/>
      <c r="D1097" s="26" t="str">
        <f aca="false">IF($C1097="","",IFERROR(IF(INDEX(Bolalar!$B$5:$B$1804,MATCH($C1097,Bolalar!$I$5:$I$1804,0))="","",INDEX(Bolalar!$B$5:$B$1804,MATCH($C1097,Bolalar!$I$5:$I$1804,0))),""))</f>
        <v/>
      </c>
      <c r="E1097" s="15" t="str">
        <f aca="false">IF($C1097="","",IFERROR(IF(INDEX(Bolalar!$C$5:$C$1804,MATCH($C1097,Bolalar!$I$5:$I$1804,0))="","",INDEX(Bolalar!$C$5:$C$1804,MATCH($C1097,Bolalar!$I$5:$I$1804,0))),""))</f>
        <v/>
      </c>
      <c r="F1097" s="24"/>
      <c r="G1097" s="14" t="str">
        <f aca="false">IF(OR($E1097="",$B1097=""),"",INT(($B1097-$E1097)/365.25))</f>
        <v/>
      </c>
      <c r="H1097" s="14" t="str">
        <f aca="false">IF($G1097="","",IF($G1097&lt;5,"Ha","Yo'q"))</f>
        <v/>
      </c>
      <c r="I1097" s="14" t="str">
        <f aca="false">IF($G1097="","",IF($G1097&lt;18,"Ha","Yo'q"))</f>
        <v/>
      </c>
      <c r="J1097" s="12"/>
      <c r="K1097" s="12"/>
      <c r="L1097" s="25"/>
      <c r="M1097" s="12"/>
    </row>
    <row r="1098" customFormat="false" ht="15" hidden="false" customHeight="false" outlineLevel="0" collapsed="false">
      <c r="A1098" s="8" t="n">
        <v>1094</v>
      </c>
      <c r="B1098" s="13"/>
      <c r="C1098" s="25"/>
      <c r="D1098" s="26" t="str">
        <f aca="false">IF($C1098="","",IFERROR(IF(INDEX(Bolalar!$B$5:$B$1804,MATCH($C1098,Bolalar!$I$5:$I$1804,0))="","",INDEX(Bolalar!$B$5:$B$1804,MATCH($C1098,Bolalar!$I$5:$I$1804,0))),""))</f>
        <v/>
      </c>
      <c r="E1098" s="15" t="str">
        <f aca="false">IF($C1098="","",IFERROR(IF(INDEX(Bolalar!$C$5:$C$1804,MATCH($C1098,Bolalar!$I$5:$I$1804,0))="","",INDEX(Bolalar!$C$5:$C$1804,MATCH($C1098,Bolalar!$I$5:$I$1804,0))),""))</f>
        <v/>
      </c>
      <c r="F1098" s="24"/>
      <c r="G1098" s="14" t="str">
        <f aca="false">IF(OR($E1098="",$B1098=""),"",INT(($B1098-$E1098)/365.25))</f>
        <v/>
      </c>
      <c r="H1098" s="14" t="str">
        <f aca="false">IF($G1098="","",IF($G1098&lt;5,"Ha","Yo'q"))</f>
        <v/>
      </c>
      <c r="I1098" s="14" t="str">
        <f aca="false">IF($G1098="","",IF($G1098&lt;18,"Ha","Yo'q"))</f>
        <v/>
      </c>
      <c r="J1098" s="12"/>
      <c r="K1098" s="12"/>
      <c r="L1098" s="25"/>
      <c r="M1098" s="12"/>
    </row>
    <row r="1099" customFormat="false" ht="15" hidden="false" customHeight="false" outlineLevel="0" collapsed="false">
      <c r="A1099" s="8" t="n">
        <v>1095</v>
      </c>
      <c r="B1099" s="13"/>
      <c r="C1099" s="25"/>
      <c r="D1099" s="26" t="str">
        <f aca="false">IF($C1099="","",IFERROR(IF(INDEX(Bolalar!$B$5:$B$1804,MATCH($C1099,Bolalar!$I$5:$I$1804,0))="","",INDEX(Bolalar!$B$5:$B$1804,MATCH($C1099,Bolalar!$I$5:$I$1804,0))),""))</f>
        <v/>
      </c>
      <c r="E1099" s="15" t="str">
        <f aca="false">IF($C1099="","",IFERROR(IF(INDEX(Bolalar!$C$5:$C$1804,MATCH($C1099,Bolalar!$I$5:$I$1804,0))="","",INDEX(Bolalar!$C$5:$C$1804,MATCH($C1099,Bolalar!$I$5:$I$1804,0))),""))</f>
        <v/>
      </c>
      <c r="F1099" s="24"/>
      <c r="G1099" s="14" t="str">
        <f aca="false">IF(OR($E1099="",$B1099=""),"",INT(($B1099-$E1099)/365.25))</f>
        <v/>
      </c>
      <c r="H1099" s="14" t="str">
        <f aca="false">IF($G1099="","",IF($G1099&lt;5,"Ha","Yo'q"))</f>
        <v/>
      </c>
      <c r="I1099" s="14" t="str">
        <f aca="false">IF($G1099="","",IF($G1099&lt;18,"Ha","Yo'q"))</f>
        <v/>
      </c>
      <c r="J1099" s="12"/>
      <c r="K1099" s="12"/>
      <c r="L1099" s="25"/>
      <c r="M1099" s="12"/>
    </row>
    <row r="1100" customFormat="false" ht="15" hidden="false" customHeight="false" outlineLevel="0" collapsed="false">
      <c r="A1100" s="8" t="n">
        <v>1096</v>
      </c>
      <c r="B1100" s="13"/>
      <c r="C1100" s="25"/>
      <c r="D1100" s="26" t="str">
        <f aca="false">IF($C1100="","",IFERROR(IF(INDEX(Bolalar!$B$5:$B$1804,MATCH($C1100,Bolalar!$I$5:$I$1804,0))="","",INDEX(Bolalar!$B$5:$B$1804,MATCH($C1100,Bolalar!$I$5:$I$1804,0))),""))</f>
        <v/>
      </c>
      <c r="E1100" s="15" t="str">
        <f aca="false">IF($C1100="","",IFERROR(IF(INDEX(Bolalar!$C$5:$C$1804,MATCH($C1100,Bolalar!$I$5:$I$1804,0))="","",INDEX(Bolalar!$C$5:$C$1804,MATCH($C1100,Bolalar!$I$5:$I$1804,0))),""))</f>
        <v/>
      </c>
      <c r="F1100" s="24"/>
      <c r="G1100" s="14" t="str">
        <f aca="false">IF(OR($E1100="",$B1100=""),"",INT(($B1100-$E1100)/365.25))</f>
        <v/>
      </c>
      <c r="H1100" s="14" t="str">
        <f aca="false">IF($G1100="","",IF($G1100&lt;5,"Ha","Yo'q"))</f>
        <v/>
      </c>
      <c r="I1100" s="14" t="str">
        <f aca="false">IF($G1100="","",IF($G1100&lt;18,"Ha","Yo'q"))</f>
        <v/>
      </c>
      <c r="J1100" s="12"/>
      <c r="K1100" s="12"/>
      <c r="L1100" s="25"/>
      <c r="M1100" s="12"/>
    </row>
    <row r="1101" customFormat="false" ht="15" hidden="false" customHeight="false" outlineLevel="0" collapsed="false">
      <c r="A1101" s="8" t="n">
        <v>1097</v>
      </c>
      <c r="B1101" s="13"/>
      <c r="C1101" s="25"/>
      <c r="D1101" s="26" t="str">
        <f aca="false">IF($C1101="","",IFERROR(IF(INDEX(Bolalar!$B$5:$B$1804,MATCH($C1101,Bolalar!$I$5:$I$1804,0))="","",INDEX(Bolalar!$B$5:$B$1804,MATCH($C1101,Bolalar!$I$5:$I$1804,0))),""))</f>
        <v/>
      </c>
      <c r="E1101" s="15" t="str">
        <f aca="false">IF($C1101="","",IFERROR(IF(INDEX(Bolalar!$C$5:$C$1804,MATCH($C1101,Bolalar!$I$5:$I$1804,0))="","",INDEX(Bolalar!$C$5:$C$1804,MATCH($C1101,Bolalar!$I$5:$I$1804,0))),""))</f>
        <v/>
      </c>
      <c r="F1101" s="24"/>
      <c r="G1101" s="14" t="str">
        <f aca="false">IF(OR($E1101="",$B1101=""),"",INT(($B1101-$E1101)/365.25))</f>
        <v/>
      </c>
      <c r="H1101" s="14" t="str">
        <f aca="false">IF($G1101="","",IF($G1101&lt;5,"Ha","Yo'q"))</f>
        <v/>
      </c>
      <c r="I1101" s="14" t="str">
        <f aca="false">IF($G1101="","",IF($G1101&lt;18,"Ha","Yo'q"))</f>
        <v/>
      </c>
      <c r="J1101" s="12"/>
      <c r="K1101" s="12"/>
      <c r="L1101" s="25"/>
      <c r="M1101" s="12"/>
    </row>
    <row r="1102" customFormat="false" ht="15" hidden="false" customHeight="false" outlineLevel="0" collapsed="false">
      <c r="A1102" s="8" t="n">
        <v>1098</v>
      </c>
      <c r="B1102" s="13"/>
      <c r="C1102" s="25"/>
      <c r="D1102" s="26" t="str">
        <f aca="false">IF($C1102="","",IFERROR(IF(INDEX(Bolalar!$B$5:$B$1804,MATCH($C1102,Bolalar!$I$5:$I$1804,0))="","",INDEX(Bolalar!$B$5:$B$1804,MATCH($C1102,Bolalar!$I$5:$I$1804,0))),""))</f>
        <v/>
      </c>
      <c r="E1102" s="15" t="str">
        <f aca="false">IF($C1102="","",IFERROR(IF(INDEX(Bolalar!$C$5:$C$1804,MATCH($C1102,Bolalar!$I$5:$I$1804,0))="","",INDEX(Bolalar!$C$5:$C$1804,MATCH($C1102,Bolalar!$I$5:$I$1804,0))),""))</f>
        <v/>
      </c>
      <c r="F1102" s="24"/>
      <c r="G1102" s="14" t="str">
        <f aca="false">IF(OR($E1102="",$B1102=""),"",INT(($B1102-$E1102)/365.25))</f>
        <v/>
      </c>
      <c r="H1102" s="14" t="str">
        <f aca="false">IF($G1102="","",IF($G1102&lt;5,"Ha","Yo'q"))</f>
        <v/>
      </c>
      <c r="I1102" s="14" t="str">
        <f aca="false">IF($G1102="","",IF($G1102&lt;18,"Ha","Yo'q"))</f>
        <v/>
      </c>
      <c r="J1102" s="12"/>
      <c r="K1102" s="12"/>
      <c r="L1102" s="25"/>
      <c r="M1102" s="12"/>
    </row>
    <row r="1103" customFormat="false" ht="15" hidden="false" customHeight="false" outlineLevel="0" collapsed="false">
      <c r="A1103" s="8" t="n">
        <v>1099</v>
      </c>
      <c r="B1103" s="13"/>
      <c r="C1103" s="25"/>
      <c r="D1103" s="26" t="str">
        <f aca="false">IF($C1103="","",IFERROR(IF(INDEX(Bolalar!$B$5:$B$1804,MATCH($C1103,Bolalar!$I$5:$I$1804,0))="","",INDEX(Bolalar!$B$5:$B$1804,MATCH($C1103,Bolalar!$I$5:$I$1804,0))),""))</f>
        <v/>
      </c>
      <c r="E1103" s="15" t="str">
        <f aca="false">IF($C1103="","",IFERROR(IF(INDEX(Bolalar!$C$5:$C$1804,MATCH($C1103,Bolalar!$I$5:$I$1804,0))="","",INDEX(Bolalar!$C$5:$C$1804,MATCH($C1103,Bolalar!$I$5:$I$1804,0))),""))</f>
        <v/>
      </c>
      <c r="F1103" s="24"/>
      <c r="G1103" s="14" t="str">
        <f aca="false">IF(OR($E1103="",$B1103=""),"",INT(($B1103-$E1103)/365.25))</f>
        <v/>
      </c>
      <c r="H1103" s="14" t="str">
        <f aca="false">IF($G1103="","",IF($G1103&lt;5,"Ha","Yo'q"))</f>
        <v/>
      </c>
      <c r="I1103" s="14" t="str">
        <f aca="false">IF($G1103="","",IF($G1103&lt;18,"Ha","Yo'q"))</f>
        <v/>
      </c>
      <c r="J1103" s="12"/>
      <c r="K1103" s="12"/>
      <c r="L1103" s="25"/>
      <c r="M1103" s="12"/>
    </row>
    <row r="1104" customFormat="false" ht="15" hidden="false" customHeight="false" outlineLevel="0" collapsed="false">
      <c r="A1104" s="8" t="n">
        <v>1100</v>
      </c>
      <c r="B1104" s="13"/>
      <c r="C1104" s="25"/>
      <c r="D1104" s="26" t="str">
        <f aca="false">IF($C1104="","",IFERROR(IF(INDEX(Bolalar!$B$5:$B$1804,MATCH($C1104,Bolalar!$I$5:$I$1804,0))="","",INDEX(Bolalar!$B$5:$B$1804,MATCH($C1104,Bolalar!$I$5:$I$1804,0))),""))</f>
        <v/>
      </c>
      <c r="E1104" s="15" t="str">
        <f aca="false">IF($C1104="","",IFERROR(IF(INDEX(Bolalar!$C$5:$C$1804,MATCH($C1104,Bolalar!$I$5:$I$1804,0))="","",INDEX(Bolalar!$C$5:$C$1804,MATCH($C1104,Bolalar!$I$5:$I$1804,0))),""))</f>
        <v/>
      </c>
      <c r="F1104" s="24"/>
      <c r="G1104" s="14" t="str">
        <f aca="false">IF(OR($E1104="",$B1104=""),"",INT(($B1104-$E1104)/365.25))</f>
        <v/>
      </c>
      <c r="H1104" s="14" t="str">
        <f aca="false">IF($G1104="","",IF($G1104&lt;5,"Ha","Yo'q"))</f>
        <v/>
      </c>
      <c r="I1104" s="14" t="str">
        <f aca="false">IF($G1104="","",IF($G1104&lt;18,"Ha","Yo'q"))</f>
        <v/>
      </c>
      <c r="J1104" s="12"/>
      <c r="K1104" s="12"/>
      <c r="L1104" s="25"/>
      <c r="M1104" s="12"/>
    </row>
    <row r="1105" customFormat="false" ht="15" hidden="false" customHeight="false" outlineLevel="0" collapsed="false">
      <c r="A1105" s="8" t="n">
        <v>1101</v>
      </c>
      <c r="B1105" s="13"/>
      <c r="C1105" s="25"/>
      <c r="D1105" s="26" t="str">
        <f aca="false">IF($C1105="","",IFERROR(IF(INDEX(Bolalar!$B$5:$B$1804,MATCH($C1105,Bolalar!$I$5:$I$1804,0))="","",INDEX(Bolalar!$B$5:$B$1804,MATCH($C1105,Bolalar!$I$5:$I$1804,0))),""))</f>
        <v/>
      </c>
      <c r="E1105" s="15" t="str">
        <f aca="false">IF($C1105="","",IFERROR(IF(INDEX(Bolalar!$C$5:$C$1804,MATCH($C1105,Bolalar!$I$5:$I$1804,0))="","",INDEX(Bolalar!$C$5:$C$1804,MATCH($C1105,Bolalar!$I$5:$I$1804,0))),""))</f>
        <v/>
      </c>
      <c r="F1105" s="24"/>
      <c r="G1105" s="14" t="str">
        <f aca="false">IF(OR($E1105="",$B1105=""),"",INT(($B1105-$E1105)/365.25))</f>
        <v/>
      </c>
      <c r="H1105" s="14" t="str">
        <f aca="false">IF($G1105="","",IF($G1105&lt;5,"Ha","Yo'q"))</f>
        <v/>
      </c>
      <c r="I1105" s="14" t="str">
        <f aca="false">IF($G1105="","",IF($G1105&lt;18,"Ha","Yo'q"))</f>
        <v/>
      </c>
      <c r="J1105" s="12"/>
      <c r="K1105" s="12"/>
      <c r="L1105" s="25"/>
      <c r="M1105" s="12"/>
    </row>
    <row r="1106" customFormat="false" ht="15" hidden="false" customHeight="false" outlineLevel="0" collapsed="false">
      <c r="A1106" s="8" t="n">
        <v>1102</v>
      </c>
      <c r="B1106" s="13"/>
      <c r="C1106" s="25"/>
      <c r="D1106" s="26" t="str">
        <f aca="false">IF($C1106="","",IFERROR(IF(INDEX(Bolalar!$B$5:$B$1804,MATCH($C1106,Bolalar!$I$5:$I$1804,0))="","",INDEX(Bolalar!$B$5:$B$1804,MATCH($C1106,Bolalar!$I$5:$I$1804,0))),""))</f>
        <v/>
      </c>
      <c r="E1106" s="15" t="str">
        <f aca="false">IF($C1106="","",IFERROR(IF(INDEX(Bolalar!$C$5:$C$1804,MATCH($C1106,Bolalar!$I$5:$I$1804,0))="","",INDEX(Bolalar!$C$5:$C$1804,MATCH($C1106,Bolalar!$I$5:$I$1804,0))),""))</f>
        <v/>
      </c>
      <c r="F1106" s="24"/>
      <c r="G1106" s="14" t="str">
        <f aca="false">IF(OR($E1106="",$B1106=""),"",INT(($B1106-$E1106)/365.25))</f>
        <v/>
      </c>
      <c r="H1106" s="14" t="str">
        <f aca="false">IF($G1106="","",IF($G1106&lt;5,"Ha","Yo'q"))</f>
        <v/>
      </c>
      <c r="I1106" s="14" t="str">
        <f aca="false">IF($G1106="","",IF($G1106&lt;18,"Ha","Yo'q"))</f>
        <v/>
      </c>
      <c r="J1106" s="12"/>
      <c r="K1106" s="12"/>
      <c r="L1106" s="25"/>
      <c r="M1106" s="12"/>
    </row>
    <row r="1107" customFormat="false" ht="15" hidden="false" customHeight="false" outlineLevel="0" collapsed="false">
      <c r="A1107" s="8" t="n">
        <v>1103</v>
      </c>
      <c r="B1107" s="13"/>
      <c r="C1107" s="25"/>
      <c r="D1107" s="26" t="str">
        <f aca="false">IF($C1107="","",IFERROR(IF(INDEX(Bolalar!$B$5:$B$1804,MATCH($C1107,Bolalar!$I$5:$I$1804,0))="","",INDEX(Bolalar!$B$5:$B$1804,MATCH($C1107,Bolalar!$I$5:$I$1804,0))),""))</f>
        <v/>
      </c>
      <c r="E1107" s="15" t="str">
        <f aca="false">IF($C1107="","",IFERROR(IF(INDEX(Bolalar!$C$5:$C$1804,MATCH($C1107,Bolalar!$I$5:$I$1804,0))="","",INDEX(Bolalar!$C$5:$C$1804,MATCH($C1107,Bolalar!$I$5:$I$1804,0))),""))</f>
        <v/>
      </c>
      <c r="F1107" s="24"/>
      <c r="G1107" s="14" t="str">
        <f aca="false">IF(OR($E1107="",$B1107=""),"",INT(($B1107-$E1107)/365.25))</f>
        <v/>
      </c>
      <c r="H1107" s="14" t="str">
        <f aca="false">IF($G1107="","",IF($G1107&lt;5,"Ha","Yo'q"))</f>
        <v/>
      </c>
      <c r="I1107" s="14" t="str">
        <f aca="false">IF($G1107="","",IF($G1107&lt;18,"Ha","Yo'q"))</f>
        <v/>
      </c>
      <c r="J1107" s="12"/>
      <c r="K1107" s="12"/>
      <c r="L1107" s="25"/>
      <c r="M1107" s="12"/>
    </row>
    <row r="1108" customFormat="false" ht="15" hidden="false" customHeight="false" outlineLevel="0" collapsed="false">
      <c r="A1108" s="8" t="n">
        <v>1104</v>
      </c>
      <c r="B1108" s="13"/>
      <c r="C1108" s="25"/>
      <c r="D1108" s="26" t="str">
        <f aca="false">IF($C1108="","",IFERROR(IF(INDEX(Bolalar!$B$5:$B$1804,MATCH($C1108,Bolalar!$I$5:$I$1804,0))="","",INDEX(Bolalar!$B$5:$B$1804,MATCH($C1108,Bolalar!$I$5:$I$1804,0))),""))</f>
        <v/>
      </c>
      <c r="E1108" s="15" t="str">
        <f aca="false">IF($C1108="","",IFERROR(IF(INDEX(Bolalar!$C$5:$C$1804,MATCH($C1108,Bolalar!$I$5:$I$1804,0))="","",INDEX(Bolalar!$C$5:$C$1804,MATCH($C1108,Bolalar!$I$5:$I$1804,0))),""))</f>
        <v/>
      </c>
      <c r="F1108" s="24"/>
      <c r="G1108" s="14" t="str">
        <f aca="false">IF(OR($E1108="",$B1108=""),"",INT(($B1108-$E1108)/365.25))</f>
        <v/>
      </c>
      <c r="H1108" s="14" t="str">
        <f aca="false">IF($G1108="","",IF($G1108&lt;5,"Ha","Yo'q"))</f>
        <v/>
      </c>
      <c r="I1108" s="14" t="str">
        <f aca="false">IF($G1108="","",IF($G1108&lt;18,"Ha","Yo'q"))</f>
        <v/>
      </c>
      <c r="J1108" s="12"/>
      <c r="K1108" s="12"/>
      <c r="L1108" s="25"/>
      <c r="M1108" s="12"/>
    </row>
    <row r="1109" customFormat="false" ht="15" hidden="false" customHeight="false" outlineLevel="0" collapsed="false">
      <c r="A1109" s="8" t="n">
        <v>1105</v>
      </c>
      <c r="B1109" s="13"/>
      <c r="C1109" s="25"/>
      <c r="D1109" s="26" t="str">
        <f aca="false">IF($C1109="","",IFERROR(IF(INDEX(Bolalar!$B$5:$B$1804,MATCH($C1109,Bolalar!$I$5:$I$1804,0))="","",INDEX(Bolalar!$B$5:$B$1804,MATCH($C1109,Bolalar!$I$5:$I$1804,0))),""))</f>
        <v/>
      </c>
      <c r="E1109" s="15" t="str">
        <f aca="false">IF($C1109="","",IFERROR(IF(INDEX(Bolalar!$C$5:$C$1804,MATCH($C1109,Bolalar!$I$5:$I$1804,0))="","",INDEX(Bolalar!$C$5:$C$1804,MATCH($C1109,Bolalar!$I$5:$I$1804,0))),""))</f>
        <v/>
      </c>
      <c r="F1109" s="24"/>
      <c r="G1109" s="14" t="str">
        <f aca="false">IF(OR($E1109="",$B1109=""),"",INT(($B1109-$E1109)/365.25))</f>
        <v/>
      </c>
      <c r="H1109" s="14" t="str">
        <f aca="false">IF($G1109="","",IF($G1109&lt;5,"Ha","Yo'q"))</f>
        <v/>
      </c>
      <c r="I1109" s="14" t="str">
        <f aca="false">IF($G1109="","",IF($G1109&lt;18,"Ha","Yo'q"))</f>
        <v/>
      </c>
      <c r="J1109" s="12"/>
      <c r="K1109" s="12"/>
      <c r="L1109" s="25"/>
      <c r="M1109" s="12"/>
    </row>
    <row r="1110" customFormat="false" ht="15" hidden="false" customHeight="false" outlineLevel="0" collapsed="false">
      <c r="A1110" s="8" t="n">
        <v>1106</v>
      </c>
      <c r="B1110" s="13"/>
      <c r="C1110" s="25"/>
      <c r="D1110" s="26" t="str">
        <f aca="false">IF($C1110="","",IFERROR(IF(INDEX(Bolalar!$B$5:$B$1804,MATCH($C1110,Bolalar!$I$5:$I$1804,0))="","",INDEX(Bolalar!$B$5:$B$1804,MATCH($C1110,Bolalar!$I$5:$I$1804,0))),""))</f>
        <v/>
      </c>
      <c r="E1110" s="15" t="str">
        <f aca="false">IF($C1110="","",IFERROR(IF(INDEX(Bolalar!$C$5:$C$1804,MATCH($C1110,Bolalar!$I$5:$I$1804,0))="","",INDEX(Bolalar!$C$5:$C$1804,MATCH($C1110,Bolalar!$I$5:$I$1804,0))),""))</f>
        <v/>
      </c>
      <c r="F1110" s="24"/>
      <c r="G1110" s="14" t="str">
        <f aca="false">IF(OR($E1110="",$B1110=""),"",INT(($B1110-$E1110)/365.25))</f>
        <v/>
      </c>
      <c r="H1110" s="14" t="str">
        <f aca="false">IF($G1110="","",IF($G1110&lt;5,"Ha","Yo'q"))</f>
        <v/>
      </c>
      <c r="I1110" s="14" t="str">
        <f aca="false">IF($G1110="","",IF($G1110&lt;18,"Ha","Yo'q"))</f>
        <v/>
      </c>
      <c r="J1110" s="12"/>
      <c r="K1110" s="12"/>
      <c r="L1110" s="25"/>
      <c r="M1110" s="12"/>
    </row>
    <row r="1111" customFormat="false" ht="15" hidden="false" customHeight="false" outlineLevel="0" collapsed="false">
      <c r="A1111" s="8" t="n">
        <v>1107</v>
      </c>
      <c r="B1111" s="13"/>
      <c r="C1111" s="25"/>
      <c r="D1111" s="26" t="str">
        <f aca="false">IF($C1111="","",IFERROR(IF(INDEX(Bolalar!$B$5:$B$1804,MATCH($C1111,Bolalar!$I$5:$I$1804,0))="","",INDEX(Bolalar!$B$5:$B$1804,MATCH($C1111,Bolalar!$I$5:$I$1804,0))),""))</f>
        <v/>
      </c>
      <c r="E1111" s="15" t="str">
        <f aca="false">IF($C1111="","",IFERROR(IF(INDEX(Bolalar!$C$5:$C$1804,MATCH($C1111,Bolalar!$I$5:$I$1804,0))="","",INDEX(Bolalar!$C$5:$C$1804,MATCH($C1111,Bolalar!$I$5:$I$1804,0))),""))</f>
        <v/>
      </c>
      <c r="F1111" s="24"/>
      <c r="G1111" s="14" t="str">
        <f aca="false">IF(OR($E1111="",$B1111=""),"",INT(($B1111-$E1111)/365.25))</f>
        <v/>
      </c>
      <c r="H1111" s="14" t="str">
        <f aca="false">IF($G1111="","",IF($G1111&lt;5,"Ha","Yo'q"))</f>
        <v/>
      </c>
      <c r="I1111" s="14" t="str">
        <f aca="false">IF($G1111="","",IF($G1111&lt;18,"Ha","Yo'q"))</f>
        <v/>
      </c>
      <c r="J1111" s="12"/>
      <c r="K1111" s="12"/>
      <c r="L1111" s="25"/>
      <c r="M1111" s="12"/>
    </row>
    <row r="1112" customFormat="false" ht="15" hidden="false" customHeight="false" outlineLevel="0" collapsed="false">
      <c r="A1112" s="8" t="n">
        <v>1108</v>
      </c>
      <c r="B1112" s="13"/>
      <c r="C1112" s="25"/>
      <c r="D1112" s="26" t="str">
        <f aca="false">IF($C1112="","",IFERROR(IF(INDEX(Bolalar!$B$5:$B$1804,MATCH($C1112,Bolalar!$I$5:$I$1804,0))="","",INDEX(Bolalar!$B$5:$B$1804,MATCH($C1112,Bolalar!$I$5:$I$1804,0))),""))</f>
        <v/>
      </c>
      <c r="E1112" s="15" t="str">
        <f aca="false">IF($C1112="","",IFERROR(IF(INDEX(Bolalar!$C$5:$C$1804,MATCH($C1112,Bolalar!$I$5:$I$1804,0))="","",INDEX(Bolalar!$C$5:$C$1804,MATCH($C1112,Bolalar!$I$5:$I$1804,0))),""))</f>
        <v/>
      </c>
      <c r="F1112" s="24"/>
      <c r="G1112" s="14" t="str">
        <f aca="false">IF(OR($E1112="",$B1112=""),"",INT(($B1112-$E1112)/365.25))</f>
        <v/>
      </c>
      <c r="H1112" s="14" t="str">
        <f aca="false">IF($G1112="","",IF($G1112&lt;5,"Ha","Yo'q"))</f>
        <v/>
      </c>
      <c r="I1112" s="14" t="str">
        <f aca="false">IF($G1112="","",IF($G1112&lt;18,"Ha","Yo'q"))</f>
        <v/>
      </c>
      <c r="J1112" s="12"/>
      <c r="K1112" s="12"/>
      <c r="L1112" s="25"/>
      <c r="M1112" s="12"/>
    </row>
    <row r="1113" customFormat="false" ht="15" hidden="false" customHeight="false" outlineLevel="0" collapsed="false">
      <c r="A1113" s="8" t="n">
        <v>1109</v>
      </c>
      <c r="B1113" s="13"/>
      <c r="C1113" s="25"/>
      <c r="D1113" s="26" t="str">
        <f aca="false">IF($C1113="","",IFERROR(IF(INDEX(Bolalar!$B$5:$B$1804,MATCH($C1113,Bolalar!$I$5:$I$1804,0))="","",INDEX(Bolalar!$B$5:$B$1804,MATCH($C1113,Bolalar!$I$5:$I$1804,0))),""))</f>
        <v/>
      </c>
      <c r="E1113" s="15" t="str">
        <f aca="false">IF($C1113="","",IFERROR(IF(INDEX(Bolalar!$C$5:$C$1804,MATCH($C1113,Bolalar!$I$5:$I$1804,0))="","",INDEX(Bolalar!$C$5:$C$1804,MATCH($C1113,Bolalar!$I$5:$I$1804,0))),""))</f>
        <v/>
      </c>
      <c r="F1113" s="24"/>
      <c r="G1113" s="14" t="str">
        <f aca="false">IF(OR($E1113="",$B1113=""),"",INT(($B1113-$E1113)/365.25))</f>
        <v/>
      </c>
      <c r="H1113" s="14" t="str">
        <f aca="false">IF($G1113="","",IF($G1113&lt;5,"Ha","Yo'q"))</f>
        <v/>
      </c>
      <c r="I1113" s="14" t="str">
        <f aca="false">IF($G1113="","",IF($G1113&lt;18,"Ha","Yo'q"))</f>
        <v/>
      </c>
      <c r="J1113" s="12"/>
      <c r="K1113" s="12"/>
      <c r="L1113" s="25"/>
      <c r="M1113" s="12"/>
    </row>
    <row r="1114" customFormat="false" ht="15" hidden="false" customHeight="false" outlineLevel="0" collapsed="false">
      <c r="A1114" s="8" t="n">
        <v>1110</v>
      </c>
      <c r="B1114" s="13"/>
      <c r="C1114" s="25"/>
      <c r="D1114" s="26" t="str">
        <f aca="false">IF($C1114="","",IFERROR(IF(INDEX(Bolalar!$B$5:$B$1804,MATCH($C1114,Bolalar!$I$5:$I$1804,0))="","",INDEX(Bolalar!$B$5:$B$1804,MATCH($C1114,Bolalar!$I$5:$I$1804,0))),""))</f>
        <v/>
      </c>
      <c r="E1114" s="15" t="str">
        <f aca="false">IF($C1114="","",IFERROR(IF(INDEX(Bolalar!$C$5:$C$1804,MATCH($C1114,Bolalar!$I$5:$I$1804,0))="","",INDEX(Bolalar!$C$5:$C$1804,MATCH($C1114,Bolalar!$I$5:$I$1804,0))),""))</f>
        <v/>
      </c>
      <c r="F1114" s="24"/>
      <c r="G1114" s="14" t="str">
        <f aca="false">IF(OR($E1114="",$B1114=""),"",INT(($B1114-$E1114)/365.25))</f>
        <v/>
      </c>
      <c r="H1114" s="14" t="str">
        <f aca="false">IF($G1114="","",IF($G1114&lt;5,"Ha","Yo'q"))</f>
        <v/>
      </c>
      <c r="I1114" s="14" t="str">
        <f aca="false">IF($G1114="","",IF($G1114&lt;18,"Ha","Yo'q"))</f>
        <v/>
      </c>
      <c r="J1114" s="12"/>
      <c r="K1114" s="12"/>
      <c r="L1114" s="25"/>
      <c r="M1114" s="12"/>
    </row>
    <row r="1115" customFormat="false" ht="15" hidden="false" customHeight="false" outlineLevel="0" collapsed="false">
      <c r="A1115" s="8" t="n">
        <v>1111</v>
      </c>
      <c r="B1115" s="13"/>
      <c r="C1115" s="25"/>
      <c r="D1115" s="26" t="str">
        <f aca="false">IF($C1115="","",IFERROR(IF(INDEX(Bolalar!$B$5:$B$1804,MATCH($C1115,Bolalar!$I$5:$I$1804,0))="","",INDEX(Bolalar!$B$5:$B$1804,MATCH($C1115,Bolalar!$I$5:$I$1804,0))),""))</f>
        <v/>
      </c>
      <c r="E1115" s="15" t="str">
        <f aca="false">IF($C1115="","",IFERROR(IF(INDEX(Bolalar!$C$5:$C$1804,MATCH($C1115,Bolalar!$I$5:$I$1804,0))="","",INDEX(Bolalar!$C$5:$C$1804,MATCH($C1115,Bolalar!$I$5:$I$1804,0))),""))</f>
        <v/>
      </c>
      <c r="F1115" s="24"/>
      <c r="G1115" s="14" t="str">
        <f aca="false">IF(OR($E1115="",$B1115=""),"",INT(($B1115-$E1115)/365.25))</f>
        <v/>
      </c>
      <c r="H1115" s="14" t="str">
        <f aca="false">IF($G1115="","",IF($G1115&lt;5,"Ha","Yo'q"))</f>
        <v/>
      </c>
      <c r="I1115" s="14" t="str">
        <f aca="false">IF($G1115="","",IF($G1115&lt;18,"Ha","Yo'q"))</f>
        <v/>
      </c>
      <c r="J1115" s="12"/>
      <c r="K1115" s="12"/>
      <c r="L1115" s="25"/>
      <c r="M1115" s="12"/>
    </row>
    <row r="1116" customFormat="false" ht="15" hidden="false" customHeight="false" outlineLevel="0" collapsed="false">
      <c r="A1116" s="8" t="n">
        <v>1112</v>
      </c>
      <c r="B1116" s="13"/>
      <c r="C1116" s="25"/>
      <c r="D1116" s="26" t="str">
        <f aca="false">IF($C1116="","",IFERROR(IF(INDEX(Bolalar!$B$5:$B$1804,MATCH($C1116,Bolalar!$I$5:$I$1804,0))="","",INDEX(Bolalar!$B$5:$B$1804,MATCH($C1116,Bolalar!$I$5:$I$1804,0))),""))</f>
        <v/>
      </c>
      <c r="E1116" s="15" t="str">
        <f aca="false">IF($C1116="","",IFERROR(IF(INDEX(Bolalar!$C$5:$C$1804,MATCH($C1116,Bolalar!$I$5:$I$1804,0))="","",INDEX(Bolalar!$C$5:$C$1804,MATCH($C1116,Bolalar!$I$5:$I$1804,0))),""))</f>
        <v/>
      </c>
      <c r="F1116" s="24"/>
      <c r="G1116" s="14" t="str">
        <f aca="false">IF(OR($E1116="",$B1116=""),"",INT(($B1116-$E1116)/365.25))</f>
        <v/>
      </c>
      <c r="H1116" s="14" t="str">
        <f aca="false">IF($G1116="","",IF($G1116&lt;5,"Ha","Yo'q"))</f>
        <v/>
      </c>
      <c r="I1116" s="14" t="str">
        <f aca="false">IF($G1116="","",IF($G1116&lt;18,"Ha","Yo'q"))</f>
        <v/>
      </c>
      <c r="J1116" s="12"/>
      <c r="K1116" s="12"/>
      <c r="L1116" s="25"/>
      <c r="M1116" s="12"/>
    </row>
    <row r="1117" customFormat="false" ht="15" hidden="false" customHeight="false" outlineLevel="0" collapsed="false">
      <c r="A1117" s="8" t="n">
        <v>1113</v>
      </c>
      <c r="B1117" s="13"/>
      <c r="C1117" s="25"/>
      <c r="D1117" s="26" t="str">
        <f aca="false">IF($C1117="","",IFERROR(IF(INDEX(Bolalar!$B$5:$B$1804,MATCH($C1117,Bolalar!$I$5:$I$1804,0))="","",INDEX(Bolalar!$B$5:$B$1804,MATCH($C1117,Bolalar!$I$5:$I$1804,0))),""))</f>
        <v/>
      </c>
      <c r="E1117" s="15" t="str">
        <f aca="false">IF($C1117="","",IFERROR(IF(INDEX(Bolalar!$C$5:$C$1804,MATCH($C1117,Bolalar!$I$5:$I$1804,0))="","",INDEX(Bolalar!$C$5:$C$1804,MATCH($C1117,Bolalar!$I$5:$I$1804,0))),""))</f>
        <v/>
      </c>
      <c r="F1117" s="24"/>
      <c r="G1117" s="14" t="str">
        <f aca="false">IF(OR($E1117="",$B1117=""),"",INT(($B1117-$E1117)/365.25))</f>
        <v/>
      </c>
      <c r="H1117" s="14" t="str">
        <f aca="false">IF($G1117="","",IF($G1117&lt;5,"Ha","Yo'q"))</f>
        <v/>
      </c>
      <c r="I1117" s="14" t="str">
        <f aca="false">IF($G1117="","",IF($G1117&lt;18,"Ha","Yo'q"))</f>
        <v/>
      </c>
      <c r="J1117" s="12"/>
      <c r="K1117" s="12"/>
      <c r="L1117" s="25"/>
      <c r="M1117" s="12"/>
    </row>
    <row r="1118" customFormat="false" ht="15" hidden="false" customHeight="false" outlineLevel="0" collapsed="false">
      <c r="A1118" s="8" t="n">
        <v>1114</v>
      </c>
      <c r="B1118" s="13"/>
      <c r="C1118" s="25"/>
      <c r="D1118" s="26" t="str">
        <f aca="false">IF($C1118="","",IFERROR(IF(INDEX(Bolalar!$B$5:$B$1804,MATCH($C1118,Bolalar!$I$5:$I$1804,0))="","",INDEX(Bolalar!$B$5:$B$1804,MATCH($C1118,Bolalar!$I$5:$I$1804,0))),""))</f>
        <v/>
      </c>
      <c r="E1118" s="15" t="str">
        <f aca="false">IF($C1118="","",IFERROR(IF(INDEX(Bolalar!$C$5:$C$1804,MATCH($C1118,Bolalar!$I$5:$I$1804,0))="","",INDEX(Bolalar!$C$5:$C$1804,MATCH($C1118,Bolalar!$I$5:$I$1804,0))),""))</f>
        <v/>
      </c>
      <c r="F1118" s="24"/>
      <c r="G1118" s="14" t="str">
        <f aca="false">IF(OR($E1118="",$B1118=""),"",INT(($B1118-$E1118)/365.25))</f>
        <v/>
      </c>
      <c r="H1118" s="14" t="str">
        <f aca="false">IF($G1118="","",IF($G1118&lt;5,"Ha","Yo'q"))</f>
        <v/>
      </c>
      <c r="I1118" s="14" t="str">
        <f aca="false">IF($G1118="","",IF($G1118&lt;18,"Ha","Yo'q"))</f>
        <v/>
      </c>
      <c r="J1118" s="12"/>
      <c r="K1118" s="12"/>
      <c r="L1118" s="25"/>
      <c r="M1118" s="12"/>
    </row>
    <row r="1119" customFormat="false" ht="15" hidden="false" customHeight="false" outlineLevel="0" collapsed="false">
      <c r="A1119" s="8" t="n">
        <v>1115</v>
      </c>
      <c r="B1119" s="13"/>
      <c r="C1119" s="25"/>
      <c r="D1119" s="26" t="str">
        <f aca="false">IF($C1119="","",IFERROR(IF(INDEX(Bolalar!$B$5:$B$1804,MATCH($C1119,Bolalar!$I$5:$I$1804,0))="","",INDEX(Bolalar!$B$5:$B$1804,MATCH($C1119,Bolalar!$I$5:$I$1804,0))),""))</f>
        <v/>
      </c>
      <c r="E1119" s="15" t="str">
        <f aca="false">IF($C1119="","",IFERROR(IF(INDEX(Bolalar!$C$5:$C$1804,MATCH($C1119,Bolalar!$I$5:$I$1804,0))="","",INDEX(Bolalar!$C$5:$C$1804,MATCH($C1119,Bolalar!$I$5:$I$1804,0))),""))</f>
        <v/>
      </c>
      <c r="F1119" s="24"/>
      <c r="G1119" s="14" t="str">
        <f aca="false">IF(OR($E1119="",$B1119=""),"",INT(($B1119-$E1119)/365.25))</f>
        <v/>
      </c>
      <c r="H1119" s="14" t="str">
        <f aca="false">IF($G1119="","",IF($G1119&lt;5,"Ha","Yo'q"))</f>
        <v/>
      </c>
      <c r="I1119" s="14" t="str">
        <f aca="false">IF($G1119="","",IF($G1119&lt;18,"Ha","Yo'q"))</f>
        <v/>
      </c>
      <c r="J1119" s="12"/>
      <c r="K1119" s="12"/>
      <c r="L1119" s="25"/>
      <c r="M1119" s="12"/>
    </row>
    <row r="1120" customFormat="false" ht="15" hidden="false" customHeight="false" outlineLevel="0" collapsed="false">
      <c r="A1120" s="8" t="n">
        <v>1116</v>
      </c>
      <c r="B1120" s="13"/>
      <c r="C1120" s="25"/>
      <c r="D1120" s="26" t="str">
        <f aca="false">IF($C1120="","",IFERROR(IF(INDEX(Bolalar!$B$5:$B$1804,MATCH($C1120,Bolalar!$I$5:$I$1804,0))="","",INDEX(Bolalar!$B$5:$B$1804,MATCH($C1120,Bolalar!$I$5:$I$1804,0))),""))</f>
        <v/>
      </c>
      <c r="E1120" s="15" t="str">
        <f aca="false">IF($C1120="","",IFERROR(IF(INDEX(Bolalar!$C$5:$C$1804,MATCH($C1120,Bolalar!$I$5:$I$1804,0))="","",INDEX(Bolalar!$C$5:$C$1804,MATCH($C1120,Bolalar!$I$5:$I$1804,0))),""))</f>
        <v/>
      </c>
      <c r="F1120" s="24"/>
      <c r="G1120" s="14" t="str">
        <f aca="false">IF(OR($E1120="",$B1120=""),"",INT(($B1120-$E1120)/365.25))</f>
        <v/>
      </c>
      <c r="H1120" s="14" t="str">
        <f aca="false">IF($G1120="","",IF($G1120&lt;5,"Ha","Yo'q"))</f>
        <v/>
      </c>
      <c r="I1120" s="14" t="str">
        <f aca="false">IF($G1120="","",IF($G1120&lt;18,"Ha","Yo'q"))</f>
        <v/>
      </c>
      <c r="J1120" s="12"/>
      <c r="K1120" s="12"/>
      <c r="L1120" s="25"/>
      <c r="M1120" s="12"/>
    </row>
    <row r="1121" customFormat="false" ht="15" hidden="false" customHeight="false" outlineLevel="0" collapsed="false">
      <c r="A1121" s="8" t="n">
        <v>1117</v>
      </c>
      <c r="B1121" s="13"/>
      <c r="C1121" s="25"/>
      <c r="D1121" s="26" t="str">
        <f aca="false">IF($C1121="","",IFERROR(IF(INDEX(Bolalar!$B$5:$B$1804,MATCH($C1121,Bolalar!$I$5:$I$1804,0))="","",INDEX(Bolalar!$B$5:$B$1804,MATCH($C1121,Bolalar!$I$5:$I$1804,0))),""))</f>
        <v/>
      </c>
      <c r="E1121" s="15" t="str">
        <f aca="false">IF($C1121="","",IFERROR(IF(INDEX(Bolalar!$C$5:$C$1804,MATCH($C1121,Bolalar!$I$5:$I$1804,0))="","",INDEX(Bolalar!$C$5:$C$1804,MATCH($C1121,Bolalar!$I$5:$I$1804,0))),""))</f>
        <v/>
      </c>
      <c r="F1121" s="24"/>
      <c r="G1121" s="14" t="str">
        <f aca="false">IF(OR($E1121="",$B1121=""),"",INT(($B1121-$E1121)/365.25))</f>
        <v/>
      </c>
      <c r="H1121" s="14" t="str">
        <f aca="false">IF($G1121="","",IF($G1121&lt;5,"Ha","Yo'q"))</f>
        <v/>
      </c>
      <c r="I1121" s="14" t="str">
        <f aca="false">IF($G1121="","",IF($G1121&lt;18,"Ha","Yo'q"))</f>
        <v/>
      </c>
      <c r="J1121" s="12"/>
      <c r="K1121" s="12"/>
      <c r="L1121" s="25"/>
      <c r="M1121" s="12"/>
    </row>
    <row r="1122" customFormat="false" ht="15" hidden="false" customHeight="false" outlineLevel="0" collapsed="false">
      <c r="A1122" s="8" t="n">
        <v>1118</v>
      </c>
      <c r="B1122" s="13"/>
      <c r="C1122" s="25"/>
      <c r="D1122" s="26" t="str">
        <f aca="false">IF($C1122="","",IFERROR(IF(INDEX(Bolalar!$B$5:$B$1804,MATCH($C1122,Bolalar!$I$5:$I$1804,0))="","",INDEX(Bolalar!$B$5:$B$1804,MATCH($C1122,Bolalar!$I$5:$I$1804,0))),""))</f>
        <v/>
      </c>
      <c r="E1122" s="15" t="str">
        <f aca="false">IF($C1122="","",IFERROR(IF(INDEX(Bolalar!$C$5:$C$1804,MATCH($C1122,Bolalar!$I$5:$I$1804,0))="","",INDEX(Bolalar!$C$5:$C$1804,MATCH($C1122,Bolalar!$I$5:$I$1804,0))),""))</f>
        <v/>
      </c>
      <c r="F1122" s="24"/>
      <c r="G1122" s="14" t="str">
        <f aca="false">IF(OR($E1122="",$B1122=""),"",INT(($B1122-$E1122)/365.25))</f>
        <v/>
      </c>
      <c r="H1122" s="14" t="str">
        <f aca="false">IF($G1122="","",IF($G1122&lt;5,"Ha","Yo'q"))</f>
        <v/>
      </c>
      <c r="I1122" s="14" t="str">
        <f aca="false">IF($G1122="","",IF($G1122&lt;18,"Ha","Yo'q"))</f>
        <v/>
      </c>
      <c r="J1122" s="12"/>
      <c r="K1122" s="12"/>
      <c r="L1122" s="25"/>
      <c r="M1122" s="12"/>
    </row>
    <row r="1123" customFormat="false" ht="15" hidden="false" customHeight="false" outlineLevel="0" collapsed="false">
      <c r="A1123" s="8" t="n">
        <v>1119</v>
      </c>
      <c r="B1123" s="13"/>
      <c r="C1123" s="25"/>
      <c r="D1123" s="26" t="str">
        <f aca="false">IF($C1123="","",IFERROR(IF(INDEX(Bolalar!$B$5:$B$1804,MATCH($C1123,Bolalar!$I$5:$I$1804,0))="","",INDEX(Bolalar!$B$5:$B$1804,MATCH($C1123,Bolalar!$I$5:$I$1804,0))),""))</f>
        <v/>
      </c>
      <c r="E1123" s="15" t="str">
        <f aca="false">IF($C1123="","",IFERROR(IF(INDEX(Bolalar!$C$5:$C$1804,MATCH($C1123,Bolalar!$I$5:$I$1804,0))="","",INDEX(Bolalar!$C$5:$C$1804,MATCH($C1123,Bolalar!$I$5:$I$1804,0))),""))</f>
        <v/>
      </c>
      <c r="F1123" s="24"/>
      <c r="G1123" s="14" t="str">
        <f aca="false">IF(OR($E1123="",$B1123=""),"",INT(($B1123-$E1123)/365.25))</f>
        <v/>
      </c>
      <c r="H1123" s="14" t="str">
        <f aca="false">IF($G1123="","",IF($G1123&lt;5,"Ha","Yo'q"))</f>
        <v/>
      </c>
      <c r="I1123" s="14" t="str">
        <f aca="false">IF($G1123="","",IF($G1123&lt;18,"Ha","Yo'q"))</f>
        <v/>
      </c>
      <c r="J1123" s="12"/>
      <c r="K1123" s="12"/>
      <c r="L1123" s="25"/>
      <c r="M1123" s="12"/>
    </row>
    <row r="1124" customFormat="false" ht="15" hidden="false" customHeight="false" outlineLevel="0" collapsed="false">
      <c r="A1124" s="8" t="n">
        <v>1120</v>
      </c>
      <c r="B1124" s="13"/>
      <c r="C1124" s="25"/>
      <c r="D1124" s="26" t="str">
        <f aca="false">IF($C1124="","",IFERROR(IF(INDEX(Bolalar!$B$5:$B$1804,MATCH($C1124,Bolalar!$I$5:$I$1804,0))="","",INDEX(Bolalar!$B$5:$B$1804,MATCH($C1124,Bolalar!$I$5:$I$1804,0))),""))</f>
        <v/>
      </c>
      <c r="E1124" s="15" t="str">
        <f aca="false">IF($C1124="","",IFERROR(IF(INDEX(Bolalar!$C$5:$C$1804,MATCH($C1124,Bolalar!$I$5:$I$1804,0))="","",INDEX(Bolalar!$C$5:$C$1804,MATCH($C1124,Bolalar!$I$5:$I$1804,0))),""))</f>
        <v/>
      </c>
      <c r="F1124" s="24"/>
      <c r="G1124" s="14" t="str">
        <f aca="false">IF(OR($E1124="",$B1124=""),"",INT(($B1124-$E1124)/365.25))</f>
        <v/>
      </c>
      <c r="H1124" s="14" t="str">
        <f aca="false">IF($G1124="","",IF($G1124&lt;5,"Ha","Yo'q"))</f>
        <v/>
      </c>
      <c r="I1124" s="14" t="str">
        <f aca="false">IF($G1124="","",IF($G1124&lt;18,"Ha","Yo'q"))</f>
        <v/>
      </c>
      <c r="J1124" s="12"/>
      <c r="K1124" s="12"/>
      <c r="L1124" s="25"/>
      <c r="M1124" s="12"/>
    </row>
    <row r="1125" customFormat="false" ht="15" hidden="false" customHeight="false" outlineLevel="0" collapsed="false">
      <c r="A1125" s="8" t="n">
        <v>1121</v>
      </c>
      <c r="B1125" s="13"/>
      <c r="C1125" s="25"/>
      <c r="D1125" s="26" t="str">
        <f aca="false">IF($C1125="","",IFERROR(IF(INDEX(Bolalar!$B$5:$B$1804,MATCH($C1125,Bolalar!$I$5:$I$1804,0))="","",INDEX(Bolalar!$B$5:$B$1804,MATCH($C1125,Bolalar!$I$5:$I$1804,0))),""))</f>
        <v/>
      </c>
      <c r="E1125" s="15" t="str">
        <f aca="false">IF($C1125="","",IFERROR(IF(INDEX(Bolalar!$C$5:$C$1804,MATCH($C1125,Bolalar!$I$5:$I$1804,0))="","",INDEX(Bolalar!$C$5:$C$1804,MATCH($C1125,Bolalar!$I$5:$I$1804,0))),""))</f>
        <v/>
      </c>
      <c r="F1125" s="24"/>
      <c r="G1125" s="14" t="str">
        <f aca="false">IF(OR($E1125="",$B1125=""),"",INT(($B1125-$E1125)/365.25))</f>
        <v/>
      </c>
      <c r="H1125" s="14" t="str">
        <f aca="false">IF($G1125="","",IF($G1125&lt;5,"Ha","Yo'q"))</f>
        <v/>
      </c>
      <c r="I1125" s="14" t="str">
        <f aca="false">IF($G1125="","",IF($G1125&lt;18,"Ha","Yo'q"))</f>
        <v/>
      </c>
      <c r="J1125" s="12"/>
      <c r="K1125" s="12"/>
      <c r="L1125" s="25"/>
      <c r="M1125" s="12"/>
    </row>
    <row r="1126" customFormat="false" ht="15" hidden="false" customHeight="false" outlineLevel="0" collapsed="false">
      <c r="A1126" s="8" t="n">
        <v>1122</v>
      </c>
      <c r="B1126" s="13"/>
      <c r="C1126" s="25"/>
      <c r="D1126" s="26" t="str">
        <f aca="false">IF($C1126="","",IFERROR(IF(INDEX(Bolalar!$B$5:$B$1804,MATCH($C1126,Bolalar!$I$5:$I$1804,0))="","",INDEX(Bolalar!$B$5:$B$1804,MATCH($C1126,Bolalar!$I$5:$I$1804,0))),""))</f>
        <v/>
      </c>
      <c r="E1126" s="15" t="str">
        <f aca="false">IF($C1126="","",IFERROR(IF(INDEX(Bolalar!$C$5:$C$1804,MATCH($C1126,Bolalar!$I$5:$I$1804,0))="","",INDEX(Bolalar!$C$5:$C$1804,MATCH($C1126,Bolalar!$I$5:$I$1804,0))),""))</f>
        <v/>
      </c>
      <c r="F1126" s="24"/>
      <c r="G1126" s="14" t="str">
        <f aca="false">IF(OR($E1126="",$B1126=""),"",INT(($B1126-$E1126)/365.25))</f>
        <v/>
      </c>
      <c r="H1126" s="14" t="str">
        <f aca="false">IF($G1126="","",IF($G1126&lt;5,"Ha","Yo'q"))</f>
        <v/>
      </c>
      <c r="I1126" s="14" t="str">
        <f aca="false">IF($G1126="","",IF($G1126&lt;18,"Ha","Yo'q"))</f>
        <v/>
      </c>
      <c r="J1126" s="12"/>
      <c r="K1126" s="12"/>
      <c r="L1126" s="25"/>
      <c r="M1126" s="12"/>
    </row>
    <row r="1127" customFormat="false" ht="15" hidden="false" customHeight="false" outlineLevel="0" collapsed="false">
      <c r="A1127" s="8" t="n">
        <v>1123</v>
      </c>
      <c r="B1127" s="13"/>
      <c r="C1127" s="25"/>
      <c r="D1127" s="26" t="str">
        <f aca="false">IF($C1127="","",IFERROR(IF(INDEX(Bolalar!$B$5:$B$1804,MATCH($C1127,Bolalar!$I$5:$I$1804,0))="","",INDEX(Bolalar!$B$5:$B$1804,MATCH($C1127,Bolalar!$I$5:$I$1804,0))),""))</f>
        <v/>
      </c>
      <c r="E1127" s="15" t="str">
        <f aca="false">IF($C1127="","",IFERROR(IF(INDEX(Bolalar!$C$5:$C$1804,MATCH($C1127,Bolalar!$I$5:$I$1804,0))="","",INDEX(Bolalar!$C$5:$C$1804,MATCH($C1127,Bolalar!$I$5:$I$1804,0))),""))</f>
        <v/>
      </c>
      <c r="F1127" s="24"/>
      <c r="G1127" s="14" t="str">
        <f aca="false">IF(OR($E1127="",$B1127=""),"",INT(($B1127-$E1127)/365.25))</f>
        <v/>
      </c>
      <c r="H1127" s="14" t="str">
        <f aca="false">IF($G1127="","",IF($G1127&lt;5,"Ha","Yo'q"))</f>
        <v/>
      </c>
      <c r="I1127" s="14" t="str">
        <f aca="false">IF($G1127="","",IF($G1127&lt;18,"Ha","Yo'q"))</f>
        <v/>
      </c>
      <c r="J1127" s="12"/>
      <c r="K1127" s="12"/>
      <c r="L1127" s="25"/>
      <c r="M1127" s="12"/>
    </row>
    <row r="1128" customFormat="false" ht="15" hidden="false" customHeight="false" outlineLevel="0" collapsed="false">
      <c r="A1128" s="8" t="n">
        <v>1124</v>
      </c>
      <c r="B1128" s="13"/>
      <c r="C1128" s="25"/>
      <c r="D1128" s="26" t="str">
        <f aca="false">IF($C1128="","",IFERROR(IF(INDEX(Bolalar!$B$5:$B$1804,MATCH($C1128,Bolalar!$I$5:$I$1804,0))="","",INDEX(Bolalar!$B$5:$B$1804,MATCH($C1128,Bolalar!$I$5:$I$1804,0))),""))</f>
        <v/>
      </c>
      <c r="E1128" s="15" t="str">
        <f aca="false">IF($C1128="","",IFERROR(IF(INDEX(Bolalar!$C$5:$C$1804,MATCH($C1128,Bolalar!$I$5:$I$1804,0))="","",INDEX(Bolalar!$C$5:$C$1804,MATCH($C1128,Bolalar!$I$5:$I$1804,0))),""))</f>
        <v/>
      </c>
      <c r="F1128" s="24"/>
      <c r="G1128" s="14" t="str">
        <f aca="false">IF(OR($E1128="",$B1128=""),"",INT(($B1128-$E1128)/365.25))</f>
        <v/>
      </c>
      <c r="H1128" s="14" t="str">
        <f aca="false">IF($G1128="","",IF($G1128&lt;5,"Ha","Yo'q"))</f>
        <v/>
      </c>
      <c r="I1128" s="14" t="str">
        <f aca="false">IF($G1128="","",IF($G1128&lt;18,"Ha","Yo'q"))</f>
        <v/>
      </c>
      <c r="J1128" s="12"/>
      <c r="K1128" s="12"/>
      <c r="L1128" s="25"/>
      <c r="M1128" s="12"/>
    </row>
    <row r="1129" customFormat="false" ht="15" hidden="false" customHeight="false" outlineLevel="0" collapsed="false">
      <c r="A1129" s="8" t="n">
        <v>1125</v>
      </c>
      <c r="B1129" s="13"/>
      <c r="C1129" s="25"/>
      <c r="D1129" s="26" t="str">
        <f aca="false">IF($C1129="","",IFERROR(IF(INDEX(Bolalar!$B$5:$B$1804,MATCH($C1129,Bolalar!$I$5:$I$1804,0))="","",INDEX(Bolalar!$B$5:$B$1804,MATCH($C1129,Bolalar!$I$5:$I$1804,0))),""))</f>
        <v/>
      </c>
      <c r="E1129" s="15" t="str">
        <f aca="false">IF($C1129="","",IFERROR(IF(INDEX(Bolalar!$C$5:$C$1804,MATCH($C1129,Bolalar!$I$5:$I$1804,0))="","",INDEX(Bolalar!$C$5:$C$1804,MATCH($C1129,Bolalar!$I$5:$I$1804,0))),""))</f>
        <v/>
      </c>
      <c r="F1129" s="24"/>
      <c r="G1129" s="14" t="str">
        <f aca="false">IF(OR($E1129="",$B1129=""),"",INT(($B1129-$E1129)/365.25))</f>
        <v/>
      </c>
      <c r="H1129" s="14" t="str">
        <f aca="false">IF($G1129="","",IF($G1129&lt;5,"Ha","Yo'q"))</f>
        <v/>
      </c>
      <c r="I1129" s="14" t="str">
        <f aca="false">IF($G1129="","",IF($G1129&lt;18,"Ha","Yo'q"))</f>
        <v/>
      </c>
      <c r="J1129" s="12"/>
      <c r="K1129" s="12"/>
      <c r="L1129" s="25"/>
      <c r="M1129" s="12"/>
    </row>
    <row r="1130" customFormat="false" ht="15" hidden="false" customHeight="false" outlineLevel="0" collapsed="false">
      <c r="A1130" s="8" t="n">
        <v>1126</v>
      </c>
      <c r="B1130" s="13"/>
      <c r="C1130" s="25"/>
      <c r="D1130" s="26" t="str">
        <f aca="false">IF($C1130="","",IFERROR(IF(INDEX(Bolalar!$B$5:$B$1804,MATCH($C1130,Bolalar!$I$5:$I$1804,0))="","",INDEX(Bolalar!$B$5:$B$1804,MATCH($C1130,Bolalar!$I$5:$I$1804,0))),""))</f>
        <v/>
      </c>
      <c r="E1130" s="15" t="str">
        <f aca="false">IF($C1130="","",IFERROR(IF(INDEX(Bolalar!$C$5:$C$1804,MATCH($C1130,Bolalar!$I$5:$I$1804,0))="","",INDEX(Bolalar!$C$5:$C$1804,MATCH($C1130,Bolalar!$I$5:$I$1804,0))),""))</f>
        <v/>
      </c>
      <c r="F1130" s="24"/>
      <c r="G1130" s="14" t="str">
        <f aca="false">IF(OR($E1130="",$B1130=""),"",INT(($B1130-$E1130)/365.25))</f>
        <v/>
      </c>
      <c r="H1130" s="14" t="str">
        <f aca="false">IF($G1130="","",IF($G1130&lt;5,"Ha","Yo'q"))</f>
        <v/>
      </c>
      <c r="I1130" s="14" t="str">
        <f aca="false">IF($G1130="","",IF($G1130&lt;18,"Ha","Yo'q"))</f>
        <v/>
      </c>
      <c r="J1130" s="12"/>
      <c r="K1130" s="12"/>
      <c r="L1130" s="25"/>
      <c r="M1130" s="12"/>
    </row>
    <row r="1131" customFormat="false" ht="15" hidden="false" customHeight="false" outlineLevel="0" collapsed="false">
      <c r="A1131" s="8" t="n">
        <v>1127</v>
      </c>
      <c r="B1131" s="13"/>
      <c r="C1131" s="25"/>
      <c r="D1131" s="26" t="str">
        <f aca="false">IF($C1131="","",IFERROR(IF(INDEX(Bolalar!$B$5:$B$1804,MATCH($C1131,Bolalar!$I$5:$I$1804,0))="","",INDEX(Bolalar!$B$5:$B$1804,MATCH($C1131,Bolalar!$I$5:$I$1804,0))),""))</f>
        <v/>
      </c>
      <c r="E1131" s="15" t="str">
        <f aca="false">IF($C1131="","",IFERROR(IF(INDEX(Bolalar!$C$5:$C$1804,MATCH($C1131,Bolalar!$I$5:$I$1804,0))="","",INDEX(Bolalar!$C$5:$C$1804,MATCH($C1131,Bolalar!$I$5:$I$1804,0))),""))</f>
        <v/>
      </c>
      <c r="F1131" s="24"/>
      <c r="G1131" s="14" t="str">
        <f aca="false">IF(OR($E1131="",$B1131=""),"",INT(($B1131-$E1131)/365.25))</f>
        <v/>
      </c>
      <c r="H1131" s="14" t="str">
        <f aca="false">IF($G1131="","",IF($G1131&lt;5,"Ha","Yo'q"))</f>
        <v/>
      </c>
      <c r="I1131" s="14" t="str">
        <f aca="false">IF($G1131="","",IF($G1131&lt;18,"Ha","Yo'q"))</f>
        <v/>
      </c>
      <c r="J1131" s="12"/>
      <c r="K1131" s="12"/>
      <c r="L1131" s="25"/>
      <c r="M1131" s="12"/>
    </row>
    <row r="1132" customFormat="false" ht="15" hidden="false" customHeight="false" outlineLevel="0" collapsed="false">
      <c r="A1132" s="8" t="n">
        <v>1128</v>
      </c>
      <c r="B1132" s="13"/>
      <c r="C1132" s="25"/>
      <c r="D1132" s="26" t="str">
        <f aca="false">IF($C1132="","",IFERROR(IF(INDEX(Bolalar!$B$5:$B$1804,MATCH($C1132,Bolalar!$I$5:$I$1804,0))="","",INDEX(Bolalar!$B$5:$B$1804,MATCH($C1132,Bolalar!$I$5:$I$1804,0))),""))</f>
        <v/>
      </c>
      <c r="E1132" s="15" t="str">
        <f aca="false">IF($C1132="","",IFERROR(IF(INDEX(Bolalar!$C$5:$C$1804,MATCH($C1132,Bolalar!$I$5:$I$1804,0))="","",INDEX(Bolalar!$C$5:$C$1804,MATCH($C1132,Bolalar!$I$5:$I$1804,0))),""))</f>
        <v/>
      </c>
      <c r="F1132" s="24"/>
      <c r="G1132" s="14" t="str">
        <f aca="false">IF(OR($E1132="",$B1132=""),"",INT(($B1132-$E1132)/365.25))</f>
        <v/>
      </c>
      <c r="H1132" s="14" t="str">
        <f aca="false">IF($G1132="","",IF($G1132&lt;5,"Ha","Yo'q"))</f>
        <v/>
      </c>
      <c r="I1132" s="14" t="str">
        <f aca="false">IF($G1132="","",IF($G1132&lt;18,"Ha","Yo'q"))</f>
        <v/>
      </c>
      <c r="J1132" s="12"/>
      <c r="K1132" s="12"/>
      <c r="L1132" s="25"/>
      <c r="M1132" s="12"/>
    </row>
    <row r="1133" customFormat="false" ht="15" hidden="false" customHeight="false" outlineLevel="0" collapsed="false">
      <c r="A1133" s="8" t="n">
        <v>1129</v>
      </c>
      <c r="B1133" s="13"/>
      <c r="C1133" s="25"/>
      <c r="D1133" s="26" t="str">
        <f aca="false">IF($C1133="","",IFERROR(IF(INDEX(Bolalar!$B$5:$B$1804,MATCH($C1133,Bolalar!$I$5:$I$1804,0))="","",INDEX(Bolalar!$B$5:$B$1804,MATCH($C1133,Bolalar!$I$5:$I$1804,0))),""))</f>
        <v/>
      </c>
      <c r="E1133" s="15" t="str">
        <f aca="false">IF($C1133="","",IFERROR(IF(INDEX(Bolalar!$C$5:$C$1804,MATCH($C1133,Bolalar!$I$5:$I$1804,0))="","",INDEX(Bolalar!$C$5:$C$1804,MATCH($C1133,Bolalar!$I$5:$I$1804,0))),""))</f>
        <v/>
      </c>
      <c r="F1133" s="24"/>
      <c r="G1133" s="14" t="str">
        <f aca="false">IF(OR($E1133="",$B1133=""),"",INT(($B1133-$E1133)/365.25))</f>
        <v/>
      </c>
      <c r="H1133" s="14" t="str">
        <f aca="false">IF($G1133="","",IF($G1133&lt;5,"Ha","Yo'q"))</f>
        <v/>
      </c>
      <c r="I1133" s="14" t="str">
        <f aca="false">IF($G1133="","",IF($G1133&lt;18,"Ha","Yo'q"))</f>
        <v/>
      </c>
      <c r="J1133" s="12"/>
      <c r="K1133" s="12"/>
      <c r="L1133" s="25"/>
      <c r="M1133" s="12"/>
    </row>
    <row r="1134" customFormat="false" ht="15" hidden="false" customHeight="false" outlineLevel="0" collapsed="false">
      <c r="A1134" s="8" t="n">
        <v>1130</v>
      </c>
      <c r="B1134" s="13"/>
      <c r="C1134" s="25"/>
      <c r="D1134" s="26" t="str">
        <f aca="false">IF($C1134="","",IFERROR(IF(INDEX(Bolalar!$B$5:$B$1804,MATCH($C1134,Bolalar!$I$5:$I$1804,0))="","",INDEX(Bolalar!$B$5:$B$1804,MATCH($C1134,Bolalar!$I$5:$I$1804,0))),""))</f>
        <v/>
      </c>
      <c r="E1134" s="15" t="str">
        <f aca="false">IF($C1134="","",IFERROR(IF(INDEX(Bolalar!$C$5:$C$1804,MATCH($C1134,Bolalar!$I$5:$I$1804,0))="","",INDEX(Bolalar!$C$5:$C$1804,MATCH($C1134,Bolalar!$I$5:$I$1804,0))),""))</f>
        <v/>
      </c>
      <c r="F1134" s="24"/>
      <c r="G1134" s="14" t="str">
        <f aca="false">IF(OR($E1134="",$B1134=""),"",INT(($B1134-$E1134)/365.25))</f>
        <v/>
      </c>
      <c r="H1134" s="14" t="str">
        <f aca="false">IF($G1134="","",IF($G1134&lt;5,"Ha","Yo'q"))</f>
        <v/>
      </c>
      <c r="I1134" s="14" t="str">
        <f aca="false">IF($G1134="","",IF($G1134&lt;18,"Ha","Yo'q"))</f>
        <v/>
      </c>
      <c r="J1134" s="12"/>
      <c r="K1134" s="12"/>
      <c r="L1134" s="25"/>
      <c r="M1134" s="12"/>
    </row>
    <row r="1135" customFormat="false" ht="15" hidden="false" customHeight="false" outlineLevel="0" collapsed="false">
      <c r="A1135" s="8" t="n">
        <v>1131</v>
      </c>
      <c r="B1135" s="13"/>
      <c r="C1135" s="25"/>
      <c r="D1135" s="26" t="str">
        <f aca="false">IF($C1135="","",IFERROR(IF(INDEX(Bolalar!$B$5:$B$1804,MATCH($C1135,Bolalar!$I$5:$I$1804,0))="","",INDEX(Bolalar!$B$5:$B$1804,MATCH($C1135,Bolalar!$I$5:$I$1804,0))),""))</f>
        <v/>
      </c>
      <c r="E1135" s="15" t="str">
        <f aca="false">IF($C1135="","",IFERROR(IF(INDEX(Bolalar!$C$5:$C$1804,MATCH($C1135,Bolalar!$I$5:$I$1804,0))="","",INDEX(Bolalar!$C$5:$C$1804,MATCH($C1135,Bolalar!$I$5:$I$1804,0))),""))</f>
        <v/>
      </c>
      <c r="F1135" s="24"/>
      <c r="G1135" s="14" t="str">
        <f aca="false">IF(OR($E1135="",$B1135=""),"",INT(($B1135-$E1135)/365.25))</f>
        <v/>
      </c>
      <c r="H1135" s="14" t="str">
        <f aca="false">IF($G1135="","",IF($G1135&lt;5,"Ha","Yo'q"))</f>
        <v/>
      </c>
      <c r="I1135" s="14" t="str">
        <f aca="false">IF($G1135="","",IF($G1135&lt;18,"Ha","Yo'q"))</f>
        <v/>
      </c>
      <c r="J1135" s="12"/>
      <c r="K1135" s="12"/>
      <c r="L1135" s="25"/>
      <c r="M1135" s="12"/>
    </row>
    <row r="1136" customFormat="false" ht="15" hidden="false" customHeight="false" outlineLevel="0" collapsed="false">
      <c r="A1136" s="8" t="n">
        <v>1132</v>
      </c>
      <c r="B1136" s="13"/>
      <c r="C1136" s="25"/>
      <c r="D1136" s="26" t="str">
        <f aca="false">IF($C1136="","",IFERROR(IF(INDEX(Bolalar!$B$5:$B$1804,MATCH($C1136,Bolalar!$I$5:$I$1804,0))="","",INDEX(Bolalar!$B$5:$B$1804,MATCH($C1136,Bolalar!$I$5:$I$1804,0))),""))</f>
        <v/>
      </c>
      <c r="E1136" s="15" t="str">
        <f aca="false">IF($C1136="","",IFERROR(IF(INDEX(Bolalar!$C$5:$C$1804,MATCH($C1136,Bolalar!$I$5:$I$1804,0))="","",INDEX(Bolalar!$C$5:$C$1804,MATCH($C1136,Bolalar!$I$5:$I$1804,0))),""))</f>
        <v/>
      </c>
      <c r="F1136" s="24"/>
      <c r="G1136" s="14" t="str">
        <f aca="false">IF(OR($E1136="",$B1136=""),"",INT(($B1136-$E1136)/365.25))</f>
        <v/>
      </c>
      <c r="H1136" s="14" t="str">
        <f aca="false">IF($G1136="","",IF($G1136&lt;5,"Ha","Yo'q"))</f>
        <v/>
      </c>
      <c r="I1136" s="14" t="str">
        <f aca="false">IF($G1136="","",IF($G1136&lt;18,"Ha","Yo'q"))</f>
        <v/>
      </c>
      <c r="J1136" s="12"/>
      <c r="K1136" s="12"/>
      <c r="L1136" s="25"/>
      <c r="M1136" s="12"/>
    </row>
    <row r="1137" customFormat="false" ht="15" hidden="false" customHeight="false" outlineLevel="0" collapsed="false">
      <c r="A1137" s="8" t="n">
        <v>1133</v>
      </c>
      <c r="B1137" s="13"/>
      <c r="C1137" s="25"/>
      <c r="D1137" s="26" t="str">
        <f aca="false">IF($C1137="","",IFERROR(IF(INDEX(Bolalar!$B$5:$B$1804,MATCH($C1137,Bolalar!$I$5:$I$1804,0))="","",INDEX(Bolalar!$B$5:$B$1804,MATCH($C1137,Bolalar!$I$5:$I$1804,0))),""))</f>
        <v/>
      </c>
      <c r="E1137" s="15" t="str">
        <f aca="false">IF($C1137="","",IFERROR(IF(INDEX(Bolalar!$C$5:$C$1804,MATCH($C1137,Bolalar!$I$5:$I$1804,0))="","",INDEX(Bolalar!$C$5:$C$1804,MATCH($C1137,Bolalar!$I$5:$I$1804,0))),""))</f>
        <v/>
      </c>
      <c r="F1137" s="24"/>
      <c r="G1137" s="14" t="str">
        <f aca="false">IF(OR($E1137="",$B1137=""),"",INT(($B1137-$E1137)/365.25))</f>
        <v/>
      </c>
      <c r="H1137" s="14" t="str">
        <f aca="false">IF($G1137="","",IF($G1137&lt;5,"Ha","Yo'q"))</f>
        <v/>
      </c>
      <c r="I1137" s="14" t="str">
        <f aca="false">IF($G1137="","",IF($G1137&lt;18,"Ha","Yo'q"))</f>
        <v/>
      </c>
      <c r="J1137" s="12"/>
      <c r="K1137" s="12"/>
      <c r="L1137" s="25"/>
      <c r="M1137" s="12"/>
    </row>
    <row r="1138" customFormat="false" ht="15" hidden="false" customHeight="false" outlineLevel="0" collapsed="false">
      <c r="A1138" s="8" t="n">
        <v>1134</v>
      </c>
      <c r="B1138" s="13"/>
      <c r="C1138" s="25"/>
      <c r="D1138" s="26" t="str">
        <f aca="false">IF($C1138="","",IFERROR(IF(INDEX(Bolalar!$B$5:$B$1804,MATCH($C1138,Bolalar!$I$5:$I$1804,0))="","",INDEX(Bolalar!$B$5:$B$1804,MATCH($C1138,Bolalar!$I$5:$I$1804,0))),""))</f>
        <v/>
      </c>
      <c r="E1138" s="15" t="str">
        <f aca="false">IF($C1138="","",IFERROR(IF(INDEX(Bolalar!$C$5:$C$1804,MATCH($C1138,Bolalar!$I$5:$I$1804,0))="","",INDEX(Bolalar!$C$5:$C$1804,MATCH($C1138,Bolalar!$I$5:$I$1804,0))),""))</f>
        <v/>
      </c>
      <c r="F1138" s="24"/>
      <c r="G1138" s="14" t="str">
        <f aca="false">IF(OR($E1138="",$B1138=""),"",INT(($B1138-$E1138)/365.25))</f>
        <v/>
      </c>
      <c r="H1138" s="14" t="str">
        <f aca="false">IF($G1138="","",IF($G1138&lt;5,"Ha","Yo'q"))</f>
        <v/>
      </c>
      <c r="I1138" s="14" t="str">
        <f aca="false">IF($G1138="","",IF($G1138&lt;18,"Ha","Yo'q"))</f>
        <v/>
      </c>
      <c r="J1138" s="12"/>
      <c r="K1138" s="12"/>
      <c r="L1138" s="25"/>
      <c r="M1138" s="12"/>
    </row>
    <row r="1139" customFormat="false" ht="15" hidden="false" customHeight="false" outlineLevel="0" collapsed="false">
      <c r="A1139" s="8" t="n">
        <v>1135</v>
      </c>
      <c r="B1139" s="13"/>
      <c r="C1139" s="25"/>
      <c r="D1139" s="26" t="str">
        <f aca="false">IF($C1139="","",IFERROR(IF(INDEX(Bolalar!$B$5:$B$1804,MATCH($C1139,Bolalar!$I$5:$I$1804,0))="","",INDEX(Bolalar!$B$5:$B$1804,MATCH($C1139,Bolalar!$I$5:$I$1804,0))),""))</f>
        <v/>
      </c>
      <c r="E1139" s="15" t="str">
        <f aca="false">IF($C1139="","",IFERROR(IF(INDEX(Bolalar!$C$5:$C$1804,MATCH($C1139,Bolalar!$I$5:$I$1804,0))="","",INDEX(Bolalar!$C$5:$C$1804,MATCH($C1139,Bolalar!$I$5:$I$1804,0))),""))</f>
        <v/>
      </c>
      <c r="F1139" s="24"/>
      <c r="G1139" s="14" t="str">
        <f aca="false">IF(OR($E1139="",$B1139=""),"",INT(($B1139-$E1139)/365.25))</f>
        <v/>
      </c>
      <c r="H1139" s="14" t="str">
        <f aca="false">IF($G1139="","",IF($G1139&lt;5,"Ha","Yo'q"))</f>
        <v/>
      </c>
      <c r="I1139" s="14" t="str">
        <f aca="false">IF($G1139="","",IF($G1139&lt;18,"Ha","Yo'q"))</f>
        <v/>
      </c>
      <c r="J1139" s="12"/>
      <c r="K1139" s="12"/>
      <c r="L1139" s="25"/>
      <c r="M1139" s="12"/>
    </row>
    <row r="1140" customFormat="false" ht="15" hidden="false" customHeight="false" outlineLevel="0" collapsed="false">
      <c r="A1140" s="8" t="n">
        <v>1136</v>
      </c>
      <c r="B1140" s="13"/>
      <c r="C1140" s="25"/>
      <c r="D1140" s="26" t="str">
        <f aca="false">IF($C1140="","",IFERROR(IF(INDEX(Bolalar!$B$5:$B$1804,MATCH($C1140,Bolalar!$I$5:$I$1804,0))="","",INDEX(Bolalar!$B$5:$B$1804,MATCH($C1140,Bolalar!$I$5:$I$1804,0))),""))</f>
        <v/>
      </c>
      <c r="E1140" s="15" t="str">
        <f aca="false">IF($C1140="","",IFERROR(IF(INDEX(Bolalar!$C$5:$C$1804,MATCH($C1140,Bolalar!$I$5:$I$1804,0))="","",INDEX(Bolalar!$C$5:$C$1804,MATCH($C1140,Bolalar!$I$5:$I$1804,0))),""))</f>
        <v/>
      </c>
      <c r="F1140" s="24"/>
      <c r="G1140" s="14" t="str">
        <f aca="false">IF(OR($E1140="",$B1140=""),"",INT(($B1140-$E1140)/365.25))</f>
        <v/>
      </c>
      <c r="H1140" s="14" t="str">
        <f aca="false">IF($G1140="","",IF($G1140&lt;5,"Ha","Yo'q"))</f>
        <v/>
      </c>
      <c r="I1140" s="14" t="str">
        <f aca="false">IF($G1140="","",IF($G1140&lt;18,"Ha","Yo'q"))</f>
        <v/>
      </c>
      <c r="J1140" s="12"/>
      <c r="K1140" s="12"/>
      <c r="L1140" s="25"/>
      <c r="M1140" s="12"/>
    </row>
    <row r="1141" customFormat="false" ht="15" hidden="false" customHeight="false" outlineLevel="0" collapsed="false">
      <c r="A1141" s="8" t="n">
        <v>1137</v>
      </c>
      <c r="B1141" s="13"/>
      <c r="C1141" s="25"/>
      <c r="D1141" s="26" t="str">
        <f aca="false">IF($C1141="","",IFERROR(IF(INDEX(Bolalar!$B$5:$B$1804,MATCH($C1141,Bolalar!$I$5:$I$1804,0))="","",INDEX(Bolalar!$B$5:$B$1804,MATCH($C1141,Bolalar!$I$5:$I$1804,0))),""))</f>
        <v/>
      </c>
      <c r="E1141" s="15" t="str">
        <f aca="false">IF($C1141="","",IFERROR(IF(INDEX(Bolalar!$C$5:$C$1804,MATCH($C1141,Bolalar!$I$5:$I$1804,0))="","",INDEX(Bolalar!$C$5:$C$1804,MATCH($C1141,Bolalar!$I$5:$I$1804,0))),""))</f>
        <v/>
      </c>
      <c r="F1141" s="24"/>
      <c r="G1141" s="14" t="str">
        <f aca="false">IF(OR($E1141="",$B1141=""),"",INT(($B1141-$E1141)/365.25))</f>
        <v/>
      </c>
      <c r="H1141" s="14" t="str">
        <f aca="false">IF($G1141="","",IF($G1141&lt;5,"Ha","Yo'q"))</f>
        <v/>
      </c>
      <c r="I1141" s="14" t="str">
        <f aca="false">IF($G1141="","",IF($G1141&lt;18,"Ha","Yo'q"))</f>
        <v/>
      </c>
      <c r="J1141" s="12"/>
      <c r="K1141" s="12"/>
      <c r="L1141" s="25"/>
      <c r="M1141" s="12"/>
    </row>
    <row r="1142" customFormat="false" ht="15" hidden="false" customHeight="false" outlineLevel="0" collapsed="false">
      <c r="A1142" s="8" t="n">
        <v>1138</v>
      </c>
      <c r="B1142" s="13"/>
      <c r="C1142" s="25"/>
      <c r="D1142" s="26" t="str">
        <f aca="false">IF($C1142="","",IFERROR(IF(INDEX(Bolalar!$B$5:$B$1804,MATCH($C1142,Bolalar!$I$5:$I$1804,0))="","",INDEX(Bolalar!$B$5:$B$1804,MATCH($C1142,Bolalar!$I$5:$I$1804,0))),""))</f>
        <v/>
      </c>
      <c r="E1142" s="15" t="str">
        <f aca="false">IF($C1142="","",IFERROR(IF(INDEX(Bolalar!$C$5:$C$1804,MATCH($C1142,Bolalar!$I$5:$I$1804,0))="","",INDEX(Bolalar!$C$5:$C$1804,MATCH($C1142,Bolalar!$I$5:$I$1804,0))),""))</f>
        <v/>
      </c>
      <c r="F1142" s="24"/>
      <c r="G1142" s="14" t="str">
        <f aca="false">IF(OR($E1142="",$B1142=""),"",INT(($B1142-$E1142)/365.25))</f>
        <v/>
      </c>
      <c r="H1142" s="14" t="str">
        <f aca="false">IF($G1142="","",IF($G1142&lt;5,"Ha","Yo'q"))</f>
        <v/>
      </c>
      <c r="I1142" s="14" t="str">
        <f aca="false">IF($G1142="","",IF($G1142&lt;18,"Ha","Yo'q"))</f>
        <v/>
      </c>
      <c r="J1142" s="12"/>
      <c r="K1142" s="12"/>
      <c r="L1142" s="25"/>
      <c r="M1142" s="12"/>
    </row>
    <row r="1143" customFormat="false" ht="15" hidden="false" customHeight="false" outlineLevel="0" collapsed="false">
      <c r="A1143" s="8" t="n">
        <v>1139</v>
      </c>
      <c r="B1143" s="13"/>
      <c r="C1143" s="25"/>
      <c r="D1143" s="26" t="str">
        <f aca="false">IF($C1143="","",IFERROR(IF(INDEX(Bolalar!$B$5:$B$1804,MATCH($C1143,Bolalar!$I$5:$I$1804,0))="","",INDEX(Bolalar!$B$5:$B$1804,MATCH($C1143,Bolalar!$I$5:$I$1804,0))),""))</f>
        <v/>
      </c>
      <c r="E1143" s="15" t="str">
        <f aca="false">IF($C1143="","",IFERROR(IF(INDEX(Bolalar!$C$5:$C$1804,MATCH($C1143,Bolalar!$I$5:$I$1804,0))="","",INDEX(Bolalar!$C$5:$C$1804,MATCH($C1143,Bolalar!$I$5:$I$1804,0))),""))</f>
        <v/>
      </c>
      <c r="F1143" s="24"/>
      <c r="G1143" s="14" t="str">
        <f aca="false">IF(OR($E1143="",$B1143=""),"",INT(($B1143-$E1143)/365.25))</f>
        <v/>
      </c>
      <c r="H1143" s="14" t="str">
        <f aca="false">IF($G1143="","",IF($G1143&lt;5,"Ha","Yo'q"))</f>
        <v/>
      </c>
      <c r="I1143" s="14" t="str">
        <f aca="false">IF($G1143="","",IF($G1143&lt;18,"Ha","Yo'q"))</f>
        <v/>
      </c>
      <c r="J1143" s="12"/>
      <c r="K1143" s="12"/>
      <c r="L1143" s="25"/>
      <c r="M1143" s="12"/>
    </row>
    <row r="1144" customFormat="false" ht="15" hidden="false" customHeight="false" outlineLevel="0" collapsed="false">
      <c r="A1144" s="8" t="n">
        <v>1140</v>
      </c>
      <c r="B1144" s="13"/>
      <c r="C1144" s="25"/>
      <c r="D1144" s="26" t="str">
        <f aca="false">IF($C1144="","",IFERROR(IF(INDEX(Bolalar!$B$5:$B$1804,MATCH($C1144,Bolalar!$I$5:$I$1804,0))="","",INDEX(Bolalar!$B$5:$B$1804,MATCH($C1144,Bolalar!$I$5:$I$1804,0))),""))</f>
        <v/>
      </c>
      <c r="E1144" s="15" t="str">
        <f aca="false">IF($C1144="","",IFERROR(IF(INDEX(Bolalar!$C$5:$C$1804,MATCH($C1144,Bolalar!$I$5:$I$1804,0))="","",INDEX(Bolalar!$C$5:$C$1804,MATCH($C1144,Bolalar!$I$5:$I$1804,0))),""))</f>
        <v/>
      </c>
      <c r="F1144" s="24"/>
      <c r="G1144" s="14" t="str">
        <f aca="false">IF(OR($E1144="",$B1144=""),"",INT(($B1144-$E1144)/365.25))</f>
        <v/>
      </c>
      <c r="H1144" s="14" t="str">
        <f aca="false">IF($G1144="","",IF($G1144&lt;5,"Ha","Yo'q"))</f>
        <v/>
      </c>
      <c r="I1144" s="14" t="str">
        <f aca="false">IF($G1144="","",IF($G1144&lt;18,"Ha","Yo'q"))</f>
        <v/>
      </c>
      <c r="J1144" s="12"/>
      <c r="K1144" s="12"/>
      <c r="L1144" s="25"/>
      <c r="M1144" s="12"/>
    </row>
    <row r="1145" customFormat="false" ht="15" hidden="false" customHeight="false" outlineLevel="0" collapsed="false">
      <c r="A1145" s="8" t="n">
        <v>1141</v>
      </c>
      <c r="B1145" s="13"/>
      <c r="C1145" s="25"/>
      <c r="D1145" s="26" t="str">
        <f aca="false">IF($C1145="","",IFERROR(IF(INDEX(Bolalar!$B$5:$B$1804,MATCH($C1145,Bolalar!$I$5:$I$1804,0))="","",INDEX(Bolalar!$B$5:$B$1804,MATCH($C1145,Bolalar!$I$5:$I$1804,0))),""))</f>
        <v/>
      </c>
      <c r="E1145" s="15" t="str">
        <f aca="false">IF($C1145="","",IFERROR(IF(INDEX(Bolalar!$C$5:$C$1804,MATCH($C1145,Bolalar!$I$5:$I$1804,0))="","",INDEX(Bolalar!$C$5:$C$1804,MATCH($C1145,Bolalar!$I$5:$I$1804,0))),""))</f>
        <v/>
      </c>
      <c r="F1145" s="24"/>
      <c r="G1145" s="14" t="str">
        <f aca="false">IF(OR($E1145="",$B1145=""),"",INT(($B1145-$E1145)/365.25))</f>
        <v/>
      </c>
      <c r="H1145" s="14" t="str">
        <f aca="false">IF($G1145="","",IF($G1145&lt;5,"Ha","Yo'q"))</f>
        <v/>
      </c>
      <c r="I1145" s="14" t="str">
        <f aca="false">IF($G1145="","",IF($G1145&lt;18,"Ha","Yo'q"))</f>
        <v/>
      </c>
      <c r="J1145" s="12"/>
      <c r="K1145" s="12"/>
      <c r="L1145" s="25"/>
      <c r="M1145" s="12"/>
    </row>
    <row r="1146" customFormat="false" ht="15" hidden="false" customHeight="false" outlineLevel="0" collapsed="false">
      <c r="A1146" s="8" t="n">
        <v>1142</v>
      </c>
      <c r="B1146" s="13"/>
      <c r="C1146" s="25"/>
      <c r="D1146" s="26" t="str">
        <f aca="false">IF($C1146="","",IFERROR(IF(INDEX(Bolalar!$B$5:$B$1804,MATCH($C1146,Bolalar!$I$5:$I$1804,0))="","",INDEX(Bolalar!$B$5:$B$1804,MATCH($C1146,Bolalar!$I$5:$I$1804,0))),""))</f>
        <v/>
      </c>
      <c r="E1146" s="15" t="str">
        <f aca="false">IF($C1146="","",IFERROR(IF(INDEX(Bolalar!$C$5:$C$1804,MATCH($C1146,Bolalar!$I$5:$I$1804,0))="","",INDEX(Bolalar!$C$5:$C$1804,MATCH($C1146,Bolalar!$I$5:$I$1804,0))),""))</f>
        <v/>
      </c>
      <c r="F1146" s="24"/>
      <c r="G1146" s="14" t="str">
        <f aca="false">IF(OR($E1146="",$B1146=""),"",INT(($B1146-$E1146)/365.25))</f>
        <v/>
      </c>
      <c r="H1146" s="14" t="str">
        <f aca="false">IF($G1146="","",IF($G1146&lt;5,"Ha","Yo'q"))</f>
        <v/>
      </c>
      <c r="I1146" s="14" t="str">
        <f aca="false">IF($G1146="","",IF($G1146&lt;18,"Ha","Yo'q"))</f>
        <v/>
      </c>
      <c r="J1146" s="12"/>
      <c r="K1146" s="12"/>
      <c r="L1146" s="25"/>
      <c r="M1146" s="12"/>
    </row>
    <row r="1147" customFormat="false" ht="15" hidden="false" customHeight="false" outlineLevel="0" collapsed="false">
      <c r="A1147" s="8" t="n">
        <v>1143</v>
      </c>
      <c r="B1147" s="13"/>
      <c r="C1147" s="25"/>
      <c r="D1147" s="26" t="str">
        <f aca="false">IF($C1147="","",IFERROR(IF(INDEX(Bolalar!$B$5:$B$1804,MATCH($C1147,Bolalar!$I$5:$I$1804,0))="","",INDEX(Bolalar!$B$5:$B$1804,MATCH($C1147,Bolalar!$I$5:$I$1804,0))),""))</f>
        <v/>
      </c>
      <c r="E1147" s="15" t="str">
        <f aca="false">IF($C1147="","",IFERROR(IF(INDEX(Bolalar!$C$5:$C$1804,MATCH($C1147,Bolalar!$I$5:$I$1804,0))="","",INDEX(Bolalar!$C$5:$C$1804,MATCH($C1147,Bolalar!$I$5:$I$1804,0))),""))</f>
        <v/>
      </c>
      <c r="F1147" s="24"/>
      <c r="G1147" s="14" t="str">
        <f aca="false">IF(OR($E1147="",$B1147=""),"",INT(($B1147-$E1147)/365.25))</f>
        <v/>
      </c>
      <c r="H1147" s="14" t="str">
        <f aca="false">IF($G1147="","",IF($G1147&lt;5,"Ha","Yo'q"))</f>
        <v/>
      </c>
      <c r="I1147" s="14" t="str">
        <f aca="false">IF($G1147="","",IF($G1147&lt;18,"Ha","Yo'q"))</f>
        <v/>
      </c>
      <c r="J1147" s="12"/>
      <c r="K1147" s="12"/>
      <c r="L1147" s="25"/>
      <c r="M1147" s="12"/>
    </row>
    <row r="1148" customFormat="false" ht="15" hidden="false" customHeight="false" outlineLevel="0" collapsed="false">
      <c r="A1148" s="8" t="n">
        <v>1144</v>
      </c>
      <c r="B1148" s="13"/>
      <c r="C1148" s="25"/>
      <c r="D1148" s="26" t="str">
        <f aca="false">IF($C1148="","",IFERROR(IF(INDEX(Bolalar!$B$5:$B$1804,MATCH($C1148,Bolalar!$I$5:$I$1804,0))="","",INDEX(Bolalar!$B$5:$B$1804,MATCH($C1148,Bolalar!$I$5:$I$1804,0))),""))</f>
        <v/>
      </c>
      <c r="E1148" s="15" t="str">
        <f aca="false">IF($C1148="","",IFERROR(IF(INDEX(Bolalar!$C$5:$C$1804,MATCH($C1148,Bolalar!$I$5:$I$1804,0))="","",INDEX(Bolalar!$C$5:$C$1804,MATCH($C1148,Bolalar!$I$5:$I$1804,0))),""))</f>
        <v/>
      </c>
      <c r="F1148" s="24"/>
      <c r="G1148" s="14" t="str">
        <f aca="false">IF(OR($E1148="",$B1148=""),"",INT(($B1148-$E1148)/365.25))</f>
        <v/>
      </c>
      <c r="H1148" s="14" t="str">
        <f aca="false">IF($G1148="","",IF($G1148&lt;5,"Ha","Yo'q"))</f>
        <v/>
      </c>
      <c r="I1148" s="14" t="str">
        <f aca="false">IF($G1148="","",IF($G1148&lt;18,"Ha","Yo'q"))</f>
        <v/>
      </c>
      <c r="J1148" s="12"/>
      <c r="K1148" s="12"/>
      <c r="L1148" s="25"/>
      <c r="M1148" s="12"/>
    </row>
    <row r="1149" customFormat="false" ht="15" hidden="false" customHeight="false" outlineLevel="0" collapsed="false">
      <c r="A1149" s="8" t="n">
        <v>1145</v>
      </c>
      <c r="B1149" s="13"/>
      <c r="C1149" s="25"/>
      <c r="D1149" s="26" t="str">
        <f aca="false">IF($C1149="","",IFERROR(IF(INDEX(Bolalar!$B$5:$B$1804,MATCH($C1149,Bolalar!$I$5:$I$1804,0))="","",INDEX(Bolalar!$B$5:$B$1804,MATCH($C1149,Bolalar!$I$5:$I$1804,0))),""))</f>
        <v/>
      </c>
      <c r="E1149" s="15" t="str">
        <f aca="false">IF($C1149="","",IFERROR(IF(INDEX(Bolalar!$C$5:$C$1804,MATCH($C1149,Bolalar!$I$5:$I$1804,0))="","",INDEX(Bolalar!$C$5:$C$1804,MATCH($C1149,Bolalar!$I$5:$I$1804,0))),""))</f>
        <v/>
      </c>
      <c r="F1149" s="24"/>
      <c r="G1149" s="14" t="str">
        <f aca="false">IF(OR($E1149="",$B1149=""),"",INT(($B1149-$E1149)/365.25))</f>
        <v/>
      </c>
      <c r="H1149" s="14" t="str">
        <f aca="false">IF($G1149="","",IF($G1149&lt;5,"Ha","Yo'q"))</f>
        <v/>
      </c>
      <c r="I1149" s="14" t="str">
        <f aca="false">IF($G1149="","",IF($G1149&lt;18,"Ha","Yo'q"))</f>
        <v/>
      </c>
      <c r="J1149" s="12"/>
      <c r="K1149" s="12"/>
      <c r="L1149" s="25"/>
      <c r="M1149" s="12"/>
    </row>
    <row r="1150" customFormat="false" ht="15" hidden="false" customHeight="false" outlineLevel="0" collapsed="false">
      <c r="A1150" s="8" t="n">
        <v>1146</v>
      </c>
      <c r="B1150" s="13"/>
      <c r="C1150" s="25"/>
      <c r="D1150" s="26" t="str">
        <f aca="false">IF($C1150="","",IFERROR(IF(INDEX(Bolalar!$B$5:$B$1804,MATCH($C1150,Bolalar!$I$5:$I$1804,0))="","",INDEX(Bolalar!$B$5:$B$1804,MATCH($C1150,Bolalar!$I$5:$I$1804,0))),""))</f>
        <v/>
      </c>
      <c r="E1150" s="15" t="str">
        <f aca="false">IF($C1150="","",IFERROR(IF(INDEX(Bolalar!$C$5:$C$1804,MATCH($C1150,Bolalar!$I$5:$I$1804,0))="","",INDEX(Bolalar!$C$5:$C$1804,MATCH($C1150,Bolalar!$I$5:$I$1804,0))),""))</f>
        <v/>
      </c>
      <c r="F1150" s="24"/>
      <c r="G1150" s="14" t="str">
        <f aca="false">IF(OR($E1150="",$B1150=""),"",INT(($B1150-$E1150)/365.25))</f>
        <v/>
      </c>
      <c r="H1150" s="14" t="str">
        <f aca="false">IF($G1150="","",IF($G1150&lt;5,"Ha","Yo'q"))</f>
        <v/>
      </c>
      <c r="I1150" s="14" t="str">
        <f aca="false">IF($G1150="","",IF($G1150&lt;18,"Ha","Yo'q"))</f>
        <v/>
      </c>
      <c r="J1150" s="12"/>
      <c r="K1150" s="12"/>
      <c r="L1150" s="25"/>
      <c r="M1150" s="12"/>
    </row>
    <row r="1151" customFormat="false" ht="15" hidden="false" customHeight="false" outlineLevel="0" collapsed="false">
      <c r="A1151" s="8" t="n">
        <v>1147</v>
      </c>
      <c r="B1151" s="13"/>
      <c r="C1151" s="25"/>
      <c r="D1151" s="26" t="str">
        <f aca="false">IF($C1151="","",IFERROR(IF(INDEX(Bolalar!$B$5:$B$1804,MATCH($C1151,Bolalar!$I$5:$I$1804,0))="","",INDEX(Bolalar!$B$5:$B$1804,MATCH($C1151,Bolalar!$I$5:$I$1804,0))),""))</f>
        <v/>
      </c>
      <c r="E1151" s="15" t="str">
        <f aca="false">IF($C1151="","",IFERROR(IF(INDEX(Bolalar!$C$5:$C$1804,MATCH($C1151,Bolalar!$I$5:$I$1804,0))="","",INDEX(Bolalar!$C$5:$C$1804,MATCH($C1151,Bolalar!$I$5:$I$1804,0))),""))</f>
        <v/>
      </c>
      <c r="F1151" s="24"/>
      <c r="G1151" s="14" t="str">
        <f aca="false">IF(OR($E1151="",$B1151=""),"",INT(($B1151-$E1151)/365.25))</f>
        <v/>
      </c>
      <c r="H1151" s="14" t="str">
        <f aca="false">IF($G1151="","",IF($G1151&lt;5,"Ha","Yo'q"))</f>
        <v/>
      </c>
      <c r="I1151" s="14" t="str">
        <f aca="false">IF($G1151="","",IF($G1151&lt;18,"Ha","Yo'q"))</f>
        <v/>
      </c>
      <c r="J1151" s="12"/>
      <c r="K1151" s="12"/>
      <c r="L1151" s="25"/>
      <c r="M1151" s="12"/>
    </row>
    <row r="1152" customFormat="false" ht="15" hidden="false" customHeight="false" outlineLevel="0" collapsed="false">
      <c r="A1152" s="8" t="n">
        <v>1148</v>
      </c>
      <c r="B1152" s="13"/>
      <c r="C1152" s="25"/>
      <c r="D1152" s="26" t="str">
        <f aca="false">IF($C1152="","",IFERROR(IF(INDEX(Bolalar!$B$5:$B$1804,MATCH($C1152,Bolalar!$I$5:$I$1804,0))="","",INDEX(Bolalar!$B$5:$B$1804,MATCH($C1152,Bolalar!$I$5:$I$1804,0))),""))</f>
        <v/>
      </c>
      <c r="E1152" s="15" t="str">
        <f aca="false">IF($C1152="","",IFERROR(IF(INDEX(Bolalar!$C$5:$C$1804,MATCH($C1152,Bolalar!$I$5:$I$1804,0))="","",INDEX(Bolalar!$C$5:$C$1804,MATCH($C1152,Bolalar!$I$5:$I$1804,0))),""))</f>
        <v/>
      </c>
      <c r="F1152" s="24"/>
      <c r="G1152" s="14" t="str">
        <f aca="false">IF(OR($E1152="",$B1152=""),"",INT(($B1152-$E1152)/365.25))</f>
        <v/>
      </c>
      <c r="H1152" s="14" t="str">
        <f aca="false">IF($G1152="","",IF($G1152&lt;5,"Ha","Yo'q"))</f>
        <v/>
      </c>
      <c r="I1152" s="14" t="str">
        <f aca="false">IF($G1152="","",IF($G1152&lt;18,"Ha","Yo'q"))</f>
        <v/>
      </c>
      <c r="J1152" s="12"/>
      <c r="K1152" s="12"/>
      <c r="L1152" s="25"/>
      <c r="M1152" s="12"/>
    </row>
    <row r="1153" customFormat="false" ht="15" hidden="false" customHeight="false" outlineLevel="0" collapsed="false">
      <c r="A1153" s="8" t="n">
        <v>1149</v>
      </c>
      <c r="B1153" s="13"/>
      <c r="C1153" s="25"/>
      <c r="D1153" s="26" t="str">
        <f aca="false">IF($C1153="","",IFERROR(IF(INDEX(Bolalar!$B$5:$B$1804,MATCH($C1153,Bolalar!$I$5:$I$1804,0))="","",INDEX(Bolalar!$B$5:$B$1804,MATCH($C1153,Bolalar!$I$5:$I$1804,0))),""))</f>
        <v/>
      </c>
      <c r="E1153" s="15" t="str">
        <f aca="false">IF($C1153="","",IFERROR(IF(INDEX(Bolalar!$C$5:$C$1804,MATCH($C1153,Bolalar!$I$5:$I$1804,0))="","",INDEX(Bolalar!$C$5:$C$1804,MATCH($C1153,Bolalar!$I$5:$I$1804,0))),""))</f>
        <v/>
      </c>
      <c r="F1153" s="24"/>
      <c r="G1153" s="14" t="str">
        <f aca="false">IF(OR($E1153="",$B1153=""),"",INT(($B1153-$E1153)/365.25))</f>
        <v/>
      </c>
      <c r="H1153" s="14" t="str">
        <f aca="false">IF($G1153="","",IF($G1153&lt;5,"Ha","Yo'q"))</f>
        <v/>
      </c>
      <c r="I1153" s="14" t="str">
        <f aca="false">IF($G1153="","",IF($G1153&lt;18,"Ha","Yo'q"))</f>
        <v/>
      </c>
      <c r="J1153" s="12"/>
      <c r="K1153" s="12"/>
      <c r="L1153" s="25"/>
      <c r="M1153" s="12"/>
    </row>
    <row r="1154" customFormat="false" ht="15" hidden="false" customHeight="false" outlineLevel="0" collapsed="false">
      <c r="A1154" s="8" t="n">
        <v>1150</v>
      </c>
      <c r="B1154" s="13"/>
      <c r="C1154" s="25"/>
      <c r="D1154" s="26" t="str">
        <f aca="false">IF($C1154="","",IFERROR(IF(INDEX(Bolalar!$B$5:$B$1804,MATCH($C1154,Bolalar!$I$5:$I$1804,0))="","",INDEX(Bolalar!$B$5:$B$1804,MATCH($C1154,Bolalar!$I$5:$I$1804,0))),""))</f>
        <v/>
      </c>
      <c r="E1154" s="15" t="str">
        <f aca="false">IF($C1154="","",IFERROR(IF(INDEX(Bolalar!$C$5:$C$1804,MATCH($C1154,Bolalar!$I$5:$I$1804,0))="","",INDEX(Bolalar!$C$5:$C$1804,MATCH($C1154,Bolalar!$I$5:$I$1804,0))),""))</f>
        <v/>
      </c>
      <c r="F1154" s="24"/>
      <c r="G1154" s="14" t="str">
        <f aca="false">IF(OR($E1154="",$B1154=""),"",INT(($B1154-$E1154)/365.25))</f>
        <v/>
      </c>
      <c r="H1154" s="14" t="str">
        <f aca="false">IF($G1154="","",IF($G1154&lt;5,"Ha","Yo'q"))</f>
        <v/>
      </c>
      <c r="I1154" s="14" t="str">
        <f aca="false">IF($G1154="","",IF($G1154&lt;18,"Ha","Yo'q"))</f>
        <v/>
      </c>
      <c r="J1154" s="12"/>
      <c r="K1154" s="12"/>
      <c r="L1154" s="25"/>
      <c r="M1154" s="12"/>
    </row>
    <row r="1155" customFormat="false" ht="15" hidden="false" customHeight="false" outlineLevel="0" collapsed="false">
      <c r="A1155" s="8" t="n">
        <v>1151</v>
      </c>
      <c r="B1155" s="13"/>
      <c r="C1155" s="25"/>
      <c r="D1155" s="26" t="str">
        <f aca="false">IF($C1155="","",IFERROR(IF(INDEX(Bolalar!$B$5:$B$1804,MATCH($C1155,Bolalar!$I$5:$I$1804,0))="","",INDEX(Bolalar!$B$5:$B$1804,MATCH($C1155,Bolalar!$I$5:$I$1804,0))),""))</f>
        <v/>
      </c>
      <c r="E1155" s="15" t="str">
        <f aca="false">IF($C1155="","",IFERROR(IF(INDEX(Bolalar!$C$5:$C$1804,MATCH($C1155,Bolalar!$I$5:$I$1804,0))="","",INDEX(Bolalar!$C$5:$C$1804,MATCH($C1155,Bolalar!$I$5:$I$1804,0))),""))</f>
        <v/>
      </c>
      <c r="F1155" s="24"/>
      <c r="G1155" s="14" t="str">
        <f aca="false">IF(OR($E1155="",$B1155=""),"",INT(($B1155-$E1155)/365.25))</f>
        <v/>
      </c>
      <c r="H1155" s="14" t="str">
        <f aca="false">IF($G1155="","",IF($G1155&lt;5,"Ha","Yo'q"))</f>
        <v/>
      </c>
      <c r="I1155" s="14" t="str">
        <f aca="false">IF($G1155="","",IF($G1155&lt;18,"Ha","Yo'q"))</f>
        <v/>
      </c>
      <c r="J1155" s="12"/>
      <c r="K1155" s="12"/>
      <c r="L1155" s="25"/>
      <c r="M1155" s="12"/>
    </row>
    <row r="1156" customFormat="false" ht="15" hidden="false" customHeight="false" outlineLevel="0" collapsed="false">
      <c r="A1156" s="8" t="n">
        <v>1152</v>
      </c>
      <c r="B1156" s="13"/>
      <c r="C1156" s="25"/>
      <c r="D1156" s="26" t="str">
        <f aca="false">IF($C1156="","",IFERROR(IF(INDEX(Bolalar!$B$5:$B$1804,MATCH($C1156,Bolalar!$I$5:$I$1804,0))="","",INDEX(Bolalar!$B$5:$B$1804,MATCH($C1156,Bolalar!$I$5:$I$1804,0))),""))</f>
        <v/>
      </c>
      <c r="E1156" s="15" t="str">
        <f aca="false">IF($C1156="","",IFERROR(IF(INDEX(Bolalar!$C$5:$C$1804,MATCH($C1156,Bolalar!$I$5:$I$1804,0))="","",INDEX(Bolalar!$C$5:$C$1804,MATCH($C1156,Bolalar!$I$5:$I$1804,0))),""))</f>
        <v/>
      </c>
      <c r="F1156" s="24"/>
      <c r="G1156" s="14" t="str">
        <f aca="false">IF(OR($E1156="",$B1156=""),"",INT(($B1156-$E1156)/365.25))</f>
        <v/>
      </c>
      <c r="H1156" s="14" t="str">
        <f aca="false">IF($G1156="","",IF($G1156&lt;5,"Ha","Yo'q"))</f>
        <v/>
      </c>
      <c r="I1156" s="14" t="str">
        <f aca="false">IF($G1156="","",IF($G1156&lt;18,"Ha","Yo'q"))</f>
        <v/>
      </c>
      <c r="J1156" s="12"/>
      <c r="K1156" s="12"/>
      <c r="L1156" s="25"/>
      <c r="M1156" s="12"/>
    </row>
    <row r="1157" customFormat="false" ht="15" hidden="false" customHeight="false" outlineLevel="0" collapsed="false">
      <c r="A1157" s="8" t="n">
        <v>1153</v>
      </c>
      <c r="B1157" s="13"/>
      <c r="C1157" s="25"/>
      <c r="D1157" s="26" t="str">
        <f aca="false">IF($C1157="","",IFERROR(IF(INDEX(Bolalar!$B$5:$B$1804,MATCH($C1157,Bolalar!$I$5:$I$1804,0))="","",INDEX(Bolalar!$B$5:$B$1804,MATCH($C1157,Bolalar!$I$5:$I$1804,0))),""))</f>
        <v/>
      </c>
      <c r="E1157" s="15" t="str">
        <f aca="false">IF($C1157="","",IFERROR(IF(INDEX(Bolalar!$C$5:$C$1804,MATCH($C1157,Bolalar!$I$5:$I$1804,0))="","",INDEX(Bolalar!$C$5:$C$1804,MATCH($C1157,Bolalar!$I$5:$I$1804,0))),""))</f>
        <v/>
      </c>
      <c r="F1157" s="24"/>
      <c r="G1157" s="14" t="str">
        <f aca="false">IF(OR($E1157="",$B1157=""),"",INT(($B1157-$E1157)/365.25))</f>
        <v/>
      </c>
      <c r="H1157" s="14" t="str">
        <f aca="false">IF($G1157="","",IF($G1157&lt;5,"Ha","Yo'q"))</f>
        <v/>
      </c>
      <c r="I1157" s="14" t="str">
        <f aca="false">IF($G1157="","",IF($G1157&lt;18,"Ha","Yo'q"))</f>
        <v/>
      </c>
      <c r="J1157" s="12"/>
      <c r="K1157" s="12"/>
      <c r="L1157" s="25"/>
      <c r="M1157" s="12"/>
    </row>
    <row r="1158" customFormat="false" ht="15" hidden="false" customHeight="false" outlineLevel="0" collapsed="false">
      <c r="A1158" s="8" t="n">
        <v>1154</v>
      </c>
      <c r="B1158" s="13"/>
      <c r="C1158" s="25"/>
      <c r="D1158" s="26" t="str">
        <f aca="false">IF($C1158="","",IFERROR(IF(INDEX(Bolalar!$B$5:$B$1804,MATCH($C1158,Bolalar!$I$5:$I$1804,0))="","",INDEX(Bolalar!$B$5:$B$1804,MATCH($C1158,Bolalar!$I$5:$I$1804,0))),""))</f>
        <v/>
      </c>
      <c r="E1158" s="15" t="str">
        <f aca="false">IF($C1158="","",IFERROR(IF(INDEX(Bolalar!$C$5:$C$1804,MATCH($C1158,Bolalar!$I$5:$I$1804,0))="","",INDEX(Bolalar!$C$5:$C$1804,MATCH($C1158,Bolalar!$I$5:$I$1804,0))),""))</f>
        <v/>
      </c>
      <c r="F1158" s="24"/>
      <c r="G1158" s="14" t="str">
        <f aca="false">IF(OR($E1158="",$B1158=""),"",INT(($B1158-$E1158)/365.25))</f>
        <v/>
      </c>
      <c r="H1158" s="14" t="str">
        <f aca="false">IF($G1158="","",IF($G1158&lt;5,"Ha","Yo'q"))</f>
        <v/>
      </c>
      <c r="I1158" s="14" t="str">
        <f aca="false">IF($G1158="","",IF($G1158&lt;18,"Ha","Yo'q"))</f>
        <v/>
      </c>
      <c r="J1158" s="12"/>
      <c r="K1158" s="12"/>
      <c r="L1158" s="25"/>
      <c r="M1158" s="12"/>
    </row>
    <row r="1159" customFormat="false" ht="15" hidden="false" customHeight="false" outlineLevel="0" collapsed="false">
      <c r="A1159" s="8" t="n">
        <v>1155</v>
      </c>
      <c r="B1159" s="13"/>
      <c r="C1159" s="25"/>
      <c r="D1159" s="26" t="str">
        <f aca="false">IF($C1159="","",IFERROR(IF(INDEX(Bolalar!$B$5:$B$1804,MATCH($C1159,Bolalar!$I$5:$I$1804,0))="","",INDEX(Bolalar!$B$5:$B$1804,MATCH($C1159,Bolalar!$I$5:$I$1804,0))),""))</f>
        <v/>
      </c>
      <c r="E1159" s="15" t="str">
        <f aca="false">IF($C1159="","",IFERROR(IF(INDEX(Bolalar!$C$5:$C$1804,MATCH($C1159,Bolalar!$I$5:$I$1804,0))="","",INDEX(Bolalar!$C$5:$C$1804,MATCH($C1159,Bolalar!$I$5:$I$1804,0))),""))</f>
        <v/>
      </c>
      <c r="F1159" s="24"/>
      <c r="G1159" s="14" t="str">
        <f aca="false">IF(OR($E1159="",$B1159=""),"",INT(($B1159-$E1159)/365.25))</f>
        <v/>
      </c>
      <c r="H1159" s="14" t="str">
        <f aca="false">IF($G1159="","",IF($G1159&lt;5,"Ha","Yo'q"))</f>
        <v/>
      </c>
      <c r="I1159" s="14" t="str">
        <f aca="false">IF($G1159="","",IF($G1159&lt;18,"Ha","Yo'q"))</f>
        <v/>
      </c>
      <c r="J1159" s="12"/>
      <c r="K1159" s="12"/>
      <c r="L1159" s="25"/>
      <c r="M1159" s="12"/>
    </row>
    <row r="1160" customFormat="false" ht="15" hidden="false" customHeight="false" outlineLevel="0" collapsed="false">
      <c r="A1160" s="8" t="n">
        <v>1156</v>
      </c>
      <c r="B1160" s="13"/>
      <c r="C1160" s="25"/>
      <c r="D1160" s="26" t="str">
        <f aca="false">IF($C1160="","",IFERROR(IF(INDEX(Bolalar!$B$5:$B$1804,MATCH($C1160,Bolalar!$I$5:$I$1804,0))="","",INDEX(Bolalar!$B$5:$B$1804,MATCH($C1160,Bolalar!$I$5:$I$1804,0))),""))</f>
        <v/>
      </c>
      <c r="E1160" s="15" t="str">
        <f aca="false">IF($C1160="","",IFERROR(IF(INDEX(Bolalar!$C$5:$C$1804,MATCH($C1160,Bolalar!$I$5:$I$1804,0))="","",INDEX(Bolalar!$C$5:$C$1804,MATCH($C1160,Bolalar!$I$5:$I$1804,0))),""))</f>
        <v/>
      </c>
      <c r="F1160" s="24"/>
      <c r="G1160" s="14" t="str">
        <f aca="false">IF(OR($E1160="",$B1160=""),"",INT(($B1160-$E1160)/365.25))</f>
        <v/>
      </c>
      <c r="H1160" s="14" t="str">
        <f aca="false">IF($G1160="","",IF($G1160&lt;5,"Ha","Yo'q"))</f>
        <v/>
      </c>
      <c r="I1160" s="14" t="str">
        <f aca="false">IF($G1160="","",IF($G1160&lt;18,"Ha","Yo'q"))</f>
        <v/>
      </c>
      <c r="J1160" s="12"/>
      <c r="K1160" s="12"/>
      <c r="L1160" s="25"/>
      <c r="M1160" s="12"/>
    </row>
    <row r="1161" customFormat="false" ht="15" hidden="false" customHeight="false" outlineLevel="0" collapsed="false">
      <c r="A1161" s="8" t="n">
        <v>1157</v>
      </c>
      <c r="B1161" s="13"/>
      <c r="C1161" s="25"/>
      <c r="D1161" s="26" t="str">
        <f aca="false">IF($C1161="","",IFERROR(IF(INDEX(Bolalar!$B$5:$B$1804,MATCH($C1161,Bolalar!$I$5:$I$1804,0))="","",INDEX(Bolalar!$B$5:$B$1804,MATCH($C1161,Bolalar!$I$5:$I$1804,0))),""))</f>
        <v/>
      </c>
      <c r="E1161" s="15" t="str">
        <f aca="false">IF($C1161="","",IFERROR(IF(INDEX(Bolalar!$C$5:$C$1804,MATCH($C1161,Bolalar!$I$5:$I$1804,0))="","",INDEX(Bolalar!$C$5:$C$1804,MATCH($C1161,Bolalar!$I$5:$I$1804,0))),""))</f>
        <v/>
      </c>
      <c r="F1161" s="24"/>
      <c r="G1161" s="14" t="str">
        <f aca="false">IF(OR($E1161="",$B1161=""),"",INT(($B1161-$E1161)/365.25))</f>
        <v/>
      </c>
      <c r="H1161" s="14" t="str">
        <f aca="false">IF($G1161="","",IF($G1161&lt;5,"Ha","Yo'q"))</f>
        <v/>
      </c>
      <c r="I1161" s="14" t="str">
        <f aca="false">IF($G1161="","",IF($G1161&lt;18,"Ha","Yo'q"))</f>
        <v/>
      </c>
      <c r="J1161" s="12"/>
      <c r="K1161" s="12"/>
      <c r="L1161" s="25"/>
      <c r="M1161" s="12"/>
    </row>
    <row r="1162" customFormat="false" ht="15" hidden="false" customHeight="false" outlineLevel="0" collapsed="false">
      <c r="A1162" s="8" t="n">
        <v>1158</v>
      </c>
      <c r="B1162" s="13"/>
      <c r="C1162" s="25"/>
      <c r="D1162" s="26" t="str">
        <f aca="false">IF($C1162="","",IFERROR(IF(INDEX(Bolalar!$B$5:$B$1804,MATCH($C1162,Bolalar!$I$5:$I$1804,0))="","",INDEX(Bolalar!$B$5:$B$1804,MATCH($C1162,Bolalar!$I$5:$I$1804,0))),""))</f>
        <v/>
      </c>
      <c r="E1162" s="15" t="str">
        <f aca="false">IF($C1162="","",IFERROR(IF(INDEX(Bolalar!$C$5:$C$1804,MATCH($C1162,Bolalar!$I$5:$I$1804,0))="","",INDEX(Bolalar!$C$5:$C$1804,MATCH($C1162,Bolalar!$I$5:$I$1804,0))),""))</f>
        <v/>
      </c>
      <c r="F1162" s="24"/>
      <c r="G1162" s="14" t="str">
        <f aca="false">IF(OR($E1162="",$B1162=""),"",INT(($B1162-$E1162)/365.25))</f>
        <v/>
      </c>
      <c r="H1162" s="14" t="str">
        <f aca="false">IF($G1162="","",IF($G1162&lt;5,"Ha","Yo'q"))</f>
        <v/>
      </c>
      <c r="I1162" s="14" t="str">
        <f aca="false">IF($G1162="","",IF($G1162&lt;18,"Ha","Yo'q"))</f>
        <v/>
      </c>
      <c r="J1162" s="12"/>
      <c r="K1162" s="12"/>
      <c r="L1162" s="25"/>
      <c r="M1162" s="12"/>
    </row>
    <row r="1163" customFormat="false" ht="15" hidden="false" customHeight="false" outlineLevel="0" collapsed="false">
      <c r="A1163" s="8" t="n">
        <v>1159</v>
      </c>
      <c r="B1163" s="13"/>
      <c r="C1163" s="25"/>
      <c r="D1163" s="26" t="str">
        <f aca="false">IF($C1163="","",IFERROR(IF(INDEX(Bolalar!$B$5:$B$1804,MATCH($C1163,Bolalar!$I$5:$I$1804,0))="","",INDEX(Bolalar!$B$5:$B$1804,MATCH($C1163,Bolalar!$I$5:$I$1804,0))),""))</f>
        <v/>
      </c>
      <c r="E1163" s="15" t="str">
        <f aca="false">IF($C1163="","",IFERROR(IF(INDEX(Bolalar!$C$5:$C$1804,MATCH($C1163,Bolalar!$I$5:$I$1804,0))="","",INDEX(Bolalar!$C$5:$C$1804,MATCH($C1163,Bolalar!$I$5:$I$1804,0))),""))</f>
        <v/>
      </c>
      <c r="F1163" s="24"/>
      <c r="G1163" s="14" t="str">
        <f aca="false">IF(OR($E1163="",$B1163=""),"",INT(($B1163-$E1163)/365.25))</f>
        <v/>
      </c>
      <c r="H1163" s="14" t="str">
        <f aca="false">IF($G1163="","",IF($G1163&lt;5,"Ha","Yo'q"))</f>
        <v/>
      </c>
      <c r="I1163" s="14" t="str">
        <f aca="false">IF($G1163="","",IF($G1163&lt;18,"Ha","Yo'q"))</f>
        <v/>
      </c>
      <c r="J1163" s="12"/>
      <c r="K1163" s="12"/>
      <c r="L1163" s="25"/>
      <c r="M1163" s="12"/>
    </row>
    <row r="1164" customFormat="false" ht="15" hidden="false" customHeight="false" outlineLevel="0" collapsed="false">
      <c r="A1164" s="8" t="n">
        <v>1160</v>
      </c>
      <c r="B1164" s="13"/>
      <c r="C1164" s="25"/>
      <c r="D1164" s="26" t="str">
        <f aca="false">IF($C1164="","",IFERROR(IF(INDEX(Bolalar!$B$5:$B$1804,MATCH($C1164,Bolalar!$I$5:$I$1804,0))="","",INDEX(Bolalar!$B$5:$B$1804,MATCH($C1164,Bolalar!$I$5:$I$1804,0))),""))</f>
        <v/>
      </c>
      <c r="E1164" s="15" t="str">
        <f aca="false">IF($C1164="","",IFERROR(IF(INDEX(Bolalar!$C$5:$C$1804,MATCH($C1164,Bolalar!$I$5:$I$1804,0))="","",INDEX(Bolalar!$C$5:$C$1804,MATCH($C1164,Bolalar!$I$5:$I$1804,0))),""))</f>
        <v/>
      </c>
      <c r="F1164" s="24"/>
      <c r="G1164" s="14" t="str">
        <f aca="false">IF(OR($E1164="",$B1164=""),"",INT(($B1164-$E1164)/365.25))</f>
        <v/>
      </c>
      <c r="H1164" s="14" t="str">
        <f aca="false">IF($G1164="","",IF($G1164&lt;5,"Ha","Yo'q"))</f>
        <v/>
      </c>
      <c r="I1164" s="14" t="str">
        <f aca="false">IF($G1164="","",IF($G1164&lt;18,"Ha","Yo'q"))</f>
        <v/>
      </c>
      <c r="J1164" s="12"/>
      <c r="K1164" s="12"/>
      <c r="L1164" s="25"/>
      <c r="M1164" s="12"/>
    </row>
    <row r="1165" customFormat="false" ht="15" hidden="false" customHeight="false" outlineLevel="0" collapsed="false">
      <c r="A1165" s="8" t="n">
        <v>1161</v>
      </c>
      <c r="B1165" s="13"/>
      <c r="C1165" s="25"/>
      <c r="D1165" s="26" t="str">
        <f aca="false">IF($C1165="","",IFERROR(IF(INDEX(Bolalar!$B$5:$B$1804,MATCH($C1165,Bolalar!$I$5:$I$1804,0))="","",INDEX(Bolalar!$B$5:$B$1804,MATCH($C1165,Bolalar!$I$5:$I$1804,0))),""))</f>
        <v/>
      </c>
      <c r="E1165" s="15" t="str">
        <f aca="false">IF($C1165="","",IFERROR(IF(INDEX(Bolalar!$C$5:$C$1804,MATCH($C1165,Bolalar!$I$5:$I$1804,0))="","",INDEX(Bolalar!$C$5:$C$1804,MATCH($C1165,Bolalar!$I$5:$I$1804,0))),""))</f>
        <v/>
      </c>
      <c r="F1165" s="24"/>
      <c r="G1165" s="14" t="str">
        <f aca="false">IF(OR($E1165="",$B1165=""),"",INT(($B1165-$E1165)/365.25))</f>
        <v/>
      </c>
      <c r="H1165" s="14" t="str">
        <f aca="false">IF($G1165="","",IF($G1165&lt;5,"Ha","Yo'q"))</f>
        <v/>
      </c>
      <c r="I1165" s="14" t="str">
        <f aca="false">IF($G1165="","",IF($G1165&lt;18,"Ha","Yo'q"))</f>
        <v/>
      </c>
      <c r="J1165" s="12"/>
      <c r="K1165" s="12"/>
      <c r="L1165" s="25"/>
      <c r="M1165" s="12"/>
    </row>
    <row r="1166" customFormat="false" ht="15" hidden="false" customHeight="false" outlineLevel="0" collapsed="false">
      <c r="A1166" s="8" t="n">
        <v>1162</v>
      </c>
      <c r="B1166" s="13"/>
      <c r="C1166" s="25"/>
      <c r="D1166" s="26" t="str">
        <f aca="false">IF($C1166="","",IFERROR(IF(INDEX(Bolalar!$B$5:$B$1804,MATCH($C1166,Bolalar!$I$5:$I$1804,0))="","",INDEX(Bolalar!$B$5:$B$1804,MATCH($C1166,Bolalar!$I$5:$I$1804,0))),""))</f>
        <v/>
      </c>
      <c r="E1166" s="15" t="str">
        <f aca="false">IF($C1166="","",IFERROR(IF(INDEX(Bolalar!$C$5:$C$1804,MATCH($C1166,Bolalar!$I$5:$I$1804,0))="","",INDEX(Bolalar!$C$5:$C$1804,MATCH($C1166,Bolalar!$I$5:$I$1804,0))),""))</f>
        <v/>
      </c>
      <c r="F1166" s="24"/>
      <c r="G1166" s="14" t="str">
        <f aca="false">IF(OR($E1166="",$B1166=""),"",INT(($B1166-$E1166)/365.25))</f>
        <v/>
      </c>
      <c r="H1166" s="14" t="str">
        <f aca="false">IF($G1166="","",IF($G1166&lt;5,"Ha","Yo'q"))</f>
        <v/>
      </c>
      <c r="I1166" s="14" t="str">
        <f aca="false">IF($G1166="","",IF($G1166&lt;18,"Ha","Yo'q"))</f>
        <v/>
      </c>
      <c r="J1166" s="12"/>
      <c r="K1166" s="12"/>
      <c r="L1166" s="25"/>
      <c r="M1166" s="12"/>
    </row>
    <row r="1167" customFormat="false" ht="15" hidden="false" customHeight="false" outlineLevel="0" collapsed="false">
      <c r="A1167" s="8" t="n">
        <v>1163</v>
      </c>
      <c r="B1167" s="13"/>
      <c r="C1167" s="25"/>
      <c r="D1167" s="26" t="str">
        <f aca="false">IF($C1167="","",IFERROR(IF(INDEX(Bolalar!$B$5:$B$1804,MATCH($C1167,Bolalar!$I$5:$I$1804,0))="","",INDEX(Bolalar!$B$5:$B$1804,MATCH($C1167,Bolalar!$I$5:$I$1804,0))),""))</f>
        <v/>
      </c>
      <c r="E1167" s="15" t="str">
        <f aca="false">IF($C1167="","",IFERROR(IF(INDEX(Bolalar!$C$5:$C$1804,MATCH($C1167,Bolalar!$I$5:$I$1804,0))="","",INDEX(Bolalar!$C$5:$C$1804,MATCH($C1167,Bolalar!$I$5:$I$1804,0))),""))</f>
        <v/>
      </c>
      <c r="F1167" s="24"/>
      <c r="G1167" s="14" t="str">
        <f aca="false">IF(OR($E1167="",$B1167=""),"",INT(($B1167-$E1167)/365.25))</f>
        <v/>
      </c>
      <c r="H1167" s="14" t="str">
        <f aca="false">IF($G1167="","",IF($G1167&lt;5,"Ha","Yo'q"))</f>
        <v/>
      </c>
      <c r="I1167" s="14" t="str">
        <f aca="false">IF($G1167="","",IF($G1167&lt;18,"Ha","Yo'q"))</f>
        <v/>
      </c>
      <c r="J1167" s="12"/>
      <c r="K1167" s="12"/>
      <c r="L1167" s="25"/>
      <c r="M1167" s="12"/>
    </row>
    <row r="1168" customFormat="false" ht="15" hidden="false" customHeight="false" outlineLevel="0" collapsed="false">
      <c r="A1168" s="8" t="n">
        <v>1164</v>
      </c>
      <c r="B1168" s="13"/>
      <c r="C1168" s="25"/>
      <c r="D1168" s="26" t="str">
        <f aca="false">IF($C1168="","",IFERROR(IF(INDEX(Bolalar!$B$5:$B$1804,MATCH($C1168,Bolalar!$I$5:$I$1804,0))="","",INDEX(Bolalar!$B$5:$B$1804,MATCH($C1168,Bolalar!$I$5:$I$1804,0))),""))</f>
        <v/>
      </c>
      <c r="E1168" s="15" t="str">
        <f aca="false">IF($C1168="","",IFERROR(IF(INDEX(Bolalar!$C$5:$C$1804,MATCH($C1168,Bolalar!$I$5:$I$1804,0))="","",INDEX(Bolalar!$C$5:$C$1804,MATCH($C1168,Bolalar!$I$5:$I$1804,0))),""))</f>
        <v/>
      </c>
      <c r="F1168" s="24"/>
      <c r="G1168" s="14" t="str">
        <f aca="false">IF(OR($E1168="",$B1168=""),"",INT(($B1168-$E1168)/365.25))</f>
        <v/>
      </c>
      <c r="H1168" s="14" t="str">
        <f aca="false">IF($G1168="","",IF($G1168&lt;5,"Ha","Yo'q"))</f>
        <v/>
      </c>
      <c r="I1168" s="14" t="str">
        <f aca="false">IF($G1168="","",IF($G1168&lt;18,"Ha","Yo'q"))</f>
        <v/>
      </c>
      <c r="J1168" s="12"/>
      <c r="K1168" s="12"/>
      <c r="L1168" s="25"/>
      <c r="M1168" s="12"/>
    </row>
    <row r="1169" customFormat="false" ht="15" hidden="false" customHeight="false" outlineLevel="0" collapsed="false">
      <c r="A1169" s="8" t="n">
        <v>1165</v>
      </c>
      <c r="B1169" s="13"/>
      <c r="C1169" s="25"/>
      <c r="D1169" s="26" t="str">
        <f aca="false">IF($C1169="","",IFERROR(IF(INDEX(Bolalar!$B$5:$B$1804,MATCH($C1169,Bolalar!$I$5:$I$1804,0))="","",INDEX(Bolalar!$B$5:$B$1804,MATCH($C1169,Bolalar!$I$5:$I$1804,0))),""))</f>
        <v/>
      </c>
      <c r="E1169" s="15" t="str">
        <f aca="false">IF($C1169="","",IFERROR(IF(INDEX(Bolalar!$C$5:$C$1804,MATCH($C1169,Bolalar!$I$5:$I$1804,0))="","",INDEX(Bolalar!$C$5:$C$1804,MATCH($C1169,Bolalar!$I$5:$I$1804,0))),""))</f>
        <v/>
      </c>
      <c r="F1169" s="24"/>
      <c r="G1169" s="14" t="str">
        <f aca="false">IF(OR($E1169="",$B1169=""),"",INT(($B1169-$E1169)/365.25))</f>
        <v/>
      </c>
      <c r="H1169" s="14" t="str">
        <f aca="false">IF($G1169="","",IF($G1169&lt;5,"Ha","Yo'q"))</f>
        <v/>
      </c>
      <c r="I1169" s="14" t="str">
        <f aca="false">IF($G1169="","",IF($G1169&lt;18,"Ha","Yo'q"))</f>
        <v/>
      </c>
      <c r="J1169" s="12"/>
      <c r="K1169" s="12"/>
      <c r="L1169" s="25"/>
      <c r="M1169" s="12"/>
    </row>
    <row r="1170" customFormat="false" ht="15" hidden="false" customHeight="false" outlineLevel="0" collapsed="false">
      <c r="A1170" s="8" t="n">
        <v>1166</v>
      </c>
      <c r="B1170" s="13"/>
      <c r="C1170" s="25"/>
      <c r="D1170" s="26" t="str">
        <f aca="false">IF($C1170="","",IFERROR(IF(INDEX(Bolalar!$B$5:$B$1804,MATCH($C1170,Bolalar!$I$5:$I$1804,0))="","",INDEX(Bolalar!$B$5:$B$1804,MATCH($C1170,Bolalar!$I$5:$I$1804,0))),""))</f>
        <v/>
      </c>
      <c r="E1170" s="15" t="str">
        <f aca="false">IF($C1170="","",IFERROR(IF(INDEX(Bolalar!$C$5:$C$1804,MATCH($C1170,Bolalar!$I$5:$I$1804,0))="","",INDEX(Bolalar!$C$5:$C$1804,MATCH($C1170,Bolalar!$I$5:$I$1804,0))),""))</f>
        <v/>
      </c>
      <c r="F1170" s="24"/>
      <c r="G1170" s="14" t="str">
        <f aca="false">IF(OR($E1170="",$B1170=""),"",INT(($B1170-$E1170)/365.25))</f>
        <v/>
      </c>
      <c r="H1170" s="14" t="str">
        <f aca="false">IF($G1170="","",IF($G1170&lt;5,"Ha","Yo'q"))</f>
        <v/>
      </c>
      <c r="I1170" s="14" t="str">
        <f aca="false">IF($G1170="","",IF($G1170&lt;18,"Ha","Yo'q"))</f>
        <v/>
      </c>
      <c r="J1170" s="12"/>
      <c r="K1170" s="12"/>
      <c r="L1170" s="25"/>
      <c r="M1170" s="12"/>
    </row>
    <row r="1171" customFormat="false" ht="15" hidden="false" customHeight="false" outlineLevel="0" collapsed="false">
      <c r="A1171" s="8" t="n">
        <v>1167</v>
      </c>
      <c r="B1171" s="13"/>
      <c r="C1171" s="25"/>
      <c r="D1171" s="26" t="str">
        <f aca="false">IF($C1171="","",IFERROR(IF(INDEX(Bolalar!$B$5:$B$1804,MATCH($C1171,Bolalar!$I$5:$I$1804,0))="","",INDEX(Bolalar!$B$5:$B$1804,MATCH($C1171,Bolalar!$I$5:$I$1804,0))),""))</f>
        <v/>
      </c>
      <c r="E1171" s="15" t="str">
        <f aca="false">IF($C1171="","",IFERROR(IF(INDEX(Bolalar!$C$5:$C$1804,MATCH($C1171,Bolalar!$I$5:$I$1804,0))="","",INDEX(Bolalar!$C$5:$C$1804,MATCH($C1171,Bolalar!$I$5:$I$1804,0))),""))</f>
        <v/>
      </c>
      <c r="F1171" s="24"/>
      <c r="G1171" s="14" t="str">
        <f aca="false">IF(OR($E1171="",$B1171=""),"",INT(($B1171-$E1171)/365.25))</f>
        <v/>
      </c>
      <c r="H1171" s="14" t="str">
        <f aca="false">IF($G1171="","",IF($G1171&lt;5,"Ha","Yo'q"))</f>
        <v/>
      </c>
      <c r="I1171" s="14" t="str">
        <f aca="false">IF($G1171="","",IF($G1171&lt;18,"Ha","Yo'q"))</f>
        <v/>
      </c>
      <c r="J1171" s="12"/>
      <c r="K1171" s="12"/>
      <c r="L1171" s="25"/>
      <c r="M1171" s="12"/>
    </row>
    <row r="1172" customFormat="false" ht="15" hidden="false" customHeight="false" outlineLevel="0" collapsed="false">
      <c r="A1172" s="8" t="n">
        <v>1168</v>
      </c>
      <c r="B1172" s="13"/>
      <c r="C1172" s="25"/>
      <c r="D1172" s="26" t="str">
        <f aca="false">IF($C1172="","",IFERROR(IF(INDEX(Bolalar!$B$5:$B$1804,MATCH($C1172,Bolalar!$I$5:$I$1804,0))="","",INDEX(Bolalar!$B$5:$B$1804,MATCH($C1172,Bolalar!$I$5:$I$1804,0))),""))</f>
        <v/>
      </c>
      <c r="E1172" s="15" t="str">
        <f aca="false">IF($C1172="","",IFERROR(IF(INDEX(Bolalar!$C$5:$C$1804,MATCH($C1172,Bolalar!$I$5:$I$1804,0))="","",INDEX(Bolalar!$C$5:$C$1804,MATCH($C1172,Bolalar!$I$5:$I$1804,0))),""))</f>
        <v/>
      </c>
      <c r="F1172" s="24"/>
      <c r="G1172" s="14" t="str">
        <f aca="false">IF(OR($E1172="",$B1172=""),"",INT(($B1172-$E1172)/365.25))</f>
        <v/>
      </c>
      <c r="H1172" s="14" t="str">
        <f aca="false">IF($G1172="","",IF($G1172&lt;5,"Ha","Yo'q"))</f>
        <v/>
      </c>
      <c r="I1172" s="14" t="str">
        <f aca="false">IF($G1172="","",IF($G1172&lt;18,"Ha","Yo'q"))</f>
        <v/>
      </c>
      <c r="J1172" s="12"/>
      <c r="K1172" s="12"/>
      <c r="L1172" s="25"/>
      <c r="M1172" s="12"/>
    </row>
    <row r="1173" customFormat="false" ht="15" hidden="false" customHeight="false" outlineLevel="0" collapsed="false">
      <c r="A1173" s="8" t="n">
        <v>1169</v>
      </c>
      <c r="B1173" s="13"/>
      <c r="C1173" s="25"/>
      <c r="D1173" s="26" t="str">
        <f aca="false">IF($C1173="","",IFERROR(IF(INDEX(Bolalar!$B$5:$B$1804,MATCH($C1173,Bolalar!$I$5:$I$1804,0))="","",INDEX(Bolalar!$B$5:$B$1804,MATCH($C1173,Bolalar!$I$5:$I$1804,0))),""))</f>
        <v/>
      </c>
      <c r="E1173" s="15" t="str">
        <f aca="false">IF($C1173="","",IFERROR(IF(INDEX(Bolalar!$C$5:$C$1804,MATCH($C1173,Bolalar!$I$5:$I$1804,0))="","",INDEX(Bolalar!$C$5:$C$1804,MATCH($C1173,Bolalar!$I$5:$I$1804,0))),""))</f>
        <v/>
      </c>
      <c r="F1173" s="24"/>
      <c r="G1173" s="14" t="str">
        <f aca="false">IF(OR($E1173="",$B1173=""),"",INT(($B1173-$E1173)/365.25))</f>
        <v/>
      </c>
      <c r="H1173" s="14" t="str">
        <f aca="false">IF($G1173="","",IF($G1173&lt;5,"Ha","Yo'q"))</f>
        <v/>
      </c>
      <c r="I1173" s="14" t="str">
        <f aca="false">IF($G1173="","",IF($G1173&lt;18,"Ha","Yo'q"))</f>
        <v/>
      </c>
      <c r="J1173" s="12"/>
      <c r="K1173" s="12"/>
      <c r="L1173" s="25"/>
      <c r="M1173" s="12"/>
    </row>
    <row r="1174" customFormat="false" ht="15" hidden="false" customHeight="false" outlineLevel="0" collapsed="false">
      <c r="A1174" s="8" t="n">
        <v>1170</v>
      </c>
      <c r="B1174" s="13"/>
      <c r="C1174" s="25"/>
      <c r="D1174" s="26" t="str">
        <f aca="false">IF($C1174="","",IFERROR(IF(INDEX(Bolalar!$B$5:$B$1804,MATCH($C1174,Bolalar!$I$5:$I$1804,0))="","",INDEX(Bolalar!$B$5:$B$1804,MATCH($C1174,Bolalar!$I$5:$I$1804,0))),""))</f>
        <v/>
      </c>
      <c r="E1174" s="15" t="str">
        <f aca="false">IF($C1174="","",IFERROR(IF(INDEX(Bolalar!$C$5:$C$1804,MATCH($C1174,Bolalar!$I$5:$I$1804,0))="","",INDEX(Bolalar!$C$5:$C$1804,MATCH($C1174,Bolalar!$I$5:$I$1804,0))),""))</f>
        <v/>
      </c>
      <c r="F1174" s="24"/>
      <c r="G1174" s="14" t="str">
        <f aca="false">IF(OR($E1174="",$B1174=""),"",INT(($B1174-$E1174)/365.25))</f>
        <v/>
      </c>
      <c r="H1174" s="14" t="str">
        <f aca="false">IF($G1174="","",IF($G1174&lt;5,"Ha","Yo'q"))</f>
        <v/>
      </c>
      <c r="I1174" s="14" t="str">
        <f aca="false">IF($G1174="","",IF($G1174&lt;18,"Ha","Yo'q"))</f>
        <v/>
      </c>
      <c r="J1174" s="12"/>
      <c r="K1174" s="12"/>
      <c r="L1174" s="25"/>
      <c r="M1174" s="12"/>
    </row>
    <row r="1175" customFormat="false" ht="15" hidden="false" customHeight="false" outlineLevel="0" collapsed="false">
      <c r="A1175" s="8" t="n">
        <v>1171</v>
      </c>
      <c r="B1175" s="13"/>
      <c r="C1175" s="25"/>
      <c r="D1175" s="26" t="str">
        <f aca="false">IF($C1175="","",IFERROR(IF(INDEX(Bolalar!$B$5:$B$1804,MATCH($C1175,Bolalar!$I$5:$I$1804,0))="","",INDEX(Bolalar!$B$5:$B$1804,MATCH($C1175,Bolalar!$I$5:$I$1804,0))),""))</f>
        <v/>
      </c>
      <c r="E1175" s="15" t="str">
        <f aca="false">IF($C1175="","",IFERROR(IF(INDEX(Bolalar!$C$5:$C$1804,MATCH($C1175,Bolalar!$I$5:$I$1804,0))="","",INDEX(Bolalar!$C$5:$C$1804,MATCH($C1175,Bolalar!$I$5:$I$1804,0))),""))</f>
        <v/>
      </c>
      <c r="F1175" s="24"/>
      <c r="G1175" s="14" t="str">
        <f aca="false">IF(OR($E1175="",$B1175=""),"",INT(($B1175-$E1175)/365.25))</f>
        <v/>
      </c>
      <c r="H1175" s="14" t="str">
        <f aca="false">IF($G1175="","",IF($G1175&lt;5,"Ha","Yo'q"))</f>
        <v/>
      </c>
      <c r="I1175" s="14" t="str">
        <f aca="false">IF($G1175="","",IF($G1175&lt;18,"Ha","Yo'q"))</f>
        <v/>
      </c>
      <c r="J1175" s="12"/>
      <c r="K1175" s="12"/>
      <c r="L1175" s="25"/>
      <c r="M1175" s="12"/>
    </row>
    <row r="1176" customFormat="false" ht="15" hidden="false" customHeight="false" outlineLevel="0" collapsed="false">
      <c r="A1176" s="8" t="n">
        <v>1172</v>
      </c>
      <c r="B1176" s="13"/>
      <c r="C1176" s="25"/>
      <c r="D1176" s="26" t="str">
        <f aca="false">IF($C1176="","",IFERROR(IF(INDEX(Bolalar!$B$5:$B$1804,MATCH($C1176,Bolalar!$I$5:$I$1804,0))="","",INDEX(Bolalar!$B$5:$B$1804,MATCH($C1176,Bolalar!$I$5:$I$1804,0))),""))</f>
        <v/>
      </c>
      <c r="E1176" s="15" t="str">
        <f aca="false">IF($C1176="","",IFERROR(IF(INDEX(Bolalar!$C$5:$C$1804,MATCH($C1176,Bolalar!$I$5:$I$1804,0))="","",INDEX(Bolalar!$C$5:$C$1804,MATCH($C1176,Bolalar!$I$5:$I$1804,0))),""))</f>
        <v/>
      </c>
      <c r="F1176" s="24"/>
      <c r="G1176" s="14" t="str">
        <f aca="false">IF(OR($E1176="",$B1176=""),"",INT(($B1176-$E1176)/365.25))</f>
        <v/>
      </c>
      <c r="H1176" s="14" t="str">
        <f aca="false">IF($G1176="","",IF($G1176&lt;5,"Ha","Yo'q"))</f>
        <v/>
      </c>
      <c r="I1176" s="14" t="str">
        <f aca="false">IF($G1176="","",IF($G1176&lt;18,"Ha","Yo'q"))</f>
        <v/>
      </c>
      <c r="J1176" s="12"/>
      <c r="K1176" s="12"/>
      <c r="L1176" s="25"/>
      <c r="M1176" s="12"/>
    </row>
    <row r="1177" customFormat="false" ht="15" hidden="false" customHeight="false" outlineLevel="0" collapsed="false">
      <c r="A1177" s="8" t="n">
        <v>1173</v>
      </c>
      <c r="B1177" s="13"/>
      <c r="C1177" s="25"/>
      <c r="D1177" s="26" t="str">
        <f aca="false">IF($C1177="","",IFERROR(IF(INDEX(Bolalar!$B$5:$B$1804,MATCH($C1177,Bolalar!$I$5:$I$1804,0))="","",INDEX(Bolalar!$B$5:$B$1804,MATCH($C1177,Bolalar!$I$5:$I$1804,0))),""))</f>
        <v/>
      </c>
      <c r="E1177" s="15" t="str">
        <f aca="false">IF($C1177="","",IFERROR(IF(INDEX(Bolalar!$C$5:$C$1804,MATCH($C1177,Bolalar!$I$5:$I$1804,0))="","",INDEX(Bolalar!$C$5:$C$1804,MATCH($C1177,Bolalar!$I$5:$I$1804,0))),""))</f>
        <v/>
      </c>
      <c r="F1177" s="24"/>
      <c r="G1177" s="14" t="str">
        <f aca="false">IF(OR($E1177="",$B1177=""),"",INT(($B1177-$E1177)/365.25))</f>
        <v/>
      </c>
      <c r="H1177" s="14" t="str">
        <f aca="false">IF($G1177="","",IF($G1177&lt;5,"Ha","Yo'q"))</f>
        <v/>
      </c>
      <c r="I1177" s="14" t="str">
        <f aca="false">IF($G1177="","",IF($G1177&lt;18,"Ha","Yo'q"))</f>
        <v/>
      </c>
      <c r="J1177" s="12"/>
      <c r="K1177" s="12"/>
      <c r="L1177" s="25"/>
      <c r="M1177" s="12"/>
    </row>
    <row r="1178" customFormat="false" ht="15" hidden="false" customHeight="false" outlineLevel="0" collapsed="false">
      <c r="A1178" s="8" t="n">
        <v>1174</v>
      </c>
      <c r="B1178" s="13"/>
      <c r="C1178" s="25"/>
      <c r="D1178" s="26" t="str">
        <f aca="false">IF($C1178="","",IFERROR(IF(INDEX(Bolalar!$B$5:$B$1804,MATCH($C1178,Bolalar!$I$5:$I$1804,0))="","",INDEX(Bolalar!$B$5:$B$1804,MATCH($C1178,Bolalar!$I$5:$I$1804,0))),""))</f>
        <v/>
      </c>
      <c r="E1178" s="15" t="str">
        <f aca="false">IF($C1178="","",IFERROR(IF(INDEX(Bolalar!$C$5:$C$1804,MATCH($C1178,Bolalar!$I$5:$I$1804,0))="","",INDEX(Bolalar!$C$5:$C$1804,MATCH($C1178,Bolalar!$I$5:$I$1804,0))),""))</f>
        <v/>
      </c>
      <c r="F1178" s="24"/>
      <c r="G1178" s="14" t="str">
        <f aca="false">IF(OR($E1178="",$B1178=""),"",INT(($B1178-$E1178)/365.25))</f>
        <v/>
      </c>
      <c r="H1178" s="14" t="str">
        <f aca="false">IF($G1178="","",IF($G1178&lt;5,"Ha","Yo'q"))</f>
        <v/>
      </c>
      <c r="I1178" s="14" t="str">
        <f aca="false">IF($G1178="","",IF($G1178&lt;18,"Ha","Yo'q"))</f>
        <v/>
      </c>
      <c r="J1178" s="12"/>
      <c r="K1178" s="12"/>
      <c r="L1178" s="25"/>
      <c r="M1178" s="12"/>
    </row>
    <row r="1179" customFormat="false" ht="15" hidden="false" customHeight="false" outlineLevel="0" collapsed="false">
      <c r="A1179" s="8" t="n">
        <v>1175</v>
      </c>
      <c r="B1179" s="13"/>
      <c r="C1179" s="25"/>
      <c r="D1179" s="26" t="str">
        <f aca="false">IF($C1179="","",IFERROR(IF(INDEX(Bolalar!$B$5:$B$1804,MATCH($C1179,Bolalar!$I$5:$I$1804,0))="","",INDEX(Bolalar!$B$5:$B$1804,MATCH($C1179,Bolalar!$I$5:$I$1804,0))),""))</f>
        <v/>
      </c>
      <c r="E1179" s="15" t="str">
        <f aca="false">IF($C1179="","",IFERROR(IF(INDEX(Bolalar!$C$5:$C$1804,MATCH($C1179,Bolalar!$I$5:$I$1804,0))="","",INDEX(Bolalar!$C$5:$C$1804,MATCH($C1179,Bolalar!$I$5:$I$1804,0))),""))</f>
        <v/>
      </c>
      <c r="F1179" s="24"/>
      <c r="G1179" s="14" t="str">
        <f aca="false">IF(OR($E1179="",$B1179=""),"",INT(($B1179-$E1179)/365.25))</f>
        <v/>
      </c>
      <c r="H1179" s="14" t="str">
        <f aca="false">IF($G1179="","",IF($G1179&lt;5,"Ha","Yo'q"))</f>
        <v/>
      </c>
      <c r="I1179" s="14" t="str">
        <f aca="false">IF($G1179="","",IF($G1179&lt;18,"Ha","Yo'q"))</f>
        <v/>
      </c>
      <c r="J1179" s="12"/>
      <c r="K1179" s="12"/>
      <c r="L1179" s="25"/>
      <c r="M1179" s="12"/>
    </row>
    <row r="1180" customFormat="false" ht="15" hidden="false" customHeight="false" outlineLevel="0" collapsed="false">
      <c r="A1180" s="8" t="n">
        <v>1176</v>
      </c>
      <c r="B1180" s="13"/>
      <c r="C1180" s="25"/>
      <c r="D1180" s="26" t="str">
        <f aca="false">IF($C1180="","",IFERROR(IF(INDEX(Bolalar!$B$5:$B$1804,MATCH($C1180,Bolalar!$I$5:$I$1804,0))="","",INDEX(Bolalar!$B$5:$B$1804,MATCH($C1180,Bolalar!$I$5:$I$1804,0))),""))</f>
        <v/>
      </c>
      <c r="E1180" s="15" t="str">
        <f aca="false">IF($C1180="","",IFERROR(IF(INDEX(Bolalar!$C$5:$C$1804,MATCH($C1180,Bolalar!$I$5:$I$1804,0))="","",INDEX(Bolalar!$C$5:$C$1804,MATCH($C1180,Bolalar!$I$5:$I$1804,0))),""))</f>
        <v/>
      </c>
      <c r="F1180" s="24"/>
      <c r="G1180" s="14" t="str">
        <f aca="false">IF(OR($E1180="",$B1180=""),"",INT(($B1180-$E1180)/365.25))</f>
        <v/>
      </c>
      <c r="H1180" s="14" t="str">
        <f aca="false">IF($G1180="","",IF($G1180&lt;5,"Ha","Yo'q"))</f>
        <v/>
      </c>
      <c r="I1180" s="14" t="str">
        <f aca="false">IF($G1180="","",IF($G1180&lt;18,"Ha","Yo'q"))</f>
        <v/>
      </c>
      <c r="J1180" s="12"/>
      <c r="K1180" s="12"/>
      <c r="L1180" s="25"/>
      <c r="M1180" s="12"/>
    </row>
    <row r="1181" customFormat="false" ht="15" hidden="false" customHeight="false" outlineLevel="0" collapsed="false">
      <c r="A1181" s="8" t="n">
        <v>1177</v>
      </c>
      <c r="B1181" s="13"/>
      <c r="C1181" s="25"/>
      <c r="D1181" s="26" t="str">
        <f aca="false">IF($C1181="","",IFERROR(IF(INDEX(Bolalar!$B$5:$B$1804,MATCH($C1181,Bolalar!$I$5:$I$1804,0))="","",INDEX(Bolalar!$B$5:$B$1804,MATCH($C1181,Bolalar!$I$5:$I$1804,0))),""))</f>
        <v/>
      </c>
      <c r="E1181" s="15" t="str">
        <f aca="false">IF($C1181="","",IFERROR(IF(INDEX(Bolalar!$C$5:$C$1804,MATCH($C1181,Bolalar!$I$5:$I$1804,0))="","",INDEX(Bolalar!$C$5:$C$1804,MATCH($C1181,Bolalar!$I$5:$I$1804,0))),""))</f>
        <v/>
      </c>
      <c r="F1181" s="24"/>
      <c r="G1181" s="14" t="str">
        <f aca="false">IF(OR($E1181="",$B1181=""),"",INT(($B1181-$E1181)/365.25))</f>
        <v/>
      </c>
      <c r="H1181" s="14" t="str">
        <f aca="false">IF($G1181="","",IF($G1181&lt;5,"Ha","Yo'q"))</f>
        <v/>
      </c>
      <c r="I1181" s="14" t="str">
        <f aca="false">IF($G1181="","",IF($G1181&lt;18,"Ha","Yo'q"))</f>
        <v/>
      </c>
      <c r="J1181" s="12"/>
      <c r="K1181" s="12"/>
      <c r="L1181" s="25"/>
      <c r="M1181" s="12"/>
    </row>
    <row r="1182" customFormat="false" ht="15" hidden="false" customHeight="false" outlineLevel="0" collapsed="false">
      <c r="A1182" s="8" t="n">
        <v>1178</v>
      </c>
      <c r="B1182" s="13"/>
      <c r="C1182" s="25"/>
      <c r="D1182" s="26" t="str">
        <f aca="false">IF($C1182="","",IFERROR(IF(INDEX(Bolalar!$B$5:$B$1804,MATCH($C1182,Bolalar!$I$5:$I$1804,0))="","",INDEX(Bolalar!$B$5:$B$1804,MATCH($C1182,Bolalar!$I$5:$I$1804,0))),""))</f>
        <v/>
      </c>
      <c r="E1182" s="15" t="str">
        <f aca="false">IF($C1182="","",IFERROR(IF(INDEX(Bolalar!$C$5:$C$1804,MATCH($C1182,Bolalar!$I$5:$I$1804,0))="","",INDEX(Bolalar!$C$5:$C$1804,MATCH($C1182,Bolalar!$I$5:$I$1804,0))),""))</f>
        <v/>
      </c>
      <c r="F1182" s="24"/>
      <c r="G1182" s="14" t="str">
        <f aca="false">IF(OR($E1182="",$B1182=""),"",INT(($B1182-$E1182)/365.25))</f>
        <v/>
      </c>
      <c r="H1182" s="14" t="str">
        <f aca="false">IF($G1182="","",IF($G1182&lt;5,"Ha","Yo'q"))</f>
        <v/>
      </c>
      <c r="I1182" s="14" t="str">
        <f aca="false">IF($G1182="","",IF($G1182&lt;18,"Ha","Yo'q"))</f>
        <v/>
      </c>
      <c r="J1182" s="12"/>
      <c r="K1182" s="12"/>
      <c r="L1182" s="25"/>
      <c r="M1182" s="12"/>
    </row>
    <row r="1183" customFormat="false" ht="15" hidden="false" customHeight="false" outlineLevel="0" collapsed="false">
      <c r="A1183" s="8" t="n">
        <v>1179</v>
      </c>
      <c r="B1183" s="13"/>
      <c r="C1183" s="25"/>
      <c r="D1183" s="26" t="str">
        <f aca="false">IF($C1183="","",IFERROR(IF(INDEX(Bolalar!$B$5:$B$1804,MATCH($C1183,Bolalar!$I$5:$I$1804,0))="","",INDEX(Bolalar!$B$5:$B$1804,MATCH($C1183,Bolalar!$I$5:$I$1804,0))),""))</f>
        <v/>
      </c>
      <c r="E1183" s="15" t="str">
        <f aca="false">IF($C1183="","",IFERROR(IF(INDEX(Bolalar!$C$5:$C$1804,MATCH($C1183,Bolalar!$I$5:$I$1804,0))="","",INDEX(Bolalar!$C$5:$C$1804,MATCH($C1183,Bolalar!$I$5:$I$1804,0))),""))</f>
        <v/>
      </c>
      <c r="F1183" s="24"/>
      <c r="G1183" s="14" t="str">
        <f aca="false">IF(OR($E1183="",$B1183=""),"",INT(($B1183-$E1183)/365.25))</f>
        <v/>
      </c>
      <c r="H1183" s="14" t="str">
        <f aca="false">IF($G1183="","",IF($G1183&lt;5,"Ha","Yo'q"))</f>
        <v/>
      </c>
      <c r="I1183" s="14" t="str">
        <f aca="false">IF($G1183="","",IF($G1183&lt;18,"Ha","Yo'q"))</f>
        <v/>
      </c>
      <c r="J1183" s="12"/>
      <c r="K1183" s="12"/>
      <c r="L1183" s="25"/>
      <c r="M1183" s="12"/>
    </row>
    <row r="1184" customFormat="false" ht="15" hidden="false" customHeight="false" outlineLevel="0" collapsed="false">
      <c r="A1184" s="8" t="n">
        <v>1180</v>
      </c>
      <c r="B1184" s="13"/>
      <c r="C1184" s="25"/>
      <c r="D1184" s="26" t="str">
        <f aca="false">IF($C1184="","",IFERROR(IF(INDEX(Bolalar!$B$5:$B$1804,MATCH($C1184,Bolalar!$I$5:$I$1804,0))="","",INDEX(Bolalar!$B$5:$B$1804,MATCH($C1184,Bolalar!$I$5:$I$1804,0))),""))</f>
        <v/>
      </c>
      <c r="E1184" s="15" t="str">
        <f aca="false">IF($C1184="","",IFERROR(IF(INDEX(Bolalar!$C$5:$C$1804,MATCH($C1184,Bolalar!$I$5:$I$1804,0))="","",INDEX(Bolalar!$C$5:$C$1804,MATCH($C1184,Bolalar!$I$5:$I$1804,0))),""))</f>
        <v/>
      </c>
      <c r="F1184" s="24"/>
      <c r="G1184" s="14" t="str">
        <f aca="false">IF(OR($E1184="",$B1184=""),"",INT(($B1184-$E1184)/365.25))</f>
        <v/>
      </c>
      <c r="H1184" s="14" t="str">
        <f aca="false">IF($G1184="","",IF($G1184&lt;5,"Ha","Yo'q"))</f>
        <v/>
      </c>
      <c r="I1184" s="14" t="str">
        <f aca="false">IF($G1184="","",IF($G1184&lt;18,"Ha","Yo'q"))</f>
        <v/>
      </c>
      <c r="J1184" s="12"/>
      <c r="K1184" s="12"/>
      <c r="L1184" s="25"/>
      <c r="M1184" s="12"/>
    </row>
    <row r="1185" customFormat="false" ht="15" hidden="false" customHeight="false" outlineLevel="0" collapsed="false">
      <c r="A1185" s="8" t="n">
        <v>1181</v>
      </c>
      <c r="B1185" s="13"/>
      <c r="C1185" s="25"/>
      <c r="D1185" s="26" t="str">
        <f aca="false">IF($C1185="","",IFERROR(IF(INDEX(Bolalar!$B$5:$B$1804,MATCH($C1185,Bolalar!$I$5:$I$1804,0))="","",INDEX(Bolalar!$B$5:$B$1804,MATCH($C1185,Bolalar!$I$5:$I$1804,0))),""))</f>
        <v/>
      </c>
      <c r="E1185" s="15" t="str">
        <f aca="false">IF($C1185="","",IFERROR(IF(INDEX(Bolalar!$C$5:$C$1804,MATCH($C1185,Bolalar!$I$5:$I$1804,0))="","",INDEX(Bolalar!$C$5:$C$1804,MATCH($C1185,Bolalar!$I$5:$I$1804,0))),""))</f>
        <v/>
      </c>
      <c r="F1185" s="24"/>
      <c r="G1185" s="14" t="str">
        <f aca="false">IF(OR($E1185="",$B1185=""),"",INT(($B1185-$E1185)/365.25))</f>
        <v/>
      </c>
      <c r="H1185" s="14" t="str">
        <f aca="false">IF($G1185="","",IF($G1185&lt;5,"Ha","Yo'q"))</f>
        <v/>
      </c>
      <c r="I1185" s="14" t="str">
        <f aca="false">IF($G1185="","",IF($G1185&lt;18,"Ha","Yo'q"))</f>
        <v/>
      </c>
      <c r="J1185" s="12"/>
      <c r="K1185" s="12"/>
      <c r="L1185" s="25"/>
      <c r="M1185" s="12"/>
    </row>
    <row r="1186" customFormat="false" ht="15" hidden="false" customHeight="false" outlineLevel="0" collapsed="false">
      <c r="A1186" s="8" t="n">
        <v>1182</v>
      </c>
      <c r="B1186" s="13"/>
      <c r="C1186" s="25"/>
      <c r="D1186" s="26" t="str">
        <f aca="false">IF($C1186="","",IFERROR(IF(INDEX(Bolalar!$B$5:$B$1804,MATCH($C1186,Bolalar!$I$5:$I$1804,0))="","",INDEX(Bolalar!$B$5:$B$1804,MATCH($C1186,Bolalar!$I$5:$I$1804,0))),""))</f>
        <v/>
      </c>
      <c r="E1186" s="15" t="str">
        <f aca="false">IF($C1186="","",IFERROR(IF(INDEX(Bolalar!$C$5:$C$1804,MATCH($C1186,Bolalar!$I$5:$I$1804,0))="","",INDEX(Bolalar!$C$5:$C$1804,MATCH($C1186,Bolalar!$I$5:$I$1804,0))),""))</f>
        <v/>
      </c>
      <c r="F1186" s="24"/>
      <c r="G1186" s="14" t="str">
        <f aca="false">IF(OR($E1186="",$B1186=""),"",INT(($B1186-$E1186)/365.25))</f>
        <v/>
      </c>
      <c r="H1186" s="14" t="str">
        <f aca="false">IF($G1186="","",IF($G1186&lt;5,"Ha","Yo'q"))</f>
        <v/>
      </c>
      <c r="I1186" s="14" t="str">
        <f aca="false">IF($G1186="","",IF($G1186&lt;18,"Ha","Yo'q"))</f>
        <v/>
      </c>
      <c r="J1186" s="12"/>
      <c r="K1186" s="12"/>
      <c r="L1186" s="25"/>
      <c r="M1186" s="12"/>
    </row>
    <row r="1187" customFormat="false" ht="15" hidden="false" customHeight="false" outlineLevel="0" collapsed="false">
      <c r="A1187" s="8" t="n">
        <v>1183</v>
      </c>
      <c r="B1187" s="13"/>
      <c r="C1187" s="25"/>
      <c r="D1187" s="26" t="str">
        <f aca="false">IF($C1187="","",IFERROR(IF(INDEX(Bolalar!$B$5:$B$1804,MATCH($C1187,Bolalar!$I$5:$I$1804,0))="","",INDEX(Bolalar!$B$5:$B$1804,MATCH($C1187,Bolalar!$I$5:$I$1804,0))),""))</f>
        <v/>
      </c>
      <c r="E1187" s="15" t="str">
        <f aca="false">IF($C1187="","",IFERROR(IF(INDEX(Bolalar!$C$5:$C$1804,MATCH($C1187,Bolalar!$I$5:$I$1804,0))="","",INDEX(Bolalar!$C$5:$C$1804,MATCH($C1187,Bolalar!$I$5:$I$1804,0))),""))</f>
        <v/>
      </c>
      <c r="F1187" s="24"/>
      <c r="G1187" s="14" t="str">
        <f aca="false">IF(OR($E1187="",$B1187=""),"",INT(($B1187-$E1187)/365.25))</f>
        <v/>
      </c>
      <c r="H1187" s="14" t="str">
        <f aca="false">IF($G1187="","",IF($G1187&lt;5,"Ha","Yo'q"))</f>
        <v/>
      </c>
      <c r="I1187" s="14" t="str">
        <f aca="false">IF($G1187="","",IF($G1187&lt;18,"Ha","Yo'q"))</f>
        <v/>
      </c>
      <c r="J1187" s="12"/>
      <c r="K1187" s="12"/>
      <c r="L1187" s="25"/>
      <c r="M1187" s="12"/>
    </row>
    <row r="1188" customFormat="false" ht="15" hidden="false" customHeight="false" outlineLevel="0" collapsed="false">
      <c r="A1188" s="8" t="n">
        <v>1184</v>
      </c>
      <c r="B1188" s="13"/>
      <c r="C1188" s="25"/>
      <c r="D1188" s="26" t="str">
        <f aca="false">IF($C1188="","",IFERROR(IF(INDEX(Bolalar!$B$5:$B$1804,MATCH($C1188,Bolalar!$I$5:$I$1804,0))="","",INDEX(Bolalar!$B$5:$B$1804,MATCH($C1188,Bolalar!$I$5:$I$1804,0))),""))</f>
        <v/>
      </c>
      <c r="E1188" s="15" t="str">
        <f aca="false">IF($C1188="","",IFERROR(IF(INDEX(Bolalar!$C$5:$C$1804,MATCH($C1188,Bolalar!$I$5:$I$1804,0))="","",INDEX(Bolalar!$C$5:$C$1804,MATCH($C1188,Bolalar!$I$5:$I$1804,0))),""))</f>
        <v/>
      </c>
      <c r="F1188" s="24"/>
      <c r="G1188" s="14" t="str">
        <f aca="false">IF(OR($E1188="",$B1188=""),"",INT(($B1188-$E1188)/365.25))</f>
        <v/>
      </c>
      <c r="H1188" s="14" t="str">
        <f aca="false">IF($G1188="","",IF($G1188&lt;5,"Ha","Yo'q"))</f>
        <v/>
      </c>
      <c r="I1188" s="14" t="str">
        <f aca="false">IF($G1188="","",IF($G1188&lt;18,"Ha","Yo'q"))</f>
        <v/>
      </c>
      <c r="J1188" s="12"/>
      <c r="K1188" s="12"/>
      <c r="L1188" s="25"/>
      <c r="M1188" s="12"/>
    </row>
    <row r="1189" customFormat="false" ht="15" hidden="false" customHeight="false" outlineLevel="0" collapsed="false">
      <c r="A1189" s="8" t="n">
        <v>1185</v>
      </c>
      <c r="B1189" s="13"/>
      <c r="C1189" s="25"/>
      <c r="D1189" s="26" t="str">
        <f aca="false">IF($C1189="","",IFERROR(IF(INDEX(Bolalar!$B$5:$B$1804,MATCH($C1189,Bolalar!$I$5:$I$1804,0))="","",INDEX(Bolalar!$B$5:$B$1804,MATCH($C1189,Bolalar!$I$5:$I$1804,0))),""))</f>
        <v/>
      </c>
      <c r="E1189" s="15" t="str">
        <f aca="false">IF($C1189="","",IFERROR(IF(INDEX(Bolalar!$C$5:$C$1804,MATCH($C1189,Bolalar!$I$5:$I$1804,0))="","",INDEX(Bolalar!$C$5:$C$1804,MATCH($C1189,Bolalar!$I$5:$I$1804,0))),""))</f>
        <v/>
      </c>
      <c r="F1189" s="24"/>
      <c r="G1189" s="14" t="str">
        <f aca="false">IF(OR($E1189="",$B1189=""),"",INT(($B1189-$E1189)/365.25))</f>
        <v/>
      </c>
      <c r="H1189" s="14" t="str">
        <f aca="false">IF($G1189="","",IF($G1189&lt;5,"Ha","Yo'q"))</f>
        <v/>
      </c>
      <c r="I1189" s="14" t="str">
        <f aca="false">IF($G1189="","",IF($G1189&lt;18,"Ha","Yo'q"))</f>
        <v/>
      </c>
      <c r="J1189" s="12"/>
      <c r="K1189" s="12"/>
      <c r="L1189" s="25"/>
      <c r="M1189" s="12"/>
    </row>
    <row r="1190" customFormat="false" ht="15" hidden="false" customHeight="false" outlineLevel="0" collapsed="false">
      <c r="A1190" s="8" t="n">
        <v>1186</v>
      </c>
      <c r="B1190" s="13"/>
      <c r="C1190" s="25"/>
      <c r="D1190" s="26" t="str">
        <f aca="false">IF($C1190="","",IFERROR(IF(INDEX(Bolalar!$B$5:$B$1804,MATCH($C1190,Bolalar!$I$5:$I$1804,0))="","",INDEX(Bolalar!$B$5:$B$1804,MATCH($C1190,Bolalar!$I$5:$I$1804,0))),""))</f>
        <v/>
      </c>
      <c r="E1190" s="15" t="str">
        <f aca="false">IF($C1190="","",IFERROR(IF(INDEX(Bolalar!$C$5:$C$1804,MATCH($C1190,Bolalar!$I$5:$I$1804,0))="","",INDEX(Bolalar!$C$5:$C$1804,MATCH($C1190,Bolalar!$I$5:$I$1804,0))),""))</f>
        <v/>
      </c>
      <c r="F1190" s="24"/>
      <c r="G1190" s="14" t="str">
        <f aca="false">IF(OR($E1190="",$B1190=""),"",INT(($B1190-$E1190)/365.25))</f>
        <v/>
      </c>
      <c r="H1190" s="14" t="str">
        <f aca="false">IF($G1190="","",IF($G1190&lt;5,"Ha","Yo'q"))</f>
        <v/>
      </c>
      <c r="I1190" s="14" t="str">
        <f aca="false">IF($G1190="","",IF($G1190&lt;18,"Ha","Yo'q"))</f>
        <v/>
      </c>
      <c r="J1190" s="12"/>
      <c r="K1190" s="12"/>
      <c r="L1190" s="25"/>
      <c r="M1190" s="12"/>
    </row>
    <row r="1191" customFormat="false" ht="15" hidden="false" customHeight="false" outlineLevel="0" collapsed="false">
      <c r="A1191" s="8" t="n">
        <v>1187</v>
      </c>
      <c r="B1191" s="13"/>
      <c r="C1191" s="25"/>
      <c r="D1191" s="26" t="str">
        <f aca="false">IF($C1191="","",IFERROR(IF(INDEX(Bolalar!$B$5:$B$1804,MATCH($C1191,Bolalar!$I$5:$I$1804,0))="","",INDEX(Bolalar!$B$5:$B$1804,MATCH($C1191,Bolalar!$I$5:$I$1804,0))),""))</f>
        <v/>
      </c>
      <c r="E1191" s="15" t="str">
        <f aca="false">IF($C1191="","",IFERROR(IF(INDEX(Bolalar!$C$5:$C$1804,MATCH($C1191,Bolalar!$I$5:$I$1804,0))="","",INDEX(Bolalar!$C$5:$C$1804,MATCH($C1191,Bolalar!$I$5:$I$1804,0))),""))</f>
        <v/>
      </c>
      <c r="F1191" s="24"/>
      <c r="G1191" s="14" t="str">
        <f aca="false">IF(OR($E1191="",$B1191=""),"",INT(($B1191-$E1191)/365.25))</f>
        <v/>
      </c>
      <c r="H1191" s="14" t="str">
        <f aca="false">IF($G1191="","",IF($G1191&lt;5,"Ha","Yo'q"))</f>
        <v/>
      </c>
      <c r="I1191" s="14" t="str">
        <f aca="false">IF($G1191="","",IF($G1191&lt;18,"Ha","Yo'q"))</f>
        <v/>
      </c>
      <c r="J1191" s="12"/>
      <c r="K1191" s="12"/>
      <c r="L1191" s="25"/>
      <c r="M1191" s="12"/>
    </row>
    <row r="1192" customFormat="false" ht="15" hidden="false" customHeight="false" outlineLevel="0" collapsed="false">
      <c r="A1192" s="8" t="n">
        <v>1188</v>
      </c>
      <c r="B1192" s="13"/>
      <c r="C1192" s="25"/>
      <c r="D1192" s="26" t="str">
        <f aca="false">IF($C1192="","",IFERROR(IF(INDEX(Bolalar!$B$5:$B$1804,MATCH($C1192,Bolalar!$I$5:$I$1804,0))="","",INDEX(Bolalar!$B$5:$B$1804,MATCH($C1192,Bolalar!$I$5:$I$1804,0))),""))</f>
        <v/>
      </c>
      <c r="E1192" s="15" t="str">
        <f aca="false">IF($C1192="","",IFERROR(IF(INDEX(Bolalar!$C$5:$C$1804,MATCH($C1192,Bolalar!$I$5:$I$1804,0))="","",INDEX(Bolalar!$C$5:$C$1804,MATCH($C1192,Bolalar!$I$5:$I$1804,0))),""))</f>
        <v/>
      </c>
      <c r="F1192" s="24"/>
      <c r="G1192" s="14" t="str">
        <f aca="false">IF(OR($E1192="",$B1192=""),"",INT(($B1192-$E1192)/365.25))</f>
        <v/>
      </c>
      <c r="H1192" s="14" t="str">
        <f aca="false">IF($G1192="","",IF($G1192&lt;5,"Ha","Yo'q"))</f>
        <v/>
      </c>
      <c r="I1192" s="14" t="str">
        <f aca="false">IF($G1192="","",IF($G1192&lt;18,"Ha","Yo'q"))</f>
        <v/>
      </c>
      <c r="J1192" s="12"/>
      <c r="K1192" s="12"/>
      <c r="L1192" s="25"/>
      <c r="M1192" s="12"/>
    </row>
    <row r="1193" customFormat="false" ht="15" hidden="false" customHeight="false" outlineLevel="0" collapsed="false">
      <c r="A1193" s="8" t="n">
        <v>1189</v>
      </c>
      <c r="B1193" s="13"/>
      <c r="C1193" s="25"/>
      <c r="D1193" s="26" t="str">
        <f aca="false">IF($C1193="","",IFERROR(IF(INDEX(Bolalar!$B$5:$B$1804,MATCH($C1193,Bolalar!$I$5:$I$1804,0))="","",INDEX(Bolalar!$B$5:$B$1804,MATCH($C1193,Bolalar!$I$5:$I$1804,0))),""))</f>
        <v/>
      </c>
      <c r="E1193" s="15" t="str">
        <f aca="false">IF($C1193="","",IFERROR(IF(INDEX(Bolalar!$C$5:$C$1804,MATCH($C1193,Bolalar!$I$5:$I$1804,0))="","",INDEX(Bolalar!$C$5:$C$1804,MATCH($C1193,Bolalar!$I$5:$I$1804,0))),""))</f>
        <v/>
      </c>
      <c r="F1193" s="24"/>
      <c r="G1193" s="14" t="str">
        <f aca="false">IF(OR($E1193="",$B1193=""),"",INT(($B1193-$E1193)/365.25))</f>
        <v/>
      </c>
      <c r="H1193" s="14" t="str">
        <f aca="false">IF($G1193="","",IF($G1193&lt;5,"Ha","Yo'q"))</f>
        <v/>
      </c>
      <c r="I1193" s="14" t="str">
        <f aca="false">IF($G1193="","",IF($G1193&lt;18,"Ha","Yo'q"))</f>
        <v/>
      </c>
      <c r="J1193" s="12"/>
      <c r="K1193" s="12"/>
      <c r="L1193" s="25"/>
      <c r="M1193" s="12"/>
    </row>
    <row r="1194" customFormat="false" ht="15" hidden="false" customHeight="false" outlineLevel="0" collapsed="false">
      <c r="A1194" s="8" t="n">
        <v>1190</v>
      </c>
      <c r="B1194" s="13"/>
      <c r="C1194" s="25"/>
      <c r="D1194" s="26" t="str">
        <f aca="false">IF($C1194="","",IFERROR(IF(INDEX(Bolalar!$B$5:$B$1804,MATCH($C1194,Bolalar!$I$5:$I$1804,0))="","",INDEX(Bolalar!$B$5:$B$1804,MATCH($C1194,Bolalar!$I$5:$I$1804,0))),""))</f>
        <v/>
      </c>
      <c r="E1194" s="15" t="str">
        <f aca="false">IF($C1194="","",IFERROR(IF(INDEX(Bolalar!$C$5:$C$1804,MATCH($C1194,Bolalar!$I$5:$I$1804,0))="","",INDEX(Bolalar!$C$5:$C$1804,MATCH($C1194,Bolalar!$I$5:$I$1804,0))),""))</f>
        <v/>
      </c>
      <c r="F1194" s="24"/>
      <c r="G1194" s="14" t="str">
        <f aca="false">IF(OR($E1194="",$B1194=""),"",INT(($B1194-$E1194)/365.25))</f>
        <v/>
      </c>
      <c r="H1194" s="14" t="str">
        <f aca="false">IF($G1194="","",IF($G1194&lt;5,"Ha","Yo'q"))</f>
        <v/>
      </c>
      <c r="I1194" s="14" t="str">
        <f aca="false">IF($G1194="","",IF($G1194&lt;18,"Ha","Yo'q"))</f>
        <v/>
      </c>
      <c r="J1194" s="12"/>
      <c r="K1194" s="12"/>
      <c r="L1194" s="25"/>
      <c r="M1194" s="12"/>
    </row>
    <row r="1195" customFormat="false" ht="15" hidden="false" customHeight="false" outlineLevel="0" collapsed="false">
      <c r="A1195" s="8" t="n">
        <v>1191</v>
      </c>
      <c r="B1195" s="13"/>
      <c r="C1195" s="25"/>
      <c r="D1195" s="26" t="str">
        <f aca="false">IF($C1195="","",IFERROR(IF(INDEX(Bolalar!$B$5:$B$1804,MATCH($C1195,Bolalar!$I$5:$I$1804,0))="","",INDEX(Bolalar!$B$5:$B$1804,MATCH($C1195,Bolalar!$I$5:$I$1804,0))),""))</f>
        <v/>
      </c>
      <c r="E1195" s="15" t="str">
        <f aca="false">IF($C1195="","",IFERROR(IF(INDEX(Bolalar!$C$5:$C$1804,MATCH($C1195,Bolalar!$I$5:$I$1804,0))="","",INDEX(Bolalar!$C$5:$C$1804,MATCH($C1195,Bolalar!$I$5:$I$1804,0))),""))</f>
        <v/>
      </c>
      <c r="F1195" s="24"/>
      <c r="G1195" s="14" t="str">
        <f aca="false">IF(OR($E1195="",$B1195=""),"",INT(($B1195-$E1195)/365.25))</f>
        <v/>
      </c>
      <c r="H1195" s="14" t="str">
        <f aca="false">IF($G1195="","",IF($G1195&lt;5,"Ha","Yo'q"))</f>
        <v/>
      </c>
      <c r="I1195" s="14" t="str">
        <f aca="false">IF($G1195="","",IF($G1195&lt;18,"Ha","Yo'q"))</f>
        <v/>
      </c>
      <c r="J1195" s="12"/>
      <c r="K1195" s="12"/>
      <c r="L1195" s="25"/>
      <c r="M1195" s="12"/>
    </row>
    <row r="1196" customFormat="false" ht="15" hidden="false" customHeight="false" outlineLevel="0" collapsed="false">
      <c r="A1196" s="8" t="n">
        <v>1192</v>
      </c>
      <c r="B1196" s="13"/>
      <c r="C1196" s="25"/>
      <c r="D1196" s="26" t="str">
        <f aca="false">IF($C1196="","",IFERROR(IF(INDEX(Bolalar!$B$5:$B$1804,MATCH($C1196,Bolalar!$I$5:$I$1804,0))="","",INDEX(Bolalar!$B$5:$B$1804,MATCH($C1196,Bolalar!$I$5:$I$1804,0))),""))</f>
        <v/>
      </c>
      <c r="E1196" s="15" t="str">
        <f aca="false">IF($C1196="","",IFERROR(IF(INDEX(Bolalar!$C$5:$C$1804,MATCH($C1196,Bolalar!$I$5:$I$1804,0))="","",INDEX(Bolalar!$C$5:$C$1804,MATCH($C1196,Bolalar!$I$5:$I$1804,0))),""))</f>
        <v/>
      </c>
      <c r="F1196" s="24"/>
      <c r="G1196" s="14" t="str">
        <f aca="false">IF(OR($E1196="",$B1196=""),"",INT(($B1196-$E1196)/365.25))</f>
        <v/>
      </c>
      <c r="H1196" s="14" t="str">
        <f aca="false">IF($G1196="","",IF($G1196&lt;5,"Ha","Yo'q"))</f>
        <v/>
      </c>
      <c r="I1196" s="14" t="str">
        <f aca="false">IF($G1196="","",IF($G1196&lt;18,"Ha","Yo'q"))</f>
        <v/>
      </c>
      <c r="J1196" s="12"/>
      <c r="K1196" s="12"/>
      <c r="L1196" s="25"/>
      <c r="M1196" s="12"/>
    </row>
    <row r="1197" customFormat="false" ht="15" hidden="false" customHeight="false" outlineLevel="0" collapsed="false">
      <c r="A1197" s="8" t="n">
        <v>1193</v>
      </c>
      <c r="B1197" s="13"/>
      <c r="C1197" s="25"/>
      <c r="D1197" s="26" t="str">
        <f aca="false">IF($C1197="","",IFERROR(IF(INDEX(Bolalar!$B$5:$B$1804,MATCH($C1197,Bolalar!$I$5:$I$1804,0))="","",INDEX(Bolalar!$B$5:$B$1804,MATCH($C1197,Bolalar!$I$5:$I$1804,0))),""))</f>
        <v/>
      </c>
      <c r="E1197" s="15" t="str">
        <f aca="false">IF($C1197="","",IFERROR(IF(INDEX(Bolalar!$C$5:$C$1804,MATCH($C1197,Bolalar!$I$5:$I$1804,0))="","",INDEX(Bolalar!$C$5:$C$1804,MATCH($C1197,Bolalar!$I$5:$I$1804,0))),""))</f>
        <v/>
      </c>
      <c r="F1197" s="24"/>
      <c r="G1197" s="14" t="str">
        <f aca="false">IF(OR($E1197="",$B1197=""),"",INT(($B1197-$E1197)/365.25))</f>
        <v/>
      </c>
      <c r="H1197" s="14" t="str">
        <f aca="false">IF($G1197="","",IF($G1197&lt;5,"Ha","Yo'q"))</f>
        <v/>
      </c>
      <c r="I1197" s="14" t="str">
        <f aca="false">IF($G1197="","",IF($G1197&lt;18,"Ha","Yo'q"))</f>
        <v/>
      </c>
      <c r="J1197" s="12"/>
      <c r="K1197" s="12"/>
      <c r="L1197" s="25"/>
      <c r="M1197" s="12"/>
    </row>
    <row r="1198" customFormat="false" ht="15" hidden="false" customHeight="false" outlineLevel="0" collapsed="false">
      <c r="A1198" s="8" t="n">
        <v>1194</v>
      </c>
      <c r="B1198" s="13"/>
      <c r="C1198" s="25"/>
      <c r="D1198" s="26" t="str">
        <f aca="false">IF($C1198="","",IFERROR(IF(INDEX(Bolalar!$B$5:$B$1804,MATCH($C1198,Bolalar!$I$5:$I$1804,0))="","",INDEX(Bolalar!$B$5:$B$1804,MATCH($C1198,Bolalar!$I$5:$I$1804,0))),""))</f>
        <v/>
      </c>
      <c r="E1198" s="15" t="str">
        <f aca="false">IF($C1198="","",IFERROR(IF(INDEX(Bolalar!$C$5:$C$1804,MATCH($C1198,Bolalar!$I$5:$I$1804,0))="","",INDEX(Bolalar!$C$5:$C$1804,MATCH($C1198,Bolalar!$I$5:$I$1804,0))),""))</f>
        <v/>
      </c>
      <c r="F1198" s="24"/>
      <c r="G1198" s="14" t="str">
        <f aca="false">IF(OR($E1198="",$B1198=""),"",INT(($B1198-$E1198)/365.25))</f>
        <v/>
      </c>
      <c r="H1198" s="14" t="str">
        <f aca="false">IF($G1198="","",IF($G1198&lt;5,"Ha","Yo'q"))</f>
        <v/>
      </c>
      <c r="I1198" s="14" t="str">
        <f aca="false">IF($G1198="","",IF($G1198&lt;18,"Ha","Yo'q"))</f>
        <v/>
      </c>
      <c r="J1198" s="12"/>
      <c r="K1198" s="12"/>
      <c r="L1198" s="25"/>
      <c r="M1198" s="12"/>
    </row>
    <row r="1199" customFormat="false" ht="15" hidden="false" customHeight="false" outlineLevel="0" collapsed="false">
      <c r="A1199" s="8" t="n">
        <v>1195</v>
      </c>
      <c r="B1199" s="13"/>
      <c r="C1199" s="25"/>
      <c r="D1199" s="26" t="str">
        <f aca="false">IF($C1199="","",IFERROR(IF(INDEX(Bolalar!$B$5:$B$1804,MATCH($C1199,Bolalar!$I$5:$I$1804,0))="","",INDEX(Bolalar!$B$5:$B$1804,MATCH($C1199,Bolalar!$I$5:$I$1804,0))),""))</f>
        <v/>
      </c>
      <c r="E1199" s="15" t="str">
        <f aca="false">IF($C1199="","",IFERROR(IF(INDEX(Bolalar!$C$5:$C$1804,MATCH($C1199,Bolalar!$I$5:$I$1804,0))="","",INDEX(Bolalar!$C$5:$C$1804,MATCH($C1199,Bolalar!$I$5:$I$1804,0))),""))</f>
        <v/>
      </c>
      <c r="F1199" s="24"/>
      <c r="G1199" s="14" t="str">
        <f aca="false">IF(OR($E1199="",$B1199=""),"",INT(($B1199-$E1199)/365.25))</f>
        <v/>
      </c>
      <c r="H1199" s="14" t="str">
        <f aca="false">IF($G1199="","",IF($G1199&lt;5,"Ha","Yo'q"))</f>
        <v/>
      </c>
      <c r="I1199" s="14" t="str">
        <f aca="false">IF($G1199="","",IF($G1199&lt;18,"Ha","Yo'q"))</f>
        <v/>
      </c>
      <c r="J1199" s="12"/>
      <c r="K1199" s="12"/>
      <c r="L1199" s="25"/>
      <c r="M1199" s="12"/>
    </row>
    <row r="1200" customFormat="false" ht="15" hidden="false" customHeight="false" outlineLevel="0" collapsed="false">
      <c r="A1200" s="8" t="n">
        <v>1196</v>
      </c>
      <c r="B1200" s="13"/>
      <c r="C1200" s="25"/>
      <c r="D1200" s="26" t="str">
        <f aca="false">IF($C1200="","",IFERROR(IF(INDEX(Bolalar!$B$5:$B$1804,MATCH($C1200,Bolalar!$I$5:$I$1804,0))="","",INDEX(Bolalar!$B$5:$B$1804,MATCH($C1200,Bolalar!$I$5:$I$1804,0))),""))</f>
        <v/>
      </c>
      <c r="E1200" s="15" t="str">
        <f aca="false">IF($C1200="","",IFERROR(IF(INDEX(Bolalar!$C$5:$C$1804,MATCH($C1200,Bolalar!$I$5:$I$1804,0))="","",INDEX(Bolalar!$C$5:$C$1804,MATCH($C1200,Bolalar!$I$5:$I$1804,0))),""))</f>
        <v/>
      </c>
      <c r="F1200" s="24"/>
      <c r="G1200" s="14" t="str">
        <f aca="false">IF(OR($E1200="",$B1200=""),"",INT(($B1200-$E1200)/365.25))</f>
        <v/>
      </c>
      <c r="H1200" s="14" t="str">
        <f aca="false">IF($G1200="","",IF($G1200&lt;5,"Ha","Yo'q"))</f>
        <v/>
      </c>
      <c r="I1200" s="14" t="str">
        <f aca="false">IF($G1200="","",IF($G1200&lt;18,"Ha","Yo'q"))</f>
        <v/>
      </c>
      <c r="J1200" s="12"/>
      <c r="K1200" s="12"/>
      <c r="L1200" s="25"/>
      <c r="M1200" s="12"/>
    </row>
    <row r="1201" customFormat="false" ht="15" hidden="false" customHeight="false" outlineLevel="0" collapsed="false">
      <c r="A1201" s="8" t="n">
        <v>1197</v>
      </c>
      <c r="B1201" s="13"/>
      <c r="C1201" s="25"/>
      <c r="D1201" s="26" t="str">
        <f aca="false">IF($C1201="","",IFERROR(IF(INDEX(Bolalar!$B$5:$B$1804,MATCH($C1201,Bolalar!$I$5:$I$1804,0))="","",INDEX(Bolalar!$B$5:$B$1804,MATCH($C1201,Bolalar!$I$5:$I$1804,0))),""))</f>
        <v/>
      </c>
      <c r="E1201" s="15" t="str">
        <f aca="false">IF($C1201="","",IFERROR(IF(INDEX(Bolalar!$C$5:$C$1804,MATCH($C1201,Bolalar!$I$5:$I$1804,0))="","",INDEX(Bolalar!$C$5:$C$1804,MATCH($C1201,Bolalar!$I$5:$I$1804,0))),""))</f>
        <v/>
      </c>
      <c r="F1201" s="24"/>
      <c r="G1201" s="14" t="str">
        <f aca="false">IF(OR($E1201="",$B1201=""),"",INT(($B1201-$E1201)/365.25))</f>
        <v/>
      </c>
      <c r="H1201" s="14" t="str">
        <f aca="false">IF($G1201="","",IF($G1201&lt;5,"Ha","Yo'q"))</f>
        <v/>
      </c>
      <c r="I1201" s="14" t="str">
        <f aca="false">IF($G1201="","",IF($G1201&lt;18,"Ha","Yo'q"))</f>
        <v/>
      </c>
      <c r="J1201" s="12"/>
      <c r="K1201" s="12"/>
      <c r="L1201" s="25"/>
      <c r="M1201" s="12"/>
    </row>
    <row r="1202" customFormat="false" ht="15" hidden="false" customHeight="false" outlineLevel="0" collapsed="false">
      <c r="A1202" s="8" t="n">
        <v>1198</v>
      </c>
      <c r="B1202" s="13"/>
      <c r="C1202" s="25"/>
      <c r="D1202" s="26" t="str">
        <f aca="false">IF($C1202="","",IFERROR(IF(INDEX(Bolalar!$B$5:$B$1804,MATCH($C1202,Bolalar!$I$5:$I$1804,0))="","",INDEX(Bolalar!$B$5:$B$1804,MATCH($C1202,Bolalar!$I$5:$I$1804,0))),""))</f>
        <v/>
      </c>
      <c r="E1202" s="15" t="str">
        <f aca="false">IF($C1202="","",IFERROR(IF(INDEX(Bolalar!$C$5:$C$1804,MATCH($C1202,Bolalar!$I$5:$I$1804,0))="","",INDEX(Bolalar!$C$5:$C$1804,MATCH($C1202,Bolalar!$I$5:$I$1804,0))),""))</f>
        <v/>
      </c>
      <c r="F1202" s="24"/>
      <c r="G1202" s="14" t="str">
        <f aca="false">IF(OR($E1202="",$B1202=""),"",INT(($B1202-$E1202)/365.25))</f>
        <v/>
      </c>
      <c r="H1202" s="14" t="str">
        <f aca="false">IF($G1202="","",IF($G1202&lt;5,"Ha","Yo'q"))</f>
        <v/>
      </c>
      <c r="I1202" s="14" t="str">
        <f aca="false">IF($G1202="","",IF($G1202&lt;18,"Ha","Yo'q"))</f>
        <v/>
      </c>
      <c r="J1202" s="12"/>
      <c r="K1202" s="12"/>
      <c r="L1202" s="25"/>
      <c r="M1202" s="12"/>
    </row>
    <row r="1203" customFormat="false" ht="15" hidden="false" customHeight="false" outlineLevel="0" collapsed="false">
      <c r="A1203" s="8" t="n">
        <v>1199</v>
      </c>
      <c r="B1203" s="13"/>
      <c r="C1203" s="25"/>
      <c r="D1203" s="26" t="str">
        <f aca="false">IF($C1203="","",IFERROR(IF(INDEX(Bolalar!$B$5:$B$1804,MATCH($C1203,Bolalar!$I$5:$I$1804,0))="","",INDEX(Bolalar!$B$5:$B$1804,MATCH($C1203,Bolalar!$I$5:$I$1804,0))),""))</f>
        <v/>
      </c>
      <c r="E1203" s="15" t="str">
        <f aca="false">IF($C1203="","",IFERROR(IF(INDEX(Bolalar!$C$5:$C$1804,MATCH($C1203,Bolalar!$I$5:$I$1804,0))="","",INDEX(Bolalar!$C$5:$C$1804,MATCH($C1203,Bolalar!$I$5:$I$1804,0))),""))</f>
        <v/>
      </c>
      <c r="F1203" s="24"/>
      <c r="G1203" s="14" t="str">
        <f aca="false">IF(OR($E1203="",$B1203=""),"",INT(($B1203-$E1203)/365.25))</f>
        <v/>
      </c>
      <c r="H1203" s="14" t="str">
        <f aca="false">IF($G1203="","",IF($G1203&lt;5,"Ha","Yo'q"))</f>
        <v/>
      </c>
      <c r="I1203" s="14" t="str">
        <f aca="false">IF($G1203="","",IF($G1203&lt;18,"Ha","Yo'q"))</f>
        <v/>
      </c>
      <c r="J1203" s="12"/>
      <c r="K1203" s="12"/>
      <c r="L1203" s="25"/>
      <c r="M1203" s="12"/>
    </row>
    <row r="1204" customFormat="false" ht="15" hidden="false" customHeight="false" outlineLevel="0" collapsed="false">
      <c r="A1204" s="8" t="n">
        <v>1200</v>
      </c>
      <c r="B1204" s="13"/>
      <c r="C1204" s="25"/>
      <c r="D1204" s="26" t="str">
        <f aca="false">IF($C1204="","",IFERROR(IF(INDEX(Bolalar!$B$5:$B$1804,MATCH($C1204,Bolalar!$I$5:$I$1804,0))="","",INDEX(Bolalar!$B$5:$B$1804,MATCH($C1204,Bolalar!$I$5:$I$1804,0))),""))</f>
        <v/>
      </c>
      <c r="E1204" s="15" t="str">
        <f aca="false">IF($C1204="","",IFERROR(IF(INDEX(Bolalar!$C$5:$C$1804,MATCH($C1204,Bolalar!$I$5:$I$1804,0))="","",INDEX(Bolalar!$C$5:$C$1804,MATCH($C1204,Bolalar!$I$5:$I$1804,0))),""))</f>
        <v/>
      </c>
      <c r="F1204" s="24"/>
      <c r="G1204" s="14" t="str">
        <f aca="false">IF(OR($E1204="",$B1204=""),"",INT(($B1204-$E1204)/365.25))</f>
        <v/>
      </c>
      <c r="H1204" s="14" t="str">
        <f aca="false">IF($G1204="","",IF($G1204&lt;5,"Ha","Yo'q"))</f>
        <v/>
      </c>
      <c r="I1204" s="14" t="str">
        <f aca="false">IF($G1204="","",IF($G1204&lt;18,"Ha","Yo'q"))</f>
        <v/>
      </c>
      <c r="J1204" s="12"/>
      <c r="K1204" s="12"/>
      <c r="L1204" s="25"/>
      <c r="M1204" s="12"/>
    </row>
    <row r="1205" customFormat="false" ht="15" hidden="false" customHeight="false" outlineLevel="0" collapsed="false">
      <c r="A1205" s="8" t="n">
        <v>1201</v>
      </c>
      <c r="B1205" s="13"/>
      <c r="C1205" s="25"/>
      <c r="D1205" s="26" t="str">
        <f aca="false">IF($C1205="","",IFERROR(IF(INDEX(Bolalar!$B$5:$B$1804,MATCH($C1205,Bolalar!$I$5:$I$1804,0))="","",INDEX(Bolalar!$B$5:$B$1804,MATCH($C1205,Bolalar!$I$5:$I$1804,0))),""))</f>
        <v/>
      </c>
      <c r="E1205" s="15" t="str">
        <f aca="false">IF($C1205="","",IFERROR(IF(INDEX(Bolalar!$C$5:$C$1804,MATCH($C1205,Bolalar!$I$5:$I$1804,0))="","",INDEX(Bolalar!$C$5:$C$1804,MATCH($C1205,Bolalar!$I$5:$I$1804,0))),""))</f>
        <v/>
      </c>
      <c r="F1205" s="24"/>
      <c r="G1205" s="14" t="str">
        <f aca="false">IF(OR($E1205="",$B1205=""),"",INT(($B1205-$E1205)/365.25))</f>
        <v/>
      </c>
      <c r="H1205" s="14" t="str">
        <f aca="false">IF($G1205="","",IF($G1205&lt;5,"Ha","Yo'q"))</f>
        <v/>
      </c>
      <c r="I1205" s="14" t="str">
        <f aca="false">IF($G1205="","",IF($G1205&lt;18,"Ha","Yo'q"))</f>
        <v/>
      </c>
      <c r="J1205" s="12"/>
      <c r="K1205" s="12"/>
      <c r="L1205" s="25"/>
      <c r="M1205" s="12"/>
    </row>
    <row r="1206" customFormat="false" ht="15" hidden="false" customHeight="false" outlineLevel="0" collapsed="false">
      <c r="A1206" s="8" t="n">
        <v>1202</v>
      </c>
      <c r="B1206" s="13"/>
      <c r="C1206" s="25"/>
      <c r="D1206" s="26" t="str">
        <f aca="false">IF($C1206="","",IFERROR(IF(INDEX(Bolalar!$B$5:$B$1804,MATCH($C1206,Bolalar!$I$5:$I$1804,0))="","",INDEX(Bolalar!$B$5:$B$1804,MATCH($C1206,Bolalar!$I$5:$I$1804,0))),""))</f>
        <v/>
      </c>
      <c r="E1206" s="15" t="str">
        <f aca="false">IF($C1206="","",IFERROR(IF(INDEX(Bolalar!$C$5:$C$1804,MATCH($C1206,Bolalar!$I$5:$I$1804,0))="","",INDEX(Bolalar!$C$5:$C$1804,MATCH($C1206,Bolalar!$I$5:$I$1804,0))),""))</f>
        <v/>
      </c>
      <c r="F1206" s="24"/>
      <c r="G1206" s="14" t="str">
        <f aca="false">IF(OR($E1206="",$B1206=""),"",INT(($B1206-$E1206)/365.25))</f>
        <v/>
      </c>
      <c r="H1206" s="14" t="str">
        <f aca="false">IF($G1206="","",IF($G1206&lt;5,"Ha","Yo'q"))</f>
        <v/>
      </c>
      <c r="I1206" s="14" t="str">
        <f aca="false">IF($G1206="","",IF($G1206&lt;18,"Ha","Yo'q"))</f>
        <v/>
      </c>
      <c r="J1206" s="12"/>
      <c r="K1206" s="12"/>
      <c r="L1206" s="25"/>
      <c r="M1206" s="12"/>
    </row>
    <row r="1207" customFormat="false" ht="15" hidden="false" customHeight="false" outlineLevel="0" collapsed="false">
      <c r="A1207" s="8" t="n">
        <v>1203</v>
      </c>
      <c r="B1207" s="13"/>
      <c r="C1207" s="25"/>
      <c r="D1207" s="26" t="str">
        <f aca="false">IF($C1207="","",IFERROR(IF(INDEX(Bolalar!$B$5:$B$1804,MATCH($C1207,Bolalar!$I$5:$I$1804,0))="","",INDEX(Bolalar!$B$5:$B$1804,MATCH($C1207,Bolalar!$I$5:$I$1804,0))),""))</f>
        <v/>
      </c>
      <c r="E1207" s="15" t="str">
        <f aca="false">IF($C1207="","",IFERROR(IF(INDEX(Bolalar!$C$5:$C$1804,MATCH($C1207,Bolalar!$I$5:$I$1804,0))="","",INDEX(Bolalar!$C$5:$C$1804,MATCH($C1207,Bolalar!$I$5:$I$1804,0))),""))</f>
        <v/>
      </c>
      <c r="F1207" s="24"/>
      <c r="G1207" s="14" t="str">
        <f aca="false">IF(OR($E1207="",$B1207=""),"",INT(($B1207-$E1207)/365.25))</f>
        <v/>
      </c>
      <c r="H1207" s="14" t="str">
        <f aca="false">IF($G1207="","",IF($G1207&lt;5,"Ha","Yo'q"))</f>
        <v/>
      </c>
      <c r="I1207" s="14" t="str">
        <f aca="false">IF($G1207="","",IF($G1207&lt;18,"Ha","Yo'q"))</f>
        <v/>
      </c>
      <c r="J1207" s="12"/>
      <c r="K1207" s="12"/>
      <c r="L1207" s="25"/>
      <c r="M1207" s="12"/>
    </row>
    <row r="1208" customFormat="false" ht="15" hidden="false" customHeight="false" outlineLevel="0" collapsed="false">
      <c r="A1208" s="8" t="n">
        <v>1204</v>
      </c>
      <c r="B1208" s="13"/>
      <c r="C1208" s="25"/>
      <c r="D1208" s="26" t="str">
        <f aca="false">IF($C1208="","",IFERROR(IF(INDEX(Bolalar!$B$5:$B$1804,MATCH($C1208,Bolalar!$I$5:$I$1804,0))="","",INDEX(Bolalar!$B$5:$B$1804,MATCH($C1208,Bolalar!$I$5:$I$1804,0))),""))</f>
        <v/>
      </c>
      <c r="E1208" s="15" t="str">
        <f aca="false">IF($C1208="","",IFERROR(IF(INDEX(Bolalar!$C$5:$C$1804,MATCH($C1208,Bolalar!$I$5:$I$1804,0))="","",INDEX(Bolalar!$C$5:$C$1804,MATCH($C1208,Bolalar!$I$5:$I$1804,0))),""))</f>
        <v/>
      </c>
      <c r="F1208" s="24"/>
      <c r="G1208" s="14" t="str">
        <f aca="false">IF(OR($E1208="",$B1208=""),"",INT(($B1208-$E1208)/365.25))</f>
        <v/>
      </c>
      <c r="H1208" s="14" t="str">
        <f aca="false">IF($G1208="","",IF($G1208&lt;5,"Ha","Yo'q"))</f>
        <v/>
      </c>
      <c r="I1208" s="14" t="str">
        <f aca="false">IF($G1208="","",IF($G1208&lt;18,"Ha","Yo'q"))</f>
        <v/>
      </c>
      <c r="J1208" s="12"/>
      <c r="K1208" s="12"/>
      <c r="L1208" s="25"/>
      <c r="M1208" s="12"/>
    </row>
    <row r="1209" customFormat="false" ht="15" hidden="false" customHeight="false" outlineLevel="0" collapsed="false">
      <c r="A1209" s="8" t="n">
        <v>1205</v>
      </c>
      <c r="B1209" s="13"/>
      <c r="C1209" s="25"/>
      <c r="D1209" s="26" t="str">
        <f aca="false">IF($C1209="","",IFERROR(IF(INDEX(Bolalar!$B$5:$B$1804,MATCH($C1209,Bolalar!$I$5:$I$1804,0))="","",INDEX(Bolalar!$B$5:$B$1804,MATCH($C1209,Bolalar!$I$5:$I$1804,0))),""))</f>
        <v/>
      </c>
      <c r="E1209" s="15" t="str">
        <f aca="false">IF($C1209="","",IFERROR(IF(INDEX(Bolalar!$C$5:$C$1804,MATCH($C1209,Bolalar!$I$5:$I$1804,0))="","",INDEX(Bolalar!$C$5:$C$1804,MATCH($C1209,Bolalar!$I$5:$I$1804,0))),""))</f>
        <v/>
      </c>
      <c r="F1209" s="24"/>
      <c r="G1209" s="14" t="str">
        <f aca="false">IF(OR($E1209="",$B1209=""),"",INT(($B1209-$E1209)/365.25))</f>
        <v/>
      </c>
      <c r="H1209" s="14" t="str">
        <f aca="false">IF($G1209="","",IF($G1209&lt;5,"Ha","Yo'q"))</f>
        <v/>
      </c>
      <c r="I1209" s="14" t="str">
        <f aca="false">IF($G1209="","",IF($G1209&lt;18,"Ha","Yo'q"))</f>
        <v/>
      </c>
      <c r="J1209" s="12"/>
      <c r="K1209" s="12"/>
      <c r="L1209" s="25"/>
      <c r="M1209" s="12"/>
    </row>
    <row r="1210" customFormat="false" ht="15" hidden="false" customHeight="false" outlineLevel="0" collapsed="false">
      <c r="A1210" s="8" t="n">
        <v>1206</v>
      </c>
      <c r="B1210" s="13"/>
      <c r="C1210" s="25"/>
      <c r="D1210" s="26" t="str">
        <f aca="false">IF($C1210="","",IFERROR(IF(INDEX(Bolalar!$B$5:$B$1804,MATCH($C1210,Bolalar!$I$5:$I$1804,0))="","",INDEX(Bolalar!$B$5:$B$1804,MATCH($C1210,Bolalar!$I$5:$I$1804,0))),""))</f>
        <v/>
      </c>
      <c r="E1210" s="15" t="str">
        <f aca="false">IF($C1210="","",IFERROR(IF(INDEX(Bolalar!$C$5:$C$1804,MATCH($C1210,Bolalar!$I$5:$I$1804,0))="","",INDEX(Bolalar!$C$5:$C$1804,MATCH($C1210,Bolalar!$I$5:$I$1804,0))),""))</f>
        <v/>
      </c>
      <c r="F1210" s="24"/>
      <c r="G1210" s="14" t="str">
        <f aca="false">IF(OR($E1210="",$B1210=""),"",INT(($B1210-$E1210)/365.25))</f>
        <v/>
      </c>
      <c r="H1210" s="14" t="str">
        <f aca="false">IF($G1210="","",IF($G1210&lt;5,"Ha","Yo'q"))</f>
        <v/>
      </c>
      <c r="I1210" s="14" t="str">
        <f aca="false">IF($G1210="","",IF($G1210&lt;18,"Ha","Yo'q"))</f>
        <v/>
      </c>
      <c r="J1210" s="12"/>
      <c r="K1210" s="12"/>
      <c r="L1210" s="25"/>
      <c r="M1210" s="12"/>
    </row>
    <row r="1211" customFormat="false" ht="15" hidden="false" customHeight="false" outlineLevel="0" collapsed="false">
      <c r="A1211" s="8" t="n">
        <v>1207</v>
      </c>
      <c r="B1211" s="13"/>
      <c r="C1211" s="25"/>
      <c r="D1211" s="26" t="str">
        <f aca="false">IF($C1211="","",IFERROR(IF(INDEX(Bolalar!$B$5:$B$1804,MATCH($C1211,Bolalar!$I$5:$I$1804,0))="","",INDEX(Bolalar!$B$5:$B$1804,MATCH($C1211,Bolalar!$I$5:$I$1804,0))),""))</f>
        <v/>
      </c>
      <c r="E1211" s="15" t="str">
        <f aca="false">IF($C1211="","",IFERROR(IF(INDEX(Bolalar!$C$5:$C$1804,MATCH($C1211,Bolalar!$I$5:$I$1804,0))="","",INDEX(Bolalar!$C$5:$C$1804,MATCH($C1211,Bolalar!$I$5:$I$1804,0))),""))</f>
        <v/>
      </c>
      <c r="F1211" s="24"/>
      <c r="G1211" s="14" t="str">
        <f aca="false">IF(OR($E1211="",$B1211=""),"",INT(($B1211-$E1211)/365.25))</f>
        <v/>
      </c>
      <c r="H1211" s="14" t="str">
        <f aca="false">IF($G1211="","",IF($G1211&lt;5,"Ha","Yo'q"))</f>
        <v/>
      </c>
      <c r="I1211" s="14" t="str">
        <f aca="false">IF($G1211="","",IF($G1211&lt;18,"Ha","Yo'q"))</f>
        <v/>
      </c>
      <c r="J1211" s="12"/>
      <c r="K1211" s="12"/>
      <c r="L1211" s="25"/>
      <c r="M1211" s="12"/>
    </row>
    <row r="1212" customFormat="false" ht="15" hidden="false" customHeight="false" outlineLevel="0" collapsed="false">
      <c r="A1212" s="8" t="n">
        <v>1208</v>
      </c>
      <c r="B1212" s="13"/>
      <c r="C1212" s="25"/>
      <c r="D1212" s="26" t="str">
        <f aca="false">IF($C1212="","",IFERROR(IF(INDEX(Bolalar!$B$5:$B$1804,MATCH($C1212,Bolalar!$I$5:$I$1804,0))="","",INDEX(Bolalar!$B$5:$B$1804,MATCH($C1212,Bolalar!$I$5:$I$1804,0))),""))</f>
        <v/>
      </c>
      <c r="E1212" s="15" t="str">
        <f aca="false">IF($C1212="","",IFERROR(IF(INDEX(Bolalar!$C$5:$C$1804,MATCH($C1212,Bolalar!$I$5:$I$1804,0))="","",INDEX(Bolalar!$C$5:$C$1804,MATCH($C1212,Bolalar!$I$5:$I$1804,0))),""))</f>
        <v/>
      </c>
      <c r="F1212" s="24"/>
      <c r="G1212" s="14" t="str">
        <f aca="false">IF(OR($E1212="",$B1212=""),"",INT(($B1212-$E1212)/365.25))</f>
        <v/>
      </c>
      <c r="H1212" s="14" t="str">
        <f aca="false">IF($G1212="","",IF($G1212&lt;5,"Ha","Yo'q"))</f>
        <v/>
      </c>
      <c r="I1212" s="14" t="str">
        <f aca="false">IF($G1212="","",IF($G1212&lt;18,"Ha","Yo'q"))</f>
        <v/>
      </c>
      <c r="J1212" s="12"/>
      <c r="K1212" s="12"/>
      <c r="L1212" s="25"/>
      <c r="M1212" s="12"/>
    </row>
    <row r="1213" customFormat="false" ht="15" hidden="false" customHeight="false" outlineLevel="0" collapsed="false">
      <c r="A1213" s="8" t="n">
        <v>1209</v>
      </c>
      <c r="B1213" s="13"/>
      <c r="C1213" s="25"/>
      <c r="D1213" s="26" t="str">
        <f aca="false">IF($C1213="","",IFERROR(IF(INDEX(Bolalar!$B$5:$B$1804,MATCH($C1213,Bolalar!$I$5:$I$1804,0))="","",INDEX(Bolalar!$B$5:$B$1804,MATCH($C1213,Bolalar!$I$5:$I$1804,0))),""))</f>
        <v/>
      </c>
      <c r="E1213" s="15" t="str">
        <f aca="false">IF($C1213="","",IFERROR(IF(INDEX(Bolalar!$C$5:$C$1804,MATCH($C1213,Bolalar!$I$5:$I$1804,0))="","",INDEX(Bolalar!$C$5:$C$1804,MATCH($C1213,Bolalar!$I$5:$I$1804,0))),""))</f>
        <v/>
      </c>
      <c r="F1213" s="24"/>
      <c r="G1213" s="14" t="str">
        <f aca="false">IF(OR($E1213="",$B1213=""),"",INT(($B1213-$E1213)/365.25))</f>
        <v/>
      </c>
      <c r="H1213" s="14" t="str">
        <f aca="false">IF($G1213="","",IF($G1213&lt;5,"Ha","Yo'q"))</f>
        <v/>
      </c>
      <c r="I1213" s="14" t="str">
        <f aca="false">IF($G1213="","",IF($G1213&lt;18,"Ha","Yo'q"))</f>
        <v/>
      </c>
      <c r="J1213" s="12"/>
      <c r="K1213" s="12"/>
      <c r="L1213" s="25"/>
      <c r="M1213" s="12"/>
    </row>
    <row r="1214" customFormat="false" ht="15" hidden="false" customHeight="false" outlineLevel="0" collapsed="false">
      <c r="A1214" s="8" t="n">
        <v>1210</v>
      </c>
      <c r="B1214" s="13"/>
      <c r="C1214" s="25"/>
      <c r="D1214" s="26" t="str">
        <f aca="false">IF($C1214="","",IFERROR(IF(INDEX(Bolalar!$B$5:$B$1804,MATCH($C1214,Bolalar!$I$5:$I$1804,0))="","",INDEX(Bolalar!$B$5:$B$1804,MATCH($C1214,Bolalar!$I$5:$I$1804,0))),""))</f>
        <v/>
      </c>
      <c r="E1214" s="15" t="str">
        <f aca="false">IF($C1214="","",IFERROR(IF(INDEX(Bolalar!$C$5:$C$1804,MATCH($C1214,Bolalar!$I$5:$I$1804,0))="","",INDEX(Bolalar!$C$5:$C$1804,MATCH($C1214,Bolalar!$I$5:$I$1804,0))),""))</f>
        <v/>
      </c>
      <c r="F1214" s="24"/>
      <c r="G1214" s="14" t="str">
        <f aca="false">IF(OR($E1214="",$B1214=""),"",INT(($B1214-$E1214)/365.25))</f>
        <v/>
      </c>
      <c r="H1214" s="14" t="str">
        <f aca="false">IF($G1214="","",IF($G1214&lt;5,"Ha","Yo'q"))</f>
        <v/>
      </c>
      <c r="I1214" s="14" t="str">
        <f aca="false">IF($G1214="","",IF($G1214&lt;18,"Ha","Yo'q"))</f>
        <v/>
      </c>
      <c r="J1214" s="12"/>
      <c r="K1214" s="12"/>
      <c r="L1214" s="25"/>
      <c r="M1214" s="12"/>
    </row>
    <row r="1215" customFormat="false" ht="15" hidden="false" customHeight="false" outlineLevel="0" collapsed="false">
      <c r="A1215" s="8" t="n">
        <v>1211</v>
      </c>
      <c r="B1215" s="13"/>
      <c r="C1215" s="25"/>
      <c r="D1215" s="26" t="str">
        <f aca="false">IF($C1215="","",IFERROR(IF(INDEX(Bolalar!$B$5:$B$1804,MATCH($C1215,Bolalar!$I$5:$I$1804,0))="","",INDEX(Bolalar!$B$5:$B$1804,MATCH($C1215,Bolalar!$I$5:$I$1804,0))),""))</f>
        <v/>
      </c>
      <c r="E1215" s="15" t="str">
        <f aca="false">IF($C1215="","",IFERROR(IF(INDEX(Bolalar!$C$5:$C$1804,MATCH($C1215,Bolalar!$I$5:$I$1804,0))="","",INDEX(Bolalar!$C$5:$C$1804,MATCH($C1215,Bolalar!$I$5:$I$1804,0))),""))</f>
        <v/>
      </c>
      <c r="F1215" s="24"/>
      <c r="G1215" s="14" t="str">
        <f aca="false">IF(OR($E1215="",$B1215=""),"",INT(($B1215-$E1215)/365.25))</f>
        <v/>
      </c>
      <c r="H1215" s="14" t="str">
        <f aca="false">IF($G1215="","",IF($G1215&lt;5,"Ha","Yo'q"))</f>
        <v/>
      </c>
      <c r="I1215" s="14" t="str">
        <f aca="false">IF($G1215="","",IF($G1215&lt;18,"Ha","Yo'q"))</f>
        <v/>
      </c>
      <c r="J1215" s="12"/>
      <c r="K1215" s="12"/>
      <c r="L1215" s="25"/>
      <c r="M1215" s="12"/>
    </row>
    <row r="1216" customFormat="false" ht="15" hidden="false" customHeight="false" outlineLevel="0" collapsed="false">
      <c r="A1216" s="8" t="n">
        <v>1212</v>
      </c>
      <c r="B1216" s="13"/>
      <c r="C1216" s="25"/>
      <c r="D1216" s="26" t="str">
        <f aca="false">IF($C1216="","",IFERROR(IF(INDEX(Bolalar!$B$5:$B$1804,MATCH($C1216,Bolalar!$I$5:$I$1804,0))="","",INDEX(Bolalar!$B$5:$B$1804,MATCH($C1216,Bolalar!$I$5:$I$1804,0))),""))</f>
        <v/>
      </c>
      <c r="E1216" s="15" t="str">
        <f aca="false">IF($C1216="","",IFERROR(IF(INDEX(Bolalar!$C$5:$C$1804,MATCH($C1216,Bolalar!$I$5:$I$1804,0))="","",INDEX(Bolalar!$C$5:$C$1804,MATCH($C1216,Bolalar!$I$5:$I$1804,0))),""))</f>
        <v/>
      </c>
      <c r="F1216" s="24"/>
      <c r="G1216" s="14" t="str">
        <f aca="false">IF(OR($E1216="",$B1216=""),"",INT(($B1216-$E1216)/365.25))</f>
        <v/>
      </c>
      <c r="H1216" s="14" t="str">
        <f aca="false">IF($G1216="","",IF($G1216&lt;5,"Ha","Yo'q"))</f>
        <v/>
      </c>
      <c r="I1216" s="14" t="str">
        <f aca="false">IF($G1216="","",IF($G1216&lt;18,"Ha","Yo'q"))</f>
        <v/>
      </c>
      <c r="J1216" s="12"/>
      <c r="K1216" s="12"/>
      <c r="L1216" s="25"/>
      <c r="M1216" s="12"/>
    </row>
    <row r="1217" customFormat="false" ht="15" hidden="false" customHeight="false" outlineLevel="0" collapsed="false">
      <c r="A1217" s="8" t="n">
        <v>1213</v>
      </c>
      <c r="B1217" s="13"/>
      <c r="C1217" s="25"/>
      <c r="D1217" s="26" t="str">
        <f aca="false">IF($C1217="","",IFERROR(IF(INDEX(Bolalar!$B$5:$B$1804,MATCH($C1217,Bolalar!$I$5:$I$1804,0))="","",INDEX(Bolalar!$B$5:$B$1804,MATCH($C1217,Bolalar!$I$5:$I$1804,0))),""))</f>
        <v/>
      </c>
      <c r="E1217" s="15" t="str">
        <f aca="false">IF($C1217="","",IFERROR(IF(INDEX(Bolalar!$C$5:$C$1804,MATCH($C1217,Bolalar!$I$5:$I$1804,0))="","",INDEX(Bolalar!$C$5:$C$1804,MATCH($C1217,Bolalar!$I$5:$I$1804,0))),""))</f>
        <v/>
      </c>
      <c r="F1217" s="24"/>
      <c r="G1217" s="14" t="str">
        <f aca="false">IF(OR($E1217="",$B1217=""),"",INT(($B1217-$E1217)/365.25))</f>
        <v/>
      </c>
      <c r="H1217" s="14" t="str">
        <f aca="false">IF($G1217="","",IF($G1217&lt;5,"Ha","Yo'q"))</f>
        <v/>
      </c>
      <c r="I1217" s="14" t="str">
        <f aca="false">IF($G1217="","",IF($G1217&lt;18,"Ha","Yo'q"))</f>
        <v/>
      </c>
      <c r="J1217" s="12"/>
      <c r="K1217" s="12"/>
      <c r="L1217" s="25"/>
      <c r="M1217" s="12"/>
    </row>
    <row r="1218" customFormat="false" ht="15" hidden="false" customHeight="false" outlineLevel="0" collapsed="false">
      <c r="A1218" s="8" t="n">
        <v>1214</v>
      </c>
      <c r="B1218" s="13"/>
      <c r="C1218" s="25"/>
      <c r="D1218" s="26" t="str">
        <f aca="false">IF($C1218="","",IFERROR(IF(INDEX(Bolalar!$B$5:$B$1804,MATCH($C1218,Bolalar!$I$5:$I$1804,0))="","",INDEX(Bolalar!$B$5:$B$1804,MATCH($C1218,Bolalar!$I$5:$I$1804,0))),""))</f>
        <v/>
      </c>
      <c r="E1218" s="15" t="str">
        <f aca="false">IF($C1218="","",IFERROR(IF(INDEX(Bolalar!$C$5:$C$1804,MATCH($C1218,Bolalar!$I$5:$I$1804,0))="","",INDEX(Bolalar!$C$5:$C$1804,MATCH($C1218,Bolalar!$I$5:$I$1804,0))),""))</f>
        <v/>
      </c>
      <c r="F1218" s="24"/>
      <c r="G1218" s="14" t="str">
        <f aca="false">IF(OR($E1218="",$B1218=""),"",INT(($B1218-$E1218)/365.25))</f>
        <v/>
      </c>
      <c r="H1218" s="14" t="str">
        <f aca="false">IF($G1218="","",IF($G1218&lt;5,"Ha","Yo'q"))</f>
        <v/>
      </c>
      <c r="I1218" s="14" t="str">
        <f aca="false">IF($G1218="","",IF($G1218&lt;18,"Ha","Yo'q"))</f>
        <v/>
      </c>
      <c r="J1218" s="12"/>
      <c r="K1218" s="12"/>
      <c r="L1218" s="25"/>
      <c r="M1218" s="12"/>
    </row>
    <row r="1219" customFormat="false" ht="15" hidden="false" customHeight="false" outlineLevel="0" collapsed="false">
      <c r="A1219" s="8" t="n">
        <v>1215</v>
      </c>
      <c r="B1219" s="13"/>
      <c r="C1219" s="25"/>
      <c r="D1219" s="26" t="str">
        <f aca="false">IF($C1219="","",IFERROR(IF(INDEX(Bolalar!$B$5:$B$1804,MATCH($C1219,Bolalar!$I$5:$I$1804,0))="","",INDEX(Bolalar!$B$5:$B$1804,MATCH($C1219,Bolalar!$I$5:$I$1804,0))),""))</f>
        <v/>
      </c>
      <c r="E1219" s="15" t="str">
        <f aca="false">IF($C1219="","",IFERROR(IF(INDEX(Bolalar!$C$5:$C$1804,MATCH($C1219,Bolalar!$I$5:$I$1804,0))="","",INDEX(Bolalar!$C$5:$C$1804,MATCH($C1219,Bolalar!$I$5:$I$1804,0))),""))</f>
        <v/>
      </c>
      <c r="F1219" s="24"/>
      <c r="G1219" s="14" t="str">
        <f aca="false">IF(OR($E1219="",$B1219=""),"",INT(($B1219-$E1219)/365.25))</f>
        <v/>
      </c>
      <c r="H1219" s="14" t="str">
        <f aca="false">IF($G1219="","",IF($G1219&lt;5,"Ha","Yo'q"))</f>
        <v/>
      </c>
      <c r="I1219" s="14" t="str">
        <f aca="false">IF($G1219="","",IF($G1219&lt;18,"Ha","Yo'q"))</f>
        <v/>
      </c>
      <c r="J1219" s="12"/>
      <c r="K1219" s="12"/>
      <c r="L1219" s="25"/>
      <c r="M1219" s="12"/>
    </row>
    <row r="1220" customFormat="false" ht="15" hidden="false" customHeight="false" outlineLevel="0" collapsed="false">
      <c r="A1220" s="8" t="n">
        <v>1216</v>
      </c>
      <c r="B1220" s="13"/>
      <c r="C1220" s="25"/>
      <c r="D1220" s="26" t="str">
        <f aca="false">IF($C1220="","",IFERROR(IF(INDEX(Bolalar!$B$5:$B$1804,MATCH($C1220,Bolalar!$I$5:$I$1804,0))="","",INDEX(Bolalar!$B$5:$B$1804,MATCH($C1220,Bolalar!$I$5:$I$1804,0))),""))</f>
        <v/>
      </c>
      <c r="E1220" s="15" t="str">
        <f aca="false">IF($C1220="","",IFERROR(IF(INDEX(Bolalar!$C$5:$C$1804,MATCH($C1220,Bolalar!$I$5:$I$1804,0))="","",INDEX(Bolalar!$C$5:$C$1804,MATCH($C1220,Bolalar!$I$5:$I$1804,0))),""))</f>
        <v/>
      </c>
      <c r="F1220" s="24"/>
      <c r="G1220" s="14" t="str">
        <f aca="false">IF(OR($E1220="",$B1220=""),"",INT(($B1220-$E1220)/365.25))</f>
        <v/>
      </c>
      <c r="H1220" s="14" t="str">
        <f aca="false">IF($G1220="","",IF($G1220&lt;5,"Ha","Yo'q"))</f>
        <v/>
      </c>
      <c r="I1220" s="14" t="str">
        <f aca="false">IF($G1220="","",IF($G1220&lt;18,"Ha","Yo'q"))</f>
        <v/>
      </c>
      <c r="J1220" s="12"/>
      <c r="K1220" s="12"/>
      <c r="L1220" s="25"/>
      <c r="M1220" s="12"/>
    </row>
    <row r="1221" customFormat="false" ht="15" hidden="false" customHeight="false" outlineLevel="0" collapsed="false">
      <c r="A1221" s="8" t="n">
        <v>1217</v>
      </c>
      <c r="B1221" s="13"/>
      <c r="C1221" s="25"/>
      <c r="D1221" s="26" t="str">
        <f aca="false">IF($C1221="","",IFERROR(IF(INDEX(Bolalar!$B$5:$B$1804,MATCH($C1221,Bolalar!$I$5:$I$1804,0))="","",INDEX(Bolalar!$B$5:$B$1804,MATCH($C1221,Bolalar!$I$5:$I$1804,0))),""))</f>
        <v/>
      </c>
      <c r="E1221" s="15" t="str">
        <f aca="false">IF($C1221="","",IFERROR(IF(INDEX(Bolalar!$C$5:$C$1804,MATCH($C1221,Bolalar!$I$5:$I$1804,0))="","",INDEX(Bolalar!$C$5:$C$1804,MATCH($C1221,Bolalar!$I$5:$I$1804,0))),""))</f>
        <v/>
      </c>
      <c r="F1221" s="24"/>
      <c r="G1221" s="14" t="str">
        <f aca="false">IF(OR($E1221="",$B1221=""),"",INT(($B1221-$E1221)/365.25))</f>
        <v/>
      </c>
      <c r="H1221" s="14" t="str">
        <f aca="false">IF($G1221="","",IF($G1221&lt;5,"Ha","Yo'q"))</f>
        <v/>
      </c>
      <c r="I1221" s="14" t="str">
        <f aca="false">IF($G1221="","",IF($G1221&lt;18,"Ha","Yo'q"))</f>
        <v/>
      </c>
      <c r="J1221" s="12"/>
      <c r="K1221" s="12"/>
      <c r="L1221" s="25"/>
      <c r="M1221" s="12"/>
    </row>
    <row r="1222" customFormat="false" ht="15" hidden="false" customHeight="false" outlineLevel="0" collapsed="false">
      <c r="A1222" s="8" t="n">
        <v>1218</v>
      </c>
      <c r="B1222" s="13"/>
      <c r="C1222" s="25"/>
      <c r="D1222" s="26" t="str">
        <f aca="false">IF($C1222="","",IFERROR(IF(INDEX(Bolalar!$B$5:$B$1804,MATCH($C1222,Bolalar!$I$5:$I$1804,0))="","",INDEX(Bolalar!$B$5:$B$1804,MATCH($C1222,Bolalar!$I$5:$I$1804,0))),""))</f>
        <v/>
      </c>
      <c r="E1222" s="15" t="str">
        <f aca="false">IF($C1222="","",IFERROR(IF(INDEX(Bolalar!$C$5:$C$1804,MATCH($C1222,Bolalar!$I$5:$I$1804,0))="","",INDEX(Bolalar!$C$5:$C$1804,MATCH($C1222,Bolalar!$I$5:$I$1804,0))),""))</f>
        <v/>
      </c>
      <c r="F1222" s="24"/>
      <c r="G1222" s="14" t="str">
        <f aca="false">IF(OR($E1222="",$B1222=""),"",INT(($B1222-$E1222)/365.25))</f>
        <v/>
      </c>
      <c r="H1222" s="14" t="str">
        <f aca="false">IF($G1222="","",IF($G1222&lt;5,"Ha","Yo'q"))</f>
        <v/>
      </c>
      <c r="I1222" s="14" t="str">
        <f aca="false">IF($G1222="","",IF($G1222&lt;18,"Ha","Yo'q"))</f>
        <v/>
      </c>
      <c r="J1222" s="12"/>
      <c r="K1222" s="12"/>
      <c r="L1222" s="25"/>
      <c r="M1222" s="12"/>
    </row>
    <row r="1223" customFormat="false" ht="15" hidden="false" customHeight="false" outlineLevel="0" collapsed="false">
      <c r="A1223" s="8" t="n">
        <v>1219</v>
      </c>
      <c r="B1223" s="13"/>
      <c r="C1223" s="25"/>
      <c r="D1223" s="26" t="str">
        <f aca="false">IF($C1223="","",IFERROR(IF(INDEX(Bolalar!$B$5:$B$1804,MATCH($C1223,Bolalar!$I$5:$I$1804,0))="","",INDEX(Bolalar!$B$5:$B$1804,MATCH($C1223,Bolalar!$I$5:$I$1804,0))),""))</f>
        <v/>
      </c>
      <c r="E1223" s="15" t="str">
        <f aca="false">IF($C1223="","",IFERROR(IF(INDEX(Bolalar!$C$5:$C$1804,MATCH($C1223,Bolalar!$I$5:$I$1804,0))="","",INDEX(Bolalar!$C$5:$C$1804,MATCH($C1223,Bolalar!$I$5:$I$1804,0))),""))</f>
        <v/>
      </c>
      <c r="F1223" s="24"/>
      <c r="G1223" s="14" t="str">
        <f aca="false">IF(OR($E1223="",$B1223=""),"",INT(($B1223-$E1223)/365.25))</f>
        <v/>
      </c>
      <c r="H1223" s="14" t="str">
        <f aca="false">IF($G1223="","",IF($G1223&lt;5,"Ha","Yo'q"))</f>
        <v/>
      </c>
      <c r="I1223" s="14" t="str">
        <f aca="false">IF($G1223="","",IF($G1223&lt;18,"Ha","Yo'q"))</f>
        <v/>
      </c>
      <c r="J1223" s="12"/>
      <c r="K1223" s="12"/>
      <c r="L1223" s="25"/>
      <c r="M1223" s="12"/>
    </row>
    <row r="1224" customFormat="false" ht="15" hidden="false" customHeight="false" outlineLevel="0" collapsed="false">
      <c r="A1224" s="8" t="n">
        <v>1220</v>
      </c>
      <c r="B1224" s="13"/>
      <c r="C1224" s="25"/>
      <c r="D1224" s="26" t="str">
        <f aca="false">IF($C1224="","",IFERROR(IF(INDEX(Bolalar!$B$5:$B$1804,MATCH($C1224,Bolalar!$I$5:$I$1804,0))="","",INDEX(Bolalar!$B$5:$B$1804,MATCH($C1224,Bolalar!$I$5:$I$1804,0))),""))</f>
        <v/>
      </c>
      <c r="E1224" s="15" t="str">
        <f aca="false">IF($C1224="","",IFERROR(IF(INDEX(Bolalar!$C$5:$C$1804,MATCH($C1224,Bolalar!$I$5:$I$1804,0))="","",INDEX(Bolalar!$C$5:$C$1804,MATCH($C1224,Bolalar!$I$5:$I$1804,0))),""))</f>
        <v/>
      </c>
      <c r="F1224" s="24"/>
      <c r="G1224" s="14" t="str">
        <f aca="false">IF(OR($E1224="",$B1224=""),"",INT(($B1224-$E1224)/365.25))</f>
        <v/>
      </c>
      <c r="H1224" s="14" t="str">
        <f aca="false">IF($G1224="","",IF($G1224&lt;5,"Ha","Yo'q"))</f>
        <v/>
      </c>
      <c r="I1224" s="14" t="str">
        <f aca="false">IF($G1224="","",IF($G1224&lt;18,"Ha","Yo'q"))</f>
        <v/>
      </c>
      <c r="J1224" s="12"/>
      <c r="K1224" s="12"/>
      <c r="L1224" s="25"/>
      <c r="M1224" s="12"/>
    </row>
    <row r="1225" customFormat="false" ht="15" hidden="false" customHeight="false" outlineLevel="0" collapsed="false">
      <c r="A1225" s="8" t="n">
        <v>1221</v>
      </c>
      <c r="B1225" s="13"/>
      <c r="C1225" s="25"/>
      <c r="D1225" s="26" t="str">
        <f aca="false">IF($C1225="","",IFERROR(IF(INDEX(Bolalar!$B$5:$B$1804,MATCH($C1225,Bolalar!$I$5:$I$1804,0))="","",INDEX(Bolalar!$B$5:$B$1804,MATCH($C1225,Bolalar!$I$5:$I$1804,0))),""))</f>
        <v/>
      </c>
      <c r="E1225" s="15" t="str">
        <f aca="false">IF($C1225="","",IFERROR(IF(INDEX(Bolalar!$C$5:$C$1804,MATCH($C1225,Bolalar!$I$5:$I$1804,0))="","",INDEX(Bolalar!$C$5:$C$1804,MATCH($C1225,Bolalar!$I$5:$I$1804,0))),""))</f>
        <v/>
      </c>
      <c r="F1225" s="24"/>
      <c r="G1225" s="14" t="str">
        <f aca="false">IF(OR($E1225="",$B1225=""),"",INT(($B1225-$E1225)/365.25))</f>
        <v/>
      </c>
      <c r="H1225" s="14" t="str">
        <f aca="false">IF($G1225="","",IF($G1225&lt;5,"Ha","Yo'q"))</f>
        <v/>
      </c>
      <c r="I1225" s="14" t="str">
        <f aca="false">IF($G1225="","",IF($G1225&lt;18,"Ha","Yo'q"))</f>
        <v/>
      </c>
      <c r="J1225" s="12"/>
      <c r="K1225" s="12"/>
      <c r="L1225" s="25"/>
      <c r="M1225" s="12"/>
    </row>
    <row r="1226" customFormat="false" ht="15" hidden="false" customHeight="false" outlineLevel="0" collapsed="false">
      <c r="A1226" s="8" t="n">
        <v>1222</v>
      </c>
      <c r="B1226" s="13"/>
      <c r="C1226" s="25"/>
      <c r="D1226" s="26" t="str">
        <f aca="false">IF($C1226="","",IFERROR(IF(INDEX(Bolalar!$B$5:$B$1804,MATCH($C1226,Bolalar!$I$5:$I$1804,0))="","",INDEX(Bolalar!$B$5:$B$1804,MATCH($C1226,Bolalar!$I$5:$I$1804,0))),""))</f>
        <v/>
      </c>
      <c r="E1226" s="15" t="str">
        <f aca="false">IF($C1226="","",IFERROR(IF(INDEX(Bolalar!$C$5:$C$1804,MATCH($C1226,Bolalar!$I$5:$I$1804,0))="","",INDEX(Bolalar!$C$5:$C$1804,MATCH($C1226,Bolalar!$I$5:$I$1804,0))),""))</f>
        <v/>
      </c>
      <c r="F1226" s="24"/>
      <c r="G1226" s="14" t="str">
        <f aca="false">IF(OR($E1226="",$B1226=""),"",INT(($B1226-$E1226)/365.25))</f>
        <v/>
      </c>
      <c r="H1226" s="14" t="str">
        <f aca="false">IF($G1226="","",IF($G1226&lt;5,"Ha","Yo'q"))</f>
        <v/>
      </c>
      <c r="I1226" s="14" t="str">
        <f aca="false">IF($G1226="","",IF($G1226&lt;18,"Ha","Yo'q"))</f>
        <v/>
      </c>
      <c r="J1226" s="12"/>
      <c r="K1226" s="12"/>
      <c r="L1226" s="25"/>
      <c r="M1226" s="12"/>
    </row>
    <row r="1227" customFormat="false" ht="15" hidden="false" customHeight="false" outlineLevel="0" collapsed="false">
      <c r="A1227" s="8" t="n">
        <v>1223</v>
      </c>
      <c r="B1227" s="13"/>
      <c r="C1227" s="25"/>
      <c r="D1227" s="26" t="str">
        <f aca="false">IF($C1227="","",IFERROR(IF(INDEX(Bolalar!$B$5:$B$1804,MATCH($C1227,Bolalar!$I$5:$I$1804,0))="","",INDEX(Bolalar!$B$5:$B$1804,MATCH($C1227,Bolalar!$I$5:$I$1804,0))),""))</f>
        <v/>
      </c>
      <c r="E1227" s="15" t="str">
        <f aca="false">IF($C1227="","",IFERROR(IF(INDEX(Bolalar!$C$5:$C$1804,MATCH($C1227,Bolalar!$I$5:$I$1804,0))="","",INDEX(Bolalar!$C$5:$C$1804,MATCH($C1227,Bolalar!$I$5:$I$1804,0))),""))</f>
        <v/>
      </c>
      <c r="F1227" s="24"/>
      <c r="G1227" s="14" t="str">
        <f aca="false">IF(OR($E1227="",$B1227=""),"",INT(($B1227-$E1227)/365.25))</f>
        <v/>
      </c>
      <c r="H1227" s="14" t="str">
        <f aca="false">IF($G1227="","",IF($G1227&lt;5,"Ha","Yo'q"))</f>
        <v/>
      </c>
      <c r="I1227" s="14" t="str">
        <f aca="false">IF($G1227="","",IF($G1227&lt;18,"Ha","Yo'q"))</f>
        <v/>
      </c>
      <c r="J1227" s="12"/>
      <c r="K1227" s="12"/>
      <c r="L1227" s="25"/>
      <c r="M1227" s="12"/>
    </row>
    <row r="1228" customFormat="false" ht="15" hidden="false" customHeight="false" outlineLevel="0" collapsed="false">
      <c r="A1228" s="8" t="n">
        <v>1224</v>
      </c>
      <c r="B1228" s="13"/>
      <c r="C1228" s="25"/>
      <c r="D1228" s="26" t="str">
        <f aca="false">IF($C1228="","",IFERROR(IF(INDEX(Bolalar!$B$5:$B$1804,MATCH($C1228,Bolalar!$I$5:$I$1804,0))="","",INDEX(Bolalar!$B$5:$B$1804,MATCH($C1228,Bolalar!$I$5:$I$1804,0))),""))</f>
        <v/>
      </c>
      <c r="E1228" s="15" t="str">
        <f aca="false">IF($C1228="","",IFERROR(IF(INDEX(Bolalar!$C$5:$C$1804,MATCH($C1228,Bolalar!$I$5:$I$1804,0))="","",INDEX(Bolalar!$C$5:$C$1804,MATCH($C1228,Bolalar!$I$5:$I$1804,0))),""))</f>
        <v/>
      </c>
      <c r="F1228" s="24"/>
      <c r="G1228" s="14" t="str">
        <f aca="false">IF(OR($E1228="",$B1228=""),"",INT(($B1228-$E1228)/365.25))</f>
        <v/>
      </c>
      <c r="H1228" s="14" t="str">
        <f aca="false">IF($G1228="","",IF($G1228&lt;5,"Ha","Yo'q"))</f>
        <v/>
      </c>
      <c r="I1228" s="14" t="str">
        <f aca="false">IF($G1228="","",IF($G1228&lt;18,"Ha","Yo'q"))</f>
        <v/>
      </c>
      <c r="J1228" s="12"/>
      <c r="K1228" s="12"/>
      <c r="L1228" s="25"/>
      <c r="M1228" s="12"/>
    </row>
    <row r="1229" customFormat="false" ht="15" hidden="false" customHeight="false" outlineLevel="0" collapsed="false">
      <c r="A1229" s="8" t="n">
        <v>1225</v>
      </c>
      <c r="B1229" s="13"/>
      <c r="C1229" s="25"/>
      <c r="D1229" s="26" t="str">
        <f aca="false">IF($C1229="","",IFERROR(IF(INDEX(Bolalar!$B$5:$B$1804,MATCH($C1229,Bolalar!$I$5:$I$1804,0))="","",INDEX(Bolalar!$B$5:$B$1804,MATCH($C1229,Bolalar!$I$5:$I$1804,0))),""))</f>
        <v/>
      </c>
      <c r="E1229" s="15" t="str">
        <f aca="false">IF($C1229="","",IFERROR(IF(INDEX(Bolalar!$C$5:$C$1804,MATCH($C1229,Bolalar!$I$5:$I$1804,0))="","",INDEX(Bolalar!$C$5:$C$1804,MATCH($C1229,Bolalar!$I$5:$I$1804,0))),""))</f>
        <v/>
      </c>
      <c r="F1229" s="24"/>
      <c r="G1229" s="14" t="str">
        <f aca="false">IF(OR($E1229="",$B1229=""),"",INT(($B1229-$E1229)/365.25))</f>
        <v/>
      </c>
      <c r="H1229" s="14" t="str">
        <f aca="false">IF($G1229="","",IF($G1229&lt;5,"Ha","Yo'q"))</f>
        <v/>
      </c>
      <c r="I1229" s="14" t="str">
        <f aca="false">IF($G1229="","",IF($G1229&lt;18,"Ha","Yo'q"))</f>
        <v/>
      </c>
      <c r="J1229" s="12"/>
      <c r="K1229" s="12"/>
      <c r="L1229" s="25"/>
      <c r="M1229" s="12"/>
    </row>
    <row r="1230" customFormat="false" ht="15" hidden="false" customHeight="false" outlineLevel="0" collapsed="false">
      <c r="A1230" s="8" t="n">
        <v>1226</v>
      </c>
      <c r="B1230" s="13"/>
      <c r="C1230" s="25"/>
      <c r="D1230" s="26" t="str">
        <f aca="false">IF($C1230="","",IFERROR(IF(INDEX(Bolalar!$B$5:$B$1804,MATCH($C1230,Bolalar!$I$5:$I$1804,0))="","",INDEX(Bolalar!$B$5:$B$1804,MATCH($C1230,Bolalar!$I$5:$I$1804,0))),""))</f>
        <v/>
      </c>
      <c r="E1230" s="15" t="str">
        <f aca="false">IF($C1230="","",IFERROR(IF(INDEX(Bolalar!$C$5:$C$1804,MATCH($C1230,Bolalar!$I$5:$I$1804,0))="","",INDEX(Bolalar!$C$5:$C$1804,MATCH($C1230,Bolalar!$I$5:$I$1804,0))),""))</f>
        <v/>
      </c>
      <c r="F1230" s="24"/>
      <c r="G1230" s="14" t="str">
        <f aca="false">IF(OR($E1230="",$B1230=""),"",INT(($B1230-$E1230)/365.25))</f>
        <v/>
      </c>
      <c r="H1230" s="14" t="str">
        <f aca="false">IF($G1230="","",IF($G1230&lt;5,"Ha","Yo'q"))</f>
        <v/>
      </c>
      <c r="I1230" s="14" t="str">
        <f aca="false">IF($G1230="","",IF($G1230&lt;18,"Ha","Yo'q"))</f>
        <v/>
      </c>
      <c r="J1230" s="12"/>
      <c r="K1230" s="12"/>
      <c r="L1230" s="25"/>
      <c r="M1230" s="12"/>
    </row>
    <row r="1231" customFormat="false" ht="15" hidden="false" customHeight="false" outlineLevel="0" collapsed="false">
      <c r="A1231" s="8" t="n">
        <v>1227</v>
      </c>
      <c r="B1231" s="13"/>
      <c r="C1231" s="25"/>
      <c r="D1231" s="26" t="str">
        <f aca="false">IF($C1231="","",IFERROR(IF(INDEX(Bolalar!$B$5:$B$1804,MATCH($C1231,Bolalar!$I$5:$I$1804,0))="","",INDEX(Bolalar!$B$5:$B$1804,MATCH($C1231,Bolalar!$I$5:$I$1804,0))),""))</f>
        <v/>
      </c>
      <c r="E1231" s="15" t="str">
        <f aca="false">IF($C1231="","",IFERROR(IF(INDEX(Bolalar!$C$5:$C$1804,MATCH($C1231,Bolalar!$I$5:$I$1804,0))="","",INDEX(Bolalar!$C$5:$C$1804,MATCH($C1231,Bolalar!$I$5:$I$1804,0))),""))</f>
        <v/>
      </c>
      <c r="F1231" s="24"/>
      <c r="G1231" s="14" t="str">
        <f aca="false">IF(OR($E1231="",$B1231=""),"",INT(($B1231-$E1231)/365.25))</f>
        <v/>
      </c>
      <c r="H1231" s="14" t="str">
        <f aca="false">IF($G1231="","",IF($G1231&lt;5,"Ha","Yo'q"))</f>
        <v/>
      </c>
      <c r="I1231" s="14" t="str">
        <f aca="false">IF($G1231="","",IF($G1231&lt;18,"Ha","Yo'q"))</f>
        <v/>
      </c>
      <c r="J1231" s="12"/>
      <c r="K1231" s="12"/>
      <c r="L1231" s="25"/>
      <c r="M1231" s="12"/>
    </row>
    <row r="1232" customFormat="false" ht="15" hidden="false" customHeight="false" outlineLevel="0" collapsed="false">
      <c r="A1232" s="8" t="n">
        <v>1228</v>
      </c>
      <c r="B1232" s="13"/>
      <c r="C1232" s="25"/>
      <c r="D1232" s="26" t="str">
        <f aca="false">IF($C1232="","",IFERROR(IF(INDEX(Bolalar!$B$5:$B$1804,MATCH($C1232,Bolalar!$I$5:$I$1804,0))="","",INDEX(Bolalar!$B$5:$B$1804,MATCH($C1232,Bolalar!$I$5:$I$1804,0))),""))</f>
        <v/>
      </c>
      <c r="E1232" s="15" t="str">
        <f aca="false">IF($C1232="","",IFERROR(IF(INDEX(Bolalar!$C$5:$C$1804,MATCH($C1232,Bolalar!$I$5:$I$1804,0))="","",INDEX(Bolalar!$C$5:$C$1804,MATCH($C1232,Bolalar!$I$5:$I$1804,0))),""))</f>
        <v/>
      </c>
      <c r="F1232" s="24"/>
      <c r="G1232" s="14" t="str">
        <f aca="false">IF(OR($E1232="",$B1232=""),"",INT(($B1232-$E1232)/365.25))</f>
        <v/>
      </c>
      <c r="H1232" s="14" t="str">
        <f aca="false">IF($G1232="","",IF($G1232&lt;5,"Ha","Yo'q"))</f>
        <v/>
      </c>
      <c r="I1232" s="14" t="str">
        <f aca="false">IF($G1232="","",IF($G1232&lt;18,"Ha","Yo'q"))</f>
        <v/>
      </c>
      <c r="J1232" s="12"/>
      <c r="K1232" s="12"/>
      <c r="L1232" s="25"/>
      <c r="M1232" s="12"/>
    </row>
    <row r="1233" customFormat="false" ht="15" hidden="false" customHeight="false" outlineLevel="0" collapsed="false">
      <c r="A1233" s="8" t="n">
        <v>1229</v>
      </c>
      <c r="B1233" s="13"/>
      <c r="C1233" s="25"/>
      <c r="D1233" s="26" t="str">
        <f aca="false">IF($C1233="","",IFERROR(IF(INDEX(Bolalar!$B$5:$B$1804,MATCH($C1233,Bolalar!$I$5:$I$1804,0))="","",INDEX(Bolalar!$B$5:$B$1804,MATCH($C1233,Bolalar!$I$5:$I$1804,0))),""))</f>
        <v/>
      </c>
      <c r="E1233" s="15" t="str">
        <f aca="false">IF($C1233="","",IFERROR(IF(INDEX(Bolalar!$C$5:$C$1804,MATCH($C1233,Bolalar!$I$5:$I$1804,0))="","",INDEX(Bolalar!$C$5:$C$1804,MATCH($C1233,Bolalar!$I$5:$I$1804,0))),""))</f>
        <v/>
      </c>
      <c r="F1233" s="24"/>
      <c r="G1233" s="14" t="str">
        <f aca="false">IF(OR($E1233="",$B1233=""),"",INT(($B1233-$E1233)/365.25))</f>
        <v/>
      </c>
      <c r="H1233" s="14" t="str">
        <f aca="false">IF($G1233="","",IF($G1233&lt;5,"Ha","Yo'q"))</f>
        <v/>
      </c>
      <c r="I1233" s="14" t="str">
        <f aca="false">IF($G1233="","",IF($G1233&lt;18,"Ha","Yo'q"))</f>
        <v/>
      </c>
      <c r="J1233" s="12"/>
      <c r="K1233" s="12"/>
      <c r="L1233" s="25"/>
      <c r="M1233" s="12"/>
    </row>
    <row r="1234" customFormat="false" ht="15" hidden="false" customHeight="false" outlineLevel="0" collapsed="false">
      <c r="A1234" s="8" t="n">
        <v>1230</v>
      </c>
      <c r="B1234" s="13"/>
      <c r="C1234" s="25"/>
      <c r="D1234" s="26" t="str">
        <f aca="false">IF($C1234="","",IFERROR(IF(INDEX(Bolalar!$B$5:$B$1804,MATCH($C1234,Bolalar!$I$5:$I$1804,0))="","",INDEX(Bolalar!$B$5:$B$1804,MATCH($C1234,Bolalar!$I$5:$I$1804,0))),""))</f>
        <v/>
      </c>
      <c r="E1234" s="15" t="str">
        <f aca="false">IF($C1234="","",IFERROR(IF(INDEX(Bolalar!$C$5:$C$1804,MATCH($C1234,Bolalar!$I$5:$I$1804,0))="","",INDEX(Bolalar!$C$5:$C$1804,MATCH($C1234,Bolalar!$I$5:$I$1804,0))),""))</f>
        <v/>
      </c>
      <c r="F1234" s="24"/>
      <c r="G1234" s="14" t="str">
        <f aca="false">IF(OR($E1234="",$B1234=""),"",INT(($B1234-$E1234)/365.25))</f>
        <v/>
      </c>
      <c r="H1234" s="14" t="str">
        <f aca="false">IF($G1234="","",IF($G1234&lt;5,"Ha","Yo'q"))</f>
        <v/>
      </c>
      <c r="I1234" s="14" t="str">
        <f aca="false">IF($G1234="","",IF($G1234&lt;18,"Ha","Yo'q"))</f>
        <v/>
      </c>
      <c r="J1234" s="12"/>
      <c r="K1234" s="12"/>
      <c r="L1234" s="25"/>
      <c r="M1234" s="12"/>
    </row>
    <row r="1235" customFormat="false" ht="15" hidden="false" customHeight="false" outlineLevel="0" collapsed="false">
      <c r="A1235" s="8" t="n">
        <v>1231</v>
      </c>
      <c r="B1235" s="13"/>
      <c r="C1235" s="25"/>
      <c r="D1235" s="26" t="str">
        <f aca="false">IF($C1235="","",IFERROR(IF(INDEX(Bolalar!$B$5:$B$1804,MATCH($C1235,Bolalar!$I$5:$I$1804,0))="","",INDEX(Bolalar!$B$5:$B$1804,MATCH($C1235,Bolalar!$I$5:$I$1804,0))),""))</f>
        <v/>
      </c>
      <c r="E1235" s="15" t="str">
        <f aca="false">IF($C1235="","",IFERROR(IF(INDEX(Bolalar!$C$5:$C$1804,MATCH($C1235,Bolalar!$I$5:$I$1804,0))="","",INDEX(Bolalar!$C$5:$C$1804,MATCH($C1235,Bolalar!$I$5:$I$1804,0))),""))</f>
        <v/>
      </c>
      <c r="F1235" s="24"/>
      <c r="G1235" s="14" t="str">
        <f aca="false">IF(OR($E1235="",$B1235=""),"",INT(($B1235-$E1235)/365.25))</f>
        <v/>
      </c>
      <c r="H1235" s="14" t="str">
        <f aca="false">IF($G1235="","",IF($G1235&lt;5,"Ha","Yo'q"))</f>
        <v/>
      </c>
      <c r="I1235" s="14" t="str">
        <f aca="false">IF($G1235="","",IF($G1235&lt;18,"Ha","Yo'q"))</f>
        <v/>
      </c>
      <c r="J1235" s="12"/>
      <c r="K1235" s="12"/>
      <c r="L1235" s="25"/>
      <c r="M1235" s="12"/>
    </row>
    <row r="1236" customFormat="false" ht="15" hidden="false" customHeight="false" outlineLevel="0" collapsed="false">
      <c r="A1236" s="8" t="n">
        <v>1232</v>
      </c>
      <c r="B1236" s="13"/>
      <c r="C1236" s="25"/>
      <c r="D1236" s="26" t="str">
        <f aca="false">IF($C1236="","",IFERROR(IF(INDEX(Bolalar!$B$5:$B$1804,MATCH($C1236,Bolalar!$I$5:$I$1804,0))="","",INDEX(Bolalar!$B$5:$B$1804,MATCH($C1236,Bolalar!$I$5:$I$1804,0))),""))</f>
        <v/>
      </c>
      <c r="E1236" s="15" t="str">
        <f aca="false">IF($C1236="","",IFERROR(IF(INDEX(Bolalar!$C$5:$C$1804,MATCH($C1236,Bolalar!$I$5:$I$1804,0))="","",INDEX(Bolalar!$C$5:$C$1804,MATCH($C1236,Bolalar!$I$5:$I$1804,0))),""))</f>
        <v/>
      </c>
      <c r="F1236" s="24"/>
      <c r="G1236" s="14" t="str">
        <f aca="false">IF(OR($E1236="",$B1236=""),"",INT(($B1236-$E1236)/365.25))</f>
        <v/>
      </c>
      <c r="H1236" s="14" t="str">
        <f aca="false">IF($G1236="","",IF($G1236&lt;5,"Ha","Yo'q"))</f>
        <v/>
      </c>
      <c r="I1236" s="14" t="str">
        <f aca="false">IF($G1236="","",IF($G1236&lt;18,"Ha","Yo'q"))</f>
        <v/>
      </c>
      <c r="J1236" s="12"/>
      <c r="K1236" s="12"/>
      <c r="L1236" s="25"/>
      <c r="M1236" s="12"/>
    </row>
    <row r="1237" customFormat="false" ht="15" hidden="false" customHeight="false" outlineLevel="0" collapsed="false">
      <c r="A1237" s="8" t="n">
        <v>1233</v>
      </c>
      <c r="B1237" s="13"/>
      <c r="C1237" s="25"/>
      <c r="D1237" s="26" t="str">
        <f aca="false">IF($C1237="","",IFERROR(IF(INDEX(Bolalar!$B$5:$B$1804,MATCH($C1237,Bolalar!$I$5:$I$1804,0))="","",INDEX(Bolalar!$B$5:$B$1804,MATCH($C1237,Bolalar!$I$5:$I$1804,0))),""))</f>
        <v/>
      </c>
      <c r="E1237" s="15" t="str">
        <f aca="false">IF($C1237="","",IFERROR(IF(INDEX(Bolalar!$C$5:$C$1804,MATCH($C1237,Bolalar!$I$5:$I$1804,0))="","",INDEX(Bolalar!$C$5:$C$1804,MATCH($C1237,Bolalar!$I$5:$I$1804,0))),""))</f>
        <v/>
      </c>
      <c r="F1237" s="24"/>
      <c r="G1237" s="14" t="str">
        <f aca="false">IF(OR($E1237="",$B1237=""),"",INT(($B1237-$E1237)/365.25))</f>
        <v/>
      </c>
      <c r="H1237" s="14" t="str">
        <f aca="false">IF($G1237="","",IF($G1237&lt;5,"Ha","Yo'q"))</f>
        <v/>
      </c>
      <c r="I1237" s="14" t="str">
        <f aca="false">IF($G1237="","",IF($G1237&lt;18,"Ha","Yo'q"))</f>
        <v/>
      </c>
      <c r="J1237" s="12"/>
      <c r="K1237" s="12"/>
      <c r="L1237" s="25"/>
      <c r="M1237" s="12"/>
    </row>
    <row r="1238" customFormat="false" ht="15" hidden="false" customHeight="false" outlineLevel="0" collapsed="false">
      <c r="A1238" s="8" t="n">
        <v>1234</v>
      </c>
      <c r="B1238" s="13"/>
      <c r="C1238" s="25"/>
      <c r="D1238" s="26" t="str">
        <f aca="false">IF($C1238="","",IFERROR(IF(INDEX(Bolalar!$B$5:$B$1804,MATCH($C1238,Bolalar!$I$5:$I$1804,0))="","",INDEX(Bolalar!$B$5:$B$1804,MATCH($C1238,Bolalar!$I$5:$I$1804,0))),""))</f>
        <v/>
      </c>
      <c r="E1238" s="15" t="str">
        <f aca="false">IF($C1238="","",IFERROR(IF(INDEX(Bolalar!$C$5:$C$1804,MATCH($C1238,Bolalar!$I$5:$I$1804,0))="","",INDEX(Bolalar!$C$5:$C$1804,MATCH($C1238,Bolalar!$I$5:$I$1804,0))),""))</f>
        <v/>
      </c>
      <c r="F1238" s="24"/>
      <c r="G1238" s="14" t="str">
        <f aca="false">IF(OR($E1238="",$B1238=""),"",INT(($B1238-$E1238)/365.25))</f>
        <v/>
      </c>
      <c r="H1238" s="14" t="str">
        <f aca="false">IF($G1238="","",IF($G1238&lt;5,"Ha","Yo'q"))</f>
        <v/>
      </c>
      <c r="I1238" s="14" t="str">
        <f aca="false">IF($G1238="","",IF($G1238&lt;18,"Ha","Yo'q"))</f>
        <v/>
      </c>
      <c r="J1238" s="12"/>
      <c r="K1238" s="12"/>
      <c r="L1238" s="25"/>
      <c r="M1238" s="12"/>
    </row>
    <row r="1239" customFormat="false" ht="15" hidden="false" customHeight="false" outlineLevel="0" collapsed="false">
      <c r="A1239" s="8" t="n">
        <v>1235</v>
      </c>
      <c r="B1239" s="13"/>
      <c r="C1239" s="25"/>
      <c r="D1239" s="26" t="str">
        <f aca="false">IF($C1239="","",IFERROR(IF(INDEX(Bolalar!$B$5:$B$1804,MATCH($C1239,Bolalar!$I$5:$I$1804,0))="","",INDEX(Bolalar!$B$5:$B$1804,MATCH($C1239,Bolalar!$I$5:$I$1804,0))),""))</f>
        <v/>
      </c>
      <c r="E1239" s="15" t="str">
        <f aca="false">IF($C1239="","",IFERROR(IF(INDEX(Bolalar!$C$5:$C$1804,MATCH($C1239,Bolalar!$I$5:$I$1804,0))="","",INDEX(Bolalar!$C$5:$C$1804,MATCH($C1239,Bolalar!$I$5:$I$1804,0))),""))</f>
        <v/>
      </c>
      <c r="F1239" s="24"/>
      <c r="G1239" s="14" t="str">
        <f aca="false">IF(OR($E1239="",$B1239=""),"",INT(($B1239-$E1239)/365.25))</f>
        <v/>
      </c>
      <c r="H1239" s="14" t="str">
        <f aca="false">IF($G1239="","",IF($G1239&lt;5,"Ha","Yo'q"))</f>
        <v/>
      </c>
      <c r="I1239" s="14" t="str">
        <f aca="false">IF($G1239="","",IF($G1239&lt;18,"Ha","Yo'q"))</f>
        <v/>
      </c>
      <c r="J1239" s="12"/>
      <c r="K1239" s="12"/>
      <c r="L1239" s="25"/>
      <c r="M1239" s="12"/>
    </row>
    <row r="1240" customFormat="false" ht="15" hidden="false" customHeight="false" outlineLevel="0" collapsed="false">
      <c r="A1240" s="8" t="n">
        <v>1236</v>
      </c>
      <c r="B1240" s="13"/>
      <c r="C1240" s="25"/>
      <c r="D1240" s="26" t="str">
        <f aca="false">IF($C1240="","",IFERROR(IF(INDEX(Bolalar!$B$5:$B$1804,MATCH($C1240,Bolalar!$I$5:$I$1804,0))="","",INDEX(Bolalar!$B$5:$B$1804,MATCH($C1240,Bolalar!$I$5:$I$1804,0))),""))</f>
        <v/>
      </c>
      <c r="E1240" s="15" t="str">
        <f aca="false">IF($C1240="","",IFERROR(IF(INDEX(Bolalar!$C$5:$C$1804,MATCH($C1240,Bolalar!$I$5:$I$1804,0))="","",INDEX(Bolalar!$C$5:$C$1804,MATCH($C1240,Bolalar!$I$5:$I$1804,0))),""))</f>
        <v/>
      </c>
      <c r="F1240" s="24"/>
      <c r="G1240" s="14" t="str">
        <f aca="false">IF(OR($E1240="",$B1240=""),"",INT(($B1240-$E1240)/365.25))</f>
        <v/>
      </c>
      <c r="H1240" s="14" t="str">
        <f aca="false">IF($G1240="","",IF($G1240&lt;5,"Ha","Yo'q"))</f>
        <v/>
      </c>
      <c r="I1240" s="14" t="str">
        <f aca="false">IF($G1240="","",IF($G1240&lt;18,"Ha","Yo'q"))</f>
        <v/>
      </c>
      <c r="J1240" s="12"/>
      <c r="K1240" s="12"/>
      <c r="L1240" s="25"/>
      <c r="M1240" s="12"/>
    </row>
    <row r="1241" customFormat="false" ht="15" hidden="false" customHeight="false" outlineLevel="0" collapsed="false">
      <c r="A1241" s="8" t="n">
        <v>1237</v>
      </c>
      <c r="B1241" s="13"/>
      <c r="C1241" s="25"/>
      <c r="D1241" s="26" t="str">
        <f aca="false">IF($C1241="","",IFERROR(IF(INDEX(Bolalar!$B$5:$B$1804,MATCH($C1241,Bolalar!$I$5:$I$1804,0))="","",INDEX(Bolalar!$B$5:$B$1804,MATCH($C1241,Bolalar!$I$5:$I$1804,0))),""))</f>
        <v/>
      </c>
      <c r="E1241" s="15" t="str">
        <f aca="false">IF($C1241="","",IFERROR(IF(INDEX(Bolalar!$C$5:$C$1804,MATCH($C1241,Bolalar!$I$5:$I$1804,0))="","",INDEX(Bolalar!$C$5:$C$1804,MATCH($C1241,Bolalar!$I$5:$I$1804,0))),""))</f>
        <v/>
      </c>
      <c r="F1241" s="24"/>
      <c r="G1241" s="14" t="str">
        <f aca="false">IF(OR($E1241="",$B1241=""),"",INT(($B1241-$E1241)/365.25))</f>
        <v/>
      </c>
      <c r="H1241" s="14" t="str">
        <f aca="false">IF($G1241="","",IF($G1241&lt;5,"Ha","Yo'q"))</f>
        <v/>
      </c>
      <c r="I1241" s="14" t="str">
        <f aca="false">IF($G1241="","",IF($G1241&lt;18,"Ha","Yo'q"))</f>
        <v/>
      </c>
      <c r="J1241" s="12"/>
      <c r="K1241" s="12"/>
      <c r="L1241" s="25"/>
      <c r="M1241" s="12"/>
    </row>
    <row r="1242" customFormat="false" ht="15" hidden="false" customHeight="false" outlineLevel="0" collapsed="false">
      <c r="A1242" s="8" t="n">
        <v>1238</v>
      </c>
      <c r="B1242" s="13"/>
      <c r="C1242" s="25"/>
      <c r="D1242" s="26" t="str">
        <f aca="false">IF($C1242="","",IFERROR(IF(INDEX(Bolalar!$B$5:$B$1804,MATCH($C1242,Bolalar!$I$5:$I$1804,0))="","",INDEX(Bolalar!$B$5:$B$1804,MATCH($C1242,Bolalar!$I$5:$I$1804,0))),""))</f>
        <v/>
      </c>
      <c r="E1242" s="15" t="str">
        <f aca="false">IF($C1242="","",IFERROR(IF(INDEX(Bolalar!$C$5:$C$1804,MATCH($C1242,Bolalar!$I$5:$I$1804,0))="","",INDEX(Bolalar!$C$5:$C$1804,MATCH($C1242,Bolalar!$I$5:$I$1804,0))),""))</f>
        <v/>
      </c>
      <c r="F1242" s="24"/>
      <c r="G1242" s="14" t="str">
        <f aca="false">IF(OR($E1242="",$B1242=""),"",INT(($B1242-$E1242)/365.25))</f>
        <v/>
      </c>
      <c r="H1242" s="14" t="str">
        <f aca="false">IF($G1242="","",IF($G1242&lt;5,"Ha","Yo'q"))</f>
        <v/>
      </c>
      <c r="I1242" s="14" t="str">
        <f aca="false">IF($G1242="","",IF($G1242&lt;18,"Ha","Yo'q"))</f>
        <v/>
      </c>
      <c r="J1242" s="12"/>
      <c r="K1242" s="12"/>
      <c r="L1242" s="25"/>
      <c r="M1242" s="12"/>
    </row>
    <row r="1243" customFormat="false" ht="15" hidden="false" customHeight="false" outlineLevel="0" collapsed="false">
      <c r="A1243" s="8" t="n">
        <v>1239</v>
      </c>
      <c r="B1243" s="13"/>
      <c r="C1243" s="25"/>
      <c r="D1243" s="26" t="str">
        <f aca="false">IF($C1243="","",IFERROR(IF(INDEX(Bolalar!$B$5:$B$1804,MATCH($C1243,Bolalar!$I$5:$I$1804,0))="","",INDEX(Bolalar!$B$5:$B$1804,MATCH($C1243,Bolalar!$I$5:$I$1804,0))),""))</f>
        <v/>
      </c>
      <c r="E1243" s="15" t="str">
        <f aca="false">IF($C1243="","",IFERROR(IF(INDEX(Bolalar!$C$5:$C$1804,MATCH($C1243,Bolalar!$I$5:$I$1804,0))="","",INDEX(Bolalar!$C$5:$C$1804,MATCH($C1243,Bolalar!$I$5:$I$1804,0))),""))</f>
        <v/>
      </c>
      <c r="F1243" s="24"/>
      <c r="G1243" s="14" t="str">
        <f aca="false">IF(OR($E1243="",$B1243=""),"",INT(($B1243-$E1243)/365.25))</f>
        <v/>
      </c>
      <c r="H1243" s="14" t="str">
        <f aca="false">IF($G1243="","",IF($G1243&lt;5,"Ha","Yo'q"))</f>
        <v/>
      </c>
      <c r="I1243" s="14" t="str">
        <f aca="false">IF($G1243="","",IF($G1243&lt;18,"Ha","Yo'q"))</f>
        <v/>
      </c>
      <c r="J1243" s="12"/>
      <c r="K1243" s="12"/>
      <c r="L1243" s="25"/>
      <c r="M1243" s="12"/>
    </row>
    <row r="1244" customFormat="false" ht="15" hidden="false" customHeight="false" outlineLevel="0" collapsed="false">
      <c r="A1244" s="8" t="n">
        <v>1240</v>
      </c>
      <c r="B1244" s="13"/>
      <c r="C1244" s="25"/>
      <c r="D1244" s="26" t="str">
        <f aca="false">IF($C1244="","",IFERROR(IF(INDEX(Bolalar!$B$5:$B$1804,MATCH($C1244,Bolalar!$I$5:$I$1804,0))="","",INDEX(Bolalar!$B$5:$B$1804,MATCH($C1244,Bolalar!$I$5:$I$1804,0))),""))</f>
        <v/>
      </c>
      <c r="E1244" s="15" t="str">
        <f aca="false">IF($C1244="","",IFERROR(IF(INDEX(Bolalar!$C$5:$C$1804,MATCH($C1244,Bolalar!$I$5:$I$1804,0))="","",INDEX(Bolalar!$C$5:$C$1804,MATCH($C1244,Bolalar!$I$5:$I$1804,0))),""))</f>
        <v/>
      </c>
      <c r="F1244" s="24"/>
      <c r="G1244" s="14" t="str">
        <f aca="false">IF(OR($E1244="",$B1244=""),"",INT(($B1244-$E1244)/365.25))</f>
        <v/>
      </c>
      <c r="H1244" s="14" t="str">
        <f aca="false">IF($G1244="","",IF($G1244&lt;5,"Ha","Yo'q"))</f>
        <v/>
      </c>
      <c r="I1244" s="14" t="str">
        <f aca="false">IF($G1244="","",IF($G1244&lt;18,"Ha","Yo'q"))</f>
        <v/>
      </c>
      <c r="J1244" s="12"/>
      <c r="K1244" s="12"/>
      <c r="L1244" s="25"/>
      <c r="M1244" s="12"/>
    </row>
    <row r="1245" customFormat="false" ht="15" hidden="false" customHeight="false" outlineLevel="0" collapsed="false">
      <c r="A1245" s="8" t="n">
        <v>1241</v>
      </c>
      <c r="B1245" s="13"/>
      <c r="C1245" s="25"/>
      <c r="D1245" s="26" t="str">
        <f aca="false">IF($C1245="","",IFERROR(IF(INDEX(Bolalar!$B$5:$B$1804,MATCH($C1245,Bolalar!$I$5:$I$1804,0))="","",INDEX(Bolalar!$B$5:$B$1804,MATCH($C1245,Bolalar!$I$5:$I$1804,0))),""))</f>
        <v/>
      </c>
      <c r="E1245" s="15" t="str">
        <f aca="false">IF($C1245="","",IFERROR(IF(INDEX(Bolalar!$C$5:$C$1804,MATCH($C1245,Bolalar!$I$5:$I$1804,0))="","",INDEX(Bolalar!$C$5:$C$1804,MATCH($C1245,Bolalar!$I$5:$I$1804,0))),""))</f>
        <v/>
      </c>
      <c r="F1245" s="24"/>
      <c r="G1245" s="14" t="str">
        <f aca="false">IF(OR($E1245="",$B1245=""),"",INT(($B1245-$E1245)/365.25))</f>
        <v/>
      </c>
      <c r="H1245" s="14" t="str">
        <f aca="false">IF($G1245="","",IF($G1245&lt;5,"Ha","Yo'q"))</f>
        <v/>
      </c>
      <c r="I1245" s="14" t="str">
        <f aca="false">IF($G1245="","",IF($G1245&lt;18,"Ha","Yo'q"))</f>
        <v/>
      </c>
      <c r="J1245" s="12"/>
      <c r="K1245" s="12"/>
      <c r="L1245" s="25"/>
      <c r="M1245" s="12"/>
    </row>
    <row r="1246" customFormat="false" ht="15" hidden="false" customHeight="false" outlineLevel="0" collapsed="false">
      <c r="A1246" s="8" t="n">
        <v>1242</v>
      </c>
      <c r="B1246" s="13"/>
      <c r="C1246" s="25"/>
      <c r="D1246" s="26" t="str">
        <f aca="false">IF($C1246="","",IFERROR(IF(INDEX(Bolalar!$B$5:$B$1804,MATCH($C1246,Bolalar!$I$5:$I$1804,0))="","",INDEX(Bolalar!$B$5:$B$1804,MATCH($C1246,Bolalar!$I$5:$I$1804,0))),""))</f>
        <v/>
      </c>
      <c r="E1246" s="15" t="str">
        <f aca="false">IF($C1246="","",IFERROR(IF(INDEX(Bolalar!$C$5:$C$1804,MATCH($C1246,Bolalar!$I$5:$I$1804,0))="","",INDEX(Bolalar!$C$5:$C$1804,MATCH($C1246,Bolalar!$I$5:$I$1804,0))),""))</f>
        <v/>
      </c>
      <c r="F1246" s="24"/>
      <c r="G1246" s="14" t="str">
        <f aca="false">IF(OR($E1246="",$B1246=""),"",INT(($B1246-$E1246)/365.25))</f>
        <v/>
      </c>
      <c r="H1246" s="14" t="str">
        <f aca="false">IF($G1246="","",IF($G1246&lt;5,"Ha","Yo'q"))</f>
        <v/>
      </c>
      <c r="I1246" s="14" t="str">
        <f aca="false">IF($G1246="","",IF($G1246&lt;18,"Ha","Yo'q"))</f>
        <v/>
      </c>
      <c r="J1246" s="12"/>
      <c r="K1246" s="12"/>
      <c r="L1246" s="25"/>
      <c r="M1246" s="12"/>
    </row>
    <row r="1247" customFormat="false" ht="15" hidden="false" customHeight="false" outlineLevel="0" collapsed="false">
      <c r="A1247" s="8" t="n">
        <v>1243</v>
      </c>
      <c r="B1247" s="13"/>
      <c r="C1247" s="25"/>
      <c r="D1247" s="26" t="str">
        <f aca="false">IF($C1247="","",IFERROR(IF(INDEX(Bolalar!$B$5:$B$1804,MATCH($C1247,Bolalar!$I$5:$I$1804,0))="","",INDEX(Bolalar!$B$5:$B$1804,MATCH($C1247,Bolalar!$I$5:$I$1804,0))),""))</f>
        <v/>
      </c>
      <c r="E1247" s="15" t="str">
        <f aca="false">IF($C1247="","",IFERROR(IF(INDEX(Bolalar!$C$5:$C$1804,MATCH($C1247,Bolalar!$I$5:$I$1804,0))="","",INDEX(Bolalar!$C$5:$C$1804,MATCH($C1247,Bolalar!$I$5:$I$1804,0))),""))</f>
        <v/>
      </c>
      <c r="F1247" s="24"/>
      <c r="G1247" s="14" t="str">
        <f aca="false">IF(OR($E1247="",$B1247=""),"",INT(($B1247-$E1247)/365.25))</f>
        <v/>
      </c>
      <c r="H1247" s="14" t="str">
        <f aca="false">IF($G1247="","",IF($G1247&lt;5,"Ha","Yo'q"))</f>
        <v/>
      </c>
      <c r="I1247" s="14" t="str">
        <f aca="false">IF($G1247="","",IF($G1247&lt;18,"Ha","Yo'q"))</f>
        <v/>
      </c>
      <c r="J1247" s="12"/>
      <c r="K1247" s="12"/>
      <c r="L1247" s="25"/>
      <c r="M1247" s="12"/>
    </row>
    <row r="1248" customFormat="false" ht="15" hidden="false" customHeight="false" outlineLevel="0" collapsed="false">
      <c r="A1248" s="8" t="n">
        <v>1244</v>
      </c>
      <c r="B1248" s="13"/>
      <c r="C1248" s="25"/>
      <c r="D1248" s="26" t="str">
        <f aca="false">IF($C1248="","",IFERROR(IF(INDEX(Bolalar!$B$5:$B$1804,MATCH($C1248,Bolalar!$I$5:$I$1804,0))="","",INDEX(Bolalar!$B$5:$B$1804,MATCH($C1248,Bolalar!$I$5:$I$1804,0))),""))</f>
        <v/>
      </c>
      <c r="E1248" s="15" t="str">
        <f aca="false">IF($C1248="","",IFERROR(IF(INDEX(Bolalar!$C$5:$C$1804,MATCH($C1248,Bolalar!$I$5:$I$1804,0))="","",INDEX(Bolalar!$C$5:$C$1804,MATCH($C1248,Bolalar!$I$5:$I$1804,0))),""))</f>
        <v/>
      </c>
      <c r="F1248" s="24"/>
      <c r="G1248" s="14" t="str">
        <f aca="false">IF(OR($E1248="",$B1248=""),"",INT(($B1248-$E1248)/365.25))</f>
        <v/>
      </c>
      <c r="H1248" s="14" t="str">
        <f aca="false">IF($G1248="","",IF($G1248&lt;5,"Ha","Yo'q"))</f>
        <v/>
      </c>
      <c r="I1248" s="14" t="str">
        <f aca="false">IF($G1248="","",IF($G1248&lt;18,"Ha","Yo'q"))</f>
        <v/>
      </c>
      <c r="J1248" s="12"/>
      <c r="K1248" s="12"/>
      <c r="L1248" s="25"/>
      <c r="M1248" s="12"/>
    </row>
    <row r="1249" customFormat="false" ht="15" hidden="false" customHeight="false" outlineLevel="0" collapsed="false">
      <c r="A1249" s="8" t="n">
        <v>1245</v>
      </c>
      <c r="B1249" s="13"/>
      <c r="C1249" s="25"/>
      <c r="D1249" s="26" t="str">
        <f aca="false">IF($C1249="","",IFERROR(IF(INDEX(Bolalar!$B$5:$B$1804,MATCH($C1249,Bolalar!$I$5:$I$1804,0))="","",INDEX(Bolalar!$B$5:$B$1804,MATCH($C1249,Bolalar!$I$5:$I$1804,0))),""))</f>
        <v/>
      </c>
      <c r="E1249" s="15" t="str">
        <f aca="false">IF($C1249="","",IFERROR(IF(INDEX(Bolalar!$C$5:$C$1804,MATCH($C1249,Bolalar!$I$5:$I$1804,0))="","",INDEX(Bolalar!$C$5:$C$1804,MATCH($C1249,Bolalar!$I$5:$I$1804,0))),""))</f>
        <v/>
      </c>
      <c r="F1249" s="24"/>
      <c r="G1249" s="14" t="str">
        <f aca="false">IF(OR($E1249="",$B1249=""),"",INT(($B1249-$E1249)/365.25))</f>
        <v/>
      </c>
      <c r="H1249" s="14" t="str">
        <f aca="false">IF($G1249="","",IF($G1249&lt;5,"Ha","Yo'q"))</f>
        <v/>
      </c>
      <c r="I1249" s="14" t="str">
        <f aca="false">IF($G1249="","",IF($G1249&lt;18,"Ha","Yo'q"))</f>
        <v/>
      </c>
      <c r="J1249" s="12"/>
      <c r="K1249" s="12"/>
      <c r="L1249" s="25"/>
      <c r="M1249" s="12"/>
    </row>
    <row r="1250" customFormat="false" ht="15" hidden="false" customHeight="false" outlineLevel="0" collapsed="false">
      <c r="A1250" s="8" t="n">
        <v>1246</v>
      </c>
      <c r="B1250" s="13"/>
      <c r="C1250" s="25"/>
      <c r="D1250" s="26" t="str">
        <f aca="false">IF($C1250="","",IFERROR(IF(INDEX(Bolalar!$B$5:$B$1804,MATCH($C1250,Bolalar!$I$5:$I$1804,0))="","",INDEX(Bolalar!$B$5:$B$1804,MATCH($C1250,Bolalar!$I$5:$I$1804,0))),""))</f>
        <v/>
      </c>
      <c r="E1250" s="15" t="str">
        <f aca="false">IF($C1250="","",IFERROR(IF(INDEX(Bolalar!$C$5:$C$1804,MATCH($C1250,Bolalar!$I$5:$I$1804,0))="","",INDEX(Bolalar!$C$5:$C$1804,MATCH($C1250,Bolalar!$I$5:$I$1804,0))),""))</f>
        <v/>
      </c>
      <c r="F1250" s="24"/>
      <c r="G1250" s="14" t="str">
        <f aca="false">IF(OR($E1250="",$B1250=""),"",INT(($B1250-$E1250)/365.25))</f>
        <v/>
      </c>
      <c r="H1250" s="14" t="str">
        <f aca="false">IF($G1250="","",IF($G1250&lt;5,"Ha","Yo'q"))</f>
        <v/>
      </c>
      <c r="I1250" s="14" t="str">
        <f aca="false">IF($G1250="","",IF($G1250&lt;18,"Ha","Yo'q"))</f>
        <v/>
      </c>
      <c r="J1250" s="12"/>
      <c r="K1250" s="12"/>
      <c r="L1250" s="25"/>
      <c r="M1250" s="12"/>
    </row>
    <row r="1251" customFormat="false" ht="15" hidden="false" customHeight="false" outlineLevel="0" collapsed="false">
      <c r="A1251" s="8" t="n">
        <v>1247</v>
      </c>
      <c r="B1251" s="13"/>
      <c r="C1251" s="25"/>
      <c r="D1251" s="26" t="str">
        <f aca="false">IF($C1251="","",IFERROR(IF(INDEX(Bolalar!$B$5:$B$1804,MATCH($C1251,Bolalar!$I$5:$I$1804,0))="","",INDEX(Bolalar!$B$5:$B$1804,MATCH($C1251,Bolalar!$I$5:$I$1804,0))),""))</f>
        <v/>
      </c>
      <c r="E1251" s="15" t="str">
        <f aca="false">IF($C1251="","",IFERROR(IF(INDEX(Bolalar!$C$5:$C$1804,MATCH($C1251,Bolalar!$I$5:$I$1804,0))="","",INDEX(Bolalar!$C$5:$C$1804,MATCH($C1251,Bolalar!$I$5:$I$1804,0))),""))</f>
        <v/>
      </c>
      <c r="F1251" s="24"/>
      <c r="G1251" s="14" t="str">
        <f aca="false">IF(OR($E1251="",$B1251=""),"",INT(($B1251-$E1251)/365.25))</f>
        <v/>
      </c>
      <c r="H1251" s="14" t="str">
        <f aca="false">IF($G1251="","",IF($G1251&lt;5,"Ha","Yo'q"))</f>
        <v/>
      </c>
      <c r="I1251" s="14" t="str">
        <f aca="false">IF($G1251="","",IF($G1251&lt;18,"Ha","Yo'q"))</f>
        <v/>
      </c>
      <c r="J1251" s="12"/>
      <c r="K1251" s="12"/>
      <c r="L1251" s="25"/>
      <c r="M1251" s="12"/>
    </row>
    <row r="1252" customFormat="false" ht="15" hidden="false" customHeight="false" outlineLevel="0" collapsed="false">
      <c r="A1252" s="8" t="n">
        <v>1248</v>
      </c>
      <c r="B1252" s="13"/>
      <c r="C1252" s="25"/>
      <c r="D1252" s="26" t="str">
        <f aca="false">IF($C1252="","",IFERROR(IF(INDEX(Bolalar!$B$5:$B$1804,MATCH($C1252,Bolalar!$I$5:$I$1804,0))="","",INDEX(Bolalar!$B$5:$B$1804,MATCH($C1252,Bolalar!$I$5:$I$1804,0))),""))</f>
        <v/>
      </c>
      <c r="E1252" s="15" t="str">
        <f aca="false">IF($C1252="","",IFERROR(IF(INDEX(Bolalar!$C$5:$C$1804,MATCH($C1252,Bolalar!$I$5:$I$1804,0))="","",INDEX(Bolalar!$C$5:$C$1804,MATCH($C1252,Bolalar!$I$5:$I$1804,0))),""))</f>
        <v/>
      </c>
      <c r="F1252" s="24"/>
      <c r="G1252" s="14" t="str">
        <f aca="false">IF(OR($E1252="",$B1252=""),"",INT(($B1252-$E1252)/365.25))</f>
        <v/>
      </c>
      <c r="H1252" s="14" t="str">
        <f aca="false">IF($G1252="","",IF($G1252&lt;5,"Ha","Yo'q"))</f>
        <v/>
      </c>
      <c r="I1252" s="14" t="str">
        <f aca="false">IF($G1252="","",IF($G1252&lt;18,"Ha","Yo'q"))</f>
        <v/>
      </c>
      <c r="J1252" s="12"/>
      <c r="K1252" s="12"/>
      <c r="L1252" s="25"/>
      <c r="M1252" s="12"/>
    </row>
    <row r="1253" customFormat="false" ht="15" hidden="false" customHeight="false" outlineLevel="0" collapsed="false">
      <c r="A1253" s="8" t="n">
        <v>1249</v>
      </c>
      <c r="B1253" s="13"/>
      <c r="C1253" s="25"/>
      <c r="D1253" s="26" t="str">
        <f aca="false">IF($C1253="","",IFERROR(IF(INDEX(Bolalar!$B$5:$B$1804,MATCH($C1253,Bolalar!$I$5:$I$1804,0))="","",INDEX(Bolalar!$B$5:$B$1804,MATCH($C1253,Bolalar!$I$5:$I$1804,0))),""))</f>
        <v/>
      </c>
      <c r="E1253" s="15" t="str">
        <f aca="false">IF($C1253="","",IFERROR(IF(INDEX(Bolalar!$C$5:$C$1804,MATCH($C1253,Bolalar!$I$5:$I$1804,0))="","",INDEX(Bolalar!$C$5:$C$1804,MATCH($C1253,Bolalar!$I$5:$I$1804,0))),""))</f>
        <v/>
      </c>
      <c r="F1253" s="24"/>
      <c r="G1253" s="14" t="str">
        <f aca="false">IF(OR($E1253="",$B1253=""),"",INT(($B1253-$E1253)/365.25))</f>
        <v/>
      </c>
      <c r="H1253" s="14" t="str">
        <f aca="false">IF($G1253="","",IF($G1253&lt;5,"Ha","Yo'q"))</f>
        <v/>
      </c>
      <c r="I1253" s="14" t="str">
        <f aca="false">IF($G1253="","",IF($G1253&lt;18,"Ha","Yo'q"))</f>
        <v/>
      </c>
      <c r="J1253" s="12"/>
      <c r="K1253" s="12"/>
      <c r="L1253" s="25"/>
      <c r="M1253" s="12"/>
    </row>
    <row r="1254" customFormat="false" ht="15" hidden="false" customHeight="false" outlineLevel="0" collapsed="false">
      <c r="A1254" s="8" t="n">
        <v>1250</v>
      </c>
      <c r="B1254" s="13"/>
      <c r="C1254" s="25"/>
      <c r="D1254" s="26" t="str">
        <f aca="false">IF($C1254="","",IFERROR(IF(INDEX(Bolalar!$B$5:$B$1804,MATCH($C1254,Bolalar!$I$5:$I$1804,0))="","",INDEX(Bolalar!$B$5:$B$1804,MATCH($C1254,Bolalar!$I$5:$I$1804,0))),""))</f>
        <v/>
      </c>
      <c r="E1254" s="15" t="str">
        <f aca="false">IF($C1254="","",IFERROR(IF(INDEX(Bolalar!$C$5:$C$1804,MATCH($C1254,Bolalar!$I$5:$I$1804,0))="","",INDEX(Bolalar!$C$5:$C$1804,MATCH($C1254,Bolalar!$I$5:$I$1804,0))),""))</f>
        <v/>
      </c>
      <c r="F1254" s="24"/>
      <c r="G1254" s="14" t="str">
        <f aca="false">IF(OR($E1254="",$B1254=""),"",INT(($B1254-$E1254)/365.25))</f>
        <v/>
      </c>
      <c r="H1254" s="14" t="str">
        <f aca="false">IF($G1254="","",IF($G1254&lt;5,"Ha","Yo'q"))</f>
        <v/>
      </c>
      <c r="I1254" s="14" t="str">
        <f aca="false">IF($G1254="","",IF($G1254&lt;18,"Ha","Yo'q"))</f>
        <v/>
      </c>
      <c r="J1254" s="12"/>
      <c r="K1254" s="12"/>
      <c r="L1254" s="25"/>
      <c r="M1254" s="12"/>
    </row>
    <row r="1255" customFormat="false" ht="15" hidden="false" customHeight="false" outlineLevel="0" collapsed="false">
      <c r="A1255" s="8" t="n">
        <v>1251</v>
      </c>
      <c r="B1255" s="13"/>
      <c r="C1255" s="25"/>
      <c r="D1255" s="26" t="str">
        <f aca="false">IF($C1255="","",IFERROR(IF(INDEX(Bolalar!$B$5:$B$1804,MATCH($C1255,Bolalar!$I$5:$I$1804,0))="","",INDEX(Bolalar!$B$5:$B$1804,MATCH($C1255,Bolalar!$I$5:$I$1804,0))),""))</f>
        <v/>
      </c>
      <c r="E1255" s="15" t="str">
        <f aca="false">IF($C1255="","",IFERROR(IF(INDEX(Bolalar!$C$5:$C$1804,MATCH($C1255,Bolalar!$I$5:$I$1804,0))="","",INDEX(Bolalar!$C$5:$C$1804,MATCH($C1255,Bolalar!$I$5:$I$1804,0))),""))</f>
        <v/>
      </c>
      <c r="F1255" s="24"/>
      <c r="G1255" s="14" t="str">
        <f aca="false">IF(OR($E1255="",$B1255=""),"",INT(($B1255-$E1255)/365.25))</f>
        <v/>
      </c>
      <c r="H1255" s="14" t="str">
        <f aca="false">IF($G1255="","",IF($G1255&lt;5,"Ha","Yo'q"))</f>
        <v/>
      </c>
      <c r="I1255" s="14" t="str">
        <f aca="false">IF($G1255="","",IF($G1255&lt;18,"Ha","Yo'q"))</f>
        <v/>
      </c>
      <c r="J1255" s="12"/>
      <c r="K1255" s="12"/>
      <c r="L1255" s="25"/>
      <c r="M1255" s="12"/>
    </row>
    <row r="1256" customFormat="false" ht="15" hidden="false" customHeight="false" outlineLevel="0" collapsed="false">
      <c r="A1256" s="8" t="n">
        <v>1252</v>
      </c>
      <c r="B1256" s="13"/>
      <c r="C1256" s="25"/>
      <c r="D1256" s="26" t="str">
        <f aca="false">IF($C1256="","",IFERROR(IF(INDEX(Bolalar!$B$5:$B$1804,MATCH($C1256,Bolalar!$I$5:$I$1804,0))="","",INDEX(Bolalar!$B$5:$B$1804,MATCH($C1256,Bolalar!$I$5:$I$1804,0))),""))</f>
        <v/>
      </c>
      <c r="E1256" s="15" t="str">
        <f aca="false">IF($C1256="","",IFERROR(IF(INDEX(Bolalar!$C$5:$C$1804,MATCH($C1256,Bolalar!$I$5:$I$1804,0))="","",INDEX(Bolalar!$C$5:$C$1804,MATCH($C1256,Bolalar!$I$5:$I$1804,0))),""))</f>
        <v/>
      </c>
      <c r="F1256" s="24"/>
      <c r="G1256" s="14" t="str">
        <f aca="false">IF(OR($E1256="",$B1256=""),"",INT(($B1256-$E1256)/365.25))</f>
        <v/>
      </c>
      <c r="H1256" s="14" t="str">
        <f aca="false">IF($G1256="","",IF($G1256&lt;5,"Ha","Yo'q"))</f>
        <v/>
      </c>
      <c r="I1256" s="14" t="str">
        <f aca="false">IF($G1256="","",IF($G1256&lt;18,"Ha","Yo'q"))</f>
        <v/>
      </c>
      <c r="J1256" s="12"/>
      <c r="K1256" s="12"/>
      <c r="L1256" s="25"/>
      <c r="M1256" s="12"/>
    </row>
    <row r="1257" customFormat="false" ht="15" hidden="false" customHeight="false" outlineLevel="0" collapsed="false">
      <c r="A1257" s="8" t="n">
        <v>1253</v>
      </c>
      <c r="B1257" s="13"/>
      <c r="C1257" s="25"/>
      <c r="D1257" s="26" t="str">
        <f aca="false">IF($C1257="","",IFERROR(IF(INDEX(Bolalar!$B$5:$B$1804,MATCH($C1257,Bolalar!$I$5:$I$1804,0))="","",INDEX(Bolalar!$B$5:$B$1804,MATCH($C1257,Bolalar!$I$5:$I$1804,0))),""))</f>
        <v/>
      </c>
      <c r="E1257" s="15" t="str">
        <f aca="false">IF($C1257="","",IFERROR(IF(INDEX(Bolalar!$C$5:$C$1804,MATCH($C1257,Bolalar!$I$5:$I$1804,0))="","",INDEX(Bolalar!$C$5:$C$1804,MATCH($C1257,Bolalar!$I$5:$I$1804,0))),""))</f>
        <v/>
      </c>
      <c r="F1257" s="24"/>
      <c r="G1257" s="14" t="str">
        <f aca="false">IF(OR($E1257="",$B1257=""),"",INT(($B1257-$E1257)/365.25))</f>
        <v/>
      </c>
      <c r="H1257" s="14" t="str">
        <f aca="false">IF($G1257="","",IF($G1257&lt;5,"Ha","Yo'q"))</f>
        <v/>
      </c>
      <c r="I1257" s="14" t="str">
        <f aca="false">IF($G1257="","",IF($G1257&lt;18,"Ha","Yo'q"))</f>
        <v/>
      </c>
      <c r="J1257" s="12"/>
      <c r="K1257" s="12"/>
      <c r="L1257" s="25"/>
      <c r="M1257" s="12"/>
    </row>
    <row r="1258" customFormat="false" ht="15" hidden="false" customHeight="false" outlineLevel="0" collapsed="false">
      <c r="A1258" s="8" t="n">
        <v>1254</v>
      </c>
      <c r="B1258" s="13"/>
      <c r="C1258" s="25"/>
      <c r="D1258" s="26" t="str">
        <f aca="false">IF($C1258="","",IFERROR(IF(INDEX(Bolalar!$B$5:$B$1804,MATCH($C1258,Bolalar!$I$5:$I$1804,0))="","",INDEX(Bolalar!$B$5:$B$1804,MATCH($C1258,Bolalar!$I$5:$I$1804,0))),""))</f>
        <v/>
      </c>
      <c r="E1258" s="15" t="str">
        <f aca="false">IF($C1258="","",IFERROR(IF(INDEX(Bolalar!$C$5:$C$1804,MATCH($C1258,Bolalar!$I$5:$I$1804,0))="","",INDEX(Bolalar!$C$5:$C$1804,MATCH($C1258,Bolalar!$I$5:$I$1804,0))),""))</f>
        <v/>
      </c>
      <c r="F1258" s="24"/>
      <c r="G1258" s="14" t="str">
        <f aca="false">IF(OR($E1258="",$B1258=""),"",INT(($B1258-$E1258)/365.25))</f>
        <v/>
      </c>
      <c r="H1258" s="14" t="str">
        <f aca="false">IF($G1258="","",IF($G1258&lt;5,"Ha","Yo'q"))</f>
        <v/>
      </c>
      <c r="I1258" s="14" t="str">
        <f aca="false">IF($G1258="","",IF($G1258&lt;18,"Ha","Yo'q"))</f>
        <v/>
      </c>
      <c r="J1258" s="12"/>
      <c r="K1258" s="12"/>
      <c r="L1258" s="25"/>
      <c r="M1258" s="12"/>
    </row>
    <row r="1259" customFormat="false" ht="15" hidden="false" customHeight="false" outlineLevel="0" collapsed="false">
      <c r="A1259" s="8" t="n">
        <v>1255</v>
      </c>
      <c r="B1259" s="13"/>
      <c r="C1259" s="25"/>
      <c r="D1259" s="26" t="str">
        <f aca="false">IF($C1259="","",IFERROR(IF(INDEX(Bolalar!$B$5:$B$1804,MATCH($C1259,Bolalar!$I$5:$I$1804,0))="","",INDEX(Bolalar!$B$5:$B$1804,MATCH($C1259,Bolalar!$I$5:$I$1804,0))),""))</f>
        <v/>
      </c>
      <c r="E1259" s="15" t="str">
        <f aca="false">IF($C1259="","",IFERROR(IF(INDEX(Bolalar!$C$5:$C$1804,MATCH($C1259,Bolalar!$I$5:$I$1804,0))="","",INDEX(Bolalar!$C$5:$C$1804,MATCH($C1259,Bolalar!$I$5:$I$1804,0))),""))</f>
        <v/>
      </c>
      <c r="F1259" s="24"/>
      <c r="G1259" s="14" t="str">
        <f aca="false">IF(OR($E1259="",$B1259=""),"",INT(($B1259-$E1259)/365.25))</f>
        <v/>
      </c>
      <c r="H1259" s="14" t="str">
        <f aca="false">IF($G1259="","",IF($G1259&lt;5,"Ha","Yo'q"))</f>
        <v/>
      </c>
      <c r="I1259" s="14" t="str">
        <f aca="false">IF($G1259="","",IF($G1259&lt;18,"Ha","Yo'q"))</f>
        <v/>
      </c>
      <c r="J1259" s="12"/>
      <c r="K1259" s="12"/>
      <c r="L1259" s="25"/>
      <c r="M1259" s="12"/>
    </row>
    <row r="1260" customFormat="false" ht="15" hidden="false" customHeight="false" outlineLevel="0" collapsed="false">
      <c r="A1260" s="8" t="n">
        <v>1256</v>
      </c>
      <c r="B1260" s="13"/>
      <c r="C1260" s="25"/>
      <c r="D1260" s="26" t="str">
        <f aca="false">IF($C1260="","",IFERROR(IF(INDEX(Bolalar!$B$5:$B$1804,MATCH($C1260,Bolalar!$I$5:$I$1804,0))="","",INDEX(Bolalar!$B$5:$B$1804,MATCH($C1260,Bolalar!$I$5:$I$1804,0))),""))</f>
        <v/>
      </c>
      <c r="E1260" s="15" t="str">
        <f aca="false">IF($C1260="","",IFERROR(IF(INDEX(Bolalar!$C$5:$C$1804,MATCH($C1260,Bolalar!$I$5:$I$1804,0))="","",INDEX(Bolalar!$C$5:$C$1804,MATCH($C1260,Bolalar!$I$5:$I$1804,0))),""))</f>
        <v/>
      </c>
      <c r="F1260" s="24"/>
      <c r="G1260" s="14" t="str">
        <f aca="false">IF(OR($E1260="",$B1260=""),"",INT(($B1260-$E1260)/365.25))</f>
        <v/>
      </c>
      <c r="H1260" s="14" t="str">
        <f aca="false">IF($G1260="","",IF($G1260&lt;5,"Ha","Yo'q"))</f>
        <v/>
      </c>
      <c r="I1260" s="14" t="str">
        <f aca="false">IF($G1260="","",IF($G1260&lt;18,"Ha","Yo'q"))</f>
        <v/>
      </c>
      <c r="J1260" s="12"/>
      <c r="K1260" s="12"/>
      <c r="L1260" s="25"/>
      <c r="M1260" s="12"/>
    </row>
    <row r="1261" customFormat="false" ht="15" hidden="false" customHeight="false" outlineLevel="0" collapsed="false">
      <c r="A1261" s="8" t="n">
        <v>1257</v>
      </c>
      <c r="B1261" s="13"/>
      <c r="C1261" s="25"/>
      <c r="D1261" s="26" t="str">
        <f aca="false">IF($C1261="","",IFERROR(IF(INDEX(Bolalar!$B$5:$B$1804,MATCH($C1261,Bolalar!$I$5:$I$1804,0))="","",INDEX(Bolalar!$B$5:$B$1804,MATCH($C1261,Bolalar!$I$5:$I$1804,0))),""))</f>
        <v/>
      </c>
      <c r="E1261" s="15" t="str">
        <f aca="false">IF($C1261="","",IFERROR(IF(INDEX(Bolalar!$C$5:$C$1804,MATCH($C1261,Bolalar!$I$5:$I$1804,0))="","",INDEX(Bolalar!$C$5:$C$1804,MATCH($C1261,Bolalar!$I$5:$I$1804,0))),""))</f>
        <v/>
      </c>
      <c r="F1261" s="24"/>
      <c r="G1261" s="14" t="str">
        <f aca="false">IF(OR($E1261="",$B1261=""),"",INT(($B1261-$E1261)/365.25))</f>
        <v/>
      </c>
      <c r="H1261" s="14" t="str">
        <f aca="false">IF($G1261="","",IF($G1261&lt;5,"Ha","Yo'q"))</f>
        <v/>
      </c>
      <c r="I1261" s="14" t="str">
        <f aca="false">IF($G1261="","",IF($G1261&lt;18,"Ha","Yo'q"))</f>
        <v/>
      </c>
      <c r="J1261" s="12"/>
      <c r="K1261" s="12"/>
      <c r="L1261" s="25"/>
      <c r="M1261" s="12"/>
    </row>
    <row r="1262" customFormat="false" ht="15" hidden="false" customHeight="false" outlineLevel="0" collapsed="false">
      <c r="A1262" s="8" t="n">
        <v>1258</v>
      </c>
      <c r="B1262" s="13"/>
      <c r="C1262" s="25"/>
      <c r="D1262" s="26" t="str">
        <f aca="false">IF($C1262="","",IFERROR(IF(INDEX(Bolalar!$B$5:$B$1804,MATCH($C1262,Bolalar!$I$5:$I$1804,0))="","",INDEX(Bolalar!$B$5:$B$1804,MATCH($C1262,Bolalar!$I$5:$I$1804,0))),""))</f>
        <v/>
      </c>
      <c r="E1262" s="15" t="str">
        <f aca="false">IF($C1262="","",IFERROR(IF(INDEX(Bolalar!$C$5:$C$1804,MATCH($C1262,Bolalar!$I$5:$I$1804,0))="","",INDEX(Bolalar!$C$5:$C$1804,MATCH($C1262,Bolalar!$I$5:$I$1804,0))),""))</f>
        <v/>
      </c>
      <c r="F1262" s="24"/>
      <c r="G1262" s="14" t="str">
        <f aca="false">IF(OR($E1262="",$B1262=""),"",INT(($B1262-$E1262)/365.25))</f>
        <v/>
      </c>
      <c r="H1262" s="14" t="str">
        <f aca="false">IF($G1262="","",IF($G1262&lt;5,"Ha","Yo'q"))</f>
        <v/>
      </c>
      <c r="I1262" s="14" t="str">
        <f aca="false">IF($G1262="","",IF($G1262&lt;18,"Ha","Yo'q"))</f>
        <v/>
      </c>
      <c r="J1262" s="12"/>
      <c r="K1262" s="12"/>
      <c r="L1262" s="25"/>
      <c r="M1262" s="12"/>
    </row>
    <row r="1263" customFormat="false" ht="15" hidden="false" customHeight="false" outlineLevel="0" collapsed="false">
      <c r="A1263" s="8" t="n">
        <v>1259</v>
      </c>
      <c r="B1263" s="13"/>
      <c r="C1263" s="25"/>
      <c r="D1263" s="26" t="str">
        <f aca="false">IF($C1263="","",IFERROR(IF(INDEX(Bolalar!$B$5:$B$1804,MATCH($C1263,Bolalar!$I$5:$I$1804,0))="","",INDEX(Bolalar!$B$5:$B$1804,MATCH($C1263,Bolalar!$I$5:$I$1804,0))),""))</f>
        <v/>
      </c>
      <c r="E1263" s="15" t="str">
        <f aca="false">IF($C1263="","",IFERROR(IF(INDEX(Bolalar!$C$5:$C$1804,MATCH($C1263,Bolalar!$I$5:$I$1804,0))="","",INDEX(Bolalar!$C$5:$C$1804,MATCH($C1263,Bolalar!$I$5:$I$1804,0))),""))</f>
        <v/>
      </c>
      <c r="F1263" s="24"/>
      <c r="G1263" s="14" t="str">
        <f aca="false">IF(OR($E1263="",$B1263=""),"",INT(($B1263-$E1263)/365.25))</f>
        <v/>
      </c>
      <c r="H1263" s="14" t="str">
        <f aca="false">IF($G1263="","",IF($G1263&lt;5,"Ha","Yo'q"))</f>
        <v/>
      </c>
      <c r="I1263" s="14" t="str">
        <f aca="false">IF($G1263="","",IF($G1263&lt;18,"Ha","Yo'q"))</f>
        <v/>
      </c>
      <c r="J1263" s="12"/>
      <c r="K1263" s="12"/>
      <c r="L1263" s="25"/>
      <c r="M1263" s="12"/>
    </row>
    <row r="1264" customFormat="false" ht="15" hidden="false" customHeight="false" outlineLevel="0" collapsed="false">
      <c r="A1264" s="8" t="n">
        <v>1260</v>
      </c>
      <c r="B1264" s="13"/>
      <c r="C1264" s="25"/>
      <c r="D1264" s="26" t="str">
        <f aca="false">IF($C1264="","",IFERROR(IF(INDEX(Bolalar!$B$5:$B$1804,MATCH($C1264,Bolalar!$I$5:$I$1804,0))="","",INDEX(Bolalar!$B$5:$B$1804,MATCH($C1264,Bolalar!$I$5:$I$1804,0))),""))</f>
        <v/>
      </c>
      <c r="E1264" s="15" t="str">
        <f aca="false">IF($C1264="","",IFERROR(IF(INDEX(Bolalar!$C$5:$C$1804,MATCH($C1264,Bolalar!$I$5:$I$1804,0))="","",INDEX(Bolalar!$C$5:$C$1804,MATCH($C1264,Bolalar!$I$5:$I$1804,0))),""))</f>
        <v/>
      </c>
      <c r="F1264" s="24"/>
      <c r="G1264" s="14" t="str">
        <f aca="false">IF(OR($E1264="",$B1264=""),"",INT(($B1264-$E1264)/365.25))</f>
        <v/>
      </c>
      <c r="H1264" s="14" t="str">
        <f aca="false">IF($G1264="","",IF($G1264&lt;5,"Ha","Yo'q"))</f>
        <v/>
      </c>
      <c r="I1264" s="14" t="str">
        <f aca="false">IF($G1264="","",IF($G1264&lt;18,"Ha","Yo'q"))</f>
        <v/>
      </c>
      <c r="J1264" s="12"/>
      <c r="K1264" s="12"/>
      <c r="L1264" s="25"/>
      <c r="M1264" s="12"/>
    </row>
    <row r="1265" customFormat="false" ht="15" hidden="false" customHeight="false" outlineLevel="0" collapsed="false">
      <c r="A1265" s="8" t="n">
        <v>1261</v>
      </c>
      <c r="B1265" s="13"/>
      <c r="C1265" s="25"/>
      <c r="D1265" s="26" t="str">
        <f aca="false">IF($C1265="","",IFERROR(IF(INDEX(Bolalar!$B$5:$B$1804,MATCH($C1265,Bolalar!$I$5:$I$1804,0))="","",INDEX(Bolalar!$B$5:$B$1804,MATCH($C1265,Bolalar!$I$5:$I$1804,0))),""))</f>
        <v/>
      </c>
      <c r="E1265" s="15" t="str">
        <f aca="false">IF($C1265="","",IFERROR(IF(INDEX(Bolalar!$C$5:$C$1804,MATCH($C1265,Bolalar!$I$5:$I$1804,0))="","",INDEX(Bolalar!$C$5:$C$1804,MATCH($C1265,Bolalar!$I$5:$I$1804,0))),""))</f>
        <v/>
      </c>
      <c r="F1265" s="24"/>
      <c r="G1265" s="14" t="str">
        <f aca="false">IF(OR($E1265="",$B1265=""),"",INT(($B1265-$E1265)/365.25))</f>
        <v/>
      </c>
      <c r="H1265" s="14" t="str">
        <f aca="false">IF($G1265="","",IF($G1265&lt;5,"Ha","Yo'q"))</f>
        <v/>
      </c>
      <c r="I1265" s="14" t="str">
        <f aca="false">IF($G1265="","",IF($G1265&lt;18,"Ha","Yo'q"))</f>
        <v/>
      </c>
      <c r="J1265" s="12"/>
      <c r="K1265" s="12"/>
      <c r="L1265" s="25"/>
      <c r="M1265" s="12"/>
    </row>
    <row r="1266" customFormat="false" ht="15" hidden="false" customHeight="false" outlineLevel="0" collapsed="false">
      <c r="A1266" s="8" t="n">
        <v>1262</v>
      </c>
      <c r="B1266" s="13"/>
      <c r="C1266" s="25"/>
      <c r="D1266" s="26" t="str">
        <f aca="false">IF($C1266="","",IFERROR(IF(INDEX(Bolalar!$B$5:$B$1804,MATCH($C1266,Bolalar!$I$5:$I$1804,0))="","",INDEX(Bolalar!$B$5:$B$1804,MATCH($C1266,Bolalar!$I$5:$I$1804,0))),""))</f>
        <v/>
      </c>
      <c r="E1266" s="15" t="str">
        <f aca="false">IF($C1266="","",IFERROR(IF(INDEX(Bolalar!$C$5:$C$1804,MATCH($C1266,Bolalar!$I$5:$I$1804,0))="","",INDEX(Bolalar!$C$5:$C$1804,MATCH($C1266,Bolalar!$I$5:$I$1804,0))),""))</f>
        <v/>
      </c>
      <c r="F1266" s="24"/>
      <c r="G1266" s="14" t="str">
        <f aca="false">IF(OR($E1266="",$B1266=""),"",INT(($B1266-$E1266)/365.25))</f>
        <v/>
      </c>
      <c r="H1266" s="14" t="str">
        <f aca="false">IF($G1266="","",IF($G1266&lt;5,"Ha","Yo'q"))</f>
        <v/>
      </c>
      <c r="I1266" s="14" t="str">
        <f aca="false">IF($G1266="","",IF($G1266&lt;18,"Ha","Yo'q"))</f>
        <v/>
      </c>
      <c r="J1266" s="12"/>
      <c r="K1266" s="12"/>
      <c r="L1266" s="25"/>
      <c r="M1266" s="12"/>
    </row>
    <row r="1267" customFormat="false" ht="15" hidden="false" customHeight="false" outlineLevel="0" collapsed="false">
      <c r="A1267" s="8" t="n">
        <v>1263</v>
      </c>
      <c r="B1267" s="13"/>
      <c r="C1267" s="25"/>
      <c r="D1267" s="26" t="str">
        <f aca="false">IF($C1267="","",IFERROR(IF(INDEX(Bolalar!$B$5:$B$1804,MATCH($C1267,Bolalar!$I$5:$I$1804,0))="","",INDEX(Bolalar!$B$5:$B$1804,MATCH($C1267,Bolalar!$I$5:$I$1804,0))),""))</f>
        <v/>
      </c>
      <c r="E1267" s="15" t="str">
        <f aca="false">IF($C1267="","",IFERROR(IF(INDEX(Bolalar!$C$5:$C$1804,MATCH($C1267,Bolalar!$I$5:$I$1804,0))="","",INDEX(Bolalar!$C$5:$C$1804,MATCH($C1267,Bolalar!$I$5:$I$1804,0))),""))</f>
        <v/>
      </c>
      <c r="F1267" s="24"/>
      <c r="G1267" s="14" t="str">
        <f aca="false">IF(OR($E1267="",$B1267=""),"",INT(($B1267-$E1267)/365.25))</f>
        <v/>
      </c>
      <c r="H1267" s="14" t="str">
        <f aca="false">IF($G1267="","",IF($G1267&lt;5,"Ha","Yo'q"))</f>
        <v/>
      </c>
      <c r="I1267" s="14" t="str">
        <f aca="false">IF($G1267="","",IF($G1267&lt;18,"Ha","Yo'q"))</f>
        <v/>
      </c>
      <c r="J1267" s="12"/>
      <c r="K1267" s="12"/>
      <c r="L1267" s="25"/>
      <c r="M1267" s="12"/>
    </row>
    <row r="1268" customFormat="false" ht="15" hidden="false" customHeight="false" outlineLevel="0" collapsed="false">
      <c r="A1268" s="8" t="n">
        <v>1264</v>
      </c>
      <c r="B1268" s="13"/>
      <c r="C1268" s="25"/>
      <c r="D1268" s="26" t="str">
        <f aca="false">IF($C1268="","",IFERROR(IF(INDEX(Bolalar!$B$5:$B$1804,MATCH($C1268,Bolalar!$I$5:$I$1804,0))="","",INDEX(Bolalar!$B$5:$B$1804,MATCH($C1268,Bolalar!$I$5:$I$1804,0))),""))</f>
        <v/>
      </c>
      <c r="E1268" s="15" t="str">
        <f aca="false">IF($C1268="","",IFERROR(IF(INDEX(Bolalar!$C$5:$C$1804,MATCH($C1268,Bolalar!$I$5:$I$1804,0))="","",INDEX(Bolalar!$C$5:$C$1804,MATCH($C1268,Bolalar!$I$5:$I$1804,0))),""))</f>
        <v/>
      </c>
      <c r="F1268" s="24"/>
      <c r="G1268" s="14" t="str">
        <f aca="false">IF(OR($E1268="",$B1268=""),"",INT(($B1268-$E1268)/365.25))</f>
        <v/>
      </c>
      <c r="H1268" s="14" t="str">
        <f aca="false">IF($G1268="","",IF($G1268&lt;5,"Ha","Yo'q"))</f>
        <v/>
      </c>
      <c r="I1268" s="14" t="str">
        <f aca="false">IF($G1268="","",IF($G1268&lt;18,"Ha","Yo'q"))</f>
        <v/>
      </c>
      <c r="J1268" s="12"/>
      <c r="K1268" s="12"/>
      <c r="L1268" s="25"/>
      <c r="M1268" s="12"/>
    </row>
    <row r="1269" customFormat="false" ht="15" hidden="false" customHeight="false" outlineLevel="0" collapsed="false">
      <c r="A1269" s="8" t="n">
        <v>1265</v>
      </c>
      <c r="B1269" s="13"/>
      <c r="C1269" s="25"/>
      <c r="D1269" s="26" t="str">
        <f aca="false">IF($C1269="","",IFERROR(IF(INDEX(Bolalar!$B$5:$B$1804,MATCH($C1269,Bolalar!$I$5:$I$1804,0))="","",INDEX(Bolalar!$B$5:$B$1804,MATCH($C1269,Bolalar!$I$5:$I$1804,0))),""))</f>
        <v/>
      </c>
      <c r="E1269" s="15" t="str">
        <f aca="false">IF($C1269="","",IFERROR(IF(INDEX(Bolalar!$C$5:$C$1804,MATCH($C1269,Bolalar!$I$5:$I$1804,0))="","",INDEX(Bolalar!$C$5:$C$1804,MATCH($C1269,Bolalar!$I$5:$I$1804,0))),""))</f>
        <v/>
      </c>
      <c r="F1269" s="24"/>
      <c r="G1269" s="14" t="str">
        <f aca="false">IF(OR($E1269="",$B1269=""),"",INT(($B1269-$E1269)/365.25))</f>
        <v/>
      </c>
      <c r="H1269" s="14" t="str">
        <f aca="false">IF($G1269="","",IF($G1269&lt;5,"Ha","Yo'q"))</f>
        <v/>
      </c>
      <c r="I1269" s="14" t="str">
        <f aca="false">IF($G1269="","",IF($G1269&lt;18,"Ha","Yo'q"))</f>
        <v/>
      </c>
      <c r="J1269" s="12"/>
      <c r="K1269" s="12"/>
      <c r="L1269" s="25"/>
      <c r="M1269" s="12"/>
    </row>
    <row r="1270" customFormat="false" ht="15" hidden="false" customHeight="false" outlineLevel="0" collapsed="false">
      <c r="A1270" s="8" t="n">
        <v>1266</v>
      </c>
      <c r="B1270" s="13"/>
      <c r="C1270" s="25"/>
      <c r="D1270" s="26" t="str">
        <f aca="false">IF($C1270="","",IFERROR(IF(INDEX(Bolalar!$B$5:$B$1804,MATCH($C1270,Bolalar!$I$5:$I$1804,0))="","",INDEX(Bolalar!$B$5:$B$1804,MATCH($C1270,Bolalar!$I$5:$I$1804,0))),""))</f>
        <v/>
      </c>
      <c r="E1270" s="15" t="str">
        <f aca="false">IF($C1270="","",IFERROR(IF(INDEX(Bolalar!$C$5:$C$1804,MATCH($C1270,Bolalar!$I$5:$I$1804,0))="","",INDEX(Bolalar!$C$5:$C$1804,MATCH($C1270,Bolalar!$I$5:$I$1804,0))),""))</f>
        <v/>
      </c>
      <c r="F1270" s="24"/>
      <c r="G1270" s="14" t="str">
        <f aca="false">IF(OR($E1270="",$B1270=""),"",INT(($B1270-$E1270)/365.25))</f>
        <v/>
      </c>
      <c r="H1270" s="14" t="str">
        <f aca="false">IF($G1270="","",IF($G1270&lt;5,"Ha","Yo'q"))</f>
        <v/>
      </c>
      <c r="I1270" s="14" t="str">
        <f aca="false">IF($G1270="","",IF($G1270&lt;18,"Ha","Yo'q"))</f>
        <v/>
      </c>
      <c r="J1270" s="12"/>
      <c r="K1270" s="12"/>
      <c r="L1270" s="25"/>
      <c r="M1270" s="12"/>
    </row>
    <row r="1271" customFormat="false" ht="15" hidden="false" customHeight="false" outlineLevel="0" collapsed="false">
      <c r="A1271" s="8" t="n">
        <v>1267</v>
      </c>
      <c r="B1271" s="13"/>
      <c r="C1271" s="25"/>
      <c r="D1271" s="26" t="str">
        <f aca="false">IF($C1271="","",IFERROR(IF(INDEX(Bolalar!$B$5:$B$1804,MATCH($C1271,Bolalar!$I$5:$I$1804,0))="","",INDEX(Bolalar!$B$5:$B$1804,MATCH($C1271,Bolalar!$I$5:$I$1804,0))),""))</f>
        <v/>
      </c>
      <c r="E1271" s="15" t="str">
        <f aca="false">IF($C1271="","",IFERROR(IF(INDEX(Bolalar!$C$5:$C$1804,MATCH($C1271,Bolalar!$I$5:$I$1804,0))="","",INDEX(Bolalar!$C$5:$C$1804,MATCH($C1271,Bolalar!$I$5:$I$1804,0))),""))</f>
        <v/>
      </c>
      <c r="F1271" s="24"/>
      <c r="G1271" s="14" t="str">
        <f aca="false">IF(OR($E1271="",$B1271=""),"",INT(($B1271-$E1271)/365.25))</f>
        <v/>
      </c>
      <c r="H1271" s="14" t="str">
        <f aca="false">IF($G1271="","",IF($G1271&lt;5,"Ha","Yo'q"))</f>
        <v/>
      </c>
      <c r="I1271" s="14" t="str">
        <f aca="false">IF($G1271="","",IF($G1271&lt;18,"Ha","Yo'q"))</f>
        <v/>
      </c>
      <c r="J1271" s="12"/>
      <c r="K1271" s="12"/>
      <c r="L1271" s="25"/>
      <c r="M1271" s="12"/>
    </row>
    <row r="1272" customFormat="false" ht="15" hidden="false" customHeight="false" outlineLevel="0" collapsed="false">
      <c r="A1272" s="8" t="n">
        <v>1268</v>
      </c>
      <c r="B1272" s="13"/>
      <c r="C1272" s="25"/>
      <c r="D1272" s="26" t="str">
        <f aca="false">IF($C1272="","",IFERROR(IF(INDEX(Bolalar!$B$5:$B$1804,MATCH($C1272,Bolalar!$I$5:$I$1804,0))="","",INDEX(Bolalar!$B$5:$B$1804,MATCH($C1272,Bolalar!$I$5:$I$1804,0))),""))</f>
        <v/>
      </c>
      <c r="E1272" s="15" t="str">
        <f aca="false">IF($C1272="","",IFERROR(IF(INDEX(Bolalar!$C$5:$C$1804,MATCH($C1272,Bolalar!$I$5:$I$1804,0))="","",INDEX(Bolalar!$C$5:$C$1804,MATCH($C1272,Bolalar!$I$5:$I$1804,0))),""))</f>
        <v/>
      </c>
      <c r="F1272" s="24"/>
      <c r="G1272" s="14" t="str">
        <f aca="false">IF(OR($E1272="",$B1272=""),"",INT(($B1272-$E1272)/365.25))</f>
        <v/>
      </c>
      <c r="H1272" s="14" t="str">
        <f aca="false">IF($G1272="","",IF($G1272&lt;5,"Ha","Yo'q"))</f>
        <v/>
      </c>
      <c r="I1272" s="14" t="str">
        <f aca="false">IF($G1272="","",IF($G1272&lt;18,"Ha","Yo'q"))</f>
        <v/>
      </c>
      <c r="J1272" s="12"/>
      <c r="K1272" s="12"/>
      <c r="L1272" s="25"/>
      <c r="M1272" s="12"/>
    </row>
    <row r="1273" customFormat="false" ht="15" hidden="false" customHeight="false" outlineLevel="0" collapsed="false">
      <c r="A1273" s="8" t="n">
        <v>1269</v>
      </c>
      <c r="B1273" s="13"/>
      <c r="C1273" s="25"/>
      <c r="D1273" s="26" t="str">
        <f aca="false">IF($C1273="","",IFERROR(IF(INDEX(Bolalar!$B$5:$B$1804,MATCH($C1273,Bolalar!$I$5:$I$1804,0))="","",INDEX(Bolalar!$B$5:$B$1804,MATCH($C1273,Bolalar!$I$5:$I$1804,0))),""))</f>
        <v/>
      </c>
      <c r="E1273" s="15" t="str">
        <f aca="false">IF($C1273="","",IFERROR(IF(INDEX(Bolalar!$C$5:$C$1804,MATCH($C1273,Bolalar!$I$5:$I$1804,0))="","",INDEX(Bolalar!$C$5:$C$1804,MATCH($C1273,Bolalar!$I$5:$I$1804,0))),""))</f>
        <v/>
      </c>
      <c r="F1273" s="24"/>
      <c r="G1273" s="14" t="str">
        <f aca="false">IF(OR($E1273="",$B1273=""),"",INT(($B1273-$E1273)/365.25))</f>
        <v/>
      </c>
      <c r="H1273" s="14" t="str">
        <f aca="false">IF($G1273="","",IF($G1273&lt;5,"Ha","Yo'q"))</f>
        <v/>
      </c>
      <c r="I1273" s="14" t="str">
        <f aca="false">IF($G1273="","",IF($G1273&lt;18,"Ha","Yo'q"))</f>
        <v/>
      </c>
      <c r="J1273" s="12"/>
      <c r="K1273" s="12"/>
      <c r="L1273" s="25"/>
      <c r="M1273" s="12"/>
    </row>
    <row r="1274" customFormat="false" ht="15" hidden="false" customHeight="false" outlineLevel="0" collapsed="false">
      <c r="A1274" s="8" t="n">
        <v>1270</v>
      </c>
      <c r="B1274" s="13"/>
      <c r="C1274" s="25"/>
      <c r="D1274" s="26" t="str">
        <f aca="false">IF($C1274="","",IFERROR(IF(INDEX(Bolalar!$B$5:$B$1804,MATCH($C1274,Bolalar!$I$5:$I$1804,0))="","",INDEX(Bolalar!$B$5:$B$1804,MATCH($C1274,Bolalar!$I$5:$I$1804,0))),""))</f>
        <v/>
      </c>
      <c r="E1274" s="15" t="str">
        <f aca="false">IF($C1274="","",IFERROR(IF(INDEX(Bolalar!$C$5:$C$1804,MATCH($C1274,Bolalar!$I$5:$I$1804,0))="","",INDEX(Bolalar!$C$5:$C$1804,MATCH($C1274,Bolalar!$I$5:$I$1804,0))),""))</f>
        <v/>
      </c>
      <c r="F1274" s="24"/>
      <c r="G1274" s="14" t="str">
        <f aca="false">IF(OR($E1274="",$B1274=""),"",INT(($B1274-$E1274)/365.25))</f>
        <v/>
      </c>
      <c r="H1274" s="14" t="str">
        <f aca="false">IF($G1274="","",IF($G1274&lt;5,"Ha","Yo'q"))</f>
        <v/>
      </c>
      <c r="I1274" s="14" t="str">
        <f aca="false">IF($G1274="","",IF($G1274&lt;18,"Ha","Yo'q"))</f>
        <v/>
      </c>
      <c r="J1274" s="12"/>
      <c r="K1274" s="12"/>
      <c r="L1274" s="25"/>
      <c r="M1274" s="12"/>
    </row>
    <row r="1275" customFormat="false" ht="15" hidden="false" customHeight="false" outlineLevel="0" collapsed="false">
      <c r="A1275" s="8" t="n">
        <v>1271</v>
      </c>
      <c r="B1275" s="13"/>
      <c r="C1275" s="25"/>
      <c r="D1275" s="26" t="str">
        <f aca="false">IF($C1275="","",IFERROR(IF(INDEX(Bolalar!$B$5:$B$1804,MATCH($C1275,Bolalar!$I$5:$I$1804,0))="","",INDEX(Bolalar!$B$5:$B$1804,MATCH($C1275,Bolalar!$I$5:$I$1804,0))),""))</f>
        <v/>
      </c>
      <c r="E1275" s="15" t="str">
        <f aca="false">IF($C1275="","",IFERROR(IF(INDEX(Bolalar!$C$5:$C$1804,MATCH($C1275,Bolalar!$I$5:$I$1804,0))="","",INDEX(Bolalar!$C$5:$C$1804,MATCH($C1275,Bolalar!$I$5:$I$1804,0))),""))</f>
        <v/>
      </c>
      <c r="F1275" s="24"/>
      <c r="G1275" s="14" t="str">
        <f aca="false">IF(OR($E1275="",$B1275=""),"",INT(($B1275-$E1275)/365.25))</f>
        <v/>
      </c>
      <c r="H1275" s="14" t="str">
        <f aca="false">IF($G1275="","",IF($G1275&lt;5,"Ha","Yo'q"))</f>
        <v/>
      </c>
      <c r="I1275" s="14" t="str">
        <f aca="false">IF($G1275="","",IF($G1275&lt;18,"Ha","Yo'q"))</f>
        <v/>
      </c>
      <c r="J1275" s="12"/>
      <c r="K1275" s="12"/>
      <c r="L1275" s="25"/>
      <c r="M1275" s="12"/>
    </row>
    <row r="1276" customFormat="false" ht="15" hidden="false" customHeight="false" outlineLevel="0" collapsed="false">
      <c r="A1276" s="8" t="n">
        <v>1272</v>
      </c>
      <c r="B1276" s="13"/>
      <c r="C1276" s="25"/>
      <c r="D1276" s="26" t="str">
        <f aca="false">IF($C1276="","",IFERROR(IF(INDEX(Bolalar!$B$5:$B$1804,MATCH($C1276,Bolalar!$I$5:$I$1804,0))="","",INDEX(Bolalar!$B$5:$B$1804,MATCH($C1276,Bolalar!$I$5:$I$1804,0))),""))</f>
        <v/>
      </c>
      <c r="E1276" s="15" t="str">
        <f aca="false">IF($C1276="","",IFERROR(IF(INDEX(Bolalar!$C$5:$C$1804,MATCH($C1276,Bolalar!$I$5:$I$1804,0))="","",INDEX(Bolalar!$C$5:$C$1804,MATCH($C1276,Bolalar!$I$5:$I$1804,0))),""))</f>
        <v/>
      </c>
      <c r="F1276" s="24"/>
      <c r="G1276" s="14" t="str">
        <f aca="false">IF(OR($E1276="",$B1276=""),"",INT(($B1276-$E1276)/365.25))</f>
        <v/>
      </c>
      <c r="H1276" s="14" t="str">
        <f aca="false">IF($G1276="","",IF($G1276&lt;5,"Ha","Yo'q"))</f>
        <v/>
      </c>
      <c r="I1276" s="14" t="str">
        <f aca="false">IF($G1276="","",IF($G1276&lt;18,"Ha","Yo'q"))</f>
        <v/>
      </c>
      <c r="J1276" s="12"/>
      <c r="K1276" s="12"/>
      <c r="L1276" s="25"/>
      <c r="M1276" s="12"/>
    </row>
    <row r="1277" customFormat="false" ht="15" hidden="false" customHeight="false" outlineLevel="0" collapsed="false">
      <c r="A1277" s="8" t="n">
        <v>1273</v>
      </c>
      <c r="B1277" s="13"/>
      <c r="C1277" s="25"/>
      <c r="D1277" s="26" t="str">
        <f aca="false">IF($C1277="","",IFERROR(IF(INDEX(Bolalar!$B$5:$B$1804,MATCH($C1277,Bolalar!$I$5:$I$1804,0))="","",INDEX(Bolalar!$B$5:$B$1804,MATCH($C1277,Bolalar!$I$5:$I$1804,0))),""))</f>
        <v/>
      </c>
      <c r="E1277" s="15" t="str">
        <f aca="false">IF($C1277="","",IFERROR(IF(INDEX(Bolalar!$C$5:$C$1804,MATCH($C1277,Bolalar!$I$5:$I$1804,0))="","",INDEX(Bolalar!$C$5:$C$1804,MATCH($C1277,Bolalar!$I$5:$I$1804,0))),""))</f>
        <v/>
      </c>
      <c r="F1277" s="24"/>
      <c r="G1277" s="14" t="str">
        <f aca="false">IF(OR($E1277="",$B1277=""),"",INT(($B1277-$E1277)/365.25))</f>
        <v/>
      </c>
      <c r="H1277" s="14" t="str">
        <f aca="false">IF($G1277="","",IF($G1277&lt;5,"Ha","Yo'q"))</f>
        <v/>
      </c>
      <c r="I1277" s="14" t="str">
        <f aca="false">IF($G1277="","",IF($G1277&lt;18,"Ha","Yo'q"))</f>
        <v/>
      </c>
      <c r="J1277" s="12"/>
      <c r="K1277" s="12"/>
      <c r="L1277" s="25"/>
      <c r="M1277" s="12"/>
    </row>
    <row r="1278" customFormat="false" ht="15" hidden="false" customHeight="false" outlineLevel="0" collapsed="false">
      <c r="A1278" s="8" t="n">
        <v>1274</v>
      </c>
      <c r="B1278" s="13"/>
      <c r="C1278" s="25"/>
      <c r="D1278" s="26" t="str">
        <f aca="false">IF($C1278="","",IFERROR(IF(INDEX(Bolalar!$B$5:$B$1804,MATCH($C1278,Bolalar!$I$5:$I$1804,0))="","",INDEX(Bolalar!$B$5:$B$1804,MATCH($C1278,Bolalar!$I$5:$I$1804,0))),""))</f>
        <v/>
      </c>
      <c r="E1278" s="15" t="str">
        <f aca="false">IF($C1278="","",IFERROR(IF(INDEX(Bolalar!$C$5:$C$1804,MATCH($C1278,Bolalar!$I$5:$I$1804,0))="","",INDEX(Bolalar!$C$5:$C$1804,MATCH($C1278,Bolalar!$I$5:$I$1804,0))),""))</f>
        <v/>
      </c>
      <c r="F1278" s="24"/>
      <c r="G1278" s="14" t="str">
        <f aca="false">IF(OR($E1278="",$B1278=""),"",INT(($B1278-$E1278)/365.25))</f>
        <v/>
      </c>
      <c r="H1278" s="14" t="str">
        <f aca="false">IF($G1278="","",IF($G1278&lt;5,"Ha","Yo'q"))</f>
        <v/>
      </c>
      <c r="I1278" s="14" t="str">
        <f aca="false">IF($G1278="","",IF($G1278&lt;18,"Ha","Yo'q"))</f>
        <v/>
      </c>
      <c r="J1278" s="12"/>
      <c r="K1278" s="12"/>
      <c r="L1278" s="25"/>
      <c r="M1278" s="12"/>
    </row>
    <row r="1279" customFormat="false" ht="15" hidden="false" customHeight="false" outlineLevel="0" collapsed="false">
      <c r="A1279" s="8" t="n">
        <v>1275</v>
      </c>
      <c r="B1279" s="13"/>
      <c r="C1279" s="25"/>
      <c r="D1279" s="26" t="str">
        <f aca="false">IF($C1279="","",IFERROR(IF(INDEX(Bolalar!$B$5:$B$1804,MATCH($C1279,Bolalar!$I$5:$I$1804,0))="","",INDEX(Bolalar!$B$5:$B$1804,MATCH($C1279,Bolalar!$I$5:$I$1804,0))),""))</f>
        <v/>
      </c>
      <c r="E1279" s="15" t="str">
        <f aca="false">IF($C1279="","",IFERROR(IF(INDEX(Bolalar!$C$5:$C$1804,MATCH($C1279,Bolalar!$I$5:$I$1804,0))="","",INDEX(Bolalar!$C$5:$C$1804,MATCH($C1279,Bolalar!$I$5:$I$1804,0))),""))</f>
        <v/>
      </c>
      <c r="F1279" s="24"/>
      <c r="G1279" s="14" t="str">
        <f aca="false">IF(OR($E1279="",$B1279=""),"",INT(($B1279-$E1279)/365.25))</f>
        <v/>
      </c>
      <c r="H1279" s="14" t="str">
        <f aca="false">IF($G1279="","",IF($G1279&lt;5,"Ha","Yo'q"))</f>
        <v/>
      </c>
      <c r="I1279" s="14" t="str">
        <f aca="false">IF($G1279="","",IF($G1279&lt;18,"Ha","Yo'q"))</f>
        <v/>
      </c>
      <c r="J1279" s="12"/>
      <c r="K1279" s="12"/>
      <c r="L1279" s="25"/>
      <c r="M1279" s="12"/>
    </row>
    <row r="1280" customFormat="false" ht="15" hidden="false" customHeight="false" outlineLevel="0" collapsed="false">
      <c r="A1280" s="8" t="n">
        <v>1276</v>
      </c>
      <c r="B1280" s="13"/>
      <c r="C1280" s="25"/>
      <c r="D1280" s="26" t="str">
        <f aca="false">IF($C1280="","",IFERROR(IF(INDEX(Bolalar!$B$5:$B$1804,MATCH($C1280,Bolalar!$I$5:$I$1804,0))="","",INDEX(Bolalar!$B$5:$B$1804,MATCH($C1280,Bolalar!$I$5:$I$1804,0))),""))</f>
        <v/>
      </c>
      <c r="E1280" s="15" t="str">
        <f aca="false">IF($C1280="","",IFERROR(IF(INDEX(Bolalar!$C$5:$C$1804,MATCH($C1280,Bolalar!$I$5:$I$1804,0))="","",INDEX(Bolalar!$C$5:$C$1804,MATCH($C1280,Bolalar!$I$5:$I$1804,0))),""))</f>
        <v/>
      </c>
      <c r="F1280" s="24"/>
      <c r="G1280" s="14" t="str">
        <f aca="false">IF(OR($E1280="",$B1280=""),"",INT(($B1280-$E1280)/365.25))</f>
        <v/>
      </c>
      <c r="H1280" s="14" t="str">
        <f aca="false">IF($G1280="","",IF($G1280&lt;5,"Ha","Yo'q"))</f>
        <v/>
      </c>
      <c r="I1280" s="14" t="str">
        <f aca="false">IF($G1280="","",IF($G1280&lt;18,"Ha","Yo'q"))</f>
        <v/>
      </c>
      <c r="J1280" s="12"/>
      <c r="K1280" s="12"/>
      <c r="L1280" s="25"/>
      <c r="M1280" s="12"/>
    </row>
    <row r="1281" customFormat="false" ht="15" hidden="false" customHeight="false" outlineLevel="0" collapsed="false">
      <c r="A1281" s="8" t="n">
        <v>1277</v>
      </c>
      <c r="B1281" s="13"/>
      <c r="C1281" s="25"/>
      <c r="D1281" s="26" t="str">
        <f aca="false">IF($C1281="","",IFERROR(IF(INDEX(Bolalar!$B$5:$B$1804,MATCH($C1281,Bolalar!$I$5:$I$1804,0))="","",INDEX(Bolalar!$B$5:$B$1804,MATCH($C1281,Bolalar!$I$5:$I$1804,0))),""))</f>
        <v/>
      </c>
      <c r="E1281" s="15" t="str">
        <f aca="false">IF($C1281="","",IFERROR(IF(INDEX(Bolalar!$C$5:$C$1804,MATCH($C1281,Bolalar!$I$5:$I$1804,0))="","",INDEX(Bolalar!$C$5:$C$1804,MATCH($C1281,Bolalar!$I$5:$I$1804,0))),""))</f>
        <v/>
      </c>
      <c r="F1281" s="24"/>
      <c r="G1281" s="14" t="str">
        <f aca="false">IF(OR($E1281="",$B1281=""),"",INT(($B1281-$E1281)/365.25))</f>
        <v/>
      </c>
      <c r="H1281" s="14" t="str">
        <f aca="false">IF($G1281="","",IF($G1281&lt;5,"Ha","Yo'q"))</f>
        <v/>
      </c>
      <c r="I1281" s="14" t="str">
        <f aca="false">IF($G1281="","",IF($G1281&lt;18,"Ha","Yo'q"))</f>
        <v/>
      </c>
      <c r="J1281" s="12"/>
      <c r="K1281" s="12"/>
      <c r="L1281" s="25"/>
      <c r="M1281" s="12"/>
    </row>
    <row r="1282" customFormat="false" ht="15" hidden="false" customHeight="false" outlineLevel="0" collapsed="false">
      <c r="A1282" s="8" t="n">
        <v>1278</v>
      </c>
      <c r="B1282" s="13"/>
      <c r="C1282" s="25"/>
      <c r="D1282" s="26" t="str">
        <f aca="false">IF($C1282="","",IFERROR(IF(INDEX(Bolalar!$B$5:$B$1804,MATCH($C1282,Bolalar!$I$5:$I$1804,0))="","",INDEX(Bolalar!$B$5:$B$1804,MATCH($C1282,Bolalar!$I$5:$I$1804,0))),""))</f>
        <v/>
      </c>
      <c r="E1282" s="15" t="str">
        <f aca="false">IF($C1282="","",IFERROR(IF(INDEX(Bolalar!$C$5:$C$1804,MATCH($C1282,Bolalar!$I$5:$I$1804,0))="","",INDEX(Bolalar!$C$5:$C$1804,MATCH($C1282,Bolalar!$I$5:$I$1804,0))),""))</f>
        <v/>
      </c>
      <c r="F1282" s="24"/>
      <c r="G1282" s="14" t="str">
        <f aca="false">IF(OR($E1282="",$B1282=""),"",INT(($B1282-$E1282)/365.25))</f>
        <v/>
      </c>
      <c r="H1282" s="14" t="str">
        <f aca="false">IF($G1282="","",IF($G1282&lt;5,"Ha","Yo'q"))</f>
        <v/>
      </c>
      <c r="I1282" s="14" t="str">
        <f aca="false">IF($G1282="","",IF($G1282&lt;18,"Ha","Yo'q"))</f>
        <v/>
      </c>
      <c r="J1282" s="12"/>
      <c r="K1282" s="12"/>
      <c r="L1282" s="25"/>
      <c r="M1282" s="12"/>
    </row>
    <row r="1283" customFormat="false" ht="15" hidden="false" customHeight="false" outlineLevel="0" collapsed="false">
      <c r="A1283" s="8" t="n">
        <v>1279</v>
      </c>
      <c r="B1283" s="13"/>
      <c r="C1283" s="25"/>
      <c r="D1283" s="26" t="str">
        <f aca="false">IF($C1283="","",IFERROR(IF(INDEX(Bolalar!$B$5:$B$1804,MATCH($C1283,Bolalar!$I$5:$I$1804,0))="","",INDEX(Bolalar!$B$5:$B$1804,MATCH($C1283,Bolalar!$I$5:$I$1804,0))),""))</f>
        <v/>
      </c>
      <c r="E1283" s="15" t="str">
        <f aca="false">IF($C1283="","",IFERROR(IF(INDEX(Bolalar!$C$5:$C$1804,MATCH($C1283,Bolalar!$I$5:$I$1804,0))="","",INDEX(Bolalar!$C$5:$C$1804,MATCH($C1283,Bolalar!$I$5:$I$1804,0))),""))</f>
        <v/>
      </c>
      <c r="F1283" s="24"/>
      <c r="G1283" s="14" t="str">
        <f aca="false">IF(OR($E1283="",$B1283=""),"",INT(($B1283-$E1283)/365.25))</f>
        <v/>
      </c>
      <c r="H1283" s="14" t="str">
        <f aca="false">IF($G1283="","",IF($G1283&lt;5,"Ha","Yo'q"))</f>
        <v/>
      </c>
      <c r="I1283" s="14" t="str">
        <f aca="false">IF($G1283="","",IF($G1283&lt;18,"Ha","Yo'q"))</f>
        <v/>
      </c>
      <c r="J1283" s="12"/>
      <c r="K1283" s="12"/>
      <c r="L1283" s="25"/>
      <c r="M1283" s="12"/>
    </row>
    <row r="1284" customFormat="false" ht="15" hidden="false" customHeight="false" outlineLevel="0" collapsed="false">
      <c r="A1284" s="8" t="n">
        <v>1280</v>
      </c>
      <c r="B1284" s="13"/>
      <c r="C1284" s="25"/>
      <c r="D1284" s="26" t="str">
        <f aca="false">IF($C1284="","",IFERROR(IF(INDEX(Bolalar!$B$5:$B$1804,MATCH($C1284,Bolalar!$I$5:$I$1804,0))="","",INDEX(Bolalar!$B$5:$B$1804,MATCH($C1284,Bolalar!$I$5:$I$1804,0))),""))</f>
        <v/>
      </c>
      <c r="E1284" s="15" t="str">
        <f aca="false">IF($C1284="","",IFERROR(IF(INDEX(Bolalar!$C$5:$C$1804,MATCH($C1284,Bolalar!$I$5:$I$1804,0))="","",INDEX(Bolalar!$C$5:$C$1804,MATCH($C1284,Bolalar!$I$5:$I$1804,0))),""))</f>
        <v/>
      </c>
      <c r="F1284" s="24"/>
      <c r="G1284" s="14" t="str">
        <f aca="false">IF(OR($E1284="",$B1284=""),"",INT(($B1284-$E1284)/365.25))</f>
        <v/>
      </c>
      <c r="H1284" s="14" t="str">
        <f aca="false">IF($G1284="","",IF($G1284&lt;5,"Ha","Yo'q"))</f>
        <v/>
      </c>
      <c r="I1284" s="14" t="str">
        <f aca="false">IF($G1284="","",IF($G1284&lt;18,"Ha","Yo'q"))</f>
        <v/>
      </c>
      <c r="J1284" s="12"/>
      <c r="K1284" s="12"/>
      <c r="L1284" s="25"/>
      <c r="M1284" s="12"/>
    </row>
    <row r="1285" customFormat="false" ht="15" hidden="false" customHeight="false" outlineLevel="0" collapsed="false">
      <c r="A1285" s="8" t="n">
        <v>1281</v>
      </c>
      <c r="B1285" s="13"/>
      <c r="C1285" s="25"/>
      <c r="D1285" s="26" t="str">
        <f aca="false">IF($C1285="","",IFERROR(IF(INDEX(Bolalar!$B$5:$B$1804,MATCH($C1285,Bolalar!$I$5:$I$1804,0))="","",INDEX(Bolalar!$B$5:$B$1804,MATCH($C1285,Bolalar!$I$5:$I$1804,0))),""))</f>
        <v/>
      </c>
      <c r="E1285" s="15" t="str">
        <f aca="false">IF($C1285="","",IFERROR(IF(INDEX(Bolalar!$C$5:$C$1804,MATCH($C1285,Bolalar!$I$5:$I$1804,0))="","",INDEX(Bolalar!$C$5:$C$1804,MATCH($C1285,Bolalar!$I$5:$I$1804,0))),""))</f>
        <v/>
      </c>
      <c r="F1285" s="24"/>
      <c r="G1285" s="14" t="str">
        <f aca="false">IF(OR($E1285="",$B1285=""),"",INT(($B1285-$E1285)/365.25))</f>
        <v/>
      </c>
      <c r="H1285" s="14" t="str">
        <f aca="false">IF($G1285="","",IF($G1285&lt;5,"Ha","Yo'q"))</f>
        <v/>
      </c>
      <c r="I1285" s="14" t="str">
        <f aca="false">IF($G1285="","",IF($G1285&lt;18,"Ha","Yo'q"))</f>
        <v/>
      </c>
      <c r="J1285" s="12"/>
      <c r="K1285" s="12"/>
      <c r="L1285" s="25"/>
      <c r="M1285" s="12"/>
    </row>
    <row r="1286" customFormat="false" ht="15" hidden="false" customHeight="false" outlineLevel="0" collapsed="false">
      <c r="A1286" s="8" t="n">
        <v>1282</v>
      </c>
      <c r="B1286" s="13"/>
      <c r="C1286" s="25"/>
      <c r="D1286" s="26" t="str">
        <f aca="false">IF($C1286="","",IFERROR(IF(INDEX(Bolalar!$B$5:$B$1804,MATCH($C1286,Bolalar!$I$5:$I$1804,0))="","",INDEX(Bolalar!$B$5:$B$1804,MATCH($C1286,Bolalar!$I$5:$I$1804,0))),""))</f>
        <v/>
      </c>
      <c r="E1286" s="15" t="str">
        <f aca="false">IF($C1286="","",IFERROR(IF(INDEX(Bolalar!$C$5:$C$1804,MATCH($C1286,Bolalar!$I$5:$I$1804,0))="","",INDEX(Bolalar!$C$5:$C$1804,MATCH($C1286,Bolalar!$I$5:$I$1804,0))),""))</f>
        <v/>
      </c>
      <c r="F1286" s="24"/>
      <c r="G1286" s="14" t="str">
        <f aca="false">IF(OR($E1286="",$B1286=""),"",INT(($B1286-$E1286)/365.25))</f>
        <v/>
      </c>
      <c r="H1286" s="14" t="str">
        <f aca="false">IF($G1286="","",IF($G1286&lt;5,"Ha","Yo'q"))</f>
        <v/>
      </c>
      <c r="I1286" s="14" t="str">
        <f aca="false">IF($G1286="","",IF($G1286&lt;18,"Ha","Yo'q"))</f>
        <v/>
      </c>
      <c r="J1286" s="12"/>
      <c r="K1286" s="12"/>
      <c r="L1286" s="25"/>
      <c r="M1286" s="12"/>
    </row>
    <row r="1287" customFormat="false" ht="15" hidden="false" customHeight="false" outlineLevel="0" collapsed="false">
      <c r="A1287" s="8" t="n">
        <v>1283</v>
      </c>
      <c r="B1287" s="13"/>
      <c r="C1287" s="25"/>
      <c r="D1287" s="26" t="str">
        <f aca="false">IF($C1287="","",IFERROR(IF(INDEX(Bolalar!$B$5:$B$1804,MATCH($C1287,Bolalar!$I$5:$I$1804,0))="","",INDEX(Bolalar!$B$5:$B$1804,MATCH($C1287,Bolalar!$I$5:$I$1804,0))),""))</f>
        <v/>
      </c>
      <c r="E1287" s="15" t="str">
        <f aca="false">IF($C1287="","",IFERROR(IF(INDEX(Bolalar!$C$5:$C$1804,MATCH($C1287,Bolalar!$I$5:$I$1804,0))="","",INDEX(Bolalar!$C$5:$C$1804,MATCH($C1287,Bolalar!$I$5:$I$1804,0))),""))</f>
        <v/>
      </c>
      <c r="F1287" s="24"/>
      <c r="G1287" s="14" t="str">
        <f aca="false">IF(OR($E1287="",$B1287=""),"",INT(($B1287-$E1287)/365.25))</f>
        <v/>
      </c>
      <c r="H1287" s="14" t="str">
        <f aca="false">IF($G1287="","",IF($G1287&lt;5,"Ha","Yo'q"))</f>
        <v/>
      </c>
      <c r="I1287" s="14" t="str">
        <f aca="false">IF($G1287="","",IF($G1287&lt;18,"Ha","Yo'q"))</f>
        <v/>
      </c>
      <c r="J1287" s="12"/>
      <c r="K1287" s="12"/>
      <c r="L1287" s="25"/>
      <c r="M1287" s="12"/>
    </row>
    <row r="1288" customFormat="false" ht="15" hidden="false" customHeight="false" outlineLevel="0" collapsed="false">
      <c r="A1288" s="8" t="n">
        <v>1284</v>
      </c>
      <c r="B1288" s="13"/>
      <c r="C1288" s="25"/>
      <c r="D1288" s="26" t="str">
        <f aca="false">IF($C1288="","",IFERROR(IF(INDEX(Bolalar!$B$5:$B$1804,MATCH($C1288,Bolalar!$I$5:$I$1804,0))="","",INDEX(Bolalar!$B$5:$B$1804,MATCH($C1288,Bolalar!$I$5:$I$1804,0))),""))</f>
        <v/>
      </c>
      <c r="E1288" s="15" t="str">
        <f aca="false">IF($C1288="","",IFERROR(IF(INDEX(Bolalar!$C$5:$C$1804,MATCH($C1288,Bolalar!$I$5:$I$1804,0))="","",INDEX(Bolalar!$C$5:$C$1804,MATCH($C1288,Bolalar!$I$5:$I$1804,0))),""))</f>
        <v/>
      </c>
      <c r="F1288" s="24"/>
      <c r="G1288" s="14" t="str">
        <f aca="false">IF(OR($E1288="",$B1288=""),"",INT(($B1288-$E1288)/365.25))</f>
        <v/>
      </c>
      <c r="H1288" s="14" t="str">
        <f aca="false">IF($G1288="","",IF($G1288&lt;5,"Ha","Yo'q"))</f>
        <v/>
      </c>
      <c r="I1288" s="14" t="str">
        <f aca="false">IF($G1288="","",IF($G1288&lt;18,"Ha","Yo'q"))</f>
        <v/>
      </c>
      <c r="J1288" s="12"/>
      <c r="K1288" s="12"/>
      <c r="L1288" s="25"/>
      <c r="M1288" s="12"/>
    </row>
    <row r="1289" customFormat="false" ht="15" hidden="false" customHeight="false" outlineLevel="0" collapsed="false">
      <c r="A1289" s="8" t="n">
        <v>1285</v>
      </c>
      <c r="B1289" s="13"/>
      <c r="C1289" s="25"/>
      <c r="D1289" s="26" t="str">
        <f aca="false">IF($C1289="","",IFERROR(IF(INDEX(Bolalar!$B$5:$B$1804,MATCH($C1289,Bolalar!$I$5:$I$1804,0))="","",INDEX(Bolalar!$B$5:$B$1804,MATCH($C1289,Bolalar!$I$5:$I$1804,0))),""))</f>
        <v/>
      </c>
      <c r="E1289" s="15" t="str">
        <f aca="false">IF($C1289="","",IFERROR(IF(INDEX(Bolalar!$C$5:$C$1804,MATCH($C1289,Bolalar!$I$5:$I$1804,0))="","",INDEX(Bolalar!$C$5:$C$1804,MATCH($C1289,Bolalar!$I$5:$I$1804,0))),""))</f>
        <v/>
      </c>
      <c r="F1289" s="24"/>
      <c r="G1289" s="14" t="str">
        <f aca="false">IF(OR($E1289="",$B1289=""),"",INT(($B1289-$E1289)/365.25))</f>
        <v/>
      </c>
      <c r="H1289" s="14" t="str">
        <f aca="false">IF($G1289="","",IF($G1289&lt;5,"Ha","Yo'q"))</f>
        <v/>
      </c>
      <c r="I1289" s="14" t="str">
        <f aca="false">IF($G1289="","",IF($G1289&lt;18,"Ha","Yo'q"))</f>
        <v/>
      </c>
      <c r="J1289" s="12"/>
      <c r="K1289" s="12"/>
      <c r="L1289" s="25"/>
      <c r="M1289" s="12"/>
    </row>
    <row r="1290" customFormat="false" ht="15" hidden="false" customHeight="false" outlineLevel="0" collapsed="false">
      <c r="A1290" s="8" t="n">
        <v>1286</v>
      </c>
      <c r="B1290" s="13"/>
      <c r="C1290" s="25"/>
      <c r="D1290" s="26" t="str">
        <f aca="false">IF($C1290="","",IFERROR(IF(INDEX(Bolalar!$B$5:$B$1804,MATCH($C1290,Bolalar!$I$5:$I$1804,0))="","",INDEX(Bolalar!$B$5:$B$1804,MATCH($C1290,Bolalar!$I$5:$I$1804,0))),""))</f>
        <v/>
      </c>
      <c r="E1290" s="15" t="str">
        <f aca="false">IF($C1290="","",IFERROR(IF(INDEX(Bolalar!$C$5:$C$1804,MATCH($C1290,Bolalar!$I$5:$I$1804,0))="","",INDEX(Bolalar!$C$5:$C$1804,MATCH($C1290,Bolalar!$I$5:$I$1804,0))),""))</f>
        <v/>
      </c>
      <c r="F1290" s="24"/>
      <c r="G1290" s="14" t="str">
        <f aca="false">IF(OR($E1290="",$B1290=""),"",INT(($B1290-$E1290)/365.25))</f>
        <v/>
      </c>
      <c r="H1290" s="14" t="str">
        <f aca="false">IF($G1290="","",IF($G1290&lt;5,"Ha","Yo'q"))</f>
        <v/>
      </c>
      <c r="I1290" s="14" t="str">
        <f aca="false">IF($G1290="","",IF($G1290&lt;18,"Ha","Yo'q"))</f>
        <v/>
      </c>
      <c r="J1290" s="12"/>
      <c r="K1290" s="12"/>
      <c r="L1290" s="25"/>
      <c r="M1290" s="12"/>
    </row>
    <row r="1291" customFormat="false" ht="15" hidden="false" customHeight="false" outlineLevel="0" collapsed="false">
      <c r="A1291" s="8" t="n">
        <v>1287</v>
      </c>
      <c r="B1291" s="13"/>
      <c r="C1291" s="25"/>
      <c r="D1291" s="26" t="str">
        <f aca="false">IF($C1291="","",IFERROR(IF(INDEX(Bolalar!$B$5:$B$1804,MATCH($C1291,Bolalar!$I$5:$I$1804,0))="","",INDEX(Bolalar!$B$5:$B$1804,MATCH($C1291,Bolalar!$I$5:$I$1804,0))),""))</f>
        <v/>
      </c>
      <c r="E1291" s="15" t="str">
        <f aca="false">IF($C1291="","",IFERROR(IF(INDEX(Bolalar!$C$5:$C$1804,MATCH($C1291,Bolalar!$I$5:$I$1804,0))="","",INDEX(Bolalar!$C$5:$C$1804,MATCH($C1291,Bolalar!$I$5:$I$1804,0))),""))</f>
        <v/>
      </c>
      <c r="F1291" s="24"/>
      <c r="G1291" s="14" t="str">
        <f aca="false">IF(OR($E1291="",$B1291=""),"",INT(($B1291-$E1291)/365.25))</f>
        <v/>
      </c>
      <c r="H1291" s="14" t="str">
        <f aca="false">IF($G1291="","",IF($G1291&lt;5,"Ha","Yo'q"))</f>
        <v/>
      </c>
      <c r="I1291" s="14" t="str">
        <f aca="false">IF($G1291="","",IF($G1291&lt;18,"Ha","Yo'q"))</f>
        <v/>
      </c>
      <c r="J1291" s="12"/>
      <c r="K1291" s="12"/>
      <c r="L1291" s="25"/>
      <c r="M1291" s="12"/>
    </row>
    <row r="1292" customFormat="false" ht="15" hidden="false" customHeight="false" outlineLevel="0" collapsed="false">
      <c r="A1292" s="8" t="n">
        <v>1288</v>
      </c>
      <c r="B1292" s="13"/>
      <c r="C1292" s="25"/>
      <c r="D1292" s="26" t="str">
        <f aca="false">IF($C1292="","",IFERROR(IF(INDEX(Bolalar!$B$5:$B$1804,MATCH($C1292,Bolalar!$I$5:$I$1804,0))="","",INDEX(Bolalar!$B$5:$B$1804,MATCH($C1292,Bolalar!$I$5:$I$1804,0))),""))</f>
        <v/>
      </c>
      <c r="E1292" s="15" t="str">
        <f aca="false">IF($C1292="","",IFERROR(IF(INDEX(Bolalar!$C$5:$C$1804,MATCH($C1292,Bolalar!$I$5:$I$1804,0))="","",INDEX(Bolalar!$C$5:$C$1804,MATCH($C1292,Bolalar!$I$5:$I$1804,0))),""))</f>
        <v/>
      </c>
      <c r="F1292" s="24"/>
      <c r="G1292" s="14" t="str">
        <f aca="false">IF(OR($E1292="",$B1292=""),"",INT(($B1292-$E1292)/365.25))</f>
        <v/>
      </c>
      <c r="H1292" s="14" t="str">
        <f aca="false">IF($G1292="","",IF($G1292&lt;5,"Ha","Yo'q"))</f>
        <v/>
      </c>
      <c r="I1292" s="14" t="str">
        <f aca="false">IF($G1292="","",IF($G1292&lt;18,"Ha","Yo'q"))</f>
        <v/>
      </c>
      <c r="J1292" s="12"/>
      <c r="K1292" s="12"/>
      <c r="L1292" s="25"/>
      <c r="M1292" s="12"/>
    </row>
    <row r="1293" customFormat="false" ht="15" hidden="false" customHeight="false" outlineLevel="0" collapsed="false">
      <c r="A1293" s="8" t="n">
        <v>1289</v>
      </c>
      <c r="B1293" s="13"/>
      <c r="C1293" s="25"/>
      <c r="D1293" s="26" t="str">
        <f aca="false">IF($C1293="","",IFERROR(IF(INDEX(Bolalar!$B$5:$B$1804,MATCH($C1293,Bolalar!$I$5:$I$1804,0))="","",INDEX(Bolalar!$B$5:$B$1804,MATCH($C1293,Bolalar!$I$5:$I$1804,0))),""))</f>
        <v/>
      </c>
      <c r="E1293" s="15" t="str">
        <f aca="false">IF($C1293="","",IFERROR(IF(INDEX(Bolalar!$C$5:$C$1804,MATCH($C1293,Bolalar!$I$5:$I$1804,0))="","",INDEX(Bolalar!$C$5:$C$1804,MATCH($C1293,Bolalar!$I$5:$I$1804,0))),""))</f>
        <v/>
      </c>
      <c r="F1293" s="24"/>
      <c r="G1293" s="14" t="str">
        <f aca="false">IF(OR($E1293="",$B1293=""),"",INT(($B1293-$E1293)/365.25))</f>
        <v/>
      </c>
      <c r="H1293" s="14" t="str">
        <f aca="false">IF($G1293="","",IF($G1293&lt;5,"Ha","Yo'q"))</f>
        <v/>
      </c>
      <c r="I1293" s="14" t="str">
        <f aca="false">IF($G1293="","",IF($G1293&lt;18,"Ha","Yo'q"))</f>
        <v/>
      </c>
      <c r="J1293" s="12"/>
      <c r="K1293" s="12"/>
      <c r="L1293" s="25"/>
      <c r="M1293" s="12"/>
    </row>
    <row r="1294" customFormat="false" ht="15" hidden="false" customHeight="false" outlineLevel="0" collapsed="false">
      <c r="A1294" s="8" t="n">
        <v>1290</v>
      </c>
      <c r="B1294" s="13"/>
      <c r="C1294" s="25"/>
      <c r="D1294" s="26" t="str">
        <f aca="false">IF($C1294="","",IFERROR(IF(INDEX(Bolalar!$B$5:$B$1804,MATCH($C1294,Bolalar!$I$5:$I$1804,0))="","",INDEX(Bolalar!$B$5:$B$1804,MATCH($C1294,Bolalar!$I$5:$I$1804,0))),""))</f>
        <v/>
      </c>
      <c r="E1294" s="15" t="str">
        <f aca="false">IF($C1294="","",IFERROR(IF(INDEX(Bolalar!$C$5:$C$1804,MATCH($C1294,Bolalar!$I$5:$I$1804,0))="","",INDEX(Bolalar!$C$5:$C$1804,MATCH($C1294,Bolalar!$I$5:$I$1804,0))),""))</f>
        <v/>
      </c>
      <c r="F1294" s="24"/>
      <c r="G1294" s="14" t="str">
        <f aca="false">IF(OR($E1294="",$B1294=""),"",INT(($B1294-$E1294)/365.25))</f>
        <v/>
      </c>
      <c r="H1294" s="14" t="str">
        <f aca="false">IF($G1294="","",IF($G1294&lt;5,"Ha","Yo'q"))</f>
        <v/>
      </c>
      <c r="I1294" s="14" t="str">
        <f aca="false">IF($G1294="","",IF($G1294&lt;18,"Ha","Yo'q"))</f>
        <v/>
      </c>
      <c r="J1294" s="12"/>
      <c r="K1294" s="12"/>
      <c r="L1294" s="25"/>
      <c r="M1294" s="12"/>
    </row>
    <row r="1295" customFormat="false" ht="15" hidden="false" customHeight="false" outlineLevel="0" collapsed="false">
      <c r="A1295" s="8" t="n">
        <v>1291</v>
      </c>
      <c r="B1295" s="13"/>
      <c r="C1295" s="25"/>
      <c r="D1295" s="26" t="str">
        <f aca="false">IF($C1295="","",IFERROR(IF(INDEX(Bolalar!$B$5:$B$1804,MATCH($C1295,Bolalar!$I$5:$I$1804,0))="","",INDEX(Bolalar!$B$5:$B$1804,MATCH($C1295,Bolalar!$I$5:$I$1804,0))),""))</f>
        <v/>
      </c>
      <c r="E1295" s="15" t="str">
        <f aca="false">IF($C1295="","",IFERROR(IF(INDEX(Bolalar!$C$5:$C$1804,MATCH($C1295,Bolalar!$I$5:$I$1804,0))="","",INDEX(Bolalar!$C$5:$C$1804,MATCH($C1295,Bolalar!$I$5:$I$1804,0))),""))</f>
        <v/>
      </c>
      <c r="F1295" s="24"/>
      <c r="G1295" s="14" t="str">
        <f aca="false">IF(OR($E1295="",$B1295=""),"",INT(($B1295-$E1295)/365.25))</f>
        <v/>
      </c>
      <c r="H1295" s="14" t="str">
        <f aca="false">IF($G1295="","",IF($G1295&lt;5,"Ha","Yo'q"))</f>
        <v/>
      </c>
      <c r="I1295" s="14" t="str">
        <f aca="false">IF($G1295="","",IF($G1295&lt;18,"Ha","Yo'q"))</f>
        <v/>
      </c>
      <c r="J1295" s="12"/>
      <c r="K1295" s="12"/>
      <c r="L1295" s="25"/>
      <c r="M1295" s="12"/>
    </row>
    <row r="1296" customFormat="false" ht="15" hidden="false" customHeight="false" outlineLevel="0" collapsed="false">
      <c r="A1296" s="8" t="n">
        <v>1292</v>
      </c>
      <c r="B1296" s="13"/>
      <c r="C1296" s="25"/>
      <c r="D1296" s="26" t="str">
        <f aca="false">IF($C1296="","",IFERROR(IF(INDEX(Bolalar!$B$5:$B$1804,MATCH($C1296,Bolalar!$I$5:$I$1804,0))="","",INDEX(Bolalar!$B$5:$B$1804,MATCH($C1296,Bolalar!$I$5:$I$1804,0))),""))</f>
        <v/>
      </c>
      <c r="E1296" s="15" t="str">
        <f aca="false">IF($C1296="","",IFERROR(IF(INDEX(Bolalar!$C$5:$C$1804,MATCH($C1296,Bolalar!$I$5:$I$1804,0))="","",INDEX(Bolalar!$C$5:$C$1804,MATCH($C1296,Bolalar!$I$5:$I$1804,0))),""))</f>
        <v/>
      </c>
      <c r="F1296" s="24"/>
      <c r="G1296" s="14" t="str">
        <f aca="false">IF(OR($E1296="",$B1296=""),"",INT(($B1296-$E1296)/365.25))</f>
        <v/>
      </c>
      <c r="H1296" s="14" t="str">
        <f aca="false">IF($G1296="","",IF($G1296&lt;5,"Ha","Yo'q"))</f>
        <v/>
      </c>
      <c r="I1296" s="14" t="str">
        <f aca="false">IF($G1296="","",IF($G1296&lt;18,"Ha","Yo'q"))</f>
        <v/>
      </c>
      <c r="J1296" s="12"/>
      <c r="K1296" s="12"/>
      <c r="L1296" s="25"/>
      <c r="M1296" s="12"/>
    </row>
    <row r="1297" customFormat="false" ht="15" hidden="false" customHeight="false" outlineLevel="0" collapsed="false">
      <c r="A1297" s="8" t="n">
        <v>1293</v>
      </c>
      <c r="B1297" s="13"/>
      <c r="C1297" s="25"/>
      <c r="D1297" s="26" t="str">
        <f aca="false">IF($C1297="","",IFERROR(IF(INDEX(Bolalar!$B$5:$B$1804,MATCH($C1297,Bolalar!$I$5:$I$1804,0))="","",INDEX(Bolalar!$B$5:$B$1804,MATCH($C1297,Bolalar!$I$5:$I$1804,0))),""))</f>
        <v/>
      </c>
      <c r="E1297" s="15" t="str">
        <f aca="false">IF($C1297="","",IFERROR(IF(INDEX(Bolalar!$C$5:$C$1804,MATCH($C1297,Bolalar!$I$5:$I$1804,0))="","",INDEX(Bolalar!$C$5:$C$1804,MATCH($C1297,Bolalar!$I$5:$I$1804,0))),""))</f>
        <v/>
      </c>
      <c r="F1297" s="24"/>
      <c r="G1297" s="14" t="str">
        <f aca="false">IF(OR($E1297="",$B1297=""),"",INT(($B1297-$E1297)/365.25))</f>
        <v/>
      </c>
      <c r="H1297" s="14" t="str">
        <f aca="false">IF($G1297="","",IF($G1297&lt;5,"Ha","Yo'q"))</f>
        <v/>
      </c>
      <c r="I1297" s="14" t="str">
        <f aca="false">IF($G1297="","",IF($G1297&lt;18,"Ha","Yo'q"))</f>
        <v/>
      </c>
      <c r="J1297" s="12"/>
      <c r="K1297" s="12"/>
      <c r="L1297" s="25"/>
      <c r="M1297" s="12"/>
    </row>
    <row r="1298" customFormat="false" ht="15" hidden="false" customHeight="false" outlineLevel="0" collapsed="false">
      <c r="A1298" s="8" t="n">
        <v>1294</v>
      </c>
      <c r="B1298" s="13"/>
      <c r="C1298" s="25"/>
      <c r="D1298" s="26" t="str">
        <f aca="false">IF($C1298="","",IFERROR(IF(INDEX(Bolalar!$B$5:$B$1804,MATCH($C1298,Bolalar!$I$5:$I$1804,0))="","",INDEX(Bolalar!$B$5:$B$1804,MATCH($C1298,Bolalar!$I$5:$I$1804,0))),""))</f>
        <v/>
      </c>
      <c r="E1298" s="15" t="str">
        <f aca="false">IF($C1298="","",IFERROR(IF(INDEX(Bolalar!$C$5:$C$1804,MATCH($C1298,Bolalar!$I$5:$I$1804,0))="","",INDEX(Bolalar!$C$5:$C$1804,MATCH($C1298,Bolalar!$I$5:$I$1804,0))),""))</f>
        <v/>
      </c>
      <c r="F1298" s="24"/>
      <c r="G1298" s="14" t="str">
        <f aca="false">IF(OR($E1298="",$B1298=""),"",INT(($B1298-$E1298)/365.25))</f>
        <v/>
      </c>
      <c r="H1298" s="14" t="str">
        <f aca="false">IF($G1298="","",IF($G1298&lt;5,"Ha","Yo'q"))</f>
        <v/>
      </c>
      <c r="I1298" s="14" t="str">
        <f aca="false">IF($G1298="","",IF($G1298&lt;18,"Ha","Yo'q"))</f>
        <v/>
      </c>
      <c r="J1298" s="12"/>
      <c r="K1298" s="12"/>
      <c r="L1298" s="25"/>
      <c r="M1298" s="12"/>
    </row>
    <row r="1299" customFormat="false" ht="15" hidden="false" customHeight="false" outlineLevel="0" collapsed="false">
      <c r="A1299" s="8" t="n">
        <v>1295</v>
      </c>
      <c r="B1299" s="13"/>
      <c r="C1299" s="25"/>
      <c r="D1299" s="26" t="str">
        <f aca="false">IF($C1299="","",IFERROR(IF(INDEX(Bolalar!$B$5:$B$1804,MATCH($C1299,Bolalar!$I$5:$I$1804,0))="","",INDEX(Bolalar!$B$5:$B$1804,MATCH($C1299,Bolalar!$I$5:$I$1804,0))),""))</f>
        <v/>
      </c>
      <c r="E1299" s="15" t="str">
        <f aca="false">IF($C1299="","",IFERROR(IF(INDEX(Bolalar!$C$5:$C$1804,MATCH($C1299,Bolalar!$I$5:$I$1804,0))="","",INDEX(Bolalar!$C$5:$C$1804,MATCH($C1299,Bolalar!$I$5:$I$1804,0))),""))</f>
        <v/>
      </c>
      <c r="F1299" s="24"/>
      <c r="G1299" s="14" t="str">
        <f aca="false">IF(OR($E1299="",$B1299=""),"",INT(($B1299-$E1299)/365.25))</f>
        <v/>
      </c>
      <c r="H1299" s="14" t="str">
        <f aca="false">IF($G1299="","",IF($G1299&lt;5,"Ha","Yo'q"))</f>
        <v/>
      </c>
      <c r="I1299" s="14" t="str">
        <f aca="false">IF($G1299="","",IF($G1299&lt;18,"Ha","Yo'q"))</f>
        <v/>
      </c>
      <c r="J1299" s="12"/>
      <c r="K1299" s="12"/>
      <c r="L1299" s="25"/>
      <c r="M1299" s="12"/>
    </row>
    <row r="1300" customFormat="false" ht="15" hidden="false" customHeight="false" outlineLevel="0" collapsed="false">
      <c r="A1300" s="8" t="n">
        <v>1296</v>
      </c>
      <c r="B1300" s="13"/>
      <c r="C1300" s="25"/>
      <c r="D1300" s="26" t="str">
        <f aca="false">IF($C1300="","",IFERROR(IF(INDEX(Bolalar!$B$5:$B$1804,MATCH($C1300,Bolalar!$I$5:$I$1804,0))="","",INDEX(Bolalar!$B$5:$B$1804,MATCH($C1300,Bolalar!$I$5:$I$1804,0))),""))</f>
        <v/>
      </c>
      <c r="E1300" s="15" t="str">
        <f aca="false">IF($C1300="","",IFERROR(IF(INDEX(Bolalar!$C$5:$C$1804,MATCH($C1300,Bolalar!$I$5:$I$1804,0))="","",INDEX(Bolalar!$C$5:$C$1804,MATCH($C1300,Bolalar!$I$5:$I$1804,0))),""))</f>
        <v/>
      </c>
      <c r="F1300" s="24"/>
      <c r="G1300" s="14" t="str">
        <f aca="false">IF(OR($E1300="",$B1300=""),"",INT(($B1300-$E1300)/365.25))</f>
        <v/>
      </c>
      <c r="H1300" s="14" t="str">
        <f aca="false">IF($G1300="","",IF($G1300&lt;5,"Ha","Yo'q"))</f>
        <v/>
      </c>
      <c r="I1300" s="14" t="str">
        <f aca="false">IF($G1300="","",IF($G1300&lt;18,"Ha","Yo'q"))</f>
        <v/>
      </c>
      <c r="J1300" s="12"/>
      <c r="K1300" s="12"/>
      <c r="L1300" s="25"/>
      <c r="M1300" s="12"/>
    </row>
    <row r="1301" customFormat="false" ht="15" hidden="false" customHeight="false" outlineLevel="0" collapsed="false">
      <c r="A1301" s="8" t="n">
        <v>1297</v>
      </c>
      <c r="B1301" s="13"/>
      <c r="C1301" s="25"/>
      <c r="D1301" s="26" t="str">
        <f aca="false">IF($C1301="","",IFERROR(IF(INDEX(Bolalar!$B$5:$B$1804,MATCH($C1301,Bolalar!$I$5:$I$1804,0))="","",INDEX(Bolalar!$B$5:$B$1804,MATCH($C1301,Bolalar!$I$5:$I$1804,0))),""))</f>
        <v/>
      </c>
      <c r="E1301" s="15" t="str">
        <f aca="false">IF($C1301="","",IFERROR(IF(INDEX(Bolalar!$C$5:$C$1804,MATCH($C1301,Bolalar!$I$5:$I$1804,0))="","",INDEX(Bolalar!$C$5:$C$1804,MATCH($C1301,Bolalar!$I$5:$I$1804,0))),""))</f>
        <v/>
      </c>
      <c r="F1301" s="24"/>
      <c r="G1301" s="14" t="str">
        <f aca="false">IF(OR($E1301="",$B1301=""),"",INT(($B1301-$E1301)/365.25))</f>
        <v/>
      </c>
      <c r="H1301" s="14" t="str">
        <f aca="false">IF($G1301="","",IF($G1301&lt;5,"Ha","Yo'q"))</f>
        <v/>
      </c>
      <c r="I1301" s="14" t="str">
        <f aca="false">IF($G1301="","",IF($G1301&lt;18,"Ha","Yo'q"))</f>
        <v/>
      </c>
      <c r="J1301" s="12"/>
      <c r="K1301" s="12"/>
      <c r="L1301" s="25"/>
      <c r="M1301" s="12"/>
    </row>
    <row r="1302" customFormat="false" ht="15" hidden="false" customHeight="false" outlineLevel="0" collapsed="false">
      <c r="A1302" s="8" t="n">
        <v>1298</v>
      </c>
      <c r="B1302" s="13"/>
      <c r="C1302" s="25"/>
      <c r="D1302" s="26" t="str">
        <f aca="false">IF($C1302="","",IFERROR(IF(INDEX(Bolalar!$B$5:$B$1804,MATCH($C1302,Bolalar!$I$5:$I$1804,0))="","",INDEX(Bolalar!$B$5:$B$1804,MATCH($C1302,Bolalar!$I$5:$I$1804,0))),""))</f>
        <v/>
      </c>
      <c r="E1302" s="15" t="str">
        <f aca="false">IF($C1302="","",IFERROR(IF(INDEX(Bolalar!$C$5:$C$1804,MATCH($C1302,Bolalar!$I$5:$I$1804,0))="","",INDEX(Bolalar!$C$5:$C$1804,MATCH($C1302,Bolalar!$I$5:$I$1804,0))),""))</f>
        <v/>
      </c>
      <c r="F1302" s="24"/>
      <c r="G1302" s="14" t="str">
        <f aca="false">IF(OR($E1302="",$B1302=""),"",INT(($B1302-$E1302)/365.25))</f>
        <v/>
      </c>
      <c r="H1302" s="14" t="str">
        <f aca="false">IF($G1302="","",IF($G1302&lt;5,"Ha","Yo'q"))</f>
        <v/>
      </c>
      <c r="I1302" s="14" t="str">
        <f aca="false">IF($G1302="","",IF($G1302&lt;18,"Ha","Yo'q"))</f>
        <v/>
      </c>
      <c r="J1302" s="12"/>
      <c r="K1302" s="12"/>
      <c r="L1302" s="25"/>
      <c r="M1302" s="12"/>
    </row>
    <row r="1303" customFormat="false" ht="15" hidden="false" customHeight="false" outlineLevel="0" collapsed="false">
      <c r="A1303" s="8" t="n">
        <v>1299</v>
      </c>
      <c r="B1303" s="13"/>
      <c r="C1303" s="25"/>
      <c r="D1303" s="26" t="str">
        <f aca="false">IF($C1303="","",IFERROR(IF(INDEX(Bolalar!$B$5:$B$1804,MATCH($C1303,Bolalar!$I$5:$I$1804,0))="","",INDEX(Bolalar!$B$5:$B$1804,MATCH($C1303,Bolalar!$I$5:$I$1804,0))),""))</f>
        <v/>
      </c>
      <c r="E1303" s="15" t="str">
        <f aca="false">IF($C1303="","",IFERROR(IF(INDEX(Bolalar!$C$5:$C$1804,MATCH($C1303,Bolalar!$I$5:$I$1804,0))="","",INDEX(Bolalar!$C$5:$C$1804,MATCH($C1303,Bolalar!$I$5:$I$1804,0))),""))</f>
        <v/>
      </c>
      <c r="F1303" s="24"/>
      <c r="G1303" s="14" t="str">
        <f aca="false">IF(OR($E1303="",$B1303=""),"",INT(($B1303-$E1303)/365.25))</f>
        <v/>
      </c>
      <c r="H1303" s="14" t="str">
        <f aca="false">IF($G1303="","",IF($G1303&lt;5,"Ha","Yo'q"))</f>
        <v/>
      </c>
      <c r="I1303" s="14" t="str">
        <f aca="false">IF($G1303="","",IF($G1303&lt;18,"Ha","Yo'q"))</f>
        <v/>
      </c>
      <c r="J1303" s="12"/>
      <c r="K1303" s="12"/>
      <c r="L1303" s="25"/>
      <c r="M1303" s="12"/>
    </row>
    <row r="1304" customFormat="false" ht="15" hidden="false" customHeight="false" outlineLevel="0" collapsed="false">
      <c r="A1304" s="8" t="n">
        <v>1300</v>
      </c>
      <c r="B1304" s="13"/>
      <c r="C1304" s="25"/>
      <c r="D1304" s="26" t="str">
        <f aca="false">IF($C1304="","",IFERROR(IF(INDEX(Bolalar!$B$5:$B$1804,MATCH($C1304,Bolalar!$I$5:$I$1804,0))="","",INDEX(Bolalar!$B$5:$B$1804,MATCH($C1304,Bolalar!$I$5:$I$1804,0))),""))</f>
        <v/>
      </c>
      <c r="E1304" s="15" t="str">
        <f aca="false">IF($C1304="","",IFERROR(IF(INDEX(Bolalar!$C$5:$C$1804,MATCH($C1304,Bolalar!$I$5:$I$1804,0))="","",INDEX(Bolalar!$C$5:$C$1804,MATCH($C1304,Bolalar!$I$5:$I$1804,0))),""))</f>
        <v/>
      </c>
      <c r="F1304" s="24"/>
      <c r="G1304" s="14" t="str">
        <f aca="false">IF(OR($E1304="",$B1304=""),"",INT(($B1304-$E1304)/365.25))</f>
        <v/>
      </c>
      <c r="H1304" s="14" t="str">
        <f aca="false">IF($G1304="","",IF($G1304&lt;5,"Ha","Yo'q"))</f>
        <v/>
      </c>
      <c r="I1304" s="14" t="str">
        <f aca="false">IF($G1304="","",IF($G1304&lt;18,"Ha","Yo'q"))</f>
        <v/>
      </c>
      <c r="J1304" s="12"/>
      <c r="K1304" s="12"/>
      <c r="L1304" s="25"/>
      <c r="M1304" s="12"/>
    </row>
    <row r="1305" customFormat="false" ht="15" hidden="false" customHeight="false" outlineLevel="0" collapsed="false">
      <c r="A1305" s="8" t="n">
        <v>1301</v>
      </c>
      <c r="B1305" s="13"/>
      <c r="C1305" s="25"/>
      <c r="D1305" s="26" t="str">
        <f aca="false">IF($C1305="","",IFERROR(IF(INDEX(Bolalar!$B$5:$B$1804,MATCH($C1305,Bolalar!$I$5:$I$1804,0))="","",INDEX(Bolalar!$B$5:$B$1804,MATCH($C1305,Bolalar!$I$5:$I$1804,0))),""))</f>
        <v/>
      </c>
      <c r="E1305" s="15" t="str">
        <f aca="false">IF($C1305="","",IFERROR(IF(INDEX(Bolalar!$C$5:$C$1804,MATCH($C1305,Bolalar!$I$5:$I$1804,0))="","",INDEX(Bolalar!$C$5:$C$1804,MATCH($C1305,Bolalar!$I$5:$I$1804,0))),""))</f>
        <v/>
      </c>
      <c r="F1305" s="24"/>
      <c r="G1305" s="14" t="str">
        <f aca="false">IF(OR($E1305="",$B1305=""),"",INT(($B1305-$E1305)/365.25))</f>
        <v/>
      </c>
      <c r="H1305" s="14" t="str">
        <f aca="false">IF($G1305="","",IF($G1305&lt;5,"Ha","Yo'q"))</f>
        <v/>
      </c>
      <c r="I1305" s="14" t="str">
        <f aca="false">IF($G1305="","",IF($G1305&lt;18,"Ha","Yo'q"))</f>
        <v/>
      </c>
      <c r="J1305" s="12"/>
      <c r="K1305" s="12"/>
      <c r="L1305" s="25"/>
      <c r="M1305" s="12"/>
    </row>
    <row r="1306" customFormat="false" ht="15" hidden="false" customHeight="false" outlineLevel="0" collapsed="false">
      <c r="A1306" s="8" t="n">
        <v>1302</v>
      </c>
      <c r="B1306" s="13"/>
      <c r="C1306" s="25"/>
      <c r="D1306" s="26" t="str">
        <f aca="false">IF($C1306="","",IFERROR(IF(INDEX(Bolalar!$B$5:$B$1804,MATCH($C1306,Bolalar!$I$5:$I$1804,0))="","",INDEX(Bolalar!$B$5:$B$1804,MATCH($C1306,Bolalar!$I$5:$I$1804,0))),""))</f>
        <v/>
      </c>
      <c r="E1306" s="15" t="str">
        <f aca="false">IF($C1306="","",IFERROR(IF(INDEX(Bolalar!$C$5:$C$1804,MATCH($C1306,Bolalar!$I$5:$I$1804,0))="","",INDEX(Bolalar!$C$5:$C$1804,MATCH($C1306,Bolalar!$I$5:$I$1804,0))),""))</f>
        <v/>
      </c>
      <c r="F1306" s="24"/>
      <c r="G1306" s="14" t="str">
        <f aca="false">IF(OR($E1306="",$B1306=""),"",INT(($B1306-$E1306)/365.25))</f>
        <v/>
      </c>
      <c r="H1306" s="14" t="str">
        <f aca="false">IF($G1306="","",IF($G1306&lt;5,"Ha","Yo'q"))</f>
        <v/>
      </c>
      <c r="I1306" s="14" t="str">
        <f aca="false">IF($G1306="","",IF($G1306&lt;18,"Ha","Yo'q"))</f>
        <v/>
      </c>
      <c r="J1306" s="12"/>
      <c r="K1306" s="12"/>
      <c r="L1306" s="25"/>
      <c r="M1306" s="12"/>
    </row>
    <row r="1307" customFormat="false" ht="15" hidden="false" customHeight="false" outlineLevel="0" collapsed="false">
      <c r="A1307" s="8" t="n">
        <v>1303</v>
      </c>
      <c r="B1307" s="13"/>
      <c r="C1307" s="25"/>
      <c r="D1307" s="26" t="str">
        <f aca="false">IF($C1307="","",IFERROR(IF(INDEX(Bolalar!$B$5:$B$1804,MATCH($C1307,Bolalar!$I$5:$I$1804,0))="","",INDEX(Bolalar!$B$5:$B$1804,MATCH($C1307,Bolalar!$I$5:$I$1804,0))),""))</f>
        <v/>
      </c>
      <c r="E1307" s="15" t="str">
        <f aca="false">IF($C1307="","",IFERROR(IF(INDEX(Bolalar!$C$5:$C$1804,MATCH($C1307,Bolalar!$I$5:$I$1804,0))="","",INDEX(Bolalar!$C$5:$C$1804,MATCH($C1307,Bolalar!$I$5:$I$1804,0))),""))</f>
        <v/>
      </c>
      <c r="F1307" s="24"/>
      <c r="G1307" s="14" t="str">
        <f aca="false">IF(OR($E1307="",$B1307=""),"",INT(($B1307-$E1307)/365.25))</f>
        <v/>
      </c>
      <c r="H1307" s="14" t="str">
        <f aca="false">IF($G1307="","",IF($G1307&lt;5,"Ha","Yo'q"))</f>
        <v/>
      </c>
      <c r="I1307" s="14" t="str">
        <f aca="false">IF($G1307="","",IF($G1307&lt;18,"Ha","Yo'q"))</f>
        <v/>
      </c>
      <c r="J1307" s="12"/>
      <c r="K1307" s="12"/>
      <c r="L1307" s="25"/>
      <c r="M1307" s="12"/>
    </row>
    <row r="1308" customFormat="false" ht="15" hidden="false" customHeight="false" outlineLevel="0" collapsed="false">
      <c r="A1308" s="8" t="n">
        <v>1304</v>
      </c>
      <c r="B1308" s="13"/>
      <c r="C1308" s="25"/>
      <c r="D1308" s="26" t="str">
        <f aca="false">IF($C1308="","",IFERROR(IF(INDEX(Bolalar!$B$5:$B$1804,MATCH($C1308,Bolalar!$I$5:$I$1804,0))="","",INDEX(Bolalar!$B$5:$B$1804,MATCH($C1308,Bolalar!$I$5:$I$1804,0))),""))</f>
        <v/>
      </c>
      <c r="E1308" s="15" t="str">
        <f aca="false">IF($C1308="","",IFERROR(IF(INDEX(Bolalar!$C$5:$C$1804,MATCH($C1308,Bolalar!$I$5:$I$1804,0))="","",INDEX(Bolalar!$C$5:$C$1804,MATCH($C1308,Bolalar!$I$5:$I$1804,0))),""))</f>
        <v/>
      </c>
      <c r="F1308" s="24"/>
      <c r="G1308" s="14" t="str">
        <f aca="false">IF(OR($E1308="",$B1308=""),"",INT(($B1308-$E1308)/365.25))</f>
        <v/>
      </c>
      <c r="H1308" s="14" t="str">
        <f aca="false">IF($G1308="","",IF($G1308&lt;5,"Ha","Yo'q"))</f>
        <v/>
      </c>
      <c r="I1308" s="14" t="str">
        <f aca="false">IF($G1308="","",IF($G1308&lt;18,"Ha","Yo'q"))</f>
        <v/>
      </c>
      <c r="J1308" s="12"/>
      <c r="K1308" s="12"/>
      <c r="L1308" s="25"/>
      <c r="M1308" s="12"/>
    </row>
    <row r="1309" customFormat="false" ht="15" hidden="false" customHeight="false" outlineLevel="0" collapsed="false">
      <c r="A1309" s="8" t="n">
        <v>1305</v>
      </c>
      <c r="B1309" s="13"/>
      <c r="C1309" s="25"/>
      <c r="D1309" s="26" t="str">
        <f aca="false">IF($C1309="","",IFERROR(IF(INDEX(Bolalar!$B$5:$B$1804,MATCH($C1309,Bolalar!$I$5:$I$1804,0))="","",INDEX(Bolalar!$B$5:$B$1804,MATCH($C1309,Bolalar!$I$5:$I$1804,0))),""))</f>
        <v/>
      </c>
      <c r="E1309" s="15" t="str">
        <f aca="false">IF($C1309="","",IFERROR(IF(INDEX(Bolalar!$C$5:$C$1804,MATCH($C1309,Bolalar!$I$5:$I$1804,0))="","",INDEX(Bolalar!$C$5:$C$1804,MATCH($C1309,Bolalar!$I$5:$I$1804,0))),""))</f>
        <v/>
      </c>
      <c r="F1309" s="24"/>
      <c r="G1309" s="14" t="str">
        <f aca="false">IF(OR($E1309="",$B1309=""),"",INT(($B1309-$E1309)/365.25))</f>
        <v/>
      </c>
      <c r="H1309" s="14" t="str">
        <f aca="false">IF($G1309="","",IF($G1309&lt;5,"Ha","Yo'q"))</f>
        <v/>
      </c>
      <c r="I1309" s="14" t="str">
        <f aca="false">IF($G1309="","",IF($G1309&lt;18,"Ha","Yo'q"))</f>
        <v/>
      </c>
      <c r="J1309" s="12"/>
      <c r="K1309" s="12"/>
      <c r="L1309" s="25"/>
      <c r="M1309" s="12"/>
    </row>
    <row r="1310" customFormat="false" ht="15" hidden="false" customHeight="false" outlineLevel="0" collapsed="false">
      <c r="A1310" s="8" t="n">
        <v>1306</v>
      </c>
      <c r="B1310" s="13"/>
      <c r="C1310" s="25"/>
      <c r="D1310" s="26" t="str">
        <f aca="false">IF($C1310="","",IFERROR(IF(INDEX(Bolalar!$B$5:$B$1804,MATCH($C1310,Bolalar!$I$5:$I$1804,0))="","",INDEX(Bolalar!$B$5:$B$1804,MATCH($C1310,Bolalar!$I$5:$I$1804,0))),""))</f>
        <v/>
      </c>
      <c r="E1310" s="15" t="str">
        <f aca="false">IF($C1310="","",IFERROR(IF(INDEX(Bolalar!$C$5:$C$1804,MATCH($C1310,Bolalar!$I$5:$I$1804,0))="","",INDEX(Bolalar!$C$5:$C$1804,MATCH($C1310,Bolalar!$I$5:$I$1804,0))),""))</f>
        <v/>
      </c>
      <c r="F1310" s="24"/>
      <c r="G1310" s="14" t="str">
        <f aca="false">IF(OR($E1310="",$B1310=""),"",INT(($B1310-$E1310)/365.25))</f>
        <v/>
      </c>
      <c r="H1310" s="14" t="str">
        <f aca="false">IF($G1310="","",IF($G1310&lt;5,"Ha","Yo'q"))</f>
        <v/>
      </c>
      <c r="I1310" s="14" t="str">
        <f aca="false">IF($G1310="","",IF($G1310&lt;18,"Ha","Yo'q"))</f>
        <v/>
      </c>
      <c r="J1310" s="12"/>
      <c r="K1310" s="12"/>
      <c r="L1310" s="25"/>
      <c r="M1310" s="12"/>
    </row>
    <row r="1311" customFormat="false" ht="15" hidden="false" customHeight="false" outlineLevel="0" collapsed="false">
      <c r="A1311" s="8" t="n">
        <v>1307</v>
      </c>
      <c r="B1311" s="13"/>
      <c r="C1311" s="25"/>
      <c r="D1311" s="26" t="str">
        <f aca="false">IF($C1311="","",IFERROR(IF(INDEX(Bolalar!$B$5:$B$1804,MATCH($C1311,Bolalar!$I$5:$I$1804,0))="","",INDEX(Bolalar!$B$5:$B$1804,MATCH($C1311,Bolalar!$I$5:$I$1804,0))),""))</f>
        <v/>
      </c>
      <c r="E1311" s="15" t="str">
        <f aca="false">IF($C1311="","",IFERROR(IF(INDEX(Bolalar!$C$5:$C$1804,MATCH($C1311,Bolalar!$I$5:$I$1804,0))="","",INDEX(Bolalar!$C$5:$C$1804,MATCH($C1311,Bolalar!$I$5:$I$1804,0))),""))</f>
        <v/>
      </c>
      <c r="F1311" s="24"/>
      <c r="G1311" s="14" t="str">
        <f aca="false">IF(OR($E1311="",$B1311=""),"",INT(($B1311-$E1311)/365.25))</f>
        <v/>
      </c>
      <c r="H1311" s="14" t="str">
        <f aca="false">IF($G1311="","",IF($G1311&lt;5,"Ha","Yo'q"))</f>
        <v/>
      </c>
      <c r="I1311" s="14" t="str">
        <f aca="false">IF($G1311="","",IF($G1311&lt;18,"Ha","Yo'q"))</f>
        <v/>
      </c>
      <c r="J1311" s="12"/>
      <c r="K1311" s="12"/>
      <c r="L1311" s="25"/>
      <c r="M1311" s="12"/>
    </row>
    <row r="1312" customFormat="false" ht="15" hidden="false" customHeight="false" outlineLevel="0" collapsed="false">
      <c r="A1312" s="8" t="n">
        <v>1308</v>
      </c>
      <c r="B1312" s="13"/>
      <c r="C1312" s="25"/>
      <c r="D1312" s="26" t="str">
        <f aca="false">IF($C1312="","",IFERROR(IF(INDEX(Bolalar!$B$5:$B$1804,MATCH($C1312,Bolalar!$I$5:$I$1804,0))="","",INDEX(Bolalar!$B$5:$B$1804,MATCH($C1312,Bolalar!$I$5:$I$1804,0))),""))</f>
        <v/>
      </c>
      <c r="E1312" s="15" t="str">
        <f aca="false">IF($C1312="","",IFERROR(IF(INDEX(Bolalar!$C$5:$C$1804,MATCH($C1312,Bolalar!$I$5:$I$1804,0))="","",INDEX(Bolalar!$C$5:$C$1804,MATCH($C1312,Bolalar!$I$5:$I$1804,0))),""))</f>
        <v/>
      </c>
      <c r="F1312" s="24"/>
      <c r="G1312" s="14" t="str">
        <f aca="false">IF(OR($E1312="",$B1312=""),"",INT(($B1312-$E1312)/365.25))</f>
        <v/>
      </c>
      <c r="H1312" s="14" t="str">
        <f aca="false">IF($G1312="","",IF($G1312&lt;5,"Ha","Yo'q"))</f>
        <v/>
      </c>
      <c r="I1312" s="14" t="str">
        <f aca="false">IF($G1312="","",IF($G1312&lt;18,"Ha","Yo'q"))</f>
        <v/>
      </c>
      <c r="J1312" s="12"/>
      <c r="K1312" s="12"/>
      <c r="L1312" s="25"/>
      <c r="M1312" s="12"/>
    </row>
    <row r="1313" customFormat="false" ht="15" hidden="false" customHeight="false" outlineLevel="0" collapsed="false">
      <c r="A1313" s="8" t="n">
        <v>1309</v>
      </c>
      <c r="B1313" s="13"/>
      <c r="C1313" s="25"/>
      <c r="D1313" s="26" t="str">
        <f aca="false">IF($C1313="","",IFERROR(IF(INDEX(Bolalar!$B$5:$B$1804,MATCH($C1313,Bolalar!$I$5:$I$1804,0))="","",INDEX(Bolalar!$B$5:$B$1804,MATCH($C1313,Bolalar!$I$5:$I$1804,0))),""))</f>
        <v/>
      </c>
      <c r="E1313" s="15" t="str">
        <f aca="false">IF($C1313="","",IFERROR(IF(INDEX(Bolalar!$C$5:$C$1804,MATCH($C1313,Bolalar!$I$5:$I$1804,0))="","",INDEX(Bolalar!$C$5:$C$1804,MATCH($C1313,Bolalar!$I$5:$I$1804,0))),""))</f>
        <v/>
      </c>
      <c r="F1313" s="24"/>
      <c r="G1313" s="14" t="str">
        <f aca="false">IF(OR($E1313="",$B1313=""),"",INT(($B1313-$E1313)/365.25))</f>
        <v/>
      </c>
      <c r="H1313" s="14" t="str">
        <f aca="false">IF($G1313="","",IF($G1313&lt;5,"Ha","Yo'q"))</f>
        <v/>
      </c>
      <c r="I1313" s="14" t="str">
        <f aca="false">IF($G1313="","",IF($G1313&lt;18,"Ha","Yo'q"))</f>
        <v/>
      </c>
      <c r="J1313" s="12"/>
      <c r="K1313" s="12"/>
      <c r="L1313" s="25"/>
      <c r="M1313" s="12"/>
    </row>
    <row r="1314" customFormat="false" ht="15" hidden="false" customHeight="false" outlineLevel="0" collapsed="false">
      <c r="A1314" s="8" t="n">
        <v>1310</v>
      </c>
      <c r="B1314" s="13"/>
      <c r="C1314" s="25"/>
      <c r="D1314" s="26" t="str">
        <f aca="false">IF($C1314="","",IFERROR(IF(INDEX(Bolalar!$B$5:$B$1804,MATCH($C1314,Bolalar!$I$5:$I$1804,0))="","",INDEX(Bolalar!$B$5:$B$1804,MATCH($C1314,Bolalar!$I$5:$I$1804,0))),""))</f>
        <v/>
      </c>
      <c r="E1314" s="15" t="str">
        <f aca="false">IF($C1314="","",IFERROR(IF(INDEX(Bolalar!$C$5:$C$1804,MATCH($C1314,Bolalar!$I$5:$I$1804,0))="","",INDEX(Bolalar!$C$5:$C$1804,MATCH($C1314,Bolalar!$I$5:$I$1804,0))),""))</f>
        <v/>
      </c>
      <c r="F1314" s="24"/>
      <c r="G1314" s="14" t="str">
        <f aca="false">IF(OR($E1314="",$B1314=""),"",INT(($B1314-$E1314)/365.25))</f>
        <v/>
      </c>
      <c r="H1314" s="14" t="str">
        <f aca="false">IF($G1314="","",IF($G1314&lt;5,"Ha","Yo'q"))</f>
        <v/>
      </c>
      <c r="I1314" s="14" t="str">
        <f aca="false">IF($G1314="","",IF($G1314&lt;18,"Ha","Yo'q"))</f>
        <v/>
      </c>
      <c r="J1314" s="12"/>
      <c r="K1314" s="12"/>
      <c r="L1314" s="25"/>
      <c r="M1314" s="12"/>
    </row>
    <row r="1315" customFormat="false" ht="15" hidden="false" customHeight="false" outlineLevel="0" collapsed="false">
      <c r="A1315" s="8" t="n">
        <v>1311</v>
      </c>
      <c r="B1315" s="13"/>
      <c r="C1315" s="25"/>
      <c r="D1315" s="26" t="str">
        <f aca="false">IF($C1315="","",IFERROR(IF(INDEX(Bolalar!$B$5:$B$1804,MATCH($C1315,Bolalar!$I$5:$I$1804,0))="","",INDEX(Bolalar!$B$5:$B$1804,MATCH($C1315,Bolalar!$I$5:$I$1804,0))),""))</f>
        <v/>
      </c>
      <c r="E1315" s="15" t="str">
        <f aca="false">IF($C1315="","",IFERROR(IF(INDEX(Bolalar!$C$5:$C$1804,MATCH($C1315,Bolalar!$I$5:$I$1804,0))="","",INDEX(Bolalar!$C$5:$C$1804,MATCH($C1315,Bolalar!$I$5:$I$1804,0))),""))</f>
        <v/>
      </c>
      <c r="F1315" s="24"/>
      <c r="G1315" s="14" t="str">
        <f aca="false">IF(OR($E1315="",$B1315=""),"",INT(($B1315-$E1315)/365.25))</f>
        <v/>
      </c>
      <c r="H1315" s="14" t="str">
        <f aca="false">IF($G1315="","",IF($G1315&lt;5,"Ha","Yo'q"))</f>
        <v/>
      </c>
      <c r="I1315" s="14" t="str">
        <f aca="false">IF($G1315="","",IF($G1315&lt;18,"Ha","Yo'q"))</f>
        <v/>
      </c>
      <c r="J1315" s="12"/>
      <c r="K1315" s="12"/>
      <c r="L1315" s="25"/>
      <c r="M1315" s="12"/>
    </row>
    <row r="1316" customFormat="false" ht="15" hidden="false" customHeight="false" outlineLevel="0" collapsed="false">
      <c r="A1316" s="8" t="n">
        <v>1312</v>
      </c>
      <c r="B1316" s="13"/>
      <c r="C1316" s="25"/>
      <c r="D1316" s="26" t="str">
        <f aca="false">IF($C1316="","",IFERROR(IF(INDEX(Bolalar!$B$5:$B$1804,MATCH($C1316,Bolalar!$I$5:$I$1804,0))="","",INDEX(Bolalar!$B$5:$B$1804,MATCH($C1316,Bolalar!$I$5:$I$1804,0))),""))</f>
        <v/>
      </c>
      <c r="E1316" s="15" t="str">
        <f aca="false">IF($C1316="","",IFERROR(IF(INDEX(Bolalar!$C$5:$C$1804,MATCH($C1316,Bolalar!$I$5:$I$1804,0))="","",INDEX(Bolalar!$C$5:$C$1804,MATCH($C1316,Bolalar!$I$5:$I$1804,0))),""))</f>
        <v/>
      </c>
      <c r="F1316" s="24"/>
      <c r="G1316" s="14" t="str">
        <f aca="false">IF(OR($E1316="",$B1316=""),"",INT(($B1316-$E1316)/365.25))</f>
        <v/>
      </c>
      <c r="H1316" s="14" t="str">
        <f aca="false">IF($G1316="","",IF($G1316&lt;5,"Ha","Yo'q"))</f>
        <v/>
      </c>
      <c r="I1316" s="14" t="str">
        <f aca="false">IF($G1316="","",IF($G1316&lt;18,"Ha","Yo'q"))</f>
        <v/>
      </c>
      <c r="J1316" s="12"/>
      <c r="K1316" s="12"/>
      <c r="L1316" s="25"/>
      <c r="M1316" s="12"/>
    </row>
    <row r="1317" customFormat="false" ht="15" hidden="false" customHeight="false" outlineLevel="0" collapsed="false">
      <c r="A1317" s="8" t="n">
        <v>1313</v>
      </c>
      <c r="B1317" s="13"/>
      <c r="C1317" s="25"/>
      <c r="D1317" s="26" t="str">
        <f aca="false">IF($C1317="","",IFERROR(IF(INDEX(Bolalar!$B$5:$B$1804,MATCH($C1317,Bolalar!$I$5:$I$1804,0))="","",INDEX(Bolalar!$B$5:$B$1804,MATCH($C1317,Bolalar!$I$5:$I$1804,0))),""))</f>
        <v/>
      </c>
      <c r="E1317" s="15" t="str">
        <f aca="false">IF($C1317="","",IFERROR(IF(INDEX(Bolalar!$C$5:$C$1804,MATCH($C1317,Bolalar!$I$5:$I$1804,0))="","",INDEX(Bolalar!$C$5:$C$1804,MATCH($C1317,Bolalar!$I$5:$I$1804,0))),""))</f>
        <v/>
      </c>
      <c r="F1317" s="24"/>
      <c r="G1317" s="14" t="str">
        <f aca="false">IF(OR($E1317="",$B1317=""),"",INT(($B1317-$E1317)/365.25))</f>
        <v/>
      </c>
      <c r="H1317" s="14" t="str">
        <f aca="false">IF($G1317="","",IF($G1317&lt;5,"Ha","Yo'q"))</f>
        <v/>
      </c>
      <c r="I1317" s="14" t="str">
        <f aca="false">IF($G1317="","",IF($G1317&lt;18,"Ha","Yo'q"))</f>
        <v/>
      </c>
      <c r="J1317" s="12"/>
      <c r="K1317" s="12"/>
      <c r="L1317" s="25"/>
      <c r="M1317" s="12"/>
    </row>
    <row r="1318" customFormat="false" ht="15" hidden="false" customHeight="false" outlineLevel="0" collapsed="false">
      <c r="A1318" s="8" t="n">
        <v>1314</v>
      </c>
      <c r="B1318" s="13"/>
      <c r="C1318" s="25"/>
      <c r="D1318" s="26" t="str">
        <f aca="false">IF($C1318="","",IFERROR(IF(INDEX(Bolalar!$B$5:$B$1804,MATCH($C1318,Bolalar!$I$5:$I$1804,0))="","",INDEX(Bolalar!$B$5:$B$1804,MATCH($C1318,Bolalar!$I$5:$I$1804,0))),""))</f>
        <v/>
      </c>
      <c r="E1318" s="15" t="str">
        <f aca="false">IF($C1318="","",IFERROR(IF(INDEX(Bolalar!$C$5:$C$1804,MATCH($C1318,Bolalar!$I$5:$I$1804,0))="","",INDEX(Bolalar!$C$5:$C$1804,MATCH($C1318,Bolalar!$I$5:$I$1804,0))),""))</f>
        <v/>
      </c>
      <c r="F1318" s="24"/>
      <c r="G1318" s="14" t="str">
        <f aca="false">IF(OR($E1318="",$B1318=""),"",INT(($B1318-$E1318)/365.25))</f>
        <v/>
      </c>
      <c r="H1318" s="14" t="str">
        <f aca="false">IF($G1318="","",IF($G1318&lt;5,"Ha","Yo'q"))</f>
        <v/>
      </c>
      <c r="I1318" s="14" t="str">
        <f aca="false">IF($G1318="","",IF($G1318&lt;18,"Ha","Yo'q"))</f>
        <v/>
      </c>
      <c r="J1318" s="12"/>
      <c r="K1318" s="12"/>
      <c r="L1318" s="25"/>
      <c r="M1318" s="12"/>
    </row>
    <row r="1319" customFormat="false" ht="15" hidden="false" customHeight="false" outlineLevel="0" collapsed="false">
      <c r="A1319" s="8" t="n">
        <v>1315</v>
      </c>
      <c r="B1319" s="13"/>
      <c r="C1319" s="25"/>
      <c r="D1319" s="26" t="str">
        <f aca="false">IF($C1319="","",IFERROR(IF(INDEX(Bolalar!$B$5:$B$1804,MATCH($C1319,Bolalar!$I$5:$I$1804,0))="","",INDEX(Bolalar!$B$5:$B$1804,MATCH($C1319,Bolalar!$I$5:$I$1804,0))),""))</f>
        <v/>
      </c>
      <c r="E1319" s="15" t="str">
        <f aca="false">IF($C1319="","",IFERROR(IF(INDEX(Bolalar!$C$5:$C$1804,MATCH($C1319,Bolalar!$I$5:$I$1804,0))="","",INDEX(Bolalar!$C$5:$C$1804,MATCH($C1319,Bolalar!$I$5:$I$1804,0))),""))</f>
        <v/>
      </c>
      <c r="F1319" s="24"/>
      <c r="G1319" s="14" t="str">
        <f aca="false">IF(OR($E1319="",$B1319=""),"",INT(($B1319-$E1319)/365.25))</f>
        <v/>
      </c>
      <c r="H1319" s="14" t="str">
        <f aca="false">IF($G1319="","",IF($G1319&lt;5,"Ha","Yo'q"))</f>
        <v/>
      </c>
      <c r="I1319" s="14" t="str">
        <f aca="false">IF($G1319="","",IF($G1319&lt;18,"Ha","Yo'q"))</f>
        <v/>
      </c>
      <c r="J1319" s="12"/>
      <c r="K1319" s="12"/>
      <c r="L1319" s="25"/>
      <c r="M1319" s="12"/>
    </row>
    <row r="1320" customFormat="false" ht="15" hidden="false" customHeight="false" outlineLevel="0" collapsed="false">
      <c r="A1320" s="8" t="n">
        <v>1316</v>
      </c>
      <c r="B1320" s="13"/>
      <c r="C1320" s="25"/>
      <c r="D1320" s="26" t="str">
        <f aca="false">IF($C1320="","",IFERROR(IF(INDEX(Bolalar!$B$5:$B$1804,MATCH($C1320,Bolalar!$I$5:$I$1804,0))="","",INDEX(Bolalar!$B$5:$B$1804,MATCH($C1320,Bolalar!$I$5:$I$1804,0))),""))</f>
        <v/>
      </c>
      <c r="E1320" s="15" t="str">
        <f aca="false">IF($C1320="","",IFERROR(IF(INDEX(Bolalar!$C$5:$C$1804,MATCH($C1320,Bolalar!$I$5:$I$1804,0))="","",INDEX(Bolalar!$C$5:$C$1804,MATCH($C1320,Bolalar!$I$5:$I$1804,0))),""))</f>
        <v/>
      </c>
      <c r="F1320" s="24"/>
      <c r="G1320" s="14" t="str">
        <f aca="false">IF(OR($E1320="",$B1320=""),"",INT(($B1320-$E1320)/365.25))</f>
        <v/>
      </c>
      <c r="H1320" s="14" t="str">
        <f aca="false">IF($G1320="","",IF($G1320&lt;5,"Ha","Yo'q"))</f>
        <v/>
      </c>
      <c r="I1320" s="14" t="str">
        <f aca="false">IF($G1320="","",IF($G1320&lt;18,"Ha","Yo'q"))</f>
        <v/>
      </c>
      <c r="J1320" s="12"/>
      <c r="K1320" s="12"/>
      <c r="L1320" s="25"/>
      <c r="M1320" s="12"/>
    </row>
    <row r="1321" customFormat="false" ht="15" hidden="false" customHeight="false" outlineLevel="0" collapsed="false">
      <c r="A1321" s="8" t="n">
        <v>1317</v>
      </c>
      <c r="B1321" s="13"/>
      <c r="C1321" s="25"/>
      <c r="D1321" s="26" t="str">
        <f aca="false">IF($C1321="","",IFERROR(IF(INDEX(Bolalar!$B$5:$B$1804,MATCH($C1321,Bolalar!$I$5:$I$1804,0))="","",INDEX(Bolalar!$B$5:$B$1804,MATCH($C1321,Bolalar!$I$5:$I$1804,0))),""))</f>
        <v/>
      </c>
      <c r="E1321" s="15" t="str">
        <f aca="false">IF($C1321="","",IFERROR(IF(INDEX(Bolalar!$C$5:$C$1804,MATCH($C1321,Bolalar!$I$5:$I$1804,0))="","",INDEX(Bolalar!$C$5:$C$1804,MATCH($C1321,Bolalar!$I$5:$I$1804,0))),""))</f>
        <v/>
      </c>
      <c r="F1321" s="24"/>
      <c r="G1321" s="14" t="str">
        <f aca="false">IF(OR($E1321="",$B1321=""),"",INT(($B1321-$E1321)/365.25))</f>
        <v/>
      </c>
      <c r="H1321" s="14" t="str">
        <f aca="false">IF($G1321="","",IF($G1321&lt;5,"Ha","Yo'q"))</f>
        <v/>
      </c>
      <c r="I1321" s="14" t="str">
        <f aca="false">IF($G1321="","",IF($G1321&lt;18,"Ha","Yo'q"))</f>
        <v/>
      </c>
      <c r="J1321" s="12"/>
      <c r="K1321" s="12"/>
      <c r="L1321" s="25"/>
      <c r="M1321" s="12"/>
    </row>
    <row r="1322" customFormat="false" ht="15" hidden="false" customHeight="false" outlineLevel="0" collapsed="false">
      <c r="A1322" s="8" t="n">
        <v>1318</v>
      </c>
      <c r="B1322" s="13"/>
      <c r="C1322" s="25"/>
      <c r="D1322" s="26" t="str">
        <f aca="false">IF($C1322="","",IFERROR(IF(INDEX(Bolalar!$B$5:$B$1804,MATCH($C1322,Bolalar!$I$5:$I$1804,0))="","",INDEX(Bolalar!$B$5:$B$1804,MATCH($C1322,Bolalar!$I$5:$I$1804,0))),""))</f>
        <v/>
      </c>
      <c r="E1322" s="15" t="str">
        <f aca="false">IF($C1322="","",IFERROR(IF(INDEX(Bolalar!$C$5:$C$1804,MATCH($C1322,Bolalar!$I$5:$I$1804,0))="","",INDEX(Bolalar!$C$5:$C$1804,MATCH($C1322,Bolalar!$I$5:$I$1804,0))),""))</f>
        <v/>
      </c>
      <c r="F1322" s="24"/>
      <c r="G1322" s="14" t="str">
        <f aca="false">IF(OR($E1322="",$B1322=""),"",INT(($B1322-$E1322)/365.25))</f>
        <v/>
      </c>
      <c r="H1322" s="14" t="str">
        <f aca="false">IF($G1322="","",IF($G1322&lt;5,"Ha","Yo'q"))</f>
        <v/>
      </c>
      <c r="I1322" s="14" t="str">
        <f aca="false">IF($G1322="","",IF($G1322&lt;18,"Ha","Yo'q"))</f>
        <v/>
      </c>
      <c r="J1322" s="12"/>
      <c r="K1322" s="12"/>
      <c r="L1322" s="25"/>
      <c r="M1322" s="12"/>
    </row>
    <row r="1323" customFormat="false" ht="15" hidden="false" customHeight="false" outlineLevel="0" collapsed="false">
      <c r="A1323" s="8" t="n">
        <v>1319</v>
      </c>
      <c r="B1323" s="13"/>
      <c r="C1323" s="25"/>
      <c r="D1323" s="26" t="str">
        <f aca="false">IF($C1323="","",IFERROR(IF(INDEX(Bolalar!$B$5:$B$1804,MATCH($C1323,Bolalar!$I$5:$I$1804,0))="","",INDEX(Bolalar!$B$5:$B$1804,MATCH($C1323,Bolalar!$I$5:$I$1804,0))),""))</f>
        <v/>
      </c>
      <c r="E1323" s="15" t="str">
        <f aca="false">IF($C1323="","",IFERROR(IF(INDEX(Bolalar!$C$5:$C$1804,MATCH($C1323,Bolalar!$I$5:$I$1804,0))="","",INDEX(Bolalar!$C$5:$C$1804,MATCH($C1323,Bolalar!$I$5:$I$1804,0))),""))</f>
        <v/>
      </c>
      <c r="F1323" s="24"/>
      <c r="G1323" s="14" t="str">
        <f aca="false">IF(OR($E1323="",$B1323=""),"",INT(($B1323-$E1323)/365.25))</f>
        <v/>
      </c>
      <c r="H1323" s="14" t="str">
        <f aca="false">IF($G1323="","",IF($G1323&lt;5,"Ha","Yo'q"))</f>
        <v/>
      </c>
      <c r="I1323" s="14" t="str">
        <f aca="false">IF($G1323="","",IF($G1323&lt;18,"Ha","Yo'q"))</f>
        <v/>
      </c>
      <c r="J1323" s="12"/>
      <c r="K1323" s="12"/>
      <c r="L1323" s="25"/>
      <c r="M1323" s="12"/>
    </row>
    <row r="1324" customFormat="false" ht="15" hidden="false" customHeight="false" outlineLevel="0" collapsed="false">
      <c r="A1324" s="8" t="n">
        <v>1320</v>
      </c>
      <c r="B1324" s="13"/>
      <c r="C1324" s="25"/>
      <c r="D1324" s="26" t="str">
        <f aca="false">IF($C1324="","",IFERROR(IF(INDEX(Bolalar!$B$5:$B$1804,MATCH($C1324,Bolalar!$I$5:$I$1804,0))="","",INDEX(Bolalar!$B$5:$B$1804,MATCH($C1324,Bolalar!$I$5:$I$1804,0))),""))</f>
        <v/>
      </c>
      <c r="E1324" s="15" t="str">
        <f aca="false">IF($C1324="","",IFERROR(IF(INDEX(Bolalar!$C$5:$C$1804,MATCH($C1324,Bolalar!$I$5:$I$1804,0))="","",INDEX(Bolalar!$C$5:$C$1804,MATCH($C1324,Bolalar!$I$5:$I$1804,0))),""))</f>
        <v/>
      </c>
      <c r="F1324" s="24"/>
      <c r="G1324" s="14" t="str">
        <f aca="false">IF(OR($E1324="",$B1324=""),"",INT(($B1324-$E1324)/365.25))</f>
        <v/>
      </c>
      <c r="H1324" s="14" t="str">
        <f aca="false">IF($G1324="","",IF($G1324&lt;5,"Ha","Yo'q"))</f>
        <v/>
      </c>
      <c r="I1324" s="14" t="str">
        <f aca="false">IF($G1324="","",IF($G1324&lt;18,"Ha","Yo'q"))</f>
        <v/>
      </c>
      <c r="J1324" s="12"/>
      <c r="K1324" s="12"/>
      <c r="L1324" s="25"/>
      <c r="M1324" s="12"/>
    </row>
    <row r="1325" customFormat="false" ht="15" hidden="false" customHeight="false" outlineLevel="0" collapsed="false">
      <c r="A1325" s="8" t="n">
        <v>1321</v>
      </c>
      <c r="B1325" s="13"/>
      <c r="C1325" s="25"/>
      <c r="D1325" s="26" t="str">
        <f aca="false">IF($C1325="","",IFERROR(IF(INDEX(Bolalar!$B$5:$B$1804,MATCH($C1325,Bolalar!$I$5:$I$1804,0))="","",INDEX(Bolalar!$B$5:$B$1804,MATCH($C1325,Bolalar!$I$5:$I$1804,0))),""))</f>
        <v/>
      </c>
      <c r="E1325" s="15" t="str">
        <f aca="false">IF($C1325="","",IFERROR(IF(INDEX(Bolalar!$C$5:$C$1804,MATCH($C1325,Bolalar!$I$5:$I$1804,0))="","",INDEX(Bolalar!$C$5:$C$1804,MATCH($C1325,Bolalar!$I$5:$I$1804,0))),""))</f>
        <v/>
      </c>
      <c r="F1325" s="24"/>
      <c r="G1325" s="14" t="str">
        <f aca="false">IF(OR($E1325="",$B1325=""),"",INT(($B1325-$E1325)/365.25))</f>
        <v/>
      </c>
      <c r="H1325" s="14" t="str">
        <f aca="false">IF($G1325="","",IF($G1325&lt;5,"Ha","Yo'q"))</f>
        <v/>
      </c>
      <c r="I1325" s="14" t="str">
        <f aca="false">IF($G1325="","",IF($G1325&lt;18,"Ha","Yo'q"))</f>
        <v/>
      </c>
      <c r="J1325" s="12"/>
      <c r="K1325" s="12"/>
      <c r="L1325" s="25"/>
      <c r="M1325" s="12"/>
    </row>
    <row r="1326" customFormat="false" ht="15" hidden="false" customHeight="false" outlineLevel="0" collapsed="false">
      <c r="A1326" s="8" t="n">
        <v>1322</v>
      </c>
      <c r="B1326" s="13"/>
      <c r="C1326" s="25"/>
      <c r="D1326" s="26" t="str">
        <f aca="false">IF($C1326="","",IFERROR(IF(INDEX(Bolalar!$B$5:$B$1804,MATCH($C1326,Bolalar!$I$5:$I$1804,0))="","",INDEX(Bolalar!$B$5:$B$1804,MATCH($C1326,Bolalar!$I$5:$I$1804,0))),""))</f>
        <v/>
      </c>
      <c r="E1326" s="15" t="str">
        <f aca="false">IF($C1326="","",IFERROR(IF(INDEX(Bolalar!$C$5:$C$1804,MATCH($C1326,Bolalar!$I$5:$I$1804,0))="","",INDEX(Bolalar!$C$5:$C$1804,MATCH($C1326,Bolalar!$I$5:$I$1804,0))),""))</f>
        <v/>
      </c>
      <c r="F1326" s="24"/>
      <c r="G1326" s="14" t="str">
        <f aca="false">IF(OR($E1326="",$B1326=""),"",INT(($B1326-$E1326)/365.25))</f>
        <v/>
      </c>
      <c r="H1326" s="14" t="str">
        <f aca="false">IF($G1326="","",IF($G1326&lt;5,"Ha","Yo'q"))</f>
        <v/>
      </c>
      <c r="I1326" s="14" t="str">
        <f aca="false">IF($G1326="","",IF($G1326&lt;18,"Ha","Yo'q"))</f>
        <v/>
      </c>
      <c r="J1326" s="12"/>
      <c r="K1326" s="12"/>
      <c r="L1326" s="25"/>
      <c r="M1326" s="12"/>
    </row>
    <row r="1327" customFormat="false" ht="15" hidden="false" customHeight="false" outlineLevel="0" collapsed="false">
      <c r="A1327" s="8" t="n">
        <v>1323</v>
      </c>
      <c r="B1327" s="13"/>
      <c r="C1327" s="25"/>
      <c r="D1327" s="26" t="str">
        <f aca="false">IF($C1327="","",IFERROR(IF(INDEX(Bolalar!$B$5:$B$1804,MATCH($C1327,Bolalar!$I$5:$I$1804,0))="","",INDEX(Bolalar!$B$5:$B$1804,MATCH($C1327,Bolalar!$I$5:$I$1804,0))),""))</f>
        <v/>
      </c>
      <c r="E1327" s="15" t="str">
        <f aca="false">IF($C1327="","",IFERROR(IF(INDEX(Bolalar!$C$5:$C$1804,MATCH($C1327,Bolalar!$I$5:$I$1804,0))="","",INDEX(Bolalar!$C$5:$C$1804,MATCH($C1327,Bolalar!$I$5:$I$1804,0))),""))</f>
        <v/>
      </c>
      <c r="F1327" s="24"/>
      <c r="G1327" s="14" t="str">
        <f aca="false">IF(OR($E1327="",$B1327=""),"",INT(($B1327-$E1327)/365.25))</f>
        <v/>
      </c>
      <c r="H1327" s="14" t="str">
        <f aca="false">IF($G1327="","",IF($G1327&lt;5,"Ha","Yo'q"))</f>
        <v/>
      </c>
      <c r="I1327" s="14" t="str">
        <f aca="false">IF($G1327="","",IF($G1327&lt;18,"Ha","Yo'q"))</f>
        <v/>
      </c>
      <c r="J1327" s="12"/>
      <c r="K1327" s="12"/>
      <c r="L1327" s="25"/>
      <c r="M1327" s="12"/>
    </row>
    <row r="1328" customFormat="false" ht="15" hidden="false" customHeight="false" outlineLevel="0" collapsed="false">
      <c r="A1328" s="8" t="n">
        <v>1324</v>
      </c>
      <c r="B1328" s="13"/>
      <c r="C1328" s="25"/>
      <c r="D1328" s="26" t="str">
        <f aca="false">IF($C1328="","",IFERROR(IF(INDEX(Bolalar!$B$5:$B$1804,MATCH($C1328,Bolalar!$I$5:$I$1804,0))="","",INDEX(Bolalar!$B$5:$B$1804,MATCH($C1328,Bolalar!$I$5:$I$1804,0))),""))</f>
        <v/>
      </c>
      <c r="E1328" s="15" t="str">
        <f aca="false">IF($C1328="","",IFERROR(IF(INDEX(Bolalar!$C$5:$C$1804,MATCH($C1328,Bolalar!$I$5:$I$1804,0))="","",INDEX(Bolalar!$C$5:$C$1804,MATCH($C1328,Bolalar!$I$5:$I$1804,0))),""))</f>
        <v/>
      </c>
      <c r="F1328" s="24"/>
      <c r="G1328" s="14" t="str">
        <f aca="false">IF(OR($E1328="",$B1328=""),"",INT(($B1328-$E1328)/365.25))</f>
        <v/>
      </c>
      <c r="H1328" s="14" t="str">
        <f aca="false">IF($G1328="","",IF($G1328&lt;5,"Ha","Yo'q"))</f>
        <v/>
      </c>
      <c r="I1328" s="14" t="str">
        <f aca="false">IF($G1328="","",IF($G1328&lt;18,"Ha","Yo'q"))</f>
        <v/>
      </c>
      <c r="J1328" s="12"/>
      <c r="K1328" s="12"/>
      <c r="L1328" s="25"/>
      <c r="M1328" s="12"/>
    </row>
    <row r="1329" customFormat="false" ht="15" hidden="false" customHeight="false" outlineLevel="0" collapsed="false">
      <c r="A1329" s="8" t="n">
        <v>1325</v>
      </c>
      <c r="B1329" s="13"/>
      <c r="C1329" s="25"/>
      <c r="D1329" s="26" t="str">
        <f aca="false">IF($C1329="","",IFERROR(IF(INDEX(Bolalar!$B$5:$B$1804,MATCH($C1329,Bolalar!$I$5:$I$1804,0))="","",INDEX(Bolalar!$B$5:$B$1804,MATCH($C1329,Bolalar!$I$5:$I$1804,0))),""))</f>
        <v/>
      </c>
      <c r="E1329" s="15" t="str">
        <f aca="false">IF($C1329="","",IFERROR(IF(INDEX(Bolalar!$C$5:$C$1804,MATCH($C1329,Bolalar!$I$5:$I$1804,0))="","",INDEX(Bolalar!$C$5:$C$1804,MATCH($C1329,Bolalar!$I$5:$I$1804,0))),""))</f>
        <v/>
      </c>
      <c r="F1329" s="24"/>
      <c r="G1329" s="14" t="str">
        <f aca="false">IF(OR($E1329="",$B1329=""),"",INT(($B1329-$E1329)/365.25))</f>
        <v/>
      </c>
      <c r="H1329" s="14" t="str">
        <f aca="false">IF($G1329="","",IF($G1329&lt;5,"Ha","Yo'q"))</f>
        <v/>
      </c>
      <c r="I1329" s="14" t="str">
        <f aca="false">IF($G1329="","",IF($G1329&lt;18,"Ha","Yo'q"))</f>
        <v/>
      </c>
      <c r="J1329" s="12"/>
      <c r="K1329" s="12"/>
      <c r="L1329" s="25"/>
      <c r="M1329" s="12"/>
    </row>
    <row r="1330" customFormat="false" ht="15" hidden="false" customHeight="false" outlineLevel="0" collapsed="false">
      <c r="A1330" s="8" t="n">
        <v>1326</v>
      </c>
      <c r="B1330" s="13"/>
      <c r="C1330" s="25"/>
      <c r="D1330" s="26" t="str">
        <f aca="false">IF($C1330="","",IFERROR(IF(INDEX(Bolalar!$B$5:$B$1804,MATCH($C1330,Bolalar!$I$5:$I$1804,0))="","",INDEX(Bolalar!$B$5:$B$1804,MATCH($C1330,Bolalar!$I$5:$I$1804,0))),""))</f>
        <v/>
      </c>
      <c r="E1330" s="15" t="str">
        <f aca="false">IF($C1330="","",IFERROR(IF(INDEX(Bolalar!$C$5:$C$1804,MATCH($C1330,Bolalar!$I$5:$I$1804,0))="","",INDEX(Bolalar!$C$5:$C$1804,MATCH($C1330,Bolalar!$I$5:$I$1804,0))),""))</f>
        <v/>
      </c>
      <c r="F1330" s="24"/>
      <c r="G1330" s="14" t="str">
        <f aca="false">IF(OR($E1330="",$B1330=""),"",INT(($B1330-$E1330)/365.25))</f>
        <v/>
      </c>
      <c r="H1330" s="14" t="str">
        <f aca="false">IF($G1330="","",IF($G1330&lt;5,"Ha","Yo'q"))</f>
        <v/>
      </c>
      <c r="I1330" s="14" t="str">
        <f aca="false">IF($G1330="","",IF($G1330&lt;18,"Ha","Yo'q"))</f>
        <v/>
      </c>
      <c r="J1330" s="12"/>
      <c r="K1330" s="12"/>
      <c r="L1330" s="25"/>
      <c r="M1330" s="12"/>
    </row>
    <row r="1331" customFormat="false" ht="15" hidden="false" customHeight="false" outlineLevel="0" collapsed="false">
      <c r="A1331" s="8" t="n">
        <v>1327</v>
      </c>
      <c r="B1331" s="13"/>
      <c r="C1331" s="25"/>
      <c r="D1331" s="26" t="str">
        <f aca="false">IF($C1331="","",IFERROR(IF(INDEX(Bolalar!$B$5:$B$1804,MATCH($C1331,Bolalar!$I$5:$I$1804,0))="","",INDEX(Bolalar!$B$5:$B$1804,MATCH($C1331,Bolalar!$I$5:$I$1804,0))),""))</f>
        <v/>
      </c>
      <c r="E1331" s="15" t="str">
        <f aca="false">IF($C1331="","",IFERROR(IF(INDEX(Bolalar!$C$5:$C$1804,MATCH($C1331,Bolalar!$I$5:$I$1804,0))="","",INDEX(Bolalar!$C$5:$C$1804,MATCH($C1331,Bolalar!$I$5:$I$1804,0))),""))</f>
        <v/>
      </c>
      <c r="F1331" s="24"/>
      <c r="G1331" s="14" t="str">
        <f aca="false">IF(OR($E1331="",$B1331=""),"",INT(($B1331-$E1331)/365.25))</f>
        <v/>
      </c>
      <c r="H1331" s="14" t="str">
        <f aca="false">IF($G1331="","",IF($G1331&lt;5,"Ha","Yo'q"))</f>
        <v/>
      </c>
      <c r="I1331" s="14" t="str">
        <f aca="false">IF($G1331="","",IF($G1331&lt;18,"Ha","Yo'q"))</f>
        <v/>
      </c>
      <c r="J1331" s="12"/>
      <c r="K1331" s="12"/>
      <c r="L1331" s="25"/>
      <c r="M1331" s="12"/>
    </row>
    <row r="1332" customFormat="false" ht="15" hidden="false" customHeight="false" outlineLevel="0" collapsed="false">
      <c r="A1332" s="8" t="n">
        <v>1328</v>
      </c>
      <c r="B1332" s="13"/>
      <c r="C1332" s="25"/>
      <c r="D1332" s="26" t="str">
        <f aca="false">IF($C1332="","",IFERROR(IF(INDEX(Bolalar!$B$5:$B$1804,MATCH($C1332,Bolalar!$I$5:$I$1804,0))="","",INDEX(Bolalar!$B$5:$B$1804,MATCH($C1332,Bolalar!$I$5:$I$1804,0))),""))</f>
        <v/>
      </c>
      <c r="E1332" s="15" t="str">
        <f aca="false">IF($C1332="","",IFERROR(IF(INDEX(Bolalar!$C$5:$C$1804,MATCH($C1332,Bolalar!$I$5:$I$1804,0))="","",INDEX(Bolalar!$C$5:$C$1804,MATCH($C1332,Bolalar!$I$5:$I$1804,0))),""))</f>
        <v/>
      </c>
      <c r="F1332" s="24"/>
      <c r="G1332" s="14" t="str">
        <f aca="false">IF(OR($E1332="",$B1332=""),"",INT(($B1332-$E1332)/365.25))</f>
        <v/>
      </c>
      <c r="H1332" s="14" t="str">
        <f aca="false">IF($G1332="","",IF($G1332&lt;5,"Ha","Yo'q"))</f>
        <v/>
      </c>
      <c r="I1332" s="14" t="str">
        <f aca="false">IF($G1332="","",IF($G1332&lt;18,"Ha","Yo'q"))</f>
        <v/>
      </c>
      <c r="J1332" s="12"/>
      <c r="K1332" s="12"/>
      <c r="L1332" s="25"/>
      <c r="M1332" s="12"/>
    </row>
    <row r="1333" customFormat="false" ht="15" hidden="false" customHeight="false" outlineLevel="0" collapsed="false">
      <c r="A1333" s="8" t="n">
        <v>1329</v>
      </c>
      <c r="B1333" s="13"/>
      <c r="C1333" s="25"/>
      <c r="D1333" s="26" t="str">
        <f aca="false">IF($C1333="","",IFERROR(IF(INDEX(Bolalar!$B$5:$B$1804,MATCH($C1333,Bolalar!$I$5:$I$1804,0))="","",INDEX(Bolalar!$B$5:$B$1804,MATCH($C1333,Bolalar!$I$5:$I$1804,0))),""))</f>
        <v/>
      </c>
      <c r="E1333" s="15" t="str">
        <f aca="false">IF($C1333="","",IFERROR(IF(INDEX(Bolalar!$C$5:$C$1804,MATCH($C1333,Bolalar!$I$5:$I$1804,0))="","",INDEX(Bolalar!$C$5:$C$1804,MATCH($C1333,Bolalar!$I$5:$I$1804,0))),""))</f>
        <v/>
      </c>
      <c r="F1333" s="24"/>
      <c r="G1333" s="14" t="str">
        <f aca="false">IF(OR($E1333="",$B1333=""),"",INT(($B1333-$E1333)/365.25))</f>
        <v/>
      </c>
      <c r="H1333" s="14" t="str">
        <f aca="false">IF($G1333="","",IF($G1333&lt;5,"Ha","Yo'q"))</f>
        <v/>
      </c>
      <c r="I1333" s="14" t="str">
        <f aca="false">IF($G1333="","",IF($G1333&lt;18,"Ha","Yo'q"))</f>
        <v/>
      </c>
      <c r="J1333" s="12"/>
      <c r="K1333" s="12"/>
      <c r="L1333" s="25"/>
      <c r="M1333" s="12"/>
    </row>
    <row r="1334" customFormat="false" ht="15" hidden="false" customHeight="false" outlineLevel="0" collapsed="false">
      <c r="A1334" s="8" t="n">
        <v>1330</v>
      </c>
      <c r="B1334" s="13"/>
      <c r="C1334" s="25"/>
      <c r="D1334" s="26" t="str">
        <f aca="false">IF($C1334="","",IFERROR(IF(INDEX(Bolalar!$B$5:$B$1804,MATCH($C1334,Bolalar!$I$5:$I$1804,0))="","",INDEX(Bolalar!$B$5:$B$1804,MATCH($C1334,Bolalar!$I$5:$I$1804,0))),""))</f>
        <v/>
      </c>
      <c r="E1334" s="15" t="str">
        <f aca="false">IF($C1334="","",IFERROR(IF(INDEX(Bolalar!$C$5:$C$1804,MATCH($C1334,Bolalar!$I$5:$I$1804,0))="","",INDEX(Bolalar!$C$5:$C$1804,MATCH($C1334,Bolalar!$I$5:$I$1804,0))),""))</f>
        <v/>
      </c>
      <c r="F1334" s="24"/>
      <c r="G1334" s="14" t="str">
        <f aca="false">IF(OR($E1334="",$B1334=""),"",INT(($B1334-$E1334)/365.25))</f>
        <v/>
      </c>
      <c r="H1334" s="14" t="str">
        <f aca="false">IF($G1334="","",IF($G1334&lt;5,"Ha","Yo'q"))</f>
        <v/>
      </c>
      <c r="I1334" s="14" t="str">
        <f aca="false">IF($G1334="","",IF($G1334&lt;18,"Ha","Yo'q"))</f>
        <v/>
      </c>
      <c r="J1334" s="12"/>
      <c r="K1334" s="12"/>
      <c r="L1334" s="25"/>
      <c r="M1334" s="12"/>
    </row>
    <row r="1335" customFormat="false" ht="15" hidden="false" customHeight="false" outlineLevel="0" collapsed="false">
      <c r="A1335" s="8" t="n">
        <v>1331</v>
      </c>
      <c r="B1335" s="13"/>
      <c r="C1335" s="25"/>
      <c r="D1335" s="26" t="str">
        <f aca="false">IF($C1335="","",IFERROR(IF(INDEX(Bolalar!$B$5:$B$1804,MATCH($C1335,Bolalar!$I$5:$I$1804,0))="","",INDEX(Bolalar!$B$5:$B$1804,MATCH($C1335,Bolalar!$I$5:$I$1804,0))),""))</f>
        <v/>
      </c>
      <c r="E1335" s="15" t="str">
        <f aca="false">IF($C1335="","",IFERROR(IF(INDEX(Bolalar!$C$5:$C$1804,MATCH($C1335,Bolalar!$I$5:$I$1804,0))="","",INDEX(Bolalar!$C$5:$C$1804,MATCH($C1335,Bolalar!$I$5:$I$1804,0))),""))</f>
        <v/>
      </c>
      <c r="F1335" s="24"/>
      <c r="G1335" s="14" t="str">
        <f aca="false">IF(OR($E1335="",$B1335=""),"",INT(($B1335-$E1335)/365.25))</f>
        <v/>
      </c>
      <c r="H1335" s="14" t="str">
        <f aca="false">IF($G1335="","",IF($G1335&lt;5,"Ha","Yo'q"))</f>
        <v/>
      </c>
      <c r="I1335" s="14" t="str">
        <f aca="false">IF($G1335="","",IF($G1335&lt;18,"Ha","Yo'q"))</f>
        <v/>
      </c>
      <c r="J1335" s="12"/>
      <c r="K1335" s="12"/>
      <c r="L1335" s="25"/>
      <c r="M1335" s="12"/>
    </row>
    <row r="1336" customFormat="false" ht="15" hidden="false" customHeight="false" outlineLevel="0" collapsed="false">
      <c r="A1336" s="8" t="n">
        <v>1332</v>
      </c>
      <c r="B1336" s="13"/>
      <c r="C1336" s="25"/>
      <c r="D1336" s="26" t="str">
        <f aca="false">IF($C1336="","",IFERROR(IF(INDEX(Bolalar!$B$5:$B$1804,MATCH($C1336,Bolalar!$I$5:$I$1804,0))="","",INDEX(Bolalar!$B$5:$B$1804,MATCH($C1336,Bolalar!$I$5:$I$1804,0))),""))</f>
        <v/>
      </c>
      <c r="E1336" s="15" t="str">
        <f aca="false">IF($C1336="","",IFERROR(IF(INDEX(Bolalar!$C$5:$C$1804,MATCH($C1336,Bolalar!$I$5:$I$1804,0))="","",INDEX(Bolalar!$C$5:$C$1804,MATCH($C1336,Bolalar!$I$5:$I$1804,0))),""))</f>
        <v/>
      </c>
      <c r="F1336" s="24"/>
      <c r="G1336" s="14" t="str">
        <f aca="false">IF(OR($E1336="",$B1336=""),"",INT(($B1336-$E1336)/365.25))</f>
        <v/>
      </c>
      <c r="H1336" s="14" t="str">
        <f aca="false">IF($G1336="","",IF($G1336&lt;5,"Ha","Yo'q"))</f>
        <v/>
      </c>
      <c r="I1336" s="14" t="str">
        <f aca="false">IF($G1336="","",IF($G1336&lt;18,"Ha","Yo'q"))</f>
        <v/>
      </c>
      <c r="J1336" s="12"/>
      <c r="K1336" s="12"/>
      <c r="L1336" s="25"/>
      <c r="M1336" s="12"/>
    </row>
    <row r="1337" customFormat="false" ht="15" hidden="false" customHeight="false" outlineLevel="0" collapsed="false">
      <c r="A1337" s="8" t="n">
        <v>1333</v>
      </c>
      <c r="B1337" s="13"/>
      <c r="C1337" s="25"/>
      <c r="D1337" s="26" t="str">
        <f aca="false">IF($C1337="","",IFERROR(IF(INDEX(Bolalar!$B$5:$B$1804,MATCH($C1337,Bolalar!$I$5:$I$1804,0))="","",INDEX(Bolalar!$B$5:$B$1804,MATCH($C1337,Bolalar!$I$5:$I$1804,0))),""))</f>
        <v/>
      </c>
      <c r="E1337" s="15" t="str">
        <f aca="false">IF($C1337="","",IFERROR(IF(INDEX(Bolalar!$C$5:$C$1804,MATCH($C1337,Bolalar!$I$5:$I$1804,0))="","",INDEX(Bolalar!$C$5:$C$1804,MATCH($C1337,Bolalar!$I$5:$I$1804,0))),""))</f>
        <v/>
      </c>
      <c r="F1337" s="24"/>
      <c r="G1337" s="14" t="str">
        <f aca="false">IF(OR($E1337="",$B1337=""),"",INT(($B1337-$E1337)/365.25))</f>
        <v/>
      </c>
      <c r="H1337" s="14" t="str">
        <f aca="false">IF($G1337="","",IF($G1337&lt;5,"Ha","Yo'q"))</f>
        <v/>
      </c>
      <c r="I1337" s="14" t="str">
        <f aca="false">IF($G1337="","",IF($G1337&lt;18,"Ha","Yo'q"))</f>
        <v/>
      </c>
      <c r="J1337" s="12"/>
      <c r="K1337" s="12"/>
      <c r="L1337" s="25"/>
      <c r="M1337" s="12"/>
    </row>
    <row r="1338" customFormat="false" ht="15" hidden="false" customHeight="false" outlineLevel="0" collapsed="false">
      <c r="A1338" s="8" t="n">
        <v>1334</v>
      </c>
      <c r="B1338" s="13"/>
      <c r="C1338" s="25"/>
      <c r="D1338" s="26" t="str">
        <f aca="false">IF($C1338="","",IFERROR(IF(INDEX(Bolalar!$B$5:$B$1804,MATCH($C1338,Bolalar!$I$5:$I$1804,0))="","",INDEX(Bolalar!$B$5:$B$1804,MATCH($C1338,Bolalar!$I$5:$I$1804,0))),""))</f>
        <v/>
      </c>
      <c r="E1338" s="15" t="str">
        <f aca="false">IF($C1338="","",IFERROR(IF(INDEX(Bolalar!$C$5:$C$1804,MATCH($C1338,Bolalar!$I$5:$I$1804,0))="","",INDEX(Bolalar!$C$5:$C$1804,MATCH($C1338,Bolalar!$I$5:$I$1804,0))),""))</f>
        <v/>
      </c>
      <c r="F1338" s="24"/>
      <c r="G1338" s="14" t="str">
        <f aca="false">IF(OR($E1338="",$B1338=""),"",INT(($B1338-$E1338)/365.25))</f>
        <v/>
      </c>
      <c r="H1338" s="14" t="str">
        <f aca="false">IF($G1338="","",IF($G1338&lt;5,"Ha","Yo'q"))</f>
        <v/>
      </c>
      <c r="I1338" s="14" t="str">
        <f aca="false">IF($G1338="","",IF($G1338&lt;18,"Ha","Yo'q"))</f>
        <v/>
      </c>
      <c r="J1338" s="12"/>
      <c r="K1338" s="12"/>
      <c r="L1338" s="25"/>
      <c r="M1338" s="12"/>
    </row>
    <row r="1339" customFormat="false" ht="15" hidden="false" customHeight="false" outlineLevel="0" collapsed="false">
      <c r="A1339" s="8" t="n">
        <v>1335</v>
      </c>
      <c r="B1339" s="13"/>
      <c r="C1339" s="25"/>
      <c r="D1339" s="26" t="str">
        <f aca="false">IF($C1339="","",IFERROR(IF(INDEX(Bolalar!$B$5:$B$1804,MATCH($C1339,Bolalar!$I$5:$I$1804,0))="","",INDEX(Bolalar!$B$5:$B$1804,MATCH($C1339,Bolalar!$I$5:$I$1804,0))),""))</f>
        <v/>
      </c>
      <c r="E1339" s="15" t="str">
        <f aca="false">IF($C1339="","",IFERROR(IF(INDEX(Bolalar!$C$5:$C$1804,MATCH($C1339,Bolalar!$I$5:$I$1804,0))="","",INDEX(Bolalar!$C$5:$C$1804,MATCH($C1339,Bolalar!$I$5:$I$1804,0))),""))</f>
        <v/>
      </c>
      <c r="F1339" s="24"/>
      <c r="G1339" s="14" t="str">
        <f aca="false">IF(OR($E1339="",$B1339=""),"",INT(($B1339-$E1339)/365.25))</f>
        <v/>
      </c>
      <c r="H1339" s="14" t="str">
        <f aca="false">IF($G1339="","",IF($G1339&lt;5,"Ha","Yo'q"))</f>
        <v/>
      </c>
      <c r="I1339" s="14" t="str">
        <f aca="false">IF($G1339="","",IF($G1339&lt;18,"Ha","Yo'q"))</f>
        <v/>
      </c>
      <c r="J1339" s="12"/>
      <c r="K1339" s="12"/>
      <c r="L1339" s="25"/>
      <c r="M1339" s="12"/>
    </row>
    <row r="1340" customFormat="false" ht="15" hidden="false" customHeight="false" outlineLevel="0" collapsed="false">
      <c r="A1340" s="8" t="n">
        <v>1336</v>
      </c>
      <c r="B1340" s="13"/>
      <c r="C1340" s="25"/>
      <c r="D1340" s="26" t="str">
        <f aca="false">IF($C1340="","",IFERROR(IF(INDEX(Bolalar!$B$5:$B$1804,MATCH($C1340,Bolalar!$I$5:$I$1804,0))="","",INDEX(Bolalar!$B$5:$B$1804,MATCH($C1340,Bolalar!$I$5:$I$1804,0))),""))</f>
        <v/>
      </c>
      <c r="E1340" s="15" t="str">
        <f aca="false">IF($C1340="","",IFERROR(IF(INDEX(Bolalar!$C$5:$C$1804,MATCH($C1340,Bolalar!$I$5:$I$1804,0))="","",INDEX(Bolalar!$C$5:$C$1804,MATCH($C1340,Bolalar!$I$5:$I$1804,0))),""))</f>
        <v/>
      </c>
      <c r="F1340" s="24"/>
      <c r="G1340" s="14" t="str">
        <f aca="false">IF(OR($E1340="",$B1340=""),"",INT(($B1340-$E1340)/365.25))</f>
        <v/>
      </c>
      <c r="H1340" s="14" t="str">
        <f aca="false">IF($G1340="","",IF($G1340&lt;5,"Ha","Yo'q"))</f>
        <v/>
      </c>
      <c r="I1340" s="14" t="str">
        <f aca="false">IF($G1340="","",IF($G1340&lt;18,"Ha","Yo'q"))</f>
        <v/>
      </c>
      <c r="J1340" s="12"/>
      <c r="K1340" s="12"/>
      <c r="L1340" s="25"/>
      <c r="M1340" s="12"/>
    </row>
    <row r="1341" customFormat="false" ht="15" hidden="false" customHeight="false" outlineLevel="0" collapsed="false">
      <c r="A1341" s="8" t="n">
        <v>1337</v>
      </c>
      <c r="B1341" s="13"/>
      <c r="C1341" s="25"/>
      <c r="D1341" s="26" t="str">
        <f aca="false">IF($C1341="","",IFERROR(IF(INDEX(Bolalar!$B$5:$B$1804,MATCH($C1341,Bolalar!$I$5:$I$1804,0))="","",INDEX(Bolalar!$B$5:$B$1804,MATCH($C1341,Bolalar!$I$5:$I$1804,0))),""))</f>
        <v/>
      </c>
      <c r="E1341" s="15" t="str">
        <f aca="false">IF($C1341="","",IFERROR(IF(INDEX(Bolalar!$C$5:$C$1804,MATCH($C1341,Bolalar!$I$5:$I$1804,0))="","",INDEX(Bolalar!$C$5:$C$1804,MATCH($C1341,Bolalar!$I$5:$I$1804,0))),""))</f>
        <v/>
      </c>
      <c r="F1341" s="24"/>
      <c r="G1341" s="14" t="str">
        <f aca="false">IF(OR($E1341="",$B1341=""),"",INT(($B1341-$E1341)/365.25))</f>
        <v/>
      </c>
      <c r="H1341" s="14" t="str">
        <f aca="false">IF($G1341="","",IF($G1341&lt;5,"Ha","Yo'q"))</f>
        <v/>
      </c>
      <c r="I1341" s="14" t="str">
        <f aca="false">IF($G1341="","",IF($G1341&lt;18,"Ha","Yo'q"))</f>
        <v/>
      </c>
      <c r="J1341" s="12"/>
      <c r="K1341" s="12"/>
      <c r="L1341" s="25"/>
      <c r="M1341" s="12"/>
    </row>
    <row r="1342" customFormat="false" ht="15" hidden="false" customHeight="false" outlineLevel="0" collapsed="false">
      <c r="A1342" s="8" t="n">
        <v>1338</v>
      </c>
      <c r="B1342" s="13"/>
      <c r="C1342" s="25"/>
      <c r="D1342" s="26" t="str">
        <f aca="false">IF($C1342="","",IFERROR(IF(INDEX(Bolalar!$B$5:$B$1804,MATCH($C1342,Bolalar!$I$5:$I$1804,0))="","",INDEX(Bolalar!$B$5:$B$1804,MATCH($C1342,Bolalar!$I$5:$I$1804,0))),""))</f>
        <v/>
      </c>
      <c r="E1342" s="15" t="str">
        <f aca="false">IF($C1342="","",IFERROR(IF(INDEX(Bolalar!$C$5:$C$1804,MATCH($C1342,Bolalar!$I$5:$I$1804,0))="","",INDEX(Bolalar!$C$5:$C$1804,MATCH($C1342,Bolalar!$I$5:$I$1804,0))),""))</f>
        <v/>
      </c>
      <c r="F1342" s="24"/>
      <c r="G1342" s="14" t="str">
        <f aca="false">IF(OR($E1342="",$B1342=""),"",INT(($B1342-$E1342)/365.25))</f>
        <v/>
      </c>
      <c r="H1342" s="14" t="str">
        <f aca="false">IF($G1342="","",IF($G1342&lt;5,"Ha","Yo'q"))</f>
        <v/>
      </c>
      <c r="I1342" s="14" t="str">
        <f aca="false">IF($G1342="","",IF($G1342&lt;18,"Ha","Yo'q"))</f>
        <v/>
      </c>
      <c r="J1342" s="12"/>
      <c r="K1342" s="12"/>
      <c r="L1342" s="25"/>
      <c r="M1342" s="12"/>
    </row>
    <row r="1343" customFormat="false" ht="15" hidden="false" customHeight="false" outlineLevel="0" collapsed="false">
      <c r="A1343" s="8" t="n">
        <v>1339</v>
      </c>
      <c r="B1343" s="13"/>
      <c r="C1343" s="25"/>
      <c r="D1343" s="26" t="str">
        <f aca="false">IF($C1343="","",IFERROR(IF(INDEX(Bolalar!$B$5:$B$1804,MATCH($C1343,Bolalar!$I$5:$I$1804,0))="","",INDEX(Bolalar!$B$5:$B$1804,MATCH($C1343,Bolalar!$I$5:$I$1804,0))),""))</f>
        <v/>
      </c>
      <c r="E1343" s="15" t="str">
        <f aca="false">IF($C1343="","",IFERROR(IF(INDEX(Bolalar!$C$5:$C$1804,MATCH($C1343,Bolalar!$I$5:$I$1804,0))="","",INDEX(Bolalar!$C$5:$C$1804,MATCH($C1343,Bolalar!$I$5:$I$1804,0))),""))</f>
        <v/>
      </c>
      <c r="F1343" s="24"/>
      <c r="G1343" s="14" t="str">
        <f aca="false">IF(OR($E1343="",$B1343=""),"",INT(($B1343-$E1343)/365.25))</f>
        <v/>
      </c>
      <c r="H1343" s="14" t="str">
        <f aca="false">IF($G1343="","",IF($G1343&lt;5,"Ha","Yo'q"))</f>
        <v/>
      </c>
      <c r="I1343" s="14" t="str">
        <f aca="false">IF($G1343="","",IF($G1343&lt;18,"Ha","Yo'q"))</f>
        <v/>
      </c>
      <c r="J1343" s="12"/>
      <c r="K1343" s="12"/>
      <c r="L1343" s="25"/>
      <c r="M1343" s="12"/>
    </row>
    <row r="1344" customFormat="false" ht="15" hidden="false" customHeight="false" outlineLevel="0" collapsed="false">
      <c r="A1344" s="8" t="n">
        <v>1340</v>
      </c>
      <c r="B1344" s="13"/>
      <c r="C1344" s="25"/>
      <c r="D1344" s="26" t="str">
        <f aca="false">IF($C1344="","",IFERROR(IF(INDEX(Bolalar!$B$5:$B$1804,MATCH($C1344,Bolalar!$I$5:$I$1804,0))="","",INDEX(Bolalar!$B$5:$B$1804,MATCH($C1344,Bolalar!$I$5:$I$1804,0))),""))</f>
        <v/>
      </c>
      <c r="E1344" s="15" t="str">
        <f aca="false">IF($C1344="","",IFERROR(IF(INDEX(Bolalar!$C$5:$C$1804,MATCH($C1344,Bolalar!$I$5:$I$1804,0))="","",INDEX(Bolalar!$C$5:$C$1804,MATCH($C1344,Bolalar!$I$5:$I$1804,0))),""))</f>
        <v/>
      </c>
      <c r="F1344" s="24"/>
      <c r="G1344" s="14" t="str">
        <f aca="false">IF(OR($E1344="",$B1344=""),"",INT(($B1344-$E1344)/365.25))</f>
        <v/>
      </c>
      <c r="H1344" s="14" t="str">
        <f aca="false">IF($G1344="","",IF($G1344&lt;5,"Ha","Yo'q"))</f>
        <v/>
      </c>
      <c r="I1344" s="14" t="str">
        <f aca="false">IF($G1344="","",IF($G1344&lt;18,"Ha","Yo'q"))</f>
        <v/>
      </c>
      <c r="J1344" s="12"/>
      <c r="K1344" s="12"/>
      <c r="L1344" s="25"/>
      <c r="M1344" s="12"/>
    </row>
    <row r="1345" customFormat="false" ht="15" hidden="false" customHeight="false" outlineLevel="0" collapsed="false">
      <c r="A1345" s="8" t="n">
        <v>1341</v>
      </c>
      <c r="B1345" s="13"/>
      <c r="C1345" s="25"/>
      <c r="D1345" s="26" t="str">
        <f aca="false">IF($C1345="","",IFERROR(IF(INDEX(Bolalar!$B$5:$B$1804,MATCH($C1345,Bolalar!$I$5:$I$1804,0))="","",INDEX(Bolalar!$B$5:$B$1804,MATCH($C1345,Bolalar!$I$5:$I$1804,0))),""))</f>
        <v/>
      </c>
      <c r="E1345" s="15" t="str">
        <f aca="false">IF($C1345="","",IFERROR(IF(INDEX(Bolalar!$C$5:$C$1804,MATCH($C1345,Bolalar!$I$5:$I$1804,0))="","",INDEX(Bolalar!$C$5:$C$1804,MATCH($C1345,Bolalar!$I$5:$I$1804,0))),""))</f>
        <v/>
      </c>
      <c r="F1345" s="24"/>
      <c r="G1345" s="14" t="str">
        <f aca="false">IF(OR($E1345="",$B1345=""),"",INT(($B1345-$E1345)/365.25))</f>
        <v/>
      </c>
      <c r="H1345" s="14" t="str">
        <f aca="false">IF($G1345="","",IF($G1345&lt;5,"Ha","Yo'q"))</f>
        <v/>
      </c>
      <c r="I1345" s="14" t="str">
        <f aca="false">IF($G1345="","",IF($G1345&lt;18,"Ha","Yo'q"))</f>
        <v/>
      </c>
      <c r="J1345" s="12"/>
      <c r="K1345" s="12"/>
      <c r="L1345" s="25"/>
      <c r="M1345" s="12"/>
    </row>
    <row r="1346" customFormat="false" ht="15" hidden="false" customHeight="false" outlineLevel="0" collapsed="false">
      <c r="A1346" s="8" t="n">
        <v>1342</v>
      </c>
      <c r="B1346" s="13"/>
      <c r="C1346" s="25"/>
      <c r="D1346" s="26" t="str">
        <f aca="false">IF($C1346="","",IFERROR(IF(INDEX(Bolalar!$B$5:$B$1804,MATCH($C1346,Bolalar!$I$5:$I$1804,0))="","",INDEX(Bolalar!$B$5:$B$1804,MATCH($C1346,Bolalar!$I$5:$I$1804,0))),""))</f>
        <v/>
      </c>
      <c r="E1346" s="15" t="str">
        <f aca="false">IF($C1346="","",IFERROR(IF(INDEX(Bolalar!$C$5:$C$1804,MATCH($C1346,Bolalar!$I$5:$I$1804,0))="","",INDEX(Bolalar!$C$5:$C$1804,MATCH($C1346,Bolalar!$I$5:$I$1804,0))),""))</f>
        <v/>
      </c>
      <c r="F1346" s="24"/>
      <c r="G1346" s="14" t="str">
        <f aca="false">IF(OR($E1346="",$B1346=""),"",INT(($B1346-$E1346)/365.25))</f>
        <v/>
      </c>
      <c r="H1346" s="14" t="str">
        <f aca="false">IF($G1346="","",IF($G1346&lt;5,"Ha","Yo'q"))</f>
        <v/>
      </c>
      <c r="I1346" s="14" t="str">
        <f aca="false">IF($G1346="","",IF($G1346&lt;18,"Ha","Yo'q"))</f>
        <v/>
      </c>
      <c r="J1346" s="12"/>
      <c r="K1346" s="12"/>
      <c r="L1346" s="25"/>
      <c r="M1346" s="12"/>
    </row>
    <row r="1347" customFormat="false" ht="15" hidden="false" customHeight="false" outlineLevel="0" collapsed="false">
      <c r="A1347" s="8" t="n">
        <v>1343</v>
      </c>
      <c r="B1347" s="13"/>
      <c r="C1347" s="25"/>
      <c r="D1347" s="26" t="str">
        <f aca="false">IF($C1347="","",IFERROR(IF(INDEX(Bolalar!$B$5:$B$1804,MATCH($C1347,Bolalar!$I$5:$I$1804,0))="","",INDEX(Bolalar!$B$5:$B$1804,MATCH($C1347,Bolalar!$I$5:$I$1804,0))),""))</f>
        <v/>
      </c>
      <c r="E1347" s="15" t="str">
        <f aca="false">IF($C1347="","",IFERROR(IF(INDEX(Bolalar!$C$5:$C$1804,MATCH($C1347,Bolalar!$I$5:$I$1804,0))="","",INDEX(Bolalar!$C$5:$C$1804,MATCH($C1347,Bolalar!$I$5:$I$1804,0))),""))</f>
        <v/>
      </c>
      <c r="F1347" s="24"/>
      <c r="G1347" s="14" t="str">
        <f aca="false">IF(OR($E1347="",$B1347=""),"",INT(($B1347-$E1347)/365.25))</f>
        <v/>
      </c>
      <c r="H1347" s="14" t="str">
        <f aca="false">IF($G1347="","",IF($G1347&lt;5,"Ha","Yo'q"))</f>
        <v/>
      </c>
      <c r="I1347" s="14" t="str">
        <f aca="false">IF($G1347="","",IF($G1347&lt;18,"Ha","Yo'q"))</f>
        <v/>
      </c>
      <c r="J1347" s="12"/>
      <c r="K1347" s="12"/>
      <c r="L1347" s="25"/>
      <c r="M1347" s="12"/>
    </row>
    <row r="1348" customFormat="false" ht="15" hidden="false" customHeight="false" outlineLevel="0" collapsed="false">
      <c r="A1348" s="8" t="n">
        <v>1344</v>
      </c>
      <c r="B1348" s="13"/>
      <c r="C1348" s="25"/>
      <c r="D1348" s="26" t="str">
        <f aca="false">IF($C1348="","",IFERROR(IF(INDEX(Bolalar!$B$5:$B$1804,MATCH($C1348,Bolalar!$I$5:$I$1804,0))="","",INDEX(Bolalar!$B$5:$B$1804,MATCH($C1348,Bolalar!$I$5:$I$1804,0))),""))</f>
        <v/>
      </c>
      <c r="E1348" s="15" t="str">
        <f aca="false">IF($C1348="","",IFERROR(IF(INDEX(Bolalar!$C$5:$C$1804,MATCH($C1348,Bolalar!$I$5:$I$1804,0))="","",INDEX(Bolalar!$C$5:$C$1804,MATCH($C1348,Bolalar!$I$5:$I$1804,0))),""))</f>
        <v/>
      </c>
      <c r="F1348" s="24"/>
      <c r="G1348" s="14" t="str">
        <f aca="false">IF(OR($E1348="",$B1348=""),"",INT(($B1348-$E1348)/365.25))</f>
        <v/>
      </c>
      <c r="H1348" s="14" t="str">
        <f aca="false">IF($G1348="","",IF($G1348&lt;5,"Ha","Yo'q"))</f>
        <v/>
      </c>
      <c r="I1348" s="14" t="str">
        <f aca="false">IF($G1348="","",IF($G1348&lt;18,"Ha","Yo'q"))</f>
        <v/>
      </c>
      <c r="J1348" s="12"/>
      <c r="K1348" s="12"/>
      <c r="L1348" s="25"/>
      <c r="M1348" s="12"/>
    </row>
    <row r="1349" customFormat="false" ht="15" hidden="false" customHeight="false" outlineLevel="0" collapsed="false">
      <c r="A1349" s="8" t="n">
        <v>1345</v>
      </c>
      <c r="B1349" s="13"/>
      <c r="C1349" s="25"/>
      <c r="D1349" s="26" t="str">
        <f aca="false">IF($C1349="","",IFERROR(IF(INDEX(Bolalar!$B$5:$B$1804,MATCH($C1349,Bolalar!$I$5:$I$1804,0))="","",INDEX(Bolalar!$B$5:$B$1804,MATCH($C1349,Bolalar!$I$5:$I$1804,0))),""))</f>
        <v/>
      </c>
      <c r="E1349" s="15" t="str">
        <f aca="false">IF($C1349="","",IFERROR(IF(INDEX(Bolalar!$C$5:$C$1804,MATCH($C1349,Bolalar!$I$5:$I$1804,0))="","",INDEX(Bolalar!$C$5:$C$1804,MATCH($C1349,Bolalar!$I$5:$I$1804,0))),""))</f>
        <v/>
      </c>
      <c r="F1349" s="24"/>
      <c r="G1349" s="14" t="str">
        <f aca="false">IF(OR($E1349="",$B1349=""),"",INT(($B1349-$E1349)/365.25))</f>
        <v/>
      </c>
      <c r="H1349" s="14" t="str">
        <f aca="false">IF($G1349="","",IF($G1349&lt;5,"Ha","Yo'q"))</f>
        <v/>
      </c>
      <c r="I1349" s="14" t="str">
        <f aca="false">IF($G1349="","",IF($G1349&lt;18,"Ha","Yo'q"))</f>
        <v/>
      </c>
      <c r="J1349" s="12"/>
      <c r="K1349" s="12"/>
      <c r="L1349" s="25"/>
      <c r="M1349" s="12"/>
    </row>
    <row r="1350" customFormat="false" ht="15" hidden="false" customHeight="false" outlineLevel="0" collapsed="false">
      <c r="A1350" s="8" t="n">
        <v>1346</v>
      </c>
      <c r="B1350" s="13"/>
      <c r="C1350" s="25"/>
      <c r="D1350" s="26" t="str">
        <f aca="false">IF($C1350="","",IFERROR(IF(INDEX(Bolalar!$B$5:$B$1804,MATCH($C1350,Bolalar!$I$5:$I$1804,0))="","",INDEX(Bolalar!$B$5:$B$1804,MATCH($C1350,Bolalar!$I$5:$I$1804,0))),""))</f>
        <v/>
      </c>
      <c r="E1350" s="15" t="str">
        <f aca="false">IF($C1350="","",IFERROR(IF(INDEX(Bolalar!$C$5:$C$1804,MATCH($C1350,Bolalar!$I$5:$I$1804,0))="","",INDEX(Bolalar!$C$5:$C$1804,MATCH($C1350,Bolalar!$I$5:$I$1804,0))),""))</f>
        <v/>
      </c>
      <c r="F1350" s="24"/>
      <c r="G1350" s="14" t="str">
        <f aca="false">IF(OR($E1350="",$B1350=""),"",INT(($B1350-$E1350)/365.25))</f>
        <v/>
      </c>
      <c r="H1350" s="14" t="str">
        <f aca="false">IF($G1350="","",IF($G1350&lt;5,"Ha","Yo'q"))</f>
        <v/>
      </c>
      <c r="I1350" s="14" t="str">
        <f aca="false">IF($G1350="","",IF($G1350&lt;18,"Ha","Yo'q"))</f>
        <v/>
      </c>
      <c r="J1350" s="12"/>
      <c r="K1350" s="12"/>
      <c r="L1350" s="25"/>
      <c r="M1350" s="12"/>
    </row>
    <row r="1351" customFormat="false" ht="15" hidden="false" customHeight="false" outlineLevel="0" collapsed="false">
      <c r="A1351" s="8" t="n">
        <v>1347</v>
      </c>
      <c r="B1351" s="13"/>
      <c r="C1351" s="25"/>
      <c r="D1351" s="26" t="str">
        <f aca="false">IF($C1351="","",IFERROR(IF(INDEX(Bolalar!$B$5:$B$1804,MATCH($C1351,Bolalar!$I$5:$I$1804,0))="","",INDEX(Bolalar!$B$5:$B$1804,MATCH($C1351,Bolalar!$I$5:$I$1804,0))),""))</f>
        <v/>
      </c>
      <c r="E1351" s="15" t="str">
        <f aca="false">IF($C1351="","",IFERROR(IF(INDEX(Bolalar!$C$5:$C$1804,MATCH($C1351,Bolalar!$I$5:$I$1804,0))="","",INDEX(Bolalar!$C$5:$C$1804,MATCH($C1351,Bolalar!$I$5:$I$1804,0))),""))</f>
        <v/>
      </c>
      <c r="F1351" s="24"/>
      <c r="G1351" s="14" t="str">
        <f aca="false">IF(OR($E1351="",$B1351=""),"",INT(($B1351-$E1351)/365.25))</f>
        <v/>
      </c>
      <c r="H1351" s="14" t="str">
        <f aca="false">IF($G1351="","",IF($G1351&lt;5,"Ha","Yo'q"))</f>
        <v/>
      </c>
      <c r="I1351" s="14" t="str">
        <f aca="false">IF($G1351="","",IF($G1351&lt;18,"Ha","Yo'q"))</f>
        <v/>
      </c>
      <c r="J1351" s="12"/>
      <c r="K1351" s="12"/>
      <c r="L1351" s="25"/>
      <c r="M1351" s="12"/>
    </row>
    <row r="1352" customFormat="false" ht="15" hidden="false" customHeight="false" outlineLevel="0" collapsed="false">
      <c r="A1352" s="8" t="n">
        <v>1348</v>
      </c>
      <c r="B1352" s="13"/>
      <c r="C1352" s="25"/>
      <c r="D1352" s="26" t="str">
        <f aca="false">IF($C1352="","",IFERROR(IF(INDEX(Bolalar!$B$5:$B$1804,MATCH($C1352,Bolalar!$I$5:$I$1804,0))="","",INDEX(Bolalar!$B$5:$B$1804,MATCH($C1352,Bolalar!$I$5:$I$1804,0))),""))</f>
        <v/>
      </c>
      <c r="E1352" s="15" t="str">
        <f aca="false">IF($C1352="","",IFERROR(IF(INDEX(Bolalar!$C$5:$C$1804,MATCH($C1352,Bolalar!$I$5:$I$1804,0))="","",INDEX(Bolalar!$C$5:$C$1804,MATCH($C1352,Bolalar!$I$5:$I$1804,0))),""))</f>
        <v/>
      </c>
      <c r="F1352" s="24"/>
      <c r="G1352" s="14" t="str">
        <f aca="false">IF(OR($E1352="",$B1352=""),"",INT(($B1352-$E1352)/365.25))</f>
        <v/>
      </c>
      <c r="H1352" s="14" t="str">
        <f aca="false">IF($G1352="","",IF($G1352&lt;5,"Ha","Yo'q"))</f>
        <v/>
      </c>
      <c r="I1352" s="14" t="str">
        <f aca="false">IF($G1352="","",IF($G1352&lt;18,"Ha","Yo'q"))</f>
        <v/>
      </c>
      <c r="J1352" s="12"/>
      <c r="K1352" s="12"/>
      <c r="L1352" s="25"/>
      <c r="M1352" s="12"/>
    </row>
    <row r="1353" customFormat="false" ht="15" hidden="false" customHeight="false" outlineLevel="0" collapsed="false">
      <c r="A1353" s="8" t="n">
        <v>1349</v>
      </c>
      <c r="B1353" s="13"/>
      <c r="C1353" s="25"/>
      <c r="D1353" s="26" t="str">
        <f aca="false">IF($C1353="","",IFERROR(IF(INDEX(Bolalar!$B$5:$B$1804,MATCH($C1353,Bolalar!$I$5:$I$1804,0))="","",INDEX(Bolalar!$B$5:$B$1804,MATCH($C1353,Bolalar!$I$5:$I$1804,0))),""))</f>
        <v/>
      </c>
      <c r="E1353" s="15" t="str">
        <f aca="false">IF($C1353="","",IFERROR(IF(INDEX(Bolalar!$C$5:$C$1804,MATCH($C1353,Bolalar!$I$5:$I$1804,0))="","",INDEX(Bolalar!$C$5:$C$1804,MATCH($C1353,Bolalar!$I$5:$I$1804,0))),""))</f>
        <v/>
      </c>
      <c r="F1353" s="24"/>
      <c r="G1353" s="14" t="str">
        <f aca="false">IF(OR($E1353="",$B1353=""),"",INT(($B1353-$E1353)/365.25))</f>
        <v/>
      </c>
      <c r="H1353" s="14" t="str">
        <f aca="false">IF($G1353="","",IF($G1353&lt;5,"Ha","Yo'q"))</f>
        <v/>
      </c>
      <c r="I1353" s="14" t="str">
        <f aca="false">IF($G1353="","",IF($G1353&lt;18,"Ha","Yo'q"))</f>
        <v/>
      </c>
      <c r="J1353" s="12"/>
      <c r="K1353" s="12"/>
      <c r="L1353" s="25"/>
      <c r="M1353" s="12"/>
    </row>
    <row r="1354" customFormat="false" ht="15" hidden="false" customHeight="false" outlineLevel="0" collapsed="false">
      <c r="A1354" s="8" t="n">
        <v>1350</v>
      </c>
      <c r="B1354" s="13"/>
      <c r="C1354" s="25"/>
      <c r="D1354" s="26" t="str">
        <f aca="false">IF($C1354="","",IFERROR(IF(INDEX(Bolalar!$B$5:$B$1804,MATCH($C1354,Bolalar!$I$5:$I$1804,0))="","",INDEX(Bolalar!$B$5:$B$1804,MATCH($C1354,Bolalar!$I$5:$I$1804,0))),""))</f>
        <v/>
      </c>
      <c r="E1354" s="15" t="str">
        <f aca="false">IF($C1354="","",IFERROR(IF(INDEX(Bolalar!$C$5:$C$1804,MATCH($C1354,Bolalar!$I$5:$I$1804,0))="","",INDEX(Bolalar!$C$5:$C$1804,MATCH($C1354,Bolalar!$I$5:$I$1804,0))),""))</f>
        <v/>
      </c>
      <c r="F1354" s="24"/>
      <c r="G1354" s="14" t="str">
        <f aca="false">IF(OR($E1354="",$B1354=""),"",INT(($B1354-$E1354)/365.25))</f>
        <v/>
      </c>
      <c r="H1354" s="14" t="str">
        <f aca="false">IF($G1354="","",IF($G1354&lt;5,"Ha","Yo'q"))</f>
        <v/>
      </c>
      <c r="I1354" s="14" t="str">
        <f aca="false">IF($G1354="","",IF($G1354&lt;18,"Ha","Yo'q"))</f>
        <v/>
      </c>
      <c r="J1354" s="12"/>
      <c r="K1354" s="12"/>
      <c r="L1354" s="25"/>
      <c r="M1354" s="12"/>
    </row>
    <row r="1355" customFormat="false" ht="15" hidden="false" customHeight="false" outlineLevel="0" collapsed="false">
      <c r="A1355" s="8" t="n">
        <v>1351</v>
      </c>
      <c r="B1355" s="13"/>
      <c r="C1355" s="25"/>
      <c r="D1355" s="26" t="str">
        <f aca="false">IF($C1355="","",IFERROR(IF(INDEX(Bolalar!$B$5:$B$1804,MATCH($C1355,Bolalar!$I$5:$I$1804,0))="","",INDEX(Bolalar!$B$5:$B$1804,MATCH($C1355,Bolalar!$I$5:$I$1804,0))),""))</f>
        <v/>
      </c>
      <c r="E1355" s="15" t="str">
        <f aca="false">IF($C1355="","",IFERROR(IF(INDEX(Bolalar!$C$5:$C$1804,MATCH($C1355,Bolalar!$I$5:$I$1804,0))="","",INDEX(Bolalar!$C$5:$C$1804,MATCH($C1355,Bolalar!$I$5:$I$1804,0))),""))</f>
        <v/>
      </c>
      <c r="F1355" s="24"/>
      <c r="G1355" s="14" t="str">
        <f aca="false">IF(OR($E1355="",$B1355=""),"",INT(($B1355-$E1355)/365.25))</f>
        <v/>
      </c>
      <c r="H1355" s="14" t="str">
        <f aca="false">IF($G1355="","",IF($G1355&lt;5,"Ha","Yo'q"))</f>
        <v/>
      </c>
      <c r="I1355" s="14" t="str">
        <f aca="false">IF($G1355="","",IF($G1355&lt;18,"Ha","Yo'q"))</f>
        <v/>
      </c>
      <c r="J1355" s="12"/>
      <c r="K1355" s="12"/>
      <c r="L1355" s="25"/>
      <c r="M1355" s="12"/>
    </row>
    <row r="1356" customFormat="false" ht="15" hidden="false" customHeight="false" outlineLevel="0" collapsed="false">
      <c r="A1356" s="8" t="n">
        <v>1352</v>
      </c>
      <c r="B1356" s="13"/>
      <c r="C1356" s="25"/>
      <c r="D1356" s="26" t="str">
        <f aca="false">IF($C1356="","",IFERROR(IF(INDEX(Bolalar!$B$5:$B$1804,MATCH($C1356,Bolalar!$I$5:$I$1804,0))="","",INDEX(Bolalar!$B$5:$B$1804,MATCH($C1356,Bolalar!$I$5:$I$1804,0))),""))</f>
        <v/>
      </c>
      <c r="E1356" s="15" t="str">
        <f aca="false">IF($C1356="","",IFERROR(IF(INDEX(Bolalar!$C$5:$C$1804,MATCH($C1356,Bolalar!$I$5:$I$1804,0))="","",INDEX(Bolalar!$C$5:$C$1804,MATCH($C1356,Bolalar!$I$5:$I$1804,0))),""))</f>
        <v/>
      </c>
      <c r="F1356" s="24"/>
      <c r="G1356" s="14" t="str">
        <f aca="false">IF(OR($E1356="",$B1356=""),"",INT(($B1356-$E1356)/365.25))</f>
        <v/>
      </c>
      <c r="H1356" s="14" t="str">
        <f aca="false">IF($G1356="","",IF($G1356&lt;5,"Ha","Yo'q"))</f>
        <v/>
      </c>
      <c r="I1356" s="14" t="str">
        <f aca="false">IF($G1356="","",IF($G1356&lt;18,"Ha","Yo'q"))</f>
        <v/>
      </c>
      <c r="J1356" s="12"/>
      <c r="K1356" s="12"/>
      <c r="L1356" s="25"/>
      <c r="M1356" s="12"/>
    </row>
    <row r="1357" customFormat="false" ht="15" hidden="false" customHeight="false" outlineLevel="0" collapsed="false">
      <c r="A1357" s="8" t="n">
        <v>1353</v>
      </c>
      <c r="B1357" s="13"/>
      <c r="C1357" s="25"/>
      <c r="D1357" s="26" t="str">
        <f aca="false">IF($C1357="","",IFERROR(IF(INDEX(Bolalar!$B$5:$B$1804,MATCH($C1357,Bolalar!$I$5:$I$1804,0))="","",INDEX(Bolalar!$B$5:$B$1804,MATCH($C1357,Bolalar!$I$5:$I$1804,0))),""))</f>
        <v/>
      </c>
      <c r="E1357" s="15" t="str">
        <f aca="false">IF($C1357="","",IFERROR(IF(INDEX(Bolalar!$C$5:$C$1804,MATCH($C1357,Bolalar!$I$5:$I$1804,0))="","",INDEX(Bolalar!$C$5:$C$1804,MATCH($C1357,Bolalar!$I$5:$I$1804,0))),""))</f>
        <v/>
      </c>
      <c r="F1357" s="24"/>
      <c r="G1357" s="14" t="str">
        <f aca="false">IF(OR($E1357="",$B1357=""),"",INT(($B1357-$E1357)/365.25))</f>
        <v/>
      </c>
      <c r="H1357" s="14" t="str">
        <f aca="false">IF($G1357="","",IF($G1357&lt;5,"Ha","Yo'q"))</f>
        <v/>
      </c>
      <c r="I1357" s="14" t="str">
        <f aca="false">IF($G1357="","",IF($G1357&lt;18,"Ha","Yo'q"))</f>
        <v/>
      </c>
      <c r="J1357" s="12"/>
      <c r="K1357" s="12"/>
      <c r="L1357" s="25"/>
      <c r="M1357" s="12"/>
    </row>
    <row r="1358" customFormat="false" ht="15" hidden="false" customHeight="false" outlineLevel="0" collapsed="false">
      <c r="A1358" s="8" t="n">
        <v>1354</v>
      </c>
      <c r="B1358" s="13"/>
      <c r="C1358" s="25"/>
      <c r="D1358" s="26" t="str">
        <f aca="false">IF($C1358="","",IFERROR(IF(INDEX(Bolalar!$B$5:$B$1804,MATCH($C1358,Bolalar!$I$5:$I$1804,0))="","",INDEX(Bolalar!$B$5:$B$1804,MATCH($C1358,Bolalar!$I$5:$I$1804,0))),""))</f>
        <v/>
      </c>
      <c r="E1358" s="15" t="str">
        <f aca="false">IF($C1358="","",IFERROR(IF(INDEX(Bolalar!$C$5:$C$1804,MATCH($C1358,Bolalar!$I$5:$I$1804,0))="","",INDEX(Bolalar!$C$5:$C$1804,MATCH($C1358,Bolalar!$I$5:$I$1804,0))),""))</f>
        <v/>
      </c>
      <c r="F1358" s="24"/>
      <c r="G1358" s="14" t="str">
        <f aca="false">IF(OR($E1358="",$B1358=""),"",INT(($B1358-$E1358)/365.25))</f>
        <v/>
      </c>
      <c r="H1358" s="14" t="str">
        <f aca="false">IF($G1358="","",IF($G1358&lt;5,"Ha","Yo'q"))</f>
        <v/>
      </c>
      <c r="I1358" s="14" t="str">
        <f aca="false">IF($G1358="","",IF($G1358&lt;18,"Ha","Yo'q"))</f>
        <v/>
      </c>
      <c r="J1358" s="12"/>
      <c r="K1358" s="12"/>
      <c r="L1358" s="25"/>
      <c r="M1358" s="12"/>
    </row>
    <row r="1359" customFormat="false" ht="15" hidden="false" customHeight="false" outlineLevel="0" collapsed="false">
      <c r="A1359" s="8" t="n">
        <v>1355</v>
      </c>
      <c r="B1359" s="13"/>
      <c r="C1359" s="25"/>
      <c r="D1359" s="26" t="str">
        <f aca="false">IF($C1359="","",IFERROR(IF(INDEX(Bolalar!$B$5:$B$1804,MATCH($C1359,Bolalar!$I$5:$I$1804,0))="","",INDEX(Bolalar!$B$5:$B$1804,MATCH($C1359,Bolalar!$I$5:$I$1804,0))),""))</f>
        <v/>
      </c>
      <c r="E1359" s="15" t="str">
        <f aca="false">IF($C1359="","",IFERROR(IF(INDEX(Bolalar!$C$5:$C$1804,MATCH($C1359,Bolalar!$I$5:$I$1804,0))="","",INDEX(Bolalar!$C$5:$C$1804,MATCH($C1359,Bolalar!$I$5:$I$1804,0))),""))</f>
        <v/>
      </c>
      <c r="F1359" s="24"/>
      <c r="G1359" s="14" t="str">
        <f aca="false">IF(OR($E1359="",$B1359=""),"",INT(($B1359-$E1359)/365.25))</f>
        <v/>
      </c>
      <c r="H1359" s="14" t="str">
        <f aca="false">IF($G1359="","",IF($G1359&lt;5,"Ha","Yo'q"))</f>
        <v/>
      </c>
      <c r="I1359" s="14" t="str">
        <f aca="false">IF($G1359="","",IF($G1359&lt;18,"Ha","Yo'q"))</f>
        <v/>
      </c>
      <c r="J1359" s="12"/>
      <c r="K1359" s="12"/>
      <c r="L1359" s="25"/>
      <c r="M1359" s="12"/>
    </row>
    <row r="1360" customFormat="false" ht="15" hidden="false" customHeight="false" outlineLevel="0" collapsed="false">
      <c r="A1360" s="8" t="n">
        <v>1356</v>
      </c>
      <c r="B1360" s="13"/>
      <c r="C1360" s="25"/>
      <c r="D1360" s="26" t="str">
        <f aca="false">IF($C1360="","",IFERROR(IF(INDEX(Bolalar!$B$5:$B$1804,MATCH($C1360,Bolalar!$I$5:$I$1804,0))="","",INDEX(Bolalar!$B$5:$B$1804,MATCH($C1360,Bolalar!$I$5:$I$1804,0))),""))</f>
        <v/>
      </c>
      <c r="E1360" s="15" t="str">
        <f aca="false">IF($C1360="","",IFERROR(IF(INDEX(Bolalar!$C$5:$C$1804,MATCH($C1360,Bolalar!$I$5:$I$1804,0))="","",INDEX(Bolalar!$C$5:$C$1804,MATCH($C1360,Bolalar!$I$5:$I$1804,0))),""))</f>
        <v/>
      </c>
      <c r="F1360" s="24"/>
      <c r="G1360" s="14" t="str">
        <f aca="false">IF(OR($E1360="",$B1360=""),"",INT(($B1360-$E1360)/365.25))</f>
        <v/>
      </c>
      <c r="H1360" s="14" t="str">
        <f aca="false">IF($G1360="","",IF($G1360&lt;5,"Ha","Yo'q"))</f>
        <v/>
      </c>
      <c r="I1360" s="14" t="str">
        <f aca="false">IF($G1360="","",IF($G1360&lt;18,"Ha","Yo'q"))</f>
        <v/>
      </c>
      <c r="J1360" s="12"/>
      <c r="K1360" s="12"/>
      <c r="L1360" s="25"/>
      <c r="M1360" s="12"/>
    </row>
    <row r="1361" customFormat="false" ht="15" hidden="false" customHeight="false" outlineLevel="0" collapsed="false">
      <c r="A1361" s="8" t="n">
        <v>1357</v>
      </c>
      <c r="B1361" s="13"/>
      <c r="C1361" s="25"/>
      <c r="D1361" s="26" t="str">
        <f aca="false">IF($C1361="","",IFERROR(IF(INDEX(Bolalar!$B$5:$B$1804,MATCH($C1361,Bolalar!$I$5:$I$1804,0))="","",INDEX(Bolalar!$B$5:$B$1804,MATCH($C1361,Bolalar!$I$5:$I$1804,0))),""))</f>
        <v/>
      </c>
      <c r="E1361" s="15" t="str">
        <f aca="false">IF($C1361="","",IFERROR(IF(INDEX(Bolalar!$C$5:$C$1804,MATCH($C1361,Bolalar!$I$5:$I$1804,0))="","",INDEX(Bolalar!$C$5:$C$1804,MATCH($C1361,Bolalar!$I$5:$I$1804,0))),""))</f>
        <v/>
      </c>
      <c r="F1361" s="24"/>
      <c r="G1361" s="14" t="str">
        <f aca="false">IF(OR($E1361="",$B1361=""),"",INT(($B1361-$E1361)/365.25))</f>
        <v/>
      </c>
      <c r="H1361" s="14" t="str">
        <f aca="false">IF($G1361="","",IF($G1361&lt;5,"Ha","Yo'q"))</f>
        <v/>
      </c>
      <c r="I1361" s="14" t="str">
        <f aca="false">IF($G1361="","",IF($G1361&lt;18,"Ha","Yo'q"))</f>
        <v/>
      </c>
      <c r="J1361" s="12"/>
      <c r="K1361" s="12"/>
      <c r="L1361" s="25"/>
      <c r="M1361" s="12"/>
    </row>
    <row r="1362" customFormat="false" ht="15" hidden="false" customHeight="false" outlineLevel="0" collapsed="false">
      <c r="A1362" s="8" t="n">
        <v>1358</v>
      </c>
      <c r="B1362" s="13"/>
      <c r="C1362" s="25"/>
      <c r="D1362" s="26" t="str">
        <f aca="false">IF($C1362="","",IFERROR(IF(INDEX(Bolalar!$B$5:$B$1804,MATCH($C1362,Bolalar!$I$5:$I$1804,0))="","",INDEX(Bolalar!$B$5:$B$1804,MATCH($C1362,Bolalar!$I$5:$I$1804,0))),""))</f>
        <v/>
      </c>
      <c r="E1362" s="15" t="str">
        <f aca="false">IF($C1362="","",IFERROR(IF(INDEX(Bolalar!$C$5:$C$1804,MATCH($C1362,Bolalar!$I$5:$I$1804,0))="","",INDEX(Bolalar!$C$5:$C$1804,MATCH($C1362,Bolalar!$I$5:$I$1804,0))),""))</f>
        <v/>
      </c>
      <c r="F1362" s="24"/>
      <c r="G1362" s="14" t="str">
        <f aca="false">IF(OR($E1362="",$B1362=""),"",INT(($B1362-$E1362)/365.25))</f>
        <v/>
      </c>
      <c r="H1362" s="14" t="str">
        <f aca="false">IF($G1362="","",IF($G1362&lt;5,"Ha","Yo'q"))</f>
        <v/>
      </c>
      <c r="I1362" s="14" t="str">
        <f aca="false">IF($G1362="","",IF($G1362&lt;18,"Ha","Yo'q"))</f>
        <v/>
      </c>
      <c r="J1362" s="12"/>
      <c r="K1362" s="12"/>
      <c r="L1362" s="25"/>
      <c r="M1362" s="12"/>
    </row>
    <row r="1363" customFormat="false" ht="15" hidden="false" customHeight="false" outlineLevel="0" collapsed="false">
      <c r="A1363" s="8" t="n">
        <v>1359</v>
      </c>
      <c r="B1363" s="13"/>
      <c r="C1363" s="25"/>
      <c r="D1363" s="26" t="str">
        <f aca="false">IF($C1363="","",IFERROR(IF(INDEX(Bolalar!$B$5:$B$1804,MATCH($C1363,Bolalar!$I$5:$I$1804,0))="","",INDEX(Bolalar!$B$5:$B$1804,MATCH($C1363,Bolalar!$I$5:$I$1804,0))),""))</f>
        <v/>
      </c>
      <c r="E1363" s="15" t="str">
        <f aca="false">IF($C1363="","",IFERROR(IF(INDEX(Bolalar!$C$5:$C$1804,MATCH($C1363,Bolalar!$I$5:$I$1804,0))="","",INDEX(Bolalar!$C$5:$C$1804,MATCH($C1363,Bolalar!$I$5:$I$1804,0))),""))</f>
        <v/>
      </c>
      <c r="F1363" s="24"/>
      <c r="G1363" s="14" t="str">
        <f aca="false">IF(OR($E1363="",$B1363=""),"",INT(($B1363-$E1363)/365.25))</f>
        <v/>
      </c>
      <c r="H1363" s="14" t="str">
        <f aca="false">IF($G1363="","",IF($G1363&lt;5,"Ha","Yo'q"))</f>
        <v/>
      </c>
      <c r="I1363" s="14" t="str">
        <f aca="false">IF($G1363="","",IF($G1363&lt;18,"Ha","Yo'q"))</f>
        <v/>
      </c>
      <c r="J1363" s="12"/>
      <c r="K1363" s="12"/>
      <c r="L1363" s="25"/>
      <c r="M1363" s="12"/>
    </row>
    <row r="1364" customFormat="false" ht="15" hidden="false" customHeight="false" outlineLevel="0" collapsed="false">
      <c r="A1364" s="8" t="n">
        <v>1360</v>
      </c>
      <c r="B1364" s="13"/>
      <c r="C1364" s="25"/>
      <c r="D1364" s="26" t="str">
        <f aca="false">IF($C1364="","",IFERROR(IF(INDEX(Bolalar!$B$5:$B$1804,MATCH($C1364,Bolalar!$I$5:$I$1804,0))="","",INDEX(Bolalar!$B$5:$B$1804,MATCH($C1364,Bolalar!$I$5:$I$1804,0))),""))</f>
        <v/>
      </c>
      <c r="E1364" s="15" t="str">
        <f aca="false">IF($C1364="","",IFERROR(IF(INDEX(Bolalar!$C$5:$C$1804,MATCH($C1364,Bolalar!$I$5:$I$1804,0))="","",INDEX(Bolalar!$C$5:$C$1804,MATCH($C1364,Bolalar!$I$5:$I$1804,0))),""))</f>
        <v/>
      </c>
      <c r="F1364" s="24"/>
      <c r="G1364" s="14" t="str">
        <f aca="false">IF(OR($E1364="",$B1364=""),"",INT(($B1364-$E1364)/365.25))</f>
        <v/>
      </c>
      <c r="H1364" s="14" t="str">
        <f aca="false">IF($G1364="","",IF($G1364&lt;5,"Ha","Yo'q"))</f>
        <v/>
      </c>
      <c r="I1364" s="14" t="str">
        <f aca="false">IF($G1364="","",IF($G1364&lt;18,"Ha","Yo'q"))</f>
        <v/>
      </c>
      <c r="J1364" s="12"/>
      <c r="K1364" s="12"/>
      <c r="L1364" s="25"/>
      <c r="M1364" s="12"/>
    </row>
    <row r="1365" customFormat="false" ht="15" hidden="false" customHeight="false" outlineLevel="0" collapsed="false">
      <c r="A1365" s="8" t="n">
        <v>1361</v>
      </c>
      <c r="B1365" s="13"/>
      <c r="C1365" s="25"/>
      <c r="D1365" s="26" t="str">
        <f aca="false">IF($C1365="","",IFERROR(IF(INDEX(Bolalar!$B$5:$B$1804,MATCH($C1365,Bolalar!$I$5:$I$1804,0))="","",INDEX(Bolalar!$B$5:$B$1804,MATCH($C1365,Bolalar!$I$5:$I$1804,0))),""))</f>
        <v/>
      </c>
      <c r="E1365" s="15" t="str">
        <f aca="false">IF($C1365="","",IFERROR(IF(INDEX(Bolalar!$C$5:$C$1804,MATCH($C1365,Bolalar!$I$5:$I$1804,0))="","",INDEX(Bolalar!$C$5:$C$1804,MATCH($C1365,Bolalar!$I$5:$I$1804,0))),""))</f>
        <v/>
      </c>
      <c r="F1365" s="24"/>
      <c r="G1365" s="14" t="str">
        <f aca="false">IF(OR($E1365="",$B1365=""),"",INT(($B1365-$E1365)/365.25))</f>
        <v/>
      </c>
      <c r="H1365" s="14" t="str">
        <f aca="false">IF($G1365="","",IF($G1365&lt;5,"Ha","Yo'q"))</f>
        <v/>
      </c>
      <c r="I1365" s="14" t="str">
        <f aca="false">IF($G1365="","",IF($G1365&lt;18,"Ha","Yo'q"))</f>
        <v/>
      </c>
      <c r="J1365" s="12"/>
      <c r="K1365" s="12"/>
      <c r="L1365" s="25"/>
      <c r="M1365" s="12"/>
    </row>
    <row r="1366" customFormat="false" ht="15" hidden="false" customHeight="false" outlineLevel="0" collapsed="false">
      <c r="A1366" s="8" t="n">
        <v>1362</v>
      </c>
      <c r="B1366" s="13"/>
      <c r="C1366" s="25"/>
      <c r="D1366" s="26" t="str">
        <f aca="false">IF($C1366="","",IFERROR(IF(INDEX(Bolalar!$B$5:$B$1804,MATCH($C1366,Bolalar!$I$5:$I$1804,0))="","",INDEX(Bolalar!$B$5:$B$1804,MATCH($C1366,Bolalar!$I$5:$I$1804,0))),""))</f>
        <v/>
      </c>
      <c r="E1366" s="15" t="str">
        <f aca="false">IF($C1366="","",IFERROR(IF(INDEX(Bolalar!$C$5:$C$1804,MATCH($C1366,Bolalar!$I$5:$I$1804,0))="","",INDEX(Bolalar!$C$5:$C$1804,MATCH($C1366,Bolalar!$I$5:$I$1804,0))),""))</f>
        <v/>
      </c>
      <c r="F1366" s="24"/>
      <c r="G1366" s="14" t="str">
        <f aca="false">IF(OR($E1366="",$B1366=""),"",INT(($B1366-$E1366)/365.25))</f>
        <v/>
      </c>
      <c r="H1366" s="14" t="str">
        <f aca="false">IF($G1366="","",IF($G1366&lt;5,"Ha","Yo'q"))</f>
        <v/>
      </c>
      <c r="I1366" s="14" t="str">
        <f aca="false">IF($G1366="","",IF($G1366&lt;18,"Ha","Yo'q"))</f>
        <v/>
      </c>
      <c r="J1366" s="12"/>
      <c r="K1366" s="12"/>
      <c r="L1366" s="25"/>
      <c r="M1366" s="12"/>
    </row>
    <row r="1367" customFormat="false" ht="15" hidden="false" customHeight="false" outlineLevel="0" collapsed="false">
      <c r="A1367" s="8" t="n">
        <v>1363</v>
      </c>
      <c r="B1367" s="13"/>
      <c r="C1367" s="25"/>
      <c r="D1367" s="26" t="str">
        <f aca="false">IF($C1367="","",IFERROR(IF(INDEX(Bolalar!$B$5:$B$1804,MATCH($C1367,Bolalar!$I$5:$I$1804,0))="","",INDEX(Bolalar!$B$5:$B$1804,MATCH($C1367,Bolalar!$I$5:$I$1804,0))),""))</f>
        <v/>
      </c>
      <c r="E1367" s="15" t="str">
        <f aca="false">IF($C1367="","",IFERROR(IF(INDEX(Bolalar!$C$5:$C$1804,MATCH($C1367,Bolalar!$I$5:$I$1804,0))="","",INDEX(Bolalar!$C$5:$C$1804,MATCH($C1367,Bolalar!$I$5:$I$1804,0))),""))</f>
        <v/>
      </c>
      <c r="F1367" s="24"/>
      <c r="G1367" s="14" t="str">
        <f aca="false">IF(OR($E1367="",$B1367=""),"",INT(($B1367-$E1367)/365.25))</f>
        <v/>
      </c>
      <c r="H1367" s="14" t="str">
        <f aca="false">IF($G1367="","",IF($G1367&lt;5,"Ha","Yo'q"))</f>
        <v/>
      </c>
      <c r="I1367" s="14" t="str">
        <f aca="false">IF($G1367="","",IF($G1367&lt;18,"Ha","Yo'q"))</f>
        <v/>
      </c>
      <c r="J1367" s="12"/>
      <c r="K1367" s="12"/>
      <c r="L1367" s="25"/>
      <c r="M1367" s="12"/>
    </row>
    <row r="1368" customFormat="false" ht="15" hidden="false" customHeight="false" outlineLevel="0" collapsed="false">
      <c r="A1368" s="8" t="n">
        <v>1364</v>
      </c>
      <c r="B1368" s="13"/>
      <c r="C1368" s="25"/>
      <c r="D1368" s="26" t="str">
        <f aca="false">IF($C1368="","",IFERROR(IF(INDEX(Bolalar!$B$5:$B$1804,MATCH($C1368,Bolalar!$I$5:$I$1804,0))="","",INDEX(Bolalar!$B$5:$B$1804,MATCH($C1368,Bolalar!$I$5:$I$1804,0))),""))</f>
        <v/>
      </c>
      <c r="E1368" s="15" t="str">
        <f aca="false">IF($C1368="","",IFERROR(IF(INDEX(Bolalar!$C$5:$C$1804,MATCH($C1368,Bolalar!$I$5:$I$1804,0))="","",INDEX(Bolalar!$C$5:$C$1804,MATCH($C1368,Bolalar!$I$5:$I$1804,0))),""))</f>
        <v/>
      </c>
      <c r="F1368" s="24"/>
      <c r="G1368" s="14" t="str">
        <f aca="false">IF(OR($E1368="",$B1368=""),"",INT(($B1368-$E1368)/365.25))</f>
        <v/>
      </c>
      <c r="H1368" s="14" t="str">
        <f aca="false">IF($G1368="","",IF($G1368&lt;5,"Ha","Yo'q"))</f>
        <v/>
      </c>
      <c r="I1368" s="14" t="str">
        <f aca="false">IF($G1368="","",IF($G1368&lt;18,"Ha","Yo'q"))</f>
        <v/>
      </c>
      <c r="J1368" s="12"/>
      <c r="K1368" s="12"/>
      <c r="L1368" s="25"/>
      <c r="M1368" s="12"/>
    </row>
    <row r="1369" customFormat="false" ht="15" hidden="false" customHeight="false" outlineLevel="0" collapsed="false">
      <c r="A1369" s="8" t="n">
        <v>1365</v>
      </c>
      <c r="B1369" s="13"/>
      <c r="C1369" s="25"/>
      <c r="D1369" s="26" t="str">
        <f aca="false">IF($C1369="","",IFERROR(IF(INDEX(Bolalar!$B$5:$B$1804,MATCH($C1369,Bolalar!$I$5:$I$1804,0))="","",INDEX(Bolalar!$B$5:$B$1804,MATCH($C1369,Bolalar!$I$5:$I$1804,0))),""))</f>
        <v/>
      </c>
      <c r="E1369" s="15" t="str">
        <f aca="false">IF($C1369="","",IFERROR(IF(INDEX(Bolalar!$C$5:$C$1804,MATCH($C1369,Bolalar!$I$5:$I$1804,0))="","",INDEX(Bolalar!$C$5:$C$1804,MATCH($C1369,Bolalar!$I$5:$I$1804,0))),""))</f>
        <v/>
      </c>
      <c r="F1369" s="24"/>
      <c r="G1369" s="14" t="str">
        <f aca="false">IF(OR($E1369="",$B1369=""),"",INT(($B1369-$E1369)/365.25))</f>
        <v/>
      </c>
      <c r="H1369" s="14" t="str">
        <f aca="false">IF($G1369="","",IF($G1369&lt;5,"Ha","Yo'q"))</f>
        <v/>
      </c>
      <c r="I1369" s="14" t="str">
        <f aca="false">IF($G1369="","",IF($G1369&lt;18,"Ha","Yo'q"))</f>
        <v/>
      </c>
      <c r="J1369" s="12"/>
      <c r="K1369" s="12"/>
      <c r="L1369" s="25"/>
      <c r="M1369" s="12"/>
    </row>
    <row r="1370" customFormat="false" ht="15" hidden="false" customHeight="false" outlineLevel="0" collapsed="false">
      <c r="A1370" s="8" t="n">
        <v>1366</v>
      </c>
      <c r="B1370" s="13"/>
      <c r="C1370" s="25"/>
      <c r="D1370" s="26" t="str">
        <f aca="false">IF($C1370="","",IFERROR(IF(INDEX(Bolalar!$B$5:$B$1804,MATCH($C1370,Bolalar!$I$5:$I$1804,0))="","",INDEX(Bolalar!$B$5:$B$1804,MATCH($C1370,Bolalar!$I$5:$I$1804,0))),""))</f>
        <v/>
      </c>
      <c r="E1370" s="15" t="str">
        <f aca="false">IF($C1370="","",IFERROR(IF(INDEX(Bolalar!$C$5:$C$1804,MATCH($C1370,Bolalar!$I$5:$I$1804,0))="","",INDEX(Bolalar!$C$5:$C$1804,MATCH($C1370,Bolalar!$I$5:$I$1804,0))),""))</f>
        <v/>
      </c>
      <c r="F1370" s="24"/>
      <c r="G1370" s="14" t="str">
        <f aca="false">IF(OR($E1370="",$B1370=""),"",INT(($B1370-$E1370)/365.25))</f>
        <v/>
      </c>
      <c r="H1370" s="14" t="str">
        <f aca="false">IF($G1370="","",IF($G1370&lt;5,"Ha","Yo'q"))</f>
        <v/>
      </c>
      <c r="I1370" s="14" t="str">
        <f aca="false">IF($G1370="","",IF($G1370&lt;18,"Ha","Yo'q"))</f>
        <v/>
      </c>
      <c r="J1370" s="12"/>
      <c r="K1370" s="12"/>
      <c r="L1370" s="25"/>
      <c r="M1370" s="12"/>
    </row>
    <row r="1371" customFormat="false" ht="15" hidden="false" customHeight="false" outlineLevel="0" collapsed="false">
      <c r="A1371" s="8" t="n">
        <v>1367</v>
      </c>
      <c r="B1371" s="13"/>
      <c r="C1371" s="25"/>
      <c r="D1371" s="26" t="str">
        <f aca="false">IF($C1371="","",IFERROR(IF(INDEX(Bolalar!$B$5:$B$1804,MATCH($C1371,Bolalar!$I$5:$I$1804,0))="","",INDEX(Bolalar!$B$5:$B$1804,MATCH($C1371,Bolalar!$I$5:$I$1804,0))),""))</f>
        <v/>
      </c>
      <c r="E1371" s="15" t="str">
        <f aca="false">IF($C1371="","",IFERROR(IF(INDEX(Bolalar!$C$5:$C$1804,MATCH($C1371,Bolalar!$I$5:$I$1804,0))="","",INDEX(Bolalar!$C$5:$C$1804,MATCH($C1371,Bolalar!$I$5:$I$1804,0))),""))</f>
        <v/>
      </c>
      <c r="F1371" s="24"/>
      <c r="G1371" s="14" t="str">
        <f aca="false">IF(OR($E1371="",$B1371=""),"",INT(($B1371-$E1371)/365.25))</f>
        <v/>
      </c>
      <c r="H1371" s="14" t="str">
        <f aca="false">IF($G1371="","",IF($G1371&lt;5,"Ha","Yo'q"))</f>
        <v/>
      </c>
      <c r="I1371" s="14" t="str">
        <f aca="false">IF($G1371="","",IF($G1371&lt;18,"Ha","Yo'q"))</f>
        <v/>
      </c>
      <c r="J1371" s="12"/>
      <c r="K1371" s="12"/>
      <c r="L1371" s="25"/>
      <c r="M1371" s="12"/>
    </row>
    <row r="1372" customFormat="false" ht="15" hidden="false" customHeight="false" outlineLevel="0" collapsed="false">
      <c r="A1372" s="8" t="n">
        <v>1368</v>
      </c>
      <c r="B1372" s="13"/>
      <c r="C1372" s="25"/>
      <c r="D1372" s="26" t="str">
        <f aca="false">IF($C1372="","",IFERROR(IF(INDEX(Bolalar!$B$5:$B$1804,MATCH($C1372,Bolalar!$I$5:$I$1804,0))="","",INDEX(Bolalar!$B$5:$B$1804,MATCH($C1372,Bolalar!$I$5:$I$1804,0))),""))</f>
        <v/>
      </c>
      <c r="E1372" s="15" t="str">
        <f aca="false">IF($C1372="","",IFERROR(IF(INDEX(Bolalar!$C$5:$C$1804,MATCH($C1372,Bolalar!$I$5:$I$1804,0))="","",INDEX(Bolalar!$C$5:$C$1804,MATCH($C1372,Bolalar!$I$5:$I$1804,0))),""))</f>
        <v/>
      </c>
      <c r="F1372" s="24"/>
      <c r="G1372" s="14" t="str">
        <f aca="false">IF(OR($E1372="",$B1372=""),"",INT(($B1372-$E1372)/365.25))</f>
        <v/>
      </c>
      <c r="H1372" s="14" t="str">
        <f aca="false">IF($G1372="","",IF($G1372&lt;5,"Ha","Yo'q"))</f>
        <v/>
      </c>
      <c r="I1372" s="14" t="str">
        <f aca="false">IF($G1372="","",IF($G1372&lt;18,"Ha","Yo'q"))</f>
        <v/>
      </c>
      <c r="J1372" s="12"/>
      <c r="K1372" s="12"/>
      <c r="L1372" s="25"/>
      <c r="M1372" s="12"/>
    </row>
    <row r="1373" customFormat="false" ht="15" hidden="false" customHeight="false" outlineLevel="0" collapsed="false">
      <c r="A1373" s="8" t="n">
        <v>1369</v>
      </c>
      <c r="B1373" s="13"/>
      <c r="C1373" s="25"/>
      <c r="D1373" s="26" t="str">
        <f aca="false">IF($C1373="","",IFERROR(IF(INDEX(Bolalar!$B$5:$B$1804,MATCH($C1373,Bolalar!$I$5:$I$1804,0))="","",INDEX(Bolalar!$B$5:$B$1804,MATCH($C1373,Bolalar!$I$5:$I$1804,0))),""))</f>
        <v/>
      </c>
      <c r="E1373" s="15" t="str">
        <f aca="false">IF($C1373="","",IFERROR(IF(INDEX(Bolalar!$C$5:$C$1804,MATCH($C1373,Bolalar!$I$5:$I$1804,0))="","",INDEX(Bolalar!$C$5:$C$1804,MATCH($C1373,Bolalar!$I$5:$I$1804,0))),""))</f>
        <v/>
      </c>
      <c r="F1373" s="24"/>
      <c r="G1373" s="14" t="str">
        <f aca="false">IF(OR($E1373="",$B1373=""),"",INT(($B1373-$E1373)/365.25))</f>
        <v/>
      </c>
      <c r="H1373" s="14" t="str">
        <f aca="false">IF($G1373="","",IF($G1373&lt;5,"Ha","Yo'q"))</f>
        <v/>
      </c>
      <c r="I1373" s="14" t="str">
        <f aca="false">IF($G1373="","",IF($G1373&lt;18,"Ha","Yo'q"))</f>
        <v/>
      </c>
      <c r="J1373" s="12"/>
      <c r="K1373" s="12"/>
      <c r="L1373" s="25"/>
      <c r="M1373" s="12"/>
    </row>
    <row r="1374" customFormat="false" ht="15" hidden="false" customHeight="false" outlineLevel="0" collapsed="false">
      <c r="A1374" s="8" t="n">
        <v>1370</v>
      </c>
      <c r="B1374" s="13"/>
      <c r="C1374" s="25"/>
      <c r="D1374" s="26" t="str">
        <f aca="false">IF($C1374="","",IFERROR(IF(INDEX(Bolalar!$B$5:$B$1804,MATCH($C1374,Bolalar!$I$5:$I$1804,0))="","",INDEX(Bolalar!$B$5:$B$1804,MATCH($C1374,Bolalar!$I$5:$I$1804,0))),""))</f>
        <v/>
      </c>
      <c r="E1374" s="15" t="str">
        <f aca="false">IF($C1374="","",IFERROR(IF(INDEX(Bolalar!$C$5:$C$1804,MATCH($C1374,Bolalar!$I$5:$I$1804,0))="","",INDEX(Bolalar!$C$5:$C$1804,MATCH($C1374,Bolalar!$I$5:$I$1804,0))),""))</f>
        <v/>
      </c>
      <c r="F1374" s="24"/>
      <c r="G1374" s="14" t="str">
        <f aca="false">IF(OR($E1374="",$B1374=""),"",INT(($B1374-$E1374)/365.25))</f>
        <v/>
      </c>
      <c r="H1374" s="14" t="str">
        <f aca="false">IF($G1374="","",IF($G1374&lt;5,"Ha","Yo'q"))</f>
        <v/>
      </c>
      <c r="I1374" s="14" t="str">
        <f aca="false">IF($G1374="","",IF($G1374&lt;18,"Ha","Yo'q"))</f>
        <v/>
      </c>
      <c r="J1374" s="12"/>
      <c r="K1374" s="12"/>
      <c r="L1374" s="25"/>
      <c r="M1374" s="12"/>
    </row>
    <row r="1375" customFormat="false" ht="15" hidden="false" customHeight="false" outlineLevel="0" collapsed="false">
      <c r="A1375" s="8" t="n">
        <v>1371</v>
      </c>
      <c r="B1375" s="13"/>
      <c r="C1375" s="25"/>
      <c r="D1375" s="26" t="str">
        <f aca="false">IF($C1375="","",IFERROR(IF(INDEX(Bolalar!$B$5:$B$1804,MATCH($C1375,Bolalar!$I$5:$I$1804,0))="","",INDEX(Bolalar!$B$5:$B$1804,MATCH($C1375,Bolalar!$I$5:$I$1804,0))),""))</f>
        <v/>
      </c>
      <c r="E1375" s="15" t="str">
        <f aca="false">IF($C1375="","",IFERROR(IF(INDEX(Bolalar!$C$5:$C$1804,MATCH($C1375,Bolalar!$I$5:$I$1804,0))="","",INDEX(Bolalar!$C$5:$C$1804,MATCH($C1375,Bolalar!$I$5:$I$1804,0))),""))</f>
        <v/>
      </c>
      <c r="F1375" s="24"/>
      <c r="G1375" s="14" t="str">
        <f aca="false">IF(OR($E1375="",$B1375=""),"",INT(($B1375-$E1375)/365.25))</f>
        <v/>
      </c>
      <c r="H1375" s="14" t="str">
        <f aca="false">IF($G1375="","",IF($G1375&lt;5,"Ha","Yo'q"))</f>
        <v/>
      </c>
      <c r="I1375" s="14" t="str">
        <f aca="false">IF($G1375="","",IF($G1375&lt;18,"Ha","Yo'q"))</f>
        <v/>
      </c>
      <c r="J1375" s="12"/>
      <c r="K1375" s="12"/>
      <c r="L1375" s="25"/>
      <c r="M1375" s="12"/>
    </row>
    <row r="1376" customFormat="false" ht="15" hidden="false" customHeight="false" outlineLevel="0" collapsed="false">
      <c r="A1376" s="8" t="n">
        <v>1372</v>
      </c>
      <c r="B1376" s="13"/>
      <c r="C1376" s="25"/>
      <c r="D1376" s="26" t="str">
        <f aca="false">IF($C1376="","",IFERROR(IF(INDEX(Bolalar!$B$5:$B$1804,MATCH($C1376,Bolalar!$I$5:$I$1804,0))="","",INDEX(Bolalar!$B$5:$B$1804,MATCH($C1376,Bolalar!$I$5:$I$1804,0))),""))</f>
        <v/>
      </c>
      <c r="E1376" s="15" t="str">
        <f aca="false">IF($C1376="","",IFERROR(IF(INDEX(Bolalar!$C$5:$C$1804,MATCH($C1376,Bolalar!$I$5:$I$1804,0))="","",INDEX(Bolalar!$C$5:$C$1804,MATCH($C1376,Bolalar!$I$5:$I$1804,0))),""))</f>
        <v/>
      </c>
      <c r="F1376" s="24"/>
      <c r="G1376" s="14" t="str">
        <f aca="false">IF(OR($E1376="",$B1376=""),"",INT(($B1376-$E1376)/365.25))</f>
        <v/>
      </c>
      <c r="H1376" s="14" t="str">
        <f aca="false">IF($G1376="","",IF($G1376&lt;5,"Ha","Yo'q"))</f>
        <v/>
      </c>
      <c r="I1376" s="14" t="str">
        <f aca="false">IF($G1376="","",IF($G1376&lt;18,"Ha","Yo'q"))</f>
        <v/>
      </c>
      <c r="J1376" s="12"/>
      <c r="K1376" s="12"/>
      <c r="L1376" s="25"/>
      <c r="M1376" s="12"/>
    </row>
    <row r="1377" customFormat="false" ht="15" hidden="false" customHeight="false" outlineLevel="0" collapsed="false">
      <c r="A1377" s="8" t="n">
        <v>1373</v>
      </c>
      <c r="B1377" s="13"/>
      <c r="C1377" s="25"/>
      <c r="D1377" s="26" t="str">
        <f aca="false">IF($C1377="","",IFERROR(IF(INDEX(Bolalar!$B$5:$B$1804,MATCH($C1377,Bolalar!$I$5:$I$1804,0))="","",INDEX(Bolalar!$B$5:$B$1804,MATCH($C1377,Bolalar!$I$5:$I$1804,0))),""))</f>
        <v/>
      </c>
      <c r="E1377" s="15" t="str">
        <f aca="false">IF($C1377="","",IFERROR(IF(INDEX(Bolalar!$C$5:$C$1804,MATCH($C1377,Bolalar!$I$5:$I$1804,0))="","",INDEX(Bolalar!$C$5:$C$1804,MATCH($C1377,Bolalar!$I$5:$I$1804,0))),""))</f>
        <v/>
      </c>
      <c r="F1377" s="24"/>
      <c r="G1377" s="14" t="str">
        <f aca="false">IF(OR($E1377="",$B1377=""),"",INT(($B1377-$E1377)/365.25))</f>
        <v/>
      </c>
      <c r="H1377" s="14" t="str">
        <f aca="false">IF($G1377="","",IF($G1377&lt;5,"Ha","Yo'q"))</f>
        <v/>
      </c>
      <c r="I1377" s="14" t="str">
        <f aca="false">IF($G1377="","",IF($G1377&lt;18,"Ha","Yo'q"))</f>
        <v/>
      </c>
      <c r="J1377" s="12"/>
      <c r="K1377" s="12"/>
      <c r="L1377" s="25"/>
      <c r="M1377" s="12"/>
    </row>
    <row r="1378" customFormat="false" ht="15" hidden="false" customHeight="false" outlineLevel="0" collapsed="false">
      <c r="A1378" s="8" t="n">
        <v>1374</v>
      </c>
      <c r="B1378" s="13"/>
      <c r="C1378" s="25"/>
      <c r="D1378" s="26" t="str">
        <f aca="false">IF($C1378="","",IFERROR(IF(INDEX(Bolalar!$B$5:$B$1804,MATCH($C1378,Bolalar!$I$5:$I$1804,0))="","",INDEX(Bolalar!$B$5:$B$1804,MATCH($C1378,Bolalar!$I$5:$I$1804,0))),""))</f>
        <v/>
      </c>
      <c r="E1378" s="15" t="str">
        <f aca="false">IF($C1378="","",IFERROR(IF(INDEX(Bolalar!$C$5:$C$1804,MATCH($C1378,Bolalar!$I$5:$I$1804,0))="","",INDEX(Bolalar!$C$5:$C$1804,MATCH($C1378,Bolalar!$I$5:$I$1804,0))),""))</f>
        <v/>
      </c>
      <c r="F1378" s="24"/>
      <c r="G1378" s="14" t="str">
        <f aca="false">IF(OR($E1378="",$B1378=""),"",INT(($B1378-$E1378)/365.25))</f>
        <v/>
      </c>
      <c r="H1378" s="14" t="str">
        <f aca="false">IF($G1378="","",IF($G1378&lt;5,"Ha","Yo'q"))</f>
        <v/>
      </c>
      <c r="I1378" s="14" t="str">
        <f aca="false">IF($G1378="","",IF($G1378&lt;18,"Ha","Yo'q"))</f>
        <v/>
      </c>
      <c r="J1378" s="12"/>
      <c r="K1378" s="12"/>
      <c r="L1378" s="25"/>
      <c r="M1378" s="12"/>
    </row>
    <row r="1379" customFormat="false" ht="15" hidden="false" customHeight="false" outlineLevel="0" collapsed="false">
      <c r="A1379" s="8" t="n">
        <v>1375</v>
      </c>
      <c r="B1379" s="13"/>
      <c r="C1379" s="25"/>
      <c r="D1379" s="26" t="str">
        <f aca="false">IF($C1379="","",IFERROR(IF(INDEX(Bolalar!$B$5:$B$1804,MATCH($C1379,Bolalar!$I$5:$I$1804,0))="","",INDEX(Bolalar!$B$5:$B$1804,MATCH($C1379,Bolalar!$I$5:$I$1804,0))),""))</f>
        <v/>
      </c>
      <c r="E1379" s="15" t="str">
        <f aca="false">IF($C1379="","",IFERROR(IF(INDEX(Bolalar!$C$5:$C$1804,MATCH($C1379,Bolalar!$I$5:$I$1804,0))="","",INDEX(Bolalar!$C$5:$C$1804,MATCH($C1379,Bolalar!$I$5:$I$1804,0))),""))</f>
        <v/>
      </c>
      <c r="F1379" s="24"/>
      <c r="G1379" s="14" t="str">
        <f aca="false">IF(OR($E1379="",$B1379=""),"",INT(($B1379-$E1379)/365.25))</f>
        <v/>
      </c>
      <c r="H1379" s="14" t="str">
        <f aca="false">IF($G1379="","",IF($G1379&lt;5,"Ha","Yo'q"))</f>
        <v/>
      </c>
      <c r="I1379" s="14" t="str">
        <f aca="false">IF($G1379="","",IF($G1379&lt;18,"Ha","Yo'q"))</f>
        <v/>
      </c>
      <c r="J1379" s="12"/>
      <c r="K1379" s="12"/>
      <c r="L1379" s="25"/>
      <c r="M1379" s="12"/>
    </row>
    <row r="1380" customFormat="false" ht="15" hidden="false" customHeight="false" outlineLevel="0" collapsed="false">
      <c r="A1380" s="8" t="n">
        <v>1376</v>
      </c>
      <c r="B1380" s="13"/>
      <c r="C1380" s="25"/>
      <c r="D1380" s="26" t="str">
        <f aca="false">IF($C1380="","",IFERROR(IF(INDEX(Bolalar!$B$5:$B$1804,MATCH($C1380,Bolalar!$I$5:$I$1804,0))="","",INDEX(Bolalar!$B$5:$B$1804,MATCH($C1380,Bolalar!$I$5:$I$1804,0))),""))</f>
        <v/>
      </c>
      <c r="E1380" s="15" t="str">
        <f aca="false">IF($C1380="","",IFERROR(IF(INDEX(Bolalar!$C$5:$C$1804,MATCH($C1380,Bolalar!$I$5:$I$1804,0))="","",INDEX(Bolalar!$C$5:$C$1804,MATCH($C1380,Bolalar!$I$5:$I$1804,0))),""))</f>
        <v/>
      </c>
      <c r="F1380" s="24"/>
      <c r="G1380" s="14" t="str">
        <f aca="false">IF(OR($E1380="",$B1380=""),"",INT(($B1380-$E1380)/365.25))</f>
        <v/>
      </c>
      <c r="H1380" s="14" t="str">
        <f aca="false">IF($G1380="","",IF($G1380&lt;5,"Ha","Yo'q"))</f>
        <v/>
      </c>
      <c r="I1380" s="14" t="str">
        <f aca="false">IF($G1380="","",IF($G1380&lt;18,"Ha","Yo'q"))</f>
        <v/>
      </c>
      <c r="J1380" s="12"/>
      <c r="K1380" s="12"/>
      <c r="L1380" s="25"/>
      <c r="M1380" s="12"/>
    </row>
    <row r="1381" customFormat="false" ht="15" hidden="false" customHeight="false" outlineLevel="0" collapsed="false">
      <c r="A1381" s="8" t="n">
        <v>1377</v>
      </c>
      <c r="B1381" s="13"/>
      <c r="C1381" s="25"/>
      <c r="D1381" s="26" t="str">
        <f aca="false">IF($C1381="","",IFERROR(IF(INDEX(Bolalar!$B$5:$B$1804,MATCH($C1381,Bolalar!$I$5:$I$1804,0))="","",INDEX(Bolalar!$B$5:$B$1804,MATCH($C1381,Bolalar!$I$5:$I$1804,0))),""))</f>
        <v/>
      </c>
      <c r="E1381" s="15" t="str">
        <f aca="false">IF($C1381="","",IFERROR(IF(INDEX(Bolalar!$C$5:$C$1804,MATCH($C1381,Bolalar!$I$5:$I$1804,0))="","",INDEX(Bolalar!$C$5:$C$1804,MATCH($C1381,Bolalar!$I$5:$I$1804,0))),""))</f>
        <v/>
      </c>
      <c r="F1381" s="24"/>
      <c r="G1381" s="14" t="str">
        <f aca="false">IF(OR($E1381="",$B1381=""),"",INT(($B1381-$E1381)/365.25))</f>
        <v/>
      </c>
      <c r="H1381" s="14" t="str">
        <f aca="false">IF($G1381="","",IF($G1381&lt;5,"Ha","Yo'q"))</f>
        <v/>
      </c>
      <c r="I1381" s="14" t="str">
        <f aca="false">IF($G1381="","",IF($G1381&lt;18,"Ha","Yo'q"))</f>
        <v/>
      </c>
      <c r="J1381" s="12"/>
      <c r="K1381" s="12"/>
      <c r="L1381" s="25"/>
      <c r="M1381" s="12"/>
    </row>
    <row r="1382" customFormat="false" ht="15" hidden="false" customHeight="false" outlineLevel="0" collapsed="false">
      <c r="A1382" s="8" t="n">
        <v>1378</v>
      </c>
      <c r="B1382" s="13"/>
      <c r="C1382" s="25"/>
      <c r="D1382" s="26" t="str">
        <f aca="false">IF($C1382="","",IFERROR(IF(INDEX(Bolalar!$B$5:$B$1804,MATCH($C1382,Bolalar!$I$5:$I$1804,0))="","",INDEX(Bolalar!$B$5:$B$1804,MATCH($C1382,Bolalar!$I$5:$I$1804,0))),""))</f>
        <v/>
      </c>
      <c r="E1382" s="15" t="str">
        <f aca="false">IF($C1382="","",IFERROR(IF(INDEX(Bolalar!$C$5:$C$1804,MATCH($C1382,Bolalar!$I$5:$I$1804,0))="","",INDEX(Bolalar!$C$5:$C$1804,MATCH($C1382,Bolalar!$I$5:$I$1804,0))),""))</f>
        <v/>
      </c>
      <c r="F1382" s="24"/>
      <c r="G1382" s="14" t="str">
        <f aca="false">IF(OR($E1382="",$B1382=""),"",INT(($B1382-$E1382)/365.25))</f>
        <v/>
      </c>
      <c r="H1382" s="14" t="str">
        <f aca="false">IF($G1382="","",IF($G1382&lt;5,"Ha","Yo'q"))</f>
        <v/>
      </c>
      <c r="I1382" s="14" t="str">
        <f aca="false">IF($G1382="","",IF($G1382&lt;18,"Ha","Yo'q"))</f>
        <v/>
      </c>
      <c r="J1382" s="12"/>
      <c r="K1382" s="12"/>
      <c r="L1382" s="25"/>
      <c r="M1382" s="12"/>
    </row>
    <row r="1383" customFormat="false" ht="15" hidden="false" customHeight="false" outlineLevel="0" collapsed="false">
      <c r="A1383" s="8" t="n">
        <v>1379</v>
      </c>
      <c r="B1383" s="13"/>
      <c r="C1383" s="25"/>
      <c r="D1383" s="26" t="str">
        <f aca="false">IF($C1383="","",IFERROR(IF(INDEX(Bolalar!$B$5:$B$1804,MATCH($C1383,Bolalar!$I$5:$I$1804,0))="","",INDEX(Bolalar!$B$5:$B$1804,MATCH($C1383,Bolalar!$I$5:$I$1804,0))),""))</f>
        <v/>
      </c>
      <c r="E1383" s="15" t="str">
        <f aca="false">IF($C1383="","",IFERROR(IF(INDEX(Bolalar!$C$5:$C$1804,MATCH($C1383,Bolalar!$I$5:$I$1804,0))="","",INDEX(Bolalar!$C$5:$C$1804,MATCH($C1383,Bolalar!$I$5:$I$1804,0))),""))</f>
        <v/>
      </c>
      <c r="F1383" s="24"/>
      <c r="G1383" s="14" t="str">
        <f aca="false">IF(OR($E1383="",$B1383=""),"",INT(($B1383-$E1383)/365.25))</f>
        <v/>
      </c>
      <c r="H1383" s="14" t="str">
        <f aca="false">IF($G1383="","",IF($G1383&lt;5,"Ha","Yo'q"))</f>
        <v/>
      </c>
      <c r="I1383" s="14" t="str">
        <f aca="false">IF($G1383="","",IF($G1383&lt;18,"Ha","Yo'q"))</f>
        <v/>
      </c>
      <c r="J1383" s="12"/>
      <c r="K1383" s="12"/>
      <c r="L1383" s="25"/>
      <c r="M1383" s="12"/>
    </row>
    <row r="1384" customFormat="false" ht="15" hidden="false" customHeight="false" outlineLevel="0" collapsed="false">
      <c r="A1384" s="8" t="n">
        <v>1380</v>
      </c>
      <c r="B1384" s="13"/>
      <c r="C1384" s="25"/>
      <c r="D1384" s="26" t="str">
        <f aca="false">IF($C1384="","",IFERROR(IF(INDEX(Bolalar!$B$5:$B$1804,MATCH($C1384,Bolalar!$I$5:$I$1804,0))="","",INDEX(Bolalar!$B$5:$B$1804,MATCH($C1384,Bolalar!$I$5:$I$1804,0))),""))</f>
        <v/>
      </c>
      <c r="E1384" s="15" t="str">
        <f aca="false">IF($C1384="","",IFERROR(IF(INDEX(Bolalar!$C$5:$C$1804,MATCH($C1384,Bolalar!$I$5:$I$1804,0))="","",INDEX(Bolalar!$C$5:$C$1804,MATCH($C1384,Bolalar!$I$5:$I$1804,0))),""))</f>
        <v/>
      </c>
      <c r="F1384" s="24"/>
      <c r="G1384" s="14" t="str">
        <f aca="false">IF(OR($E1384="",$B1384=""),"",INT(($B1384-$E1384)/365.25))</f>
        <v/>
      </c>
      <c r="H1384" s="14" t="str">
        <f aca="false">IF($G1384="","",IF($G1384&lt;5,"Ha","Yo'q"))</f>
        <v/>
      </c>
      <c r="I1384" s="14" t="str">
        <f aca="false">IF($G1384="","",IF($G1384&lt;18,"Ha","Yo'q"))</f>
        <v/>
      </c>
      <c r="J1384" s="12"/>
      <c r="K1384" s="12"/>
      <c r="L1384" s="25"/>
      <c r="M1384" s="12"/>
    </row>
    <row r="1385" customFormat="false" ht="15" hidden="false" customHeight="false" outlineLevel="0" collapsed="false">
      <c r="A1385" s="8" t="n">
        <v>1381</v>
      </c>
      <c r="B1385" s="13"/>
      <c r="C1385" s="25"/>
      <c r="D1385" s="26" t="str">
        <f aca="false">IF($C1385="","",IFERROR(IF(INDEX(Bolalar!$B$5:$B$1804,MATCH($C1385,Bolalar!$I$5:$I$1804,0))="","",INDEX(Bolalar!$B$5:$B$1804,MATCH($C1385,Bolalar!$I$5:$I$1804,0))),""))</f>
        <v/>
      </c>
      <c r="E1385" s="15" t="str">
        <f aca="false">IF($C1385="","",IFERROR(IF(INDEX(Bolalar!$C$5:$C$1804,MATCH($C1385,Bolalar!$I$5:$I$1804,0))="","",INDEX(Bolalar!$C$5:$C$1804,MATCH($C1385,Bolalar!$I$5:$I$1804,0))),""))</f>
        <v/>
      </c>
      <c r="F1385" s="24"/>
      <c r="G1385" s="14" t="str">
        <f aca="false">IF(OR($E1385="",$B1385=""),"",INT(($B1385-$E1385)/365.25))</f>
        <v/>
      </c>
      <c r="H1385" s="14" t="str">
        <f aca="false">IF($G1385="","",IF($G1385&lt;5,"Ha","Yo'q"))</f>
        <v/>
      </c>
      <c r="I1385" s="14" t="str">
        <f aca="false">IF($G1385="","",IF($G1385&lt;18,"Ha","Yo'q"))</f>
        <v/>
      </c>
      <c r="J1385" s="12"/>
      <c r="K1385" s="12"/>
      <c r="L1385" s="25"/>
      <c r="M1385" s="12"/>
    </row>
    <row r="1386" customFormat="false" ht="15" hidden="false" customHeight="false" outlineLevel="0" collapsed="false">
      <c r="A1386" s="8" t="n">
        <v>1382</v>
      </c>
      <c r="B1386" s="13"/>
      <c r="C1386" s="25"/>
      <c r="D1386" s="26" t="str">
        <f aca="false">IF($C1386="","",IFERROR(IF(INDEX(Bolalar!$B$5:$B$1804,MATCH($C1386,Bolalar!$I$5:$I$1804,0))="","",INDEX(Bolalar!$B$5:$B$1804,MATCH($C1386,Bolalar!$I$5:$I$1804,0))),""))</f>
        <v/>
      </c>
      <c r="E1386" s="15" t="str">
        <f aca="false">IF($C1386="","",IFERROR(IF(INDEX(Bolalar!$C$5:$C$1804,MATCH($C1386,Bolalar!$I$5:$I$1804,0))="","",INDEX(Bolalar!$C$5:$C$1804,MATCH($C1386,Bolalar!$I$5:$I$1804,0))),""))</f>
        <v/>
      </c>
      <c r="F1386" s="24"/>
      <c r="G1386" s="14" t="str">
        <f aca="false">IF(OR($E1386="",$B1386=""),"",INT(($B1386-$E1386)/365.25))</f>
        <v/>
      </c>
      <c r="H1386" s="14" t="str">
        <f aca="false">IF($G1386="","",IF($G1386&lt;5,"Ha","Yo'q"))</f>
        <v/>
      </c>
      <c r="I1386" s="14" t="str">
        <f aca="false">IF($G1386="","",IF($G1386&lt;18,"Ha","Yo'q"))</f>
        <v/>
      </c>
      <c r="J1386" s="12"/>
      <c r="K1386" s="12"/>
      <c r="L1386" s="25"/>
      <c r="M1386" s="12"/>
    </row>
    <row r="1387" customFormat="false" ht="15" hidden="false" customHeight="false" outlineLevel="0" collapsed="false">
      <c r="A1387" s="8" t="n">
        <v>1383</v>
      </c>
      <c r="B1387" s="13"/>
      <c r="C1387" s="25"/>
      <c r="D1387" s="26" t="str">
        <f aca="false">IF($C1387="","",IFERROR(IF(INDEX(Bolalar!$B$5:$B$1804,MATCH($C1387,Bolalar!$I$5:$I$1804,0))="","",INDEX(Bolalar!$B$5:$B$1804,MATCH($C1387,Bolalar!$I$5:$I$1804,0))),""))</f>
        <v/>
      </c>
      <c r="E1387" s="15" t="str">
        <f aca="false">IF($C1387="","",IFERROR(IF(INDEX(Bolalar!$C$5:$C$1804,MATCH($C1387,Bolalar!$I$5:$I$1804,0))="","",INDEX(Bolalar!$C$5:$C$1804,MATCH($C1387,Bolalar!$I$5:$I$1804,0))),""))</f>
        <v/>
      </c>
      <c r="F1387" s="24"/>
      <c r="G1387" s="14" t="str">
        <f aca="false">IF(OR($E1387="",$B1387=""),"",INT(($B1387-$E1387)/365.25))</f>
        <v/>
      </c>
      <c r="H1387" s="14" t="str">
        <f aca="false">IF($G1387="","",IF($G1387&lt;5,"Ha","Yo'q"))</f>
        <v/>
      </c>
      <c r="I1387" s="14" t="str">
        <f aca="false">IF($G1387="","",IF($G1387&lt;18,"Ha","Yo'q"))</f>
        <v/>
      </c>
      <c r="J1387" s="12"/>
      <c r="K1387" s="12"/>
      <c r="L1387" s="25"/>
      <c r="M1387" s="12"/>
    </row>
    <row r="1388" customFormat="false" ht="15" hidden="false" customHeight="false" outlineLevel="0" collapsed="false">
      <c r="A1388" s="8" t="n">
        <v>1384</v>
      </c>
      <c r="B1388" s="13"/>
      <c r="C1388" s="25"/>
      <c r="D1388" s="26" t="str">
        <f aca="false">IF($C1388="","",IFERROR(IF(INDEX(Bolalar!$B$5:$B$1804,MATCH($C1388,Bolalar!$I$5:$I$1804,0))="","",INDEX(Bolalar!$B$5:$B$1804,MATCH($C1388,Bolalar!$I$5:$I$1804,0))),""))</f>
        <v/>
      </c>
      <c r="E1388" s="15" t="str">
        <f aca="false">IF($C1388="","",IFERROR(IF(INDEX(Bolalar!$C$5:$C$1804,MATCH($C1388,Bolalar!$I$5:$I$1804,0))="","",INDEX(Bolalar!$C$5:$C$1804,MATCH($C1388,Bolalar!$I$5:$I$1804,0))),""))</f>
        <v/>
      </c>
      <c r="F1388" s="24"/>
      <c r="G1388" s="14" t="str">
        <f aca="false">IF(OR($E1388="",$B1388=""),"",INT(($B1388-$E1388)/365.25))</f>
        <v/>
      </c>
      <c r="H1388" s="14" t="str">
        <f aca="false">IF($G1388="","",IF($G1388&lt;5,"Ha","Yo'q"))</f>
        <v/>
      </c>
      <c r="I1388" s="14" t="str">
        <f aca="false">IF($G1388="","",IF($G1388&lt;18,"Ha","Yo'q"))</f>
        <v/>
      </c>
      <c r="J1388" s="12"/>
      <c r="K1388" s="12"/>
      <c r="L1388" s="25"/>
      <c r="M1388" s="12"/>
    </row>
    <row r="1389" customFormat="false" ht="15" hidden="false" customHeight="false" outlineLevel="0" collapsed="false">
      <c r="A1389" s="8" t="n">
        <v>1385</v>
      </c>
      <c r="B1389" s="13"/>
      <c r="C1389" s="25"/>
      <c r="D1389" s="26" t="str">
        <f aca="false">IF($C1389="","",IFERROR(IF(INDEX(Bolalar!$B$5:$B$1804,MATCH($C1389,Bolalar!$I$5:$I$1804,0))="","",INDEX(Bolalar!$B$5:$B$1804,MATCH($C1389,Bolalar!$I$5:$I$1804,0))),""))</f>
        <v/>
      </c>
      <c r="E1389" s="15" t="str">
        <f aca="false">IF($C1389="","",IFERROR(IF(INDEX(Bolalar!$C$5:$C$1804,MATCH($C1389,Bolalar!$I$5:$I$1804,0))="","",INDEX(Bolalar!$C$5:$C$1804,MATCH($C1389,Bolalar!$I$5:$I$1804,0))),""))</f>
        <v/>
      </c>
      <c r="F1389" s="24"/>
      <c r="G1389" s="14" t="str">
        <f aca="false">IF(OR($E1389="",$B1389=""),"",INT(($B1389-$E1389)/365.25))</f>
        <v/>
      </c>
      <c r="H1389" s="14" t="str">
        <f aca="false">IF($G1389="","",IF($G1389&lt;5,"Ha","Yo'q"))</f>
        <v/>
      </c>
      <c r="I1389" s="14" t="str">
        <f aca="false">IF($G1389="","",IF($G1389&lt;18,"Ha","Yo'q"))</f>
        <v/>
      </c>
      <c r="J1389" s="12"/>
      <c r="K1389" s="12"/>
      <c r="L1389" s="25"/>
      <c r="M1389" s="12"/>
    </row>
    <row r="1390" customFormat="false" ht="15" hidden="false" customHeight="false" outlineLevel="0" collapsed="false">
      <c r="A1390" s="8" t="n">
        <v>1386</v>
      </c>
      <c r="B1390" s="13"/>
      <c r="C1390" s="25"/>
      <c r="D1390" s="26" t="str">
        <f aca="false">IF($C1390="","",IFERROR(IF(INDEX(Bolalar!$B$5:$B$1804,MATCH($C1390,Bolalar!$I$5:$I$1804,0))="","",INDEX(Bolalar!$B$5:$B$1804,MATCH($C1390,Bolalar!$I$5:$I$1804,0))),""))</f>
        <v/>
      </c>
      <c r="E1390" s="15" t="str">
        <f aca="false">IF($C1390="","",IFERROR(IF(INDEX(Bolalar!$C$5:$C$1804,MATCH($C1390,Bolalar!$I$5:$I$1804,0))="","",INDEX(Bolalar!$C$5:$C$1804,MATCH($C1390,Bolalar!$I$5:$I$1804,0))),""))</f>
        <v/>
      </c>
      <c r="F1390" s="24"/>
      <c r="G1390" s="14" t="str">
        <f aca="false">IF(OR($E1390="",$B1390=""),"",INT(($B1390-$E1390)/365.25))</f>
        <v/>
      </c>
      <c r="H1390" s="14" t="str">
        <f aca="false">IF($G1390="","",IF($G1390&lt;5,"Ha","Yo'q"))</f>
        <v/>
      </c>
      <c r="I1390" s="14" t="str">
        <f aca="false">IF($G1390="","",IF($G1390&lt;18,"Ha","Yo'q"))</f>
        <v/>
      </c>
      <c r="J1390" s="12"/>
      <c r="K1390" s="12"/>
      <c r="L1390" s="25"/>
      <c r="M1390" s="12"/>
    </row>
    <row r="1391" customFormat="false" ht="15" hidden="false" customHeight="false" outlineLevel="0" collapsed="false">
      <c r="A1391" s="8" t="n">
        <v>1387</v>
      </c>
      <c r="B1391" s="13"/>
      <c r="C1391" s="25"/>
      <c r="D1391" s="26" t="str">
        <f aca="false">IF($C1391="","",IFERROR(IF(INDEX(Bolalar!$B$5:$B$1804,MATCH($C1391,Bolalar!$I$5:$I$1804,0))="","",INDEX(Bolalar!$B$5:$B$1804,MATCH($C1391,Bolalar!$I$5:$I$1804,0))),""))</f>
        <v/>
      </c>
      <c r="E1391" s="15" t="str">
        <f aca="false">IF($C1391="","",IFERROR(IF(INDEX(Bolalar!$C$5:$C$1804,MATCH($C1391,Bolalar!$I$5:$I$1804,0))="","",INDEX(Bolalar!$C$5:$C$1804,MATCH($C1391,Bolalar!$I$5:$I$1804,0))),""))</f>
        <v/>
      </c>
      <c r="F1391" s="24"/>
      <c r="G1391" s="14" t="str">
        <f aca="false">IF(OR($E1391="",$B1391=""),"",INT(($B1391-$E1391)/365.25))</f>
        <v/>
      </c>
      <c r="H1391" s="14" t="str">
        <f aca="false">IF($G1391="","",IF($G1391&lt;5,"Ha","Yo'q"))</f>
        <v/>
      </c>
      <c r="I1391" s="14" t="str">
        <f aca="false">IF($G1391="","",IF($G1391&lt;18,"Ha","Yo'q"))</f>
        <v/>
      </c>
      <c r="J1391" s="12"/>
      <c r="K1391" s="12"/>
      <c r="L1391" s="25"/>
      <c r="M1391" s="12"/>
    </row>
    <row r="1392" customFormat="false" ht="15" hidden="false" customHeight="false" outlineLevel="0" collapsed="false">
      <c r="A1392" s="8" t="n">
        <v>1388</v>
      </c>
      <c r="B1392" s="13"/>
      <c r="C1392" s="25"/>
      <c r="D1392" s="26" t="str">
        <f aca="false">IF($C1392="","",IFERROR(IF(INDEX(Bolalar!$B$5:$B$1804,MATCH($C1392,Bolalar!$I$5:$I$1804,0))="","",INDEX(Bolalar!$B$5:$B$1804,MATCH($C1392,Bolalar!$I$5:$I$1804,0))),""))</f>
        <v/>
      </c>
      <c r="E1392" s="15" t="str">
        <f aca="false">IF($C1392="","",IFERROR(IF(INDEX(Bolalar!$C$5:$C$1804,MATCH($C1392,Bolalar!$I$5:$I$1804,0))="","",INDEX(Bolalar!$C$5:$C$1804,MATCH($C1392,Bolalar!$I$5:$I$1804,0))),""))</f>
        <v/>
      </c>
      <c r="F1392" s="24"/>
      <c r="G1392" s="14" t="str">
        <f aca="false">IF(OR($E1392="",$B1392=""),"",INT(($B1392-$E1392)/365.25))</f>
        <v/>
      </c>
      <c r="H1392" s="14" t="str">
        <f aca="false">IF($G1392="","",IF($G1392&lt;5,"Ha","Yo'q"))</f>
        <v/>
      </c>
      <c r="I1392" s="14" t="str">
        <f aca="false">IF($G1392="","",IF($G1392&lt;18,"Ha","Yo'q"))</f>
        <v/>
      </c>
      <c r="J1392" s="12"/>
      <c r="K1392" s="12"/>
      <c r="L1392" s="25"/>
      <c r="M1392" s="12"/>
    </row>
    <row r="1393" customFormat="false" ht="15" hidden="false" customHeight="false" outlineLevel="0" collapsed="false">
      <c r="A1393" s="8" t="n">
        <v>1389</v>
      </c>
      <c r="B1393" s="13"/>
      <c r="C1393" s="25"/>
      <c r="D1393" s="26" t="str">
        <f aca="false">IF($C1393="","",IFERROR(IF(INDEX(Bolalar!$B$5:$B$1804,MATCH($C1393,Bolalar!$I$5:$I$1804,0))="","",INDEX(Bolalar!$B$5:$B$1804,MATCH($C1393,Bolalar!$I$5:$I$1804,0))),""))</f>
        <v/>
      </c>
      <c r="E1393" s="15" t="str">
        <f aca="false">IF($C1393="","",IFERROR(IF(INDEX(Bolalar!$C$5:$C$1804,MATCH($C1393,Bolalar!$I$5:$I$1804,0))="","",INDEX(Bolalar!$C$5:$C$1804,MATCH($C1393,Bolalar!$I$5:$I$1804,0))),""))</f>
        <v/>
      </c>
      <c r="F1393" s="24"/>
      <c r="G1393" s="14" t="str">
        <f aca="false">IF(OR($E1393="",$B1393=""),"",INT(($B1393-$E1393)/365.25))</f>
        <v/>
      </c>
      <c r="H1393" s="14" t="str">
        <f aca="false">IF($G1393="","",IF($G1393&lt;5,"Ha","Yo'q"))</f>
        <v/>
      </c>
      <c r="I1393" s="14" t="str">
        <f aca="false">IF($G1393="","",IF($G1393&lt;18,"Ha","Yo'q"))</f>
        <v/>
      </c>
      <c r="J1393" s="12"/>
      <c r="K1393" s="12"/>
      <c r="L1393" s="25"/>
      <c r="M1393" s="12"/>
    </row>
    <row r="1394" customFormat="false" ht="15" hidden="false" customHeight="false" outlineLevel="0" collapsed="false">
      <c r="A1394" s="8" t="n">
        <v>1390</v>
      </c>
      <c r="B1394" s="13"/>
      <c r="C1394" s="25"/>
      <c r="D1394" s="26" t="str">
        <f aca="false">IF($C1394="","",IFERROR(IF(INDEX(Bolalar!$B$5:$B$1804,MATCH($C1394,Bolalar!$I$5:$I$1804,0))="","",INDEX(Bolalar!$B$5:$B$1804,MATCH($C1394,Bolalar!$I$5:$I$1804,0))),""))</f>
        <v/>
      </c>
      <c r="E1394" s="15" t="str">
        <f aca="false">IF($C1394="","",IFERROR(IF(INDEX(Bolalar!$C$5:$C$1804,MATCH($C1394,Bolalar!$I$5:$I$1804,0))="","",INDEX(Bolalar!$C$5:$C$1804,MATCH($C1394,Bolalar!$I$5:$I$1804,0))),""))</f>
        <v/>
      </c>
      <c r="F1394" s="24"/>
      <c r="G1394" s="14" t="str">
        <f aca="false">IF(OR($E1394="",$B1394=""),"",INT(($B1394-$E1394)/365.25))</f>
        <v/>
      </c>
      <c r="H1394" s="14" t="str">
        <f aca="false">IF($G1394="","",IF($G1394&lt;5,"Ha","Yo'q"))</f>
        <v/>
      </c>
      <c r="I1394" s="14" t="str">
        <f aca="false">IF($G1394="","",IF($G1394&lt;18,"Ha","Yo'q"))</f>
        <v/>
      </c>
      <c r="J1394" s="12"/>
      <c r="K1394" s="12"/>
      <c r="L1394" s="25"/>
      <c r="M1394" s="12"/>
    </row>
    <row r="1395" customFormat="false" ht="15" hidden="false" customHeight="false" outlineLevel="0" collapsed="false">
      <c r="A1395" s="8" t="n">
        <v>1391</v>
      </c>
      <c r="B1395" s="13"/>
      <c r="C1395" s="25"/>
      <c r="D1395" s="26" t="str">
        <f aca="false">IF($C1395="","",IFERROR(IF(INDEX(Bolalar!$B$5:$B$1804,MATCH($C1395,Bolalar!$I$5:$I$1804,0))="","",INDEX(Bolalar!$B$5:$B$1804,MATCH($C1395,Bolalar!$I$5:$I$1804,0))),""))</f>
        <v/>
      </c>
      <c r="E1395" s="15" t="str">
        <f aca="false">IF($C1395="","",IFERROR(IF(INDEX(Bolalar!$C$5:$C$1804,MATCH($C1395,Bolalar!$I$5:$I$1804,0))="","",INDEX(Bolalar!$C$5:$C$1804,MATCH($C1395,Bolalar!$I$5:$I$1804,0))),""))</f>
        <v/>
      </c>
      <c r="F1395" s="24"/>
      <c r="G1395" s="14" t="str">
        <f aca="false">IF(OR($E1395="",$B1395=""),"",INT(($B1395-$E1395)/365.25))</f>
        <v/>
      </c>
      <c r="H1395" s="14" t="str">
        <f aca="false">IF($G1395="","",IF($G1395&lt;5,"Ha","Yo'q"))</f>
        <v/>
      </c>
      <c r="I1395" s="14" t="str">
        <f aca="false">IF($G1395="","",IF($G1395&lt;18,"Ha","Yo'q"))</f>
        <v/>
      </c>
      <c r="J1395" s="12"/>
      <c r="K1395" s="12"/>
      <c r="L1395" s="25"/>
      <c r="M1395" s="12"/>
    </row>
    <row r="1396" customFormat="false" ht="15" hidden="false" customHeight="false" outlineLevel="0" collapsed="false">
      <c r="A1396" s="8" t="n">
        <v>1392</v>
      </c>
      <c r="B1396" s="13"/>
      <c r="C1396" s="25"/>
      <c r="D1396" s="26" t="str">
        <f aca="false">IF($C1396="","",IFERROR(IF(INDEX(Bolalar!$B$5:$B$1804,MATCH($C1396,Bolalar!$I$5:$I$1804,0))="","",INDEX(Bolalar!$B$5:$B$1804,MATCH($C1396,Bolalar!$I$5:$I$1804,0))),""))</f>
        <v/>
      </c>
      <c r="E1396" s="15" t="str">
        <f aca="false">IF($C1396="","",IFERROR(IF(INDEX(Bolalar!$C$5:$C$1804,MATCH($C1396,Bolalar!$I$5:$I$1804,0))="","",INDEX(Bolalar!$C$5:$C$1804,MATCH($C1396,Bolalar!$I$5:$I$1804,0))),""))</f>
        <v/>
      </c>
      <c r="F1396" s="24"/>
      <c r="G1396" s="14" t="str">
        <f aca="false">IF(OR($E1396="",$B1396=""),"",INT(($B1396-$E1396)/365.25))</f>
        <v/>
      </c>
      <c r="H1396" s="14" t="str">
        <f aca="false">IF($G1396="","",IF($G1396&lt;5,"Ha","Yo'q"))</f>
        <v/>
      </c>
      <c r="I1396" s="14" t="str">
        <f aca="false">IF($G1396="","",IF($G1396&lt;18,"Ha","Yo'q"))</f>
        <v/>
      </c>
      <c r="J1396" s="12"/>
      <c r="K1396" s="12"/>
      <c r="L1396" s="25"/>
      <c r="M1396" s="12"/>
    </row>
    <row r="1397" customFormat="false" ht="15" hidden="false" customHeight="false" outlineLevel="0" collapsed="false">
      <c r="A1397" s="8" t="n">
        <v>1393</v>
      </c>
      <c r="B1397" s="13"/>
      <c r="C1397" s="25"/>
      <c r="D1397" s="26" t="str">
        <f aca="false">IF($C1397="","",IFERROR(IF(INDEX(Bolalar!$B$5:$B$1804,MATCH($C1397,Bolalar!$I$5:$I$1804,0))="","",INDEX(Bolalar!$B$5:$B$1804,MATCH($C1397,Bolalar!$I$5:$I$1804,0))),""))</f>
        <v/>
      </c>
      <c r="E1397" s="15" t="str">
        <f aca="false">IF($C1397="","",IFERROR(IF(INDEX(Bolalar!$C$5:$C$1804,MATCH($C1397,Bolalar!$I$5:$I$1804,0))="","",INDEX(Bolalar!$C$5:$C$1804,MATCH($C1397,Bolalar!$I$5:$I$1804,0))),""))</f>
        <v/>
      </c>
      <c r="F1397" s="24"/>
      <c r="G1397" s="14" t="str">
        <f aca="false">IF(OR($E1397="",$B1397=""),"",INT(($B1397-$E1397)/365.25))</f>
        <v/>
      </c>
      <c r="H1397" s="14" t="str">
        <f aca="false">IF($G1397="","",IF($G1397&lt;5,"Ha","Yo'q"))</f>
        <v/>
      </c>
      <c r="I1397" s="14" t="str">
        <f aca="false">IF($G1397="","",IF($G1397&lt;18,"Ha","Yo'q"))</f>
        <v/>
      </c>
      <c r="J1397" s="12"/>
      <c r="K1397" s="12"/>
      <c r="L1397" s="25"/>
      <c r="M1397" s="12"/>
    </row>
    <row r="1398" customFormat="false" ht="15" hidden="false" customHeight="false" outlineLevel="0" collapsed="false">
      <c r="A1398" s="8" t="n">
        <v>1394</v>
      </c>
      <c r="B1398" s="13"/>
      <c r="C1398" s="25"/>
      <c r="D1398" s="26" t="str">
        <f aca="false">IF($C1398="","",IFERROR(IF(INDEX(Bolalar!$B$5:$B$1804,MATCH($C1398,Bolalar!$I$5:$I$1804,0))="","",INDEX(Bolalar!$B$5:$B$1804,MATCH($C1398,Bolalar!$I$5:$I$1804,0))),""))</f>
        <v/>
      </c>
      <c r="E1398" s="15" t="str">
        <f aca="false">IF($C1398="","",IFERROR(IF(INDEX(Bolalar!$C$5:$C$1804,MATCH($C1398,Bolalar!$I$5:$I$1804,0))="","",INDEX(Bolalar!$C$5:$C$1804,MATCH($C1398,Bolalar!$I$5:$I$1804,0))),""))</f>
        <v/>
      </c>
      <c r="F1398" s="24"/>
      <c r="G1398" s="14" t="str">
        <f aca="false">IF(OR($E1398="",$B1398=""),"",INT(($B1398-$E1398)/365.25))</f>
        <v/>
      </c>
      <c r="H1398" s="14" t="str">
        <f aca="false">IF($G1398="","",IF($G1398&lt;5,"Ha","Yo'q"))</f>
        <v/>
      </c>
      <c r="I1398" s="14" t="str">
        <f aca="false">IF($G1398="","",IF($G1398&lt;18,"Ha","Yo'q"))</f>
        <v/>
      </c>
      <c r="J1398" s="12"/>
      <c r="K1398" s="12"/>
      <c r="L1398" s="25"/>
      <c r="M1398" s="12"/>
    </row>
    <row r="1399" customFormat="false" ht="15" hidden="false" customHeight="false" outlineLevel="0" collapsed="false">
      <c r="A1399" s="8" t="n">
        <v>1395</v>
      </c>
      <c r="B1399" s="13"/>
      <c r="C1399" s="25"/>
      <c r="D1399" s="26" t="str">
        <f aca="false">IF($C1399="","",IFERROR(IF(INDEX(Bolalar!$B$5:$B$1804,MATCH($C1399,Bolalar!$I$5:$I$1804,0))="","",INDEX(Bolalar!$B$5:$B$1804,MATCH($C1399,Bolalar!$I$5:$I$1804,0))),""))</f>
        <v/>
      </c>
      <c r="E1399" s="15" t="str">
        <f aca="false">IF($C1399="","",IFERROR(IF(INDEX(Bolalar!$C$5:$C$1804,MATCH($C1399,Bolalar!$I$5:$I$1804,0))="","",INDEX(Bolalar!$C$5:$C$1804,MATCH($C1399,Bolalar!$I$5:$I$1804,0))),""))</f>
        <v/>
      </c>
      <c r="F1399" s="24"/>
      <c r="G1399" s="14" t="str">
        <f aca="false">IF(OR($E1399="",$B1399=""),"",INT(($B1399-$E1399)/365.25))</f>
        <v/>
      </c>
      <c r="H1399" s="14" t="str">
        <f aca="false">IF($G1399="","",IF($G1399&lt;5,"Ha","Yo'q"))</f>
        <v/>
      </c>
      <c r="I1399" s="14" t="str">
        <f aca="false">IF($G1399="","",IF($G1399&lt;18,"Ha","Yo'q"))</f>
        <v/>
      </c>
      <c r="J1399" s="12"/>
      <c r="K1399" s="12"/>
      <c r="L1399" s="25"/>
      <c r="M1399" s="12"/>
    </row>
    <row r="1400" customFormat="false" ht="15" hidden="false" customHeight="false" outlineLevel="0" collapsed="false">
      <c r="A1400" s="8" t="n">
        <v>1396</v>
      </c>
      <c r="B1400" s="13"/>
      <c r="C1400" s="25"/>
      <c r="D1400" s="26" t="str">
        <f aca="false">IF($C1400="","",IFERROR(IF(INDEX(Bolalar!$B$5:$B$1804,MATCH($C1400,Bolalar!$I$5:$I$1804,0))="","",INDEX(Bolalar!$B$5:$B$1804,MATCH($C1400,Bolalar!$I$5:$I$1804,0))),""))</f>
        <v/>
      </c>
      <c r="E1400" s="15" t="str">
        <f aca="false">IF($C1400="","",IFERROR(IF(INDEX(Bolalar!$C$5:$C$1804,MATCH($C1400,Bolalar!$I$5:$I$1804,0))="","",INDEX(Bolalar!$C$5:$C$1804,MATCH($C1400,Bolalar!$I$5:$I$1804,0))),""))</f>
        <v/>
      </c>
      <c r="F1400" s="24"/>
      <c r="G1400" s="14" t="str">
        <f aca="false">IF(OR($E1400="",$B1400=""),"",INT(($B1400-$E1400)/365.25))</f>
        <v/>
      </c>
      <c r="H1400" s="14" t="str">
        <f aca="false">IF($G1400="","",IF($G1400&lt;5,"Ha","Yo'q"))</f>
        <v/>
      </c>
      <c r="I1400" s="14" t="str">
        <f aca="false">IF($G1400="","",IF($G1400&lt;18,"Ha","Yo'q"))</f>
        <v/>
      </c>
      <c r="J1400" s="12"/>
      <c r="K1400" s="12"/>
      <c r="L1400" s="25"/>
      <c r="M1400" s="12"/>
    </row>
    <row r="1401" customFormat="false" ht="15" hidden="false" customHeight="false" outlineLevel="0" collapsed="false">
      <c r="A1401" s="8" t="n">
        <v>1397</v>
      </c>
      <c r="B1401" s="13"/>
      <c r="C1401" s="25"/>
      <c r="D1401" s="26" t="str">
        <f aca="false">IF($C1401="","",IFERROR(IF(INDEX(Bolalar!$B$5:$B$1804,MATCH($C1401,Bolalar!$I$5:$I$1804,0))="","",INDEX(Bolalar!$B$5:$B$1804,MATCH($C1401,Bolalar!$I$5:$I$1804,0))),""))</f>
        <v/>
      </c>
      <c r="E1401" s="15" t="str">
        <f aca="false">IF($C1401="","",IFERROR(IF(INDEX(Bolalar!$C$5:$C$1804,MATCH($C1401,Bolalar!$I$5:$I$1804,0))="","",INDEX(Bolalar!$C$5:$C$1804,MATCH($C1401,Bolalar!$I$5:$I$1804,0))),""))</f>
        <v/>
      </c>
      <c r="F1401" s="24"/>
      <c r="G1401" s="14" t="str">
        <f aca="false">IF(OR($E1401="",$B1401=""),"",INT(($B1401-$E1401)/365.25))</f>
        <v/>
      </c>
      <c r="H1401" s="14" t="str">
        <f aca="false">IF($G1401="","",IF($G1401&lt;5,"Ha","Yo'q"))</f>
        <v/>
      </c>
      <c r="I1401" s="14" t="str">
        <f aca="false">IF($G1401="","",IF($G1401&lt;18,"Ha","Yo'q"))</f>
        <v/>
      </c>
      <c r="J1401" s="12"/>
      <c r="K1401" s="12"/>
      <c r="L1401" s="25"/>
      <c r="M1401" s="12"/>
    </row>
    <row r="1402" customFormat="false" ht="15" hidden="false" customHeight="false" outlineLevel="0" collapsed="false">
      <c r="A1402" s="8" t="n">
        <v>1398</v>
      </c>
      <c r="B1402" s="13"/>
      <c r="C1402" s="25"/>
      <c r="D1402" s="26" t="str">
        <f aca="false">IF($C1402="","",IFERROR(IF(INDEX(Bolalar!$B$5:$B$1804,MATCH($C1402,Bolalar!$I$5:$I$1804,0))="","",INDEX(Bolalar!$B$5:$B$1804,MATCH($C1402,Bolalar!$I$5:$I$1804,0))),""))</f>
        <v/>
      </c>
      <c r="E1402" s="15" t="str">
        <f aca="false">IF($C1402="","",IFERROR(IF(INDEX(Bolalar!$C$5:$C$1804,MATCH($C1402,Bolalar!$I$5:$I$1804,0))="","",INDEX(Bolalar!$C$5:$C$1804,MATCH($C1402,Bolalar!$I$5:$I$1804,0))),""))</f>
        <v/>
      </c>
      <c r="F1402" s="24"/>
      <c r="G1402" s="14" t="str">
        <f aca="false">IF(OR($E1402="",$B1402=""),"",INT(($B1402-$E1402)/365.25))</f>
        <v/>
      </c>
      <c r="H1402" s="14" t="str">
        <f aca="false">IF($G1402="","",IF($G1402&lt;5,"Ha","Yo'q"))</f>
        <v/>
      </c>
      <c r="I1402" s="14" t="str">
        <f aca="false">IF($G1402="","",IF($G1402&lt;18,"Ha","Yo'q"))</f>
        <v/>
      </c>
      <c r="J1402" s="12"/>
      <c r="K1402" s="12"/>
      <c r="L1402" s="25"/>
      <c r="M1402" s="12"/>
    </row>
    <row r="1403" customFormat="false" ht="15" hidden="false" customHeight="false" outlineLevel="0" collapsed="false">
      <c r="A1403" s="8" t="n">
        <v>1399</v>
      </c>
      <c r="B1403" s="13"/>
      <c r="C1403" s="25"/>
      <c r="D1403" s="26" t="str">
        <f aca="false">IF($C1403="","",IFERROR(IF(INDEX(Bolalar!$B$5:$B$1804,MATCH($C1403,Bolalar!$I$5:$I$1804,0))="","",INDEX(Bolalar!$B$5:$B$1804,MATCH($C1403,Bolalar!$I$5:$I$1804,0))),""))</f>
        <v/>
      </c>
      <c r="E1403" s="15" t="str">
        <f aca="false">IF($C1403="","",IFERROR(IF(INDEX(Bolalar!$C$5:$C$1804,MATCH($C1403,Bolalar!$I$5:$I$1804,0))="","",INDEX(Bolalar!$C$5:$C$1804,MATCH($C1403,Bolalar!$I$5:$I$1804,0))),""))</f>
        <v/>
      </c>
      <c r="F1403" s="24"/>
      <c r="G1403" s="14" t="str">
        <f aca="false">IF(OR($E1403="",$B1403=""),"",INT(($B1403-$E1403)/365.25))</f>
        <v/>
      </c>
      <c r="H1403" s="14" t="str">
        <f aca="false">IF($G1403="","",IF($G1403&lt;5,"Ha","Yo'q"))</f>
        <v/>
      </c>
      <c r="I1403" s="14" t="str">
        <f aca="false">IF($G1403="","",IF($G1403&lt;18,"Ha","Yo'q"))</f>
        <v/>
      </c>
      <c r="J1403" s="12"/>
      <c r="K1403" s="12"/>
      <c r="L1403" s="25"/>
      <c r="M1403" s="12"/>
    </row>
    <row r="1404" customFormat="false" ht="15" hidden="false" customHeight="false" outlineLevel="0" collapsed="false">
      <c r="A1404" s="8" t="n">
        <v>1400</v>
      </c>
      <c r="B1404" s="13"/>
      <c r="C1404" s="25"/>
      <c r="D1404" s="26" t="str">
        <f aca="false">IF($C1404="","",IFERROR(IF(INDEX(Bolalar!$B$5:$B$1804,MATCH($C1404,Bolalar!$I$5:$I$1804,0))="","",INDEX(Bolalar!$B$5:$B$1804,MATCH($C1404,Bolalar!$I$5:$I$1804,0))),""))</f>
        <v/>
      </c>
      <c r="E1404" s="15" t="str">
        <f aca="false">IF($C1404="","",IFERROR(IF(INDEX(Bolalar!$C$5:$C$1804,MATCH($C1404,Bolalar!$I$5:$I$1804,0))="","",INDEX(Bolalar!$C$5:$C$1804,MATCH($C1404,Bolalar!$I$5:$I$1804,0))),""))</f>
        <v/>
      </c>
      <c r="F1404" s="24"/>
      <c r="G1404" s="14" t="str">
        <f aca="false">IF(OR($E1404="",$B1404=""),"",INT(($B1404-$E1404)/365.25))</f>
        <v/>
      </c>
      <c r="H1404" s="14" t="str">
        <f aca="false">IF($G1404="","",IF($G1404&lt;5,"Ha","Yo'q"))</f>
        <v/>
      </c>
      <c r="I1404" s="14" t="str">
        <f aca="false">IF($G1404="","",IF($G1404&lt;18,"Ha","Yo'q"))</f>
        <v/>
      </c>
      <c r="J1404" s="12"/>
      <c r="K1404" s="12"/>
      <c r="L1404" s="25"/>
      <c r="M1404" s="12"/>
    </row>
    <row r="1405" customFormat="false" ht="15" hidden="false" customHeight="false" outlineLevel="0" collapsed="false">
      <c r="A1405" s="8" t="n">
        <v>1401</v>
      </c>
      <c r="B1405" s="13"/>
      <c r="C1405" s="25"/>
      <c r="D1405" s="26" t="str">
        <f aca="false">IF($C1405="","",IFERROR(IF(INDEX(Bolalar!$B$5:$B$1804,MATCH($C1405,Bolalar!$I$5:$I$1804,0))="","",INDEX(Bolalar!$B$5:$B$1804,MATCH($C1405,Bolalar!$I$5:$I$1804,0))),""))</f>
        <v/>
      </c>
      <c r="E1405" s="15" t="str">
        <f aca="false">IF($C1405="","",IFERROR(IF(INDEX(Bolalar!$C$5:$C$1804,MATCH($C1405,Bolalar!$I$5:$I$1804,0))="","",INDEX(Bolalar!$C$5:$C$1804,MATCH($C1405,Bolalar!$I$5:$I$1804,0))),""))</f>
        <v/>
      </c>
      <c r="F1405" s="24"/>
      <c r="G1405" s="14" t="str">
        <f aca="false">IF(OR($E1405="",$B1405=""),"",INT(($B1405-$E1405)/365.25))</f>
        <v/>
      </c>
      <c r="H1405" s="14" t="str">
        <f aca="false">IF($G1405="","",IF($G1405&lt;5,"Ha","Yo'q"))</f>
        <v/>
      </c>
      <c r="I1405" s="14" t="str">
        <f aca="false">IF($G1405="","",IF($G1405&lt;18,"Ha","Yo'q"))</f>
        <v/>
      </c>
      <c r="J1405" s="12"/>
      <c r="K1405" s="12"/>
      <c r="L1405" s="25"/>
      <c r="M1405" s="12"/>
    </row>
    <row r="1406" customFormat="false" ht="15" hidden="false" customHeight="false" outlineLevel="0" collapsed="false">
      <c r="A1406" s="8" t="n">
        <v>1402</v>
      </c>
      <c r="B1406" s="13"/>
      <c r="C1406" s="25"/>
      <c r="D1406" s="26" t="str">
        <f aca="false">IF($C1406="","",IFERROR(IF(INDEX(Bolalar!$B$5:$B$1804,MATCH($C1406,Bolalar!$I$5:$I$1804,0))="","",INDEX(Bolalar!$B$5:$B$1804,MATCH($C1406,Bolalar!$I$5:$I$1804,0))),""))</f>
        <v/>
      </c>
      <c r="E1406" s="15" t="str">
        <f aca="false">IF($C1406="","",IFERROR(IF(INDEX(Bolalar!$C$5:$C$1804,MATCH($C1406,Bolalar!$I$5:$I$1804,0))="","",INDEX(Bolalar!$C$5:$C$1804,MATCH($C1406,Bolalar!$I$5:$I$1804,0))),""))</f>
        <v/>
      </c>
      <c r="F1406" s="24"/>
      <c r="G1406" s="14" t="str">
        <f aca="false">IF(OR($E1406="",$B1406=""),"",INT(($B1406-$E1406)/365.25))</f>
        <v/>
      </c>
      <c r="H1406" s="14" t="str">
        <f aca="false">IF($G1406="","",IF($G1406&lt;5,"Ha","Yo'q"))</f>
        <v/>
      </c>
      <c r="I1406" s="14" t="str">
        <f aca="false">IF($G1406="","",IF($G1406&lt;18,"Ha","Yo'q"))</f>
        <v/>
      </c>
      <c r="J1406" s="12"/>
      <c r="K1406" s="12"/>
      <c r="L1406" s="25"/>
      <c r="M1406" s="12"/>
    </row>
    <row r="1407" customFormat="false" ht="15" hidden="false" customHeight="false" outlineLevel="0" collapsed="false">
      <c r="A1407" s="8" t="n">
        <v>1403</v>
      </c>
      <c r="B1407" s="13"/>
      <c r="C1407" s="25"/>
      <c r="D1407" s="26" t="str">
        <f aca="false">IF($C1407="","",IFERROR(IF(INDEX(Bolalar!$B$5:$B$1804,MATCH($C1407,Bolalar!$I$5:$I$1804,0))="","",INDEX(Bolalar!$B$5:$B$1804,MATCH($C1407,Bolalar!$I$5:$I$1804,0))),""))</f>
        <v/>
      </c>
      <c r="E1407" s="15" t="str">
        <f aca="false">IF($C1407="","",IFERROR(IF(INDEX(Bolalar!$C$5:$C$1804,MATCH($C1407,Bolalar!$I$5:$I$1804,0))="","",INDEX(Bolalar!$C$5:$C$1804,MATCH($C1407,Bolalar!$I$5:$I$1804,0))),""))</f>
        <v/>
      </c>
      <c r="F1407" s="24"/>
      <c r="G1407" s="14" t="str">
        <f aca="false">IF(OR($E1407="",$B1407=""),"",INT(($B1407-$E1407)/365.25))</f>
        <v/>
      </c>
      <c r="H1407" s="14" t="str">
        <f aca="false">IF($G1407="","",IF($G1407&lt;5,"Ha","Yo'q"))</f>
        <v/>
      </c>
      <c r="I1407" s="14" t="str">
        <f aca="false">IF($G1407="","",IF($G1407&lt;18,"Ha","Yo'q"))</f>
        <v/>
      </c>
      <c r="J1407" s="12"/>
      <c r="K1407" s="12"/>
      <c r="L1407" s="25"/>
      <c r="M1407" s="12"/>
    </row>
    <row r="1408" customFormat="false" ht="15" hidden="false" customHeight="false" outlineLevel="0" collapsed="false">
      <c r="A1408" s="8" t="n">
        <v>1404</v>
      </c>
      <c r="B1408" s="13"/>
      <c r="C1408" s="25"/>
      <c r="D1408" s="26" t="str">
        <f aca="false">IF($C1408="","",IFERROR(IF(INDEX(Bolalar!$B$5:$B$1804,MATCH($C1408,Bolalar!$I$5:$I$1804,0))="","",INDEX(Bolalar!$B$5:$B$1804,MATCH($C1408,Bolalar!$I$5:$I$1804,0))),""))</f>
        <v/>
      </c>
      <c r="E1408" s="15" t="str">
        <f aca="false">IF($C1408="","",IFERROR(IF(INDEX(Bolalar!$C$5:$C$1804,MATCH($C1408,Bolalar!$I$5:$I$1804,0))="","",INDEX(Bolalar!$C$5:$C$1804,MATCH($C1408,Bolalar!$I$5:$I$1804,0))),""))</f>
        <v/>
      </c>
      <c r="F1408" s="24"/>
      <c r="G1408" s="14" t="str">
        <f aca="false">IF(OR($E1408="",$B1408=""),"",INT(($B1408-$E1408)/365.25))</f>
        <v/>
      </c>
      <c r="H1408" s="14" t="str">
        <f aca="false">IF($G1408="","",IF($G1408&lt;5,"Ha","Yo'q"))</f>
        <v/>
      </c>
      <c r="I1408" s="14" t="str">
        <f aca="false">IF($G1408="","",IF($G1408&lt;18,"Ha","Yo'q"))</f>
        <v/>
      </c>
      <c r="J1408" s="12"/>
      <c r="K1408" s="12"/>
      <c r="L1408" s="25"/>
      <c r="M1408" s="12"/>
    </row>
    <row r="1409" customFormat="false" ht="15" hidden="false" customHeight="false" outlineLevel="0" collapsed="false">
      <c r="A1409" s="8" t="n">
        <v>1405</v>
      </c>
      <c r="B1409" s="13"/>
      <c r="C1409" s="25"/>
      <c r="D1409" s="26" t="str">
        <f aca="false">IF($C1409="","",IFERROR(IF(INDEX(Bolalar!$B$5:$B$1804,MATCH($C1409,Bolalar!$I$5:$I$1804,0))="","",INDEX(Bolalar!$B$5:$B$1804,MATCH($C1409,Bolalar!$I$5:$I$1804,0))),""))</f>
        <v/>
      </c>
      <c r="E1409" s="15" t="str">
        <f aca="false">IF($C1409="","",IFERROR(IF(INDEX(Bolalar!$C$5:$C$1804,MATCH($C1409,Bolalar!$I$5:$I$1804,0))="","",INDEX(Bolalar!$C$5:$C$1804,MATCH($C1409,Bolalar!$I$5:$I$1804,0))),""))</f>
        <v/>
      </c>
      <c r="F1409" s="24"/>
      <c r="G1409" s="14" t="str">
        <f aca="false">IF(OR($E1409="",$B1409=""),"",INT(($B1409-$E1409)/365.25))</f>
        <v/>
      </c>
      <c r="H1409" s="14" t="str">
        <f aca="false">IF($G1409="","",IF($G1409&lt;5,"Ha","Yo'q"))</f>
        <v/>
      </c>
      <c r="I1409" s="14" t="str">
        <f aca="false">IF($G1409="","",IF($G1409&lt;18,"Ha","Yo'q"))</f>
        <v/>
      </c>
      <c r="J1409" s="12"/>
      <c r="K1409" s="12"/>
      <c r="L1409" s="25"/>
      <c r="M1409" s="12"/>
    </row>
    <row r="1410" customFormat="false" ht="15" hidden="false" customHeight="false" outlineLevel="0" collapsed="false">
      <c r="A1410" s="8" t="n">
        <v>1406</v>
      </c>
      <c r="B1410" s="13"/>
      <c r="C1410" s="25"/>
      <c r="D1410" s="26" t="str">
        <f aca="false">IF($C1410="","",IFERROR(IF(INDEX(Bolalar!$B$5:$B$1804,MATCH($C1410,Bolalar!$I$5:$I$1804,0))="","",INDEX(Bolalar!$B$5:$B$1804,MATCH($C1410,Bolalar!$I$5:$I$1804,0))),""))</f>
        <v/>
      </c>
      <c r="E1410" s="15" t="str">
        <f aca="false">IF($C1410="","",IFERROR(IF(INDEX(Bolalar!$C$5:$C$1804,MATCH($C1410,Bolalar!$I$5:$I$1804,0))="","",INDEX(Bolalar!$C$5:$C$1804,MATCH($C1410,Bolalar!$I$5:$I$1804,0))),""))</f>
        <v/>
      </c>
      <c r="F1410" s="24"/>
      <c r="G1410" s="14" t="str">
        <f aca="false">IF(OR($E1410="",$B1410=""),"",INT(($B1410-$E1410)/365.25))</f>
        <v/>
      </c>
      <c r="H1410" s="14" t="str">
        <f aca="false">IF($G1410="","",IF($G1410&lt;5,"Ha","Yo'q"))</f>
        <v/>
      </c>
      <c r="I1410" s="14" t="str">
        <f aca="false">IF($G1410="","",IF($G1410&lt;18,"Ha","Yo'q"))</f>
        <v/>
      </c>
      <c r="J1410" s="12"/>
      <c r="K1410" s="12"/>
      <c r="L1410" s="25"/>
      <c r="M1410" s="12"/>
    </row>
    <row r="1411" customFormat="false" ht="15" hidden="false" customHeight="false" outlineLevel="0" collapsed="false">
      <c r="A1411" s="8" t="n">
        <v>1407</v>
      </c>
      <c r="B1411" s="13"/>
      <c r="C1411" s="25"/>
      <c r="D1411" s="26" t="str">
        <f aca="false">IF($C1411="","",IFERROR(IF(INDEX(Bolalar!$B$5:$B$1804,MATCH($C1411,Bolalar!$I$5:$I$1804,0))="","",INDEX(Bolalar!$B$5:$B$1804,MATCH($C1411,Bolalar!$I$5:$I$1804,0))),""))</f>
        <v/>
      </c>
      <c r="E1411" s="15" t="str">
        <f aca="false">IF($C1411="","",IFERROR(IF(INDEX(Bolalar!$C$5:$C$1804,MATCH($C1411,Bolalar!$I$5:$I$1804,0))="","",INDEX(Bolalar!$C$5:$C$1804,MATCH($C1411,Bolalar!$I$5:$I$1804,0))),""))</f>
        <v/>
      </c>
      <c r="F1411" s="24"/>
      <c r="G1411" s="14" t="str">
        <f aca="false">IF(OR($E1411="",$B1411=""),"",INT(($B1411-$E1411)/365.25))</f>
        <v/>
      </c>
      <c r="H1411" s="14" t="str">
        <f aca="false">IF($G1411="","",IF($G1411&lt;5,"Ha","Yo'q"))</f>
        <v/>
      </c>
      <c r="I1411" s="14" t="str">
        <f aca="false">IF($G1411="","",IF($G1411&lt;18,"Ha","Yo'q"))</f>
        <v/>
      </c>
      <c r="J1411" s="12"/>
      <c r="K1411" s="12"/>
      <c r="L1411" s="25"/>
      <c r="M1411" s="12"/>
    </row>
    <row r="1412" customFormat="false" ht="15" hidden="false" customHeight="false" outlineLevel="0" collapsed="false">
      <c r="A1412" s="8" t="n">
        <v>1408</v>
      </c>
      <c r="B1412" s="13"/>
      <c r="C1412" s="25"/>
      <c r="D1412" s="26" t="str">
        <f aca="false">IF($C1412="","",IFERROR(IF(INDEX(Bolalar!$B$5:$B$1804,MATCH($C1412,Bolalar!$I$5:$I$1804,0))="","",INDEX(Bolalar!$B$5:$B$1804,MATCH($C1412,Bolalar!$I$5:$I$1804,0))),""))</f>
        <v/>
      </c>
      <c r="E1412" s="15" t="str">
        <f aca="false">IF($C1412="","",IFERROR(IF(INDEX(Bolalar!$C$5:$C$1804,MATCH($C1412,Bolalar!$I$5:$I$1804,0))="","",INDEX(Bolalar!$C$5:$C$1804,MATCH($C1412,Bolalar!$I$5:$I$1804,0))),""))</f>
        <v/>
      </c>
      <c r="F1412" s="24"/>
      <c r="G1412" s="14" t="str">
        <f aca="false">IF(OR($E1412="",$B1412=""),"",INT(($B1412-$E1412)/365.25))</f>
        <v/>
      </c>
      <c r="H1412" s="14" t="str">
        <f aca="false">IF($G1412="","",IF($G1412&lt;5,"Ha","Yo'q"))</f>
        <v/>
      </c>
      <c r="I1412" s="14" t="str">
        <f aca="false">IF($G1412="","",IF($G1412&lt;18,"Ha","Yo'q"))</f>
        <v/>
      </c>
      <c r="J1412" s="12"/>
      <c r="K1412" s="12"/>
      <c r="L1412" s="25"/>
      <c r="M1412" s="12"/>
    </row>
    <row r="1413" customFormat="false" ht="15" hidden="false" customHeight="false" outlineLevel="0" collapsed="false">
      <c r="A1413" s="8" t="n">
        <v>1409</v>
      </c>
      <c r="B1413" s="13"/>
      <c r="C1413" s="25"/>
      <c r="D1413" s="26" t="str">
        <f aca="false">IF($C1413="","",IFERROR(IF(INDEX(Bolalar!$B$5:$B$1804,MATCH($C1413,Bolalar!$I$5:$I$1804,0))="","",INDEX(Bolalar!$B$5:$B$1804,MATCH($C1413,Bolalar!$I$5:$I$1804,0))),""))</f>
        <v/>
      </c>
      <c r="E1413" s="15" t="str">
        <f aca="false">IF($C1413="","",IFERROR(IF(INDEX(Bolalar!$C$5:$C$1804,MATCH($C1413,Bolalar!$I$5:$I$1804,0))="","",INDEX(Bolalar!$C$5:$C$1804,MATCH($C1413,Bolalar!$I$5:$I$1804,0))),""))</f>
        <v/>
      </c>
      <c r="F1413" s="24"/>
      <c r="G1413" s="14" t="str">
        <f aca="false">IF(OR($E1413="",$B1413=""),"",INT(($B1413-$E1413)/365.25))</f>
        <v/>
      </c>
      <c r="H1413" s="14" t="str">
        <f aca="false">IF($G1413="","",IF($G1413&lt;5,"Ha","Yo'q"))</f>
        <v/>
      </c>
      <c r="I1413" s="14" t="str">
        <f aca="false">IF($G1413="","",IF($G1413&lt;18,"Ha","Yo'q"))</f>
        <v/>
      </c>
      <c r="J1413" s="12"/>
      <c r="K1413" s="12"/>
      <c r="L1413" s="25"/>
      <c r="M1413" s="12"/>
    </row>
    <row r="1414" customFormat="false" ht="15" hidden="false" customHeight="false" outlineLevel="0" collapsed="false">
      <c r="A1414" s="8" t="n">
        <v>1410</v>
      </c>
      <c r="B1414" s="13"/>
      <c r="C1414" s="25"/>
      <c r="D1414" s="26" t="str">
        <f aca="false">IF($C1414="","",IFERROR(IF(INDEX(Bolalar!$B$5:$B$1804,MATCH($C1414,Bolalar!$I$5:$I$1804,0))="","",INDEX(Bolalar!$B$5:$B$1804,MATCH($C1414,Bolalar!$I$5:$I$1804,0))),""))</f>
        <v/>
      </c>
      <c r="E1414" s="15" t="str">
        <f aca="false">IF($C1414="","",IFERROR(IF(INDEX(Bolalar!$C$5:$C$1804,MATCH($C1414,Bolalar!$I$5:$I$1804,0))="","",INDEX(Bolalar!$C$5:$C$1804,MATCH($C1414,Bolalar!$I$5:$I$1804,0))),""))</f>
        <v/>
      </c>
      <c r="F1414" s="24"/>
      <c r="G1414" s="14" t="str">
        <f aca="false">IF(OR($E1414="",$B1414=""),"",INT(($B1414-$E1414)/365.25))</f>
        <v/>
      </c>
      <c r="H1414" s="14" t="str">
        <f aca="false">IF($G1414="","",IF($G1414&lt;5,"Ha","Yo'q"))</f>
        <v/>
      </c>
      <c r="I1414" s="14" t="str">
        <f aca="false">IF($G1414="","",IF($G1414&lt;18,"Ha","Yo'q"))</f>
        <v/>
      </c>
      <c r="J1414" s="12"/>
      <c r="K1414" s="12"/>
      <c r="L1414" s="25"/>
      <c r="M1414" s="12"/>
    </row>
    <row r="1415" customFormat="false" ht="15" hidden="false" customHeight="false" outlineLevel="0" collapsed="false">
      <c r="A1415" s="8" t="n">
        <v>1411</v>
      </c>
      <c r="B1415" s="13"/>
      <c r="C1415" s="25"/>
      <c r="D1415" s="26" t="str">
        <f aca="false">IF($C1415="","",IFERROR(IF(INDEX(Bolalar!$B$5:$B$1804,MATCH($C1415,Bolalar!$I$5:$I$1804,0))="","",INDEX(Bolalar!$B$5:$B$1804,MATCH($C1415,Bolalar!$I$5:$I$1804,0))),""))</f>
        <v/>
      </c>
      <c r="E1415" s="15" t="str">
        <f aca="false">IF($C1415="","",IFERROR(IF(INDEX(Bolalar!$C$5:$C$1804,MATCH($C1415,Bolalar!$I$5:$I$1804,0))="","",INDEX(Bolalar!$C$5:$C$1804,MATCH($C1415,Bolalar!$I$5:$I$1804,0))),""))</f>
        <v/>
      </c>
      <c r="F1415" s="24"/>
      <c r="G1415" s="14" t="str">
        <f aca="false">IF(OR($E1415="",$B1415=""),"",INT(($B1415-$E1415)/365.25))</f>
        <v/>
      </c>
      <c r="H1415" s="14" t="str">
        <f aca="false">IF($G1415="","",IF($G1415&lt;5,"Ha","Yo'q"))</f>
        <v/>
      </c>
      <c r="I1415" s="14" t="str">
        <f aca="false">IF($G1415="","",IF($G1415&lt;18,"Ha","Yo'q"))</f>
        <v/>
      </c>
      <c r="J1415" s="12"/>
      <c r="K1415" s="12"/>
      <c r="L1415" s="25"/>
      <c r="M1415" s="12"/>
    </row>
    <row r="1416" customFormat="false" ht="15" hidden="false" customHeight="false" outlineLevel="0" collapsed="false">
      <c r="A1416" s="8" t="n">
        <v>1412</v>
      </c>
      <c r="B1416" s="13"/>
      <c r="C1416" s="25"/>
      <c r="D1416" s="26" t="str">
        <f aca="false">IF($C1416="","",IFERROR(IF(INDEX(Bolalar!$B$5:$B$1804,MATCH($C1416,Bolalar!$I$5:$I$1804,0))="","",INDEX(Bolalar!$B$5:$B$1804,MATCH($C1416,Bolalar!$I$5:$I$1804,0))),""))</f>
        <v/>
      </c>
      <c r="E1416" s="15" t="str">
        <f aca="false">IF($C1416="","",IFERROR(IF(INDEX(Bolalar!$C$5:$C$1804,MATCH($C1416,Bolalar!$I$5:$I$1804,0))="","",INDEX(Bolalar!$C$5:$C$1804,MATCH($C1416,Bolalar!$I$5:$I$1804,0))),""))</f>
        <v/>
      </c>
      <c r="F1416" s="24"/>
      <c r="G1416" s="14" t="str">
        <f aca="false">IF(OR($E1416="",$B1416=""),"",INT(($B1416-$E1416)/365.25))</f>
        <v/>
      </c>
      <c r="H1416" s="14" t="str">
        <f aca="false">IF($G1416="","",IF($G1416&lt;5,"Ha","Yo'q"))</f>
        <v/>
      </c>
      <c r="I1416" s="14" t="str">
        <f aca="false">IF($G1416="","",IF($G1416&lt;18,"Ha","Yo'q"))</f>
        <v/>
      </c>
      <c r="J1416" s="12"/>
      <c r="K1416" s="12"/>
      <c r="L1416" s="25"/>
      <c r="M1416" s="12"/>
    </row>
    <row r="1417" customFormat="false" ht="15" hidden="false" customHeight="false" outlineLevel="0" collapsed="false">
      <c r="A1417" s="8" t="n">
        <v>1413</v>
      </c>
      <c r="B1417" s="13"/>
      <c r="C1417" s="25"/>
      <c r="D1417" s="26" t="str">
        <f aca="false">IF($C1417="","",IFERROR(IF(INDEX(Bolalar!$B$5:$B$1804,MATCH($C1417,Bolalar!$I$5:$I$1804,0))="","",INDEX(Bolalar!$B$5:$B$1804,MATCH($C1417,Bolalar!$I$5:$I$1804,0))),""))</f>
        <v/>
      </c>
      <c r="E1417" s="15" t="str">
        <f aca="false">IF($C1417="","",IFERROR(IF(INDEX(Bolalar!$C$5:$C$1804,MATCH($C1417,Bolalar!$I$5:$I$1804,0))="","",INDEX(Bolalar!$C$5:$C$1804,MATCH($C1417,Bolalar!$I$5:$I$1804,0))),""))</f>
        <v/>
      </c>
      <c r="F1417" s="24"/>
      <c r="G1417" s="14" t="str">
        <f aca="false">IF(OR($E1417="",$B1417=""),"",INT(($B1417-$E1417)/365.25))</f>
        <v/>
      </c>
      <c r="H1417" s="14" t="str">
        <f aca="false">IF($G1417="","",IF($G1417&lt;5,"Ha","Yo'q"))</f>
        <v/>
      </c>
      <c r="I1417" s="14" t="str">
        <f aca="false">IF($G1417="","",IF($G1417&lt;18,"Ha","Yo'q"))</f>
        <v/>
      </c>
      <c r="J1417" s="12"/>
      <c r="K1417" s="12"/>
      <c r="L1417" s="25"/>
      <c r="M1417" s="12"/>
    </row>
    <row r="1418" customFormat="false" ht="15" hidden="false" customHeight="false" outlineLevel="0" collapsed="false">
      <c r="A1418" s="8" t="n">
        <v>1414</v>
      </c>
      <c r="B1418" s="13"/>
      <c r="C1418" s="25"/>
      <c r="D1418" s="26" t="str">
        <f aca="false">IF($C1418="","",IFERROR(IF(INDEX(Bolalar!$B$5:$B$1804,MATCH($C1418,Bolalar!$I$5:$I$1804,0))="","",INDEX(Bolalar!$B$5:$B$1804,MATCH($C1418,Bolalar!$I$5:$I$1804,0))),""))</f>
        <v/>
      </c>
      <c r="E1418" s="15" t="str">
        <f aca="false">IF($C1418="","",IFERROR(IF(INDEX(Bolalar!$C$5:$C$1804,MATCH($C1418,Bolalar!$I$5:$I$1804,0))="","",INDEX(Bolalar!$C$5:$C$1804,MATCH($C1418,Bolalar!$I$5:$I$1804,0))),""))</f>
        <v/>
      </c>
      <c r="F1418" s="24"/>
      <c r="G1418" s="14" t="str">
        <f aca="false">IF(OR($E1418="",$B1418=""),"",INT(($B1418-$E1418)/365.25))</f>
        <v/>
      </c>
      <c r="H1418" s="14" t="str">
        <f aca="false">IF($G1418="","",IF($G1418&lt;5,"Ha","Yo'q"))</f>
        <v/>
      </c>
      <c r="I1418" s="14" t="str">
        <f aca="false">IF($G1418="","",IF($G1418&lt;18,"Ha","Yo'q"))</f>
        <v/>
      </c>
      <c r="J1418" s="12"/>
      <c r="K1418" s="12"/>
      <c r="L1418" s="25"/>
      <c r="M1418" s="12"/>
    </row>
    <row r="1419" customFormat="false" ht="15" hidden="false" customHeight="false" outlineLevel="0" collapsed="false">
      <c r="A1419" s="8" t="n">
        <v>1415</v>
      </c>
      <c r="B1419" s="13"/>
      <c r="C1419" s="25"/>
      <c r="D1419" s="26" t="str">
        <f aca="false">IF($C1419="","",IFERROR(IF(INDEX(Bolalar!$B$5:$B$1804,MATCH($C1419,Bolalar!$I$5:$I$1804,0))="","",INDEX(Bolalar!$B$5:$B$1804,MATCH($C1419,Bolalar!$I$5:$I$1804,0))),""))</f>
        <v/>
      </c>
      <c r="E1419" s="15" t="str">
        <f aca="false">IF($C1419="","",IFERROR(IF(INDEX(Bolalar!$C$5:$C$1804,MATCH($C1419,Bolalar!$I$5:$I$1804,0))="","",INDEX(Bolalar!$C$5:$C$1804,MATCH($C1419,Bolalar!$I$5:$I$1804,0))),""))</f>
        <v/>
      </c>
      <c r="F1419" s="24"/>
      <c r="G1419" s="14" t="str">
        <f aca="false">IF(OR($E1419="",$B1419=""),"",INT(($B1419-$E1419)/365.25))</f>
        <v/>
      </c>
      <c r="H1419" s="14" t="str">
        <f aca="false">IF($G1419="","",IF($G1419&lt;5,"Ha","Yo'q"))</f>
        <v/>
      </c>
      <c r="I1419" s="14" t="str">
        <f aca="false">IF($G1419="","",IF($G1419&lt;18,"Ha","Yo'q"))</f>
        <v/>
      </c>
      <c r="J1419" s="12"/>
      <c r="K1419" s="12"/>
      <c r="L1419" s="25"/>
      <c r="M1419" s="12"/>
    </row>
    <row r="1420" customFormat="false" ht="15" hidden="false" customHeight="false" outlineLevel="0" collapsed="false">
      <c r="A1420" s="8" t="n">
        <v>1416</v>
      </c>
      <c r="B1420" s="13"/>
      <c r="C1420" s="25"/>
      <c r="D1420" s="26" t="str">
        <f aca="false">IF($C1420="","",IFERROR(IF(INDEX(Bolalar!$B$5:$B$1804,MATCH($C1420,Bolalar!$I$5:$I$1804,0))="","",INDEX(Bolalar!$B$5:$B$1804,MATCH($C1420,Bolalar!$I$5:$I$1804,0))),""))</f>
        <v/>
      </c>
      <c r="E1420" s="15" t="str">
        <f aca="false">IF($C1420="","",IFERROR(IF(INDEX(Bolalar!$C$5:$C$1804,MATCH($C1420,Bolalar!$I$5:$I$1804,0))="","",INDEX(Bolalar!$C$5:$C$1804,MATCH($C1420,Bolalar!$I$5:$I$1804,0))),""))</f>
        <v/>
      </c>
      <c r="F1420" s="24"/>
      <c r="G1420" s="14" t="str">
        <f aca="false">IF(OR($E1420="",$B1420=""),"",INT(($B1420-$E1420)/365.25))</f>
        <v/>
      </c>
      <c r="H1420" s="14" t="str">
        <f aca="false">IF($G1420="","",IF($G1420&lt;5,"Ha","Yo'q"))</f>
        <v/>
      </c>
      <c r="I1420" s="14" t="str">
        <f aca="false">IF($G1420="","",IF($G1420&lt;18,"Ha","Yo'q"))</f>
        <v/>
      </c>
      <c r="J1420" s="12"/>
      <c r="K1420" s="12"/>
      <c r="L1420" s="25"/>
      <c r="M1420" s="12"/>
    </row>
    <row r="1421" customFormat="false" ht="15" hidden="false" customHeight="false" outlineLevel="0" collapsed="false">
      <c r="A1421" s="8" t="n">
        <v>1417</v>
      </c>
      <c r="B1421" s="13"/>
      <c r="C1421" s="25"/>
      <c r="D1421" s="26" t="str">
        <f aca="false">IF($C1421="","",IFERROR(IF(INDEX(Bolalar!$B$5:$B$1804,MATCH($C1421,Bolalar!$I$5:$I$1804,0))="","",INDEX(Bolalar!$B$5:$B$1804,MATCH($C1421,Bolalar!$I$5:$I$1804,0))),""))</f>
        <v/>
      </c>
      <c r="E1421" s="15" t="str">
        <f aca="false">IF($C1421="","",IFERROR(IF(INDEX(Bolalar!$C$5:$C$1804,MATCH($C1421,Bolalar!$I$5:$I$1804,0))="","",INDEX(Bolalar!$C$5:$C$1804,MATCH($C1421,Bolalar!$I$5:$I$1804,0))),""))</f>
        <v/>
      </c>
      <c r="F1421" s="24"/>
      <c r="G1421" s="14" t="str">
        <f aca="false">IF(OR($E1421="",$B1421=""),"",INT(($B1421-$E1421)/365.25))</f>
        <v/>
      </c>
      <c r="H1421" s="14" t="str">
        <f aca="false">IF($G1421="","",IF($G1421&lt;5,"Ha","Yo'q"))</f>
        <v/>
      </c>
      <c r="I1421" s="14" t="str">
        <f aca="false">IF($G1421="","",IF($G1421&lt;18,"Ha","Yo'q"))</f>
        <v/>
      </c>
      <c r="J1421" s="12"/>
      <c r="K1421" s="12"/>
      <c r="L1421" s="25"/>
      <c r="M1421" s="12"/>
    </row>
    <row r="1422" customFormat="false" ht="15" hidden="false" customHeight="false" outlineLevel="0" collapsed="false">
      <c r="A1422" s="8" t="n">
        <v>1418</v>
      </c>
      <c r="B1422" s="13"/>
      <c r="C1422" s="25"/>
      <c r="D1422" s="26" t="str">
        <f aca="false">IF($C1422="","",IFERROR(IF(INDEX(Bolalar!$B$5:$B$1804,MATCH($C1422,Bolalar!$I$5:$I$1804,0))="","",INDEX(Bolalar!$B$5:$B$1804,MATCH($C1422,Bolalar!$I$5:$I$1804,0))),""))</f>
        <v/>
      </c>
      <c r="E1422" s="15" t="str">
        <f aca="false">IF($C1422="","",IFERROR(IF(INDEX(Bolalar!$C$5:$C$1804,MATCH($C1422,Bolalar!$I$5:$I$1804,0))="","",INDEX(Bolalar!$C$5:$C$1804,MATCH($C1422,Bolalar!$I$5:$I$1804,0))),""))</f>
        <v/>
      </c>
      <c r="F1422" s="24"/>
      <c r="G1422" s="14" t="str">
        <f aca="false">IF(OR($E1422="",$B1422=""),"",INT(($B1422-$E1422)/365.25))</f>
        <v/>
      </c>
      <c r="H1422" s="14" t="str">
        <f aca="false">IF($G1422="","",IF($G1422&lt;5,"Ha","Yo'q"))</f>
        <v/>
      </c>
      <c r="I1422" s="14" t="str">
        <f aca="false">IF($G1422="","",IF($G1422&lt;18,"Ha","Yo'q"))</f>
        <v/>
      </c>
      <c r="J1422" s="12"/>
      <c r="K1422" s="12"/>
      <c r="L1422" s="25"/>
      <c r="M1422" s="12"/>
    </row>
    <row r="1423" customFormat="false" ht="15" hidden="false" customHeight="false" outlineLevel="0" collapsed="false">
      <c r="A1423" s="8" t="n">
        <v>1419</v>
      </c>
      <c r="B1423" s="13"/>
      <c r="C1423" s="25"/>
      <c r="D1423" s="26" t="str">
        <f aca="false">IF($C1423="","",IFERROR(IF(INDEX(Bolalar!$B$5:$B$1804,MATCH($C1423,Bolalar!$I$5:$I$1804,0))="","",INDEX(Bolalar!$B$5:$B$1804,MATCH($C1423,Bolalar!$I$5:$I$1804,0))),""))</f>
        <v/>
      </c>
      <c r="E1423" s="15" t="str">
        <f aca="false">IF($C1423="","",IFERROR(IF(INDEX(Bolalar!$C$5:$C$1804,MATCH($C1423,Bolalar!$I$5:$I$1804,0))="","",INDEX(Bolalar!$C$5:$C$1804,MATCH($C1423,Bolalar!$I$5:$I$1804,0))),""))</f>
        <v/>
      </c>
      <c r="F1423" s="24"/>
      <c r="G1423" s="14" t="str">
        <f aca="false">IF(OR($E1423="",$B1423=""),"",INT(($B1423-$E1423)/365.25))</f>
        <v/>
      </c>
      <c r="H1423" s="14" t="str">
        <f aca="false">IF($G1423="","",IF($G1423&lt;5,"Ha","Yo'q"))</f>
        <v/>
      </c>
      <c r="I1423" s="14" t="str">
        <f aca="false">IF($G1423="","",IF($G1423&lt;18,"Ha","Yo'q"))</f>
        <v/>
      </c>
      <c r="J1423" s="12"/>
      <c r="K1423" s="12"/>
      <c r="L1423" s="25"/>
      <c r="M1423" s="12"/>
    </row>
    <row r="1424" customFormat="false" ht="15" hidden="false" customHeight="false" outlineLevel="0" collapsed="false">
      <c r="A1424" s="8" t="n">
        <v>1420</v>
      </c>
      <c r="B1424" s="13"/>
      <c r="C1424" s="25"/>
      <c r="D1424" s="26" t="str">
        <f aca="false">IF($C1424="","",IFERROR(IF(INDEX(Bolalar!$B$5:$B$1804,MATCH($C1424,Bolalar!$I$5:$I$1804,0))="","",INDEX(Bolalar!$B$5:$B$1804,MATCH($C1424,Bolalar!$I$5:$I$1804,0))),""))</f>
        <v/>
      </c>
      <c r="E1424" s="15" t="str">
        <f aca="false">IF($C1424="","",IFERROR(IF(INDEX(Bolalar!$C$5:$C$1804,MATCH($C1424,Bolalar!$I$5:$I$1804,0))="","",INDEX(Bolalar!$C$5:$C$1804,MATCH($C1424,Bolalar!$I$5:$I$1804,0))),""))</f>
        <v/>
      </c>
      <c r="F1424" s="24"/>
      <c r="G1424" s="14" t="str">
        <f aca="false">IF(OR($E1424="",$B1424=""),"",INT(($B1424-$E1424)/365.25))</f>
        <v/>
      </c>
      <c r="H1424" s="14" t="str">
        <f aca="false">IF($G1424="","",IF($G1424&lt;5,"Ha","Yo'q"))</f>
        <v/>
      </c>
      <c r="I1424" s="14" t="str">
        <f aca="false">IF($G1424="","",IF($G1424&lt;18,"Ha","Yo'q"))</f>
        <v/>
      </c>
      <c r="J1424" s="12"/>
      <c r="K1424" s="12"/>
      <c r="L1424" s="25"/>
      <c r="M1424" s="12"/>
    </row>
    <row r="1425" customFormat="false" ht="15" hidden="false" customHeight="false" outlineLevel="0" collapsed="false">
      <c r="A1425" s="8" t="n">
        <v>1421</v>
      </c>
      <c r="B1425" s="13"/>
      <c r="C1425" s="25"/>
      <c r="D1425" s="26" t="str">
        <f aca="false">IF($C1425="","",IFERROR(IF(INDEX(Bolalar!$B$5:$B$1804,MATCH($C1425,Bolalar!$I$5:$I$1804,0))="","",INDEX(Bolalar!$B$5:$B$1804,MATCH($C1425,Bolalar!$I$5:$I$1804,0))),""))</f>
        <v/>
      </c>
      <c r="E1425" s="15" t="str">
        <f aca="false">IF($C1425="","",IFERROR(IF(INDEX(Bolalar!$C$5:$C$1804,MATCH($C1425,Bolalar!$I$5:$I$1804,0))="","",INDEX(Bolalar!$C$5:$C$1804,MATCH($C1425,Bolalar!$I$5:$I$1804,0))),""))</f>
        <v/>
      </c>
      <c r="F1425" s="24"/>
      <c r="G1425" s="14" t="str">
        <f aca="false">IF(OR($E1425="",$B1425=""),"",INT(($B1425-$E1425)/365.25))</f>
        <v/>
      </c>
      <c r="H1425" s="14" t="str">
        <f aca="false">IF($G1425="","",IF($G1425&lt;5,"Ha","Yo'q"))</f>
        <v/>
      </c>
      <c r="I1425" s="14" t="str">
        <f aca="false">IF($G1425="","",IF($G1425&lt;18,"Ha","Yo'q"))</f>
        <v/>
      </c>
      <c r="J1425" s="12"/>
      <c r="K1425" s="12"/>
      <c r="L1425" s="25"/>
      <c r="M1425" s="12"/>
    </row>
    <row r="1426" customFormat="false" ht="15" hidden="false" customHeight="false" outlineLevel="0" collapsed="false">
      <c r="A1426" s="8" t="n">
        <v>1422</v>
      </c>
      <c r="B1426" s="13"/>
      <c r="C1426" s="25"/>
      <c r="D1426" s="26" t="str">
        <f aca="false">IF($C1426="","",IFERROR(IF(INDEX(Bolalar!$B$5:$B$1804,MATCH($C1426,Bolalar!$I$5:$I$1804,0))="","",INDEX(Bolalar!$B$5:$B$1804,MATCH($C1426,Bolalar!$I$5:$I$1804,0))),""))</f>
        <v/>
      </c>
      <c r="E1426" s="15" t="str">
        <f aca="false">IF($C1426="","",IFERROR(IF(INDEX(Bolalar!$C$5:$C$1804,MATCH($C1426,Bolalar!$I$5:$I$1804,0))="","",INDEX(Bolalar!$C$5:$C$1804,MATCH($C1426,Bolalar!$I$5:$I$1804,0))),""))</f>
        <v/>
      </c>
      <c r="F1426" s="24"/>
      <c r="G1426" s="14" t="str">
        <f aca="false">IF(OR($E1426="",$B1426=""),"",INT(($B1426-$E1426)/365.25))</f>
        <v/>
      </c>
      <c r="H1426" s="14" t="str">
        <f aca="false">IF($G1426="","",IF($G1426&lt;5,"Ha","Yo'q"))</f>
        <v/>
      </c>
      <c r="I1426" s="14" t="str">
        <f aca="false">IF($G1426="","",IF($G1426&lt;18,"Ha","Yo'q"))</f>
        <v/>
      </c>
      <c r="J1426" s="12"/>
      <c r="K1426" s="12"/>
      <c r="L1426" s="25"/>
      <c r="M1426" s="12"/>
    </row>
    <row r="1427" customFormat="false" ht="15" hidden="false" customHeight="false" outlineLevel="0" collapsed="false">
      <c r="A1427" s="8" t="n">
        <v>1423</v>
      </c>
      <c r="B1427" s="13"/>
      <c r="C1427" s="25"/>
      <c r="D1427" s="26" t="str">
        <f aca="false">IF($C1427="","",IFERROR(IF(INDEX(Bolalar!$B$5:$B$1804,MATCH($C1427,Bolalar!$I$5:$I$1804,0))="","",INDEX(Bolalar!$B$5:$B$1804,MATCH($C1427,Bolalar!$I$5:$I$1804,0))),""))</f>
        <v/>
      </c>
      <c r="E1427" s="15" t="str">
        <f aca="false">IF($C1427="","",IFERROR(IF(INDEX(Bolalar!$C$5:$C$1804,MATCH($C1427,Bolalar!$I$5:$I$1804,0))="","",INDEX(Bolalar!$C$5:$C$1804,MATCH($C1427,Bolalar!$I$5:$I$1804,0))),""))</f>
        <v/>
      </c>
      <c r="F1427" s="24"/>
      <c r="G1427" s="14" t="str">
        <f aca="false">IF(OR($E1427="",$B1427=""),"",INT(($B1427-$E1427)/365.25))</f>
        <v/>
      </c>
      <c r="H1427" s="14" t="str">
        <f aca="false">IF($G1427="","",IF($G1427&lt;5,"Ha","Yo'q"))</f>
        <v/>
      </c>
      <c r="I1427" s="14" t="str">
        <f aca="false">IF($G1427="","",IF($G1427&lt;18,"Ha","Yo'q"))</f>
        <v/>
      </c>
      <c r="J1427" s="12"/>
      <c r="K1427" s="12"/>
      <c r="L1427" s="25"/>
      <c r="M1427" s="12"/>
    </row>
    <row r="1428" customFormat="false" ht="15" hidden="false" customHeight="false" outlineLevel="0" collapsed="false">
      <c r="A1428" s="8" t="n">
        <v>1424</v>
      </c>
      <c r="B1428" s="13"/>
      <c r="C1428" s="25"/>
      <c r="D1428" s="26" t="str">
        <f aca="false">IF($C1428="","",IFERROR(IF(INDEX(Bolalar!$B$5:$B$1804,MATCH($C1428,Bolalar!$I$5:$I$1804,0))="","",INDEX(Bolalar!$B$5:$B$1804,MATCH($C1428,Bolalar!$I$5:$I$1804,0))),""))</f>
        <v/>
      </c>
      <c r="E1428" s="15" t="str">
        <f aca="false">IF($C1428="","",IFERROR(IF(INDEX(Bolalar!$C$5:$C$1804,MATCH($C1428,Bolalar!$I$5:$I$1804,0))="","",INDEX(Bolalar!$C$5:$C$1804,MATCH($C1428,Bolalar!$I$5:$I$1804,0))),""))</f>
        <v/>
      </c>
      <c r="F1428" s="24"/>
      <c r="G1428" s="14" t="str">
        <f aca="false">IF(OR($E1428="",$B1428=""),"",INT(($B1428-$E1428)/365.25))</f>
        <v/>
      </c>
      <c r="H1428" s="14" t="str">
        <f aca="false">IF($G1428="","",IF($G1428&lt;5,"Ha","Yo'q"))</f>
        <v/>
      </c>
      <c r="I1428" s="14" t="str">
        <f aca="false">IF($G1428="","",IF($G1428&lt;18,"Ha","Yo'q"))</f>
        <v/>
      </c>
      <c r="J1428" s="12"/>
      <c r="K1428" s="12"/>
      <c r="L1428" s="25"/>
      <c r="M1428" s="12"/>
    </row>
    <row r="1429" customFormat="false" ht="15" hidden="false" customHeight="false" outlineLevel="0" collapsed="false">
      <c r="A1429" s="8" t="n">
        <v>1425</v>
      </c>
      <c r="B1429" s="13"/>
      <c r="C1429" s="25"/>
      <c r="D1429" s="26" t="str">
        <f aca="false">IF($C1429="","",IFERROR(IF(INDEX(Bolalar!$B$5:$B$1804,MATCH($C1429,Bolalar!$I$5:$I$1804,0))="","",INDEX(Bolalar!$B$5:$B$1804,MATCH($C1429,Bolalar!$I$5:$I$1804,0))),""))</f>
        <v/>
      </c>
      <c r="E1429" s="15" t="str">
        <f aca="false">IF($C1429="","",IFERROR(IF(INDEX(Bolalar!$C$5:$C$1804,MATCH($C1429,Bolalar!$I$5:$I$1804,0))="","",INDEX(Bolalar!$C$5:$C$1804,MATCH($C1429,Bolalar!$I$5:$I$1804,0))),""))</f>
        <v/>
      </c>
      <c r="F1429" s="24"/>
      <c r="G1429" s="14" t="str">
        <f aca="false">IF(OR($E1429="",$B1429=""),"",INT(($B1429-$E1429)/365.25))</f>
        <v/>
      </c>
      <c r="H1429" s="14" t="str">
        <f aca="false">IF($G1429="","",IF($G1429&lt;5,"Ha","Yo'q"))</f>
        <v/>
      </c>
      <c r="I1429" s="14" t="str">
        <f aca="false">IF($G1429="","",IF($G1429&lt;18,"Ha","Yo'q"))</f>
        <v/>
      </c>
      <c r="J1429" s="12"/>
      <c r="K1429" s="12"/>
      <c r="L1429" s="25"/>
      <c r="M1429" s="12"/>
    </row>
    <row r="1430" customFormat="false" ht="15" hidden="false" customHeight="false" outlineLevel="0" collapsed="false">
      <c r="A1430" s="8" t="n">
        <v>1426</v>
      </c>
      <c r="B1430" s="13"/>
      <c r="C1430" s="25"/>
      <c r="D1430" s="26" t="str">
        <f aca="false">IF($C1430="","",IFERROR(IF(INDEX(Bolalar!$B$5:$B$1804,MATCH($C1430,Bolalar!$I$5:$I$1804,0))="","",INDEX(Bolalar!$B$5:$B$1804,MATCH($C1430,Bolalar!$I$5:$I$1804,0))),""))</f>
        <v/>
      </c>
      <c r="E1430" s="15" t="str">
        <f aca="false">IF($C1430="","",IFERROR(IF(INDEX(Bolalar!$C$5:$C$1804,MATCH($C1430,Bolalar!$I$5:$I$1804,0))="","",INDEX(Bolalar!$C$5:$C$1804,MATCH($C1430,Bolalar!$I$5:$I$1804,0))),""))</f>
        <v/>
      </c>
      <c r="F1430" s="24"/>
      <c r="G1430" s="14" t="str">
        <f aca="false">IF(OR($E1430="",$B1430=""),"",INT(($B1430-$E1430)/365.25))</f>
        <v/>
      </c>
      <c r="H1430" s="14" t="str">
        <f aca="false">IF($G1430="","",IF($G1430&lt;5,"Ha","Yo'q"))</f>
        <v/>
      </c>
      <c r="I1430" s="14" t="str">
        <f aca="false">IF($G1430="","",IF($G1430&lt;18,"Ha","Yo'q"))</f>
        <v/>
      </c>
      <c r="J1430" s="12"/>
      <c r="K1430" s="12"/>
      <c r="L1430" s="25"/>
      <c r="M1430" s="12"/>
    </row>
    <row r="1431" customFormat="false" ht="15" hidden="false" customHeight="false" outlineLevel="0" collapsed="false">
      <c r="A1431" s="8" t="n">
        <v>1427</v>
      </c>
      <c r="B1431" s="13"/>
      <c r="C1431" s="25"/>
      <c r="D1431" s="26" t="str">
        <f aca="false">IF($C1431="","",IFERROR(IF(INDEX(Bolalar!$B$5:$B$1804,MATCH($C1431,Bolalar!$I$5:$I$1804,0))="","",INDEX(Bolalar!$B$5:$B$1804,MATCH($C1431,Bolalar!$I$5:$I$1804,0))),""))</f>
        <v/>
      </c>
      <c r="E1431" s="15" t="str">
        <f aca="false">IF($C1431="","",IFERROR(IF(INDEX(Bolalar!$C$5:$C$1804,MATCH($C1431,Bolalar!$I$5:$I$1804,0))="","",INDEX(Bolalar!$C$5:$C$1804,MATCH($C1431,Bolalar!$I$5:$I$1804,0))),""))</f>
        <v/>
      </c>
      <c r="F1431" s="24"/>
      <c r="G1431" s="14" t="str">
        <f aca="false">IF(OR($E1431="",$B1431=""),"",INT(($B1431-$E1431)/365.25))</f>
        <v/>
      </c>
      <c r="H1431" s="14" t="str">
        <f aca="false">IF($G1431="","",IF($G1431&lt;5,"Ha","Yo'q"))</f>
        <v/>
      </c>
      <c r="I1431" s="14" t="str">
        <f aca="false">IF($G1431="","",IF($G1431&lt;18,"Ha","Yo'q"))</f>
        <v/>
      </c>
      <c r="J1431" s="12"/>
      <c r="K1431" s="12"/>
      <c r="L1431" s="25"/>
      <c r="M1431" s="12"/>
    </row>
    <row r="1432" customFormat="false" ht="15" hidden="false" customHeight="false" outlineLevel="0" collapsed="false">
      <c r="A1432" s="8" t="n">
        <v>1428</v>
      </c>
      <c r="B1432" s="13"/>
      <c r="C1432" s="25"/>
      <c r="D1432" s="26" t="str">
        <f aca="false">IF($C1432="","",IFERROR(IF(INDEX(Bolalar!$B$5:$B$1804,MATCH($C1432,Bolalar!$I$5:$I$1804,0))="","",INDEX(Bolalar!$B$5:$B$1804,MATCH($C1432,Bolalar!$I$5:$I$1804,0))),""))</f>
        <v/>
      </c>
      <c r="E1432" s="15" t="str">
        <f aca="false">IF($C1432="","",IFERROR(IF(INDEX(Bolalar!$C$5:$C$1804,MATCH($C1432,Bolalar!$I$5:$I$1804,0))="","",INDEX(Bolalar!$C$5:$C$1804,MATCH($C1432,Bolalar!$I$5:$I$1804,0))),""))</f>
        <v/>
      </c>
      <c r="F1432" s="24"/>
      <c r="G1432" s="14" t="str">
        <f aca="false">IF(OR($E1432="",$B1432=""),"",INT(($B1432-$E1432)/365.25))</f>
        <v/>
      </c>
      <c r="H1432" s="14" t="str">
        <f aca="false">IF($G1432="","",IF($G1432&lt;5,"Ha","Yo'q"))</f>
        <v/>
      </c>
      <c r="I1432" s="14" t="str">
        <f aca="false">IF($G1432="","",IF($G1432&lt;18,"Ha","Yo'q"))</f>
        <v/>
      </c>
      <c r="J1432" s="12"/>
      <c r="K1432" s="12"/>
      <c r="L1432" s="25"/>
      <c r="M1432" s="12"/>
    </row>
    <row r="1433" customFormat="false" ht="15" hidden="false" customHeight="false" outlineLevel="0" collapsed="false">
      <c r="A1433" s="8" t="n">
        <v>1429</v>
      </c>
      <c r="B1433" s="13"/>
      <c r="C1433" s="25"/>
      <c r="D1433" s="26" t="str">
        <f aca="false">IF($C1433="","",IFERROR(IF(INDEX(Bolalar!$B$5:$B$1804,MATCH($C1433,Bolalar!$I$5:$I$1804,0))="","",INDEX(Bolalar!$B$5:$B$1804,MATCH($C1433,Bolalar!$I$5:$I$1804,0))),""))</f>
        <v/>
      </c>
      <c r="E1433" s="15" t="str">
        <f aca="false">IF($C1433="","",IFERROR(IF(INDEX(Bolalar!$C$5:$C$1804,MATCH($C1433,Bolalar!$I$5:$I$1804,0))="","",INDEX(Bolalar!$C$5:$C$1804,MATCH($C1433,Bolalar!$I$5:$I$1804,0))),""))</f>
        <v/>
      </c>
      <c r="F1433" s="24"/>
      <c r="G1433" s="14" t="str">
        <f aca="false">IF(OR($E1433="",$B1433=""),"",INT(($B1433-$E1433)/365.25))</f>
        <v/>
      </c>
      <c r="H1433" s="14" t="str">
        <f aca="false">IF($G1433="","",IF($G1433&lt;5,"Ha","Yo'q"))</f>
        <v/>
      </c>
      <c r="I1433" s="14" t="str">
        <f aca="false">IF($G1433="","",IF($G1433&lt;18,"Ha","Yo'q"))</f>
        <v/>
      </c>
      <c r="J1433" s="12"/>
      <c r="K1433" s="12"/>
      <c r="L1433" s="25"/>
      <c r="M1433" s="12"/>
    </row>
    <row r="1434" customFormat="false" ht="15" hidden="false" customHeight="false" outlineLevel="0" collapsed="false">
      <c r="A1434" s="8" t="n">
        <v>1430</v>
      </c>
      <c r="B1434" s="13"/>
      <c r="C1434" s="25"/>
      <c r="D1434" s="26" t="str">
        <f aca="false">IF($C1434="","",IFERROR(IF(INDEX(Bolalar!$B$5:$B$1804,MATCH($C1434,Bolalar!$I$5:$I$1804,0))="","",INDEX(Bolalar!$B$5:$B$1804,MATCH($C1434,Bolalar!$I$5:$I$1804,0))),""))</f>
        <v/>
      </c>
      <c r="E1434" s="15" t="str">
        <f aca="false">IF($C1434="","",IFERROR(IF(INDEX(Bolalar!$C$5:$C$1804,MATCH($C1434,Bolalar!$I$5:$I$1804,0))="","",INDEX(Bolalar!$C$5:$C$1804,MATCH($C1434,Bolalar!$I$5:$I$1804,0))),""))</f>
        <v/>
      </c>
      <c r="F1434" s="24"/>
      <c r="G1434" s="14" t="str">
        <f aca="false">IF(OR($E1434="",$B1434=""),"",INT(($B1434-$E1434)/365.25))</f>
        <v/>
      </c>
      <c r="H1434" s="14" t="str">
        <f aca="false">IF($G1434="","",IF($G1434&lt;5,"Ha","Yo'q"))</f>
        <v/>
      </c>
      <c r="I1434" s="14" t="str">
        <f aca="false">IF($G1434="","",IF($G1434&lt;18,"Ha","Yo'q"))</f>
        <v/>
      </c>
      <c r="J1434" s="12"/>
      <c r="K1434" s="12"/>
      <c r="L1434" s="25"/>
      <c r="M1434" s="12"/>
    </row>
    <row r="1435" customFormat="false" ht="15" hidden="false" customHeight="false" outlineLevel="0" collapsed="false">
      <c r="A1435" s="8" t="n">
        <v>1431</v>
      </c>
      <c r="B1435" s="13"/>
      <c r="C1435" s="25"/>
      <c r="D1435" s="26" t="str">
        <f aca="false">IF($C1435="","",IFERROR(IF(INDEX(Bolalar!$B$5:$B$1804,MATCH($C1435,Bolalar!$I$5:$I$1804,0))="","",INDEX(Bolalar!$B$5:$B$1804,MATCH($C1435,Bolalar!$I$5:$I$1804,0))),""))</f>
        <v/>
      </c>
      <c r="E1435" s="15" t="str">
        <f aca="false">IF($C1435="","",IFERROR(IF(INDEX(Bolalar!$C$5:$C$1804,MATCH($C1435,Bolalar!$I$5:$I$1804,0))="","",INDEX(Bolalar!$C$5:$C$1804,MATCH($C1435,Bolalar!$I$5:$I$1804,0))),""))</f>
        <v/>
      </c>
      <c r="F1435" s="24"/>
      <c r="G1435" s="14" t="str">
        <f aca="false">IF(OR($E1435="",$B1435=""),"",INT(($B1435-$E1435)/365.25))</f>
        <v/>
      </c>
      <c r="H1435" s="14" t="str">
        <f aca="false">IF($G1435="","",IF($G1435&lt;5,"Ha","Yo'q"))</f>
        <v/>
      </c>
      <c r="I1435" s="14" t="str">
        <f aca="false">IF($G1435="","",IF($G1435&lt;18,"Ha","Yo'q"))</f>
        <v/>
      </c>
      <c r="J1435" s="12"/>
      <c r="K1435" s="12"/>
      <c r="L1435" s="25"/>
      <c r="M1435" s="12"/>
    </row>
    <row r="1436" customFormat="false" ht="15" hidden="false" customHeight="false" outlineLevel="0" collapsed="false">
      <c r="A1436" s="8" t="n">
        <v>1432</v>
      </c>
      <c r="B1436" s="13"/>
      <c r="C1436" s="25"/>
      <c r="D1436" s="26" t="str">
        <f aca="false">IF($C1436="","",IFERROR(IF(INDEX(Bolalar!$B$5:$B$1804,MATCH($C1436,Bolalar!$I$5:$I$1804,0))="","",INDEX(Bolalar!$B$5:$B$1804,MATCH($C1436,Bolalar!$I$5:$I$1804,0))),""))</f>
        <v/>
      </c>
      <c r="E1436" s="15" t="str">
        <f aca="false">IF($C1436="","",IFERROR(IF(INDEX(Bolalar!$C$5:$C$1804,MATCH($C1436,Bolalar!$I$5:$I$1804,0))="","",INDEX(Bolalar!$C$5:$C$1804,MATCH($C1436,Bolalar!$I$5:$I$1804,0))),""))</f>
        <v/>
      </c>
      <c r="F1436" s="24"/>
      <c r="G1436" s="14" t="str">
        <f aca="false">IF(OR($E1436="",$B1436=""),"",INT(($B1436-$E1436)/365.25))</f>
        <v/>
      </c>
      <c r="H1436" s="14" t="str">
        <f aca="false">IF($G1436="","",IF($G1436&lt;5,"Ha","Yo'q"))</f>
        <v/>
      </c>
      <c r="I1436" s="14" t="str">
        <f aca="false">IF($G1436="","",IF($G1436&lt;18,"Ha","Yo'q"))</f>
        <v/>
      </c>
      <c r="J1436" s="12"/>
      <c r="K1436" s="12"/>
      <c r="L1436" s="25"/>
      <c r="M1436" s="12"/>
    </row>
    <row r="1437" customFormat="false" ht="15" hidden="false" customHeight="false" outlineLevel="0" collapsed="false">
      <c r="A1437" s="8" t="n">
        <v>1433</v>
      </c>
      <c r="B1437" s="13"/>
      <c r="C1437" s="25"/>
      <c r="D1437" s="26" t="str">
        <f aca="false">IF($C1437="","",IFERROR(IF(INDEX(Bolalar!$B$5:$B$1804,MATCH($C1437,Bolalar!$I$5:$I$1804,0))="","",INDEX(Bolalar!$B$5:$B$1804,MATCH($C1437,Bolalar!$I$5:$I$1804,0))),""))</f>
        <v/>
      </c>
      <c r="E1437" s="15" t="str">
        <f aca="false">IF($C1437="","",IFERROR(IF(INDEX(Bolalar!$C$5:$C$1804,MATCH($C1437,Bolalar!$I$5:$I$1804,0))="","",INDEX(Bolalar!$C$5:$C$1804,MATCH($C1437,Bolalar!$I$5:$I$1804,0))),""))</f>
        <v/>
      </c>
      <c r="F1437" s="24"/>
      <c r="G1437" s="14" t="str">
        <f aca="false">IF(OR($E1437="",$B1437=""),"",INT(($B1437-$E1437)/365.25))</f>
        <v/>
      </c>
      <c r="H1437" s="14" t="str">
        <f aca="false">IF($G1437="","",IF($G1437&lt;5,"Ha","Yo'q"))</f>
        <v/>
      </c>
      <c r="I1437" s="14" t="str">
        <f aca="false">IF($G1437="","",IF($G1437&lt;18,"Ha","Yo'q"))</f>
        <v/>
      </c>
      <c r="J1437" s="12"/>
      <c r="K1437" s="12"/>
      <c r="L1437" s="25"/>
      <c r="M1437" s="12"/>
    </row>
    <row r="1438" customFormat="false" ht="15" hidden="false" customHeight="false" outlineLevel="0" collapsed="false">
      <c r="A1438" s="8" t="n">
        <v>1434</v>
      </c>
      <c r="B1438" s="13"/>
      <c r="C1438" s="25"/>
      <c r="D1438" s="26" t="str">
        <f aca="false">IF($C1438="","",IFERROR(IF(INDEX(Bolalar!$B$5:$B$1804,MATCH($C1438,Bolalar!$I$5:$I$1804,0))="","",INDEX(Bolalar!$B$5:$B$1804,MATCH($C1438,Bolalar!$I$5:$I$1804,0))),""))</f>
        <v/>
      </c>
      <c r="E1438" s="15" t="str">
        <f aca="false">IF($C1438="","",IFERROR(IF(INDEX(Bolalar!$C$5:$C$1804,MATCH($C1438,Bolalar!$I$5:$I$1804,0))="","",INDEX(Bolalar!$C$5:$C$1804,MATCH($C1438,Bolalar!$I$5:$I$1804,0))),""))</f>
        <v/>
      </c>
      <c r="F1438" s="24"/>
      <c r="G1438" s="14" t="str">
        <f aca="false">IF(OR($E1438="",$B1438=""),"",INT(($B1438-$E1438)/365.25))</f>
        <v/>
      </c>
      <c r="H1438" s="14" t="str">
        <f aca="false">IF($G1438="","",IF($G1438&lt;5,"Ha","Yo'q"))</f>
        <v/>
      </c>
      <c r="I1438" s="14" t="str">
        <f aca="false">IF($G1438="","",IF($G1438&lt;18,"Ha","Yo'q"))</f>
        <v/>
      </c>
      <c r="J1438" s="12"/>
      <c r="K1438" s="12"/>
      <c r="L1438" s="25"/>
      <c r="M1438" s="12"/>
    </row>
    <row r="1439" customFormat="false" ht="15" hidden="false" customHeight="false" outlineLevel="0" collapsed="false">
      <c r="A1439" s="8" t="n">
        <v>1435</v>
      </c>
      <c r="B1439" s="13"/>
      <c r="C1439" s="25"/>
      <c r="D1439" s="26" t="str">
        <f aca="false">IF($C1439="","",IFERROR(IF(INDEX(Bolalar!$B$5:$B$1804,MATCH($C1439,Bolalar!$I$5:$I$1804,0))="","",INDEX(Bolalar!$B$5:$B$1804,MATCH($C1439,Bolalar!$I$5:$I$1804,0))),""))</f>
        <v/>
      </c>
      <c r="E1439" s="15" t="str">
        <f aca="false">IF($C1439="","",IFERROR(IF(INDEX(Bolalar!$C$5:$C$1804,MATCH($C1439,Bolalar!$I$5:$I$1804,0))="","",INDEX(Bolalar!$C$5:$C$1804,MATCH($C1439,Bolalar!$I$5:$I$1804,0))),""))</f>
        <v/>
      </c>
      <c r="F1439" s="24"/>
      <c r="G1439" s="14" t="str">
        <f aca="false">IF(OR($E1439="",$B1439=""),"",INT(($B1439-$E1439)/365.25))</f>
        <v/>
      </c>
      <c r="H1439" s="14" t="str">
        <f aca="false">IF($G1439="","",IF($G1439&lt;5,"Ha","Yo'q"))</f>
        <v/>
      </c>
      <c r="I1439" s="14" t="str">
        <f aca="false">IF($G1439="","",IF($G1439&lt;18,"Ha","Yo'q"))</f>
        <v/>
      </c>
      <c r="J1439" s="12"/>
      <c r="K1439" s="12"/>
      <c r="L1439" s="25"/>
      <c r="M1439" s="12"/>
    </row>
    <row r="1440" customFormat="false" ht="15" hidden="false" customHeight="false" outlineLevel="0" collapsed="false">
      <c r="A1440" s="8" t="n">
        <v>1436</v>
      </c>
      <c r="B1440" s="13"/>
      <c r="C1440" s="25"/>
      <c r="D1440" s="26" t="str">
        <f aca="false">IF($C1440="","",IFERROR(IF(INDEX(Bolalar!$B$5:$B$1804,MATCH($C1440,Bolalar!$I$5:$I$1804,0))="","",INDEX(Bolalar!$B$5:$B$1804,MATCH($C1440,Bolalar!$I$5:$I$1804,0))),""))</f>
        <v/>
      </c>
      <c r="E1440" s="15" t="str">
        <f aca="false">IF($C1440="","",IFERROR(IF(INDEX(Bolalar!$C$5:$C$1804,MATCH($C1440,Bolalar!$I$5:$I$1804,0))="","",INDEX(Bolalar!$C$5:$C$1804,MATCH($C1440,Bolalar!$I$5:$I$1804,0))),""))</f>
        <v/>
      </c>
      <c r="F1440" s="24"/>
      <c r="G1440" s="14" t="str">
        <f aca="false">IF(OR($E1440="",$B1440=""),"",INT(($B1440-$E1440)/365.25))</f>
        <v/>
      </c>
      <c r="H1440" s="14" t="str">
        <f aca="false">IF($G1440="","",IF($G1440&lt;5,"Ha","Yo'q"))</f>
        <v/>
      </c>
      <c r="I1440" s="14" t="str">
        <f aca="false">IF($G1440="","",IF($G1440&lt;18,"Ha","Yo'q"))</f>
        <v/>
      </c>
      <c r="J1440" s="12"/>
      <c r="K1440" s="12"/>
      <c r="L1440" s="25"/>
      <c r="M1440" s="12"/>
    </row>
    <row r="1441" customFormat="false" ht="15" hidden="false" customHeight="false" outlineLevel="0" collapsed="false">
      <c r="A1441" s="8" t="n">
        <v>1437</v>
      </c>
      <c r="B1441" s="13"/>
      <c r="C1441" s="25"/>
      <c r="D1441" s="26" t="str">
        <f aca="false">IF($C1441="","",IFERROR(IF(INDEX(Bolalar!$B$5:$B$1804,MATCH($C1441,Bolalar!$I$5:$I$1804,0))="","",INDEX(Bolalar!$B$5:$B$1804,MATCH($C1441,Bolalar!$I$5:$I$1804,0))),""))</f>
        <v/>
      </c>
      <c r="E1441" s="15" t="str">
        <f aca="false">IF($C1441="","",IFERROR(IF(INDEX(Bolalar!$C$5:$C$1804,MATCH($C1441,Bolalar!$I$5:$I$1804,0))="","",INDEX(Bolalar!$C$5:$C$1804,MATCH($C1441,Bolalar!$I$5:$I$1804,0))),""))</f>
        <v/>
      </c>
      <c r="F1441" s="24"/>
      <c r="G1441" s="14" t="str">
        <f aca="false">IF(OR($E1441="",$B1441=""),"",INT(($B1441-$E1441)/365.25))</f>
        <v/>
      </c>
      <c r="H1441" s="14" t="str">
        <f aca="false">IF($G1441="","",IF($G1441&lt;5,"Ha","Yo'q"))</f>
        <v/>
      </c>
      <c r="I1441" s="14" t="str">
        <f aca="false">IF($G1441="","",IF($G1441&lt;18,"Ha","Yo'q"))</f>
        <v/>
      </c>
      <c r="J1441" s="12"/>
      <c r="K1441" s="12"/>
      <c r="L1441" s="25"/>
      <c r="M1441" s="12"/>
    </row>
    <row r="1442" customFormat="false" ht="15" hidden="false" customHeight="false" outlineLevel="0" collapsed="false">
      <c r="A1442" s="8" t="n">
        <v>1438</v>
      </c>
      <c r="B1442" s="13"/>
      <c r="C1442" s="25"/>
      <c r="D1442" s="26" t="str">
        <f aca="false">IF($C1442="","",IFERROR(IF(INDEX(Bolalar!$B$5:$B$1804,MATCH($C1442,Bolalar!$I$5:$I$1804,0))="","",INDEX(Bolalar!$B$5:$B$1804,MATCH($C1442,Bolalar!$I$5:$I$1804,0))),""))</f>
        <v/>
      </c>
      <c r="E1442" s="15" t="str">
        <f aca="false">IF($C1442="","",IFERROR(IF(INDEX(Bolalar!$C$5:$C$1804,MATCH($C1442,Bolalar!$I$5:$I$1804,0))="","",INDEX(Bolalar!$C$5:$C$1804,MATCH($C1442,Bolalar!$I$5:$I$1804,0))),""))</f>
        <v/>
      </c>
      <c r="F1442" s="24"/>
      <c r="G1442" s="14" t="str">
        <f aca="false">IF(OR($E1442="",$B1442=""),"",INT(($B1442-$E1442)/365.25))</f>
        <v/>
      </c>
      <c r="H1442" s="14" t="str">
        <f aca="false">IF($G1442="","",IF($G1442&lt;5,"Ha","Yo'q"))</f>
        <v/>
      </c>
      <c r="I1442" s="14" t="str">
        <f aca="false">IF($G1442="","",IF($G1442&lt;18,"Ha","Yo'q"))</f>
        <v/>
      </c>
      <c r="J1442" s="12"/>
      <c r="K1442" s="12"/>
      <c r="L1442" s="25"/>
      <c r="M1442" s="12"/>
    </row>
    <row r="1443" customFormat="false" ht="15" hidden="false" customHeight="false" outlineLevel="0" collapsed="false">
      <c r="A1443" s="8" t="n">
        <v>1439</v>
      </c>
      <c r="B1443" s="13"/>
      <c r="C1443" s="25"/>
      <c r="D1443" s="26" t="str">
        <f aca="false">IF($C1443="","",IFERROR(IF(INDEX(Bolalar!$B$5:$B$1804,MATCH($C1443,Bolalar!$I$5:$I$1804,0))="","",INDEX(Bolalar!$B$5:$B$1804,MATCH($C1443,Bolalar!$I$5:$I$1804,0))),""))</f>
        <v/>
      </c>
      <c r="E1443" s="15" t="str">
        <f aca="false">IF($C1443="","",IFERROR(IF(INDEX(Bolalar!$C$5:$C$1804,MATCH($C1443,Bolalar!$I$5:$I$1804,0))="","",INDEX(Bolalar!$C$5:$C$1804,MATCH($C1443,Bolalar!$I$5:$I$1804,0))),""))</f>
        <v/>
      </c>
      <c r="F1443" s="24"/>
      <c r="G1443" s="14" t="str">
        <f aca="false">IF(OR($E1443="",$B1443=""),"",INT(($B1443-$E1443)/365.25))</f>
        <v/>
      </c>
      <c r="H1443" s="14" t="str">
        <f aca="false">IF($G1443="","",IF($G1443&lt;5,"Ha","Yo'q"))</f>
        <v/>
      </c>
      <c r="I1443" s="14" t="str">
        <f aca="false">IF($G1443="","",IF($G1443&lt;18,"Ha","Yo'q"))</f>
        <v/>
      </c>
      <c r="J1443" s="12"/>
      <c r="K1443" s="12"/>
      <c r="L1443" s="25"/>
      <c r="M1443" s="12"/>
    </row>
    <row r="1444" customFormat="false" ht="15" hidden="false" customHeight="false" outlineLevel="0" collapsed="false">
      <c r="A1444" s="8" t="n">
        <v>1440</v>
      </c>
      <c r="B1444" s="13"/>
      <c r="C1444" s="25"/>
      <c r="D1444" s="26" t="str">
        <f aca="false">IF($C1444="","",IFERROR(IF(INDEX(Bolalar!$B$5:$B$1804,MATCH($C1444,Bolalar!$I$5:$I$1804,0))="","",INDEX(Bolalar!$B$5:$B$1804,MATCH($C1444,Bolalar!$I$5:$I$1804,0))),""))</f>
        <v/>
      </c>
      <c r="E1444" s="15" t="str">
        <f aca="false">IF($C1444="","",IFERROR(IF(INDEX(Bolalar!$C$5:$C$1804,MATCH($C1444,Bolalar!$I$5:$I$1804,0))="","",INDEX(Bolalar!$C$5:$C$1804,MATCH($C1444,Bolalar!$I$5:$I$1804,0))),""))</f>
        <v/>
      </c>
      <c r="F1444" s="24"/>
      <c r="G1444" s="14" t="str">
        <f aca="false">IF(OR($E1444="",$B1444=""),"",INT(($B1444-$E1444)/365.25))</f>
        <v/>
      </c>
      <c r="H1444" s="14" t="str">
        <f aca="false">IF($G1444="","",IF($G1444&lt;5,"Ha","Yo'q"))</f>
        <v/>
      </c>
      <c r="I1444" s="14" t="str">
        <f aca="false">IF($G1444="","",IF($G1444&lt;18,"Ha","Yo'q"))</f>
        <v/>
      </c>
      <c r="J1444" s="12"/>
      <c r="K1444" s="12"/>
      <c r="L1444" s="25"/>
      <c r="M1444" s="12"/>
    </row>
    <row r="1445" customFormat="false" ht="15" hidden="false" customHeight="false" outlineLevel="0" collapsed="false">
      <c r="A1445" s="8" t="n">
        <v>1441</v>
      </c>
      <c r="B1445" s="13"/>
      <c r="C1445" s="25"/>
      <c r="D1445" s="26" t="str">
        <f aca="false">IF($C1445="","",IFERROR(IF(INDEX(Bolalar!$B$5:$B$1804,MATCH($C1445,Bolalar!$I$5:$I$1804,0))="","",INDEX(Bolalar!$B$5:$B$1804,MATCH($C1445,Bolalar!$I$5:$I$1804,0))),""))</f>
        <v/>
      </c>
      <c r="E1445" s="15" t="str">
        <f aca="false">IF($C1445="","",IFERROR(IF(INDEX(Bolalar!$C$5:$C$1804,MATCH($C1445,Bolalar!$I$5:$I$1804,0))="","",INDEX(Bolalar!$C$5:$C$1804,MATCH($C1445,Bolalar!$I$5:$I$1804,0))),""))</f>
        <v/>
      </c>
      <c r="F1445" s="24"/>
      <c r="G1445" s="14" t="str">
        <f aca="false">IF(OR($E1445="",$B1445=""),"",INT(($B1445-$E1445)/365.25))</f>
        <v/>
      </c>
      <c r="H1445" s="14" t="str">
        <f aca="false">IF($G1445="","",IF($G1445&lt;5,"Ha","Yo'q"))</f>
        <v/>
      </c>
      <c r="I1445" s="14" t="str">
        <f aca="false">IF($G1445="","",IF($G1445&lt;18,"Ha","Yo'q"))</f>
        <v/>
      </c>
      <c r="J1445" s="12"/>
      <c r="K1445" s="12"/>
      <c r="L1445" s="25"/>
      <c r="M1445" s="12"/>
    </row>
    <row r="1446" customFormat="false" ht="15" hidden="false" customHeight="false" outlineLevel="0" collapsed="false">
      <c r="A1446" s="8" t="n">
        <v>1442</v>
      </c>
      <c r="B1446" s="13"/>
      <c r="C1446" s="25"/>
      <c r="D1446" s="26" t="str">
        <f aca="false">IF($C1446="","",IFERROR(IF(INDEX(Bolalar!$B$5:$B$1804,MATCH($C1446,Bolalar!$I$5:$I$1804,0))="","",INDEX(Bolalar!$B$5:$B$1804,MATCH($C1446,Bolalar!$I$5:$I$1804,0))),""))</f>
        <v/>
      </c>
      <c r="E1446" s="15" t="str">
        <f aca="false">IF($C1446="","",IFERROR(IF(INDEX(Bolalar!$C$5:$C$1804,MATCH($C1446,Bolalar!$I$5:$I$1804,0))="","",INDEX(Bolalar!$C$5:$C$1804,MATCH($C1446,Bolalar!$I$5:$I$1804,0))),""))</f>
        <v/>
      </c>
      <c r="F1446" s="24"/>
      <c r="G1446" s="14" t="str">
        <f aca="false">IF(OR($E1446="",$B1446=""),"",INT(($B1446-$E1446)/365.25))</f>
        <v/>
      </c>
      <c r="H1446" s="14" t="str">
        <f aca="false">IF($G1446="","",IF($G1446&lt;5,"Ha","Yo'q"))</f>
        <v/>
      </c>
      <c r="I1446" s="14" t="str">
        <f aca="false">IF($G1446="","",IF($G1446&lt;18,"Ha","Yo'q"))</f>
        <v/>
      </c>
      <c r="J1446" s="12"/>
      <c r="K1446" s="12"/>
      <c r="L1446" s="25"/>
      <c r="M1446" s="12"/>
    </row>
    <row r="1447" customFormat="false" ht="15" hidden="false" customHeight="false" outlineLevel="0" collapsed="false">
      <c r="A1447" s="8" t="n">
        <v>1443</v>
      </c>
      <c r="B1447" s="13"/>
      <c r="C1447" s="25"/>
      <c r="D1447" s="26" t="str">
        <f aca="false">IF($C1447="","",IFERROR(IF(INDEX(Bolalar!$B$5:$B$1804,MATCH($C1447,Bolalar!$I$5:$I$1804,0))="","",INDEX(Bolalar!$B$5:$B$1804,MATCH($C1447,Bolalar!$I$5:$I$1804,0))),""))</f>
        <v/>
      </c>
      <c r="E1447" s="15" t="str">
        <f aca="false">IF($C1447="","",IFERROR(IF(INDEX(Bolalar!$C$5:$C$1804,MATCH($C1447,Bolalar!$I$5:$I$1804,0))="","",INDEX(Bolalar!$C$5:$C$1804,MATCH($C1447,Bolalar!$I$5:$I$1804,0))),""))</f>
        <v/>
      </c>
      <c r="F1447" s="24"/>
      <c r="G1447" s="14" t="str">
        <f aca="false">IF(OR($E1447="",$B1447=""),"",INT(($B1447-$E1447)/365.25))</f>
        <v/>
      </c>
      <c r="H1447" s="14" t="str">
        <f aca="false">IF($G1447="","",IF($G1447&lt;5,"Ha","Yo'q"))</f>
        <v/>
      </c>
      <c r="I1447" s="14" t="str">
        <f aca="false">IF($G1447="","",IF($G1447&lt;18,"Ha","Yo'q"))</f>
        <v/>
      </c>
      <c r="J1447" s="12"/>
      <c r="K1447" s="12"/>
      <c r="L1447" s="25"/>
      <c r="M1447" s="12"/>
    </row>
    <row r="1448" customFormat="false" ht="15" hidden="false" customHeight="false" outlineLevel="0" collapsed="false">
      <c r="A1448" s="8" t="n">
        <v>1444</v>
      </c>
      <c r="B1448" s="13"/>
      <c r="C1448" s="25"/>
      <c r="D1448" s="26" t="str">
        <f aca="false">IF($C1448="","",IFERROR(IF(INDEX(Bolalar!$B$5:$B$1804,MATCH($C1448,Bolalar!$I$5:$I$1804,0))="","",INDEX(Bolalar!$B$5:$B$1804,MATCH($C1448,Bolalar!$I$5:$I$1804,0))),""))</f>
        <v/>
      </c>
      <c r="E1448" s="15" t="str">
        <f aca="false">IF($C1448="","",IFERROR(IF(INDEX(Bolalar!$C$5:$C$1804,MATCH($C1448,Bolalar!$I$5:$I$1804,0))="","",INDEX(Bolalar!$C$5:$C$1804,MATCH($C1448,Bolalar!$I$5:$I$1804,0))),""))</f>
        <v/>
      </c>
      <c r="F1448" s="24"/>
      <c r="G1448" s="14" t="str">
        <f aca="false">IF(OR($E1448="",$B1448=""),"",INT(($B1448-$E1448)/365.25))</f>
        <v/>
      </c>
      <c r="H1448" s="14" t="str">
        <f aca="false">IF($G1448="","",IF($G1448&lt;5,"Ha","Yo'q"))</f>
        <v/>
      </c>
      <c r="I1448" s="14" t="str">
        <f aca="false">IF($G1448="","",IF($G1448&lt;18,"Ha","Yo'q"))</f>
        <v/>
      </c>
      <c r="J1448" s="12"/>
      <c r="K1448" s="12"/>
      <c r="L1448" s="25"/>
      <c r="M1448" s="12"/>
    </row>
    <row r="1449" customFormat="false" ht="15" hidden="false" customHeight="false" outlineLevel="0" collapsed="false">
      <c r="A1449" s="8" t="n">
        <v>1445</v>
      </c>
      <c r="B1449" s="13"/>
      <c r="C1449" s="25"/>
      <c r="D1449" s="26" t="str">
        <f aca="false">IF($C1449="","",IFERROR(IF(INDEX(Bolalar!$B$5:$B$1804,MATCH($C1449,Bolalar!$I$5:$I$1804,0))="","",INDEX(Bolalar!$B$5:$B$1804,MATCH($C1449,Bolalar!$I$5:$I$1804,0))),""))</f>
        <v/>
      </c>
      <c r="E1449" s="15" t="str">
        <f aca="false">IF($C1449="","",IFERROR(IF(INDEX(Bolalar!$C$5:$C$1804,MATCH($C1449,Bolalar!$I$5:$I$1804,0))="","",INDEX(Bolalar!$C$5:$C$1804,MATCH($C1449,Bolalar!$I$5:$I$1804,0))),""))</f>
        <v/>
      </c>
      <c r="F1449" s="24"/>
      <c r="G1449" s="14" t="str">
        <f aca="false">IF(OR($E1449="",$B1449=""),"",INT(($B1449-$E1449)/365.25))</f>
        <v/>
      </c>
      <c r="H1449" s="14" t="str">
        <f aca="false">IF($G1449="","",IF($G1449&lt;5,"Ha","Yo'q"))</f>
        <v/>
      </c>
      <c r="I1449" s="14" t="str">
        <f aca="false">IF($G1449="","",IF($G1449&lt;18,"Ha","Yo'q"))</f>
        <v/>
      </c>
      <c r="J1449" s="12"/>
      <c r="K1449" s="12"/>
      <c r="L1449" s="25"/>
      <c r="M1449" s="12"/>
    </row>
    <row r="1450" customFormat="false" ht="15" hidden="false" customHeight="false" outlineLevel="0" collapsed="false">
      <c r="A1450" s="8" t="n">
        <v>1446</v>
      </c>
      <c r="B1450" s="13"/>
      <c r="C1450" s="25"/>
      <c r="D1450" s="26" t="str">
        <f aca="false">IF($C1450="","",IFERROR(IF(INDEX(Bolalar!$B$5:$B$1804,MATCH($C1450,Bolalar!$I$5:$I$1804,0))="","",INDEX(Bolalar!$B$5:$B$1804,MATCH($C1450,Bolalar!$I$5:$I$1804,0))),""))</f>
        <v/>
      </c>
      <c r="E1450" s="15" t="str">
        <f aca="false">IF($C1450="","",IFERROR(IF(INDEX(Bolalar!$C$5:$C$1804,MATCH($C1450,Bolalar!$I$5:$I$1804,0))="","",INDEX(Bolalar!$C$5:$C$1804,MATCH($C1450,Bolalar!$I$5:$I$1804,0))),""))</f>
        <v/>
      </c>
      <c r="F1450" s="24"/>
      <c r="G1450" s="14" t="str">
        <f aca="false">IF(OR($E1450="",$B1450=""),"",INT(($B1450-$E1450)/365.25))</f>
        <v/>
      </c>
      <c r="H1450" s="14" t="str">
        <f aca="false">IF($G1450="","",IF($G1450&lt;5,"Ha","Yo'q"))</f>
        <v/>
      </c>
      <c r="I1450" s="14" t="str">
        <f aca="false">IF($G1450="","",IF($G1450&lt;18,"Ha","Yo'q"))</f>
        <v/>
      </c>
      <c r="J1450" s="12"/>
      <c r="K1450" s="12"/>
      <c r="L1450" s="25"/>
      <c r="M1450" s="12"/>
    </row>
    <row r="1451" customFormat="false" ht="15" hidden="false" customHeight="false" outlineLevel="0" collapsed="false">
      <c r="A1451" s="8" t="n">
        <v>1447</v>
      </c>
      <c r="B1451" s="13"/>
      <c r="C1451" s="25"/>
      <c r="D1451" s="26" t="str">
        <f aca="false">IF($C1451="","",IFERROR(IF(INDEX(Bolalar!$B$5:$B$1804,MATCH($C1451,Bolalar!$I$5:$I$1804,0))="","",INDEX(Bolalar!$B$5:$B$1804,MATCH($C1451,Bolalar!$I$5:$I$1804,0))),""))</f>
        <v/>
      </c>
      <c r="E1451" s="15" t="str">
        <f aca="false">IF($C1451="","",IFERROR(IF(INDEX(Bolalar!$C$5:$C$1804,MATCH($C1451,Bolalar!$I$5:$I$1804,0))="","",INDEX(Bolalar!$C$5:$C$1804,MATCH($C1451,Bolalar!$I$5:$I$1804,0))),""))</f>
        <v/>
      </c>
      <c r="F1451" s="24"/>
      <c r="G1451" s="14" t="str">
        <f aca="false">IF(OR($E1451="",$B1451=""),"",INT(($B1451-$E1451)/365.25))</f>
        <v/>
      </c>
      <c r="H1451" s="14" t="str">
        <f aca="false">IF($G1451="","",IF($G1451&lt;5,"Ha","Yo'q"))</f>
        <v/>
      </c>
      <c r="I1451" s="14" t="str">
        <f aca="false">IF($G1451="","",IF($G1451&lt;18,"Ha","Yo'q"))</f>
        <v/>
      </c>
      <c r="J1451" s="12"/>
      <c r="K1451" s="12"/>
      <c r="L1451" s="25"/>
      <c r="M1451" s="12"/>
    </row>
    <row r="1452" customFormat="false" ht="15" hidden="false" customHeight="false" outlineLevel="0" collapsed="false">
      <c r="A1452" s="8" t="n">
        <v>1448</v>
      </c>
      <c r="B1452" s="13"/>
      <c r="C1452" s="25"/>
      <c r="D1452" s="26" t="str">
        <f aca="false">IF($C1452="","",IFERROR(IF(INDEX(Bolalar!$B$5:$B$1804,MATCH($C1452,Bolalar!$I$5:$I$1804,0))="","",INDEX(Bolalar!$B$5:$B$1804,MATCH($C1452,Bolalar!$I$5:$I$1804,0))),""))</f>
        <v/>
      </c>
      <c r="E1452" s="15" t="str">
        <f aca="false">IF($C1452="","",IFERROR(IF(INDEX(Bolalar!$C$5:$C$1804,MATCH($C1452,Bolalar!$I$5:$I$1804,0))="","",INDEX(Bolalar!$C$5:$C$1804,MATCH($C1452,Bolalar!$I$5:$I$1804,0))),""))</f>
        <v/>
      </c>
      <c r="F1452" s="24"/>
      <c r="G1452" s="14" t="str">
        <f aca="false">IF(OR($E1452="",$B1452=""),"",INT(($B1452-$E1452)/365.25))</f>
        <v/>
      </c>
      <c r="H1452" s="14" t="str">
        <f aca="false">IF($G1452="","",IF($G1452&lt;5,"Ha","Yo'q"))</f>
        <v/>
      </c>
      <c r="I1452" s="14" t="str">
        <f aca="false">IF($G1452="","",IF($G1452&lt;18,"Ha","Yo'q"))</f>
        <v/>
      </c>
      <c r="J1452" s="12"/>
      <c r="K1452" s="12"/>
      <c r="L1452" s="25"/>
      <c r="M1452" s="12"/>
    </row>
    <row r="1453" customFormat="false" ht="15" hidden="false" customHeight="false" outlineLevel="0" collapsed="false">
      <c r="A1453" s="8" t="n">
        <v>1449</v>
      </c>
      <c r="B1453" s="13"/>
      <c r="C1453" s="25"/>
      <c r="D1453" s="26" t="str">
        <f aca="false">IF($C1453="","",IFERROR(IF(INDEX(Bolalar!$B$5:$B$1804,MATCH($C1453,Bolalar!$I$5:$I$1804,0))="","",INDEX(Bolalar!$B$5:$B$1804,MATCH($C1453,Bolalar!$I$5:$I$1804,0))),""))</f>
        <v/>
      </c>
      <c r="E1453" s="15" t="str">
        <f aca="false">IF($C1453="","",IFERROR(IF(INDEX(Bolalar!$C$5:$C$1804,MATCH($C1453,Bolalar!$I$5:$I$1804,0))="","",INDEX(Bolalar!$C$5:$C$1804,MATCH($C1453,Bolalar!$I$5:$I$1804,0))),""))</f>
        <v/>
      </c>
      <c r="F1453" s="24"/>
      <c r="G1453" s="14" t="str">
        <f aca="false">IF(OR($E1453="",$B1453=""),"",INT(($B1453-$E1453)/365.25))</f>
        <v/>
      </c>
      <c r="H1453" s="14" t="str">
        <f aca="false">IF($G1453="","",IF($G1453&lt;5,"Ha","Yo'q"))</f>
        <v/>
      </c>
      <c r="I1453" s="14" t="str">
        <f aca="false">IF($G1453="","",IF($G1453&lt;18,"Ha","Yo'q"))</f>
        <v/>
      </c>
      <c r="J1453" s="12"/>
      <c r="K1453" s="12"/>
      <c r="L1453" s="25"/>
      <c r="M1453" s="12"/>
    </row>
    <row r="1454" customFormat="false" ht="15" hidden="false" customHeight="false" outlineLevel="0" collapsed="false">
      <c r="A1454" s="8" t="n">
        <v>1450</v>
      </c>
      <c r="B1454" s="13"/>
      <c r="C1454" s="25"/>
      <c r="D1454" s="26" t="str">
        <f aca="false">IF($C1454="","",IFERROR(IF(INDEX(Bolalar!$B$5:$B$1804,MATCH($C1454,Bolalar!$I$5:$I$1804,0))="","",INDEX(Bolalar!$B$5:$B$1804,MATCH($C1454,Bolalar!$I$5:$I$1804,0))),""))</f>
        <v/>
      </c>
      <c r="E1454" s="15" t="str">
        <f aca="false">IF($C1454="","",IFERROR(IF(INDEX(Bolalar!$C$5:$C$1804,MATCH($C1454,Bolalar!$I$5:$I$1804,0))="","",INDEX(Bolalar!$C$5:$C$1804,MATCH($C1454,Bolalar!$I$5:$I$1804,0))),""))</f>
        <v/>
      </c>
      <c r="F1454" s="24"/>
      <c r="G1454" s="14" t="str">
        <f aca="false">IF(OR($E1454="",$B1454=""),"",INT(($B1454-$E1454)/365.25))</f>
        <v/>
      </c>
      <c r="H1454" s="14" t="str">
        <f aca="false">IF($G1454="","",IF($G1454&lt;5,"Ha","Yo'q"))</f>
        <v/>
      </c>
      <c r="I1454" s="14" t="str">
        <f aca="false">IF($G1454="","",IF($G1454&lt;18,"Ha","Yo'q"))</f>
        <v/>
      </c>
      <c r="J1454" s="12"/>
      <c r="K1454" s="12"/>
      <c r="L1454" s="25"/>
      <c r="M1454" s="12"/>
    </row>
    <row r="1455" customFormat="false" ht="15" hidden="false" customHeight="false" outlineLevel="0" collapsed="false">
      <c r="A1455" s="8" t="n">
        <v>1451</v>
      </c>
      <c r="B1455" s="13"/>
      <c r="C1455" s="25"/>
      <c r="D1455" s="26" t="str">
        <f aca="false">IF($C1455="","",IFERROR(IF(INDEX(Bolalar!$B$5:$B$1804,MATCH($C1455,Bolalar!$I$5:$I$1804,0))="","",INDEX(Bolalar!$B$5:$B$1804,MATCH($C1455,Bolalar!$I$5:$I$1804,0))),""))</f>
        <v/>
      </c>
      <c r="E1455" s="15" t="str">
        <f aca="false">IF($C1455="","",IFERROR(IF(INDEX(Bolalar!$C$5:$C$1804,MATCH($C1455,Bolalar!$I$5:$I$1804,0))="","",INDEX(Bolalar!$C$5:$C$1804,MATCH($C1455,Bolalar!$I$5:$I$1804,0))),""))</f>
        <v/>
      </c>
      <c r="F1455" s="24"/>
      <c r="G1455" s="14" t="str">
        <f aca="false">IF(OR($E1455="",$B1455=""),"",INT(($B1455-$E1455)/365.25))</f>
        <v/>
      </c>
      <c r="H1455" s="14" t="str">
        <f aca="false">IF($G1455="","",IF($G1455&lt;5,"Ha","Yo'q"))</f>
        <v/>
      </c>
      <c r="I1455" s="14" t="str">
        <f aca="false">IF($G1455="","",IF($G1455&lt;18,"Ha","Yo'q"))</f>
        <v/>
      </c>
      <c r="J1455" s="12"/>
      <c r="K1455" s="12"/>
      <c r="L1455" s="25"/>
      <c r="M1455" s="12"/>
    </row>
    <row r="1456" customFormat="false" ht="15" hidden="false" customHeight="false" outlineLevel="0" collapsed="false">
      <c r="A1456" s="8" t="n">
        <v>1452</v>
      </c>
      <c r="B1456" s="13"/>
      <c r="C1456" s="25"/>
      <c r="D1456" s="26" t="str">
        <f aca="false">IF($C1456="","",IFERROR(IF(INDEX(Bolalar!$B$5:$B$1804,MATCH($C1456,Bolalar!$I$5:$I$1804,0))="","",INDEX(Bolalar!$B$5:$B$1804,MATCH($C1456,Bolalar!$I$5:$I$1804,0))),""))</f>
        <v/>
      </c>
      <c r="E1456" s="15" t="str">
        <f aca="false">IF($C1456="","",IFERROR(IF(INDEX(Bolalar!$C$5:$C$1804,MATCH($C1456,Bolalar!$I$5:$I$1804,0))="","",INDEX(Bolalar!$C$5:$C$1804,MATCH($C1456,Bolalar!$I$5:$I$1804,0))),""))</f>
        <v/>
      </c>
      <c r="F1456" s="24"/>
      <c r="G1456" s="14" t="str">
        <f aca="false">IF(OR($E1456="",$B1456=""),"",INT(($B1456-$E1456)/365.25))</f>
        <v/>
      </c>
      <c r="H1456" s="14" t="str">
        <f aca="false">IF($G1456="","",IF($G1456&lt;5,"Ha","Yo'q"))</f>
        <v/>
      </c>
      <c r="I1456" s="14" t="str">
        <f aca="false">IF($G1456="","",IF($G1456&lt;18,"Ha","Yo'q"))</f>
        <v/>
      </c>
      <c r="J1456" s="12"/>
      <c r="K1456" s="12"/>
      <c r="L1456" s="25"/>
      <c r="M1456" s="12"/>
    </row>
    <row r="1457" customFormat="false" ht="15" hidden="false" customHeight="false" outlineLevel="0" collapsed="false">
      <c r="A1457" s="8" t="n">
        <v>1453</v>
      </c>
      <c r="B1457" s="13"/>
      <c r="C1457" s="25"/>
      <c r="D1457" s="26" t="str">
        <f aca="false">IF($C1457="","",IFERROR(IF(INDEX(Bolalar!$B$5:$B$1804,MATCH($C1457,Bolalar!$I$5:$I$1804,0))="","",INDEX(Bolalar!$B$5:$B$1804,MATCH($C1457,Bolalar!$I$5:$I$1804,0))),""))</f>
        <v/>
      </c>
      <c r="E1457" s="15" t="str">
        <f aca="false">IF($C1457="","",IFERROR(IF(INDEX(Bolalar!$C$5:$C$1804,MATCH($C1457,Bolalar!$I$5:$I$1804,0))="","",INDEX(Bolalar!$C$5:$C$1804,MATCH($C1457,Bolalar!$I$5:$I$1804,0))),""))</f>
        <v/>
      </c>
      <c r="F1457" s="24"/>
      <c r="G1457" s="14" t="str">
        <f aca="false">IF(OR($E1457="",$B1457=""),"",INT(($B1457-$E1457)/365.25))</f>
        <v/>
      </c>
      <c r="H1457" s="14" t="str">
        <f aca="false">IF($G1457="","",IF($G1457&lt;5,"Ha","Yo'q"))</f>
        <v/>
      </c>
      <c r="I1457" s="14" t="str">
        <f aca="false">IF($G1457="","",IF($G1457&lt;18,"Ha","Yo'q"))</f>
        <v/>
      </c>
      <c r="J1457" s="12"/>
      <c r="K1457" s="12"/>
      <c r="L1457" s="25"/>
      <c r="M1457" s="12"/>
    </row>
    <row r="1458" customFormat="false" ht="15" hidden="false" customHeight="false" outlineLevel="0" collapsed="false">
      <c r="A1458" s="8" t="n">
        <v>1454</v>
      </c>
      <c r="B1458" s="13"/>
      <c r="C1458" s="25"/>
      <c r="D1458" s="26" t="str">
        <f aca="false">IF($C1458="","",IFERROR(IF(INDEX(Bolalar!$B$5:$B$1804,MATCH($C1458,Bolalar!$I$5:$I$1804,0))="","",INDEX(Bolalar!$B$5:$B$1804,MATCH($C1458,Bolalar!$I$5:$I$1804,0))),""))</f>
        <v/>
      </c>
      <c r="E1458" s="15" t="str">
        <f aca="false">IF($C1458="","",IFERROR(IF(INDEX(Bolalar!$C$5:$C$1804,MATCH($C1458,Bolalar!$I$5:$I$1804,0))="","",INDEX(Bolalar!$C$5:$C$1804,MATCH($C1458,Bolalar!$I$5:$I$1804,0))),""))</f>
        <v/>
      </c>
      <c r="F1458" s="24"/>
      <c r="G1458" s="14" t="str">
        <f aca="false">IF(OR($E1458="",$B1458=""),"",INT(($B1458-$E1458)/365.25))</f>
        <v/>
      </c>
      <c r="H1458" s="14" t="str">
        <f aca="false">IF($G1458="","",IF($G1458&lt;5,"Ha","Yo'q"))</f>
        <v/>
      </c>
      <c r="I1458" s="14" t="str">
        <f aca="false">IF($G1458="","",IF($G1458&lt;18,"Ha","Yo'q"))</f>
        <v/>
      </c>
      <c r="J1458" s="12"/>
      <c r="K1458" s="12"/>
      <c r="L1458" s="25"/>
      <c r="M1458" s="12"/>
    </row>
    <row r="1459" customFormat="false" ht="15" hidden="false" customHeight="false" outlineLevel="0" collapsed="false">
      <c r="A1459" s="8" t="n">
        <v>1455</v>
      </c>
      <c r="B1459" s="13"/>
      <c r="C1459" s="25"/>
      <c r="D1459" s="26" t="str">
        <f aca="false">IF($C1459="","",IFERROR(IF(INDEX(Bolalar!$B$5:$B$1804,MATCH($C1459,Bolalar!$I$5:$I$1804,0))="","",INDEX(Bolalar!$B$5:$B$1804,MATCH($C1459,Bolalar!$I$5:$I$1804,0))),""))</f>
        <v/>
      </c>
      <c r="E1459" s="15" t="str">
        <f aca="false">IF($C1459="","",IFERROR(IF(INDEX(Bolalar!$C$5:$C$1804,MATCH($C1459,Bolalar!$I$5:$I$1804,0))="","",INDEX(Bolalar!$C$5:$C$1804,MATCH($C1459,Bolalar!$I$5:$I$1804,0))),""))</f>
        <v/>
      </c>
      <c r="F1459" s="24"/>
      <c r="G1459" s="14" t="str">
        <f aca="false">IF(OR($E1459="",$B1459=""),"",INT(($B1459-$E1459)/365.25))</f>
        <v/>
      </c>
      <c r="H1459" s="14" t="str">
        <f aca="false">IF($G1459="","",IF($G1459&lt;5,"Ha","Yo'q"))</f>
        <v/>
      </c>
      <c r="I1459" s="14" t="str">
        <f aca="false">IF($G1459="","",IF($G1459&lt;18,"Ha","Yo'q"))</f>
        <v/>
      </c>
      <c r="J1459" s="12"/>
      <c r="K1459" s="12"/>
      <c r="L1459" s="25"/>
      <c r="M1459" s="12"/>
    </row>
    <row r="1460" customFormat="false" ht="15" hidden="false" customHeight="false" outlineLevel="0" collapsed="false">
      <c r="A1460" s="8" t="n">
        <v>1456</v>
      </c>
      <c r="B1460" s="13"/>
      <c r="C1460" s="25"/>
      <c r="D1460" s="26" t="str">
        <f aca="false">IF($C1460="","",IFERROR(IF(INDEX(Bolalar!$B$5:$B$1804,MATCH($C1460,Bolalar!$I$5:$I$1804,0))="","",INDEX(Bolalar!$B$5:$B$1804,MATCH($C1460,Bolalar!$I$5:$I$1804,0))),""))</f>
        <v/>
      </c>
      <c r="E1460" s="15" t="str">
        <f aca="false">IF($C1460="","",IFERROR(IF(INDEX(Bolalar!$C$5:$C$1804,MATCH($C1460,Bolalar!$I$5:$I$1804,0))="","",INDEX(Bolalar!$C$5:$C$1804,MATCH($C1460,Bolalar!$I$5:$I$1804,0))),""))</f>
        <v/>
      </c>
      <c r="F1460" s="24"/>
      <c r="G1460" s="14" t="str">
        <f aca="false">IF(OR($E1460="",$B1460=""),"",INT(($B1460-$E1460)/365.25))</f>
        <v/>
      </c>
      <c r="H1460" s="14" t="str">
        <f aca="false">IF($G1460="","",IF($G1460&lt;5,"Ha","Yo'q"))</f>
        <v/>
      </c>
      <c r="I1460" s="14" t="str">
        <f aca="false">IF($G1460="","",IF($G1460&lt;18,"Ha","Yo'q"))</f>
        <v/>
      </c>
      <c r="J1460" s="12"/>
      <c r="K1460" s="12"/>
      <c r="L1460" s="25"/>
      <c r="M1460" s="12"/>
    </row>
    <row r="1461" customFormat="false" ht="15" hidden="false" customHeight="false" outlineLevel="0" collapsed="false">
      <c r="A1461" s="8" t="n">
        <v>1457</v>
      </c>
      <c r="B1461" s="13"/>
      <c r="C1461" s="25"/>
      <c r="D1461" s="26" t="str">
        <f aca="false">IF($C1461="","",IFERROR(IF(INDEX(Bolalar!$B$5:$B$1804,MATCH($C1461,Bolalar!$I$5:$I$1804,0))="","",INDEX(Bolalar!$B$5:$B$1804,MATCH($C1461,Bolalar!$I$5:$I$1804,0))),""))</f>
        <v/>
      </c>
      <c r="E1461" s="15" t="str">
        <f aca="false">IF($C1461="","",IFERROR(IF(INDEX(Bolalar!$C$5:$C$1804,MATCH($C1461,Bolalar!$I$5:$I$1804,0))="","",INDEX(Bolalar!$C$5:$C$1804,MATCH($C1461,Bolalar!$I$5:$I$1804,0))),""))</f>
        <v/>
      </c>
      <c r="F1461" s="24"/>
      <c r="G1461" s="14" t="str">
        <f aca="false">IF(OR($E1461="",$B1461=""),"",INT(($B1461-$E1461)/365.25))</f>
        <v/>
      </c>
      <c r="H1461" s="14" t="str">
        <f aca="false">IF($G1461="","",IF($G1461&lt;5,"Ha","Yo'q"))</f>
        <v/>
      </c>
      <c r="I1461" s="14" t="str">
        <f aca="false">IF($G1461="","",IF($G1461&lt;18,"Ha","Yo'q"))</f>
        <v/>
      </c>
      <c r="J1461" s="12"/>
      <c r="K1461" s="12"/>
      <c r="L1461" s="25"/>
      <c r="M1461" s="12"/>
    </row>
    <row r="1462" customFormat="false" ht="15" hidden="false" customHeight="false" outlineLevel="0" collapsed="false">
      <c r="A1462" s="8" t="n">
        <v>1458</v>
      </c>
      <c r="B1462" s="13"/>
      <c r="C1462" s="25"/>
      <c r="D1462" s="26" t="str">
        <f aca="false">IF($C1462="","",IFERROR(IF(INDEX(Bolalar!$B$5:$B$1804,MATCH($C1462,Bolalar!$I$5:$I$1804,0))="","",INDEX(Bolalar!$B$5:$B$1804,MATCH($C1462,Bolalar!$I$5:$I$1804,0))),""))</f>
        <v/>
      </c>
      <c r="E1462" s="15" t="str">
        <f aca="false">IF($C1462="","",IFERROR(IF(INDEX(Bolalar!$C$5:$C$1804,MATCH($C1462,Bolalar!$I$5:$I$1804,0))="","",INDEX(Bolalar!$C$5:$C$1804,MATCH($C1462,Bolalar!$I$5:$I$1804,0))),""))</f>
        <v/>
      </c>
      <c r="F1462" s="24"/>
      <c r="G1462" s="14" t="str">
        <f aca="false">IF(OR($E1462="",$B1462=""),"",INT(($B1462-$E1462)/365.25))</f>
        <v/>
      </c>
      <c r="H1462" s="14" t="str">
        <f aca="false">IF($G1462="","",IF($G1462&lt;5,"Ha","Yo'q"))</f>
        <v/>
      </c>
      <c r="I1462" s="14" t="str">
        <f aca="false">IF($G1462="","",IF($G1462&lt;18,"Ha","Yo'q"))</f>
        <v/>
      </c>
      <c r="J1462" s="12"/>
      <c r="K1462" s="12"/>
      <c r="L1462" s="25"/>
      <c r="M1462" s="12"/>
    </row>
    <row r="1463" customFormat="false" ht="15" hidden="false" customHeight="false" outlineLevel="0" collapsed="false">
      <c r="A1463" s="8" t="n">
        <v>1459</v>
      </c>
      <c r="B1463" s="13"/>
      <c r="C1463" s="25"/>
      <c r="D1463" s="26" t="str">
        <f aca="false">IF($C1463="","",IFERROR(IF(INDEX(Bolalar!$B$5:$B$1804,MATCH($C1463,Bolalar!$I$5:$I$1804,0))="","",INDEX(Bolalar!$B$5:$B$1804,MATCH($C1463,Bolalar!$I$5:$I$1804,0))),""))</f>
        <v/>
      </c>
      <c r="E1463" s="15" t="str">
        <f aca="false">IF($C1463="","",IFERROR(IF(INDEX(Bolalar!$C$5:$C$1804,MATCH($C1463,Bolalar!$I$5:$I$1804,0))="","",INDEX(Bolalar!$C$5:$C$1804,MATCH($C1463,Bolalar!$I$5:$I$1804,0))),""))</f>
        <v/>
      </c>
      <c r="F1463" s="24"/>
      <c r="G1463" s="14" t="str">
        <f aca="false">IF(OR($E1463="",$B1463=""),"",INT(($B1463-$E1463)/365.25))</f>
        <v/>
      </c>
      <c r="H1463" s="14" t="str">
        <f aca="false">IF($G1463="","",IF($G1463&lt;5,"Ha","Yo'q"))</f>
        <v/>
      </c>
      <c r="I1463" s="14" t="str">
        <f aca="false">IF($G1463="","",IF($G1463&lt;18,"Ha","Yo'q"))</f>
        <v/>
      </c>
      <c r="J1463" s="12"/>
      <c r="K1463" s="12"/>
      <c r="L1463" s="25"/>
      <c r="M1463" s="12"/>
    </row>
    <row r="1464" customFormat="false" ht="15" hidden="false" customHeight="false" outlineLevel="0" collapsed="false">
      <c r="A1464" s="8" t="n">
        <v>1460</v>
      </c>
      <c r="B1464" s="13"/>
      <c r="C1464" s="25"/>
      <c r="D1464" s="26" t="str">
        <f aca="false">IF($C1464="","",IFERROR(IF(INDEX(Bolalar!$B$5:$B$1804,MATCH($C1464,Bolalar!$I$5:$I$1804,0))="","",INDEX(Bolalar!$B$5:$B$1804,MATCH($C1464,Bolalar!$I$5:$I$1804,0))),""))</f>
        <v/>
      </c>
      <c r="E1464" s="15" t="str">
        <f aca="false">IF($C1464="","",IFERROR(IF(INDEX(Bolalar!$C$5:$C$1804,MATCH($C1464,Bolalar!$I$5:$I$1804,0))="","",INDEX(Bolalar!$C$5:$C$1804,MATCH($C1464,Bolalar!$I$5:$I$1804,0))),""))</f>
        <v/>
      </c>
      <c r="F1464" s="24"/>
      <c r="G1464" s="14" t="str">
        <f aca="false">IF(OR($E1464="",$B1464=""),"",INT(($B1464-$E1464)/365.25))</f>
        <v/>
      </c>
      <c r="H1464" s="14" t="str">
        <f aca="false">IF($G1464="","",IF($G1464&lt;5,"Ha","Yo'q"))</f>
        <v/>
      </c>
      <c r="I1464" s="14" t="str">
        <f aca="false">IF($G1464="","",IF($G1464&lt;18,"Ha","Yo'q"))</f>
        <v/>
      </c>
      <c r="J1464" s="12"/>
      <c r="K1464" s="12"/>
      <c r="L1464" s="25"/>
      <c r="M1464" s="12"/>
    </row>
    <row r="1465" customFormat="false" ht="15" hidden="false" customHeight="false" outlineLevel="0" collapsed="false">
      <c r="A1465" s="8" t="n">
        <v>1461</v>
      </c>
      <c r="B1465" s="13"/>
      <c r="C1465" s="25"/>
      <c r="D1465" s="26" t="str">
        <f aca="false">IF($C1465="","",IFERROR(IF(INDEX(Bolalar!$B$5:$B$1804,MATCH($C1465,Bolalar!$I$5:$I$1804,0))="","",INDEX(Bolalar!$B$5:$B$1804,MATCH($C1465,Bolalar!$I$5:$I$1804,0))),""))</f>
        <v/>
      </c>
      <c r="E1465" s="15" t="str">
        <f aca="false">IF($C1465="","",IFERROR(IF(INDEX(Bolalar!$C$5:$C$1804,MATCH($C1465,Bolalar!$I$5:$I$1804,0))="","",INDEX(Bolalar!$C$5:$C$1804,MATCH($C1465,Bolalar!$I$5:$I$1804,0))),""))</f>
        <v/>
      </c>
      <c r="F1465" s="24"/>
      <c r="G1465" s="14" t="str">
        <f aca="false">IF(OR($E1465="",$B1465=""),"",INT(($B1465-$E1465)/365.25))</f>
        <v/>
      </c>
      <c r="H1465" s="14" t="str">
        <f aca="false">IF($G1465="","",IF($G1465&lt;5,"Ha","Yo'q"))</f>
        <v/>
      </c>
      <c r="I1465" s="14" t="str">
        <f aca="false">IF($G1465="","",IF($G1465&lt;18,"Ha","Yo'q"))</f>
        <v/>
      </c>
      <c r="J1465" s="12"/>
      <c r="K1465" s="12"/>
      <c r="L1465" s="25"/>
      <c r="M1465" s="12"/>
    </row>
    <row r="1466" customFormat="false" ht="15" hidden="false" customHeight="false" outlineLevel="0" collapsed="false">
      <c r="A1466" s="8" t="n">
        <v>1462</v>
      </c>
      <c r="B1466" s="13"/>
      <c r="C1466" s="25"/>
      <c r="D1466" s="26" t="str">
        <f aca="false">IF($C1466="","",IFERROR(IF(INDEX(Bolalar!$B$5:$B$1804,MATCH($C1466,Bolalar!$I$5:$I$1804,0))="","",INDEX(Bolalar!$B$5:$B$1804,MATCH($C1466,Bolalar!$I$5:$I$1804,0))),""))</f>
        <v/>
      </c>
      <c r="E1466" s="15" t="str">
        <f aca="false">IF($C1466="","",IFERROR(IF(INDEX(Bolalar!$C$5:$C$1804,MATCH($C1466,Bolalar!$I$5:$I$1804,0))="","",INDEX(Bolalar!$C$5:$C$1804,MATCH($C1466,Bolalar!$I$5:$I$1804,0))),""))</f>
        <v/>
      </c>
      <c r="F1466" s="24"/>
      <c r="G1466" s="14" t="str">
        <f aca="false">IF(OR($E1466="",$B1466=""),"",INT(($B1466-$E1466)/365.25))</f>
        <v/>
      </c>
      <c r="H1466" s="14" t="str">
        <f aca="false">IF($G1466="","",IF($G1466&lt;5,"Ha","Yo'q"))</f>
        <v/>
      </c>
      <c r="I1466" s="14" t="str">
        <f aca="false">IF($G1466="","",IF($G1466&lt;18,"Ha","Yo'q"))</f>
        <v/>
      </c>
      <c r="J1466" s="12"/>
      <c r="K1466" s="12"/>
      <c r="L1466" s="25"/>
      <c r="M1466" s="12"/>
    </row>
    <row r="1467" customFormat="false" ht="15" hidden="false" customHeight="false" outlineLevel="0" collapsed="false">
      <c r="A1467" s="8" t="n">
        <v>1463</v>
      </c>
      <c r="B1467" s="13"/>
      <c r="C1467" s="25"/>
      <c r="D1467" s="26" t="str">
        <f aca="false">IF($C1467="","",IFERROR(IF(INDEX(Bolalar!$B$5:$B$1804,MATCH($C1467,Bolalar!$I$5:$I$1804,0))="","",INDEX(Bolalar!$B$5:$B$1804,MATCH($C1467,Bolalar!$I$5:$I$1804,0))),""))</f>
        <v/>
      </c>
      <c r="E1467" s="15" t="str">
        <f aca="false">IF($C1467="","",IFERROR(IF(INDEX(Bolalar!$C$5:$C$1804,MATCH($C1467,Bolalar!$I$5:$I$1804,0))="","",INDEX(Bolalar!$C$5:$C$1804,MATCH($C1467,Bolalar!$I$5:$I$1804,0))),""))</f>
        <v/>
      </c>
      <c r="F1467" s="24"/>
      <c r="G1467" s="14" t="str">
        <f aca="false">IF(OR($E1467="",$B1467=""),"",INT(($B1467-$E1467)/365.25))</f>
        <v/>
      </c>
      <c r="H1467" s="14" t="str">
        <f aca="false">IF($G1467="","",IF($G1467&lt;5,"Ha","Yo'q"))</f>
        <v/>
      </c>
      <c r="I1467" s="14" t="str">
        <f aca="false">IF($G1467="","",IF($G1467&lt;18,"Ha","Yo'q"))</f>
        <v/>
      </c>
      <c r="J1467" s="12"/>
      <c r="K1467" s="12"/>
      <c r="L1467" s="25"/>
      <c r="M1467" s="12"/>
    </row>
    <row r="1468" customFormat="false" ht="15" hidden="false" customHeight="false" outlineLevel="0" collapsed="false">
      <c r="A1468" s="8" t="n">
        <v>1464</v>
      </c>
      <c r="B1468" s="13"/>
      <c r="C1468" s="25"/>
      <c r="D1468" s="26" t="str">
        <f aca="false">IF($C1468="","",IFERROR(IF(INDEX(Bolalar!$B$5:$B$1804,MATCH($C1468,Bolalar!$I$5:$I$1804,0))="","",INDEX(Bolalar!$B$5:$B$1804,MATCH($C1468,Bolalar!$I$5:$I$1804,0))),""))</f>
        <v/>
      </c>
      <c r="E1468" s="15" t="str">
        <f aca="false">IF($C1468="","",IFERROR(IF(INDEX(Bolalar!$C$5:$C$1804,MATCH($C1468,Bolalar!$I$5:$I$1804,0))="","",INDEX(Bolalar!$C$5:$C$1804,MATCH($C1468,Bolalar!$I$5:$I$1804,0))),""))</f>
        <v/>
      </c>
      <c r="F1468" s="24"/>
      <c r="G1468" s="14" t="str">
        <f aca="false">IF(OR($E1468="",$B1468=""),"",INT(($B1468-$E1468)/365.25))</f>
        <v/>
      </c>
      <c r="H1468" s="14" t="str">
        <f aca="false">IF($G1468="","",IF($G1468&lt;5,"Ha","Yo'q"))</f>
        <v/>
      </c>
      <c r="I1468" s="14" t="str">
        <f aca="false">IF($G1468="","",IF($G1468&lt;18,"Ha","Yo'q"))</f>
        <v/>
      </c>
      <c r="J1468" s="12"/>
      <c r="K1468" s="12"/>
      <c r="L1468" s="25"/>
      <c r="M1468" s="12"/>
    </row>
    <row r="1469" customFormat="false" ht="15" hidden="false" customHeight="false" outlineLevel="0" collapsed="false">
      <c r="A1469" s="8" t="n">
        <v>1465</v>
      </c>
      <c r="B1469" s="13"/>
      <c r="C1469" s="25"/>
      <c r="D1469" s="26" t="str">
        <f aca="false">IF($C1469="","",IFERROR(IF(INDEX(Bolalar!$B$5:$B$1804,MATCH($C1469,Bolalar!$I$5:$I$1804,0))="","",INDEX(Bolalar!$B$5:$B$1804,MATCH($C1469,Bolalar!$I$5:$I$1804,0))),""))</f>
        <v/>
      </c>
      <c r="E1469" s="15" t="str">
        <f aca="false">IF($C1469="","",IFERROR(IF(INDEX(Bolalar!$C$5:$C$1804,MATCH($C1469,Bolalar!$I$5:$I$1804,0))="","",INDEX(Bolalar!$C$5:$C$1804,MATCH($C1469,Bolalar!$I$5:$I$1804,0))),""))</f>
        <v/>
      </c>
      <c r="F1469" s="24"/>
      <c r="G1469" s="14" t="str">
        <f aca="false">IF(OR($E1469="",$B1469=""),"",INT(($B1469-$E1469)/365.25))</f>
        <v/>
      </c>
      <c r="H1469" s="14" t="str">
        <f aca="false">IF($G1469="","",IF($G1469&lt;5,"Ha","Yo'q"))</f>
        <v/>
      </c>
      <c r="I1469" s="14" t="str">
        <f aca="false">IF($G1469="","",IF($G1469&lt;18,"Ha","Yo'q"))</f>
        <v/>
      </c>
      <c r="J1469" s="12"/>
      <c r="K1469" s="12"/>
      <c r="L1469" s="25"/>
      <c r="M1469" s="12"/>
    </row>
    <row r="1470" customFormat="false" ht="15" hidden="false" customHeight="false" outlineLevel="0" collapsed="false">
      <c r="A1470" s="8" t="n">
        <v>1466</v>
      </c>
      <c r="B1470" s="13"/>
      <c r="C1470" s="25"/>
      <c r="D1470" s="26" t="str">
        <f aca="false">IF($C1470="","",IFERROR(IF(INDEX(Bolalar!$B$5:$B$1804,MATCH($C1470,Bolalar!$I$5:$I$1804,0))="","",INDEX(Bolalar!$B$5:$B$1804,MATCH($C1470,Bolalar!$I$5:$I$1804,0))),""))</f>
        <v/>
      </c>
      <c r="E1470" s="15" t="str">
        <f aca="false">IF($C1470="","",IFERROR(IF(INDEX(Bolalar!$C$5:$C$1804,MATCH($C1470,Bolalar!$I$5:$I$1804,0))="","",INDEX(Bolalar!$C$5:$C$1804,MATCH($C1470,Bolalar!$I$5:$I$1804,0))),""))</f>
        <v/>
      </c>
      <c r="F1470" s="24"/>
      <c r="G1470" s="14" t="str">
        <f aca="false">IF(OR($E1470="",$B1470=""),"",INT(($B1470-$E1470)/365.25))</f>
        <v/>
      </c>
      <c r="H1470" s="14" t="str">
        <f aca="false">IF($G1470="","",IF($G1470&lt;5,"Ha","Yo'q"))</f>
        <v/>
      </c>
      <c r="I1470" s="14" t="str">
        <f aca="false">IF($G1470="","",IF($G1470&lt;18,"Ha","Yo'q"))</f>
        <v/>
      </c>
      <c r="J1470" s="12"/>
      <c r="K1470" s="12"/>
      <c r="L1470" s="25"/>
      <c r="M1470" s="12"/>
    </row>
    <row r="1471" customFormat="false" ht="15" hidden="false" customHeight="false" outlineLevel="0" collapsed="false">
      <c r="A1471" s="8" t="n">
        <v>1467</v>
      </c>
      <c r="B1471" s="13"/>
      <c r="C1471" s="25"/>
      <c r="D1471" s="26" t="str">
        <f aca="false">IF($C1471="","",IFERROR(IF(INDEX(Bolalar!$B$5:$B$1804,MATCH($C1471,Bolalar!$I$5:$I$1804,0))="","",INDEX(Bolalar!$B$5:$B$1804,MATCH($C1471,Bolalar!$I$5:$I$1804,0))),""))</f>
        <v/>
      </c>
      <c r="E1471" s="15" t="str">
        <f aca="false">IF($C1471="","",IFERROR(IF(INDEX(Bolalar!$C$5:$C$1804,MATCH($C1471,Bolalar!$I$5:$I$1804,0))="","",INDEX(Bolalar!$C$5:$C$1804,MATCH($C1471,Bolalar!$I$5:$I$1804,0))),""))</f>
        <v/>
      </c>
      <c r="F1471" s="24"/>
      <c r="G1471" s="14" t="str">
        <f aca="false">IF(OR($E1471="",$B1471=""),"",INT(($B1471-$E1471)/365.25))</f>
        <v/>
      </c>
      <c r="H1471" s="14" t="str">
        <f aca="false">IF($G1471="","",IF($G1471&lt;5,"Ha","Yo'q"))</f>
        <v/>
      </c>
      <c r="I1471" s="14" t="str">
        <f aca="false">IF($G1471="","",IF($G1471&lt;18,"Ha","Yo'q"))</f>
        <v/>
      </c>
      <c r="J1471" s="12"/>
      <c r="K1471" s="12"/>
      <c r="L1471" s="25"/>
      <c r="M1471" s="12"/>
    </row>
    <row r="1472" customFormat="false" ht="15" hidden="false" customHeight="false" outlineLevel="0" collapsed="false">
      <c r="A1472" s="8" t="n">
        <v>1468</v>
      </c>
      <c r="B1472" s="13"/>
      <c r="C1472" s="25"/>
      <c r="D1472" s="26" t="str">
        <f aca="false">IF($C1472="","",IFERROR(IF(INDEX(Bolalar!$B$5:$B$1804,MATCH($C1472,Bolalar!$I$5:$I$1804,0))="","",INDEX(Bolalar!$B$5:$B$1804,MATCH($C1472,Bolalar!$I$5:$I$1804,0))),""))</f>
        <v/>
      </c>
      <c r="E1472" s="15" t="str">
        <f aca="false">IF($C1472="","",IFERROR(IF(INDEX(Bolalar!$C$5:$C$1804,MATCH($C1472,Bolalar!$I$5:$I$1804,0))="","",INDEX(Bolalar!$C$5:$C$1804,MATCH($C1472,Bolalar!$I$5:$I$1804,0))),""))</f>
        <v/>
      </c>
      <c r="F1472" s="24"/>
      <c r="G1472" s="14" t="str">
        <f aca="false">IF(OR($E1472="",$B1472=""),"",INT(($B1472-$E1472)/365.25))</f>
        <v/>
      </c>
      <c r="H1472" s="14" t="str">
        <f aca="false">IF($G1472="","",IF($G1472&lt;5,"Ha","Yo'q"))</f>
        <v/>
      </c>
      <c r="I1472" s="14" t="str">
        <f aca="false">IF($G1472="","",IF($G1472&lt;18,"Ha","Yo'q"))</f>
        <v/>
      </c>
      <c r="J1472" s="12"/>
      <c r="K1472" s="12"/>
      <c r="L1472" s="25"/>
      <c r="M1472" s="12"/>
    </row>
    <row r="1473" customFormat="false" ht="15" hidden="false" customHeight="false" outlineLevel="0" collapsed="false">
      <c r="A1473" s="8" t="n">
        <v>1469</v>
      </c>
      <c r="B1473" s="13"/>
      <c r="C1473" s="25"/>
      <c r="D1473" s="26" t="str">
        <f aca="false">IF($C1473="","",IFERROR(IF(INDEX(Bolalar!$B$5:$B$1804,MATCH($C1473,Bolalar!$I$5:$I$1804,0))="","",INDEX(Bolalar!$B$5:$B$1804,MATCH($C1473,Bolalar!$I$5:$I$1804,0))),""))</f>
        <v/>
      </c>
      <c r="E1473" s="15" t="str">
        <f aca="false">IF($C1473="","",IFERROR(IF(INDEX(Bolalar!$C$5:$C$1804,MATCH($C1473,Bolalar!$I$5:$I$1804,0))="","",INDEX(Bolalar!$C$5:$C$1804,MATCH($C1473,Bolalar!$I$5:$I$1804,0))),""))</f>
        <v/>
      </c>
      <c r="F1473" s="24"/>
      <c r="G1473" s="14" t="str">
        <f aca="false">IF(OR($E1473="",$B1473=""),"",INT(($B1473-$E1473)/365.25))</f>
        <v/>
      </c>
      <c r="H1473" s="14" t="str">
        <f aca="false">IF($G1473="","",IF($G1473&lt;5,"Ha","Yo'q"))</f>
        <v/>
      </c>
      <c r="I1473" s="14" t="str">
        <f aca="false">IF($G1473="","",IF($G1473&lt;18,"Ha","Yo'q"))</f>
        <v/>
      </c>
      <c r="J1473" s="12"/>
      <c r="K1473" s="12"/>
      <c r="L1473" s="25"/>
      <c r="M1473" s="12"/>
    </row>
    <row r="1474" customFormat="false" ht="15" hidden="false" customHeight="false" outlineLevel="0" collapsed="false">
      <c r="A1474" s="8" t="n">
        <v>1470</v>
      </c>
      <c r="B1474" s="13"/>
      <c r="C1474" s="25"/>
      <c r="D1474" s="26" t="str">
        <f aca="false">IF($C1474="","",IFERROR(IF(INDEX(Bolalar!$B$5:$B$1804,MATCH($C1474,Bolalar!$I$5:$I$1804,0))="","",INDEX(Bolalar!$B$5:$B$1804,MATCH($C1474,Bolalar!$I$5:$I$1804,0))),""))</f>
        <v/>
      </c>
      <c r="E1474" s="15" t="str">
        <f aca="false">IF($C1474="","",IFERROR(IF(INDEX(Bolalar!$C$5:$C$1804,MATCH($C1474,Bolalar!$I$5:$I$1804,0))="","",INDEX(Bolalar!$C$5:$C$1804,MATCH($C1474,Bolalar!$I$5:$I$1804,0))),""))</f>
        <v/>
      </c>
      <c r="F1474" s="24"/>
      <c r="G1474" s="14" t="str">
        <f aca="false">IF(OR($E1474="",$B1474=""),"",INT(($B1474-$E1474)/365.25))</f>
        <v/>
      </c>
      <c r="H1474" s="14" t="str">
        <f aca="false">IF($G1474="","",IF($G1474&lt;5,"Ha","Yo'q"))</f>
        <v/>
      </c>
      <c r="I1474" s="14" t="str">
        <f aca="false">IF($G1474="","",IF($G1474&lt;18,"Ha","Yo'q"))</f>
        <v/>
      </c>
      <c r="J1474" s="12"/>
      <c r="K1474" s="12"/>
      <c r="L1474" s="25"/>
      <c r="M1474" s="12"/>
    </row>
    <row r="1475" customFormat="false" ht="15" hidden="false" customHeight="false" outlineLevel="0" collapsed="false">
      <c r="A1475" s="8" t="n">
        <v>1471</v>
      </c>
      <c r="B1475" s="13"/>
      <c r="C1475" s="25"/>
      <c r="D1475" s="26" t="str">
        <f aca="false">IF($C1475="","",IFERROR(IF(INDEX(Bolalar!$B$5:$B$1804,MATCH($C1475,Bolalar!$I$5:$I$1804,0))="","",INDEX(Bolalar!$B$5:$B$1804,MATCH($C1475,Bolalar!$I$5:$I$1804,0))),""))</f>
        <v/>
      </c>
      <c r="E1475" s="15" t="str">
        <f aca="false">IF($C1475="","",IFERROR(IF(INDEX(Bolalar!$C$5:$C$1804,MATCH($C1475,Bolalar!$I$5:$I$1804,0))="","",INDEX(Bolalar!$C$5:$C$1804,MATCH($C1475,Bolalar!$I$5:$I$1804,0))),""))</f>
        <v/>
      </c>
      <c r="F1475" s="24"/>
      <c r="G1475" s="14" t="str">
        <f aca="false">IF(OR($E1475="",$B1475=""),"",INT(($B1475-$E1475)/365.25))</f>
        <v/>
      </c>
      <c r="H1475" s="14" t="str">
        <f aca="false">IF($G1475="","",IF($G1475&lt;5,"Ha","Yo'q"))</f>
        <v/>
      </c>
      <c r="I1475" s="14" t="str">
        <f aca="false">IF($G1475="","",IF($G1475&lt;18,"Ha","Yo'q"))</f>
        <v/>
      </c>
      <c r="J1475" s="12"/>
      <c r="K1475" s="12"/>
      <c r="L1475" s="25"/>
      <c r="M1475" s="12"/>
    </row>
    <row r="1476" customFormat="false" ht="15" hidden="false" customHeight="false" outlineLevel="0" collapsed="false">
      <c r="A1476" s="8" t="n">
        <v>1472</v>
      </c>
      <c r="B1476" s="13"/>
      <c r="C1476" s="25"/>
      <c r="D1476" s="26" t="str">
        <f aca="false">IF($C1476="","",IFERROR(IF(INDEX(Bolalar!$B$5:$B$1804,MATCH($C1476,Bolalar!$I$5:$I$1804,0))="","",INDEX(Bolalar!$B$5:$B$1804,MATCH($C1476,Bolalar!$I$5:$I$1804,0))),""))</f>
        <v/>
      </c>
      <c r="E1476" s="15" t="str">
        <f aca="false">IF($C1476="","",IFERROR(IF(INDEX(Bolalar!$C$5:$C$1804,MATCH($C1476,Bolalar!$I$5:$I$1804,0))="","",INDEX(Bolalar!$C$5:$C$1804,MATCH($C1476,Bolalar!$I$5:$I$1804,0))),""))</f>
        <v/>
      </c>
      <c r="F1476" s="24"/>
      <c r="G1476" s="14" t="str">
        <f aca="false">IF(OR($E1476="",$B1476=""),"",INT(($B1476-$E1476)/365.25))</f>
        <v/>
      </c>
      <c r="H1476" s="14" t="str">
        <f aca="false">IF($G1476="","",IF($G1476&lt;5,"Ha","Yo'q"))</f>
        <v/>
      </c>
      <c r="I1476" s="14" t="str">
        <f aca="false">IF($G1476="","",IF($G1476&lt;18,"Ha","Yo'q"))</f>
        <v/>
      </c>
      <c r="J1476" s="12"/>
      <c r="K1476" s="12"/>
      <c r="L1476" s="25"/>
      <c r="M1476" s="12"/>
    </row>
    <row r="1477" customFormat="false" ht="15" hidden="false" customHeight="false" outlineLevel="0" collapsed="false">
      <c r="A1477" s="8" t="n">
        <v>1473</v>
      </c>
      <c r="B1477" s="13"/>
      <c r="C1477" s="25"/>
      <c r="D1477" s="26" t="str">
        <f aca="false">IF($C1477="","",IFERROR(IF(INDEX(Bolalar!$B$5:$B$1804,MATCH($C1477,Bolalar!$I$5:$I$1804,0))="","",INDEX(Bolalar!$B$5:$B$1804,MATCH($C1477,Bolalar!$I$5:$I$1804,0))),""))</f>
        <v/>
      </c>
      <c r="E1477" s="15" t="str">
        <f aca="false">IF($C1477="","",IFERROR(IF(INDEX(Bolalar!$C$5:$C$1804,MATCH($C1477,Bolalar!$I$5:$I$1804,0))="","",INDEX(Bolalar!$C$5:$C$1804,MATCH($C1477,Bolalar!$I$5:$I$1804,0))),""))</f>
        <v/>
      </c>
      <c r="F1477" s="24"/>
      <c r="G1477" s="14" t="str">
        <f aca="false">IF(OR($E1477="",$B1477=""),"",INT(($B1477-$E1477)/365.25))</f>
        <v/>
      </c>
      <c r="H1477" s="14" t="str">
        <f aca="false">IF($G1477="","",IF($G1477&lt;5,"Ha","Yo'q"))</f>
        <v/>
      </c>
      <c r="I1477" s="14" t="str">
        <f aca="false">IF($G1477="","",IF($G1477&lt;18,"Ha","Yo'q"))</f>
        <v/>
      </c>
      <c r="J1477" s="12"/>
      <c r="K1477" s="12"/>
      <c r="L1477" s="25"/>
      <c r="M1477" s="12"/>
    </row>
    <row r="1478" customFormat="false" ht="15" hidden="false" customHeight="false" outlineLevel="0" collapsed="false">
      <c r="A1478" s="8" t="n">
        <v>1474</v>
      </c>
      <c r="B1478" s="13"/>
      <c r="C1478" s="25"/>
      <c r="D1478" s="26" t="str">
        <f aca="false">IF($C1478="","",IFERROR(IF(INDEX(Bolalar!$B$5:$B$1804,MATCH($C1478,Bolalar!$I$5:$I$1804,0))="","",INDEX(Bolalar!$B$5:$B$1804,MATCH($C1478,Bolalar!$I$5:$I$1804,0))),""))</f>
        <v/>
      </c>
      <c r="E1478" s="15" t="str">
        <f aca="false">IF($C1478="","",IFERROR(IF(INDEX(Bolalar!$C$5:$C$1804,MATCH($C1478,Bolalar!$I$5:$I$1804,0))="","",INDEX(Bolalar!$C$5:$C$1804,MATCH($C1478,Bolalar!$I$5:$I$1804,0))),""))</f>
        <v/>
      </c>
      <c r="F1478" s="24"/>
      <c r="G1478" s="14" t="str">
        <f aca="false">IF(OR($E1478="",$B1478=""),"",INT(($B1478-$E1478)/365.25))</f>
        <v/>
      </c>
      <c r="H1478" s="14" t="str">
        <f aca="false">IF($G1478="","",IF($G1478&lt;5,"Ha","Yo'q"))</f>
        <v/>
      </c>
      <c r="I1478" s="14" t="str">
        <f aca="false">IF($G1478="","",IF($G1478&lt;18,"Ha","Yo'q"))</f>
        <v/>
      </c>
      <c r="J1478" s="12"/>
      <c r="K1478" s="12"/>
      <c r="L1478" s="25"/>
      <c r="M1478" s="12"/>
    </row>
    <row r="1479" customFormat="false" ht="15" hidden="false" customHeight="false" outlineLevel="0" collapsed="false">
      <c r="A1479" s="8" t="n">
        <v>1475</v>
      </c>
      <c r="B1479" s="13"/>
      <c r="C1479" s="25"/>
      <c r="D1479" s="26" t="str">
        <f aca="false">IF($C1479="","",IFERROR(IF(INDEX(Bolalar!$B$5:$B$1804,MATCH($C1479,Bolalar!$I$5:$I$1804,0))="","",INDEX(Bolalar!$B$5:$B$1804,MATCH($C1479,Bolalar!$I$5:$I$1804,0))),""))</f>
        <v/>
      </c>
      <c r="E1479" s="15" t="str">
        <f aca="false">IF($C1479="","",IFERROR(IF(INDEX(Bolalar!$C$5:$C$1804,MATCH($C1479,Bolalar!$I$5:$I$1804,0))="","",INDEX(Bolalar!$C$5:$C$1804,MATCH($C1479,Bolalar!$I$5:$I$1804,0))),""))</f>
        <v/>
      </c>
      <c r="F1479" s="24"/>
      <c r="G1479" s="14" t="str">
        <f aca="false">IF(OR($E1479="",$B1479=""),"",INT(($B1479-$E1479)/365.25))</f>
        <v/>
      </c>
      <c r="H1479" s="14" t="str">
        <f aca="false">IF($G1479="","",IF($G1479&lt;5,"Ha","Yo'q"))</f>
        <v/>
      </c>
      <c r="I1479" s="14" t="str">
        <f aca="false">IF($G1479="","",IF($G1479&lt;18,"Ha","Yo'q"))</f>
        <v/>
      </c>
      <c r="J1479" s="12"/>
      <c r="K1479" s="12"/>
      <c r="L1479" s="25"/>
      <c r="M1479" s="12"/>
    </row>
    <row r="1480" customFormat="false" ht="15" hidden="false" customHeight="false" outlineLevel="0" collapsed="false">
      <c r="A1480" s="8" t="n">
        <v>1476</v>
      </c>
      <c r="B1480" s="13"/>
      <c r="C1480" s="25"/>
      <c r="D1480" s="26" t="str">
        <f aca="false">IF($C1480="","",IFERROR(IF(INDEX(Bolalar!$B$5:$B$1804,MATCH($C1480,Bolalar!$I$5:$I$1804,0))="","",INDEX(Bolalar!$B$5:$B$1804,MATCH($C1480,Bolalar!$I$5:$I$1804,0))),""))</f>
        <v/>
      </c>
      <c r="E1480" s="15" t="str">
        <f aca="false">IF($C1480="","",IFERROR(IF(INDEX(Bolalar!$C$5:$C$1804,MATCH($C1480,Bolalar!$I$5:$I$1804,0))="","",INDEX(Bolalar!$C$5:$C$1804,MATCH($C1480,Bolalar!$I$5:$I$1804,0))),""))</f>
        <v/>
      </c>
      <c r="F1480" s="24"/>
      <c r="G1480" s="14" t="str">
        <f aca="false">IF(OR($E1480="",$B1480=""),"",INT(($B1480-$E1480)/365.25))</f>
        <v/>
      </c>
      <c r="H1480" s="14" t="str">
        <f aca="false">IF($G1480="","",IF($G1480&lt;5,"Ha","Yo'q"))</f>
        <v/>
      </c>
      <c r="I1480" s="14" t="str">
        <f aca="false">IF($G1480="","",IF($G1480&lt;18,"Ha","Yo'q"))</f>
        <v/>
      </c>
      <c r="J1480" s="12"/>
      <c r="K1480" s="12"/>
      <c r="L1480" s="25"/>
      <c r="M1480" s="12"/>
    </row>
    <row r="1481" customFormat="false" ht="15" hidden="false" customHeight="false" outlineLevel="0" collapsed="false">
      <c r="A1481" s="8" t="n">
        <v>1477</v>
      </c>
      <c r="B1481" s="13"/>
      <c r="C1481" s="25"/>
      <c r="D1481" s="26" t="str">
        <f aca="false">IF($C1481="","",IFERROR(IF(INDEX(Bolalar!$B$5:$B$1804,MATCH($C1481,Bolalar!$I$5:$I$1804,0))="","",INDEX(Bolalar!$B$5:$B$1804,MATCH($C1481,Bolalar!$I$5:$I$1804,0))),""))</f>
        <v/>
      </c>
      <c r="E1481" s="15" t="str">
        <f aca="false">IF($C1481="","",IFERROR(IF(INDEX(Bolalar!$C$5:$C$1804,MATCH($C1481,Bolalar!$I$5:$I$1804,0))="","",INDEX(Bolalar!$C$5:$C$1804,MATCH($C1481,Bolalar!$I$5:$I$1804,0))),""))</f>
        <v/>
      </c>
      <c r="F1481" s="24"/>
      <c r="G1481" s="14" t="str">
        <f aca="false">IF(OR($E1481="",$B1481=""),"",INT(($B1481-$E1481)/365.25))</f>
        <v/>
      </c>
      <c r="H1481" s="14" t="str">
        <f aca="false">IF($G1481="","",IF($G1481&lt;5,"Ha","Yo'q"))</f>
        <v/>
      </c>
      <c r="I1481" s="14" t="str">
        <f aca="false">IF($G1481="","",IF($G1481&lt;18,"Ha","Yo'q"))</f>
        <v/>
      </c>
      <c r="J1481" s="12"/>
      <c r="K1481" s="12"/>
      <c r="L1481" s="25"/>
      <c r="M1481" s="12"/>
    </row>
    <row r="1482" customFormat="false" ht="15" hidden="false" customHeight="false" outlineLevel="0" collapsed="false">
      <c r="A1482" s="8" t="n">
        <v>1478</v>
      </c>
      <c r="B1482" s="13"/>
      <c r="C1482" s="25"/>
      <c r="D1482" s="26" t="str">
        <f aca="false">IF($C1482="","",IFERROR(IF(INDEX(Bolalar!$B$5:$B$1804,MATCH($C1482,Bolalar!$I$5:$I$1804,0))="","",INDEX(Bolalar!$B$5:$B$1804,MATCH($C1482,Bolalar!$I$5:$I$1804,0))),""))</f>
        <v/>
      </c>
      <c r="E1482" s="15" t="str">
        <f aca="false">IF($C1482="","",IFERROR(IF(INDEX(Bolalar!$C$5:$C$1804,MATCH($C1482,Bolalar!$I$5:$I$1804,0))="","",INDEX(Bolalar!$C$5:$C$1804,MATCH($C1482,Bolalar!$I$5:$I$1804,0))),""))</f>
        <v/>
      </c>
      <c r="F1482" s="24"/>
      <c r="G1482" s="14" t="str">
        <f aca="false">IF(OR($E1482="",$B1482=""),"",INT(($B1482-$E1482)/365.25))</f>
        <v/>
      </c>
      <c r="H1482" s="14" t="str">
        <f aca="false">IF($G1482="","",IF($G1482&lt;5,"Ha","Yo'q"))</f>
        <v/>
      </c>
      <c r="I1482" s="14" t="str">
        <f aca="false">IF($G1482="","",IF($G1482&lt;18,"Ha","Yo'q"))</f>
        <v/>
      </c>
      <c r="J1482" s="12"/>
      <c r="K1482" s="12"/>
      <c r="L1482" s="25"/>
      <c r="M1482" s="12"/>
    </row>
    <row r="1483" customFormat="false" ht="15" hidden="false" customHeight="false" outlineLevel="0" collapsed="false">
      <c r="A1483" s="8" t="n">
        <v>1479</v>
      </c>
      <c r="B1483" s="13"/>
      <c r="C1483" s="25"/>
      <c r="D1483" s="26" t="str">
        <f aca="false">IF($C1483="","",IFERROR(IF(INDEX(Bolalar!$B$5:$B$1804,MATCH($C1483,Bolalar!$I$5:$I$1804,0))="","",INDEX(Bolalar!$B$5:$B$1804,MATCH($C1483,Bolalar!$I$5:$I$1804,0))),""))</f>
        <v/>
      </c>
      <c r="E1483" s="15" t="str">
        <f aca="false">IF($C1483="","",IFERROR(IF(INDEX(Bolalar!$C$5:$C$1804,MATCH($C1483,Bolalar!$I$5:$I$1804,0))="","",INDEX(Bolalar!$C$5:$C$1804,MATCH($C1483,Bolalar!$I$5:$I$1804,0))),""))</f>
        <v/>
      </c>
      <c r="F1483" s="24"/>
      <c r="G1483" s="14" t="str">
        <f aca="false">IF(OR($E1483="",$B1483=""),"",INT(($B1483-$E1483)/365.25))</f>
        <v/>
      </c>
      <c r="H1483" s="14" t="str">
        <f aca="false">IF($G1483="","",IF($G1483&lt;5,"Ha","Yo'q"))</f>
        <v/>
      </c>
      <c r="I1483" s="14" t="str">
        <f aca="false">IF($G1483="","",IF($G1483&lt;18,"Ha","Yo'q"))</f>
        <v/>
      </c>
      <c r="J1483" s="12"/>
      <c r="K1483" s="12"/>
      <c r="L1483" s="25"/>
      <c r="M1483" s="12"/>
    </row>
    <row r="1484" customFormat="false" ht="15" hidden="false" customHeight="false" outlineLevel="0" collapsed="false">
      <c r="A1484" s="8" t="n">
        <v>1480</v>
      </c>
      <c r="B1484" s="13"/>
      <c r="C1484" s="25"/>
      <c r="D1484" s="26" t="str">
        <f aca="false">IF($C1484="","",IFERROR(IF(INDEX(Bolalar!$B$5:$B$1804,MATCH($C1484,Bolalar!$I$5:$I$1804,0))="","",INDEX(Bolalar!$B$5:$B$1804,MATCH($C1484,Bolalar!$I$5:$I$1804,0))),""))</f>
        <v/>
      </c>
      <c r="E1484" s="15" t="str">
        <f aca="false">IF($C1484="","",IFERROR(IF(INDEX(Bolalar!$C$5:$C$1804,MATCH($C1484,Bolalar!$I$5:$I$1804,0))="","",INDEX(Bolalar!$C$5:$C$1804,MATCH($C1484,Bolalar!$I$5:$I$1804,0))),""))</f>
        <v/>
      </c>
      <c r="F1484" s="24"/>
      <c r="G1484" s="14" t="str">
        <f aca="false">IF(OR($E1484="",$B1484=""),"",INT(($B1484-$E1484)/365.25))</f>
        <v/>
      </c>
      <c r="H1484" s="14" t="str">
        <f aca="false">IF($G1484="","",IF($G1484&lt;5,"Ha","Yo'q"))</f>
        <v/>
      </c>
      <c r="I1484" s="14" t="str">
        <f aca="false">IF($G1484="","",IF($G1484&lt;18,"Ha","Yo'q"))</f>
        <v/>
      </c>
      <c r="J1484" s="12"/>
      <c r="K1484" s="12"/>
      <c r="L1484" s="25"/>
      <c r="M1484" s="12"/>
    </row>
    <row r="1485" customFormat="false" ht="15" hidden="false" customHeight="false" outlineLevel="0" collapsed="false">
      <c r="A1485" s="8" t="n">
        <v>1481</v>
      </c>
      <c r="B1485" s="13"/>
      <c r="C1485" s="25"/>
      <c r="D1485" s="26" t="str">
        <f aca="false">IF($C1485="","",IFERROR(IF(INDEX(Bolalar!$B$5:$B$1804,MATCH($C1485,Bolalar!$I$5:$I$1804,0))="","",INDEX(Bolalar!$B$5:$B$1804,MATCH($C1485,Bolalar!$I$5:$I$1804,0))),""))</f>
        <v/>
      </c>
      <c r="E1485" s="15" t="str">
        <f aca="false">IF($C1485="","",IFERROR(IF(INDEX(Bolalar!$C$5:$C$1804,MATCH($C1485,Bolalar!$I$5:$I$1804,0))="","",INDEX(Bolalar!$C$5:$C$1804,MATCH($C1485,Bolalar!$I$5:$I$1804,0))),""))</f>
        <v/>
      </c>
      <c r="F1485" s="24"/>
      <c r="G1485" s="14" t="str">
        <f aca="false">IF(OR($E1485="",$B1485=""),"",INT(($B1485-$E1485)/365.25))</f>
        <v/>
      </c>
      <c r="H1485" s="14" t="str">
        <f aca="false">IF($G1485="","",IF($G1485&lt;5,"Ha","Yo'q"))</f>
        <v/>
      </c>
      <c r="I1485" s="14" t="str">
        <f aca="false">IF($G1485="","",IF($G1485&lt;18,"Ha","Yo'q"))</f>
        <v/>
      </c>
      <c r="J1485" s="12"/>
      <c r="K1485" s="12"/>
      <c r="L1485" s="25"/>
      <c r="M1485" s="12"/>
    </row>
    <row r="1486" customFormat="false" ht="15" hidden="false" customHeight="false" outlineLevel="0" collapsed="false">
      <c r="A1486" s="8" t="n">
        <v>1482</v>
      </c>
      <c r="B1486" s="13"/>
      <c r="C1486" s="25"/>
      <c r="D1486" s="26" t="str">
        <f aca="false">IF($C1486="","",IFERROR(IF(INDEX(Bolalar!$B$5:$B$1804,MATCH($C1486,Bolalar!$I$5:$I$1804,0))="","",INDEX(Bolalar!$B$5:$B$1804,MATCH($C1486,Bolalar!$I$5:$I$1804,0))),""))</f>
        <v/>
      </c>
      <c r="E1486" s="15" t="str">
        <f aca="false">IF($C1486="","",IFERROR(IF(INDEX(Bolalar!$C$5:$C$1804,MATCH($C1486,Bolalar!$I$5:$I$1804,0))="","",INDEX(Bolalar!$C$5:$C$1804,MATCH($C1486,Bolalar!$I$5:$I$1804,0))),""))</f>
        <v/>
      </c>
      <c r="F1486" s="24"/>
      <c r="G1486" s="14" t="str">
        <f aca="false">IF(OR($E1486="",$B1486=""),"",INT(($B1486-$E1486)/365.25))</f>
        <v/>
      </c>
      <c r="H1486" s="14" t="str">
        <f aca="false">IF($G1486="","",IF($G1486&lt;5,"Ha","Yo'q"))</f>
        <v/>
      </c>
      <c r="I1486" s="14" t="str">
        <f aca="false">IF($G1486="","",IF($G1486&lt;18,"Ha","Yo'q"))</f>
        <v/>
      </c>
      <c r="J1486" s="12"/>
      <c r="K1486" s="12"/>
      <c r="L1486" s="25"/>
      <c r="M1486" s="12"/>
    </row>
    <row r="1487" customFormat="false" ht="15" hidden="false" customHeight="false" outlineLevel="0" collapsed="false">
      <c r="A1487" s="8" t="n">
        <v>1483</v>
      </c>
      <c r="B1487" s="13"/>
      <c r="C1487" s="25"/>
      <c r="D1487" s="26" t="str">
        <f aca="false">IF($C1487="","",IFERROR(IF(INDEX(Bolalar!$B$5:$B$1804,MATCH($C1487,Bolalar!$I$5:$I$1804,0))="","",INDEX(Bolalar!$B$5:$B$1804,MATCH($C1487,Bolalar!$I$5:$I$1804,0))),""))</f>
        <v/>
      </c>
      <c r="E1487" s="15" t="str">
        <f aca="false">IF($C1487="","",IFERROR(IF(INDEX(Bolalar!$C$5:$C$1804,MATCH($C1487,Bolalar!$I$5:$I$1804,0))="","",INDEX(Bolalar!$C$5:$C$1804,MATCH($C1487,Bolalar!$I$5:$I$1804,0))),""))</f>
        <v/>
      </c>
      <c r="F1487" s="24"/>
      <c r="G1487" s="14" t="str">
        <f aca="false">IF(OR($E1487="",$B1487=""),"",INT(($B1487-$E1487)/365.25))</f>
        <v/>
      </c>
      <c r="H1487" s="14" t="str">
        <f aca="false">IF($G1487="","",IF($G1487&lt;5,"Ha","Yo'q"))</f>
        <v/>
      </c>
      <c r="I1487" s="14" t="str">
        <f aca="false">IF($G1487="","",IF($G1487&lt;18,"Ha","Yo'q"))</f>
        <v/>
      </c>
      <c r="J1487" s="12"/>
      <c r="K1487" s="12"/>
      <c r="L1487" s="25"/>
      <c r="M1487" s="12"/>
    </row>
    <row r="1488" customFormat="false" ht="15" hidden="false" customHeight="false" outlineLevel="0" collapsed="false">
      <c r="A1488" s="8" t="n">
        <v>1484</v>
      </c>
      <c r="B1488" s="13"/>
      <c r="C1488" s="25"/>
      <c r="D1488" s="26" t="str">
        <f aca="false">IF($C1488="","",IFERROR(IF(INDEX(Bolalar!$B$5:$B$1804,MATCH($C1488,Bolalar!$I$5:$I$1804,0))="","",INDEX(Bolalar!$B$5:$B$1804,MATCH($C1488,Bolalar!$I$5:$I$1804,0))),""))</f>
        <v/>
      </c>
      <c r="E1488" s="15" t="str">
        <f aca="false">IF($C1488="","",IFERROR(IF(INDEX(Bolalar!$C$5:$C$1804,MATCH($C1488,Bolalar!$I$5:$I$1804,0))="","",INDEX(Bolalar!$C$5:$C$1804,MATCH($C1488,Bolalar!$I$5:$I$1804,0))),""))</f>
        <v/>
      </c>
      <c r="F1488" s="24"/>
      <c r="G1488" s="14" t="str">
        <f aca="false">IF(OR($E1488="",$B1488=""),"",INT(($B1488-$E1488)/365.25))</f>
        <v/>
      </c>
      <c r="H1488" s="14" t="str">
        <f aca="false">IF($G1488="","",IF($G1488&lt;5,"Ha","Yo'q"))</f>
        <v/>
      </c>
      <c r="I1488" s="14" t="str">
        <f aca="false">IF($G1488="","",IF($G1488&lt;18,"Ha","Yo'q"))</f>
        <v/>
      </c>
      <c r="J1488" s="12"/>
      <c r="K1488" s="12"/>
      <c r="L1488" s="25"/>
      <c r="M1488" s="12"/>
    </row>
    <row r="1489" customFormat="false" ht="15" hidden="false" customHeight="false" outlineLevel="0" collapsed="false">
      <c r="A1489" s="8" t="n">
        <v>1485</v>
      </c>
      <c r="B1489" s="13"/>
      <c r="C1489" s="25"/>
      <c r="D1489" s="26" t="str">
        <f aca="false">IF($C1489="","",IFERROR(IF(INDEX(Bolalar!$B$5:$B$1804,MATCH($C1489,Bolalar!$I$5:$I$1804,0))="","",INDEX(Bolalar!$B$5:$B$1804,MATCH($C1489,Bolalar!$I$5:$I$1804,0))),""))</f>
        <v/>
      </c>
      <c r="E1489" s="15" t="str">
        <f aca="false">IF($C1489="","",IFERROR(IF(INDEX(Bolalar!$C$5:$C$1804,MATCH($C1489,Bolalar!$I$5:$I$1804,0))="","",INDEX(Bolalar!$C$5:$C$1804,MATCH($C1489,Bolalar!$I$5:$I$1804,0))),""))</f>
        <v/>
      </c>
      <c r="F1489" s="24"/>
      <c r="G1489" s="14" t="str">
        <f aca="false">IF(OR($E1489="",$B1489=""),"",INT(($B1489-$E1489)/365.25))</f>
        <v/>
      </c>
      <c r="H1489" s="14" t="str">
        <f aca="false">IF($G1489="","",IF($G1489&lt;5,"Ha","Yo'q"))</f>
        <v/>
      </c>
      <c r="I1489" s="14" t="str">
        <f aca="false">IF($G1489="","",IF($G1489&lt;18,"Ha","Yo'q"))</f>
        <v/>
      </c>
      <c r="J1489" s="12"/>
      <c r="K1489" s="12"/>
      <c r="L1489" s="25"/>
      <c r="M1489" s="12"/>
    </row>
    <row r="1490" customFormat="false" ht="15" hidden="false" customHeight="false" outlineLevel="0" collapsed="false">
      <c r="A1490" s="8" t="n">
        <v>1486</v>
      </c>
      <c r="B1490" s="13"/>
      <c r="C1490" s="25"/>
      <c r="D1490" s="26" t="str">
        <f aca="false">IF($C1490="","",IFERROR(IF(INDEX(Bolalar!$B$5:$B$1804,MATCH($C1490,Bolalar!$I$5:$I$1804,0))="","",INDEX(Bolalar!$B$5:$B$1804,MATCH($C1490,Bolalar!$I$5:$I$1804,0))),""))</f>
        <v/>
      </c>
      <c r="E1490" s="15" t="str">
        <f aca="false">IF($C1490="","",IFERROR(IF(INDEX(Bolalar!$C$5:$C$1804,MATCH($C1490,Bolalar!$I$5:$I$1804,0))="","",INDEX(Bolalar!$C$5:$C$1804,MATCH($C1490,Bolalar!$I$5:$I$1804,0))),""))</f>
        <v/>
      </c>
      <c r="F1490" s="24"/>
      <c r="G1490" s="14" t="str">
        <f aca="false">IF(OR($E1490="",$B1490=""),"",INT(($B1490-$E1490)/365.25))</f>
        <v/>
      </c>
      <c r="H1490" s="14" t="str">
        <f aca="false">IF($G1490="","",IF($G1490&lt;5,"Ha","Yo'q"))</f>
        <v/>
      </c>
      <c r="I1490" s="14" t="str">
        <f aca="false">IF($G1490="","",IF($G1490&lt;18,"Ha","Yo'q"))</f>
        <v/>
      </c>
      <c r="J1490" s="12"/>
      <c r="K1490" s="12"/>
      <c r="L1490" s="25"/>
      <c r="M1490" s="12"/>
    </row>
    <row r="1491" customFormat="false" ht="15" hidden="false" customHeight="false" outlineLevel="0" collapsed="false">
      <c r="A1491" s="8" t="n">
        <v>1487</v>
      </c>
      <c r="B1491" s="13"/>
      <c r="C1491" s="25"/>
      <c r="D1491" s="26" t="str">
        <f aca="false">IF($C1491="","",IFERROR(IF(INDEX(Bolalar!$B$5:$B$1804,MATCH($C1491,Bolalar!$I$5:$I$1804,0))="","",INDEX(Bolalar!$B$5:$B$1804,MATCH($C1491,Bolalar!$I$5:$I$1804,0))),""))</f>
        <v/>
      </c>
      <c r="E1491" s="15" t="str">
        <f aca="false">IF($C1491="","",IFERROR(IF(INDEX(Bolalar!$C$5:$C$1804,MATCH($C1491,Bolalar!$I$5:$I$1804,0))="","",INDEX(Bolalar!$C$5:$C$1804,MATCH($C1491,Bolalar!$I$5:$I$1804,0))),""))</f>
        <v/>
      </c>
      <c r="F1491" s="24"/>
      <c r="G1491" s="14" t="str">
        <f aca="false">IF(OR($E1491="",$B1491=""),"",INT(($B1491-$E1491)/365.25))</f>
        <v/>
      </c>
      <c r="H1491" s="14" t="str">
        <f aca="false">IF($G1491="","",IF($G1491&lt;5,"Ha","Yo'q"))</f>
        <v/>
      </c>
      <c r="I1491" s="14" t="str">
        <f aca="false">IF($G1491="","",IF($G1491&lt;18,"Ha","Yo'q"))</f>
        <v/>
      </c>
      <c r="J1491" s="12"/>
      <c r="K1491" s="12"/>
      <c r="L1491" s="25"/>
      <c r="M1491" s="12"/>
    </row>
    <row r="1492" customFormat="false" ht="15" hidden="false" customHeight="false" outlineLevel="0" collapsed="false">
      <c r="A1492" s="8" t="n">
        <v>1488</v>
      </c>
      <c r="B1492" s="13"/>
      <c r="C1492" s="25"/>
      <c r="D1492" s="26" t="str">
        <f aca="false">IF($C1492="","",IFERROR(IF(INDEX(Bolalar!$B$5:$B$1804,MATCH($C1492,Bolalar!$I$5:$I$1804,0))="","",INDEX(Bolalar!$B$5:$B$1804,MATCH($C1492,Bolalar!$I$5:$I$1804,0))),""))</f>
        <v/>
      </c>
      <c r="E1492" s="15" t="str">
        <f aca="false">IF($C1492="","",IFERROR(IF(INDEX(Bolalar!$C$5:$C$1804,MATCH($C1492,Bolalar!$I$5:$I$1804,0))="","",INDEX(Bolalar!$C$5:$C$1804,MATCH($C1492,Bolalar!$I$5:$I$1804,0))),""))</f>
        <v/>
      </c>
      <c r="F1492" s="24"/>
      <c r="G1492" s="14" t="str">
        <f aca="false">IF(OR($E1492="",$B1492=""),"",INT(($B1492-$E1492)/365.25))</f>
        <v/>
      </c>
      <c r="H1492" s="14" t="str">
        <f aca="false">IF($G1492="","",IF($G1492&lt;5,"Ha","Yo'q"))</f>
        <v/>
      </c>
      <c r="I1492" s="14" t="str">
        <f aca="false">IF($G1492="","",IF($G1492&lt;18,"Ha","Yo'q"))</f>
        <v/>
      </c>
      <c r="J1492" s="12"/>
      <c r="K1492" s="12"/>
      <c r="L1492" s="25"/>
      <c r="M1492" s="12"/>
    </row>
    <row r="1493" customFormat="false" ht="15" hidden="false" customHeight="false" outlineLevel="0" collapsed="false">
      <c r="A1493" s="8" t="n">
        <v>1489</v>
      </c>
      <c r="B1493" s="13"/>
      <c r="C1493" s="25"/>
      <c r="D1493" s="26" t="str">
        <f aca="false">IF($C1493="","",IFERROR(IF(INDEX(Bolalar!$B$5:$B$1804,MATCH($C1493,Bolalar!$I$5:$I$1804,0))="","",INDEX(Bolalar!$B$5:$B$1804,MATCH($C1493,Bolalar!$I$5:$I$1804,0))),""))</f>
        <v/>
      </c>
      <c r="E1493" s="15" t="str">
        <f aca="false">IF($C1493="","",IFERROR(IF(INDEX(Bolalar!$C$5:$C$1804,MATCH($C1493,Bolalar!$I$5:$I$1804,0))="","",INDEX(Bolalar!$C$5:$C$1804,MATCH($C1493,Bolalar!$I$5:$I$1804,0))),""))</f>
        <v/>
      </c>
      <c r="F1493" s="24"/>
      <c r="G1493" s="14" t="str">
        <f aca="false">IF(OR($E1493="",$B1493=""),"",INT(($B1493-$E1493)/365.25))</f>
        <v/>
      </c>
      <c r="H1493" s="14" t="str">
        <f aca="false">IF($G1493="","",IF($G1493&lt;5,"Ha","Yo'q"))</f>
        <v/>
      </c>
      <c r="I1493" s="14" t="str">
        <f aca="false">IF($G1493="","",IF($G1493&lt;18,"Ha","Yo'q"))</f>
        <v/>
      </c>
      <c r="J1493" s="12"/>
      <c r="K1493" s="12"/>
      <c r="L1493" s="25"/>
      <c r="M1493" s="12"/>
    </row>
    <row r="1494" customFormat="false" ht="15" hidden="false" customHeight="false" outlineLevel="0" collapsed="false">
      <c r="A1494" s="8" t="n">
        <v>1490</v>
      </c>
      <c r="B1494" s="13"/>
      <c r="C1494" s="25"/>
      <c r="D1494" s="26" t="str">
        <f aca="false">IF($C1494="","",IFERROR(IF(INDEX(Bolalar!$B$5:$B$1804,MATCH($C1494,Bolalar!$I$5:$I$1804,0))="","",INDEX(Bolalar!$B$5:$B$1804,MATCH($C1494,Bolalar!$I$5:$I$1804,0))),""))</f>
        <v/>
      </c>
      <c r="E1494" s="15" t="str">
        <f aca="false">IF($C1494="","",IFERROR(IF(INDEX(Bolalar!$C$5:$C$1804,MATCH($C1494,Bolalar!$I$5:$I$1804,0))="","",INDEX(Bolalar!$C$5:$C$1804,MATCH($C1494,Bolalar!$I$5:$I$1804,0))),""))</f>
        <v/>
      </c>
      <c r="F1494" s="24"/>
      <c r="G1494" s="14" t="str">
        <f aca="false">IF(OR($E1494="",$B1494=""),"",INT(($B1494-$E1494)/365.25))</f>
        <v/>
      </c>
      <c r="H1494" s="14" t="str">
        <f aca="false">IF($G1494="","",IF($G1494&lt;5,"Ha","Yo'q"))</f>
        <v/>
      </c>
      <c r="I1494" s="14" t="str">
        <f aca="false">IF($G1494="","",IF($G1494&lt;18,"Ha","Yo'q"))</f>
        <v/>
      </c>
      <c r="J1494" s="12"/>
      <c r="K1494" s="12"/>
      <c r="L1494" s="25"/>
      <c r="M1494" s="12"/>
    </row>
    <row r="1495" customFormat="false" ht="15" hidden="false" customHeight="false" outlineLevel="0" collapsed="false">
      <c r="A1495" s="8" t="n">
        <v>1491</v>
      </c>
      <c r="B1495" s="13"/>
      <c r="C1495" s="25"/>
      <c r="D1495" s="26" t="str">
        <f aca="false">IF($C1495="","",IFERROR(IF(INDEX(Bolalar!$B$5:$B$1804,MATCH($C1495,Bolalar!$I$5:$I$1804,0))="","",INDEX(Bolalar!$B$5:$B$1804,MATCH($C1495,Bolalar!$I$5:$I$1804,0))),""))</f>
        <v/>
      </c>
      <c r="E1495" s="15" t="str">
        <f aca="false">IF($C1495="","",IFERROR(IF(INDEX(Bolalar!$C$5:$C$1804,MATCH($C1495,Bolalar!$I$5:$I$1804,0))="","",INDEX(Bolalar!$C$5:$C$1804,MATCH($C1495,Bolalar!$I$5:$I$1804,0))),""))</f>
        <v/>
      </c>
      <c r="F1495" s="24"/>
      <c r="G1495" s="14" t="str">
        <f aca="false">IF(OR($E1495="",$B1495=""),"",INT(($B1495-$E1495)/365.25))</f>
        <v/>
      </c>
      <c r="H1495" s="14" t="str">
        <f aca="false">IF($G1495="","",IF($G1495&lt;5,"Ha","Yo'q"))</f>
        <v/>
      </c>
      <c r="I1495" s="14" t="str">
        <f aca="false">IF($G1495="","",IF($G1495&lt;18,"Ha","Yo'q"))</f>
        <v/>
      </c>
      <c r="J1495" s="12"/>
      <c r="K1495" s="12"/>
      <c r="L1495" s="25"/>
      <c r="M1495" s="12"/>
    </row>
    <row r="1496" customFormat="false" ht="15" hidden="false" customHeight="false" outlineLevel="0" collapsed="false">
      <c r="A1496" s="8" t="n">
        <v>1492</v>
      </c>
      <c r="B1496" s="13"/>
      <c r="C1496" s="25"/>
      <c r="D1496" s="26" t="str">
        <f aca="false">IF($C1496="","",IFERROR(IF(INDEX(Bolalar!$B$5:$B$1804,MATCH($C1496,Bolalar!$I$5:$I$1804,0))="","",INDEX(Bolalar!$B$5:$B$1804,MATCH($C1496,Bolalar!$I$5:$I$1804,0))),""))</f>
        <v/>
      </c>
      <c r="E1496" s="15" t="str">
        <f aca="false">IF($C1496="","",IFERROR(IF(INDEX(Bolalar!$C$5:$C$1804,MATCH($C1496,Bolalar!$I$5:$I$1804,0))="","",INDEX(Bolalar!$C$5:$C$1804,MATCH($C1496,Bolalar!$I$5:$I$1804,0))),""))</f>
        <v/>
      </c>
      <c r="F1496" s="24"/>
      <c r="G1496" s="14" t="str">
        <f aca="false">IF(OR($E1496="",$B1496=""),"",INT(($B1496-$E1496)/365.25))</f>
        <v/>
      </c>
      <c r="H1496" s="14" t="str">
        <f aca="false">IF($G1496="","",IF($G1496&lt;5,"Ha","Yo'q"))</f>
        <v/>
      </c>
      <c r="I1496" s="14" t="str">
        <f aca="false">IF($G1496="","",IF($G1496&lt;18,"Ha","Yo'q"))</f>
        <v/>
      </c>
      <c r="J1496" s="12"/>
      <c r="K1496" s="12"/>
      <c r="L1496" s="25"/>
      <c r="M1496" s="12"/>
    </row>
    <row r="1497" customFormat="false" ht="15" hidden="false" customHeight="false" outlineLevel="0" collapsed="false">
      <c r="A1497" s="8" t="n">
        <v>1493</v>
      </c>
      <c r="B1497" s="13"/>
      <c r="C1497" s="25"/>
      <c r="D1497" s="26" t="str">
        <f aca="false">IF($C1497="","",IFERROR(IF(INDEX(Bolalar!$B$5:$B$1804,MATCH($C1497,Bolalar!$I$5:$I$1804,0))="","",INDEX(Bolalar!$B$5:$B$1804,MATCH($C1497,Bolalar!$I$5:$I$1804,0))),""))</f>
        <v/>
      </c>
      <c r="E1497" s="15" t="str">
        <f aca="false">IF($C1497="","",IFERROR(IF(INDEX(Bolalar!$C$5:$C$1804,MATCH($C1497,Bolalar!$I$5:$I$1804,0))="","",INDEX(Bolalar!$C$5:$C$1804,MATCH($C1497,Bolalar!$I$5:$I$1804,0))),""))</f>
        <v/>
      </c>
      <c r="F1497" s="24"/>
      <c r="G1497" s="14" t="str">
        <f aca="false">IF(OR($E1497="",$B1497=""),"",INT(($B1497-$E1497)/365.25))</f>
        <v/>
      </c>
      <c r="H1497" s="14" t="str">
        <f aca="false">IF($G1497="","",IF($G1497&lt;5,"Ha","Yo'q"))</f>
        <v/>
      </c>
      <c r="I1497" s="14" t="str">
        <f aca="false">IF($G1497="","",IF($G1497&lt;18,"Ha","Yo'q"))</f>
        <v/>
      </c>
      <c r="J1497" s="12"/>
      <c r="K1497" s="12"/>
      <c r="L1497" s="25"/>
      <c r="M1497" s="12"/>
    </row>
    <row r="1498" customFormat="false" ht="15" hidden="false" customHeight="false" outlineLevel="0" collapsed="false">
      <c r="A1498" s="8" t="n">
        <v>1494</v>
      </c>
      <c r="B1498" s="13"/>
      <c r="C1498" s="25"/>
      <c r="D1498" s="26" t="str">
        <f aca="false">IF($C1498="","",IFERROR(IF(INDEX(Bolalar!$B$5:$B$1804,MATCH($C1498,Bolalar!$I$5:$I$1804,0))="","",INDEX(Bolalar!$B$5:$B$1804,MATCH($C1498,Bolalar!$I$5:$I$1804,0))),""))</f>
        <v/>
      </c>
      <c r="E1498" s="15" t="str">
        <f aca="false">IF($C1498="","",IFERROR(IF(INDEX(Bolalar!$C$5:$C$1804,MATCH($C1498,Bolalar!$I$5:$I$1804,0))="","",INDEX(Bolalar!$C$5:$C$1804,MATCH($C1498,Bolalar!$I$5:$I$1804,0))),""))</f>
        <v/>
      </c>
      <c r="F1498" s="24"/>
      <c r="G1498" s="14" t="str">
        <f aca="false">IF(OR($E1498="",$B1498=""),"",INT(($B1498-$E1498)/365.25))</f>
        <v/>
      </c>
      <c r="H1498" s="14" t="str">
        <f aca="false">IF($G1498="","",IF($G1498&lt;5,"Ha","Yo'q"))</f>
        <v/>
      </c>
      <c r="I1498" s="14" t="str">
        <f aca="false">IF($G1498="","",IF($G1498&lt;18,"Ha","Yo'q"))</f>
        <v/>
      </c>
      <c r="J1498" s="12"/>
      <c r="K1498" s="12"/>
      <c r="L1498" s="25"/>
      <c r="M1498" s="12"/>
    </row>
    <row r="1499" customFormat="false" ht="15" hidden="false" customHeight="false" outlineLevel="0" collapsed="false">
      <c r="A1499" s="8" t="n">
        <v>1495</v>
      </c>
      <c r="B1499" s="13"/>
      <c r="C1499" s="25"/>
      <c r="D1499" s="26" t="str">
        <f aca="false">IF($C1499="","",IFERROR(IF(INDEX(Bolalar!$B$5:$B$1804,MATCH($C1499,Bolalar!$I$5:$I$1804,0))="","",INDEX(Bolalar!$B$5:$B$1804,MATCH($C1499,Bolalar!$I$5:$I$1804,0))),""))</f>
        <v/>
      </c>
      <c r="E1499" s="15" t="str">
        <f aca="false">IF($C1499="","",IFERROR(IF(INDEX(Bolalar!$C$5:$C$1804,MATCH($C1499,Bolalar!$I$5:$I$1804,0))="","",INDEX(Bolalar!$C$5:$C$1804,MATCH($C1499,Bolalar!$I$5:$I$1804,0))),""))</f>
        <v/>
      </c>
      <c r="F1499" s="24"/>
      <c r="G1499" s="14" t="str">
        <f aca="false">IF(OR($E1499="",$B1499=""),"",INT(($B1499-$E1499)/365.25))</f>
        <v/>
      </c>
      <c r="H1499" s="14" t="str">
        <f aca="false">IF($G1499="","",IF($G1499&lt;5,"Ha","Yo'q"))</f>
        <v/>
      </c>
      <c r="I1499" s="14" t="str">
        <f aca="false">IF($G1499="","",IF($G1499&lt;18,"Ha","Yo'q"))</f>
        <v/>
      </c>
      <c r="J1499" s="12"/>
      <c r="K1499" s="12"/>
      <c r="L1499" s="25"/>
      <c r="M1499" s="12"/>
    </row>
    <row r="1500" customFormat="false" ht="15" hidden="false" customHeight="false" outlineLevel="0" collapsed="false">
      <c r="A1500" s="8" t="n">
        <v>1496</v>
      </c>
      <c r="B1500" s="13"/>
      <c r="C1500" s="25"/>
      <c r="D1500" s="26" t="str">
        <f aca="false">IF($C1500="","",IFERROR(IF(INDEX(Bolalar!$B$5:$B$1804,MATCH($C1500,Bolalar!$I$5:$I$1804,0))="","",INDEX(Bolalar!$B$5:$B$1804,MATCH($C1500,Bolalar!$I$5:$I$1804,0))),""))</f>
        <v/>
      </c>
      <c r="E1500" s="15" t="str">
        <f aca="false">IF($C1500="","",IFERROR(IF(INDEX(Bolalar!$C$5:$C$1804,MATCH($C1500,Bolalar!$I$5:$I$1804,0))="","",INDEX(Bolalar!$C$5:$C$1804,MATCH($C1500,Bolalar!$I$5:$I$1804,0))),""))</f>
        <v/>
      </c>
      <c r="F1500" s="24"/>
      <c r="G1500" s="14" t="str">
        <f aca="false">IF(OR($E1500="",$B1500=""),"",INT(($B1500-$E1500)/365.25))</f>
        <v/>
      </c>
      <c r="H1500" s="14" t="str">
        <f aca="false">IF($G1500="","",IF($G1500&lt;5,"Ha","Yo'q"))</f>
        <v/>
      </c>
      <c r="I1500" s="14" t="str">
        <f aca="false">IF($G1500="","",IF($G1500&lt;18,"Ha","Yo'q"))</f>
        <v/>
      </c>
      <c r="J1500" s="12"/>
      <c r="K1500" s="12"/>
      <c r="L1500" s="25"/>
      <c r="M1500" s="12"/>
    </row>
    <row r="1501" customFormat="false" ht="15" hidden="false" customHeight="false" outlineLevel="0" collapsed="false">
      <c r="A1501" s="8" t="n">
        <v>1497</v>
      </c>
      <c r="B1501" s="13"/>
      <c r="C1501" s="25"/>
      <c r="D1501" s="26" t="str">
        <f aca="false">IF($C1501="","",IFERROR(IF(INDEX(Bolalar!$B$5:$B$1804,MATCH($C1501,Bolalar!$I$5:$I$1804,0))="","",INDEX(Bolalar!$B$5:$B$1804,MATCH($C1501,Bolalar!$I$5:$I$1804,0))),""))</f>
        <v/>
      </c>
      <c r="E1501" s="15" t="str">
        <f aca="false">IF($C1501="","",IFERROR(IF(INDEX(Bolalar!$C$5:$C$1804,MATCH($C1501,Bolalar!$I$5:$I$1804,0))="","",INDEX(Bolalar!$C$5:$C$1804,MATCH($C1501,Bolalar!$I$5:$I$1804,0))),""))</f>
        <v/>
      </c>
      <c r="F1501" s="24"/>
      <c r="G1501" s="14" t="str">
        <f aca="false">IF(OR($E1501="",$B1501=""),"",INT(($B1501-$E1501)/365.25))</f>
        <v/>
      </c>
      <c r="H1501" s="14" t="str">
        <f aca="false">IF($G1501="","",IF($G1501&lt;5,"Ha","Yo'q"))</f>
        <v/>
      </c>
      <c r="I1501" s="14" t="str">
        <f aca="false">IF($G1501="","",IF($G1501&lt;18,"Ha","Yo'q"))</f>
        <v/>
      </c>
      <c r="J1501" s="12"/>
      <c r="K1501" s="12"/>
      <c r="L1501" s="25"/>
      <c r="M1501" s="12"/>
    </row>
    <row r="1502" customFormat="false" ht="15" hidden="false" customHeight="false" outlineLevel="0" collapsed="false">
      <c r="A1502" s="8" t="n">
        <v>1498</v>
      </c>
      <c r="B1502" s="13"/>
      <c r="C1502" s="25"/>
      <c r="D1502" s="26" t="str">
        <f aca="false">IF($C1502="","",IFERROR(IF(INDEX(Bolalar!$B$5:$B$1804,MATCH($C1502,Bolalar!$I$5:$I$1804,0))="","",INDEX(Bolalar!$B$5:$B$1804,MATCH($C1502,Bolalar!$I$5:$I$1804,0))),""))</f>
        <v/>
      </c>
      <c r="E1502" s="15" t="str">
        <f aca="false">IF($C1502="","",IFERROR(IF(INDEX(Bolalar!$C$5:$C$1804,MATCH($C1502,Bolalar!$I$5:$I$1804,0))="","",INDEX(Bolalar!$C$5:$C$1804,MATCH($C1502,Bolalar!$I$5:$I$1804,0))),""))</f>
        <v/>
      </c>
      <c r="F1502" s="24"/>
      <c r="G1502" s="14" t="str">
        <f aca="false">IF(OR($E1502="",$B1502=""),"",INT(($B1502-$E1502)/365.25))</f>
        <v/>
      </c>
      <c r="H1502" s="14" t="str">
        <f aca="false">IF($G1502="","",IF($G1502&lt;5,"Ha","Yo'q"))</f>
        <v/>
      </c>
      <c r="I1502" s="14" t="str">
        <f aca="false">IF($G1502="","",IF($G1502&lt;18,"Ha","Yo'q"))</f>
        <v/>
      </c>
      <c r="J1502" s="12"/>
      <c r="K1502" s="12"/>
      <c r="L1502" s="25"/>
      <c r="M1502" s="12"/>
    </row>
    <row r="1503" customFormat="false" ht="15" hidden="false" customHeight="false" outlineLevel="0" collapsed="false">
      <c r="A1503" s="8" t="n">
        <v>1499</v>
      </c>
      <c r="B1503" s="13"/>
      <c r="C1503" s="25"/>
      <c r="D1503" s="26" t="str">
        <f aca="false">IF($C1503="","",IFERROR(IF(INDEX(Bolalar!$B$5:$B$1804,MATCH($C1503,Bolalar!$I$5:$I$1804,0))="","",INDEX(Bolalar!$B$5:$B$1804,MATCH($C1503,Bolalar!$I$5:$I$1804,0))),""))</f>
        <v/>
      </c>
      <c r="E1503" s="15" t="str">
        <f aca="false">IF($C1503="","",IFERROR(IF(INDEX(Bolalar!$C$5:$C$1804,MATCH($C1503,Bolalar!$I$5:$I$1804,0))="","",INDEX(Bolalar!$C$5:$C$1804,MATCH($C1503,Bolalar!$I$5:$I$1804,0))),""))</f>
        <v/>
      </c>
      <c r="F1503" s="24"/>
      <c r="G1503" s="14" t="str">
        <f aca="false">IF(OR($E1503="",$B1503=""),"",INT(($B1503-$E1503)/365.25))</f>
        <v/>
      </c>
      <c r="H1503" s="14" t="str">
        <f aca="false">IF($G1503="","",IF($G1503&lt;5,"Ha","Yo'q"))</f>
        <v/>
      </c>
      <c r="I1503" s="14" t="str">
        <f aca="false">IF($G1503="","",IF($G1503&lt;18,"Ha","Yo'q"))</f>
        <v/>
      </c>
      <c r="J1503" s="12"/>
      <c r="K1503" s="12"/>
      <c r="L1503" s="25"/>
      <c r="M1503" s="12"/>
    </row>
    <row r="1504" customFormat="false" ht="15" hidden="false" customHeight="false" outlineLevel="0" collapsed="false">
      <c r="A1504" s="8" t="n">
        <v>1500</v>
      </c>
      <c r="B1504" s="13"/>
      <c r="C1504" s="25"/>
      <c r="D1504" s="26" t="str">
        <f aca="false">IF($C1504="","",IFERROR(IF(INDEX(Bolalar!$B$5:$B$1804,MATCH($C1504,Bolalar!$I$5:$I$1804,0))="","",INDEX(Bolalar!$B$5:$B$1804,MATCH($C1504,Bolalar!$I$5:$I$1804,0))),""))</f>
        <v/>
      </c>
      <c r="E1504" s="15" t="str">
        <f aca="false">IF($C1504="","",IFERROR(IF(INDEX(Bolalar!$C$5:$C$1804,MATCH($C1504,Bolalar!$I$5:$I$1804,0))="","",INDEX(Bolalar!$C$5:$C$1804,MATCH($C1504,Bolalar!$I$5:$I$1804,0))),""))</f>
        <v/>
      </c>
      <c r="F1504" s="24"/>
      <c r="G1504" s="14" t="str">
        <f aca="false">IF(OR($E1504="",$B1504=""),"",INT(($B1504-$E1504)/365.25))</f>
        <v/>
      </c>
      <c r="H1504" s="14" t="str">
        <f aca="false">IF($G1504="","",IF($G1504&lt;5,"Ha","Yo'q"))</f>
        <v/>
      </c>
      <c r="I1504" s="14" t="str">
        <f aca="false">IF($G1504="","",IF($G1504&lt;18,"Ha","Yo'q"))</f>
        <v/>
      </c>
      <c r="J1504" s="12"/>
      <c r="K1504" s="12"/>
      <c r="L1504" s="25"/>
      <c r="M1504" s="12"/>
    </row>
    <row r="1505" customFormat="false" ht="15" hidden="false" customHeight="false" outlineLevel="0" collapsed="false">
      <c r="A1505" s="8" t="n">
        <v>1501</v>
      </c>
      <c r="B1505" s="13"/>
      <c r="C1505" s="25"/>
      <c r="D1505" s="26" t="str">
        <f aca="false">IF($C1505="","",IFERROR(IF(INDEX(Bolalar!$B$5:$B$1804,MATCH($C1505,Bolalar!$I$5:$I$1804,0))="","",INDEX(Bolalar!$B$5:$B$1804,MATCH($C1505,Bolalar!$I$5:$I$1804,0))),""))</f>
        <v/>
      </c>
      <c r="E1505" s="15" t="str">
        <f aca="false">IF($C1505="","",IFERROR(IF(INDEX(Bolalar!$C$5:$C$1804,MATCH($C1505,Bolalar!$I$5:$I$1804,0))="","",INDEX(Bolalar!$C$5:$C$1804,MATCH($C1505,Bolalar!$I$5:$I$1804,0))),""))</f>
        <v/>
      </c>
      <c r="F1505" s="24"/>
      <c r="G1505" s="14" t="str">
        <f aca="false">IF(OR($E1505="",$B1505=""),"",INT(($B1505-$E1505)/365.25))</f>
        <v/>
      </c>
      <c r="H1505" s="14" t="str">
        <f aca="false">IF($G1505="","",IF($G1505&lt;5,"Ha","Yo'q"))</f>
        <v/>
      </c>
      <c r="I1505" s="14" t="str">
        <f aca="false">IF($G1505="","",IF($G1505&lt;18,"Ha","Yo'q"))</f>
        <v/>
      </c>
      <c r="J1505" s="12"/>
      <c r="K1505" s="12"/>
      <c r="L1505" s="25"/>
      <c r="M1505" s="12"/>
    </row>
    <row r="1506" customFormat="false" ht="15" hidden="false" customHeight="false" outlineLevel="0" collapsed="false">
      <c r="A1506" s="8" t="n">
        <v>1502</v>
      </c>
      <c r="B1506" s="13"/>
      <c r="C1506" s="25"/>
      <c r="D1506" s="26" t="str">
        <f aca="false">IF($C1506="","",IFERROR(IF(INDEX(Bolalar!$B$5:$B$1804,MATCH($C1506,Bolalar!$I$5:$I$1804,0))="","",INDEX(Bolalar!$B$5:$B$1804,MATCH($C1506,Bolalar!$I$5:$I$1804,0))),""))</f>
        <v/>
      </c>
      <c r="E1506" s="15" t="str">
        <f aca="false">IF($C1506="","",IFERROR(IF(INDEX(Bolalar!$C$5:$C$1804,MATCH($C1506,Bolalar!$I$5:$I$1804,0))="","",INDEX(Bolalar!$C$5:$C$1804,MATCH($C1506,Bolalar!$I$5:$I$1804,0))),""))</f>
        <v/>
      </c>
      <c r="F1506" s="24"/>
      <c r="G1506" s="14" t="str">
        <f aca="false">IF(OR($E1506="",$B1506=""),"",INT(($B1506-$E1506)/365.25))</f>
        <v/>
      </c>
      <c r="H1506" s="14" t="str">
        <f aca="false">IF($G1506="","",IF($G1506&lt;5,"Ha","Yo'q"))</f>
        <v/>
      </c>
      <c r="I1506" s="14" t="str">
        <f aca="false">IF($G1506="","",IF($G1506&lt;18,"Ha","Yo'q"))</f>
        <v/>
      </c>
      <c r="J1506" s="12"/>
      <c r="K1506" s="12"/>
      <c r="L1506" s="25"/>
      <c r="M1506" s="12"/>
    </row>
    <row r="1507" customFormat="false" ht="15" hidden="false" customHeight="false" outlineLevel="0" collapsed="false">
      <c r="A1507" s="8" t="n">
        <v>1503</v>
      </c>
      <c r="B1507" s="13"/>
      <c r="C1507" s="25"/>
      <c r="D1507" s="26" t="str">
        <f aca="false">IF($C1507="","",IFERROR(IF(INDEX(Bolalar!$B$5:$B$1804,MATCH($C1507,Bolalar!$I$5:$I$1804,0))="","",INDEX(Bolalar!$B$5:$B$1804,MATCH($C1507,Bolalar!$I$5:$I$1804,0))),""))</f>
        <v/>
      </c>
      <c r="E1507" s="15" t="str">
        <f aca="false">IF($C1507="","",IFERROR(IF(INDEX(Bolalar!$C$5:$C$1804,MATCH($C1507,Bolalar!$I$5:$I$1804,0))="","",INDEX(Bolalar!$C$5:$C$1804,MATCH($C1507,Bolalar!$I$5:$I$1804,0))),""))</f>
        <v/>
      </c>
      <c r="F1507" s="24"/>
      <c r="G1507" s="14" t="str">
        <f aca="false">IF(OR($E1507="",$B1507=""),"",INT(($B1507-$E1507)/365.25))</f>
        <v/>
      </c>
      <c r="H1507" s="14" t="str">
        <f aca="false">IF($G1507="","",IF($G1507&lt;5,"Ha","Yo'q"))</f>
        <v/>
      </c>
      <c r="I1507" s="14" t="str">
        <f aca="false">IF($G1507="","",IF($G1507&lt;18,"Ha","Yo'q"))</f>
        <v/>
      </c>
      <c r="J1507" s="12"/>
      <c r="K1507" s="12"/>
      <c r="L1507" s="25"/>
      <c r="M1507" s="12"/>
    </row>
    <row r="1508" customFormat="false" ht="15" hidden="false" customHeight="false" outlineLevel="0" collapsed="false">
      <c r="A1508" s="8" t="n">
        <v>1504</v>
      </c>
      <c r="B1508" s="13"/>
      <c r="C1508" s="25"/>
      <c r="D1508" s="26" t="str">
        <f aca="false">IF($C1508="","",IFERROR(IF(INDEX(Bolalar!$B$5:$B$1804,MATCH($C1508,Bolalar!$I$5:$I$1804,0))="","",INDEX(Bolalar!$B$5:$B$1804,MATCH($C1508,Bolalar!$I$5:$I$1804,0))),""))</f>
        <v/>
      </c>
      <c r="E1508" s="15" t="str">
        <f aca="false">IF($C1508="","",IFERROR(IF(INDEX(Bolalar!$C$5:$C$1804,MATCH($C1508,Bolalar!$I$5:$I$1804,0))="","",INDEX(Bolalar!$C$5:$C$1804,MATCH($C1508,Bolalar!$I$5:$I$1804,0))),""))</f>
        <v/>
      </c>
      <c r="F1508" s="24"/>
      <c r="G1508" s="14" t="str">
        <f aca="false">IF(OR($E1508="",$B1508=""),"",INT(($B1508-$E1508)/365.25))</f>
        <v/>
      </c>
      <c r="H1508" s="14" t="str">
        <f aca="false">IF($G1508="","",IF($G1508&lt;5,"Ha","Yo'q"))</f>
        <v/>
      </c>
      <c r="I1508" s="14" t="str">
        <f aca="false">IF($G1508="","",IF($G1508&lt;18,"Ha","Yo'q"))</f>
        <v/>
      </c>
      <c r="J1508" s="12"/>
      <c r="K1508" s="12"/>
      <c r="L1508" s="25"/>
      <c r="M1508" s="12"/>
    </row>
    <row r="1509" customFormat="false" ht="15" hidden="false" customHeight="false" outlineLevel="0" collapsed="false">
      <c r="A1509" s="8" t="n">
        <v>1505</v>
      </c>
      <c r="B1509" s="13"/>
      <c r="C1509" s="25"/>
      <c r="D1509" s="26" t="str">
        <f aca="false">IF($C1509="","",IFERROR(IF(INDEX(Bolalar!$B$5:$B$1804,MATCH($C1509,Bolalar!$I$5:$I$1804,0))="","",INDEX(Bolalar!$B$5:$B$1804,MATCH($C1509,Bolalar!$I$5:$I$1804,0))),""))</f>
        <v/>
      </c>
      <c r="E1509" s="15" t="str">
        <f aca="false">IF($C1509="","",IFERROR(IF(INDEX(Bolalar!$C$5:$C$1804,MATCH($C1509,Bolalar!$I$5:$I$1804,0))="","",INDEX(Bolalar!$C$5:$C$1804,MATCH($C1509,Bolalar!$I$5:$I$1804,0))),""))</f>
        <v/>
      </c>
      <c r="F1509" s="24"/>
      <c r="G1509" s="14" t="str">
        <f aca="false">IF(OR($E1509="",$B1509=""),"",INT(($B1509-$E1509)/365.25))</f>
        <v/>
      </c>
      <c r="H1509" s="14" t="str">
        <f aca="false">IF($G1509="","",IF($G1509&lt;5,"Ha","Yo'q"))</f>
        <v/>
      </c>
      <c r="I1509" s="14" t="str">
        <f aca="false">IF($G1509="","",IF($G1509&lt;18,"Ha","Yo'q"))</f>
        <v/>
      </c>
      <c r="J1509" s="12"/>
      <c r="K1509" s="12"/>
      <c r="L1509" s="25"/>
      <c r="M1509" s="12"/>
    </row>
    <row r="1510" customFormat="false" ht="15" hidden="false" customHeight="false" outlineLevel="0" collapsed="false">
      <c r="A1510" s="8" t="n">
        <v>1506</v>
      </c>
      <c r="B1510" s="13"/>
      <c r="C1510" s="25"/>
      <c r="D1510" s="26" t="str">
        <f aca="false">IF($C1510="","",IFERROR(IF(INDEX(Bolalar!$B$5:$B$1804,MATCH($C1510,Bolalar!$I$5:$I$1804,0))="","",INDEX(Bolalar!$B$5:$B$1804,MATCH($C1510,Bolalar!$I$5:$I$1804,0))),""))</f>
        <v/>
      </c>
      <c r="E1510" s="15" t="str">
        <f aca="false">IF($C1510="","",IFERROR(IF(INDEX(Bolalar!$C$5:$C$1804,MATCH($C1510,Bolalar!$I$5:$I$1804,0))="","",INDEX(Bolalar!$C$5:$C$1804,MATCH($C1510,Bolalar!$I$5:$I$1804,0))),""))</f>
        <v/>
      </c>
      <c r="F1510" s="24"/>
      <c r="G1510" s="14" t="str">
        <f aca="false">IF(OR($E1510="",$B1510=""),"",INT(($B1510-$E1510)/365.25))</f>
        <v/>
      </c>
      <c r="H1510" s="14" t="str">
        <f aca="false">IF($G1510="","",IF($G1510&lt;5,"Ha","Yo'q"))</f>
        <v/>
      </c>
      <c r="I1510" s="14" t="str">
        <f aca="false">IF($G1510="","",IF($G1510&lt;18,"Ha","Yo'q"))</f>
        <v/>
      </c>
      <c r="J1510" s="12"/>
      <c r="K1510" s="12"/>
      <c r="L1510" s="25"/>
      <c r="M1510" s="12"/>
    </row>
    <row r="1511" customFormat="false" ht="15" hidden="false" customHeight="false" outlineLevel="0" collapsed="false">
      <c r="A1511" s="8" t="n">
        <v>1507</v>
      </c>
      <c r="B1511" s="13"/>
      <c r="C1511" s="25"/>
      <c r="D1511" s="26" t="str">
        <f aca="false">IF($C1511="","",IFERROR(IF(INDEX(Bolalar!$B$5:$B$1804,MATCH($C1511,Bolalar!$I$5:$I$1804,0))="","",INDEX(Bolalar!$B$5:$B$1804,MATCH($C1511,Bolalar!$I$5:$I$1804,0))),""))</f>
        <v/>
      </c>
      <c r="E1511" s="15" t="str">
        <f aca="false">IF($C1511="","",IFERROR(IF(INDEX(Bolalar!$C$5:$C$1804,MATCH($C1511,Bolalar!$I$5:$I$1804,0))="","",INDEX(Bolalar!$C$5:$C$1804,MATCH($C1511,Bolalar!$I$5:$I$1804,0))),""))</f>
        <v/>
      </c>
      <c r="F1511" s="24"/>
      <c r="G1511" s="14" t="str">
        <f aca="false">IF(OR($E1511="",$B1511=""),"",INT(($B1511-$E1511)/365.25))</f>
        <v/>
      </c>
      <c r="H1511" s="14" t="str">
        <f aca="false">IF($G1511="","",IF($G1511&lt;5,"Ha","Yo'q"))</f>
        <v/>
      </c>
      <c r="I1511" s="14" t="str">
        <f aca="false">IF($G1511="","",IF($G1511&lt;18,"Ha","Yo'q"))</f>
        <v/>
      </c>
      <c r="J1511" s="12"/>
      <c r="K1511" s="12"/>
      <c r="L1511" s="25"/>
      <c r="M1511" s="12"/>
    </row>
    <row r="1512" customFormat="false" ht="15" hidden="false" customHeight="false" outlineLevel="0" collapsed="false">
      <c r="A1512" s="8" t="n">
        <v>1508</v>
      </c>
      <c r="B1512" s="13"/>
      <c r="C1512" s="25"/>
      <c r="D1512" s="26" t="str">
        <f aca="false">IF($C1512="","",IFERROR(IF(INDEX(Bolalar!$B$5:$B$1804,MATCH($C1512,Bolalar!$I$5:$I$1804,0))="","",INDEX(Bolalar!$B$5:$B$1804,MATCH($C1512,Bolalar!$I$5:$I$1804,0))),""))</f>
        <v/>
      </c>
      <c r="E1512" s="15" t="str">
        <f aca="false">IF($C1512="","",IFERROR(IF(INDEX(Bolalar!$C$5:$C$1804,MATCH($C1512,Bolalar!$I$5:$I$1804,0))="","",INDEX(Bolalar!$C$5:$C$1804,MATCH($C1512,Bolalar!$I$5:$I$1804,0))),""))</f>
        <v/>
      </c>
      <c r="F1512" s="24"/>
      <c r="G1512" s="14" t="str">
        <f aca="false">IF(OR($E1512="",$B1512=""),"",INT(($B1512-$E1512)/365.25))</f>
        <v/>
      </c>
      <c r="H1512" s="14" t="str">
        <f aca="false">IF($G1512="","",IF($G1512&lt;5,"Ha","Yo'q"))</f>
        <v/>
      </c>
      <c r="I1512" s="14" t="str">
        <f aca="false">IF($G1512="","",IF($G1512&lt;18,"Ha","Yo'q"))</f>
        <v/>
      </c>
      <c r="J1512" s="12"/>
      <c r="K1512" s="12"/>
      <c r="L1512" s="25"/>
      <c r="M1512" s="12"/>
    </row>
    <row r="1513" customFormat="false" ht="15" hidden="false" customHeight="false" outlineLevel="0" collapsed="false">
      <c r="A1513" s="8" t="n">
        <v>1509</v>
      </c>
      <c r="B1513" s="13"/>
      <c r="C1513" s="25"/>
      <c r="D1513" s="26" t="str">
        <f aca="false">IF($C1513="","",IFERROR(IF(INDEX(Bolalar!$B$5:$B$1804,MATCH($C1513,Bolalar!$I$5:$I$1804,0))="","",INDEX(Bolalar!$B$5:$B$1804,MATCH($C1513,Bolalar!$I$5:$I$1804,0))),""))</f>
        <v/>
      </c>
      <c r="E1513" s="15" t="str">
        <f aca="false">IF($C1513="","",IFERROR(IF(INDEX(Bolalar!$C$5:$C$1804,MATCH($C1513,Bolalar!$I$5:$I$1804,0))="","",INDEX(Bolalar!$C$5:$C$1804,MATCH($C1513,Bolalar!$I$5:$I$1804,0))),""))</f>
        <v/>
      </c>
      <c r="F1513" s="24"/>
      <c r="G1513" s="14" t="str">
        <f aca="false">IF(OR($E1513="",$B1513=""),"",INT(($B1513-$E1513)/365.25))</f>
        <v/>
      </c>
      <c r="H1513" s="14" t="str">
        <f aca="false">IF($G1513="","",IF($G1513&lt;5,"Ha","Yo'q"))</f>
        <v/>
      </c>
      <c r="I1513" s="14" t="str">
        <f aca="false">IF($G1513="","",IF($G1513&lt;18,"Ha","Yo'q"))</f>
        <v/>
      </c>
      <c r="J1513" s="12"/>
      <c r="K1513" s="12"/>
      <c r="L1513" s="25"/>
      <c r="M1513" s="12"/>
    </row>
    <row r="1514" customFormat="false" ht="15" hidden="false" customHeight="false" outlineLevel="0" collapsed="false">
      <c r="A1514" s="8" t="n">
        <v>1510</v>
      </c>
      <c r="B1514" s="13"/>
      <c r="C1514" s="25"/>
      <c r="D1514" s="26" t="str">
        <f aca="false">IF($C1514="","",IFERROR(IF(INDEX(Bolalar!$B$5:$B$1804,MATCH($C1514,Bolalar!$I$5:$I$1804,0))="","",INDEX(Bolalar!$B$5:$B$1804,MATCH($C1514,Bolalar!$I$5:$I$1804,0))),""))</f>
        <v/>
      </c>
      <c r="E1514" s="15" t="str">
        <f aca="false">IF($C1514="","",IFERROR(IF(INDEX(Bolalar!$C$5:$C$1804,MATCH($C1514,Bolalar!$I$5:$I$1804,0))="","",INDEX(Bolalar!$C$5:$C$1804,MATCH($C1514,Bolalar!$I$5:$I$1804,0))),""))</f>
        <v/>
      </c>
      <c r="F1514" s="24"/>
      <c r="G1514" s="14" t="str">
        <f aca="false">IF(OR($E1514="",$B1514=""),"",INT(($B1514-$E1514)/365.25))</f>
        <v/>
      </c>
      <c r="H1514" s="14" t="str">
        <f aca="false">IF($G1514="","",IF($G1514&lt;5,"Ha","Yo'q"))</f>
        <v/>
      </c>
      <c r="I1514" s="14" t="str">
        <f aca="false">IF($G1514="","",IF($G1514&lt;18,"Ha","Yo'q"))</f>
        <v/>
      </c>
      <c r="J1514" s="12"/>
      <c r="K1514" s="12"/>
      <c r="L1514" s="25"/>
      <c r="M1514" s="12"/>
    </row>
    <row r="1515" customFormat="false" ht="15" hidden="false" customHeight="false" outlineLevel="0" collapsed="false">
      <c r="A1515" s="8" t="n">
        <v>1511</v>
      </c>
      <c r="B1515" s="13"/>
      <c r="C1515" s="25"/>
      <c r="D1515" s="26" t="str">
        <f aca="false">IF($C1515="","",IFERROR(IF(INDEX(Bolalar!$B$5:$B$1804,MATCH($C1515,Bolalar!$I$5:$I$1804,0))="","",INDEX(Bolalar!$B$5:$B$1804,MATCH($C1515,Bolalar!$I$5:$I$1804,0))),""))</f>
        <v/>
      </c>
      <c r="E1515" s="15" t="str">
        <f aca="false">IF($C1515="","",IFERROR(IF(INDEX(Bolalar!$C$5:$C$1804,MATCH($C1515,Bolalar!$I$5:$I$1804,0))="","",INDEX(Bolalar!$C$5:$C$1804,MATCH($C1515,Bolalar!$I$5:$I$1804,0))),""))</f>
        <v/>
      </c>
      <c r="F1515" s="24"/>
      <c r="G1515" s="14" t="str">
        <f aca="false">IF(OR($E1515="",$B1515=""),"",INT(($B1515-$E1515)/365.25))</f>
        <v/>
      </c>
      <c r="H1515" s="14" t="str">
        <f aca="false">IF($G1515="","",IF($G1515&lt;5,"Ha","Yo'q"))</f>
        <v/>
      </c>
      <c r="I1515" s="14" t="str">
        <f aca="false">IF($G1515="","",IF($G1515&lt;18,"Ha","Yo'q"))</f>
        <v/>
      </c>
      <c r="J1515" s="12"/>
      <c r="K1515" s="12"/>
      <c r="L1515" s="25"/>
      <c r="M1515" s="12"/>
    </row>
    <row r="1516" customFormat="false" ht="15" hidden="false" customHeight="false" outlineLevel="0" collapsed="false">
      <c r="A1516" s="8" t="n">
        <v>1512</v>
      </c>
      <c r="B1516" s="13"/>
      <c r="C1516" s="25"/>
      <c r="D1516" s="26" t="str">
        <f aca="false">IF($C1516="","",IFERROR(IF(INDEX(Bolalar!$B$5:$B$1804,MATCH($C1516,Bolalar!$I$5:$I$1804,0))="","",INDEX(Bolalar!$B$5:$B$1804,MATCH($C1516,Bolalar!$I$5:$I$1804,0))),""))</f>
        <v/>
      </c>
      <c r="E1516" s="15" t="str">
        <f aca="false">IF($C1516="","",IFERROR(IF(INDEX(Bolalar!$C$5:$C$1804,MATCH($C1516,Bolalar!$I$5:$I$1804,0))="","",INDEX(Bolalar!$C$5:$C$1804,MATCH($C1516,Bolalar!$I$5:$I$1804,0))),""))</f>
        <v/>
      </c>
      <c r="F1516" s="24"/>
      <c r="G1516" s="14" t="str">
        <f aca="false">IF(OR($E1516="",$B1516=""),"",INT(($B1516-$E1516)/365.25))</f>
        <v/>
      </c>
      <c r="H1516" s="14" t="str">
        <f aca="false">IF($G1516="","",IF($G1516&lt;5,"Ha","Yo'q"))</f>
        <v/>
      </c>
      <c r="I1516" s="14" t="str">
        <f aca="false">IF($G1516="","",IF($G1516&lt;18,"Ha","Yo'q"))</f>
        <v/>
      </c>
      <c r="J1516" s="12"/>
      <c r="K1516" s="12"/>
      <c r="L1516" s="25"/>
      <c r="M1516" s="12"/>
    </row>
    <row r="1517" customFormat="false" ht="15" hidden="false" customHeight="false" outlineLevel="0" collapsed="false">
      <c r="A1517" s="8" t="n">
        <v>1513</v>
      </c>
      <c r="B1517" s="13"/>
      <c r="C1517" s="25"/>
      <c r="D1517" s="26" t="str">
        <f aca="false">IF($C1517="","",IFERROR(IF(INDEX(Bolalar!$B$5:$B$1804,MATCH($C1517,Bolalar!$I$5:$I$1804,0))="","",INDEX(Bolalar!$B$5:$B$1804,MATCH($C1517,Bolalar!$I$5:$I$1804,0))),""))</f>
        <v/>
      </c>
      <c r="E1517" s="15" t="str">
        <f aca="false">IF($C1517="","",IFERROR(IF(INDEX(Bolalar!$C$5:$C$1804,MATCH($C1517,Bolalar!$I$5:$I$1804,0))="","",INDEX(Bolalar!$C$5:$C$1804,MATCH($C1517,Bolalar!$I$5:$I$1804,0))),""))</f>
        <v/>
      </c>
      <c r="F1517" s="24"/>
      <c r="G1517" s="14" t="str">
        <f aca="false">IF(OR($E1517="",$B1517=""),"",INT(($B1517-$E1517)/365.25))</f>
        <v/>
      </c>
      <c r="H1517" s="14" t="str">
        <f aca="false">IF($G1517="","",IF($G1517&lt;5,"Ha","Yo'q"))</f>
        <v/>
      </c>
      <c r="I1517" s="14" t="str">
        <f aca="false">IF($G1517="","",IF($G1517&lt;18,"Ha","Yo'q"))</f>
        <v/>
      </c>
      <c r="J1517" s="12"/>
      <c r="K1517" s="12"/>
      <c r="L1517" s="25"/>
      <c r="M1517" s="12"/>
    </row>
    <row r="1518" customFormat="false" ht="15" hidden="false" customHeight="false" outlineLevel="0" collapsed="false">
      <c r="A1518" s="8" t="n">
        <v>1514</v>
      </c>
      <c r="B1518" s="13"/>
      <c r="C1518" s="25"/>
      <c r="D1518" s="26" t="str">
        <f aca="false">IF($C1518="","",IFERROR(IF(INDEX(Bolalar!$B$5:$B$1804,MATCH($C1518,Bolalar!$I$5:$I$1804,0))="","",INDEX(Bolalar!$B$5:$B$1804,MATCH($C1518,Bolalar!$I$5:$I$1804,0))),""))</f>
        <v/>
      </c>
      <c r="E1518" s="15" t="str">
        <f aca="false">IF($C1518="","",IFERROR(IF(INDEX(Bolalar!$C$5:$C$1804,MATCH($C1518,Bolalar!$I$5:$I$1804,0))="","",INDEX(Bolalar!$C$5:$C$1804,MATCH($C1518,Bolalar!$I$5:$I$1804,0))),""))</f>
        <v/>
      </c>
      <c r="F1518" s="24"/>
      <c r="G1518" s="14" t="str">
        <f aca="false">IF(OR($E1518="",$B1518=""),"",INT(($B1518-$E1518)/365.25))</f>
        <v/>
      </c>
      <c r="H1518" s="14" t="str">
        <f aca="false">IF($G1518="","",IF($G1518&lt;5,"Ha","Yo'q"))</f>
        <v/>
      </c>
      <c r="I1518" s="14" t="str">
        <f aca="false">IF($G1518="","",IF($G1518&lt;18,"Ha","Yo'q"))</f>
        <v/>
      </c>
      <c r="J1518" s="12"/>
      <c r="K1518" s="12"/>
      <c r="L1518" s="25"/>
      <c r="M1518" s="12"/>
    </row>
    <row r="1519" customFormat="false" ht="15" hidden="false" customHeight="false" outlineLevel="0" collapsed="false">
      <c r="A1519" s="8" t="n">
        <v>1515</v>
      </c>
      <c r="B1519" s="13"/>
      <c r="C1519" s="25"/>
      <c r="D1519" s="26" t="str">
        <f aca="false">IF($C1519="","",IFERROR(IF(INDEX(Bolalar!$B$5:$B$1804,MATCH($C1519,Bolalar!$I$5:$I$1804,0))="","",INDEX(Bolalar!$B$5:$B$1804,MATCH($C1519,Bolalar!$I$5:$I$1804,0))),""))</f>
        <v/>
      </c>
      <c r="E1519" s="15" t="str">
        <f aca="false">IF($C1519="","",IFERROR(IF(INDEX(Bolalar!$C$5:$C$1804,MATCH($C1519,Bolalar!$I$5:$I$1804,0))="","",INDEX(Bolalar!$C$5:$C$1804,MATCH($C1519,Bolalar!$I$5:$I$1804,0))),""))</f>
        <v/>
      </c>
      <c r="F1519" s="24"/>
      <c r="G1519" s="14" t="str">
        <f aca="false">IF(OR($E1519="",$B1519=""),"",INT(($B1519-$E1519)/365.25))</f>
        <v/>
      </c>
      <c r="H1519" s="14" t="str">
        <f aca="false">IF($G1519="","",IF($G1519&lt;5,"Ha","Yo'q"))</f>
        <v/>
      </c>
      <c r="I1519" s="14" t="str">
        <f aca="false">IF($G1519="","",IF($G1519&lt;18,"Ha","Yo'q"))</f>
        <v/>
      </c>
      <c r="J1519" s="12"/>
      <c r="K1519" s="12"/>
      <c r="L1519" s="25"/>
      <c r="M1519" s="12"/>
    </row>
    <row r="1520" customFormat="false" ht="15" hidden="false" customHeight="false" outlineLevel="0" collapsed="false">
      <c r="A1520" s="8" t="n">
        <v>1516</v>
      </c>
      <c r="B1520" s="13"/>
      <c r="C1520" s="25"/>
      <c r="D1520" s="26" t="str">
        <f aca="false">IF($C1520="","",IFERROR(IF(INDEX(Bolalar!$B$5:$B$1804,MATCH($C1520,Bolalar!$I$5:$I$1804,0))="","",INDEX(Bolalar!$B$5:$B$1804,MATCH($C1520,Bolalar!$I$5:$I$1804,0))),""))</f>
        <v/>
      </c>
      <c r="E1520" s="15" t="str">
        <f aca="false">IF($C1520="","",IFERROR(IF(INDEX(Bolalar!$C$5:$C$1804,MATCH($C1520,Bolalar!$I$5:$I$1804,0))="","",INDEX(Bolalar!$C$5:$C$1804,MATCH($C1520,Bolalar!$I$5:$I$1804,0))),""))</f>
        <v/>
      </c>
      <c r="F1520" s="24"/>
      <c r="G1520" s="14" t="str">
        <f aca="false">IF(OR($E1520="",$B1520=""),"",INT(($B1520-$E1520)/365.25))</f>
        <v/>
      </c>
      <c r="H1520" s="14" t="str">
        <f aca="false">IF($G1520="","",IF($G1520&lt;5,"Ha","Yo'q"))</f>
        <v/>
      </c>
      <c r="I1520" s="14" t="str">
        <f aca="false">IF($G1520="","",IF($G1520&lt;18,"Ha","Yo'q"))</f>
        <v/>
      </c>
      <c r="J1520" s="12"/>
      <c r="K1520" s="12"/>
      <c r="L1520" s="25"/>
      <c r="M1520" s="12"/>
    </row>
    <row r="1521" customFormat="false" ht="15" hidden="false" customHeight="false" outlineLevel="0" collapsed="false">
      <c r="A1521" s="8" t="n">
        <v>1517</v>
      </c>
      <c r="B1521" s="13"/>
      <c r="C1521" s="25"/>
      <c r="D1521" s="26" t="str">
        <f aca="false">IF($C1521="","",IFERROR(IF(INDEX(Bolalar!$B$5:$B$1804,MATCH($C1521,Bolalar!$I$5:$I$1804,0))="","",INDEX(Bolalar!$B$5:$B$1804,MATCH($C1521,Bolalar!$I$5:$I$1804,0))),""))</f>
        <v/>
      </c>
      <c r="E1521" s="15" t="str">
        <f aca="false">IF($C1521="","",IFERROR(IF(INDEX(Bolalar!$C$5:$C$1804,MATCH($C1521,Bolalar!$I$5:$I$1804,0))="","",INDEX(Bolalar!$C$5:$C$1804,MATCH($C1521,Bolalar!$I$5:$I$1804,0))),""))</f>
        <v/>
      </c>
      <c r="F1521" s="24"/>
      <c r="G1521" s="14" t="str">
        <f aca="false">IF(OR($E1521="",$B1521=""),"",INT(($B1521-$E1521)/365.25))</f>
        <v/>
      </c>
      <c r="H1521" s="14" t="str">
        <f aca="false">IF($G1521="","",IF($G1521&lt;5,"Ha","Yo'q"))</f>
        <v/>
      </c>
      <c r="I1521" s="14" t="str">
        <f aca="false">IF($G1521="","",IF($G1521&lt;18,"Ha","Yo'q"))</f>
        <v/>
      </c>
      <c r="J1521" s="12"/>
      <c r="K1521" s="12"/>
      <c r="L1521" s="25"/>
      <c r="M1521" s="12"/>
    </row>
    <row r="1522" customFormat="false" ht="15" hidden="false" customHeight="false" outlineLevel="0" collapsed="false">
      <c r="A1522" s="8" t="n">
        <v>1518</v>
      </c>
      <c r="B1522" s="13"/>
      <c r="C1522" s="25"/>
      <c r="D1522" s="26" t="str">
        <f aca="false">IF($C1522="","",IFERROR(IF(INDEX(Bolalar!$B$5:$B$1804,MATCH($C1522,Bolalar!$I$5:$I$1804,0))="","",INDEX(Bolalar!$B$5:$B$1804,MATCH($C1522,Bolalar!$I$5:$I$1804,0))),""))</f>
        <v/>
      </c>
      <c r="E1522" s="15" t="str">
        <f aca="false">IF($C1522="","",IFERROR(IF(INDEX(Bolalar!$C$5:$C$1804,MATCH($C1522,Bolalar!$I$5:$I$1804,0))="","",INDEX(Bolalar!$C$5:$C$1804,MATCH($C1522,Bolalar!$I$5:$I$1804,0))),""))</f>
        <v/>
      </c>
      <c r="F1522" s="24"/>
      <c r="G1522" s="14" t="str">
        <f aca="false">IF(OR($E1522="",$B1522=""),"",INT(($B1522-$E1522)/365.25))</f>
        <v/>
      </c>
      <c r="H1522" s="14" t="str">
        <f aca="false">IF($G1522="","",IF($G1522&lt;5,"Ha","Yo'q"))</f>
        <v/>
      </c>
      <c r="I1522" s="14" t="str">
        <f aca="false">IF($G1522="","",IF($G1522&lt;18,"Ha","Yo'q"))</f>
        <v/>
      </c>
      <c r="J1522" s="12"/>
      <c r="K1522" s="12"/>
      <c r="L1522" s="25"/>
      <c r="M1522" s="12"/>
    </row>
    <row r="1523" customFormat="false" ht="15" hidden="false" customHeight="false" outlineLevel="0" collapsed="false">
      <c r="A1523" s="8" t="n">
        <v>1519</v>
      </c>
      <c r="B1523" s="13"/>
      <c r="C1523" s="25"/>
      <c r="D1523" s="26" t="str">
        <f aca="false">IF($C1523="","",IFERROR(IF(INDEX(Bolalar!$B$5:$B$1804,MATCH($C1523,Bolalar!$I$5:$I$1804,0))="","",INDEX(Bolalar!$B$5:$B$1804,MATCH($C1523,Bolalar!$I$5:$I$1804,0))),""))</f>
        <v/>
      </c>
      <c r="E1523" s="15" t="str">
        <f aca="false">IF($C1523="","",IFERROR(IF(INDEX(Bolalar!$C$5:$C$1804,MATCH($C1523,Bolalar!$I$5:$I$1804,0))="","",INDEX(Bolalar!$C$5:$C$1804,MATCH($C1523,Bolalar!$I$5:$I$1804,0))),""))</f>
        <v/>
      </c>
      <c r="F1523" s="24"/>
      <c r="G1523" s="14" t="str">
        <f aca="false">IF(OR($E1523="",$B1523=""),"",INT(($B1523-$E1523)/365.25))</f>
        <v/>
      </c>
      <c r="H1523" s="14" t="str">
        <f aca="false">IF($G1523="","",IF($G1523&lt;5,"Ha","Yo'q"))</f>
        <v/>
      </c>
      <c r="I1523" s="14" t="str">
        <f aca="false">IF($G1523="","",IF($G1523&lt;18,"Ha","Yo'q"))</f>
        <v/>
      </c>
      <c r="J1523" s="12"/>
      <c r="K1523" s="12"/>
      <c r="L1523" s="25"/>
      <c r="M1523" s="12"/>
    </row>
    <row r="1524" customFormat="false" ht="15" hidden="false" customHeight="false" outlineLevel="0" collapsed="false">
      <c r="A1524" s="8" t="n">
        <v>1520</v>
      </c>
      <c r="B1524" s="13"/>
      <c r="C1524" s="25"/>
      <c r="D1524" s="26" t="str">
        <f aca="false">IF($C1524="","",IFERROR(IF(INDEX(Bolalar!$B$5:$B$1804,MATCH($C1524,Bolalar!$I$5:$I$1804,0))="","",INDEX(Bolalar!$B$5:$B$1804,MATCH($C1524,Bolalar!$I$5:$I$1804,0))),""))</f>
        <v/>
      </c>
      <c r="E1524" s="15" t="str">
        <f aca="false">IF($C1524="","",IFERROR(IF(INDEX(Bolalar!$C$5:$C$1804,MATCH($C1524,Bolalar!$I$5:$I$1804,0))="","",INDEX(Bolalar!$C$5:$C$1804,MATCH($C1524,Bolalar!$I$5:$I$1804,0))),""))</f>
        <v/>
      </c>
      <c r="F1524" s="24"/>
      <c r="G1524" s="14" t="str">
        <f aca="false">IF(OR($E1524="",$B1524=""),"",INT(($B1524-$E1524)/365.25))</f>
        <v/>
      </c>
      <c r="H1524" s="14" t="str">
        <f aca="false">IF($G1524="","",IF($G1524&lt;5,"Ha","Yo'q"))</f>
        <v/>
      </c>
      <c r="I1524" s="14" t="str">
        <f aca="false">IF($G1524="","",IF($G1524&lt;18,"Ha","Yo'q"))</f>
        <v/>
      </c>
      <c r="J1524" s="12"/>
      <c r="K1524" s="12"/>
      <c r="L1524" s="25"/>
      <c r="M1524" s="12"/>
    </row>
    <row r="1525" customFormat="false" ht="15" hidden="false" customHeight="false" outlineLevel="0" collapsed="false">
      <c r="A1525" s="8" t="n">
        <v>1521</v>
      </c>
      <c r="B1525" s="13"/>
      <c r="C1525" s="25"/>
      <c r="D1525" s="26" t="str">
        <f aca="false">IF($C1525="","",IFERROR(IF(INDEX(Bolalar!$B$5:$B$1804,MATCH($C1525,Bolalar!$I$5:$I$1804,0))="","",INDEX(Bolalar!$B$5:$B$1804,MATCH($C1525,Bolalar!$I$5:$I$1804,0))),""))</f>
        <v/>
      </c>
      <c r="E1525" s="15" t="str">
        <f aca="false">IF($C1525="","",IFERROR(IF(INDEX(Bolalar!$C$5:$C$1804,MATCH($C1525,Bolalar!$I$5:$I$1804,0))="","",INDEX(Bolalar!$C$5:$C$1804,MATCH($C1525,Bolalar!$I$5:$I$1804,0))),""))</f>
        <v/>
      </c>
      <c r="F1525" s="24"/>
      <c r="G1525" s="14" t="str">
        <f aca="false">IF(OR($E1525="",$B1525=""),"",INT(($B1525-$E1525)/365.25))</f>
        <v/>
      </c>
      <c r="H1525" s="14" t="str">
        <f aca="false">IF($G1525="","",IF($G1525&lt;5,"Ha","Yo'q"))</f>
        <v/>
      </c>
      <c r="I1525" s="14" t="str">
        <f aca="false">IF($G1525="","",IF($G1525&lt;18,"Ha","Yo'q"))</f>
        <v/>
      </c>
      <c r="J1525" s="12"/>
      <c r="K1525" s="12"/>
      <c r="L1525" s="25"/>
      <c r="M1525" s="12"/>
    </row>
    <row r="1526" customFormat="false" ht="15" hidden="false" customHeight="false" outlineLevel="0" collapsed="false">
      <c r="A1526" s="8" t="n">
        <v>1522</v>
      </c>
      <c r="B1526" s="13"/>
      <c r="C1526" s="25"/>
      <c r="D1526" s="26" t="str">
        <f aca="false">IF($C1526="","",IFERROR(IF(INDEX(Bolalar!$B$5:$B$1804,MATCH($C1526,Bolalar!$I$5:$I$1804,0))="","",INDEX(Bolalar!$B$5:$B$1804,MATCH($C1526,Bolalar!$I$5:$I$1804,0))),""))</f>
        <v/>
      </c>
      <c r="E1526" s="15" t="str">
        <f aca="false">IF($C1526="","",IFERROR(IF(INDEX(Bolalar!$C$5:$C$1804,MATCH($C1526,Bolalar!$I$5:$I$1804,0))="","",INDEX(Bolalar!$C$5:$C$1804,MATCH($C1526,Bolalar!$I$5:$I$1804,0))),""))</f>
        <v/>
      </c>
      <c r="F1526" s="24"/>
      <c r="G1526" s="14" t="str">
        <f aca="false">IF(OR($E1526="",$B1526=""),"",INT(($B1526-$E1526)/365.25))</f>
        <v/>
      </c>
      <c r="H1526" s="14" t="str">
        <f aca="false">IF($G1526="","",IF($G1526&lt;5,"Ha","Yo'q"))</f>
        <v/>
      </c>
      <c r="I1526" s="14" t="str">
        <f aca="false">IF($G1526="","",IF($G1526&lt;18,"Ha","Yo'q"))</f>
        <v/>
      </c>
      <c r="J1526" s="12"/>
      <c r="K1526" s="12"/>
      <c r="L1526" s="25"/>
      <c r="M1526" s="12"/>
    </row>
    <row r="1527" customFormat="false" ht="15" hidden="false" customHeight="false" outlineLevel="0" collapsed="false">
      <c r="A1527" s="8" t="n">
        <v>1523</v>
      </c>
      <c r="B1527" s="13"/>
      <c r="C1527" s="25"/>
      <c r="D1527" s="26" t="str">
        <f aca="false">IF($C1527="","",IFERROR(IF(INDEX(Bolalar!$B$5:$B$1804,MATCH($C1527,Bolalar!$I$5:$I$1804,0))="","",INDEX(Bolalar!$B$5:$B$1804,MATCH($C1527,Bolalar!$I$5:$I$1804,0))),""))</f>
        <v/>
      </c>
      <c r="E1527" s="15" t="str">
        <f aca="false">IF($C1527="","",IFERROR(IF(INDEX(Bolalar!$C$5:$C$1804,MATCH($C1527,Bolalar!$I$5:$I$1804,0))="","",INDEX(Bolalar!$C$5:$C$1804,MATCH($C1527,Bolalar!$I$5:$I$1804,0))),""))</f>
        <v/>
      </c>
      <c r="F1527" s="24"/>
      <c r="G1527" s="14" t="str">
        <f aca="false">IF(OR($E1527="",$B1527=""),"",INT(($B1527-$E1527)/365.25))</f>
        <v/>
      </c>
      <c r="H1527" s="14" t="str">
        <f aca="false">IF($G1527="","",IF($G1527&lt;5,"Ha","Yo'q"))</f>
        <v/>
      </c>
      <c r="I1527" s="14" t="str">
        <f aca="false">IF($G1527="","",IF($G1527&lt;18,"Ha","Yo'q"))</f>
        <v/>
      </c>
      <c r="J1527" s="12"/>
      <c r="K1527" s="12"/>
      <c r="L1527" s="25"/>
      <c r="M1527" s="12"/>
    </row>
    <row r="1528" customFormat="false" ht="15" hidden="false" customHeight="false" outlineLevel="0" collapsed="false">
      <c r="A1528" s="8" t="n">
        <v>1524</v>
      </c>
      <c r="B1528" s="13"/>
      <c r="C1528" s="25"/>
      <c r="D1528" s="26" t="str">
        <f aca="false">IF($C1528="","",IFERROR(IF(INDEX(Bolalar!$B$5:$B$1804,MATCH($C1528,Bolalar!$I$5:$I$1804,0))="","",INDEX(Bolalar!$B$5:$B$1804,MATCH($C1528,Bolalar!$I$5:$I$1804,0))),""))</f>
        <v/>
      </c>
      <c r="E1528" s="15" t="str">
        <f aca="false">IF($C1528="","",IFERROR(IF(INDEX(Bolalar!$C$5:$C$1804,MATCH($C1528,Bolalar!$I$5:$I$1804,0))="","",INDEX(Bolalar!$C$5:$C$1804,MATCH($C1528,Bolalar!$I$5:$I$1804,0))),""))</f>
        <v/>
      </c>
      <c r="F1528" s="24"/>
      <c r="G1528" s="14" t="str">
        <f aca="false">IF(OR($E1528="",$B1528=""),"",INT(($B1528-$E1528)/365.25))</f>
        <v/>
      </c>
      <c r="H1528" s="14" t="str">
        <f aca="false">IF($G1528="","",IF($G1528&lt;5,"Ha","Yo'q"))</f>
        <v/>
      </c>
      <c r="I1528" s="14" t="str">
        <f aca="false">IF($G1528="","",IF($G1528&lt;18,"Ha","Yo'q"))</f>
        <v/>
      </c>
      <c r="J1528" s="12"/>
      <c r="K1528" s="12"/>
      <c r="L1528" s="25"/>
      <c r="M1528" s="12"/>
    </row>
    <row r="1529" customFormat="false" ht="15" hidden="false" customHeight="false" outlineLevel="0" collapsed="false">
      <c r="A1529" s="8" t="n">
        <v>1525</v>
      </c>
      <c r="B1529" s="13"/>
      <c r="C1529" s="25"/>
      <c r="D1529" s="26" t="str">
        <f aca="false">IF($C1529="","",IFERROR(IF(INDEX(Bolalar!$B$5:$B$1804,MATCH($C1529,Bolalar!$I$5:$I$1804,0))="","",INDEX(Bolalar!$B$5:$B$1804,MATCH($C1529,Bolalar!$I$5:$I$1804,0))),""))</f>
        <v/>
      </c>
      <c r="E1529" s="15" t="str">
        <f aca="false">IF($C1529="","",IFERROR(IF(INDEX(Bolalar!$C$5:$C$1804,MATCH($C1529,Bolalar!$I$5:$I$1804,0))="","",INDEX(Bolalar!$C$5:$C$1804,MATCH($C1529,Bolalar!$I$5:$I$1804,0))),""))</f>
        <v/>
      </c>
      <c r="F1529" s="24"/>
      <c r="G1529" s="14" t="str">
        <f aca="false">IF(OR($E1529="",$B1529=""),"",INT(($B1529-$E1529)/365.25))</f>
        <v/>
      </c>
      <c r="H1529" s="14" t="str">
        <f aca="false">IF($G1529="","",IF($G1529&lt;5,"Ha","Yo'q"))</f>
        <v/>
      </c>
      <c r="I1529" s="14" t="str">
        <f aca="false">IF($G1529="","",IF($G1529&lt;18,"Ha","Yo'q"))</f>
        <v/>
      </c>
      <c r="J1529" s="12"/>
      <c r="K1529" s="12"/>
      <c r="L1529" s="25"/>
      <c r="M1529" s="12"/>
    </row>
    <row r="1530" customFormat="false" ht="15" hidden="false" customHeight="false" outlineLevel="0" collapsed="false">
      <c r="A1530" s="8" t="n">
        <v>1526</v>
      </c>
      <c r="B1530" s="13"/>
      <c r="C1530" s="25"/>
      <c r="D1530" s="26" t="str">
        <f aca="false">IF($C1530="","",IFERROR(IF(INDEX(Bolalar!$B$5:$B$1804,MATCH($C1530,Bolalar!$I$5:$I$1804,0))="","",INDEX(Bolalar!$B$5:$B$1804,MATCH($C1530,Bolalar!$I$5:$I$1804,0))),""))</f>
        <v/>
      </c>
      <c r="E1530" s="15" t="str">
        <f aca="false">IF($C1530="","",IFERROR(IF(INDEX(Bolalar!$C$5:$C$1804,MATCH($C1530,Bolalar!$I$5:$I$1804,0))="","",INDEX(Bolalar!$C$5:$C$1804,MATCH($C1530,Bolalar!$I$5:$I$1804,0))),""))</f>
        <v/>
      </c>
      <c r="F1530" s="24"/>
      <c r="G1530" s="14" t="str">
        <f aca="false">IF(OR($E1530="",$B1530=""),"",INT(($B1530-$E1530)/365.25))</f>
        <v/>
      </c>
      <c r="H1530" s="14" t="str">
        <f aca="false">IF($G1530="","",IF($G1530&lt;5,"Ha","Yo'q"))</f>
        <v/>
      </c>
      <c r="I1530" s="14" t="str">
        <f aca="false">IF($G1530="","",IF($G1530&lt;18,"Ha","Yo'q"))</f>
        <v/>
      </c>
      <c r="J1530" s="12"/>
      <c r="K1530" s="12"/>
      <c r="L1530" s="25"/>
      <c r="M1530" s="12"/>
    </row>
    <row r="1531" customFormat="false" ht="15" hidden="false" customHeight="false" outlineLevel="0" collapsed="false">
      <c r="A1531" s="8" t="n">
        <v>1527</v>
      </c>
      <c r="B1531" s="13"/>
      <c r="C1531" s="25"/>
      <c r="D1531" s="26" t="str">
        <f aca="false">IF($C1531="","",IFERROR(IF(INDEX(Bolalar!$B$5:$B$1804,MATCH($C1531,Bolalar!$I$5:$I$1804,0))="","",INDEX(Bolalar!$B$5:$B$1804,MATCH($C1531,Bolalar!$I$5:$I$1804,0))),""))</f>
        <v/>
      </c>
      <c r="E1531" s="15" t="str">
        <f aca="false">IF($C1531="","",IFERROR(IF(INDEX(Bolalar!$C$5:$C$1804,MATCH($C1531,Bolalar!$I$5:$I$1804,0))="","",INDEX(Bolalar!$C$5:$C$1804,MATCH($C1531,Bolalar!$I$5:$I$1804,0))),""))</f>
        <v/>
      </c>
      <c r="F1531" s="24"/>
      <c r="G1531" s="14" t="str">
        <f aca="false">IF(OR($E1531="",$B1531=""),"",INT(($B1531-$E1531)/365.25))</f>
        <v/>
      </c>
      <c r="H1531" s="14" t="str">
        <f aca="false">IF($G1531="","",IF($G1531&lt;5,"Ha","Yo'q"))</f>
        <v/>
      </c>
      <c r="I1531" s="14" t="str">
        <f aca="false">IF($G1531="","",IF($G1531&lt;18,"Ha","Yo'q"))</f>
        <v/>
      </c>
      <c r="J1531" s="12"/>
      <c r="K1531" s="12"/>
      <c r="L1531" s="25"/>
      <c r="M1531" s="12"/>
    </row>
    <row r="1532" customFormat="false" ht="15" hidden="false" customHeight="false" outlineLevel="0" collapsed="false">
      <c r="A1532" s="8" t="n">
        <v>1528</v>
      </c>
      <c r="B1532" s="13"/>
      <c r="C1532" s="25"/>
      <c r="D1532" s="26" t="str">
        <f aca="false">IF($C1532="","",IFERROR(IF(INDEX(Bolalar!$B$5:$B$1804,MATCH($C1532,Bolalar!$I$5:$I$1804,0))="","",INDEX(Bolalar!$B$5:$B$1804,MATCH($C1532,Bolalar!$I$5:$I$1804,0))),""))</f>
        <v/>
      </c>
      <c r="E1532" s="15" t="str">
        <f aca="false">IF($C1532="","",IFERROR(IF(INDEX(Bolalar!$C$5:$C$1804,MATCH($C1532,Bolalar!$I$5:$I$1804,0))="","",INDEX(Bolalar!$C$5:$C$1804,MATCH($C1532,Bolalar!$I$5:$I$1804,0))),""))</f>
        <v/>
      </c>
      <c r="F1532" s="24"/>
      <c r="G1532" s="14" t="str">
        <f aca="false">IF(OR($E1532="",$B1532=""),"",INT(($B1532-$E1532)/365.25))</f>
        <v/>
      </c>
      <c r="H1532" s="14" t="str">
        <f aca="false">IF($G1532="","",IF($G1532&lt;5,"Ha","Yo'q"))</f>
        <v/>
      </c>
      <c r="I1532" s="14" t="str">
        <f aca="false">IF($G1532="","",IF($G1532&lt;18,"Ha","Yo'q"))</f>
        <v/>
      </c>
      <c r="J1532" s="12"/>
      <c r="K1532" s="12"/>
      <c r="L1532" s="25"/>
      <c r="M1532" s="12"/>
    </row>
    <row r="1533" customFormat="false" ht="15" hidden="false" customHeight="false" outlineLevel="0" collapsed="false">
      <c r="A1533" s="8" t="n">
        <v>1529</v>
      </c>
      <c r="B1533" s="13"/>
      <c r="C1533" s="25"/>
      <c r="D1533" s="26" t="str">
        <f aca="false">IF($C1533="","",IFERROR(IF(INDEX(Bolalar!$B$5:$B$1804,MATCH($C1533,Bolalar!$I$5:$I$1804,0))="","",INDEX(Bolalar!$B$5:$B$1804,MATCH($C1533,Bolalar!$I$5:$I$1804,0))),""))</f>
        <v/>
      </c>
      <c r="E1533" s="15" t="str">
        <f aca="false">IF($C1533="","",IFERROR(IF(INDEX(Bolalar!$C$5:$C$1804,MATCH($C1533,Bolalar!$I$5:$I$1804,0))="","",INDEX(Bolalar!$C$5:$C$1804,MATCH($C1533,Bolalar!$I$5:$I$1804,0))),""))</f>
        <v/>
      </c>
      <c r="F1533" s="24"/>
      <c r="G1533" s="14" t="str">
        <f aca="false">IF(OR($E1533="",$B1533=""),"",INT(($B1533-$E1533)/365.25))</f>
        <v/>
      </c>
      <c r="H1533" s="14" t="str">
        <f aca="false">IF($G1533="","",IF($G1533&lt;5,"Ha","Yo'q"))</f>
        <v/>
      </c>
      <c r="I1533" s="14" t="str">
        <f aca="false">IF($G1533="","",IF($G1533&lt;18,"Ha","Yo'q"))</f>
        <v/>
      </c>
      <c r="J1533" s="12"/>
      <c r="K1533" s="12"/>
      <c r="L1533" s="25"/>
      <c r="M1533" s="12"/>
    </row>
    <row r="1534" customFormat="false" ht="15" hidden="false" customHeight="false" outlineLevel="0" collapsed="false">
      <c r="A1534" s="8" t="n">
        <v>1530</v>
      </c>
      <c r="B1534" s="13"/>
      <c r="C1534" s="25"/>
      <c r="D1534" s="26" t="str">
        <f aca="false">IF($C1534="","",IFERROR(IF(INDEX(Bolalar!$B$5:$B$1804,MATCH($C1534,Bolalar!$I$5:$I$1804,0))="","",INDEX(Bolalar!$B$5:$B$1804,MATCH($C1534,Bolalar!$I$5:$I$1804,0))),""))</f>
        <v/>
      </c>
      <c r="E1534" s="15" t="str">
        <f aca="false">IF($C1534="","",IFERROR(IF(INDEX(Bolalar!$C$5:$C$1804,MATCH($C1534,Bolalar!$I$5:$I$1804,0))="","",INDEX(Bolalar!$C$5:$C$1804,MATCH($C1534,Bolalar!$I$5:$I$1804,0))),""))</f>
        <v/>
      </c>
      <c r="F1534" s="24"/>
      <c r="G1534" s="14" t="str">
        <f aca="false">IF(OR($E1534="",$B1534=""),"",INT(($B1534-$E1534)/365.25))</f>
        <v/>
      </c>
      <c r="H1534" s="14" t="str">
        <f aca="false">IF($G1534="","",IF($G1534&lt;5,"Ha","Yo'q"))</f>
        <v/>
      </c>
      <c r="I1534" s="14" t="str">
        <f aca="false">IF($G1534="","",IF($G1534&lt;18,"Ha","Yo'q"))</f>
        <v/>
      </c>
      <c r="J1534" s="12"/>
      <c r="K1534" s="12"/>
      <c r="L1534" s="25"/>
      <c r="M1534" s="12"/>
    </row>
    <row r="1535" customFormat="false" ht="15" hidden="false" customHeight="false" outlineLevel="0" collapsed="false">
      <c r="A1535" s="8" t="n">
        <v>1531</v>
      </c>
      <c r="B1535" s="13"/>
      <c r="C1535" s="25"/>
      <c r="D1535" s="26" t="str">
        <f aca="false">IF($C1535="","",IFERROR(IF(INDEX(Bolalar!$B$5:$B$1804,MATCH($C1535,Bolalar!$I$5:$I$1804,0))="","",INDEX(Bolalar!$B$5:$B$1804,MATCH($C1535,Bolalar!$I$5:$I$1804,0))),""))</f>
        <v/>
      </c>
      <c r="E1535" s="15" t="str">
        <f aca="false">IF($C1535="","",IFERROR(IF(INDEX(Bolalar!$C$5:$C$1804,MATCH($C1535,Bolalar!$I$5:$I$1804,0))="","",INDEX(Bolalar!$C$5:$C$1804,MATCH($C1535,Bolalar!$I$5:$I$1804,0))),""))</f>
        <v/>
      </c>
      <c r="F1535" s="24"/>
      <c r="G1535" s="14" t="str">
        <f aca="false">IF(OR($E1535="",$B1535=""),"",INT(($B1535-$E1535)/365.25))</f>
        <v/>
      </c>
      <c r="H1535" s="14" t="str">
        <f aca="false">IF($G1535="","",IF($G1535&lt;5,"Ha","Yo'q"))</f>
        <v/>
      </c>
      <c r="I1535" s="14" t="str">
        <f aca="false">IF($G1535="","",IF($G1535&lt;18,"Ha","Yo'q"))</f>
        <v/>
      </c>
      <c r="J1535" s="12"/>
      <c r="K1535" s="12"/>
      <c r="L1535" s="25"/>
      <c r="M1535" s="12"/>
    </row>
    <row r="1536" customFormat="false" ht="15" hidden="false" customHeight="false" outlineLevel="0" collapsed="false">
      <c r="A1536" s="8" t="n">
        <v>1532</v>
      </c>
      <c r="B1536" s="13"/>
      <c r="C1536" s="25"/>
      <c r="D1536" s="26" t="str">
        <f aca="false">IF($C1536="","",IFERROR(IF(INDEX(Bolalar!$B$5:$B$1804,MATCH($C1536,Bolalar!$I$5:$I$1804,0))="","",INDEX(Bolalar!$B$5:$B$1804,MATCH($C1536,Bolalar!$I$5:$I$1804,0))),""))</f>
        <v/>
      </c>
      <c r="E1536" s="15" t="str">
        <f aca="false">IF($C1536="","",IFERROR(IF(INDEX(Bolalar!$C$5:$C$1804,MATCH($C1536,Bolalar!$I$5:$I$1804,0))="","",INDEX(Bolalar!$C$5:$C$1804,MATCH($C1536,Bolalar!$I$5:$I$1804,0))),""))</f>
        <v/>
      </c>
      <c r="F1536" s="24"/>
      <c r="G1536" s="14" t="str">
        <f aca="false">IF(OR($E1536="",$B1536=""),"",INT(($B1536-$E1536)/365.25))</f>
        <v/>
      </c>
      <c r="H1536" s="14" t="str">
        <f aca="false">IF($G1536="","",IF($G1536&lt;5,"Ha","Yo'q"))</f>
        <v/>
      </c>
      <c r="I1536" s="14" t="str">
        <f aca="false">IF($G1536="","",IF($G1536&lt;18,"Ha","Yo'q"))</f>
        <v/>
      </c>
      <c r="J1536" s="12"/>
      <c r="K1536" s="12"/>
      <c r="L1536" s="25"/>
      <c r="M1536" s="12"/>
    </row>
    <row r="1537" customFormat="false" ht="15" hidden="false" customHeight="false" outlineLevel="0" collapsed="false">
      <c r="A1537" s="8" t="n">
        <v>1533</v>
      </c>
      <c r="B1537" s="13"/>
      <c r="C1537" s="25"/>
      <c r="D1537" s="26" t="str">
        <f aca="false">IF($C1537="","",IFERROR(IF(INDEX(Bolalar!$B$5:$B$1804,MATCH($C1537,Bolalar!$I$5:$I$1804,0))="","",INDEX(Bolalar!$B$5:$B$1804,MATCH($C1537,Bolalar!$I$5:$I$1804,0))),""))</f>
        <v/>
      </c>
      <c r="E1537" s="15" t="str">
        <f aca="false">IF($C1537="","",IFERROR(IF(INDEX(Bolalar!$C$5:$C$1804,MATCH($C1537,Bolalar!$I$5:$I$1804,0))="","",INDEX(Bolalar!$C$5:$C$1804,MATCH($C1537,Bolalar!$I$5:$I$1804,0))),""))</f>
        <v/>
      </c>
      <c r="F1537" s="24"/>
      <c r="G1537" s="14" t="str">
        <f aca="false">IF(OR($E1537="",$B1537=""),"",INT(($B1537-$E1537)/365.25))</f>
        <v/>
      </c>
      <c r="H1537" s="14" t="str">
        <f aca="false">IF($G1537="","",IF($G1537&lt;5,"Ha","Yo'q"))</f>
        <v/>
      </c>
      <c r="I1537" s="14" t="str">
        <f aca="false">IF($G1537="","",IF($G1537&lt;18,"Ha","Yo'q"))</f>
        <v/>
      </c>
      <c r="J1537" s="12"/>
      <c r="K1537" s="12"/>
      <c r="L1537" s="25"/>
      <c r="M1537" s="12"/>
    </row>
    <row r="1538" customFormat="false" ht="15" hidden="false" customHeight="false" outlineLevel="0" collapsed="false">
      <c r="A1538" s="8" t="n">
        <v>1534</v>
      </c>
      <c r="B1538" s="13"/>
      <c r="C1538" s="25"/>
      <c r="D1538" s="26" t="str">
        <f aca="false">IF($C1538="","",IFERROR(IF(INDEX(Bolalar!$B$5:$B$1804,MATCH($C1538,Bolalar!$I$5:$I$1804,0))="","",INDEX(Bolalar!$B$5:$B$1804,MATCH($C1538,Bolalar!$I$5:$I$1804,0))),""))</f>
        <v/>
      </c>
      <c r="E1538" s="15" t="str">
        <f aca="false">IF($C1538="","",IFERROR(IF(INDEX(Bolalar!$C$5:$C$1804,MATCH($C1538,Bolalar!$I$5:$I$1804,0))="","",INDEX(Bolalar!$C$5:$C$1804,MATCH($C1538,Bolalar!$I$5:$I$1804,0))),""))</f>
        <v/>
      </c>
      <c r="F1538" s="24"/>
      <c r="G1538" s="14" t="str">
        <f aca="false">IF(OR($E1538="",$B1538=""),"",INT(($B1538-$E1538)/365.25))</f>
        <v/>
      </c>
      <c r="H1538" s="14" t="str">
        <f aca="false">IF($G1538="","",IF($G1538&lt;5,"Ha","Yo'q"))</f>
        <v/>
      </c>
      <c r="I1538" s="14" t="str">
        <f aca="false">IF($G1538="","",IF($G1538&lt;18,"Ha","Yo'q"))</f>
        <v/>
      </c>
      <c r="J1538" s="12"/>
      <c r="K1538" s="12"/>
      <c r="L1538" s="25"/>
      <c r="M1538" s="12"/>
    </row>
    <row r="1539" customFormat="false" ht="15" hidden="false" customHeight="false" outlineLevel="0" collapsed="false">
      <c r="A1539" s="8" t="n">
        <v>1535</v>
      </c>
      <c r="B1539" s="13"/>
      <c r="C1539" s="25"/>
      <c r="D1539" s="26" t="str">
        <f aca="false">IF($C1539="","",IFERROR(IF(INDEX(Bolalar!$B$5:$B$1804,MATCH($C1539,Bolalar!$I$5:$I$1804,0))="","",INDEX(Bolalar!$B$5:$B$1804,MATCH($C1539,Bolalar!$I$5:$I$1804,0))),""))</f>
        <v/>
      </c>
      <c r="E1539" s="15" t="str">
        <f aca="false">IF($C1539="","",IFERROR(IF(INDEX(Bolalar!$C$5:$C$1804,MATCH($C1539,Bolalar!$I$5:$I$1804,0))="","",INDEX(Bolalar!$C$5:$C$1804,MATCH($C1539,Bolalar!$I$5:$I$1804,0))),""))</f>
        <v/>
      </c>
      <c r="F1539" s="24"/>
      <c r="G1539" s="14" t="str">
        <f aca="false">IF(OR($E1539="",$B1539=""),"",INT(($B1539-$E1539)/365.25))</f>
        <v/>
      </c>
      <c r="H1539" s="14" t="str">
        <f aca="false">IF($G1539="","",IF($G1539&lt;5,"Ha","Yo'q"))</f>
        <v/>
      </c>
      <c r="I1539" s="14" t="str">
        <f aca="false">IF($G1539="","",IF($G1539&lt;18,"Ha","Yo'q"))</f>
        <v/>
      </c>
      <c r="J1539" s="12"/>
      <c r="K1539" s="12"/>
      <c r="L1539" s="25"/>
      <c r="M1539" s="12"/>
    </row>
    <row r="1540" customFormat="false" ht="15" hidden="false" customHeight="false" outlineLevel="0" collapsed="false">
      <c r="A1540" s="8" t="n">
        <v>1536</v>
      </c>
      <c r="B1540" s="13"/>
      <c r="C1540" s="25"/>
      <c r="D1540" s="26" t="str">
        <f aca="false">IF($C1540="","",IFERROR(IF(INDEX(Bolalar!$B$5:$B$1804,MATCH($C1540,Bolalar!$I$5:$I$1804,0))="","",INDEX(Bolalar!$B$5:$B$1804,MATCH($C1540,Bolalar!$I$5:$I$1804,0))),""))</f>
        <v/>
      </c>
      <c r="E1540" s="15" t="str">
        <f aca="false">IF($C1540="","",IFERROR(IF(INDEX(Bolalar!$C$5:$C$1804,MATCH($C1540,Bolalar!$I$5:$I$1804,0))="","",INDEX(Bolalar!$C$5:$C$1804,MATCH($C1540,Bolalar!$I$5:$I$1804,0))),""))</f>
        <v/>
      </c>
      <c r="F1540" s="24"/>
      <c r="G1540" s="14" t="str">
        <f aca="false">IF(OR($E1540="",$B1540=""),"",INT(($B1540-$E1540)/365.25))</f>
        <v/>
      </c>
      <c r="H1540" s="14" t="str">
        <f aca="false">IF($G1540="","",IF($G1540&lt;5,"Ha","Yo'q"))</f>
        <v/>
      </c>
      <c r="I1540" s="14" t="str">
        <f aca="false">IF($G1540="","",IF($G1540&lt;18,"Ha","Yo'q"))</f>
        <v/>
      </c>
      <c r="J1540" s="12"/>
      <c r="K1540" s="12"/>
      <c r="L1540" s="25"/>
      <c r="M1540" s="12"/>
    </row>
    <row r="1541" customFormat="false" ht="15" hidden="false" customHeight="false" outlineLevel="0" collapsed="false">
      <c r="A1541" s="8" t="n">
        <v>1537</v>
      </c>
      <c r="B1541" s="13"/>
      <c r="C1541" s="25"/>
      <c r="D1541" s="26" t="str">
        <f aca="false">IF($C1541="","",IFERROR(IF(INDEX(Bolalar!$B$5:$B$1804,MATCH($C1541,Bolalar!$I$5:$I$1804,0))="","",INDEX(Bolalar!$B$5:$B$1804,MATCH($C1541,Bolalar!$I$5:$I$1804,0))),""))</f>
        <v/>
      </c>
      <c r="E1541" s="15" t="str">
        <f aca="false">IF($C1541="","",IFERROR(IF(INDEX(Bolalar!$C$5:$C$1804,MATCH($C1541,Bolalar!$I$5:$I$1804,0))="","",INDEX(Bolalar!$C$5:$C$1804,MATCH($C1541,Bolalar!$I$5:$I$1804,0))),""))</f>
        <v/>
      </c>
      <c r="F1541" s="24"/>
      <c r="G1541" s="14" t="str">
        <f aca="false">IF(OR($E1541="",$B1541=""),"",INT(($B1541-$E1541)/365.25))</f>
        <v/>
      </c>
      <c r="H1541" s="14" t="str">
        <f aca="false">IF($G1541="","",IF($G1541&lt;5,"Ha","Yo'q"))</f>
        <v/>
      </c>
      <c r="I1541" s="14" t="str">
        <f aca="false">IF($G1541="","",IF($G1541&lt;18,"Ha","Yo'q"))</f>
        <v/>
      </c>
      <c r="J1541" s="12"/>
      <c r="K1541" s="12"/>
      <c r="L1541" s="25"/>
      <c r="M1541" s="12"/>
    </row>
    <row r="1542" customFormat="false" ht="15" hidden="false" customHeight="false" outlineLevel="0" collapsed="false">
      <c r="A1542" s="8" t="n">
        <v>1538</v>
      </c>
      <c r="B1542" s="13"/>
      <c r="C1542" s="25"/>
      <c r="D1542" s="26" t="str">
        <f aca="false">IF($C1542="","",IFERROR(IF(INDEX(Bolalar!$B$5:$B$1804,MATCH($C1542,Bolalar!$I$5:$I$1804,0))="","",INDEX(Bolalar!$B$5:$B$1804,MATCH($C1542,Bolalar!$I$5:$I$1804,0))),""))</f>
        <v/>
      </c>
      <c r="E1542" s="15" t="str">
        <f aca="false">IF($C1542="","",IFERROR(IF(INDEX(Bolalar!$C$5:$C$1804,MATCH($C1542,Bolalar!$I$5:$I$1804,0))="","",INDEX(Bolalar!$C$5:$C$1804,MATCH($C1542,Bolalar!$I$5:$I$1804,0))),""))</f>
        <v/>
      </c>
      <c r="F1542" s="24"/>
      <c r="G1542" s="14" t="str">
        <f aca="false">IF(OR($E1542="",$B1542=""),"",INT(($B1542-$E1542)/365.25))</f>
        <v/>
      </c>
      <c r="H1542" s="14" t="str">
        <f aca="false">IF($G1542="","",IF($G1542&lt;5,"Ha","Yo'q"))</f>
        <v/>
      </c>
      <c r="I1542" s="14" t="str">
        <f aca="false">IF($G1542="","",IF($G1542&lt;18,"Ha","Yo'q"))</f>
        <v/>
      </c>
      <c r="J1542" s="12"/>
      <c r="K1542" s="12"/>
      <c r="L1542" s="25"/>
      <c r="M1542" s="12"/>
    </row>
    <row r="1543" customFormat="false" ht="15" hidden="false" customHeight="false" outlineLevel="0" collapsed="false">
      <c r="A1543" s="8" t="n">
        <v>1539</v>
      </c>
      <c r="B1543" s="13"/>
      <c r="C1543" s="25"/>
      <c r="D1543" s="26" t="str">
        <f aca="false">IF($C1543="","",IFERROR(IF(INDEX(Bolalar!$B$5:$B$1804,MATCH($C1543,Bolalar!$I$5:$I$1804,0))="","",INDEX(Bolalar!$B$5:$B$1804,MATCH($C1543,Bolalar!$I$5:$I$1804,0))),""))</f>
        <v/>
      </c>
      <c r="E1543" s="15" t="str">
        <f aca="false">IF($C1543="","",IFERROR(IF(INDEX(Bolalar!$C$5:$C$1804,MATCH($C1543,Bolalar!$I$5:$I$1804,0))="","",INDEX(Bolalar!$C$5:$C$1804,MATCH($C1543,Bolalar!$I$5:$I$1804,0))),""))</f>
        <v/>
      </c>
      <c r="F1543" s="24"/>
      <c r="G1543" s="14" t="str">
        <f aca="false">IF(OR($E1543="",$B1543=""),"",INT(($B1543-$E1543)/365.25))</f>
        <v/>
      </c>
      <c r="H1543" s="14" t="str">
        <f aca="false">IF($G1543="","",IF($G1543&lt;5,"Ha","Yo'q"))</f>
        <v/>
      </c>
      <c r="I1543" s="14" t="str">
        <f aca="false">IF($G1543="","",IF($G1543&lt;18,"Ha","Yo'q"))</f>
        <v/>
      </c>
      <c r="J1543" s="12"/>
      <c r="K1543" s="12"/>
      <c r="L1543" s="25"/>
      <c r="M1543" s="12"/>
    </row>
    <row r="1544" customFormat="false" ht="15" hidden="false" customHeight="false" outlineLevel="0" collapsed="false">
      <c r="A1544" s="8" t="n">
        <v>1540</v>
      </c>
      <c r="B1544" s="13"/>
      <c r="C1544" s="25"/>
      <c r="D1544" s="26" t="str">
        <f aca="false">IF($C1544="","",IFERROR(IF(INDEX(Bolalar!$B$5:$B$1804,MATCH($C1544,Bolalar!$I$5:$I$1804,0))="","",INDEX(Bolalar!$B$5:$B$1804,MATCH($C1544,Bolalar!$I$5:$I$1804,0))),""))</f>
        <v/>
      </c>
      <c r="E1544" s="15" t="str">
        <f aca="false">IF($C1544="","",IFERROR(IF(INDEX(Bolalar!$C$5:$C$1804,MATCH($C1544,Bolalar!$I$5:$I$1804,0))="","",INDEX(Bolalar!$C$5:$C$1804,MATCH($C1544,Bolalar!$I$5:$I$1804,0))),""))</f>
        <v/>
      </c>
      <c r="F1544" s="24"/>
      <c r="G1544" s="14" t="str">
        <f aca="false">IF(OR($E1544="",$B1544=""),"",INT(($B1544-$E1544)/365.25))</f>
        <v/>
      </c>
      <c r="H1544" s="14" t="str">
        <f aca="false">IF($G1544="","",IF($G1544&lt;5,"Ha","Yo'q"))</f>
        <v/>
      </c>
      <c r="I1544" s="14" t="str">
        <f aca="false">IF($G1544="","",IF($G1544&lt;18,"Ha","Yo'q"))</f>
        <v/>
      </c>
      <c r="J1544" s="12"/>
      <c r="K1544" s="12"/>
      <c r="L1544" s="25"/>
      <c r="M1544" s="12"/>
    </row>
    <row r="1545" customFormat="false" ht="15" hidden="false" customHeight="false" outlineLevel="0" collapsed="false">
      <c r="A1545" s="8" t="n">
        <v>1541</v>
      </c>
      <c r="B1545" s="13"/>
      <c r="C1545" s="25"/>
      <c r="D1545" s="26" t="str">
        <f aca="false">IF($C1545="","",IFERROR(IF(INDEX(Bolalar!$B$5:$B$1804,MATCH($C1545,Bolalar!$I$5:$I$1804,0))="","",INDEX(Bolalar!$B$5:$B$1804,MATCH($C1545,Bolalar!$I$5:$I$1804,0))),""))</f>
        <v/>
      </c>
      <c r="E1545" s="15" t="str">
        <f aca="false">IF($C1545="","",IFERROR(IF(INDEX(Bolalar!$C$5:$C$1804,MATCH($C1545,Bolalar!$I$5:$I$1804,0))="","",INDEX(Bolalar!$C$5:$C$1804,MATCH($C1545,Bolalar!$I$5:$I$1804,0))),""))</f>
        <v/>
      </c>
      <c r="F1545" s="24"/>
      <c r="G1545" s="14" t="str">
        <f aca="false">IF(OR($E1545="",$B1545=""),"",INT(($B1545-$E1545)/365.25))</f>
        <v/>
      </c>
      <c r="H1545" s="14" t="str">
        <f aca="false">IF($G1545="","",IF($G1545&lt;5,"Ha","Yo'q"))</f>
        <v/>
      </c>
      <c r="I1545" s="14" t="str">
        <f aca="false">IF($G1545="","",IF($G1545&lt;18,"Ha","Yo'q"))</f>
        <v/>
      </c>
      <c r="J1545" s="12"/>
      <c r="K1545" s="12"/>
      <c r="L1545" s="25"/>
      <c r="M1545" s="12"/>
    </row>
    <row r="1546" customFormat="false" ht="15" hidden="false" customHeight="false" outlineLevel="0" collapsed="false">
      <c r="A1546" s="8" t="n">
        <v>1542</v>
      </c>
      <c r="B1546" s="13"/>
      <c r="C1546" s="25"/>
      <c r="D1546" s="26" t="str">
        <f aca="false">IF($C1546="","",IFERROR(IF(INDEX(Bolalar!$B$5:$B$1804,MATCH($C1546,Bolalar!$I$5:$I$1804,0))="","",INDEX(Bolalar!$B$5:$B$1804,MATCH($C1546,Bolalar!$I$5:$I$1804,0))),""))</f>
        <v/>
      </c>
      <c r="E1546" s="15" t="str">
        <f aca="false">IF($C1546="","",IFERROR(IF(INDEX(Bolalar!$C$5:$C$1804,MATCH($C1546,Bolalar!$I$5:$I$1804,0))="","",INDEX(Bolalar!$C$5:$C$1804,MATCH($C1546,Bolalar!$I$5:$I$1804,0))),""))</f>
        <v/>
      </c>
      <c r="F1546" s="24"/>
      <c r="G1546" s="14" t="str">
        <f aca="false">IF(OR($E1546="",$B1546=""),"",INT(($B1546-$E1546)/365.25))</f>
        <v/>
      </c>
      <c r="H1546" s="14" t="str">
        <f aca="false">IF($G1546="","",IF($G1546&lt;5,"Ha","Yo'q"))</f>
        <v/>
      </c>
      <c r="I1546" s="14" t="str">
        <f aca="false">IF($G1546="","",IF($G1546&lt;18,"Ha","Yo'q"))</f>
        <v/>
      </c>
      <c r="J1546" s="12"/>
      <c r="K1546" s="12"/>
      <c r="L1546" s="25"/>
      <c r="M1546" s="12"/>
    </row>
    <row r="1547" customFormat="false" ht="15" hidden="false" customHeight="false" outlineLevel="0" collapsed="false">
      <c r="A1547" s="8" t="n">
        <v>1543</v>
      </c>
      <c r="B1547" s="13"/>
      <c r="C1547" s="25"/>
      <c r="D1547" s="26" t="str">
        <f aca="false">IF($C1547="","",IFERROR(IF(INDEX(Bolalar!$B$5:$B$1804,MATCH($C1547,Bolalar!$I$5:$I$1804,0))="","",INDEX(Bolalar!$B$5:$B$1804,MATCH($C1547,Bolalar!$I$5:$I$1804,0))),""))</f>
        <v/>
      </c>
      <c r="E1547" s="15" t="str">
        <f aca="false">IF($C1547="","",IFERROR(IF(INDEX(Bolalar!$C$5:$C$1804,MATCH($C1547,Bolalar!$I$5:$I$1804,0))="","",INDEX(Bolalar!$C$5:$C$1804,MATCH($C1547,Bolalar!$I$5:$I$1804,0))),""))</f>
        <v/>
      </c>
      <c r="F1547" s="24"/>
      <c r="G1547" s="14" t="str">
        <f aca="false">IF(OR($E1547="",$B1547=""),"",INT(($B1547-$E1547)/365.25))</f>
        <v/>
      </c>
      <c r="H1547" s="14" t="str">
        <f aca="false">IF($G1547="","",IF($G1547&lt;5,"Ha","Yo'q"))</f>
        <v/>
      </c>
      <c r="I1547" s="14" t="str">
        <f aca="false">IF($G1547="","",IF($G1547&lt;18,"Ha","Yo'q"))</f>
        <v/>
      </c>
      <c r="J1547" s="12"/>
      <c r="K1547" s="12"/>
      <c r="L1547" s="25"/>
      <c r="M1547" s="12"/>
    </row>
    <row r="1548" customFormat="false" ht="15" hidden="false" customHeight="false" outlineLevel="0" collapsed="false">
      <c r="A1548" s="8" t="n">
        <v>1544</v>
      </c>
      <c r="B1548" s="13"/>
      <c r="C1548" s="25"/>
      <c r="D1548" s="26" t="str">
        <f aca="false">IF($C1548="","",IFERROR(IF(INDEX(Bolalar!$B$5:$B$1804,MATCH($C1548,Bolalar!$I$5:$I$1804,0))="","",INDEX(Bolalar!$B$5:$B$1804,MATCH($C1548,Bolalar!$I$5:$I$1804,0))),""))</f>
        <v/>
      </c>
      <c r="E1548" s="15" t="str">
        <f aca="false">IF($C1548="","",IFERROR(IF(INDEX(Bolalar!$C$5:$C$1804,MATCH($C1548,Bolalar!$I$5:$I$1804,0))="","",INDEX(Bolalar!$C$5:$C$1804,MATCH($C1548,Bolalar!$I$5:$I$1804,0))),""))</f>
        <v/>
      </c>
      <c r="F1548" s="24"/>
      <c r="G1548" s="14" t="str">
        <f aca="false">IF(OR($E1548="",$B1548=""),"",INT(($B1548-$E1548)/365.25))</f>
        <v/>
      </c>
      <c r="H1548" s="14" t="str">
        <f aca="false">IF($G1548="","",IF($G1548&lt;5,"Ha","Yo'q"))</f>
        <v/>
      </c>
      <c r="I1548" s="14" t="str">
        <f aca="false">IF($G1548="","",IF($G1548&lt;18,"Ha","Yo'q"))</f>
        <v/>
      </c>
      <c r="J1548" s="12"/>
      <c r="K1548" s="12"/>
      <c r="L1548" s="25"/>
      <c r="M1548" s="12"/>
    </row>
    <row r="1549" customFormat="false" ht="15" hidden="false" customHeight="false" outlineLevel="0" collapsed="false">
      <c r="A1549" s="8" t="n">
        <v>1545</v>
      </c>
      <c r="B1549" s="13"/>
      <c r="C1549" s="25"/>
      <c r="D1549" s="26" t="str">
        <f aca="false">IF($C1549="","",IFERROR(IF(INDEX(Bolalar!$B$5:$B$1804,MATCH($C1549,Bolalar!$I$5:$I$1804,0))="","",INDEX(Bolalar!$B$5:$B$1804,MATCH($C1549,Bolalar!$I$5:$I$1804,0))),""))</f>
        <v/>
      </c>
      <c r="E1549" s="15" t="str">
        <f aca="false">IF($C1549="","",IFERROR(IF(INDEX(Bolalar!$C$5:$C$1804,MATCH($C1549,Bolalar!$I$5:$I$1804,0))="","",INDEX(Bolalar!$C$5:$C$1804,MATCH($C1549,Bolalar!$I$5:$I$1804,0))),""))</f>
        <v/>
      </c>
      <c r="F1549" s="24"/>
      <c r="G1549" s="14" t="str">
        <f aca="false">IF(OR($E1549="",$B1549=""),"",INT(($B1549-$E1549)/365.25))</f>
        <v/>
      </c>
      <c r="H1549" s="14" t="str">
        <f aca="false">IF($G1549="","",IF($G1549&lt;5,"Ha","Yo'q"))</f>
        <v/>
      </c>
      <c r="I1549" s="14" t="str">
        <f aca="false">IF($G1549="","",IF($G1549&lt;18,"Ha","Yo'q"))</f>
        <v/>
      </c>
      <c r="J1549" s="12"/>
      <c r="K1549" s="12"/>
      <c r="L1549" s="25"/>
      <c r="M1549" s="12"/>
    </row>
    <row r="1550" customFormat="false" ht="15" hidden="false" customHeight="false" outlineLevel="0" collapsed="false">
      <c r="A1550" s="8" t="n">
        <v>1546</v>
      </c>
      <c r="B1550" s="13"/>
      <c r="C1550" s="25"/>
      <c r="D1550" s="26" t="str">
        <f aca="false">IF($C1550="","",IFERROR(IF(INDEX(Bolalar!$B$5:$B$1804,MATCH($C1550,Bolalar!$I$5:$I$1804,0))="","",INDEX(Bolalar!$B$5:$B$1804,MATCH($C1550,Bolalar!$I$5:$I$1804,0))),""))</f>
        <v/>
      </c>
      <c r="E1550" s="15" t="str">
        <f aca="false">IF($C1550="","",IFERROR(IF(INDEX(Bolalar!$C$5:$C$1804,MATCH($C1550,Bolalar!$I$5:$I$1804,0))="","",INDEX(Bolalar!$C$5:$C$1804,MATCH($C1550,Bolalar!$I$5:$I$1804,0))),""))</f>
        <v/>
      </c>
      <c r="F1550" s="24"/>
      <c r="G1550" s="14" t="str">
        <f aca="false">IF(OR($E1550="",$B1550=""),"",INT(($B1550-$E1550)/365.25))</f>
        <v/>
      </c>
      <c r="H1550" s="14" t="str">
        <f aca="false">IF($G1550="","",IF($G1550&lt;5,"Ha","Yo'q"))</f>
        <v/>
      </c>
      <c r="I1550" s="14" t="str">
        <f aca="false">IF($G1550="","",IF($G1550&lt;18,"Ha","Yo'q"))</f>
        <v/>
      </c>
      <c r="J1550" s="12"/>
      <c r="K1550" s="12"/>
      <c r="L1550" s="25"/>
      <c r="M1550" s="12"/>
    </row>
    <row r="1551" customFormat="false" ht="15" hidden="false" customHeight="false" outlineLevel="0" collapsed="false">
      <c r="A1551" s="8" t="n">
        <v>1547</v>
      </c>
      <c r="B1551" s="13"/>
      <c r="C1551" s="25"/>
      <c r="D1551" s="26" t="str">
        <f aca="false">IF($C1551="","",IFERROR(IF(INDEX(Bolalar!$B$5:$B$1804,MATCH($C1551,Bolalar!$I$5:$I$1804,0))="","",INDEX(Bolalar!$B$5:$B$1804,MATCH($C1551,Bolalar!$I$5:$I$1804,0))),""))</f>
        <v/>
      </c>
      <c r="E1551" s="15" t="str">
        <f aca="false">IF($C1551="","",IFERROR(IF(INDEX(Bolalar!$C$5:$C$1804,MATCH($C1551,Bolalar!$I$5:$I$1804,0))="","",INDEX(Bolalar!$C$5:$C$1804,MATCH($C1551,Bolalar!$I$5:$I$1804,0))),""))</f>
        <v/>
      </c>
      <c r="F1551" s="24"/>
      <c r="G1551" s="14" t="str">
        <f aca="false">IF(OR($E1551="",$B1551=""),"",INT(($B1551-$E1551)/365.25))</f>
        <v/>
      </c>
      <c r="H1551" s="14" t="str">
        <f aca="false">IF($G1551="","",IF($G1551&lt;5,"Ha","Yo'q"))</f>
        <v/>
      </c>
      <c r="I1551" s="14" t="str">
        <f aca="false">IF($G1551="","",IF($G1551&lt;18,"Ha","Yo'q"))</f>
        <v/>
      </c>
      <c r="J1551" s="12"/>
      <c r="K1551" s="12"/>
      <c r="L1551" s="25"/>
      <c r="M1551" s="12"/>
    </row>
    <row r="1552" customFormat="false" ht="15" hidden="false" customHeight="false" outlineLevel="0" collapsed="false">
      <c r="A1552" s="8" t="n">
        <v>1548</v>
      </c>
      <c r="B1552" s="13"/>
      <c r="C1552" s="25"/>
      <c r="D1552" s="26" t="str">
        <f aca="false">IF($C1552="","",IFERROR(IF(INDEX(Bolalar!$B$5:$B$1804,MATCH($C1552,Bolalar!$I$5:$I$1804,0))="","",INDEX(Bolalar!$B$5:$B$1804,MATCH($C1552,Bolalar!$I$5:$I$1804,0))),""))</f>
        <v/>
      </c>
      <c r="E1552" s="15" t="str">
        <f aca="false">IF($C1552="","",IFERROR(IF(INDEX(Bolalar!$C$5:$C$1804,MATCH($C1552,Bolalar!$I$5:$I$1804,0))="","",INDEX(Bolalar!$C$5:$C$1804,MATCH($C1552,Bolalar!$I$5:$I$1804,0))),""))</f>
        <v/>
      </c>
      <c r="F1552" s="24"/>
      <c r="G1552" s="14" t="str">
        <f aca="false">IF(OR($E1552="",$B1552=""),"",INT(($B1552-$E1552)/365.25))</f>
        <v/>
      </c>
      <c r="H1552" s="14" t="str">
        <f aca="false">IF($G1552="","",IF($G1552&lt;5,"Ha","Yo'q"))</f>
        <v/>
      </c>
      <c r="I1552" s="14" t="str">
        <f aca="false">IF($G1552="","",IF($G1552&lt;18,"Ha","Yo'q"))</f>
        <v/>
      </c>
      <c r="J1552" s="12"/>
      <c r="K1552" s="12"/>
      <c r="L1552" s="25"/>
      <c r="M1552" s="12"/>
    </row>
    <row r="1553" customFormat="false" ht="15" hidden="false" customHeight="false" outlineLevel="0" collapsed="false">
      <c r="A1553" s="8" t="n">
        <v>1549</v>
      </c>
      <c r="B1553" s="13"/>
      <c r="C1553" s="25"/>
      <c r="D1553" s="26" t="str">
        <f aca="false">IF($C1553="","",IFERROR(IF(INDEX(Bolalar!$B$5:$B$1804,MATCH($C1553,Bolalar!$I$5:$I$1804,0))="","",INDEX(Bolalar!$B$5:$B$1804,MATCH($C1553,Bolalar!$I$5:$I$1804,0))),""))</f>
        <v/>
      </c>
      <c r="E1553" s="15" t="str">
        <f aca="false">IF($C1553="","",IFERROR(IF(INDEX(Bolalar!$C$5:$C$1804,MATCH($C1553,Bolalar!$I$5:$I$1804,0))="","",INDEX(Bolalar!$C$5:$C$1804,MATCH($C1553,Bolalar!$I$5:$I$1804,0))),""))</f>
        <v/>
      </c>
      <c r="F1553" s="24"/>
      <c r="G1553" s="14" t="str">
        <f aca="false">IF(OR($E1553="",$B1553=""),"",INT(($B1553-$E1553)/365.25))</f>
        <v/>
      </c>
      <c r="H1553" s="14" t="str">
        <f aca="false">IF($G1553="","",IF($G1553&lt;5,"Ha","Yo'q"))</f>
        <v/>
      </c>
      <c r="I1553" s="14" t="str">
        <f aca="false">IF($G1553="","",IF($G1553&lt;18,"Ha","Yo'q"))</f>
        <v/>
      </c>
      <c r="J1553" s="12"/>
      <c r="K1553" s="12"/>
      <c r="L1553" s="25"/>
      <c r="M1553" s="12"/>
    </row>
    <row r="1554" customFormat="false" ht="15" hidden="false" customHeight="false" outlineLevel="0" collapsed="false">
      <c r="A1554" s="8" t="n">
        <v>1550</v>
      </c>
      <c r="B1554" s="13"/>
      <c r="C1554" s="25"/>
      <c r="D1554" s="26" t="str">
        <f aca="false">IF($C1554="","",IFERROR(IF(INDEX(Bolalar!$B$5:$B$1804,MATCH($C1554,Bolalar!$I$5:$I$1804,0))="","",INDEX(Bolalar!$B$5:$B$1804,MATCH($C1554,Bolalar!$I$5:$I$1804,0))),""))</f>
        <v/>
      </c>
      <c r="E1554" s="15" t="str">
        <f aca="false">IF($C1554="","",IFERROR(IF(INDEX(Bolalar!$C$5:$C$1804,MATCH($C1554,Bolalar!$I$5:$I$1804,0))="","",INDEX(Bolalar!$C$5:$C$1804,MATCH($C1554,Bolalar!$I$5:$I$1804,0))),""))</f>
        <v/>
      </c>
      <c r="F1554" s="24"/>
      <c r="G1554" s="14" t="str">
        <f aca="false">IF(OR($E1554="",$B1554=""),"",INT(($B1554-$E1554)/365.25))</f>
        <v/>
      </c>
      <c r="H1554" s="14" t="str">
        <f aca="false">IF($G1554="","",IF($G1554&lt;5,"Ha","Yo'q"))</f>
        <v/>
      </c>
      <c r="I1554" s="14" t="str">
        <f aca="false">IF($G1554="","",IF($G1554&lt;18,"Ha","Yo'q"))</f>
        <v/>
      </c>
      <c r="J1554" s="12"/>
      <c r="K1554" s="12"/>
      <c r="L1554" s="25"/>
      <c r="M1554" s="12"/>
    </row>
    <row r="1555" customFormat="false" ht="15" hidden="false" customHeight="false" outlineLevel="0" collapsed="false">
      <c r="A1555" s="8" t="n">
        <v>1551</v>
      </c>
      <c r="B1555" s="13"/>
      <c r="C1555" s="25"/>
      <c r="D1555" s="26" t="str">
        <f aca="false">IF($C1555="","",IFERROR(IF(INDEX(Bolalar!$B$5:$B$1804,MATCH($C1555,Bolalar!$I$5:$I$1804,0))="","",INDEX(Bolalar!$B$5:$B$1804,MATCH($C1555,Bolalar!$I$5:$I$1804,0))),""))</f>
        <v/>
      </c>
      <c r="E1555" s="15" t="str">
        <f aca="false">IF($C1555="","",IFERROR(IF(INDEX(Bolalar!$C$5:$C$1804,MATCH($C1555,Bolalar!$I$5:$I$1804,0))="","",INDEX(Bolalar!$C$5:$C$1804,MATCH($C1555,Bolalar!$I$5:$I$1804,0))),""))</f>
        <v/>
      </c>
      <c r="F1555" s="24"/>
      <c r="G1555" s="14" t="str">
        <f aca="false">IF(OR($E1555="",$B1555=""),"",INT(($B1555-$E1555)/365.25))</f>
        <v/>
      </c>
      <c r="H1555" s="14" t="str">
        <f aca="false">IF($G1555="","",IF($G1555&lt;5,"Ha","Yo'q"))</f>
        <v/>
      </c>
      <c r="I1555" s="14" t="str">
        <f aca="false">IF($G1555="","",IF($G1555&lt;18,"Ha","Yo'q"))</f>
        <v/>
      </c>
      <c r="J1555" s="12"/>
      <c r="K1555" s="12"/>
      <c r="L1555" s="25"/>
      <c r="M1555" s="12"/>
    </row>
    <row r="1556" customFormat="false" ht="15" hidden="false" customHeight="false" outlineLevel="0" collapsed="false">
      <c r="A1556" s="8" t="n">
        <v>1552</v>
      </c>
      <c r="B1556" s="13"/>
      <c r="C1556" s="25"/>
      <c r="D1556" s="26" t="str">
        <f aca="false">IF($C1556="","",IFERROR(IF(INDEX(Bolalar!$B$5:$B$1804,MATCH($C1556,Bolalar!$I$5:$I$1804,0))="","",INDEX(Bolalar!$B$5:$B$1804,MATCH($C1556,Bolalar!$I$5:$I$1804,0))),""))</f>
        <v/>
      </c>
      <c r="E1556" s="15" t="str">
        <f aca="false">IF($C1556="","",IFERROR(IF(INDEX(Bolalar!$C$5:$C$1804,MATCH($C1556,Bolalar!$I$5:$I$1804,0))="","",INDEX(Bolalar!$C$5:$C$1804,MATCH($C1556,Bolalar!$I$5:$I$1804,0))),""))</f>
        <v/>
      </c>
      <c r="F1556" s="24"/>
      <c r="G1556" s="14" t="str">
        <f aca="false">IF(OR($E1556="",$B1556=""),"",INT(($B1556-$E1556)/365.25))</f>
        <v/>
      </c>
      <c r="H1556" s="14" t="str">
        <f aca="false">IF($G1556="","",IF($G1556&lt;5,"Ha","Yo'q"))</f>
        <v/>
      </c>
      <c r="I1556" s="14" t="str">
        <f aca="false">IF($G1556="","",IF($G1556&lt;18,"Ha","Yo'q"))</f>
        <v/>
      </c>
      <c r="J1556" s="12"/>
      <c r="K1556" s="12"/>
      <c r="L1556" s="25"/>
      <c r="M1556" s="12"/>
    </row>
    <row r="1557" customFormat="false" ht="15" hidden="false" customHeight="false" outlineLevel="0" collapsed="false">
      <c r="A1557" s="8" t="n">
        <v>1553</v>
      </c>
      <c r="B1557" s="13"/>
      <c r="C1557" s="25"/>
      <c r="D1557" s="26" t="str">
        <f aca="false">IF($C1557="","",IFERROR(IF(INDEX(Bolalar!$B$5:$B$1804,MATCH($C1557,Bolalar!$I$5:$I$1804,0))="","",INDEX(Bolalar!$B$5:$B$1804,MATCH($C1557,Bolalar!$I$5:$I$1804,0))),""))</f>
        <v/>
      </c>
      <c r="E1557" s="15" t="str">
        <f aca="false">IF($C1557="","",IFERROR(IF(INDEX(Bolalar!$C$5:$C$1804,MATCH($C1557,Bolalar!$I$5:$I$1804,0))="","",INDEX(Bolalar!$C$5:$C$1804,MATCH($C1557,Bolalar!$I$5:$I$1804,0))),""))</f>
        <v/>
      </c>
      <c r="F1557" s="24"/>
      <c r="G1557" s="14" t="str">
        <f aca="false">IF(OR($E1557="",$B1557=""),"",INT(($B1557-$E1557)/365.25))</f>
        <v/>
      </c>
      <c r="H1557" s="14" t="str">
        <f aca="false">IF($G1557="","",IF($G1557&lt;5,"Ha","Yo'q"))</f>
        <v/>
      </c>
      <c r="I1557" s="14" t="str">
        <f aca="false">IF($G1557="","",IF($G1557&lt;18,"Ha","Yo'q"))</f>
        <v/>
      </c>
      <c r="J1557" s="12"/>
      <c r="K1557" s="12"/>
      <c r="L1557" s="25"/>
      <c r="M1557" s="12"/>
    </row>
    <row r="1558" customFormat="false" ht="15" hidden="false" customHeight="false" outlineLevel="0" collapsed="false">
      <c r="A1558" s="8" t="n">
        <v>1554</v>
      </c>
      <c r="B1558" s="13"/>
      <c r="C1558" s="25"/>
      <c r="D1558" s="26" t="str">
        <f aca="false">IF($C1558="","",IFERROR(IF(INDEX(Bolalar!$B$5:$B$1804,MATCH($C1558,Bolalar!$I$5:$I$1804,0))="","",INDEX(Bolalar!$B$5:$B$1804,MATCH($C1558,Bolalar!$I$5:$I$1804,0))),""))</f>
        <v/>
      </c>
      <c r="E1558" s="15" t="str">
        <f aca="false">IF($C1558="","",IFERROR(IF(INDEX(Bolalar!$C$5:$C$1804,MATCH($C1558,Bolalar!$I$5:$I$1804,0))="","",INDEX(Bolalar!$C$5:$C$1804,MATCH($C1558,Bolalar!$I$5:$I$1804,0))),""))</f>
        <v/>
      </c>
      <c r="F1558" s="24"/>
      <c r="G1558" s="14" t="str">
        <f aca="false">IF(OR($E1558="",$B1558=""),"",INT(($B1558-$E1558)/365.25))</f>
        <v/>
      </c>
      <c r="H1558" s="14" t="str">
        <f aca="false">IF($G1558="","",IF($G1558&lt;5,"Ha","Yo'q"))</f>
        <v/>
      </c>
      <c r="I1558" s="14" t="str">
        <f aca="false">IF($G1558="","",IF($G1558&lt;18,"Ha","Yo'q"))</f>
        <v/>
      </c>
      <c r="J1558" s="12"/>
      <c r="K1558" s="12"/>
      <c r="L1558" s="25"/>
      <c r="M1558" s="12"/>
    </row>
    <row r="1559" customFormat="false" ht="15" hidden="false" customHeight="false" outlineLevel="0" collapsed="false">
      <c r="A1559" s="8" t="n">
        <v>1555</v>
      </c>
      <c r="B1559" s="13"/>
      <c r="C1559" s="25"/>
      <c r="D1559" s="26" t="str">
        <f aca="false">IF($C1559="","",IFERROR(IF(INDEX(Bolalar!$B$5:$B$1804,MATCH($C1559,Bolalar!$I$5:$I$1804,0))="","",INDEX(Bolalar!$B$5:$B$1804,MATCH($C1559,Bolalar!$I$5:$I$1804,0))),""))</f>
        <v/>
      </c>
      <c r="E1559" s="15" t="str">
        <f aca="false">IF($C1559="","",IFERROR(IF(INDEX(Bolalar!$C$5:$C$1804,MATCH($C1559,Bolalar!$I$5:$I$1804,0))="","",INDEX(Bolalar!$C$5:$C$1804,MATCH($C1559,Bolalar!$I$5:$I$1804,0))),""))</f>
        <v/>
      </c>
      <c r="F1559" s="24"/>
      <c r="G1559" s="14" t="str">
        <f aca="false">IF(OR($E1559="",$B1559=""),"",INT(($B1559-$E1559)/365.25))</f>
        <v/>
      </c>
      <c r="H1559" s="14" t="str">
        <f aca="false">IF($G1559="","",IF($G1559&lt;5,"Ha","Yo'q"))</f>
        <v/>
      </c>
      <c r="I1559" s="14" t="str">
        <f aca="false">IF($G1559="","",IF($G1559&lt;18,"Ha","Yo'q"))</f>
        <v/>
      </c>
      <c r="J1559" s="12"/>
      <c r="K1559" s="12"/>
      <c r="L1559" s="25"/>
      <c r="M1559" s="12"/>
    </row>
    <row r="1560" customFormat="false" ht="15" hidden="false" customHeight="false" outlineLevel="0" collapsed="false">
      <c r="A1560" s="8" t="n">
        <v>1556</v>
      </c>
      <c r="B1560" s="13"/>
      <c r="C1560" s="25"/>
      <c r="D1560" s="26" t="str">
        <f aca="false">IF($C1560="","",IFERROR(IF(INDEX(Bolalar!$B$5:$B$1804,MATCH($C1560,Bolalar!$I$5:$I$1804,0))="","",INDEX(Bolalar!$B$5:$B$1804,MATCH($C1560,Bolalar!$I$5:$I$1804,0))),""))</f>
        <v/>
      </c>
      <c r="E1560" s="15" t="str">
        <f aca="false">IF($C1560="","",IFERROR(IF(INDEX(Bolalar!$C$5:$C$1804,MATCH($C1560,Bolalar!$I$5:$I$1804,0))="","",INDEX(Bolalar!$C$5:$C$1804,MATCH($C1560,Bolalar!$I$5:$I$1804,0))),""))</f>
        <v/>
      </c>
      <c r="F1560" s="24"/>
      <c r="G1560" s="14" t="str">
        <f aca="false">IF(OR($E1560="",$B1560=""),"",INT(($B1560-$E1560)/365.25))</f>
        <v/>
      </c>
      <c r="H1560" s="14" t="str">
        <f aca="false">IF($G1560="","",IF($G1560&lt;5,"Ha","Yo'q"))</f>
        <v/>
      </c>
      <c r="I1560" s="14" t="str">
        <f aca="false">IF($G1560="","",IF($G1560&lt;18,"Ha","Yo'q"))</f>
        <v/>
      </c>
      <c r="J1560" s="12"/>
      <c r="K1560" s="12"/>
      <c r="L1560" s="25"/>
      <c r="M1560" s="12"/>
    </row>
    <row r="1561" customFormat="false" ht="15" hidden="false" customHeight="false" outlineLevel="0" collapsed="false">
      <c r="A1561" s="8" t="n">
        <v>1557</v>
      </c>
      <c r="B1561" s="13"/>
      <c r="C1561" s="25"/>
      <c r="D1561" s="26" t="str">
        <f aca="false">IF($C1561="","",IFERROR(IF(INDEX(Bolalar!$B$5:$B$1804,MATCH($C1561,Bolalar!$I$5:$I$1804,0))="","",INDEX(Bolalar!$B$5:$B$1804,MATCH($C1561,Bolalar!$I$5:$I$1804,0))),""))</f>
        <v/>
      </c>
      <c r="E1561" s="15" t="str">
        <f aca="false">IF($C1561="","",IFERROR(IF(INDEX(Bolalar!$C$5:$C$1804,MATCH($C1561,Bolalar!$I$5:$I$1804,0))="","",INDEX(Bolalar!$C$5:$C$1804,MATCH($C1561,Bolalar!$I$5:$I$1804,0))),""))</f>
        <v/>
      </c>
      <c r="F1561" s="24"/>
      <c r="G1561" s="14" t="str">
        <f aca="false">IF(OR($E1561="",$B1561=""),"",INT(($B1561-$E1561)/365.25))</f>
        <v/>
      </c>
      <c r="H1561" s="14" t="str">
        <f aca="false">IF($G1561="","",IF($G1561&lt;5,"Ha","Yo'q"))</f>
        <v/>
      </c>
      <c r="I1561" s="14" t="str">
        <f aca="false">IF($G1561="","",IF($G1561&lt;18,"Ha","Yo'q"))</f>
        <v/>
      </c>
      <c r="J1561" s="12"/>
      <c r="K1561" s="12"/>
      <c r="L1561" s="25"/>
      <c r="M1561" s="12"/>
    </row>
    <row r="1562" customFormat="false" ht="15" hidden="false" customHeight="false" outlineLevel="0" collapsed="false">
      <c r="A1562" s="8" t="n">
        <v>1558</v>
      </c>
      <c r="B1562" s="13"/>
      <c r="C1562" s="25"/>
      <c r="D1562" s="26" t="str">
        <f aca="false">IF($C1562="","",IFERROR(IF(INDEX(Bolalar!$B$5:$B$1804,MATCH($C1562,Bolalar!$I$5:$I$1804,0))="","",INDEX(Bolalar!$B$5:$B$1804,MATCH($C1562,Bolalar!$I$5:$I$1804,0))),""))</f>
        <v/>
      </c>
      <c r="E1562" s="15" t="str">
        <f aca="false">IF($C1562="","",IFERROR(IF(INDEX(Bolalar!$C$5:$C$1804,MATCH($C1562,Bolalar!$I$5:$I$1804,0))="","",INDEX(Bolalar!$C$5:$C$1804,MATCH($C1562,Bolalar!$I$5:$I$1804,0))),""))</f>
        <v/>
      </c>
      <c r="F1562" s="24"/>
      <c r="G1562" s="14" t="str">
        <f aca="false">IF(OR($E1562="",$B1562=""),"",INT(($B1562-$E1562)/365.25))</f>
        <v/>
      </c>
      <c r="H1562" s="14" t="str">
        <f aca="false">IF($G1562="","",IF($G1562&lt;5,"Ha","Yo'q"))</f>
        <v/>
      </c>
      <c r="I1562" s="14" t="str">
        <f aca="false">IF($G1562="","",IF($G1562&lt;18,"Ha","Yo'q"))</f>
        <v/>
      </c>
      <c r="J1562" s="12"/>
      <c r="K1562" s="12"/>
      <c r="L1562" s="25"/>
      <c r="M1562" s="12"/>
    </row>
    <row r="1563" customFormat="false" ht="15" hidden="false" customHeight="false" outlineLevel="0" collapsed="false">
      <c r="A1563" s="8" t="n">
        <v>1559</v>
      </c>
      <c r="B1563" s="13"/>
      <c r="C1563" s="25"/>
      <c r="D1563" s="26" t="str">
        <f aca="false">IF($C1563="","",IFERROR(IF(INDEX(Bolalar!$B$5:$B$1804,MATCH($C1563,Bolalar!$I$5:$I$1804,0))="","",INDEX(Bolalar!$B$5:$B$1804,MATCH($C1563,Bolalar!$I$5:$I$1804,0))),""))</f>
        <v/>
      </c>
      <c r="E1563" s="15" t="str">
        <f aca="false">IF($C1563="","",IFERROR(IF(INDEX(Bolalar!$C$5:$C$1804,MATCH($C1563,Bolalar!$I$5:$I$1804,0))="","",INDEX(Bolalar!$C$5:$C$1804,MATCH($C1563,Bolalar!$I$5:$I$1804,0))),""))</f>
        <v/>
      </c>
      <c r="F1563" s="24"/>
      <c r="G1563" s="14" t="str">
        <f aca="false">IF(OR($E1563="",$B1563=""),"",INT(($B1563-$E1563)/365.25))</f>
        <v/>
      </c>
      <c r="H1563" s="14" t="str">
        <f aca="false">IF($G1563="","",IF($G1563&lt;5,"Ha","Yo'q"))</f>
        <v/>
      </c>
      <c r="I1563" s="14" t="str">
        <f aca="false">IF($G1563="","",IF($G1563&lt;18,"Ha","Yo'q"))</f>
        <v/>
      </c>
      <c r="J1563" s="12"/>
      <c r="K1563" s="12"/>
      <c r="L1563" s="25"/>
      <c r="M1563" s="12"/>
    </row>
    <row r="1564" customFormat="false" ht="15" hidden="false" customHeight="false" outlineLevel="0" collapsed="false">
      <c r="A1564" s="8" t="n">
        <v>1560</v>
      </c>
      <c r="B1564" s="13"/>
      <c r="C1564" s="25"/>
      <c r="D1564" s="26" t="str">
        <f aca="false">IF($C1564="","",IFERROR(IF(INDEX(Bolalar!$B$5:$B$1804,MATCH($C1564,Bolalar!$I$5:$I$1804,0))="","",INDEX(Bolalar!$B$5:$B$1804,MATCH($C1564,Bolalar!$I$5:$I$1804,0))),""))</f>
        <v/>
      </c>
      <c r="E1564" s="15" t="str">
        <f aca="false">IF($C1564="","",IFERROR(IF(INDEX(Bolalar!$C$5:$C$1804,MATCH($C1564,Bolalar!$I$5:$I$1804,0))="","",INDEX(Bolalar!$C$5:$C$1804,MATCH($C1564,Bolalar!$I$5:$I$1804,0))),""))</f>
        <v/>
      </c>
      <c r="F1564" s="24"/>
      <c r="G1564" s="14" t="str">
        <f aca="false">IF(OR($E1564="",$B1564=""),"",INT(($B1564-$E1564)/365.25))</f>
        <v/>
      </c>
      <c r="H1564" s="14" t="str">
        <f aca="false">IF($G1564="","",IF($G1564&lt;5,"Ha","Yo'q"))</f>
        <v/>
      </c>
      <c r="I1564" s="14" t="str">
        <f aca="false">IF($G1564="","",IF($G1564&lt;18,"Ha","Yo'q"))</f>
        <v/>
      </c>
      <c r="J1564" s="12"/>
      <c r="K1564" s="12"/>
      <c r="L1564" s="25"/>
      <c r="M1564" s="12"/>
    </row>
    <row r="1565" customFormat="false" ht="15" hidden="false" customHeight="false" outlineLevel="0" collapsed="false">
      <c r="A1565" s="8" t="n">
        <v>1561</v>
      </c>
      <c r="B1565" s="13"/>
      <c r="C1565" s="25"/>
      <c r="D1565" s="26" t="str">
        <f aca="false">IF($C1565="","",IFERROR(IF(INDEX(Bolalar!$B$5:$B$1804,MATCH($C1565,Bolalar!$I$5:$I$1804,0))="","",INDEX(Bolalar!$B$5:$B$1804,MATCH($C1565,Bolalar!$I$5:$I$1804,0))),""))</f>
        <v/>
      </c>
      <c r="E1565" s="15" t="str">
        <f aca="false">IF($C1565="","",IFERROR(IF(INDEX(Bolalar!$C$5:$C$1804,MATCH($C1565,Bolalar!$I$5:$I$1804,0))="","",INDEX(Bolalar!$C$5:$C$1804,MATCH($C1565,Bolalar!$I$5:$I$1804,0))),""))</f>
        <v/>
      </c>
      <c r="F1565" s="24"/>
      <c r="G1565" s="14" t="str">
        <f aca="false">IF(OR($E1565="",$B1565=""),"",INT(($B1565-$E1565)/365.25))</f>
        <v/>
      </c>
      <c r="H1565" s="14" t="str">
        <f aca="false">IF($G1565="","",IF($G1565&lt;5,"Ha","Yo'q"))</f>
        <v/>
      </c>
      <c r="I1565" s="14" t="str">
        <f aca="false">IF($G1565="","",IF($G1565&lt;18,"Ha","Yo'q"))</f>
        <v/>
      </c>
      <c r="J1565" s="12"/>
      <c r="K1565" s="12"/>
      <c r="L1565" s="25"/>
      <c r="M1565" s="12"/>
    </row>
    <row r="1566" customFormat="false" ht="15" hidden="false" customHeight="false" outlineLevel="0" collapsed="false">
      <c r="A1566" s="8" t="n">
        <v>1562</v>
      </c>
      <c r="B1566" s="13"/>
      <c r="C1566" s="25"/>
      <c r="D1566" s="26" t="str">
        <f aca="false">IF($C1566="","",IFERROR(IF(INDEX(Bolalar!$B$5:$B$1804,MATCH($C1566,Bolalar!$I$5:$I$1804,0))="","",INDEX(Bolalar!$B$5:$B$1804,MATCH($C1566,Bolalar!$I$5:$I$1804,0))),""))</f>
        <v/>
      </c>
      <c r="E1566" s="15" t="str">
        <f aca="false">IF($C1566="","",IFERROR(IF(INDEX(Bolalar!$C$5:$C$1804,MATCH($C1566,Bolalar!$I$5:$I$1804,0))="","",INDEX(Bolalar!$C$5:$C$1804,MATCH($C1566,Bolalar!$I$5:$I$1804,0))),""))</f>
        <v/>
      </c>
      <c r="F1566" s="24"/>
      <c r="G1566" s="14" t="str">
        <f aca="false">IF(OR($E1566="",$B1566=""),"",INT(($B1566-$E1566)/365.25))</f>
        <v/>
      </c>
      <c r="H1566" s="14" t="str">
        <f aca="false">IF($G1566="","",IF($G1566&lt;5,"Ha","Yo'q"))</f>
        <v/>
      </c>
      <c r="I1566" s="14" t="str">
        <f aca="false">IF($G1566="","",IF($G1566&lt;18,"Ha","Yo'q"))</f>
        <v/>
      </c>
      <c r="J1566" s="12"/>
      <c r="K1566" s="12"/>
      <c r="L1566" s="25"/>
      <c r="M1566" s="12"/>
    </row>
    <row r="1567" customFormat="false" ht="15" hidden="false" customHeight="false" outlineLevel="0" collapsed="false">
      <c r="A1567" s="8" t="n">
        <v>1563</v>
      </c>
      <c r="B1567" s="13"/>
      <c r="C1567" s="25"/>
      <c r="D1567" s="26" t="str">
        <f aca="false">IF($C1567="","",IFERROR(IF(INDEX(Bolalar!$B$5:$B$1804,MATCH($C1567,Bolalar!$I$5:$I$1804,0))="","",INDEX(Bolalar!$B$5:$B$1804,MATCH($C1567,Bolalar!$I$5:$I$1804,0))),""))</f>
        <v/>
      </c>
      <c r="E1567" s="15" t="str">
        <f aca="false">IF($C1567="","",IFERROR(IF(INDEX(Bolalar!$C$5:$C$1804,MATCH($C1567,Bolalar!$I$5:$I$1804,0))="","",INDEX(Bolalar!$C$5:$C$1804,MATCH($C1567,Bolalar!$I$5:$I$1804,0))),""))</f>
        <v/>
      </c>
      <c r="F1567" s="24"/>
      <c r="G1567" s="14" t="str">
        <f aca="false">IF(OR($E1567="",$B1567=""),"",INT(($B1567-$E1567)/365.25))</f>
        <v/>
      </c>
      <c r="H1567" s="14" t="str">
        <f aca="false">IF($G1567="","",IF($G1567&lt;5,"Ha","Yo'q"))</f>
        <v/>
      </c>
      <c r="I1567" s="14" t="str">
        <f aca="false">IF($G1567="","",IF($G1567&lt;18,"Ha","Yo'q"))</f>
        <v/>
      </c>
      <c r="J1567" s="12"/>
      <c r="K1567" s="12"/>
      <c r="L1567" s="25"/>
      <c r="M1567" s="12"/>
    </row>
    <row r="1568" customFormat="false" ht="15" hidden="false" customHeight="false" outlineLevel="0" collapsed="false">
      <c r="A1568" s="8" t="n">
        <v>1564</v>
      </c>
      <c r="B1568" s="13"/>
      <c r="C1568" s="25"/>
      <c r="D1568" s="26" t="str">
        <f aca="false">IF($C1568="","",IFERROR(IF(INDEX(Bolalar!$B$5:$B$1804,MATCH($C1568,Bolalar!$I$5:$I$1804,0))="","",INDEX(Bolalar!$B$5:$B$1804,MATCH($C1568,Bolalar!$I$5:$I$1804,0))),""))</f>
        <v/>
      </c>
      <c r="E1568" s="15" t="str">
        <f aca="false">IF($C1568="","",IFERROR(IF(INDEX(Bolalar!$C$5:$C$1804,MATCH($C1568,Bolalar!$I$5:$I$1804,0))="","",INDEX(Bolalar!$C$5:$C$1804,MATCH($C1568,Bolalar!$I$5:$I$1804,0))),""))</f>
        <v/>
      </c>
      <c r="F1568" s="24"/>
      <c r="G1568" s="14" t="str">
        <f aca="false">IF(OR($E1568="",$B1568=""),"",INT(($B1568-$E1568)/365.25))</f>
        <v/>
      </c>
      <c r="H1568" s="14" t="str">
        <f aca="false">IF($G1568="","",IF($G1568&lt;5,"Ha","Yo'q"))</f>
        <v/>
      </c>
      <c r="I1568" s="14" t="str">
        <f aca="false">IF($G1568="","",IF($G1568&lt;18,"Ha","Yo'q"))</f>
        <v/>
      </c>
      <c r="J1568" s="12"/>
      <c r="K1568" s="12"/>
      <c r="L1568" s="25"/>
      <c r="M1568" s="12"/>
    </row>
    <row r="1569" customFormat="false" ht="15" hidden="false" customHeight="false" outlineLevel="0" collapsed="false">
      <c r="A1569" s="8" t="n">
        <v>1565</v>
      </c>
      <c r="B1569" s="13"/>
      <c r="C1569" s="25"/>
      <c r="D1569" s="26" t="str">
        <f aca="false">IF($C1569="","",IFERROR(IF(INDEX(Bolalar!$B$5:$B$1804,MATCH($C1569,Bolalar!$I$5:$I$1804,0))="","",INDEX(Bolalar!$B$5:$B$1804,MATCH($C1569,Bolalar!$I$5:$I$1804,0))),""))</f>
        <v/>
      </c>
      <c r="E1569" s="15" t="str">
        <f aca="false">IF($C1569="","",IFERROR(IF(INDEX(Bolalar!$C$5:$C$1804,MATCH($C1569,Bolalar!$I$5:$I$1804,0))="","",INDEX(Bolalar!$C$5:$C$1804,MATCH($C1569,Bolalar!$I$5:$I$1804,0))),""))</f>
        <v/>
      </c>
      <c r="F1569" s="24"/>
      <c r="G1569" s="14" t="str">
        <f aca="false">IF(OR($E1569="",$B1569=""),"",INT(($B1569-$E1569)/365.25))</f>
        <v/>
      </c>
      <c r="H1569" s="14" t="str">
        <f aca="false">IF($G1569="","",IF($G1569&lt;5,"Ha","Yo'q"))</f>
        <v/>
      </c>
      <c r="I1569" s="14" t="str">
        <f aca="false">IF($G1569="","",IF($G1569&lt;18,"Ha","Yo'q"))</f>
        <v/>
      </c>
      <c r="J1569" s="12"/>
      <c r="K1569" s="12"/>
      <c r="L1569" s="25"/>
      <c r="M1569" s="12"/>
    </row>
    <row r="1570" customFormat="false" ht="15" hidden="false" customHeight="false" outlineLevel="0" collapsed="false">
      <c r="A1570" s="8" t="n">
        <v>1566</v>
      </c>
      <c r="B1570" s="13"/>
      <c r="C1570" s="25"/>
      <c r="D1570" s="26" t="str">
        <f aca="false">IF($C1570="","",IFERROR(IF(INDEX(Bolalar!$B$5:$B$1804,MATCH($C1570,Bolalar!$I$5:$I$1804,0))="","",INDEX(Bolalar!$B$5:$B$1804,MATCH($C1570,Bolalar!$I$5:$I$1804,0))),""))</f>
        <v/>
      </c>
      <c r="E1570" s="15" t="str">
        <f aca="false">IF($C1570="","",IFERROR(IF(INDEX(Bolalar!$C$5:$C$1804,MATCH($C1570,Bolalar!$I$5:$I$1804,0))="","",INDEX(Bolalar!$C$5:$C$1804,MATCH($C1570,Bolalar!$I$5:$I$1804,0))),""))</f>
        <v/>
      </c>
      <c r="F1570" s="24"/>
      <c r="G1570" s="14" t="str">
        <f aca="false">IF(OR($E1570="",$B1570=""),"",INT(($B1570-$E1570)/365.25))</f>
        <v/>
      </c>
      <c r="H1570" s="14" t="str">
        <f aca="false">IF($G1570="","",IF($G1570&lt;5,"Ha","Yo'q"))</f>
        <v/>
      </c>
      <c r="I1570" s="14" t="str">
        <f aca="false">IF($G1570="","",IF($G1570&lt;18,"Ha","Yo'q"))</f>
        <v/>
      </c>
      <c r="J1570" s="12"/>
      <c r="K1570" s="12"/>
      <c r="L1570" s="25"/>
      <c r="M1570" s="12"/>
    </row>
    <row r="1571" customFormat="false" ht="15" hidden="false" customHeight="false" outlineLevel="0" collapsed="false">
      <c r="A1571" s="8" t="n">
        <v>1567</v>
      </c>
      <c r="B1571" s="13"/>
      <c r="C1571" s="25"/>
      <c r="D1571" s="26" t="str">
        <f aca="false">IF($C1571="","",IFERROR(IF(INDEX(Bolalar!$B$5:$B$1804,MATCH($C1571,Bolalar!$I$5:$I$1804,0))="","",INDEX(Bolalar!$B$5:$B$1804,MATCH($C1571,Bolalar!$I$5:$I$1804,0))),""))</f>
        <v/>
      </c>
      <c r="E1571" s="15" t="str">
        <f aca="false">IF($C1571="","",IFERROR(IF(INDEX(Bolalar!$C$5:$C$1804,MATCH($C1571,Bolalar!$I$5:$I$1804,0))="","",INDEX(Bolalar!$C$5:$C$1804,MATCH($C1571,Bolalar!$I$5:$I$1804,0))),""))</f>
        <v/>
      </c>
      <c r="F1571" s="24"/>
      <c r="G1571" s="14" t="str">
        <f aca="false">IF(OR($E1571="",$B1571=""),"",INT(($B1571-$E1571)/365.25))</f>
        <v/>
      </c>
      <c r="H1571" s="14" t="str">
        <f aca="false">IF($G1571="","",IF($G1571&lt;5,"Ha","Yo'q"))</f>
        <v/>
      </c>
      <c r="I1571" s="14" t="str">
        <f aca="false">IF($G1571="","",IF($G1571&lt;18,"Ha","Yo'q"))</f>
        <v/>
      </c>
      <c r="J1571" s="12"/>
      <c r="K1571" s="12"/>
      <c r="L1571" s="25"/>
      <c r="M1571" s="12"/>
    </row>
    <row r="1572" customFormat="false" ht="15" hidden="false" customHeight="false" outlineLevel="0" collapsed="false">
      <c r="A1572" s="8" t="n">
        <v>1568</v>
      </c>
      <c r="B1572" s="13"/>
      <c r="C1572" s="25"/>
      <c r="D1572" s="26" t="str">
        <f aca="false">IF($C1572="","",IFERROR(IF(INDEX(Bolalar!$B$5:$B$1804,MATCH($C1572,Bolalar!$I$5:$I$1804,0))="","",INDEX(Bolalar!$B$5:$B$1804,MATCH($C1572,Bolalar!$I$5:$I$1804,0))),""))</f>
        <v/>
      </c>
      <c r="E1572" s="15" t="str">
        <f aca="false">IF($C1572="","",IFERROR(IF(INDEX(Bolalar!$C$5:$C$1804,MATCH($C1572,Bolalar!$I$5:$I$1804,0))="","",INDEX(Bolalar!$C$5:$C$1804,MATCH($C1572,Bolalar!$I$5:$I$1804,0))),""))</f>
        <v/>
      </c>
      <c r="F1572" s="24"/>
      <c r="G1572" s="14" t="str">
        <f aca="false">IF(OR($E1572="",$B1572=""),"",INT(($B1572-$E1572)/365.25))</f>
        <v/>
      </c>
      <c r="H1572" s="14" t="str">
        <f aca="false">IF($G1572="","",IF($G1572&lt;5,"Ha","Yo'q"))</f>
        <v/>
      </c>
      <c r="I1572" s="14" t="str">
        <f aca="false">IF($G1572="","",IF($G1572&lt;18,"Ha","Yo'q"))</f>
        <v/>
      </c>
      <c r="J1572" s="12"/>
      <c r="K1572" s="12"/>
      <c r="L1572" s="25"/>
      <c r="M1572" s="12"/>
    </row>
    <row r="1573" customFormat="false" ht="15" hidden="false" customHeight="false" outlineLevel="0" collapsed="false">
      <c r="A1573" s="8" t="n">
        <v>1569</v>
      </c>
      <c r="B1573" s="13"/>
      <c r="C1573" s="25"/>
      <c r="D1573" s="26" t="str">
        <f aca="false">IF($C1573="","",IFERROR(IF(INDEX(Bolalar!$B$5:$B$1804,MATCH($C1573,Bolalar!$I$5:$I$1804,0))="","",INDEX(Bolalar!$B$5:$B$1804,MATCH($C1573,Bolalar!$I$5:$I$1804,0))),""))</f>
        <v/>
      </c>
      <c r="E1573" s="15" t="str">
        <f aca="false">IF($C1573="","",IFERROR(IF(INDEX(Bolalar!$C$5:$C$1804,MATCH($C1573,Bolalar!$I$5:$I$1804,0))="","",INDEX(Bolalar!$C$5:$C$1804,MATCH($C1573,Bolalar!$I$5:$I$1804,0))),""))</f>
        <v/>
      </c>
      <c r="F1573" s="24"/>
      <c r="G1573" s="14" t="str">
        <f aca="false">IF(OR($E1573="",$B1573=""),"",INT(($B1573-$E1573)/365.25))</f>
        <v/>
      </c>
      <c r="H1573" s="14" t="str">
        <f aca="false">IF($G1573="","",IF($G1573&lt;5,"Ha","Yo'q"))</f>
        <v/>
      </c>
      <c r="I1573" s="14" t="str">
        <f aca="false">IF($G1573="","",IF($G1573&lt;18,"Ha","Yo'q"))</f>
        <v/>
      </c>
      <c r="J1573" s="12"/>
      <c r="K1573" s="12"/>
      <c r="L1573" s="25"/>
      <c r="M1573" s="12"/>
    </row>
    <row r="1574" customFormat="false" ht="15" hidden="false" customHeight="false" outlineLevel="0" collapsed="false">
      <c r="A1574" s="8" t="n">
        <v>1570</v>
      </c>
      <c r="B1574" s="13"/>
      <c r="C1574" s="25"/>
      <c r="D1574" s="26" t="str">
        <f aca="false">IF($C1574="","",IFERROR(IF(INDEX(Bolalar!$B$5:$B$1804,MATCH($C1574,Bolalar!$I$5:$I$1804,0))="","",INDEX(Bolalar!$B$5:$B$1804,MATCH($C1574,Bolalar!$I$5:$I$1804,0))),""))</f>
        <v/>
      </c>
      <c r="E1574" s="15" t="str">
        <f aca="false">IF($C1574="","",IFERROR(IF(INDEX(Bolalar!$C$5:$C$1804,MATCH($C1574,Bolalar!$I$5:$I$1804,0))="","",INDEX(Bolalar!$C$5:$C$1804,MATCH($C1574,Bolalar!$I$5:$I$1804,0))),""))</f>
        <v/>
      </c>
      <c r="F1574" s="24"/>
      <c r="G1574" s="14" t="str">
        <f aca="false">IF(OR($E1574="",$B1574=""),"",INT(($B1574-$E1574)/365.25))</f>
        <v/>
      </c>
      <c r="H1574" s="14" t="str">
        <f aca="false">IF($G1574="","",IF($G1574&lt;5,"Ha","Yo'q"))</f>
        <v/>
      </c>
      <c r="I1574" s="14" t="str">
        <f aca="false">IF($G1574="","",IF($G1574&lt;18,"Ha","Yo'q"))</f>
        <v/>
      </c>
      <c r="J1574" s="12"/>
      <c r="K1574" s="12"/>
      <c r="L1574" s="25"/>
      <c r="M1574" s="12"/>
    </row>
    <row r="1575" customFormat="false" ht="15" hidden="false" customHeight="false" outlineLevel="0" collapsed="false">
      <c r="A1575" s="8" t="n">
        <v>1571</v>
      </c>
      <c r="B1575" s="13"/>
      <c r="C1575" s="25"/>
      <c r="D1575" s="26" t="str">
        <f aca="false">IF($C1575="","",IFERROR(IF(INDEX(Bolalar!$B$5:$B$1804,MATCH($C1575,Bolalar!$I$5:$I$1804,0))="","",INDEX(Bolalar!$B$5:$B$1804,MATCH($C1575,Bolalar!$I$5:$I$1804,0))),""))</f>
        <v/>
      </c>
      <c r="E1575" s="15" t="str">
        <f aca="false">IF($C1575="","",IFERROR(IF(INDEX(Bolalar!$C$5:$C$1804,MATCH($C1575,Bolalar!$I$5:$I$1804,0))="","",INDEX(Bolalar!$C$5:$C$1804,MATCH($C1575,Bolalar!$I$5:$I$1804,0))),""))</f>
        <v/>
      </c>
      <c r="F1575" s="24"/>
      <c r="G1575" s="14" t="str">
        <f aca="false">IF(OR($E1575="",$B1575=""),"",INT(($B1575-$E1575)/365.25))</f>
        <v/>
      </c>
      <c r="H1575" s="14" t="str">
        <f aca="false">IF($G1575="","",IF($G1575&lt;5,"Ha","Yo'q"))</f>
        <v/>
      </c>
      <c r="I1575" s="14" t="str">
        <f aca="false">IF($G1575="","",IF($G1575&lt;18,"Ha","Yo'q"))</f>
        <v/>
      </c>
      <c r="J1575" s="12"/>
      <c r="K1575" s="12"/>
      <c r="L1575" s="25"/>
      <c r="M1575" s="12"/>
    </row>
    <row r="1576" customFormat="false" ht="15" hidden="false" customHeight="false" outlineLevel="0" collapsed="false">
      <c r="A1576" s="8" t="n">
        <v>1572</v>
      </c>
      <c r="B1576" s="13"/>
      <c r="C1576" s="25"/>
      <c r="D1576" s="26" t="str">
        <f aca="false">IF($C1576="","",IFERROR(IF(INDEX(Bolalar!$B$5:$B$1804,MATCH($C1576,Bolalar!$I$5:$I$1804,0))="","",INDEX(Bolalar!$B$5:$B$1804,MATCH($C1576,Bolalar!$I$5:$I$1804,0))),""))</f>
        <v/>
      </c>
      <c r="E1576" s="15" t="str">
        <f aca="false">IF($C1576="","",IFERROR(IF(INDEX(Bolalar!$C$5:$C$1804,MATCH($C1576,Bolalar!$I$5:$I$1804,0))="","",INDEX(Bolalar!$C$5:$C$1804,MATCH($C1576,Bolalar!$I$5:$I$1804,0))),""))</f>
        <v/>
      </c>
      <c r="F1576" s="24"/>
      <c r="G1576" s="14" t="str">
        <f aca="false">IF(OR($E1576="",$B1576=""),"",INT(($B1576-$E1576)/365.25))</f>
        <v/>
      </c>
      <c r="H1576" s="14" t="str">
        <f aca="false">IF($G1576="","",IF($G1576&lt;5,"Ha","Yo'q"))</f>
        <v/>
      </c>
      <c r="I1576" s="14" t="str">
        <f aca="false">IF($G1576="","",IF($G1576&lt;18,"Ha","Yo'q"))</f>
        <v/>
      </c>
      <c r="J1576" s="12"/>
      <c r="K1576" s="12"/>
      <c r="L1576" s="25"/>
      <c r="M1576" s="12"/>
    </row>
    <row r="1577" customFormat="false" ht="15" hidden="false" customHeight="false" outlineLevel="0" collapsed="false">
      <c r="A1577" s="8" t="n">
        <v>1573</v>
      </c>
      <c r="B1577" s="13"/>
      <c r="C1577" s="25"/>
      <c r="D1577" s="26" t="str">
        <f aca="false">IF($C1577="","",IFERROR(IF(INDEX(Bolalar!$B$5:$B$1804,MATCH($C1577,Bolalar!$I$5:$I$1804,0))="","",INDEX(Bolalar!$B$5:$B$1804,MATCH($C1577,Bolalar!$I$5:$I$1804,0))),""))</f>
        <v/>
      </c>
      <c r="E1577" s="15" t="str">
        <f aca="false">IF($C1577="","",IFERROR(IF(INDEX(Bolalar!$C$5:$C$1804,MATCH($C1577,Bolalar!$I$5:$I$1804,0))="","",INDEX(Bolalar!$C$5:$C$1804,MATCH($C1577,Bolalar!$I$5:$I$1804,0))),""))</f>
        <v/>
      </c>
      <c r="F1577" s="24"/>
      <c r="G1577" s="14" t="str">
        <f aca="false">IF(OR($E1577="",$B1577=""),"",INT(($B1577-$E1577)/365.25))</f>
        <v/>
      </c>
      <c r="H1577" s="14" t="str">
        <f aca="false">IF($G1577="","",IF($G1577&lt;5,"Ha","Yo'q"))</f>
        <v/>
      </c>
      <c r="I1577" s="14" t="str">
        <f aca="false">IF($G1577="","",IF($G1577&lt;18,"Ha","Yo'q"))</f>
        <v/>
      </c>
      <c r="J1577" s="12"/>
      <c r="K1577" s="12"/>
      <c r="L1577" s="25"/>
      <c r="M1577" s="12"/>
    </row>
    <row r="1578" customFormat="false" ht="15" hidden="false" customHeight="false" outlineLevel="0" collapsed="false">
      <c r="A1578" s="8" t="n">
        <v>1574</v>
      </c>
      <c r="B1578" s="13"/>
      <c r="C1578" s="25"/>
      <c r="D1578" s="26" t="str">
        <f aca="false">IF($C1578="","",IFERROR(IF(INDEX(Bolalar!$B$5:$B$1804,MATCH($C1578,Bolalar!$I$5:$I$1804,0))="","",INDEX(Bolalar!$B$5:$B$1804,MATCH($C1578,Bolalar!$I$5:$I$1804,0))),""))</f>
        <v/>
      </c>
      <c r="E1578" s="15" t="str">
        <f aca="false">IF($C1578="","",IFERROR(IF(INDEX(Bolalar!$C$5:$C$1804,MATCH($C1578,Bolalar!$I$5:$I$1804,0))="","",INDEX(Bolalar!$C$5:$C$1804,MATCH($C1578,Bolalar!$I$5:$I$1804,0))),""))</f>
        <v/>
      </c>
      <c r="F1578" s="24"/>
      <c r="G1578" s="14" t="str">
        <f aca="false">IF(OR($E1578="",$B1578=""),"",INT(($B1578-$E1578)/365.25))</f>
        <v/>
      </c>
      <c r="H1578" s="14" t="str">
        <f aca="false">IF($G1578="","",IF($G1578&lt;5,"Ha","Yo'q"))</f>
        <v/>
      </c>
      <c r="I1578" s="14" t="str">
        <f aca="false">IF($G1578="","",IF($G1578&lt;18,"Ha","Yo'q"))</f>
        <v/>
      </c>
      <c r="J1578" s="12"/>
      <c r="K1578" s="12"/>
      <c r="L1578" s="25"/>
      <c r="M1578" s="12"/>
    </row>
    <row r="1579" customFormat="false" ht="15" hidden="false" customHeight="false" outlineLevel="0" collapsed="false">
      <c r="A1579" s="8" t="n">
        <v>1575</v>
      </c>
      <c r="B1579" s="13"/>
      <c r="C1579" s="25"/>
      <c r="D1579" s="26" t="str">
        <f aca="false">IF($C1579="","",IFERROR(IF(INDEX(Bolalar!$B$5:$B$1804,MATCH($C1579,Bolalar!$I$5:$I$1804,0))="","",INDEX(Bolalar!$B$5:$B$1804,MATCH($C1579,Bolalar!$I$5:$I$1804,0))),""))</f>
        <v/>
      </c>
      <c r="E1579" s="15" t="str">
        <f aca="false">IF($C1579="","",IFERROR(IF(INDEX(Bolalar!$C$5:$C$1804,MATCH($C1579,Bolalar!$I$5:$I$1804,0))="","",INDEX(Bolalar!$C$5:$C$1804,MATCH($C1579,Bolalar!$I$5:$I$1804,0))),""))</f>
        <v/>
      </c>
      <c r="F1579" s="24"/>
      <c r="G1579" s="14" t="str">
        <f aca="false">IF(OR($E1579="",$B1579=""),"",INT(($B1579-$E1579)/365.25))</f>
        <v/>
      </c>
      <c r="H1579" s="14" t="str">
        <f aca="false">IF($G1579="","",IF($G1579&lt;5,"Ha","Yo'q"))</f>
        <v/>
      </c>
      <c r="I1579" s="14" t="str">
        <f aca="false">IF($G1579="","",IF($G1579&lt;18,"Ha","Yo'q"))</f>
        <v/>
      </c>
      <c r="J1579" s="12"/>
      <c r="K1579" s="12"/>
      <c r="L1579" s="25"/>
      <c r="M1579" s="12"/>
    </row>
    <row r="1580" customFormat="false" ht="15" hidden="false" customHeight="false" outlineLevel="0" collapsed="false">
      <c r="A1580" s="8" t="n">
        <v>1576</v>
      </c>
      <c r="B1580" s="13"/>
      <c r="C1580" s="25"/>
      <c r="D1580" s="26" t="str">
        <f aca="false">IF($C1580="","",IFERROR(IF(INDEX(Bolalar!$B$5:$B$1804,MATCH($C1580,Bolalar!$I$5:$I$1804,0))="","",INDEX(Bolalar!$B$5:$B$1804,MATCH($C1580,Bolalar!$I$5:$I$1804,0))),""))</f>
        <v/>
      </c>
      <c r="E1580" s="15" t="str">
        <f aca="false">IF($C1580="","",IFERROR(IF(INDEX(Bolalar!$C$5:$C$1804,MATCH($C1580,Bolalar!$I$5:$I$1804,0))="","",INDEX(Bolalar!$C$5:$C$1804,MATCH($C1580,Bolalar!$I$5:$I$1804,0))),""))</f>
        <v/>
      </c>
      <c r="F1580" s="24"/>
      <c r="G1580" s="14" t="str">
        <f aca="false">IF(OR($E1580="",$B1580=""),"",INT(($B1580-$E1580)/365.25))</f>
        <v/>
      </c>
      <c r="H1580" s="14" t="str">
        <f aca="false">IF($G1580="","",IF($G1580&lt;5,"Ha","Yo'q"))</f>
        <v/>
      </c>
      <c r="I1580" s="14" t="str">
        <f aca="false">IF($G1580="","",IF($G1580&lt;18,"Ha","Yo'q"))</f>
        <v/>
      </c>
      <c r="J1580" s="12"/>
      <c r="K1580" s="12"/>
      <c r="L1580" s="25"/>
      <c r="M1580" s="12"/>
    </row>
    <row r="1581" customFormat="false" ht="15" hidden="false" customHeight="false" outlineLevel="0" collapsed="false">
      <c r="A1581" s="8" t="n">
        <v>1577</v>
      </c>
      <c r="B1581" s="13"/>
      <c r="C1581" s="25"/>
      <c r="D1581" s="26" t="str">
        <f aca="false">IF($C1581="","",IFERROR(IF(INDEX(Bolalar!$B$5:$B$1804,MATCH($C1581,Bolalar!$I$5:$I$1804,0))="","",INDEX(Bolalar!$B$5:$B$1804,MATCH($C1581,Bolalar!$I$5:$I$1804,0))),""))</f>
        <v/>
      </c>
      <c r="E1581" s="15" t="str">
        <f aca="false">IF($C1581="","",IFERROR(IF(INDEX(Bolalar!$C$5:$C$1804,MATCH($C1581,Bolalar!$I$5:$I$1804,0))="","",INDEX(Bolalar!$C$5:$C$1804,MATCH($C1581,Bolalar!$I$5:$I$1804,0))),""))</f>
        <v/>
      </c>
      <c r="F1581" s="24"/>
      <c r="G1581" s="14" t="str">
        <f aca="false">IF(OR($E1581="",$B1581=""),"",INT(($B1581-$E1581)/365.25))</f>
        <v/>
      </c>
      <c r="H1581" s="14" t="str">
        <f aca="false">IF($G1581="","",IF($G1581&lt;5,"Ha","Yo'q"))</f>
        <v/>
      </c>
      <c r="I1581" s="14" t="str">
        <f aca="false">IF($G1581="","",IF($G1581&lt;18,"Ha","Yo'q"))</f>
        <v/>
      </c>
      <c r="J1581" s="12"/>
      <c r="K1581" s="12"/>
      <c r="L1581" s="25"/>
      <c r="M1581" s="12"/>
    </row>
    <row r="1582" customFormat="false" ht="15" hidden="false" customHeight="false" outlineLevel="0" collapsed="false">
      <c r="A1582" s="8" t="n">
        <v>1578</v>
      </c>
      <c r="B1582" s="13"/>
      <c r="C1582" s="25"/>
      <c r="D1582" s="26" t="str">
        <f aca="false">IF($C1582="","",IFERROR(IF(INDEX(Bolalar!$B$5:$B$1804,MATCH($C1582,Bolalar!$I$5:$I$1804,0))="","",INDEX(Bolalar!$B$5:$B$1804,MATCH($C1582,Bolalar!$I$5:$I$1804,0))),""))</f>
        <v/>
      </c>
      <c r="E1582" s="15" t="str">
        <f aca="false">IF($C1582="","",IFERROR(IF(INDEX(Bolalar!$C$5:$C$1804,MATCH($C1582,Bolalar!$I$5:$I$1804,0))="","",INDEX(Bolalar!$C$5:$C$1804,MATCH($C1582,Bolalar!$I$5:$I$1804,0))),""))</f>
        <v/>
      </c>
      <c r="F1582" s="24"/>
      <c r="G1582" s="14" t="str">
        <f aca="false">IF(OR($E1582="",$B1582=""),"",INT(($B1582-$E1582)/365.25))</f>
        <v/>
      </c>
      <c r="H1582" s="14" t="str">
        <f aca="false">IF($G1582="","",IF($G1582&lt;5,"Ha","Yo'q"))</f>
        <v/>
      </c>
      <c r="I1582" s="14" t="str">
        <f aca="false">IF($G1582="","",IF($G1582&lt;18,"Ha","Yo'q"))</f>
        <v/>
      </c>
      <c r="J1582" s="12"/>
      <c r="K1582" s="12"/>
      <c r="L1582" s="25"/>
      <c r="M1582" s="12"/>
    </row>
    <row r="1583" customFormat="false" ht="15" hidden="false" customHeight="false" outlineLevel="0" collapsed="false">
      <c r="A1583" s="8" t="n">
        <v>1579</v>
      </c>
      <c r="B1583" s="13"/>
      <c r="C1583" s="25"/>
      <c r="D1583" s="26" t="str">
        <f aca="false">IF($C1583="","",IFERROR(IF(INDEX(Bolalar!$B$5:$B$1804,MATCH($C1583,Bolalar!$I$5:$I$1804,0))="","",INDEX(Bolalar!$B$5:$B$1804,MATCH($C1583,Bolalar!$I$5:$I$1804,0))),""))</f>
        <v/>
      </c>
      <c r="E1583" s="15" t="str">
        <f aca="false">IF($C1583="","",IFERROR(IF(INDEX(Bolalar!$C$5:$C$1804,MATCH($C1583,Bolalar!$I$5:$I$1804,0))="","",INDEX(Bolalar!$C$5:$C$1804,MATCH($C1583,Bolalar!$I$5:$I$1804,0))),""))</f>
        <v/>
      </c>
      <c r="F1583" s="24"/>
      <c r="G1583" s="14" t="str">
        <f aca="false">IF(OR($E1583="",$B1583=""),"",INT(($B1583-$E1583)/365.25))</f>
        <v/>
      </c>
      <c r="H1583" s="14" t="str">
        <f aca="false">IF($G1583="","",IF($G1583&lt;5,"Ha","Yo'q"))</f>
        <v/>
      </c>
      <c r="I1583" s="14" t="str">
        <f aca="false">IF($G1583="","",IF($G1583&lt;18,"Ha","Yo'q"))</f>
        <v/>
      </c>
      <c r="J1583" s="12"/>
      <c r="K1583" s="12"/>
      <c r="L1583" s="25"/>
      <c r="M1583" s="12"/>
    </row>
    <row r="1584" customFormat="false" ht="15" hidden="false" customHeight="false" outlineLevel="0" collapsed="false">
      <c r="A1584" s="8" t="n">
        <v>1580</v>
      </c>
      <c r="B1584" s="13"/>
      <c r="C1584" s="25"/>
      <c r="D1584" s="26" t="str">
        <f aca="false">IF($C1584="","",IFERROR(IF(INDEX(Bolalar!$B$5:$B$1804,MATCH($C1584,Bolalar!$I$5:$I$1804,0))="","",INDEX(Bolalar!$B$5:$B$1804,MATCH($C1584,Bolalar!$I$5:$I$1804,0))),""))</f>
        <v/>
      </c>
      <c r="E1584" s="15" t="str">
        <f aca="false">IF($C1584="","",IFERROR(IF(INDEX(Bolalar!$C$5:$C$1804,MATCH($C1584,Bolalar!$I$5:$I$1804,0))="","",INDEX(Bolalar!$C$5:$C$1804,MATCH($C1584,Bolalar!$I$5:$I$1804,0))),""))</f>
        <v/>
      </c>
      <c r="F1584" s="24"/>
      <c r="G1584" s="14" t="str">
        <f aca="false">IF(OR($E1584="",$B1584=""),"",INT(($B1584-$E1584)/365.25))</f>
        <v/>
      </c>
      <c r="H1584" s="14" t="str">
        <f aca="false">IF($G1584="","",IF($G1584&lt;5,"Ha","Yo'q"))</f>
        <v/>
      </c>
      <c r="I1584" s="14" t="str">
        <f aca="false">IF($G1584="","",IF($G1584&lt;18,"Ha","Yo'q"))</f>
        <v/>
      </c>
      <c r="J1584" s="12"/>
      <c r="K1584" s="12"/>
      <c r="L1584" s="25"/>
      <c r="M1584" s="12"/>
    </row>
    <row r="1585" customFormat="false" ht="15" hidden="false" customHeight="false" outlineLevel="0" collapsed="false">
      <c r="A1585" s="8" t="n">
        <v>1581</v>
      </c>
      <c r="B1585" s="13"/>
      <c r="C1585" s="25"/>
      <c r="D1585" s="26" t="str">
        <f aca="false">IF($C1585="","",IFERROR(IF(INDEX(Bolalar!$B$5:$B$1804,MATCH($C1585,Bolalar!$I$5:$I$1804,0))="","",INDEX(Bolalar!$B$5:$B$1804,MATCH($C1585,Bolalar!$I$5:$I$1804,0))),""))</f>
        <v/>
      </c>
      <c r="E1585" s="15" t="str">
        <f aca="false">IF($C1585="","",IFERROR(IF(INDEX(Bolalar!$C$5:$C$1804,MATCH($C1585,Bolalar!$I$5:$I$1804,0))="","",INDEX(Bolalar!$C$5:$C$1804,MATCH($C1585,Bolalar!$I$5:$I$1804,0))),""))</f>
        <v/>
      </c>
      <c r="F1585" s="24"/>
      <c r="G1585" s="14" t="str">
        <f aca="false">IF(OR($E1585="",$B1585=""),"",INT(($B1585-$E1585)/365.25))</f>
        <v/>
      </c>
      <c r="H1585" s="14" t="str">
        <f aca="false">IF($G1585="","",IF($G1585&lt;5,"Ha","Yo'q"))</f>
        <v/>
      </c>
      <c r="I1585" s="14" t="str">
        <f aca="false">IF($G1585="","",IF($G1585&lt;18,"Ha","Yo'q"))</f>
        <v/>
      </c>
      <c r="J1585" s="12"/>
      <c r="K1585" s="12"/>
      <c r="L1585" s="25"/>
      <c r="M1585" s="12"/>
    </row>
    <row r="1586" customFormat="false" ht="15" hidden="false" customHeight="false" outlineLevel="0" collapsed="false">
      <c r="A1586" s="8" t="n">
        <v>1582</v>
      </c>
      <c r="B1586" s="13"/>
      <c r="C1586" s="25"/>
      <c r="D1586" s="26" t="str">
        <f aca="false">IF($C1586="","",IFERROR(IF(INDEX(Bolalar!$B$5:$B$1804,MATCH($C1586,Bolalar!$I$5:$I$1804,0))="","",INDEX(Bolalar!$B$5:$B$1804,MATCH($C1586,Bolalar!$I$5:$I$1804,0))),""))</f>
        <v/>
      </c>
      <c r="E1586" s="15" t="str">
        <f aca="false">IF($C1586="","",IFERROR(IF(INDEX(Bolalar!$C$5:$C$1804,MATCH($C1586,Bolalar!$I$5:$I$1804,0))="","",INDEX(Bolalar!$C$5:$C$1804,MATCH($C1586,Bolalar!$I$5:$I$1804,0))),""))</f>
        <v/>
      </c>
      <c r="F1586" s="24"/>
      <c r="G1586" s="14" t="str">
        <f aca="false">IF(OR($E1586="",$B1586=""),"",INT(($B1586-$E1586)/365.25))</f>
        <v/>
      </c>
      <c r="H1586" s="14" t="str">
        <f aca="false">IF($G1586="","",IF($G1586&lt;5,"Ha","Yo'q"))</f>
        <v/>
      </c>
      <c r="I1586" s="14" t="str">
        <f aca="false">IF($G1586="","",IF($G1586&lt;18,"Ha","Yo'q"))</f>
        <v/>
      </c>
      <c r="J1586" s="12"/>
      <c r="K1586" s="12"/>
      <c r="L1586" s="25"/>
      <c r="M1586" s="12"/>
    </row>
    <row r="1587" customFormat="false" ht="15" hidden="false" customHeight="false" outlineLevel="0" collapsed="false">
      <c r="A1587" s="8" t="n">
        <v>1583</v>
      </c>
      <c r="B1587" s="13"/>
      <c r="C1587" s="25"/>
      <c r="D1587" s="26" t="str">
        <f aca="false">IF($C1587="","",IFERROR(IF(INDEX(Bolalar!$B$5:$B$1804,MATCH($C1587,Bolalar!$I$5:$I$1804,0))="","",INDEX(Bolalar!$B$5:$B$1804,MATCH($C1587,Bolalar!$I$5:$I$1804,0))),""))</f>
        <v/>
      </c>
      <c r="E1587" s="15" t="str">
        <f aca="false">IF($C1587="","",IFERROR(IF(INDEX(Bolalar!$C$5:$C$1804,MATCH($C1587,Bolalar!$I$5:$I$1804,0))="","",INDEX(Bolalar!$C$5:$C$1804,MATCH($C1587,Bolalar!$I$5:$I$1804,0))),""))</f>
        <v/>
      </c>
      <c r="F1587" s="24"/>
      <c r="G1587" s="14" t="str">
        <f aca="false">IF(OR($E1587="",$B1587=""),"",INT(($B1587-$E1587)/365.25))</f>
        <v/>
      </c>
      <c r="H1587" s="14" t="str">
        <f aca="false">IF($G1587="","",IF($G1587&lt;5,"Ha","Yo'q"))</f>
        <v/>
      </c>
      <c r="I1587" s="14" t="str">
        <f aca="false">IF($G1587="","",IF($G1587&lt;18,"Ha","Yo'q"))</f>
        <v/>
      </c>
      <c r="J1587" s="12"/>
      <c r="K1587" s="12"/>
      <c r="L1587" s="25"/>
      <c r="M1587" s="12"/>
    </row>
    <row r="1588" customFormat="false" ht="15" hidden="false" customHeight="false" outlineLevel="0" collapsed="false">
      <c r="A1588" s="8" t="n">
        <v>1584</v>
      </c>
      <c r="B1588" s="13"/>
      <c r="C1588" s="25"/>
      <c r="D1588" s="26" t="str">
        <f aca="false">IF($C1588="","",IFERROR(IF(INDEX(Bolalar!$B$5:$B$1804,MATCH($C1588,Bolalar!$I$5:$I$1804,0))="","",INDEX(Bolalar!$B$5:$B$1804,MATCH($C1588,Bolalar!$I$5:$I$1804,0))),""))</f>
        <v/>
      </c>
      <c r="E1588" s="15" t="str">
        <f aca="false">IF($C1588="","",IFERROR(IF(INDEX(Bolalar!$C$5:$C$1804,MATCH($C1588,Bolalar!$I$5:$I$1804,0))="","",INDEX(Bolalar!$C$5:$C$1804,MATCH($C1588,Bolalar!$I$5:$I$1804,0))),""))</f>
        <v/>
      </c>
      <c r="F1588" s="24"/>
      <c r="G1588" s="14" t="str">
        <f aca="false">IF(OR($E1588="",$B1588=""),"",INT(($B1588-$E1588)/365.25))</f>
        <v/>
      </c>
      <c r="H1588" s="14" t="str">
        <f aca="false">IF($G1588="","",IF($G1588&lt;5,"Ha","Yo'q"))</f>
        <v/>
      </c>
      <c r="I1588" s="14" t="str">
        <f aca="false">IF($G1588="","",IF($G1588&lt;18,"Ha","Yo'q"))</f>
        <v/>
      </c>
      <c r="J1588" s="12"/>
      <c r="K1588" s="12"/>
      <c r="L1588" s="25"/>
      <c r="M1588" s="12"/>
    </row>
    <row r="1589" customFormat="false" ht="15" hidden="false" customHeight="false" outlineLevel="0" collapsed="false">
      <c r="A1589" s="8" t="n">
        <v>1585</v>
      </c>
      <c r="B1589" s="13"/>
      <c r="C1589" s="25"/>
      <c r="D1589" s="26" t="str">
        <f aca="false">IF($C1589="","",IFERROR(IF(INDEX(Bolalar!$B$5:$B$1804,MATCH($C1589,Bolalar!$I$5:$I$1804,0))="","",INDEX(Bolalar!$B$5:$B$1804,MATCH($C1589,Bolalar!$I$5:$I$1804,0))),""))</f>
        <v/>
      </c>
      <c r="E1589" s="15" t="str">
        <f aca="false">IF($C1589="","",IFERROR(IF(INDEX(Bolalar!$C$5:$C$1804,MATCH($C1589,Bolalar!$I$5:$I$1804,0))="","",INDEX(Bolalar!$C$5:$C$1804,MATCH($C1589,Bolalar!$I$5:$I$1804,0))),""))</f>
        <v/>
      </c>
      <c r="F1589" s="24"/>
      <c r="G1589" s="14" t="str">
        <f aca="false">IF(OR($E1589="",$B1589=""),"",INT(($B1589-$E1589)/365.25))</f>
        <v/>
      </c>
      <c r="H1589" s="14" t="str">
        <f aca="false">IF($G1589="","",IF($G1589&lt;5,"Ha","Yo'q"))</f>
        <v/>
      </c>
      <c r="I1589" s="14" t="str">
        <f aca="false">IF($G1589="","",IF($G1589&lt;18,"Ha","Yo'q"))</f>
        <v/>
      </c>
      <c r="J1589" s="12"/>
      <c r="K1589" s="12"/>
      <c r="L1589" s="25"/>
      <c r="M1589" s="12"/>
    </row>
    <row r="1590" customFormat="false" ht="15" hidden="false" customHeight="false" outlineLevel="0" collapsed="false">
      <c r="A1590" s="8" t="n">
        <v>1586</v>
      </c>
      <c r="B1590" s="13"/>
      <c r="C1590" s="25"/>
      <c r="D1590" s="26" t="str">
        <f aca="false">IF($C1590="","",IFERROR(IF(INDEX(Bolalar!$B$5:$B$1804,MATCH($C1590,Bolalar!$I$5:$I$1804,0))="","",INDEX(Bolalar!$B$5:$B$1804,MATCH($C1590,Bolalar!$I$5:$I$1804,0))),""))</f>
        <v/>
      </c>
      <c r="E1590" s="15" t="str">
        <f aca="false">IF($C1590="","",IFERROR(IF(INDEX(Bolalar!$C$5:$C$1804,MATCH($C1590,Bolalar!$I$5:$I$1804,0))="","",INDEX(Bolalar!$C$5:$C$1804,MATCH($C1590,Bolalar!$I$5:$I$1804,0))),""))</f>
        <v/>
      </c>
      <c r="F1590" s="24"/>
      <c r="G1590" s="14" t="str">
        <f aca="false">IF(OR($E1590="",$B1590=""),"",INT(($B1590-$E1590)/365.25))</f>
        <v/>
      </c>
      <c r="H1590" s="14" t="str">
        <f aca="false">IF($G1590="","",IF($G1590&lt;5,"Ha","Yo'q"))</f>
        <v/>
      </c>
      <c r="I1590" s="14" t="str">
        <f aca="false">IF($G1590="","",IF($G1590&lt;18,"Ha","Yo'q"))</f>
        <v/>
      </c>
      <c r="J1590" s="12"/>
      <c r="K1590" s="12"/>
      <c r="L1590" s="25"/>
      <c r="M1590" s="12"/>
    </row>
    <row r="1591" customFormat="false" ht="15" hidden="false" customHeight="false" outlineLevel="0" collapsed="false">
      <c r="A1591" s="8" t="n">
        <v>1587</v>
      </c>
      <c r="B1591" s="13"/>
      <c r="C1591" s="25"/>
      <c r="D1591" s="26" t="str">
        <f aca="false">IF($C1591="","",IFERROR(IF(INDEX(Bolalar!$B$5:$B$1804,MATCH($C1591,Bolalar!$I$5:$I$1804,0))="","",INDEX(Bolalar!$B$5:$B$1804,MATCH($C1591,Bolalar!$I$5:$I$1804,0))),""))</f>
        <v/>
      </c>
      <c r="E1591" s="15" t="str">
        <f aca="false">IF($C1591="","",IFERROR(IF(INDEX(Bolalar!$C$5:$C$1804,MATCH($C1591,Bolalar!$I$5:$I$1804,0))="","",INDEX(Bolalar!$C$5:$C$1804,MATCH($C1591,Bolalar!$I$5:$I$1804,0))),""))</f>
        <v/>
      </c>
      <c r="F1591" s="24"/>
      <c r="G1591" s="14" t="str">
        <f aca="false">IF(OR($E1591="",$B1591=""),"",INT(($B1591-$E1591)/365.25))</f>
        <v/>
      </c>
      <c r="H1591" s="14" t="str">
        <f aca="false">IF($G1591="","",IF($G1591&lt;5,"Ha","Yo'q"))</f>
        <v/>
      </c>
      <c r="I1591" s="14" t="str">
        <f aca="false">IF($G1591="","",IF($G1591&lt;18,"Ha","Yo'q"))</f>
        <v/>
      </c>
      <c r="J1591" s="12"/>
      <c r="K1591" s="12"/>
      <c r="L1591" s="25"/>
      <c r="M1591" s="12"/>
    </row>
    <row r="1592" customFormat="false" ht="15" hidden="false" customHeight="false" outlineLevel="0" collapsed="false">
      <c r="A1592" s="8" t="n">
        <v>1588</v>
      </c>
      <c r="B1592" s="13"/>
      <c r="C1592" s="25"/>
      <c r="D1592" s="26" t="str">
        <f aca="false">IF($C1592="","",IFERROR(IF(INDEX(Bolalar!$B$5:$B$1804,MATCH($C1592,Bolalar!$I$5:$I$1804,0))="","",INDEX(Bolalar!$B$5:$B$1804,MATCH($C1592,Bolalar!$I$5:$I$1804,0))),""))</f>
        <v/>
      </c>
      <c r="E1592" s="15" t="str">
        <f aca="false">IF($C1592="","",IFERROR(IF(INDEX(Bolalar!$C$5:$C$1804,MATCH($C1592,Bolalar!$I$5:$I$1804,0))="","",INDEX(Bolalar!$C$5:$C$1804,MATCH($C1592,Bolalar!$I$5:$I$1804,0))),""))</f>
        <v/>
      </c>
      <c r="F1592" s="24"/>
      <c r="G1592" s="14" t="str">
        <f aca="false">IF(OR($E1592="",$B1592=""),"",INT(($B1592-$E1592)/365.25))</f>
        <v/>
      </c>
      <c r="H1592" s="14" t="str">
        <f aca="false">IF($G1592="","",IF($G1592&lt;5,"Ha","Yo'q"))</f>
        <v/>
      </c>
      <c r="I1592" s="14" t="str">
        <f aca="false">IF($G1592="","",IF($G1592&lt;18,"Ha","Yo'q"))</f>
        <v/>
      </c>
      <c r="J1592" s="12"/>
      <c r="K1592" s="12"/>
      <c r="L1592" s="25"/>
      <c r="M1592" s="12"/>
    </row>
    <row r="1593" customFormat="false" ht="15" hidden="false" customHeight="false" outlineLevel="0" collapsed="false">
      <c r="A1593" s="8" t="n">
        <v>1589</v>
      </c>
      <c r="B1593" s="13"/>
      <c r="C1593" s="25"/>
      <c r="D1593" s="26" t="str">
        <f aca="false">IF($C1593="","",IFERROR(IF(INDEX(Bolalar!$B$5:$B$1804,MATCH($C1593,Bolalar!$I$5:$I$1804,0))="","",INDEX(Bolalar!$B$5:$B$1804,MATCH($C1593,Bolalar!$I$5:$I$1804,0))),""))</f>
        <v/>
      </c>
      <c r="E1593" s="15" t="str">
        <f aca="false">IF($C1593="","",IFERROR(IF(INDEX(Bolalar!$C$5:$C$1804,MATCH($C1593,Bolalar!$I$5:$I$1804,0))="","",INDEX(Bolalar!$C$5:$C$1804,MATCH($C1593,Bolalar!$I$5:$I$1804,0))),""))</f>
        <v/>
      </c>
      <c r="F1593" s="24"/>
      <c r="G1593" s="14" t="str">
        <f aca="false">IF(OR($E1593="",$B1593=""),"",INT(($B1593-$E1593)/365.25))</f>
        <v/>
      </c>
      <c r="H1593" s="14" t="str">
        <f aca="false">IF($G1593="","",IF($G1593&lt;5,"Ha","Yo'q"))</f>
        <v/>
      </c>
      <c r="I1593" s="14" t="str">
        <f aca="false">IF($G1593="","",IF($G1593&lt;18,"Ha","Yo'q"))</f>
        <v/>
      </c>
      <c r="J1593" s="12"/>
      <c r="K1593" s="12"/>
      <c r="L1593" s="25"/>
      <c r="M1593" s="12"/>
    </row>
    <row r="1594" customFormat="false" ht="15" hidden="false" customHeight="false" outlineLevel="0" collapsed="false">
      <c r="A1594" s="8" t="n">
        <v>1590</v>
      </c>
      <c r="B1594" s="13"/>
      <c r="C1594" s="25"/>
      <c r="D1594" s="26" t="str">
        <f aca="false">IF($C1594="","",IFERROR(IF(INDEX(Bolalar!$B$5:$B$1804,MATCH($C1594,Bolalar!$I$5:$I$1804,0))="","",INDEX(Bolalar!$B$5:$B$1804,MATCH($C1594,Bolalar!$I$5:$I$1804,0))),""))</f>
        <v/>
      </c>
      <c r="E1594" s="15" t="str">
        <f aca="false">IF($C1594="","",IFERROR(IF(INDEX(Bolalar!$C$5:$C$1804,MATCH($C1594,Bolalar!$I$5:$I$1804,0))="","",INDEX(Bolalar!$C$5:$C$1804,MATCH($C1594,Bolalar!$I$5:$I$1804,0))),""))</f>
        <v/>
      </c>
      <c r="F1594" s="24"/>
      <c r="G1594" s="14" t="str">
        <f aca="false">IF(OR($E1594="",$B1594=""),"",INT(($B1594-$E1594)/365.25))</f>
        <v/>
      </c>
      <c r="H1594" s="14" t="str">
        <f aca="false">IF($G1594="","",IF($G1594&lt;5,"Ha","Yo'q"))</f>
        <v/>
      </c>
      <c r="I1594" s="14" t="str">
        <f aca="false">IF($G1594="","",IF($G1594&lt;18,"Ha","Yo'q"))</f>
        <v/>
      </c>
      <c r="J1594" s="12"/>
      <c r="K1594" s="12"/>
      <c r="L1594" s="25"/>
      <c r="M1594" s="12"/>
    </row>
    <row r="1595" customFormat="false" ht="15" hidden="false" customHeight="false" outlineLevel="0" collapsed="false">
      <c r="A1595" s="8" t="n">
        <v>1591</v>
      </c>
      <c r="B1595" s="13"/>
      <c r="C1595" s="25"/>
      <c r="D1595" s="26" t="str">
        <f aca="false">IF($C1595="","",IFERROR(IF(INDEX(Bolalar!$B$5:$B$1804,MATCH($C1595,Bolalar!$I$5:$I$1804,0))="","",INDEX(Bolalar!$B$5:$B$1804,MATCH($C1595,Bolalar!$I$5:$I$1804,0))),""))</f>
        <v/>
      </c>
      <c r="E1595" s="15" t="str">
        <f aca="false">IF($C1595="","",IFERROR(IF(INDEX(Bolalar!$C$5:$C$1804,MATCH($C1595,Bolalar!$I$5:$I$1804,0))="","",INDEX(Bolalar!$C$5:$C$1804,MATCH($C1595,Bolalar!$I$5:$I$1804,0))),""))</f>
        <v/>
      </c>
      <c r="F1595" s="24"/>
      <c r="G1595" s="14" t="str">
        <f aca="false">IF(OR($E1595="",$B1595=""),"",INT(($B1595-$E1595)/365.25))</f>
        <v/>
      </c>
      <c r="H1595" s="14" t="str">
        <f aca="false">IF($G1595="","",IF($G1595&lt;5,"Ha","Yo'q"))</f>
        <v/>
      </c>
      <c r="I1595" s="14" t="str">
        <f aca="false">IF($G1595="","",IF($G1595&lt;18,"Ha","Yo'q"))</f>
        <v/>
      </c>
      <c r="J1595" s="12"/>
      <c r="K1595" s="12"/>
      <c r="L1595" s="25"/>
      <c r="M1595" s="12"/>
    </row>
    <row r="1596" customFormat="false" ht="15" hidden="false" customHeight="false" outlineLevel="0" collapsed="false">
      <c r="A1596" s="8" t="n">
        <v>1592</v>
      </c>
      <c r="B1596" s="13"/>
      <c r="C1596" s="25"/>
      <c r="D1596" s="26" t="str">
        <f aca="false">IF($C1596="","",IFERROR(IF(INDEX(Bolalar!$B$5:$B$1804,MATCH($C1596,Bolalar!$I$5:$I$1804,0))="","",INDEX(Bolalar!$B$5:$B$1804,MATCH($C1596,Bolalar!$I$5:$I$1804,0))),""))</f>
        <v/>
      </c>
      <c r="E1596" s="15" t="str">
        <f aca="false">IF($C1596="","",IFERROR(IF(INDEX(Bolalar!$C$5:$C$1804,MATCH($C1596,Bolalar!$I$5:$I$1804,0))="","",INDEX(Bolalar!$C$5:$C$1804,MATCH($C1596,Bolalar!$I$5:$I$1804,0))),""))</f>
        <v/>
      </c>
      <c r="F1596" s="24"/>
      <c r="G1596" s="14" t="str">
        <f aca="false">IF(OR($E1596="",$B1596=""),"",INT(($B1596-$E1596)/365.25))</f>
        <v/>
      </c>
      <c r="H1596" s="14" t="str">
        <f aca="false">IF($G1596="","",IF($G1596&lt;5,"Ha","Yo'q"))</f>
        <v/>
      </c>
      <c r="I1596" s="14" t="str">
        <f aca="false">IF($G1596="","",IF($G1596&lt;18,"Ha","Yo'q"))</f>
        <v/>
      </c>
      <c r="J1596" s="12"/>
      <c r="K1596" s="12"/>
      <c r="L1596" s="25"/>
      <c r="M1596" s="12"/>
    </row>
    <row r="1597" customFormat="false" ht="15" hidden="false" customHeight="false" outlineLevel="0" collapsed="false">
      <c r="A1597" s="8" t="n">
        <v>1593</v>
      </c>
      <c r="B1597" s="13"/>
      <c r="C1597" s="25"/>
      <c r="D1597" s="26" t="str">
        <f aca="false">IF($C1597="","",IFERROR(IF(INDEX(Bolalar!$B$5:$B$1804,MATCH($C1597,Bolalar!$I$5:$I$1804,0))="","",INDEX(Bolalar!$B$5:$B$1804,MATCH($C1597,Bolalar!$I$5:$I$1804,0))),""))</f>
        <v/>
      </c>
      <c r="E1597" s="15" t="str">
        <f aca="false">IF($C1597="","",IFERROR(IF(INDEX(Bolalar!$C$5:$C$1804,MATCH($C1597,Bolalar!$I$5:$I$1804,0))="","",INDEX(Bolalar!$C$5:$C$1804,MATCH($C1597,Bolalar!$I$5:$I$1804,0))),""))</f>
        <v/>
      </c>
      <c r="F1597" s="24"/>
      <c r="G1597" s="14" t="str">
        <f aca="false">IF(OR($E1597="",$B1597=""),"",INT(($B1597-$E1597)/365.25))</f>
        <v/>
      </c>
      <c r="H1597" s="14" t="str">
        <f aca="false">IF($G1597="","",IF($G1597&lt;5,"Ha","Yo'q"))</f>
        <v/>
      </c>
      <c r="I1597" s="14" t="str">
        <f aca="false">IF($G1597="","",IF($G1597&lt;18,"Ha","Yo'q"))</f>
        <v/>
      </c>
      <c r="J1597" s="12"/>
      <c r="K1597" s="12"/>
      <c r="L1597" s="25"/>
      <c r="M1597" s="12"/>
    </row>
    <row r="1598" customFormat="false" ht="15" hidden="false" customHeight="false" outlineLevel="0" collapsed="false">
      <c r="A1598" s="8" t="n">
        <v>1594</v>
      </c>
      <c r="B1598" s="13"/>
      <c r="C1598" s="25"/>
      <c r="D1598" s="26" t="str">
        <f aca="false">IF($C1598="","",IFERROR(IF(INDEX(Bolalar!$B$5:$B$1804,MATCH($C1598,Bolalar!$I$5:$I$1804,0))="","",INDEX(Bolalar!$B$5:$B$1804,MATCH($C1598,Bolalar!$I$5:$I$1804,0))),""))</f>
        <v/>
      </c>
      <c r="E1598" s="15" t="str">
        <f aca="false">IF($C1598="","",IFERROR(IF(INDEX(Bolalar!$C$5:$C$1804,MATCH($C1598,Bolalar!$I$5:$I$1804,0))="","",INDEX(Bolalar!$C$5:$C$1804,MATCH($C1598,Bolalar!$I$5:$I$1804,0))),""))</f>
        <v/>
      </c>
      <c r="F1598" s="24"/>
      <c r="G1598" s="14" t="str">
        <f aca="false">IF(OR($E1598="",$B1598=""),"",INT(($B1598-$E1598)/365.25))</f>
        <v/>
      </c>
      <c r="H1598" s="14" t="str">
        <f aca="false">IF($G1598="","",IF($G1598&lt;5,"Ha","Yo'q"))</f>
        <v/>
      </c>
      <c r="I1598" s="14" t="str">
        <f aca="false">IF($G1598="","",IF($G1598&lt;18,"Ha","Yo'q"))</f>
        <v/>
      </c>
      <c r="J1598" s="12"/>
      <c r="K1598" s="12"/>
      <c r="L1598" s="25"/>
      <c r="M1598" s="12"/>
    </row>
    <row r="1599" customFormat="false" ht="15" hidden="false" customHeight="false" outlineLevel="0" collapsed="false">
      <c r="A1599" s="8" t="n">
        <v>1595</v>
      </c>
      <c r="B1599" s="13"/>
      <c r="C1599" s="25"/>
      <c r="D1599" s="26" t="str">
        <f aca="false">IF($C1599="","",IFERROR(IF(INDEX(Bolalar!$B$5:$B$1804,MATCH($C1599,Bolalar!$I$5:$I$1804,0))="","",INDEX(Bolalar!$B$5:$B$1804,MATCH($C1599,Bolalar!$I$5:$I$1804,0))),""))</f>
        <v/>
      </c>
      <c r="E1599" s="15" t="str">
        <f aca="false">IF($C1599="","",IFERROR(IF(INDEX(Bolalar!$C$5:$C$1804,MATCH($C1599,Bolalar!$I$5:$I$1804,0))="","",INDEX(Bolalar!$C$5:$C$1804,MATCH($C1599,Bolalar!$I$5:$I$1804,0))),""))</f>
        <v/>
      </c>
      <c r="F1599" s="24"/>
      <c r="G1599" s="14" t="str">
        <f aca="false">IF(OR($E1599="",$B1599=""),"",INT(($B1599-$E1599)/365.25))</f>
        <v/>
      </c>
      <c r="H1599" s="14" t="str">
        <f aca="false">IF($G1599="","",IF($G1599&lt;5,"Ha","Yo'q"))</f>
        <v/>
      </c>
      <c r="I1599" s="14" t="str">
        <f aca="false">IF($G1599="","",IF($G1599&lt;18,"Ha","Yo'q"))</f>
        <v/>
      </c>
      <c r="J1599" s="12"/>
      <c r="K1599" s="12"/>
      <c r="L1599" s="25"/>
      <c r="M1599" s="12"/>
    </row>
    <row r="1600" customFormat="false" ht="15" hidden="false" customHeight="false" outlineLevel="0" collapsed="false">
      <c r="A1600" s="8" t="n">
        <v>1596</v>
      </c>
      <c r="B1600" s="13"/>
      <c r="C1600" s="25"/>
      <c r="D1600" s="26" t="str">
        <f aca="false">IF($C1600="","",IFERROR(IF(INDEX(Bolalar!$B$5:$B$1804,MATCH($C1600,Bolalar!$I$5:$I$1804,0))="","",INDEX(Bolalar!$B$5:$B$1804,MATCH($C1600,Bolalar!$I$5:$I$1804,0))),""))</f>
        <v/>
      </c>
      <c r="E1600" s="15" t="str">
        <f aca="false">IF($C1600="","",IFERROR(IF(INDEX(Bolalar!$C$5:$C$1804,MATCH($C1600,Bolalar!$I$5:$I$1804,0))="","",INDEX(Bolalar!$C$5:$C$1804,MATCH($C1600,Bolalar!$I$5:$I$1804,0))),""))</f>
        <v/>
      </c>
      <c r="F1600" s="24"/>
      <c r="G1600" s="14" t="str">
        <f aca="false">IF(OR($E1600="",$B1600=""),"",INT(($B1600-$E1600)/365.25))</f>
        <v/>
      </c>
      <c r="H1600" s="14" t="str">
        <f aca="false">IF($G1600="","",IF($G1600&lt;5,"Ha","Yo'q"))</f>
        <v/>
      </c>
      <c r="I1600" s="14" t="str">
        <f aca="false">IF($G1600="","",IF($G1600&lt;18,"Ha","Yo'q"))</f>
        <v/>
      </c>
      <c r="J1600" s="12"/>
      <c r="K1600" s="12"/>
      <c r="L1600" s="25"/>
      <c r="M1600" s="12"/>
    </row>
    <row r="1601" customFormat="false" ht="15" hidden="false" customHeight="false" outlineLevel="0" collapsed="false">
      <c r="A1601" s="8" t="n">
        <v>1597</v>
      </c>
      <c r="B1601" s="13"/>
      <c r="C1601" s="25"/>
      <c r="D1601" s="26" t="str">
        <f aca="false">IF($C1601="","",IFERROR(IF(INDEX(Bolalar!$B$5:$B$1804,MATCH($C1601,Bolalar!$I$5:$I$1804,0))="","",INDEX(Bolalar!$B$5:$B$1804,MATCH($C1601,Bolalar!$I$5:$I$1804,0))),""))</f>
        <v/>
      </c>
      <c r="E1601" s="15" t="str">
        <f aca="false">IF($C1601="","",IFERROR(IF(INDEX(Bolalar!$C$5:$C$1804,MATCH($C1601,Bolalar!$I$5:$I$1804,0))="","",INDEX(Bolalar!$C$5:$C$1804,MATCH($C1601,Bolalar!$I$5:$I$1804,0))),""))</f>
        <v/>
      </c>
      <c r="F1601" s="24"/>
      <c r="G1601" s="14" t="str">
        <f aca="false">IF(OR($E1601="",$B1601=""),"",INT(($B1601-$E1601)/365.25))</f>
        <v/>
      </c>
      <c r="H1601" s="14" t="str">
        <f aca="false">IF($G1601="","",IF($G1601&lt;5,"Ha","Yo'q"))</f>
        <v/>
      </c>
      <c r="I1601" s="14" t="str">
        <f aca="false">IF($G1601="","",IF($G1601&lt;18,"Ha","Yo'q"))</f>
        <v/>
      </c>
      <c r="J1601" s="12"/>
      <c r="K1601" s="12"/>
      <c r="L1601" s="25"/>
      <c r="M1601" s="12"/>
    </row>
    <row r="1602" customFormat="false" ht="15" hidden="false" customHeight="false" outlineLevel="0" collapsed="false">
      <c r="A1602" s="8" t="n">
        <v>1598</v>
      </c>
      <c r="B1602" s="13"/>
      <c r="C1602" s="25"/>
      <c r="D1602" s="26" t="str">
        <f aca="false">IF($C1602="","",IFERROR(IF(INDEX(Bolalar!$B$5:$B$1804,MATCH($C1602,Bolalar!$I$5:$I$1804,0))="","",INDEX(Bolalar!$B$5:$B$1804,MATCH($C1602,Bolalar!$I$5:$I$1804,0))),""))</f>
        <v/>
      </c>
      <c r="E1602" s="15" t="str">
        <f aca="false">IF($C1602="","",IFERROR(IF(INDEX(Bolalar!$C$5:$C$1804,MATCH($C1602,Bolalar!$I$5:$I$1804,0))="","",INDEX(Bolalar!$C$5:$C$1804,MATCH($C1602,Bolalar!$I$5:$I$1804,0))),""))</f>
        <v/>
      </c>
      <c r="F1602" s="24"/>
      <c r="G1602" s="14" t="str">
        <f aca="false">IF(OR($E1602="",$B1602=""),"",INT(($B1602-$E1602)/365.25))</f>
        <v/>
      </c>
      <c r="H1602" s="14" t="str">
        <f aca="false">IF($G1602="","",IF($G1602&lt;5,"Ha","Yo'q"))</f>
        <v/>
      </c>
      <c r="I1602" s="14" t="str">
        <f aca="false">IF($G1602="","",IF($G1602&lt;18,"Ha","Yo'q"))</f>
        <v/>
      </c>
      <c r="J1602" s="12"/>
      <c r="K1602" s="12"/>
      <c r="L1602" s="25"/>
      <c r="M1602" s="12"/>
    </row>
    <row r="1603" customFormat="false" ht="15" hidden="false" customHeight="false" outlineLevel="0" collapsed="false">
      <c r="A1603" s="8" t="n">
        <v>1599</v>
      </c>
      <c r="B1603" s="13"/>
      <c r="C1603" s="25"/>
      <c r="D1603" s="26" t="str">
        <f aca="false">IF($C1603="","",IFERROR(IF(INDEX(Bolalar!$B$5:$B$1804,MATCH($C1603,Bolalar!$I$5:$I$1804,0))="","",INDEX(Bolalar!$B$5:$B$1804,MATCH($C1603,Bolalar!$I$5:$I$1804,0))),""))</f>
        <v/>
      </c>
      <c r="E1603" s="15" t="str">
        <f aca="false">IF($C1603="","",IFERROR(IF(INDEX(Bolalar!$C$5:$C$1804,MATCH($C1603,Bolalar!$I$5:$I$1804,0))="","",INDEX(Bolalar!$C$5:$C$1804,MATCH($C1603,Bolalar!$I$5:$I$1804,0))),""))</f>
        <v/>
      </c>
      <c r="F1603" s="24"/>
      <c r="G1603" s="14" t="str">
        <f aca="false">IF(OR($E1603="",$B1603=""),"",INT(($B1603-$E1603)/365.25))</f>
        <v/>
      </c>
      <c r="H1603" s="14" t="str">
        <f aca="false">IF($G1603="","",IF($G1603&lt;5,"Ha","Yo'q"))</f>
        <v/>
      </c>
      <c r="I1603" s="14" t="str">
        <f aca="false">IF($G1603="","",IF($G1603&lt;18,"Ha","Yo'q"))</f>
        <v/>
      </c>
      <c r="J1603" s="12"/>
      <c r="K1603" s="12"/>
      <c r="L1603" s="25"/>
      <c r="M1603" s="12"/>
    </row>
    <row r="1604" customFormat="false" ht="15" hidden="false" customHeight="false" outlineLevel="0" collapsed="false">
      <c r="A1604" s="8" t="n">
        <v>1600</v>
      </c>
      <c r="B1604" s="13"/>
      <c r="C1604" s="25"/>
      <c r="D1604" s="26" t="str">
        <f aca="false">IF($C1604="","",IFERROR(IF(INDEX(Bolalar!$B$5:$B$1804,MATCH($C1604,Bolalar!$I$5:$I$1804,0))="","",INDEX(Bolalar!$B$5:$B$1804,MATCH($C1604,Bolalar!$I$5:$I$1804,0))),""))</f>
        <v/>
      </c>
      <c r="E1604" s="15" t="str">
        <f aca="false">IF($C1604="","",IFERROR(IF(INDEX(Bolalar!$C$5:$C$1804,MATCH($C1604,Bolalar!$I$5:$I$1804,0))="","",INDEX(Bolalar!$C$5:$C$1804,MATCH($C1604,Bolalar!$I$5:$I$1804,0))),""))</f>
        <v/>
      </c>
      <c r="F1604" s="24"/>
      <c r="G1604" s="14" t="str">
        <f aca="false">IF(OR($E1604="",$B1604=""),"",INT(($B1604-$E1604)/365.25))</f>
        <v/>
      </c>
      <c r="H1604" s="14" t="str">
        <f aca="false">IF($G1604="","",IF($G1604&lt;5,"Ha","Yo'q"))</f>
        <v/>
      </c>
      <c r="I1604" s="14" t="str">
        <f aca="false">IF($G1604="","",IF($G1604&lt;18,"Ha","Yo'q"))</f>
        <v/>
      </c>
      <c r="J1604" s="12"/>
      <c r="K1604" s="12"/>
      <c r="L1604" s="25"/>
      <c r="M1604" s="12"/>
    </row>
    <row r="1605" customFormat="false" ht="15" hidden="false" customHeight="false" outlineLevel="0" collapsed="false">
      <c r="A1605" s="8" t="n">
        <v>1601</v>
      </c>
      <c r="B1605" s="13"/>
      <c r="C1605" s="25"/>
      <c r="D1605" s="26" t="str">
        <f aca="false">IF($C1605="","",IFERROR(IF(INDEX(Bolalar!$B$5:$B$1804,MATCH($C1605,Bolalar!$I$5:$I$1804,0))="","",INDEX(Bolalar!$B$5:$B$1804,MATCH($C1605,Bolalar!$I$5:$I$1804,0))),""))</f>
        <v/>
      </c>
      <c r="E1605" s="15" t="str">
        <f aca="false">IF($C1605="","",IFERROR(IF(INDEX(Bolalar!$C$5:$C$1804,MATCH($C1605,Bolalar!$I$5:$I$1804,0))="","",INDEX(Bolalar!$C$5:$C$1804,MATCH($C1605,Bolalar!$I$5:$I$1804,0))),""))</f>
        <v/>
      </c>
      <c r="F1605" s="24"/>
      <c r="G1605" s="14" t="str">
        <f aca="false">IF(OR($E1605="",$B1605=""),"",INT(($B1605-$E1605)/365.25))</f>
        <v/>
      </c>
      <c r="H1605" s="14" t="str">
        <f aca="false">IF($G1605="","",IF($G1605&lt;5,"Ha","Yo'q"))</f>
        <v/>
      </c>
      <c r="I1605" s="14" t="str">
        <f aca="false">IF($G1605="","",IF($G1605&lt;18,"Ha","Yo'q"))</f>
        <v/>
      </c>
      <c r="J1605" s="12"/>
      <c r="K1605" s="12"/>
      <c r="L1605" s="25"/>
      <c r="M1605" s="12"/>
    </row>
    <row r="1606" customFormat="false" ht="15" hidden="false" customHeight="false" outlineLevel="0" collapsed="false">
      <c r="A1606" s="8" t="n">
        <v>1602</v>
      </c>
      <c r="B1606" s="13"/>
      <c r="C1606" s="25"/>
      <c r="D1606" s="26" t="str">
        <f aca="false">IF($C1606="","",IFERROR(IF(INDEX(Bolalar!$B$5:$B$1804,MATCH($C1606,Bolalar!$I$5:$I$1804,0))="","",INDEX(Bolalar!$B$5:$B$1804,MATCH($C1606,Bolalar!$I$5:$I$1804,0))),""))</f>
        <v/>
      </c>
      <c r="E1606" s="15" t="str">
        <f aca="false">IF($C1606="","",IFERROR(IF(INDEX(Bolalar!$C$5:$C$1804,MATCH($C1606,Bolalar!$I$5:$I$1804,0))="","",INDEX(Bolalar!$C$5:$C$1804,MATCH($C1606,Bolalar!$I$5:$I$1804,0))),""))</f>
        <v/>
      </c>
      <c r="F1606" s="24"/>
      <c r="G1606" s="14" t="str">
        <f aca="false">IF(OR($E1606="",$B1606=""),"",INT(($B1606-$E1606)/365.25))</f>
        <v/>
      </c>
      <c r="H1606" s="14" t="str">
        <f aca="false">IF($G1606="","",IF($G1606&lt;5,"Ha","Yo'q"))</f>
        <v/>
      </c>
      <c r="I1606" s="14" t="str">
        <f aca="false">IF($G1606="","",IF($G1606&lt;18,"Ha","Yo'q"))</f>
        <v/>
      </c>
      <c r="J1606" s="12"/>
      <c r="K1606" s="12"/>
      <c r="L1606" s="25"/>
      <c r="M1606" s="12"/>
    </row>
    <row r="1607" customFormat="false" ht="15" hidden="false" customHeight="false" outlineLevel="0" collapsed="false">
      <c r="A1607" s="8" t="n">
        <v>1603</v>
      </c>
      <c r="B1607" s="13"/>
      <c r="C1607" s="25"/>
      <c r="D1607" s="26" t="str">
        <f aca="false">IF($C1607="","",IFERROR(IF(INDEX(Bolalar!$B$5:$B$1804,MATCH($C1607,Bolalar!$I$5:$I$1804,0))="","",INDEX(Bolalar!$B$5:$B$1804,MATCH($C1607,Bolalar!$I$5:$I$1804,0))),""))</f>
        <v/>
      </c>
      <c r="E1607" s="15" t="str">
        <f aca="false">IF($C1607="","",IFERROR(IF(INDEX(Bolalar!$C$5:$C$1804,MATCH($C1607,Bolalar!$I$5:$I$1804,0))="","",INDEX(Bolalar!$C$5:$C$1804,MATCH($C1607,Bolalar!$I$5:$I$1804,0))),""))</f>
        <v/>
      </c>
      <c r="F1607" s="24"/>
      <c r="G1607" s="14" t="str">
        <f aca="false">IF(OR($E1607="",$B1607=""),"",INT(($B1607-$E1607)/365.25))</f>
        <v/>
      </c>
      <c r="H1607" s="14" t="str">
        <f aca="false">IF($G1607="","",IF($G1607&lt;5,"Ha","Yo'q"))</f>
        <v/>
      </c>
      <c r="I1607" s="14" t="str">
        <f aca="false">IF($G1607="","",IF($G1607&lt;18,"Ha","Yo'q"))</f>
        <v/>
      </c>
      <c r="J1607" s="12"/>
      <c r="K1607" s="12"/>
      <c r="L1607" s="25"/>
      <c r="M1607" s="12"/>
    </row>
    <row r="1608" customFormat="false" ht="15" hidden="false" customHeight="false" outlineLevel="0" collapsed="false">
      <c r="A1608" s="8" t="n">
        <v>1604</v>
      </c>
      <c r="B1608" s="13"/>
      <c r="C1608" s="25"/>
      <c r="D1608" s="26" t="str">
        <f aca="false">IF($C1608="","",IFERROR(IF(INDEX(Bolalar!$B$5:$B$1804,MATCH($C1608,Bolalar!$I$5:$I$1804,0))="","",INDEX(Bolalar!$B$5:$B$1804,MATCH($C1608,Bolalar!$I$5:$I$1804,0))),""))</f>
        <v/>
      </c>
      <c r="E1608" s="15" t="str">
        <f aca="false">IF($C1608="","",IFERROR(IF(INDEX(Bolalar!$C$5:$C$1804,MATCH($C1608,Bolalar!$I$5:$I$1804,0))="","",INDEX(Bolalar!$C$5:$C$1804,MATCH($C1608,Bolalar!$I$5:$I$1804,0))),""))</f>
        <v/>
      </c>
      <c r="F1608" s="24"/>
      <c r="G1608" s="14" t="str">
        <f aca="false">IF(OR($E1608="",$B1608=""),"",INT(($B1608-$E1608)/365.25))</f>
        <v/>
      </c>
      <c r="H1608" s="14" t="str">
        <f aca="false">IF($G1608="","",IF($G1608&lt;5,"Ha","Yo'q"))</f>
        <v/>
      </c>
      <c r="I1608" s="14" t="str">
        <f aca="false">IF($G1608="","",IF($G1608&lt;18,"Ha","Yo'q"))</f>
        <v/>
      </c>
      <c r="J1608" s="12"/>
      <c r="K1608" s="12"/>
      <c r="L1608" s="25"/>
      <c r="M1608" s="12"/>
    </row>
    <row r="1609" customFormat="false" ht="15" hidden="false" customHeight="false" outlineLevel="0" collapsed="false">
      <c r="A1609" s="8" t="n">
        <v>1605</v>
      </c>
      <c r="B1609" s="13"/>
      <c r="C1609" s="25"/>
      <c r="D1609" s="26" t="str">
        <f aca="false">IF($C1609="","",IFERROR(IF(INDEX(Bolalar!$B$5:$B$1804,MATCH($C1609,Bolalar!$I$5:$I$1804,0))="","",INDEX(Bolalar!$B$5:$B$1804,MATCH($C1609,Bolalar!$I$5:$I$1804,0))),""))</f>
        <v/>
      </c>
      <c r="E1609" s="15" t="str">
        <f aca="false">IF($C1609="","",IFERROR(IF(INDEX(Bolalar!$C$5:$C$1804,MATCH($C1609,Bolalar!$I$5:$I$1804,0))="","",INDEX(Bolalar!$C$5:$C$1804,MATCH($C1609,Bolalar!$I$5:$I$1804,0))),""))</f>
        <v/>
      </c>
      <c r="F1609" s="24"/>
      <c r="G1609" s="14" t="str">
        <f aca="false">IF(OR($E1609="",$B1609=""),"",INT(($B1609-$E1609)/365.25))</f>
        <v/>
      </c>
      <c r="H1609" s="14" t="str">
        <f aca="false">IF($G1609="","",IF($G1609&lt;5,"Ha","Yo'q"))</f>
        <v/>
      </c>
      <c r="I1609" s="14" t="str">
        <f aca="false">IF($G1609="","",IF($G1609&lt;18,"Ha","Yo'q"))</f>
        <v/>
      </c>
      <c r="J1609" s="12"/>
      <c r="K1609" s="12"/>
      <c r="L1609" s="25"/>
      <c r="M1609" s="12"/>
    </row>
    <row r="1610" customFormat="false" ht="15" hidden="false" customHeight="false" outlineLevel="0" collapsed="false">
      <c r="A1610" s="8" t="n">
        <v>1606</v>
      </c>
      <c r="B1610" s="13"/>
      <c r="C1610" s="25"/>
      <c r="D1610" s="26" t="str">
        <f aca="false">IF($C1610="","",IFERROR(IF(INDEX(Bolalar!$B$5:$B$1804,MATCH($C1610,Bolalar!$I$5:$I$1804,0))="","",INDEX(Bolalar!$B$5:$B$1804,MATCH($C1610,Bolalar!$I$5:$I$1804,0))),""))</f>
        <v/>
      </c>
      <c r="E1610" s="15" t="str">
        <f aca="false">IF($C1610="","",IFERROR(IF(INDEX(Bolalar!$C$5:$C$1804,MATCH($C1610,Bolalar!$I$5:$I$1804,0))="","",INDEX(Bolalar!$C$5:$C$1804,MATCH($C1610,Bolalar!$I$5:$I$1804,0))),""))</f>
        <v/>
      </c>
      <c r="F1610" s="24"/>
      <c r="G1610" s="14" t="str">
        <f aca="false">IF(OR($E1610="",$B1610=""),"",INT(($B1610-$E1610)/365.25))</f>
        <v/>
      </c>
      <c r="H1610" s="14" t="str">
        <f aca="false">IF($G1610="","",IF($G1610&lt;5,"Ha","Yo'q"))</f>
        <v/>
      </c>
      <c r="I1610" s="14" t="str">
        <f aca="false">IF($G1610="","",IF($G1610&lt;18,"Ha","Yo'q"))</f>
        <v/>
      </c>
      <c r="J1610" s="12"/>
      <c r="K1610" s="12"/>
      <c r="L1610" s="25"/>
      <c r="M1610" s="12"/>
    </row>
    <row r="1611" customFormat="false" ht="15" hidden="false" customHeight="false" outlineLevel="0" collapsed="false">
      <c r="A1611" s="8" t="n">
        <v>1607</v>
      </c>
      <c r="B1611" s="13"/>
      <c r="C1611" s="25"/>
      <c r="D1611" s="26" t="str">
        <f aca="false">IF($C1611="","",IFERROR(IF(INDEX(Bolalar!$B$5:$B$1804,MATCH($C1611,Bolalar!$I$5:$I$1804,0))="","",INDEX(Bolalar!$B$5:$B$1804,MATCH($C1611,Bolalar!$I$5:$I$1804,0))),""))</f>
        <v/>
      </c>
      <c r="E1611" s="15" t="str">
        <f aca="false">IF($C1611="","",IFERROR(IF(INDEX(Bolalar!$C$5:$C$1804,MATCH($C1611,Bolalar!$I$5:$I$1804,0))="","",INDEX(Bolalar!$C$5:$C$1804,MATCH($C1611,Bolalar!$I$5:$I$1804,0))),""))</f>
        <v/>
      </c>
      <c r="F1611" s="24"/>
      <c r="G1611" s="14" t="str">
        <f aca="false">IF(OR($E1611="",$B1611=""),"",INT(($B1611-$E1611)/365.25))</f>
        <v/>
      </c>
      <c r="H1611" s="14" t="str">
        <f aca="false">IF($G1611="","",IF($G1611&lt;5,"Ha","Yo'q"))</f>
        <v/>
      </c>
      <c r="I1611" s="14" t="str">
        <f aca="false">IF($G1611="","",IF($G1611&lt;18,"Ha","Yo'q"))</f>
        <v/>
      </c>
      <c r="J1611" s="12"/>
      <c r="K1611" s="12"/>
      <c r="L1611" s="25"/>
      <c r="M1611" s="12"/>
    </row>
    <row r="1612" customFormat="false" ht="15" hidden="false" customHeight="false" outlineLevel="0" collapsed="false">
      <c r="A1612" s="8" t="n">
        <v>1608</v>
      </c>
      <c r="B1612" s="13"/>
      <c r="C1612" s="25"/>
      <c r="D1612" s="26" t="str">
        <f aca="false">IF($C1612="","",IFERROR(IF(INDEX(Bolalar!$B$5:$B$1804,MATCH($C1612,Bolalar!$I$5:$I$1804,0))="","",INDEX(Bolalar!$B$5:$B$1804,MATCH($C1612,Bolalar!$I$5:$I$1804,0))),""))</f>
        <v/>
      </c>
      <c r="E1612" s="15" t="str">
        <f aca="false">IF($C1612="","",IFERROR(IF(INDEX(Bolalar!$C$5:$C$1804,MATCH($C1612,Bolalar!$I$5:$I$1804,0))="","",INDEX(Bolalar!$C$5:$C$1804,MATCH($C1612,Bolalar!$I$5:$I$1804,0))),""))</f>
        <v/>
      </c>
      <c r="F1612" s="24"/>
      <c r="G1612" s="14" t="str">
        <f aca="false">IF(OR($E1612="",$B1612=""),"",INT(($B1612-$E1612)/365.25))</f>
        <v/>
      </c>
      <c r="H1612" s="14" t="str">
        <f aca="false">IF($G1612="","",IF($G1612&lt;5,"Ha","Yo'q"))</f>
        <v/>
      </c>
      <c r="I1612" s="14" t="str">
        <f aca="false">IF($G1612="","",IF($G1612&lt;18,"Ha","Yo'q"))</f>
        <v/>
      </c>
      <c r="J1612" s="12"/>
      <c r="K1612" s="12"/>
      <c r="L1612" s="25"/>
      <c r="M1612" s="12"/>
    </row>
    <row r="1613" customFormat="false" ht="15" hidden="false" customHeight="false" outlineLevel="0" collapsed="false">
      <c r="A1613" s="8" t="n">
        <v>1609</v>
      </c>
      <c r="B1613" s="13"/>
      <c r="C1613" s="25"/>
      <c r="D1613" s="26" t="str">
        <f aca="false">IF($C1613="","",IFERROR(IF(INDEX(Bolalar!$B$5:$B$1804,MATCH($C1613,Bolalar!$I$5:$I$1804,0))="","",INDEX(Bolalar!$B$5:$B$1804,MATCH($C1613,Bolalar!$I$5:$I$1804,0))),""))</f>
        <v/>
      </c>
      <c r="E1613" s="15" t="str">
        <f aca="false">IF($C1613="","",IFERROR(IF(INDEX(Bolalar!$C$5:$C$1804,MATCH($C1613,Bolalar!$I$5:$I$1804,0))="","",INDEX(Bolalar!$C$5:$C$1804,MATCH($C1613,Bolalar!$I$5:$I$1804,0))),""))</f>
        <v/>
      </c>
      <c r="F1613" s="24"/>
      <c r="G1613" s="14" t="str">
        <f aca="false">IF(OR($E1613="",$B1613=""),"",INT(($B1613-$E1613)/365.25))</f>
        <v/>
      </c>
      <c r="H1613" s="14" t="str">
        <f aca="false">IF($G1613="","",IF($G1613&lt;5,"Ha","Yo'q"))</f>
        <v/>
      </c>
      <c r="I1613" s="14" t="str">
        <f aca="false">IF($G1613="","",IF($G1613&lt;18,"Ha","Yo'q"))</f>
        <v/>
      </c>
      <c r="J1613" s="12"/>
      <c r="K1613" s="12"/>
      <c r="L1613" s="25"/>
      <c r="M1613" s="12"/>
    </row>
    <row r="1614" customFormat="false" ht="15" hidden="false" customHeight="false" outlineLevel="0" collapsed="false">
      <c r="A1614" s="8" t="n">
        <v>1610</v>
      </c>
      <c r="B1614" s="13"/>
      <c r="C1614" s="25"/>
      <c r="D1614" s="26" t="str">
        <f aca="false">IF($C1614="","",IFERROR(IF(INDEX(Bolalar!$B$5:$B$1804,MATCH($C1614,Bolalar!$I$5:$I$1804,0))="","",INDEX(Bolalar!$B$5:$B$1804,MATCH($C1614,Bolalar!$I$5:$I$1804,0))),""))</f>
        <v/>
      </c>
      <c r="E1614" s="15" t="str">
        <f aca="false">IF($C1614="","",IFERROR(IF(INDEX(Bolalar!$C$5:$C$1804,MATCH($C1614,Bolalar!$I$5:$I$1804,0))="","",INDEX(Bolalar!$C$5:$C$1804,MATCH($C1614,Bolalar!$I$5:$I$1804,0))),""))</f>
        <v/>
      </c>
      <c r="F1614" s="24"/>
      <c r="G1614" s="14" t="str">
        <f aca="false">IF(OR($E1614="",$B1614=""),"",INT(($B1614-$E1614)/365.25))</f>
        <v/>
      </c>
      <c r="H1614" s="14" t="str">
        <f aca="false">IF($G1614="","",IF($G1614&lt;5,"Ha","Yo'q"))</f>
        <v/>
      </c>
      <c r="I1614" s="14" t="str">
        <f aca="false">IF($G1614="","",IF($G1614&lt;18,"Ha","Yo'q"))</f>
        <v/>
      </c>
      <c r="J1614" s="12"/>
      <c r="K1614" s="12"/>
      <c r="L1614" s="25"/>
      <c r="M1614" s="12"/>
    </row>
    <row r="1615" customFormat="false" ht="15" hidden="false" customHeight="false" outlineLevel="0" collapsed="false">
      <c r="A1615" s="8" t="n">
        <v>1611</v>
      </c>
      <c r="B1615" s="13"/>
      <c r="C1615" s="25"/>
      <c r="D1615" s="26" t="str">
        <f aca="false">IF($C1615="","",IFERROR(IF(INDEX(Bolalar!$B$5:$B$1804,MATCH($C1615,Bolalar!$I$5:$I$1804,0))="","",INDEX(Bolalar!$B$5:$B$1804,MATCH($C1615,Bolalar!$I$5:$I$1804,0))),""))</f>
        <v/>
      </c>
      <c r="E1615" s="15" t="str">
        <f aca="false">IF($C1615="","",IFERROR(IF(INDEX(Bolalar!$C$5:$C$1804,MATCH($C1615,Bolalar!$I$5:$I$1804,0))="","",INDEX(Bolalar!$C$5:$C$1804,MATCH($C1615,Bolalar!$I$5:$I$1804,0))),""))</f>
        <v/>
      </c>
      <c r="F1615" s="24"/>
      <c r="G1615" s="14" t="str">
        <f aca="false">IF(OR($E1615="",$B1615=""),"",INT(($B1615-$E1615)/365.25))</f>
        <v/>
      </c>
      <c r="H1615" s="14" t="str">
        <f aca="false">IF($G1615="","",IF($G1615&lt;5,"Ha","Yo'q"))</f>
        <v/>
      </c>
      <c r="I1615" s="14" t="str">
        <f aca="false">IF($G1615="","",IF($G1615&lt;18,"Ha","Yo'q"))</f>
        <v/>
      </c>
      <c r="J1615" s="12"/>
      <c r="K1615" s="12"/>
      <c r="L1615" s="25"/>
      <c r="M1615" s="12"/>
    </row>
    <row r="1616" customFormat="false" ht="15" hidden="false" customHeight="false" outlineLevel="0" collapsed="false">
      <c r="A1616" s="8" t="n">
        <v>1612</v>
      </c>
      <c r="B1616" s="13"/>
      <c r="C1616" s="25"/>
      <c r="D1616" s="26" t="str">
        <f aca="false">IF($C1616="","",IFERROR(IF(INDEX(Bolalar!$B$5:$B$1804,MATCH($C1616,Bolalar!$I$5:$I$1804,0))="","",INDEX(Bolalar!$B$5:$B$1804,MATCH($C1616,Bolalar!$I$5:$I$1804,0))),""))</f>
        <v/>
      </c>
      <c r="E1616" s="15" t="str">
        <f aca="false">IF($C1616="","",IFERROR(IF(INDEX(Bolalar!$C$5:$C$1804,MATCH($C1616,Bolalar!$I$5:$I$1804,0))="","",INDEX(Bolalar!$C$5:$C$1804,MATCH($C1616,Bolalar!$I$5:$I$1804,0))),""))</f>
        <v/>
      </c>
      <c r="F1616" s="24"/>
      <c r="G1616" s="14" t="str">
        <f aca="false">IF(OR($E1616="",$B1616=""),"",INT(($B1616-$E1616)/365.25))</f>
        <v/>
      </c>
      <c r="H1616" s="14" t="str">
        <f aca="false">IF($G1616="","",IF($G1616&lt;5,"Ha","Yo'q"))</f>
        <v/>
      </c>
      <c r="I1616" s="14" t="str">
        <f aca="false">IF($G1616="","",IF($G1616&lt;18,"Ha","Yo'q"))</f>
        <v/>
      </c>
      <c r="J1616" s="12"/>
      <c r="K1616" s="12"/>
      <c r="L1616" s="25"/>
      <c r="M1616" s="12"/>
    </row>
    <row r="1617" customFormat="false" ht="15" hidden="false" customHeight="false" outlineLevel="0" collapsed="false">
      <c r="A1617" s="8" t="n">
        <v>1613</v>
      </c>
      <c r="B1617" s="13"/>
      <c r="C1617" s="25"/>
      <c r="D1617" s="26" t="str">
        <f aca="false">IF($C1617="","",IFERROR(IF(INDEX(Bolalar!$B$5:$B$1804,MATCH($C1617,Bolalar!$I$5:$I$1804,0))="","",INDEX(Bolalar!$B$5:$B$1804,MATCH($C1617,Bolalar!$I$5:$I$1804,0))),""))</f>
        <v/>
      </c>
      <c r="E1617" s="15" t="str">
        <f aca="false">IF($C1617="","",IFERROR(IF(INDEX(Bolalar!$C$5:$C$1804,MATCH($C1617,Bolalar!$I$5:$I$1804,0))="","",INDEX(Bolalar!$C$5:$C$1804,MATCH($C1617,Bolalar!$I$5:$I$1804,0))),""))</f>
        <v/>
      </c>
      <c r="F1617" s="24"/>
      <c r="G1617" s="14" t="str">
        <f aca="false">IF(OR($E1617="",$B1617=""),"",INT(($B1617-$E1617)/365.25))</f>
        <v/>
      </c>
      <c r="H1617" s="14" t="str">
        <f aca="false">IF($G1617="","",IF($G1617&lt;5,"Ha","Yo'q"))</f>
        <v/>
      </c>
      <c r="I1617" s="14" t="str">
        <f aca="false">IF($G1617="","",IF($G1617&lt;18,"Ha","Yo'q"))</f>
        <v/>
      </c>
      <c r="J1617" s="12"/>
      <c r="K1617" s="12"/>
      <c r="L1617" s="25"/>
      <c r="M1617" s="12"/>
    </row>
    <row r="1618" customFormat="false" ht="15" hidden="false" customHeight="false" outlineLevel="0" collapsed="false">
      <c r="A1618" s="8" t="n">
        <v>1614</v>
      </c>
      <c r="B1618" s="13"/>
      <c r="C1618" s="25"/>
      <c r="D1618" s="26" t="str">
        <f aca="false">IF($C1618="","",IFERROR(IF(INDEX(Bolalar!$B$5:$B$1804,MATCH($C1618,Bolalar!$I$5:$I$1804,0))="","",INDEX(Bolalar!$B$5:$B$1804,MATCH($C1618,Bolalar!$I$5:$I$1804,0))),""))</f>
        <v/>
      </c>
      <c r="E1618" s="15" t="str">
        <f aca="false">IF($C1618="","",IFERROR(IF(INDEX(Bolalar!$C$5:$C$1804,MATCH($C1618,Bolalar!$I$5:$I$1804,0))="","",INDEX(Bolalar!$C$5:$C$1804,MATCH($C1618,Bolalar!$I$5:$I$1804,0))),""))</f>
        <v/>
      </c>
      <c r="F1618" s="24"/>
      <c r="G1618" s="14" t="str">
        <f aca="false">IF(OR($E1618="",$B1618=""),"",INT(($B1618-$E1618)/365.25))</f>
        <v/>
      </c>
      <c r="H1618" s="14" t="str">
        <f aca="false">IF($G1618="","",IF($G1618&lt;5,"Ha","Yo'q"))</f>
        <v/>
      </c>
      <c r="I1618" s="14" t="str">
        <f aca="false">IF($G1618="","",IF($G1618&lt;18,"Ha","Yo'q"))</f>
        <v/>
      </c>
      <c r="J1618" s="12"/>
      <c r="K1618" s="12"/>
      <c r="L1618" s="25"/>
      <c r="M1618" s="12"/>
    </row>
    <row r="1619" customFormat="false" ht="15" hidden="false" customHeight="false" outlineLevel="0" collapsed="false">
      <c r="A1619" s="8" t="n">
        <v>1615</v>
      </c>
      <c r="B1619" s="13"/>
      <c r="C1619" s="25"/>
      <c r="D1619" s="26" t="str">
        <f aca="false">IF($C1619="","",IFERROR(IF(INDEX(Bolalar!$B$5:$B$1804,MATCH($C1619,Bolalar!$I$5:$I$1804,0))="","",INDEX(Bolalar!$B$5:$B$1804,MATCH($C1619,Bolalar!$I$5:$I$1804,0))),""))</f>
        <v/>
      </c>
      <c r="E1619" s="15" t="str">
        <f aca="false">IF($C1619="","",IFERROR(IF(INDEX(Bolalar!$C$5:$C$1804,MATCH($C1619,Bolalar!$I$5:$I$1804,0))="","",INDEX(Bolalar!$C$5:$C$1804,MATCH($C1619,Bolalar!$I$5:$I$1804,0))),""))</f>
        <v/>
      </c>
      <c r="F1619" s="24"/>
      <c r="G1619" s="14" t="str">
        <f aca="false">IF(OR($E1619="",$B1619=""),"",INT(($B1619-$E1619)/365.25))</f>
        <v/>
      </c>
      <c r="H1619" s="14" t="str">
        <f aca="false">IF($G1619="","",IF($G1619&lt;5,"Ha","Yo'q"))</f>
        <v/>
      </c>
      <c r="I1619" s="14" t="str">
        <f aca="false">IF($G1619="","",IF($G1619&lt;18,"Ha","Yo'q"))</f>
        <v/>
      </c>
      <c r="J1619" s="12"/>
      <c r="K1619" s="12"/>
      <c r="L1619" s="25"/>
      <c r="M1619" s="12"/>
    </row>
    <row r="1620" customFormat="false" ht="15" hidden="false" customHeight="false" outlineLevel="0" collapsed="false">
      <c r="A1620" s="8" t="n">
        <v>1616</v>
      </c>
      <c r="B1620" s="13"/>
      <c r="C1620" s="25"/>
      <c r="D1620" s="26" t="str">
        <f aca="false">IF($C1620="","",IFERROR(IF(INDEX(Bolalar!$B$5:$B$1804,MATCH($C1620,Bolalar!$I$5:$I$1804,0))="","",INDEX(Bolalar!$B$5:$B$1804,MATCH($C1620,Bolalar!$I$5:$I$1804,0))),""))</f>
        <v/>
      </c>
      <c r="E1620" s="15" t="str">
        <f aca="false">IF($C1620="","",IFERROR(IF(INDEX(Bolalar!$C$5:$C$1804,MATCH($C1620,Bolalar!$I$5:$I$1804,0))="","",INDEX(Bolalar!$C$5:$C$1804,MATCH($C1620,Bolalar!$I$5:$I$1804,0))),""))</f>
        <v/>
      </c>
      <c r="F1620" s="24"/>
      <c r="G1620" s="14" t="str">
        <f aca="false">IF(OR($E1620="",$B1620=""),"",INT(($B1620-$E1620)/365.25))</f>
        <v/>
      </c>
      <c r="H1620" s="14" t="str">
        <f aca="false">IF($G1620="","",IF($G1620&lt;5,"Ha","Yo'q"))</f>
        <v/>
      </c>
      <c r="I1620" s="14" t="str">
        <f aca="false">IF($G1620="","",IF($G1620&lt;18,"Ha","Yo'q"))</f>
        <v/>
      </c>
      <c r="J1620" s="12"/>
      <c r="K1620" s="12"/>
      <c r="L1620" s="25"/>
      <c r="M1620" s="12"/>
    </row>
    <row r="1621" customFormat="false" ht="15" hidden="false" customHeight="false" outlineLevel="0" collapsed="false">
      <c r="A1621" s="8" t="n">
        <v>1617</v>
      </c>
      <c r="B1621" s="13"/>
      <c r="C1621" s="25"/>
      <c r="D1621" s="26" t="str">
        <f aca="false">IF($C1621="","",IFERROR(IF(INDEX(Bolalar!$B$5:$B$1804,MATCH($C1621,Bolalar!$I$5:$I$1804,0))="","",INDEX(Bolalar!$B$5:$B$1804,MATCH($C1621,Bolalar!$I$5:$I$1804,0))),""))</f>
        <v/>
      </c>
      <c r="E1621" s="15" t="str">
        <f aca="false">IF($C1621="","",IFERROR(IF(INDEX(Bolalar!$C$5:$C$1804,MATCH($C1621,Bolalar!$I$5:$I$1804,0))="","",INDEX(Bolalar!$C$5:$C$1804,MATCH($C1621,Bolalar!$I$5:$I$1804,0))),""))</f>
        <v/>
      </c>
      <c r="F1621" s="24"/>
      <c r="G1621" s="14" t="str">
        <f aca="false">IF(OR($E1621="",$B1621=""),"",INT(($B1621-$E1621)/365.25))</f>
        <v/>
      </c>
      <c r="H1621" s="14" t="str">
        <f aca="false">IF($G1621="","",IF($G1621&lt;5,"Ha","Yo'q"))</f>
        <v/>
      </c>
      <c r="I1621" s="14" t="str">
        <f aca="false">IF($G1621="","",IF($G1621&lt;18,"Ha","Yo'q"))</f>
        <v/>
      </c>
      <c r="J1621" s="12"/>
      <c r="K1621" s="12"/>
      <c r="L1621" s="25"/>
      <c r="M1621" s="12"/>
    </row>
    <row r="1622" customFormat="false" ht="15" hidden="false" customHeight="false" outlineLevel="0" collapsed="false">
      <c r="A1622" s="8" t="n">
        <v>1618</v>
      </c>
      <c r="B1622" s="13"/>
      <c r="C1622" s="25"/>
      <c r="D1622" s="26" t="str">
        <f aca="false">IF($C1622="","",IFERROR(IF(INDEX(Bolalar!$B$5:$B$1804,MATCH($C1622,Bolalar!$I$5:$I$1804,0))="","",INDEX(Bolalar!$B$5:$B$1804,MATCH($C1622,Bolalar!$I$5:$I$1804,0))),""))</f>
        <v/>
      </c>
      <c r="E1622" s="15" t="str">
        <f aca="false">IF($C1622="","",IFERROR(IF(INDEX(Bolalar!$C$5:$C$1804,MATCH($C1622,Bolalar!$I$5:$I$1804,0))="","",INDEX(Bolalar!$C$5:$C$1804,MATCH($C1622,Bolalar!$I$5:$I$1804,0))),""))</f>
        <v/>
      </c>
      <c r="F1622" s="24"/>
      <c r="G1622" s="14" t="str">
        <f aca="false">IF(OR($E1622="",$B1622=""),"",INT(($B1622-$E1622)/365.25))</f>
        <v/>
      </c>
      <c r="H1622" s="14" t="str">
        <f aca="false">IF($G1622="","",IF($G1622&lt;5,"Ha","Yo'q"))</f>
        <v/>
      </c>
      <c r="I1622" s="14" t="str">
        <f aca="false">IF($G1622="","",IF($G1622&lt;18,"Ha","Yo'q"))</f>
        <v/>
      </c>
      <c r="J1622" s="12"/>
      <c r="K1622" s="12"/>
      <c r="L1622" s="25"/>
      <c r="M1622" s="12"/>
    </row>
    <row r="1623" customFormat="false" ht="15" hidden="false" customHeight="false" outlineLevel="0" collapsed="false">
      <c r="A1623" s="8" t="n">
        <v>1619</v>
      </c>
      <c r="B1623" s="13"/>
      <c r="C1623" s="25"/>
      <c r="D1623" s="26" t="str">
        <f aca="false">IF($C1623="","",IFERROR(IF(INDEX(Bolalar!$B$5:$B$1804,MATCH($C1623,Bolalar!$I$5:$I$1804,0))="","",INDEX(Bolalar!$B$5:$B$1804,MATCH($C1623,Bolalar!$I$5:$I$1804,0))),""))</f>
        <v/>
      </c>
      <c r="E1623" s="15" t="str">
        <f aca="false">IF($C1623="","",IFERROR(IF(INDEX(Bolalar!$C$5:$C$1804,MATCH($C1623,Bolalar!$I$5:$I$1804,0))="","",INDEX(Bolalar!$C$5:$C$1804,MATCH($C1623,Bolalar!$I$5:$I$1804,0))),""))</f>
        <v/>
      </c>
      <c r="F1623" s="24"/>
      <c r="G1623" s="14" t="str">
        <f aca="false">IF(OR($E1623="",$B1623=""),"",INT(($B1623-$E1623)/365.25))</f>
        <v/>
      </c>
      <c r="H1623" s="14" t="str">
        <f aca="false">IF($G1623="","",IF($G1623&lt;5,"Ha","Yo'q"))</f>
        <v/>
      </c>
      <c r="I1623" s="14" t="str">
        <f aca="false">IF($G1623="","",IF($G1623&lt;18,"Ha","Yo'q"))</f>
        <v/>
      </c>
      <c r="J1623" s="12"/>
      <c r="K1623" s="12"/>
      <c r="L1623" s="25"/>
      <c r="M1623" s="12"/>
    </row>
    <row r="1624" customFormat="false" ht="15" hidden="false" customHeight="false" outlineLevel="0" collapsed="false">
      <c r="A1624" s="8" t="n">
        <v>1620</v>
      </c>
      <c r="B1624" s="13"/>
      <c r="C1624" s="25"/>
      <c r="D1624" s="26" t="str">
        <f aca="false">IF($C1624="","",IFERROR(IF(INDEX(Bolalar!$B$5:$B$1804,MATCH($C1624,Bolalar!$I$5:$I$1804,0))="","",INDEX(Bolalar!$B$5:$B$1804,MATCH($C1624,Bolalar!$I$5:$I$1804,0))),""))</f>
        <v/>
      </c>
      <c r="E1624" s="15" t="str">
        <f aca="false">IF($C1624="","",IFERROR(IF(INDEX(Bolalar!$C$5:$C$1804,MATCH($C1624,Bolalar!$I$5:$I$1804,0))="","",INDEX(Bolalar!$C$5:$C$1804,MATCH($C1624,Bolalar!$I$5:$I$1804,0))),""))</f>
        <v/>
      </c>
      <c r="F1624" s="24"/>
      <c r="G1624" s="14" t="str">
        <f aca="false">IF(OR($E1624="",$B1624=""),"",INT(($B1624-$E1624)/365.25))</f>
        <v/>
      </c>
      <c r="H1624" s="14" t="str">
        <f aca="false">IF($G1624="","",IF($G1624&lt;5,"Ha","Yo'q"))</f>
        <v/>
      </c>
      <c r="I1624" s="14" t="str">
        <f aca="false">IF($G1624="","",IF($G1624&lt;18,"Ha","Yo'q"))</f>
        <v/>
      </c>
      <c r="J1624" s="12"/>
      <c r="K1624" s="12"/>
      <c r="L1624" s="25"/>
      <c r="M1624" s="12"/>
    </row>
    <row r="1625" customFormat="false" ht="15" hidden="false" customHeight="false" outlineLevel="0" collapsed="false">
      <c r="A1625" s="8" t="n">
        <v>1621</v>
      </c>
      <c r="B1625" s="13"/>
      <c r="C1625" s="25"/>
      <c r="D1625" s="26" t="str">
        <f aca="false">IF($C1625="","",IFERROR(IF(INDEX(Bolalar!$B$5:$B$1804,MATCH($C1625,Bolalar!$I$5:$I$1804,0))="","",INDEX(Bolalar!$B$5:$B$1804,MATCH($C1625,Bolalar!$I$5:$I$1804,0))),""))</f>
        <v/>
      </c>
      <c r="E1625" s="15" t="str">
        <f aca="false">IF($C1625="","",IFERROR(IF(INDEX(Bolalar!$C$5:$C$1804,MATCH($C1625,Bolalar!$I$5:$I$1804,0))="","",INDEX(Bolalar!$C$5:$C$1804,MATCH($C1625,Bolalar!$I$5:$I$1804,0))),""))</f>
        <v/>
      </c>
      <c r="F1625" s="24"/>
      <c r="G1625" s="14" t="str">
        <f aca="false">IF(OR($E1625="",$B1625=""),"",INT(($B1625-$E1625)/365.25))</f>
        <v/>
      </c>
      <c r="H1625" s="14" t="str">
        <f aca="false">IF($G1625="","",IF($G1625&lt;5,"Ha","Yo'q"))</f>
        <v/>
      </c>
      <c r="I1625" s="14" t="str">
        <f aca="false">IF($G1625="","",IF($G1625&lt;18,"Ha","Yo'q"))</f>
        <v/>
      </c>
      <c r="J1625" s="12"/>
      <c r="K1625" s="12"/>
      <c r="L1625" s="25"/>
      <c r="M1625" s="12"/>
    </row>
    <row r="1626" customFormat="false" ht="15" hidden="false" customHeight="false" outlineLevel="0" collapsed="false">
      <c r="A1626" s="8" t="n">
        <v>1622</v>
      </c>
      <c r="B1626" s="13"/>
      <c r="C1626" s="25"/>
      <c r="D1626" s="26" t="str">
        <f aca="false">IF($C1626="","",IFERROR(IF(INDEX(Bolalar!$B$5:$B$1804,MATCH($C1626,Bolalar!$I$5:$I$1804,0))="","",INDEX(Bolalar!$B$5:$B$1804,MATCH($C1626,Bolalar!$I$5:$I$1804,0))),""))</f>
        <v/>
      </c>
      <c r="E1626" s="15" t="str">
        <f aca="false">IF($C1626="","",IFERROR(IF(INDEX(Bolalar!$C$5:$C$1804,MATCH($C1626,Bolalar!$I$5:$I$1804,0))="","",INDEX(Bolalar!$C$5:$C$1804,MATCH($C1626,Bolalar!$I$5:$I$1804,0))),""))</f>
        <v/>
      </c>
      <c r="F1626" s="24"/>
      <c r="G1626" s="14" t="str">
        <f aca="false">IF(OR($E1626="",$B1626=""),"",INT(($B1626-$E1626)/365.25))</f>
        <v/>
      </c>
      <c r="H1626" s="14" t="str">
        <f aca="false">IF($G1626="","",IF($G1626&lt;5,"Ha","Yo'q"))</f>
        <v/>
      </c>
      <c r="I1626" s="14" t="str">
        <f aca="false">IF($G1626="","",IF($G1626&lt;18,"Ha","Yo'q"))</f>
        <v/>
      </c>
      <c r="J1626" s="12"/>
      <c r="K1626" s="12"/>
      <c r="L1626" s="25"/>
      <c r="M1626" s="12"/>
    </row>
    <row r="1627" customFormat="false" ht="15" hidden="false" customHeight="false" outlineLevel="0" collapsed="false">
      <c r="A1627" s="8" t="n">
        <v>1623</v>
      </c>
      <c r="B1627" s="13"/>
      <c r="C1627" s="25"/>
      <c r="D1627" s="26" t="str">
        <f aca="false">IF($C1627="","",IFERROR(IF(INDEX(Bolalar!$B$5:$B$1804,MATCH($C1627,Bolalar!$I$5:$I$1804,0))="","",INDEX(Bolalar!$B$5:$B$1804,MATCH($C1627,Bolalar!$I$5:$I$1804,0))),""))</f>
        <v/>
      </c>
      <c r="E1627" s="15" t="str">
        <f aca="false">IF($C1627="","",IFERROR(IF(INDEX(Bolalar!$C$5:$C$1804,MATCH($C1627,Bolalar!$I$5:$I$1804,0))="","",INDEX(Bolalar!$C$5:$C$1804,MATCH($C1627,Bolalar!$I$5:$I$1804,0))),""))</f>
        <v/>
      </c>
      <c r="F1627" s="24"/>
      <c r="G1627" s="14" t="str">
        <f aca="false">IF(OR($E1627="",$B1627=""),"",INT(($B1627-$E1627)/365.25))</f>
        <v/>
      </c>
      <c r="H1627" s="14" t="str">
        <f aca="false">IF($G1627="","",IF($G1627&lt;5,"Ha","Yo'q"))</f>
        <v/>
      </c>
      <c r="I1627" s="14" t="str">
        <f aca="false">IF($G1627="","",IF($G1627&lt;18,"Ha","Yo'q"))</f>
        <v/>
      </c>
      <c r="J1627" s="12"/>
      <c r="K1627" s="12"/>
      <c r="L1627" s="25"/>
      <c r="M1627" s="12"/>
    </row>
    <row r="1628" customFormat="false" ht="15" hidden="false" customHeight="false" outlineLevel="0" collapsed="false">
      <c r="A1628" s="8" t="n">
        <v>1624</v>
      </c>
      <c r="B1628" s="13"/>
      <c r="C1628" s="25"/>
      <c r="D1628" s="26" t="str">
        <f aca="false">IF($C1628="","",IFERROR(IF(INDEX(Bolalar!$B$5:$B$1804,MATCH($C1628,Bolalar!$I$5:$I$1804,0))="","",INDEX(Bolalar!$B$5:$B$1804,MATCH($C1628,Bolalar!$I$5:$I$1804,0))),""))</f>
        <v/>
      </c>
      <c r="E1628" s="15" t="str">
        <f aca="false">IF($C1628="","",IFERROR(IF(INDEX(Bolalar!$C$5:$C$1804,MATCH($C1628,Bolalar!$I$5:$I$1804,0))="","",INDEX(Bolalar!$C$5:$C$1804,MATCH($C1628,Bolalar!$I$5:$I$1804,0))),""))</f>
        <v/>
      </c>
      <c r="F1628" s="24"/>
      <c r="G1628" s="14" t="str">
        <f aca="false">IF(OR($E1628="",$B1628=""),"",INT(($B1628-$E1628)/365.25))</f>
        <v/>
      </c>
      <c r="H1628" s="14" t="str">
        <f aca="false">IF($G1628="","",IF($G1628&lt;5,"Ha","Yo'q"))</f>
        <v/>
      </c>
      <c r="I1628" s="14" t="str">
        <f aca="false">IF($G1628="","",IF($G1628&lt;18,"Ha","Yo'q"))</f>
        <v/>
      </c>
      <c r="J1628" s="12"/>
      <c r="K1628" s="12"/>
      <c r="L1628" s="25"/>
      <c r="M1628" s="12"/>
    </row>
    <row r="1629" customFormat="false" ht="15" hidden="false" customHeight="false" outlineLevel="0" collapsed="false">
      <c r="A1629" s="8" t="n">
        <v>1625</v>
      </c>
      <c r="B1629" s="13"/>
      <c r="C1629" s="25"/>
      <c r="D1629" s="26" t="str">
        <f aca="false">IF($C1629="","",IFERROR(IF(INDEX(Bolalar!$B$5:$B$1804,MATCH($C1629,Bolalar!$I$5:$I$1804,0))="","",INDEX(Bolalar!$B$5:$B$1804,MATCH($C1629,Bolalar!$I$5:$I$1804,0))),""))</f>
        <v/>
      </c>
      <c r="E1629" s="15" t="str">
        <f aca="false">IF($C1629="","",IFERROR(IF(INDEX(Bolalar!$C$5:$C$1804,MATCH($C1629,Bolalar!$I$5:$I$1804,0))="","",INDEX(Bolalar!$C$5:$C$1804,MATCH($C1629,Bolalar!$I$5:$I$1804,0))),""))</f>
        <v/>
      </c>
      <c r="F1629" s="24"/>
      <c r="G1629" s="14" t="str">
        <f aca="false">IF(OR($E1629="",$B1629=""),"",INT(($B1629-$E1629)/365.25))</f>
        <v/>
      </c>
      <c r="H1629" s="14" t="str">
        <f aca="false">IF($G1629="","",IF($G1629&lt;5,"Ha","Yo'q"))</f>
        <v/>
      </c>
      <c r="I1629" s="14" t="str">
        <f aca="false">IF($G1629="","",IF($G1629&lt;18,"Ha","Yo'q"))</f>
        <v/>
      </c>
      <c r="J1629" s="12"/>
      <c r="K1629" s="12"/>
      <c r="L1629" s="25"/>
      <c r="M1629" s="12"/>
    </row>
    <row r="1630" customFormat="false" ht="15" hidden="false" customHeight="false" outlineLevel="0" collapsed="false">
      <c r="A1630" s="8" t="n">
        <v>1626</v>
      </c>
      <c r="B1630" s="13"/>
      <c r="C1630" s="25"/>
      <c r="D1630" s="26" t="str">
        <f aca="false">IF($C1630="","",IFERROR(IF(INDEX(Bolalar!$B$5:$B$1804,MATCH($C1630,Bolalar!$I$5:$I$1804,0))="","",INDEX(Bolalar!$B$5:$B$1804,MATCH($C1630,Bolalar!$I$5:$I$1804,0))),""))</f>
        <v/>
      </c>
      <c r="E1630" s="15" t="str">
        <f aca="false">IF($C1630="","",IFERROR(IF(INDEX(Bolalar!$C$5:$C$1804,MATCH($C1630,Bolalar!$I$5:$I$1804,0))="","",INDEX(Bolalar!$C$5:$C$1804,MATCH($C1630,Bolalar!$I$5:$I$1804,0))),""))</f>
        <v/>
      </c>
      <c r="F1630" s="24"/>
      <c r="G1630" s="14" t="str">
        <f aca="false">IF(OR($E1630="",$B1630=""),"",INT(($B1630-$E1630)/365.25))</f>
        <v/>
      </c>
      <c r="H1630" s="14" t="str">
        <f aca="false">IF($G1630="","",IF($G1630&lt;5,"Ha","Yo'q"))</f>
        <v/>
      </c>
      <c r="I1630" s="14" t="str">
        <f aca="false">IF($G1630="","",IF($G1630&lt;18,"Ha","Yo'q"))</f>
        <v/>
      </c>
      <c r="J1630" s="12"/>
      <c r="K1630" s="12"/>
      <c r="L1630" s="25"/>
      <c r="M1630" s="12"/>
    </row>
    <row r="1631" customFormat="false" ht="15" hidden="false" customHeight="false" outlineLevel="0" collapsed="false">
      <c r="A1631" s="8" t="n">
        <v>1627</v>
      </c>
      <c r="B1631" s="13"/>
      <c r="C1631" s="25"/>
      <c r="D1631" s="26" t="str">
        <f aca="false">IF($C1631="","",IFERROR(IF(INDEX(Bolalar!$B$5:$B$1804,MATCH($C1631,Bolalar!$I$5:$I$1804,0))="","",INDEX(Bolalar!$B$5:$B$1804,MATCH($C1631,Bolalar!$I$5:$I$1804,0))),""))</f>
        <v/>
      </c>
      <c r="E1631" s="15" t="str">
        <f aca="false">IF($C1631="","",IFERROR(IF(INDEX(Bolalar!$C$5:$C$1804,MATCH($C1631,Bolalar!$I$5:$I$1804,0))="","",INDEX(Bolalar!$C$5:$C$1804,MATCH($C1631,Bolalar!$I$5:$I$1804,0))),""))</f>
        <v/>
      </c>
      <c r="F1631" s="24"/>
      <c r="G1631" s="14" t="str">
        <f aca="false">IF(OR($E1631="",$B1631=""),"",INT(($B1631-$E1631)/365.25))</f>
        <v/>
      </c>
      <c r="H1631" s="14" t="str">
        <f aca="false">IF($G1631="","",IF($G1631&lt;5,"Ha","Yo'q"))</f>
        <v/>
      </c>
      <c r="I1631" s="14" t="str">
        <f aca="false">IF($G1631="","",IF($G1631&lt;18,"Ha","Yo'q"))</f>
        <v/>
      </c>
      <c r="J1631" s="12"/>
      <c r="K1631" s="12"/>
      <c r="L1631" s="25"/>
      <c r="M1631" s="12"/>
    </row>
    <row r="1632" customFormat="false" ht="15" hidden="false" customHeight="false" outlineLevel="0" collapsed="false">
      <c r="A1632" s="8" t="n">
        <v>1628</v>
      </c>
      <c r="B1632" s="13"/>
      <c r="C1632" s="25"/>
      <c r="D1632" s="26" t="str">
        <f aca="false">IF($C1632="","",IFERROR(IF(INDEX(Bolalar!$B$5:$B$1804,MATCH($C1632,Bolalar!$I$5:$I$1804,0))="","",INDEX(Bolalar!$B$5:$B$1804,MATCH($C1632,Bolalar!$I$5:$I$1804,0))),""))</f>
        <v/>
      </c>
      <c r="E1632" s="15" t="str">
        <f aca="false">IF($C1632="","",IFERROR(IF(INDEX(Bolalar!$C$5:$C$1804,MATCH($C1632,Bolalar!$I$5:$I$1804,0))="","",INDEX(Bolalar!$C$5:$C$1804,MATCH($C1632,Bolalar!$I$5:$I$1804,0))),""))</f>
        <v/>
      </c>
      <c r="F1632" s="24"/>
      <c r="G1632" s="14" t="str">
        <f aca="false">IF(OR($E1632="",$B1632=""),"",INT(($B1632-$E1632)/365.25))</f>
        <v/>
      </c>
      <c r="H1632" s="14" t="str">
        <f aca="false">IF($G1632="","",IF($G1632&lt;5,"Ha","Yo'q"))</f>
        <v/>
      </c>
      <c r="I1632" s="14" t="str">
        <f aca="false">IF($G1632="","",IF($G1632&lt;18,"Ha","Yo'q"))</f>
        <v/>
      </c>
      <c r="J1632" s="12"/>
      <c r="K1632" s="12"/>
      <c r="L1632" s="25"/>
      <c r="M1632" s="12"/>
    </row>
    <row r="1633" customFormat="false" ht="15" hidden="false" customHeight="false" outlineLevel="0" collapsed="false">
      <c r="A1633" s="8" t="n">
        <v>1629</v>
      </c>
      <c r="B1633" s="13"/>
      <c r="C1633" s="25"/>
      <c r="D1633" s="26" t="str">
        <f aca="false">IF($C1633="","",IFERROR(IF(INDEX(Bolalar!$B$5:$B$1804,MATCH($C1633,Bolalar!$I$5:$I$1804,0))="","",INDEX(Bolalar!$B$5:$B$1804,MATCH($C1633,Bolalar!$I$5:$I$1804,0))),""))</f>
        <v/>
      </c>
      <c r="E1633" s="15" t="str">
        <f aca="false">IF($C1633="","",IFERROR(IF(INDEX(Bolalar!$C$5:$C$1804,MATCH($C1633,Bolalar!$I$5:$I$1804,0))="","",INDEX(Bolalar!$C$5:$C$1804,MATCH($C1633,Bolalar!$I$5:$I$1804,0))),""))</f>
        <v/>
      </c>
      <c r="F1633" s="24"/>
      <c r="G1633" s="14" t="str">
        <f aca="false">IF(OR($E1633="",$B1633=""),"",INT(($B1633-$E1633)/365.25))</f>
        <v/>
      </c>
      <c r="H1633" s="14" t="str">
        <f aca="false">IF($G1633="","",IF($G1633&lt;5,"Ha","Yo'q"))</f>
        <v/>
      </c>
      <c r="I1633" s="14" t="str">
        <f aca="false">IF($G1633="","",IF($G1633&lt;18,"Ha","Yo'q"))</f>
        <v/>
      </c>
      <c r="J1633" s="12"/>
      <c r="K1633" s="12"/>
      <c r="L1633" s="25"/>
      <c r="M1633" s="12"/>
    </row>
    <row r="1634" customFormat="false" ht="15" hidden="false" customHeight="false" outlineLevel="0" collapsed="false">
      <c r="A1634" s="8" t="n">
        <v>1630</v>
      </c>
      <c r="B1634" s="13"/>
      <c r="C1634" s="25"/>
      <c r="D1634" s="26" t="str">
        <f aca="false">IF($C1634="","",IFERROR(IF(INDEX(Bolalar!$B$5:$B$1804,MATCH($C1634,Bolalar!$I$5:$I$1804,0))="","",INDEX(Bolalar!$B$5:$B$1804,MATCH($C1634,Bolalar!$I$5:$I$1804,0))),""))</f>
        <v/>
      </c>
      <c r="E1634" s="15" t="str">
        <f aca="false">IF($C1634="","",IFERROR(IF(INDEX(Bolalar!$C$5:$C$1804,MATCH($C1634,Bolalar!$I$5:$I$1804,0))="","",INDEX(Bolalar!$C$5:$C$1804,MATCH($C1634,Bolalar!$I$5:$I$1804,0))),""))</f>
        <v/>
      </c>
      <c r="F1634" s="24"/>
      <c r="G1634" s="14" t="str">
        <f aca="false">IF(OR($E1634="",$B1634=""),"",INT(($B1634-$E1634)/365.25))</f>
        <v/>
      </c>
      <c r="H1634" s="14" t="str">
        <f aca="false">IF($G1634="","",IF($G1634&lt;5,"Ha","Yo'q"))</f>
        <v/>
      </c>
      <c r="I1634" s="14" t="str">
        <f aca="false">IF($G1634="","",IF($G1634&lt;18,"Ha","Yo'q"))</f>
        <v/>
      </c>
      <c r="J1634" s="12"/>
      <c r="K1634" s="12"/>
      <c r="L1634" s="25"/>
      <c r="M1634" s="12"/>
    </row>
    <row r="1635" customFormat="false" ht="15" hidden="false" customHeight="false" outlineLevel="0" collapsed="false">
      <c r="A1635" s="8" t="n">
        <v>1631</v>
      </c>
      <c r="B1635" s="13"/>
      <c r="C1635" s="25"/>
      <c r="D1635" s="26" t="str">
        <f aca="false">IF($C1635="","",IFERROR(IF(INDEX(Bolalar!$B$5:$B$1804,MATCH($C1635,Bolalar!$I$5:$I$1804,0))="","",INDEX(Bolalar!$B$5:$B$1804,MATCH($C1635,Bolalar!$I$5:$I$1804,0))),""))</f>
        <v/>
      </c>
      <c r="E1635" s="15" t="str">
        <f aca="false">IF($C1635="","",IFERROR(IF(INDEX(Bolalar!$C$5:$C$1804,MATCH($C1635,Bolalar!$I$5:$I$1804,0))="","",INDEX(Bolalar!$C$5:$C$1804,MATCH($C1635,Bolalar!$I$5:$I$1804,0))),""))</f>
        <v/>
      </c>
      <c r="F1635" s="24"/>
      <c r="G1635" s="14" t="str">
        <f aca="false">IF(OR($E1635="",$B1635=""),"",INT(($B1635-$E1635)/365.25))</f>
        <v/>
      </c>
      <c r="H1635" s="14" t="str">
        <f aca="false">IF($G1635="","",IF($G1635&lt;5,"Ha","Yo'q"))</f>
        <v/>
      </c>
      <c r="I1635" s="14" t="str">
        <f aca="false">IF($G1635="","",IF($G1635&lt;18,"Ha","Yo'q"))</f>
        <v/>
      </c>
      <c r="J1635" s="12"/>
      <c r="K1635" s="12"/>
      <c r="L1635" s="25"/>
      <c r="M1635" s="12"/>
    </row>
    <row r="1636" customFormat="false" ht="15" hidden="false" customHeight="false" outlineLevel="0" collapsed="false">
      <c r="A1636" s="8" t="n">
        <v>1632</v>
      </c>
      <c r="B1636" s="13"/>
      <c r="C1636" s="25"/>
      <c r="D1636" s="26" t="str">
        <f aca="false">IF($C1636="","",IFERROR(IF(INDEX(Bolalar!$B$5:$B$1804,MATCH($C1636,Bolalar!$I$5:$I$1804,0))="","",INDEX(Bolalar!$B$5:$B$1804,MATCH($C1636,Bolalar!$I$5:$I$1804,0))),""))</f>
        <v/>
      </c>
      <c r="E1636" s="15" t="str">
        <f aca="false">IF($C1636="","",IFERROR(IF(INDEX(Bolalar!$C$5:$C$1804,MATCH($C1636,Bolalar!$I$5:$I$1804,0))="","",INDEX(Bolalar!$C$5:$C$1804,MATCH($C1636,Bolalar!$I$5:$I$1804,0))),""))</f>
        <v/>
      </c>
      <c r="F1636" s="24"/>
      <c r="G1636" s="14" t="str">
        <f aca="false">IF(OR($E1636="",$B1636=""),"",INT(($B1636-$E1636)/365.25))</f>
        <v/>
      </c>
      <c r="H1636" s="14" t="str">
        <f aca="false">IF($G1636="","",IF($G1636&lt;5,"Ha","Yo'q"))</f>
        <v/>
      </c>
      <c r="I1636" s="14" t="str">
        <f aca="false">IF($G1636="","",IF($G1636&lt;18,"Ha","Yo'q"))</f>
        <v/>
      </c>
      <c r="J1636" s="12"/>
      <c r="K1636" s="12"/>
      <c r="L1636" s="25"/>
      <c r="M1636" s="12"/>
    </row>
    <row r="1637" customFormat="false" ht="15" hidden="false" customHeight="false" outlineLevel="0" collapsed="false">
      <c r="A1637" s="8" t="n">
        <v>1633</v>
      </c>
      <c r="B1637" s="13"/>
      <c r="C1637" s="25"/>
      <c r="D1637" s="26" t="str">
        <f aca="false">IF($C1637="","",IFERROR(IF(INDEX(Bolalar!$B$5:$B$1804,MATCH($C1637,Bolalar!$I$5:$I$1804,0))="","",INDEX(Bolalar!$B$5:$B$1804,MATCH($C1637,Bolalar!$I$5:$I$1804,0))),""))</f>
        <v/>
      </c>
      <c r="E1637" s="15" t="str">
        <f aca="false">IF($C1637="","",IFERROR(IF(INDEX(Bolalar!$C$5:$C$1804,MATCH($C1637,Bolalar!$I$5:$I$1804,0))="","",INDEX(Bolalar!$C$5:$C$1804,MATCH($C1637,Bolalar!$I$5:$I$1804,0))),""))</f>
        <v/>
      </c>
      <c r="F1637" s="24"/>
      <c r="G1637" s="14" t="str">
        <f aca="false">IF(OR($E1637="",$B1637=""),"",INT(($B1637-$E1637)/365.25))</f>
        <v/>
      </c>
      <c r="H1637" s="14" t="str">
        <f aca="false">IF($G1637="","",IF($G1637&lt;5,"Ha","Yo'q"))</f>
        <v/>
      </c>
      <c r="I1637" s="14" t="str">
        <f aca="false">IF($G1637="","",IF($G1637&lt;18,"Ha","Yo'q"))</f>
        <v/>
      </c>
      <c r="J1637" s="12"/>
      <c r="K1637" s="12"/>
      <c r="L1637" s="25"/>
      <c r="M1637" s="12"/>
    </row>
    <row r="1638" customFormat="false" ht="15" hidden="false" customHeight="false" outlineLevel="0" collapsed="false">
      <c r="A1638" s="8" t="n">
        <v>1634</v>
      </c>
      <c r="B1638" s="13"/>
      <c r="C1638" s="25"/>
      <c r="D1638" s="26" t="str">
        <f aca="false">IF($C1638="","",IFERROR(IF(INDEX(Bolalar!$B$5:$B$1804,MATCH($C1638,Bolalar!$I$5:$I$1804,0))="","",INDEX(Bolalar!$B$5:$B$1804,MATCH($C1638,Bolalar!$I$5:$I$1804,0))),""))</f>
        <v/>
      </c>
      <c r="E1638" s="15" t="str">
        <f aca="false">IF($C1638="","",IFERROR(IF(INDEX(Bolalar!$C$5:$C$1804,MATCH($C1638,Bolalar!$I$5:$I$1804,0))="","",INDEX(Bolalar!$C$5:$C$1804,MATCH($C1638,Bolalar!$I$5:$I$1804,0))),""))</f>
        <v/>
      </c>
      <c r="F1638" s="24"/>
      <c r="G1638" s="14" t="str">
        <f aca="false">IF(OR($E1638="",$B1638=""),"",INT(($B1638-$E1638)/365.25))</f>
        <v/>
      </c>
      <c r="H1638" s="14" t="str">
        <f aca="false">IF($G1638="","",IF($G1638&lt;5,"Ha","Yo'q"))</f>
        <v/>
      </c>
      <c r="I1638" s="14" t="str">
        <f aca="false">IF($G1638="","",IF($G1638&lt;18,"Ha","Yo'q"))</f>
        <v/>
      </c>
      <c r="J1638" s="12"/>
      <c r="K1638" s="12"/>
      <c r="L1638" s="25"/>
      <c r="M1638" s="12"/>
    </row>
    <row r="1639" customFormat="false" ht="15" hidden="false" customHeight="false" outlineLevel="0" collapsed="false">
      <c r="A1639" s="8" t="n">
        <v>1635</v>
      </c>
      <c r="B1639" s="13"/>
      <c r="C1639" s="25"/>
      <c r="D1639" s="26" t="str">
        <f aca="false">IF($C1639="","",IFERROR(IF(INDEX(Bolalar!$B$5:$B$1804,MATCH($C1639,Bolalar!$I$5:$I$1804,0))="","",INDEX(Bolalar!$B$5:$B$1804,MATCH($C1639,Bolalar!$I$5:$I$1804,0))),""))</f>
        <v/>
      </c>
      <c r="E1639" s="15" t="str">
        <f aca="false">IF($C1639="","",IFERROR(IF(INDEX(Bolalar!$C$5:$C$1804,MATCH($C1639,Bolalar!$I$5:$I$1804,0))="","",INDEX(Bolalar!$C$5:$C$1804,MATCH($C1639,Bolalar!$I$5:$I$1804,0))),""))</f>
        <v/>
      </c>
      <c r="F1639" s="24"/>
      <c r="G1639" s="14" t="str">
        <f aca="false">IF(OR($E1639="",$B1639=""),"",INT(($B1639-$E1639)/365.25))</f>
        <v/>
      </c>
      <c r="H1639" s="14" t="str">
        <f aca="false">IF($G1639="","",IF($G1639&lt;5,"Ha","Yo'q"))</f>
        <v/>
      </c>
      <c r="I1639" s="14" t="str">
        <f aca="false">IF($G1639="","",IF($G1639&lt;18,"Ha","Yo'q"))</f>
        <v/>
      </c>
      <c r="J1639" s="12"/>
      <c r="K1639" s="12"/>
      <c r="L1639" s="25"/>
      <c r="M1639" s="12"/>
    </row>
    <row r="1640" customFormat="false" ht="15" hidden="false" customHeight="false" outlineLevel="0" collapsed="false">
      <c r="A1640" s="8" t="n">
        <v>1636</v>
      </c>
      <c r="B1640" s="13"/>
      <c r="C1640" s="25"/>
      <c r="D1640" s="26" t="str">
        <f aca="false">IF($C1640="","",IFERROR(IF(INDEX(Bolalar!$B$5:$B$1804,MATCH($C1640,Bolalar!$I$5:$I$1804,0))="","",INDEX(Bolalar!$B$5:$B$1804,MATCH($C1640,Bolalar!$I$5:$I$1804,0))),""))</f>
        <v/>
      </c>
      <c r="E1640" s="15" t="str">
        <f aca="false">IF($C1640="","",IFERROR(IF(INDEX(Bolalar!$C$5:$C$1804,MATCH($C1640,Bolalar!$I$5:$I$1804,0))="","",INDEX(Bolalar!$C$5:$C$1804,MATCH($C1640,Bolalar!$I$5:$I$1804,0))),""))</f>
        <v/>
      </c>
      <c r="F1640" s="24"/>
      <c r="G1640" s="14" t="str">
        <f aca="false">IF(OR($E1640="",$B1640=""),"",INT(($B1640-$E1640)/365.25))</f>
        <v/>
      </c>
      <c r="H1640" s="14" t="str">
        <f aca="false">IF($G1640="","",IF($G1640&lt;5,"Ha","Yo'q"))</f>
        <v/>
      </c>
      <c r="I1640" s="14" t="str">
        <f aca="false">IF($G1640="","",IF($G1640&lt;18,"Ha","Yo'q"))</f>
        <v/>
      </c>
      <c r="J1640" s="12"/>
      <c r="K1640" s="12"/>
      <c r="L1640" s="25"/>
      <c r="M1640" s="12"/>
    </row>
    <row r="1641" customFormat="false" ht="15" hidden="false" customHeight="false" outlineLevel="0" collapsed="false">
      <c r="A1641" s="8" t="n">
        <v>1637</v>
      </c>
      <c r="B1641" s="13"/>
      <c r="C1641" s="25"/>
      <c r="D1641" s="26" t="str">
        <f aca="false">IF($C1641="","",IFERROR(IF(INDEX(Bolalar!$B$5:$B$1804,MATCH($C1641,Bolalar!$I$5:$I$1804,0))="","",INDEX(Bolalar!$B$5:$B$1804,MATCH($C1641,Bolalar!$I$5:$I$1804,0))),""))</f>
        <v/>
      </c>
      <c r="E1641" s="15" t="str">
        <f aca="false">IF($C1641="","",IFERROR(IF(INDEX(Bolalar!$C$5:$C$1804,MATCH($C1641,Bolalar!$I$5:$I$1804,0))="","",INDEX(Bolalar!$C$5:$C$1804,MATCH($C1641,Bolalar!$I$5:$I$1804,0))),""))</f>
        <v/>
      </c>
      <c r="F1641" s="24"/>
      <c r="G1641" s="14" t="str">
        <f aca="false">IF(OR($E1641="",$B1641=""),"",INT(($B1641-$E1641)/365.25))</f>
        <v/>
      </c>
      <c r="H1641" s="14" t="str">
        <f aca="false">IF($G1641="","",IF($G1641&lt;5,"Ha","Yo'q"))</f>
        <v/>
      </c>
      <c r="I1641" s="14" t="str">
        <f aca="false">IF($G1641="","",IF($G1641&lt;18,"Ha","Yo'q"))</f>
        <v/>
      </c>
      <c r="J1641" s="12"/>
      <c r="K1641" s="12"/>
      <c r="L1641" s="25"/>
      <c r="M1641" s="12"/>
    </row>
    <row r="1642" customFormat="false" ht="15" hidden="false" customHeight="false" outlineLevel="0" collapsed="false">
      <c r="A1642" s="8" t="n">
        <v>1638</v>
      </c>
      <c r="B1642" s="13"/>
      <c r="C1642" s="25"/>
      <c r="D1642" s="26" t="str">
        <f aca="false">IF($C1642="","",IFERROR(IF(INDEX(Bolalar!$B$5:$B$1804,MATCH($C1642,Bolalar!$I$5:$I$1804,0))="","",INDEX(Bolalar!$B$5:$B$1804,MATCH($C1642,Bolalar!$I$5:$I$1804,0))),""))</f>
        <v/>
      </c>
      <c r="E1642" s="15" t="str">
        <f aca="false">IF($C1642="","",IFERROR(IF(INDEX(Bolalar!$C$5:$C$1804,MATCH($C1642,Bolalar!$I$5:$I$1804,0))="","",INDEX(Bolalar!$C$5:$C$1804,MATCH($C1642,Bolalar!$I$5:$I$1804,0))),""))</f>
        <v/>
      </c>
      <c r="F1642" s="24"/>
      <c r="G1642" s="14" t="str">
        <f aca="false">IF(OR($E1642="",$B1642=""),"",INT(($B1642-$E1642)/365.25))</f>
        <v/>
      </c>
      <c r="H1642" s="14" t="str">
        <f aca="false">IF($G1642="","",IF($G1642&lt;5,"Ha","Yo'q"))</f>
        <v/>
      </c>
      <c r="I1642" s="14" t="str">
        <f aca="false">IF($G1642="","",IF($G1642&lt;18,"Ha","Yo'q"))</f>
        <v/>
      </c>
      <c r="J1642" s="12"/>
      <c r="K1642" s="12"/>
      <c r="L1642" s="25"/>
      <c r="M1642" s="12"/>
    </row>
    <row r="1643" customFormat="false" ht="15" hidden="false" customHeight="false" outlineLevel="0" collapsed="false">
      <c r="A1643" s="8" t="n">
        <v>1639</v>
      </c>
      <c r="B1643" s="13"/>
      <c r="C1643" s="25"/>
      <c r="D1643" s="26" t="str">
        <f aca="false">IF($C1643="","",IFERROR(IF(INDEX(Bolalar!$B$5:$B$1804,MATCH($C1643,Bolalar!$I$5:$I$1804,0))="","",INDEX(Bolalar!$B$5:$B$1804,MATCH($C1643,Bolalar!$I$5:$I$1804,0))),""))</f>
        <v/>
      </c>
      <c r="E1643" s="15" t="str">
        <f aca="false">IF($C1643="","",IFERROR(IF(INDEX(Bolalar!$C$5:$C$1804,MATCH($C1643,Bolalar!$I$5:$I$1804,0))="","",INDEX(Bolalar!$C$5:$C$1804,MATCH($C1643,Bolalar!$I$5:$I$1804,0))),""))</f>
        <v/>
      </c>
      <c r="F1643" s="24"/>
      <c r="G1643" s="14" t="str">
        <f aca="false">IF(OR($E1643="",$B1643=""),"",INT(($B1643-$E1643)/365.25))</f>
        <v/>
      </c>
      <c r="H1643" s="14" t="str">
        <f aca="false">IF($G1643="","",IF($G1643&lt;5,"Ha","Yo'q"))</f>
        <v/>
      </c>
      <c r="I1643" s="14" t="str">
        <f aca="false">IF($G1643="","",IF($G1643&lt;18,"Ha","Yo'q"))</f>
        <v/>
      </c>
      <c r="J1643" s="12"/>
      <c r="K1643" s="12"/>
      <c r="L1643" s="25"/>
      <c r="M1643" s="12"/>
    </row>
    <row r="1644" customFormat="false" ht="15" hidden="false" customHeight="false" outlineLevel="0" collapsed="false">
      <c r="A1644" s="8" t="n">
        <v>1640</v>
      </c>
      <c r="B1644" s="13"/>
      <c r="C1644" s="25"/>
      <c r="D1644" s="26" t="str">
        <f aca="false">IF($C1644="","",IFERROR(IF(INDEX(Bolalar!$B$5:$B$1804,MATCH($C1644,Bolalar!$I$5:$I$1804,0))="","",INDEX(Bolalar!$B$5:$B$1804,MATCH($C1644,Bolalar!$I$5:$I$1804,0))),""))</f>
        <v/>
      </c>
      <c r="E1644" s="15" t="str">
        <f aca="false">IF($C1644="","",IFERROR(IF(INDEX(Bolalar!$C$5:$C$1804,MATCH($C1644,Bolalar!$I$5:$I$1804,0))="","",INDEX(Bolalar!$C$5:$C$1804,MATCH($C1644,Bolalar!$I$5:$I$1804,0))),""))</f>
        <v/>
      </c>
      <c r="F1644" s="24"/>
      <c r="G1644" s="14" t="str">
        <f aca="false">IF(OR($E1644="",$B1644=""),"",INT(($B1644-$E1644)/365.25))</f>
        <v/>
      </c>
      <c r="H1644" s="14" t="str">
        <f aca="false">IF($G1644="","",IF($G1644&lt;5,"Ha","Yo'q"))</f>
        <v/>
      </c>
      <c r="I1644" s="14" t="str">
        <f aca="false">IF($G1644="","",IF($G1644&lt;18,"Ha","Yo'q"))</f>
        <v/>
      </c>
      <c r="J1644" s="12"/>
      <c r="K1644" s="12"/>
      <c r="L1644" s="25"/>
      <c r="M1644" s="12"/>
    </row>
    <row r="1645" customFormat="false" ht="15" hidden="false" customHeight="false" outlineLevel="0" collapsed="false">
      <c r="A1645" s="8" t="n">
        <v>1641</v>
      </c>
      <c r="B1645" s="13"/>
      <c r="C1645" s="25"/>
      <c r="D1645" s="26" t="str">
        <f aca="false">IF($C1645="","",IFERROR(IF(INDEX(Bolalar!$B$5:$B$1804,MATCH($C1645,Bolalar!$I$5:$I$1804,0))="","",INDEX(Bolalar!$B$5:$B$1804,MATCH($C1645,Bolalar!$I$5:$I$1804,0))),""))</f>
        <v/>
      </c>
      <c r="E1645" s="15" t="str">
        <f aca="false">IF($C1645="","",IFERROR(IF(INDEX(Bolalar!$C$5:$C$1804,MATCH($C1645,Bolalar!$I$5:$I$1804,0))="","",INDEX(Bolalar!$C$5:$C$1804,MATCH($C1645,Bolalar!$I$5:$I$1804,0))),""))</f>
        <v/>
      </c>
      <c r="F1645" s="24"/>
      <c r="G1645" s="14" t="str">
        <f aca="false">IF(OR($E1645="",$B1645=""),"",INT(($B1645-$E1645)/365.25))</f>
        <v/>
      </c>
      <c r="H1645" s="14" t="str">
        <f aca="false">IF($G1645="","",IF($G1645&lt;5,"Ha","Yo'q"))</f>
        <v/>
      </c>
      <c r="I1645" s="14" t="str">
        <f aca="false">IF($G1645="","",IF($G1645&lt;18,"Ha","Yo'q"))</f>
        <v/>
      </c>
      <c r="J1645" s="12"/>
      <c r="K1645" s="12"/>
      <c r="L1645" s="25"/>
      <c r="M1645" s="12"/>
    </row>
    <row r="1646" customFormat="false" ht="15" hidden="false" customHeight="false" outlineLevel="0" collapsed="false">
      <c r="A1646" s="8" t="n">
        <v>1642</v>
      </c>
      <c r="B1646" s="13"/>
      <c r="C1646" s="25"/>
      <c r="D1646" s="26" t="str">
        <f aca="false">IF($C1646="","",IFERROR(IF(INDEX(Bolalar!$B$5:$B$1804,MATCH($C1646,Bolalar!$I$5:$I$1804,0))="","",INDEX(Bolalar!$B$5:$B$1804,MATCH($C1646,Bolalar!$I$5:$I$1804,0))),""))</f>
        <v/>
      </c>
      <c r="E1646" s="15" t="str">
        <f aca="false">IF($C1646="","",IFERROR(IF(INDEX(Bolalar!$C$5:$C$1804,MATCH($C1646,Bolalar!$I$5:$I$1804,0))="","",INDEX(Bolalar!$C$5:$C$1804,MATCH($C1646,Bolalar!$I$5:$I$1804,0))),""))</f>
        <v/>
      </c>
      <c r="F1646" s="24"/>
      <c r="G1646" s="14" t="str">
        <f aca="false">IF(OR($E1646="",$B1646=""),"",INT(($B1646-$E1646)/365.25))</f>
        <v/>
      </c>
      <c r="H1646" s="14" t="str">
        <f aca="false">IF($G1646="","",IF($G1646&lt;5,"Ha","Yo'q"))</f>
        <v/>
      </c>
      <c r="I1646" s="14" t="str">
        <f aca="false">IF($G1646="","",IF($G1646&lt;18,"Ha","Yo'q"))</f>
        <v/>
      </c>
      <c r="J1646" s="12"/>
      <c r="K1646" s="12"/>
      <c r="L1646" s="25"/>
      <c r="M1646" s="12"/>
    </row>
    <row r="1647" customFormat="false" ht="15" hidden="false" customHeight="false" outlineLevel="0" collapsed="false">
      <c r="A1647" s="8" t="n">
        <v>1643</v>
      </c>
      <c r="B1647" s="13"/>
      <c r="C1647" s="25"/>
      <c r="D1647" s="26" t="str">
        <f aca="false">IF($C1647="","",IFERROR(IF(INDEX(Bolalar!$B$5:$B$1804,MATCH($C1647,Bolalar!$I$5:$I$1804,0))="","",INDEX(Bolalar!$B$5:$B$1804,MATCH($C1647,Bolalar!$I$5:$I$1804,0))),""))</f>
        <v/>
      </c>
      <c r="E1647" s="15" t="str">
        <f aca="false">IF($C1647="","",IFERROR(IF(INDEX(Bolalar!$C$5:$C$1804,MATCH($C1647,Bolalar!$I$5:$I$1804,0))="","",INDEX(Bolalar!$C$5:$C$1804,MATCH($C1647,Bolalar!$I$5:$I$1804,0))),""))</f>
        <v/>
      </c>
      <c r="F1647" s="24"/>
      <c r="G1647" s="14" t="str">
        <f aca="false">IF(OR($E1647="",$B1647=""),"",INT(($B1647-$E1647)/365.25))</f>
        <v/>
      </c>
      <c r="H1647" s="14" t="str">
        <f aca="false">IF($G1647="","",IF($G1647&lt;5,"Ha","Yo'q"))</f>
        <v/>
      </c>
      <c r="I1647" s="14" t="str">
        <f aca="false">IF($G1647="","",IF($G1647&lt;18,"Ha","Yo'q"))</f>
        <v/>
      </c>
      <c r="J1647" s="12"/>
      <c r="K1647" s="12"/>
      <c r="L1647" s="25"/>
      <c r="M1647" s="12"/>
    </row>
    <row r="1648" customFormat="false" ht="15" hidden="false" customHeight="false" outlineLevel="0" collapsed="false">
      <c r="A1648" s="8" t="n">
        <v>1644</v>
      </c>
      <c r="B1648" s="13"/>
      <c r="C1648" s="25"/>
      <c r="D1648" s="26" t="str">
        <f aca="false">IF($C1648="","",IFERROR(IF(INDEX(Bolalar!$B$5:$B$1804,MATCH($C1648,Bolalar!$I$5:$I$1804,0))="","",INDEX(Bolalar!$B$5:$B$1804,MATCH($C1648,Bolalar!$I$5:$I$1804,0))),""))</f>
        <v/>
      </c>
      <c r="E1648" s="15" t="str">
        <f aca="false">IF($C1648="","",IFERROR(IF(INDEX(Bolalar!$C$5:$C$1804,MATCH($C1648,Bolalar!$I$5:$I$1804,0))="","",INDEX(Bolalar!$C$5:$C$1804,MATCH($C1648,Bolalar!$I$5:$I$1804,0))),""))</f>
        <v/>
      </c>
      <c r="F1648" s="24"/>
      <c r="G1648" s="14" t="str">
        <f aca="false">IF(OR($E1648="",$B1648=""),"",INT(($B1648-$E1648)/365.25))</f>
        <v/>
      </c>
      <c r="H1648" s="14" t="str">
        <f aca="false">IF($G1648="","",IF($G1648&lt;5,"Ha","Yo'q"))</f>
        <v/>
      </c>
      <c r="I1648" s="14" t="str">
        <f aca="false">IF($G1648="","",IF($G1648&lt;18,"Ha","Yo'q"))</f>
        <v/>
      </c>
      <c r="J1648" s="12"/>
      <c r="K1648" s="12"/>
      <c r="L1648" s="25"/>
      <c r="M1648" s="12"/>
    </row>
    <row r="1649" customFormat="false" ht="15" hidden="false" customHeight="false" outlineLevel="0" collapsed="false">
      <c r="A1649" s="8" t="n">
        <v>1645</v>
      </c>
      <c r="B1649" s="13"/>
      <c r="C1649" s="25"/>
      <c r="D1649" s="26" t="str">
        <f aca="false">IF($C1649="","",IFERROR(IF(INDEX(Bolalar!$B$5:$B$1804,MATCH($C1649,Bolalar!$I$5:$I$1804,0))="","",INDEX(Bolalar!$B$5:$B$1804,MATCH($C1649,Bolalar!$I$5:$I$1804,0))),""))</f>
        <v/>
      </c>
      <c r="E1649" s="15" t="str">
        <f aca="false">IF($C1649="","",IFERROR(IF(INDEX(Bolalar!$C$5:$C$1804,MATCH($C1649,Bolalar!$I$5:$I$1804,0))="","",INDEX(Bolalar!$C$5:$C$1804,MATCH($C1649,Bolalar!$I$5:$I$1804,0))),""))</f>
        <v/>
      </c>
      <c r="F1649" s="24"/>
      <c r="G1649" s="14" t="str">
        <f aca="false">IF(OR($E1649="",$B1649=""),"",INT(($B1649-$E1649)/365.25))</f>
        <v/>
      </c>
      <c r="H1649" s="14" t="str">
        <f aca="false">IF($G1649="","",IF($G1649&lt;5,"Ha","Yo'q"))</f>
        <v/>
      </c>
      <c r="I1649" s="14" t="str">
        <f aca="false">IF($G1649="","",IF($G1649&lt;18,"Ha","Yo'q"))</f>
        <v/>
      </c>
      <c r="J1649" s="12"/>
      <c r="K1649" s="12"/>
      <c r="L1649" s="25"/>
      <c r="M1649" s="12"/>
    </row>
    <row r="1650" customFormat="false" ht="15" hidden="false" customHeight="false" outlineLevel="0" collapsed="false">
      <c r="A1650" s="8" t="n">
        <v>1646</v>
      </c>
      <c r="B1650" s="13"/>
      <c r="C1650" s="25"/>
      <c r="D1650" s="26" t="str">
        <f aca="false">IF($C1650="","",IFERROR(IF(INDEX(Bolalar!$B$5:$B$1804,MATCH($C1650,Bolalar!$I$5:$I$1804,0))="","",INDEX(Bolalar!$B$5:$B$1804,MATCH($C1650,Bolalar!$I$5:$I$1804,0))),""))</f>
        <v/>
      </c>
      <c r="E1650" s="15" t="str">
        <f aca="false">IF($C1650="","",IFERROR(IF(INDEX(Bolalar!$C$5:$C$1804,MATCH($C1650,Bolalar!$I$5:$I$1804,0))="","",INDEX(Bolalar!$C$5:$C$1804,MATCH($C1650,Bolalar!$I$5:$I$1804,0))),""))</f>
        <v/>
      </c>
      <c r="F1650" s="24"/>
      <c r="G1650" s="14" t="str">
        <f aca="false">IF(OR($E1650="",$B1650=""),"",INT(($B1650-$E1650)/365.25))</f>
        <v/>
      </c>
      <c r="H1650" s="14" t="str">
        <f aca="false">IF($G1650="","",IF($G1650&lt;5,"Ha","Yo'q"))</f>
        <v/>
      </c>
      <c r="I1650" s="14" t="str">
        <f aca="false">IF($G1650="","",IF($G1650&lt;18,"Ha","Yo'q"))</f>
        <v/>
      </c>
      <c r="J1650" s="12"/>
      <c r="K1650" s="12"/>
      <c r="L1650" s="25"/>
      <c r="M1650" s="12"/>
    </row>
    <row r="1651" customFormat="false" ht="15" hidden="false" customHeight="false" outlineLevel="0" collapsed="false">
      <c r="A1651" s="8" t="n">
        <v>1647</v>
      </c>
      <c r="B1651" s="13"/>
      <c r="C1651" s="25"/>
      <c r="D1651" s="26" t="str">
        <f aca="false">IF($C1651="","",IFERROR(IF(INDEX(Bolalar!$B$5:$B$1804,MATCH($C1651,Bolalar!$I$5:$I$1804,0))="","",INDEX(Bolalar!$B$5:$B$1804,MATCH($C1651,Bolalar!$I$5:$I$1804,0))),""))</f>
        <v/>
      </c>
      <c r="E1651" s="15" t="str">
        <f aca="false">IF($C1651="","",IFERROR(IF(INDEX(Bolalar!$C$5:$C$1804,MATCH($C1651,Bolalar!$I$5:$I$1804,0))="","",INDEX(Bolalar!$C$5:$C$1804,MATCH($C1651,Bolalar!$I$5:$I$1804,0))),""))</f>
        <v/>
      </c>
      <c r="F1651" s="24"/>
      <c r="G1651" s="14" t="str">
        <f aca="false">IF(OR($E1651="",$B1651=""),"",INT(($B1651-$E1651)/365.25))</f>
        <v/>
      </c>
      <c r="H1651" s="14" t="str">
        <f aca="false">IF($G1651="","",IF($G1651&lt;5,"Ha","Yo'q"))</f>
        <v/>
      </c>
      <c r="I1651" s="14" t="str">
        <f aca="false">IF($G1651="","",IF($G1651&lt;18,"Ha","Yo'q"))</f>
        <v/>
      </c>
      <c r="J1651" s="12"/>
      <c r="K1651" s="12"/>
      <c r="L1651" s="25"/>
      <c r="M1651" s="12"/>
    </row>
    <row r="1652" customFormat="false" ht="15" hidden="false" customHeight="false" outlineLevel="0" collapsed="false">
      <c r="A1652" s="8" t="n">
        <v>1648</v>
      </c>
      <c r="B1652" s="13"/>
      <c r="C1652" s="25"/>
      <c r="D1652" s="26" t="str">
        <f aca="false">IF($C1652="","",IFERROR(IF(INDEX(Bolalar!$B$5:$B$1804,MATCH($C1652,Bolalar!$I$5:$I$1804,0))="","",INDEX(Bolalar!$B$5:$B$1804,MATCH($C1652,Bolalar!$I$5:$I$1804,0))),""))</f>
        <v/>
      </c>
      <c r="E1652" s="15" t="str">
        <f aca="false">IF($C1652="","",IFERROR(IF(INDEX(Bolalar!$C$5:$C$1804,MATCH($C1652,Bolalar!$I$5:$I$1804,0))="","",INDEX(Bolalar!$C$5:$C$1804,MATCH($C1652,Bolalar!$I$5:$I$1804,0))),""))</f>
        <v/>
      </c>
      <c r="F1652" s="24"/>
      <c r="G1652" s="14" t="str">
        <f aca="false">IF(OR($E1652="",$B1652=""),"",INT(($B1652-$E1652)/365.25))</f>
        <v/>
      </c>
      <c r="H1652" s="14" t="str">
        <f aca="false">IF($G1652="","",IF($G1652&lt;5,"Ha","Yo'q"))</f>
        <v/>
      </c>
      <c r="I1652" s="14" t="str">
        <f aca="false">IF($G1652="","",IF($G1652&lt;18,"Ha","Yo'q"))</f>
        <v/>
      </c>
      <c r="J1652" s="12"/>
      <c r="K1652" s="12"/>
      <c r="L1652" s="25"/>
      <c r="M1652" s="12"/>
    </row>
    <row r="1653" customFormat="false" ht="15" hidden="false" customHeight="false" outlineLevel="0" collapsed="false">
      <c r="A1653" s="8" t="n">
        <v>1649</v>
      </c>
      <c r="B1653" s="13"/>
      <c r="C1653" s="25"/>
      <c r="D1653" s="26" t="str">
        <f aca="false">IF($C1653="","",IFERROR(IF(INDEX(Bolalar!$B$5:$B$1804,MATCH($C1653,Bolalar!$I$5:$I$1804,0))="","",INDEX(Bolalar!$B$5:$B$1804,MATCH($C1653,Bolalar!$I$5:$I$1804,0))),""))</f>
        <v/>
      </c>
      <c r="E1653" s="15" t="str">
        <f aca="false">IF($C1653="","",IFERROR(IF(INDEX(Bolalar!$C$5:$C$1804,MATCH($C1653,Bolalar!$I$5:$I$1804,0))="","",INDEX(Bolalar!$C$5:$C$1804,MATCH($C1653,Bolalar!$I$5:$I$1804,0))),""))</f>
        <v/>
      </c>
      <c r="F1653" s="24"/>
      <c r="G1653" s="14" t="str">
        <f aca="false">IF(OR($E1653="",$B1653=""),"",INT(($B1653-$E1653)/365.25))</f>
        <v/>
      </c>
      <c r="H1653" s="14" t="str">
        <f aca="false">IF($G1653="","",IF($G1653&lt;5,"Ha","Yo'q"))</f>
        <v/>
      </c>
      <c r="I1653" s="14" t="str">
        <f aca="false">IF($G1653="","",IF($G1653&lt;18,"Ha","Yo'q"))</f>
        <v/>
      </c>
      <c r="J1653" s="12"/>
      <c r="K1653" s="12"/>
      <c r="L1653" s="25"/>
      <c r="M1653" s="12"/>
    </row>
    <row r="1654" customFormat="false" ht="15" hidden="false" customHeight="false" outlineLevel="0" collapsed="false">
      <c r="A1654" s="8" t="n">
        <v>1650</v>
      </c>
      <c r="B1654" s="13"/>
      <c r="C1654" s="25"/>
      <c r="D1654" s="26" t="str">
        <f aca="false">IF($C1654="","",IFERROR(IF(INDEX(Bolalar!$B$5:$B$1804,MATCH($C1654,Bolalar!$I$5:$I$1804,0))="","",INDEX(Bolalar!$B$5:$B$1804,MATCH($C1654,Bolalar!$I$5:$I$1804,0))),""))</f>
        <v/>
      </c>
      <c r="E1654" s="15" t="str">
        <f aca="false">IF($C1654="","",IFERROR(IF(INDEX(Bolalar!$C$5:$C$1804,MATCH($C1654,Bolalar!$I$5:$I$1804,0))="","",INDEX(Bolalar!$C$5:$C$1804,MATCH($C1654,Bolalar!$I$5:$I$1804,0))),""))</f>
        <v/>
      </c>
      <c r="F1654" s="24"/>
      <c r="G1654" s="14" t="str">
        <f aca="false">IF(OR($E1654="",$B1654=""),"",INT(($B1654-$E1654)/365.25))</f>
        <v/>
      </c>
      <c r="H1654" s="14" t="str">
        <f aca="false">IF($G1654="","",IF($G1654&lt;5,"Ha","Yo'q"))</f>
        <v/>
      </c>
      <c r="I1654" s="14" t="str">
        <f aca="false">IF($G1654="","",IF($G1654&lt;18,"Ha","Yo'q"))</f>
        <v/>
      </c>
      <c r="J1654" s="12"/>
      <c r="K1654" s="12"/>
      <c r="L1654" s="25"/>
      <c r="M1654" s="12"/>
    </row>
    <row r="1655" customFormat="false" ht="15" hidden="false" customHeight="false" outlineLevel="0" collapsed="false">
      <c r="A1655" s="8" t="n">
        <v>1651</v>
      </c>
      <c r="B1655" s="13"/>
      <c r="C1655" s="25"/>
      <c r="D1655" s="26" t="str">
        <f aca="false">IF($C1655="","",IFERROR(IF(INDEX(Bolalar!$B$5:$B$1804,MATCH($C1655,Bolalar!$I$5:$I$1804,0))="","",INDEX(Bolalar!$B$5:$B$1804,MATCH($C1655,Bolalar!$I$5:$I$1804,0))),""))</f>
        <v/>
      </c>
      <c r="E1655" s="15" t="str">
        <f aca="false">IF($C1655="","",IFERROR(IF(INDEX(Bolalar!$C$5:$C$1804,MATCH($C1655,Bolalar!$I$5:$I$1804,0))="","",INDEX(Bolalar!$C$5:$C$1804,MATCH($C1655,Bolalar!$I$5:$I$1804,0))),""))</f>
        <v/>
      </c>
      <c r="F1655" s="24"/>
      <c r="G1655" s="14" t="str">
        <f aca="false">IF(OR($E1655="",$B1655=""),"",INT(($B1655-$E1655)/365.25))</f>
        <v/>
      </c>
      <c r="H1655" s="14" t="str">
        <f aca="false">IF($G1655="","",IF($G1655&lt;5,"Ha","Yo'q"))</f>
        <v/>
      </c>
      <c r="I1655" s="14" t="str">
        <f aca="false">IF($G1655="","",IF($G1655&lt;18,"Ha","Yo'q"))</f>
        <v/>
      </c>
      <c r="J1655" s="12"/>
      <c r="K1655" s="12"/>
      <c r="L1655" s="25"/>
      <c r="M1655" s="12"/>
    </row>
    <row r="1656" customFormat="false" ht="15" hidden="false" customHeight="false" outlineLevel="0" collapsed="false">
      <c r="A1656" s="8" t="n">
        <v>1652</v>
      </c>
      <c r="B1656" s="13"/>
      <c r="C1656" s="25"/>
      <c r="D1656" s="26" t="str">
        <f aca="false">IF($C1656="","",IFERROR(IF(INDEX(Bolalar!$B$5:$B$1804,MATCH($C1656,Bolalar!$I$5:$I$1804,0))="","",INDEX(Bolalar!$B$5:$B$1804,MATCH($C1656,Bolalar!$I$5:$I$1804,0))),""))</f>
        <v/>
      </c>
      <c r="E1656" s="15" t="str">
        <f aca="false">IF($C1656="","",IFERROR(IF(INDEX(Bolalar!$C$5:$C$1804,MATCH($C1656,Bolalar!$I$5:$I$1804,0))="","",INDEX(Bolalar!$C$5:$C$1804,MATCH($C1656,Bolalar!$I$5:$I$1804,0))),""))</f>
        <v/>
      </c>
      <c r="F1656" s="24"/>
      <c r="G1656" s="14" t="str">
        <f aca="false">IF(OR($E1656="",$B1656=""),"",INT(($B1656-$E1656)/365.25))</f>
        <v/>
      </c>
      <c r="H1656" s="14" t="str">
        <f aca="false">IF($G1656="","",IF($G1656&lt;5,"Ha","Yo'q"))</f>
        <v/>
      </c>
      <c r="I1656" s="14" t="str">
        <f aca="false">IF($G1656="","",IF($G1656&lt;18,"Ha","Yo'q"))</f>
        <v/>
      </c>
      <c r="J1656" s="12"/>
      <c r="K1656" s="12"/>
      <c r="L1656" s="25"/>
      <c r="M1656" s="12"/>
    </row>
    <row r="1657" customFormat="false" ht="15" hidden="false" customHeight="false" outlineLevel="0" collapsed="false">
      <c r="A1657" s="8" t="n">
        <v>1653</v>
      </c>
      <c r="B1657" s="13"/>
      <c r="C1657" s="25"/>
      <c r="D1657" s="26" t="str">
        <f aca="false">IF($C1657="","",IFERROR(IF(INDEX(Bolalar!$B$5:$B$1804,MATCH($C1657,Bolalar!$I$5:$I$1804,0))="","",INDEX(Bolalar!$B$5:$B$1804,MATCH($C1657,Bolalar!$I$5:$I$1804,0))),""))</f>
        <v/>
      </c>
      <c r="E1657" s="15" t="str">
        <f aca="false">IF($C1657="","",IFERROR(IF(INDEX(Bolalar!$C$5:$C$1804,MATCH($C1657,Bolalar!$I$5:$I$1804,0))="","",INDEX(Bolalar!$C$5:$C$1804,MATCH($C1657,Bolalar!$I$5:$I$1804,0))),""))</f>
        <v/>
      </c>
      <c r="F1657" s="24"/>
      <c r="G1657" s="14" t="str">
        <f aca="false">IF(OR($E1657="",$B1657=""),"",INT(($B1657-$E1657)/365.25))</f>
        <v/>
      </c>
      <c r="H1657" s="14" t="str">
        <f aca="false">IF($G1657="","",IF($G1657&lt;5,"Ha","Yo'q"))</f>
        <v/>
      </c>
      <c r="I1657" s="14" t="str">
        <f aca="false">IF($G1657="","",IF($G1657&lt;18,"Ha","Yo'q"))</f>
        <v/>
      </c>
      <c r="J1657" s="12"/>
      <c r="K1657" s="12"/>
      <c r="L1657" s="25"/>
      <c r="M1657" s="12"/>
    </row>
    <row r="1658" customFormat="false" ht="15" hidden="false" customHeight="false" outlineLevel="0" collapsed="false">
      <c r="A1658" s="8" t="n">
        <v>1654</v>
      </c>
      <c r="B1658" s="13"/>
      <c r="C1658" s="25"/>
      <c r="D1658" s="26" t="str">
        <f aca="false">IF($C1658="","",IFERROR(IF(INDEX(Bolalar!$B$5:$B$1804,MATCH($C1658,Bolalar!$I$5:$I$1804,0))="","",INDEX(Bolalar!$B$5:$B$1804,MATCH($C1658,Bolalar!$I$5:$I$1804,0))),""))</f>
        <v/>
      </c>
      <c r="E1658" s="15" t="str">
        <f aca="false">IF($C1658="","",IFERROR(IF(INDEX(Bolalar!$C$5:$C$1804,MATCH($C1658,Bolalar!$I$5:$I$1804,0))="","",INDEX(Bolalar!$C$5:$C$1804,MATCH($C1658,Bolalar!$I$5:$I$1804,0))),""))</f>
        <v/>
      </c>
      <c r="F1658" s="24"/>
      <c r="G1658" s="14" t="str">
        <f aca="false">IF(OR($E1658="",$B1658=""),"",INT(($B1658-$E1658)/365.25))</f>
        <v/>
      </c>
      <c r="H1658" s="14" t="str">
        <f aca="false">IF($G1658="","",IF($G1658&lt;5,"Ha","Yo'q"))</f>
        <v/>
      </c>
      <c r="I1658" s="14" t="str">
        <f aca="false">IF($G1658="","",IF($G1658&lt;18,"Ha","Yo'q"))</f>
        <v/>
      </c>
      <c r="J1658" s="12"/>
      <c r="K1658" s="12"/>
      <c r="L1658" s="25"/>
      <c r="M1658" s="12"/>
    </row>
    <row r="1659" customFormat="false" ht="15" hidden="false" customHeight="false" outlineLevel="0" collapsed="false">
      <c r="A1659" s="8" t="n">
        <v>1655</v>
      </c>
      <c r="B1659" s="13"/>
      <c r="C1659" s="25"/>
      <c r="D1659" s="26" t="str">
        <f aca="false">IF($C1659="","",IFERROR(IF(INDEX(Bolalar!$B$5:$B$1804,MATCH($C1659,Bolalar!$I$5:$I$1804,0))="","",INDEX(Bolalar!$B$5:$B$1804,MATCH($C1659,Bolalar!$I$5:$I$1804,0))),""))</f>
        <v/>
      </c>
      <c r="E1659" s="15" t="str">
        <f aca="false">IF($C1659="","",IFERROR(IF(INDEX(Bolalar!$C$5:$C$1804,MATCH($C1659,Bolalar!$I$5:$I$1804,0))="","",INDEX(Bolalar!$C$5:$C$1804,MATCH($C1659,Bolalar!$I$5:$I$1804,0))),""))</f>
        <v/>
      </c>
      <c r="F1659" s="24"/>
      <c r="G1659" s="14" t="str">
        <f aca="false">IF(OR($E1659="",$B1659=""),"",INT(($B1659-$E1659)/365.25))</f>
        <v/>
      </c>
      <c r="H1659" s="14" t="str">
        <f aca="false">IF($G1659="","",IF($G1659&lt;5,"Ha","Yo'q"))</f>
        <v/>
      </c>
      <c r="I1659" s="14" t="str">
        <f aca="false">IF($G1659="","",IF($G1659&lt;18,"Ha","Yo'q"))</f>
        <v/>
      </c>
      <c r="J1659" s="12"/>
      <c r="K1659" s="12"/>
      <c r="L1659" s="25"/>
      <c r="M1659" s="12"/>
    </row>
    <row r="1660" customFormat="false" ht="15" hidden="false" customHeight="false" outlineLevel="0" collapsed="false">
      <c r="A1660" s="8" t="n">
        <v>1656</v>
      </c>
      <c r="B1660" s="13"/>
      <c r="C1660" s="25"/>
      <c r="D1660" s="26" t="str">
        <f aca="false">IF($C1660="","",IFERROR(IF(INDEX(Bolalar!$B$5:$B$1804,MATCH($C1660,Bolalar!$I$5:$I$1804,0))="","",INDEX(Bolalar!$B$5:$B$1804,MATCH($C1660,Bolalar!$I$5:$I$1804,0))),""))</f>
        <v/>
      </c>
      <c r="E1660" s="15" t="str">
        <f aca="false">IF($C1660="","",IFERROR(IF(INDEX(Bolalar!$C$5:$C$1804,MATCH($C1660,Bolalar!$I$5:$I$1804,0))="","",INDEX(Bolalar!$C$5:$C$1804,MATCH($C1660,Bolalar!$I$5:$I$1804,0))),""))</f>
        <v/>
      </c>
      <c r="F1660" s="24"/>
      <c r="G1660" s="14" t="str">
        <f aca="false">IF(OR($E1660="",$B1660=""),"",INT(($B1660-$E1660)/365.25))</f>
        <v/>
      </c>
      <c r="H1660" s="14" t="str">
        <f aca="false">IF($G1660="","",IF($G1660&lt;5,"Ha","Yo'q"))</f>
        <v/>
      </c>
      <c r="I1660" s="14" t="str">
        <f aca="false">IF($G1660="","",IF($G1660&lt;18,"Ha","Yo'q"))</f>
        <v/>
      </c>
      <c r="J1660" s="12"/>
      <c r="K1660" s="12"/>
      <c r="L1660" s="25"/>
      <c r="M1660" s="12"/>
    </row>
    <row r="1661" customFormat="false" ht="15" hidden="false" customHeight="false" outlineLevel="0" collapsed="false">
      <c r="A1661" s="8" t="n">
        <v>1657</v>
      </c>
      <c r="B1661" s="13"/>
      <c r="C1661" s="25"/>
      <c r="D1661" s="26" t="str">
        <f aca="false">IF($C1661="","",IFERROR(IF(INDEX(Bolalar!$B$5:$B$1804,MATCH($C1661,Bolalar!$I$5:$I$1804,0))="","",INDEX(Bolalar!$B$5:$B$1804,MATCH($C1661,Bolalar!$I$5:$I$1804,0))),""))</f>
        <v/>
      </c>
      <c r="E1661" s="15" t="str">
        <f aca="false">IF($C1661="","",IFERROR(IF(INDEX(Bolalar!$C$5:$C$1804,MATCH($C1661,Bolalar!$I$5:$I$1804,0))="","",INDEX(Bolalar!$C$5:$C$1804,MATCH($C1661,Bolalar!$I$5:$I$1804,0))),""))</f>
        <v/>
      </c>
      <c r="F1661" s="24"/>
      <c r="G1661" s="14" t="str">
        <f aca="false">IF(OR($E1661="",$B1661=""),"",INT(($B1661-$E1661)/365.25))</f>
        <v/>
      </c>
      <c r="H1661" s="14" t="str">
        <f aca="false">IF($G1661="","",IF($G1661&lt;5,"Ha","Yo'q"))</f>
        <v/>
      </c>
      <c r="I1661" s="14" t="str">
        <f aca="false">IF($G1661="","",IF($G1661&lt;18,"Ha","Yo'q"))</f>
        <v/>
      </c>
      <c r="J1661" s="12"/>
      <c r="K1661" s="12"/>
      <c r="L1661" s="25"/>
      <c r="M1661" s="12"/>
    </row>
    <row r="1662" customFormat="false" ht="15" hidden="false" customHeight="false" outlineLevel="0" collapsed="false">
      <c r="A1662" s="8" t="n">
        <v>1658</v>
      </c>
      <c r="B1662" s="13"/>
      <c r="C1662" s="25"/>
      <c r="D1662" s="26" t="str">
        <f aca="false">IF($C1662="","",IFERROR(IF(INDEX(Bolalar!$B$5:$B$1804,MATCH($C1662,Bolalar!$I$5:$I$1804,0))="","",INDEX(Bolalar!$B$5:$B$1804,MATCH($C1662,Bolalar!$I$5:$I$1804,0))),""))</f>
        <v/>
      </c>
      <c r="E1662" s="15" t="str">
        <f aca="false">IF($C1662="","",IFERROR(IF(INDEX(Bolalar!$C$5:$C$1804,MATCH($C1662,Bolalar!$I$5:$I$1804,0))="","",INDEX(Bolalar!$C$5:$C$1804,MATCH($C1662,Bolalar!$I$5:$I$1804,0))),""))</f>
        <v/>
      </c>
      <c r="F1662" s="24"/>
      <c r="G1662" s="14" t="str">
        <f aca="false">IF(OR($E1662="",$B1662=""),"",INT(($B1662-$E1662)/365.25))</f>
        <v/>
      </c>
      <c r="H1662" s="14" t="str">
        <f aca="false">IF($G1662="","",IF($G1662&lt;5,"Ha","Yo'q"))</f>
        <v/>
      </c>
      <c r="I1662" s="14" t="str">
        <f aca="false">IF($G1662="","",IF($G1662&lt;18,"Ha","Yo'q"))</f>
        <v/>
      </c>
      <c r="J1662" s="12"/>
      <c r="K1662" s="12"/>
      <c r="L1662" s="25"/>
      <c r="M1662" s="12"/>
    </row>
    <row r="1663" customFormat="false" ht="15" hidden="false" customHeight="false" outlineLevel="0" collapsed="false">
      <c r="A1663" s="8" t="n">
        <v>1659</v>
      </c>
      <c r="B1663" s="13"/>
      <c r="C1663" s="25"/>
      <c r="D1663" s="26" t="str">
        <f aca="false">IF($C1663="","",IFERROR(IF(INDEX(Bolalar!$B$5:$B$1804,MATCH($C1663,Bolalar!$I$5:$I$1804,0))="","",INDEX(Bolalar!$B$5:$B$1804,MATCH($C1663,Bolalar!$I$5:$I$1804,0))),""))</f>
        <v/>
      </c>
      <c r="E1663" s="15" t="str">
        <f aca="false">IF($C1663="","",IFERROR(IF(INDEX(Bolalar!$C$5:$C$1804,MATCH($C1663,Bolalar!$I$5:$I$1804,0))="","",INDEX(Bolalar!$C$5:$C$1804,MATCH($C1663,Bolalar!$I$5:$I$1804,0))),""))</f>
        <v/>
      </c>
      <c r="F1663" s="24"/>
      <c r="G1663" s="14" t="str">
        <f aca="false">IF(OR($E1663="",$B1663=""),"",INT(($B1663-$E1663)/365.25))</f>
        <v/>
      </c>
      <c r="H1663" s="14" t="str">
        <f aca="false">IF($G1663="","",IF($G1663&lt;5,"Ha","Yo'q"))</f>
        <v/>
      </c>
      <c r="I1663" s="14" t="str">
        <f aca="false">IF($G1663="","",IF($G1663&lt;18,"Ha","Yo'q"))</f>
        <v/>
      </c>
      <c r="J1663" s="12"/>
      <c r="K1663" s="12"/>
      <c r="L1663" s="25"/>
      <c r="M1663" s="12"/>
    </row>
    <row r="1664" customFormat="false" ht="15" hidden="false" customHeight="false" outlineLevel="0" collapsed="false">
      <c r="A1664" s="8" t="n">
        <v>1660</v>
      </c>
      <c r="B1664" s="13"/>
      <c r="C1664" s="25"/>
      <c r="D1664" s="26" t="str">
        <f aca="false">IF($C1664="","",IFERROR(IF(INDEX(Bolalar!$B$5:$B$1804,MATCH($C1664,Bolalar!$I$5:$I$1804,0))="","",INDEX(Bolalar!$B$5:$B$1804,MATCH($C1664,Bolalar!$I$5:$I$1804,0))),""))</f>
        <v/>
      </c>
      <c r="E1664" s="15" t="str">
        <f aca="false">IF($C1664="","",IFERROR(IF(INDEX(Bolalar!$C$5:$C$1804,MATCH($C1664,Bolalar!$I$5:$I$1804,0))="","",INDEX(Bolalar!$C$5:$C$1804,MATCH($C1664,Bolalar!$I$5:$I$1804,0))),""))</f>
        <v/>
      </c>
      <c r="F1664" s="24"/>
      <c r="G1664" s="14" t="str">
        <f aca="false">IF(OR($E1664="",$B1664=""),"",INT(($B1664-$E1664)/365.25))</f>
        <v/>
      </c>
      <c r="H1664" s="14" t="str">
        <f aca="false">IF($G1664="","",IF($G1664&lt;5,"Ha","Yo'q"))</f>
        <v/>
      </c>
      <c r="I1664" s="14" t="str">
        <f aca="false">IF($G1664="","",IF($G1664&lt;18,"Ha","Yo'q"))</f>
        <v/>
      </c>
      <c r="J1664" s="12"/>
      <c r="K1664" s="12"/>
      <c r="L1664" s="25"/>
      <c r="M1664" s="12"/>
    </row>
    <row r="1665" customFormat="false" ht="15" hidden="false" customHeight="false" outlineLevel="0" collapsed="false">
      <c r="A1665" s="8" t="n">
        <v>1661</v>
      </c>
      <c r="B1665" s="13"/>
      <c r="C1665" s="25"/>
      <c r="D1665" s="26" t="str">
        <f aca="false">IF($C1665="","",IFERROR(IF(INDEX(Bolalar!$B$5:$B$1804,MATCH($C1665,Bolalar!$I$5:$I$1804,0))="","",INDEX(Bolalar!$B$5:$B$1804,MATCH($C1665,Bolalar!$I$5:$I$1804,0))),""))</f>
        <v/>
      </c>
      <c r="E1665" s="15" t="str">
        <f aca="false">IF($C1665="","",IFERROR(IF(INDEX(Bolalar!$C$5:$C$1804,MATCH($C1665,Bolalar!$I$5:$I$1804,0))="","",INDEX(Bolalar!$C$5:$C$1804,MATCH($C1665,Bolalar!$I$5:$I$1804,0))),""))</f>
        <v/>
      </c>
      <c r="F1665" s="24"/>
      <c r="G1665" s="14" t="str">
        <f aca="false">IF(OR($E1665="",$B1665=""),"",INT(($B1665-$E1665)/365.25))</f>
        <v/>
      </c>
      <c r="H1665" s="14" t="str">
        <f aca="false">IF($G1665="","",IF($G1665&lt;5,"Ha","Yo'q"))</f>
        <v/>
      </c>
      <c r="I1665" s="14" t="str">
        <f aca="false">IF($G1665="","",IF($G1665&lt;18,"Ha","Yo'q"))</f>
        <v/>
      </c>
      <c r="J1665" s="12"/>
      <c r="K1665" s="12"/>
      <c r="L1665" s="25"/>
      <c r="M1665" s="12"/>
    </row>
    <row r="1666" customFormat="false" ht="15" hidden="false" customHeight="false" outlineLevel="0" collapsed="false">
      <c r="A1666" s="8" t="n">
        <v>1662</v>
      </c>
      <c r="B1666" s="13"/>
      <c r="C1666" s="25"/>
      <c r="D1666" s="26" t="str">
        <f aca="false">IF($C1666="","",IFERROR(IF(INDEX(Bolalar!$B$5:$B$1804,MATCH($C1666,Bolalar!$I$5:$I$1804,0))="","",INDEX(Bolalar!$B$5:$B$1804,MATCH($C1666,Bolalar!$I$5:$I$1804,0))),""))</f>
        <v/>
      </c>
      <c r="E1666" s="15" t="str">
        <f aca="false">IF($C1666="","",IFERROR(IF(INDEX(Bolalar!$C$5:$C$1804,MATCH($C1666,Bolalar!$I$5:$I$1804,0))="","",INDEX(Bolalar!$C$5:$C$1804,MATCH($C1666,Bolalar!$I$5:$I$1804,0))),""))</f>
        <v/>
      </c>
      <c r="F1666" s="24"/>
      <c r="G1666" s="14" t="str">
        <f aca="false">IF(OR($E1666="",$B1666=""),"",INT(($B1666-$E1666)/365.25))</f>
        <v/>
      </c>
      <c r="H1666" s="14" t="str">
        <f aca="false">IF($G1666="","",IF($G1666&lt;5,"Ha","Yo'q"))</f>
        <v/>
      </c>
      <c r="I1666" s="14" t="str">
        <f aca="false">IF($G1666="","",IF($G1666&lt;18,"Ha","Yo'q"))</f>
        <v/>
      </c>
      <c r="J1666" s="12"/>
      <c r="K1666" s="12"/>
      <c r="L1666" s="25"/>
      <c r="M1666" s="12"/>
    </row>
    <row r="1667" customFormat="false" ht="15" hidden="false" customHeight="false" outlineLevel="0" collapsed="false">
      <c r="A1667" s="8" t="n">
        <v>1663</v>
      </c>
      <c r="B1667" s="13"/>
      <c r="C1667" s="25"/>
      <c r="D1667" s="26" t="str">
        <f aca="false">IF($C1667="","",IFERROR(IF(INDEX(Bolalar!$B$5:$B$1804,MATCH($C1667,Bolalar!$I$5:$I$1804,0))="","",INDEX(Bolalar!$B$5:$B$1804,MATCH($C1667,Bolalar!$I$5:$I$1804,0))),""))</f>
        <v/>
      </c>
      <c r="E1667" s="15" t="str">
        <f aca="false">IF($C1667="","",IFERROR(IF(INDEX(Bolalar!$C$5:$C$1804,MATCH($C1667,Bolalar!$I$5:$I$1804,0))="","",INDEX(Bolalar!$C$5:$C$1804,MATCH($C1667,Bolalar!$I$5:$I$1804,0))),""))</f>
        <v/>
      </c>
      <c r="F1667" s="24"/>
      <c r="G1667" s="14" t="str">
        <f aca="false">IF(OR($E1667="",$B1667=""),"",INT(($B1667-$E1667)/365.25))</f>
        <v/>
      </c>
      <c r="H1667" s="14" t="str">
        <f aca="false">IF($G1667="","",IF($G1667&lt;5,"Ha","Yo'q"))</f>
        <v/>
      </c>
      <c r="I1667" s="14" t="str">
        <f aca="false">IF($G1667="","",IF($G1667&lt;18,"Ha","Yo'q"))</f>
        <v/>
      </c>
      <c r="J1667" s="12"/>
      <c r="K1667" s="12"/>
      <c r="L1667" s="25"/>
      <c r="M1667" s="12"/>
    </row>
    <row r="1668" customFormat="false" ht="15" hidden="false" customHeight="false" outlineLevel="0" collapsed="false">
      <c r="A1668" s="8" t="n">
        <v>1664</v>
      </c>
      <c r="B1668" s="13"/>
      <c r="C1668" s="25"/>
      <c r="D1668" s="26" t="str">
        <f aca="false">IF($C1668="","",IFERROR(IF(INDEX(Bolalar!$B$5:$B$1804,MATCH($C1668,Bolalar!$I$5:$I$1804,0))="","",INDEX(Bolalar!$B$5:$B$1804,MATCH($C1668,Bolalar!$I$5:$I$1804,0))),""))</f>
        <v/>
      </c>
      <c r="E1668" s="15" t="str">
        <f aca="false">IF($C1668="","",IFERROR(IF(INDEX(Bolalar!$C$5:$C$1804,MATCH($C1668,Bolalar!$I$5:$I$1804,0))="","",INDEX(Bolalar!$C$5:$C$1804,MATCH($C1668,Bolalar!$I$5:$I$1804,0))),""))</f>
        <v/>
      </c>
      <c r="F1668" s="24"/>
      <c r="G1668" s="14" t="str">
        <f aca="false">IF(OR($E1668="",$B1668=""),"",INT(($B1668-$E1668)/365.25))</f>
        <v/>
      </c>
      <c r="H1668" s="14" t="str">
        <f aca="false">IF($G1668="","",IF($G1668&lt;5,"Ha","Yo'q"))</f>
        <v/>
      </c>
      <c r="I1668" s="14" t="str">
        <f aca="false">IF($G1668="","",IF($G1668&lt;18,"Ha","Yo'q"))</f>
        <v/>
      </c>
      <c r="J1668" s="12"/>
      <c r="K1668" s="12"/>
      <c r="L1668" s="25"/>
      <c r="M1668" s="12"/>
    </row>
    <row r="1669" customFormat="false" ht="15" hidden="false" customHeight="false" outlineLevel="0" collapsed="false">
      <c r="A1669" s="8" t="n">
        <v>1665</v>
      </c>
      <c r="B1669" s="13"/>
      <c r="C1669" s="25"/>
      <c r="D1669" s="26" t="str">
        <f aca="false">IF($C1669="","",IFERROR(IF(INDEX(Bolalar!$B$5:$B$1804,MATCH($C1669,Bolalar!$I$5:$I$1804,0))="","",INDEX(Bolalar!$B$5:$B$1804,MATCH($C1669,Bolalar!$I$5:$I$1804,0))),""))</f>
        <v/>
      </c>
      <c r="E1669" s="15" t="str">
        <f aca="false">IF($C1669="","",IFERROR(IF(INDEX(Bolalar!$C$5:$C$1804,MATCH($C1669,Bolalar!$I$5:$I$1804,0))="","",INDEX(Bolalar!$C$5:$C$1804,MATCH($C1669,Bolalar!$I$5:$I$1804,0))),""))</f>
        <v/>
      </c>
      <c r="F1669" s="24"/>
      <c r="G1669" s="14" t="str">
        <f aca="false">IF(OR($E1669="",$B1669=""),"",INT(($B1669-$E1669)/365.25))</f>
        <v/>
      </c>
      <c r="H1669" s="14" t="str">
        <f aca="false">IF($G1669="","",IF($G1669&lt;5,"Ha","Yo'q"))</f>
        <v/>
      </c>
      <c r="I1669" s="14" t="str">
        <f aca="false">IF($G1669="","",IF($G1669&lt;18,"Ha","Yo'q"))</f>
        <v/>
      </c>
      <c r="J1669" s="12"/>
      <c r="K1669" s="12"/>
      <c r="L1669" s="25"/>
      <c r="M1669" s="12"/>
    </row>
    <row r="1670" customFormat="false" ht="15" hidden="false" customHeight="false" outlineLevel="0" collapsed="false">
      <c r="A1670" s="8" t="n">
        <v>1666</v>
      </c>
      <c r="B1670" s="13"/>
      <c r="C1670" s="25"/>
      <c r="D1670" s="26" t="str">
        <f aca="false">IF($C1670="","",IFERROR(IF(INDEX(Bolalar!$B$5:$B$1804,MATCH($C1670,Bolalar!$I$5:$I$1804,0))="","",INDEX(Bolalar!$B$5:$B$1804,MATCH($C1670,Bolalar!$I$5:$I$1804,0))),""))</f>
        <v/>
      </c>
      <c r="E1670" s="15" t="str">
        <f aca="false">IF($C1670="","",IFERROR(IF(INDEX(Bolalar!$C$5:$C$1804,MATCH($C1670,Bolalar!$I$5:$I$1804,0))="","",INDEX(Bolalar!$C$5:$C$1804,MATCH($C1670,Bolalar!$I$5:$I$1804,0))),""))</f>
        <v/>
      </c>
      <c r="F1670" s="24"/>
      <c r="G1670" s="14" t="str">
        <f aca="false">IF(OR($E1670="",$B1670=""),"",INT(($B1670-$E1670)/365.25))</f>
        <v/>
      </c>
      <c r="H1670" s="14" t="str">
        <f aca="false">IF($G1670="","",IF($G1670&lt;5,"Ha","Yo'q"))</f>
        <v/>
      </c>
      <c r="I1670" s="14" t="str">
        <f aca="false">IF($G1670="","",IF($G1670&lt;18,"Ha","Yo'q"))</f>
        <v/>
      </c>
      <c r="J1670" s="12"/>
      <c r="K1670" s="12"/>
      <c r="L1670" s="25"/>
      <c r="M1670" s="12"/>
    </row>
    <row r="1671" customFormat="false" ht="15" hidden="false" customHeight="false" outlineLevel="0" collapsed="false">
      <c r="A1671" s="8" t="n">
        <v>1667</v>
      </c>
      <c r="B1671" s="13"/>
      <c r="C1671" s="25"/>
      <c r="D1671" s="26" t="str">
        <f aca="false">IF($C1671="","",IFERROR(IF(INDEX(Bolalar!$B$5:$B$1804,MATCH($C1671,Bolalar!$I$5:$I$1804,0))="","",INDEX(Bolalar!$B$5:$B$1804,MATCH($C1671,Bolalar!$I$5:$I$1804,0))),""))</f>
        <v/>
      </c>
      <c r="E1671" s="15" t="str">
        <f aca="false">IF($C1671="","",IFERROR(IF(INDEX(Bolalar!$C$5:$C$1804,MATCH($C1671,Bolalar!$I$5:$I$1804,0))="","",INDEX(Bolalar!$C$5:$C$1804,MATCH($C1671,Bolalar!$I$5:$I$1804,0))),""))</f>
        <v/>
      </c>
      <c r="F1671" s="24"/>
      <c r="G1671" s="14" t="str">
        <f aca="false">IF(OR($E1671="",$B1671=""),"",INT(($B1671-$E1671)/365.25))</f>
        <v/>
      </c>
      <c r="H1671" s="14" t="str">
        <f aca="false">IF($G1671="","",IF($G1671&lt;5,"Ha","Yo'q"))</f>
        <v/>
      </c>
      <c r="I1671" s="14" t="str">
        <f aca="false">IF($G1671="","",IF($G1671&lt;18,"Ha","Yo'q"))</f>
        <v/>
      </c>
      <c r="J1671" s="12"/>
      <c r="K1671" s="12"/>
      <c r="L1671" s="25"/>
      <c r="M1671" s="12"/>
    </row>
    <row r="1672" customFormat="false" ht="15" hidden="false" customHeight="false" outlineLevel="0" collapsed="false">
      <c r="A1672" s="8" t="n">
        <v>1668</v>
      </c>
      <c r="B1672" s="13"/>
      <c r="C1672" s="25"/>
      <c r="D1672" s="26" t="str">
        <f aca="false">IF($C1672="","",IFERROR(IF(INDEX(Bolalar!$B$5:$B$1804,MATCH($C1672,Bolalar!$I$5:$I$1804,0))="","",INDEX(Bolalar!$B$5:$B$1804,MATCH($C1672,Bolalar!$I$5:$I$1804,0))),""))</f>
        <v/>
      </c>
      <c r="E1672" s="15" t="str">
        <f aca="false">IF($C1672="","",IFERROR(IF(INDEX(Bolalar!$C$5:$C$1804,MATCH($C1672,Bolalar!$I$5:$I$1804,0))="","",INDEX(Bolalar!$C$5:$C$1804,MATCH($C1672,Bolalar!$I$5:$I$1804,0))),""))</f>
        <v/>
      </c>
      <c r="F1672" s="24"/>
      <c r="G1672" s="14" t="str">
        <f aca="false">IF(OR($E1672="",$B1672=""),"",INT(($B1672-$E1672)/365.25))</f>
        <v/>
      </c>
      <c r="H1672" s="14" t="str">
        <f aca="false">IF($G1672="","",IF($G1672&lt;5,"Ha","Yo'q"))</f>
        <v/>
      </c>
      <c r="I1672" s="14" t="str">
        <f aca="false">IF($G1672="","",IF($G1672&lt;18,"Ha","Yo'q"))</f>
        <v/>
      </c>
      <c r="J1672" s="12"/>
      <c r="K1672" s="12"/>
      <c r="L1672" s="25"/>
      <c r="M1672" s="12"/>
    </row>
    <row r="1673" customFormat="false" ht="15" hidden="false" customHeight="false" outlineLevel="0" collapsed="false">
      <c r="A1673" s="8" t="n">
        <v>1669</v>
      </c>
      <c r="B1673" s="13"/>
      <c r="C1673" s="25"/>
      <c r="D1673" s="26" t="str">
        <f aca="false">IF($C1673="","",IFERROR(IF(INDEX(Bolalar!$B$5:$B$1804,MATCH($C1673,Bolalar!$I$5:$I$1804,0))="","",INDEX(Bolalar!$B$5:$B$1804,MATCH($C1673,Bolalar!$I$5:$I$1804,0))),""))</f>
        <v/>
      </c>
      <c r="E1673" s="15" t="str">
        <f aca="false">IF($C1673="","",IFERROR(IF(INDEX(Bolalar!$C$5:$C$1804,MATCH($C1673,Bolalar!$I$5:$I$1804,0))="","",INDEX(Bolalar!$C$5:$C$1804,MATCH($C1673,Bolalar!$I$5:$I$1804,0))),""))</f>
        <v/>
      </c>
      <c r="F1673" s="24"/>
      <c r="G1673" s="14" t="str">
        <f aca="false">IF(OR($E1673="",$B1673=""),"",INT(($B1673-$E1673)/365.25))</f>
        <v/>
      </c>
      <c r="H1673" s="14" t="str">
        <f aca="false">IF($G1673="","",IF($G1673&lt;5,"Ha","Yo'q"))</f>
        <v/>
      </c>
      <c r="I1673" s="14" t="str">
        <f aca="false">IF($G1673="","",IF($G1673&lt;18,"Ha","Yo'q"))</f>
        <v/>
      </c>
      <c r="J1673" s="12"/>
      <c r="K1673" s="12"/>
      <c r="L1673" s="25"/>
      <c r="M1673" s="12"/>
    </row>
    <row r="1674" customFormat="false" ht="15" hidden="false" customHeight="false" outlineLevel="0" collapsed="false">
      <c r="A1674" s="8" t="n">
        <v>1670</v>
      </c>
      <c r="B1674" s="13"/>
      <c r="C1674" s="25"/>
      <c r="D1674" s="26" t="str">
        <f aca="false">IF($C1674="","",IFERROR(IF(INDEX(Bolalar!$B$5:$B$1804,MATCH($C1674,Bolalar!$I$5:$I$1804,0))="","",INDEX(Bolalar!$B$5:$B$1804,MATCH($C1674,Bolalar!$I$5:$I$1804,0))),""))</f>
        <v/>
      </c>
      <c r="E1674" s="15" t="str">
        <f aca="false">IF($C1674="","",IFERROR(IF(INDEX(Bolalar!$C$5:$C$1804,MATCH($C1674,Bolalar!$I$5:$I$1804,0))="","",INDEX(Bolalar!$C$5:$C$1804,MATCH($C1674,Bolalar!$I$5:$I$1804,0))),""))</f>
        <v/>
      </c>
      <c r="F1674" s="24"/>
      <c r="G1674" s="14" t="str">
        <f aca="false">IF(OR($E1674="",$B1674=""),"",INT(($B1674-$E1674)/365.25))</f>
        <v/>
      </c>
      <c r="H1674" s="14" t="str">
        <f aca="false">IF($G1674="","",IF($G1674&lt;5,"Ha","Yo'q"))</f>
        <v/>
      </c>
      <c r="I1674" s="14" t="str">
        <f aca="false">IF($G1674="","",IF($G1674&lt;18,"Ha","Yo'q"))</f>
        <v/>
      </c>
      <c r="J1674" s="12"/>
      <c r="K1674" s="12"/>
      <c r="L1674" s="25"/>
      <c r="M1674" s="12"/>
    </row>
    <row r="1675" customFormat="false" ht="15" hidden="false" customHeight="false" outlineLevel="0" collapsed="false">
      <c r="A1675" s="8" t="n">
        <v>1671</v>
      </c>
      <c r="B1675" s="13"/>
      <c r="C1675" s="25"/>
      <c r="D1675" s="26" t="str">
        <f aca="false">IF($C1675="","",IFERROR(IF(INDEX(Bolalar!$B$5:$B$1804,MATCH($C1675,Bolalar!$I$5:$I$1804,0))="","",INDEX(Bolalar!$B$5:$B$1804,MATCH($C1675,Bolalar!$I$5:$I$1804,0))),""))</f>
        <v/>
      </c>
      <c r="E1675" s="15" t="str">
        <f aca="false">IF($C1675="","",IFERROR(IF(INDEX(Bolalar!$C$5:$C$1804,MATCH($C1675,Bolalar!$I$5:$I$1804,0))="","",INDEX(Bolalar!$C$5:$C$1804,MATCH($C1675,Bolalar!$I$5:$I$1804,0))),""))</f>
        <v/>
      </c>
      <c r="F1675" s="24"/>
      <c r="G1675" s="14" t="str">
        <f aca="false">IF(OR($E1675="",$B1675=""),"",INT(($B1675-$E1675)/365.25))</f>
        <v/>
      </c>
      <c r="H1675" s="14" t="str">
        <f aca="false">IF($G1675="","",IF($G1675&lt;5,"Ha","Yo'q"))</f>
        <v/>
      </c>
      <c r="I1675" s="14" t="str">
        <f aca="false">IF($G1675="","",IF($G1675&lt;18,"Ha","Yo'q"))</f>
        <v/>
      </c>
      <c r="J1675" s="12"/>
      <c r="K1675" s="12"/>
      <c r="L1675" s="25"/>
      <c r="M1675" s="12"/>
    </row>
    <row r="1676" customFormat="false" ht="15" hidden="false" customHeight="false" outlineLevel="0" collapsed="false">
      <c r="A1676" s="8" t="n">
        <v>1672</v>
      </c>
      <c r="B1676" s="13"/>
      <c r="C1676" s="25"/>
      <c r="D1676" s="26" t="str">
        <f aca="false">IF($C1676="","",IFERROR(IF(INDEX(Bolalar!$B$5:$B$1804,MATCH($C1676,Bolalar!$I$5:$I$1804,0))="","",INDEX(Bolalar!$B$5:$B$1804,MATCH($C1676,Bolalar!$I$5:$I$1804,0))),""))</f>
        <v/>
      </c>
      <c r="E1676" s="15" t="str">
        <f aca="false">IF($C1676="","",IFERROR(IF(INDEX(Bolalar!$C$5:$C$1804,MATCH($C1676,Bolalar!$I$5:$I$1804,0))="","",INDEX(Bolalar!$C$5:$C$1804,MATCH($C1676,Bolalar!$I$5:$I$1804,0))),""))</f>
        <v/>
      </c>
      <c r="F1676" s="24"/>
      <c r="G1676" s="14" t="str">
        <f aca="false">IF(OR($E1676="",$B1676=""),"",INT(($B1676-$E1676)/365.25))</f>
        <v/>
      </c>
      <c r="H1676" s="14" t="str">
        <f aca="false">IF($G1676="","",IF($G1676&lt;5,"Ha","Yo'q"))</f>
        <v/>
      </c>
      <c r="I1676" s="14" t="str">
        <f aca="false">IF($G1676="","",IF($G1676&lt;18,"Ha","Yo'q"))</f>
        <v/>
      </c>
      <c r="J1676" s="12"/>
      <c r="K1676" s="12"/>
      <c r="L1676" s="25"/>
      <c r="M1676" s="12"/>
    </row>
    <row r="1677" customFormat="false" ht="15" hidden="false" customHeight="false" outlineLevel="0" collapsed="false">
      <c r="A1677" s="8" t="n">
        <v>1673</v>
      </c>
      <c r="B1677" s="13"/>
      <c r="C1677" s="25"/>
      <c r="D1677" s="26" t="str">
        <f aca="false">IF($C1677="","",IFERROR(IF(INDEX(Bolalar!$B$5:$B$1804,MATCH($C1677,Bolalar!$I$5:$I$1804,0))="","",INDEX(Bolalar!$B$5:$B$1804,MATCH($C1677,Bolalar!$I$5:$I$1804,0))),""))</f>
        <v/>
      </c>
      <c r="E1677" s="15" t="str">
        <f aca="false">IF($C1677="","",IFERROR(IF(INDEX(Bolalar!$C$5:$C$1804,MATCH($C1677,Bolalar!$I$5:$I$1804,0))="","",INDEX(Bolalar!$C$5:$C$1804,MATCH($C1677,Bolalar!$I$5:$I$1804,0))),""))</f>
        <v/>
      </c>
      <c r="F1677" s="24"/>
      <c r="G1677" s="14" t="str">
        <f aca="false">IF(OR($E1677="",$B1677=""),"",INT(($B1677-$E1677)/365.25))</f>
        <v/>
      </c>
      <c r="H1677" s="14" t="str">
        <f aca="false">IF($G1677="","",IF($G1677&lt;5,"Ha","Yo'q"))</f>
        <v/>
      </c>
      <c r="I1677" s="14" t="str">
        <f aca="false">IF($G1677="","",IF($G1677&lt;18,"Ha","Yo'q"))</f>
        <v/>
      </c>
      <c r="J1677" s="12"/>
      <c r="K1677" s="12"/>
      <c r="L1677" s="25"/>
      <c r="M1677" s="12"/>
    </row>
    <row r="1678" customFormat="false" ht="15" hidden="false" customHeight="false" outlineLevel="0" collapsed="false">
      <c r="A1678" s="8" t="n">
        <v>1674</v>
      </c>
      <c r="B1678" s="13"/>
      <c r="C1678" s="25"/>
      <c r="D1678" s="26" t="str">
        <f aca="false">IF($C1678="","",IFERROR(IF(INDEX(Bolalar!$B$5:$B$1804,MATCH($C1678,Bolalar!$I$5:$I$1804,0))="","",INDEX(Bolalar!$B$5:$B$1804,MATCH($C1678,Bolalar!$I$5:$I$1804,0))),""))</f>
        <v/>
      </c>
      <c r="E1678" s="15" t="str">
        <f aca="false">IF($C1678="","",IFERROR(IF(INDEX(Bolalar!$C$5:$C$1804,MATCH($C1678,Bolalar!$I$5:$I$1804,0))="","",INDEX(Bolalar!$C$5:$C$1804,MATCH($C1678,Bolalar!$I$5:$I$1804,0))),""))</f>
        <v/>
      </c>
      <c r="F1678" s="24"/>
      <c r="G1678" s="14" t="str">
        <f aca="false">IF(OR($E1678="",$B1678=""),"",INT(($B1678-$E1678)/365.25))</f>
        <v/>
      </c>
      <c r="H1678" s="14" t="str">
        <f aca="false">IF($G1678="","",IF($G1678&lt;5,"Ha","Yo'q"))</f>
        <v/>
      </c>
      <c r="I1678" s="14" t="str">
        <f aca="false">IF($G1678="","",IF($G1678&lt;18,"Ha","Yo'q"))</f>
        <v/>
      </c>
      <c r="J1678" s="12"/>
      <c r="K1678" s="12"/>
      <c r="L1678" s="25"/>
      <c r="M1678" s="12"/>
    </row>
    <row r="1679" customFormat="false" ht="15" hidden="false" customHeight="false" outlineLevel="0" collapsed="false">
      <c r="A1679" s="8" t="n">
        <v>1675</v>
      </c>
      <c r="B1679" s="13"/>
      <c r="C1679" s="25"/>
      <c r="D1679" s="26" t="str">
        <f aca="false">IF($C1679="","",IFERROR(IF(INDEX(Bolalar!$B$5:$B$1804,MATCH($C1679,Bolalar!$I$5:$I$1804,0))="","",INDEX(Bolalar!$B$5:$B$1804,MATCH($C1679,Bolalar!$I$5:$I$1804,0))),""))</f>
        <v/>
      </c>
      <c r="E1679" s="15" t="str">
        <f aca="false">IF($C1679="","",IFERROR(IF(INDEX(Bolalar!$C$5:$C$1804,MATCH($C1679,Bolalar!$I$5:$I$1804,0))="","",INDEX(Bolalar!$C$5:$C$1804,MATCH($C1679,Bolalar!$I$5:$I$1804,0))),""))</f>
        <v/>
      </c>
      <c r="F1679" s="24"/>
      <c r="G1679" s="14" t="str">
        <f aca="false">IF(OR($E1679="",$B1679=""),"",INT(($B1679-$E1679)/365.25))</f>
        <v/>
      </c>
      <c r="H1679" s="14" t="str">
        <f aca="false">IF($G1679="","",IF($G1679&lt;5,"Ha","Yo'q"))</f>
        <v/>
      </c>
      <c r="I1679" s="14" t="str">
        <f aca="false">IF($G1679="","",IF($G1679&lt;18,"Ha","Yo'q"))</f>
        <v/>
      </c>
      <c r="J1679" s="12"/>
      <c r="K1679" s="12"/>
      <c r="L1679" s="25"/>
      <c r="M1679" s="12"/>
    </row>
    <row r="1680" customFormat="false" ht="15" hidden="false" customHeight="false" outlineLevel="0" collapsed="false">
      <c r="A1680" s="8" t="n">
        <v>1676</v>
      </c>
      <c r="B1680" s="13"/>
      <c r="C1680" s="25"/>
      <c r="D1680" s="26" t="str">
        <f aca="false">IF($C1680="","",IFERROR(IF(INDEX(Bolalar!$B$5:$B$1804,MATCH($C1680,Bolalar!$I$5:$I$1804,0))="","",INDEX(Bolalar!$B$5:$B$1804,MATCH($C1680,Bolalar!$I$5:$I$1804,0))),""))</f>
        <v/>
      </c>
      <c r="E1680" s="15" t="str">
        <f aca="false">IF($C1680="","",IFERROR(IF(INDEX(Bolalar!$C$5:$C$1804,MATCH($C1680,Bolalar!$I$5:$I$1804,0))="","",INDEX(Bolalar!$C$5:$C$1804,MATCH($C1680,Bolalar!$I$5:$I$1804,0))),""))</f>
        <v/>
      </c>
      <c r="F1680" s="24"/>
      <c r="G1680" s="14" t="str">
        <f aca="false">IF(OR($E1680="",$B1680=""),"",INT(($B1680-$E1680)/365.25))</f>
        <v/>
      </c>
      <c r="H1680" s="14" t="str">
        <f aca="false">IF($G1680="","",IF($G1680&lt;5,"Ha","Yo'q"))</f>
        <v/>
      </c>
      <c r="I1680" s="14" t="str">
        <f aca="false">IF($G1680="","",IF($G1680&lt;18,"Ha","Yo'q"))</f>
        <v/>
      </c>
      <c r="J1680" s="12"/>
      <c r="K1680" s="12"/>
      <c r="L1680" s="25"/>
      <c r="M1680" s="12"/>
    </row>
    <row r="1681" customFormat="false" ht="15" hidden="false" customHeight="false" outlineLevel="0" collapsed="false">
      <c r="A1681" s="8" t="n">
        <v>1677</v>
      </c>
      <c r="B1681" s="13"/>
      <c r="C1681" s="25"/>
      <c r="D1681" s="26" t="str">
        <f aca="false">IF($C1681="","",IFERROR(IF(INDEX(Bolalar!$B$5:$B$1804,MATCH($C1681,Bolalar!$I$5:$I$1804,0))="","",INDEX(Bolalar!$B$5:$B$1804,MATCH($C1681,Bolalar!$I$5:$I$1804,0))),""))</f>
        <v/>
      </c>
      <c r="E1681" s="15" t="str">
        <f aca="false">IF($C1681="","",IFERROR(IF(INDEX(Bolalar!$C$5:$C$1804,MATCH($C1681,Bolalar!$I$5:$I$1804,0))="","",INDEX(Bolalar!$C$5:$C$1804,MATCH($C1681,Bolalar!$I$5:$I$1804,0))),""))</f>
        <v/>
      </c>
      <c r="F1681" s="24"/>
      <c r="G1681" s="14" t="str">
        <f aca="false">IF(OR($E1681="",$B1681=""),"",INT(($B1681-$E1681)/365.25))</f>
        <v/>
      </c>
      <c r="H1681" s="14" t="str">
        <f aca="false">IF($G1681="","",IF($G1681&lt;5,"Ha","Yo'q"))</f>
        <v/>
      </c>
      <c r="I1681" s="14" t="str">
        <f aca="false">IF($G1681="","",IF($G1681&lt;18,"Ha","Yo'q"))</f>
        <v/>
      </c>
      <c r="J1681" s="12"/>
      <c r="K1681" s="12"/>
      <c r="L1681" s="25"/>
      <c r="M1681" s="12"/>
    </row>
    <row r="1682" customFormat="false" ht="15" hidden="false" customHeight="false" outlineLevel="0" collapsed="false">
      <c r="A1682" s="8" t="n">
        <v>1678</v>
      </c>
      <c r="B1682" s="13"/>
      <c r="C1682" s="25"/>
      <c r="D1682" s="26" t="str">
        <f aca="false">IF($C1682="","",IFERROR(IF(INDEX(Bolalar!$B$5:$B$1804,MATCH($C1682,Bolalar!$I$5:$I$1804,0))="","",INDEX(Bolalar!$B$5:$B$1804,MATCH($C1682,Bolalar!$I$5:$I$1804,0))),""))</f>
        <v/>
      </c>
      <c r="E1682" s="15" t="str">
        <f aca="false">IF($C1682="","",IFERROR(IF(INDEX(Bolalar!$C$5:$C$1804,MATCH($C1682,Bolalar!$I$5:$I$1804,0))="","",INDEX(Bolalar!$C$5:$C$1804,MATCH($C1682,Bolalar!$I$5:$I$1804,0))),""))</f>
        <v/>
      </c>
      <c r="F1682" s="24"/>
      <c r="G1682" s="14" t="str">
        <f aca="false">IF(OR($E1682="",$B1682=""),"",INT(($B1682-$E1682)/365.25))</f>
        <v/>
      </c>
      <c r="H1682" s="14" t="str">
        <f aca="false">IF($G1682="","",IF($G1682&lt;5,"Ha","Yo'q"))</f>
        <v/>
      </c>
      <c r="I1682" s="14" t="str">
        <f aca="false">IF($G1682="","",IF($G1682&lt;18,"Ha","Yo'q"))</f>
        <v/>
      </c>
      <c r="J1682" s="12"/>
      <c r="K1682" s="12"/>
      <c r="L1682" s="25"/>
      <c r="M1682" s="12"/>
    </row>
    <row r="1683" customFormat="false" ht="15" hidden="false" customHeight="false" outlineLevel="0" collapsed="false">
      <c r="A1683" s="8" t="n">
        <v>1679</v>
      </c>
      <c r="B1683" s="13"/>
      <c r="C1683" s="25"/>
      <c r="D1683" s="26" t="str">
        <f aca="false">IF($C1683="","",IFERROR(IF(INDEX(Bolalar!$B$5:$B$1804,MATCH($C1683,Bolalar!$I$5:$I$1804,0))="","",INDEX(Bolalar!$B$5:$B$1804,MATCH($C1683,Bolalar!$I$5:$I$1804,0))),""))</f>
        <v/>
      </c>
      <c r="E1683" s="15" t="str">
        <f aca="false">IF($C1683="","",IFERROR(IF(INDEX(Bolalar!$C$5:$C$1804,MATCH($C1683,Bolalar!$I$5:$I$1804,0))="","",INDEX(Bolalar!$C$5:$C$1804,MATCH($C1683,Bolalar!$I$5:$I$1804,0))),""))</f>
        <v/>
      </c>
      <c r="F1683" s="24"/>
      <c r="G1683" s="14" t="str">
        <f aca="false">IF(OR($E1683="",$B1683=""),"",INT(($B1683-$E1683)/365.25))</f>
        <v/>
      </c>
      <c r="H1683" s="14" t="str">
        <f aca="false">IF($G1683="","",IF($G1683&lt;5,"Ha","Yo'q"))</f>
        <v/>
      </c>
      <c r="I1683" s="14" t="str">
        <f aca="false">IF($G1683="","",IF($G1683&lt;18,"Ha","Yo'q"))</f>
        <v/>
      </c>
      <c r="J1683" s="12"/>
      <c r="K1683" s="12"/>
      <c r="L1683" s="25"/>
      <c r="M1683" s="12"/>
    </row>
    <row r="1684" customFormat="false" ht="15" hidden="false" customHeight="false" outlineLevel="0" collapsed="false">
      <c r="A1684" s="8" t="n">
        <v>1680</v>
      </c>
      <c r="B1684" s="13"/>
      <c r="C1684" s="25"/>
      <c r="D1684" s="26" t="str">
        <f aca="false">IF($C1684="","",IFERROR(IF(INDEX(Bolalar!$B$5:$B$1804,MATCH($C1684,Bolalar!$I$5:$I$1804,0))="","",INDEX(Bolalar!$B$5:$B$1804,MATCH($C1684,Bolalar!$I$5:$I$1804,0))),""))</f>
        <v/>
      </c>
      <c r="E1684" s="15" t="str">
        <f aca="false">IF($C1684="","",IFERROR(IF(INDEX(Bolalar!$C$5:$C$1804,MATCH($C1684,Bolalar!$I$5:$I$1804,0))="","",INDEX(Bolalar!$C$5:$C$1804,MATCH($C1684,Bolalar!$I$5:$I$1804,0))),""))</f>
        <v/>
      </c>
      <c r="F1684" s="24"/>
      <c r="G1684" s="14" t="str">
        <f aca="false">IF(OR($E1684="",$B1684=""),"",INT(($B1684-$E1684)/365.25))</f>
        <v/>
      </c>
      <c r="H1684" s="14" t="str">
        <f aca="false">IF($G1684="","",IF($G1684&lt;5,"Ha","Yo'q"))</f>
        <v/>
      </c>
      <c r="I1684" s="14" t="str">
        <f aca="false">IF($G1684="","",IF($G1684&lt;18,"Ha","Yo'q"))</f>
        <v/>
      </c>
      <c r="J1684" s="12"/>
      <c r="K1684" s="12"/>
      <c r="L1684" s="25"/>
      <c r="M1684" s="12"/>
    </row>
    <row r="1685" customFormat="false" ht="15" hidden="false" customHeight="false" outlineLevel="0" collapsed="false">
      <c r="A1685" s="8" t="n">
        <v>1681</v>
      </c>
      <c r="B1685" s="13"/>
      <c r="C1685" s="25"/>
      <c r="D1685" s="26" t="str">
        <f aca="false">IF($C1685="","",IFERROR(IF(INDEX(Bolalar!$B$5:$B$1804,MATCH($C1685,Bolalar!$I$5:$I$1804,0))="","",INDEX(Bolalar!$B$5:$B$1804,MATCH($C1685,Bolalar!$I$5:$I$1804,0))),""))</f>
        <v/>
      </c>
      <c r="E1685" s="15" t="str">
        <f aca="false">IF($C1685="","",IFERROR(IF(INDEX(Bolalar!$C$5:$C$1804,MATCH($C1685,Bolalar!$I$5:$I$1804,0))="","",INDEX(Bolalar!$C$5:$C$1804,MATCH($C1685,Bolalar!$I$5:$I$1804,0))),""))</f>
        <v/>
      </c>
      <c r="F1685" s="24"/>
      <c r="G1685" s="14" t="str">
        <f aca="false">IF(OR($E1685="",$B1685=""),"",INT(($B1685-$E1685)/365.25))</f>
        <v/>
      </c>
      <c r="H1685" s="14" t="str">
        <f aca="false">IF($G1685="","",IF($G1685&lt;5,"Ha","Yo'q"))</f>
        <v/>
      </c>
      <c r="I1685" s="14" t="str">
        <f aca="false">IF($G1685="","",IF($G1685&lt;18,"Ha","Yo'q"))</f>
        <v/>
      </c>
      <c r="J1685" s="12"/>
      <c r="K1685" s="12"/>
      <c r="L1685" s="25"/>
      <c r="M1685" s="12"/>
    </row>
    <row r="1686" customFormat="false" ht="15" hidden="false" customHeight="false" outlineLevel="0" collapsed="false">
      <c r="A1686" s="8" t="n">
        <v>1682</v>
      </c>
      <c r="B1686" s="13"/>
      <c r="C1686" s="25"/>
      <c r="D1686" s="26" t="str">
        <f aca="false">IF($C1686="","",IFERROR(IF(INDEX(Bolalar!$B$5:$B$1804,MATCH($C1686,Bolalar!$I$5:$I$1804,0))="","",INDEX(Bolalar!$B$5:$B$1804,MATCH($C1686,Bolalar!$I$5:$I$1804,0))),""))</f>
        <v/>
      </c>
      <c r="E1686" s="15" t="str">
        <f aca="false">IF($C1686="","",IFERROR(IF(INDEX(Bolalar!$C$5:$C$1804,MATCH($C1686,Bolalar!$I$5:$I$1804,0))="","",INDEX(Bolalar!$C$5:$C$1804,MATCH($C1686,Bolalar!$I$5:$I$1804,0))),""))</f>
        <v/>
      </c>
      <c r="F1686" s="24"/>
      <c r="G1686" s="14" t="str">
        <f aca="false">IF(OR($E1686="",$B1686=""),"",INT(($B1686-$E1686)/365.25))</f>
        <v/>
      </c>
      <c r="H1686" s="14" t="str">
        <f aca="false">IF($G1686="","",IF($G1686&lt;5,"Ha","Yo'q"))</f>
        <v/>
      </c>
      <c r="I1686" s="14" t="str">
        <f aca="false">IF($G1686="","",IF($G1686&lt;18,"Ha","Yo'q"))</f>
        <v/>
      </c>
      <c r="J1686" s="12"/>
      <c r="K1686" s="12"/>
      <c r="L1686" s="25"/>
      <c r="M1686" s="12"/>
    </row>
    <row r="1687" customFormat="false" ht="15" hidden="false" customHeight="false" outlineLevel="0" collapsed="false">
      <c r="A1687" s="8" t="n">
        <v>1683</v>
      </c>
      <c r="B1687" s="13"/>
      <c r="C1687" s="25"/>
      <c r="D1687" s="26" t="str">
        <f aca="false">IF($C1687="","",IFERROR(IF(INDEX(Bolalar!$B$5:$B$1804,MATCH($C1687,Bolalar!$I$5:$I$1804,0))="","",INDEX(Bolalar!$B$5:$B$1804,MATCH($C1687,Bolalar!$I$5:$I$1804,0))),""))</f>
        <v/>
      </c>
      <c r="E1687" s="15" t="str">
        <f aca="false">IF($C1687="","",IFERROR(IF(INDEX(Bolalar!$C$5:$C$1804,MATCH($C1687,Bolalar!$I$5:$I$1804,0))="","",INDEX(Bolalar!$C$5:$C$1804,MATCH($C1687,Bolalar!$I$5:$I$1804,0))),""))</f>
        <v/>
      </c>
      <c r="F1687" s="24"/>
      <c r="G1687" s="14" t="str">
        <f aca="false">IF(OR($E1687="",$B1687=""),"",INT(($B1687-$E1687)/365.25))</f>
        <v/>
      </c>
      <c r="H1687" s="14" t="str">
        <f aca="false">IF($G1687="","",IF($G1687&lt;5,"Ha","Yo'q"))</f>
        <v/>
      </c>
      <c r="I1687" s="14" t="str">
        <f aca="false">IF($G1687="","",IF($G1687&lt;18,"Ha","Yo'q"))</f>
        <v/>
      </c>
      <c r="J1687" s="12"/>
      <c r="K1687" s="12"/>
      <c r="L1687" s="25"/>
      <c r="M1687" s="12"/>
    </row>
    <row r="1688" customFormat="false" ht="15" hidden="false" customHeight="false" outlineLevel="0" collapsed="false">
      <c r="A1688" s="8" t="n">
        <v>1684</v>
      </c>
      <c r="B1688" s="13"/>
      <c r="C1688" s="25"/>
      <c r="D1688" s="26" t="str">
        <f aca="false">IF($C1688="","",IFERROR(IF(INDEX(Bolalar!$B$5:$B$1804,MATCH($C1688,Bolalar!$I$5:$I$1804,0))="","",INDEX(Bolalar!$B$5:$B$1804,MATCH($C1688,Bolalar!$I$5:$I$1804,0))),""))</f>
        <v/>
      </c>
      <c r="E1688" s="15" t="str">
        <f aca="false">IF($C1688="","",IFERROR(IF(INDEX(Bolalar!$C$5:$C$1804,MATCH($C1688,Bolalar!$I$5:$I$1804,0))="","",INDEX(Bolalar!$C$5:$C$1804,MATCH($C1688,Bolalar!$I$5:$I$1804,0))),""))</f>
        <v/>
      </c>
      <c r="F1688" s="24"/>
      <c r="G1688" s="14" t="str">
        <f aca="false">IF(OR($E1688="",$B1688=""),"",INT(($B1688-$E1688)/365.25))</f>
        <v/>
      </c>
      <c r="H1688" s="14" t="str">
        <f aca="false">IF($G1688="","",IF($G1688&lt;5,"Ha","Yo'q"))</f>
        <v/>
      </c>
      <c r="I1688" s="14" t="str">
        <f aca="false">IF($G1688="","",IF($G1688&lt;18,"Ha","Yo'q"))</f>
        <v/>
      </c>
      <c r="J1688" s="12"/>
      <c r="K1688" s="12"/>
      <c r="L1688" s="25"/>
      <c r="M1688" s="12"/>
    </row>
    <row r="1689" customFormat="false" ht="15" hidden="false" customHeight="false" outlineLevel="0" collapsed="false">
      <c r="A1689" s="8" t="n">
        <v>1685</v>
      </c>
      <c r="B1689" s="13"/>
      <c r="C1689" s="25"/>
      <c r="D1689" s="26" t="str">
        <f aca="false">IF($C1689="","",IFERROR(IF(INDEX(Bolalar!$B$5:$B$1804,MATCH($C1689,Bolalar!$I$5:$I$1804,0))="","",INDEX(Bolalar!$B$5:$B$1804,MATCH($C1689,Bolalar!$I$5:$I$1804,0))),""))</f>
        <v/>
      </c>
      <c r="E1689" s="15" t="str">
        <f aca="false">IF($C1689="","",IFERROR(IF(INDEX(Bolalar!$C$5:$C$1804,MATCH($C1689,Bolalar!$I$5:$I$1804,0))="","",INDEX(Bolalar!$C$5:$C$1804,MATCH($C1689,Bolalar!$I$5:$I$1804,0))),""))</f>
        <v/>
      </c>
      <c r="F1689" s="24"/>
      <c r="G1689" s="14" t="str">
        <f aca="false">IF(OR($E1689="",$B1689=""),"",INT(($B1689-$E1689)/365.25))</f>
        <v/>
      </c>
      <c r="H1689" s="14" t="str">
        <f aca="false">IF($G1689="","",IF($G1689&lt;5,"Ha","Yo'q"))</f>
        <v/>
      </c>
      <c r="I1689" s="14" t="str">
        <f aca="false">IF($G1689="","",IF($G1689&lt;18,"Ha","Yo'q"))</f>
        <v/>
      </c>
      <c r="J1689" s="12"/>
      <c r="K1689" s="12"/>
      <c r="L1689" s="25"/>
      <c r="M1689" s="12"/>
    </row>
    <row r="1690" customFormat="false" ht="15" hidden="false" customHeight="false" outlineLevel="0" collapsed="false">
      <c r="A1690" s="8" t="n">
        <v>1686</v>
      </c>
      <c r="B1690" s="13"/>
      <c r="C1690" s="25"/>
      <c r="D1690" s="26" t="str">
        <f aca="false">IF($C1690="","",IFERROR(IF(INDEX(Bolalar!$B$5:$B$1804,MATCH($C1690,Bolalar!$I$5:$I$1804,0))="","",INDEX(Bolalar!$B$5:$B$1804,MATCH($C1690,Bolalar!$I$5:$I$1804,0))),""))</f>
        <v/>
      </c>
      <c r="E1690" s="15" t="str">
        <f aca="false">IF($C1690="","",IFERROR(IF(INDEX(Bolalar!$C$5:$C$1804,MATCH($C1690,Bolalar!$I$5:$I$1804,0))="","",INDEX(Bolalar!$C$5:$C$1804,MATCH($C1690,Bolalar!$I$5:$I$1804,0))),""))</f>
        <v/>
      </c>
      <c r="F1690" s="24"/>
      <c r="G1690" s="14" t="str">
        <f aca="false">IF(OR($E1690="",$B1690=""),"",INT(($B1690-$E1690)/365.25))</f>
        <v/>
      </c>
      <c r="H1690" s="14" t="str">
        <f aca="false">IF($G1690="","",IF($G1690&lt;5,"Ha","Yo'q"))</f>
        <v/>
      </c>
      <c r="I1690" s="14" t="str">
        <f aca="false">IF($G1690="","",IF($G1690&lt;18,"Ha","Yo'q"))</f>
        <v/>
      </c>
      <c r="J1690" s="12"/>
      <c r="K1690" s="12"/>
      <c r="L1690" s="25"/>
      <c r="M1690" s="12"/>
    </row>
    <row r="1691" customFormat="false" ht="15" hidden="false" customHeight="false" outlineLevel="0" collapsed="false">
      <c r="A1691" s="8" t="n">
        <v>1687</v>
      </c>
      <c r="B1691" s="13"/>
      <c r="C1691" s="25"/>
      <c r="D1691" s="26" t="str">
        <f aca="false">IF($C1691="","",IFERROR(IF(INDEX(Bolalar!$B$5:$B$1804,MATCH($C1691,Bolalar!$I$5:$I$1804,0))="","",INDEX(Bolalar!$B$5:$B$1804,MATCH($C1691,Bolalar!$I$5:$I$1804,0))),""))</f>
        <v/>
      </c>
      <c r="E1691" s="15" t="str">
        <f aca="false">IF($C1691="","",IFERROR(IF(INDEX(Bolalar!$C$5:$C$1804,MATCH($C1691,Bolalar!$I$5:$I$1804,0))="","",INDEX(Bolalar!$C$5:$C$1804,MATCH($C1691,Bolalar!$I$5:$I$1804,0))),""))</f>
        <v/>
      </c>
      <c r="F1691" s="24"/>
      <c r="G1691" s="14" t="str">
        <f aca="false">IF(OR($E1691="",$B1691=""),"",INT(($B1691-$E1691)/365.25))</f>
        <v/>
      </c>
      <c r="H1691" s="14" t="str">
        <f aca="false">IF($G1691="","",IF($G1691&lt;5,"Ha","Yo'q"))</f>
        <v/>
      </c>
      <c r="I1691" s="14" t="str">
        <f aca="false">IF($G1691="","",IF($G1691&lt;18,"Ha","Yo'q"))</f>
        <v/>
      </c>
      <c r="J1691" s="12"/>
      <c r="K1691" s="12"/>
      <c r="L1691" s="25"/>
      <c r="M1691" s="12"/>
    </row>
    <row r="1692" customFormat="false" ht="15" hidden="false" customHeight="false" outlineLevel="0" collapsed="false">
      <c r="A1692" s="8" t="n">
        <v>1688</v>
      </c>
      <c r="B1692" s="13"/>
      <c r="C1692" s="25"/>
      <c r="D1692" s="26" t="str">
        <f aca="false">IF($C1692="","",IFERROR(IF(INDEX(Bolalar!$B$5:$B$1804,MATCH($C1692,Bolalar!$I$5:$I$1804,0))="","",INDEX(Bolalar!$B$5:$B$1804,MATCH($C1692,Bolalar!$I$5:$I$1804,0))),""))</f>
        <v/>
      </c>
      <c r="E1692" s="15" t="str">
        <f aca="false">IF($C1692="","",IFERROR(IF(INDEX(Bolalar!$C$5:$C$1804,MATCH($C1692,Bolalar!$I$5:$I$1804,0))="","",INDEX(Bolalar!$C$5:$C$1804,MATCH($C1692,Bolalar!$I$5:$I$1804,0))),""))</f>
        <v/>
      </c>
      <c r="F1692" s="24"/>
      <c r="G1692" s="14" t="str">
        <f aca="false">IF(OR($E1692="",$B1692=""),"",INT(($B1692-$E1692)/365.25))</f>
        <v/>
      </c>
      <c r="H1692" s="14" t="str">
        <f aca="false">IF($G1692="","",IF($G1692&lt;5,"Ha","Yo'q"))</f>
        <v/>
      </c>
      <c r="I1692" s="14" t="str">
        <f aca="false">IF($G1692="","",IF($G1692&lt;18,"Ha","Yo'q"))</f>
        <v/>
      </c>
      <c r="J1692" s="12"/>
      <c r="K1692" s="12"/>
      <c r="L1692" s="25"/>
      <c r="M1692" s="12"/>
    </row>
    <row r="1693" customFormat="false" ht="15" hidden="false" customHeight="false" outlineLevel="0" collapsed="false">
      <c r="A1693" s="8" t="n">
        <v>1689</v>
      </c>
      <c r="B1693" s="13"/>
      <c r="C1693" s="25"/>
      <c r="D1693" s="26" t="str">
        <f aca="false">IF($C1693="","",IFERROR(IF(INDEX(Bolalar!$B$5:$B$1804,MATCH($C1693,Bolalar!$I$5:$I$1804,0))="","",INDEX(Bolalar!$B$5:$B$1804,MATCH($C1693,Bolalar!$I$5:$I$1804,0))),""))</f>
        <v/>
      </c>
      <c r="E1693" s="15" t="str">
        <f aca="false">IF($C1693="","",IFERROR(IF(INDEX(Bolalar!$C$5:$C$1804,MATCH($C1693,Bolalar!$I$5:$I$1804,0))="","",INDEX(Bolalar!$C$5:$C$1804,MATCH($C1693,Bolalar!$I$5:$I$1804,0))),""))</f>
        <v/>
      </c>
      <c r="F1693" s="24"/>
      <c r="G1693" s="14" t="str">
        <f aca="false">IF(OR($E1693="",$B1693=""),"",INT(($B1693-$E1693)/365.25))</f>
        <v/>
      </c>
      <c r="H1693" s="14" t="str">
        <f aca="false">IF($G1693="","",IF($G1693&lt;5,"Ha","Yo'q"))</f>
        <v/>
      </c>
      <c r="I1693" s="14" t="str">
        <f aca="false">IF($G1693="","",IF($G1693&lt;18,"Ha","Yo'q"))</f>
        <v/>
      </c>
      <c r="J1693" s="12"/>
      <c r="K1693" s="12"/>
      <c r="L1693" s="25"/>
      <c r="M1693" s="12"/>
    </row>
    <row r="1694" customFormat="false" ht="15" hidden="false" customHeight="false" outlineLevel="0" collapsed="false">
      <c r="A1694" s="8" t="n">
        <v>1690</v>
      </c>
      <c r="B1694" s="13"/>
      <c r="C1694" s="25"/>
      <c r="D1694" s="26" t="str">
        <f aca="false">IF($C1694="","",IFERROR(IF(INDEX(Bolalar!$B$5:$B$1804,MATCH($C1694,Bolalar!$I$5:$I$1804,0))="","",INDEX(Bolalar!$B$5:$B$1804,MATCH($C1694,Bolalar!$I$5:$I$1804,0))),""))</f>
        <v/>
      </c>
      <c r="E1694" s="15" t="str">
        <f aca="false">IF($C1694="","",IFERROR(IF(INDEX(Bolalar!$C$5:$C$1804,MATCH($C1694,Bolalar!$I$5:$I$1804,0))="","",INDEX(Bolalar!$C$5:$C$1804,MATCH($C1694,Bolalar!$I$5:$I$1804,0))),""))</f>
        <v/>
      </c>
      <c r="F1694" s="24"/>
      <c r="G1694" s="14" t="str">
        <f aca="false">IF(OR($E1694="",$B1694=""),"",INT(($B1694-$E1694)/365.25))</f>
        <v/>
      </c>
      <c r="H1694" s="14" t="str">
        <f aca="false">IF($G1694="","",IF($G1694&lt;5,"Ha","Yo'q"))</f>
        <v/>
      </c>
      <c r="I1694" s="14" t="str">
        <f aca="false">IF($G1694="","",IF($G1694&lt;18,"Ha","Yo'q"))</f>
        <v/>
      </c>
      <c r="J1694" s="12"/>
      <c r="K1694" s="12"/>
      <c r="L1694" s="25"/>
      <c r="M1694" s="12"/>
    </row>
    <row r="1695" customFormat="false" ht="15" hidden="false" customHeight="false" outlineLevel="0" collapsed="false">
      <c r="A1695" s="8" t="n">
        <v>1691</v>
      </c>
      <c r="B1695" s="13"/>
      <c r="C1695" s="25"/>
      <c r="D1695" s="26" t="str">
        <f aca="false">IF($C1695="","",IFERROR(IF(INDEX(Bolalar!$B$5:$B$1804,MATCH($C1695,Bolalar!$I$5:$I$1804,0))="","",INDEX(Bolalar!$B$5:$B$1804,MATCH($C1695,Bolalar!$I$5:$I$1804,0))),""))</f>
        <v/>
      </c>
      <c r="E1695" s="15" t="str">
        <f aca="false">IF($C1695="","",IFERROR(IF(INDEX(Bolalar!$C$5:$C$1804,MATCH($C1695,Bolalar!$I$5:$I$1804,0))="","",INDEX(Bolalar!$C$5:$C$1804,MATCH($C1695,Bolalar!$I$5:$I$1804,0))),""))</f>
        <v/>
      </c>
      <c r="F1695" s="24"/>
      <c r="G1695" s="14" t="str">
        <f aca="false">IF(OR($E1695="",$B1695=""),"",INT(($B1695-$E1695)/365.25))</f>
        <v/>
      </c>
      <c r="H1695" s="14" t="str">
        <f aca="false">IF($G1695="","",IF($G1695&lt;5,"Ha","Yo'q"))</f>
        <v/>
      </c>
      <c r="I1695" s="14" t="str">
        <f aca="false">IF($G1695="","",IF($G1695&lt;18,"Ha","Yo'q"))</f>
        <v/>
      </c>
      <c r="J1695" s="12"/>
      <c r="K1695" s="12"/>
      <c r="L1695" s="25"/>
      <c r="M1695" s="12"/>
    </row>
    <row r="1696" customFormat="false" ht="15" hidden="false" customHeight="false" outlineLevel="0" collapsed="false">
      <c r="A1696" s="8" t="n">
        <v>1692</v>
      </c>
      <c r="B1696" s="13"/>
      <c r="C1696" s="25"/>
      <c r="D1696" s="26" t="str">
        <f aca="false">IF($C1696="","",IFERROR(IF(INDEX(Bolalar!$B$5:$B$1804,MATCH($C1696,Bolalar!$I$5:$I$1804,0))="","",INDEX(Bolalar!$B$5:$B$1804,MATCH($C1696,Bolalar!$I$5:$I$1804,0))),""))</f>
        <v/>
      </c>
      <c r="E1696" s="15" t="str">
        <f aca="false">IF($C1696="","",IFERROR(IF(INDEX(Bolalar!$C$5:$C$1804,MATCH($C1696,Bolalar!$I$5:$I$1804,0))="","",INDEX(Bolalar!$C$5:$C$1804,MATCH($C1696,Bolalar!$I$5:$I$1804,0))),""))</f>
        <v/>
      </c>
      <c r="F1696" s="24"/>
      <c r="G1696" s="14" t="str">
        <f aca="false">IF(OR($E1696="",$B1696=""),"",INT(($B1696-$E1696)/365.25))</f>
        <v/>
      </c>
      <c r="H1696" s="14" t="str">
        <f aca="false">IF($G1696="","",IF($G1696&lt;5,"Ha","Yo'q"))</f>
        <v/>
      </c>
      <c r="I1696" s="14" t="str">
        <f aca="false">IF($G1696="","",IF($G1696&lt;18,"Ha","Yo'q"))</f>
        <v/>
      </c>
      <c r="J1696" s="12"/>
      <c r="K1696" s="12"/>
      <c r="L1696" s="25"/>
      <c r="M1696" s="12"/>
    </row>
    <row r="1697" customFormat="false" ht="15" hidden="false" customHeight="false" outlineLevel="0" collapsed="false">
      <c r="A1697" s="8" t="n">
        <v>1693</v>
      </c>
      <c r="B1697" s="13"/>
      <c r="C1697" s="25"/>
      <c r="D1697" s="26" t="str">
        <f aca="false">IF($C1697="","",IFERROR(IF(INDEX(Bolalar!$B$5:$B$1804,MATCH($C1697,Bolalar!$I$5:$I$1804,0))="","",INDEX(Bolalar!$B$5:$B$1804,MATCH($C1697,Bolalar!$I$5:$I$1804,0))),""))</f>
        <v/>
      </c>
      <c r="E1697" s="15" t="str">
        <f aca="false">IF($C1697="","",IFERROR(IF(INDEX(Bolalar!$C$5:$C$1804,MATCH($C1697,Bolalar!$I$5:$I$1804,0))="","",INDEX(Bolalar!$C$5:$C$1804,MATCH($C1697,Bolalar!$I$5:$I$1804,0))),""))</f>
        <v/>
      </c>
      <c r="F1697" s="24"/>
      <c r="G1697" s="14" t="str">
        <f aca="false">IF(OR($E1697="",$B1697=""),"",INT(($B1697-$E1697)/365.25))</f>
        <v/>
      </c>
      <c r="H1697" s="14" t="str">
        <f aca="false">IF($G1697="","",IF($G1697&lt;5,"Ha","Yo'q"))</f>
        <v/>
      </c>
      <c r="I1697" s="14" t="str">
        <f aca="false">IF($G1697="","",IF($G1697&lt;18,"Ha","Yo'q"))</f>
        <v/>
      </c>
      <c r="J1697" s="12"/>
      <c r="K1697" s="12"/>
      <c r="L1697" s="25"/>
      <c r="M1697" s="12"/>
    </row>
    <row r="1698" customFormat="false" ht="15" hidden="false" customHeight="false" outlineLevel="0" collapsed="false">
      <c r="A1698" s="8" t="n">
        <v>1694</v>
      </c>
      <c r="B1698" s="13"/>
      <c r="C1698" s="25"/>
      <c r="D1698" s="26" t="str">
        <f aca="false">IF($C1698="","",IFERROR(IF(INDEX(Bolalar!$B$5:$B$1804,MATCH($C1698,Bolalar!$I$5:$I$1804,0))="","",INDEX(Bolalar!$B$5:$B$1804,MATCH($C1698,Bolalar!$I$5:$I$1804,0))),""))</f>
        <v/>
      </c>
      <c r="E1698" s="15" t="str">
        <f aca="false">IF($C1698="","",IFERROR(IF(INDEX(Bolalar!$C$5:$C$1804,MATCH($C1698,Bolalar!$I$5:$I$1804,0))="","",INDEX(Bolalar!$C$5:$C$1804,MATCH($C1698,Bolalar!$I$5:$I$1804,0))),""))</f>
        <v/>
      </c>
      <c r="F1698" s="24"/>
      <c r="G1698" s="14" t="str">
        <f aca="false">IF(OR($E1698="",$B1698=""),"",INT(($B1698-$E1698)/365.25))</f>
        <v/>
      </c>
      <c r="H1698" s="14" t="str">
        <f aca="false">IF($G1698="","",IF($G1698&lt;5,"Ha","Yo'q"))</f>
        <v/>
      </c>
      <c r="I1698" s="14" t="str">
        <f aca="false">IF($G1698="","",IF($G1698&lt;18,"Ha","Yo'q"))</f>
        <v/>
      </c>
      <c r="J1698" s="12"/>
      <c r="K1698" s="12"/>
      <c r="L1698" s="25"/>
      <c r="M1698" s="12"/>
    </row>
    <row r="1699" customFormat="false" ht="15" hidden="false" customHeight="false" outlineLevel="0" collapsed="false">
      <c r="A1699" s="8" t="n">
        <v>1695</v>
      </c>
      <c r="B1699" s="13"/>
      <c r="C1699" s="25"/>
      <c r="D1699" s="26" t="str">
        <f aca="false">IF($C1699="","",IFERROR(IF(INDEX(Bolalar!$B$5:$B$1804,MATCH($C1699,Bolalar!$I$5:$I$1804,0))="","",INDEX(Bolalar!$B$5:$B$1804,MATCH($C1699,Bolalar!$I$5:$I$1804,0))),""))</f>
        <v/>
      </c>
      <c r="E1699" s="15" t="str">
        <f aca="false">IF($C1699="","",IFERROR(IF(INDEX(Bolalar!$C$5:$C$1804,MATCH($C1699,Bolalar!$I$5:$I$1804,0))="","",INDEX(Bolalar!$C$5:$C$1804,MATCH($C1699,Bolalar!$I$5:$I$1804,0))),""))</f>
        <v/>
      </c>
      <c r="F1699" s="24"/>
      <c r="G1699" s="14" t="str">
        <f aca="false">IF(OR($E1699="",$B1699=""),"",INT(($B1699-$E1699)/365.25))</f>
        <v/>
      </c>
      <c r="H1699" s="14" t="str">
        <f aca="false">IF($G1699="","",IF($G1699&lt;5,"Ha","Yo'q"))</f>
        <v/>
      </c>
      <c r="I1699" s="14" t="str">
        <f aca="false">IF($G1699="","",IF($G1699&lt;18,"Ha","Yo'q"))</f>
        <v/>
      </c>
      <c r="J1699" s="12"/>
      <c r="K1699" s="12"/>
      <c r="L1699" s="25"/>
      <c r="M1699" s="12"/>
    </row>
    <row r="1700" customFormat="false" ht="15" hidden="false" customHeight="false" outlineLevel="0" collapsed="false">
      <c r="A1700" s="8" t="n">
        <v>1696</v>
      </c>
      <c r="B1700" s="13"/>
      <c r="C1700" s="25"/>
      <c r="D1700" s="26" t="str">
        <f aca="false">IF($C1700="","",IFERROR(IF(INDEX(Bolalar!$B$5:$B$1804,MATCH($C1700,Bolalar!$I$5:$I$1804,0))="","",INDEX(Bolalar!$B$5:$B$1804,MATCH($C1700,Bolalar!$I$5:$I$1804,0))),""))</f>
        <v/>
      </c>
      <c r="E1700" s="15" t="str">
        <f aca="false">IF($C1700="","",IFERROR(IF(INDEX(Bolalar!$C$5:$C$1804,MATCH($C1700,Bolalar!$I$5:$I$1804,0))="","",INDEX(Bolalar!$C$5:$C$1804,MATCH($C1700,Bolalar!$I$5:$I$1804,0))),""))</f>
        <v/>
      </c>
      <c r="F1700" s="24"/>
      <c r="G1700" s="14" t="str">
        <f aca="false">IF(OR($E1700="",$B1700=""),"",INT(($B1700-$E1700)/365.25))</f>
        <v/>
      </c>
      <c r="H1700" s="14" t="str">
        <f aca="false">IF($G1700="","",IF($G1700&lt;5,"Ha","Yo'q"))</f>
        <v/>
      </c>
      <c r="I1700" s="14" t="str">
        <f aca="false">IF($G1700="","",IF($G1700&lt;18,"Ha","Yo'q"))</f>
        <v/>
      </c>
      <c r="J1700" s="12"/>
      <c r="K1700" s="12"/>
      <c r="L1700" s="25"/>
      <c r="M1700" s="12"/>
    </row>
    <row r="1701" customFormat="false" ht="15" hidden="false" customHeight="false" outlineLevel="0" collapsed="false">
      <c r="A1701" s="8" t="n">
        <v>1697</v>
      </c>
      <c r="B1701" s="13"/>
      <c r="C1701" s="25"/>
      <c r="D1701" s="26" t="str">
        <f aca="false">IF($C1701="","",IFERROR(IF(INDEX(Bolalar!$B$5:$B$1804,MATCH($C1701,Bolalar!$I$5:$I$1804,0))="","",INDEX(Bolalar!$B$5:$B$1804,MATCH($C1701,Bolalar!$I$5:$I$1804,0))),""))</f>
        <v/>
      </c>
      <c r="E1701" s="15" t="str">
        <f aca="false">IF($C1701="","",IFERROR(IF(INDEX(Bolalar!$C$5:$C$1804,MATCH($C1701,Bolalar!$I$5:$I$1804,0))="","",INDEX(Bolalar!$C$5:$C$1804,MATCH($C1701,Bolalar!$I$5:$I$1804,0))),""))</f>
        <v/>
      </c>
      <c r="F1701" s="24"/>
      <c r="G1701" s="14" t="str">
        <f aca="false">IF(OR($E1701="",$B1701=""),"",INT(($B1701-$E1701)/365.25))</f>
        <v/>
      </c>
      <c r="H1701" s="14" t="str">
        <f aca="false">IF($G1701="","",IF($G1701&lt;5,"Ha","Yo'q"))</f>
        <v/>
      </c>
      <c r="I1701" s="14" t="str">
        <f aca="false">IF($G1701="","",IF($G1701&lt;18,"Ha","Yo'q"))</f>
        <v/>
      </c>
      <c r="J1701" s="12"/>
      <c r="K1701" s="12"/>
      <c r="L1701" s="25"/>
      <c r="M1701" s="12"/>
    </row>
    <row r="1702" customFormat="false" ht="15" hidden="false" customHeight="false" outlineLevel="0" collapsed="false">
      <c r="A1702" s="8" t="n">
        <v>1698</v>
      </c>
      <c r="B1702" s="13"/>
      <c r="C1702" s="25"/>
      <c r="D1702" s="26" t="str">
        <f aca="false">IF($C1702="","",IFERROR(IF(INDEX(Bolalar!$B$5:$B$1804,MATCH($C1702,Bolalar!$I$5:$I$1804,0))="","",INDEX(Bolalar!$B$5:$B$1804,MATCH($C1702,Bolalar!$I$5:$I$1804,0))),""))</f>
        <v/>
      </c>
      <c r="E1702" s="15" t="str">
        <f aca="false">IF($C1702="","",IFERROR(IF(INDEX(Bolalar!$C$5:$C$1804,MATCH($C1702,Bolalar!$I$5:$I$1804,0))="","",INDEX(Bolalar!$C$5:$C$1804,MATCH($C1702,Bolalar!$I$5:$I$1804,0))),""))</f>
        <v/>
      </c>
      <c r="F1702" s="24"/>
      <c r="G1702" s="14" t="str">
        <f aca="false">IF(OR($E1702="",$B1702=""),"",INT(($B1702-$E1702)/365.25))</f>
        <v/>
      </c>
      <c r="H1702" s="14" t="str">
        <f aca="false">IF($G1702="","",IF($G1702&lt;5,"Ha","Yo'q"))</f>
        <v/>
      </c>
      <c r="I1702" s="14" t="str">
        <f aca="false">IF($G1702="","",IF($G1702&lt;18,"Ha","Yo'q"))</f>
        <v/>
      </c>
      <c r="J1702" s="12"/>
      <c r="K1702" s="12"/>
      <c r="L1702" s="25"/>
      <c r="M1702" s="12"/>
    </row>
    <row r="1703" customFormat="false" ht="15" hidden="false" customHeight="false" outlineLevel="0" collapsed="false">
      <c r="A1703" s="8" t="n">
        <v>1699</v>
      </c>
      <c r="B1703" s="13"/>
      <c r="C1703" s="25"/>
      <c r="D1703" s="26" t="str">
        <f aca="false">IF($C1703="","",IFERROR(IF(INDEX(Bolalar!$B$5:$B$1804,MATCH($C1703,Bolalar!$I$5:$I$1804,0))="","",INDEX(Bolalar!$B$5:$B$1804,MATCH($C1703,Bolalar!$I$5:$I$1804,0))),""))</f>
        <v/>
      </c>
      <c r="E1703" s="15" t="str">
        <f aca="false">IF($C1703="","",IFERROR(IF(INDEX(Bolalar!$C$5:$C$1804,MATCH($C1703,Bolalar!$I$5:$I$1804,0))="","",INDEX(Bolalar!$C$5:$C$1804,MATCH($C1703,Bolalar!$I$5:$I$1804,0))),""))</f>
        <v/>
      </c>
      <c r="F1703" s="24"/>
      <c r="G1703" s="14" t="str">
        <f aca="false">IF(OR($E1703="",$B1703=""),"",INT(($B1703-$E1703)/365.25))</f>
        <v/>
      </c>
      <c r="H1703" s="14" t="str">
        <f aca="false">IF($G1703="","",IF($G1703&lt;5,"Ha","Yo'q"))</f>
        <v/>
      </c>
      <c r="I1703" s="14" t="str">
        <f aca="false">IF($G1703="","",IF($G1703&lt;18,"Ha","Yo'q"))</f>
        <v/>
      </c>
      <c r="J1703" s="12"/>
      <c r="K1703" s="12"/>
      <c r="L1703" s="25"/>
      <c r="M1703" s="12"/>
    </row>
    <row r="1704" customFormat="false" ht="15" hidden="false" customHeight="false" outlineLevel="0" collapsed="false">
      <c r="A1704" s="8" t="n">
        <v>1700</v>
      </c>
      <c r="B1704" s="13"/>
      <c r="C1704" s="25"/>
      <c r="D1704" s="26" t="str">
        <f aca="false">IF($C1704="","",IFERROR(IF(INDEX(Bolalar!$B$5:$B$1804,MATCH($C1704,Bolalar!$I$5:$I$1804,0))="","",INDEX(Bolalar!$B$5:$B$1804,MATCH($C1704,Bolalar!$I$5:$I$1804,0))),""))</f>
        <v/>
      </c>
      <c r="E1704" s="15" t="str">
        <f aca="false">IF($C1704="","",IFERROR(IF(INDEX(Bolalar!$C$5:$C$1804,MATCH($C1704,Bolalar!$I$5:$I$1804,0))="","",INDEX(Bolalar!$C$5:$C$1804,MATCH($C1704,Bolalar!$I$5:$I$1804,0))),""))</f>
        <v/>
      </c>
      <c r="F1704" s="24"/>
      <c r="G1704" s="14" t="str">
        <f aca="false">IF(OR($E1704="",$B1704=""),"",INT(($B1704-$E1704)/365.25))</f>
        <v/>
      </c>
      <c r="H1704" s="14" t="str">
        <f aca="false">IF($G1704="","",IF($G1704&lt;5,"Ha","Yo'q"))</f>
        <v/>
      </c>
      <c r="I1704" s="14" t="str">
        <f aca="false">IF($G1704="","",IF($G1704&lt;18,"Ha","Yo'q"))</f>
        <v/>
      </c>
      <c r="J1704" s="12"/>
      <c r="K1704" s="12"/>
      <c r="L1704" s="25"/>
      <c r="M1704" s="12"/>
    </row>
    <row r="1705" customFormat="false" ht="15" hidden="false" customHeight="false" outlineLevel="0" collapsed="false">
      <c r="A1705" s="8" t="n">
        <v>1701</v>
      </c>
      <c r="B1705" s="13"/>
      <c r="C1705" s="25"/>
      <c r="D1705" s="26" t="str">
        <f aca="false">IF($C1705="","",IFERROR(IF(INDEX(Bolalar!$B$5:$B$1804,MATCH($C1705,Bolalar!$I$5:$I$1804,0))="","",INDEX(Bolalar!$B$5:$B$1804,MATCH($C1705,Bolalar!$I$5:$I$1804,0))),""))</f>
        <v/>
      </c>
      <c r="E1705" s="15" t="str">
        <f aca="false">IF($C1705="","",IFERROR(IF(INDEX(Bolalar!$C$5:$C$1804,MATCH($C1705,Bolalar!$I$5:$I$1804,0))="","",INDEX(Bolalar!$C$5:$C$1804,MATCH($C1705,Bolalar!$I$5:$I$1804,0))),""))</f>
        <v/>
      </c>
      <c r="F1705" s="24"/>
      <c r="G1705" s="14" t="str">
        <f aca="false">IF(OR($E1705="",$B1705=""),"",INT(($B1705-$E1705)/365.25))</f>
        <v/>
      </c>
      <c r="H1705" s="14" t="str">
        <f aca="false">IF($G1705="","",IF($G1705&lt;5,"Ha","Yo'q"))</f>
        <v/>
      </c>
      <c r="I1705" s="14" t="str">
        <f aca="false">IF($G1705="","",IF($G1705&lt;18,"Ha","Yo'q"))</f>
        <v/>
      </c>
      <c r="J1705" s="12"/>
      <c r="K1705" s="12"/>
      <c r="L1705" s="25"/>
      <c r="M1705" s="12"/>
    </row>
    <row r="1706" customFormat="false" ht="15" hidden="false" customHeight="false" outlineLevel="0" collapsed="false">
      <c r="A1706" s="8" t="n">
        <v>1702</v>
      </c>
      <c r="B1706" s="13"/>
      <c r="C1706" s="25"/>
      <c r="D1706" s="26" t="str">
        <f aca="false">IF($C1706="","",IFERROR(IF(INDEX(Bolalar!$B$5:$B$1804,MATCH($C1706,Bolalar!$I$5:$I$1804,0))="","",INDEX(Bolalar!$B$5:$B$1804,MATCH($C1706,Bolalar!$I$5:$I$1804,0))),""))</f>
        <v/>
      </c>
      <c r="E1706" s="15" t="str">
        <f aca="false">IF($C1706="","",IFERROR(IF(INDEX(Bolalar!$C$5:$C$1804,MATCH($C1706,Bolalar!$I$5:$I$1804,0))="","",INDEX(Bolalar!$C$5:$C$1804,MATCH($C1706,Bolalar!$I$5:$I$1804,0))),""))</f>
        <v/>
      </c>
      <c r="F1706" s="24"/>
      <c r="G1706" s="14" t="str">
        <f aca="false">IF(OR($E1706="",$B1706=""),"",INT(($B1706-$E1706)/365.25))</f>
        <v/>
      </c>
      <c r="H1706" s="14" t="str">
        <f aca="false">IF($G1706="","",IF($G1706&lt;5,"Ha","Yo'q"))</f>
        <v/>
      </c>
      <c r="I1706" s="14" t="str">
        <f aca="false">IF($G1706="","",IF($G1706&lt;18,"Ha","Yo'q"))</f>
        <v/>
      </c>
      <c r="J1706" s="12"/>
      <c r="K1706" s="12"/>
      <c r="L1706" s="25"/>
      <c r="M1706" s="12"/>
    </row>
    <row r="1707" customFormat="false" ht="15" hidden="false" customHeight="false" outlineLevel="0" collapsed="false">
      <c r="A1707" s="8" t="n">
        <v>1703</v>
      </c>
      <c r="B1707" s="13"/>
      <c r="C1707" s="25"/>
      <c r="D1707" s="26" t="str">
        <f aca="false">IF($C1707="","",IFERROR(IF(INDEX(Bolalar!$B$5:$B$1804,MATCH($C1707,Bolalar!$I$5:$I$1804,0))="","",INDEX(Bolalar!$B$5:$B$1804,MATCH($C1707,Bolalar!$I$5:$I$1804,0))),""))</f>
        <v/>
      </c>
      <c r="E1707" s="15" t="str">
        <f aca="false">IF($C1707="","",IFERROR(IF(INDEX(Bolalar!$C$5:$C$1804,MATCH($C1707,Bolalar!$I$5:$I$1804,0))="","",INDEX(Bolalar!$C$5:$C$1804,MATCH($C1707,Bolalar!$I$5:$I$1804,0))),""))</f>
        <v/>
      </c>
      <c r="F1707" s="24"/>
      <c r="G1707" s="14" t="str">
        <f aca="false">IF(OR($E1707="",$B1707=""),"",INT(($B1707-$E1707)/365.25))</f>
        <v/>
      </c>
      <c r="H1707" s="14" t="str">
        <f aca="false">IF($G1707="","",IF($G1707&lt;5,"Ha","Yo'q"))</f>
        <v/>
      </c>
      <c r="I1707" s="14" t="str">
        <f aca="false">IF($G1707="","",IF($G1707&lt;18,"Ha","Yo'q"))</f>
        <v/>
      </c>
      <c r="J1707" s="12"/>
      <c r="K1707" s="12"/>
      <c r="L1707" s="25"/>
      <c r="M1707" s="12"/>
    </row>
    <row r="1708" customFormat="false" ht="15" hidden="false" customHeight="false" outlineLevel="0" collapsed="false">
      <c r="A1708" s="8" t="n">
        <v>1704</v>
      </c>
      <c r="B1708" s="13"/>
      <c r="C1708" s="25"/>
      <c r="D1708" s="26" t="str">
        <f aca="false">IF($C1708="","",IFERROR(IF(INDEX(Bolalar!$B$5:$B$1804,MATCH($C1708,Bolalar!$I$5:$I$1804,0))="","",INDEX(Bolalar!$B$5:$B$1804,MATCH($C1708,Bolalar!$I$5:$I$1804,0))),""))</f>
        <v/>
      </c>
      <c r="E1708" s="15" t="str">
        <f aca="false">IF($C1708="","",IFERROR(IF(INDEX(Bolalar!$C$5:$C$1804,MATCH($C1708,Bolalar!$I$5:$I$1804,0))="","",INDEX(Bolalar!$C$5:$C$1804,MATCH($C1708,Bolalar!$I$5:$I$1804,0))),""))</f>
        <v/>
      </c>
      <c r="F1708" s="24"/>
      <c r="G1708" s="14" t="str">
        <f aca="false">IF(OR($E1708="",$B1708=""),"",INT(($B1708-$E1708)/365.25))</f>
        <v/>
      </c>
      <c r="H1708" s="14" t="str">
        <f aca="false">IF($G1708="","",IF($G1708&lt;5,"Ha","Yo'q"))</f>
        <v/>
      </c>
      <c r="I1708" s="14" t="str">
        <f aca="false">IF($G1708="","",IF($G1708&lt;18,"Ha","Yo'q"))</f>
        <v/>
      </c>
      <c r="J1708" s="12"/>
      <c r="K1708" s="12"/>
      <c r="L1708" s="25"/>
      <c r="M1708" s="12"/>
    </row>
    <row r="1709" customFormat="false" ht="15" hidden="false" customHeight="false" outlineLevel="0" collapsed="false">
      <c r="A1709" s="8" t="n">
        <v>1705</v>
      </c>
      <c r="B1709" s="13"/>
      <c r="C1709" s="25"/>
      <c r="D1709" s="26" t="str">
        <f aca="false">IF($C1709="","",IFERROR(IF(INDEX(Bolalar!$B$5:$B$1804,MATCH($C1709,Bolalar!$I$5:$I$1804,0))="","",INDEX(Bolalar!$B$5:$B$1804,MATCH($C1709,Bolalar!$I$5:$I$1804,0))),""))</f>
        <v/>
      </c>
      <c r="E1709" s="15" t="str">
        <f aca="false">IF($C1709="","",IFERROR(IF(INDEX(Bolalar!$C$5:$C$1804,MATCH($C1709,Bolalar!$I$5:$I$1804,0))="","",INDEX(Bolalar!$C$5:$C$1804,MATCH($C1709,Bolalar!$I$5:$I$1804,0))),""))</f>
        <v/>
      </c>
      <c r="F1709" s="24"/>
      <c r="G1709" s="14" t="str">
        <f aca="false">IF(OR($E1709="",$B1709=""),"",INT(($B1709-$E1709)/365.25))</f>
        <v/>
      </c>
      <c r="H1709" s="14" t="str">
        <f aca="false">IF($G1709="","",IF($G1709&lt;5,"Ha","Yo'q"))</f>
        <v/>
      </c>
      <c r="I1709" s="14" t="str">
        <f aca="false">IF($G1709="","",IF($G1709&lt;18,"Ha","Yo'q"))</f>
        <v/>
      </c>
      <c r="J1709" s="12"/>
      <c r="K1709" s="12"/>
      <c r="L1709" s="25"/>
      <c r="M1709" s="12"/>
    </row>
    <row r="1710" customFormat="false" ht="15" hidden="false" customHeight="false" outlineLevel="0" collapsed="false">
      <c r="A1710" s="8" t="n">
        <v>1706</v>
      </c>
      <c r="B1710" s="13"/>
      <c r="C1710" s="25"/>
      <c r="D1710" s="26" t="str">
        <f aca="false">IF($C1710="","",IFERROR(IF(INDEX(Bolalar!$B$5:$B$1804,MATCH($C1710,Bolalar!$I$5:$I$1804,0))="","",INDEX(Bolalar!$B$5:$B$1804,MATCH($C1710,Bolalar!$I$5:$I$1804,0))),""))</f>
        <v/>
      </c>
      <c r="E1710" s="15" t="str">
        <f aca="false">IF($C1710="","",IFERROR(IF(INDEX(Bolalar!$C$5:$C$1804,MATCH($C1710,Bolalar!$I$5:$I$1804,0))="","",INDEX(Bolalar!$C$5:$C$1804,MATCH($C1710,Bolalar!$I$5:$I$1804,0))),""))</f>
        <v/>
      </c>
      <c r="F1710" s="24"/>
      <c r="G1710" s="14" t="str">
        <f aca="false">IF(OR($E1710="",$B1710=""),"",INT(($B1710-$E1710)/365.25))</f>
        <v/>
      </c>
      <c r="H1710" s="14" t="str">
        <f aca="false">IF($G1710="","",IF($G1710&lt;5,"Ha","Yo'q"))</f>
        <v/>
      </c>
      <c r="I1710" s="14" t="str">
        <f aca="false">IF($G1710="","",IF($G1710&lt;18,"Ha","Yo'q"))</f>
        <v/>
      </c>
      <c r="J1710" s="12"/>
      <c r="K1710" s="12"/>
      <c r="L1710" s="25"/>
      <c r="M1710" s="12"/>
    </row>
    <row r="1711" customFormat="false" ht="15" hidden="false" customHeight="false" outlineLevel="0" collapsed="false">
      <c r="A1711" s="8" t="n">
        <v>1707</v>
      </c>
      <c r="B1711" s="13"/>
      <c r="C1711" s="25"/>
      <c r="D1711" s="26" t="str">
        <f aca="false">IF($C1711="","",IFERROR(IF(INDEX(Bolalar!$B$5:$B$1804,MATCH($C1711,Bolalar!$I$5:$I$1804,0))="","",INDEX(Bolalar!$B$5:$B$1804,MATCH($C1711,Bolalar!$I$5:$I$1804,0))),""))</f>
        <v/>
      </c>
      <c r="E1711" s="15" t="str">
        <f aca="false">IF($C1711="","",IFERROR(IF(INDEX(Bolalar!$C$5:$C$1804,MATCH($C1711,Bolalar!$I$5:$I$1804,0))="","",INDEX(Bolalar!$C$5:$C$1804,MATCH($C1711,Bolalar!$I$5:$I$1804,0))),""))</f>
        <v/>
      </c>
      <c r="F1711" s="24"/>
      <c r="G1711" s="14" t="str">
        <f aca="false">IF(OR($E1711="",$B1711=""),"",INT(($B1711-$E1711)/365.25))</f>
        <v/>
      </c>
      <c r="H1711" s="14" t="str">
        <f aca="false">IF($G1711="","",IF($G1711&lt;5,"Ha","Yo'q"))</f>
        <v/>
      </c>
      <c r="I1711" s="14" t="str">
        <f aca="false">IF($G1711="","",IF($G1711&lt;18,"Ha","Yo'q"))</f>
        <v/>
      </c>
      <c r="J1711" s="12"/>
      <c r="K1711" s="12"/>
      <c r="L1711" s="25"/>
      <c r="M1711" s="12"/>
    </row>
    <row r="1712" customFormat="false" ht="15" hidden="false" customHeight="false" outlineLevel="0" collapsed="false">
      <c r="A1712" s="8" t="n">
        <v>1708</v>
      </c>
      <c r="B1712" s="13"/>
      <c r="C1712" s="25"/>
      <c r="D1712" s="26" t="str">
        <f aca="false">IF($C1712="","",IFERROR(IF(INDEX(Bolalar!$B$5:$B$1804,MATCH($C1712,Bolalar!$I$5:$I$1804,0))="","",INDEX(Bolalar!$B$5:$B$1804,MATCH($C1712,Bolalar!$I$5:$I$1804,0))),""))</f>
        <v/>
      </c>
      <c r="E1712" s="15" t="str">
        <f aca="false">IF($C1712="","",IFERROR(IF(INDEX(Bolalar!$C$5:$C$1804,MATCH($C1712,Bolalar!$I$5:$I$1804,0))="","",INDEX(Bolalar!$C$5:$C$1804,MATCH($C1712,Bolalar!$I$5:$I$1804,0))),""))</f>
        <v/>
      </c>
      <c r="F1712" s="24"/>
      <c r="G1712" s="14" t="str">
        <f aca="false">IF(OR($E1712="",$B1712=""),"",INT(($B1712-$E1712)/365.25))</f>
        <v/>
      </c>
      <c r="H1712" s="14" t="str">
        <f aca="false">IF($G1712="","",IF($G1712&lt;5,"Ha","Yo'q"))</f>
        <v/>
      </c>
      <c r="I1712" s="14" t="str">
        <f aca="false">IF($G1712="","",IF($G1712&lt;18,"Ha","Yo'q"))</f>
        <v/>
      </c>
      <c r="J1712" s="12"/>
      <c r="K1712" s="12"/>
      <c r="L1712" s="25"/>
      <c r="M1712" s="12"/>
    </row>
    <row r="1713" customFormat="false" ht="15" hidden="false" customHeight="false" outlineLevel="0" collapsed="false">
      <c r="A1713" s="8" t="n">
        <v>1709</v>
      </c>
      <c r="B1713" s="13"/>
      <c r="C1713" s="25"/>
      <c r="D1713" s="26" t="str">
        <f aca="false">IF($C1713="","",IFERROR(IF(INDEX(Bolalar!$B$5:$B$1804,MATCH($C1713,Bolalar!$I$5:$I$1804,0))="","",INDEX(Bolalar!$B$5:$B$1804,MATCH($C1713,Bolalar!$I$5:$I$1804,0))),""))</f>
        <v/>
      </c>
      <c r="E1713" s="15" t="str">
        <f aca="false">IF($C1713="","",IFERROR(IF(INDEX(Bolalar!$C$5:$C$1804,MATCH($C1713,Bolalar!$I$5:$I$1804,0))="","",INDEX(Bolalar!$C$5:$C$1804,MATCH($C1713,Bolalar!$I$5:$I$1804,0))),""))</f>
        <v/>
      </c>
      <c r="F1713" s="24"/>
      <c r="G1713" s="14" t="str">
        <f aca="false">IF(OR($E1713="",$B1713=""),"",INT(($B1713-$E1713)/365.25))</f>
        <v/>
      </c>
      <c r="H1713" s="14" t="str">
        <f aca="false">IF($G1713="","",IF($G1713&lt;5,"Ha","Yo'q"))</f>
        <v/>
      </c>
      <c r="I1713" s="14" t="str">
        <f aca="false">IF($G1713="","",IF($G1713&lt;18,"Ha","Yo'q"))</f>
        <v/>
      </c>
      <c r="J1713" s="12"/>
      <c r="K1713" s="12"/>
      <c r="L1713" s="25"/>
      <c r="M1713" s="12"/>
    </row>
    <row r="1714" customFormat="false" ht="15" hidden="false" customHeight="false" outlineLevel="0" collapsed="false">
      <c r="A1714" s="8" t="n">
        <v>1710</v>
      </c>
      <c r="B1714" s="13"/>
      <c r="C1714" s="25"/>
      <c r="D1714" s="26" t="str">
        <f aca="false">IF($C1714="","",IFERROR(IF(INDEX(Bolalar!$B$5:$B$1804,MATCH($C1714,Bolalar!$I$5:$I$1804,0))="","",INDEX(Bolalar!$B$5:$B$1804,MATCH($C1714,Bolalar!$I$5:$I$1804,0))),""))</f>
        <v/>
      </c>
      <c r="E1714" s="15" t="str">
        <f aca="false">IF($C1714="","",IFERROR(IF(INDEX(Bolalar!$C$5:$C$1804,MATCH($C1714,Bolalar!$I$5:$I$1804,0))="","",INDEX(Bolalar!$C$5:$C$1804,MATCH($C1714,Bolalar!$I$5:$I$1804,0))),""))</f>
        <v/>
      </c>
      <c r="F1714" s="24"/>
      <c r="G1714" s="14" t="str">
        <f aca="false">IF(OR($E1714="",$B1714=""),"",INT(($B1714-$E1714)/365.25))</f>
        <v/>
      </c>
      <c r="H1714" s="14" t="str">
        <f aca="false">IF($G1714="","",IF($G1714&lt;5,"Ha","Yo'q"))</f>
        <v/>
      </c>
      <c r="I1714" s="14" t="str">
        <f aca="false">IF($G1714="","",IF($G1714&lt;18,"Ha","Yo'q"))</f>
        <v/>
      </c>
      <c r="J1714" s="12"/>
      <c r="K1714" s="12"/>
      <c r="L1714" s="25"/>
      <c r="M1714" s="12"/>
    </row>
    <row r="1715" customFormat="false" ht="15" hidden="false" customHeight="false" outlineLevel="0" collapsed="false">
      <c r="A1715" s="8" t="n">
        <v>1711</v>
      </c>
      <c r="B1715" s="13"/>
      <c r="C1715" s="25"/>
      <c r="D1715" s="26" t="str">
        <f aca="false">IF($C1715="","",IFERROR(IF(INDEX(Bolalar!$B$5:$B$1804,MATCH($C1715,Bolalar!$I$5:$I$1804,0))="","",INDEX(Bolalar!$B$5:$B$1804,MATCH($C1715,Bolalar!$I$5:$I$1804,0))),""))</f>
        <v/>
      </c>
      <c r="E1715" s="15" t="str">
        <f aca="false">IF($C1715="","",IFERROR(IF(INDEX(Bolalar!$C$5:$C$1804,MATCH($C1715,Bolalar!$I$5:$I$1804,0))="","",INDEX(Bolalar!$C$5:$C$1804,MATCH($C1715,Bolalar!$I$5:$I$1804,0))),""))</f>
        <v/>
      </c>
      <c r="F1715" s="24"/>
      <c r="G1715" s="14" t="str">
        <f aca="false">IF(OR($E1715="",$B1715=""),"",INT(($B1715-$E1715)/365.25))</f>
        <v/>
      </c>
      <c r="H1715" s="14" t="str">
        <f aca="false">IF($G1715="","",IF($G1715&lt;5,"Ha","Yo'q"))</f>
        <v/>
      </c>
      <c r="I1715" s="14" t="str">
        <f aca="false">IF($G1715="","",IF($G1715&lt;18,"Ha","Yo'q"))</f>
        <v/>
      </c>
      <c r="J1715" s="12"/>
      <c r="K1715" s="12"/>
      <c r="L1715" s="25"/>
      <c r="M1715" s="12"/>
    </row>
    <row r="1716" customFormat="false" ht="15" hidden="false" customHeight="false" outlineLevel="0" collapsed="false">
      <c r="A1716" s="8" t="n">
        <v>1712</v>
      </c>
      <c r="B1716" s="13"/>
      <c r="C1716" s="25"/>
      <c r="D1716" s="26" t="str">
        <f aca="false">IF($C1716="","",IFERROR(IF(INDEX(Bolalar!$B$5:$B$1804,MATCH($C1716,Bolalar!$I$5:$I$1804,0))="","",INDEX(Bolalar!$B$5:$B$1804,MATCH($C1716,Bolalar!$I$5:$I$1804,0))),""))</f>
        <v/>
      </c>
      <c r="E1716" s="15" t="str">
        <f aca="false">IF($C1716="","",IFERROR(IF(INDEX(Bolalar!$C$5:$C$1804,MATCH($C1716,Bolalar!$I$5:$I$1804,0))="","",INDEX(Bolalar!$C$5:$C$1804,MATCH($C1716,Bolalar!$I$5:$I$1804,0))),""))</f>
        <v/>
      </c>
      <c r="F1716" s="24"/>
      <c r="G1716" s="14" t="str">
        <f aca="false">IF(OR($E1716="",$B1716=""),"",INT(($B1716-$E1716)/365.25))</f>
        <v/>
      </c>
      <c r="H1716" s="14" t="str">
        <f aca="false">IF($G1716="","",IF($G1716&lt;5,"Ha","Yo'q"))</f>
        <v/>
      </c>
      <c r="I1716" s="14" t="str">
        <f aca="false">IF($G1716="","",IF($G1716&lt;18,"Ha","Yo'q"))</f>
        <v/>
      </c>
      <c r="J1716" s="12"/>
      <c r="K1716" s="12"/>
      <c r="L1716" s="25"/>
      <c r="M1716" s="12"/>
    </row>
    <row r="1717" customFormat="false" ht="15" hidden="false" customHeight="false" outlineLevel="0" collapsed="false">
      <c r="A1717" s="8" t="n">
        <v>1713</v>
      </c>
      <c r="B1717" s="13"/>
      <c r="C1717" s="25"/>
      <c r="D1717" s="26" t="str">
        <f aca="false">IF($C1717="","",IFERROR(IF(INDEX(Bolalar!$B$5:$B$1804,MATCH($C1717,Bolalar!$I$5:$I$1804,0))="","",INDEX(Bolalar!$B$5:$B$1804,MATCH($C1717,Bolalar!$I$5:$I$1804,0))),""))</f>
        <v/>
      </c>
      <c r="E1717" s="15" t="str">
        <f aca="false">IF($C1717="","",IFERROR(IF(INDEX(Bolalar!$C$5:$C$1804,MATCH($C1717,Bolalar!$I$5:$I$1804,0))="","",INDEX(Bolalar!$C$5:$C$1804,MATCH($C1717,Bolalar!$I$5:$I$1804,0))),""))</f>
        <v/>
      </c>
      <c r="F1717" s="24"/>
      <c r="G1717" s="14" t="str">
        <f aca="false">IF(OR($E1717="",$B1717=""),"",INT(($B1717-$E1717)/365.25))</f>
        <v/>
      </c>
      <c r="H1717" s="14" t="str">
        <f aca="false">IF($G1717="","",IF($G1717&lt;5,"Ha","Yo'q"))</f>
        <v/>
      </c>
      <c r="I1717" s="14" t="str">
        <f aca="false">IF($G1717="","",IF($G1717&lt;18,"Ha","Yo'q"))</f>
        <v/>
      </c>
      <c r="J1717" s="12"/>
      <c r="K1717" s="12"/>
      <c r="L1717" s="25"/>
      <c r="M1717" s="12"/>
    </row>
    <row r="1718" customFormat="false" ht="15" hidden="false" customHeight="false" outlineLevel="0" collapsed="false">
      <c r="A1718" s="8" t="n">
        <v>1714</v>
      </c>
      <c r="B1718" s="13"/>
      <c r="C1718" s="25"/>
      <c r="D1718" s="26" t="str">
        <f aca="false">IF($C1718="","",IFERROR(IF(INDEX(Bolalar!$B$5:$B$1804,MATCH($C1718,Bolalar!$I$5:$I$1804,0))="","",INDEX(Bolalar!$B$5:$B$1804,MATCH($C1718,Bolalar!$I$5:$I$1804,0))),""))</f>
        <v/>
      </c>
      <c r="E1718" s="15" t="str">
        <f aca="false">IF($C1718="","",IFERROR(IF(INDEX(Bolalar!$C$5:$C$1804,MATCH($C1718,Bolalar!$I$5:$I$1804,0))="","",INDEX(Bolalar!$C$5:$C$1804,MATCH($C1718,Bolalar!$I$5:$I$1804,0))),""))</f>
        <v/>
      </c>
      <c r="F1718" s="24"/>
      <c r="G1718" s="14" t="str">
        <f aca="false">IF(OR($E1718="",$B1718=""),"",INT(($B1718-$E1718)/365.25))</f>
        <v/>
      </c>
      <c r="H1718" s="14" t="str">
        <f aca="false">IF($G1718="","",IF($G1718&lt;5,"Ha","Yo'q"))</f>
        <v/>
      </c>
      <c r="I1718" s="14" t="str">
        <f aca="false">IF($G1718="","",IF($G1718&lt;18,"Ha","Yo'q"))</f>
        <v/>
      </c>
      <c r="J1718" s="12"/>
      <c r="K1718" s="12"/>
      <c r="L1718" s="25"/>
      <c r="M1718" s="12"/>
    </row>
    <row r="1719" customFormat="false" ht="15" hidden="false" customHeight="false" outlineLevel="0" collapsed="false">
      <c r="A1719" s="8" t="n">
        <v>1715</v>
      </c>
      <c r="B1719" s="13"/>
      <c r="C1719" s="25"/>
      <c r="D1719" s="26" t="str">
        <f aca="false">IF($C1719="","",IFERROR(IF(INDEX(Bolalar!$B$5:$B$1804,MATCH($C1719,Bolalar!$I$5:$I$1804,0))="","",INDEX(Bolalar!$B$5:$B$1804,MATCH($C1719,Bolalar!$I$5:$I$1804,0))),""))</f>
        <v/>
      </c>
      <c r="E1719" s="15" t="str">
        <f aca="false">IF($C1719="","",IFERROR(IF(INDEX(Bolalar!$C$5:$C$1804,MATCH($C1719,Bolalar!$I$5:$I$1804,0))="","",INDEX(Bolalar!$C$5:$C$1804,MATCH($C1719,Bolalar!$I$5:$I$1804,0))),""))</f>
        <v/>
      </c>
      <c r="F1719" s="24"/>
      <c r="G1719" s="14" t="str">
        <f aca="false">IF(OR($E1719="",$B1719=""),"",INT(($B1719-$E1719)/365.25))</f>
        <v/>
      </c>
      <c r="H1719" s="14" t="str">
        <f aca="false">IF($G1719="","",IF($G1719&lt;5,"Ha","Yo'q"))</f>
        <v/>
      </c>
      <c r="I1719" s="14" t="str">
        <f aca="false">IF($G1719="","",IF($G1719&lt;18,"Ha","Yo'q"))</f>
        <v/>
      </c>
      <c r="J1719" s="12"/>
      <c r="K1719" s="12"/>
      <c r="L1719" s="25"/>
      <c r="M1719" s="12"/>
    </row>
    <row r="1720" customFormat="false" ht="15" hidden="false" customHeight="false" outlineLevel="0" collapsed="false">
      <c r="A1720" s="8" t="n">
        <v>1716</v>
      </c>
      <c r="B1720" s="13"/>
      <c r="C1720" s="25"/>
      <c r="D1720" s="26" t="str">
        <f aca="false">IF($C1720="","",IFERROR(IF(INDEX(Bolalar!$B$5:$B$1804,MATCH($C1720,Bolalar!$I$5:$I$1804,0))="","",INDEX(Bolalar!$B$5:$B$1804,MATCH($C1720,Bolalar!$I$5:$I$1804,0))),""))</f>
        <v/>
      </c>
      <c r="E1720" s="15" t="str">
        <f aca="false">IF($C1720="","",IFERROR(IF(INDEX(Bolalar!$C$5:$C$1804,MATCH($C1720,Bolalar!$I$5:$I$1804,0))="","",INDEX(Bolalar!$C$5:$C$1804,MATCH($C1720,Bolalar!$I$5:$I$1804,0))),""))</f>
        <v/>
      </c>
      <c r="F1720" s="24"/>
      <c r="G1720" s="14" t="str">
        <f aca="false">IF(OR($E1720="",$B1720=""),"",INT(($B1720-$E1720)/365.25))</f>
        <v/>
      </c>
      <c r="H1720" s="14" t="str">
        <f aca="false">IF($G1720="","",IF($G1720&lt;5,"Ha","Yo'q"))</f>
        <v/>
      </c>
      <c r="I1720" s="14" t="str">
        <f aca="false">IF($G1720="","",IF($G1720&lt;18,"Ha","Yo'q"))</f>
        <v/>
      </c>
      <c r="J1720" s="12"/>
      <c r="K1720" s="12"/>
      <c r="L1720" s="25"/>
      <c r="M1720" s="12"/>
    </row>
    <row r="1721" customFormat="false" ht="15" hidden="false" customHeight="false" outlineLevel="0" collapsed="false">
      <c r="A1721" s="8" t="n">
        <v>1717</v>
      </c>
      <c r="B1721" s="13"/>
      <c r="C1721" s="25"/>
      <c r="D1721" s="26" t="str">
        <f aca="false">IF($C1721="","",IFERROR(IF(INDEX(Bolalar!$B$5:$B$1804,MATCH($C1721,Bolalar!$I$5:$I$1804,0))="","",INDEX(Bolalar!$B$5:$B$1804,MATCH($C1721,Bolalar!$I$5:$I$1804,0))),""))</f>
        <v/>
      </c>
      <c r="E1721" s="15" t="str">
        <f aca="false">IF($C1721="","",IFERROR(IF(INDEX(Bolalar!$C$5:$C$1804,MATCH($C1721,Bolalar!$I$5:$I$1804,0))="","",INDEX(Bolalar!$C$5:$C$1804,MATCH($C1721,Bolalar!$I$5:$I$1804,0))),""))</f>
        <v/>
      </c>
      <c r="F1721" s="24"/>
      <c r="G1721" s="14" t="str">
        <f aca="false">IF(OR($E1721="",$B1721=""),"",INT(($B1721-$E1721)/365.25))</f>
        <v/>
      </c>
      <c r="H1721" s="14" t="str">
        <f aca="false">IF($G1721="","",IF($G1721&lt;5,"Ha","Yo'q"))</f>
        <v/>
      </c>
      <c r="I1721" s="14" t="str">
        <f aca="false">IF($G1721="","",IF($G1721&lt;18,"Ha","Yo'q"))</f>
        <v/>
      </c>
      <c r="J1721" s="12"/>
      <c r="K1721" s="12"/>
      <c r="L1721" s="25"/>
      <c r="M1721" s="12"/>
    </row>
    <row r="1722" customFormat="false" ht="15" hidden="false" customHeight="false" outlineLevel="0" collapsed="false">
      <c r="A1722" s="8" t="n">
        <v>1718</v>
      </c>
      <c r="B1722" s="13"/>
      <c r="C1722" s="25"/>
      <c r="D1722" s="26" t="str">
        <f aca="false">IF($C1722="","",IFERROR(IF(INDEX(Bolalar!$B$5:$B$1804,MATCH($C1722,Bolalar!$I$5:$I$1804,0))="","",INDEX(Bolalar!$B$5:$B$1804,MATCH($C1722,Bolalar!$I$5:$I$1804,0))),""))</f>
        <v/>
      </c>
      <c r="E1722" s="15" t="str">
        <f aca="false">IF($C1722="","",IFERROR(IF(INDEX(Bolalar!$C$5:$C$1804,MATCH($C1722,Bolalar!$I$5:$I$1804,0))="","",INDEX(Bolalar!$C$5:$C$1804,MATCH($C1722,Bolalar!$I$5:$I$1804,0))),""))</f>
        <v/>
      </c>
      <c r="F1722" s="24"/>
      <c r="G1722" s="14" t="str">
        <f aca="false">IF(OR($E1722="",$B1722=""),"",INT(($B1722-$E1722)/365.25))</f>
        <v/>
      </c>
      <c r="H1722" s="14" t="str">
        <f aca="false">IF($G1722="","",IF($G1722&lt;5,"Ha","Yo'q"))</f>
        <v/>
      </c>
      <c r="I1722" s="14" t="str">
        <f aca="false">IF($G1722="","",IF($G1722&lt;18,"Ha","Yo'q"))</f>
        <v/>
      </c>
      <c r="J1722" s="12"/>
      <c r="K1722" s="12"/>
      <c r="L1722" s="25"/>
      <c r="M1722" s="12"/>
    </row>
    <row r="1723" customFormat="false" ht="15" hidden="false" customHeight="false" outlineLevel="0" collapsed="false">
      <c r="A1723" s="8" t="n">
        <v>1719</v>
      </c>
      <c r="B1723" s="13"/>
      <c r="C1723" s="25"/>
      <c r="D1723" s="26" t="str">
        <f aca="false">IF($C1723="","",IFERROR(IF(INDEX(Bolalar!$B$5:$B$1804,MATCH($C1723,Bolalar!$I$5:$I$1804,0))="","",INDEX(Bolalar!$B$5:$B$1804,MATCH($C1723,Bolalar!$I$5:$I$1804,0))),""))</f>
        <v/>
      </c>
      <c r="E1723" s="15" t="str">
        <f aca="false">IF($C1723="","",IFERROR(IF(INDEX(Bolalar!$C$5:$C$1804,MATCH($C1723,Bolalar!$I$5:$I$1804,0))="","",INDEX(Bolalar!$C$5:$C$1804,MATCH($C1723,Bolalar!$I$5:$I$1804,0))),""))</f>
        <v/>
      </c>
      <c r="F1723" s="24"/>
      <c r="G1723" s="14" t="str">
        <f aca="false">IF(OR($E1723="",$B1723=""),"",INT(($B1723-$E1723)/365.25))</f>
        <v/>
      </c>
      <c r="H1723" s="14" t="str">
        <f aca="false">IF($G1723="","",IF($G1723&lt;5,"Ha","Yo'q"))</f>
        <v/>
      </c>
      <c r="I1723" s="14" t="str">
        <f aca="false">IF($G1723="","",IF($G1723&lt;18,"Ha","Yo'q"))</f>
        <v/>
      </c>
      <c r="J1723" s="12"/>
      <c r="K1723" s="12"/>
      <c r="L1723" s="25"/>
      <c r="M1723" s="12"/>
    </row>
    <row r="1724" customFormat="false" ht="15" hidden="false" customHeight="false" outlineLevel="0" collapsed="false">
      <c r="A1724" s="8" t="n">
        <v>1720</v>
      </c>
      <c r="B1724" s="13"/>
      <c r="C1724" s="25"/>
      <c r="D1724" s="26" t="str">
        <f aca="false">IF($C1724="","",IFERROR(IF(INDEX(Bolalar!$B$5:$B$1804,MATCH($C1724,Bolalar!$I$5:$I$1804,0))="","",INDEX(Bolalar!$B$5:$B$1804,MATCH($C1724,Bolalar!$I$5:$I$1804,0))),""))</f>
        <v/>
      </c>
      <c r="E1724" s="15" t="str">
        <f aca="false">IF($C1724="","",IFERROR(IF(INDEX(Bolalar!$C$5:$C$1804,MATCH($C1724,Bolalar!$I$5:$I$1804,0))="","",INDEX(Bolalar!$C$5:$C$1804,MATCH($C1724,Bolalar!$I$5:$I$1804,0))),""))</f>
        <v/>
      </c>
      <c r="F1724" s="24"/>
      <c r="G1724" s="14" t="str">
        <f aca="false">IF(OR($E1724="",$B1724=""),"",INT(($B1724-$E1724)/365.25))</f>
        <v/>
      </c>
      <c r="H1724" s="14" t="str">
        <f aca="false">IF($G1724="","",IF($G1724&lt;5,"Ha","Yo'q"))</f>
        <v/>
      </c>
      <c r="I1724" s="14" t="str">
        <f aca="false">IF($G1724="","",IF($G1724&lt;18,"Ha","Yo'q"))</f>
        <v/>
      </c>
      <c r="J1724" s="12"/>
      <c r="K1724" s="12"/>
      <c r="L1724" s="25"/>
      <c r="M1724" s="12"/>
    </row>
    <row r="1725" customFormat="false" ht="15" hidden="false" customHeight="false" outlineLevel="0" collapsed="false">
      <c r="A1725" s="8" t="n">
        <v>1721</v>
      </c>
      <c r="B1725" s="13"/>
      <c r="C1725" s="25"/>
      <c r="D1725" s="26" t="str">
        <f aca="false">IF($C1725="","",IFERROR(IF(INDEX(Bolalar!$B$5:$B$1804,MATCH($C1725,Bolalar!$I$5:$I$1804,0))="","",INDEX(Bolalar!$B$5:$B$1804,MATCH($C1725,Bolalar!$I$5:$I$1804,0))),""))</f>
        <v/>
      </c>
      <c r="E1725" s="15" t="str">
        <f aca="false">IF($C1725="","",IFERROR(IF(INDEX(Bolalar!$C$5:$C$1804,MATCH($C1725,Bolalar!$I$5:$I$1804,0))="","",INDEX(Bolalar!$C$5:$C$1804,MATCH($C1725,Bolalar!$I$5:$I$1804,0))),""))</f>
        <v/>
      </c>
      <c r="F1725" s="24"/>
      <c r="G1725" s="14" t="str">
        <f aca="false">IF(OR($E1725="",$B1725=""),"",INT(($B1725-$E1725)/365.25))</f>
        <v/>
      </c>
      <c r="H1725" s="14" t="str">
        <f aca="false">IF($G1725="","",IF($G1725&lt;5,"Ha","Yo'q"))</f>
        <v/>
      </c>
      <c r="I1725" s="14" t="str">
        <f aca="false">IF($G1725="","",IF($G1725&lt;18,"Ha","Yo'q"))</f>
        <v/>
      </c>
      <c r="J1725" s="12"/>
      <c r="K1725" s="12"/>
      <c r="L1725" s="25"/>
      <c r="M1725" s="12"/>
    </row>
    <row r="1726" customFormat="false" ht="15" hidden="false" customHeight="false" outlineLevel="0" collapsed="false">
      <c r="A1726" s="8" t="n">
        <v>1722</v>
      </c>
      <c r="B1726" s="13"/>
      <c r="C1726" s="25"/>
      <c r="D1726" s="26" t="str">
        <f aca="false">IF($C1726="","",IFERROR(IF(INDEX(Bolalar!$B$5:$B$1804,MATCH($C1726,Bolalar!$I$5:$I$1804,0))="","",INDEX(Bolalar!$B$5:$B$1804,MATCH($C1726,Bolalar!$I$5:$I$1804,0))),""))</f>
        <v/>
      </c>
      <c r="E1726" s="15" t="str">
        <f aca="false">IF($C1726="","",IFERROR(IF(INDEX(Bolalar!$C$5:$C$1804,MATCH($C1726,Bolalar!$I$5:$I$1804,0))="","",INDEX(Bolalar!$C$5:$C$1804,MATCH($C1726,Bolalar!$I$5:$I$1804,0))),""))</f>
        <v/>
      </c>
      <c r="F1726" s="24"/>
      <c r="G1726" s="14" t="str">
        <f aca="false">IF(OR($E1726="",$B1726=""),"",INT(($B1726-$E1726)/365.25))</f>
        <v/>
      </c>
      <c r="H1726" s="14" t="str">
        <f aca="false">IF($G1726="","",IF($G1726&lt;5,"Ha","Yo'q"))</f>
        <v/>
      </c>
      <c r="I1726" s="14" t="str">
        <f aca="false">IF($G1726="","",IF($G1726&lt;18,"Ha","Yo'q"))</f>
        <v/>
      </c>
      <c r="J1726" s="12"/>
      <c r="K1726" s="12"/>
      <c r="L1726" s="25"/>
      <c r="M1726" s="12"/>
    </row>
    <row r="1727" customFormat="false" ht="15" hidden="false" customHeight="false" outlineLevel="0" collapsed="false">
      <c r="A1727" s="8" t="n">
        <v>1723</v>
      </c>
      <c r="B1727" s="13"/>
      <c r="C1727" s="25"/>
      <c r="D1727" s="26" t="str">
        <f aca="false">IF($C1727="","",IFERROR(IF(INDEX(Bolalar!$B$5:$B$1804,MATCH($C1727,Bolalar!$I$5:$I$1804,0))="","",INDEX(Bolalar!$B$5:$B$1804,MATCH($C1727,Bolalar!$I$5:$I$1804,0))),""))</f>
        <v/>
      </c>
      <c r="E1727" s="15" t="str">
        <f aca="false">IF($C1727="","",IFERROR(IF(INDEX(Bolalar!$C$5:$C$1804,MATCH($C1727,Bolalar!$I$5:$I$1804,0))="","",INDEX(Bolalar!$C$5:$C$1804,MATCH($C1727,Bolalar!$I$5:$I$1804,0))),""))</f>
        <v/>
      </c>
      <c r="F1727" s="24"/>
      <c r="G1727" s="14" t="str">
        <f aca="false">IF(OR($E1727="",$B1727=""),"",INT(($B1727-$E1727)/365.25))</f>
        <v/>
      </c>
      <c r="H1727" s="14" t="str">
        <f aca="false">IF($G1727="","",IF($G1727&lt;5,"Ha","Yo'q"))</f>
        <v/>
      </c>
      <c r="I1727" s="14" t="str">
        <f aca="false">IF($G1727="","",IF($G1727&lt;18,"Ha","Yo'q"))</f>
        <v/>
      </c>
      <c r="J1727" s="12"/>
      <c r="K1727" s="12"/>
      <c r="L1727" s="25"/>
      <c r="M1727" s="12"/>
    </row>
    <row r="1728" customFormat="false" ht="15" hidden="false" customHeight="false" outlineLevel="0" collapsed="false">
      <c r="A1728" s="8" t="n">
        <v>1724</v>
      </c>
      <c r="B1728" s="13"/>
      <c r="C1728" s="25"/>
      <c r="D1728" s="26" t="str">
        <f aca="false">IF($C1728="","",IFERROR(IF(INDEX(Bolalar!$B$5:$B$1804,MATCH($C1728,Bolalar!$I$5:$I$1804,0))="","",INDEX(Bolalar!$B$5:$B$1804,MATCH($C1728,Bolalar!$I$5:$I$1804,0))),""))</f>
        <v/>
      </c>
      <c r="E1728" s="15" t="str">
        <f aca="false">IF($C1728="","",IFERROR(IF(INDEX(Bolalar!$C$5:$C$1804,MATCH($C1728,Bolalar!$I$5:$I$1804,0))="","",INDEX(Bolalar!$C$5:$C$1804,MATCH($C1728,Bolalar!$I$5:$I$1804,0))),""))</f>
        <v/>
      </c>
      <c r="F1728" s="24"/>
      <c r="G1728" s="14" t="str">
        <f aca="false">IF(OR($E1728="",$B1728=""),"",INT(($B1728-$E1728)/365.25))</f>
        <v/>
      </c>
      <c r="H1728" s="14" t="str">
        <f aca="false">IF($G1728="","",IF($G1728&lt;5,"Ha","Yo'q"))</f>
        <v/>
      </c>
      <c r="I1728" s="14" t="str">
        <f aca="false">IF($G1728="","",IF($G1728&lt;18,"Ha","Yo'q"))</f>
        <v/>
      </c>
      <c r="J1728" s="12"/>
      <c r="K1728" s="12"/>
      <c r="L1728" s="25"/>
      <c r="M1728" s="12"/>
    </row>
    <row r="1729" customFormat="false" ht="15" hidden="false" customHeight="false" outlineLevel="0" collapsed="false">
      <c r="A1729" s="8" t="n">
        <v>1725</v>
      </c>
      <c r="B1729" s="13"/>
      <c r="C1729" s="25"/>
      <c r="D1729" s="26" t="str">
        <f aca="false">IF($C1729="","",IFERROR(IF(INDEX(Bolalar!$B$5:$B$1804,MATCH($C1729,Bolalar!$I$5:$I$1804,0))="","",INDEX(Bolalar!$B$5:$B$1804,MATCH($C1729,Bolalar!$I$5:$I$1804,0))),""))</f>
        <v/>
      </c>
      <c r="E1729" s="15" t="str">
        <f aca="false">IF($C1729="","",IFERROR(IF(INDEX(Bolalar!$C$5:$C$1804,MATCH($C1729,Bolalar!$I$5:$I$1804,0))="","",INDEX(Bolalar!$C$5:$C$1804,MATCH($C1729,Bolalar!$I$5:$I$1804,0))),""))</f>
        <v/>
      </c>
      <c r="F1729" s="24"/>
      <c r="G1729" s="14" t="str">
        <f aca="false">IF(OR($E1729="",$B1729=""),"",INT(($B1729-$E1729)/365.25))</f>
        <v/>
      </c>
      <c r="H1729" s="14" t="str">
        <f aca="false">IF($G1729="","",IF($G1729&lt;5,"Ha","Yo'q"))</f>
        <v/>
      </c>
      <c r="I1729" s="14" t="str">
        <f aca="false">IF($G1729="","",IF($G1729&lt;18,"Ha","Yo'q"))</f>
        <v/>
      </c>
      <c r="J1729" s="12"/>
      <c r="K1729" s="12"/>
      <c r="L1729" s="25"/>
      <c r="M1729" s="12"/>
    </row>
    <row r="1730" customFormat="false" ht="15" hidden="false" customHeight="false" outlineLevel="0" collapsed="false">
      <c r="A1730" s="8" t="n">
        <v>1726</v>
      </c>
      <c r="B1730" s="13"/>
      <c r="C1730" s="25"/>
      <c r="D1730" s="26" t="str">
        <f aca="false">IF($C1730="","",IFERROR(IF(INDEX(Bolalar!$B$5:$B$1804,MATCH($C1730,Bolalar!$I$5:$I$1804,0))="","",INDEX(Bolalar!$B$5:$B$1804,MATCH($C1730,Bolalar!$I$5:$I$1804,0))),""))</f>
        <v/>
      </c>
      <c r="E1730" s="15" t="str">
        <f aca="false">IF($C1730="","",IFERROR(IF(INDEX(Bolalar!$C$5:$C$1804,MATCH($C1730,Bolalar!$I$5:$I$1804,0))="","",INDEX(Bolalar!$C$5:$C$1804,MATCH($C1730,Bolalar!$I$5:$I$1804,0))),""))</f>
        <v/>
      </c>
      <c r="F1730" s="24"/>
      <c r="G1730" s="14" t="str">
        <f aca="false">IF(OR($E1730="",$B1730=""),"",INT(($B1730-$E1730)/365.25))</f>
        <v/>
      </c>
      <c r="H1730" s="14" t="str">
        <f aca="false">IF($G1730="","",IF($G1730&lt;5,"Ha","Yo'q"))</f>
        <v/>
      </c>
      <c r="I1730" s="14" t="str">
        <f aca="false">IF($G1730="","",IF($G1730&lt;18,"Ha","Yo'q"))</f>
        <v/>
      </c>
      <c r="J1730" s="12"/>
      <c r="K1730" s="12"/>
      <c r="L1730" s="25"/>
      <c r="M1730" s="12"/>
    </row>
    <row r="1731" customFormat="false" ht="15" hidden="false" customHeight="false" outlineLevel="0" collapsed="false">
      <c r="A1731" s="8" t="n">
        <v>1727</v>
      </c>
      <c r="B1731" s="13"/>
      <c r="C1731" s="25"/>
      <c r="D1731" s="26" t="str">
        <f aca="false">IF($C1731="","",IFERROR(IF(INDEX(Bolalar!$B$5:$B$1804,MATCH($C1731,Bolalar!$I$5:$I$1804,0))="","",INDEX(Bolalar!$B$5:$B$1804,MATCH($C1731,Bolalar!$I$5:$I$1804,0))),""))</f>
        <v/>
      </c>
      <c r="E1731" s="15" t="str">
        <f aca="false">IF($C1731="","",IFERROR(IF(INDEX(Bolalar!$C$5:$C$1804,MATCH($C1731,Bolalar!$I$5:$I$1804,0))="","",INDEX(Bolalar!$C$5:$C$1804,MATCH($C1731,Bolalar!$I$5:$I$1804,0))),""))</f>
        <v/>
      </c>
      <c r="F1731" s="24"/>
      <c r="G1731" s="14" t="str">
        <f aca="false">IF(OR($E1731="",$B1731=""),"",INT(($B1731-$E1731)/365.25))</f>
        <v/>
      </c>
      <c r="H1731" s="14" t="str">
        <f aca="false">IF($G1731="","",IF($G1731&lt;5,"Ha","Yo'q"))</f>
        <v/>
      </c>
      <c r="I1731" s="14" t="str">
        <f aca="false">IF($G1731="","",IF($G1731&lt;18,"Ha","Yo'q"))</f>
        <v/>
      </c>
      <c r="J1731" s="12"/>
      <c r="K1731" s="12"/>
      <c r="L1731" s="25"/>
      <c r="M1731" s="12"/>
    </row>
    <row r="1732" customFormat="false" ht="15" hidden="false" customHeight="false" outlineLevel="0" collapsed="false">
      <c r="A1732" s="8" t="n">
        <v>1728</v>
      </c>
      <c r="B1732" s="13"/>
      <c r="C1732" s="25"/>
      <c r="D1732" s="26" t="str">
        <f aca="false">IF($C1732="","",IFERROR(IF(INDEX(Bolalar!$B$5:$B$1804,MATCH($C1732,Bolalar!$I$5:$I$1804,0))="","",INDEX(Bolalar!$B$5:$B$1804,MATCH($C1732,Bolalar!$I$5:$I$1804,0))),""))</f>
        <v/>
      </c>
      <c r="E1732" s="15" t="str">
        <f aca="false">IF($C1732="","",IFERROR(IF(INDEX(Bolalar!$C$5:$C$1804,MATCH($C1732,Bolalar!$I$5:$I$1804,0))="","",INDEX(Bolalar!$C$5:$C$1804,MATCH($C1732,Bolalar!$I$5:$I$1804,0))),""))</f>
        <v/>
      </c>
      <c r="F1732" s="24"/>
      <c r="G1732" s="14" t="str">
        <f aca="false">IF(OR($E1732="",$B1732=""),"",INT(($B1732-$E1732)/365.25))</f>
        <v/>
      </c>
      <c r="H1732" s="14" t="str">
        <f aca="false">IF($G1732="","",IF($G1732&lt;5,"Ha","Yo'q"))</f>
        <v/>
      </c>
      <c r="I1732" s="14" t="str">
        <f aca="false">IF($G1732="","",IF($G1732&lt;18,"Ha","Yo'q"))</f>
        <v/>
      </c>
      <c r="J1732" s="12"/>
      <c r="K1732" s="12"/>
      <c r="L1732" s="25"/>
      <c r="M1732" s="12"/>
    </row>
    <row r="1733" customFormat="false" ht="15" hidden="false" customHeight="false" outlineLevel="0" collapsed="false">
      <c r="A1733" s="8" t="n">
        <v>1729</v>
      </c>
      <c r="B1733" s="13"/>
      <c r="C1733" s="25"/>
      <c r="D1733" s="26" t="str">
        <f aca="false">IF($C1733="","",IFERROR(IF(INDEX(Bolalar!$B$5:$B$1804,MATCH($C1733,Bolalar!$I$5:$I$1804,0))="","",INDEX(Bolalar!$B$5:$B$1804,MATCH($C1733,Bolalar!$I$5:$I$1804,0))),""))</f>
        <v/>
      </c>
      <c r="E1733" s="15" t="str">
        <f aca="false">IF($C1733="","",IFERROR(IF(INDEX(Bolalar!$C$5:$C$1804,MATCH($C1733,Bolalar!$I$5:$I$1804,0))="","",INDEX(Bolalar!$C$5:$C$1804,MATCH($C1733,Bolalar!$I$5:$I$1804,0))),""))</f>
        <v/>
      </c>
      <c r="F1733" s="24"/>
      <c r="G1733" s="14" t="str">
        <f aca="false">IF(OR($E1733="",$B1733=""),"",INT(($B1733-$E1733)/365.25))</f>
        <v/>
      </c>
      <c r="H1733" s="14" t="str">
        <f aca="false">IF($G1733="","",IF($G1733&lt;5,"Ha","Yo'q"))</f>
        <v/>
      </c>
      <c r="I1733" s="14" t="str">
        <f aca="false">IF($G1733="","",IF($G1733&lt;18,"Ha","Yo'q"))</f>
        <v/>
      </c>
      <c r="J1733" s="12"/>
      <c r="K1733" s="12"/>
      <c r="L1733" s="25"/>
      <c r="M1733" s="12"/>
    </row>
    <row r="1734" customFormat="false" ht="15" hidden="false" customHeight="false" outlineLevel="0" collapsed="false">
      <c r="A1734" s="8" t="n">
        <v>1730</v>
      </c>
      <c r="B1734" s="13"/>
      <c r="C1734" s="25"/>
      <c r="D1734" s="26" t="str">
        <f aca="false">IF($C1734="","",IFERROR(IF(INDEX(Bolalar!$B$5:$B$1804,MATCH($C1734,Bolalar!$I$5:$I$1804,0))="","",INDEX(Bolalar!$B$5:$B$1804,MATCH($C1734,Bolalar!$I$5:$I$1804,0))),""))</f>
        <v/>
      </c>
      <c r="E1734" s="15" t="str">
        <f aca="false">IF($C1734="","",IFERROR(IF(INDEX(Bolalar!$C$5:$C$1804,MATCH($C1734,Bolalar!$I$5:$I$1804,0))="","",INDEX(Bolalar!$C$5:$C$1804,MATCH($C1734,Bolalar!$I$5:$I$1804,0))),""))</f>
        <v/>
      </c>
      <c r="F1734" s="24"/>
      <c r="G1734" s="14" t="str">
        <f aca="false">IF(OR($E1734="",$B1734=""),"",INT(($B1734-$E1734)/365.25))</f>
        <v/>
      </c>
      <c r="H1734" s="14" t="str">
        <f aca="false">IF($G1734="","",IF($G1734&lt;5,"Ha","Yo'q"))</f>
        <v/>
      </c>
      <c r="I1734" s="14" t="str">
        <f aca="false">IF($G1734="","",IF($G1734&lt;18,"Ha","Yo'q"))</f>
        <v/>
      </c>
      <c r="J1734" s="12"/>
      <c r="K1734" s="12"/>
      <c r="L1734" s="25"/>
      <c r="M1734" s="12"/>
    </row>
    <row r="1735" customFormat="false" ht="15" hidden="false" customHeight="false" outlineLevel="0" collapsed="false">
      <c r="A1735" s="8" t="n">
        <v>1731</v>
      </c>
      <c r="B1735" s="13"/>
      <c r="C1735" s="25"/>
      <c r="D1735" s="26" t="str">
        <f aca="false">IF($C1735="","",IFERROR(IF(INDEX(Bolalar!$B$5:$B$1804,MATCH($C1735,Bolalar!$I$5:$I$1804,0))="","",INDEX(Bolalar!$B$5:$B$1804,MATCH($C1735,Bolalar!$I$5:$I$1804,0))),""))</f>
        <v/>
      </c>
      <c r="E1735" s="15" t="str">
        <f aca="false">IF($C1735="","",IFERROR(IF(INDEX(Bolalar!$C$5:$C$1804,MATCH($C1735,Bolalar!$I$5:$I$1804,0))="","",INDEX(Bolalar!$C$5:$C$1804,MATCH($C1735,Bolalar!$I$5:$I$1804,0))),""))</f>
        <v/>
      </c>
      <c r="F1735" s="24"/>
      <c r="G1735" s="14" t="str">
        <f aca="false">IF(OR($E1735="",$B1735=""),"",INT(($B1735-$E1735)/365.25))</f>
        <v/>
      </c>
      <c r="H1735" s="14" t="str">
        <f aca="false">IF($G1735="","",IF($G1735&lt;5,"Ha","Yo'q"))</f>
        <v/>
      </c>
      <c r="I1735" s="14" t="str">
        <f aca="false">IF($G1735="","",IF($G1735&lt;18,"Ha","Yo'q"))</f>
        <v/>
      </c>
      <c r="J1735" s="12"/>
      <c r="K1735" s="12"/>
      <c r="L1735" s="25"/>
      <c r="M1735" s="12"/>
    </row>
    <row r="1736" customFormat="false" ht="15" hidden="false" customHeight="false" outlineLevel="0" collapsed="false">
      <c r="A1736" s="8" t="n">
        <v>1732</v>
      </c>
      <c r="B1736" s="13"/>
      <c r="C1736" s="25"/>
      <c r="D1736" s="26" t="str">
        <f aca="false">IF($C1736="","",IFERROR(IF(INDEX(Bolalar!$B$5:$B$1804,MATCH($C1736,Bolalar!$I$5:$I$1804,0))="","",INDEX(Bolalar!$B$5:$B$1804,MATCH($C1736,Bolalar!$I$5:$I$1804,0))),""))</f>
        <v/>
      </c>
      <c r="E1736" s="15" t="str">
        <f aca="false">IF($C1736="","",IFERROR(IF(INDEX(Bolalar!$C$5:$C$1804,MATCH($C1736,Bolalar!$I$5:$I$1804,0))="","",INDEX(Bolalar!$C$5:$C$1804,MATCH($C1736,Bolalar!$I$5:$I$1804,0))),""))</f>
        <v/>
      </c>
      <c r="F1736" s="24"/>
      <c r="G1736" s="14" t="str">
        <f aca="false">IF(OR($E1736="",$B1736=""),"",INT(($B1736-$E1736)/365.25))</f>
        <v/>
      </c>
      <c r="H1736" s="14" t="str">
        <f aca="false">IF($G1736="","",IF($G1736&lt;5,"Ha","Yo'q"))</f>
        <v/>
      </c>
      <c r="I1736" s="14" t="str">
        <f aca="false">IF($G1736="","",IF($G1736&lt;18,"Ha","Yo'q"))</f>
        <v/>
      </c>
      <c r="J1736" s="12"/>
      <c r="K1736" s="12"/>
      <c r="L1736" s="25"/>
      <c r="M1736" s="12"/>
    </row>
    <row r="1737" customFormat="false" ht="15" hidden="false" customHeight="false" outlineLevel="0" collapsed="false">
      <c r="A1737" s="8" t="n">
        <v>1733</v>
      </c>
      <c r="B1737" s="13"/>
      <c r="C1737" s="25"/>
      <c r="D1737" s="26" t="str">
        <f aca="false">IF($C1737="","",IFERROR(IF(INDEX(Bolalar!$B$5:$B$1804,MATCH($C1737,Bolalar!$I$5:$I$1804,0))="","",INDEX(Bolalar!$B$5:$B$1804,MATCH($C1737,Bolalar!$I$5:$I$1804,0))),""))</f>
        <v/>
      </c>
      <c r="E1737" s="15" t="str">
        <f aca="false">IF($C1737="","",IFERROR(IF(INDEX(Bolalar!$C$5:$C$1804,MATCH($C1737,Bolalar!$I$5:$I$1804,0))="","",INDEX(Bolalar!$C$5:$C$1804,MATCH($C1737,Bolalar!$I$5:$I$1804,0))),""))</f>
        <v/>
      </c>
      <c r="F1737" s="24"/>
      <c r="G1737" s="14" t="str">
        <f aca="false">IF(OR($E1737="",$B1737=""),"",INT(($B1737-$E1737)/365.25))</f>
        <v/>
      </c>
      <c r="H1737" s="14" t="str">
        <f aca="false">IF($G1737="","",IF($G1737&lt;5,"Ha","Yo'q"))</f>
        <v/>
      </c>
      <c r="I1737" s="14" t="str">
        <f aca="false">IF($G1737="","",IF($G1737&lt;18,"Ha","Yo'q"))</f>
        <v/>
      </c>
      <c r="J1737" s="12"/>
      <c r="K1737" s="12"/>
      <c r="L1737" s="25"/>
      <c r="M1737" s="12"/>
    </row>
    <row r="1738" customFormat="false" ht="15" hidden="false" customHeight="false" outlineLevel="0" collapsed="false">
      <c r="A1738" s="8" t="n">
        <v>1734</v>
      </c>
      <c r="B1738" s="13"/>
      <c r="C1738" s="25"/>
      <c r="D1738" s="26" t="str">
        <f aca="false">IF($C1738="","",IFERROR(IF(INDEX(Bolalar!$B$5:$B$1804,MATCH($C1738,Bolalar!$I$5:$I$1804,0))="","",INDEX(Bolalar!$B$5:$B$1804,MATCH($C1738,Bolalar!$I$5:$I$1804,0))),""))</f>
        <v/>
      </c>
      <c r="E1738" s="15" t="str">
        <f aca="false">IF($C1738="","",IFERROR(IF(INDEX(Bolalar!$C$5:$C$1804,MATCH($C1738,Bolalar!$I$5:$I$1804,0))="","",INDEX(Bolalar!$C$5:$C$1804,MATCH($C1738,Bolalar!$I$5:$I$1804,0))),""))</f>
        <v/>
      </c>
      <c r="F1738" s="24"/>
      <c r="G1738" s="14" t="str">
        <f aca="false">IF(OR($E1738="",$B1738=""),"",INT(($B1738-$E1738)/365.25))</f>
        <v/>
      </c>
      <c r="H1738" s="14" t="str">
        <f aca="false">IF($G1738="","",IF($G1738&lt;5,"Ha","Yo'q"))</f>
        <v/>
      </c>
      <c r="I1738" s="14" t="str">
        <f aca="false">IF($G1738="","",IF($G1738&lt;18,"Ha","Yo'q"))</f>
        <v/>
      </c>
      <c r="J1738" s="12"/>
      <c r="K1738" s="12"/>
      <c r="L1738" s="25"/>
      <c r="M1738" s="12"/>
    </row>
    <row r="1739" customFormat="false" ht="15" hidden="false" customHeight="false" outlineLevel="0" collapsed="false">
      <c r="A1739" s="8" t="n">
        <v>1735</v>
      </c>
      <c r="B1739" s="13"/>
      <c r="C1739" s="25"/>
      <c r="D1739" s="26" t="str">
        <f aca="false">IF($C1739="","",IFERROR(IF(INDEX(Bolalar!$B$5:$B$1804,MATCH($C1739,Bolalar!$I$5:$I$1804,0))="","",INDEX(Bolalar!$B$5:$B$1804,MATCH($C1739,Bolalar!$I$5:$I$1804,0))),""))</f>
        <v/>
      </c>
      <c r="E1739" s="15" t="str">
        <f aca="false">IF($C1739="","",IFERROR(IF(INDEX(Bolalar!$C$5:$C$1804,MATCH($C1739,Bolalar!$I$5:$I$1804,0))="","",INDEX(Bolalar!$C$5:$C$1804,MATCH($C1739,Bolalar!$I$5:$I$1804,0))),""))</f>
        <v/>
      </c>
      <c r="F1739" s="24"/>
      <c r="G1739" s="14" t="str">
        <f aca="false">IF(OR($E1739="",$B1739=""),"",INT(($B1739-$E1739)/365.25))</f>
        <v/>
      </c>
      <c r="H1739" s="14" t="str">
        <f aca="false">IF($G1739="","",IF($G1739&lt;5,"Ha","Yo'q"))</f>
        <v/>
      </c>
      <c r="I1739" s="14" t="str">
        <f aca="false">IF($G1739="","",IF($G1739&lt;18,"Ha","Yo'q"))</f>
        <v/>
      </c>
      <c r="J1739" s="12"/>
      <c r="K1739" s="12"/>
      <c r="L1739" s="25"/>
      <c r="M1739" s="12"/>
    </row>
    <row r="1740" customFormat="false" ht="15" hidden="false" customHeight="false" outlineLevel="0" collapsed="false">
      <c r="A1740" s="8" t="n">
        <v>1736</v>
      </c>
      <c r="B1740" s="13"/>
      <c r="C1740" s="25"/>
      <c r="D1740" s="26" t="str">
        <f aca="false">IF($C1740="","",IFERROR(IF(INDEX(Bolalar!$B$5:$B$1804,MATCH($C1740,Bolalar!$I$5:$I$1804,0))="","",INDEX(Bolalar!$B$5:$B$1804,MATCH($C1740,Bolalar!$I$5:$I$1804,0))),""))</f>
        <v/>
      </c>
      <c r="E1740" s="15" t="str">
        <f aca="false">IF($C1740="","",IFERROR(IF(INDEX(Bolalar!$C$5:$C$1804,MATCH($C1740,Bolalar!$I$5:$I$1804,0))="","",INDEX(Bolalar!$C$5:$C$1804,MATCH($C1740,Bolalar!$I$5:$I$1804,0))),""))</f>
        <v/>
      </c>
      <c r="F1740" s="24"/>
      <c r="G1740" s="14" t="str">
        <f aca="false">IF(OR($E1740="",$B1740=""),"",INT(($B1740-$E1740)/365.25))</f>
        <v/>
      </c>
      <c r="H1740" s="14" t="str">
        <f aca="false">IF($G1740="","",IF($G1740&lt;5,"Ha","Yo'q"))</f>
        <v/>
      </c>
      <c r="I1740" s="14" t="str">
        <f aca="false">IF($G1740="","",IF($G1740&lt;18,"Ha","Yo'q"))</f>
        <v/>
      </c>
      <c r="J1740" s="12"/>
      <c r="K1740" s="12"/>
      <c r="L1740" s="25"/>
      <c r="M1740" s="12"/>
    </row>
    <row r="1741" customFormat="false" ht="15" hidden="false" customHeight="false" outlineLevel="0" collapsed="false">
      <c r="A1741" s="8" t="n">
        <v>1737</v>
      </c>
      <c r="B1741" s="13"/>
      <c r="C1741" s="25"/>
      <c r="D1741" s="26" t="str">
        <f aca="false">IF($C1741="","",IFERROR(IF(INDEX(Bolalar!$B$5:$B$1804,MATCH($C1741,Bolalar!$I$5:$I$1804,0))="","",INDEX(Bolalar!$B$5:$B$1804,MATCH($C1741,Bolalar!$I$5:$I$1804,0))),""))</f>
        <v/>
      </c>
      <c r="E1741" s="15" t="str">
        <f aca="false">IF($C1741="","",IFERROR(IF(INDEX(Bolalar!$C$5:$C$1804,MATCH($C1741,Bolalar!$I$5:$I$1804,0))="","",INDEX(Bolalar!$C$5:$C$1804,MATCH($C1741,Bolalar!$I$5:$I$1804,0))),""))</f>
        <v/>
      </c>
      <c r="F1741" s="24"/>
      <c r="G1741" s="14" t="str">
        <f aca="false">IF(OR($E1741="",$B1741=""),"",INT(($B1741-$E1741)/365.25))</f>
        <v/>
      </c>
      <c r="H1741" s="14" t="str">
        <f aca="false">IF($G1741="","",IF($G1741&lt;5,"Ha","Yo'q"))</f>
        <v/>
      </c>
      <c r="I1741" s="14" t="str">
        <f aca="false">IF($G1741="","",IF($G1741&lt;18,"Ha","Yo'q"))</f>
        <v/>
      </c>
      <c r="J1741" s="12"/>
      <c r="K1741" s="12"/>
      <c r="L1741" s="25"/>
      <c r="M1741" s="12"/>
    </row>
    <row r="1742" customFormat="false" ht="15" hidden="false" customHeight="false" outlineLevel="0" collapsed="false">
      <c r="A1742" s="8" t="n">
        <v>1738</v>
      </c>
      <c r="B1742" s="13"/>
      <c r="C1742" s="25"/>
      <c r="D1742" s="26" t="str">
        <f aca="false">IF($C1742="","",IFERROR(IF(INDEX(Bolalar!$B$5:$B$1804,MATCH($C1742,Bolalar!$I$5:$I$1804,0))="","",INDEX(Bolalar!$B$5:$B$1804,MATCH($C1742,Bolalar!$I$5:$I$1804,0))),""))</f>
        <v/>
      </c>
      <c r="E1742" s="15" t="str">
        <f aca="false">IF($C1742="","",IFERROR(IF(INDEX(Bolalar!$C$5:$C$1804,MATCH($C1742,Bolalar!$I$5:$I$1804,0))="","",INDEX(Bolalar!$C$5:$C$1804,MATCH($C1742,Bolalar!$I$5:$I$1804,0))),""))</f>
        <v/>
      </c>
      <c r="F1742" s="24"/>
      <c r="G1742" s="14" t="str">
        <f aca="false">IF(OR($E1742="",$B1742=""),"",INT(($B1742-$E1742)/365.25))</f>
        <v/>
      </c>
      <c r="H1742" s="14" t="str">
        <f aca="false">IF($G1742="","",IF($G1742&lt;5,"Ha","Yo'q"))</f>
        <v/>
      </c>
      <c r="I1742" s="14" t="str">
        <f aca="false">IF($G1742="","",IF($G1742&lt;18,"Ha","Yo'q"))</f>
        <v/>
      </c>
      <c r="J1742" s="12"/>
      <c r="K1742" s="12"/>
      <c r="L1742" s="25"/>
      <c r="M1742" s="12"/>
    </row>
    <row r="1743" customFormat="false" ht="15" hidden="false" customHeight="false" outlineLevel="0" collapsed="false">
      <c r="A1743" s="8" t="n">
        <v>1739</v>
      </c>
      <c r="B1743" s="13"/>
      <c r="C1743" s="25"/>
      <c r="D1743" s="26" t="str">
        <f aca="false">IF($C1743="","",IFERROR(IF(INDEX(Bolalar!$B$5:$B$1804,MATCH($C1743,Bolalar!$I$5:$I$1804,0))="","",INDEX(Bolalar!$B$5:$B$1804,MATCH($C1743,Bolalar!$I$5:$I$1804,0))),""))</f>
        <v/>
      </c>
      <c r="E1743" s="15" t="str">
        <f aca="false">IF($C1743="","",IFERROR(IF(INDEX(Bolalar!$C$5:$C$1804,MATCH($C1743,Bolalar!$I$5:$I$1804,0))="","",INDEX(Bolalar!$C$5:$C$1804,MATCH($C1743,Bolalar!$I$5:$I$1804,0))),""))</f>
        <v/>
      </c>
      <c r="F1743" s="24"/>
      <c r="G1743" s="14" t="str">
        <f aca="false">IF(OR($E1743="",$B1743=""),"",INT(($B1743-$E1743)/365.25))</f>
        <v/>
      </c>
      <c r="H1743" s="14" t="str">
        <f aca="false">IF($G1743="","",IF($G1743&lt;5,"Ha","Yo'q"))</f>
        <v/>
      </c>
      <c r="I1743" s="14" t="str">
        <f aca="false">IF($G1743="","",IF($G1743&lt;18,"Ha","Yo'q"))</f>
        <v/>
      </c>
      <c r="J1743" s="12"/>
      <c r="K1743" s="12"/>
      <c r="L1743" s="25"/>
      <c r="M1743" s="12"/>
    </row>
    <row r="1744" customFormat="false" ht="15" hidden="false" customHeight="false" outlineLevel="0" collapsed="false">
      <c r="A1744" s="8" t="n">
        <v>1740</v>
      </c>
      <c r="B1744" s="13"/>
      <c r="C1744" s="25"/>
      <c r="D1744" s="26" t="str">
        <f aca="false">IF($C1744="","",IFERROR(IF(INDEX(Bolalar!$B$5:$B$1804,MATCH($C1744,Bolalar!$I$5:$I$1804,0))="","",INDEX(Bolalar!$B$5:$B$1804,MATCH($C1744,Bolalar!$I$5:$I$1804,0))),""))</f>
        <v/>
      </c>
      <c r="E1744" s="15" t="str">
        <f aca="false">IF($C1744="","",IFERROR(IF(INDEX(Bolalar!$C$5:$C$1804,MATCH($C1744,Bolalar!$I$5:$I$1804,0))="","",INDEX(Bolalar!$C$5:$C$1804,MATCH($C1744,Bolalar!$I$5:$I$1804,0))),""))</f>
        <v/>
      </c>
      <c r="F1744" s="24"/>
      <c r="G1744" s="14" t="str">
        <f aca="false">IF(OR($E1744="",$B1744=""),"",INT(($B1744-$E1744)/365.25))</f>
        <v/>
      </c>
      <c r="H1744" s="14" t="str">
        <f aca="false">IF($G1744="","",IF($G1744&lt;5,"Ha","Yo'q"))</f>
        <v/>
      </c>
      <c r="I1744" s="14" t="str">
        <f aca="false">IF($G1744="","",IF($G1744&lt;18,"Ha","Yo'q"))</f>
        <v/>
      </c>
      <c r="J1744" s="12"/>
      <c r="K1744" s="12"/>
      <c r="L1744" s="25"/>
      <c r="M1744" s="12"/>
    </row>
    <row r="1745" customFormat="false" ht="15" hidden="false" customHeight="false" outlineLevel="0" collapsed="false">
      <c r="A1745" s="8" t="n">
        <v>1741</v>
      </c>
      <c r="B1745" s="13"/>
      <c r="C1745" s="25"/>
      <c r="D1745" s="26" t="str">
        <f aca="false">IF($C1745="","",IFERROR(IF(INDEX(Bolalar!$B$5:$B$1804,MATCH($C1745,Bolalar!$I$5:$I$1804,0))="","",INDEX(Bolalar!$B$5:$B$1804,MATCH($C1745,Bolalar!$I$5:$I$1804,0))),""))</f>
        <v/>
      </c>
      <c r="E1745" s="15" t="str">
        <f aca="false">IF($C1745="","",IFERROR(IF(INDEX(Bolalar!$C$5:$C$1804,MATCH($C1745,Bolalar!$I$5:$I$1804,0))="","",INDEX(Bolalar!$C$5:$C$1804,MATCH($C1745,Bolalar!$I$5:$I$1804,0))),""))</f>
        <v/>
      </c>
      <c r="F1745" s="24"/>
      <c r="G1745" s="14" t="str">
        <f aca="false">IF(OR($E1745="",$B1745=""),"",INT(($B1745-$E1745)/365.25))</f>
        <v/>
      </c>
      <c r="H1745" s="14" t="str">
        <f aca="false">IF($G1745="","",IF($G1745&lt;5,"Ha","Yo'q"))</f>
        <v/>
      </c>
      <c r="I1745" s="14" t="str">
        <f aca="false">IF($G1745="","",IF($G1745&lt;18,"Ha","Yo'q"))</f>
        <v/>
      </c>
      <c r="J1745" s="12"/>
      <c r="K1745" s="12"/>
      <c r="L1745" s="25"/>
      <c r="M1745" s="12"/>
    </row>
    <row r="1746" customFormat="false" ht="15" hidden="false" customHeight="false" outlineLevel="0" collapsed="false">
      <c r="A1746" s="8" t="n">
        <v>1742</v>
      </c>
      <c r="B1746" s="13"/>
      <c r="C1746" s="25"/>
      <c r="D1746" s="26" t="str">
        <f aca="false">IF($C1746="","",IFERROR(IF(INDEX(Bolalar!$B$5:$B$1804,MATCH($C1746,Bolalar!$I$5:$I$1804,0))="","",INDEX(Bolalar!$B$5:$B$1804,MATCH($C1746,Bolalar!$I$5:$I$1804,0))),""))</f>
        <v/>
      </c>
      <c r="E1746" s="15" t="str">
        <f aca="false">IF($C1746="","",IFERROR(IF(INDEX(Bolalar!$C$5:$C$1804,MATCH($C1746,Bolalar!$I$5:$I$1804,0))="","",INDEX(Bolalar!$C$5:$C$1804,MATCH($C1746,Bolalar!$I$5:$I$1804,0))),""))</f>
        <v/>
      </c>
      <c r="F1746" s="24"/>
      <c r="G1746" s="14" t="str">
        <f aca="false">IF(OR($E1746="",$B1746=""),"",INT(($B1746-$E1746)/365.25))</f>
        <v/>
      </c>
      <c r="H1746" s="14" t="str">
        <f aca="false">IF($G1746="","",IF($G1746&lt;5,"Ha","Yo'q"))</f>
        <v/>
      </c>
      <c r="I1746" s="14" t="str">
        <f aca="false">IF($G1746="","",IF($G1746&lt;18,"Ha","Yo'q"))</f>
        <v/>
      </c>
      <c r="J1746" s="12"/>
      <c r="K1746" s="12"/>
      <c r="L1746" s="25"/>
      <c r="M1746" s="12"/>
    </row>
    <row r="1747" customFormat="false" ht="15" hidden="false" customHeight="false" outlineLevel="0" collapsed="false">
      <c r="A1747" s="8" t="n">
        <v>1743</v>
      </c>
      <c r="B1747" s="13"/>
      <c r="C1747" s="25"/>
      <c r="D1747" s="26" t="str">
        <f aca="false">IF($C1747="","",IFERROR(IF(INDEX(Bolalar!$B$5:$B$1804,MATCH($C1747,Bolalar!$I$5:$I$1804,0))="","",INDEX(Bolalar!$B$5:$B$1804,MATCH($C1747,Bolalar!$I$5:$I$1804,0))),""))</f>
        <v/>
      </c>
      <c r="E1747" s="15" t="str">
        <f aca="false">IF($C1747="","",IFERROR(IF(INDEX(Bolalar!$C$5:$C$1804,MATCH($C1747,Bolalar!$I$5:$I$1804,0))="","",INDEX(Bolalar!$C$5:$C$1804,MATCH($C1747,Bolalar!$I$5:$I$1804,0))),""))</f>
        <v/>
      </c>
      <c r="F1747" s="24"/>
      <c r="G1747" s="14" t="str">
        <f aca="false">IF(OR($E1747="",$B1747=""),"",INT(($B1747-$E1747)/365.25))</f>
        <v/>
      </c>
      <c r="H1747" s="14" t="str">
        <f aca="false">IF($G1747="","",IF($G1747&lt;5,"Ha","Yo'q"))</f>
        <v/>
      </c>
      <c r="I1747" s="14" t="str">
        <f aca="false">IF($G1747="","",IF($G1747&lt;18,"Ha","Yo'q"))</f>
        <v/>
      </c>
      <c r="J1747" s="12"/>
      <c r="K1747" s="12"/>
      <c r="L1747" s="25"/>
      <c r="M1747" s="12"/>
    </row>
    <row r="1748" customFormat="false" ht="15" hidden="false" customHeight="false" outlineLevel="0" collapsed="false">
      <c r="A1748" s="8" t="n">
        <v>1744</v>
      </c>
      <c r="B1748" s="13"/>
      <c r="C1748" s="25"/>
      <c r="D1748" s="26" t="str">
        <f aca="false">IF($C1748="","",IFERROR(IF(INDEX(Bolalar!$B$5:$B$1804,MATCH($C1748,Bolalar!$I$5:$I$1804,0))="","",INDEX(Bolalar!$B$5:$B$1804,MATCH($C1748,Bolalar!$I$5:$I$1804,0))),""))</f>
        <v/>
      </c>
      <c r="E1748" s="15" t="str">
        <f aca="false">IF($C1748="","",IFERROR(IF(INDEX(Bolalar!$C$5:$C$1804,MATCH($C1748,Bolalar!$I$5:$I$1804,0))="","",INDEX(Bolalar!$C$5:$C$1804,MATCH($C1748,Bolalar!$I$5:$I$1804,0))),""))</f>
        <v/>
      </c>
      <c r="F1748" s="24"/>
      <c r="G1748" s="14" t="str">
        <f aca="false">IF(OR($E1748="",$B1748=""),"",INT(($B1748-$E1748)/365.25))</f>
        <v/>
      </c>
      <c r="H1748" s="14" t="str">
        <f aca="false">IF($G1748="","",IF($G1748&lt;5,"Ha","Yo'q"))</f>
        <v/>
      </c>
      <c r="I1748" s="14" t="str">
        <f aca="false">IF($G1748="","",IF($G1748&lt;18,"Ha","Yo'q"))</f>
        <v/>
      </c>
      <c r="J1748" s="12"/>
      <c r="K1748" s="12"/>
      <c r="L1748" s="25"/>
      <c r="M1748" s="12"/>
    </row>
    <row r="1749" customFormat="false" ht="15" hidden="false" customHeight="false" outlineLevel="0" collapsed="false">
      <c r="A1749" s="8" t="n">
        <v>1745</v>
      </c>
      <c r="B1749" s="13"/>
      <c r="C1749" s="25"/>
      <c r="D1749" s="26" t="str">
        <f aca="false">IF($C1749="","",IFERROR(IF(INDEX(Bolalar!$B$5:$B$1804,MATCH($C1749,Bolalar!$I$5:$I$1804,0))="","",INDEX(Bolalar!$B$5:$B$1804,MATCH($C1749,Bolalar!$I$5:$I$1804,0))),""))</f>
        <v/>
      </c>
      <c r="E1749" s="15" t="str">
        <f aca="false">IF($C1749="","",IFERROR(IF(INDEX(Bolalar!$C$5:$C$1804,MATCH($C1749,Bolalar!$I$5:$I$1804,0))="","",INDEX(Bolalar!$C$5:$C$1804,MATCH($C1749,Bolalar!$I$5:$I$1804,0))),""))</f>
        <v/>
      </c>
      <c r="F1749" s="24"/>
      <c r="G1749" s="14" t="str">
        <f aca="false">IF(OR($E1749="",$B1749=""),"",INT(($B1749-$E1749)/365.25))</f>
        <v/>
      </c>
      <c r="H1749" s="14" t="str">
        <f aca="false">IF($G1749="","",IF($G1749&lt;5,"Ha","Yo'q"))</f>
        <v/>
      </c>
      <c r="I1749" s="14" t="str">
        <f aca="false">IF($G1749="","",IF($G1749&lt;18,"Ha","Yo'q"))</f>
        <v/>
      </c>
      <c r="J1749" s="12"/>
      <c r="K1749" s="12"/>
      <c r="L1749" s="25"/>
      <c r="M1749" s="12"/>
    </row>
    <row r="1750" customFormat="false" ht="15" hidden="false" customHeight="false" outlineLevel="0" collapsed="false">
      <c r="A1750" s="8" t="n">
        <v>1746</v>
      </c>
      <c r="B1750" s="13"/>
      <c r="C1750" s="25"/>
      <c r="D1750" s="26" t="str">
        <f aca="false">IF($C1750="","",IFERROR(IF(INDEX(Bolalar!$B$5:$B$1804,MATCH($C1750,Bolalar!$I$5:$I$1804,0))="","",INDEX(Bolalar!$B$5:$B$1804,MATCH($C1750,Bolalar!$I$5:$I$1804,0))),""))</f>
        <v/>
      </c>
      <c r="E1750" s="15" t="str">
        <f aca="false">IF($C1750="","",IFERROR(IF(INDEX(Bolalar!$C$5:$C$1804,MATCH($C1750,Bolalar!$I$5:$I$1804,0))="","",INDEX(Bolalar!$C$5:$C$1804,MATCH($C1750,Bolalar!$I$5:$I$1804,0))),""))</f>
        <v/>
      </c>
      <c r="F1750" s="24"/>
      <c r="G1750" s="14" t="str">
        <f aca="false">IF(OR($E1750="",$B1750=""),"",INT(($B1750-$E1750)/365.25))</f>
        <v/>
      </c>
      <c r="H1750" s="14" t="str">
        <f aca="false">IF($G1750="","",IF($G1750&lt;5,"Ha","Yo'q"))</f>
        <v/>
      </c>
      <c r="I1750" s="14" t="str">
        <f aca="false">IF($G1750="","",IF($G1750&lt;18,"Ha","Yo'q"))</f>
        <v/>
      </c>
      <c r="J1750" s="12"/>
      <c r="K1750" s="12"/>
      <c r="L1750" s="25"/>
      <c r="M1750" s="12"/>
    </row>
    <row r="1751" customFormat="false" ht="15" hidden="false" customHeight="false" outlineLevel="0" collapsed="false">
      <c r="A1751" s="8" t="n">
        <v>1747</v>
      </c>
      <c r="B1751" s="13"/>
      <c r="C1751" s="25"/>
      <c r="D1751" s="26" t="str">
        <f aca="false">IF($C1751="","",IFERROR(IF(INDEX(Bolalar!$B$5:$B$1804,MATCH($C1751,Bolalar!$I$5:$I$1804,0))="","",INDEX(Bolalar!$B$5:$B$1804,MATCH($C1751,Bolalar!$I$5:$I$1804,0))),""))</f>
        <v/>
      </c>
      <c r="E1751" s="15" t="str">
        <f aca="false">IF($C1751="","",IFERROR(IF(INDEX(Bolalar!$C$5:$C$1804,MATCH($C1751,Bolalar!$I$5:$I$1804,0))="","",INDEX(Bolalar!$C$5:$C$1804,MATCH($C1751,Bolalar!$I$5:$I$1804,0))),""))</f>
        <v/>
      </c>
      <c r="F1751" s="24"/>
      <c r="G1751" s="14" t="str">
        <f aca="false">IF(OR($E1751="",$B1751=""),"",INT(($B1751-$E1751)/365.25))</f>
        <v/>
      </c>
      <c r="H1751" s="14" t="str">
        <f aca="false">IF($G1751="","",IF($G1751&lt;5,"Ha","Yo'q"))</f>
        <v/>
      </c>
      <c r="I1751" s="14" t="str">
        <f aca="false">IF($G1751="","",IF($G1751&lt;18,"Ha","Yo'q"))</f>
        <v/>
      </c>
      <c r="J1751" s="12"/>
      <c r="K1751" s="12"/>
      <c r="L1751" s="25"/>
      <c r="M1751" s="12"/>
    </row>
    <row r="1752" customFormat="false" ht="15" hidden="false" customHeight="false" outlineLevel="0" collapsed="false">
      <c r="A1752" s="8" t="n">
        <v>1748</v>
      </c>
      <c r="B1752" s="13"/>
      <c r="C1752" s="25"/>
      <c r="D1752" s="26" t="str">
        <f aca="false">IF($C1752="","",IFERROR(IF(INDEX(Bolalar!$B$5:$B$1804,MATCH($C1752,Bolalar!$I$5:$I$1804,0))="","",INDEX(Bolalar!$B$5:$B$1804,MATCH($C1752,Bolalar!$I$5:$I$1804,0))),""))</f>
        <v/>
      </c>
      <c r="E1752" s="15" t="str">
        <f aca="false">IF($C1752="","",IFERROR(IF(INDEX(Bolalar!$C$5:$C$1804,MATCH($C1752,Bolalar!$I$5:$I$1804,0))="","",INDEX(Bolalar!$C$5:$C$1804,MATCH($C1752,Bolalar!$I$5:$I$1804,0))),""))</f>
        <v/>
      </c>
      <c r="F1752" s="24"/>
      <c r="G1752" s="14" t="str">
        <f aca="false">IF(OR($E1752="",$B1752=""),"",INT(($B1752-$E1752)/365.25))</f>
        <v/>
      </c>
      <c r="H1752" s="14" t="str">
        <f aca="false">IF($G1752="","",IF($G1752&lt;5,"Ha","Yo'q"))</f>
        <v/>
      </c>
      <c r="I1752" s="14" t="str">
        <f aca="false">IF($G1752="","",IF($G1752&lt;18,"Ha","Yo'q"))</f>
        <v/>
      </c>
      <c r="J1752" s="12"/>
      <c r="K1752" s="12"/>
      <c r="L1752" s="25"/>
      <c r="M1752" s="12"/>
    </row>
    <row r="1753" customFormat="false" ht="15" hidden="false" customHeight="false" outlineLevel="0" collapsed="false">
      <c r="A1753" s="8" t="n">
        <v>1749</v>
      </c>
      <c r="B1753" s="13"/>
      <c r="C1753" s="25"/>
      <c r="D1753" s="26" t="str">
        <f aca="false">IF($C1753="","",IFERROR(IF(INDEX(Bolalar!$B$5:$B$1804,MATCH($C1753,Bolalar!$I$5:$I$1804,0))="","",INDEX(Bolalar!$B$5:$B$1804,MATCH($C1753,Bolalar!$I$5:$I$1804,0))),""))</f>
        <v/>
      </c>
      <c r="E1753" s="15" t="str">
        <f aca="false">IF($C1753="","",IFERROR(IF(INDEX(Bolalar!$C$5:$C$1804,MATCH($C1753,Bolalar!$I$5:$I$1804,0))="","",INDEX(Bolalar!$C$5:$C$1804,MATCH($C1753,Bolalar!$I$5:$I$1804,0))),""))</f>
        <v/>
      </c>
      <c r="F1753" s="24"/>
      <c r="G1753" s="14" t="str">
        <f aca="false">IF(OR($E1753="",$B1753=""),"",INT(($B1753-$E1753)/365.25))</f>
        <v/>
      </c>
      <c r="H1753" s="14" t="str">
        <f aca="false">IF($G1753="","",IF($G1753&lt;5,"Ha","Yo'q"))</f>
        <v/>
      </c>
      <c r="I1753" s="14" t="str">
        <f aca="false">IF($G1753="","",IF($G1753&lt;18,"Ha","Yo'q"))</f>
        <v/>
      </c>
      <c r="J1753" s="12"/>
      <c r="K1753" s="12"/>
      <c r="L1753" s="25"/>
      <c r="M1753" s="12"/>
    </row>
    <row r="1754" customFormat="false" ht="15" hidden="false" customHeight="false" outlineLevel="0" collapsed="false">
      <c r="A1754" s="8" t="n">
        <v>1750</v>
      </c>
      <c r="B1754" s="13"/>
      <c r="C1754" s="25"/>
      <c r="D1754" s="26" t="str">
        <f aca="false">IF($C1754="","",IFERROR(IF(INDEX(Bolalar!$B$5:$B$1804,MATCH($C1754,Bolalar!$I$5:$I$1804,0))="","",INDEX(Bolalar!$B$5:$B$1804,MATCH($C1754,Bolalar!$I$5:$I$1804,0))),""))</f>
        <v/>
      </c>
      <c r="E1754" s="15" t="str">
        <f aca="false">IF($C1754="","",IFERROR(IF(INDEX(Bolalar!$C$5:$C$1804,MATCH($C1754,Bolalar!$I$5:$I$1804,0))="","",INDEX(Bolalar!$C$5:$C$1804,MATCH($C1754,Bolalar!$I$5:$I$1804,0))),""))</f>
        <v/>
      </c>
      <c r="F1754" s="24"/>
      <c r="G1754" s="14" t="str">
        <f aca="false">IF(OR($E1754="",$B1754=""),"",INT(($B1754-$E1754)/365.25))</f>
        <v/>
      </c>
      <c r="H1754" s="14" t="str">
        <f aca="false">IF($G1754="","",IF($G1754&lt;5,"Ha","Yo'q"))</f>
        <v/>
      </c>
      <c r="I1754" s="14" t="str">
        <f aca="false">IF($G1754="","",IF($G1754&lt;18,"Ha","Yo'q"))</f>
        <v/>
      </c>
      <c r="J1754" s="12"/>
      <c r="K1754" s="12"/>
      <c r="L1754" s="25"/>
      <c r="M1754" s="12"/>
    </row>
    <row r="1755" customFormat="false" ht="15" hidden="false" customHeight="false" outlineLevel="0" collapsed="false">
      <c r="A1755" s="8" t="n">
        <v>1751</v>
      </c>
      <c r="B1755" s="13"/>
      <c r="C1755" s="25"/>
      <c r="D1755" s="26" t="str">
        <f aca="false">IF($C1755="","",IFERROR(IF(INDEX(Bolalar!$B$5:$B$1804,MATCH($C1755,Bolalar!$I$5:$I$1804,0))="","",INDEX(Bolalar!$B$5:$B$1804,MATCH($C1755,Bolalar!$I$5:$I$1804,0))),""))</f>
        <v/>
      </c>
      <c r="E1755" s="15" t="str">
        <f aca="false">IF($C1755="","",IFERROR(IF(INDEX(Bolalar!$C$5:$C$1804,MATCH($C1755,Bolalar!$I$5:$I$1804,0))="","",INDEX(Bolalar!$C$5:$C$1804,MATCH($C1755,Bolalar!$I$5:$I$1804,0))),""))</f>
        <v/>
      </c>
      <c r="F1755" s="24"/>
      <c r="G1755" s="14" t="str">
        <f aca="false">IF(OR($E1755="",$B1755=""),"",INT(($B1755-$E1755)/365.25))</f>
        <v/>
      </c>
      <c r="H1755" s="14" t="str">
        <f aca="false">IF($G1755="","",IF($G1755&lt;5,"Ha","Yo'q"))</f>
        <v/>
      </c>
      <c r="I1755" s="14" t="str">
        <f aca="false">IF($G1755="","",IF($G1755&lt;18,"Ha","Yo'q"))</f>
        <v/>
      </c>
      <c r="J1755" s="12"/>
      <c r="K1755" s="12"/>
      <c r="L1755" s="25"/>
      <c r="M1755" s="12"/>
    </row>
    <row r="1756" customFormat="false" ht="15" hidden="false" customHeight="false" outlineLevel="0" collapsed="false">
      <c r="A1756" s="8" t="n">
        <v>1752</v>
      </c>
      <c r="B1756" s="13"/>
      <c r="C1756" s="25"/>
      <c r="D1756" s="26" t="str">
        <f aca="false">IF($C1756="","",IFERROR(IF(INDEX(Bolalar!$B$5:$B$1804,MATCH($C1756,Bolalar!$I$5:$I$1804,0))="","",INDEX(Bolalar!$B$5:$B$1804,MATCH($C1756,Bolalar!$I$5:$I$1804,0))),""))</f>
        <v/>
      </c>
      <c r="E1756" s="15" t="str">
        <f aca="false">IF($C1756="","",IFERROR(IF(INDEX(Bolalar!$C$5:$C$1804,MATCH($C1756,Bolalar!$I$5:$I$1804,0))="","",INDEX(Bolalar!$C$5:$C$1804,MATCH($C1756,Bolalar!$I$5:$I$1804,0))),""))</f>
        <v/>
      </c>
      <c r="F1756" s="24"/>
      <c r="G1756" s="14" t="str">
        <f aca="false">IF(OR($E1756="",$B1756=""),"",INT(($B1756-$E1756)/365.25))</f>
        <v/>
      </c>
      <c r="H1756" s="14" t="str">
        <f aca="false">IF($G1756="","",IF($G1756&lt;5,"Ha","Yo'q"))</f>
        <v/>
      </c>
      <c r="I1756" s="14" t="str">
        <f aca="false">IF($G1756="","",IF($G1756&lt;18,"Ha","Yo'q"))</f>
        <v/>
      </c>
      <c r="J1756" s="12"/>
      <c r="K1756" s="12"/>
      <c r="L1756" s="25"/>
      <c r="M1756" s="12"/>
    </row>
    <row r="1757" customFormat="false" ht="15" hidden="false" customHeight="false" outlineLevel="0" collapsed="false">
      <c r="A1757" s="8" t="n">
        <v>1753</v>
      </c>
      <c r="B1757" s="13"/>
      <c r="C1757" s="25"/>
      <c r="D1757" s="26" t="str">
        <f aca="false">IF($C1757="","",IFERROR(IF(INDEX(Bolalar!$B$5:$B$1804,MATCH($C1757,Bolalar!$I$5:$I$1804,0))="","",INDEX(Bolalar!$B$5:$B$1804,MATCH($C1757,Bolalar!$I$5:$I$1804,0))),""))</f>
        <v/>
      </c>
      <c r="E1757" s="15" t="str">
        <f aca="false">IF($C1757="","",IFERROR(IF(INDEX(Bolalar!$C$5:$C$1804,MATCH($C1757,Bolalar!$I$5:$I$1804,0))="","",INDEX(Bolalar!$C$5:$C$1804,MATCH($C1757,Bolalar!$I$5:$I$1804,0))),""))</f>
        <v/>
      </c>
      <c r="F1757" s="24"/>
      <c r="G1757" s="14" t="str">
        <f aca="false">IF(OR($E1757="",$B1757=""),"",INT(($B1757-$E1757)/365.25))</f>
        <v/>
      </c>
      <c r="H1757" s="14" t="str">
        <f aca="false">IF($G1757="","",IF($G1757&lt;5,"Ha","Yo'q"))</f>
        <v/>
      </c>
      <c r="I1757" s="14" t="str">
        <f aca="false">IF($G1757="","",IF($G1757&lt;18,"Ha","Yo'q"))</f>
        <v/>
      </c>
      <c r="J1757" s="12"/>
      <c r="K1757" s="12"/>
      <c r="L1757" s="25"/>
      <c r="M1757" s="12"/>
    </row>
    <row r="1758" customFormat="false" ht="15" hidden="false" customHeight="false" outlineLevel="0" collapsed="false">
      <c r="A1758" s="8" t="n">
        <v>1754</v>
      </c>
      <c r="B1758" s="13"/>
      <c r="C1758" s="25"/>
      <c r="D1758" s="26" t="str">
        <f aca="false">IF($C1758="","",IFERROR(IF(INDEX(Bolalar!$B$5:$B$1804,MATCH($C1758,Bolalar!$I$5:$I$1804,0))="","",INDEX(Bolalar!$B$5:$B$1804,MATCH($C1758,Bolalar!$I$5:$I$1804,0))),""))</f>
        <v/>
      </c>
      <c r="E1758" s="15" t="str">
        <f aca="false">IF($C1758="","",IFERROR(IF(INDEX(Bolalar!$C$5:$C$1804,MATCH($C1758,Bolalar!$I$5:$I$1804,0))="","",INDEX(Bolalar!$C$5:$C$1804,MATCH($C1758,Bolalar!$I$5:$I$1804,0))),""))</f>
        <v/>
      </c>
      <c r="F1758" s="24"/>
      <c r="G1758" s="14" t="str">
        <f aca="false">IF(OR($E1758="",$B1758=""),"",INT(($B1758-$E1758)/365.25))</f>
        <v/>
      </c>
      <c r="H1758" s="14" t="str">
        <f aca="false">IF($G1758="","",IF($G1758&lt;5,"Ha","Yo'q"))</f>
        <v/>
      </c>
      <c r="I1758" s="14" t="str">
        <f aca="false">IF($G1758="","",IF($G1758&lt;18,"Ha","Yo'q"))</f>
        <v/>
      </c>
      <c r="J1758" s="12"/>
      <c r="K1758" s="12"/>
      <c r="L1758" s="25"/>
      <c r="M1758" s="12"/>
    </row>
    <row r="1759" customFormat="false" ht="15" hidden="false" customHeight="false" outlineLevel="0" collapsed="false">
      <c r="A1759" s="8" t="n">
        <v>1755</v>
      </c>
      <c r="B1759" s="13"/>
      <c r="C1759" s="25"/>
      <c r="D1759" s="26" t="str">
        <f aca="false">IF($C1759="","",IFERROR(IF(INDEX(Bolalar!$B$5:$B$1804,MATCH($C1759,Bolalar!$I$5:$I$1804,0))="","",INDEX(Bolalar!$B$5:$B$1804,MATCH($C1759,Bolalar!$I$5:$I$1804,0))),""))</f>
        <v/>
      </c>
      <c r="E1759" s="15" t="str">
        <f aca="false">IF($C1759="","",IFERROR(IF(INDEX(Bolalar!$C$5:$C$1804,MATCH($C1759,Bolalar!$I$5:$I$1804,0))="","",INDEX(Bolalar!$C$5:$C$1804,MATCH($C1759,Bolalar!$I$5:$I$1804,0))),""))</f>
        <v/>
      </c>
      <c r="F1759" s="24"/>
      <c r="G1759" s="14" t="str">
        <f aca="false">IF(OR($E1759="",$B1759=""),"",INT(($B1759-$E1759)/365.25))</f>
        <v/>
      </c>
      <c r="H1759" s="14" t="str">
        <f aca="false">IF($G1759="","",IF($G1759&lt;5,"Ha","Yo'q"))</f>
        <v/>
      </c>
      <c r="I1759" s="14" t="str">
        <f aca="false">IF($G1759="","",IF($G1759&lt;18,"Ha","Yo'q"))</f>
        <v/>
      </c>
      <c r="J1759" s="12"/>
      <c r="K1759" s="12"/>
      <c r="L1759" s="25"/>
      <c r="M1759" s="12"/>
    </row>
    <row r="1760" customFormat="false" ht="15" hidden="false" customHeight="false" outlineLevel="0" collapsed="false">
      <c r="A1760" s="8" t="n">
        <v>1756</v>
      </c>
      <c r="B1760" s="13"/>
      <c r="C1760" s="25"/>
      <c r="D1760" s="26" t="str">
        <f aca="false">IF($C1760="","",IFERROR(IF(INDEX(Bolalar!$B$5:$B$1804,MATCH($C1760,Bolalar!$I$5:$I$1804,0))="","",INDEX(Bolalar!$B$5:$B$1804,MATCH($C1760,Bolalar!$I$5:$I$1804,0))),""))</f>
        <v/>
      </c>
      <c r="E1760" s="15" t="str">
        <f aca="false">IF($C1760="","",IFERROR(IF(INDEX(Bolalar!$C$5:$C$1804,MATCH($C1760,Bolalar!$I$5:$I$1804,0))="","",INDEX(Bolalar!$C$5:$C$1804,MATCH($C1760,Bolalar!$I$5:$I$1804,0))),""))</f>
        <v/>
      </c>
      <c r="F1760" s="24"/>
      <c r="G1760" s="14" t="str">
        <f aca="false">IF(OR($E1760="",$B1760=""),"",INT(($B1760-$E1760)/365.25))</f>
        <v/>
      </c>
      <c r="H1760" s="14" t="str">
        <f aca="false">IF($G1760="","",IF($G1760&lt;5,"Ha","Yo'q"))</f>
        <v/>
      </c>
      <c r="I1760" s="14" t="str">
        <f aca="false">IF($G1760="","",IF($G1760&lt;18,"Ha","Yo'q"))</f>
        <v/>
      </c>
      <c r="J1760" s="12"/>
      <c r="K1760" s="12"/>
      <c r="L1760" s="25"/>
      <c r="M1760" s="12"/>
    </row>
    <row r="1761" customFormat="false" ht="15" hidden="false" customHeight="false" outlineLevel="0" collapsed="false">
      <c r="A1761" s="8" t="n">
        <v>1757</v>
      </c>
      <c r="B1761" s="13"/>
      <c r="C1761" s="25"/>
      <c r="D1761" s="26" t="str">
        <f aca="false">IF($C1761="","",IFERROR(IF(INDEX(Bolalar!$B$5:$B$1804,MATCH($C1761,Bolalar!$I$5:$I$1804,0))="","",INDEX(Bolalar!$B$5:$B$1804,MATCH($C1761,Bolalar!$I$5:$I$1804,0))),""))</f>
        <v/>
      </c>
      <c r="E1761" s="15" t="str">
        <f aca="false">IF($C1761="","",IFERROR(IF(INDEX(Bolalar!$C$5:$C$1804,MATCH($C1761,Bolalar!$I$5:$I$1804,0))="","",INDEX(Bolalar!$C$5:$C$1804,MATCH($C1761,Bolalar!$I$5:$I$1804,0))),""))</f>
        <v/>
      </c>
      <c r="F1761" s="24"/>
      <c r="G1761" s="14" t="str">
        <f aca="false">IF(OR($E1761="",$B1761=""),"",INT(($B1761-$E1761)/365.25))</f>
        <v/>
      </c>
      <c r="H1761" s="14" t="str">
        <f aca="false">IF($G1761="","",IF($G1761&lt;5,"Ha","Yo'q"))</f>
        <v/>
      </c>
      <c r="I1761" s="14" t="str">
        <f aca="false">IF($G1761="","",IF($G1761&lt;18,"Ha","Yo'q"))</f>
        <v/>
      </c>
      <c r="J1761" s="12"/>
      <c r="K1761" s="12"/>
      <c r="L1761" s="25"/>
      <c r="M1761" s="12"/>
    </row>
    <row r="1762" customFormat="false" ht="15" hidden="false" customHeight="false" outlineLevel="0" collapsed="false">
      <c r="A1762" s="8" t="n">
        <v>1758</v>
      </c>
      <c r="B1762" s="13"/>
      <c r="C1762" s="25"/>
      <c r="D1762" s="26" t="str">
        <f aca="false">IF($C1762="","",IFERROR(IF(INDEX(Bolalar!$B$5:$B$1804,MATCH($C1762,Bolalar!$I$5:$I$1804,0))="","",INDEX(Bolalar!$B$5:$B$1804,MATCH($C1762,Bolalar!$I$5:$I$1804,0))),""))</f>
        <v/>
      </c>
      <c r="E1762" s="15" t="str">
        <f aca="false">IF($C1762="","",IFERROR(IF(INDEX(Bolalar!$C$5:$C$1804,MATCH($C1762,Bolalar!$I$5:$I$1804,0))="","",INDEX(Bolalar!$C$5:$C$1804,MATCH($C1762,Bolalar!$I$5:$I$1804,0))),""))</f>
        <v/>
      </c>
      <c r="F1762" s="24"/>
      <c r="G1762" s="14" t="str">
        <f aca="false">IF(OR($E1762="",$B1762=""),"",INT(($B1762-$E1762)/365.25))</f>
        <v/>
      </c>
      <c r="H1762" s="14" t="str">
        <f aca="false">IF($G1762="","",IF($G1762&lt;5,"Ha","Yo'q"))</f>
        <v/>
      </c>
      <c r="I1762" s="14" t="str">
        <f aca="false">IF($G1762="","",IF($G1762&lt;18,"Ha","Yo'q"))</f>
        <v/>
      </c>
      <c r="J1762" s="12"/>
      <c r="K1762" s="12"/>
      <c r="L1762" s="25"/>
      <c r="M1762" s="12"/>
    </row>
    <row r="1763" customFormat="false" ht="15" hidden="false" customHeight="false" outlineLevel="0" collapsed="false">
      <c r="A1763" s="8" t="n">
        <v>1759</v>
      </c>
      <c r="B1763" s="13"/>
      <c r="C1763" s="25"/>
      <c r="D1763" s="26" t="str">
        <f aca="false">IF($C1763="","",IFERROR(IF(INDEX(Bolalar!$B$5:$B$1804,MATCH($C1763,Bolalar!$I$5:$I$1804,0))="","",INDEX(Bolalar!$B$5:$B$1804,MATCH($C1763,Bolalar!$I$5:$I$1804,0))),""))</f>
        <v/>
      </c>
      <c r="E1763" s="15" t="str">
        <f aca="false">IF($C1763="","",IFERROR(IF(INDEX(Bolalar!$C$5:$C$1804,MATCH($C1763,Bolalar!$I$5:$I$1804,0))="","",INDEX(Bolalar!$C$5:$C$1804,MATCH($C1763,Bolalar!$I$5:$I$1804,0))),""))</f>
        <v/>
      </c>
      <c r="F1763" s="24"/>
      <c r="G1763" s="14" t="str">
        <f aca="false">IF(OR($E1763="",$B1763=""),"",INT(($B1763-$E1763)/365.25))</f>
        <v/>
      </c>
      <c r="H1763" s="14" t="str">
        <f aca="false">IF($G1763="","",IF($G1763&lt;5,"Ha","Yo'q"))</f>
        <v/>
      </c>
      <c r="I1763" s="14" t="str">
        <f aca="false">IF($G1763="","",IF($G1763&lt;18,"Ha","Yo'q"))</f>
        <v/>
      </c>
      <c r="J1763" s="12"/>
      <c r="K1763" s="12"/>
      <c r="L1763" s="25"/>
      <c r="M1763" s="12"/>
    </row>
    <row r="1764" customFormat="false" ht="15" hidden="false" customHeight="false" outlineLevel="0" collapsed="false">
      <c r="A1764" s="8" t="n">
        <v>1760</v>
      </c>
      <c r="B1764" s="13"/>
      <c r="C1764" s="25"/>
      <c r="D1764" s="26" t="str">
        <f aca="false">IF($C1764="","",IFERROR(IF(INDEX(Bolalar!$B$5:$B$1804,MATCH($C1764,Bolalar!$I$5:$I$1804,0))="","",INDEX(Bolalar!$B$5:$B$1804,MATCH($C1764,Bolalar!$I$5:$I$1804,0))),""))</f>
        <v/>
      </c>
      <c r="E1764" s="15" t="str">
        <f aca="false">IF($C1764="","",IFERROR(IF(INDEX(Bolalar!$C$5:$C$1804,MATCH($C1764,Bolalar!$I$5:$I$1804,0))="","",INDEX(Bolalar!$C$5:$C$1804,MATCH($C1764,Bolalar!$I$5:$I$1804,0))),""))</f>
        <v/>
      </c>
      <c r="F1764" s="24"/>
      <c r="G1764" s="14" t="str">
        <f aca="false">IF(OR($E1764="",$B1764=""),"",INT(($B1764-$E1764)/365.25))</f>
        <v/>
      </c>
      <c r="H1764" s="14" t="str">
        <f aca="false">IF($G1764="","",IF($G1764&lt;5,"Ha","Yo'q"))</f>
        <v/>
      </c>
      <c r="I1764" s="14" t="str">
        <f aca="false">IF($G1764="","",IF($G1764&lt;18,"Ha","Yo'q"))</f>
        <v/>
      </c>
      <c r="J1764" s="12"/>
      <c r="K1764" s="12"/>
      <c r="L1764" s="25"/>
      <c r="M1764" s="12"/>
    </row>
    <row r="1765" customFormat="false" ht="15" hidden="false" customHeight="false" outlineLevel="0" collapsed="false">
      <c r="A1765" s="8" t="n">
        <v>1761</v>
      </c>
      <c r="B1765" s="13"/>
      <c r="C1765" s="25"/>
      <c r="D1765" s="26" t="str">
        <f aca="false">IF($C1765="","",IFERROR(IF(INDEX(Bolalar!$B$5:$B$1804,MATCH($C1765,Bolalar!$I$5:$I$1804,0))="","",INDEX(Bolalar!$B$5:$B$1804,MATCH($C1765,Bolalar!$I$5:$I$1804,0))),""))</f>
        <v/>
      </c>
      <c r="E1765" s="15" t="str">
        <f aca="false">IF($C1765="","",IFERROR(IF(INDEX(Bolalar!$C$5:$C$1804,MATCH($C1765,Bolalar!$I$5:$I$1804,0))="","",INDEX(Bolalar!$C$5:$C$1804,MATCH($C1765,Bolalar!$I$5:$I$1804,0))),""))</f>
        <v/>
      </c>
      <c r="F1765" s="24"/>
      <c r="G1765" s="14" t="str">
        <f aca="false">IF(OR($E1765="",$B1765=""),"",INT(($B1765-$E1765)/365.25))</f>
        <v/>
      </c>
      <c r="H1765" s="14" t="str">
        <f aca="false">IF($G1765="","",IF($G1765&lt;5,"Ha","Yo'q"))</f>
        <v/>
      </c>
      <c r="I1765" s="14" t="str">
        <f aca="false">IF($G1765="","",IF($G1765&lt;18,"Ha","Yo'q"))</f>
        <v/>
      </c>
      <c r="J1765" s="12"/>
      <c r="K1765" s="12"/>
      <c r="L1765" s="25"/>
      <c r="M1765" s="12"/>
    </row>
    <row r="1766" customFormat="false" ht="15" hidden="false" customHeight="false" outlineLevel="0" collapsed="false">
      <c r="A1766" s="8" t="n">
        <v>1762</v>
      </c>
      <c r="B1766" s="13"/>
      <c r="C1766" s="25"/>
      <c r="D1766" s="26" t="str">
        <f aca="false">IF($C1766="","",IFERROR(IF(INDEX(Bolalar!$B$5:$B$1804,MATCH($C1766,Bolalar!$I$5:$I$1804,0))="","",INDEX(Bolalar!$B$5:$B$1804,MATCH($C1766,Bolalar!$I$5:$I$1804,0))),""))</f>
        <v/>
      </c>
      <c r="E1766" s="15" t="str">
        <f aca="false">IF($C1766="","",IFERROR(IF(INDEX(Bolalar!$C$5:$C$1804,MATCH($C1766,Bolalar!$I$5:$I$1804,0))="","",INDEX(Bolalar!$C$5:$C$1804,MATCH($C1766,Bolalar!$I$5:$I$1804,0))),""))</f>
        <v/>
      </c>
      <c r="F1766" s="24"/>
      <c r="G1766" s="14" t="str">
        <f aca="false">IF(OR($E1766="",$B1766=""),"",INT(($B1766-$E1766)/365.25))</f>
        <v/>
      </c>
      <c r="H1766" s="14" t="str">
        <f aca="false">IF($G1766="","",IF($G1766&lt;5,"Ha","Yo'q"))</f>
        <v/>
      </c>
      <c r="I1766" s="14" t="str">
        <f aca="false">IF($G1766="","",IF($G1766&lt;18,"Ha","Yo'q"))</f>
        <v/>
      </c>
      <c r="J1766" s="12"/>
      <c r="K1766" s="12"/>
      <c r="L1766" s="25"/>
      <c r="M1766" s="12"/>
    </row>
    <row r="1767" customFormat="false" ht="15" hidden="false" customHeight="false" outlineLevel="0" collapsed="false">
      <c r="A1767" s="8" t="n">
        <v>1763</v>
      </c>
      <c r="B1767" s="13"/>
      <c r="C1767" s="25"/>
      <c r="D1767" s="26" t="str">
        <f aca="false">IF($C1767="","",IFERROR(IF(INDEX(Bolalar!$B$5:$B$1804,MATCH($C1767,Bolalar!$I$5:$I$1804,0))="","",INDEX(Bolalar!$B$5:$B$1804,MATCH($C1767,Bolalar!$I$5:$I$1804,0))),""))</f>
        <v/>
      </c>
      <c r="E1767" s="15" t="str">
        <f aca="false">IF($C1767="","",IFERROR(IF(INDEX(Bolalar!$C$5:$C$1804,MATCH($C1767,Bolalar!$I$5:$I$1804,0))="","",INDEX(Bolalar!$C$5:$C$1804,MATCH($C1767,Bolalar!$I$5:$I$1804,0))),""))</f>
        <v/>
      </c>
      <c r="F1767" s="24"/>
      <c r="G1767" s="14" t="str">
        <f aca="false">IF(OR($E1767="",$B1767=""),"",INT(($B1767-$E1767)/365.25))</f>
        <v/>
      </c>
      <c r="H1767" s="14" t="str">
        <f aca="false">IF($G1767="","",IF($G1767&lt;5,"Ha","Yo'q"))</f>
        <v/>
      </c>
      <c r="I1767" s="14" t="str">
        <f aca="false">IF($G1767="","",IF($G1767&lt;18,"Ha","Yo'q"))</f>
        <v/>
      </c>
      <c r="J1767" s="12"/>
      <c r="K1767" s="12"/>
      <c r="L1767" s="25"/>
      <c r="M1767" s="12"/>
    </row>
    <row r="1768" customFormat="false" ht="15" hidden="false" customHeight="false" outlineLevel="0" collapsed="false">
      <c r="A1768" s="8" t="n">
        <v>1764</v>
      </c>
      <c r="B1768" s="13"/>
      <c r="C1768" s="25"/>
      <c r="D1768" s="26" t="str">
        <f aca="false">IF($C1768="","",IFERROR(IF(INDEX(Bolalar!$B$5:$B$1804,MATCH($C1768,Bolalar!$I$5:$I$1804,0))="","",INDEX(Bolalar!$B$5:$B$1804,MATCH($C1768,Bolalar!$I$5:$I$1804,0))),""))</f>
        <v/>
      </c>
      <c r="E1768" s="15" t="str">
        <f aca="false">IF($C1768="","",IFERROR(IF(INDEX(Bolalar!$C$5:$C$1804,MATCH($C1768,Bolalar!$I$5:$I$1804,0))="","",INDEX(Bolalar!$C$5:$C$1804,MATCH($C1768,Bolalar!$I$5:$I$1804,0))),""))</f>
        <v/>
      </c>
      <c r="F1768" s="24"/>
      <c r="G1768" s="14" t="str">
        <f aca="false">IF(OR($E1768="",$B1768=""),"",INT(($B1768-$E1768)/365.25))</f>
        <v/>
      </c>
      <c r="H1768" s="14" t="str">
        <f aca="false">IF($G1768="","",IF($G1768&lt;5,"Ha","Yo'q"))</f>
        <v/>
      </c>
      <c r="I1768" s="14" t="str">
        <f aca="false">IF($G1768="","",IF($G1768&lt;18,"Ha","Yo'q"))</f>
        <v/>
      </c>
      <c r="J1768" s="12"/>
      <c r="K1768" s="12"/>
      <c r="L1768" s="25"/>
      <c r="M1768" s="12"/>
    </row>
    <row r="1769" customFormat="false" ht="15" hidden="false" customHeight="false" outlineLevel="0" collapsed="false">
      <c r="A1769" s="8" t="n">
        <v>1765</v>
      </c>
      <c r="B1769" s="13"/>
      <c r="C1769" s="25"/>
      <c r="D1769" s="26" t="str">
        <f aca="false">IF($C1769="","",IFERROR(IF(INDEX(Bolalar!$B$5:$B$1804,MATCH($C1769,Bolalar!$I$5:$I$1804,0))="","",INDEX(Bolalar!$B$5:$B$1804,MATCH($C1769,Bolalar!$I$5:$I$1804,0))),""))</f>
        <v/>
      </c>
      <c r="E1769" s="15" t="str">
        <f aca="false">IF($C1769="","",IFERROR(IF(INDEX(Bolalar!$C$5:$C$1804,MATCH($C1769,Bolalar!$I$5:$I$1804,0))="","",INDEX(Bolalar!$C$5:$C$1804,MATCH($C1769,Bolalar!$I$5:$I$1804,0))),""))</f>
        <v/>
      </c>
      <c r="F1769" s="24"/>
      <c r="G1769" s="14" t="str">
        <f aca="false">IF(OR($E1769="",$B1769=""),"",INT(($B1769-$E1769)/365.25))</f>
        <v/>
      </c>
      <c r="H1769" s="14" t="str">
        <f aca="false">IF($G1769="","",IF($G1769&lt;5,"Ha","Yo'q"))</f>
        <v/>
      </c>
      <c r="I1769" s="14" t="str">
        <f aca="false">IF($G1769="","",IF($G1769&lt;18,"Ha","Yo'q"))</f>
        <v/>
      </c>
      <c r="J1769" s="12"/>
      <c r="K1769" s="12"/>
      <c r="L1769" s="25"/>
      <c r="M1769" s="12"/>
    </row>
    <row r="1770" customFormat="false" ht="15" hidden="false" customHeight="false" outlineLevel="0" collapsed="false">
      <c r="A1770" s="8" t="n">
        <v>1766</v>
      </c>
      <c r="B1770" s="13"/>
      <c r="C1770" s="25"/>
      <c r="D1770" s="26" t="str">
        <f aca="false">IF($C1770="","",IFERROR(IF(INDEX(Bolalar!$B$5:$B$1804,MATCH($C1770,Bolalar!$I$5:$I$1804,0))="","",INDEX(Bolalar!$B$5:$B$1804,MATCH($C1770,Bolalar!$I$5:$I$1804,0))),""))</f>
        <v/>
      </c>
      <c r="E1770" s="15" t="str">
        <f aca="false">IF($C1770="","",IFERROR(IF(INDEX(Bolalar!$C$5:$C$1804,MATCH($C1770,Bolalar!$I$5:$I$1804,0))="","",INDEX(Bolalar!$C$5:$C$1804,MATCH($C1770,Bolalar!$I$5:$I$1804,0))),""))</f>
        <v/>
      </c>
      <c r="F1770" s="24"/>
      <c r="G1770" s="14" t="str">
        <f aca="false">IF(OR($E1770="",$B1770=""),"",INT(($B1770-$E1770)/365.25))</f>
        <v/>
      </c>
      <c r="H1770" s="14" t="str">
        <f aca="false">IF($G1770="","",IF($G1770&lt;5,"Ha","Yo'q"))</f>
        <v/>
      </c>
      <c r="I1770" s="14" t="str">
        <f aca="false">IF($G1770="","",IF($G1770&lt;18,"Ha","Yo'q"))</f>
        <v/>
      </c>
      <c r="J1770" s="12"/>
      <c r="K1770" s="12"/>
      <c r="L1770" s="25"/>
      <c r="M1770" s="12"/>
    </row>
    <row r="1771" customFormat="false" ht="15" hidden="false" customHeight="false" outlineLevel="0" collapsed="false">
      <c r="A1771" s="8" t="n">
        <v>1767</v>
      </c>
      <c r="B1771" s="13"/>
      <c r="C1771" s="25"/>
      <c r="D1771" s="26" t="str">
        <f aca="false">IF($C1771="","",IFERROR(IF(INDEX(Bolalar!$B$5:$B$1804,MATCH($C1771,Bolalar!$I$5:$I$1804,0))="","",INDEX(Bolalar!$B$5:$B$1804,MATCH($C1771,Bolalar!$I$5:$I$1804,0))),""))</f>
        <v/>
      </c>
      <c r="E1771" s="15" t="str">
        <f aca="false">IF($C1771="","",IFERROR(IF(INDEX(Bolalar!$C$5:$C$1804,MATCH($C1771,Bolalar!$I$5:$I$1804,0))="","",INDEX(Bolalar!$C$5:$C$1804,MATCH($C1771,Bolalar!$I$5:$I$1804,0))),""))</f>
        <v/>
      </c>
      <c r="F1771" s="24"/>
      <c r="G1771" s="14" t="str">
        <f aca="false">IF(OR($E1771="",$B1771=""),"",INT(($B1771-$E1771)/365.25))</f>
        <v/>
      </c>
      <c r="H1771" s="14" t="str">
        <f aca="false">IF($G1771="","",IF($G1771&lt;5,"Ha","Yo'q"))</f>
        <v/>
      </c>
      <c r="I1771" s="14" t="str">
        <f aca="false">IF($G1771="","",IF($G1771&lt;18,"Ha","Yo'q"))</f>
        <v/>
      </c>
      <c r="J1771" s="12"/>
      <c r="K1771" s="12"/>
      <c r="L1771" s="25"/>
      <c r="M1771" s="12"/>
    </row>
    <row r="1772" customFormat="false" ht="15" hidden="false" customHeight="false" outlineLevel="0" collapsed="false">
      <c r="A1772" s="8" t="n">
        <v>1768</v>
      </c>
      <c r="B1772" s="13"/>
      <c r="C1772" s="25"/>
      <c r="D1772" s="26" t="str">
        <f aca="false">IF($C1772="","",IFERROR(IF(INDEX(Bolalar!$B$5:$B$1804,MATCH($C1772,Bolalar!$I$5:$I$1804,0))="","",INDEX(Bolalar!$B$5:$B$1804,MATCH($C1772,Bolalar!$I$5:$I$1804,0))),""))</f>
        <v/>
      </c>
      <c r="E1772" s="15" t="str">
        <f aca="false">IF($C1772="","",IFERROR(IF(INDEX(Bolalar!$C$5:$C$1804,MATCH($C1772,Bolalar!$I$5:$I$1804,0))="","",INDEX(Bolalar!$C$5:$C$1804,MATCH($C1772,Bolalar!$I$5:$I$1804,0))),""))</f>
        <v/>
      </c>
      <c r="F1772" s="24"/>
      <c r="G1772" s="14" t="str">
        <f aca="false">IF(OR($E1772="",$B1772=""),"",INT(($B1772-$E1772)/365.25))</f>
        <v/>
      </c>
      <c r="H1772" s="14" t="str">
        <f aca="false">IF($G1772="","",IF($G1772&lt;5,"Ha","Yo'q"))</f>
        <v/>
      </c>
      <c r="I1772" s="14" t="str">
        <f aca="false">IF($G1772="","",IF($G1772&lt;18,"Ha","Yo'q"))</f>
        <v/>
      </c>
      <c r="J1772" s="12"/>
      <c r="K1772" s="12"/>
      <c r="L1772" s="25"/>
      <c r="M1772" s="12"/>
    </row>
    <row r="1773" customFormat="false" ht="15" hidden="false" customHeight="false" outlineLevel="0" collapsed="false">
      <c r="A1773" s="8" t="n">
        <v>1769</v>
      </c>
      <c r="B1773" s="13"/>
      <c r="C1773" s="25"/>
      <c r="D1773" s="26" t="str">
        <f aca="false">IF($C1773="","",IFERROR(IF(INDEX(Bolalar!$B$5:$B$1804,MATCH($C1773,Bolalar!$I$5:$I$1804,0))="","",INDEX(Bolalar!$B$5:$B$1804,MATCH($C1773,Bolalar!$I$5:$I$1804,0))),""))</f>
        <v/>
      </c>
      <c r="E1773" s="15" t="str">
        <f aca="false">IF($C1773="","",IFERROR(IF(INDEX(Bolalar!$C$5:$C$1804,MATCH($C1773,Bolalar!$I$5:$I$1804,0))="","",INDEX(Bolalar!$C$5:$C$1804,MATCH($C1773,Bolalar!$I$5:$I$1804,0))),""))</f>
        <v/>
      </c>
      <c r="F1773" s="24"/>
      <c r="G1773" s="14" t="str">
        <f aca="false">IF(OR($E1773="",$B1773=""),"",INT(($B1773-$E1773)/365.25))</f>
        <v/>
      </c>
      <c r="H1773" s="14" t="str">
        <f aca="false">IF($G1773="","",IF($G1773&lt;5,"Ha","Yo'q"))</f>
        <v/>
      </c>
      <c r="I1773" s="14" t="str">
        <f aca="false">IF($G1773="","",IF($G1773&lt;18,"Ha","Yo'q"))</f>
        <v/>
      </c>
      <c r="J1773" s="12"/>
      <c r="K1773" s="12"/>
      <c r="L1773" s="25"/>
      <c r="M1773" s="12"/>
    </row>
    <row r="1774" customFormat="false" ht="15" hidden="false" customHeight="false" outlineLevel="0" collapsed="false">
      <c r="A1774" s="8" t="n">
        <v>1770</v>
      </c>
      <c r="B1774" s="13"/>
      <c r="C1774" s="25"/>
      <c r="D1774" s="26" t="str">
        <f aca="false">IF($C1774="","",IFERROR(IF(INDEX(Bolalar!$B$5:$B$1804,MATCH($C1774,Bolalar!$I$5:$I$1804,0))="","",INDEX(Bolalar!$B$5:$B$1804,MATCH($C1774,Bolalar!$I$5:$I$1804,0))),""))</f>
        <v/>
      </c>
      <c r="E1774" s="15" t="str">
        <f aca="false">IF($C1774="","",IFERROR(IF(INDEX(Bolalar!$C$5:$C$1804,MATCH($C1774,Bolalar!$I$5:$I$1804,0))="","",INDEX(Bolalar!$C$5:$C$1804,MATCH($C1774,Bolalar!$I$5:$I$1804,0))),""))</f>
        <v/>
      </c>
      <c r="F1774" s="24"/>
      <c r="G1774" s="14" t="str">
        <f aca="false">IF(OR($E1774="",$B1774=""),"",INT(($B1774-$E1774)/365.25))</f>
        <v/>
      </c>
      <c r="H1774" s="14" t="str">
        <f aca="false">IF($G1774="","",IF($G1774&lt;5,"Ha","Yo'q"))</f>
        <v/>
      </c>
      <c r="I1774" s="14" t="str">
        <f aca="false">IF($G1774="","",IF($G1774&lt;18,"Ha","Yo'q"))</f>
        <v/>
      </c>
      <c r="J1774" s="12"/>
      <c r="K1774" s="12"/>
      <c r="L1774" s="25"/>
      <c r="M1774" s="12"/>
    </row>
    <row r="1775" customFormat="false" ht="15" hidden="false" customHeight="false" outlineLevel="0" collapsed="false">
      <c r="A1775" s="8" t="n">
        <v>1771</v>
      </c>
      <c r="B1775" s="13"/>
      <c r="C1775" s="25"/>
      <c r="D1775" s="26" t="str">
        <f aca="false">IF($C1775="","",IFERROR(IF(INDEX(Bolalar!$B$5:$B$1804,MATCH($C1775,Bolalar!$I$5:$I$1804,0))="","",INDEX(Bolalar!$B$5:$B$1804,MATCH($C1775,Bolalar!$I$5:$I$1804,0))),""))</f>
        <v/>
      </c>
      <c r="E1775" s="15" t="str">
        <f aca="false">IF($C1775="","",IFERROR(IF(INDEX(Bolalar!$C$5:$C$1804,MATCH($C1775,Bolalar!$I$5:$I$1804,0))="","",INDEX(Bolalar!$C$5:$C$1804,MATCH($C1775,Bolalar!$I$5:$I$1804,0))),""))</f>
        <v/>
      </c>
      <c r="F1775" s="24"/>
      <c r="G1775" s="14" t="str">
        <f aca="false">IF(OR($E1775="",$B1775=""),"",INT(($B1775-$E1775)/365.25))</f>
        <v/>
      </c>
      <c r="H1775" s="14" t="str">
        <f aca="false">IF($G1775="","",IF($G1775&lt;5,"Ha","Yo'q"))</f>
        <v/>
      </c>
      <c r="I1775" s="14" t="str">
        <f aca="false">IF($G1775="","",IF($G1775&lt;18,"Ha","Yo'q"))</f>
        <v/>
      </c>
      <c r="J1775" s="12"/>
      <c r="K1775" s="12"/>
      <c r="L1775" s="25"/>
      <c r="M1775" s="12"/>
    </row>
    <row r="1776" customFormat="false" ht="15" hidden="false" customHeight="false" outlineLevel="0" collapsed="false">
      <c r="A1776" s="8" t="n">
        <v>1772</v>
      </c>
      <c r="B1776" s="13"/>
      <c r="C1776" s="25"/>
      <c r="D1776" s="26" t="str">
        <f aca="false">IF($C1776="","",IFERROR(IF(INDEX(Bolalar!$B$5:$B$1804,MATCH($C1776,Bolalar!$I$5:$I$1804,0))="","",INDEX(Bolalar!$B$5:$B$1804,MATCH($C1776,Bolalar!$I$5:$I$1804,0))),""))</f>
        <v/>
      </c>
      <c r="E1776" s="15" t="str">
        <f aca="false">IF($C1776="","",IFERROR(IF(INDEX(Bolalar!$C$5:$C$1804,MATCH($C1776,Bolalar!$I$5:$I$1804,0))="","",INDEX(Bolalar!$C$5:$C$1804,MATCH($C1776,Bolalar!$I$5:$I$1804,0))),""))</f>
        <v/>
      </c>
      <c r="F1776" s="24"/>
      <c r="G1776" s="14" t="str">
        <f aca="false">IF(OR($E1776="",$B1776=""),"",INT(($B1776-$E1776)/365.25))</f>
        <v/>
      </c>
      <c r="H1776" s="14" t="str">
        <f aca="false">IF($G1776="","",IF($G1776&lt;5,"Ha","Yo'q"))</f>
        <v/>
      </c>
      <c r="I1776" s="14" t="str">
        <f aca="false">IF($G1776="","",IF($G1776&lt;18,"Ha","Yo'q"))</f>
        <v/>
      </c>
      <c r="J1776" s="12"/>
      <c r="K1776" s="12"/>
      <c r="L1776" s="25"/>
      <c r="M1776" s="12"/>
    </row>
    <row r="1777" customFormat="false" ht="15" hidden="false" customHeight="false" outlineLevel="0" collapsed="false">
      <c r="A1777" s="8" t="n">
        <v>1773</v>
      </c>
      <c r="B1777" s="13"/>
      <c r="C1777" s="25"/>
      <c r="D1777" s="26" t="str">
        <f aca="false">IF($C1777="","",IFERROR(IF(INDEX(Bolalar!$B$5:$B$1804,MATCH($C1777,Bolalar!$I$5:$I$1804,0))="","",INDEX(Bolalar!$B$5:$B$1804,MATCH($C1777,Bolalar!$I$5:$I$1804,0))),""))</f>
        <v/>
      </c>
      <c r="E1777" s="15" t="str">
        <f aca="false">IF($C1777="","",IFERROR(IF(INDEX(Bolalar!$C$5:$C$1804,MATCH($C1777,Bolalar!$I$5:$I$1804,0))="","",INDEX(Bolalar!$C$5:$C$1804,MATCH($C1777,Bolalar!$I$5:$I$1804,0))),""))</f>
        <v/>
      </c>
      <c r="F1777" s="24"/>
      <c r="G1777" s="14" t="str">
        <f aca="false">IF(OR($E1777="",$B1777=""),"",INT(($B1777-$E1777)/365.25))</f>
        <v/>
      </c>
      <c r="H1777" s="14" t="str">
        <f aca="false">IF($G1777="","",IF($G1777&lt;5,"Ha","Yo'q"))</f>
        <v/>
      </c>
      <c r="I1777" s="14" t="str">
        <f aca="false">IF($G1777="","",IF($G1777&lt;18,"Ha","Yo'q"))</f>
        <v/>
      </c>
      <c r="J1777" s="12"/>
      <c r="K1777" s="12"/>
      <c r="L1777" s="25"/>
      <c r="M1777" s="12"/>
    </row>
    <row r="1778" customFormat="false" ht="15" hidden="false" customHeight="false" outlineLevel="0" collapsed="false">
      <c r="A1778" s="8" t="n">
        <v>1774</v>
      </c>
      <c r="B1778" s="13"/>
      <c r="C1778" s="25"/>
      <c r="D1778" s="26" t="str">
        <f aca="false">IF($C1778="","",IFERROR(IF(INDEX(Bolalar!$B$5:$B$1804,MATCH($C1778,Bolalar!$I$5:$I$1804,0))="","",INDEX(Bolalar!$B$5:$B$1804,MATCH($C1778,Bolalar!$I$5:$I$1804,0))),""))</f>
        <v/>
      </c>
      <c r="E1778" s="15" t="str">
        <f aca="false">IF($C1778="","",IFERROR(IF(INDEX(Bolalar!$C$5:$C$1804,MATCH($C1778,Bolalar!$I$5:$I$1804,0))="","",INDEX(Bolalar!$C$5:$C$1804,MATCH($C1778,Bolalar!$I$5:$I$1804,0))),""))</f>
        <v/>
      </c>
      <c r="F1778" s="24"/>
      <c r="G1778" s="14" t="str">
        <f aca="false">IF(OR($E1778="",$B1778=""),"",INT(($B1778-$E1778)/365.25))</f>
        <v/>
      </c>
      <c r="H1778" s="14" t="str">
        <f aca="false">IF($G1778="","",IF($G1778&lt;5,"Ha","Yo'q"))</f>
        <v/>
      </c>
      <c r="I1778" s="14" t="str">
        <f aca="false">IF($G1778="","",IF($G1778&lt;18,"Ha","Yo'q"))</f>
        <v/>
      </c>
      <c r="J1778" s="12"/>
      <c r="K1778" s="12"/>
      <c r="L1778" s="25"/>
      <c r="M1778" s="12"/>
    </row>
    <row r="1779" customFormat="false" ht="15" hidden="false" customHeight="false" outlineLevel="0" collapsed="false">
      <c r="A1779" s="8" t="n">
        <v>1775</v>
      </c>
      <c r="B1779" s="13"/>
      <c r="C1779" s="25"/>
      <c r="D1779" s="26" t="str">
        <f aca="false">IF($C1779="","",IFERROR(IF(INDEX(Bolalar!$B$5:$B$1804,MATCH($C1779,Bolalar!$I$5:$I$1804,0))="","",INDEX(Bolalar!$B$5:$B$1804,MATCH($C1779,Bolalar!$I$5:$I$1804,0))),""))</f>
        <v/>
      </c>
      <c r="E1779" s="15" t="str">
        <f aca="false">IF($C1779="","",IFERROR(IF(INDEX(Bolalar!$C$5:$C$1804,MATCH($C1779,Bolalar!$I$5:$I$1804,0))="","",INDEX(Bolalar!$C$5:$C$1804,MATCH($C1779,Bolalar!$I$5:$I$1804,0))),""))</f>
        <v/>
      </c>
      <c r="F1779" s="24"/>
      <c r="G1779" s="14" t="str">
        <f aca="false">IF(OR($E1779="",$B1779=""),"",INT(($B1779-$E1779)/365.25))</f>
        <v/>
      </c>
      <c r="H1779" s="14" t="str">
        <f aca="false">IF($G1779="","",IF($G1779&lt;5,"Ha","Yo'q"))</f>
        <v/>
      </c>
      <c r="I1779" s="14" t="str">
        <f aca="false">IF($G1779="","",IF($G1779&lt;18,"Ha","Yo'q"))</f>
        <v/>
      </c>
      <c r="J1779" s="12"/>
      <c r="K1779" s="12"/>
      <c r="L1779" s="25"/>
      <c r="M1779" s="12"/>
    </row>
    <row r="1780" customFormat="false" ht="15" hidden="false" customHeight="false" outlineLevel="0" collapsed="false">
      <c r="A1780" s="8" t="n">
        <v>1776</v>
      </c>
      <c r="B1780" s="13"/>
      <c r="C1780" s="25"/>
      <c r="D1780" s="26" t="str">
        <f aca="false">IF($C1780="","",IFERROR(IF(INDEX(Bolalar!$B$5:$B$1804,MATCH($C1780,Bolalar!$I$5:$I$1804,0))="","",INDEX(Bolalar!$B$5:$B$1804,MATCH($C1780,Bolalar!$I$5:$I$1804,0))),""))</f>
        <v/>
      </c>
      <c r="E1780" s="15" t="str">
        <f aca="false">IF($C1780="","",IFERROR(IF(INDEX(Bolalar!$C$5:$C$1804,MATCH($C1780,Bolalar!$I$5:$I$1804,0))="","",INDEX(Bolalar!$C$5:$C$1804,MATCH($C1780,Bolalar!$I$5:$I$1804,0))),""))</f>
        <v/>
      </c>
      <c r="F1780" s="24"/>
      <c r="G1780" s="14" t="str">
        <f aca="false">IF(OR($E1780="",$B1780=""),"",INT(($B1780-$E1780)/365.25))</f>
        <v/>
      </c>
      <c r="H1780" s="14" t="str">
        <f aca="false">IF($G1780="","",IF($G1780&lt;5,"Ha","Yo'q"))</f>
        <v/>
      </c>
      <c r="I1780" s="14" t="str">
        <f aca="false">IF($G1780="","",IF($G1780&lt;18,"Ha","Yo'q"))</f>
        <v/>
      </c>
      <c r="J1780" s="12"/>
      <c r="K1780" s="12"/>
      <c r="L1780" s="25"/>
      <c r="M1780" s="12"/>
    </row>
    <row r="1781" customFormat="false" ht="15" hidden="false" customHeight="false" outlineLevel="0" collapsed="false">
      <c r="A1781" s="8" t="n">
        <v>1777</v>
      </c>
      <c r="B1781" s="13"/>
      <c r="C1781" s="25"/>
      <c r="D1781" s="26" t="str">
        <f aca="false">IF($C1781="","",IFERROR(IF(INDEX(Bolalar!$B$5:$B$1804,MATCH($C1781,Bolalar!$I$5:$I$1804,0))="","",INDEX(Bolalar!$B$5:$B$1804,MATCH($C1781,Bolalar!$I$5:$I$1804,0))),""))</f>
        <v/>
      </c>
      <c r="E1781" s="15" t="str">
        <f aca="false">IF($C1781="","",IFERROR(IF(INDEX(Bolalar!$C$5:$C$1804,MATCH($C1781,Bolalar!$I$5:$I$1804,0))="","",INDEX(Bolalar!$C$5:$C$1804,MATCH($C1781,Bolalar!$I$5:$I$1804,0))),""))</f>
        <v/>
      </c>
      <c r="F1781" s="24"/>
      <c r="G1781" s="14" t="str">
        <f aca="false">IF(OR($E1781="",$B1781=""),"",INT(($B1781-$E1781)/365.25))</f>
        <v/>
      </c>
      <c r="H1781" s="14" t="str">
        <f aca="false">IF($G1781="","",IF($G1781&lt;5,"Ha","Yo'q"))</f>
        <v/>
      </c>
      <c r="I1781" s="14" t="str">
        <f aca="false">IF($G1781="","",IF($G1781&lt;18,"Ha","Yo'q"))</f>
        <v/>
      </c>
      <c r="J1781" s="12"/>
      <c r="K1781" s="12"/>
      <c r="L1781" s="25"/>
      <c r="M1781" s="12"/>
    </row>
    <row r="1782" customFormat="false" ht="15" hidden="false" customHeight="false" outlineLevel="0" collapsed="false">
      <c r="A1782" s="8" t="n">
        <v>1778</v>
      </c>
      <c r="B1782" s="13"/>
      <c r="C1782" s="25"/>
      <c r="D1782" s="26" t="str">
        <f aca="false">IF($C1782="","",IFERROR(IF(INDEX(Bolalar!$B$5:$B$1804,MATCH($C1782,Bolalar!$I$5:$I$1804,0))="","",INDEX(Bolalar!$B$5:$B$1804,MATCH($C1782,Bolalar!$I$5:$I$1804,0))),""))</f>
        <v/>
      </c>
      <c r="E1782" s="15" t="str">
        <f aca="false">IF($C1782="","",IFERROR(IF(INDEX(Bolalar!$C$5:$C$1804,MATCH($C1782,Bolalar!$I$5:$I$1804,0))="","",INDEX(Bolalar!$C$5:$C$1804,MATCH($C1782,Bolalar!$I$5:$I$1804,0))),""))</f>
        <v/>
      </c>
      <c r="F1782" s="24"/>
      <c r="G1782" s="14" t="str">
        <f aca="false">IF(OR($E1782="",$B1782=""),"",INT(($B1782-$E1782)/365.25))</f>
        <v/>
      </c>
      <c r="H1782" s="14" t="str">
        <f aca="false">IF($G1782="","",IF($G1782&lt;5,"Ha","Yo'q"))</f>
        <v/>
      </c>
      <c r="I1782" s="14" t="str">
        <f aca="false">IF($G1782="","",IF($G1782&lt;18,"Ha","Yo'q"))</f>
        <v/>
      </c>
      <c r="J1782" s="12"/>
      <c r="K1782" s="12"/>
      <c r="L1782" s="25"/>
      <c r="M1782" s="12"/>
    </row>
    <row r="1783" customFormat="false" ht="15" hidden="false" customHeight="false" outlineLevel="0" collapsed="false">
      <c r="A1783" s="8" t="n">
        <v>1779</v>
      </c>
      <c r="B1783" s="13"/>
      <c r="C1783" s="25"/>
      <c r="D1783" s="26" t="str">
        <f aca="false">IF($C1783="","",IFERROR(IF(INDEX(Bolalar!$B$5:$B$1804,MATCH($C1783,Bolalar!$I$5:$I$1804,0))="","",INDEX(Bolalar!$B$5:$B$1804,MATCH($C1783,Bolalar!$I$5:$I$1804,0))),""))</f>
        <v/>
      </c>
      <c r="E1783" s="15" t="str">
        <f aca="false">IF($C1783="","",IFERROR(IF(INDEX(Bolalar!$C$5:$C$1804,MATCH($C1783,Bolalar!$I$5:$I$1804,0))="","",INDEX(Bolalar!$C$5:$C$1804,MATCH($C1783,Bolalar!$I$5:$I$1804,0))),""))</f>
        <v/>
      </c>
      <c r="F1783" s="24"/>
      <c r="G1783" s="14" t="str">
        <f aca="false">IF(OR($E1783="",$B1783=""),"",INT(($B1783-$E1783)/365.25))</f>
        <v/>
      </c>
      <c r="H1783" s="14" t="str">
        <f aca="false">IF($G1783="","",IF($G1783&lt;5,"Ha","Yo'q"))</f>
        <v/>
      </c>
      <c r="I1783" s="14" t="str">
        <f aca="false">IF($G1783="","",IF($G1783&lt;18,"Ha","Yo'q"))</f>
        <v/>
      </c>
      <c r="J1783" s="12"/>
      <c r="K1783" s="12"/>
      <c r="L1783" s="25"/>
      <c r="M1783" s="12"/>
    </row>
    <row r="1784" customFormat="false" ht="15" hidden="false" customHeight="false" outlineLevel="0" collapsed="false">
      <c r="A1784" s="8" t="n">
        <v>1780</v>
      </c>
      <c r="B1784" s="13"/>
      <c r="C1784" s="25"/>
      <c r="D1784" s="26" t="str">
        <f aca="false">IF($C1784="","",IFERROR(IF(INDEX(Bolalar!$B$5:$B$1804,MATCH($C1784,Bolalar!$I$5:$I$1804,0))="","",INDEX(Bolalar!$B$5:$B$1804,MATCH($C1784,Bolalar!$I$5:$I$1804,0))),""))</f>
        <v/>
      </c>
      <c r="E1784" s="15" t="str">
        <f aca="false">IF($C1784="","",IFERROR(IF(INDEX(Bolalar!$C$5:$C$1804,MATCH($C1784,Bolalar!$I$5:$I$1804,0))="","",INDEX(Bolalar!$C$5:$C$1804,MATCH($C1784,Bolalar!$I$5:$I$1804,0))),""))</f>
        <v/>
      </c>
      <c r="F1784" s="24"/>
      <c r="G1784" s="14" t="str">
        <f aca="false">IF(OR($E1784="",$B1784=""),"",INT(($B1784-$E1784)/365.25))</f>
        <v/>
      </c>
      <c r="H1784" s="14" t="str">
        <f aca="false">IF($G1784="","",IF($G1784&lt;5,"Ha","Yo'q"))</f>
        <v/>
      </c>
      <c r="I1784" s="14" t="str">
        <f aca="false">IF($G1784="","",IF($G1784&lt;18,"Ha","Yo'q"))</f>
        <v/>
      </c>
      <c r="J1784" s="12"/>
      <c r="K1784" s="12"/>
      <c r="L1784" s="25"/>
      <c r="M1784" s="12"/>
    </row>
    <row r="1785" customFormat="false" ht="15" hidden="false" customHeight="false" outlineLevel="0" collapsed="false">
      <c r="A1785" s="8" t="n">
        <v>1781</v>
      </c>
      <c r="B1785" s="13"/>
      <c r="C1785" s="25"/>
      <c r="D1785" s="26" t="str">
        <f aca="false">IF($C1785="","",IFERROR(IF(INDEX(Bolalar!$B$5:$B$1804,MATCH($C1785,Bolalar!$I$5:$I$1804,0))="","",INDEX(Bolalar!$B$5:$B$1804,MATCH($C1785,Bolalar!$I$5:$I$1804,0))),""))</f>
        <v/>
      </c>
      <c r="E1785" s="15" t="str">
        <f aca="false">IF($C1785="","",IFERROR(IF(INDEX(Bolalar!$C$5:$C$1804,MATCH($C1785,Bolalar!$I$5:$I$1804,0))="","",INDEX(Bolalar!$C$5:$C$1804,MATCH($C1785,Bolalar!$I$5:$I$1804,0))),""))</f>
        <v/>
      </c>
      <c r="F1785" s="24"/>
      <c r="G1785" s="14" t="str">
        <f aca="false">IF(OR($E1785="",$B1785=""),"",INT(($B1785-$E1785)/365.25))</f>
        <v/>
      </c>
      <c r="H1785" s="14" t="str">
        <f aca="false">IF($G1785="","",IF($G1785&lt;5,"Ha","Yo'q"))</f>
        <v/>
      </c>
      <c r="I1785" s="14" t="str">
        <f aca="false">IF($G1785="","",IF($G1785&lt;18,"Ha","Yo'q"))</f>
        <v/>
      </c>
      <c r="J1785" s="12"/>
      <c r="K1785" s="12"/>
      <c r="L1785" s="25"/>
      <c r="M1785" s="12"/>
    </row>
    <row r="1786" customFormat="false" ht="15" hidden="false" customHeight="false" outlineLevel="0" collapsed="false">
      <c r="A1786" s="8" t="n">
        <v>1782</v>
      </c>
      <c r="B1786" s="13"/>
      <c r="C1786" s="25"/>
      <c r="D1786" s="26" t="str">
        <f aca="false">IF($C1786="","",IFERROR(IF(INDEX(Bolalar!$B$5:$B$1804,MATCH($C1786,Bolalar!$I$5:$I$1804,0))="","",INDEX(Bolalar!$B$5:$B$1804,MATCH($C1786,Bolalar!$I$5:$I$1804,0))),""))</f>
        <v/>
      </c>
      <c r="E1786" s="15" t="str">
        <f aca="false">IF($C1786="","",IFERROR(IF(INDEX(Bolalar!$C$5:$C$1804,MATCH($C1786,Bolalar!$I$5:$I$1804,0))="","",INDEX(Bolalar!$C$5:$C$1804,MATCH($C1786,Bolalar!$I$5:$I$1804,0))),""))</f>
        <v/>
      </c>
      <c r="F1786" s="24"/>
      <c r="G1786" s="14" t="str">
        <f aca="false">IF(OR($E1786="",$B1786=""),"",INT(($B1786-$E1786)/365.25))</f>
        <v/>
      </c>
      <c r="H1786" s="14" t="str">
        <f aca="false">IF($G1786="","",IF($G1786&lt;5,"Ha","Yo'q"))</f>
        <v/>
      </c>
      <c r="I1786" s="14" t="str">
        <f aca="false">IF($G1786="","",IF($G1786&lt;18,"Ha","Yo'q"))</f>
        <v/>
      </c>
      <c r="J1786" s="12"/>
      <c r="K1786" s="12"/>
      <c r="L1786" s="25"/>
      <c r="M1786" s="12"/>
    </row>
    <row r="1787" customFormat="false" ht="15" hidden="false" customHeight="false" outlineLevel="0" collapsed="false">
      <c r="A1787" s="8" t="n">
        <v>1783</v>
      </c>
      <c r="B1787" s="13"/>
      <c r="C1787" s="25"/>
      <c r="D1787" s="26" t="str">
        <f aca="false">IF($C1787="","",IFERROR(IF(INDEX(Bolalar!$B$5:$B$1804,MATCH($C1787,Bolalar!$I$5:$I$1804,0))="","",INDEX(Bolalar!$B$5:$B$1804,MATCH($C1787,Bolalar!$I$5:$I$1804,0))),""))</f>
        <v/>
      </c>
      <c r="E1787" s="15" t="str">
        <f aca="false">IF($C1787="","",IFERROR(IF(INDEX(Bolalar!$C$5:$C$1804,MATCH($C1787,Bolalar!$I$5:$I$1804,0))="","",INDEX(Bolalar!$C$5:$C$1804,MATCH($C1787,Bolalar!$I$5:$I$1804,0))),""))</f>
        <v/>
      </c>
      <c r="F1787" s="24"/>
      <c r="G1787" s="14" t="str">
        <f aca="false">IF(OR($E1787="",$B1787=""),"",INT(($B1787-$E1787)/365.25))</f>
        <v/>
      </c>
      <c r="H1787" s="14" t="str">
        <f aca="false">IF($G1787="","",IF($G1787&lt;5,"Ha","Yo'q"))</f>
        <v/>
      </c>
      <c r="I1787" s="14" t="str">
        <f aca="false">IF($G1787="","",IF($G1787&lt;18,"Ha","Yo'q"))</f>
        <v/>
      </c>
      <c r="J1787" s="12"/>
      <c r="K1787" s="12"/>
      <c r="L1787" s="25"/>
      <c r="M1787" s="12"/>
    </row>
    <row r="1788" customFormat="false" ht="15" hidden="false" customHeight="false" outlineLevel="0" collapsed="false">
      <c r="A1788" s="8" t="n">
        <v>1784</v>
      </c>
      <c r="B1788" s="13"/>
      <c r="C1788" s="25"/>
      <c r="D1788" s="26" t="str">
        <f aca="false">IF($C1788="","",IFERROR(IF(INDEX(Bolalar!$B$5:$B$1804,MATCH($C1788,Bolalar!$I$5:$I$1804,0))="","",INDEX(Bolalar!$B$5:$B$1804,MATCH($C1788,Bolalar!$I$5:$I$1804,0))),""))</f>
        <v/>
      </c>
      <c r="E1788" s="15" t="str">
        <f aca="false">IF($C1788="","",IFERROR(IF(INDEX(Bolalar!$C$5:$C$1804,MATCH($C1788,Bolalar!$I$5:$I$1804,0))="","",INDEX(Bolalar!$C$5:$C$1804,MATCH($C1788,Bolalar!$I$5:$I$1804,0))),""))</f>
        <v/>
      </c>
      <c r="F1788" s="24"/>
      <c r="G1788" s="14" t="str">
        <f aca="false">IF(OR($E1788="",$B1788=""),"",INT(($B1788-$E1788)/365.25))</f>
        <v/>
      </c>
      <c r="H1788" s="14" t="str">
        <f aca="false">IF($G1788="","",IF($G1788&lt;5,"Ha","Yo'q"))</f>
        <v/>
      </c>
      <c r="I1788" s="14" t="str">
        <f aca="false">IF($G1788="","",IF($G1788&lt;18,"Ha","Yo'q"))</f>
        <v/>
      </c>
      <c r="J1788" s="12"/>
      <c r="K1788" s="12"/>
      <c r="L1788" s="25"/>
      <c r="M1788" s="12"/>
    </row>
    <row r="1789" customFormat="false" ht="15" hidden="false" customHeight="false" outlineLevel="0" collapsed="false">
      <c r="A1789" s="8" t="n">
        <v>1785</v>
      </c>
      <c r="B1789" s="13"/>
      <c r="C1789" s="25"/>
      <c r="D1789" s="26" t="str">
        <f aca="false">IF($C1789="","",IFERROR(IF(INDEX(Bolalar!$B$5:$B$1804,MATCH($C1789,Bolalar!$I$5:$I$1804,0))="","",INDEX(Bolalar!$B$5:$B$1804,MATCH($C1789,Bolalar!$I$5:$I$1804,0))),""))</f>
        <v/>
      </c>
      <c r="E1789" s="15" t="str">
        <f aca="false">IF($C1789="","",IFERROR(IF(INDEX(Bolalar!$C$5:$C$1804,MATCH($C1789,Bolalar!$I$5:$I$1804,0))="","",INDEX(Bolalar!$C$5:$C$1804,MATCH($C1789,Bolalar!$I$5:$I$1804,0))),""))</f>
        <v/>
      </c>
      <c r="F1789" s="24"/>
      <c r="G1789" s="14" t="str">
        <f aca="false">IF(OR($E1789="",$B1789=""),"",INT(($B1789-$E1789)/365.25))</f>
        <v/>
      </c>
      <c r="H1789" s="14" t="str">
        <f aca="false">IF($G1789="","",IF($G1789&lt;5,"Ha","Yo'q"))</f>
        <v/>
      </c>
      <c r="I1789" s="14" t="str">
        <f aca="false">IF($G1789="","",IF($G1789&lt;18,"Ha","Yo'q"))</f>
        <v/>
      </c>
      <c r="J1789" s="12"/>
      <c r="K1789" s="12"/>
      <c r="L1789" s="25"/>
      <c r="M1789" s="12"/>
    </row>
    <row r="1790" customFormat="false" ht="15" hidden="false" customHeight="false" outlineLevel="0" collapsed="false">
      <c r="A1790" s="8" t="n">
        <v>1786</v>
      </c>
      <c r="B1790" s="13"/>
      <c r="C1790" s="25"/>
      <c r="D1790" s="26" t="str">
        <f aca="false">IF($C1790="","",IFERROR(IF(INDEX(Bolalar!$B$5:$B$1804,MATCH($C1790,Bolalar!$I$5:$I$1804,0))="","",INDEX(Bolalar!$B$5:$B$1804,MATCH($C1790,Bolalar!$I$5:$I$1804,0))),""))</f>
        <v/>
      </c>
      <c r="E1790" s="15" t="str">
        <f aca="false">IF($C1790="","",IFERROR(IF(INDEX(Bolalar!$C$5:$C$1804,MATCH($C1790,Bolalar!$I$5:$I$1804,0))="","",INDEX(Bolalar!$C$5:$C$1804,MATCH($C1790,Bolalar!$I$5:$I$1804,0))),""))</f>
        <v/>
      </c>
      <c r="F1790" s="24"/>
      <c r="G1790" s="14" t="str">
        <f aca="false">IF(OR($E1790="",$B1790=""),"",INT(($B1790-$E1790)/365.25))</f>
        <v/>
      </c>
      <c r="H1790" s="14" t="str">
        <f aca="false">IF($G1790="","",IF($G1790&lt;5,"Ha","Yo'q"))</f>
        <v/>
      </c>
      <c r="I1790" s="14" t="str">
        <f aca="false">IF($G1790="","",IF($G1790&lt;18,"Ha","Yo'q"))</f>
        <v/>
      </c>
      <c r="J1790" s="12"/>
      <c r="K1790" s="12"/>
      <c r="L1790" s="25"/>
      <c r="M1790" s="12"/>
    </row>
    <row r="1791" customFormat="false" ht="15" hidden="false" customHeight="false" outlineLevel="0" collapsed="false">
      <c r="A1791" s="8" t="n">
        <v>1787</v>
      </c>
      <c r="B1791" s="13"/>
      <c r="C1791" s="25"/>
      <c r="D1791" s="26" t="str">
        <f aca="false">IF($C1791="","",IFERROR(IF(INDEX(Bolalar!$B$5:$B$1804,MATCH($C1791,Bolalar!$I$5:$I$1804,0))="","",INDEX(Bolalar!$B$5:$B$1804,MATCH($C1791,Bolalar!$I$5:$I$1804,0))),""))</f>
        <v/>
      </c>
      <c r="E1791" s="15" t="str">
        <f aca="false">IF($C1791="","",IFERROR(IF(INDEX(Bolalar!$C$5:$C$1804,MATCH($C1791,Bolalar!$I$5:$I$1804,0))="","",INDEX(Bolalar!$C$5:$C$1804,MATCH($C1791,Bolalar!$I$5:$I$1804,0))),""))</f>
        <v/>
      </c>
      <c r="F1791" s="24"/>
      <c r="G1791" s="14" t="str">
        <f aca="false">IF(OR($E1791="",$B1791=""),"",INT(($B1791-$E1791)/365.25))</f>
        <v/>
      </c>
      <c r="H1791" s="14" t="str">
        <f aca="false">IF($G1791="","",IF($G1791&lt;5,"Ha","Yo'q"))</f>
        <v/>
      </c>
      <c r="I1791" s="14" t="str">
        <f aca="false">IF($G1791="","",IF($G1791&lt;18,"Ha","Yo'q"))</f>
        <v/>
      </c>
      <c r="J1791" s="12"/>
      <c r="K1791" s="12"/>
      <c r="L1791" s="25"/>
      <c r="M1791" s="12"/>
    </row>
    <row r="1792" customFormat="false" ht="15" hidden="false" customHeight="false" outlineLevel="0" collapsed="false">
      <c r="A1792" s="8" t="n">
        <v>1788</v>
      </c>
      <c r="B1792" s="13"/>
      <c r="C1792" s="25"/>
      <c r="D1792" s="26" t="str">
        <f aca="false">IF($C1792="","",IFERROR(IF(INDEX(Bolalar!$B$5:$B$1804,MATCH($C1792,Bolalar!$I$5:$I$1804,0))="","",INDEX(Bolalar!$B$5:$B$1804,MATCH($C1792,Bolalar!$I$5:$I$1804,0))),""))</f>
        <v/>
      </c>
      <c r="E1792" s="15" t="str">
        <f aca="false">IF($C1792="","",IFERROR(IF(INDEX(Bolalar!$C$5:$C$1804,MATCH($C1792,Bolalar!$I$5:$I$1804,0))="","",INDEX(Bolalar!$C$5:$C$1804,MATCH($C1792,Bolalar!$I$5:$I$1804,0))),""))</f>
        <v/>
      </c>
      <c r="F1792" s="24"/>
      <c r="G1792" s="14" t="str">
        <f aca="false">IF(OR($E1792="",$B1792=""),"",INT(($B1792-$E1792)/365.25))</f>
        <v/>
      </c>
      <c r="H1792" s="14" t="str">
        <f aca="false">IF($G1792="","",IF($G1792&lt;5,"Ha","Yo'q"))</f>
        <v/>
      </c>
      <c r="I1792" s="14" t="str">
        <f aca="false">IF($G1792="","",IF($G1792&lt;18,"Ha","Yo'q"))</f>
        <v/>
      </c>
      <c r="J1792" s="12"/>
      <c r="K1792" s="12"/>
      <c r="L1792" s="25"/>
      <c r="M1792" s="12"/>
    </row>
    <row r="1793" customFormat="false" ht="15" hidden="false" customHeight="false" outlineLevel="0" collapsed="false">
      <c r="A1793" s="8" t="n">
        <v>1789</v>
      </c>
      <c r="B1793" s="13"/>
      <c r="C1793" s="25"/>
      <c r="D1793" s="26" t="str">
        <f aca="false">IF($C1793="","",IFERROR(IF(INDEX(Bolalar!$B$5:$B$1804,MATCH($C1793,Bolalar!$I$5:$I$1804,0))="","",INDEX(Bolalar!$B$5:$B$1804,MATCH($C1793,Bolalar!$I$5:$I$1804,0))),""))</f>
        <v/>
      </c>
      <c r="E1793" s="15" t="str">
        <f aca="false">IF($C1793="","",IFERROR(IF(INDEX(Bolalar!$C$5:$C$1804,MATCH($C1793,Bolalar!$I$5:$I$1804,0))="","",INDEX(Bolalar!$C$5:$C$1804,MATCH($C1793,Bolalar!$I$5:$I$1804,0))),""))</f>
        <v/>
      </c>
      <c r="F1793" s="24"/>
      <c r="G1793" s="14" t="str">
        <f aca="false">IF(OR($E1793="",$B1793=""),"",INT(($B1793-$E1793)/365.25))</f>
        <v/>
      </c>
      <c r="H1793" s="14" t="str">
        <f aca="false">IF($G1793="","",IF($G1793&lt;5,"Ha","Yo'q"))</f>
        <v/>
      </c>
      <c r="I1793" s="14" t="str">
        <f aca="false">IF($G1793="","",IF($G1793&lt;18,"Ha","Yo'q"))</f>
        <v/>
      </c>
      <c r="J1793" s="12"/>
      <c r="K1793" s="12"/>
      <c r="L1793" s="25"/>
      <c r="M1793" s="12"/>
    </row>
    <row r="1794" customFormat="false" ht="15" hidden="false" customHeight="false" outlineLevel="0" collapsed="false">
      <c r="A1794" s="8" t="n">
        <v>1790</v>
      </c>
      <c r="B1794" s="13"/>
      <c r="C1794" s="25"/>
      <c r="D1794" s="26" t="str">
        <f aca="false">IF($C1794="","",IFERROR(IF(INDEX(Bolalar!$B$5:$B$1804,MATCH($C1794,Bolalar!$I$5:$I$1804,0))="","",INDEX(Bolalar!$B$5:$B$1804,MATCH($C1794,Bolalar!$I$5:$I$1804,0))),""))</f>
        <v/>
      </c>
      <c r="E1794" s="15" t="str">
        <f aca="false">IF($C1794="","",IFERROR(IF(INDEX(Bolalar!$C$5:$C$1804,MATCH($C1794,Bolalar!$I$5:$I$1804,0))="","",INDEX(Bolalar!$C$5:$C$1804,MATCH($C1794,Bolalar!$I$5:$I$1804,0))),""))</f>
        <v/>
      </c>
      <c r="F1794" s="24"/>
      <c r="G1794" s="14" t="str">
        <f aca="false">IF(OR($E1794="",$B1794=""),"",INT(($B1794-$E1794)/365.25))</f>
        <v/>
      </c>
      <c r="H1794" s="14" t="str">
        <f aca="false">IF($G1794="","",IF($G1794&lt;5,"Ha","Yo'q"))</f>
        <v/>
      </c>
      <c r="I1794" s="14" t="str">
        <f aca="false">IF($G1794="","",IF($G1794&lt;18,"Ha","Yo'q"))</f>
        <v/>
      </c>
      <c r="J1794" s="12"/>
      <c r="K1794" s="12"/>
      <c r="L1794" s="25"/>
      <c r="M1794" s="12"/>
    </row>
    <row r="1795" customFormat="false" ht="15" hidden="false" customHeight="false" outlineLevel="0" collapsed="false">
      <c r="A1795" s="8" t="n">
        <v>1791</v>
      </c>
      <c r="B1795" s="13"/>
      <c r="C1795" s="25"/>
      <c r="D1795" s="26" t="str">
        <f aca="false">IF($C1795="","",IFERROR(IF(INDEX(Bolalar!$B$5:$B$1804,MATCH($C1795,Bolalar!$I$5:$I$1804,0))="","",INDEX(Bolalar!$B$5:$B$1804,MATCH($C1795,Bolalar!$I$5:$I$1804,0))),""))</f>
        <v/>
      </c>
      <c r="E1795" s="15" t="str">
        <f aca="false">IF($C1795="","",IFERROR(IF(INDEX(Bolalar!$C$5:$C$1804,MATCH($C1795,Bolalar!$I$5:$I$1804,0))="","",INDEX(Bolalar!$C$5:$C$1804,MATCH($C1795,Bolalar!$I$5:$I$1804,0))),""))</f>
        <v/>
      </c>
      <c r="F1795" s="24"/>
      <c r="G1795" s="14" t="str">
        <f aca="false">IF(OR($E1795="",$B1795=""),"",INT(($B1795-$E1795)/365.25))</f>
        <v/>
      </c>
      <c r="H1795" s="14" t="str">
        <f aca="false">IF($G1795="","",IF($G1795&lt;5,"Ha","Yo'q"))</f>
        <v/>
      </c>
      <c r="I1795" s="14" t="str">
        <f aca="false">IF($G1795="","",IF($G1795&lt;18,"Ha","Yo'q"))</f>
        <v/>
      </c>
      <c r="J1795" s="12"/>
      <c r="K1795" s="12"/>
      <c r="L1795" s="25"/>
      <c r="M1795" s="12"/>
    </row>
    <row r="1796" customFormat="false" ht="15" hidden="false" customHeight="false" outlineLevel="0" collapsed="false">
      <c r="A1796" s="8" t="n">
        <v>1792</v>
      </c>
      <c r="B1796" s="13"/>
      <c r="C1796" s="25"/>
      <c r="D1796" s="26" t="str">
        <f aca="false">IF($C1796="","",IFERROR(IF(INDEX(Bolalar!$B$5:$B$1804,MATCH($C1796,Bolalar!$I$5:$I$1804,0))="","",INDEX(Bolalar!$B$5:$B$1804,MATCH($C1796,Bolalar!$I$5:$I$1804,0))),""))</f>
        <v/>
      </c>
      <c r="E1796" s="15" t="str">
        <f aca="false">IF($C1796="","",IFERROR(IF(INDEX(Bolalar!$C$5:$C$1804,MATCH($C1796,Bolalar!$I$5:$I$1804,0))="","",INDEX(Bolalar!$C$5:$C$1804,MATCH($C1796,Bolalar!$I$5:$I$1804,0))),""))</f>
        <v/>
      </c>
      <c r="F1796" s="24"/>
      <c r="G1796" s="14" t="str">
        <f aca="false">IF(OR($E1796="",$B1796=""),"",INT(($B1796-$E1796)/365.25))</f>
        <v/>
      </c>
      <c r="H1796" s="14" t="str">
        <f aca="false">IF($G1796="","",IF($G1796&lt;5,"Ha","Yo'q"))</f>
        <v/>
      </c>
      <c r="I1796" s="14" t="str">
        <f aca="false">IF($G1796="","",IF($G1796&lt;18,"Ha","Yo'q"))</f>
        <v/>
      </c>
      <c r="J1796" s="12"/>
      <c r="K1796" s="12"/>
      <c r="L1796" s="25"/>
      <c r="M1796" s="12"/>
    </row>
    <row r="1797" customFormat="false" ht="15" hidden="false" customHeight="false" outlineLevel="0" collapsed="false">
      <c r="A1797" s="8" t="n">
        <v>1793</v>
      </c>
      <c r="B1797" s="13"/>
      <c r="C1797" s="25"/>
      <c r="D1797" s="26" t="str">
        <f aca="false">IF($C1797="","",IFERROR(IF(INDEX(Bolalar!$B$5:$B$1804,MATCH($C1797,Bolalar!$I$5:$I$1804,0))="","",INDEX(Bolalar!$B$5:$B$1804,MATCH($C1797,Bolalar!$I$5:$I$1804,0))),""))</f>
        <v/>
      </c>
      <c r="E1797" s="15" t="str">
        <f aca="false">IF($C1797="","",IFERROR(IF(INDEX(Bolalar!$C$5:$C$1804,MATCH($C1797,Bolalar!$I$5:$I$1804,0))="","",INDEX(Bolalar!$C$5:$C$1804,MATCH($C1797,Bolalar!$I$5:$I$1804,0))),""))</f>
        <v/>
      </c>
      <c r="F1797" s="24"/>
      <c r="G1797" s="14" t="str">
        <f aca="false">IF(OR($E1797="",$B1797=""),"",INT(($B1797-$E1797)/365.25))</f>
        <v/>
      </c>
      <c r="H1797" s="14" t="str">
        <f aca="false">IF($G1797="","",IF($G1797&lt;5,"Ha","Yo'q"))</f>
        <v/>
      </c>
      <c r="I1797" s="14" t="str">
        <f aca="false">IF($G1797="","",IF($G1797&lt;18,"Ha","Yo'q"))</f>
        <v/>
      </c>
      <c r="J1797" s="12"/>
      <c r="K1797" s="12"/>
      <c r="L1797" s="25"/>
      <c r="M1797" s="12"/>
    </row>
    <row r="1798" customFormat="false" ht="15" hidden="false" customHeight="false" outlineLevel="0" collapsed="false">
      <c r="A1798" s="8" t="n">
        <v>1794</v>
      </c>
      <c r="B1798" s="13"/>
      <c r="C1798" s="25"/>
      <c r="D1798" s="26" t="str">
        <f aca="false">IF($C1798="","",IFERROR(IF(INDEX(Bolalar!$B$5:$B$1804,MATCH($C1798,Bolalar!$I$5:$I$1804,0))="","",INDEX(Bolalar!$B$5:$B$1804,MATCH($C1798,Bolalar!$I$5:$I$1804,0))),""))</f>
        <v/>
      </c>
      <c r="E1798" s="15" t="str">
        <f aca="false">IF($C1798="","",IFERROR(IF(INDEX(Bolalar!$C$5:$C$1804,MATCH($C1798,Bolalar!$I$5:$I$1804,0))="","",INDEX(Bolalar!$C$5:$C$1804,MATCH($C1798,Bolalar!$I$5:$I$1804,0))),""))</f>
        <v/>
      </c>
      <c r="F1798" s="24"/>
      <c r="G1798" s="14" t="str">
        <f aca="false">IF(OR($E1798="",$B1798=""),"",INT(($B1798-$E1798)/365.25))</f>
        <v/>
      </c>
      <c r="H1798" s="14" t="str">
        <f aca="false">IF($G1798="","",IF($G1798&lt;5,"Ha","Yo'q"))</f>
        <v/>
      </c>
      <c r="I1798" s="14" t="str">
        <f aca="false">IF($G1798="","",IF($G1798&lt;18,"Ha","Yo'q"))</f>
        <v/>
      </c>
      <c r="J1798" s="12"/>
      <c r="K1798" s="12"/>
      <c r="L1798" s="25"/>
      <c r="M1798" s="12"/>
    </row>
    <row r="1799" customFormat="false" ht="15" hidden="false" customHeight="false" outlineLevel="0" collapsed="false">
      <c r="A1799" s="8" t="n">
        <v>1795</v>
      </c>
      <c r="B1799" s="13"/>
      <c r="C1799" s="25"/>
      <c r="D1799" s="26" t="str">
        <f aca="false">IF($C1799="","",IFERROR(IF(INDEX(Bolalar!$B$5:$B$1804,MATCH($C1799,Bolalar!$I$5:$I$1804,0))="","",INDEX(Bolalar!$B$5:$B$1804,MATCH($C1799,Bolalar!$I$5:$I$1804,0))),""))</f>
        <v/>
      </c>
      <c r="E1799" s="15" t="str">
        <f aca="false">IF($C1799="","",IFERROR(IF(INDEX(Bolalar!$C$5:$C$1804,MATCH($C1799,Bolalar!$I$5:$I$1804,0))="","",INDEX(Bolalar!$C$5:$C$1804,MATCH($C1799,Bolalar!$I$5:$I$1804,0))),""))</f>
        <v/>
      </c>
      <c r="F1799" s="24"/>
      <c r="G1799" s="14" t="str">
        <f aca="false">IF(OR($E1799="",$B1799=""),"",INT(($B1799-$E1799)/365.25))</f>
        <v/>
      </c>
      <c r="H1799" s="14" t="str">
        <f aca="false">IF($G1799="","",IF($G1799&lt;5,"Ha","Yo'q"))</f>
        <v/>
      </c>
      <c r="I1799" s="14" t="str">
        <f aca="false">IF($G1799="","",IF($G1799&lt;18,"Ha","Yo'q"))</f>
        <v/>
      </c>
      <c r="J1799" s="12"/>
      <c r="K1799" s="12"/>
      <c r="L1799" s="25"/>
      <c r="M1799" s="12"/>
    </row>
    <row r="1800" customFormat="false" ht="15" hidden="false" customHeight="false" outlineLevel="0" collapsed="false">
      <c r="A1800" s="8" t="n">
        <v>1796</v>
      </c>
      <c r="B1800" s="13"/>
      <c r="C1800" s="25"/>
      <c r="D1800" s="26" t="str">
        <f aca="false">IF($C1800="","",IFERROR(IF(INDEX(Bolalar!$B$5:$B$1804,MATCH($C1800,Bolalar!$I$5:$I$1804,0))="","",INDEX(Bolalar!$B$5:$B$1804,MATCH($C1800,Bolalar!$I$5:$I$1804,0))),""))</f>
        <v/>
      </c>
      <c r="E1800" s="15" t="str">
        <f aca="false">IF($C1800="","",IFERROR(IF(INDEX(Bolalar!$C$5:$C$1804,MATCH($C1800,Bolalar!$I$5:$I$1804,0))="","",INDEX(Bolalar!$C$5:$C$1804,MATCH($C1800,Bolalar!$I$5:$I$1804,0))),""))</f>
        <v/>
      </c>
      <c r="F1800" s="24"/>
      <c r="G1800" s="14" t="str">
        <f aca="false">IF(OR($E1800="",$B1800=""),"",INT(($B1800-$E1800)/365.25))</f>
        <v/>
      </c>
      <c r="H1800" s="14" t="str">
        <f aca="false">IF($G1800="","",IF($G1800&lt;5,"Ha","Yo'q"))</f>
        <v/>
      </c>
      <c r="I1800" s="14" t="str">
        <f aca="false">IF($G1800="","",IF($G1800&lt;18,"Ha","Yo'q"))</f>
        <v/>
      </c>
      <c r="J1800" s="12"/>
      <c r="K1800" s="12"/>
      <c r="L1800" s="25"/>
      <c r="M1800" s="12"/>
    </row>
    <row r="1801" customFormat="false" ht="15" hidden="false" customHeight="false" outlineLevel="0" collapsed="false">
      <c r="A1801" s="8" t="n">
        <v>1797</v>
      </c>
      <c r="B1801" s="13"/>
      <c r="C1801" s="25"/>
      <c r="D1801" s="26" t="str">
        <f aca="false">IF($C1801="","",IFERROR(IF(INDEX(Bolalar!$B$5:$B$1804,MATCH($C1801,Bolalar!$I$5:$I$1804,0))="","",INDEX(Bolalar!$B$5:$B$1804,MATCH($C1801,Bolalar!$I$5:$I$1804,0))),""))</f>
        <v/>
      </c>
      <c r="E1801" s="15" t="str">
        <f aca="false">IF($C1801="","",IFERROR(IF(INDEX(Bolalar!$C$5:$C$1804,MATCH($C1801,Bolalar!$I$5:$I$1804,0))="","",INDEX(Bolalar!$C$5:$C$1804,MATCH($C1801,Bolalar!$I$5:$I$1804,0))),""))</f>
        <v/>
      </c>
      <c r="F1801" s="24"/>
      <c r="G1801" s="14" t="str">
        <f aca="false">IF(OR($E1801="",$B1801=""),"",INT(($B1801-$E1801)/365.25))</f>
        <v/>
      </c>
      <c r="H1801" s="14" t="str">
        <f aca="false">IF($G1801="","",IF($G1801&lt;5,"Ha","Yo'q"))</f>
        <v/>
      </c>
      <c r="I1801" s="14" t="str">
        <f aca="false">IF($G1801="","",IF($G1801&lt;18,"Ha","Yo'q"))</f>
        <v/>
      </c>
      <c r="J1801" s="12"/>
      <c r="K1801" s="12"/>
      <c r="L1801" s="25"/>
      <c r="M1801" s="12"/>
    </row>
    <row r="1802" customFormat="false" ht="15" hidden="false" customHeight="false" outlineLevel="0" collapsed="false">
      <c r="A1802" s="8" t="n">
        <v>1798</v>
      </c>
      <c r="B1802" s="13"/>
      <c r="C1802" s="25"/>
      <c r="D1802" s="26" t="str">
        <f aca="false">IF($C1802="","",IFERROR(IF(INDEX(Bolalar!$B$5:$B$1804,MATCH($C1802,Bolalar!$I$5:$I$1804,0))="","",INDEX(Bolalar!$B$5:$B$1804,MATCH($C1802,Bolalar!$I$5:$I$1804,0))),""))</f>
        <v/>
      </c>
      <c r="E1802" s="15" t="str">
        <f aca="false">IF($C1802="","",IFERROR(IF(INDEX(Bolalar!$C$5:$C$1804,MATCH($C1802,Bolalar!$I$5:$I$1804,0))="","",INDEX(Bolalar!$C$5:$C$1804,MATCH($C1802,Bolalar!$I$5:$I$1804,0))),""))</f>
        <v/>
      </c>
      <c r="F1802" s="24"/>
      <c r="G1802" s="14" t="str">
        <f aca="false">IF(OR($E1802="",$B1802=""),"",INT(($B1802-$E1802)/365.25))</f>
        <v/>
      </c>
      <c r="H1802" s="14" t="str">
        <f aca="false">IF($G1802="","",IF($G1802&lt;5,"Ha","Yo'q"))</f>
        <v/>
      </c>
      <c r="I1802" s="14" t="str">
        <f aca="false">IF($G1802="","",IF($G1802&lt;18,"Ha","Yo'q"))</f>
        <v/>
      </c>
      <c r="J1802" s="12"/>
      <c r="K1802" s="12"/>
      <c r="L1802" s="25"/>
      <c r="M1802" s="12"/>
    </row>
    <row r="1803" customFormat="false" ht="15" hidden="false" customHeight="false" outlineLevel="0" collapsed="false">
      <c r="A1803" s="8" t="n">
        <v>1799</v>
      </c>
      <c r="B1803" s="13"/>
      <c r="C1803" s="25"/>
      <c r="D1803" s="26" t="str">
        <f aca="false">IF($C1803="","",IFERROR(IF(INDEX(Bolalar!$B$5:$B$1804,MATCH($C1803,Bolalar!$I$5:$I$1804,0))="","",INDEX(Bolalar!$B$5:$B$1804,MATCH($C1803,Bolalar!$I$5:$I$1804,0))),""))</f>
        <v/>
      </c>
      <c r="E1803" s="15" t="str">
        <f aca="false">IF($C1803="","",IFERROR(IF(INDEX(Bolalar!$C$5:$C$1804,MATCH($C1803,Bolalar!$I$5:$I$1804,0))="","",INDEX(Bolalar!$C$5:$C$1804,MATCH($C1803,Bolalar!$I$5:$I$1804,0))),""))</f>
        <v/>
      </c>
      <c r="F1803" s="24"/>
      <c r="G1803" s="14" t="str">
        <f aca="false">IF(OR($E1803="",$B1803=""),"",INT(($B1803-$E1803)/365.25))</f>
        <v/>
      </c>
      <c r="H1803" s="14" t="str">
        <f aca="false">IF($G1803="","",IF($G1803&lt;5,"Ha","Yo'q"))</f>
        <v/>
      </c>
      <c r="I1803" s="14" t="str">
        <f aca="false">IF($G1803="","",IF($G1803&lt;18,"Ha","Yo'q"))</f>
        <v/>
      </c>
      <c r="J1803" s="12"/>
      <c r="K1803" s="12"/>
      <c r="L1803" s="25"/>
      <c r="M1803" s="12"/>
    </row>
    <row r="1804" customFormat="false" ht="15" hidden="false" customHeight="false" outlineLevel="0" collapsed="false">
      <c r="A1804" s="8" t="n">
        <v>1800</v>
      </c>
      <c r="B1804" s="13"/>
      <c r="C1804" s="25"/>
      <c r="D1804" s="26" t="str">
        <f aca="false">IF($C1804="","",IFERROR(IF(INDEX(Bolalar!$B$5:$B$1804,MATCH($C1804,Bolalar!$I$5:$I$1804,0))="","",INDEX(Bolalar!$B$5:$B$1804,MATCH($C1804,Bolalar!$I$5:$I$1804,0))),""))</f>
        <v/>
      </c>
      <c r="E1804" s="15" t="str">
        <f aca="false">IF($C1804="","",IFERROR(IF(INDEX(Bolalar!$C$5:$C$1804,MATCH($C1804,Bolalar!$I$5:$I$1804,0))="","",INDEX(Bolalar!$C$5:$C$1804,MATCH($C1804,Bolalar!$I$5:$I$1804,0))),""))</f>
        <v/>
      </c>
      <c r="F1804" s="24"/>
      <c r="G1804" s="14" t="str">
        <f aca="false">IF(OR($E1804="",$B1804=""),"",INT(($B1804-$E1804)/365.25))</f>
        <v/>
      </c>
      <c r="H1804" s="14" t="str">
        <f aca="false">IF($G1804="","",IF($G1804&lt;5,"Ha","Yo'q"))</f>
        <v/>
      </c>
      <c r="I1804" s="14" t="str">
        <f aca="false">IF($G1804="","",IF($G1804&lt;18,"Ha","Yo'q"))</f>
        <v/>
      </c>
      <c r="J1804" s="12"/>
      <c r="K1804" s="12"/>
      <c r="L1804" s="25"/>
      <c r="M1804" s="12"/>
    </row>
    <row r="1805" customFormat="false" ht="15" hidden="false" customHeight="false" outlineLevel="0" collapsed="false">
      <c r="A1805" s="8" t="n">
        <v>1801</v>
      </c>
      <c r="B1805" s="13"/>
      <c r="C1805" s="25"/>
      <c r="D1805" s="26" t="str">
        <f aca="false">IF($C1805="","",IFERROR(IF(INDEX(Bolalar!$B$5:$B$1804,MATCH($C1805,Bolalar!$I$5:$I$1804,0))="","",INDEX(Bolalar!$B$5:$B$1804,MATCH($C1805,Bolalar!$I$5:$I$1804,0))),""))</f>
        <v/>
      </c>
      <c r="E1805" s="15" t="str">
        <f aca="false">IF($C1805="","",IFERROR(IF(INDEX(Bolalar!$C$5:$C$1804,MATCH($C1805,Bolalar!$I$5:$I$1804,0))="","",INDEX(Bolalar!$C$5:$C$1804,MATCH($C1805,Bolalar!$I$5:$I$1804,0))),""))</f>
        <v/>
      </c>
      <c r="F1805" s="24"/>
      <c r="G1805" s="14" t="str">
        <f aca="false">IF(OR($E1805="",$B1805=""),"",INT(($B1805-$E1805)/365.25))</f>
        <v/>
      </c>
      <c r="H1805" s="14" t="str">
        <f aca="false">IF($G1805="","",IF($G1805&lt;5,"Ha","Yo'q"))</f>
        <v/>
      </c>
      <c r="I1805" s="14" t="str">
        <f aca="false">IF($G1805="","",IF($G1805&lt;18,"Ha","Yo'q"))</f>
        <v/>
      </c>
      <c r="J1805" s="12"/>
      <c r="K1805" s="12"/>
      <c r="L1805" s="25"/>
      <c r="M1805" s="12"/>
    </row>
    <row r="1806" customFormat="false" ht="15" hidden="false" customHeight="false" outlineLevel="0" collapsed="false">
      <c r="A1806" s="8" t="n">
        <v>1802</v>
      </c>
      <c r="B1806" s="13"/>
      <c r="C1806" s="25"/>
      <c r="D1806" s="26" t="str">
        <f aca="false">IF($C1806="","",IFERROR(IF(INDEX(Bolalar!$B$5:$B$1804,MATCH($C1806,Bolalar!$I$5:$I$1804,0))="","",INDEX(Bolalar!$B$5:$B$1804,MATCH($C1806,Bolalar!$I$5:$I$1804,0))),""))</f>
        <v/>
      </c>
      <c r="E1806" s="15" t="str">
        <f aca="false">IF($C1806="","",IFERROR(IF(INDEX(Bolalar!$C$5:$C$1804,MATCH($C1806,Bolalar!$I$5:$I$1804,0))="","",INDEX(Bolalar!$C$5:$C$1804,MATCH($C1806,Bolalar!$I$5:$I$1804,0))),""))</f>
        <v/>
      </c>
      <c r="F1806" s="24"/>
      <c r="G1806" s="14" t="str">
        <f aca="false">IF(OR($E1806="",$B1806=""),"",INT(($B1806-$E1806)/365.25))</f>
        <v/>
      </c>
      <c r="H1806" s="14" t="str">
        <f aca="false">IF($G1806="","",IF($G1806&lt;5,"Ha","Yo'q"))</f>
        <v/>
      </c>
      <c r="I1806" s="14" t="str">
        <f aca="false">IF($G1806="","",IF($G1806&lt;18,"Ha","Yo'q"))</f>
        <v/>
      </c>
      <c r="J1806" s="12"/>
      <c r="K1806" s="12"/>
      <c r="L1806" s="25"/>
      <c r="M1806" s="12"/>
    </row>
    <row r="1807" customFormat="false" ht="15" hidden="false" customHeight="false" outlineLevel="0" collapsed="false">
      <c r="A1807" s="8" t="n">
        <v>1803</v>
      </c>
      <c r="B1807" s="13"/>
      <c r="C1807" s="25"/>
      <c r="D1807" s="26" t="str">
        <f aca="false">IF($C1807="","",IFERROR(IF(INDEX(Bolalar!$B$5:$B$1804,MATCH($C1807,Bolalar!$I$5:$I$1804,0))="","",INDEX(Bolalar!$B$5:$B$1804,MATCH($C1807,Bolalar!$I$5:$I$1804,0))),""))</f>
        <v/>
      </c>
      <c r="E1807" s="15" t="str">
        <f aca="false">IF($C1807="","",IFERROR(IF(INDEX(Bolalar!$C$5:$C$1804,MATCH($C1807,Bolalar!$I$5:$I$1804,0))="","",INDEX(Bolalar!$C$5:$C$1804,MATCH($C1807,Bolalar!$I$5:$I$1804,0))),""))</f>
        <v/>
      </c>
      <c r="F1807" s="24"/>
      <c r="G1807" s="14" t="str">
        <f aca="false">IF(OR($E1807="",$B1807=""),"",INT(($B1807-$E1807)/365.25))</f>
        <v/>
      </c>
      <c r="H1807" s="14" t="str">
        <f aca="false">IF($G1807="","",IF($G1807&lt;5,"Ha","Yo'q"))</f>
        <v/>
      </c>
      <c r="I1807" s="14" t="str">
        <f aca="false">IF($G1807="","",IF($G1807&lt;18,"Ha","Yo'q"))</f>
        <v/>
      </c>
      <c r="J1807" s="12"/>
      <c r="K1807" s="12"/>
      <c r="L1807" s="25"/>
      <c r="M1807" s="12"/>
    </row>
    <row r="1808" customFormat="false" ht="15" hidden="false" customHeight="false" outlineLevel="0" collapsed="false">
      <c r="A1808" s="8" t="n">
        <v>1804</v>
      </c>
      <c r="B1808" s="13"/>
      <c r="C1808" s="25"/>
      <c r="D1808" s="26" t="str">
        <f aca="false">IF($C1808="","",IFERROR(IF(INDEX(Bolalar!$B$5:$B$1804,MATCH($C1808,Bolalar!$I$5:$I$1804,0))="","",INDEX(Bolalar!$B$5:$B$1804,MATCH($C1808,Bolalar!$I$5:$I$1804,0))),""))</f>
        <v/>
      </c>
      <c r="E1808" s="15" t="str">
        <f aca="false">IF($C1808="","",IFERROR(IF(INDEX(Bolalar!$C$5:$C$1804,MATCH($C1808,Bolalar!$I$5:$I$1804,0))="","",INDEX(Bolalar!$C$5:$C$1804,MATCH($C1808,Bolalar!$I$5:$I$1804,0))),""))</f>
        <v/>
      </c>
      <c r="F1808" s="24"/>
      <c r="G1808" s="14" t="str">
        <f aca="false">IF(OR($E1808="",$B1808=""),"",INT(($B1808-$E1808)/365.25))</f>
        <v/>
      </c>
      <c r="H1808" s="14" t="str">
        <f aca="false">IF($G1808="","",IF($G1808&lt;5,"Ha","Yo'q"))</f>
        <v/>
      </c>
      <c r="I1808" s="14" t="str">
        <f aca="false">IF($G1808="","",IF($G1808&lt;18,"Ha","Yo'q"))</f>
        <v/>
      </c>
      <c r="J1808" s="12"/>
      <c r="K1808" s="12"/>
      <c r="L1808" s="25"/>
      <c r="M1808" s="12"/>
    </row>
    <row r="1809" customFormat="false" ht="15" hidden="false" customHeight="false" outlineLevel="0" collapsed="false">
      <c r="A1809" s="8" t="n">
        <v>1805</v>
      </c>
      <c r="B1809" s="13"/>
      <c r="C1809" s="25"/>
      <c r="D1809" s="26" t="str">
        <f aca="false">IF($C1809="","",IFERROR(IF(INDEX(Bolalar!$B$5:$B$1804,MATCH($C1809,Bolalar!$I$5:$I$1804,0))="","",INDEX(Bolalar!$B$5:$B$1804,MATCH($C1809,Bolalar!$I$5:$I$1804,0))),""))</f>
        <v/>
      </c>
      <c r="E1809" s="15" t="str">
        <f aca="false">IF($C1809="","",IFERROR(IF(INDEX(Bolalar!$C$5:$C$1804,MATCH($C1809,Bolalar!$I$5:$I$1804,0))="","",INDEX(Bolalar!$C$5:$C$1804,MATCH($C1809,Bolalar!$I$5:$I$1804,0))),""))</f>
        <v/>
      </c>
      <c r="F1809" s="24"/>
      <c r="G1809" s="14" t="str">
        <f aca="false">IF(OR($E1809="",$B1809=""),"",INT(($B1809-$E1809)/365.25))</f>
        <v/>
      </c>
      <c r="H1809" s="14" t="str">
        <f aca="false">IF($G1809="","",IF($G1809&lt;5,"Ha","Yo'q"))</f>
        <v/>
      </c>
      <c r="I1809" s="14" t="str">
        <f aca="false">IF($G1809="","",IF($G1809&lt;18,"Ha","Yo'q"))</f>
        <v/>
      </c>
      <c r="J1809" s="12"/>
      <c r="K1809" s="12"/>
      <c r="L1809" s="25"/>
      <c r="M1809" s="12"/>
    </row>
    <row r="1810" customFormat="false" ht="15" hidden="false" customHeight="false" outlineLevel="0" collapsed="false">
      <c r="A1810" s="8" t="n">
        <v>1806</v>
      </c>
      <c r="B1810" s="13"/>
      <c r="C1810" s="25"/>
      <c r="D1810" s="26" t="str">
        <f aca="false">IF($C1810="","",IFERROR(IF(INDEX(Bolalar!$B$5:$B$1804,MATCH($C1810,Bolalar!$I$5:$I$1804,0))="","",INDEX(Bolalar!$B$5:$B$1804,MATCH($C1810,Bolalar!$I$5:$I$1804,0))),""))</f>
        <v/>
      </c>
      <c r="E1810" s="15" t="str">
        <f aca="false">IF($C1810="","",IFERROR(IF(INDEX(Bolalar!$C$5:$C$1804,MATCH($C1810,Bolalar!$I$5:$I$1804,0))="","",INDEX(Bolalar!$C$5:$C$1804,MATCH($C1810,Bolalar!$I$5:$I$1804,0))),""))</f>
        <v/>
      </c>
      <c r="F1810" s="24"/>
      <c r="G1810" s="14" t="str">
        <f aca="false">IF(OR($E1810="",$B1810=""),"",INT(($B1810-$E1810)/365.25))</f>
        <v/>
      </c>
      <c r="H1810" s="14" t="str">
        <f aca="false">IF($G1810="","",IF($G1810&lt;5,"Ha","Yo'q"))</f>
        <v/>
      </c>
      <c r="I1810" s="14" t="str">
        <f aca="false">IF($G1810="","",IF($G1810&lt;18,"Ha","Yo'q"))</f>
        <v/>
      </c>
      <c r="J1810" s="12"/>
      <c r="K1810" s="12"/>
      <c r="L1810" s="25"/>
      <c r="M1810" s="12"/>
    </row>
    <row r="1811" customFormat="false" ht="15" hidden="false" customHeight="false" outlineLevel="0" collapsed="false">
      <c r="A1811" s="8" t="n">
        <v>1807</v>
      </c>
      <c r="B1811" s="13"/>
      <c r="C1811" s="25"/>
      <c r="D1811" s="26" t="str">
        <f aca="false">IF($C1811="","",IFERROR(IF(INDEX(Bolalar!$B$5:$B$1804,MATCH($C1811,Bolalar!$I$5:$I$1804,0))="","",INDEX(Bolalar!$B$5:$B$1804,MATCH($C1811,Bolalar!$I$5:$I$1804,0))),""))</f>
        <v/>
      </c>
      <c r="E1811" s="15" t="str">
        <f aca="false">IF($C1811="","",IFERROR(IF(INDEX(Bolalar!$C$5:$C$1804,MATCH($C1811,Bolalar!$I$5:$I$1804,0))="","",INDEX(Bolalar!$C$5:$C$1804,MATCH($C1811,Bolalar!$I$5:$I$1804,0))),""))</f>
        <v/>
      </c>
      <c r="F1811" s="24"/>
      <c r="G1811" s="14" t="str">
        <f aca="false">IF(OR($E1811="",$B1811=""),"",INT(($B1811-$E1811)/365.25))</f>
        <v/>
      </c>
      <c r="H1811" s="14" t="str">
        <f aca="false">IF($G1811="","",IF($G1811&lt;5,"Ha","Yo'q"))</f>
        <v/>
      </c>
      <c r="I1811" s="14" t="str">
        <f aca="false">IF($G1811="","",IF($G1811&lt;18,"Ha","Yo'q"))</f>
        <v/>
      </c>
      <c r="J1811" s="12"/>
      <c r="K1811" s="12"/>
      <c r="L1811" s="25"/>
      <c r="M1811" s="12"/>
    </row>
    <row r="1812" customFormat="false" ht="15" hidden="false" customHeight="false" outlineLevel="0" collapsed="false">
      <c r="A1812" s="8" t="n">
        <v>1808</v>
      </c>
      <c r="B1812" s="13"/>
      <c r="C1812" s="25"/>
      <c r="D1812" s="26" t="str">
        <f aca="false">IF($C1812="","",IFERROR(IF(INDEX(Bolalar!$B$5:$B$1804,MATCH($C1812,Bolalar!$I$5:$I$1804,0))="","",INDEX(Bolalar!$B$5:$B$1804,MATCH($C1812,Bolalar!$I$5:$I$1804,0))),""))</f>
        <v/>
      </c>
      <c r="E1812" s="15" t="str">
        <f aca="false">IF($C1812="","",IFERROR(IF(INDEX(Bolalar!$C$5:$C$1804,MATCH($C1812,Bolalar!$I$5:$I$1804,0))="","",INDEX(Bolalar!$C$5:$C$1804,MATCH($C1812,Bolalar!$I$5:$I$1804,0))),""))</f>
        <v/>
      </c>
      <c r="F1812" s="24"/>
      <c r="G1812" s="14" t="str">
        <f aca="false">IF(OR($E1812="",$B1812=""),"",INT(($B1812-$E1812)/365.25))</f>
        <v/>
      </c>
      <c r="H1812" s="14" t="str">
        <f aca="false">IF($G1812="","",IF($G1812&lt;5,"Ha","Yo'q"))</f>
        <v/>
      </c>
      <c r="I1812" s="14" t="str">
        <f aca="false">IF($G1812="","",IF($G1812&lt;18,"Ha","Yo'q"))</f>
        <v/>
      </c>
      <c r="J1812" s="12"/>
      <c r="K1812" s="12"/>
      <c r="L1812" s="25"/>
      <c r="M1812" s="12"/>
    </row>
    <row r="1813" customFormat="false" ht="15" hidden="false" customHeight="false" outlineLevel="0" collapsed="false">
      <c r="A1813" s="8" t="n">
        <v>1809</v>
      </c>
      <c r="B1813" s="13"/>
      <c r="C1813" s="25"/>
      <c r="D1813" s="26" t="str">
        <f aca="false">IF($C1813="","",IFERROR(IF(INDEX(Bolalar!$B$5:$B$1804,MATCH($C1813,Bolalar!$I$5:$I$1804,0))="","",INDEX(Bolalar!$B$5:$B$1804,MATCH($C1813,Bolalar!$I$5:$I$1804,0))),""))</f>
        <v/>
      </c>
      <c r="E1813" s="15" t="str">
        <f aca="false">IF($C1813="","",IFERROR(IF(INDEX(Bolalar!$C$5:$C$1804,MATCH($C1813,Bolalar!$I$5:$I$1804,0))="","",INDEX(Bolalar!$C$5:$C$1804,MATCH($C1813,Bolalar!$I$5:$I$1804,0))),""))</f>
        <v/>
      </c>
      <c r="F1813" s="24"/>
      <c r="G1813" s="14" t="str">
        <f aca="false">IF(OR($E1813="",$B1813=""),"",INT(($B1813-$E1813)/365.25))</f>
        <v/>
      </c>
      <c r="H1813" s="14" t="str">
        <f aca="false">IF($G1813="","",IF($G1813&lt;5,"Ha","Yo'q"))</f>
        <v/>
      </c>
      <c r="I1813" s="14" t="str">
        <f aca="false">IF($G1813="","",IF($G1813&lt;18,"Ha","Yo'q"))</f>
        <v/>
      </c>
      <c r="J1813" s="12"/>
      <c r="K1813" s="12"/>
      <c r="L1813" s="25"/>
      <c r="M1813" s="12"/>
    </row>
    <row r="1814" customFormat="false" ht="15" hidden="false" customHeight="false" outlineLevel="0" collapsed="false">
      <c r="A1814" s="8" t="n">
        <v>1810</v>
      </c>
      <c r="B1814" s="13"/>
      <c r="C1814" s="25"/>
      <c r="D1814" s="26" t="str">
        <f aca="false">IF($C1814="","",IFERROR(IF(INDEX(Bolalar!$B$5:$B$1804,MATCH($C1814,Bolalar!$I$5:$I$1804,0))="","",INDEX(Bolalar!$B$5:$B$1804,MATCH($C1814,Bolalar!$I$5:$I$1804,0))),""))</f>
        <v/>
      </c>
      <c r="E1814" s="15" t="str">
        <f aca="false">IF($C1814="","",IFERROR(IF(INDEX(Bolalar!$C$5:$C$1804,MATCH($C1814,Bolalar!$I$5:$I$1804,0))="","",INDEX(Bolalar!$C$5:$C$1804,MATCH($C1814,Bolalar!$I$5:$I$1804,0))),""))</f>
        <v/>
      </c>
      <c r="F1814" s="24"/>
      <c r="G1814" s="14" t="str">
        <f aca="false">IF(OR($E1814="",$B1814=""),"",INT(($B1814-$E1814)/365.25))</f>
        <v/>
      </c>
      <c r="H1814" s="14" t="str">
        <f aca="false">IF($G1814="","",IF($G1814&lt;5,"Ha","Yo'q"))</f>
        <v/>
      </c>
      <c r="I1814" s="14" t="str">
        <f aca="false">IF($G1814="","",IF($G1814&lt;18,"Ha","Yo'q"))</f>
        <v/>
      </c>
      <c r="J1814" s="12"/>
      <c r="K1814" s="12"/>
      <c r="L1814" s="25"/>
      <c r="M1814" s="12"/>
    </row>
    <row r="1815" customFormat="false" ht="15" hidden="false" customHeight="false" outlineLevel="0" collapsed="false">
      <c r="A1815" s="8" t="n">
        <v>1811</v>
      </c>
      <c r="B1815" s="13"/>
      <c r="C1815" s="25"/>
      <c r="D1815" s="26" t="str">
        <f aca="false">IF($C1815="","",IFERROR(IF(INDEX(Bolalar!$B$5:$B$1804,MATCH($C1815,Bolalar!$I$5:$I$1804,0))="","",INDEX(Bolalar!$B$5:$B$1804,MATCH($C1815,Bolalar!$I$5:$I$1804,0))),""))</f>
        <v/>
      </c>
      <c r="E1815" s="15" t="str">
        <f aca="false">IF($C1815="","",IFERROR(IF(INDEX(Bolalar!$C$5:$C$1804,MATCH($C1815,Bolalar!$I$5:$I$1804,0))="","",INDEX(Bolalar!$C$5:$C$1804,MATCH($C1815,Bolalar!$I$5:$I$1804,0))),""))</f>
        <v/>
      </c>
      <c r="F1815" s="24"/>
      <c r="G1815" s="14" t="str">
        <f aca="false">IF(OR($E1815="",$B1815=""),"",INT(($B1815-$E1815)/365.25))</f>
        <v/>
      </c>
      <c r="H1815" s="14" t="str">
        <f aca="false">IF($G1815="","",IF($G1815&lt;5,"Ha","Yo'q"))</f>
        <v/>
      </c>
      <c r="I1815" s="14" t="str">
        <f aca="false">IF($G1815="","",IF($G1815&lt;18,"Ha","Yo'q"))</f>
        <v/>
      </c>
      <c r="J1815" s="12"/>
      <c r="K1815" s="12"/>
      <c r="L1815" s="25"/>
      <c r="M1815" s="12"/>
    </row>
    <row r="1816" customFormat="false" ht="15" hidden="false" customHeight="false" outlineLevel="0" collapsed="false">
      <c r="A1816" s="8" t="n">
        <v>1812</v>
      </c>
      <c r="B1816" s="13"/>
      <c r="C1816" s="25"/>
      <c r="D1816" s="26" t="str">
        <f aca="false">IF($C1816="","",IFERROR(IF(INDEX(Bolalar!$B$5:$B$1804,MATCH($C1816,Bolalar!$I$5:$I$1804,0))="","",INDEX(Bolalar!$B$5:$B$1804,MATCH($C1816,Bolalar!$I$5:$I$1804,0))),""))</f>
        <v/>
      </c>
      <c r="E1816" s="15" t="str">
        <f aca="false">IF($C1816="","",IFERROR(IF(INDEX(Bolalar!$C$5:$C$1804,MATCH($C1816,Bolalar!$I$5:$I$1804,0))="","",INDEX(Bolalar!$C$5:$C$1804,MATCH($C1816,Bolalar!$I$5:$I$1804,0))),""))</f>
        <v/>
      </c>
      <c r="F1816" s="24"/>
      <c r="G1816" s="14" t="str">
        <f aca="false">IF(OR($E1816="",$B1816=""),"",INT(($B1816-$E1816)/365.25))</f>
        <v/>
      </c>
      <c r="H1816" s="14" t="str">
        <f aca="false">IF($G1816="","",IF($G1816&lt;5,"Ha","Yo'q"))</f>
        <v/>
      </c>
      <c r="I1816" s="14" t="str">
        <f aca="false">IF($G1816="","",IF($G1816&lt;18,"Ha","Yo'q"))</f>
        <v/>
      </c>
      <c r="J1816" s="12"/>
      <c r="K1816" s="12"/>
      <c r="L1816" s="25"/>
      <c r="M1816" s="12"/>
    </row>
    <row r="1817" customFormat="false" ht="15" hidden="false" customHeight="false" outlineLevel="0" collapsed="false">
      <c r="A1817" s="8" t="n">
        <v>1813</v>
      </c>
      <c r="B1817" s="13"/>
      <c r="C1817" s="25"/>
      <c r="D1817" s="26" t="str">
        <f aca="false">IF($C1817="","",IFERROR(IF(INDEX(Bolalar!$B$5:$B$1804,MATCH($C1817,Bolalar!$I$5:$I$1804,0))="","",INDEX(Bolalar!$B$5:$B$1804,MATCH($C1817,Bolalar!$I$5:$I$1804,0))),""))</f>
        <v/>
      </c>
      <c r="E1817" s="15" t="str">
        <f aca="false">IF($C1817="","",IFERROR(IF(INDEX(Bolalar!$C$5:$C$1804,MATCH($C1817,Bolalar!$I$5:$I$1804,0))="","",INDEX(Bolalar!$C$5:$C$1804,MATCH($C1817,Bolalar!$I$5:$I$1804,0))),""))</f>
        <v/>
      </c>
      <c r="F1817" s="24"/>
      <c r="G1817" s="14" t="str">
        <f aca="false">IF(OR($E1817="",$B1817=""),"",INT(($B1817-$E1817)/365.25))</f>
        <v/>
      </c>
      <c r="H1817" s="14" t="str">
        <f aca="false">IF($G1817="","",IF($G1817&lt;5,"Ha","Yo'q"))</f>
        <v/>
      </c>
      <c r="I1817" s="14" t="str">
        <f aca="false">IF($G1817="","",IF($G1817&lt;18,"Ha","Yo'q"))</f>
        <v/>
      </c>
      <c r="J1817" s="12"/>
      <c r="K1817" s="12"/>
      <c r="L1817" s="25"/>
      <c r="M1817" s="12"/>
    </row>
    <row r="1818" customFormat="false" ht="15" hidden="false" customHeight="false" outlineLevel="0" collapsed="false">
      <c r="A1818" s="8" t="n">
        <v>1814</v>
      </c>
      <c r="B1818" s="13"/>
      <c r="C1818" s="25"/>
      <c r="D1818" s="26" t="str">
        <f aca="false">IF($C1818="","",IFERROR(IF(INDEX(Bolalar!$B$5:$B$1804,MATCH($C1818,Bolalar!$I$5:$I$1804,0))="","",INDEX(Bolalar!$B$5:$B$1804,MATCH($C1818,Bolalar!$I$5:$I$1804,0))),""))</f>
        <v/>
      </c>
      <c r="E1818" s="15" t="str">
        <f aca="false">IF($C1818="","",IFERROR(IF(INDEX(Bolalar!$C$5:$C$1804,MATCH($C1818,Bolalar!$I$5:$I$1804,0))="","",INDEX(Bolalar!$C$5:$C$1804,MATCH($C1818,Bolalar!$I$5:$I$1804,0))),""))</f>
        <v/>
      </c>
      <c r="F1818" s="24"/>
      <c r="G1818" s="14" t="str">
        <f aca="false">IF(OR($E1818="",$B1818=""),"",INT(($B1818-$E1818)/365.25))</f>
        <v/>
      </c>
      <c r="H1818" s="14" t="str">
        <f aca="false">IF($G1818="","",IF($G1818&lt;5,"Ha","Yo'q"))</f>
        <v/>
      </c>
      <c r="I1818" s="14" t="str">
        <f aca="false">IF($G1818="","",IF($G1818&lt;18,"Ha","Yo'q"))</f>
        <v/>
      </c>
      <c r="J1818" s="12"/>
      <c r="K1818" s="12"/>
      <c r="L1818" s="25"/>
      <c r="M1818" s="12"/>
    </row>
    <row r="1819" customFormat="false" ht="15" hidden="false" customHeight="false" outlineLevel="0" collapsed="false">
      <c r="A1819" s="8" t="n">
        <v>1815</v>
      </c>
      <c r="B1819" s="13"/>
      <c r="C1819" s="25"/>
      <c r="D1819" s="26" t="str">
        <f aca="false">IF($C1819="","",IFERROR(IF(INDEX(Bolalar!$B$5:$B$1804,MATCH($C1819,Bolalar!$I$5:$I$1804,0))="","",INDEX(Bolalar!$B$5:$B$1804,MATCH($C1819,Bolalar!$I$5:$I$1804,0))),""))</f>
        <v/>
      </c>
      <c r="E1819" s="15" t="str">
        <f aca="false">IF($C1819="","",IFERROR(IF(INDEX(Bolalar!$C$5:$C$1804,MATCH($C1819,Bolalar!$I$5:$I$1804,0))="","",INDEX(Bolalar!$C$5:$C$1804,MATCH($C1819,Bolalar!$I$5:$I$1804,0))),""))</f>
        <v/>
      </c>
      <c r="F1819" s="24"/>
      <c r="G1819" s="14" t="str">
        <f aca="false">IF(OR($E1819="",$B1819=""),"",INT(($B1819-$E1819)/365.25))</f>
        <v/>
      </c>
      <c r="H1819" s="14" t="str">
        <f aca="false">IF($G1819="","",IF($G1819&lt;5,"Ha","Yo'q"))</f>
        <v/>
      </c>
      <c r="I1819" s="14" t="str">
        <f aca="false">IF($G1819="","",IF($G1819&lt;18,"Ha","Yo'q"))</f>
        <v/>
      </c>
      <c r="J1819" s="12"/>
      <c r="K1819" s="12"/>
      <c r="L1819" s="25"/>
      <c r="M1819" s="12"/>
    </row>
    <row r="1820" customFormat="false" ht="15" hidden="false" customHeight="false" outlineLevel="0" collapsed="false">
      <c r="A1820" s="8" t="n">
        <v>1816</v>
      </c>
      <c r="B1820" s="13"/>
      <c r="C1820" s="25"/>
      <c r="D1820" s="26" t="str">
        <f aca="false">IF($C1820="","",IFERROR(IF(INDEX(Bolalar!$B$5:$B$1804,MATCH($C1820,Bolalar!$I$5:$I$1804,0))="","",INDEX(Bolalar!$B$5:$B$1804,MATCH($C1820,Bolalar!$I$5:$I$1804,0))),""))</f>
        <v/>
      </c>
      <c r="E1820" s="15" t="str">
        <f aca="false">IF($C1820="","",IFERROR(IF(INDEX(Bolalar!$C$5:$C$1804,MATCH($C1820,Bolalar!$I$5:$I$1804,0))="","",INDEX(Bolalar!$C$5:$C$1804,MATCH($C1820,Bolalar!$I$5:$I$1804,0))),""))</f>
        <v/>
      </c>
      <c r="F1820" s="24"/>
      <c r="G1820" s="14" t="str">
        <f aca="false">IF(OR($E1820="",$B1820=""),"",INT(($B1820-$E1820)/365.25))</f>
        <v/>
      </c>
      <c r="H1820" s="14" t="str">
        <f aca="false">IF($G1820="","",IF($G1820&lt;5,"Ha","Yo'q"))</f>
        <v/>
      </c>
      <c r="I1820" s="14" t="str">
        <f aca="false">IF($G1820="","",IF($G1820&lt;18,"Ha","Yo'q"))</f>
        <v/>
      </c>
      <c r="J1820" s="12"/>
      <c r="K1820" s="12"/>
      <c r="L1820" s="25"/>
      <c r="M1820" s="12"/>
    </row>
    <row r="1821" customFormat="false" ht="15" hidden="false" customHeight="false" outlineLevel="0" collapsed="false">
      <c r="A1821" s="8" t="n">
        <v>1817</v>
      </c>
      <c r="B1821" s="13"/>
      <c r="C1821" s="25"/>
      <c r="D1821" s="26" t="str">
        <f aca="false">IF($C1821="","",IFERROR(IF(INDEX(Bolalar!$B$5:$B$1804,MATCH($C1821,Bolalar!$I$5:$I$1804,0))="","",INDEX(Bolalar!$B$5:$B$1804,MATCH($C1821,Bolalar!$I$5:$I$1804,0))),""))</f>
        <v/>
      </c>
      <c r="E1821" s="15" t="str">
        <f aca="false">IF($C1821="","",IFERROR(IF(INDEX(Bolalar!$C$5:$C$1804,MATCH($C1821,Bolalar!$I$5:$I$1804,0))="","",INDEX(Bolalar!$C$5:$C$1804,MATCH($C1821,Bolalar!$I$5:$I$1804,0))),""))</f>
        <v/>
      </c>
      <c r="F1821" s="24"/>
      <c r="G1821" s="14" t="str">
        <f aca="false">IF(OR($E1821="",$B1821=""),"",INT(($B1821-$E1821)/365.25))</f>
        <v/>
      </c>
      <c r="H1821" s="14" t="str">
        <f aca="false">IF($G1821="","",IF($G1821&lt;5,"Ha","Yo'q"))</f>
        <v/>
      </c>
      <c r="I1821" s="14" t="str">
        <f aca="false">IF($G1821="","",IF($G1821&lt;18,"Ha","Yo'q"))</f>
        <v/>
      </c>
      <c r="J1821" s="12"/>
      <c r="K1821" s="12"/>
      <c r="L1821" s="25"/>
      <c r="M1821" s="12"/>
    </row>
    <row r="1822" customFormat="false" ht="15" hidden="false" customHeight="false" outlineLevel="0" collapsed="false">
      <c r="A1822" s="8" t="n">
        <v>1818</v>
      </c>
      <c r="B1822" s="13"/>
      <c r="C1822" s="25"/>
      <c r="D1822" s="26" t="str">
        <f aca="false">IF($C1822="","",IFERROR(IF(INDEX(Bolalar!$B$5:$B$1804,MATCH($C1822,Bolalar!$I$5:$I$1804,0))="","",INDEX(Bolalar!$B$5:$B$1804,MATCH($C1822,Bolalar!$I$5:$I$1804,0))),""))</f>
        <v/>
      </c>
      <c r="E1822" s="15" t="str">
        <f aca="false">IF($C1822="","",IFERROR(IF(INDEX(Bolalar!$C$5:$C$1804,MATCH($C1822,Bolalar!$I$5:$I$1804,0))="","",INDEX(Bolalar!$C$5:$C$1804,MATCH($C1822,Bolalar!$I$5:$I$1804,0))),""))</f>
        <v/>
      </c>
      <c r="F1822" s="24"/>
      <c r="G1822" s="14" t="str">
        <f aca="false">IF(OR($E1822="",$B1822=""),"",INT(($B1822-$E1822)/365.25))</f>
        <v/>
      </c>
      <c r="H1822" s="14" t="str">
        <f aca="false">IF($G1822="","",IF($G1822&lt;5,"Ha","Yo'q"))</f>
        <v/>
      </c>
      <c r="I1822" s="14" t="str">
        <f aca="false">IF($G1822="","",IF($G1822&lt;18,"Ha","Yo'q"))</f>
        <v/>
      </c>
      <c r="J1822" s="12"/>
      <c r="K1822" s="12"/>
      <c r="L1822" s="25"/>
      <c r="M1822" s="12"/>
    </row>
    <row r="1823" customFormat="false" ht="15" hidden="false" customHeight="false" outlineLevel="0" collapsed="false">
      <c r="A1823" s="8" t="n">
        <v>1819</v>
      </c>
      <c r="B1823" s="13"/>
      <c r="C1823" s="25"/>
      <c r="D1823" s="26" t="str">
        <f aca="false">IF($C1823="","",IFERROR(IF(INDEX(Bolalar!$B$5:$B$1804,MATCH($C1823,Bolalar!$I$5:$I$1804,0))="","",INDEX(Bolalar!$B$5:$B$1804,MATCH($C1823,Bolalar!$I$5:$I$1804,0))),""))</f>
        <v/>
      </c>
      <c r="E1823" s="15" t="str">
        <f aca="false">IF($C1823="","",IFERROR(IF(INDEX(Bolalar!$C$5:$C$1804,MATCH($C1823,Bolalar!$I$5:$I$1804,0))="","",INDEX(Bolalar!$C$5:$C$1804,MATCH($C1823,Bolalar!$I$5:$I$1804,0))),""))</f>
        <v/>
      </c>
      <c r="F1823" s="24"/>
      <c r="G1823" s="14" t="str">
        <f aca="false">IF(OR($E1823="",$B1823=""),"",INT(($B1823-$E1823)/365.25))</f>
        <v/>
      </c>
      <c r="H1823" s="14" t="str">
        <f aca="false">IF($G1823="","",IF($G1823&lt;5,"Ha","Yo'q"))</f>
        <v/>
      </c>
      <c r="I1823" s="14" t="str">
        <f aca="false">IF($G1823="","",IF($G1823&lt;18,"Ha","Yo'q"))</f>
        <v/>
      </c>
      <c r="J1823" s="12"/>
      <c r="K1823" s="12"/>
      <c r="L1823" s="25"/>
      <c r="M1823" s="12"/>
    </row>
    <row r="1824" customFormat="false" ht="15" hidden="false" customHeight="false" outlineLevel="0" collapsed="false">
      <c r="A1824" s="8" t="n">
        <v>1820</v>
      </c>
      <c r="B1824" s="13"/>
      <c r="C1824" s="25"/>
      <c r="D1824" s="26" t="str">
        <f aca="false">IF($C1824="","",IFERROR(IF(INDEX(Bolalar!$B$5:$B$1804,MATCH($C1824,Bolalar!$I$5:$I$1804,0))="","",INDEX(Bolalar!$B$5:$B$1804,MATCH($C1824,Bolalar!$I$5:$I$1804,0))),""))</f>
        <v/>
      </c>
      <c r="E1824" s="15" t="str">
        <f aca="false">IF($C1824="","",IFERROR(IF(INDEX(Bolalar!$C$5:$C$1804,MATCH($C1824,Bolalar!$I$5:$I$1804,0))="","",INDEX(Bolalar!$C$5:$C$1804,MATCH($C1824,Bolalar!$I$5:$I$1804,0))),""))</f>
        <v/>
      </c>
      <c r="F1824" s="24"/>
      <c r="G1824" s="14" t="str">
        <f aca="false">IF(OR($E1824="",$B1824=""),"",INT(($B1824-$E1824)/365.25))</f>
        <v/>
      </c>
      <c r="H1824" s="14" t="str">
        <f aca="false">IF($G1824="","",IF($G1824&lt;5,"Ha","Yo'q"))</f>
        <v/>
      </c>
      <c r="I1824" s="14" t="str">
        <f aca="false">IF($G1824="","",IF($G1824&lt;18,"Ha","Yo'q"))</f>
        <v/>
      </c>
      <c r="J1824" s="12"/>
      <c r="K1824" s="12"/>
      <c r="L1824" s="25"/>
      <c r="M1824" s="12"/>
    </row>
    <row r="1825" customFormat="false" ht="15" hidden="false" customHeight="false" outlineLevel="0" collapsed="false">
      <c r="A1825" s="8" t="n">
        <v>1821</v>
      </c>
      <c r="B1825" s="13"/>
      <c r="C1825" s="25"/>
      <c r="D1825" s="26" t="str">
        <f aca="false">IF($C1825="","",IFERROR(IF(INDEX(Bolalar!$B$5:$B$1804,MATCH($C1825,Bolalar!$I$5:$I$1804,0))="","",INDEX(Bolalar!$B$5:$B$1804,MATCH($C1825,Bolalar!$I$5:$I$1804,0))),""))</f>
        <v/>
      </c>
      <c r="E1825" s="15" t="str">
        <f aca="false">IF($C1825="","",IFERROR(IF(INDEX(Bolalar!$C$5:$C$1804,MATCH($C1825,Bolalar!$I$5:$I$1804,0))="","",INDEX(Bolalar!$C$5:$C$1804,MATCH($C1825,Bolalar!$I$5:$I$1804,0))),""))</f>
        <v/>
      </c>
      <c r="F1825" s="24"/>
      <c r="G1825" s="14" t="str">
        <f aca="false">IF(OR($E1825="",$B1825=""),"",INT(($B1825-$E1825)/365.25))</f>
        <v/>
      </c>
      <c r="H1825" s="14" t="str">
        <f aca="false">IF($G1825="","",IF($G1825&lt;5,"Ha","Yo'q"))</f>
        <v/>
      </c>
      <c r="I1825" s="14" t="str">
        <f aca="false">IF($G1825="","",IF($G1825&lt;18,"Ha","Yo'q"))</f>
        <v/>
      </c>
      <c r="J1825" s="12"/>
      <c r="K1825" s="12"/>
      <c r="L1825" s="25"/>
      <c r="M1825" s="12"/>
    </row>
    <row r="1826" customFormat="false" ht="15" hidden="false" customHeight="false" outlineLevel="0" collapsed="false">
      <c r="A1826" s="8" t="n">
        <v>1822</v>
      </c>
      <c r="B1826" s="13"/>
      <c r="C1826" s="25"/>
      <c r="D1826" s="26" t="str">
        <f aca="false">IF($C1826="","",IFERROR(IF(INDEX(Bolalar!$B$5:$B$1804,MATCH($C1826,Bolalar!$I$5:$I$1804,0))="","",INDEX(Bolalar!$B$5:$B$1804,MATCH($C1826,Bolalar!$I$5:$I$1804,0))),""))</f>
        <v/>
      </c>
      <c r="E1826" s="15" t="str">
        <f aca="false">IF($C1826="","",IFERROR(IF(INDEX(Bolalar!$C$5:$C$1804,MATCH($C1826,Bolalar!$I$5:$I$1804,0))="","",INDEX(Bolalar!$C$5:$C$1804,MATCH($C1826,Bolalar!$I$5:$I$1804,0))),""))</f>
        <v/>
      </c>
      <c r="F1826" s="24"/>
      <c r="G1826" s="14" t="str">
        <f aca="false">IF(OR($E1826="",$B1826=""),"",INT(($B1826-$E1826)/365.25))</f>
        <v/>
      </c>
      <c r="H1826" s="14" t="str">
        <f aca="false">IF($G1826="","",IF($G1826&lt;5,"Ha","Yo'q"))</f>
        <v/>
      </c>
      <c r="I1826" s="14" t="str">
        <f aca="false">IF($G1826="","",IF($G1826&lt;18,"Ha","Yo'q"))</f>
        <v/>
      </c>
      <c r="J1826" s="12"/>
      <c r="K1826" s="12"/>
      <c r="L1826" s="25"/>
      <c r="M1826" s="12"/>
    </row>
    <row r="1827" customFormat="false" ht="15" hidden="false" customHeight="false" outlineLevel="0" collapsed="false">
      <c r="A1827" s="8" t="n">
        <v>1823</v>
      </c>
      <c r="B1827" s="13"/>
      <c r="C1827" s="25"/>
      <c r="D1827" s="26" t="str">
        <f aca="false">IF($C1827="","",IFERROR(IF(INDEX(Bolalar!$B$5:$B$1804,MATCH($C1827,Bolalar!$I$5:$I$1804,0))="","",INDEX(Bolalar!$B$5:$B$1804,MATCH($C1827,Bolalar!$I$5:$I$1804,0))),""))</f>
        <v/>
      </c>
      <c r="E1827" s="15" t="str">
        <f aca="false">IF($C1827="","",IFERROR(IF(INDEX(Bolalar!$C$5:$C$1804,MATCH($C1827,Bolalar!$I$5:$I$1804,0))="","",INDEX(Bolalar!$C$5:$C$1804,MATCH($C1827,Bolalar!$I$5:$I$1804,0))),""))</f>
        <v/>
      </c>
      <c r="F1827" s="24"/>
      <c r="G1827" s="14" t="str">
        <f aca="false">IF(OR($E1827="",$B1827=""),"",INT(($B1827-$E1827)/365.25))</f>
        <v/>
      </c>
      <c r="H1827" s="14" t="str">
        <f aca="false">IF($G1827="","",IF($G1827&lt;5,"Ha","Yo'q"))</f>
        <v/>
      </c>
      <c r="I1827" s="14" t="str">
        <f aca="false">IF($G1827="","",IF($G1827&lt;18,"Ha","Yo'q"))</f>
        <v/>
      </c>
      <c r="J1827" s="12"/>
      <c r="K1827" s="12"/>
      <c r="L1827" s="25"/>
      <c r="M1827" s="12"/>
    </row>
    <row r="1828" customFormat="false" ht="15" hidden="false" customHeight="false" outlineLevel="0" collapsed="false">
      <c r="A1828" s="8" t="n">
        <v>1824</v>
      </c>
      <c r="B1828" s="13"/>
      <c r="C1828" s="25"/>
      <c r="D1828" s="26" t="str">
        <f aca="false">IF($C1828="","",IFERROR(IF(INDEX(Bolalar!$B$5:$B$1804,MATCH($C1828,Bolalar!$I$5:$I$1804,0))="","",INDEX(Bolalar!$B$5:$B$1804,MATCH($C1828,Bolalar!$I$5:$I$1804,0))),""))</f>
        <v/>
      </c>
      <c r="E1828" s="15" t="str">
        <f aca="false">IF($C1828="","",IFERROR(IF(INDEX(Bolalar!$C$5:$C$1804,MATCH($C1828,Bolalar!$I$5:$I$1804,0))="","",INDEX(Bolalar!$C$5:$C$1804,MATCH($C1828,Bolalar!$I$5:$I$1804,0))),""))</f>
        <v/>
      </c>
      <c r="F1828" s="24"/>
      <c r="G1828" s="14" t="str">
        <f aca="false">IF(OR($E1828="",$B1828=""),"",INT(($B1828-$E1828)/365.25))</f>
        <v/>
      </c>
      <c r="H1828" s="14" t="str">
        <f aca="false">IF($G1828="","",IF($G1828&lt;5,"Ha","Yo'q"))</f>
        <v/>
      </c>
      <c r="I1828" s="14" t="str">
        <f aca="false">IF($G1828="","",IF($G1828&lt;18,"Ha","Yo'q"))</f>
        <v/>
      </c>
      <c r="J1828" s="12"/>
      <c r="K1828" s="12"/>
      <c r="L1828" s="25"/>
      <c r="M1828" s="12"/>
    </row>
    <row r="1829" customFormat="false" ht="15" hidden="false" customHeight="false" outlineLevel="0" collapsed="false">
      <c r="A1829" s="8" t="n">
        <v>1825</v>
      </c>
      <c r="B1829" s="13"/>
      <c r="C1829" s="25"/>
      <c r="D1829" s="26" t="str">
        <f aca="false">IF($C1829="","",IFERROR(IF(INDEX(Bolalar!$B$5:$B$1804,MATCH($C1829,Bolalar!$I$5:$I$1804,0))="","",INDEX(Bolalar!$B$5:$B$1804,MATCH($C1829,Bolalar!$I$5:$I$1804,0))),""))</f>
        <v/>
      </c>
      <c r="E1829" s="15" t="str">
        <f aca="false">IF($C1829="","",IFERROR(IF(INDEX(Bolalar!$C$5:$C$1804,MATCH($C1829,Bolalar!$I$5:$I$1804,0))="","",INDEX(Bolalar!$C$5:$C$1804,MATCH($C1829,Bolalar!$I$5:$I$1804,0))),""))</f>
        <v/>
      </c>
      <c r="F1829" s="24"/>
      <c r="G1829" s="14" t="str">
        <f aca="false">IF(OR($E1829="",$B1829=""),"",INT(($B1829-$E1829)/365.25))</f>
        <v/>
      </c>
      <c r="H1829" s="14" t="str">
        <f aca="false">IF($G1829="","",IF($G1829&lt;5,"Ha","Yo'q"))</f>
        <v/>
      </c>
      <c r="I1829" s="14" t="str">
        <f aca="false">IF($G1829="","",IF($G1829&lt;18,"Ha","Yo'q"))</f>
        <v/>
      </c>
      <c r="J1829" s="12"/>
      <c r="K1829" s="12"/>
      <c r="L1829" s="25"/>
      <c r="M1829" s="12"/>
    </row>
    <row r="1830" customFormat="false" ht="15" hidden="false" customHeight="false" outlineLevel="0" collapsed="false">
      <c r="A1830" s="8" t="n">
        <v>1826</v>
      </c>
      <c r="B1830" s="13"/>
      <c r="C1830" s="25"/>
      <c r="D1830" s="26" t="str">
        <f aca="false">IF($C1830="","",IFERROR(IF(INDEX(Bolalar!$B$5:$B$1804,MATCH($C1830,Bolalar!$I$5:$I$1804,0))="","",INDEX(Bolalar!$B$5:$B$1804,MATCH($C1830,Bolalar!$I$5:$I$1804,0))),""))</f>
        <v/>
      </c>
      <c r="E1830" s="15" t="str">
        <f aca="false">IF($C1830="","",IFERROR(IF(INDEX(Bolalar!$C$5:$C$1804,MATCH($C1830,Bolalar!$I$5:$I$1804,0))="","",INDEX(Bolalar!$C$5:$C$1804,MATCH($C1830,Bolalar!$I$5:$I$1804,0))),""))</f>
        <v/>
      </c>
      <c r="F1830" s="24"/>
      <c r="G1830" s="14" t="str">
        <f aca="false">IF(OR($E1830="",$B1830=""),"",INT(($B1830-$E1830)/365.25))</f>
        <v/>
      </c>
      <c r="H1830" s="14" t="str">
        <f aca="false">IF($G1830="","",IF($G1830&lt;5,"Ha","Yo'q"))</f>
        <v/>
      </c>
      <c r="I1830" s="14" t="str">
        <f aca="false">IF($G1830="","",IF($G1830&lt;18,"Ha","Yo'q"))</f>
        <v/>
      </c>
      <c r="J1830" s="12"/>
      <c r="K1830" s="12"/>
      <c r="L1830" s="25"/>
      <c r="M1830" s="12"/>
    </row>
    <row r="1831" customFormat="false" ht="15" hidden="false" customHeight="false" outlineLevel="0" collapsed="false">
      <c r="A1831" s="8" t="n">
        <v>1827</v>
      </c>
      <c r="B1831" s="13"/>
      <c r="C1831" s="25"/>
      <c r="D1831" s="26" t="str">
        <f aca="false">IF($C1831="","",IFERROR(IF(INDEX(Bolalar!$B$5:$B$1804,MATCH($C1831,Bolalar!$I$5:$I$1804,0))="","",INDEX(Bolalar!$B$5:$B$1804,MATCH($C1831,Bolalar!$I$5:$I$1804,0))),""))</f>
        <v/>
      </c>
      <c r="E1831" s="15" t="str">
        <f aca="false">IF($C1831="","",IFERROR(IF(INDEX(Bolalar!$C$5:$C$1804,MATCH($C1831,Bolalar!$I$5:$I$1804,0))="","",INDEX(Bolalar!$C$5:$C$1804,MATCH($C1831,Bolalar!$I$5:$I$1804,0))),""))</f>
        <v/>
      </c>
      <c r="F1831" s="24"/>
      <c r="G1831" s="14" t="str">
        <f aca="false">IF(OR($E1831="",$B1831=""),"",INT(($B1831-$E1831)/365.25))</f>
        <v/>
      </c>
      <c r="H1831" s="14" t="str">
        <f aca="false">IF($G1831="","",IF($G1831&lt;5,"Ha","Yo'q"))</f>
        <v/>
      </c>
      <c r="I1831" s="14" t="str">
        <f aca="false">IF($G1831="","",IF($G1831&lt;18,"Ha","Yo'q"))</f>
        <v/>
      </c>
      <c r="J1831" s="12"/>
      <c r="K1831" s="12"/>
      <c r="L1831" s="25"/>
      <c r="M1831" s="12"/>
    </row>
    <row r="1832" customFormat="false" ht="15" hidden="false" customHeight="false" outlineLevel="0" collapsed="false">
      <c r="A1832" s="8" t="n">
        <v>1828</v>
      </c>
      <c r="B1832" s="13"/>
      <c r="C1832" s="25"/>
      <c r="D1832" s="26" t="str">
        <f aca="false">IF($C1832="","",IFERROR(IF(INDEX(Bolalar!$B$5:$B$1804,MATCH($C1832,Bolalar!$I$5:$I$1804,0))="","",INDEX(Bolalar!$B$5:$B$1804,MATCH($C1832,Bolalar!$I$5:$I$1804,0))),""))</f>
        <v/>
      </c>
      <c r="E1832" s="15" t="str">
        <f aca="false">IF($C1832="","",IFERROR(IF(INDEX(Bolalar!$C$5:$C$1804,MATCH($C1832,Bolalar!$I$5:$I$1804,0))="","",INDEX(Bolalar!$C$5:$C$1804,MATCH($C1832,Bolalar!$I$5:$I$1804,0))),""))</f>
        <v/>
      </c>
      <c r="F1832" s="24"/>
      <c r="G1832" s="14" t="str">
        <f aca="false">IF(OR($E1832="",$B1832=""),"",INT(($B1832-$E1832)/365.25))</f>
        <v/>
      </c>
      <c r="H1832" s="14" t="str">
        <f aca="false">IF($G1832="","",IF($G1832&lt;5,"Ha","Yo'q"))</f>
        <v/>
      </c>
      <c r="I1832" s="14" t="str">
        <f aca="false">IF($G1832="","",IF($G1832&lt;18,"Ha","Yo'q"))</f>
        <v/>
      </c>
      <c r="J1832" s="12"/>
      <c r="K1832" s="12"/>
      <c r="L1832" s="25"/>
      <c r="M1832" s="12"/>
    </row>
    <row r="1833" customFormat="false" ht="15" hidden="false" customHeight="false" outlineLevel="0" collapsed="false">
      <c r="A1833" s="8" t="n">
        <v>1829</v>
      </c>
      <c r="B1833" s="13"/>
      <c r="C1833" s="25"/>
      <c r="D1833" s="26" t="str">
        <f aca="false">IF($C1833="","",IFERROR(IF(INDEX(Bolalar!$B$5:$B$1804,MATCH($C1833,Bolalar!$I$5:$I$1804,0))="","",INDEX(Bolalar!$B$5:$B$1804,MATCH($C1833,Bolalar!$I$5:$I$1804,0))),""))</f>
        <v/>
      </c>
      <c r="E1833" s="15" t="str">
        <f aca="false">IF($C1833="","",IFERROR(IF(INDEX(Bolalar!$C$5:$C$1804,MATCH($C1833,Bolalar!$I$5:$I$1804,0))="","",INDEX(Bolalar!$C$5:$C$1804,MATCH($C1833,Bolalar!$I$5:$I$1804,0))),""))</f>
        <v/>
      </c>
      <c r="F1833" s="24"/>
      <c r="G1833" s="14" t="str">
        <f aca="false">IF(OR($E1833="",$B1833=""),"",INT(($B1833-$E1833)/365.25))</f>
        <v/>
      </c>
      <c r="H1833" s="14" t="str">
        <f aca="false">IF($G1833="","",IF($G1833&lt;5,"Ha","Yo'q"))</f>
        <v/>
      </c>
      <c r="I1833" s="14" t="str">
        <f aca="false">IF($G1833="","",IF($G1833&lt;18,"Ha","Yo'q"))</f>
        <v/>
      </c>
      <c r="J1833" s="12"/>
      <c r="K1833" s="12"/>
      <c r="L1833" s="25"/>
      <c r="M1833" s="12"/>
    </row>
    <row r="1834" customFormat="false" ht="15" hidden="false" customHeight="false" outlineLevel="0" collapsed="false">
      <c r="A1834" s="8" t="n">
        <v>1830</v>
      </c>
      <c r="B1834" s="13"/>
      <c r="C1834" s="25"/>
      <c r="D1834" s="26" t="str">
        <f aca="false">IF($C1834="","",IFERROR(IF(INDEX(Bolalar!$B$5:$B$1804,MATCH($C1834,Bolalar!$I$5:$I$1804,0))="","",INDEX(Bolalar!$B$5:$B$1804,MATCH($C1834,Bolalar!$I$5:$I$1804,0))),""))</f>
        <v/>
      </c>
      <c r="E1834" s="15" t="str">
        <f aca="false">IF($C1834="","",IFERROR(IF(INDEX(Bolalar!$C$5:$C$1804,MATCH($C1834,Bolalar!$I$5:$I$1804,0))="","",INDEX(Bolalar!$C$5:$C$1804,MATCH($C1834,Bolalar!$I$5:$I$1804,0))),""))</f>
        <v/>
      </c>
      <c r="F1834" s="24"/>
      <c r="G1834" s="14" t="str">
        <f aca="false">IF(OR($E1834="",$B1834=""),"",INT(($B1834-$E1834)/365.25))</f>
        <v/>
      </c>
      <c r="H1834" s="14" t="str">
        <f aca="false">IF($G1834="","",IF($G1834&lt;5,"Ha","Yo'q"))</f>
        <v/>
      </c>
      <c r="I1834" s="14" t="str">
        <f aca="false">IF($G1834="","",IF($G1834&lt;18,"Ha","Yo'q"))</f>
        <v/>
      </c>
      <c r="J1834" s="12"/>
      <c r="K1834" s="12"/>
      <c r="L1834" s="25"/>
      <c r="M1834" s="12"/>
    </row>
    <row r="1835" customFormat="false" ht="15" hidden="false" customHeight="false" outlineLevel="0" collapsed="false">
      <c r="A1835" s="8" t="n">
        <v>1831</v>
      </c>
      <c r="B1835" s="13"/>
      <c r="C1835" s="25"/>
      <c r="D1835" s="26" t="str">
        <f aca="false">IF($C1835="","",IFERROR(IF(INDEX(Bolalar!$B$5:$B$1804,MATCH($C1835,Bolalar!$I$5:$I$1804,0))="","",INDEX(Bolalar!$B$5:$B$1804,MATCH($C1835,Bolalar!$I$5:$I$1804,0))),""))</f>
        <v/>
      </c>
      <c r="E1835" s="15" t="str">
        <f aca="false">IF($C1835="","",IFERROR(IF(INDEX(Bolalar!$C$5:$C$1804,MATCH($C1835,Bolalar!$I$5:$I$1804,0))="","",INDEX(Bolalar!$C$5:$C$1804,MATCH($C1835,Bolalar!$I$5:$I$1804,0))),""))</f>
        <v/>
      </c>
      <c r="F1835" s="24"/>
      <c r="G1835" s="14" t="str">
        <f aca="false">IF(OR($E1835="",$B1835=""),"",INT(($B1835-$E1835)/365.25))</f>
        <v/>
      </c>
      <c r="H1835" s="14" t="str">
        <f aca="false">IF($G1835="","",IF($G1835&lt;5,"Ha","Yo'q"))</f>
        <v/>
      </c>
      <c r="I1835" s="14" t="str">
        <f aca="false">IF($G1835="","",IF($G1835&lt;18,"Ha","Yo'q"))</f>
        <v/>
      </c>
      <c r="J1835" s="12"/>
      <c r="K1835" s="12"/>
      <c r="L1835" s="25"/>
      <c r="M1835" s="12"/>
    </row>
    <row r="1836" customFormat="false" ht="15" hidden="false" customHeight="false" outlineLevel="0" collapsed="false">
      <c r="A1836" s="8" t="n">
        <v>1832</v>
      </c>
      <c r="B1836" s="13"/>
      <c r="C1836" s="25"/>
      <c r="D1836" s="26" t="str">
        <f aca="false">IF($C1836="","",IFERROR(IF(INDEX(Bolalar!$B$5:$B$1804,MATCH($C1836,Bolalar!$I$5:$I$1804,0))="","",INDEX(Bolalar!$B$5:$B$1804,MATCH($C1836,Bolalar!$I$5:$I$1804,0))),""))</f>
        <v/>
      </c>
      <c r="E1836" s="15" t="str">
        <f aca="false">IF($C1836="","",IFERROR(IF(INDEX(Bolalar!$C$5:$C$1804,MATCH($C1836,Bolalar!$I$5:$I$1804,0))="","",INDEX(Bolalar!$C$5:$C$1804,MATCH($C1836,Bolalar!$I$5:$I$1804,0))),""))</f>
        <v/>
      </c>
      <c r="F1836" s="24"/>
      <c r="G1836" s="14" t="str">
        <f aca="false">IF(OR($E1836="",$B1836=""),"",INT(($B1836-$E1836)/365.25))</f>
        <v/>
      </c>
      <c r="H1836" s="14" t="str">
        <f aca="false">IF($G1836="","",IF($G1836&lt;5,"Ha","Yo'q"))</f>
        <v/>
      </c>
      <c r="I1836" s="14" t="str">
        <f aca="false">IF($G1836="","",IF($G1836&lt;18,"Ha","Yo'q"))</f>
        <v/>
      </c>
      <c r="J1836" s="12"/>
      <c r="K1836" s="12"/>
      <c r="L1836" s="25"/>
      <c r="M1836" s="12"/>
    </row>
    <row r="1837" customFormat="false" ht="15" hidden="false" customHeight="false" outlineLevel="0" collapsed="false">
      <c r="A1837" s="8" t="n">
        <v>1833</v>
      </c>
      <c r="B1837" s="13"/>
      <c r="C1837" s="25"/>
      <c r="D1837" s="26" t="str">
        <f aca="false">IF($C1837="","",IFERROR(IF(INDEX(Bolalar!$B$5:$B$1804,MATCH($C1837,Bolalar!$I$5:$I$1804,0))="","",INDEX(Bolalar!$B$5:$B$1804,MATCH($C1837,Bolalar!$I$5:$I$1804,0))),""))</f>
        <v/>
      </c>
      <c r="E1837" s="15" t="str">
        <f aca="false">IF($C1837="","",IFERROR(IF(INDEX(Bolalar!$C$5:$C$1804,MATCH($C1837,Bolalar!$I$5:$I$1804,0))="","",INDEX(Bolalar!$C$5:$C$1804,MATCH($C1837,Bolalar!$I$5:$I$1804,0))),""))</f>
        <v/>
      </c>
      <c r="F1837" s="24"/>
      <c r="G1837" s="14" t="str">
        <f aca="false">IF(OR($E1837="",$B1837=""),"",INT(($B1837-$E1837)/365.25))</f>
        <v/>
      </c>
      <c r="H1837" s="14" t="str">
        <f aca="false">IF($G1837="","",IF($G1837&lt;5,"Ha","Yo'q"))</f>
        <v/>
      </c>
      <c r="I1837" s="14" t="str">
        <f aca="false">IF($G1837="","",IF($G1837&lt;18,"Ha","Yo'q"))</f>
        <v/>
      </c>
      <c r="J1837" s="12"/>
      <c r="K1837" s="12"/>
      <c r="L1837" s="25"/>
      <c r="M1837" s="12"/>
    </row>
    <row r="1838" customFormat="false" ht="15" hidden="false" customHeight="false" outlineLevel="0" collapsed="false">
      <c r="A1838" s="8" t="n">
        <v>1834</v>
      </c>
      <c r="B1838" s="13"/>
      <c r="C1838" s="25"/>
      <c r="D1838" s="26" t="str">
        <f aca="false">IF($C1838="","",IFERROR(IF(INDEX(Bolalar!$B$5:$B$1804,MATCH($C1838,Bolalar!$I$5:$I$1804,0))="","",INDEX(Bolalar!$B$5:$B$1804,MATCH($C1838,Bolalar!$I$5:$I$1804,0))),""))</f>
        <v/>
      </c>
      <c r="E1838" s="15" t="str">
        <f aca="false">IF($C1838="","",IFERROR(IF(INDEX(Bolalar!$C$5:$C$1804,MATCH($C1838,Bolalar!$I$5:$I$1804,0))="","",INDEX(Bolalar!$C$5:$C$1804,MATCH($C1838,Bolalar!$I$5:$I$1804,0))),""))</f>
        <v/>
      </c>
      <c r="F1838" s="24"/>
      <c r="G1838" s="14" t="str">
        <f aca="false">IF(OR($E1838="",$B1838=""),"",INT(($B1838-$E1838)/365.25))</f>
        <v/>
      </c>
      <c r="H1838" s="14" t="str">
        <f aca="false">IF($G1838="","",IF($G1838&lt;5,"Ha","Yo'q"))</f>
        <v/>
      </c>
      <c r="I1838" s="14" t="str">
        <f aca="false">IF($G1838="","",IF($G1838&lt;18,"Ha","Yo'q"))</f>
        <v/>
      </c>
      <c r="J1838" s="12"/>
      <c r="K1838" s="12"/>
      <c r="L1838" s="25"/>
      <c r="M1838" s="12"/>
    </row>
    <row r="1839" customFormat="false" ht="15" hidden="false" customHeight="false" outlineLevel="0" collapsed="false">
      <c r="A1839" s="8" t="n">
        <v>1835</v>
      </c>
      <c r="B1839" s="13"/>
      <c r="C1839" s="25"/>
      <c r="D1839" s="26" t="str">
        <f aca="false">IF($C1839="","",IFERROR(IF(INDEX(Bolalar!$B$5:$B$1804,MATCH($C1839,Bolalar!$I$5:$I$1804,0))="","",INDEX(Bolalar!$B$5:$B$1804,MATCH($C1839,Bolalar!$I$5:$I$1804,0))),""))</f>
        <v/>
      </c>
      <c r="E1839" s="15" t="str">
        <f aca="false">IF($C1839="","",IFERROR(IF(INDEX(Bolalar!$C$5:$C$1804,MATCH($C1839,Bolalar!$I$5:$I$1804,0))="","",INDEX(Bolalar!$C$5:$C$1804,MATCH($C1839,Bolalar!$I$5:$I$1804,0))),""))</f>
        <v/>
      </c>
      <c r="F1839" s="24"/>
      <c r="G1839" s="14" t="str">
        <f aca="false">IF(OR($E1839="",$B1839=""),"",INT(($B1839-$E1839)/365.25))</f>
        <v/>
      </c>
      <c r="H1839" s="14" t="str">
        <f aca="false">IF($G1839="","",IF($G1839&lt;5,"Ha","Yo'q"))</f>
        <v/>
      </c>
      <c r="I1839" s="14" t="str">
        <f aca="false">IF($G1839="","",IF($G1839&lt;18,"Ha","Yo'q"))</f>
        <v/>
      </c>
      <c r="J1839" s="12"/>
      <c r="K1839" s="12"/>
      <c r="L1839" s="25"/>
      <c r="M1839" s="12"/>
    </row>
    <row r="1840" customFormat="false" ht="15" hidden="false" customHeight="false" outlineLevel="0" collapsed="false">
      <c r="A1840" s="8" t="n">
        <v>1836</v>
      </c>
      <c r="B1840" s="13"/>
      <c r="C1840" s="25"/>
      <c r="D1840" s="26" t="str">
        <f aca="false">IF($C1840="","",IFERROR(IF(INDEX(Bolalar!$B$5:$B$1804,MATCH($C1840,Bolalar!$I$5:$I$1804,0))="","",INDEX(Bolalar!$B$5:$B$1804,MATCH($C1840,Bolalar!$I$5:$I$1804,0))),""))</f>
        <v/>
      </c>
      <c r="E1840" s="15" t="str">
        <f aca="false">IF($C1840="","",IFERROR(IF(INDEX(Bolalar!$C$5:$C$1804,MATCH($C1840,Bolalar!$I$5:$I$1804,0))="","",INDEX(Bolalar!$C$5:$C$1804,MATCH($C1840,Bolalar!$I$5:$I$1804,0))),""))</f>
        <v/>
      </c>
      <c r="F1840" s="24"/>
      <c r="G1840" s="14" t="str">
        <f aca="false">IF(OR($E1840="",$B1840=""),"",INT(($B1840-$E1840)/365.25))</f>
        <v/>
      </c>
      <c r="H1840" s="14" t="str">
        <f aca="false">IF($G1840="","",IF($G1840&lt;5,"Ha","Yo'q"))</f>
        <v/>
      </c>
      <c r="I1840" s="14" t="str">
        <f aca="false">IF($G1840="","",IF($G1840&lt;18,"Ha","Yo'q"))</f>
        <v/>
      </c>
      <c r="J1840" s="12"/>
      <c r="K1840" s="12"/>
      <c r="L1840" s="25"/>
      <c r="M1840" s="12"/>
    </row>
    <row r="1841" customFormat="false" ht="15" hidden="false" customHeight="false" outlineLevel="0" collapsed="false">
      <c r="A1841" s="8" t="n">
        <v>1837</v>
      </c>
      <c r="B1841" s="13"/>
      <c r="C1841" s="25"/>
      <c r="D1841" s="26" t="str">
        <f aca="false">IF($C1841="","",IFERROR(IF(INDEX(Bolalar!$B$5:$B$1804,MATCH($C1841,Bolalar!$I$5:$I$1804,0))="","",INDEX(Bolalar!$B$5:$B$1804,MATCH($C1841,Bolalar!$I$5:$I$1804,0))),""))</f>
        <v/>
      </c>
      <c r="E1841" s="15" t="str">
        <f aca="false">IF($C1841="","",IFERROR(IF(INDEX(Bolalar!$C$5:$C$1804,MATCH($C1841,Bolalar!$I$5:$I$1804,0))="","",INDEX(Bolalar!$C$5:$C$1804,MATCH($C1841,Bolalar!$I$5:$I$1804,0))),""))</f>
        <v/>
      </c>
      <c r="F1841" s="24"/>
      <c r="G1841" s="14" t="str">
        <f aca="false">IF(OR($E1841="",$B1841=""),"",INT(($B1841-$E1841)/365.25))</f>
        <v/>
      </c>
      <c r="H1841" s="14" t="str">
        <f aca="false">IF($G1841="","",IF($G1841&lt;5,"Ha","Yo'q"))</f>
        <v/>
      </c>
      <c r="I1841" s="14" t="str">
        <f aca="false">IF($G1841="","",IF($G1841&lt;18,"Ha","Yo'q"))</f>
        <v/>
      </c>
      <c r="J1841" s="12"/>
      <c r="K1841" s="12"/>
      <c r="L1841" s="25"/>
      <c r="M1841" s="12"/>
    </row>
    <row r="1842" customFormat="false" ht="15" hidden="false" customHeight="false" outlineLevel="0" collapsed="false">
      <c r="A1842" s="8" t="n">
        <v>1838</v>
      </c>
      <c r="B1842" s="13"/>
      <c r="C1842" s="25"/>
      <c r="D1842" s="26" t="str">
        <f aca="false">IF($C1842="","",IFERROR(IF(INDEX(Bolalar!$B$5:$B$1804,MATCH($C1842,Bolalar!$I$5:$I$1804,0))="","",INDEX(Bolalar!$B$5:$B$1804,MATCH($C1842,Bolalar!$I$5:$I$1804,0))),""))</f>
        <v/>
      </c>
      <c r="E1842" s="15" t="str">
        <f aca="false">IF($C1842="","",IFERROR(IF(INDEX(Bolalar!$C$5:$C$1804,MATCH($C1842,Bolalar!$I$5:$I$1804,0))="","",INDEX(Bolalar!$C$5:$C$1804,MATCH($C1842,Bolalar!$I$5:$I$1804,0))),""))</f>
        <v/>
      </c>
      <c r="F1842" s="24"/>
      <c r="G1842" s="14" t="str">
        <f aca="false">IF(OR($E1842="",$B1842=""),"",INT(($B1842-$E1842)/365.25))</f>
        <v/>
      </c>
      <c r="H1842" s="14" t="str">
        <f aca="false">IF($G1842="","",IF($G1842&lt;5,"Ha","Yo'q"))</f>
        <v/>
      </c>
      <c r="I1842" s="14" t="str">
        <f aca="false">IF($G1842="","",IF($G1842&lt;18,"Ha","Yo'q"))</f>
        <v/>
      </c>
      <c r="J1842" s="12"/>
      <c r="K1842" s="12"/>
      <c r="L1842" s="25"/>
      <c r="M1842" s="12"/>
    </row>
    <row r="1843" customFormat="false" ht="15" hidden="false" customHeight="false" outlineLevel="0" collapsed="false">
      <c r="A1843" s="8" t="n">
        <v>1839</v>
      </c>
      <c r="B1843" s="13"/>
      <c r="C1843" s="25"/>
      <c r="D1843" s="26" t="str">
        <f aca="false">IF($C1843="","",IFERROR(IF(INDEX(Bolalar!$B$5:$B$1804,MATCH($C1843,Bolalar!$I$5:$I$1804,0))="","",INDEX(Bolalar!$B$5:$B$1804,MATCH($C1843,Bolalar!$I$5:$I$1804,0))),""))</f>
        <v/>
      </c>
      <c r="E1843" s="15" t="str">
        <f aca="false">IF($C1843="","",IFERROR(IF(INDEX(Bolalar!$C$5:$C$1804,MATCH($C1843,Bolalar!$I$5:$I$1804,0))="","",INDEX(Bolalar!$C$5:$C$1804,MATCH($C1843,Bolalar!$I$5:$I$1804,0))),""))</f>
        <v/>
      </c>
      <c r="F1843" s="24"/>
      <c r="G1843" s="14" t="str">
        <f aca="false">IF(OR($E1843="",$B1843=""),"",INT(($B1843-$E1843)/365.25))</f>
        <v/>
      </c>
      <c r="H1843" s="14" t="str">
        <f aca="false">IF($G1843="","",IF($G1843&lt;5,"Ha","Yo'q"))</f>
        <v/>
      </c>
      <c r="I1843" s="14" t="str">
        <f aca="false">IF($G1843="","",IF($G1843&lt;18,"Ha","Yo'q"))</f>
        <v/>
      </c>
      <c r="J1843" s="12"/>
      <c r="K1843" s="12"/>
      <c r="L1843" s="25"/>
      <c r="M1843" s="12"/>
    </row>
    <row r="1844" customFormat="false" ht="15" hidden="false" customHeight="false" outlineLevel="0" collapsed="false">
      <c r="A1844" s="8" t="n">
        <v>1840</v>
      </c>
      <c r="B1844" s="13"/>
      <c r="C1844" s="25"/>
      <c r="D1844" s="26" t="str">
        <f aca="false">IF($C1844="","",IFERROR(IF(INDEX(Bolalar!$B$5:$B$1804,MATCH($C1844,Bolalar!$I$5:$I$1804,0))="","",INDEX(Bolalar!$B$5:$B$1804,MATCH($C1844,Bolalar!$I$5:$I$1804,0))),""))</f>
        <v/>
      </c>
      <c r="E1844" s="15" t="str">
        <f aca="false">IF($C1844="","",IFERROR(IF(INDEX(Bolalar!$C$5:$C$1804,MATCH($C1844,Bolalar!$I$5:$I$1804,0))="","",INDEX(Bolalar!$C$5:$C$1804,MATCH($C1844,Bolalar!$I$5:$I$1804,0))),""))</f>
        <v/>
      </c>
      <c r="F1844" s="24"/>
      <c r="G1844" s="14" t="str">
        <f aca="false">IF(OR($E1844="",$B1844=""),"",INT(($B1844-$E1844)/365.25))</f>
        <v/>
      </c>
      <c r="H1844" s="14" t="str">
        <f aca="false">IF($G1844="","",IF($G1844&lt;5,"Ha","Yo'q"))</f>
        <v/>
      </c>
      <c r="I1844" s="14" t="str">
        <f aca="false">IF($G1844="","",IF($G1844&lt;18,"Ha","Yo'q"))</f>
        <v/>
      </c>
      <c r="J1844" s="12"/>
      <c r="K1844" s="12"/>
      <c r="L1844" s="25"/>
      <c r="M1844" s="12"/>
    </row>
    <row r="1845" customFormat="false" ht="15" hidden="false" customHeight="false" outlineLevel="0" collapsed="false">
      <c r="A1845" s="8" t="n">
        <v>1841</v>
      </c>
      <c r="B1845" s="13"/>
      <c r="C1845" s="25"/>
      <c r="D1845" s="26" t="str">
        <f aca="false">IF($C1845="","",IFERROR(IF(INDEX(Bolalar!$B$5:$B$1804,MATCH($C1845,Bolalar!$I$5:$I$1804,0))="","",INDEX(Bolalar!$B$5:$B$1804,MATCH($C1845,Bolalar!$I$5:$I$1804,0))),""))</f>
        <v/>
      </c>
      <c r="E1845" s="15" t="str">
        <f aca="false">IF($C1845="","",IFERROR(IF(INDEX(Bolalar!$C$5:$C$1804,MATCH($C1845,Bolalar!$I$5:$I$1804,0))="","",INDEX(Bolalar!$C$5:$C$1804,MATCH($C1845,Bolalar!$I$5:$I$1804,0))),""))</f>
        <v/>
      </c>
      <c r="F1845" s="24"/>
      <c r="G1845" s="14" t="str">
        <f aca="false">IF(OR($E1845="",$B1845=""),"",INT(($B1845-$E1845)/365.25))</f>
        <v/>
      </c>
      <c r="H1845" s="14" t="str">
        <f aca="false">IF($G1845="","",IF($G1845&lt;5,"Ha","Yo'q"))</f>
        <v/>
      </c>
      <c r="I1845" s="14" t="str">
        <f aca="false">IF($G1845="","",IF($G1845&lt;18,"Ha","Yo'q"))</f>
        <v/>
      </c>
      <c r="J1845" s="12"/>
      <c r="K1845" s="12"/>
      <c r="L1845" s="25"/>
      <c r="M1845" s="12"/>
    </row>
    <row r="1846" customFormat="false" ht="15" hidden="false" customHeight="false" outlineLevel="0" collapsed="false">
      <c r="A1846" s="8" t="n">
        <v>1842</v>
      </c>
      <c r="B1846" s="13"/>
      <c r="C1846" s="25"/>
      <c r="D1846" s="26" t="str">
        <f aca="false">IF($C1846="","",IFERROR(IF(INDEX(Bolalar!$B$5:$B$1804,MATCH($C1846,Bolalar!$I$5:$I$1804,0))="","",INDEX(Bolalar!$B$5:$B$1804,MATCH($C1846,Bolalar!$I$5:$I$1804,0))),""))</f>
        <v/>
      </c>
      <c r="E1846" s="15" t="str">
        <f aca="false">IF($C1846="","",IFERROR(IF(INDEX(Bolalar!$C$5:$C$1804,MATCH($C1846,Bolalar!$I$5:$I$1804,0))="","",INDEX(Bolalar!$C$5:$C$1804,MATCH($C1846,Bolalar!$I$5:$I$1804,0))),""))</f>
        <v/>
      </c>
      <c r="F1846" s="24"/>
      <c r="G1846" s="14" t="str">
        <f aca="false">IF(OR($E1846="",$B1846=""),"",INT(($B1846-$E1846)/365.25))</f>
        <v/>
      </c>
      <c r="H1846" s="14" t="str">
        <f aca="false">IF($G1846="","",IF($G1846&lt;5,"Ha","Yo'q"))</f>
        <v/>
      </c>
      <c r="I1846" s="14" t="str">
        <f aca="false">IF($G1846="","",IF($G1846&lt;18,"Ha","Yo'q"))</f>
        <v/>
      </c>
      <c r="J1846" s="12"/>
      <c r="K1846" s="12"/>
      <c r="L1846" s="25"/>
      <c r="M1846" s="12"/>
    </row>
    <row r="1847" customFormat="false" ht="15" hidden="false" customHeight="false" outlineLevel="0" collapsed="false">
      <c r="A1847" s="8" t="n">
        <v>1843</v>
      </c>
      <c r="B1847" s="13"/>
      <c r="C1847" s="25"/>
      <c r="D1847" s="26" t="str">
        <f aca="false">IF($C1847="","",IFERROR(IF(INDEX(Bolalar!$B$5:$B$1804,MATCH($C1847,Bolalar!$I$5:$I$1804,0))="","",INDEX(Bolalar!$B$5:$B$1804,MATCH($C1847,Bolalar!$I$5:$I$1804,0))),""))</f>
        <v/>
      </c>
      <c r="E1847" s="15" t="str">
        <f aca="false">IF($C1847="","",IFERROR(IF(INDEX(Bolalar!$C$5:$C$1804,MATCH($C1847,Bolalar!$I$5:$I$1804,0))="","",INDEX(Bolalar!$C$5:$C$1804,MATCH($C1847,Bolalar!$I$5:$I$1804,0))),""))</f>
        <v/>
      </c>
      <c r="F1847" s="24"/>
      <c r="G1847" s="14" t="str">
        <f aca="false">IF(OR($E1847="",$B1847=""),"",INT(($B1847-$E1847)/365.25))</f>
        <v/>
      </c>
      <c r="H1847" s="14" t="str">
        <f aca="false">IF($G1847="","",IF($G1847&lt;5,"Ha","Yo'q"))</f>
        <v/>
      </c>
      <c r="I1847" s="14" t="str">
        <f aca="false">IF($G1847="","",IF($G1847&lt;18,"Ha","Yo'q"))</f>
        <v/>
      </c>
      <c r="J1847" s="12"/>
      <c r="K1847" s="12"/>
      <c r="L1847" s="25"/>
      <c r="M1847" s="12"/>
    </row>
    <row r="1848" customFormat="false" ht="15" hidden="false" customHeight="false" outlineLevel="0" collapsed="false">
      <c r="A1848" s="8" t="n">
        <v>1844</v>
      </c>
      <c r="B1848" s="13"/>
      <c r="C1848" s="25"/>
      <c r="D1848" s="26" t="str">
        <f aca="false">IF($C1848="","",IFERROR(IF(INDEX(Bolalar!$B$5:$B$1804,MATCH($C1848,Bolalar!$I$5:$I$1804,0))="","",INDEX(Bolalar!$B$5:$B$1804,MATCH($C1848,Bolalar!$I$5:$I$1804,0))),""))</f>
        <v/>
      </c>
      <c r="E1848" s="15" t="str">
        <f aca="false">IF($C1848="","",IFERROR(IF(INDEX(Bolalar!$C$5:$C$1804,MATCH($C1848,Bolalar!$I$5:$I$1804,0))="","",INDEX(Bolalar!$C$5:$C$1804,MATCH($C1848,Bolalar!$I$5:$I$1804,0))),""))</f>
        <v/>
      </c>
      <c r="F1848" s="24"/>
      <c r="G1848" s="14" t="str">
        <f aca="false">IF(OR($E1848="",$B1848=""),"",INT(($B1848-$E1848)/365.25))</f>
        <v/>
      </c>
      <c r="H1848" s="14" t="str">
        <f aca="false">IF($G1848="","",IF($G1848&lt;5,"Ha","Yo'q"))</f>
        <v/>
      </c>
      <c r="I1848" s="14" t="str">
        <f aca="false">IF($G1848="","",IF($G1848&lt;18,"Ha","Yo'q"))</f>
        <v/>
      </c>
      <c r="J1848" s="12"/>
      <c r="K1848" s="12"/>
      <c r="L1848" s="25"/>
      <c r="M1848" s="12"/>
    </row>
    <row r="1849" customFormat="false" ht="15" hidden="false" customHeight="false" outlineLevel="0" collapsed="false">
      <c r="A1849" s="8" t="n">
        <v>1845</v>
      </c>
      <c r="B1849" s="13"/>
      <c r="C1849" s="25"/>
      <c r="D1849" s="26" t="str">
        <f aca="false">IF($C1849="","",IFERROR(IF(INDEX(Bolalar!$B$5:$B$1804,MATCH($C1849,Bolalar!$I$5:$I$1804,0))="","",INDEX(Bolalar!$B$5:$B$1804,MATCH($C1849,Bolalar!$I$5:$I$1804,0))),""))</f>
        <v/>
      </c>
      <c r="E1849" s="15" t="str">
        <f aca="false">IF($C1849="","",IFERROR(IF(INDEX(Bolalar!$C$5:$C$1804,MATCH($C1849,Bolalar!$I$5:$I$1804,0))="","",INDEX(Bolalar!$C$5:$C$1804,MATCH($C1849,Bolalar!$I$5:$I$1804,0))),""))</f>
        <v/>
      </c>
      <c r="F1849" s="24"/>
      <c r="G1849" s="14" t="str">
        <f aca="false">IF(OR($E1849="",$B1849=""),"",INT(($B1849-$E1849)/365.25))</f>
        <v/>
      </c>
      <c r="H1849" s="14" t="str">
        <f aca="false">IF($G1849="","",IF($G1849&lt;5,"Ha","Yo'q"))</f>
        <v/>
      </c>
      <c r="I1849" s="14" t="str">
        <f aca="false">IF($G1849="","",IF($G1849&lt;18,"Ha","Yo'q"))</f>
        <v/>
      </c>
      <c r="J1849" s="12"/>
      <c r="K1849" s="12"/>
      <c r="L1849" s="25"/>
      <c r="M1849" s="12"/>
    </row>
    <row r="1850" customFormat="false" ht="15" hidden="false" customHeight="false" outlineLevel="0" collapsed="false">
      <c r="A1850" s="8" t="n">
        <v>1846</v>
      </c>
      <c r="B1850" s="13"/>
      <c r="C1850" s="25"/>
      <c r="D1850" s="26" t="str">
        <f aca="false">IF($C1850="","",IFERROR(IF(INDEX(Bolalar!$B$5:$B$1804,MATCH($C1850,Bolalar!$I$5:$I$1804,0))="","",INDEX(Bolalar!$B$5:$B$1804,MATCH($C1850,Bolalar!$I$5:$I$1804,0))),""))</f>
        <v/>
      </c>
      <c r="E1850" s="15" t="str">
        <f aca="false">IF($C1850="","",IFERROR(IF(INDEX(Bolalar!$C$5:$C$1804,MATCH($C1850,Bolalar!$I$5:$I$1804,0))="","",INDEX(Bolalar!$C$5:$C$1804,MATCH($C1850,Bolalar!$I$5:$I$1804,0))),""))</f>
        <v/>
      </c>
      <c r="F1850" s="24"/>
      <c r="G1850" s="14" t="str">
        <f aca="false">IF(OR($E1850="",$B1850=""),"",INT(($B1850-$E1850)/365.25))</f>
        <v/>
      </c>
      <c r="H1850" s="14" t="str">
        <f aca="false">IF($G1850="","",IF($G1850&lt;5,"Ha","Yo'q"))</f>
        <v/>
      </c>
      <c r="I1850" s="14" t="str">
        <f aca="false">IF($G1850="","",IF($G1850&lt;18,"Ha","Yo'q"))</f>
        <v/>
      </c>
      <c r="J1850" s="12"/>
      <c r="K1850" s="12"/>
      <c r="L1850" s="25"/>
      <c r="M1850" s="12"/>
    </row>
    <row r="1851" customFormat="false" ht="15" hidden="false" customHeight="false" outlineLevel="0" collapsed="false">
      <c r="A1851" s="8" t="n">
        <v>1847</v>
      </c>
      <c r="B1851" s="13"/>
      <c r="C1851" s="25"/>
      <c r="D1851" s="26" t="str">
        <f aca="false">IF($C1851="","",IFERROR(IF(INDEX(Bolalar!$B$5:$B$1804,MATCH($C1851,Bolalar!$I$5:$I$1804,0))="","",INDEX(Bolalar!$B$5:$B$1804,MATCH($C1851,Bolalar!$I$5:$I$1804,0))),""))</f>
        <v/>
      </c>
      <c r="E1851" s="15" t="str">
        <f aca="false">IF($C1851="","",IFERROR(IF(INDEX(Bolalar!$C$5:$C$1804,MATCH($C1851,Bolalar!$I$5:$I$1804,0))="","",INDEX(Bolalar!$C$5:$C$1804,MATCH($C1851,Bolalar!$I$5:$I$1804,0))),""))</f>
        <v/>
      </c>
      <c r="F1851" s="24"/>
      <c r="G1851" s="14" t="str">
        <f aca="false">IF(OR($E1851="",$B1851=""),"",INT(($B1851-$E1851)/365.25))</f>
        <v/>
      </c>
      <c r="H1851" s="14" t="str">
        <f aca="false">IF($G1851="","",IF($G1851&lt;5,"Ha","Yo'q"))</f>
        <v/>
      </c>
      <c r="I1851" s="14" t="str">
        <f aca="false">IF($G1851="","",IF($G1851&lt;18,"Ha","Yo'q"))</f>
        <v/>
      </c>
      <c r="J1851" s="12"/>
      <c r="K1851" s="12"/>
      <c r="L1851" s="25"/>
      <c r="M1851" s="12"/>
    </row>
    <row r="1852" customFormat="false" ht="15" hidden="false" customHeight="false" outlineLevel="0" collapsed="false">
      <c r="A1852" s="8" t="n">
        <v>1848</v>
      </c>
      <c r="B1852" s="13"/>
      <c r="C1852" s="25"/>
      <c r="D1852" s="26" t="str">
        <f aca="false">IF($C1852="","",IFERROR(IF(INDEX(Bolalar!$B$5:$B$1804,MATCH($C1852,Bolalar!$I$5:$I$1804,0))="","",INDEX(Bolalar!$B$5:$B$1804,MATCH($C1852,Bolalar!$I$5:$I$1804,0))),""))</f>
        <v/>
      </c>
      <c r="E1852" s="15" t="str">
        <f aca="false">IF($C1852="","",IFERROR(IF(INDEX(Bolalar!$C$5:$C$1804,MATCH($C1852,Bolalar!$I$5:$I$1804,0))="","",INDEX(Bolalar!$C$5:$C$1804,MATCH($C1852,Bolalar!$I$5:$I$1804,0))),""))</f>
        <v/>
      </c>
      <c r="F1852" s="24"/>
      <c r="G1852" s="14" t="str">
        <f aca="false">IF(OR($E1852="",$B1852=""),"",INT(($B1852-$E1852)/365.25))</f>
        <v/>
      </c>
      <c r="H1852" s="14" t="str">
        <f aca="false">IF($G1852="","",IF($G1852&lt;5,"Ha","Yo'q"))</f>
        <v/>
      </c>
      <c r="I1852" s="14" t="str">
        <f aca="false">IF($G1852="","",IF($G1852&lt;18,"Ha","Yo'q"))</f>
        <v/>
      </c>
      <c r="J1852" s="12"/>
      <c r="K1852" s="12"/>
      <c r="L1852" s="25"/>
      <c r="M1852" s="12"/>
    </row>
    <row r="1853" customFormat="false" ht="15" hidden="false" customHeight="false" outlineLevel="0" collapsed="false">
      <c r="A1853" s="8" t="n">
        <v>1849</v>
      </c>
      <c r="B1853" s="13"/>
      <c r="C1853" s="25"/>
      <c r="D1853" s="26" t="str">
        <f aca="false">IF($C1853="","",IFERROR(IF(INDEX(Bolalar!$B$5:$B$1804,MATCH($C1853,Bolalar!$I$5:$I$1804,0))="","",INDEX(Bolalar!$B$5:$B$1804,MATCH($C1853,Bolalar!$I$5:$I$1804,0))),""))</f>
        <v/>
      </c>
      <c r="E1853" s="15" t="str">
        <f aca="false">IF($C1853="","",IFERROR(IF(INDEX(Bolalar!$C$5:$C$1804,MATCH($C1853,Bolalar!$I$5:$I$1804,0))="","",INDEX(Bolalar!$C$5:$C$1804,MATCH($C1853,Bolalar!$I$5:$I$1804,0))),""))</f>
        <v/>
      </c>
      <c r="F1853" s="24"/>
      <c r="G1853" s="14" t="str">
        <f aca="false">IF(OR($E1853="",$B1853=""),"",INT(($B1853-$E1853)/365.25))</f>
        <v/>
      </c>
      <c r="H1853" s="14" t="str">
        <f aca="false">IF($G1853="","",IF($G1853&lt;5,"Ha","Yo'q"))</f>
        <v/>
      </c>
      <c r="I1853" s="14" t="str">
        <f aca="false">IF($G1853="","",IF($G1853&lt;18,"Ha","Yo'q"))</f>
        <v/>
      </c>
      <c r="J1853" s="12"/>
      <c r="K1853" s="12"/>
      <c r="L1853" s="25"/>
      <c r="M1853" s="12"/>
    </row>
    <row r="1854" customFormat="false" ht="15" hidden="false" customHeight="false" outlineLevel="0" collapsed="false">
      <c r="A1854" s="8" t="n">
        <v>1850</v>
      </c>
      <c r="B1854" s="13"/>
      <c r="C1854" s="25"/>
      <c r="D1854" s="26" t="str">
        <f aca="false">IF($C1854="","",IFERROR(IF(INDEX(Bolalar!$B$5:$B$1804,MATCH($C1854,Bolalar!$I$5:$I$1804,0))="","",INDEX(Bolalar!$B$5:$B$1804,MATCH($C1854,Bolalar!$I$5:$I$1804,0))),""))</f>
        <v/>
      </c>
      <c r="E1854" s="15" t="str">
        <f aca="false">IF($C1854="","",IFERROR(IF(INDEX(Bolalar!$C$5:$C$1804,MATCH($C1854,Bolalar!$I$5:$I$1804,0))="","",INDEX(Bolalar!$C$5:$C$1804,MATCH($C1854,Bolalar!$I$5:$I$1804,0))),""))</f>
        <v/>
      </c>
      <c r="F1854" s="24"/>
      <c r="G1854" s="14" t="str">
        <f aca="false">IF(OR($E1854="",$B1854=""),"",INT(($B1854-$E1854)/365.25))</f>
        <v/>
      </c>
      <c r="H1854" s="14" t="str">
        <f aca="false">IF($G1854="","",IF($G1854&lt;5,"Ha","Yo'q"))</f>
        <v/>
      </c>
      <c r="I1854" s="14" t="str">
        <f aca="false">IF($G1854="","",IF($G1854&lt;18,"Ha","Yo'q"))</f>
        <v/>
      </c>
      <c r="J1854" s="12"/>
      <c r="K1854" s="12"/>
      <c r="L1854" s="25"/>
      <c r="M1854" s="12"/>
    </row>
    <row r="1855" customFormat="false" ht="15" hidden="false" customHeight="false" outlineLevel="0" collapsed="false">
      <c r="A1855" s="8" t="n">
        <v>1851</v>
      </c>
      <c r="B1855" s="13"/>
      <c r="C1855" s="25"/>
      <c r="D1855" s="26" t="str">
        <f aca="false">IF($C1855="","",IFERROR(IF(INDEX(Bolalar!$B$5:$B$1804,MATCH($C1855,Bolalar!$I$5:$I$1804,0))="","",INDEX(Bolalar!$B$5:$B$1804,MATCH($C1855,Bolalar!$I$5:$I$1804,0))),""))</f>
        <v/>
      </c>
      <c r="E1855" s="15" t="str">
        <f aca="false">IF($C1855="","",IFERROR(IF(INDEX(Bolalar!$C$5:$C$1804,MATCH($C1855,Bolalar!$I$5:$I$1804,0))="","",INDEX(Bolalar!$C$5:$C$1804,MATCH($C1855,Bolalar!$I$5:$I$1804,0))),""))</f>
        <v/>
      </c>
      <c r="F1855" s="24"/>
      <c r="G1855" s="14" t="str">
        <f aca="false">IF(OR($E1855="",$B1855=""),"",INT(($B1855-$E1855)/365.25))</f>
        <v/>
      </c>
      <c r="H1855" s="14" t="str">
        <f aca="false">IF($G1855="","",IF($G1855&lt;5,"Ha","Yo'q"))</f>
        <v/>
      </c>
      <c r="I1855" s="14" t="str">
        <f aca="false">IF($G1855="","",IF($G1855&lt;18,"Ha","Yo'q"))</f>
        <v/>
      </c>
      <c r="J1855" s="12"/>
      <c r="K1855" s="12"/>
      <c r="L1855" s="25"/>
      <c r="M1855" s="12"/>
    </row>
    <row r="1856" customFormat="false" ht="15" hidden="false" customHeight="false" outlineLevel="0" collapsed="false">
      <c r="A1856" s="8" t="n">
        <v>1852</v>
      </c>
      <c r="B1856" s="13"/>
      <c r="C1856" s="25"/>
      <c r="D1856" s="26" t="str">
        <f aca="false">IF($C1856="","",IFERROR(IF(INDEX(Bolalar!$B$5:$B$1804,MATCH($C1856,Bolalar!$I$5:$I$1804,0))="","",INDEX(Bolalar!$B$5:$B$1804,MATCH($C1856,Bolalar!$I$5:$I$1804,0))),""))</f>
        <v/>
      </c>
      <c r="E1856" s="15" t="str">
        <f aca="false">IF($C1856="","",IFERROR(IF(INDEX(Bolalar!$C$5:$C$1804,MATCH($C1856,Bolalar!$I$5:$I$1804,0))="","",INDEX(Bolalar!$C$5:$C$1804,MATCH($C1856,Bolalar!$I$5:$I$1804,0))),""))</f>
        <v/>
      </c>
      <c r="F1856" s="24"/>
      <c r="G1856" s="14" t="str">
        <f aca="false">IF(OR($E1856="",$B1856=""),"",INT(($B1856-$E1856)/365.25))</f>
        <v/>
      </c>
      <c r="H1856" s="14" t="str">
        <f aca="false">IF($G1856="","",IF($G1856&lt;5,"Ha","Yo'q"))</f>
        <v/>
      </c>
      <c r="I1856" s="14" t="str">
        <f aca="false">IF($G1856="","",IF($G1856&lt;18,"Ha","Yo'q"))</f>
        <v/>
      </c>
      <c r="J1856" s="12"/>
      <c r="K1856" s="12"/>
      <c r="L1856" s="25"/>
      <c r="M1856" s="12"/>
    </row>
    <row r="1857" customFormat="false" ht="15" hidden="false" customHeight="false" outlineLevel="0" collapsed="false">
      <c r="A1857" s="8" t="n">
        <v>1853</v>
      </c>
      <c r="B1857" s="13"/>
      <c r="C1857" s="25"/>
      <c r="D1857" s="26" t="str">
        <f aca="false">IF($C1857="","",IFERROR(IF(INDEX(Bolalar!$B$5:$B$1804,MATCH($C1857,Bolalar!$I$5:$I$1804,0))="","",INDEX(Bolalar!$B$5:$B$1804,MATCH($C1857,Bolalar!$I$5:$I$1804,0))),""))</f>
        <v/>
      </c>
      <c r="E1857" s="15" t="str">
        <f aca="false">IF($C1857="","",IFERROR(IF(INDEX(Bolalar!$C$5:$C$1804,MATCH($C1857,Bolalar!$I$5:$I$1804,0))="","",INDEX(Bolalar!$C$5:$C$1804,MATCH($C1857,Bolalar!$I$5:$I$1804,0))),""))</f>
        <v/>
      </c>
      <c r="F1857" s="24"/>
      <c r="G1857" s="14" t="str">
        <f aca="false">IF(OR($E1857="",$B1857=""),"",INT(($B1857-$E1857)/365.25))</f>
        <v/>
      </c>
      <c r="H1857" s="14" t="str">
        <f aca="false">IF($G1857="","",IF($G1857&lt;5,"Ha","Yo'q"))</f>
        <v/>
      </c>
      <c r="I1857" s="14" t="str">
        <f aca="false">IF($G1857="","",IF($G1857&lt;18,"Ha","Yo'q"))</f>
        <v/>
      </c>
      <c r="J1857" s="12"/>
      <c r="K1857" s="12"/>
      <c r="L1857" s="25"/>
      <c r="M1857" s="12"/>
    </row>
    <row r="1858" customFormat="false" ht="15" hidden="false" customHeight="false" outlineLevel="0" collapsed="false">
      <c r="A1858" s="8" t="n">
        <v>1854</v>
      </c>
      <c r="B1858" s="13"/>
      <c r="C1858" s="25"/>
      <c r="D1858" s="26" t="str">
        <f aca="false">IF($C1858="","",IFERROR(IF(INDEX(Bolalar!$B$5:$B$1804,MATCH($C1858,Bolalar!$I$5:$I$1804,0))="","",INDEX(Bolalar!$B$5:$B$1804,MATCH($C1858,Bolalar!$I$5:$I$1804,0))),""))</f>
        <v/>
      </c>
      <c r="E1858" s="15" t="str">
        <f aca="false">IF($C1858="","",IFERROR(IF(INDEX(Bolalar!$C$5:$C$1804,MATCH($C1858,Bolalar!$I$5:$I$1804,0))="","",INDEX(Bolalar!$C$5:$C$1804,MATCH($C1858,Bolalar!$I$5:$I$1804,0))),""))</f>
        <v/>
      </c>
      <c r="F1858" s="24"/>
      <c r="G1858" s="14" t="str">
        <f aca="false">IF(OR($E1858="",$B1858=""),"",INT(($B1858-$E1858)/365.25))</f>
        <v/>
      </c>
      <c r="H1858" s="14" t="str">
        <f aca="false">IF($G1858="","",IF($G1858&lt;5,"Ha","Yo'q"))</f>
        <v/>
      </c>
      <c r="I1858" s="14" t="str">
        <f aca="false">IF($G1858="","",IF($G1858&lt;18,"Ha","Yo'q"))</f>
        <v/>
      </c>
      <c r="J1858" s="12"/>
      <c r="K1858" s="12"/>
      <c r="L1858" s="25"/>
      <c r="M1858" s="12"/>
    </row>
    <row r="1859" customFormat="false" ht="15" hidden="false" customHeight="false" outlineLevel="0" collapsed="false">
      <c r="A1859" s="8" t="n">
        <v>1855</v>
      </c>
      <c r="B1859" s="13"/>
      <c r="C1859" s="25"/>
      <c r="D1859" s="26" t="str">
        <f aca="false">IF($C1859="","",IFERROR(IF(INDEX(Bolalar!$B$5:$B$1804,MATCH($C1859,Bolalar!$I$5:$I$1804,0))="","",INDEX(Bolalar!$B$5:$B$1804,MATCH($C1859,Bolalar!$I$5:$I$1804,0))),""))</f>
        <v/>
      </c>
      <c r="E1859" s="15" t="str">
        <f aca="false">IF($C1859="","",IFERROR(IF(INDEX(Bolalar!$C$5:$C$1804,MATCH($C1859,Bolalar!$I$5:$I$1804,0))="","",INDEX(Bolalar!$C$5:$C$1804,MATCH($C1859,Bolalar!$I$5:$I$1804,0))),""))</f>
        <v/>
      </c>
      <c r="F1859" s="24"/>
      <c r="G1859" s="14" t="str">
        <f aca="false">IF(OR($E1859="",$B1859=""),"",INT(($B1859-$E1859)/365.25))</f>
        <v/>
      </c>
      <c r="H1859" s="14" t="str">
        <f aca="false">IF($G1859="","",IF($G1859&lt;5,"Ha","Yo'q"))</f>
        <v/>
      </c>
      <c r="I1859" s="14" t="str">
        <f aca="false">IF($G1859="","",IF($G1859&lt;18,"Ha","Yo'q"))</f>
        <v/>
      </c>
      <c r="J1859" s="12"/>
      <c r="K1859" s="12"/>
      <c r="L1859" s="25"/>
      <c r="M1859" s="12"/>
    </row>
    <row r="1860" customFormat="false" ht="15" hidden="false" customHeight="false" outlineLevel="0" collapsed="false">
      <c r="A1860" s="8" t="n">
        <v>1856</v>
      </c>
      <c r="B1860" s="13"/>
      <c r="C1860" s="25"/>
      <c r="D1860" s="26" t="str">
        <f aca="false">IF($C1860="","",IFERROR(IF(INDEX(Bolalar!$B$5:$B$1804,MATCH($C1860,Bolalar!$I$5:$I$1804,0))="","",INDEX(Bolalar!$B$5:$B$1804,MATCH($C1860,Bolalar!$I$5:$I$1804,0))),""))</f>
        <v/>
      </c>
      <c r="E1860" s="15" t="str">
        <f aca="false">IF($C1860="","",IFERROR(IF(INDEX(Bolalar!$C$5:$C$1804,MATCH($C1860,Bolalar!$I$5:$I$1804,0))="","",INDEX(Bolalar!$C$5:$C$1804,MATCH($C1860,Bolalar!$I$5:$I$1804,0))),""))</f>
        <v/>
      </c>
      <c r="F1860" s="24"/>
      <c r="G1860" s="14" t="str">
        <f aca="false">IF(OR($E1860="",$B1860=""),"",INT(($B1860-$E1860)/365.25))</f>
        <v/>
      </c>
      <c r="H1860" s="14" t="str">
        <f aca="false">IF($G1860="","",IF($G1860&lt;5,"Ha","Yo'q"))</f>
        <v/>
      </c>
      <c r="I1860" s="14" t="str">
        <f aca="false">IF($G1860="","",IF($G1860&lt;18,"Ha","Yo'q"))</f>
        <v/>
      </c>
      <c r="J1860" s="12"/>
      <c r="K1860" s="12"/>
      <c r="L1860" s="25"/>
      <c r="M1860" s="12"/>
    </row>
    <row r="1861" customFormat="false" ht="15" hidden="false" customHeight="false" outlineLevel="0" collapsed="false">
      <c r="A1861" s="8" t="n">
        <v>1857</v>
      </c>
      <c r="B1861" s="13"/>
      <c r="C1861" s="25"/>
      <c r="D1861" s="26" t="str">
        <f aca="false">IF($C1861="","",IFERROR(IF(INDEX(Bolalar!$B$5:$B$1804,MATCH($C1861,Bolalar!$I$5:$I$1804,0))="","",INDEX(Bolalar!$B$5:$B$1804,MATCH($C1861,Bolalar!$I$5:$I$1804,0))),""))</f>
        <v/>
      </c>
      <c r="E1861" s="15" t="str">
        <f aca="false">IF($C1861="","",IFERROR(IF(INDEX(Bolalar!$C$5:$C$1804,MATCH($C1861,Bolalar!$I$5:$I$1804,0))="","",INDEX(Bolalar!$C$5:$C$1804,MATCH($C1861,Bolalar!$I$5:$I$1804,0))),""))</f>
        <v/>
      </c>
      <c r="F1861" s="24"/>
      <c r="G1861" s="14" t="str">
        <f aca="false">IF(OR($E1861="",$B1861=""),"",INT(($B1861-$E1861)/365.25))</f>
        <v/>
      </c>
      <c r="H1861" s="14" t="str">
        <f aca="false">IF($G1861="","",IF($G1861&lt;5,"Ha","Yo'q"))</f>
        <v/>
      </c>
      <c r="I1861" s="14" t="str">
        <f aca="false">IF($G1861="","",IF($G1861&lt;18,"Ha","Yo'q"))</f>
        <v/>
      </c>
      <c r="J1861" s="12"/>
      <c r="K1861" s="12"/>
      <c r="L1861" s="25"/>
      <c r="M1861" s="12"/>
    </row>
    <row r="1862" customFormat="false" ht="15" hidden="false" customHeight="false" outlineLevel="0" collapsed="false">
      <c r="A1862" s="8" t="n">
        <v>1858</v>
      </c>
      <c r="B1862" s="13"/>
      <c r="C1862" s="25"/>
      <c r="D1862" s="26" t="str">
        <f aca="false">IF($C1862="","",IFERROR(IF(INDEX(Bolalar!$B$5:$B$1804,MATCH($C1862,Bolalar!$I$5:$I$1804,0))="","",INDEX(Bolalar!$B$5:$B$1804,MATCH($C1862,Bolalar!$I$5:$I$1804,0))),""))</f>
        <v/>
      </c>
      <c r="E1862" s="15" t="str">
        <f aca="false">IF($C1862="","",IFERROR(IF(INDEX(Bolalar!$C$5:$C$1804,MATCH($C1862,Bolalar!$I$5:$I$1804,0))="","",INDEX(Bolalar!$C$5:$C$1804,MATCH($C1862,Bolalar!$I$5:$I$1804,0))),""))</f>
        <v/>
      </c>
      <c r="F1862" s="24"/>
      <c r="G1862" s="14" t="str">
        <f aca="false">IF(OR($E1862="",$B1862=""),"",INT(($B1862-$E1862)/365.25))</f>
        <v/>
      </c>
      <c r="H1862" s="14" t="str">
        <f aca="false">IF($G1862="","",IF($G1862&lt;5,"Ha","Yo'q"))</f>
        <v/>
      </c>
      <c r="I1862" s="14" t="str">
        <f aca="false">IF($G1862="","",IF($G1862&lt;18,"Ha","Yo'q"))</f>
        <v/>
      </c>
      <c r="J1862" s="12"/>
      <c r="K1862" s="12"/>
      <c r="L1862" s="25"/>
      <c r="M1862" s="12"/>
    </row>
    <row r="1863" customFormat="false" ht="15" hidden="false" customHeight="false" outlineLevel="0" collapsed="false">
      <c r="A1863" s="8" t="n">
        <v>1859</v>
      </c>
      <c r="B1863" s="13"/>
      <c r="C1863" s="25"/>
      <c r="D1863" s="26" t="str">
        <f aca="false">IF($C1863="","",IFERROR(IF(INDEX(Bolalar!$B$5:$B$1804,MATCH($C1863,Bolalar!$I$5:$I$1804,0))="","",INDEX(Bolalar!$B$5:$B$1804,MATCH($C1863,Bolalar!$I$5:$I$1804,0))),""))</f>
        <v/>
      </c>
      <c r="E1863" s="15" t="str">
        <f aca="false">IF($C1863="","",IFERROR(IF(INDEX(Bolalar!$C$5:$C$1804,MATCH($C1863,Bolalar!$I$5:$I$1804,0))="","",INDEX(Bolalar!$C$5:$C$1804,MATCH($C1863,Bolalar!$I$5:$I$1804,0))),""))</f>
        <v/>
      </c>
      <c r="F1863" s="24"/>
      <c r="G1863" s="14" t="str">
        <f aca="false">IF(OR($E1863="",$B1863=""),"",INT(($B1863-$E1863)/365.25))</f>
        <v/>
      </c>
      <c r="H1863" s="14" t="str">
        <f aca="false">IF($G1863="","",IF($G1863&lt;5,"Ha","Yo'q"))</f>
        <v/>
      </c>
      <c r="I1863" s="14" t="str">
        <f aca="false">IF($G1863="","",IF($G1863&lt;18,"Ha","Yo'q"))</f>
        <v/>
      </c>
      <c r="J1863" s="12"/>
      <c r="K1863" s="12"/>
      <c r="L1863" s="25"/>
      <c r="M1863" s="12"/>
    </row>
    <row r="1864" customFormat="false" ht="15" hidden="false" customHeight="false" outlineLevel="0" collapsed="false">
      <c r="A1864" s="8" t="n">
        <v>1860</v>
      </c>
      <c r="B1864" s="13"/>
      <c r="C1864" s="25"/>
      <c r="D1864" s="26" t="str">
        <f aca="false">IF($C1864="","",IFERROR(IF(INDEX(Bolalar!$B$5:$B$1804,MATCH($C1864,Bolalar!$I$5:$I$1804,0))="","",INDEX(Bolalar!$B$5:$B$1804,MATCH($C1864,Bolalar!$I$5:$I$1804,0))),""))</f>
        <v/>
      </c>
      <c r="E1864" s="15" t="str">
        <f aca="false">IF($C1864="","",IFERROR(IF(INDEX(Bolalar!$C$5:$C$1804,MATCH($C1864,Bolalar!$I$5:$I$1804,0))="","",INDEX(Bolalar!$C$5:$C$1804,MATCH($C1864,Bolalar!$I$5:$I$1804,0))),""))</f>
        <v/>
      </c>
      <c r="F1864" s="24"/>
      <c r="G1864" s="14" t="str">
        <f aca="false">IF(OR($E1864="",$B1864=""),"",INT(($B1864-$E1864)/365.25))</f>
        <v/>
      </c>
      <c r="H1864" s="14" t="str">
        <f aca="false">IF($G1864="","",IF($G1864&lt;5,"Ha","Yo'q"))</f>
        <v/>
      </c>
      <c r="I1864" s="14" t="str">
        <f aca="false">IF($G1864="","",IF($G1864&lt;18,"Ha","Yo'q"))</f>
        <v/>
      </c>
      <c r="J1864" s="12"/>
      <c r="K1864" s="12"/>
      <c r="L1864" s="25"/>
      <c r="M1864" s="12"/>
    </row>
    <row r="1865" customFormat="false" ht="15" hidden="false" customHeight="false" outlineLevel="0" collapsed="false">
      <c r="A1865" s="8" t="n">
        <v>1861</v>
      </c>
      <c r="B1865" s="13"/>
      <c r="C1865" s="25"/>
      <c r="D1865" s="26" t="str">
        <f aca="false">IF($C1865="","",IFERROR(IF(INDEX(Bolalar!$B$5:$B$1804,MATCH($C1865,Bolalar!$I$5:$I$1804,0))="","",INDEX(Bolalar!$B$5:$B$1804,MATCH($C1865,Bolalar!$I$5:$I$1804,0))),""))</f>
        <v/>
      </c>
      <c r="E1865" s="15" t="str">
        <f aca="false">IF($C1865="","",IFERROR(IF(INDEX(Bolalar!$C$5:$C$1804,MATCH($C1865,Bolalar!$I$5:$I$1804,0))="","",INDEX(Bolalar!$C$5:$C$1804,MATCH($C1865,Bolalar!$I$5:$I$1804,0))),""))</f>
        <v/>
      </c>
      <c r="F1865" s="24"/>
      <c r="G1865" s="14" t="str">
        <f aca="false">IF(OR($E1865="",$B1865=""),"",INT(($B1865-$E1865)/365.25))</f>
        <v/>
      </c>
      <c r="H1865" s="14" t="str">
        <f aca="false">IF($G1865="","",IF($G1865&lt;5,"Ha","Yo'q"))</f>
        <v/>
      </c>
      <c r="I1865" s="14" t="str">
        <f aca="false">IF($G1865="","",IF($G1865&lt;18,"Ha","Yo'q"))</f>
        <v/>
      </c>
      <c r="J1865" s="12"/>
      <c r="K1865" s="12"/>
      <c r="L1865" s="25"/>
      <c r="M1865" s="12"/>
    </row>
    <row r="1866" customFormat="false" ht="15" hidden="false" customHeight="false" outlineLevel="0" collapsed="false">
      <c r="A1866" s="8" t="n">
        <v>1862</v>
      </c>
      <c r="B1866" s="13"/>
      <c r="C1866" s="25"/>
      <c r="D1866" s="26" t="str">
        <f aca="false">IF($C1866="","",IFERROR(IF(INDEX(Bolalar!$B$5:$B$1804,MATCH($C1866,Bolalar!$I$5:$I$1804,0))="","",INDEX(Bolalar!$B$5:$B$1804,MATCH($C1866,Bolalar!$I$5:$I$1804,0))),""))</f>
        <v/>
      </c>
      <c r="E1866" s="15" t="str">
        <f aca="false">IF($C1866="","",IFERROR(IF(INDEX(Bolalar!$C$5:$C$1804,MATCH($C1866,Bolalar!$I$5:$I$1804,0))="","",INDEX(Bolalar!$C$5:$C$1804,MATCH($C1866,Bolalar!$I$5:$I$1804,0))),""))</f>
        <v/>
      </c>
      <c r="F1866" s="24"/>
      <c r="G1866" s="14" t="str">
        <f aca="false">IF(OR($E1866="",$B1866=""),"",INT(($B1866-$E1866)/365.25))</f>
        <v/>
      </c>
      <c r="H1866" s="14" t="str">
        <f aca="false">IF($G1866="","",IF($G1866&lt;5,"Ha","Yo'q"))</f>
        <v/>
      </c>
      <c r="I1866" s="14" t="str">
        <f aca="false">IF($G1866="","",IF($G1866&lt;18,"Ha","Yo'q"))</f>
        <v/>
      </c>
      <c r="J1866" s="12"/>
      <c r="K1866" s="12"/>
      <c r="L1866" s="25"/>
      <c r="M1866" s="12"/>
    </row>
    <row r="1867" customFormat="false" ht="15" hidden="false" customHeight="false" outlineLevel="0" collapsed="false">
      <c r="A1867" s="8" t="n">
        <v>1863</v>
      </c>
      <c r="B1867" s="13"/>
      <c r="C1867" s="25"/>
      <c r="D1867" s="26" t="str">
        <f aca="false">IF($C1867="","",IFERROR(IF(INDEX(Bolalar!$B$5:$B$1804,MATCH($C1867,Bolalar!$I$5:$I$1804,0))="","",INDEX(Bolalar!$B$5:$B$1804,MATCH($C1867,Bolalar!$I$5:$I$1804,0))),""))</f>
        <v/>
      </c>
      <c r="E1867" s="15" t="str">
        <f aca="false">IF($C1867="","",IFERROR(IF(INDEX(Bolalar!$C$5:$C$1804,MATCH($C1867,Bolalar!$I$5:$I$1804,0))="","",INDEX(Bolalar!$C$5:$C$1804,MATCH($C1867,Bolalar!$I$5:$I$1804,0))),""))</f>
        <v/>
      </c>
      <c r="F1867" s="24"/>
      <c r="G1867" s="14" t="str">
        <f aca="false">IF(OR($E1867="",$B1867=""),"",INT(($B1867-$E1867)/365.25))</f>
        <v/>
      </c>
      <c r="H1867" s="14" t="str">
        <f aca="false">IF($G1867="","",IF($G1867&lt;5,"Ha","Yo'q"))</f>
        <v/>
      </c>
      <c r="I1867" s="14" t="str">
        <f aca="false">IF($G1867="","",IF($G1867&lt;18,"Ha","Yo'q"))</f>
        <v/>
      </c>
      <c r="J1867" s="12"/>
      <c r="K1867" s="12"/>
      <c r="L1867" s="25"/>
      <c r="M1867" s="12"/>
    </row>
    <row r="1868" customFormat="false" ht="15" hidden="false" customHeight="false" outlineLevel="0" collapsed="false">
      <c r="A1868" s="8" t="n">
        <v>1864</v>
      </c>
      <c r="B1868" s="13"/>
      <c r="C1868" s="25"/>
      <c r="D1868" s="26" t="str">
        <f aca="false">IF($C1868="","",IFERROR(IF(INDEX(Bolalar!$B$5:$B$1804,MATCH($C1868,Bolalar!$I$5:$I$1804,0))="","",INDEX(Bolalar!$B$5:$B$1804,MATCH($C1868,Bolalar!$I$5:$I$1804,0))),""))</f>
        <v/>
      </c>
      <c r="E1868" s="15" t="str">
        <f aca="false">IF($C1868="","",IFERROR(IF(INDEX(Bolalar!$C$5:$C$1804,MATCH($C1868,Bolalar!$I$5:$I$1804,0))="","",INDEX(Bolalar!$C$5:$C$1804,MATCH($C1868,Bolalar!$I$5:$I$1804,0))),""))</f>
        <v/>
      </c>
      <c r="F1868" s="24"/>
      <c r="G1868" s="14" t="str">
        <f aca="false">IF(OR($E1868="",$B1868=""),"",INT(($B1868-$E1868)/365.25))</f>
        <v/>
      </c>
      <c r="H1868" s="14" t="str">
        <f aca="false">IF($G1868="","",IF($G1868&lt;5,"Ha","Yo'q"))</f>
        <v/>
      </c>
      <c r="I1868" s="14" t="str">
        <f aca="false">IF($G1868="","",IF($G1868&lt;18,"Ha","Yo'q"))</f>
        <v/>
      </c>
      <c r="J1868" s="12"/>
      <c r="K1868" s="12"/>
      <c r="L1868" s="25"/>
      <c r="M1868" s="12"/>
    </row>
    <row r="1869" customFormat="false" ht="15" hidden="false" customHeight="false" outlineLevel="0" collapsed="false">
      <c r="A1869" s="8" t="n">
        <v>1865</v>
      </c>
      <c r="B1869" s="13"/>
      <c r="C1869" s="25"/>
      <c r="D1869" s="26" t="str">
        <f aca="false">IF($C1869="","",IFERROR(IF(INDEX(Bolalar!$B$5:$B$1804,MATCH($C1869,Bolalar!$I$5:$I$1804,0))="","",INDEX(Bolalar!$B$5:$B$1804,MATCH($C1869,Bolalar!$I$5:$I$1804,0))),""))</f>
        <v/>
      </c>
      <c r="E1869" s="15" t="str">
        <f aca="false">IF($C1869="","",IFERROR(IF(INDEX(Bolalar!$C$5:$C$1804,MATCH($C1869,Bolalar!$I$5:$I$1804,0))="","",INDEX(Bolalar!$C$5:$C$1804,MATCH($C1869,Bolalar!$I$5:$I$1804,0))),""))</f>
        <v/>
      </c>
      <c r="F1869" s="24"/>
      <c r="G1869" s="14" t="str">
        <f aca="false">IF(OR($E1869="",$B1869=""),"",INT(($B1869-$E1869)/365.25))</f>
        <v/>
      </c>
      <c r="H1869" s="14" t="str">
        <f aca="false">IF($G1869="","",IF($G1869&lt;5,"Ha","Yo'q"))</f>
        <v/>
      </c>
      <c r="I1869" s="14" t="str">
        <f aca="false">IF($G1869="","",IF($G1869&lt;18,"Ha","Yo'q"))</f>
        <v/>
      </c>
      <c r="J1869" s="12"/>
      <c r="K1869" s="12"/>
      <c r="L1869" s="25"/>
      <c r="M1869" s="12"/>
    </row>
    <row r="1870" customFormat="false" ht="15" hidden="false" customHeight="false" outlineLevel="0" collapsed="false">
      <c r="A1870" s="8" t="n">
        <v>1866</v>
      </c>
      <c r="B1870" s="13"/>
      <c r="C1870" s="25"/>
      <c r="D1870" s="26" t="str">
        <f aca="false">IF($C1870="","",IFERROR(IF(INDEX(Bolalar!$B$5:$B$1804,MATCH($C1870,Bolalar!$I$5:$I$1804,0))="","",INDEX(Bolalar!$B$5:$B$1804,MATCH($C1870,Bolalar!$I$5:$I$1804,0))),""))</f>
        <v/>
      </c>
      <c r="E1870" s="15" t="str">
        <f aca="false">IF($C1870="","",IFERROR(IF(INDEX(Bolalar!$C$5:$C$1804,MATCH($C1870,Bolalar!$I$5:$I$1804,0))="","",INDEX(Bolalar!$C$5:$C$1804,MATCH($C1870,Bolalar!$I$5:$I$1804,0))),""))</f>
        <v/>
      </c>
      <c r="F1870" s="24"/>
      <c r="G1870" s="14" t="str">
        <f aca="false">IF(OR($E1870="",$B1870=""),"",INT(($B1870-$E1870)/365.25))</f>
        <v/>
      </c>
      <c r="H1870" s="14" t="str">
        <f aca="false">IF($G1870="","",IF($G1870&lt;5,"Ha","Yo'q"))</f>
        <v/>
      </c>
      <c r="I1870" s="14" t="str">
        <f aca="false">IF($G1870="","",IF($G1870&lt;18,"Ha","Yo'q"))</f>
        <v/>
      </c>
      <c r="J1870" s="12"/>
      <c r="K1870" s="12"/>
      <c r="L1870" s="25"/>
      <c r="M1870" s="12"/>
    </row>
    <row r="1871" customFormat="false" ht="15" hidden="false" customHeight="false" outlineLevel="0" collapsed="false">
      <c r="A1871" s="8" t="n">
        <v>1867</v>
      </c>
      <c r="B1871" s="13"/>
      <c r="C1871" s="25"/>
      <c r="D1871" s="26" t="str">
        <f aca="false">IF($C1871="","",IFERROR(IF(INDEX(Bolalar!$B$5:$B$1804,MATCH($C1871,Bolalar!$I$5:$I$1804,0))="","",INDEX(Bolalar!$B$5:$B$1804,MATCH($C1871,Bolalar!$I$5:$I$1804,0))),""))</f>
        <v/>
      </c>
      <c r="E1871" s="15" t="str">
        <f aca="false">IF($C1871="","",IFERROR(IF(INDEX(Bolalar!$C$5:$C$1804,MATCH($C1871,Bolalar!$I$5:$I$1804,0))="","",INDEX(Bolalar!$C$5:$C$1804,MATCH($C1871,Bolalar!$I$5:$I$1804,0))),""))</f>
        <v/>
      </c>
      <c r="F1871" s="24"/>
      <c r="G1871" s="14" t="str">
        <f aca="false">IF(OR($E1871="",$B1871=""),"",INT(($B1871-$E1871)/365.25))</f>
        <v/>
      </c>
      <c r="H1871" s="14" t="str">
        <f aca="false">IF($G1871="","",IF($G1871&lt;5,"Ha","Yo'q"))</f>
        <v/>
      </c>
      <c r="I1871" s="14" t="str">
        <f aca="false">IF($G1871="","",IF($G1871&lt;18,"Ha","Yo'q"))</f>
        <v/>
      </c>
      <c r="J1871" s="12"/>
      <c r="K1871" s="12"/>
      <c r="L1871" s="25"/>
      <c r="M1871" s="12"/>
    </row>
    <row r="1872" customFormat="false" ht="15" hidden="false" customHeight="false" outlineLevel="0" collapsed="false">
      <c r="A1872" s="8" t="n">
        <v>1868</v>
      </c>
      <c r="B1872" s="13"/>
      <c r="C1872" s="25"/>
      <c r="D1872" s="26" t="str">
        <f aca="false">IF($C1872="","",IFERROR(IF(INDEX(Bolalar!$B$5:$B$1804,MATCH($C1872,Bolalar!$I$5:$I$1804,0))="","",INDEX(Bolalar!$B$5:$B$1804,MATCH($C1872,Bolalar!$I$5:$I$1804,0))),""))</f>
        <v/>
      </c>
      <c r="E1872" s="15" t="str">
        <f aca="false">IF($C1872="","",IFERROR(IF(INDEX(Bolalar!$C$5:$C$1804,MATCH($C1872,Bolalar!$I$5:$I$1804,0))="","",INDEX(Bolalar!$C$5:$C$1804,MATCH($C1872,Bolalar!$I$5:$I$1804,0))),""))</f>
        <v/>
      </c>
      <c r="F1872" s="24"/>
      <c r="G1872" s="14" t="str">
        <f aca="false">IF(OR($E1872="",$B1872=""),"",INT(($B1872-$E1872)/365.25))</f>
        <v/>
      </c>
      <c r="H1872" s="14" t="str">
        <f aca="false">IF($G1872="","",IF($G1872&lt;5,"Ha","Yo'q"))</f>
        <v/>
      </c>
      <c r="I1872" s="14" t="str">
        <f aca="false">IF($G1872="","",IF($G1872&lt;18,"Ha","Yo'q"))</f>
        <v/>
      </c>
      <c r="J1872" s="12"/>
      <c r="K1872" s="12"/>
      <c r="L1872" s="25"/>
      <c r="M1872" s="12"/>
    </row>
    <row r="1873" customFormat="false" ht="15" hidden="false" customHeight="false" outlineLevel="0" collapsed="false">
      <c r="A1873" s="8" t="n">
        <v>1869</v>
      </c>
      <c r="B1873" s="13"/>
      <c r="C1873" s="25"/>
      <c r="D1873" s="26" t="str">
        <f aca="false">IF($C1873="","",IFERROR(IF(INDEX(Bolalar!$B$5:$B$1804,MATCH($C1873,Bolalar!$I$5:$I$1804,0))="","",INDEX(Bolalar!$B$5:$B$1804,MATCH($C1873,Bolalar!$I$5:$I$1804,0))),""))</f>
        <v/>
      </c>
      <c r="E1873" s="15" t="str">
        <f aca="false">IF($C1873="","",IFERROR(IF(INDEX(Bolalar!$C$5:$C$1804,MATCH($C1873,Bolalar!$I$5:$I$1804,0))="","",INDEX(Bolalar!$C$5:$C$1804,MATCH($C1873,Bolalar!$I$5:$I$1804,0))),""))</f>
        <v/>
      </c>
      <c r="F1873" s="24"/>
      <c r="G1873" s="14" t="str">
        <f aca="false">IF(OR($E1873="",$B1873=""),"",INT(($B1873-$E1873)/365.25))</f>
        <v/>
      </c>
      <c r="H1873" s="14" t="str">
        <f aca="false">IF($G1873="","",IF($G1873&lt;5,"Ha","Yo'q"))</f>
        <v/>
      </c>
      <c r="I1873" s="14" t="str">
        <f aca="false">IF($G1873="","",IF($G1873&lt;18,"Ha","Yo'q"))</f>
        <v/>
      </c>
      <c r="J1873" s="12"/>
      <c r="K1873" s="12"/>
      <c r="L1873" s="25"/>
      <c r="M1873" s="12"/>
    </row>
    <row r="1874" customFormat="false" ht="15" hidden="false" customHeight="false" outlineLevel="0" collapsed="false">
      <c r="A1874" s="8" t="n">
        <v>1870</v>
      </c>
      <c r="B1874" s="13"/>
      <c r="C1874" s="25"/>
      <c r="D1874" s="26" t="str">
        <f aca="false">IF($C1874="","",IFERROR(IF(INDEX(Bolalar!$B$5:$B$1804,MATCH($C1874,Bolalar!$I$5:$I$1804,0))="","",INDEX(Bolalar!$B$5:$B$1804,MATCH($C1874,Bolalar!$I$5:$I$1804,0))),""))</f>
        <v/>
      </c>
      <c r="E1874" s="15" t="str">
        <f aca="false">IF($C1874="","",IFERROR(IF(INDEX(Bolalar!$C$5:$C$1804,MATCH($C1874,Bolalar!$I$5:$I$1804,0))="","",INDEX(Bolalar!$C$5:$C$1804,MATCH($C1874,Bolalar!$I$5:$I$1804,0))),""))</f>
        <v/>
      </c>
      <c r="F1874" s="24"/>
      <c r="G1874" s="14" t="str">
        <f aca="false">IF(OR($E1874="",$B1874=""),"",INT(($B1874-$E1874)/365.25))</f>
        <v/>
      </c>
      <c r="H1874" s="14" t="str">
        <f aca="false">IF($G1874="","",IF($G1874&lt;5,"Ha","Yo'q"))</f>
        <v/>
      </c>
      <c r="I1874" s="14" t="str">
        <f aca="false">IF($G1874="","",IF($G1874&lt;18,"Ha","Yo'q"))</f>
        <v/>
      </c>
      <c r="J1874" s="12"/>
      <c r="K1874" s="12"/>
      <c r="L1874" s="25"/>
      <c r="M1874" s="12"/>
    </row>
    <row r="1875" customFormat="false" ht="15" hidden="false" customHeight="false" outlineLevel="0" collapsed="false">
      <c r="A1875" s="8" t="n">
        <v>1871</v>
      </c>
      <c r="B1875" s="13"/>
      <c r="C1875" s="25"/>
      <c r="D1875" s="26" t="str">
        <f aca="false">IF($C1875="","",IFERROR(IF(INDEX(Bolalar!$B$5:$B$1804,MATCH($C1875,Bolalar!$I$5:$I$1804,0))="","",INDEX(Bolalar!$B$5:$B$1804,MATCH($C1875,Bolalar!$I$5:$I$1804,0))),""))</f>
        <v/>
      </c>
      <c r="E1875" s="15" t="str">
        <f aca="false">IF($C1875="","",IFERROR(IF(INDEX(Bolalar!$C$5:$C$1804,MATCH($C1875,Bolalar!$I$5:$I$1804,0))="","",INDEX(Bolalar!$C$5:$C$1804,MATCH($C1875,Bolalar!$I$5:$I$1804,0))),""))</f>
        <v/>
      </c>
      <c r="F1875" s="24"/>
      <c r="G1875" s="14" t="str">
        <f aca="false">IF(OR($E1875="",$B1875=""),"",INT(($B1875-$E1875)/365.25))</f>
        <v/>
      </c>
      <c r="H1875" s="14" t="str">
        <f aca="false">IF($G1875="","",IF($G1875&lt;5,"Ha","Yo'q"))</f>
        <v/>
      </c>
      <c r="I1875" s="14" t="str">
        <f aca="false">IF($G1875="","",IF($G1875&lt;18,"Ha","Yo'q"))</f>
        <v/>
      </c>
      <c r="J1875" s="12"/>
      <c r="K1875" s="12"/>
      <c r="L1875" s="25"/>
      <c r="M1875" s="12"/>
    </row>
    <row r="1876" customFormat="false" ht="15" hidden="false" customHeight="false" outlineLevel="0" collapsed="false">
      <c r="A1876" s="8" t="n">
        <v>1872</v>
      </c>
      <c r="B1876" s="13"/>
      <c r="C1876" s="25"/>
      <c r="D1876" s="26" t="str">
        <f aca="false">IF($C1876="","",IFERROR(IF(INDEX(Bolalar!$B$5:$B$1804,MATCH($C1876,Bolalar!$I$5:$I$1804,0))="","",INDEX(Bolalar!$B$5:$B$1804,MATCH($C1876,Bolalar!$I$5:$I$1804,0))),""))</f>
        <v/>
      </c>
      <c r="E1876" s="15" t="str">
        <f aca="false">IF($C1876="","",IFERROR(IF(INDEX(Bolalar!$C$5:$C$1804,MATCH($C1876,Bolalar!$I$5:$I$1804,0))="","",INDEX(Bolalar!$C$5:$C$1804,MATCH($C1876,Bolalar!$I$5:$I$1804,0))),""))</f>
        <v/>
      </c>
      <c r="F1876" s="24"/>
      <c r="G1876" s="14" t="str">
        <f aca="false">IF(OR($E1876="",$B1876=""),"",INT(($B1876-$E1876)/365.25))</f>
        <v/>
      </c>
      <c r="H1876" s="14" t="str">
        <f aca="false">IF($G1876="","",IF($G1876&lt;5,"Ha","Yo'q"))</f>
        <v/>
      </c>
      <c r="I1876" s="14" t="str">
        <f aca="false">IF($G1876="","",IF($G1876&lt;18,"Ha","Yo'q"))</f>
        <v/>
      </c>
      <c r="J1876" s="12"/>
      <c r="K1876" s="12"/>
      <c r="L1876" s="25"/>
      <c r="M1876" s="12"/>
    </row>
    <row r="1877" customFormat="false" ht="15" hidden="false" customHeight="false" outlineLevel="0" collapsed="false">
      <c r="A1877" s="8" t="n">
        <v>1873</v>
      </c>
      <c r="B1877" s="13"/>
      <c r="C1877" s="25"/>
      <c r="D1877" s="26" t="str">
        <f aca="false">IF($C1877="","",IFERROR(IF(INDEX(Bolalar!$B$5:$B$1804,MATCH($C1877,Bolalar!$I$5:$I$1804,0))="","",INDEX(Bolalar!$B$5:$B$1804,MATCH($C1877,Bolalar!$I$5:$I$1804,0))),""))</f>
        <v/>
      </c>
      <c r="E1877" s="15" t="str">
        <f aca="false">IF($C1877="","",IFERROR(IF(INDEX(Bolalar!$C$5:$C$1804,MATCH($C1877,Bolalar!$I$5:$I$1804,0))="","",INDEX(Bolalar!$C$5:$C$1804,MATCH($C1877,Bolalar!$I$5:$I$1804,0))),""))</f>
        <v/>
      </c>
      <c r="F1877" s="24"/>
      <c r="G1877" s="14" t="str">
        <f aca="false">IF(OR($E1877="",$B1877=""),"",INT(($B1877-$E1877)/365.25))</f>
        <v/>
      </c>
      <c r="H1877" s="14" t="str">
        <f aca="false">IF($G1877="","",IF($G1877&lt;5,"Ha","Yo'q"))</f>
        <v/>
      </c>
      <c r="I1877" s="14" t="str">
        <f aca="false">IF($G1877="","",IF($G1877&lt;18,"Ha","Yo'q"))</f>
        <v/>
      </c>
      <c r="J1877" s="12"/>
      <c r="K1877" s="12"/>
      <c r="L1877" s="25"/>
      <c r="M1877" s="12"/>
    </row>
    <row r="1878" customFormat="false" ht="15" hidden="false" customHeight="false" outlineLevel="0" collapsed="false">
      <c r="A1878" s="8" t="n">
        <v>1874</v>
      </c>
      <c r="B1878" s="13"/>
      <c r="C1878" s="25"/>
      <c r="D1878" s="26" t="str">
        <f aca="false">IF($C1878="","",IFERROR(IF(INDEX(Bolalar!$B$5:$B$1804,MATCH($C1878,Bolalar!$I$5:$I$1804,0))="","",INDEX(Bolalar!$B$5:$B$1804,MATCH($C1878,Bolalar!$I$5:$I$1804,0))),""))</f>
        <v/>
      </c>
      <c r="E1878" s="15" t="str">
        <f aca="false">IF($C1878="","",IFERROR(IF(INDEX(Bolalar!$C$5:$C$1804,MATCH($C1878,Bolalar!$I$5:$I$1804,0))="","",INDEX(Bolalar!$C$5:$C$1804,MATCH($C1878,Bolalar!$I$5:$I$1804,0))),""))</f>
        <v/>
      </c>
      <c r="F1878" s="24"/>
      <c r="G1878" s="14" t="str">
        <f aca="false">IF(OR($E1878="",$B1878=""),"",INT(($B1878-$E1878)/365.25))</f>
        <v/>
      </c>
      <c r="H1878" s="14" t="str">
        <f aca="false">IF($G1878="","",IF($G1878&lt;5,"Ha","Yo'q"))</f>
        <v/>
      </c>
      <c r="I1878" s="14" t="str">
        <f aca="false">IF($G1878="","",IF($G1878&lt;18,"Ha","Yo'q"))</f>
        <v/>
      </c>
      <c r="J1878" s="12"/>
      <c r="K1878" s="12"/>
      <c r="L1878" s="25"/>
      <c r="M1878" s="12"/>
    </row>
    <row r="1879" customFormat="false" ht="15" hidden="false" customHeight="false" outlineLevel="0" collapsed="false">
      <c r="A1879" s="8" t="n">
        <v>1875</v>
      </c>
      <c r="B1879" s="13"/>
      <c r="C1879" s="25"/>
      <c r="D1879" s="26" t="str">
        <f aca="false">IF($C1879="","",IFERROR(IF(INDEX(Bolalar!$B$5:$B$1804,MATCH($C1879,Bolalar!$I$5:$I$1804,0))="","",INDEX(Bolalar!$B$5:$B$1804,MATCH($C1879,Bolalar!$I$5:$I$1804,0))),""))</f>
        <v/>
      </c>
      <c r="E1879" s="15" t="str">
        <f aca="false">IF($C1879="","",IFERROR(IF(INDEX(Bolalar!$C$5:$C$1804,MATCH($C1879,Bolalar!$I$5:$I$1804,0))="","",INDEX(Bolalar!$C$5:$C$1804,MATCH($C1879,Bolalar!$I$5:$I$1804,0))),""))</f>
        <v/>
      </c>
      <c r="F1879" s="24"/>
      <c r="G1879" s="14" t="str">
        <f aca="false">IF(OR($E1879="",$B1879=""),"",INT(($B1879-$E1879)/365.25))</f>
        <v/>
      </c>
      <c r="H1879" s="14" t="str">
        <f aca="false">IF($G1879="","",IF($G1879&lt;5,"Ha","Yo'q"))</f>
        <v/>
      </c>
      <c r="I1879" s="14" t="str">
        <f aca="false">IF($G1879="","",IF($G1879&lt;18,"Ha","Yo'q"))</f>
        <v/>
      </c>
      <c r="J1879" s="12"/>
      <c r="K1879" s="12"/>
      <c r="L1879" s="25"/>
      <c r="M1879" s="12"/>
    </row>
    <row r="1880" customFormat="false" ht="15" hidden="false" customHeight="false" outlineLevel="0" collapsed="false">
      <c r="A1880" s="8" t="n">
        <v>1876</v>
      </c>
      <c r="B1880" s="13"/>
      <c r="C1880" s="25"/>
      <c r="D1880" s="26" t="str">
        <f aca="false">IF($C1880="","",IFERROR(IF(INDEX(Bolalar!$B$5:$B$1804,MATCH($C1880,Bolalar!$I$5:$I$1804,0))="","",INDEX(Bolalar!$B$5:$B$1804,MATCH($C1880,Bolalar!$I$5:$I$1804,0))),""))</f>
        <v/>
      </c>
      <c r="E1880" s="15" t="str">
        <f aca="false">IF($C1880="","",IFERROR(IF(INDEX(Bolalar!$C$5:$C$1804,MATCH($C1880,Bolalar!$I$5:$I$1804,0))="","",INDEX(Bolalar!$C$5:$C$1804,MATCH($C1880,Bolalar!$I$5:$I$1804,0))),""))</f>
        <v/>
      </c>
      <c r="F1880" s="24"/>
      <c r="G1880" s="14" t="str">
        <f aca="false">IF(OR($E1880="",$B1880=""),"",INT(($B1880-$E1880)/365.25))</f>
        <v/>
      </c>
      <c r="H1880" s="14" t="str">
        <f aca="false">IF($G1880="","",IF($G1880&lt;5,"Ha","Yo'q"))</f>
        <v/>
      </c>
      <c r="I1880" s="14" t="str">
        <f aca="false">IF($G1880="","",IF($G1880&lt;18,"Ha","Yo'q"))</f>
        <v/>
      </c>
      <c r="J1880" s="12"/>
      <c r="K1880" s="12"/>
      <c r="L1880" s="25"/>
      <c r="M1880" s="12"/>
    </row>
    <row r="1881" customFormat="false" ht="15" hidden="false" customHeight="false" outlineLevel="0" collapsed="false">
      <c r="A1881" s="8" t="n">
        <v>1877</v>
      </c>
      <c r="B1881" s="13"/>
      <c r="C1881" s="25"/>
      <c r="D1881" s="26" t="str">
        <f aca="false">IF($C1881="","",IFERROR(IF(INDEX(Bolalar!$B$5:$B$1804,MATCH($C1881,Bolalar!$I$5:$I$1804,0))="","",INDEX(Bolalar!$B$5:$B$1804,MATCH($C1881,Bolalar!$I$5:$I$1804,0))),""))</f>
        <v/>
      </c>
      <c r="E1881" s="15" t="str">
        <f aca="false">IF($C1881="","",IFERROR(IF(INDEX(Bolalar!$C$5:$C$1804,MATCH($C1881,Bolalar!$I$5:$I$1804,0))="","",INDEX(Bolalar!$C$5:$C$1804,MATCH($C1881,Bolalar!$I$5:$I$1804,0))),""))</f>
        <v/>
      </c>
      <c r="F1881" s="24"/>
      <c r="G1881" s="14" t="str">
        <f aca="false">IF(OR($E1881="",$B1881=""),"",INT(($B1881-$E1881)/365.25))</f>
        <v/>
      </c>
      <c r="H1881" s="14" t="str">
        <f aca="false">IF($G1881="","",IF($G1881&lt;5,"Ha","Yo'q"))</f>
        <v/>
      </c>
      <c r="I1881" s="14" t="str">
        <f aca="false">IF($G1881="","",IF($G1881&lt;18,"Ha","Yo'q"))</f>
        <v/>
      </c>
      <c r="J1881" s="12"/>
      <c r="K1881" s="12"/>
      <c r="L1881" s="25"/>
      <c r="M1881" s="12"/>
    </row>
    <row r="1882" customFormat="false" ht="15" hidden="false" customHeight="false" outlineLevel="0" collapsed="false">
      <c r="A1882" s="8" t="n">
        <v>1878</v>
      </c>
      <c r="B1882" s="13"/>
      <c r="C1882" s="25"/>
      <c r="D1882" s="26" t="str">
        <f aca="false">IF($C1882="","",IFERROR(IF(INDEX(Bolalar!$B$5:$B$1804,MATCH($C1882,Bolalar!$I$5:$I$1804,0))="","",INDEX(Bolalar!$B$5:$B$1804,MATCH($C1882,Bolalar!$I$5:$I$1804,0))),""))</f>
        <v/>
      </c>
      <c r="E1882" s="15" t="str">
        <f aca="false">IF($C1882="","",IFERROR(IF(INDEX(Bolalar!$C$5:$C$1804,MATCH($C1882,Bolalar!$I$5:$I$1804,0))="","",INDEX(Bolalar!$C$5:$C$1804,MATCH($C1882,Bolalar!$I$5:$I$1804,0))),""))</f>
        <v/>
      </c>
      <c r="F1882" s="24"/>
      <c r="G1882" s="14" t="str">
        <f aca="false">IF(OR($E1882="",$B1882=""),"",INT(($B1882-$E1882)/365.25))</f>
        <v/>
      </c>
      <c r="H1882" s="14" t="str">
        <f aca="false">IF($G1882="","",IF($G1882&lt;5,"Ha","Yo'q"))</f>
        <v/>
      </c>
      <c r="I1882" s="14" t="str">
        <f aca="false">IF($G1882="","",IF($G1882&lt;18,"Ha","Yo'q"))</f>
        <v/>
      </c>
      <c r="J1882" s="12"/>
      <c r="K1882" s="12"/>
      <c r="L1882" s="25"/>
      <c r="M1882" s="12"/>
    </row>
    <row r="1883" customFormat="false" ht="15" hidden="false" customHeight="false" outlineLevel="0" collapsed="false">
      <c r="A1883" s="8" t="n">
        <v>1879</v>
      </c>
      <c r="B1883" s="13"/>
      <c r="C1883" s="25"/>
      <c r="D1883" s="26" t="str">
        <f aca="false">IF($C1883="","",IFERROR(IF(INDEX(Bolalar!$B$5:$B$1804,MATCH($C1883,Bolalar!$I$5:$I$1804,0))="","",INDEX(Bolalar!$B$5:$B$1804,MATCH($C1883,Bolalar!$I$5:$I$1804,0))),""))</f>
        <v/>
      </c>
      <c r="E1883" s="15" t="str">
        <f aca="false">IF($C1883="","",IFERROR(IF(INDEX(Bolalar!$C$5:$C$1804,MATCH($C1883,Bolalar!$I$5:$I$1804,0))="","",INDEX(Bolalar!$C$5:$C$1804,MATCH($C1883,Bolalar!$I$5:$I$1804,0))),""))</f>
        <v/>
      </c>
      <c r="F1883" s="24"/>
      <c r="G1883" s="14" t="str">
        <f aca="false">IF(OR($E1883="",$B1883=""),"",INT(($B1883-$E1883)/365.25))</f>
        <v/>
      </c>
      <c r="H1883" s="14" t="str">
        <f aca="false">IF($G1883="","",IF($G1883&lt;5,"Ha","Yo'q"))</f>
        <v/>
      </c>
      <c r="I1883" s="14" t="str">
        <f aca="false">IF($G1883="","",IF($G1883&lt;18,"Ha","Yo'q"))</f>
        <v/>
      </c>
      <c r="J1883" s="12"/>
      <c r="K1883" s="12"/>
      <c r="L1883" s="25"/>
      <c r="M1883" s="12"/>
    </row>
    <row r="1884" customFormat="false" ht="15" hidden="false" customHeight="false" outlineLevel="0" collapsed="false">
      <c r="A1884" s="8" t="n">
        <v>1880</v>
      </c>
      <c r="B1884" s="13"/>
      <c r="C1884" s="25"/>
      <c r="D1884" s="26" t="str">
        <f aca="false">IF($C1884="","",IFERROR(IF(INDEX(Bolalar!$B$5:$B$1804,MATCH($C1884,Bolalar!$I$5:$I$1804,0))="","",INDEX(Bolalar!$B$5:$B$1804,MATCH($C1884,Bolalar!$I$5:$I$1804,0))),""))</f>
        <v/>
      </c>
      <c r="E1884" s="15" t="str">
        <f aca="false">IF($C1884="","",IFERROR(IF(INDEX(Bolalar!$C$5:$C$1804,MATCH($C1884,Bolalar!$I$5:$I$1804,0))="","",INDEX(Bolalar!$C$5:$C$1804,MATCH($C1884,Bolalar!$I$5:$I$1804,0))),""))</f>
        <v/>
      </c>
      <c r="F1884" s="24"/>
      <c r="G1884" s="14" t="str">
        <f aca="false">IF(OR($E1884="",$B1884=""),"",INT(($B1884-$E1884)/365.25))</f>
        <v/>
      </c>
      <c r="H1884" s="14" t="str">
        <f aca="false">IF($G1884="","",IF($G1884&lt;5,"Ha","Yo'q"))</f>
        <v/>
      </c>
      <c r="I1884" s="14" t="str">
        <f aca="false">IF($G1884="","",IF($G1884&lt;18,"Ha","Yo'q"))</f>
        <v/>
      </c>
      <c r="J1884" s="12"/>
      <c r="K1884" s="12"/>
      <c r="L1884" s="25"/>
      <c r="M1884" s="12"/>
    </row>
    <row r="1885" customFormat="false" ht="15" hidden="false" customHeight="false" outlineLevel="0" collapsed="false">
      <c r="A1885" s="8" t="n">
        <v>1881</v>
      </c>
      <c r="B1885" s="13"/>
      <c r="C1885" s="25"/>
      <c r="D1885" s="26" t="str">
        <f aca="false">IF($C1885="","",IFERROR(IF(INDEX(Bolalar!$B$5:$B$1804,MATCH($C1885,Bolalar!$I$5:$I$1804,0))="","",INDEX(Bolalar!$B$5:$B$1804,MATCH($C1885,Bolalar!$I$5:$I$1804,0))),""))</f>
        <v/>
      </c>
      <c r="E1885" s="15" t="str">
        <f aca="false">IF($C1885="","",IFERROR(IF(INDEX(Bolalar!$C$5:$C$1804,MATCH($C1885,Bolalar!$I$5:$I$1804,0))="","",INDEX(Bolalar!$C$5:$C$1804,MATCH($C1885,Bolalar!$I$5:$I$1804,0))),""))</f>
        <v/>
      </c>
      <c r="F1885" s="24"/>
      <c r="G1885" s="14" t="str">
        <f aca="false">IF(OR($E1885="",$B1885=""),"",INT(($B1885-$E1885)/365.25))</f>
        <v/>
      </c>
      <c r="H1885" s="14" t="str">
        <f aca="false">IF($G1885="","",IF($G1885&lt;5,"Ha","Yo'q"))</f>
        <v/>
      </c>
      <c r="I1885" s="14" t="str">
        <f aca="false">IF($G1885="","",IF($G1885&lt;18,"Ha","Yo'q"))</f>
        <v/>
      </c>
      <c r="J1885" s="12"/>
      <c r="K1885" s="12"/>
      <c r="L1885" s="25"/>
      <c r="M1885" s="12"/>
    </row>
    <row r="1886" customFormat="false" ht="15" hidden="false" customHeight="false" outlineLevel="0" collapsed="false">
      <c r="A1886" s="8" t="n">
        <v>1882</v>
      </c>
      <c r="B1886" s="13"/>
      <c r="C1886" s="25"/>
      <c r="D1886" s="26" t="str">
        <f aca="false">IF($C1886="","",IFERROR(IF(INDEX(Bolalar!$B$5:$B$1804,MATCH($C1886,Bolalar!$I$5:$I$1804,0))="","",INDEX(Bolalar!$B$5:$B$1804,MATCH($C1886,Bolalar!$I$5:$I$1804,0))),""))</f>
        <v/>
      </c>
      <c r="E1886" s="15" t="str">
        <f aca="false">IF($C1886="","",IFERROR(IF(INDEX(Bolalar!$C$5:$C$1804,MATCH($C1886,Bolalar!$I$5:$I$1804,0))="","",INDEX(Bolalar!$C$5:$C$1804,MATCH($C1886,Bolalar!$I$5:$I$1804,0))),""))</f>
        <v/>
      </c>
      <c r="F1886" s="24"/>
      <c r="G1886" s="14" t="str">
        <f aca="false">IF(OR($E1886="",$B1886=""),"",INT(($B1886-$E1886)/365.25))</f>
        <v/>
      </c>
      <c r="H1886" s="14" t="str">
        <f aca="false">IF($G1886="","",IF($G1886&lt;5,"Ha","Yo'q"))</f>
        <v/>
      </c>
      <c r="I1886" s="14" t="str">
        <f aca="false">IF($G1886="","",IF($G1886&lt;18,"Ha","Yo'q"))</f>
        <v/>
      </c>
      <c r="J1886" s="12"/>
      <c r="K1886" s="12"/>
      <c r="L1886" s="25"/>
      <c r="M1886" s="12"/>
    </row>
    <row r="1887" customFormat="false" ht="15" hidden="false" customHeight="false" outlineLevel="0" collapsed="false">
      <c r="A1887" s="8" t="n">
        <v>1883</v>
      </c>
      <c r="B1887" s="13"/>
      <c r="C1887" s="25"/>
      <c r="D1887" s="26" t="str">
        <f aca="false">IF($C1887="","",IFERROR(IF(INDEX(Bolalar!$B$5:$B$1804,MATCH($C1887,Bolalar!$I$5:$I$1804,0))="","",INDEX(Bolalar!$B$5:$B$1804,MATCH($C1887,Bolalar!$I$5:$I$1804,0))),""))</f>
        <v/>
      </c>
      <c r="E1887" s="15" t="str">
        <f aca="false">IF($C1887="","",IFERROR(IF(INDEX(Bolalar!$C$5:$C$1804,MATCH($C1887,Bolalar!$I$5:$I$1804,0))="","",INDEX(Bolalar!$C$5:$C$1804,MATCH($C1887,Bolalar!$I$5:$I$1804,0))),""))</f>
        <v/>
      </c>
      <c r="F1887" s="24"/>
      <c r="G1887" s="14" t="str">
        <f aca="false">IF(OR($E1887="",$B1887=""),"",INT(($B1887-$E1887)/365.25))</f>
        <v/>
      </c>
      <c r="H1887" s="14" t="str">
        <f aca="false">IF($G1887="","",IF($G1887&lt;5,"Ha","Yo'q"))</f>
        <v/>
      </c>
      <c r="I1887" s="14" t="str">
        <f aca="false">IF($G1887="","",IF($G1887&lt;18,"Ha","Yo'q"))</f>
        <v/>
      </c>
      <c r="J1887" s="12"/>
      <c r="K1887" s="12"/>
      <c r="L1887" s="25"/>
      <c r="M1887" s="12"/>
    </row>
    <row r="1888" customFormat="false" ht="15" hidden="false" customHeight="false" outlineLevel="0" collapsed="false">
      <c r="A1888" s="8" t="n">
        <v>1884</v>
      </c>
      <c r="B1888" s="13"/>
      <c r="C1888" s="25"/>
      <c r="D1888" s="26" t="str">
        <f aca="false">IF($C1888="","",IFERROR(IF(INDEX(Bolalar!$B$5:$B$1804,MATCH($C1888,Bolalar!$I$5:$I$1804,0))="","",INDEX(Bolalar!$B$5:$B$1804,MATCH($C1888,Bolalar!$I$5:$I$1804,0))),""))</f>
        <v/>
      </c>
      <c r="E1888" s="15" t="str">
        <f aca="false">IF($C1888="","",IFERROR(IF(INDEX(Bolalar!$C$5:$C$1804,MATCH($C1888,Bolalar!$I$5:$I$1804,0))="","",INDEX(Bolalar!$C$5:$C$1804,MATCH($C1888,Bolalar!$I$5:$I$1804,0))),""))</f>
        <v/>
      </c>
      <c r="F1888" s="24"/>
      <c r="G1888" s="14" t="str">
        <f aca="false">IF(OR($E1888="",$B1888=""),"",INT(($B1888-$E1888)/365.25))</f>
        <v/>
      </c>
      <c r="H1888" s="14" t="str">
        <f aca="false">IF($G1888="","",IF($G1888&lt;5,"Ha","Yo'q"))</f>
        <v/>
      </c>
      <c r="I1888" s="14" t="str">
        <f aca="false">IF($G1888="","",IF($G1888&lt;18,"Ha","Yo'q"))</f>
        <v/>
      </c>
      <c r="J1888" s="12"/>
      <c r="K1888" s="12"/>
      <c r="L1888" s="25"/>
      <c r="M1888" s="12"/>
    </row>
    <row r="1889" customFormat="false" ht="15" hidden="false" customHeight="false" outlineLevel="0" collapsed="false">
      <c r="A1889" s="8" t="n">
        <v>1885</v>
      </c>
      <c r="B1889" s="13"/>
      <c r="C1889" s="25"/>
      <c r="D1889" s="26" t="str">
        <f aca="false">IF($C1889="","",IFERROR(IF(INDEX(Bolalar!$B$5:$B$1804,MATCH($C1889,Bolalar!$I$5:$I$1804,0))="","",INDEX(Bolalar!$B$5:$B$1804,MATCH($C1889,Bolalar!$I$5:$I$1804,0))),""))</f>
        <v/>
      </c>
      <c r="E1889" s="15" t="str">
        <f aca="false">IF($C1889="","",IFERROR(IF(INDEX(Bolalar!$C$5:$C$1804,MATCH($C1889,Bolalar!$I$5:$I$1804,0))="","",INDEX(Bolalar!$C$5:$C$1804,MATCH($C1889,Bolalar!$I$5:$I$1804,0))),""))</f>
        <v/>
      </c>
      <c r="F1889" s="24"/>
      <c r="G1889" s="14" t="str">
        <f aca="false">IF(OR($E1889="",$B1889=""),"",INT(($B1889-$E1889)/365.25))</f>
        <v/>
      </c>
      <c r="H1889" s="14" t="str">
        <f aca="false">IF($G1889="","",IF($G1889&lt;5,"Ha","Yo'q"))</f>
        <v/>
      </c>
      <c r="I1889" s="14" t="str">
        <f aca="false">IF($G1889="","",IF($G1889&lt;18,"Ha","Yo'q"))</f>
        <v/>
      </c>
      <c r="J1889" s="12"/>
      <c r="K1889" s="12"/>
      <c r="L1889" s="25"/>
      <c r="M1889" s="12"/>
    </row>
    <row r="1890" customFormat="false" ht="15" hidden="false" customHeight="false" outlineLevel="0" collapsed="false">
      <c r="A1890" s="8" t="n">
        <v>1886</v>
      </c>
      <c r="B1890" s="13"/>
      <c r="C1890" s="25"/>
      <c r="D1890" s="26" t="str">
        <f aca="false">IF($C1890="","",IFERROR(IF(INDEX(Bolalar!$B$5:$B$1804,MATCH($C1890,Bolalar!$I$5:$I$1804,0))="","",INDEX(Bolalar!$B$5:$B$1804,MATCH($C1890,Bolalar!$I$5:$I$1804,0))),""))</f>
        <v/>
      </c>
      <c r="E1890" s="15" t="str">
        <f aca="false">IF($C1890="","",IFERROR(IF(INDEX(Bolalar!$C$5:$C$1804,MATCH($C1890,Bolalar!$I$5:$I$1804,0))="","",INDEX(Bolalar!$C$5:$C$1804,MATCH($C1890,Bolalar!$I$5:$I$1804,0))),""))</f>
        <v/>
      </c>
      <c r="F1890" s="24"/>
      <c r="G1890" s="14" t="str">
        <f aca="false">IF(OR($E1890="",$B1890=""),"",INT(($B1890-$E1890)/365.25))</f>
        <v/>
      </c>
      <c r="H1890" s="14" t="str">
        <f aca="false">IF($G1890="","",IF($G1890&lt;5,"Ha","Yo'q"))</f>
        <v/>
      </c>
      <c r="I1890" s="14" t="str">
        <f aca="false">IF($G1890="","",IF($G1890&lt;18,"Ha","Yo'q"))</f>
        <v/>
      </c>
      <c r="J1890" s="12"/>
      <c r="K1890" s="12"/>
      <c r="L1890" s="25"/>
      <c r="M1890" s="12"/>
    </row>
    <row r="1891" customFormat="false" ht="15" hidden="false" customHeight="false" outlineLevel="0" collapsed="false">
      <c r="A1891" s="8" t="n">
        <v>1887</v>
      </c>
      <c r="B1891" s="13"/>
      <c r="C1891" s="25"/>
      <c r="D1891" s="26" t="str">
        <f aca="false">IF($C1891="","",IFERROR(IF(INDEX(Bolalar!$B$5:$B$1804,MATCH($C1891,Bolalar!$I$5:$I$1804,0))="","",INDEX(Bolalar!$B$5:$B$1804,MATCH($C1891,Bolalar!$I$5:$I$1804,0))),""))</f>
        <v/>
      </c>
      <c r="E1891" s="15" t="str">
        <f aca="false">IF($C1891="","",IFERROR(IF(INDEX(Bolalar!$C$5:$C$1804,MATCH($C1891,Bolalar!$I$5:$I$1804,0))="","",INDEX(Bolalar!$C$5:$C$1804,MATCH($C1891,Bolalar!$I$5:$I$1804,0))),""))</f>
        <v/>
      </c>
      <c r="F1891" s="24"/>
      <c r="G1891" s="14" t="str">
        <f aca="false">IF(OR($E1891="",$B1891=""),"",INT(($B1891-$E1891)/365.25))</f>
        <v/>
      </c>
      <c r="H1891" s="14" t="str">
        <f aca="false">IF($G1891="","",IF($G1891&lt;5,"Ha","Yo'q"))</f>
        <v/>
      </c>
      <c r="I1891" s="14" t="str">
        <f aca="false">IF($G1891="","",IF($G1891&lt;18,"Ha","Yo'q"))</f>
        <v/>
      </c>
      <c r="J1891" s="12"/>
      <c r="K1891" s="12"/>
      <c r="L1891" s="25"/>
      <c r="M1891" s="12"/>
    </row>
    <row r="1892" customFormat="false" ht="15" hidden="false" customHeight="false" outlineLevel="0" collapsed="false">
      <c r="A1892" s="8" t="n">
        <v>1888</v>
      </c>
      <c r="B1892" s="13"/>
      <c r="C1892" s="25"/>
      <c r="D1892" s="26" t="str">
        <f aca="false">IF($C1892="","",IFERROR(IF(INDEX(Bolalar!$B$5:$B$1804,MATCH($C1892,Bolalar!$I$5:$I$1804,0))="","",INDEX(Bolalar!$B$5:$B$1804,MATCH($C1892,Bolalar!$I$5:$I$1804,0))),""))</f>
        <v/>
      </c>
      <c r="E1892" s="15" t="str">
        <f aca="false">IF($C1892="","",IFERROR(IF(INDEX(Bolalar!$C$5:$C$1804,MATCH($C1892,Bolalar!$I$5:$I$1804,0))="","",INDEX(Bolalar!$C$5:$C$1804,MATCH($C1892,Bolalar!$I$5:$I$1804,0))),""))</f>
        <v/>
      </c>
      <c r="F1892" s="24"/>
      <c r="G1892" s="14" t="str">
        <f aca="false">IF(OR($E1892="",$B1892=""),"",INT(($B1892-$E1892)/365.25))</f>
        <v/>
      </c>
      <c r="H1892" s="14" t="str">
        <f aca="false">IF($G1892="","",IF($G1892&lt;5,"Ha","Yo'q"))</f>
        <v/>
      </c>
      <c r="I1892" s="14" t="str">
        <f aca="false">IF($G1892="","",IF($G1892&lt;18,"Ha","Yo'q"))</f>
        <v/>
      </c>
      <c r="J1892" s="12"/>
      <c r="K1892" s="12"/>
      <c r="L1892" s="25"/>
      <c r="M1892" s="12"/>
    </row>
    <row r="1893" customFormat="false" ht="15" hidden="false" customHeight="false" outlineLevel="0" collapsed="false">
      <c r="A1893" s="8" t="n">
        <v>1889</v>
      </c>
      <c r="B1893" s="13"/>
      <c r="C1893" s="25"/>
      <c r="D1893" s="26" t="str">
        <f aca="false">IF($C1893="","",IFERROR(IF(INDEX(Bolalar!$B$5:$B$1804,MATCH($C1893,Bolalar!$I$5:$I$1804,0))="","",INDEX(Bolalar!$B$5:$B$1804,MATCH($C1893,Bolalar!$I$5:$I$1804,0))),""))</f>
        <v/>
      </c>
      <c r="E1893" s="15" t="str">
        <f aca="false">IF($C1893="","",IFERROR(IF(INDEX(Bolalar!$C$5:$C$1804,MATCH($C1893,Bolalar!$I$5:$I$1804,0))="","",INDEX(Bolalar!$C$5:$C$1804,MATCH($C1893,Bolalar!$I$5:$I$1804,0))),""))</f>
        <v/>
      </c>
      <c r="F1893" s="24"/>
      <c r="G1893" s="14" t="str">
        <f aca="false">IF(OR($E1893="",$B1893=""),"",INT(($B1893-$E1893)/365.25))</f>
        <v/>
      </c>
      <c r="H1893" s="14" t="str">
        <f aca="false">IF($G1893="","",IF($G1893&lt;5,"Ha","Yo'q"))</f>
        <v/>
      </c>
      <c r="I1893" s="14" t="str">
        <f aca="false">IF($G1893="","",IF($G1893&lt;18,"Ha","Yo'q"))</f>
        <v/>
      </c>
      <c r="J1893" s="12"/>
      <c r="K1893" s="12"/>
      <c r="L1893" s="25"/>
      <c r="M1893" s="12"/>
    </row>
    <row r="1894" customFormat="false" ht="15" hidden="false" customHeight="false" outlineLevel="0" collapsed="false">
      <c r="A1894" s="8" t="n">
        <v>1890</v>
      </c>
      <c r="B1894" s="13"/>
      <c r="C1894" s="25"/>
      <c r="D1894" s="26" t="str">
        <f aca="false">IF($C1894="","",IFERROR(IF(INDEX(Bolalar!$B$5:$B$1804,MATCH($C1894,Bolalar!$I$5:$I$1804,0))="","",INDEX(Bolalar!$B$5:$B$1804,MATCH($C1894,Bolalar!$I$5:$I$1804,0))),""))</f>
        <v/>
      </c>
      <c r="E1894" s="15" t="str">
        <f aca="false">IF($C1894="","",IFERROR(IF(INDEX(Bolalar!$C$5:$C$1804,MATCH($C1894,Bolalar!$I$5:$I$1804,0))="","",INDEX(Bolalar!$C$5:$C$1804,MATCH($C1894,Bolalar!$I$5:$I$1804,0))),""))</f>
        <v/>
      </c>
      <c r="F1894" s="24"/>
      <c r="G1894" s="14" t="str">
        <f aca="false">IF(OR($E1894="",$B1894=""),"",INT(($B1894-$E1894)/365.25))</f>
        <v/>
      </c>
      <c r="H1894" s="14" t="str">
        <f aca="false">IF($G1894="","",IF($G1894&lt;5,"Ha","Yo'q"))</f>
        <v/>
      </c>
      <c r="I1894" s="14" t="str">
        <f aca="false">IF($G1894="","",IF($G1894&lt;18,"Ha","Yo'q"))</f>
        <v/>
      </c>
      <c r="J1894" s="12"/>
      <c r="K1894" s="12"/>
      <c r="L1894" s="25"/>
      <c r="M1894" s="12"/>
    </row>
    <row r="1895" customFormat="false" ht="15" hidden="false" customHeight="false" outlineLevel="0" collapsed="false">
      <c r="A1895" s="8" t="n">
        <v>1891</v>
      </c>
      <c r="B1895" s="13"/>
      <c r="C1895" s="25"/>
      <c r="D1895" s="26" t="str">
        <f aca="false">IF($C1895="","",IFERROR(IF(INDEX(Bolalar!$B$5:$B$1804,MATCH($C1895,Bolalar!$I$5:$I$1804,0))="","",INDEX(Bolalar!$B$5:$B$1804,MATCH($C1895,Bolalar!$I$5:$I$1804,0))),""))</f>
        <v/>
      </c>
      <c r="E1895" s="15" t="str">
        <f aca="false">IF($C1895="","",IFERROR(IF(INDEX(Bolalar!$C$5:$C$1804,MATCH($C1895,Bolalar!$I$5:$I$1804,0))="","",INDEX(Bolalar!$C$5:$C$1804,MATCH($C1895,Bolalar!$I$5:$I$1804,0))),""))</f>
        <v/>
      </c>
      <c r="F1895" s="24"/>
      <c r="G1895" s="14" t="str">
        <f aca="false">IF(OR($E1895="",$B1895=""),"",INT(($B1895-$E1895)/365.25))</f>
        <v/>
      </c>
      <c r="H1895" s="14" t="str">
        <f aca="false">IF($G1895="","",IF($G1895&lt;5,"Ha","Yo'q"))</f>
        <v/>
      </c>
      <c r="I1895" s="14" t="str">
        <f aca="false">IF($G1895="","",IF($G1895&lt;18,"Ha","Yo'q"))</f>
        <v/>
      </c>
      <c r="J1895" s="12"/>
      <c r="K1895" s="12"/>
      <c r="L1895" s="25"/>
      <c r="M1895" s="12"/>
    </row>
    <row r="1896" customFormat="false" ht="15" hidden="false" customHeight="false" outlineLevel="0" collapsed="false">
      <c r="A1896" s="8" t="n">
        <v>1892</v>
      </c>
      <c r="B1896" s="13"/>
      <c r="C1896" s="25"/>
      <c r="D1896" s="26" t="str">
        <f aca="false">IF($C1896="","",IFERROR(IF(INDEX(Bolalar!$B$5:$B$1804,MATCH($C1896,Bolalar!$I$5:$I$1804,0))="","",INDEX(Bolalar!$B$5:$B$1804,MATCH($C1896,Bolalar!$I$5:$I$1804,0))),""))</f>
        <v/>
      </c>
      <c r="E1896" s="15" t="str">
        <f aca="false">IF($C1896="","",IFERROR(IF(INDEX(Bolalar!$C$5:$C$1804,MATCH($C1896,Bolalar!$I$5:$I$1804,0))="","",INDEX(Bolalar!$C$5:$C$1804,MATCH($C1896,Bolalar!$I$5:$I$1804,0))),""))</f>
        <v/>
      </c>
      <c r="F1896" s="24"/>
      <c r="G1896" s="14" t="str">
        <f aca="false">IF(OR($E1896="",$B1896=""),"",INT(($B1896-$E1896)/365.25))</f>
        <v/>
      </c>
      <c r="H1896" s="14" t="str">
        <f aca="false">IF($G1896="","",IF($G1896&lt;5,"Ha","Yo'q"))</f>
        <v/>
      </c>
      <c r="I1896" s="14" t="str">
        <f aca="false">IF($G1896="","",IF($G1896&lt;18,"Ha","Yo'q"))</f>
        <v/>
      </c>
      <c r="J1896" s="12"/>
      <c r="K1896" s="12"/>
      <c r="L1896" s="25"/>
      <c r="M1896" s="12"/>
    </row>
    <row r="1897" customFormat="false" ht="15" hidden="false" customHeight="false" outlineLevel="0" collapsed="false">
      <c r="A1897" s="8" t="n">
        <v>1893</v>
      </c>
      <c r="B1897" s="13"/>
      <c r="C1897" s="25"/>
      <c r="D1897" s="26" t="str">
        <f aca="false">IF($C1897="","",IFERROR(IF(INDEX(Bolalar!$B$5:$B$1804,MATCH($C1897,Bolalar!$I$5:$I$1804,0))="","",INDEX(Bolalar!$B$5:$B$1804,MATCH($C1897,Bolalar!$I$5:$I$1804,0))),""))</f>
        <v/>
      </c>
      <c r="E1897" s="15" t="str">
        <f aca="false">IF($C1897="","",IFERROR(IF(INDEX(Bolalar!$C$5:$C$1804,MATCH($C1897,Bolalar!$I$5:$I$1804,0))="","",INDEX(Bolalar!$C$5:$C$1804,MATCH($C1897,Bolalar!$I$5:$I$1804,0))),""))</f>
        <v/>
      </c>
      <c r="F1897" s="24"/>
      <c r="G1897" s="14" t="str">
        <f aca="false">IF(OR($E1897="",$B1897=""),"",INT(($B1897-$E1897)/365.25))</f>
        <v/>
      </c>
      <c r="H1897" s="14" t="str">
        <f aca="false">IF($G1897="","",IF($G1897&lt;5,"Ha","Yo'q"))</f>
        <v/>
      </c>
      <c r="I1897" s="14" t="str">
        <f aca="false">IF($G1897="","",IF($G1897&lt;18,"Ha","Yo'q"))</f>
        <v/>
      </c>
      <c r="J1897" s="12"/>
      <c r="K1897" s="12"/>
      <c r="L1897" s="25"/>
      <c r="M1897" s="12"/>
    </row>
    <row r="1898" customFormat="false" ht="15" hidden="false" customHeight="false" outlineLevel="0" collapsed="false">
      <c r="A1898" s="8" t="n">
        <v>1894</v>
      </c>
      <c r="B1898" s="13"/>
      <c r="C1898" s="25"/>
      <c r="D1898" s="26" t="str">
        <f aca="false">IF($C1898="","",IFERROR(IF(INDEX(Bolalar!$B$5:$B$1804,MATCH($C1898,Bolalar!$I$5:$I$1804,0))="","",INDEX(Bolalar!$B$5:$B$1804,MATCH($C1898,Bolalar!$I$5:$I$1804,0))),""))</f>
        <v/>
      </c>
      <c r="E1898" s="15" t="str">
        <f aca="false">IF($C1898="","",IFERROR(IF(INDEX(Bolalar!$C$5:$C$1804,MATCH($C1898,Bolalar!$I$5:$I$1804,0))="","",INDEX(Bolalar!$C$5:$C$1804,MATCH($C1898,Bolalar!$I$5:$I$1804,0))),""))</f>
        <v/>
      </c>
      <c r="F1898" s="24"/>
      <c r="G1898" s="14" t="str">
        <f aca="false">IF(OR($E1898="",$B1898=""),"",INT(($B1898-$E1898)/365.25))</f>
        <v/>
      </c>
      <c r="H1898" s="14" t="str">
        <f aca="false">IF($G1898="","",IF($G1898&lt;5,"Ha","Yo'q"))</f>
        <v/>
      </c>
      <c r="I1898" s="14" t="str">
        <f aca="false">IF($G1898="","",IF($G1898&lt;18,"Ha","Yo'q"))</f>
        <v/>
      </c>
      <c r="J1898" s="12"/>
      <c r="K1898" s="12"/>
      <c r="L1898" s="25"/>
      <c r="M1898" s="12"/>
    </row>
    <row r="1899" customFormat="false" ht="15" hidden="false" customHeight="false" outlineLevel="0" collapsed="false">
      <c r="A1899" s="8" t="n">
        <v>1895</v>
      </c>
      <c r="B1899" s="13"/>
      <c r="C1899" s="25"/>
      <c r="D1899" s="26" t="str">
        <f aca="false">IF($C1899="","",IFERROR(IF(INDEX(Bolalar!$B$5:$B$1804,MATCH($C1899,Bolalar!$I$5:$I$1804,0))="","",INDEX(Bolalar!$B$5:$B$1804,MATCH($C1899,Bolalar!$I$5:$I$1804,0))),""))</f>
        <v/>
      </c>
      <c r="E1899" s="15" t="str">
        <f aca="false">IF($C1899="","",IFERROR(IF(INDEX(Bolalar!$C$5:$C$1804,MATCH($C1899,Bolalar!$I$5:$I$1804,0))="","",INDEX(Bolalar!$C$5:$C$1804,MATCH($C1899,Bolalar!$I$5:$I$1804,0))),""))</f>
        <v/>
      </c>
      <c r="F1899" s="24"/>
      <c r="G1899" s="14" t="str">
        <f aca="false">IF(OR($E1899="",$B1899=""),"",INT(($B1899-$E1899)/365.25))</f>
        <v/>
      </c>
      <c r="H1899" s="14" t="str">
        <f aca="false">IF($G1899="","",IF($G1899&lt;5,"Ha","Yo'q"))</f>
        <v/>
      </c>
      <c r="I1899" s="14" t="str">
        <f aca="false">IF($G1899="","",IF($G1899&lt;18,"Ha","Yo'q"))</f>
        <v/>
      </c>
      <c r="J1899" s="12"/>
      <c r="K1899" s="12"/>
      <c r="L1899" s="25"/>
      <c r="M1899" s="12"/>
    </row>
    <row r="1900" customFormat="false" ht="15" hidden="false" customHeight="false" outlineLevel="0" collapsed="false">
      <c r="A1900" s="8" t="n">
        <v>1896</v>
      </c>
      <c r="B1900" s="13"/>
      <c r="C1900" s="25"/>
      <c r="D1900" s="26" t="str">
        <f aca="false">IF($C1900="","",IFERROR(IF(INDEX(Bolalar!$B$5:$B$1804,MATCH($C1900,Bolalar!$I$5:$I$1804,0))="","",INDEX(Bolalar!$B$5:$B$1804,MATCH($C1900,Bolalar!$I$5:$I$1804,0))),""))</f>
        <v/>
      </c>
      <c r="E1900" s="15" t="str">
        <f aca="false">IF($C1900="","",IFERROR(IF(INDEX(Bolalar!$C$5:$C$1804,MATCH($C1900,Bolalar!$I$5:$I$1804,0))="","",INDEX(Bolalar!$C$5:$C$1804,MATCH($C1900,Bolalar!$I$5:$I$1804,0))),""))</f>
        <v/>
      </c>
      <c r="F1900" s="24"/>
      <c r="G1900" s="14" t="str">
        <f aca="false">IF(OR($E1900="",$B1900=""),"",INT(($B1900-$E1900)/365.25))</f>
        <v/>
      </c>
      <c r="H1900" s="14" t="str">
        <f aca="false">IF($G1900="","",IF($G1900&lt;5,"Ha","Yo'q"))</f>
        <v/>
      </c>
      <c r="I1900" s="14" t="str">
        <f aca="false">IF($G1900="","",IF($G1900&lt;18,"Ha","Yo'q"))</f>
        <v/>
      </c>
      <c r="J1900" s="12"/>
      <c r="K1900" s="12"/>
      <c r="L1900" s="25"/>
      <c r="M1900" s="12"/>
    </row>
    <row r="1901" customFormat="false" ht="15" hidden="false" customHeight="false" outlineLevel="0" collapsed="false">
      <c r="A1901" s="8" t="n">
        <v>1897</v>
      </c>
      <c r="B1901" s="13"/>
      <c r="C1901" s="25"/>
      <c r="D1901" s="26" t="str">
        <f aca="false">IF($C1901="","",IFERROR(IF(INDEX(Bolalar!$B$5:$B$1804,MATCH($C1901,Bolalar!$I$5:$I$1804,0))="","",INDEX(Bolalar!$B$5:$B$1804,MATCH($C1901,Bolalar!$I$5:$I$1804,0))),""))</f>
        <v/>
      </c>
      <c r="E1901" s="15" t="str">
        <f aca="false">IF($C1901="","",IFERROR(IF(INDEX(Bolalar!$C$5:$C$1804,MATCH($C1901,Bolalar!$I$5:$I$1804,0))="","",INDEX(Bolalar!$C$5:$C$1804,MATCH($C1901,Bolalar!$I$5:$I$1804,0))),""))</f>
        <v/>
      </c>
      <c r="F1901" s="24"/>
      <c r="G1901" s="14" t="str">
        <f aca="false">IF(OR($E1901="",$B1901=""),"",INT(($B1901-$E1901)/365.25))</f>
        <v/>
      </c>
      <c r="H1901" s="14" t="str">
        <f aca="false">IF($G1901="","",IF($G1901&lt;5,"Ha","Yo'q"))</f>
        <v/>
      </c>
      <c r="I1901" s="14" t="str">
        <f aca="false">IF($G1901="","",IF($G1901&lt;18,"Ha","Yo'q"))</f>
        <v/>
      </c>
      <c r="J1901" s="12"/>
      <c r="K1901" s="12"/>
      <c r="L1901" s="25"/>
      <c r="M1901" s="12"/>
    </row>
    <row r="1902" customFormat="false" ht="15" hidden="false" customHeight="false" outlineLevel="0" collapsed="false">
      <c r="A1902" s="8" t="n">
        <v>1898</v>
      </c>
      <c r="B1902" s="13"/>
      <c r="C1902" s="25"/>
      <c r="D1902" s="26" t="str">
        <f aca="false">IF($C1902="","",IFERROR(IF(INDEX(Bolalar!$B$5:$B$1804,MATCH($C1902,Bolalar!$I$5:$I$1804,0))="","",INDEX(Bolalar!$B$5:$B$1804,MATCH($C1902,Bolalar!$I$5:$I$1804,0))),""))</f>
        <v/>
      </c>
      <c r="E1902" s="15" t="str">
        <f aca="false">IF($C1902="","",IFERROR(IF(INDEX(Bolalar!$C$5:$C$1804,MATCH($C1902,Bolalar!$I$5:$I$1804,0))="","",INDEX(Bolalar!$C$5:$C$1804,MATCH($C1902,Bolalar!$I$5:$I$1804,0))),""))</f>
        <v/>
      </c>
      <c r="F1902" s="24"/>
      <c r="G1902" s="14" t="str">
        <f aca="false">IF(OR($E1902="",$B1902=""),"",INT(($B1902-$E1902)/365.25))</f>
        <v/>
      </c>
      <c r="H1902" s="14" t="str">
        <f aca="false">IF($G1902="","",IF($G1902&lt;5,"Ha","Yo'q"))</f>
        <v/>
      </c>
      <c r="I1902" s="14" t="str">
        <f aca="false">IF($G1902="","",IF($G1902&lt;18,"Ha","Yo'q"))</f>
        <v/>
      </c>
      <c r="J1902" s="12"/>
      <c r="K1902" s="12"/>
      <c r="L1902" s="25"/>
      <c r="M1902" s="12"/>
    </row>
    <row r="1903" customFormat="false" ht="15" hidden="false" customHeight="false" outlineLevel="0" collapsed="false">
      <c r="A1903" s="8" t="n">
        <v>1899</v>
      </c>
      <c r="B1903" s="13"/>
      <c r="C1903" s="25"/>
      <c r="D1903" s="26" t="str">
        <f aca="false">IF($C1903="","",IFERROR(IF(INDEX(Bolalar!$B$5:$B$1804,MATCH($C1903,Bolalar!$I$5:$I$1804,0))="","",INDEX(Bolalar!$B$5:$B$1804,MATCH($C1903,Bolalar!$I$5:$I$1804,0))),""))</f>
        <v/>
      </c>
      <c r="E1903" s="15" t="str">
        <f aca="false">IF($C1903="","",IFERROR(IF(INDEX(Bolalar!$C$5:$C$1804,MATCH($C1903,Bolalar!$I$5:$I$1804,0))="","",INDEX(Bolalar!$C$5:$C$1804,MATCH($C1903,Bolalar!$I$5:$I$1804,0))),""))</f>
        <v/>
      </c>
      <c r="F1903" s="24"/>
      <c r="G1903" s="14" t="str">
        <f aca="false">IF(OR($E1903="",$B1903=""),"",INT(($B1903-$E1903)/365.25))</f>
        <v/>
      </c>
      <c r="H1903" s="14" t="str">
        <f aca="false">IF($G1903="","",IF($G1903&lt;5,"Ha","Yo'q"))</f>
        <v/>
      </c>
      <c r="I1903" s="14" t="str">
        <f aca="false">IF($G1903="","",IF($G1903&lt;18,"Ha","Yo'q"))</f>
        <v/>
      </c>
      <c r="J1903" s="12"/>
      <c r="K1903" s="12"/>
      <c r="L1903" s="25"/>
      <c r="M1903" s="12"/>
    </row>
    <row r="1904" customFormat="false" ht="15" hidden="false" customHeight="false" outlineLevel="0" collapsed="false">
      <c r="A1904" s="8" t="n">
        <v>1900</v>
      </c>
      <c r="B1904" s="13"/>
      <c r="C1904" s="25"/>
      <c r="D1904" s="26" t="str">
        <f aca="false">IF($C1904="","",IFERROR(IF(INDEX(Bolalar!$B$5:$B$1804,MATCH($C1904,Bolalar!$I$5:$I$1804,0))="","",INDEX(Bolalar!$B$5:$B$1804,MATCH($C1904,Bolalar!$I$5:$I$1804,0))),""))</f>
        <v/>
      </c>
      <c r="E1904" s="15" t="str">
        <f aca="false">IF($C1904="","",IFERROR(IF(INDEX(Bolalar!$C$5:$C$1804,MATCH($C1904,Bolalar!$I$5:$I$1804,0))="","",INDEX(Bolalar!$C$5:$C$1804,MATCH($C1904,Bolalar!$I$5:$I$1804,0))),""))</f>
        <v/>
      </c>
      <c r="F1904" s="24"/>
      <c r="G1904" s="14" t="str">
        <f aca="false">IF(OR($E1904="",$B1904=""),"",INT(($B1904-$E1904)/365.25))</f>
        <v/>
      </c>
      <c r="H1904" s="14" t="str">
        <f aca="false">IF($G1904="","",IF($G1904&lt;5,"Ha","Yo'q"))</f>
        <v/>
      </c>
      <c r="I1904" s="14" t="str">
        <f aca="false">IF($G1904="","",IF($G1904&lt;18,"Ha","Yo'q"))</f>
        <v/>
      </c>
      <c r="J1904" s="12"/>
      <c r="K1904" s="12"/>
      <c r="L1904" s="25"/>
      <c r="M1904" s="12"/>
    </row>
    <row r="1905" customFormat="false" ht="15" hidden="false" customHeight="false" outlineLevel="0" collapsed="false">
      <c r="A1905" s="8" t="n">
        <v>1901</v>
      </c>
      <c r="B1905" s="13"/>
      <c r="C1905" s="25"/>
      <c r="D1905" s="26" t="str">
        <f aca="false">IF($C1905="","",IFERROR(IF(INDEX(Bolalar!$B$5:$B$1804,MATCH($C1905,Bolalar!$I$5:$I$1804,0))="","",INDEX(Bolalar!$B$5:$B$1804,MATCH($C1905,Bolalar!$I$5:$I$1804,0))),""))</f>
        <v/>
      </c>
      <c r="E1905" s="15" t="str">
        <f aca="false">IF($C1905="","",IFERROR(IF(INDEX(Bolalar!$C$5:$C$1804,MATCH($C1905,Bolalar!$I$5:$I$1804,0))="","",INDEX(Bolalar!$C$5:$C$1804,MATCH($C1905,Bolalar!$I$5:$I$1804,0))),""))</f>
        <v/>
      </c>
      <c r="F1905" s="24"/>
      <c r="G1905" s="14" t="str">
        <f aca="false">IF(OR($E1905="",$B1905=""),"",INT(($B1905-$E1905)/365.25))</f>
        <v/>
      </c>
      <c r="H1905" s="14" t="str">
        <f aca="false">IF($G1905="","",IF($G1905&lt;5,"Ha","Yo'q"))</f>
        <v/>
      </c>
      <c r="I1905" s="14" t="str">
        <f aca="false">IF($G1905="","",IF($G1905&lt;18,"Ha","Yo'q"))</f>
        <v/>
      </c>
      <c r="J1905" s="12"/>
      <c r="K1905" s="12"/>
      <c r="L1905" s="25"/>
      <c r="M1905" s="12"/>
    </row>
    <row r="1906" customFormat="false" ht="15" hidden="false" customHeight="false" outlineLevel="0" collapsed="false">
      <c r="A1906" s="8" t="n">
        <v>1902</v>
      </c>
      <c r="B1906" s="13"/>
      <c r="C1906" s="25"/>
      <c r="D1906" s="26" t="str">
        <f aca="false">IF($C1906="","",IFERROR(IF(INDEX(Bolalar!$B$5:$B$1804,MATCH($C1906,Bolalar!$I$5:$I$1804,0))="","",INDEX(Bolalar!$B$5:$B$1804,MATCH($C1906,Bolalar!$I$5:$I$1804,0))),""))</f>
        <v/>
      </c>
      <c r="E1906" s="15" t="str">
        <f aca="false">IF($C1906="","",IFERROR(IF(INDEX(Bolalar!$C$5:$C$1804,MATCH($C1906,Bolalar!$I$5:$I$1804,0))="","",INDEX(Bolalar!$C$5:$C$1804,MATCH($C1906,Bolalar!$I$5:$I$1804,0))),""))</f>
        <v/>
      </c>
      <c r="F1906" s="24"/>
      <c r="G1906" s="14" t="str">
        <f aca="false">IF(OR($E1906="",$B1906=""),"",INT(($B1906-$E1906)/365.25))</f>
        <v/>
      </c>
      <c r="H1906" s="14" t="str">
        <f aca="false">IF($G1906="","",IF($G1906&lt;5,"Ha","Yo'q"))</f>
        <v/>
      </c>
      <c r="I1906" s="14" t="str">
        <f aca="false">IF($G1906="","",IF($G1906&lt;18,"Ha","Yo'q"))</f>
        <v/>
      </c>
      <c r="J1906" s="12"/>
      <c r="K1906" s="12"/>
      <c r="L1906" s="25"/>
      <c r="M1906" s="12"/>
    </row>
    <row r="1907" customFormat="false" ht="15" hidden="false" customHeight="false" outlineLevel="0" collapsed="false">
      <c r="A1907" s="8" t="n">
        <v>1903</v>
      </c>
      <c r="B1907" s="13"/>
      <c r="C1907" s="25"/>
      <c r="D1907" s="26" t="str">
        <f aca="false">IF($C1907="","",IFERROR(IF(INDEX(Bolalar!$B$5:$B$1804,MATCH($C1907,Bolalar!$I$5:$I$1804,0))="","",INDEX(Bolalar!$B$5:$B$1804,MATCH($C1907,Bolalar!$I$5:$I$1804,0))),""))</f>
        <v/>
      </c>
      <c r="E1907" s="15" t="str">
        <f aca="false">IF($C1907="","",IFERROR(IF(INDEX(Bolalar!$C$5:$C$1804,MATCH($C1907,Bolalar!$I$5:$I$1804,0))="","",INDEX(Bolalar!$C$5:$C$1804,MATCH($C1907,Bolalar!$I$5:$I$1804,0))),""))</f>
        <v/>
      </c>
      <c r="F1907" s="24"/>
      <c r="G1907" s="14" t="str">
        <f aca="false">IF(OR($E1907="",$B1907=""),"",INT(($B1907-$E1907)/365.25))</f>
        <v/>
      </c>
      <c r="H1907" s="14" t="str">
        <f aca="false">IF($G1907="","",IF($G1907&lt;5,"Ha","Yo'q"))</f>
        <v/>
      </c>
      <c r="I1907" s="14" t="str">
        <f aca="false">IF($G1907="","",IF($G1907&lt;18,"Ha","Yo'q"))</f>
        <v/>
      </c>
      <c r="J1907" s="12"/>
      <c r="K1907" s="12"/>
      <c r="L1907" s="25"/>
      <c r="M1907" s="12"/>
    </row>
    <row r="1908" customFormat="false" ht="15" hidden="false" customHeight="false" outlineLevel="0" collapsed="false">
      <c r="A1908" s="8" t="n">
        <v>1904</v>
      </c>
      <c r="B1908" s="13"/>
      <c r="C1908" s="25"/>
      <c r="D1908" s="26" t="str">
        <f aca="false">IF($C1908="","",IFERROR(IF(INDEX(Bolalar!$B$5:$B$1804,MATCH($C1908,Bolalar!$I$5:$I$1804,0))="","",INDEX(Bolalar!$B$5:$B$1804,MATCH($C1908,Bolalar!$I$5:$I$1804,0))),""))</f>
        <v/>
      </c>
      <c r="E1908" s="15" t="str">
        <f aca="false">IF($C1908="","",IFERROR(IF(INDEX(Bolalar!$C$5:$C$1804,MATCH($C1908,Bolalar!$I$5:$I$1804,0))="","",INDEX(Bolalar!$C$5:$C$1804,MATCH($C1908,Bolalar!$I$5:$I$1804,0))),""))</f>
        <v/>
      </c>
      <c r="F1908" s="24"/>
      <c r="G1908" s="14" t="str">
        <f aca="false">IF(OR($E1908="",$B1908=""),"",INT(($B1908-$E1908)/365.25))</f>
        <v/>
      </c>
      <c r="H1908" s="14" t="str">
        <f aca="false">IF($G1908="","",IF($G1908&lt;5,"Ha","Yo'q"))</f>
        <v/>
      </c>
      <c r="I1908" s="14" t="str">
        <f aca="false">IF($G1908="","",IF($G1908&lt;18,"Ha","Yo'q"))</f>
        <v/>
      </c>
      <c r="J1908" s="12"/>
      <c r="K1908" s="12"/>
      <c r="L1908" s="25"/>
      <c r="M1908" s="12"/>
    </row>
    <row r="1909" customFormat="false" ht="15" hidden="false" customHeight="false" outlineLevel="0" collapsed="false">
      <c r="A1909" s="8" t="n">
        <v>1905</v>
      </c>
      <c r="B1909" s="13"/>
      <c r="C1909" s="25"/>
      <c r="D1909" s="26" t="str">
        <f aca="false">IF($C1909="","",IFERROR(IF(INDEX(Bolalar!$B$5:$B$1804,MATCH($C1909,Bolalar!$I$5:$I$1804,0))="","",INDEX(Bolalar!$B$5:$B$1804,MATCH($C1909,Bolalar!$I$5:$I$1804,0))),""))</f>
        <v/>
      </c>
      <c r="E1909" s="15" t="str">
        <f aca="false">IF($C1909="","",IFERROR(IF(INDEX(Bolalar!$C$5:$C$1804,MATCH($C1909,Bolalar!$I$5:$I$1804,0))="","",INDEX(Bolalar!$C$5:$C$1804,MATCH($C1909,Bolalar!$I$5:$I$1804,0))),""))</f>
        <v/>
      </c>
      <c r="F1909" s="24"/>
      <c r="G1909" s="14" t="str">
        <f aca="false">IF(OR($E1909="",$B1909=""),"",INT(($B1909-$E1909)/365.25))</f>
        <v/>
      </c>
      <c r="H1909" s="14" t="str">
        <f aca="false">IF($G1909="","",IF($G1909&lt;5,"Ha","Yo'q"))</f>
        <v/>
      </c>
      <c r="I1909" s="14" t="str">
        <f aca="false">IF($G1909="","",IF($G1909&lt;18,"Ha","Yo'q"))</f>
        <v/>
      </c>
      <c r="J1909" s="12"/>
      <c r="K1909" s="12"/>
      <c r="L1909" s="25"/>
      <c r="M1909" s="12"/>
    </row>
    <row r="1910" customFormat="false" ht="15" hidden="false" customHeight="false" outlineLevel="0" collapsed="false">
      <c r="A1910" s="8" t="n">
        <v>1906</v>
      </c>
      <c r="B1910" s="13"/>
      <c r="C1910" s="25"/>
      <c r="D1910" s="26" t="str">
        <f aca="false">IF($C1910="","",IFERROR(IF(INDEX(Bolalar!$B$5:$B$1804,MATCH($C1910,Bolalar!$I$5:$I$1804,0))="","",INDEX(Bolalar!$B$5:$B$1804,MATCH($C1910,Bolalar!$I$5:$I$1804,0))),""))</f>
        <v/>
      </c>
      <c r="E1910" s="15" t="str">
        <f aca="false">IF($C1910="","",IFERROR(IF(INDEX(Bolalar!$C$5:$C$1804,MATCH($C1910,Bolalar!$I$5:$I$1804,0))="","",INDEX(Bolalar!$C$5:$C$1804,MATCH($C1910,Bolalar!$I$5:$I$1804,0))),""))</f>
        <v/>
      </c>
      <c r="F1910" s="24"/>
      <c r="G1910" s="14" t="str">
        <f aca="false">IF(OR($E1910="",$B1910=""),"",INT(($B1910-$E1910)/365.25))</f>
        <v/>
      </c>
      <c r="H1910" s="14" t="str">
        <f aca="false">IF($G1910="","",IF($G1910&lt;5,"Ha","Yo'q"))</f>
        <v/>
      </c>
      <c r="I1910" s="14" t="str">
        <f aca="false">IF($G1910="","",IF($G1910&lt;18,"Ha","Yo'q"))</f>
        <v/>
      </c>
      <c r="J1910" s="12"/>
      <c r="K1910" s="12"/>
      <c r="L1910" s="25"/>
      <c r="M1910" s="12"/>
    </row>
    <row r="1911" customFormat="false" ht="15" hidden="false" customHeight="false" outlineLevel="0" collapsed="false">
      <c r="A1911" s="8" t="n">
        <v>1907</v>
      </c>
      <c r="B1911" s="13"/>
      <c r="C1911" s="25"/>
      <c r="D1911" s="26" t="str">
        <f aca="false">IF($C1911="","",IFERROR(IF(INDEX(Bolalar!$B$5:$B$1804,MATCH($C1911,Bolalar!$I$5:$I$1804,0))="","",INDEX(Bolalar!$B$5:$B$1804,MATCH($C1911,Bolalar!$I$5:$I$1804,0))),""))</f>
        <v/>
      </c>
      <c r="E1911" s="15" t="str">
        <f aca="false">IF($C1911="","",IFERROR(IF(INDEX(Bolalar!$C$5:$C$1804,MATCH($C1911,Bolalar!$I$5:$I$1804,0))="","",INDEX(Bolalar!$C$5:$C$1804,MATCH($C1911,Bolalar!$I$5:$I$1804,0))),""))</f>
        <v/>
      </c>
      <c r="F1911" s="24"/>
      <c r="G1911" s="14" t="str">
        <f aca="false">IF(OR($E1911="",$B1911=""),"",INT(($B1911-$E1911)/365.25))</f>
        <v/>
      </c>
      <c r="H1911" s="14" t="str">
        <f aca="false">IF($G1911="","",IF($G1911&lt;5,"Ha","Yo'q"))</f>
        <v/>
      </c>
      <c r="I1911" s="14" t="str">
        <f aca="false">IF($G1911="","",IF($G1911&lt;18,"Ha","Yo'q"))</f>
        <v/>
      </c>
      <c r="J1911" s="12"/>
      <c r="K1911" s="12"/>
      <c r="L1911" s="25"/>
      <c r="M1911" s="12"/>
    </row>
    <row r="1912" customFormat="false" ht="15" hidden="false" customHeight="false" outlineLevel="0" collapsed="false">
      <c r="A1912" s="8" t="n">
        <v>1908</v>
      </c>
      <c r="B1912" s="13"/>
      <c r="C1912" s="25"/>
      <c r="D1912" s="26" t="str">
        <f aca="false">IF($C1912="","",IFERROR(IF(INDEX(Bolalar!$B$5:$B$1804,MATCH($C1912,Bolalar!$I$5:$I$1804,0))="","",INDEX(Bolalar!$B$5:$B$1804,MATCH($C1912,Bolalar!$I$5:$I$1804,0))),""))</f>
        <v/>
      </c>
      <c r="E1912" s="15" t="str">
        <f aca="false">IF($C1912="","",IFERROR(IF(INDEX(Bolalar!$C$5:$C$1804,MATCH($C1912,Bolalar!$I$5:$I$1804,0))="","",INDEX(Bolalar!$C$5:$C$1804,MATCH($C1912,Bolalar!$I$5:$I$1804,0))),""))</f>
        <v/>
      </c>
      <c r="F1912" s="24"/>
      <c r="G1912" s="14" t="str">
        <f aca="false">IF(OR($E1912="",$B1912=""),"",INT(($B1912-$E1912)/365.25))</f>
        <v/>
      </c>
      <c r="H1912" s="14" t="str">
        <f aca="false">IF($G1912="","",IF($G1912&lt;5,"Ha","Yo'q"))</f>
        <v/>
      </c>
      <c r="I1912" s="14" t="str">
        <f aca="false">IF($G1912="","",IF($G1912&lt;18,"Ha","Yo'q"))</f>
        <v/>
      </c>
      <c r="J1912" s="12"/>
      <c r="K1912" s="12"/>
      <c r="L1912" s="25"/>
      <c r="M1912" s="12"/>
    </row>
    <row r="1913" customFormat="false" ht="15" hidden="false" customHeight="false" outlineLevel="0" collapsed="false">
      <c r="A1913" s="8" t="n">
        <v>1909</v>
      </c>
      <c r="B1913" s="13"/>
      <c r="C1913" s="25"/>
      <c r="D1913" s="26" t="str">
        <f aca="false">IF($C1913="","",IFERROR(IF(INDEX(Bolalar!$B$5:$B$1804,MATCH($C1913,Bolalar!$I$5:$I$1804,0))="","",INDEX(Bolalar!$B$5:$B$1804,MATCH($C1913,Bolalar!$I$5:$I$1804,0))),""))</f>
        <v/>
      </c>
      <c r="E1913" s="15" t="str">
        <f aca="false">IF($C1913="","",IFERROR(IF(INDEX(Bolalar!$C$5:$C$1804,MATCH($C1913,Bolalar!$I$5:$I$1804,0))="","",INDEX(Bolalar!$C$5:$C$1804,MATCH($C1913,Bolalar!$I$5:$I$1804,0))),""))</f>
        <v/>
      </c>
      <c r="F1913" s="24"/>
      <c r="G1913" s="14" t="str">
        <f aca="false">IF(OR($E1913="",$B1913=""),"",INT(($B1913-$E1913)/365.25))</f>
        <v/>
      </c>
      <c r="H1913" s="14" t="str">
        <f aca="false">IF($G1913="","",IF($G1913&lt;5,"Ha","Yo'q"))</f>
        <v/>
      </c>
      <c r="I1913" s="14" t="str">
        <f aca="false">IF($G1913="","",IF($G1913&lt;18,"Ha","Yo'q"))</f>
        <v/>
      </c>
      <c r="J1913" s="12"/>
      <c r="K1913" s="12"/>
      <c r="L1913" s="25"/>
      <c r="M1913" s="12"/>
    </row>
    <row r="1914" customFormat="false" ht="15" hidden="false" customHeight="false" outlineLevel="0" collapsed="false">
      <c r="A1914" s="8" t="n">
        <v>1910</v>
      </c>
      <c r="B1914" s="13"/>
      <c r="C1914" s="25"/>
      <c r="D1914" s="26" t="str">
        <f aca="false">IF($C1914="","",IFERROR(IF(INDEX(Bolalar!$B$5:$B$1804,MATCH($C1914,Bolalar!$I$5:$I$1804,0))="","",INDEX(Bolalar!$B$5:$B$1804,MATCH($C1914,Bolalar!$I$5:$I$1804,0))),""))</f>
        <v/>
      </c>
      <c r="E1914" s="15" t="str">
        <f aca="false">IF($C1914="","",IFERROR(IF(INDEX(Bolalar!$C$5:$C$1804,MATCH($C1914,Bolalar!$I$5:$I$1804,0))="","",INDEX(Bolalar!$C$5:$C$1804,MATCH($C1914,Bolalar!$I$5:$I$1804,0))),""))</f>
        <v/>
      </c>
      <c r="F1914" s="24"/>
      <c r="G1914" s="14" t="str">
        <f aca="false">IF(OR($E1914="",$B1914=""),"",INT(($B1914-$E1914)/365.25))</f>
        <v/>
      </c>
      <c r="H1914" s="14" t="str">
        <f aca="false">IF($G1914="","",IF($G1914&lt;5,"Ha","Yo'q"))</f>
        <v/>
      </c>
      <c r="I1914" s="14" t="str">
        <f aca="false">IF($G1914="","",IF($G1914&lt;18,"Ha","Yo'q"))</f>
        <v/>
      </c>
      <c r="J1914" s="12"/>
      <c r="K1914" s="12"/>
      <c r="L1914" s="25"/>
      <c r="M1914" s="12"/>
    </row>
    <row r="1915" customFormat="false" ht="15" hidden="false" customHeight="false" outlineLevel="0" collapsed="false">
      <c r="A1915" s="8" t="n">
        <v>1911</v>
      </c>
      <c r="B1915" s="13"/>
      <c r="C1915" s="25"/>
      <c r="D1915" s="26" t="str">
        <f aca="false">IF($C1915="","",IFERROR(IF(INDEX(Bolalar!$B$5:$B$1804,MATCH($C1915,Bolalar!$I$5:$I$1804,0))="","",INDEX(Bolalar!$B$5:$B$1804,MATCH($C1915,Bolalar!$I$5:$I$1804,0))),""))</f>
        <v/>
      </c>
      <c r="E1915" s="15" t="str">
        <f aca="false">IF($C1915="","",IFERROR(IF(INDEX(Bolalar!$C$5:$C$1804,MATCH($C1915,Bolalar!$I$5:$I$1804,0))="","",INDEX(Bolalar!$C$5:$C$1804,MATCH($C1915,Bolalar!$I$5:$I$1804,0))),""))</f>
        <v/>
      </c>
      <c r="F1915" s="24"/>
      <c r="G1915" s="14" t="str">
        <f aca="false">IF(OR($E1915="",$B1915=""),"",INT(($B1915-$E1915)/365.25))</f>
        <v/>
      </c>
      <c r="H1915" s="14" t="str">
        <f aca="false">IF($G1915="","",IF($G1915&lt;5,"Ha","Yo'q"))</f>
        <v/>
      </c>
      <c r="I1915" s="14" t="str">
        <f aca="false">IF($G1915="","",IF($G1915&lt;18,"Ha","Yo'q"))</f>
        <v/>
      </c>
      <c r="J1915" s="12"/>
      <c r="K1915" s="12"/>
      <c r="L1915" s="25"/>
      <c r="M1915" s="12"/>
    </row>
    <row r="1916" customFormat="false" ht="15" hidden="false" customHeight="false" outlineLevel="0" collapsed="false">
      <c r="A1916" s="8" t="n">
        <v>1912</v>
      </c>
      <c r="B1916" s="13"/>
      <c r="C1916" s="25"/>
      <c r="D1916" s="26" t="str">
        <f aca="false">IF($C1916="","",IFERROR(IF(INDEX(Bolalar!$B$5:$B$1804,MATCH($C1916,Bolalar!$I$5:$I$1804,0))="","",INDEX(Bolalar!$B$5:$B$1804,MATCH($C1916,Bolalar!$I$5:$I$1804,0))),""))</f>
        <v/>
      </c>
      <c r="E1916" s="15" t="str">
        <f aca="false">IF($C1916="","",IFERROR(IF(INDEX(Bolalar!$C$5:$C$1804,MATCH($C1916,Bolalar!$I$5:$I$1804,0))="","",INDEX(Bolalar!$C$5:$C$1804,MATCH($C1916,Bolalar!$I$5:$I$1804,0))),""))</f>
        <v/>
      </c>
      <c r="F1916" s="24"/>
      <c r="G1916" s="14" t="str">
        <f aca="false">IF(OR($E1916="",$B1916=""),"",INT(($B1916-$E1916)/365.25))</f>
        <v/>
      </c>
      <c r="H1916" s="14" t="str">
        <f aca="false">IF($G1916="","",IF($G1916&lt;5,"Ha","Yo'q"))</f>
        <v/>
      </c>
      <c r="I1916" s="14" t="str">
        <f aca="false">IF($G1916="","",IF($G1916&lt;18,"Ha","Yo'q"))</f>
        <v/>
      </c>
      <c r="J1916" s="12"/>
      <c r="K1916" s="12"/>
      <c r="L1916" s="25"/>
      <c r="M1916" s="12"/>
    </row>
    <row r="1917" customFormat="false" ht="15" hidden="false" customHeight="false" outlineLevel="0" collapsed="false">
      <c r="A1917" s="8" t="n">
        <v>1913</v>
      </c>
      <c r="B1917" s="13"/>
      <c r="C1917" s="25"/>
      <c r="D1917" s="26" t="str">
        <f aca="false">IF($C1917="","",IFERROR(IF(INDEX(Bolalar!$B$5:$B$1804,MATCH($C1917,Bolalar!$I$5:$I$1804,0))="","",INDEX(Bolalar!$B$5:$B$1804,MATCH($C1917,Bolalar!$I$5:$I$1804,0))),""))</f>
        <v/>
      </c>
      <c r="E1917" s="15" t="str">
        <f aca="false">IF($C1917="","",IFERROR(IF(INDEX(Bolalar!$C$5:$C$1804,MATCH($C1917,Bolalar!$I$5:$I$1804,0))="","",INDEX(Bolalar!$C$5:$C$1804,MATCH($C1917,Bolalar!$I$5:$I$1804,0))),""))</f>
        <v/>
      </c>
      <c r="F1917" s="24"/>
      <c r="G1917" s="14" t="str">
        <f aca="false">IF(OR($E1917="",$B1917=""),"",INT(($B1917-$E1917)/365.25))</f>
        <v/>
      </c>
      <c r="H1917" s="14" t="str">
        <f aca="false">IF($G1917="","",IF($G1917&lt;5,"Ha","Yo'q"))</f>
        <v/>
      </c>
      <c r="I1917" s="14" t="str">
        <f aca="false">IF($G1917="","",IF($G1917&lt;18,"Ha","Yo'q"))</f>
        <v/>
      </c>
      <c r="J1917" s="12"/>
      <c r="K1917" s="12"/>
      <c r="L1917" s="25"/>
      <c r="M1917" s="12"/>
    </row>
    <row r="1918" customFormat="false" ht="15" hidden="false" customHeight="false" outlineLevel="0" collapsed="false">
      <c r="A1918" s="8" t="n">
        <v>1914</v>
      </c>
      <c r="B1918" s="13"/>
      <c r="C1918" s="25"/>
      <c r="D1918" s="26" t="str">
        <f aca="false">IF($C1918="","",IFERROR(IF(INDEX(Bolalar!$B$5:$B$1804,MATCH($C1918,Bolalar!$I$5:$I$1804,0))="","",INDEX(Bolalar!$B$5:$B$1804,MATCH($C1918,Bolalar!$I$5:$I$1804,0))),""))</f>
        <v/>
      </c>
      <c r="E1918" s="15" t="str">
        <f aca="false">IF($C1918="","",IFERROR(IF(INDEX(Bolalar!$C$5:$C$1804,MATCH($C1918,Bolalar!$I$5:$I$1804,0))="","",INDEX(Bolalar!$C$5:$C$1804,MATCH($C1918,Bolalar!$I$5:$I$1804,0))),""))</f>
        <v/>
      </c>
      <c r="F1918" s="24"/>
      <c r="G1918" s="14" t="str">
        <f aca="false">IF(OR($E1918="",$B1918=""),"",INT(($B1918-$E1918)/365.25))</f>
        <v/>
      </c>
      <c r="H1918" s="14" t="str">
        <f aca="false">IF($G1918="","",IF($G1918&lt;5,"Ha","Yo'q"))</f>
        <v/>
      </c>
      <c r="I1918" s="14" t="str">
        <f aca="false">IF($G1918="","",IF($G1918&lt;18,"Ha","Yo'q"))</f>
        <v/>
      </c>
      <c r="J1918" s="12"/>
      <c r="K1918" s="12"/>
      <c r="L1918" s="25"/>
      <c r="M1918" s="12"/>
    </row>
    <row r="1919" customFormat="false" ht="15" hidden="false" customHeight="false" outlineLevel="0" collapsed="false">
      <c r="A1919" s="8" t="n">
        <v>1915</v>
      </c>
      <c r="B1919" s="13"/>
      <c r="C1919" s="25"/>
      <c r="D1919" s="26" t="str">
        <f aca="false">IF($C1919="","",IFERROR(IF(INDEX(Bolalar!$B$5:$B$1804,MATCH($C1919,Bolalar!$I$5:$I$1804,0))="","",INDEX(Bolalar!$B$5:$B$1804,MATCH($C1919,Bolalar!$I$5:$I$1804,0))),""))</f>
        <v/>
      </c>
      <c r="E1919" s="15" t="str">
        <f aca="false">IF($C1919="","",IFERROR(IF(INDEX(Bolalar!$C$5:$C$1804,MATCH($C1919,Bolalar!$I$5:$I$1804,0))="","",INDEX(Bolalar!$C$5:$C$1804,MATCH($C1919,Bolalar!$I$5:$I$1804,0))),""))</f>
        <v/>
      </c>
      <c r="F1919" s="24"/>
      <c r="G1919" s="14" t="str">
        <f aca="false">IF(OR($E1919="",$B1919=""),"",INT(($B1919-$E1919)/365.25))</f>
        <v/>
      </c>
      <c r="H1919" s="14" t="str">
        <f aca="false">IF($G1919="","",IF($G1919&lt;5,"Ha","Yo'q"))</f>
        <v/>
      </c>
      <c r="I1919" s="14" t="str">
        <f aca="false">IF($G1919="","",IF($G1919&lt;18,"Ha","Yo'q"))</f>
        <v/>
      </c>
      <c r="J1919" s="12"/>
      <c r="K1919" s="12"/>
      <c r="L1919" s="25"/>
      <c r="M1919" s="12"/>
    </row>
    <row r="1920" customFormat="false" ht="15" hidden="false" customHeight="false" outlineLevel="0" collapsed="false">
      <c r="A1920" s="8" t="n">
        <v>1916</v>
      </c>
      <c r="B1920" s="13"/>
      <c r="C1920" s="25"/>
      <c r="D1920" s="26" t="str">
        <f aca="false">IF($C1920="","",IFERROR(IF(INDEX(Bolalar!$B$5:$B$1804,MATCH($C1920,Bolalar!$I$5:$I$1804,0))="","",INDEX(Bolalar!$B$5:$B$1804,MATCH($C1920,Bolalar!$I$5:$I$1804,0))),""))</f>
        <v/>
      </c>
      <c r="E1920" s="15" t="str">
        <f aca="false">IF($C1920="","",IFERROR(IF(INDEX(Bolalar!$C$5:$C$1804,MATCH($C1920,Bolalar!$I$5:$I$1804,0))="","",INDEX(Bolalar!$C$5:$C$1804,MATCH($C1920,Bolalar!$I$5:$I$1804,0))),""))</f>
        <v/>
      </c>
      <c r="F1920" s="24"/>
      <c r="G1920" s="14" t="str">
        <f aca="false">IF(OR($E1920="",$B1920=""),"",INT(($B1920-$E1920)/365.25))</f>
        <v/>
      </c>
      <c r="H1920" s="14" t="str">
        <f aca="false">IF($G1920="","",IF($G1920&lt;5,"Ha","Yo'q"))</f>
        <v/>
      </c>
      <c r="I1920" s="14" t="str">
        <f aca="false">IF($G1920="","",IF($G1920&lt;18,"Ha","Yo'q"))</f>
        <v/>
      </c>
      <c r="J1920" s="12"/>
      <c r="K1920" s="12"/>
      <c r="L1920" s="25"/>
      <c r="M1920" s="12"/>
    </row>
    <row r="1921" customFormat="false" ht="15" hidden="false" customHeight="false" outlineLevel="0" collapsed="false">
      <c r="A1921" s="8" t="n">
        <v>1917</v>
      </c>
      <c r="B1921" s="13"/>
      <c r="C1921" s="25"/>
      <c r="D1921" s="26" t="str">
        <f aca="false">IF($C1921="","",IFERROR(IF(INDEX(Bolalar!$B$5:$B$1804,MATCH($C1921,Bolalar!$I$5:$I$1804,0))="","",INDEX(Bolalar!$B$5:$B$1804,MATCH($C1921,Bolalar!$I$5:$I$1804,0))),""))</f>
        <v/>
      </c>
      <c r="E1921" s="15" t="str">
        <f aca="false">IF($C1921="","",IFERROR(IF(INDEX(Bolalar!$C$5:$C$1804,MATCH($C1921,Bolalar!$I$5:$I$1804,0))="","",INDEX(Bolalar!$C$5:$C$1804,MATCH($C1921,Bolalar!$I$5:$I$1804,0))),""))</f>
        <v/>
      </c>
      <c r="F1921" s="24"/>
      <c r="G1921" s="14" t="str">
        <f aca="false">IF(OR($E1921="",$B1921=""),"",INT(($B1921-$E1921)/365.25))</f>
        <v/>
      </c>
      <c r="H1921" s="14" t="str">
        <f aca="false">IF($G1921="","",IF($G1921&lt;5,"Ha","Yo'q"))</f>
        <v/>
      </c>
      <c r="I1921" s="14" t="str">
        <f aca="false">IF($G1921="","",IF($G1921&lt;18,"Ha","Yo'q"))</f>
        <v/>
      </c>
      <c r="J1921" s="12"/>
      <c r="K1921" s="12"/>
      <c r="L1921" s="25"/>
      <c r="M1921" s="12"/>
    </row>
    <row r="1922" customFormat="false" ht="15" hidden="false" customHeight="false" outlineLevel="0" collapsed="false">
      <c r="A1922" s="8" t="n">
        <v>1918</v>
      </c>
      <c r="B1922" s="13"/>
      <c r="C1922" s="25"/>
      <c r="D1922" s="26" t="str">
        <f aca="false">IF($C1922="","",IFERROR(IF(INDEX(Bolalar!$B$5:$B$1804,MATCH($C1922,Bolalar!$I$5:$I$1804,0))="","",INDEX(Bolalar!$B$5:$B$1804,MATCH($C1922,Bolalar!$I$5:$I$1804,0))),""))</f>
        <v/>
      </c>
      <c r="E1922" s="15" t="str">
        <f aca="false">IF($C1922="","",IFERROR(IF(INDEX(Bolalar!$C$5:$C$1804,MATCH($C1922,Bolalar!$I$5:$I$1804,0))="","",INDEX(Bolalar!$C$5:$C$1804,MATCH($C1922,Bolalar!$I$5:$I$1804,0))),""))</f>
        <v/>
      </c>
      <c r="F1922" s="24"/>
      <c r="G1922" s="14" t="str">
        <f aca="false">IF(OR($E1922="",$B1922=""),"",INT(($B1922-$E1922)/365.25))</f>
        <v/>
      </c>
      <c r="H1922" s="14" t="str">
        <f aca="false">IF($G1922="","",IF($G1922&lt;5,"Ha","Yo'q"))</f>
        <v/>
      </c>
      <c r="I1922" s="14" t="str">
        <f aca="false">IF($G1922="","",IF($G1922&lt;18,"Ha","Yo'q"))</f>
        <v/>
      </c>
      <c r="J1922" s="12"/>
      <c r="K1922" s="12"/>
      <c r="L1922" s="25"/>
      <c r="M1922" s="12"/>
    </row>
    <row r="1923" customFormat="false" ht="15" hidden="false" customHeight="false" outlineLevel="0" collapsed="false">
      <c r="A1923" s="8" t="n">
        <v>1919</v>
      </c>
      <c r="B1923" s="13"/>
      <c r="C1923" s="25"/>
      <c r="D1923" s="26" t="str">
        <f aca="false">IF($C1923="","",IFERROR(IF(INDEX(Bolalar!$B$5:$B$1804,MATCH($C1923,Bolalar!$I$5:$I$1804,0))="","",INDEX(Bolalar!$B$5:$B$1804,MATCH($C1923,Bolalar!$I$5:$I$1804,0))),""))</f>
        <v/>
      </c>
      <c r="E1923" s="15" t="str">
        <f aca="false">IF($C1923="","",IFERROR(IF(INDEX(Bolalar!$C$5:$C$1804,MATCH($C1923,Bolalar!$I$5:$I$1804,0))="","",INDEX(Bolalar!$C$5:$C$1804,MATCH($C1923,Bolalar!$I$5:$I$1804,0))),""))</f>
        <v/>
      </c>
      <c r="F1923" s="24"/>
      <c r="G1923" s="14" t="str">
        <f aca="false">IF(OR($E1923="",$B1923=""),"",INT(($B1923-$E1923)/365.25))</f>
        <v/>
      </c>
      <c r="H1923" s="14" t="str">
        <f aca="false">IF($G1923="","",IF($G1923&lt;5,"Ha","Yo'q"))</f>
        <v/>
      </c>
      <c r="I1923" s="14" t="str">
        <f aca="false">IF($G1923="","",IF($G1923&lt;18,"Ha","Yo'q"))</f>
        <v/>
      </c>
      <c r="J1923" s="12"/>
      <c r="K1923" s="12"/>
      <c r="L1923" s="25"/>
      <c r="M1923" s="12"/>
    </row>
    <row r="1924" customFormat="false" ht="15" hidden="false" customHeight="false" outlineLevel="0" collapsed="false">
      <c r="A1924" s="8" t="n">
        <v>1920</v>
      </c>
      <c r="B1924" s="13"/>
      <c r="C1924" s="25"/>
      <c r="D1924" s="26" t="str">
        <f aca="false">IF($C1924="","",IFERROR(IF(INDEX(Bolalar!$B$5:$B$1804,MATCH($C1924,Bolalar!$I$5:$I$1804,0))="","",INDEX(Bolalar!$B$5:$B$1804,MATCH($C1924,Bolalar!$I$5:$I$1804,0))),""))</f>
        <v/>
      </c>
      <c r="E1924" s="15" t="str">
        <f aca="false">IF($C1924="","",IFERROR(IF(INDEX(Bolalar!$C$5:$C$1804,MATCH($C1924,Bolalar!$I$5:$I$1804,0))="","",INDEX(Bolalar!$C$5:$C$1804,MATCH($C1924,Bolalar!$I$5:$I$1804,0))),""))</f>
        <v/>
      </c>
      <c r="F1924" s="24"/>
      <c r="G1924" s="14" t="str">
        <f aca="false">IF(OR($E1924="",$B1924=""),"",INT(($B1924-$E1924)/365.25))</f>
        <v/>
      </c>
      <c r="H1924" s="14" t="str">
        <f aca="false">IF($G1924="","",IF($G1924&lt;5,"Ha","Yo'q"))</f>
        <v/>
      </c>
      <c r="I1924" s="14" t="str">
        <f aca="false">IF($G1924="","",IF($G1924&lt;18,"Ha","Yo'q"))</f>
        <v/>
      </c>
      <c r="J1924" s="12"/>
      <c r="K1924" s="12"/>
      <c r="L1924" s="25"/>
      <c r="M1924" s="12"/>
    </row>
    <row r="1925" customFormat="false" ht="15" hidden="false" customHeight="false" outlineLevel="0" collapsed="false">
      <c r="A1925" s="8" t="n">
        <v>1921</v>
      </c>
      <c r="B1925" s="13"/>
      <c r="C1925" s="25"/>
      <c r="D1925" s="26" t="str">
        <f aca="false">IF($C1925="","",IFERROR(IF(INDEX(Bolalar!$B$5:$B$1804,MATCH($C1925,Bolalar!$I$5:$I$1804,0))="","",INDEX(Bolalar!$B$5:$B$1804,MATCH($C1925,Bolalar!$I$5:$I$1804,0))),""))</f>
        <v/>
      </c>
      <c r="E1925" s="15" t="str">
        <f aca="false">IF($C1925="","",IFERROR(IF(INDEX(Bolalar!$C$5:$C$1804,MATCH($C1925,Bolalar!$I$5:$I$1804,0))="","",INDEX(Bolalar!$C$5:$C$1804,MATCH($C1925,Bolalar!$I$5:$I$1804,0))),""))</f>
        <v/>
      </c>
      <c r="F1925" s="24"/>
      <c r="G1925" s="14" t="str">
        <f aca="false">IF(OR($E1925="",$B1925=""),"",INT(($B1925-$E1925)/365.25))</f>
        <v/>
      </c>
      <c r="H1925" s="14" t="str">
        <f aca="false">IF($G1925="","",IF($G1925&lt;5,"Ha","Yo'q"))</f>
        <v/>
      </c>
      <c r="I1925" s="14" t="str">
        <f aca="false">IF($G1925="","",IF($G1925&lt;18,"Ha","Yo'q"))</f>
        <v/>
      </c>
      <c r="J1925" s="12"/>
      <c r="K1925" s="12"/>
      <c r="L1925" s="25"/>
      <c r="M1925" s="12"/>
    </row>
    <row r="1926" customFormat="false" ht="15" hidden="false" customHeight="false" outlineLevel="0" collapsed="false">
      <c r="A1926" s="8" t="n">
        <v>1922</v>
      </c>
      <c r="B1926" s="13"/>
      <c r="C1926" s="25"/>
      <c r="D1926" s="26" t="str">
        <f aca="false">IF($C1926="","",IFERROR(IF(INDEX(Bolalar!$B$5:$B$1804,MATCH($C1926,Bolalar!$I$5:$I$1804,0))="","",INDEX(Bolalar!$B$5:$B$1804,MATCH($C1926,Bolalar!$I$5:$I$1804,0))),""))</f>
        <v/>
      </c>
      <c r="E1926" s="15" t="str">
        <f aca="false">IF($C1926="","",IFERROR(IF(INDEX(Bolalar!$C$5:$C$1804,MATCH($C1926,Bolalar!$I$5:$I$1804,0))="","",INDEX(Bolalar!$C$5:$C$1804,MATCH($C1926,Bolalar!$I$5:$I$1804,0))),""))</f>
        <v/>
      </c>
      <c r="F1926" s="24"/>
      <c r="G1926" s="14" t="str">
        <f aca="false">IF(OR($E1926="",$B1926=""),"",INT(($B1926-$E1926)/365.25))</f>
        <v/>
      </c>
      <c r="H1926" s="14" t="str">
        <f aca="false">IF($G1926="","",IF($G1926&lt;5,"Ha","Yo'q"))</f>
        <v/>
      </c>
      <c r="I1926" s="14" t="str">
        <f aca="false">IF($G1926="","",IF($G1926&lt;18,"Ha","Yo'q"))</f>
        <v/>
      </c>
      <c r="J1926" s="12"/>
      <c r="K1926" s="12"/>
      <c r="L1926" s="25"/>
      <c r="M1926" s="12"/>
    </row>
    <row r="1927" customFormat="false" ht="15" hidden="false" customHeight="false" outlineLevel="0" collapsed="false">
      <c r="A1927" s="8" t="n">
        <v>1923</v>
      </c>
      <c r="B1927" s="13"/>
      <c r="C1927" s="25"/>
      <c r="D1927" s="26" t="str">
        <f aca="false">IF($C1927="","",IFERROR(IF(INDEX(Bolalar!$B$5:$B$1804,MATCH($C1927,Bolalar!$I$5:$I$1804,0))="","",INDEX(Bolalar!$B$5:$B$1804,MATCH($C1927,Bolalar!$I$5:$I$1804,0))),""))</f>
        <v/>
      </c>
      <c r="E1927" s="15" t="str">
        <f aca="false">IF($C1927="","",IFERROR(IF(INDEX(Bolalar!$C$5:$C$1804,MATCH($C1927,Bolalar!$I$5:$I$1804,0))="","",INDEX(Bolalar!$C$5:$C$1804,MATCH($C1927,Bolalar!$I$5:$I$1804,0))),""))</f>
        <v/>
      </c>
      <c r="F1927" s="24"/>
      <c r="G1927" s="14" t="str">
        <f aca="false">IF(OR($E1927="",$B1927=""),"",INT(($B1927-$E1927)/365.25))</f>
        <v/>
      </c>
      <c r="H1927" s="14" t="str">
        <f aca="false">IF($G1927="","",IF($G1927&lt;5,"Ha","Yo'q"))</f>
        <v/>
      </c>
      <c r="I1927" s="14" t="str">
        <f aca="false">IF($G1927="","",IF($G1927&lt;18,"Ha","Yo'q"))</f>
        <v/>
      </c>
      <c r="J1927" s="12"/>
      <c r="K1927" s="12"/>
      <c r="L1927" s="25"/>
      <c r="M1927" s="12"/>
    </row>
    <row r="1928" customFormat="false" ht="15" hidden="false" customHeight="false" outlineLevel="0" collapsed="false">
      <c r="A1928" s="8" t="n">
        <v>1924</v>
      </c>
      <c r="B1928" s="13"/>
      <c r="C1928" s="25"/>
      <c r="D1928" s="26" t="str">
        <f aca="false">IF($C1928="","",IFERROR(IF(INDEX(Bolalar!$B$5:$B$1804,MATCH($C1928,Bolalar!$I$5:$I$1804,0))="","",INDEX(Bolalar!$B$5:$B$1804,MATCH($C1928,Bolalar!$I$5:$I$1804,0))),""))</f>
        <v/>
      </c>
      <c r="E1928" s="15" t="str">
        <f aca="false">IF($C1928="","",IFERROR(IF(INDEX(Bolalar!$C$5:$C$1804,MATCH($C1928,Bolalar!$I$5:$I$1804,0))="","",INDEX(Bolalar!$C$5:$C$1804,MATCH($C1928,Bolalar!$I$5:$I$1804,0))),""))</f>
        <v/>
      </c>
      <c r="F1928" s="24"/>
      <c r="G1928" s="14" t="str">
        <f aca="false">IF(OR($E1928="",$B1928=""),"",INT(($B1928-$E1928)/365.25))</f>
        <v/>
      </c>
      <c r="H1928" s="14" t="str">
        <f aca="false">IF($G1928="","",IF($G1928&lt;5,"Ha","Yo'q"))</f>
        <v/>
      </c>
      <c r="I1928" s="14" t="str">
        <f aca="false">IF($G1928="","",IF($G1928&lt;18,"Ha","Yo'q"))</f>
        <v/>
      </c>
      <c r="J1928" s="12"/>
      <c r="K1928" s="12"/>
      <c r="L1928" s="25"/>
      <c r="M1928" s="12"/>
    </row>
    <row r="1929" customFormat="false" ht="15" hidden="false" customHeight="false" outlineLevel="0" collapsed="false">
      <c r="A1929" s="8" t="n">
        <v>1925</v>
      </c>
      <c r="B1929" s="13"/>
      <c r="C1929" s="25"/>
      <c r="D1929" s="26" t="str">
        <f aca="false">IF($C1929="","",IFERROR(IF(INDEX(Bolalar!$B$5:$B$1804,MATCH($C1929,Bolalar!$I$5:$I$1804,0))="","",INDEX(Bolalar!$B$5:$B$1804,MATCH($C1929,Bolalar!$I$5:$I$1804,0))),""))</f>
        <v/>
      </c>
      <c r="E1929" s="15" t="str">
        <f aca="false">IF($C1929="","",IFERROR(IF(INDEX(Bolalar!$C$5:$C$1804,MATCH($C1929,Bolalar!$I$5:$I$1804,0))="","",INDEX(Bolalar!$C$5:$C$1804,MATCH($C1929,Bolalar!$I$5:$I$1804,0))),""))</f>
        <v/>
      </c>
      <c r="F1929" s="24"/>
      <c r="G1929" s="14" t="str">
        <f aca="false">IF(OR($E1929="",$B1929=""),"",INT(($B1929-$E1929)/365.25))</f>
        <v/>
      </c>
      <c r="H1929" s="14" t="str">
        <f aca="false">IF($G1929="","",IF($G1929&lt;5,"Ha","Yo'q"))</f>
        <v/>
      </c>
      <c r="I1929" s="14" t="str">
        <f aca="false">IF($G1929="","",IF($G1929&lt;18,"Ha","Yo'q"))</f>
        <v/>
      </c>
      <c r="J1929" s="12"/>
      <c r="K1929" s="12"/>
      <c r="L1929" s="25"/>
      <c r="M1929" s="12"/>
    </row>
    <row r="1930" customFormat="false" ht="15" hidden="false" customHeight="false" outlineLevel="0" collapsed="false">
      <c r="A1930" s="8" t="n">
        <v>1926</v>
      </c>
      <c r="B1930" s="13"/>
      <c r="C1930" s="25"/>
      <c r="D1930" s="26" t="str">
        <f aca="false">IF($C1930="","",IFERROR(IF(INDEX(Bolalar!$B$5:$B$1804,MATCH($C1930,Bolalar!$I$5:$I$1804,0))="","",INDEX(Bolalar!$B$5:$B$1804,MATCH($C1930,Bolalar!$I$5:$I$1804,0))),""))</f>
        <v/>
      </c>
      <c r="E1930" s="15" t="str">
        <f aca="false">IF($C1930="","",IFERROR(IF(INDEX(Bolalar!$C$5:$C$1804,MATCH($C1930,Bolalar!$I$5:$I$1804,0))="","",INDEX(Bolalar!$C$5:$C$1804,MATCH($C1930,Bolalar!$I$5:$I$1804,0))),""))</f>
        <v/>
      </c>
      <c r="F1930" s="24"/>
      <c r="G1930" s="14" t="str">
        <f aca="false">IF(OR($E1930="",$B1930=""),"",INT(($B1930-$E1930)/365.25))</f>
        <v/>
      </c>
      <c r="H1930" s="14" t="str">
        <f aca="false">IF($G1930="","",IF($G1930&lt;5,"Ha","Yo'q"))</f>
        <v/>
      </c>
      <c r="I1930" s="14" t="str">
        <f aca="false">IF($G1930="","",IF($G1930&lt;18,"Ha","Yo'q"))</f>
        <v/>
      </c>
      <c r="J1930" s="12"/>
      <c r="K1930" s="12"/>
      <c r="L1930" s="25"/>
      <c r="M1930" s="12"/>
    </row>
    <row r="1931" customFormat="false" ht="15" hidden="false" customHeight="false" outlineLevel="0" collapsed="false">
      <c r="A1931" s="8" t="n">
        <v>1927</v>
      </c>
      <c r="B1931" s="13"/>
      <c r="C1931" s="25"/>
      <c r="D1931" s="26" t="str">
        <f aca="false">IF($C1931="","",IFERROR(IF(INDEX(Bolalar!$B$5:$B$1804,MATCH($C1931,Bolalar!$I$5:$I$1804,0))="","",INDEX(Bolalar!$B$5:$B$1804,MATCH($C1931,Bolalar!$I$5:$I$1804,0))),""))</f>
        <v/>
      </c>
      <c r="E1931" s="15" t="str">
        <f aca="false">IF($C1931="","",IFERROR(IF(INDEX(Bolalar!$C$5:$C$1804,MATCH($C1931,Bolalar!$I$5:$I$1804,0))="","",INDEX(Bolalar!$C$5:$C$1804,MATCH($C1931,Bolalar!$I$5:$I$1804,0))),""))</f>
        <v/>
      </c>
      <c r="F1931" s="24"/>
      <c r="G1931" s="14" t="str">
        <f aca="false">IF(OR($E1931="",$B1931=""),"",INT(($B1931-$E1931)/365.25))</f>
        <v/>
      </c>
      <c r="H1931" s="14" t="str">
        <f aca="false">IF($G1931="","",IF($G1931&lt;5,"Ha","Yo'q"))</f>
        <v/>
      </c>
      <c r="I1931" s="14" t="str">
        <f aca="false">IF($G1931="","",IF($G1931&lt;18,"Ha","Yo'q"))</f>
        <v/>
      </c>
      <c r="J1931" s="12"/>
      <c r="K1931" s="12"/>
      <c r="L1931" s="25"/>
      <c r="M1931" s="12"/>
    </row>
    <row r="1932" customFormat="false" ht="15" hidden="false" customHeight="false" outlineLevel="0" collapsed="false">
      <c r="A1932" s="8" t="n">
        <v>1928</v>
      </c>
      <c r="B1932" s="13"/>
      <c r="C1932" s="25"/>
      <c r="D1932" s="26" t="str">
        <f aca="false">IF($C1932="","",IFERROR(IF(INDEX(Bolalar!$B$5:$B$1804,MATCH($C1932,Bolalar!$I$5:$I$1804,0))="","",INDEX(Bolalar!$B$5:$B$1804,MATCH($C1932,Bolalar!$I$5:$I$1804,0))),""))</f>
        <v/>
      </c>
      <c r="E1932" s="15" t="str">
        <f aca="false">IF($C1932="","",IFERROR(IF(INDEX(Bolalar!$C$5:$C$1804,MATCH($C1932,Bolalar!$I$5:$I$1804,0))="","",INDEX(Bolalar!$C$5:$C$1804,MATCH($C1932,Bolalar!$I$5:$I$1804,0))),""))</f>
        <v/>
      </c>
      <c r="F1932" s="24"/>
      <c r="G1932" s="14" t="str">
        <f aca="false">IF(OR($E1932="",$B1932=""),"",INT(($B1932-$E1932)/365.25))</f>
        <v/>
      </c>
      <c r="H1932" s="14" t="str">
        <f aca="false">IF($G1932="","",IF($G1932&lt;5,"Ha","Yo'q"))</f>
        <v/>
      </c>
      <c r="I1932" s="14" t="str">
        <f aca="false">IF($G1932="","",IF($G1932&lt;18,"Ha","Yo'q"))</f>
        <v/>
      </c>
      <c r="J1932" s="12"/>
      <c r="K1932" s="12"/>
      <c r="L1932" s="25"/>
      <c r="M1932" s="12"/>
    </row>
    <row r="1933" customFormat="false" ht="15" hidden="false" customHeight="false" outlineLevel="0" collapsed="false">
      <c r="A1933" s="8" t="n">
        <v>1929</v>
      </c>
      <c r="B1933" s="13"/>
      <c r="C1933" s="25"/>
      <c r="D1933" s="26" t="str">
        <f aca="false">IF($C1933="","",IFERROR(IF(INDEX(Bolalar!$B$5:$B$1804,MATCH($C1933,Bolalar!$I$5:$I$1804,0))="","",INDEX(Bolalar!$B$5:$B$1804,MATCH($C1933,Bolalar!$I$5:$I$1804,0))),""))</f>
        <v/>
      </c>
      <c r="E1933" s="15" t="str">
        <f aca="false">IF($C1933="","",IFERROR(IF(INDEX(Bolalar!$C$5:$C$1804,MATCH($C1933,Bolalar!$I$5:$I$1804,0))="","",INDEX(Bolalar!$C$5:$C$1804,MATCH($C1933,Bolalar!$I$5:$I$1804,0))),""))</f>
        <v/>
      </c>
      <c r="F1933" s="24"/>
      <c r="G1933" s="14" t="str">
        <f aca="false">IF(OR($E1933="",$B1933=""),"",INT(($B1933-$E1933)/365.25))</f>
        <v/>
      </c>
      <c r="H1933" s="14" t="str">
        <f aca="false">IF($G1933="","",IF($G1933&lt;5,"Ha","Yo'q"))</f>
        <v/>
      </c>
      <c r="I1933" s="14" t="str">
        <f aca="false">IF($G1933="","",IF($G1933&lt;18,"Ha","Yo'q"))</f>
        <v/>
      </c>
      <c r="J1933" s="12"/>
      <c r="K1933" s="12"/>
      <c r="L1933" s="25"/>
      <c r="M1933" s="12"/>
    </row>
    <row r="1934" customFormat="false" ht="15" hidden="false" customHeight="false" outlineLevel="0" collapsed="false">
      <c r="A1934" s="8" t="n">
        <v>1930</v>
      </c>
      <c r="B1934" s="13"/>
      <c r="C1934" s="25"/>
      <c r="D1934" s="26" t="str">
        <f aca="false">IF($C1934="","",IFERROR(IF(INDEX(Bolalar!$B$5:$B$1804,MATCH($C1934,Bolalar!$I$5:$I$1804,0))="","",INDEX(Bolalar!$B$5:$B$1804,MATCH($C1934,Bolalar!$I$5:$I$1804,0))),""))</f>
        <v/>
      </c>
      <c r="E1934" s="15" t="str">
        <f aca="false">IF($C1934="","",IFERROR(IF(INDEX(Bolalar!$C$5:$C$1804,MATCH($C1934,Bolalar!$I$5:$I$1804,0))="","",INDEX(Bolalar!$C$5:$C$1804,MATCH($C1934,Bolalar!$I$5:$I$1804,0))),""))</f>
        <v/>
      </c>
      <c r="F1934" s="24"/>
      <c r="G1934" s="14" t="str">
        <f aca="false">IF(OR($E1934="",$B1934=""),"",INT(($B1934-$E1934)/365.25))</f>
        <v/>
      </c>
      <c r="H1934" s="14" t="str">
        <f aca="false">IF($G1934="","",IF($G1934&lt;5,"Ha","Yo'q"))</f>
        <v/>
      </c>
      <c r="I1934" s="14" t="str">
        <f aca="false">IF($G1934="","",IF($G1934&lt;18,"Ha","Yo'q"))</f>
        <v/>
      </c>
      <c r="J1934" s="12"/>
      <c r="K1934" s="12"/>
      <c r="L1934" s="25"/>
      <c r="M1934" s="12"/>
    </row>
    <row r="1935" customFormat="false" ht="15" hidden="false" customHeight="false" outlineLevel="0" collapsed="false">
      <c r="A1935" s="8" t="n">
        <v>1931</v>
      </c>
      <c r="B1935" s="13"/>
      <c r="C1935" s="25"/>
      <c r="D1935" s="26" t="str">
        <f aca="false">IF($C1935="","",IFERROR(IF(INDEX(Bolalar!$B$5:$B$1804,MATCH($C1935,Bolalar!$I$5:$I$1804,0))="","",INDEX(Bolalar!$B$5:$B$1804,MATCH($C1935,Bolalar!$I$5:$I$1804,0))),""))</f>
        <v/>
      </c>
      <c r="E1935" s="15" t="str">
        <f aca="false">IF($C1935="","",IFERROR(IF(INDEX(Bolalar!$C$5:$C$1804,MATCH($C1935,Bolalar!$I$5:$I$1804,0))="","",INDEX(Bolalar!$C$5:$C$1804,MATCH($C1935,Bolalar!$I$5:$I$1804,0))),""))</f>
        <v/>
      </c>
      <c r="F1935" s="24"/>
      <c r="G1935" s="14" t="str">
        <f aca="false">IF(OR($E1935="",$B1935=""),"",INT(($B1935-$E1935)/365.25))</f>
        <v/>
      </c>
      <c r="H1935" s="14" t="str">
        <f aca="false">IF($G1935="","",IF($G1935&lt;5,"Ha","Yo'q"))</f>
        <v/>
      </c>
      <c r="I1935" s="14" t="str">
        <f aca="false">IF($G1935="","",IF($G1935&lt;18,"Ha","Yo'q"))</f>
        <v/>
      </c>
      <c r="J1935" s="12"/>
      <c r="K1935" s="12"/>
      <c r="L1935" s="25"/>
      <c r="M1935" s="12"/>
    </row>
    <row r="1936" customFormat="false" ht="15" hidden="false" customHeight="false" outlineLevel="0" collapsed="false">
      <c r="A1936" s="8" t="n">
        <v>1932</v>
      </c>
      <c r="B1936" s="13"/>
      <c r="C1936" s="25"/>
      <c r="D1936" s="26" t="str">
        <f aca="false">IF($C1936="","",IFERROR(IF(INDEX(Bolalar!$B$5:$B$1804,MATCH($C1936,Bolalar!$I$5:$I$1804,0))="","",INDEX(Bolalar!$B$5:$B$1804,MATCH($C1936,Bolalar!$I$5:$I$1804,0))),""))</f>
        <v/>
      </c>
      <c r="E1936" s="15" t="str">
        <f aca="false">IF($C1936="","",IFERROR(IF(INDEX(Bolalar!$C$5:$C$1804,MATCH($C1936,Bolalar!$I$5:$I$1804,0))="","",INDEX(Bolalar!$C$5:$C$1804,MATCH($C1936,Bolalar!$I$5:$I$1804,0))),""))</f>
        <v/>
      </c>
      <c r="F1936" s="24"/>
      <c r="G1936" s="14" t="str">
        <f aca="false">IF(OR($E1936="",$B1936=""),"",INT(($B1936-$E1936)/365.25))</f>
        <v/>
      </c>
      <c r="H1936" s="14" t="str">
        <f aca="false">IF($G1936="","",IF($G1936&lt;5,"Ha","Yo'q"))</f>
        <v/>
      </c>
      <c r="I1936" s="14" t="str">
        <f aca="false">IF($G1936="","",IF($G1936&lt;18,"Ha","Yo'q"))</f>
        <v/>
      </c>
      <c r="J1936" s="12"/>
      <c r="K1936" s="12"/>
      <c r="L1936" s="25"/>
      <c r="M1936" s="12"/>
    </row>
    <row r="1937" customFormat="false" ht="15" hidden="false" customHeight="false" outlineLevel="0" collapsed="false">
      <c r="A1937" s="8" t="n">
        <v>1933</v>
      </c>
      <c r="B1937" s="13"/>
      <c r="C1937" s="25"/>
      <c r="D1937" s="26" t="str">
        <f aca="false">IF($C1937="","",IFERROR(IF(INDEX(Bolalar!$B$5:$B$1804,MATCH($C1937,Bolalar!$I$5:$I$1804,0))="","",INDEX(Bolalar!$B$5:$B$1804,MATCH($C1937,Bolalar!$I$5:$I$1804,0))),""))</f>
        <v/>
      </c>
      <c r="E1937" s="15" t="str">
        <f aca="false">IF($C1937="","",IFERROR(IF(INDEX(Bolalar!$C$5:$C$1804,MATCH($C1937,Bolalar!$I$5:$I$1804,0))="","",INDEX(Bolalar!$C$5:$C$1804,MATCH($C1937,Bolalar!$I$5:$I$1804,0))),""))</f>
        <v/>
      </c>
      <c r="F1937" s="24"/>
      <c r="G1937" s="14" t="str">
        <f aca="false">IF(OR($E1937="",$B1937=""),"",INT(($B1937-$E1937)/365.25))</f>
        <v/>
      </c>
      <c r="H1937" s="14" t="str">
        <f aca="false">IF($G1937="","",IF($G1937&lt;5,"Ha","Yo'q"))</f>
        <v/>
      </c>
      <c r="I1937" s="14" t="str">
        <f aca="false">IF($G1937="","",IF($G1937&lt;18,"Ha","Yo'q"))</f>
        <v/>
      </c>
      <c r="J1937" s="12"/>
      <c r="K1937" s="12"/>
      <c r="L1937" s="25"/>
      <c r="M1937" s="12"/>
    </row>
    <row r="1938" customFormat="false" ht="15" hidden="false" customHeight="false" outlineLevel="0" collapsed="false">
      <c r="A1938" s="8" t="n">
        <v>1934</v>
      </c>
      <c r="B1938" s="13"/>
      <c r="C1938" s="25"/>
      <c r="D1938" s="26" t="str">
        <f aca="false">IF($C1938="","",IFERROR(IF(INDEX(Bolalar!$B$5:$B$1804,MATCH($C1938,Bolalar!$I$5:$I$1804,0))="","",INDEX(Bolalar!$B$5:$B$1804,MATCH($C1938,Bolalar!$I$5:$I$1804,0))),""))</f>
        <v/>
      </c>
      <c r="E1938" s="15" t="str">
        <f aca="false">IF($C1938="","",IFERROR(IF(INDEX(Bolalar!$C$5:$C$1804,MATCH($C1938,Bolalar!$I$5:$I$1804,0))="","",INDEX(Bolalar!$C$5:$C$1804,MATCH($C1938,Bolalar!$I$5:$I$1804,0))),""))</f>
        <v/>
      </c>
      <c r="F1938" s="24"/>
      <c r="G1938" s="14" t="str">
        <f aca="false">IF(OR($E1938="",$B1938=""),"",INT(($B1938-$E1938)/365.25))</f>
        <v/>
      </c>
      <c r="H1938" s="14" t="str">
        <f aca="false">IF($G1938="","",IF($G1938&lt;5,"Ha","Yo'q"))</f>
        <v/>
      </c>
      <c r="I1938" s="14" t="str">
        <f aca="false">IF($G1938="","",IF($G1938&lt;18,"Ha","Yo'q"))</f>
        <v/>
      </c>
      <c r="J1938" s="12"/>
      <c r="K1938" s="12"/>
      <c r="L1938" s="25"/>
      <c r="M1938" s="12"/>
    </row>
    <row r="1939" customFormat="false" ht="15" hidden="false" customHeight="false" outlineLevel="0" collapsed="false">
      <c r="A1939" s="8" t="n">
        <v>1935</v>
      </c>
      <c r="B1939" s="13"/>
      <c r="C1939" s="25"/>
      <c r="D1939" s="26" t="str">
        <f aca="false">IF($C1939="","",IFERROR(IF(INDEX(Bolalar!$B$5:$B$1804,MATCH($C1939,Bolalar!$I$5:$I$1804,0))="","",INDEX(Bolalar!$B$5:$B$1804,MATCH($C1939,Bolalar!$I$5:$I$1804,0))),""))</f>
        <v/>
      </c>
      <c r="E1939" s="15" t="str">
        <f aca="false">IF($C1939="","",IFERROR(IF(INDEX(Bolalar!$C$5:$C$1804,MATCH($C1939,Bolalar!$I$5:$I$1804,0))="","",INDEX(Bolalar!$C$5:$C$1804,MATCH($C1939,Bolalar!$I$5:$I$1804,0))),""))</f>
        <v/>
      </c>
      <c r="F1939" s="24"/>
      <c r="G1939" s="14" t="str">
        <f aca="false">IF(OR($E1939="",$B1939=""),"",INT(($B1939-$E1939)/365.25))</f>
        <v/>
      </c>
      <c r="H1939" s="14" t="str">
        <f aca="false">IF($G1939="","",IF($G1939&lt;5,"Ha","Yo'q"))</f>
        <v/>
      </c>
      <c r="I1939" s="14" t="str">
        <f aca="false">IF($G1939="","",IF($G1939&lt;18,"Ha","Yo'q"))</f>
        <v/>
      </c>
      <c r="J1939" s="12"/>
      <c r="K1939" s="12"/>
      <c r="L1939" s="25"/>
      <c r="M1939" s="12"/>
    </row>
    <row r="1940" customFormat="false" ht="15" hidden="false" customHeight="false" outlineLevel="0" collapsed="false">
      <c r="A1940" s="8" t="n">
        <v>1936</v>
      </c>
      <c r="B1940" s="13"/>
      <c r="C1940" s="25"/>
      <c r="D1940" s="26" t="str">
        <f aca="false">IF($C1940="","",IFERROR(IF(INDEX(Bolalar!$B$5:$B$1804,MATCH($C1940,Bolalar!$I$5:$I$1804,0))="","",INDEX(Bolalar!$B$5:$B$1804,MATCH($C1940,Bolalar!$I$5:$I$1804,0))),""))</f>
        <v/>
      </c>
      <c r="E1940" s="15" t="str">
        <f aca="false">IF($C1940="","",IFERROR(IF(INDEX(Bolalar!$C$5:$C$1804,MATCH($C1940,Bolalar!$I$5:$I$1804,0))="","",INDEX(Bolalar!$C$5:$C$1804,MATCH($C1940,Bolalar!$I$5:$I$1804,0))),""))</f>
        <v/>
      </c>
      <c r="F1940" s="24"/>
      <c r="G1940" s="14" t="str">
        <f aca="false">IF(OR($E1940="",$B1940=""),"",INT(($B1940-$E1940)/365.25))</f>
        <v/>
      </c>
      <c r="H1940" s="14" t="str">
        <f aca="false">IF($G1940="","",IF($G1940&lt;5,"Ha","Yo'q"))</f>
        <v/>
      </c>
      <c r="I1940" s="14" t="str">
        <f aca="false">IF($G1940="","",IF($G1940&lt;18,"Ha","Yo'q"))</f>
        <v/>
      </c>
      <c r="J1940" s="12"/>
      <c r="K1940" s="12"/>
      <c r="L1940" s="25"/>
      <c r="M1940" s="12"/>
    </row>
    <row r="1941" customFormat="false" ht="15" hidden="false" customHeight="false" outlineLevel="0" collapsed="false">
      <c r="A1941" s="8" t="n">
        <v>1937</v>
      </c>
      <c r="B1941" s="13"/>
      <c r="C1941" s="25"/>
      <c r="D1941" s="26" t="str">
        <f aca="false">IF($C1941="","",IFERROR(IF(INDEX(Bolalar!$B$5:$B$1804,MATCH($C1941,Bolalar!$I$5:$I$1804,0))="","",INDEX(Bolalar!$B$5:$B$1804,MATCH($C1941,Bolalar!$I$5:$I$1804,0))),""))</f>
        <v/>
      </c>
      <c r="E1941" s="15" t="str">
        <f aca="false">IF($C1941="","",IFERROR(IF(INDEX(Bolalar!$C$5:$C$1804,MATCH($C1941,Bolalar!$I$5:$I$1804,0))="","",INDEX(Bolalar!$C$5:$C$1804,MATCH($C1941,Bolalar!$I$5:$I$1804,0))),""))</f>
        <v/>
      </c>
      <c r="F1941" s="24"/>
      <c r="G1941" s="14" t="str">
        <f aca="false">IF(OR($E1941="",$B1941=""),"",INT(($B1941-$E1941)/365.25))</f>
        <v/>
      </c>
      <c r="H1941" s="14" t="str">
        <f aca="false">IF($G1941="","",IF($G1941&lt;5,"Ha","Yo'q"))</f>
        <v/>
      </c>
      <c r="I1941" s="14" t="str">
        <f aca="false">IF($G1941="","",IF($G1941&lt;18,"Ha","Yo'q"))</f>
        <v/>
      </c>
      <c r="J1941" s="12"/>
      <c r="K1941" s="12"/>
      <c r="L1941" s="25"/>
      <c r="M1941" s="12"/>
    </row>
    <row r="1942" customFormat="false" ht="15" hidden="false" customHeight="false" outlineLevel="0" collapsed="false">
      <c r="A1942" s="8" t="n">
        <v>1938</v>
      </c>
      <c r="B1942" s="13"/>
      <c r="C1942" s="25"/>
      <c r="D1942" s="26" t="str">
        <f aca="false">IF($C1942="","",IFERROR(IF(INDEX(Bolalar!$B$5:$B$1804,MATCH($C1942,Bolalar!$I$5:$I$1804,0))="","",INDEX(Bolalar!$B$5:$B$1804,MATCH($C1942,Bolalar!$I$5:$I$1804,0))),""))</f>
        <v/>
      </c>
      <c r="E1942" s="15" t="str">
        <f aca="false">IF($C1942="","",IFERROR(IF(INDEX(Bolalar!$C$5:$C$1804,MATCH($C1942,Bolalar!$I$5:$I$1804,0))="","",INDEX(Bolalar!$C$5:$C$1804,MATCH($C1942,Bolalar!$I$5:$I$1804,0))),""))</f>
        <v/>
      </c>
      <c r="F1942" s="24"/>
      <c r="G1942" s="14" t="str">
        <f aca="false">IF(OR($E1942="",$B1942=""),"",INT(($B1942-$E1942)/365.25))</f>
        <v/>
      </c>
      <c r="H1942" s="14" t="str">
        <f aca="false">IF($G1942="","",IF($G1942&lt;5,"Ha","Yo'q"))</f>
        <v/>
      </c>
      <c r="I1942" s="14" t="str">
        <f aca="false">IF($G1942="","",IF($G1942&lt;18,"Ha","Yo'q"))</f>
        <v/>
      </c>
      <c r="J1942" s="12"/>
      <c r="K1942" s="12"/>
      <c r="L1942" s="25"/>
      <c r="M1942" s="12"/>
    </row>
    <row r="1943" customFormat="false" ht="15" hidden="false" customHeight="false" outlineLevel="0" collapsed="false">
      <c r="A1943" s="8" t="n">
        <v>1939</v>
      </c>
      <c r="B1943" s="13"/>
      <c r="C1943" s="25"/>
      <c r="D1943" s="26" t="str">
        <f aca="false">IF($C1943="","",IFERROR(IF(INDEX(Bolalar!$B$5:$B$1804,MATCH($C1943,Bolalar!$I$5:$I$1804,0))="","",INDEX(Bolalar!$B$5:$B$1804,MATCH($C1943,Bolalar!$I$5:$I$1804,0))),""))</f>
        <v/>
      </c>
      <c r="E1943" s="15" t="str">
        <f aca="false">IF($C1943="","",IFERROR(IF(INDEX(Bolalar!$C$5:$C$1804,MATCH($C1943,Bolalar!$I$5:$I$1804,0))="","",INDEX(Bolalar!$C$5:$C$1804,MATCH($C1943,Bolalar!$I$5:$I$1804,0))),""))</f>
        <v/>
      </c>
      <c r="F1943" s="24"/>
      <c r="G1943" s="14" t="str">
        <f aca="false">IF(OR($E1943="",$B1943=""),"",INT(($B1943-$E1943)/365.25))</f>
        <v/>
      </c>
      <c r="H1943" s="14" t="str">
        <f aca="false">IF($G1943="","",IF($G1943&lt;5,"Ha","Yo'q"))</f>
        <v/>
      </c>
      <c r="I1943" s="14" t="str">
        <f aca="false">IF($G1943="","",IF($G1943&lt;18,"Ha","Yo'q"))</f>
        <v/>
      </c>
      <c r="J1943" s="12"/>
      <c r="K1943" s="12"/>
      <c r="L1943" s="25"/>
      <c r="M1943" s="12"/>
    </row>
    <row r="1944" customFormat="false" ht="15" hidden="false" customHeight="false" outlineLevel="0" collapsed="false">
      <c r="A1944" s="8" t="n">
        <v>1940</v>
      </c>
      <c r="B1944" s="13"/>
      <c r="C1944" s="25"/>
      <c r="D1944" s="26" t="str">
        <f aca="false">IF($C1944="","",IFERROR(IF(INDEX(Bolalar!$B$5:$B$1804,MATCH($C1944,Bolalar!$I$5:$I$1804,0))="","",INDEX(Bolalar!$B$5:$B$1804,MATCH($C1944,Bolalar!$I$5:$I$1804,0))),""))</f>
        <v/>
      </c>
      <c r="E1944" s="15" t="str">
        <f aca="false">IF($C1944="","",IFERROR(IF(INDEX(Bolalar!$C$5:$C$1804,MATCH($C1944,Bolalar!$I$5:$I$1804,0))="","",INDEX(Bolalar!$C$5:$C$1804,MATCH($C1944,Bolalar!$I$5:$I$1804,0))),""))</f>
        <v/>
      </c>
      <c r="F1944" s="24"/>
      <c r="G1944" s="14" t="str">
        <f aca="false">IF(OR($E1944="",$B1944=""),"",INT(($B1944-$E1944)/365.25))</f>
        <v/>
      </c>
      <c r="H1944" s="14" t="str">
        <f aca="false">IF($G1944="","",IF($G1944&lt;5,"Ha","Yo'q"))</f>
        <v/>
      </c>
      <c r="I1944" s="14" t="str">
        <f aca="false">IF($G1944="","",IF($G1944&lt;18,"Ha","Yo'q"))</f>
        <v/>
      </c>
      <c r="J1944" s="12"/>
      <c r="K1944" s="12"/>
      <c r="L1944" s="25"/>
      <c r="M1944" s="12"/>
    </row>
    <row r="1945" customFormat="false" ht="15" hidden="false" customHeight="false" outlineLevel="0" collapsed="false">
      <c r="A1945" s="8" t="n">
        <v>1941</v>
      </c>
      <c r="B1945" s="13"/>
      <c r="C1945" s="25"/>
      <c r="D1945" s="26" t="str">
        <f aca="false">IF($C1945="","",IFERROR(IF(INDEX(Bolalar!$B$5:$B$1804,MATCH($C1945,Bolalar!$I$5:$I$1804,0))="","",INDEX(Bolalar!$B$5:$B$1804,MATCH($C1945,Bolalar!$I$5:$I$1804,0))),""))</f>
        <v/>
      </c>
      <c r="E1945" s="15" t="str">
        <f aca="false">IF($C1945="","",IFERROR(IF(INDEX(Bolalar!$C$5:$C$1804,MATCH($C1945,Bolalar!$I$5:$I$1804,0))="","",INDEX(Bolalar!$C$5:$C$1804,MATCH($C1945,Bolalar!$I$5:$I$1804,0))),""))</f>
        <v/>
      </c>
      <c r="F1945" s="24"/>
      <c r="G1945" s="14" t="str">
        <f aca="false">IF(OR($E1945="",$B1945=""),"",INT(($B1945-$E1945)/365.25))</f>
        <v/>
      </c>
      <c r="H1945" s="14" t="str">
        <f aca="false">IF($G1945="","",IF($G1945&lt;5,"Ha","Yo'q"))</f>
        <v/>
      </c>
      <c r="I1945" s="14" t="str">
        <f aca="false">IF($G1945="","",IF($G1945&lt;18,"Ha","Yo'q"))</f>
        <v/>
      </c>
      <c r="J1945" s="12"/>
      <c r="K1945" s="12"/>
      <c r="L1945" s="25"/>
      <c r="M1945" s="12"/>
    </row>
    <row r="1946" customFormat="false" ht="15" hidden="false" customHeight="false" outlineLevel="0" collapsed="false">
      <c r="A1946" s="8" t="n">
        <v>1942</v>
      </c>
      <c r="B1946" s="13"/>
      <c r="C1946" s="25"/>
      <c r="D1946" s="26" t="str">
        <f aca="false">IF($C1946="","",IFERROR(IF(INDEX(Bolalar!$B$5:$B$1804,MATCH($C1946,Bolalar!$I$5:$I$1804,0))="","",INDEX(Bolalar!$B$5:$B$1804,MATCH($C1946,Bolalar!$I$5:$I$1804,0))),""))</f>
        <v/>
      </c>
      <c r="E1946" s="15" t="str">
        <f aca="false">IF($C1946="","",IFERROR(IF(INDEX(Bolalar!$C$5:$C$1804,MATCH($C1946,Bolalar!$I$5:$I$1804,0))="","",INDEX(Bolalar!$C$5:$C$1804,MATCH($C1946,Bolalar!$I$5:$I$1804,0))),""))</f>
        <v/>
      </c>
      <c r="F1946" s="24"/>
      <c r="G1946" s="14" t="str">
        <f aca="false">IF(OR($E1946="",$B1946=""),"",INT(($B1946-$E1946)/365.25))</f>
        <v/>
      </c>
      <c r="H1946" s="14" t="str">
        <f aca="false">IF($G1946="","",IF($G1946&lt;5,"Ha","Yo'q"))</f>
        <v/>
      </c>
      <c r="I1946" s="14" t="str">
        <f aca="false">IF($G1946="","",IF($G1946&lt;18,"Ha","Yo'q"))</f>
        <v/>
      </c>
      <c r="J1946" s="12"/>
      <c r="K1946" s="12"/>
      <c r="L1946" s="25"/>
      <c r="M1946" s="12"/>
    </row>
    <row r="1947" customFormat="false" ht="15" hidden="false" customHeight="false" outlineLevel="0" collapsed="false">
      <c r="A1947" s="8" t="n">
        <v>1943</v>
      </c>
      <c r="B1947" s="13"/>
      <c r="C1947" s="25"/>
      <c r="D1947" s="26" t="str">
        <f aca="false">IF($C1947="","",IFERROR(IF(INDEX(Bolalar!$B$5:$B$1804,MATCH($C1947,Bolalar!$I$5:$I$1804,0))="","",INDEX(Bolalar!$B$5:$B$1804,MATCH($C1947,Bolalar!$I$5:$I$1804,0))),""))</f>
        <v/>
      </c>
      <c r="E1947" s="15" t="str">
        <f aca="false">IF($C1947="","",IFERROR(IF(INDEX(Bolalar!$C$5:$C$1804,MATCH($C1947,Bolalar!$I$5:$I$1804,0))="","",INDEX(Bolalar!$C$5:$C$1804,MATCH($C1947,Bolalar!$I$5:$I$1804,0))),""))</f>
        <v/>
      </c>
      <c r="F1947" s="24"/>
      <c r="G1947" s="14" t="str">
        <f aca="false">IF(OR($E1947="",$B1947=""),"",INT(($B1947-$E1947)/365.25))</f>
        <v/>
      </c>
      <c r="H1947" s="14" t="str">
        <f aca="false">IF($G1947="","",IF($G1947&lt;5,"Ha","Yo'q"))</f>
        <v/>
      </c>
      <c r="I1947" s="14" t="str">
        <f aca="false">IF($G1947="","",IF($G1947&lt;18,"Ha","Yo'q"))</f>
        <v/>
      </c>
      <c r="J1947" s="12"/>
      <c r="K1947" s="12"/>
      <c r="L1947" s="25"/>
      <c r="M1947" s="12"/>
    </row>
    <row r="1948" customFormat="false" ht="15" hidden="false" customHeight="false" outlineLevel="0" collapsed="false">
      <c r="A1948" s="8" t="n">
        <v>1944</v>
      </c>
      <c r="B1948" s="13"/>
      <c r="C1948" s="25"/>
      <c r="D1948" s="26" t="str">
        <f aca="false">IF($C1948="","",IFERROR(IF(INDEX(Bolalar!$B$5:$B$1804,MATCH($C1948,Bolalar!$I$5:$I$1804,0))="","",INDEX(Bolalar!$B$5:$B$1804,MATCH($C1948,Bolalar!$I$5:$I$1804,0))),""))</f>
        <v/>
      </c>
      <c r="E1948" s="15" t="str">
        <f aca="false">IF($C1948="","",IFERROR(IF(INDEX(Bolalar!$C$5:$C$1804,MATCH($C1948,Bolalar!$I$5:$I$1804,0))="","",INDEX(Bolalar!$C$5:$C$1804,MATCH($C1948,Bolalar!$I$5:$I$1804,0))),""))</f>
        <v/>
      </c>
      <c r="F1948" s="24"/>
      <c r="G1948" s="14" t="str">
        <f aca="false">IF(OR($E1948="",$B1948=""),"",INT(($B1948-$E1948)/365.25))</f>
        <v/>
      </c>
      <c r="H1948" s="14" t="str">
        <f aca="false">IF($G1948="","",IF($G1948&lt;5,"Ha","Yo'q"))</f>
        <v/>
      </c>
      <c r="I1948" s="14" t="str">
        <f aca="false">IF($G1948="","",IF($G1948&lt;18,"Ha","Yo'q"))</f>
        <v/>
      </c>
      <c r="J1948" s="12"/>
      <c r="K1948" s="12"/>
      <c r="L1948" s="25"/>
      <c r="M1948" s="12"/>
    </row>
    <row r="1949" customFormat="false" ht="15" hidden="false" customHeight="false" outlineLevel="0" collapsed="false">
      <c r="A1949" s="8" t="n">
        <v>1945</v>
      </c>
      <c r="B1949" s="13"/>
      <c r="C1949" s="25"/>
      <c r="D1949" s="26" t="str">
        <f aca="false">IF($C1949="","",IFERROR(IF(INDEX(Bolalar!$B$5:$B$1804,MATCH($C1949,Bolalar!$I$5:$I$1804,0))="","",INDEX(Bolalar!$B$5:$B$1804,MATCH($C1949,Bolalar!$I$5:$I$1804,0))),""))</f>
        <v/>
      </c>
      <c r="E1949" s="15" t="str">
        <f aca="false">IF($C1949="","",IFERROR(IF(INDEX(Bolalar!$C$5:$C$1804,MATCH($C1949,Bolalar!$I$5:$I$1804,0))="","",INDEX(Bolalar!$C$5:$C$1804,MATCH($C1949,Bolalar!$I$5:$I$1804,0))),""))</f>
        <v/>
      </c>
      <c r="F1949" s="24"/>
      <c r="G1949" s="14" t="str">
        <f aca="false">IF(OR($E1949="",$B1949=""),"",INT(($B1949-$E1949)/365.25))</f>
        <v/>
      </c>
      <c r="H1949" s="14" t="str">
        <f aca="false">IF($G1949="","",IF($G1949&lt;5,"Ha","Yo'q"))</f>
        <v/>
      </c>
      <c r="I1949" s="14" t="str">
        <f aca="false">IF($G1949="","",IF($G1949&lt;18,"Ha","Yo'q"))</f>
        <v/>
      </c>
      <c r="J1949" s="12"/>
      <c r="K1949" s="12"/>
      <c r="L1949" s="25"/>
      <c r="M1949" s="12"/>
    </row>
    <row r="1950" customFormat="false" ht="15" hidden="false" customHeight="false" outlineLevel="0" collapsed="false">
      <c r="A1950" s="8" t="n">
        <v>1946</v>
      </c>
      <c r="B1950" s="13"/>
      <c r="C1950" s="25"/>
      <c r="D1950" s="26" t="str">
        <f aca="false">IF($C1950="","",IFERROR(IF(INDEX(Bolalar!$B$5:$B$1804,MATCH($C1950,Bolalar!$I$5:$I$1804,0))="","",INDEX(Bolalar!$B$5:$B$1804,MATCH($C1950,Bolalar!$I$5:$I$1804,0))),""))</f>
        <v/>
      </c>
      <c r="E1950" s="15" t="str">
        <f aca="false">IF($C1950="","",IFERROR(IF(INDEX(Bolalar!$C$5:$C$1804,MATCH($C1950,Bolalar!$I$5:$I$1804,0))="","",INDEX(Bolalar!$C$5:$C$1804,MATCH($C1950,Bolalar!$I$5:$I$1804,0))),""))</f>
        <v/>
      </c>
      <c r="F1950" s="24"/>
      <c r="G1950" s="14" t="str">
        <f aca="false">IF(OR($E1950="",$B1950=""),"",INT(($B1950-$E1950)/365.25))</f>
        <v/>
      </c>
      <c r="H1950" s="14" t="str">
        <f aca="false">IF($G1950="","",IF($G1950&lt;5,"Ha","Yo'q"))</f>
        <v/>
      </c>
      <c r="I1950" s="14" t="str">
        <f aca="false">IF($G1950="","",IF($G1950&lt;18,"Ha","Yo'q"))</f>
        <v/>
      </c>
      <c r="J1950" s="12"/>
      <c r="K1950" s="12"/>
      <c r="L1950" s="25"/>
      <c r="M1950" s="12"/>
    </row>
    <row r="1951" customFormat="false" ht="15" hidden="false" customHeight="false" outlineLevel="0" collapsed="false">
      <c r="A1951" s="8" t="n">
        <v>1947</v>
      </c>
      <c r="B1951" s="13"/>
      <c r="C1951" s="25"/>
      <c r="D1951" s="26" t="str">
        <f aca="false">IF($C1951="","",IFERROR(IF(INDEX(Bolalar!$B$5:$B$1804,MATCH($C1951,Bolalar!$I$5:$I$1804,0))="","",INDEX(Bolalar!$B$5:$B$1804,MATCH($C1951,Bolalar!$I$5:$I$1804,0))),""))</f>
        <v/>
      </c>
      <c r="E1951" s="15" t="str">
        <f aca="false">IF($C1951="","",IFERROR(IF(INDEX(Bolalar!$C$5:$C$1804,MATCH($C1951,Bolalar!$I$5:$I$1804,0))="","",INDEX(Bolalar!$C$5:$C$1804,MATCH($C1951,Bolalar!$I$5:$I$1804,0))),""))</f>
        <v/>
      </c>
      <c r="F1951" s="24"/>
      <c r="G1951" s="14" t="str">
        <f aca="false">IF(OR($E1951="",$B1951=""),"",INT(($B1951-$E1951)/365.25))</f>
        <v/>
      </c>
      <c r="H1951" s="14" t="str">
        <f aca="false">IF($G1951="","",IF($G1951&lt;5,"Ha","Yo'q"))</f>
        <v/>
      </c>
      <c r="I1951" s="14" t="str">
        <f aca="false">IF($G1951="","",IF($G1951&lt;18,"Ha","Yo'q"))</f>
        <v/>
      </c>
      <c r="J1951" s="12"/>
      <c r="K1951" s="12"/>
      <c r="L1951" s="25"/>
      <c r="M1951" s="12"/>
    </row>
    <row r="1952" customFormat="false" ht="15" hidden="false" customHeight="false" outlineLevel="0" collapsed="false">
      <c r="A1952" s="8" t="n">
        <v>1948</v>
      </c>
      <c r="B1952" s="13"/>
      <c r="C1952" s="25"/>
      <c r="D1952" s="26" t="str">
        <f aca="false">IF($C1952="","",IFERROR(IF(INDEX(Bolalar!$B$5:$B$1804,MATCH($C1952,Bolalar!$I$5:$I$1804,0))="","",INDEX(Bolalar!$B$5:$B$1804,MATCH($C1952,Bolalar!$I$5:$I$1804,0))),""))</f>
        <v/>
      </c>
      <c r="E1952" s="15" t="str">
        <f aca="false">IF($C1952="","",IFERROR(IF(INDEX(Bolalar!$C$5:$C$1804,MATCH($C1952,Bolalar!$I$5:$I$1804,0))="","",INDEX(Bolalar!$C$5:$C$1804,MATCH($C1952,Bolalar!$I$5:$I$1804,0))),""))</f>
        <v/>
      </c>
      <c r="F1952" s="24"/>
      <c r="G1952" s="14" t="str">
        <f aca="false">IF(OR($E1952="",$B1952=""),"",INT(($B1952-$E1952)/365.25))</f>
        <v/>
      </c>
      <c r="H1952" s="14" t="str">
        <f aca="false">IF($G1952="","",IF($G1952&lt;5,"Ha","Yo'q"))</f>
        <v/>
      </c>
      <c r="I1952" s="14" t="str">
        <f aca="false">IF($G1952="","",IF($G1952&lt;18,"Ha","Yo'q"))</f>
        <v/>
      </c>
      <c r="J1952" s="12"/>
      <c r="K1952" s="12"/>
      <c r="L1952" s="25"/>
      <c r="M1952" s="12"/>
    </row>
    <row r="1953" customFormat="false" ht="15" hidden="false" customHeight="false" outlineLevel="0" collapsed="false">
      <c r="A1953" s="8" t="n">
        <v>1949</v>
      </c>
      <c r="B1953" s="13"/>
      <c r="C1953" s="25"/>
      <c r="D1953" s="26" t="str">
        <f aca="false">IF($C1953="","",IFERROR(IF(INDEX(Bolalar!$B$5:$B$1804,MATCH($C1953,Bolalar!$I$5:$I$1804,0))="","",INDEX(Bolalar!$B$5:$B$1804,MATCH($C1953,Bolalar!$I$5:$I$1804,0))),""))</f>
        <v/>
      </c>
      <c r="E1953" s="15" t="str">
        <f aca="false">IF($C1953="","",IFERROR(IF(INDEX(Bolalar!$C$5:$C$1804,MATCH($C1953,Bolalar!$I$5:$I$1804,0))="","",INDEX(Bolalar!$C$5:$C$1804,MATCH($C1953,Bolalar!$I$5:$I$1804,0))),""))</f>
        <v/>
      </c>
      <c r="F1953" s="24"/>
      <c r="G1953" s="14" t="str">
        <f aca="false">IF(OR($E1953="",$B1953=""),"",INT(($B1953-$E1953)/365.25))</f>
        <v/>
      </c>
      <c r="H1953" s="14" t="str">
        <f aca="false">IF($G1953="","",IF($G1953&lt;5,"Ha","Yo'q"))</f>
        <v/>
      </c>
      <c r="I1953" s="14" t="str">
        <f aca="false">IF($G1953="","",IF($G1953&lt;18,"Ha","Yo'q"))</f>
        <v/>
      </c>
      <c r="J1953" s="12"/>
      <c r="K1953" s="12"/>
      <c r="L1953" s="25"/>
      <c r="M1953" s="12"/>
    </row>
    <row r="1954" customFormat="false" ht="15" hidden="false" customHeight="false" outlineLevel="0" collapsed="false">
      <c r="A1954" s="8" t="n">
        <v>1950</v>
      </c>
      <c r="B1954" s="13"/>
      <c r="C1954" s="25"/>
      <c r="D1954" s="26" t="str">
        <f aca="false">IF($C1954="","",IFERROR(IF(INDEX(Bolalar!$B$5:$B$1804,MATCH($C1954,Bolalar!$I$5:$I$1804,0))="","",INDEX(Bolalar!$B$5:$B$1804,MATCH($C1954,Bolalar!$I$5:$I$1804,0))),""))</f>
        <v/>
      </c>
      <c r="E1954" s="15" t="str">
        <f aca="false">IF($C1954="","",IFERROR(IF(INDEX(Bolalar!$C$5:$C$1804,MATCH($C1954,Bolalar!$I$5:$I$1804,0))="","",INDEX(Bolalar!$C$5:$C$1804,MATCH($C1954,Bolalar!$I$5:$I$1804,0))),""))</f>
        <v/>
      </c>
      <c r="F1954" s="24"/>
      <c r="G1954" s="14" t="str">
        <f aca="false">IF(OR($E1954="",$B1954=""),"",INT(($B1954-$E1954)/365.25))</f>
        <v/>
      </c>
      <c r="H1954" s="14" t="str">
        <f aca="false">IF($G1954="","",IF($G1954&lt;5,"Ha","Yo'q"))</f>
        <v/>
      </c>
      <c r="I1954" s="14" t="str">
        <f aca="false">IF($G1954="","",IF($G1954&lt;18,"Ha","Yo'q"))</f>
        <v/>
      </c>
      <c r="J1954" s="12"/>
      <c r="K1954" s="12"/>
      <c r="L1954" s="25"/>
      <c r="M1954" s="12"/>
    </row>
    <row r="1955" customFormat="false" ht="15" hidden="false" customHeight="false" outlineLevel="0" collapsed="false">
      <c r="A1955" s="8" t="n">
        <v>1951</v>
      </c>
      <c r="B1955" s="13"/>
      <c r="C1955" s="25"/>
      <c r="D1955" s="26" t="str">
        <f aca="false">IF($C1955="","",IFERROR(IF(INDEX(Bolalar!$B$5:$B$1804,MATCH($C1955,Bolalar!$I$5:$I$1804,0))="","",INDEX(Bolalar!$B$5:$B$1804,MATCH($C1955,Bolalar!$I$5:$I$1804,0))),""))</f>
        <v/>
      </c>
      <c r="E1955" s="15" t="str">
        <f aca="false">IF($C1955="","",IFERROR(IF(INDEX(Bolalar!$C$5:$C$1804,MATCH($C1955,Bolalar!$I$5:$I$1804,0))="","",INDEX(Bolalar!$C$5:$C$1804,MATCH($C1955,Bolalar!$I$5:$I$1804,0))),""))</f>
        <v/>
      </c>
      <c r="F1955" s="24"/>
      <c r="G1955" s="14" t="str">
        <f aca="false">IF(OR($E1955="",$B1955=""),"",INT(($B1955-$E1955)/365.25))</f>
        <v/>
      </c>
      <c r="H1955" s="14" t="str">
        <f aca="false">IF($G1955="","",IF($G1955&lt;5,"Ha","Yo'q"))</f>
        <v/>
      </c>
      <c r="I1955" s="14" t="str">
        <f aca="false">IF($G1955="","",IF($G1955&lt;18,"Ha","Yo'q"))</f>
        <v/>
      </c>
      <c r="J1955" s="12"/>
      <c r="K1955" s="12"/>
      <c r="L1955" s="25"/>
      <c r="M1955" s="12"/>
    </row>
    <row r="1956" customFormat="false" ht="15" hidden="false" customHeight="false" outlineLevel="0" collapsed="false">
      <c r="A1956" s="8" t="n">
        <v>1952</v>
      </c>
      <c r="B1956" s="13"/>
      <c r="C1956" s="25"/>
      <c r="D1956" s="26" t="str">
        <f aca="false">IF($C1956="","",IFERROR(IF(INDEX(Bolalar!$B$5:$B$1804,MATCH($C1956,Bolalar!$I$5:$I$1804,0))="","",INDEX(Bolalar!$B$5:$B$1804,MATCH($C1956,Bolalar!$I$5:$I$1804,0))),""))</f>
        <v/>
      </c>
      <c r="E1956" s="15" t="str">
        <f aca="false">IF($C1956="","",IFERROR(IF(INDEX(Bolalar!$C$5:$C$1804,MATCH($C1956,Bolalar!$I$5:$I$1804,0))="","",INDEX(Bolalar!$C$5:$C$1804,MATCH($C1956,Bolalar!$I$5:$I$1804,0))),""))</f>
        <v/>
      </c>
      <c r="F1956" s="24"/>
      <c r="G1956" s="14" t="str">
        <f aca="false">IF(OR($E1956="",$B1956=""),"",INT(($B1956-$E1956)/365.25))</f>
        <v/>
      </c>
      <c r="H1956" s="14" t="str">
        <f aca="false">IF($G1956="","",IF($G1956&lt;5,"Ha","Yo'q"))</f>
        <v/>
      </c>
      <c r="I1956" s="14" t="str">
        <f aca="false">IF($G1956="","",IF($G1956&lt;18,"Ha","Yo'q"))</f>
        <v/>
      </c>
      <c r="J1956" s="12"/>
      <c r="K1956" s="12"/>
      <c r="L1956" s="25"/>
      <c r="M1956" s="12"/>
    </row>
    <row r="1957" customFormat="false" ht="15" hidden="false" customHeight="false" outlineLevel="0" collapsed="false">
      <c r="A1957" s="8" t="n">
        <v>1953</v>
      </c>
      <c r="B1957" s="13"/>
      <c r="C1957" s="25"/>
      <c r="D1957" s="26" t="str">
        <f aca="false">IF($C1957="","",IFERROR(IF(INDEX(Bolalar!$B$5:$B$1804,MATCH($C1957,Bolalar!$I$5:$I$1804,0))="","",INDEX(Bolalar!$B$5:$B$1804,MATCH($C1957,Bolalar!$I$5:$I$1804,0))),""))</f>
        <v/>
      </c>
      <c r="E1957" s="15" t="str">
        <f aca="false">IF($C1957="","",IFERROR(IF(INDEX(Bolalar!$C$5:$C$1804,MATCH($C1957,Bolalar!$I$5:$I$1804,0))="","",INDEX(Bolalar!$C$5:$C$1804,MATCH($C1957,Bolalar!$I$5:$I$1804,0))),""))</f>
        <v/>
      </c>
      <c r="F1957" s="24"/>
      <c r="G1957" s="14" t="str">
        <f aca="false">IF(OR($E1957="",$B1957=""),"",INT(($B1957-$E1957)/365.25))</f>
        <v/>
      </c>
      <c r="H1957" s="14" t="str">
        <f aca="false">IF($G1957="","",IF($G1957&lt;5,"Ha","Yo'q"))</f>
        <v/>
      </c>
      <c r="I1957" s="14" t="str">
        <f aca="false">IF($G1957="","",IF($G1957&lt;18,"Ha","Yo'q"))</f>
        <v/>
      </c>
      <c r="J1957" s="12"/>
      <c r="K1957" s="12"/>
      <c r="L1957" s="25"/>
      <c r="M1957" s="12"/>
    </row>
    <row r="1958" customFormat="false" ht="15" hidden="false" customHeight="false" outlineLevel="0" collapsed="false">
      <c r="A1958" s="8" t="n">
        <v>1954</v>
      </c>
      <c r="B1958" s="13"/>
      <c r="C1958" s="25"/>
      <c r="D1958" s="26" t="str">
        <f aca="false">IF($C1958="","",IFERROR(IF(INDEX(Bolalar!$B$5:$B$1804,MATCH($C1958,Bolalar!$I$5:$I$1804,0))="","",INDEX(Bolalar!$B$5:$B$1804,MATCH($C1958,Bolalar!$I$5:$I$1804,0))),""))</f>
        <v/>
      </c>
      <c r="E1958" s="15" t="str">
        <f aca="false">IF($C1958="","",IFERROR(IF(INDEX(Bolalar!$C$5:$C$1804,MATCH($C1958,Bolalar!$I$5:$I$1804,0))="","",INDEX(Bolalar!$C$5:$C$1804,MATCH($C1958,Bolalar!$I$5:$I$1804,0))),""))</f>
        <v/>
      </c>
      <c r="F1958" s="24"/>
      <c r="G1958" s="14" t="str">
        <f aca="false">IF(OR($E1958="",$B1958=""),"",INT(($B1958-$E1958)/365.25))</f>
        <v/>
      </c>
      <c r="H1958" s="14" t="str">
        <f aca="false">IF($G1958="","",IF($G1958&lt;5,"Ha","Yo'q"))</f>
        <v/>
      </c>
      <c r="I1958" s="14" t="str">
        <f aca="false">IF($G1958="","",IF($G1958&lt;18,"Ha","Yo'q"))</f>
        <v/>
      </c>
      <c r="J1958" s="12"/>
      <c r="K1958" s="12"/>
      <c r="L1958" s="25"/>
      <c r="M1958" s="12"/>
    </row>
    <row r="1959" customFormat="false" ht="15" hidden="false" customHeight="false" outlineLevel="0" collapsed="false">
      <c r="A1959" s="8" t="n">
        <v>1955</v>
      </c>
      <c r="B1959" s="13"/>
      <c r="C1959" s="25"/>
      <c r="D1959" s="26" t="str">
        <f aca="false">IF($C1959="","",IFERROR(IF(INDEX(Bolalar!$B$5:$B$1804,MATCH($C1959,Bolalar!$I$5:$I$1804,0))="","",INDEX(Bolalar!$B$5:$B$1804,MATCH($C1959,Bolalar!$I$5:$I$1804,0))),""))</f>
        <v/>
      </c>
      <c r="E1959" s="15" t="str">
        <f aca="false">IF($C1959="","",IFERROR(IF(INDEX(Bolalar!$C$5:$C$1804,MATCH($C1959,Bolalar!$I$5:$I$1804,0))="","",INDEX(Bolalar!$C$5:$C$1804,MATCH($C1959,Bolalar!$I$5:$I$1804,0))),""))</f>
        <v/>
      </c>
      <c r="F1959" s="24"/>
      <c r="G1959" s="14" t="str">
        <f aca="false">IF(OR($E1959="",$B1959=""),"",INT(($B1959-$E1959)/365.25))</f>
        <v/>
      </c>
      <c r="H1959" s="14" t="str">
        <f aca="false">IF($G1959="","",IF($G1959&lt;5,"Ha","Yo'q"))</f>
        <v/>
      </c>
      <c r="I1959" s="14" t="str">
        <f aca="false">IF($G1959="","",IF($G1959&lt;18,"Ha","Yo'q"))</f>
        <v/>
      </c>
      <c r="J1959" s="12"/>
      <c r="K1959" s="12"/>
      <c r="L1959" s="25"/>
      <c r="M1959" s="12"/>
    </row>
    <row r="1960" customFormat="false" ht="15" hidden="false" customHeight="false" outlineLevel="0" collapsed="false">
      <c r="A1960" s="8" t="n">
        <v>1956</v>
      </c>
      <c r="B1960" s="13"/>
      <c r="C1960" s="25"/>
      <c r="D1960" s="26" t="str">
        <f aca="false">IF($C1960="","",IFERROR(IF(INDEX(Bolalar!$B$5:$B$1804,MATCH($C1960,Bolalar!$I$5:$I$1804,0))="","",INDEX(Bolalar!$B$5:$B$1804,MATCH($C1960,Bolalar!$I$5:$I$1804,0))),""))</f>
        <v/>
      </c>
      <c r="E1960" s="15" t="str">
        <f aca="false">IF($C1960="","",IFERROR(IF(INDEX(Bolalar!$C$5:$C$1804,MATCH($C1960,Bolalar!$I$5:$I$1804,0))="","",INDEX(Bolalar!$C$5:$C$1804,MATCH($C1960,Bolalar!$I$5:$I$1804,0))),""))</f>
        <v/>
      </c>
      <c r="F1960" s="24"/>
      <c r="G1960" s="14" t="str">
        <f aca="false">IF(OR($E1960="",$B1960=""),"",INT(($B1960-$E1960)/365.25))</f>
        <v/>
      </c>
      <c r="H1960" s="14" t="str">
        <f aca="false">IF($G1960="","",IF($G1960&lt;5,"Ha","Yo'q"))</f>
        <v/>
      </c>
      <c r="I1960" s="14" t="str">
        <f aca="false">IF($G1960="","",IF($G1960&lt;18,"Ha","Yo'q"))</f>
        <v/>
      </c>
      <c r="J1960" s="12"/>
      <c r="K1960" s="12"/>
      <c r="L1960" s="25"/>
      <c r="M1960" s="12"/>
    </row>
    <row r="1961" customFormat="false" ht="15" hidden="false" customHeight="false" outlineLevel="0" collapsed="false">
      <c r="A1961" s="8" t="n">
        <v>1957</v>
      </c>
      <c r="B1961" s="13"/>
      <c r="C1961" s="25"/>
      <c r="D1961" s="26" t="str">
        <f aca="false">IF($C1961="","",IFERROR(IF(INDEX(Bolalar!$B$5:$B$1804,MATCH($C1961,Bolalar!$I$5:$I$1804,0))="","",INDEX(Bolalar!$B$5:$B$1804,MATCH($C1961,Bolalar!$I$5:$I$1804,0))),""))</f>
        <v/>
      </c>
      <c r="E1961" s="15" t="str">
        <f aca="false">IF($C1961="","",IFERROR(IF(INDEX(Bolalar!$C$5:$C$1804,MATCH($C1961,Bolalar!$I$5:$I$1804,0))="","",INDEX(Bolalar!$C$5:$C$1804,MATCH($C1961,Bolalar!$I$5:$I$1804,0))),""))</f>
        <v/>
      </c>
      <c r="F1961" s="24"/>
      <c r="G1961" s="14" t="str">
        <f aca="false">IF(OR($E1961="",$B1961=""),"",INT(($B1961-$E1961)/365.25))</f>
        <v/>
      </c>
      <c r="H1961" s="14" t="str">
        <f aca="false">IF($G1961="","",IF($G1961&lt;5,"Ha","Yo'q"))</f>
        <v/>
      </c>
      <c r="I1961" s="14" t="str">
        <f aca="false">IF($G1961="","",IF($G1961&lt;18,"Ha","Yo'q"))</f>
        <v/>
      </c>
      <c r="J1961" s="12"/>
      <c r="K1961" s="12"/>
      <c r="L1961" s="25"/>
      <c r="M1961" s="12"/>
    </row>
    <row r="1962" customFormat="false" ht="15" hidden="false" customHeight="false" outlineLevel="0" collapsed="false">
      <c r="A1962" s="8" t="n">
        <v>1958</v>
      </c>
      <c r="B1962" s="13"/>
      <c r="C1962" s="25"/>
      <c r="D1962" s="26" t="str">
        <f aca="false">IF($C1962="","",IFERROR(IF(INDEX(Bolalar!$B$5:$B$1804,MATCH($C1962,Bolalar!$I$5:$I$1804,0))="","",INDEX(Bolalar!$B$5:$B$1804,MATCH($C1962,Bolalar!$I$5:$I$1804,0))),""))</f>
        <v/>
      </c>
      <c r="E1962" s="15" t="str">
        <f aca="false">IF($C1962="","",IFERROR(IF(INDEX(Bolalar!$C$5:$C$1804,MATCH($C1962,Bolalar!$I$5:$I$1804,0))="","",INDEX(Bolalar!$C$5:$C$1804,MATCH($C1962,Bolalar!$I$5:$I$1804,0))),""))</f>
        <v/>
      </c>
      <c r="F1962" s="24"/>
      <c r="G1962" s="14" t="str">
        <f aca="false">IF(OR($E1962="",$B1962=""),"",INT(($B1962-$E1962)/365.25))</f>
        <v/>
      </c>
      <c r="H1962" s="14" t="str">
        <f aca="false">IF($G1962="","",IF($G1962&lt;5,"Ha","Yo'q"))</f>
        <v/>
      </c>
      <c r="I1962" s="14" t="str">
        <f aca="false">IF($G1962="","",IF($G1962&lt;18,"Ha","Yo'q"))</f>
        <v/>
      </c>
      <c r="J1962" s="12"/>
      <c r="K1962" s="12"/>
      <c r="L1962" s="25"/>
      <c r="M1962" s="12"/>
    </row>
    <row r="1963" customFormat="false" ht="15" hidden="false" customHeight="false" outlineLevel="0" collapsed="false">
      <c r="A1963" s="8" t="n">
        <v>1959</v>
      </c>
      <c r="B1963" s="13"/>
      <c r="C1963" s="25"/>
      <c r="D1963" s="26" t="str">
        <f aca="false">IF($C1963="","",IFERROR(IF(INDEX(Bolalar!$B$5:$B$1804,MATCH($C1963,Bolalar!$I$5:$I$1804,0))="","",INDEX(Bolalar!$B$5:$B$1804,MATCH($C1963,Bolalar!$I$5:$I$1804,0))),""))</f>
        <v/>
      </c>
      <c r="E1963" s="15" t="str">
        <f aca="false">IF($C1963="","",IFERROR(IF(INDEX(Bolalar!$C$5:$C$1804,MATCH($C1963,Bolalar!$I$5:$I$1804,0))="","",INDEX(Bolalar!$C$5:$C$1804,MATCH($C1963,Bolalar!$I$5:$I$1804,0))),""))</f>
        <v/>
      </c>
      <c r="F1963" s="24"/>
      <c r="G1963" s="14" t="str">
        <f aca="false">IF(OR($E1963="",$B1963=""),"",INT(($B1963-$E1963)/365.25))</f>
        <v/>
      </c>
      <c r="H1963" s="14" t="str">
        <f aca="false">IF($G1963="","",IF($G1963&lt;5,"Ha","Yo'q"))</f>
        <v/>
      </c>
      <c r="I1963" s="14" t="str">
        <f aca="false">IF($G1963="","",IF($G1963&lt;18,"Ha","Yo'q"))</f>
        <v/>
      </c>
      <c r="J1963" s="12"/>
      <c r="K1963" s="12"/>
      <c r="L1963" s="25"/>
      <c r="M1963" s="12"/>
    </row>
    <row r="1964" customFormat="false" ht="15" hidden="false" customHeight="false" outlineLevel="0" collapsed="false">
      <c r="A1964" s="8" t="n">
        <v>1960</v>
      </c>
      <c r="B1964" s="13"/>
      <c r="C1964" s="25"/>
      <c r="D1964" s="26" t="str">
        <f aca="false">IF($C1964="","",IFERROR(IF(INDEX(Bolalar!$B$5:$B$1804,MATCH($C1964,Bolalar!$I$5:$I$1804,0))="","",INDEX(Bolalar!$B$5:$B$1804,MATCH($C1964,Bolalar!$I$5:$I$1804,0))),""))</f>
        <v/>
      </c>
      <c r="E1964" s="15" t="str">
        <f aca="false">IF($C1964="","",IFERROR(IF(INDEX(Bolalar!$C$5:$C$1804,MATCH($C1964,Bolalar!$I$5:$I$1804,0))="","",INDEX(Bolalar!$C$5:$C$1804,MATCH($C1964,Bolalar!$I$5:$I$1804,0))),""))</f>
        <v/>
      </c>
      <c r="F1964" s="24"/>
      <c r="G1964" s="14" t="str">
        <f aca="false">IF(OR($E1964="",$B1964=""),"",INT(($B1964-$E1964)/365.25))</f>
        <v/>
      </c>
      <c r="H1964" s="14" t="str">
        <f aca="false">IF($G1964="","",IF($G1964&lt;5,"Ha","Yo'q"))</f>
        <v/>
      </c>
      <c r="I1964" s="14" t="str">
        <f aca="false">IF($G1964="","",IF($G1964&lt;18,"Ha","Yo'q"))</f>
        <v/>
      </c>
      <c r="J1964" s="12"/>
      <c r="K1964" s="12"/>
      <c r="L1964" s="25"/>
      <c r="M1964" s="12"/>
    </row>
    <row r="1965" customFormat="false" ht="15" hidden="false" customHeight="false" outlineLevel="0" collapsed="false">
      <c r="A1965" s="8" t="n">
        <v>1961</v>
      </c>
      <c r="B1965" s="13"/>
      <c r="C1965" s="25"/>
      <c r="D1965" s="26" t="str">
        <f aca="false">IF($C1965="","",IFERROR(IF(INDEX(Bolalar!$B$5:$B$1804,MATCH($C1965,Bolalar!$I$5:$I$1804,0))="","",INDEX(Bolalar!$B$5:$B$1804,MATCH($C1965,Bolalar!$I$5:$I$1804,0))),""))</f>
        <v/>
      </c>
      <c r="E1965" s="15" t="str">
        <f aca="false">IF($C1965="","",IFERROR(IF(INDEX(Bolalar!$C$5:$C$1804,MATCH($C1965,Bolalar!$I$5:$I$1804,0))="","",INDEX(Bolalar!$C$5:$C$1804,MATCH($C1965,Bolalar!$I$5:$I$1804,0))),""))</f>
        <v/>
      </c>
      <c r="F1965" s="24"/>
      <c r="G1965" s="14" t="str">
        <f aca="false">IF(OR($E1965="",$B1965=""),"",INT(($B1965-$E1965)/365.25))</f>
        <v/>
      </c>
      <c r="H1965" s="14" t="str">
        <f aca="false">IF($G1965="","",IF($G1965&lt;5,"Ha","Yo'q"))</f>
        <v/>
      </c>
      <c r="I1965" s="14" t="str">
        <f aca="false">IF($G1965="","",IF($G1965&lt;18,"Ha","Yo'q"))</f>
        <v/>
      </c>
      <c r="J1965" s="12"/>
      <c r="K1965" s="12"/>
      <c r="L1965" s="25"/>
      <c r="M1965" s="12"/>
    </row>
    <row r="1966" customFormat="false" ht="15" hidden="false" customHeight="false" outlineLevel="0" collapsed="false">
      <c r="A1966" s="8" t="n">
        <v>1962</v>
      </c>
      <c r="B1966" s="13"/>
      <c r="C1966" s="25"/>
      <c r="D1966" s="26" t="str">
        <f aca="false">IF($C1966="","",IFERROR(IF(INDEX(Bolalar!$B$5:$B$1804,MATCH($C1966,Bolalar!$I$5:$I$1804,0))="","",INDEX(Bolalar!$B$5:$B$1804,MATCH($C1966,Bolalar!$I$5:$I$1804,0))),""))</f>
        <v/>
      </c>
      <c r="E1966" s="15" t="str">
        <f aca="false">IF($C1966="","",IFERROR(IF(INDEX(Bolalar!$C$5:$C$1804,MATCH($C1966,Bolalar!$I$5:$I$1804,0))="","",INDEX(Bolalar!$C$5:$C$1804,MATCH($C1966,Bolalar!$I$5:$I$1804,0))),""))</f>
        <v/>
      </c>
      <c r="F1966" s="24"/>
      <c r="G1966" s="14" t="str">
        <f aca="false">IF(OR($E1966="",$B1966=""),"",INT(($B1966-$E1966)/365.25))</f>
        <v/>
      </c>
      <c r="H1966" s="14" t="str">
        <f aca="false">IF($G1966="","",IF($G1966&lt;5,"Ha","Yo'q"))</f>
        <v/>
      </c>
      <c r="I1966" s="14" t="str">
        <f aca="false">IF($G1966="","",IF($G1966&lt;18,"Ha","Yo'q"))</f>
        <v/>
      </c>
      <c r="J1966" s="12"/>
      <c r="K1966" s="12"/>
      <c r="L1966" s="25"/>
      <c r="M1966" s="12"/>
    </row>
    <row r="1967" customFormat="false" ht="15" hidden="false" customHeight="false" outlineLevel="0" collapsed="false">
      <c r="A1967" s="8" t="n">
        <v>1963</v>
      </c>
      <c r="B1967" s="13"/>
      <c r="C1967" s="25"/>
      <c r="D1967" s="26" t="str">
        <f aca="false">IF($C1967="","",IFERROR(IF(INDEX(Bolalar!$B$5:$B$1804,MATCH($C1967,Bolalar!$I$5:$I$1804,0))="","",INDEX(Bolalar!$B$5:$B$1804,MATCH($C1967,Bolalar!$I$5:$I$1804,0))),""))</f>
        <v/>
      </c>
      <c r="E1967" s="15" t="str">
        <f aca="false">IF($C1967="","",IFERROR(IF(INDEX(Bolalar!$C$5:$C$1804,MATCH($C1967,Bolalar!$I$5:$I$1804,0))="","",INDEX(Bolalar!$C$5:$C$1804,MATCH($C1967,Bolalar!$I$5:$I$1804,0))),""))</f>
        <v/>
      </c>
      <c r="F1967" s="24"/>
      <c r="G1967" s="14" t="str">
        <f aca="false">IF(OR($E1967="",$B1967=""),"",INT(($B1967-$E1967)/365.25))</f>
        <v/>
      </c>
      <c r="H1967" s="14" t="str">
        <f aca="false">IF($G1967="","",IF($G1967&lt;5,"Ha","Yo'q"))</f>
        <v/>
      </c>
      <c r="I1967" s="14" t="str">
        <f aca="false">IF($G1967="","",IF($G1967&lt;18,"Ha","Yo'q"))</f>
        <v/>
      </c>
      <c r="J1967" s="12"/>
      <c r="K1967" s="12"/>
      <c r="L1967" s="25"/>
      <c r="M1967" s="12"/>
    </row>
    <row r="1968" customFormat="false" ht="15" hidden="false" customHeight="false" outlineLevel="0" collapsed="false">
      <c r="A1968" s="8" t="n">
        <v>1964</v>
      </c>
      <c r="B1968" s="13"/>
      <c r="C1968" s="25"/>
      <c r="D1968" s="26" t="str">
        <f aca="false">IF($C1968="","",IFERROR(IF(INDEX(Bolalar!$B$5:$B$1804,MATCH($C1968,Bolalar!$I$5:$I$1804,0))="","",INDEX(Bolalar!$B$5:$B$1804,MATCH($C1968,Bolalar!$I$5:$I$1804,0))),""))</f>
        <v/>
      </c>
      <c r="E1968" s="15" t="str">
        <f aca="false">IF($C1968="","",IFERROR(IF(INDEX(Bolalar!$C$5:$C$1804,MATCH($C1968,Bolalar!$I$5:$I$1804,0))="","",INDEX(Bolalar!$C$5:$C$1804,MATCH($C1968,Bolalar!$I$5:$I$1804,0))),""))</f>
        <v/>
      </c>
      <c r="F1968" s="24"/>
      <c r="G1968" s="14" t="str">
        <f aca="false">IF(OR($E1968="",$B1968=""),"",INT(($B1968-$E1968)/365.25))</f>
        <v/>
      </c>
      <c r="H1968" s="14" t="str">
        <f aca="false">IF($G1968="","",IF($G1968&lt;5,"Ha","Yo'q"))</f>
        <v/>
      </c>
      <c r="I1968" s="14" t="str">
        <f aca="false">IF($G1968="","",IF($G1968&lt;18,"Ha","Yo'q"))</f>
        <v/>
      </c>
      <c r="J1968" s="12"/>
      <c r="K1968" s="12"/>
      <c r="L1968" s="25"/>
      <c r="M1968" s="12"/>
    </row>
    <row r="1969" customFormat="false" ht="15" hidden="false" customHeight="false" outlineLevel="0" collapsed="false">
      <c r="A1969" s="8" t="n">
        <v>1965</v>
      </c>
      <c r="B1969" s="13"/>
      <c r="C1969" s="25"/>
      <c r="D1969" s="26" t="str">
        <f aca="false">IF($C1969="","",IFERROR(IF(INDEX(Bolalar!$B$5:$B$1804,MATCH($C1969,Bolalar!$I$5:$I$1804,0))="","",INDEX(Bolalar!$B$5:$B$1804,MATCH($C1969,Bolalar!$I$5:$I$1804,0))),""))</f>
        <v/>
      </c>
      <c r="E1969" s="15" t="str">
        <f aca="false">IF($C1969="","",IFERROR(IF(INDEX(Bolalar!$C$5:$C$1804,MATCH($C1969,Bolalar!$I$5:$I$1804,0))="","",INDEX(Bolalar!$C$5:$C$1804,MATCH($C1969,Bolalar!$I$5:$I$1804,0))),""))</f>
        <v/>
      </c>
      <c r="F1969" s="24"/>
      <c r="G1969" s="14" t="str">
        <f aca="false">IF(OR($E1969="",$B1969=""),"",INT(($B1969-$E1969)/365.25))</f>
        <v/>
      </c>
      <c r="H1969" s="14" t="str">
        <f aca="false">IF($G1969="","",IF($G1969&lt;5,"Ha","Yo'q"))</f>
        <v/>
      </c>
      <c r="I1969" s="14" t="str">
        <f aca="false">IF($G1969="","",IF($G1969&lt;18,"Ha","Yo'q"))</f>
        <v/>
      </c>
      <c r="J1969" s="12"/>
      <c r="K1969" s="12"/>
      <c r="L1969" s="25"/>
      <c r="M1969" s="12"/>
    </row>
    <row r="1970" customFormat="false" ht="15" hidden="false" customHeight="false" outlineLevel="0" collapsed="false">
      <c r="A1970" s="8" t="n">
        <v>1966</v>
      </c>
      <c r="B1970" s="13"/>
      <c r="C1970" s="25"/>
      <c r="D1970" s="26" t="str">
        <f aca="false">IF($C1970="","",IFERROR(IF(INDEX(Bolalar!$B$5:$B$1804,MATCH($C1970,Bolalar!$I$5:$I$1804,0))="","",INDEX(Bolalar!$B$5:$B$1804,MATCH($C1970,Bolalar!$I$5:$I$1804,0))),""))</f>
        <v/>
      </c>
      <c r="E1970" s="15" t="str">
        <f aca="false">IF($C1970="","",IFERROR(IF(INDEX(Bolalar!$C$5:$C$1804,MATCH($C1970,Bolalar!$I$5:$I$1804,0))="","",INDEX(Bolalar!$C$5:$C$1804,MATCH($C1970,Bolalar!$I$5:$I$1804,0))),""))</f>
        <v/>
      </c>
      <c r="F1970" s="24"/>
      <c r="G1970" s="14" t="str">
        <f aca="false">IF(OR($E1970="",$B1970=""),"",INT(($B1970-$E1970)/365.25))</f>
        <v/>
      </c>
      <c r="H1970" s="14" t="str">
        <f aca="false">IF($G1970="","",IF($G1970&lt;5,"Ha","Yo'q"))</f>
        <v/>
      </c>
      <c r="I1970" s="14" t="str">
        <f aca="false">IF($G1970="","",IF($G1970&lt;18,"Ha","Yo'q"))</f>
        <v/>
      </c>
      <c r="J1970" s="12"/>
      <c r="K1970" s="12"/>
      <c r="L1970" s="25"/>
      <c r="M1970" s="12"/>
    </row>
    <row r="1971" customFormat="false" ht="15" hidden="false" customHeight="false" outlineLevel="0" collapsed="false">
      <c r="A1971" s="8" t="n">
        <v>1967</v>
      </c>
      <c r="B1971" s="13"/>
      <c r="C1971" s="25"/>
      <c r="D1971" s="26" t="str">
        <f aca="false">IF($C1971="","",IFERROR(IF(INDEX(Bolalar!$B$5:$B$1804,MATCH($C1971,Bolalar!$I$5:$I$1804,0))="","",INDEX(Bolalar!$B$5:$B$1804,MATCH($C1971,Bolalar!$I$5:$I$1804,0))),""))</f>
        <v/>
      </c>
      <c r="E1971" s="15" t="str">
        <f aca="false">IF($C1971="","",IFERROR(IF(INDEX(Bolalar!$C$5:$C$1804,MATCH($C1971,Bolalar!$I$5:$I$1804,0))="","",INDEX(Bolalar!$C$5:$C$1804,MATCH($C1971,Bolalar!$I$5:$I$1804,0))),""))</f>
        <v/>
      </c>
      <c r="F1971" s="24"/>
      <c r="G1971" s="14" t="str">
        <f aca="false">IF(OR($E1971="",$B1971=""),"",INT(($B1971-$E1971)/365.25))</f>
        <v/>
      </c>
      <c r="H1971" s="14" t="str">
        <f aca="false">IF($G1971="","",IF($G1971&lt;5,"Ha","Yo'q"))</f>
        <v/>
      </c>
      <c r="I1971" s="14" t="str">
        <f aca="false">IF($G1971="","",IF($G1971&lt;18,"Ha","Yo'q"))</f>
        <v/>
      </c>
      <c r="J1971" s="12"/>
      <c r="K1971" s="12"/>
      <c r="L1971" s="25"/>
      <c r="M1971" s="12"/>
    </row>
    <row r="1972" customFormat="false" ht="15" hidden="false" customHeight="false" outlineLevel="0" collapsed="false">
      <c r="A1972" s="8" t="n">
        <v>1968</v>
      </c>
      <c r="B1972" s="13"/>
      <c r="C1972" s="25"/>
      <c r="D1972" s="26" t="str">
        <f aca="false">IF($C1972="","",IFERROR(IF(INDEX(Bolalar!$B$5:$B$1804,MATCH($C1972,Bolalar!$I$5:$I$1804,0))="","",INDEX(Bolalar!$B$5:$B$1804,MATCH($C1972,Bolalar!$I$5:$I$1804,0))),""))</f>
        <v/>
      </c>
      <c r="E1972" s="15" t="str">
        <f aca="false">IF($C1972="","",IFERROR(IF(INDEX(Bolalar!$C$5:$C$1804,MATCH($C1972,Bolalar!$I$5:$I$1804,0))="","",INDEX(Bolalar!$C$5:$C$1804,MATCH($C1972,Bolalar!$I$5:$I$1804,0))),""))</f>
        <v/>
      </c>
      <c r="F1972" s="24"/>
      <c r="G1972" s="14" t="str">
        <f aca="false">IF(OR($E1972="",$B1972=""),"",INT(($B1972-$E1972)/365.25))</f>
        <v/>
      </c>
      <c r="H1972" s="14" t="str">
        <f aca="false">IF($G1972="","",IF($G1972&lt;5,"Ha","Yo'q"))</f>
        <v/>
      </c>
      <c r="I1972" s="14" t="str">
        <f aca="false">IF($G1972="","",IF($G1972&lt;18,"Ha","Yo'q"))</f>
        <v/>
      </c>
      <c r="J1972" s="12"/>
      <c r="K1972" s="12"/>
      <c r="L1972" s="25"/>
      <c r="M1972" s="12"/>
    </row>
    <row r="1973" customFormat="false" ht="15" hidden="false" customHeight="false" outlineLevel="0" collapsed="false">
      <c r="A1973" s="8" t="n">
        <v>1969</v>
      </c>
      <c r="B1973" s="13"/>
      <c r="C1973" s="25"/>
      <c r="D1973" s="26" t="str">
        <f aca="false">IF($C1973="","",IFERROR(IF(INDEX(Bolalar!$B$5:$B$1804,MATCH($C1973,Bolalar!$I$5:$I$1804,0))="","",INDEX(Bolalar!$B$5:$B$1804,MATCH($C1973,Bolalar!$I$5:$I$1804,0))),""))</f>
        <v/>
      </c>
      <c r="E1973" s="15" t="str">
        <f aca="false">IF($C1973="","",IFERROR(IF(INDEX(Bolalar!$C$5:$C$1804,MATCH($C1973,Bolalar!$I$5:$I$1804,0))="","",INDEX(Bolalar!$C$5:$C$1804,MATCH($C1973,Bolalar!$I$5:$I$1804,0))),""))</f>
        <v/>
      </c>
      <c r="F1973" s="24"/>
      <c r="G1973" s="14" t="str">
        <f aca="false">IF(OR($E1973="",$B1973=""),"",INT(($B1973-$E1973)/365.25))</f>
        <v/>
      </c>
      <c r="H1973" s="14" t="str">
        <f aca="false">IF($G1973="","",IF($G1973&lt;5,"Ha","Yo'q"))</f>
        <v/>
      </c>
      <c r="I1973" s="14" t="str">
        <f aca="false">IF($G1973="","",IF($G1973&lt;18,"Ha","Yo'q"))</f>
        <v/>
      </c>
      <c r="J1973" s="12"/>
      <c r="K1973" s="12"/>
      <c r="L1973" s="25"/>
      <c r="M1973" s="12"/>
    </row>
    <row r="1974" customFormat="false" ht="15" hidden="false" customHeight="false" outlineLevel="0" collapsed="false">
      <c r="A1974" s="8" t="n">
        <v>1970</v>
      </c>
      <c r="B1974" s="13"/>
      <c r="C1974" s="25"/>
      <c r="D1974" s="26" t="str">
        <f aca="false">IF($C1974="","",IFERROR(IF(INDEX(Bolalar!$B$5:$B$1804,MATCH($C1974,Bolalar!$I$5:$I$1804,0))="","",INDEX(Bolalar!$B$5:$B$1804,MATCH($C1974,Bolalar!$I$5:$I$1804,0))),""))</f>
        <v/>
      </c>
      <c r="E1974" s="15" t="str">
        <f aca="false">IF($C1974="","",IFERROR(IF(INDEX(Bolalar!$C$5:$C$1804,MATCH($C1974,Bolalar!$I$5:$I$1804,0))="","",INDEX(Bolalar!$C$5:$C$1804,MATCH($C1974,Bolalar!$I$5:$I$1804,0))),""))</f>
        <v/>
      </c>
      <c r="F1974" s="24"/>
      <c r="G1974" s="14" t="str">
        <f aca="false">IF(OR($E1974="",$B1974=""),"",INT(($B1974-$E1974)/365.25))</f>
        <v/>
      </c>
      <c r="H1974" s="14" t="str">
        <f aca="false">IF($G1974="","",IF($G1974&lt;5,"Ha","Yo'q"))</f>
        <v/>
      </c>
      <c r="I1974" s="14" t="str">
        <f aca="false">IF($G1974="","",IF($G1974&lt;18,"Ha","Yo'q"))</f>
        <v/>
      </c>
      <c r="J1974" s="12"/>
      <c r="K1974" s="12"/>
      <c r="L1974" s="25"/>
      <c r="M1974" s="12"/>
    </row>
    <row r="1975" customFormat="false" ht="15" hidden="false" customHeight="false" outlineLevel="0" collapsed="false">
      <c r="A1975" s="8" t="n">
        <v>1971</v>
      </c>
      <c r="B1975" s="13"/>
      <c r="C1975" s="25"/>
      <c r="D1975" s="26" t="str">
        <f aca="false">IF($C1975="","",IFERROR(IF(INDEX(Bolalar!$B$5:$B$1804,MATCH($C1975,Bolalar!$I$5:$I$1804,0))="","",INDEX(Bolalar!$B$5:$B$1804,MATCH($C1975,Bolalar!$I$5:$I$1804,0))),""))</f>
        <v/>
      </c>
      <c r="E1975" s="15" t="str">
        <f aca="false">IF($C1975="","",IFERROR(IF(INDEX(Bolalar!$C$5:$C$1804,MATCH($C1975,Bolalar!$I$5:$I$1804,0))="","",INDEX(Bolalar!$C$5:$C$1804,MATCH($C1975,Bolalar!$I$5:$I$1804,0))),""))</f>
        <v/>
      </c>
      <c r="F1975" s="24"/>
      <c r="G1975" s="14" t="str">
        <f aca="false">IF(OR($E1975="",$B1975=""),"",INT(($B1975-$E1975)/365.25))</f>
        <v/>
      </c>
      <c r="H1975" s="14" t="str">
        <f aca="false">IF($G1975="","",IF($G1975&lt;5,"Ha","Yo'q"))</f>
        <v/>
      </c>
      <c r="I1975" s="14" t="str">
        <f aca="false">IF($G1975="","",IF($G1975&lt;18,"Ha","Yo'q"))</f>
        <v/>
      </c>
      <c r="J1975" s="12"/>
      <c r="K1975" s="12"/>
      <c r="L1975" s="25"/>
      <c r="M1975" s="12"/>
    </row>
    <row r="1976" customFormat="false" ht="15" hidden="false" customHeight="false" outlineLevel="0" collapsed="false">
      <c r="A1976" s="8" t="n">
        <v>1972</v>
      </c>
      <c r="B1976" s="13"/>
      <c r="C1976" s="25"/>
      <c r="D1976" s="26" t="str">
        <f aca="false">IF($C1976="","",IFERROR(IF(INDEX(Bolalar!$B$5:$B$1804,MATCH($C1976,Bolalar!$I$5:$I$1804,0))="","",INDEX(Bolalar!$B$5:$B$1804,MATCH($C1976,Bolalar!$I$5:$I$1804,0))),""))</f>
        <v/>
      </c>
      <c r="E1976" s="15" t="str">
        <f aca="false">IF($C1976="","",IFERROR(IF(INDEX(Bolalar!$C$5:$C$1804,MATCH($C1976,Bolalar!$I$5:$I$1804,0))="","",INDEX(Bolalar!$C$5:$C$1804,MATCH($C1976,Bolalar!$I$5:$I$1804,0))),""))</f>
        <v/>
      </c>
      <c r="F1976" s="24"/>
      <c r="G1976" s="14" t="str">
        <f aca="false">IF(OR($E1976="",$B1976=""),"",INT(($B1976-$E1976)/365.25))</f>
        <v/>
      </c>
      <c r="H1976" s="14" t="str">
        <f aca="false">IF($G1976="","",IF($G1976&lt;5,"Ha","Yo'q"))</f>
        <v/>
      </c>
      <c r="I1976" s="14" t="str">
        <f aca="false">IF($G1976="","",IF($G1976&lt;18,"Ha","Yo'q"))</f>
        <v/>
      </c>
      <c r="J1976" s="12"/>
      <c r="K1976" s="12"/>
      <c r="L1976" s="25"/>
      <c r="M1976" s="12"/>
    </row>
    <row r="1977" customFormat="false" ht="15" hidden="false" customHeight="false" outlineLevel="0" collapsed="false">
      <c r="A1977" s="8" t="n">
        <v>1973</v>
      </c>
      <c r="B1977" s="13"/>
      <c r="C1977" s="25"/>
      <c r="D1977" s="26" t="str">
        <f aca="false">IF($C1977="","",IFERROR(IF(INDEX(Bolalar!$B$5:$B$1804,MATCH($C1977,Bolalar!$I$5:$I$1804,0))="","",INDEX(Bolalar!$B$5:$B$1804,MATCH($C1977,Bolalar!$I$5:$I$1804,0))),""))</f>
        <v/>
      </c>
      <c r="E1977" s="15" t="str">
        <f aca="false">IF($C1977="","",IFERROR(IF(INDEX(Bolalar!$C$5:$C$1804,MATCH($C1977,Bolalar!$I$5:$I$1804,0))="","",INDEX(Bolalar!$C$5:$C$1804,MATCH($C1977,Bolalar!$I$5:$I$1804,0))),""))</f>
        <v/>
      </c>
      <c r="F1977" s="24"/>
      <c r="G1977" s="14" t="str">
        <f aca="false">IF(OR($E1977="",$B1977=""),"",INT(($B1977-$E1977)/365.25))</f>
        <v/>
      </c>
      <c r="H1977" s="14" t="str">
        <f aca="false">IF($G1977="","",IF($G1977&lt;5,"Ha","Yo'q"))</f>
        <v/>
      </c>
      <c r="I1977" s="14" t="str">
        <f aca="false">IF($G1977="","",IF($G1977&lt;18,"Ha","Yo'q"))</f>
        <v/>
      </c>
      <c r="J1977" s="12"/>
      <c r="K1977" s="12"/>
      <c r="L1977" s="25"/>
      <c r="M1977" s="12"/>
    </row>
    <row r="1978" customFormat="false" ht="15" hidden="false" customHeight="false" outlineLevel="0" collapsed="false">
      <c r="A1978" s="8" t="n">
        <v>1974</v>
      </c>
      <c r="B1978" s="13"/>
      <c r="C1978" s="25"/>
      <c r="D1978" s="26" t="str">
        <f aca="false">IF($C1978="","",IFERROR(IF(INDEX(Bolalar!$B$5:$B$1804,MATCH($C1978,Bolalar!$I$5:$I$1804,0))="","",INDEX(Bolalar!$B$5:$B$1804,MATCH($C1978,Bolalar!$I$5:$I$1804,0))),""))</f>
        <v/>
      </c>
      <c r="E1978" s="15" t="str">
        <f aca="false">IF($C1978="","",IFERROR(IF(INDEX(Bolalar!$C$5:$C$1804,MATCH($C1978,Bolalar!$I$5:$I$1804,0))="","",INDEX(Bolalar!$C$5:$C$1804,MATCH($C1978,Bolalar!$I$5:$I$1804,0))),""))</f>
        <v/>
      </c>
      <c r="F1978" s="24"/>
      <c r="G1978" s="14" t="str">
        <f aca="false">IF(OR($E1978="",$B1978=""),"",INT(($B1978-$E1978)/365.25))</f>
        <v/>
      </c>
      <c r="H1978" s="14" t="str">
        <f aca="false">IF($G1978="","",IF($G1978&lt;5,"Ha","Yo'q"))</f>
        <v/>
      </c>
      <c r="I1978" s="14" t="str">
        <f aca="false">IF($G1978="","",IF($G1978&lt;18,"Ha","Yo'q"))</f>
        <v/>
      </c>
      <c r="J1978" s="12"/>
      <c r="K1978" s="12"/>
      <c r="L1978" s="25"/>
      <c r="M1978" s="12"/>
    </row>
    <row r="1979" customFormat="false" ht="15" hidden="false" customHeight="false" outlineLevel="0" collapsed="false">
      <c r="A1979" s="8" t="n">
        <v>1975</v>
      </c>
      <c r="B1979" s="13"/>
      <c r="C1979" s="25"/>
      <c r="D1979" s="26" t="str">
        <f aca="false">IF($C1979="","",IFERROR(IF(INDEX(Bolalar!$B$5:$B$1804,MATCH($C1979,Bolalar!$I$5:$I$1804,0))="","",INDEX(Bolalar!$B$5:$B$1804,MATCH($C1979,Bolalar!$I$5:$I$1804,0))),""))</f>
        <v/>
      </c>
      <c r="E1979" s="15" t="str">
        <f aca="false">IF($C1979="","",IFERROR(IF(INDEX(Bolalar!$C$5:$C$1804,MATCH($C1979,Bolalar!$I$5:$I$1804,0))="","",INDEX(Bolalar!$C$5:$C$1804,MATCH($C1979,Bolalar!$I$5:$I$1804,0))),""))</f>
        <v/>
      </c>
      <c r="F1979" s="24"/>
      <c r="G1979" s="14" t="str">
        <f aca="false">IF(OR($E1979="",$B1979=""),"",INT(($B1979-$E1979)/365.25))</f>
        <v/>
      </c>
      <c r="H1979" s="14" t="str">
        <f aca="false">IF($G1979="","",IF($G1979&lt;5,"Ha","Yo'q"))</f>
        <v/>
      </c>
      <c r="I1979" s="14" t="str">
        <f aca="false">IF($G1979="","",IF($G1979&lt;18,"Ha","Yo'q"))</f>
        <v/>
      </c>
      <c r="J1979" s="12"/>
      <c r="K1979" s="12"/>
      <c r="L1979" s="25"/>
      <c r="M1979" s="12"/>
    </row>
    <row r="1980" customFormat="false" ht="15" hidden="false" customHeight="false" outlineLevel="0" collapsed="false">
      <c r="A1980" s="8" t="n">
        <v>1976</v>
      </c>
      <c r="B1980" s="13"/>
      <c r="C1980" s="25"/>
      <c r="D1980" s="26" t="str">
        <f aca="false">IF($C1980="","",IFERROR(IF(INDEX(Bolalar!$B$5:$B$1804,MATCH($C1980,Bolalar!$I$5:$I$1804,0))="","",INDEX(Bolalar!$B$5:$B$1804,MATCH($C1980,Bolalar!$I$5:$I$1804,0))),""))</f>
        <v/>
      </c>
      <c r="E1980" s="15" t="str">
        <f aca="false">IF($C1980="","",IFERROR(IF(INDEX(Bolalar!$C$5:$C$1804,MATCH($C1980,Bolalar!$I$5:$I$1804,0))="","",INDEX(Bolalar!$C$5:$C$1804,MATCH($C1980,Bolalar!$I$5:$I$1804,0))),""))</f>
        <v/>
      </c>
      <c r="F1980" s="24"/>
      <c r="G1980" s="14" t="str">
        <f aca="false">IF(OR($E1980="",$B1980=""),"",INT(($B1980-$E1980)/365.25))</f>
        <v/>
      </c>
      <c r="H1980" s="14" t="str">
        <f aca="false">IF($G1980="","",IF($G1980&lt;5,"Ha","Yo'q"))</f>
        <v/>
      </c>
      <c r="I1980" s="14" t="str">
        <f aca="false">IF($G1980="","",IF($G1980&lt;18,"Ha","Yo'q"))</f>
        <v/>
      </c>
      <c r="J1980" s="12"/>
      <c r="K1980" s="12"/>
      <c r="L1980" s="25"/>
      <c r="M1980" s="12"/>
    </row>
    <row r="1981" customFormat="false" ht="15" hidden="false" customHeight="false" outlineLevel="0" collapsed="false">
      <c r="A1981" s="8" t="n">
        <v>1977</v>
      </c>
      <c r="B1981" s="13"/>
      <c r="C1981" s="25"/>
      <c r="D1981" s="26" t="str">
        <f aca="false">IF($C1981="","",IFERROR(IF(INDEX(Bolalar!$B$5:$B$1804,MATCH($C1981,Bolalar!$I$5:$I$1804,0))="","",INDEX(Bolalar!$B$5:$B$1804,MATCH($C1981,Bolalar!$I$5:$I$1804,0))),""))</f>
        <v/>
      </c>
      <c r="E1981" s="15" t="str">
        <f aca="false">IF($C1981="","",IFERROR(IF(INDEX(Bolalar!$C$5:$C$1804,MATCH($C1981,Bolalar!$I$5:$I$1804,0))="","",INDEX(Bolalar!$C$5:$C$1804,MATCH($C1981,Bolalar!$I$5:$I$1804,0))),""))</f>
        <v/>
      </c>
      <c r="F1981" s="24"/>
      <c r="G1981" s="14" t="str">
        <f aca="false">IF(OR($E1981="",$B1981=""),"",INT(($B1981-$E1981)/365.25))</f>
        <v/>
      </c>
      <c r="H1981" s="14" t="str">
        <f aca="false">IF($G1981="","",IF($G1981&lt;5,"Ha","Yo'q"))</f>
        <v/>
      </c>
      <c r="I1981" s="14" t="str">
        <f aca="false">IF($G1981="","",IF($G1981&lt;18,"Ha","Yo'q"))</f>
        <v/>
      </c>
      <c r="J1981" s="12"/>
      <c r="K1981" s="12"/>
      <c r="L1981" s="25"/>
      <c r="M1981" s="12"/>
    </row>
    <row r="1982" customFormat="false" ht="15" hidden="false" customHeight="false" outlineLevel="0" collapsed="false">
      <c r="A1982" s="8" t="n">
        <v>1978</v>
      </c>
      <c r="B1982" s="13"/>
      <c r="C1982" s="25"/>
      <c r="D1982" s="26" t="str">
        <f aca="false">IF($C1982="","",IFERROR(IF(INDEX(Bolalar!$B$5:$B$1804,MATCH($C1982,Bolalar!$I$5:$I$1804,0))="","",INDEX(Bolalar!$B$5:$B$1804,MATCH($C1982,Bolalar!$I$5:$I$1804,0))),""))</f>
        <v/>
      </c>
      <c r="E1982" s="15" t="str">
        <f aca="false">IF($C1982="","",IFERROR(IF(INDEX(Bolalar!$C$5:$C$1804,MATCH($C1982,Bolalar!$I$5:$I$1804,0))="","",INDEX(Bolalar!$C$5:$C$1804,MATCH($C1982,Bolalar!$I$5:$I$1804,0))),""))</f>
        <v/>
      </c>
      <c r="F1982" s="24"/>
      <c r="G1982" s="14" t="str">
        <f aca="false">IF(OR($E1982="",$B1982=""),"",INT(($B1982-$E1982)/365.25))</f>
        <v/>
      </c>
      <c r="H1982" s="14" t="str">
        <f aca="false">IF($G1982="","",IF($G1982&lt;5,"Ha","Yo'q"))</f>
        <v/>
      </c>
      <c r="I1982" s="14" t="str">
        <f aca="false">IF($G1982="","",IF($G1982&lt;18,"Ha","Yo'q"))</f>
        <v/>
      </c>
      <c r="J1982" s="12"/>
      <c r="K1982" s="12"/>
      <c r="L1982" s="25"/>
      <c r="M1982" s="12"/>
    </row>
    <row r="1983" customFormat="false" ht="15" hidden="false" customHeight="false" outlineLevel="0" collapsed="false">
      <c r="A1983" s="8" t="n">
        <v>1979</v>
      </c>
      <c r="B1983" s="13"/>
      <c r="C1983" s="25"/>
      <c r="D1983" s="26" t="str">
        <f aca="false">IF($C1983="","",IFERROR(IF(INDEX(Bolalar!$B$5:$B$1804,MATCH($C1983,Bolalar!$I$5:$I$1804,0))="","",INDEX(Bolalar!$B$5:$B$1804,MATCH($C1983,Bolalar!$I$5:$I$1804,0))),""))</f>
        <v/>
      </c>
      <c r="E1983" s="15" t="str">
        <f aca="false">IF($C1983="","",IFERROR(IF(INDEX(Bolalar!$C$5:$C$1804,MATCH($C1983,Bolalar!$I$5:$I$1804,0))="","",INDEX(Bolalar!$C$5:$C$1804,MATCH($C1983,Bolalar!$I$5:$I$1804,0))),""))</f>
        <v/>
      </c>
      <c r="F1983" s="24"/>
      <c r="G1983" s="14" t="str">
        <f aca="false">IF(OR($E1983="",$B1983=""),"",INT(($B1983-$E1983)/365.25))</f>
        <v/>
      </c>
      <c r="H1983" s="14" t="str">
        <f aca="false">IF($G1983="","",IF($G1983&lt;5,"Ha","Yo'q"))</f>
        <v/>
      </c>
      <c r="I1983" s="14" t="str">
        <f aca="false">IF($G1983="","",IF($G1983&lt;18,"Ha","Yo'q"))</f>
        <v/>
      </c>
      <c r="J1983" s="12"/>
      <c r="K1983" s="12"/>
      <c r="L1983" s="25"/>
      <c r="M1983" s="12"/>
    </row>
    <row r="1984" customFormat="false" ht="15" hidden="false" customHeight="false" outlineLevel="0" collapsed="false">
      <c r="A1984" s="8" t="n">
        <v>1980</v>
      </c>
      <c r="B1984" s="13"/>
      <c r="C1984" s="25"/>
      <c r="D1984" s="26" t="str">
        <f aca="false">IF($C1984="","",IFERROR(IF(INDEX(Bolalar!$B$5:$B$1804,MATCH($C1984,Bolalar!$I$5:$I$1804,0))="","",INDEX(Bolalar!$B$5:$B$1804,MATCH($C1984,Bolalar!$I$5:$I$1804,0))),""))</f>
        <v/>
      </c>
      <c r="E1984" s="15" t="str">
        <f aca="false">IF($C1984="","",IFERROR(IF(INDEX(Bolalar!$C$5:$C$1804,MATCH($C1984,Bolalar!$I$5:$I$1804,0))="","",INDEX(Bolalar!$C$5:$C$1804,MATCH($C1984,Bolalar!$I$5:$I$1804,0))),""))</f>
        <v/>
      </c>
      <c r="F1984" s="24"/>
      <c r="G1984" s="14" t="str">
        <f aca="false">IF(OR($E1984="",$B1984=""),"",INT(($B1984-$E1984)/365.25))</f>
        <v/>
      </c>
      <c r="H1984" s="14" t="str">
        <f aca="false">IF($G1984="","",IF($G1984&lt;5,"Ha","Yo'q"))</f>
        <v/>
      </c>
      <c r="I1984" s="14" t="str">
        <f aca="false">IF($G1984="","",IF($G1984&lt;18,"Ha","Yo'q"))</f>
        <v/>
      </c>
      <c r="J1984" s="12"/>
      <c r="K1984" s="12"/>
      <c r="L1984" s="25"/>
      <c r="M1984" s="12"/>
    </row>
    <row r="1985" customFormat="false" ht="15" hidden="false" customHeight="false" outlineLevel="0" collapsed="false">
      <c r="A1985" s="8" t="n">
        <v>1981</v>
      </c>
      <c r="B1985" s="13"/>
      <c r="C1985" s="25"/>
      <c r="D1985" s="26" t="str">
        <f aca="false">IF($C1985="","",IFERROR(IF(INDEX(Bolalar!$B$5:$B$1804,MATCH($C1985,Bolalar!$I$5:$I$1804,0))="","",INDEX(Bolalar!$B$5:$B$1804,MATCH($C1985,Bolalar!$I$5:$I$1804,0))),""))</f>
        <v/>
      </c>
      <c r="E1985" s="15" t="str">
        <f aca="false">IF($C1985="","",IFERROR(IF(INDEX(Bolalar!$C$5:$C$1804,MATCH($C1985,Bolalar!$I$5:$I$1804,0))="","",INDEX(Bolalar!$C$5:$C$1804,MATCH($C1985,Bolalar!$I$5:$I$1804,0))),""))</f>
        <v/>
      </c>
      <c r="F1985" s="24"/>
      <c r="G1985" s="14" t="str">
        <f aca="false">IF(OR($E1985="",$B1985=""),"",INT(($B1985-$E1985)/365.25))</f>
        <v/>
      </c>
      <c r="H1985" s="14" t="str">
        <f aca="false">IF($G1985="","",IF($G1985&lt;5,"Ha","Yo'q"))</f>
        <v/>
      </c>
      <c r="I1985" s="14" t="str">
        <f aca="false">IF($G1985="","",IF($G1985&lt;18,"Ha","Yo'q"))</f>
        <v/>
      </c>
      <c r="J1985" s="12"/>
      <c r="K1985" s="12"/>
      <c r="L1985" s="25"/>
      <c r="M1985" s="12"/>
    </row>
    <row r="1986" customFormat="false" ht="15" hidden="false" customHeight="false" outlineLevel="0" collapsed="false">
      <c r="A1986" s="8" t="n">
        <v>1982</v>
      </c>
      <c r="B1986" s="13"/>
      <c r="C1986" s="25"/>
      <c r="D1986" s="26" t="str">
        <f aca="false">IF($C1986="","",IFERROR(IF(INDEX(Bolalar!$B$5:$B$1804,MATCH($C1986,Bolalar!$I$5:$I$1804,0))="","",INDEX(Bolalar!$B$5:$B$1804,MATCH($C1986,Bolalar!$I$5:$I$1804,0))),""))</f>
        <v/>
      </c>
      <c r="E1986" s="15" t="str">
        <f aca="false">IF($C1986="","",IFERROR(IF(INDEX(Bolalar!$C$5:$C$1804,MATCH($C1986,Bolalar!$I$5:$I$1804,0))="","",INDEX(Bolalar!$C$5:$C$1804,MATCH($C1986,Bolalar!$I$5:$I$1804,0))),""))</f>
        <v/>
      </c>
      <c r="F1986" s="24"/>
      <c r="G1986" s="14" t="str">
        <f aca="false">IF(OR($E1986="",$B1986=""),"",INT(($B1986-$E1986)/365.25))</f>
        <v/>
      </c>
      <c r="H1986" s="14" t="str">
        <f aca="false">IF($G1986="","",IF($G1986&lt;5,"Ha","Yo'q"))</f>
        <v/>
      </c>
      <c r="I1986" s="14" t="str">
        <f aca="false">IF($G1986="","",IF($G1986&lt;18,"Ha","Yo'q"))</f>
        <v/>
      </c>
      <c r="J1986" s="12"/>
      <c r="K1986" s="12"/>
      <c r="L1986" s="25"/>
      <c r="M1986" s="12"/>
    </row>
    <row r="1987" customFormat="false" ht="15" hidden="false" customHeight="false" outlineLevel="0" collapsed="false">
      <c r="A1987" s="8" t="n">
        <v>1983</v>
      </c>
      <c r="B1987" s="13"/>
      <c r="C1987" s="25"/>
      <c r="D1987" s="26" t="str">
        <f aca="false">IF($C1987="","",IFERROR(IF(INDEX(Bolalar!$B$5:$B$1804,MATCH($C1987,Bolalar!$I$5:$I$1804,0))="","",INDEX(Bolalar!$B$5:$B$1804,MATCH($C1987,Bolalar!$I$5:$I$1804,0))),""))</f>
        <v/>
      </c>
      <c r="E1987" s="15" t="str">
        <f aca="false">IF($C1987="","",IFERROR(IF(INDEX(Bolalar!$C$5:$C$1804,MATCH($C1987,Bolalar!$I$5:$I$1804,0))="","",INDEX(Bolalar!$C$5:$C$1804,MATCH($C1987,Bolalar!$I$5:$I$1804,0))),""))</f>
        <v/>
      </c>
      <c r="F1987" s="24"/>
      <c r="G1987" s="14" t="str">
        <f aca="false">IF(OR($E1987="",$B1987=""),"",INT(($B1987-$E1987)/365.25))</f>
        <v/>
      </c>
      <c r="H1987" s="14" t="str">
        <f aca="false">IF($G1987="","",IF($G1987&lt;5,"Ha","Yo'q"))</f>
        <v/>
      </c>
      <c r="I1987" s="14" t="str">
        <f aca="false">IF($G1987="","",IF($G1987&lt;18,"Ha","Yo'q"))</f>
        <v/>
      </c>
      <c r="J1987" s="12"/>
      <c r="K1987" s="12"/>
      <c r="L1987" s="25"/>
      <c r="M1987" s="12"/>
    </row>
    <row r="1988" customFormat="false" ht="15" hidden="false" customHeight="false" outlineLevel="0" collapsed="false">
      <c r="A1988" s="8" t="n">
        <v>1984</v>
      </c>
      <c r="B1988" s="13"/>
      <c r="C1988" s="25"/>
      <c r="D1988" s="26" t="str">
        <f aca="false">IF($C1988="","",IFERROR(IF(INDEX(Bolalar!$B$5:$B$1804,MATCH($C1988,Bolalar!$I$5:$I$1804,0))="","",INDEX(Bolalar!$B$5:$B$1804,MATCH($C1988,Bolalar!$I$5:$I$1804,0))),""))</f>
        <v/>
      </c>
      <c r="E1988" s="15" t="str">
        <f aca="false">IF($C1988="","",IFERROR(IF(INDEX(Bolalar!$C$5:$C$1804,MATCH($C1988,Bolalar!$I$5:$I$1804,0))="","",INDEX(Bolalar!$C$5:$C$1804,MATCH($C1988,Bolalar!$I$5:$I$1804,0))),""))</f>
        <v/>
      </c>
      <c r="F1988" s="24"/>
      <c r="G1988" s="14" t="str">
        <f aca="false">IF(OR($E1988="",$B1988=""),"",INT(($B1988-$E1988)/365.25))</f>
        <v/>
      </c>
      <c r="H1988" s="14" t="str">
        <f aca="false">IF($G1988="","",IF($G1988&lt;5,"Ha","Yo'q"))</f>
        <v/>
      </c>
      <c r="I1988" s="14" t="str">
        <f aca="false">IF($G1988="","",IF($G1988&lt;18,"Ha","Yo'q"))</f>
        <v/>
      </c>
      <c r="J1988" s="12"/>
      <c r="K1988" s="12"/>
      <c r="L1988" s="25"/>
      <c r="M1988" s="12"/>
    </row>
    <row r="1989" customFormat="false" ht="15" hidden="false" customHeight="false" outlineLevel="0" collapsed="false">
      <c r="A1989" s="8" t="n">
        <v>1985</v>
      </c>
      <c r="B1989" s="13"/>
      <c r="C1989" s="25"/>
      <c r="D1989" s="26" t="str">
        <f aca="false">IF($C1989="","",IFERROR(IF(INDEX(Bolalar!$B$5:$B$1804,MATCH($C1989,Bolalar!$I$5:$I$1804,0))="","",INDEX(Bolalar!$B$5:$B$1804,MATCH($C1989,Bolalar!$I$5:$I$1804,0))),""))</f>
        <v/>
      </c>
      <c r="E1989" s="15" t="str">
        <f aca="false">IF($C1989="","",IFERROR(IF(INDEX(Bolalar!$C$5:$C$1804,MATCH($C1989,Bolalar!$I$5:$I$1804,0))="","",INDEX(Bolalar!$C$5:$C$1804,MATCH($C1989,Bolalar!$I$5:$I$1804,0))),""))</f>
        <v/>
      </c>
      <c r="F1989" s="24"/>
      <c r="G1989" s="14" t="str">
        <f aca="false">IF(OR($E1989="",$B1989=""),"",INT(($B1989-$E1989)/365.25))</f>
        <v/>
      </c>
      <c r="H1989" s="14" t="str">
        <f aca="false">IF($G1989="","",IF($G1989&lt;5,"Ha","Yo'q"))</f>
        <v/>
      </c>
      <c r="I1989" s="14" t="str">
        <f aca="false">IF($G1989="","",IF($G1989&lt;18,"Ha","Yo'q"))</f>
        <v/>
      </c>
      <c r="J1989" s="12"/>
      <c r="K1989" s="12"/>
      <c r="L1989" s="25"/>
      <c r="M1989" s="12"/>
    </row>
    <row r="1990" customFormat="false" ht="15" hidden="false" customHeight="false" outlineLevel="0" collapsed="false">
      <c r="A1990" s="8" t="n">
        <v>1986</v>
      </c>
      <c r="B1990" s="13"/>
      <c r="C1990" s="25"/>
      <c r="D1990" s="26" t="str">
        <f aca="false">IF($C1990="","",IFERROR(IF(INDEX(Bolalar!$B$5:$B$1804,MATCH($C1990,Bolalar!$I$5:$I$1804,0))="","",INDEX(Bolalar!$B$5:$B$1804,MATCH($C1990,Bolalar!$I$5:$I$1804,0))),""))</f>
        <v/>
      </c>
      <c r="E1990" s="15" t="str">
        <f aca="false">IF($C1990="","",IFERROR(IF(INDEX(Bolalar!$C$5:$C$1804,MATCH($C1990,Bolalar!$I$5:$I$1804,0))="","",INDEX(Bolalar!$C$5:$C$1804,MATCH($C1990,Bolalar!$I$5:$I$1804,0))),""))</f>
        <v/>
      </c>
      <c r="F1990" s="24"/>
      <c r="G1990" s="14" t="str">
        <f aca="false">IF(OR($E1990="",$B1990=""),"",INT(($B1990-$E1990)/365.25))</f>
        <v/>
      </c>
      <c r="H1990" s="14" t="str">
        <f aca="false">IF($G1990="","",IF($G1990&lt;5,"Ha","Yo'q"))</f>
        <v/>
      </c>
      <c r="I1990" s="14" t="str">
        <f aca="false">IF($G1990="","",IF($G1990&lt;18,"Ha","Yo'q"))</f>
        <v/>
      </c>
      <c r="J1990" s="12"/>
      <c r="K1990" s="12"/>
      <c r="L1990" s="25"/>
      <c r="M1990" s="12"/>
    </row>
    <row r="1991" customFormat="false" ht="15" hidden="false" customHeight="false" outlineLevel="0" collapsed="false">
      <c r="A1991" s="8" t="n">
        <v>1987</v>
      </c>
      <c r="B1991" s="13"/>
      <c r="C1991" s="25"/>
      <c r="D1991" s="26" t="str">
        <f aca="false">IF($C1991="","",IFERROR(IF(INDEX(Bolalar!$B$5:$B$1804,MATCH($C1991,Bolalar!$I$5:$I$1804,0))="","",INDEX(Bolalar!$B$5:$B$1804,MATCH($C1991,Bolalar!$I$5:$I$1804,0))),""))</f>
        <v/>
      </c>
      <c r="E1991" s="15" t="str">
        <f aca="false">IF($C1991="","",IFERROR(IF(INDEX(Bolalar!$C$5:$C$1804,MATCH($C1991,Bolalar!$I$5:$I$1804,0))="","",INDEX(Bolalar!$C$5:$C$1804,MATCH($C1991,Bolalar!$I$5:$I$1804,0))),""))</f>
        <v/>
      </c>
      <c r="F1991" s="24"/>
      <c r="G1991" s="14" t="str">
        <f aca="false">IF(OR($E1991="",$B1991=""),"",INT(($B1991-$E1991)/365.25))</f>
        <v/>
      </c>
      <c r="H1991" s="14" t="str">
        <f aca="false">IF($G1991="","",IF($G1991&lt;5,"Ha","Yo'q"))</f>
        <v/>
      </c>
      <c r="I1991" s="14" t="str">
        <f aca="false">IF($G1991="","",IF($G1991&lt;18,"Ha","Yo'q"))</f>
        <v/>
      </c>
      <c r="J1991" s="12"/>
      <c r="K1991" s="12"/>
      <c r="L1991" s="25"/>
      <c r="M1991" s="12"/>
    </row>
    <row r="1992" customFormat="false" ht="15" hidden="false" customHeight="false" outlineLevel="0" collapsed="false">
      <c r="A1992" s="8" t="n">
        <v>1988</v>
      </c>
      <c r="B1992" s="13"/>
      <c r="C1992" s="25"/>
      <c r="D1992" s="26" t="str">
        <f aca="false">IF($C1992="","",IFERROR(IF(INDEX(Bolalar!$B$5:$B$1804,MATCH($C1992,Bolalar!$I$5:$I$1804,0))="","",INDEX(Bolalar!$B$5:$B$1804,MATCH($C1992,Bolalar!$I$5:$I$1804,0))),""))</f>
        <v/>
      </c>
      <c r="E1992" s="15" t="str">
        <f aca="false">IF($C1992="","",IFERROR(IF(INDEX(Bolalar!$C$5:$C$1804,MATCH($C1992,Bolalar!$I$5:$I$1804,0))="","",INDEX(Bolalar!$C$5:$C$1804,MATCH($C1992,Bolalar!$I$5:$I$1804,0))),""))</f>
        <v/>
      </c>
      <c r="F1992" s="24"/>
      <c r="G1992" s="14" t="str">
        <f aca="false">IF(OR($E1992="",$B1992=""),"",INT(($B1992-$E1992)/365.25))</f>
        <v/>
      </c>
      <c r="H1992" s="14" t="str">
        <f aca="false">IF($G1992="","",IF($G1992&lt;5,"Ha","Yo'q"))</f>
        <v/>
      </c>
      <c r="I1992" s="14" t="str">
        <f aca="false">IF($G1992="","",IF($G1992&lt;18,"Ha","Yo'q"))</f>
        <v/>
      </c>
      <c r="J1992" s="12"/>
      <c r="K1992" s="12"/>
      <c r="L1992" s="25"/>
      <c r="M1992" s="12"/>
    </row>
    <row r="1993" customFormat="false" ht="15" hidden="false" customHeight="false" outlineLevel="0" collapsed="false">
      <c r="A1993" s="8" t="n">
        <v>1989</v>
      </c>
      <c r="B1993" s="13"/>
      <c r="C1993" s="25"/>
      <c r="D1993" s="26" t="str">
        <f aca="false">IF($C1993="","",IFERROR(IF(INDEX(Bolalar!$B$5:$B$1804,MATCH($C1993,Bolalar!$I$5:$I$1804,0))="","",INDEX(Bolalar!$B$5:$B$1804,MATCH($C1993,Bolalar!$I$5:$I$1804,0))),""))</f>
        <v/>
      </c>
      <c r="E1993" s="15" t="str">
        <f aca="false">IF($C1993="","",IFERROR(IF(INDEX(Bolalar!$C$5:$C$1804,MATCH($C1993,Bolalar!$I$5:$I$1804,0))="","",INDEX(Bolalar!$C$5:$C$1804,MATCH($C1993,Bolalar!$I$5:$I$1804,0))),""))</f>
        <v/>
      </c>
      <c r="F1993" s="24"/>
      <c r="G1993" s="14" t="str">
        <f aca="false">IF(OR($E1993="",$B1993=""),"",INT(($B1993-$E1993)/365.25))</f>
        <v/>
      </c>
      <c r="H1993" s="14" t="str">
        <f aca="false">IF($G1993="","",IF($G1993&lt;5,"Ha","Yo'q"))</f>
        <v/>
      </c>
      <c r="I1993" s="14" t="str">
        <f aca="false">IF($G1993="","",IF($G1993&lt;18,"Ha","Yo'q"))</f>
        <v/>
      </c>
      <c r="J1993" s="12"/>
      <c r="K1993" s="12"/>
      <c r="L1993" s="25"/>
      <c r="M1993" s="12"/>
    </row>
    <row r="1994" customFormat="false" ht="15" hidden="false" customHeight="false" outlineLevel="0" collapsed="false">
      <c r="A1994" s="8" t="n">
        <v>1990</v>
      </c>
      <c r="B1994" s="13"/>
      <c r="C1994" s="25"/>
      <c r="D1994" s="26" t="str">
        <f aca="false">IF($C1994="","",IFERROR(IF(INDEX(Bolalar!$B$5:$B$1804,MATCH($C1994,Bolalar!$I$5:$I$1804,0))="","",INDEX(Bolalar!$B$5:$B$1804,MATCH($C1994,Bolalar!$I$5:$I$1804,0))),""))</f>
        <v/>
      </c>
      <c r="E1994" s="15" t="str">
        <f aca="false">IF($C1994="","",IFERROR(IF(INDEX(Bolalar!$C$5:$C$1804,MATCH($C1994,Bolalar!$I$5:$I$1804,0))="","",INDEX(Bolalar!$C$5:$C$1804,MATCH($C1994,Bolalar!$I$5:$I$1804,0))),""))</f>
        <v/>
      </c>
      <c r="F1994" s="24"/>
      <c r="G1994" s="14" t="str">
        <f aca="false">IF(OR($E1994="",$B1994=""),"",INT(($B1994-$E1994)/365.25))</f>
        <v/>
      </c>
      <c r="H1994" s="14" t="str">
        <f aca="false">IF($G1994="","",IF($G1994&lt;5,"Ha","Yo'q"))</f>
        <v/>
      </c>
      <c r="I1994" s="14" t="str">
        <f aca="false">IF($G1994="","",IF($G1994&lt;18,"Ha","Yo'q"))</f>
        <v/>
      </c>
      <c r="J1994" s="12"/>
      <c r="K1994" s="12"/>
      <c r="L1994" s="25"/>
      <c r="M1994" s="12"/>
    </row>
    <row r="1995" customFormat="false" ht="15" hidden="false" customHeight="false" outlineLevel="0" collapsed="false">
      <c r="A1995" s="8" t="n">
        <v>1991</v>
      </c>
      <c r="B1995" s="13"/>
      <c r="C1995" s="25"/>
      <c r="D1995" s="26" t="str">
        <f aca="false">IF($C1995="","",IFERROR(IF(INDEX(Bolalar!$B$5:$B$1804,MATCH($C1995,Bolalar!$I$5:$I$1804,0))="","",INDEX(Bolalar!$B$5:$B$1804,MATCH($C1995,Bolalar!$I$5:$I$1804,0))),""))</f>
        <v/>
      </c>
      <c r="E1995" s="15" t="str">
        <f aca="false">IF($C1995="","",IFERROR(IF(INDEX(Bolalar!$C$5:$C$1804,MATCH($C1995,Bolalar!$I$5:$I$1804,0))="","",INDEX(Bolalar!$C$5:$C$1804,MATCH($C1995,Bolalar!$I$5:$I$1804,0))),""))</f>
        <v/>
      </c>
      <c r="F1995" s="24"/>
      <c r="G1995" s="14" t="str">
        <f aca="false">IF(OR($E1995="",$B1995=""),"",INT(($B1995-$E1995)/365.25))</f>
        <v/>
      </c>
      <c r="H1995" s="14" t="str">
        <f aca="false">IF($G1995="","",IF($G1995&lt;5,"Ha","Yo'q"))</f>
        <v/>
      </c>
      <c r="I1995" s="14" t="str">
        <f aca="false">IF($G1995="","",IF($G1995&lt;18,"Ha","Yo'q"))</f>
        <v/>
      </c>
      <c r="J1995" s="12"/>
      <c r="K1995" s="12"/>
      <c r="L1995" s="25"/>
      <c r="M1995" s="12"/>
    </row>
    <row r="1996" customFormat="false" ht="15" hidden="false" customHeight="false" outlineLevel="0" collapsed="false">
      <c r="A1996" s="8" t="n">
        <v>1992</v>
      </c>
      <c r="B1996" s="13"/>
      <c r="C1996" s="25"/>
      <c r="D1996" s="26" t="str">
        <f aca="false">IF($C1996="","",IFERROR(IF(INDEX(Bolalar!$B$5:$B$1804,MATCH($C1996,Bolalar!$I$5:$I$1804,0))="","",INDEX(Bolalar!$B$5:$B$1804,MATCH($C1996,Bolalar!$I$5:$I$1804,0))),""))</f>
        <v/>
      </c>
      <c r="E1996" s="15" t="str">
        <f aca="false">IF($C1996="","",IFERROR(IF(INDEX(Bolalar!$C$5:$C$1804,MATCH($C1996,Bolalar!$I$5:$I$1804,0))="","",INDEX(Bolalar!$C$5:$C$1804,MATCH($C1996,Bolalar!$I$5:$I$1804,0))),""))</f>
        <v/>
      </c>
      <c r="F1996" s="24"/>
      <c r="G1996" s="14" t="str">
        <f aca="false">IF(OR($E1996="",$B1996=""),"",INT(($B1996-$E1996)/365.25))</f>
        <v/>
      </c>
      <c r="H1996" s="14" t="str">
        <f aca="false">IF($G1996="","",IF($G1996&lt;5,"Ha","Yo'q"))</f>
        <v/>
      </c>
      <c r="I1996" s="14" t="str">
        <f aca="false">IF($G1996="","",IF($G1996&lt;18,"Ha","Yo'q"))</f>
        <v/>
      </c>
      <c r="J1996" s="12"/>
      <c r="K1996" s="12"/>
      <c r="L1996" s="25"/>
      <c r="M1996" s="12"/>
    </row>
    <row r="1997" customFormat="false" ht="15" hidden="false" customHeight="false" outlineLevel="0" collapsed="false">
      <c r="A1997" s="8" t="n">
        <v>1993</v>
      </c>
      <c r="B1997" s="13"/>
      <c r="C1997" s="25"/>
      <c r="D1997" s="26" t="str">
        <f aca="false">IF($C1997="","",IFERROR(IF(INDEX(Bolalar!$B$5:$B$1804,MATCH($C1997,Bolalar!$I$5:$I$1804,0))="","",INDEX(Bolalar!$B$5:$B$1804,MATCH($C1997,Bolalar!$I$5:$I$1804,0))),""))</f>
        <v/>
      </c>
      <c r="E1997" s="15" t="str">
        <f aca="false">IF($C1997="","",IFERROR(IF(INDEX(Bolalar!$C$5:$C$1804,MATCH($C1997,Bolalar!$I$5:$I$1804,0))="","",INDEX(Bolalar!$C$5:$C$1804,MATCH($C1997,Bolalar!$I$5:$I$1804,0))),""))</f>
        <v/>
      </c>
      <c r="F1997" s="24"/>
      <c r="G1997" s="14" t="str">
        <f aca="false">IF(OR($E1997="",$B1997=""),"",INT(($B1997-$E1997)/365.25))</f>
        <v/>
      </c>
      <c r="H1997" s="14" t="str">
        <f aca="false">IF($G1997="","",IF($G1997&lt;5,"Ha","Yo'q"))</f>
        <v/>
      </c>
      <c r="I1997" s="14" t="str">
        <f aca="false">IF($G1997="","",IF($G1997&lt;18,"Ha","Yo'q"))</f>
        <v/>
      </c>
      <c r="J1997" s="12"/>
      <c r="K1997" s="12"/>
      <c r="L1997" s="25"/>
      <c r="M1997" s="12"/>
    </row>
    <row r="1998" customFormat="false" ht="15" hidden="false" customHeight="false" outlineLevel="0" collapsed="false">
      <c r="A1998" s="8" t="n">
        <v>1994</v>
      </c>
      <c r="B1998" s="13"/>
      <c r="C1998" s="25"/>
      <c r="D1998" s="26" t="str">
        <f aca="false">IF($C1998="","",IFERROR(IF(INDEX(Bolalar!$B$5:$B$1804,MATCH($C1998,Bolalar!$I$5:$I$1804,0))="","",INDEX(Bolalar!$B$5:$B$1804,MATCH($C1998,Bolalar!$I$5:$I$1804,0))),""))</f>
        <v/>
      </c>
      <c r="E1998" s="15" t="str">
        <f aca="false">IF($C1998="","",IFERROR(IF(INDEX(Bolalar!$C$5:$C$1804,MATCH($C1998,Bolalar!$I$5:$I$1804,0))="","",INDEX(Bolalar!$C$5:$C$1804,MATCH($C1998,Bolalar!$I$5:$I$1804,0))),""))</f>
        <v/>
      </c>
      <c r="F1998" s="24"/>
      <c r="G1998" s="14" t="str">
        <f aca="false">IF(OR($E1998="",$B1998=""),"",INT(($B1998-$E1998)/365.25))</f>
        <v/>
      </c>
      <c r="H1998" s="14" t="str">
        <f aca="false">IF($G1998="","",IF($G1998&lt;5,"Ha","Yo'q"))</f>
        <v/>
      </c>
      <c r="I1998" s="14" t="str">
        <f aca="false">IF($G1998="","",IF($G1998&lt;18,"Ha","Yo'q"))</f>
        <v/>
      </c>
      <c r="J1998" s="12"/>
      <c r="K1998" s="12"/>
      <c r="L1998" s="25"/>
      <c r="M1998" s="12"/>
    </row>
    <row r="1999" customFormat="false" ht="15" hidden="false" customHeight="false" outlineLevel="0" collapsed="false">
      <c r="A1999" s="8" t="n">
        <v>1995</v>
      </c>
      <c r="B1999" s="13"/>
      <c r="C1999" s="25"/>
      <c r="D1999" s="26" t="str">
        <f aca="false">IF($C1999="","",IFERROR(IF(INDEX(Bolalar!$B$5:$B$1804,MATCH($C1999,Bolalar!$I$5:$I$1804,0))="","",INDEX(Bolalar!$B$5:$B$1804,MATCH($C1999,Bolalar!$I$5:$I$1804,0))),""))</f>
        <v/>
      </c>
      <c r="E1999" s="15" t="str">
        <f aca="false">IF($C1999="","",IFERROR(IF(INDEX(Bolalar!$C$5:$C$1804,MATCH($C1999,Bolalar!$I$5:$I$1804,0))="","",INDEX(Bolalar!$C$5:$C$1804,MATCH($C1999,Bolalar!$I$5:$I$1804,0))),""))</f>
        <v/>
      </c>
      <c r="F1999" s="24"/>
      <c r="G1999" s="14" t="str">
        <f aca="false">IF(OR($E1999="",$B1999=""),"",INT(($B1999-$E1999)/365.25))</f>
        <v/>
      </c>
      <c r="H1999" s="14" t="str">
        <f aca="false">IF($G1999="","",IF($G1999&lt;5,"Ha","Yo'q"))</f>
        <v/>
      </c>
      <c r="I1999" s="14" t="str">
        <f aca="false">IF($G1999="","",IF($G1999&lt;18,"Ha","Yo'q"))</f>
        <v/>
      </c>
      <c r="J1999" s="12"/>
      <c r="K1999" s="12"/>
      <c r="L1999" s="25"/>
      <c r="M1999" s="12"/>
    </row>
    <row r="2000" customFormat="false" ht="15" hidden="false" customHeight="false" outlineLevel="0" collapsed="false">
      <c r="A2000" s="8" t="n">
        <v>1996</v>
      </c>
      <c r="B2000" s="13"/>
      <c r="C2000" s="25"/>
      <c r="D2000" s="26" t="str">
        <f aca="false">IF($C2000="","",IFERROR(IF(INDEX(Bolalar!$B$5:$B$1804,MATCH($C2000,Bolalar!$I$5:$I$1804,0))="","",INDEX(Bolalar!$B$5:$B$1804,MATCH($C2000,Bolalar!$I$5:$I$1804,0))),""))</f>
        <v/>
      </c>
      <c r="E2000" s="15" t="str">
        <f aca="false">IF($C2000="","",IFERROR(IF(INDEX(Bolalar!$C$5:$C$1804,MATCH($C2000,Bolalar!$I$5:$I$1804,0))="","",INDEX(Bolalar!$C$5:$C$1804,MATCH($C2000,Bolalar!$I$5:$I$1804,0))),""))</f>
        <v/>
      </c>
      <c r="F2000" s="24"/>
      <c r="G2000" s="14" t="str">
        <f aca="false">IF(OR($E2000="",$B2000=""),"",INT(($B2000-$E2000)/365.25))</f>
        <v/>
      </c>
      <c r="H2000" s="14" t="str">
        <f aca="false">IF($G2000="","",IF($G2000&lt;5,"Ha","Yo'q"))</f>
        <v/>
      </c>
      <c r="I2000" s="14" t="str">
        <f aca="false">IF($G2000="","",IF($G2000&lt;18,"Ha","Yo'q"))</f>
        <v/>
      </c>
      <c r="J2000" s="12"/>
      <c r="K2000" s="12"/>
      <c r="L2000" s="25"/>
      <c r="M2000" s="12"/>
    </row>
    <row r="2001" customFormat="false" ht="15" hidden="false" customHeight="false" outlineLevel="0" collapsed="false">
      <c r="A2001" s="8" t="n">
        <v>1997</v>
      </c>
      <c r="B2001" s="13"/>
      <c r="C2001" s="25"/>
      <c r="D2001" s="26" t="str">
        <f aca="false">IF($C2001="","",IFERROR(IF(INDEX(Bolalar!$B$5:$B$1804,MATCH($C2001,Bolalar!$I$5:$I$1804,0))="","",INDEX(Bolalar!$B$5:$B$1804,MATCH($C2001,Bolalar!$I$5:$I$1804,0))),""))</f>
        <v/>
      </c>
      <c r="E2001" s="15" t="str">
        <f aca="false">IF($C2001="","",IFERROR(IF(INDEX(Bolalar!$C$5:$C$1804,MATCH($C2001,Bolalar!$I$5:$I$1804,0))="","",INDEX(Bolalar!$C$5:$C$1804,MATCH($C2001,Bolalar!$I$5:$I$1804,0))),""))</f>
        <v/>
      </c>
      <c r="F2001" s="24"/>
      <c r="G2001" s="14" t="str">
        <f aca="false">IF(OR($E2001="",$B2001=""),"",INT(($B2001-$E2001)/365.25))</f>
        <v/>
      </c>
      <c r="H2001" s="14" t="str">
        <f aca="false">IF($G2001="","",IF($G2001&lt;5,"Ha","Yo'q"))</f>
        <v/>
      </c>
      <c r="I2001" s="14" t="str">
        <f aca="false">IF($G2001="","",IF($G2001&lt;18,"Ha","Yo'q"))</f>
        <v/>
      </c>
      <c r="J2001" s="12"/>
      <c r="K2001" s="12"/>
      <c r="L2001" s="25"/>
      <c r="M2001" s="12"/>
    </row>
    <row r="2002" customFormat="false" ht="15" hidden="false" customHeight="false" outlineLevel="0" collapsed="false">
      <c r="A2002" s="8" t="n">
        <v>1998</v>
      </c>
      <c r="B2002" s="13"/>
      <c r="C2002" s="25"/>
      <c r="D2002" s="26" t="str">
        <f aca="false">IF($C2002="","",IFERROR(IF(INDEX(Bolalar!$B$5:$B$1804,MATCH($C2002,Bolalar!$I$5:$I$1804,0))="","",INDEX(Bolalar!$B$5:$B$1804,MATCH($C2002,Bolalar!$I$5:$I$1804,0))),""))</f>
        <v/>
      </c>
      <c r="E2002" s="15" t="str">
        <f aca="false">IF($C2002="","",IFERROR(IF(INDEX(Bolalar!$C$5:$C$1804,MATCH($C2002,Bolalar!$I$5:$I$1804,0))="","",INDEX(Bolalar!$C$5:$C$1804,MATCH($C2002,Bolalar!$I$5:$I$1804,0))),""))</f>
        <v/>
      </c>
      <c r="F2002" s="24"/>
      <c r="G2002" s="14" t="str">
        <f aca="false">IF(OR($E2002="",$B2002=""),"",INT(($B2002-$E2002)/365.25))</f>
        <v/>
      </c>
      <c r="H2002" s="14" t="str">
        <f aca="false">IF($G2002="","",IF($G2002&lt;5,"Ha","Yo'q"))</f>
        <v/>
      </c>
      <c r="I2002" s="14" t="str">
        <f aca="false">IF($G2002="","",IF($G2002&lt;18,"Ha","Yo'q"))</f>
        <v/>
      </c>
      <c r="J2002" s="12"/>
      <c r="K2002" s="12"/>
      <c r="L2002" s="25"/>
      <c r="M2002" s="12"/>
    </row>
    <row r="2003" customFormat="false" ht="15" hidden="false" customHeight="false" outlineLevel="0" collapsed="false">
      <c r="A2003" s="8" t="n">
        <v>1999</v>
      </c>
      <c r="B2003" s="13"/>
      <c r="C2003" s="25"/>
      <c r="D2003" s="26" t="str">
        <f aca="false">IF($C2003="","",IFERROR(IF(INDEX(Bolalar!$B$5:$B$1804,MATCH($C2003,Bolalar!$I$5:$I$1804,0))="","",INDEX(Bolalar!$B$5:$B$1804,MATCH($C2003,Bolalar!$I$5:$I$1804,0))),""))</f>
        <v/>
      </c>
      <c r="E2003" s="15" t="str">
        <f aca="false">IF($C2003="","",IFERROR(IF(INDEX(Bolalar!$C$5:$C$1804,MATCH($C2003,Bolalar!$I$5:$I$1804,0))="","",INDEX(Bolalar!$C$5:$C$1804,MATCH($C2003,Bolalar!$I$5:$I$1804,0))),""))</f>
        <v/>
      </c>
      <c r="F2003" s="24"/>
      <c r="G2003" s="14" t="str">
        <f aca="false">IF(OR($E2003="",$B2003=""),"",INT(($B2003-$E2003)/365.25))</f>
        <v/>
      </c>
      <c r="H2003" s="14" t="str">
        <f aca="false">IF($G2003="","",IF($G2003&lt;5,"Ha","Yo'q"))</f>
        <v/>
      </c>
      <c r="I2003" s="14" t="str">
        <f aca="false">IF($G2003="","",IF($G2003&lt;18,"Ha","Yo'q"))</f>
        <v/>
      </c>
      <c r="J2003" s="12"/>
      <c r="K2003" s="12"/>
      <c r="L2003" s="25"/>
      <c r="M2003" s="12"/>
    </row>
    <row r="2004" customFormat="false" ht="15" hidden="false" customHeight="false" outlineLevel="0" collapsed="false">
      <c r="A2004" s="8" t="n">
        <v>2000</v>
      </c>
      <c r="B2004" s="13"/>
      <c r="C2004" s="25"/>
      <c r="D2004" s="26" t="str">
        <f aca="false">IF($C2004="","",IFERROR(IF(INDEX(Bolalar!$B$5:$B$1804,MATCH($C2004,Bolalar!$I$5:$I$1804,0))="","",INDEX(Bolalar!$B$5:$B$1804,MATCH($C2004,Bolalar!$I$5:$I$1804,0))),""))</f>
        <v/>
      </c>
      <c r="E2004" s="15" t="str">
        <f aca="false">IF($C2004="","",IFERROR(IF(INDEX(Bolalar!$C$5:$C$1804,MATCH($C2004,Bolalar!$I$5:$I$1804,0))="","",INDEX(Bolalar!$C$5:$C$1804,MATCH($C2004,Bolalar!$I$5:$I$1804,0))),""))</f>
        <v/>
      </c>
      <c r="F2004" s="24"/>
      <c r="G2004" s="14" t="str">
        <f aca="false">IF(OR($E2004="",$B2004=""),"",INT(($B2004-$E2004)/365.25))</f>
        <v/>
      </c>
      <c r="H2004" s="14" t="str">
        <f aca="false">IF($G2004="","",IF($G2004&lt;5,"Ha","Yo'q"))</f>
        <v/>
      </c>
      <c r="I2004" s="14" t="str">
        <f aca="false">IF($G2004="","",IF($G2004&lt;18,"Ha","Yo'q"))</f>
        <v/>
      </c>
      <c r="J2004" s="12"/>
      <c r="K2004" s="12"/>
      <c r="L2004" s="25"/>
      <c r="M2004" s="12"/>
    </row>
    <row r="2005" customFormat="false" ht="15" hidden="false" customHeight="false" outlineLevel="0" collapsed="false">
      <c r="A2005" s="8" t="n">
        <v>2001</v>
      </c>
      <c r="B2005" s="13"/>
      <c r="C2005" s="25"/>
      <c r="D2005" s="26" t="str">
        <f aca="false">IF($C2005="","",IFERROR(IF(INDEX(Bolalar!$B$5:$B$1804,MATCH($C2005,Bolalar!$I$5:$I$1804,0))="","",INDEX(Bolalar!$B$5:$B$1804,MATCH($C2005,Bolalar!$I$5:$I$1804,0))),""))</f>
        <v/>
      </c>
      <c r="E2005" s="15" t="str">
        <f aca="false">IF($C2005="","",IFERROR(IF(INDEX(Bolalar!$C$5:$C$1804,MATCH($C2005,Bolalar!$I$5:$I$1804,0))="","",INDEX(Bolalar!$C$5:$C$1804,MATCH($C2005,Bolalar!$I$5:$I$1804,0))),""))</f>
        <v/>
      </c>
      <c r="F2005" s="24"/>
      <c r="G2005" s="14" t="str">
        <f aca="false">IF(OR($E2005="",$B2005=""),"",INT(($B2005-$E2005)/365.25))</f>
        <v/>
      </c>
      <c r="H2005" s="14" t="str">
        <f aca="false">IF($G2005="","",IF($G2005&lt;5,"Ha","Yo'q"))</f>
        <v/>
      </c>
      <c r="I2005" s="14" t="str">
        <f aca="false">IF($G2005="","",IF($G2005&lt;18,"Ha","Yo'q"))</f>
        <v/>
      </c>
      <c r="J2005" s="12"/>
      <c r="K2005" s="12"/>
      <c r="L2005" s="25"/>
      <c r="M2005" s="12"/>
    </row>
    <row r="2006" customFormat="false" ht="15" hidden="false" customHeight="false" outlineLevel="0" collapsed="false">
      <c r="A2006" s="8" t="n">
        <v>2002</v>
      </c>
      <c r="B2006" s="13"/>
      <c r="C2006" s="25"/>
      <c r="D2006" s="26" t="str">
        <f aca="false">IF($C2006="","",IFERROR(IF(INDEX(Bolalar!$B$5:$B$1804,MATCH($C2006,Bolalar!$I$5:$I$1804,0))="","",INDEX(Bolalar!$B$5:$B$1804,MATCH($C2006,Bolalar!$I$5:$I$1804,0))),""))</f>
        <v/>
      </c>
      <c r="E2006" s="15" t="str">
        <f aca="false">IF($C2006="","",IFERROR(IF(INDEX(Bolalar!$C$5:$C$1804,MATCH($C2006,Bolalar!$I$5:$I$1804,0))="","",INDEX(Bolalar!$C$5:$C$1804,MATCH($C2006,Bolalar!$I$5:$I$1804,0))),""))</f>
        <v/>
      </c>
      <c r="F2006" s="24"/>
      <c r="G2006" s="14" t="str">
        <f aca="false">IF(OR($E2006="",$B2006=""),"",INT(($B2006-$E2006)/365.25))</f>
        <v/>
      </c>
      <c r="H2006" s="14" t="str">
        <f aca="false">IF($G2006="","",IF($G2006&lt;5,"Ha","Yo'q"))</f>
        <v/>
      </c>
      <c r="I2006" s="14" t="str">
        <f aca="false">IF($G2006="","",IF($G2006&lt;18,"Ha","Yo'q"))</f>
        <v/>
      </c>
      <c r="J2006" s="12"/>
      <c r="K2006" s="12"/>
      <c r="L2006" s="25"/>
      <c r="M2006" s="12"/>
    </row>
    <row r="2007" customFormat="false" ht="15" hidden="false" customHeight="false" outlineLevel="0" collapsed="false">
      <c r="A2007" s="8" t="n">
        <v>2003</v>
      </c>
      <c r="B2007" s="13"/>
      <c r="C2007" s="25"/>
      <c r="D2007" s="26" t="str">
        <f aca="false">IF($C2007="","",IFERROR(IF(INDEX(Bolalar!$B$5:$B$1804,MATCH($C2007,Bolalar!$I$5:$I$1804,0))="","",INDEX(Bolalar!$B$5:$B$1804,MATCH($C2007,Bolalar!$I$5:$I$1804,0))),""))</f>
        <v/>
      </c>
      <c r="E2007" s="15" t="str">
        <f aca="false">IF($C2007="","",IFERROR(IF(INDEX(Bolalar!$C$5:$C$1804,MATCH($C2007,Bolalar!$I$5:$I$1804,0))="","",INDEX(Bolalar!$C$5:$C$1804,MATCH($C2007,Bolalar!$I$5:$I$1804,0))),""))</f>
        <v/>
      </c>
      <c r="F2007" s="24"/>
      <c r="G2007" s="14" t="str">
        <f aca="false">IF(OR($E2007="",$B2007=""),"",INT(($B2007-$E2007)/365.25))</f>
        <v/>
      </c>
      <c r="H2007" s="14" t="str">
        <f aca="false">IF($G2007="","",IF($G2007&lt;5,"Ha","Yo'q"))</f>
        <v/>
      </c>
      <c r="I2007" s="14" t="str">
        <f aca="false">IF($G2007="","",IF($G2007&lt;18,"Ha","Yo'q"))</f>
        <v/>
      </c>
      <c r="J2007" s="12"/>
      <c r="K2007" s="12"/>
      <c r="L2007" s="25"/>
      <c r="M2007" s="12"/>
    </row>
    <row r="2008" customFormat="false" ht="15" hidden="false" customHeight="false" outlineLevel="0" collapsed="false">
      <c r="A2008" s="8" t="n">
        <v>2004</v>
      </c>
      <c r="B2008" s="13"/>
      <c r="C2008" s="25"/>
      <c r="D2008" s="26" t="str">
        <f aca="false">IF($C2008="","",IFERROR(IF(INDEX(Bolalar!$B$5:$B$1804,MATCH($C2008,Bolalar!$I$5:$I$1804,0))="","",INDEX(Bolalar!$B$5:$B$1804,MATCH($C2008,Bolalar!$I$5:$I$1804,0))),""))</f>
        <v/>
      </c>
      <c r="E2008" s="15" t="str">
        <f aca="false">IF($C2008="","",IFERROR(IF(INDEX(Bolalar!$C$5:$C$1804,MATCH($C2008,Bolalar!$I$5:$I$1804,0))="","",INDEX(Bolalar!$C$5:$C$1804,MATCH($C2008,Bolalar!$I$5:$I$1804,0))),""))</f>
        <v/>
      </c>
      <c r="F2008" s="24"/>
      <c r="G2008" s="14" t="str">
        <f aca="false">IF(OR($E2008="",$B2008=""),"",INT(($B2008-$E2008)/365.25))</f>
        <v/>
      </c>
      <c r="H2008" s="14" t="str">
        <f aca="false">IF($G2008="","",IF($G2008&lt;5,"Ha","Yo'q"))</f>
        <v/>
      </c>
      <c r="I2008" s="14" t="str">
        <f aca="false">IF($G2008="","",IF($G2008&lt;18,"Ha","Yo'q"))</f>
        <v/>
      </c>
      <c r="J2008" s="12"/>
      <c r="K2008" s="12"/>
      <c r="L2008" s="25"/>
      <c r="M2008" s="12"/>
    </row>
    <row r="2009" customFormat="false" ht="15" hidden="false" customHeight="false" outlineLevel="0" collapsed="false">
      <c r="A2009" s="8" t="n">
        <v>2005</v>
      </c>
      <c r="B2009" s="13"/>
      <c r="C2009" s="25"/>
      <c r="D2009" s="26" t="str">
        <f aca="false">IF($C2009="","",IFERROR(IF(INDEX(Bolalar!$B$5:$B$1804,MATCH($C2009,Bolalar!$I$5:$I$1804,0))="","",INDEX(Bolalar!$B$5:$B$1804,MATCH($C2009,Bolalar!$I$5:$I$1804,0))),""))</f>
        <v/>
      </c>
      <c r="E2009" s="15" t="str">
        <f aca="false">IF($C2009="","",IFERROR(IF(INDEX(Bolalar!$C$5:$C$1804,MATCH($C2009,Bolalar!$I$5:$I$1804,0))="","",INDEX(Bolalar!$C$5:$C$1804,MATCH($C2009,Bolalar!$I$5:$I$1804,0))),""))</f>
        <v/>
      </c>
      <c r="F2009" s="24"/>
      <c r="G2009" s="14" t="str">
        <f aca="false">IF(OR($E2009="",$B2009=""),"",INT(($B2009-$E2009)/365.25))</f>
        <v/>
      </c>
      <c r="H2009" s="14" t="str">
        <f aca="false">IF($G2009="","",IF($G2009&lt;5,"Ha","Yo'q"))</f>
        <v/>
      </c>
      <c r="I2009" s="14" t="str">
        <f aca="false">IF($G2009="","",IF($G2009&lt;18,"Ha","Yo'q"))</f>
        <v/>
      </c>
      <c r="J2009" s="12"/>
      <c r="K2009" s="12"/>
      <c r="L2009" s="25"/>
      <c r="M2009" s="12"/>
    </row>
    <row r="2010" customFormat="false" ht="15" hidden="false" customHeight="false" outlineLevel="0" collapsed="false">
      <c r="A2010" s="8" t="n">
        <v>2006</v>
      </c>
      <c r="B2010" s="13"/>
      <c r="C2010" s="25"/>
      <c r="D2010" s="26" t="str">
        <f aca="false">IF($C2010="","",IFERROR(IF(INDEX(Bolalar!$B$5:$B$1804,MATCH($C2010,Bolalar!$I$5:$I$1804,0))="","",INDEX(Bolalar!$B$5:$B$1804,MATCH($C2010,Bolalar!$I$5:$I$1804,0))),""))</f>
        <v/>
      </c>
      <c r="E2010" s="15" t="str">
        <f aca="false">IF($C2010="","",IFERROR(IF(INDEX(Bolalar!$C$5:$C$1804,MATCH($C2010,Bolalar!$I$5:$I$1804,0))="","",INDEX(Bolalar!$C$5:$C$1804,MATCH($C2010,Bolalar!$I$5:$I$1804,0))),""))</f>
        <v/>
      </c>
      <c r="F2010" s="24"/>
      <c r="G2010" s="14" t="str">
        <f aca="false">IF(OR($E2010="",$B2010=""),"",INT(($B2010-$E2010)/365.25))</f>
        <v/>
      </c>
      <c r="H2010" s="14" t="str">
        <f aca="false">IF($G2010="","",IF($G2010&lt;5,"Ha","Yo'q"))</f>
        <v/>
      </c>
      <c r="I2010" s="14" t="str">
        <f aca="false">IF($G2010="","",IF($G2010&lt;18,"Ha","Yo'q"))</f>
        <v/>
      </c>
      <c r="J2010" s="12"/>
      <c r="K2010" s="12"/>
      <c r="L2010" s="25"/>
      <c r="M2010" s="12"/>
    </row>
    <row r="2011" customFormat="false" ht="15" hidden="false" customHeight="false" outlineLevel="0" collapsed="false">
      <c r="A2011" s="8" t="n">
        <v>2007</v>
      </c>
      <c r="B2011" s="13"/>
      <c r="C2011" s="25"/>
      <c r="D2011" s="26" t="str">
        <f aca="false">IF($C2011="","",IFERROR(IF(INDEX(Bolalar!$B$5:$B$1804,MATCH($C2011,Bolalar!$I$5:$I$1804,0))="","",INDEX(Bolalar!$B$5:$B$1804,MATCH($C2011,Bolalar!$I$5:$I$1804,0))),""))</f>
        <v/>
      </c>
      <c r="E2011" s="15" t="str">
        <f aca="false">IF($C2011="","",IFERROR(IF(INDEX(Bolalar!$C$5:$C$1804,MATCH($C2011,Bolalar!$I$5:$I$1804,0))="","",INDEX(Bolalar!$C$5:$C$1804,MATCH($C2011,Bolalar!$I$5:$I$1804,0))),""))</f>
        <v/>
      </c>
      <c r="F2011" s="24"/>
      <c r="G2011" s="14" t="str">
        <f aca="false">IF(OR($E2011="",$B2011=""),"",INT(($B2011-$E2011)/365.25))</f>
        <v/>
      </c>
      <c r="H2011" s="14" t="str">
        <f aca="false">IF($G2011="","",IF($G2011&lt;5,"Ha","Yo'q"))</f>
        <v/>
      </c>
      <c r="I2011" s="14" t="str">
        <f aca="false">IF($G2011="","",IF($G2011&lt;18,"Ha","Yo'q"))</f>
        <v/>
      </c>
      <c r="J2011" s="12"/>
      <c r="K2011" s="12"/>
      <c r="L2011" s="25"/>
      <c r="M2011" s="12"/>
    </row>
    <row r="2012" customFormat="false" ht="15" hidden="false" customHeight="false" outlineLevel="0" collapsed="false">
      <c r="A2012" s="8" t="n">
        <v>2008</v>
      </c>
      <c r="B2012" s="13"/>
      <c r="C2012" s="25"/>
      <c r="D2012" s="26" t="str">
        <f aca="false">IF($C2012="","",IFERROR(IF(INDEX(Bolalar!$B$5:$B$1804,MATCH($C2012,Bolalar!$I$5:$I$1804,0))="","",INDEX(Bolalar!$B$5:$B$1804,MATCH($C2012,Bolalar!$I$5:$I$1804,0))),""))</f>
        <v/>
      </c>
      <c r="E2012" s="15" t="str">
        <f aca="false">IF($C2012="","",IFERROR(IF(INDEX(Bolalar!$C$5:$C$1804,MATCH($C2012,Bolalar!$I$5:$I$1804,0))="","",INDEX(Bolalar!$C$5:$C$1804,MATCH($C2012,Bolalar!$I$5:$I$1804,0))),""))</f>
        <v/>
      </c>
      <c r="F2012" s="24"/>
      <c r="G2012" s="14" t="str">
        <f aca="false">IF(OR($E2012="",$B2012=""),"",INT(($B2012-$E2012)/365.25))</f>
        <v/>
      </c>
      <c r="H2012" s="14" t="str">
        <f aca="false">IF($G2012="","",IF($G2012&lt;5,"Ha","Yo'q"))</f>
        <v/>
      </c>
      <c r="I2012" s="14" t="str">
        <f aca="false">IF($G2012="","",IF($G2012&lt;18,"Ha","Yo'q"))</f>
        <v/>
      </c>
      <c r="J2012" s="12"/>
      <c r="K2012" s="12"/>
      <c r="L2012" s="25"/>
      <c r="M2012" s="12"/>
    </row>
    <row r="2013" customFormat="false" ht="15" hidden="false" customHeight="false" outlineLevel="0" collapsed="false">
      <c r="A2013" s="8" t="n">
        <v>2009</v>
      </c>
      <c r="B2013" s="13"/>
      <c r="C2013" s="25"/>
      <c r="D2013" s="26" t="str">
        <f aca="false">IF($C2013="","",IFERROR(IF(INDEX(Bolalar!$B$5:$B$1804,MATCH($C2013,Bolalar!$I$5:$I$1804,0))="","",INDEX(Bolalar!$B$5:$B$1804,MATCH($C2013,Bolalar!$I$5:$I$1804,0))),""))</f>
        <v/>
      </c>
      <c r="E2013" s="15" t="str">
        <f aca="false">IF($C2013="","",IFERROR(IF(INDEX(Bolalar!$C$5:$C$1804,MATCH($C2013,Bolalar!$I$5:$I$1804,0))="","",INDEX(Bolalar!$C$5:$C$1804,MATCH($C2013,Bolalar!$I$5:$I$1804,0))),""))</f>
        <v/>
      </c>
      <c r="F2013" s="24"/>
      <c r="G2013" s="14" t="str">
        <f aca="false">IF(OR($E2013="",$B2013=""),"",INT(($B2013-$E2013)/365.25))</f>
        <v/>
      </c>
      <c r="H2013" s="14" t="str">
        <f aca="false">IF($G2013="","",IF($G2013&lt;5,"Ha","Yo'q"))</f>
        <v/>
      </c>
      <c r="I2013" s="14" t="str">
        <f aca="false">IF($G2013="","",IF($G2013&lt;18,"Ha","Yo'q"))</f>
        <v/>
      </c>
      <c r="J2013" s="12"/>
      <c r="K2013" s="12"/>
      <c r="L2013" s="25"/>
      <c r="M2013" s="12"/>
    </row>
    <row r="2014" customFormat="false" ht="15" hidden="false" customHeight="false" outlineLevel="0" collapsed="false">
      <c r="A2014" s="8" t="n">
        <v>2010</v>
      </c>
      <c r="B2014" s="13"/>
      <c r="C2014" s="25"/>
      <c r="D2014" s="26" t="str">
        <f aca="false">IF($C2014="","",IFERROR(IF(INDEX(Bolalar!$B$5:$B$1804,MATCH($C2014,Bolalar!$I$5:$I$1804,0))="","",INDEX(Bolalar!$B$5:$B$1804,MATCH($C2014,Bolalar!$I$5:$I$1804,0))),""))</f>
        <v/>
      </c>
      <c r="E2014" s="15" t="str">
        <f aca="false">IF($C2014="","",IFERROR(IF(INDEX(Bolalar!$C$5:$C$1804,MATCH($C2014,Bolalar!$I$5:$I$1804,0))="","",INDEX(Bolalar!$C$5:$C$1804,MATCH($C2014,Bolalar!$I$5:$I$1804,0))),""))</f>
        <v/>
      </c>
      <c r="F2014" s="24"/>
      <c r="G2014" s="14" t="str">
        <f aca="false">IF(OR($E2014="",$B2014=""),"",INT(($B2014-$E2014)/365.25))</f>
        <v/>
      </c>
      <c r="H2014" s="14" t="str">
        <f aca="false">IF($G2014="","",IF($G2014&lt;5,"Ha","Yo'q"))</f>
        <v/>
      </c>
      <c r="I2014" s="14" t="str">
        <f aca="false">IF($G2014="","",IF($G2014&lt;18,"Ha","Yo'q"))</f>
        <v/>
      </c>
      <c r="J2014" s="12"/>
      <c r="K2014" s="12"/>
      <c r="L2014" s="25"/>
      <c r="M2014" s="12"/>
    </row>
    <row r="2015" customFormat="false" ht="15" hidden="false" customHeight="false" outlineLevel="0" collapsed="false">
      <c r="A2015" s="8" t="n">
        <v>2011</v>
      </c>
      <c r="B2015" s="13"/>
      <c r="C2015" s="25"/>
      <c r="D2015" s="26" t="str">
        <f aca="false">IF($C2015="","",IFERROR(IF(INDEX(Bolalar!$B$5:$B$1804,MATCH($C2015,Bolalar!$I$5:$I$1804,0))="","",INDEX(Bolalar!$B$5:$B$1804,MATCH($C2015,Bolalar!$I$5:$I$1804,0))),""))</f>
        <v/>
      </c>
      <c r="E2015" s="15" t="str">
        <f aca="false">IF($C2015="","",IFERROR(IF(INDEX(Bolalar!$C$5:$C$1804,MATCH($C2015,Bolalar!$I$5:$I$1804,0))="","",INDEX(Bolalar!$C$5:$C$1804,MATCH($C2015,Bolalar!$I$5:$I$1804,0))),""))</f>
        <v/>
      </c>
      <c r="F2015" s="24"/>
      <c r="G2015" s="14" t="str">
        <f aca="false">IF(OR($E2015="",$B2015=""),"",INT(($B2015-$E2015)/365.25))</f>
        <v/>
      </c>
      <c r="H2015" s="14" t="str">
        <f aca="false">IF($G2015="","",IF($G2015&lt;5,"Ha","Yo'q"))</f>
        <v/>
      </c>
      <c r="I2015" s="14" t="str">
        <f aca="false">IF($G2015="","",IF($G2015&lt;18,"Ha","Yo'q"))</f>
        <v/>
      </c>
      <c r="J2015" s="12"/>
      <c r="K2015" s="12"/>
      <c r="L2015" s="25"/>
      <c r="M2015" s="12"/>
    </row>
    <row r="2016" customFormat="false" ht="15" hidden="false" customHeight="false" outlineLevel="0" collapsed="false">
      <c r="A2016" s="8" t="n">
        <v>2012</v>
      </c>
      <c r="B2016" s="13"/>
      <c r="C2016" s="25"/>
      <c r="D2016" s="26" t="str">
        <f aca="false">IF($C2016="","",IFERROR(IF(INDEX(Bolalar!$B$5:$B$1804,MATCH($C2016,Bolalar!$I$5:$I$1804,0))="","",INDEX(Bolalar!$B$5:$B$1804,MATCH($C2016,Bolalar!$I$5:$I$1804,0))),""))</f>
        <v/>
      </c>
      <c r="E2016" s="15" t="str">
        <f aca="false">IF($C2016="","",IFERROR(IF(INDEX(Bolalar!$C$5:$C$1804,MATCH($C2016,Bolalar!$I$5:$I$1804,0))="","",INDEX(Bolalar!$C$5:$C$1804,MATCH($C2016,Bolalar!$I$5:$I$1804,0))),""))</f>
        <v/>
      </c>
      <c r="F2016" s="24"/>
      <c r="G2016" s="14" t="str">
        <f aca="false">IF(OR($E2016="",$B2016=""),"",INT(($B2016-$E2016)/365.25))</f>
        <v/>
      </c>
      <c r="H2016" s="14" t="str">
        <f aca="false">IF($G2016="","",IF($G2016&lt;5,"Ha","Yo'q"))</f>
        <v/>
      </c>
      <c r="I2016" s="14" t="str">
        <f aca="false">IF($G2016="","",IF($G2016&lt;18,"Ha","Yo'q"))</f>
        <v/>
      </c>
      <c r="J2016" s="12"/>
      <c r="K2016" s="12"/>
      <c r="L2016" s="25"/>
      <c r="M2016" s="12"/>
    </row>
    <row r="2017" customFormat="false" ht="15" hidden="false" customHeight="false" outlineLevel="0" collapsed="false">
      <c r="A2017" s="8" t="n">
        <v>2013</v>
      </c>
      <c r="B2017" s="13"/>
      <c r="C2017" s="25"/>
      <c r="D2017" s="26" t="str">
        <f aca="false">IF($C2017="","",IFERROR(IF(INDEX(Bolalar!$B$5:$B$1804,MATCH($C2017,Bolalar!$I$5:$I$1804,0))="","",INDEX(Bolalar!$B$5:$B$1804,MATCH($C2017,Bolalar!$I$5:$I$1804,0))),""))</f>
        <v/>
      </c>
      <c r="E2017" s="15" t="str">
        <f aca="false">IF($C2017="","",IFERROR(IF(INDEX(Bolalar!$C$5:$C$1804,MATCH($C2017,Bolalar!$I$5:$I$1804,0))="","",INDEX(Bolalar!$C$5:$C$1804,MATCH($C2017,Bolalar!$I$5:$I$1804,0))),""))</f>
        <v/>
      </c>
      <c r="F2017" s="24"/>
      <c r="G2017" s="14" t="str">
        <f aca="false">IF(OR($E2017="",$B2017=""),"",INT(($B2017-$E2017)/365.25))</f>
        <v/>
      </c>
      <c r="H2017" s="14" t="str">
        <f aca="false">IF($G2017="","",IF($G2017&lt;5,"Ha","Yo'q"))</f>
        <v/>
      </c>
      <c r="I2017" s="14" t="str">
        <f aca="false">IF($G2017="","",IF($G2017&lt;18,"Ha","Yo'q"))</f>
        <v/>
      </c>
      <c r="J2017" s="12"/>
      <c r="K2017" s="12"/>
      <c r="L2017" s="25"/>
      <c r="M2017" s="12"/>
    </row>
    <row r="2018" customFormat="false" ht="15" hidden="false" customHeight="false" outlineLevel="0" collapsed="false">
      <c r="A2018" s="8" t="n">
        <v>2014</v>
      </c>
      <c r="B2018" s="13"/>
      <c r="C2018" s="25"/>
      <c r="D2018" s="26" t="str">
        <f aca="false">IF($C2018="","",IFERROR(IF(INDEX(Bolalar!$B$5:$B$1804,MATCH($C2018,Bolalar!$I$5:$I$1804,0))="","",INDEX(Bolalar!$B$5:$B$1804,MATCH($C2018,Bolalar!$I$5:$I$1804,0))),""))</f>
        <v/>
      </c>
      <c r="E2018" s="15" t="str">
        <f aca="false">IF($C2018="","",IFERROR(IF(INDEX(Bolalar!$C$5:$C$1804,MATCH($C2018,Bolalar!$I$5:$I$1804,0))="","",INDEX(Bolalar!$C$5:$C$1804,MATCH($C2018,Bolalar!$I$5:$I$1804,0))),""))</f>
        <v/>
      </c>
      <c r="F2018" s="24"/>
      <c r="G2018" s="14" t="str">
        <f aca="false">IF(OR($E2018="",$B2018=""),"",INT(($B2018-$E2018)/365.25))</f>
        <v/>
      </c>
      <c r="H2018" s="14" t="str">
        <f aca="false">IF($G2018="","",IF($G2018&lt;5,"Ha","Yo'q"))</f>
        <v/>
      </c>
      <c r="I2018" s="14" t="str">
        <f aca="false">IF($G2018="","",IF($G2018&lt;18,"Ha","Yo'q"))</f>
        <v/>
      </c>
      <c r="J2018" s="12"/>
      <c r="K2018" s="12"/>
      <c r="L2018" s="25"/>
      <c r="M2018" s="12"/>
    </row>
    <row r="2019" customFormat="false" ht="15" hidden="false" customHeight="false" outlineLevel="0" collapsed="false">
      <c r="A2019" s="8" t="n">
        <v>2015</v>
      </c>
      <c r="B2019" s="13"/>
      <c r="C2019" s="25"/>
      <c r="D2019" s="26" t="str">
        <f aca="false">IF($C2019="","",IFERROR(IF(INDEX(Bolalar!$B$5:$B$1804,MATCH($C2019,Bolalar!$I$5:$I$1804,0))="","",INDEX(Bolalar!$B$5:$B$1804,MATCH($C2019,Bolalar!$I$5:$I$1804,0))),""))</f>
        <v/>
      </c>
      <c r="E2019" s="15" t="str">
        <f aca="false">IF($C2019="","",IFERROR(IF(INDEX(Bolalar!$C$5:$C$1804,MATCH($C2019,Bolalar!$I$5:$I$1804,0))="","",INDEX(Bolalar!$C$5:$C$1804,MATCH($C2019,Bolalar!$I$5:$I$1804,0))),""))</f>
        <v/>
      </c>
      <c r="F2019" s="24"/>
      <c r="G2019" s="14" t="str">
        <f aca="false">IF(OR($E2019="",$B2019=""),"",INT(($B2019-$E2019)/365.25))</f>
        <v/>
      </c>
      <c r="H2019" s="14" t="str">
        <f aca="false">IF($G2019="","",IF($G2019&lt;5,"Ha","Yo'q"))</f>
        <v/>
      </c>
      <c r="I2019" s="14" t="str">
        <f aca="false">IF($G2019="","",IF($G2019&lt;18,"Ha","Yo'q"))</f>
        <v/>
      </c>
      <c r="J2019" s="12"/>
      <c r="K2019" s="12"/>
      <c r="L2019" s="25"/>
      <c r="M2019" s="12"/>
    </row>
    <row r="2020" customFormat="false" ht="15" hidden="false" customHeight="false" outlineLevel="0" collapsed="false">
      <c r="A2020" s="8" t="n">
        <v>2016</v>
      </c>
      <c r="B2020" s="13"/>
      <c r="C2020" s="25"/>
      <c r="D2020" s="26" t="str">
        <f aca="false">IF($C2020="","",IFERROR(IF(INDEX(Bolalar!$B$5:$B$1804,MATCH($C2020,Bolalar!$I$5:$I$1804,0))="","",INDEX(Bolalar!$B$5:$B$1804,MATCH($C2020,Bolalar!$I$5:$I$1804,0))),""))</f>
        <v/>
      </c>
      <c r="E2020" s="15" t="str">
        <f aca="false">IF($C2020="","",IFERROR(IF(INDEX(Bolalar!$C$5:$C$1804,MATCH($C2020,Bolalar!$I$5:$I$1804,0))="","",INDEX(Bolalar!$C$5:$C$1804,MATCH($C2020,Bolalar!$I$5:$I$1804,0))),""))</f>
        <v/>
      </c>
      <c r="F2020" s="24"/>
      <c r="G2020" s="14" t="str">
        <f aca="false">IF(OR($E2020="",$B2020=""),"",INT(($B2020-$E2020)/365.25))</f>
        <v/>
      </c>
      <c r="H2020" s="14" t="str">
        <f aca="false">IF($G2020="","",IF($G2020&lt;5,"Ha","Yo'q"))</f>
        <v/>
      </c>
      <c r="I2020" s="14" t="str">
        <f aca="false">IF($G2020="","",IF($G2020&lt;18,"Ha","Yo'q"))</f>
        <v/>
      </c>
      <c r="J2020" s="12"/>
      <c r="K2020" s="12"/>
      <c r="L2020" s="25"/>
      <c r="M2020" s="12"/>
    </row>
    <row r="2021" customFormat="false" ht="15" hidden="false" customHeight="false" outlineLevel="0" collapsed="false">
      <c r="A2021" s="8" t="n">
        <v>2017</v>
      </c>
      <c r="B2021" s="13"/>
      <c r="C2021" s="25"/>
      <c r="D2021" s="26" t="str">
        <f aca="false">IF($C2021="","",IFERROR(IF(INDEX(Bolalar!$B$5:$B$1804,MATCH($C2021,Bolalar!$I$5:$I$1804,0))="","",INDEX(Bolalar!$B$5:$B$1804,MATCH($C2021,Bolalar!$I$5:$I$1804,0))),""))</f>
        <v/>
      </c>
      <c r="E2021" s="15" t="str">
        <f aca="false">IF($C2021="","",IFERROR(IF(INDEX(Bolalar!$C$5:$C$1804,MATCH($C2021,Bolalar!$I$5:$I$1804,0))="","",INDEX(Bolalar!$C$5:$C$1804,MATCH($C2021,Bolalar!$I$5:$I$1804,0))),""))</f>
        <v/>
      </c>
      <c r="F2021" s="24"/>
      <c r="G2021" s="14" t="str">
        <f aca="false">IF(OR($E2021="",$B2021=""),"",INT(($B2021-$E2021)/365.25))</f>
        <v/>
      </c>
      <c r="H2021" s="14" t="str">
        <f aca="false">IF($G2021="","",IF($G2021&lt;5,"Ha","Yo'q"))</f>
        <v/>
      </c>
      <c r="I2021" s="14" t="str">
        <f aca="false">IF($G2021="","",IF($G2021&lt;18,"Ha","Yo'q"))</f>
        <v/>
      </c>
      <c r="J2021" s="12"/>
      <c r="K2021" s="12"/>
      <c r="L2021" s="25"/>
      <c r="M2021" s="12"/>
    </row>
    <row r="2022" customFormat="false" ht="15" hidden="false" customHeight="false" outlineLevel="0" collapsed="false">
      <c r="A2022" s="8" t="n">
        <v>2018</v>
      </c>
      <c r="B2022" s="13"/>
      <c r="C2022" s="25"/>
      <c r="D2022" s="26" t="str">
        <f aca="false">IF($C2022="","",IFERROR(IF(INDEX(Bolalar!$B$5:$B$1804,MATCH($C2022,Bolalar!$I$5:$I$1804,0))="","",INDEX(Bolalar!$B$5:$B$1804,MATCH($C2022,Bolalar!$I$5:$I$1804,0))),""))</f>
        <v/>
      </c>
      <c r="E2022" s="15" t="str">
        <f aca="false">IF($C2022="","",IFERROR(IF(INDEX(Bolalar!$C$5:$C$1804,MATCH($C2022,Bolalar!$I$5:$I$1804,0))="","",INDEX(Bolalar!$C$5:$C$1804,MATCH($C2022,Bolalar!$I$5:$I$1804,0))),""))</f>
        <v/>
      </c>
      <c r="F2022" s="24"/>
      <c r="G2022" s="14" t="str">
        <f aca="false">IF(OR($E2022="",$B2022=""),"",INT(($B2022-$E2022)/365.25))</f>
        <v/>
      </c>
      <c r="H2022" s="14" t="str">
        <f aca="false">IF($G2022="","",IF($G2022&lt;5,"Ha","Yo'q"))</f>
        <v/>
      </c>
      <c r="I2022" s="14" t="str">
        <f aca="false">IF($G2022="","",IF($G2022&lt;18,"Ha","Yo'q"))</f>
        <v/>
      </c>
      <c r="J2022" s="12"/>
      <c r="K2022" s="12"/>
      <c r="L2022" s="25"/>
      <c r="M2022" s="12"/>
    </row>
    <row r="2023" customFormat="false" ht="15" hidden="false" customHeight="false" outlineLevel="0" collapsed="false">
      <c r="A2023" s="8" t="n">
        <v>2019</v>
      </c>
      <c r="B2023" s="13"/>
      <c r="C2023" s="25"/>
      <c r="D2023" s="26" t="str">
        <f aca="false">IF($C2023="","",IFERROR(IF(INDEX(Bolalar!$B$5:$B$1804,MATCH($C2023,Bolalar!$I$5:$I$1804,0))="","",INDEX(Bolalar!$B$5:$B$1804,MATCH($C2023,Bolalar!$I$5:$I$1804,0))),""))</f>
        <v/>
      </c>
      <c r="E2023" s="15" t="str">
        <f aca="false">IF($C2023="","",IFERROR(IF(INDEX(Bolalar!$C$5:$C$1804,MATCH($C2023,Bolalar!$I$5:$I$1804,0))="","",INDEX(Bolalar!$C$5:$C$1804,MATCH($C2023,Bolalar!$I$5:$I$1804,0))),""))</f>
        <v/>
      </c>
      <c r="F2023" s="24"/>
      <c r="G2023" s="14" t="str">
        <f aca="false">IF(OR($E2023="",$B2023=""),"",INT(($B2023-$E2023)/365.25))</f>
        <v/>
      </c>
      <c r="H2023" s="14" t="str">
        <f aca="false">IF($G2023="","",IF($G2023&lt;5,"Ha","Yo'q"))</f>
        <v/>
      </c>
      <c r="I2023" s="14" t="str">
        <f aca="false">IF($G2023="","",IF($G2023&lt;18,"Ha","Yo'q"))</f>
        <v/>
      </c>
      <c r="J2023" s="12"/>
      <c r="K2023" s="12"/>
      <c r="L2023" s="25"/>
      <c r="M2023" s="12"/>
    </row>
    <row r="2024" customFormat="false" ht="15" hidden="false" customHeight="false" outlineLevel="0" collapsed="false">
      <c r="A2024" s="8" t="n">
        <v>2020</v>
      </c>
      <c r="B2024" s="13"/>
      <c r="C2024" s="25"/>
      <c r="D2024" s="26" t="str">
        <f aca="false">IF($C2024="","",IFERROR(IF(INDEX(Bolalar!$B$5:$B$1804,MATCH($C2024,Bolalar!$I$5:$I$1804,0))="","",INDEX(Bolalar!$B$5:$B$1804,MATCH($C2024,Bolalar!$I$5:$I$1804,0))),""))</f>
        <v/>
      </c>
      <c r="E2024" s="15" t="str">
        <f aca="false">IF($C2024="","",IFERROR(IF(INDEX(Bolalar!$C$5:$C$1804,MATCH($C2024,Bolalar!$I$5:$I$1804,0))="","",INDEX(Bolalar!$C$5:$C$1804,MATCH($C2024,Bolalar!$I$5:$I$1804,0))),""))</f>
        <v/>
      </c>
      <c r="F2024" s="24"/>
      <c r="G2024" s="14" t="str">
        <f aca="false">IF(OR($E2024="",$B2024=""),"",INT(($B2024-$E2024)/365.25))</f>
        <v/>
      </c>
      <c r="H2024" s="14" t="str">
        <f aca="false">IF($G2024="","",IF($G2024&lt;5,"Ha","Yo'q"))</f>
        <v/>
      </c>
      <c r="I2024" s="14" t="str">
        <f aca="false">IF($G2024="","",IF($G2024&lt;18,"Ha","Yo'q"))</f>
        <v/>
      </c>
      <c r="J2024" s="12"/>
      <c r="K2024" s="12"/>
      <c r="L2024" s="25"/>
      <c r="M2024" s="12"/>
    </row>
    <row r="2025" customFormat="false" ht="15" hidden="false" customHeight="false" outlineLevel="0" collapsed="false">
      <c r="A2025" s="8" t="n">
        <v>2021</v>
      </c>
      <c r="B2025" s="13"/>
      <c r="C2025" s="25"/>
      <c r="D2025" s="26" t="str">
        <f aca="false">IF($C2025="","",IFERROR(IF(INDEX(Bolalar!$B$5:$B$1804,MATCH($C2025,Bolalar!$I$5:$I$1804,0))="","",INDEX(Bolalar!$B$5:$B$1804,MATCH($C2025,Bolalar!$I$5:$I$1804,0))),""))</f>
        <v/>
      </c>
      <c r="E2025" s="15" t="str">
        <f aca="false">IF($C2025="","",IFERROR(IF(INDEX(Bolalar!$C$5:$C$1804,MATCH($C2025,Bolalar!$I$5:$I$1804,0))="","",INDEX(Bolalar!$C$5:$C$1804,MATCH($C2025,Bolalar!$I$5:$I$1804,0))),""))</f>
        <v/>
      </c>
      <c r="F2025" s="24"/>
      <c r="G2025" s="14" t="str">
        <f aca="false">IF(OR($E2025="",$B2025=""),"",INT(($B2025-$E2025)/365.25))</f>
        <v/>
      </c>
      <c r="H2025" s="14" t="str">
        <f aca="false">IF($G2025="","",IF($G2025&lt;5,"Ha","Yo'q"))</f>
        <v/>
      </c>
      <c r="I2025" s="14" t="str">
        <f aca="false">IF($G2025="","",IF($G2025&lt;18,"Ha","Yo'q"))</f>
        <v/>
      </c>
      <c r="J2025" s="12"/>
      <c r="K2025" s="12"/>
      <c r="L2025" s="25"/>
      <c r="M2025" s="12"/>
    </row>
    <row r="2026" customFormat="false" ht="15" hidden="false" customHeight="false" outlineLevel="0" collapsed="false">
      <c r="A2026" s="8" t="n">
        <v>2022</v>
      </c>
      <c r="B2026" s="13"/>
      <c r="C2026" s="25"/>
      <c r="D2026" s="26" t="str">
        <f aca="false">IF($C2026="","",IFERROR(IF(INDEX(Bolalar!$B$5:$B$1804,MATCH($C2026,Bolalar!$I$5:$I$1804,0))="","",INDEX(Bolalar!$B$5:$B$1804,MATCH($C2026,Bolalar!$I$5:$I$1804,0))),""))</f>
        <v/>
      </c>
      <c r="E2026" s="15" t="str">
        <f aca="false">IF($C2026="","",IFERROR(IF(INDEX(Bolalar!$C$5:$C$1804,MATCH($C2026,Bolalar!$I$5:$I$1804,0))="","",INDEX(Bolalar!$C$5:$C$1804,MATCH($C2026,Bolalar!$I$5:$I$1804,0))),""))</f>
        <v/>
      </c>
      <c r="F2026" s="24"/>
      <c r="G2026" s="14" t="str">
        <f aca="false">IF(OR($E2026="",$B2026=""),"",INT(($B2026-$E2026)/365.25))</f>
        <v/>
      </c>
      <c r="H2026" s="14" t="str">
        <f aca="false">IF($G2026="","",IF($G2026&lt;5,"Ha","Yo'q"))</f>
        <v/>
      </c>
      <c r="I2026" s="14" t="str">
        <f aca="false">IF($G2026="","",IF($G2026&lt;18,"Ha","Yo'q"))</f>
        <v/>
      </c>
      <c r="J2026" s="12"/>
      <c r="K2026" s="12"/>
      <c r="L2026" s="25"/>
      <c r="M2026" s="12"/>
    </row>
    <row r="2027" customFormat="false" ht="15" hidden="false" customHeight="false" outlineLevel="0" collapsed="false">
      <c r="A2027" s="8" t="n">
        <v>2023</v>
      </c>
      <c r="B2027" s="13"/>
      <c r="C2027" s="25"/>
      <c r="D2027" s="26" t="str">
        <f aca="false">IF($C2027="","",IFERROR(IF(INDEX(Bolalar!$B$5:$B$1804,MATCH($C2027,Bolalar!$I$5:$I$1804,0))="","",INDEX(Bolalar!$B$5:$B$1804,MATCH($C2027,Bolalar!$I$5:$I$1804,0))),""))</f>
        <v/>
      </c>
      <c r="E2027" s="15" t="str">
        <f aca="false">IF($C2027="","",IFERROR(IF(INDEX(Bolalar!$C$5:$C$1804,MATCH($C2027,Bolalar!$I$5:$I$1804,0))="","",INDEX(Bolalar!$C$5:$C$1804,MATCH($C2027,Bolalar!$I$5:$I$1804,0))),""))</f>
        <v/>
      </c>
      <c r="F2027" s="24"/>
      <c r="G2027" s="14" t="str">
        <f aca="false">IF(OR($E2027="",$B2027=""),"",INT(($B2027-$E2027)/365.25))</f>
        <v/>
      </c>
      <c r="H2027" s="14" t="str">
        <f aca="false">IF($G2027="","",IF($G2027&lt;5,"Ha","Yo'q"))</f>
        <v/>
      </c>
      <c r="I2027" s="14" t="str">
        <f aca="false">IF($G2027="","",IF($G2027&lt;18,"Ha","Yo'q"))</f>
        <v/>
      </c>
      <c r="J2027" s="12"/>
      <c r="K2027" s="12"/>
      <c r="L2027" s="25"/>
      <c r="M2027" s="12"/>
    </row>
    <row r="2028" customFormat="false" ht="15" hidden="false" customHeight="false" outlineLevel="0" collapsed="false">
      <c r="A2028" s="8" t="n">
        <v>2024</v>
      </c>
      <c r="B2028" s="13"/>
      <c r="C2028" s="25"/>
      <c r="D2028" s="26" t="str">
        <f aca="false">IF($C2028="","",IFERROR(IF(INDEX(Bolalar!$B$5:$B$1804,MATCH($C2028,Bolalar!$I$5:$I$1804,0))="","",INDEX(Bolalar!$B$5:$B$1804,MATCH($C2028,Bolalar!$I$5:$I$1804,0))),""))</f>
        <v/>
      </c>
      <c r="E2028" s="15" t="str">
        <f aca="false">IF($C2028="","",IFERROR(IF(INDEX(Bolalar!$C$5:$C$1804,MATCH($C2028,Bolalar!$I$5:$I$1804,0))="","",INDEX(Bolalar!$C$5:$C$1804,MATCH($C2028,Bolalar!$I$5:$I$1804,0))),""))</f>
        <v/>
      </c>
      <c r="F2028" s="24"/>
      <c r="G2028" s="14" t="str">
        <f aca="false">IF(OR($E2028="",$B2028=""),"",INT(($B2028-$E2028)/365.25))</f>
        <v/>
      </c>
      <c r="H2028" s="14" t="str">
        <f aca="false">IF($G2028="","",IF($G2028&lt;5,"Ha","Yo'q"))</f>
        <v/>
      </c>
      <c r="I2028" s="14" t="str">
        <f aca="false">IF($G2028="","",IF($G2028&lt;18,"Ha","Yo'q"))</f>
        <v/>
      </c>
      <c r="J2028" s="12"/>
      <c r="K2028" s="12"/>
      <c r="L2028" s="25"/>
      <c r="M2028" s="12"/>
    </row>
    <row r="2029" customFormat="false" ht="15" hidden="false" customHeight="false" outlineLevel="0" collapsed="false">
      <c r="A2029" s="8" t="n">
        <v>2025</v>
      </c>
      <c r="B2029" s="13"/>
      <c r="C2029" s="25"/>
      <c r="D2029" s="26" t="str">
        <f aca="false">IF($C2029="","",IFERROR(IF(INDEX(Bolalar!$B$5:$B$1804,MATCH($C2029,Bolalar!$I$5:$I$1804,0))="","",INDEX(Bolalar!$B$5:$B$1804,MATCH($C2029,Bolalar!$I$5:$I$1804,0))),""))</f>
        <v/>
      </c>
      <c r="E2029" s="15" t="str">
        <f aca="false">IF($C2029="","",IFERROR(IF(INDEX(Bolalar!$C$5:$C$1804,MATCH($C2029,Bolalar!$I$5:$I$1804,0))="","",INDEX(Bolalar!$C$5:$C$1804,MATCH($C2029,Bolalar!$I$5:$I$1804,0))),""))</f>
        <v/>
      </c>
      <c r="F2029" s="24"/>
      <c r="G2029" s="14" t="str">
        <f aca="false">IF(OR($E2029="",$B2029=""),"",INT(($B2029-$E2029)/365.25))</f>
        <v/>
      </c>
      <c r="H2029" s="14" t="str">
        <f aca="false">IF($G2029="","",IF($G2029&lt;5,"Ha","Yo'q"))</f>
        <v/>
      </c>
      <c r="I2029" s="14" t="str">
        <f aca="false">IF($G2029="","",IF($G2029&lt;18,"Ha","Yo'q"))</f>
        <v/>
      </c>
      <c r="J2029" s="12"/>
      <c r="K2029" s="12"/>
      <c r="L2029" s="25"/>
      <c r="M2029" s="12"/>
    </row>
    <row r="2030" customFormat="false" ht="15" hidden="false" customHeight="false" outlineLevel="0" collapsed="false">
      <c r="A2030" s="8" t="n">
        <v>2026</v>
      </c>
      <c r="B2030" s="13"/>
      <c r="C2030" s="25"/>
      <c r="D2030" s="26" t="str">
        <f aca="false">IF($C2030="","",IFERROR(IF(INDEX(Bolalar!$B$5:$B$1804,MATCH($C2030,Bolalar!$I$5:$I$1804,0))="","",INDEX(Bolalar!$B$5:$B$1804,MATCH($C2030,Bolalar!$I$5:$I$1804,0))),""))</f>
        <v/>
      </c>
      <c r="E2030" s="15" t="str">
        <f aca="false">IF($C2030="","",IFERROR(IF(INDEX(Bolalar!$C$5:$C$1804,MATCH($C2030,Bolalar!$I$5:$I$1804,0))="","",INDEX(Bolalar!$C$5:$C$1804,MATCH($C2030,Bolalar!$I$5:$I$1804,0))),""))</f>
        <v/>
      </c>
      <c r="F2030" s="24"/>
      <c r="G2030" s="14" t="str">
        <f aca="false">IF(OR($E2030="",$B2030=""),"",INT(($B2030-$E2030)/365.25))</f>
        <v/>
      </c>
      <c r="H2030" s="14" t="str">
        <f aca="false">IF($G2030="","",IF($G2030&lt;5,"Ha","Yo'q"))</f>
        <v/>
      </c>
      <c r="I2030" s="14" t="str">
        <f aca="false">IF($G2030="","",IF($G2030&lt;18,"Ha","Yo'q"))</f>
        <v/>
      </c>
      <c r="J2030" s="12"/>
      <c r="K2030" s="12"/>
      <c r="L2030" s="25"/>
      <c r="M2030" s="12"/>
    </row>
    <row r="2031" customFormat="false" ht="15" hidden="false" customHeight="false" outlineLevel="0" collapsed="false">
      <c r="A2031" s="8" t="n">
        <v>2027</v>
      </c>
      <c r="B2031" s="13"/>
      <c r="C2031" s="25"/>
      <c r="D2031" s="26" t="str">
        <f aca="false">IF($C2031="","",IFERROR(IF(INDEX(Bolalar!$B$5:$B$1804,MATCH($C2031,Bolalar!$I$5:$I$1804,0))="","",INDEX(Bolalar!$B$5:$B$1804,MATCH($C2031,Bolalar!$I$5:$I$1804,0))),""))</f>
        <v/>
      </c>
      <c r="E2031" s="15" t="str">
        <f aca="false">IF($C2031="","",IFERROR(IF(INDEX(Bolalar!$C$5:$C$1804,MATCH($C2031,Bolalar!$I$5:$I$1804,0))="","",INDEX(Bolalar!$C$5:$C$1804,MATCH($C2031,Bolalar!$I$5:$I$1804,0))),""))</f>
        <v/>
      </c>
      <c r="F2031" s="24"/>
      <c r="G2031" s="14" t="str">
        <f aca="false">IF(OR($E2031="",$B2031=""),"",INT(($B2031-$E2031)/365.25))</f>
        <v/>
      </c>
      <c r="H2031" s="14" t="str">
        <f aca="false">IF($G2031="","",IF($G2031&lt;5,"Ha","Yo'q"))</f>
        <v/>
      </c>
      <c r="I2031" s="14" t="str">
        <f aca="false">IF($G2031="","",IF($G2031&lt;18,"Ha","Yo'q"))</f>
        <v/>
      </c>
      <c r="J2031" s="12"/>
      <c r="K2031" s="12"/>
      <c r="L2031" s="25"/>
      <c r="M2031" s="12"/>
    </row>
    <row r="2032" customFormat="false" ht="15" hidden="false" customHeight="false" outlineLevel="0" collapsed="false">
      <c r="A2032" s="8" t="n">
        <v>2028</v>
      </c>
      <c r="B2032" s="13"/>
      <c r="C2032" s="25"/>
      <c r="D2032" s="26" t="str">
        <f aca="false">IF($C2032="","",IFERROR(IF(INDEX(Bolalar!$B$5:$B$1804,MATCH($C2032,Bolalar!$I$5:$I$1804,0))="","",INDEX(Bolalar!$B$5:$B$1804,MATCH($C2032,Bolalar!$I$5:$I$1804,0))),""))</f>
        <v/>
      </c>
      <c r="E2032" s="15" t="str">
        <f aca="false">IF($C2032="","",IFERROR(IF(INDEX(Bolalar!$C$5:$C$1804,MATCH($C2032,Bolalar!$I$5:$I$1804,0))="","",INDEX(Bolalar!$C$5:$C$1804,MATCH($C2032,Bolalar!$I$5:$I$1804,0))),""))</f>
        <v/>
      </c>
      <c r="F2032" s="24"/>
      <c r="G2032" s="14" t="str">
        <f aca="false">IF(OR($E2032="",$B2032=""),"",INT(($B2032-$E2032)/365.25))</f>
        <v/>
      </c>
      <c r="H2032" s="14" t="str">
        <f aca="false">IF($G2032="","",IF($G2032&lt;5,"Ha","Yo'q"))</f>
        <v/>
      </c>
      <c r="I2032" s="14" t="str">
        <f aca="false">IF($G2032="","",IF($G2032&lt;18,"Ha","Yo'q"))</f>
        <v/>
      </c>
      <c r="J2032" s="12"/>
      <c r="K2032" s="12"/>
      <c r="L2032" s="25"/>
      <c r="M2032" s="12"/>
    </row>
    <row r="2033" customFormat="false" ht="15" hidden="false" customHeight="false" outlineLevel="0" collapsed="false">
      <c r="A2033" s="8" t="n">
        <v>2029</v>
      </c>
      <c r="B2033" s="13"/>
      <c r="C2033" s="25"/>
      <c r="D2033" s="26" t="str">
        <f aca="false">IF($C2033="","",IFERROR(IF(INDEX(Bolalar!$B$5:$B$1804,MATCH($C2033,Bolalar!$I$5:$I$1804,0))="","",INDEX(Bolalar!$B$5:$B$1804,MATCH($C2033,Bolalar!$I$5:$I$1804,0))),""))</f>
        <v/>
      </c>
      <c r="E2033" s="15" t="str">
        <f aca="false">IF($C2033="","",IFERROR(IF(INDEX(Bolalar!$C$5:$C$1804,MATCH($C2033,Bolalar!$I$5:$I$1804,0))="","",INDEX(Bolalar!$C$5:$C$1804,MATCH($C2033,Bolalar!$I$5:$I$1804,0))),""))</f>
        <v/>
      </c>
      <c r="F2033" s="24"/>
      <c r="G2033" s="14" t="str">
        <f aca="false">IF(OR($E2033="",$B2033=""),"",INT(($B2033-$E2033)/365.25))</f>
        <v/>
      </c>
      <c r="H2033" s="14" t="str">
        <f aca="false">IF($G2033="","",IF($G2033&lt;5,"Ha","Yo'q"))</f>
        <v/>
      </c>
      <c r="I2033" s="14" t="str">
        <f aca="false">IF($G2033="","",IF($G2033&lt;18,"Ha","Yo'q"))</f>
        <v/>
      </c>
      <c r="J2033" s="12"/>
      <c r="K2033" s="12"/>
      <c r="L2033" s="25"/>
      <c r="M2033" s="12"/>
    </row>
    <row r="2034" customFormat="false" ht="15" hidden="false" customHeight="false" outlineLevel="0" collapsed="false">
      <c r="A2034" s="8" t="n">
        <v>2030</v>
      </c>
      <c r="B2034" s="13"/>
      <c r="C2034" s="25"/>
      <c r="D2034" s="26" t="str">
        <f aca="false">IF($C2034="","",IFERROR(IF(INDEX(Bolalar!$B$5:$B$1804,MATCH($C2034,Bolalar!$I$5:$I$1804,0))="","",INDEX(Bolalar!$B$5:$B$1804,MATCH($C2034,Bolalar!$I$5:$I$1804,0))),""))</f>
        <v/>
      </c>
      <c r="E2034" s="15" t="str">
        <f aca="false">IF($C2034="","",IFERROR(IF(INDEX(Bolalar!$C$5:$C$1804,MATCH($C2034,Bolalar!$I$5:$I$1804,0))="","",INDEX(Bolalar!$C$5:$C$1804,MATCH($C2034,Bolalar!$I$5:$I$1804,0))),""))</f>
        <v/>
      </c>
      <c r="F2034" s="24"/>
      <c r="G2034" s="14" t="str">
        <f aca="false">IF(OR($E2034="",$B2034=""),"",INT(($B2034-$E2034)/365.25))</f>
        <v/>
      </c>
      <c r="H2034" s="14" t="str">
        <f aca="false">IF($G2034="","",IF($G2034&lt;5,"Ha","Yo'q"))</f>
        <v/>
      </c>
      <c r="I2034" s="14" t="str">
        <f aca="false">IF($G2034="","",IF($G2034&lt;18,"Ha","Yo'q"))</f>
        <v/>
      </c>
      <c r="J2034" s="12"/>
      <c r="K2034" s="12"/>
      <c r="L2034" s="25"/>
      <c r="M2034" s="12"/>
    </row>
    <row r="2035" customFormat="false" ht="15" hidden="false" customHeight="false" outlineLevel="0" collapsed="false">
      <c r="A2035" s="8" t="n">
        <v>2031</v>
      </c>
      <c r="B2035" s="13"/>
      <c r="C2035" s="25"/>
      <c r="D2035" s="26" t="str">
        <f aca="false">IF($C2035="","",IFERROR(IF(INDEX(Bolalar!$B$5:$B$1804,MATCH($C2035,Bolalar!$I$5:$I$1804,0))="","",INDEX(Bolalar!$B$5:$B$1804,MATCH($C2035,Bolalar!$I$5:$I$1804,0))),""))</f>
        <v/>
      </c>
      <c r="E2035" s="15" t="str">
        <f aca="false">IF($C2035="","",IFERROR(IF(INDEX(Bolalar!$C$5:$C$1804,MATCH($C2035,Bolalar!$I$5:$I$1804,0))="","",INDEX(Bolalar!$C$5:$C$1804,MATCH($C2035,Bolalar!$I$5:$I$1804,0))),""))</f>
        <v/>
      </c>
      <c r="F2035" s="24"/>
      <c r="G2035" s="14" t="str">
        <f aca="false">IF(OR($E2035="",$B2035=""),"",INT(($B2035-$E2035)/365.25))</f>
        <v/>
      </c>
      <c r="H2035" s="14" t="str">
        <f aca="false">IF($G2035="","",IF($G2035&lt;5,"Ha","Yo'q"))</f>
        <v/>
      </c>
      <c r="I2035" s="14" t="str">
        <f aca="false">IF($G2035="","",IF($G2035&lt;18,"Ha","Yo'q"))</f>
        <v/>
      </c>
      <c r="J2035" s="12"/>
      <c r="K2035" s="12"/>
      <c r="L2035" s="25"/>
      <c r="M2035" s="12"/>
    </row>
    <row r="2036" customFormat="false" ht="15" hidden="false" customHeight="false" outlineLevel="0" collapsed="false">
      <c r="A2036" s="8" t="n">
        <v>2032</v>
      </c>
      <c r="B2036" s="13"/>
      <c r="C2036" s="25"/>
      <c r="D2036" s="26" t="str">
        <f aca="false">IF($C2036="","",IFERROR(IF(INDEX(Bolalar!$B$5:$B$1804,MATCH($C2036,Bolalar!$I$5:$I$1804,0))="","",INDEX(Bolalar!$B$5:$B$1804,MATCH($C2036,Bolalar!$I$5:$I$1804,0))),""))</f>
        <v/>
      </c>
      <c r="E2036" s="15" t="str">
        <f aca="false">IF($C2036="","",IFERROR(IF(INDEX(Bolalar!$C$5:$C$1804,MATCH($C2036,Bolalar!$I$5:$I$1804,0))="","",INDEX(Bolalar!$C$5:$C$1804,MATCH($C2036,Bolalar!$I$5:$I$1804,0))),""))</f>
        <v/>
      </c>
      <c r="F2036" s="24"/>
      <c r="G2036" s="14" t="str">
        <f aca="false">IF(OR($E2036="",$B2036=""),"",INT(($B2036-$E2036)/365.25))</f>
        <v/>
      </c>
      <c r="H2036" s="14" t="str">
        <f aca="false">IF($G2036="","",IF($G2036&lt;5,"Ha","Yo'q"))</f>
        <v/>
      </c>
      <c r="I2036" s="14" t="str">
        <f aca="false">IF($G2036="","",IF($G2036&lt;18,"Ha","Yo'q"))</f>
        <v/>
      </c>
      <c r="J2036" s="12"/>
      <c r="K2036" s="12"/>
      <c r="L2036" s="25"/>
      <c r="M2036" s="12"/>
    </row>
    <row r="2037" customFormat="false" ht="15" hidden="false" customHeight="false" outlineLevel="0" collapsed="false">
      <c r="A2037" s="8" t="n">
        <v>2033</v>
      </c>
      <c r="B2037" s="13"/>
      <c r="C2037" s="25"/>
      <c r="D2037" s="26" t="str">
        <f aca="false">IF($C2037="","",IFERROR(IF(INDEX(Bolalar!$B$5:$B$1804,MATCH($C2037,Bolalar!$I$5:$I$1804,0))="","",INDEX(Bolalar!$B$5:$B$1804,MATCH($C2037,Bolalar!$I$5:$I$1804,0))),""))</f>
        <v/>
      </c>
      <c r="E2037" s="15" t="str">
        <f aca="false">IF($C2037="","",IFERROR(IF(INDEX(Bolalar!$C$5:$C$1804,MATCH($C2037,Bolalar!$I$5:$I$1804,0))="","",INDEX(Bolalar!$C$5:$C$1804,MATCH($C2037,Bolalar!$I$5:$I$1804,0))),""))</f>
        <v/>
      </c>
      <c r="F2037" s="24"/>
      <c r="G2037" s="14" t="str">
        <f aca="false">IF(OR($E2037="",$B2037=""),"",INT(($B2037-$E2037)/365.25))</f>
        <v/>
      </c>
      <c r="H2037" s="14" t="str">
        <f aca="false">IF($G2037="","",IF($G2037&lt;5,"Ha","Yo'q"))</f>
        <v/>
      </c>
      <c r="I2037" s="14" t="str">
        <f aca="false">IF($G2037="","",IF($G2037&lt;18,"Ha","Yo'q"))</f>
        <v/>
      </c>
      <c r="J2037" s="12"/>
      <c r="K2037" s="12"/>
      <c r="L2037" s="25"/>
      <c r="M2037" s="12"/>
    </row>
    <row r="2038" customFormat="false" ht="15" hidden="false" customHeight="false" outlineLevel="0" collapsed="false">
      <c r="A2038" s="8" t="n">
        <v>2034</v>
      </c>
      <c r="B2038" s="13"/>
      <c r="C2038" s="25"/>
      <c r="D2038" s="26" t="str">
        <f aca="false">IF($C2038="","",IFERROR(IF(INDEX(Bolalar!$B$5:$B$1804,MATCH($C2038,Bolalar!$I$5:$I$1804,0))="","",INDEX(Bolalar!$B$5:$B$1804,MATCH($C2038,Bolalar!$I$5:$I$1804,0))),""))</f>
        <v/>
      </c>
      <c r="E2038" s="15" t="str">
        <f aca="false">IF($C2038="","",IFERROR(IF(INDEX(Bolalar!$C$5:$C$1804,MATCH($C2038,Bolalar!$I$5:$I$1804,0))="","",INDEX(Bolalar!$C$5:$C$1804,MATCH($C2038,Bolalar!$I$5:$I$1804,0))),""))</f>
        <v/>
      </c>
      <c r="F2038" s="24"/>
      <c r="G2038" s="14" t="str">
        <f aca="false">IF(OR($E2038="",$B2038=""),"",INT(($B2038-$E2038)/365.25))</f>
        <v/>
      </c>
      <c r="H2038" s="14" t="str">
        <f aca="false">IF($G2038="","",IF($G2038&lt;5,"Ha","Yo'q"))</f>
        <v/>
      </c>
      <c r="I2038" s="14" t="str">
        <f aca="false">IF($G2038="","",IF($G2038&lt;18,"Ha","Yo'q"))</f>
        <v/>
      </c>
      <c r="J2038" s="12"/>
      <c r="K2038" s="12"/>
      <c r="L2038" s="25"/>
      <c r="M2038" s="12"/>
    </row>
    <row r="2039" customFormat="false" ht="15" hidden="false" customHeight="false" outlineLevel="0" collapsed="false">
      <c r="A2039" s="8" t="n">
        <v>2035</v>
      </c>
      <c r="B2039" s="13"/>
      <c r="C2039" s="25"/>
      <c r="D2039" s="26" t="str">
        <f aca="false">IF($C2039="","",IFERROR(IF(INDEX(Bolalar!$B$5:$B$1804,MATCH($C2039,Bolalar!$I$5:$I$1804,0))="","",INDEX(Bolalar!$B$5:$B$1804,MATCH($C2039,Bolalar!$I$5:$I$1804,0))),""))</f>
        <v/>
      </c>
      <c r="E2039" s="15" t="str">
        <f aca="false">IF($C2039="","",IFERROR(IF(INDEX(Bolalar!$C$5:$C$1804,MATCH($C2039,Bolalar!$I$5:$I$1804,0))="","",INDEX(Bolalar!$C$5:$C$1804,MATCH($C2039,Bolalar!$I$5:$I$1804,0))),""))</f>
        <v/>
      </c>
      <c r="F2039" s="24"/>
      <c r="G2039" s="14" t="str">
        <f aca="false">IF(OR($E2039="",$B2039=""),"",INT(($B2039-$E2039)/365.25))</f>
        <v/>
      </c>
      <c r="H2039" s="14" t="str">
        <f aca="false">IF($G2039="","",IF($G2039&lt;5,"Ha","Yo'q"))</f>
        <v/>
      </c>
      <c r="I2039" s="14" t="str">
        <f aca="false">IF($G2039="","",IF($G2039&lt;18,"Ha","Yo'q"))</f>
        <v/>
      </c>
      <c r="J2039" s="12"/>
      <c r="K2039" s="12"/>
      <c r="L2039" s="25"/>
      <c r="M2039" s="12"/>
    </row>
    <row r="2040" customFormat="false" ht="15" hidden="false" customHeight="false" outlineLevel="0" collapsed="false">
      <c r="A2040" s="8" t="n">
        <v>2036</v>
      </c>
      <c r="B2040" s="13"/>
      <c r="C2040" s="25"/>
      <c r="D2040" s="26" t="str">
        <f aca="false">IF($C2040="","",IFERROR(IF(INDEX(Bolalar!$B$5:$B$1804,MATCH($C2040,Bolalar!$I$5:$I$1804,0))="","",INDEX(Bolalar!$B$5:$B$1804,MATCH($C2040,Bolalar!$I$5:$I$1804,0))),""))</f>
        <v/>
      </c>
      <c r="E2040" s="15" t="str">
        <f aca="false">IF($C2040="","",IFERROR(IF(INDEX(Bolalar!$C$5:$C$1804,MATCH($C2040,Bolalar!$I$5:$I$1804,0))="","",INDEX(Bolalar!$C$5:$C$1804,MATCH($C2040,Bolalar!$I$5:$I$1804,0))),""))</f>
        <v/>
      </c>
      <c r="F2040" s="24"/>
      <c r="G2040" s="14" t="str">
        <f aca="false">IF(OR($E2040="",$B2040=""),"",INT(($B2040-$E2040)/365.25))</f>
        <v/>
      </c>
      <c r="H2040" s="14" t="str">
        <f aca="false">IF($G2040="","",IF($G2040&lt;5,"Ha","Yo'q"))</f>
        <v/>
      </c>
      <c r="I2040" s="14" t="str">
        <f aca="false">IF($G2040="","",IF($G2040&lt;18,"Ha","Yo'q"))</f>
        <v/>
      </c>
      <c r="J2040" s="12"/>
      <c r="K2040" s="12"/>
      <c r="L2040" s="25"/>
      <c r="M2040" s="12"/>
    </row>
    <row r="2041" customFormat="false" ht="15" hidden="false" customHeight="false" outlineLevel="0" collapsed="false">
      <c r="A2041" s="8" t="n">
        <v>2037</v>
      </c>
      <c r="B2041" s="13"/>
      <c r="C2041" s="25"/>
      <c r="D2041" s="26" t="str">
        <f aca="false">IF($C2041="","",IFERROR(IF(INDEX(Bolalar!$B$5:$B$1804,MATCH($C2041,Bolalar!$I$5:$I$1804,0))="","",INDEX(Bolalar!$B$5:$B$1804,MATCH($C2041,Bolalar!$I$5:$I$1804,0))),""))</f>
        <v/>
      </c>
      <c r="E2041" s="15" t="str">
        <f aca="false">IF($C2041="","",IFERROR(IF(INDEX(Bolalar!$C$5:$C$1804,MATCH($C2041,Bolalar!$I$5:$I$1804,0))="","",INDEX(Bolalar!$C$5:$C$1804,MATCH($C2041,Bolalar!$I$5:$I$1804,0))),""))</f>
        <v/>
      </c>
      <c r="F2041" s="24"/>
      <c r="G2041" s="14" t="str">
        <f aca="false">IF(OR($E2041="",$B2041=""),"",INT(($B2041-$E2041)/365.25))</f>
        <v/>
      </c>
      <c r="H2041" s="14" t="str">
        <f aca="false">IF($G2041="","",IF($G2041&lt;5,"Ha","Yo'q"))</f>
        <v/>
      </c>
      <c r="I2041" s="14" t="str">
        <f aca="false">IF($G2041="","",IF($G2041&lt;18,"Ha","Yo'q"))</f>
        <v/>
      </c>
      <c r="J2041" s="12"/>
      <c r="K2041" s="12"/>
      <c r="L2041" s="25"/>
      <c r="M2041" s="12"/>
    </row>
    <row r="2042" customFormat="false" ht="15" hidden="false" customHeight="false" outlineLevel="0" collapsed="false">
      <c r="A2042" s="8" t="n">
        <v>2038</v>
      </c>
      <c r="B2042" s="13"/>
      <c r="C2042" s="25"/>
      <c r="D2042" s="26" t="str">
        <f aca="false">IF($C2042="","",IFERROR(IF(INDEX(Bolalar!$B$5:$B$1804,MATCH($C2042,Bolalar!$I$5:$I$1804,0))="","",INDEX(Bolalar!$B$5:$B$1804,MATCH($C2042,Bolalar!$I$5:$I$1804,0))),""))</f>
        <v/>
      </c>
      <c r="E2042" s="15" t="str">
        <f aca="false">IF($C2042="","",IFERROR(IF(INDEX(Bolalar!$C$5:$C$1804,MATCH($C2042,Bolalar!$I$5:$I$1804,0))="","",INDEX(Bolalar!$C$5:$C$1804,MATCH($C2042,Bolalar!$I$5:$I$1804,0))),""))</f>
        <v/>
      </c>
      <c r="F2042" s="24"/>
      <c r="G2042" s="14" t="str">
        <f aca="false">IF(OR($E2042="",$B2042=""),"",INT(($B2042-$E2042)/365.25))</f>
        <v/>
      </c>
      <c r="H2042" s="14" t="str">
        <f aca="false">IF($G2042="","",IF($G2042&lt;5,"Ha","Yo'q"))</f>
        <v/>
      </c>
      <c r="I2042" s="14" t="str">
        <f aca="false">IF($G2042="","",IF($G2042&lt;18,"Ha","Yo'q"))</f>
        <v/>
      </c>
      <c r="J2042" s="12"/>
      <c r="K2042" s="12"/>
      <c r="L2042" s="25"/>
      <c r="M2042" s="12"/>
    </row>
    <row r="2043" customFormat="false" ht="15" hidden="false" customHeight="false" outlineLevel="0" collapsed="false">
      <c r="A2043" s="8" t="n">
        <v>2039</v>
      </c>
      <c r="B2043" s="13"/>
      <c r="C2043" s="25"/>
      <c r="D2043" s="26" t="str">
        <f aca="false">IF($C2043="","",IFERROR(IF(INDEX(Bolalar!$B$5:$B$1804,MATCH($C2043,Bolalar!$I$5:$I$1804,0))="","",INDEX(Bolalar!$B$5:$B$1804,MATCH($C2043,Bolalar!$I$5:$I$1804,0))),""))</f>
        <v/>
      </c>
      <c r="E2043" s="15" t="str">
        <f aca="false">IF($C2043="","",IFERROR(IF(INDEX(Bolalar!$C$5:$C$1804,MATCH($C2043,Bolalar!$I$5:$I$1804,0))="","",INDEX(Bolalar!$C$5:$C$1804,MATCH($C2043,Bolalar!$I$5:$I$1804,0))),""))</f>
        <v/>
      </c>
      <c r="F2043" s="24"/>
      <c r="G2043" s="14" t="str">
        <f aca="false">IF(OR($E2043="",$B2043=""),"",INT(($B2043-$E2043)/365.25))</f>
        <v/>
      </c>
      <c r="H2043" s="14" t="str">
        <f aca="false">IF($G2043="","",IF($G2043&lt;5,"Ha","Yo'q"))</f>
        <v/>
      </c>
      <c r="I2043" s="14" t="str">
        <f aca="false">IF($G2043="","",IF($G2043&lt;18,"Ha","Yo'q"))</f>
        <v/>
      </c>
      <c r="J2043" s="12"/>
      <c r="K2043" s="12"/>
      <c r="L2043" s="25"/>
      <c r="M2043" s="12"/>
    </row>
    <row r="2044" customFormat="false" ht="15" hidden="false" customHeight="false" outlineLevel="0" collapsed="false">
      <c r="A2044" s="8" t="n">
        <v>2040</v>
      </c>
      <c r="B2044" s="13"/>
      <c r="C2044" s="25"/>
      <c r="D2044" s="26" t="str">
        <f aca="false">IF($C2044="","",IFERROR(IF(INDEX(Bolalar!$B$5:$B$1804,MATCH($C2044,Bolalar!$I$5:$I$1804,0))="","",INDEX(Bolalar!$B$5:$B$1804,MATCH($C2044,Bolalar!$I$5:$I$1804,0))),""))</f>
        <v/>
      </c>
      <c r="E2044" s="15" t="str">
        <f aca="false">IF($C2044="","",IFERROR(IF(INDEX(Bolalar!$C$5:$C$1804,MATCH($C2044,Bolalar!$I$5:$I$1804,0))="","",INDEX(Bolalar!$C$5:$C$1804,MATCH($C2044,Bolalar!$I$5:$I$1804,0))),""))</f>
        <v/>
      </c>
      <c r="F2044" s="24"/>
      <c r="G2044" s="14" t="str">
        <f aca="false">IF(OR($E2044="",$B2044=""),"",INT(($B2044-$E2044)/365.25))</f>
        <v/>
      </c>
      <c r="H2044" s="14" t="str">
        <f aca="false">IF($G2044="","",IF($G2044&lt;5,"Ha","Yo'q"))</f>
        <v/>
      </c>
      <c r="I2044" s="14" t="str">
        <f aca="false">IF($G2044="","",IF($G2044&lt;18,"Ha","Yo'q"))</f>
        <v/>
      </c>
      <c r="J2044" s="12"/>
      <c r="K2044" s="12"/>
      <c r="L2044" s="25"/>
      <c r="M2044" s="12"/>
    </row>
    <row r="2045" customFormat="false" ht="15" hidden="false" customHeight="false" outlineLevel="0" collapsed="false">
      <c r="A2045" s="8" t="n">
        <v>2041</v>
      </c>
      <c r="B2045" s="13"/>
      <c r="C2045" s="25"/>
      <c r="D2045" s="26" t="str">
        <f aca="false">IF($C2045="","",IFERROR(IF(INDEX(Bolalar!$B$5:$B$1804,MATCH($C2045,Bolalar!$I$5:$I$1804,0))="","",INDEX(Bolalar!$B$5:$B$1804,MATCH($C2045,Bolalar!$I$5:$I$1804,0))),""))</f>
        <v/>
      </c>
      <c r="E2045" s="15" t="str">
        <f aca="false">IF($C2045="","",IFERROR(IF(INDEX(Bolalar!$C$5:$C$1804,MATCH($C2045,Bolalar!$I$5:$I$1804,0))="","",INDEX(Bolalar!$C$5:$C$1804,MATCH($C2045,Bolalar!$I$5:$I$1804,0))),""))</f>
        <v/>
      </c>
      <c r="F2045" s="24"/>
      <c r="G2045" s="14" t="str">
        <f aca="false">IF(OR($E2045="",$B2045=""),"",INT(($B2045-$E2045)/365.25))</f>
        <v/>
      </c>
      <c r="H2045" s="14" t="str">
        <f aca="false">IF($G2045="","",IF($G2045&lt;5,"Ha","Yo'q"))</f>
        <v/>
      </c>
      <c r="I2045" s="14" t="str">
        <f aca="false">IF($G2045="","",IF($G2045&lt;18,"Ha","Yo'q"))</f>
        <v/>
      </c>
      <c r="J2045" s="12"/>
      <c r="K2045" s="12"/>
      <c r="L2045" s="25"/>
      <c r="M2045" s="12"/>
    </row>
    <row r="2046" customFormat="false" ht="15" hidden="false" customHeight="false" outlineLevel="0" collapsed="false">
      <c r="A2046" s="8" t="n">
        <v>2042</v>
      </c>
      <c r="B2046" s="13"/>
      <c r="C2046" s="25"/>
      <c r="D2046" s="26" t="str">
        <f aca="false">IF($C2046="","",IFERROR(IF(INDEX(Bolalar!$B$5:$B$1804,MATCH($C2046,Bolalar!$I$5:$I$1804,0))="","",INDEX(Bolalar!$B$5:$B$1804,MATCH($C2046,Bolalar!$I$5:$I$1804,0))),""))</f>
        <v/>
      </c>
      <c r="E2046" s="15" t="str">
        <f aca="false">IF($C2046="","",IFERROR(IF(INDEX(Bolalar!$C$5:$C$1804,MATCH($C2046,Bolalar!$I$5:$I$1804,0))="","",INDEX(Bolalar!$C$5:$C$1804,MATCH($C2046,Bolalar!$I$5:$I$1804,0))),""))</f>
        <v/>
      </c>
      <c r="F2046" s="24"/>
      <c r="G2046" s="14" t="str">
        <f aca="false">IF(OR($E2046="",$B2046=""),"",INT(($B2046-$E2046)/365.25))</f>
        <v/>
      </c>
      <c r="H2046" s="14" t="str">
        <f aca="false">IF($G2046="","",IF($G2046&lt;5,"Ha","Yo'q"))</f>
        <v/>
      </c>
      <c r="I2046" s="14" t="str">
        <f aca="false">IF($G2046="","",IF($G2046&lt;18,"Ha","Yo'q"))</f>
        <v/>
      </c>
      <c r="J2046" s="12"/>
      <c r="K2046" s="12"/>
      <c r="L2046" s="25"/>
      <c r="M2046" s="12"/>
    </row>
    <row r="2047" customFormat="false" ht="15" hidden="false" customHeight="false" outlineLevel="0" collapsed="false">
      <c r="A2047" s="8" t="n">
        <v>2043</v>
      </c>
      <c r="B2047" s="13"/>
      <c r="C2047" s="25"/>
      <c r="D2047" s="26" t="str">
        <f aca="false">IF($C2047="","",IFERROR(IF(INDEX(Bolalar!$B$5:$B$1804,MATCH($C2047,Bolalar!$I$5:$I$1804,0))="","",INDEX(Bolalar!$B$5:$B$1804,MATCH($C2047,Bolalar!$I$5:$I$1804,0))),""))</f>
        <v/>
      </c>
      <c r="E2047" s="15" t="str">
        <f aca="false">IF($C2047="","",IFERROR(IF(INDEX(Bolalar!$C$5:$C$1804,MATCH($C2047,Bolalar!$I$5:$I$1804,0))="","",INDEX(Bolalar!$C$5:$C$1804,MATCH($C2047,Bolalar!$I$5:$I$1804,0))),""))</f>
        <v/>
      </c>
      <c r="F2047" s="24"/>
      <c r="G2047" s="14" t="str">
        <f aca="false">IF(OR($E2047="",$B2047=""),"",INT(($B2047-$E2047)/365.25))</f>
        <v/>
      </c>
      <c r="H2047" s="14" t="str">
        <f aca="false">IF($G2047="","",IF($G2047&lt;5,"Ha","Yo'q"))</f>
        <v/>
      </c>
      <c r="I2047" s="14" t="str">
        <f aca="false">IF($G2047="","",IF($G2047&lt;18,"Ha","Yo'q"))</f>
        <v/>
      </c>
      <c r="J2047" s="12"/>
      <c r="K2047" s="12"/>
      <c r="L2047" s="25"/>
      <c r="M2047" s="12"/>
    </row>
    <row r="2048" customFormat="false" ht="15" hidden="false" customHeight="false" outlineLevel="0" collapsed="false">
      <c r="A2048" s="8" t="n">
        <v>2044</v>
      </c>
      <c r="B2048" s="13"/>
      <c r="C2048" s="25"/>
      <c r="D2048" s="26" t="str">
        <f aca="false">IF($C2048="","",IFERROR(IF(INDEX(Bolalar!$B$5:$B$1804,MATCH($C2048,Bolalar!$I$5:$I$1804,0))="","",INDEX(Bolalar!$B$5:$B$1804,MATCH($C2048,Bolalar!$I$5:$I$1804,0))),""))</f>
        <v/>
      </c>
      <c r="E2048" s="15" t="str">
        <f aca="false">IF($C2048="","",IFERROR(IF(INDEX(Bolalar!$C$5:$C$1804,MATCH($C2048,Bolalar!$I$5:$I$1804,0))="","",INDEX(Bolalar!$C$5:$C$1804,MATCH($C2048,Bolalar!$I$5:$I$1804,0))),""))</f>
        <v/>
      </c>
      <c r="F2048" s="24"/>
      <c r="G2048" s="14" t="str">
        <f aca="false">IF(OR($E2048="",$B2048=""),"",INT(($B2048-$E2048)/365.25))</f>
        <v/>
      </c>
      <c r="H2048" s="14" t="str">
        <f aca="false">IF($G2048="","",IF($G2048&lt;5,"Ha","Yo'q"))</f>
        <v/>
      </c>
      <c r="I2048" s="14" t="str">
        <f aca="false">IF($G2048="","",IF($G2048&lt;18,"Ha","Yo'q"))</f>
        <v/>
      </c>
      <c r="J2048" s="12"/>
      <c r="K2048" s="12"/>
      <c r="L2048" s="25"/>
      <c r="M2048" s="12"/>
    </row>
    <row r="2049" customFormat="false" ht="15" hidden="false" customHeight="false" outlineLevel="0" collapsed="false">
      <c r="A2049" s="8" t="n">
        <v>2045</v>
      </c>
      <c r="B2049" s="13"/>
      <c r="C2049" s="25"/>
      <c r="D2049" s="26" t="str">
        <f aca="false">IF($C2049="","",IFERROR(IF(INDEX(Bolalar!$B$5:$B$1804,MATCH($C2049,Bolalar!$I$5:$I$1804,0))="","",INDEX(Bolalar!$B$5:$B$1804,MATCH($C2049,Bolalar!$I$5:$I$1804,0))),""))</f>
        <v/>
      </c>
      <c r="E2049" s="15" t="str">
        <f aca="false">IF($C2049="","",IFERROR(IF(INDEX(Bolalar!$C$5:$C$1804,MATCH($C2049,Bolalar!$I$5:$I$1804,0))="","",INDEX(Bolalar!$C$5:$C$1804,MATCH($C2049,Bolalar!$I$5:$I$1804,0))),""))</f>
        <v/>
      </c>
      <c r="F2049" s="24"/>
      <c r="G2049" s="14" t="str">
        <f aca="false">IF(OR($E2049="",$B2049=""),"",INT(($B2049-$E2049)/365.25))</f>
        <v/>
      </c>
      <c r="H2049" s="14" t="str">
        <f aca="false">IF($G2049="","",IF($G2049&lt;5,"Ha","Yo'q"))</f>
        <v/>
      </c>
      <c r="I2049" s="14" t="str">
        <f aca="false">IF($G2049="","",IF($G2049&lt;18,"Ha","Yo'q"))</f>
        <v/>
      </c>
      <c r="J2049" s="12"/>
      <c r="K2049" s="12"/>
      <c r="L2049" s="25"/>
      <c r="M2049" s="12"/>
    </row>
    <row r="2050" customFormat="false" ht="15" hidden="false" customHeight="false" outlineLevel="0" collapsed="false">
      <c r="A2050" s="8" t="n">
        <v>2046</v>
      </c>
      <c r="B2050" s="13"/>
      <c r="C2050" s="25"/>
      <c r="D2050" s="26" t="str">
        <f aca="false">IF($C2050="","",IFERROR(IF(INDEX(Bolalar!$B$5:$B$1804,MATCH($C2050,Bolalar!$I$5:$I$1804,0))="","",INDEX(Bolalar!$B$5:$B$1804,MATCH($C2050,Bolalar!$I$5:$I$1804,0))),""))</f>
        <v/>
      </c>
      <c r="E2050" s="15" t="str">
        <f aca="false">IF($C2050="","",IFERROR(IF(INDEX(Bolalar!$C$5:$C$1804,MATCH($C2050,Bolalar!$I$5:$I$1804,0))="","",INDEX(Bolalar!$C$5:$C$1804,MATCH($C2050,Bolalar!$I$5:$I$1804,0))),""))</f>
        <v/>
      </c>
      <c r="F2050" s="24"/>
      <c r="G2050" s="14" t="str">
        <f aca="false">IF(OR($E2050="",$B2050=""),"",INT(($B2050-$E2050)/365.25))</f>
        <v/>
      </c>
      <c r="H2050" s="14" t="str">
        <f aca="false">IF($G2050="","",IF($G2050&lt;5,"Ha","Yo'q"))</f>
        <v/>
      </c>
      <c r="I2050" s="14" t="str">
        <f aca="false">IF($G2050="","",IF($G2050&lt;18,"Ha","Yo'q"))</f>
        <v/>
      </c>
      <c r="J2050" s="12"/>
      <c r="K2050" s="12"/>
      <c r="L2050" s="25"/>
      <c r="M2050" s="12"/>
    </row>
    <row r="2051" customFormat="false" ht="15" hidden="false" customHeight="false" outlineLevel="0" collapsed="false">
      <c r="A2051" s="8" t="n">
        <v>2047</v>
      </c>
      <c r="B2051" s="13"/>
      <c r="C2051" s="25"/>
      <c r="D2051" s="26" t="str">
        <f aca="false">IF($C2051="","",IFERROR(IF(INDEX(Bolalar!$B$5:$B$1804,MATCH($C2051,Bolalar!$I$5:$I$1804,0))="","",INDEX(Bolalar!$B$5:$B$1804,MATCH($C2051,Bolalar!$I$5:$I$1804,0))),""))</f>
        <v/>
      </c>
      <c r="E2051" s="15" t="str">
        <f aca="false">IF($C2051="","",IFERROR(IF(INDEX(Bolalar!$C$5:$C$1804,MATCH($C2051,Bolalar!$I$5:$I$1804,0))="","",INDEX(Bolalar!$C$5:$C$1804,MATCH($C2051,Bolalar!$I$5:$I$1804,0))),""))</f>
        <v/>
      </c>
      <c r="F2051" s="24"/>
      <c r="G2051" s="14" t="str">
        <f aca="false">IF(OR($E2051="",$B2051=""),"",INT(($B2051-$E2051)/365.25))</f>
        <v/>
      </c>
      <c r="H2051" s="14" t="str">
        <f aca="false">IF($G2051="","",IF($G2051&lt;5,"Ha","Yo'q"))</f>
        <v/>
      </c>
      <c r="I2051" s="14" t="str">
        <f aca="false">IF($G2051="","",IF($G2051&lt;18,"Ha","Yo'q"))</f>
        <v/>
      </c>
      <c r="J2051" s="12"/>
      <c r="K2051" s="12"/>
      <c r="L2051" s="25"/>
      <c r="M2051" s="12"/>
    </row>
    <row r="2052" customFormat="false" ht="15" hidden="false" customHeight="false" outlineLevel="0" collapsed="false">
      <c r="A2052" s="8" t="n">
        <v>2048</v>
      </c>
      <c r="B2052" s="13"/>
      <c r="C2052" s="25"/>
      <c r="D2052" s="26" t="str">
        <f aca="false">IF($C2052="","",IFERROR(IF(INDEX(Bolalar!$B$5:$B$1804,MATCH($C2052,Bolalar!$I$5:$I$1804,0))="","",INDEX(Bolalar!$B$5:$B$1804,MATCH($C2052,Bolalar!$I$5:$I$1804,0))),""))</f>
        <v/>
      </c>
      <c r="E2052" s="15" t="str">
        <f aca="false">IF($C2052="","",IFERROR(IF(INDEX(Bolalar!$C$5:$C$1804,MATCH($C2052,Bolalar!$I$5:$I$1804,0))="","",INDEX(Bolalar!$C$5:$C$1804,MATCH($C2052,Bolalar!$I$5:$I$1804,0))),""))</f>
        <v/>
      </c>
      <c r="F2052" s="24"/>
      <c r="G2052" s="14" t="str">
        <f aca="false">IF(OR($E2052="",$B2052=""),"",INT(($B2052-$E2052)/365.25))</f>
        <v/>
      </c>
      <c r="H2052" s="14" t="str">
        <f aca="false">IF($G2052="","",IF($G2052&lt;5,"Ha","Yo'q"))</f>
        <v/>
      </c>
      <c r="I2052" s="14" t="str">
        <f aca="false">IF($G2052="","",IF($G2052&lt;18,"Ha","Yo'q"))</f>
        <v/>
      </c>
      <c r="J2052" s="12"/>
      <c r="K2052" s="12"/>
      <c r="L2052" s="25"/>
      <c r="M2052" s="12"/>
    </row>
    <row r="2053" customFormat="false" ht="15" hidden="false" customHeight="false" outlineLevel="0" collapsed="false">
      <c r="A2053" s="8" t="n">
        <v>2049</v>
      </c>
      <c r="B2053" s="13"/>
      <c r="C2053" s="25"/>
      <c r="D2053" s="26" t="str">
        <f aca="false">IF($C2053="","",IFERROR(IF(INDEX(Bolalar!$B$5:$B$1804,MATCH($C2053,Bolalar!$I$5:$I$1804,0))="","",INDEX(Bolalar!$B$5:$B$1804,MATCH($C2053,Bolalar!$I$5:$I$1804,0))),""))</f>
        <v/>
      </c>
      <c r="E2053" s="15" t="str">
        <f aca="false">IF($C2053="","",IFERROR(IF(INDEX(Bolalar!$C$5:$C$1804,MATCH($C2053,Bolalar!$I$5:$I$1804,0))="","",INDEX(Bolalar!$C$5:$C$1804,MATCH($C2053,Bolalar!$I$5:$I$1804,0))),""))</f>
        <v/>
      </c>
      <c r="F2053" s="24"/>
      <c r="G2053" s="14" t="str">
        <f aca="false">IF(OR($E2053="",$B2053=""),"",INT(($B2053-$E2053)/365.25))</f>
        <v/>
      </c>
      <c r="H2053" s="14" t="str">
        <f aca="false">IF($G2053="","",IF($G2053&lt;5,"Ha","Yo'q"))</f>
        <v/>
      </c>
      <c r="I2053" s="14" t="str">
        <f aca="false">IF($G2053="","",IF($G2053&lt;18,"Ha","Yo'q"))</f>
        <v/>
      </c>
      <c r="J2053" s="12"/>
      <c r="K2053" s="12"/>
      <c r="L2053" s="25"/>
      <c r="M2053" s="12"/>
    </row>
    <row r="2054" customFormat="false" ht="15" hidden="false" customHeight="false" outlineLevel="0" collapsed="false">
      <c r="A2054" s="8" t="n">
        <v>2050</v>
      </c>
      <c r="B2054" s="13"/>
      <c r="C2054" s="25"/>
      <c r="D2054" s="26" t="str">
        <f aca="false">IF($C2054="","",IFERROR(IF(INDEX(Bolalar!$B$5:$B$1804,MATCH($C2054,Bolalar!$I$5:$I$1804,0))="","",INDEX(Bolalar!$B$5:$B$1804,MATCH($C2054,Bolalar!$I$5:$I$1804,0))),""))</f>
        <v/>
      </c>
      <c r="E2054" s="15" t="str">
        <f aca="false">IF($C2054="","",IFERROR(IF(INDEX(Bolalar!$C$5:$C$1804,MATCH($C2054,Bolalar!$I$5:$I$1804,0))="","",INDEX(Bolalar!$C$5:$C$1804,MATCH($C2054,Bolalar!$I$5:$I$1804,0))),""))</f>
        <v/>
      </c>
      <c r="F2054" s="24"/>
      <c r="G2054" s="14" t="str">
        <f aca="false">IF(OR($E2054="",$B2054=""),"",INT(($B2054-$E2054)/365.25))</f>
        <v/>
      </c>
      <c r="H2054" s="14" t="str">
        <f aca="false">IF($G2054="","",IF($G2054&lt;5,"Ha","Yo'q"))</f>
        <v/>
      </c>
      <c r="I2054" s="14" t="str">
        <f aca="false">IF($G2054="","",IF($G2054&lt;18,"Ha","Yo'q"))</f>
        <v/>
      </c>
      <c r="J2054" s="12"/>
      <c r="K2054" s="12"/>
      <c r="L2054" s="25"/>
      <c r="M2054" s="12"/>
    </row>
    <row r="2055" customFormat="false" ht="15" hidden="false" customHeight="false" outlineLevel="0" collapsed="false">
      <c r="A2055" s="8" t="n">
        <v>2051</v>
      </c>
      <c r="B2055" s="13"/>
      <c r="C2055" s="25"/>
      <c r="D2055" s="26" t="str">
        <f aca="false">IF($C2055="","",IFERROR(IF(INDEX(Bolalar!$B$5:$B$1804,MATCH($C2055,Bolalar!$I$5:$I$1804,0))="","",INDEX(Bolalar!$B$5:$B$1804,MATCH($C2055,Bolalar!$I$5:$I$1804,0))),""))</f>
        <v/>
      </c>
      <c r="E2055" s="15" t="str">
        <f aca="false">IF($C2055="","",IFERROR(IF(INDEX(Bolalar!$C$5:$C$1804,MATCH($C2055,Bolalar!$I$5:$I$1804,0))="","",INDEX(Bolalar!$C$5:$C$1804,MATCH($C2055,Bolalar!$I$5:$I$1804,0))),""))</f>
        <v/>
      </c>
      <c r="F2055" s="24"/>
      <c r="G2055" s="14" t="str">
        <f aca="false">IF(OR($E2055="",$B2055=""),"",INT(($B2055-$E2055)/365.25))</f>
        <v/>
      </c>
      <c r="H2055" s="14" t="str">
        <f aca="false">IF($G2055="","",IF($G2055&lt;5,"Ha","Yo'q"))</f>
        <v/>
      </c>
      <c r="I2055" s="14" t="str">
        <f aca="false">IF($G2055="","",IF($G2055&lt;18,"Ha","Yo'q"))</f>
        <v/>
      </c>
      <c r="J2055" s="12"/>
      <c r="K2055" s="12"/>
      <c r="L2055" s="25"/>
      <c r="M2055" s="12"/>
    </row>
    <row r="2056" customFormat="false" ht="15" hidden="false" customHeight="false" outlineLevel="0" collapsed="false">
      <c r="A2056" s="8" t="n">
        <v>2052</v>
      </c>
      <c r="B2056" s="13"/>
      <c r="C2056" s="25"/>
      <c r="D2056" s="26" t="str">
        <f aca="false">IF($C2056="","",IFERROR(IF(INDEX(Bolalar!$B$5:$B$1804,MATCH($C2056,Bolalar!$I$5:$I$1804,0))="","",INDEX(Bolalar!$B$5:$B$1804,MATCH($C2056,Bolalar!$I$5:$I$1804,0))),""))</f>
        <v/>
      </c>
      <c r="E2056" s="15" t="str">
        <f aca="false">IF($C2056="","",IFERROR(IF(INDEX(Bolalar!$C$5:$C$1804,MATCH($C2056,Bolalar!$I$5:$I$1804,0))="","",INDEX(Bolalar!$C$5:$C$1804,MATCH($C2056,Bolalar!$I$5:$I$1804,0))),""))</f>
        <v/>
      </c>
      <c r="F2056" s="24"/>
      <c r="G2056" s="14" t="str">
        <f aca="false">IF(OR($E2056="",$B2056=""),"",INT(($B2056-$E2056)/365.25))</f>
        <v/>
      </c>
      <c r="H2056" s="14" t="str">
        <f aca="false">IF($G2056="","",IF($G2056&lt;5,"Ha","Yo'q"))</f>
        <v/>
      </c>
      <c r="I2056" s="14" t="str">
        <f aca="false">IF($G2056="","",IF($G2056&lt;18,"Ha","Yo'q"))</f>
        <v/>
      </c>
      <c r="J2056" s="12"/>
      <c r="K2056" s="12"/>
      <c r="L2056" s="25"/>
      <c r="M2056" s="12"/>
    </row>
    <row r="2057" customFormat="false" ht="15" hidden="false" customHeight="false" outlineLevel="0" collapsed="false">
      <c r="A2057" s="8" t="n">
        <v>2053</v>
      </c>
      <c r="B2057" s="13"/>
      <c r="C2057" s="25"/>
      <c r="D2057" s="26" t="str">
        <f aca="false">IF($C2057="","",IFERROR(IF(INDEX(Bolalar!$B$5:$B$1804,MATCH($C2057,Bolalar!$I$5:$I$1804,0))="","",INDEX(Bolalar!$B$5:$B$1804,MATCH($C2057,Bolalar!$I$5:$I$1804,0))),""))</f>
        <v/>
      </c>
      <c r="E2057" s="15" t="str">
        <f aca="false">IF($C2057="","",IFERROR(IF(INDEX(Bolalar!$C$5:$C$1804,MATCH($C2057,Bolalar!$I$5:$I$1804,0))="","",INDEX(Bolalar!$C$5:$C$1804,MATCH($C2057,Bolalar!$I$5:$I$1804,0))),""))</f>
        <v/>
      </c>
      <c r="F2057" s="24"/>
      <c r="G2057" s="14" t="str">
        <f aca="false">IF(OR($E2057="",$B2057=""),"",INT(($B2057-$E2057)/365.25))</f>
        <v/>
      </c>
      <c r="H2057" s="14" t="str">
        <f aca="false">IF($G2057="","",IF($G2057&lt;5,"Ha","Yo'q"))</f>
        <v/>
      </c>
      <c r="I2057" s="14" t="str">
        <f aca="false">IF($G2057="","",IF($G2057&lt;18,"Ha","Yo'q"))</f>
        <v/>
      </c>
      <c r="J2057" s="12"/>
      <c r="K2057" s="12"/>
      <c r="L2057" s="25"/>
      <c r="M2057" s="12"/>
    </row>
    <row r="2058" customFormat="false" ht="15" hidden="false" customHeight="false" outlineLevel="0" collapsed="false">
      <c r="A2058" s="8" t="n">
        <v>2054</v>
      </c>
      <c r="B2058" s="13"/>
      <c r="C2058" s="25"/>
      <c r="D2058" s="26" t="str">
        <f aca="false">IF($C2058="","",IFERROR(IF(INDEX(Bolalar!$B$5:$B$1804,MATCH($C2058,Bolalar!$I$5:$I$1804,0))="","",INDEX(Bolalar!$B$5:$B$1804,MATCH($C2058,Bolalar!$I$5:$I$1804,0))),""))</f>
        <v/>
      </c>
      <c r="E2058" s="15" t="str">
        <f aca="false">IF($C2058="","",IFERROR(IF(INDEX(Bolalar!$C$5:$C$1804,MATCH($C2058,Bolalar!$I$5:$I$1804,0))="","",INDEX(Bolalar!$C$5:$C$1804,MATCH($C2058,Bolalar!$I$5:$I$1804,0))),""))</f>
        <v/>
      </c>
      <c r="F2058" s="24"/>
      <c r="G2058" s="14" t="str">
        <f aca="false">IF(OR($E2058="",$B2058=""),"",INT(($B2058-$E2058)/365.25))</f>
        <v/>
      </c>
      <c r="H2058" s="14" t="str">
        <f aca="false">IF($G2058="","",IF($G2058&lt;5,"Ha","Yo'q"))</f>
        <v/>
      </c>
      <c r="I2058" s="14" t="str">
        <f aca="false">IF($G2058="","",IF($G2058&lt;18,"Ha","Yo'q"))</f>
        <v/>
      </c>
      <c r="J2058" s="12"/>
      <c r="K2058" s="12"/>
      <c r="L2058" s="25"/>
      <c r="M2058" s="12"/>
    </row>
    <row r="2059" customFormat="false" ht="15" hidden="false" customHeight="false" outlineLevel="0" collapsed="false">
      <c r="A2059" s="8" t="n">
        <v>2055</v>
      </c>
      <c r="B2059" s="13"/>
      <c r="C2059" s="25"/>
      <c r="D2059" s="26" t="str">
        <f aca="false">IF($C2059="","",IFERROR(IF(INDEX(Bolalar!$B$5:$B$1804,MATCH($C2059,Bolalar!$I$5:$I$1804,0))="","",INDEX(Bolalar!$B$5:$B$1804,MATCH($C2059,Bolalar!$I$5:$I$1804,0))),""))</f>
        <v/>
      </c>
      <c r="E2059" s="15" t="str">
        <f aca="false">IF($C2059="","",IFERROR(IF(INDEX(Bolalar!$C$5:$C$1804,MATCH($C2059,Bolalar!$I$5:$I$1804,0))="","",INDEX(Bolalar!$C$5:$C$1804,MATCH($C2059,Bolalar!$I$5:$I$1804,0))),""))</f>
        <v/>
      </c>
      <c r="F2059" s="24"/>
      <c r="G2059" s="14" t="str">
        <f aca="false">IF(OR($E2059="",$B2059=""),"",INT(($B2059-$E2059)/365.25))</f>
        <v/>
      </c>
      <c r="H2059" s="14" t="str">
        <f aca="false">IF($G2059="","",IF($G2059&lt;5,"Ha","Yo'q"))</f>
        <v/>
      </c>
      <c r="I2059" s="14" t="str">
        <f aca="false">IF($G2059="","",IF($G2059&lt;18,"Ha","Yo'q"))</f>
        <v/>
      </c>
      <c r="J2059" s="12"/>
      <c r="K2059" s="12"/>
      <c r="L2059" s="25"/>
      <c r="M2059" s="12"/>
    </row>
    <row r="2060" customFormat="false" ht="15" hidden="false" customHeight="false" outlineLevel="0" collapsed="false">
      <c r="A2060" s="8" t="n">
        <v>2056</v>
      </c>
      <c r="B2060" s="13"/>
      <c r="C2060" s="25"/>
      <c r="D2060" s="26" t="str">
        <f aca="false">IF($C2060="","",IFERROR(IF(INDEX(Bolalar!$B$5:$B$1804,MATCH($C2060,Bolalar!$I$5:$I$1804,0))="","",INDEX(Bolalar!$B$5:$B$1804,MATCH($C2060,Bolalar!$I$5:$I$1804,0))),""))</f>
        <v/>
      </c>
      <c r="E2060" s="15" t="str">
        <f aca="false">IF($C2060="","",IFERROR(IF(INDEX(Bolalar!$C$5:$C$1804,MATCH($C2060,Bolalar!$I$5:$I$1804,0))="","",INDEX(Bolalar!$C$5:$C$1804,MATCH($C2060,Bolalar!$I$5:$I$1804,0))),""))</f>
        <v/>
      </c>
      <c r="F2060" s="24"/>
      <c r="G2060" s="14" t="str">
        <f aca="false">IF(OR($E2060="",$B2060=""),"",INT(($B2060-$E2060)/365.25))</f>
        <v/>
      </c>
      <c r="H2060" s="14" t="str">
        <f aca="false">IF($G2060="","",IF($G2060&lt;5,"Ha","Yo'q"))</f>
        <v/>
      </c>
      <c r="I2060" s="14" t="str">
        <f aca="false">IF($G2060="","",IF($G2060&lt;18,"Ha","Yo'q"))</f>
        <v/>
      </c>
      <c r="J2060" s="12"/>
      <c r="K2060" s="12"/>
      <c r="L2060" s="25"/>
      <c r="M2060" s="12"/>
    </row>
    <row r="2061" customFormat="false" ht="15" hidden="false" customHeight="false" outlineLevel="0" collapsed="false">
      <c r="A2061" s="8" t="n">
        <v>2057</v>
      </c>
      <c r="B2061" s="13"/>
      <c r="C2061" s="25"/>
      <c r="D2061" s="26" t="str">
        <f aca="false">IF($C2061="","",IFERROR(IF(INDEX(Bolalar!$B$5:$B$1804,MATCH($C2061,Bolalar!$I$5:$I$1804,0))="","",INDEX(Bolalar!$B$5:$B$1804,MATCH($C2061,Bolalar!$I$5:$I$1804,0))),""))</f>
        <v/>
      </c>
      <c r="E2061" s="15" t="str">
        <f aca="false">IF($C2061="","",IFERROR(IF(INDEX(Bolalar!$C$5:$C$1804,MATCH($C2061,Bolalar!$I$5:$I$1804,0))="","",INDEX(Bolalar!$C$5:$C$1804,MATCH($C2061,Bolalar!$I$5:$I$1804,0))),""))</f>
        <v/>
      </c>
      <c r="F2061" s="24"/>
      <c r="G2061" s="14" t="str">
        <f aca="false">IF(OR($E2061="",$B2061=""),"",INT(($B2061-$E2061)/365.25))</f>
        <v/>
      </c>
      <c r="H2061" s="14" t="str">
        <f aca="false">IF($G2061="","",IF($G2061&lt;5,"Ha","Yo'q"))</f>
        <v/>
      </c>
      <c r="I2061" s="14" t="str">
        <f aca="false">IF($G2061="","",IF($G2061&lt;18,"Ha","Yo'q"))</f>
        <v/>
      </c>
      <c r="J2061" s="12"/>
      <c r="K2061" s="12"/>
      <c r="L2061" s="25"/>
      <c r="M2061" s="12"/>
    </row>
    <row r="2062" customFormat="false" ht="15" hidden="false" customHeight="false" outlineLevel="0" collapsed="false">
      <c r="A2062" s="8" t="n">
        <v>2058</v>
      </c>
      <c r="B2062" s="13"/>
      <c r="C2062" s="25"/>
      <c r="D2062" s="26" t="str">
        <f aca="false">IF($C2062="","",IFERROR(IF(INDEX(Bolalar!$B$5:$B$1804,MATCH($C2062,Bolalar!$I$5:$I$1804,0))="","",INDEX(Bolalar!$B$5:$B$1804,MATCH($C2062,Bolalar!$I$5:$I$1804,0))),""))</f>
        <v/>
      </c>
      <c r="E2062" s="15" t="str">
        <f aca="false">IF($C2062="","",IFERROR(IF(INDEX(Bolalar!$C$5:$C$1804,MATCH($C2062,Bolalar!$I$5:$I$1804,0))="","",INDEX(Bolalar!$C$5:$C$1804,MATCH($C2062,Bolalar!$I$5:$I$1804,0))),""))</f>
        <v/>
      </c>
      <c r="F2062" s="24"/>
      <c r="G2062" s="14" t="str">
        <f aca="false">IF(OR($E2062="",$B2062=""),"",INT(($B2062-$E2062)/365.25))</f>
        <v/>
      </c>
      <c r="H2062" s="14" t="str">
        <f aca="false">IF($G2062="","",IF($G2062&lt;5,"Ha","Yo'q"))</f>
        <v/>
      </c>
      <c r="I2062" s="14" t="str">
        <f aca="false">IF($G2062="","",IF($G2062&lt;18,"Ha","Yo'q"))</f>
        <v/>
      </c>
      <c r="J2062" s="12"/>
      <c r="K2062" s="12"/>
      <c r="L2062" s="25"/>
      <c r="M2062" s="12"/>
    </row>
    <row r="2063" customFormat="false" ht="15" hidden="false" customHeight="false" outlineLevel="0" collapsed="false">
      <c r="A2063" s="8" t="n">
        <v>2059</v>
      </c>
      <c r="B2063" s="13"/>
      <c r="C2063" s="25"/>
      <c r="D2063" s="26" t="str">
        <f aca="false">IF($C2063="","",IFERROR(IF(INDEX(Bolalar!$B$5:$B$1804,MATCH($C2063,Bolalar!$I$5:$I$1804,0))="","",INDEX(Bolalar!$B$5:$B$1804,MATCH($C2063,Bolalar!$I$5:$I$1804,0))),""))</f>
        <v/>
      </c>
      <c r="E2063" s="15" t="str">
        <f aca="false">IF($C2063="","",IFERROR(IF(INDEX(Bolalar!$C$5:$C$1804,MATCH($C2063,Bolalar!$I$5:$I$1804,0))="","",INDEX(Bolalar!$C$5:$C$1804,MATCH($C2063,Bolalar!$I$5:$I$1804,0))),""))</f>
        <v/>
      </c>
      <c r="F2063" s="24"/>
      <c r="G2063" s="14" t="str">
        <f aca="false">IF(OR($E2063="",$B2063=""),"",INT(($B2063-$E2063)/365.25))</f>
        <v/>
      </c>
      <c r="H2063" s="14" t="str">
        <f aca="false">IF($G2063="","",IF($G2063&lt;5,"Ha","Yo'q"))</f>
        <v/>
      </c>
      <c r="I2063" s="14" t="str">
        <f aca="false">IF($G2063="","",IF($G2063&lt;18,"Ha","Yo'q"))</f>
        <v/>
      </c>
      <c r="J2063" s="12"/>
      <c r="K2063" s="12"/>
      <c r="L2063" s="25"/>
      <c r="M2063" s="12"/>
    </row>
    <row r="2064" customFormat="false" ht="15" hidden="false" customHeight="false" outlineLevel="0" collapsed="false">
      <c r="A2064" s="8" t="n">
        <v>2060</v>
      </c>
      <c r="B2064" s="13"/>
      <c r="C2064" s="25"/>
      <c r="D2064" s="26" t="str">
        <f aca="false">IF($C2064="","",IFERROR(IF(INDEX(Bolalar!$B$5:$B$1804,MATCH($C2064,Bolalar!$I$5:$I$1804,0))="","",INDEX(Bolalar!$B$5:$B$1804,MATCH($C2064,Bolalar!$I$5:$I$1804,0))),""))</f>
        <v/>
      </c>
      <c r="E2064" s="15" t="str">
        <f aca="false">IF($C2064="","",IFERROR(IF(INDEX(Bolalar!$C$5:$C$1804,MATCH($C2064,Bolalar!$I$5:$I$1804,0))="","",INDEX(Bolalar!$C$5:$C$1804,MATCH($C2064,Bolalar!$I$5:$I$1804,0))),""))</f>
        <v/>
      </c>
      <c r="F2064" s="24"/>
      <c r="G2064" s="14" t="str">
        <f aca="false">IF(OR($E2064="",$B2064=""),"",INT(($B2064-$E2064)/365.25))</f>
        <v/>
      </c>
      <c r="H2064" s="14" t="str">
        <f aca="false">IF($G2064="","",IF($G2064&lt;5,"Ha","Yo'q"))</f>
        <v/>
      </c>
      <c r="I2064" s="14" t="str">
        <f aca="false">IF($G2064="","",IF($G2064&lt;18,"Ha","Yo'q"))</f>
        <v/>
      </c>
      <c r="J2064" s="12"/>
      <c r="K2064" s="12"/>
      <c r="L2064" s="25"/>
      <c r="M2064" s="12"/>
    </row>
    <row r="2065" customFormat="false" ht="15" hidden="false" customHeight="false" outlineLevel="0" collapsed="false">
      <c r="A2065" s="8" t="n">
        <v>2061</v>
      </c>
      <c r="B2065" s="13"/>
      <c r="C2065" s="25"/>
      <c r="D2065" s="26" t="str">
        <f aca="false">IF($C2065="","",IFERROR(IF(INDEX(Bolalar!$B$5:$B$1804,MATCH($C2065,Bolalar!$I$5:$I$1804,0))="","",INDEX(Bolalar!$B$5:$B$1804,MATCH($C2065,Bolalar!$I$5:$I$1804,0))),""))</f>
        <v/>
      </c>
      <c r="E2065" s="15" t="str">
        <f aca="false">IF($C2065="","",IFERROR(IF(INDEX(Bolalar!$C$5:$C$1804,MATCH($C2065,Bolalar!$I$5:$I$1804,0))="","",INDEX(Bolalar!$C$5:$C$1804,MATCH($C2065,Bolalar!$I$5:$I$1804,0))),""))</f>
        <v/>
      </c>
      <c r="F2065" s="24"/>
      <c r="G2065" s="14" t="str">
        <f aca="false">IF(OR($E2065="",$B2065=""),"",INT(($B2065-$E2065)/365.25))</f>
        <v/>
      </c>
      <c r="H2065" s="14" t="str">
        <f aca="false">IF($G2065="","",IF($G2065&lt;5,"Ha","Yo'q"))</f>
        <v/>
      </c>
      <c r="I2065" s="14" t="str">
        <f aca="false">IF($G2065="","",IF($G2065&lt;18,"Ha","Yo'q"))</f>
        <v/>
      </c>
      <c r="J2065" s="12"/>
      <c r="K2065" s="12"/>
      <c r="L2065" s="25"/>
      <c r="M2065" s="12"/>
    </row>
    <row r="2066" customFormat="false" ht="15" hidden="false" customHeight="false" outlineLevel="0" collapsed="false">
      <c r="A2066" s="8" t="n">
        <v>2062</v>
      </c>
      <c r="B2066" s="13"/>
      <c r="C2066" s="25"/>
      <c r="D2066" s="26" t="str">
        <f aca="false">IF($C2066="","",IFERROR(IF(INDEX(Bolalar!$B$5:$B$1804,MATCH($C2066,Bolalar!$I$5:$I$1804,0))="","",INDEX(Bolalar!$B$5:$B$1804,MATCH($C2066,Bolalar!$I$5:$I$1804,0))),""))</f>
        <v/>
      </c>
      <c r="E2066" s="15" t="str">
        <f aca="false">IF($C2066="","",IFERROR(IF(INDEX(Bolalar!$C$5:$C$1804,MATCH($C2066,Bolalar!$I$5:$I$1804,0))="","",INDEX(Bolalar!$C$5:$C$1804,MATCH($C2066,Bolalar!$I$5:$I$1804,0))),""))</f>
        <v/>
      </c>
      <c r="F2066" s="24"/>
      <c r="G2066" s="14" t="str">
        <f aca="false">IF(OR($E2066="",$B2066=""),"",INT(($B2066-$E2066)/365.25))</f>
        <v/>
      </c>
      <c r="H2066" s="14" t="str">
        <f aca="false">IF($G2066="","",IF($G2066&lt;5,"Ha","Yo'q"))</f>
        <v/>
      </c>
      <c r="I2066" s="14" t="str">
        <f aca="false">IF($G2066="","",IF($G2066&lt;18,"Ha","Yo'q"))</f>
        <v/>
      </c>
      <c r="J2066" s="12"/>
      <c r="K2066" s="12"/>
      <c r="L2066" s="25"/>
      <c r="M2066" s="12"/>
    </row>
    <row r="2067" customFormat="false" ht="15" hidden="false" customHeight="false" outlineLevel="0" collapsed="false">
      <c r="A2067" s="8" t="n">
        <v>2063</v>
      </c>
      <c r="B2067" s="13"/>
      <c r="C2067" s="25"/>
      <c r="D2067" s="26" t="str">
        <f aca="false">IF($C2067="","",IFERROR(IF(INDEX(Bolalar!$B$5:$B$1804,MATCH($C2067,Bolalar!$I$5:$I$1804,0))="","",INDEX(Bolalar!$B$5:$B$1804,MATCH($C2067,Bolalar!$I$5:$I$1804,0))),""))</f>
        <v/>
      </c>
      <c r="E2067" s="15" t="str">
        <f aca="false">IF($C2067="","",IFERROR(IF(INDEX(Bolalar!$C$5:$C$1804,MATCH($C2067,Bolalar!$I$5:$I$1804,0))="","",INDEX(Bolalar!$C$5:$C$1804,MATCH($C2067,Bolalar!$I$5:$I$1804,0))),""))</f>
        <v/>
      </c>
      <c r="F2067" s="24"/>
      <c r="G2067" s="14" t="str">
        <f aca="false">IF(OR($E2067="",$B2067=""),"",INT(($B2067-$E2067)/365.25))</f>
        <v/>
      </c>
      <c r="H2067" s="14" t="str">
        <f aca="false">IF($G2067="","",IF($G2067&lt;5,"Ha","Yo'q"))</f>
        <v/>
      </c>
      <c r="I2067" s="14" t="str">
        <f aca="false">IF($G2067="","",IF($G2067&lt;18,"Ha","Yo'q"))</f>
        <v/>
      </c>
      <c r="J2067" s="12"/>
      <c r="K2067" s="12"/>
      <c r="L2067" s="25"/>
      <c r="M2067" s="12"/>
    </row>
    <row r="2068" customFormat="false" ht="15" hidden="false" customHeight="false" outlineLevel="0" collapsed="false">
      <c r="A2068" s="8" t="n">
        <v>2064</v>
      </c>
      <c r="B2068" s="13"/>
      <c r="C2068" s="25"/>
      <c r="D2068" s="26" t="str">
        <f aca="false">IF($C2068="","",IFERROR(IF(INDEX(Bolalar!$B$5:$B$1804,MATCH($C2068,Bolalar!$I$5:$I$1804,0))="","",INDEX(Bolalar!$B$5:$B$1804,MATCH($C2068,Bolalar!$I$5:$I$1804,0))),""))</f>
        <v/>
      </c>
      <c r="E2068" s="15" t="str">
        <f aca="false">IF($C2068="","",IFERROR(IF(INDEX(Bolalar!$C$5:$C$1804,MATCH($C2068,Bolalar!$I$5:$I$1804,0))="","",INDEX(Bolalar!$C$5:$C$1804,MATCH($C2068,Bolalar!$I$5:$I$1804,0))),""))</f>
        <v/>
      </c>
      <c r="F2068" s="24"/>
      <c r="G2068" s="14" t="str">
        <f aca="false">IF(OR($E2068="",$B2068=""),"",INT(($B2068-$E2068)/365.25))</f>
        <v/>
      </c>
      <c r="H2068" s="14" t="str">
        <f aca="false">IF($G2068="","",IF($G2068&lt;5,"Ha","Yo'q"))</f>
        <v/>
      </c>
      <c r="I2068" s="14" t="str">
        <f aca="false">IF($G2068="","",IF($G2068&lt;18,"Ha","Yo'q"))</f>
        <v/>
      </c>
      <c r="J2068" s="12"/>
      <c r="K2068" s="12"/>
      <c r="L2068" s="25"/>
      <c r="M2068" s="12"/>
    </row>
    <row r="2069" customFormat="false" ht="15" hidden="false" customHeight="false" outlineLevel="0" collapsed="false">
      <c r="A2069" s="8" t="n">
        <v>2065</v>
      </c>
      <c r="B2069" s="13"/>
      <c r="C2069" s="25"/>
      <c r="D2069" s="26" t="str">
        <f aca="false">IF($C2069="","",IFERROR(IF(INDEX(Bolalar!$B$5:$B$1804,MATCH($C2069,Bolalar!$I$5:$I$1804,0))="","",INDEX(Bolalar!$B$5:$B$1804,MATCH($C2069,Bolalar!$I$5:$I$1804,0))),""))</f>
        <v/>
      </c>
      <c r="E2069" s="15" t="str">
        <f aca="false">IF($C2069="","",IFERROR(IF(INDEX(Bolalar!$C$5:$C$1804,MATCH($C2069,Bolalar!$I$5:$I$1804,0))="","",INDEX(Bolalar!$C$5:$C$1804,MATCH($C2069,Bolalar!$I$5:$I$1804,0))),""))</f>
        <v/>
      </c>
      <c r="F2069" s="24"/>
      <c r="G2069" s="14" t="str">
        <f aca="false">IF(OR($E2069="",$B2069=""),"",INT(($B2069-$E2069)/365.25))</f>
        <v/>
      </c>
      <c r="H2069" s="14" t="str">
        <f aca="false">IF($G2069="","",IF($G2069&lt;5,"Ha","Yo'q"))</f>
        <v/>
      </c>
      <c r="I2069" s="14" t="str">
        <f aca="false">IF($G2069="","",IF($G2069&lt;18,"Ha","Yo'q"))</f>
        <v/>
      </c>
      <c r="J2069" s="12"/>
      <c r="K2069" s="12"/>
      <c r="L2069" s="25"/>
      <c r="M2069" s="12"/>
    </row>
    <row r="2070" customFormat="false" ht="15" hidden="false" customHeight="false" outlineLevel="0" collapsed="false">
      <c r="A2070" s="8" t="n">
        <v>2066</v>
      </c>
      <c r="B2070" s="13"/>
      <c r="C2070" s="25"/>
      <c r="D2070" s="26" t="str">
        <f aca="false">IF($C2070="","",IFERROR(IF(INDEX(Bolalar!$B$5:$B$1804,MATCH($C2070,Bolalar!$I$5:$I$1804,0))="","",INDEX(Bolalar!$B$5:$B$1804,MATCH($C2070,Bolalar!$I$5:$I$1804,0))),""))</f>
        <v/>
      </c>
      <c r="E2070" s="15" t="str">
        <f aca="false">IF($C2070="","",IFERROR(IF(INDEX(Bolalar!$C$5:$C$1804,MATCH($C2070,Bolalar!$I$5:$I$1804,0))="","",INDEX(Bolalar!$C$5:$C$1804,MATCH($C2070,Bolalar!$I$5:$I$1804,0))),""))</f>
        <v/>
      </c>
      <c r="F2070" s="24"/>
      <c r="G2070" s="14" t="str">
        <f aca="false">IF(OR($E2070="",$B2070=""),"",INT(($B2070-$E2070)/365.25))</f>
        <v/>
      </c>
      <c r="H2070" s="14" t="str">
        <f aca="false">IF($G2070="","",IF($G2070&lt;5,"Ha","Yo'q"))</f>
        <v/>
      </c>
      <c r="I2070" s="14" t="str">
        <f aca="false">IF($G2070="","",IF($G2070&lt;18,"Ha","Yo'q"))</f>
        <v/>
      </c>
      <c r="J2070" s="12"/>
      <c r="K2070" s="12"/>
      <c r="L2070" s="25"/>
      <c r="M2070" s="12"/>
    </row>
    <row r="2071" customFormat="false" ht="15" hidden="false" customHeight="false" outlineLevel="0" collapsed="false">
      <c r="A2071" s="8" t="n">
        <v>2067</v>
      </c>
      <c r="B2071" s="13"/>
      <c r="C2071" s="25"/>
      <c r="D2071" s="26" t="str">
        <f aca="false">IF($C2071="","",IFERROR(IF(INDEX(Bolalar!$B$5:$B$1804,MATCH($C2071,Bolalar!$I$5:$I$1804,0))="","",INDEX(Bolalar!$B$5:$B$1804,MATCH($C2071,Bolalar!$I$5:$I$1804,0))),""))</f>
        <v/>
      </c>
      <c r="E2071" s="15" t="str">
        <f aca="false">IF($C2071="","",IFERROR(IF(INDEX(Bolalar!$C$5:$C$1804,MATCH($C2071,Bolalar!$I$5:$I$1804,0))="","",INDEX(Bolalar!$C$5:$C$1804,MATCH($C2071,Bolalar!$I$5:$I$1804,0))),""))</f>
        <v/>
      </c>
      <c r="F2071" s="24"/>
      <c r="G2071" s="14" t="str">
        <f aca="false">IF(OR($E2071="",$B2071=""),"",INT(($B2071-$E2071)/365.25))</f>
        <v/>
      </c>
      <c r="H2071" s="14" t="str">
        <f aca="false">IF($G2071="","",IF($G2071&lt;5,"Ha","Yo'q"))</f>
        <v/>
      </c>
      <c r="I2071" s="14" t="str">
        <f aca="false">IF($G2071="","",IF($G2071&lt;18,"Ha","Yo'q"))</f>
        <v/>
      </c>
      <c r="J2071" s="12"/>
      <c r="K2071" s="12"/>
      <c r="L2071" s="25"/>
      <c r="M2071" s="12"/>
    </row>
    <row r="2072" customFormat="false" ht="15" hidden="false" customHeight="false" outlineLevel="0" collapsed="false">
      <c r="A2072" s="8" t="n">
        <v>2068</v>
      </c>
      <c r="B2072" s="13"/>
      <c r="C2072" s="25"/>
      <c r="D2072" s="26" t="str">
        <f aca="false">IF($C2072="","",IFERROR(IF(INDEX(Bolalar!$B$5:$B$1804,MATCH($C2072,Bolalar!$I$5:$I$1804,0))="","",INDEX(Bolalar!$B$5:$B$1804,MATCH($C2072,Bolalar!$I$5:$I$1804,0))),""))</f>
        <v/>
      </c>
      <c r="E2072" s="15" t="str">
        <f aca="false">IF($C2072="","",IFERROR(IF(INDEX(Bolalar!$C$5:$C$1804,MATCH($C2072,Bolalar!$I$5:$I$1804,0))="","",INDEX(Bolalar!$C$5:$C$1804,MATCH($C2072,Bolalar!$I$5:$I$1804,0))),""))</f>
        <v/>
      </c>
      <c r="F2072" s="24"/>
      <c r="G2072" s="14" t="str">
        <f aca="false">IF(OR($E2072="",$B2072=""),"",INT(($B2072-$E2072)/365.25))</f>
        <v/>
      </c>
      <c r="H2072" s="14" t="str">
        <f aca="false">IF($G2072="","",IF($G2072&lt;5,"Ha","Yo'q"))</f>
        <v/>
      </c>
      <c r="I2072" s="14" t="str">
        <f aca="false">IF($G2072="","",IF($G2072&lt;18,"Ha","Yo'q"))</f>
        <v/>
      </c>
      <c r="J2072" s="12"/>
      <c r="K2072" s="12"/>
      <c r="L2072" s="25"/>
      <c r="M2072" s="12"/>
    </row>
    <row r="2073" customFormat="false" ht="15" hidden="false" customHeight="false" outlineLevel="0" collapsed="false">
      <c r="A2073" s="8" t="n">
        <v>2069</v>
      </c>
      <c r="B2073" s="13"/>
      <c r="C2073" s="25"/>
      <c r="D2073" s="26" t="str">
        <f aca="false">IF($C2073="","",IFERROR(IF(INDEX(Bolalar!$B$5:$B$1804,MATCH($C2073,Bolalar!$I$5:$I$1804,0))="","",INDEX(Bolalar!$B$5:$B$1804,MATCH($C2073,Bolalar!$I$5:$I$1804,0))),""))</f>
        <v/>
      </c>
      <c r="E2073" s="15" t="str">
        <f aca="false">IF($C2073="","",IFERROR(IF(INDEX(Bolalar!$C$5:$C$1804,MATCH($C2073,Bolalar!$I$5:$I$1804,0))="","",INDEX(Bolalar!$C$5:$C$1804,MATCH($C2073,Bolalar!$I$5:$I$1804,0))),""))</f>
        <v/>
      </c>
      <c r="F2073" s="24"/>
      <c r="G2073" s="14" t="str">
        <f aca="false">IF(OR($E2073="",$B2073=""),"",INT(($B2073-$E2073)/365.25))</f>
        <v/>
      </c>
      <c r="H2073" s="14" t="str">
        <f aca="false">IF($G2073="","",IF($G2073&lt;5,"Ha","Yo'q"))</f>
        <v/>
      </c>
      <c r="I2073" s="14" t="str">
        <f aca="false">IF($G2073="","",IF($G2073&lt;18,"Ha","Yo'q"))</f>
        <v/>
      </c>
      <c r="J2073" s="12"/>
      <c r="K2073" s="12"/>
      <c r="L2073" s="25"/>
      <c r="M2073" s="12"/>
    </row>
    <row r="2074" customFormat="false" ht="15" hidden="false" customHeight="false" outlineLevel="0" collapsed="false">
      <c r="A2074" s="8" t="n">
        <v>2070</v>
      </c>
      <c r="B2074" s="13"/>
      <c r="C2074" s="25"/>
      <c r="D2074" s="26" t="str">
        <f aca="false">IF($C2074="","",IFERROR(IF(INDEX(Bolalar!$B$5:$B$1804,MATCH($C2074,Bolalar!$I$5:$I$1804,0))="","",INDEX(Bolalar!$B$5:$B$1804,MATCH($C2074,Bolalar!$I$5:$I$1804,0))),""))</f>
        <v/>
      </c>
      <c r="E2074" s="15" t="str">
        <f aca="false">IF($C2074="","",IFERROR(IF(INDEX(Bolalar!$C$5:$C$1804,MATCH($C2074,Bolalar!$I$5:$I$1804,0))="","",INDEX(Bolalar!$C$5:$C$1804,MATCH($C2074,Bolalar!$I$5:$I$1804,0))),""))</f>
        <v/>
      </c>
      <c r="F2074" s="24"/>
      <c r="G2074" s="14" t="str">
        <f aca="false">IF(OR($E2074="",$B2074=""),"",INT(($B2074-$E2074)/365.25))</f>
        <v/>
      </c>
      <c r="H2074" s="14" t="str">
        <f aca="false">IF($G2074="","",IF($G2074&lt;5,"Ha","Yo'q"))</f>
        <v/>
      </c>
      <c r="I2074" s="14" t="str">
        <f aca="false">IF($G2074="","",IF($G2074&lt;18,"Ha","Yo'q"))</f>
        <v/>
      </c>
      <c r="J2074" s="12"/>
      <c r="K2074" s="12"/>
      <c r="L2074" s="25"/>
      <c r="M2074" s="12"/>
    </row>
    <row r="2075" customFormat="false" ht="15" hidden="false" customHeight="false" outlineLevel="0" collapsed="false">
      <c r="A2075" s="8" t="n">
        <v>2071</v>
      </c>
      <c r="B2075" s="13"/>
      <c r="C2075" s="25"/>
      <c r="D2075" s="26" t="str">
        <f aca="false">IF($C2075="","",IFERROR(IF(INDEX(Bolalar!$B$5:$B$1804,MATCH($C2075,Bolalar!$I$5:$I$1804,0))="","",INDEX(Bolalar!$B$5:$B$1804,MATCH($C2075,Bolalar!$I$5:$I$1804,0))),""))</f>
        <v/>
      </c>
      <c r="E2075" s="15" t="str">
        <f aca="false">IF($C2075="","",IFERROR(IF(INDEX(Bolalar!$C$5:$C$1804,MATCH($C2075,Bolalar!$I$5:$I$1804,0))="","",INDEX(Bolalar!$C$5:$C$1804,MATCH($C2075,Bolalar!$I$5:$I$1804,0))),""))</f>
        <v/>
      </c>
      <c r="F2075" s="24"/>
      <c r="G2075" s="14" t="str">
        <f aca="false">IF(OR($E2075="",$B2075=""),"",INT(($B2075-$E2075)/365.25))</f>
        <v/>
      </c>
      <c r="H2075" s="14" t="str">
        <f aca="false">IF($G2075="","",IF($G2075&lt;5,"Ha","Yo'q"))</f>
        <v/>
      </c>
      <c r="I2075" s="14" t="str">
        <f aca="false">IF($G2075="","",IF($G2075&lt;18,"Ha","Yo'q"))</f>
        <v/>
      </c>
      <c r="J2075" s="12"/>
      <c r="K2075" s="12"/>
      <c r="L2075" s="25"/>
      <c r="M2075" s="12"/>
    </row>
    <row r="2076" customFormat="false" ht="15" hidden="false" customHeight="false" outlineLevel="0" collapsed="false">
      <c r="A2076" s="8" t="n">
        <v>2072</v>
      </c>
      <c r="B2076" s="13"/>
      <c r="C2076" s="25"/>
      <c r="D2076" s="26" t="str">
        <f aca="false">IF($C2076="","",IFERROR(IF(INDEX(Bolalar!$B$5:$B$1804,MATCH($C2076,Bolalar!$I$5:$I$1804,0))="","",INDEX(Bolalar!$B$5:$B$1804,MATCH($C2076,Bolalar!$I$5:$I$1804,0))),""))</f>
        <v/>
      </c>
      <c r="E2076" s="15" t="str">
        <f aca="false">IF($C2076="","",IFERROR(IF(INDEX(Bolalar!$C$5:$C$1804,MATCH($C2076,Bolalar!$I$5:$I$1804,0))="","",INDEX(Bolalar!$C$5:$C$1804,MATCH($C2076,Bolalar!$I$5:$I$1804,0))),""))</f>
        <v/>
      </c>
      <c r="F2076" s="24"/>
      <c r="G2076" s="14" t="str">
        <f aca="false">IF(OR($E2076="",$B2076=""),"",INT(($B2076-$E2076)/365.25))</f>
        <v/>
      </c>
      <c r="H2076" s="14" t="str">
        <f aca="false">IF($G2076="","",IF($G2076&lt;5,"Ha","Yo'q"))</f>
        <v/>
      </c>
      <c r="I2076" s="14" t="str">
        <f aca="false">IF($G2076="","",IF($G2076&lt;18,"Ha","Yo'q"))</f>
        <v/>
      </c>
      <c r="J2076" s="12"/>
      <c r="K2076" s="12"/>
      <c r="L2076" s="25"/>
      <c r="M2076" s="12"/>
    </row>
    <row r="2077" customFormat="false" ht="15" hidden="false" customHeight="false" outlineLevel="0" collapsed="false">
      <c r="A2077" s="8" t="n">
        <v>2073</v>
      </c>
      <c r="B2077" s="13"/>
      <c r="C2077" s="25"/>
      <c r="D2077" s="26" t="str">
        <f aca="false">IF($C2077="","",IFERROR(IF(INDEX(Bolalar!$B$5:$B$1804,MATCH($C2077,Bolalar!$I$5:$I$1804,0))="","",INDEX(Bolalar!$B$5:$B$1804,MATCH($C2077,Bolalar!$I$5:$I$1804,0))),""))</f>
        <v/>
      </c>
      <c r="E2077" s="15" t="str">
        <f aca="false">IF($C2077="","",IFERROR(IF(INDEX(Bolalar!$C$5:$C$1804,MATCH($C2077,Bolalar!$I$5:$I$1804,0))="","",INDEX(Bolalar!$C$5:$C$1804,MATCH($C2077,Bolalar!$I$5:$I$1804,0))),""))</f>
        <v/>
      </c>
      <c r="F2077" s="24"/>
      <c r="G2077" s="14" t="str">
        <f aca="false">IF(OR($E2077="",$B2077=""),"",INT(($B2077-$E2077)/365.25))</f>
        <v/>
      </c>
      <c r="H2077" s="14" t="str">
        <f aca="false">IF($G2077="","",IF($G2077&lt;5,"Ha","Yo'q"))</f>
        <v/>
      </c>
      <c r="I2077" s="14" t="str">
        <f aca="false">IF($G2077="","",IF($G2077&lt;18,"Ha","Yo'q"))</f>
        <v/>
      </c>
      <c r="J2077" s="12"/>
      <c r="K2077" s="12"/>
      <c r="L2077" s="25"/>
      <c r="M2077" s="12"/>
    </row>
    <row r="2078" customFormat="false" ht="15" hidden="false" customHeight="false" outlineLevel="0" collapsed="false">
      <c r="A2078" s="8" t="n">
        <v>2074</v>
      </c>
      <c r="B2078" s="13"/>
      <c r="C2078" s="25"/>
      <c r="D2078" s="26" t="str">
        <f aca="false">IF($C2078="","",IFERROR(IF(INDEX(Bolalar!$B$5:$B$1804,MATCH($C2078,Bolalar!$I$5:$I$1804,0))="","",INDEX(Bolalar!$B$5:$B$1804,MATCH($C2078,Bolalar!$I$5:$I$1804,0))),""))</f>
        <v/>
      </c>
      <c r="E2078" s="15" t="str">
        <f aca="false">IF($C2078="","",IFERROR(IF(INDEX(Bolalar!$C$5:$C$1804,MATCH($C2078,Bolalar!$I$5:$I$1804,0))="","",INDEX(Bolalar!$C$5:$C$1804,MATCH($C2078,Bolalar!$I$5:$I$1804,0))),""))</f>
        <v/>
      </c>
      <c r="F2078" s="24"/>
      <c r="G2078" s="14" t="str">
        <f aca="false">IF(OR($E2078="",$B2078=""),"",INT(($B2078-$E2078)/365.25))</f>
        <v/>
      </c>
      <c r="H2078" s="14" t="str">
        <f aca="false">IF($G2078="","",IF($G2078&lt;5,"Ha","Yo'q"))</f>
        <v/>
      </c>
      <c r="I2078" s="14" t="str">
        <f aca="false">IF($G2078="","",IF($G2078&lt;18,"Ha","Yo'q"))</f>
        <v/>
      </c>
      <c r="J2078" s="12"/>
      <c r="K2078" s="12"/>
      <c r="L2078" s="25"/>
      <c r="M2078" s="12"/>
    </row>
    <row r="2079" customFormat="false" ht="15" hidden="false" customHeight="false" outlineLevel="0" collapsed="false">
      <c r="A2079" s="8" t="n">
        <v>2075</v>
      </c>
      <c r="B2079" s="13"/>
      <c r="C2079" s="25"/>
      <c r="D2079" s="26" t="str">
        <f aca="false">IF($C2079="","",IFERROR(IF(INDEX(Bolalar!$B$5:$B$1804,MATCH($C2079,Bolalar!$I$5:$I$1804,0))="","",INDEX(Bolalar!$B$5:$B$1804,MATCH($C2079,Bolalar!$I$5:$I$1804,0))),""))</f>
        <v/>
      </c>
      <c r="E2079" s="15" t="str">
        <f aca="false">IF($C2079="","",IFERROR(IF(INDEX(Bolalar!$C$5:$C$1804,MATCH($C2079,Bolalar!$I$5:$I$1804,0))="","",INDEX(Bolalar!$C$5:$C$1804,MATCH($C2079,Bolalar!$I$5:$I$1804,0))),""))</f>
        <v/>
      </c>
      <c r="F2079" s="24"/>
      <c r="G2079" s="14" t="str">
        <f aca="false">IF(OR($E2079="",$B2079=""),"",INT(($B2079-$E2079)/365.25))</f>
        <v/>
      </c>
      <c r="H2079" s="14" t="str">
        <f aca="false">IF($G2079="","",IF($G2079&lt;5,"Ha","Yo'q"))</f>
        <v/>
      </c>
      <c r="I2079" s="14" t="str">
        <f aca="false">IF($G2079="","",IF($G2079&lt;18,"Ha","Yo'q"))</f>
        <v/>
      </c>
      <c r="J2079" s="12"/>
      <c r="K2079" s="12"/>
      <c r="L2079" s="25"/>
      <c r="M2079" s="12"/>
    </row>
    <row r="2080" customFormat="false" ht="15" hidden="false" customHeight="false" outlineLevel="0" collapsed="false">
      <c r="A2080" s="8" t="n">
        <v>2076</v>
      </c>
      <c r="B2080" s="13"/>
      <c r="C2080" s="25"/>
      <c r="D2080" s="26" t="str">
        <f aca="false">IF($C2080="","",IFERROR(IF(INDEX(Bolalar!$B$5:$B$1804,MATCH($C2080,Bolalar!$I$5:$I$1804,0))="","",INDEX(Bolalar!$B$5:$B$1804,MATCH($C2080,Bolalar!$I$5:$I$1804,0))),""))</f>
        <v/>
      </c>
      <c r="E2080" s="15" t="str">
        <f aca="false">IF($C2080="","",IFERROR(IF(INDEX(Bolalar!$C$5:$C$1804,MATCH($C2080,Bolalar!$I$5:$I$1804,0))="","",INDEX(Bolalar!$C$5:$C$1804,MATCH($C2080,Bolalar!$I$5:$I$1804,0))),""))</f>
        <v/>
      </c>
      <c r="F2080" s="24"/>
      <c r="G2080" s="14" t="str">
        <f aca="false">IF(OR($E2080="",$B2080=""),"",INT(($B2080-$E2080)/365.25))</f>
        <v/>
      </c>
      <c r="H2080" s="14" t="str">
        <f aca="false">IF($G2080="","",IF($G2080&lt;5,"Ha","Yo'q"))</f>
        <v/>
      </c>
      <c r="I2080" s="14" t="str">
        <f aca="false">IF($G2080="","",IF($G2080&lt;18,"Ha","Yo'q"))</f>
        <v/>
      </c>
      <c r="J2080" s="12"/>
      <c r="K2080" s="12"/>
      <c r="L2080" s="25"/>
      <c r="M2080" s="12"/>
    </row>
    <row r="2081" customFormat="false" ht="15" hidden="false" customHeight="false" outlineLevel="0" collapsed="false">
      <c r="A2081" s="8" t="n">
        <v>2077</v>
      </c>
      <c r="B2081" s="13"/>
      <c r="C2081" s="25"/>
      <c r="D2081" s="26" t="str">
        <f aca="false">IF($C2081="","",IFERROR(IF(INDEX(Bolalar!$B$5:$B$1804,MATCH($C2081,Bolalar!$I$5:$I$1804,0))="","",INDEX(Bolalar!$B$5:$B$1804,MATCH($C2081,Bolalar!$I$5:$I$1804,0))),""))</f>
        <v/>
      </c>
      <c r="E2081" s="15" t="str">
        <f aca="false">IF($C2081="","",IFERROR(IF(INDEX(Bolalar!$C$5:$C$1804,MATCH($C2081,Bolalar!$I$5:$I$1804,0))="","",INDEX(Bolalar!$C$5:$C$1804,MATCH($C2081,Bolalar!$I$5:$I$1804,0))),""))</f>
        <v/>
      </c>
      <c r="F2081" s="24"/>
      <c r="G2081" s="14" t="str">
        <f aca="false">IF(OR($E2081="",$B2081=""),"",INT(($B2081-$E2081)/365.25))</f>
        <v/>
      </c>
      <c r="H2081" s="14" t="str">
        <f aca="false">IF($G2081="","",IF($G2081&lt;5,"Ha","Yo'q"))</f>
        <v/>
      </c>
      <c r="I2081" s="14" t="str">
        <f aca="false">IF($G2081="","",IF($G2081&lt;18,"Ha","Yo'q"))</f>
        <v/>
      </c>
      <c r="J2081" s="12"/>
      <c r="K2081" s="12"/>
      <c r="L2081" s="25"/>
      <c r="M2081" s="12"/>
    </row>
    <row r="2082" customFormat="false" ht="15" hidden="false" customHeight="false" outlineLevel="0" collapsed="false">
      <c r="A2082" s="8" t="n">
        <v>2078</v>
      </c>
      <c r="B2082" s="13"/>
      <c r="C2082" s="25"/>
      <c r="D2082" s="26" t="str">
        <f aca="false">IF($C2082="","",IFERROR(IF(INDEX(Bolalar!$B$5:$B$1804,MATCH($C2082,Bolalar!$I$5:$I$1804,0))="","",INDEX(Bolalar!$B$5:$B$1804,MATCH($C2082,Bolalar!$I$5:$I$1804,0))),""))</f>
        <v/>
      </c>
      <c r="E2082" s="15" t="str">
        <f aca="false">IF($C2082="","",IFERROR(IF(INDEX(Bolalar!$C$5:$C$1804,MATCH($C2082,Bolalar!$I$5:$I$1804,0))="","",INDEX(Bolalar!$C$5:$C$1804,MATCH($C2082,Bolalar!$I$5:$I$1804,0))),""))</f>
        <v/>
      </c>
      <c r="F2082" s="24"/>
      <c r="G2082" s="14" t="str">
        <f aca="false">IF(OR($E2082="",$B2082=""),"",INT(($B2082-$E2082)/365.25))</f>
        <v/>
      </c>
      <c r="H2082" s="14" t="str">
        <f aca="false">IF($G2082="","",IF($G2082&lt;5,"Ha","Yo'q"))</f>
        <v/>
      </c>
      <c r="I2082" s="14" t="str">
        <f aca="false">IF($G2082="","",IF($G2082&lt;18,"Ha","Yo'q"))</f>
        <v/>
      </c>
      <c r="J2082" s="12"/>
      <c r="K2082" s="12"/>
      <c r="L2082" s="25"/>
      <c r="M2082" s="12"/>
    </row>
    <row r="2083" customFormat="false" ht="15" hidden="false" customHeight="false" outlineLevel="0" collapsed="false">
      <c r="A2083" s="8" t="n">
        <v>2079</v>
      </c>
      <c r="B2083" s="13"/>
      <c r="C2083" s="25"/>
      <c r="D2083" s="26" t="str">
        <f aca="false">IF($C2083="","",IFERROR(IF(INDEX(Bolalar!$B$5:$B$1804,MATCH($C2083,Bolalar!$I$5:$I$1804,0))="","",INDEX(Bolalar!$B$5:$B$1804,MATCH($C2083,Bolalar!$I$5:$I$1804,0))),""))</f>
        <v/>
      </c>
      <c r="E2083" s="15" t="str">
        <f aca="false">IF($C2083="","",IFERROR(IF(INDEX(Bolalar!$C$5:$C$1804,MATCH($C2083,Bolalar!$I$5:$I$1804,0))="","",INDEX(Bolalar!$C$5:$C$1804,MATCH($C2083,Bolalar!$I$5:$I$1804,0))),""))</f>
        <v/>
      </c>
      <c r="F2083" s="24"/>
      <c r="G2083" s="14" t="str">
        <f aca="false">IF(OR($E2083="",$B2083=""),"",INT(($B2083-$E2083)/365.25))</f>
        <v/>
      </c>
      <c r="H2083" s="14" t="str">
        <f aca="false">IF($G2083="","",IF($G2083&lt;5,"Ha","Yo'q"))</f>
        <v/>
      </c>
      <c r="I2083" s="14" t="str">
        <f aca="false">IF($G2083="","",IF($G2083&lt;18,"Ha","Yo'q"))</f>
        <v/>
      </c>
      <c r="J2083" s="12"/>
      <c r="K2083" s="12"/>
      <c r="L2083" s="25"/>
      <c r="M2083" s="12"/>
    </row>
    <row r="2084" customFormat="false" ht="15" hidden="false" customHeight="false" outlineLevel="0" collapsed="false">
      <c r="A2084" s="8" t="n">
        <v>2080</v>
      </c>
      <c r="B2084" s="13"/>
      <c r="C2084" s="25"/>
      <c r="D2084" s="26" t="str">
        <f aca="false">IF($C2084="","",IFERROR(IF(INDEX(Bolalar!$B$5:$B$1804,MATCH($C2084,Bolalar!$I$5:$I$1804,0))="","",INDEX(Bolalar!$B$5:$B$1804,MATCH($C2084,Bolalar!$I$5:$I$1804,0))),""))</f>
        <v/>
      </c>
      <c r="E2084" s="15" t="str">
        <f aca="false">IF($C2084="","",IFERROR(IF(INDEX(Bolalar!$C$5:$C$1804,MATCH($C2084,Bolalar!$I$5:$I$1804,0))="","",INDEX(Bolalar!$C$5:$C$1804,MATCH($C2084,Bolalar!$I$5:$I$1804,0))),""))</f>
        <v/>
      </c>
      <c r="F2084" s="24"/>
      <c r="G2084" s="14" t="str">
        <f aca="false">IF(OR($E2084="",$B2084=""),"",INT(($B2084-$E2084)/365.25))</f>
        <v/>
      </c>
      <c r="H2084" s="14" t="str">
        <f aca="false">IF($G2084="","",IF($G2084&lt;5,"Ha","Yo'q"))</f>
        <v/>
      </c>
      <c r="I2084" s="14" t="str">
        <f aca="false">IF($G2084="","",IF($G2084&lt;18,"Ha","Yo'q"))</f>
        <v/>
      </c>
      <c r="J2084" s="12"/>
      <c r="K2084" s="12"/>
      <c r="L2084" s="25"/>
      <c r="M2084" s="12"/>
    </row>
    <row r="2085" customFormat="false" ht="15" hidden="false" customHeight="false" outlineLevel="0" collapsed="false">
      <c r="A2085" s="8" t="n">
        <v>2081</v>
      </c>
      <c r="B2085" s="13"/>
      <c r="C2085" s="25"/>
      <c r="D2085" s="26" t="str">
        <f aca="false">IF($C2085="","",IFERROR(IF(INDEX(Bolalar!$B$5:$B$1804,MATCH($C2085,Bolalar!$I$5:$I$1804,0))="","",INDEX(Bolalar!$B$5:$B$1804,MATCH($C2085,Bolalar!$I$5:$I$1804,0))),""))</f>
        <v/>
      </c>
      <c r="E2085" s="15" t="str">
        <f aca="false">IF($C2085="","",IFERROR(IF(INDEX(Bolalar!$C$5:$C$1804,MATCH($C2085,Bolalar!$I$5:$I$1804,0))="","",INDEX(Bolalar!$C$5:$C$1804,MATCH($C2085,Bolalar!$I$5:$I$1804,0))),""))</f>
        <v/>
      </c>
      <c r="F2085" s="24"/>
      <c r="G2085" s="14" t="str">
        <f aca="false">IF(OR($E2085="",$B2085=""),"",INT(($B2085-$E2085)/365.25))</f>
        <v/>
      </c>
      <c r="H2085" s="14" t="str">
        <f aca="false">IF($G2085="","",IF($G2085&lt;5,"Ha","Yo'q"))</f>
        <v/>
      </c>
      <c r="I2085" s="14" t="str">
        <f aca="false">IF($G2085="","",IF($G2085&lt;18,"Ha","Yo'q"))</f>
        <v/>
      </c>
      <c r="J2085" s="12"/>
      <c r="K2085" s="12"/>
      <c r="L2085" s="25"/>
      <c r="M2085" s="12"/>
    </row>
    <row r="2086" customFormat="false" ht="15" hidden="false" customHeight="false" outlineLevel="0" collapsed="false">
      <c r="A2086" s="8" t="n">
        <v>2082</v>
      </c>
      <c r="B2086" s="13"/>
      <c r="C2086" s="25"/>
      <c r="D2086" s="26" t="str">
        <f aca="false">IF($C2086="","",IFERROR(IF(INDEX(Bolalar!$B$5:$B$1804,MATCH($C2086,Bolalar!$I$5:$I$1804,0))="","",INDEX(Bolalar!$B$5:$B$1804,MATCH($C2086,Bolalar!$I$5:$I$1804,0))),""))</f>
        <v/>
      </c>
      <c r="E2086" s="15" t="str">
        <f aca="false">IF($C2086="","",IFERROR(IF(INDEX(Bolalar!$C$5:$C$1804,MATCH($C2086,Bolalar!$I$5:$I$1804,0))="","",INDEX(Bolalar!$C$5:$C$1804,MATCH($C2086,Bolalar!$I$5:$I$1804,0))),""))</f>
        <v/>
      </c>
      <c r="F2086" s="24"/>
      <c r="G2086" s="14" t="str">
        <f aca="false">IF(OR($E2086="",$B2086=""),"",INT(($B2086-$E2086)/365.25))</f>
        <v/>
      </c>
      <c r="H2086" s="14" t="str">
        <f aca="false">IF($G2086="","",IF($G2086&lt;5,"Ha","Yo'q"))</f>
        <v/>
      </c>
      <c r="I2086" s="14" t="str">
        <f aca="false">IF($G2086="","",IF($G2086&lt;18,"Ha","Yo'q"))</f>
        <v/>
      </c>
      <c r="J2086" s="12"/>
      <c r="K2086" s="12"/>
      <c r="L2086" s="25"/>
      <c r="M2086" s="12"/>
    </row>
    <row r="2087" customFormat="false" ht="15" hidden="false" customHeight="false" outlineLevel="0" collapsed="false">
      <c r="A2087" s="8" t="n">
        <v>2083</v>
      </c>
      <c r="B2087" s="13"/>
      <c r="C2087" s="25"/>
      <c r="D2087" s="26" t="str">
        <f aca="false">IF($C2087="","",IFERROR(IF(INDEX(Bolalar!$B$5:$B$1804,MATCH($C2087,Bolalar!$I$5:$I$1804,0))="","",INDEX(Bolalar!$B$5:$B$1804,MATCH($C2087,Bolalar!$I$5:$I$1804,0))),""))</f>
        <v/>
      </c>
      <c r="E2087" s="15" t="str">
        <f aca="false">IF($C2087="","",IFERROR(IF(INDEX(Bolalar!$C$5:$C$1804,MATCH($C2087,Bolalar!$I$5:$I$1804,0))="","",INDEX(Bolalar!$C$5:$C$1804,MATCH($C2087,Bolalar!$I$5:$I$1804,0))),""))</f>
        <v/>
      </c>
      <c r="F2087" s="24"/>
      <c r="G2087" s="14" t="str">
        <f aca="false">IF(OR($E2087="",$B2087=""),"",INT(($B2087-$E2087)/365.25))</f>
        <v/>
      </c>
      <c r="H2087" s="14" t="str">
        <f aca="false">IF($G2087="","",IF($G2087&lt;5,"Ha","Yo'q"))</f>
        <v/>
      </c>
      <c r="I2087" s="14" t="str">
        <f aca="false">IF($G2087="","",IF($G2087&lt;18,"Ha","Yo'q"))</f>
        <v/>
      </c>
      <c r="J2087" s="12"/>
      <c r="K2087" s="12"/>
      <c r="L2087" s="25"/>
      <c r="M2087" s="12"/>
    </row>
    <row r="2088" customFormat="false" ht="15" hidden="false" customHeight="false" outlineLevel="0" collapsed="false">
      <c r="A2088" s="8" t="n">
        <v>2084</v>
      </c>
      <c r="B2088" s="13"/>
      <c r="C2088" s="25"/>
      <c r="D2088" s="26" t="str">
        <f aca="false">IF($C2088="","",IFERROR(IF(INDEX(Bolalar!$B$5:$B$1804,MATCH($C2088,Bolalar!$I$5:$I$1804,0))="","",INDEX(Bolalar!$B$5:$B$1804,MATCH($C2088,Bolalar!$I$5:$I$1804,0))),""))</f>
        <v/>
      </c>
      <c r="E2088" s="15" t="str">
        <f aca="false">IF($C2088="","",IFERROR(IF(INDEX(Bolalar!$C$5:$C$1804,MATCH($C2088,Bolalar!$I$5:$I$1804,0))="","",INDEX(Bolalar!$C$5:$C$1804,MATCH($C2088,Bolalar!$I$5:$I$1804,0))),""))</f>
        <v/>
      </c>
      <c r="F2088" s="24"/>
      <c r="G2088" s="14" t="str">
        <f aca="false">IF(OR($E2088="",$B2088=""),"",INT(($B2088-$E2088)/365.25))</f>
        <v/>
      </c>
      <c r="H2088" s="14" t="str">
        <f aca="false">IF($G2088="","",IF($G2088&lt;5,"Ha","Yo'q"))</f>
        <v/>
      </c>
      <c r="I2088" s="14" t="str">
        <f aca="false">IF($G2088="","",IF($G2088&lt;18,"Ha","Yo'q"))</f>
        <v/>
      </c>
      <c r="J2088" s="12"/>
      <c r="K2088" s="12"/>
      <c r="L2088" s="25"/>
      <c r="M2088" s="12"/>
    </row>
    <row r="2089" customFormat="false" ht="15" hidden="false" customHeight="false" outlineLevel="0" collapsed="false">
      <c r="A2089" s="8" t="n">
        <v>2085</v>
      </c>
      <c r="B2089" s="13"/>
      <c r="C2089" s="25"/>
      <c r="D2089" s="26" t="str">
        <f aca="false">IF($C2089="","",IFERROR(IF(INDEX(Bolalar!$B$5:$B$1804,MATCH($C2089,Bolalar!$I$5:$I$1804,0))="","",INDEX(Bolalar!$B$5:$B$1804,MATCH($C2089,Bolalar!$I$5:$I$1804,0))),""))</f>
        <v/>
      </c>
      <c r="E2089" s="15" t="str">
        <f aca="false">IF($C2089="","",IFERROR(IF(INDEX(Bolalar!$C$5:$C$1804,MATCH($C2089,Bolalar!$I$5:$I$1804,0))="","",INDEX(Bolalar!$C$5:$C$1804,MATCH($C2089,Bolalar!$I$5:$I$1804,0))),""))</f>
        <v/>
      </c>
      <c r="F2089" s="24"/>
      <c r="G2089" s="14" t="str">
        <f aca="false">IF(OR($E2089="",$B2089=""),"",INT(($B2089-$E2089)/365.25))</f>
        <v/>
      </c>
      <c r="H2089" s="14" t="str">
        <f aca="false">IF($G2089="","",IF($G2089&lt;5,"Ha","Yo'q"))</f>
        <v/>
      </c>
      <c r="I2089" s="14" t="str">
        <f aca="false">IF($G2089="","",IF($G2089&lt;18,"Ha","Yo'q"))</f>
        <v/>
      </c>
      <c r="J2089" s="12"/>
      <c r="K2089" s="12"/>
      <c r="L2089" s="25"/>
      <c r="M2089" s="12"/>
    </row>
    <row r="2090" customFormat="false" ht="15" hidden="false" customHeight="false" outlineLevel="0" collapsed="false">
      <c r="A2090" s="8" t="n">
        <v>2086</v>
      </c>
      <c r="B2090" s="13"/>
      <c r="C2090" s="25"/>
      <c r="D2090" s="26" t="str">
        <f aca="false">IF($C2090="","",IFERROR(IF(INDEX(Bolalar!$B$5:$B$1804,MATCH($C2090,Bolalar!$I$5:$I$1804,0))="","",INDEX(Bolalar!$B$5:$B$1804,MATCH($C2090,Bolalar!$I$5:$I$1804,0))),""))</f>
        <v/>
      </c>
      <c r="E2090" s="15" t="str">
        <f aca="false">IF($C2090="","",IFERROR(IF(INDEX(Bolalar!$C$5:$C$1804,MATCH($C2090,Bolalar!$I$5:$I$1804,0))="","",INDEX(Bolalar!$C$5:$C$1804,MATCH($C2090,Bolalar!$I$5:$I$1804,0))),""))</f>
        <v/>
      </c>
      <c r="F2090" s="24"/>
      <c r="G2090" s="14" t="str">
        <f aca="false">IF(OR($E2090="",$B2090=""),"",INT(($B2090-$E2090)/365.25))</f>
        <v/>
      </c>
      <c r="H2090" s="14" t="str">
        <f aca="false">IF($G2090="","",IF($G2090&lt;5,"Ha","Yo'q"))</f>
        <v/>
      </c>
      <c r="I2090" s="14" t="str">
        <f aca="false">IF($G2090="","",IF($G2090&lt;18,"Ha","Yo'q"))</f>
        <v/>
      </c>
      <c r="J2090" s="12"/>
      <c r="K2090" s="12"/>
      <c r="L2090" s="25"/>
      <c r="M2090" s="12"/>
    </row>
    <row r="2091" customFormat="false" ht="15" hidden="false" customHeight="false" outlineLevel="0" collapsed="false">
      <c r="A2091" s="8" t="n">
        <v>2087</v>
      </c>
      <c r="B2091" s="13"/>
      <c r="C2091" s="25"/>
      <c r="D2091" s="26" t="str">
        <f aca="false">IF($C2091="","",IFERROR(IF(INDEX(Bolalar!$B$5:$B$1804,MATCH($C2091,Bolalar!$I$5:$I$1804,0))="","",INDEX(Bolalar!$B$5:$B$1804,MATCH($C2091,Bolalar!$I$5:$I$1804,0))),""))</f>
        <v/>
      </c>
      <c r="E2091" s="15" t="str">
        <f aca="false">IF($C2091="","",IFERROR(IF(INDEX(Bolalar!$C$5:$C$1804,MATCH($C2091,Bolalar!$I$5:$I$1804,0))="","",INDEX(Bolalar!$C$5:$C$1804,MATCH($C2091,Bolalar!$I$5:$I$1804,0))),""))</f>
        <v/>
      </c>
      <c r="F2091" s="24"/>
      <c r="G2091" s="14" t="str">
        <f aca="false">IF(OR($E2091="",$B2091=""),"",INT(($B2091-$E2091)/365.25))</f>
        <v/>
      </c>
      <c r="H2091" s="14" t="str">
        <f aca="false">IF($G2091="","",IF($G2091&lt;5,"Ha","Yo'q"))</f>
        <v/>
      </c>
      <c r="I2091" s="14" t="str">
        <f aca="false">IF($G2091="","",IF($G2091&lt;18,"Ha","Yo'q"))</f>
        <v/>
      </c>
      <c r="J2091" s="12"/>
      <c r="K2091" s="12"/>
      <c r="L2091" s="25"/>
      <c r="M2091" s="12"/>
    </row>
    <row r="2092" customFormat="false" ht="15" hidden="false" customHeight="false" outlineLevel="0" collapsed="false">
      <c r="A2092" s="8" t="n">
        <v>2088</v>
      </c>
      <c r="B2092" s="13"/>
      <c r="C2092" s="25"/>
      <c r="D2092" s="26" t="str">
        <f aca="false">IF($C2092="","",IFERROR(IF(INDEX(Bolalar!$B$5:$B$1804,MATCH($C2092,Bolalar!$I$5:$I$1804,0))="","",INDEX(Bolalar!$B$5:$B$1804,MATCH($C2092,Bolalar!$I$5:$I$1804,0))),""))</f>
        <v/>
      </c>
      <c r="E2092" s="15" t="str">
        <f aca="false">IF($C2092="","",IFERROR(IF(INDEX(Bolalar!$C$5:$C$1804,MATCH($C2092,Bolalar!$I$5:$I$1804,0))="","",INDEX(Bolalar!$C$5:$C$1804,MATCH($C2092,Bolalar!$I$5:$I$1804,0))),""))</f>
        <v/>
      </c>
      <c r="F2092" s="24"/>
      <c r="G2092" s="14" t="str">
        <f aca="false">IF(OR($E2092="",$B2092=""),"",INT(($B2092-$E2092)/365.25))</f>
        <v/>
      </c>
      <c r="H2092" s="14" t="str">
        <f aca="false">IF($G2092="","",IF($G2092&lt;5,"Ha","Yo'q"))</f>
        <v/>
      </c>
      <c r="I2092" s="14" t="str">
        <f aca="false">IF($G2092="","",IF($G2092&lt;18,"Ha","Yo'q"))</f>
        <v/>
      </c>
      <c r="J2092" s="12"/>
      <c r="K2092" s="12"/>
      <c r="L2092" s="25"/>
      <c r="M2092" s="12"/>
    </row>
    <row r="2093" customFormat="false" ht="15" hidden="false" customHeight="false" outlineLevel="0" collapsed="false">
      <c r="A2093" s="8" t="n">
        <v>2089</v>
      </c>
      <c r="B2093" s="13"/>
      <c r="C2093" s="25"/>
      <c r="D2093" s="26" t="str">
        <f aca="false">IF($C2093="","",IFERROR(IF(INDEX(Bolalar!$B$5:$B$1804,MATCH($C2093,Bolalar!$I$5:$I$1804,0))="","",INDEX(Bolalar!$B$5:$B$1804,MATCH($C2093,Bolalar!$I$5:$I$1804,0))),""))</f>
        <v/>
      </c>
      <c r="E2093" s="15" t="str">
        <f aca="false">IF($C2093="","",IFERROR(IF(INDEX(Bolalar!$C$5:$C$1804,MATCH($C2093,Bolalar!$I$5:$I$1804,0))="","",INDEX(Bolalar!$C$5:$C$1804,MATCH($C2093,Bolalar!$I$5:$I$1804,0))),""))</f>
        <v/>
      </c>
      <c r="F2093" s="24"/>
      <c r="G2093" s="14" t="str">
        <f aca="false">IF(OR($E2093="",$B2093=""),"",INT(($B2093-$E2093)/365.25))</f>
        <v/>
      </c>
      <c r="H2093" s="14" t="str">
        <f aca="false">IF($G2093="","",IF($G2093&lt;5,"Ha","Yo'q"))</f>
        <v/>
      </c>
      <c r="I2093" s="14" t="str">
        <f aca="false">IF($G2093="","",IF($G2093&lt;18,"Ha","Yo'q"))</f>
        <v/>
      </c>
      <c r="J2093" s="12"/>
      <c r="K2093" s="12"/>
      <c r="L2093" s="25"/>
      <c r="M2093" s="12"/>
    </row>
    <row r="2094" customFormat="false" ht="15" hidden="false" customHeight="false" outlineLevel="0" collapsed="false">
      <c r="A2094" s="8" t="n">
        <v>2090</v>
      </c>
      <c r="B2094" s="13"/>
      <c r="C2094" s="25"/>
      <c r="D2094" s="26" t="str">
        <f aca="false">IF($C2094="","",IFERROR(IF(INDEX(Bolalar!$B$5:$B$1804,MATCH($C2094,Bolalar!$I$5:$I$1804,0))="","",INDEX(Bolalar!$B$5:$B$1804,MATCH($C2094,Bolalar!$I$5:$I$1804,0))),""))</f>
        <v/>
      </c>
      <c r="E2094" s="15" t="str">
        <f aca="false">IF($C2094="","",IFERROR(IF(INDEX(Bolalar!$C$5:$C$1804,MATCH($C2094,Bolalar!$I$5:$I$1804,0))="","",INDEX(Bolalar!$C$5:$C$1804,MATCH($C2094,Bolalar!$I$5:$I$1804,0))),""))</f>
        <v/>
      </c>
      <c r="F2094" s="24"/>
      <c r="G2094" s="14" t="str">
        <f aca="false">IF(OR($E2094="",$B2094=""),"",INT(($B2094-$E2094)/365.25))</f>
        <v/>
      </c>
      <c r="H2094" s="14" t="str">
        <f aca="false">IF($G2094="","",IF($G2094&lt;5,"Ha","Yo'q"))</f>
        <v/>
      </c>
      <c r="I2094" s="14" t="str">
        <f aca="false">IF($G2094="","",IF($G2094&lt;18,"Ha","Yo'q"))</f>
        <v/>
      </c>
      <c r="J2094" s="12"/>
      <c r="K2094" s="12"/>
      <c r="L2094" s="25"/>
      <c r="M2094" s="12"/>
    </row>
    <row r="2095" customFormat="false" ht="15" hidden="false" customHeight="false" outlineLevel="0" collapsed="false">
      <c r="A2095" s="8" t="n">
        <v>2091</v>
      </c>
      <c r="B2095" s="13"/>
      <c r="C2095" s="25"/>
      <c r="D2095" s="26" t="str">
        <f aca="false">IF($C2095="","",IFERROR(IF(INDEX(Bolalar!$B$5:$B$1804,MATCH($C2095,Bolalar!$I$5:$I$1804,0))="","",INDEX(Bolalar!$B$5:$B$1804,MATCH($C2095,Bolalar!$I$5:$I$1804,0))),""))</f>
        <v/>
      </c>
      <c r="E2095" s="15" t="str">
        <f aca="false">IF($C2095="","",IFERROR(IF(INDEX(Bolalar!$C$5:$C$1804,MATCH($C2095,Bolalar!$I$5:$I$1804,0))="","",INDEX(Bolalar!$C$5:$C$1804,MATCH($C2095,Bolalar!$I$5:$I$1804,0))),""))</f>
        <v/>
      </c>
      <c r="F2095" s="24"/>
      <c r="G2095" s="14" t="str">
        <f aca="false">IF(OR($E2095="",$B2095=""),"",INT(($B2095-$E2095)/365.25))</f>
        <v/>
      </c>
      <c r="H2095" s="14" t="str">
        <f aca="false">IF($G2095="","",IF($G2095&lt;5,"Ha","Yo'q"))</f>
        <v/>
      </c>
      <c r="I2095" s="14" t="str">
        <f aca="false">IF($G2095="","",IF($G2095&lt;18,"Ha","Yo'q"))</f>
        <v/>
      </c>
      <c r="J2095" s="12"/>
      <c r="K2095" s="12"/>
      <c r="L2095" s="25"/>
      <c r="M2095" s="12"/>
    </row>
    <row r="2096" customFormat="false" ht="15" hidden="false" customHeight="false" outlineLevel="0" collapsed="false">
      <c r="A2096" s="8" t="n">
        <v>2092</v>
      </c>
      <c r="B2096" s="13"/>
      <c r="C2096" s="25"/>
      <c r="D2096" s="26" t="str">
        <f aca="false">IF($C2096="","",IFERROR(IF(INDEX(Bolalar!$B$5:$B$1804,MATCH($C2096,Bolalar!$I$5:$I$1804,0))="","",INDEX(Bolalar!$B$5:$B$1804,MATCH($C2096,Bolalar!$I$5:$I$1804,0))),""))</f>
        <v/>
      </c>
      <c r="E2096" s="15" t="str">
        <f aca="false">IF($C2096="","",IFERROR(IF(INDEX(Bolalar!$C$5:$C$1804,MATCH($C2096,Bolalar!$I$5:$I$1804,0))="","",INDEX(Bolalar!$C$5:$C$1804,MATCH($C2096,Bolalar!$I$5:$I$1804,0))),""))</f>
        <v/>
      </c>
      <c r="F2096" s="24"/>
      <c r="G2096" s="14" t="str">
        <f aca="false">IF(OR($E2096="",$B2096=""),"",INT(($B2096-$E2096)/365.25))</f>
        <v/>
      </c>
      <c r="H2096" s="14" t="str">
        <f aca="false">IF($G2096="","",IF($G2096&lt;5,"Ha","Yo'q"))</f>
        <v/>
      </c>
      <c r="I2096" s="14" t="str">
        <f aca="false">IF($G2096="","",IF($G2096&lt;18,"Ha","Yo'q"))</f>
        <v/>
      </c>
      <c r="J2096" s="12"/>
      <c r="K2096" s="12"/>
      <c r="L2096" s="25"/>
      <c r="M2096" s="12"/>
    </row>
    <row r="2097" customFormat="false" ht="15" hidden="false" customHeight="false" outlineLevel="0" collapsed="false">
      <c r="A2097" s="8" t="n">
        <v>2093</v>
      </c>
      <c r="B2097" s="13"/>
      <c r="C2097" s="25"/>
      <c r="D2097" s="26" t="str">
        <f aca="false">IF($C2097="","",IFERROR(IF(INDEX(Bolalar!$B$5:$B$1804,MATCH($C2097,Bolalar!$I$5:$I$1804,0))="","",INDEX(Bolalar!$B$5:$B$1804,MATCH($C2097,Bolalar!$I$5:$I$1804,0))),""))</f>
        <v/>
      </c>
      <c r="E2097" s="15" t="str">
        <f aca="false">IF($C2097="","",IFERROR(IF(INDEX(Bolalar!$C$5:$C$1804,MATCH($C2097,Bolalar!$I$5:$I$1804,0))="","",INDEX(Bolalar!$C$5:$C$1804,MATCH($C2097,Bolalar!$I$5:$I$1804,0))),""))</f>
        <v/>
      </c>
      <c r="F2097" s="24"/>
      <c r="G2097" s="14" t="str">
        <f aca="false">IF(OR($E2097="",$B2097=""),"",INT(($B2097-$E2097)/365.25))</f>
        <v/>
      </c>
      <c r="H2097" s="14" t="str">
        <f aca="false">IF($G2097="","",IF($G2097&lt;5,"Ha","Yo'q"))</f>
        <v/>
      </c>
      <c r="I2097" s="14" t="str">
        <f aca="false">IF($G2097="","",IF($G2097&lt;18,"Ha","Yo'q"))</f>
        <v/>
      </c>
      <c r="J2097" s="12"/>
      <c r="K2097" s="12"/>
      <c r="L2097" s="25"/>
      <c r="M2097" s="12"/>
    </row>
    <row r="2098" customFormat="false" ht="15" hidden="false" customHeight="false" outlineLevel="0" collapsed="false">
      <c r="A2098" s="8" t="n">
        <v>2094</v>
      </c>
      <c r="B2098" s="13"/>
      <c r="C2098" s="25"/>
      <c r="D2098" s="26" t="str">
        <f aca="false">IF($C2098="","",IFERROR(IF(INDEX(Bolalar!$B$5:$B$1804,MATCH($C2098,Bolalar!$I$5:$I$1804,0))="","",INDEX(Bolalar!$B$5:$B$1804,MATCH($C2098,Bolalar!$I$5:$I$1804,0))),""))</f>
        <v/>
      </c>
      <c r="E2098" s="15" t="str">
        <f aca="false">IF($C2098="","",IFERROR(IF(INDEX(Bolalar!$C$5:$C$1804,MATCH($C2098,Bolalar!$I$5:$I$1804,0))="","",INDEX(Bolalar!$C$5:$C$1804,MATCH($C2098,Bolalar!$I$5:$I$1804,0))),""))</f>
        <v/>
      </c>
      <c r="F2098" s="24"/>
      <c r="G2098" s="14" t="str">
        <f aca="false">IF(OR($E2098="",$B2098=""),"",INT(($B2098-$E2098)/365.25))</f>
        <v/>
      </c>
      <c r="H2098" s="14" t="str">
        <f aca="false">IF($G2098="","",IF($G2098&lt;5,"Ha","Yo'q"))</f>
        <v/>
      </c>
      <c r="I2098" s="14" t="str">
        <f aca="false">IF($G2098="","",IF($G2098&lt;18,"Ha","Yo'q"))</f>
        <v/>
      </c>
      <c r="J2098" s="12"/>
      <c r="K2098" s="12"/>
      <c r="L2098" s="25"/>
      <c r="M2098" s="12"/>
    </row>
    <row r="2099" customFormat="false" ht="15" hidden="false" customHeight="false" outlineLevel="0" collapsed="false">
      <c r="A2099" s="8" t="n">
        <v>2095</v>
      </c>
      <c r="B2099" s="13"/>
      <c r="C2099" s="25"/>
      <c r="D2099" s="26" t="str">
        <f aca="false">IF($C2099="","",IFERROR(IF(INDEX(Bolalar!$B$5:$B$1804,MATCH($C2099,Bolalar!$I$5:$I$1804,0))="","",INDEX(Bolalar!$B$5:$B$1804,MATCH($C2099,Bolalar!$I$5:$I$1804,0))),""))</f>
        <v/>
      </c>
      <c r="E2099" s="15" t="str">
        <f aca="false">IF($C2099="","",IFERROR(IF(INDEX(Bolalar!$C$5:$C$1804,MATCH($C2099,Bolalar!$I$5:$I$1804,0))="","",INDEX(Bolalar!$C$5:$C$1804,MATCH($C2099,Bolalar!$I$5:$I$1804,0))),""))</f>
        <v/>
      </c>
      <c r="F2099" s="24"/>
      <c r="G2099" s="14" t="str">
        <f aca="false">IF(OR($E2099="",$B2099=""),"",INT(($B2099-$E2099)/365.25))</f>
        <v/>
      </c>
      <c r="H2099" s="14" t="str">
        <f aca="false">IF($G2099="","",IF($G2099&lt;5,"Ha","Yo'q"))</f>
        <v/>
      </c>
      <c r="I2099" s="14" t="str">
        <f aca="false">IF($G2099="","",IF($G2099&lt;18,"Ha","Yo'q"))</f>
        <v/>
      </c>
      <c r="J2099" s="12"/>
      <c r="K2099" s="12"/>
      <c r="L2099" s="25"/>
      <c r="M2099" s="12"/>
    </row>
    <row r="2100" customFormat="false" ht="15" hidden="false" customHeight="false" outlineLevel="0" collapsed="false">
      <c r="A2100" s="8" t="n">
        <v>2096</v>
      </c>
      <c r="B2100" s="13"/>
      <c r="C2100" s="25"/>
      <c r="D2100" s="26" t="str">
        <f aca="false">IF($C2100="","",IFERROR(IF(INDEX(Bolalar!$B$5:$B$1804,MATCH($C2100,Bolalar!$I$5:$I$1804,0))="","",INDEX(Bolalar!$B$5:$B$1804,MATCH($C2100,Bolalar!$I$5:$I$1804,0))),""))</f>
        <v/>
      </c>
      <c r="E2100" s="15" t="str">
        <f aca="false">IF($C2100="","",IFERROR(IF(INDEX(Bolalar!$C$5:$C$1804,MATCH($C2100,Bolalar!$I$5:$I$1804,0))="","",INDEX(Bolalar!$C$5:$C$1804,MATCH($C2100,Bolalar!$I$5:$I$1804,0))),""))</f>
        <v/>
      </c>
      <c r="F2100" s="24"/>
      <c r="G2100" s="14" t="str">
        <f aca="false">IF(OR($E2100="",$B2100=""),"",INT(($B2100-$E2100)/365.25))</f>
        <v/>
      </c>
      <c r="H2100" s="14" t="str">
        <f aca="false">IF($G2100="","",IF($G2100&lt;5,"Ha","Yo'q"))</f>
        <v/>
      </c>
      <c r="I2100" s="14" t="str">
        <f aca="false">IF($G2100="","",IF($G2100&lt;18,"Ha","Yo'q"))</f>
        <v/>
      </c>
      <c r="J2100" s="12"/>
      <c r="K2100" s="12"/>
      <c r="L2100" s="25"/>
      <c r="M2100" s="12"/>
    </row>
    <row r="2101" customFormat="false" ht="15" hidden="false" customHeight="false" outlineLevel="0" collapsed="false">
      <c r="A2101" s="8" t="n">
        <v>2097</v>
      </c>
      <c r="B2101" s="13"/>
      <c r="C2101" s="25"/>
      <c r="D2101" s="26" t="str">
        <f aca="false">IF($C2101="","",IFERROR(IF(INDEX(Bolalar!$B$5:$B$1804,MATCH($C2101,Bolalar!$I$5:$I$1804,0))="","",INDEX(Bolalar!$B$5:$B$1804,MATCH($C2101,Bolalar!$I$5:$I$1804,0))),""))</f>
        <v/>
      </c>
      <c r="E2101" s="15" t="str">
        <f aca="false">IF($C2101="","",IFERROR(IF(INDEX(Bolalar!$C$5:$C$1804,MATCH($C2101,Bolalar!$I$5:$I$1804,0))="","",INDEX(Bolalar!$C$5:$C$1804,MATCH($C2101,Bolalar!$I$5:$I$1804,0))),""))</f>
        <v/>
      </c>
      <c r="F2101" s="24"/>
      <c r="G2101" s="14" t="str">
        <f aca="false">IF(OR($E2101="",$B2101=""),"",INT(($B2101-$E2101)/365.25))</f>
        <v/>
      </c>
      <c r="H2101" s="14" t="str">
        <f aca="false">IF($G2101="","",IF($G2101&lt;5,"Ha","Yo'q"))</f>
        <v/>
      </c>
      <c r="I2101" s="14" t="str">
        <f aca="false">IF($G2101="","",IF($G2101&lt;18,"Ha","Yo'q"))</f>
        <v/>
      </c>
      <c r="J2101" s="12"/>
      <c r="K2101" s="12"/>
      <c r="L2101" s="25"/>
      <c r="M2101" s="12"/>
    </row>
    <row r="2102" customFormat="false" ht="15" hidden="false" customHeight="false" outlineLevel="0" collapsed="false">
      <c r="A2102" s="8" t="n">
        <v>2098</v>
      </c>
      <c r="B2102" s="13"/>
      <c r="C2102" s="25"/>
      <c r="D2102" s="26" t="str">
        <f aca="false">IF($C2102="","",IFERROR(IF(INDEX(Bolalar!$B$5:$B$1804,MATCH($C2102,Bolalar!$I$5:$I$1804,0))="","",INDEX(Bolalar!$B$5:$B$1804,MATCH($C2102,Bolalar!$I$5:$I$1804,0))),""))</f>
        <v/>
      </c>
      <c r="E2102" s="15" t="str">
        <f aca="false">IF($C2102="","",IFERROR(IF(INDEX(Bolalar!$C$5:$C$1804,MATCH($C2102,Bolalar!$I$5:$I$1804,0))="","",INDEX(Bolalar!$C$5:$C$1804,MATCH($C2102,Bolalar!$I$5:$I$1804,0))),""))</f>
        <v/>
      </c>
      <c r="F2102" s="24"/>
      <c r="G2102" s="14" t="str">
        <f aca="false">IF(OR($E2102="",$B2102=""),"",INT(($B2102-$E2102)/365.25))</f>
        <v/>
      </c>
      <c r="H2102" s="14" t="str">
        <f aca="false">IF($G2102="","",IF($G2102&lt;5,"Ha","Yo'q"))</f>
        <v/>
      </c>
      <c r="I2102" s="14" t="str">
        <f aca="false">IF($G2102="","",IF($G2102&lt;18,"Ha","Yo'q"))</f>
        <v/>
      </c>
      <c r="J2102" s="12"/>
      <c r="K2102" s="12"/>
      <c r="L2102" s="25"/>
      <c r="M2102" s="12"/>
    </row>
    <row r="2103" customFormat="false" ht="15" hidden="false" customHeight="false" outlineLevel="0" collapsed="false">
      <c r="A2103" s="8" t="n">
        <v>2099</v>
      </c>
      <c r="B2103" s="13"/>
      <c r="C2103" s="25"/>
      <c r="D2103" s="26" t="str">
        <f aca="false">IF($C2103="","",IFERROR(IF(INDEX(Bolalar!$B$5:$B$1804,MATCH($C2103,Bolalar!$I$5:$I$1804,0))="","",INDEX(Bolalar!$B$5:$B$1804,MATCH($C2103,Bolalar!$I$5:$I$1804,0))),""))</f>
        <v/>
      </c>
      <c r="E2103" s="15" t="str">
        <f aca="false">IF($C2103="","",IFERROR(IF(INDEX(Bolalar!$C$5:$C$1804,MATCH($C2103,Bolalar!$I$5:$I$1804,0))="","",INDEX(Bolalar!$C$5:$C$1804,MATCH($C2103,Bolalar!$I$5:$I$1804,0))),""))</f>
        <v/>
      </c>
      <c r="F2103" s="24"/>
      <c r="G2103" s="14" t="str">
        <f aca="false">IF(OR($E2103="",$B2103=""),"",INT(($B2103-$E2103)/365.25))</f>
        <v/>
      </c>
      <c r="H2103" s="14" t="str">
        <f aca="false">IF($G2103="","",IF($G2103&lt;5,"Ha","Yo'q"))</f>
        <v/>
      </c>
      <c r="I2103" s="14" t="str">
        <f aca="false">IF($G2103="","",IF($G2103&lt;18,"Ha","Yo'q"))</f>
        <v/>
      </c>
      <c r="J2103" s="12"/>
      <c r="K2103" s="12"/>
      <c r="L2103" s="25"/>
      <c r="M2103" s="12"/>
    </row>
    <row r="2104" customFormat="false" ht="15" hidden="false" customHeight="false" outlineLevel="0" collapsed="false">
      <c r="A2104" s="8" t="n">
        <v>2100</v>
      </c>
      <c r="B2104" s="13"/>
      <c r="C2104" s="25"/>
      <c r="D2104" s="26" t="str">
        <f aca="false">IF($C2104="","",IFERROR(IF(INDEX(Bolalar!$B$5:$B$1804,MATCH($C2104,Bolalar!$I$5:$I$1804,0))="","",INDEX(Bolalar!$B$5:$B$1804,MATCH($C2104,Bolalar!$I$5:$I$1804,0))),""))</f>
        <v/>
      </c>
      <c r="E2104" s="15" t="str">
        <f aca="false">IF($C2104="","",IFERROR(IF(INDEX(Bolalar!$C$5:$C$1804,MATCH($C2104,Bolalar!$I$5:$I$1804,0))="","",INDEX(Bolalar!$C$5:$C$1804,MATCH($C2104,Bolalar!$I$5:$I$1804,0))),""))</f>
        <v/>
      </c>
      <c r="F2104" s="24"/>
      <c r="G2104" s="14" t="str">
        <f aca="false">IF(OR($E2104="",$B2104=""),"",INT(($B2104-$E2104)/365.25))</f>
        <v/>
      </c>
      <c r="H2104" s="14" t="str">
        <f aca="false">IF($G2104="","",IF($G2104&lt;5,"Ha","Yo'q"))</f>
        <v/>
      </c>
      <c r="I2104" s="14" t="str">
        <f aca="false">IF($G2104="","",IF($G2104&lt;18,"Ha","Yo'q"))</f>
        <v/>
      </c>
      <c r="J2104" s="12"/>
      <c r="K2104" s="12"/>
      <c r="L2104" s="25"/>
      <c r="M2104" s="12"/>
    </row>
    <row r="2105" customFormat="false" ht="15" hidden="false" customHeight="false" outlineLevel="0" collapsed="false">
      <c r="A2105" s="8" t="n">
        <v>2101</v>
      </c>
      <c r="B2105" s="13"/>
      <c r="C2105" s="25"/>
      <c r="D2105" s="26" t="str">
        <f aca="false">IF($C2105="","",IFERROR(IF(INDEX(Bolalar!$B$5:$B$1804,MATCH($C2105,Bolalar!$I$5:$I$1804,0))="","",INDEX(Bolalar!$B$5:$B$1804,MATCH($C2105,Bolalar!$I$5:$I$1804,0))),""))</f>
        <v/>
      </c>
      <c r="E2105" s="15" t="str">
        <f aca="false">IF($C2105="","",IFERROR(IF(INDEX(Bolalar!$C$5:$C$1804,MATCH($C2105,Bolalar!$I$5:$I$1804,0))="","",INDEX(Bolalar!$C$5:$C$1804,MATCH($C2105,Bolalar!$I$5:$I$1804,0))),""))</f>
        <v/>
      </c>
      <c r="F2105" s="24"/>
      <c r="G2105" s="14" t="str">
        <f aca="false">IF(OR($E2105="",$B2105=""),"",INT(($B2105-$E2105)/365.25))</f>
        <v/>
      </c>
      <c r="H2105" s="14" t="str">
        <f aca="false">IF($G2105="","",IF($G2105&lt;5,"Ha","Yo'q"))</f>
        <v/>
      </c>
      <c r="I2105" s="14" t="str">
        <f aca="false">IF($G2105="","",IF($G2105&lt;18,"Ha","Yo'q"))</f>
        <v/>
      </c>
      <c r="J2105" s="12"/>
      <c r="K2105" s="12"/>
      <c r="L2105" s="25"/>
      <c r="M2105" s="12"/>
    </row>
    <row r="2106" customFormat="false" ht="15" hidden="false" customHeight="false" outlineLevel="0" collapsed="false">
      <c r="A2106" s="8" t="n">
        <v>2102</v>
      </c>
      <c r="B2106" s="13"/>
      <c r="C2106" s="25"/>
      <c r="D2106" s="26" t="str">
        <f aca="false">IF($C2106="","",IFERROR(IF(INDEX(Bolalar!$B$5:$B$1804,MATCH($C2106,Bolalar!$I$5:$I$1804,0))="","",INDEX(Bolalar!$B$5:$B$1804,MATCH($C2106,Bolalar!$I$5:$I$1804,0))),""))</f>
        <v/>
      </c>
      <c r="E2106" s="15" t="str">
        <f aca="false">IF($C2106="","",IFERROR(IF(INDEX(Bolalar!$C$5:$C$1804,MATCH($C2106,Bolalar!$I$5:$I$1804,0))="","",INDEX(Bolalar!$C$5:$C$1804,MATCH($C2106,Bolalar!$I$5:$I$1804,0))),""))</f>
        <v/>
      </c>
      <c r="F2106" s="24"/>
      <c r="G2106" s="14" t="str">
        <f aca="false">IF(OR($E2106="",$B2106=""),"",INT(($B2106-$E2106)/365.25))</f>
        <v/>
      </c>
      <c r="H2106" s="14" t="str">
        <f aca="false">IF($G2106="","",IF($G2106&lt;5,"Ha","Yo'q"))</f>
        <v/>
      </c>
      <c r="I2106" s="14" t="str">
        <f aca="false">IF($G2106="","",IF($G2106&lt;18,"Ha","Yo'q"))</f>
        <v/>
      </c>
      <c r="J2106" s="12"/>
      <c r="K2106" s="12"/>
      <c r="L2106" s="25"/>
      <c r="M2106" s="12"/>
    </row>
    <row r="2107" customFormat="false" ht="15" hidden="false" customHeight="false" outlineLevel="0" collapsed="false">
      <c r="A2107" s="8" t="n">
        <v>2103</v>
      </c>
      <c r="B2107" s="13"/>
      <c r="C2107" s="25"/>
      <c r="D2107" s="26" t="str">
        <f aca="false">IF($C2107="","",IFERROR(IF(INDEX(Bolalar!$B$5:$B$1804,MATCH($C2107,Bolalar!$I$5:$I$1804,0))="","",INDEX(Bolalar!$B$5:$B$1804,MATCH($C2107,Bolalar!$I$5:$I$1804,0))),""))</f>
        <v/>
      </c>
      <c r="E2107" s="15" t="str">
        <f aca="false">IF($C2107="","",IFERROR(IF(INDEX(Bolalar!$C$5:$C$1804,MATCH($C2107,Bolalar!$I$5:$I$1804,0))="","",INDEX(Bolalar!$C$5:$C$1804,MATCH($C2107,Bolalar!$I$5:$I$1804,0))),""))</f>
        <v/>
      </c>
      <c r="F2107" s="24"/>
      <c r="G2107" s="14" t="str">
        <f aca="false">IF(OR($E2107="",$B2107=""),"",INT(($B2107-$E2107)/365.25))</f>
        <v/>
      </c>
      <c r="H2107" s="14" t="str">
        <f aca="false">IF($G2107="","",IF($G2107&lt;5,"Ha","Yo'q"))</f>
        <v/>
      </c>
      <c r="I2107" s="14" t="str">
        <f aca="false">IF($G2107="","",IF($G2107&lt;18,"Ha","Yo'q"))</f>
        <v/>
      </c>
      <c r="J2107" s="12"/>
      <c r="K2107" s="12"/>
      <c r="L2107" s="25"/>
      <c r="M2107" s="12"/>
    </row>
    <row r="2108" customFormat="false" ht="15" hidden="false" customHeight="false" outlineLevel="0" collapsed="false">
      <c r="A2108" s="8" t="n">
        <v>2104</v>
      </c>
      <c r="B2108" s="13"/>
      <c r="C2108" s="25"/>
      <c r="D2108" s="26" t="str">
        <f aca="false">IF($C2108="","",IFERROR(IF(INDEX(Bolalar!$B$5:$B$1804,MATCH($C2108,Bolalar!$I$5:$I$1804,0))="","",INDEX(Bolalar!$B$5:$B$1804,MATCH($C2108,Bolalar!$I$5:$I$1804,0))),""))</f>
        <v/>
      </c>
      <c r="E2108" s="15" t="str">
        <f aca="false">IF($C2108="","",IFERROR(IF(INDEX(Bolalar!$C$5:$C$1804,MATCH($C2108,Bolalar!$I$5:$I$1804,0))="","",INDEX(Bolalar!$C$5:$C$1804,MATCH($C2108,Bolalar!$I$5:$I$1804,0))),""))</f>
        <v/>
      </c>
      <c r="F2108" s="24"/>
      <c r="G2108" s="14" t="str">
        <f aca="false">IF(OR($E2108="",$B2108=""),"",INT(($B2108-$E2108)/365.25))</f>
        <v/>
      </c>
      <c r="H2108" s="14" t="str">
        <f aca="false">IF($G2108="","",IF($G2108&lt;5,"Ha","Yo'q"))</f>
        <v/>
      </c>
      <c r="I2108" s="14" t="str">
        <f aca="false">IF($G2108="","",IF($G2108&lt;18,"Ha","Yo'q"))</f>
        <v/>
      </c>
      <c r="J2108" s="12"/>
      <c r="K2108" s="12"/>
      <c r="L2108" s="25"/>
      <c r="M2108" s="12"/>
    </row>
    <row r="2109" customFormat="false" ht="15" hidden="false" customHeight="false" outlineLevel="0" collapsed="false">
      <c r="A2109" s="8" t="n">
        <v>2105</v>
      </c>
      <c r="B2109" s="13"/>
      <c r="C2109" s="25"/>
      <c r="D2109" s="26" t="str">
        <f aca="false">IF($C2109="","",IFERROR(IF(INDEX(Bolalar!$B$5:$B$1804,MATCH($C2109,Bolalar!$I$5:$I$1804,0))="","",INDEX(Bolalar!$B$5:$B$1804,MATCH($C2109,Bolalar!$I$5:$I$1804,0))),""))</f>
        <v/>
      </c>
      <c r="E2109" s="15" t="str">
        <f aca="false">IF($C2109="","",IFERROR(IF(INDEX(Bolalar!$C$5:$C$1804,MATCH($C2109,Bolalar!$I$5:$I$1804,0))="","",INDEX(Bolalar!$C$5:$C$1804,MATCH($C2109,Bolalar!$I$5:$I$1804,0))),""))</f>
        <v/>
      </c>
      <c r="F2109" s="24"/>
      <c r="G2109" s="14" t="str">
        <f aca="false">IF(OR($E2109="",$B2109=""),"",INT(($B2109-$E2109)/365.25))</f>
        <v/>
      </c>
      <c r="H2109" s="14" t="str">
        <f aca="false">IF($G2109="","",IF($G2109&lt;5,"Ha","Yo'q"))</f>
        <v/>
      </c>
      <c r="I2109" s="14" t="str">
        <f aca="false">IF($G2109="","",IF($G2109&lt;18,"Ha","Yo'q"))</f>
        <v/>
      </c>
      <c r="J2109" s="12"/>
      <c r="K2109" s="12"/>
      <c r="L2109" s="25"/>
      <c r="M2109" s="12"/>
    </row>
    <row r="2110" customFormat="false" ht="15" hidden="false" customHeight="false" outlineLevel="0" collapsed="false">
      <c r="A2110" s="8" t="n">
        <v>2106</v>
      </c>
      <c r="B2110" s="13"/>
      <c r="C2110" s="25"/>
      <c r="D2110" s="26" t="str">
        <f aca="false">IF($C2110="","",IFERROR(IF(INDEX(Bolalar!$B$5:$B$1804,MATCH($C2110,Bolalar!$I$5:$I$1804,0))="","",INDEX(Bolalar!$B$5:$B$1804,MATCH($C2110,Bolalar!$I$5:$I$1804,0))),""))</f>
        <v/>
      </c>
      <c r="E2110" s="15" t="str">
        <f aca="false">IF($C2110="","",IFERROR(IF(INDEX(Bolalar!$C$5:$C$1804,MATCH($C2110,Bolalar!$I$5:$I$1804,0))="","",INDEX(Bolalar!$C$5:$C$1804,MATCH($C2110,Bolalar!$I$5:$I$1804,0))),""))</f>
        <v/>
      </c>
      <c r="F2110" s="24"/>
      <c r="G2110" s="14" t="str">
        <f aca="false">IF(OR($E2110="",$B2110=""),"",INT(($B2110-$E2110)/365.25))</f>
        <v/>
      </c>
      <c r="H2110" s="14" t="str">
        <f aca="false">IF($G2110="","",IF($G2110&lt;5,"Ha","Yo'q"))</f>
        <v/>
      </c>
      <c r="I2110" s="14" t="str">
        <f aca="false">IF($G2110="","",IF($G2110&lt;18,"Ha","Yo'q"))</f>
        <v/>
      </c>
      <c r="J2110" s="12"/>
      <c r="K2110" s="12"/>
      <c r="L2110" s="25"/>
      <c r="M2110" s="12"/>
    </row>
    <row r="2111" customFormat="false" ht="15" hidden="false" customHeight="false" outlineLevel="0" collapsed="false">
      <c r="A2111" s="8" t="n">
        <v>2107</v>
      </c>
      <c r="B2111" s="13"/>
      <c r="C2111" s="25"/>
      <c r="D2111" s="26" t="str">
        <f aca="false">IF($C2111="","",IFERROR(IF(INDEX(Bolalar!$B$5:$B$1804,MATCH($C2111,Bolalar!$I$5:$I$1804,0))="","",INDEX(Bolalar!$B$5:$B$1804,MATCH($C2111,Bolalar!$I$5:$I$1804,0))),""))</f>
        <v/>
      </c>
      <c r="E2111" s="15" t="str">
        <f aca="false">IF($C2111="","",IFERROR(IF(INDEX(Bolalar!$C$5:$C$1804,MATCH($C2111,Bolalar!$I$5:$I$1804,0))="","",INDEX(Bolalar!$C$5:$C$1804,MATCH($C2111,Bolalar!$I$5:$I$1804,0))),""))</f>
        <v/>
      </c>
      <c r="F2111" s="24"/>
      <c r="G2111" s="14" t="str">
        <f aca="false">IF(OR($E2111="",$B2111=""),"",INT(($B2111-$E2111)/365.25))</f>
        <v/>
      </c>
      <c r="H2111" s="14" t="str">
        <f aca="false">IF($G2111="","",IF($G2111&lt;5,"Ha","Yo'q"))</f>
        <v/>
      </c>
      <c r="I2111" s="14" t="str">
        <f aca="false">IF($G2111="","",IF($G2111&lt;18,"Ha","Yo'q"))</f>
        <v/>
      </c>
      <c r="J2111" s="12"/>
      <c r="K2111" s="12"/>
      <c r="L2111" s="25"/>
      <c r="M2111" s="12"/>
    </row>
    <row r="2112" customFormat="false" ht="15" hidden="false" customHeight="false" outlineLevel="0" collapsed="false">
      <c r="A2112" s="8" t="n">
        <v>2108</v>
      </c>
      <c r="B2112" s="13"/>
      <c r="C2112" s="25"/>
      <c r="D2112" s="26" t="str">
        <f aca="false">IF($C2112="","",IFERROR(IF(INDEX(Bolalar!$B$5:$B$1804,MATCH($C2112,Bolalar!$I$5:$I$1804,0))="","",INDEX(Bolalar!$B$5:$B$1804,MATCH($C2112,Bolalar!$I$5:$I$1804,0))),""))</f>
        <v/>
      </c>
      <c r="E2112" s="15" t="str">
        <f aca="false">IF($C2112="","",IFERROR(IF(INDEX(Bolalar!$C$5:$C$1804,MATCH($C2112,Bolalar!$I$5:$I$1804,0))="","",INDEX(Bolalar!$C$5:$C$1804,MATCH($C2112,Bolalar!$I$5:$I$1804,0))),""))</f>
        <v/>
      </c>
      <c r="F2112" s="24"/>
      <c r="G2112" s="14" t="str">
        <f aca="false">IF(OR($E2112="",$B2112=""),"",INT(($B2112-$E2112)/365.25))</f>
        <v/>
      </c>
      <c r="H2112" s="14" t="str">
        <f aca="false">IF($G2112="","",IF($G2112&lt;5,"Ha","Yo'q"))</f>
        <v/>
      </c>
      <c r="I2112" s="14" t="str">
        <f aca="false">IF($G2112="","",IF($G2112&lt;18,"Ha","Yo'q"))</f>
        <v/>
      </c>
      <c r="J2112" s="12"/>
      <c r="K2112" s="12"/>
      <c r="L2112" s="25"/>
      <c r="M2112" s="12"/>
    </row>
    <row r="2113" customFormat="false" ht="15" hidden="false" customHeight="false" outlineLevel="0" collapsed="false">
      <c r="A2113" s="8" t="n">
        <v>2109</v>
      </c>
      <c r="B2113" s="13"/>
      <c r="C2113" s="25"/>
      <c r="D2113" s="26" t="str">
        <f aca="false">IF($C2113="","",IFERROR(IF(INDEX(Bolalar!$B$5:$B$1804,MATCH($C2113,Bolalar!$I$5:$I$1804,0))="","",INDEX(Bolalar!$B$5:$B$1804,MATCH($C2113,Bolalar!$I$5:$I$1804,0))),""))</f>
        <v/>
      </c>
      <c r="E2113" s="15" t="str">
        <f aca="false">IF($C2113="","",IFERROR(IF(INDEX(Bolalar!$C$5:$C$1804,MATCH($C2113,Bolalar!$I$5:$I$1804,0))="","",INDEX(Bolalar!$C$5:$C$1804,MATCH($C2113,Bolalar!$I$5:$I$1804,0))),""))</f>
        <v/>
      </c>
      <c r="F2113" s="24"/>
      <c r="G2113" s="14" t="str">
        <f aca="false">IF(OR($E2113="",$B2113=""),"",INT(($B2113-$E2113)/365.25))</f>
        <v/>
      </c>
      <c r="H2113" s="14" t="str">
        <f aca="false">IF($G2113="","",IF($G2113&lt;5,"Ha","Yo'q"))</f>
        <v/>
      </c>
      <c r="I2113" s="14" t="str">
        <f aca="false">IF($G2113="","",IF($G2113&lt;18,"Ha","Yo'q"))</f>
        <v/>
      </c>
      <c r="J2113" s="12"/>
      <c r="K2113" s="12"/>
      <c r="L2113" s="25"/>
      <c r="M2113" s="12"/>
    </row>
    <row r="2114" customFormat="false" ht="15" hidden="false" customHeight="false" outlineLevel="0" collapsed="false">
      <c r="A2114" s="8" t="n">
        <v>2110</v>
      </c>
      <c r="B2114" s="13"/>
      <c r="C2114" s="25"/>
      <c r="D2114" s="26" t="str">
        <f aca="false">IF($C2114="","",IFERROR(IF(INDEX(Bolalar!$B$5:$B$1804,MATCH($C2114,Bolalar!$I$5:$I$1804,0))="","",INDEX(Bolalar!$B$5:$B$1804,MATCH($C2114,Bolalar!$I$5:$I$1804,0))),""))</f>
        <v/>
      </c>
      <c r="E2114" s="15" t="str">
        <f aca="false">IF($C2114="","",IFERROR(IF(INDEX(Bolalar!$C$5:$C$1804,MATCH($C2114,Bolalar!$I$5:$I$1804,0))="","",INDEX(Bolalar!$C$5:$C$1804,MATCH($C2114,Bolalar!$I$5:$I$1804,0))),""))</f>
        <v/>
      </c>
      <c r="F2114" s="24"/>
      <c r="G2114" s="14" t="str">
        <f aca="false">IF(OR($E2114="",$B2114=""),"",INT(($B2114-$E2114)/365.25))</f>
        <v/>
      </c>
      <c r="H2114" s="14" t="str">
        <f aca="false">IF($G2114="","",IF($G2114&lt;5,"Ha","Yo'q"))</f>
        <v/>
      </c>
      <c r="I2114" s="14" t="str">
        <f aca="false">IF($G2114="","",IF($G2114&lt;18,"Ha","Yo'q"))</f>
        <v/>
      </c>
      <c r="J2114" s="12"/>
      <c r="K2114" s="12"/>
      <c r="L2114" s="25"/>
      <c r="M2114" s="12"/>
    </row>
    <row r="2115" customFormat="false" ht="15" hidden="false" customHeight="false" outlineLevel="0" collapsed="false">
      <c r="A2115" s="8" t="n">
        <v>2111</v>
      </c>
      <c r="B2115" s="13"/>
      <c r="C2115" s="25"/>
      <c r="D2115" s="26" t="str">
        <f aca="false">IF($C2115="","",IFERROR(IF(INDEX(Bolalar!$B$5:$B$1804,MATCH($C2115,Bolalar!$I$5:$I$1804,0))="","",INDEX(Bolalar!$B$5:$B$1804,MATCH($C2115,Bolalar!$I$5:$I$1804,0))),""))</f>
        <v/>
      </c>
      <c r="E2115" s="15" t="str">
        <f aca="false">IF($C2115="","",IFERROR(IF(INDEX(Bolalar!$C$5:$C$1804,MATCH($C2115,Bolalar!$I$5:$I$1804,0))="","",INDEX(Bolalar!$C$5:$C$1804,MATCH($C2115,Bolalar!$I$5:$I$1804,0))),""))</f>
        <v/>
      </c>
      <c r="F2115" s="24"/>
      <c r="G2115" s="14" t="str">
        <f aca="false">IF(OR($E2115="",$B2115=""),"",INT(($B2115-$E2115)/365.25))</f>
        <v/>
      </c>
      <c r="H2115" s="14" t="str">
        <f aca="false">IF($G2115="","",IF($G2115&lt;5,"Ha","Yo'q"))</f>
        <v/>
      </c>
      <c r="I2115" s="14" t="str">
        <f aca="false">IF($G2115="","",IF($G2115&lt;18,"Ha","Yo'q"))</f>
        <v/>
      </c>
      <c r="J2115" s="12"/>
      <c r="K2115" s="12"/>
      <c r="L2115" s="25"/>
      <c r="M2115" s="12"/>
    </row>
    <row r="2116" customFormat="false" ht="15" hidden="false" customHeight="false" outlineLevel="0" collapsed="false">
      <c r="A2116" s="8" t="n">
        <v>2112</v>
      </c>
      <c r="B2116" s="13"/>
      <c r="C2116" s="25"/>
      <c r="D2116" s="26" t="str">
        <f aca="false">IF($C2116="","",IFERROR(IF(INDEX(Bolalar!$B$5:$B$1804,MATCH($C2116,Bolalar!$I$5:$I$1804,0))="","",INDEX(Bolalar!$B$5:$B$1804,MATCH($C2116,Bolalar!$I$5:$I$1804,0))),""))</f>
        <v/>
      </c>
      <c r="E2116" s="15" t="str">
        <f aca="false">IF($C2116="","",IFERROR(IF(INDEX(Bolalar!$C$5:$C$1804,MATCH($C2116,Bolalar!$I$5:$I$1804,0))="","",INDEX(Bolalar!$C$5:$C$1804,MATCH($C2116,Bolalar!$I$5:$I$1804,0))),""))</f>
        <v/>
      </c>
      <c r="F2116" s="24"/>
      <c r="G2116" s="14" t="str">
        <f aca="false">IF(OR($E2116="",$B2116=""),"",INT(($B2116-$E2116)/365.25))</f>
        <v/>
      </c>
      <c r="H2116" s="14" t="str">
        <f aca="false">IF($G2116="","",IF($G2116&lt;5,"Ha","Yo'q"))</f>
        <v/>
      </c>
      <c r="I2116" s="14" t="str">
        <f aca="false">IF($G2116="","",IF($G2116&lt;18,"Ha","Yo'q"))</f>
        <v/>
      </c>
      <c r="J2116" s="12"/>
      <c r="K2116" s="12"/>
      <c r="L2116" s="25"/>
      <c r="M2116" s="12"/>
    </row>
    <row r="2117" customFormat="false" ht="15" hidden="false" customHeight="false" outlineLevel="0" collapsed="false">
      <c r="A2117" s="8" t="n">
        <v>2113</v>
      </c>
      <c r="B2117" s="13"/>
      <c r="C2117" s="25"/>
      <c r="D2117" s="26" t="str">
        <f aca="false">IF($C2117="","",IFERROR(IF(INDEX(Bolalar!$B$5:$B$1804,MATCH($C2117,Bolalar!$I$5:$I$1804,0))="","",INDEX(Bolalar!$B$5:$B$1804,MATCH($C2117,Bolalar!$I$5:$I$1804,0))),""))</f>
        <v/>
      </c>
      <c r="E2117" s="15" t="str">
        <f aca="false">IF($C2117="","",IFERROR(IF(INDEX(Bolalar!$C$5:$C$1804,MATCH($C2117,Bolalar!$I$5:$I$1804,0))="","",INDEX(Bolalar!$C$5:$C$1804,MATCH($C2117,Bolalar!$I$5:$I$1804,0))),""))</f>
        <v/>
      </c>
      <c r="F2117" s="24"/>
      <c r="G2117" s="14" t="str">
        <f aca="false">IF(OR($E2117="",$B2117=""),"",INT(($B2117-$E2117)/365.25))</f>
        <v/>
      </c>
      <c r="H2117" s="14" t="str">
        <f aca="false">IF($G2117="","",IF($G2117&lt;5,"Ha","Yo'q"))</f>
        <v/>
      </c>
      <c r="I2117" s="14" t="str">
        <f aca="false">IF($G2117="","",IF($G2117&lt;18,"Ha","Yo'q"))</f>
        <v/>
      </c>
      <c r="J2117" s="12"/>
      <c r="K2117" s="12"/>
      <c r="L2117" s="25"/>
      <c r="M2117" s="12"/>
    </row>
    <row r="2118" customFormat="false" ht="15" hidden="false" customHeight="false" outlineLevel="0" collapsed="false">
      <c r="A2118" s="8" t="n">
        <v>2114</v>
      </c>
      <c r="B2118" s="13"/>
      <c r="C2118" s="25"/>
      <c r="D2118" s="26" t="str">
        <f aca="false">IF($C2118="","",IFERROR(IF(INDEX(Bolalar!$B$5:$B$1804,MATCH($C2118,Bolalar!$I$5:$I$1804,0))="","",INDEX(Bolalar!$B$5:$B$1804,MATCH($C2118,Bolalar!$I$5:$I$1804,0))),""))</f>
        <v/>
      </c>
      <c r="E2118" s="15" t="str">
        <f aca="false">IF($C2118="","",IFERROR(IF(INDEX(Bolalar!$C$5:$C$1804,MATCH($C2118,Bolalar!$I$5:$I$1804,0))="","",INDEX(Bolalar!$C$5:$C$1804,MATCH($C2118,Bolalar!$I$5:$I$1804,0))),""))</f>
        <v/>
      </c>
      <c r="F2118" s="24"/>
      <c r="G2118" s="14" t="str">
        <f aca="false">IF(OR($E2118="",$B2118=""),"",INT(($B2118-$E2118)/365.25))</f>
        <v/>
      </c>
      <c r="H2118" s="14" t="str">
        <f aca="false">IF($G2118="","",IF($G2118&lt;5,"Ha","Yo'q"))</f>
        <v/>
      </c>
      <c r="I2118" s="14" t="str">
        <f aca="false">IF($G2118="","",IF($G2118&lt;18,"Ha","Yo'q"))</f>
        <v/>
      </c>
      <c r="J2118" s="12"/>
      <c r="K2118" s="12"/>
      <c r="L2118" s="25"/>
      <c r="M2118" s="12"/>
    </row>
    <row r="2119" customFormat="false" ht="15" hidden="false" customHeight="false" outlineLevel="0" collapsed="false">
      <c r="A2119" s="8" t="n">
        <v>2115</v>
      </c>
      <c r="B2119" s="13"/>
      <c r="C2119" s="25"/>
      <c r="D2119" s="26" t="str">
        <f aca="false">IF($C2119="","",IFERROR(IF(INDEX(Bolalar!$B$5:$B$1804,MATCH($C2119,Bolalar!$I$5:$I$1804,0))="","",INDEX(Bolalar!$B$5:$B$1804,MATCH($C2119,Bolalar!$I$5:$I$1804,0))),""))</f>
        <v/>
      </c>
      <c r="E2119" s="15" t="str">
        <f aca="false">IF($C2119="","",IFERROR(IF(INDEX(Bolalar!$C$5:$C$1804,MATCH($C2119,Bolalar!$I$5:$I$1804,0))="","",INDEX(Bolalar!$C$5:$C$1804,MATCH($C2119,Bolalar!$I$5:$I$1804,0))),""))</f>
        <v/>
      </c>
      <c r="F2119" s="24"/>
      <c r="G2119" s="14" t="str">
        <f aca="false">IF(OR($E2119="",$B2119=""),"",INT(($B2119-$E2119)/365.25))</f>
        <v/>
      </c>
      <c r="H2119" s="14" t="str">
        <f aca="false">IF($G2119="","",IF($G2119&lt;5,"Ha","Yo'q"))</f>
        <v/>
      </c>
      <c r="I2119" s="14" t="str">
        <f aca="false">IF($G2119="","",IF($G2119&lt;18,"Ha","Yo'q"))</f>
        <v/>
      </c>
      <c r="J2119" s="12"/>
      <c r="K2119" s="12"/>
      <c r="L2119" s="25"/>
      <c r="M2119" s="12"/>
    </row>
    <row r="2120" customFormat="false" ht="15" hidden="false" customHeight="false" outlineLevel="0" collapsed="false">
      <c r="A2120" s="8" t="n">
        <v>2116</v>
      </c>
      <c r="B2120" s="13"/>
      <c r="C2120" s="25"/>
      <c r="D2120" s="26" t="str">
        <f aca="false">IF($C2120="","",IFERROR(IF(INDEX(Bolalar!$B$5:$B$1804,MATCH($C2120,Bolalar!$I$5:$I$1804,0))="","",INDEX(Bolalar!$B$5:$B$1804,MATCH($C2120,Bolalar!$I$5:$I$1804,0))),""))</f>
        <v/>
      </c>
      <c r="E2120" s="15" t="str">
        <f aca="false">IF($C2120="","",IFERROR(IF(INDEX(Bolalar!$C$5:$C$1804,MATCH($C2120,Bolalar!$I$5:$I$1804,0))="","",INDEX(Bolalar!$C$5:$C$1804,MATCH($C2120,Bolalar!$I$5:$I$1804,0))),""))</f>
        <v/>
      </c>
      <c r="F2120" s="24"/>
      <c r="G2120" s="14" t="str">
        <f aca="false">IF(OR($E2120="",$B2120=""),"",INT(($B2120-$E2120)/365.25))</f>
        <v/>
      </c>
      <c r="H2120" s="14" t="str">
        <f aca="false">IF($G2120="","",IF($G2120&lt;5,"Ha","Yo'q"))</f>
        <v/>
      </c>
      <c r="I2120" s="14" t="str">
        <f aca="false">IF($G2120="","",IF($G2120&lt;18,"Ha","Yo'q"))</f>
        <v/>
      </c>
      <c r="J2120" s="12"/>
      <c r="K2120" s="12"/>
      <c r="L2120" s="25"/>
      <c r="M2120" s="12"/>
    </row>
    <row r="2121" customFormat="false" ht="15" hidden="false" customHeight="false" outlineLevel="0" collapsed="false">
      <c r="A2121" s="8" t="n">
        <v>2117</v>
      </c>
      <c r="B2121" s="13"/>
      <c r="C2121" s="25"/>
      <c r="D2121" s="26" t="str">
        <f aca="false">IF($C2121="","",IFERROR(IF(INDEX(Bolalar!$B$5:$B$1804,MATCH($C2121,Bolalar!$I$5:$I$1804,0))="","",INDEX(Bolalar!$B$5:$B$1804,MATCH($C2121,Bolalar!$I$5:$I$1804,0))),""))</f>
        <v/>
      </c>
      <c r="E2121" s="15" t="str">
        <f aca="false">IF($C2121="","",IFERROR(IF(INDEX(Bolalar!$C$5:$C$1804,MATCH($C2121,Bolalar!$I$5:$I$1804,0))="","",INDEX(Bolalar!$C$5:$C$1804,MATCH($C2121,Bolalar!$I$5:$I$1804,0))),""))</f>
        <v/>
      </c>
      <c r="F2121" s="24"/>
      <c r="G2121" s="14" t="str">
        <f aca="false">IF(OR($E2121="",$B2121=""),"",INT(($B2121-$E2121)/365.25))</f>
        <v/>
      </c>
      <c r="H2121" s="14" t="str">
        <f aca="false">IF($G2121="","",IF($G2121&lt;5,"Ha","Yo'q"))</f>
        <v/>
      </c>
      <c r="I2121" s="14" t="str">
        <f aca="false">IF($G2121="","",IF($G2121&lt;18,"Ha","Yo'q"))</f>
        <v/>
      </c>
      <c r="J2121" s="12"/>
      <c r="K2121" s="12"/>
      <c r="L2121" s="25"/>
      <c r="M2121" s="12"/>
    </row>
    <row r="2122" customFormat="false" ht="15" hidden="false" customHeight="false" outlineLevel="0" collapsed="false">
      <c r="A2122" s="8" t="n">
        <v>2118</v>
      </c>
      <c r="B2122" s="13"/>
      <c r="C2122" s="25"/>
      <c r="D2122" s="26" t="str">
        <f aca="false">IF($C2122="","",IFERROR(IF(INDEX(Bolalar!$B$5:$B$1804,MATCH($C2122,Bolalar!$I$5:$I$1804,0))="","",INDEX(Bolalar!$B$5:$B$1804,MATCH($C2122,Bolalar!$I$5:$I$1804,0))),""))</f>
        <v/>
      </c>
      <c r="E2122" s="15" t="str">
        <f aca="false">IF($C2122="","",IFERROR(IF(INDEX(Bolalar!$C$5:$C$1804,MATCH($C2122,Bolalar!$I$5:$I$1804,0))="","",INDEX(Bolalar!$C$5:$C$1804,MATCH($C2122,Bolalar!$I$5:$I$1804,0))),""))</f>
        <v/>
      </c>
      <c r="F2122" s="24"/>
      <c r="G2122" s="14" t="str">
        <f aca="false">IF(OR($E2122="",$B2122=""),"",INT(($B2122-$E2122)/365.25))</f>
        <v/>
      </c>
      <c r="H2122" s="14" t="str">
        <f aca="false">IF($G2122="","",IF($G2122&lt;5,"Ha","Yo'q"))</f>
        <v/>
      </c>
      <c r="I2122" s="14" t="str">
        <f aca="false">IF($G2122="","",IF($G2122&lt;18,"Ha","Yo'q"))</f>
        <v/>
      </c>
      <c r="J2122" s="12"/>
      <c r="K2122" s="12"/>
      <c r="L2122" s="25"/>
      <c r="M2122" s="12"/>
    </row>
    <row r="2123" customFormat="false" ht="15" hidden="false" customHeight="false" outlineLevel="0" collapsed="false">
      <c r="A2123" s="8" t="n">
        <v>2119</v>
      </c>
      <c r="B2123" s="13"/>
      <c r="C2123" s="25"/>
      <c r="D2123" s="26" t="str">
        <f aca="false">IF($C2123="","",IFERROR(IF(INDEX(Bolalar!$B$5:$B$1804,MATCH($C2123,Bolalar!$I$5:$I$1804,0))="","",INDEX(Bolalar!$B$5:$B$1804,MATCH($C2123,Bolalar!$I$5:$I$1804,0))),""))</f>
        <v/>
      </c>
      <c r="E2123" s="15" t="str">
        <f aca="false">IF($C2123="","",IFERROR(IF(INDEX(Bolalar!$C$5:$C$1804,MATCH($C2123,Bolalar!$I$5:$I$1804,0))="","",INDEX(Bolalar!$C$5:$C$1804,MATCH($C2123,Bolalar!$I$5:$I$1804,0))),""))</f>
        <v/>
      </c>
      <c r="F2123" s="24"/>
      <c r="G2123" s="14" t="str">
        <f aca="false">IF(OR($E2123="",$B2123=""),"",INT(($B2123-$E2123)/365.25))</f>
        <v/>
      </c>
      <c r="H2123" s="14" t="str">
        <f aca="false">IF($G2123="","",IF($G2123&lt;5,"Ha","Yo'q"))</f>
        <v/>
      </c>
      <c r="I2123" s="14" t="str">
        <f aca="false">IF($G2123="","",IF($G2123&lt;18,"Ha","Yo'q"))</f>
        <v/>
      </c>
      <c r="J2123" s="12"/>
      <c r="K2123" s="12"/>
      <c r="L2123" s="25"/>
      <c r="M2123" s="12"/>
    </row>
    <row r="2124" customFormat="false" ht="15" hidden="false" customHeight="false" outlineLevel="0" collapsed="false">
      <c r="A2124" s="8" t="n">
        <v>2120</v>
      </c>
      <c r="B2124" s="13"/>
      <c r="C2124" s="25"/>
      <c r="D2124" s="26" t="str">
        <f aca="false">IF($C2124="","",IFERROR(IF(INDEX(Bolalar!$B$5:$B$1804,MATCH($C2124,Bolalar!$I$5:$I$1804,0))="","",INDEX(Bolalar!$B$5:$B$1804,MATCH($C2124,Bolalar!$I$5:$I$1804,0))),""))</f>
        <v/>
      </c>
      <c r="E2124" s="15" t="str">
        <f aca="false">IF($C2124="","",IFERROR(IF(INDEX(Bolalar!$C$5:$C$1804,MATCH($C2124,Bolalar!$I$5:$I$1804,0))="","",INDEX(Bolalar!$C$5:$C$1804,MATCH($C2124,Bolalar!$I$5:$I$1804,0))),""))</f>
        <v/>
      </c>
      <c r="F2124" s="24"/>
      <c r="G2124" s="14" t="str">
        <f aca="false">IF(OR($E2124="",$B2124=""),"",INT(($B2124-$E2124)/365.25))</f>
        <v/>
      </c>
      <c r="H2124" s="14" t="str">
        <f aca="false">IF($G2124="","",IF($G2124&lt;5,"Ha","Yo'q"))</f>
        <v/>
      </c>
      <c r="I2124" s="14" t="str">
        <f aca="false">IF($G2124="","",IF($G2124&lt;18,"Ha","Yo'q"))</f>
        <v/>
      </c>
      <c r="J2124" s="12"/>
      <c r="K2124" s="12"/>
      <c r="L2124" s="25"/>
      <c r="M2124" s="12"/>
    </row>
    <row r="2125" customFormat="false" ht="15" hidden="false" customHeight="false" outlineLevel="0" collapsed="false">
      <c r="A2125" s="8" t="n">
        <v>2121</v>
      </c>
      <c r="B2125" s="13"/>
      <c r="C2125" s="25"/>
      <c r="D2125" s="26" t="str">
        <f aca="false">IF($C2125="","",IFERROR(IF(INDEX(Bolalar!$B$5:$B$1804,MATCH($C2125,Bolalar!$I$5:$I$1804,0))="","",INDEX(Bolalar!$B$5:$B$1804,MATCH($C2125,Bolalar!$I$5:$I$1804,0))),""))</f>
        <v/>
      </c>
      <c r="E2125" s="15" t="str">
        <f aca="false">IF($C2125="","",IFERROR(IF(INDEX(Bolalar!$C$5:$C$1804,MATCH($C2125,Bolalar!$I$5:$I$1804,0))="","",INDEX(Bolalar!$C$5:$C$1804,MATCH($C2125,Bolalar!$I$5:$I$1804,0))),""))</f>
        <v/>
      </c>
      <c r="F2125" s="24"/>
      <c r="G2125" s="14" t="str">
        <f aca="false">IF(OR($E2125="",$B2125=""),"",INT(($B2125-$E2125)/365.25))</f>
        <v/>
      </c>
      <c r="H2125" s="14" t="str">
        <f aca="false">IF($G2125="","",IF($G2125&lt;5,"Ha","Yo'q"))</f>
        <v/>
      </c>
      <c r="I2125" s="14" t="str">
        <f aca="false">IF($G2125="","",IF($G2125&lt;18,"Ha","Yo'q"))</f>
        <v/>
      </c>
      <c r="J2125" s="12"/>
      <c r="K2125" s="12"/>
      <c r="L2125" s="25"/>
      <c r="M2125" s="12"/>
    </row>
    <row r="2126" customFormat="false" ht="15" hidden="false" customHeight="false" outlineLevel="0" collapsed="false">
      <c r="A2126" s="8" t="n">
        <v>2122</v>
      </c>
      <c r="B2126" s="13"/>
      <c r="C2126" s="25"/>
      <c r="D2126" s="26" t="str">
        <f aca="false">IF($C2126="","",IFERROR(IF(INDEX(Bolalar!$B$5:$B$1804,MATCH($C2126,Bolalar!$I$5:$I$1804,0))="","",INDEX(Bolalar!$B$5:$B$1804,MATCH($C2126,Bolalar!$I$5:$I$1804,0))),""))</f>
        <v/>
      </c>
      <c r="E2126" s="15" t="str">
        <f aca="false">IF($C2126="","",IFERROR(IF(INDEX(Bolalar!$C$5:$C$1804,MATCH($C2126,Bolalar!$I$5:$I$1804,0))="","",INDEX(Bolalar!$C$5:$C$1804,MATCH($C2126,Bolalar!$I$5:$I$1804,0))),""))</f>
        <v/>
      </c>
      <c r="F2126" s="24"/>
      <c r="G2126" s="14" t="str">
        <f aca="false">IF(OR($E2126="",$B2126=""),"",INT(($B2126-$E2126)/365.25))</f>
        <v/>
      </c>
      <c r="H2126" s="14" t="str">
        <f aca="false">IF($G2126="","",IF($G2126&lt;5,"Ha","Yo'q"))</f>
        <v/>
      </c>
      <c r="I2126" s="14" t="str">
        <f aca="false">IF($G2126="","",IF($G2126&lt;18,"Ha","Yo'q"))</f>
        <v/>
      </c>
      <c r="J2126" s="12"/>
      <c r="K2126" s="12"/>
      <c r="L2126" s="25"/>
      <c r="M2126" s="12"/>
    </row>
    <row r="2127" customFormat="false" ht="15" hidden="false" customHeight="false" outlineLevel="0" collapsed="false">
      <c r="A2127" s="8" t="n">
        <v>2123</v>
      </c>
      <c r="B2127" s="13"/>
      <c r="C2127" s="25"/>
      <c r="D2127" s="26" t="str">
        <f aca="false">IF($C2127="","",IFERROR(IF(INDEX(Bolalar!$B$5:$B$1804,MATCH($C2127,Bolalar!$I$5:$I$1804,0))="","",INDEX(Bolalar!$B$5:$B$1804,MATCH($C2127,Bolalar!$I$5:$I$1804,0))),""))</f>
        <v/>
      </c>
      <c r="E2127" s="15" t="str">
        <f aca="false">IF($C2127="","",IFERROR(IF(INDEX(Bolalar!$C$5:$C$1804,MATCH($C2127,Bolalar!$I$5:$I$1804,0))="","",INDEX(Bolalar!$C$5:$C$1804,MATCH($C2127,Bolalar!$I$5:$I$1804,0))),""))</f>
        <v/>
      </c>
      <c r="F2127" s="24"/>
      <c r="G2127" s="14" t="str">
        <f aca="false">IF(OR($E2127="",$B2127=""),"",INT(($B2127-$E2127)/365.25))</f>
        <v/>
      </c>
      <c r="H2127" s="14" t="str">
        <f aca="false">IF($G2127="","",IF($G2127&lt;5,"Ha","Yo'q"))</f>
        <v/>
      </c>
      <c r="I2127" s="14" t="str">
        <f aca="false">IF($G2127="","",IF($G2127&lt;18,"Ha","Yo'q"))</f>
        <v/>
      </c>
      <c r="J2127" s="12"/>
      <c r="K2127" s="12"/>
      <c r="L2127" s="25"/>
      <c r="M2127" s="12"/>
    </row>
    <row r="2128" customFormat="false" ht="15" hidden="false" customHeight="false" outlineLevel="0" collapsed="false">
      <c r="A2128" s="8" t="n">
        <v>2124</v>
      </c>
      <c r="B2128" s="13"/>
      <c r="C2128" s="25"/>
      <c r="D2128" s="26" t="str">
        <f aca="false">IF($C2128="","",IFERROR(IF(INDEX(Bolalar!$B$5:$B$1804,MATCH($C2128,Bolalar!$I$5:$I$1804,0))="","",INDEX(Bolalar!$B$5:$B$1804,MATCH($C2128,Bolalar!$I$5:$I$1804,0))),""))</f>
        <v/>
      </c>
      <c r="E2128" s="15" t="str">
        <f aca="false">IF($C2128="","",IFERROR(IF(INDEX(Bolalar!$C$5:$C$1804,MATCH($C2128,Bolalar!$I$5:$I$1804,0))="","",INDEX(Bolalar!$C$5:$C$1804,MATCH($C2128,Bolalar!$I$5:$I$1804,0))),""))</f>
        <v/>
      </c>
      <c r="F2128" s="24"/>
      <c r="G2128" s="14" t="str">
        <f aca="false">IF(OR($E2128="",$B2128=""),"",INT(($B2128-$E2128)/365.25))</f>
        <v/>
      </c>
      <c r="H2128" s="14" t="str">
        <f aca="false">IF($G2128="","",IF($G2128&lt;5,"Ha","Yo'q"))</f>
        <v/>
      </c>
      <c r="I2128" s="14" t="str">
        <f aca="false">IF($G2128="","",IF($G2128&lt;18,"Ha","Yo'q"))</f>
        <v/>
      </c>
      <c r="J2128" s="12"/>
      <c r="K2128" s="12"/>
      <c r="L2128" s="25"/>
      <c r="M2128" s="12"/>
    </row>
    <row r="2129" customFormat="false" ht="15" hidden="false" customHeight="false" outlineLevel="0" collapsed="false">
      <c r="A2129" s="8" t="n">
        <v>2125</v>
      </c>
      <c r="B2129" s="13"/>
      <c r="C2129" s="25"/>
      <c r="D2129" s="26" t="str">
        <f aca="false">IF($C2129="","",IFERROR(IF(INDEX(Bolalar!$B$5:$B$1804,MATCH($C2129,Bolalar!$I$5:$I$1804,0))="","",INDEX(Bolalar!$B$5:$B$1804,MATCH($C2129,Bolalar!$I$5:$I$1804,0))),""))</f>
        <v/>
      </c>
      <c r="E2129" s="15" t="str">
        <f aca="false">IF($C2129="","",IFERROR(IF(INDEX(Bolalar!$C$5:$C$1804,MATCH($C2129,Bolalar!$I$5:$I$1804,0))="","",INDEX(Bolalar!$C$5:$C$1804,MATCH($C2129,Bolalar!$I$5:$I$1804,0))),""))</f>
        <v/>
      </c>
      <c r="F2129" s="24"/>
      <c r="G2129" s="14" t="str">
        <f aca="false">IF(OR($E2129="",$B2129=""),"",INT(($B2129-$E2129)/365.25))</f>
        <v/>
      </c>
      <c r="H2129" s="14" t="str">
        <f aca="false">IF($G2129="","",IF($G2129&lt;5,"Ha","Yo'q"))</f>
        <v/>
      </c>
      <c r="I2129" s="14" t="str">
        <f aca="false">IF($G2129="","",IF($G2129&lt;18,"Ha","Yo'q"))</f>
        <v/>
      </c>
      <c r="J2129" s="12"/>
      <c r="K2129" s="12"/>
      <c r="L2129" s="25"/>
      <c r="M2129" s="12"/>
    </row>
    <row r="2130" customFormat="false" ht="15" hidden="false" customHeight="false" outlineLevel="0" collapsed="false">
      <c r="A2130" s="8" t="n">
        <v>2126</v>
      </c>
      <c r="B2130" s="13"/>
      <c r="C2130" s="25"/>
      <c r="D2130" s="26" t="str">
        <f aca="false">IF($C2130="","",IFERROR(IF(INDEX(Bolalar!$B$5:$B$1804,MATCH($C2130,Bolalar!$I$5:$I$1804,0))="","",INDEX(Bolalar!$B$5:$B$1804,MATCH($C2130,Bolalar!$I$5:$I$1804,0))),""))</f>
        <v/>
      </c>
      <c r="E2130" s="15" t="str">
        <f aca="false">IF($C2130="","",IFERROR(IF(INDEX(Bolalar!$C$5:$C$1804,MATCH($C2130,Bolalar!$I$5:$I$1804,0))="","",INDEX(Bolalar!$C$5:$C$1804,MATCH($C2130,Bolalar!$I$5:$I$1804,0))),""))</f>
        <v/>
      </c>
      <c r="F2130" s="24"/>
      <c r="G2130" s="14" t="str">
        <f aca="false">IF(OR($E2130="",$B2130=""),"",INT(($B2130-$E2130)/365.25))</f>
        <v/>
      </c>
      <c r="H2130" s="14" t="str">
        <f aca="false">IF($G2130="","",IF($G2130&lt;5,"Ha","Yo'q"))</f>
        <v/>
      </c>
      <c r="I2130" s="14" t="str">
        <f aca="false">IF($G2130="","",IF($G2130&lt;18,"Ha","Yo'q"))</f>
        <v/>
      </c>
      <c r="J2130" s="12"/>
      <c r="K2130" s="12"/>
      <c r="L2130" s="25"/>
      <c r="M2130" s="12"/>
    </row>
    <row r="2131" customFormat="false" ht="15" hidden="false" customHeight="false" outlineLevel="0" collapsed="false">
      <c r="A2131" s="8" t="n">
        <v>2127</v>
      </c>
      <c r="B2131" s="13"/>
      <c r="C2131" s="25"/>
      <c r="D2131" s="26" t="str">
        <f aca="false">IF($C2131="","",IFERROR(IF(INDEX(Bolalar!$B$5:$B$1804,MATCH($C2131,Bolalar!$I$5:$I$1804,0))="","",INDEX(Bolalar!$B$5:$B$1804,MATCH($C2131,Bolalar!$I$5:$I$1804,0))),""))</f>
        <v/>
      </c>
      <c r="E2131" s="15" t="str">
        <f aca="false">IF($C2131="","",IFERROR(IF(INDEX(Bolalar!$C$5:$C$1804,MATCH($C2131,Bolalar!$I$5:$I$1804,0))="","",INDEX(Bolalar!$C$5:$C$1804,MATCH($C2131,Bolalar!$I$5:$I$1804,0))),""))</f>
        <v/>
      </c>
      <c r="F2131" s="24"/>
      <c r="G2131" s="14" t="str">
        <f aca="false">IF(OR($E2131="",$B2131=""),"",INT(($B2131-$E2131)/365.25))</f>
        <v/>
      </c>
      <c r="H2131" s="14" t="str">
        <f aca="false">IF($G2131="","",IF($G2131&lt;5,"Ha","Yo'q"))</f>
        <v/>
      </c>
      <c r="I2131" s="14" t="str">
        <f aca="false">IF($G2131="","",IF($G2131&lt;18,"Ha","Yo'q"))</f>
        <v/>
      </c>
      <c r="J2131" s="12"/>
      <c r="K2131" s="12"/>
      <c r="L2131" s="25"/>
      <c r="M2131" s="12"/>
    </row>
    <row r="2132" customFormat="false" ht="15" hidden="false" customHeight="false" outlineLevel="0" collapsed="false">
      <c r="A2132" s="8" t="n">
        <v>2128</v>
      </c>
      <c r="B2132" s="13"/>
      <c r="C2132" s="25"/>
      <c r="D2132" s="26" t="str">
        <f aca="false">IF($C2132="","",IFERROR(IF(INDEX(Bolalar!$B$5:$B$1804,MATCH($C2132,Bolalar!$I$5:$I$1804,0))="","",INDEX(Bolalar!$B$5:$B$1804,MATCH($C2132,Bolalar!$I$5:$I$1804,0))),""))</f>
        <v/>
      </c>
      <c r="E2132" s="15" t="str">
        <f aca="false">IF($C2132="","",IFERROR(IF(INDEX(Bolalar!$C$5:$C$1804,MATCH($C2132,Bolalar!$I$5:$I$1804,0))="","",INDEX(Bolalar!$C$5:$C$1804,MATCH($C2132,Bolalar!$I$5:$I$1804,0))),""))</f>
        <v/>
      </c>
      <c r="F2132" s="24"/>
      <c r="G2132" s="14" t="str">
        <f aca="false">IF(OR($E2132="",$B2132=""),"",INT(($B2132-$E2132)/365.25))</f>
        <v/>
      </c>
      <c r="H2132" s="14" t="str">
        <f aca="false">IF($G2132="","",IF($G2132&lt;5,"Ha","Yo'q"))</f>
        <v/>
      </c>
      <c r="I2132" s="14" t="str">
        <f aca="false">IF($G2132="","",IF($G2132&lt;18,"Ha","Yo'q"))</f>
        <v/>
      </c>
      <c r="J2132" s="12"/>
      <c r="K2132" s="12"/>
      <c r="L2132" s="25"/>
      <c r="M2132" s="12"/>
    </row>
    <row r="2133" customFormat="false" ht="15" hidden="false" customHeight="false" outlineLevel="0" collapsed="false">
      <c r="A2133" s="8" t="n">
        <v>2129</v>
      </c>
      <c r="B2133" s="13"/>
      <c r="C2133" s="25"/>
      <c r="D2133" s="26" t="str">
        <f aca="false">IF($C2133="","",IFERROR(IF(INDEX(Bolalar!$B$5:$B$1804,MATCH($C2133,Bolalar!$I$5:$I$1804,0))="","",INDEX(Bolalar!$B$5:$B$1804,MATCH($C2133,Bolalar!$I$5:$I$1804,0))),""))</f>
        <v/>
      </c>
      <c r="E2133" s="15" t="str">
        <f aca="false">IF($C2133="","",IFERROR(IF(INDEX(Bolalar!$C$5:$C$1804,MATCH($C2133,Bolalar!$I$5:$I$1804,0))="","",INDEX(Bolalar!$C$5:$C$1804,MATCH($C2133,Bolalar!$I$5:$I$1804,0))),""))</f>
        <v/>
      </c>
      <c r="F2133" s="24"/>
      <c r="G2133" s="14" t="str">
        <f aca="false">IF(OR($E2133="",$B2133=""),"",INT(($B2133-$E2133)/365.25))</f>
        <v/>
      </c>
      <c r="H2133" s="14" t="str">
        <f aca="false">IF($G2133="","",IF($G2133&lt;5,"Ha","Yo'q"))</f>
        <v/>
      </c>
      <c r="I2133" s="14" t="str">
        <f aca="false">IF($G2133="","",IF($G2133&lt;18,"Ha","Yo'q"))</f>
        <v/>
      </c>
      <c r="J2133" s="12"/>
      <c r="K2133" s="12"/>
      <c r="L2133" s="25"/>
      <c r="M2133" s="12"/>
    </row>
    <row r="2134" customFormat="false" ht="15" hidden="false" customHeight="false" outlineLevel="0" collapsed="false">
      <c r="A2134" s="8" t="n">
        <v>2130</v>
      </c>
      <c r="B2134" s="13"/>
      <c r="C2134" s="25"/>
      <c r="D2134" s="26" t="str">
        <f aca="false">IF($C2134="","",IFERROR(IF(INDEX(Bolalar!$B$5:$B$1804,MATCH($C2134,Bolalar!$I$5:$I$1804,0))="","",INDEX(Bolalar!$B$5:$B$1804,MATCH($C2134,Bolalar!$I$5:$I$1804,0))),""))</f>
        <v/>
      </c>
      <c r="E2134" s="15" t="str">
        <f aca="false">IF($C2134="","",IFERROR(IF(INDEX(Bolalar!$C$5:$C$1804,MATCH($C2134,Bolalar!$I$5:$I$1804,0))="","",INDEX(Bolalar!$C$5:$C$1804,MATCH($C2134,Bolalar!$I$5:$I$1804,0))),""))</f>
        <v/>
      </c>
      <c r="F2134" s="24"/>
      <c r="G2134" s="14" t="str">
        <f aca="false">IF(OR($E2134="",$B2134=""),"",INT(($B2134-$E2134)/365.25))</f>
        <v/>
      </c>
      <c r="H2134" s="14" t="str">
        <f aca="false">IF($G2134="","",IF($G2134&lt;5,"Ha","Yo'q"))</f>
        <v/>
      </c>
      <c r="I2134" s="14" t="str">
        <f aca="false">IF($G2134="","",IF($G2134&lt;18,"Ha","Yo'q"))</f>
        <v/>
      </c>
      <c r="J2134" s="12"/>
      <c r="K2134" s="12"/>
      <c r="L2134" s="25"/>
      <c r="M2134" s="12"/>
    </row>
    <row r="2135" customFormat="false" ht="15" hidden="false" customHeight="false" outlineLevel="0" collapsed="false">
      <c r="A2135" s="8" t="n">
        <v>2131</v>
      </c>
      <c r="B2135" s="13"/>
      <c r="C2135" s="25"/>
      <c r="D2135" s="26" t="str">
        <f aca="false">IF($C2135="","",IFERROR(IF(INDEX(Bolalar!$B$5:$B$1804,MATCH($C2135,Bolalar!$I$5:$I$1804,0))="","",INDEX(Bolalar!$B$5:$B$1804,MATCH($C2135,Bolalar!$I$5:$I$1804,0))),""))</f>
        <v/>
      </c>
      <c r="E2135" s="15" t="str">
        <f aca="false">IF($C2135="","",IFERROR(IF(INDEX(Bolalar!$C$5:$C$1804,MATCH($C2135,Bolalar!$I$5:$I$1804,0))="","",INDEX(Bolalar!$C$5:$C$1804,MATCH($C2135,Bolalar!$I$5:$I$1804,0))),""))</f>
        <v/>
      </c>
      <c r="F2135" s="24"/>
      <c r="G2135" s="14" t="str">
        <f aca="false">IF(OR($E2135="",$B2135=""),"",INT(($B2135-$E2135)/365.25))</f>
        <v/>
      </c>
      <c r="H2135" s="14" t="str">
        <f aca="false">IF($G2135="","",IF($G2135&lt;5,"Ha","Yo'q"))</f>
        <v/>
      </c>
      <c r="I2135" s="14" t="str">
        <f aca="false">IF($G2135="","",IF($G2135&lt;18,"Ha","Yo'q"))</f>
        <v/>
      </c>
      <c r="J2135" s="12"/>
      <c r="K2135" s="12"/>
      <c r="L2135" s="25"/>
      <c r="M2135" s="12"/>
    </row>
    <row r="2136" customFormat="false" ht="15" hidden="false" customHeight="false" outlineLevel="0" collapsed="false">
      <c r="A2136" s="8" t="n">
        <v>2132</v>
      </c>
      <c r="B2136" s="13"/>
      <c r="C2136" s="25"/>
      <c r="D2136" s="26" t="str">
        <f aca="false">IF($C2136="","",IFERROR(IF(INDEX(Bolalar!$B$5:$B$1804,MATCH($C2136,Bolalar!$I$5:$I$1804,0))="","",INDEX(Bolalar!$B$5:$B$1804,MATCH($C2136,Bolalar!$I$5:$I$1804,0))),""))</f>
        <v/>
      </c>
      <c r="E2136" s="15" t="str">
        <f aca="false">IF($C2136="","",IFERROR(IF(INDEX(Bolalar!$C$5:$C$1804,MATCH($C2136,Bolalar!$I$5:$I$1804,0))="","",INDEX(Bolalar!$C$5:$C$1804,MATCH($C2136,Bolalar!$I$5:$I$1804,0))),""))</f>
        <v/>
      </c>
      <c r="F2136" s="24"/>
      <c r="G2136" s="14" t="str">
        <f aca="false">IF(OR($E2136="",$B2136=""),"",INT(($B2136-$E2136)/365.25))</f>
        <v/>
      </c>
      <c r="H2136" s="14" t="str">
        <f aca="false">IF($G2136="","",IF($G2136&lt;5,"Ha","Yo'q"))</f>
        <v/>
      </c>
      <c r="I2136" s="14" t="str">
        <f aca="false">IF($G2136="","",IF($G2136&lt;18,"Ha","Yo'q"))</f>
        <v/>
      </c>
      <c r="J2136" s="12"/>
      <c r="K2136" s="12"/>
      <c r="L2136" s="25"/>
      <c r="M2136" s="12"/>
    </row>
    <row r="2137" customFormat="false" ht="15" hidden="false" customHeight="false" outlineLevel="0" collapsed="false">
      <c r="A2137" s="8" t="n">
        <v>2133</v>
      </c>
      <c r="B2137" s="13"/>
      <c r="C2137" s="25"/>
      <c r="D2137" s="26" t="str">
        <f aca="false">IF($C2137="","",IFERROR(IF(INDEX(Bolalar!$B$5:$B$1804,MATCH($C2137,Bolalar!$I$5:$I$1804,0))="","",INDEX(Bolalar!$B$5:$B$1804,MATCH($C2137,Bolalar!$I$5:$I$1804,0))),""))</f>
        <v/>
      </c>
      <c r="E2137" s="15" t="str">
        <f aca="false">IF($C2137="","",IFERROR(IF(INDEX(Bolalar!$C$5:$C$1804,MATCH($C2137,Bolalar!$I$5:$I$1804,0))="","",INDEX(Bolalar!$C$5:$C$1804,MATCH($C2137,Bolalar!$I$5:$I$1804,0))),""))</f>
        <v/>
      </c>
      <c r="F2137" s="24"/>
      <c r="G2137" s="14" t="str">
        <f aca="false">IF(OR($E2137="",$B2137=""),"",INT(($B2137-$E2137)/365.25))</f>
        <v/>
      </c>
      <c r="H2137" s="14" t="str">
        <f aca="false">IF($G2137="","",IF($G2137&lt;5,"Ha","Yo'q"))</f>
        <v/>
      </c>
      <c r="I2137" s="14" t="str">
        <f aca="false">IF($G2137="","",IF($G2137&lt;18,"Ha","Yo'q"))</f>
        <v/>
      </c>
      <c r="J2137" s="12"/>
      <c r="K2137" s="12"/>
      <c r="L2137" s="25"/>
      <c r="M2137" s="12"/>
    </row>
    <row r="2138" customFormat="false" ht="15" hidden="false" customHeight="false" outlineLevel="0" collapsed="false">
      <c r="A2138" s="8" t="n">
        <v>2134</v>
      </c>
      <c r="B2138" s="13"/>
      <c r="C2138" s="25"/>
      <c r="D2138" s="26" t="str">
        <f aca="false">IF($C2138="","",IFERROR(IF(INDEX(Bolalar!$B$5:$B$1804,MATCH($C2138,Bolalar!$I$5:$I$1804,0))="","",INDEX(Bolalar!$B$5:$B$1804,MATCH($C2138,Bolalar!$I$5:$I$1804,0))),""))</f>
        <v/>
      </c>
      <c r="E2138" s="15" t="str">
        <f aca="false">IF($C2138="","",IFERROR(IF(INDEX(Bolalar!$C$5:$C$1804,MATCH($C2138,Bolalar!$I$5:$I$1804,0))="","",INDEX(Bolalar!$C$5:$C$1804,MATCH($C2138,Bolalar!$I$5:$I$1804,0))),""))</f>
        <v/>
      </c>
      <c r="F2138" s="24"/>
      <c r="G2138" s="14" t="str">
        <f aca="false">IF(OR($E2138="",$B2138=""),"",INT(($B2138-$E2138)/365.25))</f>
        <v/>
      </c>
      <c r="H2138" s="14" t="str">
        <f aca="false">IF($G2138="","",IF($G2138&lt;5,"Ha","Yo'q"))</f>
        <v/>
      </c>
      <c r="I2138" s="14" t="str">
        <f aca="false">IF($G2138="","",IF($G2138&lt;18,"Ha","Yo'q"))</f>
        <v/>
      </c>
      <c r="J2138" s="12"/>
      <c r="K2138" s="12"/>
      <c r="L2138" s="25"/>
      <c r="M2138" s="12"/>
    </row>
    <row r="2139" customFormat="false" ht="15" hidden="false" customHeight="false" outlineLevel="0" collapsed="false">
      <c r="A2139" s="8" t="n">
        <v>2135</v>
      </c>
      <c r="B2139" s="13"/>
      <c r="C2139" s="25"/>
      <c r="D2139" s="26" t="str">
        <f aca="false">IF($C2139="","",IFERROR(IF(INDEX(Bolalar!$B$5:$B$1804,MATCH($C2139,Bolalar!$I$5:$I$1804,0))="","",INDEX(Bolalar!$B$5:$B$1804,MATCH($C2139,Bolalar!$I$5:$I$1804,0))),""))</f>
        <v/>
      </c>
      <c r="E2139" s="15" t="str">
        <f aca="false">IF($C2139="","",IFERROR(IF(INDEX(Bolalar!$C$5:$C$1804,MATCH($C2139,Bolalar!$I$5:$I$1804,0))="","",INDEX(Bolalar!$C$5:$C$1804,MATCH($C2139,Bolalar!$I$5:$I$1804,0))),""))</f>
        <v/>
      </c>
      <c r="F2139" s="24"/>
      <c r="G2139" s="14" t="str">
        <f aca="false">IF(OR($E2139="",$B2139=""),"",INT(($B2139-$E2139)/365.25))</f>
        <v/>
      </c>
      <c r="H2139" s="14" t="str">
        <f aca="false">IF($G2139="","",IF($G2139&lt;5,"Ha","Yo'q"))</f>
        <v/>
      </c>
      <c r="I2139" s="14" t="str">
        <f aca="false">IF($G2139="","",IF($G2139&lt;18,"Ha","Yo'q"))</f>
        <v/>
      </c>
      <c r="J2139" s="12"/>
      <c r="K2139" s="12"/>
      <c r="L2139" s="25"/>
      <c r="M2139" s="12"/>
    </row>
    <row r="2140" customFormat="false" ht="15" hidden="false" customHeight="false" outlineLevel="0" collapsed="false">
      <c r="A2140" s="8" t="n">
        <v>2136</v>
      </c>
      <c r="B2140" s="13"/>
      <c r="C2140" s="25"/>
      <c r="D2140" s="26" t="str">
        <f aca="false">IF($C2140="","",IFERROR(IF(INDEX(Bolalar!$B$5:$B$1804,MATCH($C2140,Bolalar!$I$5:$I$1804,0))="","",INDEX(Bolalar!$B$5:$B$1804,MATCH($C2140,Bolalar!$I$5:$I$1804,0))),""))</f>
        <v/>
      </c>
      <c r="E2140" s="15" t="str">
        <f aca="false">IF($C2140="","",IFERROR(IF(INDEX(Bolalar!$C$5:$C$1804,MATCH($C2140,Bolalar!$I$5:$I$1804,0))="","",INDEX(Bolalar!$C$5:$C$1804,MATCH($C2140,Bolalar!$I$5:$I$1804,0))),""))</f>
        <v/>
      </c>
      <c r="F2140" s="24"/>
      <c r="G2140" s="14" t="str">
        <f aca="false">IF(OR($E2140="",$B2140=""),"",INT(($B2140-$E2140)/365.25))</f>
        <v/>
      </c>
      <c r="H2140" s="14" t="str">
        <f aca="false">IF($G2140="","",IF($G2140&lt;5,"Ha","Yo'q"))</f>
        <v/>
      </c>
      <c r="I2140" s="14" t="str">
        <f aca="false">IF($G2140="","",IF($G2140&lt;18,"Ha","Yo'q"))</f>
        <v/>
      </c>
      <c r="J2140" s="12"/>
      <c r="K2140" s="12"/>
      <c r="L2140" s="25"/>
      <c r="M2140" s="12"/>
    </row>
    <row r="2141" customFormat="false" ht="15" hidden="false" customHeight="false" outlineLevel="0" collapsed="false">
      <c r="A2141" s="8" t="n">
        <v>2137</v>
      </c>
      <c r="B2141" s="13"/>
      <c r="C2141" s="25"/>
      <c r="D2141" s="26" t="str">
        <f aca="false">IF($C2141="","",IFERROR(IF(INDEX(Bolalar!$B$5:$B$1804,MATCH($C2141,Bolalar!$I$5:$I$1804,0))="","",INDEX(Bolalar!$B$5:$B$1804,MATCH($C2141,Bolalar!$I$5:$I$1804,0))),""))</f>
        <v/>
      </c>
      <c r="E2141" s="15" t="str">
        <f aca="false">IF($C2141="","",IFERROR(IF(INDEX(Bolalar!$C$5:$C$1804,MATCH($C2141,Bolalar!$I$5:$I$1804,0))="","",INDEX(Bolalar!$C$5:$C$1804,MATCH($C2141,Bolalar!$I$5:$I$1804,0))),""))</f>
        <v/>
      </c>
      <c r="F2141" s="24"/>
      <c r="G2141" s="14" t="str">
        <f aca="false">IF(OR($E2141="",$B2141=""),"",INT(($B2141-$E2141)/365.25))</f>
        <v/>
      </c>
      <c r="H2141" s="14" t="str">
        <f aca="false">IF($G2141="","",IF($G2141&lt;5,"Ha","Yo'q"))</f>
        <v/>
      </c>
      <c r="I2141" s="14" t="str">
        <f aca="false">IF($G2141="","",IF($G2141&lt;18,"Ha","Yo'q"))</f>
        <v/>
      </c>
      <c r="J2141" s="12"/>
      <c r="K2141" s="12"/>
      <c r="L2141" s="25"/>
      <c r="M2141" s="12"/>
    </row>
    <row r="2142" customFormat="false" ht="15" hidden="false" customHeight="false" outlineLevel="0" collapsed="false">
      <c r="A2142" s="8" t="n">
        <v>2138</v>
      </c>
      <c r="B2142" s="13"/>
      <c r="C2142" s="25"/>
      <c r="D2142" s="26" t="str">
        <f aca="false">IF($C2142="","",IFERROR(IF(INDEX(Bolalar!$B$5:$B$1804,MATCH($C2142,Bolalar!$I$5:$I$1804,0))="","",INDEX(Bolalar!$B$5:$B$1804,MATCH($C2142,Bolalar!$I$5:$I$1804,0))),""))</f>
        <v/>
      </c>
      <c r="E2142" s="15" t="str">
        <f aca="false">IF($C2142="","",IFERROR(IF(INDEX(Bolalar!$C$5:$C$1804,MATCH($C2142,Bolalar!$I$5:$I$1804,0))="","",INDEX(Bolalar!$C$5:$C$1804,MATCH($C2142,Bolalar!$I$5:$I$1804,0))),""))</f>
        <v/>
      </c>
      <c r="F2142" s="24"/>
      <c r="G2142" s="14" t="str">
        <f aca="false">IF(OR($E2142="",$B2142=""),"",INT(($B2142-$E2142)/365.25))</f>
        <v/>
      </c>
      <c r="H2142" s="14" t="str">
        <f aca="false">IF($G2142="","",IF($G2142&lt;5,"Ha","Yo'q"))</f>
        <v/>
      </c>
      <c r="I2142" s="14" t="str">
        <f aca="false">IF($G2142="","",IF($G2142&lt;18,"Ha","Yo'q"))</f>
        <v/>
      </c>
      <c r="J2142" s="12"/>
      <c r="K2142" s="12"/>
      <c r="L2142" s="25"/>
      <c r="M2142" s="12"/>
    </row>
    <row r="2143" customFormat="false" ht="15" hidden="false" customHeight="false" outlineLevel="0" collapsed="false">
      <c r="A2143" s="8" t="n">
        <v>2139</v>
      </c>
      <c r="B2143" s="13"/>
      <c r="C2143" s="25"/>
      <c r="D2143" s="26" t="str">
        <f aca="false">IF($C2143="","",IFERROR(IF(INDEX(Bolalar!$B$5:$B$1804,MATCH($C2143,Bolalar!$I$5:$I$1804,0))="","",INDEX(Bolalar!$B$5:$B$1804,MATCH($C2143,Bolalar!$I$5:$I$1804,0))),""))</f>
        <v/>
      </c>
      <c r="E2143" s="15" t="str">
        <f aca="false">IF($C2143="","",IFERROR(IF(INDEX(Bolalar!$C$5:$C$1804,MATCH($C2143,Bolalar!$I$5:$I$1804,0))="","",INDEX(Bolalar!$C$5:$C$1804,MATCH($C2143,Bolalar!$I$5:$I$1804,0))),""))</f>
        <v/>
      </c>
      <c r="F2143" s="24"/>
      <c r="G2143" s="14" t="str">
        <f aca="false">IF(OR($E2143="",$B2143=""),"",INT(($B2143-$E2143)/365.25))</f>
        <v/>
      </c>
      <c r="H2143" s="14" t="str">
        <f aca="false">IF($G2143="","",IF($G2143&lt;5,"Ha","Yo'q"))</f>
        <v/>
      </c>
      <c r="I2143" s="14" t="str">
        <f aca="false">IF($G2143="","",IF($G2143&lt;18,"Ha","Yo'q"))</f>
        <v/>
      </c>
      <c r="J2143" s="12"/>
      <c r="K2143" s="12"/>
      <c r="L2143" s="25"/>
      <c r="M2143" s="12"/>
    </row>
    <row r="2144" customFormat="false" ht="15" hidden="false" customHeight="false" outlineLevel="0" collapsed="false">
      <c r="A2144" s="8" t="n">
        <v>2140</v>
      </c>
      <c r="B2144" s="13"/>
      <c r="C2144" s="25"/>
      <c r="D2144" s="26" t="str">
        <f aca="false">IF($C2144="","",IFERROR(IF(INDEX(Bolalar!$B$5:$B$1804,MATCH($C2144,Bolalar!$I$5:$I$1804,0))="","",INDEX(Bolalar!$B$5:$B$1804,MATCH($C2144,Bolalar!$I$5:$I$1804,0))),""))</f>
        <v/>
      </c>
      <c r="E2144" s="15" t="str">
        <f aca="false">IF($C2144="","",IFERROR(IF(INDEX(Bolalar!$C$5:$C$1804,MATCH($C2144,Bolalar!$I$5:$I$1804,0))="","",INDEX(Bolalar!$C$5:$C$1804,MATCH($C2144,Bolalar!$I$5:$I$1804,0))),""))</f>
        <v/>
      </c>
      <c r="F2144" s="24"/>
      <c r="G2144" s="14" t="str">
        <f aca="false">IF(OR($E2144="",$B2144=""),"",INT(($B2144-$E2144)/365.25))</f>
        <v/>
      </c>
      <c r="H2144" s="14" t="str">
        <f aca="false">IF($G2144="","",IF($G2144&lt;5,"Ha","Yo'q"))</f>
        <v/>
      </c>
      <c r="I2144" s="14" t="str">
        <f aca="false">IF($G2144="","",IF($G2144&lt;18,"Ha","Yo'q"))</f>
        <v/>
      </c>
      <c r="J2144" s="12"/>
      <c r="K2144" s="12"/>
      <c r="L2144" s="25"/>
      <c r="M2144" s="12"/>
    </row>
    <row r="2145" customFormat="false" ht="15" hidden="false" customHeight="false" outlineLevel="0" collapsed="false">
      <c r="A2145" s="8" t="n">
        <v>2141</v>
      </c>
      <c r="B2145" s="13"/>
      <c r="C2145" s="25"/>
      <c r="D2145" s="26" t="str">
        <f aca="false">IF($C2145="","",IFERROR(IF(INDEX(Bolalar!$B$5:$B$1804,MATCH($C2145,Bolalar!$I$5:$I$1804,0))="","",INDEX(Bolalar!$B$5:$B$1804,MATCH($C2145,Bolalar!$I$5:$I$1804,0))),""))</f>
        <v/>
      </c>
      <c r="E2145" s="15" t="str">
        <f aca="false">IF($C2145="","",IFERROR(IF(INDEX(Bolalar!$C$5:$C$1804,MATCH($C2145,Bolalar!$I$5:$I$1804,0))="","",INDEX(Bolalar!$C$5:$C$1804,MATCH($C2145,Bolalar!$I$5:$I$1804,0))),""))</f>
        <v/>
      </c>
      <c r="F2145" s="24"/>
      <c r="G2145" s="14" t="str">
        <f aca="false">IF(OR($E2145="",$B2145=""),"",INT(($B2145-$E2145)/365.25))</f>
        <v/>
      </c>
      <c r="H2145" s="14" t="str">
        <f aca="false">IF($G2145="","",IF($G2145&lt;5,"Ha","Yo'q"))</f>
        <v/>
      </c>
      <c r="I2145" s="14" t="str">
        <f aca="false">IF($G2145="","",IF($G2145&lt;18,"Ha","Yo'q"))</f>
        <v/>
      </c>
      <c r="J2145" s="12"/>
      <c r="K2145" s="12"/>
      <c r="L2145" s="25"/>
      <c r="M2145" s="12"/>
    </row>
    <row r="2146" customFormat="false" ht="15" hidden="false" customHeight="false" outlineLevel="0" collapsed="false">
      <c r="A2146" s="8" t="n">
        <v>2142</v>
      </c>
      <c r="B2146" s="13"/>
      <c r="C2146" s="25"/>
      <c r="D2146" s="26" t="str">
        <f aca="false">IF($C2146="","",IFERROR(IF(INDEX(Bolalar!$B$5:$B$1804,MATCH($C2146,Bolalar!$I$5:$I$1804,0))="","",INDEX(Bolalar!$B$5:$B$1804,MATCH($C2146,Bolalar!$I$5:$I$1804,0))),""))</f>
        <v/>
      </c>
      <c r="E2146" s="15" t="str">
        <f aca="false">IF($C2146="","",IFERROR(IF(INDEX(Bolalar!$C$5:$C$1804,MATCH($C2146,Bolalar!$I$5:$I$1804,0))="","",INDEX(Bolalar!$C$5:$C$1804,MATCH($C2146,Bolalar!$I$5:$I$1804,0))),""))</f>
        <v/>
      </c>
      <c r="F2146" s="24"/>
      <c r="G2146" s="14" t="str">
        <f aca="false">IF(OR($E2146="",$B2146=""),"",INT(($B2146-$E2146)/365.25))</f>
        <v/>
      </c>
      <c r="H2146" s="14" t="str">
        <f aca="false">IF($G2146="","",IF($G2146&lt;5,"Ha","Yo'q"))</f>
        <v/>
      </c>
      <c r="I2146" s="14" t="str">
        <f aca="false">IF($G2146="","",IF($G2146&lt;18,"Ha","Yo'q"))</f>
        <v/>
      </c>
      <c r="J2146" s="12"/>
      <c r="K2146" s="12"/>
      <c r="L2146" s="25"/>
      <c r="M2146" s="12"/>
    </row>
    <row r="2147" customFormat="false" ht="15" hidden="false" customHeight="false" outlineLevel="0" collapsed="false">
      <c r="A2147" s="8" t="n">
        <v>2143</v>
      </c>
      <c r="B2147" s="13"/>
      <c r="C2147" s="25"/>
      <c r="D2147" s="26" t="str">
        <f aca="false">IF($C2147="","",IFERROR(IF(INDEX(Bolalar!$B$5:$B$1804,MATCH($C2147,Bolalar!$I$5:$I$1804,0))="","",INDEX(Bolalar!$B$5:$B$1804,MATCH($C2147,Bolalar!$I$5:$I$1804,0))),""))</f>
        <v/>
      </c>
      <c r="E2147" s="15" t="str">
        <f aca="false">IF($C2147="","",IFERROR(IF(INDEX(Bolalar!$C$5:$C$1804,MATCH($C2147,Bolalar!$I$5:$I$1804,0))="","",INDEX(Bolalar!$C$5:$C$1804,MATCH($C2147,Bolalar!$I$5:$I$1804,0))),""))</f>
        <v/>
      </c>
      <c r="F2147" s="24"/>
      <c r="G2147" s="14" t="str">
        <f aca="false">IF(OR($E2147="",$B2147=""),"",INT(($B2147-$E2147)/365.25))</f>
        <v/>
      </c>
      <c r="H2147" s="14" t="str">
        <f aca="false">IF($G2147="","",IF($G2147&lt;5,"Ha","Yo'q"))</f>
        <v/>
      </c>
      <c r="I2147" s="14" t="str">
        <f aca="false">IF($G2147="","",IF($G2147&lt;18,"Ha","Yo'q"))</f>
        <v/>
      </c>
      <c r="J2147" s="12"/>
      <c r="K2147" s="12"/>
      <c r="L2147" s="25"/>
      <c r="M2147" s="12"/>
    </row>
    <row r="2148" customFormat="false" ht="15" hidden="false" customHeight="false" outlineLevel="0" collapsed="false">
      <c r="A2148" s="8" t="n">
        <v>2144</v>
      </c>
      <c r="B2148" s="13"/>
      <c r="C2148" s="25"/>
      <c r="D2148" s="26" t="str">
        <f aca="false">IF($C2148="","",IFERROR(IF(INDEX(Bolalar!$B$5:$B$1804,MATCH($C2148,Bolalar!$I$5:$I$1804,0))="","",INDEX(Bolalar!$B$5:$B$1804,MATCH($C2148,Bolalar!$I$5:$I$1804,0))),""))</f>
        <v/>
      </c>
      <c r="E2148" s="15" t="str">
        <f aca="false">IF($C2148="","",IFERROR(IF(INDEX(Bolalar!$C$5:$C$1804,MATCH($C2148,Bolalar!$I$5:$I$1804,0))="","",INDEX(Bolalar!$C$5:$C$1804,MATCH($C2148,Bolalar!$I$5:$I$1804,0))),""))</f>
        <v/>
      </c>
      <c r="F2148" s="24"/>
      <c r="G2148" s="14" t="str">
        <f aca="false">IF(OR($E2148="",$B2148=""),"",INT(($B2148-$E2148)/365.25))</f>
        <v/>
      </c>
      <c r="H2148" s="14" t="str">
        <f aca="false">IF($G2148="","",IF($G2148&lt;5,"Ha","Yo'q"))</f>
        <v/>
      </c>
      <c r="I2148" s="14" t="str">
        <f aca="false">IF($G2148="","",IF($G2148&lt;18,"Ha","Yo'q"))</f>
        <v/>
      </c>
      <c r="J2148" s="12"/>
      <c r="K2148" s="12"/>
      <c r="L2148" s="25"/>
      <c r="M2148" s="12"/>
    </row>
    <row r="2149" customFormat="false" ht="15" hidden="false" customHeight="false" outlineLevel="0" collapsed="false">
      <c r="A2149" s="8" t="n">
        <v>2145</v>
      </c>
      <c r="B2149" s="13"/>
      <c r="C2149" s="25"/>
      <c r="D2149" s="26" t="str">
        <f aca="false">IF($C2149="","",IFERROR(IF(INDEX(Bolalar!$B$5:$B$1804,MATCH($C2149,Bolalar!$I$5:$I$1804,0))="","",INDEX(Bolalar!$B$5:$B$1804,MATCH($C2149,Bolalar!$I$5:$I$1804,0))),""))</f>
        <v/>
      </c>
      <c r="E2149" s="15" t="str">
        <f aca="false">IF($C2149="","",IFERROR(IF(INDEX(Bolalar!$C$5:$C$1804,MATCH($C2149,Bolalar!$I$5:$I$1804,0))="","",INDEX(Bolalar!$C$5:$C$1804,MATCH($C2149,Bolalar!$I$5:$I$1804,0))),""))</f>
        <v/>
      </c>
      <c r="F2149" s="24"/>
      <c r="G2149" s="14" t="str">
        <f aca="false">IF(OR($E2149="",$B2149=""),"",INT(($B2149-$E2149)/365.25))</f>
        <v/>
      </c>
      <c r="H2149" s="14" t="str">
        <f aca="false">IF($G2149="","",IF($G2149&lt;5,"Ha","Yo'q"))</f>
        <v/>
      </c>
      <c r="I2149" s="14" t="str">
        <f aca="false">IF($G2149="","",IF($G2149&lt;18,"Ha","Yo'q"))</f>
        <v/>
      </c>
      <c r="J2149" s="12"/>
      <c r="K2149" s="12"/>
      <c r="L2149" s="25"/>
      <c r="M2149" s="12"/>
    </row>
    <row r="2150" customFormat="false" ht="15" hidden="false" customHeight="false" outlineLevel="0" collapsed="false">
      <c r="A2150" s="8" t="n">
        <v>2146</v>
      </c>
      <c r="B2150" s="13"/>
      <c r="C2150" s="25"/>
      <c r="D2150" s="26" t="str">
        <f aca="false">IF($C2150="","",IFERROR(IF(INDEX(Bolalar!$B$5:$B$1804,MATCH($C2150,Bolalar!$I$5:$I$1804,0))="","",INDEX(Bolalar!$B$5:$B$1804,MATCH($C2150,Bolalar!$I$5:$I$1804,0))),""))</f>
        <v/>
      </c>
      <c r="E2150" s="15" t="str">
        <f aca="false">IF($C2150="","",IFERROR(IF(INDEX(Bolalar!$C$5:$C$1804,MATCH($C2150,Bolalar!$I$5:$I$1804,0))="","",INDEX(Bolalar!$C$5:$C$1804,MATCH($C2150,Bolalar!$I$5:$I$1804,0))),""))</f>
        <v/>
      </c>
      <c r="F2150" s="24"/>
      <c r="G2150" s="14" t="str">
        <f aca="false">IF(OR($E2150="",$B2150=""),"",INT(($B2150-$E2150)/365.25))</f>
        <v/>
      </c>
      <c r="H2150" s="14" t="str">
        <f aca="false">IF($G2150="","",IF($G2150&lt;5,"Ha","Yo'q"))</f>
        <v/>
      </c>
      <c r="I2150" s="14" t="str">
        <f aca="false">IF($G2150="","",IF($G2150&lt;18,"Ha","Yo'q"))</f>
        <v/>
      </c>
      <c r="J2150" s="12"/>
      <c r="K2150" s="12"/>
      <c r="L2150" s="25"/>
      <c r="M2150" s="12"/>
    </row>
    <row r="2151" customFormat="false" ht="15" hidden="false" customHeight="false" outlineLevel="0" collapsed="false">
      <c r="A2151" s="8" t="n">
        <v>2147</v>
      </c>
      <c r="B2151" s="13"/>
      <c r="C2151" s="25"/>
      <c r="D2151" s="26" t="str">
        <f aca="false">IF($C2151="","",IFERROR(IF(INDEX(Bolalar!$B$5:$B$1804,MATCH($C2151,Bolalar!$I$5:$I$1804,0))="","",INDEX(Bolalar!$B$5:$B$1804,MATCH($C2151,Bolalar!$I$5:$I$1804,0))),""))</f>
        <v/>
      </c>
      <c r="E2151" s="15" t="str">
        <f aca="false">IF($C2151="","",IFERROR(IF(INDEX(Bolalar!$C$5:$C$1804,MATCH($C2151,Bolalar!$I$5:$I$1804,0))="","",INDEX(Bolalar!$C$5:$C$1804,MATCH($C2151,Bolalar!$I$5:$I$1804,0))),""))</f>
        <v/>
      </c>
      <c r="F2151" s="24"/>
      <c r="G2151" s="14" t="str">
        <f aca="false">IF(OR($E2151="",$B2151=""),"",INT(($B2151-$E2151)/365.25))</f>
        <v/>
      </c>
      <c r="H2151" s="14" t="str">
        <f aca="false">IF($G2151="","",IF($G2151&lt;5,"Ha","Yo'q"))</f>
        <v/>
      </c>
      <c r="I2151" s="14" t="str">
        <f aca="false">IF($G2151="","",IF($G2151&lt;18,"Ha","Yo'q"))</f>
        <v/>
      </c>
      <c r="J2151" s="12"/>
      <c r="K2151" s="12"/>
      <c r="L2151" s="25"/>
      <c r="M2151" s="12"/>
    </row>
    <row r="2152" customFormat="false" ht="15" hidden="false" customHeight="false" outlineLevel="0" collapsed="false">
      <c r="A2152" s="8" t="n">
        <v>2148</v>
      </c>
      <c r="B2152" s="13"/>
      <c r="C2152" s="25"/>
      <c r="D2152" s="26" t="str">
        <f aca="false">IF($C2152="","",IFERROR(IF(INDEX(Bolalar!$B$5:$B$1804,MATCH($C2152,Bolalar!$I$5:$I$1804,0))="","",INDEX(Bolalar!$B$5:$B$1804,MATCH($C2152,Bolalar!$I$5:$I$1804,0))),""))</f>
        <v/>
      </c>
      <c r="E2152" s="15" t="str">
        <f aca="false">IF($C2152="","",IFERROR(IF(INDEX(Bolalar!$C$5:$C$1804,MATCH($C2152,Bolalar!$I$5:$I$1804,0))="","",INDEX(Bolalar!$C$5:$C$1804,MATCH($C2152,Bolalar!$I$5:$I$1804,0))),""))</f>
        <v/>
      </c>
      <c r="F2152" s="24"/>
      <c r="G2152" s="14" t="str">
        <f aca="false">IF(OR($E2152="",$B2152=""),"",INT(($B2152-$E2152)/365.25))</f>
        <v/>
      </c>
      <c r="H2152" s="14" t="str">
        <f aca="false">IF($G2152="","",IF($G2152&lt;5,"Ha","Yo'q"))</f>
        <v/>
      </c>
      <c r="I2152" s="14" t="str">
        <f aca="false">IF($G2152="","",IF($G2152&lt;18,"Ha","Yo'q"))</f>
        <v/>
      </c>
      <c r="J2152" s="12"/>
      <c r="K2152" s="12"/>
      <c r="L2152" s="25"/>
      <c r="M2152" s="12"/>
    </row>
    <row r="2153" customFormat="false" ht="15" hidden="false" customHeight="false" outlineLevel="0" collapsed="false">
      <c r="A2153" s="8" t="n">
        <v>2149</v>
      </c>
      <c r="B2153" s="13"/>
      <c r="C2153" s="25"/>
      <c r="D2153" s="26" t="str">
        <f aca="false">IF($C2153="","",IFERROR(IF(INDEX(Bolalar!$B$5:$B$1804,MATCH($C2153,Bolalar!$I$5:$I$1804,0))="","",INDEX(Bolalar!$B$5:$B$1804,MATCH($C2153,Bolalar!$I$5:$I$1804,0))),""))</f>
        <v/>
      </c>
      <c r="E2153" s="15" t="str">
        <f aca="false">IF($C2153="","",IFERROR(IF(INDEX(Bolalar!$C$5:$C$1804,MATCH($C2153,Bolalar!$I$5:$I$1804,0))="","",INDEX(Bolalar!$C$5:$C$1804,MATCH($C2153,Bolalar!$I$5:$I$1804,0))),""))</f>
        <v/>
      </c>
      <c r="F2153" s="24"/>
      <c r="G2153" s="14" t="str">
        <f aca="false">IF(OR($E2153="",$B2153=""),"",INT(($B2153-$E2153)/365.25))</f>
        <v/>
      </c>
      <c r="H2153" s="14" t="str">
        <f aca="false">IF($G2153="","",IF($G2153&lt;5,"Ha","Yo'q"))</f>
        <v/>
      </c>
      <c r="I2153" s="14" t="str">
        <f aca="false">IF($G2153="","",IF($G2153&lt;18,"Ha","Yo'q"))</f>
        <v/>
      </c>
      <c r="J2153" s="12"/>
      <c r="K2153" s="12"/>
      <c r="L2153" s="25"/>
      <c r="M2153" s="12"/>
    </row>
    <row r="2154" customFormat="false" ht="15" hidden="false" customHeight="false" outlineLevel="0" collapsed="false">
      <c r="A2154" s="8" t="n">
        <v>2150</v>
      </c>
      <c r="B2154" s="13"/>
      <c r="C2154" s="25"/>
      <c r="D2154" s="26" t="str">
        <f aca="false">IF($C2154="","",IFERROR(IF(INDEX(Bolalar!$B$5:$B$1804,MATCH($C2154,Bolalar!$I$5:$I$1804,0))="","",INDEX(Bolalar!$B$5:$B$1804,MATCH($C2154,Bolalar!$I$5:$I$1804,0))),""))</f>
        <v/>
      </c>
      <c r="E2154" s="15" t="str">
        <f aca="false">IF($C2154="","",IFERROR(IF(INDEX(Bolalar!$C$5:$C$1804,MATCH($C2154,Bolalar!$I$5:$I$1804,0))="","",INDEX(Bolalar!$C$5:$C$1804,MATCH($C2154,Bolalar!$I$5:$I$1804,0))),""))</f>
        <v/>
      </c>
      <c r="F2154" s="24"/>
      <c r="G2154" s="14" t="str">
        <f aca="false">IF(OR($E2154="",$B2154=""),"",INT(($B2154-$E2154)/365.25))</f>
        <v/>
      </c>
      <c r="H2154" s="14" t="str">
        <f aca="false">IF($G2154="","",IF($G2154&lt;5,"Ha","Yo'q"))</f>
        <v/>
      </c>
      <c r="I2154" s="14" t="str">
        <f aca="false">IF($G2154="","",IF($G2154&lt;18,"Ha","Yo'q"))</f>
        <v/>
      </c>
      <c r="J2154" s="12"/>
      <c r="K2154" s="12"/>
      <c r="L2154" s="25"/>
      <c r="M2154" s="12"/>
    </row>
    <row r="2155" customFormat="false" ht="15" hidden="false" customHeight="false" outlineLevel="0" collapsed="false">
      <c r="A2155" s="8" t="n">
        <v>2151</v>
      </c>
      <c r="B2155" s="13"/>
      <c r="C2155" s="25"/>
      <c r="D2155" s="26" t="str">
        <f aca="false">IF($C2155="","",IFERROR(IF(INDEX(Bolalar!$B$5:$B$1804,MATCH($C2155,Bolalar!$I$5:$I$1804,0))="","",INDEX(Bolalar!$B$5:$B$1804,MATCH($C2155,Bolalar!$I$5:$I$1804,0))),""))</f>
        <v/>
      </c>
      <c r="E2155" s="15" t="str">
        <f aca="false">IF($C2155="","",IFERROR(IF(INDEX(Bolalar!$C$5:$C$1804,MATCH($C2155,Bolalar!$I$5:$I$1804,0))="","",INDEX(Bolalar!$C$5:$C$1804,MATCH($C2155,Bolalar!$I$5:$I$1804,0))),""))</f>
        <v/>
      </c>
      <c r="F2155" s="24"/>
      <c r="G2155" s="14" t="str">
        <f aca="false">IF(OR($E2155="",$B2155=""),"",INT(($B2155-$E2155)/365.25))</f>
        <v/>
      </c>
      <c r="H2155" s="14" t="str">
        <f aca="false">IF($G2155="","",IF($G2155&lt;5,"Ha","Yo'q"))</f>
        <v/>
      </c>
      <c r="I2155" s="14" t="str">
        <f aca="false">IF($G2155="","",IF($G2155&lt;18,"Ha","Yo'q"))</f>
        <v/>
      </c>
      <c r="J2155" s="12"/>
      <c r="K2155" s="12"/>
      <c r="L2155" s="25"/>
      <c r="M2155" s="12"/>
    </row>
    <row r="2156" customFormat="false" ht="15" hidden="false" customHeight="false" outlineLevel="0" collapsed="false">
      <c r="A2156" s="8" t="n">
        <v>2152</v>
      </c>
      <c r="B2156" s="13"/>
      <c r="C2156" s="25"/>
      <c r="D2156" s="26" t="str">
        <f aca="false">IF($C2156="","",IFERROR(IF(INDEX(Bolalar!$B$5:$B$1804,MATCH($C2156,Bolalar!$I$5:$I$1804,0))="","",INDEX(Bolalar!$B$5:$B$1804,MATCH($C2156,Bolalar!$I$5:$I$1804,0))),""))</f>
        <v/>
      </c>
      <c r="E2156" s="15" t="str">
        <f aca="false">IF($C2156="","",IFERROR(IF(INDEX(Bolalar!$C$5:$C$1804,MATCH($C2156,Bolalar!$I$5:$I$1804,0))="","",INDEX(Bolalar!$C$5:$C$1804,MATCH($C2156,Bolalar!$I$5:$I$1804,0))),""))</f>
        <v/>
      </c>
      <c r="F2156" s="24"/>
      <c r="G2156" s="14" t="str">
        <f aca="false">IF(OR($E2156="",$B2156=""),"",INT(($B2156-$E2156)/365.25))</f>
        <v/>
      </c>
      <c r="H2156" s="14" t="str">
        <f aca="false">IF($G2156="","",IF($G2156&lt;5,"Ha","Yo'q"))</f>
        <v/>
      </c>
      <c r="I2156" s="14" t="str">
        <f aca="false">IF($G2156="","",IF($G2156&lt;18,"Ha","Yo'q"))</f>
        <v/>
      </c>
      <c r="J2156" s="12"/>
      <c r="K2156" s="12"/>
      <c r="L2156" s="25"/>
      <c r="M2156" s="12"/>
    </row>
    <row r="2157" customFormat="false" ht="15" hidden="false" customHeight="false" outlineLevel="0" collapsed="false">
      <c r="A2157" s="8" t="n">
        <v>2153</v>
      </c>
      <c r="B2157" s="13"/>
      <c r="C2157" s="25"/>
      <c r="D2157" s="26" t="str">
        <f aca="false">IF($C2157="","",IFERROR(IF(INDEX(Bolalar!$B$5:$B$1804,MATCH($C2157,Bolalar!$I$5:$I$1804,0))="","",INDEX(Bolalar!$B$5:$B$1804,MATCH($C2157,Bolalar!$I$5:$I$1804,0))),""))</f>
        <v/>
      </c>
      <c r="E2157" s="15" t="str">
        <f aca="false">IF($C2157="","",IFERROR(IF(INDEX(Bolalar!$C$5:$C$1804,MATCH($C2157,Bolalar!$I$5:$I$1804,0))="","",INDEX(Bolalar!$C$5:$C$1804,MATCH($C2157,Bolalar!$I$5:$I$1804,0))),""))</f>
        <v/>
      </c>
      <c r="F2157" s="24"/>
      <c r="G2157" s="14" t="str">
        <f aca="false">IF(OR($E2157="",$B2157=""),"",INT(($B2157-$E2157)/365.25))</f>
        <v/>
      </c>
      <c r="H2157" s="14" t="str">
        <f aca="false">IF($G2157="","",IF($G2157&lt;5,"Ha","Yo'q"))</f>
        <v/>
      </c>
      <c r="I2157" s="14" t="str">
        <f aca="false">IF($G2157="","",IF($G2157&lt;18,"Ha","Yo'q"))</f>
        <v/>
      </c>
      <c r="J2157" s="12"/>
      <c r="K2157" s="12"/>
      <c r="L2157" s="25"/>
      <c r="M2157" s="12"/>
    </row>
    <row r="2158" customFormat="false" ht="15" hidden="false" customHeight="false" outlineLevel="0" collapsed="false">
      <c r="A2158" s="8" t="n">
        <v>2154</v>
      </c>
      <c r="B2158" s="13"/>
      <c r="C2158" s="25"/>
      <c r="D2158" s="26" t="str">
        <f aca="false">IF($C2158="","",IFERROR(IF(INDEX(Bolalar!$B$5:$B$1804,MATCH($C2158,Bolalar!$I$5:$I$1804,0))="","",INDEX(Bolalar!$B$5:$B$1804,MATCH($C2158,Bolalar!$I$5:$I$1804,0))),""))</f>
        <v/>
      </c>
      <c r="E2158" s="15" t="str">
        <f aca="false">IF($C2158="","",IFERROR(IF(INDEX(Bolalar!$C$5:$C$1804,MATCH($C2158,Bolalar!$I$5:$I$1804,0))="","",INDEX(Bolalar!$C$5:$C$1804,MATCH($C2158,Bolalar!$I$5:$I$1804,0))),""))</f>
        <v/>
      </c>
      <c r="F2158" s="24"/>
      <c r="G2158" s="14" t="str">
        <f aca="false">IF(OR($E2158="",$B2158=""),"",INT(($B2158-$E2158)/365.25))</f>
        <v/>
      </c>
      <c r="H2158" s="14" t="str">
        <f aca="false">IF($G2158="","",IF($G2158&lt;5,"Ha","Yo'q"))</f>
        <v/>
      </c>
      <c r="I2158" s="14" t="str">
        <f aca="false">IF($G2158="","",IF($G2158&lt;18,"Ha","Yo'q"))</f>
        <v/>
      </c>
      <c r="J2158" s="12"/>
      <c r="K2158" s="12"/>
      <c r="L2158" s="25"/>
      <c r="M2158" s="12"/>
    </row>
    <row r="2159" customFormat="false" ht="15" hidden="false" customHeight="false" outlineLevel="0" collapsed="false">
      <c r="A2159" s="8" t="n">
        <v>2155</v>
      </c>
      <c r="B2159" s="13"/>
      <c r="C2159" s="25"/>
      <c r="D2159" s="26" t="str">
        <f aca="false">IF($C2159="","",IFERROR(IF(INDEX(Bolalar!$B$5:$B$1804,MATCH($C2159,Bolalar!$I$5:$I$1804,0))="","",INDEX(Bolalar!$B$5:$B$1804,MATCH($C2159,Bolalar!$I$5:$I$1804,0))),""))</f>
        <v/>
      </c>
      <c r="E2159" s="15" t="str">
        <f aca="false">IF($C2159="","",IFERROR(IF(INDEX(Bolalar!$C$5:$C$1804,MATCH($C2159,Bolalar!$I$5:$I$1804,0))="","",INDEX(Bolalar!$C$5:$C$1804,MATCH($C2159,Bolalar!$I$5:$I$1804,0))),""))</f>
        <v/>
      </c>
      <c r="F2159" s="24"/>
      <c r="G2159" s="14" t="str">
        <f aca="false">IF(OR($E2159="",$B2159=""),"",INT(($B2159-$E2159)/365.25))</f>
        <v/>
      </c>
      <c r="H2159" s="14" t="str">
        <f aca="false">IF($G2159="","",IF($G2159&lt;5,"Ha","Yo'q"))</f>
        <v/>
      </c>
      <c r="I2159" s="14" t="str">
        <f aca="false">IF($G2159="","",IF($G2159&lt;18,"Ha","Yo'q"))</f>
        <v/>
      </c>
      <c r="J2159" s="12"/>
      <c r="K2159" s="12"/>
      <c r="L2159" s="25"/>
      <c r="M2159" s="12"/>
    </row>
    <row r="2160" customFormat="false" ht="15" hidden="false" customHeight="false" outlineLevel="0" collapsed="false">
      <c r="A2160" s="8" t="n">
        <v>2156</v>
      </c>
      <c r="B2160" s="13"/>
      <c r="C2160" s="25"/>
      <c r="D2160" s="26" t="str">
        <f aca="false">IF($C2160="","",IFERROR(IF(INDEX(Bolalar!$B$5:$B$1804,MATCH($C2160,Bolalar!$I$5:$I$1804,0))="","",INDEX(Bolalar!$B$5:$B$1804,MATCH($C2160,Bolalar!$I$5:$I$1804,0))),""))</f>
        <v/>
      </c>
      <c r="E2160" s="15" t="str">
        <f aca="false">IF($C2160="","",IFERROR(IF(INDEX(Bolalar!$C$5:$C$1804,MATCH($C2160,Bolalar!$I$5:$I$1804,0))="","",INDEX(Bolalar!$C$5:$C$1804,MATCH($C2160,Bolalar!$I$5:$I$1804,0))),""))</f>
        <v/>
      </c>
      <c r="F2160" s="24"/>
      <c r="G2160" s="14" t="str">
        <f aca="false">IF(OR($E2160="",$B2160=""),"",INT(($B2160-$E2160)/365.25))</f>
        <v/>
      </c>
      <c r="H2160" s="14" t="str">
        <f aca="false">IF($G2160="","",IF($G2160&lt;5,"Ha","Yo'q"))</f>
        <v/>
      </c>
      <c r="I2160" s="14" t="str">
        <f aca="false">IF($G2160="","",IF($G2160&lt;18,"Ha","Yo'q"))</f>
        <v/>
      </c>
      <c r="J2160" s="12"/>
      <c r="K2160" s="12"/>
      <c r="L2160" s="25"/>
      <c r="M2160" s="12"/>
    </row>
    <row r="2161" customFormat="false" ht="15" hidden="false" customHeight="false" outlineLevel="0" collapsed="false">
      <c r="A2161" s="8" t="n">
        <v>2157</v>
      </c>
      <c r="B2161" s="13"/>
      <c r="C2161" s="25"/>
      <c r="D2161" s="26" t="str">
        <f aca="false">IF($C2161="","",IFERROR(IF(INDEX(Bolalar!$B$5:$B$1804,MATCH($C2161,Bolalar!$I$5:$I$1804,0))="","",INDEX(Bolalar!$B$5:$B$1804,MATCH($C2161,Bolalar!$I$5:$I$1804,0))),""))</f>
        <v/>
      </c>
      <c r="E2161" s="15" t="str">
        <f aca="false">IF($C2161="","",IFERROR(IF(INDEX(Bolalar!$C$5:$C$1804,MATCH($C2161,Bolalar!$I$5:$I$1804,0))="","",INDEX(Bolalar!$C$5:$C$1804,MATCH($C2161,Bolalar!$I$5:$I$1804,0))),""))</f>
        <v/>
      </c>
      <c r="F2161" s="24"/>
      <c r="G2161" s="14" t="str">
        <f aca="false">IF(OR($E2161="",$B2161=""),"",INT(($B2161-$E2161)/365.25))</f>
        <v/>
      </c>
      <c r="H2161" s="14" t="str">
        <f aca="false">IF($G2161="","",IF($G2161&lt;5,"Ha","Yo'q"))</f>
        <v/>
      </c>
      <c r="I2161" s="14" t="str">
        <f aca="false">IF($G2161="","",IF($G2161&lt;18,"Ha","Yo'q"))</f>
        <v/>
      </c>
      <c r="J2161" s="12"/>
      <c r="K2161" s="12"/>
      <c r="L2161" s="25"/>
      <c r="M2161" s="12"/>
    </row>
    <row r="2162" customFormat="false" ht="15" hidden="false" customHeight="false" outlineLevel="0" collapsed="false">
      <c r="A2162" s="8" t="n">
        <v>2158</v>
      </c>
      <c r="B2162" s="13"/>
      <c r="C2162" s="25"/>
      <c r="D2162" s="26" t="str">
        <f aca="false">IF($C2162="","",IFERROR(IF(INDEX(Bolalar!$B$5:$B$1804,MATCH($C2162,Bolalar!$I$5:$I$1804,0))="","",INDEX(Bolalar!$B$5:$B$1804,MATCH($C2162,Bolalar!$I$5:$I$1804,0))),""))</f>
        <v/>
      </c>
      <c r="E2162" s="15" t="str">
        <f aca="false">IF($C2162="","",IFERROR(IF(INDEX(Bolalar!$C$5:$C$1804,MATCH($C2162,Bolalar!$I$5:$I$1804,0))="","",INDEX(Bolalar!$C$5:$C$1804,MATCH($C2162,Bolalar!$I$5:$I$1804,0))),""))</f>
        <v/>
      </c>
      <c r="F2162" s="24"/>
      <c r="G2162" s="14" t="str">
        <f aca="false">IF(OR($E2162="",$B2162=""),"",INT(($B2162-$E2162)/365.25))</f>
        <v/>
      </c>
      <c r="H2162" s="14" t="str">
        <f aca="false">IF($G2162="","",IF($G2162&lt;5,"Ha","Yo'q"))</f>
        <v/>
      </c>
      <c r="I2162" s="14" t="str">
        <f aca="false">IF($G2162="","",IF($G2162&lt;18,"Ha","Yo'q"))</f>
        <v/>
      </c>
      <c r="J2162" s="12"/>
      <c r="K2162" s="12"/>
      <c r="L2162" s="25"/>
      <c r="M2162" s="12"/>
    </row>
    <row r="2163" customFormat="false" ht="15" hidden="false" customHeight="false" outlineLevel="0" collapsed="false">
      <c r="A2163" s="8" t="n">
        <v>2159</v>
      </c>
      <c r="B2163" s="13"/>
      <c r="C2163" s="25"/>
      <c r="D2163" s="26" t="str">
        <f aca="false">IF($C2163="","",IFERROR(IF(INDEX(Bolalar!$B$5:$B$1804,MATCH($C2163,Bolalar!$I$5:$I$1804,0))="","",INDEX(Bolalar!$B$5:$B$1804,MATCH($C2163,Bolalar!$I$5:$I$1804,0))),""))</f>
        <v/>
      </c>
      <c r="E2163" s="15" t="str">
        <f aca="false">IF($C2163="","",IFERROR(IF(INDEX(Bolalar!$C$5:$C$1804,MATCH($C2163,Bolalar!$I$5:$I$1804,0))="","",INDEX(Bolalar!$C$5:$C$1804,MATCH($C2163,Bolalar!$I$5:$I$1804,0))),""))</f>
        <v/>
      </c>
      <c r="F2163" s="24"/>
      <c r="G2163" s="14" t="str">
        <f aca="false">IF(OR($E2163="",$B2163=""),"",INT(($B2163-$E2163)/365.25))</f>
        <v/>
      </c>
      <c r="H2163" s="14" t="str">
        <f aca="false">IF($G2163="","",IF($G2163&lt;5,"Ha","Yo'q"))</f>
        <v/>
      </c>
      <c r="I2163" s="14" t="str">
        <f aca="false">IF($G2163="","",IF($G2163&lt;18,"Ha","Yo'q"))</f>
        <v/>
      </c>
      <c r="J2163" s="12"/>
      <c r="K2163" s="12"/>
      <c r="L2163" s="25"/>
      <c r="M2163" s="12"/>
    </row>
    <row r="2164" customFormat="false" ht="15" hidden="false" customHeight="false" outlineLevel="0" collapsed="false">
      <c r="A2164" s="8" t="n">
        <v>2160</v>
      </c>
      <c r="B2164" s="13"/>
      <c r="C2164" s="25"/>
      <c r="D2164" s="26" t="str">
        <f aca="false">IF($C2164="","",IFERROR(IF(INDEX(Bolalar!$B$5:$B$1804,MATCH($C2164,Bolalar!$I$5:$I$1804,0))="","",INDEX(Bolalar!$B$5:$B$1804,MATCH($C2164,Bolalar!$I$5:$I$1804,0))),""))</f>
        <v/>
      </c>
      <c r="E2164" s="15" t="str">
        <f aca="false">IF($C2164="","",IFERROR(IF(INDEX(Bolalar!$C$5:$C$1804,MATCH($C2164,Bolalar!$I$5:$I$1804,0))="","",INDEX(Bolalar!$C$5:$C$1804,MATCH($C2164,Bolalar!$I$5:$I$1804,0))),""))</f>
        <v/>
      </c>
      <c r="F2164" s="24"/>
      <c r="G2164" s="14" t="str">
        <f aca="false">IF(OR($E2164="",$B2164=""),"",INT(($B2164-$E2164)/365.25))</f>
        <v/>
      </c>
      <c r="H2164" s="14" t="str">
        <f aca="false">IF($G2164="","",IF($G2164&lt;5,"Ha","Yo'q"))</f>
        <v/>
      </c>
      <c r="I2164" s="14" t="str">
        <f aca="false">IF($G2164="","",IF($G2164&lt;18,"Ha","Yo'q"))</f>
        <v/>
      </c>
      <c r="J2164" s="12"/>
      <c r="K2164" s="12"/>
      <c r="L2164" s="25"/>
      <c r="M2164" s="12"/>
    </row>
    <row r="2165" customFormat="false" ht="15" hidden="false" customHeight="false" outlineLevel="0" collapsed="false">
      <c r="A2165" s="8" t="n">
        <v>2161</v>
      </c>
      <c r="B2165" s="13"/>
      <c r="C2165" s="25"/>
      <c r="D2165" s="26" t="str">
        <f aca="false">IF($C2165="","",IFERROR(IF(INDEX(Bolalar!$B$5:$B$1804,MATCH($C2165,Bolalar!$I$5:$I$1804,0))="","",INDEX(Bolalar!$B$5:$B$1804,MATCH($C2165,Bolalar!$I$5:$I$1804,0))),""))</f>
        <v/>
      </c>
      <c r="E2165" s="15" t="str">
        <f aca="false">IF($C2165="","",IFERROR(IF(INDEX(Bolalar!$C$5:$C$1804,MATCH($C2165,Bolalar!$I$5:$I$1804,0))="","",INDEX(Bolalar!$C$5:$C$1804,MATCH($C2165,Bolalar!$I$5:$I$1804,0))),""))</f>
        <v/>
      </c>
      <c r="F2165" s="24"/>
      <c r="G2165" s="14" t="str">
        <f aca="false">IF(OR($E2165="",$B2165=""),"",INT(($B2165-$E2165)/365.25))</f>
        <v/>
      </c>
      <c r="H2165" s="14" t="str">
        <f aca="false">IF($G2165="","",IF($G2165&lt;5,"Ha","Yo'q"))</f>
        <v/>
      </c>
      <c r="I2165" s="14" t="str">
        <f aca="false">IF($G2165="","",IF($G2165&lt;18,"Ha","Yo'q"))</f>
        <v/>
      </c>
      <c r="J2165" s="12"/>
      <c r="K2165" s="12"/>
      <c r="L2165" s="25"/>
      <c r="M2165" s="12"/>
    </row>
    <row r="2166" customFormat="false" ht="15" hidden="false" customHeight="false" outlineLevel="0" collapsed="false">
      <c r="A2166" s="8" t="n">
        <v>2162</v>
      </c>
      <c r="B2166" s="13"/>
      <c r="C2166" s="25"/>
      <c r="D2166" s="26" t="str">
        <f aca="false">IF($C2166="","",IFERROR(IF(INDEX(Bolalar!$B$5:$B$1804,MATCH($C2166,Bolalar!$I$5:$I$1804,0))="","",INDEX(Bolalar!$B$5:$B$1804,MATCH($C2166,Bolalar!$I$5:$I$1804,0))),""))</f>
        <v/>
      </c>
      <c r="E2166" s="15" t="str">
        <f aca="false">IF($C2166="","",IFERROR(IF(INDEX(Bolalar!$C$5:$C$1804,MATCH($C2166,Bolalar!$I$5:$I$1804,0))="","",INDEX(Bolalar!$C$5:$C$1804,MATCH($C2166,Bolalar!$I$5:$I$1804,0))),""))</f>
        <v/>
      </c>
      <c r="F2166" s="24"/>
      <c r="G2166" s="14" t="str">
        <f aca="false">IF(OR($E2166="",$B2166=""),"",INT(($B2166-$E2166)/365.25))</f>
        <v/>
      </c>
      <c r="H2166" s="14" t="str">
        <f aca="false">IF($G2166="","",IF($G2166&lt;5,"Ha","Yo'q"))</f>
        <v/>
      </c>
      <c r="I2166" s="14" t="str">
        <f aca="false">IF($G2166="","",IF($G2166&lt;18,"Ha","Yo'q"))</f>
        <v/>
      </c>
      <c r="J2166" s="12"/>
      <c r="K2166" s="12"/>
      <c r="L2166" s="25"/>
      <c r="M2166" s="12"/>
    </row>
    <row r="2167" customFormat="false" ht="15" hidden="false" customHeight="false" outlineLevel="0" collapsed="false">
      <c r="A2167" s="8" t="n">
        <v>2163</v>
      </c>
      <c r="B2167" s="13"/>
      <c r="C2167" s="25"/>
      <c r="D2167" s="26" t="str">
        <f aca="false">IF($C2167="","",IFERROR(IF(INDEX(Bolalar!$B$5:$B$1804,MATCH($C2167,Bolalar!$I$5:$I$1804,0))="","",INDEX(Bolalar!$B$5:$B$1804,MATCH($C2167,Bolalar!$I$5:$I$1804,0))),""))</f>
        <v/>
      </c>
      <c r="E2167" s="15" t="str">
        <f aca="false">IF($C2167="","",IFERROR(IF(INDEX(Bolalar!$C$5:$C$1804,MATCH($C2167,Bolalar!$I$5:$I$1804,0))="","",INDEX(Bolalar!$C$5:$C$1804,MATCH($C2167,Bolalar!$I$5:$I$1804,0))),""))</f>
        <v/>
      </c>
      <c r="F2167" s="24"/>
      <c r="G2167" s="14" t="str">
        <f aca="false">IF(OR($E2167="",$B2167=""),"",INT(($B2167-$E2167)/365.25))</f>
        <v/>
      </c>
      <c r="H2167" s="14" t="str">
        <f aca="false">IF($G2167="","",IF($G2167&lt;5,"Ha","Yo'q"))</f>
        <v/>
      </c>
      <c r="I2167" s="14" t="str">
        <f aca="false">IF($G2167="","",IF($G2167&lt;18,"Ha","Yo'q"))</f>
        <v/>
      </c>
      <c r="J2167" s="12"/>
      <c r="K2167" s="12"/>
      <c r="L2167" s="25"/>
      <c r="M2167" s="12"/>
    </row>
    <row r="2168" customFormat="false" ht="15" hidden="false" customHeight="false" outlineLevel="0" collapsed="false">
      <c r="A2168" s="8" t="n">
        <v>2164</v>
      </c>
      <c r="B2168" s="13"/>
      <c r="C2168" s="25"/>
      <c r="D2168" s="26" t="str">
        <f aca="false">IF($C2168="","",IFERROR(IF(INDEX(Bolalar!$B$5:$B$1804,MATCH($C2168,Bolalar!$I$5:$I$1804,0))="","",INDEX(Bolalar!$B$5:$B$1804,MATCH($C2168,Bolalar!$I$5:$I$1804,0))),""))</f>
        <v/>
      </c>
      <c r="E2168" s="15" t="str">
        <f aca="false">IF($C2168="","",IFERROR(IF(INDEX(Bolalar!$C$5:$C$1804,MATCH($C2168,Bolalar!$I$5:$I$1804,0))="","",INDEX(Bolalar!$C$5:$C$1804,MATCH($C2168,Bolalar!$I$5:$I$1804,0))),""))</f>
        <v/>
      </c>
      <c r="F2168" s="24"/>
      <c r="G2168" s="14" t="str">
        <f aca="false">IF(OR($E2168="",$B2168=""),"",INT(($B2168-$E2168)/365.25))</f>
        <v/>
      </c>
      <c r="H2168" s="14" t="str">
        <f aca="false">IF($G2168="","",IF($G2168&lt;5,"Ha","Yo'q"))</f>
        <v/>
      </c>
      <c r="I2168" s="14" t="str">
        <f aca="false">IF($G2168="","",IF($G2168&lt;18,"Ha","Yo'q"))</f>
        <v/>
      </c>
      <c r="J2168" s="12"/>
      <c r="K2168" s="12"/>
      <c r="L2168" s="25"/>
      <c r="M2168" s="12"/>
    </row>
    <row r="2169" customFormat="false" ht="15" hidden="false" customHeight="false" outlineLevel="0" collapsed="false">
      <c r="A2169" s="8" t="n">
        <v>2165</v>
      </c>
      <c r="B2169" s="13"/>
      <c r="C2169" s="25"/>
      <c r="D2169" s="26" t="str">
        <f aca="false">IF($C2169="","",IFERROR(IF(INDEX(Bolalar!$B$5:$B$1804,MATCH($C2169,Bolalar!$I$5:$I$1804,0))="","",INDEX(Bolalar!$B$5:$B$1804,MATCH($C2169,Bolalar!$I$5:$I$1804,0))),""))</f>
        <v/>
      </c>
      <c r="E2169" s="15" t="str">
        <f aca="false">IF($C2169="","",IFERROR(IF(INDEX(Bolalar!$C$5:$C$1804,MATCH($C2169,Bolalar!$I$5:$I$1804,0))="","",INDEX(Bolalar!$C$5:$C$1804,MATCH($C2169,Bolalar!$I$5:$I$1804,0))),""))</f>
        <v/>
      </c>
      <c r="F2169" s="24"/>
      <c r="G2169" s="14" t="str">
        <f aca="false">IF(OR($E2169="",$B2169=""),"",INT(($B2169-$E2169)/365.25))</f>
        <v/>
      </c>
      <c r="H2169" s="14" t="str">
        <f aca="false">IF($G2169="","",IF($G2169&lt;5,"Ha","Yo'q"))</f>
        <v/>
      </c>
      <c r="I2169" s="14" t="str">
        <f aca="false">IF($G2169="","",IF($G2169&lt;18,"Ha","Yo'q"))</f>
        <v/>
      </c>
      <c r="J2169" s="12"/>
      <c r="K2169" s="12"/>
      <c r="L2169" s="25"/>
      <c r="M2169" s="12"/>
    </row>
    <row r="2170" customFormat="false" ht="15" hidden="false" customHeight="false" outlineLevel="0" collapsed="false">
      <c r="A2170" s="8" t="n">
        <v>2166</v>
      </c>
      <c r="B2170" s="13"/>
      <c r="C2170" s="25"/>
      <c r="D2170" s="26" t="str">
        <f aca="false">IF($C2170="","",IFERROR(IF(INDEX(Bolalar!$B$5:$B$1804,MATCH($C2170,Bolalar!$I$5:$I$1804,0))="","",INDEX(Bolalar!$B$5:$B$1804,MATCH($C2170,Bolalar!$I$5:$I$1804,0))),""))</f>
        <v/>
      </c>
      <c r="E2170" s="15" t="str">
        <f aca="false">IF($C2170="","",IFERROR(IF(INDEX(Bolalar!$C$5:$C$1804,MATCH($C2170,Bolalar!$I$5:$I$1804,0))="","",INDEX(Bolalar!$C$5:$C$1804,MATCH($C2170,Bolalar!$I$5:$I$1804,0))),""))</f>
        <v/>
      </c>
      <c r="F2170" s="24"/>
      <c r="G2170" s="14" t="str">
        <f aca="false">IF(OR($E2170="",$B2170=""),"",INT(($B2170-$E2170)/365.25))</f>
        <v/>
      </c>
      <c r="H2170" s="14" t="str">
        <f aca="false">IF($G2170="","",IF($G2170&lt;5,"Ha","Yo'q"))</f>
        <v/>
      </c>
      <c r="I2170" s="14" t="str">
        <f aca="false">IF($G2170="","",IF($G2170&lt;18,"Ha","Yo'q"))</f>
        <v/>
      </c>
      <c r="J2170" s="12"/>
      <c r="K2170" s="12"/>
      <c r="L2170" s="25"/>
      <c r="M2170" s="12"/>
    </row>
    <row r="2171" customFormat="false" ht="15" hidden="false" customHeight="false" outlineLevel="0" collapsed="false">
      <c r="A2171" s="8" t="n">
        <v>2167</v>
      </c>
      <c r="B2171" s="13"/>
      <c r="C2171" s="25"/>
      <c r="D2171" s="26" t="str">
        <f aca="false">IF($C2171="","",IFERROR(IF(INDEX(Bolalar!$B$5:$B$1804,MATCH($C2171,Bolalar!$I$5:$I$1804,0))="","",INDEX(Bolalar!$B$5:$B$1804,MATCH($C2171,Bolalar!$I$5:$I$1804,0))),""))</f>
        <v/>
      </c>
      <c r="E2171" s="15" t="str">
        <f aca="false">IF($C2171="","",IFERROR(IF(INDEX(Bolalar!$C$5:$C$1804,MATCH($C2171,Bolalar!$I$5:$I$1804,0))="","",INDEX(Bolalar!$C$5:$C$1804,MATCH($C2171,Bolalar!$I$5:$I$1804,0))),""))</f>
        <v/>
      </c>
      <c r="F2171" s="24"/>
      <c r="G2171" s="14" t="str">
        <f aca="false">IF(OR($E2171="",$B2171=""),"",INT(($B2171-$E2171)/365.25))</f>
        <v/>
      </c>
      <c r="H2171" s="14" t="str">
        <f aca="false">IF($G2171="","",IF($G2171&lt;5,"Ha","Yo'q"))</f>
        <v/>
      </c>
      <c r="I2171" s="14" t="str">
        <f aca="false">IF($G2171="","",IF($G2171&lt;18,"Ha","Yo'q"))</f>
        <v/>
      </c>
      <c r="J2171" s="12"/>
      <c r="K2171" s="12"/>
      <c r="L2171" s="25"/>
      <c r="M2171" s="12"/>
    </row>
    <row r="2172" customFormat="false" ht="15" hidden="false" customHeight="false" outlineLevel="0" collapsed="false">
      <c r="A2172" s="8" t="n">
        <v>2168</v>
      </c>
      <c r="B2172" s="13"/>
      <c r="C2172" s="25"/>
      <c r="D2172" s="26" t="str">
        <f aca="false">IF($C2172="","",IFERROR(IF(INDEX(Bolalar!$B$5:$B$1804,MATCH($C2172,Bolalar!$I$5:$I$1804,0))="","",INDEX(Bolalar!$B$5:$B$1804,MATCH($C2172,Bolalar!$I$5:$I$1804,0))),""))</f>
        <v/>
      </c>
      <c r="E2172" s="15" t="str">
        <f aca="false">IF($C2172="","",IFERROR(IF(INDEX(Bolalar!$C$5:$C$1804,MATCH($C2172,Bolalar!$I$5:$I$1804,0))="","",INDEX(Bolalar!$C$5:$C$1804,MATCH($C2172,Bolalar!$I$5:$I$1804,0))),""))</f>
        <v/>
      </c>
      <c r="F2172" s="24"/>
      <c r="G2172" s="14" t="str">
        <f aca="false">IF(OR($E2172="",$B2172=""),"",INT(($B2172-$E2172)/365.25))</f>
        <v/>
      </c>
      <c r="H2172" s="14" t="str">
        <f aca="false">IF($G2172="","",IF($G2172&lt;5,"Ha","Yo'q"))</f>
        <v/>
      </c>
      <c r="I2172" s="14" t="str">
        <f aca="false">IF($G2172="","",IF($G2172&lt;18,"Ha","Yo'q"))</f>
        <v/>
      </c>
      <c r="J2172" s="12"/>
      <c r="K2172" s="12"/>
      <c r="L2172" s="25"/>
      <c r="M2172" s="12"/>
    </row>
    <row r="2173" customFormat="false" ht="15" hidden="false" customHeight="false" outlineLevel="0" collapsed="false">
      <c r="A2173" s="8" t="n">
        <v>2169</v>
      </c>
      <c r="B2173" s="13"/>
      <c r="C2173" s="25"/>
      <c r="D2173" s="26" t="str">
        <f aca="false">IF($C2173="","",IFERROR(IF(INDEX(Bolalar!$B$5:$B$1804,MATCH($C2173,Bolalar!$I$5:$I$1804,0))="","",INDEX(Bolalar!$B$5:$B$1804,MATCH($C2173,Bolalar!$I$5:$I$1804,0))),""))</f>
        <v/>
      </c>
      <c r="E2173" s="15" t="str">
        <f aca="false">IF($C2173="","",IFERROR(IF(INDEX(Bolalar!$C$5:$C$1804,MATCH($C2173,Bolalar!$I$5:$I$1804,0))="","",INDEX(Bolalar!$C$5:$C$1804,MATCH($C2173,Bolalar!$I$5:$I$1804,0))),""))</f>
        <v/>
      </c>
      <c r="F2173" s="24"/>
      <c r="G2173" s="14" t="str">
        <f aca="false">IF(OR($E2173="",$B2173=""),"",INT(($B2173-$E2173)/365.25))</f>
        <v/>
      </c>
      <c r="H2173" s="14" t="str">
        <f aca="false">IF($G2173="","",IF($G2173&lt;5,"Ha","Yo'q"))</f>
        <v/>
      </c>
      <c r="I2173" s="14" t="str">
        <f aca="false">IF($G2173="","",IF($G2173&lt;18,"Ha","Yo'q"))</f>
        <v/>
      </c>
      <c r="J2173" s="12"/>
      <c r="K2173" s="12"/>
      <c r="L2173" s="25"/>
      <c r="M2173" s="12"/>
    </row>
    <row r="2174" customFormat="false" ht="15" hidden="false" customHeight="false" outlineLevel="0" collapsed="false">
      <c r="A2174" s="8" t="n">
        <v>2170</v>
      </c>
      <c r="B2174" s="13"/>
      <c r="C2174" s="25"/>
      <c r="D2174" s="26" t="str">
        <f aca="false">IF($C2174="","",IFERROR(IF(INDEX(Bolalar!$B$5:$B$1804,MATCH($C2174,Bolalar!$I$5:$I$1804,0))="","",INDEX(Bolalar!$B$5:$B$1804,MATCH($C2174,Bolalar!$I$5:$I$1804,0))),""))</f>
        <v/>
      </c>
      <c r="E2174" s="15" t="str">
        <f aca="false">IF($C2174="","",IFERROR(IF(INDEX(Bolalar!$C$5:$C$1804,MATCH($C2174,Bolalar!$I$5:$I$1804,0))="","",INDEX(Bolalar!$C$5:$C$1804,MATCH($C2174,Bolalar!$I$5:$I$1804,0))),""))</f>
        <v/>
      </c>
      <c r="F2174" s="24"/>
      <c r="G2174" s="14" t="str">
        <f aca="false">IF(OR($E2174="",$B2174=""),"",INT(($B2174-$E2174)/365.25))</f>
        <v/>
      </c>
      <c r="H2174" s="14" t="str">
        <f aca="false">IF($G2174="","",IF($G2174&lt;5,"Ha","Yo'q"))</f>
        <v/>
      </c>
      <c r="I2174" s="14" t="str">
        <f aca="false">IF($G2174="","",IF($G2174&lt;18,"Ha","Yo'q"))</f>
        <v/>
      </c>
      <c r="J2174" s="12"/>
      <c r="K2174" s="12"/>
      <c r="L2174" s="25"/>
      <c r="M2174" s="12"/>
    </row>
    <row r="2175" customFormat="false" ht="15" hidden="false" customHeight="false" outlineLevel="0" collapsed="false">
      <c r="A2175" s="8" t="n">
        <v>2171</v>
      </c>
      <c r="B2175" s="13"/>
      <c r="C2175" s="25"/>
      <c r="D2175" s="26" t="str">
        <f aca="false">IF($C2175="","",IFERROR(IF(INDEX(Bolalar!$B$5:$B$1804,MATCH($C2175,Bolalar!$I$5:$I$1804,0))="","",INDEX(Bolalar!$B$5:$B$1804,MATCH($C2175,Bolalar!$I$5:$I$1804,0))),""))</f>
        <v/>
      </c>
      <c r="E2175" s="15" t="str">
        <f aca="false">IF($C2175="","",IFERROR(IF(INDEX(Bolalar!$C$5:$C$1804,MATCH($C2175,Bolalar!$I$5:$I$1804,0))="","",INDEX(Bolalar!$C$5:$C$1804,MATCH($C2175,Bolalar!$I$5:$I$1804,0))),""))</f>
        <v/>
      </c>
      <c r="F2175" s="24"/>
      <c r="G2175" s="14" t="str">
        <f aca="false">IF(OR($E2175="",$B2175=""),"",INT(($B2175-$E2175)/365.25))</f>
        <v/>
      </c>
      <c r="H2175" s="14" t="str">
        <f aca="false">IF($G2175="","",IF($G2175&lt;5,"Ha","Yo'q"))</f>
        <v/>
      </c>
      <c r="I2175" s="14" t="str">
        <f aca="false">IF($G2175="","",IF($G2175&lt;18,"Ha","Yo'q"))</f>
        <v/>
      </c>
      <c r="J2175" s="12"/>
      <c r="K2175" s="12"/>
      <c r="L2175" s="25"/>
      <c r="M2175" s="12"/>
    </row>
    <row r="2176" customFormat="false" ht="15" hidden="false" customHeight="false" outlineLevel="0" collapsed="false">
      <c r="A2176" s="8" t="n">
        <v>2172</v>
      </c>
      <c r="B2176" s="13"/>
      <c r="C2176" s="25"/>
      <c r="D2176" s="26" t="str">
        <f aca="false">IF($C2176="","",IFERROR(IF(INDEX(Bolalar!$B$5:$B$1804,MATCH($C2176,Bolalar!$I$5:$I$1804,0))="","",INDEX(Bolalar!$B$5:$B$1804,MATCH($C2176,Bolalar!$I$5:$I$1804,0))),""))</f>
        <v/>
      </c>
      <c r="E2176" s="15" t="str">
        <f aca="false">IF($C2176="","",IFERROR(IF(INDEX(Bolalar!$C$5:$C$1804,MATCH($C2176,Bolalar!$I$5:$I$1804,0))="","",INDEX(Bolalar!$C$5:$C$1804,MATCH($C2176,Bolalar!$I$5:$I$1804,0))),""))</f>
        <v/>
      </c>
      <c r="F2176" s="24"/>
      <c r="G2176" s="14" t="str">
        <f aca="false">IF(OR($E2176="",$B2176=""),"",INT(($B2176-$E2176)/365.25))</f>
        <v/>
      </c>
      <c r="H2176" s="14" t="str">
        <f aca="false">IF($G2176="","",IF($G2176&lt;5,"Ha","Yo'q"))</f>
        <v/>
      </c>
      <c r="I2176" s="14" t="str">
        <f aca="false">IF($G2176="","",IF($G2176&lt;18,"Ha","Yo'q"))</f>
        <v/>
      </c>
      <c r="J2176" s="12"/>
      <c r="K2176" s="12"/>
      <c r="L2176" s="25"/>
      <c r="M2176" s="12"/>
    </row>
    <row r="2177" customFormat="false" ht="15" hidden="false" customHeight="false" outlineLevel="0" collapsed="false">
      <c r="A2177" s="8" t="n">
        <v>2173</v>
      </c>
      <c r="B2177" s="13"/>
      <c r="C2177" s="25"/>
      <c r="D2177" s="26" t="str">
        <f aca="false">IF($C2177="","",IFERROR(IF(INDEX(Bolalar!$B$5:$B$1804,MATCH($C2177,Bolalar!$I$5:$I$1804,0))="","",INDEX(Bolalar!$B$5:$B$1804,MATCH($C2177,Bolalar!$I$5:$I$1804,0))),""))</f>
        <v/>
      </c>
      <c r="E2177" s="15" t="str">
        <f aca="false">IF($C2177="","",IFERROR(IF(INDEX(Bolalar!$C$5:$C$1804,MATCH($C2177,Bolalar!$I$5:$I$1804,0))="","",INDEX(Bolalar!$C$5:$C$1804,MATCH($C2177,Bolalar!$I$5:$I$1804,0))),""))</f>
        <v/>
      </c>
      <c r="F2177" s="24"/>
      <c r="G2177" s="14" t="str">
        <f aca="false">IF(OR($E2177="",$B2177=""),"",INT(($B2177-$E2177)/365.25))</f>
        <v/>
      </c>
      <c r="H2177" s="14" t="str">
        <f aca="false">IF($G2177="","",IF($G2177&lt;5,"Ha","Yo'q"))</f>
        <v/>
      </c>
      <c r="I2177" s="14" t="str">
        <f aca="false">IF($G2177="","",IF($G2177&lt;18,"Ha","Yo'q"))</f>
        <v/>
      </c>
      <c r="J2177" s="12"/>
      <c r="K2177" s="12"/>
      <c r="L2177" s="25"/>
      <c r="M2177" s="12"/>
    </row>
    <row r="2178" customFormat="false" ht="15" hidden="false" customHeight="false" outlineLevel="0" collapsed="false">
      <c r="A2178" s="8" t="n">
        <v>2174</v>
      </c>
      <c r="B2178" s="13"/>
      <c r="C2178" s="25"/>
      <c r="D2178" s="26" t="str">
        <f aca="false">IF($C2178="","",IFERROR(IF(INDEX(Bolalar!$B$5:$B$1804,MATCH($C2178,Bolalar!$I$5:$I$1804,0))="","",INDEX(Bolalar!$B$5:$B$1804,MATCH($C2178,Bolalar!$I$5:$I$1804,0))),""))</f>
        <v/>
      </c>
      <c r="E2178" s="15" t="str">
        <f aca="false">IF($C2178="","",IFERROR(IF(INDEX(Bolalar!$C$5:$C$1804,MATCH($C2178,Bolalar!$I$5:$I$1804,0))="","",INDEX(Bolalar!$C$5:$C$1804,MATCH($C2178,Bolalar!$I$5:$I$1804,0))),""))</f>
        <v/>
      </c>
      <c r="F2178" s="24"/>
      <c r="G2178" s="14" t="str">
        <f aca="false">IF(OR($E2178="",$B2178=""),"",INT(($B2178-$E2178)/365.25))</f>
        <v/>
      </c>
      <c r="H2178" s="14" t="str">
        <f aca="false">IF($G2178="","",IF($G2178&lt;5,"Ha","Yo'q"))</f>
        <v/>
      </c>
      <c r="I2178" s="14" t="str">
        <f aca="false">IF($G2178="","",IF($G2178&lt;18,"Ha","Yo'q"))</f>
        <v/>
      </c>
      <c r="J2178" s="12"/>
      <c r="K2178" s="12"/>
      <c r="L2178" s="25"/>
      <c r="M2178" s="12"/>
    </row>
    <row r="2179" customFormat="false" ht="15" hidden="false" customHeight="false" outlineLevel="0" collapsed="false">
      <c r="A2179" s="8" t="n">
        <v>2175</v>
      </c>
      <c r="B2179" s="13"/>
      <c r="C2179" s="25"/>
      <c r="D2179" s="26" t="str">
        <f aca="false">IF($C2179="","",IFERROR(IF(INDEX(Bolalar!$B$5:$B$1804,MATCH($C2179,Bolalar!$I$5:$I$1804,0))="","",INDEX(Bolalar!$B$5:$B$1804,MATCH($C2179,Bolalar!$I$5:$I$1804,0))),""))</f>
        <v/>
      </c>
      <c r="E2179" s="15" t="str">
        <f aca="false">IF($C2179="","",IFERROR(IF(INDEX(Bolalar!$C$5:$C$1804,MATCH($C2179,Bolalar!$I$5:$I$1804,0))="","",INDEX(Bolalar!$C$5:$C$1804,MATCH($C2179,Bolalar!$I$5:$I$1804,0))),""))</f>
        <v/>
      </c>
      <c r="F2179" s="24"/>
      <c r="G2179" s="14" t="str">
        <f aca="false">IF(OR($E2179="",$B2179=""),"",INT(($B2179-$E2179)/365.25))</f>
        <v/>
      </c>
      <c r="H2179" s="14" t="str">
        <f aca="false">IF($G2179="","",IF($G2179&lt;5,"Ha","Yo'q"))</f>
        <v/>
      </c>
      <c r="I2179" s="14" t="str">
        <f aca="false">IF($G2179="","",IF($G2179&lt;18,"Ha","Yo'q"))</f>
        <v/>
      </c>
      <c r="J2179" s="12"/>
      <c r="K2179" s="12"/>
      <c r="L2179" s="25"/>
      <c r="M2179" s="12"/>
    </row>
    <row r="2180" customFormat="false" ht="15" hidden="false" customHeight="false" outlineLevel="0" collapsed="false">
      <c r="A2180" s="8" t="n">
        <v>2176</v>
      </c>
      <c r="B2180" s="13"/>
      <c r="C2180" s="25"/>
      <c r="D2180" s="26" t="str">
        <f aca="false">IF($C2180="","",IFERROR(IF(INDEX(Bolalar!$B$5:$B$1804,MATCH($C2180,Bolalar!$I$5:$I$1804,0))="","",INDEX(Bolalar!$B$5:$B$1804,MATCH($C2180,Bolalar!$I$5:$I$1804,0))),""))</f>
        <v/>
      </c>
      <c r="E2180" s="15" t="str">
        <f aca="false">IF($C2180="","",IFERROR(IF(INDEX(Bolalar!$C$5:$C$1804,MATCH($C2180,Bolalar!$I$5:$I$1804,0))="","",INDEX(Bolalar!$C$5:$C$1804,MATCH($C2180,Bolalar!$I$5:$I$1804,0))),""))</f>
        <v/>
      </c>
      <c r="F2180" s="24"/>
      <c r="G2180" s="14" t="str">
        <f aca="false">IF(OR($E2180="",$B2180=""),"",INT(($B2180-$E2180)/365.25))</f>
        <v/>
      </c>
      <c r="H2180" s="14" t="str">
        <f aca="false">IF($G2180="","",IF($G2180&lt;5,"Ha","Yo'q"))</f>
        <v/>
      </c>
      <c r="I2180" s="14" t="str">
        <f aca="false">IF($G2180="","",IF($G2180&lt;18,"Ha","Yo'q"))</f>
        <v/>
      </c>
      <c r="J2180" s="12"/>
      <c r="K2180" s="12"/>
      <c r="L2180" s="25"/>
      <c r="M2180" s="12"/>
    </row>
    <row r="2181" customFormat="false" ht="15" hidden="false" customHeight="false" outlineLevel="0" collapsed="false">
      <c r="A2181" s="8" t="n">
        <v>2177</v>
      </c>
      <c r="B2181" s="13"/>
      <c r="C2181" s="25"/>
      <c r="D2181" s="26" t="str">
        <f aca="false">IF($C2181="","",IFERROR(IF(INDEX(Bolalar!$B$5:$B$1804,MATCH($C2181,Bolalar!$I$5:$I$1804,0))="","",INDEX(Bolalar!$B$5:$B$1804,MATCH($C2181,Bolalar!$I$5:$I$1804,0))),""))</f>
        <v/>
      </c>
      <c r="E2181" s="15" t="str">
        <f aca="false">IF($C2181="","",IFERROR(IF(INDEX(Bolalar!$C$5:$C$1804,MATCH($C2181,Bolalar!$I$5:$I$1804,0))="","",INDEX(Bolalar!$C$5:$C$1804,MATCH($C2181,Bolalar!$I$5:$I$1804,0))),""))</f>
        <v/>
      </c>
      <c r="F2181" s="24"/>
      <c r="G2181" s="14" t="str">
        <f aca="false">IF(OR($E2181="",$B2181=""),"",INT(($B2181-$E2181)/365.25))</f>
        <v/>
      </c>
      <c r="H2181" s="14" t="str">
        <f aca="false">IF($G2181="","",IF($G2181&lt;5,"Ha","Yo'q"))</f>
        <v/>
      </c>
      <c r="I2181" s="14" t="str">
        <f aca="false">IF($G2181="","",IF($G2181&lt;18,"Ha","Yo'q"))</f>
        <v/>
      </c>
      <c r="J2181" s="12"/>
      <c r="K2181" s="12"/>
      <c r="L2181" s="25"/>
      <c r="M2181" s="12"/>
    </row>
    <row r="2182" customFormat="false" ht="15" hidden="false" customHeight="false" outlineLevel="0" collapsed="false">
      <c r="A2182" s="8" t="n">
        <v>2178</v>
      </c>
      <c r="B2182" s="13"/>
      <c r="C2182" s="25"/>
      <c r="D2182" s="26" t="str">
        <f aca="false">IF($C2182="","",IFERROR(IF(INDEX(Bolalar!$B$5:$B$1804,MATCH($C2182,Bolalar!$I$5:$I$1804,0))="","",INDEX(Bolalar!$B$5:$B$1804,MATCH($C2182,Bolalar!$I$5:$I$1804,0))),""))</f>
        <v/>
      </c>
      <c r="E2182" s="15" t="str">
        <f aca="false">IF($C2182="","",IFERROR(IF(INDEX(Bolalar!$C$5:$C$1804,MATCH($C2182,Bolalar!$I$5:$I$1804,0))="","",INDEX(Bolalar!$C$5:$C$1804,MATCH($C2182,Bolalar!$I$5:$I$1804,0))),""))</f>
        <v/>
      </c>
      <c r="F2182" s="24"/>
      <c r="G2182" s="14" t="str">
        <f aca="false">IF(OR($E2182="",$B2182=""),"",INT(($B2182-$E2182)/365.25))</f>
        <v/>
      </c>
      <c r="H2182" s="14" t="str">
        <f aca="false">IF($G2182="","",IF($G2182&lt;5,"Ha","Yo'q"))</f>
        <v/>
      </c>
      <c r="I2182" s="14" t="str">
        <f aca="false">IF($G2182="","",IF($G2182&lt;18,"Ha","Yo'q"))</f>
        <v/>
      </c>
      <c r="J2182" s="12"/>
      <c r="K2182" s="12"/>
      <c r="L2182" s="25"/>
      <c r="M2182" s="12"/>
    </row>
    <row r="2183" customFormat="false" ht="15" hidden="false" customHeight="false" outlineLevel="0" collapsed="false">
      <c r="A2183" s="8" t="n">
        <v>2179</v>
      </c>
      <c r="B2183" s="13"/>
      <c r="C2183" s="25"/>
      <c r="D2183" s="26" t="str">
        <f aca="false">IF($C2183="","",IFERROR(IF(INDEX(Bolalar!$B$5:$B$1804,MATCH($C2183,Bolalar!$I$5:$I$1804,0))="","",INDEX(Bolalar!$B$5:$B$1804,MATCH($C2183,Bolalar!$I$5:$I$1804,0))),""))</f>
        <v/>
      </c>
      <c r="E2183" s="15" t="str">
        <f aca="false">IF($C2183="","",IFERROR(IF(INDEX(Bolalar!$C$5:$C$1804,MATCH($C2183,Bolalar!$I$5:$I$1804,0))="","",INDEX(Bolalar!$C$5:$C$1804,MATCH($C2183,Bolalar!$I$5:$I$1804,0))),""))</f>
        <v/>
      </c>
      <c r="F2183" s="24"/>
      <c r="G2183" s="14" t="str">
        <f aca="false">IF(OR($E2183="",$B2183=""),"",INT(($B2183-$E2183)/365.25))</f>
        <v/>
      </c>
      <c r="H2183" s="14" t="str">
        <f aca="false">IF($G2183="","",IF($G2183&lt;5,"Ha","Yo'q"))</f>
        <v/>
      </c>
      <c r="I2183" s="14" t="str">
        <f aca="false">IF($G2183="","",IF($G2183&lt;18,"Ha","Yo'q"))</f>
        <v/>
      </c>
      <c r="J2183" s="12"/>
      <c r="K2183" s="12"/>
      <c r="L2183" s="25"/>
      <c r="M2183" s="12"/>
    </row>
    <row r="2184" customFormat="false" ht="15" hidden="false" customHeight="false" outlineLevel="0" collapsed="false">
      <c r="A2184" s="8" t="n">
        <v>2180</v>
      </c>
      <c r="B2184" s="13"/>
      <c r="C2184" s="25"/>
      <c r="D2184" s="26" t="str">
        <f aca="false">IF($C2184="","",IFERROR(IF(INDEX(Bolalar!$B$5:$B$1804,MATCH($C2184,Bolalar!$I$5:$I$1804,0))="","",INDEX(Bolalar!$B$5:$B$1804,MATCH($C2184,Bolalar!$I$5:$I$1804,0))),""))</f>
        <v/>
      </c>
      <c r="E2184" s="15" t="str">
        <f aca="false">IF($C2184="","",IFERROR(IF(INDEX(Bolalar!$C$5:$C$1804,MATCH($C2184,Bolalar!$I$5:$I$1804,0))="","",INDEX(Bolalar!$C$5:$C$1804,MATCH($C2184,Bolalar!$I$5:$I$1804,0))),""))</f>
        <v/>
      </c>
      <c r="F2184" s="24"/>
      <c r="G2184" s="14" t="str">
        <f aca="false">IF(OR($E2184="",$B2184=""),"",INT(($B2184-$E2184)/365.25))</f>
        <v/>
      </c>
      <c r="H2184" s="14" t="str">
        <f aca="false">IF($G2184="","",IF($G2184&lt;5,"Ha","Yo'q"))</f>
        <v/>
      </c>
      <c r="I2184" s="14" t="str">
        <f aca="false">IF($G2184="","",IF($G2184&lt;18,"Ha","Yo'q"))</f>
        <v/>
      </c>
      <c r="J2184" s="12"/>
      <c r="K2184" s="12"/>
      <c r="L2184" s="25"/>
      <c r="M2184" s="12"/>
    </row>
    <row r="2185" customFormat="false" ht="15" hidden="false" customHeight="false" outlineLevel="0" collapsed="false">
      <c r="A2185" s="8" t="n">
        <v>2181</v>
      </c>
      <c r="B2185" s="13"/>
      <c r="C2185" s="25"/>
      <c r="D2185" s="26" t="str">
        <f aca="false">IF($C2185="","",IFERROR(IF(INDEX(Bolalar!$B$5:$B$1804,MATCH($C2185,Bolalar!$I$5:$I$1804,0))="","",INDEX(Bolalar!$B$5:$B$1804,MATCH($C2185,Bolalar!$I$5:$I$1804,0))),""))</f>
        <v/>
      </c>
      <c r="E2185" s="15" t="str">
        <f aca="false">IF($C2185="","",IFERROR(IF(INDEX(Bolalar!$C$5:$C$1804,MATCH($C2185,Bolalar!$I$5:$I$1804,0))="","",INDEX(Bolalar!$C$5:$C$1804,MATCH($C2185,Bolalar!$I$5:$I$1804,0))),""))</f>
        <v/>
      </c>
      <c r="F2185" s="24"/>
      <c r="G2185" s="14" t="str">
        <f aca="false">IF(OR($E2185="",$B2185=""),"",INT(($B2185-$E2185)/365.25))</f>
        <v/>
      </c>
      <c r="H2185" s="14" t="str">
        <f aca="false">IF($G2185="","",IF($G2185&lt;5,"Ha","Yo'q"))</f>
        <v/>
      </c>
      <c r="I2185" s="14" t="str">
        <f aca="false">IF($G2185="","",IF($G2185&lt;18,"Ha","Yo'q"))</f>
        <v/>
      </c>
      <c r="J2185" s="12"/>
      <c r="K2185" s="12"/>
      <c r="L2185" s="25"/>
      <c r="M2185" s="12"/>
    </row>
    <row r="2186" customFormat="false" ht="15" hidden="false" customHeight="false" outlineLevel="0" collapsed="false">
      <c r="A2186" s="8" t="n">
        <v>2182</v>
      </c>
      <c r="B2186" s="13"/>
      <c r="C2186" s="25"/>
      <c r="D2186" s="26" t="str">
        <f aca="false">IF($C2186="","",IFERROR(IF(INDEX(Bolalar!$B$5:$B$1804,MATCH($C2186,Bolalar!$I$5:$I$1804,0))="","",INDEX(Bolalar!$B$5:$B$1804,MATCH($C2186,Bolalar!$I$5:$I$1804,0))),""))</f>
        <v/>
      </c>
      <c r="E2186" s="15" t="str">
        <f aca="false">IF($C2186="","",IFERROR(IF(INDEX(Bolalar!$C$5:$C$1804,MATCH($C2186,Bolalar!$I$5:$I$1804,0))="","",INDEX(Bolalar!$C$5:$C$1804,MATCH($C2186,Bolalar!$I$5:$I$1804,0))),""))</f>
        <v/>
      </c>
      <c r="F2186" s="24"/>
      <c r="G2186" s="14" t="str">
        <f aca="false">IF(OR($E2186="",$B2186=""),"",INT(($B2186-$E2186)/365.25))</f>
        <v/>
      </c>
      <c r="H2186" s="14" t="str">
        <f aca="false">IF($G2186="","",IF($G2186&lt;5,"Ha","Yo'q"))</f>
        <v/>
      </c>
      <c r="I2186" s="14" t="str">
        <f aca="false">IF($G2186="","",IF($G2186&lt;18,"Ha","Yo'q"))</f>
        <v/>
      </c>
      <c r="J2186" s="12"/>
      <c r="K2186" s="12"/>
      <c r="L2186" s="25"/>
      <c r="M2186" s="12"/>
    </row>
    <row r="2187" customFormat="false" ht="15" hidden="false" customHeight="false" outlineLevel="0" collapsed="false">
      <c r="A2187" s="8" t="n">
        <v>2183</v>
      </c>
      <c r="B2187" s="13"/>
      <c r="C2187" s="25"/>
      <c r="D2187" s="26" t="str">
        <f aca="false">IF($C2187="","",IFERROR(IF(INDEX(Bolalar!$B$5:$B$1804,MATCH($C2187,Bolalar!$I$5:$I$1804,0))="","",INDEX(Bolalar!$B$5:$B$1804,MATCH($C2187,Bolalar!$I$5:$I$1804,0))),""))</f>
        <v/>
      </c>
      <c r="E2187" s="15" t="str">
        <f aca="false">IF($C2187="","",IFERROR(IF(INDEX(Bolalar!$C$5:$C$1804,MATCH($C2187,Bolalar!$I$5:$I$1804,0))="","",INDEX(Bolalar!$C$5:$C$1804,MATCH($C2187,Bolalar!$I$5:$I$1804,0))),""))</f>
        <v/>
      </c>
      <c r="F2187" s="24"/>
      <c r="G2187" s="14" t="str">
        <f aca="false">IF(OR($E2187="",$B2187=""),"",INT(($B2187-$E2187)/365.25))</f>
        <v/>
      </c>
      <c r="H2187" s="14" t="str">
        <f aca="false">IF($G2187="","",IF($G2187&lt;5,"Ha","Yo'q"))</f>
        <v/>
      </c>
      <c r="I2187" s="14" t="str">
        <f aca="false">IF($G2187="","",IF($G2187&lt;18,"Ha","Yo'q"))</f>
        <v/>
      </c>
      <c r="J2187" s="12"/>
      <c r="K2187" s="12"/>
      <c r="L2187" s="25"/>
      <c r="M2187" s="12"/>
    </row>
    <row r="2188" customFormat="false" ht="15" hidden="false" customHeight="false" outlineLevel="0" collapsed="false">
      <c r="A2188" s="8" t="n">
        <v>2184</v>
      </c>
      <c r="B2188" s="13"/>
      <c r="C2188" s="25"/>
      <c r="D2188" s="26" t="str">
        <f aca="false">IF($C2188="","",IFERROR(IF(INDEX(Bolalar!$B$5:$B$1804,MATCH($C2188,Bolalar!$I$5:$I$1804,0))="","",INDEX(Bolalar!$B$5:$B$1804,MATCH($C2188,Bolalar!$I$5:$I$1804,0))),""))</f>
        <v/>
      </c>
      <c r="E2188" s="15" t="str">
        <f aca="false">IF($C2188="","",IFERROR(IF(INDEX(Bolalar!$C$5:$C$1804,MATCH($C2188,Bolalar!$I$5:$I$1804,0))="","",INDEX(Bolalar!$C$5:$C$1804,MATCH($C2188,Bolalar!$I$5:$I$1804,0))),""))</f>
        <v/>
      </c>
      <c r="F2188" s="24"/>
      <c r="G2188" s="14" t="str">
        <f aca="false">IF(OR($E2188="",$B2188=""),"",INT(($B2188-$E2188)/365.25))</f>
        <v/>
      </c>
      <c r="H2188" s="14" t="str">
        <f aca="false">IF($G2188="","",IF($G2188&lt;5,"Ha","Yo'q"))</f>
        <v/>
      </c>
      <c r="I2188" s="14" t="str">
        <f aca="false">IF($G2188="","",IF($G2188&lt;18,"Ha","Yo'q"))</f>
        <v/>
      </c>
      <c r="J2188" s="12"/>
      <c r="K2188" s="12"/>
      <c r="L2188" s="25"/>
      <c r="M2188" s="12"/>
    </row>
    <row r="2189" customFormat="false" ht="15" hidden="false" customHeight="false" outlineLevel="0" collapsed="false">
      <c r="A2189" s="8" t="n">
        <v>2185</v>
      </c>
      <c r="B2189" s="13"/>
      <c r="C2189" s="25"/>
      <c r="D2189" s="26" t="str">
        <f aca="false">IF($C2189="","",IFERROR(IF(INDEX(Bolalar!$B$5:$B$1804,MATCH($C2189,Bolalar!$I$5:$I$1804,0))="","",INDEX(Bolalar!$B$5:$B$1804,MATCH($C2189,Bolalar!$I$5:$I$1804,0))),""))</f>
        <v/>
      </c>
      <c r="E2189" s="15" t="str">
        <f aca="false">IF($C2189="","",IFERROR(IF(INDEX(Bolalar!$C$5:$C$1804,MATCH($C2189,Bolalar!$I$5:$I$1804,0))="","",INDEX(Bolalar!$C$5:$C$1804,MATCH($C2189,Bolalar!$I$5:$I$1804,0))),""))</f>
        <v/>
      </c>
      <c r="F2189" s="24"/>
      <c r="G2189" s="14" t="str">
        <f aca="false">IF(OR($E2189="",$B2189=""),"",INT(($B2189-$E2189)/365.25))</f>
        <v/>
      </c>
      <c r="H2189" s="14" t="str">
        <f aca="false">IF($G2189="","",IF($G2189&lt;5,"Ha","Yo'q"))</f>
        <v/>
      </c>
      <c r="I2189" s="14" t="str">
        <f aca="false">IF($G2189="","",IF($G2189&lt;18,"Ha","Yo'q"))</f>
        <v/>
      </c>
      <c r="J2189" s="12"/>
      <c r="K2189" s="12"/>
      <c r="L2189" s="25"/>
      <c r="M2189" s="12"/>
    </row>
    <row r="2190" customFormat="false" ht="15" hidden="false" customHeight="false" outlineLevel="0" collapsed="false">
      <c r="A2190" s="8" t="n">
        <v>2186</v>
      </c>
      <c r="B2190" s="13"/>
      <c r="C2190" s="25"/>
      <c r="D2190" s="26" t="str">
        <f aca="false">IF($C2190="","",IFERROR(IF(INDEX(Bolalar!$B$5:$B$1804,MATCH($C2190,Bolalar!$I$5:$I$1804,0))="","",INDEX(Bolalar!$B$5:$B$1804,MATCH($C2190,Bolalar!$I$5:$I$1804,0))),""))</f>
        <v/>
      </c>
      <c r="E2190" s="15" t="str">
        <f aca="false">IF($C2190="","",IFERROR(IF(INDEX(Bolalar!$C$5:$C$1804,MATCH($C2190,Bolalar!$I$5:$I$1804,0))="","",INDEX(Bolalar!$C$5:$C$1804,MATCH($C2190,Bolalar!$I$5:$I$1804,0))),""))</f>
        <v/>
      </c>
      <c r="F2190" s="24"/>
      <c r="G2190" s="14" t="str">
        <f aca="false">IF(OR($E2190="",$B2190=""),"",INT(($B2190-$E2190)/365.25))</f>
        <v/>
      </c>
      <c r="H2190" s="14" t="str">
        <f aca="false">IF($G2190="","",IF($G2190&lt;5,"Ha","Yo'q"))</f>
        <v/>
      </c>
      <c r="I2190" s="14" t="str">
        <f aca="false">IF($G2190="","",IF($G2190&lt;18,"Ha","Yo'q"))</f>
        <v/>
      </c>
      <c r="J2190" s="12"/>
      <c r="K2190" s="12"/>
      <c r="L2190" s="25"/>
      <c r="M2190" s="12"/>
    </row>
    <row r="2191" customFormat="false" ht="15" hidden="false" customHeight="false" outlineLevel="0" collapsed="false">
      <c r="A2191" s="8" t="n">
        <v>2187</v>
      </c>
      <c r="B2191" s="13"/>
      <c r="C2191" s="25"/>
      <c r="D2191" s="26" t="str">
        <f aca="false">IF($C2191="","",IFERROR(IF(INDEX(Bolalar!$B$5:$B$1804,MATCH($C2191,Bolalar!$I$5:$I$1804,0))="","",INDEX(Bolalar!$B$5:$B$1804,MATCH($C2191,Bolalar!$I$5:$I$1804,0))),""))</f>
        <v/>
      </c>
      <c r="E2191" s="15" t="str">
        <f aca="false">IF($C2191="","",IFERROR(IF(INDEX(Bolalar!$C$5:$C$1804,MATCH($C2191,Bolalar!$I$5:$I$1804,0))="","",INDEX(Bolalar!$C$5:$C$1804,MATCH($C2191,Bolalar!$I$5:$I$1804,0))),""))</f>
        <v/>
      </c>
      <c r="F2191" s="24"/>
      <c r="G2191" s="14" t="str">
        <f aca="false">IF(OR($E2191="",$B2191=""),"",INT(($B2191-$E2191)/365.25))</f>
        <v/>
      </c>
      <c r="H2191" s="14" t="str">
        <f aca="false">IF($G2191="","",IF($G2191&lt;5,"Ha","Yo'q"))</f>
        <v/>
      </c>
      <c r="I2191" s="14" t="str">
        <f aca="false">IF($G2191="","",IF($G2191&lt;18,"Ha","Yo'q"))</f>
        <v/>
      </c>
      <c r="J2191" s="12"/>
      <c r="K2191" s="12"/>
      <c r="L2191" s="25"/>
      <c r="M2191" s="12"/>
    </row>
    <row r="2192" customFormat="false" ht="15" hidden="false" customHeight="false" outlineLevel="0" collapsed="false">
      <c r="A2192" s="8" t="n">
        <v>2188</v>
      </c>
      <c r="B2192" s="13"/>
      <c r="C2192" s="25"/>
      <c r="D2192" s="26" t="str">
        <f aca="false">IF($C2192="","",IFERROR(IF(INDEX(Bolalar!$B$5:$B$1804,MATCH($C2192,Bolalar!$I$5:$I$1804,0))="","",INDEX(Bolalar!$B$5:$B$1804,MATCH($C2192,Bolalar!$I$5:$I$1804,0))),""))</f>
        <v/>
      </c>
      <c r="E2192" s="15" t="str">
        <f aca="false">IF($C2192="","",IFERROR(IF(INDEX(Bolalar!$C$5:$C$1804,MATCH($C2192,Bolalar!$I$5:$I$1804,0))="","",INDEX(Bolalar!$C$5:$C$1804,MATCH($C2192,Bolalar!$I$5:$I$1804,0))),""))</f>
        <v/>
      </c>
      <c r="F2192" s="24"/>
      <c r="G2192" s="14" t="str">
        <f aca="false">IF(OR($E2192="",$B2192=""),"",INT(($B2192-$E2192)/365.25))</f>
        <v/>
      </c>
      <c r="H2192" s="14" t="str">
        <f aca="false">IF($G2192="","",IF($G2192&lt;5,"Ha","Yo'q"))</f>
        <v/>
      </c>
      <c r="I2192" s="14" t="str">
        <f aca="false">IF($G2192="","",IF($G2192&lt;18,"Ha","Yo'q"))</f>
        <v/>
      </c>
      <c r="J2192" s="12"/>
      <c r="K2192" s="12"/>
      <c r="L2192" s="25"/>
      <c r="M2192" s="12"/>
    </row>
    <row r="2193" customFormat="false" ht="15" hidden="false" customHeight="false" outlineLevel="0" collapsed="false">
      <c r="A2193" s="8" t="n">
        <v>2189</v>
      </c>
      <c r="B2193" s="13"/>
      <c r="C2193" s="25"/>
      <c r="D2193" s="26" t="str">
        <f aca="false">IF($C2193="","",IFERROR(IF(INDEX(Bolalar!$B$5:$B$1804,MATCH($C2193,Bolalar!$I$5:$I$1804,0))="","",INDEX(Bolalar!$B$5:$B$1804,MATCH($C2193,Bolalar!$I$5:$I$1804,0))),""))</f>
        <v/>
      </c>
      <c r="E2193" s="15" t="str">
        <f aca="false">IF($C2193="","",IFERROR(IF(INDEX(Bolalar!$C$5:$C$1804,MATCH($C2193,Bolalar!$I$5:$I$1804,0))="","",INDEX(Bolalar!$C$5:$C$1804,MATCH($C2193,Bolalar!$I$5:$I$1804,0))),""))</f>
        <v/>
      </c>
      <c r="F2193" s="24"/>
      <c r="G2193" s="14" t="str">
        <f aca="false">IF(OR($E2193="",$B2193=""),"",INT(($B2193-$E2193)/365.25))</f>
        <v/>
      </c>
      <c r="H2193" s="14" t="str">
        <f aca="false">IF($G2193="","",IF($G2193&lt;5,"Ha","Yo'q"))</f>
        <v/>
      </c>
      <c r="I2193" s="14" t="str">
        <f aca="false">IF($G2193="","",IF($G2193&lt;18,"Ha","Yo'q"))</f>
        <v/>
      </c>
      <c r="J2193" s="12"/>
      <c r="K2193" s="12"/>
      <c r="L2193" s="25"/>
      <c r="M2193" s="12"/>
    </row>
    <row r="2194" customFormat="false" ht="15" hidden="false" customHeight="false" outlineLevel="0" collapsed="false">
      <c r="A2194" s="8" t="n">
        <v>2190</v>
      </c>
      <c r="B2194" s="13"/>
      <c r="C2194" s="25"/>
      <c r="D2194" s="26" t="str">
        <f aca="false">IF($C2194="","",IFERROR(IF(INDEX(Bolalar!$B$5:$B$1804,MATCH($C2194,Bolalar!$I$5:$I$1804,0))="","",INDEX(Bolalar!$B$5:$B$1804,MATCH($C2194,Bolalar!$I$5:$I$1804,0))),""))</f>
        <v/>
      </c>
      <c r="E2194" s="15" t="str">
        <f aca="false">IF($C2194="","",IFERROR(IF(INDEX(Bolalar!$C$5:$C$1804,MATCH($C2194,Bolalar!$I$5:$I$1804,0))="","",INDEX(Bolalar!$C$5:$C$1804,MATCH($C2194,Bolalar!$I$5:$I$1804,0))),""))</f>
        <v/>
      </c>
      <c r="F2194" s="24"/>
      <c r="G2194" s="14" t="str">
        <f aca="false">IF(OR($E2194="",$B2194=""),"",INT(($B2194-$E2194)/365.25))</f>
        <v/>
      </c>
      <c r="H2194" s="14" t="str">
        <f aca="false">IF($G2194="","",IF($G2194&lt;5,"Ha","Yo'q"))</f>
        <v/>
      </c>
      <c r="I2194" s="14" t="str">
        <f aca="false">IF($G2194="","",IF($G2194&lt;18,"Ha","Yo'q"))</f>
        <v/>
      </c>
      <c r="J2194" s="12"/>
      <c r="K2194" s="12"/>
      <c r="L2194" s="25"/>
      <c r="M2194" s="12"/>
    </row>
    <row r="2195" customFormat="false" ht="15" hidden="false" customHeight="false" outlineLevel="0" collapsed="false">
      <c r="A2195" s="8" t="n">
        <v>2191</v>
      </c>
      <c r="B2195" s="13"/>
      <c r="C2195" s="25"/>
      <c r="D2195" s="26" t="str">
        <f aca="false">IF($C2195="","",IFERROR(IF(INDEX(Bolalar!$B$5:$B$1804,MATCH($C2195,Bolalar!$I$5:$I$1804,0))="","",INDEX(Bolalar!$B$5:$B$1804,MATCH($C2195,Bolalar!$I$5:$I$1804,0))),""))</f>
        <v/>
      </c>
      <c r="E2195" s="15" t="str">
        <f aca="false">IF($C2195="","",IFERROR(IF(INDEX(Bolalar!$C$5:$C$1804,MATCH($C2195,Bolalar!$I$5:$I$1804,0))="","",INDEX(Bolalar!$C$5:$C$1804,MATCH($C2195,Bolalar!$I$5:$I$1804,0))),""))</f>
        <v/>
      </c>
      <c r="F2195" s="24"/>
      <c r="G2195" s="14" t="str">
        <f aca="false">IF(OR($E2195="",$B2195=""),"",INT(($B2195-$E2195)/365.25))</f>
        <v/>
      </c>
      <c r="H2195" s="14" t="str">
        <f aca="false">IF($G2195="","",IF($G2195&lt;5,"Ha","Yo'q"))</f>
        <v/>
      </c>
      <c r="I2195" s="14" t="str">
        <f aca="false">IF($G2195="","",IF($G2195&lt;18,"Ha","Yo'q"))</f>
        <v/>
      </c>
      <c r="J2195" s="12"/>
      <c r="K2195" s="12"/>
      <c r="L2195" s="25"/>
      <c r="M2195" s="12"/>
    </row>
    <row r="2196" customFormat="false" ht="15" hidden="false" customHeight="false" outlineLevel="0" collapsed="false">
      <c r="A2196" s="8" t="n">
        <v>2192</v>
      </c>
      <c r="B2196" s="13"/>
      <c r="C2196" s="25"/>
      <c r="D2196" s="26" t="str">
        <f aca="false">IF($C2196="","",IFERROR(IF(INDEX(Bolalar!$B$5:$B$1804,MATCH($C2196,Bolalar!$I$5:$I$1804,0))="","",INDEX(Bolalar!$B$5:$B$1804,MATCH($C2196,Bolalar!$I$5:$I$1804,0))),""))</f>
        <v/>
      </c>
      <c r="E2196" s="15" t="str">
        <f aca="false">IF($C2196="","",IFERROR(IF(INDEX(Bolalar!$C$5:$C$1804,MATCH($C2196,Bolalar!$I$5:$I$1804,0))="","",INDEX(Bolalar!$C$5:$C$1804,MATCH($C2196,Bolalar!$I$5:$I$1804,0))),""))</f>
        <v/>
      </c>
      <c r="F2196" s="24"/>
      <c r="G2196" s="14" t="str">
        <f aca="false">IF(OR($E2196="",$B2196=""),"",INT(($B2196-$E2196)/365.25))</f>
        <v/>
      </c>
      <c r="H2196" s="14" t="str">
        <f aca="false">IF($G2196="","",IF($G2196&lt;5,"Ha","Yo'q"))</f>
        <v/>
      </c>
      <c r="I2196" s="14" t="str">
        <f aca="false">IF($G2196="","",IF($G2196&lt;18,"Ha","Yo'q"))</f>
        <v/>
      </c>
      <c r="J2196" s="12"/>
      <c r="K2196" s="12"/>
      <c r="L2196" s="25"/>
      <c r="M2196" s="12"/>
    </row>
    <row r="2197" customFormat="false" ht="15" hidden="false" customHeight="false" outlineLevel="0" collapsed="false">
      <c r="A2197" s="8" t="n">
        <v>2193</v>
      </c>
      <c r="B2197" s="13"/>
      <c r="C2197" s="25"/>
      <c r="D2197" s="26" t="str">
        <f aca="false">IF($C2197="","",IFERROR(IF(INDEX(Bolalar!$B$5:$B$1804,MATCH($C2197,Bolalar!$I$5:$I$1804,0))="","",INDEX(Bolalar!$B$5:$B$1804,MATCH($C2197,Bolalar!$I$5:$I$1804,0))),""))</f>
        <v/>
      </c>
      <c r="E2197" s="15" t="str">
        <f aca="false">IF($C2197="","",IFERROR(IF(INDEX(Bolalar!$C$5:$C$1804,MATCH($C2197,Bolalar!$I$5:$I$1804,0))="","",INDEX(Bolalar!$C$5:$C$1804,MATCH($C2197,Bolalar!$I$5:$I$1804,0))),""))</f>
        <v/>
      </c>
      <c r="F2197" s="24"/>
      <c r="G2197" s="14" t="str">
        <f aca="false">IF(OR($E2197="",$B2197=""),"",INT(($B2197-$E2197)/365.25))</f>
        <v/>
      </c>
      <c r="H2197" s="14" t="str">
        <f aca="false">IF($G2197="","",IF($G2197&lt;5,"Ha","Yo'q"))</f>
        <v/>
      </c>
      <c r="I2197" s="14" t="str">
        <f aca="false">IF($G2197="","",IF($G2197&lt;18,"Ha","Yo'q"))</f>
        <v/>
      </c>
      <c r="J2197" s="12"/>
      <c r="K2197" s="12"/>
      <c r="L2197" s="25"/>
      <c r="M2197" s="12"/>
    </row>
    <row r="2198" customFormat="false" ht="15" hidden="false" customHeight="false" outlineLevel="0" collapsed="false">
      <c r="A2198" s="8" t="n">
        <v>2194</v>
      </c>
      <c r="B2198" s="13"/>
      <c r="C2198" s="25"/>
      <c r="D2198" s="26" t="str">
        <f aca="false">IF($C2198="","",IFERROR(IF(INDEX(Bolalar!$B$5:$B$1804,MATCH($C2198,Bolalar!$I$5:$I$1804,0))="","",INDEX(Bolalar!$B$5:$B$1804,MATCH($C2198,Bolalar!$I$5:$I$1804,0))),""))</f>
        <v/>
      </c>
      <c r="E2198" s="15" t="str">
        <f aca="false">IF($C2198="","",IFERROR(IF(INDEX(Bolalar!$C$5:$C$1804,MATCH($C2198,Bolalar!$I$5:$I$1804,0))="","",INDEX(Bolalar!$C$5:$C$1804,MATCH($C2198,Bolalar!$I$5:$I$1804,0))),""))</f>
        <v/>
      </c>
      <c r="F2198" s="24"/>
      <c r="G2198" s="14" t="str">
        <f aca="false">IF(OR($E2198="",$B2198=""),"",INT(($B2198-$E2198)/365.25))</f>
        <v/>
      </c>
      <c r="H2198" s="14" t="str">
        <f aca="false">IF($G2198="","",IF($G2198&lt;5,"Ha","Yo'q"))</f>
        <v/>
      </c>
      <c r="I2198" s="14" t="str">
        <f aca="false">IF($G2198="","",IF($G2198&lt;18,"Ha","Yo'q"))</f>
        <v/>
      </c>
      <c r="J2198" s="12"/>
      <c r="K2198" s="12"/>
      <c r="L2198" s="25"/>
      <c r="M2198" s="12"/>
    </row>
    <row r="2199" customFormat="false" ht="15" hidden="false" customHeight="false" outlineLevel="0" collapsed="false">
      <c r="A2199" s="8" t="n">
        <v>2195</v>
      </c>
      <c r="B2199" s="13"/>
      <c r="C2199" s="25"/>
      <c r="D2199" s="26" t="str">
        <f aca="false">IF($C2199="","",IFERROR(IF(INDEX(Bolalar!$B$5:$B$1804,MATCH($C2199,Bolalar!$I$5:$I$1804,0))="","",INDEX(Bolalar!$B$5:$B$1804,MATCH($C2199,Bolalar!$I$5:$I$1804,0))),""))</f>
        <v/>
      </c>
      <c r="E2199" s="15" t="str">
        <f aca="false">IF($C2199="","",IFERROR(IF(INDEX(Bolalar!$C$5:$C$1804,MATCH($C2199,Bolalar!$I$5:$I$1804,0))="","",INDEX(Bolalar!$C$5:$C$1804,MATCH($C2199,Bolalar!$I$5:$I$1804,0))),""))</f>
        <v/>
      </c>
      <c r="F2199" s="24"/>
      <c r="G2199" s="14" t="str">
        <f aca="false">IF(OR($E2199="",$B2199=""),"",INT(($B2199-$E2199)/365.25))</f>
        <v/>
      </c>
      <c r="H2199" s="14" t="str">
        <f aca="false">IF($G2199="","",IF($G2199&lt;5,"Ha","Yo'q"))</f>
        <v/>
      </c>
      <c r="I2199" s="14" t="str">
        <f aca="false">IF($G2199="","",IF($G2199&lt;18,"Ha","Yo'q"))</f>
        <v/>
      </c>
      <c r="J2199" s="12"/>
      <c r="K2199" s="12"/>
      <c r="L2199" s="25"/>
      <c r="M2199" s="12"/>
    </row>
    <row r="2200" customFormat="false" ht="15" hidden="false" customHeight="false" outlineLevel="0" collapsed="false">
      <c r="A2200" s="8" t="n">
        <v>2196</v>
      </c>
      <c r="B2200" s="13"/>
      <c r="C2200" s="25"/>
      <c r="D2200" s="26" t="str">
        <f aca="false">IF($C2200="","",IFERROR(IF(INDEX(Bolalar!$B$5:$B$1804,MATCH($C2200,Bolalar!$I$5:$I$1804,0))="","",INDEX(Bolalar!$B$5:$B$1804,MATCH($C2200,Bolalar!$I$5:$I$1804,0))),""))</f>
        <v/>
      </c>
      <c r="E2200" s="15" t="str">
        <f aca="false">IF($C2200="","",IFERROR(IF(INDEX(Bolalar!$C$5:$C$1804,MATCH($C2200,Bolalar!$I$5:$I$1804,0))="","",INDEX(Bolalar!$C$5:$C$1804,MATCH($C2200,Bolalar!$I$5:$I$1804,0))),""))</f>
        <v/>
      </c>
      <c r="F2200" s="24"/>
      <c r="G2200" s="14" t="str">
        <f aca="false">IF(OR($E2200="",$B2200=""),"",INT(($B2200-$E2200)/365.25))</f>
        <v/>
      </c>
      <c r="H2200" s="14" t="str">
        <f aca="false">IF($G2200="","",IF($G2200&lt;5,"Ha","Yo'q"))</f>
        <v/>
      </c>
      <c r="I2200" s="14" t="str">
        <f aca="false">IF($G2200="","",IF($G2200&lt;18,"Ha","Yo'q"))</f>
        <v/>
      </c>
      <c r="J2200" s="12"/>
      <c r="K2200" s="12"/>
      <c r="L2200" s="25"/>
      <c r="M2200" s="12"/>
    </row>
    <row r="2201" customFormat="false" ht="15" hidden="false" customHeight="false" outlineLevel="0" collapsed="false">
      <c r="A2201" s="8" t="n">
        <v>2197</v>
      </c>
      <c r="B2201" s="13"/>
      <c r="C2201" s="25"/>
      <c r="D2201" s="26" t="str">
        <f aca="false">IF($C2201="","",IFERROR(IF(INDEX(Bolalar!$B$5:$B$1804,MATCH($C2201,Bolalar!$I$5:$I$1804,0))="","",INDEX(Bolalar!$B$5:$B$1804,MATCH($C2201,Bolalar!$I$5:$I$1804,0))),""))</f>
        <v/>
      </c>
      <c r="E2201" s="15" t="str">
        <f aca="false">IF($C2201="","",IFERROR(IF(INDEX(Bolalar!$C$5:$C$1804,MATCH($C2201,Bolalar!$I$5:$I$1804,0))="","",INDEX(Bolalar!$C$5:$C$1804,MATCH($C2201,Bolalar!$I$5:$I$1804,0))),""))</f>
        <v/>
      </c>
      <c r="F2201" s="24"/>
      <c r="G2201" s="14" t="str">
        <f aca="false">IF(OR($E2201="",$B2201=""),"",INT(($B2201-$E2201)/365.25))</f>
        <v/>
      </c>
      <c r="H2201" s="14" t="str">
        <f aca="false">IF($G2201="","",IF($G2201&lt;5,"Ha","Yo'q"))</f>
        <v/>
      </c>
      <c r="I2201" s="14" t="str">
        <f aca="false">IF($G2201="","",IF($G2201&lt;18,"Ha","Yo'q"))</f>
        <v/>
      </c>
      <c r="J2201" s="12"/>
      <c r="K2201" s="12"/>
      <c r="L2201" s="25"/>
      <c r="M2201" s="12"/>
    </row>
    <row r="2202" customFormat="false" ht="15" hidden="false" customHeight="false" outlineLevel="0" collapsed="false">
      <c r="A2202" s="8" t="n">
        <v>2198</v>
      </c>
      <c r="B2202" s="13"/>
      <c r="C2202" s="25"/>
      <c r="D2202" s="26" t="str">
        <f aca="false">IF($C2202="","",IFERROR(IF(INDEX(Bolalar!$B$5:$B$1804,MATCH($C2202,Bolalar!$I$5:$I$1804,0))="","",INDEX(Bolalar!$B$5:$B$1804,MATCH($C2202,Bolalar!$I$5:$I$1804,0))),""))</f>
        <v/>
      </c>
      <c r="E2202" s="15" t="str">
        <f aca="false">IF($C2202="","",IFERROR(IF(INDEX(Bolalar!$C$5:$C$1804,MATCH($C2202,Bolalar!$I$5:$I$1804,0))="","",INDEX(Bolalar!$C$5:$C$1804,MATCH($C2202,Bolalar!$I$5:$I$1804,0))),""))</f>
        <v/>
      </c>
      <c r="F2202" s="24"/>
      <c r="G2202" s="14" t="str">
        <f aca="false">IF(OR($E2202="",$B2202=""),"",INT(($B2202-$E2202)/365.25))</f>
        <v/>
      </c>
      <c r="H2202" s="14" t="str">
        <f aca="false">IF($G2202="","",IF($G2202&lt;5,"Ha","Yo'q"))</f>
        <v/>
      </c>
      <c r="I2202" s="14" t="str">
        <f aca="false">IF($G2202="","",IF($G2202&lt;18,"Ha","Yo'q"))</f>
        <v/>
      </c>
      <c r="J2202" s="12"/>
      <c r="K2202" s="12"/>
      <c r="L2202" s="25"/>
      <c r="M2202" s="12"/>
    </row>
    <row r="2203" customFormat="false" ht="15" hidden="false" customHeight="false" outlineLevel="0" collapsed="false">
      <c r="A2203" s="8" t="n">
        <v>2199</v>
      </c>
      <c r="B2203" s="13"/>
      <c r="C2203" s="25"/>
      <c r="D2203" s="26" t="str">
        <f aca="false">IF($C2203="","",IFERROR(IF(INDEX(Bolalar!$B$5:$B$1804,MATCH($C2203,Bolalar!$I$5:$I$1804,0))="","",INDEX(Bolalar!$B$5:$B$1804,MATCH($C2203,Bolalar!$I$5:$I$1804,0))),""))</f>
        <v/>
      </c>
      <c r="E2203" s="15" t="str">
        <f aca="false">IF($C2203="","",IFERROR(IF(INDEX(Bolalar!$C$5:$C$1804,MATCH($C2203,Bolalar!$I$5:$I$1804,0))="","",INDEX(Bolalar!$C$5:$C$1804,MATCH($C2203,Bolalar!$I$5:$I$1804,0))),""))</f>
        <v/>
      </c>
      <c r="F2203" s="24"/>
      <c r="G2203" s="14" t="str">
        <f aca="false">IF(OR($E2203="",$B2203=""),"",INT(($B2203-$E2203)/365.25))</f>
        <v/>
      </c>
      <c r="H2203" s="14" t="str">
        <f aca="false">IF($G2203="","",IF($G2203&lt;5,"Ha","Yo'q"))</f>
        <v/>
      </c>
      <c r="I2203" s="14" t="str">
        <f aca="false">IF($G2203="","",IF($G2203&lt;18,"Ha","Yo'q"))</f>
        <v/>
      </c>
      <c r="J2203" s="12"/>
      <c r="K2203" s="12"/>
      <c r="L2203" s="25"/>
      <c r="M2203" s="12"/>
    </row>
    <row r="2204" customFormat="false" ht="15" hidden="false" customHeight="false" outlineLevel="0" collapsed="false">
      <c r="A2204" s="8" t="n">
        <v>2200</v>
      </c>
      <c r="B2204" s="13"/>
      <c r="C2204" s="25"/>
      <c r="D2204" s="26" t="str">
        <f aca="false">IF($C2204="","",IFERROR(IF(INDEX(Bolalar!$B$5:$B$1804,MATCH($C2204,Bolalar!$I$5:$I$1804,0))="","",INDEX(Bolalar!$B$5:$B$1804,MATCH($C2204,Bolalar!$I$5:$I$1804,0))),""))</f>
        <v/>
      </c>
      <c r="E2204" s="15" t="str">
        <f aca="false">IF($C2204="","",IFERROR(IF(INDEX(Bolalar!$C$5:$C$1804,MATCH($C2204,Bolalar!$I$5:$I$1804,0))="","",INDEX(Bolalar!$C$5:$C$1804,MATCH($C2204,Bolalar!$I$5:$I$1804,0))),""))</f>
        <v/>
      </c>
      <c r="F2204" s="24"/>
      <c r="G2204" s="14" t="str">
        <f aca="false">IF(OR($E2204="",$B2204=""),"",INT(($B2204-$E2204)/365.25))</f>
        <v/>
      </c>
      <c r="H2204" s="14" t="str">
        <f aca="false">IF($G2204="","",IF($G2204&lt;5,"Ha","Yo'q"))</f>
        <v/>
      </c>
      <c r="I2204" s="14" t="str">
        <f aca="false">IF($G2204="","",IF($G2204&lt;18,"Ha","Yo'q"))</f>
        <v/>
      </c>
      <c r="J2204" s="12"/>
      <c r="K2204" s="12"/>
      <c r="L2204" s="25"/>
      <c r="M2204" s="12"/>
    </row>
    <row r="2205" customFormat="false" ht="15" hidden="false" customHeight="false" outlineLevel="0" collapsed="false">
      <c r="A2205" s="8" t="n">
        <v>2201</v>
      </c>
      <c r="B2205" s="13"/>
      <c r="C2205" s="25"/>
      <c r="D2205" s="26" t="str">
        <f aca="false">IF($C2205="","",IFERROR(IF(INDEX(Bolalar!$B$5:$B$1804,MATCH($C2205,Bolalar!$I$5:$I$1804,0))="","",INDEX(Bolalar!$B$5:$B$1804,MATCH($C2205,Bolalar!$I$5:$I$1804,0))),""))</f>
        <v/>
      </c>
      <c r="E2205" s="15" t="str">
        <f aca="false">IF($C2205="","",IFERROR(IF(INDEX(Bolalar!$C$5:$C$1804,MATCH($C2205,Bolalar!$I$5:$I$1804,0))="","",INDEX(Bolalar!$C$5:$C$1804,MATCH($C2205,Bolalar!$I$5:$I$1804,0))),""))</f>
        <v/>
      </c>
      <c r="F2205" s="24"/>
      <c r="G2205" s="14" t="str">
        <f aca="false">IF(OR($E2205="",$B2205=""),"",INT(($B2205-$E2205)/365.25))</f>
        <v/>
      </c>
      <c r="H2205" s="14" t="str">
        <f aca="false">IF($G2205="","",IF($G2205&lt;5,"Ha","Yo'q"))</f>
        <v/>
      </c>
      <c r="I2205" s="14" t="str">
        <f aca="false">IF($G2205="","",IF($G2205&lt;18,"Ha","Yo'q"))</f>
        <v/>
      </c>
      <c r="J2205" s="12"/>
      <c r="K2205" s="12"/>
      <c r="L2205" s="25"/>
      <c r="M2205" s="12"/>
    </row>
    <row r="2206" customFormat="false" ht="15" hidden="false" customHeight="false" outlineLevel="0" collapsed="false">
      <c r="A2206" s="8" t="n">
        <v>2202</v>
      </c>
      <c r="B2206" s="13"/>
      <c r="C2206" s="25"/>
      <c r="D2206" s="26" t="str">
        <f aca="false">IF($C2206="","",IFERROR(IF(INDEX(Bolalar!$B$5:$B$1804,MATCH($C2206,Bolalar!$I$5:$I$1804,0))="","",INDEX(Bolalar!$B$5:$B$1804,MATCH($C2206,Bolalar!$I$5:$I$1804,0))),""))</f>
        <v/>
      </c>
      <c r="E2206" s="15" t="str">
        <f aca="false">IF($C2206="","",IFERROR(IF(INDEX(Bolalar!$C$5:$C$1804,MATCH($C2206,Bolalar!$I$5:$I$1804,0))="","",INDEX(Bolalar!$C$5:$C$1804,MATCH($C2206,Bolalar!$I$5:$I$1804,0))),""))</f>
        <v/>
      </c>
      <c r="F2206" s="24"/>
      <c r="G2206" s="14" t="str">
        <f aca="false">IF(OR($E2206="",$B2206=""),"",INT(($B2206-$E2206)/365.25))</f>
        <v/>
      </c>
      <c r="H2206" s="14" t="str">
        <f aca="false">IF($G2206="","",IF($G2206&lt;5,"Ha","Yo'q"))</f>
        <v/>
      </c>
      <c r="I2206" s="14" t="str">
        <f aca="false">IF($G2206="","",IF($G2206&lt;18,"Ha","Yo'q"))</f>
        <v/>
      </c>
      <c r="J2206" s="12"/>
      <c r="K2206" s="12"/>
      <c r="L2206" s="25"/>
      <c r="M2206" s="12"/>
    </row>
    <row r="2207" customFormat="false" ht="15" hidden="false" customHeight="false" outlineLevel="0" collapsed="false">
      <c r="A2207" s="8" t="n">
        <v>2203</v>
      </c>
      <c r="B2207" s="13"/>
      <c r="C2207" s="25"/>
      <c r="D2207" s="26" t="str">
        <f aca="false">IF($C2207="","",IFERROR(IF(INDEX(Bolalar!$B$5:$B$1804,MATCH($C2207,Bolalar!$I$5:$I$1804,0))="","",INDEX(Bolalar!$B$5:$B$1804,MATCH($C2207,Bolalar!$I$5:$I$1804,0))),""))</f>
        <v/>
      </c>
      <c r="E2207" s="15" t="str">
        <f aca="false">IF($C2207="","",IFERROR(IF(INDEX(Bolalar!$C$5:$C$1804,MATCH($C2207,Bolalar!$I$5:$I$1804,0))="","",INDEX(Bolalar!$C$5:$C$1804,MATCH($C2207,Bolalar!$I$5:$I$1804,0))),""))</f>
        <v/>
      </c>
      <c r="F2207" s="24"/>
      <c r="G2207" s="14" t="str">
        <f aca="false">IF(OR($E2207="",$B2207=""),"",INT(($B2207-$E2207)/365.25))</f>
        <v/>
      </c>
      <c r="H2207" s="14" t="str">
        <f aca="false">IF($G2207="","",IF($G2207&lt;5,"Ha","Yo'q"))</f>
        <v/>
      </c>
      <c r="I2207" s="14" t="str">
        <f aca="false">IF($G2207="","",IF($G2207&lt;18,"Ha","Yo'q"))</f>
        <v/>
      </c>
      <c r="J2207" s="12"/>
      <c r="K2207" s="12"/>
      <c r="L2207" s="25"/>
      <c r="M2207" s="12"/>
    </row>
    <row r="2208" customFormat="false" ht="15" hidden="false" customHeight="false" outlineLevel="0" collapsed="false">
      <c r="A2208" s="8" t="n">
        <v>2204</v>
      </c>
      <c r="B2208" s="13"/>
      <c r="C2208" s="25"/>
      <c r="D2208" s="26" t="str">
        <f aca="false">IF($C2208="","",IFERROR(IF(INDEX(Bolalar!$B$5:$B$1804,MATCH($C2208,Bolalar!$I$5:$I$1804,0))="","",INDEX(Bolalar!$B$5:$B$1804,MATCH($C2208,Bolalar!$I$5:$I$1804,0))),""))</f>
        <v/>
      </c>
      <c r="E2208" s="15" t="str">
        <f aca="false">IF($C2208="","",IFERROR(IF(INDEX(Bolalar!$C$5:$C$1804,MATCH($C2208,Bolalar!$I$5:$I$1804,0))="","",INDEX(Bolalar!$C$5:$C$1804,MATCH($C2208,Bolalar!$I$5:$I$1804,0))),""))</f>
        <v/>
      </c>
      <c r="F2208" s="24"/>
      <c r="G2208" s="14" t="str">
        <f aca="false">IF(OR($E2208="",$B2208=""),"",INT(($B2208-$E2208)/365.25))</f>
        <v/>
      </c>
      <c r="H2208" s="14" t="str">
        <f aca="false">IF($G2208="","",IF($G2208&lt;5,"Ha","Yo'q"))</f>
        <v/>
      </c>
      <c r="I2208" s="14" t="str">
        <f aca="false">IF($G2208="","",IF($G2208&lt;18,"Ha","Yo'q"))</f>
        <v/>
      </c>
      <c r="J2208" s="12"/>
      <c r="K2208" s="12"/>
      <c r="L2208" s="25"/>
      <c r="M2208" s="12"/>
    </row>
    <row r="2209" customFormat="false" ht="15" hidden="false" customHeight="false" outlineLevel="0" collapsed="false">
      <c r="A2209" s="8" t="n">
        <v>2205</v>
      </c>
      <c r="B2209" s="13"/>
      <c r="C2209" s="25"/>
      <c r="D2209" s="26" t="str">
        <f aca="false">IF($C2209="","",IFERROR(IF(INDEX(Bolalar!$B$5:$B$1804,MATCH($C2209,Bolalar!$I$5:$I$1804,0))="","",INDEX(Bolalar!$B$5:$B$1804,MATCH($C2209,Bolalar!$I$5:$I$1804,0))),""))</f>
        <v/>
      </c>
      <c r="E2209" s="15" t="str">
        <f aca="false">IF($C2209="","",IFERROR(IF(INDEX(Bolalar!$C$5:$C$1804,MATCH($C2209,Bolalar!$I$5:$I$1804,0))="","",INDEX(Bolalar!$C$5:$C$1804,MATCH($C2209,Bolalar!$I$5:$I$1804,0))),""))</f>
        <v/>
      </c>
      <c r="F2209" s="24"/>
      <c r="G2209" s="14" t="str">
        <f aca="false">IF(OR($E2209="",$B2209=""),"",INT(($B2209-$E2209)/365.25))</f>
        <v/>
      </c>
      <c r="H2209" s="14" t="str">
        <f aca="false">IF($G2209="","",IF($G2209&lt;5,"Ha","Yo'q"))</f>
        <v/>
      </c>
      <c r="I2209" s="14" t="str">
        <f aca="false">IF($G2209="","",IF($G2209&lt;18,"Ha","Yo'q"))</f>
        <v/>
      </c>
      <c r="J2209" s="12"/>
      <c r="K2209" s="12"/>
      <c r="L2209" s="25"/>
      <c r="M2209" s="12"/>
    </row>
    <row r="2210" customFormat="false" ht="15" hidden="false" customHeight="false" outlineLevel="0" collapsed="false">
      <c r="A2210" s="8" t="n">
        <v>2206</v>
      </c>
      <c r="B2210" s="13"/>
      <c r="C2210" s="25"/>
      <c r="D2210" s="26" t="str">
        <f aca="false">IF($C2210="","",IFERROR(IF(INDEX(Bolalar!$B$5:$B$1804,MATCH($C2210,Bolalar!$I$5:$I$1804,0))="","",INDEX(Bolalar!$B$5:$B$1804,MATCH($C2210,Bolalar!$I$5:$I$1804,0))),""))</f>
        <v/>
      </c>
      <c r="E2210" s="15" t="str">
        <f aca="false">IF($C2210="","",IFERROR(IF(INDEX(Bolalar!$C$5:$C$1804,MATCH($C2210,Bolalar!$I$5:$I$1804,0))="","",INDEX(Bolalar!$C$5:$C$1804,MATCH($C2210,Bolalar!$I$5:$I$1804,0))),""))</f>
        <v/>
      </c>
      <c r="F2210" s="24"/>
      <c r="G2210" s="14" t="str">
        <f aca="false">IF(OR($E2210="",$B2210=""),"",INT(($B2210-$E2210)/365.25))</f>
        <v/>
      </c>
      <c r="H2210" s="14" t="str">
        <f aca="false">IF($G2210="","",IF($G2210&lt;5,"Ha","Yo'q"))</f>
        <v/>
      </c>
      <c r="I2210" s="14" t="str">
        <f aca="false">IF($G2210="","",IF($G2210&lt;18,"Ha","Yo'q"))</f>
        <v/>
      </c>
      <c r="J2210" s="12"/>
      <c r="K2210" s="12"/>
      <c r="L2210" s="25"/>
      <c r="M2210" s="12"/>
    </row>
    <row r="2211" customFormat="false" ht="15" hidden="false" customHeight="false" outlineLevel="0" collapsed="false">
      <c r="A2211" s="8" t="n">
        <v>2207</v>
      </c>
      <c r="B2211" s="13"/>
      <c r="C2211" s="25"/>
      <c r="D2211" s="26" t="str">
        <f aca="false">IF($C2211="","",IFERROR(IF(INDEX(Bolalar!$B$5:$B$1804,MATCH($C2211,Bolalar!$I$5:$I$1804,0))="","",INDEX(Bolalar!$B$5:$B$1804,MATCH($C2211,Bolalar!$I$5:$I$1804,0))),""))</f>
        <v/>
      </c>
      <c r="E2211" s="15" t="str">
        <f aca="false">IF($C2211="","",IFERROR(IF(INDEX(Bolalar!$C$5:$C$1804,MATCH($C2211,Bolalar!$I$5:$I$1804,0))="","",INDEX(Bolalar!$C$5:$C$1804,MATCH($C2211,Bolalar!$I$5:$I$1804,0))),""))</f>
        <v/>
      </c>
      <c r="F2211" s="24"/>
      <c r="G2211" s="14" t="str">
        <f aca="false">IF(OR($E2211="",$B2211=""),"",INT(($B2211-$E2211)/365.25))</f>
        <v/>
      </c>
      <c r="H2211" s="14" t="str">
        <f aca="false">IF($G2211="","",IF($G2211&lt;5,"Ha","Yo'q"))</f>
        <v/>
      </c>
      <c r="I2211" s="14" t="str">
        <f aca="false">IF($G2211="","",IF($G2211&lt;18,"Ha","Yo'q"))</f>
        <v/>
      </c>
      <c r="J2211" s="12"/>
      <c r="K2211" s="12"/>
      <c r="L2211" s="25"/>
      <c r="M2211" s="12"/>
    </row>
    <row r="2212" customFormat="false" ht="15" hidden="false" customHeight="false" outlineLevel="0" collapsed="false">
      <c r="A2212" s="8" t="n">
        <v>2208</v>
      </c>
      <c r="B2212" s="13"/>
      <c r="C2212" s="25"/>
      <c r="D2212" s="26" t="str">
        <f aca="false">IF($C2212="","",IFERROR(IF(INDEX(Bolalar!$B$5:$B$1804,MATCH($C2212,Bolalar!$I$5:$I$1804,0))="","",INDEX(Bolalar!$B$5:$B$1804,MATCH($C2212,Bolalar!$I$5:$I$1804,0))),""))</f>
        <v/>
      </c>
      <c r="E2212" s="15" t="str">
        <f aca="false">IF($C2212="","",IFERROR(IF(INDEX(Bolalar!$C$5:$C$1804,MATCH($C2212,Bolalar!$I$5:$I$1804,0))="","",INDEX(Bolalar!$C$5:$C$1804,MATCH($C2212,Bolalar!$I$5:$I$1804,0))),""))</f>
        <v/>
      </c>
      <c r="F2212" s="24"/>
      <c r="G2212" s="14" t="str">
        <f aca="false">IF(OR($E2212="",$B2212=""),"",INT(($B2212-$E2212)/365.25))</f>
        <v/>
      </c>
      <c r="H2212" s="14" t="str">
        <f aca="false">IF($G2212="","",IF($G2212&lt;5,"Ha","Yo'q"))</f>
        <v/>
      </c>
      <c r="I2212" s="14" t="str">
        <f aca="false">IF($G2212="","",IF($G2212&lt;18,"Ha","Yo'q"))</f>
        <v/>
      </c>
      <c r="J2212" s="12"/>
      <c r="K2212" s="12"/>
      <c r="L2212" s="25"/>
      <c r="M2212" s="12"/>
    </row>
    <row r="2213" customFormat="false" ht="15" hidden="false" customHeight="false" outlineLevel="0" collapsed="false">
      <c r="A2213" s="8" t="n">
        <v>2209</v>
      </c>
      <c r="B2213" s="13"/>
      <c r="C2213" s="25"/>
      <c r="D2213" s="26" t="str">
        <f aca="false">IF($C2213="","",IFERROR(IF(INDEX(Bolalar!$B$5:$B$1804,MATCH($C2213,Bolalar!$I$5:$I$1804,0))="","",INDEX(Bolalar!$B$5:$B$1804,MATCH($C2213,Bolalar!$I$5:$I$1804,0))),""))</f>
        <v/>
      </c>
      <c r="E2213" s="15" t="str">
        <f aca="false">IF($C2213="","",IFERROR(IF(INDEX(Bolalar!$C$5:$C$1804,MATCH($C2213,Bolalar!$I$5:$I$1804,0))="","",INDEX(Bolalar!$C$5:$C$1804,MATCH($C2213,Bolalar!$I$5:$I$1804,0))),""))</f>
        <v/>
      </c>
      <c r="F2213" s="24"/>
      <c r="G2213" s="14" t="str">
        <f aca="false">IF(OR($E2213="",$B2213=""),"",INT(($B2213-$E2213)/365.25))</f>
        <v/>
      </c>
      <c r="H2213" s="14" t="str">
        <f aca="false">IF($G2213="","",IF($G2213&lt;5,"Ha","Yo'q"))</f>
        <v/>
      </c>
      <c r="I2213" s="14" t="str">
        <f aca="false">IF($G2213="","",IF($G2213&lt;18,"Ha","Yo'q"))</f>
        <v/>
      </c>
      <c r="J2213" s="12"/>
      <c r="K2213" s="12"/>
      <c r="L2213" s="25"/>
      <c r="M2213" s="12"/>
    </row>
    <row r="2214" customFormat="false" ht="15" hidden="false" customHeight="false" outlineLevel="0" collapsed="false">
      <c r="A2214" s="8" t="n">
        <v>2210</v>
      </c>
      <c r="B2214" s="13"/>
      <c r="C2214" s="25"/>
      <c r="D2214" s="26" t="str">
        <f aca="false">IF($C2214="","",IFERROR(IF(INDEX(Bolalar!$B$5:$B$1804,MATCH($C2214,Bolalar!$I$5:$I$1804,0))="","",INDEX(Bolalar!$B$5:$B$1804,MATCH($C2214,Bolalar!$I$5:$I$1804,0))),""))</f>
        <v/>
      </c>
      <c r="E2214" s="15" t="str">
        <f aca="false">IF($C2214="","",IFERROR(IF(INDEX(Bolalar!$C$5:$C$1804,MATCH($C2214,Bolalar!$I$5:$I$1804,0))="","",INDEX(Bolalar!$C$5:$C$1804,MATCH($C2214,Bolalar!$I$5:$I$1804,0))),""))</f>
        <v/>
      </c>
      <c r="F2214" s="24"/>
      <c r="G2214" s="14" t="str">
        <f aca="false">IF(OR($E2214="",$B2214=""),"",INT(($B2214-$E2214)/365.25))</f>
        <v/>
      </c>
      <c r="H2214" s="14" t="str">
        <f aca="false">IF($G2214="","",IF($G2214&lt;5,"Ha","Yo'q"))</f>
        <v/>
      </c>
      <c r="I2214" s="14" t="str">
        <f aca="false">IF($G2214="","",IF($G2214&lt;18,"Ha","Yo'q"))</f>
        <v/>
      </c>
      <c r="J2214" s="12"/>
      <c r="K2214" s="12"/>
      <c r="L2214" s="25"/>
      <c r="M2214" s="12"/>
    </row>
    <row r="2215" customFormat="false" ht="15" hidden="false" customHeight="false" outlineLevel="0" collapsed="false">
      <c r="A2215" s="8" t="n">
        <v>2211</v>
      </c>
      <c r="B2215" s="13"/>
      <c r="C2215" s="25"/>
      <c r="D2215" s="26" t="str">
        <f aca="false">IF($C2215="","",IFERROR(IF(INDEX(Bolalar!$B$5:$B$1804,MATCH($C2215,Bolalar!$I$5:$I$1804,0))="","",INDEX(Bolalar!$B$5:$B$1804,MATCH($C2215,Bolalar!$I$5:$I$1804,0))),""))</f>
        <v/>
      </c>
      <c r="E2215" s="15" t="str">
        <f aca="false">IF($C2215="","",IFERROR(IF(INDEX(Bolalar!$C$5:$C$1804,MATCH($C2215,Bolalar!$I$5:$I$1804,0))="","",INDEX(Bolalar!$C$5:$C$1804,MATCH($C2215,Bolalar!$I$5:$I$1804,0))),""))</f>
        <v/>
      </c>
      <c r="F2215" s="24"/>
      <c r="G2215" s="14" t="str">
        <f aca="false">IF(OR($E2215="",$B2215=""),"",INT(($B2215-$E2215)/365.25))</f>
        <v/>
      </c>
      <c r="H2215" s="14" t="str">
        <f aca="false">IF($G2215="","",IF($G2215&lt;5,"Ha","Yo'q"))</f>
        <v/>
      </c>
      <c r="I2215" s="14" t="str">
        <f aca="false">IF($G2215="","",IF($G2215&lt;18,"Ha","Yo'q"))</f>
        <v/>
      </c>
      <c r="J2215" s="12"/>
      <c r="K2215" s="12"/>
      <c r="L2215" s="25"/>
      <c r="M2215" s="12"/>
    </row>
    <row r="2216" customFormat="false" ht="15" hidden="false" customHeight="false" outlineLevel="0" collapsed="false">
      <c r="A2216" s="8" t="n">
        <v>2212</v>
      </c>
      <c r="B2216" s="13"/>
      <c r="C2216" s="25"/>
      <c r="D2216" s="26" t="str">
        <f aca="false">IF($C2216="","",IFERROR(IF(INDEX(Bolalar!$B$5:$B$1804,MATCH($C2216,Bolalar!$I$5:$I$1804,0))="","",INDEX(Bolalar!$B$5:$B$1804,MATCH($C2216,Bolalar!$I$5:$I$1804,0))),""))</f>
        <v/>
      </c>
      <c r="E2216" s="15" t="str">
        <f aca="false">IF($C2216="","",IFERROR(IF(INDEX(Bolalar!$C$5:$C$1804,MATCH($C2216,Bolalar!$I$5:$I$1804,0))="","",INDEX(Bolalar!$C$5:$C$1804,MATCH($C2216,Bolalar!$I$5:$I$1804,0))),""))</f>
        <v/>
      </c>
      <c r="F2216" s="24"/>
      <c r="G2216" s="14" t="str">
        <f aca="false">IF(OR($E2216="",$B2216=""),"",INT(($B2216-$E2216)/365.25))</f>
        <v/>
      </c>
      <c r="H2216" s="14" t="str">
        <f aca="false">IF($G2216="","",IF($G2216&lt;5,"Ha","Yo'q"))</f>
        <v/>
      </c>
      <c r="I2216" s="14" t="str">
        <f aca="false">IF($G2216="","",IF($G2216&lt;18,"Ha","Yo'q"))</f>
        <v/>
      </c>
      <c r="J2216" s="12"/>
      <c r="K2216" s="12"/>
      <c r="L2216" s="25"/>
      <c r="M2216" s="12"/>
    </row>
    <row r="2217" customFormat="false" ht="15" hidden="false" customHeight="false" outlineLevel="0" collapsed="false">
      <c r="A2217" s="8" t="n">
        <v>2213</v>
      </c>
      <c r="B2217" s="13"/>
      <c r="C2217" s="25"/>
      <c r="D2217" s="26" t="str">
        <f aca="false">IF($C2217="","",IFERROR(IF(INDEX(Bolalar!$B$5:$B$1804,MATCH($C2217,Bolalar!$I$5:$I$1804,0))="","",INDEX(Bolalar!$B$5:$B$1804,MATCH($C2217,Bolalar!$I$5:$I$1804,0))),""))</f>
        <v/>
      </c>
      <c r="E2217" s="15" t="str">
        <f aca="false">IF($C2217="","",IFERROR(IF(INDEX(Bolalar!$C$5:$C$1804,MATCH($C2217,Bolalar!$I$5:$I$1804,0))="","",INDEX(Bolalar!$C$5:$C$1804,MATCH($C2217,Bolalar!$I$5:$I$1804,0))),""))</f>
        <v/>
      </c>
      <c r="F2217" s="24"/>
      <c r="G2217" s="14" t="str">
        <f aca="false">IF(OR($E2217="",$B2217=""),"",INT(($B2217-$E2217)/365.25))</f>
        <v/>
      </c>
      <c r="H2217" s="14" t="str">
        <f aca="false">IF($G2217="","",IF($G2217&lt;5,"Ha","Yo'q"))</f>
        <v/>
      </c>
      <c r="I2217" s="14" t="str">
        <f aca="false">IF($G2217="","",IF($G2217&lt;18,"Ha","Yo'q"))</f>
        <v/>
      </c>
      <c r="J2217" s="12"/>
      <c r="K2217" s="12"/>
      <c r="L2217" s="25"/>
      <c r="M2217" s="12"/>
    </row>
    <row r="2218" customFormat="false" ht="15" hidden="false" customHeight="false" outlineLevel="0" collapsed="false">
      <c r="A2218" s="8" t="n">
        <v>2214</v>
      </c>
      <c r="B2218" s="13"/>
      <c r="C2218" s="25"/>
      <c r="D2218" s="26" t="str">
        <f aca="false">IF($C2218="","",IFERROR(IF(INDEX(Bolalar!$B$5:$B$1804,MATCH($C2218,Bolalar!$I$5:$I$1804,0))="","",INDEX(Bolalar!$B$5:$B$1804,MATCH($C2218,Bolalar!$I$5:$I$1804,0))),""))</f>
        <v/>
      </c>
      <c r="E2218" s="15" t="str">
        <f aca="false">IF($C2218="","",IFERROR(IF(INDEX(Bolalar!$C$5:$C$1804,MATCH($C2218,Bolalar!$I$5:$I$1804,0))="","",INDEX(Bolalar!$C$5:$C$1804,MATCH($C2218,Bolalar!$I$5:$I$1804,0))),""))</f>
        <v/>
      </c>
      <c r="F2218" s="24"/>
      <c r="G2218" s="14" t="str">
        <f aca="false">IF(OR($E2218="",$B2218=""),"",INT(($B2218-$E2218)/365.25))</f>
        <v/>
      </c>
      <c r="H2218" s="14" t="str">
        <f aca="false">IF($G2218="","",IF($G2218&lt;5,"Ha","Yo'q"))</f>
        <v/>
      </c>
      <c r="I2218" s="14" t="str">
        <f aca="false">IF($G2218="","",IF($G2218&lt;18,"Ha","Yo'q"))</f>
        <v/>
      </c>
      <c r="J2218" s="12"/>
      <c r="K2218" s="12"/>
      <c r="L2218" s="25"/>
      <c r="M2218" s="12"/>
    </row>
    <row r="2219" customFormat="false" ht="15" hidden="false" customHeight="false" outlineLevel="0" collapsed="false">
      <c r="A2219" s="8" t="n">
        <v>2215</v>
      </c>
      <c r="B2219" s="13"/>
      <c r="C2219" s="25"/>
      <c r="D2219" s="26" t="str">
        <f aca="false">IF($C2219="","",IFERROR(IF(INDEX(Bolalar!$B$5:$B$1804,MATCH($C2219,Bolalar!$I$5:$I$1804,0))="","",INDEX(Bolalar!$B$5:$B$1804,MATCH($C2219,Bolalar!$I$5:$I$1804,0))),""))</f>
        <v/>
      </c>
      <c r="E2219" s="15" t="str">
        <f aca="false">IF($C2219="","",IFERROR(IF(INDEX(Bolalar!$C$5:$C$1804,MATCH($C2219,Bolalar!$I$5:$I$1804,0))="","",INDEX(Bolalar!$C$5:$C$1804,MATCH($C2219,Bolalar!$I$5:$I$1804,0))),""))</f>
        <v/>
      </c>
      <c r="F2219" s="24"/>
      <c r="G2219" s="14" t="str">
        <f aca="false">IF(OR($E2219="",$B2219=""),"",INT(($B2219-$E2219)/365.25))</f>
        <v/>
      </c>
      <c r="H2219" s="14" t="str">
        <f aca="false">IF($G2219="","",IF($G2219&lt;5,"Ha","Yo'q"))</f>
        <v/>
      </c>
      <c r="I2219" s="14" t="str">
        <f aca="false">IF($G2219="","",IF($G2219&lt;18,"Ha","Yo'q"))</f>
        <v/>
      </c>
      <c r="J2219" s="12"/>
      <c r="K2219" s="12"/>
      <c r="L2219" s="25"/>
      <c r="M2219" s="12"/>
    </row>
    <row r="2220" customFormat="false" ht="15" hidden="false" customHeight="false" outlineLevel="0" collapsed="false">
      <c r="A2220" s="8" t="n">
        <v>2216</v>
      </c>
      <c r="B2220" s="13"/>
      <c r="C2220" s="25"/>
      <c r="D2220" s="26" t="str">
        <f aca="false">IF($C2220="","",IFERROR(IF(INDEX(Bolalar!$B$5:$B$1804,MATCH($C2220,Bolalar!$I$5:$I$1804,0))="","",INDEX(Bolalar!$B$5:$B$1804,MATCH($C2220,Bolalar!$I$5:$I$1804,0))),""))</f>
        <v/>
      </c>
      <c r="E2220" s="15" t="str">
        <f aca="false">IF($C2220="","",IFERROR(IF(INDEX(Bolalar!$C$5:$C$1804,MATCH($C2220,Bolalar!$I$5:$I$1804,0))="","",INDEX(Bolalar!$C$5:$C$1804,MATCH($C2220,Bolalar!$I$5:$I$1804,0))),""))</f>
        <v/>
      </c>
      <c r="F2220" s="24"/>
      <c r="G2220" s="14" t="str">
        <f aca="false">IF(OR($E2220="",$B2220=""),"",INT(($B2220-$E2220)/365.25))</f>
        <v/>
      </c>
      <c r="H2220" s="14" t="str">
        <f aca="false">IF($G2220="","",IF($G2220&lt;5,"Ha","Yo'q"))</f>
        <v/>
      </c>
      <c r="I2220" s="14" t="str">
        <f aca="false">IF($G2220="","",IF($G2220&lt;18,"Ha","Yo'q"))</f>
        <v/>
      </c>
      <c r="J2220" s="12"/>
      <c r="K2220" s="12"/>
      <c r="L2220" s="25"/>
      <c r="M2220" s="12"/>
    </row>
    <row r="2221" customFormat="false" ht="15" hidden="false" customHeight="false" outlineLevel="0" collapsed="false">
      <c r="A2221" s="8" t="n">
        <v>2217</v>
      </c>
      <c r="B2221" s="13"/>
      <c r="C2221" s="25"/>
      <c r="D2221" s="26" t="str">
        <f aca="false">IF($C2221="","",IFERROR(IF(INDEX(Bolalar!$B$5:$B$1804,MATCH($C2221,Bolalar!$I$5:$I$1804,0))="","",INDEX(Bolalar!$B$5:$B$1804,MATCH($C2221,Bolalar!$I$5:$I$1804,0))),""))</f>
        <v/>
      </c>
      <c r="E2221" s="15" t="str">
        <f aca="false">IF($C2221="","",IFERROR(IF(INDEX(Bolalar!$C$5:$C$1804,MATCH($C2221,Bolalar!$I$5:$I$1804,0))="","",INDEX(Bolalar!$C$5:$C$1804,MATCH($C2221,Bolalar!$I$5:$I$1804,0))),""))</f>
        <v/>
      </c>
      <c r="F2221" s="24"/>
      <c r="G2221" s="14" t="str">
        <f aca="false">IF(OR($E2221="",$B2221=""),"",INT(($B2221-$E2221)/365.25))</f>
        <v/>
      </c>
      <c r="H2221" s="14" t="str">
        <f aca="false">IF($G2221="","",IF($G2221&lt;5,"Ha","Yo'q"))</f>
        <v/>
      </c>
      <c r="I2221" s="14" t="str">
        <f aca="false">IF($G2221="","",IF($G2221&lt;18,"Ha","Yo'q"))</f>
        <v/>
      </c>
      <c r="J2221" s="12"/>
      <c r="K2221" s="12"/>
      <c r="L2221" s="25"/>
      <c r="M2221" s="12"/>
    </row>
    <row r="2222" customFormat="false" ht="15" hidden="false" customHeight="false" outlineLevel="0" collapsed="false">
      <c r="A2222" s="8" t="n">
        <v>2218</v>
      </c>
      <c r="B2222" s="13"/>
      <c r="C2222" s="25"/>
      <c r="D2222" s="26" t="str">
        <f aca="false">IF($C2222="","",IFERROR(IF(INDEX(Bolalar!$B$5:$B$1804,MATCH($C2222,Bolalar!$I$5:$I$1804,0))="","",INDEX(Bolalar!$B$5:$B$1804,MATCH($C2222,Bolalar!$I$5:$I$1804,0))),""))</f>
        <v/>
      </c>
      <c r="E2222" s="15" t="str">
        <f aca="false">IF($C2222="","",IFERROR(IF(INDEX(Bolalar!$C$5:$C$1804,MATCH($C2222,Bolalar!$I$5:$I$1804,0))="","",INDEX(Bolalar!$C$5:$C$1804,MATCH($C2222,Bolalar!$I$5:$I$1804,0))),""))</f>
        <v/>
      </c>
      <c r="F2222" s="24"/>
      <c r="G2222" s="14" t="str">
        <f aca="false">IF(OR($E2222="",$B2222=""),"",INT(($B2222-$E2222)/365.25))</f>
        <v/>
      </c>
      <c r="H2222" s="14" t="str">
        <f aca="false">IF($G2222="","",IF($G2222&lt;5,"Ha","Yo'q"))</f>
        <v/>
      </c>
      <c r="I2222" s="14" t="str">
        <f aca="false">IF($G2222="","",IF($G2222&lt;18,"Ha","Yo'q"))</f>
        <v/>
      </c>
      <c r="J2222" s="12"/>
      <c r="K2222" s="12"/>
      <c r="L2222" s="25"/>
      <c r="M2222" s="12"/>
    </row>
    <row r="2223" customFormat="false" ht="15" hidden="false" customHeight="false" outlineLevel="0" collapsed="false">
      <c r="A2223" s="8" t="n">
        <v>2219</v>
      </c>
      <c r="B2223" s="13"/>
      <c r="C2223" s="25"/>
      <c r="D2223" s="26" t="str">
        <f aca="false">IF($C2223="","",IFERROR(IF(INDEX(Bolalar!$B$5:$B$1804,MATCH($C2223,Bolalar!$I$5:$I$1804,0))="","",INDEX(Bolalar!$B$5:$B$1804,MATCH($C2223,Bolalar!$I$5:$I$1804,0))),""))</f>
        <v/>
      </c>
      <c r="E2223" s="15" t="str">
        <f aca="false">IF($C2223="","",IFERROR(IF(INDEX(Bolalar!$C$5:$C$1804,MATCH($C2223,Bolalar!$I$5:$I$1804,0))="","",INDEX(Bolalar!$C$5:$C$1804,MATCH($C2223,Bolalar!$I$5:$I$1804,0))),""))</f>
        <v/>
      </c>
      <c r="F2223" s="24"/>
      <c r="G2223" s="14" t="str">
        <f aca="false">IF(OR($E2223="",$B2223=""),"",INT(($B2223-$E2223)/365.25))</f>
        <v/>
      </c>
      <c r="H2223" s="14" t="str">
        <f aca="false">IF($G2223="","",IF($G2223&lt;5,"Ha","Yo'q"))</f>
        <v/>
      </c>
      <c r="I2223" s="14" t="str">
        <f aca="false">IF($G2223="","",IF($G2223&lt;18,"Ha","Yo'q"))</f>
        <v/>
      </c>
      <c r="J2223" s="12"/>
      <c r="K2223" s="12"/>
      <c r="L2223" s="25"/>
      <c r="M2223" s="12"/>
    </row>
    <row r="2224" customFormat="false" ht="15" hidden="false" customHeight="false" outlineLevel="0" collapsed="false">
      <c r="A2224" s="8" t="n">
        <v>2220</v>
      </c>
      <c r="B2224" s="13"/>
      <c r="C2224" s="25"/>
      <c r="D2224" s="26" t="str">
        <f aca="false">IF($C2224="","",IFERROR(IF(INDEX(Bolalar!$B$5:$B$1804,MATCH($C2224,Bolalar!$I$5:$I$1804,0))="","",INDEX(Bolalar!$B$5:$B$1804,MATCH($C2224,Bolalar!$I$5:$I$1804,0))),""))</f>
        <v/>
      </c>
      <c r="E2224" s="15" t="str">
        <f aca="false">IF($C2224="","",IFERROR(IF(INDEX(Bolalar!$C$5:$C$1804,MATCH($C2224,Bolalar!$I$5:$I$1804,0))="","",INDEX(Bolalar!$C$5:$C$1804,MATCH($C2224,Bolalar!$I$5:$I$1804,0))),""))</f>
        <v/>
      </c>
      <c r="F2224" s="24"/>
      <c r="G2224" s="14" t="str">
        <f aca="false">IF(OR($E2224="",$B2224=""),"",INT(($B2224-$E2224)/365.25))</f>
        <v/>
      </c>
      <c r="H2224" s="14" t="str">
        <f aca="false">IF($G2224="","",IF($G2224&lt;5,"Ha","Yo'q"))</f>
        <v/>
      </c>
      <c r="I2224" s="14" t="str">
        <f aca="false">IF($G2224="","",IF($G2224&lt;18,"Ha","Yo'q"))</f>
        <v/>
      </c>
      <c r="J2224" s="12"/>
      <c r="K2224" s="12"/>
      <c r="L2224" s="25"/>
      <c r="M2224" s="12"/>
    </row>
    <row r="2225" customFormat="false" ht="15" hidden="false" customHeight="false" outlineLevel="0" collapsed="false">
      <c r="A2225" s="8" t="n">
        <v>2221</v>
      </c>
      <c r="B2225" s="13"/>
      <c r="C2225" s="25"/>
      <c r="D2225" s="26" t="str">
        <f aca="false">IF($C2225="","",IFERROR(IF(INDEX(Bolalar!$B$5:$B$1804,MATCH($C2225,Bolalar!$I$5:$I$1804,0))="","",INDEX(Bolalar!$B$5:$B$1804,MATCH($C2225,Bolalar!$I$5:$I$1804,0))),""))</f>
        <v/>
      </c>
      <c r="E2225" s="15" t="str">
        <f aca="false">IF($C2225="","",IFERROR(IF(INDEX(Bolalar!$C$5:$C$1804,MATCH($C2225,Bolalar!$I$5:$I$1804,0))="","",INDEX(Bolalar!$C$5:$C$1804,MATCH($C2225,Bolalar!$I$5:$I$1804,0))),""))</f>
        <v/>
      </c>
      <c r="F2225" s="24"/>
      <c r="G2225" s="14" t="str">
        <f aca="false">IF(OR($E2225="",$B2225=""),"",INT(($B2225-$E2225)/365.25))</f>
        <v/>
      </c>
      <c r="H2225" s="14" t="str">
        <f aca="false">IF($G2225="","",IF($G2225&lt;5,"Ha","Yo'q"))</f>
        <v/>
      </c>
      <c r="I2225" s="14" t="str">
        <f aca="false">IF($G2225="","",IF($G2225&lt;18,"Ha","Yo'q"))</f>
        <v/>
      </c>
      <c r="J2225" s="12"/>
      <c r="K2225" s="12"/>
      <c r="L2225" s="25"/>
      <c r="M2225" s="12"/>
    </row>
    <row r="2226" customFormat="false" ht="15" hidden="false" customHeight="false" outlineLevel="0" collapsed="false">
      <c r="A2226" s="8" t="n">
        <v>2222</v>
      </c>
      <c r="B2226" s="13"/>
      <c r="C2226" s="25"/>
      <c r="D2226" s="26" t="str">
        <f aca="false">IF($C2226="","",IFERROR(IF(INDEX(Bolalar!$B$5:$B$1804,MATCH($C2226,Bolalar!$I$5:$I$1804,0))="","",INDEX(Bolalar!$B$5:$B$1804,MATCH($C2226,Bolalar!$I$5:$I$1804,0))),""))</f>
        <v/>
      </c>
      <c r="E2226" s="15" t="str">
        <f aca="false">IF($C2226="","",IFERROR(IF(INDEX(Bolalar!$C$5:$C$1804,MATCH($C2226,Bolalar!$I$5:$I$1804,0))="","",INDEX(Bolalar!$C$5:$C$1804,MATCH($C2226,Bolalar!$I$5:$I$1804,0))),""))</f>
        <v/>
      </c>
      <c r="F2226" s="24"/>
      <c r="G2226" s="14" t="str">
        <f aca="false">IF(OR($E2226="",$B2226=""),"",INT(($B2226-$E2226)/365.25))</f>
        <v/>
      </c>
      <c r="H2226" s="14" t="str">
        <f aca="false">IF($G2226="","",IF($G2226&lt;5,"Ha","Yo'q"))</f>
        <v/>
      </c>
      <c r="I2226" s="14" t="str">
        <f aca="false">IF($G2226="","",IF($G2226&lt;18,"Ha","Yo'q"))</f>
        <v/>
      </c>
      <c r="J2226" s="12"/>
      <c r="K2226" s="12"/>
      <c r="L2226" s="25"/>
      <c r="M2226" s="12"/>
    </row>
    <row r="2227" customFormat="false" ht="15" hidden="false" customHeight="false" outlineLevel="0" collapsed="false">
      <c r="A2227" s="8" t="n">
        <v>2223</v>
      </c>
      <c r="B2227" s="13"/>
      <c r="C2227" s="25"/>
      <c r="D2227" s="26" t="str">
        <f aca="false">IF($C2227="","",IFERROR(IF(INDEX(Bolalar!$B$5:$B$1804,MATCH($C2227,Bolalar!$I$5:$I$1804,0))="","",INDEX(Bolalar!$B$5:$B$1804,MATCH($C2227,Bolalar!$I$5:$I$1804,0))),""))</f>
        <v/>
      </c>
      <c r="E2227" s="15" t="str">
        <f aca="false">IF($C2227="","",IFERROR(IF(INDEX(Bolalar!$C$5:$C$1804,MATCH($C2227,Bolalar!$I$5:$I$1804,0))="","",INDEX(Bolalar!$C$5:$C$1804,MATCH($C2227,Bolalar!$I$5:$I$1804,0))),""))</f>
        <v/>
      </c>
      <c r="F2227" s="24"/>
      <c r="G2227" s="14" t="str">
        <f aca="false">IF(OR($E2227="",$B2227=""),"",INT(($B2227-$E2227)/365.25))</f>
        <v/>
      </c>
      <c r="H2227" s="14" t="str">
        <f aca="false">IF($G2227="","",IF($G2227&lt;5,"Ha","Yo'q"))</f>
        <v/>
      </c>
      <c r="I2227" s="14" t="str">
        <f aca="false">IF($G2227="","",IF($G2227&lt;18,"Ha","Yo'q"))</f>
        <v/>
      </c>
      <c r="J2227" s="12"/>
      <c r="K2227" s="12"/>
      <c r="L2227" s="25"/>
      <c r="M2227" s="12"/>
    </row>
    <row r="2228" customFormat="false" ht="15" hidden="false" customHeight="false" outlineLevel="0" collapsed="false">
      <c r="A2228" s="8" t="n">
        <v>2224</v>
      </c>
      <c r="B2228" s="13"/>
      <c r="C2228" s="25"/>
      <c r="D2228" s="26" t="str">
        <f aca="false">IF($C2228="","",IFERROR(IF(INDEX(Bolalar!$B$5:$B$1804,MATCH($C2228,Bolalar!$I$5:$I$1804,0))="","",INDEX(Bolalar!$B$5:$B$1804,MATCH($C2228,Bolalar!$I$5:$I$1804,0))),""))</f>
        <v/>
      </c>
      <c r="E2228" s="15" t="str">
        <f aca="false">IF($C2228="","",IFERROR(IF(INDEX(Bolalar!$C$5:$C$1804,MATCH($C2228,Bolalar!$I$5:$I$1804,0))="","",INDEX(Bolalar!$C$5:$C$1804,MATCH($C2228,Bolalar!$I$5:$I$1804,0))),""))</f>
        <v/>
      </c>
      <c r="F2228" s="24"/>
      <c r="G2228" s="14" t="str">
        <f aca="false">IF(OR($E2228="",$B2228=""),"",INT(($B2228-$E2228)/365.25))</f>
        <v/>
      </c>
      <c r="H2228" s="14" t="str">
        <f aca="false">IF($G2228="","",IF($G2228&lt;5,"Ha","Yo'q"))</f>
        <v/>
      </c>
      <c r="I2228" s="14" t="str">
        <f aca="false">IF($G2228="","",IF($G2228&lt;18,"Ha","Yo'q"))</f>
        <v/>
      </c>
      <c r="J2228" s="12"/>
      <c r="K2228" s="12"/>
      <c r="L2228" s="25"/>
      <c r="M2228" s="12"/>
    </row>
    <row r="2229" customFormat="false" ht="15" hidden="false" customHeight="false" outlineLevel="0" collapsed="false">
      <c r="A2229" s="8" t="n">
        <v>2225</v>
      </c>
      <c r="B2229" s="13"/>
      <c r="C2229" s="25"/>
      <c r="D2229" s="26" t="str">
        <f aca="false">IF($C2229="","",IFERROR(IF(INDEX(Bolalar!$B$5:$B$1804,MATCH($C2229,Bolalar!$I$5:$I$1804,0))="","",INDEX(Bolalar!$B$5:$B$1804,MATCH($C2229,Bolalar!$I$5:$I$1804,0))),""))</f>
        <v/>
      </c>
      <c r="E2229" s="15" t="str">
        <f aca="false">IF($C2229="","",IFERROR(IF(INDEX(Bolalar!$C$5:$C$1804,MATCH($C2229,Bolalar!$I$5:$I$1804,0))="","",INDEX(Bolalar!$C$5:$C$1804,MATCH($C2229,Bolalar!$I$5:$I$1804,0))),""))</f>
        <v/>
      </c>
      <c r="F2229" s="24"/>
      <c r="G2229" s="14" t="str">
        <f aca="false">IF(OR($E2229="",$B2229=""),"",INT(($B2229-$E2229)/365.25))</f>
        <v/>
      </c>
      <c r="H2229" s="14" t="str">
        <f aca="false">IF($G2229="","",IF($G2229&lt;5,"Ha","Yo'q"))</f>
        <v/>
      </c>
      <c r="I2229" s="14" t="str">
        <f aca="false">IF($G2229="","",IF($G2229&lt;18,"Ha","Yo'q"))</f>
        <v/>
      </c>
      <c r="J2229" s="12"/>
      <c r="K2229" s="12"/>
      <c r="L2229" s="25"/>
      <c r="M2229" s="12"/>
    </row>
    <row r="2230" customFormat="false" ht="15" hidden="false" customHeight="false" outlineLevel="0" collapsed="false">
      <c r="A2230" s="8" t="n">
        <v>2226</v>
      </c>
      <c r="B2230" s="13"/>
      <c r="C2230" s="25"/>
      <c r="D2230" s="26" t="str">
        <f aca="false">IF($C2230="","",IFERROR(IF(INDEX(Bolalar!$B$5:$B$1804,MATCH($C2230,Bolalar!$I$5:$I$1804,0))="","",INDEX(Bolalar!$B$5:$B$1804,MATCH($C2230,Bolalar!$I$5:$I$1804,0))),""))</f>
        <v/>
      </c>
      <c r="E2230" s="15" t="str">
        <f aca="false">IF($C2230="","",IFERROR(IF(INDEX(Bolalar!$C$5:$C$1804,MATCH($C2230,Bolalar!$I$5:$I$1804,0))="","",INDEX(Bolalar!$C$5:$C$1804,MATCH($C2230,Bolalar!$I$5:$I$1804,0))),""))</f>
        <v/>
      </c>
      <c r="F2230" s="24"/>
      <c r="G2230" s="14" t="str">
        <f aca="false">IF(OR($E2230="",$B2230=""),"",INT(($B2230-$E2230)/365.25))</f>
        <v/>
      </c>
      <c r="H2230" s="14" t="str">
        <f aca="false">IF($G2230="","",IF($G2230&lt;5,"Ha","Yo'q"))</f>
        <v/>
      </c>
      <c r="I2230" s="14" t="str">
        <f aca="false">IF($G2230="","",IF($G2230&lt;18,"Ha","Yo'q"))</f>
        <v/>
      </c>
      <c r="J2230" s="12"/>
      <c r="K2230" s="12"/>
      <c r="L2230" s="25"/>
      <c r="M2230" s="12"/>
    </row>
    <row r="2231" customFormat="false" ht="15" hidden="false" customHeight="false" outlineLevel="0" collapsed="false">
      <c r="A2231" s="8" t="n">
        <v>2227</v>
      </c>
      <c r="B2231" s="13"/>
      <c r="C2231" s="25"/>
      <c r="D2231" s="26" t="str">
        <f aca="false">IF($C2231="","",IFERROR(IF(INDEX(Bolalar!$B$5:$B$1804,MATCH($C2231,Bolalar!$I$5:$I$1804,0))="","",INDEX(Bolalar!$B$5:$B$1804,MATCH($C2231,Bolalar!$I$5:$I$1804,0))),""))</f>
        <v/>
      </c>
      <c r="E2231" s="15" t="str">
        <f aca="false">IF($C2231="","",IFERROR(IF(INDEX(Bolalar!$C$5:$C$1804,MATCH($C2231,Bolalar!$I$5:$I$1804,0))="","",INDEX(Bolalar!$C$5:$C$1804,MATCH($C2231,Bolalar!$I$5:$I$1804,0))),""))</f>
        <v/>
      </c>
      <c r="F2231" s="24"/>
      <c r="G2231" s="14" t="str">
        <f aca="false">IF(OR($E2231="",$B2231=""),"",INT(($B2231-$E2231)/365.25))</f>
        <v/>
      </c>
      <c r="H2231" s="14" t="str">
        <f aca="false">IF($G2231="","",IF($G2231&lt;5,"Ha","Yo'q"))</f>
        <v/>
      </c>
      <c r="I2231" s="14" t="str">
        <f aca="false">IF($G2231="","",IF($G2231&lt;18,"Ha","Yo'q"))</f>
        <v/>
      </c>
      <c r="J2231" s="12"/>
      <c r="K2231" s="12"/>
      <c r="L2231" s="25"/>
      <c r="M2231" s="12"/>
    </row>
    <row r="2232" customFormat="false" ht="15" hidden="false" customHeight="false" outlineLevel="0" collapsed="false">
      <c r="A2232" s="8" t="n">
        <v>2228</v>
      </c>
      <c r="B2232" s="13"/>
      <c r="C2232" s="25"/>
      <c r="D2232" s="26" t="str">
        <f aca="false">IF($C2232="","",IFERROR(IF(INDEX(Bolalar!$B$5:$B$1804,MATCH($C2232,Bolalar!$I$5:$I$1804,0))="","",INDEX(Bolalar!$B$5:$B$1804,MATCH($C2232,Bolalar!$I$5:$I$1804,0))),""))</f>
        <v/>
      </c>
      <c r="E2232" s="15" t="str">
        <f aca="false">IF($C2232="","",IFERROR(IF(INDEX(Bolalar!$C$5:$C$1804,MATCH($C2232,Bolalar!$I$5:$I$1804,0))="","",INDEX(Bolalar!$C$5:$C$1804,MATCH($C2232,Bolalar!$I$5:$I$1804,0))),""))</f>
        <v/>
      </c>
      <c r="F2232" s="24"/>
      <c r="G2232" s="14" t="str">
        <f aca="false">IF(OR($E2232="",$B2232=""),"",INT(($B2232-$E2232)/365.25))</f>
        <v/>
      </c>
      <c r="H2232" s="14" t="str">
        <f aca="false">IF($G2232="","",IF($G2232&lt;5,"Ha","Yo'q"))</f>
        <v/>
      </c>
      <c r="I2232" s="14" t="str">
        <f aca="false">IF($G2232="","",IF($G2232&lt;18,"Ha","Yo'q"))</f>
        <v/>
      </c>
      <c r="J2232" s="12"/>
      <c r="K2232" s="12"/>
      <c r="L2232" s="25"/>
      <c r="M2232" s="12"/>
    </row>
    <row r="2233" customFormat="false" ht="15" hidden="false" customHeight="false" outlineLevel="0" collapsed="false">
      <c r="A2233" s="8" t="n">
        <v>2229</v>
      </c>
      <c r="B2233" s="13"/>
      <c r="C2233" s="25"/>
      <c r="D2233" s="26" t="str">
        <f aca="false">IF($C2233="","",IFERROR(IF(INDEX(Bolalar!$B$5:$B$1804,MATCH($C2233,Bolalar!$I$5:$I$1804,0))="","",INDEX(Bolalar!$B$5:$B$1804,MATCH($C2233,Bolalar!$I$5:$I$1804,0))),""))</f>
        <v/>
      </c>
      <c r="E2233" s="15" t="str">
        <f aca="false">IF($C2233="","",IFERROR(IF(INDEX(Bolalar!$C$5:$C$1804,MATCH($C2233,Bolalar!$I$5:$I$1804,0))="","",INDEX(Bolalar!$C$5:$C$1804,MATCH($C2233,Bolalar!$I$5:$I$1804,0))),""))</f>
        <v/>
      </c>
      <c r="F2233" s="24"/>
      <c r="G2233" s="14" t="str">
        <f aca="false">IF(OR($E2233="",$B2233=""),"",INT(($B2233-$E2233)/365.25))</f>
        <v/>
      </c>
      <c r="H2233" s="14" t="str">
        <f aca="false">IF($G2233="","",IF($G2233&lt;5,"Ha","Yo'q"))</f>
        <v/>
      </c>
      <c r="I2233" s="14" t="str">
        <f aca="false">IF($G2233="","",IF($G2233&lt;18,"Ha","Yo'q"))</f>
        <v/>
      </c>
      <c r="J2233" s="12"/>
      <c r="K2233" s="12"/>
      <c r="L2233" s="25"/>
      <c r="M2233" s="12"/>
    </row>
    <row r="2234" customFormat="false" ht="15" hidden="false" customHeight="false" outlineLevel="0" collapsed="false">
      <c r="A2234" s="8" t="n">
        <v>2230</v>
      </c>
      <c r="B2234" s="13"/>
      <c r="C2234" s="25"/>
      <c r="D2234" s="26" t="str">
        <f aca="false">IF($C2234="","",IFERROR(IF(INDEX(Bolalar!$B$5:$B$1804,MATCH($C2234,Bolalar!$I$5:$I$1804,0))="","",INDEX(Bolalar!$B$5:$B$1804,MATCH($C2234,Bolalar!$I$5:$I$1804,0))),""))</f>
        <v/>
      </c>
      <c r="E2234" s="15" t="str">
        <f aca="false">IF($C2234="","",IFERROR(IF(INDEX(Bolalar!$C$5:$C$1804,MATCH($C2234,Bolalar!$I$5:$I$1804,0))="","",INDEX(Bolalar!$C$5:$C$1804,MATCH($C2234,Bolalar!$I$5:$I$1804,0))),""))</f>
        <v/>
      </c>
      <c r="F2234" s="24"/>
      <c r="G2234" s="14" t="str">
        <f aca="false">IF(OR($E2234="",$B2234=""),"",INT(($B2234-$E2234)/365.25))</f>
        <v/>
      </c>
      <c r="H2234" s="14" t="str">
        <f aca="false">IF($G2234="","",IF($G2234&lt;5,"Ha","Yo'q"))</f>
        <v/>
      </c>
      <c r="I2234" s="14" t="str">
        <f aca="false">IF($G2234="","",IF($G2234&lt;18,"Ha","Yo'q"))</f>
        <v/>
      </c>
      <c r="J2234" s="12"/>
      <c r="K2234" s="12"/>
      <c r="L2234" s="25"/>
      <c r="M2234" s="12"/>
    </row>
    <row r="2235" customFormat="false" ht="15" hidden="false" customHeight="false" outlineLevel="0" collapsed="false">
      <c r="A2235" s="8" t="n">
        <v>2231</v>
      </c>
      <c r="B2235" s="13"/>
      <c r="C2235" s="25"/>
      <c r="D2235" s="26" t="str">
        <f aca="false">IF($C2235="","",IFERROR(IF(INDEX(Bolalar!$B$5:$B$1804,MATCH($C2235,Bolalar!$I$5:$I$1804,0))="","",INDEX(Bolalar!$B$5:$B$1804,MATCH($C2235,Bolalar!$I$5:$I$1804,0))),""))</f>
        <v/>
      </c>
      <c r="E2235" s="15" t="str">
        <f aca="false">IF($C2235="","",IFERROR(IF(INDEX(Bolalar!$C$5:$C$1804,MATCH($C2235,Bolalar!$I$5:$I$1804,0))="","",INDEX(Bolalar!$C$5:$C$1804,MATCH($C2235,Bolalar!$I$5:$I$1804,0))),""))</f>
        <v/>
      </c>
      <c r="F2235" s="24"/>
      <c r="G2235" s="14" t="str">
        <f aca="false">IF(OR($E2235="",$B2235=""),"",INT(($B2235-$E2235)/365.25))</f>
        <v/>
      </c>
      <c r="H2235" s="14" t="str">
        <f aca="false">IF($G2235="","",IF($G2235&lt;5,"Ha","Yo'q"))</f>
        <v/>
      </c>
      <c r="I2235" s="14" t="str">
        <f aca="false">IF($G2235="","",IF($G2235&lt;18,"Ha","Yo'q"))</f>
        <v/>
      </c>
      <c r="J2235" s="12"/>
      <c r="K2235" s="12"/>
      <c r="L2235" s="25"/>
      <c r="M2235" s="12"/>
    </row>
    <row r="2236" customFormat="false" ht="15" hidden="false" customHeight="false" outlineLevel="0" collapsed="false">
      <c r="A2236" s="8" t="n">
        <v>2232</v>
      </c>
      <c r="B2236" s="13"/>
      <c r="C2236" s="25"/>
      <c r="D2236" s="26" t="str">
        <f aca="false">IF($C2236="","",IFERROR(IF(INDEX(Bolalar!$B$5:$B$1804,MATCH($C2236,Bolalar!$I$5:$I$1804,0))="","",INDEX(Bolalar!$B$5:$B$1804,MATCH($C2236,Bolalar!$I$5:$I$1804,0))),""))</f>
        <v/>
      </c>
      <c r="E2236" s="15" t="str">
        <f aca="false">IF($C2236="","",IFERROR(IF(INDEX(Bolalar!$C$5:$C$1804,MATCH($C2236,Bolalar!$I$5:$I$1804,0))="","",INDEX(Bolalar!$C$5:$C$1804,MATCH($C2236,Bolalar!$I$5:$I$1804,0))),""))</f>
        <v/>
      </c>
      <c r="F2236" s="24"/>
      <c r="G2236" s="14" t="str">
        <f aca="false">IF(OR($E2236="",$B2236=""),"",INT(($B2236-$E2236)/365.25))</f>
        <v/>
      </c>
      <c r="H2236" s="14" t="str">
        <f aca="false">IF($G2236="","",IF($G2236&lt;5,"Ha","Yo'q"))</f>
        <v/>
      </c>
      <c r="I2236" s="14" t="str">
        <f aca="false">IF($G2236="","",IF($G2236&lt;18,"Ha","Yo'q"))</f>
        <v/>
      </c>
      <c r="J2236" s="12"/>
      <c r="K2236" s="12"/>
      <c r="L2236" s="25"/>
      <c r="M2236" s="12"/>
    </row>
    <row r="2237" customFormat="false" ht="15" hidden="false" customHeight="false" outlineLevel="0" collapsed="false">
      <c r="A2237" s="8" t="n">
        <v>2233</v>
      </c>
      <c r="B2237" s="13"/>
      <c r="C2237" s="25"/>
      <c r="D2237" s="26" t="str">
        <f aca="false">IF($C2237="","",IFERROR(IF(INDEX(Bolalar!$B$5:$B$1804,MATCH($C2237,Bolalar!$I$5:$I$1804,0))="","",INDEX(Bolalar!$B$5:$B$1804,MATCH($C2237,Bolalar!$I$5:$I$1804,0))),""))</f>
        <v/>
      </c>
      <c r="E2237" s="15" t="str">
        <f aca="false">IF($C2237="","",IFERROR(IF(INDEX(Bolalar!$C$5:$C$1804,MATCH($C2237,Bolalar!$I$5:$I$1804,0))="","",INDEX(Bolalar!$C$5:$C$1804,MATCH($C2237,Bolalar!$I$5:$I$1804,0))),""))</f>
        <v/>
      </c>
      <c r="F2237" s="24"/>
      <c r="G2237" s="14" t="str">
        <f aca="false">IF(OR($E2237="",$B2237=""),"",INT(($B2237-$E2237)/365.25))</f>
        <v/>
      </c>
      <c r="H2237" s="14" t="str">
        <f aca="false">IF($G2237="","",IF($G2237&lt;5,"Ha","Yo'q"))</f>
        <v/>
      </c>
      <c r="I2237" s="14" t="str">
        <f aca="false">IF($G2237="","",IF($G2237&lt;18,"Ha","Yo'q"))</f>
        <v/>
      </c>
      <c r="J2237" s="12"/>
      <c r="K2237" s="12"/>
      <c r="L2237" s="25"/>
      <c r="M2237" s="12"/>
    </row>
    <row r="2238" customFormat="false" ht="15" hidden="false" customHeight="false" outlineLevel="0" collapsed="false">
      <c r="A2238" s="8" t="n">
        <v>2234</v>
      </c>
      <c r="B2238" s="13"/>
      <c r="C2238" s="25"/>
      <c r="D2238" s="26" t="str">
        <f aca="false">IF($C2238="","",IFERROR(IF(INDEX(Bolalar!$B$5:$B$1804,MATCH($C2238,Bolalar!$I$5:$I$1804,0))="","",INDEX(Bolalar!$B$5:$B$1804,MATCH($C2238,Bolalar!$I$5:$I$1804,0))),""))</f>
        <v/>
      </c>
      <c r="E2238" s="15" t="str">
        <f aca="false">IF($C2238="","",IFERROR(IF(INDEX(Bolalar!$C$5:$C$1804,MATCH($C2238,Bolalar!$I$5:$I$1804,0))="","",INDEX(Bolalar!$C$5:$C$1804,MATCH($C2238,Bolalar!$I$5:$I$1804,0))),""))</f>
        <v/>
      </c>
      <c r="F2238" s="24"/>
      <c r="G2238" s="14" t="str">
        <f aca="false">IF(OR($E2238="",$B2238=""),"",INT(($B2238-$E2238)/365.25))</f>
        <v/>
      </c>
      <c r="H2238" s="14" t="str">
        <f aca="false">IF($G2238="","",IF($G2238&lt;5,"Ha","Yo'q"))</f>
        <v/>
      </c>
      <c r="I2238" s="14" t="str">
        <f aca="false">IF($G2238="","",IF($G2238&lt;18,"Ha","Yo'q"))</f>
        <v/>
      </c>
      <c r="J2238" s="12"/>
      <c r="K2238" s="12"/>
      <c r="L2238" s="25"/>
      <c r="M2238" s="12"/>
    </row>
    <row r="2239" customFormat="false" ht="15" hidden="false" customHeight="false" outlineLevel="0" collapsed="false">
      <c r="A2239" s="8" t="n">
        <v>2235</v>
      </c>
      <c r="B2239" s="13"/>
      <c r="C2239" s="25"/>
      <c r="D2239" s="26" t="str">
        <f aca="false">IF($C2239="","",IFERROR(IF(INDEX(Bolalar!$B$5:$B$1804,MATCH($C2239,Bolalar!$I$5:$I$1804,0))="","",INDEX(Bolalar!$B$5:$B$1804,MATCH($C2239,Bolalar!$I$5:$I$1804,0))),""))</f>
        <v/>
      </c>
      <c r="E2239" s="15" t="str">
        <f aca="false">IF($C2239="","",IFERROR(IF(INDEX(Bolalar!$C$5:$C$1804,MATCH($C2239,Bolalar!$I$5:$I$1804,0))="","",INDEX(Bolalar!$C$5:$C$1804,MATCH($C2239,Bolalar!$I$5:$I$1804,0))),""))</f>
        <v/>
      </c>
      <c r="F2239" s="24"/>
      <c r="G2239" s="14" t="str">
        <f aca="false">IF(OR($E2239="",$B2239=""),"",INT(($B2239-$E2239)/365.25))</f>
        <v/>
      </c>
      <c r="H2239" s="14" t="str">
        <f aca="false">IF($G2239="","",IF($G2239&lt;5,"Ha","Yo'q"))</f>
        <v/>
      </c>
      <c r="I2239" s="14" t="str">
        <f aca="false">IF($G2239="","",IF($G2239&lt;18,"Ha","Yo'q"))</f>
        <v/>
      </c>
      <c r="J2239" s="12"/>
      <c r="K2239" s="12"/>
      <c r="L2239" s="25"/>
      <c r="M2239" s="12"/>
    </row>
    <row r="2240" customFormat="false" ht="15" hidden="false" customHeight="false" outlineLevel="0" collapsed="false">
      <c r="A2240" s="8" t="n">
        <v>2236</v>
      </c>
      <c r="B2240" s="13"/>
      <c r="C2240" s="25"/>
      <c r="D2240" s="26" t="str">
        <f aca="false">IF($C2240="","",IFERROR(IF(INDEX(Bolalar!$B$5:$B$1804,MATCH($C2240,Bolalar!$I$5:$I$1804,0))="","",INDEX(Bolalar!$B$5:$B$1804,MATCH($C2240,Bolalar!$I$5:$I$1804,0))),""))</f>
        <v/>
      </c>
      <c r="E2240" s="15" t="str">
        <f aca="false">IF($C2240="","",IFERROR(IF(INDEX(Bolalar!$C$5:$C$1804,MATCH($C2240,Bolalar!$I$5:$I$1804,0))="","",INDEX(Bolalar!$C$5:$C$1804,MATCH($C2240,Bolalar!$I$5:$I$1804,0))),""))</f>
        <v/>
      </c>
      <c r="F2240" s="24"/>
      <c r="G2240" s="14" t="str">
        <f aca="false">IF(OR($E2240="",$B2240=""),"",INT(($B2240-$E2240)/365.25))</f>
        <v/>
      </c>
      <c r="H2240" s="14" t="str">
        <f aca="false">IF($G2240="","",IF($G2240&lt;5,"Ha","Yo'q"))</f>
        <v/>
      </c>
      <c r="I2240" s="14" t="str">
        <f aca="false">IF($G2240="","",IF($G2240&lt;18,"Ha","Yo'q"))</f>
        <v/>
      </c>
      <c r="J2240" s="12"/>
      <c r="K2240" s="12"/>
      <c r="L2240" s="25"/>
      <c r="M2240" s="12"/>
    </row>
    <row r="2241" customFormat="false" ht="15" hidden="false" customHeight="false" outlineLevel="0" collapsed="false">
      <c r="A2241" s="8" t="n">
        <v>2237</v>
      </c>
      <c r="B2241" s="13"/>
      <c r="C2241" s="25"/>
      <c r="D2241" s="26" t="str">
        <f aca="false">IF($C2241="","",IFERROR(IF(INDEX(Bolalar!$B$5:$B$1804,MATCH($C2241,Bolalar!$I$5:$I$1804,0))="","",INDEX(Bolalar!$B$5:$B$1804,MATCH($C2241,Bolalar!$I$5:$I$1804,0))),""))</f>
        <v/>
      </c>
      <c r="E2241" s="15" t="str">
        <f aca="false">IF($C2241="","",IFERROR(IF(INDEX(Bolalar!$C$5:$C$1804,MATCH($C2241,Bolalar!$I$5:$I$1804,0))="","",INDEX(Bolalar!$C$5:$C$1804,MATCH($C2241,Bolalar!$I$5:$I$1804,0))),""))</f>
        <v/>
      </c>
      <c r="F2241" s="24"/>
      <c r="G2241" s="14" t="str">
        <f aca="false">IF(OR($E2241="",$B2241=""),"",INT(($B2241-$E2241)/365.25))</f>
        <v/>
      </c>
      <c r="H2241" s="14" t="str">
        <f aca="false">IF($G2241="","",IF($G2241&lt;5,"Ha","Yo'q"))</f>
        <v/>
      </c>
      <c r="I2241" s="14" t="str">
        <f aca="false">IF($G2241="","",IF($G2241&lt;18,"Ha","Yo'q"))</f>
        <v/>
      </c>
      <c r="J2241" s="12"/>
      <c r="K2241" s="12"/>
      <c r="L2241" s="25"/>
      <c r="M2241" s="12"/>
    </row>
    <row r="2242" customFormat="false" ht="15" hidden="false" customHeight="false" outlineLevel="0" collapsed="false">
      <c r="A2242" s="8" t="n">
        <v>2238</v>
      </c>
      <c r="B2242" s="13"/>
      <c r="C2242" s="25"/>
      <c r="D2242" s="26" t="str">
        <f aca="false">IF($C2242="","",IFERROR(IF(INDEX(Bolalar!$B$5:$B$1804,MATCH($C2242,Bolalar!$I$5:$I$1804,0))="","",INDEX(Bolalar!$B$5:$B$1804,MATCH($C2242,Bolalar!$I$5:$I$1804,0))),""))</f>
        <v/>
      </c>
      <c r="E2242" s="15" t="str">
        <f aca="false">IF($C2242="","",IFERROR(IF(INDEX(Bolalar!$C$5:$C$1804,MATCH($C2242,Bolalar!$I$5:$I$1804,0))="","",INDEX(Bolalar!$C$5:$C$1804,MATCH($C2242,Bolalar!$I$5:$I$1804,0))),""))</f>
        <v/>
      </c>
      <c r="F2242" s="24"/>
      <c r="G2242" s="14" t="str">
        <f aca="false">IF(OR($E2242="",$B2242=""),"",INT(($B2242-$E2242)/365.25))</f>
        <v/>
      </c>
      <c r="H2242" s="14" t="str">
        <f aca="false">IF($G2242="","",IF($G2242&lt;5,"Ha","Yo'q"))</f>
        <v/>
      </c>
      <c r="I2242" s="14" t="str">
        <f aca="false">IF($G2242="","",IF($G2242&lt;18,"Ha","Yo'q"))</f>
        <v/>
      </c>
      <c r="J2242" s="12"/>
      <c r="K2242" s="12"/>
      <c r="L2242" s="25"/>
      <c r="M2242" s="12"/>
    </row>
    <row r="2243" customFormat="false" ht="15" hidden="false" customHeight="false" outlineLevel="0" collapsed="false">
      <c r="A2243" s="8" t="n">
        <v>2239</v>
      </c>
      <c r="B2243" s="13"/>
      <c r="C2243" s="25"/>
      <c r="D2243" s="26" t="str">
        <f aca="false">IF($C2243="","",IFERROR(IF(INDEX(Bolalar!$B$5:$B$1804,MATCH($C2243,Bolalar!$I$5:$I$1804,0))="","",INDEX(Bolalar!$B$5:$B$1804,MATCH($C2243,Bolalar!$I$5:$I$1804,0))),""))</f>
        <v/>
      </c>
      <c r="E2243" s="15" t="str">
        <f aca="false">IF($C2243="","",IFERROR(IF(INDEX(Bolalar!$C$5:$C$1804,MATCH($C2243,Bolalar!$I$5:$I$1804,0))="","",INDEX(Bolalar!$C$5:$C$1804,MATCH($C2243,Bolalar!$I$5:$I$1804,0))),""))</f>
        <v/>
      </c>
      <c r="F2243" s="24"/>
      <c r="G2243" s="14" t="str">
        <f aca="false">IF(OR($E2243="",$B2243=""),"",INT(($B2243-$E2243)/365.25))</f>
        <v/>
      </c>
      <c r="H2243" s="14" t="str">
        <f aca="false">IF($G2243="","",IF($G2243&lt;5,"Ha","Yo'q"))</f>
        <v/>
      </c>
      <c r="I2243" s="14" t="str">
        <f aca="false">IF($G2243="","",IF($G2243&lt;18,"Ha","Yo'q"))</f>
        <v/>
      </c>
      <c r="J2243" s="12"/>
      <c r="K2243" s="12"/>
      <c r="L2243" s="25"/>
      <c r="M2243" s="12"/>
    </row>
    <row r="2244" customFormat="false" ht="15" hidden="false" customHeight="false" outlineLevel="0" collapsed="false">
      <c r="A2244" s="8" t="n">
        <v>2240</v>
      </c>
      <c r="B2244" s="13"/>
      <c r="C2244" s="25"/>
      <c r="D2244" s="26" t="str">
        <f aca="false">IF($C2244="","",IFERROR(IF(INDEX(Bolalar!$B$5:$B$1804,MATCH($C2244,Bolalar!$I$5:$I$1804,0))="","",INDEX(Bolalar!$B$5:$B$1804,MATCH($C2244,Bolalar!$I$5:$I$1804,0))),""))</f>
        <v/>
      </c>
      <c r="E2244" s="15" t="str">
        <f aca="false">IF($C2244="","",IFERROR(IF(INDEX(Bolalar!$C$5:$C$1804,MATCH($C2244,Bolalar!$I$5:$I$1804,0))="","",INDEX(Bolalar!$C$5:$C$1804,MATCH($C2244,Bolalar!$I$5:$I$1804,0))),""))</f>
        <v/>
      </c>
      <c r="F2244" s="24"/>
      <c r="G2244" s="14" t="str">
        <f aca="false">IF(OR($E2244="",$B2244=""),"",INT(($B2244-$E2244)/365.25))</f>
        <v/>
      </c>
      <c r="H2244" s="14" t="str">
        <f aca="false">IF($G2244="","",IF($G2244&lt;5,"Ha","Yo'q"))</f>
        <v/>
      </c>
      <c r="I2244" s="14" t="str">
        <f aca="false">IF($G2244="","",IF($G2244&lt;18,"Ha","Yo'q"))</f>
        <v/>
      </c>
      <c r="J2244" s="12"/>
      <c r="K2244" s="12"/>
      <c r="L2244" s="25"/>
      <c r="M2244" s="12"/>
    </row>
    <row r="2245" customFormat="false" ht="15" hidden="false" customHeight="false" outlineLevel="0" collapsed="false">
      <c r="A2245" s="8" t="n">
        <v>2241</v>
      </c>
      <c r="B2245" s="13"/>
      <c r="C2245" s="25"/>
      <c r="D2245" s="26" t="str">
        <f aca="false">IF($C2245="","",IFERROR(IF(INDEX(Bolalar!$B$5:$B$1804,MATCH($C2245,Bolalar!$I$5:$I$1804,0))="","",INDEX(Bolalar!$B$5:$B$1804,MATCH($C2245,Bolalar!$I$5:$I$1804,0))),""))</f>
        <v/>
      </c>
      <c r="E2245" s="15" t="str">
        <f aca="false">IF($C2245="","",IFERROR(IF(INDEX(Bolalar!$C$5:$C$1804,MATCH($C2245,Bolalar!$I$5:$I$1804,0))="","",INDEX(Bolalar!$C$5:$C$1804,MATCH($C2245,Bolalar!$I$5:$I$1804,0))),""))</f>
        <v/>
      </c>
      <c r="F2245" s="24"/>
      <c r="G2245" s="14" t="str">
        <f aca="false">IF(OR($E2245="",$B2245=""),"",INT(($B2245-$E2245)/365.25))</f>
        <v/>
      </c>
      <c r="H2245" s="14" t="str">
        <f aca="false">IF($G2245="","",IF($G2245&lt;5,"Ha","Yo'q"))</f>
        <v/>
      </c>
      <c r="I2245" s="14" t="str">
        <f aca="false">IF($G2245="","",IF($G2245&lt;18,"Ha","Yo'q"))</f>
        <v/>
      </c>
      <c r="J2245" s="12"/>
      <c r="K2245" s="12"/>
      <c r="L2245" s="25"/>
      <c r="M2245" s="12"/>
    </row>
    <row r="2246" customFormat="false" ht="15" hidden="false" customHeight="false" outlineLevel="0" collapsed="false">
      <c r="A2246" s="8" t="n">
        <v>2242</v>
      </c>
      <c r="B2246" s="13"/>
      <c r="C2246" s="25"/>
      <c r="D2246" s="26" t="str">
        <f aca="false">IF($C2246="","",IFERROR(IF(INDEX(Bolalar!$B$5:$B$1804,MATCH($C2246,Bolalar!$I$5:$I$1804,0))="","",INDEX(Bolalar!$B$5:$B$1804,MATCH($C2246,Bolalar!$I$5:$I$1804,0))),""))</f>
        <v/>
      </c>
      <c r="E2246" s="15" t="str">
        <f aca="false">IF($C2246="","",IFERROR(IF(INDEX(Bolalar!$C$5:$C$1804,MATCH($C2246,Bolalar!$I$5:$I$1804,0))="","",INDEX(Bolalar!$C$5:$C$1804,MATCH($C2246,Bolalar!$I$5:$I$1804,0))),""))</f>
        <v/>
      </c>
      <c r="F2246" s="24"/>
      <c r="G2246" s="14" t="str">
        <f aca="false">IF(OR($E2246="",$B2246=""),"",INT(($B2246-$E2246)/365.25))</f>
        <v/>
      </c>
      <c r="H2246" s="14" t="str">
        <f aca="false">IF($G2246="","",IF($G2246&lt;5,"Ha","Yo'q"))</f>
        <v/>
      </c>
      <c r="I2246" s="14" t="str">
        <f aca="false">IF($G2246="","",IF($G2246&lt;18,"Ha","Yo'q"))</f>
        <v/>
      </c>
      <c r="J2246" s="12"/>
      <c r="K2246" s="12"/>
      <c r="L2246" s="25"/>
      <c r="M2246" s="12"/>
    </row>
    <row r="2247" customFormat="false" ht="15" hidden="false" customHeight="false" outlineLevel="0" collapsed="false">
      <c r="A2247" s="8" t="n">
        <v>2243</v>
      </c>
      <c r="B2247" s="13"/>
      <c r="C2247" s="25"/>
      <c r="D2247" s="26" t="str">
        <f aca="false">IF($C2247="","",IFERROR(IF(INDEX(Bolalar!$B$5:$B$1804,MATCH($C2247,Bolalar!$I$5:$I$1804,0))="","",INDEX(Bolalar!$B$5:$B$1804,MATCH($C2247,Bolalar!$I$5:$I$1804,0))),""))</f>
        <v/>
      </c>
      <c r="E2247" s="15" t="str">
        <f aca="false">IF($C2247="","",IFERROR(IF(INDEX(Bolalar!$C$5:$C$1804,MATCH($C2247,Bolalar!$I$5:$I$1804,0))="","",INDEX(Bolalar!$C$5:$C$1804,MATCH($C2247,Bolalar!$I$5:$I$1804,0))),""))</f>
        <v/>
      </c>
      <c r="F2247" s="24"/>
      <c r="G2247" s="14" t="str">
        <f aca="false">IF(OR($E2247="",$B2247=""),"",INT(($B2247-$E2247)/365.25))</f>
        <v/>
      </c>
      <c r="H2247" s="14" t="str">
        <f aca="false">IF($G2247="","",IF($G2247&lt;5,"Ha","Yo'q"))</f>
        <v/>
      </c>
      <c r="I2247" s="14" t="str">
        <f aca="false">IF($G2247="","",IF($G2247&lt;18,"Ha","Yo'q"))</f>
        <v/>
      </c>
      <c r="J2247" s="12"/>
      <c r="K2247" s="12"/>
      <c r="L2247" s="25"/>
      <c r="M2247" s="12"/>
    </row>
    <row r="2248" customFormat="false" ht="15" hidden="false" customHeight="false" outlineLevel="0" collapsed="false">
      <c r="A2248" s="8" t="n">
        <v>2244</v>
      </c>
      <c r="B2248" s="13"/>
      <c r="C2248" s="25"/>
      <c r="D2248" s="26" t="str">
        <f aca="false">IF($C2248="","",IFERROR(IF(INDEX(Bolalar!$B$5:$B$1804,MATCH($C2248,Bolalar!$I$5:$I$1804,0))="","",INDEX(Bolalar!$B$5:$B$1804,MATCH($C2248,Bolalar!$I$5:$I$1804,0))),""))</f>
        <v/>
      </c>
      <c r="E2248" s="15" t="str">
        <f aca="false">IF($C2248="","",IFERROR(IF(INDEX(Bolalar!$C$5:$C$1804,MATCH($C2248,Bolalar!$I$5:$I$1804,0))="","",INDEX(Bolalar!$C$5:$C$1804,MATCH($C2248,Bolalar!$I$5:$I$1804,0))),""))</f>
        <v/>
      </c>
      <c r="F2248" s="24"/>
      <c r="G2248" s="14" t="str">
        <f aca="false">IF(OR($E2248="",$B2248=""),"",INT(($B2248-$E2248)/365.25))</f>
        <v/>
      </c>
      <c r="H2248" s="14" t="str">
        <f aca="false">IF($G2248="","",IF($G2248&lt;5,"Ha","Yo'q"))</f>
        <v/>
      </c>
      <c r="I2248" s="14" t="str">
        <f aca="false">IF($G2248="","",IF($G2248&lt;18,"Ha","Yo'q"))</f>
        <v/>
      </c>
      <c r="J2248" s="12"/>
      <c r="K2248" s="12"/>
      <c r="L2248" s="25"/>
      <c r="M2248" s="12"/>
    </row>
    <row r="2249" customFormat="false" ht="15" hidden="false" customHeight="false" outlineLevel="0" collapsed="false">
      <c r="A2249" s="8" t="n">
        <v>2245</v>
      </c>
      <c r="B2249" s="13"/>
      <c r="C2249" s="25"/>
      <c r="D2249" s="26" t="str">
        <f aca="false">IF($C2249="","",IFERROR(IF(INDEX(Bolalar!$B$5:$B$1804,MATCH($C2249,Bolalar!$I$5:$I$1804,0))="","",INDEX(Bolalar!$B$5:$B$1804,MATCH($C2249,Bolalar!$I$5:$I$1804,0))),""))</f>
        <v/>
      </c>
      <c r="E2249" s="15" t="str">
        <f aca="false">IF($C2249="","",IFERROR(IF(INDEX(Bolalar!$C$5:$C$1804,MATCH($C2249,Bolalar!$I$5:$I$1804,0))="","",INDEX(Bolalar!$C$5:$C$1804,MATCH($C2249,Bolalar!$I$5:$I$1804,0))),""))</f>
        <v/>
      </c>
      <c r="F2249" s="24"/>
      <c r="G2249" s="14" t="str">
        <f aca="false">IF(OR($E2249="",$B2249=""),"",INT(($B2249-$E2249)/365.25))</f>
        <v/>
      </c>
      <c r="H2249" s="14" t="str">
        <f aca="false">IF($G2249="","",IF($G2249&lt;5,"Ha","Yo'q"))</f>
        <v/>
      </c>
      <c r="I2249" s="14" t="str">
        <f aca="false">IF($G2249="","",IF($G2249&lt;18,"Ha","Yo'q"))</f>
        <v/>
      </c>
      <c r="J2249" s="12"/>
      <c r="K2249" s="12"/>
      <c r="L2249" s="25"/>
      <c r="M2249" s="12"/>
    </row>
    <row r="2250" customFormat="false" ht="15" hidden="false" customHeight="false" outlineLevel="0" collapsed="false">
      <c r="A2250" s="8" t="n">
        <v>2246</v>
      </c>
      <c r="B2250" s="13"/>
      <c r="C2250" s="25"/>
      <c r="D2250" s="26" t="str">
        <f aca="false">IF($C2250="","",IFERROR(IF(INDEX(Bolalar!$B$5:$B$1804,MATCH($C2250,Bolalar!$I$5:$I$1804,0))="","",INDEX(Bolalar!$B$5:$B$1804,MATCH($C2250,Bolalar!$I$5:$I$1804,0))),""))</f>
        <v/>
      </c>
      <c r="E2250" s="15" t="str">
        <f aca="false">IF($C2250="","",IFERROR(IF(INDEX(Bolalar!$C$5:$C$1804,MATCH($C2250,Bolalar!$I$5:$I$1804,0))="","",INDEX(Bolalar!$C$5:$C$1804,MATCH($C2250,Bolalar!$I$5:$I$1804,0))),""))</f>
        <v/>
      </c>
      <c r="F2250" s="24"/>
      <c r="G2250" s="14" t="str">
        <f aca="false">IF(OR($E2250="",$B2250=""),"",INT(($B2250-$E2250)/365.25))</f>
        <v/>
      </c>
      <c r="H2250" s="14" t="str">
        <f aca="false">IF($G2250="","",IF($G2250&lt;5,"Ha","Yo'q"))</f>
        <v/>
      </c>
      <c r="I2250" s="14" t="str">
        <f aca="false">IF($G2250="","",IF($G2250&lt;18,"Ha","Yo'q"))</f>
        <v/>
      </c>
      <c r="J2250" s="12"/>
      <c r="K2250" s="12"/>
      <c r="L2250" s="25"/>
      <c r="M2250" s="12"/>
    </row>
    <row r="2251" customFormat="false" ht="15" hidden="false" customHeight="false" outlineLevel="0" collapsed="false">
      <c r="A2251" s="8" t="n">
        <v>2247</v>
      </c>
      <c r="B2251" s="13"/>
      <c r="C2251" s="25"/>
      <c r="D2251" s="26" t="str">
        <f aca="false">IF($C2251="","",IFERROR(IF(INDEX(Bolalar!$B$5:$B$1804,MATCH($C2251,Bolalar!$I$5:$I$1804,0))="","",INDEX(Bolalar!$B$5:$B$1804,MATCH($C2251,Bolalar!$I$5:$I$1804,0))),""))</f>
        <v/>
      </c>
      <c r="E2251" s="15" t="str">
        <f aca="false">IF($C2251="","",IFERROR(IF(INDEX(Bolalar!$C$5:$C$1804,MATCH($C2251,Bolalar!$I$5:$I$1804,0))="","",INDEX(Bolalar!$C$5:$C$1804,MATCH($C2251,Bolalar!$I$5:$I$1804,0))),""))</f>
        <v/>
      </c>
      <c r="F2251" s="24"/>
      <c r="G2251" s="14" t="str">
        <f aca="false">IF(OR($E2251="",$B2251=""),"",INT(($B2251-$E2251)/365.25))</f>
        <v/>
      </c>
      <c r="H2251" s="14" t="str">
        <f aca="false">IF($G2251="","",IF($G2251&lt;5,"Ha","Yo'q"))</f>
        <v/>
      </c>
      <c r="I2251" s="14" t="str">
        <f aca="false">IF($G2251="","",IF($G2251&lt;18,"Ha","Yo'q"))</f>
        <v/>
      </c>
      <c r="J2251" s="12"/>
      <c r="K2251" s="12"/>
      <c r="L2251" s="25"/>
      <c r="M2251" s="12"/>
    </row>
    <row r="2252" customFormat="false" ht="15" hidden="false" customHeight="false" outlineLevel="0" collapsed="false">
      <c r="A2252" s="8" t="n">
        <v>2248</v>
      </c>
      <c r="B2252" s="13"/>
      <c r="C2252" s="25"/>
      <c r="D2252" s="26" t="str">
        <f aca="false">IF($C2252="","",IFERROR(IF(INDEX(Bolalar!$B$5:$B$1804,MATCH($C2252,Bolalar!$I$5:$I$1804,0))="","",INDEX(Bolalar!$B$5:$B$1804,MATCH($C2252,Bolalar!$I$5:$I$1804,0))),""))</f>
        <v/>
      </c>
      <c r="E2252" s="15" t="str">
        <f aca="false">IF($C2252="","",IFERROR(IF(INDEX(Bolalar!$C$5:$C$1804,MATCH($C2252,Bolalar!$I$5:$I$1804,0))="","",INDEX(Bolalar!$C$5:$C$1804,MATCH($C2252,Bolalar!$I$5:$I$1804,0))),""))</f>
        <v/>
      </c>
      <c r="F2252" s="24"/>
      <c r="G2252" s="14" t="str">
        <f aca="false">IF(OR($E2252="",$B2252=""),"",INT(($B2252-$E2252)/365.25))</f>
        <v/>
      </c>
      <c r="H2252" s="14" t="str">
        <f aca="false">IF($G2252="","",IF($G2252&lt;5,"Ha","Yo'q"))</f>
        <v/>
      </c>
      <c r="I2252" s="14" t="str">
        <f aca="false">IF($G2252="","",IF($G2252&lt;18,"Ha","Yo'q"))</f>
        <v/>
      </c>
      <c r="J2252" s="12"/>
      <c r="K2252" s="12"/>
      <c r="L2252" s="25"/>
      <c r="M2252" s="12"/>
    </row>
    <row r="2253" customFormat="false" ht="15" hidden="false" customHeight="false" outlineLevel="0" collapsed="false">
      <c r="A2253" s="8" t="n">
        <v>2249</v>
      </c>
      <c r="B2253" s="13"/>
      <c r="C2253" s="25"/>
      <c r="D2253" s="26" t="str">
        <f aca="false">IF($C2253="","",IFERROR(IF(INDEX(Bolalar!$B$5:$B$1804,MATCH($C2253,Bolalar!$I$5:$I$1804,0))="","",INDEX(Bolalar!$B$5:$B$1804,MATCH($C2253,Bolalar!$I$5:$I$1804,0))),""))</f>
        <v/>
      </c>
      <c r="E2253" s="15" t="str">
        <f aca="false">IF($C2253="","",IFERROR(IF(INDEX(Bolalar!$C$5:$C$1804,MATCH($C2253,Bolalar!$I$5:$I$1804,0))="","",INDEX(Bolalar!$C$5:$C$1804,MATCH($C2253,Bolalar!$I$5:$I$1804,0))),""))</f>
        <v/>
      </c>
      <c r="F2253" s="24"/>
      <c r="G2253" s="14" t="str">
        <f aca="false">IF(OR($E2253="",$B2253=""),"",INT(($B2253-$E2253)/365.25))</f>
        <v/>
      </c>
      <c r="H2253" s="14" t="str">
        <f aca="false">IF($G2253="","",IF($G2253&lt;5,"Ha","Yo'q"))</f>
        <v/>
      </c>
      <c r="I2253" s="14" t="str">
        <f aca="false">IF($G2253="","",IF($G2253&lt;18,"Ha","Yo'q"))</f>
        <v/>
      </c>
      <c r="J2253" s="12"/>
      <c r="K2253" s="12"/>
      <c r="L2253" s="25"/>
      <c r="M2253" s="12"/>
    </row>
    <row r="2254" customFormat="false" ht="15" hidden="false" customHeight="false" outlineLevel="0" collapsed="false">
      <c r="A2254" s="8" t="n">
        <v>2250</v>
      </c>
      <c r="B2254" s="13"/>
      <c r="C2254" s="25"/>
      <c r="D2254" s="26" t="str">
        <f aca="false">IF($C2254="","",IFERROR(IF(INDEX(Bolalar!$B$5:$B$1804,MATCH($C2254,Bolalar!$I$5:$I$1804,0))="","",INDEX(Bolalar!$B$5:$B$1804,MATCH($C2254,Bolalar!$I$5:$I$1804,0))),""))</f>
        <v/>
      </c>
      <c r="E2254" s="15" t="str">
        <f aca="false">IF($C2254="","",IFERROR(IF(INDEX(Bolalar!$C$5:$C$1804,MATCH($C2254,Bolalar!$I$5:$I$1804,0))="","",INDEX(Bolalar!$C$5:$C$1804,MATCH($C2254,Bolalar!$I$5:$I$1804,0))),""))</f>
        <v/>
      </c>
      <c r="F2254" s="24"/>
      <c r="G2254" s="14" t="str">
        <f aca="false">IF(OR($E2254="",$B2254=""),"",INT(($B2254-$E2254)/365.25))</f>
        <v/>
      </c>
      <c r="H2254" s="14" t="str">
        <f aca="false">IF($G2254="","",IF($G2254&lt;5,"Ha","Yo'q"))</f>
        <v/>
      </c>
      <c r="I2254" s="14" t="str">
        <f aca="false">IF($G2254="","",IF($G2254&lt;18,"Ha","Yo'q"))</f>
        <v/>
      </c>
      <c r="J2254" s="12"/>
      <c r="K2254" s="12"/>
      <c r="L2254" s="25"/>
      <c r="M2254" s="12"/>
    </row>
    <row r="2255" customFormat="false" ht="15" hidden="false" customHeight="false" outlineLevel="0" collapsed="false">
      <c r="A2255" s="8" t="n">
        <v>2251</v>
      </c>
      <c r="B2255" s="13"/>
      <c r="C2255" s="25"/>
      <c r="D2255" s="26" t="str">
        <f aca="false">IF($C2255="","",IFERROR(IF(INDEX(Bolalar!$B$5:$B$1804,MATCH($C2255,Bolalar!$I$5:$I$1804,0))="","",INDEX(Bolalar!$B$5:$B$1804,MATCH($C2255,Bolalar!$I$5:$I$1804,0))),""))</f>
        <v/>
      </c>
      <c r="E2255" s="15" t="str">
        <f aca="false">IF($C2255="","",IFERROR(IF(INDEX(Bolalar!$C$5:$C$1804,MATCH($C2255,Bolalar!$I$5:$I$1804,0))="","",INDEX(Bolalar!$C$5:$C$1804,MATCH($C2255,Bolalar!$I$5:$I$1804,0))),""))</f>
        <v/>
      </c>
      <c r="F2255" s="24"/>
      <c r="G2255" s="14" t="str">
        <f aca="false">IF(OR($E2255="",$B2255=""),"",INT(($B2255-$E2255)/365.25))</f>
        <v/>
      </c>
      <c r="H2255" s="14" t="str">
        <f aca="false">IF($G2255="","",IF($G2255&lt;5,"Ha","Yo'q"))</f>
        <v/>
      </c>
      <c r="I2255" s="14" t="str">
        <f aca="false">IF($G2255="","",IF($G2255&lt;18,"Ha","Yo'q"))</f>
        <v/>
      </c>
      <c r="J2255" s="12"/>
      <c r="K2255" s="12"/>
      <c r="L2255" s="25"/>
      <c r="M2255" s="12"/>
    </row>
    <row r="2256" customFormat="false" ht="15" hidden="false" customHeight="false" outlineLevel="0" collapsed="false">
      <c r="A2256" s="8" t="n">
        <v>2252</v>
      </c>
      <c r="B2256" s="13"/>
      <c r="C2256" s="25"/>
      <c r="D2256" s="26" t="str">
        <f aca="false">IF($C2256="","",IFERROR(IF(INDEX(Bolalar!$B$5:$B$1804,MATCH($C2256,Bolalar!$I$5:$I$1804,0))="","",INDEX(Bolalar!$B$5:$B$1804,MATCH($C2256,Bolalar!$I$5:$I$1804,0))),""))</f>
        <v/>
      </c>
      <c r="E2256" s="15" t="str">
        <f aca="false">IF($C2256="","",IFERROR(IF(INDEX(Bolalar!$C$5:$C$1804,MATCH($C2256,Bolalar!$I$5:$I$1804,0))="","",INDEX(Bolalar!$C$5:$C$1804,MATCH($C2256,Bolalar!$I$5:$I$1804,0))),""))</f>
        <v/>
      </c>
      <c r="F2256" s="24"/>
      <c r="G2256" s="14" t="str">
        <f aca="false">IF(OR($E2256="",$B2256=""),"",INT(($B2256-$E2256)/365.25))</f>
        <v/>
      </c>
      <c r="H2256" s="14" t="str">
        <f aca="false">IF($G2256="","",IF($G2256&lt;5,"Ha","Yo'q"))</f>
        <v/>
      </c>
      <c r="I2256" s="14" t="str">
        <f aca="false">IF($G2256="","",IF($G2256&lt;18,"Ha","Yo'q"))</f>
        <v/>
      </c>
      <c r="J2256" s="12"/>
      <c r="K2256" s="12"/>
      <c r="L2256" s="25"/>
      <c r="M2256" s="12"/>
    </row>
    <row r="2257" customFormat="false" ht="15" hidden="false" customHeight="false" outlineLevel="0" collapsed="false">
      <c r="A2257" s="8" t="n">
        <v>2253</v>
      </c>
      <c r="B2257" s="13"/>
      <c r="C2257" s="25"/>
      <c r="D2257" s="26" t="str">
        <f aca="false">IF($C2257="","",IFERROR(IF(INDEX(Bolalar!$B$5:$B$1804,MATCH($C2257,Bolalar!$I$5:$I$1804,0))="","",INDEX(Bolalar!$B$5:$B$1804,MATCH($C2257,Bolalar!$I$5:$I$1804,0))),""))</f>
        <v/>
      </c>
      <c r="E2257" s="15" t="str">
        <f aca="false">IF($C2257="","",IFERROR(IF(INDEX(Bolalar!$C$5:$C$1804,MATCH($C2257,Bolalar!$I$5:$I$1804,0))="","",INDEX(Bolalar!$C$5:$C$1804,MATCH($C2257,Bolalar!$I$5:$I$1804,0))),""))</f>
        <v/>
      </c>
      <c r="F2257" s="24"/>
      <c r="G2257" s="14" t="str">
        <f aca="false">IF(OR($E2257="",$B2257=""),"",INT(($B2257-$E2257)/365.25))</f>
        <v/>
      </c>
      <c r="H2257" s="14" t="str">
        <f aca="false">IF($G2257="","",IF($G2257&lt;5,"Ha","Yo'q"))</f>
        <v/>
      </c>
      <c r="I2257" s="14" t="str">
        <f aca="false">IF($G2257="","",IF($G2257&lt;18,"Ha","Yo'q"))</f>
        <v/>
      </c>
      <c r="J2257" s="12"/>
      <c r="K2257" s="12"/>
      <c r="L2257" s="25"/>
      <c r="M2257" s="12"/>
    </row>
    <row r="2258" customFormat="false" ht="15" hidden="false" customHeight="false" outlineLevel="0" collapsed="false">
      <c r="A2258" s="8" t="n">
        <v>2254</v>
      </c>
      <c r="B2258" s="13"/>
      <c r="C2258" s="25"/>
      <c r="D2258" s="26" t="str">
        <f aca="false">IF($C2258="","",IFERROR(IF(INDEX(Bolalar!$B$5:$B$1804,MATCH($C2258,Bolalar!$I$5:$I$1804,0))="","",INDEX(Bolalar!$B$5:$B$1804,MATCH($C2258,Bolalar!$I$5:$I$1804,0))),""))</f>
        <v/>
      </c>
      <c r="E2258" s="15" t="str">
        <f aca="false">IF($C2258="","",IFERROR(IF(INDEX(Bolalar!$C$5:$C$1804,MATCH($C2258,Bolalar!$I$5:$I$1804,0))="","",INDEX(Bolalar!$C$5:$C$1804,MATCH($C2258,Bolalar!$I$5:$I$1804,0))),""))</f>
        <v/>
      </c>
      <c r="F2258" s="24"/>
      <c r="G2258" s="14" t="str">
        <f aca="false">IF(OR($E2258="",$B2258=""),"",INT(($B2258-$E2258)/365.25))</f>
        <v/>
      </c>
      <c r="H2258" s="14" t="str">
        <f aca="false">IF($G2258="","",IF($G2258&lt;5,"Ha","Yo'q"))</f>
        <v/>
      </c>
      <c r="I2258" s="14" t="str">
        <f aca="false">IF($G2258="","",IF($G2258&lt;18,"Ha","Yo'q"))</f>
        <v/>
      </c>
      <c r="J2258" s="12"/>
      <c r="K2258" s="12"/>
      <c r="L2258" s="25"/>
      <c r="M2258" s="12"/>
    </row>
    <row r="2259" customFormat="false" ht="15" hidden="false" customHeight="false" outlineLevel="0" collapsed="false">
      <c r="A2259" s="8" t="n">
        <v>2255</v>
      </c>
      <c r="B2259" s="13"/>
      <c r="C2259" s="25"/>
      <c r="D2259" s="26" t="str">
        <f aca="false">IF($C2259="","",IFERROR(IF(INDEX(Bolalar!$B$5:$B$1804,MATCH($C2259,Bolalar!$I$5:$I$1804,0))="","",INDEX(Bolalar!$B$5:$B$1804,MATCH($C2259,Bolalar!$I$5:$I$1804,0))),""))</f>
        <v/>
      </c>
      <c r="E2259" s="15" t="str">
        <f aca="false">IF($C2259="","",IFERROR(IF(INDEX(Bolalar!$C$5:$C$1804,MATCH($C2259,Bolalar!$I$5:$I$1804,0))="","",INDEX(Bolalar!$C$5:$C$1804,MATCH($C2259,Bolalar!$I$5:$I$1804,0))),""))</f>
        <v/>
      </c>
      <c r="F2259" s="24"/>
      <c r="G2259" s="14" t="str">
        <f aca="false">IF(OR($E2259="",$B2259=""),"",INT(($B2259-$E2259)/365.25))</f>
        <v/>
      </c>
      <c r="H2259" s="14" t="str">
        <f aca="false">IF($G2259="","",IF($G2259&lt;5,"Ha","Yo'q"))</f>
        <v/>
      </c>
      <c r="I2259" s="14" t="str">
        <f aca="false">IF($G2259="","",IF($G2259&lt;18,"Ha","Yo'q"))</f>
        <v/>
      </c>
      <c r="J2259" s="12"/>
      <c r="K2259" s="12"/>
      <c r="L2259" s="25"/>
      <c r="M2259" s="12"/>
    </row>
    <row r="2260" customFormat="false" ht="15" hidden="false" customHeight="false" outlineLevel="0" collapsed="false">
      <c r="A2260" s="8" t="n">
        <v>2256</v>
      </c>
      <c r="B2260" s="13"/>
      <c r="C2260" s="25"/>
      <c r="D2260" s="26" t="str">
        <f aca="false">IF($C2260="","",IFERROR(IF(INDEX(Bolalar!$B$5:$B$1804,MATCH($C2260,Bolalar!$I$5:$I$1804,0))="","",INDEX(Bolalar!$B$5:$B$1804,MATCH($C2260,Bolalar!$I$5:$I$1804,0))),""))</f>
        <v/>
      </c>
      <c r="E2260" s="15" t="str">
        <f aca="false">IF($C2260="","",IFERROR(IF(INDEX(Bolalar!$C$5:$C$1804,MATCH($C2260,Bolalar!$I$5:$I$1804,0))="","",INDEX(Bolalar!$C$5:$C$1804,MATCH($C2260,Bolalar!$I$5:$I$1804,0))),""))</f>
        <v/>
      </c>
      <c r="F2260" s="24"/>
      <c r="G2260" s="14" t="str">
        <f aca="false">IF(OR($E2260="",$B2260=""),"",INT(($B2260-$E2260)/365.25))</f>
        <v/>
      </c>
      <c r="H2260" s="14" t="str">
        <f aca="false">IF($G2260="","",IF($G2260&lt;5,"Ha","Yo'q"))</f>
        <v/>
      </c>
      <c r="I2260" s="14" t="str">
        <f aca="false">IF($G2260="","",IF($G2260&lt;18,"Ha","Yo'q"))</f>
        <v/>
      </c>
      <c r="J2260" s="12"/>
      <c r="K2260" s="12"/>
      <c r="L2260" s="25"/>
      <c r="M2260" s="12"/>
    </row>
    <row r="2261" customFormat="false" ht="15" hidden="false" customHeight="false" outlineLevel="0" collapsed="false">
      <c r="A2261" s="8" t="n">
        <v>2257</v>
      </c>
      <c r="B2261" s="13"/>
      <c r="C2261" s="25"/>
      <c r="D2261" s="26" t="str">
        <f aca="false">IF($C2261="","",IFERROR(IF(INDEX(Bolalar!$B$5:$B$1804,MATCH($C2261,Bolalar!$I$5:$I$1804,0))="","",INDEX(Bolalar!$B$5:$B$1804,MATCH($C2261,Bolalar!$I$5:$I$1804,0))),""))</f>
        <v/>
      </c>
      <c r="E2261" s="15" t="str">
        <f aca="false">IF($C2261="","",IFERROR(IF(INDEX(Bolalar!$C$5:$C$1804,MATCH($C2261,Bolalar!$I$5:$I$1804,0))="","",INDEX(Bolalar!$C$5:$C$1804,MATCH($C2261,Bolalar!$I$5:$I$1804,0))),""))</f>
        <v/>
      </c>
      <c r="F2261" s="24"/>
      <c r="G2261" s="14" t="str">
        <f aca="false">IF(OR($E2261="",$B2261=""),"",INT(($B2261-$E2261)/365.25))</f>
        <v/>
      </c>
      <c r="H2261" s="14" t="str">
        <f aca="false">IF($G2261="","",IF($G2261&lt;5,"Ha","Yo'q"))</f>
        <v/>
      </c>
      <c r="I2261" s="14" t="str">
        <f aca="false">IF($G2261="","",IF($G2261&lt;18,"Ha","Yo'q"))</f>
        <v/>
      </c>
      <c r="J2261" s="12"/>
      <c r="K2261" s="12"/>
      <c r="L2261" s="25"/>
      <c r="M2261" s="12"/>
    </row>
    <row r="2262" customFormat="false" ht="15" hidden="false" customHeight="false" outlineLevel="0" collapsed="false">
      <c r="A2262" s="8" t="n">
        <v>2258</v>
      </c>
      <c r="B2262" s="13"/>
      <c r="C2262" s="25"/>
      <c r="D2262" s="26" t="str">
        <f aca="false">IF($C2262="","",IFERROR(IF(INDEX(Bolalar!$B$5:$B$1804,MATCH($C2262,Bolalar!$I$5:$I$1804,0))="","",INDEX(Bolalar!$B$5:$B$1804,MATCH($C2262,Bolalar!$I$5:$I$1804,0))),""))</f>
        <v/>
      </c>
      <c r="E2262" s="15" t="str">
        <f aca="false">IF($C2262="","",IFERROR(IF(INDEX(Bolalar!$C$5:$C$1804,MATCH($C2262,Bolalar!$I$5:$I$1804,0))="","",INDEX(Bolalar!$C$5:$C$1804,MATCH($C2262,Bolalar!$I$5:$I$1804,0))),""))</f>
        <v/>
      </c>
      <c r="F2262" s="24"/>
      <c r="G2262" s="14" t="str">
        <f aca="false">IF(OR($E2262="",$B2262=""),"",INT(($B2262-$E2262)/365.25))</f>
        <v/>
      </c>
      <c r="H2262" s="14" t="str">
        <f aca="false">IF($G2262="","",IF($G2262&lt;5,"Ha","Yo'q"))</f>
        <v/>
      </c>
      <c r="I2262" s="14" t="str">
        <f aca="false">IF($G2262="","",IF($G2262&lt;18,"Ha","Yo'q"))</f>
        <v/>
      </c>
      <c r="J2262" s="12"/>
      <c r="K2262" s="12"/>
      <c r="L2262" s="25"/>
      <c r="M2262" s="12"/>
    </row>
    <row r="2263" customFormat="false" ht="15" hidden="false" customHeight="false" outlineLevel="0" collapsed="false">
      <c r="A2263" s="8" t="n">
        <v>2259</v>
      </c>
      <c r="B2263" s="13"/>
      <c r="C2263" s="25"/>
      <c r="D2263" s="26" t="str">
        <f aca="false">IF($C2263="","",IFERROR(IF(INDEX(Bolalar!$B$5:$B$1804,MATCH($C2263,Bolalar!$I$5:$I$1804,0))="","",INDEX(Bolalar!$B$5:$B$1804,MATCH($C2263,Bolalar!$I$5:$I$1804,0))),""))</f>
        <v/>
      </c>
      <c r="E2263" s="15" t="str">
        <f aca="false">IF($C2263="","",IFERROR(IF(INDEX(Bolalar!$C$5:$C$1804,MATCH($C2263,Bolalar!$I$5:$I$1804,0))="","",INDEX(Bolalar!$C$5:$C$1804,MATCH($C2263,Bolalar!$I$5:$I$1804,0))),""))</f>
        <v/>
      </c>
      <c r="F2263" s="24"/>
      <c r="G2263" s="14" t="str">
        <f aca="false">IF(OR($E2263="",$B2263=""),"",INT(($B2263-$E2263)/365.25))</f>
        <v/>
      </c>
      <c r="H2263" s="14" t="str">
        <f aca="false">IF($G2263="","",IF($G2263&lt;5,"Ha","Yo'q"))</f>
        <v/>
      </c>
      <c r="I2263" s="14" t="str">
        <f aca="false">IF($G2263="","",IF($G2263&lt;18,"Ha","Yo'q"))</f>
        <v/>
      </c>
      <c r="J2263" s="12"/>
      <c r="K2263" s="12"/>
      <c r="L2263" s="25"/>
      <c r="M2263" s="12"/>
    </row>
    <row r="2264" customFormat="false" ht="15" hidden="false" customHeight="false" outlineLevel="0" collapsed="false">
      <c r="A2264" s="8" t="n">
        <v>2260</v>
      </c>
      <c r="B2264" s="13"/>
      <c r="C2264" s="25"/>
      <c r="D2264" s="26" t="str">
        <f aca="false">IF($C2264="","",IFERROR(IF(INDEX(Bolalar!$B$5:$B$1804,MATCH($C2264,Bolalar!$I$5:$I$1804,0))="","",INDEX(Bolalar!$B$5:$B$1804,MATCH($C2264,Bolalar!$I$5:$I$1804,0))),""))</f>
        <v/>
      </c>
      <c r="E2264" s="15" t="str">
        <f aca="false">IF($C2264="","",IFERROR(IF(INDEX(Bolalar!$C$5:$C$1804,MATCH($C2264,Bolalar!$I$5:$I$1804,0))="","",INDEX(Bolalar!$C$5:$C$1804,MATCH($C2264,Bolalar!$I$5:$I$1804,0))),""))</f>
        <v/>
      </c>
      <c r="F2264" s="24"/>
      <c r="G2264" s="14" t="str">
        <f aca="false">IF(OR($E2264="",$B2264=""),"",INT(($B2264-$E2264)/365.25))</f>
        <v/>
      </c>
      <c r="H2264" s="14" t="str">
        <f aca="false">IF($G2264="","",IF($G2264&lt;5,"Ha","Yo'q"))</f>
        <v/>
      </c>
      <c r="I2264" s="14" t="str">
        <f aca="false">IF($G2264="","",IF($G2264&lt;18,"Ha","Yo'q"))</f>
        <v/>
      </c>
      <c r="J2264" s="12"/>
      <c r="K2264" s="12"/>
      <c r="L2264" s="25"/>
      <c r="M2264" s="12"/>
    </row>
    <row r="2265" customFormat="false" ht="15" hidden="false" customHeight="false" outlineLevel="0" collapsed="false">
      <c r="A2265" s="8" t="n">
        <v>2261</v>
      </c>
      <c r="B2265" s="13"/>
      <c r="C2265" s="25"/>
      <c r="D2265" s="26" t="str">
        <f aca="false">IF($C2265="","",IFERROR(IF(INDEX(Bolalar!$B$5:$B$1804,MATCH($C2265,Bolalar!$I$5:$I$1804,0))="","",INDEX(Bolalar!$B$5:$B$1804,MATCH($C2265,Bolalar!$I$5:$I$1804,0))),""))</f>
        <v/>
      </c>
      <c r="E2265" s="15" t="str">
        <f aca="false">IF($C2265="","",IFERROR(IF(INDEX(Bolalar!$C$5:$C$1804,MATCH($C2265,Bolalar!$I$5:$I$1804,0))="","",INDEX(Bolalar!$C$5:$C$1804,MATCH($C2265,Bolalar!$I$5:$I$1804,0))),""))</f>
        <v/>
      </c>
      <c r="F2265" s="24"/>
      <c r="G2265" s="14" t="str">
        <f aca="false">IF(OR($E2265="",$B2265=""),"",INT(($B2265-$E2265)/365.25))</f>
        <v/>
      </c>
      <c r="H2265" s="14" t="str">
        <f aca="false">IF($G2265="","",IF($G2265&lt;5,"Ha","Yo'q"))</f>
        <v/>
      </c>
      <c r="I2265" s="14" t="str">
        <f aca="false">IF($G2265="","",IF($G2265&lt;18,"Ha","Yo'q"))</f>
        <v/>
      </c>
      <c r="J2265" s="12"/>
      <c r="K2265" s="12"/>
      <c r="L2265" s="25"/>
      <c r="M2265" s="12"/>
    </row>
    <row r="2266" customFormat="false" ht="15" hidden="false" customHeight="false" outlineLevel="0" collapsed="false">
      <c r="A2266" s="8" t="n">
        <v>2262</v>
      </c>
      <c r="B2266" s="13"/>
      <c r="C2266" s="25"/>
      <c r="D2266" s="26" t="str">
        <f aca="false">IF($C2266="","",IFERROR(IF(INDEX(Bolalar!$B$5:$B$1804,MATCH($C2266,Bolalar!$I$5:$I$1804,0))="","",INDEX(Bolalar!$B$5:$B$1804,MATCH($C2266,Bolalar!$I$5:$I$1804,0))),""))</f>
        <v/>
      </c>
      <c r="E2266" s="15" t="str">
        <f aca="false">IF($C2266="","",IFERROR(IF(INDEX(Bolalar!$C$5:$C$1804,MATCH($C2266,Bolalar!$I$5:$I$1804,0))="","",INDEX(Bolalar!$C$5:$C$1804,MATCH($C2266,Bolalar!$I$5:$I$1804,0))),""))</f>
        <v/>
      </c>
      <c r="F2266" s="24"/>
      <c r="G2266" s="14" t="str">
        <f aca="false">IF(OR($E2266="",$B2266=""),"",INT(($B2266-$E2266)/365.25))</f>
        <v/>
      </c>
      <c r="H2266" s="14" t="str">
        <f aca="false">IF($G2266="","",IF($G2266&lt;5,"Ha","Yo'q"))</f>
        <v/>
      </c>
      <c r="I2266" s="14" t="str">
        <f aca="false">IF($G2266="","",IF($G2266&lt;18,"Ha","Yo'q"))</f>
        <v/>
      </c>
      <c r="J2266" s="12"/>
      <c r="K2266" s="12"/>
      <c r="L2266" s="25"/>
      <c r="M2266" s="12"/>
    </row>
    <row r="2267" customFormat="false" ht="15" hidden="false" customHeight="false" outlineLevel="0" collapsed="false">
      <c r="A2267" s="8" t="n">
        <v>2263</v>
      </c>
      <c r="B2267" s="13"/>
      <c r="C2267" s="25"/>
      <c r="D2267" s="26" t="str">
        <f aca="false">IF($C2267="","",IFERROR(IF(INDEX(Bolalar!$B$5:$B$1804,MATCH($C2267,Bolalar!$I$5:$I$1804,0))="","",INDEX(Bolalar!$B$5:$B$1804,MATCH($C2267,Bolalar!$I$5:$I$1804,0))),""))</f>
        <v/>
      </c>
      <c r="E2267" s="15" t="str">
        <f aca="false">IF($C2267="","",IFERROR(IF(INDEX(Bolalar!$C$5:$C$1804,MATCH($C2267,Bolalar!$I$5:$I$1804,0))="","",INDEX(Bolalar!$C$5:$C$1804,MATCH($C2267,Bolalar!$I$5:$I$1804,0))),""))</f>
        <v/>
      </c>
      <c r="F2267" s="24"/>
      <c r="G2267" s="14" t="str">
        <f aca="false">IF(OR($E2267="",$B2267=""),"",INT(($B2267-$E2267)/365.25))</f>
        <v/>
      </c>
      <c r="H2267" s="14" t="str">
        <f aca="false">IF($G2267="","",IF($G2267&lt;5,"Ha","Yo'q"))</f>
        <v/>
      </c>
      <c r="I2267" s="14" t="str">
        <f aca="false">IF($G2267="","",IF($G2267&lt;18,"Ha","Yo'q"))</f>
        <v/>
      </c>
      <c r="J2267" s="12"/>
      <c r="K2267" s="12"/>
      <c r="L2267" s="25"/>
      <c r="M2267" s="12"/>
    </row>
    <row r="2268" customFormat="false" ht="15" hidden="false" customHeight="false" outlineLevel="0" collapsed="false">
      <c r="A2268" s="8" t="n">
        <v>2264</v>
      </c>
      <c r="B2268" s="13"/>
      <c r="C2268" s="25"/>
      <c r="D2268" s="26" t="str">
        <f aca="false">IF($C2268="","",IFERROR(IF(INDEX(Bolalar!$B$5:$B$1804,MATCH($C2268,Bolalar!$I$5:$I$1804,0))="","",INDEX(Bolalar!$B$5:$B$1804,MATCH($C2268,Bolalar!$I$5:$I$1804,0))),""))</f>
        <v/>
      </c>
      <c r="E2268" s="15" t="str">
        <f aca="false">IF($C2268="","",IFERROR(IF(INDEX(Bolalar!$C$5:$C$1804,MATCH($C2268,Bolalar!$I$5:$I$1804,0))="","",INDEX(Bolalar!$C$5:$C$1804,MATCH($C2268,Bolalar!$I$5:$I$1804,0))),""))</f>
        <v/>
      </c>
      <c r="F2268" s="24"/>
      <c r="G2268" s="14" t="str">
        <f aca="false">IF(OR($E2268="",$B2268=""),"",INT(($B2268-$E2268)/365.25))</f>
        <v/>
      </c>
      <c r="H2268" s="14" t="str">
        <f aca="false">IF($G2268="","",IF($G2268&lt;5,"Ha","Yo'q"))</f>
        <v/>
      </c>
      <c r="I2268" s="14" t="str">
        <f aca="false">IF($G2268="","",IF($G2268&lt;18,"Ha","Yo'q"))</f>
        <v/>
      </c>
      <c r="J2268" s="12"/>
      <c r="K2268" s="12"/>
      <c r="L2268" s="25"/>
      <c r="M2268" s="12"/>
    </row>
    <row r="2269" customFormat="false" ht="15" hidden="false" customHeight="false" outlineLevel="0" collapsed="false">
      <c r="A2269" s="8" t="n">
        <v>2265</v>
      </c>
      <c r="B2269" s="13"/>
      <c r="C2269" s="25"/>
      <c r="D2269" s="26" t="str">
        <f aca="false">IF($C2269="","",IFERROR(IF(INDEX(Bolalar!$B$5:$B$1804,MATCH($C2269,Bolalar!$I$5:$I$1804,0))="","",INDEX(Bolalar!$B$5:$B$1804,MATCH($C2269,Bolalar!$I$5:$I$1804,0))),""))</f>
        <v/>
      </c>
      <c r="E2269" s="15" t="str">
        <f aca="false">IF($C2269="","",IFERROR(IF(INDEX(Bolalar!$C$5:$C$1804,MATCH($C2269,Bolalar!$I$5:$I$1804,0))="","",INDEX(Bolalar!$C$5:$C$1804,MATCH($C2269,Bolalar!$I$5:$I$1804,0))),""))</f>
        <v/>
      </c>
      <c r="F2269" s="24"/>
      <c r="G2269" s="14" t="str">
        <f aca="false">IF(OR($E2269="",$B2269=""),"",INT(($B2269-$E2269)/365.25))</f>
        <v/>
      </c>
      <c r="H2269" s="14" t="str">
        <f aca="false">IF($G2269="","",IF($G2269&lt;5,"Ha","Yo'q"))</f>
        <v/>
      </c>
      <c r="I2269" s="14" t="str">
        <f aca="false">IF($G2269="","",IF($G2269&lt;18,"Ha","Yo'q"))</f>
        <v/>
      </c>
      <c r="J2269" s="12"/>
      <c r="K2269" s="12"/>
      <c r="L2269" s="25"/>
      <c r="M2269" s="12"/>
    </row>
    <row r="2270" customFormat="false" ht="15" hidden="false" customHeight="false" outlineLevel="0" collapsed="false">
      <c r="A2270" s="8" t="n">
        <v>2266</v>
      </c>
      <c r="B2270" s="13"/>
      <c r="C2270" s="25"/>
      <c r="D2270" s="26" t="str">
        <f aca="false">IF($C2270="","",IFERROR(IF(INDEX(Bolalar!$B$5:$B$1804,MATCH($C2270,Bolalar!$I$5:$I$1804,0))="","",INDEX(Bolalar!$B$5:$B$1804,MATCH($C2270,Bolalar!$I$5:$I$1804,0))),""))</f>
        <v/>
      </c>
      <c r="E2270" s="15" t="str">
        <f aca="false">IF($C2270="","",IFERROR(IF(INDEX(Bolalar!$C$5:$C$1804,MATCH($C2270,Bolalar!$I$5:$I$1804,0))="","",INDEX(Bolalar!$C$5:$C$1804,MATCH($C2270,Bolalar!$I$5:$I$1804,0))),""))</f>
        <v/>
      </c>
      <c r="F2270" s="24"/>
      <c r="G2270" s="14" t="str">
        <f aca="false">IF(OR($E2270="",$B2270=""),"",INT(($B2270-$E2270)/365.25))</f>
        <v/>
      </c>
      <c r="H2270" s="14" t="str">
        <f aca="false">IF($G2270="","",IF($G2270&lt;5,"Ha","Yo'q"))</f>
        <v/>
      </c>
      <c r="I2270" s="14" t="str">
        <f aca="false">IF($G2270="","",IF($G2270&lt;18,"Ha","Yo'q"))</f>
        <v/>
      </c>
      <c r="J2270" s="12"/>
      <c r="K2270" s="12"/>
      <c r="L2270" s="25"/>
      <c r="M2270" s="12"/>
    </row>
    <row r="2271" customFormat="false" ht="15" hidden="false" customHeight="false" outlineLevel="0" collapsed="false">
      <c r="A2271" s="8" t="n">
        <v>2267</v>
      </c>
      <c r="B2271" s="13"/>
      <c r="C2271" s="25"/>
      <c r="D2271" s="26" t="str">
        <f aca="false">IF($C2271="","",IFERROR(IF(INDEX(Bolalar!$B$5:$B$1804,MATCH($C2271,Bolalar!$I$5:$I$1804,0))="","",INDEX(Bolalar!$B$5:$B$1804,MATCH($C2271,Bolalar!$I$5:$I$1804,0))),""))</f>
        <v/>
      </c>
      <c r="E2271" s="15" t="str">
        <f aca="false">IF($C2271="","",IFERROR(IF(INDEX(Bolalar!$C$5:$C$1804,MATCH($C2271,Bolalar!$I$5:$I$1804,0))="","",INDEX(Bolalar!$C$5:$C$1804,MATCH($C2271,Bolalar!$I$5:$I$1804,0))),""))</f>
        <v/>
      </c>
      <c r="F2271" s="24"/>
      <c r="G2271" s="14" t="str">
        <f aca="false">IF(OR($E2271="",$B2271=""),"",INT(($B2271-$E2271)/365.25))</f>
        <v/>
      </c>
      <c r="H2271" s="14" t="str">
        <f aca="false">IF($G2271="","",IF($G2271&lt;5,"Ha","Yo'q"))</f>
        <v/>
      </c>
      <c r="I2271" s="14" t="str">
        <f aca="false">IF($G2271="","",IF($G2271&lt;18,"Ha","Yo'q"))</f>
        <v/>
      </c>
      <c r="J2271" s="12"/>
      <c r="K2271" s="12"/>
      <c r="L2271" s="25"/>
      <c r="M2271" s="12"/>
    </row>
    <row r="2272" customFormat="false" ht="15" hidden="false" customHeight="false" outlineLevel="0" collapsed="false">
      <c r="A2272" s="8" t="n">
        <v>2268</v>
      </c>
      <c r="B2272" s="13"/>
      <c r="C2272" s="25"/>
      <c r="D2272" s="26" t="str">
        <f aca="false">IF($C2272="","",IFERROR(IF(INDEX(Bolalar!$B$5:$B$1804,MATCH($C2272,Bolalar!$I$5:$I$1804,0))="","",INDEX(Bolalar!$B$5:$B$1804,MATCH($C2272,Bolalar!$I$5:$I$1804,0))),""))</f>
        <v/>
      </c>
      <c r="E2272" s="15" t="str">
        <f aca="false">IF($C2272="","",IFERROR(IF(INDEX(Bolalar!$C$5:$C$1804,MATCH($C2272,Bolalar!$I$5:$I$1804,0))="","",INDEX(Bolalar!$C$5:$C$1804,MATCH($C2272,Bolalar!$I$5:$I$1804,0))),""))</f>
        <v/>
      </c>
      <c r="F2272" s="24"/>
      <c r="G2272" s="14" t="str">
        <f aca="false">IF(OR($E2272="",$B2272=""),"",INT(($B2272-$E2272)/365.25))</f>
        <v/>
      </c>
      <c r="H2272" s="14" t="str">
        <f aca="false">IF($G2272="","",IF($G2272&lt;5,"Ha","Yo'q"))</f>
        <v/>
      </c>
      <c r="I2272" s="14" t="str">
        <f aca="false">IF($G2272="","",IF($G2272&lt;18,"Ha","Yo'q"))</f>
        <v/>
      </c>
      <c r="J2272" s="12"/>
      <c r="K2272" s="12"/>
      <c r="L2272" s="25"/>
      <c r="M2272" s="12"/>
    </row>
    <row r="2273" customFormat="false" ht="15" hidden="false" customHeight="false" outlineLevel="0" collapsed="false">
      <c r="A2273" s="8" t="n">
        <v>2269</v>
      </c>
      <c r="B2273" s="13"/>
      <c r="C2273" s="25"/>
      <c r="D2273" s="26" t="str">
        <f aca="false">IF($C2273="","",IFERROR(IF(INDEX(Bolalar!$B$5:$B$1804,MATCH($C2273,Bolalar!$I$5:$I$1804,0))="","",INDEX(Bolalar!$B$5:$B$1804,MATCH($C2273,Bolalar!$I$5:$I$1804,0))),""))</f>
        <v/>
      </c>
      <c r="E2273" s="15" t="str">
        <f aca="false">IF($C2273="","",IFERROR(IF(INDEX(Bolalar!$C$5:$C$1804,MATCH($C2273,Bolalar!$I$5:$I$1804,0))="","",INDEX(Bolalar!$C$5:$C$1804,MATCH($C2273,Bolalar!$I$5:$I$1804,0))),""))</f>
        <v/>
      </c>
      <c r="F2273" s="24"/>
      <c r="G2273" s="14" t="str">
        <f aca="false">IF(OR($E2273="",$B2273=""),"",INT(($B2273-$E2273)/365.25))</f>
        <v/>
      </c>
      <c r="H2273" s="14" t="str">
        <f aca="false">IF($G2273="","",IF($G2273&lt;5,"Ha","Yo'q"))</f>
        <v/>
      </c>
      <c r="I2273" s="14" t="str">
        <f aca="false">IF($G2273="","",IF($G2273&lt;18,"Ha","Yo'q"))</f>
        <v/>
      </c>
      <c r="J2273" s="12"/>
      <c r="K2273" s="12"/>
      <c r="L2273" s="25"/>
      <c r="M2273" s="12"/>
    </row>
    <row r="2274" customFormat="false" ht="15" hidden="false" customHeight="false" outlineLevel="0" collapsed="false">
      <c r="A2274" s="8" t="n">
        <v>2270</v>
      </c>
      <c r="B2274" s="13"/>
      <c r="C2274" s="25"/>
      <c r="D2274" s="26" t="str">
        <f aca="false">IF($C2274="","",IFERROR(IF(INDEX(Bolalar!$B$5:$B$1804,MATCH($C2274,Bolalar!$I$5:$I$1804,0))="","",INDEX(Bolalar!$B$5:$B$1804,MATCH($C2274,Bolalar!$I$5:$I$1804,0))),""))</f>
        <v/>
      </c>
      <c r="E2274" s="15" t="str">
        <f aca="false">IF($C2274="","",IFERROR(IF(INDEX(Bolalar!$C$5:$C$1804,MATCH($C2274,Bolalar!$I$5:$I$1804,0))="","",INDEX(Bolalar!$C$5:$C$1804,MATCH($C2274,Bolalar!$I$5:$I$1804,0))),""))</f>
        <v/>
      </c>
      <c r="F2274" s="24"/>
      <c r="G2274" s="14" t="str">
        <f aca="false">IF(OR($E2274="",$B2274=""),"",INT(($B2274-$E2274)/365.25))</f>
        <v/>
      </c>
      <c r="H2274" s="14" t="str">
        <f aca="false">IF($G2274="","",IF($G2274&lt;5,"Ha","Yo'q"))</f>
        <v/>
      </c>
      <c r="I2274" s="14" t="str">
        <f aca="false">IF($G2274="","",IF($G2274&lt;18,"Ha","Yo'q"))</f>
        <v/>
      </c>
      <c r="J2274" s="12"/>
      <c r="K2274" s="12"/>
      <c r="L2274" s="25"/>
      <c r="M2274" s="12"/>
    </row>
    <row r="2275" customFormat="false" ht="15" hidden="false" customHeight="false" outlineLevel="0" collapsed="false">
      <c r="A2275" s="8" t="n">
        <v>2271</v>
      </c>
      <c r="B2275" s="13"/>
      <c r="C2275" s="25"/>
      <c r="D2275" s="26" t="str">
        <f aca="false">IF($C2275="","",IFERROR(IF(INDEX(Bolalar!$B$5:$B$1804,MATCH($C2275,Bolalar!$I$5:$I$1804,0))="","",INDEX(Bolalar!$B$5:$B$1804,MATCH($C2275,Bolalar!$I$5:$I$1804,0))),""))</f>
        <v/>
      </c>
      <c r="E2275" s="15" t="str">
        <f aca="false">IF($C2275="","",IFERROR(IF(INDEX(Bolalar!$C$5:$C$1804,MATCH($C2275,Bolalar!$I$5:$I$1804,0))="","",INDEX(Bolalar!$C$5:$C$1804,MATCH($C2275,Bolalar!$I$5:$I$1804,0))),""))</f>
        <v/>
      </c>
      <c r="F2275" s="24"/>
      <c r="G2275" s="14" t="str">
        <f aca="false">IF(OR($E2275="",$B2275=""),"",INT(($B2275-$E2275)/365.25))</f>
        <v/>
      </c>
      <c r="H2275" s="14" t="str">
        <f aca="false">IF($G2275="","",IF($G2275&lt;5,"Ha","Yo'q"))</f>
        <v/>
      </c>
      <c r="I2275" s="14" t="str">
        <f aca="false">IF($G2275="","",IF($G2275&lt;18,"Ha","Yo'q"))</f>
        <v/>
      </c>
      <c r="J2275" s="12"/>
      <c r="K2275" s="12"/>
      <c r="L2275" s="25"/>
      <c r="M2275" s="12"/>
    </row>
    <row r="2276" customFormat="false" ht="15" hidden="false" customHeight="false" outlineLevel="0" collapsed="false">
      <c r="A2276" s="8" t="n">
        <v>2272</v>
      </c>
      <c r="B2276" s="13"/>
      <c r="C2276" s="25"/>
      <c r="D2276" s="26" t="str">
        <f aca="false">IF($C2276="","",IFERROR(IF(INDEX(Bolalar!$B$5:$B$1804,MATCH($C2276,Bolalar!$I$5:$I$1804,0))="","",INDEX(Bolalar!$B$5:$B$1804,MATCH($C2276,Bolalar!$I$5:$I$1804,0))),""))</f>
        <v/>
      </c>
      <c r="E2276" s="15" t="str">
        <f aca="false">IF($C2276="","",IFERROR(IF(INDEX(Bolalar!$C$5:$C$1804,MATCH($C2276,Bolalar!$I$5:$I$1804,0))="","",INDEX(Bolalar!$C$5:$C$1804,MATCH($C2276,Bolalar!$I$5:$I$1804,0))),""))</f>
        <v/>
      </c>
      <c r="F2276" s="24"/>
      <c r="G2276" s="14" t="str">
        <f aca="false">IF(OR($E2276="",$B2276=""),"",INT(($B2276-$E2276)/365.25))</f>
        <v/>
      </c>
      <c r="H2276" s="14" t="str">
        <f aca="false">IF($G2276="","",IF($G2276&lt;5,"Ha","Yo'q"))</f>
        <v/>
      </c>
      <c r="I2276" s="14" t="str">
        <f aca="false">IF($G2276="","",IF($G2276&lt;18,"Ha","Yo'q"))</f>
        <v/>
      </c>
      <c r="J2276" s="12"/>
      <c r="K2276" s="12"/>
      <c r="L2276" s="25"/>
      <c r="M2276" s="12"/>
    </row>
    <row r="2277" customFormat="false" ht="15" hidden="false" customHeight="false" outlineLevel="0" collapsed="false">
      <c r="A2277" s="8" t="n">
        <v>2273</v>
      </c>
      <c r="B2277" s="13"/>
      <c r="C2277" s="25"/>
      <c r="D2277" s="26" t="str">
        <f aca="false">IF($C2277="","",IFERROR(IF(INDEX(Bolalar!$B$5:$B$1804,MATCH($C2277,Bolalar!$I$5:$I$1804,0))="","",INDEX(Bolalar!$B$5:$B$1804,MATCH($C2277,Bolalar!$I$5:$I$1804,0))),""))</f>
        <v/>
      </c>
      <c r="E2277" s="15" t="str">
        <f aca="false">IF($C2277="","",IFERROR(IF(INDEX(Bolalar!$C$5:$C$1804,MATCH($C2277,Bolalar!$I$5:$I$1804,0))="","",INDEX(Bolalar!$C$5:$C$1804,MATCH($C2277,Bolalar!$I$5:$I$1804,0))),""))</f>
        <v/>
      </c>
      <c r="F2277" s="24"/>
      <c r="G2277" s="14" t="str">
        <f aca="false">IF(OR($E2277="",$B2277=""),"",INT(($B2277-$E2277)/365.25))</f>
        <v/>
      </c>
      <c r="H2277" s="14" t="str">
        <f aca="false">IF($G2277="","",IF($G2277&lt;5,"Ha","Yo'q"))</f>
        <v/>
      </c>
      <c r="I2277" s="14" t="str">
        <f aca="false">IF($G2277="","",IF($G2277&lt;18,"Ha","Yo'q"))</f>
        <v/>
      </c>
      <c r="J2277" s="12"/>
      <c r="K2277" s="12"/>
      <c r="L2277" s="25"/>
      <c r="M2277" s="12"/>
    </row>
    <row r="2278" customFormat="false" ht="15" hidden="false" customHeight="false" outlineLevel="0" collapsed="false">
      <c r="A2278" s="8" t="n">
        <v>2274</v>
      </c>
      <c r="B2278" s="13"/>
      <c r="C2278" s="25"/>
      <c r="D2278" s="26" t="str">
        <f aca="false">IF($C2278="","",IFERROR(IF(INDEX(Bolalar!$B$5:$B$1804,MATCH($C2278,Bolalar!$I$5:$I$1804,0))="","",INDEX(Bolalar!$B$5:$B$1804,MATCH($C2278,Bolalar!$I$5:$I$1804,0))),""))</f>
        <v/>
      </c>
      <c r="E2278" s="15" t="str">
        <f aca="false">IF($C2278="","",IFERROR(IF(INDEX(Bolalar!$C$5:$C$1804,MATCH($C2278,Bolalar!$I$5:$I$1804,0))="","",INDEX(Bolalar!$C$5:$C$1804,MATCH($C2278,Bolalar!$I$5:$I$1804,0))),""))</f>
        <v/>
      </c>
      <c r="F2278" s="24"/>
      <c r="G2278" s="14" t="str">
        <f aca="false">IF(OR($E2278="",$B2278=""),"",INT(($B2278-$E2278)/365.25))</f>
        <v/>
      </c>
      <c r="H2278" s="14" t="str">
        <f aca="false">IF($G2278="","",IF($G2278&lt;5,"Ha","Yo'q"))</f>
        <v/>
      </c>
      <c r="I2278" s="14" t="str">
        <f aca="false">IF($G2278="","",IF($G2278&lt;18,"Ha","Yo'q"))</f>
        <v/>
      </c>
      <c r="J2278" s="12"/>
      <c r="K2278" s="12"/>
      <c r="L2278" s="25"/>
      <c r="M2278" s="12"/>
    </row>
    <row r="2279" customFormat="false" ht="15" hidden="false" customHeight="false" outlineLevel="0" collapsed="false">
      <c r="A2279" s="8" t="n">
        <v>2275</v>
      </c>
      <c r="B2279" s="13"/>
      <c r="C2279" s="25"/>
      <c r="D2279" s="26" t="str">
        <f aca="false">IF($C2279="","",IFERROR(IF(INDEX(Bolalar!$B$5:$B$1804,MATCH($C2279,Bolalar!$I$5:$I$1804,0))="","",INDEX(Bolalar!$B$5:$B$1804,MATCH($C2279,Bolalar!$I$5:$I$1804,0))),""))</f>
        <v/>
      </c>
      <c r="E2279" s="15" t="str">
        <f aca="false">IF($C2279="","",IFERROR(IF(INDEX(Bolalar!$C$5:$C$1804,MATCH($C2279,Bolalar!$I$5:$I$1804,0))="","",INDEX(Bolalar!$C$5:$C$1804,MATCH($C2279,Bolalar!$I$5:$I$1804,0))),""))</f>
        <v/>
      </c>
      <c r="F2279" s="24"/>
      <c r="G2279" s="14" t="str">
        <f aca="false">IF(OR($E2279="",$B2279=""),"",INT(($B2279-$E2279)/365.25))</f>
        <v/>
      </c>
      <c r="H2279" s="14" t="str">
        <f aca="false">IF($G2279="","",IF($G2279&lt;5,"Ha","Yo'q"))</f>
        <v/>
      </c>
      <c r="I2279" s="14" t="str">
        <f aca="false">IF($G2279="","",IF($G2279&lt;18,"Ha","Yo'q"))</f>
        <v/>
      </c>
      <c r="J2279" s="12"/>
      <c r="K2279" s="12"/>
      <c r="L2279" s="25"/>
      <c r="M2279" s="12"/>
    </row>
    <row r="2280" customFormat="false" ht="15" hidden="false" customHeight="false" outlineLevel="0" collapsed="false">
      <c r="A2280" s="8" t="n">
        <v>2276</v>
      </c>
      <c r="B2280" s="13"/>
      <c r="C2280" s="25"/>
      <c r="D2280" s="26" t="str">
        <f aca="false">IF($C2280="","",IFERROR(IF(INDEX(Bolalar!$B$5:$B$1804,MATCH($C2280,Bolalar!$I$5:$I$1804,0))="","",INDEX(Bolalar!$B$5:$B$1804,MATCH($C2280,Bolalar!$I$5:$I$1804,0))),""))</f>
        <v/>
      </c>
      <c r="E2280" s="15" t="str">
        <f aca="false">IF($C2280="","",IFERROR(IF(INDEX(Bolalar!$C$5:$C$1804,MATCH($C2280,Bolalar!$I$5:$I$1804,0))="","",INDEX(Bolalar!$C$5:$C$1804,MATCH($C2280,Bolalar!$I$5:$I$1804,0))),""))</f>
        <v/>
      </c>
      <c r="F2280" s="24"/>
      <c r="G2280" s="14" t="str">
        <f aca="false">IF(OR($E2280="",$B2280=""),"",INT(($B2280-$E2280)/365.25))</f>
        <v/>
      </c>
      <c r="H2280" s="14" t="str">
        <f aca="false">IF($G2280="","",IF($G2280&lt;5,"Ha","Yo'q"))</f>
        <v/>
      </c>
      <c r="I2280" s="14" t="str">
        <f aca="false">IF($G2280="","",IF($G2280&lt;18,"Ha","Yo'q"))</f>
        <v/>
      </c>
      <c r="J2280" s="12"/>
      <c r="K2280" s="12"/>
      <c r="L2280" s="25"/>
      <c r="M2280" s="12"/>
    </row>
    <row r="2281" customFormat="false" ht="15" hidden="false" customHeight="false" outlineLevel="0" collapsed="false">
      <c r="A2281" s="8" t="n">
        <v>2277</v>
      </c>
      <c r="B2281" s="13"/>
      <c r="C2281" s="25"/>
      <c r="D2281" s="26" t="str">
        <f aca="false">IF($C2281="","",IFERROR(IF(INDEX(Bolalar!$B$5:$B$1804,MATCH($C2281,Bolalar!$I$5:$I$1804,0))="","",INDEX(Bolalar!$B$5:$B$1804,MATCH($C2281,Bolalar!$I$5:$I$1804,0))),""))</f>
        <v/>
      </c>
      <c r="E2281" s="15" t="str">
        <f aca="false">IF($C2281="","",IFERROR(IF(INDEX(Bolalar!$C$5:$C$1804,MATCH($C2281,Bolalar!$I$5:$I$1804,0))="","",INDEX(Bolalar!$C$5:$C$1804,MATCH($C2281,Bolalar!$I$5:$I$1804,0))),""))</f>
        <v/>
      </c>
      <c r="F2281" s="24"/>
      <c r="G2281" s="14" t="str">
        <f aca="false">IF(OR($E2281="",$B2281=""),"",INT(($B2281-$E2281)/365.25))</f>
        <v/>
      </c>
      <c r="H2281" s="14" t="str">
        <f aca="false">IF($G2281="","",IF($G2281&lt;5,"Ha","Yo'q"))</f>
        <v/>
      </c>
      <c r="I2281" s="14" t="str">
        <f aca="false">IF($G2281="","",IF($G2281&lt;18,"Ha","Yo'q"))</f>
        <v/>
      </c>
      <c r="J2281" s="12"/>
      <c r="K2281" s="12"/>
      <c r="L2281" s="25"/>
      <c r="M2281" s="12"/>
    </row>
    <row r="2282" customFormat="false" ht="15" hidden="false" customHeight="false" outlineLevel="0" collapsed="false">
      <c r="A2282" s="8" t="n">
        <v>2278</v>
      </c>
      <c r="B2282" s="13"/>
      <c r="C2282" s="25"/>
      <c r="D2282" s="26" t="str">
        <f aca="false">IF($C2282="","",IFERROR(IF(INDEX(Bolalar!$B$5:$B$1804,MATCH($C2282,Bolalar!$I$5:$I$1804,0))="","",INDEX(Bolalar!$B$5:$B$1804,MATCH($C2282,Bolalar!$I$5:$I$1804,0))),""))</f>
        <v/>
      </c>
      <c r="E2282" s="15" t="str">
        <f aca="false">IF($C2282="","",IFERROR(IF(INDEX(Bolalar!$C$5:$C$1804,MATCH($C2282,Bolalar!$I$5:$I$1804,0))="","",INDEX(Bolalar!$C$5:$C$1804,MATCH($C2282,Bolalar!$I$5:$I$1804,0))),""))</f>
        <v/>
      </c>
      <c r="F2282" s="24"/>
      <c r="G2282" s="14" t="str">
        <f aca="false">IF(OR($E2282="",$B2282=""),"",INT(($B2282-$E2282)/365.25))</f>
        <v/>
      </c>
      <c r="H2282" s="14" t="str">
        <f aca="false">IF($G2282="","",IF($G2282&lt;5,"Ha","Yo'q"))</f>
        <v/>
      </c>
      <c r="I2282" s="14" t="str">
        <f aca="false">IF($G2282="","",IF($G2282&lt;18,"Ha","Yo'q"))</f>
        <v/>
      </c>
      <c r="J2282" s="12"/>
      <c r="K2282" s="12"/>
      <c r="L2282" s="25"/>
      <c r="M2282" s="12"/>
    </row>
    <row r="2283" customFormat="false" ht="15" hidden="false" customHeight="false" outlineLevel="0" collapsed="false">
      <c r="A2283" s="8" t="n">
        <v>2279</v>
      </c>
      <c r="B2283" s="13"/>
      <c r="C2283" s="25"/>
      <c r="D2283" s="26" t="str">
        <f aca="false">IF($C2283="","",IFERROR(IF(INDEX(Bolalar!$B$5:$B$1804,MATCH($C2283,Bolalar!$I$5:$I$1804,0))="","",INDEX(Bolalar!$B$5:$B$1804,MATCH($C2283,Bolalar!$I$5:$I$1804,0))),""))</f>
        <v/>
      </c>
      <c r="E2283" s="15" t="str">
        <f aca="false">IF($C2283="","",IFERROR(IF(INDEX(Bolalar!$C$5:$C$1804,MATCH($C2283,Bolalar!$I$5:$I$1804,0))="","",INDEX(Bolalar!$C$5:$C$1804,MATCH($C2283,Bolalar!$I$5:$I$1804,0))),""))</f>
        <v/>
      </c>
      <c r="F2283" s="24"/>
      <c r="G2283" s="14" t="str">
        <f aca="false">IF(OR($E2283="",$B2283=""),"",INT(($B2283-$E2283)/365.25))</f>
        <v/>
      </c>
      <c r="H2283" s="14" t="str">
        <f aca="false">IF($G2283="","",IF($G2283&lt;5,"Ha","Yo'q"))</f>
        <v/>
      </c>
      <c r="I2283" s="14" t="str">
        <f aca="false">IF($G2283="","",IF($G2283&lt;18,"Ha","Yo'q"))</f>
        <v/>
      </c>
      <c r="J2283" s="12"/>
      <c r="K2283" s="12"/>
      <c r="L2283" s="25"/>
      <c r="M2283" s="12"/>
    </row>
    <row r="2284" customFormat="false" ht="15" hidden="false" customHeight="false" outlineLevel="0" collapsed="false">
      <c r="A2284" s="8" t="n">
        <v>2280</v>
      </c>
      <c r="B2284" s="13"/>
      <c r="C2284" s="25"/>
      <c r="D2284" s="26" t="str">
        <f aca="false">IF($C2284="","",IFERROR(IF(INDEX(Bolalar!$B$5:$B$1804,MATCH($C2284,Bolalar!$I$5:$I$1804,0))="","",INDEX(Bolalar!$B$5:$B$1804,MATCH($C2284,Bolalar!$I$5:$I$1804,0))),""))</f>
        <v/>
      </c>
      <c r="E2284" s="15" t="str">
        <f aca="false">IF($C2284="","",IFERROR(IF(INDEX(Bolalar!$C$5:$C$1804,MATCH($C2284,Bolalar!$I$5:$I$1804,0))="","",INDEX(Bolalar!$C$5:$C$1804,MATCH($C2284,Bolalar!$I$5:$I$1804,0))),""))</f>
        <v/>
      </c>
      <c r="F2284" s="24"/>
      <c r="G2284" s="14" t="str">
        <f aca="false">IF(OR($E2284="",$B2284=""),"",INT(($B2284-$E2284)/365.25))</f>
        <v/>
      </c>
      <c r="H2284" s="14" t="str">
        <f aca="false">IF($G2284="","",IF($G2284&lt;5,"Ha","Yo'q"))</f>
        <v/>
      </c>
      <c r="I2284" s="14" t="str">
        <f aca="false">IF($G2284="","",IF($G2284&lt;18,"Ha","Yo'q"))</f>
        <v/>
      </c>
      <c r="J2284" s="12"/>
      <c r="K2284" s="12"/>
      <c r="L2284" s="25"/>
      <c r="M2284" s="12"/>
    </row>
    <row r="2285" customFormat="false" ht="15" hidden="false" customHeight="false" outlineLevel="0" collapsed="false">
      <c r="A2285" s="8" t="n">
        <v>2281</v>
      </c>
      <c r="B2285" s="13"/>
      <c r="C2285" s="25"/>
      <c r="D2285" s="26" t="str">
        <f aca="false">IF($C2285="","",IFERROR(IF(INDEX(Bolalar!$B$5:$B$1804,MATCH($C2285,Bolalar!$I$5:$I$1804,0))="","",INDEX(Bolalar!$B$5:$B$1804,MATCH($C2285,Bolalar!$I$5:$I$1804,0))),""))</f>
        <v/>
      </c>
      <c r="E2285" s="15" t="str">
        <f aca="false">IF($C2285="","",IFERROR(IF(INDEX(Bolalar!$C$5:$C$1804,MATCH($C2285,Bolalar!$I$5:$I$1804,0))="","",INDEX(Bolalar!$C$5:$C$1804,MATCH($C2285,Bolalar!$I$5:$I$1804,0))),""))</f>
        <v/>
      </c>
      <c r="F2285" s="24"/>
      <c r="G2285" s="14" t="str">
        <f aca="false">IF(OR($E2285="",$B2285=""),"",INT(($B2285-$E2285)/365.25))</f>
        <v/>
      </c>
      <c r="H2285" s="14" t="str">
        <f aca="false">IF($G2285="","",IF($G2285&lt;5,"Ha","Yo'q"))</f>
        <v/>
      </c>
      <c r="I2285" s="14" t="str">
        <f aca="false">IF($G2285="","",IF($G2285&lt;18,"Ha","Yo'q"))</f>
        <v/>
      </c>
      <c r="J2285" s="12"/>
      <c r="K2285" s="12"/>
      <c r="L2285" s="25"/>
      <c r="M2285" s="12"/>
    </row>
    <row r="2286" customFormat="false" ht="15" hidden="false" customHeight="false" outlineLevel="0" collapsed="false">
      <c r="A2286" s="8" t="n">
        <v>2282</v>
      </c>
      <c r="B2286" s="13"/>
      <c r="C2286" s="25"/>
      <c r="D2286" s="26" t="str">
        <f aca="false">IF($C2286="","",IFERROR(IF(INDEX(Bolalar!$B$5:$B$1804,MATCH($C2286,Bolalar!$I$5:$I$1804,0))="","",INDEX(Bolalar!$B$5:$B$1804,MATCH($C2286,Bolalar!$I$5:$I$1804,0))),""))</f>
        <v/>
      </c>
      <c r="E2286" s="15" t="str">
        <f aca="false">IF($C2286="","",IFERROR(IF(INDEX(Bolalar!$C$5:$C$1804,MATCH($C2286,Bolalar!$I$5:$I$1804,0))="","",INDEX(Bolalar!$C$5:$C$1804,MATCH($C2286,Bolalar!$I$5:$I$1804,0))),""))</f>
        <v/>
      </c>
      <c r="F2286" s="24"/>
      <c r="G2286" s="14" t="str">
        <f aca="false">IF(OR($E2286="",$B2286=""),"",INT(($B2286-$E2286)/365.25))</f>
        <v/>
      </c>
      <c r="H2286" s="14" t="str">
        <f aca="false">IF($G2286="","",IF($G2286&lt;5,"Ha","Yo'q"))</f>
        <v/>
      </c>
      <c r="I2286" s="14" t="str">
        <f aca="false">IF($G2286="","",IF($G2286&lt;18,"Ha","Yo'q"))</f>
        <v/>
      </c>
      <c r="J2286" s="12"/>
      <c r="K2286" s="12"/>
      <c r="L2286" s="25"/>
      <c r="M2286" s="12"/>
    </row>
    <row r="2287" customFormat="false" ht="15" hidden="false" customHeight="false" outlineLevel="0" collapsed="false">
      <c r="A2287" s="8" t="n">
        <v>2283</v>
      </c>
      <c r="B2287" s="13"/>
      <c r="C2287" s="25"/>
      <c r="D2287" s="26" t="str">
        <f aca="false">IF($C2287="","",IFERROR(IF(INDEX(Bolalar!$B$5:$B$1804,MATCH($C2287,Bolalar!$I$5:$I$1804,0))="","",INDEX(Bolalar!$B$5:$B$1804,MATCH($C2287,Bolalar!$I$5:$I$1804,0))),""))</f>
        <v/>
      </c>
      <c r="E2287" s="15" t="str">
        <f aca="false">IF($C2287="","",IFERROR(IF(INDEX(Bolalar!$C$5:$C$1804,MATCH($C2287,Bolalar!$I$5:$I$1804,0))="","",INDEX(Bolalar!$C$5:$C$1804,MATCH($C2287,Bolalar!$I$5:$I$1804,0))),""))</f>
        <v/>
      </c>
      <c r="F2287" s="24"/>
      <c r="G2287" s="14" t="str">
        <f aca="false">IF(OR($E2287="",$B2287=""),"",INT(($B2287-$E2287)/365.25))</f>
        <v/>
      </c>
      <c r="H2287" s="14" t="str">
        <f aca="false">IF($G2287="","",IF($G2287&lt;5,"Ha","Yo'q"))</f>
        <v/>
      </c>
      <c r="I2287" s="14" t="str">
        <f aca="false">IF($G2287="","",IF($G2287&lt;18,"Ha","Yo'q"))</f>
        <v/>
      </c>
      <c r="J2287" s="12"/>
      <c r="K2287" s="12"/>
      <c r="L2287" s="25"/>
      <c r="M2287" s="12"/>
    </row>
    <row r="2288" customFormat="false" ht="15" hidden="false" customHeight="false" outlineLevel="0" collapsed="false">
      <c r="A2288" s="8" t="n">
        <v>2284</v>
      </c>
      <c r="B2288" s="13"/>
      <c r="C2288" s="25"/>
      <c r="D2288" s="26" t="str">
        <f aca="false">IF($C2288="","",IFERROR(IF(INDEX(Bolalar!$B$5:$B$1804,MATCH($C2288,Bolalar!$I$5:$I$1804,0))="","",INDEX(Bolalar!$B$5:$B$1804,MATCH($C2288,Bolalar!$I$5:$I$1804,0))),""))</f>
        <v/>
      </c>
      <c r="E2288" s="15" t="str">
        <f aca="false">IF($C2288="","",IFERROR(IF(INDEX(Bolalar!$C$5:$C$1804,MATCH($C2288,Bolalar!$I$5:$I$1804,0))="","",INDEX(Bolalar!$C$5:$C$1804,MATCH($C2288,Bolalar!$I$5:$I$1804,0))),""))</f>
        <v/>
      </c>
      <c r="F2288" s="24"/>
      <c r="G2288" s="14" t="str">
        <f aca="false">IF(OR($E2288="",$B2288=""),"",INT(($B2288-$E2288)/365.25))</f>
        <v/>
      </c>
      <c r="H2288" s="14" t="str">
        <f aca="false">IF($G2288="","",IF($G2288&lt;5,"Ha","Yo'q"))</f>
        <v/>
      </c>
      <c r="I2288" s="14" t="str">
        <f aca="false">IF($G2288="","",IF($G2288&lt;18,"Ha","Yo'q"))</f>
        <v/>
      </c>
      <c r="J2288" s="12"/>
      <c r="K2288" s="12"/>
      <c r="L2288" s="25"/>
      <c r="M2288" s="12"/>
    </row>
    <row r="2289" customFormat="false" ht="15" hidden="false" customHeight="false" outlineLevel="0" collapsed="false">
      <c r="A2289" s="8" t="n">
        <v>2285</v>
      </c>
      <c r="B2289" s="13"/>
      <c r="C2289" s="25"/>
      <c r="D2289" s="26" t="str">
        <f aca="false">IF($C2289="","",IFERROR(IF(INDEX(Bolalar!$B$5:$B$1804,MATCH($C2289,Bolalar!$I$5:$I$1804,0))="","",INDEX(Bolalar!$B$5:$B$1804,MATCH($C2289,Bolalar!$I$5:$I$1804,0))),""))</f>
        <v/>
      </c>
      <c r="E2289" s="15" t="str">
        <f aca="false">IF($C2289="","",IFERROR(IF(INDEX(Bolalar!$C$5:$C$1804,MATCH($C2289,Bolalar!$I$5:$I$1804,0))="","",INDEX(Bolalar!$C$5:$C$1804,MATCH($C2289,Bolalar!$I$5:$I$1804,0))),""))</f>
        <v/>
      </c>
      <c r="F2289" s="24"/>
      <c r="G2289" s="14" t="str">
        <f aca="false">IF(OR($E2289="",$B2289=""),"",INT(($B2289-$E2289)/365.25))</f>
        <v/>
      </c>
      <c r="H2289" s="14" t="str">
        <f aca="false">IF($G2289="","",IF($G2289&lt;5,"Ha","Yo'q"))</f>
        <v/>
      </c>
      <c r="I2289" s="14" t="str">
        <f aca="false">IF($G2289="","",IF($G2289&lt;18,"Ha","Yo'q"))</f>
        <v/>
      </c>
      <c r="J2289" s="12"/>
      <c r="K2289" s="12"/>
      <c r="L2289" s="25"/>
      <c r="M2289" s="12"/>
    </row>
    <row r="2290" customFormat="false" ht="15" hidden="false" customHeight="false" outlineLevel="0" collapsed="false">
      <c r="A2290" s="8" t="n">
        <v>2286</v>
      </c>
      <c r="B2290" s="13"/>
      <c r="C2290" s="25"/>
      <c r="D2290" s="26" t="str">
        <f aca="false">IF($C2290="","",IFERROR(IF(INDEX(Bolalar!$B$5:$B$1804,MATCH($C2290,Bolalar!$I$5:$I$1804,0))="","",INDEX(Bolalar!$B$5:$B$1804,MATCH($C2290,Bolalar!$I$5:$I$1804,0))),""))</f>
        <v/>
      </c>
      <c r="E2290" s="15" t="str">
        <f aca="false">IF($C2290="","",IFERROR(IF(INDEX(Bolalar!$C$5:$C$1804,MATCH($C2290,Bolalar!$I$5:$I$1804,0))="","",INDEX(Bolalar!$C$5:$C$1804,MATCH($C2290,Bolalar!$I$5:$I$1804,0))),""))</f>
        <v/>
      </c>
      <c r="F2290" s="24"/>
      <c r="G2290" s="14" t="str">
        <f aca="false">IF(OR($E2290="",$B2290=""),"",INT(($B2290-$E2290)/365.25))</f>
        <v/>
      </c>
      <c r="H2290" s="14" t="str">
        <f aca="false">IF($G2290="","",IF($G2290&lt;5,"Ha","Yo'q"))</f>
        <v/>
      </c>
      <c r="I2290" s="14" t="str">
        <f aca="false">IF($G2290="","",IF($G2290&lt;18,"Ha","Yo'q"))</f>
        <v/>
      </c>
      <c r="J2290" s="12"/>
      <c r="K2290" s="12"/>
      <c r="L2290" s="25"/>
      <c r="M2290" s="12"/>
    </row>
    <row r="2291" customFormat="false" ht="15" hidden="false" customHeight="false" outlineLevel="0" collapsed="false">
      <c r="A2291" s="8" t="n">
        <v>2287</v>
      </c>
      <c r="B2291" s="13"/>
      <c r="C2291" s="25"/>
      <c r="D2291" s="26" t="str">
        <f aca="false">IF($C2291="","",IFERROR(IF(INDEX(Bolalar!$B$5:$B$1804,MATCH($C2291,Bolalar!$I$5:$I$1804,0))="","",INDEX(Bolalar!$B$5:$B$1804,MATCH($C2291,Bolalar!$I$5:$I$1804,0))),""))</f>
        <v/>
      </c>
      <c r="E2291" s="15" t="str">
        <f aca="false">IF($C2291="","",IFERROR(IF(INDEX(Bolalar!$C$5:$C$1804,MATCH($C2291,Bolalar!$I$5:$I$1804,0))="","",INDEX(Bolalar!$C$5:$C$1804,MATCH($C2291,Bolalar!$I$5:$I$1804,0))),""))</f>
        <v/>
      </c>
      <c r="F2291" s="24"/>
      <c r="G2291" s="14" t="str">
        <f aca="false">IF(OR($E2291="",$B2291=""),"",INT(($B2291-$E2291)/365.25))</f>
        <v/>
      </c>
      <c r="H2291" s="14" t="str">
        <f aca="false">IF($G2291="","",IF($G2291&lt;5,"Ha","Yo'q"))</f>
        <v/>
      </c>
      <c r="I2291" s="14" t="str">
        <f aca="false">IF($G2291="","",IF($G2291&lt;18,"Ha","Yo'q"))</f>
        <v/>
      </c>
      <c r="J2291" s="12"/>
      <c r="K2291" s="12"/>
      <c r="L2291" s="25"/>
      <c r="M2291" s="12"/>
    </row>
    <row r="2292" customFormat="false" ht="15" hidden="false" customHeight="false" outlineLevel="0" collapsed="false">
      <c r="A2292" s="8" t="n">
        <v>2288</v>
      </c>
      <c r="B2292" s="13"/>
      <c r="C2292" s="25"/>
      <c r="D2292" s="26" t="str">
        <f aca="false">IF($C2292="","",IFERROR(IF(INDEX(Bolalar!$B$5:$B$1804,MATCH($C2292,Bolalar!$I$5:$I$1804,0))="","",INDEX(Bolalar!$B$5:$B$1804,MATCH($C2292,Bolalar!$I$5:$I$1804,0))),""))</f>
        <v/>
      </c>
      <c r="E2292" s="15" t="str">
        <f aca="false">IF($C2292="","",IFERROR(IF(INDEX(Bolalar!$C$5:$C$1804,MATCH($C2292,Bolalar!$I$5:$I$1804,0))="","",INDEX(Bolalar!$C$5:$C$1804,MATCH($C2292,Bolalar!$I$5:$I$1804,0))),""))</f>
        <v/>
      </c>
      <c r="F2292" s="24"/>
      <c r="G2292" s="14" t="str">
        <f aca="false">IF(OR($E2292="",$B2292=""),"",INT(($B2292-$E2292)/365.25))</f>
        <v/>
      </c>
      <c r="H2292" s="14" t="str">
        <f aca="false">IF($G2292="","",IF($G2292&lt;5,"Ha","Yo'q"))</f>
        <v/>
      </c>
      <c r="I2292" s="14" t="str">
        <f aca="false">IF($G2292="","",IF($G2292&lt;18,"Ha","Yo'q"))</f>
        <v/>
      </c>
      <c r="J2292" s="12"/>
      <c r="K2292" s="12"/>
      <c r="L2292" s="25"/>
      <c r="M2292" s="12"/>
    </row>
    <row r="2293" customFormat="false" ht="15" hidden="false" customHeight="false" outlineLevel="0" collapsed="false">
      <c r="A2293" s="8" t="n">
        <v>2289</v>
      </c>
      <c r="B2293" s="13"/>
      <c r="C2293" s="25"/>
      <c r="D2293" s="26" t="str">
        <f aca="false">IF($C2293="","",IFERROR(IF(INDEX(Bolalar!$B$5:$B$1804,MATCH($C2293,Bolalar!$I$5:$I$1804,0))="","",INDEX(Bolalar!$B$5:$B$1804,MATCH($C2293,Bolalar!$I$5:$I$1804,0))),""))</f>
        <v/>
      </c>
      <c r="E2293" s="15" t="str">
        <f aca="false">IF($C2293="","",IFERROR(IF(INDEX(Bolalar!$C$5:$C$1804,MATCH($C2293,Bolalar!$I$5:$I$1804,0))="","",INDEX(Bolalar!$C$5:$C$1804,MATCH($C2293,Bolalar!$I$5:$I$1804,0))),""))</f>
        <v/>
      </c>
      <c r="F2293" s="24"/>
      <c r="G2293" s="14" t="str">
        <f aca="false">IF(OR($E2293="",$B2293=""),"",INT(($B2293-$E2293)/365.25))</f>
        <v/>
      </c>
      <c r="H2293" s="14" t="str">
        <f aca="false">IF($G2293="","",IF($G2293&lt;5,"Ha","Yo'q"))</f>
        <v/>
      </c>
      <c r="I2293" s="14" t="str">
        <f aca="false">IF($G2293="","",IF($G2293&lt;18,"Ha","Yo'q"))</f>
        <v/>
      </c>
      <c r="J2293" s="12"/>
      <c r="K2293" s="12"/>
      <c r="L2293" s="25"/>
      <c r="M2293" s="12"/>
    </row>
    <row r="2294" customFormat="false" ht="15" hidden="false" customHeight="false" outlineLevel="0" collapsed="false">
      <c r="A2294" s="8" t="n">
        <v>2290</v>
      </c>
      <c r="B2294" s="13"/>
      <c r="C2294" s="25"/>
      <c r="D2294" s="26" t="str">
        <f aca="false">IF($C2294="","",IFERROR(IF(INDEX(Bolalar!$B$5:$B$1804,MATCH($C2294,Bolalar!$I$5:$I$1804,0))="","",INDEX(Bolalar!$B$5:$B$1804,MATCH($C2294,Bolalar!$I$5:$I$1804,0))),""))</f>
        <v/>
      </c>
      <c r="E2294" s="15" t="str">
        <f aca="false">IF($C2294="","",IFERROR(IF(INDEX(Bolalar!$C$5:$C$1804,MATCH($C2294,Bolalar!$I$5:$I$1804,0))="","",INDEX(Bolalar!$C$5:$C$1804,MATCH($C2294,Bolalar!$I$5:$I$1804,0))),""))</f>
        <v/>
      </c>
      <c r="F2294" s="24"/>
      <c r="G2294" s="14" t="str">
        <f aca="false">IF(OR($E2294="",$B2294=""),"",INT(($B2294-$E2294)/365.25))</f>
        <v/>
      </c>
      <c r="H2294" s="14" t="str">
        <f aca="false">IF($G2294="","",IF($G2294&lt;5,"Ha","Yo'q"))</f>
        <v/>
      </c>
      <c r="I2294" s="14" t="str">
        <f aca="false">IF($G2294="","",IF($G2294&lt;18,"Ha","Yo'q"))</f>
        <v/>
      </c>
      <c r="J2294" s="12"/>
      <c r="K2294" s="12"/>
      <c r="L2294" s="25"/>
      <c r="M2294" s="12"/>
    </row>
    <row r="2295" customFormat="false" ht="15" hidden="false" customHeight="false" outlineLevel="0" collapsed="false">
      <c r="A2295" s="8" t="n">
        <v>2291</v>
      </c>
      <c r="B2295" s="13"/>
      <c r="C2295" s="25"/>
      <c r="D2295" s="26" t="str">
        <f aca="false">IF($C2295="","",IFERROR(IF(INDEX(Bolalar!$B$5:$B$1804,MATCH($C2295,Bolalar!$I$5:$I$1804,0))="","",INDEX(Bolalar!$B$5:$B$1804,MATCH($C2295,Bolalar!$I$5:$I$1804,0))),""))</f>
        <v/>
      </c>
      <c r="E2295" s="15" t="str">
        <f aca="false">IF($C2295="","",IFERROR(IF(INDEX(Bolalar!$C$5:$C$1804,MATCH($C2295,Bolalar!$I$5:$I$1804,0))="","",INDEX(Bolalar!$C$5:$C$1804,MATCH($C2295,Bolalar!$I$5:$I$1804,0))),""))</f>
        <v/>
      </c>
      <c r="F2295" s="24"/>
      <c r="G2295" s="14" t="str">
        <f aca="false">IF(OR($E2295="",$B2295=""),"",INT(($B2295-$E2295)/365.25))</f>
        <v/>
      </c>
      <c r="H2295" s="14" t="str">
        <f aca="false">IF($G2295="","",IF($G2295&lt;5,"Ha","Yo'q"))</f>
        <v/>
      </c>
      <c r="I2295" s="14" t="str">
        <f aca="false">IF($G2295="","",IF($G2295&lt;18,"Ha","Yo'q"))</f>
        <v/>
      </c>
      <c r="J2295" s="12"/>
      <c r="K2295" s="12"/>
      <c r="L2295" s="25"/>
      <c r="M2295" s="12"/>
    </row>
    <row r="2296" customFormat="false" ht="15" hidden="false" customHeight="false" outlineLevel="0" collapsed="false">
      <c r="A2296" s="8" t="n">
        <v>2292</v>
      </c>
      <c r="B2296" s="13"/>
      <c r="C2296" s="25"/>
      <c r="D2296" s="26" t="str">
        <f aca="false">IF($C2296="","",IFERROR(IF(INDEX(Bolalar!$B$5:$B$1804,MATCH($C2296,Bolalar!$I$5:$I$1804,0))="","",INDEX(Bolalar!$B$5:$B$1804,MATCH($C2296,Bolalar!$I$5:$I$1804,0))),""))</f>
        <v/>
      </c>
      <c r="E2296" s="15" t="str">
        <f aca="false">IF($C2296="","",IFERROR(IF(INDEX(Bolalar!$C$5:$C$1804,MATCH($C2296,Bolalar!$I$5:$I$1804,0))="","",INDEX(Bolalar!$C$5:$C$1804,MATCH($C2296,Bolalar!$I$5:$I$1804,0))),""))</f>
        <v/>
      </c>
      <c r="F2296" s="24"/>
      <c r="G2296" s="14" t="str">
        <f aca="false">IF(OR($E2296="",$B2296=""),"",INT(($B2296-$E2296)/365.25))</f>
        <v/>
      </c>
      <c r="H2296" s="14" t="str">
        <f aca="false">IF($G2296="","",IF($G2296&lt;5,"Ha","Yo'q"))</f>
        <v/>
      </c>
      <c r="I2296" s="14" t="str">
        <f aca="false">IF($G2296="","",IF($G2296&lt;18,"Ha","Yo'q"))</f>
        <v/>
      </c>
      <c r="J2296" s="12"/>
      <c r="K2296" s="12"/>
      <c r="L2296" s="25"/>
      <c r="M2296" s="12"/>
    </row>
    <row r="2297" customFormat="false" ht="15" hidden="false" customHeight="false" outlineLevel="0" collapsed="false">
      <c r="A2297" s="8" t="n">
        <v>2293</v>
      </c>
      <c r="B2297" s="13"/>
      <c r="C2297" s="25"/>
      <c r="D2297" s="26" t="str">
        <f aca="false">IF($C2297="","",IFERROR(IF(INDEX(Bolalar!$B$5:$B$1804,MATCH($C2297,Bolalar!$I$5:$I$1804,0))="","",INDEX(Bolalar!$B$5:$B$1804,MATCH($C2297,Bolalar!$I$5:$I$1804,0))),""))</f>
        <v/>
      </c>
      <c r="E2297" s="15" t="str">
        <f aca="false">IF($C2297="","",IFERROR(IF(INDEX(Bolalar!$C$5:$C$1804,MATCH($C2297,Bolalar!$I$5:$I$1804,0))="","",INDEX(Bolalar!$C$5:$C$1804,MATCH($C2297,Bolalar!$I$5:$I$1804,0))),""))</f>
        <v/>
      </c>
      <c r="F2297" s="24"/>
      <c r="G2297" s="14" t="str">
        <f aca="false">IF(OR($E2297="",$B2297=""),"",INT(($B2297-$E2297)/365.25))</f>
        <v/>
      </c>
      <c r="H2297" s="14" t="str">
        <f aca="false">IF($G2297="","",IF($G2297&lt;5,"Ha","Yo'q"))</f>
        <v/>
      </c>
      <c r="I2297" s="14" t="str">
        <f aca="false">IF($G2297="","",IF($G2297&lt;18,"Ha","Yo'q"))</f>
        <v/>
      </c>
      <c r="J2297" s="12"/>
      <c r="K2297" s="12"/>
      <c r="L2297" s="25"/>
      <c r="M2297" s="12"/>
    </row>
    <row r="2298" customFormat="false" ht="15" hidden="false" customHeight="false" outlineLevel="0" collapsed="false">
      <c r="A2298" s="8" t="n">
        <v>2294</v>
      </c>
      <c r="B2298" s="13"/>
      <c r="C2298" s="25"/>
      <c r="D2298" s="26" t="str">
        <f aca="false">IF($C2298="","",IFERROR(IF(INDEX(Bolalar!$B$5:$B$1804,MATCH($C2298,Bolalar!$I$5:$I$1804,0))="","",INDEX(Bolalar!$B$5:$B$1804,MATCH($C2298,Bolalar!$I$5:$I$1804,0))),""))</f>
        <v/>
      </c>
      <c r="E2298" s="15" t="str">
        <f aca="false">IF($C2298="","",IFERROR(IF(INDEX(Bolalar!$C$5:$C$1804,MATCH($C2298,Bolalar!$I$5:$I$1804,0))="","",INDEX(Bolalar!$C$5:$C$1804,MATCH($C2298,Bolalar!$I$5:$I$1804,0))),""))</f>
        <v/>
      </c>
      <c r="F2298" s="24"/>
      <c r="G2298" s="14" t="str">
        <f aca="false">IF(OR($E2298="",$B2298=""),"",INT(($B2298-$E2298)/365.25))</f>
        <v/>
      </c>
      <c r="H2298" s="14" t="str">
        <f aca="false">IF($G2298="","",IF($G2298&lt;5,"Ha","Yo'q"))</f>
        <v/>
      </c>
      <c r="I2298" s="14" t="str">
        <f aca="false">IF($G2298="","",IF($G2298&lt;18,"Ha","Yo'q"))</f>
        <v/>
      </c>
      <c r="J2298" s="12"/>
      <c r="K2298" s="12"/>
      <c r="L2298" s="25"/>
      <c r="M2298" s="12"/>
    </row>
    <row r="2299" customFormat="false" ht="15" hidden="false" customHeight="false" outlineLevel="0" collapsed="false">
      <c r="A2299" s="8" t="n">
        <v>2295</v>
      </c>
      <c r="B2299" s="13"/>
      <c r="C2299" s="25"/>
      <c r="D2299" s="26" t="str">
        <f aca="false">IF($C2299="","",IFERROR(IF(INDEX(Bolalar!$B$5:$B$1804,MATCH($C2299,Bolalar!$I$5:$I$1804,0))="","",INDEX(Bolalar!$B$5:$B$1804,MATCH($C2299,Bolalar!$I$5:$I$1804,0))),""))</f>
        <v/>
      </c>
      <c r="E2299" s="15" t="str">
        <f aca="false">IF($C2299="","",IFERROR(IF(INDEX(Bolalar!$C$5:$C$1804,MATCH($C2299,Bolalar!$I$5:$I$1804,0))="","",INDEX(Bolalar!$C$5:$C$1804,MATCH($C2299,Bolalar!$I$5:$I$1804,0))),""))</f>
        <v/>
      </c>
      <c r="F2299" s="24"/>
      <c r="G2299" s="14" t="str">
        <f aca="false">IF(OR($E2299="",$B2299=""),"",INT(($B2299-$E2299)/365.25))</f>
        <v/>
      </c>
      <c r="H2299" s="14" t="str">
        <f aca="false">IF($G2299="","",IF($G2299&lt;5,"Ha","Yo'q"))</f>
        <v/>
      </c>
      <c r="I2299" s="14" t="str">
        <f aca="false">IF($G2299="","",IF($G2299&lt;18,"Ha","Yo'q"))</f>
        <v/>
      </c>
      <c r="J2299" s="12"/>
      <c r="K2299" s="12"/>
      <c r="L2299" s="25"/>
      <c r="M2299" s="12"/>
    </row>
    <row r="2300" customFormat="false" ht="15" hidden="false" customHeight="false" outlineLevel="0" collapsed="false">
      <c r="A2300" s="8" t="n">
        <v>2296</v>
      </c>
      <c r="B2300" s="13"/>
      <c r="C2300" s="25"/>
      <c r="D2300" s="26" t="str">
        <f aca="false">IF($C2300="","",IFERROR(IF(INDEX(Bolalar!$B$5:$B$1804,MATCH($C2300,Bolalar!$I$5:$I$1804,0))="","",INDEX(Bolalar!$B$5:$B$1804,MATCH($C2300,Bolalar!$I$5:$I$1804,0))),""))</f>
        <v/>
      </c>
      <c r="E2300" s="15" t="str">
        <f aca="false">IF($C2300="","",IFERROR(IF(INDEX(Bolalar!$C$5:$C$1804,MATCH($C2300,Bolalar!$I$5:$I$1804,0))="","",INDEX(Bolalar!$C$5:$C$1804,MATCH($C2300,Bolalar!$I$5:$I$1804,0))),""))</f>
        <v/>
      </c>
      <c r="F2300" s="24"/>
      <c r="G2300" s="14" t="str">
        <f aca="false">IF(OR($E2300="",$B2300=""),"",INT(($B2300-$E2300)/365.25))</f>
        <v/>
      </c>
      <c r="H2300" s="14" t="str">
        <f aca="false">IF($G2300="","",IF($G2300&lt;5,"Ha","Yo'q"))</f>
        <v/>
      </c>
      <c r="I2300" s="14" t="str">
        <f aca="false">IF($G2300="","",IF($G2300&lt;18,"Ha","Yo'q"))</f>
        <v/>
      </c>
      <c r="J2300" s="12"/>
      <c r="K2300" s="12"/>
      <c r="L2300" s="25"/>
      <c r="M2300" s="12"/>
    </row>
    <row r="2301" customFormat="false" ht="15" hidden="false" customHeight="false" outlineLevel="0" collapsed="false">
      <c r="A2301" s="8" t="n">
        <v>2297</v>
      </c>
      <c r="B2301" s="13"/>
      <c r="C2301" s="25"/>
      <c r="D2301" s="26" t="str">
        <f aca="false">IF($C2301="","",IFERROR(IF(INDEX(Bolalar!$B$5:$B$1804,MATCH($C2301,Bolalar!$I$5:$I$1804,0))="","",INDEX(Bolalar!$B$5:$B$1804,MATCH($C2301,Bolalar!$I$5:$I$1804,0))),""))</f>
        <v/>
      </c>
      <c r="E2301" s="15" t="str">
        <f aca="false">IF($C2301="","",IFERROR(IF(INDEX(Bolalar!$C$5:$C$1804,MATCH($C2301,Bolalar!$I$5:$I$1804,0))="","",INDEX(Bolalar!$C$5:$C$1804,MATCH($C2301,Bolalar!$I$5:$I$1804,0))),""))</f>
        <v/>
      </c>
      <c r="F2301" s="24"/>
      <c r="G2301" s="14" t="str">
        <f aca="false">IF(OR($E2301="",$B2301=""),"",INT(($B2301-$E2301)/365.25))</f>
        <v/>
      </c>
      <c r="H2301" s="14" t="str">
        <f aca="false">IF($G2301="","",IF($G2301&lt;5,"Ha","Yo'q"))</f>
        <v/>
      </c>
      <c r="I2301" s="14" t="str">
        <f aca="false">IF($G2301="","",IF($G2301&lt;18,"Ha","Yo'q"))</f>
        <v/>
      </c>
      <c r="J2301" s="12"/>
      <c r="K2301" s="12"/>
      <c r="L2301" s="25"/>
      <c r="M2301" s="12"/>
    </row>
    <row r="2302" customFormat="false" ht="15" hidden="false" customHeight="false" outlineLevel="0" collapsed="false">
      <c r="A2302" s="8" t="n">
        <v>2298</v>
      </c>
      <c r="B2302" s="13"/>
      <c r="C2302" s="25"/>
      <c r="D2302" s="26" t="str">
        <f aca="false">IF($C2302="","",IFERROR(IF(INDEX(Bolalar!$B$5:$B$1804,MATCH($C2302,Bolalar!$I$5:$I$1804,0))="","",INDEX(Bolalar!$B$5:$B$1804,MATCH($C2302,Bolalar!$I$5:$I$1804,0))),""))</f>
        <v/>
      </c>
      <c r="E2302" s="15" t="str">
        <f aca="false">IF($C2302="","",IFERROR(IF(INDEX(Bolalar!$C$5:$C$1804,MATCH($C2302,Bolalar!$I$5:$I$1804,0))="","",INDEX(Bolalar!$C$5:$C$1804,MATCH($C2302,Bolalar!$I$5:$I$1804,0))),""))</f>
        <v/>
      </c>
      <c r="F2302" s="24"/>
      <c r="G2302" s="14" t="str">
        <f aca="false">IF(OR($E2302="",$B2302=""),"",INT(($B2302-$E2302)/365.25))</f>
        <v/>
      </c>
      <c r="H2302" s="14" t="str">
        <f aca="false">IF($G2302="","",IF($G2302&lt;5,"Ha","Yo'q"))</f>
        <v/>
      </c>
      <c r="I2302" s="14" t="str">
        <f aca="false">IF($G2302="","",IF($G2302&lt;18,"Ha","Yo'q"))</f>
        <v/>
      </c>
      <c r="J2302" s="12"/>
      <c r="K2302" s="12"/>
      <c r="L2302" s="25"/>
      <c r="M2302" s="12"/>
    </row>
    <row r="2303" customFormat="false" ht="15" hidden="false" customHeight="false" outlineLevel="0" collapsed="false">
      <c r="A2303" s="8" t="n">
        <v>2299</v>
      </c>
      <c r="B2303" s="13"/>
      <c r="C2303" s="25"/>
      <c r="D2303" s="26" t="str">
        <f aca="false">IF($C2303="","",IFERROR(IF(INDEX(Bolalar!$B$5:$B$1804,MATCH($C2303,Bolalar!$I$5:$I$1804,0))="","",INDEX(Bolalar!$B$5:$B$1804,MATCH($C2303,Bolalar!$I$5:$I$1804,0))),""))</f>
        <v/>
      </c>
      <c r="E2303" s="15" t="str">
        <f aca="false">IF($C2303="","",IFERROR(IF(INDEX(Bolalar!$C$5:$C$1804,MATCH($C2303,Bolalar!$I$5:$I$1804,0))="","",INDEX(Bolalar!$C$5:$C$1804,MATCH($C2303,Bolalar!$I$5:$I$1804,0))),""))</f>
        <v/>
      </c>
      <c r="F2303" s="24"/>
      <c r="G2303" s="14" t="str">
        <f aca="false">IF(OR($E2303="",$B2303=""),"",INT(($B2303-$E2303)/365.25))</f>
        <v/>
      </c>
      <c r="H2303" s="14" t="str">
        <f aca="false">IF($G2303="","",IF($G2303&lt;5,"Ha","Yo'q"))</f>
        <v/>
      </c>
      <c r="I2303" s="14" t="str">
        <f aca="false">IF($G2303="","",IF($G2303&lt;18,"Ha","Yo'q"))</f>
        <v/>
      </c>
      <c r="J2303" s="12"/>
      <c r="K2303" s="12"/>
      <c r="L2303" s="25"/>
      <c r="M2303" s="12"/>
    </row>
    <row r="2304" customFormat="false" ht="15" hidden="false" customHeight="false" outlineLevel="0" collapsed="false">
      <c r="A2304" s="8" t="n">
        <v>2300</v>
      </c>
      <c r="B2304" s="13"/>
      <c r="C2304" s="25"/>
      <c r="D2304" s="26" t="str">
        <f aca="false">IF($C2304="","",IFERROR(IF(INDEX(Bolalar!$B$5:$B$1804,MATCH($C2304,Bolalar!$I$5:$I$1804,0))="","",INDEX(Bolalar!$B$5:$B$1804,MATCH($C2304,Bolalar!$I$5:$I$1804,0))),""))</f>
        <v/>
      </c>
      <c r="E2304" s="15" t="str">
        <f aca="false">IF($C2304="","",IFERROR(IF(INDEX(Bolalar!$C$5:$C$1804,MATCH($C2304,Bolalar!$I$5:$I$1804,0))="","",INDEX(Bolalar!$C$5:$C$1804,MATCH($C2304,Bolalar!$I$5:$I$1804,0))),""))</f>
        <v/>
      </c>
      <c r="F2304" s="24"/>
      <c r="G2304" s="14" t="str">
        <f aca="false">IF(OR($E2304="",$B2304=""),"",INT(($B2304-$E2304)/365.25))</f>
        <v/>
      </c>
      <c r="H2304" s="14" t="str">
        <f aca="false">IF($G2304="","",IF($G2304&lt;5,"Ha","Yo'q"))</f>
        <v/>
      </c>
      <c r="I2304" s="14" t="str">
        <f aca="false">IF($G2304="","",IF($G2304&lt;18,"Ha","Yo'q"))</f>
        <v/>
      </c>
      <c r="J2304" s="12"/>
      <c r="K2304" s="12"/>
      <c r="L2304" s="25"/>
      <c r="M2304" s="12"/>
    </row>
    <row r="2305" customFormat="false" ht="15" hidden="false" customHeight="false" outlineLevel="0" collapsed="false">
      <c r="A2305" s="8" t="n">
        <v>2301</v>
      </c>
      <c r="B2305" s="13"/>
      <c r="C2305" s="25"/>
      <c r="D2305" s="26" t="str">
        <f aca="false">IF($C2305="","",IFERROR(IF(INDEX(Bolalar!$B$5:$B$1804,MATCH($C2305,Bolalar!$I$5:$I$1804,0))="","",INDEX(Bolalar!$B$5:$B$1804,MATCH($C2305,Bolalar!$I$5:$I$1804,0))),""))</f>
        <v/>
      </c>
      <c r="E2305" s="15" t="str">
        <f aca="false">IF($C2305="","",IFERROR(IF(INDEX(Bolalar!$C$5:$C$1804,MATCH($C2305,Bolalar!$I$5:$I$1804,0))="","",INDEX(Bolalar!$C$5:$C$1804,MATCH($C2305,Bolalar!$I$5:$I$1804,0))),""))</f>
        <v/>
      </c>
      <c r="F2305" s="24"/>
      <c r="G2305" s="14" t="str">
        <f aca="false">IF(OR($E2305="",$B2305=""),"",INT(($B2305-$E2305)/365.25))</f>
        <v/>
      </c>
      <c r="H2305" s="14" t="str">
        <f aca="false">IF($G2305="","",IF($G2305&lt;5,"Ha","Yo'q"))</f>
        <v/>
      </c>
      <c r="I2305" s="14" t="str">
        <f aca="false">IF($G2305="","",IF($G2305&lt;18,"Ha","Yo'q"))</f>
        <v/>
      </c>
      <c r="J2305" s="12"/>
      <c r="K2305" s="12"/>
      <c r="L2305" s="25"/>
      <c r="M2305" s="12"/>
    </row>
    <row r="2306" customFormat="false" ht="15" hidden="false" customHeight="false" outlineLevel="0" collapsed="false">
      <c r="A2306" s="8" t="n">
        <v>2302</v>
      </c>
      <c r="B2306" s="13"/>
      <c r="C2306" s="25"/>
      <c r="D2306" s="26" t="str">
        <f aca="false">IF($C2306="","",IFERROR(IF(INDEX(Bolalar!$B$5:$B$1804,MATCH($C2306,Bolalar!$I$5:$I$1804,0))="","",INDEX(Bolalar!$B$5:$B$1804,MATCH($C2306,Bolalar!$I$5:$I$1804,0))),""))</f>
        <v/>
      </c>
      <c r="E2306" s="15" t="str">
        <f aca="false">IF($C2306="","",IFERROR(IF(INDEX(Bolalar!$C$5:$C$1804,MATCH($C2306,Bolalar!$I$5:$I$1804,0))="","",INDEX(Bolalar!$C$5:$C$1804,MATCH($C2306,Bolalar!$I$5:$I$1804,0))),""))</f>
        <v/>
      </c>
      <c r="F2306" s="24"/>
      <c r="G2306" s="14" t="str">
        <f aca="false">IF(OR($E2306="",$B2306=""),"",INT(($B2306-$E2306)/365.25))</f>
        <v/>
      </c>
      <c r="H2306" s="14" t="str">
        <f aca="false">IF($G2306="","",IF($G2306&lt;5,"Ha","Yo'q"))</f>
        <v/>
      </c>
      <c r="I2306" s="14" t="str">
        <f aca="false">IF($G2306="","",IF($G2306&lt;18,"Ha","Yo'q"))</f>
        <v/>
      </c>
      <c r="J2306" s="12"/>
      <c r="K2306" s="12"/>
      <c r="L2306" s="25"/>
      <c r="M2306" s="12"/>
    </row>
    <row r="2307" customFormat="false" ht="15" hidden="false" customHeight="false" outlineLevel="0" collapsed="false">
      <c r="A2307" s="8" t="n">
        <v>2303</v>
      </c>
      <c r="B2307" s="13"/>
      <c r="C2307" s="25"/>
      <c r="D2307" s="26" t="str">
        <f aca="false">IF($C2307="","",IFERROR(IF(INDEX(Bolalar!$B$5:$B$1804,MATCH($C2307,Bolalar!$I$5:$I$1804,0))="","",INDEX(Bolalar!$B$5:$B$1804,MATCH($C2307,Bolalar!$I$5:$I$1804,0))),""))</f>
        <v/>
      </c>
      <c r="E2307" s="15" t="str">
        <f aca="false">IF($C2307="","",IFERROR(IF(INDEX(Bolalar!$C$5:$C$1804,MATCH($C2307,Bolalar!$I$5:$I$1804,0))="","",INDEX(Bolalar!$C$5:$C$1804,MATCH($C2307,Bolalar!$I$5:$I$1804,0))),""))</f>
        <v/>
      </c>
      <c r="F2307" s="24"/>
      <c r="G2307" s="14" t="str">
        <f aca="false">IF(OR($E2307="",$B2307=""),"",INT(($B2307-$E2307)/365.25))</f>
        <v/>
      </c>
      <c r="H2307" s="14" t="str">
        <f aca="false">IF($G2307="","",IF($G2307&lt;5,"Ha","Yo'q"))</f>
        <v/>
      </c>
      <c r="I2307" s="14" t="str">
        <f aca="false">IF($G2307="","",IF($G2307&lt;18,"Ha","Yo'q"))</f>
        <v/>
      </c>
      <c r="J2307" s="12"/>
      <c r="K2307" s="12"/>
      <c r="L2307" s="25"/>
      <c r="M2307" s="12"/>
    </row>
    <row r="2308" customFormat="false" ht="15" hidden="false" customHeight="false" outlineLevel="0" collapsed="false">
      <c r="A2308" s="8" t="n">
        <v>2304</v>
      </c>
      <c r="B2308" s="13"/>
      <c r="C2308" s="25"/>
      <c r="D2308" s="26" t="str">
        <f aca="false">IF($C2308="","",IFERROR(IF(INDEX(Bolalar!$B$5:$B$1804,MATCH($C2308,Bolalar!$I$5:$I$1804,0))="","",INDEX(Bolalar!$B$5:$B$1804,MATCH($C2308,Bolalar!$I$5:$I$1804,0))),""))</f>
        <v/>
      </c>
      <c r="E2308" s="15" t="str">
        <f aca="false">IF($C2308="","",IFERROR(IF(INDEX(Bolalar!$C$5:$C$1804,MATCH($C2308,Bolalar!$I$5:$I$1804,0))="","",INDEX(Bolalar!$C$5:$C$1804,MATCH($C2308,Bolalar!$I$5:$I$1804,0))),""))</f>
        <v/>
      </c>
      <c r="F2308" s="24"/>
      <c r="G2308" s="14" t="str">
        <f aca="false">IF(OR($E2308="",$B2308=""),"",INT(($B2308-$E2308)/365.25))</f>
        <v/>
      </c>
      <c r="H2308" s="14" t="str">
        <f aca="false">IF($G2308="","",IF($G2308&lt;5,"Ha","Yo'q"))</f>
        <v/>
      </c>
      <c r="I2308" s="14" t="str">
        <f aca="false">IF($G2308="","",IF($G2308&lt;18,"Ha","Yo'q"))</f>
        <v/>
      </c>
      <c r="J2308" s="12"/>
      <c r="K2308" s="12"/>
      <c r="L2308" s="25"/>
      <c r="M2308" s="12"/>
    </row>
    <row r="2309" customFormat="false" ht="15" hidden="false" customHeight="false" outlineLevel="0" collapsed="false">
      <c r="A2309" s="8" t="n">
        <v>2305</v>
      </c>
      <c r="B2309" s="13"/>
      <c r="C2309" s="25"/>
      <c r="D2309" s="26" t="str">
        <f aca="false">IF($C2309="","",IFERROR(IF(INDEX(Bolalar!$B$5:$B$1804,MATCH($C2309,Bolalar!$I$5:$I$1804,0))="","",INDEX(Bolalar!$B$5:$B$1804,MATCH($C2309,Bolalar!$I$5:$I$1804,0))),""))</f>
        <v/>
      </c>
      <c r="E2309" s="15" t="str">
        <f aca="false">IF($C2309="","",IFERROR(IF(INDEX(Bolalar!$C$5:$C$1804,MATCH($C2309,Bolalar!$I$5:$I$1804,0))="","",INDEX(Bolalar!$C$5:$C$1804,MATCH($C2309,Bolalar!$I$5:$I$1804,0))),""))</f>
        <v/>
      </c>
      <c r="F2309" s="24"/>
      <c r="G2309" s="14" t="str">
        <f aca="false">IF(OR($E2309="",$B2309=""),"",INT(($B2309-$E2309)/365.25))</f>
        <v/>
      </c>
      <c r="H2309" s="14" t="str">
        <f aca="false">IF($G2309="","",IF($G2309&lt;5,"Ha","Yo'q"))</f>
        <v/>
      </c>
      <c r="I2309" s="14" t="str">
        <f aca="false">IF($G2309="","",IF($G2309&lt;18,"Ha","Yo'q"))</f>
        <v/>
      </c>
      <c r="J2309" s="12"/>
      <c r="K2309" s="12"/>
      <c r="L2309" s="25"/>
      <c r="M2309" s="12"/>
    </row>
    <row r="2310" customFormat="false" ht="15" hidden="false" customHeight="false" outlineLevel="0" collapsed="false">
      <c r="A2310" s="8" t="n">
        <v>2306</v>
      </c>
      <c r="B2310" s="13"/>
      <c r="C2310" s="25"/>
      <c r="D2310" s="26" t="str">
        <f aca="false">IF($C2310="","",IFERROR(IF(INDEX(Bolalar!$B$5:$B$1804,MATCH($C2310,Bolalar!$I$5:$I$1804,0))="","",INDEX(Bolalar!$B$5:$B$1804,MATCH($C2310,Bolalar!$I$5:$I$1804,0))),""))</f>
        <v/>
      </c>
      <c r="E2310" s="15" t="str">
        <f aca="false">IF($C2310="","",IFERROR(IF(INDEX(Bolalar!$C$5:$C$1804,MATCH($C2310,Bolalar!$I$5:$I$1804,0))="","",INDEX(Bolalar!$C$5:$C$1804,MATCH($C2310,Bolalar!$I$5:$I$1804,0))),""))</f>
        <v/>
      </c>
      <c r="F2310" s="24"/>
      <c r="G2310" s="14" t="str">
        <f aca="false">IF(OR($E2310="",$B2310=""),"",INT(($B2310-$E2310)/365.25))</f>
        <v/>
      </c>
      <c r="H2310" s="14" t="str">
        <f aca="false">IF($G2310="","",IF($G2310&lt;5,"Ha","Yo'q"))</f>
        <v/>
      </c>
      <c r="I2310" s="14" t="str">
        <f aca="false">IF($G2310="","",IF($G2310&lt;18,"Ha","Yo'q"))</f>
        <v/>
      </c>
      <c r="J2310" s="12"/>
      <c r="K2310" s="12"/>
      <c r="L2310" s="25"/>
      <c r="M2310" s="12"/>
    </row>
    <row r="2311" customFormat="false" ht="15" hidden="false" customHeight="false" outlineLevel="0" collapsed="false">
      <c r="A2311" s="8" t="n">
        <v>2307</v>
      </c>
      <c r="B2311" s="13"/>
      <c r="C2311" s="25"/>
      <c r="D2311" s="26" t="str">
        <f aca="false">IF($C2311="","",IFERROR(IF(INDEX(Bolalar!$B$5:$B$1804,MATCH($C2311,Bolalar!$I$5:$I$1804,0))="","",INDEX(Bolalar!$B$5:$B$1804,MATCH($C2311,Bolalar!$I$5:$I$1804,0))),""))</f>
        <v/>
      </c>
      <c r="E2311" s="15" t="str">
        <f aca="false">IF($C2311="","",IFERROR(IF(INDEX(Bolalar!$C$5:$C$1804,MATCH($C2311,Bolalar!$I$5:$I$1804,0))="","",INDEX(Bolalar!$C$5:$C$1804,MATCH($C2311,Bolalar!$I$5:$I$1804,0))),""))</f>
        <v/>
      </c>
      <c r="F2311" s="24"/>
      <c r="G2311" s="14" t="str">
        <f aca="false">IF(OR($E2311="",$B2311=""),"",INT(($B2311-$E2311)/365.25))</f>
        <v/>
      </c>
      <c r="H2311" s="14" t="str">
        <f aca="false">IF($G2311="","",IF($G2311&lt;5,"Ha","Yo'q"))</f>
        <v/>
      </c>
      <c r="I2311" s="14" t="str">
        <f aca="false">IF($G2311="","",IF($G2311&lt;18,"Ha","Yo'q"))</f>
        <v/>
      </c>
      <c r="J2311" s="12"/>
      <c r="K2311" s="12"/>
      <c r="L2311" s="25"/>
      <c r="M2311" s="12"/>
    </row>
    <row r="2312" customFormat="false" ht="15" hidden="false" customHeight="false" outlineLevel="0" collapsed="false">
      <c r="A2312" s="8" t="n">
        <v>2308</v>
      </c>
      <c r="B2312" s="13"/>
      <c r="C2312" s="25"/>
      <c r="D2312" s="26" t="str">
        <f aca="false">IF($C2312="","",IFERROR(IF(INDEX(Bolalar!$B$5:$B$1804,MATCH($C2312,Bolalar!$I$5:$I$1804,0))="","",INDEX(Bolalar!$B$5:$B$1804,MATCH($C2312,Bolalar!$I$5:$I$1804,0))),""))</f>
        <v/>
      </c>
      <c r="E2312" s="15" t="str">
        <f aca="false">IF($C2312="","",IFERROR(IF(INDEX(Bolalar!$C$5:$C$1804,MATCH($C2312,Bolalar!$I$5:$I$1804,0))="","",INDEX(Bolalar!$C$5:$C$1804,MATCH($C2312,Bolalar!$I$5:$I$1804,0))),""))</f>
        <v/>
      </c>
      <c r="F2312" s="24"/>
      <c r="G2312" s="14" t="str">
        <f aca="false">IF(OR($E2312="",$B2312=""),"",INT(($B2312-$E2312)/365.25))</f>
        <v/>
      </c>
      <c r="H2312" s="14" t="str">
        <f aca="false">IF($G2312="","",IF($G2312&lt;5,"Ha","Yo'q"))</f>
        <v/>
      </c>
      <c r="I2312" s="14" t="str">
        <f aca="false">IF($G2312="","",IF($G2312&lt;18,"Ha","Yo'q"))</f>
        <v/>
      </c>
      <c r="J2312" s="12"/>
      <c r="K2312" s="12"/>
      <c r="L2312" s="25"/>
      <c r="M2312" s="12"/>
    </row>
    <row r="2313" customFormat="false" ht="15" hidden="false" customHeight="false" outlineLevel="0" collapsed="false">
      <c r="A2313" s="8" t="n">
        <v>2309</v>
      </c>
      <c r="B2313" s="13"/>
      <c r="C2313" s="25"/>
      <c r="D2313" s="26" t="str">
        <f aca="false">IF($C2313="","",IFERROR(IF(INDEX(Bolalar!$B$5:$B$1804,MATCH($C2313,Bolalar!$I$5:$I$1804,0))="","",INDEX(Bolalar!$B$5:$B$1804,MATCH($C2313,Bolalar!$I$5:$I$1804,0))),""))</f>
        <v/>
      </c>
      <c r="E2313" s="15" t="str">
        <f aca="false">IF($C2313="","",IFERROR(IF(INDEX(Bolalar!$C$5:$C$1804,MATCH($C2313,Bolalar!$I$5:$I$1804,0))="","",INDEX(Bolalar!$C$5:$C$1804,MATCH($C2313,Bolalar!$I$5:$I$1804,0))),""))</f>
        <v/>
      </c>
      <c r="F2313" s="24"/>
      <c r="G2313" s="14" t="str">
        <f aca="false">IF(OR($E2313="",$B2313=""),"",INT(($B2313-$E2313)/365.25))</f>
        <v/>
      </c>
      <c r="H2313" s="14" t="str">
        <f aca="false">IF($G2313="","",IF($G2313&lt;5,"Ha","Yo'q"))</f>
        <v/>
      </c>
      <c r="I2313" s="14" t="str">
        <f aca="false">IF($G2313="","",IF($G2313&lt;18,"Ha","Yo'q"))</f>
        <v/>
      </c>
      <c r="J2313" s="12"/>
      <c r="K2313" s="12"/>
      <c r="L2313" s="25"/>
      <c r="M2313" s="12"/>
    </row>
    <row r="2314" customFormat="false" ht="15" hidden="false" customHeight="false" outlineLevel="0" collapsed="false">
      <c r="A2314" s="8" t="n">
        <v>2310</v>
      </c>
      <c r="B2314" s="13"/>
      <c r="C2314" s="25"/>
      <c r="D2314" s="26" t="str">
        <f aca="false">IF($C2314="","",IFERROR(IF(INDEX(Bolalar!$B$5:$B$1804,MATCH($C2314,Bolalar!$I$5:$I$1804,0))="","",INDEX(Bolalar!$B$5:$B$1804,MATCH($C2314,Bolalar!$I$5:$I$1804,0))),""))</f>
        <v/>
      </c>
      <c r="E2314" s="15" t="str">
        <f aca="false">IF($C2314="","",IFERROR(IF(INDEX(Bolalar!$C$5:$C$1804,MATCH($C2314,Bolalar!$I$5:$I$1804,0))="","",INDEX(Bolalar!$C$5:$C$1804,MATCH($C2314,Bolalar!$I$5:$I$1804,0))),""))</f>
        <v/>
      </c>
      <c r="F2314" s="24"/>
      <c r="G2314" s="14" t="str">
        <f aca="false">IF(OR($E2314="",$B2314=""),"",INT(($B2314-$E2314)/365.25))</f>
        <v/>
      </c>
      <c r="H2314" s="14" t="str">
        <f aca="false">IF($G2314="","",IF($G2314&lt;5,"Ha","Yo'q"))</f>
        <v/>
      </c>
      <c r="I2314" s="14" t="str">
        <f aca="false">IF($G2314="","",IF($G2314&lt;18,"Ha","Yo'q"))</f>
        <v/>
      </c>
      <c r="J2314" s="12"/>
      <c r="K2314" s="12"/>
      <c r="L2314" s="25"/>
      <c r="M2314" s="12"/>
    </row>
    <row r="2315" customFormat="false" ht="15" hidden="false" customHeight="false" outlineLevel="0" collapsed="false">
      <c r="A2315" s="8" t="n">
        <v>2311</v>
      </c>
      <c r="B2315" s="13"/>
      <c r="C2315" s="25"/>
      <c r="D2315" s="26" t="str">
        <f aca="false">IF($C2315="","",IFERROR(IF(INDEX(Bolalar!$B$5:$B$1804,MATCH($C2315,Bolalar!$I$5:$I$1804,0))="","",INDEX(Bolalar!$B$5:$B$1804,MATCH($C2315,Bolalar!$I$5:$I$1804,0))),""))</f>
        <v/>
      </c>
      <c r="E2315" s="15" t="str">
        <f aca="false">IF($C2315="","",IFERROR(IF(INDEX(Bolalar!$C$5:$C$1804,MATCH($C2315,Bolalar!$I$5:$I$1804,0))="","",INDEX(Bolalar!$C$5:$C$1804,MATCH($C2315,Bolalar!$I$5:$I$1804,0))),""))</f>
        <v/>
      </c>
      <c r="F2315" s="24"/>
      <c r="G2315" s="14" t="str">
        <f aca="false">IF(OR($E2315="",$B2315=""),"",INT(($B2315-$E2315)/365.25))</f>
        <v/>
      </c>
      <c r="H2315" s="14" t="str">
        <f aca="false">IF($G2315="","",IF($G2315&lt;5,"Ha","Yo'q"))</f>
        <v/>
      </c>
      <c r="I2315" s="14" t="str">
        <f aca="false">IF($G2315="","",IF($G2315&lt;18,"Ha","Yo'q"))</f>
        <v/>
      </c>
      <c r="J2315" s="12"/>
      <c r="K2315" s="12"/>
      <c r="L2315" s="25"/>
      <c r="M2315" s="12"/>
    </row>
    <row r="2316" customFormat="false" ht="15" hidden="false" customHeight="false" outlineLevel="0" collapsed="false">
      <c r="A2316" s="8" t="n">
        <v>2312</v>
      </c>
      <c r="B2316" s="13"/>
      <c r="C2316" s="25"/>
      <c r="D2316" s="26" t="str">
        <f aca="false">IF($C2316="","",IFERROR(IF(INDEX(Bolalar!$B$5:$B$1804,MATCH($C2316,Bolalar!$I$5:$I$1804,0))="","",INDEX(Bolalar!$B$5:$B$1804,MATCH($C2316,Bolalar!$I$5:$I$1804,0))),""))</f>
        <v/>
      </c>
      <c r="E2316" s="15" t="str">
        <f aca="false">IF($C2316="","",IFERROR(IF(INDEX(Bolalar!$C$5:$C$1804,MATCH($C2316,Bolalar!$I$5:$I$1804,0))="","",INDEX(Bolalar!$C$5:$C$1804,MATCH($C2316,Bolalar!$I$5:$I$1804,0))),""))</f>
        <v/>
      </c>
      <c r="F2316" s="24"/>
      <c r="G2316" s="14" t="str">
        <f aca="false">IF(OR($E2316="",$B2316=""),"",INT(($B2316-$E2316)/365.25))</f>
        <v/>
      </c>
      <c r="H2316" s="14" t="str">
        <f aca="false">IF($G2316="","",IF($G2316&lt;5,"Ha","Yo'q"))</f>
        <v/>
      </c>
      <c r="I2316" s="14" t="str">
        <f aca="false">IF($G2316="","",IF($G2316&lt;18,"Ha","Yo'q"))</f>
        <v/>
      </c>
      <c r="J2316" s="12"/>
      <c r="K2316" s="12"/>
      <c r="L2316" s="25"/>
      <c r="M2316" s="12"/>
    </row>
    <row r="2317" customFormat="false" ht="15" hidden="false" customHeight="false" outlineLevel="0" collapsed="false">
      <c r="A2317" s="8" t="n">
        <v>2313</v>
      </c>
      <c r="B2317" s="13"/>
      <c r="C2317" s="25"/>
      <c r="D2317" s="26" t="str">
        <f aca="false">IF($C2317="","",IFERROR(IF(INDEX(Bolalar!$B$5:$B$1804,MATCH($C2317,Bolalar!$I$5:$I$1804,0))="","",INDEX(Bolalar!$B$5:$B$1804,MATCH($C2317,Bolalar!$I$5:$I$1804,0))),""))</f>
        <v/>
      </c>
      <c r="E2317" s="15" t="str">
        <f aca="false">IF($C2317="","",IFERROR(IF(INDEX(Bolalar!$C$5:$C$1804,MATCH($C2317,Bolalar!$I$5:$I$1804,0))="","",INDEX(Bolalar!$C$5:$C$1804,MATCH($C2317,Bolalar!$I$5:$I$1804,0))),""))</f>
        <v/>
      </c>
      <c r="F2317" s="24"/>
      <c r="G2317" s="14" t="str">
        <f aca="false">IF(OR($E2317="",$B2317=""),"",INT(($B2317-$E2317)/365.25))</f>
        <v/>
      </c>
      <c r="H2317" s="14" t="str">
        <f aca="false">IF($G2317="","",IF($G2317&lt;5,"Ha","Yo'q"))</f>
        <v/>
      </c>
      <c r="I2317" s="14" t="str">
        <f aca="false">IF($G2317="","",IF($G2317&lt;18,"Ha","Yo'q"))</f>
        <v/>
      </c>
      <c r="J2317" s="12"/>
      <c r="K2317" s="12"/>
      <c r="L2317" s="25"/>
      <c r="M2317" s="12"/>
    </row>
    <row r="2318" customFormat="false" ht="15" hidden="false" customHeight="false" outlineLevel="0" collapsed="false">
      <c r="A2318" s="8" t="n">
        <v>2314</v>
      </c>
      <c r="B2318" s="13"/>
      <c r="C2318" s="25"/>
      <c r="D2318" s="26" t="str">
        <f aca="false">IF($C2318="","",IFERROR(IF(INDEX(Bolalar!$B$5:$B$1804,MATCH($C2318,Bolalar!$I$5:$I$1804,0))="","",INDEX(Bolalar!$B$5:$B$1804,MATCH($C2318,Bolalar!$I$5:$I$1804,0))),""))</f>
        <v/>
      </c>
      <c r="E2318" s="15" t="str">
        <f aca="false">IF($C2318="","",IFERROR(IF(INDEX(Bolalar!$C$5:$C$1804,MATCH($C2318,Bolalar!$I$5:$I$1804,0))="","",INDEX(Bolalar!$C$5:$C$1804,MATCH($C2318,Bolalar!$I$5:$I$1804,0))),""))</f>
        <v/>
      </c>
      <c r="F2318" s="24"/>
      <c r="G2318" s="14" t="str">
        <f aca="false">IF(OR($E2318="",$B2318=""),"",INT(($B2318-$E2318)/365.25))</f>
        <v/>
      </c>
      <c r="H2318" s="14" t="str">
        <f aca="false">IF($G2318="","",IF($G2318&lt;5,"Ha","Yo'q"))</f>
        <v/>
      </c>
      <c r="I2318" s="14" t="str">
        <f aca="false">IF($G2318="","",IF($G2318&lt;18,"Ha","Yo'q"))</f>
        <v/>
      </c>
      <c r="J2318" s="12"/>
      <c r="K2318" s="12"/>
      <c r="L2318" s="25"/>
      <c r="M2318" s="12"/>
    </row>
    <row r="2319" customFormat="false" ht="15" hidden="false" customHeight="false" outlineLevel="0" collapsed="false">
      <c r="A2319" s="8" t="n">
        <v>2315</v>
      </c>
      <c r="B2319" s="13"/>
      <c r="C2319" s="25"/>
      <c r="D2319" s="26" t="str">
        <f aca="false">IF($C2319="","",IFERROR(IF(INDEX(Bolalar!$B$5:$B$1804,MATCH($C2319,Bolalar!$I$5:$I$1804,0))="","",INDEX(Bolalar!$B$5:$B$1804,MATCH($C2319,Bolalar!$I$5:$I$1804,0))),""))</f>
        <v/>
      </c>
      <c r="E2319" s="15" t="str">
        <f aca="false">IF($C2319="","",IFERROR(IF(INDEX(Bolalar!$C$5:$C$1804,MATCH($C2319,Bolalar!$I$5:$I$1804,0))="","",INDEX(Bolalar!$C$5:$C$1804,MATCH($C2319,Bolalar!$I$5:$I$1804,0))),""))</f>
        <v/>
      </c>
      <c r="F2319" s="24"/>
      <c r="G2319" s="14" t="str">
        <f aca="false">IF(OR($E2319="",$B2319=""),"",INT(($B2319-$E2319)/365.25))</f>
        <v/>
      </c>
      <c r="H2319" s="14" t="str">
        <f aca="false">IF($G2319="","",IF($G2319&lt;5,"Ha","Yo'q"))</f>
        <v/>
      </c>
      <c r="I2319" s="14" t="str">
        <f aca="false">IF($G2319="","",IF($G2319&lt;18,"Ha","Yo'q"))</f>
        <v/>
      </c>
      <c r="J2319" s="12"/>
      <c r="K2319" s="12"/>
      <c r="L2319" s="25"/>
      <c r="M2319" s="12"/>
    </row>
    <row r="2320" customFormat="false" ht="15" hidden="false" customHeight="false" outlineLevel="0" collapsed="false">
      <c r="A2320" s="8" t="n">
        <v>2316</v>
      </c>
      <c r="B2320" s="13"/>
      <c r="C2320" s="25"/>
      <c r="D2320" s="26" t="str">
        <f aca="false">IF($C2320="","",IFERROR(IF(INDEX(Bolalar!$B$5:$B$1804,MATCH($C2320,Bolalar!$I$5:$I$1804,0))="","",INDEX(Bolalar!$B$5:$B$1804,MATCH($C2320,Bolalar!$I$5:$I$1804,0))),""))</f>
        <v/>
      </c>
      <c r="E2320" s="15" t="str">
        <f aca="false">IF($C2320="","",IFERROR(IF(INDEX(Bolalar!$C$5:$C$1804,MATCH($C2320,Bolalar!$I$5:$I$1804,0))="","",INDEX(Bolalar!$C$5:$C$1804,MATCH($C2320,Bolalar!$I$5:$I$1804,0))),""))</f>
        <v/>
      </c>
      <c r="F2320" s="24"/>
      <c r="G2320" s="14" t="str">
        <f aca="false">IF(OR($E2320="",$B2320=""),"",INT(($B2320-$E2320)/365.25))</f>
        <v/>
      </c>
      <c r="H2320" s="14" t="str">
        <f aca="false">IF($G2320="","",IF($G2320&lt;5,"Ha","Yo'q"))</f>
        <v/>
      </c>
      <c r="I2320" s="14" t="str">
        <f aca="false">IF($G2320="","",IF($G2320&lt;18,"Ha","Yo'q"))</f>
        <v/>
      </c>
      <c r="J2320" s="12"/>
      <c r="K2320" s="12"/>
      <c r="L2320" s="25"/>
      <c r="M2320" s="12"/>
    </row>
    <row r="2321" customFormat="false" ht="15" hidden="false" customHeight="false" outlineLevel="0" collapsed="false">
      <c r="A2321" s="8" t="n">
        <v>2317</v>
      </c>
      <c r="B2321" s="13"/>
      <c r="C2321" s="25"/>
      <c r="D2321" s="26" t="str">
        <f aca="false">IF($C2321="","",IFERROR(IF(INDEX(Bolalar!$B$5:$B$1804,MATCH($C2321,Bolalar!$I$5:$I$1804,0))="","",INDEX(Bolalar!$B$5:$B$1804,MATCH($C2321,Bolalar!$I$5:$I$1804,0))),""))</f>
        <v/>
      </c>
      <c r="E2321" s="15" t="str">
        <f aca="false">IF($C2321="","",IFERROR(IF(INDEX(Bolalar!$C$5:$C$1804,MATCH($C2321,Bolalar!$I$5:$I$1804,0))="","",INDEX(Bolalar!$C$5:$C$1804,MATCH($C2321,Bolalar!$I$5:$I$1804,0))),""))</f>
        <v/>
      </c>
      <c r="F2321" s="24"/>
      <c r="G2321" s="14" t="str">
        <f aca="false">IF(OR($E2321="",$B2321=""),"",INT(($B2321-$E2321)/365.25))</f>
        <v/>
      </c>
      <c r="H2321" s="14" t="str">
        <f aca="false">IF($G2321="","",IF($G2321&lt;5,"Ha","Yo'q"))</f>
        <v/>
      </c>
      <c r="I2321" s="14" t="str">
        <f aca="false">IF($G2321="","",IF($G2321&lt;18,"Ha","Yo'q"))</f>
        <v/>
      </c>
      <c r="J2321" s="12"/>
      <c r="K2321" s="12"/>
      <c r="L2321" s="25"/>
      <c r="M2321" s="12"/>
    </row>
    <row r="2322" customFormat="false" ht="15" hidden="false" customHeight="false" outlineLevel="0" collapsed="false">
      <c r="A2322" s="8" t="n">
        <v>2318</v>
      </c>
      <c r="B2322" s="13"/>
      <c r="C2322" s="25"/>
      <c r="D2322" s="26" t="str">
        <f aca="false">IF($C2322="","",IFERROR(IF(INDEX(Bolalar!$B$5:$B$1804,MATCH($C2322,Bolalar!$I$5:$I$1804,0))="","",INDEX(Bolalar!$B$5:$B$1804,MATCH($C2322,Bolalar!$I$5:$I$1804,0))),""))</f>
        <v/>
      </c>
      <c r="E2322" s="15" t="str">
        <f aca="false">IF($C2322="","",IFERROR(IF(INDEX(Bolalar!$C$5:$C$1804,MATCH($C2322,Bolalar!$I$5:$I$1804,0))="","",INDEX(Bolalar!$C$5:$C$1804,MATCH($C2322,Bolalar!$I$5:$I$1804,0))),""))</f>
        <v/>
      </c>
      <c r="F2322" s="24"/>
      <c r="G2322" s="14" t="str">
        <f aca="false">IF(OR($E2322="",$B2322=""),"",INT(($B2322-$E2322)/365.25))</f>
        <v/>
      </c>
      <c r="H2322" s="14" t="str">
        <f aca="false">IF($G2322="","",IF($G2322&lt;5,"Ha","Yo'q"))</f>
        <v/>
      </c>
      <c r="I2322" s="14" t="str">
        <f aca="false">IF($G2322="","",IF($G2322&lt;18,"Ha","Yo'q"))</f>
        <v/>
      </c>
      <c r="J2322" s="12"/>
      <c r="K2322" s="12"/>
      <c r="L2322" s="25"/>
      <c r="M2322" s="12"/>
    </row>
    <row r="2323" customFormat="false" ht="15" hidden="false" customHeight="false" outlineLevel="0" collapsed="false">
      <c r="A2323" s="8" t="n">
        <v>2319</v>
      </c>
      <c r="B2323" s="13"/>
      <c r="C2323" s="25"/>
      <c r="D2323" s="26" t="str">
        <f aca="false">IF($C2323="","",IFERROR(IF(INDEX(Bolalar!$B$5:$B$1804,MATCH($C2323,Bolalar!$I$5:$I$1804,0))="","",INDEX(Bolalar!$B$5:$B$1804,MATCH($C2323,Bolalar!$I$5:$I$1804,0))),""))</f>
        <v/>
      </c>
      <c r="E2323" s="15" t="str">
        <f aca="false">IF($C2323="","",IFERROR(IF(INDEX(Bolalar!$C$5:$C$1804,MATCH($C2323,Bolalar!$I$5:$I$1804,0))="","",INDEX(Bolalar!$C$5:$C$1804,MATCH($C2323,Bolalar!$I$5:$I$1804,0))),""))</f>
        <v/>
      </c>
      <c r="F2323" s="24"/>
      <c r="G2323" s="14" t="str">
        <f aca="false">IF(OR($E2323="",$B2323=""),"",INT(($B2323-$E2323)/365.25))</f>
        <v/>
      </c>
      <c r="H2323" s="14" t="str">
        <f aca="false">IF($G2323="","",IF($G2323&lt;5,"Ha","Yo'q"))</f>
        <v/>
      </c>
      <c r="I2323" s="14" t="str">
        <f aca="false">IF($G2323="","",IF($G2323&lt;18,"Ha","Yo'q"))</f>
        <v/>
      </c>
      <c r="J2323" s="12"/>
      <c r="K2323" s="12"/>
      <c r="L2323" s="25"/>
      <c r="M2323" s="12"/>
    </row>
    <row r="2324" customFormat="false" ht="15" hidden="false" customHeight="false" outlineLevel="0" collapsed="false">
      <c r="A2324" s="8" t="n">
        <v>2320</v>
      </c>
      <c r="B2324" s="13"/>
      <c r="C2324" s="25"/>
      <c r="D2324" s="26" t="str">
        <f aca="false">IF($C2324="","",IFERROR(IF(INDEX(Bolalar!$B$5:$B$1804,MATCH($C2324,Bolalar!$I$5:$I$1804,0))="","",INDEX(Bolalar!$B$5:$B$1804,MATCH($C2324,Bolalar!$I$5:$I$1804,0))),""))</f>
        <v/>
      </c>
      <c r="E2324" s="15" t="str">
        <f aca="false">IF($C2324="","",IFERROR(IF(INDEX(Bolalar!$C$5:$C$1804,MATCH($C2324,Bolalar!$I$5:$I$1804,0))="","",INDEX(Bolalar!$C$5:$C$1804,MATCH($C2324,Bolalar!$I$5:$I$1804,0))),""))</f>
        <v/>
      </c>
      <c r="F2324" s="24"/>
      <c r="G2324" s="14" t="str">
        <f aca="false">IF(OR($E2324="",$B2324=""),"",INT(($B2324-$E2324)/365.25))</f>
        <v/>
      </c>
      <c r="H2324" s="14" t="str">
        <f aca="false">IF($G2324="","",IF($G2324&lt;5,"Ha","Yo'q"))</f>
        <v/>
      </c>
      <c r="I2324" s="14" t="str">
        <f aca="false">IF($G2324="","",IF($G2324&lt;18,"Ha","Yo'q"))</f>
        <v/>
      </c>
      <c r="J2324" s="12"/>
      <c r="K2324" s="12"/>
      <c r="L2324" s="25"/>
      <c r="M2324" s="12"/>
    </row>
    <row r="2325" customFormat="false" ht="15" hidden="false" customHeight="false" outlineLevel="0" collapsed="false">
      <c r="A2325" s="8" t="n">
        <v>2321</v>
      </c>
      <c r="B2325" s="13"/>
      <c r="C2325" s="25"/>
      <c r="D2325" s="26" t="str">
        <f aca="false">IF($C2325="","",IFERROR(IF(INDEX(Bolalar!$B$5:$B$1804,MATCH($C2325,Bolalar!$I$5:$I$1804,0))="","",INDEX(Bolalar!$B$5:$B$1804,MATCH($C2325,Bolalar!$I$5:$I$1804,0))),""))</f>
        <v/>
      </c>
      <c r="E2325" s="15" t="str">
        <f aca="false">IF($C2325="","",IFERROR(IF(INDEX(Bolalar!$C$5:$C$1804,MATCH($C2325,Bolalar!$I$5:$I$1804,0))="","",INDEX(Bolalar!$C$5:$C$1804,MATCH($C2325,Bolalar!$I$5:$I$1804,0))),""))</f>
        <v/>
      </c>
      <c r="F2325" s="24"/>
      <c r="G2325" s="14" t="str">
        <f aca="false">IF(OR($E2325="",$B2325=""),"",INT(($B2325-$E2325)/365.25))</f>
        <v/>
      </c>
      <c r="H2325" s="14" t="str">
        <f aca="false">IF($G2325="","",IF($G2325&lt;5,"Ha","Yo'q"))</f>
        <v/>
      </c>
      <c r="I2325" s="14" t="str">
        <f aca="false">IF($G2325="","",IF($G2325&lt;18,"Ha","Yo'q"))</f>
        <v/>
      </c>
      <c r="J2325" s="12"/>
      <c r="K2325" s="12"/>
      <c r="L2325" s="25"/>
      <c r="M2325" s="12"/>
    </row>
    <row r="2326" customFormat="false" ht="15" hidden="false" customHeight="false" outlineLevel="0" collapsed="false">
      <c r="A2326" s="8" t="n">
        <v>2322</v>
      </c>
      <c r="B2326" s="13"/>
      <c r="C2326" s="25"/>
      <c r="D2326" s="26" t="str">
        <f aca="false">IF($C2326="","",IFERROR(IF(INDEX(Bolalar!$B$5:$B$1804,MATCH($C2326,Bolalar!$I$5:$I$1804,0))="","",INDEX(Bolalar!$B$5:$B$1804,MATCH($C2326,Bolalar!$I$5:$I$1804,0))),""))</f>
        <v/>
      </c>
      <c r="E2326" s="15" t="str">
        <f aca="false">IF($C2326="","",IFERROR(IF(INDEX(Bolalar!$C$5:$C$1804,MATCH($C2326,Bolalar!$I$5:$I$1804,0))="","",INDEX(Bolalar!$C$5:$C$1804,MATCH($C2326,Bolalar!$I$5:$I$1804,0))),""))</f>
        <v/>
      </c>
      <c r="F2326" s="24"/>
      <c r="G2326" s="14" t="str">
        <f aca="false">IF(OR($E2326="",$B2326=""),"",INT(($B2326-$E2326)/365.25))</f>
        <v/>
      </c>
      <c r="H2326" s="14" t="str">
        <f aca="false">IF($G2326="","",IF($G2326&lt;5,"Ha","Yo'q"))</f>
        <v/>
      </c>
      <c r="I2326" s="14" t="str">
        <f aca="false">IF($G2326="","",IF($G2326&lt;18,"Ha","Yo'q"))</f>
        <v/>
      </c>
      <c r="J2326" s="12"/>
      <c r="K2326" s="12"/>
      <c r="L2326" s="25"/>
      <c r="M2326" s="12"/>
    </row>
    <row r="2327" customFormat="false" ht="15" hidden="false" customHeight="false" outlineLevel="0" collapsed="false">
      <c r="A2327" s="8" t="n">
        <v>2323</v>
      </c>
      <c r="B2327" s="13"/>
      <c r="C2327" s="25"/>
      <c r="D2327" s="26" t="str">
        <f aca="false">IF($C2327="","",IFERROR(IF(INDEX(Bolalar!$B$5:$B$1804,MATCH($C2327,Bolalar!$I$5:$I$1804,0))="","",INDEX(Bolalar!$B$5:$B$1804,MATCH($C2327,Bolalar!$I$5:$I$1804,0))),""))</f>
        <v/>
      </c>
      <c r="E2327" s="15" t="str">
        <f aca="false">IF($C2327="","",IFERROR(IF(INDEX(Bolalar!$C$5:$C$1804,MATCH($C2327,Bolalar!$I$5:$I$1804,0))="","",INDEX(Bolalar!$C$5:$C$1804,MATCH($C2327,Bolalar!$I$5:$I$1804,0))),""))</f>
        <v/>
      </c>
      <c r="F2327" s="24"/>
      <c r="G2327" s="14" t="str">
        <f aca="false">IF(OR($E2327="",$B2327=""),"",INT(($B2327-$E2327)/365.25))</f>
        <v/>
      </c>
      <c r="H2327" s="14" t="str">
        <f aca="false">IF($G2327="","",IF($G2327&lt;5,"Ha","Yo'q"))</f>
        <v/>
      </c>
      <c r="I2327" s="14" t="str">
        <f aca="false">IF($G2327="","",IF($G2327&lt;18,"Ha","Yo'q"))</f>
        <v/>
      </c>
      <c r="J2327" s="12"/>
      <c r="K2327" s="12"/>
      <c r="L2327" s="25"/>
      <c r="M2327" s="12"/>
    </row>
    <row r="2328" customFormat="false" ht="15" hidden="false" customHeight="false" outlineLevel="0" collapsed="false">
      <c r="A2328" s="8" t="n">
        <v>2324</v>
      </c>
      <c r="B2328" s="13"/>
      <c r="C2328" s="25"/>
      <c r="D2328" s="26" t="str">
        <f aca="false">IF($C2328="","",IFERROR(IF(INDEX(Bolalar!$B$5:$B$1804,MATCH($C2328,Bolalar!$I$5:$I$1804,0))="","",INDEX(Bolalar!$B$5:$B$1804,MATCH($C2328,Bolalar!$I$5:$I$1804,0))),""))</f>
        <v/>
      </c>
      <c r="E2328" s="15" t="str">
        <f aca="false">IF($C2328="","",IFERROR(IF(INDEX(Bolalar!$C$5:$C$1804,MATCH($C2328,Bolalar!$I$5:$I$1804,0))="","",INDEX(Bolalar!$C$5:$C$1804,MATCH($C2328,Bolalar!$I$5:$I$1804,0))),""))</f>
        <v/>
      </c>
      <c r="F2328" s="24"/>
      <c r="G2328" s="14" t="str">
        <f aca="false">IF(OR($E2328="",$B2328=""),"",INT(($B2328-$E2328)/365.25))</f>
        <v/>
      </c>
      <c r="H2328" s="14" t="str">
        <f aca="false">IF($G2328="","",IF($G2328&lt;5,"Ha","Yo'q"))</f>
        <v/>
      </c>
      <c r="I2328" s="14" t="str">
        <f aca="false">IF($G2328="","",IF($G2328&lt;18,"Ha","Yo'q"))</f>
        <v/>
      </c>
      <c r="J2328" s="12"/>
      <c r="K2328" s="12"/>
      <c r="L2328" s="25"/>
      <c r="M2328" s="12"/>
    </row>
    <row r="2329" customFormat="false" ht="15" hidden="false" customHeight="false" outlineLevel="0" collapsed="false">
      <c r="A2329" s="8" t="n">
        <v>2325</v>
      </c>
      <c r="B2329" s="13"/>
      <c r="C2329" s="25"/>
      <c r="D2329" s="26" t="str">
        <f aca="false">IF($C2329="","",IFERROR(IF(INDEX(Bolalar!$B$5:$B$1804,MATCH($C2329,Bolalar!$I$5:$I$1804,0))="","",INDEX(Bolalar!$B$5:$B$1804,MATCH($C2329,Bolalar!$I$5:$I$1804,0))),""))</f>
        <v/>
      </c>
      <c r="E2329" s="15" t="str">
        <f aca="false">IF($C2329="","",IFERROR(IF(INDEX(Bolalar!$C$5:$C$1804,MATCH($C2329,Bolalar!$I$5:$I$1804,0))="","",INDEX(Bolalar!$C$5:$C$1804,MATCH($C2329,Bolalar!$I$5:$I$1804,0))),""))</f>
        <v/>
      </c>
      <c r="F2329" s="24"/>
      <c r="G2329" s="14" t="str">
        <f aca="false">IF(OR($E2329="",$B2329=""),"",INT(($B2329-$E2329)/365.25))</f>
        <v/>
      </c>
      <c r="H2329" s="14" t="str">
        <f aca="false">IF($G2329="","",IF($G2329&lt;5,"Ha","Yo'q"))</f>
        <v/>
      </c>
      <c r="I2329" s="14" t="str">
        <f aca="false">IF($G2329="","",IF($G2329&lt;18,"Ha","Yo'q"))</f>
        <v/>
      </c>
      <c r="J2329" s="12"/>
      <c r="K2329" s="12"/>
      <c r="L2329" s="25"/>
      <c r="M2329" s="12"/>
    </row>
    <row r="2330" customFormat="false" ht="15" hidden="false" customHeight="false" outlineLevel="0" collapsed="false">
      <c r="A2330" s="8" t="n">
        <v>2326</v>
      </c>
      <c r="B2330" s="13"/>
      <c r="C2330" s="25"/>
      <c r="D2330" s="26" t="str">
        <f aca="false">IF($C2330="","",IFERROR(IF(INDEX(Bolalar!$B$5:$B$1804,MATCH($C2330,Bolalar!$I$5:$I$1804,0))="","",INDEX(Bolalar!$B$5:$B$1804,MATCH($C2330,Bolalar!$I$5:$I$1804,0))),""))</f>
        <v/>
      </c>
      <c r="E2330" s="15" t="str">
        <f aca="false">IF($C2330="","",IFERROR(IF(INDEX(Bolalar!$C$5:$C$1804,MATCH($C2330,Bolalar!$I$5:$I$1804,0))="","",INDEX(Bolalar!$C$5:$C$1804,MATCH($C2330,Bolalar!$I$5:$I$1804,0))),""))</f>
        <v/>
      </c>
      <c r="F2330" s="24"/>
      <c r="G2330" s="14" t="str">
        <f aca="false">IF(OR($E2330="",$B2330=""),"",INT(($B2330-$E2330)/365.25))</f>
        <v/>
      </c>
      <c r="H2330" s="14" t="str">
        <f aca="false">IF($G2330="","",IF($G2330&lt;5,"Ha","Yo'q"))</f>
        <v/>
      </c>
      <c r="I2330" s="14" t="str">
        <f aca="false">IF($G2330="","",IF($G2330&lt;18,"Ha","Yo'q"))</f>
        <v/>
      </c>
      <c r="J2330" s="12"/>
      <c r="K2330" s="12"/>
      <c r="L2330" s="25"/>
      <c r="M2330" s="12"/>
    </row>
    <row r="2331" customFormat="false" ht="15" hidden="false" customHeight="false" outlineLevel="0" collapsed="false">
      <c r="A2331" s="8" t="n">
        <v>2327</v>
      </c>
      <c r="B2331" s="13"/>
      <c r="C2331" s="25"/>
      <c r="D2331" s="26" t="str">
        <f aca="false">IF($C2331="","",IFERROR(IF(INDEX(Bolalar!$B$5:$B$1804,MATCH($C2331,Bolalar!$I$5:$I$1804,0))="","",INDEX(Bolalar!$B$5:$B$1804,MATCH($C2331,Bolalar!$I$5:$I$1804,0))),""))</f>
        <v/>
      </c>
      <c r="E2331" s="15" t="str">
        <f aca="false">IF($C2331="","",IFERROR(IF(INDEX(Bolalar!$C$5:$C$1804,MATCH($C2331,Bolalar!$I$5:$I$1804,0))="","",INDEX(Bolalar!$C$5:$C$1804,MATCH($C2331,Bolalar!$I$5:$I$1804,0))),""))</f>
        <v/>
      </c>
      <c r="F2331" s="24"/>
      <c r="G2331" s="14" t="str">
        <f aca="false">IF(OR($E2331="",$B2331=""),"",INT(($B2331-$E2331)/365.25))</f>
        <v/>
      </c>
      <c r="H2331" s="14" t="str">
        <f aca="false">IF($G2331="","",IF($G2331&lt;5,"Ha","Yo'q"))</f>
        <v/>
      </c>
      <c r="I2331" s="14" t="str">
        <f aca="false">IF($G2331="","",IF($G2331&lt;18,"Ha","Yo'q"))</f>
        <v/>
      </c>
      <c r="J2331" s="12"/>
      <c r="K2331" s="12"/>
      <c r="L2331" s="25"/>
      <c r="M2331" s="12"/>
    </row>
    <row r="2332" customFormat="false" ht="15" hidden="false" customHeight="false" outlineLevel="0" collapsed="false">
      <c r="A2332" s="8" t="n">
        <v>2328</v>
      </c>
      <c r="B2332" s="13"/>
      <c r="C2332" s="25"/>
      <c r="D2332" s="26" t="str">
        <f aca="false">IF($C2332="","",IFERROR(IF(INDEX(Bolalar!$B$5:$B$1804,MATCH($C2332,Bolalar!$I$5:$I$1804,0))="","",INDEX(Bolalar!$B$5:$B$1804,MATCH($C2332,Bolalar!$I$5:$I$1804,0))),""))</f>
        <v/>
      </c>
      <c r="E2332" s="15" t="str">
        <f aca="false">IF($C2332="","",IFERROR(IF(INDEX(Bolalar!$C$5:$C$1804,MATCH($C2332,Bolalar!$I$5:$I$1804,0))="","",INDEX(Bolalar!$C$5:$C$1804,MATCH($C2332,Bolalar!$I$5:$I$1804,0))),""))</f>
        <v/>
      </c>
      <c r="F2332" s="24"/>
      <c r="G2332" s="14" t="str">
        <f aca="false">IF(OR($E2332="",$B2332=""),"",INT(($B2332-$E2332)/365.25))</f>
        <v/>
      </c>
      <c r="H2332" s="14" t="str">
        <f aca="false">IF($G2332="","",IF($G2332&lt;5,"Ha","Yo'q"))</f>
        <v/>
      </c>
      <c r="I2332" s="14" t="str">
        <f aca="false">IF($G2332="","",IF($G2332&lt;18,"Ha","Yo'q"))</f>
        <v/>
      </c>
      <c r="J2332" s="12"/>
      <c r="K2332" s="12"/>
      <c r="L2332" s="25"/>
      <c r="M2332" s="12"/>
    </row>
    <row r="2333" customFormat="false" ht="15" hidden="false" customHeight="false" outlineLevel="0" collapsed="false">
      <c r="A2333" s="8" t="n">
        <v>2329</v>
      </c>
      <c r="B2333" s="13"/>
      <c r="C2333" s="25"/>
      <c r="D2333" s="26" t="str">
        <f aca="false">IF($C2333="","",IFERROR(IF(INDEX(Bolalar!$B$5:$B$1804,MATCH($C2333,Bolalar!$I$5:$I$1804,0))="","",INDEX(Bolalar!$B$5:$B$1804,MATCH($C2333,Bolalar!$I$5:$I$1804,0))),""))</f>
        <v/>
      </c>
      <c r="E2333" s="15" t="str">
        <f aca="false">IF($C2333="","",IFERROR(IF(INDEX(Bolalar!$C$5:$C$1804,MATCH($C2333,Bolalar!$I$5:$I$1804,0))="","",INDEX(Bolalar!$C$5:$C$1804,MATCH($C2333,Bolalar!$I$5:$I$1804,0))),""))</f>
        <v/>
      </c>
      <c r="F2333" s="24"/>
      <c r="G2333" s="14" t="str">
        <f aca="false">IF(OR($E2333="",$B2333=""),"",INT(($B2333-$E2333)/365.25))</f>
        <v/>
      </c>
      <c r="H2333" s="14" t="str">
        <f aca="false">IF($G2333="","",IF($G2333&lt;5,"Ha","Yo'q"))</f>
        <v/>
      </c>
      <c r="I2333" s="14" t="str">
        <f aca="false">IF($G2333="","",IF($G2333&lt;18,"Ha","Yo'q"))</f>
        <v/>
      </c>
      <c r="J2333" s="12"/>
      <c r="K2333" s="12"/>
      <c r="L2333" s="25"/>
      <c r="M2333" s="12"/>
    </row>
    <row r="2334" customFormat="false" ht="15" hidden="false" customHeight="false" outlineLevel="0" collapsed="false">
      <c r="A2334" s="8" t="n">
        <v>2330</v>
      </c>
      <c r="B2334" s="13"/>
      <c r="C2334" s="25"/>
      <c r="D2334" s="26" t="str">
        <f aca="false">IF($C2334="","",IFERROR(IF(INDEX(Bolalar!$B$5:$B$1804,MATCH($C2334,Bolalar!$I$5:$I$1804,0))="","",INDEX(Bolalar!$B$5:$B$1804,MATCH($C2334,Bolalar!$I$5:$I$1804,0))),""))</f>
        <v/>
      </c>
      <c r="E2334" s="15" t="str">
        <f aca="false">IF($C2334="","",IFERROR(IF(INDEX(Bolalar!$C$5:$C$1804,MATCH($C2334,Bolalar!$I$5:$I$1804,0))="","",INDEX(Bolalar!$C$5:$C$1804,MATCH($C2334,Bolalar!$I$5:$I$1804,0))),""))</f>
        <v/>
      </c>
      <c r="F2334" s="24"/>
      <c r="G2334" s="14" t="str">
        <f aca="false">IF(OR($E2334="",$B2334=""),"",INT(($B2334-$E2334)/365.25))</f>
        <v/>
      </c>
      <c r="H2334" s="14" t="str">
        <f aca="false">IF($G2334="","",IF($G2334&lt;5,"Ha","Yo'q"))</f>
        <v/>
      </c>
      <c r="I2334" s="14" t="str">
        <f aca="false">IF($G2334="","",IF($G2334&lt;18,"Ha","Yo'q"))</f>
        <v/>
      </c>
      <c r="J2334" s="12"/>
      <c r="K2334" s="12"/>
      <c r="L2334" s="25"/>
      <c r="M2334" s="12"/>
    </row>
    <row r="2335" customFormat="false" ht="15" hidden="false" customHeight="false" outlineLevel="0" collapsed="false">
      <c r="A2335" s="8" t="n">
        <v>2331</v>
      </c>
      <c r="B2335" s="13"/>
      <c r="C2335" s="25"/>
      <c r="D2335" s="26" t="str">
        <f aca="false">IF($C2335="","",IFERROR(IF(INDEX(Bolalar!$B$5:$B$1804,MATCH($C2335,Bolalar!$I$5:$I$1804,0))="","",INDEX(Bolalar!$B$5:$B$1804,MATCH($C2335,Bolalar!$I$5:$I$1804,0))),""))</f>
        <v/>
      </c>
      <c r="E2335" s="15" t="str">
        <f aca="false">IF($C2335="","",IFERROR(IF(INDEX(Bolalar!$C$5:$C$1804,MATCH($C2335,Bolalar!$I$5:$I$1804,0))="","",INDEX(Bolalar!$C$5:$C$1804,MATCH($C2335,Bolalar!$I$5:$I$1804,0))),""))</f>
        <v/>
      </c>
      <c r="F2335" s="24"/>
      <c r="G2335" s="14" t="str">
        <f aca="false">IF(OR($E2335="",$B2335=""),"",INT(($B2335-$E2335)/365.25))</f>
        <v/>
      </c>
      <c r="H2335" s="14" t="str">
        <f aca="false">IF($G2335="","",IF($G2335&lt;5,"Ha","Yo'q"))</f>
        <v/>
      </c>
      <c r="I2335" s="14" t="str">
        <f aca="false">IF($G2335="","",IF($G2335&lt;18,"Ha","Yo'q"))</f>
        <v/>
      </c>
      <c r="J2335" s="12"/>
      <c r="K2335" s="12"/>
      <c r="L2335" s="25"/>
      <c r="M2335" s="12"/>
    </row>
    <row r="2336" customFormat="false" ht="15" hidden="false" customHeight="false" outlineLevel="0" collapsed="false">
      <c r="A2336" s="8" t="n">
        <v>2332</v>
      </c>
      <c r="B2336" s="13"/>
      <c r="C2336" s="25"/>
      <c r="D2336" s="26" t="str">
        <f aca="false">IF($C2336="","",IFERROR(IF(INDEX(Bolalar!$B$5:$B$1804,MATCH($C2336,Bolalar!$I$5:$I$1804,0))="","",INDEX(Bolalar!$B$5:$B$1804,MATCH($C2336,Bolalar!$I$5:$I$1804,0))),""))</f>
        <v/>
      </c>
      <c r="E2336" s="15" t="str">
        <f aca="false">IF($C2336="","",IFERROR(IF(INDEX(Bolalar!$C$5:$C$1804,MATCH($C2336,Bolalar!$I$5:$I$1804,0))="","",INDEX(Bolalar!$C$5:$C$1804,MATCH($C2336,Bolalar!$I$5:$I$1804,0))),""))</f>
        <v/>
      </c>
      <c r="F2336" s="24"/>
      <c r="G2336" s="14" t="str">
        <f aca="false">IF(OR($E2336="",$B2336=""),"",INT(($B2336-$E2336)/365.25))</f>
        <v/>
      </c>
      <c r="H2336" s="14" t="str">
        <f aca="false">IF($G2336="","",IF($G2336&lt;5,"Ha","Yo'q"))</f>
        <v/>
      </c>
      <c r="I2336" s="14" t="str">
        <f aca="false">IF($G2336="","",IF($G2336&lt;18,"Ha","Yo'q"))</f>
        <v/>
      </c>
      <c r="J2336" s="12"/>
      <c r="K2336" s="12"/>
      <c r="L2336" s="25"/>
      <c r="M2336" s="12"/>
    </row>
    <row r="2337" customFormat="false" ht="15" hidden="false" customHeight="false" outlineLevel="0" collapsed="false">
      <c r="A2337" s="8" t="n">
        <v>2333</v>
      </c>
      <c r="B2337" s="13"/>
      <c r="C2337" s="25"/>
      <c r="D2337" s="26" t="str">
        <f aca="false">IF($C2337="","",IFERROR(IF(INDEX(Bolalar!$B$5:$B$1804,MATCH($C2337,Bolalar!$I$5:$I$1804,0))="","",INDEX(Bolalar!$B$5:$B$1804,MATCH($C2337,Bolalar!$I$5:$I$1804,0))),""))</f>
        <v/>
      </c>
      <c r="E2337" s="15" t="str">
        <f aca="false">IF($C2337="","",IFERROR(IF(INDEX(Bolalar!$C$5:$C$1804,MATCH($C2337,Bolalar!$I$5:$I$1804,0))="","",INDEX(Bolalar!$C$5:$C$1804,MATCH($C2337,Bolalar!$I$5:$I$1804,0))),""))</f>
        <v/>
      </c>
      <c r="F2337" s="24"/>
      <c r="G2337" s="14" t="str">
        <f aca="false">IF(OR($E2337="",$B2337=""),"",INT(($B2337-$E2337)/365.25))</f>
        <v/>
      </c>
      <c r="H2337" s="14" t="str">
        <f aca="false">IF($G2337="","",IF($G2337&lt;5,"Ha","Yo'q"))</f>
        <v/>
      </c>
      <c r="I2337" s="14" t="str">
        <f aca="false">IF($G2337="","",IF($G2337&lt;18,"Ha","Yo'q"))</f>
        <v/>
      </c>
      <c r="J2337" s="12"/>
      <c r="K2337" s="12"/>
      <c r="L2337" s="25"/>
      <c r="M2337" s="12"/>
    </row>
    <row r="2338" customFormat="false" ht="15" hidden="false" customHeight="false" outlineLevel="0" collapsed="false">
      <c r="A2338" s="8" t="n">
        <v>2334</v>
      </c>
      <c r="B2338" s="13"/>
      <c r="C2338" s="25"/>
      <c r="D2338" s="26" t="str">
        <f aca="false">IF($C2338="","",IFERROR(IF(INDEX(Bolalar!$B$5:$B$1804,MATCH($C2338,Bolalar!$I$5:$I$1804,0))="","",INDEX(Bolalar!$B$5:$B$1804,MATCH($C2338,Bolalar!$I$5:$I$1804,0))),""))</f>
        <v/>
      </c>
      <c r="E2338" s="15" t="str">
        <f aca="false">IF($C2338="","",IFERROR(IF(INDEX(Bolalar!$C$5:$C$1804,MATCH($C2338,Bolalar!$I$5:$I$1804,0))="","",INDEX(Bolalar!$C$5:$C$1804,MATCH($C2338,Bolalar!$I$5:$I$1804,0))),""))</f>
        <v/>
      </c>
      <c r="F2338" s="24"/>
      <c r="G2338" s="14" t="str">
        <f aca="false">IF(OR($E2338="",$B2338=""),"",INT(($B2338-$E2338)/365.25))</f>
        <v/>
      </c>
      <c r="H2338" s="14" t="str">
        <f aca="false">IF($G2338="","",IF($G2338&lt;5,"Ha","Yo'q"))</f>
        <v/>
      </c>
      <c r="I2338" s="14" t="str">
        <f aca="false">IF($G2338="","",IF($G2338&lt;18,"Ha","Yo'q"))</f>
        <v/>
      </c>
      <c r="J2338" s="12"/>
      <c r="K2338" s="12"/>
      <c r="L2338" s="25"/>
      <c r="M2338" s="12"/>
    </row>
    <row r="2339" customFormat="false" ht="15" hidden="false" customHeight="false" outlineLevel="0" collapsed="false">
      <c r="A2339" s="8" t="n">
        <v>2335</v>
      </c>
      <c r="B2339" s="13"/>
      <c r="C2339" s="25"/>
      <c r="D2339" s="26" t="str">
        <f aca="false">IF($C2339="","",IFERROR(IF(INDEX(Bolalar!$B$5:$B$1804,MATCH($C2339,Bolalar!$I$5:$I$1804,0))="","",INDEX(Bolalar!$B$5:$B$1804,MATCH($C2339,Bolalar!$I$5:$I$1804,0))),""))</f>
        <v/>
      </c>
      <c r="E2339" s="15" t="str">
        <f aca="false">IF($C2339="","",IFERROR(IF(INDEX(Bolalar!$C$5:$C$1804,MATCH($C2339,Bolalar!$I$5:$I$1804,0))="","",INDEX(Bolalar!$C$5:$C$1804,MATCH($C2339,Bolalar!$I$5:$I$1804,0))),""))</f>
        <v/>
      </c>
      <c r="F2339" s="24"/>
      <c r="G2339" s="14" t="str">
        <f aca="false">IF(OR($E2339="",$B2339=""),"",INT(($B2339-$E2339)/365.25))</f>
        <v/>
      </c>
      <c r="H2339" s="14" t="str">
        <f aca="false">IF($G2339="","",IF($G2339&lt;5,"Ha","Yo'q"))</f>
        <v/>
      </c>
      <c r="I2339" s="14" t="str">
        <f aca="false">IF($G2339="","",IF($G2339&lt;18,"Ha","Yo'q"))</f>
        <v/>
      </c>
      <c r="J2339" s="12"/>
      <c r="K2339" s="12"/>
      <c r="L2339" s="25"/>
      <c r="M2339" s="12"/>
    </row>
    <row r="2340" customFormat="false" ht="15" hidden="false" customHeight="false" outlineLevel="0" collapsed="false">
      <c r="A2340" s="8" t="n">
        <v>2336</v>
      </c>
      <c r="B2340" s="13"/>
      <c r="C2340" s="25"/>
      <c r="D2340" s="26" t="str">
        <f aca="false">IF($C2340="","",IFERROR(IF(INDEX(Bolalar!$B$5:$B$1804,MATCH($C2340,Bolalar!$I$5:$I$1804,0))="","",INDEX(Bolalar!$B$5:$B$1804,MATCH($C2340,Bolalar!$I$5:$I$1804,0))),""))</f>
        <v/>
      </c>
      <c r="E2340" s="15" t="str">
        <f aca="false">IF($C2340="","",IFERROR(IF(INDEX(Bolalar!$C$5:$C$1804,MATCH($C2340,Bolalar!$I$5:$I$1804,0))="","",INDEX(Bolalar!$C$5:$C$1804,MATCH($C2340,Bolalar!$I$5:$I$1804,0))),""))</f>
        <v/>
      </c>
      <c r="F2340" s="24"/>
      <c r="G2340" s="14" t="str">
        <f aca="false">IF(OR($E2340="",$B2340=""),"",INT(($B2340-$E2340)/365.25))</f>
        <v/>
      </c>
      <c r="H2340" s="14" t="str">
        <f aca="false">IF($G2340="","",IF($G2340&lt;5,"Ha","Yo'q"))</f>
        <v/>
      </c>
      <c r="I2340" s="14" t="str">
        <f aca="false">IF($G2340="","",IF($G2340&lt;18,"Ha","Yo'q"))</f>
        <v/>
      </c>
      <c r="J2340" s="12"/>
      <c r="K2340" s="12"/>
      <c r="L2340" s="25"/>
      <c r="M2340" s="12"/>
    </row>
    <row r="2341" customFormat="false" ht="15" hidden="false" customHeight="false" outlineLevel="0" collapsed="false">
      <c r="A2341" s="8" t="n">
        <v>2337</v>
      </c>
      <c r="B2341" s="13"/>
      <c r="C2341" s="25"/>
      <c r="D2341" s="26" t="str">
        <f aca="false">IF($C2341="","",IFERROR(IF(INDEX(Bolalar!$B$5:$B$1804,MATCH($C2341,Bolalar!$I$5:$I$1804,0))="","",INDEX(Bolalar!$B$5:$B$1804,MATCH($C2341,Bolalar!$I$5:$I$1804,0))),""))</f>
        <v/>
      </c>
      <c r="E2341" s="15" t="str">
        <f aca="false">IF($C2341="","",IFERROR(IF(INDEX(Bolalar!$C$5:$C$1804,MATCH($C2341,Bolalar!$I$5:$I$1804,0))="","",INDEX(Bolalar!$C$5:$C$1804,MATCH($C2341,Bolalar!$I$5:$I$1804,0))),""))</f>
        <v/>
      </c>
      <c r="F2341" s="24"/>
      <c r="G2341" s="14" t="str">
        <f aca="false">IF(OR($E2341="",$B2341=""),"",INT(($B2341-$E2341)/365.25))</f>
        <v/>
      </c>
      <c r="H2341" s="14" t="str">
        <f aca="false">IF($G2341="","",IF($G2341&lt;5,"Ha","Yo'q"))</f>
        <v/>
      </c>
      <c r="I2341" s="14" t="str">
        <f aca="false">IF($G2341="","",IF($G2341&lt;18,"Ha","Yo'q"))</f>
        <v/>
      </c>
      <c r="J2341" s="12"/>
      <c r="K2341" s="12"/>
      <c r="L2341" s="25"/>
      <c r="M2341" s="12"/>
    </row>
    <row r="2342" customFormat="false" ht="15" hidden="false" customHeight="false" outlineLevel="0" collapsed="false">
      <c r="A2342" s="8" t="n">
        <v>2338</v>
      </c>
      <c r="B2342" s="13"/>
      <c r="C2342" s="25"/>
      <c r="D2342" s="26" t="str">
        <f aca="false">IF($C2342="","",IFERROR(IF(INDEX(Bolalar!$B$5:$B$1804,MATCH($C2342,Bolalar!$I$5:$I$1804,0))="","",INDEX(Bolalar!$B$5:$B$1804,MATCH($C2342,Bolalar!$I$5:$I$1804,0))),""))</f>
        <v/>
      </c>
      <c r="E2342" s="15" t="str">
        <f aca="false">IF($C2342="","",IFERROR(IF(INDEX(Bolalar!$C$5:$C$1804,MATCH($C2342,Bolalar!$I$5:$I$1804,0))="","",INDEX(Bolalar!$C$5:$C$1804,MATCH($C2342,Bolalar!$I$5:$I$1804,0))),""))</f>
        <v/>
      </c>
      <c r="F2342" s="24"/>
      <c r="G2342" s="14" t="str">
        <f aca="false">IF(OR($E2342="",$B2342=""),"",INT(($B2342-$E2342)/365.25))</f>
        <v/>
      </c>
      <c r="H2342" s="14" t="str">
        <f aca="false">IF($G2342="","",IF($G2342&lt;5,"Ha","Yo'q"))</f>
        <v/>
      </c>
      <c r="I2342" s="14" t="str">
        <f aca="false">IF($G2342="","",IF($G2342&lt;18,"Ha","Yo'q"))</f>
        <v/>
      </c>
      <c r="J2342" s="12"/>
      <c r="K2342" s="12"/>
      <c r="L2342" s="25"/>
      <c r="M2342" s="12"/>
    </row>
    <row r="2343" customFormat="false" ht="15" hidden="false" customHeight="false" outlineLevel="0" collapsed="false">
      <c r="A2343" s="8" t="n">
        <v>2339</v>
      </c>
      <c r="B2343" s="13"/>
      <c r="C2343" s="25"/>
      <c r="D2343" s="26" t="str">
        <f aca="false">IF($C2343="","",IFERROR(IF(INDEX(Bolalar!$B$5:$B$1804,MATCH($C2343,Bolalar!$I$5:$I$1804,0))="","",INDEX(Bolalar!$B$5:$B$1804,MATCH($C2343,Bolalar!$I$5:$I$1804,0))),""))</f>
        <v/>
      </c>
      <c r="E2343" s="15" t="str">
        <f aca="false">IF($C2343="","",IFERROR(IF(INDEX(Bolalar!$C$5:$C$1804,MATCH($C2343,Bolalar!$I$5:$I$1804,0))="","",INDEX(Bolalar!$C$5:$C$1804,MATCH($C2343,Bolalar!$I$5:$I$1804,0))),""))</f>
        <v/>
      </c>
      <c r="F2343" s="24"/>
      <c r="G2343" s="14" t="str">
        <f aca="false">IF(OR($E2343="",$B2343=""),"",INT(($B2343-$E2343)/365.25))</f>
        <v/>
      </c>
      <c r="H2343" s="14" t="str">
        <f aca="false">IF($G2343="","",IF($G2343&lt;5,"Ha","Yo'q"))</f>
        <v/>
      </c>
      <c r="I2343" s="14" t="str">
        <f aca="false">IF($G2343="","",IF($G2343&lt;18,"Ha","Yo'q"))</f>
        <v/>
      </c>
      <c r="J2343" s="12"/>
      <c r="K2343" s="12"/>
      <c r="L2343" s="25"/>
      <c r="M2343" s="12"/>
    </row>
    <row r="2344" customFormat="false" ht="15" hidden="false" customHeight="false" outlineLevel="0" collapsed="false">
      <c r="A2344" s="8" t="n">
        <v>2340</v>
      </c>
      <c r="B2344" s="13"/>
      <c r="C2344" s="25"/>
      <c r="D2344" s="26" t="str">
        <f aca="false">IF($C2344="","",IFERROR(IF(INDEX(Bolalar!$B$5:$B$1804,MATCH($C2344,Bolalar!$I$5:$I$1804,0))="","",INDEX(Bolalar!$B$5:$B$1804,MATCH($C2344,Bolalar!$I$5:$I$1804,0))),""))</f>
        <v/>
      </c>
      <c r="E2344" s="15" t="str">
        <f aca="false">IF($C2344="","",IFERROR(IF(INDEX(Bolalar!$C$5:$C$1804,MATCH($C2344,Bolalar!$I$5:$I$1804,0))="","",INDEX(Bolalar!$C$5:$C$1804,MATCH($C2344,Bolalar!$I$5:$I$1804,0))),""))</f>
        <v/>
      </c>
      <c r="F2344" s="24"/>
      <c r="G2344" s="14" t="str">
        <f aca="false">IF(OR($E2344="",$B2344=""),"",INT(($B2344-$E2344)/365.25))</f>
        <v/>
      </c>
      <c r="H2344" s="14" t="str">
        <f aca="false">IF($G2344="","",IF($G2344&lt;5,"Ha","Yo'q"))</f>
        <v/>
      </c>
      <c r="I2344" s="14" t="str">
        <f aca="false">IF($G2344="","",IF($G2344&lt;18,"Ha","Yo'q"))</f>
        <v/>
      </c>
      <c r="J2344" s="12"/>
      <c r="K2344" s="12"/>
      <c r="L2344" s="25"/>
      <c r="M2344" s="12"/>
    </row>
    <row r="2345" customFormat="false" ht="15" hidden="false" customHeight="false" outlineLevel="0" collapsed="false">
      <c r="A2345" s="8" t="n">
        <v>2341</v>
      </c>
      <c r="B2345" s="13"/>
      <c r="C2345" s="25"/>
      <c r="D2345" s="26" t="str">
        <f aca="false">IF($C2345="","",IFERROR(IF(INDEX(Bolalar!$B$5:$B$1804,MATCH($C2345,Bolalar!$I$5:$I$1804,0))="","",INDEX(Bolalar!$B$5:$B$1804,MATCH($C2345,Bolalar!$I$5:$I$1804,0))),""))</f>
        <v/>
      </c>
      <c r="E2345" s="15" t="str">
        <f aca="false">IF($C2345="","",IFERROR(IF(INDEX(Bolalar!$C$5:$C$1804,MATCH($C2345,Bolalar!$I$5:$I$1804,0))="","",INDEX(Bolalar!$C$5:$C$1804,MATCH($C2345,Bolalar!$I$5:$I$1804,0))),""))</f>
        <v/>
      </c>
      <c r="F2345" s="24"/>
      <c r="G2345" s="14" t="str">
        <f aca="false">IF(OR($E2345="",$B2345=""),"",INT(($B2345-$E2345)/365.25))</f>
        <v/>
      </c>
      <c r="H2345" s="14" t="str">
        <f aca="false">IF($G2345="","",IF($G2345&lt;5,"Ha","Yo'q"))</f>
        <v/>
      </c>
      <c r="I2345" s="14" t="str">
        <f aca="false">IF($G2345="","",IF($G2345&lt;18,"Ha","Yo'q"))</f>
        <v/>
      </c>
      <c r="J2345" s="12"/>
      <c r="K2345" s="12"/>
      <c r="L2345" s="25"/>
      <c r="M2345" s="12"/>
    </row>
    <row r="2346" customFormat="false" ht="15" hidden="false" customHeight="false" outlineLevel="0" collapsed="false">
      <c r="A2346" s="8" t="n">
        <v>2342</v>
      </c>
      <c r="B2346" s="13"/>
      <c r="C2346" s="25"/>
      <c r="D2346" s="26" t="str">
        <f aca="false">IF($C2346="","",IFERROR(IF(INDEX(Bolalar!$B$5:$B$1804,MATCH($C2346,Bolalar!$I$5:$I$1804,0))="","",INDEX(Bolalar!$B$5:$B$1804,MATCH($C2346,Bolalar!$I$5:$I$1804,0))),""))</f>
        <v/>
      </c>
      <c r="E2346" s="15" t="str">
        <f aca="false">IF($C2346="","",IFERROR(IF(INDEX(Bolalar!$C$5:$C$1804,MATCH($C2346,Bolalar!$I$5:$I$1804,0))="","",INDEX(Bolalar!$C$5:$C$1804,MATCH($C2346,Bolalar!$I$5:$I$1804,0))),""))</f>
        <v/>
      </c>
      <c r="F2346" s="24"/>
      <c r="G2346" s="14" t="str">
        <f aca="false">IF(OR($E2346="",$B2346=""),"",INT(($B2346-$E2346)/365.25))</f>
        <v/>
      </c>
      <c r="H2346" s="14" t="str">
        <f aca="false">IF($G2346="","",IF($G2346&lt;5,"Ha","Yo'q"))</f>
        <v/>
      </c>
      <c r="I2346" s="14" t="str">
        <f aca="false">IF($G2346="","",IF($G2346&lt;18,"Ha","Yo'q"))</f>
        <v/>
      </c>
      <c r="J2346" s="12"/>
      <c r="K2346" s="12"/>
      <c r="L2346" s="25"/>
      <c r="M2346" s="12"/>
    </row>
    <row r="2347" customFormat="false" ht="15" hidden="false" customHeight="false" outlineLevel="0" collapsed="false">
      <c r="A2347" s="8" t="n">
        <v>2343</v>
      </c>
      <c r="B2347" s="13"/>
      <c r="C2347" s="25"/>
      <c r="D2347" s="26" t="str">
        <f aca="false">IF($C2347="","",IFERROR(IF(INDEX(Bolalar!$B$5:$B$1804,MATCH($C2347,Bolalar!$I$5:$I$1804,0))="","",INDEX(Bolalar!$B$5:$B$1804,MATCH($C2347,Bolalar!$I$5:$I$1804,0))),""))</f>
        <v/>
      </c>
      <c r="E2347" s="15" t="str">
        <f aca="false">IF($C2347="","",IFERROR(IF(INDEX(Bolalar!$C$5:$C$1804,MATCH($C2347,Bolalar!$I$5:$I$1804,0))="","",INDEX(Bolalar!$C$5:$C$1804,MATCH($C2347,Bolalar!$I$5:$I$1804,0))),""))</f>
        <v/>
      </c>
      <c r="F2347" s="24"/>
      <c r="G2347" s="14" t="str">
        <f aca="false">IF(OR($E2347="",$B2347=""),"",INT(($B2347-$E2347)/365.25))</f>
        <v/>
      </c>
      <c r="H2347" s="14" t="str">
        <f aca="false">IF($G2347="","",IF($G2347&lt;5,"Ha","Yo'q"))</f>
        <v/>
      </c>
      <c r="I2347" s="14" t="str">
        <f aca="false">IF($G2347="","",IF($G2347&lt;18,"Ha","Yo'q"))</f>
        <v/>
      </c>
      <c r="J2347" s="12"/>
      <c r="K2347" s="12"/>
      <c r="L2347" s="25"/>
      <c r="M2347" s="12"/>
    </row>
    <row r="2348" customFormat="false" ht="15" hidden="false" customHeight="false" outlineLevel="0" collapsed="false">
      <c r="A2348" s="8" t="n">
        <v>2344</v>
      </c>
      <c r="B2348" s="13"/>
      <c r="C2348" s="25"/>
      <c r="D2348" s="26" t="str">
        <f aca="false">IF($C2348="","",IFERROR(IF(INDEX(Bolalar!$B$5:$B$1804,MATCH($C2348,Bolalar!$I$5:$I$1804,0))="","",INDEX(Bolalar!$B$5:$B$1804,MATCH($C2348,Bolalar!$I$5:$I$1804,0))),""))</f>
        <v/>
      </c>
      <c r="E2348" s="15" t="str">
        <f aca="false">IF($C2348="","",IFERROR(IF(INDEX(Bolalar!$C$5:$C$1804,MATCH($C2348,Bolalar!$I$5:$I$1804,0))="","",INDEX(Bolalar!$C$5:$C$1804,MATCH($C2348,Bolalar!$I$5:$I$1804,0))),""))</f>
        <v/>
      </c>
      <c r="F2348" s="24"/>
      <c r="G2348" s="14" t="str">
        <f aca="false">IF(OR($E2348="",$B2348=""),"",INT(($B2348-$E2348)/365.25))</f>
        <v/>
      </c>
      <c r="H2348" s="14" t="str">
        <f aca="false">IF($G2348="","",IF($G2348&lt;5,"Ha","Yo'q"))</f>
        <v/>
      </c>
      <c r="I2348" s="14" t="str">
        <f aca="false">IF($G2348="","",IF($G2348&lt;18,"Ha","Yo'q"))</f>
        <v/>
      </c>
      <c r="J2348" s="12"/>
      <c r="K2348" s="12"/>
      <c r="L2348" s="25"/>
      <c r="M2348" s="12"/>
    </row>
    <row r="2349" customFormat="false" ht="15" hidden="false" customHeight="false" outlineLevel="0" collapsed="false">
      <c r="A2349" s="8" t="n">
        <v>2345</v>
      </c>
      <c r="B2349" s="13"/>
      <c r="C2349" s="25"/>
      <c r="D2349" s="26" t="str">
        <f aca="false">IF($C2349="","",IFERROR(IF(INDEX(Bolalar!$B$5:$B$1804,MATCH($C2349,Bolalar!$I$5:$I$1804,0))="","",INDEX(Bolalar!$B$5:$B$1804,MATCH($C2349,Bolalar!$I$5:$I$1804,0))),""))</f>
        <v/>
      </c>
      <c r="E2349" s="15" t="str">
        <f aca="false">IF($C2349="","",IFERROR(IF(INDEX(Bolalar!$C$5:$C$1804,MATCH($C2349,Bolalar!$I$5:$I$1804,0))="","",INDEX(Bolalar!$C$5:$C$1804,MATCH($C2349,Bolalar!$I$5:$I$1804,0))),""))</f>
        <v/>
      </c>
      <c r="F2349" s="24"/>
      <c r="G2349" s="14" t="str">
        <f aca="false">IF(OR($E2349="",$B2349=""),"",INT(($B2349-$E2349)/365.25))</f>
        <v/>
      </c>
      <c r="H2349" s="14" t="str">
        <f aca="false">IF($G2349="","",IF($G2349&lt;5,"Ha","Yo'q"))</f>
        <v/>
      </c>
      <c r="I2349" s="14" t="str">
        <f aca="false">IF($G2349="","",IF($G2349&lt;18,"Ha","Yo'q"))</f>
        <v/>
      </c>
      <c r="J2349" s="12"/>
      <c r="K2349" s="12"/>
      <c r="L2349" s="25"/>
      <c r="M2349" s="12"/>
    </row>
    <row r="2350" customFormat="false" ht="15" hidden="false" customHeight="false" outlineLevel="0" collapsed="false">
      <c r="A2350" s="8" t="n">
        <v>2346</v>
      </c>
      <c r="B2350" s="13"/>
      <c r="C2350" s="25"/>
      <c r="D2350" s="26" t="str">
        <f aca="false">IF($C2350="","",IFERROR(IF(INDEX(Bolalar!$B$5:$B$1804,MATCH($C2350,Bolalar!$I$5:$I$1804,0))="","",INDEX(Bolalar!$B$5:$B$1804,MATCH($C2350,Bolalar!$I$5:$I$1804,0))),""))</f>
        <v/>
      </c>
      <c r="E2350" s="15" t="str">
        <f aca="false">IF($C2350="","",IFERROR(IF(INDEX(Bolalar!$C$5:$C$1804,MATCH($C2350,Bolalar!$I$5:$I$1804,0))="","",INDEX(Bolalar!$C$5:$C$1804,MATCH($C2350,Bolalar!$I$5:$I$1804,0))),""))</f>
        <v/>
      </c>
      <c r="F2350" s="24"/>
      <c r="G2350" s="14" t="str">
        <f aca="false">IF(OR($E2350="",$B2350=""),"",INT(($B2350-$E2350)/365.25))</f>
        <v/>
      </c>
      <c r="H2350" s="14" t="str">
        <f aca="false">IF($G2350="","",IF($G2350&lt;5,"Ha","Yo'q"))</f>
        <v/>
      </c>
      <c r="I2350" s="14" t="str">
        <f aca="false">IF($G2350="","",IF($G2350&lt;18,"Ha","Yo'q"))</f>
        <v/>
      </c>
      <c r="J2350" s="12"/>
      <c r="K2350" s="12"/>
      <c r="L2350" s="25"/>
      <c r="M2350" s="12"/>
    </row>
    <row r="2351" customFormat="false" ht="15" hidden="false" customHeight="false" outlineLevel="0" collapsed="false">
      <c r="A2351" s="8" t="n">
        <v>2347</v>
      </c>
      <c r="B2351" s="13"/>
      <c r="C2351" s="25"/>
      <c r="D2351" s="26" t="str">
        <f aca="false">IF($C2351="","",IFERROR(IF(INDEX(Bolalar!$B$5:$B$1804,MATCH($C2351,Bolalar!$I$5:$I$1804,0))="","",INDEX(Bolalar!$B$5:$B$1804,MATCH($C2351,Bolalar!$I$5:$I$1804,0))),""))</f>
        <v/>
      </c>
      <c r="E2351" s="15" t="str">
        <f aca="false">IF($C2351="","",IFERROR(IF(INDEX(Bolalar!$C$5:$C$1804,MATCH($C2351,Bolalar!$I$5:$I$1804,0))="","",INDEX(Bolalar!$C$5:$C$1804,MATCH($C2351,Bolalar!$I$5:$I$1804,0))),""))</f>
        <v/>
      </c>
      <c r="F2351" s="24"/>
      <c r="G2351" s="14" t="str">
        <f aca="false">IF(OR($E2351="",$B2351=""),"",INT(($B2351-$E2351)/365.25))</f>
        <v/>
      </c>
      <c r="H2351" s="14" t="str">
        <f aca="false">IF($G2351="","",IF($G2351&lt;5,"Ha","Yo'q"))</f>
        <v/>
      </c>
      <c r="I2351" s="14" t="str">
        <f aca="false">IF($G2351="","",IF($G2351&lt;18,"Ha","Yo'q"))</f>
        <v/>
      </c>
      <c r="J2351" s="12"/>
      <c r="K2351" s="12"/>
      <c r="L2351" s="25"/>
      <c r="M2351" s="12"/>
    </row>
    <row r="2352" customFormat="false" ht="15" hidden="false" customHeight="false" outlineLevel="0" collapsed="false">
      <c r="A2352" s="8" t="n">
        <v>2348</v>
      </c>
      <c r="B2352" s="13"/>
      <c r="C2352" s="25"/>
      <c r="D2352" s="26" t="str">
        <f aca="false">IF($C2352="","",IFERROR(IF(INDEX(Bolalar!$B$5:$B$1804,MATCH($C2352,Bolalar!$I$5:$I$1804,0))="","",INDEX(Bolalar!$B$5:$B$1804,MATCH($C2352,Bolalar!$I$5:$I$1804,0))),""))</f>
        <v/>
      </c>
      <c r="E2352" s="15" t="str">
        <f aca="false">IF($C2352="","",IFERROR(IF(INDEX(Bolalar!$C$5:$C$1804,MATCH($C2352,Bolalar!$I$5:$I$1804,0))="","",INDEX(Bolalar!$C$5:$C$1804,MATCH($C2352,Bolalar!$I$5:$I$1804,0))),""))</f>
        <v/>
      </c>
      <c r="F2352" s="24"/>
      <c r="G2352" s="14" t="str">
        <f aca="false">IF(OR($E2352="",$B2352=""),"",INT(($B2352-$E2352)/365.25))</f>
        <v/>
      </c>
      <c r="H2352" s="14" t="str">
        <f aca="false">IF($G2352="","",IF($G2352&lt;5,"Ha","Yo'q"))</f>
        <v/>
      </c>
      <c r="I2352" s="14" t="str">
        <f aca="false">IF($G2352="","",IF($G2352&lt;18,"Ha","Yo'q"))</f>
        <v/>
      </c>
      <c r="J2352" s="12"/>
      <c r="K2352" s="12"/>
      <c r="L2352" s="25"/>
      <c r="M2352" s="12"/>
    </row>
    <row r="2353" customFormat="false" ht="15" hidden="false" customHeight="false" outlineLevel="0" collapsed="false">
      <c r="A2353" s="8" t="n">
        <v>2349</v>
      </c>
      <c r="B2353" s="13"/>
      <c r="C2353" s="25"/>
      <c r="D2353" s="26" t="str">
        <f aca="false">IF($C2353="","",IFERROR(IF(INDEX(Bolalar!$B$5:$B$1804,MATCH($C2353,Bolalar!$I$5:$I$1804,0))="","",INDEX(Bolalar!$B$5:$B$1804,MATCH($C2353,Bolalar!$I$5:$I$1804,0))),""))</f>
        <v/>
      </c>
      <c r="E2353" s="15" t="str">
        <f aca="false">IF($C2353="","",IFERROR(IF(INDEX(Bolalar!$C$5:$C$1804,MATCH($C2353,Bolalar!$I$5:$I$1804,0))="","",INDEX(Bolalar!$C$5:$C$1804,MATCH($C2353,Bolalar!$I$5:$I$1804,0))),""))</f>
        <v/>
      </c>
      <c r="F2353" s="24"/>
      <c r="G2353" s="14" t="str">
        <f aca="false">IF(OR($E2353="",$B2353=""),"",INT(($B2353-$E2353)/365.25))</f>
        <v/>
      </c>
      <c r="H2353" s="14" t="str">
        <f aca="false">IF($G2353="","",IF($G2353&lt;5,"Ha","Yo'q"))</f>
        <v/>
      </c>
      <c r="I2353" s="14" t="str">
        <f aca="false">IF($G2353="","",IF($G2353&lt;18,"Ha","Yo'q"))</f>
        <v/>
      </c>
      <c r="J2353" s="12"/>
      <c r="K2353" s="12"/>
      <c r="L2353" s="25"/>
      <c r="M2353" s="12"/>
    </row>
    <row r="2354" customFormat="false" ht="15" hidden="false" customHeight="false" outlineLevel="0" collapsed="false">
      <c r="A2354" s="8" t="n">
        <v>2350</v>
      </c>
      <c r="B2354" s="13"/>
      <c r="C2354" s="25"/>
      <c r="D2354" s="26" t="str">
        <f aca="false">IF($C2354="","",IFERROR(IF(INDEX(Bolalar!$B$5:$B$1804,MATCH($C2354,Bolalar!$I$5:$I$1804,0))="","",INDEX(Bolalar!$B$5:$B$1804,MATCH($C2354,Bolalar!$I$5:$I$1804,0))),""))</f>
        <v/>
      </c>
      <c r="E2354" s="15" t="str">
        <f aca="false">IF($C2354="","",IFERROR(IF(INDEX(Bolalar!$C$5:$C$1804,MATCH($C2354,Bolalar!$I$5:$I$1804,0))="","",INDEX(Bolalar!$C$5:$C$1804,MATCH($C2354,Bolalar!$I$5:$I$1804,0))),""))</f>
        <v/>
      </c>
      <c r="F2354" s="24"/>
      <c r="G2354" s="14" t="str">
        <f aca="false">IF(OR($E2354="",$B2354=""),"",INT(($B2354-$E2354)/365.25))</f>
        <v/>
      </c>
      <c r="H2354" s="14" t="str">
        <f aca="false">IF($G2354="","",IF($G2354&lt;5,"Ha","Yo'q"))</f>
        <v/>
      </c>
      <c r="I2354" s="14" t="str">
        <f aca="false">IF($G2354="","",IF($G2354&lt;18,"Ha","Yo'q"))</f>
        <v/>
      </c>
      <c r="J2354" s="12"/>
      <c r="K2354" s="12"/>
      <c r="L2354" s="25"/>
      <c r="M2354" s="12"/>
    </row>
    <row r="2355" customFormat="false" ht="15" hidden="false" customHeight="false" outlineLevel="0" collapsed="false">
      <c r="A2355" s="8" t="n">
        <v>2351</v>
      </c>
      <c r="B2355" s="13"/>
      <c r="C2355" s="25"/>
      <c r="D2355" s="26" t="str">
        <f aca="false">IF($C2355="","",IFERROR(IF(INDEX(Bolalar!$B$5:$B$1804,MATCH($C2355,Bolalar!$I$5:$I$1804,0))="","",INDEX(Bolalar!$B$5:$B$1804,MATCH($C2355,Bolalar!$I$5:$I$1804,0))),""))</f>
        <v/>
      </c>
      <c r="E2355" s="15" t="str">
        <f aca="false">IF($C2355="","",IFERROR(IF(INDEX(Bolalar!$C$5:$C$1804,MATCH($C2355,Bolalar!$I$5:$I$1804,0))="","",INDEX(Bolalar!$C$5:$C$1804,MATCH($C2355,Bolalar!$I$5:$I$1804,0))),""))</f>
        <v/>
      </c>
      <c r="F2355" s="24"/>
      <c r="G2355" s="14" t="str">
        <f aca="false">IF(OR($E2355="",$B2355=""),"",INT(($B2355-$E2355)/365.25))</f>
        <v/>
      </c>
      <c r="H2355" s="14" t="str">
        <f aca="false">IF($G2355="","",IF($G2355&lt;5,"Ha","Yo'q"))</f>
        <v/>
      </c>
      <c r="I2355" s="14" t="str">
        <f aca="false">IF($G2355="","",IF($G2355&lt;18,"Ha","Yo'q"))</f>
        <v/>
      </c>
      <c r="J2355" s="12"/>
      <c r="K2355" s="12"/>
      <c r="L2355" s="25"/>
      <c r="M2355" s="12"/>
    </row>
    <row r="2356" customFormat="false" ht="15" hidden="false" customHeight="false" outlineLevel="0" collapsed="false">
      <c r="A2356" s="8" t="n">
        <v>2352</v>
      </c>
      <c r="B2356" s="13"/>
      <c r="C2356" s="25"/>
      <c r="D2356" s="26" t="str">
        <f aca="false">IF($C2356="","",IFERROR(IF(INDEX(Bolalar!$B$5:$B$1804,MATCH($C2356,Bolalar!$I$5:$I$1804,0))="","",INDEX(Bolalar!$B$5:$B$1804,MATCH($C2356,Bolalar!$I$5:$I$1804,0))),""))</f>
        <v/>
      </c>
      <c r="E2356" s="15" t="str">
        <f aca="false">IF($C2356="","",IFERROR(IF(INDEX(Bolalar!$C$5:$C$1804,MATCH($C2356,Bolalar!$I$5:$I$1804,0))="","",INDEX(Bolalar!$C$5:$C$1804,MATCH($C2356,Bolalar!$I$5:$I$1804,0))),""))</f>
        <v/>
      </c>
      <c r="F2356" s="24"/>
      <c r="G2356" s="14" t="str">
        <f aca="false">IF(OR($E2356="",$B2356=""),"",INT(($B2356-$E2356)/365.25))</f>
        <v/>
      </c>
      <c r="H2356" s="14" t="str">
        <f aca="false">IF($G2356="","",IF($G2356&lt;5,"Ha","Yo'q"))</f>
        <v/>
      </c>
      <c r="I2356" s="14" t="str">
        <f aca="false">IF($G2356="","",IF($G2356&lt;18,"Ha","Yo'q"))</f>
        <v/>
      </c>
      <c r="J2356" s="12"/>
      <c r="K2356" s="12"/>
      <c r="L2356" s="25"/>
      <c r="M2356" s="12"/>
    </row>
    <row r="2357" customFormat="false" ht="15" hidden="false" customHeight="false" outlineLevel="0" collapsed="false">
      <c r="A2357" s="8" t="n">
        <v>2353</v>
      </c>
      <c r="B2357" s="13"/>
      <c r="C2357" s="25"/>
      <c r="D2357" s="26" t="str">
        <f aca="false">IF($C2357="","",IFERROR(IF(INDEX(Bolalar!$B$5:$B$1804,MATCH($C2357,Bolalar!$I$5:$I$1804,0))="","",INDEX(Bolalar!$B$5:$B$1804,MATCH($C2357,Bolalar!$I$5:$I$1804,0))),""))</f>
        <v/>
      </c>
      <c r="E2357" s="15" t="str">
        <f aca="false">IF($C2357="","",IFERROR(IF(INDEX(Bolalar!$C$5:$C$1804,MATCH($C2357,Bolalar!$I$5:$I$1804,0))="","",INDEX(Bolalar!$C$5:$C$1804,MATCH($C2357,Bolalar!$I$5:$I$1804,0))),""))</f>
        <v/>
      </c>
      <c r="F2357" s="24"/>
      <c r="G2357" s="14" t="str">
        <f aca="false">IF(OR($E2357="",$B2357=""),"",INT(($B2357-$E2357)/365.25))</f>
        <v/>
      </c>
      <c r="H2357" s="14" t="str">
        <f aca="false">IF($G2357="","",IF($G2357&lt;5,"Ha","Yo'q"))</f>
        <v/>
      </c>
      <c r="I2357" s="14" t="str">
        <f aca="false">IF($G2357="","",IF($G2357&lt;18,"Ha","Yo'q"))</f>
        <v/>
      </c>
      <c r="J2357" s="12"/>
      <c r="K2357" s="12"/>
      <c r="L2357" s="25"/>
      <c r="M2357" s="12"/>
    </row>
    <row r="2358" customFormat="false" ht="15" hidden="false" customHeight="false" outlineLevel="0" collapsed="false">
      <c r="A2358" s="8" t="n">
        <v>2354</v>
      </c>
      <c r="B2358" s="13"/>
      <c r="C2358" s="25"/>
      <c r="D2358" s="26" t="str">
        <f aca="false">IF($C2358="","",IFERROR(IF(INDEX(Bolalar!$B$5:$B$1804,MATCH($C2358,Bolalar!$I$5:$I$1804,0))="","",INDEX(Bolalar!$B$5:$B$1804,MATCH($C2358,Bolalar!$I$5:$I$1804,0))),""))</f>
        <v/>
      </c>
      <c r="E2358" s="15" t="str">
        <f aca="false">IF($C2358="","",IFERROR(IF(INDEX(Bolalar!$C$5:$C$1804,MATCH($C2358,Bolalar!$I$5:$I$1804,0))="","",INDEX(Bolalar!$C$5:$C$1804,MATCH($C2358,Bolalar!$I$5:$I$1804,0))),""))</f>
        <v/>
      </c>
      <c r="F2358" s="24"/>
      <c r="G2358" s="14" t="str">
        <f aca="false">IF(OR($E2358="",$B2358=""),"",INT(($B2358-$E2358)/365.25))</f>
        <v/>
      </c>
      <c r="H2358" s="14" t="str">
        <f aca="false">IF($G2358="","",IF($G2358&lt;5,"Ha","Yo'q"))</f>
        <v/>
      </c>
      <c r="I2358" s="14" t="str">
        <f aca="false">IF($G2358="","",IF($G2358&lt;18,"Ha","Yo'q"))</f>
        <v/>
      </c>
      <c r="J2358" s="12"/>
      <c r="K2358" s="12"/>
      <c r="L2358" s="25"/>
      <c r="M2358" s="12"/>
    </row>
    <row r="2359" customFormat="false" ht="15" hidden="false" customHeight="false" outlineLevel="0" collapsed="false">
      <c r="A2359" s="8" t="n">
        <v>2355</v>
      </c>
      <c r="B2359" s="13"/>
      <c r="C2359" s="25"/>
      <c r="D2359" s="26" t="str">
        <f aca="false">IF($C2359="","",IFERROR(IF(INDEX(Bolalar!$B$5:$B$1804,MATCH($C2359,Bolalar!$I$5:$I$1804,0))="","",INDEX(Bolalar!$B$5:$B$1804,MATCH($C2359,Bolalar!$I$5:$I$1804,0))),""))</f>
        <v/>
      </c>
      <c r="E2359" s="15" t="str">
        <f aca="false">IF($C2359="","",IFERROR(IF(INDEX(Bolalar!$C$5:$C$1804,MATCH($C2359,Bolalar!$I$5:$I$1804,0))="","",INDEX(Bolalar!$C$5:$C$1804,MATCH($C2359,Bolalar!$I$5:$I$1804,0))),""))</f>
        <v/>
      </c>
      <c r="F2359" s="24"/>
      <c r="G2359" s="14" t="str">
        <f aca="false">IF(OR($E2359="",$B2359=""),"",INT(($B2359-$E2359)/365.25))</f>
        <v/>
      </c>
      <c r="H2359" s="14" t="str">
        <f aca="false">IF($G2359="","",IF($G2359&lt;5,"Ha","Yo'q"))</f>
        <v/>
      </c>
      <c r="I2359" s="14" t="str">
        <f aca="false">IF($G2359="","",IF($G2359&lt;18,"Ha","Yo'q"))</f>
        <v/>
      </c>
      <c r="J2359" s="12"/>
      <c r="K2359" s="12"/>
      <c r="L2359" s="25"/>
      <c r="M2359" s="12"/>
    </row>
    <row r="2360" customFormat="false" ht="15" hidden="false" customHeight="false" outlineLevel="0" collapsed="false">
      <c r="A2360" s="8" t="n">
        <v>2356</v>
      </c>
      <c r="B2360" s="13"/>
      <c r="C2360" s="25"/>
      <c r="D2360" s="26" t="str">
        <f aca="false">IF($C2360="","",IFERROR(IF(INDEX(Bolalar!$B$5:$B$1804,MATCH($C2360,Bolalar!$I$5:$I$1804,0))="","",INDEX(Bolalar!$B$5:$B$1804,MATCH($C2360,Bolalar!$I$5:$I$1804,0))),""))</f>
        <v/>
      </c>
      <c r="E2360" s="15" t="str">
        <f aca="false">IF($C2360="","",IFERROR(IF(INDEX(Bolalar!$C$5:$C$1804,MATCH($C2360,Bolalar!$I$5:$I$1804,0))="","",INDEX(Bolalar!$C$5:$C$1804,MATCH($C2360,Bolalar!$I$5:$I$1804,0))),""))</f>
        <v/>
      </c>
      <c r="F2360" s="24"/>
      <c r="G2360" s="14" t="str">
        <f aca="false">IF(OR($E2360="",$B2360=""),"",INT(($B2360-$E2360)/365.25))</f>
        <v/>
      </c>
      <c r="H2360" s="14" t="str">
        <f aca="false">IF($G2360="","",IF($G2360&lt;5,"Ha","Yo'q"))</f>
        <v/>
      </c>
      <c r="I2360" s="14" t="str">
        <f aca="false">IF($G2360="","",IF($G2360&lt;18,"Ha","Yo'q"))</f>
        <v/>
      </c>
      <c r="J2360" s="12"/>
      <c r="K2360" s="12"/>
      <c r="L2360" s="25"/>
      <c r="M2360" s="12"/>
    </row>
    <row r="2361" customFormat="false" ht="15" hidden="false" customHeight="false" outlineLevel="0" collapsed="false">
      <c r="A2361" s="8" t="n">
        <v>2357</v>
      </c>
      <c r="B2361" s="13"/>
      <c r="C2361" s="25"/>
      <c r="D2361" s="26" t="str">
        <f aca="false">IF($C2361="","",IFERROR(IF(INDEX(Bolalar!$B$5:$B$1804,MATCH($C2361,Bolalar!$I$5:$I$1804,0))="","",INDEX(Bolalar!$B$5:$B$1804,MATCH($C2361,Bolalar!$I$5:$I$1804,0))),""))</f>
        <v/>
      </c>
      <c r="E2361" s="15" t="str">
        <f aca="false">IF($C2361="","",IFERROR(IF(INDEX(Bolalar!$C$5:$C$1804,MATCH($C2361,Bolalar!$I$5:$I$1804,0))="","",INDEX(Bolalar!$C$5:$C$1804,MATCH($C2361,Bolalar!$I$5:$I$1804,0))),""))</f>
        <v/>
      </c>
      <c r="F2361" s="24"/>
      <c r="G2361" s="14" t="str">
        <f aca="false">IF(OR($E2361="",$B2361=""),"",INT(($B2361-$E2361)/365.25))</f>
        <v/>
      </c>
      <c r="H2361" s="14" t="str">
        <f aca="false">IF($G2361="","",IF($G2361&lt;5,"Ha","Yo'q"))</f>
        <v/>
      </c>
      <c r="I2361" s="14" t="str">
        <f aca="false">IF($G2361="","",IF($G2361&lt;18,"Ha","Yo'q"))</f>
        <v/>
      </c>
      <c r="J2361" s="12"/>
      <c r="K2361" s="12"/>
      <c r="L2361" s="25"/>
      <c r="M2361" s="12"/>
    </row>
    <row r="2362" customFormat="false" ht="15" hidden="false" customHeight="false" outlineLevel="0" collapsed="false">
      <c r="A2362" s="8" t="n">
        <v>2358</v>
      </c>
      <c r="B2362" s="13"/>
      <c r="C2362" s="25"/>
      <c r="D2362" s="26" t="str">
        <f aca="false">IF($C2362="","",IFERROR(IF(INDEX(Bolalar!$B$5:$B$1804,MATCH($C2362,Bolalar!$I$5:$I$1804,0))="","",INDEX(Bolalar!$B$5:$B$1804,MATCH($C2362,Bolalar!$I$5:$I$1804,0))),""))</f>
        <v/>
      </c>
      <c r="E2362" s="15" t="str">
        <f aca="false">IF($C2362="","",IFERROR(IF(INDEX(Bolalar!$C$5:$C$1804,MATCH($C2362,Bolalar!$I$5:$I$1804,0))="","",INDEX(Bolalar!$C$5:$C$1804,MATCH($C2362,Bolalar!$I$5:$I$1804,0))),""))</f>
        <v/>
      </c>
      <c r="F2362" s="24"/>
      <c r="G2362" s="14" t="str">
        <f aca="false">IF(OR($E2362="",$B2362=""),"",INT(($B2362-$E2362)/365.25))</f>
        <v/>
      </c>
      <c r="H2362" s="14" t="str">
        <f aca="false">IF($G2362="","",IF($G2362&lt;5,"Ha","Yo'q"))</f>
        <v/>
      </c>
      <c r="I2362" s="14" t="str">
        <f aca="false">IF($G2362="","",IF($G2362&lt;18,"Ha","Yo'q"))</f>
        <v/>
      </c>
      <c r="J2362" s="12"/>
      <c r="K2362" s="12"/>
      <c r="L2362" s="25"/>
      <c r="M2362" s="12"/>
    </row>
    <row r="2363" customFormat="false" ht="15" hidden="false" customHeight="false" outlineLevel="0" collapsed="false">
      <c r="A2363" s="8" t="n">
        <v>2359</v>
      </c>
      <c r="B2363" s="13"/>
      <c r="C2363" s="25"/>
      <c r="D2363" s="26" t="str">
        <f aca="false">IF($C2363="","",IFERROR(IF(INDEX(Bolalar!$B$5:$B$1804,MATCH($C2363,Bolalar!$I$5:$I$1804,0))="","",INDEX(Bolalar!$B$5:$B$1804,MATCH($C2363,Bolalar!$I$5:$I$1804,0))),""))</f>
        <v/>
      </c>
      <c r="E2363" s="15" t="str">
        <f aca="false">IF($C2363="","",IFERROR(IF(INDEX(Bolalar!$C$5:$C$1804,MATCH($C2363,Bolalar!$I$5:$I$1804,0))="","",INDEX(Bolalar!$C$5:$C$1804,MATCH($C2363,Bolalar!$I$5:$I$1804,0))),""))</f>
        <v/>
      </c>
      <c r="F2363" s="24"/>
      <c r="G2363" s="14" t="str">
        <f aca="false">IF(OR($E2363="",$B2363=""),"",INT(($B2363-$E2363)/365.25))</f>
        <v/>
      </c>
      <c r="H2363" s="14" t="str">
        <f aca="false">IF($G2363="","",IF($G2363&lt;5,"Ha","Yo'q"))</f>
        <v/>
      </c>
      <c r="I2363" s="14" t="str">
        <f aca="false">IF($G2363="","",IF($G2363&lt;18,"Ha","Yo'q"))</f>
        <v/>
      </c>
      <c r="J2363" s="12"/>
      <c r="K2363" s="12"/>
      <c r="L2363" s="25"/>
      <c r="M2363" s="12"/>
    </row>
    <row r="2364" customFormat="false" ht="15" hidden="false" customHeight="false" outlineLevel="0" collapsed="false">
      <c r="A2364" s="8" t="n">
        <v>2360</v>
      </c>
      <c r="B2364" s="13"/>
      <c r="C2364" s="25"/>
      <c r="D2364" s="26" t="str">
        <f aca="false">IF($C2364="","",IFERROR(IF(INDEX(Bolalar!$B$5:$B$1804,MATCH($C2364,Bolalar!$I$5:$I$1804,0))="","",INDEX(Bolalar!$B$5:$B$1804,MATCH($C2364,Bolalar!$I$5:$I$1804,0))),""))</f>
        <v/>
      </c>
      <c r="E2364" s="15" t="str">
        <f aca="false">IF($C2364="","",IFERROR(IF(INDEX(Bolalar!$C$5:$C$1804,MATCH($C2364,Bolalar!$I$5:$I$1804,0))="","",INDEX(Bolalar!$C$5:$C$1804,MATCH($C2364,Bolalar!$I$5:$I$1804,0))),""))</f>
        <v/>
      </c>
      <c r="F2364" s="24"/>
      <c r="G2364" s="14" t="str">
        <f aca="false">IF(OR($E2364="",$B2364=""),"",INT(($B2364-$E2364)/365.25))</f>
        <v/>
      </c>
      <c r="H2364" s="14" t="str">
        <f aca="false">IF($G2364="","",IF($G2364&lt;5,"Ha","Yo'q"))</f>
        <v/>
      </c>
      <c r="I2364" s="14" t="str">
        <f aca="false">IF($G2364="","",IF($G2364&lt;18,"Ha","Yo'q"))</f>
        <v/>
      </c>
      <c r="J2364" s="12"/>
      <c r="K2364" s="12"/>
      <c r="L2364" s="25"/>
      <c r="M2364" s="12"/>
    </row>
    <row r="2365" customFormat="false" ht="15" hidden="false" customHeight="false" outlineLevel="0" collapsed="false">
      <c r="A2365" s="8" t="n">
        <v>2361</v>
      </c>
      <c r="B2365" s="13"/>
      <c r="C2365" s="25"/>
      <c r="D2365" s="26" t="str">
        <f aca="false">IF($C2365="","",IFERROR(IF(INDEX(Bolalar!$B$5:$B$1804,MATCH($C2365,Bolalar!$I$5:$I$1804,0))="","",INDEX(Bolalar!$B$5:$B$1804,MATCH($C2365,Bolalar!$I$5:$I$1804,0))),""))</f>
        <v/>
      </c>
      <c r="E2365" s="15" t="str">
        <f aca="false">IF($C2365="","",IFERROR(IF(INDEX(Bolalar!$C$5:$C$1804,MATCH($C2365,Bolalar!$I$5:$I$1804,0))="","",INDEX(Bolalar!$C$5:$C$1804,MATCH($C2365,Bolalar!$I$5:$I$1804,0))),""))</f>
        <v/>
      </c>
      <c r="F2365" s="24"/>
      <c r="G2365" s="14" t="str">
        <f aca="false">IF(OR($E2365="",$B2365=""),"",INT(($B2365-$E2365)/365.25))</f>
        <v/>
      </c>
      <c r="H2365" s="14" t="str">
        <f aca="false">IF($G2365="","",IF($G2365&lt;5,"Ha","Yo'q"))</f>
        <v/>
      </c>
      <c r="I2365" s="14" t="str">
        <f aca="false">IF($G2365="","",IF($G2365&lt;18,"Ha","Yo'q"))</f>
        <v/>
      </c>
      <c r="J2365" s="12"/>
      <c r="K2365" s="12"/>
      <c r="L2365" s="25"/>
      <c r="M2365" s="12"/>
    </row>
    <row r="2366" customFormat="false" ht="15" hidden="false" customHeight="false" outlineLevel="0" collapsed="false">
      <c r="A2366" s="8" t="n">
        <v>2362</v>
      </c>
      <c r="B2366" s="13"/>
      <c r="C2366" s="25"/>
      <c r="D2366" s="26" t="str">
        <f aca="false">IF($C2366="","",IFERROR(IF(INDEX(Bolalar!$B$5:$B$1804,MATCH($C2366,Bolalar!$I$5:$I$1804,0))="","",INDEX(Bolalar!$B$5:$B$1804,MATCH($C2366,Bolalar!$I$5:$I$1804,0))),""))</f>
        <v/>
      </c>
      <c r="E2366" s="15" t="str">
        <f aca="false">IF($C2366="","",IFERROR(IF(INDEX(Bolalar!$C$5:$C$1804,MATCH($C2366,Bolalar!$I$5:$I$1804,0))="","",INDEX(Bolalar!$C$5:$C$1804,MATCH($C2366,Bolalar!$I$5:$I$1804,0))),""))</f>
        <v/>
      </c>
      <c r="F2366" s="24"/>
      <c r="G2366" s="14" t="str">
        <f aca="false">IF(OR($E2366="",$B2366=""),"",INT(($B2366-$E2366)/365.25))</f>
        <v/>
      </c>
      <c r="H2366" s="14" t="str">
        <f aca="false">IF($G2366="","",IF($G2366&lt;5,"Ha","Yo'q"))</f>
        <v/>
      </c>
      <c r="I2366" s="14" t="str">
        <f aca="false">IF($G2366="","",IF($G2366&lt;18,"Ha","Yo'q"))</f>
        <v/>
      </c>
      <c r="J2366" s="12"/>
      <c r="K2366" s="12"/>
      <c r="L2366" s="25"/>
      <c r="M2366" s="12"/>
    </row>
    <row r="2367" customFormat="false" ht="15" hidden="false" customHeight="false" outlineLevel="0" collapsed="false">
      <c r="A2367" s="8" t="n">
        <v>2363</v>
      </c>
      <c r="B2367" s="13"/>
      <c r="C2367" s="25"/>
      <c r="D2367" s="26" t="str">
        <f aca="false">IF($C2367="","",IFERROR(IF(INDEX(Bolalar!$B$5:$B$1804,MATCH($C2367,Bolalar!$I$5:$I$1804,0))="","",INDEX(Bolalar!$B$5:$B$1804,MATCH($C2367,Bolalar!$I$5:$I$1804,0))),""))</f>
        <v/>
      </c>
      <c r="E2367" s="15" t="str">
        <f aca="false">IF($C2367="","",IFERROR(IF(INDEX(Bolalar!$C$5:$C$1804,MATCH($C2367,Bolalar!$I$5:$I$1804,0))="","",INDEX(Bolalar!$C$5:$C$1804,MATCH($C2367,Bolalar!$I$5:$I$1804,0))),""))</f>
        <v/>
      </c>
      <c r="F2367" s="24"/>
      <c r="G2367" s="14" t="str">
        <f aca="false">IF(OR($E2367="",$B2367=""),"",INT(($B2367-$E2367)/365.25))</f>
        <v/>
      </c>
      <c r="H2367" s="14" t="str">
        <f aca="false">IF($G2367="","",IF($G2367&lt;5,"Ha","Yo'q"))</f>
        <v/>
      </c>
      <c r="I2367" s="14" t="str">
        <f aca="false">IF($G2367="","",IF($G2367&lt;18,"Ha","Yo'q"))</f>
        <v/>
      </c>
      <c r="J2367" s="12"/>
      <c r="K2367" s="12"/>
      <c r="L2367" s="25"/>
      <c r="M2367" s="12"/>
    </row>
    <row r="2368" customFormat="false" ht="15" hidden="false" customHeight="false" outlineLevel="0" collapsed="false">
      <c r="A2368" s="8" t="n">
        <v>2364</v>
      </c>
      <c r="B2368" s="13"/>
      <c r="C2368" s="25"/>
      <c r="D2368" s="26" t="str">
        <f aca="false">IF($C2368="","",IFERROR(IF(INDEX(Bolalar!$B$5:$B$1804,MATCH($C2368,Bolalar!$I$5:$I$1804,0))="","",INDEX(Bolalar!$B$5:$B$1804,MATCH($C2368,Bolalar!$I$5:$I$1804,0))),""))</f>
        <v/>
      </c>
      <c r="E2368" s="15" t="str">
        <f aca="false">IF($C2368="","",IFERROR(IF(INDEX(Bolalar!$C$5:$C$1804,MATCH($C2368,Bolalar!$I$5:$I$1804,0))="","",INDEX(Bolalar!$C$5:$C$1804,MATCH($C2368,Bolalar!$I$5:$I$1804,0))),""))</f>
        <v/>
      </c>
      <c r="F2368" s="24"/>
      <c r="G2368" s="14" t="str">
        <f aca="false">IF(OR($E2368="",$B2368=""),"",INT(($B2368-$E2368)/365.25))</f>
        <v/>
      </c>
      <c r="H2368" s="14" t="str">
        <f aca="false">IF($G2368="","",IF($G2368&lt;5,"Ha","Yo'q"))</f>
        <v/>
      </c>
      <c r="I2368" s="14" t="str">
        <f aca="false">IF($G2368="","",IF($G2368&lt;18,"Ha","Yo'q"))</f>
        <v/>
      </c>
      <c r="J2368" s="12"/>
      <c r="K2368" s="12"/>
      <c r="L2368" s="25"/>
      <c r="M2368" s="12"/>
    </row>
    <row r="2369" customFormat="false" ht="15" hidden="false" customHeight="false" outlineLevel="0" collapsed="false">
      <c r="A2369" s="8" t="n">
        <v>2365</v>
      </c>
      <c r="B2369" s="13"/>
      <c r="C2369" s="25"/>
      <c r="D2369" s="26" t="str">
        <f aca="false">IF($C2369="","",IFERROR(IF(INDEX(Bolalar!$B$5:$B$1804,MATCH($C2369,Bolalar!$I$5:$I$1804,0))="","",INDEX(Bolalar!$B$5:$B$1804,MATCH($C2369,Bolalar!$I$5:$I$1804,0))),""))</f>
        <v/>
      </c>
      <c r="E2369" s="15" t="str">
        <f aca="false">IF($C2369="","",IFERROR(IF(INDEX(Bolalar!$C$5:$C$1804,MATCH($C2369,Bolalar!$I$5:$I$1804,0))="","",INDEX(Bolalar!$C$5:$C$1804,MATCH($C2369,Bolalar!$I$5:$I$1804,0))),""))</f>
        <v/>
      </c>
      <c r="F2369" s="24"/>
      <c r="G2369" s="14" t="str">
        <f aca="false">IF(OR($E2369="",$B2369=""),"",INT(($B2369-$E2369)/365.25))</f>
        <v/>
      </c>
      <c r="H2369" s="14" t="str">
        <f aca="false">IF($G2369="","",IF($G2369&lt;5,"Ha","Yo'q"))</f>
        <v/>
      </c>
      <c r="I2369" s="14" t="str">
        <f aca="false">IF($G2369="","",IF($G2369&lt;18,"Ha","Yo'q"))</f>
        <v/>
      </c>
      <c r="J2369" s="12"/>
      <c r="K2369" s="12"/>
      <c r="L2369" s="25"/>
      <c r="M2369" s="12"/>
    </row>
    <row r="2370" customFormat="false" ht="15" hidden="false" customHeight="false" outlineLevel="0" collapsed="false">
      <c r="A2370" s="8" t="n">
        <v>2366</v>
      </c>
      <c r="B2370" s="13"/>
      <c r="C2370" s="25"/>
      <c r="D2370" s="26" t="str">
        <f aca="false">IF($C2370="","",IFERROR(IF(INDEX(Bolalar!$B$5:$B$1804,MATCH($C2370,Bolalar!$I$5:$I$1804,0))="","",INDEX(Bolalar!$B$5:$B$1804,MATCH($C2370,Bolalar!$I$5:$I$1804,0))),""))</f>
        <v/>
      </c>
      <c r="E2370" s="15" t="str">
        <f aca="false">IF($C2370="","",IFERROR(IF(INDEX(Bolalar!$C$5:$C$1804,MATCH($C2370,Bolalar!$I$5:$I$1804,0))="","",INDEX(Bolalar!$C$5:$C$1804,MATCH($C2370,Bolalar!$I$5:$I$1804,0))),""))</f>
        <v/>
      </c>
      <c r="F2370" s="24"/>
      <c r="G2370" s="14" t="str">
        <f aca="false">IF(OR($E2370="",$B2370=""),"",INT(($B2370-$E2370)/365.25))</f>
        <v/>
      </c>
      <c r="H2370" s="14" t="str">
        <f aca="false">IF($G2370="","",IF($G2370&lt;5,"Ha","Yo'q"))</f>
        <v/>
      </c>
      <c r="I2370" s="14" t="str">
        <f aca="false">IF($G2370="","",IF($G2370&lt;18,"Ha","Yo'q"))</f>
        <v/>
      </c>
      <c r="J2370" s="12"/>
      <c r="K2370" s="12"/>
      <c r="L2370" s="25"/>
      <c r="M2370" s="12"/>
    </row>
    <row r="2371" customFormat="false" ht="15" hidden="false" customHeight="false" outlineLevel="0" collapsed="false">
      <c r="A2371" s="8" t="n">
        <v>2367</v>
      </c>
      <c r="B2371" s="13"/>
      <c r="C2371" s="25"/>
      <c r="D2371" s="26" t="str">
        <f aca="false">IF($C2371="","",IFERROR(IF(INDEX(Bolalar!$B$5:$B$1804,MATCH($C2371,Bolalar!$I$5:$I$1804,0))="","",INDEX(Bolalar!$B$5:$B$1804,MATCH($C2371,Bolalar!$I$5:$I$1804,0))),""))</f>
        <v/>
      </c>
      <c r="E2371" s="15" t="str">
        <f aca="false">IF($C2371="","",IFERROR(IF(INDEX(Bolalar!$C$5:$C$1804,MATCH($C2371,Bolalar!$I$5:$I$1804,0))="","",INDEX(Bolalar!$C$5:$C$1804,MATCH($C2371,Bolalar!$I$5:$I$1804,0))),""))</f>
        <v/>
      </c>
      <c r="F2371" s="24"/>
      <c r="G2371" s="14" t="str">
        <f aca="false">IF(OR($E2371="",$B2371=""),"",INT(($B2371-$E2371)/365.25))</f>
        <v/>
      </c>
      <c r="H2371" s="14" t="str">
        <f aca="false">IF($G2371="","",IF($G2371&lt;5,"Ha","Yo'q"))</f>
        <v/>
      </c>
      <c r="I2371" s="14" t="str">
        <f aca="false">IF($G2371="","",IF($G2371&lt;18,"Ha","Yo'q"))</f>
        <v/>
      </c>
      <c r="J2371" s="12"/>
      <c r="K2371" s="12"/>
      <c r="L2371" s="25"/>
      <c r="M2371" s="12"/>
    </row>
    <row r="2372" customFormat="false" ht="15" hidden="false" customHeight="false" outlineLevel="0" collapsed="false">
      <c r="A2372" s="8" t="n">
        <v>2368</v>
      </c>
      <c r="B2372" s="13"/>
      <c r="C2372" s="25"/>
      <c r="D2372" s="26" t="str">
        <f aca="false">IF($C2372="","",IFERROR(IF(INDEX(Bolalar!$B$5:$B$1804,MATCH($C2372,Bolalar!$I$5:$I$1804,0))="","",INDEX(Bolalar!$B$5:$B$1804,MATCH($C2372,Bolalar!$I$5:$I$1804,0))),""))</f>
        <v/>
      </c>
      <c r="E2372" s="15" t="str">
        <f aca="false">IF($C2372="","",IFERROR(IF(INDEX(Bolalar!$C$5:$C$1804,MATCH($C2372,Bolalar!$I$5:$I$1804,0))="","",INDEX(Bolalar!$C$5:$C$1804,MATCH($C2372,Bolalar!$I$5:$I$1804,0))),""))</f>
        <v/>
      </c>
      <c r="F2372" s="24"/>
      <c r="G2372" s="14" t="str">
        <f aca="false">IF(OR($E2372="",$B2372=""),"",INT(($B2372-$E2372)/365.25))</f>
        <v/>
      </c>
      <c r="H2372" s="14" t="str">
        <f aca="false">IF($G2372="","",IF($G2372&lt;5,"Ha","Yo'q"))</f>
        <v/>
      </c>
      <c r="I2372" s="14" t="str">
        <f aca="false">IF($G2372="","",IF($G2372&lt;18,"Ha","Yo'q"))</f>
        <v/>
      </c>
      <c r="J2372" s="12"/>
      <c r="K2372" s="12"/>
      <c r="L2372" s="25"/>
      <c r="M2372" s="12"/>
    </row>
    <row r="2373" customFormat="false" ht="15" hidden="false" customHeight="false" outlineLevel="0" collapsed="false">
      <c r="A2373" s="8" t="n">
        <v>2369</v>
      </c>
      <c r="B2373" s="13"/>
      <c r="C2373" s="25"/>
      <c r="D2373" s="26" t="str">
        <f aca="false">IF($C2373="","",IFERROR(IF(INDEX(Bolalar!$B$5:$B$1804,MATCH($C2373,Bolalar!$I$5:$I$1804,0))="","",INDEX(Bolalar!$B$5:$B$1804,MATCH($C2373,Bolalar!$I$5:$I$1804,0))),""))</f>
        <v/>
      </c>
      <c r="E2373" s="15" t="str">
        <f aca="false">IF($C2373="","",IFERROR(IF(INDEX(Bolalar!$C$5:$C$1804,MATCH($C2373,Bolalar!$I$5:$I$1804,0))="","",INDEX(Bolalar!$C$5:$C$1804,MATCH($C2373,Bolalar!$I$5:$I$1804,0))),""))</f>
        <v/>
      </c>
      <c r="F2373" s="24"/>
      <c r="G2373" s="14" t="str">
        <f aca="false">IF(OR($E2373="",$B2373=""),"",INT(($B2373-$E2373)/365.25))</f>
        <v/>
      </c>
      <c r="H2373" s="14" t="str">
        <f aca="false">IF($G2373="","",IF($G2373&lt;5,"Ha","Yo'q"))</f>
        <v/>
      </c>
      <c r="I2373" s="14" t="str">
        <f aca="false">IF($G2373="","",IF($G2373&lt;18,"Ha","Yo'q"))</f>
        <v/>
      </c>
      <c r="J2373" s="12"/>
      <c r="K2373" s="12"/>
      <c r="L2373" s="25"/>
      <c r="M2373" s="12"/>
    </row>
    <row r="2374" customFormat="false" ht="15" hidden="false" customHeight="false" outlineLevel="0" collapsed="false">
      <c r="A2374" s="8" t="n">
        <v>2370</v>
      </c>
      <c r="B2374" s="13"/>
      <c r="C2374" s="25"/>
      <c r="D2374" s="26" t="str">
        <f aca="false">IF($C2374="","",IFERROR(IF(INDEX(Bolalar!$B$5:$B$1804,MATCH($C2374,Bolalar!$I$5:$I$1804,0))="","",INDEX(Bolalar!$B$5:$B$1804,MATCH($C2374,Bolalar!$I$5:$I$1804,0))),""))</f>
        <v/>
      </c>
      <c r="E2374" s="15" t="str">
        <f aca="false">IF($C2374="","",IFERROR(IF(INDEX(Bolalar!$C$5:$C$1804,MATCH($C2374,Bolalar!$I$5:$I$1804,0))="","",INDEX(Bolalar!$C$5:$C$1804,MATCH($C2374,Bolalar!$I$5:$I$1804,0))),""))</f>
        <v/>
      </c>
      <c r="F2374" s="24"/>
      <c r="G2374" s="14" t="str">
        <f aca="false">IF(OR($E2374="",$B2374=""),"",INT(($B2374-$E2374)/365.25))</f>
        <v/>
      </c>
      <c r="H2374" s="14" t="str">
        <f aca="false">IF($G2374="","",IF($G2374&lt;5,"Ha","Yo'q"))</f>
        <v/>
      </c>
      <c r="I2374" s="14" t="str">
        <f aca="false">IF($G2374="","",IF($G2374&lt;18,"Ha","Yo'q"))</f>
        <v/>
      </c>
      <c r="J2374" s="12"/>
      <c r="K2374" s="12"/>
      <c r="L2374" s="25"/>
      <c r="M2374" s="12"/>
    </row>
    <row r="2375" customFormat="false" ht="15" hidden="false" customHeight="false" outlineLevel="0" collapsed="false">
      <c r="A2375" s="8" t="n">
        <v>2371</v>
      </c>
      <c r="B2375" s="13"/>
      <c r="C2375" s="25"/>
      <c r="D2375" s="26" t="str">
        <f aca="false">IF($C2375="","",IFERROR(IF(INDEX(Bolalar!$B$5:$B$1804,MATCH($C2375,Bolalar!$I$5:$I$1804,0))="","",INDEX(Bolalar!$B$5:$B$1804,MATCH($C2375,Bolalar!$I$5:$I$1804,0))),""))</f>
        <v/>
      </c>
      <c r="E2375" s="15" t="str">
        <f aca="false">IF($C2375="","",IFERROR(IF(INDEX(Bolalar!$C$5:$C$1804,MATCH($C2375,Bolalar!$I$5:$I$1804,0))="","",INDEX(Bolalar!$C$5:$C$1804,MATCH($C2375,Bolalar!$I$5:$I$1804,0))),""))</f>
        <v/>
      </c>
      <c r="F2375" s="24"/>
      <c r="G2375" s="14" t="str">
        <f aca="false">IF(OR($E2375="",$B2375=""),"",INT(($B2375-$E2375)/365.25))</f>
        <v/>
      </c>
      <c r="H2375" s="14" t="str">
        <f aca="false">IF($G2375="","",IF($G2375&lt;5,"Ha","Yo'q"))</f>
        <v/>
      </c>
      <c r="I2375" s="14" t="str">
        <f aca="false">IF($G2375="","",IF($G2375&lt;18,"Ha","Yo'q"))</f>
        <v/>
      </c>
      <c r="J2375" s="12"/>
      <c r="K2375" s="12"/>
      <c r="L2375" s="25"/>
      <c r="M2375" s="12"/>
    </row>
    <row r="2376" customFormat="false" ht="15" hidden="false" customHeight="false" outlineLevel="0" collapsed="false">
      <c r="A2376" s="8" t="n">
        <v>2372</v>
      </c>
      <c r="B2376" s="13"/>
      <c r="C2376" s="25"/>
      <c r="D2376" s="26" t="str">
        <f aca="false">IF($C2376="","",IFERROR(IF(INDEX(Bolalar!$B$5:$B$1804,MATCH($C2376,Bolalar!$I$5:$I$1804,0))="","",INDEX(Bolalar!$B$5:$B$1804,MATCH($C2376,Bolalar!$I$5:$I$1804,0))),""))</f>
        <v/>
      </c>
      <c r="E2376" s="15" t="str">
        <f aca="false">IF($C2376="","",IFERROR(IF(INDEX(Bolalar!$C$5:$C$1804,MATCH($C2376,Bolalar!$I$5:$I$1804,0))="","",INDEX(Bolalar!$C$5:$C$1804,MATCH($C2376,Bolalar!$I$5:$I$1804,0))),""))</f>
        <v/>
      </c>
      <c r="F2376" s="24"/>
      <c r="G2376" s="14" t="str">
        <f aca="false">IF(OR($E2376="",$B2376=""),"",INT(($B2376-$E2376)/365.25))</f>
        <v/>
      </c>
      <c r="H2376" s="14" t="str">
        <f aca="false">IF($G2376="","",IF($G2376&lt;5,"Ha","Yo'q"))</f>
        <v/>
      </c>
      <c r="I2376" s="14" t="str">
        <f aca="false">IF($G2376="","",IF($G2376&lt;18,"Ha","Yo'q"))</f>
        <v/>
      </c>
      <c r="J2376" s="12"/>
      <c r="K2376" s="12"/>
      <c r="L2376" s="25"/>
      <c r="M2376" s="12"/>
    </row>
    <row r="2377" customFormat="false" ht="15" hidden="false" customHeight="false" outlineLevel="0" collapsed="false">
      <c r="A2377" s="8" t="n">
        <v>2373</v>
      </c>
      <c r="B2377" s="13"/>
      <c r="C2377" s="25"/>
      <c r="D2377" s="26" t="str">
        <f aca="false">IF($C2377="","",IFERROR(IF(INDEX(Bolalar!$B$5:$B$1804,MATCH($C2377,Bolalar!$I$5:$I$1804,0))="","",INDEX(Bolalar!$B$5:$B$1804,MATCH($C2377,Bolalar!$I$5:$I$1804,0))),""))</f>
        <v/>
      </c>
      <c r="E2377" s="15" t="str">
        <f aca="false">IF($C2377="","",IFERROR(IF(INDEX(Bolalar!$C$5:$C$1804,MATCH($C2377,Bolalar!$I$5:$I$1804,0))="","",INDEX(Bolalar!$C$5:$C$1804,MATCH($C2377,Bolalar!$I$5:$I$1804,0))),""))</f>
        <v/>
      </c>
      <c r="F2377" s="24"/>
      <c r="G2377" s="14" t="str">
        <f aca="false">IF(OR($E2377="",$B2377=""),"",INT(($B2377-$E2377)/365.25))</f>
        <v/>
      </c>
      <c r="H2377" s="14" t="str">
        <f aca="false">IF($G2377="","",IF($G2377&lt;5,"Ha","Yo'q"))</f>
        <v/>
      </c>
      <c r="I2377" s="14" t="str">
        <f aca="false">IF($G2377="","",IF($G2377&lt;18,"Ha","Yo'q"))</f>
        <v/>
      </c>
      <c r="J2377" s="12"/>
      <c r="K2377" s="12"/>
      <c r="L2377" s="25"/>
      <c r="M2377" s="12"/>
    </row>
    <row r="2378" customFormat="false" ht="15" hidden="false" customHeight="false" outlineLevel="0" collapsed="false">
      <c r="A2378" s="8" t="n">
        <v>2374</v>
      </c>
      <c r="B2378" s="13"/>
      <c r="C2378" s="25"/>
      <c r="D2378" s="26" t="str">
        <f aca="false">IF($C2378="","",IFERROR(IF(INDEX(Bolalar!$B$5:$B$1804,MATCH($C2378,Bolalar!$I$5:$I$1804,0))="","",INDEX(Bolalar!$B$5:$B$1804,MATCH($C2378,Bolalar!$I$5:$I$1804,0))),""))</f>
        <v/>
      </c>
      <c r="E2378" s="15" t="str">
        <f aca="false">IF($C2378="","",IFERROR(IF(INDEX(Bolalar!$C$5:$C$1804,MATCH($C2378,Bolalar!$I$5:$I$1804,0))="","",INDEX(Bolalar!$C$5:$C$1804,MATCH($C2378,Bolalar!$I$5:$I$1804,0))),""))</f>
        <v/>
      </c>
      <c r="F2378" s="24"/>
      <c r="G2378" s="14" t="str">
        <f aca="false">IF(OR($E2378="",$B2378=""),"",INT(($B2378-$E2378)/365.25))</f>
        <v/>
      </c>
      <c r="H2378" s="14" t="str">
        <f aca="false">IF($G2378="","",IF($G2378&lt;5,"Ha","Yo'q"))</f>
        <v/>
      </c>
      <c r="I2378" s="14" t="str">
        <f aca="false">IF($G2378="","",IF($G2378&lt;18,"Ha","Yo'q"))</f>
        <v/>
      </c>
      <c r="J2378" s="12"/>
      <c r="K2378" s="12"/>
      <c r="L2378" s="25"/>
      <c r="M2378" s="12"/>
    </row>
    <row r="2379" customFormat="false" ht="15" hidden="false" customHeight="false" outlineLevel="0" collapsed="false">
      <c r="A2379" s="8" t="n">
        <v>2375</v>
      </c>
      <c r="B2379" s="13"/>
      <c r="C2379" s="25"/>
      <c r="D2379" s="26" t="str">
        <f aca="false">IF($C2379="","",IFERROR(IF(INDEX(Bolalar!$B$5:$B$1804,MATCH($C2379,Bolalar!$I$5:$I$1804,0))="","",INDEX(Bolalar!$B$5:$B$1804,MATCH($C2379,Bolalar!$I$5:$I$1804,0))),""))</f>
        <v/>
      </c>
      <c r="E2379" s="15" t="str">
        <f aca="false">IF($C2379="","",IFERROR(IF(INDEX(Bolalar!$C$5:$C$1804,MATCH($C2379,Bolalar!$I$5:$I$1804,0))="","",INDEX(Bolalar!$C$5:$C$1804,MATCH($C2379,Bolalar!$I$5:$I$1804,0))),""))</f>
        <v/>
      </c>
      <c r="F2379" s="24"/>
      <c r="G2379" s="14" t="str">
        <f aca="false">IF(OR($E2379="",$B2379=""),"",INT(($B2379-$E2379)/365.25))</f>
        <v/>
      </c>
      <c r="H2379" s="14" t="str">
        <f aca="false">IF($G2379="","",IF($G2379&lt;5,"Ha","Yo'q"))</f>
        <v/>
      </c>
      <c r="I2379" s="14" t="str">
        <f aca="false">IF($G2379="","",IF($G2379&lt;18,"Ha","Yo'q"))</f>
        <v/>
      </c>
      <c r="J2379" s="12"/>
      <c r="K2379" s="12"/>
      <c r="L2379" s="25"/>
      <c r="M2379" s="12"/>
    </row>
    <row r="2380" customFormat="false" ht="15" hidden="false" customHeight="false" outlineLevel="0" collapsed="false">
      <c r="A2380" s="8" t="n">
        <v>2376</v>
      </c>
      <c r="B2380" s="13"/>
      <c r="C2380" s="25"/>
      <c r="D2380" s="26" t="str">
        <f aca="false">IF($C2380="","",IFERROR(IF(INDEX(Bolalar!$B$5:$B$1804,MATCH($C2380,Bolalar!$I$5:$I$1804,0))="","",INDEX(Bolalar!$B$5:$B$1804,MATCH($C2380,Bolalar!$I$5:$I$1804,0))),""))</f>
        <v/>
      </c>
      <c r="E2380" s="15" t="str">
        <f aca="false">IF($C2380="","",IFERROR(IF(INDEX(Bolalar!$C$5:$C$1804,MATCH($C2380,Bolalar!$I$5:$I$1804,0))="","",INDEX(Bolalar!$C$5:$C$1804,MATCH($C2380,Bolalar!$I$5:$I$1804,0))),""))</f>
        <v/>
      </c>
      <c r="F2380" s="24"/>
      <c r="G2380" s="14" t="str">
        <f aca="false">IF(OR($E2380="",$B2380=""),"",INT(($B2380-$E2380)/365.25))</f>
        <v/>
      </c>
      <c r="H2380" s="14" t="str">
        <f aca="false">IF($G2380="","",IF($G2380&lt;5,"Ha","Yo'q"))</f>
        <v/>
      </c>
      <c r="I2380" s="14" t="str">
        <f aca="false">IF($G2380="","",IF($G2380&lt;18,"Ha","Yo'q"))</f>
        <v/>
      </c>
      <c r="J2380" s="12"/>
      <c r="K2380" s="12"/>
      <c r="L2380" s="25"/>
      <c r="M2380" s="12"/>
    </row>
    <row r="2381" customFormat="false" ht="15" hidden="false" customHeight="false" outlineLevel="0" collapsed="false">
      <c r="A2381" s="8" t="n">
        <v>2377</v>
      </c>
      <c r="B2381" s="13"/>
      <c r="C2381" s="25"/>
      <c r="D2381" s="26" t="str">
        <f aca="false">IF($C2381="","",IFERROR(IF(INDEX(Bolalar!$B$5:$B$1804,MATCH($C2381,Bolalar!$I$5:$I$1804,0))="","",INDEX(Bolalar!$B$5:$B$1804,MATCH($C2381,Bolalar!$I$5:$I$1804,0))),""))</f>
        <v/>
      </c>
      <c r="E2381" s="15" t="str">
        <f aca="false">IF($C2381="","",IFERROR(IF(INDEX(Bolalar!$C$5:$C$1804,MATCH($C2381,Bolalar!$I$5:$I$1804,0))="","",INDEX(Bolalar!$C$5:$C$1804,MATCH($C2381,Bolalar!$I$5:$I$1804,0))),""))</f>
        <v/>
      </c>
      <c r="F2381" s="24"/>
      <c r="G2381" s="14" t="str">
        <f aca="false">IF(OR($E2381="",$B2381=""),"",INT(($B2381-$E2381)/365.25))</f>
        <v/>
      </c>
      <c r="H2381" s="14" t="str">
        <f aca="false">IF($G2381="","",IF($G2381&lt;5,"Ha","Yo'q"))</f>
        <v/>
      </c>
      <c r="I2381" s="14" t="str">
        <f aca="false">IF($G2381="","",IF($G2381&lt;18,"Ha","Yo'q"))</f>
        <v/>
      </c>
      <c r="J2381" s="12"/>
      <c r="K2381" s="12"/>
      <c r="L2381" s="25"/>
      <c r="M2381" s="12"/>
    </row>
    <row r="2382" customFormat="false" ht="15" hidden="false" customHeight="false" outlineLevel="0" collapsed="false">
      <c r="A2382" s="8" t="n">
        <v>2378</v>
      </c>
      <c r="B2382" s="13"/>
      <c r="C2382" s="25"/>
      <c r="D2382" s="26" t="str">
        <f aca="false">IF($C2382="","",IFERROR(IF(INDEX(Bolalar!$B$5:$B$1804,MATCH($C2382,Bolalar!$I$5:$I$1804,0))="","",INDEX(Bolalar!$B$5:$B$1804,MATCH($C2382,Bolalar!$I$5:$I$1804,0))),""))</f>
        <v/>
      </c>
      <c r="E2382" s="15" t="str">
        <f aca="false">IF($C2382="","",IFERROR(IF(INDEX(Bolalar!$C$5:$C$1804,MATCH($C2382,Bolalar!$I$5:$I$1804,0))="","",INDEX(Bolalar!$C$5:$C$1804,MATCH($C2382,Bolalar!$I$5:$I$1804,0))),""))</f>
        <v/>
      </c>
      <c r="F2382" s="24"/>
      <c r="G2382" s="14" t="str">
        <f aca="false">IF(OR($E2382="",$B2382=""),"",INT(($B2382-$E2382)/365.25))</f>
        <v/>
      </c>
      <c r="H2382" s="14" t="str">
        <f aca="false">IF($G2382="","",IF($G2382&lt;5,"Ha","Yo'q"))</f>
        <v/>
      </c>
      <c r="I2382" s="14" t="str">
        <f aca="false">IF($G2382="","",IF($G2382&lt;18,"Ha","Yo'q"))</f>
        <v/>
      </c>
      <c r="J2382" s="12"/>
      <c r="K2382" s="12"/>
      <c r="L2382" s="25"/>
      <c r="M2382" s="12"/>
    </row>
    <row r="2383" customFormat="false" ht="15" hidden="false" customHeight="false" outlineLevel="0" collapsed="false">
      <c r="A2383" s="8" t="n">
        <v>2379</v>
      </c>
      <c r="B2383" s="13"/>
      <c r="C2383" s="25"/>
      <c r="D2383" s="26" t="str">
        <f aca="false">IF($C2383="","",IFERROR(IF(INDEX(Bolalar!$B$5:$B$1804,MATCH($C2383,Bolalar!$I$5:$I$1804,0))="","",INDEX(Bolalar!$B$5:$B$1804,MATCH($C2383,Bolalar!$I$5:$I$1804,0))),""))</f>
        <v/>
      </c>
      <c r="E2383" s="15" t="str">
        <f aca="false">IF($C2383="","",IFERROR(IF(INDEX(Bolalar!$C$5:$C$1804,MATCH($C2383,Bolalar!$I$5:$I$1804,0))="","",INDEX(Bolalar!$C$5:$C$1804,MATCH($C2383,Bolalar!$I$5:$I$1804,0))),""))</f>
        <v/>
      </c>
      <c r="F2383" s="24"/>
      <c r="G2383" s="14" t="str">
        <f aca="false">IF(OR($E2383="",$B2383=""),"",INT(($B2383-$E2383)/365.25))</f>
        <v/>
      </c>
      <c r="H2383" s="14" t="str">
        <f aca="false">IF($G2383="","",IF($G2383&lt;5,"Ha","Yo'q"))</f>
        <v/>
      </c>
      <c r="I2383" s="14" t="str">
        <f aca="false">IF($G2383="","",IF($G2383&lt;18,"Ha","Yo'q"))</f>
        <v/>
      </c>
      <c r="J2383" s="12"/>
      <c r="K2383" s="12"/>
      <c r="L2383" s="25"/>
      <c r="M2383" s="12"/>
    </row>
    <row r="2384" customFormat="false" ht="15" hidden="false" customHeight="false" outlineLevel="0" collapsed="false">
      <c r="A2384" s="8" t="n">
        <v>2380</v>
      </c>
      <c r="B2384" s="13"/>
      <c r="C2384" s="25"/>
      <c r="D2384" s="26" t="str">
        <f aca="false">IF($C2384="","",IFERROR(IF(INDEX(Bolalar!$B$5:$B$1804,MATCH($C2384,Bolalar!$I$5:$I$1804,0))="","",INDEX(Bolalar!$B$5:$B$1804,MATCH($C2384,Bolalar!$I$5:$I$1804,0))),""))</f>
        <v/>
      </c>
      <c r="E2384" s="15" t="str">
        <f aca="false">IF($C2384="","",IFERROR(IF(INDEX(Bolalar!$C$5:$C$1804,MATCH($C2384,Bolalar!$I$5:$I$1804,0))="","",INDEX(Bolalar!$C$5:$C$1804,MATCH($C2384,Bolalar!$I$5:$I$1804,0))),""))</f>
        <v/>
      </c>
      <c r="F2384" s="24"/>
      <c r="G2384" s="14" t="str">
        <f aca="false">IF(OR($E2384="",$B2384=""),"",INT(($B2384-$E2384)/365.25))</f>
        <v/>
      </c>
      <c r="H2384" s="14" t="str">
        <f aca="false">IF($G2384="","",IF($G2384&lt;5,"Ha","Yo'q"))</f>
        <v/>
      </c>
      <c r="I2384" s="14" t="str">
        <f aca="false">IF($G2384="","",IF($G2384&lt;18,"Ha","Yo'q"))</f>
        <v/>
      </c>
      <c r="J2384" s="12"/>
      <c r="K2384" s="12"/>
      <c r="L2384" s="25"/>
      <c r="M2384" s="12"/>
    </row>
    <row r="2385" customFormat="false" ht="15" hidden="false" customHeight="false" outlineLevel="0" collapsed="false">
      <c r="A2385" s="8" t="n">
        <v>2381</v>
      </c>
      <c r="B2385" s="13"/>
      <c r="C2385" s="25"/>
      <c r="D2385" s="26" t="str">
        <f aca="false">IF($C2385="","",IFERROR(IF(INDEX(Bolalar!$B$5:$B$1804,MATCH($C2385,Bolalar!$I$5:$I$1804,0))="","",INDEX(Bolalar!$B$5:$B$1804,MATCH($C2385,Bolalar!$I$5:$I$1804,0))),""))</f>
        <v/>
      </c>
      <c r="E2385" s="15" t="str">
        <f aca="false">IF($C2385="","",IFERROR(IF(INDEX(Bolalar!$C$5:$C$1804,MATCH($C2385,Bolalar!$I$5:$I$1804,0))="","",INDEX(Bolalar!$C$5:$C$1804,MATCH($C2385,Bolalar!$I$5:$I$1804,0))),""))</f>
        <v/>
      </c>
      <c r="F2385" s="24"/>
      <c r="G2385" s="14" t="str">
        <f aca="false">IF(OR($E2385="",$B2385=""),"",INT(($B2385-$E2385)/365.25))</f>
        <v/>
      </c>
      <c r="H2385" s="14" t="str">
        <f aca="false">IF($G2385="","",IF($G2385&lt;5,"Ha","Yo'q"))</f>
        <v/>
      </c>
      <c r="I2385" s="14" t="str">
        <f aca="false">IF($G2385="","",IF($G2385&lt;18,"Ha","Yo'q"))</f>
        <v/>
      </c>
      <c r="J2385" s="12"/>
      <c r="K2385" s="12"/>
      <c r="L2385" s="25"/>
      <c r="M2385" s="12"/>
    </row>
    <row r="2386" customFormat="false" ht="15" hidden="false" customHeight="false" outlineLevel="0" collapsed="false">
      <c r="A2386" s="8" t="n">
        <v>2382</v>
      </c>
      <c r="B2386" s="13"/>
      <c r="C2386" s="25"/>
      <c r="D2386" s="26" t="str">
        <f aca="false">IF($C2386="","",IFERROR(IF(INDEX(Bolalar!$B$5:$B$1804,MATCH($C2386,Bolalar!$I$5:$I$1804,0))="","",INDEX(Bolalar!$B$5:$B$1804,MATCH($C2386,Bolalar!$I$5:$I$1804,0))),""))</f>
        <v/>
      </c>
      <c r="E2386" s="15" t="str">
        <f aca="false">IF($C2386="","",IFERROR(IF(INDEX(Bolalar!$C$5:$C$1804,MATCH($C2386,Bolalar!$I$5:$I$1804,0))="","",INDEX(Bolalar!$C$5:$C$1804,MATCH($C2386,Bolalar!$I$5:$I$1804,0))),""))</f>
        <v/>
      </c>
      <c r="F2386" s="24"/>
      <c r="G2386" s="14" t="str">
        <f aca="false">IF(OR($E2386="",$B2386=""),"",INT(($B2386-$E2386)/365.25))</f>
        <v/>
      </c>
      <c r="H2386" s="14" t="str">
        <f aca="false">IF($G2386="","",IF($G2386&lt;5,"Ha","Yo'q"))</f>
        <v/>
      </c>
      <c r="I2386" s="14" t="str">
        <f aca="false">IF($G2386="","",IF($G2386&lt;18,"Ha","Yo'q"))</f>
        <v/>
      </c>
      <c r="J2386" s="12"/>
      <c r="K2386" s="12"/>
      <c r="L2386" s="25"/>
      <c r="M2386" s="12"/>
    </row>
    <row r="2387" customFormat="false" ht="15" hidden="false" customHeight="false" outlineLevel="0" collapsed="false">
      <c r="A2387" s="8" t="n">
        <v>2383</v>
      </c>
      <c r="B2387" s="13"/>
      <c r="C2387" s="25"/>
      <c r="D2387" s="26" t="str">
        <f aca="false">IF($C2387="","",IFERROR(IF(INDEX(Bolalar!$B$5:$B$1804,MATCH($C2387,Bolalar!$I$5:$I$1804,0))="","",INDEX(Bolalar!$B$5:$B$1804,MATCH($C2387,Bolalar!$I$5:$I$1804,0))),""))</f>
        <v/>
      </c>
      <c r="E2387" s="15" t="str">
        <f aca="false">IF($C2387="","",IFERROR(IF(INDEX(Bolalar!$C$5:$C$1804,MATCH($C2387,Bolalar!$I$5:$I$1804,0))="","",INDEX(Bolalar!$C$5:$C$1804,MATCH($C2387,Bolalar!$I$5:$I$1804,0))),""))</f>
        <v/>
      </c>
      <c r="F2387" s="24"/>
      <c r="G2387" s="14" t="str">
        <f aca="false">IF(OR($E2387="",$B2387=""),"",INT(($B2387-$E2387)/365.25))</f>
        <v/>
      </c>
      <c r="H2387" s="14" t="str">
        <f aca="false">IF($G2387="","",IF($G2387&lt;5,"Ha","Yo'q"))</f>
        <v/>
      </c>
      <c r="I2387" s="14" t="str">
        <f aca="false">IF($G2387="","",IF($G2387&lt;18,"Ha","Yo'q"))</f>
        <v/>
      </c>
      <c r="J2387" s="12"/>
      <c r="K2387" s="12"/>
      <c r="L2387" s="25"/>
      <c r="M2387" s="12"/>
    </row>
    <row r="2388" customFormat="false" ht="15" hidden="false" customHeight="false" outlineLevel="0" collapsed="false">
      <c r="A2388" s="8" t="n">
        <v>2384</v>
      </c>
      <c r="B2388" s="13"/>
      <c r="C2388" s="25"/>
      <c r="D2388" s="26" t="str">
        <f aca="false">IF($C2388="","",IFERROR(IF(INDEX(Bolalar!$B$5:$B$1804,MATCH($C2388,Bolalar!$I$5:$I$1804,0))="","",INDEX(Bolalar!$B$5:$B$1804,MATCH($C2388,Bolalar!$I$5:$I$1804,0))),""))</f>
        <v/>
      </c>
      <c r="E2388" s="15" t="str">
        <f aca="false">IF($C2388="","",IFERROR(IF(INDEX(Bolalar!$C$5:$C$1804,MATCH($C2388,Bolalar!$I$5:$I$1804,0))="","",INDEX(Bolalar!$C$5:$C$1804,MATCH($C2388,Bolalar!$I$5:$I$1804,0))),""))</f>
        <v/>
      </c>
      <c r="F2388" s="24"/>
      <c r="G2388" s="14" t="str">
        <f aca="false">IF(OR($E2388="",$B2388=""),"",INT(($B2388-$E2388)/365.25))</f>
        <v/>
      </c>
      <c r="H2388" s="14" t="str">
        <f aca="false">IF($G2388="","",IF($G2388&lt;5,"Ha","Yo'q"))</f>
        <v/>
      </c>
      <c r="I2388" s="14" t="str">
        <f aca="false">IF($G2388="","",IF($G2388&lt;18,"Ha","Yo'q"))</f>
        <v/>
      </c>
      <c r="J2388" s="12"/>
      <c r="K2388" s="12"/>
      <c r="L2388" s="25"/>
      <c r="M2388" s="12"/>
    </row>
    <row r="2389" customFormat="false" ht="15" hidden="false" customHeight="false" outlineLevel="0" collapsed="false">
      <c r="A2389" s="8" t="n">
        <v>2385</v>
      </c>
      <c r="B2389" s="13"/>
      <c r="C2389" s="25"/>
      <c r="D2389" s="26" t="str">
        <f aca="false">IF($C2389="","",IFERROR(IF(INDEX(Bolalar!$B$5:$B$1804,MATCH($C2389,Bolalar!$I$5:$I$1804,0))="","",INDEX(Bolalar!$B$5:$B$1804,MATCH($C2389,Bolalar!$I$5:$I$1804,0))),""))</f>
        <v/>
      </c>
      <c r="E2389" s="15" t="str">
        <f aca="false">IF($C2389="","",IFERROR(IF(INDEX(Bolalar!$C$5:$C$1804,MATCH($C2389,Bolalar!$I$5:$I$1804,0))="","",INDEX(Bolalar!$C$5:$C$1804,MATCH($C2389,Bolalar!$I$5:$I$1804,0))),""))</f>
        <v/>
      </c>
      <c r="F2389" s="24"/>
      <c r="G2389" s="14" t="str">
        <f aca="false">IF(OR($E2389="",$B2389=""),"",INT(($B2389-$E2389)/365.25))</f>
        <v/>
      </c>
      <c r="H2389" s="14" t="str">
        <f aca="false">IF($G2389="","",IF($G2389&lt;5,"Ha","Yo'q"))</f>
        <v/>
      </c>
      <c r="I2389" s="14" t="str">
        <f aca="false">IF($G2389="","",IF($G2389&lt;18,"Ha","Yo'q"))</f>
        <v/>
      </c>
      <c r="J2389" s="12"/>
      <c r="K2389" s="12"/>
      <c r="L2389" s="25"/>
      <c r="M2389" s="12"/>
    </row>
    <row r="2390" customFormat="false" ht="15" hidden="false" customHeight="false" outlineLevel="0" collapsed="false">
      <c r="A2390" s="8" t="n">
        <v>2386</v>
      </c>
      <c r="B2390" s="13"/>
      <c r="C2390" s="25"/>
      <c r="D2390" s="26" t="str">
        <f aca="false">IF($C2390="","",IFERROR(IF(INDEX(Bolalar!$B$5:$B$1804,MATCH($C2390,Bolalar!$I$5:$I$1804,0))="","",INDEX(Bolalar!$B$5:$B$1804,MATCH($C2390,Bolalar!$I$5:$I$1804,0))),""))</f>
        <v/>
      </c>
      <c r="E2390" s="15" t="str">
        <f aca="false">IF($C2390="","",IFERROR(IF(INDEX(Bolalar!$C$5:$C$1804,MATCH($C2390,Bolalar!$I$5:$I$1804,0))="","",INDEX(Bolalar!$C$5:$C$1804,MATCH($C2390,Bolalar!$I$5:$I$1804,0))),""))</f>
        <v/>
      </c>
      <c r="F2390" s="24"/>
      <c r="G2390" s="14" t="str">
        <f aca="false">IF(OR($E2390="",$B2390=""),"",INT(($B2390-$E2390)/365.25))</f>
        <v/>
      </c>
      <c r="H2390" s="14" t="str">
        <f aca="false">IF($G2390="","",IF($G2390&lt;5,"Ha","Yo'q"))</f>
        <v/>
      </c>
      <c r="I2390" s="14" t="str">
        <f aca="false">IF($G2390="","",IF($G2390&lt;18,"Ha","Yo'q"))</f>
        <v/>
      </c>
      <c r="J2390" s="12"/>
      <c r="K2390" s="12"/>
      <c r="L2390" s="25"/>
      <c r="M2390" s="12"/>
    </row>
    <row r="2391" customFormat="false" ht="15" hidden="false" customHeight="false" outlineLevel="0" collapsed="false">
      <c r="A2391" s="8" t="n">
        <v>2387</v>
      </c>
      <c r="B2391" s="13"/>
      <c r="C2391" s="25"/>
      <c r="D2391" s="26" t="str">
        <f aca="false">IF($C2391="","",IFERROR(IF(INDEX(Bolalar!$B$5:$B$1804,MATCH($C2391,Bolalar!$I$5:$I$1804,0))="","",INDEX(Bolalar!$B$5:$B$1804,MATCH($C2391,Bolalar!$I$5:$I$1804,0))),""))</f>
        <v/>
      </c>
      <c r="E2391" s="15" t="str">
        <f aca="false">IF($C2391="","",IFERROR(IF(INDEX(Bolalar!$C$5:$C$1804,MATCH($C2391,Bolalar!$I$5:$I$1804,0))="","",INDEX(Bolalar!$C$5:$C$1804,MATCH($C2391,Bolalar!$I$5:$I$1804,0))),""))</f>
        <v/>
      </c>
      <c r="F2391" s="24"/>
      <c r="G2391" s="14" t="str">
        <f aca="false">IF(OR($E2391="",$B2391=""),"",INT(($B2391-$E2391)/365.25))</f>
        <v/>
      </c>
      <c r="H2391" s="14" t="str">
        <f aca="false">IF($G2391="","",IF($G2391&lt;5,"Ha","Yo'q"))</f>
        <v/>
      </c>
      <c r="I2391" s="14" t="str">
        <f aca="false">IF($G2391="","",IF($G2391&lt;18,"Ha","Yo'q"))</f>
        <v/>
      </c>
      <c r="J2391" s="12"/>
      <c r="K2391" s="12"/>
      <c r="L2391" s="25"/>
      <c r="M2391" s="12"/>
    </row>
    <row r="2392" customFormat="false" ht="15" hidden="false" customHeight="false" outlineLevel="0" collapsed="false">
      <c r="A2392" s="8" t="n">
        <v>2388</v>
      </c>
      <c r="B2392" s="13"/>
      <c r="C2392" s="25"/>
      <c r="D2392" s="26" t="str">
        <f aca="false">IF($C2392="","",IFERROR(IF(INDEX(Bolalar!$B$5:$B$1804,MATCH($C2392,Bolalar!$I$5:$I$1804,0))="","",INDEX(Bolalar!$B$5:$B$1804,MATCH($C2392,Bolalar!$I$5:$I$1804,0))),""))</f>
        <v/>
      </c>
      <c r="E2392" s="15" t="str">
        <f aca="false">IF($C2392="","",IFERROR(IF(INDEX(Bolalar!$C$5:$C$1804,MATCH($C2392,Bolalar!$I$5:$I$1804,0))="","",INDEX(Bolalar!$C$5:$C$1804,MATCH($C2392,Bolalar!$I$5:$I$1804,0))),""))</f>
        <v/>
      </c>
      <c r="F2392" s="24"/>
      <c r="G2392" s="14" t="str">
        <f aca="false">IF(OR($E2392="",$B2392=""),"",INT(($B2392-$E2392)/365.25))</f>
        <v/>
      </c>
      <c r="H2392" s="14" t="str">
        <f aca="false">IF($G2392="","",IF($G2392&lt;5,"Ha","Yo'q"))</f>
        <v/>
      </c>
      <c r="I2392" s="14" t="str">
        <f aca="false">IF($G2392="","",IF($G2392&lt;18,"Ha","Yo'q"))</f>
        <v/>
      </c>
      <c r="J2392" s="12"/>
      <c r="K2392" s="12"/>
      <c r="L2392" s="25"/>
      <c r="M2392" s="12"/>
    </row>
    <row r="2393" customFormat="false" ht="15" hidden="false" customHeight="false" outlineLevel="0" collapsed="false">
      <c r="A2393" s="8" t="n">
        <v>2389</v>
      </c>
      <c r="B2393" s="13"/>
      <c r="C2393" s="25"/>
      <c r="D2393" s="26" t="str">
        <f aca="false">IF($C2393="","",IFERROR(IF(INDEX(Bolalar!$B$5:$B$1804,MATCH($C2393,Bolalar!$I$5:$I$1804,0))="","",INDEX(Bolalar!$B$5:$B$1804,MATCH($C2393,Bolalar!$I$5:$I$1804,0))),""))</f>
        <v/>
      </c>
      <c r="E2393" s="15" t="str">
        <f aca="false">IF($C2393="","",IFERROR(IF(INDEX(Bolalar!$C$5:$C$1804,MATCH($C2393,Bolalar!$I$5:$I$1804,0))="","",INDEX(Bolalar!$C$5:$C$1804,MATCH($C2393,Bolalar!$I$5:$I$1804,0))),""))</f>
        <v/>
      </c>
      <c r="F2393" s="24"/>
      <c r="G2393" s="14" t="str">
        <f aca="false">IF(OR($E2393="",$B2393=""),"",INT(($B2393-$E2393)/365.25))</f>
        <v/>
      </c>
      <c r="H2393" s="14" t="str">
        <f aca="false">IF($G2393="","",IF($G2393&lt;5,"Ha","Yo'q"))</f>
        <v/>
      </c>
      <c r="I2393" s="14" t="str">
        <f aca="false">IF($G2393="","",IF($G2393&lt;18,"Ha","Yo'q"))</f>
        <v/>
      </c>
      <c r="J2393" s="12"/>
      <c r="K2393" s="12"/>
      <c r="L2393" s="25"/>
      <c r="M2393" s="12"/>
    </row>
    <row r="2394" customFormat="false" ht="15" hidden="false" customHeight="false" outlineLevel="0" collapsed="false">
      <c r="A2394" s="8" t="n">
        <v>2390</v>
      </c>
      <c r="B2394" s="13"/>
      <c r="C2394" s="25"/>
      <c r="D2394" s="26" t="str">
        <f aca="false">IF($C2394="","",IFERROR(IF(INDEX(Bolalar!$B$5:$B$1804,MATCH($C2394,Bolalar!$I$5:$I$1804,0))="","",INDEX(Bolalar!$B$5:$B$1804,MATCH($C2394,Bolalar!$I$5:$I$1804,0))),""))</f>
        <v/>
      </c>
      <c r="E2394" s="15" t="str">
        <f aca="false">IF($C2394="","",IFERROR(IF(INDEX(Bolalar!$C$5:$C$1804,MATCH($C2394,Bolalar!$I$5:$I$1804,0))="","",INDEX(Bolalar!$C$5:$C$1804,MATCH($C2394,Bolalar!$I$5:$I$1804,0))),""))</f>
        <v/>
      </c>
      <c r="F2394" s="24"/>
      <c r="G2394" s="14" t="str">
        <f aca="false">IF(OR($E2394="",$B2394=""),"",INT(($B2394-$E2394)/365.25))</f>
        <v/>
      </c>
      <c r="H2394" s="14" t="str">
        <f aca="false">IF($G2394="","",IF($G2394&lt;5,"Ha","Yo'q"))</f>
        <v/>
      </c>
      <c r="I2394" s="14" t="str">
        <f aca="false">IF($G2394="","",IF($G2394&lt;18,"Ha","Yo'q"))</f>
        <v/>
      </c>
      <c r="J2394" s="12"/>
      <c r="K2394" s="12"/>
      <c r="L2394" s="25"/>
      <c r="M2394" s="12"/>
    </row>
    <row r="2395" customFormat="false" ht="15" hidden="false" customHeight="false" outlineLevel="0" collapsed="false">
      <c r="A2395" s="8" t="n">
        <v>2391</v>
      </c>
      <c r="B2395" s="13"/>
      <c r="C2395" s="25"/>
      <c r="D2395" s="26" t="str">
        <f aca="false">IF($C2395="","",IFERROR(IF(INDEX(Bolalar!$B$5:$B$1804,MATCH($C2395,Bolalar!$I$5:$I$1804,0))="","",INDEX(Bolalar!$B$5:$B$1804,MATCH($C2395,Bolalar!$I$5:$I$1804,0))),""))</f>
        <v/>
      </c>
      <c r="E2395" s="15" t="str">
        <f aca="false">IF($C2395="","",IFERROR(IF(INDEX(Bolalar!$C$5:$C$1804,MATCH($C2395,Bolalar!$I$5:$I$1804,0))="","",INDEX(Bolalar!$C$5:$C$1804,MATCH($C2395,Bolalar!$I$5:$I$1804,0))),""))</f>
        <v/>
      </c>
      <c r="F2395" s="24"/>
      <c r="G2395" s="14" t="str">
        <f aca="false">IF(OR($E2395="",$B2395=""),"",INT(($B2395-$E2395)/365.25))</f>
        <v/>
      </c>
      <c r="H2395" s="14" t="str">
        <f aca="false">IF($G2395="","",IF($G2395&lt;5,"Ha","Yo'q"))</f>
        <v/>
      </c>
      <c r="I2395" s="14" t="str">
        <f aca="false">IF($G2395="","",IF($G2395&lt;18,"Ha","Yo'q"))</f>
        <v/>
      </c>
      <c r="J2395" s="12"/>
      <c r="K2395" s="12"/>
      <c r="L2395" s="25"/>
      <c r="M2395" s="12"/>
    </row>
    <row r="2396" customFormat="false" ht="15" hidden="false" customHeight="false" outlineLevel="0" collapsed="false">
      <c r="A2396" s="8" t="n">
        <v>2392</v>
      </c>
      <c r="B2396" s="13"/>
      <c r="C2396" s="25"/>
      <c r="D2396" s="26" t="str">
        <f aca="false">IF($C2396="","",IFERROR(IF(INDEX(Bolalar!$B$5:$B$1804,MATCH($C2396,Bolalar!$I$5:$I$1804,0))="","",INDEX(Bolalar!$B$5:$B$1804,MATCH($C2396,Bolalar!$I$5:$I$1804,0))),""))</f>
        <v/>
      </c>
      <c r="E2396" s="15" t="str">
        <f aca="false">IF($C2396="","",IFERROR(IF(INDEX(Bolalar!$C$5:$C$1804,MATCH($C2396,Bolalar!$I$5:$I$1804,0))="","",INDEX(Bolalar!$C$5:$C$1804,MATCH($C2396,Bolalar!$I$5:$I$1804,0))),""))</f>
        <v/>
      </c>
      <c r="F2396" s="24"/>
      <c r="G2396" s="14" t="str">
        <f aca="false">IF(OR($E2396="",$B2396=""),"",INT(($B2396-$E2396)/365.25))</f>
        <v/>
      </c>
      <c r="H2396" s="14" t="str">
        <f aca="false">IF($G2396="","",IF($G2396&lt;5,"Ha","Yo'q"))</f>
        <v/>
      </c>
      <c r="I2396" s="14" t="str">
        <f aca="false">IF($G2396="","",IF($G2396&lt;18,"Ha","Yo'q"))</f>
        <v/>
      </c>
      <c r="J2396" s="12"/>
      <c r="K2396" s="12"/>
      <c r="L2396" s="25"/>
      <c r="M2396" s="12"/>
    </row>
    <row r="2397" customFormat="false" ht="15" hidden="false" customHeight="false" outlineLevel="0" collapsed="false">
      <c r="A2397" s="8" t="n">
        <v>2393</v>
      </c>
      <c r="B2397" s="13"/>
      <c r="C2397" s="25"/>
      <c r="D2397" s="26" t="str">
        <f aca="false">IF($C2397="","",IFERROR(IF(INDEX(Bolalar!$B$5:$B$1804,MATCH($C2397,Bolalar!$I$5:$I$1804,0))="","",INDEX(Bolalar!$B$5:$B$1804,MATCH($C2397,Bolalar!$I$5:$I$1804,0))),""))</f>
        <v/>
      </c>
      <c r="E2397" s="15" t="str">
        <f aca="false">IF($C2397="","",IFERROR(IF(INDEX(Bolalar!$C$5:$C$1804,MATCH($C2397,Bolalar!$I$5:$I$1804,0))="","",INDEX(Bolalar!$C$5:$C$1804,MATCH($C2397,Bolalar!$I$5:$I$1804,0))),""))</f>
        <v/>
      </c>
      <c r="F2397" s="24"/>
      <c r="G2397" s="14" t="str">
        <f aca="false">IF(OR($E2397="",$B2397=""),"",INT(($B2397-$E2397)/365.25))</f>
        <v/>
      </c>
      <c r="H2397" s="14" t="str">
        <f aca="false">IF($G2397="","",IF($G2397&lt;5,"Ha","Yo'q"))</f>
        <v/>
      </c>
      <c r="I2397" s="14" t="str">
        <f aca="false">IF($G2397="","",IF($G2397&lt;18,"Ha","Yo'q"))</f>
        <v/>
      </c>
      <c r="J2397" s="12"/>
      <c r="K2397" s="12"/>
      <c r="L2397" s="25"/>
      <c r="M2397" s="12"/>
    </row>
    <row r="2398" customFormat="false" ht="15" hidden="false" customHeight="false" outlineLevel="0" collapsed="false">
      <c r="A2398" s="8" t="n">
        <v>2394</v>
      </c>
      <c r="B2398" s="13"/>
      <c r="C2398" s="25"/>
      <c r="D2398" s="26" t="str">
        <f aca="false">IF($C2398="","",IFERROR(IF(INDEX(Bolalar!$B$5:$B$1804,MATCH($C2398,Bolalar!$I$5:$I$1804,0))="","",INDEX(Bolalar!$B$5:$B$1804,MATCH($C2398,Bolalar!$I$5:$I$1804,0))),""))</f>
        <v/>
      </c>
      <c r="E2398" s="15" t="str">
        <f aca="false">IF($C2398="","",IFERROR(IF(INDEX(Bolalar!$C$5:$C$1804,MATCH($C2398,Bolalar!$I$5:$I$1804,0))="","",INDEX(Bolalar!$C$5:$C$1804,MATCH($C2398,Bolalar!$I$5:$I$1804,0))),""))</f>
        <v/>
      </c>
      <c r="F2398" s="24"/>
      <c r="G2398" s="14" t="str">
        <f aca="false">IF(OR($E2398="",$B2398=""),"",INT(($B2398-$E2398)/365.25))</f>
        <v/>
      </c>
      <c r="H2398" s="14" t="str">
        <f aca="false">IF($G2398="","",IF($G2398&lt;5,"Ha","Yo'q"))</f>
        <v/>
      </c>
      <c r="I2398" s="14" t="str">
        <f aca="false">IF($G2398="","",IF($G2398&lt;18,"Ha","Yo'q"))</f>
        <v/>
      </c>
      <c r="J2398" s="12"/>
      <c r="K2398" s="12"/>
      <c r="L2398" s="25"/>
      <c r="M2398" s="12"/>
    </row>
    <row r="2399" customFormat="false" ht="15" hidden="false" customHeight="false" outlineLevel="0" collapsed="false">
      <c r="A2399" s="8" t="n">
        <v>2395</v>
      </c>
      <c r="B2399" s="13"/>
      <c r="C2399" s="25"/>
      <c r="D2399" s="26" t="str">
        <f aca="false">IF($C2399="","",IFERROR(IF(INDEX(Bolalar!$B$5:$B$1804,MATCH($C2399,Bolalar!$I$5:$I$1804,0))="","",INDEX(Bolalar!$B$5:$B$1804,MATCH($C2399,Bolalar!$I$5:$I$1804,0))),""))</f>
        <v/>
      </c>
      <c r="E2399" s="15" t="str">
        <f aca="false">IF($C2399="","",IFERROR(IF(INDEX(Bolalar!$C$5:$C$1804,MATCH($C2399,Bolalar!$I$5:$I$1804,0))="","",INDEX(Bolalar!$C$5:$C$1804,MATCH($C2399,Bolalar!$I$5:$I$1804,0))),""))</f>
        <v/>
      </c>
      <c r="F2399" s="24"/>
      <c r="G2399" s="14" t="str">
        <f aca="false">IF(OR($E2399="",$B2399=""),"",INT(($B2399-$E2399)/365.25))</f>
        <v/>
      </c>
      <c r="H2399" s="14" t="str">
        <f aca="false">IF($G2399="","",IF($G2399&lt;5,"Ha","Yo'q"))</f>
        <v/>
      </c>
      <c r="I2399" s="14" t="str">
        <f aca="false">IF($G2399="","",IF($G2399&lt;18,"Ha","Yo'q"))</f>
        <v/>
      </c>
      <c r="J2399" s="12"/>
      <c r="K2399" s="12"/>
      <c r="L2399" s="25"/>
      <c r="M2399" s="12"/>
    </row>
    <row r="2400" customFormat="false" ht="15" hidden="false" customHeight="false" outlineLevel="0" collapsed="false">
      <c r="A2400" s="8" t="n">
        <v>2396</v>
      </c>
      <c r="B2400" s="13"/>
      <c r="C2400" s="25"/>
      <c r="D2400" s="26" t="str">
        <f aca="false">IF($C2400="","",IFERROR(IF(INDEX(Bolalar!$B$5:$B$1804,MATCH($C2400,Bolalar!$I$5:$I$1804,0))="","",INDEX(Bolalar!$B$5:$B$1804,MATCH($C2400,Bolalar!$I$5:$I$1804,0))),""))</f>
        <v/>
      </c>
      <c r="E2400" s="15" t="str">
        <f aca="false">IF($C2400="","",IFERROR(IF(INDEX(Bolalar!$C$5:$C$1804,MATCH($C2400,Bolalar!$I$5:$I$1804,0))="","",INDEX(Bolalar!$C$5:$C$1804,MATCH($C2400,Bolalar!$I$5:$I$1804,0))),""))</f>
        <v/>
      </c>
      <c r="F2400" s="24"/>
      <c r="G2400" s="14" t="str">
        <f aca="false">IF(OR($E2400="",$B2400=""),"",INT(($B2400-$E2400)/365.25))</f>
        <v/>
      </c>
      <c r="H2400" s="14" t="str">
        <f aca="false">IF($G2400="","",IF($G2400&lt;5,"Ha","Yo'q"))</f>
        <v/>
      </c>
      <c r="I2400" s="14" t="str">
        <f aca="false">IF($G2400="","",IF($G2400&lt;18,"Ha","Yo'q"))</f>
        <v/>
      </c>
      <c r="J2400" s="12"/>
      <c r="K2400" s="12"/>
      <c r="L2400" s="25"/>
      <c r="M2400" s="12"/>
    </row>
    <row r="2401" customFormat="false" ht="15" hidden="false" customHeight="false" outlineLevel="0" collapsed="false">
      <c r="A2401" s="8" t="n">
        <v>2397</v>
      </c>
      <c r="B2401" s="13"/>
      <c r="C2401" s="25"/>
      <c r="D2401" s="26" t="str">
        <f aca="false">IF($C2401="","",IFERROR(IF(INDEX(Bolalar!$B$5:$B$1804,MATCH($C2401,Bolalar!$I$5:$I$1804,0))="","",INDEX(Bolalar!$B$5:$B$1804,MATCH($C2401,Bolalar!$I$5:$I$1804,0))),""))</f>
        <v/>
      </c>
      <c r="E2401" s="15" t="str">
        <f aca="false">IF($C2401="","",IFERROR(IF(INDEX(Bolalar!$C$5:$C$1804,MATCH($C2401,Bolalar!$I$5:$I$1804,0))="","",INDEX(Bolalar!$C$5:$C$1804,MATCH($C2401,Bolalar!$I$5:$I$1804,0))),""))</f>
        <v/>
      </c>
      <c r="F2401" s="24"/>
      <c r="G2401" s="14" t="str">
        <f aca="false">IF(OR($E2401="",$B2401=""),"",INT(($B2401-$E2401)/365.25))</f>
        <v/>
      </c>
      <c r="H2401" s="14" t="str">
        <f aca="false">IF($G2401="","",IF($G2401&lt;5,"Ha","Yo'q"))</f>
        <v/>
      </c>
      <c r="I2401" s="14" t="str">
        <f aca="false">IF($G2401="","",IF($G2401&lt;18,"Ha","Yo'q"))</f>
        <v/>
      </c>
      <c r="J2401" s="12"/>
      <c r="K2401" s="12"/>
      <c r="L2401" s="25"/>
      <c r="M2401" s="12"/>
    </row>
    <row r="2402" customFormat="false" ht="15" hidden="false" customHeight="false" outlineLevel="0" collapsed="false">
      <c r="A2402" s="8" t="n">
        <v>2398</v>
      </c>
      <c r="B2402" s="13"/>
      <c r="C2402" s="25"/>
      <c r="D2402" s="26" t="str">
        <f aca="false">IF($C2402="","",IFERROR(IF(INDEX(Bolalar!$B$5:$B$1804,MATCH($C2402,Bolalar!$I$5:$I$1804,0))="","",INDEX(Bolalar!$B$5:$B$1804,MATCH($C2402,Bolalar!$I$5:$I$1804,0))),""))</f>
        <v/>
      </c>
      <c r="E2402" s="15" t="str">
        <f aca="false">IF($C2402="","",IFERROR(IF(INDEX(Bolalar!$C$5:$C$1804,MATCH($C2402,Bolalar!$I$5:$I$1804,0))="","",INDEX(Bolalar!$C$5:$C$1804,MATCH($C2402,Bolalar!$I$5:$I$1804,0))),""))</f>
        <v/>
      </c>
      <c r="F2402" s="24"/>
      <c r="G2402" s="14" t="str">
        <f aca="false">IF(OR($E2402="",$B2402=""),"",INT(($B2402-$E2402)/365.25))</f>
        <v/>
      </c>
      <c r="H2402" s="14" t="str">
        <f aca="false">IF($G2402="","",IF($G2402&lt;5,"Ha","Yo'q"))</f>
        <v/>
      </c>
      <c r="I2402" s="14" t="str">
        <f aca="false">IF($G2402="","",IF($G2402&lt;18,"Ha","Yo'q"))</f>
        <v/>
      </c>
      <c r="J2402" s="12"/>
      <c r="K2402" s="12"/>
      <c r="L2402" s="25"/>
      <c r="M2402" s="12"/>
    </row>
    <row r="2403" customFormat="false" ht="15" hidden="false" customHeight="false" outlineLevel="0" collapsed="false">
      <c r="A2403" s="8" t="n">
        <v>2399</v>
      </c>
      <c r="B2403" s="13"/>
      <c r="C2403" s="25"/>
      <c r="D2403" s="26" t="str">
        <f aca="false">IF($C2403="","",IFERROR(IF(INDEX(Bolalar!$B$5:$B$1804,MATCH($C2403,Bolalar!$I$5:$I$1804,0))="","",INDEX(Bolalar!$B$5:$B$1804,MATCH($C2403,Bolalar!$I$5:$I$1804,0))),""))</f>
        <v/>
      </c>
      <c r="E2403" s="15" t="str">
        <f aca="false">IF($C2403="","",IFERROR(IF(INDEX(Bolalar!$C$5:$C$1804,MATCH($C2403,Bolalar!$I$5:$I$1804,0))="","",INDEX(Bolalar!$C$5:$C$1804,MATCH($C2403,Bolalar!$I$5:$I$1804,0))),""))</f>
        <v/>
      </c>
      <c r="F2403" s="24"/>
      <c r="G2403" s="14" t="str">
        <f aca="false">IF(OR($E2403="",$B2403=""),"",INT(($B2403-$E2403)/365.25))</f>
        <v/>
      </c>
      <c r="H2403" s="14" t="str">
        <f aca="false">IF($G2403="","",IF($G2403&lt;5,"Ha","Yo'q"))</f>
        <v/>
      </c>
      <c r="I2403" s="14" t="str">
        <f aca="false">IF($G2403="","",IF($G2403&lt;18,"Ha","Yo'q"))</f>
        <v/>
      </c>
      <c r="J2403" s="12"/>
      <c r="K2403" s="12"/>
      <c r="L2403" s="25"/>
      <c r="M2403" s="12"/>
    </row>
    <row r="2404" customFormat="false" ht="15" hidden="false" customHeight="false" outlineLevel="0" collapsed="false">
      <c r="A2404" s="8" t="n">
        <v>2400</v>
      </c>
      <c r="B2404" s="13"/>
      <c r="C2404" s="25"/>
      <c r="D2404" s="26" t="str">
        <f aca="false">IF($C2404="","",IFERROR(IF(INDEX(Bolalar!$B$5:$B$1804,MATCH($C2404,Bolalar!$I$5:$I$1804,0))="","",INDEX(Bolalar!$B$5:$B$1804,MATCH($C2404,Bolalar!$I$5:$I$1804,0))),""))</f>
        <v/>
      </c>
      <c r="E2404" s="15" t="str">
        <f aca="false">IF($C2404="","",IFERROR(IF(INDEX(Bolalar!$C$5:$C$1804,MATCH($C2404,Bolalar!$I$5:$I$1804,0))="","",INDEX(Bolalar!$C$5:$C$1804,MATCH($C2404,Bolalar!$I$5:$I$1804,0))),""))</f>
        <v/>
      </c>
      <c r="F2404" s="24"/>
      <c r="G2404" s="14" t="str">
        <f aca="false">IF(OR($E2404="",$B2404=""),"",INT(($B2404-$E2404)/365.25))</f>
        <v/>
      </c>
      <c r="H2404" s="14" t="str">
        <f aca="false">IF($G2404="","",IF($G2404&lt;5,"Ha","Yo'q"))</f>
        <v/>
      </c>
      <c r="I2404" s="14" t="str">
        <f aca="false">IF($G2404="","",IF($G2404&lt;18,"Ha","Yo'q"))</f>
        <v/>
      </c>
      <c r="J2404" s="12"/>
      <c r="K2404" s="12"/>
      <c r="L2404" s="25"/>
      <c r="M2404" s="12"/>
    </row>
    <row r="2405" customFormat="false" ht="15" hidden="false" customHeight="false" outlineLevel="0" collapsed="false">
      <c r="A2405" s="8" t="n">
        <v>2401</v>
      </c>
      <c r="B2405" s="13"/>
      <c r="C2405" s="25"/>
      <c r="D2405" s="26" t="str">
        <f aca="false">IF($C2405="","",IFERROR(IF(INDEX(Bolalar!$B$5:$B$1804,MATCH($C2405,Bolalar!$I$5:$I$1804,0))="","",INDEX(Bolalar!$B$5:$B$1804,MATCH($C2405,Bolalar!$I$5:$I$1804,0))),""))</f>
        <v/>
      </c>
      <c r="E2405" s="15" t="str">
        <f aca="false">IF($C2405="","",IFERROR(IF(INDEX(Bolalar!$C$5:$C$1804,MATCH($C2405,Bolalar!$I$5:$I$1804,0))="","",INDEX(Bolalar!$C$5:$C$1804,MATCH($C2405,Bolalar!$I$5:$I$1804,0))),""))</f>
        <v/>
      </c>
      <c r="F2405" s="24"/>
      <c r="G2405" s="14" t="str">
        <f aca="false">IF(OR($E2405="",$B2405=""),"",INT(($B2405-$E2405)/365.25))</f>
        <v/>
      </c>
      <c r="H2405" s="14" t="str">
        <f aca="false">IF($G2405="","",IF($G2405&lt;5,"Ha","Yo'q"))</f>
        <v/>
      </c>
      <c r="I2405" s="14" t="str">
        <f aca="false">IF($G2405="","",IF($G2405&lt;18,"Ha","Yo'q"))</f>
        <v/>
      </c>
      <c r="J2405" s="12"/>
      <c r="K2405" s="12"/>
      <c r="L2405" s="25"/>
      <c r="M2405" s="12"/>
    </row>
    <row r="2406" customFormat="false" ht="15" hidden="false" customHeight="false" outlineLevel="0" collapsed="false">
      <c r="A2406" s="8" t="n">
        <v>2402</v>
      </c>
      <c r="B2406" s="13"/>
      <c r="C2406" s="25"/>
      <c r="D2406" s="26" t="str">
        <f aca="false">IF($C2406="","",IFERROR(IF(INDEX(Bolalar!$B$5:$B$1804,MATCH($C2406,Bolalar!$I$5:$I$1804,0))="","",INDEX(Bolalar!$B$5:$B$1804,MATCH($C2406,Bolalar!$I$5:$I$1804,0))),""))</f>
        <v/>
      </c>
      <c r="E2406" s="15" t="str">
        <f aca="false">IF($C2406="","",IFERROR(IF(INDEX(Bolalar!$C$5:$C$1804,MATCH($C2406,Bolalar!$I$5:$I$1804,0))="","",INDEX(Bolalar!$C$5:$C$1804,MATCH($C2406,Bolalar!$I$5:$I$1804,0))),""))</f>
        <v/>
      </c>
      <c r="F2406" s="24"/>
      <c r="G2406" s="14" t="str">
        <f aca="false">IF(OR($E2406="",$B2406=""),"",INT(($B2406-$E2406)/365.25))</f>
        <v/>
      </c>
      <c r="H2406" s="14" t="str">
        <f aca="false">IF($G2406="","",IF($G2406&lt;5,"Ha","Yo'q"))</f>
        <v/>
      </c>
      <c r="I2406" s="14" t="str">
        <f aca="false">IF($G2406="","",IF($G2406&lt;18,"Ha","Yo'q"))</f>
        <v/>
      </c>
      <c r="J2406" s="12"/>
      <c r="K2406" s="12"/>
      <c r="L2406" s="25"/>
      <c r="M2406" s="12"/>
    </row>
    <row r="2407" customFormat="false" ht="15" hidden="false" customHeight="false" outlineLevel="0" collapsed="false">
      <c r="A2407" s="8" t="n">
        <v>2403</v>
      </c>
      <c r="B2407" s="13"/>
      <c r="C2407" s="25"/>
      <c r="D2407" s="26" t="str">
        <f aca="false">IF($C2407="","",IFERROR(IF(INDEX(Bolalar!$B$5:$B$1804,MATCH($C2407,Bolalar!$I$5:$I$1804,0))="","",INDEX(Bolalar!$B$5:$B$1804,MATCH($C2407,Bolalar!$I$5:$I$1804,0))),""))</f>
        <v/>
      </c>
      <c r="E2407" s="15" t="str">
        <f aca="false">IF($C2407="","",IFERROR(IF(INDEX(Bolalar!$C$5:$C$1804,MATCH($C2407,Bolalar!$I$5:$I$1804,0))="","",INDEX(Bolalar!$C$5:$C$1804,MATCH($C2407,Bolalar!$I$5:$I$1804,0))),""))</f>
        <v/>
      </c>
      <c r="F2407" s="24"/>
      <c r="G2407" s="14" t="str">
        <f aca="false">IF(OR($E2407="",$B2407=""),"",INT(($B2407-$E2407)/365.25))</f>
        <v/>
      </c>
      <c r="H2407" s="14" t="str">
        <f aca="false">IF($G2407="","",IF($G2407&lt;5,"Ha","Yo'q"))</f>
        <v/>
      </c>
      <c r="I2407" s="14" t="str">
        <f aca="false">IF($G2407="","",IF($G2407&lt;18,"Ha","Yo'q"))</f>
        <v/>
      </c>
      <c r="J2407" s="12"/>
      <c r="K2407" s="12"/>
      <c r="L2407" s="25"/>
      <c r="M2407" s="12"/>
    </row>
    <row r="2408" customFormat="false" ht="15" hidden="false" customHeight="false" outlineLevel="0" collapsed="false">
      <c r="A2408" s="8" t="n">
        <v>2404</v>
      </c>
      <c r="B2408" s="13"/>
      <c r="C2408" s="25"/>
      <c r="D2408" s="26" t="str">
        <f aca="false">IF($C2408="","",IFERROR(IF(INDEX(Bolalar!$B$5:$B$1804,MATCH($C2408,Bolalar!$I$5:$I$1804,0))="","",INDEX(Bolalar!$B$5:$B$1804,MATCH($C2408,Bolalar!$I$5:$I$1804,0))),""))</f>
        <v/>
      </c>
      <c r="E2408" s="15" t="str">
        <f aca="false">IF($C2408="","",IFERROR(IF(INDEX(Bolalar!$C$5:$C$1804,MATCH($C2408,Bolalar!$I$5:$I$1804,0))="","",INDEX(Bolalar!$C$5:$C$1804,MATCH($C2408,Bolalar!$I$5:$I$1804,0))),""))</f>
        <v/>
      </c>
      <c r="F2408" s="24"/>
      <c r="G2408" s="14" t="str">
        <f aca="false">IF(OR($E2408="",$B2408=""),"",INT(($B2408-$E2408)/365.25))</f>
        <v/>
      </c>
      <c r="H2408" s="14" t="str">
        <f aca="false">IF($G2408="","",IF($G2408&lt;5,"Ha","Yo'q"))</f>
        <v/>
      </c>
      <c r="I2408" s="14" t="str">
        <f aca="false">IF($G2408="","",IF($G2408&lt;18,"Ha","Yo'q"))</f>
        <v/>
      </c>
      <c r="J2408" s="12"/>
      <c r="K2408" s="12"/>
      <c r="L2408" s="25"/>
      <c r="M2408" s="12"/>
    </row>
    <row r="2409" customFormat="false" ht="15" hidden="false" customHeight="false" outlineLevel="0" collapsed="false">
      <c r="A2409" s="8" t="n">
        <v>2405</v>
      </c>
      <c r="B2409" s="13"/>
      <c r="C2409" s="25"/>
      <c r="D2409" s="26" t="str">
        <f aca="false">IF($C2409="","",IFERROR(IF(INDEX(Bolalar!$B$5:$B$1804,MATCH($C2409,Bolalar!$I$5:$I$1804,0))="","",INDEX(Bolalar!$B$5:$B$1804,MATCH($C2409,Bolalar!$I$5:$I$1804,0))),""))</f>
        <v/>
      </c>
      <c r="E2409" s="15" t="str">
        <f aca="false">IF($C2409="","",IFERROR(IF(INDEX(Bolalar!$C$5:$C$1804,MATCH($C2409,Bolalar!$I$5:$I$1804,0))="","",INDEX(Bolalar!$C$5:$C$1804,MATCH($C2409,Bolalar!$I$5:$I$1804,0))),""))</f>
        <v/>
      </c>
      <c r="F2409" s="24"/>
      <c r="G2409" s="14" t="str">
        <f aca="false">IF(OR($E2409="",$B2409=""),"",INT(($B2409-$E2409)/365.25))</f>
        <v/>
      </c>
      <c r="H2409" s="14" t="str">
        <f aca="false">IF($G2409="","",IF($G2409&lt;5,"Ha","Yo'q"))</f>
        <v/>
      </c>
      <c r="I2409" s="14" t="str">
        <f aca="false">IF($G2409="","",IF($G2409&lt;18,"Ha","Yo'q"))</f>
        <v/>
      </c>
      <c r="J2409" s="12"/>
      <c r="K2409" s="12"/>
      <c r="L2409" s="25"/>
      <c r="M2409" s="12"/>
    </row>
    <row r="2410" customFormat="false" ht="15" hidden="false" customHeight="false" outlineLevel="0" collapsed="false">
      <c r="A2410" s="8" t="n">
        <v>2406</v>
      </c>
      <c r="B2410" s="13"/>
      <c r="C2410" s="25"/>
      <c r="D2410" s="26" t="str">
        <f aca="false">IF($C2410="","",IFERROR(IF(INDEX(Bolalar!$B$5:$B$1804,MATCH($C2410,Bolalar!$I$5:$I$1804,0))="","",INDEX(Bolalar!$B$5:$B$1804,MATCH($C2410,Bolalar!$I$5:$I$1804,0))),""))</f>
        <v/>
      </c>
      <c r="E2410" s="15" t="str">
        <f aca="false">IF($C2410="","",IFERROR(IF(INDEX(Bolalar!$C$5:$C$1804,MATCH($C2410,Bolalar!$I$5:$I$1804,0))="","",INDEX(Bolalar!$C$5:$C$1804,MATCH($C2410,Bolalar!$I$5:$I$1804,0))),""))</f>
        <v/>
      </c>
      <c r="F2410" s="24"/>
      <c r="G2410" s="14" t="str">
        <f aca="false">IF(OR($E2410="",$B2410=""),"",INT(($B2410-$E2410)/365.25))</f>
        <v/>
      </c>
      <c r="H2410" s="14" t="str">
        <f aca="false">IF($G2410="","",IF($G2410&lt;5,"Ha","Yo'q"))</f>
        <v/>
      </c>
      <c r="I2410" s="14" t="str">
        <f aca="false">IF($G2410="","",IF($G2410&lt;18,"Ha","Yo'q"))</f>
        <v/>
      </c>
      <c r="J2410" s="12"/>
      <c r="K2410" s="12"/>
      <c r="L2410" s="25"/>
      <c r="M2410" s="12"/>
    </row>
    <row r="2411" customFormat="false" ht="15" hidden="false" customHeight="false" outlineLevel="0" collapsed="false">
      <c r="A2411" s="8" t="n">
        <v>2407</v>
      </c>
      <c r="B2411" s="13"/>
      <c r="C2411" s="25"/>
      <c r="D2411" s="26" t="str">
        <f aca="false">IF($C2411="","",IFERROR(IF(INDEX(Bolalar!$B$5:$B$1804,MATCH($C2411,Bolalar!$I$5:$I$1804,0))="","",INDEX(Bolalar!$B$5:$B$1804,MATCH($C2411,Bolalar!$I$5:$I$1804,0))),""))</f>
        <v/>
      </c>
      <c r="E2411" s="15" t="str">
        <f aca="false">IF($C2411="","",IFERROR(IF(INDEX(Bolalar!$C$5:$C$1804,MATCH($C2411,Bolalar!$I$5:$I$1804,0))="","",INDEX(Bolalar!$C$5:$C$1804,MATCH($C2411,Bolalar!$I$5:$I$1804,0))),""))</f>
        <v/>
      </c>
      <c r="F2411" s="24"/>
      <c r="G2411" s="14" t="str">
        <f aca="false">IF(OR($E2411="",$B2411=""),"",INT(($B2411-$E2411)/365.25))</f>
        <v/>
      </c>
      <c r="H2411" s="14" t="str">
        <f aca="false">IF($G2411="","",IF($G2411&lt;5,"Ha","Yo'q"))</f>
        <v/>
      </c>
      <c r="I2411" s="14" t="str">
        <f aca="false">IF($G2411="","",IF($G2411&lt;18,"Ha","Yo'q"))</f>
        <v/>
      </c>
      <c r="J2411" s="12"/>
      <c r="K2411" s="12"/>
      <c r="L2411" s="25"/>
      <c r="M2411" s="12"/>
    </row>
    <row r="2412" customFormat="false" ht="15" hidden="false" customHeight="false" outlineLevel="0" collapsed="false">
      <c r="A2412" s="8" t="n">
        <v>2408</v>
      </c>
      <c r="B2412" s="13"/>
      <c r="C2412" s="25"/>
      <c r="D2412" s="26" t="str">
        <f aca="false">IF($C2412="","",IFERROR(IF(INDEX(Bolalar!$B$5:$B$1804,MATCH($C2412,Bolalar!$I$5:$I$1804,0))="","",INDEX(Bolalar!$B$5:$B$1804,MATCH($C2412,Bolalar!$I$5:$I$1804,0))),""))</f>
        <v/>
      </c>
      <c r="E2412" s="15" t="str">
        <f aca="false">IF($C2412="","",IFERROR(IF(INDEX(Bolalar!$C$5:$C$1804,MATCH($C2412,Bolalar!$I$5:$I$1804,0))="","",INDEX(Bolalar!$C$5:$C$1804,MATCH($C2412,Bolalar!$I$5:$I$1804,0))),""))</f>
        <v/>
      </c>
      <c r="F2412" s="24"/>
      <c r="G2412" s="14" t="str">
        <f aca="false">IF(OR($E2412="",$B2412=""),"",INT(($B2412-$E2412)/365.25))</f>
        <v/>
      </c>
      <c r="H2412" s="14" t="str">
        <f aca="false">IF($G2412="","",IF($G2412&lt;5,"Ha","Yo'q"))</f>
        <v/>
      </c>
      <c r="I2412" s="14" t="str">
        <f aca="false">IF($G2412="","",IF($G2412&lt;18,"Ha","Yo'q"))</f>
        <v/>
      </c>
      <c r="J2412" s="12"/>
      <c r="K2412" s="12"/>
      <c r="L2412" s="25"/>
      <c r="M2412" s="12"/>
    </row>
    <row r="2413" customFormat="false" ht="15" hidden="false" customHeight="false" outlineLevel="0" collapsed="false">
      <c r="A2413" s="8" t="n">
        <v>2409</v>
      </c>
      <c r="B2413" s="13"/>
      <c r="C2413" s="25"/>
      <c r="D2413" s="26" t="str">
        <f aca="false">IF($C2413="","",IFERROR(IF(INDEX(Bolalar!$B$5:$B$1804,MATCH($C2413,Bolalar!$I$5:$I$1804,0))="","",INDEX(Bolalar!$B$5:$B$1804,MATCH($C2413,Bolalar!$I$5:$I$1804,0))),""))</f>
        <v/>
      </c>
      <c r="E2413" s="15" t="str">
        <f aca="false">IF($C2413="","",IFERROR(IF(INDEX(Bolalar!$C$5:$C$1804,MATCH($C2413,Bolalar!$I$5:$I$1804,0))="","",INDEX(Bolalar!$C$5:$C$1804,MATCH($C2413,Bolalar!$I$5:$I$1804,0))),""))</f>
        <v/>
      </c>
      <c r="F2413" s="24"/>
      <c r="G2413" s="14" t="str">
        <f aca="false">IF(OR($E2413="",$B2413=""),"",INT(($B2413-$E2413)/365.25))</f>
        <v/>
      </c>
      <c r="H2413" s="14" t="str">
        <f aca="false">IF($G2413="","",IF($G2413&lt;5,"Ha","Yo'q"))</f>
        <v/>
      </c>
      <c r="I2413" s="14" t="str">
        <f aca="false">IF($G2413="","",IF($G2413&lt;18,"Ha","Yo'q"))</f>
        <v/>
      </c>
      <c r="J2413" s="12"/>
      <c r="K2413" s="12"/>
      <c r="L2413" s="25"/>
      <c r="M2413" s="12"/>
    </row>
    <row r="2414" customFormat="false" ht="15" hidden="false" customHeight="false" outlineLevel="0" collapsed="false">
      <c r="A2414" s="8" t="n">
        <v>2410</v>
      </c>
      <c r="B2414" s="13"/>
      <c r="C2414" s="25"/>
      <c r="D2414" s="26" t="str">
        <f aca="false">IF($C2414="","",IFERROR(IF(INDEX(Bolalar!$B$5:$B$1804,MATCH($C2414,Bolalar!$I$5:$I$1804,0))="","",INDEX(Bolalar!$B$5:$B$1804,MATCH($C2414,Bolalar!$I$5:$I$1804,0))),""))</f>
        <v/>
      </c>
      <c r="E2414" s="15" t="str">
        <f aca="false">IF($C2414="","",IFERROR(IF(INDEX(Bolalar!$C$5:$C$1804,MATCH($C2414,Bolalar!$I$5:$I$1804,0))="","",INDEX(Bolalar!$C$5:$C$1804,MATCH($C2414,Bolalar!$I$5:$I$1804,0))),""))</f>
        <v/>
      </c>
      <c r="F2414" s="24"/>
      <c r="G2414" s="14" t="str">
        <f aca="false">IF(OR($E2414="",$B2414=""),"",INT(($B2414-$E2414)/365.25))</f>
        <v/>
      </c>
      <c r="H2414" s="14" t="str">
        <f aca="false">IF($G2414="","",IF($G2414&lt;5,"Ha","Yo'q"))</f>
        <v/>
      </c>
      <c r="I2414" s="14" t="str">
        <f aca="false">IF($G2414="","",IF($G2414&lt;18,"Ha","Yo'q"))</f>
        <v/>
      </c>
      <c r="J2414" s="12"/>
      <c r="K2414" s="12"/>
      <c r="L2414" s="25"/>
      <c r="M2414" s="12"/>
    </row>
    <row r="2415" customFormat="false" ht="15" hidden="false" customHeight="false" outlineLevel="0" collapsed="false">
      <c r="A2415" s="8" t="n">
        <v>2411</v>
      </c>
      <c r="B2415" s="13"/>
      <c r="C2415" s="25"/>
      <c r="D2415" s="26" t="str">
        <f aca="false">IF($C2415="","",IFERROR(IF(INDEX(Bolalar!$B$5:$B$1804,MATCH($C2415,Bolalar!$I$5:$I$1804,0))="","",INDEX(Bolalar!$B$5:$B$1804,MATCH($C2415,Bolalar!$I$5:$I$1804,0))),""))</f>
        <v/>
      </c>
      <c r="E2415" s="15" t="str">
        <f aca="false">IF($C2415="","",IFERROR(IF(INDEX(Bolalar!$C$5:$C$1804,MATCH($C2415,Bolalar!$I$5:$I$1804,0))="","",INDEX(Bolalar!$C$5:$C$1804,MATCH($C2415,Bolalar!$I$5:$I$1804,0))),""))</f>
        <v/>
      </c>
      <c r="F2415" s="24"/>
      <c r="G2415" s="14" t="str">
        <f aca="false">IF(OR($E2415="",$B2415=""),"",INT(($B2415-$E2415)/365.25))</f>
        <v/>
      </c>
      <c r="H2415" s="14" t="str">
        <f aca="false">IF($G2415="","",IF($G2415&lt;5,"Ha","Yo'q"))</f>
        <v/>
      </c>
      <c r="I2415" s="14" t="str">
        <f aca="false">IF($G2415="","",IF($G2415&lt;18,"Ha","Yo'q"))</f>
        <v/>
      </c>
      <c r="J2415" s="12"/>
      <c r="K2415" s="12"/>
      <c r="L2415" s="25"/>
      <c r="M2415" s="12"/>
    </row>
    <row r="2416" customFormat="false" ht="15" hidden="false" customHeight="false" outlineLevel="0" collapsed="false">
      <c r="A2416" s="8" t="n">
        <v>2412</v>
      </c>
      <c r="B2416" s="13"/>
      <c r="C2416" s="25"/>
      <c r="D2416" s="26" t="str">
        <f aca="false">IF($C2416="","",IFERROR(IF(INDEX(Bolalar!$B$5:$B$1804,MATCH($C2416,Bolalar!$I$5:$I$1804,0))="","",INDEX(Bolalar!$B$5:$B$1804,MATCH($C2416,Bolalar!$I$5:$I$1804,0))),""))</f>
        <v/>
      </c>
      <c r="E2416" s="15" t="str">
        <f aca="false">IF($C2416="","",IFERROR(IF(INDEX(Bolalar!$C$5:$C$1804,MATCH($C2416,Bolalar!$I$5:$I$1804,0))="","",INDEX(Bolalar!$C$5:$C$1804,MATCH($C2416,Bolalar!$I$5:$I$1804,0))),""))</f>
        <v/>
      </c>
      <c r="F2416" s="24"/>
      <c r="G2416" s="14" t="str">
        <f aca="false">IF(OR($E2416="",$B2416=""),"",INT(($B2416-$E2416)/365.25))</f>
        <v/>
      </c>
      <c r="H2416" s="14" t="str">
        <f aca="false">IF($G2416="","",IF($G2416&lt;5,"Ha","Yo'q"))</f>
        <v/>
      </c>
      <c r="I2416" s="14" t="str">
        <f aca="false">IF($G2416="","",IF($G2416&lt;18,"Ha","Yo'q"))</f>
        <v/>
      </c>
      <c r="J2416" s="12"/>
      <c r="K2416" s="12"/>
      <c r="L2416" s="25"/>
      <c r="M2416" s="12"/>
    </row>
    <row r="2417" customFormat="false" ht="15" hidden="false" customHeight="false" outlineLevel="0" collapsed="false">
      <c r="A2417" s="8" t="n">
        <v>2413</v>
      </c>
      <c r="B2417" s="13"/>
      <c r="C2417" s="25"/>
      <c r="D2417" s="26" t="str">
        <f aca="false">IF($C2417="","",IFERROR(IF(INDEX(Bolalar!$B$5:$B$1804,MATCH($C2417,Bolalar!$I$5:$I$1804,0))="","",INDEX(Bolalar!$B$5:$B$1804,MATCH($C2417,Bolalar!$I$5:$I$1804,0))),""))</f>
        <v/>
      </c>
      <c r="E2417" s="15" t="str">
        <f aca="false">IF($C2417="","",IFERROR(IF(INDEX(Bolalar!$C$5:$C$1804,MATCH($C2417,Bolalar!$I$5:$I$1804,0))="","",INDEX(Bolalar!$C$5:$C$1804,MATCH($C2417,Bolalar!$I$5:$I$1804,0))),""))</f>
        <v/>
      </c>
      <c r="F2417" s="24"/>
      <c r="G2417" s="14" t="str">
        <f aca="false">IF(OR($E2417="",$B2417=""),"",INT(($B2417-$E2417)/365.25))</f>
        <v/>
      </c>
      <c r="H2417" s="14" t="str">
        <f aca="false">IF($G2417="","",IF($G2417&lt;5,"Ha","Yo'q"))</f>
        <v/>
      </c>
      <c r="I2417" s="14" t="str">
        <f aca="false">IF($G2417="","",IF($G2417&lt;18,"Ha","Yo'q"))</f>
        <v/>
      </c>
      <c r="J2417" s="12"/>
      <c r="K2417" s="12"/>
      <c r="L2417" s="25"/>
      <c r="M2417" s="12"/>
    </row>
    <row r="2418" customFormat="false" ht="15" hidden="false" customHeight="false" outlineLevel="0" collapsed="false">
      <c r="A2418" s="8" t="n">
        <v>2414</v>
      </c>
      <c r="B2418" s="13"/>
      <c r="C2418" s="25"/>
      <c r="D2418" s="26" t="str">
        <f aca="false">IF($C2418="","",IFERROR(IF(INDEX(Bolalar!$B$5:$B$1804,MATCH($C2418,Bolalar!$I$5:$I$1804,0))="","",INDEX(Bolalar!$B$5:$B$1804,MATCH($C2418,Bolalar!$I$5:$I$1804,0))),""))</f>
        <v/>
      </c>
      <c r="E2418" s="15" t="str">
        <f aca="false">IF($C2418="","",IFERROR(IF(INDEX(Bolalar!$C$5:$C$1804,MATCH($C2418,Bolalar!$I$5:$I$1804,0))="","",INDEX(Bolalar!$C$5:$C$1804,MATCH($C2418,Bolalar!$I$5:$I$1804,0))),""))</f>
        <v/>
      </c>
      <c r="F2418" s="24"/>
      <c r="G2418" s="14" t="str">
        <f aca="false">IF(OR($E2418="",$B2418=""),"",INT(($B2418-$E2418)/365.25))</f>
        <v/>
      </c>
      <c r="H2418" s="14" t="str">
        <f aca="false">IF($G2418="","",IF($G2418&lt;5,"Ha","Yo'q"))</f>
        <v/>
      </c>
      <c r="I2418" s="14" t="str">
        <f aca="false">IF($G2418="","",IF($G2418&lt;18,"Ha","Yo'q"))</f>
        <v/>
      </c>
      <c r="J2418" s="12"/>
      <c r="K2418" s="12"/>
      <c r="L2418" s="25"/>
      <c r="M2418" s="12"/>
    </row>
    <row r="2419" customFormat="false" ht="15" hidden="false" customHeight="false" outlineLevel="0" collapsed="false">
      <c r="A2419" s="8" t="n">
        <v>2415</v>
      </c>
      <c r="B2419" s="13"/>
      <c r="C2419" s="25"/>
      <c r="D2419" s="26" t="str">
        <f aca="false">IF($C2419="","",IFERROR(IF(INDEX(Bolalar!$B$5:$B$1804,MATCH($C2419,Bolalar!$I$5:$I$1804,0))="","",INDEX(Bolalar!$B$5:$B$1804,MATCH($C2419,Bolalar!$I$5:$I$1804,0))),""))</f>
        <v/>
      </c>
      <c r="E2419" s="15" t="str">
        <f aca="false">IF($C2419="","",IFERROR(IF(INDEX(Bolalar!$C$5:$C$1804,MATCH($C2419,Bolalar!$I$5:$I$1804,0))="","",INDEX(Bolalar!$C$5:$C$1804,MATCH($C2419,Bolalar!$I$5:$I$1804,0))),""))</f>
        <v/>
      </c>
      <c r="F2419" s="24"/>
      <c r="G2419" s="14" t="str">
        <f aca="false">IF(OR($E2419="",$B2419=""),"",INT(($B2419-$E2419)/365.25))</f>
        <v/>
      </c>
      <c r="H2419" s="14" t="str">
        <f aca="false">IF($G2419="","",IF($G2419&lt;5,"Ha","Yo'q"))</f>
        <v/>
      </c>
      <c r="I2419" s="14" t="str">
        <f aca="false">IF($G2419="","",IF($G2419&lt;18,"Ha","Yo'q"))</f>
        <v/>
      </c>
      <c r="J2419" s="12"/>
      <c r="K2419" s="12"/>
      <c r="L2419" s="25"/>
      <c r="M2419" s="12"/>
    </row>
    <row r="2420" customFormat="false" ht="15" hidden="false" customHeight="false" outlineLevel="0" collapsed="false">
      <c r="A2420" s="8" t="n">
        <v>2416</v>
      </c>
      <c r="B2420" s="13"/>
      <c r="C2420" s="25"/>
      <c r="D2420" s="26" t="str">
        <f aca="false">IF($C2420="","",IFERROR(IF(INDEX(Bolalar!$B$5:$B$1804,MATCH($C2420,Bolalar!$I$5:$I$1804,0))="","",INDEX(Bolalar!$B$5:$B$1804,MATCH($C2420,Bolalar!$I$5:$I$1804,0))),""))</f>
        <v/>
      </c>
      <c r="E2420" s="15" t="str">
        <f aca="false">IF($C2420="","",IFERROR(IF(INDEX(Bolalar!$C$5:$C$1804,MATCH($C2420,Bolalar!$I$5:$I$1804,0))="","",INDEX(Bolalar!$C$5:$C$1804,MATCH($C2420,Bolalar!$I$5:$I$1804,0))),""))</f>
        <v/>
      </c>
      <c r="F2420" s="24"/>
      <c r="G2420" s="14" t="str">
        <f aca="false">IF(OR($E2420="",$B2420=""),"",INT(($B2420-$E2420)/365.25))</f>
        <v/>
      </c>
      <c r="H2420" s="14" t="str">
        <f aca="false">IF($G2420="","",IF($G2420&lt;5,"Ha","Yo'q"))</f>
        <v/>
      </c>
      <c r="I2420" s="14" t="str">
        <f aca="false">IF($G2420="","",IF($G2420&lt;18,"Ha","Yo'q"))</f>
        <v/>
      </c>
      <c r="J2420" s="12"/>
      <c r="K2420" s="12"/>
      <c r="L2420" s="25"/>
      <c r="M2420" s="12"/>
    </row>
    <row r="2421" customFormat="false" ht="15" hidden="false" customHeight="false" outlineLevel="0" collapsed="false">
      <c r="A2421" s="8" t="n">
        <v>2417</v>
      </c>
      <c r="B2421" s="13"/>
      <c r="C2421" s="25"/>
      <c r="D2421" s="26" t="str">
        <f aca="false">IF($C2421="","",IFERROR(IF(INDEX(Bolalar!$B$5:$B$1804,MATCH($C2421,Bolalar!$I$5:$I$1804,0))="","",INDEX(Bolalar!$B$5:$B$1804,MATCH($C2421,Bolalar!$I$5:$I$1804,0))),""))</f>
        <v/>
      </c>
      <c r="E2421" s="15" t="str">
        <f aca="false">IF($C2421="","",IFERROR(IF(INDEX(Bolalar!$C$5:$C$1804,MATCH($C2421,Bolalar!$I$5:$I$1804,0))="","",INDEX(Bolalar!$C$5:$C$1804,MATCH($C2421,Bolalar!$I$5:$I$1804,0))),""))</f>
        <v/>
      </c>
      <c r="F2421" s="24"/>
      <c r="G2421" s="14" t="str">
        <f aca="false">IF(OR($E2421="",$B2421=""),"",INT(($B2421-$E2421)/365.25))</f>
        <v/>
      </c>
      <c r="H2421" s="14" t="str">
        <f aca="false">IF($G2421="","",IF($G2421&lt;5,"Ha","Yo'q"))</f>
        <v/>
      </c>
      <c r="I2421" s="14" t="str">
        <f aca="false">IF($G2421="","",IF($G2421&lt;18,"Ha","Yo'q"))</f>
        <v/>
      </c>
      <c r="J2421" s="12"/>
      <c r="K2421" s="12"/>
      <c r="L2421" s="25"/>
      <c r="M2421" s="12"/>
    </row>
    <row r="2422" customFormat="false" ht="15" hidden="false" customHeight="false" outlineLevel="0" collapsed="false">
      <c r="A2422" s="8" t="n">
        <v>2418</v>
      </c>
      <c r="B2422" s="13"/>
      <c r="C2422" s="25"/>
      <c r="D2422" s="26" t="str">
        <f aca="false">IF($C2422="","",IFERROR(IF(INDEX(Bolalar!$B$5:$B$1804,MATCH($C2422,Bolalar!$I$5:$I$1804,0))="","",INDEX(Bolalar!$B$5:$B$1804,MATCH($C2422,Bolalar!$I$5:$I$1804,0))),""))</f>
        <v/>
      </c>
      <c r="E2422" s="15" t="str">
        <f aca="false">IF($C2422="","",IFERROR(IF(INDEX(Bolalar!$C$5:$C$1804,MATCH($C2422,Bolalar!$I$5:$I$1804,0))="","",INDEX(Bolalar!$C$5:$C$1804,MATCH($C2422,Bolalar!$I$5:$I$1804,0))),""))</f>
        <v/>
      </c>
      <c r="F2422" s="24"/>
      <c r="G2422" s="14" t="str">
        <f aca="false">IF(OR($E2422="",$B2422=""),"",INT(($B2422-$E2422)/365.25))</f>
        <v/>
      </c>
      <c r="H2422" s="14" t="str">
        <f aca="false">IF($G2422="","",IF($G2422&lt;5,"Ha","Yo'q"))</f>
        <v/>
      </c>
      <c r="I2422" s="14" t="str">
        <f aca="false">IF($G2422="","",IF($G2422&lt;18,"Ha","Yo'q"))</f>
        <v/>
      </c>
      <c r="J2422" s="12"/>
      <c r="K2422" s="12"/>
      <c r="L2422" s="25"/>
      <c r="M2422" s="12"/>
    </row>
    <row r="2423" customFormat="false" ht="15" hidden="false" customHeight="false" outlineLevel="0" collapsed="false">
      <c r="A2423" s="8" t="n">
        <v>2419</v>
      </c>
      <c r="B2423" s="13"/>
      <c r="C2423" s="25"/>
      <c r="D2423" s="26" t="str">
        <f aca="false">IF($C2423="","",IFERROR(IF(INDEX(Bolalar!$B$5:$B$1804,MATCH($C2423,Bolalar!$I$5:$I$1804,0))="","",INDEX(Bolalar!$B$5:$B$1804,MATCH($C2423,Bolalar!$I$5:$I$1804,0))),""))</f>
        <v/>
      </c>
      <c r="E2423" s="15" t="str">
        <f aca="false">IF($C2423="","",IFERROR(IF(INDEX(Bolalar!$C$5:$C$1804,MATCH($C2423,Bolalar!$I$5:$I$1804,0))="","",INDEX(Bolalar!$C$5:$C$1804,MATCH($C2423,Bolalar!$I$5:$I$1804,0))),""))</f>
        <v/>
      </c>
      <c r="F2423" s="24"/>
      <c r="G2423" s="14" t="str">
        <f aca="false">IF(OR($E2423="",$B2423=""),"",INT(($B2423-$E2423)/365.25))</f>
        <v/>
      </c>
      <c r="H2423" s="14" t="str">
        <f aca="false">IF($G2423="","",IF($G2423&lt;5,"Ha","Yo'q"))</f>
        <v/>
      </c>
      <c r="I2423" s="14" t="str">
        <f aca="false">IF($G2423="","",IF($G2423&lt;18,"Ha","Yo'q"))</f>
        <v/>
      </c>
      <c r="J2423" s="12"/>
      <c r="K2423" s="12"/>
      <c r="L2423" s="25"/>
      <c r="M2423" s="12"/>
    </row>
    <row r="2424" customFormat="false" ht="15" hidden="false" customHeight="false" outlineLevel="0" collapsed="false">
      <c r="A2424" s="8" t="n">
        <v>2420</v>
      </c>
      <c r="B2424" s="13"/>
      <c r="C2424" s="25"/>
      <c r="D2424" s="26" t="str">
        <f aca="false">IF($C2424="","",IFERROR(IF(INDEX(Bolalar!$B$5:$B$1804,MATCH($C2424,Bolalar!$I$5:$I$1804,0))="","",INDEX(Bolalar!$B$5:$B$1804,MATCH($C2424,Bolalar!$I$5:$I$1804,0))),""))</f>
        <v/>
      </c>
      <c r="E2424" s="15" t="str">
        <f aca="false">IF($C2424="","",IFERROR(IF(INDEX(Bolalar!$C$5:$C$1804,MATCH($C2424,Bolalar!$I$5:$I$1804,0))="","",INDEX(Bolalar!$C$5:$C$1804,MATCH($C2424,Bolalar!$I$5:$I$1804,0))),""))</f>
        <v/>
      </c>
      <c r="F2424" s="24"/>
      <c r="G2424" s="14" t="str">
        <f aca="false">IF(OR($E2424="",$B2424=""),"",INT(($B2424-$E2424)/365.25))</f>
        <v/>
      </c>
      <c r="H2424" s="14" t="str">
        <f aca="false">IF($G2424="","",IF($G2424&lt;5,"Ha","Yo'q"))</f>
        <v/>
      </c>
      <c r="I2424" s="14" t="str">
        <f aca="false">IF($G2424="","",IF($G2424&lt;18,"Ha","Yo'q"))</f>
        <v/>
      </c>
      <c r="J2424" s="12"/>
      <c r="K2424" s="12"/>
      <c r="L2424" s="25"/>
      <c r="M2424" s="12"/>
    </row>
    <row r="2425" customFormat="false" ht="15" hidden="false" customHeight="false" outlineLevel="0" collapsed="false">
      <c r="A2425" s="8" t="n">
        <v>2421</v>
      </c>
      <c r="B2425" s="13"/>
      <c r="C2425" s="25"/>
      <c r="D2425" s="26" t="str">
        <f aca="false">IF($C2425="","",IFERROR(IF(INDEX(Bolalar!$B$5:$B$1804,MATCH($C2425,Bolalar!$I$5:$I$1804,0))="","",INDEX(Bolalar!$B$5:$B$1804,MATCH($C2425,Bolalar!$I$5:$I$1804,0))),""))</f>
        <v/>
      </c>
      <c r="E2425" s="15" t="str">
        <f aca="false">IF($C2425="","",IFERROR(IF(INDEX(Bolalar!$C$5:$C$1804,MATCH($C2425,Bolalar!$I$5:$I$1804,0))="","",INDEX(Bolalar!$C$5:$C$1804,MATCH($C2425,Bolalar!$I$5:$I$1804,0))),""))</f>
        <v/>
      </c>
      <c r="F2425" s="24"/>
      <c r="G2425" s="14" t="str">
        <f aca="false">IF(OR($E2425="",$B2425=""),"",INT(($B2425-$E2425)/365.25))</f>
        <v/>
      </c>
      <c r="H2425" s="14" t="str">
        <f aca="false">IF($G2425="","",IF($G2425&lt;5,"Ha","Yo'q"))</f>
        <v/>
      </c>
      <c r="I2425" s="14" t="str">
        <f aca="false">IF($G2425="","",IF($G2425&lt;18,"Ha","Yo'q"))</f>
        <v/>
      </c>
      <c r="J2425" s="12"/>
      <c r="K2425" s="12"/>
      <c r="L2425" s="25"/>
      <c r="M2425" s="12"/>
    </row>
    <row r="2426" customFormat="false" ht="15" hidden="false" customHeight="false" outlineLevel="0" collapsed="false">
      <c r="A2426" s="8" t="n">
        <v>2422</v>
      </c>
      <c r="B2426" s="13"/>
      <c r="C2426" s="25"/>
      <c r="D2426" s="26" t="str">
        <f aca="false">IF($C2426="","",IFERROR(IF(INDEX(Bolalar!$B$5:$B$1804,MATCH($C2426,Bolalar!$I$5:$I$1804,0))="","",INDEX(Bolalar!$B$5:$B$1804,MATCH($C2426,Bolalar!$I$5:$I$1804,0))),""))</f>
        <v/>
      </c>
      <c r="E2426" s="15" t="str">
        <f aca="false">IF($C2426="","",IFERROR(IF(INDEX(Bolalar!$C$5:$C$1804,MATCH($C2426,Bolalar!$I$5:$I$1804,0))="","",INDEX(Bolalar!$C$5:$C$1804,MATCH($C2426,Bolalar!$I$5:$I$1804,0))),""))</f>
        <v/>
      </c>
      <c r="F2426" s="24"/>
      <c r="G2426" s="14" t="str">
        <f aca="false">IF(OR($E2426="",$B2426=""),"",INT(($B2426-$E2426)/365.25))</f>
        <v/>
      </c>
      <c r="H2426" s="14" t="str">
        <f aca="false">IF($G2426="","",IF($G2426&lt;5,"Ha","Yo'q"))</f>
        <v/>
      </c>
      <c r="I2426" s="14" t="str">
        <f aca="false">IF($G2426="","",IF($G2426&lt;18,"Ha","Yo'q"))</f>
        <v/>
      </c>
      <c r="J2426" s="12"/>
      <c r="K2426" s="12"/>
      <c r="L2426" s="25"/>
      <c r="M2426" s="12"/>
    </row>
    <row r="2427" customFormat="false" ht="15" hidden="false" customHeight="false" outlineLevel="0" collapsed="false">
      <c r="A2427" s="8" t="n">
        <v>2423</v>
      </c>
      <c r="B2427" s="13"/>
      <c r="C2427" s="25"/>
      <c r="D2427" s="26" t="str">
        <f aca="false">IF($C2427="","",IFERROR(IF(INDEX(Bolalar!$B$5:$B$1804,MATCH($C2427,Bolalar!$I$5:$I$1804,0))="","",INDEX(Bolalar!$B$5:$B$1804,MATCH($C2427,Bolalar!$I$5:$I$1804,0))),""))</f>
        <v/>
      </c>
      <c r="E2427" s="15" t="str">
        <f aca="false">IF($C2427="","",IFERROR(IF(INDEX(Bolalar!$C$5:$C$1804,MATCH($C2427,Bolalar!$I$5:$I$1804,0))="","",INDEX(Bolalar!$C$5:$C$1804,MATCH($C2427,Bolalar!$I$5:$I$1804,0))),""))</f>
        <v/>
      </c>
      <c r="F2427" s="24"/>
      <c r="G2427" s="14" t="str">
        <f aca="false">IF(OR($E2427="",$B2427=""),"",INT(($B2427-$E2427)/365.25))</f>
        <v/>
      </c>
      <c r="H2427" s="14" t="str">
        <f aca="false">IF($G2427="","",IF($G2427&lt;5,"Ha","Yo'q"))</f>
        <v/>
      </c>
      <c r="I2427" s="14" t="str">
        <f aca="false">IF($G2427="","",IF($G2427&lt;18,"Ha","Yo'q"))</f>
        <v/>
      </c>
      <c r="J2427" s="12"/>
      <c r="K2427" s="12"/>
      <c r="L2427" s="25"/>
      <c r="M2427" s="12"/>
    </row>
    <row r="2428" customFormat="false" ht="15" hidden="false" customHeight="false" outlineLevel="0" collapsed="false">
      <c r="A2428" s="8" t="n">
        <v>2424</v>
      </c>
      <c r="B2428" s="13"/>
      <c r="C2428" s="25"/>
      <c r="D2428" s="26" t="str">
        <f aca="false">IF($C2428="","",IFERROR(IF(INDEX(Bolalar!$B$5:$B$1804,MATCH($C2428,Bolalar!$I$5:$I$1804,0))="","",INDEX(Bolalar!$B$5:$B$1804,MATCH($C2428,Bolalar!$I$5:$I$1804,0))),""))</f>
        <v/>
      </c>
      <c r="E2428" s="15" t="str">
        <f aca="false">IF($C2428="","",IFERROR(IF(INDEX(Bolalar!$C$5:$C$1804,MATCH($C2428,Bolalar!$I$5:$I$1804,0))="","",INDEX(Bolalar!$C$5:$C$1804,MATCH($C2428,Bolalar!$I$5:$I$1804,0))),""))</f>
        <v/>
      </c>
      <c r="F2428" s="24"/>
      <c r="G2428" s="14" t="str">
        <f aca="false">IF(OR($E2428="",$B2428=""),"",INT(($B2428-$E2428)/365.25))</f>
        <v/>
      </c>
      <c r="H2428" s="14" t="str">
        <f aca="false">IF($G2428="","",IF($G2428&lt;5,"Ha","Yo'q"))</f>
        <v/>
      </c>
      <c r="I2428" s="14" t="str">
        <f aca="false">IF($G2428="","",IF($G2428&lt;18,"Ha","Yo'q"))</f>
        <v/>
      </c>
      <c r="J2428" s="12"/>
      <c r="K2428" s="12"/>
      <c r="L2428" s="25"/>
      <c r="M2428" s="12"/>
    </row>
    <row r="2429" customFormat="false" ht="15" hidden="false" customHeight="false" outlineLevel="0" collapsed="false">
      <c r="A2429" s="8" t="n">
        <v>2425</v>
      </c>
      <c r="B2429" s="13"/>
      <c r="C2429" s="25"/>
      <c r="D2429" s="26" t="str">
        <f aca="false">IF($C2429="","",IFERROR(IF(INDEX(Bolalar!$B$5:$B$1804,MATCH($C2429,Bolalar!$I$5:$I$1804,0))="","",INDEX(Bolalar!$B$5:$B$1804,MATCH($C2429,Bolalar!$I$5:$I$1804,0))),""))</f>
        <v/>
      </c>
      <c r="E2429" s="15" t="str">
        <f aca="false">IF($C2429="","",IFERROR(IF(INDEX(Bolalar!$C$5:$C$1804,MATCH($C2429,Bolalar!$I$5:$I$1804,0))="","",INDEX(Bolalar!$C$5:$C$1804,MATCH($C2429,Bolalar!$I$5:$I$1804,0))),""))</f>
        <v/>
      </c>
      <c r="F2429" s="24"/>
      <c r="G2429" s="14" t="str">
        <f aca="false">IF(OR($E2429="",$B2429=""),"",INT(($B2429-$E2429)/365.25))</f>
        <v/>
      </c>
      <c r="H2429" s="14" t="str">
        <f aca="false">IF($G2429="","",IF($G2429&lt;5,"Ha","Yo'q"))</f>
        <v/>
      </c>
      <c r="I2429" s="14" t="str">
        <f aca="false">IF($G2429="","",IF($G2429&lt;18,"Ha","Yo'q"))</f>
        <v/>
      </c>
      <c r="J2429" s="12"/>
      <c r="K2429" s="12"/>
      <c r="L2429" s="25"/>
      <c r="M2429" s="12"/>
    </row>
    <row r="2430" customFormat="false" ht="15" hidden="false" customHeight="false" outlineLevel="0" collapsed="false">
      <c r="A2430" s="8" t="n">
        <v>2426</v>
      </c>
      <c r="B2430" s="13"/>
      <c r="C2430" s="25"/>
      <c r="D2430" s="26" t="str">
        <f aca="false">IF($C2430="","",IFERROR(IF(INDEX(Bolalar!$B$5:$B$1804,MATCH($C2430,Bolalar!$I$5:$I$1804,0))="","",INDEX(Bolalar!$B$5:$B$1804,MATCH($C2430,Bolalar!$I$5:$I$1804,0))),""))</f>
        <v/>
      </c>
      <c r="E2430" s="15" t="str">
        <f aca="false">IF($C2430="","",IFERROR(IF(INDEX(Bolalar!$C$5:$C$1804,MATCH($C2430,Bolalar!$I$5:$I$1804,0))="","",INDEX(Bolalar!$C$5:$C$1804,MATCH($C2430,Bolalar!$I$5:$I$1804,0))),""))</f>
        <v/>
      </c>
      <c r="F2430" s="24"/>
      <c r="G2430" s="14" t="str">
        <f aca="false">IF(OR($E2430="",$B2430=""),"",INT(($B2430-$E2430)/365.25))</f>
        <v/>
      </c>
      <c r="H2430" s="14" t="str">
        <f aca="false">IF($G2430="","",IF($G2430&lt;5,"Ha","Yo'q"))</f>
        <v/>
      </c>
      <c r="I2430" s="14" t="str">
        <f aca="false">IF($G2430="","",IF($G2430&lt;18,"Ha","Yo'q"))</f>
        <v/>
      </c>
      <c r="J2430" s="12"/>
      <c r="K2430" s="12"/>
      <c r="L2430" s="25"/>
      <c r="M2430" s="12"/>
    </row>
    <row r="2431" customFormat="false" ht="15" hidden="false" customHeight="false" outlineLevel="0" collapsed="false">
      <c r="A2431" s="8" t="n">
        <v>2427</v>
      </c>
      <c r="B2431" s="13"/>
      <c r="C2431" s="25"/>
      <c r="D2431" s="26" t="str">
        <f aca="false">IF($C2431="","",IFERROR(IF(INDEX(Bolalar!$B$5:$B$1804,MATCH($C2431,Bolalar!$I$5:$I$1804,0))="","",INDEX(Bolalar!$B$5:$B$1804,MATCH($C2431,Bolalar!$I$5:$I$1804,0))),""))</f>
        <v/>
      </c>
      <c r="E2431" s="15" t="str">
        <f aca="false">IF($C2431="","",IFERROR(IF(INDEX(Bolalar!$C$5:$C$1804,MATCH($C2431,Bolalar!$I$5:$I$1804,0))="","",INDEX(Bolalar!$C$5:$C$1804,MATCH($C2431,Bolalar!$I$5:$I$1804,0))),""))</f>
        <v/>
      </c>
      <c r="F2431" s="24"/>
      <c r="G2431" s="14" t="str">
        <f aca="false">IF(OR($E2431="",$B2431=""),"",INT(($B2431-$E2431)/365.25))</f>
        <v/>
      </c>
      <c r="H2431" s="14" t="str">
        <f aca="false">IF($G2431="","",IF($G2431&lt;5,"Ha","Yo'q"))</f>
        <v/>
      </c>
      <c r="I2431" s="14" t="str">
        <f aca="false">IF($G2431="","",IF($G2431&lt;18,"Ha","Yo'q"))</f>
        <v/>
      </c>
      <c r="J2431" s="12"/>
      <c r="K2431" s="12"/>
      <c r="L2431" s="25"/>
      <c r="M2431" s="12"/>
    </row>
    <row r="2432" customFormat="false" ht="15" hidden="false" customHeight="false" outlineLevel="0" collapsed="false">
      <c r="A2432" s="8" t="n">
        <v>2428</v>
      </c>
      <c r="B2432" s="13"/>
      <c r="C2432" s="25"/>
      <c r="D2432" s="26" t="str">
        <f aca="false">IF($C2432="","",IFERROR(IF(INDEX(Bolalar!$B$5:$B$1804,MATCH($C2432,Bolalar!$I$5:$I$1804,0))="","",INDEX(Bolalar!$B$5:$B$1804,MATCH($C2432,Bolalar!$I$5:$I$1804,0))),""))</f>
        <v/>
      </c>
      <c r="E2432" s="15" t="str">
        <f aca="false">IF($C2432="","",IFERROR(IF(INDEX(Bolalar!$C$5:$C$1804,MATCH($C2432,Bolalar!$I$5:$I$1804,0))="","",INDEX(Bolalar!$C$5:$C$1804,MATCH($C2432,Bolalar!$I$5:$I$1804,0))),""))</f>
        <v/>
      </c>
      <c r="F2432" s="24"/>
      <c r="G2432" s="14" t="str">
        <f aca="false">IF(OR($E2432="",$B2432=""),"",INT(($B2432-$E2432)/365.25))</f>
        <v/>
      </c>
      <c r="H2432" s="14" t="str">
        <f aca="false">IF($G2432="","",IF($G2432&lt;5,"Ha","Yo'q"))</f>
        <v/>
      </c>
      <c r="I2432" s="14" t="str">
        <f aca="false">IF($G2432="","",IF($G2432&lt;18,"Ha","Yo'q"))</f>
        <v/>
      </c>
      <c r="J2432" s="12"/>
      <c r="K2432" s="12"/>
      <c r="L2432" s="25"/>
      <c r="M2432" s="12"/>
    </row>
    <row r="2433" customFormat="false" ht="15" hidden="false" customHeight="false" outlineLevel="0" collapsed="false">
      <c r="A2433" s="8" t="n">
        <v>2429</v>
      </c>
      <c r="B2433" s="13"/>
      <c r="C2433" s="25"/>
      <c r="D2433" s="26" t="str">
        <f aca="false">IF($C2433="","",IFERROR(IF(INDEX(Bolalar!$B$5:$B$1804,MATCH($C2433,Bolalar!$I$5:$I$1804,0))="","",INDEX(Bolalar!$B$5:$B$1804,MATCH($C2433,Bolalar!$I$5:$I$1804,0))),""))</f>
        <v/>
      </c>
      <c r="E2433" s="15" t="str">
        <f aca="false">IF($C2433="","",IFERROR(IF(INDEX(Bolalar!$C$5:$C$1804,MATCH($C2433,Bolalar!$I$5:$I$1804,0))="","",INDEX(Bolalar!$C$5:$C$1804,MATCH($C2433,Bolalar!$I$5:$I$1804,0))),""))</f>
        <v/>
      </c>
      <c r="F2433" s="24"/>
      <c r="G2433" s="14" t="str">
        <f aca="false">IF(OR($E2433="",$B2433=""),"",INT(($B2433-$E2433)/365.25))</f>
        <v/>
      </c>
      <c r="H2433" s="14" t="str">
        <f aca="false">IF($G2433="","",IF($G2433&lt;5,"Ha","Yo'q"))</f>
        <v/>
      </c>
      <c r="I2433" s="14" t="str">
        <f aca="false">IF($G2433="","",IF($G2433&lt;18,"Ha","Yo'q"))</f>
        <v/>
      </c>
      <c r="J2433" s="12"/>
      <c r="K2433" s="12"/>
      <c r="L2433" s="25"/>
      <c r="M2433" s="12"/>
    </row>
    <row r="2434" customFormat="false" ht="15" hidden="false" customHeight="false" outlineLevel="0" collapsed="false">
      <c r="A2434" s="8" t="n">
        <v>2430</v>
      </c>
      <c r="B2434" s="13"/>
      <c r="C2434" s="25"/>
      <c r="D2434" s="26" t="str">
        <f aca="false">IF($C2434="","",IFERROR(IF(INDEX(Bolalar!$B$5:$B$1804,MATCH($C2434,Bolalar!$I$5:$I$1804,0))="","",INDEX(Bolalar!$B$5:$B$1804,MATCH($C2434,Bolalar!$I$5:$I$1804,0))),""))</f>
        <v/>
      </c>
      <c r="E2434" s="15" t="str">
        <f aca="false">IF($C2434="","",IFERROR(IF(INDEX(Bolalar!$C$5:$C$1804,MATCH($C2434,Bolalar!$I$5:$I$1804,0))="","",INDEX(Bolalar!$C$5:$C$1804,MATCH($C2434,Bolalar!$I$5:$I$1804,0))),""))</f>
        <v/>
      </c>
      <c r="F2434" s="24"/>
      <c r="G2434" s="14" t="str">
        <f aca="false">IF(OR($E2434="",$B2434=""),"",INT(($B2434-$E2434)/365.25))</f>
        <v/>
      </c>
      <c r="H2434" s="14" t="str">
        <f aca="false">IF($G2434="","",IF($G2434&lt;5,"Ha","Yo'q"))</f>
        <v/>
      </c>
      <c r="I2434" s="14" t="str">
        <f aca="false">IF($G2434="","",IF($G2434&lt;18,"Ha","Yo'q"))</f>
        <v/>
      </c>
      <c r="J2434" s="12"/>
      <c r="K2434" s="12"/>
      <c r="L2434" s="25"/>
      <c r="M2434" s="12"/>
    </row>
    <row r="2435" customFormat="false" ht="15" hidden="false" customHeight="false" outlineLevel="0" collapsed="false">
      <c r="A2435" s="8" t="n">
        <v>2431</v>
      </c>
      <c r="B2435" s="13"/>
      <c r="C2435" s="25"/>
      <c r="D2435" s="26" t="str">
        <f aca="false">IF($C2435="","",IFERROR(IF(INDEX(Bolalar!$B$5:$B$1804,MATCH($C2435,Bolalar!$I$5:$I$1804,0))="","",INDEX(Bolalar!$B$5:$B$1804,MATCH($C2435,Bolalar!$I$5:$I$1804,0))),""))</f>
        <v/>
      </c>
      <c r="E2435" s="15" t="str">
        <f aca="false">IF($C2435="","",IFERROR(IF(INDEX(Bolalar!$C$5:$C$1804,MATCH($C2435,Bolalar!$I$5:$I$1804,0))="","",INDEX(Bolalar!$C$5:$C$1804,MATCH($C2435,Bolalar!$I$5:$I$1804,0))),""))</f>
        <v/>
      </c>
      <c r="F2435" s="24"/>
      <c r="G2435" s="14" t="str">
        <f aca="false">IF(OR($E2435="",$B2435=""),"",INT(($B2435-$E2435)/365.25))</f>
        <v/>
      </c>
      <c r="H2435" s="14" t="str">
        <f aca="false">IF($G2435="","",IF($G2435&lt;5,"Ha","Yo'q"))</f>
        <v/>
      </c>
      <c r="I2435" s="14" t="str">
        <f aca="false">IF($G2435="","",IF($G2435&lt;18,"Ha","Yo'q"))</f>
        <v/>
      </c>
      <c r="J2435" s="12"/>
      <c r="K2435" s="12"/>
      <c r="L2435" s="25"/>
      <c r="M2435" s="12"/>
    </row>
    <row r="2436" customFormat="false" ht="15" hidden="false" customHeight="false" outlineLevel="0" collapsed="false">
      <c r="A2436" s="8" t="n">
        <v>2432</v>
      </c>
      <c r="B2436" s="13"/>
      <c r="C2436" s="25"/>
      <c r="D2436" s="26" t="str">
        <f aca="false">IF($C2436="","",IFERROR(IF(INDEX(Bolalar!$B$5:$B$1804,MATCH($C2436,Bolalar!$I$5:$I$1804,0))="","",INDEX(Bolalar!$B$5:$B$1804,MATCH($C2436,Bolalar!$I$5:$I$1804,0))),""))</f>
        <v/>
      </c>
      <c r="E2436" s="15" t="str">
        <f aca="false">IF($C2436="","",IFERROR(IF(INDEX(Bolalar!$C$5:$C$1804,MATCH($C2436,Bolalar!$I$5:$I$1804,0))="","",INDEX(Bolalar!$C$5:$C$1804,MATCH($C2436,Bolalar!$I$5:$I$1804,0))),""))</f>
        <v/>
      </c>
      <c r="F2436" s="24"/>
      <c r="G2436" s="14" t="str">
        <f aca="false">IF(OR($E2436="",$B2436=""),"",INT(($B2436-$E2436)/365.25))</f>
        <v/>
      </c>
      <c r="H2436" s="14" t="str">
        <f aca="false">IF($G2436="","",IF($G2436&lt;5,"Ha","Yo'q"))</f>
        <v/>
      </c>
      <c r="I2436" s="14" t="str">
        <f aca="false">IF($G2436="","",IF($G2436&lt;18,"Ha","Yo'q"))</f>
        <v/>
      </c>
      <c r="J2436" s="12"/>
      <c r="K2436" s="12"/>
      <c r="L2436" s="25"/>
      <c r="M2436" s="12"/>
    </row>
    <row r="2437" customFormat="false" ht="15" hidden="false" customHeight="false" outlineLevel="0" collapsed="false">
      <c r="A2437" s="8" t="n">
        <v>2433</v>
      </c>
      <c r="B2437" s="13"/>
      <c r="C2437" s="25"/>
      <c r="D2437" s="26" t="str">
        <f aca="false">IF($C2437="","",IFERROR(IF(INDEX(Bolalar!$B$5:$B$1804,MATCH($C2437,Bolalar!$I$5:$I$1804,0))="","",INDEX(Bolalar!$B$5:$B$1804,MATCH($C2437,Bolalar!$I$5:$I$1804,0))),""))</f>
        <v/>
      </c>
      <c r="E2437" s="15" t="str">
        <f aca="false">IF($C2437="","",IFERROR(IF(INDEX(Bolalar!$C$5:$C$1804,MATCH($C2437,Bolalar!$I$5:$I$1804,0))="","",INDEX(Bolalar!$C$5:$C$1804,MATCH($C2437,Bolalar!$I$5:$I$1804,0))),""))</f>
        <v/>
      </c>
      <c r="F2437" s="24"/>
      <c r="G2437" s="14" t="str">
        <f aca="false">IF(OR($E2437="",$B2437=""),"",INT(($B2437-$E2437)/365.25))</f>
        <v/>
      </c>
      <c r="H2437" s="14" t="str">
        <f aca="false">IF($G2437="","",IF($G2437&lt;5,"Ha","Yo'q"))</f>
        <v/>
      </c>
      <c r="I2437" s="14" t="str">
        <f aca="false">IF($G2437="","",IF($G2437&lt;18,"Ha","Yo'q"))</f>
        <v/>
      </c>
      <c r="J2437" s="12"/>
      <c r="K2437" s="12"/>
      <c r="L2437" s="25"/>
      <c r="M2437" s="12"/>
    </row>
    <row r="2438" customFormat="false" ht="15" hidden="false" customHeight="false" outlineLevel="0" collapsed="false">
      <c r="A2438" s="8" t="n">
        <v>2434</v>
      </c>
      <c r="B2438" s="13"/>
      <c r="C2438" s="25"/>
      <c r="D2438" s="26" t="str">
        <f aca="false">IF($C2438="","",IFERROR(IF(INDEX(Bolalar!$B$5:$B$1804,MATCH($C2438,Bolalar!$I$5:$I$1804,0))="","",INDEX(Bolalar!$B$5:$B$1804,MATCH($C2438,Bolalar!$I$5:$I$1804,0))),""))</f>
        <v/>
      </c>
      <c r="E2438" s="15" t="str">
        <f aca="false">IF($C2438="","",IFERROR(IF(INDEX(Bolalar!$C$5:$C$1804,MATCH($C2438,Bolalar!$I$5:$I$1804,0))="","",INDEX(Bolalar!$C$5:$C$1804,MATCH($C2438,Bolalar!$I$5:$I$1804,0))),""))</f>
        <v/>
      </c>
      <c r="F2438" s="24"/>
      <c r="G2438" s="14" t="str">
        <f aca="false">IF(OR($E2438="",$B2438=""),"",INT(($B2438-$E2438)/365.25))</f>
        <v/>
      </c>
      <c r="H2438" s="14" t="str">
        <f aca="false">IF($G2438="","",IF($G2438&lt;5,"Ha","Yo'q"))</f>
        <v/>
      </c>
      <c r="I2438" s="14" t="str">
        <f aca="false">IF($G2438="","",IF($G2438&lt;18,"Ha","Yo'q"))</f>
        <v/>
      </c>
      <c r="J2438" s="12"/>
      <c r="K2438" s="12"/>
      <c r="L2438" s="25"/>
      <c r="M2438" s="12"/>
    </row>
    <row r="2439" customFormat="false" ht="15" hidden="false" customHeight="false" outlineLevel="0" collapsed="false">
      <c r="A2439" s="8" t="n">
        <v>2435</v>
      </c>
      <c r="B2439" s="13"/>
      <c r="C2439" s="25"/>
      <c r="D2439" s="26" t="str">
        <f aca="false">IF($C2439="","",IFERROR(IF(INDEX(Bolalar!$B$5:$B$1804,MATCH($C2439,Bolalar!$I$5:$I$1804,0))="","",INDEX(Bolalar!$B$5:$B$1804,MATCH($C2439,Bolalar!$I$5:$I$1804,0))),""))</f>
        <v/>
      </c>
      <c r="E2439" s="15" t="str">
        <f aca="false">IF($C2439="","",IFERROR(IF(INDEX(Bolalar!$C$5:$C$1804,MATCH($C2439,Bolalar!$I$5:$I$1804,0))="","",INDEX(Bolalar!$C$5:$C$1804,MATCH($C2439,Bolalar!$I$5:$I$1804,0))),""))</f>
        <v/>
      </c>
      <c r="F2439" s="24"/>
      <c r="G2439" s="14" t="str">
        <f aca="false">IF(OR($E2439="",$B2439=""),"",INT(($B2439-$E2439)/365.25))</f>
        <v/>
      </c>
      <c r="H2439" s="14" t="str">
        <f aca="false">IF($G2439="","",IF($G2439&lt;5,"Ha","Yo'q"))</f>
        <v/>
      </c>
      <c r="I2439" s="14" t="str">
        <f aca="false">IF($G2439="","",IF($G2439&lt;18,"Ha","Yo'q"))</f>
        <v/>
      </c>
      <c r="J2439" s="12"/>
      <c r="K2439" s="12"/>
      <c r="L2439" s="25"/>
      <c r="M2439" s="12"/>
    </row>
    <row r="2440" customFormat="false" ht="15" hidden="false" customHeight="false" outlineLevel="0" collapsed="false">
      <c r="A2440" s="8" t="n">
        <v>2436</v>
      </c>
      <c r="B2440" s="13"/>
      <c r="C2440" s="25"/>
      <c r="D2440" s="26" t="str">
        <f aca="false">IF($C2440="","",IFERROR(IF(INDEX(Bolalar!$B$5:$B$1804,MATCH($C2440,Bolalar!$I$5:$I$1804,0))="","",INDEX(Bolalar!$B$5:$B$1804,MATCH($C2440,Bolalar!$I$5:$I$1804,0))),""))</f>
        <v/>
      </c>
      <c r="E2440" s="15" t="str">
        <f aca="false">IF($C2440="","",IFERROR(IF(INDEX(Bolalar!$C$5:$C$1804,MATCH($C2440,Bolalar!$I$5:$I$1804,0))="","",INDEX(Bolalar!$C$5:$C$1804,MATCH($C2440,Bolalar!$I$5:$I$1804,0))),""))</f>
        <v/>
      </c>
      <c r="F2440" s="24"/>
      <c r="G2440" s="14" t="str">
        <f aca="false">IF(OR($E2440="",$B2440=""),"",INT(($B2440-$E2440)/365.25))</f>
        <v/>
      </c>
      <c r="H2440" s="14" t="str">
        <f aca="false">IF($G2440="","",IF($G2440&lt;5,"Ha","Yo'q"))</f>
        <v/>
      </c>
      <c r="I2440" s="14" t="str">
        <f aca="false">IF($G2440="","",IF($G2440&lt;18,"Ha","Yo'q"))</f>
        <v/>
      </c>
      <c r="J2440" s="12"/>
      <c r="K2440" s="12"/>
      <c r="L2440" s="25"/>
      <c r="M2440" s="12"/>
    </row>
    <row r="2441" customFormat="false" ht="15" hidden="false" customHeight="false" outlineLevel="0" collapsed="false">
      <c r="A2441" s="8" t="n">
        <v>2437</v>
      </c>
      <c r="B2441" s="13"/>
      <c r="C2441" s="25"/>
      <c r="D2441" s="26" t="str">
        <f aca="false">IF($C2441="","",IFERROR(IF(INDEX(Bolalar!$B$5:$B$1804,MATCH($C2441,Bolalar!$I$5:$I$1804,0))="","",INDEX(Bolalar!$B$5:$B$1804,MATCH($C2441,Bolalar!$I$5:$I$1804,0))),""))</f>
        <v/>
      </c>
      <c r="E2441" s="15" t="str">
        <f aca="false">IF($C2441="","",IFERROR(IF(INDEX(Bolalar!$C$5:$C$1804,MATCH($C2441,Bolalar!$I$5:$I$1804,0))="","",INDEX(Bolalar!$C$5:$C$1804,MATCH($C2441,Bolalar!$I$5:$I$1804,0))),""))</f>
        <v/>
      </c>
      <c r="F2441" s="24"/>
      <c r="G2441" s="14" t="str">
        <f aca="false">IF(OR($E2441="",$B2441=""),"",INT(($B2441-$E2441)/365.25))</f>
        <v/>
      </c>
      <c r="H2441" s="14" t="str">
        <f aca="false">IF($G2441="","",IF($G2441&lt;5,"Ha","Yo'q"))</f>
        <v/>
      </c>
      <c r="I2441" s="14" t="str">
        <f aca="false">IF($G2441="","",IF($G2441&lt;18,"Ha","Yo'q"))</f>
        <v/>
      </c>
      <c r="J2441" s="12"/>
      <c r="K2441" s="12"/>
      <c r="L2441" s="25"/>
      <c r="M2441" s="12"/>
    </row>
    <row r="2442" customFormat="false" ht="15" hidden="false" customHeight="false" outlineLevel="0" collapsed="false">
      <c r="A2442" s="8" t="n">
        <v>2438</v>
      </c>
      <c r="B2442" s="13"/>
      <c r="C2442" s="25"/>
      <c r="D2442" s="26" t="str">
        <f aca="false">IF($C2442="","",IFERROR(IF(INDEX(Bolalar!$B$5:$B$1804,MATCH($C2442,Bolalar!$I$5:$I$1804,0))="","",INDEX(Bolalar!$B$5:$B$1804,MATCH($C2442,Bolalar!$I$5:$I$1804,0))),""))</f>
        <v/>
      </c>
      <c r="E2442" s="15" t="str">
        <f aca="false">IF($C2442="","",IFERROR(IF(INDEX(Bolalar!$C$5:$C$1804,MATCH($C2442,Bolalar!$I$5:$I$1804,0))="","",INDEX(Bolalar!$C$5:$C$1804,MATCH($C2442,Bolalar!$I$5:$I$1804,0))),""))</f>
        <v/>
      </c>
      <c r="F2442" s="24"/>
      <c r="G2442" s="14" t="str">
        <f aca="false">IF(OR($E2442="",$B2442=""),"",INT(($B2442-$E2442)/365.25))</f>
        <v/>
      </c>
      <c r="H2442" s="14" t="str">
        <f aca="false">IF($G2442="","",IF($G2442&lt;5,"Ha","Yo'q"))</f>
        <v/>
      </c>
      <c r="I2442" s="14" t="str">
        <f aca="false">IF($G2442="","",IF($G2442&lt;18,"Ha","Yo'q"))</f>
        <v/>
      </c>
      <c r="J2442" s="12"/>
      <c r="K2442" s="12"/>
      <c r="L2442" s="25"/>
      <c r="M2442" s="12"/>
    </row>
    <row r="2443" customFormat="false" ht="15" hidden="false" customHeight="false" outlineLevel="0" collapsed="false">
      <c r="A2443" s="8" t="n">
        <v>2439</v>
      </c>
      <c r="B2443" s="13"/>
      <c r="C2443" s="25"/>
      <c r="D2443" s="26" t="str">
        <f aca="false">IF($C2443="","",IFERROR(IF(INDEX(Bolalar!$B$5:$B$1804,MATCH($C2443,Bolalar!$I$5:$I$1804,0))="","",INDEX(Bolalar!$B$5:$B$1804,MATCH($C2443,Bolalar!$I$5:$I$1804,0))),""))</f>
        <v/>
      </c>
      <c r="E2443" s="15" t="str">
        <f aca="false">IF($C2443="","",IFERROR(IF(INDEX(Bolalar!$C$5:$C$1804,MATCH($C2443,Bolalar!$I$5:$I$1804,0))="","",INDEX(Bolalar!$C$5:$C$1804,MATCH($C2443,Bolalar!$I$5:$I$1804,0))),""))</f>
        <v/>
      </c>
      <c r="F2443" s="24"/>
      <c r="G2443" s="14" t="str">
        <f aca="false">IF(OR($E2443="",$B2443=""),"",INT(($B2443-$E2443)/365.25))</f>
        <v/>
      </c>
      <c r="H2443" s="14" t="str">
        <f aca="false">IF($G2443="","",IF($G2443&lt;5,"Ha","Yo'q"))</f>
        <v/>
      </c>
      <c r="I2443" s="14" t="str">
        <f aca="false">IF($G2443="","",IF($G2443&lt;18,"Ha","Yo'q"))</f>
        <v/>
      </c>
      <c r="J2443" s="12"/>
      <c r="K2443" s="12"/>
      <c r="L2443" s="25"/>
      <c r="M2443" s="12"/>
    </row>
    <row r="2444" customFormat="false" ht="15" hidden="false" customHeight="false" outlineLevel="0" collapsed="false">
      <c r="A2444" s="8" t="n">
        <v>2440</v>
      </c>
      <c r="B2444" s="13"/>
      <c r="C2444" s="25"/>
      <c r="D2444" s="26" t="str">
        <f aca="false">IF($C2444="","",IFERROR(IF(INDEX(Bolalar!$B$5:$B$1804,MATCH($C2444,Bolalar!$I$5:$I$1804,0))="","",INDEX(Bolalar!$B$5:$B$1804,MATCH($C2444,Bolalar!$I$5:$I$1804,0))),""))</f>
        <v/>
      </c>
      <c r="E2444" s="15" t="str">
        <f aca="false">IF($C2444="","",IFERROR(IF(INDEX(Bolalar!$C$5:$C$1804,MATCH($C2444,Bolalar!$I$5:$I$1804,0))="","",INDEX(Bolalar!$C$5:$C$1804,MATCH($C2444,Bolalar!$I$5:$I$1804,0))),""))</f>
        <v/>
      </c>
      <c r="F2444" s="24"/>
      <c r="G2444" s="14" t="str">
        <f aca="false">IF(OR($E2444="",$B2444=""),"",INT(($B2444-$E2444)/365.25))</f>
        <v/>
      </c>
      <c r="H2444" s="14" t="str">
        <f aca="false">IF($G2444="","",IF($G2444&lt;5,"Ha","Yo'q"))</f>
        <v/>
      </c>
      <c r="I2444" s="14" t="str">
        <f aca="false">IF($G2444="","",IF($G2444&lt;18,"Ha","Yo'q"))</f>
        <v/>
      </c>
      <c r="J2444" s="12"/>
      <c r="K2444" s="12"/>
      <c r="L2444" s="25"/>
      <c r="M2444" s="12"/>
    </row>
    <row r="2445" customFormat="false" ht="15" hidden="false" customHeight="false" outlineLevel="0" collapsed="false">
      <c r="A2445" s="8" t="n">
        <v>2441</v>
      </c>
      <c r="B2445" s="13"/>
      <c r="C2445" s="25"/>
      <c r="D2445" s="26" t="str">
        <f aca="false">IF($C2445="","",IFERROR(IF(INDEX(Bolalar!$B$5:$B$1804,MATCH($C2445,Bolalar!$I$5:$I$1804,0))="","",INDEX(Bolalar!$B$5:$B$1804,MATCH($C2445,Bolalar!$I$5:$I$1804,0))),""))</f>
        <v/>
      </c>
      <c r="E2445" s="15" t="str">
        <f aca="false">IF($C2445="","",IFERROR(IF(INDEX(Bolalar!$C$5:$C$1804,MATCH($C2445,Bolalar!$I$5:$I$1804,0))="","",INDEX(Bolalar!$C$5:$C$1804,MATCH($C2445,Bolalar!$I$5:$I$1804,0))),""))</f>
        <v/>
      </c>
      <c r="F2445" s="24"/>
      <c r="G2445" s="14" t="str">
        <f aca="false">IF(OR($E2445="",$B2445=""),"",INT(($B2445-$E2445)/365.25))</f>
        <v/>
      </c>
      <c r="H2445" s="14" t="str">
        <f aca="false">IF($G2445="","",IF($G2445&lt;5,"Ha","Yo'q"))</f>
        <v/>
      </c>
      <c r="I2445" s="14" t="str">
        <f aca="false">IF($G2445="","",IF($G2445&lt;18,"Ha","Yo'q"))</f>
        <v/>
      </c>
      <c r="J2445" s="12"/>
      <c r="K2445" s="12"/>
      <c r="L2445" s="25"/>
      <c r="M2445" s="12"/>
    </row>
    <row r="2446" customFormat="false" ht="15" hidden="false" customHeight="false" outlineLevel="0" collapsed="false">
      <c r="A2446" s="8" t="n">
        <v>2442</v>
      </c>
      <c r="B2446" s="13"/>
      <c r="C2446" s="25"/>
      <c r="D2446" s="26" t="str">
        <f aca="false">IF($C2446="","",IFERROR(IF(INDEX(Bolalar!$B$5:$B$1804,MATCH($C2446,Bolalar!$I$5:$I$1804,0))="","",INDEX(Bolalar!$B$5:$B$1804,MATCH($C2446,Bolalar!$I$5:$I$1804,0))),""))</f>
        <v/>
      </c>
      <c r="E2446" s="15" t="str">
        <f aca="false">IF($C2446="","",IFERROR(IF(INDEX(Bolalar!$C$5:$C$1804,MATCH($C2446,Bolalar!$I$5:$I$1804,0))="","",INDEX(Bolalar!$C$5:$C$1804,MATCH($C2446,Bolalar!$I$5:$I$1804,0))),""))</f>
        <v/>
      </c>
      <c r="F2446" s="24"/>
      <c r="G2446" s="14" t="str">
        <f aca="false">IF(OR($E2446="",$B2446=""),"",INT(($B2446-$E2446)/365.25))</f>
        <v/>
      </c>
      <c r="H2446" s="14" t="str">
        <f aca="false">IF($G2446="","",IF($G2446&lt;5,"Ha","Yo'q"))</f>
        <v/>
      </c>
      <c r="I2446" s="14" t="str">
        <f aca="false">IF($G2446="","",IF($G2446&lt;18,"Ha","Yo'q"))</f>
        <v/>
      </c>
      <c r="J2446" s="12"/>
      <c r="K2446" s="12"/>
      <c r="L2446" s="25"/>
      <c r="M2446" s="12"/>
    </row>
    <row r="2447" customFormat="false" ht="15" hidden="false" customHeight="false" outlineLevel="0" collapsed="false">
      <c r="A2447" s="8" t="n">
        <v>2443</v>
      </c>
      <c r="B2447" s="13"/>
      <c r="C2447" s="25"/>
      <c r="D2447" s="26" t="str">
        <f aca="false">IF($C2447="","",IFERROR(IF(INDEX(Bolalar!$B$5:$B$1804,MATCH($C2447,Bolalar!$I$5:$I$1804,0))="","",INDEX(Bolalar!$B$5:$B$1804,MATCH($C2447,Bolalar!$I$5:$I$1804,0))),""))</f>
        <v/>
      </c>
      <c r="E2447" s="15" t="str">
        <f aca="false">IF($C2447="","",IFERROR(IF(INDEX(Bolalar!$C$5:$C$1804,MATCH($C2447,Bolalar!$I$5:$I$1804,0))="","",INDEX(Bolalar!$C$5:$C$1804,MATCH($C2447,Bolalar!$I$5:$I$1804,0))),""))</f>
        <v/>
      </c>
      <c r="F2447" s="24"/>
      <c r="G2447" s="14" t="str">
        <f aca="false">IF(OR($E2447="",$B2447=""),"",INT(($B2447-$E2447)/365.25))</f>
        <v/>
      </c>
      <c r="H2447" s="14" t="str">
        <f aca="false">IF($G2447="","",IF($G2447&lt;5,"Ha","Yo'q"))</f>
        <v/>
      </c>
      <c r="I2447" s="14" t="str">
        <f aca="false">IF($G2447="","",IF($G2447&lt;18,"Ha","Yo'q"))</f>
        <v/>
      </c>
      <c r="J2447" s="12"/>
      <c r="K2447" s="12"/>
      <c r="L2447" s="25"/>
      <c r="M2447" s="12"/>
    </row>
    <row r="2448" customFormat="false" ht="15" hidden="false" customHeight="false" outlineLevel="0" collapsed="false">
      <c r="A2448" s="8" t="n">
        <v>2444</v>
      </c>
      <c r="B2448" s="13"/>
      <c r="C2448" s="25"/>
      <c r="D2448" s="26" t="str">
        <f aca="false">IF($C2448="","",IFERROR(IF(INDEX(Bolalar!$B$5:$B$1804,MATCH($C2448,Bolalar!$I$5:$I$1804,0))="","",INDEX(Bolalar!$B$5:$B$1804,MATCH($C2448,Bolalar!$I$5:$I$1804,0))),""))</f>
        <v/>
      </c>
      <c r="E2448" s="15" t="str">
        <f aca="false">IF($C2448="","",IFERROR(IF(INDEX(Bolalar!$C$5:$C$1804,MATCH($C2448,Bolalar!$I$5:$I$1804,0))="","",INDEX(Bolalar!$C$5:$C$1804,MATCH($C2448,Bolalar!$I$5:$I$1804,0))),""))</f>
        <v/>
      </c>
      <c r="F2448" s="24"/>
      <c r="G2448" s="14" t="str">
        <f aca="false">IF(OR($E2448="",$B2448=""),"",INT(($B2448-$E2448)/365.25))</f>
        <v/>
      </c>
      <c r="H2448" s="14" t="str">
        <f aca="false">IF($G2448="","",IF($G2448&lt;5,"Ha","Yo'q"))</f>
        <v/>
      </c>
      <c r="I2448" s="14" t="str">
        <f aca="false">IF($G2448="","",IF($G2448&lt;18,"Ha","Yo'q"))</f>
        <v/>
      </c>
      <c r="J2448" s="12"/>
      <c r="K2448" s="12"/>
      <c r="L2448" s="25"/>
      <c r="M2448" s="12"/>
    </row>
    <row r="2449" customFormat="false" ht="15" hidden="false" customHeight="false" outlineLevel="0" collapsed="false">
      <c r="A2449" s="8" t="n">
        <v>2445</v>
      </c>
      <c r="B2449" s="13"/>
      <c r="C2449" s="25"/>
      <c r="D2449" s="26" t="str">
        <f aca="false">IF($C2449="","",IFERROR(IF(INDEX(Bolalar!$B$5:$B$1804,MATCH($C2449,Bolalar!$I$5:$I$1804,0))="","",INDEX(Bolalar!$B$5:$B$1804,MATCH($C2449,Bolalar!$I$5:$I$1804,0))),""))</f>
        <v/>
      </c>
      <c r="E2449" s="15" t="str">
        <f aca="false">IF($C2449="","",IFERROR(IF(INDEX(Bolalar!$C$5:$C$1804,MATCH($C2449,Bolalar!$I$5:$I$1804,0))="","",INDEX(Bolalar!$C$5:$C$1804,MATCH($C2449,Bolalar!$I$5:$I$1804,0))),""))</f>
        <v/>
      </c>
      <c r="F2449" s="24"/>
      <c r="G2449" s="14" t="str">
        <f aca="false">IF(OR($E2449="",$B2449=""),"",INT(($B2449-$E2449)/365.25))</f>
        <v/>
      </c>
      <c r="H2449" s="14" t="str">
        <f aca="false">IF($G2449="","",IF($G2449&lt;5,"Ha","Yo'q"))</f>
        <v/>
      </c>
      <c r="I2449" s="14" t="str">
        <f aca="false">IF($G2449="","",IF($G2449&lt;18,"Ha","Yo'q"))</f>
        <v/>
      </c>
      <c r="J2449" s="12"/>
      <c r="K2449" s="12"/>
      <c r="L2449" s="25"/>
      <c r="M2449" s="12"/>
    </row>
    <row r="2450" customFormat="false" ht="15" hidden="false" customHeight="false" outlineLevel="0" collapsed="false">
      <c r="A2450" s="8" t="n">
        <v>2446</v>
      </c>
      <c r="B2450" s="13"/>
      <c r="C2450" s="25"/>
      <c r="D2450" s="26" t="str">
        <f aca="false">IF($C2450="","",IFERROR(IF(INDEX(Bolalar!$B$5:$B$1804,MATCH($C2450,Bolalar!$I$5:$I$1804,0))="","",INDEX(Bolalar!$B$5:$B$1804,MATCH($C2450,Bolalar!$I$5:$I$1804,0))),""))</f>
        <v/>
      </c>
      <c r="E2450" s="15" t="str">
        <f aca="false">IF($C2450="","",IFERROR(IF(INDEX(Bolalar!$C$5:$C$1804,MATCH($C2450,Bolalar!$I$5:$I$1804,0))="","",INDEX(Bolalar!$C$5:$C$1804,MATCH($C2450,Bolalar!$I$5:$I$1804,0))),""))</f>
        <v/>
      </c>
      <c r="F2450" s="24"/>
      <c r="G2450" s="14" t="str">
        <f aca="false">IF(OR($E2450="",$B2450=""),"",INT(($B2450-$E2450)/365.25))</f>
        <v/>
      </c>
      <c r="H2450" s="14" t="str">
        <f aca="false">IF($G2450="","",IF($G2450&lt;5,"Ha","Yo'q"))</f>
        <v/>
      </c>
      <c r="I2450" s="14" t="str">
        <f aca="false">IF($G2450="","",IF($G2450&lt;18,"Ha","Yo'q"))</f>
        <v/>
      </c>
      <c r="J2450" s="12"/>
      <c r="K2450" s="12"/>
      <c r="L2450" s="25"/>
      <c r="M2450" s="12"/>
    </row>
    <row r="2451" customFormat="false" ht="15" hidden="false" customHeight="false" outlineLevel="0" collapsed="false">
      <c r="A2451" s="8" t="n">
        <v>2447</v>
      </c>
      <c r="B2451" s="13"/>
      <c r="C2451" s="25"/>
      <c r="D2451" s="26" t="str">
        <f aca="false">IF($C2451="","",IFERROR(IF(INDEX(Bolalar!$B$5:$B$1804,MATCH($C2451,Bolalar!$I$5:$I$1804,0))="","",INDEX(Bolalar!$B$5:$B$1804,MATCH($C2451,Bolalar!$I$5:$I$1804,0))),""))</f>
        <v/>
      </c>
      <c r="E2451" s="15" t="str">
        <f aca="false">IF($C2451="","",IFERROR(IF(INDEX(Bolalar!$C$5:$C$1804,MATCH($C2451,Bolalar!$I$5:$I$1804,0))="","",INDEX(Bolalar!$C$5:$C$1804,MATCH($C2451,Bolalar!$I$5:$I$1804,0))),""))</f>
        <v/>
      </c>
      <c r="F2451" s="24"/>
      <c r="G2451" s="14" t="str">
        <f aca="false">IF(OR($E2451="",$B2451=""),"",INT(($B2451-$E2451)/365.25))</f>
        <v/>
      </c>
      <c r="H2451" s="14" t="str">
        <f aca="false">IF($G2451="","",IF($G2451&lt;5,"Ha","Yo'q"))</f>
        <v/>
      </c>
      <c r="I2451" s="14" t="str">
        <f aca="false">IF($G2451="","",IF($G2451&lt;18,"Ha","Yo'q"))</f>
        <v/>
      </c>
      <c r="J2451" s="12"/>
      <c r="K2451" s="12"/>
      <c r="L2451" s="25"/>
      <c r="M2451" s="12"/>
    </row>
    <row r="2452" customFormat="false" ht="15" hidden="false" customHeight="false" outlineLevel="0" collapsed="false">
      <c r="A2452" s="8" t="n">
        <v>2448</v>
      </c>
      <c r="B2452" s="13"/>
      <c r="C2452" s="25"/>
      <c r="D2452" s="26" t="str">
        <f aca="false">IF($C2452="","",IFERROR(IF(INDEX(Bolalar!$B$5:$B$1804,MATCH($C2452,Bolalar!$I$5:$I$1804,0))="","",INDEX(Bolalar!$B$5:$B$1804,MATCH($C2452,Bolalar!$I$5:$I$1804,0))),""))</f>
        <v/>
      </c>
      <c r="E2452" s="15" t="str">
        <f aca="false">IF($C2452="","",IFERROR(IF(INDEX(Bolalar!$C$5:$C$1804,MATCH($C2452,Bolalar!$I$5:$I$1804,0))="","",INDEX(Bolalar!$C$5:$C$1804,MATCH($C2452,Bolalar!$I$5:$I$1804,0))),""))</f>
        <v/>
      </c>
      <c r="F2452" s="24"/>
      <c r="G2452" s="14" t="str">
        <f aca="false">IF(OR($E2452="",$B2452=""),"",INT(($B2452-$E2452)/365.25))</f>
        <v/>
      </c>
      <c r="H2452" s="14" t="str">
        <f aca="false">IF($G2452="","",IF($G2452&lt;5,"Ha","Yo'q"))</f>
        <v/>
      </c>
      <c r="I2452" s="14" t="str">
        <f aca="false">IF($G2452="","",IF($G2452&lt;18,"Ha","Yo'q"))</f>
        <v/>
      </c>
      <c r="J2452" s="12"/>
      <c r="K2452" s="12"/>
      <c r="L2452" s="25"/>
      <c r="M2452" s="12"/>
    </row>
    <row r="2453" customFormat="false" ht="15" hidden="false" customHeight="false" outlineLevel="0" collapsed="false">
      <c r="A2453" s="8" t="n">
        <v>2449</v>
      </c>
      <c r="B2453" s="13"/>
      <c r="C2453" s="25"/>
      <c r="D2453" s="26" t="str">
        <f aca="false">IF($C2453="","",IFERROR(IF(INDEX(Bolalar!$B$5:$B$1804,MATCH($C2453,Bolalar!$I$5:$I$1804,0))="","",INDEX(Bolalar!$B$5:$B$1804,MATCH($C2453,Bolalar!$I$5:$I$1804,0))),""))</f>
        <v/>
      </c>
      <c r="E2453" s="15" t="str">
        <f aca="false">IF($C2453="","",IFERROR(IF(INDEX(Bolalar!$C$5:$C$1804,MATCH($C2453,Bolalar!$I$5:$I$1804,0))="","",INDEX(Bolalar!$C$5:$C$1804,MATCH($C2453,Bolalar!$I$5:$I$1804,0))),""))</f>
        <v/>
      </c>
      <c r="F2453" s="24"/>
      <c r="G2453" s="14" t="str">
        <f aca="false">IF(OR($E2453="",$B2453=""),"",INT(($B2453-$E2453)/365.25))</f>
        <v/>
      </c>
      <c r="H2453" s="14" t="str">
        <f aca="false">IF($G2453="","",IF($G2453&lt;5,"Ha","Yo'q"))</f>
        <v/>
      </c>
      <c r="I2453" s="14" t="str">
        <f aca="false">IF($G2453="","",IF($G2453&lt;18,"Ha","Yo'q"))</f>
        <v/>
      </c>
      <c r="J2453" s="12"/>
      <c r="K2453" s="12"/>
      <c r="L2453" s="25"/>
      <c r="M2453" s="12"/>
    </row>
    <row r="2454" customFormat="false" ht="15" hidden="false" customHeight="false" outlineLevel="0" collapsed="false">
      <c r="A2454" s="8" t="n">
        <v>2450</v>
      </c>
      <c r="B2454" s="13"/>
      <c r="C2454" s="25"/>
      <c r="D2454" s="26" t="str">
        <f aca="false">IF($C2454="","",IFERROR(IF(INDEX(Bolalar!$B$5:$B$1804,MATCH($C2454,Bolalar!$I$5:$I$1804,0))="","",INDEX(Bolalar!$B$5:$B$1804,MATCH($C2454,Bolalar!$I$5:$I$1804,0))),""))</f>
        <v/>
      </c>
      <c r="E2454" s="15" t="str">
        <f aca="false">IF($C2454="","",IFERROR(IF(INDEX(Bolalar!$C$5:$C$1804,MATCH($C2454,Bolalar!$I$5:$I$1804,0))="","",INDEX(Bolalar!$C$5:$C$1804,MATCH($C2454,Bolalar!$I$5:$I$1804,0))),""))</f>
        <v/>
      </c>
      <c r="F2454" s="24"/>
      <c r="G2454" s="14" t="str">
        <f aca="false">IF(OR($E2454="",$B2454=""),"",INT(($B2454-$E2454)/365.25))</f>
        <v/>
      </c>
      <c r="H2454" s="14" t="str">
        <f aca="false">IF($G2454="","",IF($G2454&lt;5,"Ha","Yo'q"))</f>
        <v/>
      </c>
      <c r="I2454" s="14" t="str">
        <f aca="false">IF($G2454="","",IF($G2454&lt;18,"Ha","Yo'q"))</f>
        <v/>
      </c>
      <c r="J2454" s="12"/>
      <c r="K2454" s="12"/>
      <c r="L2454" s="25"/>
      <c r="M2454" s="12"/>
    </row>
    <row r="2455" customFormat="false" ht="15" hidden="false" customHeight="false" outlineLevel="0" collapsed="false">
      <c r="A2455" s="8" t="n">
        <v>2451</v>
      </c>
      <c r="B2455" s="13"/>
      <c r="C2455" s="25"/>
      <c r="D2455" s="26" t="str">
        <f aca="false">IF($C2455="","",IFERROR(IF(INDEX(Bolalar!$B$5:$B$1804,MATCH($C2455,Bolalar!$I$5:$I$1804,0))="","",INDEX(Bolalar!$B$5:$B$1804,MATCH($C2455,Bolalar!$I$5:$I$1804,0))),""))</f>
        <v/>
      </c>
      <c r="E2455" s="15" t="str">
        <f aca="false">IF($C2455="","",IFERROR(IF(INDEX(Bolalar!$C$5:$C$1804,MATCH($C2455,Bolalar!$I$5:$I$1804,0))="","",INDEX(Bolalar!$C$5:$C$1804,MATCH($C2455,Bolalar!$I$5:$I$1804,0))),""))</f>
        <v/>
      </c>
      <c r="F2455" s="24"/>
      <c r="G2455" s="14" t="str">
        <f aca="false">IF(OR($E2455="",$B2455=""),"",INT(($B2455-$E2455)/365.25))</f>
        <v/>
      </c>
      <c r="H2455" s="14" t="str">
        <f aca="false">IF($G2455="","",IF($G2455&lt;5,"Ha","Yo'q"))</f>
        <v/>
      </c>
      <c r="I2455" s="14" t="str">
        <f aca="false">IF($G2455="","",IF($G2455&lt;18,"Ha","Yo'q"))</f>
        <v/>
      </c>
      <c r="J2455" s="12"/>
      <c r="K2455" s="12"/>
      <c r="L2455" s="25"/>
      <c r="M2455" s="12"/>
    </row>
    <row r="2456" customFormat="false" ht="15" hidden="false" customHeight="false" outlineLevel="0" collapsed="false">
      <c r="A2456" s="8" t="n">
        <v>2452</v>
      </c>
      <c r="B2456" s="13"/>
      <c r="C2456" s="25"/>
      <c r="D2456" s="26" t="str">
        <f aca="false">IF($C2456="","",IFERROR(IF(INDEX(Bolalar!$B$5:$B$1804,MATCH($C2456,Bolalar!$I$5:$I$1804,0))="","",INDEX(Bolalar!$B$5:$B$1804,MATCH($C2456,Bolalar!$I$5:$I$1804,0))),""))</f>
        <v/>
      </c>
      <c r="E2456" s="15" t="str">
        <f aca="false">IF($C2456="","",IFERROR(IF(INDEX(Bolalar!$C$5:$C$1804,MATCH($C2456,Bolalar!$I$5:$I$1804,0))="","",INDEX(Bolalar!$C$5:$C$1804,MATCH($C2456,Bolalar!$I$5:$I$1804,0))),""))</f>
        <v/>
      </c>
      <c r="F2456" s="24"/>
      <c r="G2456" s="14" t="str">
        <f aca="false">IF(OR($E2456="",$B2456=""),"",INT(($B2456-$E2456)/365.25))</f>
        <v/>
      </c>
      <c r="H2456" s="14" t="str">
        <f aca="false">IF($G2456="","",IF($G2456&lt;5,"Ha","Yo'q"))</f>
        <v/>
      </c>
      <c r="I2456" s="14" t="str">
        <f aca="false">IF($G2456="","",IF($G2456&lt;18,"Ha","Yo'q"))</f>
        <v/>
      </c>
      <c r="J2456" s="12"/>
      <c r="K2456" s="12"/>
      <c r="L2456" s="25"/>
      <c r="M2456" s="12"/>
    </row>
    <row r="2457" customFormat="false" ht="15" hidden="false" customHeight="false" outlineLevel="0" collapsed="false">
      <c r="A2457" s="8" t="n">
        <v>2453</v>
      </c>
      <c r="B2457" s="13"/>
      <c r="C2457" s="25"/>
      <c r="D2457" s="26" t="str">
        <f aca="false">IF($C2457="","",IFERROR(IF(INDEX(Bolalar!$B$5:$B$1804,MATCH($C2457,Bolalar!$I$5:$I$1804,0))="","",INDEX(Bolalar!$B$5:$B$1804,MATCH($C2457,Bolalar!$I$5:$I$1804,0))),""))</f>
        <v/>
      </c>
      <c r="E2457" s="15" t="str">
        <f aca="false">IF($C2457="","",IFERROR(IF(INDEX(Bolalar!$C$5:$C$1804,MATCH($C2457,Bolalar!$I$5:$I$1804,0))="","",INDEX(Bolalar!$C$5:$C$1804,MATCH($C2457,Bolalar!$I$5:$I$1804,0))),""))</f>
        <v/>
      </c>
      <c r="F2457" s="24"/>
      <c r="G2457" s="14" t="str">
        <f aca="false">IF(OR($E2457="",$B2457=""),"",INT(($B2457-$E2457)/365.25))</f>
        <v/>
      </c>
      <c r="H2457" s="14" t="str">
        <f aca="false">IF($G2457="","",IF($G2457&lt;5,"Ha","Yo'q"))</f>
        <v/>
      </c>
      <c r="I2457" s="14" t="str">
        <f aca="false">IF($G2457="","",IF($G2457&lt;18,"Ha","Yo'q"))</f>
        <v/>
      </c>
      <c r="J2457" s="12"/>
      <c r="K2457" s="12"/>
      <c r="L2457" s="25"/>
      <c r="M2457" s="12"/>
    </row>
    <row r="2458" customFormat="false" ht="15" hidden="false" customHeight="false" outlineLevel="0" collapsed="false">
      <c r="A2458" s="8" t="n">
        <v>2454</v>
      </c>
      <c r="B2458" s="13"/>
      <c r="C2458" s="25"/>
      <c r="D2458" s="26" t="str">
        <f aca="false">IF($C2458="","",IFERROR(IF(INDEX(Bolalar!$B$5:$B$1804,MATCH($C2458,Bolalar!$I$5:$I$1804,0))="","",INDEX(Bolalar!$B$5:$B$1804,MATCH($C2458,Bolalar!$I$5:$I$1804,0))),""))</f>
        <v/>
      </c>
      <c r="E2458" s="15" t="str">
        <f aca="false">IF($C2458="","",IFERROR(IF(INDEX(Bolalar!$C$5:$C$1804,MATCH($C2458,Bolalar!$I$5:$I$1804,0))="","",INDEX(Bolalar!$C$5:$C$1804,MATCH($C2458,Bolalar!$I$5:$I$1804,0))),""))</f>
        <v/>
      </c>
      <c r="F2458" s="24"/>
      <c r="G2458" s="14" t="str">
        <f aca="false">IF(OR($E2458="",$B2458=""),"",INT(($B2458-$E2458)/365.25))</f>
        <v/>
      </c>
      <c r="H2458" s="14" t="str">
        <f aca="false">IF($G2458="","",IF($G2458&lt;5,"Ha","Yo'q"))</f>
        <v/>
      </c>
      <c r="I2458" s="14" t="str">
        <f aca="false">IF($G2458="","",IF($G2458&lt;18,"Ha","Yo'q"))</f>
        <v/>
      </c>
      <c r="J2458" s="12"/>
      <c r="K2458" s="12"/>
      <c r="L2458" s="25"/>
      <c r="M2458" s="12"/>
    </row>
    <row r="2459" customFormat="false" ht="15" hidden="false" customHeight="false" outlineLevel="0" collapsed="false">
      <c r="A2459" s="8" t="n">
        <v>2455</v>
      </c>
      <c r="B2459" s="13"/>
      <c r="C2459" s="25"/>
      <c r="D2459" s="26" t="str">
        <f aca="false">IF($C2459="","",IFERROR(IF(INDEX(Bolalar!$B$5:$B$1804,MATCH($C2459,Bolalar!$I$5:$I$1804,0))="","",INDEX(Bolalar!$B$5:$B$1804,MATCH($C2459,Bolalar!$I$5:$I$1804,0))),""))</f>
        <v/>
      </c>
      <c r="E2459" s="15" t="str">
        <f aca="false">IF($C2459="","",IFERROR(IF(INDEX(Bolalar!$C$5:$C$1804,MATCH($C2459,Bolalar!$I$5:$I$1804,0))="","",INDEX(Bolalar!$C$5:$C$1804,MATCH($C2459,Bolalar!$I$5:$I$1804,0))),""))</f>
        <v/>
      </c>
      <c r="F2459" s="24"/>
      <c r="G2459" s="14" t="str">
        <f aca="false">IF(OR($E2459="",$B2459=""),"",INT(($B2459-$E2459)/365.25))</f>
        <v/>
      </c>
      <c r="H2459" s="14" t="str">
        <f aca="false">IF($G2459="","",IF($G2459&lt;5,"Ha","Yo'q"))</f>
        <v/>
      </c>
      <c r="I2459" s="14" t="str">
        <f aca="false">IF($G2459="","",IF($G2459&lt;18,"Ha","Yo'q"))</f>
        <v/>
      </c>
      <c r="J2459" s="12"/>
      <c r="K2459" s="12"/>
      <c r="L2459" s="25"/>
      <c r="M2459" s="12"/>
    </row>
    <row r="2460" customFormat="false" ht="15" hidden="false" customHeight="false" outlineLevel="0" collapsed="false">
      <c r="A2460" s="8" t="n">
        <v>2456</v>
      </c>
      <c r="B2460" s="13"/>
      <c r="C2460" s="25"/>
      <c r="D2460" s="26" t="str">
        <f aca="false">IF($C2460="","",IFERROR(IF(INDEX(Bolalar!$B$5:$B$1804,MATCH($C2460,Bolalar!$I$5:$I$1804,0))="","",INDEX(Bolalar!$B$5:$B$1804,MATCH($C2460,Bolalar!$I$5:$I$1804,0))),""))</f>
        <v/>
      </c>
      <c r="E2460" s="15" t="str">
        <f aca="false">IF($C2460="","",IFERROR(IF(INDEX(Bolalar!$C$5:$C$1804,MATCH($C2460,Bolalar!$I$5:$I$1804,0))="","",INDEX(Bolalar!$C$5:$C$1804,MATCH($C2460,Bolalar!$I$5:$I$1804,0))),""))</f>
        <v/>
      </c>
      <c r="F2460" s="24"/>
      <c r="G2460" s="14" t="str">
        <f aca="false">IF(OR($E2460="",$B2460=""),"",INT(($B2460-$E2460)/365.25))</f>
        <v/>
      </c>
      <c r="H2460" s="14" t="str">
        <f aca="false">IF($G2460="","",IF($G2460&lt;5,"Ha","Yo'q"))</f>
        <v/>
      </c>
      <c r="I2460" s="14" t="str">
        <f aca="false">IF($G2460="","",IF($G2460&lt;18,"Ha","Yo'q"))</f>
        <v/>
      </c>
      <c r="J2460" s="12"/>
      <c r="K2460" s="12"/>
      <c r="L2460" s="25"/>
      <c r="M2460" s="12"/>
    </row>
    <row r="2461" customFormat="false" ht="15" hidden="false" customHeight="false" outlineLevel="0" collapsed="false">
      <c r="A2461" s="8" t="n">
        <v>2457</v>
      </c>
      <c r="B2461" s="13"/>
      <c r="C2461" s="25"/>
      <c r="D2461" s="26" t="str">
        <f aca="false">IF($C2461="","",IFERROR(IF(INDEX(Bolalar!$B$5:$B$1804,MATCH($C2461,Bolalar!$I$5:$I$1804,0))="","",INDEX(Bolalar!$B$5:$B$1804,MATCH($C2461,Bolalar!$I$5:$I$1804,0))),""))</f>
        <v/>
      </c>
      <c r="E2461" s="15" t="str">
        <f aca="false">IF($C2461="","",IFERROR(IF(INDEX(Bolalar!$C$5:$C$1804,MATCH($C2461,Bolalar!$I$5:$I$1804,0))="","",INDEX(Bolalar!$C$5:$C$1804,MATCH($C2461,Bolalar!$I$5:$I$1804,0))),""))</f>
        <v/>
      </c>
      <c r="F2461" s="24"/>
      <c r="G2461" s="14" t="str">
        <f aca="false">IF(OR($E2461="",$B2461=""),"",INT(($B2461-$E2461)/365.25))</f>
        <v/>
      </c>
      <c r="H2461" s="14" t="str">
        <f aca="false">IF($G2461="","",IF($G2461&lt;5,"Ha","Yo'q"))</f>
        <v/>
      </c>
      <c r="I2461" s="14" t="str">
        <f aca="false">IF($G2461="","",IF($G2461&lt;18,"Ha","Yo'q"))</f>
        <v/>
      </c>
      <c r="J2461" s="12"/>
      <c r="K2461" s="12"/>
      <c r="L2461" s="25"/>
      <c r="M2461" s="12"/>
    </row>
    <row r="2462" customFormat="false" ht="15" hidden="false" customHeight="false" outlineLevel="0" collapsed="false">
      <c r="A2462" s="8" t="n">
        <v>2458</v>
      </c>
      <c r="B2462" s="13"/>
      <c r="C2462" s="25"/>
      <c r="D2462" s="26" t="str">
        <f aca="false">IF($C2462="","",IFERROR(IF(INDEX(Bolalar!$B$5:$B$1804,MATCH($C2462,Bolalar!$I$5:$I$1804,0))="","",INDEX(Bolalar!$B$5:$B$1804,MATCH($C2462,Bolalar!$I$5:$I$1804,0))),""))</f>
        <v/>
      </c>
      <c r="E2462" s="15" t="str">
        <f aca="false">IF($C2462="","",IFERROR(IF(INDEX(Bolalar!$C$5:$C$1804,MATCH($C2462,Bolalar!$I$5:$I$1804,0))="","",INDEX(Bolalar!$C$5:$C$1804,MATCH($C2462,Bolalar!$I$5:$I$1804,0))),""))</f>
        <v/>
      </c>
      <c r="F2462" s="24"/>
      <c r="G2462" s="14" t="str">
        <f aca="false">IF(OR($E2462="",$B2462=""),"",INT(($B2462-$E2462)/365.25))</f>
        <v/>
      </c>
      <c r="H2462" s="14" t="str">
        <f aca="false">IF($G2462="","",IF($G2462&lt;5,"Ha","Yo'q"))</f>
        <v/>
      </c>
      <c r="I2462" s="14" t="str">
        <f aca="false">IF($G2462="","",IF($G2462&lt;18,"Ha","Yo'q"))</f>
        <v/>
      </c>
      <c r="J2462" s="12"/>
      <c r="K2462" s="12"/>
      <c r="L2462" s="25"/>
      <c r="M2462" s="12"/>
    </row>
    <row r="2463" customFormat="false" ht="15" hidden="false" customHeight="false" outlineLevel="0" collapsed="false">
      <c r="A2463" s="8" t="n">
        <v>2459</v>
      </c>
      <c r="B2463" s="13"/>
      <c r="C2463" s="25"/>
      <c r="D2463" s="26" t="str">
        <f aca="false">IF($C2463="","",IFERROR(IF(INDEX(Bolalar!$B$5:$B$1804,MATCH($C2463,Bolalar!$I$5:$I$1804,0))="","",INDEX(Bolalar!$B$5:$B$1804,MATCH($C2463,Bolalar!$I$5:$I$1804,0))),""))</f>
        <v/>
      </c>
      <c r="E2463" s="15" t="str">
        <f aca="false">IF($C2463="","",IFERROR(IF(INDEX(Bolalar!$C$5:$C$1804,MATCH($C2463,Bolalar!$I$5:$I$1804,0))="","",INDEX(Bolalar!$C$5:$C$1804,MATCH($C2463,Bolalar!$I$5:$I$1804,0))),""))</f>
        <v/>
      </c>
      <c r="F2463" s="24"/>
      <c r="G2463" s="14" t="str">
        <f aca="false">IF(OR($E2463="",$B2463=""),"",INT(($B2463-$E2463)/365.25))</f>
        <v/>
      </c>
      <c r="H2463" s="14" t="str">
        <f aca="false">IF($G2463="","",IF($G2463&lt;5,"Ha","Yo'q"))</f>
        <v/>
      </c>
      <c r="I2463" s="14" t="str">
        <f aca="false">IF($G2463="","",IF($G2463&lt;18,"Ha","Yo'q"))</f>
        <v/>
      </c>
      <c r="J2463" s="12"/>
      <c r="K2463" s="12"/>
      <c r="L2463" s="25"/>
      <c r="M2463" s="12"/>
    </row>
    <row r="2464" customFormat="false" ht="15" hidden="false" customHeight="false" outlineLevel="0" collapsed="false">
      <c r="A2464" s="8" t="n">
        <v>2460</v>
      </c>
      <c r="B2464" s="13"/>
      <c r="C2464" s="25"/>
      <c r="D2464" s="26" t="str">
        <f aca="false">IF($C2464="","",IFERROR(IF(INDEX(Bolalar!$B$5:$B$1804,MATCH($C2464,Bolalar!$I$5:$I$1804,0))="","",INDEX(Bolalar!$B$5:$B$1804,MATCH($C2464,Bolalar!$I$5:$I$1804,0))),""))</f>
        <v/>
      </c>
      <c r="E2464" s="15" t="str">
        <f aca="false">IF($C2464="","",IFERROR(IF(INDEX(Bolalar!$C$5:$C$1804,MATCH($C2464,Bolalar!$I$5:$I$1804,0))="","",INDEX(Bolalar!$C$5:$C$1804,MATCH($C2464,Bolalar!$I$5:$I$1804,0))),""))</f>
        <v/>
      </c>
      <c r="F2464" s="24"/>
      <c r="G2464" s="14" t="str">
        <f aca="false">IF(OR($E2464="",$B2464=""),"",INT(($B2464-$E2464)/365.25))</f>
        <v/>
      </c>
      <c r="H2464" s="14" t="str">
        <f aca="false">IF($G2464="","",IF($G2464&lt;5,"Ha","Yo'q"))</f>
        <v/>
      </c>
      <c r="I2464" s="14" t="str">
        <f aca="false">IF($G2464="","",IF($G2464&lt;18,"Ha","Yo'q"))</f>
        <v/>
      </c>
      <c r="J2464" s="12"/>
      <c r="K2464" s="12"/>
      <c r="L2464" s="25"/>
      <c r="M2464" s="12"/>
    </row>
    <row r="2465" customFormat="false" ht="15" hidden="false" customHeight="false" outlineLevel="0" collapsed="false">
      <c r="A2465" s="8" t="n">
        <v>2461</v>
      </c>
      <c r="B2465" s="13"/>
      <c r="C2465" s="25"/>
      <c r="D2465" s="26" t="str">
        <f aca="false">IF($C2465="","",IFERROR(IF(INDEX(Bolalar!$B$5:$B$1804,MATCH($C2465,Bolalar!$I$5:$I$1804,0))="","",INDEX(Bolalar!$B$5:$B$1804,MATCH($C2465,Bolalar!$I$5:$I$1804,0))),""))</f>
        <v/>
      </c>
      <c r="E2465" s="15" t="str">
        <f aca="false">IF($C2465="","",IFERROR(IF(INDEX(Bolalar!$C$5:$C$1804,MATCH($C2465,Bolalar!$I$5:$I$1804,0))="","",INDEX(Bolalar!$C$5:$C$1804,MATCH($C2465,Bolalar!$I$5:$I$1804,0))),""))</f>
        <v/>
      </c>
      <c r="F2465" s="24"/>
      <c r="G2465" s="14" t="str">
        <f aca="false">IF(OR($E2465="",$B2465=""),"",INT(($B2465-$E2465)/365.25))</f>
        <v/>
      </c>
      <c r="H2465" s="14" t="str">
        <f aca="false">IF($G2465="","",IF($G2465&lt;5,"Ha","Yo'q"))</f>
        <v/>
      </c>
      <c r="I2465" s="14" t="str">
        <f aca="false">IF($G2465="","",IF($G2465&lt;18,"Ha","Yo'q"))</f>
        <v/>
      </c>
      <c r="J2465" s="12"/>
      <c r="K2465" s="12"/>
      <c r="L2465" s="25"/>
      <c r="M2465" s="12"/>
    </row>
    <row r="2466" customFormat="false" ht="15" hidden="false" customHeight="false" outlineLevel="0" collapsed="false">
      <c r="A2466" s="8" t="n">
        <v>2462</v>
      </c>
      <c r="B2466" s="13"/>
      <c r="C2466" s="25"/>
      <c r="D2466" s="26" t="str">
        <f aca="false">IF($C2466="","",IFERROR(IF(INDEX(Bolalar!$B$5:$B$1804,MATCH($C2466,Bolalar!$I$5:$I$1804,0))="","",INDEX(Bolalar!$B$5:$B$1804,MATCH($C2466,Bolalar!$I$5:$I$1804,0))),""))</f>
        <v/>
      </c>
      <c r="E2466" s="15" t="str">
        <f aca="false">IF($C2466="","",IFERROR(IF(INDEX(Bolalar!$C$5:$C$1804,MATCH($C2466,Bolalar!$I$5:$I$1804,0))="","",INDEX(Bolalar!$C$5:$C$1804,MATCH($C2466,Bolalar!$I$5:$I$1804,0))),""))</f>
        <v/>
      </c>
      <c r="F2466" s="24"/>
      <c r="G2466" s="14" t="str">
        <f aca="false">IF(OR($E2466="",$B2466=""),"",INT(($B2466-$E2466)/365.25))</f>
        <v/>
      </c>
      <c r="H2466" s="14" t="str">
        <f aca="false">IF($G2466="","",IF($G2466&lt;5,"Ha","Yo'q"))</f>
        <v/>
      </c>
      <c r="I2466" s="14" t="str">
        <f aca="false">IF($G2466="","",IF($G2466&lt;18,"Ha","Yo'q"))</f>
        <v/>
      </c>
      <c r="J2466" s="12"/>
      <c r="K2466" s="12"/>
      <c r="L2466" s="25"/>
      <c r="M2466" s="12"/>
    </row>
    <row r="2467" customFormat="false" ht="15" hidden="false" customHeight="false" outlineLevel="0" collapsed="false">
      <c r="A2467" s="8" t="n">
        <v>2463</v>
      </c>
      <c r="B2467" s="13"/>
      <c r="C2467" s="25"/>
      <c r="D2467" s="26" t="str">
        <f aca="false">IF($C2467="","",IFERROR(IF(INDEX(Bolalar!$B$5:$B$1804,MATCH($C2467,Bolalar!$I$5:$I$1804,0))="","",INDEX(Bolalar!$B$5:$B$1804,MATCH($C2467,Bolalar!$I$5:$I$1804,0))),""))</f>
        <v/>
      </c>
      <c r="E2467" s="15" t="str">
        <f aca="false">IF($C2467="","",IFERROR(IF(INDEX(Bolalar!$C$5:$C$1804,MATCH($C2467,Bolalar!$I$5:$I$1804,0))="","",INDEX(Bolalar!$C$5:$C$1804,MATCH($C2467,Bolalar!$I$5:$I$1804,0))),""))</f>
        <v/>
      </c>
      <c r="F2467" s="24"/>
      <c r="G2467" s="14" t="str">
        <f aca="false">IF(OR($E2467="",$B2467=""),"",INT(($B2467-$E2467)/365.25))</f>
        <v/>
      </c>
      <c r="H2467" s="14" t="str">
        <f aca="false">IF($G2467="","",IF($G2467&lt;5,"Ha","Yo'q"))</f>
        <v/>
      </c>
      <c r="I2467" s="14" t="str">
        <f aca="false">IF($G2467="","",IF($G2467&lt;18,"Ha","Yo'q"))</f>
        <v/>
      </c>
      <c r="J2467" s="12"/>
      <c r="K2467" s="12"/>
      <c r="L2467" s="25"/>
      <c r="M2467" s="12"/>
    </row>
    <row r="2468" customFormat="false" ht="15" hidden="false" customHeight="false" outlineLevel="0" collapsed="false">
      <c r="A2468" s="8" t="n">
        <v>2464</v>
      </c>
      <c r="B2468" s="13"/>
      <c r="C2468" s="25"/>
      <c r="D2468" s="26" t="str">
        <f aca="false">IF($C2468="","",IFERROR(IF(INDEX(Bolalar!$B$5:$B$1804,MATCH($C2468,Bolalar!$I$5:$I$1804,0))="","",INDEX(Bolalar!$B$5:$B$1804,MATCH($C2468,Bolalar!$I$5:$I$1804,0))),""))</f>
        <v/>
      </c>
      <c r="E2468" s="15" t="str">
        <f aca="false">IF($C2468="","",IFERROR(IF(INDEX(Bolalar!$C$5:$C$1804,MATCH($C2468,Bolalar!$I$5:$I$1804,0))="","",INDEX(Bolalar!$C$5:$C$1804,MATCH($C2468,Bolalar!$I$5:$I$1804,0))),""))</f>
        <v/>
      </c>
      <c r="F2468" s="24"/>
      <c r="G2468" s="14" t="str">
        <f aca="false">IF(OR($E2468="",$B2468=""),"",INT(($B2468-$E2468)/365.25))</f>
        <v/>
      </c>
      <c r="H2468" s="14" t="str">
        <f aca="false">IF($G2468="","",IF($G2468&lt;5,"Ha","Yo'q"))</f>
        <v/>
      </c>
      <c r="I2468" s="14" t="str">
        <f aca="false">IF($G2468="","",IF($G2468&lt;18,"Ha","Yo'q"))</f>
        <v/>
      </c>
      <c r="J2468" s="12"/>
      <c r="K2468" s="12"/>
      <c r="L2468" s="25"/>
      <c r="M2468" s="12"/>
    </row>
    <row r="2469" customFormat="false" ht="15" hidden="false" customHeight="false" outlineLevel="0" collapsed="false">
      <c r="A2469" s="8" t="n">
        <v>2465</v>
      </c>
      <c r="B2469" s="13"/>
      <c r="C2469" s="25"/>
      <c r="D2469" s="26" t="str">
        <f aca="false">IF($C2469="","",IFERROR(IF(INDEX(Bolalar!$B$5:$B$1804,MATCH($C2469,Bolalar!$I$5:$I$1804,0))="","",INDEX(Bolalar!$B$5:$B$1804,MATCH($C2469,Bolalar!$I$5:$I$1804,0))),""))</f>
        <v/>
      </c>
      <c r="E2469" s="15" t="str">
        <f aca="false">IF($C2469="","",IFERROR(IF(INDEX(Bolalar!$C$5:$C$1804,MATCH($C2469,Bolalar!$I$5:$I$1804,0))="","",INDEX(Bolalar!$C$5:$C$1804,MATCH($C2469,Bolalar!$I$5:$I$1804,0))),""))</f>
        <v/>
      </c>
      <c r="F2469" s="24"/>
      <c r="G2469" s="14" t="str">
        <f aca="false">IF(OR($E2469="",$B2469=""),"",INT(($B2469-$E2469)/365.25))</f>
        <v/>
      </c>
      <c r="H2469" s="14" t="str">
        <f aca="false">IF($G2469="","",IF($G2469&lt;5,"Ha","Yo'q"))</f>
        <v/>
      </c>
      <c r="I2469" s="14" t="str">
        <f aca="false">IF($G2469="","",IF($G2469&lt;18,"Ha","Yo'q"))</f>
        <v/>
      </c>
      <c r="J2469" s="12"/>
      <c r="K2469" s="12"/>
      <c r="L2469" s="25"/>
      <c r="M2469" s="12"/>
    </row>
    <row r="2470" customFormat="false" ht="15" hidden="false" customHeight="false" outlineLevel="0" collapsed="false">
      <c r="A2470" s="8" t="n">
        <v>2466</v>
      </c>
      <c r="B2470" s="13"/>
      <c r="C2470" s="25"/>
      <c r="D2470" s="26" t="str">
        <f aca="false">IF($C2470="","",IFERROR(IF(INDEX(Bolalar!$B$5:$B$1804,MATCH($C2470,Bolalar!$I$5:$I$1804,0))="","",INDEX(Bolalar!$B$5:$B$1804,MATCH($C2470,Bolalar!$I$5:$I$1804,0))),""))</f>
        <v/>
      </c>
      <c r="E2470" s="15" t="str">
        <f aca="false">IF($C2470="","",IFERROR(IF(INDEX(Bolalar!$C$5:$C$1804,MATCH($C2470,Bolalar!$I$5:$I$1804,0))="","",INDEX(Bolalar!$C$5:$C$1804,MATCH($C2470,Bolalar!$I$5:$I$1804,0))),""))</f>
        <v/>
      </c>
      <c r="F2470" s="24"/>
      <c r="G2470" s="14" t="str">
        <f aca="false">IF(OR($E2470="",$B2470=""),"",INT(($B2470-$E2470)/365.25))</f>
        <v/>
      </c>
      <c r="H2470" s="14" t="str">
        <f aca="false">IF($G2470="","",IF($G2470&lt;5,"Ha","Yo'q"))</f>
        <v/>
      </c>
      <c r="I2470" s="14" t="str">
        <f aca="false">IF($G2470="","",IF($G2470&lt;18,"Ha","Yo'q"))</f>
        <v/>
      </c>
      <c r="J2470" s="12"/>
      <c r="K2470" s="12"/>
      <c r="L2470" s="25"/>
      <c r="M2470" s="12"/>
    </row>
    <row r="2471" customFormat="false" ht="15" hidden="false" customHeight="false" outlineLevel="0" collapsed="false">
      <c r="A2471" s="8" t="n">
        <v>2467</v>
      </c>
      <c r="B2471" s="13"/>
      <c r="C2471" s="25"/>
      <c r="D2471" s="26" t="str">
        <f aca="false">IF($C2471="","",IFERROR(IF(INDEX(Bolalar!$B$5:$B$1804,MATCH($C2471,Bolalar!$I$5:$I$1804,0))="","",INDEX(Bolalar!$B$5:$B$1804,MATCH($C2471,Bolalar!$I$5:$I$1804,0))),""))</f>
        <v/>
      </c>
      <c r="E2471" s="15" t="str">
        <f aca="false">IF($C2471="","",IFERROR(IF(INDEX(Bolalar!$C$5:$C$1804,MATCH($C2471,Bolalar!$I$5:$I$1804,0))="","",INDEX(Bolalar!$C$5:$C$1804,MATCH($C2471,Bolalar!$I$5:$I$1804,0))),""))</f>
        <v/>
      </c>
      <c r="F2471" s="24"/>
      <c r="G2471" s="14" t="str">
        <f aca="false">IF(OR($E2471="",$B2471=""),"",INT(($B2471-$E2471)/365.25))</f>
        <v/>
      </c>
      <c r="H2471" s="14" t="str">
        <f aca="false">IF($G2471="","",IF($G2471&lt;5,"Ha","Yo'q"))</f>
        <v/>
      </c>
      <c r="I2471" s="14" t="str">
        <f aca="false">IF($G2471="","",IF($G2471&lt;18,"Ha","Yo'q"))</f>
        <v/>
      </c>
      <c r="J2471" s="12"/>
      <c r="K2471" s="12"/>
      <c r="L2471" s="25"/>
      <c r="M2471" s="12"/>
    </row>
    <row r="2472" customFormat="false" ht="15" hidden="false" customHeight="false" outlineLevel="0" collapsed="false">
      <c r="A2472" s="8" t="n">
        <v>2468</v>
      </c>
      <c r="B2472" s="13"/>
      <c r="C2472" s="25"/>
      <c r="D2472" s="26" t="str">
        <f aca="false">IF($C2472="","",IFERROR(IF(INDEX(Bolalar!$B$5:$B$1804,MATCH($C2472,Bolalar!$I$5:$I$1804,0))="","",INDEX(Bolalar!$B$5:$B$1804,MATCH($C2472,Bolalar!$I$5:$I$1804,0))),""))</f>
        <v/>
      </c>
      <c r="E2472" s="15" t="str">
        <f aca="false">IF($C2472="","",IFERROR(IF(INDEX(Bolalar!$C$5:$C$1804,MATCH($C2472,Bolalar!$I$5:$I$1804,0))="","",INDEX(Bolalar!$C$5:$C$1804,MATCH($C2472,Bolalar!$I$5:$I$1804,0))),""))</f>
        <v/>
      </c>
      <c r="F2472" s="24"/>
      <c r="G2472" s="14" t="str">
        <f aca="false">IF(OR($E2472="",$B2472=""),"",INT(($B2472-$E2472)/365.25))</f>
        <v/>
      </c>
      <c r="H2472" s="14" t="str">
        <f aca="false">IF($G2472="","",IF($G2472&lt;5,"Ha","Yo'q"))</f>
        <v/>
      </c>
      <c r="I2472" s="14" t="str">
        <f aca="false">IF($G2472="","",IF($G2472&lt;18,"Ha","Yo'q"))</f>
        <v/>
      </c>
      <c r="J2472" s="12"/>
      <c r="K2472" s="12"/>
      <c r="L2472" s="25"/>
      <c r="M2472" s="12"/>
    </row>
    <row r="2473" customFormat="false" ht="15" hidden="false" customHeight="false" outlineLevel="0" collapsed="false">
      <c r="A2473" s="8" t="n">
        <v>2469</v>
      </c>
      <c r="B2473" s="13"/>
      <c r="C2473" s="25"/>
      <c r="D2473" s="26" t="str">
        <f aca="false">IF($C2473="","",IFERROR(IF(INDEX(Bolalar!$B$5:$B$1804,MATCH($C2473,Bolalar!$I$5:$I$1804,0))="","",INDEX(Bolalar!$B$5:$B$1804,MATCH($C2473,Bolalar!$I$5:$I$1804,0))),""))</f>
        <v/>
      </c>
      <c r="E2473" s="15" t="str">
        <f aca="false">IF($C2473="","",IFERROR(IF(INDEX(Bolalar!$C$5:$C$1804,MATCH($C2473,Bolalar!$I$5:$I$1804,0))="","",INDEX(Bolalar!$C$5:$C$1804,MATCH($C2473,Bolalar!$I$5:$I$1804,0))),""))</f>
        <v/>
      </c>
      <c r="F2473" s="24"/>
      <c r="G2473" s="14" t="str">
        <f aca="false">IF(OR($E2473="",$B2473=""),"",INT(($B2473-$E2473)/365.25))</f>
        <v/>
      </c>
      <c r="H2473" s="14" t="str">
        <f aca="false">IF($G2473="","",IF($G2473&lt;5,"Ha","Yo'q"))</f>
        <v/>
      </c>
      <c r="I2473" s="14" t="str">
        <f aca="false">IF($G2473="","",IF($G2473&lt;18,"Ha","Yo'q"))</f>
        <v/>
      </c>
      <c r="J2473" s="12"/>
      <c r="K2473" s="12"/>
      <c r="L2473" s="25"/>
      <c r="M2473" s="12"/>
    </row>
    <row r="2474" customFormat="false" ht="15" hidden="false" customHeight="false" outlineLevel="0" collapsed="false">
      <c r="A2474" s="8" t="n">
        <v>2470</v>
      </c>
      <c r="B2474" s="13"/>
      <c r="C2474" s="25"/>
      <c r="D2474" s="26" t="str">
        <f aca="false">IF($C2474="","",IFERROR(IF(INDEX(Bolalar!$B$5:$B$1804,MATCH($C2474,Bolalar!$I$5:$I$1804,0))="","",INDEX(Bolalar!$B$5:$B$1804,MATCH($C2474,Bolalar!$I$5:$I$1804,0))),""))</f>
        <v/>
      </c>
      <c r="E2474" s="15" t="str">
        <f aca="false">IF($C2474="","",IFERROR(IF(INDEX(Bolalar!$C$5:$C$1804,MATCH($C2474,Bolalar!$I$5:$I$1804,0))="","",INDEX(Bolalar!$C$5:$C$1804,MATCH($C2474,Bolalar!$I$5:$I$1804,0))),""))</f>
        <v/>
      </c>
      <c r="F2474" s="24"/>
      <c r="G2474" s="14" t="str">
        <f aca="false">IF(OR($E2474="",$B2474=""),"",INT(($B2474-$E2474)/365.25))</f>
        <v/>
      </c>
      <c r="H2474" s="14" t="str">
        <f aca="false">IF($G2474="","",IF($G2474&lt;5,"Ha","Yo'q"))</f>
        <v/>
      </c>
      <c r="I2474" s="14" t="str">
        <f aca="false">IF($G2474="","",IF($G2474&lt;18,"Ha","Yo'q"))</f>
        <v/>
      </c>
      <c r="J2474" s="12"/>
      <c r="K2474" s="12"/>
      <c r="L2474" s="25"/>
      <c r="M2474" s="12"/>
    </row>
    <row r="2475" customFormat="false" ht="15" hidden="false" customHeight="false" outlineLevel="0" collapsed="false">
      <c r="A2475" s="8" t="n">
        <v>2471</v>
      </c>
      <c r="B2475" s="13"/>
      <c r="C2475" s="25"/>
      <c r="D2475" s="26" t="str">
        <f aca="false">IF($C2475="","",IFERROR(IF(INDEX(Bolalar!$B$5:$B$1804,MATCH($C2475,Bolalar!$I$5:$I$1804,0))="","",INDEX(Bolalar!$B$5:$B$1804,MATCH($C2475,Bolalar!$I$5:$I$1804,0))),""))</f>
        <v/>
      </c>
      <c r="E2475" s="15" t="str">
        <f aca="false">IF($C2475="","",IFERROR(IF(INDEX(Bolalar!$C$5:$C$1804,MATCH($C2475,Bolalar!$I$5:$I$1804,0))="","",INDEX(Bolalar!$C$5:$C$1804,MATCH($C2475,Bolalar!$I$5:$I$1804,0))),""))</f>
        <v/>
      </c>
      <c r="F2475" s="24"/>
      <c r="G2475" s="14" t="str">
        <f aca="false">IF(OR($E2475="",$B2475=""),"",INT(($B2475-$E2475)/365.25))</f>
        <v/>
      </c>
      <c r="H2475" s="14" t="str">
        <f aca="false">IF($G2475="","",IF($G2475&lt;5,"Ha","Yo'q"))</f>
        <v/>
      </c>
      <c r="I2475" s="14" t="str">
        <f aca="false">IF($G2475="","",IF($G2475&lt;18,"Ha","Yo'q"))</f>
        <v/>
      </c>
      <c r="J2475" s="12"/>
      <c r="K2475" s="12"/>
      <c r="L2475" s="25"/>
      <c r="M2475" s="12"/>
    </row>
    <row r="2476" customFormat="false" ht="15" hidden="false" customHeight="false" outlineLevel="0" collapsed="false">
      <c r="A2476" s="8" t="n">
        <v>2472</v>
      </c>
      <c r="B2476" s="13"/>
      <c r="C2476" s="25"/>
      <c r="D2476" s="26" t="str">
        <f aca="false">IF($C2476="","",IFERROR(IF(INDEX(Bolalar!$B$5:$B$1804,MATCH($C2476,Bolalar!$I$5:$I$1804,0))="","",INDEX(Bolalar!$B$5:$B$1804,MATCH($C2476,Bolalar!$I$5:$I$1804,0))),""))</f>
        <v/>
      </c>
      <c r="E2476" s="15" t="str">
        <f aca="false">IF($C2476="","",IFERROR(IF(INDEX(Bolalar!$C$5:$C$1804,MATCH($C2476,Bolalar!$I$5:$I$1804,0))="","",INDEX(Bolalar!$C$5:$C$1804,MATCH($C2476,Bolalar!$I$5:$I$1804,0))),""))</f>
        <v/>
      </c>
      <c r="F2476" s="24"/>
      <c r="G2476" s="14" t="str">
        <f aca="false">IF(OR($E2476="",$B2476=""),"",INT(($B2476-$E2476)/365.25))</f>
        <v/>
      </c>
      <c r="H2476" s="14" t="str">
        <f aca="false">IF($G2476="","",IF($G2476&lt;5,"Ha","Yo'q"))</f>
        <v/>
      </c>
      <c r="I2476" s="14" t="str">
        <f aca="false">IF($G2476="","",IF($G2476&lt;18,"Ha","Yo'q"))</f>
        <v/>
      </c>
      <c r="J2476" s="12"/>
      <c r="K2476" s="12"/>
      <c r="L2476" s="25"/>
      <c r="M2476" s="12"/>
    </row>
    <row r="2477" customFormat="false" ht="15" hidden="false" customHeight="false" outlineLevel="0" collapsed="false">
      <c r="A2477" s="8" t="n">
        <v>2473</v>
      </c>
      <c r="B2477" s="13"/>
      <c r="C2477" s="25"/>
      <c r="D2477" s="26" t="str">
        <f aca="false">IF($C2477="","",IFERROR(IF(INDEX(Bolalar!$B$5:$B$1804,MATCH($C2477,Bolalar!$I$5:$I$1804,0))="","",INDEX(Bolalar!$B$5:$B$1804,MATCH($C2477,Bolalar!$I$5:$I$1804,0))),""))</f>
        <v/>
      </c>
      <c r="E2477" s="15" t="str">
        <f aca="false">IF($C2477="","",IFERROR(IF(INDEX(Bolalar!$C$5:$C$1804,MATCH($C2477,Bolalar!$I$5:$I$1804,0))="","",INDEX(Bolalar!$C$5:$C$1804,MATCH($C2477,Bolalar!$I$5:$I$1804,0))),""))</f>
        <v/>
      </c>
      <c r="F2477" s="24"/>
      <c r="G2477" s="14" t="str">
        <f aca="false">IF(OR($E2477="",$B2477=""),"",INT(($B2477-$E2477)/365.25))</f>
        <v/>
      </c>
      <c r="H2477" s="14" t="str">
        <f aca="false">IF($G2477="","",IF($G2477&lt;5,"Ha","Yo'q"))</f>
        <v/>
      </c>
      <c r="I2477" s="14" t="str">
        <f aca="false">IF($G2477="","",IF($G2477&lt;18,"Ha","Yo'q"))</f>
        <v/>
      </c>
      <c r="J2477" s="12"/>
      <c r="K2477" s="12"/>
      <c r="L2477" s="25"/>
      <c r="M2477" s="12"/>
    </row>
    <row r="2478" customFormat="false" ht="15" hidden="false" customHeight="false" outlineLevel="0" collapsed="false">
      <c r="A2478" s="8" t="n">
        <v>2474</v>
      </c>
      <c r="B2478" s="13"/>
      <c r="C2478" s="25"/>
      <c r="D2478" s="26" t="str">
        <f aca="false">IF($C2478="","",IFERROR(IF(INDEX(Bolalar!$B$5:$B$1804,MATCH($C2478,Bolalar!$I$5:$I$1804,0))="","",INDEX(Bolalar!$B$5:$B$1804,MATCH($C2478,Bolalar!$I$5:$I$1804,0))),""))</f>
        <v/>
      </c>
      <c r="E2478" s="15" t="str">
        <f aca="false">IF($C2478="","",IFERROR(IF(INDEX(Bolalar!$C$5:$C$1804,MATCH($C2478,Bolalar!$I$5:$I$1804,0))="","",INDEX(Bolalar!$C$5:$C$1804,MATCH($C2478,Bolalar!$I$5:$I$1804,0))),""))</f>
        <v/>
      </c>
      <c r="F2478" s="24"/>
      <c r="G2478" s="14" t="str">
        <f aca="false">IF(OR($E2478="",$B2478=""),"",INT(($B2478-$E2478)/365.25))</f>
        <v/>
      </c>
      <c r="H2478" s="14" t="str">
        <f aca="false">IF($G2478="","",IF($G2478&lt;5,"Ha","Yo'q"))</f>
        <v/>
      </c>
      <c r="I2478" s="14" t="str">
        <f aca="false">IF($G2478="","",IF($G2478&lt;18,"Ha","Yo'q"))</f>
        <v/>
      </c>
      <c r="J2478" s="12"/>
      <c r="K2478" s="12"/>
      <c r="L2478" s="25"/>
      <c r="M2478" s="12"/>
    </row>
    <row r="2479" customFormat="false" ht="15" hidden="false" customHeight="false" outlineLevel="0" collapsed="false">
      <c r="A2479" s="8" t="n">
        <v>2475</v>
      </c>
      <c r="B2479" s="13"/>
      <c r="C2479" s="25"/>
      <c r="D2479" s="26" t="str">
        <f aca="false">IF($C2479="","",IFERROR(IF(INDEX(Bolalar!$B$5:$B$1804,MATCH($C2479,Bolalar!$I$5:$I$1804,0))="","",INDEX(Bolalar!$B$5:$B$1804,MATCH($C2479,Bolalar!$I$5:$I$1804,0))),""))</f>
        <v/>
      </c>
      <c r="E2479" s="15" t="str">
        <f aca="false">IF($C2479="","",IFERROR(IF(INDEX(Bolalar!$C$5:$C$1804,MATCH($C2479,Bolalar!$I$5:$I$1804,0))="","",INDEX(Bolalar!$C$5:$C$1804,MATCH($C2479,Bolalar!$I$5:$I$1804,0))),""))</f>
        <v/>
      </c>
      <c r="F2479" s="24"/>
      <c r="G2479" s="14" t="str">
        <f aca="false">IF(OR($E2479="",$B2479=""),"",INT(($B2479-$E2479)/365.25))</f>
        <v/>
      </c>
      <c r="H2479" s="14" t="str">
        <f aca="false">IF($G2479="","",IF($G2479&lt;5,"Ha","Yo'q"))</f>
        <v/>
      </c>
      <c r="I2479" s="14" t="str">
        <f aca="false">IF($G2479="","",IF($G2479&lt;18,"Ha","Yo'q"))</f>
        <v/>
      </c>
      <c r="J2479" s="12"/>
      <c r="K2479" s="12"/>
      <c r="L2479" s="25"/>
      <c r="M2479" s="12"/>
    </row>
    <row r="2480" customFormat="false" ht="15" hidden="false" customHeight="false" outlineLevel="0" collapsed="false">
      <c r="A2480" s="8" t="n">
        <v>2476</v>
      </c>
      <c r="B2480" s="13"/>
      <c r="C2480" s="25"/>
      <c r="D2480" s="26" t="str">
        <f aca="false">IF($C2480="","",IFERROR(IF(INDEX(Bolalar!$B$5:$B$1804,MATCH($C2480,Bolalar!$I$5:$I$1804,0))="","",INDEX(Bolalar!$B$5:$B$1804,MATCH($C2480,Bolalar!$I$5:$I$1804,0))),""))</f>
        <v/>
      </c>
      <c r="E2480" s="15" t="str">
        <f aca="false">IF($C2480="","",IFERROR(IF(INDEX(Bolalar!$C$5:$C$1804,MATCH($C2480,Bolalar!$I$5:$I$1804,0))="","",INDEX(Bolalar!$C$5:$C$1804,MATCH($C2480,Bolalar!$I$5:$I$1804,0))),""))</f>
        <v/>
      </c>
      <c r="F2480" s="24"/>
      <c r="G2480" s="14" t="str">
        <f aca="false">IF(OR($E2480="",$B2480=""),"",INT(($B2480-$E2480)/365.25))</f>
        <v/>
      </c>
      <c r="H2480" s="14" t="str">
        <f aca="false">IF($G2480="","",IF($G2480&lt;5,"Ha","Yo'q"))</f>
        <v/>
      </c>
      <c r="I2480" s="14" t="str">
        <f aca="false">IF($G2480="","",IF($G2480&lt;18,"Ha","Yo'q"))</f>
        <v/>
      </c>
      <c r="J2480" s="12"/>
      <c r="K2480" s="12"/>
      <c r="L2480" s="25"/>
      <c r="M2480" s="12"/>
    </row>
    <row r="2481" customFormat="false" ht="15" hidden="false" customHeight="false" outlineLevel="0" collapsed="false">
      <c r="A2481" s="8" t="n">
        <v>2477</v>
      </c>
      <c r="B2481" s="13"/>
      <c r="C2481" s="25"/>
      <c r="D2481" s="26" t="str">
        <f aca="false">IF($C2481="","",IFERROR(IF(INDEX(Bolalar!$B$5:$B$1804,MATCH($C2481,Bolalar!$I$5:$I$1804,0))="","",INDEX(Bolalar!$B$5:$B$1804,MATCH($C2481,Bolalar!$I$5:$I$1804,0))),""))</f>
        <v/>
      </c>
      <c r="E2481" s="15" t="str">
        <f aca="false">IF($C2481="","",IFERROR(IF(INDEX(Bolalar!$C$5:$C$1804,MATCH($C2481,Bolalar!$I$5:$I$1804,0))="","",INDEX(Bolalar!$C$5:$C$1804,MATCH($C2481,Bolalar!$I$5:$I$1804,0))),""))</f>
        <v/>
      </c>
      <c r="F2481" s="24"/>
      <c r="G2481" s="14" t="str">
        <f aca="false">IF(OR($E2481="",$B2481=""),"",INT(($B2481-$E2481)/365.25))</f>
        <v/>
      </c>
      <c r="H2481" s="14" t="str">
        <f aca="false">IF($G2481="","",IF($G2481&lt;5,"Ha","Yo'q"))</f>
        <v/>
      </c>
      <c r="I2481" s="14" t="str">
        <f aca="false">IF($G2481="","",IF($G2481&lt;18,"Ha","Yo'q"))</f>
        <v/>
      </c>
      <c r="J2481" s="12"/>
      <c r="K2481" s="12"/>
      <c r="L2481" s="25"/>
      <c r="M2481" s="12"/>
    </row>
    <row r="2482" customFormat="false" ht="15" hidden="false" customHeight="false" outlineLevel="0" collapsed="false">
      <c r="A2482" s="8" t="n">
        <v>2478</v>
      </c>
      <c r="B2482" s="13"/>
      <c r="C2482" s="25"/>
      <c r="D2482" s="26" t="str">
        <f aca="false">IF($C2482="","",IFERROR(IF(INDEX(Bolalar!$B$5:$B$1804,MATCH($C2482,Bolalar!$I$5:$I$1804,0))="","",INDEX(Bolalar!$B$5:$B$1804,MATCH($C2482,Bolalar!$I$5:$I$1804,0))),""))</f>
        <v/>
      </c>
      <c r="E2482" s="15" t="str">
        <f aca="false">IF($C2482="","",IFERROR(IF(INDEX(Bolalar!$C$5:$C$1804,MATCH($C2482,Bolalar!$I$5:$I$1804,0))="","",INDEX(Bolalar!$C$5:$C$1804,MATCH($C2482,Bolalar!$I$5:$I$1804,0))),""))</f>
        <v/>
      </c>
      <c r="F2482" s="24"/>
      <c r="G2482" s="14" t="str">
        <f aca="false">IF(OR($E2482="",$B2482=""),"",INT(($B2482-$E2482)/365.25))</f>
        <v/>
      </c>
      <c r="H2482" s="14" t="str">
        <f aca="false">IF($G2482="","",IF($G2482&lt;5,"Ha","Yo'q"))</f>
        <v/>
      </c>
      <c r="I2482" s="14" t="str">
        <f aca="false">IF($G2482="","",IF($G2482&lt;18,"Ha","Yo'q"))</f>
        <v/>
      </c>
      <c r="J2482" s="12"/>
      <c r="K2482" s="12"/>
      <c r="L2482" s="25"/>
      <c r="M2482" s="12"/>
    </row>
    <row r="2483" customFormat="false" ht="15" hidden="false" customHeight="false" outlineLevel="0" collapsed="false">
      <c r="A2483" s="8" t="n">
        <v>2479</v>
      </c>
      <c r="B2483" s="13"/>
      <c r="C2483" s="25"/>
      <c r="D2483" s="26" t="str">
        <f aca="false">IF($C2483="","",IFERROR(IF(INDEX(Bolalar!$B$5:$B$1804,MATCH($C2483,Bolalar!$I$5:$I$1804,0))="","",INDEX(Bolalar!$B$5:$B$1804,MATCH($C2483,Bolalar!$I$5:$I$1804,0))),""))</f>
        <v/>
      </c>
      <c r="E2483" s="15" t="str">
        <f aca="false">IF($C2483="","",IFERROR(IF(INDEX(Bolalar!$C$5:$C$1804,MATCH($C2483,Bolalar!$I$5:$I$1804,0))="","",INDEX(Bolalar!$C$5:$C$1804,MATCH($C2483,Bolalar!$I$5:$I$1804,0))),""))</f>
        <v/>
      </c>
      <c r="F2483" s="24"/>
      <c r="G2483" s="14" t="str">
        <f aca="false">IF(OR($E2483="",$B2483=""),"",INT(($B2483-$E2483)/365.25))</f>
        <v/>
      </c>
      <c r="H2483" s="14" t="str">
        <f aca="false">IF($G2483="","",IF($G2483&lt;5,"Ha","Yo'q"))</f>
        <v/>
      </c>
      <c r="I2483" s="14" t="str">
        <f aca="false">IF($G2483="","",IF($G2483&lt;18,"Ha","Yo'q"))</f>
        <v/>
      </c>
      <c r="J2483" s="12"/>
      <c r="K2483" s="12"/>
      <c r="L2483" s="25"/>
      <c r="M2483" s="12"/>
    </row>
    <row r="2484" customFormat="false" ht="15" hidden="false" customHeight="false" outlineLevel="0" collapsed="false">
      <c r="A2484" s="8" t="n">
        <v>2480</v>
      </c>
      <c r="B2484" s="13"/>
      <c r="C2484" s="25"/>
      <c r="D2484" s="26" t="str">
        <f aca="false">IF($C2484="","",IFERROR(IF(INDEX(Bolalar!$B$5:$B$1804,MATCH($C2484,Bolalar!$I$5:$I$1804,0))="","",INDEX(Bolalar!$B$5:$B$1804,MATCH($C2484,Bolalar!$I$5:$I$1804,0))),""))</f>
        <v/>
      </c>
      <c r="E2484" s="15" t="str">
        <f aca="false">IF($C2484="","",IFERROR(IF(INDEX(Bolalar!$C$5:$C$1804,MATCH($C2484,Bolalar!$I$5:$I$1804,0))="","",INDEX(Bolalar!$C$5:$C$1804,MATCH($C2484,Bolalar!$I$5:$I$1804,0))),""))</f>
        <v/>
      </c>
      <c r="F2484" s="24"/>
      <c r="G2484" s="14" t="str">
        <f aca="false">IF(OR($E2484="",$B2484=""),"",INT(($B2484-$E2484)/365.25))</f>
        <v/>
      </c>
      <c r="H2484" s="14" t="str">
        <f aca="false">IF($G2484="","",IF($G2484&lt;5,"Ha","Yo'q"))</f>
        <v/>
      </c>
      <c r="I2484" s="14" t="str">
        <f aca="false">IF($G2484="","",IF($G2484&lt;18,"Ha","Yo'q"))</f>
        <v/>
      </c>
      <c r="J2484" s="12"/>
      <c r="K2484" s="12"/>
      <c r="L2484" s="25"/>
      <c r="M2484" s="12"/>
    </row>
    <row r="2485" customFormat="false" ht="15" hidden="false" customHeight="false" outlineLevel="0" collapsed="false">
      <c r="A2485" s="8" t="n">
        <v>2481</v>
      </c>
      <c r="B2485" s="13"/>
      <c r="C2485" s="25"/>
      <c r="D2485" s="26" t="str">
        <f aca="false">IF($C2485="","",IFERROR(IF(INDEX(Bolalar!$B$5:$B$1804,MATCH($C2485,Bolalar!$I$5:$I$1804,0))="","",INDEX(Bolalar!$B$5:$B$1804,MATCH($C2485,Bolalar!$I$5:$I$1804,0))),""))</f>
        <v/>
      </c>
      <c r="E2485" s="15" t="str">
        <f aca="false">IF($C2485="","",IFERROR(IF(INDEX(Bolalar!$C$5:$C$1804,MATCH($C2485,Bolalar!$I$5:$I$1804,0))="","",INDEX(Bolalar!$C$5:$C$1804,MATCH($C2485,Bolalar!$I$5:$I$1804,0))),""))</f>
        <v/>
      </c>
      <c r="F2485" s="24"/>
      <c r="G2485" s="14" t="str">
        <f aca="false">IF(OR($E2485="",$B2485=""),"",INT(($B2485-$E2485)/365.25))</f>
        <v/>
      </c>
      <c r="H2485" s="14" t="str">
        <f aca="false">IF($G2485="","",IF($G2485&lt;5,"Ha","Yo'q"))</f>
        <v/>
      </c>
      <c r="I2485" s="14" t="str">
        <f aca="false">IF($G2485="","",IF($G2485&lt;18,"Ha","Yo'q"))</f>
        <v/>
      </c>
      <c r="J2485" s="12"/>
      <c r="K2485" s="12"/>
      <c r="L2485" s="25"/>
      <c r="M2485" s="12"/>
    </row>
    <row r="2486" customFormat="false" ht="15" hidden="false" customHeight="false" outlineLevel="0" collapsed="false">
      <c r="A2486" s="8" t="n">
        <v>2482</v>
      </c>
      <c r="B2486" s="13"/>
      <c r="C2486" s="25"/>
      <c r="D2486" s="26" t="str">
        <f aca="false">IF($C2486="","",IFERROR(IF(INDEX(Bolalar!$B$5:$B$1804,MATCH($C2486,Bolalar!$I$5:$I$1804,0))="","",INDEX(Bolalar!$B$5:$B$1804,MATCH($C2486,Bolalar!$I$5:$I$1804,0))),""))</f>
        <v/>
      </c>
      <c r="E2486" s="15" t="str">
        <f aca="false">IF($C2486="","",IFERROR(IF(INDEX(Bolalar!$C$5:$C$1804,MATCH($C2486,Bolalar!$I$5:$I$1804,0))="","",INDEX(Bolalar!$C$5:$C$1804,MATCH($C2486,Bolalar!$I$5:$I$1804,0))),""))</f>
        <v/>
      </c>
      <c r="F2486" s="24"/>
      <c r="G2486" s="14" t="str">
        <f aca="false">IF(OR($E2486="",$B2486=""),"",INT(($B2486-$E2486)/365.25))</f>
        <v/>
      </c>
      <c r="H2486" s="14" t="str">
        <f aca="false">IF($G2486="","",IF($G2486&lt;5,"Ha","Yo'q"))</f>
        <v/>
      </c>
      <c r="I2486" s="14" t="str">
        <f aca="false">IF($G2486="","",IF($G2486&lt;18,"Ha","Yo'q"))</f>
        <v/>
      </c>
      <c r="J2486" s="12"/>
      <c r="K2486" s="12"/>
      <c r="L2486" s="25"/>
      <c r="M2486" s="12"/>
    </row>
    <row r="2487" customFormat="false" ht="15" hidden="false" customHeight="false" outlineLevel="0" collapsed="false">
      <c r="A2487" s="8" t="n">
        <v>2483</v>
      </c>
      <c r="B2487" s="13"/>
      <c r="C2487" s="25"/>
      <c r="D2487" s="26" t="str">
        <f aca="false">IF($C2487="","",IFERROR(IF(INDEX(Bolalar!$B$5:$B$1804,MATCH($C2487,Bolalar!$I$5:$I$1804,0))="","",INDEX(Bolalar!$B$5:$B$1804,MATCH($C2487,Bolalar!$I$5:$I$1804,0))),""))</f>
        <v/>
      </c>
      <c r="E2487" s="15" t="str">
        <f aca="false">IF($C2487="","",IFERROR(IF(INDEX(Bolalar!$C$5:$C$1804,MATCH($C2487,Bolalar!$I$5:$I$1804,0))="","",INDEX(Bolalar!$C$5:$C$1804,MATCH($C2487,Bolalar!$I$5:$I$1804,0))),""))</f>
        <v/>
      </c>
      <c r="F2487" s="24"/>
      <c r="G2487" s="14" t="str">
        <f aca="false">IF(OR($E2487="",$B2487=""),"",INT(($B2487-$E2487)/365.25))</f>
        <v/>
      </c>
      <c r="H2487" s="14" t="str">
        <f aca="false">IF($G2487="","",IF($G2487&lt;5,"Ha","Yo'q"))</f>
        <v/>
      </c>
      <c r="I2487" s="14" t="str">
        <f aca="false">IF($G2487="","",IF($G2487&lt;18,"Ha","Yo'q"))</f>
        <v/>
      </c>
      <c r="J2487" s="12"/>
      <c r="K2487" s="12"/>
      <c r="L2487" s="25"/>
      <c r="M2487" s="12"/>
    </row>
    <row r="2488" customFormat="false" ht="15" hidden="false" customHeight="false" outlineLevel="0" collapsed="false">
      <c r="A2488" s="8" t="n">
        <v>2484</v>
      </c>
      <c r="B2488" s="13"/>
      <c r="C2488" s="25"/>
      <c r="D2488" s="26" t="str">
        <f aca="false">IF($C2488="","",IFERROR(IF(INDEX(Bolalar!$B$5:$B$1804,MATCH($C2488,Bolalar!$I$5:$I$1804,0))="","",INDEX(Bolalar!$B$5:$B$1804,MATCH($C2488,Bolalar!$I$5:$I$1804,0))),""))</f>
        <v/>
      </c>
      <c r="E2488" s="15" t="str">
        <f aca="false">IF($C2488="","",IFERROR(IF(INDEX(Bolalar!$C$5:$C$1804,MATCH($C2488,Bolalar!$I$5:$I$1804,0))="","",INDEX(Bolalar!$C$5:$C$1804,MATCH($C2488,Bolalar!$I$5:$I$1804,0))),""))</f>
        <v/>
      </c>
      <c r="F2488" s="24"/>
      <c r="G2488" s="14" t="str">
        <f aca="false">IF(OR($E2488="",$B2488=""),"",INT(($B2488-$E2488)/365.25))</f>
        <v/>
      </c>
      <c r="H2488" s="14" t="str">
        <f aca="false">IF($G2488="","",IF($G2488&lt;5,"Ha","Yo'q"))</f>
        <v/>
      </c>
      <c r="I2488" s="14" t="str">
        <f aca="false">IF($G2488="","",IF($G2488&lt;18,"Ha","Yo'q"))</f>
        <v/>
      </c>
      <c r="J2488" s="12"/>
      <c r="K2488" s="12"/>
      <c r="L2488" s="25"/>
      <c r="M2488" s="12"/>
    </row>
    <row r="2489" customFormat="false" ht="15" hidden="false" customHeight="false" outlineLevel="0" collapsed="false">
      <c r="A2489" s="8" t="n">
        <v>2485</v>
      </c>
      <c r="B2489" s="13"/>
      <c r="C2489" s="25"/>
      <c r="D2489" s="26" t="str">
        <f aca="false">IF($C2489="","",IFERROR(IF(INDEX(Bolalar!$B$5:$B$1804,MATCH($C2489,Bolalar!$I$5:$I$1804,0))="","",INDEX(Bolalar!$B$5:$B$1804,MATCH($C2489,Bolalar!$I$5:$I$1804,0))),""))</f>
        <v/>
      </c>
      <c r="E2489" s="15" t="str">
        <f aca="false">IF($C2489="","",IFERROR(IF(INDEX(Bolalar!$C$5:$C$1804,MATCH($C2489,Bolalar!$I$5:$I$1804,0))="","",INDEX(Bolalar!$C$5:$C$1804,MATCH($C2489,Bolalar!$I$5:$I$1804,0))),""))</f>
        <v/>
      </c>
      <c r="F2489" s="24"/>
      <c r="G2489" s="14" t="str">
        <f aca="false">IF(OR($E2489="",$B2489=""),"",INT(($B2489-$E2489)/365.25))</f>
        <v/>
      </c>
      <c r="H2489" s="14" t="str">
        <f aca="false">IF($G2489="","",IF($G2489&lt;5,"Ha","Yo'q"))</f>
        <v/>
      </c>
      <c r="I2489" s="14" t="str">
        <f aca="false">IF($G2489="","",IF($G2489&lt;18,"Ha","Yo'q"))</f>
        <v/>
      </c>
      <c r="J2489" s="12"/>
      <c r="K2489" s="12"/>
      <c r="L2489" s="25"/>
      <c r="M2489" s="12"/>
    </row>
    <row r="2490" customFormat="false" ht="15" hidden="false" customHeight="false" outlineLevel="0" collapsed="false">
      <c r="A2490" s="8" t="n">
        <v>2486</v>
      </c>
      <c r="B2490" s="13"/>
      <c r="C2490" s="25"/>
      <c r="D2490" s="26" t="str">
        <f aca="false">IF($C2490="","",IFERROR(IF(INDEX(Bolalar!$B$5:$B$1804,MATCH($C2490,Bolalar!$I$5:$I$1804,0))="","",INDEX(Bolalar!$B$5:$B$1804,MATCH($C2490,Bolalar!$I$5:$I$1804,0))),""))</f>
        <v/>
      </c>
      <c r="E2490" s="15" t="str">
        <f aca="false">IF($C2490="","",IFERROR(IF(INDEX(Bolalar!$C$5:$C$1804,MATCH($C2490,Bolalar!$I$5:$I$1804,0))="","",INDEX(Bolalar!$C$5:$C$1804,MATCH($C2490,Bolalar!$I$5:$I$1804,0))),""))</f>
        <v/>
      </c>
      <c r="F2490" s="24"/>
      <c r="G2490" s="14" t="str">
        <f aca="false">IF(OR($E2490="",$B2490=""),"",INT(($B2490-$E2490)/365.25))</f>
        <v/>
      </c>
      <c r="H2490" s="14" t="str">
        <f aca="false">IF($G2490="","",IF($G2490&lt;5,"Ha","Yo'q"))</f>
        <v/>
      </c>
      <c r="I2490" s="14" t="str">
        <f aca="false">IF($G2490="","",IF($G2490&lt;18,"Ha","Yo'q"))</f>
        <v/>
      </c>
      <c r="J2490" s="12"/>
      <c r="K2490" s="12"/>
      <c r="L2490" s="25"/>
      <c r="M2490" s="12"/>
    </row>
    <row r="2491" customFormat="false" ht="15" hidden="false" customHeight="false" outlineLevel="0" collapsed="false">
      <c r="A2491" s="8" t="n">
        <v>2487</v>
      </c>
      <c r="B2491" s="13"/>
      <c r="C2491" s="25"/>
      <c r="D2491" s="26" t="str">
        <f aca="false">IF($C2491="","",IFERROR(IF(INDEX(Bolalar!$B$5:$B$1804,MATCH($C2491,Bolalar!$I$5:$I$1804,0))="","",INDEX(Bolalar!$B$5:$B$1804,MATCH($C2491,Bolalar!$I$5:$I$1804,0))),""))</f>
        <v/>
      </c>
      <c r="E2491" s="15" t="str">
        <f aca="false">IF($C2491="","",IFERROR(IF(INDEX(Bolalar!$C$5:$C$1804,MATCH($C2491,Bolalar!$I$5:$I$1804,0))="","",INDEX(Bolalar!$C$5:$C$1804,MATCH($C2491,Bolalar!$I$5:$I$1804,0))),""))</f>
        <v/>
      </c>
      <c r="F2491" s="24"/>
      <c r="G2491" s="14" t="str">
        <f aca="false">IF(OR($E2491="",$B2491=""),"",INT(($B2491-$E2491)/365.25))</f>
        <v/>
      </c>
      <c r="H2491" s="14" t="str">
        <f aca="false">IF($G2491="","",IF($G2491&lt;5,"Ha","Yo'q"))</f>
        <v/>
      </c>
      <c r="I2491" s="14" t="str">
        <f aca="false">IF($G2491="","",IF($G2491&lt;18,"Ha","Yo'q"))</f>
        <v/>
      </c>
      <c r="J2491" s="12"/>
      <c r="K2491" s="12"/>
      <c r="L2491" s="25"/>
      <c r="M2491" s="12"/>
    </row>
    <row r="2492" customFormat="false" ht="15" hidden="false" customHeight="false" outlineLevel="0" collapsed="false">
      <c r="A2492" s="8" t="n">
        <v>2488</v>
      </c>
      <c r="B2492" s="13"/>
      <c r="C2492" s="25"/>
      <c r="D2492" s="26" t="str">
        <f aca="false">IF($C2492="","",IFERROR(IF(INDEX(Bolalar!$B$5:$B$1804,MATCH($C2492,Bolalar!$I$5:$I$1804,0))="","",INDEX(Bolalar!$B$5:$B$1804,MATCH($C2492,Bolalar!$I$5:$I$1804,0))),""))</f>
        <v/>
      </c>
      <c r="E2492" s="15" t="str">
        <f aca="false">IF($C2492="","",IFERROR(IF(INDEX(Bolalar!$C$5:$C$1804,MATCH($C2492,Bolalar!$I$5:$I$1804,0))="","",INDEX(Bolalar!$C$5:$C$1804,MATCH($C2492,Bolalar!$I$5:$I$1804,0))),""))</f>
        <v/>
      </c>
      <c r="F2492" s="24"/>
      <c r="G2492" s="14" t="str">
        <f aca="false">IF(OR($E2492="",$B2492=""),"",INT(($B2492-$E2492)/365.25))</f>
        <v/>
      </c>
      <c r="H2492" s="14" t="str">
        <f aca="false">IF($G2492="","",IF($G2492&lt;5,"Ha","Yo'q"))</f>
        <v/>
      </c>
      <c r="I2492" s="14" t="str">
        <f aca="false">IF($G2492="","",IF($G2492&lt;18,"Ha","Yo'q"))</f>
        <v/>
      </c>
      <c r="J2492" s="12"/>
      <c r="K2492" s="12"/>
      <c r="L2492" s="25"/>
      <c r="M2492" s="12"/>
    </row>
    <row r="2493" customFormat="false" ht="15" hidden="false" customHeight="false" outlineLevel="0" collapsed="false">
      <c r="A2493" s="8" t="n">
        <v>2489</v>
      </c>
      <c r="B2493" s="13"/>
      <c r="C2493" s="25"/>
      <c r="D2493" s="26" t="str">
        <f aca="false">IF($C2493="","",IFERROR(IF(INDEX(Bolalar!$B$5:$B$1804,MATCH($C2493,Bolalar!$I$5:$I$1804,0))="","",INDEX(Bolalar!$B$5:$B$1804,MATCH($C2493,Bolalar!$I$5:$I$1804,0))),""))</f>
        <v/>
      </c>
      <c r="E2493" s="15" t="str">
        <f aca="false">IF($C2493="","",IFERROR(IF(INDEX(Bolalar!$C$5:$C$1804,MATCH($C2493,Bolalar!$I$5:$I$1804,0))="","",INDEX(Bolalar!$C$5:$C$1804,MATCH($C2493,Bolalar!$I$5:$I$1804,0))),""))</f>
        <v/>
      </c>
      <c r="F2493" s="24"/>
      <c r="G2493" s="14" t="str">
        <f aca="false">IF(OR($E2493="",$B2493=""),"",INT(($B2493-$E2493)/365.25))</f>
        <v/>
      </c>
      <c r="H2493" s="14" t="str">
        <f aca="false">IF($G2493="","",IF($G2493&lt;5,"Ha","Yo'q"))</f>
        <v/>
      </c>
      <c r="I2493" s="14" t="str">
        <f aca="false">IF($G2493="","",IF($G2493&lt;18,"Ha","Yo'q"))</f>
        <v/>
      </c>
      <c r="J2493" s="12"/>
      <c r="K2493" s="12"/>
      <c r="L2493" s="25"/>
      <c r="M2493" s="12"/>
    </row>
    <row r="2494" customFormat="false" ht="15" hidden="false" customHeight="false" outlineLevel="0" collapsed="false">
      <c r="A2494" s="8" t="n">
        <v>2490</v>
      </c>
      <c r="B2494" s="13"/>
      <c r="C2494" s="25"/>
      <c r="D2494" s="26" t="str">
        <f aca="false">IF($C2494="","",IFERROR(IF(INDEX(Bolalar!$B$5:$B$1804,MATCH($C2494,Bolalar!$I$5:$I$1804,0))="","",INDEX(Bolalar!$B$5:$B$1804,MATCH($C2494,Bolalar!$I$5:$I$1804,0))),""))</f>
        <v/>
      </c>
      <c r="E2494" s="15" t="str">
        <f aca="false">IF($C2494="","",IFERROR(IF(INDEX(Bolalar!$C$5:$C$1804,MATCH($C2494,Bolalar!$I$5:$I$1804,0))="","",INDEX(Bolalar!$C$5:$C$1804,MATCH($C2494,Bolalar!$I$5:$I$1804,0))),""))</f>
        <v/>
      </c>
      <c r="F2494" s="24"/>
      <c r="G2494" s="14" t="str">
        <f aca="false">IF(OR($E2494="",$B2494=""),"",INT(($B2494-$E2494)/365.25))</f>
        <v/>
      </c>
      <c r="H2494" s="14" t="str">
        <f aca="false">IF($G2494="","",IF($G2494&lt;5,"Ha","Yo'q"))</f>
        <v/>
      </c>
      <c r="I2494" s="14" t="str">
        <f aca="false">IF($G2494="","",IF($G2494&lt;18,"Ha","Yo'q"))</f>
        <v/>
      </c>
      <c r="J2494" s="12"/>
      <c r="K2494" s="12"/>
      <c r="L2494" s="25"/>
      <c r="M2494" s="12"/>
    </row>
    <row r="2495" customFormat="false" ht="15" hidden="false" customHeight="false" outlineLevel="0" collapsed="false">
      <c r="A2495" s="8" t="n">
        <v>2491</v>
      </c>
      <c r="B2495" s="13"/>
      <c r="C2495" s="25"/>
      <c r="D2495" s="26" t="str">
        <f aca="false">IF($C2495="","",IFERROR(IF(INDEX(Bolalar!$B$5:$B$1804,MATCH($C2495,Bolalar!$I$5:$I$1804,0))="","",INDEX(Bolalar!$B$5:$B$1804,MATCH($C2495,Bolalar!$I$5:$I$1804,0))),""))</f>
        <v/>
      </c>
      <c r="E2495" s="15" t="str">
        <f aca="false">IF($C2495="","",IFERROR(IF(INDEX(Bolalar!$C$5:$C$1804,MATCH($C2495,Bolalar!$I$5:$I$1804,0))="","",INDEX(Bolalar!$C$5:$C$1804,MATCH($C2495,Bolalar!$I$5:$I$1804,0))),""))</f>
        <v/>
      </c>
      <c r="F2495" s="24"/>
      <c r="G2495" s="14" t="str">
        <f aca="false">IF(OR($E2495="",$B2495=""),"",INT(($B2495-$E2495)/365.25))</f>
        <v/>
      </c>
      <c r="H2495" s="14" t="str">
        <f aca="false">IF($G2495="","",IF($G2495&lt;5,"Ha","Yo'q"))</f>
        <v/>
      </c>
      <c r="I2495" s="14" t="str">
        <f aca="false">IF($G2495="","",IF($G2495&lt;18,"Ha","Yo'q"))</f>
        <v/>
      </c>
      <c r="J2495" s="12"/>
      <c r="K2495" s="12"/>
      <c r="L2495" s="25"/>
      <c r="M2495" s="12"/>
    </row>
    <row r="2496" customFormat="false" ht="15" hidden="false" customHeight="false" outlineLevel="0" collapsed="false">
      <c r="A2496" s="8" t="n">
        <v>2492</v>
      </c>
      <c r="B2496" s="13"/>
      <c r="C2496" s="25"/>
      <c r="D2496" s="26" t="str">
        <f aca="false">IF($C2496="","",IFERROR(IF(INDEX(Bolalar!$B$5:$B$1804,MATCH($C2496,Bolalar!$I$5:$I$1804,0))="","",INDEX(Bolalar!$B$5:$B$1804,MATCH($C2496,Bolalar!$I$5:$I$1804,0))),""))</f>
        <v/>
      </c>
      <c r="E2496" s="15" t="str">
        <f aca="false">IF($C2496="","",IFERROR(IF(INDEX(Bolalar!$C$5:$C$1804,MATCH($C2496,Bolalar!$I$5:$I$1804,0))="","",INDEX(Bolalar!$C$5:$C$1804,MATCH($C2496,Bolalar!$I$5:$I$1804,0))),""))</f>
        <v/>
      </c>
      <c r="F2496" s="24"/>
      <c r="G2496" s="14" t="str">
        <f aca="false">IF(OR($E2496="",$B2496=""),"",INT(($B2496-$E2496)/365.25))</f>
        <v/>
      </c>
      <c r="H2496" s="14" t="str">
        <f aca="false">IF($G2496="","",IF($G2496&lt;5,"Ha","Yo'q"))</f>
        <v/>
      </c>
      <c r="I2496" s="14" t="str">
        <f aca="false">IF($G2496="","",IF($G2496&lt;18,"Ha","Yo'q"))</f>
        <v/>
      </c>
      <c r="J2496" s="12"/>
      <c r="K2496" s="12"/>
      <c r="L2496" s="25"/>
      <c r="M2496" s="12"/>
    </row>
    <row r="2497" customFormat="false" ht="15" hidden="false" customHeight="false" outlineLevel="0" collapsed="false">
      <c r="A2497" s="8" t="n">
        <v>2493</v>
      </c>
      <c r="B2497" s="13"/>
      <c r="C2497" s="25"/>
      <c r="D2497" s="26" t="str">
        <f aca="false">IF($C2497="","",IFERROR(IF(INDEX(Bolalar!$B$5:$B$1804,MATCH($C2497,Bolalar!$I$5:$I$1804,0))="","",INDEX(Bolalar!$B$5:$B$1804,MATCH($C2497,Bolalar!$I$5:$I$1804,0))),""))</f>
        <v/>
      </c>
      <c r="E2497" s="15" t="str">
        <f aca="false">IF($C2497="","",IFERROR(IF(INDEX(Bolalar!$C$5:$C$1804,MATCH($C2497,Bolalar!$I$5:$I$1804,0))="","",INDEX(Bolalar!$C$5:$C$1804,MATCH($C2497,Bolalar!$I$5:$I$1804,0))),""))</f>
        <v/>
      </c>
      <c r="F2497" s="24"/>
      <c r="G2497" s="14" t="str">
        <f aca="false">IF(OR($E2497="",$B2497=""),"",INT(($B2497-$E2497)/365.25))</f>
        <v/>
      </c>
      <c r="H2497" s="14" t="str">
        <f aca="false">IF($G2497="","",IF($G2497&lt;5,"Ha","Yo'q"))</f>
        <v/>
      </c>
      <c r="I2497" s="14" t="str">
        <f aca="false">IF($G2497="","",IF($G2497&lt;18,"Ha","Yo'q"))</f>
        <v/>
      </c>
      <c r="J2497" s="12"/>
      <c r="K2497" s="12"/>
      <c r="L2497" s="25"/>
      <c r="M2497" s="12"/>
    </row>
    <row r="2498" customFormat="false" ht="15" hidden="false" customHeight="false" outlineLevel="0" collapsed="false">
      <c r="A2498" s="8" t="n">
        <v>2494</v>
      </c>
      <c r="B2498" s="13"/>
      <c r="C2498" s="25"/>
      <c r="D2498" s="26" t="str">
        <f aca="false">IF($C2498="","",IFERROR(IF(INDEX(Bolalar!$B$5:$B$1804,MATCH($C2498,Bolalar!$I$5:$I$1804,0))="","",INDEX(Bolalar!$B$5:$B$1804,MATCH($C2498,Bolalar!$I$5:$I$1804,0))),""))</f>
        <v/>
      </c>
      <c r="E2498" s="15" t="str">
        <f aca="false">IF($C2498="","",IFERROR(IF(INDEX(Bolalar!$C$5:$C$1804,MATCH($C2498,Bolalar!$I$5:$I$1804,0))="","",INDEX(Bolalar!$C$5:$C$1804,MATCH($C2498,Bolalar!$I$5:$I$1804,0))),""))</f>
        <v/>
      </c>
      <c r="F2498" s="24"/>
      <c r="G2498" s="14" t="str">
        <f aca="false">IF(OR($E2498="",$B2498=""),"",INT(($B2498-$E2498)/365.25))</f>
        <v/>
      </c>
      <c r="H2498" s="14" t="str">
        <f aca="false">IF($G2498="","",IF($G2498&lt;5,"Ha","Yo'q"))</f>
        <v/>
      </c>
      <c r="I2498" s="14" t="str">
        <f aca="false">IF($G2498="","",IF($G2498&lt;18,"Ha","Yo'q"))</f>
        <v/>
      </c>
      <c r="J2498" s="12"/>
      <c r="K2498" s="12"/>
      <c r="L2498" s="25"/>
      <c r="M2498" s="12"/>
    </row>
    <row r="2499" customFormat="false" ht="15" hidden="false" customHeight="false" outlineLevel="0" collapsed="false">
      <c r="A2499" s="8" t="n">
        <v>2495</v>
      </c>
      <c r="B2499" s="13"/>
      <c r="C2499" s="25"/>
      <c r="D2499" s="26" t="str">
        <f aca="false">IF($C2499="","",IFERROR(IF(INDEX(Bolalar!$B$5:$B$1804,MATCH($C2499,Bolalar!$I$5:$I$1804,0))="","",INDEX(Bolalar!$B$5:$B$1804,MATCH($C2499,Bolalar!$I$5:$I$1804,0))),""))</f>
        <v/>
      </c>
      <c r="E2499" s="15" t="str">
        <f aca="false">IF($C2499="","",IFERROR(IF(INDEX(Bolalar!$C$5:$C$1804,MATCH($C2499,Bolalar!$I$5:$I$1804,0))="","",INDEX(Bolalar!$C$5:$C$1804,MATCH($C2499,Bolalar!$I$5:$I$1804,0))),""))</f>
        <v/>
      </c>
      <c r="F2499" s="24"/>
      <c r="G2499" s="14" t="str">
        <f aca="false">IF(OR($E2499="",$B2499=""),"",INT(($B2499-$E2499)/365.25))</f>
        <v/>
      </c>
      <c r="H2499" s="14" t="str">
        <f aca="false">IF($G2499="","",IF($G2499&lt;5,"Ha","Yo'q"))</f>
        <v/>
      </c>
      <c r="I2499" s="14" t="str">
        <f aca="false">IF($G2499="","",IF($G2499&lt;18,"Ha","Yo'q"))</f>
        <v/>
      </c>
      <c r="J2499" s="12"/>
      <c r="K2499" s="12"/>
      <c r="L2499" s="25"/>
      <c r="M2499" s="12"/>
    </row>
    <row r="2500" customFormat="false" ht="15" hidden="false" customHeight="false" outlineLevel="0" collapsed="false">
      <c r="A2500" s="8" t="n">
        <v>2496</v>
      </c>
      <c r="B2500" s="13"/>
      <c r="C2500" s="25"/>
      <c r="D2500" s="26" t="str">
        <f aca="false">IF($C2500="","",IFERROR(IF(INDEX(Bolalar!$B$5:$B$1804,MATCH($C2500,Bolalar!$I$5:$I$1804,0))="","",INDEX(Bolalar!$B$5:$B$1804,MATCH($C2500,Bolalar!$I$5:$I$1804,0))),""))</f>
        <v/>
      </c>
      <c r="E2500" s="15" t="str">
        <f aca="false">IF($C2500="","",IFERROR(IF(INDEX(Bolalar!$C$5:$C$1804,MATCH($C2500,Bolalar!$I$5:$I$1804,0))="","",INDEX(Bolalar!$C$5:$C$1804,MATCH($C2500,Bolalar!$I$5:$I$1804,0))),""))</f>
        <v/>
      </c>
      <c r="F2500" s="24"/>
      <c r="G2500" s="14" t="str">
        <f aca="false">IF(OR($E2500="",$B2500=""),"",INT(($B2500-$E2500)/365.25))</f>
        <v/>
      </c>
      <c r="H2500" s="14" t="str">
        <f aca="false">IF($G2500="","",IF($G2500&lt;5,"Ha","Yo'q"))</f>
        <v/>
      </c>
      <c r="I2500" s="14" t="str">
        <f aca="false">IF($G2500="","",IF($G2500&lt;18,"Ha","Yo'q"))</f>
        <v/>
      </c>
      <c r="J2500" s="12"/>
      <c r="K2500" s="12"/>
      <c r="L2500" s="25"/>
      <c r="M2500" s="12"/>
    </row>
    <row r="2501" customFormat="false" ht="15" hidden="false" customHeight="false" outlineLevel="0" collapsed="false">
      <c r="A2501" s="8" t="n">
        <v>2497</v>
      </c>
      <c r="B2501" s="13"/>
      <c r="C2501" s="25"/>
      <c r="D2501" s="26" t="str">
        <f aca="false">IF($C2501="","",IFERROR(IF(INDEX(Bolalar!$B$5:$B$1804,MATCH($C2501,Bolalar!$I$5:$I$1804,0))="","",INDEX(Bolalar!$B$5:$B$1804,MATCH($C2501,Bolalar!$I$5:$I$1804,0))),""))</f>
        <v/>
      </c>
      <c r="E2501" s="15" t="str">
        <f aca="false">IF($C2501="","",IFERROR(IF(INDEX(Bolalar!$C$5:$C$1804,MATCH($C2501,Bolalar!$I$5:$I$1804,0))="","",INDEX(Bolalar!$C$5:$C$1804,MATCH($C2501,Bolalar!$I$5:$I$1804,0))),""))</f>
        <v/>
      </c>
      <c r="F2501" s="24"/>
      <c r="G2501" s="14" t="str">
        <f aca="false">IF(OR($E2501="",$B2501=""),"",INT(($B2501-$E2501)/365.25))</f>
        <v/>
      </c>
      <c r="H2501" s="14" t="str">
        <f aca="false">IF($G2501="","",IF($G2501&lt;5,"Ha","Yo'q"))</f>
        <v/>
      </c>
      <c r="I2501" s="14" t="str">
        <f aca="false">IF($G2501="","",IF($G2501&lt;18,"Ha","Yo'q"))</f>
        <v/>
      </c>
      <c r="J2501" s="12"/>
      <c r="K2501" s="12"/>
      <c r="L2501" s="25"/>
      <c r="M2501" s="12"/>
    </row>
    <row r="2502" customFormat="false" ht="15" hidden="false" customHeight="false" outlineLevel="0" collapsed="false">
      <c r="A2502" s="8" t="n">
        <v>2498</v>
      </c>
      <c r="B2502" s="13"/>
      <c r="C2502" s="25"/>
      <c r="D2502" s="26" t="str">
        <f aca="false">IF($C2502="","",IFERROR(IF(INDEX(Bolalar!$B$5:$B$1804,MATCH($C2502,Bolalar!$I$5:$I$1804,0))="","",INDEX(Bolalar!$B$5:$B$1804,MATCH($C2502,Bolalar!$I$5:$I$1804,0))),""))</f>
        <v/>
      </c>
      <c r="E2502" s="15" t="str">
        <f aca="false">IF($C2502="","",IFERROR(IF(INDEX(Bolalar!$C$5:$C$1804,MATCH($C2502,Bolalar!$I$5:$I$1804,0))="","",INDEX(Bolalar!$C$5:$C$1804,MATCH($C2502,Bolalar!$I$5:$I$1804,0))),""))</f>
        <v/>
      </c>
      <c r="F2502" s="24"/>
      <c r="G2502" s="14" t="str">
        <f aca="false">IF(OR($E2502="",$B2502=""),"",INT(($B2502-$E2502)/365.25))</f>
        <v/>
      </c>
      <c r="H2502" s="14" t="str">
        <f aca="false">IF($G2502="","",IF($G2502&lt;5,"Ha","Yo'q"))</f>
        <v/>
      </c>
      <c r="I2502" s="14" t="str">
        <f aca="false">IF($G2502="","",IF($G2502&lt;18,"Ha","Yo'q"))</f>
        <v/>
      </c>
      <c r="J2502" s="12"/>
      <c r="K2502" s="12"/>
      <c r="L2502" s="25"/>
      <c r="M2502" s="12"/>
    </row>
    <row r="2503" customFormat="false" ht="15" hidden="false" customHeight="false" outlineLevel="0" collapsed="false">
      <c r="A2503" s="8" t="n">
        <v>2499</v>
      </c>
      <c r="B2503" s="13"/>
      <c r="C2503" s="25"/>
      <c r="D2503" s="26" t="str">
        <f aca="false">IF($C2503="","",IFERROR(IF(INDEX(Bolalar!$B$5:$B$1804,MATCH($C2503,Bolalar!$I$5:$I$1804,0))="","",INDEX(Bolalar!$B$5:$B$1804,MATCH($C2503,Bolalar!$I$5:$I$1804,0))),""))</f>
        <v/>
      </c>
      <c r="E2503" s="15" t="str">
        <f aca="false">IF($C2503="","",IFERROR(IF(INDEX(Bolalar!$C$5:$C$1804,MATCH($C2503,Bolalar!$I$5:$I$1804,0))="","",INDEX(Bolalar!$C$5:$C$1804,MATCH($C2503,Bolalar!$I$5:$I$1804,0))),""))</f>
        <v/>
      </c>
      <c r="F2503" s="24"/>
      <c r="G2503" s="14" t="str">
        <f aca="false">IF(OR($E2503="",$B2503=""),"",INT(($B2503-$E2503)/365.25))</f>
        <v/>
      </c>
      <c r="H2503" s="14" t="str">
        <f aca="false">IF($G2503="","",IF($G2503&lt;5,"Ha","Yo'q"))</f>
        <v/>
      </c>
      <c r="I2503" s="14" t="str">
        <f aca="false">IF($G2503="","",IF($G2503&lt;18,"Ha","Yo'q"))</f>
        <v/>
      </c>
      <c r="J2503" s="12"/>
      <c r="K2503" s="12"/>
      <c r="L2503" s="25"/>
      <c r="M2503" s="12"/>
    </row>
    <row r="2504" customFormat="false" ht="15" hidden="false" customHeight="false" outlineLevel="0" collapsed="false">
      <c r="A2504" s="8" t="n">
        <v>2500</v>
      </c>
      <c r="B2504" s="13"/>
      <c r="C2504" s="25"/>
      <c r="D2504" s="26" t="str">
        <f aca="false">IF($C2504="","",IFERROR(IF(INDEX(Bolalar!$B$5:$B$1804,MATCH($C2504,Bolalar!$I$5:$I$1804,0))="","",INDEX(Bolalar!$B$5:$B$1804,MATCH($C2504,Bolalar!$I$5:$I$1804,0))),""))</f>
        <v/>
      </c>
      <c r="E2504" s="15" t="str">
        <f aca="false">IF($C2504="","",IFERROR(IF(INDEX(Bolalar!$C$5:$C$1804,MATCH($C2504,Bolalar!$I$5:$I$1804,0))="","",INDEX(Bolalar!$C$5:$C$1804,MATCH($C2504,Bolalar!$I$5:$I$1804,0))),""))</f>
        <v/>
      </c>
      <c r="F2504" s="24"/>
      <c r="G2504" s="14" t="str">
        <f aca="false">IF(OR($E2504="",$B2504=""),"",INT(($B2504-$E2504)/365.25))</f>
        <v/>
      </c>
      <c r="H2504" s="14" t="str">
        <f aca="false">IF($G2504="","",IF($G2504&lt;5,"Ha","Yo'q"))</f>
        <v/>
      </c>
      <c r="I2504" s="14" t="str">
        <f aca="false">IF($G2504="","",IF($G2504&lt;18,"Ha","Yo'q"))</f>
        <v/>
      </c>
      <c r="J2504" s="12"/>
      <c r="K2504" s="12"/>
      <c r="L2504" s="25"/>
      <c r="M2504" s="12"/>
    </row>
  </sheetData>
  <autoFilter ref="A4:M2504"/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2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F5:F2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2504" type="list">
      <formula1>Bolalar!$I$5:$I$1804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L5:L2504" type="list">
      <formula1>"Ha,Yo'q"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9" min="7" style="0" width="11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1" t="s">
        <v>271</v>
      </c>
    </row>
    <row r="2" customFormat="false" ht="15" hidden="false" customHeight="false" outlineLevel="0" collapsed="false">
      <c r="A2" s="2" t="s">
        <v>272</v>
      </c>
    </row>
    <row r="3" customFormat="false" ht="15" hidden="false" customHeight="false" outlineLevel="0" collapsed="false">
      <c r="A3" s="21" t="s">
        <v>218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61.5" hidden="false" customHeight="true" outlineLevel="0" collapsed="false">
      <c r="A4" s="7" t="s">
        <v>12</v>
      </c>
      <c r="B4" s="7" t="s">
        <v>273</v>
      </c>
      <c r="C4" s="7" t="s">
        <v>262</v>
      </c>
      <c r="D4" s="23" t="s">
        <v>263</v>
      </c>
      <c r="E4" s="23" t="s">
        <v>264</v>
      </c>
      <c r="F4" s="7" t="s">
        <v>221</v>
      </c>
      <c r="G4" s="23" t="s">
        <v>265</v>
      </c>
      <c r="H4" s="23" t="s">
        <v>266</v>
      </c>
      <c r="I4" s="23" t="s">
        <v>267</v>
      </c>
      <c r="J4" s="7" t="s">
        <v>274</v>
      </c>
      <c r="K4" s="7" t="s">
        <v>275</v>
      </c>
      <c r="L4" s="7" t="s">
        <v>239</v>
      </c>
    </row>
    <row r="5" customFormat="false" ht="15" hidden="false" customHeight="false" outlineLevel="0" collapsed="false">
      <c r="A5" s="8" t="n">
        <v>1</v>
      </c>
      <c r="B5" s="13"/>
      <c r="C5" s="25"/>
      <c r="D5" s="26" t="str">
        <f aca="false">IF($C5="","",IFERROR(IF(INDEX(Bolalar!$B$5:$B$1804,MATCH($C5,Bolalar!$I$5:$I$1804,0))="","",INDEX(Bolalar!$B$5:$B$1804,MATCH($C5,Bolalar!$I$5:$I$1804,0))),""))</f>
        <v/>
      </c>
      <c r="E5" s="15" t="str">
        <f aca="false">IF($C5="","",IFERROR(IF(INDEX(Bolalar!$C$5:$C$1804,MATCH($C5,Bolalar!$I$5:$I$1804,0))="","",INDEX(Bolalar!$C$5:$C$1804,MATCH($C5,Bolalar!$I$5:$I$1804,0))),""))</f>
        <v/>
      </c>
      <c r="F5" s="24"/>
      <c r="G5" s="14" t="str">
        <f aca="false">IF(OR($E5="",$B5=""),"",INT(($B5-$E5)/365.25))</f>
        <v/>
      </c>
      <c r="H5" s="14" t="str">
        <f aca="false">IF($G5="","",IF($G5&lt;5,"Ha","Yo'q"))</f>
        <v/>
      </c>
      <c r="I5" s="14" t="str">
        <f aca="false">IF($G5="","",IF($G5&lt;18,"Ha","Yo'q"))</f>
        <v/>
      </c>
      <c r="J5" s="12"/>
      <c r="K5" s="12"/>
      <c r="L5" s="12"/>
    </row>
    <row r="6" customFormat="false" ht="15" hidden="false" customHeight="false" outlineLevel="0" collapsed="false">
      <c r="A6" s="8" t="n">
        <v>2</v>
      </c>
      <c r="B6" s="13"/>
      <c r="C6" s="25"/>
      <c r="D6" s="26" t="str">
        <f aca="false">IF($C6="","",IFERROR(IF(INDEX(Bolalar!$B$5:$B$1804,MATCH($C6,Bolalar!$I$5:$I$1804,0))="","",INDEX(Bolalar!$B$5:$B$1804,MATCH($C6,Bolalar!$I$5:$I$1804,0))),""))</f>
        <v/>
      </c>
      <c r="E6" s="15" t="str">
        <f aca="false">IF($C6="","",IFERROR(IF(INDEX(Bolalar!$C$5:$C$1804,MATCH($C6,Bolalar!$I$5:$I$1804,0))="","",INDEX(Bolalar!$C$5:$C$1804,MATCH($C6,Bolalar!$I$5:$I$1804,0))),""))</f>
        <v/>
      </c>
      <c r="F6" s="24"/>
      <c r="G6" s="14" t="str">
        <f aca="false">IF(OR($E6="",$B6=""),"",INT(($B6-$E6)/365.25))</f>
        <v/>
      </c>
      <c r="H6" s="14" t="str">
        <f aca="false">IF($G6="","",IF($G6&lt;5,"Ha","Yo'q"))</f>
        <v/>
      </c>
      <c r="I6" s="14" t="str">
        <f aca="false">IF($G6="","",IF($G6&lt;18,"Ha","Yo'q"))</f>
        <v/>
      </c>
      <c r="J6" s="12"/>
      <c r="K6" s="12"/>
      <c r="L6" s="12"/>
    </row>
    <row r="7" customFormat="false" ht="15" hidden="false" customHeight="false" outlineLevel="0" collapsed="false">
      <c r="A7" s="8" t="n">
        <v>3</v>
      </c>
      <c r="B7" s="13"/>
      <c r="C7" s="25"/>
      <c r="D7" s="26" t="str">
        <f aca="false">IF($C7="","",IFERROR(IF(INDEX(Bolalar!$B$5:$B$1804,MATCH($C7,Bolalar!$I$5:$I$1804,0))="","",INDEX(Bolalar!$B$5:$B$1804,MATCH($C7,Bolalar!$I$5:$I$1804,0))),""))</f>
        <v/>
      </c>
      <c r="E7" s="15" t="str">
        <f aca="false">IF($C7="","",IFERROR(IF(INDEX(Bolalar!$C$5:$C$1804,MATCH($C7,Bolalar!$I$5:$I$1804,0))="","",INDEX(Bolalar!$C$5:$C$1804,MATCH($C7,Bolalar!$I$5:$I$1804,0))),""))</f>
        <v/>
      </c>
      <c r="F7" s="24"/>
      <c r="G7" s="14" t="str">
        <f aca="false">IF(OR($E7="",$B7=""),"",INT(($B7-$E7)/365.25))</f>
        <v/>
      </c>
      <c r="H7" s="14" t="str">
        <f aca="false">IF($G7="","",IF($G7&lt;5,"Ha","Yo'q"))</f>
        <v/>
      </c>
      <c r="I7" s="14" t="str">
        <f aca="false">IF($G7="","",IF($G7&lt;18,"Ha","Yo'q"))</f>
        <v/>
      </c>
      <c r="J7" s="12"/>
      <c r="K7" s="12"/>
      <c r="L7" s="12"/>
    </row>
    <row r="8" customFormat="false" ht="15" hidden="false" customHeight="false" outlineLevel="0" collapsed="false">
      <c r="A8" s="8" t="n">
        <v>4</v>
      </c>
      <c r="B8" s="13"/>
      <c r="C8" s="25"/>
      <c r="D8" s="26" t="str">
        <f aca="false">IF($C8="","",IFERROR(IF(INDEX(Bolalar!$B$5:$B$1804,MATCH($C8,Bolalar!$I$5:$I$1804,0))="","",INDEX(Bolalar!$B$5:$B$1804,MATCH($C8,Bolalar!$I$5:$I$1804,0))),""))</f>
        <v/>
      </c>
      <c r="E8" s="15" t="str">
        <f aca="false">IF($C8="","",IFERROR(IF(INDEX(Bolalar!$C$5:$C$1804,MATCH($C8,Bolalar!$I$5:$I$1804,0))="","",INDEX(Bolalar!$C$5:$C$1804,MATCH($C8,Bolalar!$I$5:$I$1804,0))),""))</f>
        <v/>
      </c>
      <c r="F8" s="24"/>
      <c r="G8" s="14" t="str">
        <f aca="false">IF(OR($E8="",$B8=""),"",INT(($B8-$E8)/365.25))</f>
        <v/>
      </c>
      <c r="H8" s="14" t="str">
        <f aca="false">IF($G8="","",IF($G8&lt;5,"Ha","Yo'q"))</f>
        <v/>
      </c>
      <c r="I8" s="14" t="str">
        <f aca="false">IF($G8="","",IF($G8&lt;18,"Ha","Yo'q"))</f>
        <v/>
      </c>
      <c r="J8" s="12"/>
      <c r="K8" s="12"/>
      <c r="L8" s="12"/>
    </row>
    <row r="9" customFormat="false" ht="15" hidden="false" customHeight="false" outlineLevel="0" collapsed="false">
      <c r="A9" s="8" t="n">
        <v>5</v>
      </c>
      <c r="B9" s="13"/>
      <c r="C9" s="25"/>
      <c r="D9" s="26" t="str">
        <f aca="false">IF($C9="","",IFERROR(IF(INDEX(Bolalar!$B$5:$B$1804,MATCH($C9,Bolalar!$I$5:$I$1804,0))="","",INDEX(Bolalar!$B$5:$B$1804,MATCH($C9,Bolalar!$I$5:$I$1804,0))),""))</f>
        <v/>
      </c>
      <c r="E9" s="15" t="str">
        <f aca="false">IF($C9="","",IFERROR(IF(INDEX(Bolalar!$C$5:$C$1804,MATCH($C9,Bolalar!$I$5:$I$1804,0))="","",INDEX(Bolalar!$C$5:$C$1804,MATCH($C9,Bolalar!$I$5:$I$1804,0))),""))</f>
        <v/>
      </c>
      <c r="F9" s="24"/>
      <c r="G9" s="14" t="str">
        <f aca="false">IF(OR($E9="",$B9=""),"",INT(($B9-$E9)/365.25))</f>
        <v/>
      </c>
      <c r="H9" s="14" t="str">
        <f aca="false">IF($G9="","",IF($G9&lt;5,"Ha","Yo'q"))</f>
        <v/>
      </c>
      <c r="I9" s="14" t="str">
        <f aca="false">IF($G9="","",IF($G9&lt;18,"Ha","Yo'q"))</f>
        <v/>
      </c>
      <c r="J9" s="12"/>
      <c r="K9" s="12"/>
      <c r="L9" s="12"/>
    </row>
    <row r="10" customFormat="false" ht="15" hidden="false" customHeight="false" outlineLevel="0" collapsed="false">
      <c r="A10" s="8" t="n">
        <v>6</v>
      </c>
      <c r="B10" s="13"/>
      <c r="C10" s="25"/>
      <c r="D10" s="26" t="str">
        <f aca="false">IF($C10="","",IFERROR(IF(INDEX(Bolalar!$B$5:$B$1804,MATCH($C10,Bolalar!$I$5:$I$1804,0))="","",INDEX(Bolalar!$B$5:$B$1804,MATCH($C10,Bolalar!$I$5:$I$1804,0))),""))</f>
        <v/>
      </c>
      <c r="E10" s="15" t="str">
        <f aca="false">IF($C10="","",IFERROR(IF(INDEX(Bolalar!$C$5:$C$1804,MATCH($C10,Bolalar!$I$5:$I$1804,0))="","",INDEX(Bolalar!$C$5:$C$1804,MATCH($C10,Bolalar!$I$5:$I$1804,0))),""))</f>
        <v/>
      </c>
      <c r="F10" s="24"/>
      <c r="G10" s="14" t="str">
        <f aca="false">IF(OR($E10="",$B10=""),"",INT(($B10-$E10)/365.25))</f>
        <v/>
      </c>
      <c r="H10" s="14" t="str">
        <f aca="false">IF($G10="","",IF($G10&lt;5,"Ha","Yo'q"))</f>
        <v/>
      </c>
      <c r="I10" s="14" t="str">
        <f aca="false">IF($G10="","",IF($G10&lt;18,"Ha","Yo'q"))</f>
        <v/>
      </c>
      <c r="J10" s="12"/>
      <c r="K10" s="12"/>
      <c r="L10" s="12"/>
    </row>
    <row r="11" customFormat="false" ht="15" hidden="false" customHeight="false" outlineLevel="0" collapsed="false">
      <c r="A11" s="8" t="n">
        <v>7</v>
      </c>
      <c r="B11" s="13"/>
      <c r="C11" s="25"/>
      <c r="D11" s="26" t="str">
        <f aca="false">IF($C11="","",IFERROR(IF(INDEX(Bolalar!$B$5:$B$1804,MATCH($C11,Bolalar!$I$5:$I$1804,0))="","",INDEX(Bolalar!$B$5:$B$1804,MATCH($C11,Bolalar!$I$5:$I$1804,0))),""))</f>
        <v/>
      </c>
      <c r="E11" s="15" t="str">
        <f aca="false">IF($C11="","",IFERROR(IF(INDEX(Bolalar!$C$5:$C$1804,MATCH($C11,Bolalar!$I$5:$I$1804,0))="","",INDEX(Bolalar!$C$5:$C$1804,MATCH($C11,Bolalar!$I$5:$I$1804,0))),""))</f>
        <v/>
      </c>
      <c r="F11" s="24"/>
      <c r="G11" s="14" t="str">
        <f aca="false">IF(OR($E11="",$B11=""),"",INT(($B11-$E11)/365.25))</f>
        <v/>
      </c>
      <c r="H11" s="14" t="str">
        <f aca="false">IF($G11="","",IF($G11&lt;5,"Ha","Yo'q"))</f>
        <v/>
      </c>
      <c r="I11" s="14" t="str">
        <f aca="false">IF($G11="","",IF($G11&lt;18,"Ha","Yo'q"))</f>
        <v/>
      </c>
      <c r="J11" s="12"/>
      <c r="K11" s="12"/>
      <c r="L11" s="12"/>
    </row>
    <row r="12" customFormat="false" ht="15" hidden="false" customHeight="false" outlineLevel="0" collapsed="false">
      <c r="A12" s="8" t="n">
        <v>8</v>
      </c>
      <c r="B12" s="13"/>
      <c r="C12" s="25"/>
      <c r="D12" s="26" t="str">
        <f aca="false">IF($C12="","",IFERROR(IF(INDEX(Bolalar!$B$5:$B$1804,MATCH($C12,Bolalar!$I$5:$I$1804,0))="","",INDEX(Bolalar!$B$5:$B$1804,MATCH($C12,Bolalar!$I$5:$I$1804,0))),""))</f>
        <v/>
      </c>
      <c r="E12" s="15" t="str">
        <f aca="false">IF($C12="","",IFERROR(IF(INDEX(Bolalar!$C$5:$C$1804,MATCH($C12,Bolalar!$I$5:$I$1804,0))="","",INDEX(Bolalar!$C$5:$C$1804,MATCH($C12,Bolalar!$I$5:$I$1804,0))),""))</f>
        <v/>
      </c>
      <c r="F12" s="24"/>
      <c r="G12" s="14" t="str">
        <f aca="false">IF(OR($E12="",$B12=""),"",INT(($B12-$E12)/365.25))</f>
        <v/>
      </c>
      <c r="H12" s="14" t="str">
        <f aca="false">IF($G12="","",IF($G12&lt;5,"Ha","Yo'q"))</f>
        <v/>
      </c>
      <c r="I12" s="14" t="str">
        <f aca="false">IF($G12="","",IF($G12&lt;18,"Ha","Yo'q"))</f>
        <v/>
      </c>
      <c r="J12" s="12"/>
      <c r="K12" s="12"/>
      <c r="L12" s="12"/>
    </row>
    <row r="13" customFormat="false" ht="15" hidden="false" customHeight="false" outlineLevel="0" collapsed="false">
      <c r="A13" s="8" t="n">
        <v>9</v>
      </c>
      <c r="B13" s="13"/>
      <c r="C13" s="25"/>
      <c r="D13" s="26" t="str">
        <f aca="false">IF($C13="","",IFERROR(IF(INDEX(Bolalar!$B$5:$B$1804,MATCH($C13,Bolalar!$I$5:$I$1804,0))="","",INDEX(Bolalar!$B$5:$B$1804,MATCH($C13,Bolalar!$I$5:$I$1804,0))),""))</f>
        <v/>
      </c>
      <c r="E13" s="15" t="str">
        <f aca="false">IF($C13="","",IFERROR(IF(INDEX(Bolalar!$C$5:$C$1804,MATCH($C13,Bolalar!$I$5:$I$1804,0))="","",INDEX(Bolalar!$C$5:$C$1804,MATCH($C13,Bolalar!$I$5:$I$1804,0))),""))</f>
        <v/>
      </c>
      <c r="F13" s="24"/>
      <c r="G13" s="14" t="str">
        <f aca="false">IF(OR($E13="",$B13=""),"",INT(($B13-$E13)/365.25))</f>
        <v/>
      </c>
      <c r="H13" s="14" t="str">
        <f aca="false">IF($G13="","",IF($G13&lt;5,"Ha","Yo'q"))</f>
        <v/>
      </c>
      <c r="I13" s="14" t="str">
        <f aca="false">IF($G13="","",IF($G13&lt;18,"Ha","Yo'q"))</f>
        <v/>
      </c>
      <c r="J13" s="12"/>
      <c r="K13" s="12"/>
      <c r="L13" s="12"/>
    </row>
    <row r="14" customFormat="false" ht="15" hidden="false" customHeight="false" outlineLevel="0" collapsed="false">
      <c r="A14" s="8" t="n">
        <v>10</v>
      </c>
      <c r="B14" s="13"/>
      <c r="C14" s="25"/>
      <c r="D14" s="26" t="str">
        <f aca="false">IF($C14="","",IFERROR(IF(INDEX(Bolalar!$B$5:$B$1804,MATCH($C14,Bolalar!$I$5:$I$1804,0))="","",INDEX(Bolalar!$B$5:$B$1804,MATCH($C14,Bolalar!$I$5:$I$1804,0))),""))</f>
        <v/>
      </c>
      <c r="E14" s="15" t="str">
        <f aca="false">IF($C14="","",IFERROR(IF(INDEX(Bolalar!$C$5:$C$1804,MATCH($C14,Bolalar!$I$5:$I$1804,0))="","",INDEX(Bolalar!$C$5:$C$1804,MATCH($C14,Bolalar!$I$5:$I$1804,0))),""))</f>
        <v/>
      </c>
      <c r="F14" s="24"/>
      <c r="G14" s="14" t="str">
        <f aca="false">IF(OR($E14="",$B14=""),"",INT(($B14-$E14)/365.25))</f>
        <v/>
      </c>
      <c r="H14" s="14" t="str">
        <f aca="false">IF($G14="","",IF($G14&lt;5,"Ha","Yo'q"))</f>
        <v/>
      </c>
      <c r="I14" s="14" t="str">
        <f aca="false">IF($G14="","",IF($G14&lt;18,"Ha","Yo'q"))</f>
        <v/>
      </c>
      <c r="J14" s="12"/>
      <c r="K14" s="12"/>
      <c r="L14" s="12"/>
    </row>
    <row r="15" customFormat="false" ht="15" hidden="false" customHeight="false" outlineLevel="0" collapsed="false">
      <c r="A15" s="8" t="n">
        <v>11</v>
      </c>
      <c r="B15" s="13"/>
      <c r="C15" s="25"/>
      <c r="D15" s="26" t="str">
        <f aca="false">IF($C15="","",IFERROR(IF(INDEX(Bolalar!$B$5:$B$1804,MATCH($C15,Bolalar!$I$5:$I$1804,0))="","",INDEX(Bolalar!$B$5:$B$1804,MATCH($C15,Bolalar!$I$5:$I$1804,0))),""))</f>
        <v/>
      </c>
      <c r="E15" s="15" t="str">
        <f aca="false">IF($C15="","",IFERROR(IF(INDEX(Bolalar!$C$5:$C$1804,MATCH($C15,Bolalar!$I$5:$I$1804,0))="","",INDEX(Bolalar!$C$5:$C$1804,MATCH($C15,Bolalar!$I$5:$I$1804,0))),""))</f>
        <v/>
      </c>
      <c r="F15" s="24"/>
      <c r="G15" s="14" t="str">
        <f aca="false">IF(OR($E15="",$B15=""),"",INT(($B15-$E15)/365.25))</f>
        <v/>
      </c>
      <c r="H15" s="14" t="str">
        <f aca="false">IF($G15="","",IF($G15&lt;5,"Ha","Yo'q"))</f>
        <v/>
      </c>
      <c r="I15" s="14" t="str">
        <f aca="false">IF($G15="","",IF($G15&lt;18,"Ha","Yo'q"))</f>
        <v/>
      </c>
      <c r="J15" s="12"/>
      <c r="K15" s="12"/>
      <c r="L15" s="12"/>
    </row>
    <row r="16" customFormat="false" ht="15" hidden="false" customHeight="false" outlineLevel="0" collapsed="false">
      <c r="A16" s="8" t="n">
        <v>12</v>
      </c>
      <c r="B16" s="13"/>
      <c r="C16" s="25"/>
      <c r="D16" s="26" t="str">
        <f aca="false">IF($C16="","",IFERROR(IF(INDEX(Bolalar!$B$5:$B$1804,MATCH($C16,Bolalar!$I$5:$I$1804,0))="","",INDEX(Bolalar!$B$5:$B$1804,MATCH($C16,Bolalar!$I$5:$I$1804,0))),""))</f>
        <v/>
      </c>
      <c r="E16" s="15" t="str">
        <f aca="false">IF($C16="","",IFERROR(IF(INDEX(Bolalar!$C$5:$C$1804,MATCH($C16,Bolalar!$I$5:$I$1804,0))="","",INDEX(Bolalar!$C$5:$C$1804,MATCH($C16,Bolalar!$I$5:$I$1804,0))),""))</f>
        <v/>
      </c>
      <c r="F16" s="24"/>
      <c r="G16" s="14" t="str">
        <f aca="false">IF(OR($E16="",$B16=""),"",INT(($B16-$E16)/365.25))</f>
        <v/>
      </c>
      <c r="H16" s="14" t="str">
        <f aca="false">IF($G16="","",IF($G16&lt;5,"Ha","Yo'q"))</f>
        <v/>
      </c>
      <c r="I16" s="14" t="str">
        <f aca="false">IF($G16="","",IF($G16&lt;18,"Ha","Yo'q"))</f>
        <v/>
      </c>
      <c r="J16" s="12"/>
      <c r="K16" s="12"/>
      <c r="L16" s="12"/>
    </row>
    <row r="17" customFormat="false" ht="15" hidden="false" customHeight="false" outlineLevel="0" collapsed="false">
      <c r="A17" s="8" t="n">
        <v>13</v>
      </c>
      <c r="B17" s="13"/>
      <c r="C17" s="25"/>
      <c r="D17" s="26" t="str">
        <f aca="false">IF($C17="","",IFERROR(IF(INDEX(Bolalar!$B$5:$B$1804,MATCH($C17,Bolalar!$I$5:$I$1804,0))="","",INDEX(Bolalar!$B$5:$B$1804,MATCH($C17,Bolalar!$I$5:$I$1804,0))),""))</f>
        <v/>
      </c>
      <c r="E17" s="15" t="str">
        <f aca="false">IF($C17="","",IFERROR(IF(INDEX(Bolalar!$C$5:$C$1804,MATCH($C17,Bolalar!$I$5:$I$1804,0))="","",INDEX(Bolalar!$C$5:$C$1804,MATCH($C17,Bolalar!$I$5:$I$1804,0))),""))</f>
        <v/>
      </c>
      <c r="F17" s="24"/>
      <c r="G17" s="14" t="str">
        <f aca="false">IF(OR($E17="",$B17=""),"",INT(($B17-$E17)/365.25))</f>
        <v/>
      </c>
      <c r="H17" s="14" t="str">
        <f aca="false">IF($G17="","",IF($G17&lt;5,"Ha","Yo'q"))</f>
        <v/>
      </c>
      <c r="I17" s="14" t="str">
        <f aca="false">IF($G17="","",IF($G17&lt;18,"Ha","Yo'q"))</f>
        <v/>
      </c>
      <c r="J17" s="12"/>
      <c r="K17" s="12"/>
      <c r="L17" s="12"/>
    </row>
    <row r="18" customFormat="false" ht="15" hidden="false" customHeight="false" outlineLevel="0" collapsed="false">
      <c r="A18" s="8" t="n">
        <v>14</v>
      </c>
      <c r="B18" s="13"/>
      <c r="C18" s="25"/>
      <c r="D18" s="26" t="str">
        <f aca="false">IF($C18="","",IFERROR(IF(INDEX(Bolalar!$B$5:$B$1804,MATCH($C18,Bolalar!$I$5:$I$1804,0))="","",INDEX(Bolalar!$B$5:$B$1804,MATCH($C18,Bolalar!$I$5:$I$1804,0))),""))</f>
        <v/>
      </c>
      <c r="E18" s="15" t="str">
        <f aca="false">IF($C18="","",IFERROR(IF(INDEX(Bolalar!$C$5:$C$1804,MATCH($C18,Bolalar!$I$5:$I$1804,0))="","",INDEX(Bolalar!$C$5:$C$1804,MATCH($C18,Bolalar!$I$5:$I$1804,0))),""))</f>
        <v/>
      </c>
      <c r="F18" s="24"/>
      <c r="G18" s="14" t="str">
        <f aca="false">IF(OR($E18="",$B18=""),"",INT(($B18-$E18)/365.25))</f>
        <v/>
      </c>
      <c r="H18" s="14" t="str">
        <f aca="false">IF($G18="","",IF($G18&lt;5,"Ha","Yo'q"))</f>
        <v/>
      </c>
      <c r="I18" s="14" t="str">
        <f aca="false">IF($G18="","",IF($G18&lt;18,"Ha","Yo'q"))</f>
        <v/>
      </c>
      <c r="J18" s="12"/>
      <c r="K18" s="12"/>
      <c r="L18" s="12"/>
    </row>
    <row r="19" customFormat="false" ht="15" hidden="false" customHeight="false" outlineLevel="0" collapsed="false">
      <c r="A19" s="8" t="n">
        <v>15</v>
      </c>
      <c r="B19" s="13"/>
      <c r="C19" s="25"/>
      <c r="D19" s="26" t="str">
        <f aca="false">IF($C19="","",IFERROR(IF(INDEX(Bolalar!$B$5:$B$1804,MATCH($C19,Bolalar!$I$5:$I$1804,0))="","",INDEX(Bolalar!$B$5:$B$1804,MATCH($C19,Bolalar!$I$5:$I$1804,0))),""))</f>
        <v/>
      </c>
      <c r="E19" s="15" t="str">
        <f aca="false">IF($C19="","",IFERROR(IF(INDEX(Bolalar!$C$5:$C$1804,MATCH($C19,Bolalar!$I$5:$I$1804,0))="","",INDEX(Bolalar!$C$5:$C$1804,MATCH($C19,Bolalar!$I$5:$I$1804,0))),""))</f>
        <v/>
      </c>
      <c r="F19" s="24"/>
      <c r="G19" s="14" t="str">
        <f aca="false">IF(OR($E19="",$B19=""),"",INT(($B19-$E19)/365.25))</f>
        <v/>
      </c>
      <c r="H19" s="14" t="str">
        <f aca="false">IF($G19="","",IF($G19&lt;5,"Ha","Yo'q"))</f>
        <v/>
      </c>
      <c r="I19" s="14" t="str">
        <f aca="false">IF($G19="","",IF($G19&lt;18,"Ha","Yo'q"))</f>
        <v/>
      </c>
      <c r="J19" s="12"/>
      <c r="K19" s="12"/>
      <c r="L19" s="12"/>
    </row>
    <row r="20" customFormat="false" ht="15" hidden="false" customHeight="false" outlineLevel="0" collapsed="false">
      <c r="A20" s="8" t="n">
        <v>16</v>
      </c>
      <c r="B20" s="13"/>
      <c r="C20" s="25"/>
      <c r="D20" s="26" t="str">
        <f aca="false">IF($C20="","",IFERROR(IF(INDEX(Bolalar!$B$5:$B$1804,MATCH($C20,Bolalar!$I$5:$I$1804,0))="","",INDEX(Bolalar!$B$5:$B$1804,MATCH($C20,Bolalar!$I$5:$I$1804,0))),""))</f>
        <v/>
      </c>
      <c r="E20" s="15" t="str">
        <f aca="false">IF($C20="","",IFERROR(IF(INDEX(Bolalar!$C$5:$C$1804,MATCH($C20,Bolalar!$I$5:$I$1804,0))="","",INDEX(Bolalar!$C$5:$C$1804,MATCH($C20,Bolalar!$I$5:$I$1804,0))),""))</f>
        <v/>
      </c>
      <c r="F20" s="24"/>
      <c r="G20" s="14" t="str">
        <f aca="false">IF(OR($E20="",$B20=""),"",INT(($B20-$E20)/365.25))</f>
        <v/>
      </c>
      <c r="H20" s="14" t="str">
        <f aca="false">IF($G20="","",IF($G20&lt;5,"Ha","Yo'q"))</f>
        <v/>
      </c>
      <c r="I20" s="14" t="str">
        <f aca="false">IF($G20="","",IF($G20&lt;18,"Ha","Yo'q"))</f>
        <v/>
      </c>
      <c r="J20" s="12"/>
      <c r="K20" s="12"/>
      <c r="L20" s="12"/>
    </row>
    <row r="21" customFormat="false" ht="15" hidden="false" customHeight="false" outlineLevel="0" collapsed="false">
      <c r="A21" s="8" t="n">
        <v>17</v>
      </c>
      <c r="B21" s="13"/>
      <c r="C21" s="25"/>
      <c r="D21" s="26" t="str">
        <f aca="false">IF($C21="","",IFERROR(IF(INDEX(Bolalar!$B$5:$B$1804,MATCH($C21,Bolalar!$I$5:$I$1804,0))="","",INDEX(Bolalar!$B$5:$B$1804,MATCH($C21,Bolalar!$I$5:$I$1804,0))),""))</f>
        <v/>
      </c>
      <c r="E21" s="15" t="str">
        <f aca="false">IF($C21="","",IFERROR(IF(INDEX(Bolalar!$C$5:$C$1804,MATCH($C21,Bolalar!$I$5:$I$1804,0))="","",INDEX(Bolalar!$C$5:$C$1804,MATCH($C21,Bolalar!$I$5:$I$1804,0))),""))</f>
        <v/>
      </c>
      <c r="F21" s="24"/>
      <c r="G21" s="14" t="str">
        <f aca="false">IF(OR($E21="",$B21=""),"",INT(($B21-$E21)/365.25))</f>
        <v/>
      </c>
      <c r="H21" s="14" t="str">
        <f aca="false">IF($G21="","",IF($G21&lt;5,"Ha","Yo'q"))</f>
        <v/>
      </c>
      <c r="I21" s="14" t="str">
        <f aca="false">IF($G21="","",IF($G21&lt;18,"Ha","Yo'q"))</f>
        <v/>
      </c>
      <c r="J21" s="12"/>
      <c r="K21" s="12"/>
      <c r="L21" s="12"/>
    </row>
    <row r="22" customFormat="false" ht="15" hidden="false" customHeight="false" outlineLevel="0" collapsed="false">
      <c r="A22" s="8" t="n">
        <v>18</v>
      </c>
      <c r="B22" s="13"/>
      <c r="C22" s="25"/>
      <c r="D22" s="26" t="str">
        <f aca="false">IF($C22="","",IFERROR(IF(INDEX(Bolalar!$B$5:$B$1804,MATCH($C22,Bolalar!$I$5:$I$1804,0))="","",INDEX(Bolalar!$B$5:$B$1804,MATCH($C22,Bolalar!$I$5:$I$1804,0))),""))</f>
        <v/>
      </c>
      <c r="E22" s="15" t="str">
        <f aca="false">IF($C22="","",IFERROR(IF(INDEX(Bolalar!$C$5:$C$1804,MATCH($C22,Bolalar!$I$5:$I$1804,0))="","",INDEX(Bolalar!$C$5:$C$1804,MATCH($C22,Bolalar!$I$5:$I$1804,0))),""))</f>
        <v/>
      </c>
      <c r="F22" s="24"/>
      <c r="G22" s="14" t="str">
        <f aca="false">IF(OR($E22="",$B22=""),"",INT(($B22-$E22)/365.25))</f>
        <v/>
      </c>
      <c r="H22" s="14" t="str">
        <f aca="false">IF($G22="","",IF($G22&lt;5,"Ha","Yo'q"))</f>
        <v/>
      </c>
      <c r="I22" s="14" t="str">
        <f aca="false">IF($G22="","",IF($G22&lt;18,"Ha","Yo'q"))</f>
        <v/>
      </c>
      <c r="J22" s="12"/>
      <c r="K22" s="12"/>
      <c r="L22" s="12"/>
    </row>
    <row r="23" customFormat="false" ht="15" hidden="false" customHeight="false" outlineLevel="0" collapsed="false">
      <c r="A23" s="8" t="n">
        <v>19</v>
      </c>
      <c r="B23" s="13"/>
      <c r="C23" s="25"/>
      <c r="D23" s="26" t="str">
        <f aca="false">IF($C23="","",IFERROR(IF(INDEX(Bolalar!$B$5:$B$1804,MATCH($C23,Bolalar!$I$5:$I$1804,0))="","",INDEX(Bolalar!$B$5:$B$1804,MATCH($C23,Bolalar!$I$5:$I$1804,0))),""))</f>
        <v/>
      </c>
      <c r="E23" s="15" t="str">
        <f aca="false">IF($C23="","",IFERROR(IF(INDEX(Bolalar!$C$5:$C$1804,MATCH($C23,Bolalar!$I$5:$I$1804,0))="","",INDEX(Bolalar!$C$5:$C$1804,MATCH($C23,Bolalar!$I$5:$I$1804,0))),""))</f>
        <v/>
      </c>
      <c r="F23" s="24"/>
      <c r="G23" s="14" t="str">
        <f aca="false">IF(OR($E23="",$B23=""),"",INT(($B23-$E23)/365.25))</f>
        <v/>
      </c>
      <c r="H23" s="14" t="str">
        <f aca="false">IF($G23="","",IF($G23&lt;5,"Ha","Yo'q"))</f>
        <v/>
      </c>
      <c r="I23" s="14" t="str">
        <f aca="false">IF($G23="","",IF($G23&lt;18,"Ha","Yo'q"))</f>
        <v/>
      </c>
      <c r="J23" s="12"/>
      <c r="K23" s="12"/>
      <c r="L23" s="12"/>
    </row>
    <row r="24" customFormat="false" ht="15" hidden="false" customHeight="false" outlineLevel="0" collapsed="false">
      <c r="A24" s="8" t="n">
        <v>20</v>
      </c>
      <c r="B24" s="13"/>
      <c r="C24" s="25"/>
      <c r="D24" s="26" t="str">
        <f aca="false">IF($C24="","",IFERROR(IF(INDEX(Bolalar!$B$5:$B$1804,MATCH($C24,Bolalar!$I$5:$I$1804,0))="","",INDEX(Bolalar!$B$5:$B$1804,MATCH($C24,Bolalar!$I$5:$I$1804,0))),""))</f>
        <v/>
      </c>
      <c r="E24" s="15" t="str">
        <f aca="false">IF($C24="","",IFERROR(IF(INDEX(Bolalar!$C$5:$C$1804,MATCH($C24,Bolalar!$I$5:$I$1804,0))="","",INDEX(Bolalar!$C$5:$C$1804,MATCH($C24,Bolalar!$I$5:$I$1804,0))),""))</f>
        <v/>
      </c>
      <c r="F24" s="24"/>
      <c r="G24" s="14" t="str">
        <f aca="false">IF(OR($E24="",$B24=""),"",INT(($B24-$E24)/365.25))</f>
        <v/>
      </c>
      <c r="H24" s="14" t="str">
        <f aca="false">IF($G24="","",IF($G24&lt;5,"Ha","Yo'q"))</f>
        <v/>
      </c>
      <c r="I24" s="14" t="str">
        <f aca="false">IF($G24="","",IF($G24&lt;18,"Ha","Yo'q"))</f>
        <v/>
      </c>
      <c r="J24" s="12"/>
      <c r="K24" s="12"/>
      <c r="L24" s="12"/>
    </row>
    <row r="25" customFormat="false" ht="15" hidden="false" customHeight="false" outlineLevel="0" collapsed="false">
      <c r="A25" s="8" t="n">
        <v>21</v>
      </c>
      <c r="B25" s="13"/>
      <c r="C25" s="25"/>
      <c r="D25" s="26" t="str">
        <f aca="false">IF($C25="","",IFERROR(IF(INDEX(Bolalar!$B$5:$B$1804,MATCH($C25,Bolalar!$I$5:$I$1804,0))="","",INDEX(Bolalar!$B$5:$B$1804,MATCH($C25,Bolalar!$I$5:$I$1804,0))),""))</f>
        <v/>
      </c>
      <c r="E25" s="15" t="str">
        <f aca="false">IF($C25="","",IFERROR(IF(INDEX(Bolalar!$C$5:$C$1804,MATCH($C25,Bolalar!$I$5:$I$1804,0))="","",INDEX(Bolalar!$C$5:$C$1804,MATCH($C25,Bolalar!$I$5:$I$1804,0))),""))</f>
        <v/>
      </c>
      <c r="F25" s="24"/>
      <c r="G25" s="14" t="str">
        <f aca="false">IF(OR($E25="",$B25=""),"",INT(($B25-$E25)/365.25))</f>
        <v/>
      </c>
      <c r="H25" s="14" t="str">
        <f aca="false">IF($G25="","",IF($G25&lt;5,"Ha","Yo'q"))</f>
        <v/>
      </c>
      <c r="I25" s="14" t="str">
        <f aca="false">IF($G25="","",IF($G25&lt;18,"Ha","Yo'q"))</f>
        <v/>
      </c>
      <c r="J25" s="12"/>
      <c r="K25" s="12"/>
      <c r="L25" s="12"/>
    </row>
    <row r="26" customFormat="false" ht="15" hidden="false" customHeight="false" outlineLevel="0" collapsed="false">
      <c r="A26" s="8" t="n">
        <v>22</v>
      </c>
      <c r="B26" s="13"/>
      <c r="C26" s="25"/>
      <c r="D26" s="26" t="str">
        <f aca="false">IF($C26="","",IFERROR(IF(INDEX(Bolalar!$B$5:$B$1804,MATCH($C26,Bolalar!$I$5:$I$1804,0))="","",INDEX(Bolalar!$B$5:$B$1804,MATCH($C26,Bolalar!$I$5:$I$1804,0))),""))</f>
        <v/>
      </c>
      <c r="E26" s="15" t="str">
        <f aca="false">IF($C26="","",IFERROR(IF(INDEX(Bolalar!$C$5:$C$1804,MATCH($C26,Bolalar!$I$5:$I$1804,0))="","",INDEX(Bolalar!$C$5:$C$1804,MATCH($C26,Bolalar!$I$5:$I$1804,0))),""))</f>
        <v/>
      </c>
      <c r="F26" s="24"/>
      <c r="G26" s="14" t="str">
        <f aca="false">IF(OR($E26="",$B26=""),"",INT(($B26-$E26)/365.25))</f>
        <v/>
      </c>
      <c r="H26" s="14" t="str">
        <f aca="false">IF($G26="","",IF($G26&lt;5,"Ha","Yo'q"))</f>
        <v/>
      </c>
      <c r="I26" s="14" t="str">
        <f aca="false">IF($G26="","",IF($G26&lt;18,"Ha","Yo'q"))</f>
        <v/>
      </c>
      <c r="J26" s="12"/>
      <c r="K26" s="12"/>
      <c r="L26" s="12"/>
    </row>
    <row r="27" customFormat="false" ht="15" hidden="false" customHeight="false" outlineLevel="0" collapsed="false">
      <c r="A27" s="8" t="n">
        <v>23</v>
      </c>
      <c r="B27" s="13"/>
      <c r="C27" s="25"/>
      <c r="D27" s="26" t="str">
        <f aca="false">IF($C27="","",IFERROR(IF(INDEX(Bolalar!$B$5:$B$1804,MATCH($C27,Bolalar!$I$5:$I$1804,0))="","",INDEX(Bolalar!$B$5:$B$1804,MATCH($C27,Bolalar!$I$5:$I$1804,0))),""))</f>
        <v/>
      </c>
      <c r="E27" s="15" t="str">
        <f aca="false">IF($C27="","",IFERROR(IF(INDEX(Bolalar!$C$5:$C$1804,MATCH($C27,Bolalar!$I$5:$I$1804,0))="","",INDEX(Bolalar!$C$5:$C$1804,MATCH($C27,Bolalar!$I$5:$I$1804,0))),""))</f>
        <v/>
      </c>
      <c r="F27" s="24"/>
      <c r="G27" s="14" t="str">
        <f aca="false">IF(OR($E27="",$B27=""),"",INT(($B27-$E27)/365.25))</f>
        <v/>
      </c>
      <c r="H27" s="14" t="str">
        <f aca="false">IF($G27="","",IF($G27&lt;5,"Ha","Yo'q"))</f>
        <v/>
      </c>
      <c r="I27" s="14" t="str">
        <f aca="false">IF($G27="","",IF($G27&lt;18,"Ha","Yo'q"))</f>
        <v/>
      </c>
      <c r="J27" s="12"/>
      <c r="K27" s="12"/>
      <c r="L27" s="12"/>
    </row>
    <row r="28" customFormat="false" ht="15" hidden="false" customHeight="false" outlineLevel="0" collapsed="false">
      <c r="A28" s="8" t="n">
        <v>24</v>
      </c>
      <c r="B28" s="13"/>
      <c r="C28" s="25"/>
      <c r="D28" s="26" t="str">
        <f aca="false">IF($C28="","",IFERROR(IF(INDEX(Bolalar!$B$5:$B$1804,MATCH($C28,Bolalar!$I$5:$I$1804,0))="","",INDEX(Bolalar!$B$5:$B$1804,MATCH($C28,Bolalar!$I$5:$I$1804,0))),""))</f>
        <v/>
      </c>
      <c r="E28" s="15" t="str">
        <f aca="false">IF($C28="","",IFERROR(IF(INDEX(Bolalar!$C$5:$C$1804,MATCH($C28,Bolalar!$I$5:$I$1804,0))="","",INDEX(Bolalar!$C$5:$C$1804,MATCH($C28,Bolalar!$I$5:$I$1804,0))),""))</f>
        <v/>
      </c>
      <c r="F28" s="24"/>
      <c r="G28" s="14" t="str">
        <f aca="false">IF(OR($E28="",$B28=""),"",INT(($B28-$E28)/365.25))</f>
        <v/>
      </c>
      <c r="H28" s="14" t="str">
        <f aca="false">IF($G28="","",IF($G28&lt;5,"Ha","Yo'q"))</f>
        <v/>
      </c>
      <c r="I28" s="14" t="str">
        <f aca="false">IF($G28="","",IF($G28&lt;18,"Ha","Yo'q"))</f>
        <v/>
      </c>
      <c r="J28" s="12"/>
      <c r="K28" s="12"/>
      <c r="L28" s="12"/>
    </row>
    <row r="29" customFormat="false" ht="15" hidden="false" customHeight="false" outlineLevel="0" collapsed="false">
      <c r="A29" s="8" t="n">
        <v>25</v>
      </c>
      <c r="B29" s="13"/>
      <c r="C29" s="25"/>
      <c r="D29" s="26" t="str">
        <f aca="false">IF($C29="","",IFERROR(IF(INDEX(Bolalar!$B$5:$B$1804,MATCH($C29,Bolalar!$I$5:$I$1804,0))="","",INDEX(Bolalar!$B$5:$B$1804,MATCH($C29,Bolalar!$I$5:$I$1804,0))),""))</f>
        <v/>
      </c>
      <c r="E29" s="15" t="str">
        <f aca="false">IF($C29="","",IFERROR(IF(INDEX(Bolalar!$C$5:$C$1804,MATCH($C29,Bolalar!$I$5:$I$1804,0))="","",INDEX(Bolalar!$C$5:$C$1804,MATCH($C29,Bolalar!$I$5:$I$1804,0))),""))</f>
        <v/>
      </c>
      <c r="F29" s="24"/>
      <c r="G29" s="14" t="str">
        <f aca="false">IF(OR($E29="",$B29=""),"",INT(($B29-$E29)/365.25))</f>
        <v/>
      </c>
      <c r="H29" s="14" t="str">
        <f aca="false">IF($G29="","",IF($G29&lt;5,"Ha","Yo'q"))</f>
        <v/>
      </c>
      <c r="I29" s="14" t="str">
        <f aca="false">IF($G29="","",IF($G29&lt;18,"Ha","Yo'q"))</f>
        <v/>
      </c>
      <c r="J29" s="12"/>
      <c r="K29" s="12"/>
      <c r="L29" s="12"/>
    </row>
    <row r="30" customFormat="false" ht="15" hidden="false" customHeight="false" outlineLevel="0" collapsed="false">
      <c r="A30" s="8" t="n">
        <v>26</v>
      </c>
      <c r="B30" s="13"/>
      <c r="C30" s="25"/>
      <c r="D30" s="26" t="str">
        <f aca="false">IF($C30="","",IFERROR(IF(INDEX(Bolalar!$B$5:$B$1804,MATCH($C30,Bolalar!$I$5:$I$1804,0))="","",INDEX(Bolalar!$B$5:$B$1804,MATCH($C30,Bolalar!$I$5:$I$1804,0))),""))</f>
        <v/>
      </c>
      <c r="E30" s="15" t="str">
        <f aca="false">IF($C30="","",IFERROR(IF(INDEX(Bolalar!$C$5:$C$1804,MATCH($C30,Bolalar!$I$5:$I$1804,0))="","",INDEX(Bolalar!$C$5:$C$1804,MATCH($C30,Bolalar!$I$5:$I$1804,0))),""))</f>
        <v/>
      </c>
      <c r="F30" s="24"/>
      <c r="G30" s="14" t="str">
        <f aca="false">IF(OR($E30="",$B30=""),"",INT(($B30-$E30)/365.25))</f>
        <v/>
      </c>
      <c r="H30" s="14" t="str">
        <f aca="false">IF($G30="","",IF($G30&lt;5,"Ha","Yo'q"))</f>
        <v/>
      </c>
      <c r="I30" s="14" t="str">
        <f aca="false">IF($G30="","",IF($G30&lt;18,"Ha","Yo'q"))</f>
        <v/>
      </c>
      <c r="J30" s="12"/>
      <c r="K30" s="12"/>
      <c r="L30" s="12"/>
    </row>
    <row r="31" customFormat="false" ht="15" hidden="false" customHeight="false" outlineLevel="0" collapsed="false">
      <c r="A31" s="8" t="n">
        <v>27</v>
      </c>
      <c r="B31" s="13"/>
      <c r="C31" s="25"/>
      <c r="D31" s="26" t="str">
        <f aca="false">IF($C31="","",IFERROR(IF(INDEX(Bolalar!$B$5:$B$1804,MATCH($C31,Bolalar!$I$5:$I$1804,0))="","",INDEX(Bolalar!$B$5:$B$1804,MATCH($C31,Bolalar!$I$5:$I$1804,0))),""))</f>
        <v/>
      </c>
      <c r="E31" s="15" t="str">
        <f aca="false">IF($C31="","",IFERROR(IF(INDEX(Bolalar!$C$5:$C$1804,MATCH($C31,Bolalar!$I$5:$I$1804,0))="","",INDEX(Bolalar!$C$5:$C$1804,MATCH($C31,Bolalar!$I$5:$I$1804,0))),""))</f>
        <v/>
      </c>
      <c r="F31" s="24"/>
      <c r="G31" s="14" t="str">
        <f aca="false">IF(OR($E31="",$B31=""),"",INT(($B31-$E31)/365.25))</f>
        <v/>
      </c>
      <c r="H31" s="14" t="str">
        <f aca="false">IF($G31="","",IF($G31&lt;5,"Ha","Yo'q"))</f>
        <v/>
      </c>
      <c r="I31" s="14" t="str">
        <f aca="false">IF($G31="","",IF($G31&lt;18,"Ha","Yo'q"))</f>
        <v/>
      </c>
      <c r="J31" s="12"/>
      <c r="K31" s="12"/>
      <c r="L31" s="12"/>
    </row>
    <row r="32" customFormat="false" ht="15" hidden="false" customHeight="false" outlineLevel="0" collapsed="false">
      <c r="A32" s="8" t="n">
        <v>28</v>
      </c>
      <c r="B32" s="13"/>
      <c r="C32" s="25"/>
      <c r="D32" s="26" t="str">
        <f aca="false">IF($C32="","",IFERROR(IF(INDEX(Bolalar!$B$5:$B$1804,MATCH($C32,Bolalar!$I$5:$I$1804,0))="","",INDEX(Bolalar!$B$5:$B$1804,MATCH($C32,Bolalar!$I$5:$I$1804,0))),""))</f>
        <v/>
      </c>
      <c r="E32" s="15" t="str">
        <f aca="false">IF($C32="","",IFERROR(IF(INDEX(Bolalar!$C$5:$C$1804,MATCH($C32,Bolalar!$I$5:$I$1804,0))="","",INDEX(Bolalar!$C$5:$C$1804,MATCH($C32,Bolalar!$I$5:$I$1804,0))),""))</f>
        <v/>
      </c>
      <c r="F32" s="24"/>
      <c r="G32" s="14" t="str">
        <f aca="false">IF(OR($E32="",$B32=""),"",INT(($B32-$E32)/365.25))</f>
        <v/>
      </c>
      <c r="H32" s="14" t="str">
        <f aca="false">IF($G32="","",IF($G32&lt;5,"Ha","Yo'q"))</f>
        <v/>
      </c>
      <c r="I32" s="14" t="str">
        <f aca="false">IF($G32="","",IF($G32&lt;18,"Ha","Yo'q"))</f>
        <v/>
      </c>
      <c r="J32" s="12"/>
      <c r="K32" s="12"/>
      <c r="L32" s="12"/>
    </row>
    <row r="33" customFormat="false" ht="15" hidden="false" customHeight="false" outlineLevel="0" collapsed="false">
      <c r="A33" s="8" t="n">
        <v>29</v>
      </c>
      <c r="B33" s="13"/>
      <c r="C33" s="25"/>
      <c r="D33" s="26" t="str">
        <f aca="false">IF($C33="","",IFERROR(IF(INDEX(Bolalar!$B$5:$B$1804,MATCH($C33,Bolalar!$I$5:$I$1804,0))="","",INDEX(Bolalar!$B$5:$B$1804,MATCH($C33,Bolalar!$I$5:$I$1804,0))),""))</f>
        <v/>
      </c>
      <c r="E33" s="15" t="str">
        <f aca="false">IF($C33="","",IFERROR(IF(INDEX(Bolalar!$C$5:$C$1804,MATCH($C33,Bolalar!$I$5:$I$1804,0))="","",INDEX(Bolalar!$C$5:$C$1804,MATCH($C33,Bolalar!$I$5:$I$1804,0))),""))</f>
        <v/>
      </c>
      <c r="F33" s="24"/>
      <c r="G33" s="14" t="str">
        <f aca="false">IF(OR($E33="",$B33=""),"",INT(($B33-$E33)/365.25))</f>
        <v/>
      </c>
      <c r="H33" s="14" t="str">
        <f aca="false">IF($G33="","",IF($G33&lt;5,"Ha","Yo'q"))</f>
        <v/>
      </c>
      <c r="I33" s="14" t="str">
        <f aca="false">IF($G33="","",IF($G33&lt;18,"Ha","Yo'q"))</f>
        <v/>
      </c>
      <c r="J33" s="12"/>
      <c r="K33" s="12"/>
      <c r="L33" s="12"/>
    </row>
    <row r="34" customFormat="false" ht="15" hidden="false" customHeight="false" outlineLevel="0" collapsed="false">
      <c r="A34" s="8" t="n">
        <v>30</v>
      </c>
      <c r="B34" s="13"/>
      <c r="C34" s="25"/>
      <c r="D34" s="26" t="str">
        <f aca="false">IF($C34="","",IFERROR(IF(INDEX(Bolalar!$B$5:$B$1804,MATCH($C34,Bolalar!$I$5:$I$1804,0))="","",INDEX(Bolalar!$B$5:$B$1804,MATCH($C34,Bolalar!$I$5:$I$1804,0))),""))</f>
        <v/>
      </c>
      <c r="E34" s="15" t="str">
        <f aca="false">IF($C34="","",IFERROR(IF(INDEX(Bolalar!$C$5:$C$1804,MATCH($C34,Bolalar!$I$5:$I$1804,0))="","",INDEX(Bolalar!$C$5:$C$1804,MATCH($C34,Bolalar!$I$5:$I$1804,0))),""))</f>
        <v/>
      </c>
      <c r="F34" s="24"/>
      <c r="G34" s="14" t="str">
        <f aca="false">IF(OR($E34="",$B34=""),"",INT(($B34-$E34)/365.25))</f>
        <v/>
      </c>
      <c r="H34" s="14" t="str">
        <f aca="false">IF($G34="","",IF($G34&lt;5,"Ha","Yo'q"))</f>
        <v/>
      </c>
      <c r="I34" s="14" t="str">
        <f aca="false">IF($G34="","",IF($G34&lt;18,"Ha","Yo'q"))</f>
        <v/>
      </c>
      <c r="J34" s="12"/>
      <c r="K34" s="12"/>
      <c r="L34" s="12"/>
    </row>
    <row r="35" customFormat="false" ht="15" hidden="false" customHeight="false" outlineLevel="0" collapsed="false">
      <c r="A35" s="8" t="n">
        <v>31</v>
      </c>
      <c r="B35" s="13"/>
      <c r="C35" s="25"/>
      <c r="D35" s="26" t="str">
        <f aca="false">IF($C35="","",IFERROR(IF(INDEX(Bolalar!$B$5:$B$1804,MATCH($C35,Bolalar!$I$5:$I$1804,0))="","",INDEX(Bolalar!$B$5:$B$1804,MATCH($C35,Bolalar!$I$5:$I$1804,0))),""))</f>
        <v/>
      </c>
      <c r="E35" s="15" t="str">
        <f aca="false">IF($C35="","",IFERROR(IF(INDEX(Bolalar!$C$5:$C$1804,MATCH($C35,Bolalar!$I$5:$I$1804,0))="","",INDEX(Bolalar!$C$5:$C$1804,MATCH($C35,Bolalar!$I$5:$I$1804,0))),""))</f>
        <v/>
      </c>
      <c r="F35" s="24"/>
      <c r="G35" s="14" t="str">
        <f aca="false">IF(OR($E35="",$B35=""),"",INT(($B35-$E35)/365.25))</f>
        <v/>
      </c>
      <c r="H35" s="14" t="str">
        <f aca="false">IF($G35="","",IF($G35&lt;5,"Ha","Yo'q"))</f>
        <v/>
      </c>
      <c r="I35" s="14" t="str">
        <f aca="false">IF($G35="","",IF($G35&lt;18,"Ha","Yo'q"))</f>
        <v/>
      </c>
      <c r="J35" s="12"/>
      <c r="K35" s="12"/>
      <c r="L35" s="12"/>
    </row>
    <row r="36" customFormat="false" ht="15" hidden="false" customHeight="false" outlineLevel="0" collapsed="false">
      <c r="A36" s="8" t="n">
        <v>32</v>
      </c>
      <c r="B36" s="13"/>
      <c r="C36" s="25"/>
      <c r="D36" s="26" t="str">
        <f aca="false">IF($C36="","",IFERROR(IF(INDEX(Bolalar!$B$5:$B$1804,MATCH($C36,Bolalar!$I$5:$I$1804,0))="","",INDEX(Bolalar!$B$5:$B$1804,MATCH($C36,Bolalar!$I$5:$I$1804,0))),""))</f>
        <v/>
      </c>
      <c r="E36" s="15" t="str">
        <f aca="false">IF($C36="","",IFERROR(IF(INDEX(Bolalar!$C$5:$C$1804,MATCH($C36,Bolalar!$I$5:$I$1804,0))="","",INDEX(Bolalar!$C$5:$C$1804,MATCH($C36,Bolalar!$I$5:$I$1804,0))),""))</f>
        <v/>
      </c>
      <c r="F36" s="24"/>
      <c r="G36" s="14" t="str">
        <f aca="false">IF(OR($E36="",$B36=""),"",INT(($B36-$E36)/365.25))</f>
        <v/>
      </c>
      <c r="H36" s="14" t="str">
        <f aca="false">IF($G36="","",IF($G36&lt;5,"Ha","Yo'q"))</f>
        <v/>
      </c>
      <c r="I36" s="14" t="str">
        <f aca="false">IF($G36="","",IF($G36&lt;18,"Ha","Yo'q"))</f>
        <v/>
      </c>
      <c r="J36" s="12"/>
      <c r="K36" s="12"/>
      <c r="L36" s="12"/>
    </row>
    <row r="37" customFormat="false" ht="15" hidden="false" customHeight="false" outlineLevel="0" collapsed="false">
      <c r="A37" s="8" t="n">
        <v>33</v>
      </c>
      <c r="B37" s="13"/>
      <c r="C37" s="25"/>
      <c r="D37" s="26" t="str">
        <f aca="false">IF($C37="","",IFERROR(IF(INDEX(Bolalar!$B$5:$B$1804,MATCH($C37,Bolalar!$I$5:$I$1804,0))="","",INDEX(Bolalar!$B$5:$B$1804,MATCH($C37,Bolalar!$I$5:$I$1804,0))),""))</f>
        <v/>
      </c>
      <c r="E37" s="15" t="str">
        <f aca="false">IF($C37="","",IFERROR(IF(INDEX(Bolalar!$C$5:$C$1804,MATCH($C37,Bolalar!$I$5:$I$1804,0))="","",INDEX(Bolalar!$C$5:$C$1804,MATCH($C37,Bolalar!$I$5:$I$1804,0))),""))</f>
        <v/>
      </c>
      <c r="F37" s="24"/>
      <c r="G37" s="14" t="str">
        <f aca="false">IF(OR($E37="",$B37=""),"",INT(($B37-$E37)/365.25))</f>
        <v/>
      </c>
      <c r="H37" s="14" t="str">
        <f aca="false">IF($G37="","",IF($G37&lt;5,"Ha","Yo'q"))</f>
        <v/>
      </c>
      <c r="I37" s="14" t="str">
        <f aca="false">IF($G37="","",IF($G37&lt;18,"Ha","Yo'q"))</f>
        <v/>
      </c>
      <c r="J37" s="12"/>
      <c r="K37" s="12"/>
      <c r="L37" s="12"/>
    </row>
    <row r="38" customFormat="false" ht="15" hidden="false" customHeight="false" outlineLevel="0" collapsed="false">
      <c r="A38" s="8" t="n">
        <v>34</v>
      </c>
      <c r="B38" s="13"/>
      <c r="C38" s="25"/>
      <c r="D38" s="26" t="str">
        <f aca="false">IF($C38="","",IFERROR(IF(INDEX(Bolalar!$B$5:$B$1804,MATCH($C38,Bolalar!$I$5:$I$1804,0))="","",INDEX(Bolalar!$B$5:$B$1804,MATCH($C38,Bolalar!$I$5:$I$1804,0))),""))</f>
        <v/>
      </c>
      <c r="E38" s="15" t="str">
        <f aca="false">IF($C38="","",IFERROR(IF(INDEX(Bolalar!$C$5:$C$1804,MATCH($C38,Bolalar!$I$5:$I$1804,0))="","",INDEX(Bolalar!$C$5:$C$1804,MATCH($C38,Bolalar!$I$5:$I$1804,0))),""))</f>
        <v/>
      </c>
      <c r="F38" s="24"/>
      <c r="G38" s="14" t="str">
        <f aca="false">IF(OR($E38="",$B38=""),"",INT(($B38-$E38)/365.25))</f>
        <v/>
      </c>
      <c r="H38" s="14" t="str">
        <f aca="false">IF($G38="","",IF($G38&lt;5,"Ha","Yo'q"))</f>
        <v/>
      </c>
      <c r="I38" s="14" t="str">
        <f aca="false">IF($G38="","",IF($G38&lt;18,"Ha","Yo'q"))</f>
        <v/>
      </c>
      <c r="J38" s="12"/>
      <c r="K38" s="12"/>
      <c r="L38" s="12"/>
    </row>
    <row r="39" customFormat="false" ht="15" hidden="false" customHeight="false" outlineLevel="0" collapsed="false">
      <c r="A39" s="8" t="n">
        <v>35</v>
      </c>
      <c r="B39" s="13"/>
      <c r="C39" s="25"/>
      <c r="D39" s="26" t="str">
        <f aca="false">IF($C39="","",IFERROR(IF(INDEX(Bolalar!$B$5:$B$1804,MATCH($C39,Bolalar!$I$5:$I$1804,0))="","",INDEX(Bolalar!$B$5:$B$1804,MATCH($C39,Bolalar!$I$5:$I$1804,0))),""))</f>
        <v/>
      </c>
      <c r="E39" s="15" t="str">
        <f aca="false">IF($C39="","",IFERROR(IF(INDEX(Bolalar!$C$5:$C$1804,MATCH($C39,Bolalar!$I$5:$I$1804,0))="","",INDEX(Bolalar!$C$5:$C$1804,MATCH($C39,Bolalar!$I$5:$I$1804,0))),""))</f>
        <v/>
      </c>
      <c r="F39" s="24"/>
      <c r="G39" s="14" t="str">
        <f aca="false">IF(OR($E39="",$B39=""),"",INT(($B39-$E39)/365.25))</f>
        <v/>
      </c>
      <c r="H39" s="14" t="str">
        <f aca="false">IF($G39="","",IF($G39&lt;5,"Ha","Yo'q"))</f>
        <v/>
      </c>
      <c r="I39" s="14" t="str">
        <f aca="false">IF($G39="","",IF($G39&lt;18,"Ha","Yo'q"))</f>
        <v/>
      </c>
      <c r="J39" s="12"/>
      <c r="K39" s="12"/>
      <c r="L39" s="12"/>
    </row>
    <row r="40" customFormat="false" ht="15" hidden="false" customHeight="false" outlineLevel="0" collapsed="false">
      <c r="A40" s="8" t="n">
        <v>36</v>
      </c>
      <c r="B40" s="13"/>
      <c r="C40" s="25"/>
      <c r="D40" s="26" t="str">
        <f aca="false">IF($C40="","",IFERROR(IF(INDEX(Bolalar!$B$5:$B$1804,MATCH($C40,Bolalar!$I$5:$I$1804,0))="","",INDEX(Bolalar!$B$5:$B$1804,MATCH($C40,Bolalar!$I$5:$I$1804,0))),""))</f>
        <v/>
      </c>
      <c r="E40" s="15" t="str">
        <f aca="false">IF($C40="","",IFERROR(IF(INDEX(Bolalar!$C$5:$C$1804,MATCH($C40,Bolalar!$I$5:$I$1804,0))="","",INDEX(Bolalar!$C$5:$C$1804,MATCH($C40,Bolalar!$I$5:$I$1804,0))),""))</f>
        <v/>
      </c>
      <c r="F40" s="24"/>
      <c r="G40" s="14" t="str">
        <f aca="false">IF(OR($E40="",$B40=""),"",INT(($B40-$E40)/365.25))</f>
        <v/>
      </c>
      <c r="H40" s="14" t="str">
        <f aca="false">IF($G40="","",IF($G40&lt;5,"Ha","Yo'q"))</f>
        <v/>
      </c>
      <c r="I40" s="14" t="str">
        <f aca="false">IF($G40="","",IF($G40&lt;18,"Ha","Yo'q"))</f>
        <v/>
      </c>
      <c r="J40" s="12"/>
      <c r="K40" s="12"/>
      <c r="L40" s="12"/>
    </row>
    <row r="41" customFormat="false" ht="15" hidden="false" customHeight="false" outlineLevel="0" collapsed="false">
      <c r="A41" s="8" t="n">
        <v>37</v>
      </c>
      <c r="B41" s="13"/>
      <c r="C41" s="25"/>
      <c r="D41" s="26" t="str">
        <f aca="false">IF($C41="","",IFERROR(IF(INDEX(Bolalar!$B$5:$B$1804,MATCH($C41,Bolalar!$I$5:$I$1804,0))="","",INDEX(Bolalar!$B$5:$B$1804,MATCH($C41,Bolalar!$I$5:$I$1804,0))),""))</f>
        <v/>
      </c>
      <c r="E41" s="15" t="str">
        <f aca="false">IF($C41="","",IFERROR(IF(INDEX(Bolalar!$C$5:$C$1804,MATCH($C41,Bolalar!$I$5:$I$1804,0))="","",INDEX(Bolalar!$C$5:$C$1804,MATCH($C41,Bolalar!$I$5:$I$1804,0))),""))</f>
        <v/>
      </c>
      <c r="F41" s="24"/>
      <c r="G41" s="14" t="str">
        <f aca="false">IF(OR($E41="",$B41=""),"",INT(($B41-$E41)/365.25))</f>
        <v/>
      </c>
      <c r="H41" s="14" t="str">
        <f aca="false">IF($G41="","",IF($G41&lt;5,"Ha","Yo'q"))</f>
        <v/>
      </c>
      <c r="I41" s="14" t="str">
        <f aca="false">IF($G41="","",IF($G41&lt;18,"Ha","Yo'q"))</f>
        <v/>
      </c>
      <c r="J41" s="12"/>
      <c r="K41" s="12"/>
      <c r="L41" s="12"/>
    </row>
    <row r="42" customFormat="false" ht="15" hidden="false" customHeight="false" outlineLevel="0" collapsed="false">
      <c r="A42" s="8" t="n">
        <v>38</v>
      </c>
      <c r="B42" s="13"/>
      <c r="C42" s="25"/>
      <c r="D42" s="26" t="str">
        <f aca="false">IF($C42="","",IFERROR(IF(INDEX(Bolalar!$B$5:$B$1804,MATCH($C42,Bolalar!$I$5:$I$1804,0))="","",INDEX(Bolalar!$B$5:$B$1804,MATCH($C42,Bolalar!$I$5:$I$1804,0))),""))</f>
        <v/>
      </c>
      <c r="E42" s="15" t="str">
        <f aca="false">IF($C42="","",IFERROR(IF(INDEX(Bolalar!$C$5:$C$1804,MATCH($C42,Bolalar!$I$5:$I$1804,0))="","",INDEX(Bolalar!$C$5:$C$1804,MATCH($C42,Bolalar!$I$5:$I$1804,0))),""))</f>
        <v/>
      </c>
      <c r="F42" s="24"/>
      <c r="G42" s="14" t="str">
        <f aca="false">IF(OR($E42="",$B42=""),"",INT(($B42-$E42)/365.25))</f>
        <v/>
      </c>
      <c r="H42" s="14" t="str">
        <f aca="false">IF($G42="","",IF($G42&lt;5,"Ha","Yo'q"))</f>
        <v/>
      </c>
      <c r="I42" s="14" t="str">
        <f aca="false">IF($G42="","",IF($G42&lt;18,"Ha","Yo'q"))</f>
        <v/>
      </c>
      <c r="J42" s="12"/>
      <c r="K42" s="12"/>
      <c r="L42" s="12"/>
    </row>
    <row r="43" customFormat="false" ht="15" hidden="false" customHeight="false" outlineLevel="0" collapsed="false">
      <c r="A43" s="8" t="n">
        <v>39</v>
      </c>
      <c r="B43" s="13"/>
      <c r="C43" s="25"/>
      <c r="D43" s="26" t="str">
        <f aca="false">IF($C43="","",IFERROR(IF(INDEX(Bolalar!$B$5:$B$1804,MATCH($C43,Bolalar!$I$5:$I$1804,0))="","",INDEX(Bolalar!$B$5:$B$1804,MATCH($C43,Bolalar!$I$5:$I$1804,0))),""))</f>
        <v/>
      </c>
      <c r="E43" s="15" t="str">
        <f aca="false">IF($C43="","",IFERROR(IF(INDEX(Bolalar!$C$5:$C$1804,MATCH($C43,Bolalar!$I$5:$I$1804,0))="","",INDEX(Bolalar!$C$5:$C$1804,MATCH($C43,Bolalar!$I$5:$I$1804,0))),""))</f>
        <v/>
      </c>
      <c r="F43" s="24"/>
      <c r="G43" s="14" t="str">
        <f aca="false">IF(OR($E43="",$B43=""),"",INT(($B43-$E43)/365.25))</f>
        <v/>
      </c>
      <c r="H43" s="14" t="str">
        <f aca="false">IF($G43="","",IF($G43&lt;5,"Ha","Yo'q"))</f>
        <v/>
      </c>
      <c r="I43" s="14" t="str">
        <f aca="false">IF($G43="","",IF($G43&lt;18,"Ha","Yo'q"))</f>
        <v/>
      </c>
      <c r="J43" s="12"/>
      <c r="K43" s="12"/>
      <c r="L43" s="12"/>
    </row>
    <row r="44" customFormat="false" ht="15" hidden="false" customHeight="false" outlineLevel="0" collapsed="false">
      <c r="A44" s="8" t="n">
        <v>40</v>
      </c>
      <c r="B44" s="13"/>
      <c r="C44" s="25"/>
      <c r="D44" s="26" t="str">
        <f aca="false">IF($C44="","",IFERROR(IF(INDEX(Bolalar!$B$5:$B$1804,MATCH($C44,Bolalar!$I$5:$I$1804,0))="","",INDEX(Bolalar!$B$5:$B$1804,MATCH($C44,Bolalar!$I$5:$I$1804,0))),""))</f>
        <v/>
      </c>
      <c r="E44" s="15" t="str">
        <f aca="false">IF($C44="","",IFERROR(IF(INDEX(Bolalar!$C$5:$C$1804,MATCH($C44,Bolalar!$I$5:$I$1804,0))="","",INDEX(Bolalar!$C$5:$C$1804,MATCH($C44,Bolalar!$I$5:$I$1804,0))),""))</f>
        <v/>
      </c>
      <c r="F44" s="24"/>
      <c r="G44" s="14" t="str">
        <f aca="false">IF(OR($E44="",$B44=""),"",INT(($B44-$E44)/365.25))</f>
        <v/>
      </c>
      <c r="H44" s="14" t="str">
        <f aca="false">IF($G44="","",IF($G44&lt;5,"Ha","Yo'q"))</f>
        <v/>
      </c>
      <c r="I44" s="14" t="str">
        <f aca="false">IF($G44="","",IF($G44&lt;18,"Ha","Yo'q"))</f>
        <v/>
      </c>
      <c r="J44" s="12"/>
      <c r="K44" s="12"/>
      <c r="L44" s="12"/>
    </row>
    <row r="45" customFormat="false" ht="15" hidden="false" customHeight="false" outlineLevel="0" collapsed="false">
      <c r="A45" s="8" t="n">
        <v>41</v>
      </c>
      <c r="B45" s="13"/>
      <c r="C45" s="25"/>
      <c r="D45" s="26" t="str">
        <f aca="false">IF($C45="","",IFERROR(IF(INDEX(Bolalar!$B$5:$B$1804,MATCH($C45,Bolalar!$I$5:$I$1804,0))="","",INDEX(Bolalar!$B$5:$B$1804,MATCH($C45,Bolalar!$I$5:$I$1804,0))),""))</f>
        <v/>
      </c>
      <c r="E45" s="15" t="str">
        <f aca="false">IF($C45="","",IFERROR(IF(INDEX(Bolalar!$C$5:$C$1804,MATCH($C45,Bolalar!$I$5:$I$1804,0))="","",INDEX(Bolalar!$C$5:$C$1804,MATCH($C45,Bolalar!$I$5:$I$1804,0))),""))</f>
        <v/>
      </c>
      <c r="F45" s="24"/>
      <c r="G45" s="14" t="str">
        <f aca="false">IF(OR($E45="",$B45=""),"",INT(($B45-$E45)/365.25))</f>
        <v/>
      </c>
      <c r="H45" s="14" t="str">
        <f aca="false">IF($G45="","",IF($G45&lt;5,"Ha","Yo'q"))</f>
        <v/>
      </c>
      <c r="I45" s="14" t="str">
        <f aca="false">IF($G45="","",IF($G45&lt;18,"Ha","Yo'q"))</f>
        <v/>
      </c>
      <c r="J45" s="12"/>
      <c r="K45" s="12"/>
      <c r="L45" s="12"/>
    </row>
    <row r="46" customFormat="false" ht="15" hidden="false" customHeight="false" outlineLevel="0" collapsed="false">
      <c r="A46" s="8" t="n">
        <v>42</v>
      </c>
      <c r="B46" s="13"/>
      <c r="C46" s="25"/>
      <c r="D46" s="26" t="str">
        <f aca="false">IF($C46="","",IFERROR(IF(INDEX(Bolalar!$B$5:$B$1804,MATCH($C46,Bolalar!$I$5:$I$1804,0))="","",INDEX(Bolalar!$B$5:$B$1804,MATCH($C46,Bolalar!$I$5:$I$1804,0))),""))</f>
        <v/>
      </c>
      <c r="E46" s="15" t="str">
        <f aca="false">IF($C46="","",IFERROR(IF(INDEX(Bolalar!$C$5:$C$1804,MATCH($C46,Bolalar!$I$5:$I$1804,0))="","",INDEX(Bolalar!$C$5:$C$1804,MATCH($C46,Bolalar!$I$5:$I$1804,0))),""))</f>
        <v/>
      </c>
      <c r="F46" s="24"/>
      <c r="G46" s="14" t="str">
        <f aca="false">IF(OR($E46="",$B46=""),"",INT(($B46-$E46)/365.25))</f>
        <v/>
      </c>
      <c r="H46" s="14" t="str">
        <f aca="false">IF($G46="","",IF($G46&lt;5,"Ha","Yo'q"))</f>
        <v/>
      </c>
      <c r="I46" s="14" t="str">
        <f aca="false">IF($G46="","",IF($G46&lt;18,"Ha","Yo'q"))</f>
        <v/>
      </c>
      <c r="J46" s="12"/>
      <c r="K46" s="12"/>
      <c r="L46" s="12"/>
    </row>
    <row r="47" customFormat="false" ht="15" hidden="false" customHeight="false" outlineLevel="0" collapsed="false">
      <c r="A47" s="8" t="n">
        <v>43</v>
      </c>
      <c r="B47" s="13"/>
      <c r="C47" s="25"/>
      <c r="D47" s="26" t="str">
        <f aca="false">IF($C47="","",IFERROR(IF(INDEX(Bolalar!$B$5:$B$1804,MATCH($C47,Bolalar!$I$5:$I$1804,0))="","",INDEX(Bolalar!$B$5:$B$1804,MATCH($C47,Bolalar!$I$5:$I$1804,0))),""))</f>
        <v/>
      </c>
      <c r="E47" s="15" t="str">
        <f aca="false">IF($C47="","",IFERROR(IF(INDEX(Bolalar!$C$5:$C$1804,MATCH($C47,Bolalar!$I$5:$I$1804,0))="","",INDEX(Bolalar!$C$5:$C$1804,MATCH($C47,Bolalar!$I$5:$I$1804,0))),""))</f>
        <v/>
      </c>
      <c r="F47" s="24"/>
      <c r="G47" s="14" t="str">
        <f aca="false">IF(OR($E47="",$B47=""),"",INT(($B47-$E47)/365.25))</f>
        <v/>
      </c>
      <c r="H47" s="14" t="str">
        <f aca="false">IF($G47="","",IF($G47&lt;5,"Ha","Yo'q"))</f>
        <v/>
      </c>
      <c r="I47" s="14" t="str">
        <f aca="false">IF($G47="","",IF($G47&lt;18,"Ha","Yo'q"))</f>
        <v/>
      </c>
      <c r="J47" s="12"/>
      <c r="K47" s="12"/>
      <c r="L47" s="12"/>
    </row>
    <row r="48" customFormat="false" ht="15" hidden="false" customHeight="false" outlineLevel="0" collapsed="false">
      <c r="A48" s="8" t="n">
        <v>44</v>
      </c>
      <c r="B48" s="13"/>
      <c r="C48" s="25"/>
      <c r="D48" s="26" t="str">
        <f aca="false">IF($C48="","",IFERROR(IF(INDEX(Bolalar!$B$5:$B$1804,MATCH($C48,Bolalar!$I$5:$I$1804,0))="","",INDEX(Bolalar!$B$5:$B$1804,MATCH($C48,Bolalar!$I$5:$I$1804,0))),""))</f>
        <v/>
      </c>
      <c r="E48" s="15" t="str">
        <f aca="false">IF($C48="","",IFERROR(IF(INDEX(Bolalar!$C$5:$C$1804,MATCH($C48,Bolalar!$I$5:$I$1804,0))="","",INDEX(Bolalar!$C$5:$C$1804,MATCH($C48,Bolalar!$I$5:$I$1804,0))),""))</f>
        <v/>
      </c>
      <c r="F48" s="24"/>
      <c r="G48" s="14" t="str">
        <f aca="false">IF(OR($E48="",$B48=""),"",INT(($B48-$E48)/365.25))</f>
        <v/>
      </c>
      <c r="H48" s="14" t="str">
        <f aca="false">IF($G48="","",IF($G48&lt;5,"Ha","Yo'q"))</f>
        <v/>
      </c>
      <c r="I48" s="14" t="str">
        <f aca="false">IF($G48="","",IF($G48&lt;18,"Ha","Yo'q"))</f>
        <v/>
      </c>
      <c r="J48" s="12"/>
      <c r="K48" s="12"/>
      <c r="L48" s="12"/>
    </row>
    <row r="49" customFormat="false" ht="15" hidden="false" customHeight="false" outlineLevel="0" collapsed="false">
      <c r="A49" s="8" t="n">
        <v>45</v>
      </c>
      <c r="B49" s="13"/>
      <c r="C49" s="25"/>
      <c r="D49" s="26" t="str">
        <f aca="false">IF($C49="","",IFERROR(IF(INDEX(Bolalar!$B$5:$B$1804,MATCH($C49,Bolalar!$I$5:$I$1804,0))="","",INDEX(Bolalar!$B$5:$B$1804,MATCH($C49,Bolalar!$I$5:$I$1804,0))),""))</f>
        <v/>
      </c>
      <c r="E49" s="15" t="str">
        <f aca="false">IF($C49="","",IFERROR(IF(INDEX(Bolalar!$C$5:$C$1804,MATCH($C49,Bolalar!$I$5:$I$1804,0))="","",INDEX(Bolalar!$C$5:$C$1804,MATCH($C49,Bolalar!$I$5:$I$1804,0))),""))</f>
        <v/>
      </c>
      <c r="F49" s="24"/>
      <c r="G49" s="14" t="str">
        <f aca="false">IF(OR($E49="",$B49=""),"",INT(($B49-$E49)/365.25))</f>
        <v/>
      </c>
      <c r="H49" s="14" t="str">
        <f aca="false">IF($G49="","",IF($G49&lt;5,"Ha","Yo'q"))</f>
        <v/>
      </c>
      <c r="I49" s="14" t="str">
        <f aca="false">IF($G49="","",IF($G49&lt;18,"Ha","Yo'q"))</f>
        <v/>
      </c>
      <c r="J49" s="12"/>
      <c r="K49" s="12"/>
      <c r="L49" s="12"/>
    </row>
    <row r="50" customFormat="false" ht="15" hidden="false" customHeight="false" outlineLevel="0" collapsed="false">
      <c r="A50" s="8" t="n">
        <v>46</v>
      </c>
      <c r="B50" s="13"/>
      <c r="C50" s="25"/>
      <c r="D50" s="26" t="str">
        <f aca="false">IF($C50="","",IFERROR(IF(INDEX(Bolalar!$B$5:$B$1804,MATCH($C50,Bolalar!$I$5:$I$1804,0))="","",INDEX(Bolalar!$B$5:$B$1804,MATCH($C50,Bolalar!$I$5:$I$1804,0))),""))</f>
        <v/>
      </c>
      <c r="E50" s="15" t="str">
        <f aca="false">IF($C50="","",IFERROR(IF(INDEX(Bolalar!$C$5:$C$1804,MATCH($C50,Bolalar!$I$5:$I$1804,0))="","",INDEX(Bolalar!$C$5:$C$1804,MATCH($C50,Bolalar!$I$5:$I$1804,0))),""))</f>
        <v/>
      </c>
      <c r="F50" s="24"/>
      <c r="G50" s="14" t="str">
        <f aca="false">IF(OR($E50="",$B50=""),"",INT(($B50-$E50)/365.25))</f>
        <v/>
      </c>
      <c r="H50" s="14" t="str">
        <f aca="false">IF($G50="","",IF($G50&lt;5,"Ha","Yo'q"))</f>
        <v/>
      </c>
      <c r="I50" s="14" t="str">
        <f aca="false">IF($G50="","",IF($G50&lt;18,"Ha","Yo'q"))</f>
        <v/>
      </c>
      <c r="J50" s="12"/>
      <c r="K50" s="12"/>
      <c r="L50" s="12"/>
    </row>
    <row r="51" customFormat="false" ht="15" hidden="false" customHeight="false" outlineLevel="0" collapsed="false">
      <c r="A51" s="8" t="n">
        <v>47</v>
      </c>
      <c r="B51" s="13"/>
      <c r="C51" s="25"/>
      <c r="D51" s="26" t="str">
        <f aca="false">IF($C51="","",IFERROR(IF(INDEX(Bolalar!$B$5:$B$1804,MATCH($C51,Bolalar!$I$5:$I$1804,0))="","",INDEX(Bolalar!$B$5:$B$1804,MATCH($C51,Bolalar!$I$5:$I$1804,0))),""))</f>
        <v/>
      </c>
      <c r="E51" s="15" t="str">
        <f aca="false">IF($C51="","",IFERROR(IF(INDEX(Bolalar!$C$5:$C$1804,MATCH($C51,Bolalar!$I$5:$I$1804,0))="","",INDEX(Bolalar!$C$5:$C$1804,MATCH($C51,Bolalar!$I$5:$I$1804,0))),""))</f>
        <v/>
      </c>
      <c r="F51" s="24"/>
      <c r="G51" s="14" t="str">
        <f aca="false">IF(OR($E51="",$B51=""),"",INT(($B51-$E51)/365.25))</f>
        <v/>
      </c>
      <c r="H51" s="14" t="str">
        <f aca="false">IF($G51="","",IF($G51&lt;5,"Ha","Yo'q"))</f>
        <v/>
      </c>
      <c r="I51" s="14" t="str">
        <f aca="false">IF($G51="","",IF($G51&lt;18,"Ha","Yo'q"))</f>
        <v/>
      </c>
      <c r="J51" s="12"/>
      <c r="K51" s="12"/>
      <c r="L51" s="12"/>
    </row>
    <row r="52" customFormat="false" ht="15" hidden="false" customHeight="false" outlineLevel="0" collapsed="false">
      <c r="A52" s="8" t="n">
        <v>48</v>
      </c>
      <c r="B52" s="13"/>
      <c r="C52" s="25"/>
      <c r="D52" s="26" t="str">
        <f aca="false">IF($C52="","",IFERROR(IF(INDEX(Bolalar!$B$5:$B$1804,MATCH($C52,Bolalar!$I$5:$I$1804,0))="","",INDEX(Bolalar!$B$5:$B$1804,MATCH($C52,Bolalar!$I$5:$I$1804,0))),""))</f>
        <v/>
      </c>
      <c r="E52" s="15" t="str">
        <f aca="false">IF($C52="","",IFERROR(IF(INDEX(Bolalar!$C$5:$C$1804,MATCH($C52,Bolalar!$I$5:$I$1804,0))="","",INDEX(Bolalar!$C$5:$C$1804,MATCH($C52,Bolalar!$I$5:$I$1804,0))),""))</f>
        <v/>
      </c>
      <c r="F52" s="24"/>
      <c r="G52" s="14" t="str">
        <f aca="false">IF(OR($E52="",$B52=""),"",INT(($B52-$E52)/365.25))</f>
        <v/>
      </c>
      <c r="H52" s="14" t="str">
        <f aca="false">IF($G52="","",IF($G52&lt;5,"Ha","Yo'q"))</f>
        <v/>
      </c>
      <c r="I52" s="14" t="str">
        <f aca="false">IF($G52="","",IF($G52&lt;18,"Ha","Yo'q"))</f>
        <v/>
      </c>
      <c r="J52" s="12"/>
      <c r="K52" s="12"/>
      <c r="L52" s="12"/>
    </row>
    <row r="53" customFormat="false" ht="15" hidden="false" customHeight="false" outlineLevel="0" collapsed="false">
      <c r="A53" s="8" t="n">
        <v>49</v>
      </c>
      <c r="B53" s="13"/>
      <c r="C53" s="25"/>
      <c r="D53" s="26" t="str">
        <f aca="false">IF($C53="","",IFERROR(IF(INDEX(Bolalar!$B$5:$B$1804,MATCH($C53,Bolalar!$I$5:$I$1804,0))="","",INDEX(Bolalar!$B$5:$B$1804,MATCH($C53,Bolalar!$I$5:$I$1804,0))),""))</f>
        <v/>
      </c>
      <c r="E53" s="15" t="str">
        <f aca="false">IF($C53="","",IFERROR(IF(INDEX(Bolalar!$C$5:$C$1804,MATCH($C53,Bolalar!$I$5:$I$1804,0))="","",INDEX(Bolalar!$C$5:$C$1804,MATCH($C53,Bolalar!$I$5:$I$1804,0))),""))</f>
        <v/>
      </c>
      <c r="F53" s="24"/>
      <c r="G53" s="14" t="str">
        <f aca="false">IF(OR($E53="",$B53=""),"",INT(($B53-$E53)/365.25))</f>
        <v/>
      </c>
      <c r="H53" s="14" t="str">
        <f aca="false">IF($G53="","",IF($G53&lt;5,"Ha","Yo'q"))</f>
        <v/>
      </c>
      <c r="I53" s="14" t="str">
        <f aca="false">IF($G53="","",IF($G53&lt;18,"Ha","Yo'q"))</f>
        <v/>
      </c>
      <c r="J53" s="12"/>
      <c r="K53" s="12"/>
      <c r="L53" s="12"/>
    </row>
    <row r="54" customFormat="false" ht="15" hidden="false" customHeight="false" outlineLevel="0" collapsed="false">
      <c r="A54" s="8" t="n">
        <v>50</v>
      </c>
      <c r="B54" s="13"/>
      <c r="C54" s="25"/>
      <c r="D54" s="26" t="str">
        <f aca="false">IF($C54="","",IFERROR(IF(INDEX(Bolalar!$B$5:$B$1804,MATCH($C54,Bolalar!$I$5:$I$1804,0))="","",INDEX(Bolalar!$B$5:$B$1804,MATCH($C54,Bolalar!$I$5:$I$1804,0))),""))</f>
        <v/>
      </c>
      <c r="E54" s="15" t="str">
        <f aca="false">IF($C54="","",IFERROR(IF(INDEX(Bolalar!$C$5:$C$1804,MATCH($C54,Bolalar!$I$5:$I$1804,0))="","",INDEX(Bolalar!$C$5:$C$1804,MATCH($C54,Bolalar!$I$5:$I$1804,0))),""))</f>
        <v/>
      </c>
      <c r="F54" s="24"/>
      <c r="G54" s="14" t="str">
        <f aca="false">IF(OR($E54="",$B54=""),"",INT(($B54-$E54)/365.25))</f>
        <v/>
      </c>
      <c r="H54" s="14" t="str">
        <f aca="false">IF($G54="","",IF($G54&lt;5,"Ha","Yo'q"))</f>
        <v/>
      </c>
      <c r="I54" s="14" t="str">
        <f aca="false">IF($G54="","",IF($G54&lt;18,"Ha","Yo'q"))</f>
        <v/>
      </c>
      <c r="J54" s="12"/>
      <c r="K54" s="12"/>
      <c r="L54" s="12"/>
    </row>
    <row r="55" customFormat="false" ht="15" hidden="false" customHeight="false" outlineLevel="0" collapsed="false">
      <c r="A55" s="8" t="n">
        <v>51</v>
      </c>
      <c r="B55" s="13"/>
      <c r="C55" s="25"/>
      <c r="D55" s="26" t="str">
        <f aca="false">IF($C55="","",IFERROR(IF(INDEX(Bolalar!$B$5:$B$1804,MATCH($C55,Bolalar!$I$5:$I$1804,0))="","",INDEX(Bolalar!$B$5:$B$1804,MATCH($C55,Bolalar!$I$5:$I$1804,0))),""))</f>
        <v/>
      </c>
      <c r="E55" s="15" t="str">
        <f aca="false">IF($C55="","",IFERROR(IF(INDEX(Bolalar!$C$5:$C$1804,MATCH($C55,Bolalar!$I$5:$I$1804,0))="","",INDEX(Bolalar!$C$5:$C$1804,MATCH($C55,Bolalar!$I$5:$I$1804,0))),""))</f>
        <v/>
      </c>
      <c r="F55" s="24"/>
      <c r="G55" s="14" t="str">
        <f aca="false">IF(OR($E55="",$B55=""),"",INT(($B55-$E55)/365.25))</f>
        <v/>
      </c>
      <c r="H55" s="14" t="str">
        <f aca="false">IF($G55="","",IF($G55&lt;5,"Ha","Yo'q"))</f>
        <v/>
      </c>
      <c r="I55" s="14" t="str">
        <f aca="false">IF($G55="","",IF($G55&lt;18,"Ha","Yo'q"))</f>
        <v/>
      </c>
      <c r="J55" s="12"/>
      <c r="K55" s="12"/>
      <c r="L55" s="12"/>
    </row>
    <row r="56" customFormat="false" ht="15" hidden="false" customHeight="false" outlineLevel="0" collapsed="false">
      <c r="A56" s="8" t="n">
        <v>52</v>
      </c>
      <c r="B56" s="13"/>
      <c r="C56" s="25"/>
      <c r="D56" s="26" t="str">
        <f aca="false">IF($C56="","",IFERROR(IF(INDEX(Bolalar!$B$5:$B$1804,MATCH($C56,Bolalar!$I$5:$I$1804,0))="","",INDEX(Bolalar!$B$5:$B$1804,MATCH($C56,Bolalar!$I$5:$I$1804,0))),""))</f>
        <v/>
      </c>
      <c r="E56" s="15" t="str">
        <f aca="false">IF($C56="","",IFERROR(IF(INDEX(Bolalar!$C$5:$C$1804,MATCH($C56,Bolalar!$I$5:$I$1804,0))="","",INDEX(Bolalar!$C$5:$C$1804,MATCH($C56,Bolalar!$I$5:$I$1804,0))),""))</f>
        <v/>
      </c>
      <c r="F56" s="24"/>
      <c r="G56" s="14" t="str">
        <f aca="false">IF(OR($E56="",$B56=""),"",INT(($B56-$E56)/365.25))</f>
        <v/>
      </c>
      <c r="H56" s="14" t="str">
        <f aca="false">IF($G56="","",IF($G56&lt;5,"Ha","Yo'q"))</f>
        <v/>
      </c>
      <c r="I56" s="14" t="str">
        <f aca="false">IF($G56="","",IF($G56&lt;18,"Ha","Yo'q"))</f>
        <v/>
      </c>
      <c r="J56" s="12"/>
      <c r="K56" s="12"/>
      <c r="L56" s="12"/>
    </row>
    <row r="57" customFormat="false" ht="15" hidden="false" customHeight="false" outlineLevel="0" collapsed="false">
      <c r="A57" s="8" t="n">
        <v>53</v>
      </c>
      <c r="B57" s="13"/>
      <c r="C57" s="25"/>
      <c r="D57" s="26" t="str">
        <f aca="false">IF($C57="","",IFERROR(IF(INDEX(Bolalar!$B$5:$B$1804,MATCH($C57,Bolalar!$I$5:$I$1804,0))="","",INDEX(Bolalar!$B$5:$B$1804,MATCH($C57,Bolalar!$I$5:$I$1804,0))),""))</f>
        <v/>
      </c>
      <c r="E57" s="15" t="str">
        <f aca="false">IF($C57="","",IFERROR(IF(INDEX(Bolalar!$C$5:$C$1804,MATCH($C57,Bolalar!$I$5:$I$1804,0))="","",INDEX(Bolalar!$C$5:$C$1804,MATCH($C57,Bolalar!$I$5:$I$1804,0))),""))</f>
        <v/>
      </c>
      <c r="F57" s="24"/>
      <c r="G57" s="14" t="str">
        <f aca="false">IF(OR($E57="",$B57=""),"",INT(($B57-$E57)/365.25))</f>
        <v/>
      </c>
      <c r="H57" s="14" t="str">
        <f aca="false">IF($G57="","",IF($G57&lt;5,"Ha","Yo'q"))</f>
        <v/>
      </c>
      <c r="I57" s="14" t="str">
        <f aca="false">IF($G57="","",IF($G57&lt;18,"Ha","Yo'q"))</f>
        <v/>
      </c>
      <c r="J57" s="12"/>
      <c r="K57" s="12"/>
      <c r="L57" s="12"/>
    </row>
    <row r="58" customFormat="false" ht="15" hidden="false" customHeight="false" outlineLevel="0" collapsed="false">
      <c r="A58" s="8" t="n">
        <v>54</v>
      </c>
      <c r="B58" s="13"/>
      <c r="C58" s="25"/>
      <c r="D58" s="26" t="str">
        <f aca="false">IF($C58="","",IFERROR(IF(INDEX(Bolalar!$B$5:$B$1804,MATCH($C58,Bolalar!$I$5:$I$1804,0))="","",INDEX(Bolalar!$B$5:$B$1804,MATCH($C58,Bolalar!$I$5:$I$1804,0))),""))</f>
        <v/>
      </c>
      <c r="E58" s="15" t="str">
        <f aca="false">IF($C58="","",IFERROR(IF(INDEX(Bolalar!$C$5:$C$1804,MATCH($C58,Bolalar!$I$5:$I$1804,0))="","",INDEX(Bolalar!$C$5:$C$1804,MATCH($C58,Bolalar!$I$5:$I$1804,0))),""))</f>
        <v/>
      </c>
      <c r="F58" s="24"/>
      <c r="G58" s="14" t="str">
        <f aca="false">IF(OR($E58="",$B58=""),"",INT(($B58-$E58)/365.25))</f>
        <v/>
      </c>
      <c r="H58" s="14" t="str">
        <f aca="false">IF($G58="","",IF($G58&lt;5,"Ha","Yo'q"))</f>
        <v/>
      </c>
      <c r="I58" s="14" t="str">
        <f aca="false">IF($G58="","",IF($G58&lt;18,"Ha","Yo'q"))</f>
        <v/>
      </c>
      <c r="J58" s="12"/>
      <c r="K58" s="12"/>
      <c r="L58" s="12"/>
    </row>
    <row r="59" customFormat="false" ht="15" hidden="false" customHeight="false" outlineLevel="0" collapsed="false">
      <c r="A59" s="8" t="n">
        <v>55</v>
      </c>
      <c r="B59" s="13"/>
      <c r="C59" s="25"/>
      <c r="D59" s="26" t="str">
        <f aca="false">IF($C59="","",IFERROR(IF(INDEX(Bolalar!$B$5:$B$1804,MATCH($C59,Bolalar!$I$5:$I$1804,0))="","",INDEX(Bolalar!$B$5:$B$1804,MATCH($C59,Bolalar!$I$5:$I$1804,0))),""))</f>
        <v/>
      </c>
      <c r="E59" s="15" t="str">
        <f aca="false">IF($C59="","",IFERROR(IF(INDEX(Bolalar!$C$5:$C$1804,MATCH($C59,Bolalar!$I$5:$I$1804,0))="","",INDEX(Bolalar!$C$5:$C$1804,MATCH($C59,Bolalar!$I$5:$I$1804,0))),""))</f>
        <v/>
      </c>
      <c r="F59" s="24"/>
      <c r="G59" s="14" t="str">
        <f aca="false">IF(OR($E59="",$B59=""),"",INT(($B59-$E59)/365.25))</f>
        <v/>
      </c>
      <c r="H59" s="14" t="str">
        <f aca="false">IF($G59="","",IF($G59&lt;5,"Ha","Yo'q"))</f>
        <v/>
      </c>
      <c r="I59" s="14" t="str">
        <f aca="false">IF($G59="","",IF($G59&lt;18,"Ha","Yo'q"))</f>
        <v/>
      </c>
      <c r="J59" s="12"/>
      <c r="K59" s="12"/>
      <c r="L59" s="12"/>
    </row>
    <row r="60" customFormat="false" ht="15" hidden="false" customHeight="false" outlineLevel="0" collapsed="false">
      <c r="A60" s="8" t="n">
        <v>56</v>
      </c>
      <c r="B60" s="13"/>
      <c r="C60" s="25"/>
      <c r="D60" s="26" t="str">
        <f aca="false">IF($C60="","",IFERROR(IF(INDEX(Bolalar!$B$5:$B$1804,MATCH($C60,Bolalar!$I$5:$I$1804,0))="","",INDEX(Bolalar!$B$5:$B$1804,MATCH($C60,Bolalar!$I$5:$I$1804,0))),""))</f>
        <v/>
      </c>
      <c r="E60" s="15" t="str">
        <f aca="false">IF($C60="","",IFERROR(IF(INDEX(Bolalar!$C$5:$C$1804,MATCH($C60,Bolalar!$I$5:$I$1804,0))="","",INDEX(Bolalar!$C$5:$C$1804,MATCH($C60,Bolalar!$I$5:$I$1804,0))),""))</f>
        <v/>
      </c>
      <c r="F60" s="24"/>
      <c r="G60" s="14" t="str">
        <f aca="false">IF(OR($E60="",$B60=""),"",INT(($B60-$E60)/365.25))</f>
        <v/>
      </c>
      <c r="H60" s="14" t="str">
        <f aca="false">IF($G60="","",IF($G60&lt;5,"Ha","Yo'q"))</f>
        <v/>
      </c>
      <c r="I60" s="14" t="str">
        <f aca="false">IF($G60="","",IF($G60&lt;18,"Ha","Yo'q"))</f>
        <v/>
      </c>
      <c r="J60" s="12"/>
      <c r="K60" s="12"/>
      <c r="L60" s="12"/>
    </row>
    <row r="61" customFormat="false" ht="15" hidden="false" customHeight="false" outlineLevel="0" collapsed="false">
      <c r="A61" s="8" t="n">
        <v>57</v>
      </c>
      <c r="B61" s="13"/>
      <c r="C61" s="25"/>
      <c r="D61" s="26" t="str">
        <f aca="false">IF($C61="","",IFERROR(IF(INDEX(Bolalar!$B$5:$B$1804,MATCH($C61,Bolalar!$I$5:$I$1804,0))="","",INDEX(Bolalar!$B$5:$B$1804,MATCH($C61,Bolalar!$I$5:$I$1804,0))),""))</f>
        <v/>
      </c>
      <c r="E61" s="15" t="str">
        <f aca="false">IF($C61="","",IFERROR(IF(INDEX(Bolalar!$C$5:$C$1804,MATCH($C61,Bolalar!$I$5:$I$1804,0))="","",INDEX(Bolalar!$C$5:$C$1804,MATCH($C61,Bolalar!$I$5:$I$1804,0))),""))</f>
        <v/>
      </c>
      <c r="F61" s="24"/>
      <c r="G61" s="14" t="str">
        <f aca="false">IF(OR($E61="",$B61=""),"",INT(($B61-$E61)/365.25))</f>
        <v/>
      </c>
      <c r="H61" s="14" t="str">
        <f aca="false">IF($G61="","",IF($G61&lt;5,"Ha","Yo'q"))</f>
        <v/>
      </c>
      <c r="I61" s="14" t="str">
        <f aca="false">IF($G61="","",IF($G61&lt;18,"Ha","Yo'q"))</f>
        <v/>
      </c>
      <c r="J61" s="12"/>
      <c r="K61" s="12"/>
      <c r="L61" s="12"/>
    </row>
    <row r="62" customFormat="false" ht="15" hidden="false" customHeight="false" outlineLevel="0" collapsed="false">
      <c r="A62" s="8" t="n">
        <v>58</v>
      </c>
      <c r="B62" s="13"/>
      <c r="C62" s="25"/>
      <c r="D62" s="26" t="str">
        <f aca="false">IF($C62="","",IFERROR(IF(INDEX(Bolalar!$B$5:$B$1804,MATCH($C62,Bolalar!$I$5:$I$1804,0))="","",INDEX(Bolalar!$B$5:$B$1804,MATCH($C62,Bolalar!$I$5:$I$1804,0))),""))</f>
        <v/>
      </c>
      <c r="E62" s="15" t="str">
        <f aca="false">IF($C62="","",IFERROR(IF(INDEX(Bolalar!$C$5:$C$1804,MATCH($C62,Bolalar!$I$5:$I$1804,0))="","",INDEX(Bolalar!$C$5:$C$1804,MATCH($C62,Bolalar!$I$5:$I$1804,0))),""))</f>
        <v/>
      </c>
      <c r="F62" s="24"/>
      <c r="G62" s="14" t="str">
        <f aca="false">IF(OR($E62="",$B62=""),"",INT(($B62-$E62)/365.25))</f>
        <v/>
      </c>
      <c r="H62" s="14" t="str">
        <f aca="false">IF($G62="","",IF($G62&lt;5,"Ha","Yo'q"))</f>
        <v/>
      </c>
      <c r="I62" s="14" t="str">
        <f aca="false">IF($G62="","",IF($G62&lt;18,"Ha","Yo'q"))</f>
        <v/>
      </c>
      <c r="J62" s="12"/>
      <c r="K62" s="12"/>
      <c r="L62" s="12"/>
    </row>
    <row r="63" customFormat="false" ht="15" hidden="false" customHeight="false" outlineLevel="0" collapsed="false">
      <c r="A63" s="8" t="n">
        <v>59</v>
      </c>
      <c r="B63" s="13"/>
      <c r="C63" s="25"/>
      <c r="D63" s="26" t="str">
        <f aca="false">IF($C63="","",IFERROR(IF(INDEX(Bolalar!$B$5:$B$1804,MATCH($C63,Bolalar!$I$5:$I$1804,0))="","",INDEX(Bolalar!$B$5:$B$1804,MATCH($C63,Bolalar!$I$5:$I$1804,0))),""))</f>
        <v/>
      </c>
      <c r="E63" s="15" t="str">
        <f aca="false">IF($C63="","",IFERROR(IF(INDEX(Bolalar!$C$5:$C$1804,MATCH($C63,Bolalar!$I$5:$I$1804,0))="","",INDEX(Bolalar!$C$5:$C$1804,MATCH($C63,Bolalar!$I$5:$I$1804,0))),""))</f>
        <v/>
      </c>
      <c r="F63" s="24"/>
      <c r="G63" s="14" t="str">
        <f aca="false">IF(OR($E63="",$B63=""),"",INT(($B63-$E63)/365.25))</f>
        <v/>
      </c>
      <c r="H63" s="14" t="str">
        <f aca="false">IF($G63="","",IF($G63&lt;5,"Ha","Yo'q"))</f>
        <v/>
      </c>
      <c r="I63" s="14" t="str">
        <f aca="false">IF($G63="","",IF($G63&lt;18,"Ha","Yo'q"))</f>
        <v/>
      </c>
      <c r="J63" s="12"/>
      <c r="K63" s="12"/>
      <c r="L63" s="12"/>
    </row>
    <row r="64" customFormat="false" ht="15" hidden="false" customHeight="false" outlineLevel="0" collapsed="false">
      <c r="A64" s="8" t="n">
        <v>60</v>
      </c>
      <c r="B64" s="13"/>
      <c r="C64" s="25"/>
      <c r="D64" s="26" t="str">
        <f aca="false">IF($C64="","",IFERROR(IF(INDEX(Bolalar!$B$5:$B$1804,MATCH($C64,Bolalar!$I$5:$I$1804,0))="","",INDEX(Bolalar!$B$5:$B$1804,MATCH($C64,Bolalar!$I$5:$I$1804,0))),""))</f>
        <v/>
      </c>
      <c r="E64" s="15" t="str">
        <f aca="false">IF($C64="","",IFERROR(IF(INDEX(Bolalar!$C$5:$C$1804,MATCH($C64,Bolalar!$I$5:$I$1804,0))="","",INDEX(Bolalar!$C$5:$C$1804,MATCH($C64,Bolalar!$I$5:$I$1804,0))),""))</f>
        <v/>
      </c>
      <c r="F64" s="24"/>
      <c r="G64" s="14" t="str">
        <f aca="false">IF(OR($E64="",$B64=""),"",INT(($B64-$E64)/365.25))</f>
        <v/>
      </c>
      <c r="H64" s="14" t="str">
        <f aca="false">IF($G64="","",IF($G64&lt;5,"Ha","Yo'q"))</f>
        <v/>
      </c>
      <c r="I64" s="14" t="str">
        <f aca="false">IF($G64="","",IF($G64&lt;18,"Ha","Yo'q"))</f>
        <v/>
      </c>
      <c r="J64" s="12"/>
      <c r="K64" s="12"/>
      <c r="L64" s="12"/>
    </row>
    <row r="65" customFormat="false" ht="15" hidden="false" customHeight="false" outlineLevel="0" collapsed="false">
      <c r="A65" s="8" t="n">
        <v>61</v>
      </c>
      <c r="B65" s="13"/>
      <c r="C65" s="25"/>
      <c r="D65" s="26" t="str">
        <f aca="false">IF($C65="","",IFERROR(IF(INDEX(Bolalar!$B$5:$B$1804,MATCH($C65,Bolalar!$I$5:$I$1804,0))="","",INDEX(Bolalar!$B$5:$B$1804,MATCH($C65,Bolalar!$I$5:$I$1804,0))),""))</f>
        <v/>
      </c>
      <c r="E65" s="15" t="str">
        <f aca="false">IF($C65="","",IFERROR(IF(INDEX(Bolalar!$C$5:$C$1804,MATCH($C65,Bolalar!$I$5:$I$1804,0))="","",INDEX(Bolalar!$C$5:$C$1804,MATCH($C65,Bolalar!$I$5:$I$1804,0))),""))</f>
        <v/>
      </c>
      <c r="F65" s="24"/>
      <c r="G65" s="14" t="str">
        <f aca="false">IF(OR($E65="",$B65=""),"",INT(($B65-$E65)/365.25))</f>
        <v/>
      </c>
      <c r="H65" s="14" t="str">
        <f aca="false">IF($G65="","",IF($G65&lt;5,"Ha","Yo'q"))</f>
        <v/>
      </c>
      <c r="I65" s="14" t="str">
        <f aca="false">IF($G65="","",IF($G65&lt;18,"Ha","Yo'q"))</f>
        <v/>
      </c>
      <c r="J65" s="12"/>
      <c r="K65" s="12"/>
      <c r="L65" s="12"/>
    </row>
    <row r="66" customFormat="false" ht="15" hidden="false" customHeight="false" outlineLevel="0" collapsed="false">
      <c r="A66" s="8" t="n">
        <v>62</v>
      </c>
      <c r="B66" s="13"/>
      <c r="C66" s="25"/>
      <c r="D66" s="26" t="str">
        <f aca="false">IF($C66="","",IFERROR(IF(INDEX(Bolalar!$B$5:$B$1804,MATCH($C66,Bolalar!$I$5:$I$1804,0))="","",INDEX(Bolalar!$B$5:$B$1804,MATCH($C66,Bolalar!$I$5:$I$1804,0))),""))</f>
        <v/>
      </c>
      <c r="E66" s="15" t="str">
        <f aca="false">IF($C66="","",IFERROR(IF(INDEX(Bolalar!$C$5:$C$1804,MATCH($C66,Bolalar!$I$5:$I$1804,0))="","",INDEX(Bolalar!$C$5:$C$1804,MATCH($C66,Bolalar!$I$5:$I$1804,0))),""))</f>
        <v/>
      </c>
      <c r="F66" s="24"/>
      <c r="G66" s="14" t="str">
        <f aca="false">IF(OR($E66="",$B66=""),"",INT(($B66-$E66)/365.25))</f>
        <v/>
      </c>
      <c r="H66" s="14" t="str">
        <f aca="false">IF($G66="","",IF($G66&lt;5,"Ha","Yo'q"))</f>
        <v/>
      </c>
      <c r="I66" s="14" t="str">
        <f aca="false">IF($G66="","",IF($G66&lt;18,"Ha","Yo'q"))</f>
        <v/>
      </c>
      <c r="J66" s="12"/>
      <c r="K66" s="12"/>
      <c r="L66" s="12"/>
    </row>
    <row r="67" customFormat="false" ht="15" hidden="false" customHeight="false" outlineLevel="0" collapsed="false">
      <c r="A67" s="8" t="n">
        <v>63</v>
      </c>
      <c r="B67" s="13"/>
      <c r="C67" s="25"/>
      <c r="D67" s="26" t="str">
        <f aca="false">IF($C67="","",IFERROR(IF(INDEX(Bolalar!$B$5:$B$1804,MATCH($C67,Bolalar!$I$5:$I$1804,0))="","",INDEX(Bolalar!$B$5:$B$1804,MATCH($C67,Bolalar!$I$5:$I$1804,0))),""))</f>
        <v/>
      </c>
      <c r="E67" s="15" t="str">
        <f aca="false">IF($C67="","",IFERROR(IF(INDEX(Bolalar!$C$5:$C$1804,MATCH($C67,Bolalar!$I$5:$I$1804,0))="","",INDEX(Bolalar!$C$5:$C$1804,MATCH($C67,Bolalar!$I$5:$I$1804,0))),""))</f>
        <v/>
      </c>
      <c r="F67" s="24"/>
      <c r="G67" s="14" t="str">
        <f aca="false">IF(OR($E67="",$B67=""),"",INT(($B67-$E67)/365.25))</f>
        <v/>
      </c>
      <c r="H67" s="14" t="str">
        <f aca="false">IF($G67="","",IF($G67&lt;5,"Ha","Yo'q"))</f>
        <v/>
      </c>
      <c r="I67" s="14" t="str">
        <f aca="false">IF($G67="","",IF($G67&lt;18,"Ha","Yo'q"))</f>
        <v/>
      </c>
      <c r="J67" s="12"/>
      <c r="K67" s="12"/>
      <c r="L67" s="12"/>
    </row>
    <row r="68" customFormat="false" ht="15" hidden="false" customHeight="false" outlineLevel="0" collapsed="false">
      <c r="A68" s="8" t="n">
        <v>64</v>
      </c>
      <c r="B68" s="13"/>
      <c r="C68" s="25"/>
      <c r="D68" s="26" t="str">
        <f aca="false">IF($C68="","",IFERROR(IF(INDEX(Bolalar!$B$5:$B$1804,MATCH($C68,Bolalar!$I$5:$I$1804,0))="","",INDEX(Bolalar!$B$5:$B$1804,MATCH($C68,Bolalar!$I$5:$I$1804,0))),""))</f>
        <v/>
      </c>
      <c r="E68" s="15" t="str">
        <f aca="false">IF($C68="","",IFERROR(IF(INDEX(Bolalar!$C$5:$C$1804,MATCH($C68,Bolalar!$I$5:$I$1804,0))="","",INDEX(Bolalar!$C$5:$C$1804,MATCH($C68,Bolalar!$I$5:$I$1804,0))),""))</f>
        <v/>
      </c>
      <c r="F68" s="24"/>
      <c r="G68" s="14" t="str">
        <f aca="false">IF(OR($E68="",$B68=""),"",INT(($B68-$E68)/365.25))</f>
        <v/>
      </c>
      <c r="H68" s="14" t="str">
        <f aca="false">IF($G68="","",IF($G68&lt;5,"Ha","Yo'q"))</f>
        <v/>
      </c>
      <c r="I68" s="14" t="str">
        <f aca="false">IF($G68="","",IF($G68&lt;18,"Ha","Yo'q"))</f>
        <v/>
      </c>
      <c r="J68" s="12"/>
      <c r="K68" s="12"/>
      <c r="L68" s="12"/>
    </row>
    <row r="69" customFormat="false" ht="15" hidden="false" customHeight="false" outlineLevel="0" collapsed="false">
      <c r="A69" s="8" t="n">
        <v>65</v>
      </c>
      <c r="B69" s="13"/>
      <c r="C69" s="25"/>
      <c r="D69" s="26" t="str">
        <f aca="false">IF($C69="","",IFERROR(IF(INDEX(Bolalar!$B$5:$B$1804,MATCH($C69,Bolalar!$I$5:$I$1804,0))="","",INDEX(Bolalar!$B$5:$B$1804,MATCH($C69,Bolalar!$I$5:$I$1804,0))),""))</f>
        <v/>
      </c>
      <c r="E69" s="15" t="str">
        <f aca="false">IF($C69="","",IFERROR(IF(INDEX(Bolalar!$C$5:$C$1804,MATCH($C69,Bolalar!$I$5:$I$1804,0))="","",INDEX(Bolalar!$C$5:$C$1804,MATCH($C69,Bolalar!$I$5:$I$1804,0))),""))</f>
        <v/>
      </c>
      <c r="F69" s="24"/>
      <c r="G69" s="14" t="str">
        <f aca="false">IF(OR($E69="",$B69=""),"",INT(($B69-$E69)/365.25))</f>
        <v/>
      </c>
      <c r="H69" s="14" t="str">
        <f aca="false">IF($G69="","",IF($G69&lt;5,"Ha","Yo'q"))</f>
        <v/>
      </c>
      <c r="I69" s="14" t="str">
        <f aca="false">IF($G69="","",IF($G69&lt;18,"Ha","Yo'q"))</f>
        <v/>
      </c>
      <c r="J69" s="12"/>
      <c r="K69" s="12"/>
      <c r="L69" s="12"/>
    </row>
    <row r="70" customFormat="false" ht="15" hidden="false" customHeight="false" outlineLevel="0" collapsed="false">
      <c r="A70" s="8" t="n">
        <v>66</v>
      </c>
      <c r="B70" s="13"/>
      <c r="C70" s="25"/>
      <c r="D70" s="26" t="str">
        <f aca="false">IF($C70="","",IFERROR(IF(INDEX(Bolalar!$B$5:$B$1804,MATCH($C70,Bolalar!$I$5:$I$1804,0))="","",INDEX(Bolalar!$B$5:$B$1804,MATCH($C70,Bolalar!$I$5:$I$1804,0))),""))</f>
        <v/>
      </c>
      <c r="E70" s="15" t="str">
        <f aca="false">IF($C70="","",IFERROR(IF(INDEX(Bolalar!$C$5:$C$1804,MATCH($C70,Bolalar!$I$5:$I$1804,0))="","",INDEX(Bolalar!$C$5:$C$1804,MATCH($C70,Bolalar!$I$5:$I$1804,0))),""))</f>
        <v/>
      </c>
      <c r="F70" s="24"/>
      <c r="G70" s="14" t="str">
        <f aca="false">IF(OR($E70="",$B70=""),"",INT(($B70-$E70)/365.25))</f>
        <v/>
      </c>
      <c r="H70" s="14" t="str">
        <f aca="false">IF($G70="","",IF($G70&lt;5,"Ha","Yo'q"))</f>
        <v/>
      </c>
      <c r="I70" s="14" t="str">
        <f aca="false">IF($G70="","",IF($G70&lt;18,"Ha","Yo'q"))</f>
        <v/>
      </c>
      <c r="J70" s="12"/>
      <c r="K70" s="12"/>
      <c r="L70" s="12"/>
    </row>
    <row r="71" customFormat="false" ht="15" hidden="false" customHeight="false" outlineLevel="0" collapsed="false">
      <c r="A71" s="8" t="n">
        <v>67</v>
      </c>
      <c r="B71" s="13"/>
      <c r="C71" s="25"/>
      <c r="D71" s="26" t="str">
        <f aca="false">IF($C71="","",IFERROR(IF(INDEX(Bolalar!$B$5:$B$1804,MATCH($C71,Bolalar!$I$5:$I$1804,0))="","",INDEX(Bolalar!$B$5:$B$1804,MATCH($C71,Bolalar!$I$5:$I$1804,0))),""))</f>
        <v/>
      </c>
      <c r="E71" s="15" t="str">
        <f aca="false">IF($C71="","",IFERROR(IF(INDEX(Bolalar!$C$5:$C$1804,MATCH($C71,Bolalar!$I$5:$I$1804,0))="","",INDEX(Bolalar!$C$5:$C$1804,MATCH($C71,Bolalar!$I$5:$I$1804,0))),""))</f>
        <v/>
      </c>
      <c r="F71" s="24"/>
      <c r="G71" s="14" t="str">
        <f aca="false">IF(OR($E71="",$B71=""),"",INT(($B71-$E71)/365.25))</f>
        <v/>
      </c>
      <c r="H71" s="14" t="str">
        <f aca="false">IF($G71="","",IF($G71&lt;5,"Ha","Yo'q"))</f>
        <v/>
      </c>
      <c r="I71" s="14" t="str">
        <f aca="false">IF($G71="","",IF($G71&lt;18,"Ha","Yo'q"))</f>
        <v/>
      </c>
      <c r="J71" s="12"/>
      <c r="K71" s="12"/>
      <c r="L71" s="12"/>
    </row>
    <row r="72" customFormat="false" ht="15" hidden="false" customHeight="false" outlineLevel="0" collapsed="false">
      <c r="A72" s="8" t="n">
        <v>68</v>
      </c>
      <c r="B72" s="13"/>
      <c r="C72" s="25"/>
      <c r="D72" s="26" t="str">
        <f aca="false">IF($C72="","",IFERROR(IF(INDEX(Bolalar!$B$5:$B$1804,MATCH($C72,Bolalar!$I$5:$I$1804,0))="","",INDEX(Bolalar!$B$5:$B$1804,MATCH($C72,Bolalar!$I$5:$I$1804,0))),""))</f>
        <v/>
      </c>
      <c r="E72" s="15" t="str">
        <f aca="false">IF($C72="","",IFERROR(IF(INDEX(Bolalar!$C$5:$C$1804,MATCH($C72,Bolalar!$I$5:$I$1804,0))="","",INDEX(Bolalar!$C$5:$C$1804,MATCH($C72,Bolalar!$I$5:$I$1804,0))),""))</f>
        <v/>
      </c>
      <c r="F72" s="24"/>
      <c r="G72" s="14" t="str">
        <f aca="false">IF(OR($E72="",$B72=""),"",INT(($B72-$E72)/365.25))</f>
        <v/>
      </c>
      <c r="H72" s="14" t="str">
        <f aca="false">IF($G72="","",IF($G72&lt;5,"Ha","Yo'q"))</f>
        <v/>
      </c>
      <c r="I72" s="14" t="str">
        <f aca="false">IF($G72="","",IF($G72&lt;18,"Ha","Yo'q"))</f>
        <v/>
      </c>
      <c r="J72" s="12"/>
      <c r="K72" s="12"/>
      <c r="L72" s="12"/>
    </row>
    <row r="73" customFormat="false" ht="15" hidden="false" customHeight="false" outlineLevel="0" collapsed="false">
      <c r="A73" s="8" t="n">
        <v>69</v>
      </c>
      <c r="B73" s="13"/>
      <c r="C73" s="25"/>
      <c r="D73" s="26" t="str">
        <f aca="false">IF($C73="","",IFERROR(IF(INDEX(Bolalar!$B$5:$B$1804,MATCH($C73,Bolalar!$I$5:$I$1804,0))="","",INDEX(Bolalar!$B$5:$B$1804,MATCH($C73,Bolalar!$I$5:$I$1804,0))),""))</f>
        <v/>
      </c>
      <c r="E73" s="15" t="str">
        <f aca="false">IF($C73="","",IFERROR(IF(INDEX(Bolalar!$C$5:$C$1804,MATCH($C73,Bolalar!$I$5:$I$1804,0))="","",INDEX(Bolalar!$C$5:$C$1804,MATCH($C73,Bolalar!$I$5:$I$1804,0))),""))</f>
        <v/>
      </c>
      <c r="F73" s="24"/>
      <c r="G73" s="14" t="str">
        <f aca="false">IF(OR($E73="",$B73=""),"",INT(($B73-$E73)/365.25))</f>
        <v/>
      </c>
      <c r="H73" s="14" t="str">
        <f aca="false">IF($G73="","",IF($G73&lt;5,"Ha","Yo'q"))</f>
        <v/>
      </c>
      <c r="I73" s="14" t="str">
        <f aca="false">IF($G73="","",IF($G73&lt;18,"Ha","Yo'q"))</f>
        <v/>
      </c>
      <c r="J73" s="12"/>
      <c r="K73" s="12"/>
      <c r="L73" s="12"/>
    </row>
    <row r="74" customFormat="false" ht="15" hidden="false" customHeight="false" outlineLevel="0" collapsed="false">
      <c r="A74" s="8" t="n">
        <v>70</v>
      </c>
      <c r="B74" s="13"/>
      <c r="C74" s="25"/>
      <c r="D74" s="26" t="str">
        <f aca="false">IF($C74="","",IFERROR(IF(INDEX(Bolalar!$B$5:$B$1804,MATCH($C74,Bolalar!$I$5:$I$1804,0))="","",INDEX(Bolalar!$B$5:$B$1804,MATCH($C74,Bolalar!$I$5:$I$1804,0))),""))</f>
        <v/>
      </c>
      <c r="E74" s="15" t="str">
        <f aca="false">IF($C74="","",IFERROR(IF(INDEX(Bolalar!$C$5:$C$1804,MATCH($C74,Bolalar!$I$5:$I$1804,0))="","",INDEX(Bolalar!$C$5:$C$1804,MATCH($C74,Bolalar!$I$5:$I$1804,0))),""))</f>
        <v/>
      </c>
      <c r="F74" s="24"/>
      <c r="G74" s="14" t="str">
        <f aca="false">IF(OR($E74="",$B74=""),"",INT(($B74-$E74)/365.25))</f>
        <v/>
      </c>
      <c r="H74" s="14" t="str">
        <f aca="false">IF($G74="","",IF($G74&lt;5,"Ha","Yo'q"))</f>
        <v/>
      </c>
      <c r="I74" s="14" t="str">
        <f aca="false">IF($G74="","",IF($G74&lt;18,"Ha","Yo'q"))</f>
        <v/>
      </c>
      <c r="J74" s="12"/>
      <c r="K74" s="12"/>
      <c r="L74" s="12"/>
    </row>
    <row r="75" customFormat="false" ht="15" hidden="false" customHeight="false" outlineLevel="0" collapsed="false">
      <c r="A75" s="8" t="n">
        <v>71</v>
      </c>
      <c r="B75" s="13"/>
      <c r="C75" s="25"/>
      <c r="D75" s="26" t="str">
        <f aca="false">IF($C75="","",IFERROR(IF(INDEX(Bolalar!$B$5:$B$1804,MATCH($C75,Bolalar!$I$5:$I$1804,0))="","",INDEX(Bolalar!$B$5:$B$1804,MATCH($C75,Bolalar!$I$5:$I$1804,0))),""))</f>
        <v/>
      </c>
      <c r="E75" s="15" t="str">
        <f aca="false">IF($C75="","",IFERROR(IF(INDEX(Bolalar!$C$5:$C$1804,MATCH($C75,Bolalar!$I$5:$I$1804,0))="","",INDEX(Bolalar!$C$5:$C$1804,MATCH($C75,Bolalar!$I$5:$I$1804,0))),""))</f>
        <v/>
      </c>
      <c r="F75" s="24"/>
      <c r="G75" s="14" t="str">
        <f aca="false">IF(OR($E75="",$B75=""),"",INT(($B75-$E75)/365.25))</f>
        <v/>
      </c>
      <c r="H75" s="14" t="str">
        <f aca="false">IF($G75="","",IF($G75&lt;5,"Ha","Yo'q"))</f>
        <v/>
      </c>
      <c r="I75" s="14" t="str">
        <f aca="false">IF($G75="","",IF($G75&lt;18,"Ha","Yo'q"))</f>
        <v/>
      </c>
      <c r="J75" s="12"/>
      <c r="K75" s="12"/>
      <c r="L75" s="12"/>
    </row>
    <row r="76" customFormat="false" ht="15" hidden="false" customHeight="false" outlineLevel="0" collapsed="false">
      <c r="A76" s="8" t="n">
        <v>72</v>
      </c>
      <c r="B76" s="13"/>
      <c r="C76" s="25"/>
      <c r="D76" s="26" t="str">
        <f aca="false">IF($C76="","",IFERROR(IF(INDEX(Bolalar!$B$5:$B$1804,MATCH($C76,Bolalar!$I$5:$I$1804,0))="","",INDEX(Bolalar!$B$5:$B$1804,MATCH($C76,Bolalar!$I$5:$I$1804,0))),""))</f>
        <v/>
      </c>
      <c r="E76" s="15" t="str">
        <f aca="false">IF($C76="","",IFERROR(IF(INDEX(Bolalar!$C$5:$C$1804,MATCH($C76,Bolalar!$I$5:$I$1804,0))="","",INDEX(Bolalar!$C$5:$C$1804,MATCH($C76,Bolalar!$I$5:$I$1804,0))),""))</f>
        <v/>
      </c>
      <c r="F76" s="24"/>
      <c r="G76" s="14" t="str">
        <f aca="false">IF(OR($E76="",$B76=""),"",INT(($B76-$E76)/365.25))</f>
        <v/>
      </c>
      <c r="H76" s="14" t="str">
        <f aca="false">IF($G76="","",IF($G76&lt;5,"Ha","Yo'q"))</f>
        <v/>
      </c>
      <c r="I76" s="14" t="str">
        <f aca="false">IF($G76="","",IF($G76&lt;18,"Ha","Yo'q"))</f>
        <v/>
      </c>
      <c r="J76" s="12"/>
      <c r="K76" s="12"/>
      <c r="L76" s="12"/>
    </row>
    <row r="77" customFormat="false" ht="15" hidden="false" customHeight="false" outlineLevel="0" collapsed="false">
      <c r="A77" s="8" t="n">
        <v>73</v>
      </c>
      <c r="B77" s="13"/>
      <c r="C77" s="25"/>
      <c r="D77" s="26" t="str">
        <f aca="false">IF($C77="","",IFERROR(IF(INDEX(Bolalar!$B$5:$B$1804,MATCH($C77,Bolalar!$I$5:$I$1804,0))="","",INDEX(Bolalar!$B$5:$B$1804,MATCH($C77,Bolalar!$I$5:$I$1804,0))),""))</f>
        <v/>
      </c>
      <c r="E77" s="15" t="str">
        <f aca="false">IF($C77="","",IFERROR(IF(INDEX(Bolalar!$C$5:$C$1804,MATCH($C77,Bolalar!$I$5:$I$1804,0))="","",INDEX(Bolalar!$C$5:$C$1804,MATCH($C77,Bolalar!$I$5:$I$1804,0))),""))</f>
        <v/>
      </c>
      <c r="F77" s="24"/>
      <c r="G77" s="14" t="str">
        <f aca="false">IF(OR($E77="",$B77=""),"",INT(($B77-$E77)/365.25))</f>
        <v/>
      </c>
      <c r="H77" s="14" t="str">
        <f aca="false">IF($G77="","",IF($G77&lt;5,"Ha","Yo'q"))</f>
        <v/>
      </c>
      <c r="I77" s="14" t="str">
        <f aca="false">IF($G77="","",IF($G77&lt;18,"Ha","Yo'q"))</f>
        <v/>
      </c>
      <c r="J77" s="12"/>
      <c r="K77" s="12"/>
      <c r="L77" s="12"/>
    </row>
    <row r="78" customFormat="false" ht="15" hidden="false" customHeight="false" outlineLevel="0" collapsed="false">
      <c r="A78" s="8" t="n">
        <v>74</v>
      </c>
      <c r="B78" s="13"/>
      <c r="C78" s="25"/>
      <c r="D78" s="26" t="str">
        <f aca="false">IF($C78="","",IFERROR(IF(INDEX(Bolalar!$B$5:$B$1804,MATCH($C78,Bolalar!$I$5:$I$1804,0))="","",INDEX(Bolalar!$B$5:$B$1804,MATCH($C78,Bolalar!$I$5:$I$1804,0))),""))</f>
        <v/>
      </c>
      <c r="E78" s="15" t="str">
        <f aca="false">IF($C78="","",IFERROR(IF(INDEX(Bolalar!$C$5:$C$1804,MATCH($C78,Bolalar!$I$5:$I$1804,0))="","",INDEX(Bolalar!$C$5:$C$1804,MATCH($C78,Bolalar!$I$5:$I$1804,0))),""))</f>
        <v/>
      </c>
      <c r="F78" s="24"/>
      <c r="G78" s="14" t="str">
        <f aca="false">IF(OR($E78="",$B78=""),"",INT(($B78-$E78)/365.25))</f>
        <v/>
      </c>
      <c r="H78" s="14" t="str">
        <f aca="false">IF($G78="","",IF($G78&lt;5,"Ha","Yo'q"))</f>
        <v/>
      </c>
      <c r="I78" s="14" t="str">
        <f aca="false">IF($G78="","",IF($G78&lt;18,"Ha","Yo'q"))</f>
        <v/>
      </c>
      <c r="J78" s="12"/>
      <c r="K78" s="12"/>
      <c r="L78" s="12"/>
    </row>
    <row r="79" customFormat="false" ht="15" hidden="false" customHeight="false" outlineLevel="0" collapsed="false">
      <c r="A79" s="8" t="n">
        <v>75</v>
      </c>
      <c r="B79" s="13"/>
      <c r="C79" s="25"/>
      <c r="D79" s="26" t="str">
        <f aca="false">IF($C79="","",IFERROR(IF(INDEX(Bolalar!$B$5:$B$1804,MATCH($C79,Bolalar!$I$5:$I$1804,0))="","",INDEX(Bolalar!$B$5:$B$1804,MATCH($C79,Bolalar!$I$5:$I$1804,0))),""))</f>
        <v/>
      </c>
      <c r="E79" s="15" t="str">
        <f aca="false">IF($C79="","",IFERROR(IF(INDEX(Bolalar!$C$5:$C$1804,MATCH($C79,Bolalar!$I$5:$I$1804,0))="","",INDEX(Bolalar!$C$5:$C$1804,MATCH($C79,Bolalar!$I$5:$I$1804,0))),""))</f>
        <v/>
      </c>
      <c r="F79" s="24"/>
      <c r="G79" s="14" t="str">
        <f aca="false">IF(OR($E79="",$B79=""),"",INT(($B79-$E79)/365.25))</f>
        <v/>
      </c>
      <c r="H79" s="14" t="str">
        <f aca="false">IF($G79="","",IF($G79&lt;5,"Ha","Yo'q"))</f>
        <v/>
      </c>
      <c r="I79" s="14" t="str">
        <f aca="false">IF($G79="","",IF($G79&lt;18,"Ha","Yo'q"))</f>
        <v/>
      </c>
      <c r="J79" s="12"/>
      <c r="K79" s="12"/>
      <c r="L79" s="12"/>
    </row>
    <row r="80" customFormat="false" ht="15" hidden="false" customHeight="false" outlineLevel="0" collapsed="false">
      <c r="A80" s="8" t="n">
        <v>76</v>
      </c>
      <c r="B80" s="13"/>
      <c r="C80" s="25"/>
      <c r="D80" s="26" t="str">
        <f aca="false">IF($C80="","",IFERROR(IF(INDEX(Bolalar!$B$5:$B$1804,MATCH($C80,Bolalar!$I$5:$I$1804,0))="","",INDEX(Bolalar!$B$5:$B$1804,MATCH($C80,Bolalar!$I$5:$I$1804,0))),""))</f>
        <v/>
      </c>
      <c r="E80" s="15" t="str">
        <f aca="false">IF($C80="","",IFERROR(IF(INDEX(Bolalar!$C$5:$C$1804,MATCH($C80,Bolalar!$I$5:$I$1804,0))="","",INDEX(Bolalar!$C$5:$C$1804,MATCH($C80,Bolalar!$I$5:$I$1804,0))),""))</f>
        <v/>
      </c>
      <c r="F80" s="24"/>
      <c r="G80" s="14" t="str">
        <f aca="false">IF(OR($E80="",$B80=""),"",INT(($B80-$E80)/365.25))</f>
        <v/>
      </c>
      <c r="H80" s="14" t="str">
        <f aca="false">IF($G80="","",IF($G80&lt;5,"Ha","Yo'q"))</f>
        <v/>
      </c>
      <c r="I80" s="14" t="str">
        <f aca="false">IF($G80="","",IF($G80&lt;18,"Ha","Yo'q"))</f>
        <v/>
      </c>
      <c r="J80" s="12"/>
      <c r="K80" s="12"/>
      <c r="L80" s="12"/>
    </row>
    <row r="81" customFormat="false" ht="15" hidden="false" customHeight="false" outlineLevel="0" collapsed="false">
      <c r="A81" s="8" t="n">
        <v>77</v>
      </c>
      <c r="B81" s="13"/>
      <c r="C81" s="25"/>
      <c r="D81" s="26" t="str">
        <f aca="false">IF($C81="","",IFERROR(IF(INDEX(Bolalar!$B$5:$B$1804,MATCH($C81,Bolalar!$I$5:$I$1804,0))="","",INDEX(Bolalar!$B$5:$B$1804,MATCH($C81,Bolalar!$I$5:$I$1804,0))),""))</f>
        <v/>
      </c>
      <c r="E81" s="15" t="str">
        <f aca="false">IF($C81="","",IFERROR(IF(INDEX(Bolalar!$C$5:$C$1804,MATCH($C81,Bolalar!$I$5:$I$1804,0))="","",INDEX(Bolalar!$C$5:$C$1804,MATCH($C81,Bolalar!$I$5:$I$1804,0))),""))</f>
        <v/>
      </c>
      <c r="F81" s="24"/>
      <c r="G81" s="14" t="str">
        <f aca="false">IF(OR($E81="",$B81=""),"",INT(($B81-$E81)/365.25))</f>
        <v/>
      </c>
      <c r="H81" s="14" t="str">
        <f aca="false">IF($G81="","",IF($G81&lt;5,"Ha","Yo'q"))</f>
        <v/>
      </c>
      <c r="I81" s="14" t="str">
        <f aca="false">IF($G81="","",IF($G81&lt;18,"Ha","Yo'q"))</f>
        <v/>
      </c>
      <c r="J81" s="12"/>
      <c r="K81" s="12"/>
      <c r="L81" s="12"/>
    </row>
    <row r="82" customFormat="false" ht="15" hidden="false" customHeight="false" outlineLevel="0" collapsed="false">
      <c r="A82" s="8" t="n">
        <v>78</v>
      </c>
      <c r="B82" s="13"/>
      <c r="C82" s="25"/>
      <c r="D82" s="26" t="str">
        <f aca="false">IF($C82="","",IFERROR(IF(INDEX(Bolalar!$B$5:$B$1804,MATCH($C82,Bolalar!$I$5:$I$1804,0))="","",INDEX(Bolalar!$B$5:$B$1804,MATCH($C82,Bolalar!$I$5:$I$1804,0))),""))</f>
        <v/>
      </c>
      <c r="E82" s="15" t="str">
        <f aca="false">IF($C82="","",IFERROR(IF(INDEX(Bolalar!$C$5:$C$1804,MATCH($C82,Bolalar!$I$5:$I$1804,0))="","",INDEX(Bolalar!$C$5:$C$1804,MATCH($C82,Bolalar!$I$5:$I$1804,0))),""))</f>
        <v/>
      </c>
      <c r="F82" s="24"/>
      <c r="G82" s="14" t="str">
        <f aca="false">IF(OR($E82="",$B82=""),"",INT(($B82-$E82)/365.25))</f>
        <v/>
      </c>
      <c r="H82" s="14" t="str">
        <f aca="false">IF($G82="","",IF($G82&lt;5,"Ha","Yo'q"))</f>
        <v/>
      </c>
      <c r="I82" s="14" t="str">
        <f aca="false">IF($G82="","",IF($G82&lt;18,"Ha","Yo'q"))</f>
        <v/>
      </c>
      <c r="J82" s="12"/>
      <c r="K82" s="12"/>
      <c r="L82" s="12"/>
    </row>
    <row r="83" customFormat="false" ht="15" hidden="false" customHeight="false" outlineLevel="0" collapsed="false">
      <c r="A83" s="8" t="n">
        <v>79</v>
      </c>
      <c r="B83" s="13"/>
      <c r="C83" s="25"/>
      <c r="D83" s="26" t="str">
        <f aca="false">IF($C83="","",IFERROR(IF(INDEX(Bolalar!$B$5:$B$1804,MATCH($C83,Bolalar!$I$5:$I$1804,0))="","",INDEX(Bolalar!$B$5:$B$1804,MATCH($C83,Bolalar!$I$5:$I$1804,0))),""))</f>
        <v/>
      </c>
      <c r="E83" s="15" t="str">
        <f aca="false">IF($C83="","",IFERROR(IF(INDEX(Bolalar!$C$5:$C$1804,MATCH($C83,Bolalar!$I$5:$I$1804,0))="","",INDEX(Bolalar!$C$5:$C$1804,MATCH($C83,Bolalar!$I$5:$I$1804,0))),""))</f>
        <v/>
      </c>
      <c r="F83" s="24"/>
      <c r="G83" s="14" t="str">
        <f aca="false">IF(OR($E83="",$B83=""),"",INT(($B83-$E83)/365.25))</f>
        <v/>
      </c>
      <c r="H83" s="14" t="str">
        <f aca="false">IF($G83="","",IF($G83&lt;5,"Ha","Yo'q"))</f>
        <v/>
      </c>
      <c r="I83" s="14" t="str">
        <f aca="false">IF($G83="","",IF($G83&lt;18,"Ha","Yo'q"))</f>
        <v/>
      </c>
      <c r="J83" s="12"/>
      <c r="K83" s="12"/>
      <c r="L83" s="12"/>
    </row>
    <row r="84" customFormat="false" ht="15" hidden="false" customHeight="false" outlineLevel="0" collapsed="false">
      <c r="A84" s="8" t="n">
        <v>80</v>
      </c>
      <c r="B84" s="13"/>
      <c r="C84" s="25"/>
      <c r="D84" s="26" t="str">
        <f aca="false">IF($C84="","",IFERROR(IF(INDEX(Bolalar!$B$5:$B$1804,MATCH($C84,Bolalar!$I$5:$I$1804,0))="","",INDEX(Bolalar!$B$5:$B$1804,MATCH($C84,Bolalar!$I$5:$I$1804,0))),""))</f>
        <v/>
      </c>
      <c r="E84" s="15" t="str">
        <f aca="false">IF($C84="","",IFERROR(IF(INDEX(Bolalar!$C$5:$C$1804,MATCH($C84,Bolalar!$I$5:$I$1804,0))="","",INDEX(Bolalar!$C$5:$C$1804,MATCH($C84,Bolalar!$I$5:$I$1804,0))),""))</f>
        <v/>
      </c>
      <c r="F84" s="24"/>
      <c r="G84" s="14" t="str">
        <f aca="false">IF(OR($E84="",$B84=""),"",INT(($B84-$E84)/365.25))</f>
        <v/>
      </c>
      <c r="H84" s="14" t="str">
        <f aca="false">IF($G84="","",IF($G84&lt;5,"Ha","Yo'q"))</f>
        <v/>
      </c>
      <c r="I84" s="14" t="str">
        <f aca="false">IF($G84="","",IF($G84&lt;18,"Ha","Yo'q"))</f>
        <v/>
      </c>
      <c r="J84" s="12"/>
      <c r="K84" s="12"/>
      <c r="L84" s="12"/>
    </row>
    <row r="85" customFormat="false" ht="15" hidden="false" customHeight="false" outlineLevel="0" collapsed="false">
      <c r="A85" s="8" t="n">
        <v>81</v>
      </c>
      <c r="B85" s="13"/>
      <c r="C85" s="25"/>
      <c r="D85" s="26" t="str">
        <f aca="false">IF($C85="","",IFERROR(IF(INDEX(Bolalar!$B$5:$B$1804,MATCH($C85,Bolalar!$I$5:$I$1804,0))="","",INDEX(Bolalar!$B$5:$B$1804,MATCH($C85,Bolalar!$I$5:$I$1804,0))),""))</f>
        <v/>
      </c>
      <c r="E85" s="15" t="str">
        <f aca="false">IF($C85="","",IFERROR(IF(INDEX(Bolalar!$C$5:$C$1804,MATCH($C85,Bolalar!$I$5:$I$1804,0))="","",INDEX(Bolalar!$C$5:$C$1804,MATCH($C85,Bolalar!$I$5:$I$1804,0))),""))</f>
        <v/>
      </c>
      <c r="F85" s="24"/>
      <c r="G85" s="14" t="str">
        <f aca="false">IF(OR($E85="",$B85=""),"",INT(($B85-$E85)/365.25))</f>
        <v/>
      </c>
      <c r="H85" s="14" t="str">
        <f aca="false">IF($G85="","",IF($G85&lt;5,"Ha","Yo'q"))</f>
        <v/>
      </c>
      <c r="I85" s="14" t="str">
        <f aca="false">IF($G85="","",IF($G85&lt;18,"Ha","Yo'q"))</f>
        <v/>
      </c>
      <c r="J85" s="12"/>
      <c r="K85" s="12"/>
      <c r="L85" s="12"/>
    </row>
    <row r="86" customFormat="false" ht="15" hidden="false" customHeight="false" outlineLevel="0" collapsed="false">
      <c r="A86" s="8" t="n">
        <v>82</v>
      </c>
      <c r="B86" s="13"/>
      <c r="C86" s="25"/>
      <c r="D86" s="26" t="str">
        <f aca="false">IF($C86="","",IFERROR(IF(INDEX(Bolalar!$B$5:$B$1804,MATCH($C86,Bolalar!$I$5:$I$1804,0))="","",INDEX(Bolalar!$B$5:$B$1804,MATCH($C86,Bolalar!$I$5:$I$1804,0))),""))</f>
        <v/>
      </c>
      <c r="E86" s="15" t="str">
        <f aca="false">IF($C86="","",IFERROR(IF(INDEX(Bolalar!$C$5:$C$1804,MATCH($C86,Bolalar!$I$5:$I$1804,0))="","",INDEX(Bolalar!$C$5:$C$1804,MATCH($C86,Bolalar!$I$5:$I$1804,0))),""))</f>
        <v/>
      </c>
      <c r="F86" s="24"/>
      <c r="G86" s="14" t="str">
        <f aca="false">IF(OR($E86="",$B86=""),"",INT(($B86-$E86)/365.25))</f>
        <v/>
      </c>
      <c r="H86" s="14" t="str">
        <f aca="false">IF($G86="","",IF($G86&lt;5,"Ha","Yo'q"))</f>
        <v/>
      </c>
      <c r="I86" s="14" t="str">
        <f aca="false">IF($G86="","",IF($G86&lt;18,"Ha","Yo'q"))</f>
        <v/>
      </c>
      <c r="J86" s="12"/>
      <c r="K86" s="12"/>
      <c r="L86" s="12"/>
    </row>
    <row r="87" customFormat="false" ht="15" hidden="false" customHeight="false" outlineLevel="0" collapsed="false">
      <c r="A87" s="8" t="n">
        <v>83</v>
      </c>
      <c r="B87" s="13"/>
      <c r="C87" s="25"/>
      <c r="D87" s="26" t="str">
        <f aca="false">IF($C87="","",IFERROR(IF(INDEX(Bolalar!$B$5:$B$1804,MATCH($C87,Bolalar!$I$5:$I$1804,0))="","",INDEX(Bolalar!$B$5:$B$1804,MATCH($C87,Bolalar!$I$5:$I$1804,0))),""))</f>
        <v/>
      </c>
      <c r="E87" s="15" t="str">
        <f aca="false">IF($C87="","",IFERROR(IF(INDEX(Bolalar!$C$5:$C$1804,MATCH($C87,Bolalar!$I$5:$I$1804,0))="","",INDEX(Bolalar!$C$5:$C$1804,MATCH($C87,Bolalar!$I$5:$I$1804,0))),""))</f>
        <v/>
      </c>
      <c r="F87" s="24"/>
      <c r="G87" s="14" t="str">
        <f aca="false">IF(OR($E87="",$B87=""),"",INT(($B87-$E87)/365.25))</f>
        <v/>
      </c>
      <c r="H87" s="14" t="str">
        <f aca="false">IF($G87="","",IF($G87&lt;5,"Ha","Yo'q"))</f>
        <v/>
      </c>
      <c r="I87" s="14" t="str">
        <f aca="false">IF($G87="","",IF($G87&lt;18,"Ha","Yo'q"))</f>
        <v/>
      </c>
      <c r="J87" s="12"/>
      <c r="K87" s="12"/>
      <c r="L87" s="12"/>
    </row>
    <row r="88" customFormat="false" ht="15" hidden="false" customHeight="false" outlineLevel="0" collapsed="false">
      <c r="A88" s="8" t="n">
        <v>84</v>
      </c>
      <c r="B88" s="13"/>
      <c r="C88" s="25"/>
      <c r="D88" s="26" t="str">
        <f aca="false">IF($C88="","",IFERROR(IF(INDEX(Bolalar!$B$5:$B$1804,MATCH($C88,Bolalar!$I$5:$I$1804,0))="","",INDEX(Bolalar!$B$5:$B$1804,MATCH($C88,Bolalar!$I$5:$I$1804,0))),""))</f>
        <v/>
      </c>
      <c r="E88" s="15" t="str">
        <f aca="false">IF($C88="","",IFERROR(IF(INDEX(Bolalar!$C$5:$C$1804,MATCH($C88,Bolalar!$I$5:$I$1804,0))="","",INDEX(Bolalar!$C$5:$C$1804,MATCH($C88,Bolalar!$I$5:$I$1804,0))),""))</f>
        <v/>
      </c>
      <c r="F88" s="24"/>
      <c r="G88" s="14" t="str">
        <f aca="false">IF(OR($E88="",$B88=""),"",INT(($B88-$E88)/365.25))</f>
        <v/>
      </c>
      <c r="H88" s="14" t="str">
        <f aca="false">IF($G88="","",IF($G88&lt;5,"Ha","Yo'q"))</f>
        <v/>
      </c>
      <c r="I88" s="14" t="str">
        <f aca="false">IF($G88="","",IF($G88&lt;18,"Ha","Yo'q"))</f>
        <v/>
      </c>
      <c r="J88" s="12"/>
      <c r="K88" s="12"/>
      <c r="L88" s="12"/>
    </row>
    <row r="89" customFormat="false" ht="15" hidden="false" customHeight="false" outlineLevel="0" collapsed="false">
      <c r="A89" s="8" t="n">
        <v>85</v>
      </c>
      <c r="B89" s="13"/>
      <c r="C89" s="25"/>
      <c r="D89" s="26" t="str">
        <f aca="false">IF($C89="","",IFERROR(IF(INDEX(Bolalar!$B$5:$B$1804,MATCH($C89,Bolalar!$I$5:$I$1804,0))="","",INDEX(Bolalar!$B$5:$B$1804,MATCH($C89,Bolalar!$I$5:$I$1804,0))),""))</f>
        <v/>
      </c>
      <c r="E89" s="15" t="str">
        <f aca="false">IF($C89="","",IFERROR(IF(INDEX(Bolalar!$C$5:$C$1804,MATCH($C89,Bolalar!$I$5:$I$1804,0))="","",INDEX(Bolalar!$C$5:$C$1804,MATCH($C89,Bolalar!$I$5:$I$1804,0))),""))</f>
        <v/>
      </c>
      <c r="F89" s="24"/>
      <c r="G89" s="14" t="str">
        <f aca="false">IF(OR($E89="",$B89=""),"",INT(($B89-$E89)/365.25))</f>
        <v/>
      </c>
      <c r="H89" s="14" t="str">
        <f aca="false">IF($G89="","",IF($G89&lt;5,"Ha","Yo'q"))</f>
        <v/>
      </c>
      <c r="I89" s="14" t="str">
        <f aca="false">IF($G89="","",IF($G89&lt;18,"Ha","Yo'q"))</f>
        <v/>
      </c>
      <c r="J89" s="12"/>
      <c r="K89" s="12"/>
      <c r="L89" s="12"/>
    </row>
    <row r="90" customFormat="false" ht="15" hidden="false" customHeight="false" outlineLevel="0" collapsed="false">
      <c r="A90" s="8" t="n">
        <v>86</v>
      </c>
      <c r="B90" s="13"/>
      <c r="C90" s="25"/>
      <c r="D90" s="26" t="str">
        <f aca="false">IF($C90="","",IFERROR(IF(INDEX(Bolalar!$B$5:$B$1804,MATCH($C90,Bolalar!$I$5:$I$1804,0))="","",INDEX(Bolalar!$B$5:$B$1804,MATCH($C90,Bolalar!$I$5:$I$1804,0))),""))</f>
        <v/>
      </c>
      <c r="E90" s="15" t="str">
        <f aca="false">IF($C90="","",IFERROR(IF(INDEX(Bolalar!$C$5:$C$1804,MATCH($C90,Bolalar!$I$5:$I$1804,0))="","",INDEX(Bolalar!$C$5:$C$1804,MATCH($C90,Bolalar!$I$5:$I$1804,0))),""))</f>
        <v/>
      </c>
      <c r="F90" s="24"/>
      <c r="G90" s="14" t="str">
        <f aca="false">IF(OR($E90="",$B90=""),"",INT(($B90-$E90)/365.25))</f>
        <v/>
      </c>
      <c r="H90" s="14" t="str">
        <f aca="false">IF($G90="","",IF($G90&lt;5,"Ha","Yo'q"))</f>
        <v/>
      </c>
      <c r="I90" s="14" t="str">
        <f aca="false">IF($G90="","",IF($G90&lt;18,"Ha","Yo'q"))</f>
        <v/>
      </c>
      <c r="J90" s="12"/>
      <c r="K90" s="12"/>
      <c r="L90" s="12"/>
    </row>
    <row r="91" customFormat="false" ht="15" hidden="false" customHeight="false" outlineLevel="0" collapsed="false">
      <c r="A91" s="8" t="n">
        <v>87</v>
      </c>
      <c r="B91" s="13"/>
      <c r="C91" s="25"/>
      <c r="D91" s="26" t="str">
        <f aca="false">IF($C91="","",IFERROR(IF(INDEX(Bolalar!$B$5:$B$1804,MATCH($C91,Bolalar!$I$5:$I$1804,0))="","",INDEX(Bolalar!$B$5:$B$1804,MATCH($C91,Bolalar!$I$5:$I$1804,0))),""))</f>
        <v/>
      </c>
      <c r="E91" s="15" t="str">
        <f aca="false">IF($C91="","",IFERROR(IF(INDEX(Bolalar!$C$5:$C$1804,MATCH($C91,Bolalar!$I$5:$I$1804,0))="","",INDEX(Bolalar!$C$5:$C$1804,MATCH($C91,Bolalar!$I$5:$I$1804,0))),""))</f>
        <v/>
      </c>
      <c r="F91" s="24"/>
      <c r="G91" s="14" t="str">
        <f aca="false">IF(OR($E91="",$B91=""),"",INT(($B91-$E91)/365.25))</f>
        <v/>
      </c>
      <c r="H91" s="14" t="str">
        <f aca="false">IF($G91="","",IF($G91&lt;5,"Ha","Yo'q"))</f>
        <v/>
      </c>
      <c r="I91" s="14" t="str">
        <f aca="false">IF($G91="","",IF($G91&lt;18,"Ha","Yo'q"))</f>
        <v/>
      </c>
      <c r="J91" s="12"/>
      <c r="K91" s="12"/>
      <c r="L91" s="12"/>
    </row>
    <row r="92" customFormat="false" ht="15" hidden="false" customHeight="false" outlineLevel="0" collapsed="false">
      <c r="A92" s="8" t="n">
        <v>88</v>
      </c>
      <c r="B92" s="13"/>
      <c r="C92" s="25"/>
      <c r="D92" s="26" t="str">
        <f aca="false">IF($C92="","",IFERROR(IF(INDEX(Bolalar!$B$5:$B$1804,MATCH($C92,Bolalar!$I$5:$I$1804,0))="","",INDEX(Bolalar!$B$5:$B$1804,MATCH($C92,Bolalar!$I$5:$I$1804,0))),""))</f>
        <v/>
      </c>
      <c r="E92" s="15" t="str">
        <f aca="false">IF($C92="","",IFERROR(IF(INDEX(Bolalar!$C$5:$C$1804,MATCH($C92,Bolalar!$I$5:$I$1804,0))="","",INDEX(Bolalar!$C$5:$C$1804,MATCH($C92,Bolalar!$I$5:$I$1804,0))),""))</f>
        <v/>
      </c>
      <c r="F92" s="24"/>
      <c r="G92" s="14" t="str">
        <f aca="false">IF(OR($E92="",$B92=""),"",INT(($B92-$E92)/365.25))</f>
        <v/>
      </c>
      <c r="H92" s="14" t="str">
        <f aca="false">IF($G92="","",IF($G92&lt;5,"Ha","Yo'q"))</f>
        <v/>
      </c>
      <c r="I92" s="14" t="str">
        <f aca="false">IF($G92="","",IF($G92&lt;18,"Ha","Yo'q"))</f>
        <v/>
      </c>
      <c r="J92" s="12"/>
      <c r="K92" s="12"/>
      <c r="L92" s="12"/>
    </row>
    <row r="93" customFormat="false" ht="15" hidden="false" customHeight="false" outlineLevel="0" collapsed="false">
      <c r="A93" s="8" t="n">
        <v>89</v>
      </c>
      <c r="B93" s="13"/>
      <c r="C93" s="25"/>
      <c r="D93" s="26" t="str">
        <f aca="false">IF($C93="","",IFERROR(IF(INDEX(Bolalar!$B$5:$B$1804,MATCH($C93,Bolalar!$I$5:$I$1804,0))="","",INDEX(Bolalar!$B$5:$B$1804,MATCH($C93,Bolalar!$I$5:$I$1804,0))),""))</f>
        <v/>
      </c>
      <c r="E93" s="15" t="str">
        <f aca="false">IF($C93="","",IFERROR(IF(INDEX(Bolalar!$C$5:$C$1804,MATCH($C93,Bolalar!$I$5:$I$1804,0))="","",INDEX(Bolalar!$C$5:$C$1804,MATCH($C93,Bolalar!$I$5:$I$1804,0))),""))</f>
        <v/>
      </c>
      <c r="F93" s="24"/>
      <c r="G93" s="14" t="str">
        <f aca="false">IF(OR($E93="",$B93=""),"",INT(($B93-$E93)/365.25))</f>
        <v/>
      </c>
      <c r="H93" s="14" t="str">
        <f aca="false">IF($G93="","",IF($G93&lt;5,"Ha","Yo'q"))</f>
        <v/>
      </c>
      <c r="I93" s="14" t="str">
        <f aca="false">IF($G93="","",IF($G93&lt;18,"Ha","Yo'q"))</f>
        <v/>
      </c>
      <c r="J93" s="12"/>
      <c r="K93" s="12"/>
      <c r="L93" s="12"/>
    </row>
    <row r="94" customFormat="false" ht="15" hidden="false" customHeight="false" outlineLevel="0" collapsed="false">
      <c r="A94" s="8" t="n">
        <v>90</v>
      </c>
      <c r="B94" s="13"/>
      <c r="C94" s="25"/>
      <c r="D94" s="26" t="str">
        <f aca="false">IF($C94="","",IFERROR(IF(INDEX(Bolalar!$B$5:$B$1804,MATCH($C94,Bolalar!$I$5:$I$1804,0))="","",INDEX(Bolalar!$B$5:$B$1804,MATCH($C94,Bolalar!$I$5:$I$1804,0))),""))</f>
        <v/>
      </c>
      <c r="E94" s="15" t="str">
        <f aca="false">IF($C94="","",IFERROR(IF(INDEX(Bolalar!$C$5:$C$1804,MATCH($C94,Bolalar!$I$5:$I$1804,0))="","",INDEX(Bolalar!$C$5:$C$1804,MATCH($C94,Bolalar!$I$5:$I$1804,0))),""))</f>
        <v/>
      </c>
      <c r="F94" s="24"/>
      <c r="G94" s="14" t="str">
        <f aca="false">IF(OR($E94="",$B94=""),"",INT(($B94-$E94)/365.25))</f>
        <v/>
      </c>
      <c r="H94" s="14" t="str">
        <f aca="false">IF($G94="","",IF($G94&lt;5,"Ha","Yo'q"))</f>
        <v/>
      </c>
      <c r="I94" s="14" t="str">
        <f aca="false">IF($G94="","",IF($G94&lt;18,"Ha","Yo'q"))</f>
        <v/>
      </c>
      <c r="J94" s="12"/>
      <c r="K94" s="12"/>
      <c r="L94" s="12"/>
    </row>
    <row r="95" customFormat="false" ht="15" hidden="false" customHeight="false" outlineLevel="0" collapsed="false">
      <c r="A95" s="8" t="n">
        <v>91</v>
      </c>
      <c r="B95" s="13"/>
      <c r="C95" s="25"/>
      <c r="D95" s="26" t="str">
        <f aca="false">IF($C95="","",IFERROR(IF(INDEX(Bolalar!$B$5:$B$1804,MATCH($C95,Bolalar!$I$5:$I$1804,0))="","",INDEX(Bolalar!$B$5:$B$1804,MATCH($C95,Bolalar!$I$5:$I$1804,0))),""))</f>
        <v/>
      </c>
      <c r="E95" s="15" t="str">
        <f aca="false">IF($C95="","",IFERROR(IF(INDEX(Bolalar!$C$5:$C$1804,MATCH($C95,Bolalar!$I$5:$I$1804,0))="","",INDEX(Bolalar!$C$5:$C$1804,MATCH($C95,Bolalar!$I$5:$I$1804,0))),""))</f>
        <v/>
      </c>
      <c r="F95" s="24"/>
      <c r="G95" s="14" t="str">
        <f aca="false">IF(OR($E95="",$B95=""),"",INT(($B95-$E95)/365.25))</f>
        <v/>
      </c>
      <c r="H95" s="14" t="str">
        <f aca="false">IF($G95="","",IF($G95&lt;5,"Ha","Yo'q"))</f>
        <v/>
      </c>
      <c r="I95" s="14" t="str">
        <f aca="false">IF($G95="","",IF($G95&lt;18,"Ha","Yo'q"))</f>
        <v/>
      </c>
      <c r="J95" s="12"/>
      <c r="K95" s="12"/>
      <c r="L95" s="12"/>
    </row>
    <row r="96" customFormat="false" ht="15" hidden="false" customHeight="false" outlineLevel="0" collapsed="false">
      <c r="A96" s="8" t="n">
        <v>92</v>
      </c>
      <c r="B96" s="13"/>
      <c r="C96" s="25"/>
      <c r="D96" s="26" t="str">
        <f aca="false">IF($C96="","",IFERROR(IF(INDEX(Bolalar!$B$5:$B$1804,MATCH($C96,Bolalar!$I$5:$I$1804,0))="","",INDEX(Bolalar!$B$5:$B$1804,MATCH($C96,Bolalar!$I$5:$I$1804,0))),""))</f>
        <v/>
      </c>
      <c r="E96" s="15" t="str">
        <f aca="false">IF($C96="","",IFERROR(IF(INDEX(Bolalar!$C$5:$C$1804,MATCH($C96,Bolalar!$I$5:$I$1804,0))="","",INDEX(Bolalar!$C$5:$C$1804,MATCH($C96,Bolalar!$I$5:$I$1804,0))),""))</f>
        <v/>
      </c>
      <c r="F96" s="24"/>
      <c r="G96" s="14" t="str">
        <f aca="false">IF(OR($E96="",$B96=""),"",INT(($B96-$E96)/365.25))</f>
        <v/>
      </c>
      <c r="H96" s="14" t="str">
        <f aca="false">IF($G96="","",IF($G96&lt;5,"Ha","Yo'q"))</f>
        <v/>
      </c>
      <c r="I96" s="14" t="str">
        <f aca="false">IF($G96="","",IF($G96&lt;18,"Ha","Yo'q"))</f>
        <v/>
      </c>
      <c r="J96" s="12"/>
      <c r="K96" s="12"/>
      <c r="L96" s="12"/>
    </row>
    <row r="97" customFormat="false" ht="15" hidden="false" customHeight="false" outlineLevel="0" collapsed="false">
      <c r="A97" s="8" t="n">
        <v>93</v>
      </c>
      <c r="B97" s="13"/>
      <c r="C97" s="25"/>
      <c r="D97" s="26" t="str">
        <f aca="false">IF($C97="","",IFERROR(IF(INDEX(Bolalar!$B$5:$B$1804,MATCH($C97,Bolalar!$I$5:$I$1804,0))="","",INDEX(Bolalar!$B$5:$B$1804,MATCH($C97,Bolalar!$I$5:$I$1804,0))),""))</f>
        <v/>
      </c>
      <c r="E97" s="15" t="str">
        <f aca="false">IF($C97="","",IFERROR(IF(INDEX(Bolalar!$C$5:$C$1804,MATCH($C97,Bolalar!$I$5:$I$1804,0))="","",INDEX(Bolalar!$C$5:$C$1804,MATCH($C97,Bolalar!$I$5:$I$1804,0))),""))</f>
        <v/>
      </c>
      <c r="F97" s="24"/>
      <c r="G97" s="14" t="str">
        <f aca="false">IF(OR($E97="",$B97=""),"",INT(($B97-$E97)/365.25))</f>
        <v/>
      </c>
      <c r="H97" s="14" t="str">
        <f aca="false">IF($G97="","",IF($G97&lt;5,"Ha","Yo'q"))</f>
        <v/>
      </c>
      <c r="I97" s="14" t="str">
        <f aca="false">IF($G97="","",IF($G97&lt;18,"Ha","Yo'q"))</f>
        <v/>
      </c>
      <c r="J97" s="12"/>
      <c r="K97" s="12"/>
      <c r="L97" s="12"/>
    </row>
    <row r="98" customFormat="false" ht="15" hidden="false" customHeight="false" outlineLevel="0" collapsed="false">
      <c r="A98" s="8" t="n">
        <v>94</v>
      </c>
      <c r="B98" s="13"/>
      <c r="C98" s="25"/>
      <c r="D98" s="26" t="str">
        <f aca="false">IF($C98="","",IFERROR(IF(INDEX(Bolalar!$B$5:$B$1804,MATCH($C98,Bolalar!$I$5:$I$1804,0))="","",INDEX(Bolalar!$B$5:$B$1804,MATCH($C98,Bolalar!$I$5:$I$1804,0))),""))</f>
        <v/>
      </c>
      <c r="E98" s="15" t="str">
        <f aca="false">IF($C98="","",IFERROR(IF(INDEX(Bolalar!$C$5:$C$1804,MATCH($C98,Bolalar!$I$5:$I$1804,0))="","",INDEX(Bolalar!$C$5:$C$1804,MATCH($C98,Bolalar!$I$5:$I$1804,0))),""))</f>
        <v/>
      </c>
      <c r="F98" s="24"/>
      <c r="G98" s="14" t="str">
        <f aca="false">IF(OR($E98="",$B98=""),"",INT(($B98-$E98)/365.25))</f>
        <v/>
      </c>
      <c r="H98" s="14" t="str">
        <f aca="false">IF($G98="","",IF($G98&lt;5,"Ha","Yo'q"))</f>
        <v/>
      </c>
      <c r="I98" s="14" t="str">
        <f aca="false">IF($G98="","",IF($G98&lt;18,"Ha","Yo'q"))</f>
        <v/>
      </c>
      <c r="J98" s="12"/>
      <c r="K98" s="12"/>
      <c r="L98" s="12"/>
    </row>
    <row r="99" customFormat="false" ht="15" hidden="false" customHeight="false" outlineLevel="0" collapsed="false">
      <c r="A99" s="8" t="n">
        <v>95</v>
      </c>
      <c r="B99" s="13"/>
      <c r="C99" s="25"/>
      <c r="D99" s="26" t="str">
        <f aca="false">IF($C99="","",IFERROR(IF(INDEX(Bolalar!$B$5:$B$1804,MATCH($C99,Bolalar!$I$5:$I$1804,0))="","",INDEX(Bolalar!$B$5:$B$1804,MATCH($C99,Bolalar!$I$5:$I$1804,0))),""))</f>
        <v/>
      </c>
      <c r="E99" s="15" t="str">
        <f aca="false">IF($C99="","",IFERROR(IF(INDEX(Bolalar!$C$5:$C$1804,MATCH($C99,Bolalar!$I$5:$I$1804,0))="","",INDEX(Bolalar!$C$5:$C$1804,MATCH($C99,Bolalar!$I$5:$I$1804,0))),""))</f>
        <v/>
      </c>
      <c r="F99" s="24"/>
      <c r="G99" s="14" t="str">
        <f aca="false">IF(OR($E99="",$B99=""),"",INT(($B99-$E99)/365.25))</f>
        <v/>
      </c>
      <c r="H99" s="14" t="str">
        <f aca="false">IF($G99="","",IF($G99&lt;5,"Ha","Yo'q"))</f>
        <v/>
      </c>
      <c r="I99" s="14" t="str">
        <f aca="false">IF($G99="","",IF($G99&lt;18,"Ha","Yo'q"))</f>
        <v/>
      </c>
      <c r="J99" s="12"/>
      <c r="K99" s="12"/>
      <c r="L99" s="12"/>
    </row>
    <row r="100" customFormat="false" ht="15" hidden="false" customHeight="false" outlineLevel="0" collapsed="false">
      <c r="A100" s="8" t="n">
        <v>96</v>
      </c>
      <c r="B100" s="13"/>
      <c r="C100" s="25"/>
      <c r="D100" s="26" t="str">
        <f aca="false">IF($C100="","",IFERROR(IF(INDEX(Bolalar!$B$5:$B$1804,MATCH($C100,Bolalar!$I$5:$I$1804,0))="","",INDEX(Bolalar!$B$5:$B$1804,MATCH($C100,Bolalar!$I$5:$I$1804,0))),""))</f>
        <v/>
      </c>
      <c r="E100" s="15" t="str">
        <f aca="false">IF($C100="","",IFERROR(IF(INDEX(Bolalar!$C$5:$C$1804,MATCH($C100,Bolalar!$I$5:$I$1804,0))="","",INDEX(Bolalar!$C$5:$C$1804,MATCH($C100,Bolalar!$I$5:$I$1804,0))),""))</f>
        <v/>
      </c>
      <c r="F100" s="24"/>
      <c r="G100" s="14" t="str">
        <f aca="false">IF(OR($E100="",$B100=""),"",INT(($B100-$E100)/365.25))</f>
        <v/>
      </c>
      <c r="H100" s="14" t="str">
        <f aca="false">IF($G100="","",IF($G100&lt;5,"Ha","Yo'q"))</f>
        <v/>
      </c>
      <c r="I100" s="14" t="str">
        <f aca="false">IF($G100="","",IF($G100&lt;18,"Ha","Yo'q"))</f>
        <v/>
      </c>
      <c r="J100" s="12"/>
      <c r="K100" s="12"/>
      <c r="L100" s="12"/>
    </row>
    <row r="101" customFormat="false" ht="15" hidden="false" customHeight="false" outlineLevel="0" collapsed="false">
      <c r="A101" s="8" t="n">
        <v>97</v>
      </c>
      <c r="B101" s="13"/>
      <c r="C101" s="25"/>
      <c r="D101" s="26" t="str">
        <f aca="false">IF($C101="","",IFERROR(IF(INDEX(Bolalar!$B$5:$B$1804,MATCH($C101,Bolalar!$I$5:$I$1804,0))="","",INDEX(Bolalar!$B$5:$B$1804,MATCH($C101,Bolalar!$I$5:$I$1804,0))),""))</f>
        <v/>
      </c>
      <c r="E101" s="15" t="str">
        <f aca="false">IF($C101="","",IFERROR(IF(INDEX(Bolalar!$C$5:$C$1804,MATCH($C101,Bolalar!$I$5:$I$1804,0))="","",INDEX(Bolalar!$C$5:$C$1804,MATCH($C101,Bolalar!$I$5:$I$1804,0))),""))</f>
        <v/>
      </c>
      <c r="F101" s="24"/>
      <c r="G101" s="14" t="str">
        <f aca="false">IF(OR($E101="",$B101=""),"",INT(($B101-$E101)/365.25))</f>
        <v/>
      </c>
      <c r="H101" s="14" t="str">
        <f aca="false">IF($G101="","",IF($G101&lt;5,"Ha","Yo'q"))</f>
        <v/>
      </c>
      <c r="I101" s="14" t="str">
        <f aca="false">IF($G101="","",IF($G101&lt;18,"Ha","Yo'q"))</f>
        <v/>
      </c>
      <c r="J101" s="12"/>
      <c r="K101" s="12"/>
      <c r="L101" s="12"/>
    </row>
    <row r="102" customFormat="false" ht="15" hidden="false" customHeight="false" outlineLevel="0" collapsed="false">
      <c r="A102" s="8" t="n">
        <v>98</v>
      </c>
      <c r="B102" s="13"/>
      <c r="C102" s="25"/>
      <c r="D102" s="26" t="str">
        <f aca="false">IF($C102="","",IFERROR(IF(INDEX(Bolalar!$B$5:$B$1804,MATCH($C102,Bolalar!$I$5:$I$1804,0))="","",INDEX(Bolalar!$B$5:$B$1804,MATCH($C102,Bolalar!$I$5:$I$1804,0))),""))</f>
        <v/>
      </c>
      <c r="E102" s="15" t="str">
        <f aca="false">IF($C102="","",IFERROR(IF(INDEX(Bolalar!$C$5:$C$1804,MATCH($C102,Bolalar!$I$5:$I$1804,0))="","",INDEX(Bolalar!$C$5:$C$1804,MATCH($C102,Bolalar!$I$5:$I$1804,0))),""))</f>
        <v/>
      </c>
      <c r="F102" s="24"/>
      <c r="G102" s="14" t="str">
        <f aca="false">IF(OR($E102="",$B102=""),"",INT(($B102-$E102)/365.25))</f>
        <v/>
      </c>
      <c r="H102" s="14" t="str">
        <f aca="false">IF($G102="","",IF($G102&lt;5,"Ha","Yo'q"))</f>
        <v/>
      </c>
      <c r="I102" s="14" t="str">
        <f aca="false">IF($G102="","",IF($G102&lt;18,"Ha","Yo'q"))</f>
        <v/>
      </c>
      <c r="J102" s="12"/>
      <c r="K102" s="12"/>
      <c r="L102" s="12"/>
    </row>
    <row r="103" customFormat="false" ht="15" hidden="false" customHeight="false" outlineLevel="0" collapsed="false">
      <c r="A103" s="8" t="n">
        <v>99</v>
      </c>
      <c r="B103" s="13"/>
      <c r="C103" s="25"/>
      <c r="D103" s="26" t="str">
        <f aca="false">IF($C103="","",IFERROR(IF(INDEX(Bolalar!$B$5:$B$1804,MATCH($C103,Bolalar!$I$5:$I$1804,0))="","",INDEX(Bolalar!$B$5:$B$1804,MATCH($C103,Bolalar!$I$5:$I$1804,0))),""))</f>
        <v/>
      </c>
      <c r="E103" s="15" t="str">
        <f aca="false">IF($C103="","",IFERROR(IF(INDEX(Bolalar!$C$5:$C$1804,MATCH($C103,Bolalar!$I$5:$I$1804,0))="","",INDEX(Bolalar!$C$5:$C$1804,MATCH($C103,Bolalar!$I$5:$I$1804,0))),""))</f>
        <v/>
      </c>
      <c r="F103" s="24"/>
      <c r="G103" s="14" t="str">
        <f aca="false">IF(OR($E103="",$B103=""),"",INT(($B103-$E103)/365.25))</f>
        <v/>
      </c>
      <c r="H103" s="14" t="str">
        <f aca="false">IF($G103="","",IF($G103&lt;5,"Ha","Yo'q"))</f>
        <v/>
      </c>
      <c r="I103" s="14" t="str">
        <f aca="false">IF($G103="","",IF($G103&lt;18,"Ha","Yo'q"))</f>
        <v/>
      </c>
      <c r="J103" s="12"/>
      <c r="K103" s="12"/>
      <c r="L103" s="12"/>
    </row>
    <row r="104" customFormat="false" ht="15" hidden="false" customHeight="false" outlineLevel="0" collapsed="false">
      <c r="A104" s="8" t="n">
        <v>100</v>
      </c>
      <c r="B104" s="13"/>
      <c r="C104" s="25"/>
      <c r="D104" s="26" t="str">
        <f aca="false">IF($C104="","",IFERROR(IF(INDEX(Bolalar!$B$5:$B$1804,MATCH($C104,Bolalar!$I$5:$I$1804,0))="","",INDEX(Bolalar!$B$5:$B$1804,MATCH($C104,Bolalar!$I$5:$I$1804,0))),""))</f>
        <v/>
      </c>
      <c r="E104" s="15" t="str">
        <f aca="false">IF($C104="","",IFERROR(IF(INDEX(Bolalar!$C$5:$C$1804,MATCH($C104,Bolalar!$I$5:$I$1804,0))="","",INDEX(Bolalar!$C$5:$C$1804,MATCH($C104,Bolalar!$I$5:$I$1804,0))),""))</f>
        <v/>
      </c>
      <c r="F104" s="24"/>
      <c r="G104" s="14" t="str">
        <f aca="false">IF(OR($E104="",$B104=""),"",INT(($B104-$E104)/365.25))</f>
        <v/>
      </c>
      <c r="H104" s="14" t="str">
        <f aca="false">IF($G104="","",IF($G104&lt;5,"Ha","Yo'q"))</f>
        <v/>
      </c>
      <c r="I104" s="14" t="str">
        <f aca="false">IF($G104="","",IF($G104&lt;18,"Ha","Yo'q"))</f>
        <v/>
      </c>
      <c r="J104" s="12"/>
      <c r="K104" s="12"/>
      <c r="L104" s="12"/>
    </row>
  </sheetData>
  <autoFilter ref="A4:L104"/>
  <dataValidations count="3">
    <dataValidation allowBlank="true" error="Sanani kiriting (kun.oy.yil) / Введите дату (дд.мм.гггг)" errorStyle="stop" errorTitle="Sana / Дата" operator="greaterThan" showDropDown="false" showErrorMessage="true" showInputMessage="false" sqref="B5:B1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F5:F1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104" type="list">
      <formula1>Bolalar!$I$5:$I$1804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5" min="14" style="0" width="11"/>
  </cols>
  <sheetData>
    <row r="1" customFormat="false" ht="17.3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3" customFormat="false" ht="15" hidden="false" customHeight="false" outlineLevel="0" collapsed="false">
      <c r="A3" s="21" t="s">
        <v>218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customFormat="false" ht="100.5" hidden="false" customHeight="true" outlineLevel="0" collapsed="false">
      <c r="A4" s="7" t="s">
        <v>12</v>
      </c>
      <c r="B4" s="7" t="s">
        <v>278</v>
      </c>
      <c r="C4" s="7" t="s">
        <v>220</v>
      </c>
      <c r="D4" s="7" t="s">
        <v>221</v>
      </c>
      <c r="E4" s="7" t="s">
        <v>279</v>
      </c>
      <c r="F4" s="7" t="s">
        <v>224</v>
      </c>
      <c r="G4" s="7" t="s">
        <v>225</v>
      </c>
      <c r="H4" s="7" t="s">
        <v>280</v>
      </c>
      <c r="I4" s="7" t="s">
        <v>281</v>
      </c>
      <c r="J4" s="23" t="s">
        <v>282</v>
      </c>
      <c r="K4" s="23" t="s">
        <v>283</v>
      </c>
      <c r="L4" s="23" t="s">
        <v>284</v>
      </c>
      <c r="M4" s="7" t="s">
        <v>239</v>
      </c>
      <c r="N4" s="23" t="s">
        <v>240</v>
      </c>
      <c r="O4" s="27" t="s">
        <v>285</v>
      </c>
    </row>
    <row r="5" customFormat="false" ht="15" hidden="false" customHeight="false" outlineLevel="0" collapsed="false">
      <c r="A5" s="20" t="n">
        <v>1</v>
      </c>
      <c r="B5" s="12"/>
      <c r="C5" s="13"/>
      <c r="D5" s="24"/>
      <c r="E5" s="12"/>
      <c r="F5" s="12"/>
      <c r="G5" s="25"/>
      <c r="H5" s="13"/>
      <c r="I5" s="13"/>
      <c r="J5" s="14" t="str">
        <f aca="false">IF(OR($H5="",$I5=""),"",$I5-$H5)</f>
        <v/>
      </c>
      <c r="K5" s="14" t="str">
        <f aca="false">IF(OR($H5="",$I5=""),"",IF($I5-$H5&lt;=Spravochnik!$E$5,"Ha","Yo'q"))</f>
        <v/>
      </c>
      <c r="L5" s="14" t="str">
        <f aca="false">IF(AND($B5&lt;&gt;"",$H5&lt;&gt;"",$I5="",Boshqaruv!$C$12-$H5&gt;Spravochnik!$E$5),"Ha","")</f>
        <v/>
      </c>
      <c r="M5" s="12"/>
      <c r="N5" s="14" t="str">
        <f aca="false">IF(OR($B5="",$C5=""),"",IF(COUNTIFS($B$5:$B$604,$B5,$C$5:$C$604,$C5)&gt;1,"Takror",""))</f>
        <v/>
      </c>
      <c r="O5" s="28" t="n">
        <f aca="false">IF(AND($B5&lt;&gt;"",$I5&gt;=Boshqaruv!$C$9,$I5&lt;=Boshqaruv!$C$10),IF(COUNTIFS(Patronaj_0_5!$D$5:$D$2504,$B5,Patronaj_0_5!$E$5:$E$2504,$C5,Patronaj_0_5!$H$5:$H$2504,"Ha",Patronaj_0_5!$B$5:$B$2504,"&gt;="&amp;Boshqaruv!$C$9,Patronaj_0_5!$B$5:$B$2504,"&lt;="&amp;Boshqaruv!$C$10)=0,1,0),0)</f>
        <v>0</v>
      </c>
    </row>
    <row r="6" customFormat="false" ht="15" hidden="false" customHeight="false" outlineLevel="0" collapsed="false">
      <c r="A6" s="20" t="n">
        <v>2</v>
      </c>
      <c r="B6" s="12"/>
      <c r="C6" s="13"/>
      <c r="D6" s="24"/>
      <c r="E6" s="12"/>
      <c r="F6" s="12"/>
      <c r="G6" s="25"/>
      <c r="H6" s="13"/>
      <c r="I6" s="13"/>
      <c r="J6" s="14" t="str">
        <f aca="false">IF(OR($H6="",$I6=""),"",$I6-$H6)</f>
        <v/>
      </c>
      <c r="K6" s="14" t="str">
        <f aca="false">IF(OR($H6="",$I6=""),"",IF($I6-$H6&lt;=Spravochnik!$E$5,"Ha","Yo'q"))</f>
        <v/>
      </c>
      <c r="L6" s="14" t="str">
        <f aca="false">IF(AND($B6&lt;&gt;"",$H6&lt;&gt;"",$I6="",Boshqaruv!$C$12-$H6&gt;Spravochnik!$E$5),"Ha","")</f>
        <v/>
      </c>
      <c r="M6" s="12"/>
      <c r="N6" s="14" t="str">
        <f aca="false">IF(OR($B6="",$C6=""),"",IF(COUNTIFS($B$5:$B$604,$B6,$C$5:$C$604,$C6)&gt;1,"Takror",""))</f>
        <v/>
      </c>
      <c r="O6" s="28" t="n">
        <f aca="false">IF(AND($B6&lt;&gt;"",$I6&gt;=Boshqaruv!$C$9,$I6&lt;=Boshqaruv!$C$10),IF(COUNTIFS(Patronaj_0_5!$D$5:$D$2504,$B6,Patronaj_0_5!$E$5:$E$2504,$C6,Patronaj_0_5!$H$5:$H$2504,"Ha",Patronaj_0_5!$B$5:$B$2504,"&gt;="&amp;Boshqaruv!$C$9,Patronaj_0_5!$B$5:$B$2504,"&lt;="&amp;Boshqaruv!$C$10)=0,1,0),0)</f>
        <v>0</v>
      </c>
    </row>
    <row r="7" customFormat="false" ht="15" hidden="false" customHeight="false" outlineLevel="0" collapsed="false">
      <c r="A7" s="20" t="n">
        <v>3</v>
      </c>
      <c r="B7" s="12"/>
      <c r="C7" s="13"/>
      <c r="D7" s="24"/>
      <c r="E7" s="12"/>
      <c r="F7" s="12"/>
      <c r="G7" s="25"/>
      <c r="H7" s="13"/>
      <c r="I7" s="13"/>
      <c r="J7" s="14" t="str">
        <f aca="false">IF(OR($H7="",$I7=""),"",$I7-$H7)</f>
        <v/>
      </c>
      <c r="K7" s="14" t="str">
        <f aca="false">IF(OR($H7="",$I7=""),"",IF($I7-$H7&lt;=Spravochnik!$E$5,"Ha","Yo'q"))</f>
        <v/>
      </c>
      <c r="L7" s="14" t="str">
        <f aca="false">IF(AND($B7&lt;&gt;"",$H7&lt;&gt;"",$I7="",Boshqaruv!$C$12-$H7&gt;Spravochnik!$E$5),"Ha","")</f>
        <v/>
      </c>
      <c r="M7" s="12"/>
      <c r="N7" s="14" t="str">
        <f aca="false">IF(OR($B7="",$C7=""),"",IF(COUNTIFS($B$5:$B$604,$B7,$C$5:$C$604,$C7)&gt;1,"Takror",""))</f>
        <v/>
      </c>
      <c r="O7" s="28" t="n">
        <f aca="false">IF(AND($B7&lt;&gt;"",$I7&gt;=Boshqaruv!$C$9,$I7&lt;=Boshqaruv!$C$10),IF(COUNTIFS(Patronaj_0_5!$D$5:$D$2504,$B7,Patronaj_0_5!$E$5:$E$2504,$C7,Patronaj_0_5!$H$5:$H$2504,"Ha",Patronaj_0_5!$B$5:$B$2504,"&gt;="&amp;Boshqaruv!$C$9,Patronaj_0_5!$B$5:$B$2504,"&lt;="&amp;Boshqaruv!$C$10)=0,1,0),0)</f>
        <v>0</v>
      </c>
    </row>
    <row r="8" customFormat="false" ht="15" hidden="false" customHeight="false" outlineLevel="0" collapsed="false">
      <c r="A8" s="20" t="n">
        <v>4</v>
      </c>
      <c r="B8" s="12"/>
      <c r="C8" s="13"/>
      <c r="D8" s="24"/>
      <c r="E8" s="12"/>
      <c r="F8" s="12"/>
      <c r="G8" s="25"/>
      <c r="H8" s="13"/>
      <c r="I8" s="13"/>
      <c r="J8" s="14" t="str">
        <f aca="false">IF(OR($H8="",$I8=""),"",$I8-$H8)</f>
        <v/>
      </c>
      <c r="K8" s="14" t="str">
        <f aca="false">IF(OR($H8="",$I8=""),"",IF($I8-$H8&lt;=Spravochnik!$E$5,"Ha","Yo'q"))</f>
        <v/>
      </c>
      <c r="L8" s="14" t="str">
        <f aca="false">IF(AND($B8&lt;&gt;"",$H8&lt;&gt;"",$I8="",Boshqaruv!$C$12-$H8&gt;Spravochnik!$E$5),"Ha","")</f>
        <v/>
      </c>
      <c r="M8" s="12"/>
      <c r="N8" s="14" t="str">
        <f aca="false">IF(OR($B8="",$C8=""),"",IF(COUNTIFS($B$5:$B$604,$B8,$C$5:$C$604,$C8)&gt;1,"Takror",""))</f>
        <v/>
      </c>
      <c r="O8" s="28" t="n">
        <f aca="false">IF(AND($B8&lt;&gt;"",$I8&gt;=Boshqaruv!$C$9,$I8&lt;=Boshqaruv!$C$10),IF(COUNTIFS(Patronaj_0_5!$D$5:$D$2504,$B8,Patronaj_0_5!$E$5:$E$2504,$C8,Patronaj_0_5!$H$5:$H$2504,"Ha",Patronaj_0_5!$B$5:$B$2504,"&gt;="&amp;Boshqaruv!$C$9,Patronaj_0_5!$B$5:$B$2504,"&lt;="&amp;Boshqaruv!$C$10)=0,1,0),0)</f>
        <v>0</v>
      </c>
    </row>
    <row r="9" customFormat="false" ht="15" hidden="false" customHeight="false" outlineLevel="0" collapsed="false">
      <c r="A9" s="20" t="n">
        <v>5</v>
      </c>
      <c r="B9" s="12"/>
      <c r="C9" s="13"/>
      <c r="D9" s="24"/>
      <c r="E9" s="12"/>
      <c r="F9" s="12"/>
      <c r="G9" s="25"/>
      <c r="H9" s="13"/>
      <c r="I9" s="13"/>
      <c r="J9" s="14" t="str">
        <f aca="false">IF(OR($H9="",$I9=""),"",$I9-$H9)</f>
        <v/>
      </c>
      <c r="K9" s="14" t="str">
        <f aca="false">IF(OR($H9="",$I9=""),"",IF($I9-$H9&lt;=Spravochnik!$E$5,"Ha","Yo'q"))</f>
        <v/>
      </c>
      <c r="L9" s="14" t="str">
        <f aca="false">IF(AND($B9&lt;&gt;"",$H9&lt;&gt;"",$I9="",Boshqaruv!$C$12-$H9&gt;Spravochnik!$E$5),"Ha","")</f>
        <v/>
      </c>
      <c r="M9" s="12"/>
      <c r="N9" s="14" t="str">
        <f aca="false">IF(OR($B9="",$C9=""),"",IF(COUNTIFS($B$5:$B$604,$B9,$C$5:$C$604,$C9)&gt;1,"Takror",""))</f>
        <v/>
      </c>
      <c r="O9" s="28" t="n">
        <f aca="false">IF(AND($B9&lt;&gt;"",$I9&gt;=Boshqaruv!$C$9,$I9&lt;=Boshqaruv!$C$10),IF(COUNTIFS(Patronaj_0_5!$D$5:$D$2504,$B9,Patronaj_0_5!$E$5:$E$2504,$C9,Patronaj_0_5!$H$5:$H$2504,"Ha",Patronaj_0_5!$B$5:$B$2504,"&gt;="&amp;Boshqaruv!$C$9,Patronaj_0_5!$B$5:$B$2504,"&lt;="&amp;Boshqaruv!$C$10)=0,1,0),0)</f>
        <v>0</v>
      </c>
    </row>
    <row r="10" customFormat="false" ht="15" hidden="false" customHeight="false" outlineLevel="0" collapsed="false">
      <c r="A10" s="20" t="n">
        <v>6</v>
      </c>
      <c r="B10" s="12"/>
      <c r="C10" s="13"/>
      <c r="D10" s="24"/>
      <c r="E10" s="12"/>
      <c r="F10" s="12"/>
      <c r="G10" s="25"/>
      <c r="H10" s="13"/>
      <c r="I10" s="13"/>
      <c r="J10" s="14" t="str">
        <f aca="false">IF(OR($H10="",$I10=""),"",$I10-$H10)</f>
        <v/>
      </c>
      <c r="K10" s="14" t="str">
        <f aca="false">IF(OR($H10="",$I10=""),"",IF($I10-$H10&lt;=Spravochnik!$E$5,"Ha","Yo'q"))</f>
        <v/>
      </c>
      <c r="L10" s="14" t="str">
        <f aca="false">IF(AND($B10&lt;&gt;"",$H10&lt;&gt;"",$I10="",Boshqaruv!$C$12-$H10&gt;Spravochnik!$E$5),"Ha","")</f>
        <v/>
      </c>
      <c r="M10" s="12"/>
      <c r="N10" s="14" t="str">
        <f aca="false">IF(OR($B10="",$C10=""),"",IF(COUNTIFS($B$5:$B$604,$B10,$C$5:$C$604,$C10)&gt;1,"Takror",""))</f>
        <v/>
      </c>
      <c r="O10" s="28" t="n">
        <f aca="false">IF(AND($B10&lt;&gt;"",$I10&gt;=Boshqaruv!$C$9,$I10&lt;=Boshqaruv!$C$10),IF(COUNTIFS(Patronaj_0_5!$D$5:$D$2504,$B10,Patronaj_0_5!$E$5:$E$2504,$C10,Patronaj_0_5!$H$5:$H$2504,"Ha",Patronaj_0_5!$B$5:$B$2504,"&gt;="&amp;Boshqaruv!$C$9,Patronaj_0_5!$B$5:$B$2504,"&lt;="&amp;Boshqaruv!$C$10)=0,1,0),0)</f>
        <v>0</v>
      </c>
    </row>
    <row r="11" customFormat="false" ht="15" hidden="false" customHeight="false" outlineLevel="0" collapsed="false">
      <c r="A11" s="20" t="n">
        <v>7</v>
      </c>
      <c r="B11" s="12"/>
      <c r="C11" s="13"/>
      <c r="D11" s="24"/>
      <c r="E11" s="12"/>
      <c r="F11" s="12"/>
      <c r="G11" s="25"/>
      <c r="H11" s="13"/>
      <c r="I11" s="13"/>
      <c r="J11" s="14" t="str">
        <f aca="false">IF(OR($H11="",$I11=""),"",$I11-$H11)</f>
        <v/>
      </c>
      <c r="K11" s="14" t="str">
        <f aca="false">IF(OR($H11="",$I11=""),"",IF($I11-$H11&lt;=Spravochnik!$E$5,"Ha","Yo'q"))</f>
        <v/>
      </c>
      <c r="L11" s="14" t="str">
        <f aca="false">IF(AND($B11&lt;&gt;"",$H11&lt;&gt;"",$I11="",Boshqaruv!$C$12-$H11&gt;Spravochnik!$E$5),"Ha","")</f>
        <v/>
      </c>
      <c r="M11" s="12"/>
      <c r="N11" s="14" t="str">
        <f aca="false">IF(OR($B11="",$C11=""),"",IF(COUNTIFS($B$5:$B$604,$B11,$C$5:$C$604,$C11)&gt;1,"Takror",""))</f>
        <v/>
      </c>
      <c r="O11" s="28" t="n">
        <f aca="false">IF(AND($B11&lt;&gt;"",$I11&gt;=Boshqaruv!$C$9,$I11&lt;=Boshqaruv!$C$10),IF(COUNTIFS(Patronaj_0_5!$D$5:$D$2504,$B11,Patronaj_0_5!$E$5:$E$2504,$C11,Patronaj_0_5!$H$5:$H$2504,"Ha",Patronaj_0_5!$B$5:$B$2504,"&gt;="&amp;Boshqaruv!$C$9,Patronaj_0_5!$B$5:$B$2504,"&lt;="&amp;Boshqaruv!$C$10)=0,1,0),0)</f>
        <v>0</v>
      </c>
    </row>
    <row r="12" customFormat="false" ht="15" hidden="false" customHeight="false" outlineLevel="0" collapsed="false">
      <c r="A12" s="20" t="n">
        <v>8</v>
      </c>
      <c r="B12" s="12"/>
      <c r="C12" s="13"/>
      <c r="D12" s="24"/>
      <c r="E12" s="12"/>
      <c r="F12" s="12"/>
      <c r="G12" s="25"/>
      <c r="H12" s="13"/>
      <c r="I12" s="13"/>
      <c r="J12" s="14" t="str">
        <f aca="false">IF(OR($H12="",$I12=""),"",$I12-$H12)</f>
        <v/>
      </c>
      <c r="K12" s="14" t="str">
        <f aca="false">IF(OR($H12="",$I12=""),"",IF($I12-$H12&lt;=Spravochnik!$E$5,"Ha","Yo'q"))</f>
        <v/>
      </c>
      <c r="L12" s="14" t="str">
        <f aca="false">IF(AND($B12&lt;&gt;"",$H12&lt;&gt;"",$I12="",Boshqaruv!$C$12-$H12&gt;Spravochnik!$E$5),"Ha","")</f>
        <v/>
      </c>
      <c r="M12" s="12"/>
      <c r="N12" s="14" t="str">
        <f aca="false">IF(OR($B12="",$C12=""),"",IF(COUNTIFS($B$5:$B$604,$B12,$C$5:$C$604,$C12)&gt;1,"Takror",""))</f>
        <v/>
      </c>
      <c r="O12" s="28" t="n">
        <f aca="false">IF(AND($B12&lt;&gt;"",$I12&gt;=Boshqaruv!$C$9,$I12&lt;=Boshqaruv!$C$10),IF(COUNTIFS(Patronaj_0_5!$D$5:$D$2504,$B12,Patronaj_0_5!$E$5:$E$2504,$C12,Patronaj_0_5!$H$5:$H$2504,"Ha",Patronaj_0_5!$B$5:$B$2504,"&gt;="&amp;Boshqaruv!$C$9,Patronaj_0_5!$B$5:$B$2504,"&lt;="&amp;Boshqaruv!$C$10)=0,1,0),0)</f>
        <v>0</v>
      </c>
    </row>
    <row r="13" customFormat="false" ht="15" hidden="false" customHeight="false" outlineLevel="0" collapsed="false">
      <c r="A13" s="20" t="n">
        <v>9</v>
      </c>
      <c r="B13" s="12"/>
      <c r="C13" s="13"/>
      <c r="D13" s="24"/>
      <c r="E13" s="12"/>
      <c r="F13" s="12"/>
      <c r="G13" s="25"/>
      <c r="H13" s="13"/>
      <c r="I13" s="13"/>
      <c r="J13" s="14" t="str">
        <f aca="false">IF(OR($H13="",$I13=""),"",$I13-$H13)</f>
        <v/>
      </c>
      <c r="K13" s="14" t="str">
        <f aca="false">IF(OR($H13="",$I13=""),"",IF($I13-$H13&lt;=Spravochnik!$E$5,"Ha","Yo'q"))</f>
        <v/>
      </c>
      <c r="L13" s="14" t="str">
        <f aca="false">IF(AND($B13&lt;&gt;"",$H13&lt;&gt;"",$I13="",Boshqaruv!$C$12-$H13&gt;Spravochnik!$E$5),"Ha","")</f>
        <v/>
      </c>
      <c r="M13" s="12"/>
      <c r="N13" s="14" t="str">
        <f aca="false">IF(OR($B13="",$C13=""),"",IF(COUNTIFS($B$5:$B$604,$B13,$C$5:$C$604,$C13)&gt;1,"Takror",""))</f>
        <v/>
      </c>
      <c r="O13" s="28" t="n">
        <f aca="false">IF(AND($B13&lt;&gt;"",$I13&gt;=Boshqaruv!$C$9,$I13&lt;=Boshqaruv!$C$10),IF(COUNTIFS(Patronaj_0_5!$D$5:$D$2504,$B13,Patronaj_0_5!$E$5:$E$2504,$C13,Patronaj_0_5!$H$5:$H$2504,"Ha",Patronaj_0_5!$B$5:$B$2504,"&gt;="&amp;Boshqaruv!$C$9,Patronaj_0_5!$B$5:$B$2504,"&lt;="&amp;Boshqaruv!$C$10)=0,1,0),0)</f>
        <v>0</v>
      </c>
    </row>
    <row r="14" customFormat="false" ht="15" hidden="false" customHeight="false" outlineLevel="0" collapsed="false">
      <c r="A14" s="20" t="n">
        <v>10</v>
      </c>
      <c r="B14" s="12"/>
      <c r="C14" s="13"/>
      <c r="D14" s="24"/>
      <c r="E14" s="12"/>
      <c r="F14" s="12"/>
      <c r="G14" s="25"/>
      <c r="H14" s="13"/>
      <c r="I14" s="13"/>
      <c r="J14" s="14" t="str">
        <f aca="false">IF(OR($H14="",$I14=""),"",$I14-$H14)</f>
        <v/>
      </c>
      <c r="K14" s="14" t="str">
        <f aca="false">IF(OR($H14="",$I14=""),"",IF($I14-$H14&lt;=Spravochnik!$E$5,"Ha","Yo'q"))</f>
        <v/>
      </c>
      <c r="L14" s="14" t="str">
        <f aca="false">IF(AND($B14&lt;&gt;"",$H14&lt;&gt;"",$I14="",Boshqaruv!$C$12-$H14&gt;Spravochnik!$E$5),"Ha","")</f>
        <v/>
      </c>
      <c r="M14" s="12"/>
      <c r="N14" s="14" t="str">
        <f aca="false">IF(OR($B14="",$C14=""),"",IF(COUNTIFS($B$5:$B$604,$B14,$C$5:$C$604,$C14)&gt;1,"Takror",""))</f>
        <v/>
      </c>
      <c r="O14" s="28" t="n">
        <f aca="false">IF(AND($B14&lt;&gt;"",$I14&gt;=Boshqaruv!$C$9,$I14&lt;=Boshqaruv!$C$10),IF(COUNTIFS(Patronaj_0_5!$D$5:$D$2504,$B14,Patronaj_0_5!$E$5:$E$2504,$C14,Patronaj_0_5!$H$5:$H$2504,"Ha",Patronaj_0_5!$B$5:$B$2504,"&gt;="&amp;Boshqaruv!$C$9,Patronaj_0_5!$B$5:$B$2504,"&lt;="&amp;Boshqaruv!$C$10)=0,1,0),0)</f>
        <v>0</v>
      </c>
    </row>
    <row r="15" customFormat="false" ht="15" hidden="false" customHeight="false" outlineLevel="0" collapsed="false">
      <c r="A15" s="20" t="n">
        <v>11</v>
      </c>
      <c r="B15" s="12"/>
      <c r="C15" s="13"/>
      <c r="D15" s="24"/>
      <c r="E15" s="12"/>
      <c r="F15" s="12"/>
      <c r="G15" s="25"/>
      <c r="H15" s="13"/>
      <c r="I15" s="13"/>
      <c r="J15" s="14" t="str">
        <f aca="false">IF(OR($H15="",$I15=""),"",$I15-$H15)</f>
        <v/>
      </c>
      <c r="K15" s="14" t="str">
        <f aca="false">IF(OR($H15="",$I15=""),"",IF($I15-$H15&lt;=Spravochnik!$E$5,"Ha","Yo'q"))</f>
        <v/>
      </c>
      <c r="L15" s="14" t="str">
        <f aca="false">IF(AND($B15&lt;&gt;"",$H15&lt;&gt;"",$I15="",Boshqaruv!$C$12-$H15&gt;Spravochnik!$E$5),"Ha","")</f>
        <v/>
      </c>
      <c r="M15" s="12"/>
      <c r="N15" s="14" t="str">
        <f aca="false">IF(OR($B15="",$C15=""),"",IF(COUNTIFS($B$5:$B$604,$B15,$C$5:$C$604,$C15)&gt;1,"Takror",""))</f>
        <v/>
      </c>
      <c r="O15" s="28" t="n">
        <f aca="false">IF(AND($B15&lt;&gt;"",$I15&gt;=Boshqaruv!$C$9,$I15&lt;=Boshqaruv!$C$10),IF(COUNTIFS(Patronaj_0_5!$D$5:$D$2504,$B15,Patronaj_0_5!$E$5:$E$2504,$C15,Patronaj_0_5!$H$5:$H$2504,"Ha",Patronaj_0_5!$B$5:$B$2504,"&gt;="&amp;Boshqaruv!$C$9,Patronaj_0_5!$B$5:$B$2504,"&lt;="&amp;Boshqaruv!$C$10)=0,1,0),0)</f>
        <v>0</v>
      </c>
    </row>
    <row r="16" customFormat="false" ht="15" hidden="false" customHeight="false" outlineLevel="0" collapsed="false">
      <c r="A16" s="20" t="n">
        <v>12</v>
      </c>
      <c r="B16" s="12"/>
      <c r="C16" s="13"/>
      <c r="D16" s="24"/>
      <c r="E16" s="12"/>
      <c r="F16" s="12"/>
      <c r="G16" s="25"/>
      <c r="H16" s="13"/>
      <c r="I16" s="13"/>
      <c r="J16" s="14" t="str">
        <f aca="false">IF(OR($H16="",$I16=""),"",$I16-$H16)</f>
        <v/>
      </c>
      <c r="K16" s="14" t="str">
        <f aca="false">IF(OR($H16="",$I16=""),"",IF($I16-$H16&lt;=Spravochnik!$E$5,"Ha","Yo'q"))</f>
        <v/>
      </c>
      <c r="L16" s="14" t="str">
        <f aca="false">IF(AND($B16&lt;&gt;"",$H16&lt;&gt;"",$I16="",Boshqaruv!$C$12-$H16&gt;Spravochnik!$E$5),"Ha","")</f>
        <v/>
      </c>
      <c r="M16" s="12"/>
      <c r="N16" s="14" t="str">
        <f aca="false">IF(OR($B16="",$C16=""),"",IF(COUNTIFS($B$5:$B$604,$B16,$C$5:$C$604,$C16)&gt;1,"Takror",""))</f>
        <v/>
      </c>
      <c r="O16" s="28" t="n">
        <f aca="false">IF(AND($B16&lt;&gt;"",$I16&gt;=Boshqaruv!$C$9,$I16&lt;=Boshqaruv!$C$10),IF(COUNTIFS(Patronaj_0_5!$D$5:$D$2504,$B16,Patronaj_0_5!$E$5:$E$2504,$C16,Patronaj_0_5!$H$5:$H$2504,"Ha",Patronaj_0_5!$B$5:$B$2504,"&gt;="&amp;Boshqaruv!$C$9,Patronaj_0_5!$B$5:$B$2504,"&lt;="&amp;Boshqaruv!$C$10)=0,1,0),0)</f>
        <v>0</v>
      </c>
    </row>
    <row r="17" customFormat="false" ht="15" hidden="false" customHeight="false" outlineLevel="0" collapsed="false">
      <c r="A17" s="20" t="n">
        <v>13</v>
      </c>
      <c r="B17" s="12"/>
      <c r="C17" s="13"/>
      <c r="D17" s="24"/>
      <c r="E17" s="12"/>
      <c r="F17" s="12"/>
      <c r="G17" s="25"/>
      <c r="H17" s="13"/>
      <c r="I17" s="13"/>
      <c r="J17" s="14" t="str">
        <f aca="false">IF(OR($H17="",$I17=""),"",$I17-$H17)</f>
        <v/>
      </c>
      <c r="K17" s="14" t="str">
        <f aca="false">IF(OR($H17="",$I17=""),"",IF($I17-$H17&lt;=Spravochnik!$E$5,"Ha","Yo'q"))</f>
        <v/>
      </c>
      <c r="L17" s="14" t="str">
        <f aca="false">IF(AND($B17&lt;&gt;"",$H17&lt;&gt;"",$I17="",Boshqaruv!$C$12-$H17&gt;Spravochnik!$E$5),"Ha","")</f>
        <v/>
      </c>
      <c r="M17" s="12"/>
      <c r="N17" s="14" t="str">
        <f aca="false">IF(OR($B17="",$C17=""),"",IF(COUNTIFS($B$5:$B$604,$B17,$C$5:$C$604,$C17)&gt;1,"Takror",""))</f>
        <v/>
      </c>
      <c r="O17" s="28" t="n">
        <f aca="false">IF(AND($B17&lt;&gt;"",$I17&gt;=Boshqaruv!$C$9,$I17&lt;=Boshqaruv!$C$10),IF(COUNTIFS(Patronaj_0_5!$D$5:$D$2504,$B17,Patronaj_0_5!$E$5:$E$2504,$C17,Patronaj_0_5!$H$5:$H$2504,"Ha",Patronaj_0_5!$B$5:$B$2504,"&gt;="&amp;Boshqaruv!$C$9,Patronaj_0_5!$B$5:$B$2504,"&lt;="&amp;Boshqaruv!$C$10)=0,1,0),0)</f>
        <v>0</v>
      </c>
    </row>
    <row r="18" customFormat="false" ht="15" hidden="false" customHeight="false" outlineLevel="0" collapsed="false">
      <c r="A18" s="20" t="n">
        <v>14</v>
      </c>
      <c r="B18" s="12"/>
      <c r="C18" s="13"/>
      <c r="D18" s="24"/>
      <c r="E18" s="12"/>
      <c r="F18" s="12"/>
      <c r="G18" s="25"/>
      <c r="H18" s="13"/>
      <c r="I18" s="13"/>
      <c r="J18" s="14" t="str">
        <f aca="false">IF(OR($H18="",$I18=""),"",$I18-$H18)</f>
        <v/>
      </c>
      <c r="K18" s="14" t="str">
        <f aca="false">IF(OR($H18="",$I18=""),"",IF($I18-$H18&lt;=Spravochnik!$E$5,"Ha","Yo'q"))</f>
        <v/>
      </c>
      <c r="L18" s="14" t="str">
        <f aca="false">IF(AND($B18&lt;&gt;"",$H18&lt;&gt;"",$I18="",Boshqaruv!$C$12-$H18&gt;Spravochnik!$E$5),"Ha","")</f>
        <v/>
      </c>
      <c r="M18" s="12"/>
      <c r="N18" s="14" t="str">
        <f aca="false">IF(OR($B18="",$C18=""),"",IF(COUNTIFS($B$5:$B$604,$B18,$C$5:$C$604,$C18)&gt;1,"Takror",""))</f>
        <v/>
      </c>
      <c r="O18" s="28" t="n">
        <f aca="false">IF(AND($B18&lt;&gt;"",$I18&gt;=Boshqaruv!$C$9,$I18&lt;=Boshqaruv!$C$10),IF(COUNTIFS(Patronaj_0_5!$D$5:$D$2504,$B18,Patronaj_0_5!$E$5:$E$2504,$C18,Patronaj_0_5!$H$5:$H$2504,"Ha",Patronaj_0_5!$B$5:$B$2504,"&gt;="&amp;Boshqaruv!$C$9,Patronaj_0_5!$B$5:$B$2504,"&lt;="&amp;Boshqaruv!$C$10)=0,1,0),0)</f>
        <v>0</v>
      </c>
    </row>
    <row r="19" customFormat="false" ht="15" hidden="false" customHeight="false" outlineLevel="0" collapsed="false">
      <c r="A19" s="20" t="n">
        <v>15</v>
      </c>
      <c r="B19" s="12"/>
      <c r="C19" s="13"/>
      <c r="D19" s="24"/>
      <c r="E19" s="12"/>
      <c r="F19" s="12"/>
      <c r="G19" s="25"/>
      <c r="H19" s="13"/>
      <c r="I19" s="13"/>
      <c r="J19" s="14" t="str">
        <f aca="false">IF(OR($H19="",$I19=""),"",$I19-$H19)</f>
        <v/>
      </c>
      <c r="K19" s="14" t="str">
        <f aca="false">IF(OR($H19="",$I19=""),"",IF($I19-$H19&lt;=Spravochnik!$E$5,"Ha","Yo'q"))</f>
        <v/>
      </c>
      <c r="L19" s="14" t="str">
        <f aca="false">IF(AND($B19&lt;&gt;"",$H19&lt;&gt;"",$I19="",Boshqaruv!$C$12-$H19&gt;Spravochnik!$E$5),"Ha","")</f>
        <v/>
      </c>
      <c r="M19" s="12"/>
      <c r="N19" s="14" t="str">
        <f aca="false">IF(OR($B19="",$C19=""),"",IF(COUNTIFS($B$5:$B$604,$B19,$C$5:$C$604,$C19)&gt;1,"Takror",""))</f>
        <v/>
      </c>
      <c r="O19" s="28" t="n">
        <f aca="false">IF(AND($B19&lt;&gt;"",$I19&gt;=Boshqaruv!$C$9,$I19&lt;=Boshqaruv!$C$10),IF(COUNTIFS(Patronaj_0_5!$D$5:$D$2504,$B19,Patronaj_0_5!$E$5:$E$2504,$C19,Patronaj_0_5!$H$5:$H$2504,"Ha",Patronaj_0_5!$B$5:$B$2504,"&gt;="&amp;Boshqaruv!$C$9,Patronaj_0_5!$B$5:$B$2504,"&lt;="&amp;Boshqaruv!$C$10)=0,1,0),0)</f>
        <v>0</v>
      </c>
    </row>
    <row r="20" customFormat="false" ht="15" hidden="false" customHeight="false" outlineLevel="0" collapsed="false">
      <c r="A20" s="20" t="n">
        <v>16</v>
      </c>
      <c r="B20" s="12"/>
      <c r="C20" s="13"/>
      <c r="D20" s="24"/>
      <c r="E20" s="12"/>
      <c r="F20" s="12"/>
      <c r="G20" s="25"/>
      <c r="H20" s="13"/>
      <c r="I20" s="13"/>
      <c r="J20" s="14" t="str">
        <f aca="false">IF(OR($H20="",$I20=""),"",$I20-$H20)</f>
        <v/>
      </c>
      <c r="K20" s="14" t="str">
        <f aca="false">IF(OR($H20="",$I20=""),"",IF($I20-$H20&lt;=Spravochnik!$E$5,"Ha","Yo'q"))</f>
        <v/>
      </c>
      <c r="L20" s="14" t="str">
        <f aca="false">IF(AND($B20&lt;&gt;"",$H20&lt;&gt;"",$I20="",Boshqaruv!$C$12-$H20&gt;Spravochnik!$E$5),"Ha","")</f>
        <v/>
      </c>
      <c r="M20" s="12"/>
      <c r="N20" s="14" t="str">
        <f aca="false">IF(OR($B20="",$C20=""),"",IF(COUNTIFS($B$5:$B$604,$B20,$C$5:$C$604,$C20)&gt;1,"Takror",""))</f>
        <v/>
      </c>
      <c r="O20" s="28" t="n">
        <f aca="false">IF(AND($B20&lt;&gt;"",$I20&gt;=Boshqaruv!$C$9,$I20&lt;=Boshqaruv!$C$10),IF(COUNTIFS(Patronaj_0_5!$D$5:$D$2504,$B20,Patronaj_0_5!$E$5:$E$2504,$C20,Patronaj_0_5!$H$5:$H$2504,"Ha",Patronaj_0_5!$B$5:$B$2504,"&gt;="&amp;Boshqaruv!$C$9,Patronaj_0_5!$B$5:$B$2504,"&lt;="&amp;Boshqaruv!$C$10)=0,1,0),0)</f>
        <v>0</v>
      </c>
    </row>
    <row r="21" customFormat="false" ht="15" hidden="false" customHeight="false" outlineLevel="0" collapsed="false">
      <c r="A21" s="20" t="n">
        <v>17</v>
      </c>
      <c r="B21" s="12"/>
      <c r="C21" s="13"/>
      <c r="D21" s="24"/>
      <c r="E21" s="12"/>
      <c r="F21" s="12"/>
      <c r="G21" s="25"/>
      <c r="H21" s="13"/>
      <c r="I21" s="13"/>
      <c r="J21" s="14" t="str">
        <f aca="false">IF(OR($H21="",$I21=""),"",$I21-$H21)</f>
        <v/>
      </c>
      <c r="K21" s="14" t="str">
        <f aca="false">IF(OR($H21="",$I21=""),"",IF($I21-$H21&lt;=Spravochnik!$E$5,"Ha","Yo'q"))</f>
        <v/>
      </c>
      <c r="L21" s="14" t="str">
        <f aca="false">IF(AND($B21&lt;&gt;"",$H21&lt;&gt;"",$I21="",Boshqaruv!$C$12-$H21&gt;Spravochnik!$E$5),"Ha","")</f>
        <v/>
      </c>
      <c r="M21" s="12"/>
      <c r="N21" s="14" t="str">
        <f aca="false">IF(OR($B21="",$C21=""),"",IF(COUNTIFS($B$5:$B$604,$B21,$C$5:$C$604,$C21)&gt;1,"Takror",""))</f>
        <v/>
      </c>
      <c r="O21" s="28" t="n">
        <f aca="false">IF(AND($B21&lt;&gt;"",$I21&gt;=Boshqaruv!$C$9,$I21&lt;=Boshqaruv!$C$10),IF(COUNTIFS(Patronaj_0_5!$D$5:$D$2504,$B21,Patronaj_0_5!$E$5:$E$2504,$C21,Patronaj_0_5!$H$5:$H$2504,"Ha",Patronaj_0_5!$B$5:$B$2504,"&gt;="&amp;Boshqaruv!$C$9,Patronaj_0_5!$B$5:$B$2504,"&lt;="&amp;Boshqaruv!$C$10)=0,1,0),0)</f>
        <v>0</v>
      </c>
    </row>
    <row r="22" customFormat="false" ht="15" hidden="false" customHeight="false" outlineLevel="0" collapsed="false">
      <c r="A22" s="20" t="n">
        <v>18</v>
      </c>
      <c r="B22" s="12"/>
      <c r="C22" s="13"/>
      <c r="D22" s="24"/>
      <c r="E22" s="12"/>
      <c r="F22" s="12"/>
      <c r="G22" s="25"/>
      <c r="H22" s="13"/>
      <c r="I22" s="13"/>
      <c r="J22" s="14" t="str">
        <f aca="false">IF(OR($H22="",$I22=""),"",$I22-$H22)</f>
        <v/>
      </c>
      <c r="K22" s="14" t="str">
        <f aca="false">IF(OR($H22="",$I22=""),"",IF($I22-$H22&lt;=Spravochnik!$E$5,"Ha","Yo'q"))</f>
        <v/>
      </c>
      <c r="L22" s="14" t="str">
        <f aca="false">IF(AND($B22&lt;&gt;"",$H22&lt;&gt;"",$I22="",Boshqaruv!$C$12-$H22&gt;Spravochnik!$E$5),"Ha","")</f>
        <v/>
      </c>
      <c r="M22" s="12"/>
      <c r="N22" s="14" t="str">
        <f aca="false">IF(OR($B22="",$C22=""),"",IF(COUNTIFS($B$5:$B$604,$B22,$C$5:$C$604,$C22)&gt;1,"Takror",""))</f>
        <v/>
      </c>
      <c r="O22" s="28" t="n">
        <f aca="false">IF(AND($B22&lt;&gt;"",$I22&gt;=Boshqaruv!$C$9,$I22&lt;=Boshqaruv!$C$10),IF(COUNTIFS(Patronaj_0_5!$D$5:$D$2504,$B22,Patronaj_0_5!$E$5:$E$2504,$C22,Patronaj_0_5!$H$5:$H$2504,"Ha",Patronaj_0_5!$B$5:$B$2504,"&gt;="&amp;Boshqaruv!$C$9,Patronaj_0_5!$B$5:$B$2504,"&lt;="&amp;Boshqaruv!$C$10)=0,1,0),0)</f>
        <v>0</v>
      </c>
    </row>
    <row r="23" customFormat="false" ht="15" hidden="false" customHeight="false" outlineLevel="0" collapsed="false">
      <c r="A23" s="20" t="n">
        <v>19</v>
      </c>
      <c r="B23" s="12"/>
      <c r="C23" s="13"/>
      <c r="D23" s="24"/>
      <c r="E23" s="12"/>
      <c r="F23" s="12"/>
      <c r="G23" s="25"/>
      <c r="H23" s="13"/>
      <c r="I23" s="13"/>
      <c r="J23" s="14" t="str">
        <f aca="false">IF(OR($H23="",$I23=""),"",$I23-$H23)</f>
        <v/>
      </c>
      <c r="K23" s="14" t="str">
        <f aca="false">IF(OR($H23="",$I23=""),"",IF($I23-$H23&lt;=Spravochnik!$E$5,"Ha","Yo'q"))</f>
        <v/>
      </c>
      <c r="L23" s="14" t="str">
        <f aca="false">IF(AND($B23&lt;&gt;"",$H23&lt;&gt;"",$I23="",Boshqaruv!$C$12-$H23&gt;Spravochnik!$E$5),"Ha","")</f>
        <v/>
      </c>
      <c r="M23" s="12"/>
      <c r="N23" s="14" t="str">
        <f aca="false">IF(OR($B23="",$C23=""),"",IF(COUNTIFS($B$5:$B$604,$B23,$C$5:$C$604,$C23)&gt;1,"Takror",""))</f>
        <v/>
      </c>
      <c r="O23" s="28" t="n">
        <f aca="false">IF(AND($B23&lt;&gt;"",$I23&gt;=Boshqaruv!$C$9,$I23&lt;=Boshqaruv!$C$10),IF(COUNTIFS(Patronaj_0_5!$D$5:$D$2504,$B23,Patronaj_0_5!$E$5:$E$2504,$C23,Patronaj_0_5!$H$5:$H$2504,"Ha",Patronaj_0_5!$B$5:$B$2504,"&gt;="&amp;Boshqaruv!$C$9,Patronaj_0_5!$B$5:$B$2504,"&lt;="&amp;Boshqaruv!$C$10)=0,1,0),0)</f>
        <v>0</v>
      </c>
    </row>
    <row r="24" customFormat="false" ht="15" hidden="false" customHeight="false" outlineLevel="0" collapsed="false">
      <c r="A24" s="20" t="n">
        <v>20</v>
      </c>
      <c r="B24" s="12"/>
      <c r="C24" s="13"/>
      <c r="D24" s="24"/>
      <c r="E24" s="12"/>
      <c r="F24" s="12"/>
      <c r="G24" s="25"/>
      <c r="H24" s="13"/>
      <c r="I24" s="13"/>
      <c r="J24" s="14" t="str">
        <f aca="false">IF(OR($H24="",$I24=""),"",$I24-$H24)</f>
        <v/>
      </c>
      <c r="K24" s="14" t="str">
        <f aca="false">IF(OR($H24="",$I24=""),"",IF($I24-$H24&lt;=Spravochnik!$E$5,"Ha","Yo'q"))</f>
        <v/>
      </c>
      <c r="L24" s="14" t="str">
        <f aca="false">IF(AND($B24&lt;&gt;"",$H24&lt;&gt;"",$I24="",Boshqaruv!$C$12-$H24&gt;Spravochnik!$E$5),"Ha","")</f>
        <v/>
      </c>
      <c r="M24" s="12"/>
      <c r="N24" s="14" t="str">
        <f aca="false">IF(OR($B24="",$C24=""),"",IF(COUNTIFS($B$5:$B$604,$B24,$C$5:$C$604,$C24)&gt;1,"Takror",""))</f>
        <v/>
      </c>
      <c r="O24" s="28" t="n">
        <f aca="false">IF(AND($B24&lt;&gt;"",$I24&gt;=Boshqaruv!$C$9,$I24&lt;=Boshqaruv!$C$10),IF(COUNTIFS(Patronaj_0_5!$D$5:$D$2504,$B24,Patronaj_0_5!$E$5:$E$2504,$C24,Patronaj_0_5!$H$5:$H$2504,"Ha",Patronaj_0_5!$B$5:$B$2504,"&gt;="&amp;Boshqaruv!$C$9,Patronaj_0_5!$B$5:$B$2504,"&lt;="&amp;Boshqaruv!$C$10)=0,1,0),0)</f>
        <v>0</v>
      </c>
    </row>
    <row r="25" customFormat="false" ht="15" hidden="false" customHeight="false" outlineLevel="0" collapsed="false">
      <c r="A25" s="20" t="n">
        <v>21</v>
      </c>
      <c r="B25" s="12"/>
      <c r="C25" s="13"/>
      <c r="D25" s="24"/>
      <c r="E25" s="12"/>
      <c r="F25" s="12"/>
      <c r="G25" s="25"/>
      <c r="H25" s="13"/>
      <c r="I25" s="13"/>
      <c r="J25" s="14" t="str">
        <f aca="false">IF(OR($H25="",$I25=""),"",$I25-$H25)</f>
        <v/>
      </c>
      <c r="K25" s="14" t="str">
        <f aca="false">IF(OR($H25="",$I25=""),"",IF($I25-$H25&lt;=Spravochnik!$E$5,"Ha","Yo'q"))</f>
        <v/>
      </c>
      <c r="L25" s="14" t="str">
        <f aca="false">IF(AND($B25&lt;&gt;"",$H25&lt;&gt;"",$I25="",Boshqaruv!$C$12-$H25&gt;Spravochnik!$E$5),"Ha","")</f>
        <v/>
      </c>
      <c r="M25" s="12"/>
      <c r="N25" s="14" t="str">
        <f aca="false">IF(OR($B25="",$C25=""),"",IF(COUNTIFS($B$5:$B$604,$B25,$C$5:$C$604,$C25)&gt;1,"Takror",""))</f>
        <v/>
      </c>
      <c r="O25" s="28" t="n">
        <f aca="false">IF(AND($B25&lt;&gt;"",$I25&gt;=Boshqaruv!$C$9,$I25&lt;=Boshqaruv!$C$10),IF(COUNTIFS(Patronaj_0_5!$D$5:$D$2504,$B25,Patronaj_0_5!$E$5:$E$2504,$C25,Patronaj_0_5!$H$5:$H$2504,"Ha",Patronaj_0_5!$B$5:$B$2504,"&gt;="&amp;Boshqaruv!$C$9,Patronaj_0_5!$B$5:$B$2504,"&lt;="&amp;Boshqaruv!$C$10)=0,1,0),0)</f>
        <v>0</v>
      </c>
    </row>
    <row r="26" customFormat="false" ht="15" hidden="false" customHeight="false" outlineLevel="0" collapsed="false">
      <c r="A26" s="20" t="n">
        <v>22</v>
      </c>
      <c r="B26" s="12"/>
      <c r="C26" s="13"/>
      <c r="D26" s="24"/>
      <c r="E26" s="12"/>
      <c r="F26" s="12"/>
      <c r="G26" s="25"/>
      <c r="H26" s="13"/>
      <c r="I26" s="13"/>
      <c r="J26" s="14" t="str">
        <f aca="false">IF(OR($H26="",$I26=""),"",$I26-$H26)</f>
        <v/>
      </c>
      <c r="K26" s="14" t="str">
        <f aca="false">IF(OR($H26="",$I26=""),"",IF($I26-$H26&lt;=Spravochnik!$E$5,"Ha","Yo'q"))</f>
        <v/>
      </c>
      <c r="L26" s="14" t="str">
        <f aca="false">IF(AND($B26&lt;&gt;"",$H26&lt;&gt;"",$I26="",Boshqaruv!$C$12-$H26&gt;Spravochnik!$E$5),"Ha","")</f>
        <v/>
      </c>
      <c r="M26" s="12"/>
      <c r="N26" s="14" t="str">
        <f aca="false">IF(OR($B26="",$C26=""),"",IF(COUNTIFS($B$5:$B$604,$B26,$C$5:$C$604,$C26)&gt;1,"Takror",""))</f>
        <v/>
      </c>
      <c r="O26" s="28" t="n">
        <f aca="false">IF(AND($B26&lt;&gt;"",$I26&gt;=Boshqaruv!$C$9,$I26&lt;=Boshqaruv!$C$10),IF(COUNTIFS(Patronaj_0_5!$D$5:$D$2504,$B26,Patronaj_0_5!$E$5:$E$2504,$C26,Patronaj_0_5!$H$5:$H$2504,"Ha",Patronaj_0_5!$B$5:$B$2504,"&gt;="&amp;Boshqaruv!$C$9,Patronaj_0_5!$B$5:$B$2504,"&lt;="&amp;Boshqaruv!$C$10)=0,1,0),0)</f>
        <v>0</v>
      </c>
    </row>
    <row r="27" customFormat="false" ht="15" hidden="false" customHeight="false" outlineLevel="0" collapsed="false">
      <c r="A27" s="20" t="n">
        <v>23</v>
      </c>
      <c r="B27" s="12"/>
      <c r="C27" s="13"/>
      <c r="D27" s="24"/>
      <c r="E27" s="12"/>
      <c r="F27" s="12"/>
      <c r="G27" s="25"/>
      <c r="H27" s="13"/>
      <c r="I27" s="13"/>
      <c r="J27" s="14" t="str">
        <f aca="false">IF(OR($H27="",$I27=""),"",$I27-$H27)</f>
        <v/>
      </c>
      <c r="K27" s="14" t="str">
        <f aca="false">IF(OR($H27="",$I27=""),"",IF($I27-$H27&lt;=Spravochnik!$E$5,"Ha","Yo'q"))</f>
        <v/>
      </c>
      <c r="L27" s="14" t="str">
        <f aca="false">IF(AND($B27&lt;&gt;"",$H27&lt;&gt;"",$I27="",Boshqaruv!$C$12-$H27&gt;Spravochnik!$E$5),"Ha","")</f>
        <v/>
      </c>
      <c r="M27" s="12"/>
      <c r="N27" s="14" t="str">
        <f aca="false">IF(OR($B27="",$C27=""),"",IF(COUNTIFS($B$5:$B$604,$B27,$C$5:$C$604,$C27)&gt;1,"Takror",""))</f>
        <v/>
      </c>
      <c r="O27" s="28" t="n">
        <f aca="false">IF(AND($B27&lt;&gt;"",$I27&gt;=Boshqaruv!$C$9,$I27&lt;=Boshqaruv!$C$10),IF(COUNTIFS(Patronaj_0_5!$D$5:$D$2504,$B27,Patronaj_0_5!$E$5:$E$2504,$C27,Patronaj_0_5!$H$5:$H$2504,"Ha",Patronaj_0_5!$B$5:$B$2504,"&gt;="&amp;Boshqaruv!$C$9,Patronaj_0_5!$B$5:$B$2504,"&lt;="&amp;Boshqaruv!$C$10)=0,1,0),0)</f>
        <v>0</v>
      </c>
    </row>
    <row r="28" customFormat="false" ht="15" hidden="false" customHeight="false" outlineLevel="0" collapsed="false">
      <c r="A28" s="20" t="n">
        <v>24</v>
      </c>
      <c r="B28" s="12"/>
      <c r="C28" s="13"/>
      <c r="D28" s="24"/>
      <c r="E28" s="12"/>
      <c r="F28" s="12"/>
      <c r="G28" s="25"/>
      <c r="H28" s="13"/>
      <c r="I28" s="13"/>
      <c r="J28" s="14" t="str">
        <f aca="false">IF(OR($H28="",$I28=""),"",$I28-$H28)</f>
        <v/>
      </c>
      <c r="K28" s="14" t="str">
        <f aca="false">IF(OR($H28="",$I28=""),"",IF($I28-$H28&lt;=Spravochnik!$E$5,"Ha","Yo'q"))</f>
        <v/>
      </c>
      <c r="L28" s="14" t="str">
        <f aca="false">IF(AND($B28&lt;&gt;"",$H28&lt;&gt;"",$I28="",Boshqaruv!$C$12-$H28&gt;Spravochnik!$E$5),"Ha","")</f>
        <v/>
      </c>
      <c r="M28" s="12"/>
      <c r="N28" s="14" t="str">
        <f aca="false">IF(OR($B28="",$C28=""),"",IF(COUNTIFS($B$5:$B$604,$B28,$C$5:$C$604,$C28)&gt;1,"Takror",""))</f>
        <v/>
      </c>
      <c r="O28" s="28" t="n">
        <f aca="false">IF(AND($B28&lt;&gt;"",$I28&gt;=Boshqaruv!$C$9,$I28&lt;=Boshqaruv!$C$10),IF(COUNTIFS(Patronaj_0_5!$D$5:$D$2504,$B28,Patronaj_0_5!$E$5:$E$2504,$C28,Patronaj_0_5!$H$5:$H$2504,"Ha",Patronaj_0_5!$B$5:$B$2504,"&gt;="&amp;Boshqaruv!$C$9,Patronaj_0_5!$B$5:$B$2504,"&lt;="&amp;Boshqaruv!$C$10)=0,1,0),0)</f>
        <v>0</v>
      </c>
    </row>
    <row r="29" customFormat="false" ht="15" hidden="false" customHeight="false" outlineLevel="0" collapsed="false">
      <c r="A29" s="20" t="n">
        <v>25</v>
      </c>
      <c r="B29" s="12"/>
      <c r="C29" s="13"/>
      <c r="D29" s="24"/>
      <c r="E29" s="12"/>
      <c r="F29" s="12"/>
      <c r="G29" s="25"/>
      <c r="H29" s="13"/>
      <c r="I29" s="13"/>
      <c r="J29" s="14" t="str">
        <f aca="false">IF(OR($H29="",$I29=""),"",$I29-$H29)</f>
        <v/>
      </c>
      <c r="K29" s="14" t="str">
        <f aca="false">IF(OR($H29="",$I29=""),"",IF($I29-$H29&lt;=Spravochnik!$E$5,"Ha","Yo'q"))</f>
        <v/>
      </c>
      <c r="L29" s="14" t="str">
        <f aca="false">IF(AND($B29&lt;&gt;"",$H29&lt;&gt;"",$I29="",Boshqaruv!$C$12-$H29&gt;Spravochnik!$E$5),"Ha","")</f>
        <v/>
      </c>
      <c r="M29" s="12"/>
      <c r="N29" s="14" t="str">
        <f aca="false">IF(OR($B29="",$C29=""),"",IF(COUNTIFS($B$5:$B$604,$B29,$C$5:$C$604,$C29)&gt;1,"Takror",""))</f>
        <v/>
      </c>
      <c r="O29" s="28" t="n">
        <f aca="false">IF(AND($B29&lt;&gt;"",$I29&gt;=Boshqaruv!$C$9,$I29&lt;=Boshqaruv!$C$10),IF(COUNTIFS(Patronaj_0_5!$D$5:$D$2504,$B29,Patronaj_0_5!$E$5:$E$2504,$C29,Patronaj_0_5!$H$5:$H$2504,"Ha",Patronaj_0_5!$B$5:$B$2504,"&gt;="&amp;Boshqaruv!$C$9,Patronaj_0_5!$B$5:$B$2504,"&lt;="&amp;Boshqaruv!$C$10)=0,1,0),0)</f>
        <v>0</v>
      </c>
    </row>
    <row r="30" customFormat="false" ht="15" hidden="false" customHeight="false" outlineLevel="0" collapsed="false">
      <c r="A30" s="20" t="n">
        <v>26</v>
      </c>
      <c r="B30" s="12"/>
      <c r="C30" s="13"/>
      <c r="D30" s="24"/>
      <c r="E30" s="12"/>
      <c r="F30" s="12"/>
      <c r="G30" s="25"/>
      <c r="H30" s="13"/>
      <c r="I30" s="13"/>
      <c r="J30" s="14" t="str">
        <f aca="false">IF(OR($H30="",$I30=""),"",$I30-$H30)</f>
        <v/>
      </c>
      <c r="K30" s="14" t="str">
        <f aca="false">IF(OR($H30="",$I30=""),"",IF($I30-$H30&lt;=Spravochnik!$E$5,"Ha","Yo'q"))</f>
        <v/>
      </c>
      <c r="L30" s="14" t="str">
        <f aca="false">IF(AND($B30&lt;&gt;"",$H30&lt;&gt;"",$I30="",Boshqaruv!$C$12-$H30&gt;Spravochnik!$E$5),"Ha","")</f>
        <v/>
      </c>
      <c r="M30" s="12"/>
      <c r="N30" s="14" t="str">
        <f aca="false">IF(OR($B30="",$C30=""),"",IF(COUNTIFS($B$5:$B$604,$B30,$C$5:$C$604,$C30)&gt;1,"Takror",""))</f>
        <v/>
      </c>
      <c r="O30" s="28" t="n">
        <f aca="false">IF(AND($B30&lt;&gt;"",$I30&gt;=Boshqaruv!$C$9,$I30&lt;=Boshqaruv!$C$10),IF(COUNTIFS(Patronaj_0_5!$D$5:$D$2504,$B30,Patronaj_0_5!$E$5:$E$2504,$C30,Patronaj_0_5!$H$5:$H$2504,"Ha",Patronaj_0_5!$B$5:$B$2504,"&gt;="&amp;Boshqaruv!$C$9,Patronaj_0_5!$B$5:$B$2504,"&lt;="&amp;Boshqaruv!$C$10)=0,1,0),0)</f>
        <v>0</v>
      </c>
    </row>
    <row r="31" customFormat="false" ht="15" hidden="false" customHeight="false" outlineLevel="0" collapsed="false">
      <c r="A31" s="20" t="n">
        <v>27</v>
      </c>
      <c r="B31" s="12"/>
      <c r="C31" s="13"/>
      <c r="D31" s="24"/>
      <c r="E31" s="12"/>
      <c r="F31" s="12"/>
      <c r="G31" s="25"/>
      <c r="H31" s="13"/>
      <c r="I31" s="13"/>
      <c r="J31" s="14" t="str">
        <f aca="false">IF(OR($H31="",$I31=""),"",$I31-$H31)</f>
        <v/>
      </c>
      <c r="K31" s="14" t="str">
        <f aca="false">IF(OR($H31="",$I31=""),"",IF($I31-$H31&lt;=Spravochnik!$E$5,"Ha","Yo'q"))</f>
        <v/>
      </c>
      <c r="L31" s="14" t="str">
        <f aca="false">IF(AND($B31&lt;&gt;"",$H31&lt;&gt;"",$I31="",Boshqaruv!$C$12-$H31&gt;Spravochnik!$E$5),"Ha","")</f>
        <v/>
      </c>
      <c r="M31" s="12"/>
      <c r="N31" s="14" t="str">
        <f aca="false">IF(OR($B31="",$C31=""),"",IF(COUNTIFS($B$5:$B$604,$B31,$C$5:$C$604,$C31)&gt;1,"Takror",""))</f>
        <v/>
      </c>
      <c r="O31" s="28" t="n">
        <f aca="false">IF(AND($B31&lt;&gt;"",$I31&gt;=Boshqaruv!$C$9,$I31&lt;=Boshqaruv!$C$10),IF(COUNTIFS(Patronaj_0_5!$D$5:$D$2504,$B31,Patronaj_0_5!$E$5:$E$2504,$C31,Patronaj_0_5!$H$5:$H$2504,"Ha",Patronaj_0_5!$B$5:$B$2504,"&gt;="&amp;Boshqaruv!$C$9,Patronaj_0_5!$B$5:$B$2504,"&lt;="&amp;Boshqaruv!$C$10)=0,1,0),0)</f>
        <v>0</v>
      </c>
    </row>
    <row r="32" customFormat="false" ht="15" hidden="false" customHeight="false" outlineLevel="0" collapsed="false">
      <c r="A32" s="20" t="n">
        <v>28</v>
      </c>
      <c r="B32" s="12"/>
      <c r="C32" s="13"/>
      <c r="D32" s="24"/>
      <c r="E32" s="12"/>
      <c r="F32" s="12"/>
      <c r="G32" s="25"/>
      <c r="H32" s="13"/>
      <c r="I32" s="13"/>
      <c r="J32" s="14" t="str">
        <f aca="false">IF(OR($H32="",$I32=""),"",$I32-$H32)</f>
        <v/>
      </c>
      <c r="K32" s="14" t="str">
        <f aca="false">IF(OR($H32="",$I32=""),"",IF($I32-$H32&lt;=Spravochnik!$E$5,"Ha","Yo'q"))</f>
        <v/>
      </c>
      <c r="L32" s="14" t="str">
        <f aca="false">IF(AND($B32&lt;&gt;"",$H32&lt;&gt;"",$I32="",Boshqaruv!$C$12-$H32&gt;Spravochnik!$E$5),"Ha","")</f>
        <v/>
      </c>
      <c r="M32" s="12"/>
      <c r="N32" s="14" t="str">
        <f aca="false">IF(OR($B32="",$C32=""),"",IF(COUNTIFS($B$5:$B$604,$B32,$C$5:$C$604,$C32)&gt;1,"Takror",""))</f>
        <v/>
      </c>
      <c r="O32" s="28" t="n">
        <f aca="false">IF(AND($B32&lt;&gt;"",$I32&gt;=Boshqaruv!$C$9,$I32&lt;=Boshqaruv!$C$10),IF(COUNTIFS(Patronaj_0_5!$D$5:$D$2504,$B32,Patronaj_0_5!$E$5:$E$2504,$C32,Patronaj_0_5!$H$5:$H$2504,"Ha",Patronaj_0_5!$B$5:$B$2504,"&gt;="&amp;Boshqaruv!$C$9,Patronaj_0_5!$B$5:$B$2504,"&lt;="&amp;Boshqaruv!$C$10)=0,1,0),0)</f>
        <v>0</v>
      </c>
    </row>
    <row r="33" customFormat="false" ht="15" hidden="false" customHeight="false" outlineLevel="0" collapsed="false">
      <c r="A33" s="20" t="n">
        <v>29</v>
      </c>
      <c r="B33" s="12"/>
      <c r="C33" s="13"/>
      <c r="D33" s="24"/>
      <c r="E33" s="12"/>
      <c r="F33" s="12"/>
      <c r="G33" s="25"/>
      <c r="H33" s="13"/>
      <c r="I33" s="13"/>
      <c r="J33" s="14" t="str">
        <f aca="false">IF(OR($H33="",$I33=""),"",$I33-$H33)</f>
        <v/>
      </c>
      <c r="K33" s="14" t="str">
        <f aca="false">IF(OR($H33="",$I33=""),"",IF($I33-$H33&lt;=Spravochnik!$E$5,"Ha","Yo'q"))</f>
        <v/>
      </c>
      <c r="L33" s="14" t="str">
        <f aca="false">IF(AND($B33&lt;&gt;"",$H33&lt;&gt;"",$I33="",Boshqaruv!$C$12-$H33&gt;Spravochnik!$E$5),"Ha","")</f>
        <v/>
      </c>
      <c r="M33" s="12"/>
      <c r="N33" s="14" t="str">
        <f aca="false">IF(OR($B33="",$C33=""),"",IF(COUNTIFS($B$5:$B$604,$B33,$C$5:$C$604,$C33)&gt;1,"Takror",""))</f>
        <v/>
      </c>
      <c r="O33" s="28" t="n">
        <f aca="false">IF(AND($B33&lt;&gt;"",$I33&gt;=Boshqaruv!$C$9,$I33&lt;=Boshqaruv!$C$10),IF(COUNTIFS(Patronaj_0_5!$D$5:$D$2504,$B33,Patronaj_0_5!$E$5:$E$2504,$C33,Patronaj_0_5!$H$5:$H$2504,"Ha",Patronaj_0_5!$B$5:$B$2504,"&gt;="&amp;Boshqaruv!$C$9,Patronaj_0_5!$B$5:$B$2504,"&lt;="&amp;Boshqaruv!$C$10)=0,1,0),0)</f>
        <v>0</v>
      </c>
    </row>
    <row r="34" customFormat="false" ht="15" hidden="false" customHeight="false" outlineLevel="0" collapsed="false">
      <c r="A34" s="20" t="n">
        <v>30</v>
      </c>
      <c r="B34" s="12"/>
      <c r="C34" s="13"/>
      <c r="D34" s="24"/>
      <c r="E34" s="12"/>
      <c r="F34" s="12"/>
      <c r="G34" s="25"/>
      <c r="H34" s="13"/>
      <c r="I34" s="13"/>
      <c r="J34" s="14" t="str">
        <f aca="false">IF(OR($H34="",$I34=""),"",$I34-$H34)</f>
        <v/>
      </c>
      <c r="K34" s="14" t="str">
        <f aca="false">IF(OR($H34="",$I34=""),"",IF($I34-$H34&lt;=Spravochnik!$E$5,"Ha","Yo'q"))</f>
        <v/>
      </c>
      <c r="L34" s="14" t="str">
        <f aca="false">IF(AND($B34&lt;&gt;"",$H34&lt;&gt;"",$I34="",Boshqaruv!$C$12-$H34&gt;Spravochnik!$E$5),"Ha","")</f>
        <v/>
      </c>
      <c r="M34" s="12"/>
      <c r="N34" s="14" t="str">
        <f aca="false">IF(OR($B34="",$C34=""),"",IF(COUNTIFS($B$5:$B$604,$B34,$C$5:$C$604,$C34)&gt;1,"Takror",""))</f>
        <v/>
      </c>
      <c r="O34" s="28" t="n">
        <f aca="false">IF(AND($B34&lt;&gt;"",$I34&gt;=Boshqaruv!$C$9,$I34&lt;=Boshqaruv!$C$10),IF(COUNTIFS(Patronaj_0_5!$D$5:$D$2504,$B34,Patronaj_0_5!$E$5:$E$2504,$C34,Patronaj_0_5!$H$5:$H$2504,"Ha",Patronaj_0_5!$B$5:$B$2504,"&gt;="&amp;Boshqaruv!$C$9,Patronaj_0_5!$B$5:$B$2504,"&lt;="&amp;Boshqaruv!$C$10)=0,1,0),0)</f>
        <v>0</v>
      </c>
    </row>
    <row r="35" customFormat="false" ht="15" hidden="false" customHeight="false" outlineLevel="0" collapsed="false">
      <c r="A35" s="20" t="n">
        <v>31</v>
      </c>
      <c r="B35" s="12"/>
      <c r="C35" s="13"/>
      <c r="D35" s="24"/>
      <c r="E35" s="12"/>
      <c r="F35" s="12"/>
      <c r="G35" s="25"/>
      <c r="H35" s="13"/>
      <c r="I35" s="13"/>
      <c r="J35" s="14" t="str">
        <f aca="false">IF(OR($H35="",$I35=""),"",$I35-$H35)</f>
        <v/>
      </c>
      <c r="K35" s="14" t="str">
        <f aca="false">IF(OR($H35="",$I35=""),"",IF($I35-$H35&lt;=Spravochnik!$E$5,"Ha","Yo'q"))</f>
        <v/>
      </c>
      <c r="L35" s="14" t="str">
        <f aca="false">IF(AND($B35&lt;&gt;"",$H35&lt;&gt;"",$I35="",Boshqaruv!$C$12-$H35&gt;Spravochnik!$E$5),"Ha","")</f>
        <v/>
      </c>
      <c r="M35" s="12"/>
      <c r="N35" s="14" t="str">
        <f aca="false">IF(OR($B35="",$C35=""),"",IF(COUNTIFS($B$5:$B$604,$B35,$C$5:$C$604,$C35)&gt;1,"Takror",""))</f>
        <v/>
      </c>
      <c r="O35" s="28" t="n">
        <f aca="false">IF(AND($B35&lt;&gt;"",$I35&gt;=Boshqaruv!$C$9,$I35&lt;=Boshqaruv!$C$10),IF(COUNTIFS(Patronaj_0_5!$D$5:$D$2504,$B35,Patronaj_0_5!$E$5:$E$2504,$C35,Patronaj_0_5!$H$5:$H$2504,"Ha",Patronaj_0_5!$B$5:$B$2504,"&gt;="&amp;Boshqaruv!$C$9,Patronaj_0_5!$B$5:$B$2504,"&lt;="&amp;Boshqaruv!$C$10)=0,1,0),0)</f>
        <v>0</v>
      </c>
    </row>
    <row r="36" customFormat="false" ht="15" hidden="false" customHeight="false" outlineLevel="0" collapsed="false">
      <c r="A36" s="20" t="n">
        <v>32</v>
      </c>
      <c r="B36" s="12"/>
      <c r="C36" s="13"/>
      <c r="D36" s="24"/>
      <c r="E36" s="12"/>
      <c r="F36" s="12"/>
      <c r="G36" s="25"/>
      <c r="H36" s="13"/>
      <c r="I36" s="13"/>
      <c r="J36" s="14" t="str">
        <f aca="false">IF(OR($H36="",$I36=""),"",$I36-$H36)</f>
        <v/>
      </c>
      <c r="K36" s="14" t="str">
        <f aca="false">IF(OR($H36="",$I36=""),"",IF($I36-$H36&lt;=Spravochnik!$E$5,"Ha","Yo'q"))</f>
        <v/>
      </c>
      <c r="L36" s="14" t="str">
        <f aca="false">IF(AND($B36&lt;&gt;"",$H36&lt;&gt;"",$I36="",Boshqaruv!$C$12-$H36&gt;Spravochnik!$E$5),"Ha","")</f>
        <v/>
      </c>
      <c r="M36" s="12"/>
      <c r="N36" s="14" t="str">
        <f aca="false">IF(OR($B36="",$C36=""),"",IF(COUNTIFS($B$5:$B$604,$B36,$C$5:$C$604,$C36)&gt;1,"Takror",""))</f>
        <v/>
      </c>
      <c r="O36" s="28" t="n">
        <f aca="false">IF(AND($B36&lt;&gt;"",$I36&gt;=Boshqaruv!$C$9,$I36&lt;=Boshqaruv!$C$10),IF(COUNTIFS(Patronaj_0_5!$D$5:$D$2504,$B36,Patronaj_0_5!$E$5:$E$2504,$C36,Patronaj_0_5!$H$5:$H$2504,"Ha",Patronaj_0_5!$B$5:$B$2504,"&gt;="&amp;Boshqaruv!$C$9,Patronaj_0_5!$B$5:$B$2504,"&lt;="&amp;Boshqaruv!$C$10)=0,1,0),0)</f>
        <v>0</v>
      </c>
    </row>
    <row r="37" customFormat="false" ht="15" hidden="false" customHeight="false" outlineLevel="0" collapsed="false">
      <c r="A37" s="20" t="n">
        <v>33</v>
      </c>
      <c r="B37" s="12"/>
      <c r="C37" s="13"/>
      <c r="D37" s="24"/>
      <c r="E37" s="12"/>
      <c r="F37" s="12"/>
      <c r="G37" s="25"/>
      <c r="H37" s="13"/>
      <c r="I37" s="13"/>
      <c r="J37" s="14" t="str">
        <f aca="false">IF(OR($H37="",$I37=""),"",$I37-$H37)</f>
        <v/>
      </c>
      <c r="K37" s="14" t="str">
        <f aca="false">IF(OR($H37="",$I37=""),"",IF($I37-$H37&lt;=Spravochnik!$E$5,"Ha","Yo'q"))</f>
        <v/>
      </c>
      <c r="L37" s="14" t="str">
        <f aca="false">IF(AND($B37&lt;&gt;"",$H37&lt;&gt;"",$I37="",Boshqaruv!$C$12-$H37&gt;Spravochnik!$E$5),"Ha","")</f>
        <v/>
      </c>
      <c r="M37" s="12"/>
      <c r="N37" s="14" t="str">
        <f aca="false">IF(OR($B37="",$C37=""),"",IF(COUNTIFS($B$5:$B$604,$B37,$C$5:$C$604,$C37)&gt;1,"Takror",""))</f>
        <v/>
      </c>
      <c r="O37" s="28" t="n">
        <f aca="false">IF(AND($B37&lt;&gt;"",$I37&gt;=Boshqaruv!$C$9,$I37&lt;=Boshqaruv!$C$10),IF(COUNTIFS(Patronaj_0_5!$D$5:$D$2504,$B37,Patronaj_0_5!$E$5:$E$2504,$C37,Patronaj_0_5!$H$5:$H$2504,"Ha",Patronaj_0_5!$B$5:$B$2504,"&gt;="&amp;Boshqaruv!$C$9,Patronaj_0_5!$B$5:$B$2504,"&lt;="&amp;Boshqaruv!$C$10)=0,1,0),0)</f>
        <v>0</v>
      </c>
    </row>
    <row r="38" customFormat="false" ht="15" hidden="false" customHeight="false" outlineLevel="0" collapsed="false">
      <c r="A38" s="20" t="n">
        <v>34</v>
      </c>
      <c r="B38" s="12"/>
      <c r="C38" s="13"/>
      <c r="D38" s="24"/>
      <c r="E38" s="12"/>
      <c r="F38" s="12"/>
      <c r="G38" s="25"/>
      <c r="H38" s="13"/>
      <c r="I38" s="13"/>
      <c r="J38" s="14" t="str">
        <f aca="false">IF(OR($H38="",$I38=""),"",$I38-$H38)</f>
        <v/>
      </c>
      <c r="K38" s="14" t="str">
        <f aca="false">IF(OR($H38="",$I38=""),"",IF($I38-$H38&lt;=Spravochnik!$E$5,"Ha","Yo'q"))</f>
        <v/>
      </c>
      <c r="L38" s="14" t="str">
        <f aca="false">IF(AND($B38&lt;&gt;"",$H38&lt;&gt;"",$I38="",Boshqaruv!$C$12-$H38&gt;Spravochnik!$E$5),"Ha","")</f>
        <v/>
      </c>
      <c r="M38" s="12"/>
      <c r="N38" s="14" t="str">
        <f aca="false">IF(OR($B38="",$C38=""),"",IF(COUNTIFS($B$5:$B$604,$B38,$C$5:$C$604,$C38)&gt;1,"Takror",""))</f>
        <v/>
      </c>
      <c r="O38" s="28" t="n">
        <f aca="false">IF(AND($B38&lt;&gt;"",$I38&gt;=Boshqaruv!$C$9,$I38&lt;=Boshqaruv!$C$10),IF(COUNTIFS(Patronaj_0_5!$D$5:$D$2504,$B38,Patronaj_0_5!$E$5:$E$2504,$C38,Patronaj_0_5!$H$5:$H$2504,"Ha",Patronaj_0_5!$B$5:$B$2504,"&gt;="&amp;Boshqaruv!$C$9,Patronaj_0_5!$B$5:$B$2504,"&lt;="&amp;Boshqaruv!$C$10)=0,1,0),0)</f>
        <v>0</v>
      </c>
    </row>
    <row r="39" customFormat="false" ht="15" hidden="false" customHeight="false" outlineLevel="0" collapsed="false">
      <c r="A39" s="20" t="n">
        <v>35</v>
      </c>
      <c r="B39" s="12"/>
      <c r="C39" s="13"/>
      <c r="D39" s="24"/>
      <c r="E39" s="12"/>
      <c r="F39" s="12"/>
      <c r="G39" s="25"/>
      <c r="H39" s="13"/>
      <c r="I39" s="13"/>
      <c r="J39" s="14" t="str">
        <f aca="false">IF(OR($H39="",$I39=""),"",$I39-$H39)</f>
        <v/>
      </c>
      <c r="K39" s="14" t="str">
        <f aca="false">IF(OR($H39="",$I39=""),"",IF($I39-$H39&lt;=Spravochnik!$E$5,"Ha","Yo'q"))</f>
        <v/>
      </c>
      <c r="L39" s="14" t="str">
        <f aca="false">IF(AND($B39&lt;&gt;"",$H39&lt;&gt;"",$I39="",Boshqaruv!$C$12-$H39&gt;Spravochnik!$E$5),"Ha","")</f>
        <v/>
      </c>
      <c r="M39" s="12"/>
      <c r="N39" s="14" t="str">
        <f aca="false">IF(OR($B39="",$C39=""),"",IF(COUNTIFS($B$5:$B$604,$B39,$C$5:$C$604,$C39)&gt;1,"Takror",""))</f>
        <v/>
      </c>
      <c r="O39" s="28" t="n">
        <f aca="false">IF(AND($B39&lt;&gt;"",$I39&gt;=Boshqaruv!$C$9,$I39&lt;=Boshqaruv!$C$10),IF(COUNTIFS(Patronaj_0_5!$D$5:$D$2504,$B39,Patronaj_0_5!$E$5:$E$2504,$C39,Patronaj_0_5!$H$5:$H$2504,"Ha",Patronaj_0_5!$B$5:$B$2504,"&gt;="&amp;Boshqaruv!$C$9,Patronaj_0_5!$B$5:$B$2504,"&lt;="&amp;Boshqaruv!$C$10)=0,1,0),0)</f>
        <v>0</v>
      </c>
    </row>
    <row r="40" customFormat="false" ht="15" hidden="false" customHeight="false" outlineLevel="0" collapsed="false">
      <c r="A40" s="20" t="n">
        <v>36</v>
      </c>
      <c r="B40" s="12"/>
      <c r="C40" s="13"/>
      <c r="D40" s="24"/>
      <c r="E40" s="12"/>
      <c r="F40" s="12"/>
      <c r="G40" s="25"/>
      <c r="H40" s="13"/>
      <c r="I40" s="13"/>
      <c r="J40" s="14" t="str">
        <f aca="false">IF(OR($H40="",$I40=""),"",$I40-$H40)</f>
        <v/>
      </c>
      <c r="K40" s="14" t="str">
        <f aca="false">IF(OR($H40="",$I40=""),"",IF($I40-$H40&lt;=Spravochnik!$E$5,"Ha","Yo'q"))</f>
        <v/>
      </c>
      <c r="L40" s="14" t="str">
        <f aca="false">IF(AND($B40&lt;&gt;"",$H40&lt;&gt;"",$I40="",Boshqaruv!$C$12-$H40&gt;Spravochnik!$E$5),"Ha","")</f>
        <v/>
      </c>
      <c r="M40" s="12"/>
      <c r="N40" s="14" t="str">
        <f aca="false">IF(OR($B40="",$C40=""),"",IF(COUNTIFS($B$5:$B$604,$B40,$C$5:$C$604,$C40)&gt;1,"Takror",""))</f>
        <v/>
      </c>
      <c r="O40" s="28" t="n">
        <f aca="false">IF(AND($B40&lt;&gt;"",$I40&gt;=Boshqaruv!$C$9,$I40&lt;=Boshqaruv!$C$10),IF(COUNTIFS(Patronaj_0_5!$D$5:$D$2504,$B40,Patronaj_0_5!$E$5:$E$2504,$C40,Patronaj_0_5!$H$5:$H$2504,"Ha",Patronaj_0_5!$B$5:$B$2504,"&gt;="&amp;Boshqaruv!$C$9,Patronaj_0_5!$B$5:$B$2504,"&lt;="&amp;Boshqaruv!$C$10)=0,1,0),0)</f>
        <v>0</v>
      </c>
    </row>
    <row r="41" customFormat="false" ht="15" hidden="false" customHeight="false" outlineLevel="0" collapsed="false">
      <c r="A41" s="20" t="n">
        <v>37</v>
      </c>
      <c r="B41" s="12"/>
      <c r="C41" s="13"/>
      <c r="D41" s="24"/>
      <c r="E41" s="12"/>
      <c r="F41" s="12"/>
      <c r="G41" s="25"/>
      <c r="H41" s="13"/>
      <c r="I41" s="13"/>
      <c r="J41" s="14" t="str">
        <f aca="false">IF(OR($H41="",$I41=""),"",$I41-$H41)</f>
        <v/>
      </c>
      <c r="K41" s="14" t="str">
        <f aca="false">IF(OR($H41="",$I41=""),"",IF($I41-$H41&lt;=Spravochnik!$E$5,"Ha","Yo'q"))</f>
        <v/>
      </c>
      <c r="L41" s="14" t="str">
        <f aca="false">IF(AND($B41&lt;&gt;"",$H41&lt;&gt;"",$I41="",Boshqaruv!$C$12-$H41&gt;Spravochnik!$E$5),"Ha","")</f>
        <v/>
      </c>
      <c r="M41" s="12"/>
      <c r="N41" s="14" t="str">
        <f aca="false">IF(OR($B41="",$C41=""),"",IF(COUNTIFS($B$5:$B$604,$B41,$C$5:$C$604,$C41)&gt;1,"Takror",""))</f>
        <v/>
      </c>
      <c r="O41" s="28" t="n">
        <f aca="false">IF(AND($B41&lt;&gt;"",$I41&gt;=Boshqaruv!$C$9,$I41&lt;=Boshqaruv!$C$10),IF(COUNTIFS(Patronaj_0_5!$D$5:$D$2504,$B41,Patronaj_0_5!$E$5:$E$2504,$C41,Patronaj_0_5!$H$5:$H$2504,"Ha",Patronaj_0_5!$B$5:$B$2504,"&gt;="&amp;Boshqaruv!$C$9,Patronaj_0_5!$B$5:$B$2504,"&lt;="&amp;Boshqaruv!$C$10)=0,1,0),0)</f>
        <v>0</v>
      </c>
    </row>
    <row r="42" customFormat="false" ht="15" hidden="false" customHeight="false" outlineLevel="0" collapsed="false">
      <c r="A42" s="20" t="n">
        <v>38</v>
      </c>
      <c r="B42" s="12"/>
      <c r="C42" s="13"/>
      <c r="D42" s="24"/>
      <c r="E42" s="12"/>
      <c r="F42" s="12"/>
      <c r="G42" s="25"/>
      <c r="H42" s="13"/>
      <c r="I42" s="13"/>
      <c r="J42" s="14" t="str">
        <f aca="false">IF(OR($H42="",$I42=""),"",$I42-$H42)</f>
        <v/>
      </c>
      <c r="K42" s="14" t="str">
        <f aca="false">IF(OR($H42="",$I42=""),"",IF($I42-$H42&lt;=Spravochnik!$E$5,"Ha","Yo'q"))</f>
        <v/>
      </c>
      <c r="L42" s="14" t="str">
        <f aca="false">IF(AND($B42&lt;&gt;"",$H42&lt;&gt;"",$I42="",Boshqaruv!$C$12-$H42&gt;Spravochnik!$E$5),"Ha","")</f>
        <v/>
      </c>
      <c r="M42" s="12"/>
      <c r="N42" s="14" t="str">
        <f aca="false">IF(OR($B42="",$C42=""),"",IF(COUNTIFS($B$5:$B$604,$B42,$C$5:$C$604,$C42)&gt;1,"Takror",""))</f>
        <v/>
      </c>
      <c r="O42" s="28" t="n">
        <f aca="false">IF(AND($B42&lt;&gt;"",$I42&gt;=Boshqaruv!$C$9,$I42&lt;=Boshqaruv!$C$10),IF(COUNTIFS(Patronaj_0_5!$D$5:$D$2504,$B42,Patronaj_0_5!$E$5:$E$2504,$C42,Patronaj_0_5!$H$5:$H$2504,"Ha",Patronaj_0_5!$B$5:$B$2504,"&gt;="&amp;Boshqaruv!$C$9,Patronaj_0_5!$B$5:$B$2504,"&lt;="&amp;Boshqaruv!$C$10)=0,1,0),0)</f>
        <v>0</v>
      </c>
    </row>
    <row r="43" customFormat="false" ht="15" hidden="false" customHeight="false" outlineLevel="0" collapsed="false">
      <c r="A43" s="20" t="n">
        <v>39</v>
      </c>
      <c r="B43" s="12"/>
      <c r="C43" s="13"/>
      <c r="D43" s="24"/>
      <c r="E43" s="12"/>
      <c r="F43" s="12"/>
      <c r="G43" s="25"/>
      <c r="H43" s="13"/>
      <c r="I43" s="13"/>
      <c r="J43" s="14" t="str">
        <f aca="false">IF(OR($H43="",$I43=""),"",$I43-$H43)</f>
        <v/>
      </c>
      <c r="K43" s="14" t="str">
        <f aca="false">IF(OR($H43="",$I43=""),"",IF($I43-$H43&lt;=Spravochnik!$E$5,"Ha","Yo'q"))</f>
        <v/>
      </c>
      <c r="L43" s="14" t="str">
        <f aca="false">IF(AND($B43&lt;&gt;"",$H43&lt;&gt;"",$I43="",Boshqaruv!$C$12-$H43&gt;Spravochnik!$E$5),"Ha","")</f>
        <v/>
      </c>
      <c r="M43" s="12"/>
      <c r="N43" s="14" t="str">
        <f aca="false">IF(OR($B43="",$C43=""),"",IF(COUNTIFS($B$5:$B$604,$B43,$C$5:$C$604,$C43)&gt;1,"Takror",""))</f>
        <v/>
      </c>
      <c r="O43" s="28" t="n">
        <f aca="false">IF(AND($B43&lt;&gt;"",$I43&gt;=Boshqaruv!$C$9,$I43&lt;=Boshqaruv!$C$10),IF(COUNTIFS(Patronaj_0_5!$D$5:$D$2504,$B43,Patronaj_0_5!$E$5:$E$2504,$C43,Patronaj_0_5!$H$5:$H$2504,"Ha",Patronaj_0_5!$B$5:$B$2504,"&gt;="&amp;Boshqaruv!$C$9,Patronaj_0_5!$B$5:$B$2504,"&lt;="&amp;Boshqaruv!$C$10)=0,1,0),0)</f>
        <v>0</v>
      </c>
    </row>
    <row r="44" customFormat="false" ht="15" hidden="false" customHeight="false" outlineLevel="0" collapsed="false">
      <c r="A44" s="20" t="n">
        <v>40</v>
      </c>
      <c r="B44" s="12"/>
      <c r="C44" s="13"/>
      <c r="D44" s="24"/>
      <c r="E44" s="12"/>
      <c r="F44" s="12"/>
      <c r="G44" s="25"/>
      <c r="H44" s="13"/>
      <c r="I44" s="13"/>
      <c r="J44" s="14" t="str">
        <f aca="false">IF(OR($H44="",$I44=""),"",$I44-$H44)</f>
        <v/>
      </c>
      <c r="K44" s="14" t="str">
        <f aca="false">IF(OR($H44="",$I44=""),"",IF($I44-$H44&lt;=Spravochnik!$E$5,"Ha","Yo'q"))</f>
        <v/>
      </c>
      <c r="L44" s="14" t="str">
        <f aca="false">IF(AND($B44&lt;&gt;"",$H44&lt;&gt;"",$I44="",Boshqaruv!$C$12-$H44&gt;Spravochnik!$E$5),"Ha","")</f>
        <v/>
      </c>
      <c r="M44" s="12"/>
      <c r="N44" s="14" t="str">
        <f aca="false">IF(OR($B44="",$C44=""),"",IF(COUNTIFS($B$5:$B$604,$B44,$C$5:$C$604,$C44)&gt;1,"Takror",""))</f>
        <v/>
      </c>
      <c r="O44" s="28" t="n">
        <f aca="false">IF(AND($B44&lt;&gt;"",$I44&gt;=Boshqaruv!$C$9,$I44&lt;=Boshqaruv!$C$10),IF(COUNTIFS(Patronaj_0_5!$D$5:$D$2504,$B44,Patronaj_0_5!$E$5:$E$2504,$C44,Patronaj_0_5!$H$5:$H$2504,"Ha",Patronaj_0_5!$B$5:$B$2504,"&gt;="&amp;Boshqaruv!$C$9,Patronaj_0_5!$B$5:$B$2504,"&lt;="&amp;Boshqaruv!$C$10)=0,1,0),0)</f>
        <v>0</v>
      </c>
    </row>
    <row r="45" customFormat="false" ht="15" hidden="false" customHeight="false" outlineLevel="0" collapsed="false">
      <c r="A45" s="20" t="n">
        <v>41</v>
      </c>
      <c r="B45" s="12"/>
      <c r="C45" s="13"/>
      <c r="D45" s="24"/>
      <c r="E45" s="12"/>
      <c r="F45" s="12"/>
      <c r="G45" s="25"/>
      <c r="H45" s="13"/>
      <c r="I45" s="13"/>
      <c r="J45" s="14" t="str">
        <f aca="false">IF(OR($H45="",$I45=""),"",$I45-$H45)</f>
        <v/>
      </c>
      <c r="K45" s="14" t="str">
        <f aca="false">IF(OR($H45="",$I45=""),"",IF($I45-$H45&lt;=Spravochnik!$E$5,"Ha","Yo'q"))</f>
        <v/>
      </c>
      <c r="L45" s="14" t="str">
        <f aca="false">IF(AND($B45&lt;&gt;"",$H45&lt;&gt;"",$I45="",Boshqaruv!$C$12-$H45&gt;Spravochnik!$E$5),"Ha","")</f>
        <v/>
      </c>
      <c r="M45" s="12"/>
      <c r="N45" s="14" t="str">
        <f aca="false">IF(OR($B45="",$C45=""),"",IF(COUNTIFS($B$5:$B$604,$B45,$C$5:$C$604,$C45)&gt;1,"Takror",""))</f>
        <v/>
      </c>
      <c r="O45" s="28" t="n">
        <f aca="false">IF(AND($B45&lt;&gt;"",$I45&gt;=Boshqaruv!$C$9,$I45&lt;=Boshqaruv!$C$10),IF(COUNTIFS(Patronaj_0_5!$D$5:$D$2504,$B45,Patronaj_0_5!$E$5:$E$2504,$C45,Patronaj_0_5!$H$5:$H$2504,"Ha",Patronaj_0_5!$B$5:$B$2504,"&gt;="&amp;Boshqaruv!$C$9,Patronaj_0_5!$B$5:$B$2504,"&lt;="&amp;Boshqaruv!$C$10)=0,1,0),0)</f>
        <v>0</v>
      </c>
    </row>
    <row r="46" customFormat="false" ht="15" hidden="false" customHeight="false" outlineLevel="0" collapsed="false">
      <c r="A46" s="20" t="n">
        <v>42</v>
      </c>
      <c r="B46" s="12"/>
      <c r="C46" s="13"/>
      <c r="D46" s="24"/>
      <c r="E46" s="12"/>
      <c r="F46" s="12"/>
      <c r="G46" s="25"/>
      <c r="H46" s="13"/>
      <c r="I46" s="13"/>
      <c r="J46" s="14" t="str">
        <f aca="false">IF(OR($H46="",$I46=""),"",$I46-$H46)</f>
        <v/>
      </c>
      <c r="K46" s="14" t="str">
        <f aca="false">IF(OR($H46="",$I46=""),"",IF($I46-$H46&lt;=Spravochnik!$E$5,"Ha","Yo'q"))</f>
        <v/>
      </c>
      <c r="L46" s="14" t="str">
        <f aca="false">IF(AND($B46&lt;&gt;"",$H46&lt;&gt;"",$I46="",Boshqaruv!$C$12-$H46&gt;Spravochnik!$E$5),"Ha","")</f>
        <v/>
      </c>
      <c r="M46" s="12"/>
      <c r="N46" s="14" t="str">
        <f aca="false">IF(OR($B46="",$C46=""),"",IF(COUNTIFS($B$5:$B$604,$B46,$C$5:$C$604,$C46)&gt;1,"Takror",""))</f>
        <v/>
      </c>
      <c r="O46" s="28" t="n">
        <f aca="false">IF(AND($B46&lt;&gt;"",$I46&gt;=Boshqaruv!$C$9,$I46&lt;=Boshqaruv!$C$10),IF(COUNTIFS(Patronaj_0_5!$D$5:$D$2504,$B46,Patronaj_0_5!$E$5:$E$2504,$C46,Patronaj_0_5!$H$5:$H$2504,"Ha",Patronaj_0_5!$B$5:$B$2504,"&gt;="&amp;Boshqaruv!$C$9,Patronaj_0_5!$B$5:$B$2504,"&lt;="&amp;Boshqaruv!$C$10)=0,1,0),0)</f>
        <v>0</v>
      </c>
    </row>
    <row r="47" customFormat="false" ht="15" hidden="false" customHeight="false" outlineLevel="0" collapsed="false">
      <c r="A47" s="20" t="n">
        <v>43</v>
      </c>
      <c r="B47" s="12"/>
      <c r="C47" s="13"/>
      <c r="D47" s="24"/>
      <c r="E47" s="12"/>
      <c r="F47" s="12"/>
      <c r="G47" s="25"/>
      <c r="H47" s="13"/>
      <c r="I47" s="13"/>
      <c r="J47" s="14" t="str">
        <f aca="false">IF(OR($H47="",$I47=""),"",$I47-$H47)</f>
        <v/>
      </c>
      <c r="K47" s="14" t="str">
        <f aca="false">IF(OR($H47="",$I47=""),"",IF($I47-$H47&lt;=Spravochnik!$E$5,"Ha","Yo'q"))</f>
        <v/>
      </c>
      <c r="L47" s="14" t="str">
        <f aca="false">IF(AND($B47&lt;&gt;"",$H47&lt;&gt;"",$I47="",Boshqaruv!$C$12-$H47&gt;Spravochnik!$E$5),"Ha","")</f>
        <v/>
      </c>
      <c r="M47" s="12"/>
      <c r="N47" s="14" t="str">
        <f aca="false">IF(OR($B47="",$C47=""),"",IF(COUNTIFS($B$5:$B$604,$B47,$C$5:$C$604,$C47)&gt;1,"Takror",""))</f>
        <v/>
      </c>
      <c r="O47" s="28" t="n">
        <f aca="false">IF(AND($B47&lt;&gt;"",$I47&gt;=Boshqaruv!$C$9,$I47&lt;=Boshqaruv!$C$10),IF(COUNTIFS(Patronaj_0_5!$D$5:$D$2504,$B47,Patronaj_0_5!$E$5:$E$2504,$C47,Patronaj_0_5!$H$5:$H$2504,"Ha",Patronaj_0_5!$B$5:$B$2504,"&gt;="&amp;Boshqaruv!$C$9,Patronaj_0_5!$B$5:$B$2504,"&lt;="&amp;Boshqaruv!$C$10)=0,1,0),0)</f>
        <v>0</v>
      </c>
    </row>
    <row r="48" customFormat="false" ht="15" hidden="false" customHeight="false" outlineLevel="0" collapsed="false">
      <c r="A48" s="20" t="n">
        <v>44</v>
      </c>
      <c r="B48" s="12"/>
      <c r="C48" s="13"/>
      <c r="D48" s="24"/>
      <c r="E48" s="12"/>
      <c r="F48" s="12"/>
      <c r="G48" s="25"/>
      <c r="H48" s="13"/>
      <c r="I48" s="13"/>
      <c r="J48" s="14" t="str">
        <f aca="false">IF(OR($H48="",$I48=""),"",$I48-$H48)</f>
        <v/>
      </c>
      <c r="K48" s="14" t="str">
        <f aca="false">IF(OR($H48="",$I48=""),"",IF($I48-$H48&lt;=Spravochnik!$E$5,"Ha","Yo'q"))</f>
        <v/>
      </c>
      <c r="L48" s="14" t="str">
        <f aca="false">IF(AND($B48&lt;&gt;"",$H48&lt;&gt;"",$I48="",Boshqaruv!$C$12-$H48&gt;Spravochnik!$E$5),"Ha","")</f>
        <v/>
      </c>
      <c r="M48" s="12"/>
      <c r="N48" s="14" t="str">
        <f aca="false">IF(OR($B48="",$C48=""),"",IF(COUNTIFS($B$5:$B$604,$B48,$C$5:$C$604,$C48)&gt;1,"Takror",""))</f>
        <v/>
      </c>
      <c r="O48" s="28" t="n">
        <f aca="false">IF(AND($B48&lt;&gt;"",$I48&gt;=Boshqaruv!$C$9,$I48&lt;=Boshqaruv!$C$10),IF(COUNTIFS(Patronaj_0_5!$D$5:$D$2504,$B48,Patronaj_0_5!$E$5:$E$2504,$C48,Patronaj_0_5!$H$5:$H$2504,"Ha",Patronaj_0_5!$B$5:$B$2504,"&gt;="&amp;Boshqaruv!$C$9,Patronaj_0_5!$B$5:$B$2504,"&lt;="&amp;Boshqaruv!$C$10)=0,1,0),0)</f>
        <v>0</v>
      </c>
    </row>
    <row r="49" customFormat="false" ht="15" hidden="false" customHeight="false" outlineLevel="0" collapsed="false">
      <c r="A49" s="20" t="n">
        <v>45</v>
      </c>
      <c r="B49" s="12"/>
      <c r="C49" s="13"/>
      <c r="D49" s="24"/>
      <c r="E49" s="12"/>
      <c r="F49" s="12"/>
      <c r="G49" s="25"/>
      <c r="H49" s="13"/>
      <c r="I49" s="13"/>
      <c r="J49" s="14" t="str">
        <f aca="false">IF(OR($H49="",$I49=""),"",$I49-$H49)</f>
        <v/>
      </c>
      <c r="K49" s="14" t="str">
        <f aca="false">IF(OR($H49="",$I49=""),"",IF($I49-$H49&lt;=Spravochnik!$E$5,"Ha","Yo'q"))</f>
        <v/>
      </c>
      <c r="L49" s="14" t="str">
        <f aca="false">IF(AND($B49&lt;&gt;"",$H49&lt;&gt;"",$I49="",Boshqaruv!$C$12-$H49&gt;Spravochnik!$E$5),"Ha","")</f>
        <v/>
      </c>
      <c r="M49" s="12"/>
      <c r="N49" s="14" t="str">
        <f aca="false">IF(OR($B49="",$C49=""),"",IF(COUNTIFS($B$5:$B$604,$B49,$C$5:$C$604,$C49)&gt;1,"Takror",""))</f>
        <v/>
      </c>
      <c r="O49" s="28" t="n">
        <f aca="false">IF(AND($B49&lt;&gt;"",$I49&gt;=Boshqaruv!$C$9,$I49&lt;=Boshqaruv!$C$10),IF(COUNTIFS(Patronaj_0_5!$D$5:$D$2504,$B49,Patronaj_0_5!$E$5:$E$2504,$C49,Patronaj_0_5!$H$5:$H$2504,"Ha",Patronaj_0_5!$B$5:$B$2504,"&gt;="&amp;Boshqaruv!$C$9,Patronaj_0_5!$B$5:$B$2504,"&lt;="&amp;Boshqaruv!$C$10)=0,1,0),0)</f>
        <v>0</v>
      </c>
    </row>
    <row r="50" customFormat="false" ht="15" hidden="false" customHeight="false" outlineLevel="0" collapsed="false">
      <c r="A50" s="20" t="n">
        <v>46</v>
      </c>
      <c r="B50" s="12"/>
      <c r="C50" s="13"/>
      <c r="D50" s="24"/>
      <c r="E50" s="12"/>
      <c r="F50" s="12"/>
      <c r="G50" s="25"/>
      <c r="H50" s="13"/>
      <c r="I50" s="13"/>
      <c r="J50" s="14" t="str">
        <f aca="false">IF(OR($H50="",$I50=""),"",$I50-$H50)</f>
        <v/>
      </c>
      <c r="K50" s="14" t="str">
        <f aca="false">IF(OR($H50="",$I50=""),"",IF($I50-$H50&lt;=Spravochnik!$E$5,"Ha","Yo'q"))</f>
        <v/>
      </c>
      <c r="L50" s="14" t="str">
        <f aca="false">IF(AND($B50&lt;&gt;"",$H50&lt;&gt;"",$I50="",Boshqaruv!$C$12-$H50&gt;Spravochnik!$E$5),"Ha","")</f>
        <v/>
      </c>
      <c r="M50" s="12"/>
      <c r="N50" s="14" t="str">
        <f aca="false">IF(OR($B50="",$C50=""),"",IF(COUNTIFS($B$5:$B$604,$B50,$C$5:$C$604,$C50)&gt;1,"Takror",""))</f>
        <v/>
      </c>
      <c r="O50" s="28" t="n">
        <f aca="false">IF(AND($B50&lt;&gt;"",$I50&gt;=Boshqaruv!$C$9,$I50&lt;=Boshqaruv!$C$10),IF(COUNTIFS(Patronaj_0_5!$D$5:$D$2504,$B50,Patronaj_0_5!$E$5:$E$2504,$C50,Patronaj_0_5!$H$5:$H$2504,"Ha",Patronaj_0_5!$B$5:$B$2504,"&gt;="&amp;Boshqaruv!$C$9,Patronaj_0_5!$B$5:$B$2504,"&lt;="&amp;Boshqaruv!$C$10)=0,1,0),0)</f>
        <v>0</v>
      </c>
    </row>
    <row r="51" customFormat="false" ht="15" hidden="false" customHeight="false" outlineLevel="0" collapsed="false">
      <c r="A51" s="20" t="n">
        <v>47</v>
      </c>
      <c r="B51" s="12"/>
      <c r="C51" s="13"/>
      <c r="D51" s="24"/>
      <c r="E51" s="12"/>
      <c r="F51" s="12"/>
      <c r="G51" s="25"/>
      <c r="H51" s="13"/>
      <c r="I51" s="13"/>
      <c r="J51" s="14" t="str">
        <f aca="false">IF(OR($H51="",$I51=""),"",$I51-$H51)</f>
        <v/>
      </c>
      <c r="K51" s="14" t="str">
        <f aca="false">IF(OR($H51="",$I51=""),"",IF($I51-$H51&lt;=Spravochnik!$E$5,"Ha","Yo'q"))</f>
        <v/>
      </c>
      <c r="L51" s="14" t="str">
        <f aca="false">IF(AND($B51&lt;&gt;"",$H51&lt;&gt;"",$I51="",Boshqaruv!$C$12-$H51&gt;Spravochnik!$E$5),"Ha","")</f>
        <v/>
      </c>
      <c r="M51" s="12"/>
      <c r="N51" s="14" t="str">
        <f aca="false">IF(OR($B51="",$C51=""),"",IF(COUNTIFS($B$5:$B$604,$B51,$C$5:$C$604,$C51)&gt;1,"Takror",""))</f>
        <v/>
      </c>
      <c r="O51" s="28" t="n">
        <f aca="false">IF(AND($B51&lt;&gt;"",$I51&gt;=Boshqaruv!$C$9,$I51&lt;=Boshqaruv!$C$10),IF(COUNTIFS(Patronaj_0_5!$D$5:$D$2504,$B51,Patronaj_0_5!$E$5:$E$2504,$C51,Patronaj_0_5!$H$5:$H$2504,"Ha",Patronaj_0_5!$B$5:$B$2504,"&gt;="&amp;Boshqaruv!$C$9,Patronaj_0_5!$B$5:$B$2504,"&lt;="&amp;Boshqaruv!$C$10)=0,1,0),0)</f>
        <v>0</v>
      </c>
    </row>
    <row r="52" customFormat="false" ht="15" hidden="false" customHeight="false" outlineLevel="0" collapsed="false">
      <c r="A52" s="20" t="n">
        <v>48</v>
      </c>
      <c r="B52" s="12"/>
      <c r="C52" s="13"/>
      <c r="D52" s="24"/>
      <c r="E52" s="12"/>
      <c r="F52" s="12"/>
      <c r="G52" s="25"/>
      <c r="H52" s="13"/>
      <c r="I52" s="13"/>
      <c r="J52" s="14" t="str">
        <f aca="false">IF(OR($H52="",$I52=""),"",$I52-$H52)</f>
        <v/>
      </c>
      <c r="K52" s="14" t="str">
        <f aca="false">IF(OR($H52="",$I52=""),"",IF($I52-$H52&lt;=Spravochnik!$E$5,"Ha","Yo'q"))</f>
        <v/>
      </c>
      <c r="L52" s="14" t="str">
        <f aca="false">IF(AND($B52&lt;&gt;"",$H52&lt;&gt;"",$I52="",Boshqaruv!$C$12-$H52&gt;Spravochnik!$E$5),"Ha","")</f>
        <v/>
      </c>
      <c r="M52" s="12"/>
      <c r="N52" s="14" t="str">
        <f aca="false">IF(OR($B52="",$C52=""),"",IF(COUNTIFS($B$5:$B$604,$B52,$C$5:$C$604,$C52)&gt;1,"Takror",""))</f>
        <v/>
      </c>
      <c r="O52" s="28" t="n">
        <f aca="false">IF(AND($B52&lt;&gt;"",$I52&gt;=Boshqaruv!$C$9,$I52&lt;=Boshqaruv!$C$10),IF(COUNTIFS(Patronaj_0_5!$D$5:$D$2504,$B52,Patronaj_0_5!$E$5:$E$2504,$C52,Patronaj_0_5!$H$5:$H$2504,"Ha",Patronaj_0_5!$B$5:$B$2504,"&gt;="&amp;Boshqaruv!$C$9,Patronaj_0_5!$B$5:$B$2504,"&lt;="&amp;Boshqaruv!$C$10)=0,1,0),0)</f>
        <v>0</v>
      </c>
    </row>
    <row r="53" customFormat="false" ht="15" hidden="false" customHeight="false" outlineLevel="0" collapsed="false">
      <c r="A53" s="20" t="n">
        <v>49</v>
      </c>
      <c r="B53" s="12"/>
      <c r="C53" s="13"/>
      <c r="D53" s="24"/>
      <c r="E53" s="12"/>
      <c r="F53" s="12"/>
      <c r="G53" s="25"/>
      <c r="H53" s="13"/>
      <c r="I53" s="13"/>
      <c r="J53" s="14" t="str">
        <f aca="false">IF(OR($H53="",$I53=""),"",$I53-$H53)</f>
        <v/>
      </c>
      <c r="K53" s="14" t="str">
        <f aca="false">IF(OR($H53="",$I53=""),"",IF($I53-$H53&lt;=Spravochnik!$E$5,"Ha","Yo'q"))</f>
        <v/>
      </c>
      <c r="L53" s="14" t="str">
        <f aca="false">IF(AND($B53&lt;&gt;"",$H53&lt;&gt;"",$I53="",Boshqaruv!$C$12-$H53&gt;Spravochnik!$E$5),"Ha","")</f>
        <v/>
      </c>
      <c r="M53" s="12"/>
      <c r="N53" s="14" t="str">
        <f aca="false">IF(OR($B53="",$C53=""),"",IF(COUNTIFS($B$5:$B$604,$B53,$C$5:$C$604,$C53)&gt;1,"Takror",""))</f>
        <v/>
      </c>
      <c r="O53" s="28" t="n">
        <f aca="false">IF(AND($B53&lt;&gt;"",$I53&gt;=Boshqaruv!$C$9,$I53&lt;=Boshqaruv!$C$10),IF(COUNTIFS(Patronaj_0_5!$D$5:$D$2504,$B53,Patronaj_0_5!$E$5:$E$2504,$C53,Patronaj_0_5!$H$5:$H$2504,"Ha",Patronaj_0_5!$B$5:$B$2504,"&gt;="&amp;Boshqaruv!$C$9,Patronaj_0_5!$B$5:$B$2504,"&lt;="&amp;Boshqaruv!$C$10)=0,1,0),0)</f>
        <v>0</v>
      </c>
    </row>
    <row r="54" customFormat="false" ht="15" hidden="false" customHeight="false" outlineLevel="0" collapsed="false">
      <c r="A54" s="20" t="n">
        <v>50</v>
      </c>
      <c r="B54" s="12"/>
      <c r="C54" s="13"/>
      <c r="D54" s="24"/>
      <c r="E54" s="12"/>
      <c r="F54" s="12"/>
      <c r="G54" s="25"/>
      <c r="H54" s="13"/>
      <c r="I54" s="13"/>
      <c r="J54" s="14" t="str">
        <f aca="false">IF(OR($H54="",$I54=""),"",$I54-$H54)</f>
        <v/>
      </c>
      <c r="K54" s="14" t="str">
        <f aca="false">IF(OR($H54="",$I54=""),"",IF($I54-$H54&lt;=Spravochnik!$E$5,"Ha","Yo'q"))</f>
        <v/>
      </c>
      <c r="L54" s="14" t="str">
        <f aca="false">IF(AND($B54&lt;&gt;"",$H54&lt;&gt;"",$I54="",Boshqaruv!$C$12-$H54&gt;Spravochnik!$E$5),"Ha","")</f>
        <v/>
      </c>
      <c r="M54" s="12"/>
      <c r="N54" s="14" t="str">
        <f aca="false">IF(OR($B54="",$C54=""),"",IF(COUNTIFS($B$5:$B$604,$B54,$C$5:$C$604,$C54)&gt;1,"Takror",""))</f>
        <v/>
      </c>
      <c r="O54" s="28" t="n">
        <f aca="false">IF(AND($B54&lt;&gt;"",$I54&gt;=Boshqaruv!$C$9,$I54&lt;=Boshqaruv!$C$10),IF(COUNTIFS(Patronaj_0_5!$D$5:$D$2504,$B54,Patronaj_0_5!$E$5:$E$2504,$C54,Patronaj_0_5!$H$5:$H$2504,"Ha",Patronaj_0_5!$B$5:$B$2504,"&gt;="&amp;Boshqaruv!$C$9,Patronaj_0_5!$B$5:$B$2504,"&lt;="&amp;Boshqaruv!$C$10)=0,1,0),0)</f>
        <v>0</v>
      </c>
    </row>
    <row r="55" customFormat="false" ht="15" hidden="false" customHeight="false" outlineLevel="0" collapsed="false">
      <c r="A55" s="20" t="n">
        <v>51</v>
      </c>
      <c r="B55" s="12"/>
      <c r="C55" s="13"/>
      <c r="D55" s="24"/>
      <c r="E55" s="12"/>
      <c r="F55" s="12"/>
      <c r="G55" s="25"/>
      <c r="H55" s="13"/>
      <c r="I55" s="13"/>
      <c r="J55" s="14" t="str">
        <f aca="false">IF(OR($H55="",$I55=""),"",$I55-$H55)</f>
        <v/>
      </c>
      <c r="K55" s="14" t="str">
        <f aca="false">IF(OR($H55="",$I55=""),"",IF($I55-$H55&lt;=Spravochnik!$E$5,"Ha","Yo'q"))</f>
        <v/>
      </c>
      <c r="L55" s="14" t="str">
        <f aca="false">IF(AND($B55&lt;&gt;"",$H55&lt;&gt;"",$I55="",Boshqaruv!$C$12-$H55&gt;Spravochnik!$E$5),"Ha","")</f>
        <v/>
      </c>
      <c r="M55" s="12"/>
      <c r="N55" s="14" t="str">
        <f aca="false">IF(OR($B55="",$C55=""),"",IF(COUNTIFS($B$5:$B$604,$B55,$C$5:$C$604,$C55)&gt;1,"Takror",""))</f>
        <v/>
      </c>
      <c r="O55" s="28" t="n">
        <f aca="false">IF(AND($B55&lt;&gt;"",$I55&gt;=Boshqaruv!$C$9,$I55&lt;=Boshqaruv!$C$10),IF(COUNTIFS(Patronaj_0_5!$D$5:$D$2504,$B55,Patronaj_0_5!$E$5:$E$2504,$C55,Patronaj_0_5!$H$5:$H$2504,"Ha",Patronaj_0_5!$B$5:$B$2504,"&gt;="&amp;Boshqaruv!$C$9,Patronaj_0_5!$B$5:$B$2504,"&lt;="&amp;Boshqaruv!$C$10)=0,1,0),0)</f>
        <v>0</v>
      </c>
    </row>
    <row r="56" customFormat="false" ht="15" hidden="false" customHeight="false" outlineLevel="0" collapsed="false">
      <c r="A56" s="20" t="n">
        <v>52</v>
      </c>
      <c r="B56" s="12"/>
      <c r="C56" s="13"/>
      <c r="D56" s="24"/>
      <c r="E56" s="12"/>
      <c r="F56" s="12"/>
      <c r="G56" s="25"/>
      <c r="H56" s="13"/>
      <c r="I56" s="13"/>
      <c r="J56" s="14" t="str">
        <f aca="false">IF(OR($H56="",$I56=""),"",$I56-$H56)</f>
        <v/>
      </c>
      <c r="K56" s="14" t="str">
        <f aca="false">IF(OR($H56="",$I56=""),"",IF($I56-$H56&lt;=Spravochnik!$E$5,"Ha","Yo'q"))</f>
        <v/>
      </c>
      <c r="L56" s="14" t="str">
        <f aca="false">IF(AND($B56&lt;&gt;"",$H56&lt;&gt;"",$I56="",Boshqaruv!$C$12-$H56&gt;Spravochnik!$E$5),"Ha","")</f>
        <v/>
      </c>
      <c r="M56" s="12"/>
      <c r="N56" s="14" t="str">
        <f aca="false">IF(OR($B56="",$C56=""),"",IF(COUNTIFS($B$5:$B$604,$B56,$C$5:$C$604,$C56)&gt;1,"Takror",""))</f>
        <v/>
      </c>
      <c r="O56" s="28" t="n">
        <f aca="false">IF(AND($B56&lt;&gt;"",$I56&gt;=Boshqaruv!$C$9,$I56&lt;=Boshqaruv!$C$10),IF(COUNTIFS(Patronaj_0_5!$D$5:$D$2504,$B56,Patronaj_0_5!$E$5:$E$2504,$C56,Patronaj_0_5!$H$5:$H$2504,"Ha",Patronaj_0_5!$B$5:$B$2504,"&gt;="&amp;Boshqaruv!$C$9,Patronaj_0_5!$B$5:$B$2504,"&lt;="&amp;Boshqaruv!$C$10)=0,1,0),0)</f>
        <v>0</v>
      </c>
    </row>
    <row r="57" customFormat="false" ht="15" hidden="false" customHeight="false" outlineLevel="0" collapsed="false">
      <c r="A57" s="20" t="n">
        <v>53</v>
      </c>
      <c r="B57" s="12"/>
      <c r="C57" s="13"/>
      <c r="D57" s="24"/>
      <c r="E57" s="12"/>
      <c r="F57" s="12"/>
      <c r="G57" s="25"/>
      <c r="H57" s="13"/>
      <c r="I57" s="13"/>
      <c r="J57" s="14" t="str">
        <f aca="false">IF(OR($H57="",$I57=""),"",$I57-$H57)</f>
        <v/>
      </c>
      <c r="K57" s="14" t="str">
        <f aca="false">IF(OR($H57="",$I57=""),"",IF($I57-$H57&lt;=Spravochnik!$E$5,"Ha","Yo'q"))</f>
        <v/>
      </c>
      <c r="L57" s="14" t="str">
        <f aca="false">IF(AND($B57&lt;&gt;"",$H57&lt;&gt;"",$I57="",Boshqaruv!$C$12-$H57&gt;Spravochnik!$E$5),"Ha","")</f>
        <v/>
      </c>
      <c r="M57" s="12"/>
      <c r="N57" s="14" t="str">
        <f aca="false">IF(OR($B57="",$C57=""),"",IF(COUNTIFS($B$5:$B$604,$B57,$C$5:$C$604,$C57)&gt;1,"Takror",""))</f>
        <v/>
      </c>
      <c r="O57" s="28" t="n">
        <f aca="false">IF(AND($B57&lt;&gt;"",$I57&gt;=Boshqaruv!$C$9,$I57&lt;=Boshqaruv!$C$10),IF(COUNTIFS(Patronaj_0_5!$D$5:$D$2504,$B57,Patronaj_0_5!$E$5:$E$2504,$C57,Patronaj_0_5!$H$5:$H$2504,"Ha",Patronaj_0_5!$B$5:$B$2504,"&gt;="&amp;Boshqaruv!$C$9,Patronaj_0_5!$B$5:$B$2504,"&lt;="&amp;Boshqaruv!$C$10)=0,1,0),0)</f>
        <v>0</v>
      </c>
    </row>
    <row r="58" customFormat="false" ht="15" hidden="false" customHeight="false" outlineLevel="0" collapsed="false">
      <c r="A58" s="20" t="n">
        <v>54</v>
      </c>
      <c r="B58" s="12"/>
      <c r="C58" s="13"/>
      <c r="D58" s="24"/>
      <c r="E58" s="12"/>
      <c r="F58" s="12"/>
      <c r="G58" s="25"/>
      <c r="H58" s="13"/>
      <c r="I58" s="13"/>
      <c r="J58" s="14" t="str">
        <f aca="false">IF(OR($H58="",$I58=""),"",$I58-$H58)</f>
        <v/>
      </c>
      <c r="K58" s="14" t="str">
        <f aca="false">IF(OR($H58="",$I58=""),"",IF($I58-$H58&lt;=Spravochnik!$E$5,"Ha","Yo'q"))</f>
        <v/>
      </c>
      <c r="L58" s="14" t="str">
        <f aca="false">IF(AND($B58&lt;&gt;"",$H58&lt;&gt;"",$I58="",Boshqaruv!$C$12-$H58&gt;Spravochnik!$E$5),"Ha","")</f>
        <v/>
      </c>
      <c r="M58" s="12"/>
      <c r="N58" s="14" t="str">
        <f aca="false">IF(OR($B58="",$C58=""),"",IF(COUNTIFS($B$5:$B$604,$B58,$C$5:$C$604,$C58)&gt;1,"Takror",""))</f>
        <v/>
      </c>
      <c r="O58" s="28" t="n">
        <f aca="false">IF(AND($B58&lt;&gt;"",$I58&gt;=Boshqaruv!$C$9,$I58&lt;=Boshqaruv!$C$10),IF(COUNTIFS(Patronaj_0_5!$D$5:$D$2504,$B58,Patronaj_0_5!$E$5:$E$2504,$C58,Patronaj_0_5!$H$5:$H$2504,"Ha",Patronaj_0_5!$B$5:$B$2504,"&gt;="&amp;Boshqaruv!$C$9,Patronaj_0_5!$B$5:$B$2504,"&lt;="&amp;Boshqaruv!$C$10)=0,1,0),0)</f>
        <v>0</v>
      </c>
    </row>
    <row r="59" customFormat="false" ht="15" hidden="false" customHeight="false" outlineLevel="0" collapsed="false">
      <c r="A59" s="20" t="n">
        <v>55</v>
      </c>
      <c r="B59" s="12"/>
      <c r="C59" s="13"/>
      <c r="D59" s="24"/>
      <c r="E59" s="12"/>
      <c r="F59" s="12"/>
      <c r="G59" s="25"/>
      <c r="H59" s="13"/>
      <c r="I59" s="13"/>
      <c r="J59" s="14" t="str">
        <f aca="false">IF(OR($H59="",$I59=""),"",$I59-$H59)</f>
        <v/>
      </c>
      <c r="K59" s="14" t="str">
        <f aca="false">IF(OR($H59="",$I59=""),"",IF($I59-$H59&lt;=Spravochnik!$E$5,"Ha","Yo'q"))</f>
        <v/>
      </c>
      <c r="L59" s="14" t="str">
        <f aca="false">IF(AND($B59&lt;&gt;"",$H59&lt;&gt;"",$I59="",Boshqaruv!$C$12-$H59&gt;Spravochnik!$E$5),"Ha","")</f>
        <v/>
      </c>
      <c r="M59" s="12"/>
      <c r="N59" s="14" t="str">
        <f aca="false">IF(OR($B59="",$C59=""),"",IF(COUNTIFS($B$5:$B$604,$B59,$C$5:$C$604,$C59)&gt;1,"Takror",""))</f>
        <v/>
      </c>
      <c r="O59" s="28" t="n">
        <f aca="false">IF(AND($B59&lt;&gt;"",$I59&gt;=Boshqaruv!$C$9,$I59&lt;=Boshqaruv!$C$10),IF(COUNTIFS(Patronaj_0_5!$D$5:$D$2504,$B59,Patronaj_0_5!$E$5:$E$2504,$C59,Patronaj_0_5!$H$5:$H$2504,"Ha",Patronaj_0_5!$B$5:$B$2504,"&gt;="&amp;Boshqaruv!$C$9,Patronaj_0_5!$B$5:$B$2504,"&lt;="&amp;Boshqaruv!$C$10)=0,1,0),0)</f>
        <v>0</v>
      </c>
    </row>
    <row r="60" customFormat="false" ht="15" hidden="false" customHeight="false" outlineLevel="0" collapsed="false">
      <c r="A60" s="20" t="n">
        <v>56</v>
      </c>
      <c r="B60" s="12"/>
      <c r="C60" s="13"/>
      <c r="D60" s="24"/>
      <c r="E60" s="12"/>
      <c r="F60" s="12"/>
      <c r="G60" s="25"/>
      <c r="H60" s="13"/>
      <c r="I60" s="13"/>
      <c r="J60" s="14" t="str">
        <f aca="false">IF(OR($H60="",$I60=""),"",$I60-$H60)</f>
        <v/>
      </c>
      <c r="K60" s="14" t="str">
        <f aca="false">IF(OR($H60="",$I60=""),"",IF($I60-$H60&lt;=Spravochnik!$E$5,"Ha","Yo'q"))</f>
        <v/>
      </c>
      <c r="L60" s="14" t="str">
        <f aca="false">IF(AND($B60&lt;&gt;"",$H60&lt;&gt;"",$I60="",Boshqaruv!$C$12-$H60&gt;Spravochnik!$E$5),"Ha","")</f>
        <v/>
      </c>
      <c r="M60" s="12"/>
      <c r="N60" s="14" t="str">
        <f aca="false">IF(OR($B60="",$C60=""),"",IF(COUNTIFS($B$5:$B$604,$B60,$C$5:$C$604,$C60)&gt;1,"Takror",""))</f>
        <v/>
      </c>
      <c r="O60" s="28" t="n">
        <f aca="false">IF(AND($B60&lt;&gt;"",$I60&gt;=Boshqaruv!$C$9,$I60&lt;=Boshqaruv!$C$10),IF(COUNTIFS(Patronaj_0_5!$D$5:$D$2504,$B60,Patronaj_0_5!$E$5:$E$2504,$C60,Patronaj_0_5!$H$5:$H$2504,"Ha",Patronaj_0_5!$B$5:$B$2504,"&gt;="&amp;Boshqaruv!$C$9,Patronaj_0_5!$B$5:$B$2504,"&lt;="&amp;Boshqaruv!$C$10)=0,1,0),0)</f>
        <v>0</v>
      </c>
    </row>
    <row r="61" customFormat="false" ht="15" hidden="false" customHeight="false" outlineLevel="0" collapsed="false">
      <c r="A61" s="20" t="n">
        <v>57</v>
      </c>
      <c r="B61" s="12"/>
      <c r="C61" s="13"/>
      <c r="D61" s="24"/>
      <c r="E61" s="12"/>
      <c r="F61" s="12"/>
      <c r="G61" s="25"/>
      <c r="H61" s="13"/>
      <c r="I61" s="13"/>
      <c r="J61" s="14" t="str">
        <f aca="false">IF(OR($H61="",$I61=""),"",$I61-$H61)</f>
        <v/>
      </c>
      <c r="K61" s="14" t="str">
        <f aca="false">IF(OR($H61="",$I61=""),"",IF($I61-$H61&lt;=Spravochnik!$E$5,"Ha","Yo'q"))</f>
        <v/>
      </c>
      <c r="L61" s="14" t="str">
        <f aca="false">IF(AND($B61&lt;&gt;"",$H61&lt;&gt;"",$I61="",Boshqaruv!$C$12-$H61&gt;Spravochnik!$E$5),"Ha","")</f>
        <v/>
      </c>
      <c r="M61" s="12"/>
      <c r="N61" s="14" t="str">
        <f aca="false">IF(OR($B61="",$C61=""),"",IF(COUNTIFS($B$5:$B$604,$B61,$C$5:$C$604,$C61)&gt;1,"Takror",""))</f>
        <v/>
      </c>
      <c r="O61" s="28" t="n">
        <f aca="false">IF(AND($B61&lt;&gt;"",$I61&gt;=Boshqaruv!$C$9,$I61&lt;=Boshqaruv!$C$10),IF(COUNTIFS(Patronaj_0_5!$D$5:$D$2504,$B61,Patronaj_0_5!$E$5:$E$2504,$C61,Patronaj_0_5!$H$5:$H$2504,"Ha",Patronaj_0_5!$B$5:$B$2504,"&gt;="&amp;Boshqaruv!$C$9,Patronaj_0_5!$B$5:$B$2504,"&lt;="&amp;Boshqaruv!$C$10)=0,1,0),0)</f>
        <v>0</v>
      </c>
    </row>
    <row r="62" customFormat="false" ht="15" hidden="false" customHeight="false" outlineLevel="0" collapsed="false">
      <c r="A62" s="20" t="n">
        <v>58</v>
      </c>
      <c r="B62" s="12"/>
      <c r="C62" s="13"/>
      <c r="D62" s="24"/>
      <c r="E62" s="12"/>
      <c r="F62" s="12"/>
      <c r="G62" s="25"/>
      <c r="H62" s="13"/>
      <c r="I62" s="13"/>
      <c r="J62" s="14" t="str">
        <f aca="false">IF(OR($H62="",$I62=""),"",$I62-$H62)</f>
        <v/>
      </c>
      <c r="K62" s="14" t="str">
        <f aca="false">IF(OR($H62="",$I62=""),"",IF($I62-$H62&lt;=Spravochnik!$E$5,"Ha","Yo'q"))</f>
        <v/>
      </c>
      <c r="L62" s="14" t="str">
        <f aca="false">IF(AND($B62&lt;&gt;"",$H62&lt;&gt;"",$I62="",Boshqaruv!$C$12-$H62&gt;Spravochnik!$E$5),"Ha","")</f>
        <v/>
      </c>
      <c r="M62" s="12"/>
      <c r="N62" s="14" t="str">
        <f aca="false">IF(OR($B62="",$C62=""),"",IF(COUNTIFS($B$5:$B$604,$B62,$C$5:$C$604,$C62)&gt;1,"Takror",""))</f>
        <v/>
      </c>
      <c r="O62" s="28" t="n">
        <f aca="false">IF(AND($B62&lt;&gt;"",$I62&gt;=Boshqaruv!$C$9,$I62&lt;=Boshqaruv!$C$10),IF(COUNTIFS(Patronaj_0_5!$D$5:$D$2504,$B62,Patronaj_0_5!$E$5:$E$2504,$C62,Patronaj_0_5!$H$5:$H$2504,"Ha",Patronaj_0_5!$B$5:$B$2504,"&gt;="&amp;Boshqaruv!$C$9,Patronaj_0_5!$B$5:$B$2504,"&lt;="&amp;Boshqaruv!$C$10)=0,1,0),0)</f>
        <v>0</v>
      </c>
    </row>
    <row r="63" customFormat="false" ht="15" hidden="false" customHeight="false" outlineLevel="0" collapsed="false">
      <c r="A63" s="20" t="n">
        <v>59</v>
      </c>
      <c r="B63" s="12"/>
      <c r="C63" s="13"/>
      <c r="D63" s="24"/>
      <c r="E63" s="12"/>
      <c r="F63" s="12"/>
      <c r="G63" s="25"/>
      <c r="H63" s="13"/>
      <c r="I63" s="13"/>
      <c r="J63" s="14" t="str">
        <f aca="false">IF(OR($H63="",$I63=""),"",$I63-$H63)</f>
        <v/>
      </c>
      <c r="K63" s="14" t="str">
        <f aca="false">IF(OR($H63="",$I63=""),"",IF($I63-$H63&lt;=Spravochnik!$E$5,"Ha","Yo'q"))</f>
        <v/>
      </c>
      <c r="L63" s="14" t="str">
        <f aca="false">IF(AND($B63&lt;&gt;"",$H63&lt;&gt;"",$I63="",Boshqaruv!$C$12-$H63&gt;Spravochnik!$E$5),"Ha","")</f>
        <v/>
      </c>
      <c r="M63" s="12"/>
      <c r="N63" s="14" t="str">
        <f aca="false">IF(OR($B63="",$C63=""),"",IF(COUNTIFS($B$5:$B$604,$B63,$C$5:$C$604,$C63)&gt;1,"Takror",""))</f>
        <v/>
      </c>
      <c r="O63" s="28" t="n">
        <f aca="false">IF(AND($B63&lt;&gt;"",$I63&gt;=Boshqaruv!$C$9,$I63&lt;=Boshqaruv!$C$10),IF(COUNTIFS(Patronaj_0_5!$D$5:$D$2504,$B63,Patronaj_0_5!$E$5:$E$2504,$C63,Patronaj_0_5!$H$5:$H$2504,"Ha",Patronaj_0_5!$B$5:$B$2504,"&gt;="&amp;Boshqaruv!$C$9,Patronaj_0_5!$B$5:$B$2504,"&lt;="&amp;Boshqaruv!$C$10)=0,1,0),0)</f>
        <v>0</v>
      </c>
    </row>
    <row r="64" customFormat="false" ht="15" hidden="false" customHeight="false" outlineLevel="0" collapsed="false">
      <c r="A64" s="20" t="n">
        <v>60</v>
      </c>
      <c r="B64" s="12"/>
      <c r="C64" s="13"/>
      <c r="D64" s="24"/>
      <c r="E64" s="12"/>
      <c r="F64" s="12"/>
      <c r="G64" s="25"/>
      <c r="H64" s="13"/>
      <c r="I64" s="13"/>
      <c r="J64" s="14" t="str">
        <f aca="false">IF(OR($H64="",$I64=""),"",$I64-$H64)</f>
        <v/>
      </c>
      <c r="K64" s="14" t="str">
        <f aca="false">IF(OR($H64="",$I64=""),"",IF($I64-$H64&lt;=Spravochnik!$E$5,"Ha","Yo'q"))</f>
        <v/>
      </c>
      <c r="L64" s="14" t="str">
        <f aca="false">IF(AND($B64&lt;&gt;"",$H64&lt;&gt;"",$I64="",Boshqaruv!$C$12-$H64&gt;Spravochnik!$E$5),"Ha","")</f>
        <v/>
      </c>
      <c r="M64" s="12"/>
      <c r="N64" s="14" t="str">
        <f aca="false">IF(OR($B64="",$C64=""),"",IF(COUNTIFS($B$5:$B$604,$B64,$C$5:$C$604,$C64)&gt;1,"Takror",""))</f>
        <v/>
      </c>
      <c r="O64" s="28" t="n">
        <f aca="false">IF(AND($B64&lt;&gt;"",$I64&gt;=Boshqaruv!$C$9,$I64&lt;=Boshqaruv!$C$10),IF(COUNTIFS(Patronaj_0_5!$D$5:$D$2504,$B64,Patronaj_0_5!$E$5:$E$2504,$C64,Patronaj_0_5!$H$5:$H$2504,"Ha",Patronaj_0_5!$B$5:$B$2504,"&gt;="&amp;Boshqaruv!$C$9,Patronaj_0_5!$B$5:$B$2504,"&lt;="&amp;Boshqaruv!$C$10)=0,1,0),0)</f>
        <v>0</v>
      </c>
    </row>
    <row r="65" customFormat="false" ht="15" hidden="false" customHeight="false" outlineLevel="0" collapsed="false">
      <c r="A65" s="20" t="n">
        <v>61</v>
      </c>
      <c r="B65" s="12"/>
      <c r="C65" s="13"/>
      <c r="D65" s="24"/>
      <c r="E65" s="12"/>
      <c r="F65" s="12"/>
      <c r="G65" s="25"/>
      <c r="H65" s="13"/>
      <c r="I65" s="13"/>
      <c r="J65" s="14" t="str">
        <f aca="false">IF(OR($H65="",$I65=""),"",$I65-$H65)</f>
        <v/>
      </c>
      <c r="K65" s="14" t="str">
        <f aca="false">IF(OR($H65="",$I65=""),"",IF($I65-$H65&lt;=Spravochnik!$E$5,"Ha","Yo'q"))</f>
        <v/>
      </c>
      <c r="L65" s="14" t="str">
        <f aca="false">IF(AND($B65&lt;&gt;"",$H65&lt;&gt;"",$I65="",Boshqaruv!$C$12-$H65&gt;Spravochnik!$E$5),"Ha","")</f>
        <v/>
      </c>
      <c r="M65" s="12"/>
      <c r="N65" s="14" t="str">
        <f aca="false">IF(OR($B65="",$C65=""),"",IF(COUNTIFS($B$5:$B$604,$B65,$C$5:$C$604,$C65)&gt;1,"Takror",""))</f>
        <v/>
      </c>
      <c r="O65" s="28" t="n">
        <f aca="false">IF(AND($B65&lt;&gt;"",$I65&gt;=Boshqaruv!$C$9,$I65&lt;=Boshqaruv!$C$10),IF(COUNTIFS(Patronaj_0_5!$D$5:$D$2504,$B65,Patronaj_0_5!$E$5:$E$2504,$C65,Patronaj_0_5!$H$5:$H$2504,"Ha",Patronaj_0_5!$B$5:$B$2504,"&gt;="&amp;Boshqaruv!$C$9,Patronaj_0_5!$B$5:$B$2504,"&lt;="&amp;Boshqaruv!$C$10)=0,1,0),0)</f>
        <v>0</v>
      </c>
    </row>
    <row r="66" customFormat="false" ht="15" hidden="false" customHeight="false" outlineLevel="0" collapsed="false">
      <c r="A66" s="20" t="n">
        <v>62</v>
      </c>
      <c r="B66" s="12"/>
      <c r="C66" s="13"/>
      <c r="D66" s="24"/>
      <c r="E66" s="12"/>
      <c r="F66" s="12"/>
      <c r="G66" s="25"/>
      <c r="H66" s="13"/>
      <c r="I66" s="13"/>
      <c r="J66" s="14" t="str">
        <f aca="false">IF(OR($H66="",$I66=""),"",$I66-$H66)</f>
        <v/>
      </c>
      <c r="K66" s="14" t="str">
        <f aca="false">IF(OR($H66="",$I66=""),"",IF($I66-$H66&lt;=Spravochnik!$E$5,"Ha","Yo'q"))</f>
        <v/>
      </c>
      <c r="L66" s="14" t="str">
        <f aca="false">IF(AND($B66&lt;&gt;"",$H66&lt;&gt;"",$I66="",Boshqaruv!$C$12-$H66&gt;Spravochnik!$E$5),"Ha","")</f>
        <v/>
      </c>
      <c r="M66" s="12"/>
      <c r="N66" s="14" t="str">
        <f aca="false">IF(OR($B66="",$C66=""),"",IF(COUNTIFS($B$5:$B$604,$B66,$C$5:$C$604,$C66)&gt;1,"Takror",""))</f>
        <v/>
      </c>
      <c r="O66" s="28" t="n">
        <f aca="false">IF(AND($B66&lt;&gt;"",$I66&gt;=Boshqaruv!$C$9,$I66&lt;=Boshqaruv!$C$10),IF(COUNTIFS(Patronaj_0_5!$D$5:$D$2504,$B66,Patronaj_0_5!$E$5:$E$2504,$C66,Patronaj_0_5!$H$5:$H$2504,"Ha",Patronaj_0_5!$B$5:$B$2504,"&gt;="&amp;Boshqaruv!$C$9,Patronaj_0_5!$B$5:$B$2504,"&lt;="&amp;Boshqaruv!$C$10)=0,1,0),0)</f>
        <v>0</v>
      </c>
    </row>
    <row r="67" customFormat="false" ht="15" hidden="false" customHeight="false" outlineLevel="0" collapsed="false">
      <c r="A67" s="20" t="n">
        <v>63</v>
      </c>
      <c r="B67" s="12"/>
      <c r="C67" s="13"/>
      <c r="D67" s="24"/>
      <c r="E67" s="12"/>
      <c r="F67" s="12"/>
      <c r="G67" s="25"/>
      <c r="H67" s="13"/>
      <c r="I67" s="13"/>
      <c r="J67" s="14" t="str">
        <f aca="false">IF(OR($H67="",$I67=""),"",$I67-$H67)</f>
        <v/>
      </c>
      <c r="K67" s="14" t="str">
        <f aca="false">IF(OR($H67="",$I67=""),"",IF($I67-$H67&lt;=Spravochnik!$E$5,"Ha","Yo'q"))</f>
        <v/>
      </c>
      <c r="L67" s="14" t="str">
        <f aca="false">IF(AND($B67&lt;&gt;"",$H67&lt;&gt;"",$I67="",Boshqaruv!$C$12-$H67&gt;Spravochnik!$E$5),"Ha","")</f>
        <v/>
      </c>
      <c r="M67" s="12"/>
      <c r="N67" s="14" t="str">
        <f aca="false">IF(OR($B67="",$C67=""),"",IF(COUNTIFS($B$5:$B$604,$B67,$C$5:$C$604,$C67)&gt;1,"Takror",""))</f>
        <v/>
      </c>
      <c r="O67" s="28" t="n">
        <f aca="false">IF(AND($B67&lt;&gt;"",$I67&gt;=Boshqaruv!$C$9,$I67&lt;=Boshqaruv!$C$10),IF(COUNTIFS(Patronaj_0_5!$D$5:$D$2504,$B67,Patronaj_0_5!$E$5:$E$2504,$C67,Patronaj_0_5!$H$5:$H$2504,"Ha",Patronaj_0_5!$B$5:$B$2504,"&gt;="&amp;Boshqaruv!$C$9,Patronaj_0_5!$B$5:$B$2504,"&lt;="&amp;Boshqaruv!$C$10)=0,1,0),0)</f>
        <v>0</v>
      </c>
    </row>
    <row r="68" customFormat="false" ht="15" hidden="false" customHeight="false" outlineLevel="0" collapsed="false">
      <c r="A68" s="20" t="n">
        <v>64</v>
      </c>
      <c r="B68" s="12"/>
      <c r="C68" s="13"/>
      <c r="D68" s="24"/>
      <c r="E68" s="12"/>
      <c r="F68" s="12"/>
      <c r="G68" s="25"/>
      <c r="H68" s="13"/>
      <c r="I68" s="13"/>
      <c r="J68" s="14" t="str">
        <f aca="false">IF(OR($H68="",$I68=""),"",$I68-$H68)</f>
        <v/>
      </c>
      <c r="K68" s="14" t="str">
        <f aca="false">IF(OR($H68="",$I68=""),"",IF($I68-$H68&lt;=Spravochnik!$E$5,"Ha","Yo'q"))</f>
        <v/>
      </c>
      <c r="L68" s="14" t="str">
        <f aca="false">IF(AND($B68&lt;&gt;"",$H68&lt;&gt;"",$I68="",Boshqaruv!$C$12-$H68&gt;Spravochnik!$E$5),"Ha","")</f>
        <v/>
      </c>
      <c r="M68" s="12"/>
      <c r="N68" s="14" t="str">
        <f aca="false">IF(OR($B68="",$C68=""),"",IF(COUNTIFS($B$5:$B$604,$B68,$C$5:$C$604,$C68)&gt;1,"Takror",""))</f>
        <v/>
      </c>
      <c r="O68" s="28" t="n">
        <f aca="false">IF(AND($B68&lt;&gt;"",$I68&gt;=Boshqaruv!$C$9,$I68&lt;=Boshqaruv!$C$10),IF(COUNTIFS(Patronaj_0_5!$D$5:$D$2504,$B68,Patronaj_0_5!$E$5:$E$2504,$C68,Patronaj_0_5!$H$5:$H$2504,"Ha",Patronaj_0_5!$B$5:$B$2504,"&gt;="&amp;Boshqaruv!$C$9,Patronaj_0_5!$B$5:$B$2504,"&lt;="&amp;Boshqaruv!$C$10)=0,1,0),0)</f>
        <v>0</v>
      </c>
    </row>
    <row r="69" customFormat="false" ht="15" hidden="false" customHeight="false" outlineLevel="0" collapsed="false">
      <c r="A69" s="20" t="n">
        <v>65</v>
      </c>
      <c r="B69" s="12"/>
      <c r="C69" s="13"/>
      <c r="D69" s="24"/>
      <c r="E69" s="12"/>
      <c r="F69" s="12"/>
      <c r="G69" s="25"/>
      <c r="H69" s="13"/>
      <c r="I69" s="13"/>
      <c r="J69" s="14" t="str">
        <f aca="false">IF(OR($H69="",$I69=""),"",$I69-$H69)</f>
        <v/>
      </c>
      <c r="K69" s="14" t="str">
        <f aca="false">IF(OR($H69="",$I69=""),"",IF($I69-$H69&lt;=Spravochnik!$E$5,"Ha","Yo'q"))</f>
        <v/>
      </c>
      <c r="L69" s="14" t="str">
        <f aca="false">IF(AND($B69&lt;&gt;"",$H69&lt;&gt;"",$I69="",Boshqaruv!$C$12-$H69&gt;Spravochnik!$E$5),"Ha","")</f>
        <v/>
      </c>
      <c r="M69" s="12"/>
      <c r="N69" s="14" t="str">
        <f aca="false">IF(OR($B69="",$C69=""),"",IF(COUNTIFS($B$5:$B$604,$B69,$C$5:$C$604,$C69)&gt;1,"Takror",""))</f>
        <v/>
      </c>
      <c r="O69" s="28" t="n">
        <f aca="false">IF(AND($B69&lt;&gt;"",$I69&gt;=Boshqaruv!$C$9,$I69&lt;=Boshqaruv!$C$10),IF(COUNTIFS(Patronaj_0_5!$D$5:$D$2504,$B69,Patronaj_0_5!$E$5:$E$2504,$C69,Patronaj_0_5!$H$5:$H$2504,"Ha",Patronaj_0_5!$B$5:$B$2504,"&gt;="&amp;Boshqaruv!$C$9,Patronaj_0_5!$B$5:$B$2504,"&lt;="&amp;Boshqaruv!$C$10)=0,1,0),0)</f>
        <v>0</v>
      </c>
    </row>
    <row r="70" customFormat="false" ht="15" hidden="false" customHeight="false" outlineLevel="0" collapsed="false">
      <c r="A70" s="20" t="n">
        <v>66</v>
      </c>
      <c r="B70" s="12"/>
      <c r="C70" s="13"/>
      <c r="D70" s="24"/>
      <c r="E70" s="12"/>
      <c r="F70" s="12"/>
      <c r="G70" s="25"/>
      <c r="H70" s="13"/>
      <c r="I70" s="13"/>
      <c r="J70" s="14" t="str">
        <f aca="false">IF(OR($H70="",$I70=""),"",$I70-$H70)</f>
        <v/>
      </c>
      <c r="K70" s="14" t="str">
        <f aca="false">IF(OR($H70="",$I70=""),"",IF($I70-$H70&lt;=Spravochnik!$E$5,"Ha","Yo'q"))</f>
        <v/>
      </c>
      <c r="L70" s="14" t="str">
        <f aca="false">IF(AND($B70&lt;&gt;"",$H70&lt;&gt;"",$I70="",Boshqaruv!$C$12-$H70&gt;Spravochnik!$E$5),"Ha","")</f>
        <v/>
      </c>
      <c r="M70" s="12"/>
      <c r="N70" s="14" t="str">
        <f aca="false">IF(OR($B70="",$C70=""),"",IF(COUNTIFS($B$5:$B$604,$B70,$C$5:$C$604,$C70)&gt;1,"Takror",""))</f>
        <v/>
      </c>
      <c r="O70" s="28" t="n">
        <f aca="false">IF(AND($B70&lt;&gt;"",$I70&gt;=Boshqaruv!$C$9,$I70&lt;=Boshqaruv!$C$10),IF(COUNTIFS(Patronaj_0_5!$D$5:$D$2504,$B70,Patronaj_0_5!$E$5:$E$2504,$C70,Patronaj_0_5!$H$5:$H$2504,"Ha",Patronaj_0_5!$B$5:$B$2504,"&gt;="&amp;Boshqaruv!$C$9,Patronaj_0_5!$B$5:$B$2504,"&lt;="&amp;Boshqaruv!$C$10)=0,1,0),0)</f>
        <v>0</v>
      </c>
    </row>
    <row r="71" customFormat="false" ht="15" hidden="false" customHeight="false" outlineLevel="0" collapsed="false">
      <c r="A71" s="20" t="n">
        <v>67</v>
      </c>
      <c r="B71" s="12"/>
      <c r="C71" s="13"/>
      <c r="D71" s="24"/>
      <c r="E71" s="12"/>
      <c r="F71" s="12"/>
      <c r="G71" s="25"/>
      <c r="H71" s="13"/>
      <c r="I71" s="13"/>
      <c r="J71" s="14" t="str">
        <f aca="false">IF(OR($H71="",$I71=""),"",$I71-$H71)</f>
        <v/>
      </c>
      <c r="K71" s="14" t="str">
        <f aca="false">IF(OR($H71="",$I71=""),"",IF($I71-$H71&lt;=Spravochnik!$E$5,"Ha","Yo'q"))</f>
        <v/>
      </c>
      <c r="L71" s="14" t="str">
        <f aca="false">IF(AND($B71&lt;&gt;"",$H71&lt;&gt;"",$I71="",Boshqaruv!$C$12-$H71&gt;Spravochnik!$E$5),"Ha","")</f>
        <v/>
      </c>
      <c r="M71" s="12"/>
      <c r="N71" s="14" t="str">
        <f aca="false">IF(OR($B71="",$C71=""),"",IF(COUNTIFS($B$5:$B$604,$B71,$C$5:$C$604,$C71)&gt;1,"Takror",""))</f>
        <v/>
      </c>
      <c r="O71" s="28" t="n">
        <f aca="false">IF(AND($B71&lt;&gt;"",$I71&gt;=Boshqaruv!$C$9,$I71&lt;=Boshqaruv!$C$10),IF(COUNTIFS(Patronaj_0_5!$D$5:$D$2504,$B71,Patronaj_0_5!$E$5:$E$2504,$C71,Patronaj_0_5!$H$5:$H$2504,"Ha",Patronaj_0_5!$B$5:$B$2504,"&gt;="&amp;Boshqaruv!$C$9,Patronaj_0_5!$B$5:$B$2504,"&lt;="&amp;Boshqaruv!$C$10)=0,1,0),0)</f>
        <v>0</v>
      </c>
    </row>
    <row r="72" customFormat="false" ht="15" hidden="false" customHeight="false" outlineLevel="0" collapsed="false">
      <c r="A72" s="20" t="n">
        <v>68</v>
      </c>
      <c r="B72" s="12"/>
      <c r="C72" s="13"/>
      <c r="D72" s="24"/>
      <c r="E72" s="12"/>
      <c r="F72" s="12"/>
      <c r="G72" s="25"/>
      <c r="H72" s="13"/>
      <c r="I72" s="13"/>
      <c r="J72" s="14" t="str">
        <f aca="false">IF(OR($H72="",$I72=""),"",$I72-$H72)</f>
        <v/>
      </c>
      <c r="K72" s="14" t="str">
        <f aca="false">IF(OR($H72="",$I72=""),"",IF($I72-$H72&lt;=Spravochnik!$E$5,"Ha","Yo'q"))</f>
        <v/>
      </c>
      <c r="L72" s="14" t="str">
        <f aca="false">IF(AND($B72&lt;&gt;"",$H72&lt;&gt;"",$I72="",Boshqaruv!$C$12-$H72&gt;Spravochnik!$E$5),"Ha","")</f>
        <v/>
      </c>
      <c r="M72" s="12"/>
      <c r="N72" s="14" t="str">
        <f aca="false">IF(OR($B72="",$C72=""),"",IF(COUNTIFS($B$5:$B$604,$B72,$C$5:$C$604,$C72)&gt;1,"Takror",""))</f>
        <v/>
      </c>
      <c r="O72" s="28" t="n">
        <f aca="false">IF(AND($B72&lt;&gt;"",$I72&gt;=Boshqaruv!$C$9,$I72&lt;=Boshqaruv!$C$10),IF(COUNTIFS(Patronaj_0_5!$D$5:$D$2504,$B72,Patronaj_0_5!$E$5:$E$2504,$C72,Patronaj_0_5!$H$5:$H$2504,"Ha",Patronaj_0_5!$B$5:$B$2504,"&gt;="&amp;Boshqaruv!$C$9,Patronaj_0_5!$B$5:$B$2504,"&lt;="&amp;Boshqaruv!$C$10)=0,1,0),0)</f>
        <v>0</v>
      </c>
    </row>
    <row r="73" customFormat="false" ht="15" hidden="false" customHeight="false" outlineLevel="0" collapsed="false">
      <c r="A73" s="20" t="n">
        <v>69</v>
      </c>
      <c r="B73" s="12"/>
      <c r="C73" s="13"/>
      <c r="D73" s="24"/>
      <c r="E73" s="12"/>
      <c r="F73" s="12"/>
      <c r="G73" s="25"/>
      <c r="H73" s="13"/>
      <c r="I73" s="13"/>
      <c r="J73" s="14" t="str">
        <f aca="false">IF(OR($H73="",$I73=""),"",$I73-$H73)</f>
        <v/>
      </c>
      <c r="K73" s="14" t="str">
        <f aca="false">IF(OR($H73="",$I73=""),"",IF($I73-$H73&lt;=Spravochnik!$E$5,"Ha","Yo'q"))</f>
        <v/>
      </c>
      <c r="L73" s="14" t="str">
        <f aca="false">IF(AND($B73&lt;&gt;"",$H73&lt;&gt;"",$I73="",Boshqaruv!$C$12-$H73&gt;Spravochnik!$E$5),"Ha","")</f>
        <v/>
      </c>
      <c r="M73" s="12"/>
      <c r="N73" s="14" t="str">
        <f aca="false">IF(OR($B73="",$C73=""),"",IF(COUNTIFS($B$5:$B$604,$B73,$C$5:$C$604,$C73)&gt;1,"Takror",""))</f>
        <v/>
      </c>
      <c r="O73" s="28" t="n">
        <f aca="false">IF(AND($B73&lt;&gt;"",$I73&gt;=Boshqaruv!$C$9,$I73&lt;=Boshqaruv!$C$10),IF(COUNTIFS(Patronaj_0_5!$D$5:$D$2504,$B73,Patronaj_0_5!$E$5:$E$2504,$C73,Patronaj_0_5!$H$5:$H$2504,"Ha",Patronaj_0_5!$B$5:$B$2504,"&gt;="&amp;Boshqaruv!$C$9,Patronaj_0_5!$B$5:$B$2504,"&lt;="&amp;Boshqaruv!$C$10)=0,1,0),0)</f>
        <v>0</v>
      </c>
    </row>
    <row r="74" customFormat="false" ht="15" hidden="false" customHeight="false" outlineLevel="0" collapsed="false">
      <c r="A74" s="20" t="n">
        <v>70</v>
      </c>
      <c r="B74" s="12"/>
      <c r="C74" s="13"/>
      <c r="D74" s="24"/>
      <c r="E74" s="12"/>
      <c r="F74" s="12"/>
      <c r="G74" s="25"/>
      <c r="H74" s="13"/>
      <c r="I74" s="13"/>
      <c r="J74" s="14" t="str">
        <f aca="false">IF(OR($H74="",$I74=""),"",$I74-$H74)</f>
        <v/>
      </c>
      <c r="K74" s="14" t="str">
        <f aca="false">IF(OR($H74="",$I74=""),"",IF($I74-$H74&lt;=Spravochnik!$E$5,"Ha","Yo'q"))</f>
        <v/>
      </c>
      <c r="L74" s="14" t="str">
        <f aca="false">IF(AND($B74&lt;&gt;"",$H74&lt;&gt;"",$I74="",Boshqaruv!$C$12-$H74&gt;Spravochnik!$E$5),"Ha","")</f>
        <v/>
      </c>
      <c r="M74" s="12"/>
      <c r="N74" s="14" t="str">
        <f aca="false">IF(OR($B74="",$C74=""),"",IF(COUNTIFS($B$5:$B$604,$B74,$C$5:$C$604,$C74)&gt;1,"Takror",""))</f>
        <v/>
      </c>
      <c r="O74" s="28" t="n">
        <f aca="false">IF(AND($B74&lt;&gt;"",$I74&gt;=Boshqaruv!$C$9,$I74&lt;=Boshqaruv!$C$10),IF(COUNTIFS(Patronaj_0_5!$D$5:$D$2504,$B74,Patronaj_0_5!$E$5:$E$2504,$C74,Patronaj_0_5!$H$5:$H$2504,"Ha",Patronaj_0_5!$B$5:$B$2504,"&gt;="&amp;Boshqaruv!$C$9,Patronaj_0_5!$B$5:$B$2504,"&lt;="&amp;Boshqaruv!$C$10)=0,1,0),0)</f>
        <v>0</v>
      </c>
    </row>
    <row r="75" customFormat="false" ht="15" hidden="false" customHeight="false" outlineLevel="0" collapsed="false">
      <c r="A75" s="20" t="n">
        <v>71</v>
      </c>
      <c r="B75" s="12"/>
      <c r="C75" s="13"/>
      <c r="D75" s="24"/>
      <c r="E75" s="12"/>
      <c r="F75" s="12"/>
      <c r="G75" s="25"/>
      <c r="H75" s="13"/>
      <c r="I75" s="13"/>
      <c r="J75" s="14" t="str">
        <f aca="false">IF(OR($H75="",$I75=""),"",$I75-$H75)</f>
        <v/>
      </c>
      <c r="K75" s="14" t="str">
        <f aca="false">IF(OR($H75="",$I75=""),"",IF($I75-$H75&lt;=Spravochnik!$E$5,"Ha","Yo'q"))</f>
        <v/>
      </c>
      <c r="L75" s="14" t="str">
        <f aca="false">IF(AND($B75&lt;&gt;"",$H75&lt;&gt;"",$I75="",Boshqaruv!$C$12-$H75&gt;Spravochnik!$E$5),"Ha","")</f>
        <v/>
      </c>
      <c r="M75" s="12"/>
      <c r="N75" s="14" t="str">
        <f aca="false">IF(OR($B75="",$C75=""),"",IF(COUNTIFS($B$5:$B$604,$B75,$C$5:$C$604,$C75)&gt;1,"Takror",""))</f>
        <v/>
      </c>
      <c r="O75" s="28" t="n">
        <f aca="false">IF(AND($B75&lt;&gt;"",$I75&gt;=Boshqaruv!$C$9,$I75&lt;=Boshqaruv!$C$10),IF(COUNTIFS(Patronaj_0_5!$D$5:$D$2504,$B75,Patronaj_0_5!$E$5:$E$2504,$C75,Patronaj_0_5!$H$5:$H$2504,"Ha",Patronaj_0_5!$B$5:$B$2504,"&gt;="&amp;Boshqaruv!$C$9,Patronaj_0_5!$B$5:$B$2504,"&lt;="&amp;Boshqaruv!$C$10)=0,1,0),0)</f>
        <v>0</v>
      </c>
    </row>
    <row r="76" customFormat="false" ht="15" hidden="false" customHeight="false" outlineLevel="0" collapsed="false">
      <c r="A76" s="20" t="n">
        <v>72</v>
      </c>
      <c r="B76" s="12"/>
      <c r="C76" s="13"/>
      <c r="D76" s="24"/>
      <c r="E76" s="12"/>
      <c r="F76" s="12"/>
      <c r="G76" s="25"/>
      <c r="H76" s="13"/>
      <c r="I76" s="13"/>
      <c r="J76" s="14" t="str">
        <f aca="false">IF(OR($H76="",$I76=""),"",$I76-$H76)</f>
        <v/>
      </c>
      <c r="K76" s="14" t="str">
        <f aca="false">IF(OR($H76="",$I76=""),"",IF($I76-$H76&lt;=Spravochnik!$E$5,"Ha","Yo'q"))</f>
        <v/>
      </c>
      <c r="L76" s="14" t="str">
        <f aca="false">IF(AND($B76&lt;&gt;"",$H76&lt;&gt;"",$I76="",Boshqaruv!$C$12-$H76&gt;Spravochnik!$E$5),"Ha","")</f>
        <v/>
      </c>
      <c r="M76" s="12"/>
      <c r="N76" s="14" t="str">
        <f aca="false">IF(OR($B76="",$C76=""),"",IF(COUNTIFS($B$5:$B$604,$B76,$C$5:$C$604,$C76)&gt;1,"Takror",""))</f>
        <v/>
      </c>
      <c r="O76" s="28" t="n">
        <f aca="false">IF(AND($B76&lt;&gt;"",$I76&gt;=Boshqaruv!$C$9,$I76&lt;=Boshqaruv!$C$10),IF(COUNTIFS(Patronaj_0_5!$D$5:$D$2504,$B76,Patronaj_0_5!$E$5:$E$2504,$C76,Patronaj_0_5!$H$5:$H$2504,"Ha",Patronaj_0_5!$B$5:$B$2504,"&gt;="&amp;Boshqaruv!$C$9,Patronaj_0_5!$B$5:$B$2504,"&lt;="&amp;Boshqaruv!$C$10)=0,1,0),0)</f>
        <v>0</v>
      </c>
    </row>
    <row r="77" customFormat="false" ht="15" hidden="false" customHeight="false" outlineLevel="0" collapsed="false">
      <c r="A77" s="20" t="n">
        <v>73</v>
      </c>
      <c r="B77" s="12"/>
      <c r="C77" s="13"/>
      <c r="D77" s="24"/>
      <c r="E77" s="12"/>
      <c r="F77" s="12"/>
      <c r="G77" s="25"/>
      <c r="H77" s="13"/>
      <c r="I77" s="13"/>
      <c r="J77" s="14" t="str">
        <f aca="false">IF(OR($H77="",$I77=""),"",$I77-$H77)</f>
        <v/>
      </c>
      <c r="K77" s="14" t="str">
        <f aca="false">IF(OR($H77="",$I77=""),"",IF($I77-$H77&lt;=Spravochnik!$E$5,"Ha","Yo'q"))</f>
        <v/>
      </c>
      <c r="L77" s="14" t="str">
        <f aca="false">IF(AND($B77&lt;&gt;"",$H77&lt;&gt;"",$I77="",Boshqaruv!$C$12-$H77&gt;Spravochnik!$E$5),"Ha","")</f>
        <v/>
      </c>
      <c r="M77" s="12"/>
      <c r="N77" s="14" t="str">
        <f aca="false">IF(OR($B77="",$C77=""),"",IF(COUNTIFS($B$5:$B$604,$B77,$C$5:$C$604,$C77)&gt;1,"Takror",""))</f>
        <v/>
      </c>
      <c r="O77" s="28" t="n">
        <f aca="false">IF(AND($B77&lt;&gt;"",$I77&gt;=Boshqaruv!$C$9,$I77&lt;=Boshqaruv!$C$10),IF(COUNTIFS(Patronaj_0_5!$D$5:$D$2504,$B77,Patronaj_0_5!$E$5:$E$2504,$C77,Patronaj_0_5!$H$5:$H$2504,"Ha",Patronaj_0_5!$B$5:$B$2504,"&gt;="&amp;Boshqaruv!$C$9,Patronaj_0_5!$B$5:$B$2504,"&lt;="&amp;Boshqaruv!$C$10)=0,1,0),0)</f>
        <v>0</v>
      </c>
    </row>
    <row r="78" customFormat="false" ht="15" hidden="false" customHeight="false" outlineLevel="0" collapsed="false">
      <c r="A78" s="20" t="n">
        <v>74</v>
      </c>
      <c r="B78" s="12"/>
      <c r="C78" s="13"/>
      <c r="D78" s="24"/>
      <c r="E78" s="12"/>
      <c r="F78" s="12"/>
      <c r="G78" s="25"/>
      <c r="H78" s="13"/>
      <c r="I78" s="13"/>
      <c r="J78" s="14" t="str">
        <f aca="false">IF(OR($H78="",$I78=""),"",$I78-$H78)</f>
        <v/>
      </c>
      <c r="K78" s="14" t="str">
        <f aca="false">IF(OR($H78="",$I78=""),"",IF($I78-$H78&lt;=Spravochnik!$E$5,"Ha","Yo'q"))</f>
        <v/>
      </c>
      <c r="L78" s="14" t="str">
        <f aca="false">IF(AND($B78&lt;&gt;"",$H78&lt;&gt;"",$I78="",Boshqaruv!$C$12-$H78&gt;Spravochnik!$E$5),"Ha","")</f>
        <v/>
      </c>
      <c r="M78" s="12"/>
      <c r="N78" s="14" t="str">
        <f aca="false">IF(OR($B78="",$C78=""),"",IF(COUNTIFS($B$5:$B$604,$B78,$C$5:$C$604,$C78)&gt;1,"Takror",""))</f>
        <v/>
      </c>
      <c r="O78" s="28" t="n">
        <f aca="false">IF(AND($B78&lt;&gt;"",$I78&gt;=Boshqaruv!$C$9,$I78&lt;=Boshqaruv!$C$10),IF(COUNTIFS(Patronaj_0_5!$D$5:$D$2504,$B78,Patronaj_0_5!$E$5:$E$2504,$C78,Patronaj_0_5!$H$5:$H$2504,"Ha",Patronaj_0_5!$B$5:$B$2504,"&gt;="&amp;Boshqaruv!$C$9,Patronaj_0_5!$B$5:$B$2504,"&lt;="&amp;Boshqaruv!$C$10)=0,1,0),0)</f>
        <v>0</v>
      </c>
    </row>
    <row r="79" customFormat="false" ht="15" hidden="false" customHeight="false" outlineLevel="0" collapsed="false">
      <c r="A79" s="20" t="n">
        <v>75</v>
      </c>
      <c r="B79" s="12"/>
      <c r="C79" s="13"/>
      <c r="D79" s="24"/>
      <c r="E79" s="12"/>
      <c r="F79" s="12"/>
      <c r="G79" s="25"/>
      <c r="H79" s="13"/>
      <c r="I79" s="13"/>
      <c r="J79" s="14" t="str">
        <f aca="false">IF(OR($H79="",$I79=""),"",$I79-$H79)</f>
        <v/>
      </c>
      <c r="K79" s="14" t="str">
        <f aca="false">IF(OR($H79="",$I79=""),"",IF($I79-$H79&lt;=Spravochnik!$E$5,"Ha","Yo'q"))</f>
        <v/>
      </c>
      <c r="L79" s="14" t="str">
        <f aca="false">IF(AND($B79&lt;&gt;"",$H79&lt;&gt;"",$I79="",Boshqaruv!$C$12-$H79&gt;Spravochnik!$E$5),"Ha","")</f>
        <v/>
      </c>
      <c r="M79" s="12"/>
      <c r="N79" s="14" t="str">
        <f aca="false">IF(OR($B79="",$C79=""),"",IF(COUNTIFS($B$5:$B$604,$B79,$C$5:$C$604,$C79)&gt;1,"Takror",""))</f>
        <v/>
      </c>
      <c r="O79" s="28" t="n">
        <f aca="false">IF(AND($B79&lt;&gt;"",$I79&gt;=Boshqaruv!$C$9,$I79&lt;=Boshqaruv!$C$10),IF(COUNTIFS(Patronaj_0_5!$D$5:$D$2504,$B79,Patronaj_0_5!$E$5:$E$2504,$C79,Patronaj_0_5!$H$5:$H$2504,"Ha",Patronaj_0_5!$B$5:$B$2504,"&gt;="&amp;Boshqaruv!$C$9,Patronaj_0_5!$B$5:$B$2504,"&lt;="&amp;Boshqaruv!$C$10)=0,1,0),0)</f>
        <v>0</v>
      </c>
    </row>
    <row r="80" customFormat="false" ht="15" hidden="false" customHeight="false" outlineLevel="0" collapsed="false">
      <c r="A80" s="20" t="n">
        <v>76</v>
      </c>
      <c r="B80" s="12"/>
      <c r="C80" s="13"/>
      <c r="D80" s="24"/>
      <c r="E80" s="12"/>
      <c r="F80" s="12"/>
      <c r="G80" s="25"/>
      <c r="H80" s="13"/>
      <c r="I80" s="13"/>
      <c r="J80" s="14" t="str">
        <f aca="false">IF(OR($H80="",$I80=""),"",$I80-$H80)</f>
        <v/>
      </c>
      <c r="K80" s="14" t="str">
        <f aca="false">IF(OR($H80="",$I80=""),"",IF($I80-$H80&lt;=Spravochnik!$E$5,"Ha","Yo'q"))</f>
        <v/>
      </c>
      <c r="L80" s="14" t="str">
        <f aca="false">IF(AND($B80&lt;&gt;"",$H80&lt;&gt;"",$I80="",Boshqaruv!$C$12-$H80&gt;Spravochnik!$E$5),"Ha","")</f>
        <v/>
      </c>
      <c r="M80" s="12"/>
      <c r="N80" s="14" t="str">
        <f aca="false">IF(OR($B80="",$C80=""),"",IF(COUNTIFS($B$5:$B$604,$B80,$C$5:$C$604,$C80)&gt;1,"Takror",""))</f>
        <v/>
      </c>
      <c r="O80" s="28" t="n">
        <f aca="false">IF(AND($B80&lt;&gt;"",$I80&gt;=Boshqaruv!$C$9,$I80&lt;=Boshqaruv!$C$10),IF(COUNTIFS(Patronaj_0_5!$D$5:$D$2504,$B80,Patronaj_0_5!$E$5:$E$2504,$C80,Patronaj_0_5!$H$5:$H$2504,"Ha",Patronaj_0_5!$B$5:$B$2504,"&gt;="&amp;Boshqaruv!$C$9,Patronaj_0_5!$B$5:$B$2504,"&lt;="&amp;Boshqaruv!$C$10)=0,1,0),0)</f>
        <v>0</v>
      </c>
    </row>
    <row r="81" customFormat="false" ht="15" hidden="false" customHeight="false" outlineLevel="0" collapsed="false">
      <c r="A81" s="20" t="n">
        <v>77</v>
      </c>
      <c r="B81" s="12"/>
      <c r="C81" s="13"/>
      <c r="D81" s="24"/>
      <c r="E81" s="12"/>
      <c r="F81" s="12"/>
      <c r="G81" s="25"/>
      <c r="H81" s="13"/>
      <c r="I81" s="13"/>
      <c r="J81" s="14" t="str">
        <f aca="false">IF(OR($H81="",$I81=""),"",$I81-$H81)</f>
        <v/>
      </c>
      <c r="K81" s="14" t="str">
        <f aca="false">IF(OR($H81="",$I81=""),"",IF($I81-$H81&lt;=Spravochnik!$E$5,"Ha","Yo'q"))</f>
        <v/>
      </c>
      <c r="L81" s="14" t="str">
        <f aca="false">IF(AND($B81&lt;&gt;"",$H81&lt;&gt;"",$I81="",Boshqaruv!$C$12-$H81&gt;Spravochnik!$E$5),"Ha","")</f>
        <v/>
      </c>
      <c r="M81" s="12"/>
      <c r="N81" s="14" t="str">
        <f aca="false">IF(OR($B81="",$C81=""),"",IF(COUNTIFS($B$5:$B$604,$B81,$C$5:$C$604,$C81)&gt;1,"Takror",""))</f>
        <v/>
      </c>
      <c r="O81" s="28" t="n">
        <f aca="false">IF(AND($B81&lt;&gt;"",$I81&gt;=Boshqaruv!$C$9,$I81&lt;=Boshqaruv!$C$10),IF(COUNTIFS(Patronaj_0_5!$D$5:$D$2504,$B81,Patronaj_0_5!$E$5:$E$2504,$C81,Patronaj_0_5!$H$5:$H$2504,"Ha",Patronaj_0_5!$B$5:$B$2504,"&gt;="&amp;Boshqaruv!$C$9,Patronaj_0_5!$B$5:$B$2504,"&lt;="&amp;Boshqaruv!$C$10)=0,1,0),0)</f>
        <v>0</v>
      </c>
    </row>
    <row r="82" customFormat="false" ht="15" hidden="false" customHeight="false" outlineLevel="0" collapsed="false">
      <c r="A82" s="20" t="n">
        <v>78</v>
      </c>
      <c r="B82" s="12"/>
      <c r="C82" s="13"/>
      <c r="D82" s="24"/>
      <c r="E82" s="12"/>
      <c r="F82" s="12"/>
      <c r="G82" s="25"/>
      <c r="H82" s="13"/>
      <c r="I82" s="13"/>
      <c r="J82" s="14" t="str">
        <f aca="false">IF(OR($H82="",$I82=""),"",$I82-$H82)</f>
        <v/>
      </c>
      <c r="K82" s="14" t="str">
        <f aca="false">IF(OR($H82="",$I82=""),"",IF($I82-$H82&lt;=Spravochnik!$E$5,"Ha","Yo'q"))</f>
        <v/>
      </c>
      <c r="L82" s="14" t="str">
        <f aca="false">IF(AND($B82&lt;&gt;"",$H82&lt;&gt;"",$I82="",Boshqaruv!$C$12-$H82&gt;Spravochnik!$E$5),"Ha","")</f>
        <v/>
      </c>
      <c r="M82" s="12"/>
      <c r="N82" s="14" t="str">
        <f aca="false">IF(OR($B82="",$C82=""),"",IF(COUNTIFS($B$5:$B$604,$B82,$C$5:$C$604,$C82)&gt;1,"Takror",""))</f>
        <v/>
      </c>
      <c r="O82" s="28" t="n">
        <f aca="false">IF(AND($B82&lt;&gt;"",$I82&gt;=Boshqaruv!$C$9,$I82&lt;=Boshqaruv!$C$10),IF(COUNTIFS(Patronaj_0_5!$D$5:$D$2504,$B82,Patronaj_0_5!$E$5:$E$2504,$C82,Patronaj_0_5!$H$5:$H$2504,"Ha",Patronaj_0_5!$B$5:$B$2504,"&gt;="&amp;Boshqaruv!$C$9,Patronaj_0_5!$B$5:$B$2504,"&lt;="&amp;Boshqaruv!$C$10)=0,1,0),0)</f>
        <v>0</v>
      </c>
    </row>
    <row r="83" customFormat="false" ht="15" hidden="false" customHeight="false" outlineLevel="0" collapsed="false">
      <c r="A83" s="20" t="n">
        <v>79</v>
      </c>
      <c r="B83" s="12"/>
      <c r="C83" s="13"/>
      <c r="D83" s="24"/>
      <c r="E83" s="12"/>
      <c r="F83" s="12"/>
      <c r="G83" s="25"/>
      <c r="H83" s="13"/>
      <c r="I83" s="13"/>
      <c r="J83" s="14" t="str">
        <f aca="false">IF(OR($H83="",$I83=""),"",$I83-$H83)</f>
        <v/>
      </c>
      <c r="K83" s="14" t="str">
        <f aca="false">IF(OR($H83="",$I83=""),"",IF($I83-$H83&lt;=Spravochnik!$E$5,"Ha","Yo'q"))</f>
        <v/>
      </c>
      <c r="L83" s="14" t="str">
        <f aca="false">IF(AND($B83&lt;&gt;"",$H83&lt;&gt;"",$I83="",Boshqaruv!$C$12-$H83&gt;Spravochnik!$E$5),"Ha","")</f>
        <v/>
      </c>
      <c r="M83" s="12"/>
      <c r="N83" s="14" t="str">
        <f aca="false">IF(OR($B83="",$C83=""),"",IF(COUNTIFS($B$5:$B$604,$B83,$C$5:$C$604,$C83)&gt;1,"Takror",""))</f>
        <v/>
      </c>
      <c r="O83" s="28" t="n">
        <f aca="false">IF(AND($B83&lt;&gt;"",$I83&gt;=Boshqaruv!$C$9,$I83&lt;=Boshqaruv!$C$10),IF(COUNTIFS(Patronaj_0_5!$D$5:$D$2504,$B83,Patronaj_0_5!$E$5:$E$2504,$C83,Patronaj_0_5!$H$5:$H$2504,"Ha",Patronaj_0_5!$B$5:$B$2504,"&gt;="&amp;Boshqaruv!$C$9,Patronaj_0_5!$B$5:$B$2504,"&lt;="&amp;Boshqaruv!$C$10)=0,1,0),0)</f>
        <v>0</v>
      </c>
    </row>
    <row r="84" customFormat="false" ht="15" hidden="false" customHeight="false" outlineLevel="0" collapsed="false">
      <c r="A84" s="20" t="n">
        <v>80</v>
      </c>
      <c r="B84" s="12"/>
      <c r="C84" s="13"/>
      <c r="D84" s="24"/>
      <c r="E84" s="12"/>
      <c r="F84" s="12"/>
      <c r="G84" s="25"/>
      <c r="H84" s="13"/>
      <c r="I84" s="13"/>
      <c r="J84" s="14" t="str">
        <f aca="false">IF(OR($H84="",$I84=""),"",$I84-$H84)</f>
        <v/>
      </c>
      <c r="K84" s="14" t="str">
        <f aca="false">IF(OR($H84="",$I84=""),"",IF($I84-$H84&lt;=Spravochnik!$E$5,"Ha","Yo'q"))</f>
        <v/>
      </c>
      <c r="L84" s="14" t="str">
        <f aca="false">IF(AND($B84&lt;&gt;"",$H84&lt;&gt;"",$I84="",Boshqaruv!$C$12-$H84&gt;Spravochnik!$E$5),"Ha","")</f>
        <v/>
      </c>
      <c r="M84" s="12"/>
      <c r="N84" s="14" t="str">
        <f aca="false">IF(OR($B84="",$C84=""),"",IF(COUNTIFS($B$5:$B$604,$B84,$C$5:$C$604,$C84)&gt;1,"Takror",""))</f>
        <v/>
      </c>
      <c r="O84" s="28" t="n">
        <f aca="false">IF(AND($B84&lt;&gt;"",$I84&gt;=Boshqaruv!$C$9,$I84&lt;=Boshqaruv!$C$10),IF(COUNTIFS(Patronaj_0_5!$D$5:$D$2504,$B84,Patronaj_0_5!$E$5:$E$2504,$C84,Patronaj_0_5!$H$5:$H$2504,"Ha",Patronaj_0_5!$B$5:$B$2504,"&gt;="&amp;Boshqaruv!$C$9,Patronaj_0_5!$B$5:$B$2504,"&lt;="&amp;Boshqaruv!$C$10)=0,1,0),0)</f>
        <v>0</v>
      </c>
    </row>
    <row r="85" customFormat="false" ht="15" hidden="false" customHeight="false" outlineLevel="0" collapsed="false">
      <c r="A85" s="20" t="n">
        <v>81</v>
      </c>
      <c r="B85" s="12"/>
      <c r="C85" s="13"/>
      <c r="D85" s="24"/>
      <c r="E85" s="12"/>
      <c r="F85" s="12"/>
      <c r="G85" s="25"/>
      <c r="H85" s="13"/>
      <c r="I85" s="13"/>
      <c r="J85" s="14" t="str">
        <f aca="false">IF(OR($H85="",$I85=""),"",$I85-$H85)</f>
        <v/>
      </c>
      <c r="K85" s="14" t="str">
        <f aca="false">IF(OR($H85="",$I85=""),"",IF($I85-$H85&lt;=Spravochnik!$E$5,"Ha","Yo'q"))</f>
        <v/>
      </c>
      <c r="L85" s="14" t="str">
        <f aca="false">IF(AND($B85&lt;&gt;"",$H85&lt;&gt;"",$I85="",Boshqaruv!$C$12-$H85&gt;Spravochnik!$E$5),"Ha","")</f>
        <v/>
      </c>
      <c r="M85" s="12"/>
      <c r="N85" s="14" t="str">
        <f aca="false">IF(OR($B85="",$C85=""),"",IF(COUNTIFS($B$5:$B$604,$B85,$C$5:$C$604,$C85)&gt;1,"Takror",""))</f>
        <v/>
      </c>
      <c r="O85" s="28" t="n">
        <f aca="false">IF(AND($B85&lt;&gt;"",$I85&gt;=Boshqaruv!$C$9,$I85&lt;=Boshqaruv!$C$10),IF(COUNTIFS(Patronaj_0_5!$D$5:$D$2504,$B85,Patronaj_0_5!$E$5:$E$2504,$C85,Patronaj_0_5!$H$5:$H$2504,"Ha",Patronaj_0_5!$B$5:$B$2504,"&gt;="&amp;Boshqaruv!$C$9,Patronaj_0_5!$B$5:$B$2504,"&lt;="&amp;Boshqaruv!$C$10)=0,1,0),0)</f>
        <v>0</v>
      </c>
    </row>
    <row r="86" customFormat="false" ht="15" hidden="false" customHeight="false" outlineLevel="0" collapsed="false">
      <c r="A86" s="20" t="n">
        <v>82</v>
      </c>
      <c r="B86" s="12"/>
      <c r="C86" s="13"/>
      <c r="D86" s="24"/>
      <c r="E86" s="12"/>
      <c r="F86" s="12"/>
      <c r="G86" s="25"/>
      <c r="H86" s="13"/>
      <c r="I86" s="13"/>
      <c r="J86" s="14" t="str">
        <f aca="false">IF(OR($H86="",$I86=""),"",$I86-$H86)</f>
        <v/>
      </c>
      <c r="K86" s="14" t="str">
        <f aca="false">IF(OR($H86="",$I86=""),"",IF($I86-$H86&lt;=Spravochnik!$E$5,"Ha","Yo'q"))</f>
        <v/>
      </c>
      <c r="L86" s="14" t="str">
        <f aca="false">IF(AND($B86&lt;&gt;"",$H86&lt;&gt;"",$I86="",Boshqaruv!$C$12-$H86&gt;Spravochnik!$E$5),"Ha","")</f>
        <v/>
      </c>
      <c r="M86" s="12"/>
      <c r="N86" s="14" t="str">
        <f aca="false">IF(OR($B86="",$C86=""),"",IF(COUNTIFS($B$5:$B$604,$B86,$C$5:$C$604,$C86)&gt;1,"Takror",""))</f>
        <v/>
      </c>
      <c r="O86" s="28" t="n">
        <f aca="false">IF(AND($B86&lt;&gt;"",$I86&gt;=Boshqaruv!$C$9,$I86&lt;=Boshqaruv!$C$10),IF(COUNTIFS(Patronaj_0_5!$D$5:$D$2504,$B86,Patronaj_0_5!$E$5:$E$2504,$C86,Patronaj_0_5!$H$5:$H$2504,"Ha",Patronaj_0_5!$B$5:$B$2504,"&gt;="&amp;Boshqaruv!$C$9,Patronaj_0_5!$B$5:$B$2504,"&lt;="&amp;Boshqaruv!$C$10)=0,1,0),0)</f>
        <v>0</v>
      </c>
    </row>
    <row r="87" customFormat="false" ht="15" hidden="false" customHeight="false" outlineLevel="0" collapsed="false">
      <c r="A87" s="20" t="n">
        <v>83</v>
      </c>
      <c r="B87" s="12"/>
      <c r="C87" s="13"/>
      <c r="D87" s="24"/>
      <c r="E87" s="12"/>
      <c r="F87" s="12"/>
      <c r="G87" s="25"/>
      <c r="H87" s="13"/>
      <c r="I87" s="13"/>
      <c r="J87" s="14" t="str">
        <f aca="false">IF(OR($H87="",$I87=""),"",$I87-$H87)</f>
        <v/>
      </c>
      <c r="K87" s="14" t="str">
        <f aca="false">IF(OR($H87="",$I87=""),"",IF($I87-$H87&lt;=Spravochnik!$E$5,"Ha","Yo'q"))</f>
        <v/>
      </c>
      <c r="L87" s="14" t="str">
        <f aca="false">IF(AND($B87&lt;&gt;"",$H87&lt;&gt;"",$I87="",Boshqaruv!$C$12-$H87&gt;Spravochnik!$E$5),"Ha","")</f>
        <v/>
      </c>
      <c r="M87" s="12"/>
      <c r="N87" s="14" t="str">
        <f aca="false">IF(OR($B87="",$C87=""),"",IF(COUNTIFS($B$5:$B$604,$B87,$C$5:$C$604,$C87)&gt;1,"Takror",""))</f>
        <v/>
      </c>
      <c r="O87" s="28" t="n">
        <f aca="false">IF(AND($B87&lt;&gt;"",$I87&gt;=Boshqaruv!$C$9,$I87&lt;=Boshqaruv!$C$10),IF(COUNTIFS(Patronaj_0_5!$D$5:$D$2504,$B87,Patronaj_0_5!$E$5:$E$2504,$C87,Patronaj_0_5!$H$5:$H$2504,"Ha",Patronaj_0_5!$B$5:$B$2504,"&gt;="&amp;Boshqaruv!$C$9,Patronaj_0_5!$B$5:$B$2504,"&lt;="&amp;Boshqaruv!$C$10)=0,1,0),0)</f>
        <v>0</v>
      </c>
    </row>
    <row r="88" customFormat="false" ht="15" hidden="false" customHeight="false" outlineLevel="0" collapsed="false">
      <c r="A88" s="20" t="n">
        <v>84</v>
      </c>
      <c r="B88" s="12"/>
      <c r="C88" s="13"/>
      <c r="D88" s="24"/>
      <c r="E88" s="12"/>
      <c r="F88" s="12"/>
      <c r="G88" s="25"/>
      <c r="H88" s="13"/>
      <c r="I88" s="13"/>
      <c r="J88" s="14" t="str">
        <f aca="false">IF(OR($H88="",$I88=""),"",$I88-$H88)</f>
        <v/>
      </c>
      <c r="K88" s="14" t="str">
        <f aca="false">IF(OR($H88="",$I88=""),"",IF($I88-$H88&lt;=Spravochnik!$E$5,"Ha","Yo'q"))</f>
        <v/>
      </c>
      <c r="L88" s="14" t="str">
        <f aca="false">IF(AND($B88&lt;&gt;"",$H88&lt;&gt;"",$I88="",Boshqaruv!$C$12-$H88&gt;Spravochnik!$E$5),"Ha","")</f>
        <v/>
      </c>
      <c r="M88" s="12"/>
      <c r="N88" s="14" t="str">
        <f aca="false">IF(OR($B88="",$C88=""),"",IF(COUNTIFS($B$5:$B$604,$B88,$C$5:$C$604,$C88)&gt;1,"Takror",""))</f>
        <v/>
      </c>
      <c r="O88" s="28" t="n">
        <f aca="false">IF(AND($B88&lt;&gt;"",$I88&gt;=Boshqaruv!$C$9,$I88&lt;=Boshqaruv!$C$10),IF(COUNTIFS(Patronaj_0_5!$D$5:$D$2504,$B88,Patronaj_0_5!$E$5:$E$2504,$C88,Patronaj_0_5!$H$5:$H$2504,"Ha",Patronaj_0_5!$B$5:$B$2504,"&gt;="&amp;Boshqaruv!$C$9,Patronaj_0_5!$B$5:$B$2504,"&lt;="&amp;Boshqaruv!$C$10)=0,1,0),0)</f>
        <v>0</v>
      </c>
    </row>
    <row r="89" customFormat="false" ht="15" hidden="false" customHeight="false" outlineLevel="0" collapsed="false">
      <c r="A89" s="20" t="n">
        <v>85</v>
      </c>
      <c r="B89" s="12"/>
      <c r="C89" s="13"/>
      <c r="D89" s="24"/>
      <c r="E89" s="12"/>
      <c r="F89" s="12"/>
      <c r="G89" s="25"/>
      <c r="H89" s="13"/>
      <c r="I89" s="13"/>
      <c r="J89" s="14" t="str">
        <f aca="false">IF(OR($H89="",$I89=""),"",$I89-$H89)</f>
        <v/>
      </c>
      <c r="K89" s="14" t="str">
        <f aca="false">IF(OR($H89="",$I89=""),"",IF($I89-$H89&lt;=Spravochnik!$E$5,"Ha","Yo'q"))</f>
        <v/>
      </c>
      <c r="L89" s="14" t="str">
        <f aca="false">IF(AND($B89&lt;&gt;"",$H89&lt;&gt;"",$I89="",Boshqaruv!$C$12-$H89&gt;Spravochnik!$E$5),"Ha","")</f>
        <v/>
      </c>
      <c r="M89" s="12"/>
      <c r="N89" s="14" t="str">
        <f aca="false">IF(OR($B89="",$C89=""),"",IF(COUNTIFS($B$5:$B$604,$B89,$C$5:$C$604,$C89)&gt;1,"Takror",""))</f>
        <v/>
      </c>
      <c r="O89" s="28" t="n">
        <f aca="false">IF(AND($B89&lt;&gt;"",$I89&gt;=Boshqaruv!$C$9,$I89&lt;=Boshqaruv!$C$10),IF(COUNTIFS(Patronaj_0_5!$D$5:$D$2504,$B89,Patronaj_0_5!$E$5:$E$2504,$C89,Patronaj_0_5!$H$5:$H$2504,"Ha",Patronaj_0_5!$B$5:$B$2504,"&gt;="&amp;Boshqaruv!$C$9,Patronaj_0_5!$B$5:$B$2504,"&lt;="&amp;Boshqaruv!$C$10)=0,1,0),0)</f>
        <v>0</v>
      </c>
    </row>
    <row r="90" customFormat="false" ht="15" hidden="false" customHeight="false" outlineLevel="0" collapsed="false">
      <c r="A90" s="20" t="n">
        <v>86</v>
      </c>
      <c r="B90" s="12"/>
      <c r="C90" s="13"/>
      <c r="D90" s="24"/>
      <c r="E90" s="12"/>
      <c r="F90" s="12"/>
      <c r="G90" s="25"/>
      <c r="H90" s="13"/>
      <c r="I90" s="13"/>
      <c r="J90" s="14" t="str">
        <f aca="false">IF(OR($H90="",$I90=""),"",$I90-$H90)</f>
        <v/>
      </c>
      <c r="K90" s="14" t="str">
        <f aca="false">IF(OR($H90="",$I90=""),"",IF($I90-$H90&lt;=Spravochnik!$E$5,"Ha","Yo'q"))</f>
        <v/>
      </c>
      <c r="L90" s="14" t="str">
        <f aca="false">IF(AND($B90&lt;&gt;"",$H90&lt;&gt;"",$I90="",Boshqaruv!$C$12-$H90&gt;Spravochnik!$E$5),"Ha","")</f>
        <v/>
      </c>
      <c r="M90" s="12"/>
      <c r="N90" s="14" t="str">
        <f aca="false">IF(OR($B90="",$C90=""),"",IF(COUNTIFS($B$5:$B$604,$B90,$C$5:$C$604,$C90)&gt;1,"Takror",""))</f>
        <v/>
      </c>
      <c r="O90" s="28" t="n">
        <f aca="false">IF(AND($B90&lt;&gt;"",$I90&gt;=Boshqaruv!$C$9,$I90&lt;=Boshqaruv!$C$10),IF(COUNTIFS(Patronaj_0_5!$D$5:$D$2504,$B90,Patronaj_0_5!$E$5:$E$2504,$C90,Patronaj_0_5!$H$5:$H$2504,"Ha",Patronaj_0_5!$B$5:$B$2504,"&gt;="&amp;Boshqaruv!$C$9,Patronaj_0_5!$B$5:$B$2504,"&lt;="&amp;Boshqaruv!$C$10)=0,1,0),0)</f>
        <v>0</v>
      </c>
    </row>
    <row r="91" customFormat="false" ht="15" hidden="false" customHeight="false" outlineLevel="0" collapsed="false">
      <c r="A91" s="20" t="n">
        <v>87</v>
      </c>
      <c r="B91" s="12"/>
      <c r="C91" s="13"/>
      <c r="D91" s="24"/>
      <c r="E91" s="12"/>
      <c r="F91" s="12"/>
      <c r="G91" s="25"/>
      <c r="H91" s="13"/>
      <c r="I91" s="13"/>
      <c r="J91" s="14" t="str">
        <f aca="false">IF(OR($H91="",$I91=""),"",$I91-$H91)</f>
        <v/>
      </c>
      <c r="K91" s="14" t="str">
        <f aca="false">IF(OR($H91="",$I91=""),"",IF($I91-$H91&lt;=Spravochnik!$E$5,"Ha","Yo'q"))</f>
        <v/>
      </c>
      <c r="L91" s="14" t="str">
        <f aca="false">IF(AND($B91&lt;&gt;"",$H91&lt;&gt;"",$I91="",Boshqaruv!$C$12-$H91&gt;Spravochnik!$E$5),"Ha","")</f>
        <v/>
      </c>
      <c r="M91" s="12"/>
      <c r="N91" s="14" t="str">
        <f aca="false">IF(OR($B91="",$C91=""),"",IF(COUNTIFS($B$5:$B$604,$B91,$C$5:$C$604,$C91)&gt;1,"Takror",""))</f>
        <v/>
      </c>
      <c r="O91" s="28" t="n">
        <f aca="false">IF(AND($B91&lt;&gt;"",$I91&gt;=Boshqaruv!$C$9,$I91&lt;=Boshqaruv!$C$10),IF(COUNTIFS(Patronaj_0_5!$D$5:$D$2504,$B91,Patronaj_0_5!$E$5:$E$2504,$C91,Patronaj_0_5!$H$5:$H$2504,"Ha",Patronaj_0_5!$B$5:$B$2504,"&gt;="&amp;Boshqaruv!$C$9,Patronaj_0_5!$B$5:$B$2504,"&lt;="&amp;Boshqaruv!$C$10)=0,1,0),0)</f>
        <v>0</v>
      </c>
    </row>
    <row r="92" customFormat="false" ht="15" hidden="false" customHeight="false" outlineLevel="0" collapsed="false">
      <c r="A92" s="20" t="n">
        <v>88</v>
      </c>
      <c r="B92" s="12"/>
      <c r="C92" s="13"/>
      <c r="D92" s="24"/>
      <c r="E92" s="12"/>
      <c r="F92" s="12"/>
      <c r="G92" s="25"/>
      <c r="H92" s="13"/>
      <c r="I92" s="13"/>
      <c r="J92" s="14" t="str">
        <f aca="false">IF(OR($H92="",$I92=""),"",$I92-$H92)</f>
        <v/>
      </c>
      <c r="K92" s="14" t="str">
        <f aca="false">IF(OR($H92="",$I92=""),"",IF($I92-$H92&lt;=Spravochnik!$E$5,"Ha","Yo'q"))</f>
        <v/>
      </c>
      <c r="L92" s="14" t="str">
        <f aca="false">IF(AND($B92&lt;&gt;"",$H92&lt;&gt;"",$I92="",Boshqaruv!$C$12-$H92&gt;Spravochnik!$E$5),"Ha","")</f>
        <v/>
      </c>
      <c r="M92" s="12"/>
      <c r="N92" s="14" t="str">
        <f aca="false">IF(OR($B92="",$C92=""),"",IF(COUNTIFS($B$5:$B$604,$B92,$C$5:$C$604,$C92)&gt;1,"Takror",""))</f>
        <v/>
      </c>
      <c r="O92" s="28" t="n">
        <f aca="false">IF(AND($B92&lt;&gt;"",$I92&gt;=Boshqaruv!$C$9,$I92&lt;=Boshqaruv!$C$10),IF(COUNTIFS(Patronaj_0_5!$D$5:$D$2504,$B92,Patronaj_0_5!$E$5:$E$2504,$C92,Patronaj_0_5!$H$5:$H$2504,"Ha",Patronaj_0_5!$B$5:$B$2504,"&gt;="&amp;Boshqaruv!$C$9,Patronaj_0_5!$B$5:$B$2504,"&lt;="&amp;Boshqaruv!$C$10)=0,1,0),0)</f>
        <v>0</v>
      </c>
    </row>
    <row r="93" customFormat="false" ht="15" hidden="false" customHeight="false" outlineLevel="0" collapsed="false">
      <c r="A93" s="20" t="n">
        <v>89</v>
      </c>
      <c r="B93" s="12"/>
      <c r="C93" s="13"/>
      <c r="D93" s="24"/>
      <c r="E93" s="12"/>
      <c r="F93" s="12"/>
      <c r="G93" s="25"/>
      <c r="H93" s="13"/>
      <c r="I93" s="13"/>
      <c r="J93" s="14" t="str">
        <f aca="false">IF(OR($H93="",$I93=""),"",$I93-$H93)</f>
        <v/>
      </c>
      <c r="K93" s="14" t="str">
        <f aca="false">IF(OR($H93="",$I93=""),"",IF($I93-$H93&lt;=Spravochnik!$E$5,"Ha","Yo'q"))</f>
        <v/>
      </c>
      <c r="L93" s="14" t="str">
        <f aca="false">IF(AND($B93&lt;&gt;"",$H93&lt;&gt;"",$I93="",Boshqaruv!$C$12-$H93&gt;Spravochnik!$E$5),"Ha","")</f>
        <v/>
      </c>
      <c r="M93" s="12"/>
      <c r="N93" s="14" t="str">
        <f aca="false">IF(OR($B93="",$C93=""),"",IF(COUNTIFS($B$5:$B$604,$B93,$C$5:$C$604,$C93)&gt;1,"Takror",""))</f>
        <v/>
      </c>
      <c r="O93" s="28" t="n">
        <f aca="false">IF(AND($B93&lt;&gt;"",$I93&gt;=Boshqaruv!$C$9,$I93&lt;=Boshqaruv!$C$10),IF(COUNTIFS(Patronaj_0_5!$D$5:$D$2504,$B93,Patronaj_0_5!$E$5:$E$2504,$C93,Patronaj_0_5!$H$5:$H$2504,"Ha",Patronaj_0_5!$B$5:$B$2504,"&gt;="&amp;Boshqaruv!$C$9,Patronaj_0_5!$B$5:$B$2504,"&lt;="&amp;Boshqaruv!$C$10)=0,1,0),0)</f>
        <v>0</v>
      </c>
    </row>
    <row r="94" customFormat="false" ht="15" hidden="false" customHeight="false" outlineLevel="0" collapsed="false">
      <c r="A94" s="20" t="n">
        <v>90</v>
      </c>
      <c r="B94" s="12"/>
      <c r="C94" s="13"/>
      <c r="D94" s="24"/>
      <c r="E94" s="12"/>
      <c r="F94" s="12"/>
      <c r="G94" s="25"/>
      <c r="H94" s="13"/>
      <c r="I94" s="13"/>
      <c r="J94" s="14" t="str">
        <f aca="false">IF(OR($H94="",$I94=""),"",$I94-$H94)</f>
        <v/>
      </c>
      <c r="K94" s="14" t="str">
        <f aca="false">IF(OR($H94="",$I94=""),"",IF($I94-$H94&lt;=Spravochnik!$E$5,"Ha","Yo'q"))</f>
        <v/>
      </c>
      <c r="L94" s="14" t="str">
        <f aca="false">IF(AND($B94&lt;&gt;"",$H94&lt;&gt;"",$I94="",Boshqaruv!$C$12-$H94&gt;Spravochnik!$E$5),"Ha","")</f>
        <v/>
      </c>
      <c r="M94" s="12"/>
      <c r="N94" s="14" t="str">
        <f aca="false">IF(OR($B94="",$C94=""),"",IF(COUNTIFS($B$5:$B$604,$B94,$C$5:$C$604,$C94)&gt;1,"Takror",""))</f>
        <v/>
      </c>
      <c r="O94" s="28" t="n">
        <f aca="false">IF(AND($B94&lt;&gt;"",$I94&gt;=Boshqaruv!$C$9,$I94&lt;=Boshqaruv!$C$10),IF(COUNTIFS(Patronaj_0_5!$D$5:$D$2504,$B94,Patronaj_0_5!$E$5:$E$2504,$C94,Patronaj_0_5!$H$5:$H$2504,"Ha",Patronaj_0_5!$B$5:$B$2504,"&gt;="&amp;Boshqaruv!$C$9,Patronaj_0_5!$B$5:$B$2504,"&lt;="&amp;Boshqaruv!$C$10)=0,1,0),0)</f>
        <v>0</v>
      </c>
    </row>
    <row r="95" customFormat="false" ht="15" hidden="false" customHeight="false" outlineLevel="0" collapsed="false">
      <c r="A95" s="20" t="n">
        <v>91</v>
      </c>
      <c r="B95" s="12"/>
      <c r="C95" s="13"/>
      <c r="D95" s="24"/>
      <c r="E95" s="12"/>
      <c r="F95" s="12"/>
      <c r="G95" s="25"/>
      <c r="H95" s="13"/>
      <c r="I95" s="13"/>
      <c r="J95" s="14" t="str">
        <f aca="false">IF(OR($H95="",$I95=""),"",$I95-$H95)</f>
        <v/>
      </c>
      <c r="K95" s="14" t="str">
        <f aca="false">IF(OR($H95="",$I95=""),"",IF($I95-$H95&lt;=Spravochnik!$E$5,"Ha","Yo'q"))</f>
        <v/>
      </c>
      <c r="L95" s="14" t="str">
        <f aca="false">IF(AND($B95&lt;&gt;"",$H95&lt;&gt;"",$I95="",Boshqaruv!$C$12-$H95&gt;Spravochnik!$E$5),"Ha","")</f>
        <v/>
      </c>
      <c r="M95" s="12"/>
      <c r="N95" s="14" t="str">
        <f aca="false">IF(OR($B95="",$C95=""),"",IF(COUNTIFS($B$5:$B$604,$B95,$C$5:$C$604,$C95)&gt;1,"Takror",""))</f>
        <v/>
      </c>
      <c r="O95" s="28" t="n">
        <f aca="false">IF(AND($B95&lt;&gt;"",$I95&gt;=Boshqaruv!$C$9,$I95&lt;=Boshqaruv!$C$10),IF(COUNTIFS(Patronaj_0_5!$D$5:$D$2504,$B95,Patronaj_0_5!$E$5:$E$2504,$C95,Patronaj_0_5!$H$5:$H$2504,"Ha",Patronaj_0_5!$B$5:$B$2504,"&gt;="&amp;Boshqaruv!$C$9,Patronaj_0_5!$B$5:$B$2504,"&lt;="&amp;Boshqaruv!$C$10)=0,1,0),0)</f>
        <v>0</v>
      </c>
    </row>
    <row r="96" customFormat="false" ht="15" hidden="false" customHeight="false" outlineLevel="0" collapsed="false">
      <c r="A96" s="20" t="n">
        <v>92</v>
      </c>
      <c r="B96" s="12"/>
      <c r="C96" s="13"/>
      <c r="D96" s="24"/>
      <c r="E96" s="12"/>
      <c r="F96" s="12"/>
      <c r="G96" s="25"/>
      <c r="H96" s="13"/>
      <c r="I96" s="13"/>
      <c r="J96" s="14" t="str">
        <f aca="false">IF(OR($H96="",$I96=""),"",$I96-$H96)</f>
        <v/>
      </c>
      <c r="K96" s="14" t="str">
        <f aca="false">IF(OR($H96="",$I96=""),"",IF($I96-$H96&lt;=Spravochnik!$E$5,"Ha","Yo'q"))</f>
        <v/>
      </c>
      <c r="L96" s="14" t="str">
        <f aca="false">IF(AND($B96&lt;&gt;"",$H96&lt;&gt;"",$I96="",Boshqaruv!$C$12-$H96&gt;Spravochnik!$E$5),"Ha","")</f>
        <v/>
      </c>
      <c r="M96" s="12"/>
      <c r="N96" s="14" t="str">
        <f aca="false">IF(OR($B96="",$C96=""),"",IF(COUNTIFS($B$5:$B$604,$B96,$C$5:$C$604,$C96)&gt;1,"Takror",""))</f>
        <v/>
      </c>
      <c r="O96" s="28" t="n">
        <f aca="false">IF(AND($B96&lt;&gt;"",$I96&gt;=Boshqaruv!$C$9,$I96&lt;=Boshqaruv!$C$10),IF(COUNTIFS(Patronaj_0_5!$D$5:$D$2504,$B96,Patronaj_0_5!$E$5:$E$2504,$C96,Patronaj_0_5!$H$5:$H$2504,"Ha",Patronaj_0_5!$B$5:$B$2504,"&gt;="&amp;Boshqaruv!$C$9,Patronaj_0_5!$B$5:$B$2504,"&lt;="&amp;Boshqaruv!$C$10)=0,1,0),0)</f>
        <v>0</v>
      </c>
    </row>
    <row r="97" customFormat="false" ht="15" hidden="false" customHeight="false" outlineLevel="0" collapsed="false">
      <c r="A97" s="20" t="n">
        <v>93</v>
      </c>
      <c r="B97" s="12"/>
      <c r="C97" s="13"/>
      <c r="D97" s="24"/>
      <c r="E97" s="12"/>
      <c r="F97" s="12"/>
      <c r="G97" s="25"/>
      <c r="H97" s="13"/>
      <c r="I97" s="13"/>
      <c r="J97" s="14" t="str">
        <f aca="false">IF(OR($H97="",$I97=""),"",$I97-$H97)</f>
        <v/>
      </c>
      <c r="K97" s="14" t="str">
        <f aca="false">IF(OR($H97="",$I97=""),"",IF($I97-$H97&lt;=Spravochnik!$E$5,"Ha","Yo'q"))</f>
        <v/>
      </c>
      <c r="L97" s="14" t="str">
        <f aca="false">IF(AND($B97&lt;&gt;"",$H97&lt;&gt;"",$I97="",Boshqaruv!$C$12-$H97&gt;Spravochnik!$E$5),"Ha","")</f>
        <v/>
      </c>
      <c r="M97" s="12"/>
      <c r="N97" s="14" t="str">
        <f aca="false">IF(OR($B97="",$C97=""),"",IF(COUNTIFS($B$5:$B$604,$B97,$C$5:$C$604,$C97)&gt;1,"Takror",""))</f>
        <v/>
      </c>
      <c r="O97" s="28" t="n">
        <f aca="false">IF(AND($B97&lt;&gt;"",$I97&gt;=Boshqaruv!$C$9,$I97&lt;=Boshqaruv!$C$10),IF(COUNTIFS(Patronaj_0_5!$D$5:$D$2504,$B97,Patronaj_0_5!$E$5:$E$2504,$C97,Patronaj_0_5!$H$5:$H$2504,"Ha",Patronaj_0_5!$B$5:$B$2504,"&gt;="&amp;Boshqaruv!$C$9,Patronaj_0_5!$B$5:$B$2504,"&lt;="&amp;Boshqaruv!$C$10)=0,1,0),0)</f>
        <v>0</v>
      </c>
    </row>
    <row r="98" customFormat="false" ht="15" hidden="false" customHeight="false" outlineLevel="0" collapsed="false">
      <c r="A98" s="20" t="n">
        <v>94</v>
      </c>
      <c r="B98" s="12"/>
      <c r="C98" s="13"/>
      <c r="D98" s="24"/>
      <c r="E98" s="12"/>
      <c r="F98" s="12"/>
      <c r="G98" s="25"/>
      <c r="H98" s="13"/>
      <c r="I98" s="13"/>
      <c r="J98" s="14" t="str">
        <f aca="false">IF(OR($H98="",$I98=""),"",$I98-$H98)</f>
        <v/>
      </c>
      <c r="K98" s="14" t="str">
        <f aca="false">IF(OR($H98="",$I98=""),"",IF($I98-$H98&lt;=Spravochnik!$E$5,"Ha","Yo'q"))</f>
        <v/>
      </c>
      <c r="L98" s="14" t="str">
        <f aca="false">IF(AND($B98&lt;&gt;"",$H98&lt;&gt;"",$I98="",Boshqaruv!$C$12-$H98&gt;Spravochnik!$E$5),"Ha","")</f>
        <v/>
      </c>
      <c r="M98" s="12"/>
      <c r="N98" s="14" t="str">
        <f aca="false">IF(OR($B98="",$C98=""),"",IF(COUNTIFS($B$5:$B$604,$B98,$C$5:$C$604,$C98)&gt;1,"Takror",""))</f>
        <v/>
      </c>
      <c r="O98" s="28" t="n">
        <f aca="false">IF(AND($B98&lt;&gt;"",$I98&gt;=Boshqaruv!$C$9,$I98&lt;=Boshqaruv!$C$10),IF(COUNTIFS(Patronaj_0_5!$D$5:$D$2504,$B98,Patronaj_0_5!$E$5:$E$2504,$C98,Patronaj_0_5!$H$5:$H$2504,"Ha",Patronaj_0_5!$B$5:$B$2504,"&gt;="&amp;Boshqaruv!$C$9,Patronaj_0_5!$B$5:$B$2504,"&lt;="&amp;Boshqaruv!$C$10)=0,1,0),0)</f>
        <v>0</v>
      </c>
    </row>
    <row r="99" customFormat="false" ht="15" hidden="false" customHeight="false" outlineLevel="0" collapsed="false">
      <c r="A99" s="20" t="n">
        <v>95</v>
      </c>
      <c r="B99" s="12"/>
      <c r="C99" s="13"/>
      <c r="D99" s="24"/>
      <c r="E99" s="12"/>
      <c r="F99" s="12"/>
      <c r="G99" s="25"/>
      <c r="H99" s="13"/>
      <c r="I99" s="13"/>
      <c r="J99" s="14" t="str">
        <f aca="false">IF(OR($H99="",$I99=""),"",$I99-$H99)</f>
        <v/>
      </c>
      <c r="K99" s="14" t="str">
        <f aca="false">IF(OR($H99="",$I99=""),"",IF($I99-$H99&lt;=Spravochnik!$E$5,"Ha","Yo'q"))</f>
        <v/>
      </c>
      <c r="L99" s="14" t="str">
        <f aca="false">IF(AND($B99&lt;&gt;"",$H99&lt;&gt;"",$I99="",Boshqaruv!$C$12-$H99&gt;Spravochnik!$E$5),"Ha","")</f>
        <v/>
      </c>
      <c r="M99" s="12"/>
      <c r="N99" s="14" t="str">
        <f aca="false">IF(OR($B99="",$C99=""),"",IF(COUNTIFS($B$5:$B$604,$B99,$C$5:$C$604,$C99)&gt;1,"Takror",""))</f>
        <v/>
      </c>
      <c r="O99" s="28" t="n">
        <f aca="false">IF(AND($B99&lt;&gt;"",$I99&gt;=Boshqaruv!$C$9,$I99&lt;=Boshqaruv!$C$10),IF(COUNTIFS(Patronaj_0_5!$D$5:$D$2504,$B99,Patronaj_0_5!$E$5:$E$2504,$C99,Patronaj_0_5!$H$5:$H$2504,"Ha",Patronaj_0_5!$B$5:$B$2504,"&gt;="&amp;Boshqaruv!$C$9,Patronaj_0_5!$B$5:$B$2504,"&lt;="&amp;Boshqaruv!$C$10)=0,1,0),0)</f>
        <v>0</v>
      </c>
    </row>
    <row r="100" customFormat="false" ht="15" hidden="false" customHeight="false" outlineLevel="0" collapsed="false">
      <c r="A100" s="20" t="n">
        <v>96</v>
      </c>
      <c r="B100" s="12"/>
      <c r="C100" s="13"/>
      <c r="D100" s="24"/>
      <c r="E100" s="12"/>
      <c r="F100" s="12"/>
      <c r="G100" s="25"/>
      <c r="H100" s="13"/>
      <c r="I100" s="13"/>
      <c r="J100" s="14" t="str">
        <f aca="false">IF(OR($H100="",$I100=""),"",$I100-$H100)</f>
        <v/>
      </c>
      <c r="K100" s="14" t="str">
        <f aca="false">IF(OR($H100="",$I100=""),"",IF($I100-$H100&lt;=Spravochnik!$E$5,"Ha","Yo'q"))</f>
        <v/>
      </c>
      <c r="L100" s="14" t="str">
        <f aca="false">IF(AND($B100&lt;&gt;"",$H100&lt;&gt;"",$I100="",Boshqaruv!$C$12-$H100&gt;Spravochnik!$E$5),"Ha","")</f>
        <v/>
      </c>
      <c r="M100" s="12"/>
      <c r="N100" s="14" t="str">
        <f aca="false">IF(OR($B100="",$C100=""),"",IF(COUNTIFS($B$5:$B$604,$B100,$C$5:$C$604,$C100)&gt;1,"Takror",""))</f>
        <v/>
      </c>
      <c r="O100" s="28" t="n">
        <f aca="false">IF(AND($B100&lt;&gt;"",$I100&gt;=Boshqaruv!$C$9,$I100&lt;=Boshqaruv!$C$10),IF(COUNTIFS(Patronaj_0_5!$D$5:$D$2504,$B100,Patronaj_0_5!$E$5:$E$2504,$C100,Patronaj_0_5!$H$5:$H$2504,"Ha",Patronaj_0_5!$B$5:$B$2504,"&gt;="&amp;Boshqaruv!$C$9,Patronaj_0_5!$B$5:$B$2504,"&lt;="&amp;Boshqaruv!$C$10)=0,1,0),0)</f>
        <v>0</v>
      </c>
    </row>
    <row r="101" customFormat="false" ht="15" hidden="false" customHeight="false" outlineLevel="0" collapsed="false">
      <c r="A101" s="20" t="n">
        <v>97</v>
      </c>
      <c r="B101" s="12"/>
      <c r="C101" s="13"/>
      <c r="D101" s="24"/>
      <c r="E101" s="12"/>
      <c r="F101" s="12"/>
      <c r="G101" s="25"/>
      <c r="H101" s="13"/>
      <c r="I101" s="13"/>
      <c r="J101" s="14" t="str">
        <f aca="false">IF(OR($H101="",$I101=""),"",$I101-$H101)</f>
        <v/>
      </c>
      <c r="K101" s="14" t="str">
        <f aca="false">IF(OR($H101="",$I101=""),"",IF($I101-$H101&lt;=Spravochnik!$E$5,"Ha","Yo'q"))</f>
        <v/>
      </c>
      <c r="L101" s="14" t="str">
        <f aca="false">IF(AND($B101&lt;&gt;"",$H101&lt;&gt;"",$I101="",Boshqaruv!$C$12-$H101&gt;Spravochnik!$E$5),"Ha","")</f>
        <v/>
      </c>
      <c r="M101" s="12"/>
      <c r="N101" s="14" t="str">
        <f aca="false">IF(OR($B101="",$C101=""),"",IF(COUNTIFS($B$5:$B$604,$B101,$C$5:$C$604,$C101)&gt;1,"Takror",""))</f>
        <v/>
      </c>
      <c r="O101" s="28" t="n">
        <f aca="false">IF(AND($B101&lt;&gt;"",$I101&gt;=Boshqaruv!$C$9,$I101&lt;=Boshqaruv!$C$10),IF(COUNTIFS(Patronaj_0_5!$D$5:$D$2504,$B101,Patronaj_0_5!$E$5:$E$2504,$C101,Patronaj_0_5!$H$5:$H$2504,"Ha",Patronaj_0_5!$B$5:$B$2504,"&gt;="&amp;Boshqaruv!$C$9,Patronaj_0_5!$B$5:$B$2504,"&lt;="&amp;Boshqaruv!$C$10)=0,1,0),0)</f>
        <v>0</v>
      </c>
    </row>
    <row r="102" customFormat="false" ht="15" hidden="false" customHeight="false" outlineLevel="0" collapsed="false">
      <c r="A102" s="20" t="n">
        <v>98</v>
      </c>
      <c r="B102" s="12"/>
      <c r="C102" s="13"/>
      <c r="D102" s="24"/>
      <c r="E102" s="12"/>
      <c r="F102" s="12"/>
      <c r="G102" s="25"/>
      <c r="H102" s="13"/>
      <c r="I102" s="13"/>
      <c r="J102" s="14" t="str">
        <f aca="false">IF(OR($H102="",$I102=""),"",$I102-$H102)</f>
        <v/>
      </c>
      <c r="K102" s="14" t="str">
        <f aca="false">IF(OR($H102="",$I102=""),"",IF($I102-$H102&lt;=Spravochnik!$E$5,"Ha","Yo'q"))</f>
        <v/>
      </c>
      <c r="L102" s="14" t="str">
        <f aca="false">IF(AND($B102&lt;&gt;"",$H102&lt;&gt;"",$I102="",Boshqaruv!$C$12-$H102&gt;Spravochnik!$E$5),"Ha","")</f>
        <v/>
      </c>
      <c r="M102" s="12"/>
      <c r="N102" s="14" t="str">
        <f aca="false">IF(OR($B102="",$C102=""),"",IF(COUNTIFS($B$5:$B$604,$B102,$C$5:$C$604,$C102)&gt;1,"Takror",""))</f>
        <v/>
      </c>
      <c r="O102" s="28" t="n">
        <f aca="false">IF(AND($B102&lt;&gt;"",$I102&gt;=Boshqaruv!$C$9,$I102&lt;=Boshqaruv!$C$10),IF(COUNTIFS(Patronaj_0_5!$D$5:$D$2504,$B102,Patronaj_0_5!$E$5:$E$2504,$C102,Patronaj_0_5!$H$5:$H$2504,"Ha",Patronaj_0_5!$B$5:$B$2504,"&gt;="&amp;Boshqaruv!$C$9,Patronaj_0_5!$B$5:$B$2504,"&lt;="&amp;Boshqaruv!$C$10)=0,1,0),0)</f>
        <v>0</v>
      </c>
    </row>
    <row r="103" customFormat="false" ht="15" hidden="false" customHeight="false" outlineLevel="0" collapsed="false">
      <c r="A103" s="20" t="n">
        <v>99</v>
      </c>
      <c r="B103" s="12"/>
      <c r="C103" s="13"/>
      <c r="D103" s="24"/>
      <c r="E103" s="12"/>
      <c r="F103" s="12"/>
      <c r="G103" s="25"/>
      <c r="H103" s="13"/>
      <c r="I103" s="13"/>
      <c r="J103" s="14" t="str">
        <f aca="false">IF(OR($H103="",$I103=""),"",$I103-$H103)</f>
        <v/>
      </c>
      <c r="K103" s="14" t="str">
        <f aca="false">IF(OR($H103="",$I103=""),"",IF($I103-$H103&lt;=Spravochnik!$E$5,"Ha","Yo'q"))</f>
        <v/>
      </c>
      <c r="L103" s="14" t="str">
        <f aca="false">IF(AND($B103&lt;&gt;"",$H103&lt;&gt;"",$I103="",Boshqaruv!$C$12-$H103&gt;Spravochnik!$E$5),"Ha","")</f>
        <v/>
      </c>
      <c r="M103" s="12"/>
      <c r="N103" s="14" t="str">
        <f aca="false">IF(OR($B103="",$C103=""),"",IF(COUNTIFS($B$5:$B$604,$B103,$C$5:$C$604,$C103)&gt;1,"Takror",""))</f>
        <v/>
      </c>
      <c r="O103" s="28" t="n">
        <f aca="false">IF(AND($B103&lt;&gt;"",$I103&gt;=Boshqaruv!$C$9,$I103&lt;=Boshqaruv!$C$10),IF(COUNTIFS(Patronaj_0_5!$D$5:$D$2504,$B103,Patronaj_0_5!$E$5:$E$2504,$C103,Patronaj_0_5!$H$5:$H$2504,"Ha",Patronaj_0_5!$B$5:$B$2504,"&gt;="&amp;Boshqaruv!$C$9,Patronaj_0_5!$B$5:$B$2504,"&lt;="&amp;Boshqaruv!$C$10)=0,1,0),0)</f>
        <v>0</v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4"/>
      <c r="E104" s="12"/>
      <c r="F104" s="12"/>
      <c r="G104" s="25"/>
      <c r="H104" s="13"/>
      <c r="I104" s="13"/>
      <c r="J104" s="14" t="str">
        <f aca="false">IF(OR($H104="",$I104=""),"",$I104-$H104)</f>
        <v/>
      </c>
      <c r="K104" s="14" t="str">
        <f aca="false">IF(OR($H104="",$I104=""),"",IF($I104-$H104&lt;=Spravochnik!$E$5,"Ha","Yo'q"))</f>
        <v/>
      </c>
      <c r="L104" s="14" t="str">
        <f aca="false">IF(AND($B104&lt;&gt;"",$H104&lt;&gt;"",$I104="",Boshqaruv!$C$12-$H104&gt;Spravochnik!$E$5),"Ha","")</f>
        <v/>
      </c>
      <c r="M104" s="12"/>
      <c r="N104" s="14" t="str">
        <f aca="false">IF(OR($B104="",$C104=""),"",IF(COUNTIFS($B$5:$B$604,$B104,$C$5:$C$604,$C104)&gt;1,"Takror",""))</f>
        <v/>
      </c>
      <c r="O104" s="28" t="n">
        <f aca="false">IF(AND($B104&lt;&gt;"",$I104&gt;=Boshqaruv!$C$9,$I104&lt;=Boshqaruv!$C$10),IF(COUNTIFS(Patronaj_0_5!$D$5:$D$2504,$B104,Patronaj_0_5!$E$5:$E$2504,$C104,Patronaj_0_5!$H$5:$H$2504,"Ha",Patronaj_0_5!$B$5:$B$2504,"&gt;="&amp;Boshqaruv!$C$9,Patronaj_0_5!$B$5:$B$2504,"&lt;="&amp;Boshqaruv!$C$10)=0,1,0),0)</f>
        <v>0</v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4"/>
      <c r="E105" s="12"/>
      <c r="F105" s="12"/>
      <c r="G105" s="25"/>
      <c r="H105" s="13"/>
      <c r="I105" s="13"/>
      <c r="J105" s="14" t="str">
        <f aca="false">IF(OR($H105="",$I105=""),"",$I105-$H105)</f>
        <v/>
      </c>
      <c r="K105" s="14" t="str">
        <f aca="false">IF(OR($H105="",$I105=""),"",IF($I105-$H105&lt;=Spravochnik!$E$5,"Ha","Yo'q"))</f>
        <v/>
      </c>
      <c r="L105" s="14" t="str">
        <f aca="false">IF(AND($B105&lt;&gt;"",$H105&lt;&gt;"",$I105="",Boshqaruv!$C$12-$H105&gt;Spravochnik!$E$5),"Ha","")</f>
        <v/>
      </c>
      <c r="M105" s="12"/>
      <c r="N105" s="14" t="str">
        <f aca="false">IF(OR($B105="",$C105=""),"",IF(COUNTIFS($B$5:$B$604,$B105,$C$5:$C$604,$C105)&gt;1,"Takror",""))</f>
        <v/>
      </c>
      <c r="O105" s="28" t="n">
        <f aca="false">IF(AND($B105&lt;&gt;"",$I105&gt;=Boshqaruv!$C$9,$I105&lt;=Boshqaruv!$C$10),IF(COUNTIFS(Patronaj_0_5!$D$5:$D$2504,$B105,Patronaj_0_5!$E$5:$E$2504,$C105,Patronaj_0_5!$H$5:$H$2504,"Ha",Patronaj_0_5!$B$5:$B$2504,"&gt;="&amp;Boshqaruv!$C$9,Patronaj_0_5!$B$5:$B$2504,"&lt;="&amp;Boshqaruv!$C$10)=0,1,0),0)</f>
        <v>0</v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4"/>
      <c r="E106" s="12"/>
      <c r="F106" s="12"/>
      <c r="G106" s="25"/>
      <c r="H106" s="13"/>
      <c r="I106" s="13"/>
      <c r="J106" s="14" t="str">
        <f aca="false">IF(OR($H106="",$I106=""),"",$I106-$H106)</f>
        <v/>
      </c>
      <c r="K106" s="14" t="str">
        <f aca="false">IF(OR($H106="",$I106=""),"",IF($I106-$H106&lt;=Spravochnik!$E$5,"Ha","Yo'q"))</f>
        <v/>
      </c>
      <c r="L106" s="14" t="str">
        <f aca="false">IF(AND($B106&lt;&gt;"",$H106&lt;&gt;"",$I106="",Boshqaruv!$C$12-$H106&gt;Spravochnik!$E$5),"Ha","")</f>
        <v/>
      </c>
      <c r="M106" s="12"/>
      <c r="N106" s="14" t="str">
        <f aca="false">IF(OR($B106="",$C106=""),"",IF(COUNTIFS($B$5:$B$604,$B106,$C$5:$C$604,$C106)&gt;1,"Takror",""))</f>
        <v/>
      </c>
      <c r="O106" s="28" t="n">
        <f aca="false">IF(AND($B106&lt;&gt;"",$I106&gt;=Boshqaruv!$C$9,$I106&lt;=Boshqaruv!$C$10),IF(COUNTIFS(Patronaj_0_5!$D$5:$D$2504,$B106,Patronaj_0_5!$E$5:$E$2504,$C106,Patronaj_0_5!$H$5:$H$2504,"Ha",Patronaj_0_5!$B$5:$B$2504,"&gt;="&amp;Boshqaruv!$C$9,Patronaj_0_5!$B$5:$B$2504,"&lt;="&amp;Boshqaruv!$C$10)=0,1,0),0)</f>
        <v>0</v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4"/>
      <c r="E107" s="12"/>
      <c r="F107" s="12"/>
      <c r="G107" s="25"/>
      <c r="H107" s="13"/>
      <c r="I107" s="13"/>
      <c r="J107" s="14" t="str">
        <f aca="false">IF(OR($H107="",$I107=""),"",$I107-$H107)</f>
        <v/>
      </c>
      <c r="K107" s="14" t="str">
        <f aca="false">IF(OR($H107="",$I107=""),"",IF($I107-$H107&lt;=Spravochnik!$E$5,"Ha","Yo'q"))</f>
        <v/>
      </c>
      <c r="L107" s="14" t="str">
        <f aca="false">IF(AND($B107&lt;&gt;"",$H107&lt;&gt;"",$I107="",Boshqaruv!$C$12-$H107&gt;Spravochnik!$E$5),"Ha","")</f>
        <v/>
      </c>
      <c r="M107" s="12"/>
      <c r="N107" s="14" t="str">
        <f aca="false">IF(OR($B107="",$C107=""),"",IF(COUNTIFS($B$5:$B$604,$B107,$C$5:$C$604,$C107)&gt;1,"Takror",""))</f>
        <v/>
      </c>
      <c r="O107" s="28" t="n">
        <f aca="false">IF(AND($B107&lt;&gt;"",$I107&gt;=Boshqaruv!$C$9,$I107&lt;=Boshqaruv!$C$10),IF(COUNTIFS(Patronaj_0_5!$D$5:$D$2504,$B107,Patronaj_0_5!$E$5:$E$2504,$C107,Patronaj_0_5!$H$5:$H$2504,"Ha",Patronaj_0_5!$B$5:$B$2504,"&gt;="&amp;Boshqaruv!$C$9,Patronaj_0_5!$B$5:$B$2504,"&lt;="&amp;Boshqaruv!$C$10)=0,1,0),0)</f>
        <v>0</v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4"/>
      <c r="E108" s="12"/>
      <c r="F108" s="12"/>
      <c r="G108" s="25"/>
      <c r="H108" s="13"/>
      <c r="I108" s="13"/>
      <c r="J108" s="14" t="str">
        <f aca="false">IF(OR($H108="",$I108=""),"",$I108-$H108)</f>
        <v/>
      </c>
      <c r="K108" s="14" t="str">
        <f aca="false">IF(OR($H108="",$I108=""),"",IF($I108-$H108&lt;=Spravochnik!$E$5,"Ha","Yo'q"))</f>
        <v/>
      </c>
      <c r="L108" s="14" t="str">
        <f aca="false">IF(AND($B108&lt;&gt;"",$H108&lt;&gt;"",$I108="",Boshqaruv!$C$12-$H108&gt;Spravochnik!$E$5),"Ha","")</f>
        <v/>
      </c>
      <c r="M108" s="12"/>
      <c r="N108" s="14" t="str">
        <f aca="false">IF(OR($B108="",$C108=""),"",IF(COUNTIFS($B$5:$B$604,$B108,$C$5:$C$604,$C108)&gt;1,"Takror",""))</f>
        <v/>
      </c>
      <c r="O108" s="28" t="n">
        <f aca="false">IF(AND($B108&lt;&gt;"",$I108&gt;=Boshqaruv!$C$9,$I108&lt;=Boshqaruv!$C$10),IF(COUNTIFS(Patronaj_0_5!$D$5:$D$2504,$B108,Patronaj_0_5!$E$5:$E$2504,$C108,Patronaj_0_5!$H$5:$H$2504,"Ha",Patronaj_0_5!$B$5:$B$2504,"&gt;="&amp;Boshqaruv!$C$9,Patronaj_0_5!$B$5:$B$2504,"&lt;="&amp;Boshqaruv!$C$10)=0,1,0),0)</f>
        <v>0</v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4"/>
      <c r="E109" s="12"/>
      <c r="F109" s="12"/>
      <c r="G109" s="25"/>
      <c r="H109" s="13"/>
      <c r="I109" s="13"/>
      <c r="J109" s="14" t="str">
        <f aca="false">IF(OR($H109="",$I109=""),"",$I109-$H109)</f>
        <v/>
      </c>
      <c r="K109" s="14" t="str">
        <f aca="false">IF(OR($H109="",$I109=""),"",IF($I109-$H109&lt;=Spravochnik!$E$5,"Ha","Yo'q"))</f>
        <v/>
      </c>
      <c r="L109" s="14" t="str">
        <f aca="false">IF(AND($B109&lt;&gt;"",$H109&lt;&gt;"",$I109="",Boshqaruv!$C$12-$H109&gt;Spravochnik!$E$5),"Ha","")</f>
        <v/>
      </c>
      <c r="M109" s="12"/>
      <c r="N109" s="14" t="str">
        <f aca="false">IF(OR($B109="",$C109=""),"",IF(COUNTIFS($B$5:$B$604,$B109,$C$5:$C$604,$C109)&gt;1,"Takror",""))</f>
        <v/>
      </c>
      <c r="O109" s="28" t="n">
        <f aca="false">IF(AND($B109&lt;&gt;"",$I109&gt;=Boshqaruv!$C$9,$I109&lt;=Boshqaruv!$C$10),IF(COUNTIFS(Patronaj_0_5!$D$5:$D$2504,$B109,Patronaj_0_5!$E$5:$E$2504,$C109,Patronaj_0_5!$H$5:$H$2504,"Ha",Patronaj_0_5!$B$5:$B$2504,"&gt;="&amp;Boshqaruv!$C$9,Patronaj_0_5!$B$5:$B$2504,"&lt;="&amp;Boshqaruv!$C$10)=0,1,0),0)</f>
        <v>0</v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4"/>
      <c r="E110" s="12"/>
      <c r="F110" s="12"/>
      <c r="G110" s="25"/>
      <c r="H110" s="13"/>
      <c r="I110" s="13"/>
      <c r="J110" s="14" t="str">
        <f aca="false">IF(OR($H110="",$I110=""),"",$I110-$H110)</f>
        <v/>
      </c>
      <c r="K110" s="14" t="str">
        <f aca="false">IF(OR($H110="",$I110=""),"",IF($I110-$H110&lt;=Spravochnik!$E$5,"Ha","Yo'q"))</f>
        <v/>
      </c>
      <c r="L110" s="14" t="str">
        <f aca="false">IF(AND($B110&lt;&gt;"",$H110&lt;&gt;"",$I110="",Boshqaruv!$C$12-$H110&gt;Spravochnik!$E$5),"Ha","")</f>
        <v/>
      </c>
      <c r="M110" s="12"/>
      <c r="N110" s="14" t="str">
        <f aca="false">IF(OR($B110="",$C110=""),"",IF(COUNTIFS($B$5:$B$604,$B110,$C$5:$C$604,$C110)&gt;1,"Takror",""))</f>
        <v/>
      </c>
      <c r="O110" s="28" t="n">
        <f aca="false">IF(AND($B110&lt;&gt;"",$I110&gt;=Boshqaruv!$C$9,$I110&lt;=Boshqaruv!$C$10),IF(COUNTIFS(Patronaj_0_5!$D$5:$D$2504,$B110,Patronaj_0_5!$E$5:$E$2504,$C110,Patronaj_0_5!$H$5:$H$2504,"Ha",Patronaj_0_5!$B$5:$B$2504,"&gt;="&amp;Boshqaruv!$C$9,Patronaj_0_5!$B$5:$B$2504,"&lt;="&amp;Boshqaruv!$C$10)=0,1,0),0)</f>
        <v>0</v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4"/>
      <c r="E111" s="12"/>
      <c r="F111" s="12"/>
      <c r="G111" s="25"/>
      <c r="H111" s="13"/>
      <c r="I111" s="13"/>
      <c r="J111" s="14" t="str">
        <f aca="false">IF(OR($H111="",$I111=""),"",$I111-$H111)</f>
        <v/>
      </c>
      <c r="K111" s="14" t="str">
        <f aca="false">IF(OR($H111="",$I111=""),"",IF($I111-$H111&lt;=Spravochnik!$E$5,"Ha","Yo'q"))</f>
        <v/>
      </c>
      <c r="L111" s="14" t="str">
        <f aca="false">IF(AND($B111&lt;&gt;"",$H111&lt;&gt;"",$I111="",Boshqaruv!$C$12-$H111&gt;Spravochnik!$E$5),"Ha","")</f>
        <v/>
      </c>
      <c r="M111" s="12"/>
      <c r="N111" s="14" t="str">
        <f aca="false">IF(OR($B111="",$C111=""),"",IF(COUNTIFS($B$5:$B$604,$B111,$C$5:$C$604,$C111)&gt;1,"Takror",""))</f>
        <v/>
      </c>
      <c r="O111" s="28" t="n">
        <f aca="false">IF(AND($B111&lt;&gt;"",$I111&gt;=Boshqaruv!$C$9,$I111&lt;=Boshqaruv!$C$10),IF(COUNTIFS(Patronaj_0_5!$D$5:$D$2504,$B111,Patronaj_0_5!$E$5:$E$2504,$C111,Patronaj_0_5!$H$5:$H$2504,"Ha",Patronaj_0_5!$B$5:$B$2504,"&gt;="&amp;Boshqaruv!$C$9,Patronaj_0_5!$B$5:$B$2504,"&lt;="&amp;Boshqaruv!$C$10)=0,1,0),0)</f>
        <v>0</v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4"/>
      <c r="E112" s="12"/>
      <c r="F112" s="12"/>
      <c r="G112" s="25"/>
      <c r="H112" s="13"/>
      <c r="I112" s="13"/>
      <c r="J112" s="14" t="str">
        <f aca="false">IF(OR($H112="",$I112=""),"",$I112-$H112)</f>
        <v/>
      </c>
      <c r="K112" s="14" t="str">
        <f aca="false">IF(OR($H112="",$I112=""),"",IF($I112-$H112&lt;=Spravochnik!$E$5,"Ha","Yo'q"))</f>
        <v/>
      </c>
      <c r="L112" s="14" t="str">
        <f aca="false">IF(AND($B112&lt;&gt;"",$H112&lt;&gt;"",$I112="",Boshqaruv!$C$12-$H112&gt;Spravochnik!$E$5),"Ha","")</f>
        <v/>
      </c>
      <c r="M112" s="12"/>
      <c r="N112" s="14" t="str">
        <f aca="false">IF(OR($B112="",$C112=""),"",IF(COUNTIFS($B$5:$B$604,$B112,$C$5:$C$604,$C112)&gt;1,"Takror",""))</f>
        <v/>
      </c>
      <c r="O112" s="28" t="n">
        <f aca="false">IF(AND($B112&lt;&gt;"",$I112&gt;=Boshqaruv!$C$9,$I112&lt;=Boshqaruv!$C$10),IF(COUNTIFS(Patronaj_0_5!$D$5:$D$2504,$B112,Patronaj_0_5!$E$5:$E$2504,$C112,Patronaj_0_5!$H$5:$H$2504,"Ha",Patronaj_0_5!$B$5:$B$2504,"&gt;="&amp;Boshqaruv!$C$9,Patronaj_0_5!$B$5:$B$2504,"&lt;="&amp;Boshqaruv!$C$10)=0,1,0),0)</f>
        <v>0</v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4"/>
      <c r="E113" s="12"/>
      <c r="F113" s="12"/>
      <c r="G113" s="25"/>
      <c r="H113" s="13"/>
      <c r="I113" s="13"/>
      <c r="J113" s="14" t="str">
        <f aca="false">IF(OR($H113="",$I113=""),"",$I113-$H113)</f>
        <v/>
      </c>
      <c r="K113" s="14" t="str">
        <f aca="false">IF(OR($H113="",$I113=""),"",IF($I113-$H113&lt;=Spravochnik!$E$5,"Ha","Yo'q"))</f>
        <v/>
      </c>
      <c r="L113" s="14" t="str">
        <f aca="false">IF(AND($B113&lt;&gt;"",$H113&lt;&gt;"",$I113="",Boshqaruv!$C$12-$H113&gt;Spravochnik!$E$5),"Ha","")</f>
        <v/>
      </c>
      <c r="M113" s="12"/>
      <c r="N113" s="14" t="str">
        <f aca="false">IF(OR($B113="",$C113=""),"",IF(COUNTIFS($B$5:$B$604,$B113,$C$5:$C$604,$C113)&gt;1,"Takror",""))</f>
        <v/>
      </c>
      <c r="O113" s="28" t="n">
        <f aca="false">IF(AND($B113&lt;&gt;"",$I113&gt;=Boshqaruv!$C$9,$I113&lt;=Boshqaruv!$C$10),IF(COUNTIFS(Patronaj_0_5!$D$5:$D$2504,$B113,Patronaj_0_5!$E$5:$E$2504,$C113,Patronaj_0_5!$H$5:$H$2504,"Ha",Patronaj_0_5!$B$5:$B$2504,"&gt;="&amp;Boshqaruv!$C$9,Patronaj_0_5!$B$5:$B$2504,"&lt;="&amp;Boshqaruv!$C$10)=0,1,0),0)</f>
        <v>0</v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4"/>
      <c r="E114" s="12"/>
      <c r="F114" s="12"/>
      <c r="G114" s="25"/>
      <c r="H114" s="13"/>
      <c r="I114" s="13"/>
      <c r="J114" s="14" t="str">
        <f aca="false">IF(OR($H114="",$I114=""),"",$I114-$H114)</f>
        <v/>
      </c>
      <c r="K114" s="14" t="str">
        <f aca="false">IF(OR($H114="",$I114=""),"",IF($I114-$H114&lt;=Spravochnik!$E$5,"Ha","Yo'q"))</f>
        <v/>
      </c>
      <c r="L114" s="14" t="str">
        <f aca="false">IF(AND($B114&lt;&gt;"",$H114&lt;&gt;"",$I114="",Boshqaruv!$C$12-$H114&gt;Spravochnik!$E$5),"Ha","")</f>
        <v/>
      </c>
      <c r="M114" s="12"/>
      <c r="N114" s="14" t="str">
        <f aca="false">IF(OR($B114="",$C114=""),"",IF(COUNTIFS($B$5:$B$604,$B114,$C$5:$C$604,$C114)&gt;1,"Takror",""))</f>
        <v/>
      </c>
      <c r="O114" s="28" t="n">
        <f aca="false">IF(AND($B114&lt;&gt;"",$I114&gt;=Boshqaruv!$C$9,$I114&lt;=Boshqaruv!$C$10),IF(COUNTIFS(Patronaj_0_5!$D$5:$D$2504,$B114,Patronaj_0_5!$E$5:$E$2504,$C114,Patronaj_0_5!$H$5:$H$2504,"Ha",Patronaj_0_5!$B$5:$B$2504,"&gt;="&amp;Boshqaruv!$C$9,Patronaj_0_5!$B$5:$B$2504,"&lt;="&amp;Boshqaruv!$C$10)=0,1,0),0)</f>
        <v>0</v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4"/>
      <c r="E115" s="12"/>
      <c r="F115" s="12"/>
      <c r="G115" s="25"/>
      <c r="H115" s="13"/>
      <c r="I115" s="13"/>
      <c r="J115" s="14" t="str">
        <f aca="false">IF(OR($H115="",$I115=""),"",$I115-$H115)</f>
        <v/>
      </c>
      <c r="K115" s="14" t="str">
        <f aca="false">IF(OR($H115="",$I115=""),"",IF($I115-$H115&lt;=Spravochnik!$E$5,"Ha","Yo'q"))</f>
        <v/>
      </c>
      <c r="L115" s="14" t="str">
        <f aca="false">IF(AND($B115&lt;&gt;"",$H115&lt;&gt;"",$I115="",Boshqaruv!$C$12-$H115&gt;Spravochnik!$E$5),"Ha","")</f>
        <v/>
      </c>
      <c r="M115" s="12"/>
      <c r="N115" s="14" t="str">
        <f aca="false">IF(OR($B115="",$C115=""),"",IF(COUNTIFS($B$5:$B$604,$B115,$C$5:$C$604,$C115)&gt;1,"Takror",""))</f>
        <v/>
      </c>
      <c r="O115" s="28" t="n">
        <f aca="false">IF(AND($B115&lt;&gt;"",$I115&gt;=Boshqaruv!$C$9,$I115&lt;=Boshqaruv!$C$10),IF(COUNTIFS(Patronaj_0_5!$D$5:$D$2504,$B115,Patronaj_0_5!$E$5:$E$2504,$C115,Patronaj_0_5!$H$5:$H$2504,"Ha",Patronaj_0_5!$B$5:$B$2504,"&gt;="&amp;Boshqaruv!$C$9,Patronaj_0_5!$B$5:$B$2504,"&lt;="&amp;Boshqaruv!$C$10)=0,1,0),0)</f>
        <v>0</v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4"/>
      <c r="E116" s="12"/>
      <c r="F116" s="12"/>
      <c r="G116" s="25"/>
      <c r="H116" s="13"/>
      <c r="I116" s="13"/>
      <c r="J116" s="14" t="str">
        <f aca="false">IF(OR($H116="",$I116=""),"",$I116-$H116)</f>
        <v/>
      </c>
      <c r="K116" s="14" t="str">
        <f aca="false">IF(OR($H116="",$I116=""),"",IF($I116-$H116&lt;=Spravochnik!$E$5,"Ha","Yo'q"))</f>
        <v/>
      </c>
      <c r="L116" s="14" t="str">
        <f aca="false">IF(AND($B116&lt;&gt;"",$H116&lt;&gt;"",$I116="",Boshqaruv!$C$12-$H116&gt;Spravochnik!$E$5),"Ha","")</f>
        <v/>
      </c>
      <c r="M116" s="12"/>
      <c r="N116" s="14" t="str">
        <f aca="false">IF(OR($B116="",$C116=""),"",IF(COUNTIFS($B$5:$B$604,$B116,$C$5:$C$604,$C116)&gt;1,"Takror",""))</f>
        <v/>
      </c>
      <c r="O116" s="28" t="n">
        <f aca="false">IF(AND($B116&lt;&gt;"",$I116&gt;=Boshqaruv!$C$9,$I116&lt;=Boshqaruv!$C$10),IF(COUNTIFS(Patronaj_0_5!$D$5:$D$2504,$B116,Patronaj_0_5!$E$5:$E$2504,$C116,Patronaj_0_5!$H$5:$H$2504,"Ha",Patronaj_0_5!$B$5:$B$2504,"&gt;="&amp;Boshqaruv!$C$9,Patronaj_0_5!$B$5:$B$2504,"&lt;="&amp;Boshqaruv!$C$10)=0,1,0),0)</f>
        <v>0</v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4"/>
      <c r="E117" s="12"/>
      <c r="F117" s="12"/>
      <c r="G117" s="25"/>
      <c r="H117" s="13"/>
      <c r="I117" s="13"/>
      <c r="J117" s="14" t="str">
        <f aca="false">IF(OR($H117="",$I117=""),"",$I117-$H117)</f>
        <v/>
      </c>
      <c r="K117" s="14" t="str">
        <f aca="false">IF(OR($H117="",$I117=""),"",IF($I117-$H117&lt;=Spravochnik!$E$5,"Ha","Yo'q"))</f>
        <v/>
      </c>
      <c r="L117" s="14" t="str">
        <f aca="false">IF(AND($B117&lt;&gt;"",$H117&lt;&gt;"",$I117="",Boshqaruv!$C$12-$H117&gt;Spravochnik!$E$5),"Ha","")</f>
        <v/>
      </c>
      <c r="M117" s="12"/>
      <c r="N117" s="14" t="str">
        <f aca="false">IF(OR($B117="",$C117=""),"",IF(COUNTIFS($B$5:$B$604,$B117,$C$5:$C$604,$C117)&gt;1,"Takror",""))</f>
        <v/>
      </c>
      <c r="O117" s="28" t="n">
        <f aca="false">IF(AND($B117&lt;&gt;"",$I117&gt;=Boshqaruv!$C$9,$I117&lt;=Boshqaruv!$C$10),IF(COUNTIFS(Patronaj_0_5!$D$5:$D$2504,$B117,Patronaj_0_5!$E$5:$E$2504,$C117,Patronaj_0_5!$H$5:$H$2504,"Ha",Patronaj_0_5!$B$5:$B$2504,"&gt;="&amp;Boshqaruv!$C$9,Patronaj_0_5!$B$5:$B$2504,"&lt;="&amp;Boshqaruv!$C$10)=0,1,0),0)</f>
        <v>0</v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4"/>
      <c r="E118" s="12"/>
      <c r="F118" s="12"/>
      <c r="G118" s="25"/>
      <c r="H118" s="13"/>
      <c r="I118" s="13"/>
      <c r="J118" s="14" t="str">
        <f aca="false">IF(OR($H118="",$I118=""),"",$I118-$H118)</f>
        <v/>
      </c>
      <c r="K118" s="14" t="str">
        <f aca="false">IF(OR($H118="",$I118=""),"",IF($I118-$H118&lt;=Spravochnik!$E$5,"Ha","Yo'q"))</f>
        <v/>
      </c>
      <c r="L118" s="14" t="str">
        <f aca="false">IF(AND($B118&lt;&gt;"",$H118&lt;&gt;"",$I118="",Boshqaruv!$C$12-$H118&gt;Spravochnik!$E$5),"Ha","")</f>
        <v/>
      </c>
      <c r="M118" s="12"/>
      <c r="N118" s="14" t="str">
        <f aca="false">IF(OR($B118="",$C118=""),"",IF(COUNTIFS($B$5:$B$604,$B118,$C$5:$C$604,$C118)&gt;1,"Takror",""))</f>
        <v/>
      </c>
      <c r="O118" s="28" t="n">
        <f aca="false">IF(AND($B118&lt;&gt;"",$I118&gt;=Boshqaruv!$C$9,$I118&lt;=Boshqaruv!$C$10),IF(COUNTIFS(Patronaj_0_5!$D$5:$D$2504,$B118,Patronaj_0_5!$E$5:$E$2504,$C118,Patronaj_0_5!$H$5:$H$2504,"Ha",Patronaj_0_5!$B$5:$B$2504,"&gt;="&amp;Boshqaruv!$C$9,Patronaj_0_5!$B$5:$B$2504,"&lt;="&amp;Boshqaruv!$C$10)=0,1,0),0)</f>
        <v>0</v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4"/>
      <c r="E119" s="12"/>
      <c r="F119" s="12"/>
      <c r="G119" s="25"/>
      <c r="H119" s="13"/>
      <c r="I119" s="13"/>
      <c r="J119" s="14" t="str">
        <f aca="false">IF(OR($H119="",$I119=""),"",$I119-$H119)</f>
        <v/>
      </c>
      <c r="K119" s="14" t="str">
        <f aca="false">IF(OR($H119="",$I119=""),"",IF($I119-$H119&lt;=Spravochnik!$E$5,"Ha","Yo'q"))</f>
        <v/>
      </c>
      <c r="L119" s="14" t="str">
        <f aca="false">IF(AND($B119&lt;&gt;"",$H119&lt;&gt;"",$I119="",Boshqaruv!$C$12-$H119&gt;Spravochnik!$E$5),"Ha","")</f>
        <v/>
      </c>
      <c r="M119" s="12"/>
      <c r="N119" s="14" t="str">
        <f aca="false">IF(OR($B119="",$C119=""),"",IF(COUNTIFS($B$5:$B$604,$B119,$C$5:$C$604,$C119)&gt;1,"Takror",""))</f>
        <v/>
      </c>
      <c r="O119" s="28" t="n">
        <f aca="false">IF(AND($B119&lt;&gt;"",$I119&gt;=Boshqaruv!$C$9,$I119&lt;=Boshqaruv!$C$10),IF(COUNTIFS(Patronaj_0_5!$D$5:$D$2504,$B119,Patronaj_0_5!$E$5:$E$2504,$C119,Patronaj_0_5!$H$5:$H$2504,"Ha",Patronaj_0_5!$B$5:$B$2504,"&gt;="&amp;Boshqaruv!$C$9,Patronaj_0_5!$B$5:$B$2504,"&lt;="&amp;Boshqaruv!$C$10)=0,1,0),0)</f>
        <v>0</v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4"/>
      <c r="E120" s="12"/>
      <c r="F120" s="12"/>
      <c r="G120" s="25"/>
      <c r="H120" s="13"/>
      <c r="I120" s="13"/>
      <c r="J120" s="14" t="str">
        <f aca="false">IF(OR($H120="",$I120=""),"",$I120-$H120)</f>
        <v/>
      </c>
      <c r="K120" s="14" t="str">
        <f aca="false">IF(OR($H120="",$I120=""),"",IF($I120-$H120&lt;=Spravochnik!$E$5,"Ha","Yo'q"))</f>
        <v/>
      </c>
      <c r="L120" s="14" t="str">
        <f aca="false">IF(AND($B120&lt;&gt;"",$H120&lt;&gt;"",$I120="",Boshqaruv!$C$12-$H120&gt;Spravochnik!$E$5),"Ha","")</f>
        <v/>
      </c>
      <c r="M120" s="12"/>
      <c r="N120" s="14" t="str">
        <f aca="false">IF(OR($B120="",$C120=""),"",IF(COUNTIFS($B$5:$B$604,$B120,$C$5:$C$604,$C120)&gt;1,"Takror",""))</f>
        <v/>
      </c>
      <c r="O120" s="28" t="n">
        <f aca="false">IF(AND($B120&lt;&gt;"",$I120&gt;=Boshqaruv!$C$9,$I120&lt;=Boshqaruv!$C$10),IF(COUNTIFS(Patronaj_0_5!$D$5:$D$2504,$B120,Patronaj_0_5!$E$5:$E$2504,$C120,Patronaj_0_5!$H$5:$H$2504,"Ha",Patronaj_0_5!$B$5:$B$2504,"&gt;="&amp;Boshqaruv!$C$9,Patronaj_0_5!$B$5:$B$2504,"&lt;="&amp;Boshqaruv!$C$10)=0,1,0),0)</f>
        <v>0</v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4"/>
      <c r="E121" s="12"/>
      <c r="F121" s="12"/>
      <c r="G121" s="25"/>
      <c r="H121" s="13"/>
      <c r="I121" s="13"/>
      <c r="J121" s="14" t="str">
        <f aca="false">IF(OR($H121="",$I121=""),"",$I121-$H121)</f>
        <v/>
      </c>
      <c r="K121" s="14" t="str">
        <f aca="false">IF(OR($H121="",$I121=""),"",IF($I121-$H121&lt;=Spravochnik!$E$5,"Ha","Yo'q"))</f>
        <v/>
      </c>
      <c r="L121" s="14" t="str">
        <f aca="false">IF(AND($B121&lt;&gt;"",$H121&lt;&gt;"",$I121="",Boshqaruv!$C$12-$H121&gt;Spravochnik!$E$5),"Ha","")</f>
        <v/>
      </c>
      <c r="M121" s="12"/>
      <c r="N121" s="14" t="str">
        <f aca="false">IF(OR($B121="",$C121=""),"",IF(COUNTIFS($B$5:$B$604,$B121,$C$5:$C$604,$C121)&gt;1,"Takror",""))</f>
        <v/>
      </c>
      <c r="O121" s="28" t="n">
        <f aca="false">IF(AND($B121&lt;&gt;"",$I121&gt;=Boshqaruv!$C$9,$I121&lt;=Boshqaruv!$C$10),IF(COUNTIFS(Patronaj_0_5!$D$5:$D$2504,$B121,Patronaj_0_5!$E$5:$E$2504,$C121,Patronaj_0_5!$H$5:$H$2504,"Ha",Patronaj_0_5!$B$5:$B$2504,"&gt;="&amp;Boshqaruv!$C$9,Patronaj_0_5!$B$5:$B$2504,"&lt;="&amp;Boshqaruv!$C$10)=0,1,0),0)</f>
        <v>0</v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4"/>
      <c r="E122" s="12"/>
      <c r="F122" s="12"/>
      <c r="G122" s="25"/>
      <c r="H122" s="13"/>
      <c r="I122" s="13"/>
      <c r="J122" s="14" t="str">
        <f aca="false">IF(OR($H122="",$I122=""),"",$I122-$H122)</f>
        <v/>
      </c>
      <c r="K122" s="14" t="str">
        <f aca="false">IF(OR($H122="",$I122=""),"",IF($I122-$H122&lt;=Spravochnik!$E$5,"Ha","Yo'q"))</f>
        <v/>
      </c>
      <c r="L122" s="14" t="str">
        <f aca="false">IF(AND($B122&lt;&gt;"",$H122&lt;&gt;"",$I122="",Boshqaruv!$C$12-$H122&gt;Spravochnik!$E$5),"Ha","")</f>
        <v/>
      </c>
      <c r="M122" s="12"/>
      <c r="N122" s="14" t="str">
        <f aca="false">IF(OR($B122="",$C122=""),"",IF(COUNTIFS($B$5:$B$604,$B122,$C$5:$C$604,$C122)&gt;1,"Takror",""))</f>
        <v/>
      </c>
      <c r="O122" s="28" t="n">
        <f aca="false">IF(AND($B122&lt;&gt;"",$I122&gt;=Boshqaruv!$C$9,$I122&lt;=Boshqaruv!$C$10),IF(COUNTIFS(Patronaj_0_5!$D$5:$D$2504,$B122,Patronaj_0_5!$E$5:$E$2504,$C122,Patronaj_0_5!$H$5:$H$2504,"Ha",Patronaj_0_5!$B$5:$B$2504,"&gt;="&amp;Boshqaruv!$C$9,Patronaj_0_5!$B$5:$B$2504,"&lt;="&amp;Boshqaruv!$C$10)=0,1,0),0)</f>
        <v>0</v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4"/>
      <c r="E123" s="12"/>
      <c r="F123" s="12"/>
      <c r="G123" s="25"/>
      <c r="H123" s="13"/>
      <c r="I123" s="13"/>
      <c r="J123" s="14" t="str">
        <f aca="false">IF(OR($H123="",$I123=""),"",$I123-$H123)</f>
        <v/>
      </c>
      <c r="K123" s="14" t="str">
        <f aca="false">IF(OR($H123="",$I123=""),"",IF($I123-$H123&lt;=Spravochnik!$E$5,"Ha","Yo'q"))</f>
        <v/>
      </c>
      <c r="L123" s="14" t="str">
        <f aca="false">IF(AND($B123&lt;&gt;"",$H123&lt;&gt;"",$I123="",Boshqaruv!$C$12-$H123&gt;Spravochnik!$E$5),"Ha","")</f>
        <v/>
      </c>
      <c r="M123" s="12"/>
      <c r="N123" s="14" t="str">
        <f aca="false">IF(OR($B123="",$C123=""),"",IF(COUNTIFS($B$5:$B$604,$B123,$C$5:$C$604,$C123)&gt;1,"Takror",""))</f>
        <v/>
      </c>
      <c r="O123" s="28" t="n">
        <f aca="false">IF(AND($B123&lt;&gt;"",$I123&gt;=Boshqaruv!$C$9,$I123&lt;=Boshqaruv!$C$10),IF(COUNTIFS(Patronaj_0_5!$D$5:$D$2504,$B123,Patronaj_0_5!$E$5:$E$2504,$C123,Patronaj_0_5!$H$5:$H$2504,"Ha",Patronaj_0_5!$B$5:$B$2504,"&gt;="&amp;Boshqaruv!$C$9,Patronaj_0_5!$B$5:$B$2504,"&lt;="&amp;Boshqaruv!$C$10)=0,1,0),0)</f>
        <v>0</v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4"/>
      <c r="E124" s="12"/>
      <c r="F124" s="12"/>
      <c r="G124" s="25"/>
      <c r="H124" s="13"/>
      <c r="I124" s="13"/>
      <c r="J124" s="14" t="str">
        <f aca="false">IF(OR($H124="",$I124=""),"",$I124-$H124)</f>
        <v/>
      </c>
      <c r="K124" s="14" t="str">
        <f aca="false">IF(OR($H124="",$I124=""),"",IF($I124-$H124&lt;=Spravochnik!$E$5,"Ha","Yo'q"))</f>
        <v/>
      </c>
      <c r="L124" s="14" t="str">
        <f aca="false">IF(AND($B124&lt;&gt;"",$H124&lt;&gt;"",$I124="",Boshqaruv!$C$12-$H124&gt;Spravochnik!$E$5),"Ha","")</f>
        <v/>
      </c>
      <c r="M124" s="12"/>
      <c r="N124" s="14" t="str">
        <f aca="false">IF(OR($B124="",$C124=""),"",IF(COUNTIFS($B$5:$B$604,$B124,$C$5:$C$604,$C124)&gt;1,"Takror",""))</f>
        <v/>
      </c>
      <c r="O124" s="28" t="n">
        <f aca="false">IF(AND($B124&lt;&gt;"",$I124&gt;=Boshqaruv!$C$9,$I124&lt;=Boshqaruv!$C$10),IF(COUNTIFS(Patronaj_0_5!$D$5:$D$2504,$B124,Patronaj_0_5!$E$5:$E$2504,$C124,Patronaj_0_5!$H$5:$H$2504,"Ha",Patronaj_0_5!$B$5:$B$2504,"&gt;="&amp;Boshqaruv!$C$9,Patronaj_0_5!$B$5:$B$2504,"&lt;="&amp;Boshqaruv!$C$10)=0,1,0),0)</f>
        <v>0</v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4"/>
      <c r="E125" s="12"/>
      <c r="F125" s="12"/>
      <c r="G125" s="25"/>
      <c r="H125" s="13"/>
      <c r="I125" s="13"/>
      <c r="J125" s="14" t="str">
        <f aca="false">IF(OR($H125="",$I125=""),"",$I125-$H125)</f>
        <v/>
      </c>
      <c r="K125" s="14" t="str">
        <f aca="false">IF(OR($H125="",$I125=""),"",IF($I125-$H125&lt;=Spravochnik!$E$5,"Ha","Yo'q"))</f>
        <v/>
      </c>
      <c r="L125" s="14" t="str">
        <f aca="false">IF(AND($B125&lt;&gt;"",$H125&lt;&gt;"",$I125="",Boshqaruv!$C$12-$H125&gt;Spravochnik!$E$5),"Ha","")</f>
        <v/>
      </c>
      <c r="M125" s="12"/>
      <c r="N125" s="14" t="str">
        <f aca="false">IF(OR($B125="",$C125=""),"",IF(COUNTIFS($B$5:$B$604,$B125,$C$5:$C$604,$C125)&gt;1,"Takror",""))</f>
        <v/>
      </c>
      <c r="O125" s="28" t="n">
        <f aca="false">IF(AND($B125&lt;&gt;"",$I125&gt;=Boshqaruv!$C$9,$I125&lt;=Boshqaruv!$C$10),IF(COUNTIFS(Patronaj_0_5!$D$5:$D$2504,$B125,Patronaj_0_5!$E$5:$E$2504,$C125,Patronaj_0_5!$H$5:$H$2504,"Ha",Patronaj_0_5!$B$5:$B$2504,"&gt;="&amp;Boshqaruv!$C$9,Patronaj_0_5!$B$5:$B$2504,"&lt;="&amp;Boshqaruv!$C$10)=0,1,0),0)</f>
        <v>0</v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4"/>
      <c r="E126" s="12"/>
      <c r="F126" s="12"/>
      <c r="G126" s="25"/>
      <c r="H126" s="13"/>
      <c r="I126" s="13"/>
      <c r="J126" s="14" t="str">
        <f aca="false">IF(OR($H126="",$I126=""),"",$I126-$H126)</f>
        <v/>
      </c>
      <c r="K126" s="14" t="str">
        <f aca="false">IF(OR($H126="",$I126=""),"",IF($I126-$H126&lt;=Spravochnik!$E$5,"Ha","Yo'q"))</f>
        <v/>
      </c>
      <c r="L126" s="14" t="str">
        <f aca="false">IF(AND($B126&lt;&gt;"",$H126&lt;&gt;"",$I126="",Boshqaruv!$C$12-$H126&gt;Spravochnik!$E$5),"Ha","")</f>
        <v/>
      </c>
      <c r="M126" s="12"/>
      <c r="N126" s="14" t="str">
        <f aca="false">IF(OR($B126="",$C126=""),"",IF(COUNTIFS($B$5:$B$604,$B126,$C$5:$C$604,$C126)&gt;1,"Takror",""))</f>
        <v/>
      </c>
      <c r="O126" s="28" t="n">
        <f aca="false">IF(AND($B126&lt;&gt;"",$I126&gt;=Boshqaruv!$C$9,$I126&lt;=Boshqaruv!$C$10),IF(COUNTIFS(Patronaj_0_5!$D$5:$D$2504,$B126,Patronaj_0_5!$E$5:$E$2504,$C126,Patronaj_0_5!$H$5:$H$2504,"Ha",Patronaj_0_5!$B$5:$B$2504,"&gt;="&amp;Boshqaruv!$C$9,Patronaj_0_5!$B$5:$B$2504,"&lt;="&amp;Boshqaruv!$C$10)=0,1,0),0)</f>
        <v>0</v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4"/>
      <c r="E127" s="12"/>
      <c r="F127" s="12"/>
      <c r="G127" s="25"/>
      <c r="H127" s="13"/>
      <c r="I127" s="13"/>
      <c r="J127" s="14" t="str">
        <f aca="false">IF(OR($H127="",$I127=""),"",$I127-$H127)</f>
        <v/>
      </c>
      <c r="K127" s="14" t="str">
        <f aca="false">IF(OR($H127="",$I127=""),"",IF($I127-$H127&lt;=Spravochnik!$E$5,"Ha","Yo'q"))</f>
        <v/>
      </c>
      <c r="L127" s="14" t="str">
        <f aca="false">IF(AND($B127&lt;&gt;"",$H127&lt;&gt;"",$I127="",Boshqaruv!$C$12-$H127&gt;Spravochnik!$E$5),"Ha","")</f>
        <v/>
      </c>
      <c r="M127" s="12"/>
      <c r="N127" s="14" t="str">
        <f aca="false">IF(OR($B127="",$C127=""),"",IF(COUNTIFS($B$5:$B$604,$B127,$C$5:$C$604,$C127)&gt;1,"Takror",""))</f>
        <v/>
      </c>
      <c r="O127" s="28" t="n">
        <f aca="false">IF(AND($B127&lt;&gt;"",$I127&gt;=Boshqaruv!$C$9,$I127&lt;=Boshqaruv!$C$10),IF(COUNTIFS(Patronaj_0_5!$D$5:$D$2504,$B127,Patronaj_0_5!$E$5:$E$2504,$C127,Patronaj_0_5!$H$5:$H$2504,"Ha",Patronaj_0_5!$B$5:$B$2504,"&gt;="&amp;Boshqaruv!$C$9,Patronaj_0_5!$B$5:$B$2504,"&lt;="&amp;Boshqaruv!$C$10)=0,1,0),0)</f>
        <v>0</v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4"/>
      <c r="E128" s="12"/>
      <c r="F128" s="12"/>
      <c r="G128" s="25"/>
      <c r="H128" s="13"/>
      <c r="I128" s="13"/>
      <c r="J128" s="14" t="str">
        <f aca="false">IF(OR($H128="",$I128=""),"",$I128-$H128)</f>
        <v/>
      </c>
      <c r="K128" s="14" t="str">
        <f aca="false">IF(OR($H128="",$I128=""),"",IF($I128-$H128&lt;=Spravochnik!$E$5,"Ha","Yo'q"))</f>
        <v/>
      </c>
      <c r="L128" s="14" t="str">
        <f aca="false">IF(AND($B128&lt;&gt;"",$H128&lt;&gt;"",$I128="",Boshqaruv!$C$12-$H128&gt;Spravochnik!$E$5),"Ha","")</f>
        <v/>
      </c>
      <c r="M128" s="12"/>
      <c r="N128" s="14" t="str">
        <f aca="false">IF(OR($B128="",$C128=""),"",IF(COUNTIFS($B$5:$B$604,$B128,$C$5:$C$604,$C128)&gt;1,"Takror",""))</f>
        <v/>
      </c>
      <c r="O128" s="28" t="n">
        <f aca="false">IF(AND($B128&lt;&gt;"",$I128&gt;=Boshqaruv!$C$9,$I128&lt;=Boshqaruv!$C$10),IF(COUNTIFS(Patronaj_0_5!$D$5:$D$2504,$B128,Patronaj_0_5!$E$5:$E$2504,$C128,Patronaj_0_5!$H$5:$H$2504,"Ha",Patronaj_0_5!$B$5:$B$2504,"&gt;="&amp;Boshqaruv!$C$9,Patronaj_0_5!$B$5:$B$2504,"&lt;="&amp;Boshqaruv!$C$10)=0,1,0),0)</f>
        <v>0</v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4"/>
      <c r="E129" s="12"/>
      <c r="F129" s="12"/>
      <c r="G129" s="25"/>
      <c r="H129" s="13"/>
      <c r="I129" s="13"/>
      <c r="J129" s="14" t="str">
        <f aca="false">IF(OR($H129="",$I129=""),"",$I129-$H129)</f>
        <v/>
      </c>
      <c r="K129" s="14" t="str">
        <f aca="false">IF(OR($H129="",$I129=""),"",IF($I129-$H129&lt;=Spravochnik!$E$5,"Ha","Yo'q"))</f>
        <v/>
      </c>
      <c r="L129" s="14" t="str">
        <f aca="false">IF(AND($B129&lt;&gt;"",$H129&lt;&gt;"",$I129="",Boshqaruv!$C$12-$H129&gt;Spravochnik!$E$5),"Ha","")</f>
        <v/>
      </c>
      <c r="M129" s="12"/>
      <c r="N129" s="14" t="str">
        <f aca="false">IF(OR($B129="",$C129=""),"",IF(COUNTIFS($B$5:$B$604,$B129,$C$5:$C$604,$C129)&gt;1,"Takror",""))</f>
        <v/>
      </c>
      <c r="O129" s="28" t="n">
        <f aca="false">IF(AND($B129&lt;&gt;"",$I129&gt;=Boshqaruv!$C$9,$I129&lt;=Boshqaruv!$C$10),IF(COUNTIFS(Patronaj_0_5!$D$5:$D$2504,$B129,Patronaj_0_5!$E$5:$E$2504,$C129,Patronaj_0_5!$H$5:$H$2504,"Ha",Patronaj_0_5!$B$5:$B$2504,"&gt;="&amp;Boshqaruv!$C$9,Patronaj_0_5!$B$5:$B$2504,"&lt;="&amp;Boshqaruv!$C$10)=0,1,0),0)</f>
        <v>0</v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4"/>
      <c r="E130" s="12"/>
      <c r="F130" s="12"/>
      <c r="G130" s="25"/>
      <c r="H130" s="13"/>
      <c r="I130" s="13"/>
      <c r="J130" s="14" t="str">
        <f aca="false">IF(OR($H130="",$I130=""),"",$I130-$H130)</f>
        <v/>
      </c>
      <c r="K130" s="14" t="str">
        <f aca="false">IF(OR($H130="",$I130=""),"",IF($I130-$H130&lt;=Spravochnik!$E$5,"Ha","Yo'q"))</f>
        <v/>
      </c>
      <c r="L130" s="14" t="str">
        <f aca="false">IF(AND($B130&lt;&gt;"",$H130&lt;&gt;"",$I130="",Boshqaruv!$C$12-$H130&gt;Spravochnik!$E$5),"Ha","")</f>
        <v/>
      </c>
      <c r="M130" s="12"/>
      <c r="N130" s="14" t="str">
        <f aca="false">IF(OR($B130="",$C130=""),"",IF(COUNTIFS($B$5:$B$604,$B130,$C$5:$C$604,$C130)&gt;1,"Takror",""))</f>
        <v/>
      </c>
      <c r="O130" s="28" t="n">
        <f aca="false">IF(AND($B130&lt;&gt;"",$I130&gt;=Boshqaruv!$C$9,$I130&lt;=Boshqaruv!$C$10),IF(COUNTIFS(Patronaj_0_5!$D$5:$D$2504,$B130,Patronaj_0_5!$E$5:$E$2504,$C130,Patronaj_0_5!$H$5:$H$2504,"Ha",Patronaj_0_5!$B$5:$B$2504,"&gt;="&amp;Boshqaruv!$C$9,Patronaj_0_5!$B$5:$B$2504,"&lt;="&amp;Boshqaruv!$C$10)=0,1,0),0)</f>
        <v>0</v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4"/>
      <c r="E131" s="12"/>
      <c r="F131" s="12"/>
      <c r="G131" s="25"/>
      <c r="H131" s="13"/>
      <c r="I131" s="13"/>
      <c r="J131" s="14" t="str">
        <f aca="false">IF(OR($H131="",$I131=""),"",$I131-$H131)</f>
        <v/>
      </c>
      <c r="K131" s="14" t="str">
        <f aca="false">IF(OR($H131="",$I131=""),"",IF($I131-$H131&lt;=Spravochnik!$E$5,"Ha","Yo'q"))</f>
        <v/>
      </c>
      <c r="L131" s="14" t="str">
        <f aca="false">IF(AND($B131&lt;&gt;"",$H131&lt;&gt;"",$I131="",Boshqaruv!$C$12-$H131&gt;Spravochnik!$E$5),"Ha","")</f>
        <v/>
      </c>
      <c r="M131" s="12"/>
      <c r="N131" s="14" t="str">
        <f aca="false">IF(OR($B131="",$C131=""),"",IF(COUNTIFS($B$5:$B$604,$B131,$C$5:$C$604,$C131)&gt;1,"Takror",""))</f>
        <v/>
      </c>
      <c r="O131" s="28" t="n">
        <f aca="false">IF(AND($B131&lt;&gt;"",$I131&gt;=Boshqaruv!$C$9,$I131&lt;=Boshqaruv!$C$10),IF(COUNTIFS(Patronaj_0_5!$D$5:$D$2504,$B131,Patronaj_0_5!$E$5:$E$2504,$C131,Patronaj_0_5!$H$5:$H$2504,"Ha",Patronaj_0_5!$B$5:$B$2504,"&gt;="&amp;Boshqaruv!$C$9,Patronaj_0_5!$B$5:$B$2504,"&lt;="&amp;Boshqaruv!$C$10)=0,1,0),0)</f>
        <v>0</v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4"/>
      <c r="E132" s="12"/>
      <c r="F132" s="12"/>
      <c r="G132" s="25"/>
      <c r="H132" s="13"/>
      <c r="I132" s="13"/>
      <c r="J132" s="14" t="str">
        <f aca="false">IF(OR($H132="",$I132=""),"",$I132-$H132)</f>
        <v/>
      </c>
      <c r="K132" s="14" t="str">
        <f aca="false">IF(OR($H132="",$I132=""),"",IF($I132-$H132&lt;=Spravochnik!$E$5,"Ha","Yo'q"))</f>
        <v/>
      </c>
      <c r="L132" s="14" t="str">
        <f aca="false">IF(AND($B132&lt;&gt;"",$H132&lt;&gt;"",$I132="",Boshqaruv!$C$12-$H132&gt;Spravochnik!$E$5),"Ha","")</f>
        <v/>
      </c>
      <c r="M132" s="12"/>
      <c r="N132" s="14" t="str">
        <f aca="false">IF(OR($B132="",$C132=""),"",IF(COUNTIFS($B$5:$B$604,$B132,$C$5:$C$604,$C132)&gt;1,"Takror",""))</f>
        <v/>
      </c>
      <c r="O132" s="28" t="n">
        <f aca="false">IF(AND($B132&lt;&gt;"",$I132&gt;=Boshqaruv!$C$9,$I132&lt;=Boshqaruv!$C$10),IF(COUNTIFS(Patronaj_0_5!$D$5:$D$2504,$B132,Patronaj_0_5!$E$5:$E$2504,$C132,Patronaj_0_5!$H$5:$H$2504,"Ha",Patronaj_0_5!$B$5:$B$2504,"&gt;="&amp;Boshqaruv!$C$9,Patronaj_0_5!$B$5:$B$2504,"&lt;="&amp;Boshqaruv!$C$10)=0,1,0),0)</f>
        <v>0</v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4"/>
      <c r="E133" s="12"/>
      <c r="F133" s="12"/>
      <c r="G133" s="25"/>
      <c r="H133" s="13"/>
      <c r="I133" s="13"/>
      <c r="J133" s="14" t="str">
        <f aca="false">IF(OR($H133="",$I133=""),"",$I133-$H133)</f>
        <v/>
      </c>
      <c r="K133" s="14" t="str">
        <f aca="false">IF(OR($H133="",$I133=""),"",IF($I133-$H133&lt;=Spravochnik!$E$5,"Ha","Yo'q"))</f>
        <v/>
      </c>
      <c r="L133" s="14" t="str">
        <f aca="false">IF(AND($B133&lt;&gt;"",$H133&lt;&gt;"",$I133="",Boshqaruv!$C$12-$H133&gt;Spravochnik!$E$5),"Ha","")</f>
        <v/>
      </c>
      <c r="M133" s="12"/>
      <c r="N133" s="14" t="str">
        <f aca="false">IF(OR($B133="",$C133=""),"",IF(COUNTIFS($B$5:$B$604,$B133,$C$5:$C$604,$C133)&gt;1,"Takror",""))</f>
        <v/>
      </c>
      <c r="O133" s="28" t="n">
        <f aca="false">IF(AND($B133&lt;&gt;"",$I133&gt;=Boshqaruv!$C$9,$I133&lt;=Boshqaruv!$C$10),IF(COUNTIFS(Patronaj_0_5!$D$5:$D$2504,$B133,Patronaj_0_5!$E$5:$E$2504,$C133,Patronaj_0_5!$H$5:$H$2504,"Ha",Patronaj_0_5!$B$5:$B$2504,"&gt;="&amp;Boshqaruv!$C$9,Patronaj_0_5!$B$5:$B$2504,"&lt;="&amp;Boshqaruv!$C$10)=0,1,0),0)</f>
        <v>0</v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4"/>
      <c r="E134" s="12"/>
      <c r="F134" s="12"/>
      <c r="G134" s="25"/>
      <c r="H134" s="13"/>
      <c r="I134" s="13"/>
      <c r="J134" s="14" t="str">
        <f aca="false">IF(OR($H134="",$I134=""),"",$I134-$H134)</f>
        <v/>
      </c>
      <c r="K134" s="14" t="str">
        <f aca="false">IF(OR($H134="",$I134=""),"",IF($I134-$H134&lt;=Spravochnik!$E$5,"Ha","Yo'q"))</f>
        <v/>
      </c>
      <c r="L134" s="14" t="str">
        <f aca="false">IF(AND($B134&lt;&gt;"",$H134&lt;&gt;"",$I134="",Boshqaruv!$C$12-$H134&gt;Spravochnik!$E$5),"Ha","")</f>
        <v/>
      </c>
      <c r="M134" s="12"/>
      <c r="N134" s="14" t="str">
        <f aca="false">IF(OR($B134="",$C134=""),"",IF(COUNTIFS($B$5:$B$604,$B134,$C$5:$C$604,$C134)&gt;1,"Takror",""))</f>
        <v/>
      </c>
      <c r="O134" s="28" t="n">
        <f aca="false">IF(AND($B134&lt;&gt;"",$I134&gt;=Boshqaruv!$C$9,$I134&lt;=Boshqaruv!$C$10),IF(COUNTIFS(Patronaj_0_5!$D$5:$D$2504,$B134,Patronaj_0_5!$E$5:$E$2504,$C134,Patronaj_0_5!$H$5:$H$2504,"Ha",Patronaj_0_5!$B$5:$B$2504,"&gt;="&amp;Boshqaruv!$C$9,Patronaj_0_5!$B$5:$B$2504,"&lt;="&amp;Boshqaruv!$C$10)=0,1,0),0)</f>
        <v>0</v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4"/>
      <c r="E135" s="12"/>
      <c r="F135" s="12"/>
      <c r="G135" s="25"/>
      <c r="H135" s="13"/>
      <c r="I135" s="13"/>
      <c r="J135" s="14" t="str">
        <f aca="false">IF(OR($H135="",$I135=""),"",$I135-$H135)</f>
        <v/>
      </c>
      <c r="K135" s="14" t="str">
        <f aca="false">IF(OR($H135="",$I135=""),"",IF($I135-$H135&lt;=Spravochnik!$E$5,"Ha","Yo'q"))</f>
        <v/>
      </c>
      <c r="L135" s="14" t="str">
        <f aca="false">IF(AND($B135&lt;&gt;"",$H135&lt;&gt;"",$I135="",Boshqaruv!$C$12-$H135&gt;Spravochnik!$E$5),"Ha","")</f>
        <v/>
      </c>
      <c r="M135" s="12"/>
      <c r="N135" s="14" t="str">
        <f aca="false">IF(OR($B135="",$C135=""),"",IF(COUNTIFS($B$5:$B$604,$B135,$C$5:$C$604,$C135)&gt;1,"Takror",""))</f>
        <v/>
      </c>
      <c r="O135" s="28" t="n">
        <f aca="false">IF(AND($B135&lt;&gt;"",$I135&gt;=Boshqaruv!$C$9,$I135&lt;=Boshqaruv!$C$10),IF(COUNTIFS(Patronaj_0_5!$D$5:$D$2504,$B135,Patronaj_0_5!$E$5:$E$2504,$C135,Patronaj_0_5!$H$5:$H$2504,"Ha",Patronaj_0_5!$B$5:$B$2504,"&gt;="&amp;Boshqaruv!$C$9,Patronaj_0_5!$B$5:$B$2504,"&lt;="&amp;Boshqaruv!$C$10)=0,1,0),0)</f>
        <v>0</v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4"/>
      <c r="E136" s="12"/>
      <c r="F136" s="12"/>
      <c r="G136" s="25"/>
      <c r="H136" s="13"/>
      <c r="I136" s="13"/>
      <c r="J136" s="14" t="str">
        <f aca="false">IF(OR($H136="",$I136=""),"",$I136-$H136)</f>
        <v/>
      </c>
      <c r="K136" s="14" t="str">
        <f aca="false">IF(OR($H136="",$I136=""),"",IF($I136-$H136&lt;=Spravochnik!$E$5,"Ha","Yo'q"))</f>
        <v/>
      </c>
      <c r="L136" s="14" t="str">
        <f aca="false">IF(AND($B136&lt;&gt;"",$H136&lt;&gt;"",$I136="",Boshqaruv!$C$12-$H136&gt;Spravochnik!$E$5),"Ha","")</f>
        <v/>
      </c>
      <c r="M136" s="12"/>
      <c r="N136" s="14" t="str">
        <f aca="false">IF(OR($B136="",$C136=""),"",IF(COUNTIFS($B$5:$B$604,$B136,$C$5:$C$604,$C136)&gt;1,"Takror",""))</f>
        <v/>
      </c>
      <c r="O136" s="28" t="n">
        <f aca="false">IF(AND($B136&lt;&gt;"",$I136&gt;=Boshqaruv!$C$9,$I136&lt;=Boshqaruv!$C$10),IF(COUNTIFS(Patronaj_0_5!$D$5:$D$2504,$B136,Patronaj_0_5!$E$5:$E$2504,$C136,Patronaj_0_5!$H$5:$H$2504,"Ha",Patronaj_0_5!$B$5:$B$2504,"&gt;="&amp;Boshqaruv!$C$9,Patronaj_0_5!$B$5:$B$2504,"&lt;="&amp;Boshqaruv!$C$10)=0,1,0),0)</f>
        <v>0</v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4"/>
      <c r="E137" s="12"/>
      <c r="F137" s="12"/>
      <c r="G137" s="25"/>
      <c r="H137" s="13"/>
      <c r="I137" s="13"/>
      <c r="J137" s="14" t="str">
        <f aca="false">IF(OR($H137="",$I137=""),"",$I137-$H137)</f>
        <v/>
      </c>
      <c r="K137" s="14" t="str">
        <f aca="false">IF(OR($H137="",$I137=""),"",IF($I137-$H137&lt;=Spravochnik!$E$5,"Ha","Yo'q"))</f>
        <v/>
      </c>
      <c r="L137" s="14" t="str">
        <f aca="false">IF(AND($B137&lt;&gt;"",$H137&lt;&gt;"",$I137="",Boshqaruv!$C$12-$H137&gt;Spravochnik!$E$5),"Ha","")</f>
        <v/>
      </c>
      <c r="M137" s="12"/>
      <c r="N137" s="14" t="str">
        <f aca="false">IF(OR($B137="",$C137=""),"",IF(COUNTIFS($B$5:$B$604,$B137,$C$5:$C$604,$C137)&gt;1,"Takror",""))</f>
        <v/>
      </c>
      <c r="O137" s="28" t="n">
        <f aca="false">IF(AND($B137&lt;&gt;"",$I137&gt;=Boshqaruv!$C$9,$I137&lt;=Boshqaruv!$C$10),IF(COUNTIFS(Patronaj_0_5!$D$5:$D$2504,$B137,Patronaj_0_5!$E$5:$E$2504,$C137,Patronaj_0_5!$H$5:$H$2504,"Ha",Patronaj_0_5!$B$5:$B$2504,"&gt;="&amp;Boshqaruv!$C$9,Patronaj_0_5!$B$5:$B$2504,"&lt;="&amp;Boshqaruv!$C$10)=0,1,0),0)</f>
        <v>0</v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4"/>
      <c r="E138" s="12"/>
      <c r="F138" s="12"/>
      <c r="G138" s="25"/>
      <c r="H138" s="13"/>
      <c r="I138" s="13"/>
      <c r="J138" s="14" t="str">
        <f aca="false">IF(OR($H138="",$I138=""),"",$I138-$H138)</f>
        <v/>
      </c>
      <c r="K138" s="14" t="str">
        <f aca="false">IF(OR($H138="",$I138=""),"",IF($I138-$H138&lt;=Spravochnik!$E$5,"Ha","Yo'q"))</f>
        <v/>
      </c>
      <c r="L138" s="14" t="str">
        <f aca="false">IF(AND($B138&lt;&gt;"",$H138&lt;&gt;"",$I138="",Boshqaruv!$C$12-$H138&gt;Spravochnik!$E$5),"Ha","")</f>
        <v/>
      </c>
      <c r="M138" s="12"/>
      <c r="N138" s="14" t="str">
        <f aca="false">IF(OR($B138="",$C138=""),"",IF(COUNTIFS($B$5:$B$604,$B138,$C$5:$C$604,$C138)&gt;1,"Takror",""))</f>
        <v/>
      </c>
      <c r="O138" s="28" t="n">
        <f aca="false">IF(AND($B138&lt;&gt;"",$I138&gt;=Boshqaruv!$C$9,$I138&lt;=Boshqaruv!$C$10),IF(COUNTIFS(Patronaj_0_5!$D$5:$D$2504,$B138,Patronaj_0_5!$E$5:$E$2504,$C138,Patronaj_0_5!$H$5:$H$2504,"Ha",Patronaj_0_5!$B$5:$B$2504,"&gt;="&amp;Boshqaruv!$C$9,Patronaj_0_5!$B$5:$B$2504,"&lt;="&amp;Boshqaruv!$C$10)=0,1,0),0)</f>
        <v>0</v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4"/>
      <c r="E139" s="12"/>
      <c r="F139" s="12"/>
      <c r="G139" s="25"/>
      <c r="H139" s="13"/>
      <c r="I139" s="13"/>
      <c r="J139" s="14" t="str">
        <f aca="false">IF(OR($H139="",$I139=""),"",$I139-$H139)</f>
        <v/>
      </c>
      <c r="K139" s="14" t="str">
        <f aca="false">IF(OR($H139="",$I139=""),"",IF($I139-$H139&lt;=Spravochnik!$E$5,"Ha","Yo'q"))</f>
        <v/>
      </c>
      <c r="L139" s="14" t="str">
        <f aca="false">IF(AND($B139&lt;&gt;"",$H139&lt;&gt;"",$I139="",Boshqaruv!$C$12-$H139&gt;Spravochnik!$E$5),"Ha","")</f>
        <v/>
      </c>
      <c r="M139" s="12"/>
      <c r="N139" s="14" t="str">
        <f aca="false">IF(OR($B139="",$C139=""),"",IF(COUNTIFS($B$5:$B$604,$B139,$C$5:$C$604,$C139)&gt;1,"Takror",""))</f>
        <v/>
      </c>
      <c r="O139" s="28" t="n">
        <f aca="false">IF(AND($B139&lt;&gt;"",$I139&gt;=Boshqaruv!$C$9,$I139&lt;=Boshqaruv!$C$10),IF(COUNTIFS(Patronaj_0_5!$D$5:$D$2504,$B139,Patronaj_0_5!$E$5:$E$2504,$C139,Patronaj_0_5!$H$5:$H$2504,"Ha",Patronaj_0_5!$B$5:$B$2504,"&gt;="&amp;Boshqaruv!$C$9,Patronaj_0_5!$B$5:$B$2504,"&lt;="&amp;Boshqaruv!$C$10)=0,1,0),0)</f>
        <v>0</v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4"/>
      <c r="E140" s="12"/>
      <c r="F140" s="12"/>
      <c r="G140" s="25"/>
      <c r="H140" s="13"/>
      <c r="I140" s="13"/>
      <c r="J140" s="14" t="str">
        <f aca="false">IF(OR($H140="",$I140=""),"",$I140-$H140)</f>
        <v/>
      </c>
      <c r="K140" s="14" t="str">
        <f aca="false">IF(OR($H140="",$I140=""),"",IF($I140-$H140&lt;=Spravochnik!$E$5,"Ha","Yo'q"))</f>
        <v/>
      </c>
      <c r="L140" s="14" t="str">
        <f aca="false">IF(AND($B140&lt;&gt;"",$H140&lt;&gt;"",$I140="",Boshqaruv!$C$12-$H140&gt;Spravochnik!$E$5),"Ha","")</f>
        <v/>
      </c>
      <c r="M140" s="12"/>
      <c r="N140" s="14" t="str">
        <f aca="false">IF(OR($B140="",$C140=""),"",IF(COUNTIFS($B$5:$B$604,$B140,$C$5:$C$604,$C140)&gt;1,"Takror",""))</f>
        <v/>
      </c>
      <c r="O140" s="28" t="n">
        <f aca="false">IF(AND($B140&lt;&gt;"",$I140&gt;=Boshqaruv!$C$9,$I140&lt;=Boshqaruv!$C$10),IF(COUNTIFS(Patronaj_0_5!$D$5:$D$2504,$B140,Patronaj_0_5!$E$5:$E$2504,$C140,Patronaj_0_5!$H$5:$H$2504,"Ha",Patronaj_0_5!$B$5:$B$2504,"&gt;="&amp;Boshqaruv!$C$9,Patronaj_0_5!$B$5:$B$2504,"&lt;="&amp;Boshqaruv!$C$10)=0,1,0),0)</f>
        <v>0</v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4"/>
      <c r="E141" s="12"/>
      <c r="F141" s="12"/>
      <c r="G141" s="25"/>
      <c r="H141" s="13"/>
      <c r="I141" s="13"/>
      <c r="J141" s="14" t="str">
        <f aca="false">IF(OR($H141="",$I141=""),"",$I141-$H141)</f>
        <v/>
      </c>
      <c r="K141" s="14" t="str">
        <f aca="false">IF(OR($H141="",$I141=""),"",IF($I141-$H141&lt;=Spravochnik!$E$5,"Ha","Yo'q"))</f>
        <v/>
      </c>
      <c r="L141" s="14" t="str">
        <f aca="false">IF(AND($B141&lt;&gt;"",$H141&lt;&gt;"",$I141="",Boshqaruv!$C$12-$H141&gt;Spravochnik!$E$5),"Ha","")</f>
        <v/>
      </c>
      <c r="M141" s="12"/>
      <c r="N141" s="14" t="str">
        <f aca="false">IF(OR($B141="",$C141=""),"",IF(COUNTIFS($B$5:$B$604,$B141,$C$5:$C$604,$C141)&gt;1,"Takror",""))</f>
        <v/>
      </c>
      <c r="O141" s="28" t="n">
        <f aca="false">IF(AND($B141&lt;&gt;"",$I141&gt;=Boshqaruv!$C$9,$I141&lt;=Boshqaruv!$C$10),IF(COUNTIFS(Patronaj_0_5!$D$5:$D$2504,$B141,Patronaj_0_5!$E$5:$E$2504,$C141,Patronaj_0_5!$H$5:$H$2504,"Ha",Patronaj_0_5!$B$5:$B$2504,"&gt;="&amp;Boshqaruv!$C$9,Patronaj_0_5!$B$5:$B$2504,"&lt;="&amp;Boshqaruv!$C$10)=0,1,0),0)</f>
        <v>0</v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4"/>
      <c r="E142" s="12"/>
      <c r="F142" s="12"/>
      <c r="G142" s="25"/>
      <c r="H142" s="13"/>
      <c r="I142" s="13"/>
      <c r="J142" s="14" t="str">
        <f aca="false">IF(OR($H142="",$I142=""),"",$I142-$H142)</f>
        <v/>
      </c>
      <c r="K142" s="14" t="str">
        <f aca="false">IF(OR($H142="",$I142=""),"",IF($I142-$H142&lt;=Spravochnik!$E$5,"Ha","Yo'q"))</f>
        <v/>
      </c>
      <c r="L142" s="14" t="str">
        <f aca="false">IF(AND($B142&lt;&gt;"",$H142&lt;&gt;"",$I142="",Boshqaruv!$C$12-$H142&gt;Spravochnik!$E$5),"Ha","")</f>
        <v/>
      </c>
      <c r="M142" s="12"/>
      <c r="N142" s="14" t="str">
        <f aca="false">IF(OR($B142="",$C142=""),"",IF(COUNTIFS($B$5:$B$604,$B142,$C$5:$C$604,$C142)&gt;1,"Takror",""))</f>
        <v/>
      </c>
      <c r="O142" s="28" t="n">
        <f aca="false">IF(AND($B142&lt;&gt;"",$I142&gt;=Boshqaruv!$C$9,$I142&lt;=Boshqaruv!$C$10),IF(COUNTIFS(Patronaj_0_5!$D$5:$D$2504,$B142,Patronaj_0_5!$E$5:$E$2504,$C142,Patronaj_0_5!$H$5:$H$2504,"Ha",Patronaj_0_5!$B$5:$B$2504,"&gt;="&amp;Boshqaruv!$C$9,Patronaj_0_5!$B$5:$B$2504,"&lt;="&amp;Boshqaruv!$C$10)=0,1,0),0)</f>
        <v>0</v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4"/>
      <c r="E143" s="12"/>
      <c r="F143" s="12"/>
      <c r="G143" s="25"/>
      <c r="H143" s="13"/>
      <c r="I143" s="13"/>
      <c r="J143" s="14" t="str">
        <f aca="false">IF(OR($H143="",$I143=""),"",$I143-$H143)</f>
        <v/>
      </c>
      <c r="K143" s="14" t="str">
        <f aca="false">IF(OR($H143="",$I143=""),"",IF($I143-$H143&lt;=Spravochnik!$E$5,"Ha","Yo'q"))</f>
        <v/>
      </c>
      <c r="L143" s="14" t="str">
        <f aca="false">IF(AND($B143&lt;&gt;"",$H143&lt;&gt;"",$I143="",Boshqaruv!$C$12-$H143&gt;Spravochnik!$E$5),"Ha","")</f>
        <v/>
      </c>
      <c r="M143" s="12"/>
      <c r="N143" s="14" t="str">
        <f aca="false">IF(OR($B143="",$C143=""),"",IF(COUNTIFS($B$5:$B$604,$B143,$C$5:$C$604,$C143)&gt;1,"Takror",""))</f>
        <v/>
      </c>
      <c r="O143" s="28" t="n">
        <f aca="false">IF(AND($B143&lt;&gt;"",$I143&gt;=Boshqaruv!$C$9,$I143&lt;=Boshqaruv!$C$10),IF(COUNTIFS(Patronaj_0_5!$D$5:$D$2504,$B143,Patronaj_0_5!$E$5:$E$2504,$C143,Patronaj_0_5!$H$5:$H$2504,"Ha",Patronaj_0_5!$B$5:$B$2504,"&gt;="&amp;Boshqaruv!$C$9,Patronaj_0_5!$B$5:$B$2504,"&lt;="&amp;Boshqaruv!$C$10)=0,1,0),0)</f>
        <v>0</v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4"/>
      <c r="E144" s="12"/>
      <c r="F144" s="12"/>
      <c r="G144" s="25"/>
      <c r="H144" s="13"/>
      <c r="I144" s="13"/>
      <c r="J144" s="14" t="str">
        <f aca="false">IF(OR($H144="",$I144=""),"",$I144-$H144)</f>
        <v/>
      </c>
      <c r="K144" s="14" t="str">
        <f aca="false">IF(OR($H144="",$I144=""),"",IF($I144-$H144&lt;=Spravochnik!$E$5,"Ha","Yo'q"))</f>
        <v/>
      </c>
      <c r="L144" s="14" t="str">
        <f aca="false">IF(AND($B144&lt;&gt;"",$H144&lt;&gt;"",$I144="",Boshqaruv!$C$12-$H144&gt;Spravochnik!$E$5),"Ha","")</f>
        <v/>
      </c>
      <c r="M144" s="12"/>
      <c r="N144" s="14" t="str">
        <f aca="false">IF(OR($B144="",$C144=""),"",IF(COUNTIFS($B$5:$B$604,$B144,$C$5:$C$604,$C144)&gt;1,"Takror",""))</f>
        <v/>
      </c>
      <c r="O144" s="28" t="n">
        <f aca="false">IF(AND($B144&lt;&gt;"",$I144&gt;=Boshqaruv!$C$9,$I144&lt;=Boshqaruv!$C$10),IF(COUNTIFS(Patronaj_0_5!$D$5:$D$2504,$B144,Patronaj_0_5!$E$5:$E$2504,$C144,Patronaj_0_5!$H$5:$H$2504,"Ha",Patronaj_0_5!$B$5:$B$2504,"&gt;="&amp;Boshqaruv!$C$9,Patronaj_0_5!$B$5:$B$2504,"&lt;="&amp;Boshqaruv!$C$10)=0,1,0),0)</f>
        <v>0</v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4"/>
      <c r="E145" s="12"/>
      <c r="F145" s="12"/>
      <c r="G145" s="25"/>
      <c r="H145" s="13"/>
      <c r="I145" s="13"/>
      <c r="J145" s="14" t="str">
        <f aca="false">IF(OR($H145="",$I145=""),"",$I145-$H145)</f>
        <v/>
      </c>
      <c r="K145" s="14" t="str">
        <f aca="false">IF(OR($H145="",$I145=""),"",IF($I145-$H145&lt;=Spravochnik!$E$5,"Ha","Yo'q"))</f>
        <v/>
      </c>
      <c r="L145" s="14" t="str">
        <f aca="false">IF(AND($B145&lt;&gt;"",$H145&lt;&gt;"",$I145="",Boshqaruv!$C$12-$H145&gt;Spravochnik!$E$5),"Ha","")</f>
        <v/>
      </c>
      <c r="M145" s="12"/>
      <c r="N145" s="14" t="str">
        <f aca="false">IF(OR($B145="",$C145=""),"",IF(COUNTIFS($B$5:$B$604,$B145,$C$5:$C$604,$C145)&gt;1,"Takror",""))</f>
        <v/>
      </c>
      <c r="O145" s="28" t="n">
        <f aca="false">IF(AND($B145&lt;&gt;"",$I145&gt;=Boshqaruv!$C$9,$I145&lt;=Boshqaruv!$C$10),IF(COUNTIFS(Patronaj_0_5!$D$5:$D$2504,$B145,Patronaj_0_5!$E$5:$E$2504,$C145,Patronaj_0_5!$H$5:$H$2504,"Ha",Patronaj_0_5!$B$5:$B$2504,"&gt;="&amp;Boshqaruv!$C$9,Patronaj_0_5!$B$5:$B$2504,"&lt;="&amp;Boshqaruv!$C$10)=0,1,0),0)</f>
        <v>0</v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4"/>
      <c r="E146" s="12"/>
      <c r="F146" s="12"/>
      <c r="G146" s="25"/>
      <c r="H146" s="13"/>
      <c r="I146" s="13"/>
      <c r="J146" s="14" t="str">
        <f aca="false">IF(OR($H146="",$I146=""),"",$I146-$H146)</f>
        <v/>
      </c>
      <c r="K146" s="14" t="str">
        <f aca="false">IF(OR($H146="",$I146=""),"",IF($I146-$H146&lt;=Spravochnik!$E$5,"Ha","Yo'q"))</f>
        <v/>
      </c>
      <c r="L146" s="14" t="str">
        <f aca="false">IF(AND($B146&lt;&gt;"",$H146&lt;&gt;"",$I146="",Boshqaruv!$C$12-$H146&gt;Spravochnik!$E$5),"Ha","")</f>
        <v/>
      </c>
      <c r="M146" s="12"/>
      <c r="N146" s="14" t="str">
        <f aca="false">IF(OR($B146="",$C146=""),"",IF(COUNTIFS($B$5:$B$604,$B146,$C$5:$C$604,$C146)&gt;1,"Takror",""))</f>
        <v/>
      </c>
      <c r="O146" s="28" t="n">
        <f aca="false">IF(AND($B146&lt;&gt;"",$I146&gt;=Boshqaruv!$C$9,$I146&lt;=Boshqaruv!$C$10),IF(COUNTIFS(Patronaj_0_5!$D$5:$D$2504,$B146,Patronaj_0_5!$E$5:$E$2504,$C146,Patronaj_0_5!$H$5:$H$2504,"Ha",Patronaj_0_5!$B$5:$B$2504,"&gt;="&amp;Boshqaruv!$C$9,Patronaj_0_5!$B$5:$B$2504,"&lt;="&amp;Boshqaruv!$C$10)=0,1,0),0)</f>
        <v>0</v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4"/>
      <c r="E147" s="12"/>
      <c r="F147" s="12"/>
      <c r="G147" s="25"/>
      <c r="H147" s="13"/>
      <c r="I147" s="13"/>
      <c r="J147" s="14" t="str">
        <f aca="false">IF(OR($H147="",$I147=""),"",$I147-$H147)</f>
        <v/>
      </c>
      <c r="K147" s="14" t="str">
        <f aca="false">IF(OR($H147="",$I147=""),"",IF($I147-$H147&lt;=Spravochnik!$E$5,"Ha","Yo'q"))</f>
        <v/>
      </c>
      <c r="L147" s="14" t="str">
        <f aca="false">IF(AND($B147&lt;&gt;"",$H147&lt;&gt;"",$I147="",Boshqaruv!$C$12-$H147&gt;Spravochnik!$E$5),"Ha","")</f>
        <v/>
      </c>
      <c r="M147" s="12"/>
      <c r="N147" s="14" t="str">
        <f aca="false">IF(OR($B147="",$C147=""),"",IF(COUNTIFS($B$5:$B$604,$B147,$C$5:$C$604,$C147)&gt;1,"Takror",""))</f>
        <v/>
      </c>
      <c r="O147" s="28" t="n">
        <f aca="false">IF(AND($B147&lt;&gt;"",$I147&gt;=Boshqaruv!$C$9,$I147&lt;=Boshqaruv!$C$10),IF(COUNTIFS(Patronaj_0_5!$D$5:$D$2504,$B147,Patronaj_0_5!$E$5:$E$2504,$C147,Patronaj_0_5!$H$5:$H$2504,"Ha",Patronaj_0_5!$B$5:$B$2504,"&gt;="&amp;Boshqaruv!$C$9,Patronaj_0_5!$B$5:$B$2504,"&lt;="&amp;Boshqaruv!$C$10)=0,1,0),0)</f>
        <v>0</v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4"/>
      <c r="E148" s="12"/>
      <c r="F148" s="12"/>
      <c r="G148" s="25"/>
      <c r="H148" s="13"/>
      <c r="I148" s="13"/>
      <c r="J148" s="14" t="str">
        <f aca="false">IF(OR($H148="",$I148=""),"",$I148-$H148)</f>
        <v/>
      </c>
      <c r="K148" s="14" t="str">
        <f aca="false">IF(OR($H148="",$I148=""),"",IF($I148-$H148&lt;=Spravochnik!$E$5,"Ha","Yo'q"))</f>
        <v/>
      </c>
      <c r="L148" s="14" t="str">
        <f aca="false">IF(AND($B148&lt;&gt;"",$H148&lt;&gt;"",$I148="",Boshqaruv!$C$12-$H148&gt;Spravochnik!$E$5),"Ha","")</f>
        <v/>
      </c>
      <c r="M148" s="12"/>
      <c r="N148" s="14" t="str">
        <f aca="false">IF(OR($B148="",$C148=""),"",IF(COUNTIFS($B$5:$B$604,$B148,$C$5:$C$604,$C148)&gt;1,"Takror",""))</f>
        <v/>
      </c>
      <c r="O148" s="28" t="n">
        <f aca="false">IF(AND($B148&lt;&gt;"",$I148&gt;=Boshqaruv!$C$9,$I148&lt;=Boshqaruv!$C$10),IF(COUNTIFS(Patronaj_0_5!$D$5:$D$2504,$B148,Patronaj_0_5!$E$5:$E$2504,$C148,Patronaj_0_5!$H$5:$H$2504,"Ha",Patronaj_0_5!$B$5:$B$2504,"&gt;="&amp;Boshqaruv!$C$9,Patronaj_0_5!$B$5:$B$2504,"&lt;="&amp;Boshqaruv!$C$10)=0,1,0),0)</f>
        <v>0</v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4"/>
      <c r="E149" s="12"/>
      <c r="F149" s="12"/>
      <c r="G149" s="25"/>
      <c r="H149" s="13"/>
      <c r="I149" s="13"/>
      <c r="J149" s="14" t="str">
        <f aca="false">IF(OR($H149="",$I149=""),"",$I149-$H149)</f>
        <v/>
      </c>
      <c r="K149" s="14" t="str">
        <f aca="false">IF(OR($H149="",$I149=""),"",IF($I149-$H149&lt;=Spravochnik!$E$5,"Ha","Yo'q"))</f>
        <v/>
      </c>
      <c r="L149" s="14" t="str">
        <f aca="false">IF(AND($B149&lt;&gt;"",$H149&lt;&gt;"",$I149="",Boshqaruv!$C$12-$H149&gt;Spravochnik!$E$5),"Ha","")</f>
        <v/>
      </c>
      <c r="M149" s="12"/>
      <c r="N149" s="14" t="str">
        <f aca="false">IF(OR($B149="",$C149=""),"",IF(COUNTIFS($B$5:$B$604,$B149,$C$5:$C$604,$C149)&gt;1,"Takror",""))</f>
        <v/>
      </c>
      <c r="O149" s="28" t="n">
        <f aca="false">IF(AND($B149&lt;&gt;"",$I149&gt;=Boshqaruv!$C$9,$I149&lt;=Boshqaruv!$C$10),IF(COUNTIFS(Patronaj_0_5!$D$5:$D$2504,$B149,Patronaj_0_5!$E$5:$E$2504,$C149,Patronaj_0_5!$H$5:$H$2504,"Ha",Patronaj_0_5!$B$5:$B$2504,"&gt;="&amp;Boshqaruv!$C$9,Patronaj_0_5!$B$5:$B$2504,"&lt;="&amp;Boshqaruv!$C$10)=0,1,0),0)</f>
        <v>0</v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4"/>
      <c r="E150" s="12"/>
      <c r="F150" s="12"/>
      <c r="G150" s="25"/>
      <c r="H150" s="13"/>
      <c r="I150" s="13"/>
      <c r="J150" s="14" t="str">
        <f aca="false">IF(OR($H150="",$I150=""),"",$I150-$H150)</f>
        <v/>
      </c>
      <c r="K150" s="14" t="str">
        <f aca="false">IF(OR($H150="",$I150=""),"",IF($I150-$H150&lt;=Spravochnik!$E$5,"Ha","Yo'q"))</f>
        <v/>
      </c>
      <c r="L150" s="14" t="str">
        <f aca="false">IF(AND($B150&lt;&gt;"",$H150&lt;&gt;"",$I150="",Boshqaruv!$C$12-$H150&gt;Spravochnik!$E$5),"Ha","")</f>
        <v/>
      </c>
      <c r="M150" s="12"/>
      <c r="N150" s="14" t="str">
        <f aca="false">IF(OR($B150="",$C150=""),"",IF(COUNTIFS($B$5:$B$604,$B150,$C$5:$C$604,$C150)&gt;1,"Takror",""))</f>
        <v/>
      </c>
      <c r="O150" s="28" t="n">
        <f aca="false">IF(AND($B150&lt;&gt;"",$I150&gt;=Boshqaruv!$C$9,$I150&lt;=Boshqaruv!$C$10),IF(COUNTIFS(Patronaj_0_5!$D$5:$D$2504,$B150,Patronaj_0_5!$E$5:$E$2504,$C150,Patronaj_0_5!$H$5:$H$2504,"Ha",Patronaj_0_5!$B$5:$B$2504,"&gt;="&amp;Boshqaruv!$C$9,Patronaj_0_5!$B$5:$B$2504,"&lt;="&amp;Boshqaruv!$C$10)=0,1,0),0)</f>
        <v>0</v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4"/>
      <c r="E151" s="12"/>
      <c r="F151" s="12"/>
      <c r="G151" s="25"/>
      <c r="H151" s="13"/>
      <c r="I151" s="13"/>
      <c r="J151" s="14" t="str">
        <f aca="false">IF(OR($H151="",$I151=""),"",$I151-$H151)</f>
        <v/>
      </c>
      <c r="K151" s="14" t="str">
        <f aca="false">IF(OR($H151="",$I151=""),"",IF($I151-$H151&lt;=Spravochnik!$E$5,"Ha","Yo'q"))</f>
        <v/>
      </c>
      <c r="L151" s="14" t="str">
        <f aca="false">IF(AND($B151&lt;&gt;"",$H151&lt;&gt;"",$I151="",Boshqaruv!$C$12-$H151&gt;Spravochnik!$E$5),"Ha","")</f>
        <v/>
      </c>
      <c r="M151" s="12"/>
      <c r="N151" s="14" t="str">
        <f aca="false">IF(OR($B151="",$C151=""),"",IF(COUNTIFS($B$5:$B$604,$B151,$C$5:$C$604,$C151)&gt;1,"Takror",""))</f>
        <v/>
      </c>
      <c r="O151" s="28" t="n">
        <f aca="false">IF(AND($B151&lt;&gt;"",$I151&gt;=Boshqaruv!$C$9,$I151&lt;=Boshqaruv!$C$10),IF(COUNTIFS(Patronaj_0_5!$D$5:$D$2504,$B151,Patronaj_0_5!$E$5:$E$2504,$C151,Patronaj_0_5!$H$5:$H$2504,"Ha",Patronaj_0_5!$B$5:$B$2504,"&gt;="&amp;Boshqaruv!$C$9,Patronaj_0_5!$B$5:$B$2504,"&lt;="&amp;Boshqaruv!$C$10)=0,1,0),0)</f>
        <v>0</v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4"/>
      <c r="E152" s="12"/>
      <c r="F152" s="12"/>
      <c r="G152" s="25"/>
      <c r="H152" s="13"/>
      <c r="I152" s="13"/>
      <c r="J152" s="14" t="str">
        <f aca="false">IF(OR($H152="",$I152=""),"",$I152-$H152)</f>
        <v/>
      </c>
      <c r="K152" s="14" t="str">
        <f aca="false">IF(OR($H152="",$I152=""),"",IF($I152-$H152&lt;=Spravochnik!$E$5,"Ha","Yo'q"))</f>
        <v/>
      </c>
      <c r="L152" s="14" t="str">
        <f aca="false">IF(AND($B152&lt;&gt;"",$H152&lt;&gt;"",$I152="",Boshqaruv!$C$12-$H152&gt;Spravochnik!$E$5),"Ha","")</f>
        <v/>
      </c>
      <c r="M152" s="12"/>
      <c r="N152" s="14" t="str">
        <f aca="false">IF(OR($B152="",$C152=""),"",IF(COUNTIFS($B$5:$B$604,$B152,$C$5:$C$604,$C152)&gt;1,"Takror",""))</f>
        <v/>
      </c>
      <c r="O152" s="28" t="n">
        <f aca="false">IF(AND($B152&lt;&gt;"",$I152&gt;=Boshqaruv!$C$9,$I152&lt;=Boshqaruv!$C$10),IF(COUNTIFS(Patronaj_0_5!$D$5:$D$2504,$B152,Patronaj_0_5!$E$5:$E$2504,$C152,Patronaj_0_5!$H$5:$H$2504,"Ha",Patronaj_0_5!$B$5:$B$2504,"&gt;="&amp;Boshqaruv!$C$9,Patronaj_0_5!$B$5:$B$2504,"&lt;="&amp;Boshqaruv!$C$10)=0,1,0),0)</f>
        <v>0</v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4"/>
      <c r="E153" s="12"/>
      <c r="F153" s="12"/>
      <c r="G153" s="25"/>
      <c r="H153" s="13"/>
      <c r="I153" s="13"/>
      <c r="J153" s="14" t="str">
        <f aca="false">IF(OR($H153="",$I153=""),"",$I153-$H153)</f>
        <v/>
      </c>
      <c r="K153" s="14" t="str">
        <f aca="false">IF(OR($H153="",$I153=""),"",IF($I153-$H153&lt;=Spravochnik!$E$5,"Ha","Yo'q"))</f>
        <v/>
      </c>
      <c r="L153" s="14" t="str">
        <f aca="false">IF(AND($B153&lt;&gt;"",$H153&lt;&gt;"",$I153="",Boshqaruv!$C$12-$H153&gt;Spravochnik!$E$5),"Ha","")</f>
        <v/>
      </c>
      <c r="M153" s="12"/>
      <c r="N153" s="14" t="str">
        <f aca="false">IF(OR($B153="",$C153=""),"",IF(COUNTIFS($B$5:$B$604,$B153,$C$5:$C$604,$C153)&gt;1,"Takror",""))</f>
        <v/>
      </c>
      <c r="O153" s="28" t="n">
        <f aca="false">IF(AND($B153&lt;&gt;"",$I153&gt;=Boshqaruv!$C$9,$I153&lt;=Boshqaruv!$C$10),IF(COUNTIFS(Patronaj_0_5!$D$5:$D$2504,$B153,Patronaj_0_5!$E$5:$E$2504,$C153,Patronaj_0_5!$H$5:$H$2504,"Ha",Patronaj_0_5!$B$5:$B$2504,"&gt;="&amp;Boshqaruv!$C$9,Patronaj_0_5!$B$5:$B$2504,"&lt;="&amp;Boshqaruv!$C$10)=0,1,0),0)</f>
        <v>0</v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4"/>
      <c r="E154" s="12"/>
      <c r="F154" s="12"/>
      <c r="G154" s="25"/>
      <c r="H154" s="13"/>
      <c r="I154" s="13"/>
      <c r="J154" s="14" t="str">
        <f aca="false">IF(OR($H154="",$I154=""),"",$I154-$H154)</f>
        <v/>
      </c>
      <c r="K154" s="14" t="str">
        <f aca="false">IF(OR($H154="",$I154=""),"",IF($I154-$H154&lt;=Spravochnik!$E$5,"Ha","Yo'q"))</f>
        <v/>
      </c>
      <c r="L154" s="14" t="str">
        <f aca="false">IF(AND($B154&lt;&gt;"",$H154&lt;&gt;"",$I154="",Boshqaruv!$C$12-$H154&gt;Spravochnik!$E$5),"Ha","")</f>
        <v/>
      </c>
      <c r="M154" s="12"/>
      <c r="N154" s="14" t="str">
        <f aca="false">IF(OR($B154="",$C154=""),"",IF(COUNTIFS($B$5:$B$604,$B154,$C$5:$C$604,$C154)&gt;1,"Takror",""))</f>
        <v/>
      </c>
      <c r="O154" s="28" t="n">
        <f aca="false">IF(AND($B154&lt;&gt;"",$I154&gt;=Boshqaruv!$C$9,$I154&lt;=Boshqaruv!$C$10),IF(COUNTIFS(Patronaj_0_5!$D$5:$D$2504,$B154,Patronaj_0_5!$E$5:$E$2504,$C154,Patronaj_0_5!$H$5:$H$2504,"Ha",Patronaj_0_5!$B$5:$B$2504,"&gt;="&amp;Boshqaruv!$C$9,Patronaj_0_5!$B$5:$B$2504,"&lt;="&amp;Boshqaruv!$C$10)=0,1,0),0)</f>
        <v>0</v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4"/>
      <c r="E155" s="12"/>
      <c r="F155" s="12"/>
      <c r="G155" s="25"/>
      <c r="H155" s="13"/>
      <c r="I155" s="13"/>
      <c r="J155" s="14" t="str">
        <f aca="false">IF(OR($H155="",$I155=""),"",$I155-$H155)</f>
        <v/>
      </c>
      <c r="K155" s="14" t="str">
        <f aca="false">IF(OR($H155="",$I155=""),"",IF($I155-$H155&lt;=Spravochnik!$E$5,"Ha","Yo'q"))</f>
        <v/>
      </c>
      <c r="L155" s="14" t="str">
        <f aca="false">IF(AND($B155&lt;&gt;"",$H155&lt;&gt;"",$I155="",Boshqaruv!$C$12-$H155&gt;Spravochnik!$E$5),"Ha","")</f>
        <v/>
      </c>
      <c r="M155" s="12"/>
      <c r="N155" s="14" t="str">
        <f aca="false">IF(OR($B155="",$C155=""),"",IF(COUNTIFS($B$5:$B$604,$B155,$C$5:$C$604,$C155)&gt;1,"Takror",""))</f>
        <v/>
      </c>
      <c r="O155" s="28" t="n">
        <f aca="false">IF(AND($B155&lt;&gt;"",$I155&gt;=Boshqaruv!$C$9,$I155&lt;=Boshqaruv!$C$10),IF(COUNTIFS(Patronaj_0_5!$D$5:$D$2504,$B155,Patronaj_0_5!$E$5:$E$2504,$C155,Patronaj_0_5!$H$5:$H$2504,"Ha",Patronaj_0_5!$B$5:$B$2504,"&gt;="&amp;Boshqaruv!$C$9,Patronaj_0_5!$B$5:$B$2504,"&lt;="&amp;Boshqaruv!$C$10)=0,1,0),0)</f>
        <v>0</v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4"/>
      <c r="E156" s="12"/>
      <c r="F156" s="12"/>
      <c r="G156" s="25"/>
      <c r="H156" s="13"/>
      <c r="I156" s="13"/>
      <c r="J156" s="14" t="str">
        <f aca="false">IF(OR($H156="",$I156=""),"",$I156-$H156)</f>
        <v/>
      </c>
      <c r="K156" s="14" t="str">
        <f aca="false">IF(OR($H156="",$I156=""),"",IF($I156-$H156&lt;=Spravochnik!$E$5,"Ha","Yo'q"))</f>
        <v/>
      </c>
      <c r="L156" s="14" t="str">
        <f aca="false">IF(AND($B156&lt;&gt;"",$H156&lt;&gt;"",$I156="",Boshqaruv!$C$12-$H156&gt;Spravochnik!$E$5),"Ha","")</f>
        <v/>
      </c>
      <c r="M156" s="12"/>
      <c r="N156" s="14" t="str">
        <f aca="false">IF(OR($B156="",$C156=""),"",IF(COUNTIFS($B$5:$B$604,$B156,$C$5:$C$604,$C156)&gt;1,"Takror",""))</f>
        <v/>
      </c>
      <c r="O156" s="28" t="n">
        <f aca="false">IF(AND($B156&lt;&gt;"",$I156&gt;=Boshqaruv!$C$9,$I156&lt;=Boshqaruv!$C$10),IF(COUNTIFS(Patronaj_0_5!$D$5:$D$2504,$B156,Patronaj_0_5!$E$5:$E$2504,$C156,Patronaj_0_5!$H$5:$H$2504,"Ha",Patronaj_0_5!$B$5:$B$2504,"&gt;="&amp;Boshqaruv!$C$9,Patronaj_0_5!$B$5:$B$2504,"&lt;="&amp;Boshqaruv!$C$10)=0,1,0),0)</f>
        <v>0</v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4"/>
      <c r="E157" s="12"/>
      <c r="F157" s="12"/>
      <c r="G157" s="25"/>
      <c r="H157" s="13"/>
      <c r="I157" s="13"/>
      <c r="J157" s="14" t="str">
        <f aca="false">IF(OR($H157="",$I157=""),"",$I157-$H157)</f>
        <v/>
      </c>
      <c r="K157" s="14" t="str">
        <f aca="false">IF(OR($H157="",$I157=""),"",IF($I157-$H157&lt;=Spravochnik!$E$5,"Ha","Yo'q"))</f>
        <v/>
      </c>
      <c r="L157" s="14" t="str">
        <f aca="false">IF(AND($B157&lt;&gt;"",$H157&lt;&gt;"",$I157="",Boshqaruv!$C$12-$H157&gt;Spravochnik!$E$5),"Ha","")</f>
        <v/>
      </c>
      <c r="M157" s="12"/>
      <c r="N157" s="14" t="str">
        <f aca="false">IF(OR($B157="",$C157=""),"",IF(COUNTIFS($B$5:$B$604,$B157,$C$5:$C$604,$C157)&gt;1,"Takror",""))</f>
        <v/>
      </c>
      <c r="O157" s="28" t="n">
        <f aca="false">IF(AND($B157&lt;&gt;"",$I157&gt;=Boshqaruv!$C$9,$I157&lt;=Boshqaruv!$C$10),IF(COUNTIFS(Patronaj_0_5!$D$5:$D$2504,$B157,Patronaj_0_5!$E$5:$E$2504,$C157,Patronaj_0_5!$H$5:$H$2504,"Ha",Patronaj_0_5!$B$5:$B$2504,"&gt;="&amp;Boshqaruv!$C$9,Patronaj_0_5!$B$5:$B$2504,"&lt;="&amp;Boshqaruv!$C$10)=0,1,0),0)</f>
        <v>0</v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4"/>
      <c r="E158" s="12"/>
      <c r="F158" s="12"/>
      <c r="G158" s="25"/>
      <c r="H158" s="13"/>
      <c r="I158" s="13"/>
      <c r="J158" s="14" t="str">
        <f aca="false">IF(OR($H158="",$I158=""),"",$I158-$H158)</f>
        <v/>
      </c>
      <c r="K158" s="14" t="str">
        <f aca="false">IF(OR($H158="",$I158=""),"",IF($I158-$H158&lt;=Spravochnik!$E$5,"Ha","Yo'q"))</f>
        <v/>
      </c>
      <c r="L158" s="14" t="str">
        <f aca="false">IF(AND($B158&lt;&gt;"",$H158&lt;&gt;"",$I158="",Boshqaruv!$C$12-$H158&gt;Spravochnik!$E$5),"Ha","")</f>
        <v/>
      </c>
      <c r="M158" s="12"/>
      <c r="N158" s="14" t="str">
        <f aca="false">IF(OR($B158="",$C158=""),"",IF(COUNTIFS($B$5:$B$604,$B158,$C$5:$C$604,$C158)&gt;1,"Takror",""))</f>
        <v/>
      </c>
      <c r="O158" s="28" t="n">
        <f aca="false">IF(AND($B158&lt;&gt;"",$I158&gt;=Boshqaruv!$C$9,$I158&lt;=Boshqaruv!$C$10),IF(COUNTIFS(Patronaj_0_5!$D$5:$D$2504,$B158,Patronaj_0_5!$E$5:$E$2504,$C158,Patronaj_0_5!$H$5:$H$2504,"Ha",Patronaj_0_5!$B$5:$B$2504,"&gt;="&amp;Boshqaruv!$C$9,Patronaj_0_5!$B$5:$B$2504,"&lt;="&amp;Boshqaruv!$C$10)=0,1,0),0)</f>
        <v>0</v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4"/>
      <c r="E159" s="12"/>
      <c r="F159" s="12"/>
      <c r="G159" s="25"/>
      <c r="H159" s="13"/>
      <c r="I159" s="13"/>
      <c r="J159" s="14" t="str">
        <f aca="false">IF(OR($H159="",$I159=""),"",$I159-$H159)</f>
        <v/>
      </c>
      <c r="K159" s="14" t="str">
        <f aca="false">IF(OR($H159="",$I159=""),"",IF($I159-$H159&lt;=Spravochnik!$E$5,"Ha","Yo'q"))</f>
        <v/>
      </c>
      <c r="L159" s="14" t="str">
        <f aca="false">IF(AND($B159&lt;&gt;"",$H159&lt;&gt;"",$I159="",Boshqaruv!$C$12-$H159&gt;Spravochnik!$E$5),"Ha","")</f>
        <v/>
      </c>
      <c r="M159" s="12"/>
      <c r="N159" s="14" t="str">
        <f aca="false">IF(OR($B159="",$C159=""),"",IF(COUNTIFS($B$5:$B$604,$B159,$C$5:$C$604,$C159)&gt;1,"Takror",""))</f>
        <v/>
      </c>
      <c r="O159" s="28" t="n">
        <f aca="false">IF(AND($B159&lt;&gt;"",$I159&gt;=Boshqaruv!$C$9,$I159&lt;=Boshqaruv!$C$10),IF(COUNTIFS(Patronaj_0_5!$D$5:$D$2504,$B159,Patronaj_0_5!$E$5:$E$2504,$C159,Patronaj_0_5!$H$5:$H$2504,"Ha",Patronaj_0_5!$B$5:$B$2504,"&gt;="&amp;Boshqaruv!$C$9,Patronaj_0_5!$B$5:$B$2504,"&lt;="&amp;Boshqaruv!$C$10)=0,1,0),0)</f>
        <v>0</v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4"/>
      <c r="E160" s="12"/>
      <c r="F160" s="12"/>
      <c r="G160" s="25"/>
      <c r="H160" s="13"/>
      <c r="I160" s="13"/>
      <c r="J160" s="14" t="str">
        <f aca="false">IF(OR($H160="",$I160=""),"",$I160-$H160)</f>
        <v/>
      </c>
      <c r="K160" s="14" t="str">
        <f aca="false">IF(OR($H160="",$I160=""),"",IF($I160-$H160&lt;=Spravochnik!$E$5,"Ha","Yo'q"))</f>
        <v/>
      </c>
      <c r="L160" s="14" t="str">
        <f aca="false">IF(AND($B160&lt;&gt;"",$H160&lt;&gt;"",$I160="",Boshqaruv!$C$12-$H160&gt;Spravochnik!$E$5),"Ha","")</f>
        <v/>
      </c>
      <c r="M160" s="12"/>
      <c r="N160" s="14" t="str">
        <f aca="false">IF(OR($B160="",$C160=""),"",IF(COUNTIFS($B$5:$B$604,$B160,$C$5:$C$604,$C160)&gt;1,"Takror",""))</f>
        <v/>
      </c>
      <c r="O160" s="28" t="n">
        <f aca="false">IF(AND($B160&lt;&gt;"",$I160&gt;=Boshqaruv!$C$9,$I160&lt;=Boshqaruv!$C$10),IF(COUNTIFS(Patronaj_0_5!$D$5:$D$2504,$B160,Patronaj_0_5!$E$5:$E$2504,$C160,Patronaj_0_5!$H$5:$H$2504,"Ha",Patronaj_0_5!$B$5:$B$2504,"&gt;="&amp;Boshqaruv!$C$9,Patronaj_0_5!$B$5:$B$2504,"&lt;="&amp;Boshqaruv!$C$10)=0,1,0),0)</f>
        <v>0</v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4"/>
      <c r="E161" s="12"/>
      <c r="F161" s="12"/>
      <c r="G161" s="25"/>
      <c r="H161" s="13"/>
      <c r="I161" s="13"/>
      <c r="J161" s="14" t="str">
        <f aca="false">IF(OR($H161="",$I161=""),"",$I161-$H161)</f>
        <v/>
      </c>
      <c r="K161" s="14" t="str">
        <f aca="false">IF(OR($H161="",$I161=""),"",IF($I161-$H161&lt;=Spravochnik!$E$5,"Ha","Yo'q"))</f>
        <v/>
      </c>
      <c r="L161" s="14" t="str">
        <f aca="false">IF(AND($B161&lt;&gt;"",$H161&lt;&gt;"",$I161="",Boshqaruv!$C$12-$H161&gt;Spravochnik!$E$5),"Ha","")</f>
        <v/>
      </c>
      <c r="M161" s="12"/>
      <c r="N161" s="14" t="str">
        <f aca="false">IF(OR($B161="",$C161=""),"",IF(COUNTIFS($B$5:$B$604,$B161,$C$5:$C$604,$C161)&gt;1,"Takror",""))</f>
        <v/>
      </c>
      <c r="O161" s="28" t="n">
        <f aca="false">IF(AND($B161&lt;&gt;"",$I161&gt;=Boshqaruv!$C$9,$I161&lt;=Boshqaruv!$C$10),IF(COUNTIFS(Patronaj_0_5!$D$5:$D$2504,$B161,Patronaj_0_5!$E$5:$E$2504,$C161,Patronaj_0_5!$H$5:$H$2504,"Ha",Patronaj_0_5!$B$5:$B$2504,"&gt;="&amp;Boshqaruv!$C$9,Patronaj_0_5!$B$5:$B$2504,"&lt;="&amp;Boshqaruv!$C$10)=0,1,0),0)</f>
        <v>0</v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4"/>
      <c r="E162" s="12"/>
      <c r="F162" s="12"/>
      <c r="G162" s="25"/>
      <c r="H162" s="13"/>
      <c r="I162" s="13"/>
      <c r="J162" s="14" t="str">
        <f aca="false">IF(OR($H162="",$I162=""),"",$I162-$H162)</f>
        <v/>
      </c>
      <c r="K162" s="14" t="str">
        <f aca="false">IF(OR($H162="",$I162=""),"",IF($I162-$H162&lt;=Spravochnik!$E$5,"Ha","Yo'q"))</f>
        <v/>
      </c>
      <c r="L162" s="14" t="str">
        <f aca="false">IF(AND($B162&lt;&gt;"",$H162&lt;&gt;"",$I162="",Boshqaruv!$C$12-$H162&gt;Spravochnik!$E$5),"Ha","")</f>
        <v/>
      </c>
      <c r="M162" s="12"/>
      <c r="N162" s="14" t="str">
        <f aca="false">IF(OR($B162="",$C162=""),"",IF(COUNTIFS($B$5:$B$604,$B162,$C$5:$C$604,$C162)&gt;1,"Takror",""))</f>
        <v/>
      </c>
      <c r="O162" s="28" t="n">
        <f aca="false">IF(AND($B162&lt;&gt;"",$I162&gt;=Boshqaruv!$C$9,$I162&lt;=Boshqaruv!$C$10),IF(COUNTIFS(Patronaj_0_5!$D$5:$D$2504,$B162,Patronaj_0_5!$E$5:$E$2504,$C162,Patronaj_0_5!$H$5:$H$2504,"Ha",Patronaj_0_5!$B$5:$B$2504,"&gt;="&amp;Boshqaruv!$C$9,Patronaj_0_5!$B$5:$B$2504,"&lt;="&amp;Boshqaruv!$C$10)=0,1,0),0)</f>
        <v>0</v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4"/>
      <c r="E163" s="12"/>
      <c r="F163" s="12"/>
      <c r="G163" s="25"/>
      <c r="H163" s="13"/>
      <c r="I163" s="13"/>
      <c r="J163" s="14" t="str">
        <f aca="false">IF(OR($H163="",$I163=""),"",$I163-$H163)</f>
        <v/>
      </c>
      <c r="K163" s="14" t="str">
        <f aca="false">IF(OR($H163="",$I163=""),"",IF($I163-$H163&lt;=Spravochnik!$E$5,"Ha","Yo'q"))</f>
        <v/>
      </c>
      <c r="L163" s="14" t="str">
        <f aca="false">IF(AND($B163&lt;&gt;"",$H163&lt;&gt;"",$I163="",Boshqaruv!$C$12-$H163&gt;Spravochnik!$E$5),"Ha","")</f>
        <v/>
      </c>
      <c r="M163" s="12"/>
      <c r="N163" s="14" t="str">
        <f aca="false">IF(OR($B163="",$C163=""),"",IF(COUNTIFS($B$5:$B$604,$B163,$C$5:$C$604,$C163)&gt;1,"Takror",""))</f>
        <v/>
      </c>
      <c r="O163" s="28" t="n">
        <f aca="false">IF(AND($B163&lt;&gt;"",$I163&gt;=Boshqaruv!$C$9,$I163&lt;=Boshqaruv!$C$10),IF(COUNTIFS(Patronaj_0_5!$D$5:$D$2504,$B163,Patronaj_0_5!$E$5:$E$2504,$C163,Patronaj_0_5!$H$5:$H$2504,"Ha",Patronaj_0_5!$B$5:$B$2504,"&gt;="&amp;Boshqaruv!$C$9,Patronaj_0_5!$B$5:$B$2504,"&lt;="&amp;Boshqaruv!$C$10)=0,1,0),0)</f>
        <v>0</v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4"/>
      <c r="E164" s="12"/>
      <c r="F164" s="12"/>
      <c r="G164" s="25"/>
      <c r="H164" s="13"/>
      <c r="I164" s="13"/>
      <c r="J164" s="14" t="str">
        <f aca="false">IF(OR($H164="",$I164=""),"",$I164-$H164)</f>
        <v/>
      </c>
      <c r="K164" s="14" t="str">
        <f aca="false">IF(OR($H164="",$I164=""),"",IF($I164-$H164&lt;=Spravochnik!$E$5,"Ha","Yo'q"))</f>
        <v/>
      </c>
      <c r="L164" s="14" t="str">
        <f aca="false">IF(AND($B164&lt;&gt;"",$H164&lt;&gt;"",$I164="",Boshqaruv!$C$12-$H164&gt;Spravochnik!$E$5),"Ha","")</f>
        <v/>
      </c>
      <c r="M164" s="12"/>
      <c r="N164" s="14" t="str">
        <f aca="false">IF(OR($B164="",$C164=""),"",IF(COUNTIFS($B$5:$B$604,$B164,$C$5:$C$604,$C164)&gt;1,"Takror",""))</f>
        <v/>
      </c>
      <c r="O164" s="28" t="n">
        <f aca="false">IF(AND($B164&lt;&gt;"",$I164&gt;=Boshqaruv!$C$9,$I164&lt;=Boshqaruv!$C$10),IF(COUNTIFS(Patronaj_0_5!$D$5:$D$2504,$B164,Patronaj_0_5!$E$5:$E$2504,$C164,Patronaj_0_5!$H$5:$H$2504,"Ha",Patronaj_0_5!$B$5:$B$2504,"&gt;="&amp;Boshqaruv!$C$9,Patronaj_0_5!$B$5:$B$2504,"&lt;="&amp;Boshqaruv!$C$10)=0,1,0),0)</f>
        <v>0</v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4"/>
      <c r="E165" s="12"/>
      <c r="F165" s="12"/>
      <c r="G165" s="25"/>
      <c r="H165" s="13"/>
      <c r="I165" s="13"/>
      <c r="J165" s="14" t="str">
        <f aca="false">IF(OR($H165="",$I165=""),"",$I165-$H165)</f>
        <v/>
      </c>
      <c r="K165" s="14" t="str">
        <f aca="false">IF(OR($H165="",$I165=""),"",IF($I165-$H165&lt;=Spravochnik!$E$5,"Ha","Yo'q"))</f>
        <v/>
      </c>
      <c r="L165" s="14" t="str">
        <f aca="false">IF(AND($B165&lt;&gt;"",$H165&lt;&gt;"",$I165="",Boshqaruv!$C$12-$H165&gt;Spravochnik!$E$5),"Ha","")</f>
        <v/>
      </c>
      <c r="M165" s="12"/>
      <c r="N165" s="14" t="str">
        <f aca="false">IF(OR($B165="",$C165=""),"",IF(COUNTIFS($B$5:$B$604,$B165,$C$5:$C$604,$C165)&gt;1,"Takror",""))</f>
        <v/>
      </c>
      <c r="O165" s="28" t="n">
        <f aca="false">IF(AND($B165&lt;&gt;"",$I165&gt;=Boshqaruv!$C$9,$I165&lt;=Boshqaruv!$C$10),IF(COUNTIFS(Patronaj_0_5!$D$5:$D$2504,$B165,Patronaj_0_5!$E$5:$E$2504,$C165,Patronaj_0_5!$H$5:$H$2504,"Ha",Patronaj_0_5!$B$5:$B$2504,"&gt;="&amp;Boshqaruv!$C$9,Patronaj_0_5!$B$5:$B$2504,"&lt;="&amp;Boshqaruv!$C$10)=0,1,0),0)</f>
        <v>0</v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4"/>
      <c r="E166" s="12"/>
      <c r="F166" s="12"/>
      <c r="G166" s="25"/>
      <c r="H166" s="13"/>
      <c r="I166" s="13"/>
      <c r="J166" s="14" t="str">
        <f aca="false">IF(OR($H166="",$I166=""),"",$I166-$H166)</f>
        <v/>
      </c>
      <c r="K166" s="14" t="str">
        <f aca="false">IF(OR($H166="",$I166=""),"",IF($I166-$H166&lt;=Spravochnik!$E$5,"Ha","Yo'q"))</f>
        <v/>
      </c>
      <c r="L166" s="14" t="str">
        <f aca="false">IF(AND($B166&lt;&gt;"",$H166&lt;&gt;"",$I166="",Boshqaruv!$C$12-$H166&gt;Spravochnik!$E$5),"Ha","")</f>
        <v/>
      </c>
      <c r="M166" s="12"/>
      <c r="N166" s="14" t="str">
        <f aca="false">IF(OR($B166="",$C166=""),"",IF(COUNTIFS($B$5:$B$604,$B166,$C$5:$C$604,$C166)&gt;1,"Takror",""))</f>
        <v/>
      </c>
      <c r="O166" s="28" t="n">
        <f aca="false">IF(AND($B166&lt;&gt;"",$I166&gt;=Boshqaruv!$C$9,$I166&lt;=Boshqaruv!$C$10),IF(COUNTIFS(Patronaj_0_5!$D$5:$D$2504,$B166,Patronaj_0_5!$E$5:$E$2504,$C166,Patronaj_0_5!$H$5:$H$2504,"Ha",Patronaj_0_5!$B$5:$B$2504,"&gt;="&amp;Boshqaruv!$C$9,Patronaj_0_5!$B$5:$B$2504,"&lt;="&amp;Boshqaruv!$C$10)=0,1,0),0)</f>
        <v>0</v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4"/>
      <c r="E167" s="12"/>
      <c r="F167" s="12"/>
      <c r="G167" s="25"/>
      <c r="H167" s="13"/>
      <c r="I167" s="13"/>
      <c r="J167" s="14" t="str">
        <f aca="false">IF(OR($H167="",$I167=""),"",$I167-$H167)</f>
        <v/>
      </c>
      <c r="K167" s="14" t="str">
        <f aca="false">IF(OR($H167="",$I167=""),"",IF($I167-$H167&lt;=Spravochnik!$E$5,"Ha","Yo'q"))</f>
        <v/>
      </c>
      <c r="L167" s="14" t="str">
        <f aca="false">IF(AND($B167&lt;&gt;"",$H167&lt;&gt;"",$I167="",Boshqaruv!$C$12-$H167&gt;Spravochnik!$E$5),"Ha","")</f>
        <v/>
      </c>
      <c r="M167" s="12"/>
      <c r="N167" s="14" t="str">
        <f aca="false">IF(OR($B167="",$C167=""),"",IF(COUNTIFS($B$5:$B$604,$B167,$C$5:$C$604,$C167)&gt;1,"Takror",""))</f>
        <v/>
      </c>
      <c r="O167" s="28" t="n">
        <f aca="false">IF(AND($B167&lt;&gt;"",$I167&gt;=Boshqaruv!$C$9,$I167&lt;=Boshqaruv!$C$10),IF(COUNTIFS(Patronaj_0_5!$D$5:$D$2504,$B167,Patronaj_0_5!$E$5:$E$2504,$C167,Patronaj_0_5!$H$5:$H$2504,"Ha",Patronaj_0_5!$B$5:$B$2504,"&gt;="&amp;Boshqaruv!$C$9,Patronaj_0_5!$B$5:$B$2504,"&lt;="&amp;Boshqaruv!$C$10)=0,1,0),0)</f>
        <v>0</v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4"/>
      <c r="E168" s="12"/>
      <c r="F168" s="12"/>
      <c r="G168" s="25"/>
      <c r="H168" s="13"/>
      <c r="I168" s="13"/>
      <c r="J168" s="14" t="str">
        <f aca="false">IF(OR($H168="",$I168=""),"",$I168-$H168)</f>
        <v/>
      </c>
      <c r="K168" s="14" t="str">
        <f aca="false">IF(OR($H168="",$I168=""),"",IF($I168-$H168&lt;=Spravochnik!$E$5,"Ha","Yo'q"))</f>
        <v/>
      </c>
      <c r="L168" s="14" t="str">
        <f aca="false">IF(AND($B168&lt;&gt;"",$H168&lt;&gt;"",$I168="",Boshqaruv!$C$12-$H168&gt;Spravochnik!$E$5),"Ha","")</f>
        <v/>
      </c>
      <c r="M168" s="12"/>
      <c r="N168" s="14" t="str">
        <f aca="false">IF(OR($B168="",$C168=""),"",IF(COUNTIFS($B$5:$B$604,$B168,$C$5:$C$604,$C168)&gt;1,"Takror",""))</f>
        <v/>
      </c>
      <c r="O168" s="28" t="n">
        <f aca="false">IF(AND($B168&lt;&gt;"",$I168&gt;=Boshqaruv!$C$9,$I168&lt;=Boshqaruv!$C$10),IF(COUNTIFS(Patronaj_0_5!$D$5:$D$2504,$B168,Patronaj_0_5!$E$5:$E$2504,$C168,Patronaj_0_5!$H$5:$H$2504,"Ha",Patronaj_0_5!$B$5:$B$2504,"&gt;="&amp;Boshqaruv!$C$9,Patronaj_0_5!$B$5:$B$2504,"&lt;="&amp;Boshqaruv!$C$10)=0,1,0),0)</f>
        <v>0</v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4"/>
      <c r="E169" s="12"/>
      <c r="F169" s="12"/>
      <c r="G169" s="25"/>
      <c r="H169" s="13"/>
      <c r="I169" s="13"/>
      <c r="J169" s="14" t="str">
        <f aca="false">IF(OR($H169="",$I169=""),"",$I169-$H169)</f>
        <v/>
      </c>
      <c r="K169" s="14" t="str">
        <f aca="false">IF(OR($H169="",$I169=""),"",IF($I169-$H169&lt;=Spravochnik!$E$5,"Ha","Yo'q"))</f>
        <v/>
      </c>
      <c r="L169" s="14" t="str">
        <f aca="false">IF(AND($B169&lt;&gt;"",$H169&lt;&gt;"",$I169="",Boshqaruv!$C$12-$H169&gt;Spravochnik!$E$5),"Ha","")</f>
        <v/>
      </c>
      <c r="M169" s="12"/>
      <c r="N169" s="14" t="str">
        <f aca="false">IF(OR($B169="",$C169=""),"",IF(COUNTIFS($B$5:$B$604,$B169,$C$5:$C$604,$C169)&gt;1,"Takror",""))</f>
        <v/>
      </c>
      <c r="O169" s="28" t="n">
        <f aca="false">IF(AND($B169&lt;&gt;"",$I169&gt;=Boshqaruv!$C$9,$I169&lt;=Boshqaruv!$C$10),IF(COUNTIFS(Patronaj_0_5!$D$5:$D$2504,$B169,Patronaj_0_5!$E$5:$E$2504,$C169,Patronaj_0_5!$H$5:$H$2504,"Ha",Patronaj_0_5!$B$5:$B$2504,"&gt;="&amp;Boshqaruv!$C$9,Patronaj_0_5!$B$5:$B$2504,"&lt;="&amp;Boshqaruv!$C$10)=0,1,0),0)</f>
        <v>0</v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4"/>
      <c r="E170" s="12"/>
      <c r="F170" s="12"/>
      <c r="G170" s="25"/>
      <c r="H170" s="13"/>
      <c r="I170" s="13"/>
      <c r="J170" s="14" t="str">
        <f aca="false">IF(OR($H170="",$I170=""),"",$I170-$H170)</f>
        <v/>
      </c>
      <c r="K170" s="14" t="str">
        <f aca="false">IF(OR($H170="",$I170=""),"",IF($I170-$H170&lt;=Spravochnik!$E$5,"Ha","Yo'q"))</f>
        <v/>
      </c>
      <c r="L170" s="14" t="str">
        <f aca="false">IF(AND($B170&lt;&gt;"",$H170&lt;&gt;"",$I170="",Boshqaruv!$C$12-$H170&gt;Spravochnik!$E$5),"Ha","")</f>
        <v/>
      </c>
      <c r="M170" s="12"/>
      <c r="N170" s="14" t="str">
        <f aca="false">IF(OR($B170="",$C170=""),"",IF(COUNTIFS($B$5:$B$604,$B170,$C$5:$C$604,$C170)&gt;1,"Takror",""))</f>
        <v/>
      </c>
      <c r="O170" s="28" t="n">
        <f aca="false">IF(AND($B170&lt;&gt;"",$I170&gt;=Boshqaruv!$C$9,$I170&lt;=Boshqaruv!$C$10),IF(COUNTIFS(Patronaj_0_5!$D$5:$D$2504,$B170,Patronaj_0_5!$E$5:$E$2504,$C170,Patronaj_0_5!$H$5:$H$2504,"Ha",Patronaj_0_5!$B$5:$B$2504,"&gt;="&amp;Boshqaruv!$C$9,Patronaj_0_5!$B$5:$B$2504,"&lt;="&amp;Boshqaruv!$C$10)=0,1,0),0)</f>
        <v>0</v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4"/>
      <c r="E171" s="12"/>
      <c r="F171" s="12"/>
      <c r="G171" s="25"/>
      <c r="H171" s="13"/>
      <c r="I171" s="13"/>
      <c r="J171" s="14" t="str">
        <f aca="false">IF(OR($H171="",$I171=""),"",$I171-$H171)</f>
        <v/>
      </c>
      <c r="K171" s="14" t="str">
        <f aca="false">IF(OR($H171="",$I171=""),"",IF($I171-$H171&lt;=Spravochnik!$E$5,"Ha","Yo'q"))</f>
        <v/>
      </c>
      <c r="L171" s="14" t="str">
        <f aca="false">IF(AND($B171&lt;&gt;"",$H171&lt;&gt;"",$I171="",Boshqaruv!$C$12-$H171&gt;Spravochnik!$E$5),"Ha","")</f>
        <v/>
      </c>
      <c r="M171" s="12"/>
      <c r="N171" s="14" t="str">
        <f aca="false">IF(OR($B171="",$C171=""),"",IF(COUNTIFS($B$5:$B$604,$B171,$C$5:$C$604,$C171)&gt;1,"Takror",""))</f>
        <v/>
      </c>
      <c r="O171" s="28" t="n">
        <f aca="false">IF(AND($B171&lt;&gt;"",$I171&gt;=Boshqaruv!$C$9,$I171&lt;=Boshqaruv!$C$10),IF(COUNTIFS(Patronaj_0_5!$D$5:$D$2504,$B171,Patronaj_0_5!$E$5:$E$2504,$C171,Patronaj_0_5!$H$5:$H$2504,"Ha",Patronaj_0_5!$B$5:$B$2504,"&gt;="&amp;Boshqaruv!$C$9,Patronaj_0_5!$B$5:$B$2504,"&lt;="&amp;Boshqaruv!$C$10)=0,1,0),0)</f>
        <v>0</v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4"/>
      <c r="E172" s="12"/>
      <c r="F172" s="12"/>
      <c r="G172" s="25"/>
      <c r="H172" s="13"/>
      <c r="I172" s="13"/>
      <c r="J172" s="14" t="str">
        <f aca="false">IF(OR($H172="",$I172=""),"",$I172-$H172)</f>
        <v/>
      </c>
      <c r="K172" s="14" t="str">
        <f aca="false">IF(OR($H172="",$I172=""),"",IF($I172-$H172&lt;=Spravochnik!$E$5,"Ha","Yo'q"))</f>
        <v/>
      </c>
      <c r="L172" s="14" t="str">
        <f aca="false">IF(AND($B172&lt;&gt;"",$H172&lt;&gt;"",$I172="",Boshqaruv!$C$12-$H172&gt;Spravochnik!$E$5),"Ha","")</f>
        <v/>
      </c>
      <c r="M172" s="12"/>
      <c r="N172" s="14" t="str">
        <f aca="false">IF(OR($B172="",$C172=""),"",IF(COUNTIFS($B$5:$B$604,$B172,$C$5:$C$604,$C172)&gt;1,"Takror",""))</f>
        <v/>
      </c>
      <c r="O172" s="28" t="n">
        <f aca="false">IF(AND($B172&lt;&gt;"",$I172&gt;=Boshqaruv!$C$9,$I172&lt;=Boshqaruv!$C$10),IF(COUNTIFS(Patronaj_0_5!$D$5:$D$2504,$B172,Patronaj_0_5!$E$5:$E$2504,$C172,Patronaj_0_5!$H$5:$H$2504,"Ha",Patronaj_0_5!$B$5:$B$2504,"&gt;="&amp;Boshqaruv!$C$9,Patronaj_0_5!$B$5:$B$2504,"&lt;="&amp;Boshqaruv!$C$10)=0,1,0),0)</f>
        <v>0</v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4"/>
      <c r="E173" s="12"/>
      <c r="F173" s="12"/>
      <c r="G173" s="25"/>
      <c r="H173" s="13"/>
      <c r="I173" s="13"/>
      <c r="J173" s="14" t="str">
        <f aca="false">IF(OR($H173="",$I173=""),"",$I173-$H173)</f>
        <v/>
      </c>
      <c r="K173" s="14" t="str">
        <f aca="false">IF(OR($H173="",$I173=""),"",IF($I173-$H173&lt;=Spravochnik!$E$5,"Ha","Yo'q"))</f>
        <v/>
      </c>
      <c r="L173" s="14" t="str">
        <f aca="false">IF(AND($B173&lt;&gt;"",$H173&lt;&gt;"",$I173="",Boshqaruv!$C$12-$H173&gt;Spravochnik!$E$5),"Ha","")</f>
        <v/>
      </c>
      <c r="M173" s="12"/>
      <c r="N173" s="14" t="str">
        <f aca="false">IF(OR($B173="",$C173=""),"",IF(COUNTIFS($B$5:$B$604,$B173,$C$5:$C$604,$C173)&gt;1,"Takror",""))</f>
        <v/>
      </c>
      <c r="O173" s="28" t="n">
        <f aca="false">IF(AND($B173&lt;&gt;"",$I173&gt;=Boshqaruv!$C$9,$I173&lt;=Boshqaruv!$C$10),IF(COUNTIFS(Patronaj_0_5!$D$5:$D$2504,$B173,Patronaj_0_5!$E$5:$E$2504,$C173,Patronaj_0_5!$H$5:$H$2504,"Ha",Patronaj_0_5!$B$5:$B$2504,"&gt;="&amp;Boshqaruv!$C$9,Patronaj_0_5!$B$5:$B$2504,"&lt;="&amp;Boshqaruv!$C$10)=0,1,0),0)</f>
        <v>0</v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4"/>
      <c r="E174" s="12"/>
      <c r="F174" s="12"/>
      <c r="G174" s="25"/>
      <c r="H174" s="13"/>
      <c r="I174" s="13"/>
      <c r="J174" s="14" t="str">
        <f aca="false">IF(OR($H174="",$I174=""),"",$I174-$H174)</f>
        <v/>
      </c>
      <c r="K174" s="14" t="str">
        <f aca="false">IF(OR($H174="",$I174=""),"",IF($I174-$H174&lt;=Spravochnik!$E$5,"Ha","Yo'q"))</f>
        <v/>
      </c>
      <c r="L174" s="14" t="str">
        <f aca="false">IF(AND($B174&lt;&gt;"",$H174&lt;&gt;"",$I174="",Boshqaruv!$C$12-$H174&gt;Spravochnik!$E$5),"Ha","")</f>
        <v/>
      </c>
      <c r="M174" s="12"/>
      <c r="N174" s="14" t="str">
        <f aca="false">IF(OR($B174="",$C174=""),"",IF(COUNTIFS($B$5:$B$604,$B174,$C$5:$C$604,$C174)&gt;1,"Takror",""))</f>
        <v/>
      </c>
      <c r="O174" s="28" t="n">
        <f aca="false">IF(AND($B174&lt;&gt;"",$I174&gt;=Boshqaruv!$C$9,$I174&lt;=Boshqaruv!$C$10),IF(COUNTIFS(Patronaj_0_5!$D$5:$D$2504,$B174,Patronaj_0_5!$E$5:$E$2504,$C174,Patronaj_0_5!$H$5:$H$2504,"Ha",Patronaj_0_5!$B$5:$B$2504,"&gt;="&amp;Boshqaruv!$C$9,Patronaj_0_5!$B$5:$B$2504,"&lt;="&amp;Boshqaruv!$C$10)=0,1,0),0)</f>
        <v>0</v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4"/>
      <c r="E175" s="12"/>
      <c r="F175" s="12"/>
      <c r="G175" s="25"/>
      <c r="H175" s="13"/>
      <c r="I175" s="13"/>
      <c r="J175" s="14" t="str">
        <f aca="false">IF(OR($H175="",$I175=""),"",$I175-$H175)</f>
        <v/>
      </c>
      <c r="K175" s="14" t="str">
        <f aca="false">IF(OR($H175="",$I175=""),"",IF($I175-$H175&lt;=Spravochnik!$E$5,"Ha","Yo'q"))</f>
        <v/>
      </c>
      <c r="L175" s="14" t="str">
        <f aca="false">IF(AND($B175&lt;&gt;"",$H175&lt;&gt;"",$I175="",Boshqaruv!$C$12-$H175&gt;Spravochnik!$E$5),"Ha","")</f>
        <v/>
      </c>
      <c r="M175" s="12"/>
      <c r="N175" s="14" t="str">
        <f aca="false">IF(OR($B175="",$C175=""),"",IF(COUNTIFS($B$5:$B$604,$B175,$C$5:$C$604,$C175)&gt;1,"Takror",""))</f>
        <v/>
      </c>
      <c r="O175" s="28" t="n">
        <f aca="false">IF(AND($B175&lt;&gt;"",$I175&gt;=Boshqaruv!$C$9,$I175&lt;=Boshqaruv!$C$10),IF(COUNTIFS(Patronaj_0_5!$D$5:$D$2504,$B175,Patronaj_0_5!$E$5:$E$2504,$C175,Patronaj_0_5!$H$5:$H$2504,"Ha",Patronaj_0_5!$B$5:$B$2504,"&gt;="&amp;Boshqaruv!$C$9,Patronaj_0_5!$B$5:$B$2504,"&lt;="&amp;Boshqaruv!$C$10)=0,1,0),0)</f>
        <v>0</v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4"/>
      <c r="E176" s="12"/>
      <c r="F176" s="12"/>
      <c r="G176" s="25"/>
      <c r="H176" s="13"/>
      <c r="I176" s="13"/>
      <c r="J176" s="14" t="str">
        <f aca="false">IF(OR($H176="",$I176=""),"",$I176-$H176)</f>
        <v/>
      </c>
      <c r="K176" s="14" t="str">
        <f aca="false">IF(OR($H176="",$I176=""),"",IF($I176-$H176&lt;=Spravochnik!$E$5,"Ha","Yo'q"))</f>
        <v/>
      </c>
      <c r="L176" s="14" t="str">
        <f aca="false">IF(AND($B176&lt;&gt;"",$H176&lt;&gt;"",$I176="",Boshqaruv!$C$12-$H176&gt;Spravochnik!$E$5),"Ha","")</f>
        <v/>
      </c>
      <c r="M176" s="12"/>
      <c r="N176" s="14" t="str">
        <f aca="false">IF(OR($B176="",$C176=""),"",IF(COUNTIFS($B$5:$B$604,$B176,$C$5:$C$604,$C176)&gt;1,"Takror",""))</f>
        <v/>
      </c>
      <c r="O176" s="28" t="n">
        <f aca="false">IF(AND($B176&lt;&gt;"",$I176&gt;=Boshqaruv!$C$9,$I176&lt;=Boshqaruv!$C$10),IF(COUNTIFS(Patronaj_0_5!$D$5:$D$2504,$B176,Patronaj_0_5!$E$5:$E$2504,$C176,Patronaj_0_5!$H$5:$H$2504,"Ha",Patronaj_0_5!$B$5:$B$2504,"&gt;="&amp;Boshqaruv!$C$9,Patronaj_0_5!$B$5:$B$2504,"&lt;="&amp;Boshqaruv!$C$10)=0,1,0),0)</f>
        <v>0</v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4"/>
      <c r="E177" s="12"/>
      <c r="F177" s="12"/>
      <c r="G177" s="25"/>
      <c r="H177" s="13"/>
      <c r="I177" s="13"/>
      <c r="J177" s="14" t="str">
        <f aca="false">IF(OR($H177="",$I177=""),"",$I177-$H177)</f>
        <v/>
      </c>
      <c r="K177" s="14" t="str">
        <f aca="false">IF(OR($H177="",$I177=""),"",IF($I177-$H177&lt;=Spravochnik!$E$5,"Ha","Yo'q"))</f>
        <v/>
      </c>
      <c r="L177" s="14" t="str">
        <f aca="false">IF(AND($B177&lt;&gt;"",$H177&lt;&gt;"",$I177="",Boshqaruv!$C$12-$H177&gt;Spravochnik!$E$5),"Ha","")</f>
        <v/>
      </c>
      <c r="M177" s="12"/>
      <c r="N177" s="14" t="str">
        <f aca="false">IF(OR($B177="",$C177=""),"",IF(COUNTIFS($B$5:$B$604,$B177,$C$5:$C$604,$C177)&gt;1,"Takror",""))</f>
        <v/>
      </c>
      <c r="O177" s="28" t="n">
        <f aca="false">IF(AND($B177&lt;&gt;"",$I177&gt;=Boshqaruv!$C$9,$I177&lt;=Boshqaruv!$C$10),IF(COUNTIFS(Patronaj_0_5!$D$5:$D$2504,$B177,Patronaj_0_5!$E$5:$E$2504,$C177,Patronaj_0_5!$H$5:$H$2504,"Ha",Patronaj_0_5!$B$5:$B$2504,"&gt;="&amp;Boshqaruv!$C$9,Patronaj_0_5!$B$5:$B$2504,"&lt;="&amp;Boshqaruv!$C$10)=0,1,0),0)</f>
        <v>0</v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4"/>
      <c r="E178" s="12"/>
      <c r="F178" s="12"/>
      <c r="G178" s="25"/>
      <c r="H178" s="13"/>
      <c r="I178" s="13"/>
      <c r="J178" s="14" t="str">
        <f aca="false">IF(OR($H178="",$I178=""),"",$I178-$H178)</f>
        <v/>
      </c>
      <c r="K178" s="14" t="str">
        <f aca="false">IF(OR($H178="",$I178=""),"",IF($I178-$H178&lt;=Spravochnik!$E$5,"Ha","Yo'q"))</f>
        <v/>
      </c>
      <c r="L178" s="14" t="str">
        <f aca="false">IF(AND($B178&lt;&gt;"",$H178&lt;&gt;"",$I178="",Boshqaruv!$C$12-$H178&gt;Spravochnik!$E$5),"Ha","")</f>
        <v/>
      </c>
      <c r="M178" s="12"/>
      <c r="N178" s="14" t="str">
        <f aca="false">IF(OR($B178="",$C178=""),"",IF(COUNTIFS($B$5:$B$604,$B178,$C$5:$C$604,$C178)&gt;1,"Takror",""))</f>
        <v/>
      </c>
      <c r="O178" s="28" t="n">
        <f aca="false">IF(AND($B178&lt;&gt;"",$I178&gt;=Boshqaruv!$C$9,$I178&lt;=Boshqaruv!$C$10),IF(COUNTIFS(Patronaj_0_5!$D$5:$D$2504,$B178,Patronaj_0_5!$E$5:$E$2504,$C178,Patronaj_0_5!$H$5:$H$2504,"Ha",Patronaj_0_5!$B$5:$B$2504,"&gt;="&amp;Boshqaruv!$C$9,Patronaj_0_5!$B$5:$B$2504,"&lt;="&amp;Boshqaruv!$C$10)=0,1,0),0)</f>
        <v>0</v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4"/>
      <c r="E179" s="12"/>
      <c r="F179" s="12"/>
      <c r="G179" s="25"/>
      <c r="H179" s="13"/>
      <c r="I179" s="13"/>
      <c r="J179" s="14" t="str">
        <f aca="false">IF(OR($H179="",$I179=""),"",$I179-$H179)</f>
        <v/>
      </c>
      <c r="K179" s="14" t="str">
        <f aca="false">IF(OR($H179="",$I179=""),"",IF($I179-$H179&lt;=Spravochnik!$E$5,"Ha","Yo'q"))</f>
        <v/>
      </c>
      <c r="L179" s="14" t="str">
        <f aca="false">IF(AND($B179&lt;&gt;"",$H179&lt;&gt;"",$I179="",Boshqaruv!$C$12-$H179&gt;Spravochnik!$E$5),"Ha","")</f>
        <v/>
      </c>
      <c r="M179" s="12"/>
      <c r="N179" s="14" t="str">
        <f aca="false">IF(OR($B179="",$C179=""),"",IF(COUNTIFS($B$5:$B$604,$B179,$C$5:$C$604,$C179)&gt;1,"Takror",""))</f>
        <v/>
      </c>
      <c r="O179" s="28" t="n">
        <f aca="false">IF(AND($B179&lt;&gt;"",$I179&gt;=Boshqaruv!$C$9,$I179&lt;=Boshqaruv!$C$10),IF(COUNTIFS(Patronaj_0_5!$D$5:$D$2504,$B179,Patronaj_0_5!$E$5:$E$2504,$C179,Patronaj_0_5!$H$5:$H$2504,"Ha",Patronaj_0_5!$B$5:$B$2504,"&gt;="&amp;Boshqaruv!$C$9,Patronaj_0_5!$B$5:$B$2504,"&lt;="&amp;Boshqaruv!$C$10)=0,1,0),0)</f>
        <v>0</v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4"/>
      <c r="E180" s="12"/>
      <c r="F180" s="12"/>
      <c r="G180" s="25"/>
      <c r="H180" s="13"/>
      <c r="I180" s="13"/>
      <c r="J180" s="14" t="str">
        <f aca="false">IF(OR($H180="",$I180=""),"",$I180-$H180)</f>
        <v/>
      </c>
      <c r="K180" s="14" t="str">
        <f aca="false">IF(OR($H180="",$I180=""),"",IF($I180-$H180&lt;=Spravochnik!$E$5,"Ha","Yo'q"))</f>
        <v/>
      </c>
      <c r="L180" s="14" t="str">
        <f aca="false">IF(AND($B180&lt;&gt;"",$H180&lt;&gt;"",$I180="",Boshqaruv!$C$12-$H180&gt;Spravochnik!$E$5),"Ha","")</f>
        <v/>
      </c>
      <c r="M180" s="12"/>
      <c r="N180" s="14" t="str">
        <f aca="false">IF(OR($B180="",$C180=""),"",IF(COUNTIFS($B$5:$B$604,$B180,$C$5:$C$604,$C180)&gt;1,"Takror",""))</f>
        <v/>
      </c>
      <c r="O180" s="28" t="n">
        <f aca="false">IF(AND($B180&lt;&gt;"",$I180&gt;=Boshqaruv!$C$9,$I180&lt;=Boshqaruv!$C$10),IF(COUNTIFS(Patronaj_0_5!$D$5:$D$2504,$B180,Patronaj_0_5!$E$5:$E$2504,$C180,Patronaj_0_5!$H$5:$H$2504,"Ha",Patronaj_0_5!$B$5:$B$2504,"&gt;="&amp;Boshqaruv!$C$9,Patronaj_0_5!$B$5:$B$2504,"&lt;="&amp;Boshqaruv!$C$10)=0,1,0),0)</f>
        <v>0</v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4"/>
      <c r="E181" s="12"/>
      <c r="F181" s="12"/>
      <c r="G181" s="25"/>
      <c r="H181" s="13"/>
      <c r="I181" s="13"/>
      <c r="J181" s="14" t="str">
        <f aca="false">IF(OR($H181="",$I181=""),"",$I181-$H181)</f>
        <v/>
      </c>
      <c r="K181" s="14" t="str">
        <f aca="false">IF(OR($H181="",$I181=""),"",IF($I181-$H181&lt;=Spravochnik!$E$5,"Ha","Yo'q"))</f>
        <v/>
      </c>
      <c r="L181" s="14" t="str">
        <f aca="false">IF(AND($B181&lt;&gt;"",$H181&lt;&gt;"",$I181="",Boshqaruv!$C$12-$H181&gt;Spravochnik!$E$5),"Ha","")</f>
        <v/>
      </c>
      <c r="M181" s="12"/>
      <c r="N181" s="14" t="str">
        <f aca="false">IF(OR($B181="",$C181=""),"",IF(COUNTIFS($B$5:$B$604,$B181,$C$5:$C$604,$C181)&gt;1,"Takror",""))</f>
        <v/>
      </c>
      <c r="O181" s="28" t="n">
        <f aca="false">IF(AND($B181&lt;&gt;"",$I181&gt;=Boshqaruv!$C$9,$I181&lt;=Boshqaruv!$C$10),IF(COUNTIFS(Patronaj_0_5!$D$5:$D$2504,$B181,Patronaj_0_5!$E$5:$E$2504,$C181,Patronaj_0_5!$H$5:$H$2504,"Ha",Patronaj_0_5!$B$5:$B$2504,"&gt;="&amp;Boshqaruv!$C$9,Patronaj_0_5!$B$5:$B$2504,"&lt;="&amp;Boshqaruv!$C$10)=0,1,0),0)</f>
        <v>0</v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4"/>
      <c r="E182" s="12"/>
      <c r="F182" s="12"/>
      <c r="G182" s="25"/>
      <c r="H182" s="13"/>
      <c r="I182" s="13"/>
      <c r="J182" s="14" t="str">
        <f aca="false">IF(OR($H182="",$I182=""),"",$I182-$H182)</f>
        <v/>
      </c>
      <c r="K182" s="14" t="str">
        <f aca="false">IF(OR($H182="",$I182=""),"",IF($I182-$H182&lt;=Spravochnik!$E$5,"Ha","Yo'q"))</f>
        <v/>
      </c>
      <c r="L182" s="14" t="str">
        <f aca="false">IF(AND($B182&lt;&gt;"",$H182&lt;&gt;"",$I182="",Boshqaruv!$C$12-$H182&gt;Spravochnik!$E$5),"Ha","")</f>
        <v/>
      </c>
      <c r="M182" s="12"/>
      <c r="N182" s="14" t="str">
        <f aca="false">IF(OR($B182="",$C182=""),"",IF(COUNTIFS($B$5:$B$604,$B182,$C$5:$C$604,$C182)&gt;1,"Takror",""))</f>
        <v/>
      </c>
      <c r="O182" s="28" t="n">
        <f aca="false">IF(AND($B182&lt;&gt;"",$I182&gt;=Boshqaruv!$C$9,$I182&lt;=Boshqaruv!$C$10),IF(COUNTIFS(Patronaj_0_5!$D$5:$D$2504,$B182,Patronaj_0_5!$E$5:$E$2504,$C182,Patronaj_0_5!$H$5:$H$2504,"Ha",Patronaj_0_5!$B$5:$B$2504,"&gt;="&amp;Boshqaruv!$C$9,Patronaj_0_5!$B$5:$B$2504,"&lt;="&amp;Boshqaruv!$C$10)=0,1,0),0)</f>
        <v>0</v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4"/>
      <c r="E183" s="12"/>
      <c r="F183" s="12"/>
      <c r="G183" s="25"/>
      <c r="H183" s="13"/>
      <c r="I183" s="13"/>
      <c r="J183" s="14" t="str">
        <f aca="false">IF(OR($H183="",$I183=""),"",$I183-$H183)</f>
        <v/>
      </c>
      <c r="K183" s="14" t="str">
        <f aca="false">IF(OR($H183="",$I183=""),"",IF($I183-$H183&lt;=Spravochnik!$E$5,"Ha","Yo'q"))</f>
        <v/>
      </c>
      <c r="L183" s="14" t="str">
        <f aca="false">IF(AND($B183&lt;&gt;"",$H183&lt;&gt;"",$I183="",Boshqaruv!$C$12-$H183&gt;Spravochnik!$E$5),"Ha","")</f>
        <v/>
      </c>
      <c r="M183" s="12"/>
      <c r="N183" s="14" t="str">
        <f aca="false">IF(OR($B183="",$C183=""),"",IF(COUNTIFS($B$5:$B$604,$B183,$C$5:$C$604,$C183)&gt;1,"Takror",""))</f>
        <v/>
      </c>
      <c r="O183" s="28" t="n">
        <f aca="false">IF(AND($B183&lt;&gt;"",$I183&gt;=Boshqaruv!$C$9,$I183&lt;=Boshqaruv!$C$10),IF(COUNTIFS(Patronaj_0_5!$D$5:$D$2504,$B183,Patronaj_0_5!$E$5:$E$2504,$C183,Patronaj_0_5!$H$5:$H$2504,"Ha",Patronaj_0_5!$B$5:$B$2504,"&gt;="&amp;Boshqaruv!$C$9,Patronaj_0_5!$B$5:$B$2504,"&lt;="&amp;Boshqaruv!$C$10)=0,1,0),0)</f>
        <v>0</v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4"/>
      <c r="E184" s="12"/>
      <c r="F184" s="12"/>
      <c r="G184" s="25"/>
      <c r="H184" s="13"/>
      <c r="I184" s="13"/>
      <c r="J184" s="14" t="str">
        <f aca="false">IF(OR($H184="",$I184=""),"",$I184-$H184)</f>
        <v/>
      </c>
      <c r="K184" s="14" t="str">
        <f aca="false">IF(OR($H184="",$I184=""),"",IF($I184-$H184&lt;=Spravochnik!$E$5,"Ha","Yo'q"))</f>
        <v/>
      </c>
      <c r="L184" s="14" t="str">
        <f aca="false">IF(AND($B184&lt;&gt;"",$H184&lt;&gt;"",$I184="",Boshqaruv!$C$12-$H184&gt;Spravochnik!$E$5),"Ha","")</f>
        <v/>
      </c>
      <c r="M184" s="12"/>
      <c r="N184" s="14" t="str">
        <f aca="false">IF(OR($B184="",$C184=""),"",IF(COUNTIFS($B$5:$B$604,$B184,$C$5:$C$604,$C184)&gt;1,"Takror",""))</f>
        <v/>
      </c>
      <c r="O184" s="28" t="n">
        <f aca="false">IF(AND($B184&lt;&gt;"",$I184&gt;=Boshqaruv!$C$9,$I184&lt;=Boshqaruv!$C$10),IF(COUNTIFS(Patronaj_0_5!$D$5:$D$2504,$B184,Patronaj_0_5!$E$5:$E$2504,$C184,Patronaj_0_5!$H$5:$H$2504,"Ha",Patronaj_0_5!$B$5:$B$2504,"&gt;="&amp;Boshqaruv!$C$9,Patronaj_0_5!$B$5:$B$2504,"&lt;="&amp;Boshqaruv!$C$10)=0,1,0),0)</f>
        <v>0</v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4"/>
      <c r="E185" s="12"/>
      <c r="F185" s="12"/>
      <c r="G185" s="25"/>
      <c r="H185" s="13"/>
      <c r="I185" s="13"/>
      <c r="J185" s="14" t="str">
        <f aca="false">IF(OR($H185="",$I185=""),"",$I185-$H185)</f>
        <v/>
      </c>
      <c r="K185" s="14" t="str">
        <f aca="false">IF(OR($H185="",$I185=""),"",IF($I185-$H185&lt;=Spravochnik!$E$5,"Ha","Yo'q"))</f>
        <v/>
      </c>
      <c r="L185" s="14" t="str">
        <f aca="false">IF(AND($B185&lt;&gt;"",$H185&lt;&gt;"",$I185="",Boshqaruv!$C$12-$H185&gt;Spravochnik!$E$5),"Ha","")</f>
        <v/>
      </c>
      <c r="M185" s="12"/>
      <c r="N185" s="14" t="str">
        <f aca="false">IF(OR($B185="",$C185=""),"",IF(COUNTIFS($B$5:$B$604,$B185,$C$5:$C$604,$C185)&gt;1,"Takror",""))</f>
        <v/>
      </c>
      <c r="O185" s="28" t="n">
        <f aca="false">IF(AND($B185&lt;&gt;"",$I185&gt;=Boshqaruv!$C$9,$I185&lt;=Boshqaruv!$C$10),IF(COUNTIFS(Patronaj_0_5!$D$5:$D$2504,$B185,Patronaj_0_5!$E$5:$E$2504,$C185,Patronaj_0_5!$H$5:$H$2504,"Ha",Patronaj_0_5!$B$5:$B$2504,"&gt;="&amp;Boshqaruv!$C$9,Patronaj_0_5!$B$5:$B$2504,"&lt;="&amp;Boshqaruv!$C$10)=0,1,0),0)</f>
        <v>0</v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4"/>
      <c r="E186" s="12"/>
      <c r="F186" s="12"/>
      <c r="G186" s="25"/>
      <c r="H186" s="13"/>
      <c r="I186" s="13"/>
      <c r="J186" s="14" t="str">
        <f aca="false">IF(OR($H186="",$I186=""),"",$I186-$H186)</f>
        <v/>
      </c>
      <c r="K186" s="14" t="str">
        <f aca="false">IF(OR($H186="",$I186=""),"",IF($I186-$H186&lt;=Spravochnik!$E$5,"Ha","Yo'q"))</f>
        <v/>
      </c>
      <c r="L186" s="14" t="str">
        <f aca="false">IF(AND($B186&lt;&gt;"",$H186&lt;&gt;"",$I186="",Boshqaruv!$C$12-$H186&gt;Spravochnik!$E$5),"Ha","")</f>
        <v/>
      </c>
      <c r="M186" s="12"/>
      <c r="N186" s="14" t="str">
        <f aca="false">IF(OR($B186="",$C186=""),"",IF(COUNTIFS($B$5:$B$604,$B186,$C$5:$C$604,$C186)&gt;1,"Takror",""))</f>
        <v/>
      </c>
      <c r="O186" s="28" t="n">
        <f aca="false">IF(AND($B186&lt;&gt;"",$I186&gt;=Boshqaruv!$C$9,$I186&lt;=Boshqaruv!$C$10),IF(COUNTIFS(Patronaj_0_5!$D$5:$D$2504,$B186,Patronaj_0_5!$E$5:$E$2504,$C186,Patronaj_0_5!$H$5:$H$2504,"Ha",Patronaj_0_5!$B$5:$B$2504,"&gt;="&amp;Boshqaruv!$C$9,Patronaj_0_5!$B$5:$B$2504,"&lt;="&amp;Boshqaruv!$C$10)=0,1,0),0)</f>
        <v>0</v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4"/>
      <c r="E187" s="12"/>
      <c r="F187" s="12"/>
      <c r="G187" s="25"/>
      <c r="H187" s="13"/>
      <c r="I187" s="13"/>
      <c r="J187" s="14" t="str">
        <f aca="false">IF(OR($H187="",$I187=""),"",$I187-$H187)</f>
        <v/>
      </c>
      <c r="K187" s="14" t="str">
        <f aca="false">IF(OR($H187="",$I187=""),"",IF($I187-$H187&lt;=Spravochnik!$E$5,"Ha","Yo'q"))</f>
        <v/>
      </c>
      <c r="L187" s="14" t="str">
        <f aca="false">IF(AND($B187&lt;&gt;"",$H187&lt;&gt;"",$I187="",Boshqaruv!$C$12-$H187&gt;Spravochnik!$E$5),"Ha","")</f>
        <v/>
      </c>
      <c r="M187" s="12"/>
      <c r="N187" s="14" t="str">
        <f aca="false">IF(OR($B187="",$C187=""),"",IF(COUNTIFS($B$5:$B$604,$B187,$C$5:$C$604,$C187)&gt;1,"Takror",""))</f>
        <v/>
      </c>
      <c r="O187" s="28" t="n">
        <f aca="false">IF(AND($B187&lt;&gt;"",$I187&gt;=Boshqaruv!$C$9,$I187&lt;=Boshqaruv!$C$10),IF(COUNTIFS(Patronaj_0_5!$D$5:$D$2504,$B187,Patronaj_0_5!$E$5:$E$2504,$C187,Patronaj_0_5!$H$5:$H$2504,"Ha",Patronaj_0_5!$B$5:$B$2504,"&gt;="&amp;Boshqaruv!$C$9,Patronaj_0_5!$B$5:$B$2504,"&lt;="&amp;Boshqaruv!$C$10)=0,1,0),0)</f>
        <v>0</v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4"/>
      <c r="E188" s="12"/>
      <c r="F188" s="12"/>
      <c r="G188" s="25"/>
      <c r="H188" s="13"/>
      <c r="I188" s="13"/>
      <c r="J188" s="14" t="str">
        <f aca="false">IF(OR($H188="",$I188=""),"",$I188-$H188)</f>
        <v/>
      </c>
      <c r="K188" s="14" t="str">
        <f aca="false">IF(OR($H188="",$I188=""),"",IF($I188-$H188&lt;=Spravochnik!$E$5,"Ha","Yo'q"))</f>
        <v/>
      </c>
      <c r="L188" s="14" t="str">
        <f aca="false">IF(AND($B188&lt;&gt;"",$H188&lt;&gt;"",$I188="",Boshqaruv!$C$12-$H188&gt;Spravochnik!$E$5),"Ha","")</f>
        <v/>
      </c>
      <c r="M188" s="12"/>
      <c r="N188" s="14" t="str">
        <f aca="false">IF(OR($B188="",$C188=""),"",IF(COUNTIFS($B$5:$B$604,$B188,$C$5:$C$604,$C188)&gt;1,"Takror",""))</f>
        <v/>
      </c>
      <c r="O188" s="28" t="n">
        <f aca="false">IF(AND($B188&lt;&gt;"",$I188&gt;=Boshqaruv!$C$9,$I188&lt;=Boshqaruv!$C$10),IF(COUNTIFS(Patronaj_0_5!$D$5:$D$2504,$B188,Patronaj_0_5!$E$5:$E$2504,$C188,Patronaj_0_5!$H$5:$H$2504,"Ha",Patronaj_0_5!$B$5:$B$2504,"&gt;="&amp;Boshqaruv!$C$9,Patronaj_0_5!$B$5:$B$2504,"&lt;="&amp;Boshqaruv!$C$10)=0,1,0),0)</f>
        <v>0</v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4"/>
      <c r="E189" s="12"/>
      <c r="F189" s="12"/>
      <c r="G189" s="25"/>
      <c r="H189" s="13"/>
      <c r="I189" s="13"/>
      <c r="J189" s="14" t="str">
        <f aca="false">IF(OR($H189="",$I189=""),"",$I189-$H189)</f>
        <v/>
      </c>
      <c r="K189" s="14" t="str">
        <f aca="false">IF(OR($H189="",$I189=""),"",IF($I189-$H189&lt;=Spravochnik!$E$5,"Ha","Yo'q"))</f>
        <v/>
      </c>
      <c r="L189" s="14" t="str">
        <f aca="false">IF(AND($B189&lt;&gt;"",$H189&lt;&gt;"",$I189="",Boshqaruv!$C$12-$H189&gt;Spravochnik!$E$5),"Ha","")</f>
        <v/>
      </c>
      <c r="M189" s="12"/>
      <c r="N189" s="14" t="str">
        <f aca="false">IF(OR($B189="",$C189=""),"",IF(COUNTIFS($B$5:$B$604,$B189,$C$5:$C$604,$C189)&gt;1,"Takror",""))</f>
        <v/>
      </c>
      <c r="O189" s="28" t="n">
        <f aca="false">IF(AND($B189&lt;&gt;"",$I189&gt;=Boshqaruv!$C$9,$I189&lt;=Boshqaruv!$C$10),IF(COUNTIFS(Patronaj_0_5!$D$5:$D$2504,$B189,Patronaj_0_5!$E$5:$E$2504,$C189,Patronaj_0_5!$H$5:$H$2504,"Ha",Patronaj_0_5!$B$5:$B$2504,"&gt;="&amp;Boshqaruv!$C$9,Patronaj_0_5!$B$5:$B$2504,"&lt;="&amp;Boshqaruv!$C$10)=0,1,0),0)</f>
        <v>0</v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4"/>
      <c r="E190" s="12"/>
      <c r="F190" s="12"/>
      <c r="G190" s="25"/>
      <c r="H190" s="13"/>
      <c r="I190" s="13"/>
      <c r="J190" s="14" t="str">
        <f aca="false">IF(OR($H190="",$I190=""),"",$I190-$H190)</f>
        <v/>
      </c>
      <c r="K190" s="14" t="str">
        <f aca="false">IF(OR($H190="",$I190=""),"",IF($I190-$H190&lt;=Spravochnik!$E$5,"Ha","Yo'q"))</f>
        <v/>
      </c>
      <c r="L190" s="14" t="str">
        <f aca="false">IF(AND($B190&lt;&gt;"",$H190&lt;&gt;"",$I190="",Boshqaruv!$C$12-$H190&gt;Spravochnik!$E$5),"Ha","")</f>
        <v/>
      </c>
      <c r="M190" s="12"/>
      <c r="N190" s="14" t="str">
        <f aca="false">IF(OR($B190="",$C190=""),"",IF(COUNTIFS($B$5:$B$604,$B190,$C$5:$C$604,$C190)&gt;1,"Takror",""))</f>
        <v/>
      </c>
      <c r="O190" s="28" t="n">
        <f aca="false">IF(AND($B190&lt;&gt;"",$I190&gt;=Boshqaruv!$C$9,$I190&lt;=Boshqaruv!$C$10),IF(COUNTIFS(Patronaj_0_5!$D$5:$D$2504,$B190,Patronaj_0_5!$E$5:$E$2504,$C190,Patronaj_0_5!$H$5:$H$2504,"Ha",Patronaj_0_5!$B$5:$B$2504,"&gt;="&amp;Boshqaruv!$C$9,Patronaj_0_5!$B$5:$B$2504,"&lt;="&amp;Boshqaruv!$C$10)=0,1,0),0)</f>
        <v>0</v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4"/>
      <c r="E191" s="12"/>
      <c r="F191" s="12"/>
      <c r="G191" s="25"/>
      <c r="H191" s="13"/>
      <c r="I191" s="13"/>
      <c r="J191" s="14" t="str">
        <f aca="false">IF(OR($H191="",$I191=""),"",$I191-$H191)</f>
        <v/>
      </c>
      <c r="K191" s="14" t="str">
        <f aca="false">IF(OR($H191="",$I191=""),"",IF($I191-$H191&lt;=Spravochnik!$E$5,"Ha","Yo'q"))</f>
        <v/>
      </c>
      <c r="L191" s="14" t="str">
        <f aca="false">IF(AND($B191&lt;&gt;"",$H191&lt;&gt;"",$I191="",Boshqaruv!$C$12-$H191&gt;Spravochnik!$E$5),"Ha","")</f>
        <v/>
      </c>
      <c r="M191" s="12"/>
      <c r="N191" s="14" t="str">
        <f aca="false">IF(OR($B191="",$C191=""),"",IF(COUNTIFS($B$5:$B$604,$B191,$C$5:$C$604,$C191)&gt;1,"Takror",""))</f>
        <v/>
      </c>
      <c r="O191" s="28" t="n">
        <f aca="false">IF(AND($B191&lt;&gt;"",$I191&gt;=Boshqaruv!$C$9,$I191&lt;=Boshqaruv!$C$10),IF(COUNTIFS(Patronaj_0_5!$D$5:$D$2504,$B191,Patronaj_0_5!$E$5:$E$2504,$C191,Patronaj_0_5!$H$5:$H$2504,"Ha",Patronaj_0_5!$B$5:$B$2504,"&gt;="&amp;Boshqaruv!$C$9,Patronaj_0_5!$B$5:$B$2504,"&lt;="&amp;Boshqaruv!$C$10)=0,1,0),0)</f>
        <v>0</v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4"/>
      <c r="E192" s="12"/>
      <c r="F192" s="12"/>
      <c r="G192" s="25"/>
      <c r="H192" s="13"/>
      <c r="I192" s="13"/>
      <c r="J192" s="14" t="str">
        <f aca="false">IF(OR($H192="",$I192=""),"",$I192-$H192)</f>
        <v/>
      </c>
      <c r="K192" s="14" t="str">
        <f aca="false">IF(OR($H192="",$I192=""),"",IF($I192-$H192&lt;=Spravochnik!$E$5,"Ha","Yo'q"))</f>
        <v/>
      </c>
      <c r="L192" s="14" t="str">
        <f aca="false">IF(AND($B192&lt;&gt;"",$H192&lt;&gt;"",$I192="",Boshqaruv!$C$12-$H192&gt;Spravochnik!$E$5),"Ha","")</f>
        <v/>
      </c>
      <c r="M192" s="12"/>
      <c r="N192" s="14" t="str">
        <f aca="false">IF(OR($B192="",$C192=""),"",IF(COUNTIFS($B$5:$B$604,$B192,$C$5:$C$604,$C192)&gt;1,"Takror",""))</f>
        <v/>
      </c>
      <c r="O192" s="28" t="n">
        <f aca="false">IF(AND($B192&lt;&gt;"",$I192&gt;=Boshqaruv!$C$9,$I192&lt;=Boshqaruv!$C$10),IF(COUNTIFS(Patronaj_0_5!$D$5:$D$2504,$B192,Patronaj_0_5!$E$5:$E$2504,$C192,Patronaj_0_5!$H$5:$H$2504,"Ha",Patronaj_0_5!$B$5:$B$2504,"&gt;="&amp;Boshqaruv!$C$9,Patronaj_0_5!$B$5:$B$2504,"&lt;="&amp;Boshqaruv!$C$10)=0,1,0),0)</f>
        <v>0</v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4"/>
      <c r="E193" s="12"/>
      <c r="F193" s="12"/>
      <c r="G193" s="25"/>
      <c r="H193" s="13"/>
      <c r="I193" s="13"/>
      <c r="J193" s="14" t="str">
        <f aca="false">IF(OR($H193="",$I193=""),"",$I193-$H193)</f>
        <v/>
      </c>
      <c r="K193" s="14" t="str">
        <f aca="false">IF(OR($H193="",$I193=""),"",IF($I193-$H193&lt;=Spravochnik!$E$5,"Ha","Yo'q"))</f>
        <v/>
      </c>
      <c r="L193" s="14" t="str">
        <f aca="false">IF(AND($B193&lt;&gt;"",$H193&lt;&gt;"",$I193="",Boshqaruv!$C$12-$H193&gt;Spravochnik!$E$5),"Ha","")</f>
        <v/>
      </c>
      <c r="M193" s="12"/>
      <c r="N193" s="14" t="str">
        <f aca="false">IF(OR($B193="",$C193=""),"",IF(COUNTIFS($B$5:$B$604,$B193,$C$5:$C$604,$C193)&gt;1,"Takror",""))</f>
        <v/>
      </c>
      <c r="O193" s="28" t="n">
        <f aca="false">IF(AND($B193&lt;&gt;"",$I193&gt;=Boshqaruv!$C$9,$I193&lt;=Boshqaruv!$C$10),IF(COUNTIFS(Patronaj_0_5!$D$5:$D$2504,$B193,Patronaj_0_5!$E$5:$E$2504,$C193,Patronaj_0_5!$H$5:$H$2504,"Ha",Patronaj_0_5!$B$5:$B$2504,"&gt;="&amp;Boshqaruv!$C$9,Patronaj_0_5!$B$5:$B$2504,"&lt;="&amp;Boshqaruv!$C$10)=0,1,0),0)</f>
        <v>0</v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4"/>
      <c r="E194" s="12"/>
      <c r="F194" s="12"/>
      <c r="G194" s="25"/>
      <c r="H194" s="13"/>
      <c r="I194" s="13"/>
      <c r="J194" s="14" t="str">
        <f aca="false">IF(OR($H194="",$I194=""),"",$I194-$H194)</f>
        <v/>
      </c>
      <c r="K194" s="14" t="str">
        <f aca="false">IF(OR($H194="",$I194=""),"",IF($I194-$H194&lt;=Spravochnik!$E$5,"Ha","Yo'q"))</f>
        <v/>
      </c>
      <c r="L194" s="14" t="str">
        <f aca="false">IF(AND($B194&lt;&gt;"",$H194&lt;&gt;"",$I194="",Boshqaruv!$C$12-$H194&gt;Spravochnik!$E$5),"Ha","")</f>
        <v/>
      </c>
      <c r="M194" s="12"/>
      <c r="N194" s="14" t="str">
        <f aca="false">IF(OR($B194="",$C194=""),"",IF(COUNTIFS($B$5:$B$604,$B194,$C$5:$C$604,$C194)&gt;1,"Takror",""))</f>
        <v/>
      </c>
      <c r="O194" s="28" t="n">
        <f aca="false">IF(AND($B194&lt;&gt;"",$I194&gt;=Boshqaruv!$C$9,$I194&lt;=Boshqaruv!$C$10),IF(COUNTIFS(Patronaj_0_5!$D$5:$D$2504,$B194,Patronaj_0_5!$E$5:$E$2504,$C194,Patronaj_0_5!$H$5:$H$2504,"Ha",Patronaj_0_5!$B$5:$B$2504,"&gt;="&amp;Boshqaruv!$C$9,Patronaj_0_5!$B$5:$B$2504,"&lt;="&amp;Boshqaruv!$C$10)=0,1,0),0)</f>
        <v>0</v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4"/>
      <c r="E195" s="12"/>
      <c r="F195" s="12"/>
      <c r="G195" s="25"/>
      <c r="H195" s="13"/>
      <c r="I195" s="13"/>
      <c r="J195" s="14" t="str">
        <f aca="false">IF(OR($H195="",$I195=""),"",$I195-$H195)</f>
        <v/>
      </c>
      <c r="K195" s="14" t="str">
        <f aca="false">IF(OR($H195="",$I195=""),"",IF($I195-$H195&lt;=Spravochnik!$E$5,"Ha","Yo'q"))</f>
        <v/>
      </c>
      <c r="L195" s="14" t="str">
        <f aca="false">IF(AND($B195&lt;&gt;"",$H195&lt;&gt;"",$I195="",Boshqaruv!$C$12-$H195&gt;Spravochnik!$E$5),"Ha","")</f>
        <v/>
      </c>
      <c r="M195" s="12"/>
      <c r="N195" s="14" t="str">
        <f aca="false">IF(OR($B195="",$C195=""),"",IF(COUNTIFS($B$5:$B$604,$B195,$C$5:$C$604,$C195)&gt;1,"Takror",""))</f>
        <v/>
      </c>
      <c r="O195" s="28" t="n">
        <f aca="false">IF(AND($B195&lt;&gt;"",$I195&gt;=Boshqaruv!$C$9,$I195&lt;=Boshqaruv!$C$10),IF(COUNTIFS(Patronaj_0_5!$D$5:$D$2504,$B195,Patronaj_0_5!$E$5:$E$2504,$C195,Patronaj_0_5!$H$5:$H$2504,"Ha",Patronaj_0_5!$B$5:$B$2504,"&gt;="&amp;Boshqaruv!$C$9,Patronaj_0_5!$B$5:$B$2504,"&lt;="&amp;Boshqaruv!$C$10)=0,1,0),0)</f>
        <v>0</v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4"/>
      <c r="E196" s="12"/>
      <c r="F196" s="12"/>
      <c r="G196" s="25"/>
      <c r="H196" s="13"/>
      <c r="I196" s="13"/>
      <c r="J196" s="14" t="str">
        <f aca="false">IF(OR($H196="",$I196=""),"",$I196-$H196)</f>
        <v/>
      </c>
      <c r="K196" s="14" t="str">
        <f aca="false">IF(OR($H196="",$I196=""),"",IF($I196-$H196&lt;=Spravochnik!$E$5,"Ha","Yo'q"))</f>
        <v/>
      </c>
      <c r="L196" s="14" t="str">
        <f aca="false">IF(AND($B196&lt;&gt;"",$H196&lt;&gt;"",$I196="",Boshqaruv!$C$12-$H196&gt;Spravochnik!$E$5),"Ha","")</f>
        <v/>
      </c>
      <c r="M196" s="12"/>
      <c r="N196" s="14" t="str">
        <f aca="false">IF(OR($B196="",$C196=""),"",IF(COUNTIFS($B$5:$B$604,$B196,$C$5:$C$604,$C196)&gt;1,"Takror",""))</f>
        <v/>
      </c>
      <c r="O196" s="28" t="n">
        <f aca="false">IF(AND($B196&lt;&gt;"",$I196&gt;=Boshqaruv!$C$9,$I196&lt;=Boshqaruv!$C$10),IF(COUNTIFS(Patronaj_0_5!$D$5:$D$2504,$B196,Patronaj_0_5!$E$5:$E$2504,$C196,Patronaj_0_5!$H$5:$H$2504,"Ha",Patronaj_0_5!$B$5:$B$2504,"&gt;="&amp;Boshqaruv!$C$9,Patronaj_0_5!$B$5:$B$2504,"&lt;="&amp;Boshqaruv!$C$10)=0,1,0),0)</f>
        <v>0</v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4"/>
      <c r="E197" s="12"/>
      <c r="F197" s="12"/>
      <c r="G197" s="25"/>
      <c r="H197" s="13"/>
      <c r="I197" s="13"/>
      <c r="J197" s="14" t="str">
        <f aca="false">IF(OR($H197="",$I197=""),"",$I197-$H197)</f>
        <v/>
      </c>
      <c r="K197" s="14" t="str">
        <f aca="false">IF(OR($H197="",$I197=""),"",IF($I197-$H197&lt;=Spravochnik!$E$5,"Ha","Yo'q"))</f>
        <v/>
      </c>
      <c r="L197" s="14" t="str">
        <f aca="false">IF(AND($B197&lt;&gt;"",$H197&lt;&gt;"",$I197="",Boshqaruv!$C$12-$H197&gt;Spravochnik!$E$5),"Ha","")</f>
        <v/>
      </c>
      <c r="M197" s="12"/>
      <c r="N197" s="14" t="str">
        <f aca="false">IF(OR($B197="",$C197=""),"",IF(COUNTIFS($B$5:$B$604,$B197,$C$5:$C$604,$C197)&gt;1,"Takror",""))</f>
        <v/>
      </c>
      <c r="O197" s="28" t="n">
        <f aca="false">IF(AND($B197&lt;&gt;"",$I197&gt;=Boshqaruv!$C$9,$I197&lt;=Boshqaruv!$C$10),IF(COUNTIFS(Patronaj_0_5!$D$5:$D$2504,$B197,Patronaj_0_5!$E$5:$E$2504,$C197,Patronaj_0_5!$H$5:$H$2504,"Ha",Patronaj_0_5!$B$5:$B$2504,"&gt;="&amp;Boshqaruv!$C$9,Patronaj_0_5!$B$5:$B$2504,"&lt;="&amp;Boshqaruv!$C$10)=0,1,0),0)</f>
        <v>0</v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4"/>
      <c r="E198" s="12"/>
      <c r="F198" s="12"/>
      <c r="G198" s="25"/>
      <c r="H198" s="13"/>
      <c r="I198" s="13"/>
      <c r="J198" s="14" t="str">
        <f aca="false">IF(OR($H198="",$I198=""),"",$I198-$H198)</f>
        <v/>
      </c>
      <c r="K198" s="14" t="str">
        <f aca="false">IF(OR($H198="",$I198=""),"",IF($I198-$H198&lt;=Spravochnik!$E$5,"Ha","Yo'q"))</f>
        <v/>
      </c>
      <c r="L198" s="14" t="str">
        <f aca="false">IF(AND($B198&lt;&gt;"",$H198&lt;&gt;"",$I198="",Boshqaruv!$C$12-$H198&gt;Spravochnik!$E$5),"Ha","")</f>
        <v/>
      </c>
      <c r="M198" s="12"/>
      <c r="N198" s="14" t="str">
        <f aca="false">IF(OR($B198="",$C198=""),"",IF(COUNTIFS($B$5:$B$604,$B198,$C$5:$C$604,$C198)&gt;1,"Takror",""))</f>
        <v/>
      </c>
      <c r="O198" s="28" t="n">
        <f aca="false">IF(AND($B198&lt;&gt;"",$I198&gt;=Boshqaruv!$C$9,$I198&lt;=Boshqaruv!$C$10),IF(COUNTIFS(Patronaj_0_5!$D$5:$D$2504,$B198,Patronaj_0_5!$E$5:$E$2504,$C198,Patronaj_0_5!$H$5:$H$2504,"Ha",Patronaj_0_5!$B$5:$B$2504,"&gt;="&amp;Boshqaruv!$C$9,Patronaj_0_5!$B$5:$B$2504,"&lt;="&amp;Boshqaruv!$C$10)=0,1,0),0)</f>
        <v>0</v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4"/>
      <c r="E199" s="12"/>
      <c r="F199" s="12"/>
      <c r="G199" s="25"/>
      <c r="H199" s="13"/>
      <c r="I199" s="13"/>
      <c r="J199" s="14" t="str">
        <f aca="false">IF(OR($H199="",$I199=""),"",$I199-$H199)</f>
        <v/>
      </c>
      <c r="K199" s="14" t="str">
        <f aca="false">IF(OR($H199="",$I199=""),"",IF($I199-$H199&lt;=Spravochnik!$E$5,"Ha","Yo'q"))</f>
        <v/>
      </c>
      <c r="L199" s="14" t="str">
        <f aca="false">IF(AND($B199&lt;&gt;"",$H199&lt;&gt;"",$I199="",Boshqaruv!$C$12-$H199&gt;Spravochnik!$E$5),"Ha","")</f>
        <v/>
      </c>
      <c r="M199" s="12"/>
      <c r="N199" s="14" t="str">
        <f aca="false">IF(OR($B199="",$C199=""),"",IF(COUNTIFS($B$5:$B$604,$B199,$C$5:$C$604,$C199)&gt;1,"Takror",""))</f>
        <v/>
      </c>
      <c r="O199" s="28" t="n">
        <f aca="false">IF(AND($B199&lt;&gt;"",$I199&gt;=Boshqaruv!$C$9,$I199&lt;=Boshqaruv!$C$10),IF(COUNTIFS(Patronaj_0_5!$D$5:$D$2504,$B199,Patronaj_0_5!$E$5:$E$2504,$C199,Patronaj_0_5!$H$5:$H$2504,"Ha",Patronaj_0_5!$B$5:$B$2504,"&gt;="&amp;Boshqaruv!$C$9,Patronaj_0_5!$B$5:$B$2504,"&lt;="&amp;Boshqaruv!$C$10)=0,1,0),0)</f>
        <v>0</v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4"/>
      <c r="E200" s="12"/>
      <c r="F200" s="12"/>
      <c r="G200" s="25"/>
      <c r="H200" s="13"/>
      <c r="I200" s="13"/>
      <c r="J200" s="14" t="str">
        <f aca="false">IF(OR($H200="",$I200=""),"",$I200-$H200)</f>
        <v/>
      </c>
      <c r="K200" s="14" t="str">
        <f aca="false">IF(OR($H200="",$I200=""),"",IF($I200-$H200&lt;=Spravochnik!$E$5,"Ha","Yo'q"))</f>
        <v/>
      </c>
      <c r="L200" s="14" t="str">
        <f aca="false">IF(AND($B200&lt;&gt;"",$H200&lt;&gt;"",$I200="",Boshqaruv!$C$12-$H200&gt;Spravochnik!$E$5),"Ha","")</f>
        <v/>
      </c>
      <c r="M200" s="12"/>
      <c r="N200" s="14" t="str">
        <f aca="false">IF(OR($B200="",$C200=""),"",IF(COUNTIFS($B$5:$B$604,$B200,$C$5:$C$604,$C200)&gt;1,"Takror",""))</f>
        <v/>
      </c>
      <c r="O200" s="28" t="n">
        <f aca="false">IF(AND($B200&lt;&gt;"",$I200&gt;=Boshqaruv!$C$9,$I200&lt;=Boshqaruv!$C$10),IF(COUNTIFS(Patronaj_0_5!$D$5:$D$2504,$B200,Patronaj_0_5!$E$5:$E$2504,$C200,Patronaj_0_5!$H$5:$H$2504,"Ha",Patronaj_0_5!$B$5:$B$2504,"&gt;="&amp;Boshqaruv!$C$9,Patronaj_0_5!$B$5:$B$2504,"&lt;="&amp;Boshqaruv!$C$10)=0,1,0),0)</f>
        <v>0</v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4"/>
      <c r="E201" s="12"/>
      <c r="F201" s="12"/>
      <c r="G201" s="25"/>
      <c r="H201" s="13"/>
      <c r="I201" s="13"/>
      <c r="J201" s="14" t="str">
        <f aca="false">IF(OR($H201="",$I201=""),"",$I201-$H201)</f>
        <v/>
      </c>
      <c r="K201" s="14" t="str">
        <f aca="false">IF(OR($H201="",$I201=""),"",IF($I201-$H201&lt;=Spravochnik!$E$5,"Ha","Yo'q"))</f>
        <v/>
      </c>
      <c r="L201" s="14" t="str">
        <f aca="false">IF(AND($B201&lt;&gt;"",$H201&lt;&gt;"",$I201="",Boshqaruv!$C$12-$H201&gt;Spravochnik!$E$5),"Ha","")</f>
        <v/>
      </c>
      <c r="M201" s="12"/>
      <c r="N201" s="14" t="str">
        <f aca="false">IF(OR($B201="",$C201=""),"",IF(COUNTIFS($B$5:$B$604,$B201,$C$5:$C$604,$C201)&gt;1,"Takror",""))</f>
        <v/>
      </c>
      <c r="O201" s="28" t="n">
        <f aca="false">IF(AND($B201&lt;&gt;"",$I201&gt;=Boshqaruv!$C$9,$I201&lt;=Boshqaruv!$C$10),IF(COUNTIFS(Patronaj_0_5!$D$5:$D$2504,$B201,Patronaj_0_5!$E$5:$E$2504,$C201,Patronaj_0_5!$H$5:$H$2504,"Ha",Patronaj_0_5!$B$5:$B$2504,"&gt;="&amp;Boshqaruv!$C$9,Patronaj_0_5!$B$5:$B$2504,"&lt;="&amp;Boshqaruv!$C$10)=0,1,0),0)</f>
        <v>0</v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4"/>
      <c r="E202" s="12"/>
      <c r="F202" s="12"/>
      <c r="G202" s="25"/>
      <c r="H202" s="13"/>
      <c r="I202" s="13"/>
      <c r="J202" s="14" t="str">
        <f aca="false">IF(OR($H202="",$I202=""),"",$I202-$H202)</f>
        <v/>
      </c>
      <c r="K202" s="14" t="str">
        <f aca="false">IF(OR($H202="",$I202=""),"",IF($I202-$H202&lt;=Spravochnik!$E$5,"Ha","Yo'q"))</f>
        <v/>
      </c>
      <c r="L202" s="14" t="str">
        <f aca="false">IF(AND($B202&lt;&gt;"",$H202&lt;&gt;"",$I202="",Boshqaruv!$C$12-$H202&gt;Spravochnik!$E$5),"Ha","")</f>
        <v/>
      </c>
      <c r="M202" s="12"/>
      <c r="N202" s="14" t="str">
        <f aca="false">IF(OR($B202="",$C202=""),"",IF(COUNTIFS($B$5:$B$604,$B202,$C$5:$C$604,$C202)&gt;1,"Takror",""))</f>
        <v/>
      </c>
      <c r="O202" s="28" t="n">
        <f aca="false">IF(AND($B202&lt;&gt;"",$I202&gt;=Boshqaruv!$C$9,$I202&lt;=Boshqaruv!$C$10),IF(COUNTIFS(Patronaj_0_5!$D$5:$D$2504,$B202,Patronaj_0_5!$E$5:$E$2504,$C202,Patronaj_0_5!$H$5:$H$2504,"Ha",Patronaj_0_5!$B$5:$B$2504,"&gt;="&amp;Boshqaruv!$C$9,Patronaj_0_5!$B$5:$B$2504,"&lt;="&amp;Boshqaruv!$C$10)=0,1,0),0)</f>
        <v>0</v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4"/>
      <c r="E203" s="12"/>
      <c r="F203" s="12"/>
      <c r="G203" s="25"/>
      <c r="H203" s="13"/>
      <c r="I203" s="13"/>
      <c r="J203" s="14" t="str">
        <f aca="false">IF(OR($H203="",$I203=""),"",$I203-$H203)</f>
        <v/>
      </c>
      <c r="K203" s="14" t="str">
        <f aca="false">IF(OR($H203="",$I203=""),"",IF($I203-$H203&lt;=Spravochnik!$E$5,"Ha","Yo'q"))</f>
        <v/>
      </c>
      <c r="L203" s="14" t="str">
        <f aca="false">IF(AND($B203&lt;&gt;"",$H203&lt;&gt;"",$I203="",Boshqaruv!$C$12-$H203&gt;Spravochnik!$E$5),"Ha","")</f>
        <v/>
      </c>
      <c r="M203" s="12"/>
      <c r="N203" s="14" t="str">
        <f aca="false">IF(OR($B203="",$C203=""),"",IF(COUNTIFS($B$5:$B$604,$B203,$C$5:$C$604,$C203)&gt;1,"Takror",""))</f>
        <v/>
      </c>
      <c r="O203" s="28" t="n">
        <f aca="false">IF(AND($B203&lt;&gt;"",$I203&gt;=Boshqaruv!$C$9,$I203&lt;=Boshqaruv!$C$10),IF(COUNTIFS(Patronaj_0_5!$D$5:$D$2504,$B203,Patronaj_0_5!$E$5:$E$2504,$C203,Patronaj_0_5!$H$5:$H$2504,"Ha",Patronaj_0_5!$B$5:$B$2504,"&gt;="&amp;Boshqaruv!$C$9,Patronaj_0_5!$B$5:$B$2504,"&lt;="&amp;Boshqaruv!$C$10)=0,1,0),0)</f>
        <v>0</v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4"/>
      <c r="E204" s="12"/>
      <c r="F204" s="12"/>
      <c r="G204" s="25"/>
      <c r="H204" s="13"/>
      <c r="I204" s="13"/>
      <c r="J204" s="14" t="str">
        <f aca="false">IF(OR($H204="",$I204=""),"",$I204-$H204)</f>
        <v/>
      </c>
      <c r="K204" s="14" t="str">
        <f aca="false">IF(OR($H204="",$I204=""),"",IF($I204-$H204&lt;=Spravochnik!$E$5,"Ha","Yo'q"))</f>
        <v/>
      </c>
      <c r="L204" s="14" t="str">
        <f aca="false">IF(AND($B204&lt;&gt;"",$H204&lt;&gt;"",$I204="",Boshqaruv!$C$12-$H204&gt;Spravochnik!$E$5),"Ha","")</f>
        <v/>
      </c>
      <c r="M204" s="12"/>
      <c r="N204" s="14" t="str">
        <f aca="false">IF(OR($B204="",$C204=""),"",IF(COUNTIFS($B$5:$B$604,$B204,$C$5:$C$604,$C204)&gt;1,"Takror",""))</f>
        <v/>
      </c>
      <c r="O204" s="28" t="n">
        <f aca="false">IF(AND($B204&lt;&gt;"",$I204&gt;=Boshqaruv!$C$9,$I204&lt;=Boshqaruv!$C$10),IF(COUNTIFS(Patronaj_0_5!$D$5:$D$2504,$B204,Patronaj_0_5!$E$5:$E$2504,$C204,Patronaj_0_5!$H$5:$H$2504,"Ha",Patronaj_0_5!$B$5:$B$2504,"&gt;="&amp;Boshqaruv!$C$9,Patronaj_0_5!$B$5:$B$2504,"&lt;="&amp;Boshqaruv!$C$10)=0,1,0),0)</f>
        <v>0</v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4"/>
      <c r="E205" s="12"/>
      <c r="F205" s="12"/>
      <c r="G205" s="25"/>
      <c r="H205" s="13"/>
      <c r="I205" s="13"/>
      <c r="J205" s="14" t="str">
        <f aca="false">IF(OR($H205="",$I205=""),"",$I205-$H205)</f>
        <v/>
      </c>
      <c r="K205" s="14" t="str">
        <f aca="false">IF(OR($H205="",$I205=""),"",IF($I205-$H205&lt;=Spravochnik!$E$5,"Ha","Yo'q"))</f>
        <v/>
      </c>
      <c r="L205" s="14" t="str">
        <f aca="false">IF(AND($B205&lt;&gt;"",$H205&lt;&gt;"",$I205="",Boshqaruv!$C$12-$H205&gt;Spravochnik!$E$5),"Ha","")</f>
        <v/>
      </c>
      <c r="M205" s="12"/>
      <c r="N205" s="14" t="str">
        <f aca="false">IF(OR($B205="",$C205=""),"",IF(COUNTIFS($B$5:$B$604,$B205,$C$5:$C$604,$C205)&gt;1,"Takror",""))</f>
        <v/>
      </c>
      <c r="O205" s="28" t="n">
        <f aca="false">IF(AND($B205&lt;&gt;"",$I205&gt;=Boshqaruv!$C$9,$I205&lt;=Boshqaruv!$C$10),IF(COUNTIFS(Patronaj_0_5!$D$5:$D$2504,$B205,Patronaj_0_5!$E$5:$E$2504,$C205,Patronaj_0_5!$H$5:$H$2504,"Ha",Patronaj_0_5!$B$5:$B$2504,"&gt;="&amp;Boshqaruv!$C$9,Patronaj_0_5!$B$5:$B$2504,"&lt;="&amp;Boshqaruv!$C$10)=0,1,0),0)</f>
        <v>0</v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4"/>
      <c r="E206" s="12"/>
      <c r="F206" s="12"/>
      <c r="G206" s="25"/>
      <c r="H206" s="13"/>
      <c r="I206" s="13"/>
      <c r="J206" s="14" t="str">
        <f aca="false">IF(OR($H206="",$I206=""),"",$I206-$H206)</f>
        <v/>
      </c>
      <c r="K206" s="14" t="str">
        <f aca="false">IF(OR($H206="",$I206=""),"",IF($I206-$H206&lt;=Spravochnik!$E$5,"Ha","Yo'q"))</f>
        <v/>
      </c>
      <c r="L206" s="14" t="str">
        <f aca="false">IF(AND($B206&lt;&gt;"",$H206&lt;&gt;"",$I206="",Boshqaruv!$C$12-$H206&gt;Spravochnik!$E$5),"Ha","")</f>
        <v/>
      </c>
      <c r="M206" s="12"/>
      <c r="N206" s="14" t="str">
        <f aca="false">IF(OR($B206="",$C206=""),"",IF(COUNTIFS($B$5:$B$604,$B206,$C$5:$C$604,$C206)&gt;1,"Takror",""))</f>
        <v/>
      </c>
      <c r="O206" s="28" t="n">
        <f aca="false">IF(AND($B206&lt;&gt;"",$I206&gt;=Boshqaruv!$C$9,$I206&lt;=Boshqaruv!$C$10),IF(COUNTIFS(Patronaj_0_5!$D$5:$D$2504,$B206,Patronaj_0_5!$E$5:$E$2504,$C206,Patronaj_0_5!$H$5:$H$2504,"Ha",Patronaj_0_5!$B$5:$B$2504,"&gt;="&amp;Boshqaruv!$C$9,Patronaj_0_5!$B$5:$B$2504,"&lt;="&amp;Boshqaruv!$C$10)=0,1,0),0)</f>
        <v>0</v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4"/>
      <c r="E207" s="12"/>
      <c r="F207" s="12"/>
      <c r="G207" s="25"/>
      <c r="H207" s="13"/>
      <c r="I207" s="13"/>
      <c r="J207" s="14" t="str">
        <f aca="false">IF(OR($H207="",$I207=""),"",$I207-$H207)</f>
        <v/>
      </c>
      <c r="K207" s="14" t="str">
        <f aca="false">IF(OR($H207="",$I207=""),"",IF($I207-$H207&lt;=Spravochnik!$E$5,"Ha","Yo'q"))</f>
        <v/>
      </c>
      <c r="L207" s="14" t="str">
        <f aca="false">IF(AND($B207&lt;&gt;"",$H207&lt;&gt;"",$I207="",Boshqaruv!$C$12-$H207&gt;Spravochnik!$E$5),"Ha","")</f>
        <v/>
      </c>
      <c r="M207" s="12"/>
      <c r="N207" s="14" t="str">
        <f aca="false">IF(OR($B207="",$C207=""),"",IF(COUNTIFS($B$5:$B$604,$B207,$C$5:$C$604,$C207)&gt;1,"Takror",""))</f>
        <v/>
      </c>
      <c r="O207" s="28" t="n">
        <f aca="false">IF(AND($B207&lt;&gt;"",$I207&gt;=Boshqaruv!$C$9,$I207&lt;=Boshqaruv!$C$10),IF(COUNTIFS(Patronaj_0_5!$D$5:$D$2504,$B207,Patronaj_0_5!$E$5:$E$2504,$C207,Patronaj_0_5!$H$5:$H$2504,"Ha",Patronaj_0_5!$B$5:$B$2504,"&gt;="&amp;Boshqaruv!$C$9,Patronaj_0_5!$B$5:$B$2504,"&lt;="&amp;Boshqaruv!$C$10)=0,1,0),0)</f>
        <v>0</v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4"/>
      <c r="E208" s="12"/>
      <c r="F208" s="12"/>
      <c r="G208" s="25"/>
      <c r="H208" s="13"/>
      <c r="I208" s="13"/>
      <c r="J208" s="14" t="str">
        <f aca="false">IF(OR($H208="",$I208=""),"",$I208-$H208)</f>
        <v/>
      </c>
      <c r="K208" s="14" t="str">
        <f aca="false">IF(OR($H208="",$I208=""),"",IF($I208-$H208&lt;=Spravochnik!$E$5,"Ha","Yo'q"))</f>
        <v/>
      </c>
      <c r="L208" s="14" t="str">
        <f aca="false">IF(AND($B208&lt;&gt;"",$H208&lt;&gt;"",$I208="",Boshqaruv!$C$12-$H208&gt;Spravochnik!$E$5),"Ha","")</f>
        <v/>
      </c>
      <c r="M208" s="12"/>
      <c r="N208" s="14" t="str">
        <f aca="false">IF(OR($B208="",$C208=""),"",IF(COUNTIFS($B$5:$B$604,$B208,$C$5:$C$604,$C208)&gt;1,"Takror",""))</f>
        <v/>
      </c>
      <c r="O208" s="28" t="n">
        <f aca="false">IF(AND($B208&lt;&gt;"",$I208&gt;=Boshqaruv!$C$9,$I208&lt;=Boshqaruv!$C$10),IF(COUNTIFS(Patronaj_0_5!$D$5:$D$2504,$B208,Patronaj_0_5!$E$5:$E$2504,$C208,Patronaj_0_5!$H$5:$H$2504,"Ha",Patronaj_0_5!$B$5:$B$2504,"&gt;="&amp;Boshqaruv!$C$9,Patronaj_0_5!$B$5:$B$2504,"&lt;="&amp;Boshqaruv!$C$10)=0,1,0),0)</f>
        <v>0</v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4"/>
      <c r="E209" s="12"/>
      <c r="F209" s="12"/>
      <c r="G209" s="25"/>
      <c r="H209" s="13"/>
      <c r="I209" s="13"/>
      <c r="J209" s="14" t="str">
        <f aca="false">IF(OR($H209="",$I209=""),"",$I209-$H209)</f>
        <v/>
      </c>
      <c r="K209" s="14" t="str">
        <f aca="false">IF(OR($H209="",$I209=""),"",IF($I209-$H209&lt;=Spravochnik!$E$5,"Ha","Yo'q"))</f>
        <v/>
      </c>
      <c r="L209" s="14" t="str">
        <f aca="false">IF(AND($B209&lt;&gt;"",$H209&lt;&gt;"",$I209="",Boshqaruv!$C$12-$H209&gt;Spravochnik!$E$5),"Ha","")</f>
        <v/>
      </c>
      <c r="M209" s="12"/>
      <c r="N209" s="14" t="str">
        <f aca="false">IF(OR($B209="",$C209=""),"",IF(COUNTIFS($B$5:$B$604,$B209,$C$5:$C$604,$C209)&gt;1,"Takror",""))</f>
        <v/>
      </c>
      <c r="O209" s="28" t="n">
        <f aca="false">IF(AND($B209&lt;&gt;"",$I209&gt;=Boshqaruv!$C$9,$I209&lt;=Boshqaruv!$C$10),IF(COUNTIFS(Patronaj_0_5!$D$5:$D$2504,$B209,Patronaj_0_5!$E$5:$E$2504,$C209,Patronaj_0_5!$H$5:$H$2504,"Ha",Patronaj_0_5!$B$5:$B$2504,"&gt;="&amp;Boshqaruv!$C$9,Patronaj_0_5!$B$5:$B$2504,"&lt;="&amp;Boshqaruv!$C$10)=0,1,0),0)</f>
        <v>0</v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4"/>
      <c r="E210" s="12"/>
      <c r="F210" s="12"/>
      <c r="G210" s="25"/>
      <c r="H210" s="13"/>
      <c r="I210" s="13"/>
      <c r="J210" s="14" t="str">
        <f aca="false">IF(OR($H210="",$I210=""),"",$I210-$H210)</f>
        <v/>
      </c>
      <c r="K210" s="14" t="str">
        <f aca="false">IF(OR($H210="",$I210=""),"",IF($I210-$H210&lt;=Spravochnik!$E$5,"Ha","Yo'q"))</f>
        <v/>
      </c>
      <c r="L210" s="14" t="str">
        <f aca="false">IF(AND($B210&lt;&gt;"",$H210&lt;&gt;"",$I210="",Boshqaruv!$C$12-$H210&gt;Spravochnik!$E$5),"Ha","")</f>
        <v/>
      </c>
      <c r="M210" s="12"/>
      <c r="N210" s="14" t="str">
        <f aca="false">IF(OR($B210="",$C210=""),"",IF(COUNTIFS($B$5:$B$604,$B210,$C$5:$C$604,$C210)&gt;1,"Takror",""))</f>
        <v/>
      </c>
      <c r="O210" s="28" t="n">
        <f aca="false">IF(AND($B210&lt;&gt;"",$I210&gt;=Boshqaruv!$C$9,$I210&lt;=Boshqaruv!$C$10),IF(COUNTIFS(Patronaj_0_5!$D$5:$D$2504,$B210,Patronaj_0_5!$E$5:$E$2504,$C210,Patronaj_0_5!$H$5:$H$2504,"Ha",Patronaj_0_5!$B$5:$B$2504,"&gt;="&amp;Boshqaruv!$C$9,Patronaj_0_5!$B$5:$B$2504,"&lt;="&amp;Boshqaruv!$C$10)=0,1,0),0)</f>
        <v>0</v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4"/>
      <c r="E211" s="12"/>
      <c r="F211" s="12"/>
      <c r="G211" s="25"/>
      <c r="H211" s="13"/>
      <c r="I211" s="13"/>
      <c r="J211" s="14" t="str">
        <f aca="false">IF(OR($H211="",$I211=""),"",$I211-$H211)</f>
        <v/>
      </c>
      <c r="K211" s="14" t="str">
        <f aca="false">IF(OR($H211="",$I211=""),"",IF($I211-$H211&lt;=Spravochnik!$E$5,"Ha","Yo'q"))</f>
        <v/>
      </c>
      <c r="L211" s="14" t="str">
        <f aca="false">IF(AND($B211&lt;&gt;"",$H211&lt;&gt;"",$I211="",Boshqaruv!$C$12-$H211&gt;Spravochnik!$E$5),"Ha","")</f>
        <v/>
      </c>
      <c r="M211" s="12"/>
      <c r="N211" s="14" t="str">
        <f aca="false">IF(OR($B211="",$C211=""),"",IF(COUNTIFS($B$5:$B$604,$B211,$C$5:$C$604,$C211)&gt;1,"Takror",""))</f>
        <v/>
      </c>
      <c r="O211" s="28" t="n">
        <f aca="false">IF(AND($B211&lt;&gt;"",$I211&gt;=Boshqaruv!$C$9,$I211&lt;=Boshqaruv!$C$10),IF(COUNTIFS(Patronaj_0_5!$D$5:$D$2504,$B211,Patronaj_0_5!$E$5:$E$2504,$C211,Patronaj_0_5!$H$5:$H$2504,"Ha",Patronaj_0_5!$B$5:$B$2504,"&gt;="&amp;Boshqaruv!$C$9,Patronaj_0_5!$B$5:$B$2504,"&lt;="&amp;Boshqaruv!$C$10)=0,1,0),0)</f>
        <v>0</v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4"/>
      <c r="E212" s="12"/>
      <c r="F212" s="12"/>
      <c r="G212" s="25"/>
      <c r="H212" s="13"/>
      <c r="I212" s="13"/>
      <c r="J212" s="14" t="str">
        <f aca="false">IF(OR($H212="",$I212=""),"",$I212-$H212)</f>
        <v/>
      </c>
      <c r="K212" s="14" t="str">
        <f aca="false">IF(OR($H212="",$I212=""),"",IF($I212-$H212&lt;=Spravochnik!$E$5,"Ha","Yo'q"))</f>
        <v/>
      </c>
      <c r="L212" s="14" t="str">
        <f aca="false">IF(AND($B212&lt;&gt;"",$H212&lt;&gt;"",$I212="",Boshqaruv!$C$12-$H212&gt;Spravochnik!$E$5),"Ha","")</f>
        <v/>
      </c>
      <c r="M212" s="12"/>
      <c r="N212" s="14" t="str">
        <f aca="false">IF(OR($B212="",$C212=""),"",IF(COUNTIFS($B$5:$B$604,$B212,$C$5:$C$604,$C212)&gt;1,"Takror",""))</f>
        <v/>
      </c>
      <c r="O212" s="28" t="n">
        <f aca="false">IF(AND($B212&lt;&gt;"",$I212&gt;=Boshqaruv!$C$9,$I212&lt;=Boshqaruv!$C$10),IF(COUNTIFS(Patronaj_0_5!$D$5:$D$2504,$B212,Patronaj_0_5!$E$5:$E$2504,$C212,Patronaj_0_5!$H$5:$H$2504,"Ha",Patronaj_0_5!$B$5:$B$2504,"&gt;="&amp;Boshqaruv!$C$9,Patronaj_0_5!$B$5:$B$2504,"&lt;="&amp;Boshqaruv!$C$10)=0,1,0),0)</f>
        <v>0</v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4"/>
      <c r="E213" s="12"/>
      <c r="F213" s="12"/>
      <c r="G213" s="25"/>
      <c r="H213" s="13"/>
      <c r="I213" s="13"/>
      <c r="J213" s="14" t="str">
        <f aca="false">IF(OR($H213="",$I213=""),"",$I213-$H213)</f>
        <v/>
      </c>
      <c r="K213" s="14" t="str">
        <f aca="false">IF(OR($H213="",$I213=""),"",IF($I213-$H213&lt;=Spravochnik!$E$5,"Ha","Yo'q"))</f>
        <v/>
      </c>
      <c r="L213" s="14" t="str">
        <f aca="false">IF(AND($B213&lt;&gt;"",$H213&lt;&gt;"",$I213="",Boshqaruv!$C$12-$H213&gt;Spravochnik!$E$5),"Ha","")</f>
        <v/>
      </c>
      <c r="M213" s="12"/>
      <c r="N213" s="14" t="str">
        <f aca="false">IF(OR($B213="",$C213=""),"",IF(COUNTIFS($B$5:$B$604,$B213,$C$5:$C$604,$C213)&gt;1,"Takror",""))</f>
        <v/>
      </c>
      <c r="O213" s="28" t="n">
        <f aca="false">IF(AND($B213&lt;&gt;"",$I213&gt;=Boshqaruv!$C$9,$I213&lt;=Boshqaruv!$C$10),IF(COUNTIFS(Patronaj_0_5!$D$5:$D$2504,$B213,Patronaj_0_5!$E$5:$E$2504,$C213,Patronaj_0_5!$H$5:$H$2504,"Ha",Patronaj_0_5!$B$5:$B$2504,"&gt;="&amp;Boshqaruv!$C$9,Patronaj_0_5!$B$5:$B$2504,"&lt;="&amp;Boshqaruv!$C$10)=0,1,0),0)</f>
        <v>0</v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4"/>
      <c r="E214" s="12"/>
      <c r="F214" s="12"/>
      <c r="G214" s="25"/>
      <c r="H214" s="13"/>
      <c r="I214" s="13"/>
      <c r="J214" s="14" t="str">
        <f aca="false">IF(OR($H214="",$I214=""),"",$I214-$H214)</f>
        <v/>
      </c>
      <c r="K214" s="14" t="str">
        <f aca="false">IF(OR($H214="",$I214=""),"",IF($I214-$H214&lt;=Spravochnik!$E$5,"Ha","Yo'q"))</f>
        <v/>
      </c>
      <c r="L214" s="14" t="str">
        <f aca="false">IF(AND($B214&lt;&gt;"",$H214&lt;&gt;"",$I214="",Boshqaruv!$C$12-$H214&gt;Spravochnik!$E$5),"Ha","")</f>
        <v/>
      </c>
      <c r="M214" s="12"/>
      <c r="N214" s="14" t="str">
        <f aca="false">IF(OR($B214="",$C214=""),"",IF(COUNTIFS($B$5:$B$604,$B214,$C$5:$C$604,$C214)&gt;1,"Takror",""))</f>
        <v/>
      </c>
      <c r="O214" s="28" t="n">
        <f aca="false">IF(AND($B214&lt;&gt;"",$I214&gt;=Boshqaruv!$C$9,$I214&lt;=Boshqaruv!$C$10),IF(COUNTIFS(Patronaj_0_5!$D$5:$D$2504,$B214,Patronaj_0_5!$E$5:$E$2504,$C214,Patronaj_0_5!$H$5:$H$2504,"Ha",Patronaj_0_5!$B$5:$B$2504,"&gt;="&amp;Boshqaruv!$C$9,Patronaj_0_5!$B$5:$B$2504,"&lt;="&amp;Boshqaruv!$C$10)=0,1,0),0)</f>
        <v>0</v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4"/>
      <c r="E215" s="12"/>
      <c r="F215" s="12"/>
      <c r="G215" s="25"/>
      <c r="H215" s="13"/>
      <c r="I215" s="13"/>
      <c r="J215" s="14" t="str">
        <f aca="false">IF(OR($H215="",$I215=""),"",$I215-$H215)</f>
        <v/>
      </c>
      <c r="K215" s="14" t="str">
        <f aca="false">IF(OR($H215="",$I215=""),"",IF($I215-$H215&lt;=Spravochnik!$E$5,"Ha","Yo'q"))</f>
        <v/>
      </c>
      <c r="L215" s="14" t="str">
        <f aca="false">IF(AND($B215&lt;&gt;"",$H215&lt;&gt;"",$I215="",Boshqaruv!$C$12-$H215&gt;Spravochnik!$E$5),"Ha","")</f>
        <v/>
      </c>
      <c r="M215" s="12"/>
      <c r="N215" s="14" t="str">
        <f aca="false">IF(OR($B215="",$C215=""),"",IF(COUNTIFS($B$5:$B$604,$B215,$C$5:$C$604,$C215)&gt;1,"Takror",""))</f>
        <v/>
      </c>
      <c r="O215" s="28" t="n">
        <f aca="false">IF(AND($B215&lt;&gt;"",$I215&gt;=Boshqaruv!$C$9,$I215&lt;=Boshqaruv!$C$10),IF(COUNTIFS(Patronaj_0_5!$D$5:$D$2504,$B215,Patronaj_0_5!$E$5:$E$2504,$C215,Patronaj_0_5!$H$5:$H$2504,"Ha",Patronaj_0_5!$B$5:$B$2504,"&gt;="&amp;Boshqaruv!$C$9,Patronaj_0_5!$B$5:$B$2504,"&lt;="&amp;Boshqaruv!$C$10)=0,1,0),0)</f>
        <v>0</v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4"/>
      <c r="E216" s="12"/>
      <c r="F216" s="12"/>
      <c r="G216" s="25"/>
      <c r="H216" s="13"/>
      <c r="I216" s="13"/>
      <c r="J216" s="14" t="str">
        <f aca="false">IF(OR($H216="",$I216=""),"",$I216-$H216)</f>
        <v/>
      </c>
      <c r="K216" s="14" t="str">
        <f aca="false">IF(OR($H216="",$I216=""),"",IF($I216-$H216&lt;=Spravochnik!$E$5,"Ha","Yo'q"))</f>
        <v/>
      </c>
      <c r="L216" s="14" t="str">
        <f aca="false">IF(AND($B216&lt;&gt;"",$H216&lt;&gt;"",$I216="",Boshqaruv!$C$12-$H216&gt;Spravochnik!$E$5),"Ha","")</f>
        <v/>
      </c>
      <c r="M216" s="12"/>
      <c r="N216" s="14" t="str">
        <f aca="false">IF(OR($B216="",$C216=""),"",IF(COUNTIFS($B$5:$B$604,$B216,$C$5:$C$604,$C216)&gt;1,"Takror",""))</f>
        <v/>
      </c>
      <c r="O216" s="28" t="n">
        <f aca="false">IF(AND($B216&lt;&gt;"",$I216&gt;=Boshqaruv!$C$9,$I216&lt;=Boshqaruv!$C$10),IF(COUNTIFS(Patronaj_0_5!$D$5:$D$2504,$B216,Patronaj_0_5!$E$5:$E$2504,$C216,Patronaj_0_5!$H$5:$H$2504,"Ha",Patronaj_0_5!$B$5:$B$2504,"&gt;="&amp;Boshqaruv!$C$9,Patronaj_0_5!$B$5:$B$2504,"&lt;="&amp;Boshqaruv!$C$10)=0,1,0),0)</f>
        <v>0</v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4"/>
      <c r="E217" s="12"/>
      <c r="F217" s="12"/>
      <c r="G217" s="25"/>
      <c r="H217" s="13"/>
      <c r="I217" s="13"/>
      <c r="J217" s="14" t="str">
        <f aca="false">IF(OR($H217="",$I217=""),"",$I217-$H217)</f>
        <v/>
      </c>
      <c r="K217" s="14" t="str">
        <f aca="false">IF(OR($H217="",$I217=""),"",IF($I217-$H217&lt;=Spravochnik!$E$5,"Ha","Yo'q"))</f>
        <v/>
      </c>
      <c r="L217" s="14" t="str">
        <f aca="false">IF(AND($B217&lt;&gt;"",$H217&lt;&gt;"",$I217="",Boshqaruv!$C$12-$H217&gt;Spravochnik!$E$5),"Ha","")</f>
        <v/>
      </c>
      <c r="M217" s="12"/>
      <c r="N217" s="14" t="str">
        <f aca="false">IF(OR($B217="",$C217=""),"",IF(COUNTIFS($B$5:$B$604,$B217,$C$5:$C$604,$C217)&gt;1,"Takror",""))</f>
        <v/>
      </c>
      <c r="O217" s="28" t="n">
        <f aca="false">IF(AND($B217&lt;&gt;"",$I217&gt;=Boshqaruv!$C$9,$I217&lt;=Boshqaruv!$C$10),IF(COUNTIFS(Patronaj_0_5!$D$5:$D$2504,$B217,Patronaj_0_5!$E$5:$E$2504,$C217,Patronaj_0_5!$H$5:$H$2504,"Ha",Patronaj_0_5!$B$5:$B$2504,"&gt;="&amp;Boshqaruv!$C$9,Patronaj_0_5!$B$5:$B$2504,"&lt;="&amp;Boshqaruv!$C$10)=0,1,0),0)</f>
        <v>0</v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4"/>
      <c r="E218" s="12"/>
      <c r="F218" s="12"/>
      <c r="G218" s="25"/>
      <c r="H218" s="13"/>
      <c r="I218" s="13"/>
      <c r="J218" s="14" t="str">
        <f aca="false">IF(OR($H218="",$I218=""),"",$I218-$H218)</f>
        <v/>
      </c>
      <c r="K218" s="14" t="str">
        <f aca="false">IF(OR($H218="",$I218=""),"",IF($I218-$H218&lt;=Spravochnik!$E$5,"Ha","Yo'q"))</f>
        <v/>
      </c>
      <c r="L218" s="14" t="str">
        <f aca="false">IF(AND($B218&lt;&gt;"",$H218&lt;&gt;"",$I218="",Boshqaruv!$C$12-$H218&gt;Spravochnik!$E$5),"Ha","")</f>
        <v/>
      </c>
      <c r="M218" s="12"/>
      <c r="N218" s="14" t="str">
        <f aca="false">IF(OR($B218="",$C218=""),"",IF(COUNTIFS($B$5:$B$604,$B218,$C$5:$C$604,$C218)&gt;1,"Takror",""))</f>
        <v/>
      </c>
      <c r="O218" s="28" t="n">
        <f aca="false">IF(AND($B218&lt;&gt;"",$I218&gt;=Boshqaruv!$C$9,$I218&lt;=Boshqaruv!$C$10),IF(COUNTIFS(Patronaj_0_5!$D$5:$D$2504,$B218,Patronaj_0_5!$E$5:$E$2504,$C218,Patronaj_0_5!$H$5:$H$2504,"Ha",Patronaj_0_5!$B$5:$B$2504,"&gt;="&amp;Boshqaruv!$C$9,Patronaj_0_5!$B$5:$B$2504,"&lt;="&amp;Boshqaruv!$C$10)=0,1,0),0)</f>
        <v>0</v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4"/>
      <c r="E219" s="12"/>
      <c r="F219" s="12"/>
      <c r="G219" s="25"/>
      <c r="H219" s="13"/>
      <c r="I219" s="13"/>
      <c r="J219" s="14" t="str">
        <f aca="false">IF(OR($H219="",$I219=""),"",$I219-$H219)</f>
        <v/>
      </c>
      <c r="K219" s="14" t="str">
        <f aca="false">IF(OR($H219="",$I219=""),"",IF($I219-$H219&lt;=Spravochnik!$E$5,"Ha","Yo'q"))</f>
        <v/>
      </c>
      <c r="L219" s="14" t="str">
        <f aca="false">IF(AND($B219&lt;&gt;"",$H219&lt;&gt;"",$I219="",Boshqaruv!$C$12-$H219&gt;Spravochnik!$E$5),"Ha","")</f>
        <v/>
      </c>
      <c r="M219" s="12"/>
      <c r="N219" s="14" t="str">
        <f aca="false">IF(OR($B219="",$C219=""),"",IF(COUNTIFS($B$5:$B$604,$B219,$C$5:$C$604,$C219)&gt;1,"Takror",""))</f>
        <v/>
      </c>
      <c r="O219" s="28" t="n">
        <f aca="false">IF(AND($B219&lt;&gt;"",$I219&gt;=Boshqaruv!$C$9,$I219&lt;=Boshqaruv!$C$10),IF(COUNTIFS(Patronaj_0_5!$D$5:$D$2504,$B219,Patronaj_0_5!$E$5:$E$2504,$C219,Patronaj_0_5!$H$5:$H$2504,"Ha",Patronaj_0_5!$B$5:$B$2504,"&gt;="&amp;Boshqaruv!$C$9,Patronaj_0_5!$B$5:$B$2504,"&lt;="&amp;Boshqaruv!$C$10)=0,1,0),0)</f>
        <v>0</v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4"/>
      <c r="E220" s="12"/>
      <c r="F220" s="12"/>
      <c r="G220" s="25"/>
      <c r="H220" s="13"/>
      <c r="I220" s="13"/>
      <c r="J220" s="14" t="str">
        <f aca="false">IF(OR($H220="",$I220=""),"",$I220-$H220)</f>
        <v/>
      </c>
      <c r="K220" s="14" t="str">
        <f aca="false">IF(OR($H220="",$I220=""),"",IF($I220-$H220&lt;=Spravochnik!$E$5,"Ha","Yo'q"))</f>
        <v/>
      </c>
      <c r="L220" s="14" t="str">
        <f aca="false">IF(AND($B220&lt;&gt;"",$H220&lt;&gt;"",$I220="",Boshqaruv!$C$12-$H220&gt;Spravochnik!$E$5),"Ha","")</f>
        <v/>
      </c>
      <c r="M220" s="12"/>
      <c r="N220" s="14" t="str">
        <f aca="false">IF(OR($B220="",$C220=""),"",IF(COUNTIFS($B$5:$B$604,$B220,$C$5:$C$604,$C220)&gt;1,"Takror",""))</f>
        <v/>
      </c>
      <c r="O220" s="28" t="n">
        <f aca="false">IF(AND($B220&lt;&gt;"",$I220&gt;=Boshqaruv!$C$9,$I220&lt;=Boshqaruv!$C$10),IF(COUNTIFS(Patronaj_0_5!$D$5:$D$2504,$B220,Patronaj_0_5!$E$5:$E$2504,$C220,Patronaj_0_5!$H$5:$H$2504,"Ha",Patronaj_0_5!$B$5:$B$2504,"&gt;="&amp;Boshqaruv!$C$9,Patronaj_0_5!$B$5:$B$2504,"&lt;="&amp;Boshqaruv!$C$10)=0,1,0),0)</f>
        <v>0</v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4"/>
      <c r="E221" s="12"/>
      <c r="F221" s="12"/>
      <c r="G221" s="25"/>
      <c r="H221" s="13"/>
      <c r="I221" s="13"/>
      <c r="J221" s="14" t="str">
        <f aca="false">IF(OR($H221="",$I221=""),"",$I221-$H221)</f>
        <v/>
      </c>
      <c r="K221" s="14" t="str">
        <f aca="false">IF(OR($H221="",$I221=""),"",IF($I221-$H221&lt;=Spravochnik!$E$5,"Ha","Yo'q"))</f>
        <v/>
      </c>
      <c r="L221" s="14" t="str">
        <f aca="false">IF(AND($B221&lt;&gt;"",$H221&lt;&gt;"",$I221="",Boshqaruv!$C$12-$H221&gt;Spravochnik!$E$5),"Ha","")</f>
        <v/>
      </c>
      <c r="M221" s="12"/>
      <c r="N221" s="14" t="str">
        <f aca="false">IF(OR($B221="",$C221=""),"",IF(COUNTIFS($B$5:$B$604,$B221,$C$5:$C$604,$C221)&gt;1,"Takror",""))</f>
        <v/>
      </c>
      <c r="O221" s="28" t="n">
        <f aca="false">IF(AND($B221&lt;&gt;"",$I221&gt;=Boshqaruv!$C$9,$I221&lt;=Boshqaruv!$C$10),IF(COUNTIFS(Patronaj_0_5!$D$5:$D$2504,$B221,Patronaj_0_5!$E$5:$E$2504,$C221,Patronaj_0_5!$H$5:$H$2504,"Ha",Patronaj_0_5!$B$5:$B$2504,"&gt;="&amp;Boshqaruv!$C$9,Patronaj_0_5!$B$5:$B$2504,"&lt;="&amp;Boshqaruv!$C$10)=0,1,0),0)</f>
        <v>0</v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4"/>
      <c r="E222" s="12"/>
      <c r="F222" s="12"/>
      <c r="G222" s="25"/>
      <c r="H222" s="13"/>
      <c r="I222" s="13"/>
      <c r="J222" s="14" t="str">
        <f aca="false">IF(OR($H222="",$I222=""),"",$I222-$H222)</f>
        <v/>
      </c>
      <c r="K222" s="14" t="str">
        <f aca="false">IF(OR($H222="",$I222=""),"",IF($I222-$H222&lt;=Spravochnik!$E$5,"Ha","Yo'q"))</f>
        <v/>
      </c>
      <c r="L222" s="14" t="str">
        <f aca="false">IF(AND($B222&lt;&gt;"",$H222&lt;&gt;"",$I222="",Boshqaruv!$C$12-$H222&gt;Spravochnik!$E$5),"Ha","")</f>
        <v/>
      </c>
      <c r="M222" s="12"/>
      <c r="N222" s="14" t="str">
        <f aca="false">IF(OR($B222="",$C222=""),"",IF(COUNTIFS($B$5:$B$604,$B222,$C$5:$C$604,$C222)&gt;1,"Takror",""))</f>
        <v/>
      </c>
      <c r="O222" s="28" t="n">
        <f aca="false">IF(AND($B222&lt;&gt;"",$I222&gt;=Boshqaruv!$C$9,$I222&lt;=Boshqaruv!$C$10),IF(COUNTIFS(Patronaj_0_5!$D$5:$D$2504,$B222,Patronaj_0_5!$E$5:$E$2504,$C222,Patronaj_0_5!$H$5:$H$2504,"Ha",Patronaj_0_5!$B$5:$B$2504,"&gt;="&amp;Boshqaruv!$C$9,Patronaj_0_5!$B$5:$B$2504,"&lt;="&amp;Boshqaruv!$C$10)=0,1,0),0)</f>
        <v>0</v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4"/>
      <c r="E223" s="12"/>
      <c r="F223" s="12"/>
      <c r="G223" s="25"/>
      <c r="H223" s="13"/>
      <c r="I223" s="13"/>
      <c r="J223" s="14" t="str">
        <f aca="false">IF(OR($H223="",$I223=""),"",$I223-$H223)</f>
        <v/>
      </c>
      <c r="K223" s="14" t="str">
        <f aca="false">IF(OR($H223="",$I223=""),"",IF($I223-$H223&lt;=Spravochnik!$E$5,"Ha","Yo'q"))</f>
        <v/>
      </c>
      <c r="L223" s="14" t="str">
        <f aca="false">IF(AND($B223&lt;&gt;"",$H223&lt;&gt;"",$I223="",Boshqaruv!$C$12-$H223&gt;Spravochnik!$E$5),"Ha","")</f>
        <v/>
      </c>
      <c r="M223" s="12"/>
      <c r="N223" s="14" t="str">
        <f aca="false">IF(OR($B223="",$C223=""),"",IF(COUNTIFS($B$5:$B$604,$B223,$C$5:$C$604,$C223)&gt;1,"Takror",""))</f>
        <v/>
      </c>
      <c r="O223" s="28" t="n">
        <f aca="false">IF(AND($B223&lt;&gt;"",$I223&gt;=Boshqaruv!$C$9,$I223&lt;=Boshqaruv!$C$10),IF(COUNTIFS(Patronaj_0_5!$D$5:$D$2504,$B223,Patronaj_0_5!$E$5:$E$2504,$C223,Patronaj_0_5!$H$5:$H$2504,"Ha",Patronaj_0_5!$B$5:$B$2504,"&gt;="&amp;Boshqaruv!$C$9,Patronaj_0_5!$B$5:$B$2504,"&lt;="&amp;Boshqaruv!$C$10)=0,1,0),0)</f>
        <v>0</v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4"/>
      <c r="E224" s="12"/>
      <c r="F224" s="12"/>
      <c r="G224" s="25"/>
      <c r="H224" s="13"/>
      <c r="I224" s="13"/>
      <c r="J224" s="14" t="str">
        <f aca="false">IF(OR($H224="",$I224=""),"",$I224-$H224)</f>
        <v/>
      </c>
      <c r="K224" s="14" t="str">
        <f aca="false">IF(OR($H224="",$I224=""),"",IF($I224-$H224&lt;=Spravochnik!$E$5,"Ha","Yo'q"))</f>
        <v/>
      </c>
      <c r="L224" s="14" t="str">
        <f aca="false">IF(AND($B224&lt;&gt;"",$H224&lt;&gt;"",$I224="",Boshqaruv!$C$12-$H224&gt;Spravochnik!$E$5),"Ha","")</f>
        <v/>
      </c>
      <c r="M224" s="12"/>
      <c r="N224" s="14" t="str">
        <f aca="false">IF(OR($B224="",$C224=""),"",IF(COUNTIFS($B$5:$B$604,$B224,$C$5:$C$604,$C224)&gt;1,"Takror",""))</f>
        <v/>
      </c>
      <c r="O224" s="28" t="n">
        <f aca="false">IF(AND($B224&lt;&gt;"",$I224&gt;=Boshqaruv!$C$9,$I224&lt;=Boshqaruv!$C$10),IF(COUNTIFS(Patronaj_0_5!$D$5:$D$2504,$B224,Patronaj_0_5!$E$5:$E$2504,$C224,Patronaj_0_5!$H$5:$H$2504,"Ha",Patronaj_0_5!$B$5:$B$2504,"&gt;="&amp;Boshqaruv!$C$9,Patronaj_0_5!$B$5:$B$2504,"&lt;="&amp;Boshqaruv!$C$10)=0,1,0),0)</f>
        <v>0</v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4"/>
      <c r="E225" s="12"/>
      <c r="F225" s="12"/>
      <c r="G225" s="25"/>
      <c r="H225" s="13"/>
      <c r="I225" s="13"/>
      <c r="J225" s="14" t="str">
        <f aca="false">IF(OR($H225="",$I225=""),"",$I225-$H225)</f>
        <v/>
      </c>
      <c r="K225" s="14" t="str">
        <f aca="false">IF(OR($H225="",$I225=""),"",IF($I225-$H225&lt;=Spravochnik!$E$5,"Ha","Yo'q"))</f>
        <v/>
      </c>
      <c r="L225" s="14" t="str">
        <f aca="false">IF(AND($B225&lt;&gt;"",$H225&lt;&gt;"",$I225="",Boshqaruv!$C$12-$H225&gt;Spravochnik!$E$5),"Ha","")</f>
        <v/>
      </c>
      <c r="M225" s="12"/>
      <c r="N225" s="14" t="str">
        <f aca="false">IF(OR($B225="",$C225=""),"",IF(COUNTIFS($B$5:$B$604,$B225,$C$5:$C$604,$C225)&gt;1,"Takror",""))</f>
        <v/>
      </c>
      <c r="O225" s="28" t="n">
        <f aca="false">IF(AND($B225&lt;&gt;"",$I225&gt;=Boshqaruv!$C$9,$I225&lt;=Boshqaruv!$C$10),IF(COUNTIFS(Patronaj_0_5!$D$5:$D$2504,$B225,Patronaj_0_5!$E$5:$E$2504,$C225,Patronaj_0_5!$H$5:$H$2504,"Ha",Patronaj_0_5!$B$5:$B$2504,"&gt;="&amp;Boshqaruv!$C$9,Patronaj_0_5!$B$5:$B$2504,"&lt;="&amp;Boshqaruv!$C$10)=0,1,0),0)</f>
        <v>0</v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4"/>
      <c r="E226" s="12"/>
      <c r="F226" s="12"/>
      <c r="G226" s="25"/>
      <c r="H226" s="13"/>
      <c r="I226" s="13"/>
      <c r="J226" s="14" t="str">
        <f aca="false">IF(OR($H226="",$I226=""),"",$I226-$H226)</f>
        <v/>
      </c>
      <c r="K226" s="14" t="str">
        <f aca="false">IF(OR($H226="",$I226=""),"",IF($I226-$H226&lt;=Spravochnik!$E$5,"Ha","Yo'q"))</f>
        <v/>
      </c>
      <c r="L226" s="14" t="str">
        <f aca="false">IF(AND($B226&lt;&gt;"",$H226&lt;&gt;"",$I226="",Boshqaruv!$C$12-$H226&gt;Spravochnik!$E$5),"Ha","")</f>
        <v/>
      </c>
      <c r="M226" s="12"/>
      <c r="N226" s="14" t="str">
        <f aca="false">IF(OR($B226="",$C226=""),"",IF(COUNTIFS($B$5:$B$604,$B226,$C$5:$C$604,$C226)&gt;1,"Takror",""))</f>
        <v/>
      </c>
      <c r="O226" s="28" t="n">
        <f aca="false">IF(AND($B226&lt;&gt;"",$I226&gt;=Boshqaruv!$C$9,$I226&lt;=Boshqaruv!$C$10),IF(COUNTIFS(Patronaj_0_5!$D$5:$D$2504,$B226,Patronaj_0_5!$E$5:$E$2504,$C226,Patronaj_0_5!$H$5:$H$2504,"Ha",Patronaj_0_5!$B$5:$B$2504,"&gt;="&amp;Boshqaruv!$C$9,Patronaj_0_5!$B$5:$B$2504,"&lt;="&amp;Boshqaruv!$C$10)=0,1,0),0)</f>
        <v>0</v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4"/>
      <c r="E227" s="12"/>
      <c r="F227" s="12"/>
      <c r="G227" s="25"/>
      <c r="H227" s="13"/>
      <c r="I227" s="13"/>
      <c r="J227" s="14" t="str">
        <f aca="false">IF(OR($H227="",$I227=""),"",$I227-$H227)</f>
        <v/>
      </c>
      <c r="K227" s="14" t="str">
        <f aca="false">IF(OR($H227="",$I227=""),"",IF($I227-$H227&lt;=Spravochnik!$E$5,"Ha","Yo'q"))</f>
        <v/>
      </c>
      <c r="L227" s="14" t="str">
        <f aca="false">IF(AND($B227&lt;&gt;"",$H227&lt;&gt;"",$I227="",Boshqaruv!$C$12-$H227&gt;Spravochnik!$E$5),"Ha","")</f>
        <v/>
      </c>
      <c r="M227" s="12"/>
      <c r="N227" s="14" t="str">
        <f aca="false">IF(OR($B227="",$C227=""),"",IF(COUNTIFS($B$5:$B$604,$B227,$C$5:$C$604,$C227)&gt;1,"Takror",""))</f>
        <v/>
      </c>
      <c r="O227" s="28" t="n">
        <f aca="false">IF(AND($B227&lt;&gt;"",$I227&gt;=Boshqaruv!$C$9,$I227&lt;=Boshqaruv!$C$10),IF(COUNTIFS(Patronaj_0_5!$D$5:$D$2504,$B227,Patronaj_0_5!$E$5:$E$2504,$C227,Patronaj_0_5!$H$5:$H$2504,"Ha",Patronaj_0_5!$B$5:$B$2504,"&gt;="&amp;Boshqaruv!$C$9,Patronaj_0_5!$B$5:$B$2504,"&lt;="&amp;Boshqaruv!$C$10)=0,1,0),0)</f>
        <v>0</v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4"/>
      <c r="E228" s="12"/>
      <c r="F228" s="12"/>
      <c r="G228" s="25"/>
      <c r="H228" s="13"/>
      <c r="I228" s="13"/>
      <c r="J228" s="14" t="str">
        <f aca="false">IF(OR($H228="",$I228=""),"",$I228-$H228)</f>
        <v/>
      </c>
      <c r="K228" s="14" t="str">
        <f aca="false">IF(OR($H228="",$I228=""),"",IF($I228-$H228&lt;=Spravochnik!$E$5,"Ha","Yo'q"))</f>
        <v/>
      </c>
      <c r="L228" s="14" t="str">
        <f aca="false">IF(AND($B228&lt;&gt;"",$H228&lt;&gt;"",$I228="",Boshqaruv!$C$12-$H228&gt;Spravochnik!$E$5),"Ha","")</f>
        <v/>
      </c>
      <c r="M228" s="12"/>
      <c r="N228" s="14" t="str">
        <f aca="false">IF(OR($B228="",$C228=""),"",IF(COUNTIFS($B$5:$B$604,$B228,$C$5:$C$604,$C228)&gt;1,"Takror",""))</f>
        <v/>
      </c>
      <c r="O228" s="28" t="n">
        <f aca="false">IF(AND($B228&lt;&gt;"",$I228&gt;=Boshqaruv!$C$9,$I228&lt;=Boshqaruv!$C$10),IF(COUNTIFS(Patronaj_0_5!$D$5:$D$2504,$B228,Patronaj_0_5!$E$5:$E$2504,$C228,Patronaj_0_5!$H$5:$H$2504,"Ha",Patronaj_0_5!$B$5:$B$2504,"&gt;="&amp;Boshqaruv!$C$9,Patronaj_0_5!$B$5:$B$2504,"&lt;="&amp;Boshqaruv!$C$10)=0,1,0),0)</f>
        <v>0</v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4"/>
      <c r="E229" s="12"/>
      <c r="F229" s="12"/>
      <c r="G229" s="25"/>
      <c r="H229" s="13"/>
      <c r="I229" s="13"/>
      <c r="J229" s="14" t="str">
        <f aca="false">IF(OR($H229="",$I229=""),"",$I229-$H229)</f>
        <v/>
      </c>
      <c r="K229" s="14" t="str">
        <f aca="false">IF(OR($H229="",$I229=""),"",IF($I229-$H229&lt;=Spravochnik!$E$5,"Ha","Yo'q"))</f>
        <v/>
      </c>
      <c r="L229" s="14" t="str">
        <f aca="false">IF(AND($B229&lt;&gt;"",$H229&lt;&gt;"",$I229="",Boshqaruv!$C$12-$H229&gt;Spravochnik!$E$5),"Ha","")</f>
        <v/>
      </c>
      <c r="M229" s="12"/>
      <c r="N229" s="14" t="str">
        <f aca="false">IF(OR($B229="",$C229=""),"",IF(COUNTIFS($B$5:$B$604,$B229,$C$5:$C$604,$C229)&gt;1,"Takror",""))</f>
        <v/>
      </c>
      <c r="O229" s="28" t="n">
        <f aca="false">IF(AND($B229&lt;&gt;"",$I229&gt;=Boshqaruv!$C$9,$I229&lt;=Boshqaruv!$C$10),IF(COUNTIFS(Patronaj_0_5!$D$5:$D$2504,$B229,Patronaj_0_5!$E$5:$E$2504,$C229,Patronaj_0_5!$H$5:$H$2504,"Ha",Patronaj_0_5!$B$5:$B$2504,"&gt;="&amp;Boshqaruv!$C$9,Patronaj_0_5!$B$5:$B$2504,"&lt;="&amp;Boshqaruv!$C$10)=0,1,0),0)</f>
        <v>0</v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4"/>
      <c r="E230" s="12"/>
      <c r="F230" s="12"/>
      <c r="G230" s="25"/>
      <c r="H230" s="13"/>
      <c r="I230" s="13"/>
      <c r="J230" s="14" t="str">
        <f aca="false">IF(OR($H230="",$I230=""),"",$I230-$H230)</f>
        <v/>
      </c>
      <c r="K230" s="14" t="str">
        <f aca="false">IF(OR($H230="",$I230=""),"",IF($I230-$H230&lt;=Spravochnik!$E$5,"Ha","Yo'q"))</f>
        <v/>
      </c>
      <c r="L230" s="14" t="str">
        <f aca="false">IF(AND($B230&lt;&gt;"",$H230&lt;&gt;"",$I230="",Boshqaruv!$C$12-$H230&gt;Spravochnik!$E$5),"Ha","")</f>
        <v/>
      </c>
      <c r="M230" s="12"/>
      <c r="N230" s="14" t="str">
        <f aca="false">IF(OR($B230="",$C230=""),"",IF(COUNTIFS($B$5:$B$604,$B230,$C$5:$C$604,$C230)&gt;1,"Takror",""))</f>
        <v/>
      </c>
      <c r="O230" s="28" t="n">
        <f aca="false">IF(AND($B230&lt;&gt;"",$I230&gt;=Boshqaruv!$C$9,$I230&lt;=Boshqaruv!$C$10),IF(COUNTIFS(Patronaj_0_5!$D$5:$D$2504,$B230,Patronaj_0_5!$E$5:$E$2504,$C230,Patronaj_0_5!$H$5:$H$2504,"Ha",Patronaj_0_5!$B$5:$B$2504,"&gt;="&amp;Boshqaruv!$C$9,Patronaj_0_5!$B$5:$B$2504,"&lt;="&amp;Boshqaruv!$C$10)=0,1,0),0)</f>
        <v>0</v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4"/>
      <c r="E231" s="12"/>
      <c r="F231" s="12"/>
      <c r="G231" s="25"/>
      <c r="H231" s="13"/>
      <c r="I231" s="13"/>
      <c r="J231" s="14" t="str">
        <f aca="false">IF(OR($H231="",$I231=""),"",$I231-$H231)</f>
        <v/>
      </c>
      <c r="K231" s="14" t="str">
        <f aca="false">IF(OR($H231="",$I231=""),"",IF($I231-$H231&lt;=Spravochnik!$E$5,"Ha","Yo'q"))</f>
        <v/>
      </c>
      <c r="L231" s="14" t="str">
        <f aca="false">IF(AND($B231&lt;&gt;"",$H231&lt;&gt;"",$I231="",Boshqaruv!$C$12-$H231&gt;Spravochnik!$E$5),"Ha","")</f>
        <v/>
      </c>
      <c r="M231" s="12"/>
      <c r="N231" s="14" t="str">
        <f aca="false">IF(OR($B231="",$C231=""),"",IF(COUNTIFS($B$5:$B$604,$B231,$C$5:$C$604,$C231)&gt;1,"Takror",""))</f>
        <v/>
      </c>
      <c r="O231" s="28" t="n">
        <f aca="false">IF(AND($B231&lt;&gt;"",$I231&gt;=Boshqaruv!$C$9,$I231&lt;=Boshqaruv!$C$10),IF(COUNTIFS(Patronaj_0_5!$D$5:$D$2504,$B231,Patronaj_0_5!$E$5:$E$2504,$C231,Patronaj_0_5!$H$5:$H$2504,"Ha",Patronaj_0_5!$B$5:$B$2504,"&gt;="&amp;Boshqaruv!$C$9,Patronaj_0_5!$B$5:$B$2504,"&lt;="&amp;Boshqaruv!$C$10)=0,1,0),0)</f>
        <v>0</v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4"/>
      <c r="E232" s="12"/>
      <c r="F232" s="12"/>
      <c r="G232" s="25"/>
      <c r="H232" s="13"/>
      <c r="I232" s="13"/>
      <c r="J232" s="14" t="str">
        <f aca="false">IF(OR($H232="",$I232=""),"",$I232-$H232)</f>
        <v/>
      </c>
      <c r="K232" s="14" t="str">
        <f aca="false">IF(OR($H232="",$I232=""),"",IF($I232-$H232&lt;=Spravochnik!$E$5,"Ha","Yo'q"))</f>
        <v/>
      </c>
      <c r="L232" s="14" t="str">
        <f aca="false">IF(AND($B232&lt;&gt;"",$H232&lt;&gt;"",$I232="",Boshqaruv!$C$12-$H232&gt;Spravochnik!$E$5),"Ha","")</f>
        <v/>
      </c>
      <c r="M232" s="12"/>
      <c r="N232" s="14" t="str">
        <f aca="false">IF(OR($B232="",$C232=""),"",IF(COUNTIFS($B$5:$B$604,$B232,$C$5:$C$604,$C232)&gt;1,"Takror",""))</f>
        <v/>
      </c>
      <c r="O232" s="28" t="n">
        <f aca="false">IF(AND($B232&lt;&gt;"",$I232&gt;=Boshqaruv!$C$9,$I232&lt;=Boshqaruv!$C$10),IF(COUNTIFS(Patronaj_0_5!$D$5:$D$2504,$B232,Patronaj_0_5!$E$5:$E$2504,$C232,Patronaj_0_5!$H$5:$H$2504,"Ha",Patronaj_0_5!$B$5:$B$2504,"&gt;="&amp;Boshqaruv!$C$9,Patronaj_0_5!$B$5:$B$2504,"&lt;="&amp;Boshqaruv!$C$10)=0,1,0),0)</f>
        <v>0</v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4"/>
      <c r="E233" s="12"/>
      <c r="F233" s="12"/>
      <c r="G233" s="25"/>
      <c r="H233" s="13"/>
      <c r="I233" s="13"/>
      <c r="J233" s="14" t="str">
        <f aca="false">IF(OR($H233="",$I233=""),"",$I233-$H233)</f>
        <v/>
      </c>
      <c r="K233" s="14" t="str">
        <f aca="false">IF(OR($H233="",$I233=""),"",IF($I233-$H233&lt;=Spravochnik!$E$5,"Ha","Yo'q"))</f>
        <v/>
      </c>
      <c r="L233" s="14" t="str">
        <f aca="false">IF(AND($B233&lt;&gt;"",$H233&lt;&gt;"",$I233="",Boshqaruv!$C$12-$H233&gt;Spravochnik!$E$5),"Ha","")</f>
        <v/>
      </c>
      <c r="M233" s="12"/>
      <c r="N233" s="14" t="str">
        <f aca="false">IF(OR($B233="",$C233=""),"",IF(COUNTIFS($B$5:$B$604,$B233,$C$5:$C$604,$C233)&gt;1,"Takror",""))</f>
        <v/>
      </c>
      <c r="O233" s="28" t="n">
        <f aca="false">IF(AND($B233&lt;&gt;"",$I233&gt;=Boshqaruv!$C$9,$I233&lt;=Boshqaruv!$C$10),IF(COUNTIFS(Patronaj_0_5!$D$5:$D$2504,$B233,Patronaj_0_5!$E$5:$E$2504,$C233,Patronaj_0_5!$H$5:$H$2504,"Ha",Patronaj_0_5!$B$5:$B$2504,"&gt;="&amp;Boshqaruv!$C$9,Patronaj_0_5!$B$5:$B$2504,"&lt;="&amp;Boshqaruv!$C$10)=0,1,0),0)</f>
        <v>0</v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4"/>
      <c r="E234" s="12"/>
      <c r="F234" s="12"/>
      <c r="G234" s="25"/>
      <c r="H234" s="13"/>
      <c r="I234" s="13"/>
      <c r="J234" s="14" t="str">
        <f aca="false">IF(OR($H234="",$I234=""),"",$I234-$H234)</f>
        <v/>
      </c>
      <c r="K234" s="14" t="str">
        <f aca="false">IF(OR($H234="",$I234=""),"",IF($I234-$H234&lt;=Spravochnik!$E$5,"Ha","Yo'q"))</f>
        <v/>
      </c>
      <c r="L234" s="14" t="str">
        <f aca="false">IF(AND($B234&lt;&gt;"",$H234&lt;&gt;"",$I234="",Boshqaruv!$C$12-$H234&gt;Spravochnik!$E$5),"Ha","")</f>
        <v/>
      </c>
      <c r="M234" s="12"/>
      <c r="N234" s="14" t="str">
        <f aca="false">IF(OR($B234="",$C234=""),"",IF(COUNTIFS($B$5:$B$604,$B234,$C$5:$C$604,$C234)&gt;1,"Takror",""))</f>
        <v/>
      </c>
      <c r="O234" s="28" t="n">
        <f aca="false">IF(AND($B234&lt;&gt;"",$I234&gt;=Boshqaruv!$C$9,$I234&lt;=Boshqaruv!$C$10),IF(COUNTIFS(Patronaj_0_5!$D$5:$D$2504,$B234,Patronaj_0_5!$E$5:$E$2504,$C234,Patronaj_0_5!$H$5:$H$2504,"Ha",Patronaj_0_5!$B$5:$B$2504,"&gt;="&amp;Boshqaruv!$C$9,Patronaj_0_5!$B$5:$B$2504,"&lt;="&amp;Boshqaruv!$C$10)=0,1,0),0)</f>
        <v>0</v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4"/>
      <c r="E235" s="12"/>
      <c r="F235" s="12"/>
      <c r="G235" s="25"/>
      <c r="H235" s="13"/>
      <c r="I235" s="13"/>
      <c r="J235" s="14" t="str">
        <f aca="false">IF(OR($H235="",$I235=""),"",$I235-$H235)</f>
        <v/>
      </c>
      <c r="K235" s="14" t="str">
        <f aca="false">IF(OR($H235="",$I235=""),"",IF($I235-$H235&lt;=Spravochnik!$E$5,"Ha","Yo'q"))</f>
        <v/>
      </c>
      <c r="L235" s="14" t="str">
        <f aca="false">IF(AND($B235&lt;&gt;"",$H235&lt;&gt;"",$I235="",Boshqaruv!$C$12-$H235&gt;Spravochnik!$E$5),"Ha","")</f>
        <v/>
      </c>
      <c r="M235" s="12"/>
      <c r="N235" s="14" t="str">
        <f aca="false">IF(OR($B235="",$C235=""),"",IF(COUNTIFS($B$5:$B$604,$B235,$C$5:$C$604,$C235)&gt;1,"Takror",""))</f>
        <v/>
      </c>
      <c r="O235" s="28" t="n">
        <f aca="false">IF(AND($B235&lt;&gt;"",$I235&gt;=Boshqaruv!$C$9,$I235&lt;=Boshqaruv!$C$10),IF(COUNTIFS(Patronaj_0_5!$D$5:$D$2504,$B235,Patronaj_0_5!$E$5:$E$2504,$C235,Patronaj_0_5!$H$5:$H$2504,"Ha",Patronaj_0_5!$B$5:$B$2504,"&gt;="&amp;Boshqaruv!$C$9,Patronaj_0_5!$B$5:$B$2504,"&lt;="&amp;Boshqaruv!$C$10)=0,1,0),0)</f>
        <v>0</v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4"/>
      <c r="E236" s="12"/>
      <c r="F236" s="12"/>
      <c r="G236" s="25"/>
      <c r="H236" s="13"/>
      <c r="I236" s="13"/>
      <c r="J236" s="14" t="str">
        <f aca="false">IF(OR($H236="",$I236=""),"",$I236-$H236)</f>
        <v/>
      </c>
      <c r="K236" s="14" t="str">
        <f aca="false">IF(OR($H236="",$I236=""),"",IF($I236-$H236&lt;=Spravochnik!$E$5,"Ha","Yo'q"))</f>
        <v/>
      </c>
      <c r="L236" s="14" t="str">
        <f aca="false">IF(AND($B236&lt;&gt;"",$H236&lt;&gt;"",$I236="",Boshqaruv!$C$12-$H236&gt;Spravochnik!$E$5),"Ha","")</f>
        <v/>
      </c>
      <c r="M236" s="12"/>
      <c r="N236" s="14" t="str">
        <f aca="false">IF(OR($B236="",$C236=""),"",IF(COUNTIFS($B$5:$B$604,$B236,$C$5:$C$604,$C236)&gt;1,"Takror",""))</f>
        <v/>
      </c>
      <c r="O236" s="28" t="n">
        <f aca="false">IF(AND($B236&lt;&gt;"",$I236&gt;=Boshqaruv!$C$9,$I236&lt;=Boshqaruv!$C$10),IF(COUNTIFS(Patronaj_0_5!$D$5:$D$2504,$B236,Patronaj_0_5!$E$5:$E$2504,$C236,Patronaj_0_5!$H$5:$H$2504,"Ha",Patronaj_0_5!$B$5:$B$2504,"&gt;="&amp;Boshqaruv!$C$9,Patronaj_0_5!$B$5:$B$2504,"&lt;="&amp;Boshqaruv!$C$10)=0,1,0),0)</f>
        <v>0</v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4"/>
      <c r="E237" s="12"/>
      <c r="F237" s="12"/>
      <c r="G237" s="25"/>
      <c r="H237" s="13"/>
      <c r="I237" s="13"/>
      <c r="J237" s="14" t="str">
        <f aca="false">IF(OR($H237="",$I237=""),"",$I237-$H237)</f>
        <v/>
      </c>
      <c r="K237" s="14" t="str">
        <f aca="false">IF(OR($H237="",$I237=""),"",IF($I237-$H237&lt;=Spravochnik!$E$5,"Ha","Yo'q"))</f>
        <v/>
      </c>
      <c r="L237" s="14" t="str">
        <f aca="false">IF(AND($B237&lt;&gt;"",$H237&lt;&gt;"",$I237="",Boshqaruv!$C$12-$H237&gt;Spravochnik!$E$5),"Ha","")</f>
        <v/>
      </c>
      <c r="M237" s="12"/>
      <c r="N237" s="14" t="str">
        <f aca="false">IF(OR($B237="",$C237=""),"",IF(COUNTIFS($B$5:$B$604,$B237,$C$5:$C$604,$C237)&gt;1,"Takror",""))</f>
        <v/>
      </c>
      <c r="O237" s="28" t="n">
        <f aca="false">IF(AND($B237&lt;&gt;"",$I237&gt;=Boshqaruv!$C$9,$I237&lt;=Boshqaruv!$C$10),IF(COUNTIFS(Patronaj_0_5!$D$5:$D$2504,$B237,Patronaj_0_5!$E$5:$E$2504,$C237,Patronaj_0_5!$H$5:$H$2504,"Ha",Patronaj_0_5!$B$5:$B$2504,"&gt;="&amp;Boshqaruv!$C$9,Patronaj_0_5!$B$5:$B$2504,"&lt;="&amp;Boshqaruv!$C$10)=0,1,0),0)</f>
        <v>0</v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4"/>
      <c r="E238" s="12"/>
      <c r="F238" s="12"/>
      <c r="G238" s="25"/>
      <c r="H238" s="13"/>
      <c r="I238" s="13"/>
      <c r="J238" s="14" t="str">
        <f aca="false">IF(OR($H238="",$I238=""),"",$I238-$H238)</f>
        <v/>
      </c>
      <c r="K238" s="14" t="str">
        <f aca="false">IF(OR($H238="",$I238=""),"",IF($I238-$H238&lt;=Spravochnik!$E$5,"Ha","Yo'q"))</f>
        <v/>
      </c>
      <c r="L238" s="14" t="str">
        <f aca="false">IF(AND($B238&lt;&gt;"",$H238&lt;&gt;"",$I238="",Boshqaruv!$C$12-$H238&gt;Spravochnik!$E$5),"Ha","")</f>
        <v/>
      </c>
      <c r="M238" s="12"/>
      <c r="N238" s="14" t="str">
        <f aca="false">IF(OR($B238="",$C238=""),"",IF(COUNTIFS($B$5:$B$604,$B238,$C$5:$C$604,$C238)&gt;1,"Takror",""))</f>
        <v/>
      </c>
      <c r="O238" s="28" t="n">
        <f aca="false">IF(AND($B238&lt;&gt;"",$I238&gt;=Boshqaruv!$C$9,$I238&lt;=Boshqaruv!$C$10),IF(COUNTIFS(Patronaj_0_5!$D$5:$D$2504,$B238,Patronaj_0_5!$E$5:$E$2504,$C238,Patronaj_0_5!$H$5:$H$2504,"Ha",Patronaj_0_5!$B$5:$B$2504,"&gt;="&amp;Boshqaruv!$C$9,Patronaj_0_5!$B$5:$B$2504,"&lt;="&amp;Boshqaruv!$C$10)=0,1,0),0)</f>
        <v>0</v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4"/>
      <c r="E239" s="12"/>
      <c r="F239" s="12"/>
      <c r="G239" s="25"/>
      <c r="H239" s="13"/>
      <c r="I239" s="13"/>
      <c r="J239" s="14" t="str">
        <f aca="false">IF(OR($H239="",$I239=""),"",$I239-$H239)</f>
        <v/>
      </c>
      <c r="K239" s="14" t="str">
        <f aca="false">IF(OR($H239="",$I239=""),"",IF($I239-$H239&lt;=Spravochnik!$E$5,"Ha","Yo'q"))</f>
        <v/>
      </c>
      <c r="L239" s="14" t="str">
        <f aca="false">IF(AND($B239&lt;&gt;"",$H239&lt;&gt;"",$I239="",Boshqaruv!$C$12-$H239&gt;Spravochnik!$E$5),"Ha","")</f>
        <v/>
      </c>
      <c r="M239" s="12"/>
      <c r="N239" s="14" t="str">
        <f aca="false">IF(OR($B239="",$C239=""),"",IF(COUNTIFS($B$5:$B$604,$B239,$C$5:$C$604,$C239)&gt;1,"Takror",""))</f>
        <v/>
      </c>
      <c r="O239" s="28" t="n">
        <f aca="false">IF(AND($B239&lt;&gt;"",$I239&gt;=Boshqaruv!$C$9,$I239&lt;=Boshqaruv!$C$10),IF(COUNTIFS(Patronaj_0_5!$D$5:$D$2504,$B239,Patronaj_0_5!$E$5:$E$2504,$C239,Patronaj_0_5!$H$5:$H$2504,"Ha",Patronaj_0_5!$B$5:$B$2504,"&gt;="&amp;Boshqaruv!$C$9,Patronaj_0_5!$B$5:$B$2504,"&lt;="&amp;Boshqaruv!$C$10)=0,1,0),0)</f>
        <v>0</v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4"/>
      <c r="E240" s="12"/>
      <c r="F240" s="12"/>
      <c r="G240" s="25"/>
      <c r="H240" s="13"/>
      <c r="I240" s="13"/>
      <c r="J240" s="14" t="str">
        <f aca="false">IF(OR($H240="",$I240=""),"",$I240-$H240)</f>
        <v/>
      </c>
      <c r="K240" s="14" t="str">
        <f aca="false">IF(OR($H240="",$I240=""),"",IF($I240-$H240&lt;=Spravochnik!$E$5,"Ha","Yo'q"))</f>
        <v/>
      </c>
      <c r="L240" s="14" t="str">
        <f aca="false">IF(AND($B240&lt;&gt;"",$H240&lt;&gt;"",$I240="",Boshqaruv!$C$12-$H240&gt;Spravochnik!$E$5),"Ha","")</f>
        <v/>
      </c>
      <c r="M240" s="12"/>
      <c r="N240" s="14" t="str">
        <f aca="false">IF(OR($B240="",$C240=""),"",IF(COUNTIFS($B$5:$B$604,$B240,$C$5:$C$604,$C240)&gt;1,"Takror",""))</f>
        <v/>
      </c>
      <c r="O240" s="28" t="n">
        <f aca="false">IF(AND($B240&lt;&gt;"",$I240&gt;=Boshqaruv!$C$9,$I240&lt;=Boshqaruv!$C$10),IF(COUNTIFS(Patronaj_0_5!$D$5:$D$2504,$B240,Patronaj_0_5!$E$5:$E$2504,$C240,Patronaj_0_5!$H$5:$H$2504,"Ha",Patronaj_0_5!$B$5:$B$2504,"&gt;="&amp;Boshqaruv!$C$9,Patronaj_0_5!$B$5:$B$2504,"&lt;="&amp;Boshqaruv!$C$10)=0,1,0),0)</f>
        <v>0</v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4"/>
      <c r="E241" s="12"/>
      <c r="F241" s="12"/>
      <c r="G241" s="25"/>
      <c r="H241" s="13"/>
      <c r="I241" s="13"/>
      <c r="J241" s="14" t="str">
        <f aca="false">IF(OR($H241="",$I241=""),"",$I241-$H241)</f>
        <v/>
      </c>
      <c r="K241" s="14" t="str">
        <f aca="false">IF(OR($H241="",$I241=""),"",IF($I241-$H241&lt;=Spravochnik!$E$5,"Ha","Yo'q"))</f>
        <v/>
      </c>
      <c r="L241" s="14" t="str">
        <f aca="false">IF(AND($B241&lt;&gt;"",$H241&lt;&gt;"",$I241="",Boshqaruv!$C$12-$H241&gt;Spravochnik!$E$5),"Ha","")</f>
        <v/>
      </c>
      <c r="M241" s="12"/>
      <c r="N241" s="14" t="str">
        <f aca="false">IF(OR($B241="",$C241=""),"",IF(COUNTIFS($B$5:$B$604,$B241,$C$5:$C$604,$C241)&gt;1,"Takror",""))</f>
        <v/>
      </c>
      <c r="O241" s="28" t="n">
        <f aca="false">IF(AND($B241&lt;&gt;"",$I241&gt;=Boshqaruv!$C$9,$I241&lt;=Boshqaruv!$C$10),IF(COUNTIFS(Patronaj_0_5!$D$5:$D$2504,$B241,Patronaj_0_5!$E$5:$E$2504,$C241,Patronaj_0_5!$H$5:$H$2504,"Ha",Patronaj_0_5!$B$5:$B$2504,"&gt;="&amp;Boshqaruv!$C$9,Patronaj_0_5!$B$5:$B$2504,"&lt;="&amp;Boshqaruv!$C$10)=0,1,0),0)</f>
        <v>0</v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4"/>
      <c r="E242" s="12"/>
      <c r="F242" s="12"/>
      <c r="G242" s="25"/>
      <c r="H242" s="13"/>
      <c r="I242" s="13"/>
      <c r="J242" s="14" t="str">
        <f aca="false">IF(OR($H242="",$I242=""),"",$I242-$H242)</f>
        <v/>
      </c>
      <c r="K242" s="14" t="str">
        <f aca="false">IF(OR($H242="",$I242=""),"",IF($I242-$H242&lt;=Spravochnik!$E$5,"Ha","Yo'q"))</f>
        <v/>
      </c>
      <c r="L242" s="14" t="str">
        <f aca="false">IF(AND($B242&lt;&gt;"",$H242&lt;&gt;"",$I242="",Boshqaruv!$C$12-$H242&gt;Spravochnik!$E$5),"Ha","")</f>
        <v/>
      </c>
      <c r="M242" s="12"/>
      <c r="N242" s="14" t="str">
        <f aca="false">IF(OR($B242="",$C242=""),"",IF(COUNTIFS($B$5:$B$604,$B242,$C$5:$C$604,$C242)&gt;1,"Takror",""))</f>
        <v/>
      </c>
      <c r="O242" s="28" t="n">
        <f aca="false">IF(AND($B242&lt;&gt;"",$I242&gt;=Boshqaruv!$C$9,$I242&lt;=Boshqaruv!$C$10),IF(COUNTIFS(Patronaj_0_5!$D$5:$D$2504,$B242,Patronaj_0_5!$E$5:$E$2504,$C242,Patronaj_0_5!$H$5:$H$2504,"Ha",Patronaj_0_5!$B$5:$B$2504,"&gt;="&amp;Boshqaruv!$C$9,Patronaj_0_5!$B$5:$B$2504,"&lt;="&amp;Boshqaruv!$C$10)=0,1,0),0)</f>
        <v>0</v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4"/>
      <c r="E243" s="12"/>
      <c r="F243" s="12"/>
      <c r="G243" s="25"/>
      <c r="H243" s="13"/>
      <c r="I243" s="13"/>
      <c r="J243" s="14" t="str">
        <f aca="false">IF(OR($H243="",$I243=""),"",$I243-$H243)</f>
        <v/>
      </c>
      <c r="K243" s="14" t="str">
        <f aca="false">IF(OR($H243="",$I243=""),"",IF($I243-$H243&lt;=Spravochnik!$E$5,"Ha","Yo'q"))</f>
        <v/>
      </c>
      <c r="L243" s="14" t="str">
        <f aca="false">IF(AND($B243&lt;&gt;"",$H243&lt;&gt;"",$I243="",Boshqaruv!$C$12-$H243&gt;Spravochnik!$E$5),"Ha","")</f>
        <v/>
      </c>
      <c r="M243" s="12"/>
      <c r="N243" s="14" t="str">
        <f aca="false">IF(OR($B243="",$C243=""),"",IF(COUNTIFS($B$5:$B$604,$B243,$C$5:$C$604,$C243)&gt;1,"Takror",""))</f>
        <v/>
      </c>
      <c r="O243" s="28" t="n">
        <f aca="false">IF(AND($B243&lt;&gt;"",$I243&gt;=Boshqaruv!$C$9,$I243&lt;=Boshqaruv!$C$10),IF(COUNTIFS(Patronaj_0_5!$D$5:$D$2504,$B243,Patronaj_0_5!$E$5:$E$2504,$C243,Patronaj_0_5!$H$5:$H$2504,"Ha",Patronaj_0_5!$B$5:$B$2504,"&gt;="&amp;Boshqaruv!$C$9,Patronaj_0_5!$B$5:$B$2504,"&lt;="&amp;Boshqaruv!$C$10)=0,1,0),0)</f>
        <v>0</v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4"/>
      <c r="E244" s="12"/>
      <c r="F244" s="12"/>
      <c r="G244" s="25"/>
      <c r="H244" s="13"/>
      <c r="I244" s="13"/>
      <c r="J244" s="14" t="str">
        <f aca="false">IF(OR($H244="",$I244=""),"",$I244-$H244)</f>
        <v/>
      </c>
      <c r="K244" s="14" t="str">
        <f aca="false">IF(OR($H244="",$I244=""),"",IF($I244-$H244&lt;=Spravochnik!$E$5,"Ha","Yo'q"))</f>
        <v/>
      </c>
      <c r="L244" s="14" t="str">
        <f aca="false">IF(AND($B244&lt;&gt;"",$H244&lt;&gt;"",$I244="",Boshqaruv!$C$12-$H244&gt;Spravochnik!$E$5),"Ha","")</f>
        <v/>
      </c>
      <c r="M244" s="12"/>
      <c r="N244" s="14" t="str">
        <f aca="false">IF(OR($B244="",$C244=""),"",IF(COUNTIFS($B$5:$B$604,$B244,$C$5:$C$604,$C244)&gt;1,"Takror",""))</f>
        <v/>
      </c>
      <c r="O244" s="28" t="n">
        <f aca="false">IF(AND($B244&lt;&gt;"",$I244&gt;=Boshqaruv!$C$9,$I244&lt;=Boshqaruv!$C$10),IF(COUNTIFS(Patronaj_0_5!$D$5:$D$2504,$B244,Patronaj_0_5!$E$5:$E$2504,$C244,Patronaj_0_5!$H$5:$H$2504,"Ha",Patronaj_0_5!$B$5:$B$2504,"&gt;="&amp;Boshqaruv!$C$9,Patronaj_0_5!$B$5:$B$2504,"&lt;="&amp;Boshqaruv!$C$10)=0,1,0),0)</f>
        <v>0</v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4"/>
      <c r="E245" s="12"/>
      <c r="F245" s="12"/>
      <c r="G245" s="25"/>
      <c r="H245" s="13"/>
      <c r="I245" s="13"/>
      <c r="J245" s="14" t="str">
        <f aca="false">IF(OR($H245="",$I245=""),"",$I245-$H245)</f>
        <v/>
      </c>
      <c r="K245" s="14" t="str">
        <f aca="false">IF(OR($H245="",$I245=""),"",IF($I245-$H245&lt;=Spravochnik!$E$5,"Ha","Yo'q"))</f>
        <v/>
      </c>
      <c r="L245" s="14" t="str">
        <f aca="false">IF(AND($B245&lt;&gt;"",$H245&lt;&gt;"",$I245="",Boshqaruv!$C$12-$H245&gt;Spravochnik!$E$5),"Ha","")</f>
        <v/>
      </c>
      <c r="M245" s="12"/>
      <c r="N245" s="14" t="str">
        <f aca="false">IF(OR($B245="",$C245=""),"",IF(COUNTIFS($B$5:$B$604,$B245,$C$5:$C$604,$C245)&gt;1,"Takror",""))</f>
        <v/>
      </c>
      <c r="O245" s="28" t="n">
        <f aca="false">IF(AND($B245&lt;&gt;"",$I245&gt;=Boshqaruv!$C$9,$I245&lt;=Boshqaruv!$C$10),IF(COUNTIFS(Patronaj_0_5!$D$5:$D$2504,$B245,Patronaj_0_5!$E$5:$E$2504,$C245,Patronaj_0_5!$H$5:$H$2504,"Ha",Patronaj_0_5!$B$5:$B$2504,"&gt;="&amp;Boshqaruv!$C$9,Patronaj_0_5!$B$5:$B$2504,"&lt;="&amp;Boshqaruv!$C$10)=0,1,0),0)</f>
        <v>0</v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4"/>
      <c r="E246" s="12"/>
      <c r="F246" s="12"/>
      <c r="G246" s="25"/>
      <c r="H246" s="13"/>
      <c r="I246" s="13"/>
      <c r="J246" s="14" t="str">
        <f aca="false">IF(OR($H246="",$I246=""),"",$I246-$H246)</f>
        <v/>
      </c>
      <c r="K246" s="14" t="str">
        <f aca="false">IF(OR($H246="",$I246=""),"",IF($I246-$H246&lt;=Spravochnik!$E$5,"Ha","Yo'q"))</f>
        <v/>
      </c>
      <c r="L246" s="14" t="str">
        <f aca="false">IF(AND($B246&lt;&gt;"",$H246&lt;&gt;"",$I246="",Boshqaruv!$C$12-$H246&gt;Spravochnik!$E$5),"Ha","")</f>
        <v/>
      </c>
      <c r="M246" s="12"/>
      <c r="N246" s="14" t="str">
        <f aca="false">IF(OR($B246="",$C246=""),"",IF(COUNTIFS($B$5:$B$604,$B246,$C$5:$C$604,$C246)&gt;1,"Takror",""))</f>
        <v/>
      </c>
      <c r="O246" s="28" t="n">
        <f aca="false">IF(AND($B246&lt;&gt;"",$I246&gt;=Boshqaruv!$C$9,$I246&lt;=Boshqaruv!$C$10),IF(COUNTIFS(Patronaj_0_5!$D$5:$D$2504,$B246,Patronaj_0_5!$E$5:$E$2504,$C246,Patronaj_0_5!$H$5:$H$2504,"Ha",Patronaj_0_5!$B$5:$B$2504,"&gt;="&amp;Boshqaruv!$C$9,Patronaj_0_5!$B$5:$B$2504,"&lt;="&amp;Boshqaruv!$C$10)=0,1,0),0)</f>
        <v>0</v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4"/>
      <c r="E247" s="12"/>
      <c r="F247" s="12"/>
      <c r="G247" s="25"/>
      <c r="H247" s="13"/>
      <c r="I247" s="13"/>
      <c r="J247" s="14" t="str">
        <f aca="false">IF(OR($H247="",$I247=""),"",$I247-$H247)</f>
        <v/>
      </c>
      <c r="K247" s="14" t="str">
        <f aca="false">IF(OR($H247="",$I247=""),"",IF($I247-$H247&lt;=Spravochnik!$E$5,"Ha","Yo'q"))</f>
        <v/>
      </c>
      <c r="L247" s="14" t="str">
        <f aca="false">IF(AND($B247&lt;&gt;"",$H247&lt;&gt;"",$I247="",Boshqaruv!$C$12-$H247&gt;Spravochnik!$E$5),"Ha","")</f>
        <v/>
      </c>
      <c r="M247" s="12"/>
      <c r="N247" s="14" t="str">
        <f aca="false">IF(OR($B247="",$C247=""),"",IF(COUNTIFS($B$5:$B$604,$B247,$C$5:$C$604,$C247)&gt;1,"Takror",""))</f>
        <v/>
      </c>
      <c r="O247" s="28" t="n">
        <f aca="false">IF(AND($B247&lt;&gt;"",$I247&gt;=Boshqaruv!$C$9,$I247&lt;=Boshqaruv!$C$10),IF(COUNTIFS(Patronaj_0_5!$D$5:$D$2504,$B247,Patronaj_0_5!$E$5:$E$2504,$C247,Patronaj_0_5!$H$5:$H$2504,"Ha",Patronaj_0_5!$B$5:$B$2504,"&gt;="&amp;Boshqaruv!$C$9,Patronaj_0_5!$B$5:$B$2504,"&lt;="&amp;Boshqaruv!$C$10)=0,1,0),0)</f>
        <v>0</v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4"/>
      <c r="E248" s="12"/>
      <c r="F248" s="12"/>
      <c r="G248" s="25"/>
      <c r="H248" s="13"/>
      <c r="I248" s="13"/>
      <c r="J248" s="14" t="str">
        <f aca="false">IF(OR($H248="",$I248=""),"",$I248-$H248)</f>
        <v/>
      </c>
      <c r="K248" s="14" t="str">
        <f aca="false">IF(OR($H248="",$I248=""),"",IF($I248-$H248&lt;=Spravochnik!$E$5,"Ha","Yo'q"))</f>
        <v/>
      </c>
      <c r="L248" s="14" t="str">
        <f aca="false">IF(AND($B248&lt;&gt;"",$H248&lt;&gt;"",$I248="",Boshqaruv!$C$12-$H248&gt;Spravochnik!$E$5),"Ha","")</f>
        <v/>
      </c>
      <c r="M248" s="12"/>
      <c r="N248" s="14" t="str">
        <f aca="false">IF(OR($B248="",$C248=""),"",IF(COUNTIFS($B$5:$B$604,$B248,$C$5:$C$604,$C248)&gt;1,"Takror",""))</f>
        <v/>
      </c>
      <c r="O248" s="28" t="n">
        <f aca="false">IF(AND($B248&lt;&gt;"",$I248&gt;=Boshqaruv!$C$9,$I248&lt;=Boshqaruv!$C$10),IF(COUNTIFS(Patronaj_0_5!$D$5:$D$2504,$B248,Patronaj_0_5!$E$5:$E$2504,$C248,Patronaj_0_5!$H$5:$H$2504,"Ha",Patronaj_0_5!$B$5:$B$2504,"&gt;="&amp;Boshqaruv!$C$9,Patronaj_0_5!$B$5:$B$2504,"&lt;="&amp;Boshqaruv!$C$10)=0,1,0),0)</f>
        <v>0</v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4"/>
      <c r="E249" s="12"/>
      <c r="F249" s="12"/>
      <c r="G249" s="25"/>
      <c r="H249" s="13"/>
      <c r="I249" s="13"/>
      <c r="J249" s="14" t="str">
        <f aca="false">IF(OR($H249="",$I249=""),"",$I249-$H249)</f>
        <v/>
      </c>
      <c r="K249" s="14" t="str">
        <f aca="false">IF(OR($H249="",$I249=""),"",IF($I249-$H249&lt;=Spravochnik!$E$5,"Ha","Yo'q"))</f>
        <v/>
      </c>
      <c r="L249" s="14" t="str">
        <f aca="false">IF(AND($B249&lt;&gt;"",$H249&lt;&gt;"",$I249="",Boshqaruv!$C$12-$H249&gt;Spravochnik!$E$5),"Ha","")</f>
        <v/>
      </c>
      <c r="M249" s="12"/>
      <c r="N249" s="14" t="str">
        <f aca="false">IF(OR($B249="",$C249=""),"",IF(COUNTIFS($B$5:$B$604,$B249,$C$5:$C$604,$C249)&gt;1,"Takror",""))</f>
        <v/>
      </c>
      <c r="O249" s="28" t="n">
        <f aca="false">IF(AND($B249&lt;&gt;"",$I249&gt;=Boshqaruv!$C$9,$I249&lt;=Boshqaruv!$C$10),IF(COUNTIFS(Patronaj_0_5!$D$5:$D$2504,$B249,Patronaj_0_5!$E$5:$E$2504,$C249,Patronaj_0_5!$H$5:$H$2504,"Ha",Patronaj_0_5!$B$5:$B$2504,"&gt;="&amp;Boshqaruv!$C$9,Patronaj_0_5!$B$5:$B$2504,"&lt;="&amp;Boshqaruv!$C$10)=0,1,0),0)</f>
        <v>0</v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4"/>
      <c r="E250" s="12"/>
      <c r="F250" s="12"/>
      <c r="G250" s="25"/>
      <c r="H250" s="13"/>
      <c r="I250" s="13"/>
      <c r="J250" s="14" t="str">
        <f aca="false">IF(OR($H250="",$I250=""),"",$I250-$H250)</f>
        <v/>
      </c>
      <c r="K250" s="14" t="str">
        <f aca="false">IF(OR($H250="",$I250=""),"",IF($I250-$H250&lt;=Spravochnik!$E$5,"Ha","Yo'q"))</f>
        <v/>
      </c>
      <c r="L250" s="14" t="str">
        <f aca="false">IF(AND($B250&lt;&gt;"",$H250&lt;&gt;"",$I250="",Boshqaruv!$C$12-$H250&gt;Spravochnik!$E$5),"Ha","")</f>
        <v/>
      </c>
      <c r="M250" s="12"/>
      <c r="N250" s="14" t="str">
        <f aca="false">IF(OR($B250="",$C250=""),"",IF(COUNTIFS($B$5:$B$604,$B250,$C$5:$C$604,$C250)&gt;1,"Takror",""))</f>
        <v/>
      </c>
      <c r="O250" s="28" t="n">
        <f aca="false">IF(AND($B250&lt;&gt;"",$I250&gt;=Boshqaruv!$C$9,$I250&lt;=Boshqaruv!$C$10),IF(COUNTIFS(Patronaj_0_5!$D$5:$D$2504,$B250,Patronaj_0_5!$E$5:$E$2504,$C250,Patronaj_0_5!$H$5:$H$2504,"Ha",Patronaj_0_5!$B$5:$B$2504,"&gt;="&amp;Boshqaruv!$C$9,Patronaj_0_5!$B$5:$B$2504,"&lt;="&amp;Boshqaruv!$C$10)=0,1,0),0)</f>
        <v>0</v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4"/>
      <c r="E251" s="12"/>
      <c r="F251" s="12"/>
      <c r="G251" s="25"/>
      <c r="H251" s="13"/>
      <c r="I251" s="13"/>
      <c r="J251" s="14" t="str">
        <f aca="false">IF(OR($H251="",$I251=""),"",$I251-$H251)</f>
        <v/>
      </c>
      <c r="K251" s="14" t="str">
        <f aca="false">IF(OR($H251="",$I251=""),"",IF($I251-$H251&lt;=Spravochnik!$E$5,"Ha","Yo'q"))</f>
        <v/>
      </c>
      <c r="L251" s="14" t="str">
        <f aca="false">IF(AND($B251&lt;&gt;"",$H251&lt;&gt;"",$I251="",Boshqaruv!$C$12-$H251&gt;Spravochnik!$E$5),"Ha","")</f>
        <v/>
      </c>
      <c r="M251" s="12"/>
      <c r="N251" s="14" t="str">
        <f aca="false">IF(OR($B251="",$C251=""),"",IF(COUNTIFS($B$5:$B$604,$B251,$C$5:$C$604,$C251)&gt;1,"Takror",""))</f>
        <v/>
      </c>
      <c r="O251" s="28" t="n">
        <f aca="false">IF(AND($B251&lt;&gt;"",$I251&gt;=Boshqaruv!$C$9,$I251&lt;=Boshqaruv!$C$10),IF(COUNTIFS(Patronaj_0_5!$D$5:$D$2504,$B251,Patronaj_0_5!$E$5:$E$2504,$C251,Patronaj_0_5!$H$5:$H$2504,"Ha",Patronaj_0_5!$B$5:$B$2504,"&gt;="&amp;Boshqaruv!$C$9,Patronaj_0_5!$B$5:$B$2504,"&lt;="&amp;Boshqaruv!$C$10)=0,1,0),0)</f>
        <v>0</v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4"/>
      <c r="E252" s="12"/>
      <c r="F252" s="12"/>
      <c r="G252" s="25"/>
      <c r="H252" s="13"/>
      <c r="I252" s="13"/>
      <c r="J252" s="14" t="str">
        <f aca="false">IF(OR($H252="",$I252=""),"",$I252-$H252)</f>
        <v/>
      </c>
      <c r="K252" s="14" t="str">
        <f aca="false">IF(OR($H252="",$I252=""),"",IF($I252-$H252&lt;=Spravochnik!$E$5,"Ha","Yo'q"))</f>
        <v/>
      </c>
      <c r="L252" s="14" t="str">
        <f aca="false">IF(AND($B252&lt;&gt;"",$H252&lt;&gt;"",$I252="",Boshqaruv!$C$12-$H252&gt;Spravochnik!$E$5),"Ha","")</f>
        <v/>
      </c>
      <c r="M252" s="12"/>
      <c r="N252" s="14" t="str">
        <f aca="false">IF(OR($B252="",$C252=""),"",IF(COUNTIFS($B$5:$B$604,$B252,$C$5:$C$604,$C252)&gt;1,"Takror",""))</f>
        <v/>
      </c>
      <c r="O252" s="28" t="n">
        <f aca="false">IF(AND($B252&lt;&gt;"",$I252&gt;=Boshqaruv!$C$9,$I252&lt;=Boshqaruv!$C$10),IF(COUNTIFS(Patronaj_0_5!$D$5:$D$2504,$B252,Patronaj_0_5!$E$5:$E$2504,$C252,Patronaj_0_5!$H$5:$H$2504,"Ha",Patronaj_0_5!$B$5:$B$2504,"&gt;="&amp;Boshqaruv!$C$9,Patronaj_0_5!$B$5:$B$2504,"&lt;="&amp;Boshqaruv!$C$10)=0,1,0),0)</f>
        <v>0</v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4"/>
      <c r="E253" s="12"/>
      <c r="F253" s="12"/>
      <c r="G253" s="25"/>
      <c r="H253" s="13"/>
      <c r="I253" s="13"/>
      <c r="J253" s="14" t="str">
        <f aca="false">IF(OR($H253="",$I253=""),"",$I253-$H253)</f>
        <v/>
      </c>
      <c r="K253" s="14" t="str">
        <f aca="false">IF(OR($H253="",$I253=""),"",IF($I253-$H253&lt;=Spravochnik!$E$5,"Ha","Yo'q"))</f>
        <v/>
      </c>
      <c r="L253" s="14" t="str">
        <f aca="false">IF(AND($B253&lt;&gt;"",$H253&lt;&gt;"",$I253="",Boshqaruv!$C$12-$H253&gt;Spravochnik!$E$5),"Ha","")</f>
        <v/>
      </c>
      <c r="M253" s="12"/>
      <c r="N253" s="14" t="str">
        <f aca="false">IF(OR($B253="",$C253=""),"",IF(COUNTIFS($B$5:$B$604,$B253,$C$5:$C$604,$C253)&gt;1,"Takror",""))</f>
        <v/>
      </c>
      <c r="O253" s="28" t="n">
        <f aca="false">IF(AND($B253&lt;&gt;"",$I253&gt;=Boshqaruv!$C$9,$I253&lt;=Boshqaruv!$C$10),IF(COUNTIFS(Patronaj_0_5!$D$5:$D$2504,$B253,Patronaj_0_5!$E$5:$E$2504,$C253,Patronaj_0_5!$H$5:$H$2504,"Ha",Patronaj_0_5!$B$5:$B$2504,"&gt;="&amp;Boshqaruv!$C$9,Patronaj_0_5!$B$5:$B$2504,"&lt;="&amp;Boshqaruv!$C$10)=0,1,0),0)</f>
        <v>0</v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4"/>
      <c r="E254" s="12"/>
      <c r="F254" s="12"/>
      <c r="G254" s="25"/>
      <c r="H254" s="13"/>
      <c r="I254" s="13"/>
      <c r="J254" s="14" t="str">
        <f aca="false">IF(OR($H254="",$I254=""),"",$I254-$H254)</f>
        <v/>
      </c>
      <c r="K254" s="14" t="str">
        <f aca="false">IF(OR($H254="",$I254=""),"",IF($I254-$H254&lt;=Spravochnik!$E$5,"Ha","Yo'q"))</f>
        <v/>
      </c>
      <c r="L254" s="14" t="str">
        <f aca="false">IF(AND($B254&lt;&gt;"",$H254&lt;&gt;"",$I254="",Boshqaruv!$C$12-$H254&gt;Spravochnik!$E$5),"Ha","")</f>
        <v/>
      </c>
      <c r="M254" s="12"/>
      <c r="N254" s="14" t="str">
        <f aca="false">IF(OR($B254="",$C254=""),"",IF(COUNTIFS($B$5:$B$604,$B254,$C$5:$C$604,$C254)&gt;1,"Takror",""))</f>
        <v/>
      </c>
      <c r="O254" s="28" t="n">
        <f aca="false">IF(AND($B254&lt;&gt;"",$I254&gt;=Boshqaruv!$C$9,$I254&lt;=Boshqaruv!$C$10),IF(COUNTIFS(Patronaj_0_5!$D$5:$D$2504,$B254,Patronaj_0_5!$E$5:$E$2504,$C254,Patronaj_0_5!$H$5:$H$2504,"Ha",Patronaj_0_5!$B$5:$B$2504,"&gt;="&amp;Boshqaruv!$C$9,Patronaj_0_5!$B$5:$B$2504,"&lt;="&amp;Boshqaruv!$C$10)=0,1,0),0)</f>
        <v>0</v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4"/>
      <c r="E255" s="12"/>
      <c r="F255" s="12"/>
      <c r="G255" s="25"/>
      <c r="H255" s="13"/>
      <c r="I255" s="13"/>
      <c r="J255" s="14" t="str">
        <f aca="false">IF(OR($H255="",$I255=""),"",$I255-$H255)</f>
        <v/>
      </c>
      <c r="K255" s="14" t="str">
        <f aca="false">IF(OR($H255="",$I255=""),"",IF($I255-$H255&lt;=Spravochnik!$E$5,"Ha","Yo'q"))</f>
        <v/>
      </c>
      <c r="L255" s="14" t="str">
        <f aca="false">IF(AND($B255&lt;&gt;"",$H255&lt;&gt;"",$I255="",Boshqaruv!$C$12-$H255&gt;Spravochnik!$E$5),"Ha","")</f>
        <v/>
      </c>
      <c r="M255" s="12"/>
      <c r="N255" s="14" t="str">
        <f aca="false">IF(OR($B255="",$C255=""),"",IF(COUNTIFS($B$5:$B$604,$B255,$C$5:$C$604,$C255)&gt;1,"Takror",""))</f>
        <v/>
      </c>
      <c r="O255" s="28" t="n">
        <f aca="false">IF(AND($B255&lt;&gt;"",$I255&gt;=Boshqaruv!$C$9,$I255&lt;=Boshqaruv!$C$10),IF(COUNTIFS(Patronaj_0_5!$D$5:$D$2504,$B255,Patronaj_0_5!$E$5:$E$2504,$C255,Patronaj_0_5!$H$5:$H$2504,"Ha",Patronaj_0_5!$B$5:$B$2504,"&gt;="&amp;Boshqaruv!$C$9,Patronaj_0_5!$B$5:$B$2504,"&lt;="&amp;Boshqaruv!$C$10)=0,1,0),0)</f>
        <v>0</v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4"/>
      <c r="E256" s="12"/>
      <c r="F256" s="12"/>
      <c r="G256" s="25"/>
      <c r="H256" s="13"/>
      <c r="I256" s="13"/>
      <c r="J256" s="14" t="str">
        <f aca="false">IF(OR($H256="",$I256=""),"",$I256-$H256)</f>
        <v/>
      </c>
      <c r="K256" s="14" t="str">
        <f aca="false">IF(OR($H256="",$I256=""),"",IF($I256-$H256&lt;=Spravochnik!$E$5,"Ha","Yo'q"))</f>
        <v/>
      </c>
      <c r="L256" s="14" t="str">
        <f aca="false">IF(AND($B256&lt;&gt;"",$H256&lt;&gt;"",$I256="",Boshqaruv!$C$12-$H256&gt;Spravochnik!$E$5),"Ha","")</f>
        <v/>
      </c>
      <c r="M256" s="12"/>
      <c r="N256" s="14" t="str">
        <f aca="false">IF(OR($B256="",$C256=""),"",IF(COUNTIFS($B$5:$B$604,$B256,$C$5:$C$604,$C256)&gt;1,"Takror",""))</f>
        <v/>
      </c>
      <c r="O256" s="28" t="n">
        <f aca="false">IF(AND($B256&lt;&gt;"",$I256&gt;=Boshqaruv!$C$9,$I256&lt;=Boshqaruv!$C$10),IF(COUNTIFS(Patronaj_0_5!$D$5:$D$2504,$B256,Patronaj_0_5!$E$5:$E$2504,$C256,Patronaj_0_5!$H$5:$H$2504,"Ha",Patronaj_0_5!$B$5:$B$2504,"&gt;="&amp;Boshqaruv!$C$9,Patronaj_0_5!$B$5:$B$2504,"&lt;="&amp;Boshqaruv!$C$10)=0,1,0),0)</f>
        <v>0</v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4"/>
      <c r="E257" s="12"/>
      <c r="F257" s="12"/>
      <c r="G257" s="25"/>
      <c r="H257" s="13"/>
      <c r="I257" s="13"/>
      <c r="J257" s="14" t="str">
        <f aca="false">IF(OR($H257="",$I257=""),"",$I257-$H257)</f>
        <v/>
      </c>
      <c r="K257" s="14" t="str">
        <f aca="false">IF(OR($H257="",$I257=""),"",IF($I257-$H257&lt;=Spravochnik!$E$5,"Ha","Yo'q"))</f>
        <v/>
      </c>
      <c r="L257" s="14" t="str">
        <f aca="false">IF(AND($B257&lt;&gt;"",$H257&lt;&gt;"",$I257="",Boshqaruv!$C$12-$H257&gt;Spravochnik!$E$5),"Ha","")</f>
        <v/>
      </c>
      <c r="M257" s="12"/>
      <c r="N257" s="14" t="str">
        <f aca="false">IF(OR($B257="",$C257=""),"",IF(COUNTIFS($B$5:$B$604,$B257,$C$5:$C$604,$C257)&gt;1,"Takror",""))</f>
        <v/>
      </c>
      <c r="O257" s="28" t="n">
        <f aca="false">IF(AND($B257&lt;&gt;"",$I257&gt;=Boshqaruv!$C$9,$I257&lt;=Boshqaruv!$C$10),IF(COUNTIFS(Patronaj_0_5!$D$5:$D$2504,$B257,Patronaj_0_5!$E$5:$E$2504,$C257,Patronaj_0_5!$H$5:$H$2504,"Ha",Patronaj_0_5!$B$5:$B$2504,"&gt;="&amp;Boshqaruv!$C$9,Patronaj_0_5!$B$5:$B$2504,"&lt;="&amp;Boshqaruv!$C$10)=0,1,0),0)</f>
        <v>0</v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4"/>
      <c r="E258" s="12"/>
      <c r="F258" s="12"/>
      <c r="G258" s="25"/>
      <c r="H258" s="13"/>
      <c r="I258" s="13"/>
      <c r="J258" s="14" t="str">
        <f aca="false">IF(OR($H258="",$I258=""),"",$I258-$H258)</f>
        <v/>
      </c>
      <c r="K258" s="14" t="str">
        <f aca="false">IF(OR($H258="",$I258=""),"",IF($I258-$H258&lt;=Spravochnik!$E$5,"Ha","Yo'q"))</f>
        <v/>
      </c>
      <c r="L258" s="14" t="str">
        <f aca="false">IF(AND($B258&lt;&gt;"",$H258&lt;&gt;"",$I258="",Boshqaruv!$C$12-$H258&gt;Spravochnik!$E$5),"Ha","")</f>
        <v/>
      </c>
      <c r="M258" s="12"/>
      <c r="N258" s="14" t="str">
        <f aca="false">IF(OR($B258="",$C258=""),"",IF(COUNTIFS($B$5:$B$604,$B258,$C$5:$C$604,$C258)&gt;1,"Takror",""))</f>
        <v/>
      </c>
      <c r="O258" s="28" t="n">
        <f aca="false">IF(AND($B258&lt;&gt;"",$I258&gt;=Boshqaruv!$C$9,$I258&lt;=Boshqaruv!$C$10),IF(COUNTIFS(Patronaj_0_5!$D$5:$D$2504,$B258,Patronaj_0_5!$E$5:$E$2504,$C258,Patronaj_0_5!$H$5:$H$2504,"Ha",Patronaj_0_5!$B$5:$B$2504,"&gt;="&amp;Boshqaruv!$C$9,Patronaj_0_5!$B$5:$B$2504,"&lt;="&amp;Boshqaruv!$C$10)=0,1,0),0)</f>
        <v>0</v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4"/>
      <c r="E259" s="12"/>
      <c r="F259" s="12"/>
      <c r="G259" s="25"/>
      <c r="H259" s="13"/>
      <c r="I259" s="13"/>
      <c r="J259" s="14" t="str">
        <f aca="false">IF(OR($H259="",$I259=""),"",$I259-$H259)</f>
        <v/>
      </c>
      <c r="K259" s="14" t="str">
        <f aca="false">IF(OR($H259="",$I259=""),"",IF($I259-$H259&lt;=Spravochnik!$E$5,"Ha","Yo'q"))</f>
        <v/>
      </c>
      <c r="L259" s="14" t="str">
        <f aca="false">IF(AND($B259&lt;&gt;"",$H259&lt;&gt;"",$I259="",Boshqaruv!$C$12-$H259&gt;Spravochnik!$E$5),"Ha","")</f>
        <v/>
      </c>
      <c r="M259" s="12"/>
      <c r="N259" s="14" t="str">
        <f aca="false">IF(OR($B259="",$C259=""),"",IF(COUNTIFS($B$5:$B$604,$B259,$C$5:$C$604,$C259)&gt;1,"Takror",""))</f>
        <v/>
      </c>
      <c r="O259" s="28" t="n">
        <f aca="false">IF(AND($B259&lt;&gt;"",$I259&gt;=Boshqaruv!$C$9,$I259&lt;=Boshqaruv!$C$10),IF(COUNTIFS(Patronaj_0_5!$D$5:$D$2504,$B259,Patronaj_0_5!$E$5:$E$2504,$C259,Patronaj_0_5!$H$5:$H$2504,"Ha",Patronaj_0_5!$B$5:$B$2504,"&gt;="&amp;Boshqaruv!$C$9,Patronaj_0_5!$B$5:$B$2504,"&lt;="&amp;Boshqaruv!$C$10)=0,1,0),0)</f>
        <v>0</v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4"/>
      <c r="E260" s="12"/>
      <c r="F260" s="12"/>
      <c r="G260" s="25"/>
      <c r="H260" s="13"/>
      <c r="I260" s="13"/>
      <c r="J260" s="14" t="str">
        <f aca="false">IF(OR($H260="",$I260=""),"",$I260-$H260)</f>
        <v/>
      </c>
      <c r="K260" s="14" t="str">
        <f aca="false">IF(OR($H260="",$I260=""),"",IF($I260-$H260&lt;=Spravochnik!$E$5,"Ha","Yo'q"))</f>
        <v/>
      </c>
      <c r="L260" s="14" t="str">
        <f aca="false">IF(AND($B260&lt;&gt;"",$H260&lt;&gt;"",$I260="",Boshqaruv!$C$12-$H260&gt;Spravochnik!$E$5),"Ha","")</f>
        <v/>
      </c>
      <c r="M260" s="12"/>
      <c r="N260" s="14" t="str">
        <f aca="false">IF(OR($B260="",$C260=""),"",IF(COUNTIFS($B$5:$B$604,$B260,$C$5:$C$604,$C260)&gt;1,"Takror",""))</f>
        <v/>
      </c>
      <c r="O260" s="28" t="n">
        <f aca="false">IF(AND($B260&lt;&gt;"",$I260&gt;=Boshqaruv!$C$9,$I260&lt;=Boshqaruv!$C$10),IF(COUNTIFS(Patronaj_0_5!$D$5:$D$2504,$B260,Patronaj_0_5!$E$5:$E$2504,$C260,Patronaj_0_5!$H$5:$H$2504,"Ha",Patronaj_0_5!$B$5:$B$2504,"&gt;="&amp;Boshqaruv!$C$9,Patronaj_0_5!$B$5:$B$2504,"&lt;="&amp;Boshqaruv!$C$10)=0,1,0),0)</f>
        <v>0</v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4"/>
      <c r="E261" s="12"/>
      <c r="F261" s="12"/>
      <c r="G261" s="25"/>
      <c r="H261" s="13"/>
      <c r="I261" s="13"/>
      <c r="J261" s="14" t="str">
        <f aca="false">IF(OR($H261="",$I261=""),"",$I261-$H261)</f>
        <v/>
      </c>
      <c r="K261" s="14" t="str">
        <f aca="false">IF(OR($H261="",$I261=""),"",IF($I261-$H261&lt;=Spravochnik!$E$5,"Ha","Yo'q"))</f>
        <v/>
      </c>
      <c r="L261" s="14" t="str">
        <f aca="false">IF(AND($B261&lt;&gt;"",$H261&lt;&gt;"",$I261="",Boshqaruv!$C$12-$H261&gt;Spravochnik!$E$5),"Ha","")</f>
        <v/>
      </c>
      <c r="M261" s="12"/>
      <c r="N261" s="14" t="str">
        <f aca="false">IF(OR($B261="",$C261=""),"",IF(COUNTIFS($B$5:$B$604,$B261,$C$5:$C$604,$C261)&gt;1,"Takror",""))</f>
        <v/>
      </c>
      <c r="O261" s="28" t="n">
        <f aca="false">IF(AND($B261&lt;&gt;"",$I261&gt;=Boshqaruv!$C$9,$I261&lt;=Boshqaruv!$C$10),IF(COUNTIFS(Patronaj_0_5!$D$5:$D$2504,$B261,Patronaj_0_5!$E$5:$E$2504,$C261,Patronaj_0_5!$H$5:$H$2504,"Ha",Patronaj_0_5!$B$5:$B$2504,"&gt;="&amp;Boshqaruv!$C$9,Patronaj_0_5!$B$5:$B$2504,"&lt;="&amp;Boshqaruv!$C$10)=0,1,0),0)</f>
        <v>0</v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4"/>
      <c r="E262" s="12"/>
      <c r="F262" s="12"/>
      <c r="G262" s="25"/>
      <c r="H262" s="13"/>
      <c r="I262" s="13"/>
      <c r="J262" s="14" t="str">
        <f aca="false">IF(OR($H262="",$I262=""),"",$I262-$H262)</f>
        <v/>
      </c>
      <c r="K262" s="14" t="str">
        <f aca="false">IF(OR($H262="",$I262=""),"",IF($I262-$H262&lt;=Spravochnik!$E$5,"Ha","Yo'q"))</f>
        <v/>
      </c>
      <c r="L262" s="14" t="str">
        <f aca="false">IF(AND($B262&lt;&gt;"",$H262&lt;&gt;"",$I262="",Boshqaruv!$C$12-$H262&gt;Spravochnik!$E$5),"Ha","")</f>
        <v/>
      </c>
      <c r="M262" s="12"/>
      <c r="N262" s="14" t="str">
        <f aca="false">IF(OR($B262="",$C262=""),"",IF(COUNTIFS($B$5:$B$604,$B262,$C$5:$C$604,$C262)&gt;1,"Takror",""))</f>
        <v/>
      </c>
      <c r="O262" s="28" t="n">
        <f aca="false">IF(AND($B262&lt;&gt;"",$I262&gt;=Boshqaruv!$C$9,$I262&lt;=Boshqaruv!$C$10),IF(COUNTIFS(Patronaj_0_5!$D$5:$D$2504,$B262,Patronaj_0_5!$E$5:$E$2504,$C262,Patronaj_0_5!$H$5:$H$2504,"Ha",Patronaj_0_5!$B$5:$B$2504,"&gt;="&amp;Boshqaruv!$C$9,Patronaj_0_5!$B$5:$B$2504,"&lt;="&amp;Boshqaruv!$C$10)=0,1,0),0)</f>
        <v>0</v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4"/>
      <c r="E263" s="12"/>
      <c r="F263" s="12"/>
      <c r="G263" s="25"/>
      <c r="H263" s="13"/>
      <c r="I263" s="13"/>
      <c r="J263" s="14" t="str">
        <f aca="false">IF(OR($H263="",$I263=""),"",$I263-$H263)</f>
        <v/>
      </c>
      <c r="K263" s="14" t="str">
        <f aca="false">IF(OR($H263="",$I263=""),"",IF($I263-$H263&lt;=Spravochnik!$E$5,"Ha","Yo'q"))</f>
        <v/>
      </c>
      <c r="L263" s="14" t="str">
        <f aca="false">IF(AND($B263&lt;&gt;"",$H263&lt;&gt;"",$I263="",Boshqaruv!$C$12-$H263&gt;Spravochnik!$E$5),"Ha","")</f>
        <v/>
      </c>
      <c r="M263" s="12"/>
      <c r="N263" s="14" t="str">
        <f aca="false">IF(OR($B263="",$C263=""),"",IF(COUNTIFS($B$5:$B$604,$B263,$C$5:$C$604,$C263)&gt;1,"Takror",""))</f>
        <v/>
      </c>
      <c r="O263" s="28" t="n">
        <f aca="false">IF(AND($B263&lt;&gt;"",$I263&gt;=Boshqaruv!$C$9,$I263&lt;=Boshqaruv!$C$10),IF(COUNTIFS(Patronaj_0_5!$D$5:$D$2504,$B263,Patronaj_0_5!$E$5:$E$2504,$C263,Patronaj_0_5!$H$5:$H$2504,"Ha",Patronaj_0_5!$B$5:$B$2504,"&gt;="&amp;Boshqaruv!$C$9,Patronaj_0_5!$B$5:$B$2504,"&lt;="&amp;Boshqaruv!$C$10)=0,1,0),0)</f>
        <v>0</v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4"/>
      <c r="E264" s="12"/>
      <c r="F264" s="12"/>
      <c r="G264" s="25"/>
      <c r="H264" s="13"/>
      <c r="I264" s="13"/>
      <c r="J264" s="14" t="str">
        <f aca="false">IF(OR($H264="",$I264=""),"",$I264-$H264)</f>
        <v/>
      </c>
      <c r="K264" s="14" t="str">
        <f aca="false">IF(OR($H264="",$I264=""),"",IF($I264-$H264&lt;=Spravochnik!$E$5,"Ha","Yo'q"))</f>
        <v/>
      </c>
      <c r="L264" s="14" t="str">
        <f aca="false">IF(AND($B264&lt;&gt;"",$H264&lt;&gt;"",$I264="",Boshqaruv!$C$12-$H264&gt;Spravochnik!$E$5),"Ha","")</f>
        <v/>
      </c>
      <c r="M264" s="12"/>
      <c r="N264" s="14" t="str">
        <f aca="false">IF(OR($B264="",$C264=""),"",IF(COUNTIFS($B$5:$B$604,$B264,$C$5:$C$604,$C264)&gt;1,"Takror",""))</f>
        <v/>
      </c>
      <c r="O264" s="28" t="n">
        <f aca="false">IF(AND($B264&lt;&gt;"",$I264&gt;=Boshqaruv!$C$9,$I264&lt;=Boshqaruv!$C$10),IF(COUNTIFS(Patronaj_0_5!$D$5:$D$2504,$B264,Patronaj_0_5!$E$5:$E$2504,$C264,Patronaj_0_5!$H$5:$H$2504,"Ha",Patronaj_0_5!$B$5:$B$2504,"&gt;="&amp;Boshqaruv!$C$9,Patronaj_0_5!$B$5:$B$2504,"&lt;="&amp;Boshqaruv!$C$10)=0,1,0),0)</f>
        <v>0</v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4"/>
      <c r="E265" s="12"/>
      <c r="F265" s="12"/>
      <c r="G265" s="25"/>
      <c r="H265" s="13"/>
      <c r="I265" s="13"/>
      <c r="J265" s="14" t="str">
        <f aca="false">IF(OR($H265="",$I265=""),"",$I265-$H265)</f>
        <v/>
      </c>
      <c r="K265" s="14" t="str">
        <f aca="false">IF(OR($H265="",$I265=""),"",IF($I265-$H265&lt;=Spravochnik!$E$5,"Ha","Yo'q"))</f>
        <v/>
      </c>
      <c r="L265" s="14" t="str">
        <f aca="false">IF(AND($B265&lt;&gt;"",$H265&lt;&gt;"",$I265="",Boshqaruv!$C$12-$H265&gt;Spravochnik!$E$5),"Ha","")</f>
        <v/>
      </c>
      <c r="M265" s="12"/>
      <c r="N265" s="14" t="str">
        <f aca="false">IF(OR($B265="",$C265=""),"",IF(COUNTIFS($B$5:$B$604,$B265,$C$5:$C$604,$C265)&gt;1,"Takror",""))</f>
        <v/>
      </c>
      <c r="O265" s="28" t="n">
        <f aca="false">IF(AND($B265&lt;&gt;"",$I265&gt;=Boshqaruv!$C$9,$I265&lt;=Boshqaruv!$C$10),IF(COUNTIFS(Patronaj_0_5!$D$5:$D$2504,$B265,Patronaj_0_5!$E$5:$E$2504,$C265,Patronaj_0_5!$H$5:$H$2504,"Ha",Patronaj_0_5!$B$5:$B$2504,"&gt;="&amp;Boshqaruv!$C$9,Patronaj_0_5!$B$5:$B$2504,"&lt;="&amp;Boshqaruv!$C$10)=0,1,0),0)</f>
        <v>0</v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4"/>
      <c r="E266" s="12"/>
      <c r="F266" s="12"/>
      <c r="G266" s="25"/>
      <c r="H266" s="13"/>
      <c r="I266" s="13"/>
      <c r="J266" s="14" t="str">
        <f aca="false">IF(OR($H266="",$I266=""),"",$I266-$H266)</f>
        <v/>
      </c>
      <c r="K266" s="14" t="str">
        <f aca="false">IF(OR($H266="",$I266=""),"",IF($I266-$H266&lt;=Spravochnik!$E$5,"Ha","Yo'q"))</f>
        <v/>
      </c>
      <c r="L266" s="14" t="str">
        <f aca="false">IF(AND($B266&lt;&gt;"",$H266&lt;&gt;"",$I266="",Boshqaruv!$C$12-$H266&gt;Spravochnik!$E$5),"Ha","")</f>
        <v/>
      </c>
      <c r="M266" s="12"/>
      <c r="N266" s="14" t="str">
        <f aca="false">IF(OR($B266="",$C266=""),"",IF(COUNTIFS($B$5:$B$604,$B266,$C$5:$C$604,$C266)&gt;1,"Takror",""))</f>
        <v/>
      </c>
      <c r="O266" s="28" t="n">
        <f aca="false">IF(AND($B266&lt;&gt;"",$I266&gt;=Boshqaruv!$C$9,$I266&lt;=Boshqaruv!$C$10),IF(COUNTIFS(Patronaj_0_5!$D$5:$D$2504,$B266,Patronaj_0_5!$E$5:$E$2504,$C266,Patronaj_0_5!$H$5:$H$2504,"Ha",Patronaj_0_5!$B$5:$B$2504,"&gt;="&amp;Boshqaruv!$C$9,Patronaj_0_5!$B$5:$B$2504,"&lt;="&amp;Boshqaruv!$C$10)=0,1,0),0)</f>
        <v>0</v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4"/>
      <c r="E267" s="12"/>
      <c r="F267" s="12"/>
      <c r="G267" s="25"/>
      <c r="H267" s="13"/>
      <c r="I267" s="13"/>
      <c r="J267" s="14" t="str">
        <f aca="false">IF(OR($H267="",$I267=""),"",$I267-$H267)</f>
        <v/>
      </c>
      <c r="K267" s="14" t="str">
        <f aca="false">IF(OR($H267="",$I267=""),"",IF($I267-$H267&lt;=Spravochnik!$E$5,"Ha","Yo'q"))</f>
        <v/>
      </c>
      <c r="L267" s="14" t="str">
        <f aca="false">IF(AND($B267&lt;&gt;"",$H267&lt;&gt;"",$I267="",Boshqaruv!$C$12-$H267&gt;Spravochnik!$E$5),"Ha","")</f>
        <v/>
      </c>
      <c r="M267" s="12"/>
      <c r="N267" s="14" t="str">
        <f aca="false">IF(OR($B267="",$C267=""),"",IF(COUNTIFS($B$5:$B$604,$B267,$C$5:$C$604,$C267)&gt;1,"Takror",""))</f>
        <v/>
      </c>
      <c r="O267" s="28" t="n">
        <f aca="false">IF(AND($B267&lt;&gt;"",$I267&gt;=Boshqaruv!$C$9,$I267&lt;=Boshqaruv!$C$10),IF(COUNTIFS(Patronaj_0_5!$D$5:$D$2504,$B267,Patronaj_0_5!$E$5:$E$2504,$C267,Patronaj_0_5!$H$5:$H$2504,"Ha",Patronaj_0_5!$B$5:$B$2504,"&gt;="&amp;Boshqaruv!$C$9,Patronaj_0_5!$B$5:$B$2504,"&lt;="&amp;Boshqaruv!$C$10)=0,1,0),0)</f>
        <v>0</v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4"/>
      <c r="E268" s="12"/>
      <c r="F268" s="12"/>
      <c r="G268" s="25"/>
      <c r="H268" s="13"/>
      <c r="I268" s="13"/>
      <c r="J268" s="14" t="str">
        <f aca="false">IF(OR($H268="",$I268=""),"",$I268-$H268)</f>
        <v/>
      </c>
      <c r="K268" s="14" t="str">
        <f aca="false">IF(OR($H268="",$I268=""),"",IF($I268-$H268&lt;=Spravochnik!$E$5,"Ha","Yo'q"))</f>
        <v/>
      </c>
      <c r="L268" s="14" t="str">
        <f aca="false">IF(AND($B268&lt;&gt;"",$H268&lt;&gt;"",$I268="",Boshqaruv!$C$12-$H268&gt;Spravochnik!$E$5),"Ha","")</f>
        <v/>
      </c>
      <c r="M268" s="12"/>
      <c r="N268" s="14" t="str">
        <f aca="false">IF(OR($B268="",$C268=""),"",IF(COUNTIFS($B$5:$B$604,$B268,$C$5:$C$604,$C268)&gt;1,"Takror",""))</f>
        <v/>
      </c>
      <c r="O268" s="28" t="n">
        <f aca="false">IF(AND($B268&lt;&gt;"",$I268&gt;=Boshqaruv!$C$9,$I268&lt;=Boshqaruv!$C$10),IF(COUNTIFS(Patronaj_0_5!$D$5:$D$2504,$B268,Patronaj_0_5!$E$5:$E$2504,$C268,Patronaj_0_5!$H$5:$H$2504,"Ha",Patronaj_0_5!$B$5:$B$2504,"&gt;="&amp;Boshqaruv!$C$9,Patronaj_0_5!$B$5:$B$2504,"&lt;="&amp;Boshqaruv!$C$10)=0,1,0),0)</f>
        <v>0</v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4"/>
      <c r="E269" s="12"/>
      <c r="F269" s="12"/>
      <c r="G269" s="25"/>
      <c r="H269" s="13"/>
      <c r="I269" s="13"/>
      <c r="J269" s="14" t="str">
        <f aca="false">IF(OR($H269="",$I269=""),"",$I269-$H269)</f>
        <v/>
      </c>
      <c r="K269" s="14" t="str">
        <f aca="false">IF(OR($H269="",$I269=""),"",IF($I269-$H269&lt;=Spravochnik!$E$5,"Ha","Yo'q"))</f>
        <v/>
      </c>
      <c r="L269" s="14" t="str">
        <f aca="false">IF(AND($B269&lt;&gt;"",$H269&lt;&gt;"",$I269="",Boshqaruv!$C$12-$H269&gt;Spravochnik!$E$5),"Ha","")</f>
        <v/>
      </c>
      <c r="M269" s="12"/>
      <c r="N269" s="14" t="str">
        <f aca="false">IF(OR($B269="",$C269=""),"",IF(COUNTIFS($B$5:$B$604,$B269,$C$5:$C$604,$C269)&gt;1,"Takror",""))</f>
        <v/>
      </c>
      <c r="O269" s="28" t="n">
        <f aca="false">IF(AND($B269&lt;&gt;"",$I269&gt;=Boshqaruv!$C$9,$I269&lt;=Boshqaruv!$C$10),IF(COUNTIFS(Patronaj_0_5!$D$5:$D$2504,$B269,Patronaj_0_5!$E$5:$E$2504,$C269,Patronaj_0_5!$H$5:$H$2504,"Ha",Patronaj_0_5!$B$5:$B$2504,"&gt;="&amp;Boshqaruv!$C$9,Patronaj_0_5!$B$5:$B$2504,"&lt;="&amp;Boshqaruv!$C$10)=0,1,0),0)</f>
        <v>0</v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4"/>
      <c r="E270" s="12"/>
      <c r="F270" s="12"/>
      <c r="G270" s="25"/>
      <c r="H270" s="13"/>
      <c r="I270" s="13"/>
      <c r="J270" s="14" t="str">
        <f aca="false">IF(OR($H270="",$I270=""),"",$I270-$H270)</f>
        <v/>
      </c>
      <c r="K270" s="14" t="str">
        <f aca="false">IF(OR($H270="",$I270=""),"",IF($I270-$H270&lt;=Spravochnik!$E$5,"Ha","Yo'q"))</f>
        <v/>
      </c>
      <c r="L270" s="14" t="str">
        <f aca="false">IF(AND($B270&lt;&gt;"",$H270&lt;&gt;"",$I270="",Boshqaruv!$C$12-$H270&gt;Spravochnik!$E$5),"Ha","")</f>
        <v/>
      </c>
      <c r="M270" s="12"/>
      <c r="N270" s="14" t="str">
        <f aca="false">IF(OR($B270="",$C270=""),"",IF(COUNTIFS($B$5:$B$604,$B270,$C$5:$C$604,$C270)&gt;1,"Takror",""))</f>
        <v/>
      </c>
      <c r="O270" s="28" t="n">
        <f aca="false">IF(AND($B270&lt;&gt;"",$I270&gt;=Boshqaruv!$C$9,$I270&lt;=Boshqaruv!$C$10),IF(COUNTIFS(Patronaj_0_5!$D$5:$D$2504,$B270,Patronaj_0_5!$E$5:$E$2504,$C270,Patronaj_0_5!$H$5:$H$2504,"Ha",Patronaj_0_5!$B$5:$B$2504,"&gt;="&amp;Boshqaruv!$C$9,Patronaj_0_5!$B$5:$B$2504,"&lt;="&amp;Boshqaruv!$C$10)=0,1,0),0)</f>
        <v>0</v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4"/>
      <c r="E271" s="12"/>
      <c r="F271" s="12"/>
      <c r="G271" s="25"/>
      <c r="H271" s="13"/>
      <c r="I271" s="13"/>
      <c r="J271" s="14" t="str">
        <f aca="false">IF(OR($H271="",$I271=""),"",$I271-$H271)</f>
        <v/>
      </c>
      <c r="K271" s="14" t="str">
        <f aca="false">IF(OR($H271="",$I271=""),"",IF($I271-$H271&lt;=Spravochnik!$E$5,"Ha","Yo'q"))</f>
        <v/>
      </c>
      <c r="L271" s="14" t="str">
        <f aca="false">IF(AND($B271&lt;&gt;"",$H271&lt;&gt;"",$I271="",Boshqaruv!$C$12-$H271&gt;Spravochnik!$E$5),"Ha","")</f>
        <v/>
      </c>
      <c r="M271" s="12"/>
      <c r="N271" s="14" t="str">
        <f aca="false">IF(OR($B271="",$C271=""),"",IF(COUNTIFS($B$5:$B$604,$B271,$C$5:$C$604,$C271)&gt;1,"Takror",""))</f>
        <v/>
      </c>
      <c r="O271" s="28" t="n">
        <f aca="false">IF(AND($B271&lt;&gt;"",$I271&gt;=Boshqaruv!$C$9,$I271&lt;=Boshqaruv!$C$10),IF(COUNTIFS(Patronaj_0_5!$D$5:$D$2504,$B271,Patronaj_0_5!$E$5:$E$2504,$C271,Patronaj_0_5!$H$5:$H$2504,"Ha",Patronaj_0_5!$B$5:$B$2504,"&gt;="&amp;Boshqaruv!$C$9,Patronaj_0_5!$B$5:$B$2504,"&lt;="&amp;Boshqaruv!$C$10)=0,1,0),0)</f>
        <v>0</v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4"/>
      <c r="E272" s="12"/>
      <c r="F272" s="12"/>
      <c r="G272" s="25"/>
      <c r="H272" s="13"/>
      <c r="I272" s="13"/>
      <c r="J272" s="14" t="str">
        <f aca="false">IF(OR($H272="",$I272=""),"",$I272-$H272)</f>
        <v/>
      </c>
      <c r="K272" s="14" t="str">
        <f aca="false">IF(OR($H272="",$I272=""),"",IF($I272-$H272&lt;=Spravochnik!$E$5,"Ha","Yo'q"))</f>
        <v/>
      </c>
      <c r="L272" s="14" t="str">
        <f aca="false">IF(AND($B272&lt;&gt;"",$H272&lt;&gt;"",$I272="",Boshqaruv!$C$12-$H272&gt;Spravochnik!$E$5),"Ha","")</f>
        <v/>
      </c>
      <c r="M272" s="12"/>
      <c r="N272" s="14" t="str">
        <f aca="false">IF(OR($B272="",$C272=""),"",IF(COUNTIFS($B$5:$B$604,$B272,$C$5:$C$604,$C272)&gt;1,"Takror",""))</f>
        <v/>
      </c>
      <c r="O272" s="28" t="n">
        <f aca="false">IF(AND($B272&lt;&gt;"",$I272&gt;=Boshqaruv!$C$9,$I272&lt;=Boshqaruv!$C$10),IF(COUNTIFS(Patronaj_0_5!$D$5:$D$2504,$B272,Patronaj_0_5!$E$5:$E$2504,$C272,Patronaj_0_5!$H$5:$H$2504,"Ha",Patronaj_0_5!$B$5:$B$2504,"&gt;="&amp;Boshqaruv!$C$9,Patronaj_0_5!$B$5:$B$2504,"&lt;="&amp;Boshqaruv!$C$10)=0,1,0),0)</f>
        <v>0</v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4"/>
      <c r="E273" s="12"/>
      <c r="F273" s="12"/>
      <c r="G273" s="25"/>
      <c r="H273" s="13"/>
      <c r="I273" s="13"/>
      <c r="J273" s="14" t="str">
        <f aca="false">IF(OR($H273="",$I273=""),"",$I273-$H273)</f>
        <v/>
      </c>
      <c r="K273" s="14" t="str">
        <f aca="false">IF(OR($H273="",$I273=""),"",IF($I273-$H273&lt;=Spravochnik!$E$5,"Ha","Yo'q"))</f>
        <v/>
      </c>
      <c r="L273" s="14" t="str">
        <f aca="false">IF(AND($B273&lt;&gt;"",$H273&lt;&gt;"",$I273="",Boshqaruv!$C$12-$H273&gt;Spravochnik!$E$5),"Ha","")</f>
        <v/>
      </c>
      <c r="M273" s="12"/>
      <c r="N273" s="14" t="str">
        <f aca="false">IF(OR($B273="",$C273=""),"",IF(COUNTIFS($B$5:$B$604,$B273,$C$5:$C$604,$C273)&gt;1,"Takror",""))</f>
        <v/>
      </c>
      <c r="O273" s="28" t="n">
        <f aca="false">IF(AND($B273&lt;&gt;"",$I273&gt;=Boshqaruv!$C$9,$I273&lt;=Boshqaruv!$C$10),IF(COUNTIFS(Patronaj_0_5!$D$5:$D$2504,$B273,Patronaj_0_5!$E$5:$E$2504,$C273,Patronaj_0_5!$H$5:$H$2504,"Ha",Patronaj_0_5!$B$5:$B$2504,"&gt;="&amp;Boshqaruv!$C$9,Patronaj_0_5!$B$5:$B$2504,"&lt;="&amp;Boshqaruv!$C$10)=0,1,0),0)</f>
        <v>0</v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4"/>
      <c r="E274" s="12"/>
      <c r="F274" s="12"/>
      <c r="G274" s="25"/>
      <c r="H274" s="13"/>
      <c r="I274" s="13"/>
      <c r="J274" s="14" t="str">
        <f aca="false">IF(OR($H274="",$I274=""),"",$I274-$H274)</f>
        <v/>
      </c>
      <c r="K274" s="14" t="str">
        <f aca="false">IF(OR($H274="",$I274=""),"",IF($I274-$H274&lt;=Spravochnik!$E$5,"Ha","Yo'q"))</f>
        <v/>
      </c>
      <c r="L274" s="14" t="str">
        <f aca="false">IF(AND($B274&lt;&gt;"",$H274&lt;&gt;"",$I274="",Boshqaruv!$C$12-$H274&gt;Spravochnik!$E$5),"Ha","")</f>
        <v/>
      </c>
      <c r="M274" s="12"/>
      <c r="N274" s="14" t="str">
        <f aca="false">IF(OR($B274="",$C274=""),"",IF(COUNTIFS($B$5:$B$604,$B274,$C$5:$C$604,$C274)&gt;1,"Takror",""))</f>
        <v/>
      </c>
      <c r="O274" s="28" t="n">
        <f aca="false">IF(AND($B274&lt;&gt;"",$I274&gt;=Boshqaruv!$C$9,$I274&lt;=Boshqaruv!$C$10),IF(COUNTIFS(Patronaj_0_5!$D$5:$D$2504,$B274,Patronaj_0_5!$E$5:$E$2504,$C274,Patronaj_0_5!$H$5:$H$2504,"Ha",Patronaj_0_5!$B$5:$B$2504,"&gt;="&amp;Boshqaruv!$C$9,Patronaj_0_5!$B$5:$B$2504,"&lt;="&amp;Boshqaruv!$C$10)=0,1,0),0)</f>
        <v>0</v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4"/>
      <c r="E275" s="12"/>
      <c r="F275" s="12"/>
      <c r="G275" s="25"/>
      <c r="H275" s="13"/>
      <c r="I275" s="13"/>
      <c r="J275" s="14" t="str">
        <f aca="false">IF(OR($H275="",$I275=""),"",$I275-$H275)</f>
        <v/>
      </c>
      <c r="K275" s="14" t="str">
        <f aca="false">IF(OR($H275="",$I275=""),"",IF($I275-$H275&lt;=Spravochnik!$E$5,"Ha","Yo'q"))</f>
        <v/>
      </c>
      <c r="L275" s="14" t="str">
        <f aca="false">IF(AND($B275&lt;&gt;"",$H275&lt;&gt;"",$I275="",Boshqaruv!$C$12-$H275&gt;Spravochnik!$E$5),"Ha","")</f>
        <v/>
      </c>
      <c r="M275" s="12"/>
      <c r="N275" s="14" t="str">
        <f aca="false">IF(OR($B275="",$C275=""),"",IF(COUNTIFS($B$5:$B$604,$B275,$C$5:$C$604,$C275)&gt;1,"Takror",""))</f>
        <v/>
      </c>
      <c r="O275" s="28" t="n">
        <f aca="false">IF(AND($B275&lt;&gt;"",$I275&gt;=Boshqaruv!$C$9,$I275&lt;=Boshqaruv!$C$10),IF(COUNTIFS(Patronaj_0_5!$D$5:$D$2504,$B275,Patronaj_0_5!$E$5:$E$2504,$C275,Patronaj_0_5!$H$5:$H$2504,"Ha",Patronaj_0_5!$B$5:$B$2504,"&gt;="&amp;Boshqaruv!$C$9,Patronaj_0_5!$B$5:$B$2504,"&lt;="&amp;Boshqaruv!$C$10)=0,1,0),0)</f>
        <v>0</v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4"/>
      <c r="E276" s="12"/>
      <c r="F276" s="12"/>
      <c r="G276" s="25"/>
      <c r="H276" s="13"/>
      <c r="I276" s="13"/>
      <c r="J276" s="14" t="str">
        <f aca="false">IF(OR($H276="",$I276=""),"",$I276-$H276)</f>
        <v/>
      </c>
      <c r="K276" s="14" t="str">
        <f aca="false">IF(OR($H276="",$I276=""),"",IF($I276-$H276&lt;=Spravochnik!$E$5,"Ha","Yo'q"))</f>
        <v/>
      </c>
      <c r="L276" s="14" t="str">
        <f aca="false">IF(AND($B276&lt;&gt;"",$H276&lt;&gt;"",$I276="",Boshqaruv!$C$12-$H276&gt;Spravochnik!$E$5),"Ha","")</f>
        <v/>
      </c>
      <c r="M276" s="12"/>
      <c r="N276" s="14" t="str">
        <f aca="false">IF(OR($B276="",$C276=""),"",IF(COUNTIFS($B$5:$B$604,$B276,$C$5:$C$604,$C276)&gt;1,"Takror",""))</f>
        <v/>
      </c>
      <c r="O276" s="28" t="n">
        <f aca="false">IF(AND($B276&lt;&gt;"",$I276&gt;=Boshqaruv!$C$9,$I276&lt;=Boshqaruv!$C$10),IF(COUNTIFS(Patronaj_0_5!$D$5:$D$2504,$B276,Patronaj_0_5!$E$5:$E$2504,$C276,Patronaj_0_5!$H$5:$H$2504,"Ha",Patronaj_0_5!$B$5:$B$2504,"&gt;="&amp;Boshqaruv!$C$9,Patronaj_0_5!$B$5:$B$2504,"&lt;="&amp;Boshqaruv!$C$10)=0,1,0),0)</f>
        <v>0</v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4"/>
      <c r="E277" s="12"/>
      <c r="F277" s="12"/>
      <c r="G277" s="25"/>
      <c r="H277" s="13"/>
      <c r="I277" s="13"/>
      <c r="J277" s="14" t="str">
        <f aca="false">IF(OR($H277="",$I277=""),"",$I277-$H277)</f>
        <v/>
      </c>
      <c r="K277" s="14" t="str">
        <f aca="false">IF(OR($H277="",$I277=""),"",IF($I277-$H277&lt;=Spravochnik!$E$5,"Ha","Yo'q"))</f>
        <v/>
      </c>
      <c r="L277" s="14" t="str">
        <f aca="false">IF(AND($B277&lt;&gt;"",$H277&lt;&gt;"",$I277="",Boshqaruv!$C$12-$H277&gt;Spravochnik!$E$5),"Ha","")</f>
        <v/>
      </c>
      <c r="M277" s="12"/>
      <c r="N277" s="14" t="str">
        <f aca="false">IF(OR($B277="",$C277=""),"",IF(COUNTIFS($B$5:$B$604,$B277,$C$5:$C$604,$C277)&gt;1,"Takror",""))</f>
        <v/>
      </c>
      <c r="O277" s="28" t="n">
        <f aca="false">IF(AND($B277&lt;&gt;"",$I277&gt;=Boshqaruv!$C$9,$I277&lt;=Boshqaruv!$C$10),IF(COUNTIFS(Patronaj_0_5!$D$5:$D$2504,$B277,Patronaj_0_5!$E$5:$E$2504,$C277,Patronaj_0_5!$H$5:$H$2504,"Ha",Patronaj_0_5!$B$5:$B$2504,"&gt;="&amp;Boshqaruv!$C$9,Patronaj_0_5!$B$5:$B$2504,"&lt;="&amp;Boshqaruv!$C$10)=0,1,0),0)</f>
        <v>0</v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4"/>
      <c r="E278" s="12"/>
      <c r="F278" s="12"/>
      <c r="G278" s="25"/>
      <c r="H278" s="13"/>
      <c r="I278" s="13"/>
      <c r="J278" s="14" t="str">
        <f aca="false">IF(OR($H278="",$I278=""),"",$I278-$H278)</f>
        <v/>
      </c>
      <c r="K278" s="14" t="str">
        <f aca="false">IF(OR($H278="",$I278=""),"",IF($I278-$H278&lt;=Spravochnik!$E$5,"Ha","Yo'q"))</f>
        <v/>
      </c>
      <c r="L278" s="14" t="str">
        <f aca="false">IF(AND($B278&lt;&gt;"",$H278&lt;&gt;"",$I278="",Boshqaruv!$C$12-$H278&gt;Spravochnik!$E$5),"Ha","")</f>
        <v/>
      </c>
      <c r="M278" s="12"/>
      <c r="N278" s="14" t="str">
        <f aca="false">IF(OR($B278="",$C278=""),"",IF(COUNTIFS($B$5:$B$604,$B278,$C$5:$C$604,$C278)&gt;1,"Takror",""))</f>
        <v/>
      </c>
      <c r="O278" s="28" t="n">
        <f aca="false">IF(AND($B278&lt;&gt;"",$I278&gt;=Boshqaruv!$C$9,$I278&lt;=Boshqaruv!$C$10),IF(COUNTIFS(Patronaj_0_5!$D$5:$D$2504,$B278,Patronaj_0_5!$E$5:$E$2504,$C278,Patronaj_0_5!$H$5:$H$2504,"Ha",Patronaj_0_5!$B$5:$B$2504,"&gt;="&amp;Boshqaruv!$C$9,Patronaj_0_5!$B$5:$B$2504,"&lt;="&amp;Boshqaruv!$C$10)=0,1,0),0)</f>
        <v>0</v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4"/>
      <c r="E279" s="12"/>
      <c r="F279" s="12"/>
      <c r="G279" s="25"/>
      <c r="H279" s="13"/>
      <c r="I279" s="13"/>
      <c r="J279" s="14" t="str">
        <f aca="false">IF(OR($H279="",$I279=""),"",$I279-$H279)</f>
        <v/>
      </c>
      <c r="K279" s="14" t="str">
        <f aca="false">IF(OR($H279="",$I279=""),"",IF($I279-$H279&lt;=Spravochnik!$E$5,"Ha","Yo'q"))</f>
        <v/>
      </c>
      <c r="L279" s="14" t="str">
        <f aca="false">IF(AND($B279&lt;&gt;"",$H279&lt;&gt;"",$I279="",Boshqaruv!$C$12-$H279&gt;Spravochnik!$E$5),"Ha","")</f>
        <v/>
      </c>
      <c r="M279" s="12"/>
      <c r="N279" s="14" t="str">
        <f aca="false">IF(OR($B279="",$C279=""),"",IF(COUNTIFS($B$5:$B$604,$B279,$C$5:$C$604,$C279)&gt;1,"Takror",""))</f>
        <v/>
      </c>
      <c r="O279" s="28" t="n">
        <f aca="false">IF(AND($B279&lt;&gt;"",$I279&gt;=Boshqaruv!$C$9,$I279&lt;=Boshqaruv!$C$10),IF(COUNTIFS(Patronaj_0_5!$D$5:$D$2504,$B279,Patronaj_0_5!$E$5:$E$2504,$C279,Patronaj_0_5!$H$5:$H$2504,"Ha",Patronaj_0_5!$B$5:$B$2504,"&gt;="&amp;Boshqaruv!$C$9,Patronaj_0_5!$B$5:$B$2504,"&lt;="&amp;Boshqaruv!$C$10)=0,1,0),0)</f>
        <v>0</v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4"/>
      <c r="E280" s="12"/>
      <c r="F280" s="12"/>
      <c r="G280" s="25"/>
      <c r="H280" s="13"/>
      <c r="I280" s="13"/>
      <c r="J280" s="14" t="str">
        <f aca="false">IF(OR($H280="",$I280=""),"",$I280-$H280)</f>
        <v/>
      </c>
      <c r="K280" s="14" t="str">
        <f aca="false">IF(OR($H280="",$I280=""),"",IF($I280-$H280&lt;=Spravochnik!$E$5,"Ha","Yo'q"))</f>
        <v/>
      </c>
      <c r="L280" s="14" t="str">
        <f aca="false">IF(AND($B280&lt;&gt;"",$H280&lt;&gt;"",$I280="",Boshqaruv!$C$12-$H280&gt;Spravochnik!$E$5),"Ha","")</f>
        <v/>
      </c>
      <c r="M280" s="12"/>
      <c r="N280" s="14" t="str">
        <f aca="false">IF(OR($B280="",$C280=""),"",IF(COUNTIFS($B$5:$B$604,$B280,$C$5:$C$604,$C280)&gt;1,"Takror",""))</f>
        <v/>
      </c>
      <c r="O280" s="28" t="n">
        <f aca="false">IF(AND($B280&lt;&gt;"",$I280&gt;=Boshqaruv!$C$9,$I280&lt;=Boshqaruv!$C$10),IF(COUNTIFS(Patronaj_0_5!$D$5:$D$2504,$B280,Patronaj_0_5!$E$5:$E$2504,$C280,Patronaj_0_5!$H$5:$H$2504,"Ha",Patronaj_0_5!$B$5:$B$2504,"&gt;="&amp;Boshqaruv!$C$9,Patronaj_0_5!$B$5:$B$2504,"&lt;="&amp;Boshqaruv!$C$10)=0,1,0),0)</f>
        <v>0</v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4"/>
      <c r="E281" s="12"/>
      <c r="F281" s="12"/>
      <c r="G281" s="25"/>
      <c r="H281" s="13"/>
      <c r="I281" s="13"/>
      <c r="J281" s="14" t="str">
        <f aca="false">IF(OR($H281="",$I281=""),"",$I281-$H281)</f>
        <v/>
      </c>
      <c r="K281" s="14" t="str">
        <f aca="false">IF(OR($H281="",$I281=""),"",IF($I281-$H281&lt;=Spravochnik!$E$5,"Ha","Yo'q"))</f>
        <v/>
      </c>
      <c r="L281" s="14" t="str">
        <f aca="false">IF(AND($B281&lt;&gt;"",$H281&lt;&gt;"",$I281="",Boshqaruv!$C$12-$H281&gt;Spravochnik!$E$5),"Ha","")</f>
        <v/>
      </c>
      <c r="M281" s="12"/>
      <c r="N281" s="14" t="str">
        <f aca="false">IF(OR($B281="",$C281=""),"",IF(COUNTIFS($B$5:$B$604,$B281,$C$5:$C$604,$C281)&gt;1,"Takror",""))</f>
        <v/>
      </c>
      <c r="O281" s="28" t="n">
        <f aca="false">IF(AND($B281&lt;&gt;"",$I281&gt;=Boshqaruv!$C$9,$I281&lt;=Boshqaruv!$C$10),IF(COUNTIFS(Patronaj_0_5!$D$5:$D$2504,$B281,Patronaj_0_5!$E$5:$E$2504,$C281,Patronaj_0_5!$H$5:$H$2504,"Ha",Patronaj_0_5!$B$5:$B$2504,"&gt;="&amp;Boshqaruv!$C$9,Patronaj_0_5!$B$5:$B$2504,"&lt;="&amp;Boshqaruv!$C$10)=0,1,0),0)</f>
        <v>0</v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4"/>
      <c r="E282" s="12"/>
      <c r="F282" s="12"/>
      <c r="G282" s="25"/>
      <c r="H282" s="13"/>
      <c r="I282" s="13"/>
      <c r="J282" s="14" t="str">
        <f aca="false">IF(OR($H282="",$I282=""),"",$I282-$H282)</f>
        <v/>
      </c>
      <c r="K282" s="14" t="str">
        <f aca="false">IF(OR($H282="",$I282=""),"",IF($I282-$H282&lt;=Spravochnik!$E$5,"Ha","Yo'q"))</f>
        <v/>
      </c>
      <c r="L282" s="14" t="str">
        <f aca="false">IF(AND($B282&lt;&gt;"",$H282&lt;&gt;"",$I282="",Boshqaruv!$C$12-$H282&gt;Spravochnik!$E$5),"Ha","")</f>
        <v/>
      </c>
      <c r="M282" s="12"/>
      <c r="N282" s="14" t="str">
        <f aca="false">IF(OR($B282="",$C282=""),"",IF(COUNTIFS($B$5:$B$604,$B282,$C$5:$C$604,$C282)&gt;1,"Takror",""))</f>
        <v/>
      </c>
      <c r="O282" s="28" t="n">
        <f aca="false">IF(AND($B282&lt;&gt;"",$I282&gt;=Boshqaruv!$C$9,$I282&lt;=Boshqaruv!$C$10),IF(COUNTIFS(Patronaj_0_5!$D$5:$D$2504,$B282,Patronaj_0_5!$E$5:$E$2504,$C282,Patronaj_0_5!$H$5:$H$2504,"Ha",Patronaj_0_5!$B$5:$B$2504,"&gt;="&amp;Boshqaruv!$C$9,Patronaj_0_5!$B$5:$B$2504,"&lt;="&amp;Boshqaruv!$C$10)=0,1,0),0)</f>
        <v>0</v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4"/>
      <c r="E283" s="12"/>
      <c r="F283" s="12"/>
      <c r="G283" s="25"/>
      <c r="H283" s="13"/>
      <c r="I283" s="13"/>
      <c r="J283" s="14" t="str">
        <f aca="false">IF(OR($H283="",$I283=""),"",$I283-$H283)</f>
        <v/>
      </c>
      <c r="K283" s="14" t="str">
        <f aca="false">IF(OR($H283="",$I283=""),"",IF($I283-$H283&lt;=Spravochnik!$E$5,"Ha","Yo'q"))</f>
        <v/>
      </c>
      <c r="L283" s="14" t="str">
        <f aca="false">IF(AND($B283&lt;&gt;"",$H283&lt;&gt;"",$I283="",Boshqaruv!$C$12-$H283&gt;Spravochnik!$E$5),"Ha","")</f>
        <v/>
      </c>
      <c r="M283" s="12"/>
      <c r="N283" s="14" t="str">
        <f aca="false">IF(OR($B283="",$C283=""),"",IF(COUNTIFS($B$5:$B$604,$B283,$C$5:$C$604,$C283)&gt;1,"Takror",""))</f>
        <v/>
      </c>
      <c r="O283" s="28" t="n">
        <f aca="false">IF(AND($B283&lt;&gt;"",$I283&gt;=Boshqaruv!$C$9,$I283&lt;=Boshqaruv!$C$10),IF(COUNTIFS(Patronaj_0_5!$D$5:$D$2504,$B283,Patronaj_0_5!$E$5:$E$2504,$C283,Patronaj_0_5!$H$5:$H$2504,"Ha",Patronaj_0_5!$B$5:$B$2504,"&gt;="&amp;Boshqaruv!$C$9,Patronaj_0_5!$B$5:$B$2504,"&lt;="&amp;Boshqaruv!$C$10)=0,1,0),0)</f>
        <v>0</v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4"/>
      <c r="E284" s="12"/>
      <c r="F284" s="12"/>
      <c r="G284" s="25"/>
      <c r="H284" s="13"/>
      <c r="I284" s="13"/>
      <c r="J284" s="14" t="str">
        <f aca="false">IF(OR($H284="",$I284=""),"",$I284-$H284)</f>
        <v/>
      </c>
      <c r="K284" s="14" t="str">
        <f aca="false">IF(OR($H284="",$I284=""),"",IF($I284-$H284&lt;=Spravochnik!$E$5,"Ha","Yo'q"))</f>
        <v/>
      </c>
      <c r="L284" s="14" t="str">
        <f aca="false">IF(AND($B284&lt;&gt;"",$H284&lt;&gt;"",$I284="",Boshqaruv!$C$12-$H284&gt;Spravochnik!$E$5),"Ha","")</f>
        <v/>
      </c>
      <c r="M284" s="12"/>
      <c r="N284" s="14" t="str">
        <f aca="false">IF(OR($B284="",$C284=""),"",IF(COUNTIFS($B$5:$B$604,$B284,$C$5:$C$604,$C284)&gt;1,"Takror",""))</f>
        <v/>
      </c>
      <c r="O284" s="28" t="n">
        <f aca="false">IF(AND($B284&lt;&gt;"",$I284&gt;=Boshqaruv!$C$9,$I284&lt;=Boshqaruv!$C$10),IF(COUNTIFS(Patronaj_0_5!$D$5:$D$2504,$B284,Patronaj_0_5!$E$5:$E$2504,$C284,Patronaj_0_5!$H$5:$H$2504,"Ha",Patronaj_0_5!$B$5:$B$2504,"&gt;="&amp;Boshqaruv!$C$9,Patronaj_0_5!$B$5:$B$2504,"&lt;="&amp;Boshqaruv!$C$10)=0,1,0),0)</f>
        <v>0</v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4"/>
      <c r="E285" s="12"/>
      <c r="F285" s="12"/>
      <c r="G285" s="25"/>
      <c r="H285" s="13"/>
      <c r="I285" s="13"/>
      <c r="J285" s="14" t="str">
        <f aca="false">IF(OR($H285="",$I285=""),"",$I285-$H285)</f>
        <v/>
      </c>
      <c r="K285" s="14" t="str">
        <f aca="false">IF(OR($H285="",$I285=""),"",IF($I285-$H285&lt;=Spravochnik!$E$5,"Ha","Yo'q"))</f>
        <v/>
      </c>
      <c r="L285" s="14" t="str">
        <f aca="false">IF(AND($B285&lt;&gt;"",$H285&lt;&gt;"",$I285="",Boshqaruv!$C$12-$H285&gt;Spravochnik!$E$5),"Ha","")</f>
        <v/>
      </c>
      <c r="M285" s="12"/>
      <c r="N285" s="14" t="str">
        <f aca="false">IF(OR($B285="",$C285=""),"",IF(COUNTIFS($B$5:$B$604,$B285,$C$5:$C$604,$C285)&gt;1,"Takror",""))</f>
        <v/>
      </c>
      <c r="O285" s="28" t="n">
        <f aca="false">IF(AND($B285&lt;&gt;"",$I285&gt;=Boshqaruv!$C$9,$I285&lt;=Boshqaruv!$C$10),IF(COUNTIFS(Patronaj_0_5!$D$5:$D$2504,$B285,Patronaj_0_5!$E$5:$E$2504,$C285,Patronaj_0_5!$H$5:$H$2504,"Ha",Patronaj_0_5!$B$5:$B$2504,"&gt;="&amp;Boshqaruv!$C$9,Patronaj_0_5!$B$5:$B$2504,"&lt;="&amp;Boshqaruv!$C$10)=0,1,0),0)</f>
        <v>0</v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4"/>
      <c r="E286" s="12"/>
      <c r="F286" s="12"/>
      <c r="G286" s="25"/>
      <c r="H286" s="13"/>
      <c r="I286" s="13"/>
      <c r="J286" s="14" t="str">
        <f aca="false">IF(OR($H286="",$I286=""),"",$I286-$H286)</f>
        <v/>
      </c>
      <c r="K286" s="14" t="str">
        <f aca="false">IF(OR($H286="",$I286=""),"",IF($I286-$H286&lt;=Spravochnik!$E$5,"Ha","Yo'q"))</f>
        <v/>
      </c>
      <c r="L286" s="14" t="str">
        <f aca="false">IF(AND($B286&lt;&gt;"",$H286&lt;&gt;"",$I286="",Boshqaruv!$C$12-$H286&gt;Spravochnik!$E$5),"Ha","")</f>
        <v/>
      </c>
      <c r="M286" s="12"/>
      <c r="N286" s="14" t="str">
        <f aca="false">IF(OR($B286="",$C286=""),"",IF(COUNTIFS($B$5:$B$604,$B286,$C$5:$C$604,$C286)&gt;1,"Takror",""))</f>
        <v/>
      </c>
      <c r="O286" s="28" t="n">
        <f aca="false">IF(AND($B286&lt;&gt;"",$I286&gt;=Boshqaruv!$C$9,$I286&lt;=Boshqaruv!$C$10),IF(COUNTIFS(Patronaj_0_5!$D$5:$D$2504,$B286,Patronaj_0_5!$E$5:$E$2504,$C286,Patronaj_0_5!$H$5:$H$2504,"Ha",Patronaj_0_5!$B$5:$B$2504,"&gt;="&amp;Boshqaruv!$C$9,Patronaj_0_5!$B$5:$B$2504,"&lt;="&amp;Boshqaruv!$C$10)=0,1,0),0)</f>
        <v>0</v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4"/>
      <c r="E287" s="12"/>
      <c r="F287" s="12"/>
      <c r="G287" s="25"/>
      <c r="H287" s="13"/>
      <c r="I287" s="13"/>
      <c r="J287" s="14" t="str">
        <f aca="false">IF(OR($H287="",$I287=""),"",$I287-$H287)</f>
        <v/>
      </c>
      <c r="K287" s="14" t="str">
        <f aca="false">IF(OR($H287="",$I287=""),"",IF($I287-$H287&lt;=Spravochnik!$E$5,"Ha","Yo'q"))</f>
        <v/>
      </c>
      <c r="L287" s="14" t="str">
        <f aca="false">IF(AND($B287&lt;&gt;"",$H287&lt;&gt;"",$I287="",Boshqaruv!$C$12-$H287&gt;Spravochnik!$E$5),"Ha","")</f>
        <v/>
      </c>
      <c r="M287" s="12"/>
      <c r="N287" s="14" t="str">
        <f aca="false">IF(OR($B287="",$C287=""),"",IF(COUNTIFS($B$5:$B$604,$B287,$C$5:$C$604,$C287)&gt;1,"Takror",""))</f>
        <v/>
      </c>
      <c r="O287" s="28" t="n">
        <f aca="false">IF(AND($B287&lt;&gt;"",$I287&gt;=Boshqaruv!$C$9,$I287&lt;=Boshqaruv!$C$10),IF(COUNTIFS(Patronaj_0_5!$D$5:$D$2504,$B287,Patronaj_0_5!$E$5:$E$2504,$C287,Patronaj_0_5!$H$5:$H$2504,"Ha",Patronaj_0_5!$B$5:$B$2504,"&gt;="&amp;Boshqaruv!$C$9,Patronaj_0_5!$B$5:$B$2504,"&lt;="&amp;Boshqaruv!$C$10)=0,1,0),0)</f>
        <v>0</v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4"/>
      <c r="E288" s="12"/>
      <c r="F288" s="12"/>
      <c r="G288" s="25"/>
      <c r="H288" s="13"/>
      <c r="I288" s="13"/>
      <c r="J288" s="14" t="str">
        <f aca="false">IF(OR($H288="",$I288=""),"",$I288-$H288)</f>
        <v/>
      </c>
      <c r="K288" s="14" t="str">
        <f aca="false">IF(OR($H288="",$I288=""),"",IF($I288-$H288&lt;=Spravochnik!$E$5,"Ha","Yo'q"))</f>
        <v/>
      </c>
      <c r="L288" s="14" t="str">
        <f aca="false">IF(AND($B288&lt;&gt;"",$H288&lt;&gt;"",$I288="",Boshqaruv!$C$12-$H288&gt;Spravochnik!$E$5),"Ha","")</f>
        <v/>
      </c>
      <c r="M288" s="12"/>
      <c r="N288" s="14" t="str">
        <f aca="false">IF(OR($B288="",$C288=""),"",IF(COUNTIFS($B$5:$B$604,$B288,$C$5:$C$604,$C288)&gt;1,"Takror",""))</f>
        <v/>
      </c>
      <c r="O288" s="28" t="n">
        <f aca="false">IF(AND($B288&lt;&gt;"",$I288&gt;=Boshqaruv!$C$9,$I288&lt;=Boshqaruv!$C$10),IF(COUNTIFS(Patronaj_0_5!$D$5:$D$2504,$B288,Patronaj_0_5!$E$5:$E$2504,$C288,Patronaj_0_5!$H$5:$H$2504,"Ha",Patronaj_0_5!$B$5:$B$2504,"&gt;="&amp;Boshqaruv!$C$9,Patronaj_0_5!$B$5:$B$2504,"&lt;="&amp;Boshqaruv!$C$10)=0,1,0),0)</f>
        <v>0</v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4"/>
      <c r="E289" s="12"/>
      <c r="F289" s="12"/>
      <c r="G289" s="25"/>
      <c r="H289" s="13"/>
      <c r="I289" s="13"/>
      <c r="J289" s="14" t="str">
        <f aca="false">IF(OR($H289="",$I289=""),"",$I289-$H289)</f>
        <v/>
      </c>
      <c r="K289" s="14" t="str">
        <f aca="false">IF(OR($H289="",$I289=""),"",IF($I289-$H289&lt;=Spravochnik!$E$5,"Ha","Yo'q"))</f>
        <v/>
      </c>
      <c r="L289" s="14" t="str">
        <f aca="false">IF(AND($B289&lt;&gt;"",$H289&lt;&gt;"",$I289="",Boshqaruv!$C$12-$H289&gt;Spravochnik!$E$5),"Ha","")</f>
        <v/>
      </c>
      <c r="M289" s="12"/>
      <c r="N289" s="14" t="str">
        <f aca="false">IF(OR($B289="",$C289=""),"",IF(COUNTIFS($B$5:$B$604,$B289,$C$5:$C$604,$C289)&gt;1,"Takror",""))</f>
        <v/>
      </c>
      <c r="O289" s="28" t="n">
        <f aca="false">IF(AND($B289&lt;&gt;"",$I289&gt;=Boshqaruv!$C$9,$I289&lt;=Boshqaruv!$C$10),IF(COUNTIFS(Patronaj_0_5!$D$5:$D$2504,$B289,Patronaj_0_5!$E$5:$E$2504,$C289,Patronaj_0_5!$H$5:$H$2504,"Ha",Patronaj_0_5!$B$5:$B$2504,"&gt;="&amp;Boshqaruv!$C$9,Patronaj_0_5!$B$5:$B$2504,"&lt;="&amp;Boshqaruv!$C$10)=0,1,0),0)</f>
        <v>0</v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4"/>
      <c r="E290" s="12"/>
      <c r="F290" s="12"/>
      <c r="G290" s="25"/>
      <c r="H290" s="13"/>
      <c r="I290" s="13"/>
      <c r="J290" s="14" t="str">
        <f aca="false">IF(OR($H290="",$I290=""),"",$I290-$H290)</f>
        <v/>
      </c>
      <c r="K290" s="14" t="str">
        <f aca="false">IF(OR($H290="",$I290=""),"",IF($I290-$H290&lt;=Spravochnik!$E$5,"Ha","Yo'q"))</f>
        <v/>
      </c>
      <c r="L290" s="14" t="str">
        <f aca="false">IF(AND($B290&lt;&gt;"",$H290&lt;&gt;"",$I290="",Boshqaruv!$C$12-$H290&gt;Spravochnik!$E$5),"Ha","")</f>
        <v/>
      </c>
      <c r="M290" s="12"/>
      <c r="N290" s="14" t="str">
        <f aca="false">IF(OR($B290="",$C290=""),"",IF(COUNTIFS($B$5:$B$604,$B290,$C$5:$C$604,$C290)&gt;1,"Takror",""))</f>
        <v/>
      </c>
      <c r="O290" s="28" t="n">
        <f aca="false">IF(AND($B290&lt;&gt;"",$I290&gt;=Boshqaruv!$C$9,$I290&lt;=Boshqaruv!$C$10),IF(COUNTIFS(Patronaj_0_5!$D$5:$D$2504,$B290,Patronaj_0_5!$E$5:$E$2504,$C290,Patronaj_0_5!$H$5:$H$2504,"Ha",Patronaj_0_5!$B$5:$B$2504,"&gt;="&amp;Boshqaruv!$C$9,Patronaj_0_5!$B$5:$B$2504,"&lt;="&amp;Boshqaruv!$C$10)=0,1,0),0)</f>
        <v>0</v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4"/>
      <c r="E291" s="12"/>
      <c r="F291" s="12"/>
      <c r="G291" s="25"/>
      <c r="H291" s="13"/>
      <c r="I291" s="13"/>
      <c r="J291" s="14" t="str">
        <f aca="false">IF(OR($H291="",$I291=""),"",$I291-$H291)</f>
        <v/>
      </c>
      <c r="K291" s="14" t="str">
        <f aca="false">IF(OR($H291="",$I291=""),"",IF($I291-$H291&lt;=Spravochnik!$E$5,"Ha","Yo'q"))</f>
        <v/>
      </c>
      <c r="L291" s="14" t="str">
        <f aca="false">IF(AND($B291&lt;&gt;"",$H291&lt;&gt;"",$I291="",Boshqaruv!$C$12-$H291&gt;Spravochnik!$E$5),"Ha","")</f>
        <v/>
      </c>
      <c r="M291" s="12"/>
      <c r="N291" s="14" t="str">
        <f aca="false">IF(OR($B291="",$C291=""),"",IF(COUNTIFS($B$5:$B$604,$B291,$C$5:$C$604,$C291)&gt;1,"Takror",""))</f>
        <v/>
      </c>
      <c r="O291" s="28" t="n">
        <f aca="false">IF(AND($B291&lt;&gt;"",$I291&gt;=Boshqaruv!$C$9,$I291&lt;=Boshqaruv!$C$10),IF(COUNTIFS(Patronaj_0_5!$D$5:$D$2504,$B291,Patronaj_0_5!$E$5:$E$2504,$C291,Patronaj_0_5!$H$5:$H$2504,"Ha",Patronaj_0_5!$B$5:$B$2504,"&gt;="&amp;Boshqaruv!$C$9,Patronaj_0_5!$B$5:$B$2504,"&lt;="&amp;Boshqaruv!$C$10)=0,1,0),0)</f>
        <v>0</v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4"/>
      <c r="E292" s="12"/>
      <c r="F292" s="12"/>
      <c r="G292" s="25"/>
      <c r="H292" s="13"/>
      <c r="I292" s="13"/>
      <c r="J292" s="14" t="str">
        <f aca="false">IF(OR($H292="",$I292=""),"",$I292-$H292)</f>
        <v/>
      </c>
      <c r="K292" s="14" t="str">
        <f aca="false">IF(OR($H292="",$I292=""),"",IF($I292-$H292&lt;=Spravochnik!$E$5,"Ha","Yo'q"))</f>
        <v/>
      </c>
      <c r="L292" s="14" t="str">
        <f aca="false">IF(AND($B292&lt;&gt;"",$H292&lt;&gt;"",$I292="",Boshqaruv!$C$12-$H292&gt;Spravochnik!$E$5),"Ha","")</f>
        <v/>
      </c>
      <c r="M292" s="12"/>
      <c r="N292" s="14" t="str">
        <f aca="false">IF(OR($B292="",$C292=""),"",IF(COUNTIFS($B$5:$B$604,$B292,$C$5:$C$604,$C292)&gt;1,"Takror",""))</f>
        <v/>
      </c>
      <c r="O292" s="28" t="n">
        <f aca="false">IF(AND($B292&lt;&gt;"",$I292&gt;=Boshqaruv!$C$9,$I292&lt;=Boshqaruv!$C$10),IF(COUNTIFS(Patronaj_0_5!$D$5:$D$2504,$B292,Patronaj_0_5!$E$5:$E$2504,$C292,Patronaj_0_5!$H$5:$H$2504,"Ha",Patronaj_0_5!$B$5:$B$2504,"&gt;="&amp;Boshqaruv!$C$9,Patronaj_0_5!$B$5:$B$2504,"&lt;="&amp;Boshqaruv!$C$10)=0,1,0),0)</f>
        <v>0</v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4"/>
      <c r="E293" s="12"/>
      <c r="F293" s="12"/>
      <c r="G293" s="25"/>
      <c r="H293" s="13"/>
      <c r="I293" s="13"/>
      <c r="J293" s="14" t="str">
        <f aca="false">IF(OR($H293="",$I293=""),"",$I293-$H293)</f>
        <v/>
      </c>
      <c r="K293" s="14" t="str">
        <f aca="false">IF(OR($H293="",$I293=""),"",IF($I293-$H293&lt;=Spravochnik!$E$5,"Ha","Yo'q"))</f>
        <v/>
      </c>
      <c r="L293" s="14" t="str">
        <f aca="false">IF(AND($B293&lt;&gt;"",$H293&lt;&gt;"",$I293="",Boshqaruv!$C$12-$H293&gt;Spravochnik!$E$5),"Ha","")</f>
        <v/>
      </c>
      <c r="M293" s="12"/>
      <c r="N293" s="14" t="str">
        <f aca="false">IF(OR($B293="",$C293=""),"",IF(COUNTIFS($B$5:$B$604,$B293,$C$5:$C$604,$C293)&gt;1,"Takror",""))</f>
        <v/>
      </c>
      <c r="O293" s="28" t="n">
        <f aca="false">IF(AND($B293&lt;&gt;"",$I293&gt;=Boshqaruv!$C$9,$I293&lt;=Boshqaruv!$C$10),IF(COUNTIFS(Patronaj_0_5!$D$5:$D$2504,$B293,Patronaj_0_5!$E$5:$E$2504,$C293,Patronaj_0_5!$H$5:$H$2504,"Ha",Patronaj_0_5!$B$5:$B$2504,"&gt;="&amp;Boshqaruv!$C$9,Patronaj_0_5!$B$5:$B$2504,"&lt;="&amp;Boshqaruv!$C$10)=0,1,0),0)</f>
        <v>0</v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4"/>
      <c r="E294" s="12"/>
      <c r="F294" s="12"/>
      <c r="G294" s="25"/>
      <c r="H294" s="13"/>
      <c r="I294" s="13"/>
      <c r="J294" s="14" t="str">
        <f aca="false">IF(OR($H294="",$I294=""),"",$I294-$H294)</f>
        <v/>
      </c>
      <c r="K294" s="14" t="str">
        <f aca="false">IF(OR($H294="",$I294=""),"",IF($I294-$H294&lt;=Spravochnik!$E$5,"Ha","Yo'q"))</f>
        <v/>
      </c>
      <c r="L294" s="14" t="str">
        <f aca="false">IF(AND($B294&lt;&gt;"",$H294&lt;&gt;"",$I294="",Boshqaruv!$C$12-$H294&gt;Spravochnik!$E$5),"Ha","")</f>
        <v/>
      </c>
      <c r="M294" s="12"/>
      <c r="N294" s="14" t="str">
        <f aca="false">IF(OR($B294="",$C294=""),"",IF(COUNTIFS($B$5:$B$604,$B294,$C$5:$C$604,$C294)&gt;1,"Takror",""))</f>
        <v/>
      </c>
      <c r="O294" s="28" t="n">
        <f aca="false">IF(AND($B294&lt;&gt;"",$I294&gt;=Boshqaruv!$C$9,$I294&lt;=Boshqaruv!$C$10),IF(COUNTIFS(Patronaj_0_5!$D$5:$D$2504,$B294,Patronaj_0_5!$E$5:$E$2504,$C294,Patronaj_0_5!$H$5:$H$2504,"Ha",Patronaj_0_5!$B$5:$B$2504,"&gt;="&amp;Boshqaruv!$C$9,Patronaj_0_5!$B$5:$B$2504,"&lt;="&amp;Boshqaruv!$C$10)=0,1,0),0)</f>
        <v>0</v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4"/>
      <c r="E295" s="12"/>
      <c r="F295" s="12"/>
      <c r="G295" s="25"/>
      <c r="H295" s="13"/>
      <c r="I295" s="13"/>
      <c r="J295" s="14" t="str">
        <f aca="false">IF(OR($H295="",$I295=""),"",$I295-$H295)</f>
        <v/>
      </c>
      <c r="K295" s="14" t="str">
        <f aca="false">IF(OR($H295="",$I295=""),"",IF($I295-$H295&lt;=Spravochnik!$E$5,"Ha","Yo'q"))</f>
        <v/>
      </c>
      <c r="L295" s="14" t="str">
        <f aca="false">IF(AND($B295&lt;&gt;"",$H295&lt;&gt;"",$I295="",Boshqaruv!$C$12-$H295&gt;Spravochnik!$E$5),"Ha","")</f>
        <v/>
      </c>
      <c r="M295" s="12"/>
      <c r="N295" s="14" t="str">
        <f aca="false">IF(OR($B295="",$C295=""),"",IF(COUNTIFS($B$5:$B$604,$B295,$C$5:$C$604,$C295)&gt;1,"Takror",""))</f>
        <v/>
      </c>
      <c r="O295" s="28" t="n">
        <f aca="false">IF(AND($B295&lt;&gt;"",$I295&gt;=Boshqaruv!$C$9,$I295&lt;=Boshqaruv!$C$10),IF(COUNTIFS(Patronaj_0_5!$D$5:$D$2504,$B295,Patronaj_0_5!$E$5:$E$2504,$C295,Patronaj_0_5!$H$5:$H$2504,"Ha",Patronaj_0_5!$B$5:$B$2504,"&gt;="&amp;Boshqaruv!$C$9,Patronaj_0_5!$B$5:$B$2504,"&lt;="&amp;Boshqaruv!$C$10)=0,1,0),0)</f>
        <v>0</v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4"/>
      <c r="E296" s="12"/>
      <c r="F296" s="12"/>
      <c r="G296" s="25"/>
      <c r="H296" s="13"/>
      <c r="I296" s="13"/>
      <c r="J296" s="14" t="str">
        <f aca="false">IF(OR($H296="",$I296=""),"",$I296-$H296)</f>
        <v/>
      </c>
      <c r="K296" s="14" t="str">
        <f aca="false">IF(OR($H296="",$I296=""),"",IF($I296-$H296&lt;=Spravochnik!$E$5,"Ha","Yo'q"))</f>
        <v/>
      </c>
      <c r="L296" s="14" t="str">
        <f aca="false">IF(AND($B296&lt;&gt;"",$H296&lt;&gt;"",$I296="",Boshqaruv!$C$12-$H296&gt;Spravochnik!$E$5),"Ha","")</f>
        <v/>
      </c>
      <c r="M296" s="12"/>
      <c r="N296" s="14" t="str">
        <f aca="false">IF(OR($B296="",$C296=""),"",IF(COUNTIFS($B$5:$B$604,$B296,$C$5:$C$604,$C296)&gt;1,"Takror",""))</f>
        <v/>
      </c>
      <c r="O296" s="28" t="n">
        <f aca="false">IF(AND($B296&lt;&gt;"",$I296&gt;=Boshqaruv!$C$9,$I296&lt;=Boshqaruv!$C$10),IF(COUNTIFS(Patronaj_0_5!$D$5:$D$2504,$B296,Patronaj_0_5!$E$5:$E$2504,$C296,Patronaj_0_5!$H$5:$H$2504,"Ha",Patronaj_0_5!$B$5:$B$2504,"&gt;="&amp;Boshqaruv!$C$9,Patronaj_0_5!$B$5:$B$2504,"&lt;="&amp;Boshqaruv!$C$10)=0,1,0),0)</f>
        <v>0</v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4"/>
      <c r="E297" s="12"/>
      <c r="F297" s="12"/>
      <c r="G297" s="25"/>
      <c r="H297" s="13"/>
      <c r="I297" s="13"/>
      <c r="J297" s="14" t="str">
        <f aca="false">IF(OR($H297="",$I297=""),"",$I297-$H297)</f>
        <v/>
      </c>
      <c r="K297" s="14" t="str">
        <f aca="false">IF(OR($H297="",$I297=""),"",IF($I297-$H297&lt;=Spravochnik!$E$5,"Ha","Yo'q"))</f>
        <v/>
      </c>
      <c r="L297" s="14" t="str">
        <f aca="false">IF(AND($B297&lt;&gt;"",$H297&lt;&gt;"",$I297="",Boshqaruv!$C$12-$H297&gt;Spravochnik!$E$5),"Ha","")</f>
        <v/>
      </c>
      <c r="M297" s="12"/>
      <c r="N297" s="14" t="str">
        <f aca="false">IF(OR($B297="",$C297=""),"",IF(COUNTIFS($B$5:$B$604,$B297,$C$5:$C$604,$C297)&gt;1,"Takror",""))</f>
        <v/>
      </c>
      <c r="O297" s="28" t="n">
        <f aca="false">IF(AND($B297&lt;&gt;"",$I297&gt;=Boshqaruv!$C$9,$I297&lt;=Boshqaruv!$C$10),IF(COUNTIFS(Patronaj_0_5!$D$5:$D$2504,$B297,Patronaj_0_5!$E$5:$E$2504,$C297,Patronaj_0_5!$H$5:$H$2504,"Ha",Patronaj_0_5!$B$5:$B$2504,"&gt;="&amp;Boshqaruv!$C$9,Patronaj_0_5!$B$5:$B$2504,"&lt;="&amp;Boshqaruv!$C$10)=0,1,0),0)</f>
        <v>0</v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4"/>
      <c r="E298" s="12"/>
      <c r="F298" s="12"/>
      <c r="G298" s="25"/>
      <c r="H298" s="13"/>
      <c r="I298" s="13"/>
      <c r="J298" s="14" t="str">
        <f aca="false">IF(OR($H298="",$I298=""),"",$I298-$H298)</f>
        <v/>
      </c>
      <c r="K298" s="14" t="str">
        <f aca="false">IF(OR($H298="",$I298=""),"",IF($I298-$H298&lt;=Spravochnik!$E$5,"Ha","Yo'q"))</f>
        <v/>
      </c>
      <c r="L298" s="14" t="str">
        <f aca="false">IF(AND($B298&lt;&gt;"",$H298&lt;&gt;"",$I298="",Boshqaruv!$C$12-$H298&gt;Spravochnik!$E$5),"Ha","")</f>
        <v/>
      </c>
      <c r="M298" s="12"/>
      <c r="N298" s="14" t="str">
        <f aca="false">IF(OR($B298="",$C298=""),"",IF(COUNTIFS($B$5:$B$604,$B298,$C$5:$C$604,$C298)&gt;1,"Takror",""))</f>
        <v/>
      </c>
      <c r="O298" s="28" t="n">
        <f aca="false">IF(AND($B298&lt;&gt;"",$I298&gt;=Boshqaruv!$C$9,$I298&lt;=Boshqaruv!$C$10),IF(COUNTIFS(Patronaj_0_5!$D$5:$D$2504,$B298,Patronaj_0_5!$E$5:$E$2504,$C298,Patronaj_0_5!$H$5:$H$2504,"Ha",Patronaj_0_5!$B$5:$B$2504,"&gt;="&amp;Boshqaruv!$C$9,Patronaj_0_5!$B$5:$B$2504,"&lt;="&amp;Boshqaruv!$C$10)=0,1,0),0)</f>
        <v>0</v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4"/>
      <c r="E299" s="12"/>
      <c r="F299" s="12"/>
      <c r="G299" s="25"/>
      <c r="H299" s="13"/>
      <c r="I299" s="13"/>
      <c r="J299" s="14" t="str">
        <f aca="false">IF(OR($H299="",$I299=""),"",$I299-$H299)</f>
        <v/>
      </c>
      <c r="K299" s="14" t="str">
        <f aca="false">IF(OR($H299="",$I299=""),"",IF($I299-$H299&lt;=Spravochnik!$E$5,"Ha","Yo'q"))</f>
        <v/>
      </c>
      <c r="L299" s="14" t="str">
        <f aca="false">IF(AND($B299&lt;&gt;"",$H299&lt;&gt;"",$I299="",Boshqaruv!$C$12-$H299&gt;Spravochnik!$E$5),"Ha","")</f>
        <v/>
      </c>
      <c r="M299" s="12"/>
      <c r="N299" s="14" t="str">
        <f aca="false">IF(OR($B299="",$C299=""),"",IF(COUNTIFS($B$5:$B$604,$B299,$C$5:$C$604,$C299)&gt;1,"Takror",""))</f>
        <v/>
      </c>
      <c r="O299" s="28" t="n">
        <f aca="false">IF(AND($B299&lt;&gt;"",$I299&gt;=Boshqaruv!$C$9,$I299&lt;=Boshqaruv!$C$10),IF(COUNTIFS(Patronaj_0_5!$D$5:$D$2504,$B299,Patronaj_0_5!$E$5:$E$2504,$C299,Patronaj_0_5!$H$5:$H$2504,"Ha",Patronaj_0_5!$B$5:$B$2504,"&gt;="&amp;Boshqaruv!$C$9,Patronaj_0_5!$B$5:$B$2504,"&lt;="&amp;Boshqaruv!$C$10)=0,1,0),0)</f>
        <v>0</v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4"/>
      <c r="E300" s="12"/>
      <c r="F300" s="12"/>
      <c r="G300" s="25"/>
      <c r="H300" s="13"/>
      <c r="I300" s="13"/>
      <c r="J300" s="14" t="str">
        <f aca="false">IF(OR($H300="",$I300=""),"",$I300-$H300)</f>
        <v/>
      </c>
      <c r="K300" s="14" t="str">
        <f aca="false">IF(OR($H300="",$I300=""),"",IF($I300-$H300&lt;=Spravochnik!$E$5,"Ha","Yo'q"))</f>
        <v/>
      </c>
      <c r="L300" s="14" t="str">
        <f aca="false">IF(AND($B300&lt;&gt;"",$H300&lt;&gt;"",$I300="",Boshqaruv!$C$12-$H300&gt;Spravochnik!$E$5),"Ha","")</f>
        <v/>
      </c>
      <c r="M300" s="12"/>
      <c r="N300" s="14" t="str">
        <f aca="false">IF(OR($B300="",$C300=""),"",IF(COUNTIFS($B$5:$B$604,$B300,$C$5:$C$604,$C300)&gt;1,"Takror",""))</f>
        <v/>
      </c>
      <c r="O300" s="28" t="n">
        <f aca="false">IF(AND($B300&lt;&gt;"",$I300&gt;=Boshqaruv!$C$9,$I300&lt;=Boshqaruv!$C$10),IF(COUNTIFS(Patronaj_0_5!$D$5:$D$2504,$B300,Patronaj_0_5!$E$5:$E$2504,$C300,Patronaj_0_5!$H$5:$H$2504,"Ha",Patronaj_0_5!$B$5:$B$2504,"&gt;="&amp;Boshqaruv!$C$9,Patronaj_0_5!$B$5:$B$2504,"&lt;="&amp;Boshqaruv!$C$10)=0,1,0),0)</f>
        <v>0</v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4"/>
      <c r="E301" s="12"/>
      <c r="F301" s="12"/>
      <c r="G301" s="25"/>
      <c r="H301" s="13"/>
      <c r="I301" s="13"/>
      <c r="J301" s="14" t="str">
        <f aca="false">IF(OR($H301="",$I301=""),"",$I301-$H301)</f>
        <v/>
      </c>
      <c r="K301" s="14" t="str">
        <f aca="false">IF(OR($H301="",$I301=""),"",IF($I301-$H301&lt;=Spravochnik!$E$5,"Ha","Yo'q"))</f>
        <v/>
      </c>
      <c r="L301" s="14" t="str">
        <f aca="false">IF(AND($B301&lt;&gt;"",$H301&lt;&gt;"",$I301="",Boshqaruv!$C$12-$H301&gt;Spravochnik!$E$5),"Ha","")</f>
        <v/>
      </c>
      <c r="M301" s="12"/>
      <c r="N301" s="14" t="str">
        <f aca="false">IF(OR($B301="",$C301=""),"",IF(COUNTIFS($B$5:$B$604,$B301,$C$5:$C$604,$C301)&gt;1,"Takror",""))</f>
        <v/>
      </c>
      <c r="O301" s="28" t="n">
        <f aca="false">IF(AND($B301&lt;&gt;"",$I301&gt;=Boshqaruv!$C$9,$I301&lt;=Boshqaruv!$C$10),IF(COUNTIFS(Patronaj_0_5!$D$5:$D$2504,$B301,Patronaj_0_5!$E$5:$E$2504,$C301,Patronaj_0_5!$H$5:$H$2504,"Ha",Patronaj_0_5!$B$5:$B$2504,"&gt;="&amp;Boshqaruv!$C$9,Patronaj_0_5!$B$5:$B$2504,"&lt;="&amp;Boshqaruv!$C$10)=0,1,0),0)</f>
        <v>0</v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4"/>
      <c r="E302" s="12"/>
      <c r="F302" s="12"/>
      <c r="G302" s="25"/>
      <c r="H302" s="13"/>
      <c r="I302" s="13"/>
      <c r="J302" s="14" t="str">
        <f aca="false">IF(OR($H302="",$I302=""),"",$I302-$H302)</f>
        <v/>
      </c>
      <c r="K302" s="14" t="str">
        <f aca="false">IF(OR($H302="",$I302=""),"",IF($I302-$H302&lt;=Spravochnik!$E$5,"Ha","Yo'q"))</f>
        <v/>
      </c>
      <c r="L302" s="14" t="str">
        <f aca="false">IF(AND($B302&lt;&gt;"",$H302&lt;&gt;"",$I302="",Boshqaruv!$C$12-$H302&gt;Spravochnik!$E$5),"Ha","")</f>
        <v/>
      </c>
      <c r="M302" s="12"/>
      <c r="N302" s="14" t="str">
        <f aca="false">IF(OR($B302="",$C302=""),"",IF(COUNTIFS($B$5:$B$604,$B302,$C$5:$C$604,$C302)&gt;1,"Takror",""))</f>
        <v/>
      </c>
      <c r="O302" s="28" t="n">
        <f aca="false">IF(AND($B302&lt;&gt;"",$I302&gt;=Boshqaruv!$C$9,$I302&lt;=Boshqaruv!$C$10),IF(COUNTIFS(Patronaj_0_5!$D$5:$D$2504,$B302,Patronaj_0_5!$E$5:$E$2504,$C302,Patronaj_0_5!$H$5:$H$2504,"Ha",Patronaj_0_5!$B$5:$B$2504,"&gt;="&amp;Boshqaruv!$C$9,Patronaj_0_5!$B$5:$B$2504,"&lt;="&amp;Boshqaruv!$C$10)=0,1,0),0)</f>
        <v>0</v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4"/>
      <c r="E303" s="12"/>
      <c r="F303" s="12"/>
      <c r="G303" s="25"/>
      <c r="H303" s="13"/>
      <c r="I303" s="13"/>
      <c r="J303" s="14" t="str">
        <f aca="false">IF(OR($H303="",$I303=""),"",$I303-$H303)</f>
        <v/>
      </c>
      <c r="K303" s="14" t="str">
        <f aca="false">IF(OR($H303="",$I303=""),"",IF($I303-$H303&lt;=Spravochnik!$E$5,"Ha","Yo'q"))</f>
        <v/>
      </c>
      <c r="L303" s="14" t="str">
        <f aca="false">IF(AND($B303&lt;&gt;"",$H303&lt;&gt;"",$I303="",Boshqaruv!$C$12-$H303&gt;Spravochnik!$E$5),"Ha","")</f>
        <v/>
      </c>
      <c r="M303" s="12"/>
      <c r="N303" s="14" t="str">
        <f aca="false">IF(OR($B303="",$C303=""),"",IF(COUNTIFS($B$5:$B$604,$B303,$C$5:$C$604,$C303)&gt;1,"Takror",""))</f>
        <v/>
      </c>
      <c r="O303" s="28" t="n">
        <f aca="false">IF(AND($B303&lt;&gt;"",$I303&gt;=Boshqaruv!$C$9,$I303&lt;=Boshqaruv!$C$10),IF(COUNTIFS(Patronaj_0_5!$D$5:$D$2504,$B303,Patronaj_0_5!$E$5:$E$2504,$C303,Patronaj_0_5!$H$5:$H$2504,"Ha",Patronaj_0_5!$B$5:$B$2504,"&gt;="&amp;Boshqaruv!$C$9,Patronaj_0_5!$B$5:$B$2504,"&lt;="&amp;Boshqaruv!$C$10)=0,1,0),0)</f>
        <v>0</v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4"/>
      <c r="E304" s="12"/>
      <c r="F304" s="12"/>
      <c r="G304" s="25"/>
      <c r="H304" s="13"/>
      <c r="I304" s="13"/>
      <c r="J304" s="14" t="str">
        <f aca="false">IF(OR($H304="",$I304=""),"",$I304-$H304)</f>
        <v/>
      </c>
      <c r="K304" s="14" t="str">
        <f aca="false">IF(OR($H304="",$I304=""),"",IF($I304-$H304&lt;=Spravochnik!$E$5,"Ha","Yo'q"))</f>
        <v/>
      </c>
      <c r="L304" s="14" t="str">
        <f aca="false">IF(AND($B304&lt;&gt;"",$H304&lt;&gt;"",$I304="",Boshqaruv!$C$12-$H304&gt;Spravochnik!$E$5),"Ha","")</f>
        <v/>
      </c>
      <c r="M304" s="12"/>
      <c r="N304" s="14" t="str">
        <f aca="false">IF(OR($B304="",$C304=""),"",IF(COUNTIFS($B$5:$B$604,$B304,$C$5:$C$604,$C304)&gt;1,"Takror",""))</f>
        <v/>
      </c>
      <c r="O304" s="28" t="n">
        <f aca="false">IF(AND($B304&lt;&gt;"",$I304&gt;=Boshqaruv!$C$9,$I304&lt;=Boshqaruv!$C$10),IF(COUNTIFS(Patronaj_0_5!$D$5:$D$2504,$B304,Patronaj_0_5!$E$5:$E$2504,$C304,Patronaj_0_5!$H$5:$H$2504,"Ha",Patronaj_0_5!$B$5:$B$2504,"&gt;="&amp;Boshqaruv!$C$9,Patronaj_0_5!$B$5:$B$2504,"&lt;="&amp;Boshqaruv!$C$10)=0,1,0),0)</f>
        <v>0</v>
      </c>
    </row>
    <row r="305" customFormat="false" ht="15" hidden="false" customHeight="false" outlineLevel="0" collapsed="false">
      <c r="A305" s="20" t="n">
        <v>301</v>
      </c>
      <c r="B305" s="12"/>
      <c r="C305" s="13"/>
      <c r="D305" s="24"/>
      <c r="E305" s="12"/>
      <c r="F305" s="12"/>
      <c r="G305" s="25"/>
      <c r="H305" s="13"/>
      <c r="I305" s="13"/>
      <c r="J305" s="14" t="str">
        <f aca="false">IF(OR($H305="",$I305=""),"",$I305-$H305)</f>
        <v/>
      </c>
      <c r="K305" s="14" t="str">
        <f aca="false">IF(OR($H305="",$I305=""),"",IF($I305-$H305&lt;=Spravochnik!$E$5,"Ha","Yo'q"))</f>
        <v/>
      </c>
      <c r="L305" s="14" t="str">
        <f aca="false">IF(AND($B305&lt;&gt;"",$H305&lt;&gt;"",$I305="",Boshqaruv!$C$12-$H305&gt;Spravochnik!$E$5),"Ha","")</f>
        <v/>
      </c>
      <c r="M305" s="12"/>
      <c r="N305" s="14" t="str">
        <f aca="false">IF(OR($B305="",$C305=""),"",IF(COUNTIFS($B$5:$B$604,$B305,$C$5:$C$604,$C305)&gt;1,"Takror",""))</f>
        <v/>
      </c>
      <c r="O305" s="28" t="n">
        <f aca="false">IF(AND($B305&lt;&gt;"",$I305&gt;=Boshqaruv!$C$9,$I305&lt;=Boshqaruv!$C$10),IF(COUNTIFS(Patronaj_0_5!$D$5:$D$2504,$B305,Patronaj_0_5!$E$5:$E$2504,$C305,Patronaj_0_5!$H$5:$H$2504,"Ha",Patronaj_0_5!$B$5:$B$2504,"&gt;="&amp;Boshqaruv!$C$9,Patronaj_0_5!$B$5:$B$2504,"&lt;="&amp;Boshqaruv!$C$10)=0,1,0),0)</f>
        <v>0</v>
      </c>
    </row>
    <row r="306" customFormat="false" ht="15" hidden="false" customHeight="false" outlineLevel="0" collapsed="false">
      <c r="A306" s="20" t="n">
        <v>302</v>
      </c>
      <c r="B306" s="12"/>
      <c r="C306" s="13"/>
      <c r="D306" s="24"/>
      <c r="E306" s="12"/>
      <c r="F306" s="12"/>
      <c r="G306" s="25"/>
      <c r="H306" s="13"/>
      <c r="I306" s="13"/>
      <c r="J306" s="14" t="str">
        <f aca="false">IF(OR($H306="",$I306=""),"",$I306-$H306)</f>
        <v/>
      </c>
      <c r="K306" s="14" t="str">
        <f aca="false">IF(OR($H306="",$I306=""),"",IF($I306-$H306&lt;=Spravochnik!$E$5,"Ha","Yo'q"))</f>
        <v/>
      </c>
      <c r="L306" s="14" t="str">
        <f aca="false">IF(AND($B306&lt;&gt;"",$H306&lt;&gt;"",$I306="",Boshqaruv!$C$12-$H306&gt;Spravochnik!$E$5),"Ha","")</f>
        <v/>
      </c>
      <c r="M306" s="12"/>
      <c r="N306" s="14" t="str">
        <f aca="false">IF(OR($B306="",$C306=""),"",IF(COUNTIFS($B$5:$B$604,$B306,$C$5:$C$604,$C306)&gt;1,"Takror",""))</f>
        <v/>
      </c>
      <c r="O306" s="28" t="n">
        <f aca="false">IF(AND($B306&lt;&gt;"",$I306&gt;=Boshqaruv!$C$9,$I306&lt;=Boshqaruv!$C$10),IF(COUNTIFS(Patronaj_0_5!$D$5:$D$2504,$B306,Patronaj_0_5!$E$5:$E$2504,$C306,Patronaj_0_5!$H$5:$H$2504,"Ha",Patronaj_0_5!$B$5:$B$2504,"&gt;="&amp;Boshqaruv!$C$9,Patronaj_0_5!$B$5:$B$2504,"&lt;="&amp;Boshqaruv!$C$10)=0,1,0),0)</f>
        <v>0</v>
      </c>
    </row>
    <row r="307" customFormat="false" ht="15" hidden="false" customHeight="false" outlineLevel="0" collapsed="false">
      <c r="A307" s="20" t="n">
        <v>303</v>
      </c>
      <c r="B307" s="12"/>
      <c r="C307" s="13"/>
      <c r="D307" s="24"/>
      <c r="E307" s="12"/>
      <c r="F307" s="12"/>
      <c r="G307" s="25"/>
      <c r="H307" s="13"/>
      <c r="I307" s="13"/>
      <c r="J307" s="14" t="str">
        <f aca="false">IF(OR($H307="",$I307=""),"",$I307-$H307)</f>
        <v/>
      </c>
      <c r="K307" s="14" t="str">
        <f aca="false">IF(OR($H307="",$I307=""),"",IF($I307-$H307&lt;=Spravochnik!$E$5,"Ha","Yo'q"))</f>
        <v/>
      </c>
      <c r="L307" s="14" t="str">
        <f aca="false">IF(AND($B307&lt;&gt;"",$H307&lt;&gt;"",$I307="",Boshqaruv!$C$12-$H307&gt;Spravochnik!$E$5),"Ha","")</f>
        <v/>
      </c>
      <c r="M307" s="12"/>
      <c r="N307" s="14" t="str">
        <f aca="false">IF(OR($B307="",$C307=""),"",IF(COUNTIFS($B$5:$B$604,$B307,$C$5:$C$604,$C307)&gt;1,"Takror",""))</f>
        <v/>
      </c>
      <c r="O307" s="28" t="n">
        <f aca="false">IF(AND($B307&lt;&gt;"",$I307&gt;=Boshqaruv!$C$9,$I307&lt;=Boshqaruv!$C$10),IF(COUNTIFS(Patronaj_0_5!$D$5:$D$2504,$B307,Patronaj_0_5!$E$5:$E$2504,$C307,Patronaj_0_5!$H$5:$H$2504,"Ha",Patronaj_0_5!$B$5:$B$2504,"&gt;="&amp;Boshqaruv!$C$9,Patronaj_0_5!$B$5:$B$2504,"&lt;="&amp;Boshqaruv!$C$10)=0,1,0),0)</f>
        <v>0</v>
      </c>
    </row>
    <row r="308" customFormat="false" ht="15" hidden="false" customHeight="false" outlineLevel="0" collapsed="false">
      <c r="A308" s="20" t="n">
        <v>304</v>
      </c>
      <c r="B308" s="12"/>
      <c r="C308" s="13"/>
      <c r="D308" s="24"/>
      <c r="E308" s="12"/>
      <c r="F308" s="12"/>
      <c r="G308" s="25"/>
      <c r="H308" s="13"/>
      <c r="I308" s="13"/>
      <c r="J308" s="14" t="str">
        <f aca="false">IF(OR($H308="",$I308=""),"",$I308-$H308)</f>
        <v/>
      </c>
      <c r="K308" s="14" t="str">
        <f aca="false">IF(OR($H308="",$I308=""),"",IF($I308-$H308&lt;=Spravochnik!$E$5,"Ha","Yo'q"))</f>
        <v/>
      </c>
      <c r="L308" s="14" t="str">
        <f aca="false">IF(AND($B308&lt;&gt;"",$H308&lt;&gt;"",$I308="",Boshqaruv!$C$12-$H308&gt;Spravochnik!$E$5),"Ha","")</f>
        <v/>
      </c>
      <c r="M308" s="12"/>
      <c r="N308" s="14" t="str">
        <f aca="false">IF(OR($B308="",$C308=""),"",IF(COUNTIFS($B$5:$B$604,$B308,$C$5:$C$604,$C308)&gt;1,"Takror",""))</f>
        <v/>
      </c>
      <c r="O308" s="28" t="n">
        <f aca="false">IF(AND($B308&lt;&gt;"",$I308&gt;=Boshqaruv!$C$9,$I308&lt;=Boshqaruv!$C$10),IF(COUNTIFS(Patronaj_0_5!$D$5:$D$2504,$B308,Patronaj_0_5!$E$5:$E$2504,$C308,Patronaj_0_5!$H$5:$H$2504,"Ha",Patronaj_0_5!$B$5:$B$2504,"&gt;="&amp;Boshqaruv!$C$9,Patronaj_0_5!$B$5:$B$2504,"&lt;="&amp;Boshqaruv!$C$10)=0,1,0),0)</f>
        <v>0</v>
      </c>
    </row>
    <row r="309" customFormat="false" ht="15" hidden="false" customHeight="false" outlineLevel="0" collapsed="false">
      <c r="A309" s="20" t="n">
        <v>305</v>
      </c>
      <c r="B309" s="12"/>
      <c r="C309" s="13"/>
      <c r="D309" s="24"/>
      <c r="E309" s="12"/>
      <c r="F309" s="12"/>
      <c r="G309" s="25"/>
      <c r="H309" s="13"/>
      <c r="I309" s="13"/>
      <c r="J309" s="14" t="str">
        <f aca="false">IF(OR($H309="",$I309=""),"",$I309-$H309)</f>
        <v/>
      </c>
      <c r="K309" s="14" t="str">
        <f aca="false">IF(OR($H309="",$I309=""),"",IF($I309-$H309&lt;=Spravochnik!$E$5,"Ha","Yo'q"))</f>
        <v/>
      </c>
      <c r="L309" s="14" t="str">
        <f aca="false">IF(AND($B309&lt;&gt;"",$H309&lt;&gt;"",$I309="",Boshqaruv!$C$12-$H309&gt;Spravochnik!$E$5),"Ha","")</f>
        <v/>
      </c>
      <c r="M309" s="12"/>
      <c r="N309" s="14" t="str">
        <f aca="false">IF(OR($B309="",$C309=""),"",IF(COUNTIFS($B$5:$B$604,$B309,$C$5:$C$604,$C309)&gt;1,"Takror",""))</f>
        <v/>
      </c>
      <c r="O309" s="28" t="n">
        <f aca="false">IF(AND($B309&lt;&gt;"",$I309&gt;=Boshqaruv!$C$9,$I309&lt;=Boshqaruv!$C$10),IF(COUNTIFS(Patronaj_0_5!$D$5:$D$2504,$B309,Patronaj_0_5!$E$5:$E$2504,$C309,Patronaj_0_5!$H$5:$H$2504,"Ha",Patronaj_0_5!$B$5:$B$2504,"&gt;="&amp;Boshqaruv!$C$9,Patronaj_0_5!$B$5:$B$2504,"&lt;="&amp;Boshqaruv!$C$10)=0,1,0),0)</f>
        <v>0</v>
      </c>
    </row>
    <row r="310" customFormat="false" ht="15" hidden="false" customHeight="false" outlineLevel="0" collapsed="false">
      <c r="A310" s="20" t="n">
        <v>306</v>
      </c>
      <c r="B310" s="12"/>
      <c r="C310" s="13"/>
      <c r="D310" s="24"/>
      <c r="E310" s="12"/>
      <c r="F310" s="12"/>
      <c r="G310" s="25"/>
      <c r="H310" s="13"/>
      <c r="I310" s="13"/>
      <c r="J310" s="14" t="str">
        <f aca="false">IF(OR($H310="",$I310=""),"",$I310-$H310)</f>
        <v/>
      </c>
      <c r="K310" s="14" t="str">
        <f aca="false">IF(OR($H310="",$I310=""),"",IF($I310-$H310&lt;=Spravochnik!$E$5,"Ha","Yo'q"))</f>
        <v/>
      </c>
      <c r="L310" s="14" t="str">
        <f aca="false">IF(AND($B310&lt;&gt;"",$H310&lt;&gt;"",$I310="",Boshqaruv!$C$12-$H310&gt;Spravochnik!$E$5),"Ha","")</f>
        <v/>
      </c>
      <c r="M310" s="12"/>
      <c r="N310" s="14" t="str">
        <f aca="false">IF(OR($B310="",$C310=""),"",IF(COUNTIFS($B$5:$B$604,$B310,$C$5:$C$604,$C310)&gt;1,"Takror",""))</f>
        <v/>
      </c>
      <c r="O310" s="28" t="n">
        <f aca="false">IF(AND($B310&lt;&gt;"",$I310&gt;=Boshqaruv!$C$9,$I310&lt;=Boshqaruv!$C$10),IF(COUNTIFS(Patronaj_0_5!$D$5:$D$2504,$B310,Patronaj_0_5!$E$5:$E$2504,$C310,Patronaj_0_5!$H$5:$H$2504,"Ha",Patronaj_0_5!$B$5:$B$2504,"&gt;="&amp;Boshqaruv!$C$9,Patronaj_0_5!$B$5:$B$2504,"&lt;="&amp;Boshqaruv!$C$10)=0,1,0),0)</f>
        <v>0</v>
      </c>
    </row>
    <row r="311" customFormat="false" ht="15" hidden="false" customHeight="false" outlineLevel="0" collapsed="false">
      <c r="A311" s="20" t="n">
        <v>307</v>
      </c>
      <c r="B311" s="12"/>
      <c r="C311" s="13"/>
      <c r="D311" s="24"/>
      <c r="E311" s="12"/>
      <c r="F311" s="12"/>
      <c r="G311" s="25"/>
      <c r="H311" s="13"/>
      <c r="I311" s="13"/>
      <c r="J311" s="14" t="str">
        <f aca="false">IF(OR($H311="",$I311=""),"",$I311-$H311)</f>
        <v/>
      </c>
      <c r="K311" s="14" t="str">
        <f aca="false">IF(OR($H311="",$I311=""),"",IF($I311-$H311&lt;=Spravochnik!$E$5,"Ha","Yo'q"))</f>
        <v/>
      </c>
      <c r="L311" s="14" t="str">
        <f aca="false">IF(AND($B311&lt;&gt;"",$H311&lt;&gt;"",$I311="",Boshqaruv!$C$12-$H311&gt;Spravochnik!$E$5),"Ha","")</f>
        <v/>
      </c>
      <c r="M311" s="12"/>
      <c r="N311" s="14" t="str">
        <f aca="false">IF(OR($B311="",$C311=""),"",IF(COUNTIFS($B$5:$B$604,$B311,$C$5:$C$604,$C311)&gt;1,"Takror",""))</f>
        <v/>
      </c>
      <c r="O311" s="28" t="n">
        <f aca="false">IF(AND($B311&lt;&gt;"",$I311&gt;=Boshqaruv!$C$9,$I311&lt;=Boshqaruv!$C$10),IF(COUNTIFS(Patronaj_0_5!$D$5:$D$2504,$B311,Patronaj_0_5!$E$5:$E$2504,$C311,Patronaj_0_5!$H$5:$H$2504,"Ha",Patronaj_0_5!$B$5:$B$2504,"&gt;="&amp;Boshqaruv!$C$9,Patronaj_0_5!$B$5:$B$2504,"&lt;="&amp;Boshqaruv!$C$10)=0,1,0),0)</f>
        <v>0</v>
      </c>
    </row>
    <row r="312" customFormat="false" ht="15" hidden="false" customHeight="false" outlineLevel="0" collapsed="false">
      <c r="A312" s="20" t="n">
        <v>308</v>
      </c>
      <c r="B312" s="12"/>
      <c r="C312" s="13"/>
      <c r="D312" s="24"/>
      <c r="E312" s="12"/>
      <c r="F312" s="12"/>
      <c r="G312" s="25"/>
      <c r="H312" s="13"/>
      <c r="I312" s="13"/>
      <c r="J312" s="14" t="str">
        <f aca="false">IF(OR($H312="",$I312=""),"",$I312-$H312)</f>
        <v/>
      </c>
      <c r="K312" s="14" t="str">
        <f aca="false">IF(OR($H312="",$I312=""),"",IF($I312-$H312&lt;=Spravochnik!$E$5,"Ha","Yo'q"))</f>
        <v/>
      </c>
      <c r="L312" s="14" t="str">
        <f aca="false">IF(AND($B312&lt;&gt;"",$H312&lt;&gt;"",$I312="",Boshqaruv!$C$12-$H312&gt;Spravochnik!$E$5),"Ha","")</f>
        <v/>
      </c>
      <c r="M312" s="12"/>
      <c r="N312" s="14" t="str">
        <f aca="false">IF(OR($B312="",$C312=""),"",IF(COUNTIFS($B$5:$B$604,$B312,$C$5:$C$604,$C312)&gt;1,"Takror",""))</f>
        <v/>
      </c>
      <c r="O312" s="28" t="n">
        <f aca="false">IF(AND($B312&lt;&gt;"",$I312&gt;=Boshqaruv!$C$9,$I312&lt;=Boshqaruv!$C$10),IF(COUNTIFS(Patronaj_0_5!$D$5:$D$2504,$B312,Patronaj_0_5!$E$5:$E$2504,$C312,Patronaj_0_5!$H$5:$H$2504,"Ha",Patronaj_0_5!$B$5:$B$2504,"&gt;="&amp;Boshqaruv!$C$9,Patronaj_0_5!$B$5:$B$2504,"&lt;="&amp;Boshqaruv!$C$10)=0,1,0),0)</f>
        <v>0</v>
      </c>
    </row>
    <row r="313" customFormat="false" ht="15" hidden="false" customHeight="false" outlineLevel="0" collapsed="false">
      <c r="A313" s="20" t="n">
        <v>309</v>
      </c>
      <c r="B313" s="12"/>
      <c r="C313" s="13"/>
      <c r="D313" s="24"/>
      <c r="E313" s="12"/>
      <c r="F313" s="12"/>
      <c r="G313" s="25"/>
      <c r="H313" s="13"/>
      <c r="I313" s="13"/>
      <c r="J313" s="14" t="str">
        <f aca="false">IF(OR($H313="",$I313=""),"",$I313-$H313)</f>
        <v/>
      </c>
      <c r="K313" s="14" t="str">
        <f aca="false">IF(OR($H313="",$I313=""),"",IF($I313-$H313&lt;=Spravochnik!$E$5,"Ha","Yo'q"))</f>
        <v/>
      </c>
      <c r="L313" s="14" t="str">
        <f aca="false">IF(AND($B313&lt;&gt;"",$H313&lt;&gt;"",$I313="",Boshqaruv!$C$12-$H313&gt;Spravochnik!$E$5),"Ha","")</f>
        <v/>
      </c>
      <c r="M313" s="12"/>
      <c r="N313" s="14" t="str">
        <f aca="false">IF(OR($B313="",$C313=""),"",IF(COUNTIFS($B$5:$B$604,$B313,$C$5:$C$604,$C313)&gt;1,"Takror",""))</f>
        <v/>
      </c>
      <c r="O313" s="28" t="n">
        <f aca="false">IF(AND($B313&lt;&gt;"",$I313&gt;=Boshqaruv!$C$9,$I313&lt;=Boshqaruv!$C$10),IF(COUNTIFS(Patronaj_0_5!$D$5:$D$2504,$B313,Patronaj_0_5!$E$5:$E$2504,$C313,Patronaj_0_5!$H$5:$H$2504,"Ha",Patronaj_0_5!$B$5:$B$2504,"&gt;="&amp;Boshqaruv!$C$9,Patronaj_0_5!$B$5:$B$2504,"&lt;="&amp;Boshqaruv!$C$10)=0,1,0),0)</f>
        <v>0</v>
      </c>
    </row>
    <row r="314" customFormat="false" ht="15" hidden="false" customHeight="false" outlineLevel="0" collapsed="false">
      <c r="A314" s="20" t="n">
        <v>310</v>
      </c>
      <c r="B314" s="12"/>
      <c r="C314" s="13"/>
      <c r="D314" s="24"/>
      <c r="E314" s="12"/>
      <c r="F314" s="12"/>
      <c r="G314" s="25"/>
      <c r="H314" s="13"/>
      <c r="I314" s="13"/>
      <c r="J314" s="14" t="str">
        <f aca="false">IF(OR($H314="",$I314=""),"",$I314-$H314)</f>
        <v/>
      </c>
      <c r="K314" s="14" t="str">
        <f aca="false">IF(OR($H314="",$I314=""),"",IF($I314-$H314&lt;=Spravochnik!$E$5,"Ha","Yo'q"))</f>
        <v/>
      </c>
      <c r="L314" s="14" t="str">
        <f aca="false">IF(AND($B314&lt;&gt;"",$H314&lt;&gt;"",$I314="",Boshqaruv!$C$12-$H314&gt;Spravochnik!$E$5),"Ha","")</f>
        <v/>
      </c>
      <c r="M314" s="12"/>
      <c r="N314" s="14" t="str">
        <f aca="false">IF(OR($B314="",$C314=""),"",IF(COUNTIFS($B$5:$B$604,$B314,$C$5:$C$604,$C314)&gt;1,"Takror",""))</f>
        <v/>
      </c>
      <c r="O314" s="28" t="n">
        <f aca="false">IF(AND($B314&lt;&gt;"",$I314&gt;=Boshqaruv!$C$9,$I314&lt;=Boshqaruv!$C$10),IF(COUNTIFS(Patronaj_0_5!$D$5:$D$2504,$B314,Patronaj_0_5!$E$5:$E$2504,$C314,Patronaj_0_5!$H$5:$H$2504,"Ha",Patronaj_0_5!$B$5:$B$2504,"&gt;="&amp;Boshqaruv!$C$9,Patronaj_0_5!$B$5:$B$2504,"&lt;="&amp;Boshqaruv!$C$10)=0,1,0),0)</f>
        <v>0</v>
      </c>
    </row>
    <row r="315" customFormat="false" ht="15" hidden="false" customHeight="false" outlineLevel="0" collapsed="false">
      <c r="A315" s="20" t="n">
        <v>311</v>
      </c>
      <c r="B315" s="12"/>
      <c r="C315" s="13"/>
      <c r="D315" s="24"/>
      <c r="E315" s="12"/>
      <c r="F315" s="12"/>
      <c r="G315" s="25"/>
      <c r="H315" s="13"/>
      <c r="I315" s="13"/>
      <c r="J315" s="14" t="str">
        <f aca="false">IF(OR($H315="",$I315=""),"",$I315-$H315)</f>
        <v/>
      </c>
      <c r="K315" s="14" t="str">
        <f aca="false">IF(OR($H315="",$I315=""),"",IF($I315-$H315&lt;=Spravochnik!$E$5,"Ha","Yo'q"))</f>
        <v/>
      </c>
      <c r="L315" s="14" t="str">
        <f aca="false">IF(AND($B315&lt;&gt;"",$H315&lt;&gt;"",$I315="",Boshqaruv!$C$12-$H315&gt;Spravochnik!$E$5),"Ha","")</f>
        <v/>
      </c>
      <c r="M315" s="12"/>
      <c r="N315" s="14" t="str">
        <f aca="false">IF(OR($B315="",$C315=""),"",IF(COUNTIFS($B$5:$B$604,$B315,$C$5:$C$604,$C315)&gt;1,"Takror",""))</f>
        <v/>
      </c>
      <c r="O315" s="28" t="n">
        <f aca="false">IF(AND($B315&lt;&gt;"",$I315&gt;=Boshqaruv!$C$9,$I315&lt;=Boshqaruv!$C$10),IF(COUNTIFS(Patronaj_0_5!$D$5:$D$2504,$B315,Patronaj_0_5!$E$5:$E$2504,$C315,Patronaj_0_5!$H$5:$H$2504,"Ha",Patronaj_0_5!$B$5:$B$2504,"&gt;="&amp;Boshqaruv!$C$9,Patronaj_0_5!$B$5:$B$2504,"&lt;="&amp;Boshqaruv!$C$10)=0,1,0),0)</f>
        <v>0</v>
      </c>
    </row>
    <row r="316" customFormat="false" ht="15" hidden="false" customHeight="false" outlineLevel="0" collapsed="false">
      <c r="A316" s="20" t="n">
        <v>312</v>
      </c>
      <c r="B316" s="12"/>
      <c r="C316" s="13"/>
      <c r="D316" s="24"/>
      <c r="E316" s="12"/>
      <c r="F316" s="12"/>
      <c r="G316" s="25"/>
      <c r="H316" s="13"/>
      <c r="I316" s="13"/>
      <c r="J316" s="14" t="str">
        <f aca="false">IF(OR($H316="",$I316=""),"",$I316-$H316)</f>
        <v/>
      </c>
      <c r="K316" s="14" t="str">
        <f aca="false">IF(OR($H316="",$I316=""),"",IF($I316-$H316&lt;=Spravochnik!$E$5,"Ha","Yo'q"))</f>
        <v/>
      </c>
      <c r="L316" s="14" t="str">
        <f aca="false">IF(AND($B316&lt;&gt;"",$H316&lt;&gt;"",$I316="",Boshqaruv!$C$12-$H316&gt;Spravochnik!$E$5),"Ha","")</f>
        <v/>
      </c>
      <c r="M316" s="12"/>
      <c r="N316" s="14" t="str">
        <f aca="false">IF(OR($B316="",$C316=""),"",IF(COUNTIFS($B$5:$B$604,$B316,$C$5:$C$604,$C316)&gt;1,"Takror",""))</f>
        <v/>
      </c>
      <c r="O316" s="28" t="n">
        <f aca="false">IF(AND($B316&lt;&gt;"",$I316&gt;=Boshqaruv!$C$9,$I316&lt;=Boshqaruv!$C$10),IF(COUNTIFS(Patronaj_0_5!$D$5:$D$2504,$B316,Patronaj_0_5!$E$5:$E$2504,$C316,Patronaj_0_5!$H$5:$H$2504,"Ha",Patronaj_0_5!$B$5:$B$2504,"&gt;="&amp;Boshqaruv!$C$9,Patronaj_0_5!$B$5:$B$2504,"&lt;="&amp;Boshqaruv!$C$10)=0,1,0),0)</f>
        <v>0</v>
      </c>
    </row>
    <row r="317" customFormat="false" ht="15" hidden="false" customHeight="false" outlineLevel="0" collapsed="false">
      <c r="A317" s="20" t="n">
        <v>313</v>
      </c>
      <c r="B317" s="12"/>
      <c r="C317" s="13"/>
      <c r="D317" s="24"/>
      <c r="E317" s="12"/>
      <c r="F317" s="12"/>
      <c r="G317" s="25"/>
      <c r="H317" s="13"/>
      <c r="I317" s="13"/>
      <c r="J317" s="14" t="str">
        <f aca="false">IF(OR($H317="",$I317=""),"",$I317-$H317)</f>
        <v/>
      </c>
      <c r="K317" s="14" t="str">
        <f aca="false">IF(OR($H317="",$I317=""),"",IF($I317-$H317&lt;=Spravochnik!$E$5,"Ha","Yo'q"))</f>
        <v/>
      </c>
      <c r="L317" s="14" t="str">
        <f aca="false">IF(AND($B317&lt;&gt;"",$H317&lt;&gt;"",$I317="",Boshqaruv!$C$12-$H317&gt;Spravochnik!$E$5),"Ha","")</f>
        <v/>
      </c>
      <c r="M317" s="12"/>
      <c r="N317" s="14" t="str">
        <f aca="false">IF(OR($B317="",$C317=""),"",IF(COUNTIFS($B$5:$B$604,$B317,$C$5:$C$604,$C317)&gt;1,"Takror",""))</f>
        <v/>
      </c>
      <c r="O317" s="28" t="n">
        <f aca="false">IF(AND($B317&lt;&gt;"",$I317&gt;=Boshqaruv!$C$9,$I317&lt;=Boshqaruv!$C$10),IF(COUNTIFS(Patronaj_0_5!$D$5:$D$2504,$B317,Patronaj_0_5!$E$5:$E$2504,$C317,Patronaj_0_5!$H$5:$H$2504,"Ha",Patronaj_0_5!$B$5:$B$2504,"&gt;="&amp;Boshqaruv!$C$9,Patronaj_0_5!$B$5:$B$2504,"&lt;="&amp;Boshqaruv!$C$10)=0,1,0),0)</f>
        <v>0</v>
      </c>
    </row>
    <row r="318" customFormat="false" ht="15" hidden="false" customHeight="false" outlineLevel="0" collapsed="false">
      <c r="A318" s="20" t="n">
        <v>314</v>
      </c>
      <c r="B318" s="12"/>
      <c r="C318" s="13"/>
      <c r="D318" s="24"/>
      <c r="E318" s="12"/>
      <c r="F318" s="12"/>
      <c r="G318" s="25"/>
      <c r="H318" s="13"/>
      <c r="I318" s="13"/>
      <c r="J318" s="14" t="str">
        <f aca="false">IF(OR($H318="",$I318=""),"",$I318-$H318)</f>
        <v/>
      </c>
      <c r="K318" s="14" t="str">
        <f aca="false">IF(OR($H318="",$I318=""),"",IF($I318-$H318&lt;=Spravochnik!$E$5,"Ha","Yo'q"))</f>
        <v/>
      </c>
      <c r="L318" s="14" t="str">
        <f aca="false">IF(AND($B318&lt;&gt;"",$H318&lt;&gt;"",$I318="",Boshqaruv!$C$12-$H318&gt;Spravochnik!$E$5),"Ha","")</f>
        <v/>
      </c>
      <c r="M318" s="12"/>
      <c r="N318" s="14" t="str">
        <f aca="false">IF(OR($B318="",$C318=""),"",IF(COUNTIFS($B$5:$B$604,$B318,$C$5:$C$604,$C318)&gt;1,"Takror",""))</f>
        <v/>
      </c>
      <c r="O318" s="28" t="n">
        <f aca="false">IF(AND($B318&lt;&gt;"",$I318&gt;=Boshqaruv!$C$9,$I318&lt;=Boshqaruv!$C$10),IF(COUNTIFS(Patronaj_0_5!$D$5:$D$2504,$B318,Patronaj_0_5!$E$5:$E$2504,$C318,Patronaj_0_5!$H$5:$H$2504,"Ha",Patronaj_0_5!$B$5:$B$2504,"&gt;="&amp;Boshqaruv!$C$9,Patronaj_0_5!$B$5:$B$2504,"&lt;="&amp;Boshqaruv!$C$10)=0,1,0),0)</f>
        <v>0</v>
      </c>
    </row>
    <row r="319" customFormat="false" ht="15" hidden="false" customHeight="false" outlineLevel="0" collapsed="false">
      <c r="A319" s="20" t="n">
        <v>315</v>
      </c>
      <c r="B319" s="12"/>
      <c r="C319" s="13"/>
      <c r="D319" s="24"/>
      <c r="E319" s="12"/>
      <c r="F319" s="12"/>
      <c r="G319" s="25"/>
      <c r="H319" s="13"/>
      <c r="I319" s="13"/>
      <c r="J319" s="14" t="str">
        <f aca="false">IF(OR($H319="",$I319=""),"",$I319-$H319)</f>
        <v/>
      </c>
      <c r="K319" s="14" t="str">
        <f aca="false">IF(OR($H319="",$I319=""),"",IF($I319-$H319&lt;=Spravochnik!$E$5,"Ha","Yo'q"))</f>
        <v/>
      </c>
      <c r="L319" s="14" t="str">
        <f aca="false">IF(AND($B319&lt;&gt;"",$H319&lt;&gt;"",$I319="",Boshqaruv!$C$12-$H319&gt;Spravochnik!$E$5),"Ha","")</f>
        <v/>
      </c>
      <c r="M319" s="12"/>
      <c r="N319" s="14" t="str">
        <f aca="false">IF(OR($B319="",$C319=""),"",IF(COUNTIFS($B$5:$B$604,$B319,$C$5:$C$604,$C319)&gt;1,"Takror",""))</f>
        <v/>
      </c>
      <c r="O319" s="28" t="n">
        <f aca="false">IF(AND($B319&lt;&gt;"",$I319&gt;=Boshqaruv!$C$9,$I319&lt;=Boshqaruv!$C$10),IF(COUNTIFS(Patronaj_0_5!$D$5:$D$2504,$B319,Patronaj_0_5!$E$5:$E$2504,$C319,Patronaj_0_5!$H$5:$H$2504,"Ha",Patronaj_0_5!$B$5:$B$2504,"&gt;="&amp;Boshqaruv!$C$9,Patronaj_0_5!$B$5:$B$2504,"&lt;="&amp;Boshqaruv!$C$10)=0,1,0),0)</f>
        <v>0</v>
      </c>
    </row>
    <row r="320" customFormat="false" ht="15" hidden="false" customHeight="false" outlineLevel="0" collapsed="false">
      <c r="A320" s="20" t="n">
        <v>316</v>
      </c>
      <c r="B320" s="12"/>
      <c r="C320" s="13"/>
      <c r="D320" s="24"/>
      <c r="E320" s="12"/>
      <c r="F320" s="12"/>
      <c r="G320" s="25"/>
      <c r="H320" s="13"/>
      <c r="I320" s="13"/>
      <c r="J320" s="14" t="str">
        <f aca="false">IF(OR($H320="",$I320=""),"",$I320-$H320)</f>
        <v/>
      </c>
      <c r="K320" s="14" t="str">
        <f aca="false">IF(OR($H320="",$I320=""),"",IF($I320-$H320&lt;=Spravochnik!$E$5,"Ha","Yo'q"))</f>
        <v/>
      </c>
      <c r="L320" s="14" t="str">
        <f aca="false">IF(AND($B320&lt;&gt;"",$H320&lt;&gt;"",$I320="",Boshqaruv!$C$12-$H320&gt;Spravochnik!$E$5),"Ha","")</f>
        <v/>
      </c>
      <c r="M320" s="12"/>
      <c r="N320" s="14" t="str">
        <f aca="false">IF(OR($B320="",$C320=""),"",IF(COUNTIFS($B$5:$B$604,$B320,$C$5:$C$604,$C320)&gt;1,"Takror",""))</f>
        <v/>
      </c>
      <c r="O320" s="28" t="n">
        <f aca="false">IF(AND($B320&lt;&gt;"",$I320&gt;=Boshqaruv!$C$9,$I320&lt;=Boshqaruv!$C$10),IF(COUNTIFS(Patronaj_0_5!$D$5:$D$2504,$B320,Patronaj_0_5!$E$5:$E$2504,$C320,Patronaj_0_5!$H$5:$H$2504,"Ha",Patronaj_0_5!$B$5:$B$2504,"&gt;="&amp;Boshqaruv!$C$9,Patronaj_0_5!$B$5:$B$2504,"&lt;="&amp;Boshqaruv!$C$10)=0,1,0),0)</f>
        <v>0</v>
      </c>
    </row>
    <row r="321" customFormat="false" ht="15" hidden="false" customHeight="false" outlineLevel="0" collapsed="false">
      <c r="A321" s="20" t="n">
        <v>317</v>
      </c>
      <c r="B321" s="12"/>
      <c r="C321" s="13"/>
      <c r="D321" s="24"/>
      <c r="E321" s="12"/>
      <c r="F321" s="12"/>
      <c r="G321" s="25"/>
      <c r="H321" s="13"/>
      <c r="I321" s="13"/>
      <c r="J321" s="14" t="str">
        <f aca="false">IF(OR($H321="",$I321=""),"",$I321-$H321)</f>
        <v/>
      </c>
      <c r="K321" s="14" t="str">
        <f aca="false">IF(OR($H321="",$I321=""),"",IF($I321-$H321&lt;=Spravochnik!$E$5,"Ha","Yo'q"))</f>
        <v/>
      </c>
      <c r="L321" s="14" t="str">
        <f aca="false">IF(AND($B321&lt;&gt;"",$H321&lt;&gt;"",$I321="",Boshqaruv!$C$12-$H321&gt;Spravochnik!$E$5),"Ha","")</f>
        <v/>
      </c>
      <c r="M321" s="12"/>
      <c r="N321" s="14" t="str">
        <f aca="false">IF(OR($B321="",$C321=""),"",IF(COUNTIFS($B$5:$B$604,$B321,$C$5:$C$604,$C321)&gt;1,"Takror",""))</f>
        <v/>
      </c>
      <c r="O321" s="28" t="n">
        <f aca="false">IF(AND($B321&lt;&gt;"",$I321&gt;=Boshqaruv!$C$9,$I321&lt;=Boshqaruv!$C$10),IF(COUNTIFS(Patronaj_0_5!$D$5:$D$2504,$B321,Patronaj_0_5!$E$5:$E$2504,$C321,Patronaj_0_5!$H$5:$H$2504,"Ha",Patronaj_0_5!$B$5:$B$2504,"&gt;="&amp;Boshqaruv!$C$9,Patronaj_0_5!$B$5:$B$2504,"&lt;="&amp;Boshqaruv!$C$10)=0,1,0),0)</f>
        <v>0</v>
      </c>
    </row>
    <row r="322" customFormat="false" ht="15" hidden="false" customHeight="false" outlineLevel="0" collapsed="false">
      <c r="A322" s="20" t="n">
        <v>318</v>
      </c>
      <c r="B322" s="12"/>
      <c r="C322" s="13"/>
      <c r="D322" s="24"/>
      <c r="E322" s="12"/>
      <c r="F322" s="12"/>
      <c r="G322" s="25"/>
      <c r="H322" s="13"/>
      <c r="I322" s="13"/>
      <c r="J322" s="14" t="str">
        <f aca="false">IF(OR($H322="",$I322=""),"",$I322-$H322)</f>
        <v/>
      </c>
      <c r="K322" s="14" t="str">
        <f aca="false">IF(OR($H322="",$I322=""),"",IF($I322-$H322&lt;=Spravochnik!$E$5,"Ha","Yo'q"))</f>
        <v/>
      </c>
      <c r="L322" s="14" t="str">
        <f aca="false">IF(AND($B322&lt;&gt;"",$H322&lt;&gt;"",$I322="",Boshqaruv!$C$12-$H322&gt;Spravochnik!$E$5),"Ha","")</f>
        <v/>
      </c>
      <c r="M322" s="12"/>
      <c r="N322" s="14" t="str">
        <f aca="false">IF(OR($B322="",$C322=""),"",IF(COUNTIFS($B$5:$B$604,$B322,$C$5:$C$604,$C322)&gt;1,"Takror",""))</f>
        <v/>
      </c>
      <c r="O322" s="28" t="n">
        <f aca="false">IF(AND($B322&lt;&gt;"",$I322&gt;=Boshqaruv!$C$9,$I322&lt;=Boshqaruv!$C$10),IF(COUNTIFS(Patronaj_0_5!$D$5:$D$2504,$B322,Patronaj_0_5!$E$5:$E$2504,$C322,Patronaj_0_5!$H$5:$H$2504,"Ha",Patronaj_0_5!$B$5:$B$2504,"&gt;="&amp;Boshqaruv!$C$9,Patronaj_0_5!$B$5:$B$2504,"&lt;="&amp;Boshqaruv!$C$10)=0,1,0),0)</f>
        <v>0</v>
      </c>
    </row>
    <row r="323" customFormat="false" ht="15" hidden="false" customHeight="false" outlineLevel="0" collapsed="false">
      <c r="A323" s="20" t="n">
        <v>319</v>
      </c>
      <c r="B323" s="12"/>
      <c r="C323" s="13"/>
      <c r="D323" s="24"/>
      <c r="E323" s="12"/>
      <c r="F323" s="12"/>
      <c r="G323" s="25"/>
      <c r="H323" s="13"/>
      <c r="I323" s="13"/>
      <c r="J323" s="14" t="str">
        <f aca="false">IF(OR($H323="",$I323=""),"",$I323-$H323)</f>
        <v/>
      </c>
      <c r="K323" s="14" t="str">
        <f aca="false">IF(OR($H323="",$I323=""),"",IF($I323-$H323&lt;=Spravochnik!$E$5,"Ha","Yo'q"))</f>
        <v/>
      </c>
      <c r="L323" s="14" t="str">
        <f aca="false">IF(AND($B323&lt;&gt;"",$H323&lt;&gt;"",$I323="",Boshqaruv!$C$12-$H323&gt;Spravochnik!$E$5),"Ha","")</f>
        <v/>
      </c>
      <c r="M323" s="12"/>
      <c r="N323" s="14" t="str">
        <f aca="false">IF(OR($B323="",$C323=""),"",IF(COUNTIFS($B$5:$B$604,$B323,$C$5:$C$604,$C323)&gt;1,"Takror",""))</f>
        <v/>
      </c>
      <c r="O323" s="28" t="n">
        <f aca="false">IF(AND($B323&lt;&gt;"",$I323&gt;=Boshqaruv!$C$9,$I323&lt;=Boshqaruv!$C$10),IF(COUNTIFS(Patronaj_0_5!$D$5:$D$2504,$B323,Patronaj_0_5!$E$5:$E$2504,$C323,Patronaj_0_5!$H$5:$H$2504,"Ha",Patronaj_0_5!$B$5:$B$2504,"&gt;="&amp;Boshqaruv!$C$9,Patronaj_0_5!$B$5:$B$2504,"&lt;="&amp;Boshqaruv!$C$10)=0,1,0),0)</f>
        <v>0</v>
      </c>
    </row>
    <row r="324" customFormat="false" ht="15" hidden="false" customHeight="false" outlineLevel="0" collapsed="false">
      <c r="A324" s="20" t="n">
        <v>320</v>
      </c>
      <c r="B324" s="12"/>
      <c r="C324" s="13"/>
      <c r="D324" s="24"/>
      <c r="E324" s="12"/>
      <c r="F324" s="12"/>
      <c r="G324" s="25"/>
      <c r="H324" s="13"/>
      <c r="I324" s="13"/>
      <c r="J324" s="14" t="str">
        <f aca="false">IF(OR($H324="",$I324=""),"",$I324-$H324)</f>
        <v/>
      </c>
      <c r="K324" s="14" t="str">
        <f aca="false">IF(OR($H324="",$I324=""),"",IF($I324-$H324&lt;=Spravochnik!$E$5,"Ha","Yo'q"))</f>
        <v/>
      </c>
      <c r="L324" s="14" t="str">
        <f aca="false">IF(AND($B324&lt;&gt;"",$H324&lt;&gt;"",$I324="",Boshqaruv!$C$12-$H324&gt;Spravochnik!$E$5),"Ha","")</f>
        <v/>
      </c>
      <c r="M324" s="12"/>
      <c r="N324" s="14" t="str">
        <f aca="false">IF(OR($B324="",$C324=""),"",IF(COUNTIFS($B$5:$B$604,$B324,$C$5:$C$604,$C324)&gt;1,"Takror",""))</f>
        <v/>
      </c>
      <c r="O324" s="28" t="n">
        <f aca="false">IF(AND($B324&lt;&gt;"",$I324&gt;=Boshqaruv!$C$9,$I324&lt;=Boshqaruv!$C$10),IF(COUNTIFS(Patronaj_0_5!$D$5:$D$2504,$B324,Patronaj_0_5!$E$5:$E$2504,$C324,Patronaj_0_5!$H$5:$H$2504,"Ha",Patronaj_0_5!$B$5:$B$2504,"&gt;="&amp;Boshqaruv!$C$9,Patronaj_0_5!$B$5:$B$2504,"&lt;="&amp;Boshqaruv!$C$10)=0,1,0),0)</f>
        <v>0</v>
      </c>
    </row>
    <row r="325" customFormat="false" ht="15" hidden="false" customHeight="false" outlineLevel="0" collapsed="false">
      <c r="A325" s="20" t="n">
        <v>321</v>
      </c>
      <c r="B325" s="12"/>
      <c r="C325" s="13"/>
      <c r="D325" s="24"/>
      <c r="E325" s="12"/>
      <c r="F325" s="12"/>
      <c r="G325" s="25"/>
      <c r="H325" s="13"/>
      <c r="I325" s="13"/>
      <c r="J325" s="14" t="str">
        <f aca="false">IF(OR($H325="",$I325=""),"",$I325-$H325)</f>
        <v/>
      </c>
      <c r="K325" s="14" t="str">
        <f aca="false">IF(OR($H325="",$I325=""),"",IF($I325-$H325&lt;=Spravochnik!$E$5,"Ha","Yo'q"))</f>
        <v/>
      </c>
      <c r="L325" s="14" t="str">
        <f aca="false">IF(AND($B325&lt;&gt;"",$H325&lt;&gt;"",$I325="",Boshqaruv!$C$12-$H325&gt;Spravochnik!$E$5),"Ha","")</f>
        <v/>
      </c>
      <c r="M325" s="12"/>
      <c r="N325" s="14" t="str">
        <f aca="false">IF(OR($B325="",$C325=""),"",IF(COUNTIFS($B$5:$B$604,$B325,$C$5:$C$604,$C325)&gt;1,"Takror",""))</f>
        <v/>
      </c>
      <c r="O325" s="28" t="n">
        <f aca="false">IF(AND($B325&lt;&gt;"",$I325&gt;=Boshqaruv!$C$9,$I325&lt;=Boshqaruv!$C$10),IF(COUNTIFS(Patronaj_0_5!$D$5:$D$2504,$B325,Patronaj_0_5!$E$5:$E$2504,$C325,Patronaj_0_5!$H$5:$H$2504,"Ha",Patronaj_0_5!$B$5:$B$2504,"&gt;="&amp;Boshqaruv!$C$9,Patronaj_0_5!$B$5:$B$2504,"&lt;="&amp;Boshqaruv!$C$10)=0,1,0),0)</f>
        <v>0</v>
      </c>
    </row>
    <row r="326" customFormat="false" ht="15" hidden="false" customHeight="false" outlineLevel="0" collapsed="false">
      <c r="A326" s="20" t="n">
        <v>322</v>
      </c>
      <c r="B326" s="12"/>
      <c r="C326" s="13"/>
      <c r="D326" s="24"/>
      <c r="E326" s="12"/>
      <c r="F326" s="12"/>
      <c r="G326" s="25"/>
      <c r="H326" s="13"/>
      <c r="I326" s="13"/>
      <c r="J326" s="14" t="str">
        <f aca="false">IF(OR($H326="",$I326=""),"",$I326-$H326)</f>
        <v/>
      </c>
      <c r="K326" s="14" t="str">
        <f aca="false">IF(OR($H326="",$I326=""),"",IF($I326-$H326&lt;=Spravochnik!$E$5,"Ha","Yo'q"))</f>
        <v/>
      </c>
      <c r="L326" s="14" t="str">
        <f aca="false">IF(AND($B326&lt;&gt;"",$H326&lt;&gt;"",$I326="",Boshqaruv!$C$12-$H326&gt;Spravochnik!$E$5),"Ha","")</f>
        <v/>
      </c>
      <c r="M326" s="12"/>
      <c r="N326" s="14" t="str">
        <f aca="false">IF(OR($B326="",$C326=""),"",IF(COUNTIFS($B$5:$B$604,$B326,$C$5:$C$604,$C326)&gt;1,"Takror",""))</f>
        <v/>
      </c>
      <c r="O326" s="28" t="n">
        <f aca="false">IF(AND($B326&lt;&gt;"",$I326&gt;=Boshqaruv!$C$9,$I326&lt;=Boshqaruv!$C$10),IF(COUNTIFS(Patronaj_0_5!$D$5:$D$2504,$B326,Patronaj_0_5!$E$5:$E$2504,$C326,Patronaj_0_5!$H$5:$H$2504,"Ha",Patronaj_0_5!$B$5:$B$2504,"&gt;="&amp;Boshqaruv!$C$9,Patronaj_0_5!$B$5:$B$2504,"&lt;="&amp;Boshqaruv!$C$10)=0,1,0),0)</f>
        <v>0</v>
      </c>
    </row>
    <row r="327" customFormat="false" ht="15" hidden="false" customHeight="false" outlineLevel="0" collapsed="false">
      <c r="A327" s="20" t="n">
        <v>323</v>
      </c>
      <c r="B327" s="12"/>
      <c r="C327" s="13"/>
      <c r="D327" s="24"/>
      <c r="E327" s="12"/>
      <c r="F327" s="12"/>
      <c r="G327" s="25"/>
      <c r="H327" s="13"/>
      <c r="I327" s="13"/>
      <c r="J327" s="14" t="str">
        <f aca="false">IF(OR($H327="",$I327=""),"",$I327-$H327)</f>
        <v/>
      </c>
      <c r="K327" s="14" t="str">
        <f aca="false">IF(OR($H327="",$I327=""),"",IF($I327-$H327&lt;=Spravochnik!$E$5,"Ha","Yo'q"))</f>
        <v/>
      </c>
      <c r="L327" s="14" t="str">
        <f aca="false">IF(AND($B327&lt;&gt;"",$H327&lt;&gt;"",$I327="",Boshqaruv!$C$12-$H327&gt;Spravochnik!$E$5),"Ha","")</f>
        <v/>
      </c>
      <c r="M327" s="12"/>
      <c r="N327" s="14" t="str">
        <f aca="false">IF(OR($B327="",$C327=""),"",IF(COUNTIFS($B$5:$B$604,$B327,$C$5:$C$604,$C327)&gt;1,"Takror",""))</f>
        <v/>
      </c>
      <c r="O327" s="28" t="n">
        <f aca="false">IF(AND($B327&lt;&gt;"",$I327&gt;=Boshqaruv!$C$9,$I327&lt;=Boshqaruv!$C$10),IF(COUNTIFS(Patronaj_0_5!$D$5:$D$2504,$B327,Patronaj_0_5!$E$5:$E$2504,$C327,Patronaj_0_5!$H$5:$H$2504,"Ha",Patronaj_0_5!$B$5:$B$2504,"&gt;="&amp;Boshqaruv!$C$9,Patronaj_0_5!$B$5:$B$2504,"&lt;="&amp;Boshqaruv!$C$10)=0,1,0),0)</f>
        <v>0</v>
      </c>
    </row>
    <row r="328" customFormat="false" ht="15" hidden="false" customHeight="false" outlineLevel="0" collapsed="false">
      <c r="A328" s="20" t="n">
        <v>324</v>
      </c>
      <c r="B328" s="12"/>
      <c r="C328" s="13"/>
      <c r="D328" s="24"/>
      <c r="E328" s="12"/>
      <c r="F328" s="12"/>
      <c r="G328" s="25"/>
      <c r="H328" s="13"/>
      <c r="I328" s="13"/>
      <c r="J328" s="14" t="str">
        <f aca="false">IF(OR($H328="",$I328=""),"",$I328-$H328)</f>
        <v/>
      </c>
      <c r="K328" s="14" t="str">
        <f aca="false">IF(OR($H328="",$I328=""),"",IF($I328-$H328&lt;=Spravochnik!$E$5,"Ha","Yo'q"))</f>
        <v/>
      </c>
      <c r="L328" s="14" t="str">
        <f aca="false">IF(AND($B328&lt;&gt;"",$H328&lt;&gt;"",$I328="",Boshqaruv!$C$12-$H328&gt;Spravochnik!$E$5),"Ha","")</f>
        <v/>
      </c>
      <c r="M328" s="12"/>
      <c r="N328" s="14" t="str">
        <f aca="false">IF(OR($B328="",$C328=""),"",IF(COUNTIFS($B$5:$B$604,$B328,$C$5:$C$604,$C328)&gt;1,"Takror",""))</f>
        <v/>
      </c>
      <c r="O328" s="28" t="n">
        <f aca="false">IF(AND($B328&lt;&gt;"",$I328&gt;=Boshqaruv!$C$9,$I328&lt;=Boshqaruv!$C$10),IF(COUNTIFS(Patronaj_0_5!$D$5:$D$2504,$B328,Patronaj_0_5!$E$5:$E$2504,$C328,Patronaj_0_5!$H$5:$H$2504,"Ha",Patronaj_0_5!$B$5:$B$2504,"&gt;="&amp;Boshqaruv!$C$9,Patronaj_0_5!$B$5:$B$2504,"&lt;="&amp;Boshqaruv!$C$10)=0,1,0),0)</f>
        <v>0</v>
      </c>
    </row>
    <row r="329" customFormat="false" ht="15" hidden="false" customHeight="false" outlineLevel="0" collapsed="false">
      <c r="A329" s="20" t="n">
        <v>325</v>
      </c>
      <c r="B329" s="12"/>
      <c r="C329" s="13"/>
      <c r="D329" s="24"/>
      <c r="E329" s="12"/>
      <c r="F329" s="12"/>
      <c r="G329" s="25"/>
      <c r="H329" s="13"/>
      <c r="I329" s="13"/>
      <c r="J329" s="14" t="str">
        <f aca="false">IF(OR($H329="",$I329=""),"",$I329-$H329)</f>
        <v/>
      </c>
      <c r="K329" s="14" t="str">
        <f aca="false">IF(OR($H329="",$I329=""),"",IF($I329-$H329&lt;=Spravochnik!$E$5,"Ha","Yo'q"))</f>
        <v/>
      </c>
      <c r="L329" s="14" t="str">
        <f aca="false">IF(AND($B329&lt;&gt;"",$H329&lt;&gt;"",$I329="",Boshqaruv!$C$12-$H329&gt;Spravochnik!$E$5),"Ha","")</f>
        <v/>
      </c>
      <c r="M329" s="12"/>
      <c r="N329" s="14" t="str">
        <f aca="false">IF(OR($B329="",$C329=""),"",IF(COUNTIFS($B$5:$B$604,$B329,$C$5:$C$604,$C329)&gt;1,"Takror",""))</f>
        <v/>
      </c>
      <c r="O329" s="28" t="n">
        <f aca="false">IF(AND($B329&lt;&gt;"",$I329&gt;=Boshqaruv!$C$9,$I329&lt;=Boshqaruv!$C$10),IF(COUNTIFS(Patronaj_0_5!$D$5:$D$2504,$B329,Patronaj_0_5!$E$5:$E$2504,$C329,Patronaj_0_5!$H$5:$H$2504,"Ha",Patronaj_0_5!$B$5:$B$2504,"&gt;="&amp;Boshqaruv!$C$9,Patronaj_0_5!$B$5:$B$2504,"&lt;="&amp;Boshqaruv!$C$10)=0,1,0),0)</f>
        <v>0</v>
      </c>
    </row>
    <row r="330" customFormat="false" ht="15" hidden="false" customHeight="false" outlineLevel="0" collapsed="false">
      <c r="A330" s="20" t="n">
        <v>326</v>
      </c>
      <c r="B330" s="12"/>
      <c r="C330" s="13"/>
      <c r="D330" s="24"/>
      <c r="E330" s="12"/>
      <c r="F330" s="12"/>
      <c r="G330" s="25"/>
      <c r="H330" s="13"/>
      <c r="I330" s="13"/>
      <c r="J330" s="14" t="str">
        <f aca="false">IF(OR($H330="",$I330=""),"",$I330-$H330)</f>
        <v/>
      </c>
      <c r="K330" s="14" t="str">
        <f aca="false">IF(OR($H330="",$I330=""),"",IF($I330-$H330&lt;=Spravochnik!$E$5,"Ha","Yo'q"))</f>
        <v/>
      </c>
      <c r="L330" s="14" t="str">
        <f aca="false">IF(AND($B330&lt;&gt;"",$H330&lt;&gt;"",$I330="",Boshqaruv!$C$12-$H330&gt;Spravochnik!$E$5),"Ha","")</f>
        <v/>
      </c>
      <c r="M330" s="12"/>
      <c r="N330" s="14" t="str">
        <f aca="false">IF(OR($B330="",$C330=""),"",IF(COUNTIFS($B$5:$B$604,$B330,$C$5:$C$604,$C330)&gt;1,"Takror",""))</f>
        <v/>
      </c>
      <c r="O330" s="28" t="n">
        <f aca="false">IF(AND($B330&lt;&gt;"",$I330&gt;=Boshqaruv!$C$9,$I330&lt;=Boshqaruv!$C$10),IF(COUNTIFS(Patronaj_0_5!$D$5:$D$2504,$B330,Patronaj_0_5!$E$5:$E$2504,$C330,Patronaj_0_5!$H$5:$H$2504,"Ha",Patronaj_0_5!$B$5:$B$2504,"&gt;="&amp;Boshqaruv!$C$9,Patronaj_0_5!$B$5:$B$2504,"&lt;="&amp;Boshqaruv!$C$10)=0,1,0),0)</f>
        <v>0</v>
      </c>
    </row>
    <row r="331" customFormat="false" ht="15" hidden="false" customHeight="false" outlineLevel="0" collapsed="false">
      <c r="A331" s="20" t="n">
        <v>327</v>
      </c>
      <c r="B331" s="12"/>
      <c r="C331" s="13"/>
      <c r="D331" s="24"/>
      <c r="E331" s="12"/>
      <c r="F331" s="12"/>
      <c r="G331" s="25"/>
      <c r="H331" s="13"/>
      <c r="I331" s="13"/>
      <c r="J331" s="14" t="str">
        <f aca="false">IF(OR($H331="",$I331=""),"",$I331-$H331)</f>
        <v/>
      </c>
      <c r="K331" s="14" t="str">
        <f aca="false">IF(OR($H331="",$I331=""),"",IF($I331-$H331&lt;=Spravochnik!$E$5,"Ha","Yo'q"))</f>
        <v/>
      </c>
      <c r="L331" s="14" t="str">
        <f aca="false">IF(AND($B331&lt;&gt;"",$H331&lt;&gt;"",$I331="",Boshqaruv!$C$12-$H331&gt;Spravochnik!$E$5),"Ha","")</f>
        <v/>
      </c>
      <c r="M331" s="12"/>
      <c r="N331" s="14" t="str">
        <f aca="false">IF(OR($B331="",$C331=""),"",IF(COUNTIFS($B$5:$B$604,$B331,$C$5:$C$604,$C331)&gt;1,"Takror",""))</f>
        <v/>
      </c>
      <c r="O331" s="28" t="n">
        <f aca="false">IF(AND($B331&lt;&gt;"",$I331&gt;=Boshqaruv!$C$9,$I331&lt;=Boshqaruv!$C$10),IF(COUNTIFS(Patronaj_0_5!$D$5:$D$2504,$B331,Patronaj_0_5!$E$5:$E$2504,$C331,Patronaj_0_5!$H$5:$H$2504,"Ha",Patronaj_0_5!$B$5:$B$2504,"&gt;="&amp;Boshqaruv!$C$9,Patronaj_0_5!$B$5:$B$2504,"&lt;="&amp;Boshqaruv!$C$10)=0,1,0),0)</f>
        <v>0</v>
      </c>
    </row>
    <row r="332" customFormat="false" ht="15" hidden="false" customHeight="false" outlineLevel="0" collapsed="false">
      <c r="A332" s="20" t="n">
        <v>328</v>
      </c>
      <c r="B332" s="12"/>
      <c r="C332" s="13"/>
      <c r="D332" s="24"/>
      <c r="E332" s="12"/>
      <c r="F332" s="12"/>
      <c r="G332" s="25"/>
      <c r="H332" s="13"/>
      <c r="I332" s="13"/>
      <c r="J332" s="14" t="str">
        <f aca="false">IF(OR($H332="",$I332=""),"",$I332-$H332)</f>
        <v/>
      </c>
      <c r="K332" s="14" t="str">
        <f aca="false">IF(OR($H332="",$I332=""),"",IF($I332-$H332&lt;=Spravochnik!$E$5,"Ha","Yo'q"))</f>
        <v/>
      </c>
      <c r="L332" s="14" t="str">
        <f aca="false">IF(AND($B332&lt;&gt;"",$H332&lt;&gt;"",$I332="",Boshqaruv!$C$12-$H332&gt;Spravochnik!$E$5),"Ha","")</f>
        <v/>
      </c>
      <c r="M332" s="12"/>
      <c r="N332" s="14" t="str">
        <f aca="false">IF(OR($B332="",$C332=""),"",IF(COUNTIFS($B$5:$B$604,$B332,$C$5:$C$604,$C332)&gt;1,"Takror",""))</f>
        <v/>
      </c>
      <c r="O332" s="28" t="n">
        <f aca="false">IF(AND($B332&lt;&gt;"",$I332&gt;=Boshqaruv!$C$9,$I332&lt;=Boshqaruv!$C$10),IF(COUNTIFS(Patronaj_0_5!$D$5:$D$2504,$B332,Patronaj_0_5!$E$5:$E$2504,$C332,Patronaj_0_5!$H$5:$H$2504,"Ha",Patronaj_0_5!$B$5:$B$2504,"&gt;="&amp;Boshqaruv!$C$9,Patronaj_0_5!$B$5:$B$2504,"&lt;="&amp;Boshqaruv!$C$10)=0,1,0),0)</f>
        <v>0</v>
      </c>
    </row>
    <row r="333" customFormat="false" ht="15" hidden="false" customHeight="false" outlineLevel="0" collapsed="false">
      <c r="A333" s="20" t="n">
        <v>329</v>
      </c>
      <c r="B333" s="12"/>
      <c r="C333" s="13"/>
      <c r="D333" s="24"/>
      <c r="E333" s="12"/>
      <c r="F333" s="12"/>
      <c r="G333" s="25"/>
      <c r="H333" s="13"/>
      <c r="I333" s="13"/>
      <c r="J333" s="14" t="str">
        <f aca="false">IF(OR($H333="",$I333=""),"",$I333-$H333)</f>
        <v/>
      </c>
      <c r="K333" s="14" t="str">
        <f aca="false">IF(OR($H333="",$I333=""),"",IF($I333-$H333&lt;=Spravochnik!$E$5,"Ha","Yo'q"))</f>
        <v/>
      </c>
      <c r="L333" s="14" t="str">
        <f aca="false">IF(AND($B333&lt;&gt;"",$H333&lt;&gt;"",$I333="",Boshqaruv!$C$12-$H333&gt;Spravochnik!$E$5),"Ha","")</f>
        <v/>
      </c>
      <c r="M333" s="12"/>
      <c r="N333" s="14" t="str">
        <f aca="false">IF(OR($B333="",$C333=""),"",IF(COUNTIFS($B$5:$B$604,$B333,$C$5:$C$604,$C333)&gt;1,"Takror",""))</f>
        <v/>
      </c>
      <c r="O333" s="28" t="n">
        <f aca="false">IF(AND($B333&lt;&gt;"",$I333&gt;=Boshqaruv!$C$9,$I333&lt;=Boshqaruv!$C$10),IF(COUNTIFS(Patronaj_0_5!$D$5:$D$2504,$B333,Patronaj_0_5!$E$5:$E$2504,$C333,Patronaj_0_5!$H$5:$H$2504,"Ha",Patronaj_0_5!$B$5:$B$2504,"&gt;="&amp;Boshqaruv!$C$9,Patronaj_0_5!$B$5:$B$2504,"&lt;="&amp;Boshqaruv!$C$10)=0,1,0),0)</f>
        <v>0</v>
      </c>
    </row>
    <row r="334" customFormat="false" ht="15" hidden="false" customHeight="false" outlineLevel="0" collapsed="false">
      <c r="A334" s="20" t="n">
        <v>330</v>
      </c>
      <c r="B334" s="12"/>
      <c r="C334" s="13"/>
      <c r="D334" s="24"/>
      <c r="E334" s="12"/>
      <c r="F334" s="12"/>
      <c r="G334" s="25"/>
      <c r="H334" s="13"/>
      <c r="I334" s="13"/>
      <c r="J334" s="14" t="str">
        <f aca="false">IF(OR($H334="",$I334=""),"",$I334-$H334)</f>
        <v/>
      </c>
      <c r="K334" s="14" t="str">
        <f aca="false">IF(OR($H334="",$I334=""),"",IF($I334-$H334&lt;=Spravochnik!$E$5,"Ha","Yo'q"))</f>
        <v/>
      </c>
      <c r="L334" s="14" t="str">
        <f aca="false">IF(AND($B334&lt;&gt;"",$H334&lt;&gt;"",$I334="",Boshqaruv!$C$12-$H334&gt;Spravochnik!$E$5),"Ha","")</f>
        <v/>
      </c>
      <c r="M334" s="12"/>
      <c r="N334" s="14" t="str">
        <f aca="false">IF(OR($B334="",$C334=""),"",IF(COUNTIFS($B$5:$B$604,$B334,$C$5:$C$604,$C334)&gt;1,"Takror",""))</f>
        <v/>
      </c>
      <c r="O334" s="28" t="n">
        <f aca="false">IF(AND($B334&lt;&gt;"",$I334&gt;=Boshqaruv!$C$9,$I334&lt;=Boshqaruv!$C$10),IF(COUNTIFS(Patronaj_0_5!$D$5:$D$2504,$B334,Patronaj_0_5!$E$5:$E$2504,$C334,Patronaj_0_5!$H$5:$H$2504,"Ha",Patronaj_0_5!$B$5:$B$2504,"&gt;="&amp;Boshqaruv!$C$9,Patronaj_0_5!$B$5:$B$2504,"&lt;="&amp;Boshqaruv!$C$10)=0,1,0),0)</f>
        <v>0</v>
      </c>
    </row>
    <row r="335" customFormat="false" ht="15" hidden="false" customHeight="false" outlineLevel="0" collapsed="false">
      <c r="A335" s="20" t="n">
        <v>331</v>
      </c>
      <c r="B335" s="12"/>
      <c r="C335" s="13"/>
      <c r="D335" s="24"/>
      <c r="E335" s="12"/>
      <c r="F335" s="12"/>
      <c r="G335" s="25"/>
      <c r="H335" s="13"/>
      <c r="I335" s="13"/>
      <c r="J335" s="14" t="str">
        <f aca="false">IF(OR($H335="",$I335=""),"",$I335-$H335)</f>
        <v/>
      </c>
      <c r="K335" s="14" t="str">
        <f aca="false">IF(OR($H335="",$I335=""),"",IF($I335-$H335&lt;=Spravochnik!$E$5,"Ha","Yo'q"))</f>
        <v/>
      </c>
      <c r="L335" s="14" t="str">
        <f aca="false">IF(AND($B335&lt;&gt;"",$H335&lt;&gt;"",$I335="",Boshqaruv!$C$12-$H335&gt;Spravochnik!$E$5),"Ha","")</f>
        <v/>
      </c>
      <c r="M335" s="12"/>
      <c r="N335" s="14" t="str">
        <f aca="false">IF(OR($B335="",$C335=""),"",IF(COUNTIFS($B$5:$B$604,$B335,$C$5:$C$604,$C335)&gt;1,"Takror",""))</f>
        <v/>
      </c>
      <c r="O335" s="28" t="n">
        <f aca="false">IF(AND($B335&lt;&gt;"",$I335&gt;=Boshqaruv!$C$9,$I335&lt;=Boshqaruv!$C$10),IF(COUNTIFS(Patronaj_0_5!$D$5:$D$2504,$B335,Patronaj_0_5!$E$5:$E$2504,$C335,Patronaj_0_5!$H$5:$H$2504,"Ha",Patronaj_0_5!$B$5:$B$2504,"&gt;="&amp;Boshqaruv!$C$9,Patronaj_0_5!$B$5:$B$2504,"&lt;="&amp;Boshqaruv!$C$10)=0,1,0),0)</f>
        <v>0</v>
      </c>
    </row>
    <row r="336" customFormat="false" ht="15" hidden="false" customHeight="false" outlineLevel="0" collapsed="false">
      <c r="A336" s="20" t="n">
        <v>332</v>
      </c>
      <c r="B336" s="12"/>
      <c r="C336" s="13"/>
      <c r="D336" s="24"/>
      <c r="E336" s="12"/>
      <c r="F336" s="12"/>
      <c r="G336" s="25"/>
      <c r="H336" s="13"/>
      <c r="I336" s="13"/>
      <c r="J336" s="14" t="str">
        <f aca="false">IF(OR($H336="",$I336=""),"",$I336-$H336)</f>
        <v/>
      </c>
      <c r="K336" s="14" t="str">
        <f aca="false">IF(OR($H336="",$I336=""),"",IF($I336-$H336&lt;=Spravochnik!$E$5,"Ha","Yo'q"))</f>
        <v/>
      </c>
      <c r="L336" s="14" t="str">
        <f aca="false">IF(AND($B336&lt;&gt;"",$H336&lt;&gt;"",$I336="",Boshqaruv!$C$12-$H336&gt;Spravochnik!$E$5),"Ha","")</f>
        <v/>
      </c>
      <c r="M336" s="12"/>
      <c r="N336" s="14" t="str">
        <f aca="false">IF(OR($B336="",$C336=""),"",IF(COUNTIFS($B$5:$B$604,$B336,$C$5:$C$604,$C336)&gt;1,"Takror",""))</f>
        <v/>
      </c>
      <c r="O336" s="28" t="n">
        <f aca="false">IF(AND($B336&lt;&gt;"",$I336&gt;=Boshqaruv!$C$9,$I336&lt;=Boshqaruv!$C$10),IF(COUNTIFS(Patronaj_0_5!$D$5:$D$2504,$B336,Patronaj_0_5!$E$5:$E$2504,$C336,Patronaj_0_5!$H$5:$H$2504,"Ha",Patronaj_0_5!$B$5:$B$2504,"&gt;="&amp;Boshqaruv!$C$9,Patronaj_0_5!$B$5:$B$2504,"&lt;="&amp;Boshqaruv!$C$10)=0,1,0),0)</f>
        <v>0</v>
      </c>
    </row>
    <row r="337" customFormat="false" ht="15" hidden="false" customHeight="false" outlineLevel="0" collapsed="false">
      <c r="A337" s="20" t="n">
        <v>333</v>
      </c>
      <c r="B337" s="12"/>
      <c r="C337" s="13"/>
      <c r="D337" s="24"/>
      <c r="E337" s="12"/>
      <c r="F337" s="12"/>
      <c r="G337" s="25"/>
      <c r="H337" s="13"/>
      <c r="I337" s="13"/>
      <c r="J337" s="14" t="str">
        <f aca="false">IF(OR($H337="",$I337=""),"",$I337-$H337)</f>
        <v/>
      </c>
      <c r="K337" s="14" t="str">
        <f aca="false">IF(OR($H337="",$I337=""),"",IF($I337-$H337&lt;=Spravochnik!$E$5,"Ha","Yo'q"))</f>
        <v/>
      </c>
      <c r="L337" s="14" t="str">
        <f aca="false">IF(AND($B337&lt;&gt;"",$H337&lt;&gt;"",$I337="",Boshqaruv!$C$12-$H337&gt;Spravochnik!$E$5),"Ha","")</f>
        <v/>
      </c>
      <c r="M337" s="12"/>
      <c r="N337" s="14" t="str">
        <f aca="false">IF(OR($B337="",$C337=""),"",IF(COUNTIFS($B$5:$B$604,$B337,$C$5:$C$604,$C337)&gt;1,"Takror",""))</f>
        <v/>
      </c>
      <c r="O337" s="28" t="n">
        <f aca="false">IF(AND($B337&lt;&gt;"",$I337&gt;=Boshqaruv!$C$9,$I337&lt;=Boshqaruv!$C$10),IF(COUNTIFS(Patronaj_0_5!$D$5:$D$2504,$B337,Patronaj_0_5!$E$5:$E$2504,$C337,Patronaj_0_5!$H$5:$H$2504,"Ha",Patronaj_0_5!$B$5:$B$2504,"&gt;="&amp;Boshqaruv!$C$9,Patronaj_0_5!$B$5:$B$2504,"&lt;="&amp;Boshqaruv!$C$10)=0,1,0),0)</f>
        <v>0</v>
      </c>
    </row>
    <row r="338" customFormat="false" ht="15" hidden="false" customHeight="false" outlineLevel="0" collapsed="false">
      <c r="A338" s="20" t="n">
        <v>334</v>
      </c>
      <c r="B338" s="12"/>
      <c r="C338" s="13"/>
      <c r="D338" s="24"/>
      <c r="E338" s="12"/>
      <c r="F338" s="12"/>
      <c r="G338" s="25"/>
      <c r="H338" s="13"/>
      <c r="I338" s="13"/>
      <c r="J338" s="14" t="str">
        <f aca="false">IF(OR($H338="",$I338=""),"",$I338-$H338)</f>
        <v/>
      </c>
      <c r="K338" s="14" t="str">
        <f aca="false">IF(OR($H338="",$I338=""),"",IF($I338-$H338&lt;=Spravochnik!$E$5,"Ha","Yo'q"))</f>
        <v/>
      </c>
      <c r="L338" s="14" t="str">
        <f aca="false">IF(AND($B338&lt;&gt;"",$H338&lt;&gt;"",$I338="",Boshqaruv!$C$12-$H338&gt;Spravochnik!$E$5),"Ha","")</f>
        <v/>
      </c>
      <c r="M338" s="12"/>
      <c r="N338" s="14" t="str">
        <f aca="false">IF(OR($B338="",$C338=""),"",IF(COUNTIFS($B$5:$B$604,$B338,$C$5:$C$604,$C338)&gt;1,"Takror",""))</f>
        <v/>
      </c>
      <c r="O338" s="28" t="n">
        <f aca="false">IF(AND($B338&lt;&gt;"",$I338&gt;=Boshqaruv!$C$9,$I338&lt;=Boshqaruv!$C$10),IF(COUNTIFS(Patronaj_0_5!$D$5:$D$2504,$B338,Patronaj_0_5!$E$5:$E$2504,$C338,Patronaj_0_5!$H$5:$H$2504,"Ha",Patronaj_0_5!$B$5:$B$2504,"&gt;="&amp;Boshqaruv!$C$9,Patronaj_0_5!$B$5:$B$2504,"&lt;="&amp;Boshqaruv!$C$10)=0,1,0),0)</f>
        <v>0</v>
      </c>
    </row>
    <row r="339" customFormat="false" ht="15" hidden="false" customHeight="false" outlineLevel="0" collapsed="false">
      <c r="A339" s="20" t="n">
        <v>335</v>
      </c>
      <c r="B339" s="12"/>
      <c r="C339" s="13"/>
      <c r="D339" s="24"/>
      <c r="E339" s="12"/>
      <c r="F339" s="12"/>
      <c r="G339" s="25"/>
      <c r="H339" s="13"/>
      <c r="I339" s="13"/>
      <c r="J339" s="14" t="str">
        <f aca="false">IF(OR($H339="",$I339=""),"",$I339-$H339)</f>
        <v/>
      </c>
      <c r="K339" s="14" t="str">
        <f aca="false">IF(OR($H339="",$I339=""),"",IF($I339-$H339&lt;=Spravochnik!$E$5,"Ha","Yo'q"))</f>
        <v/>
      </c>
      <c r="L339" s="14" t="str">
        <f aca="false">IF(AND($B339&lt;&gt;"",$H339&lt;&gt;"",$I339="",Boshqaruv!$C$12-$H339&gt;Spravochnik!$E$5),"Ha","")</f>
        <v/>
      </c>
      <c r="M339" s="12"/>
      <c r="N339" s="14" t="str">
        <f aca="false">IF(OR($B339="",$C339=""),"",IF(COUNTIFS($B$5:$B$604,$B339,$C$5:$C$604,$C339)&gt;1,"Takror",""))</f>
        <v/>
      </c>
      <c r="O339" s="28" t="n">
        <f aca="false">IF(AND($B339&lt;&gt;"",$I339&gt;=Boshqaruv!$C$9,$I339&lt;=Boshqaruv!$C$10),IF(COUNTIFS(Patronaj_0_5!$D$5:$D$2504,$B339,Patronaj_0_5!$E$5:$E$2504,$C339,Patronaj_0_5!$H$5:$H$2504,"Ha",Patronaj_0_5!$B$5:$B$2504,"&gt;="&amp;Boshqaruv!$C$9,Patronaj_0_5!$B$5:$B$2504,"&lt;="&amp;Boshqaruv!$C$10)=0,1,0),0)</f>
        <v>0</v>
      </c>
    </row>
    <row r="340" customFormat="false" ht="15" hidden="false" customHeight="false" outlineLevel="0" collapsed="false">
      <c r="A340" s="20" t="n">
        <v>336</v>
      </c>
      <c r="B340" s="12"/>
      <c r="C340" s="13"/>
      <c r="D340" s="24"/>
      <c r="E340" s="12"/>
      <c r="F340" s="12"/>
      <c r="G340" s="25"/>
      <c r="H340" s="13"/>
      <c r="I340" s="13"/>
      <c r="J340" s="14" t="str">
        <f aca="false">IF(OR($H340="",$I340=""),"",$I340-$H340)</f>
        <v/>
      </c>
      <c r="K340" s="14" t="str">
        <f aca="false">IF(OR($H340="",$I340=""),"",IF($I340-$H340&lt;=Spravochnik!$E$5,"Ha","Yo'q"))</f>
        <v/>
      </c>
      <c r="L340" s="14" t="str">
        <f aca="false">IF(AND($B340&lt;&gt;"",$H340&lt;&gt;"",$I340="",Boshqaruv!$C$12-$H340&gt;Spravochnik!$E$5),"Ha","")</f>
        <v/>
      </c>
      <c r="M340" s="12"/>
      <c r="N340" s="14" t="str">
        <f aca="false">IF(OR($B340="",$C340=""),"",IF(COUNTIFS($B$5:$B$604,$B340,$C$5:$C$604,$C340)&gt;1,"Takror",""))</f>
        <v/>
      </c>
      <c r="O340" s="28" t="n">
        <f aca="false">IF(AND($B340&lt;&gt;"",$I340&gt;=Boshqaruv!$C$9,$I340&lt;=Boshqaruv!$C$10),IF(COUNTIFS(Patronaj_0_5!$D$5:$D$2504,$B340,Patronaj_0_5!$E$5:$E$2504,$C340,Patronaj_0_5!$H$5:$H$2504,"Ha",Patronaj_0_5!$B$5:$B$2504,"&gt;="&amp;Boshqaruv!$C$9,Patronaj_0_5!$B$5:$B$2504,"&lt;="&amp;Boshqaruv!$C$10)=0,1,0),0)</f>
        <v>0</v>
      </c>
    </row>
    <row r="341" customFormat="false" ht="15" hidden="false" customHeight="false" outlineLevel="0" collapsed="false">
      <c r="A341" s="20" t="n">
        <v>337</v>
      </c>
      <c r="B341" s="12"/>
      <c r="C341" s="13"/>
      <c r="D341" s="24"/>
      <c r="E341" s="12"/>
      <c r="F341" s="12"/>
      <c r="G341" s="25"/>
      <c r="H341" s="13"/>
      <c r="I341" s="13"/>
      <c r="J341" s="14" t="str">
        <f aca="false">IF(OR($H341="",$I341=""),"",$I341-$H341)</f>
        <v/>
      </c>
      <c r="K341" s="14" t="str">
        <f aca="false">IF(OR($H341="",$I341=""),"",IF($I341-$H341&lt;=Spravochnik!$E$5,"Ha","Yo'q"))</f>
        <v/>
      </c>
      <c r="L341" s="14" t="str">
        <f aca="false">IF(AND($B341&lt;&gt;"",$H341&lt;&gt;"",$I341="",Boshqaruv!$C$12-$H341&gt;Spravochnik!$E$5),"Ha","")</f>
        <v/>
      </c>
      <c r="M341" s="12"/>
      <c r="N341" s="14" t="str">
        <f aca="false">IF(OR($B341="",$C341=""),"",IF(COUNTIFS($B$5:$B$604,$B341,$C$5:$C$604,$C341)&gt;1,"Takror",""))</f>
        <v/>
      </c>
      <c r="O341" s="28" t="n">
        <f aca="false">IF(AND($B341&lt;&gt;"",$I341&gt;=Boshqaruv!$C$9,$I341&lt;=Boshqaruv!$C$10),IF(COUNTIFS(Patronaj_0_5!$D$5:$D$2504,$B341,Patronaj_0_5!$E$5:$E$2504,$C341,Patronaj_0_5!$H$5:$H$2504,"Ha",Patronaj_0_5!$B$5:$B$2504,"&gt;="&amp;Boshqaruv!$C$9,Patronaj_0_5!$B$5:$B$2504,"&lt;="&amp;Boshqaruv!$C$10)=0,1,0),0)</f>
        <v>0</v>
      </c>
    </row>
    <row r="342" customFormat="false" ht="15" hidden="false" customHeight="false" outlineLevel="0" collapsed="false">
      <c r="A342" s="20" t="n">
        <v>338</v>
      </c>
      <c r="B342" s="12"/>
      <c r="C342" s="13"/>
      <c r="D342" s="24"/>
      <c r="E342" s="12"/>
      <c r="F342" s="12"/>
      <c r="G342" s="25"/>
      <c r="H342" s="13"/>
      <c r="I342" s="13"/>
      <c r="J342" s="14" t="str">
        <f aca="false">IF(OR($H342="",$I342=""),"",$I342-$H342)</f>
        <v/>
      </c>
      <c r="K342" s="14" t="str">
        <f aca="false">IF(OR($H342="",$I342=""),"",IF($I342-$H342&lt;=Spravochnik!$E$5,"Ha","Yo'q"))</f>
        <v/>
      </c>
      <c r="L342" s="14" t="str">
        <f aca="false">IF(AND($B342&lt;&gt;"",$H342&lt;&gt;"",$I342="",Boshqaruv!$C$12-$H342&gt;Spravochnik!$E$5),"Ha","")</f>
        <v/>
      </c>
      <c r="M342" s="12"/>
      <c r="N342" s="14" t="str">
        <f aca="false">IF(OR($B342="",$C342=""),"",IF(COUNTIFS($B$5:$B$604,$B342,$C$5:$C$604,$C342)&gt;1,"Takror",""))</f>
        <v/>
      </c>
      <c r="O342" s="28" t="n">
        <f aca="false">IF(AND($B342&lt;&gt;"",$I342&gt;=Boshqaruv!$C$9,$I342&lt;=Boshqaruv!$C$10),IF(COUNTIFS(Patronaj_0_5!$D$5:$D$2504,$B342,Patronaj_0_5!$E$5:$E$2504,$C342,Patronaj_0_5!$H$5:$H$2504,"Ha",Patronaj_0_5!$B$5:$B$2504,"&gt;="&amp;Boshqaruv!$C$9,Patronaj_0_5!$B$5:$B$2504,"&lt;="&amp;Boshqaruv!$C$10)=0,1,0),0)</f>
        <v>0</v>
      </c>
    </row>
    <row r="343" customFormat="false" ht="15" hidden="false" customHeight="false" outlineLevel="0" collapsed="false">
      <c r="A343" s="20" t="n">
        <v>339</v>
      </c>
      <c r="B343" s="12"/>
      <c r="C343" s="13"/>
      <c r="D343" s="24"/>
      <c r="E343" s="12"/>
      <c r="F343" s="12"/>
      <c r="G343" s="25"/>
      <c r="H343" s="13"/>
      <c r="I343" s="13"/>
      <c r="J343" s="14" t="str">
        <f aca="false">IF(OR($H343="",$I343=""),"",$I343-$H343)</f>
        <v/>
      </c>
      <c r="K343" s="14" t="str">
        <f aca="false">IF(OR($H343="",$I343=""),"",IF($I343-$H343&lt;=Spravochnik!$E$5,"Ha","Yo'q"))</f>
        <v/>
      </c>
      <c r="L343" s="14" t="str">
        <f aca="false">IF(AND($B343&lt;&gt;"",$H343&lt;&gt;"",$I343="",Boshqaruv!$C$12-$H343&gt;Spravochnik!$E$5),"Ha","")</f>
        <v/>
      </c>
      <c r="M343" s="12"/>
      <c r="N343" s="14" t="str">
        <f aca="false">IF(OR($B343="",$C343=""),"",IF(COUNTIFS($B$5:$B$604,$B343,$C$5:$C$604,$C343)&gt;1,"Takror",""))</f>
        <v/>
      </c>
      <c r="O343" s="28" t="n">
        <f aca="false">IF(AND($B343&lt;&gt;"",$I343&gt;=Boshqaruv!$C$9,$I343&lt;=Boshqaruv!$C$10),IF(COUNTIFS(Patronaj_0_5!$D$5:$D$2504,$B343,Patronaj_0_5!$E$5:$E$2504,$C343,Patronaj_0_5!$H$5:$H$2504,"Ha",Patronaj_0_5!$B$5:$B$2504,"&gt;="&amp;Boshqaruv!$C$9,Patronaj_0_5!$B$5:$B$2504,"&lt;="&amp;Boshqaruv!$C$10)=0,1,0),0)</f>
        <v>0</v>
      </c>
    </row>
    <row r="344" customFormat="false" ht="15" hidden="false" customHeight="false" outlineLevel="0" collapsed="false">
      <c r="A344" s="20" t="n">
        <v>340</v>
      </c>
      <c r="B344" s="12"/>
      <c r="C344" s="13"/>
      <c r="D344" s="24"/>
      <c r="E344" s="12"/>
      <c r="F344" s="12"/>
      <c r="G344" s="25"/>
      <c r="H344" s="13"/>
      <c r="I344" s="13"/>
      <c r="J344" s="14" t="str">
        <f aca="false">IF(OR($H344="",$I344=""),"",$I344-$H344)</f>
        <v/>
      </c>
      <c r="K344" s="14" t="str">
        <f aca="false">IF(OR($H344="",$I344=""),"",IF($I344-$H344&lt;=Spravochnik!$E$5,"Ha","Yo'q"))</f>
        <v/>
      </c>
      <c r="L344" s="14" t="str">
        <f aca="false">IF(AND($B344&lt;&gt;"",$H344&lt;&gt;"",$I344="",Boshqaruv!$C$12-$H344&gt;Spravochnik!$E$5),"Ha","")</f>
        <v/>
      </c>
      <c r="M344" s="12"/>
      <c r="N344" s="14" t="str">
        <f aca="false">IF(OR($B344="",$C344=""),"",IF(COUNTIFS($B$5:$B$604,$B344,$C$5:$C$604,$C344)&gt;1,"Takror",""))</f>
        <v/>
      </c>
      <c r="O344" s="28" t="n">
        <f aca="false">IF(AND($B344&lt;&gt;"",$I344&gt;=Boshqaruv!$C$9,$I344&lt;=Boshqaruv!$C$10),IF(COUNTIFS(Patronaj_0_5!$D$5:$D$2504,$B344,Patronaj_0_5!$E$5:$E$2504,$C344,Patronaj_0_5!$H$5:$H$2504,"Ha",Patronaj_0_5!$B$5:$B$2504,"&gt;="&amp;Boshqaruv!$C$9,Patronaj_0_5!$B$5:$B$2504,"&lt;="&amp;Boshqaruv!$C$10)=0,1,0),0)</f>
        <v>0</v>
      </c>
    </row>
    <row r="345" customFormat="false" ht="15" hidden="false" customHeight="false" outlineLevel="0" collapsed="false">
      <c r="A345" s="20" t="n">
        <v>341</v>
      </c>
      <c r="B345" s="12"/>
      <c r="C345" s="13"/>
      <c r="D345" s="24"/>
      <c r="E345" s="12"/>
      <c r="F345" s="12"/>
      <c r="G345" s="25"/>
      <c r="H345" s="13"/>
      <c r="I345" s="13"/>
      <c r="J345" s="14" t="str">
        <f aca="false">IF(OR($H345="",$I345=""),"",$I345-$H345)</f>
        <v/>
      </c>
      <c r="K345" s="14" t="str">
        <f aca="false">IF(OR($H345="",$I345=""),"",IF($I345-$H345&lt;=Spravochnik!$E$5,"Ha","Yo'q"))</f>
        <v/>
      </c>
      <c r="L345" s="14" t="str">
        <f aca="false">IF(AND($B345&lt;&gt;"",$H345&lt;&gt;"",$I345="",Boshqaruv!$C$12-$H345&gt;Spravochnik!$E$5),"Ha","")</f>
        <v/>
      </c>
      <c r="M345" s="12"/>
      <c r="N345" s="14" t="str">
        <f aca="false">IF(OR($B345="",$C345=""),"",IF(COUNTIFS($B$5:$B$604,$B345,$C$5:$C$604,$C345)&gt;1,"Takror",""))</f>
        <v/>
      </c>
      <c r="O345" s="28" t="n">
        <f aca="false">IF(AND($B345&lt;&gt;"",$I345&gt;=Boshqaruv!$C$9,$I345&lt;=Boshqaruv!$C$10),IF(COUNTIFS(Patronaj_0_5!$D$5:$D$2504,$B345,Patronaj_0_5!$E$5:$E$2504,$C345,Patronaj_0_5!$H$5:$H$2504,"Ha",Patronaj_0_5!$B$5:$B$2504,"&gt;="&amp;Boshqaruv!$C$9,Patronaj_0_5!$B$5:$B$2504,"&lt;="&amp;Boshqaruv!$C$10)=0,1,0),0)</f>
        <v>0</v>
      </c>
    </row>
    <row r="346" customFormat="false" ht="15" hidden="false" customHeight="false" outlineLevel="0" collapsed="false">
      <c r="A346" s="20" t="n">
        <v>342</v>
      </c>
      <c r="B346" s="12"/>
      <c r="C346" s="13"/>
      <c r="D346" s="24"/>
      <c r="E346" s="12"/>
      <c r="F346" s="12"/>
      <c r="G346" s="25"/>
      <c r="H346" s="13"/>
      <c r="I346" s="13"/>
      <c r="J346" s="14" t="str">
        <f aca="false">IF(OR($H346="",$I346=""),"",$I346-$H346)</f>
        <v/>
      </c>
      <c r="K346" s="14" t="str">
        <f aca="false">IF(OR($H346="",$I346=""),"",IF($I346-$H346&lt;=Spravochnik!$E$5,"Ha","Yo'q"))</f>
        <v/>
      </c>
      <c r="L346" s="14" t="str">
        <f aca="false">IF(AND($B346&lt;&gt;"",$H346&lt;&gt;"",$I346="",Boshqaruv!$C$12-$H346&gt;Spravochnik!$E$5),"Ha","")</f>
        <v/>
      </c>
      <c r="M346" s="12"/>
      <c r="N346" s="14" t="str">
        <f aca="false">IF(OR($B346="",$C346=""),"",IF(COUNTIFS($B$5:$B$604,$B346,$C$5:$C$604,$C346)&gt;1,"Takror",""))</f>
        <v/>
      </c>
      <c r="O346" s="28" t="n">
        <f aca="false">IF(AND($B346&lt;&gt;"",$I346&gt;=Boshqaruv!$C$9,$I346&lt;=Boshqaruv!$C$10),IF(COUNTIFS(Patronaj_0_5!$D$5:$D$2504,$B346,Patronaj_0_5!$E$5:$E$2504,$C346,Patronaj_0_5!$H$5:$H$2504,"Ha",Patronaj_0_5!$B$5:$B$2504,"&gt;="&amp;Boshqaruv!$C$9,Patronaj_0_5!$B$5:$B$2504,"&lt;="&amp;Boshqaruv!$C$10)=0,1,0),0)</f>
        <v>0</v>
      </c>
    </row>
    <row r="347" customFormat="false" ht="15" hidden="false" customHeight="false" outlineLevel="0" collapsed="false">
      <c r="A347" s="20" t="n">
        <v>343</v>
      </c>
      <c r="B347" s="12"/>
      <c r="C347" s="13"/>
      <c r="D347" s="24"/>
      <c r="E347" s="12"/>
      <c r="F347" s="12"/>
      <c r="G347" s="25"/>
      <c r="H347" s="13"/>
      <c r="I347" s="13"/>
      <c r="J347" s="14" t="str">
        <f aca="false">IF(OR($H347="",$I347=""),"",$I347-$H347)</f>
        <v/>
      </c>
      <c r="K347" s="14" t="str">
        <f aca="false">IF(OR($H347="",$I347=""),"",IF($I347-$H347&lt;=Spravochnik!$E$5,"Ha","Yo'q"))</f>
        <v/>
      </c>
      <c r="L347" s="14" t="str">
        <f aca="false">IF(AND($B347&lt;&gt;"",$H347&lt;&gt;"",$I347="",Boshqaruv!$C$12-$H347&gt;Spravochnik!$E$5),"Ha","")</f>
        <v/>
      </c>
      <c r="M347" s="12"/>
      <c r="N347" s="14" t="str">
        <f aca="false">IF(OR($B347="",$C347=""),"",IF(COUNTIFS($B$5:$B$604,$B347,$C$5:$C$604,$C347)&gt;1,"Takror",""))</f>
        <v/>
      </c>
      <c r="O347" s="28" t="n">
        <f aca="false">IF(AND($B347&lt;&gt;"",$I347&gt;=Boshqaruv!$C$9,$I347&lt;=Boshqaruv!$C$10),IF(COUNTIFS(Patronaj_0_5!$D$5:$D$2504,$B347,Patronaj_0_5!$E$5:$E$2504,$C347,Patronaj_0_5!$H$5:$H$2504,"Ha",Patronaj_0_5!$B$5:$B$2504,"&gt;="&amp;Boshqaruv!$C$9,Patronaj_0_5!$B$5:$B$2504,"&lt;="&amp;Boshqaruv!$C$10)=0,1,0),0)</f>
        <v>0</v>
      </c>
    </row>
    <row r="348" customFormat="false" ht="15" hidden="false" customHeight="false" outlineLevel="0" collapsed="false">
      <c r="A348" s="20" t="n">
        <v>344</v>
      </c>
      <c r="B348" s="12"/>
      <c r="C348" s="13"/>
      <c r="D348" s="24"/>
      <c r="E348" s="12"/>
      <c r="F348" s="12"/>
      <c r="G348" s="25"/>
      <c r="H348" s="13"/>
      <c r="I348" s="13"/>
      <c r="J348" s="14" t="str">
        <f aca="false">IF(OR($H348="",$I348=""),"",$I348-$H348)</f>
        <v/>
      </c>
      <c r="K348" s="14" t="str">
        <f aca="false">IF(OR($H348="",$I348=""),"",IF($I348-$H348&lt;=Spravochnik!$E$5,"Ha","Yo'q"))</f>
        <v/>
      </c>
      <c r="L348" s="14" t="str">
        <f aca="false">IF(AND($B348&lt;&gt;"",$H348&lt;&gt;"",$I348="",Boshqaruv!$C$12-$H348&gt;Spravochnik!$E$5),"Ha","")</f>
        <v/>
      </c>
      <c r="M348" s="12"/>
      <c r="N348" s="14" t="str">
        <f aca="false">IF(OR($B348="",$C348=""),"",IF(COUNTIFS($B$5:$B$604,$B348,$C$5:$C$604,$C348)&gt;1,"Takror",""))</f>
        <v/>
      </c>
      <c r="O348" s="28" t="n">
        <f aca="false">IF(AND($B348&lt;&gt;"",$I348&gt;=Boshqaruv!$C$9,$I348&lt;=Boshqaruv!$C$10),IF(COUNTIFS(Patronaj_0_5!$D$5:$D$2504,$B348,Patronaj_0_5!$E$5:$E$2504,$C348,Patronaj_0_5!$H$5:$H$2504,"Ha",Patronaj_0_5!$B$5:$B$2504,"&gt;="&amp;Boshqaruv!$C$9,Patronaj_0_5!$B$5:$B$2504,"&lt;="&amp;Boshqaruv!$C$10)=0,1,0),0)</f>
        <v>0</v>
      </c>
    </row>
    <row r="349" customFormat="false" ht="15" hidden="false" customHeight="false" outlineLevel="0" collapsed="false">
      <c r="A349" s="20" t="n">
        <v>345</v>
      </c>
      <c r="B349" s="12"/>
      <c r="C349" s="13"/>
      <c r="D349" s="24"/>
      <c r="E349" s="12"/>
      <c r="F349" s="12"/>
      <c r="G349" s="25"/>
      <c r="H349" s="13"/>
      <c r="I349" s="13"/>
      <c r="J349" s="14" t="str">
        <f aca="false">IF(OR($H349="",$I349=""),"",$I349-$H349)</f>
        <v/>
      </c>
      <c r="K349" s="14" t="str">
        <f aca="false">IF(OR($H349="",$I349=""),"",IF($I349-$H349&lt;=Spravochnik!$E$5,"Ha","Yo'q"))</f>
        <v/>
      </c>
      <c r="L349" s="14" t="str">
        <f aca="false">IF(AND($B349&lt;&gt;"",$H349&lt;&gt;"",$I349="",Boshqaruv!$C$12-$H349&gt;Spravochnik!$E$5),"Ha","")</f>
        <v/>
      </c>
      <c r="M349" s="12"/>
      <c r="N349" s="14" t="str">
        <f aca="false">IF(OR($B349="",$C349=""),"",IF(COUNTIFS($B$5:$B$604,$B349,$C$5:$C$604,$C349)&gt;1,"Takror",""))</f>
        <v/>
      </c>
      <c r="O349" s="28" t="n">
        <f aca="false">IF(AND($B349&lt;&gt;"",$I349&gt;=Boshqaruv!$C$9,$I349&lt;=Boshqaruv!$C$10),IF(COUNTIFS(Patronaj_0_5!$D$5:$D$2504,$B349,Patronaj_0_5!$E$5:$E$2504,$C349,Patronaj_0_5!$H$5:$H$2504,"Ha",Patronaj_0_5!$B$5:$B$2504,"&gt;="&amp;Boshqaruv!$C$9,Patronaj_0_5!$B$5:$B$2504,"&lt;="&amp;Boshqaruv!$C$10)=0,1,0),0)</f>
        <v>0</v>
      </c>
    </row>
    <row r="350" customFormat="false" ht="15" hidden="false" customHeight="false" outlineLevel="0" collapsed="false">
      <c r="A350" s="20" t="n">
        <v>346</v>
      </c>
      <c r="B350" s="12"/>
      <c r="C350" s="13"/>
      <c r="D350" s="24"/>
      <c r="E350" s="12"/>
      <c r="F350" s="12"/>
      <c r="G350" s="25"/>
      <c r="H350" s="13"/>
      <c r="I350" s="13"/>
      <c r="J350" s="14" t="str">
        <f aca="false">IF(OR($H350="",$I350=""),"",$I350-$H350)</f>
        <v/>
      </c>
      <c r="K350" s="14" t="str">
        <f aca="false">IF(OR($H350="",$I350=""),"",IF($I350-$H350&lt;=Spravochnik!$E$5,"Ha","Yo'q"))</f>
        <v/>
      </c>
      <c r="L350" s="14" t="str">
        <f aca="false">IF(AND($B350&lt;&gt;"",$H350&lt;&gt;"",$I350="",Boshqaruv!$C$12-$H350&gt;Spravochnik!$E$5),"Ha","")</f>
        <v/>
      </c>
      <c r="M350" s="12"/>
      <c r="N350" s="14" t="str">
        <f aca="false">IF(OR($B350="",$C350=""),"",IF(COUNTIFS($B$5:$B$604,$B350,$C$5:$C$604,$C350)&gt;1,"Takror",""))</f>
        <v/>
      </c>
      <c r="O350" s="28" t="n">
        <f aca="false">IF(AND($B350&lt;&gt;"",$I350&gt;=Boshqaruv!$C$9,$I350&lt;=Boshqaruv!$C$10),IF(COUNTIFS(Patronaj_0_5!$D$5:$D$2504,$B350,Patronaj_0_5!$E$5:$E$2504,$C350,Patronaj_0_5!$H$5:$H$2504,"Ha",Patronaj_0_5!$B$5:$B$2504,"&gt;="&amp;Boshqaruv!$C$9,Patronaj_0_5!$B$5:$B$2504,"&lt;="&amp;Boshqaruv!$C$10)=0,1,0),0)</f>
        <v>0</v>
      </c>
    </row>
    <row r="351" customFormat="false" ht="15" hidden="false" customHeight="false" outlineLevel="0" collapsed="false">
      <c r="A351" s="20" t="n">
        <v>347</v>
      </c>
      <c r="B351" s="12"/>
      <c r="C351" s="13"/>
      <c r="D351" s="24"/>
      <c r="E351" s="12"/>
      <c r="F351" s="12"/>
      <c r="G351" s="25"/>
      <c r="H351" s="13"/>
      <c r="I351" s="13"/>
      <c r="J351" s="14" t="str">
        <f aca="false">IF(OR($H351="",$I351=""),"",$I351-$H351)</f>
        <v/>
      </c>
      <c r="K351" s="14" t="str">
        <f aca="false">IF(OR($H351="",$I351=""),"",IF($I351-$H351&lt;=Spravochnik!$E$5,"Ha","Yo'q"))</f>
        <v/>
      </c>
      <c r="L351" s="14" t="str">
        <f aca="false">IF(AND($B351&lt;&gt;"",$H351&lt;&gt;"",$I351="",Boshqaruv!$C$12-$H351&gt;Spravochnik!$E$5),"Ha","")</f>
        <v/>
      </c>
      <c r="M351" s="12"/>
      <c r="N351" s="14" t="str">
        <f aca="false">IF(OR($B351="",$C351=""),"",IF(COUNTIFS($B$5:$B$604,$B351,$C$5:$C$604,$C351)&gt;1,"Takror",""))</f>
        <v/>
      </c>
      <c r="O351" s="28" t="n">
        <f aca="false">IF(AND($B351&lt;&gt;"",$I351&gt;=Boshqaruv!$C$9,$I351&lt;=Boshqaruv!$C$10),IF(COUNTIFS(Patronaj_0_5!$D$5:$D$2504,$B351,Patronaj_0_5!$E$5:$E$2504,$C351,Patronaj_0_5!$H$5:$H$2504,"Ha",Patronaj_0_5!$B$5:$B$2504,"&gt;="&amp;Boshqaruv!$C$9,Patronaj_0_5!$B$5:$B$2504,"&lt;="&amp;Boshqaruv!$C$10)=0,1,0),0)</f>
        <v>0</v>
      </c>
    </row>
    <row r="352" customFormat="false" ht="15" hidden="false" customHeight="false" outlineLevel="0" collapsed="false">
      <c r="A352" s="20" t="n">
        <v>348</v>
      </c>
      <c r="B352" s="12"/>
      <c r="C352" s="13"/>
      <c r="D352" s="24"/>
      <c r="E352" s="12"/>
      <c r="F352" s="12"/>
      <c r="G352" s="25"/>
      <c r="H352" s="13"/>
      <c r="I352" s="13"/>
      <c r="J352" s="14" t="str">
        <f aca="false">IF(OR($H352="",$I352=""),"",$I352-$H352)</f>
        <v/>
      </c>
      <c r="K352" s="14" t="str">
        <f aca="false">IF(OR($H352="",$I352=""),"",IF($I352-$H352&lt;=Spravochnik!$E$5,"Ha","Yo'q"))</f>
        <v/>
      </c>
      <c r="L352" s="14" t="str">
        <f aca="false">IF(AND($B352&lt;&gt;"",$H352&lt;&gt;"",$I352="",Boshqaruv!$C$12-$H352&gt;Spravochnik!$E$5),"Ha","")</f>
        <v/>
      </c>
      <c r="M352" s="12"/>
      <c r="N352" s="14" t="str">
        <f aca="false">IF(OR($B352="",$C352=""),"",IF(COUNTIFS($B$5:$B$604,$B352,$C$5:$C$604,$C352)&gt;1,"Takror",""))</f>
        <v/>
      </c>
      <c r="O352" s="28" t="n">
        <f aca="false">IF(AND($B352&lt;&gt;"",$I352&gt;=Boshqaruv!$C$9,$I352&lt;=Boshqaruv!$C$10),IF(COUNTIFS(Patronaj_0_5!$D$5:$D$2504,$B352,Patronaj_0_5!$E$5:$E$2504,$C352,Patronaj_0_5!$H$5:$H$2504,"Ha",Patronaj_0_5!$B$5:$B$2504,"&gt;="&amp;Boshqaruv!$C$9,Patronaj_0_5!$B$5:$B$2504,"&lt;="&amp;Boshqaruv!$C$10)=0,1,0),0)</f>
        <v>0</v>
      </c>
    </row>
    <row r="353" customFormat="false" ht="15" hidden="false" customHeight="false" outlineLevel="0" collapsed="false">
      <c r="A353" s="20" t="n">
        <v>349</v>
      </c>
      <c r="B353" s="12"/>
      <c r="C353" s="13"/>
      <c r="D353" s="24"/>
      <c r="E353" s="12"/>
      <c r="F353" s="12"/>
      <c r="G353" s="25"/>
      <c r="H353" s="13"/>
      <c r="I353" s="13"/>
      <c r="J353" s="14" t="str">
        <f aca="false">IF(OR($H353="",$I353=""),"",$I353-$H353)</f>
        <v/>
      </c>
      <c r="K353" s="14" t="str">
        <f aca="false">IF(OR($H353="",$I353=""),"",IF($I353-$H353&lt;=Spravochnik!$E$5,"Ha","Yo'q"))</f>
        <v/>
      </c>
      <c r="L353" s="14" t="str">
        <f aca="false">IF(AND($B353&lt;&gt;"",$H353&lt;&gt;"",$I353="",Boshqaruv!$C$12-$H353&gt;Spravochnik!$E$5),"Ha","")</f>
        <v/>
      </c>
      <c r="M353" s="12"/>
      <c r="N353" s="14" t="str">
        <f aca="false">IF(OR($B353="",$C353=""),"",IF(COUNTIFS($B$5:$B$604,$B353,$C$5:$C$604,$C353)&gt;1,"Takror",""))</f>
        <v/>
      </c>
      <c r="O353" s="28" t="n">
        <f aca="false">IF(AND($B353&lt;&gt;"",$I353&gt;=Boshqaruv!$C$9,$I353&lt;=Boshqaruv!$C$10),IF(COUNTIFS(Patronaj_0_5!$D$5:$D$2504,$B353,Patronaj_0_5!$E$5:$E$2504,$C353,Patronaj_0_5!$H$5:$H$2504,"Ha",Patronaj_0_5!$B$5:$B$2504,"&gt;="&amp;Boshqaruv!$C$9,Patronaj_0_5!$B$5:$B$2504,"&lt;="&amp;Boshqaruv!$C$10)=0,1,0),0)</f>
        <v>0</v>
      </c>
    </row>
    <row r="354" customFormat="false" ht="15" hidden="false" customHeight="false" outlineLevel="0" collapsed="false">
      <c r="A354" s="20" t="n">
        <v>350</v>
      </c>
      <c r="B354" s="12"/>
      <c r="C354" s="13"/>
      <c r="D354" s="24"/>
      <c r="E354" s="12"/>
      <c r="F354" s="12"/>
      <c r="G354" s="25"/>
      <c r="H354" s="13"/>
      <c r="I354" s="13"/>
      <c r="J354" s="14" t="str">
        <f aca="false">IF(OR($H354="",$I354=""),"",$I354-$H354)</f>
        <v/>
      </c>
      <c r="K354" s="14" t="str">
        <f aca="false">IF(OR($H354="",$I354=""),"",IF($I354-$H354&lt;=Spravochnik!$E$5,"Ha","Yo'q"))</f>
        <v/>
      </c>
      <c r="L354" s="14" t="str">
        <f aca="false">IF(AND($B354&lt;&gt;"",$H354&lt;&gt;"",$I354="",Boshqaruv!$C$12-$H354&gt;Spravochnik!$E$5),"Ha","")</f>
        <v/>
      </c>
      <c r="M354" s="12"/>
      <c r="N354" s="14" t="str">
        <f aca="false">IF(OR($B354="",$C354=""),"",IF(COUNTIFS($B$5:$B$604,$B354,$C$5:$C$604,$C354)&gt;1,"Takror",""))</f>
        <v/>
      </c>
      <c r="O354" s="28" t="n">
        <f aca="false">IF(AND($B354&lt;&gt;"",$I354&gt;=Boshqaruv!$C$9,$I354&lt;=Boshqaruv!$C$10),IF(COUNTIFS(Patronaj_0_5!$D$5:$D$2504,$B354,Patronaj_0_5!$E$5:$E$2504,$C354,Patronaj_0_5!$H$5:$H$2504,"Ha",Patronaj_0_5!$B$5:$B$2504,"&gt;="&amp;Boshqaruv!$C$9,Patronaj_0_5!$B$5:$B$2504,"&lt;="&amp;Boshqaruv!$C$10)=0,1,0),0)</f>
        <v>0</v>
      </c>
    </row>
    <row r="355" customFormat="false" ht="15" hidden="false" customHeight="false" outlineLevel="0" collapsed="false">
      <c r="A355" s="20" t="n">
        <v>351</v>
      </c>
      <c r="B355" s="12"/>
      <c r="C355" s="13"/>
      <c r="D355" s="24"/>
      <c r="E355" s="12"/>
      <c r="F355" s="12"/>
      <c r="G355" s="25"/>
      <c r="H355" s="13"/>
      <c r="I355" s="13"/>
      <c r="J355" s="14" t="str">
        <f aca="false">IF(OR($H355="",$I355=""),"",$I355-$H355)</f>
        <v/>
      </c>
      <c r="K355" s="14" t="str">
        <f aca="false">IF(OR($H355="",$I355=""),"",IF($I355-$H355&lt;=Spravochnik!$E$5,"Ha","Yo'q"))</f>
        <v/>
      </c>
      <c r="L355" s="14" t="str">
        <f aca="false">IF(AND($B355&lt;&gt;"",$H355&lt;&gt;"",$I355="",Boshqaruv!$C$12-$H355&gt;Spravochnik!$E$5),"Ha","")</f>
        <v/>
      </c>
      <c r="M355" s="12"/>
      <c r="N355" s="14" t="str">
        <f aca="false">IF(OR($B355="",$C355=""),"",IF(COUNTIFS($B$5:$B$604,$B355,$C$5:$C$604,$C355)&gt;1,"Takror",""))</f>
        <v/>
      </c>
      <c r="O355" s="28" t="n">
        <f aca="false">IF(AND($B355&lt;&gt;"",$I355&gt;=Boshqaruv!$C$9,$I355&lt;=Boshqaruv!$C$10),IF(COUNTIFS(Patronaj_0_5!$D$5:$D$2504,$B355,Patronaj_0_5!$E$5:$E$2504,$C355,Patronaj_0_5!$H$5:$H$2504,"Ha",Patronaj_0_5!$B$5:$B$2504,"&gt;="&amp;Boshqaruv!$C$9,Patronaj_0_5!$B$5:$B$2504,"&lt;="&amp;Boshqaruv!$C$10)=0,1,0),0)</f>
        <v>0</v>
      </c>
    </row>
    <row r="356" customFormat="false" ht="15" hidden="false" customHeight="false" outlineLevel="0" collapsed="false">
      <c r="A356" s="20" t="n">
        <v>352</v>
      </c>
      <c r="B356" s="12"/>
      <c r="C356" s="13"/>
      <c r="D356" s="24"/>
      <c r="E356" s="12"/>
      <c r="F356" s="12"/>
      <c r="G356" s="25"/>
      <c r="H356" s="13"/>
      <c r="I356" s="13"/>
      <c r="J356" s="14" t="str">
        <f aca="false">IF(OR($H356="",$I356=""),"",$I356-$H356)</f>
        <v/>
      </c>
      <c r="K356" s="14" t="str">
        <f aca="false">IF(OR($H356="",$I356=""),"",IF($I356-$H356&lt;=Spravochnik!$E$5,"Ha","Yo'q"))</f>
        <v/>
      </c>
      <c r="L356" s="14" t="str">
        <f aca="false">IF(AND($B356&lt;&gt;"",$H356&lt;&gt;"",$I356="",Boshqaruv!$C$12-$H356&gt;Spravochnik!$E$5),"Ha","")</f>
        <v/>
      </c>
      <c r="M356" s="12"/>
      <c r="N356" s="14" t="str">
        <f aca="false">IF(OR($B356="",$C356=""),"",IF(COUNTIFS($B$5:$B$604,$B356,$C$5:$C$604,$C356)&gt;1,"Takror",""))</f>
        <v/>
      </c>
      <c r="O356" s="28" t="n">
        <f aca="false">IF(AND($B356&lt;&gt;"",$I356&gt;=Boshqaruv!$C$9,$I356&lt;=Boshqaruv!$C$10),IF(COUNTIFS(Patronaj_0_5!$D$5:$D$2504,$B356,Patronaj_0_5!$E$5:$E$2504,$C356,Patronaj_0_5!$H$5:$H$2504,"Ha",Patronaj_0_5!$B$5:$B$2504,"&gt;="&amp;Boshqaruv!$C$9,Patronaj_0_5!$B$5:$B$2504,"&lt;="&amp;Boshqaruv!$C$10)=0,1,0),0)</f>
        <v>0</v>
      </c>
    </row>
    <row r="357" customFormat="false" ht="15" hidden="false" customHeight="false" outlineLevel="0" collapsed="false">
      <c r="A357" s="20" t="n">
        <v>353</v>
      </c>
      <c r="B357" s="12"/>
      <c r="C357" s="13"/>
      <c r="D357" s="24"/>
      <c r="E357" s="12"/>
      <c r="F357" s="12"/>
      <c r="G357" s="25"/>
      <c r="H357" s="13"/>
      <c r="I357" s="13"/>
      <c r="J357" s="14" t="str">
        <f aca="false">IF(OR($H357="",$I357=""),"",$I357-$H357)</f>
        <v/>
      </c>
      <c r="K357" s="14" t="str">
        <f aca="false">IF(OR($H357="",$I357=""),"",IF($I357-$H357&lt;=Spravochnik!$E$5,"Ha","Yo'q"))</f>
        <v/>
      </c>
      <c r="L357" s="14" t="str">
        <f aca="false">IF(AND($B357&lt;&gt;"",$H357&lt;&gt;"",$I357="",Boshqaruv!$C$12-$H357&gt;Spravochnik!$E$5),"Ha","")</f>
        <v/>
      </c>
      <c r="M357" s="12"/>
      <c r="N357" s="14" t="str">
        <f aca="false">IF(OR($B357="",$C357=""),"",IF(COUNTIFS($B$5:$B$604,$B357,$C$5:$C$604,$C357)&gt;1,"Takror",""))</f>
        <v/>
      </c>
      <c r="O357" s="28" t="n">
        <f aca="false">IF(AND($B357&lt;&gt;"",$I357&gt;=Boshqaruv!$C$9,$I357&lt;=Boshqaruv!$C$10),IF(COUNTIFS(Patronaj_0_5!$D$5:$D$2504,$B357,Patronaj_0_5!$E$5:$E$2504,$C357,Patronaj_0_5!$H$5:$H$2504,"Ha",Patronaj_0_5!$B$5:$B$2504,"&gt;="&amp;Boshqaruv!$C$9,Patronaj_0_5!$B$5:$B$2504,"&lt;="&amp;Boshqaruv!$C$10)=0,1,0),0)</f>
        <v>0</v>
      </c>
    </row>
    <row r="358" customFormat="false" ht="15" hidden="false" customHeight="false" outlineLevel="0" collapsed="false">
      <c r="A358" s="20" t="n">
        <v>354</v>
      </c>
      <c r="B358" s="12"/>
      <c r="C358" s="13"/>
      <c r="D358" s="24"/>
      <c r="E358" s="12"/>
      <c r="F358" s="12"/>
      <c r="G358" s="25"/>
      <c r="H358" s="13"/>
      <c r="I358" s="13"/>
      <c r="J358" s="14" t="str">
        <f aca="false">IF(OR($H358="",$I358=""),"",$I358-$H358)</f>
        <v/>
      </c>
      <c r="K358" s="14" t="str">
        <f aca="false">IF(OR($H358="",$I358=""),"",IF($I358-$H358&lt;=Spravochnik!$E$5,"Ha","Yo'q"))</f>
        <v/>
      </c>
      <c r="L358" s="14" t="str">
        <f aca="false">IF(AND($B358&lt;&gt;"",$H358&lt;&gt;"",$I358="",Boshqaruv!$C$12-$H358&gt;Spravochnik!$E$5),"Ha","")</f>
        <v/>
      </c>
      <c r="M358" s="12"/>
      <c r="N358" s="14" t="str">
        <f aca="false">IF(OR($B358="",$C358=""),"",IF(COUNTIFS($B$5:$B$604,$B358,$C$5:$C$604,$C358)&gt;1,"Takror",""))</f>
        <v/>
      </c>
      <c r="O358" s="28" t="n">
        <f aca="false">IF(AND($B358&lt;&gt;"",$I358&gt;=Boshqaruv!$C$9,$I358&lt;=Boshqaruv!$C$10),IF(COUNTIFS(Patronaj_0_5!$D$5:$D$2504,$B358,Patronaj_0_5!$E$5:$E$2504,$C358,Patronaj_0_5!$H$5:$H$2504,"Ha",Patronaj_0_5!$B$5:$B$2504,"&gt;="&amp;Boshqaruv!$C$9,Patronaj_0_5!$B$5:$B$2504,"&lt;="&amp;Boshqaruv!$C$10)=0,1,0),0)</f>
        <v>0</v>
      </c>
    </row>
    <row r="359" customFormat="false" ht="15" hidden="false" customHeight="false" outlineLevel="0" collapsed="false">
      <c r="A359" s="20" t="n">
        <v>355</v>
      </c>
      <c r="B359" s="12"/>
      <c r="C359" s="13"/>
      <c r="D359" s="24"/>
      <c r="E359" s="12"/>
      <c r="F359" s="12"/>
      <c r="G359" s="25"/>
      <c r="H359" s="13"/>
      <c r="I359" s="13"/>
      <c r="J359" s="14" t="str">
        <f aca="false">IF(OR($H359="",$I359=""),"",$I359-$H359)</f>
        <v/>
      </c>
      <c r="K359" s="14" t="str">
        <f aca="false">IF(OR($H359="",$I359=""),"",IF($I359-$H359&lt;=Spravochnik!$E$5,"Ha","Yo'q"))</f>
        <v/>
      </c>
      <c r="L359" s="14" t="str">
        <f aca="false">IF(AND($B359&lt;&gt;"",$H359&lt;&gt;"",$I359="",Boshqaruv!$C$12-$H359&gt;Spravochnik!$E$5),"Ha","")</f>
        <v/>
      </c>
      <c r="M359" s="12"/>
      <c r="N359" s="14" t="str">
        <f aca="false">IF(OR($B359="",$C359=""),"",IF(COUNTIFS($B$5:$B$604,$B359,$C$5:$C$604,$C359)&gt;1,"Takror",""))</f>
        <v/>
      </c>
      <c r="O359" s="28" t="n">
        <f aca="false">IF(AND($B359&lt;&gt;"",$I359&gt;=Boshqaruv!$C$9,$I359&lt;=Boshqaruv!$C$10),IF(COUNTIFS(Patronaj_0_5!$D$5:$D$2504,$B359,Patronaj_0_5!$E$5:$E$2504,$C359,Patronaj_0_5!$H$5:$H$2504,"Ha",Patronaj_0_5!$B$5:$B$2504,"&gt;="&amp;Boshqaruv!$C$9,Patronaj_0_5!$B$5:$B$2504,"&lt;="&amp;Boshqaruv!$C$10)=0,1,0),0)</f>
        <v>0</v>
      </c>
    </row>
    <row r="360" customFormat="false" ht="15" hidden="false" customHeight="false" outlineLevel="0" collapsed="false">
      <c r="A360" s="20" t="n">
        <v>356</v>
      </c>
      <c r="B360" s="12"/>
      <c r="C360" s="13"/>
      <c r="D360" s="24"/>
      <c r="E360" s="12"/>
      <c r="F360" s="12"/>
      <c r="G360" s="25"/>
      <c r="H360" s="13"/>
      <c r="I360" s="13"/>
      <c r="J360" s="14" t="str">
        <f aca="false">IF(OR($H360="",$I360=""),"",$I360-$H360)</f>
        <v/>
      </c>
      <c r="K360" s="14" t="str">
        <f aca="false">IF(OR($H360="",$I360=""),"",IF($I360-$H360&lt;=Spravochnik!$E$5,"Ha","Yo'q"))</f>
        <v/>
      </c>
      <c r="L360" s="14" t="str">
        <f aca="false">IF(AND($B360&lt;&gt;"",$H360&lt;&gt;"",$I360="",Boshqaruv!$C$12-$H360&gt;Spravochnik!$E$5),"Ha","")</f>
        <v/>
      </c>
      <c r="M360" s="12"/>
      <c r="N360" s="14" t="str">
        <f aca="false">IF(OR($B360="",$C360=""),"",IF(COUNTIFS($B$5:$B$604,$B360,$C$5:$C$604,$C360)&gt;1,"Takror",""))</f>
        <v/>
      </c>
      <c r="O360" s="28" t="n">
        <f aca="false">IF(AND($B360&lt;&gt;"",$I360&gt;=Boshqaruv!$C$9,$I360&lt;=Boshqaruv!$C$10),IF(COUNTIFS(Patronaj_0_5!$D$5:$D$2504,$B360,Patronaj_0_5!$E$5:$E$2504,$C360,Patronaj_0_5!$H$5:$H$2504,"Ha",Patronaj_0_5!$B$5:$B$2504,"&gt;="&amp;Boshqaruv!$C$9,Patronaj_0_5!$B$5:$B$2504,"&lt;="&amp;Boshqaruv!$C$10)=0,1,0),0)</f>
        <v>0</v>
      </c>
    </row>
    <row r="361" customFormat="false" ht="15" hidden="false" customHeight="false" outlineLevel="0" collapsed="false">
      <c r="A361" s="20" t="n">
        <v>357</v>
      </c>
      <c r="B361" s="12"/>
      <c r="C361" s="13"/>
      <c r="D361" s="24"/>
      <c r="E361" s="12"/>
      <c r="F361" s="12"/>
      <c r="G361" s="25"/>
      <c r="H361" s="13"/>
      <c r="I361" s="13"/>
      <c r="J361" s="14" t="str">
        <f aca="false">IF(OR($H361="",$I361=""),"",$I361-$H361)</f>
        <v/>
      </c>
      <c r="K361" s="14" t="str">
        <f aca="false">IF(OR($H361="",$I361=""),"",IF($I361-$H361&lt;=Spravochnik!$E$5,"Ha","Yo'q"))</f>
        <v/>
      </c>
      <c r="L361" s="14" t="str">
        <f aca="false">IF(AND($B361&lt;&gt;"",$H361&lt;&gt;"",$I361="",Boshqaruv!$C$12-$H361&gt;Spravochnik!$E$5),"Ha","")</f>
        <v/>
      </c>
      <c r="M361" s="12"/>
      <c r="N361" s="14" t="str">
        <f aca="false">IF(OR($B361="",$C361=""),"",IF(COUNTIFS($B$5:$B$604,$B361,$C$5:$C$604,$C361)&gt;1,"Takror",""))</f>
        <v/>
      </c>
      <c r="O361" s="28" t="n">
        <f aca="false">IF(AND($B361&lt;&gt;"",$I361&gt;=Boshqaruv!$C$9,$I361&lt;=Boshqaruv!$C$10),IF(COUNTIFS(Patronaj_0_5!$D$5:$D$2504,$B361,Patronaj_0_5!$E$5:$E$2504,$C361,Patronaj_0_5!$H$5:$H$2504,"Ha",Patronaj_0_5!$B$5:$B$2504,"&gt;="&amp;Boshqaruv!$C$9,Patronaj_0_5!$B$5:$B$2504,"&lt;="&amp;Boshqaruv!$C$10)=0,1,0),0)</f>
        <v>0</v>
      </c>
    </row>
    <row r="362" customFormat="false" ht="15" hidden="false" customHeight="false" outlineLevel="0" collapsed="false">
      <c r="A362" s="20" t="n">
        <v>358</v>
      </c>
      <c r="B362" s="12"/>
      <c r="C362" s="13"/>
      <c r="D362" s="24"/>
      <c r="E362" s="12"/>
      <c r="F362" s="12"/>
      <c r="G362" s="25"/>
      <c r="H362" s="13"/>
      <c r="I362" s="13"/>
      <c r="J362" s="14" t="str">
        <f aca="false">IF(OR($H362="",$I362=""),"",$I362-$H362)</f>
        <v/>
      </c>
      <c r="K362" s="14" t="str">
        <f aca="false">IF(OR($H362="",$I362=""),"",IF($I362-$H362&lt;=Spravochnik!$E$5,"Ha","Yo'q"))</f>
        <v/>
      </c>
      <c r="L362" s="14" t="str">
        <f aca="false">IF(AND($B362&lt;&gt;"",$H362&lt;&gt;"",$I362="",Boshqaruv!$C$12-$H362&gt;Spravochnik!$E$5),"Ha","")</f>
        <v/>
      </c>
      <c r="M362" s="12"/>
      <c r="N362" s="14" t="str">
        <f aca="false">IF(OR($B362="",$C362=""),"",IF(COUNTIFS($B$5:$B$604,$B362,$C$5:$C$604,$C362)&gt;1,"Takror",""))</f>
        <v/>
      </c>
      <c r="O362" s="28" t="n">
        <f aca="false">IF(AND($B362&lt;&gt;"",$I362&gt;=Boshqaruv!$C$9,$I362&lt;=Boshqaruv!$C$10),IF(COUNTIFS(Patronaj_0_5!$D$5:$D$2504,$B362,Patronaj_0_5!$E$5:$E$2504,$C362,Patronaj_0_5!$H$5:$H$2504,"Ha",Patronaj_0_5!$B$5:$B$2504,"&gt;="&amp;Boshqaruv!$C$9,Patronaj_0_5!$B$5:$B$2504,"&lt;="&amp;Boshqaruv!$C$10)=0,1,0),0)</f>
        <v>0</v>
      </c>
    </row>
    <row r="363" customFormat="false" ht="15" hidden="false" customHeight="false" outlineLevel="0" collapsed="false">
      <c r="A363" s="20" t="n">
        <v>359</v>
      </c>
      <c r="B363" s="12"/>
      <c r="C363" s="13"/>
      <c r="D363" s="24"/>
      <c r="E363" s="12"/>
      <c r="F363" s="12"/>
      <c r="G363" s="25"/>
      <c r="H363" s="13"/>
      <c r="I363" s="13"/>
      <c r="J363" s="14" t="str">
        <f aca="false">IF(OR($H363="",$I363=""),"",$I363-$H363)</f>
        <v/>
      </c>
      <c r="K363" s="14" t="str">
        <f aca="false">IF(OR($H363="",$I363=""),"",IF($I363-$H363&lt;=Spravochnik!$E$5,"Ha","Yo'q"))</f>
        <v/>
      </c>
      <c r="L363" s="14" t="str">
        <f aca="false">IF(AND($B363&lt;&gt;"",$H363&lt;&gt;"",$I363="",Boshqaruv!$C$12-$H363&gt;Spravochnik!$E$5),"Ha","")</f>
        <v/>
      </c>
      <c r="M363" s="12"/>
      <c r="N363" s="14" t="str">
        <f aca="false">IF(OR($B363="",$C363=""),"",IF(COUNTIFS($B$5:$B$604,$B363,$C$5:$C$604,$C363)&gt;1,"Takror",""))</f>
        <v/>
      </c>
      <c r="O363" s="28" t="n">
        <f aca="false">IF(AND($B363&lt;&gt;"",$I363&gt;=Boshqaruv!$C$9,$I363&lt;=Boshqaruv!$C$10),IF(COUNTIFS(Patronaj_0_5!$D$5:$D$2504,$B363,Patronaj_0_5!$E$5:$E$2504,$C363,Patronaj_0_5!$H$5:$H$2504,"Ha",Patronaj_0_5!$B$5:$B$2504,"&gt;="&amp;Boshqaruv!$C$9,Patronaj_0_5!$B$5:$B$2504,"&lt;="&amp;Boshqaruv!$C$10)=0,1,0),0)</f>
        <v>0</v>
      </c>
    </row>
    <row r="364" customFormat="false" ht="15" hidden="false" customHeight="false" outlineLevel="0" collapsed="false">
      <c r="A364" s="20" t="n">
        <v>360</v>
      </c>
      <c r="B364" s="12"/>
      <c r="C364" s="13"/>
      <c r="D364" s="24"/>
      <c r="E364" s="12"/>
      <c r="F364" s="12"/>
      <c r="G364" s="25"/>
      <c r="H364" s="13"/>
      <c r="I364" s="13"/>
      <c r="J364" s="14" t="str">
        <f aca="false">IF(OR($H364="",$I364=""),"",$I364-$H364)</f>
        <v/>
      </c>
      <c r="K364" s="14" t="str">
        <f aca="false">IF(OR($H364="",$I364=""),"",IF($I364-$H364&lt;=Spravochnik!$E$5,"Ha","Yo'q"))</f>
        <v/>
      </c>
      <c r="L364" s="14" t="str">
        <f aca="false">IF(AND($B364&lt;&gt;"",$H364&lt;&gt;"",$I364="",Boshqaruv!$C$12-$H364&gt;Spravochnik!$E$5),"Ha","")</f>
        <v/>
      </c>
      <c r="M364" s="12"/>
      <c r="N364" s="14" t="str">
        <f aca="false">IF(OR($B364="",$C364=""),"",IF(COUNTIFS($B$5:$B$604,$B364,$C$5:$C$604,$C364)&gt;1,"Takror",""))</f>
        <v/>
      </c>
      <c r="O364" s="28" t="n">
        <f aca="false">IF(AND($B364&lt;&gt;"",$I364&gt;=Boshqaruv!$C$9,$I364&lt;=Boshqaruv!$C$10),IF(COUNTIFS(Patronaj_0_5!$D$5:$D$2504,$B364,Patronaj_0_5!$E$5:$E$2504,$C364,Patronaj_0_5!$H$5:$H$2504,"Ha",Patronaj_0_5!$B$5:$B$2504,"&gt;="&amp;Boshqaruv!$C$9,Patronaj_0_5!$B$5:$B$2504,"&lt;="&amp;Boshqaruv!$C$10)=0,1,0),0)</f>
        <v>0</v>
      </c>
    </row>
    <row r="365" customFormat="false" ht="15" hidden="false" customHeight="false" outlineLevel="0" collapsed="false">
      <c r="A365" s="20" t="n">
        <v>361</v>
      </c>
      <c r="B365" s="12"/>
      <c r="C365" s="13"/>
      <c r="D365" s="24"/>
      <c r="E365" s="12"/>
      <c r="F365" s="12"/>
      <c r="G365" s="25"/>
      <c r="H365" s="13"/>
      <c r="I365" s="13"/>
      <c r="J365" s="14" t="str">
        <f aca="false">IF(OR($H365="",$I365=""),"",$I365-$H365)</f>
        <v/>
      </c>
      <c r="K365" s="14" t="str">
        <f aca="false">IF(OR($H365="",$I365=""),"",IF($I365-$H365&lt;=Spravochnik!$E$5,"Ha","Yo'q"))</f>
        <v/>
      </c>
      <c r="L365" s="14" t="str">
        <f aca="false">IF(AND($B365&lt;&gt;"",$H365&lt;&gt;"",$I365="",Boshqaruv!$C$12-$H365&gt;Spravochnik!$E$5),"Ha","")</f>
        <v/>
      </c>
      <c r="M365" s="12"/>
      <c r="N365" s="14" t="str">
        <f aca="false">IF(OR($B365="",$C365=""),"",IF(COUNTIFS($B$5:$B$604,$B365,$C$5:$C$604,$C365)&gt;1,"Takror",""))</f>
        <v/>
      </c>
      <c r="O365" s="28" t="n">
        <f aca="false">IF(AND($B365&lt;&gt;"",$I365&gt;=Boshqaruv!$C$9,$I365&lt;=Boshqaruv!$C$10),IF(COUNTIFS(Patronaj_0_5!$D$5:$D$2504,$B365,Patronaj_0_5!$E$5:$E$2504,$C365,Patronaj_0_5!$H$5:$H$2504,"Ha",Patronaj_0_5!$B$5:$B$2504,"&gt;="&amp;Boshqaruv!$C$9,Patronaj_0_5!$B$5:$B$2504,"&lt;="&amp;Boshqaruv!$C$10)=0,1,0),0)</f>
        <v>0</v>
      </c>
    </row>
    <row r="366" customFormat="false" ht="15" hidden="false" customHeight="false" outlineLevel="0" collapsed="false">
      <c r="A366" s="20" t="n">
        <v>362</v>
      </c>
      <c r="B366" s="12"/>
      <c r="C366" s="13"/>
      <c r="D366" s="24"/>
      <c r="E366" s="12"/>
      <c r="F366" s="12"/>
      <c r="G366" s="25"/>
      <c r="H366" s="13"/>
      <c r="I366" s="13"/>
      <c r="J366" s="14" t="str">
        <f aca="false">IF(OR($H366="",$I366=""),"",$I366-$H366)</f>
        <v/>
      </c>
      <c r="K366" s="14" t="str">
        <f aca="false">IF(OR($H366="",$I366=""),"",IF($I366-$H366&lt;=Spravochnik!$E$5,"Ha","Yo'q"))</f>
        <v/>
      </c>
      <c r="L366" s="14" t="str">
        <f aca="false">IF(AND($B366&lt;&gt;"",$H366&lt;&gt;"",$I366="",Boshqaruv!$C$12-$H366&gt;Spravochnik!$E$5),"Ha","")</f>
        <v/>
      </c>
      <c r="M366" s="12"/>
      <c r="N366" s="14" t="str">
        <f aca="false">IF(OR($B366="",$C366=""),"",IF(COUNTIFS($B$5:$B$604,$B366,$C$5:$C$604,$C366)&gt;1,"Takror",""))</f>
        <v/>
      </c>
      <c r="O366" s="28" t="n">
        <f aca="false">IF(AND($B366&lt;&gt;"",$I366&gt;=Boshqaruv!$C$9,$I366&lt;=Boshqaruv!$C$10),IF(COUNTIFS(Patronaj_0_5!$D$5:$D$2504,$B366,Patronaj_0_5!$E$5:$E$2504,$C366,Patronaj_0_5!$H$5:$H$2504,"Ha",Patronaj_0_5!$B$5:$B$2504,"&gt;="&amp;Boshqaruv!$C$9,Patronaj_0_5!$B$5:$B$2504,"&lt;="&amp;Boshqaruv!$C$10)=0,1,0),0)</f>
        <v>0</v>
      </c>
    </row>
    <row r="367" customFormat="false" ht="15" hidden="false" customHeight="false" outlineLevel="0" collapsed="false">
      <c r="A367" s="20" t="n">
        <v>363</v>
      </c>
      <c r="B367" s="12"/>
      <c r="C367" s="13"/>
      <c r="D367" s="24"/>
      <c r="E367" s="12"/>
      <c r="F367" s="12"/>
      <c r="G367" s="25"/>
      <c r="H367" s="13"/>
      <c r="I367" s="13"/>
      <c r="J367" s="14" t="str">
        <f aca="false">IF(OR($H367="",$I367=""),"",$I367-$H367)</f>
        <v/>
      </c>
      <c r="K367" s="14" t="str">
        <f aca="false">IF(OR($H367="",$I367=""),"",IF($I367-$H367&lt;=Spravochnik!$E$5,"Ha","Yo'q"))</f>
        <v/>
      </c>
      <c r="L367" s="14" t="str">
        <f aca="false">IF(AND($B367&lt;&gt;"",$H367&lt;&gt;"",$I367="",Boshqaruv!$C$12-$H367&gt;Spravochnik!$E$5),"Ha","")</f>
        <v/>
      </c>
      <c r="M367" s="12"/>
      <c r="N367" s="14" t="str">
        <f aca="false">IF(OR($B367="",$C367=""),"",IF(COUNTIFS($B$5:$B$604,$B367,$C$5:$C$604,$C367)&gt;1,"Takror",""))</f>
        <v/>
      </c>
      <c r="O367" s="28" t="n">
        <f aca="false">IF(AND($B367&lt;&gt;"",$I367&gt;=Boshqaruv!$C$9,$I367&lt;=Boshqaruv!$C$10),IF(COUNTIFS(Patronaj_0_5!$D$5:$D$2504,$B367,Patronaj_0_5!$E$5:$E$2504,$C367,Patronaj_0_5!$H$5:$H$2504,"Ha",Patronaj_0_5!$B$5:$B$2504,"&gt;="&amp;Boshqaruv!$C$9,Patronaj_0_5!$B$5:$B$2504,"&lt;="&amp;Boshqaruv!$C$10)=0,1,0),0)</f>
        <v>0</v>
      </c>
    </row>
    <row r="368" customFormat="false" ht="15" hidden="false" customHeight="false" outlineLevel="0" collapsed="false">
      <c r="A368" s="20" t="n">
        <v>364</v>
      </c>
      <c r="B368" s="12"/>
      <c r="C368" s="13"/>
      <c r="D368" s="24"/>
      <c r="E368" s="12"/>
      <c r="F368" s="12"/>
      <c r="G368" s="25"/>
      <c r="H368" s="13"/>
      <c r="I368" s="13"/>
      <c r="J368" s="14" t="str">
        <f aca="false">IF(OR($H368="",$I368=""),"",$I368-$H368)</f>
        <v/>
      </c>
      <c r="K368" s="14" t="str">
        <f aca="false">IF(OR($H368="",$I368=""),"",IF($I368-$H368&lt;=Spravochnik!$E$5,"Ha","Yo'q"))</f>
        <v/>
      </c>
      <c r="L368" s="14" t="str">
        <f aca="false">IF(AND($B368&lt;&gt;"",$H368&lt;&gt;"",$I368="",Boshqaruv!$C$12-$H368&gt;Spravochnik!$E$5),"Ha","")</f>
        <v/>
      </c>
      <c r="M368" s="12"/>
      <c r="N368" s="14" t="str">
        <f aca="false">IF(OR($B368="",$C368=""),"",IF(COUNTIFS($B$5:$B$604,$B368,$C$5:$C$604,$C368)&gt;1,"Takror",""))</f>
        <v/>
      </c>
      <c r="O368" s="28" t="n">
        <f aca="false">IF(AND($B368&lt;&gt;"",$I368&gt;=Boshqaruv!$C$9,$I368&lt;=Boshqaruv!$C$10),IF(COUNTIFS(Patronaj_0_5!$D$5:$D$2504,$B368,Patronaj_0_5!$E$5:$E$2504,$C368,Patronaj_0_5!$H$5:$H$2504,"Ha",Patronaj_0_5!$B$5:$B$2504,"&gt;="&amp;Boshqaruv!$C$9,Patronaj_0_5!$B$5:$B$2504,"&lt;="&amp;Boshqaruv!$C$10)=0,1,0),0)</f>
        <v>0</v>
      </c>
    </row>
    <row r="369" customFormat="false" ht="15" hidden="false" customHeight="false" outlineLevel="0" collapsed="false">
      <c r="A369" s="20" t="n">
        <v>365</v>
      </c>
      <c r="B369" s="12"/>
      <c r="C369" s="13"/>
      <c r="D369" s="24"/>
      <c r="E369" s="12"/>
      <c r="F369" s="12"/>
      <c r="G369" s="25"/>
      <c r="H369" s="13"/>
      <c r="I369" s="13"/>
      <c r="J369" s="14" t="str">
        <f aca="false">IF(OR($H369="",$I369=""),"",$I369-$H369)</f>
        <v/>
      </c>
      <c r="K369" s="14" t="str">
        <f aca="false">IF(OR($H369="",$I369=""),"",IF($I369-$H369&lt;=Spravochnik!$E$5,"Ha","Yo'q"))</f>
        <v/>
      </c>
      <c r="L369" s="14" t="str">
        <f aca="false">IF(AND($B369&lt;&gt;"",$H369&lt;&gt;"",$I369="",Boshqaruv!$C$12-$H369&gt;Spravochnik!$E$5),"Ha","")</f>
        <v/>
      </c>
      <c r="M369" s="12"/>
      <c r="N369" s="14" t="str">
        <f aca="false">IF(OR($B369="",$C369=""),"",IF(COUNTIFS($B$5:$B$604,$B369,$C$5:$C$604,$C369)&gt;1,"Takror",""))</f>
        <v/>
      </c>
      <c r="O369" s="28" t="n">
        <f aca="false">IF(AND($B369&lt;&gt;"",$I369&gt;=Boshqaruv!$C$9,$I369&lt;=Boshqaruv!$C$10),IF(COUNTIFS(Patronaj_0_5!$D$5:$D$2504,$B369,Patronaj_0_5!$E$5:$E$2504,$C369,Patronaj_0_5!$H$5:$H$2504,"Ha",Patronaj_0_5!$B$5:$B$2504,"&gt;="&amp;Boshqaruv!$C$9,Patronaj_0_5!$B$5:$B$2504,"&lt;="&amp;Boshqaruv!$C$10)=0,1,0),0)</f>
        <v>0</v>
      </c>
    </row>
    <row r="370" customFormat="false" ht="15" hidden="false" customHeight="false" outlineLevel="0" collapsed="false">
      <c r="A370" s="20" t="n">
        <v>366</v>
      </c>
      <c r="B370" s="12"/>
      <c r="C370" s="13"/>
      <c r="D370" s="24"/>
      <c r="E370" s="12"/>
      <c r="F370" s="12"/>
      <c r="G370" s="25"/>
      <c r="H370" s="13"/>
      <c r="I370" s="13"/>
      <c r="J370" s="14" t="str">
        <f aca="false">IF(OR($H370="",$I370=""),"",$I370-$H370)</f>
        <v/>
      </c>
      <c r="K370" s="14" t="str">
        <f aca="false">IF(OR($H370="",$I370=""),"",IF($I370-$H370&lt;=Spravochnik!$E$5,"Ha","Yo'q"))</f>
        <v/>
      </c>
      <c r="L370" s="14" t="str">
        <f aca="false">IF(AND($B370&lt;&gt;"",$H370&lt;&gt;"",$I370="",Boshqaruv!$C$12-$H370&gt;Spravochnik!$E$5),"Ha","")</f>
        <v/>
      </c>
      <c r="M370" s="12"/>
      <c r="N370" s="14" t="str">
        <f aca="false">IF(OR($B370="",$C370=""),"",IF(COUNTIFS($B$5:$B$604,$B370,$C$5:$C$604,$C370)&gt;1,"Takror",""))</f>
        <v/>
      </c>
      <c r="O370" s="28" t="n">
        <f aca="false">IF(AND($B370&lt;&gt;"",$I370&gt;=Boshqaruv!$C$9,$I370&lt;=Boshqaruv!$C$10),IF(COUNTIFS(Patronaj_0_5!$D$5:$D$2504,$B370,Patronaj_0_5!$E$5:$E$2504,$C370,Patronaj_0_5!$H$5:$H$2504,"Ha",Patronaj_0_5!$B$5:$B$2504,"&gt;="&amp;Boshqaruv!$C$9,Patronaj_0_5!$B$5:$B$2504,"&lt;="&amp;Boshqaruv!$C$10)=0,1,0),0)</f>
        <v>0</v>
      </c>
    </row>
    <row r="371" customFormat="false" ht="15" hidden="false" customHeight="false" outlineLevel="0" collapsed="false">
      <c r="A371" s="20" t="n">
        <v>367</v>
      </c>
      <c r="B371" s="12"/>
      <c r="C371" s="13"/>
      <c r="D371" s="24"/>
      <c r="E371" s="12"/>
      <c r="F371" s="12"/>
      <c r="G371" s="25"/>
      <c r="H371" s="13"/>
      <c r="I371" s="13"/>
      <c r="J371" s="14" t="str">
        <f aca="false">IF(OR($H371="",$I371=""),"",$I371-$H371)</f>
        <v/>
      </c>
      <c r="K371" s="14" t="str">
        <f aca="false">IF(OR($H371="",$I371=""),"",IF($I371-$H371&lt;=Spravochnik!$E$5,"Ha","Yo'q"))</f>
        <v/>
      </c>
      <c r="L371" s="14" t="str">
        <f aca="false">IF(AND($B371&lt;&gt;"",$H371&lt;&gt;"",$I371="",Boshqaruv!$C$12-$H371&gt;Spravochnik!$E$5),"Ha","")</f>
        <v/>
      </c>
      <c r="M371" s="12"/>
      <c r="N371" s="14" t="str">
        <f aca="false">IF(OR($B371="",$C371=""),"",IF(COUNTIFS($B$5:$B$604,$B371,$C$5:$C$604,$C371)&gt;1,"Takror",""))</f>
        <v/>
      </c>
      <c r="O371" s="28" t="n">
        <f aca="false">IF(AND($B371&lt;&gt;"",$I371&gt;=Boshqaruv!$C$9,$I371&lt;=Boshqaruv!$C$10),IF(COUNTIFS(Patronaj_0_5!$D$5:$D$2504,$B371,Patronaj_0_5!$E$5:$E$2504,$C371,Patronaj_0_5!$H$5:$H$2504,"Ha",Patronaj_0_5!$B$5:$B$2504,"&gt;="&amp;Boshqaruv!$C$9,Patronaj_0_5!$B$5:$B$2504,"&lt;="&amp;Boshqaruv!$C$10)=0,1,0),0)</f>
        <v>0</v>
      </c>
    </row>
    <row r="372" customFormat="false" ht="15" hidden="false" customHeight="false" outlineLevel="0" collapsed="false">
      <c r="A372" s="20" t="n">
        <v>368</v>
      </c>
      <c r="B372" s="12"/>
      <c r="C372" s="13"/>
      <c r="D372" s="24"/>
      <c r="E372" s="12"/>
      <c r="F372" s="12"/>
      <c r="G372" s="25"/>
      <c r="H372" s="13"/>
      <c r="I372" s="13"/>
      <c r="J372" s="14" t="str">
        <f aca="false">IF(OR($H372="",$I372=""),"",$I372-$H372)</f>
        <v/>
      </c>
      <c r="K372" s="14" t="str">
        <f aca="false">IF(OR($H372="",$I372=""),"",IF($I372-$H372&lt;=Spravochnik!$E$5,"Ha","Yo'q"))</f>
        <v/>
      </c>
      <c r="L372" s="14" t="str">
        <f aca="false">IF(AND($B372&lt;&gt;"",$H372&lt;&gt;"",$I372="",Boshqaruv!$C$12-$H372&gt;Spravochnik!$E$5),"Ha","")</f>
        <v/>
      </c>
      <c r="M372" s="12"/>
      <c r="N372" s="14" t="str">
        <f aca="false">IF(OR($B372="",$C372=""),"",IF(COUNTIFS($B$5:$B$604,$B372,$C$5:$C$604,$C372)&gt;1,"Takror",""))</f>
        <v/>
      </c>
      <c r="O372" s="28" t="n">
        <f aca="false">IF(AND($B372&lt;&gt;"",$I372&gt;=Boshqaruv!$C$9,$I372&lt;=Boshqaruv!$C$10),IF(COUNTIFS(Patronaj_0_5!$D$5:$D$2504,$B372,Patronaj_0_5!$E$5:$E$2504,$C372,Patronaj_0_5!$H$5:$H$2504,"Ha",Patronaj_0_5!$B$5:$B$2504,"&gt;="&amp;Boshqaruv!$C$9,Patronaj_0_5!$B$5:$B$2504,"&lt;="&amp;Boshqaruv!$C$10)=0,1,0),0)</f>
        <v>0</v>
      </c>
    </row>
    <row r="373" customFormat="false" ht="15" hidden="false" customHeight="false" outlineLevel="0" collapsed="false">
      <c r="A373" s="20" t="n">
        <v>369</v>
      </c>
      <c r="B373" s="12"/>
      <c r="C373" s="13"/>
      <c r="D373" s="24"/>
      <c r="E373" s="12"/>
      <c r="F373" s="12"/>
      <c r="G373" s="25"/>
      <c r="H373" s="13"/>
      <c r="I373" s="13"/>
      <c r="J373" s="14" t="str">
        <f aca="false">IF(OR($H373="",$I373=""),"",$I373-$H373)</f>
        <v/>
      </c>
      <c r="K373" s="14" t="str">
        <f aca="false">IF(OR($H373="",$I373=""),"",IF($I373-$H373&lt;=Spravochnik!$E$5,"Ha","Yo'q"))</f>
        <v/>
      </c>
      <c r="L373" s="14" t="str">
        <f aca="false">IF(AND($B373&lt;&gt;"",$H373&lt;&gt;"",$I373="",Boshqaruv!$C$12-$H373&gt;Spravochnik!$E$5),"Ha","")</f>
        <v/>
      </c>
      <c r="M373" s="12"/>
      <c r="N373" s="14" t="str">
        <f aca="false">IF(OR($B373="",$C373=""),"",IF(COUNTIFS($B$5:$B$604,$B373,$C$5:$C$604,$C373)&gt;1,"Takror",""))</f>
        <v/>
      </c>
      <c r="O373" s="28" t="n">
        <f aca="false">IF(AND($B373&lt;&gt;"",$I373&gt;=Boshqaruv!$C$9,$I373&lt;=Boshqaruv!$C$10),IF(COUNTIFS(Patronaj_0_5!$D$5:$D$2504,$B373,Patronaj_0_5!$E$5:$E$2504,$C373,Patronaj_0_5!$H$5:$H$2504,"Ha",Patronaj_0_5!$B$5:$B$2504,"&gt;="&amp;Boshqaruv!$C$9,Patronaj_0_5!$B$5:$B$2504,"&lt;="&amp;Boshqaruv!$C$10)=0,1,0),0)</f>
        <v>0</v>
      </c>
    </row>
    <row r="374" customFormat="false" ht="15" hidden="false" customHeight="false" outlineLevel="0" collapsed="false">
      <c r="A374" s="20" t="n">
        <v>370</v>
      </c>
      <c r="B374" s="12"/>
      <c r="C374" s="13"/>
      <c r="D374" s="24"/>
      <c r="E374" s="12"/>
      <c r="F374" s="12"/>
      <c r="G374" s="25"/>
      <c r="H374" s="13"/>
      <c r="I374" s="13"/>
      <c r="J374" s="14" t="str">
        <f aca="false">IF(OR($H374="",$I374=""),"",$I374-$H374)</f>
        <v/>
      </c>
      <c r="K374" s="14" t="str">
        <f aca="false">IF(OR($H374="",$I374=""),"",IF($I374-$H374&lt;=Spravochnik!$E$5,"Ha","Yo'q"))</f>
        <v/>
      </c>
      <c r="L374" s="14" t="str">
        <f aca="false">IF(AND($B374&lt;&gt;"",$H374&lt;&gt;"",$I374="",Boshqaruv!$C$12-$H374&gt;Spravochnik!$E$5),"Ha","")</f>
        <v/>
      </c>
      <c r="M374" s="12"/>
      <c r="N374" s="14" t="str">
        <f aca="false">IF(OR($B374="",$C374=""),"",IF(COUNTIFS($B$5:$B$604,$B374,$C$5:$C$604,$C374)&gt;1,"Takror",""))</f>
        <v/>
      </c>
      <c r="O374" s="28" t="n">
        <f aca="false">IF(AND($B374&lt;&gt;"",$I374&gt;=Boshqaruv!$C$9,$I374&lt;=Boshqaruv!$C$10),IF(COUNTIFS(Patronaj_0_5!$D$5:$D$2504,$B374,Patronaj_0_5!$E$5:$E$2504,$C374,Patronaj_0_5!$H$5:$H$2504,"Ha",Patronaj_0_5!$B$5:$B$2504,"&gt;="&amp;Boshqaruv!$C$9,Patronaj_0_5!$B$5:$B$2504,"&lt;="&amp;Boshqaruv!$C$10)=0,1,0),0)</f>
        <v>0</v>
      </c>
    </row>
    <row r="375" customFormat="false" ht="15" hidden="false" customHeight="false" outlineLevel="0" collapsed="false">
      <c r="A375" s="20" t="n">
        <v>371</v>
      </c>
      <c r="B375" s="12"/>
      <c r="C375" s="13"/>
      <c r="D375" s="24"/>
      <c r="E375" s="12"/>
      <c r="F375" s="12"/>
      <c r="G375" s="25"/>
      <c r="H375" s="13"/>
      <c r="I375" s="13"/>
      <c r="J375" s="14" t="str">
        <f aca="false">IF(OR($H375="",$I375=""),"",$I375-$H375)</f>
        <v/>
      </c>
      <c r="K375" s="14" t="str">
        <f aca="false">IF(OR($H375="",$I375=""),"",IF($I375-$H375&lt;=Spravochnik!$E$5,"Ha","Yo'q"))</f>
        <v/>
      </c>
      <c r="L375" s="14" t="str">
        <f aca="false">IF(AND($B375&lt;&gt;"",$H375&lt;&gt;"",$I375="",Boshqaruv!$C$12-$H375&gt;Spravochnik!$E$5),"Ha","")</f>
        <v/>
      </c>
      <c r="M375" s="12"/>
      <c r="N375" s="14" t="str">
        <f aca="false">IF(OR($B375="",$C375=""),"",IF(COUNTIFS($B$5:$B$604,$B375,$C$5:$C$604,$C375)&gt;1,"Takror",""))</f>
        <v/>
      </c>
      <c r="O375" s="28" t="n">
        <f aca="false">IF(AND($B375&lt;&gt;"",$I375&gt;=Boshqaruv!$C$9,$I375&lt;=Boshqaruv!$C$10),IF(COUNTIFS(Patronaj_0_5!$D$5:$D$2504,$B375,Patronaj_0_5!$E$5:$E$2504,$C375,Patronaj_0_5!$H$5:$H$2504,"Ha",Patronaj_0_5!$B$5:$B$2504,"&gt;="&amp;Boshqaruv!$C$9,Patronaj_0_5!$B$5:$B$2504,"&lt;="&amp;Boshqaruv!$C$10)=0,1,0),0)</f>
        <v>0</v>
      </c>
    </row>
    <row r="376" customFormat="false" ht="15" hidden="false" customHeight="false" outlineLevel="0" collapsed="false">
      <c r="A376" s="20" t="n">
        <v>372</v>
      </c>
      <c r="B376" s="12"/>
      <c r="C376" s="13"/>
      <c r="D376" s="24"/>
      <c r="E376" s="12"/>
      <c r="F376" s="12"/>
      <c r="G376" s="25"/>
      <c r="H376" s="13"/>
      <c r="I376" s="13"/>
      <c r="J376" s="14" t="str">
        <f aca="false">IF(OR($H376="",$I376=""),"",$I376-$H376)</f>
        <v/>
      </c>
      <c r="K376" s="14" t="str">
        <f aca="false">IF(OR($H376="",$I376=""),"",IF($I376-$H376&lt;=Spravochnik!$E$5,"Ha","Yo'q"))</f>
        <v/>
      </c>
      <c r="L376" s="14" t="str">
        <f aca="false">IF(AND($B376&lt;&gt;"",$H376&lt;&gt;"",$I376="",Boshqaruv!$C$12-$H376&gt;Spravochnik!$E$5),"Ha","")</f>
        <v/>
      </c>
      <c r="M376" s="12"/>
      <c r="N376" s="14" t="str">
        <f aca="false">IF(OR($B376="",$C376=""),"",IF(COUNTIFS($B$5:$B$604,$B376,$C$5:$C$604,$C376)&gt;1,"Takror",""))</f>
        <v/>
      </c>
      <c r="O376" s="28" t="n">
        <f aca="false">IF(AND($B376&lt;&gt;"",$I376&gt;=Boshqaruv!$C$9,$I376&lt;=Boshqaruv!$C$10),IF(COUNTIFS(Patronaj_0_5!$D$5:$D$2504,$B376,Patronaj_0_5!$E$5:$E$2504,$C376,Patronaj_0_5!$H$5:$H$2504,"Ha",Patronaj_0_5!$B$5:$B$2504,"&gt;="&amp;Boshqaruv!$C$9,Patronaj_0_5!$B$5:$B$2504,"&lt;="&amp;Boshqaruv!$C$10)=0,1,0),0)</f>
        <v>0</v>
      </c>
    </row>
    <row r="377" customFormat="false" ht="15" hidden="false" customHeight="false" outlineLevel="0" collapsed="false">
      <c r="A377" s="20" t="n">
        <v>373</v>
      </c>
      <c r="B377" s="12"/>
      <c r="C377" s="13"/>
      <c r="D377" s="24"/>
      <c r="E377" s="12"/>
      <c r="F377" s="12"/>
      <c r="G377" s="25"/>
      <c r="H377" s="13"/>
      <c r="I377" s="13"/>
      <c r="J377" s="14" t="str">
        <f aca="false">IF(OR($H377="",$I377=""),"",$I377-$H377)</f>
        <v/>
      </c>
      <c r="K377" s="14" t="str">
        <f aca="false">IF(OR($H377="",$I377=""),"",IF($I377-$H377&lt;=Spravochnik!$E$5,"Ha","Yo'q"))</f>
        <v/>
      </c>
      <c r="L377" s="14" t="str">
        <f aca="false">IF(AND($B377&lt;&gt;"",$H377&lt;&gt;"",$I377="",Boshqaruv!$C$12-$H377&gt;Spravochnik!$E$5),"Ha","")</f>
        <v/>
      </c>
      <c r="M377" s="12"/>
      <c r="N377" s="14" t="str">
        <f aca="false">IF(OR($B377="",$C377=""),"",IF(COUNTIFS($B$5:$B$604,$B377,$C$5:$C$604,$C377)&gt;1,"Takror",""))</f>
        <v/>
      </c>
      <c r="O377" s="28" t="n">
        <f aca="false">IF(AND($B377&lt;&gt;"",$I377&gt;=Boshqaruv!$C$9,$I377&lt;=Boshqaruv!$C$10),IF(COUNTIFS(Patronaj_0_5!$D$5:$D$2504,$B377,Patronaj_0_5!$E$5:$E$2504,$C377,Patronaj_0_5!$H$5:$H$2504,"Ha",Patronaj_0_5!$B$5:$B$2504,"&gt;="&amp;Boshqaruv!$C$9,Patronaj_0_5!$B$5:$B$2504,"&lt;="&amp;Boshqaruv!$C$10)=0,1,0),0)</f>
        <v>0</v>
      </c>
    </row>
    <row r="378" customFormat="false" ht="15" hidden="false" customHeight="false" outlineLevel="0" collapsed="false">
      <c r="A378" s="20" t="n">
        <v>374</v>
      </c>
      <c r="B378" s="12"/>
      <c r="C378" s="13"/>
      <c r="D378" s="24"/>
      <c r="E378" s="12"/>
      <c r="F378" s="12"/>
      <c r="G378" s="25"/>
      <c r="H378" s="13"/>
      <c r="I378" s="13"/>
      <c r="J378" s="14" t="str">
        <f aca="false">IF(OR($H378="",$I378=""),"",$I378-$H378)</f>
        <v/>
      </c>
      <c r="K378" s="14" t="str">
        <f aca="false">IF(OR($H378="",$I378=""),"",IF($I378-$H378&lt;=Spravochnik!$E$5,"Ha","Yo'q"))</f>
        <v/>
      </c>
      <c r="L378" s="14" t="str">
        <f aca="false">IF(AND($B378&lt;&gt;"",$H378&lt;&gt;"",$I378="",Boshqaruv!$C$12-$H378&gt;Spravochnik!$E$5),"Ha","")</f>
        <v/>
      </c>
      <c r="M378" s="12"/>
      <c r="N378" s="14" t="str">
        <f aca="false">IF(OR($B378="",$C378=""),"",IF(COUNTIFS($B$5:$B$604,$B378,$C$5:$C$604,$C378)&gt;1,"Takror",""))</f>
        <v/>
      </c>
      <c r="O378" s="28" t="n">
        <f aca="false">IF(AND($B378&lt;&gt;"",$I378&gt;=Boshqaruv!$C$9,$I378&lt;=Boshqaruv!$C$10),IF(COUNTIFS(Patronaj_0_5!$D$5:$D$2504,$B378,Patronaj_0_5!$E$5:$E$2504,$C378,Patronaj_0_5!$H$5:$H$2504,"Ha",Patronaj_0_5!$B$5:$B$2504,"&gt;="&amp;Boshqaruv!$C$9,Patronaj_0_5!$B$5:$B$2504,"&lt;="&amp;Boshqaruv!$C$10)=0,1,0),0)</f>
        <v>0</v>
      </c>
    </row>
    <row r="379" customFormat="false" ht="15" hidden="false" customHeight="false" outlineLevel="0" collapsed="false">
      <c r="A379" s="20" t="n">
        <v>375</v>
      </c>
      <c r="B379" s="12"/>
      <c r="C379" s="13"/>
      <c r="D379" s="24"/>
      <c r="E379" s="12"/>
      <c r="F379" s="12"/>
      <c r="G379" s="25"/>
      <c r="H379" s="13"/>
      <c r="I379" s="13"/>
      <c r="J379" s="14" t="str">
        <f aca="false">IF(OR($H379="",$I379=""),"",$I379-$H379)</f>
        <v/>
      </c>
      <c r="K379" s="14" t="str">
        <f aca="false">IF(OR($H379="",$I379=""),"",IF($I379-$H379&lt;=Spravochnik!$E$5,"Ha","Yo'q"))</f>
        <v/>
      </c>
      <c r="L379" s="14" t="str">
        <f aca="false">IF(AND($B379&lt;&gt;"",$H379&lt;&gt;"",$I379="",Boshqaruv!$C$12-$H379&gt;Spravochnik!$E$5),"Ha","")</f>
        <v/>
      </c>
      <c r="M379" s="12"/>
      <c r="N379" s="14" t="str">
        <f aca="false">IF(OR($B379="",$C379=""),"",IF(COUNTIFS($B$5:$B$604,$B379,$C$5:$C$604,$C379)&gt;1,"Takror",""))</f>
        <v/>
      </c>
      <c r="O379" s="28" t="n">
        <f aca="false">IF(AND($B379&lt;&gt;"",$I379&gt;=Boshqaruv!$C$9,$I379&lt;=Boshqaruv!$C$10),IF(COUNTIFS(Patronaj_0_5!$D$5:$D$2504,$B379,Patronaj_0_5!$E$5:$E$2504,$C379,Patronaj_0_5!$H$5:$H$2504,"Ha",Patronaj_0_5!$B$5:$B$2504,"&gt;="&amp;Boshqaruv!$C$9,Patronaj_0_5!$B$5:$B$2504,"&lt;="&amp;Boshqaruv!$C$10)=0,1,0),0)</f>
        <v>0</v>
      </c>
    </row>
    <row r="380" customFormat="false" ht="15" hidden="false" customHeight="false" outlineLevel="0" collapsed="false">
      <c r="A380" s="20" t="n">
        <v>376</v>
      </c>
      <c r="B380" s="12"/>
      <c r="C380" s="13"/>
      <c r="D380" s="24"/>
      <c r="E380" s="12"/>
      <c r="F380" s="12"/>
      <c r="G380" s="25"/>
      <c r="H380" s="13"/>
      <c r="I380" s="13"/>
      <c r="J380" s="14" t="str">
        <f aca="false">IF(OR($H380="",$I380=""),"",$I380-$H380)</f>
        <v/>
      </c>
      <c r="K380" s="14" t="str">
        <f aca="false">IF(OR($H380="",$I380=""),"",IF($I380-$H380&lt;=Spravochnik!$E$5,"Ha","Yo'q"))</f>
        <v/>
      </c>
      <c r="L380" s="14" t="str">
        <f aca="false">IF(AND($B380&lt;&gt;"",$H380&lt;&gt;"",$I380="",Boshqaruv!$C$12-$H380&gt;Spravochnik!$E$5),"Ha","")</f>
        <v/>
      </c>
      <c r="M380" s="12"/>
      <c r="N380" s="14" t="str">
        <f aca="false">IF(OR($B380="",$C380=""),"",IF(COUNTIFS($B$5:$B$604,$B380,$C$5:$C$604,$C380)&gt;1,"Takror",""))</f>
        <v/>
      </c>
      <c r="O380" s="28" t="n">
        <f aca="false">IF(AND($B380&lt;&gt;"",$I380&gt;=Boshqaruv!$C$9,$I380&lt;=Boshqaruv!$C$10),IF(COUNTIFS(Patronaj_0_5!$D$5:$D$2504,$B380,Patronaj_0_5!$E$5:$E$2504,$C380,Patronaj_0_5!$H$5:$H$2504,"Ha",Patronaj_0_5!$B$5:$B$2504,"&gt;="&amp;Boshqaruv!$C$9,Patronaj_0_5!$B$5:$B$2504,"&lt;="&amp;Boshqaruv!$C$10)=0,1,0),0)</f>
        <v>0</v>
      </c>
    </row>
    <row r="381" customFormat="false" ht="15" hidden="false" customHeight="false" outlineLevel="0" collapsed="false">
      <c r="A381" s="20" t="n">
        <v>377</v>
      </c>
      <c r="B381" s="12"/>
      <c r="C381" s="13"/>
      <c r="D381" s="24"/>
      <c r="E381" s="12"/>
      <c r="F381" s="12"/>
      <c r="G381" s="25"/>
      <c r="H381" s="13"/>
      <c r="I381" s="13"/>
      <c r="J381" s="14" t="str">
        <f aca="false">IF(OR($H381="",$I381=""),"",$I381-$H381)</f>
        <v/>
      </c>
      <c r="K381" s="14" t="str">
        <f aca="false">IF(OR($H381="",$I381=""),"",IF($I381-$H381&lt;=Spravochnik!$E$5,"Ha","Yo'q"))</f>
        <v/>
      </c>
      <c r="L381" s="14" t="str">
        <f aca="false">IF(AND($B381&lt;&gt;"",$H381&lt;&gt;"",$I381="",Boshqaruv!$C$12-$H381&gt;Spravochnik!$E$5),"Ha","")</f>
        <v/>
      </c>
      <c r="M381" s="12"/>
      <c r="N381" s="14" t="str">
        <f aca="false">IF(OR($B381="",$C381=""),"",IF(COUNTIFS($B$5:$B$604,$B381,$C$5:$C$604,$C381)&gt;1,"Takror",""))</f>
        <v/>
      </c>
      <c r="O381" s="28" t="n">
        <f aca="false">IF(AND($B381&lt;&gt;"",$I381&gt;=Boshqaruv!$C$9,$I381&lt;=Boshqaruv!$C$10),IF(COUNTIFS(Patronaj_0_5!$D$5:$D$2504,$B381,Patronaj_0_5!$E$5:$E$2504,$C381,Patronaj_0_5!$H$5:$H$2504,"Ha",Patronaj_0_5!$B$5:$B$2504,"&gt;="&amp;Boshqaruv!$C$9,Patronaj_0_5!$B$5:$B$2504,"&lt;="&amp;Boshqaruv!$C$10)=0,1,0),0)</f>
        <v>0</v>
      </c>
    </row>
    <row r="382" customFormat="false" ht="15" hidden="false" customHeight="false" outlineLevel="0" collapsed="false">
      <c r="A382" s="20" t="n">
        <v>378</v>
      </c>
      <c r="B382" s="12"/>
      <c r="C382" s="13"/>
      <c r="D382" s="24"/>
      <c r="E382" s="12"/>
      <c r="F382" s="12"/>
      <c r="G382" s="25"/>
      <c r="H382" s="13"/>
      <c r="I382" s="13"/>
      <c r="J382" s="14" t="str">
        <f aca="false">IF(OR($H382="",$I382=""),"",$I382-$H382)</f>
        <v/>
      </c>
      <c r="K382" s="14" t="str">
        <f aca="false">IF(OR($H382="",$I382=""),"",IF($I382-$H382&lt;=Spravochnik!$E$5,"Ha","Yo'q"))</f>
        <v/>
      </c>
      <c r="L382" s="14" t="str">
        <f aca="false">IF(AND($B382&lt;&gt;"",$H382&lt;&gt;"",$I382="",Boshqaruv!$C$12-$H382&gt;Spravochnik!$E$5),"Ha","")</f>
        <v/>
      </c>
      <c r="M382" s="12"/>
      <c r="N382" s="14" t="str">
        <f aca="false">IF(OR($B382="",$C382=""),"",IF(COUNTIFS($B$5:$B$604,$B382,$C$5:$C$604,$C382)&gt;1,"Takror",""))</f>
        <v/>
      </c>
      <c r="O382" s="28" t="n">
        <f aca="false">IF(AND($B382&lt;&gt;"",$I382&gt;=Boshqaruv!$C$9,$I382&lt;=Boshqaruv!$C$10),IF(COUNTIFS(Patronaj_0_5!$D$5:$D$2504,$B382,Patronaj_0_5!$E$5:$E$2504,$C382,Patronaj_0_5!$H$5:$H$2504,"Ha",Patronaj_0_5!$B$5:$B$2504,"&gt;="&amp;Boshqaruv!$C$9,Patronaj_0_5!$B$5:$B$2504,"&lt;="&amp;Boshqaruv!$C$10)=0,1,0),0)</f>
        <v>0</v>
      </c>
    </row>
    <row r="383" customFormat="false" ht="15" hidden="false" customHeight="false" outlineLevel="0" collapsed="false">
      <c r="A383" s="20" t="n">
        <v>379</v>
      </c>
      <c r="B383" s="12"/>
      <c r="C383" s="13"/>
      <c r="D383" s="24"/>
      <c r="E383" s="12"/>
      <c r="F383" s="12"/>
      <c r="G383" s="25"/>
      <c r="H383" s="13"/>
      <c r="I383" s="13"/>
      <c r="J383" s="14" t="str">
        <f aca="false">IF(OR($H383="",$I383=""),"",$I383-$H383)</f>
        <v/>
      </c>
      <c r="K383" s="14" t="str">
        <f aca="false">IF(OR($H383="",$I383=""),"",IF($I383-$H383&lt;=Spravochnik!$E$5,"Ha","Yo'q"))</f>
        <v/>
      </c>
      <c r="L383" s="14" t="str">
        <f aca="false">IF(AND($B383&lt;&gt;"",$H383&lt;&gt;"",$I383="",Boshqaruv!$C$12-$H383&gt;Spravochnik!$E$5),"Ha","")</f>
        <v/>
      </c>
      <c r="M383" s="12"/>
      <c r="N383" s="14" t="str">
        <f aca="false">IF(OR($B383="",$C383=""),"",IF(COUNTIFS($B$5:$B$604,$B383,$C$5:$C$604,$C383)&gt;1,"Takror",""))</f>
        <v/>
      </c>
      <c r="O383" s="28" t="n">
        <f aca="false">IF(AND($B383&lt;&gt;"",$I383&gt;=Boshqaruv!$C$9,$I383&lt;=Boshqaruv!$C$10),IF(COUNTIFS(Patronaj_0_5!$D$5:$D$2504,$B383,Patronaj_0_5!$E$5:$E$2504,$C383,Patronaj_0_5!$H$5:$H$2504,"Ha",Patronaj_0_5!$B$5:$B$2504,"&gt;="&amp;Boshqaruv!$C$9,Patronaj_0_5!$B$5:$B$2504,"&lt;="&amp;Boshqaruv!$C$10)=0,1,0),0)</f>
        <v>0</v>
      </c>
    </row>
    <row r="384" customFormat="false" ht="15" hidden="false" customHeight="false" outlineLevel="0" collapsed="false">
      <c r="A384" s="20" t="n">
        <v>380</v>
      </c>
      <c r="B384" s="12"/>
      <c r="C384" s="13"/>
      <c r="D384" s="24"/>
      <c r="E384" s="12"/>
      <c r="F384" s="12"/>
      <c r="G384" s="25"/>
      <c r="H384" s="13"/>
      <c r="I384" s="13"/>
      <c r="J384" s="14" t="str">
        <f aca="false">IF(OR($H384="",$I384=""),"",$I384-$H384)</f>
        <v/>
      </c>
      <c r="K384" s="14" t="str">
        <f aca="false">IF(OR($H384="",$I384=""),"",IF($I384-$H384&lt;=Spravochnik!$E$5,"Ha","Yo'q"))</f>
        <v/>
      </c>
      <c r="L384" s="14" t="str">
        <f aca="false">IF(AND($B384&lt;&gt;"",$H384&lt;&gt;"",$I384="",Boshqaruv!$C$12-$H384&gt;Spravochnik!$E$5),"Ha","")</f>
        <v/>
      </c>
      <c r="M384" s="12"/>
      <c r="N384" s="14" t="str">
        <f aca="false">IF(OR($B384="",$C384=""),"",IF(COUNTIFS($B$5:$B$604,$B384,$C$5:$C$604,$C384)&gt;1,"Takror",""))</f>
        <v/>
      </c>
      <c r="O384" s="28" t="n">
        <f aca="false">IF(AND($B384&lt;&gt;"",$I384&gt;=Boshqaruv!$C$9,$I384&lt;=Boshqaruv!$C$10),IF(COUNTIFS(Patronaj_0_5!$D$5:$D$2504,$B384,Patronaj_0_5!$E$5:$E$2504,$C384,Patronaj_0_5!$H$5:$H$2504,"Ha",Patronaj_0_5!$B$5:$B$2504,"&gt;="&amp;Boshqaruv!$C$9,Patronaj_0_5!$B$5:$B$2504,"&lt;="&amp;Boshqaruv!$C$10)=0,1,0),0)</f>
        <v>0</v>
      </c>
    </row>
    <row r="385" customFormat="false" ht="15" hidden="false" customHeight="false" outlineLevel="0" collapsed="false">
      <c r="A385" s="20" t="n">
        <v>381</v>
      </c>
      <c r="B385" s="12"/>
      <c r="C385" s="13"/>
      <c r="D385" s="24"/>
      <c r="E385" s="12"/>
      <c r="F385" s="12"/>
      <c r="G385" s="25"/>
      <c r="H385" s="13"/>
      <c r="I385" s="13"/>
      <c r="J385" s="14" t="str">
        <f aca="false">IF(OR($H385="",$I385=""),"",$I385-$H385)</f>
        <v/>
      </c>
      <c r="K385" s="14" t="str">
        <f aca="false">IF(OR($H385="",$I385=""),"",IF($I385-$H385&lt;=Spravochnik!$E$5,"Ha","Yo'q"))</f>
        <v/>
      </c>
      <c r="L385" s="14" t="str">
        <f aca="false">IF(AND($B385&lt;&gt;"",$H385&lt;&gt;"",$I385="",Boshqaruv!$C$12-$H385&gt;Spravochnik!$E$5),"Ha","")</f>
        <v/>
      </c>
      <c r="M385" s="12"/>
      <c r="N385" s="14" t="str">
        <f aca="false">IF(OR($B385="",$C385=""),"",IF(COUNTIFS($B$5:$B$604,$B385,$C$5:$C$604,$C385)&gt;1,"Takror",""))</f>
        <v/>
      </c>
      <c r="O385" s="28" t="n">
        <f aca="false">IF(AND($B385&lt;&gt;"",$I385&gt;=Boshqaruv!$C$9,$I385&lt;=Boshqaruv!$C$10),IF(COUNTIFS(Patronaj_0_5!$D$5:$D$2504,$B385,Patronaj_0_5!$E$5:$E$2504,$C385,Patronaj_0_5!$H$5:$H$2504,"Ha",Patronaj_0_5!$B$5:$B$2504,"&gt;="&amp;Boshqaruv!$C$9,Patronaj_0_5!$B$5:$B$2504,"&lt;="&amp;Boshqaruv!$C$10)=0,1,0),0)</f>
        <v>0</v>
      </c>
    </row>
    <row r="386" customFormat="false" ht="15" hidden="false" customHeight="false" outlineLevel="0" collapsed="false">
      <c r="A386" s="20" t="n">
        <v>382</v>
      </c>
      <c r="B386" s="12"/>
      <c r="C386" s="13"/>
      <c r="D386" s="24"/>
      <c r="E386" s="12"/>
      <c r="F386" s="12"/>
      <c r="G386" s="25"/>
      <c r="H386" s="13"/>
      <c r="I386" s="13"/>
      <c r="J386" s="14" t="str">
        <f aca="false">IF(OR($H386="",$I386=""),"",$I386-$H386)</f>
        <v/>
      </c>
      <c r="K386" s="14" t="str">
        <f aca="false">IF(OR($H386="",$I386=""),"",IF($I386-$H386&lt;=Spravochnik!$E$5,"Ha","Yo'q"))</f>
        <v/>
      </c>
      <c r="L386" s="14" t="str">
        <f aca="false">IF(AND($B386&lt;&gt;"",$H386&lt;&gt;"",$I386="",Boshqaruv!$C$12-$H386&gt;Spravochnik!$E$5),"Ha","")</f>
        <v/>
      </c>
      <c r="M386" s="12"/>
      <c r="N386" s="14" t="str">
        <f aca="false">IF(OR($B386="",$C386=""),"",IF(COUNTIFS($B$5:$B$604,$B386,$C$5:$C$604,$C386)&gt;1,"Takror",""))</f>
        <v/>
      </c>
      <c r="O386" s="28" t="n">
        <f aca="false">IF(AND($B386&lt;&gt;"",$I386&gt;=Boshqaruv!$C$9,$I386&lt;=Boshqaruv!$C$10),IF(COUNTIFS(Patronaj_0_5!$D$5:$D$2504,$B386,Patronaj_0_5!$E$5:$E$2504,$C386,Patronaj_0_5!$H$5:$H$2504,"Ha",Patronaj_0_5!$B$5:$B$2504,"&gt;="&amp;Boshqaruv!$C$9,Patronaj_0_5!$B$5:$B$2504,"&lt;="&amp;Boshqaruv!$C$10)=0,1,0),0)</f>
        <v>0</v>
      </c>
    </row>
    <row r="387" customFormat="false" ht="15" hidden="false" customHeight="false" outlineLevel="0" collapsed="false">
      <c r="A387" s="20" t="n">
        <v>383</v>
      </c>
      <c r="B387" s="12"/>
      <c r="C387" s="13"/>
      <c r="D387" s="24"/>
      <c r="E387" s="12"/>
      <c r="F387" s="12"/>
      <c r="G387" s="25"/>
      <c r="H387" s="13"/>
      <c r="I387" s="13"/>
      <c r="J387" s="14" t="str">
        <f aca="false">IF(OR($H387="",$I387=""),"",$I387-$H387)</f>
        <v/>
      </c>
      <c r="K387" s="14" t="str">
        <f aca="false">IF(OR($H387="",$I387=""),"",IF($I387-$H387&lt;=Spravochnik!$E$5,"Ha","Yo'q"))</f>
        <v/>
      </c>
      <c r="L387" s="14" t="str">
        <f aca="false">IF(AND($B387&lt;&gt;"",$H387&lt;&gt;"",$I387="",Boshqaruv!$C$12-$H387&gt;Spravochnik!$E$5),"Ha","")</f>
        <v/>
      </c>
      <c r="M387" s="12"/>
      <c r="N387" s="14" t="str">
        <f aca="false">IF(OR($B387="",$C387=""),"",IF(COUNTIFS($B$5:$B$604,$B387,$C$5:$C$604,$C387)&gt;1,"Takror",""))</f>
        <v/>
      </c>
      <c r="O387" s="28" t="n">
        <f aca="false">IF(AND($B387&lt;&gt;"",$I387&gt;=Boshqaruv!$C$9,$I387&lt;=Boshqaruv!$C$10),IF(COUNTIFS(Patronaj_0_5!$D$5:$D$2504,$B387,Patronaj_0_5!$E$5:$E$2504,$C387,Patronaj_0_5!$H$5:$H$2504,"Ha",Patronaj_0_5!$B$5:$B$2504,"&gt;="&amp;Boshqaruv!$C$9,Patronaj_0_5!$B$5:$B$2504,"&lt;="&amp;Boshqaruv!$C$10)=0,1,0),0)</f>
        <v>0</v>
      </c>
    </row>
    <row r="388" customFormat="false" ht="15" hidden="false" customHeight="false" outlineLevel="0" collapsed="false">
      <c r="A388" s="20" t="n">
        <v>384</v>
      </c>
      <c r="B388" s="12"/>
      <c r="C388" s="13"/>
      <c r="D388" s="24"/>
      <c r="E388" s="12"/>
      <c r="F388" s="12"/>
      <c r="G388" s="25"/>
      <c r="H388" s="13"/>
      <c r="I388" s="13"/>
      <c r="J388" s="14" t="str">
        <f aca="false">IF(OR($H388="",$I388=""),"",$I388-$H388)</f>
        <v/>
      </c>
      <c r="K388" s="14" t="str">
        <f aca="false">IF(OR($H388="",$I388=""),"",IF($I388-$H388&lt;=Spravochnik!$E$5,"Ha","Yo'q"))</f>
        <v/>
      </c>
      <c r="L388" s="14" t="str">
        <f aca="false">IF(AND($B388&lt;&gt;"",$H388&lt;&gt;"",$I388="",Boshqaruv!$C$12-$H388&gt;Spravochnik!$E$5),"Ha","")</f>
        <v/>
      </c>
      <c r="M388" s="12"/>
      <c r="N388" s="14" t="str">
        <f aca="false">IF(OR($B388="",$C388=""),"",IF(COUNTIFS($B$5:$B$604,$B388,$C$5:$C$604,$C388)&gt;1,"Takror",""))</f>
        <v/>
      </c>
      <c r="O388" s="28" t="n">
        <f aca="false">IF(AND($B388&lt;&gt;"",$I388&gt;=Boshqaruv!$C$9,$I388&lt;=Boshqaruv!$C$10),IF(COUNTIFS(Patronaj_0_5!$D$5:$D$2504,$B388,Patronaj_0_5!$E$5:$E$2504,$C388,Patronaj_0_5!$H$5:$H$2504,"Ha",Patronaj_0_5!$B$5:$B$2504,"&gt;="&amp;Boshqaruv!$C$9,Patronaj_0_5!$B$5:$B$2504,"&lt;="&amp;Boshqaruv!$C$10)=0,1,0),0)</f>
        <v>0</v>
      </c>
    </row>
    <row r="389" customFormat="false" ht="15" hidden="false" customHeight="false" outlineLevel="0" collapsed="false">
      <c r="A389" s="20" t="n">
        <v>385</v>
      </c>
      <c r="B389" s="12"/>
      <c r="C389" s="13"/>
      <c r="D389" s="24"/>
      <c r="E389" s="12"/>
      <c r="F389" s="12"/>
      <c r="G389" s="25"/>
      <c r="H389" s="13"/>
      <c r="I389" s="13"/>
      <c r="J389" s="14" t="str">
        <f aca="false">IF(OR($H389="",$I389=""),"",$I389-$H389)</f>
        <v/>
      </c>
      <c r="K389" s="14" t="str">
        <f aca="false">IF(OR($H389="",$I389=""),"",IF($I389-$H389&lt;=Spravochnik!$E$5,"Ha","Yo'q"))</f>
        <v/>
      </c>
      <c r="L389" s="14" t="str">
        <f aca="false">IF(AND($B389&lt;&gt;"",$H389&lt;&gt;"",$I389="",Boshqaruv!$C$12-$H389&gt;Spravochnik!$E$5),"Ha","")</f>
        <v/>
      </c>
      <c r="M389" s="12"/>
      <c r="N389" s="14" t="str">
        <f aca="false">IF(OR($B389="",$C389=""),"",IF(COUNTIFS($B$5:$B$604,$B389,$C$5:$C$604,$C389)&gt;1,"Takror",""))</f>
        <v/>
      </c>
      <c r="O389" s="28" t="n">
        <f aca="false">IF(AND($B389&lt;&gt;"",$I389&gt;=Boshqaruv!$C$9,$I389&lt;=Boshqaruv!$C$10),IF(COUNTIFS(Patronaj_0_5!$D$5:$D$2504,$B389,Patronaj_0_5!$E$5:$E$2504,$C389,Patronaj_0_5!$H$5:$H$2504,"Ha",Patronaj_0_5!$B$5:$B$2504,"&gt;="&amp;Boshqaruv!$C$9,Patronaj_0_5!$B$5:$B$2504,"&lt;="&amp;Boshqaruv!$C$10)=0,1,0),0)</f>
        <v>0</v>
      </c>
    </row>
    <row r="390" customFormat="false" ht="15" hidden="false" customHeight="false" outlineLevel="0" collapsed="false">
      <c r="A390" s="20" t="n">
        <v>386</v>
      </c>
      <c r="B390" s="12"/>
      <c r="C390" s="13"/>
      <c r="D390" s="24"/>
      <c r="E390" s="12"/>
      <c r="F390" s="12"/>
      <c r="G390" s="25"/>
      <c r="H390" s="13"/>
      <c r="I390" s="13"/>
      <c r="J390" s="14" t="str">
        <f aca="false">IF(OR($H390="",$I390=""),"",$I390-$H390)</f>
        <v/>
      </c>
      <c r="K390" s="14" t="str">
        <f aca="false">IF(OR($H390="",$I390=""),"",IF($I390-$H390&lt;=Spravochnik!$E$5,"Ha","Yo'q"))</f>
        <v/>
      </c>
      <c r="L390" s="14" t="str">
        <f aca="false">IF(AND($B390&lt;&gt;"",$H390&lt;&gt;"",$I390="",Boshqaruv!$C$12-$H390&gt;Spravochnik!$E$5),"Ha","")</f>
        <v/>
      </c>
      <c r="M390" s="12"/>
      <c r="N390" s="14" t="str">
        <f aca="false">IF(OR($B390="",$C390=""),"",IF(COUNTIFS($B$5:$B$604,$B390,$C$5:$C$604,$C390)&gt;1,"Takror",""))</f>
        <v/>
      </c>
      <c r="O390" s="28" t="n">
        <f aca="false">IF(AND($B390&lt;&gt;"",$I390&gt;=Boshqaruv!$C$9,$I390&lt;=Boshqaruv!$C$10),IF(COUNTIFS(Patronaj_0_5!$D$5:$D$2504,$B390,Patronaj_0_5!$E$5:$E$2504,$C390,Patronaj_0_5!$H$5:$H$2504,"Ha",Patronaj_0_5!$B$5:$B$2504,"&gt;="&amp;Boshqaruv!$C$9,Patronaj_0_5!$B$5:$B$2504,"&lt;="&amp;Boshqaruv!$C$10)=0,1,0),0)</f>
        <v>0</v>
      </c>
    </row>
    <row r="391" customFormat="false" ht="15" hidden="false" customHeight="false" outlineLevel="0" collapsed="false">
      <c r="A391" s="20" t="n">
        <v>387</v>
      </c>
      <c r="B391" s="12"/>
      <c r="C391" s="13"/>
      <c r="D391" s="24"/>
      <c r="E391" s="12"/>
      <c r="F391" s="12"/>
      <c r="G391" s="25"/>
      <c r="H391" s="13"/>
      <c r="I391" s="13"/>
      <c r="J391" s="14" t="str">
        <f aca="false">IF(OR($H391="",$I391=""),"",$I391-$H391)</f>
        <v/>
      </c>
      <c r="K391" s="14" t="str">
        <f aca="false">IF(OR($H391="",$I391=""),"",IF($I391-$H391&lt;=Spravochnik!$E$5,"Ha","Yo'q"))</f>
        <v/>
      </c>
      <c r="L391" s="14" t="str">
        <f aca="false">IF(AND($B391&lt;&gt;"",$H391&lt;&gt;"",$I391="",Boshqaruv!$C$12-$H391&gt;Spravochnik!$E$5),"Ha","")</f>
        <v/>
      </c>
      <c r="M391" s="12"/>
      <c r="N391" s="14" t="str">
        <f aca="false">IF(OR($B391="",$C391=""),"",IF(COUNTIFS($B$5:$B$604,$B391,$C$5:$C$604,$C391)&gt;1,"Takror",""))</f>
        <v/>
      </c>
      <c r="O391" s="28" t="n">
        <f aca="false">IF(AND($B391&lt;&gt;"",$I391&gt;=Boshqaruv!$C$9,$I391&lt;=Boshqaruv!$C$10),IF(COUNTIFS(Patronaj_0_5!$D$5:$D$2504,$B391,Patronaj_0_5!$E$5:$E$2504,$C391,Patronaj_0_5!$H$5:$H$2504,"Ha",Patronaj_0_5!$B$5:$B$2504,"&gt;="&amp;Boshqaruv!$C$9,Patronaj_0_5!$B$5:$B$2504,"&lt;="&amp;Boshqaruv!$C$10)=0,1,0),0)</f>
        <v>0</v>
      </c>
    </row>
    <row r="392" customFormat="false" ht="15" hidden="false" customHeight="false" outlineLevel="0" collapsed="false">
      <c r="A392" s="20" t="n">
        <v>388</v>
      </c>
      <c r="B392" s="12"/>
      <c r="C392" s="13"/>
      <c r="D392" s="24"/>
      <c r="E392" s="12"/>
      <c r="F392" s="12"/>
      <c r="G392" s="25"/>
      <c r="H392" s="13"/>
      <c r="I392" s="13"/>
      <c r="J392" s="14" t="str">
        <f aca="false">IF(OR($H392="",$I392=""),"",$I392-$H392)</f>
        <v/>
      </c>
      <c r="K392" s="14" t="str">
        <f aca="false">IF(OR($H392="",$I392=""),"",IF($I392-$H392&lt;=Spravochnik!$E$5,"Ha","Yo'q"))</f>
        <v/>
      </c>
      <c r="L392" s="14" t="str">
        <f aca="false">IF(AND($B392&lt;&gt;"",$H392&lt;&gt;"",$I392="",Boshqaruv!$C$12-$H392&gt;Spravochnik!$E$5),"Ha","")</f>
        <v/>
      </c>
      <c r="M392" s="12"/>
      <c r="N392" s="14" t="str">
        <f aca="false">IF(OR($B392="",$C392=""),"",IF(COUNTIFS($B$5:$B$604,$B392,$C$5:$C$604,$C392)&gt;1,"Takror",""))</f>
        <v/>
      </c>
      <c r="O392" s="28" t="n">
        <f aca="false">IF(AND($B392&lt;&gt;"",$I392&gt;=Boshqaruv!$C$9,$I392&lt;=Boshqaruv!$C$10),IF(COUNTIFS(Patronaj_0_5!$D$5:$D$2504,$B392,Patronaj_0_5!$E$5:$E$2504,$C392,Patronaj_0_5!$H$5:$H$2504,"Ha",Patronaj_0_5!$B$5:$B$2504,"&gt;="&amp;Boshqaruv!$C$9,Patronaj_0_5!$B$5:$B$2504,"&lt;="&amp;Boshqaruv!$C$10)=0,1,0),0)</f>
        <v>0</v>
      </c>
    </row>
    <row r="393" customFormat="false" ht="15" hidden="false" customHeight="false" outlineLevel="0" collapsed="false">
      <c r="A393" s="20" t="n">
        <v>389</v>
      </c>
      <c r="B393" s="12"/>
      <c r="C393" s="13"/>
      <c r="D393" s="24"/>
      <c r="E393" s="12"/>
      <c r="F393" s="12"/>
      <c r="G393" s="25"/>
      <c r="H393" s="13"/>
      <c r="I393" s="13"/>
      <c r="J393" s="14" t="str">
        <f aca="false">IF(OR($H393="",$I393=""),"",$I393-$H393)</f>
        <v/>
      </c>
      <c r="K393" s="14" t="str">
        <f aca="false">IF(OR($H393="",$I393=""),"",IF($I393-$H393&lt;=Spravochnik!$E$5,"Ha","Yo'q"))</f>
        <v/>
      </c>
      <c r="L393" s="14" t="str">
        <f aca="false">IF(AND($B393&lt;&gt;"",$H393&lt;&gt;"",$I393="",Boshqaruv!$C$12-$H393&gt;Spravochnik!$E$5),"Ha","")</f>
        <v/>
      </c>
      <c r="M393" s="12"/>
      <c r="N393" s="14" t="str">
        <f aca="false">IF(OR($B393="",$C393=""),"",IF(COUNTIFS($B$5:$B$604,$B393,$C$5:$C$604,$C393)&gt;1,"Takror",""))</f>
        <v/>
      </c>
      <c r="O393" s="28" t="n">
        <f aca="false">IF(AND($B393&lt;&gt;"",$I393&gt;=Boshqaruv!$C$9,$I393&lt;=Boshqaruv!$C$10),IF(COUNTIFS(Patronaj_0_5!$D$5:$D$2504,$B393,Patronaj_0_5!$E$5:$E$2504,$C393,Patronaj_0_5!$H$5:$H$2504,"Ha",Patronaj_0_5!$B$5:$B$2504,"&gt;="&amp;Boshqaruv!$C$9,Patronaj_0_5!$B$5:$B$2504,"&lt;="&amp;Boshqaruv!$C$10)=0,1,0),0)</f>
        <v>0</v>
      </c>
    </row>
    <row r="394" customFormat="false" ht="15" hidden="false" customHeight="false" outlineLevel="0" collapsed="false">
      <c r="A394" s="20" t="n">
        <v>390</v>
      </c>
      <c r="B394" s="12"/>
      <c r="C394" s="13"/>
      <c r="D394" s="24"/>
      <c r="E394" s="12"/>
      <c r="F394" s="12"/>
      <c r="G394" s="25"/>
      <c r="H394" s="13"/>
      <c r="I394" s="13"/>
      <c r="J394" s="14" t="str">
        <f aca="false">IF(OR($H394="",$I394=""),"",$I394-$H394)</f>
        <v/>
      </c>
      <c r="K394" s="14" t="str">
        <f aca="false">IF(OR($H394="",$I394=""),"",IF($I394-$H394&lt;=Spravochnik!$E$5,"Ha","Yo'q"))</f>
        <v/>
      </c>
      <c r="L394" s="14" t="str">
        <f aca="false">IF(AND($B394&lt;&gt;"",$H394&lt;&gt;"",$I394="",Boshqaruv!$C$12-$H394&gt;Spravochnik!$E$5),"Ha","")</f>
        <v/>
      </c>
      <c r="M394" s="12"/>
      <c r="N394" s="14" t="str">
        <f aca="false">IF(OR($B394="",$C394=""),"",IF(COUNTIFS($B$5:$B$604,$B394,$C$5:$C$604,$C394)&gt;1,"Takror",""))</f>
        <v/>
      </c>
      <c r="O394" s="28" t="n">
        <f aca="false">IF(AND($B394&lt;&gt;"",$I394&gt;=Boshqaruv!$C$9,$I394&lt;=Boshqaruv!$C$10),IF(COUNTIFS(Patronaj_0_5!$D$5:$D$2504,$B394,Patronaj_0_5!$E$5:$E$2504,$C394,Patronaj_0_5!$H$5:$H$2504,"Ha",Patronaj_0_5!$B$5:$B$2504,"&gt;="&amp;Boshqaruv!$C$9,Patronaj_0_5!$B$5:$B$2504,"&lt;="&amp;Boshqaruv!$C$10)=0,1,0),0)</f>
        <v>0</v>
      </c>
    </row>
    <row r="395" customFormat="false" ht="15" hidden="false" customHeight="false" outlineLevel="0" collapsed="false">
      <c r="A395" s="20" t="n">
        <v>391</v>
      </c>
      <c r="B395" s="12"/>
      <c r="C395" s="13"/>
      <c r="D395" s="24"/>
      <c r="E395" s="12"/>
      <c r="F395" s="12"/>
      <c r="G395" s="25"/>
      <c r="H395" s="13"/>
      <c r="I395" s="13"/>
      <c r="J395" s="14" t="str">
        <f aca="false">IF(OR($H395="",$I395=""),"",$I395-$H395)</f>
        <v/>
      </c>
      <c r="K395" s="14" t="str">
        <f aca="false">IF(OR($H395="",$I395=""),"",IF($I395-$H395&lt;=Spravochnik!$E$5,"Ha","Yo'q"))</f>
        <v/>
      </c>
      <c r="L395" s="14" t="str">
        <f aca="false">IF(AND($B395&lt;&gt;"",$H395&lt;&gt;"",$I395="",Boshqaruv!$C$12-$H395&gt;Spravochnik!$E$5),"Ha","")</f>
        <v/>
      </c>
      <c r="M395" s="12"/>
      <c r="N395" s="14" t="str">
        <f aca="false">IF(OR($B395="",$C395=""),"",IF(COUNTIFS($B$5:$B$604,$B395,$C$5:$C$604,$C395)&gt;1,"Takror",""))</f>
        <v/>
      </c>
      <c r="O395" s="28" t="n">
        <f aca="false">IF(AND($B395&lt;&gt;"",$I395&gt;=Boshqaruv!$C$9,$I395&lt;=Boshqaruv!$C$10),IF(COUNTIFS(Patronaj_0_5!$D$5:$D$2504,$B395,Patronaj_0_5!$E$5:$E$2504,$C395,Patronaj_0_5!$H$5:$H$2504,"Ha",Patronaj_0_5!$B$5:$B$2504,"&gt;="&amp;Boshqaruv!$C$9,Patronaj_0_5!$B$5:$B$2504,"&lt;="&amp;Boshqaruv!$C$10)=0,1,0),0)</f>
        <v>0</v>
      </c>
    </row>
    <row r="396" customFormat="false" ht="15" hidden="false" customHeight="false" outlineLevel="0" collapsed="false">
      <c r="A396" s="20" t="n">
        <v>392</v>
      </c>
      <c r="B396" s="12"/>
      <c r="C396" s="13"/>
      <c r="D396" s="24"/>
      <c r="E396" s="12"/>
      <c r="F396" s="12"/>
      <c r="G396" s="25"/>
      <c r="H396" s="13"/>
      <c r="I396" s="13"/>
      <c r="J396" s="14" t="str">
        <f aca="false">IF(OR($H396="",$I396=""),"",$I396-$H396)</f>
        <v/>
      </c>
      <c r="K396" s="14" t="str">
        <f aca="false">IF(OR($H396="",$I396=""),"",IF($I396-$H396&lt;=Spravochnik!$E$5,"Ha","Yo'q"))</f>
        <v/>
      </c>
      <c r="L396" s="14" t="str">
        <f aca="false">IF(AND($B396&lt;&gt;"",$H396&lt;&gt;"",$I396="",Boshqaruv!$C$12-$H396&gt;Spravochnik!$E$5),"Ha","")</f>
        <v/>
      </c>
      <c r="M396" s="12"/>
      <c r="N396" s="14" t="str">
        <f aca="false">IF(OR($B396="",$C396=""),"",IF(COUNTIFS($B$5:$B$604,$B396,$C$5:$C$604,$C396)&gt;1,"Takror",""))</f>
        <v/>
      </c>
      <c r="O396" s="28" t="n">
        <f aca="false">IF(AND($B396&lt;&gt;"",$I396&gt;=Boshqaruv!$C$9,$I396&lt;=Boshqaruv!$C$10),IF(COUNTIFS(Patronaj_0_5!$D$5:$D$2504,$B396,Patronaj_0_5!$E$5:$E$2504,$C396,Patronaj_0_5!$H$5:$H$2504,"Ha",Patronaj_0_5!$B$5:$B$2504,"&gt;="&amp;Boshqaruv!$C$9,Patronaj_0_5!$B$5:$B$2504,"&lt;="&amp;Boshqaruv!$C$10)=0,1,0),0)</f>
        <v>0</v>
      </c>
    </row>
    <row r="397" customFormat="false" ht="15" hidden="false" customHeight="false" outlineLevel="0" collapsed="false">
      <c r="A397" s="20" t="n">
        <v>393</v>
      </c>
      <c r="B397" s="12"/>
      <c r="C397" s="13"/>
      <c r="D397" s="24"/>
      <c r="E397" s="12"/>
      <c r="F397" s="12"/>
      <c r="G397" s="25"/>
      <c r="H397" s="13"/>
      <c r="I397" s="13"/>
      <c r="J397" s="14" t="str">
        <f aca="false">IF(OR($H397="",$I397=""),"",$I397-$H397)</f>
        <v/>
      </c>
      <c r="K397" s="14" t="str">
        <f aca="false">IF(OR($H397="",$I397=""),"",IF($I397-$H397&lt;=Spravochnik!$E$5,"Ha","Yo'q"))</f>
        <v/>
      </c>
      <c r="L397" s="14" t="str">
        <f aca="false">IF(AND($B397&lt;&gt;"",$H397&lt;&gt;"",$I397="",Boshqaruv!$C$12-$H397&gt;Spravochnik!$E$5),"Ha","")</f>
        <v/>
      </c>
      <c r="M397" s="12"/>
      <c r="N397" s="14" t="str">
        <f aca="false">IF(OR($B397="",$C397=""),"",IF(COUNTIFS($B$5:$B$604,$B397,$C$5:$C$604,$C397)&gt;1,"Takror",""))</f>
        <v/>
      </c>
      <c r="O397" s="28" t="n">
        <f aca="false">IF(AND($B397&lt;&gt;"",$I397&gt;=Boshqaruv!$C$9,$I397&lt;=Boshqaruv!$C$10),IF(COUNTIFS(Patronaj_0_5!$D$5:$D$2504,$B397,Patronaj_0_5!$E$5:$E$2504,$C397,Patronaj_0_5!$H$5:$H$2504,"Ha",Patronaj_0_5!$B$5:$B$2504,"&gt;="&amp;Boshqaruv!$C$9,Patronaj_0_5!$B$5:$B$2504,"&lt;="&amp;Boshqaruv!$C$10)=0,1,0),0)</f>
        <v>0</v>
      </c>
    </row>
    <row r="398" customFormat="false" ht="15" hidden="false" customHeight="false" outlineLevel="0" collapsed="false">
      <c r="A398" s="20" t="n">
        <v>394</v>
      </c>
      <c r="B398" s="12"/>
      <c r="C398" s="13"/>
      <c r="D398" s="24"/>
      <c r="E398" s="12"/>
      <c r="F398" s="12"/>
      <c r="G398" s="25"/>
      <c r="H398" s="13"/>
      <c r="I398" s="13"/>
      <c r="J398" s="14" t="str">
        <f aca="false">IF(OR($H398="",$I398=""),"",$I398-$H398)</f>
        <v/>
      </c>
      <c r="K398" s="14" t="str">
        <f aca="false">IF(OR($H398="",$I398=""),"",IF($I398-$H398&lt;=Spravochnik!$E$5,"Ha","Yo'q"))</f>
        <v/>
      </c>
      <c r="L398" s="14" t="str">
        <f aca="false">IF(AND($B398&lt;&gt;"",$H398&lt;&gt;"",$I398="",Boshqaruv!$C$12-$H398&gt;Spravochnik!$E$5),"Ha","")</f>
        <v/>
      </c>
      <c r="M398" s="12"/>
      <c r="N398" s="14" t="str">
        <f aca="false">IF(OR($B398="",$C398=""),"",IF(COUNTIFS($B$5:$B$604,$B398,$C$5:$C$604,$C398)&gt;1,"Takror",""))</f>
        <v/>
      </c>
      <c r="O398" s="28" t="n">
        <f aca="false">IF(AND($B398&lt;&gt;"",$I398&gt;=Boshqaruv!$C$9,$I398&lt;=Boshqaruv!$C$10),IF(COUNTIFS(Patronaj_0_5!$D$5:$D$2504,$B398,Patronaj_0_5!$E$5:$E$2504,$C398,Patronaj_0_5!$H$5:$H$2504,"Ha",Patronaj_0_5!$B$5:$B$2504,"&gt;="&amp;Boshqaruv!$C$9,Patronaj_0_5!$B$5:$B$2504,"&lt;="&amp;Boshqaruv!$C$10)=0,1,0),0)</f>
        <v>0</v>
      </c>
    </row>
    <row r="399" customFormat="false" ht="15" hidden="false" customHeight="false" outlineLevel="0" collapsed="false">
      <c r="A399" s="20" t="n">
        <v>395</v>
      </c>
      <c r="B399" s="12"/>
      <c r="C399" s="13"/>
      <c r="D399" s="24"/>
      <c r="E399" s="12"/>
      <c r="F399" s="12"/>
      <c r="G399" s="25"/>
      <c r="H399" s="13"/>
      <c r="I399" s="13"/>
      <c r="J399" s="14" t="str">
        <f aca="false">IF(OR($H399="",$I399=""),"",$I399-$H399)</f>
        <v/>
      </c>
      <c r="K399" s="14" t="str">
        <f aca="false">IF(OR($H399="",$I399=""),"",IF($I399-$H399&lt;=Spravochnik!$E$5,"Ha","Yo'q"))</f>
        <v/>
      </c>
      <c r="L399" s="14" t="str">
        <f aca="false">IF(AND($B399&lt;&gt;"",$H399&lt;&gt;"",$I399="",Boshqaruv!$C$12-$H399&gt;Spravochnik!$E$5),"Ha","")</f>
        <v/>
      </c>
      <c r="M399" s="12"/>
      <c r="N399" s="14" t="str">
        <f aca="false">IF(OR($B399="",$C399=""),"",IF(COUNTIFS($B$5:$B$604,$B399,$C$5:$C$604,$C399)&gt;1,"Takror",""))</f>
        <v/>
      </c>
      <c r="O399" s="28" t="n">
        <f aca="false">IF(AND($B399&lt;&gt;"",$I399&gt;=Boshqaruv!$C$9,$I399&lt;=Boshqaruv!$C$10),IF(COUNTIFS(Patronaj_0_5!$D$5:$D$2504,$B399,Patronaj_0_5!$E$5:$E$2504,$C399,Patronaj_0_5!$H$5:$H$2504,"Ha",Patronaj_0_5!$B$5:$B$2504,"&gt;="&amp;Boshqaruv!$C$9,Patronaj_0_5!$B$5:$B$2504,"&lt;="&amp;Boshqaruv!$C$10)=0,1,0),0)</f>
        <v>0</v>
      </c>
    </row>
    <row r="400" customFormat="false" ht="15" hidden="false" customHeight="false" outlineLevel="0" collapsed="false">
      <c r="A400" s="20" t="n">
        <v>396</v>
      </c>
      <c r="B400" s="12"/>
      <c r="C400" s="13"/>
      <c r="D400" s="24"/>
      <c r="E400" s="12"/>
      <c r="F400" s="12"/>
      <c r="G400" s="25"/>
      <c r="H400" s="13"/>
      <c r="I400" s="13"/>
      <c r="J400" s="14" t="str">
        <f aca="false">IF(OR($H400="",$I400=""),"",$I400-$H400)</f>
        <v/>
      </c>
      <c r="K400" s="14" t="str">
        <f aca="false">IF(OR($H400="",$I400=""),"",IF($I400-$H400&lt;=Spravochnik!$E$5,"Ha","Yo'q"))</f>
        <v/>
      </c>
      <c r="L400" s="14" t="str">
        <f aca="false">IF(AND($B400&lt;&gt;"",$H400&lt;&gt;"",$I400="",Boshqaruv!$C$12-$H400&gt;Spravochnik!$E$5),"Ha","")</f>
        <v/>
      </c>
      <c r="M400" s="12"/>
      <c r="N400" s="14" t="str">
        <f aca="false">IF(OR($B400="",$C400=""),"",IF(COUNTIFS($B$5:$B$604,$B400,$C$5:$C$604,$C400)&gt;1,"Takror",""))</f>
        <v/>
      </c>
      <c r="O400" s="28" t="n">
        <f aca="false">IF(AND($B400&lt;&gt;"",$I400&gt;=Boshqaruv!$C$9,$I400&lt;=Boshqaruv!$C$10),IF(COUNTIFS(Patronaj_0_5!$D$5:$D$2504,$B400,Patronaj_0_5!$E$5:$E$2504,$C400,Patronaj_0_5!$H$5:$H$2504,"Ha",Patronaj_0_5!$B$5:$B$2504,"&gt;="&amp;Boshqaruv!$C$9,Patronaj_0_5!$B$5:$B$2504,"&lt;="&amp;Boshqaruv!$C$10)=0,1,0),0)</f>
        <v>0</v>
      </c>
    </row>
    <row r="401" customFormat="false" ht="15" hidden="false" customHeight="false" outlineLevel="0" collapsed="false">
      <c r="A401" s="20" t="n">
        <v>397</v>
      </c>
      <c r="B401" s="12"/>
      <c r="C401" s="13"/>
      <c r="D401" s="24"/>
      <c r="E401" s="12"/>
      <c r="F401" s="12"/>
      <c r="G401" s="25"/>
      <c r="H401" s="13"/>
      <c r="I401" s="13"/>
      <c r="J401" s="14" t="str">
        <f aca="false">IF(OR($H401="",$I401=""),"",$I401-$H401)</f>
        <v/>
      </c>
      <c r="K401" s="14" t="str">
        <f aca="false">IF(OR($H401="",$I401=""),"",IF($I401-$H401&lt;=Spravochnik!$E$5,"Ha","Yo'q"))</f>
        <v/>
      </c>
      <c r="L401" s="14" t="str">
        <f aca="false">IF(AND($B401&lt;&gt;"",$H401&lt;&gt;"",$I401="",Boshqaruv!$C$12-$H401&gt;Spravochnik!$E$5),"Ha","")</f>
        <v/>
      </c>
      <c r="M401" s="12"/>
      <c r="N401" s="14" t="str">
        <f aca="false">IF(OR($B401="",$C401=""),"",IF(COUNTIFS($B$5:$B$604,$B401,$C$5:$C$604,$C401)&gt;1,"Takror",""))</f>
        <v/>
      </c>
      <c r="O401" s="28" t="n">
        <f aca="false">IF(AND($B401&lt;&gt;"",$I401&gt;=Boshqaruv!$C$9,$I401&lt;=Boshqaruv!$C$10),IF(COUNTIFS(Patronaj_0_5!$D$5:$D$2504,$B401,Patronaj_0_5!$E$5:$E$2504,$C401,Patronaj_0_5!$H$5:$H$2504,"Ha",Patronaj_0_5!$B$5:$B$2504,"&gt;="&amp;Boshqaruv!$C$9,Patronaj_0_5!$B$5:$B$2504,"&lt;="&amp;Boshqaruv!$C$10)=0,1,0),0)</f>
        <v>0</v>
      </c>
    </row>
    <row r="402" customFormat="false" ht="15" hidden="false" customHeight="false" outlineLevel="0" collapsed="false">
      <c r="A402" s="20" t="n">
        <v>398</v>
      </c>
      <c r="B402" s="12"/>
      <c r="C402" s="13"/>
      <c r="D402" s="24"/>
      <c r="E402" s="12"/>
      <c r="F402" s="12"/>
      <c r="G402" s="25"/>
      <c r="H402" s="13"/>
      <c r="I402" s="13"/>
      <c r="J402" s="14" t="str">
        <f aca="false">IF(OR($H402="",$I402=""),"",$I402-$H402)</f>
        <v/>
      </c>
      <c r="K402" s="14" t="str">
        <f aca="false">IF(OR($H402="",$I402=""),"",IF($I402-$H402&lt;=Spravochnik!$E$5,"Ha","Yo'q"))</f>
        <v/>
      </c>
      <c r="L402" s="14" t="str">
        <f aca="false">IF(AND($B402&lt;&gt;"",$H402&lt;&gt;"",$I402="",Boshqaruv!$C$12-$H402&gt;Spravochnik!$E$5),"Ha","")</f>
        <v/>
      </c>
      <c r="M402" s="12"/>
      <c r="N402" s="14" t="str">
        <f aca="false">IF(OR($B402="",$C402=""),"",IF(COUNTIFS($B$5:$B$604,$B402,$C$5:$C$604,$C402)&gt;1,"Takror",""))</f>
        <v/>
      </c>
      <c r="O402" s="28" t="n">
        <f aca="false">IF(AND($B402&lt;&gt;"",$I402&gt;=Boshqaruv!$C$9,$I402&lt;=Boshqaruv!$C$10),IF(COUNTIFS(Patronaj_0_5!$D$5:$D$2504,$B402,Patronaj_0_5!$E$5:$E$2504,$C402,Patronaj_0_5!$H$5:$H$2504,"Ha",Patronaj_0_5!$B$5:$B$2504,"&gt;="&amp;Boshqaruv!$C$9,Patronaj_0_5!$B$5:$B$2504,"&lt;="&amp;Boshqaruv!$C$10)=0,1,0),0)</f>
        <v>0</v>
      </c>
    </row>
    <row r="403" customFormat="false" ht="15" hidden="false" customHeight="false" outlineLevel="0" collapsed="false">
      <c r="A403" s="20" t="n">
        <v>399</v>
      </c>
      <c r="B403" s="12"/>
      <c r="C403" s="13"/>
      <c r="D403" s="24"/>
      <c r="E403" s="12"/>
      <c r="F403" s="12"/>
      <c r="G403" s="25"/>
      <c r="H403" s="13"/>
      <c r="I403" s="13"/>
      <c r="J403" s="14" t="str">
        <f aca="false">IF(OR($H403="",$I403=""),"",$I403-$H403)</f>
        <v/>
      </c>
      <c r="K403" s="14" t="str">
        <f aca="false">IF(OR($H403="",$I403=""),"",IF($I403-$H403&lt;=Spravochnik!$E$5,"Ha","Yo'q"))</f>
        <v/>
      </c>
      <c r="L403" s="14" t="str">
        <f aca="false">IF(AND($B403&lt;&gt;"",$H403&lt;&gt;"",$I403="",Boshqaruv!$C$12-$H403&gt;Spravochnik!$E$5),"Ha","")</f>
        <v/>
      </c>
      <c r="M403" s="12"/>
      <c r="N403" s="14" t="str">
        <f aca="false">IF(OR($B403="",$C403=""),"",IF(COUNTIFS($B$5:$B$604,$B403,$C$5:$C$604,$C403)&gt;1,"Takror",""))</f>
        <v/>
      </c>
      <c r="O403" s="28" t="n">
        <f aca="false">IF(AND($B403&lt;&gt;"",$I403&gt;=Boshqaruv!$C$9,$I403&lt;=Boshqaruv!$C$10),IF(COUNTIFS(Patronaj_0_5!$D$5:$D$2504,$B403,Patronaj_0_5!$E$5:$E$2504,$C403,Patronaj_0_5!$H$5:$H$2504,"Ha",Patronaj_0_5!$B$5:$B$2504,"&gt;="&amp;Boshqaruv!$C$9,Patronaj_0_5!$B$5:$B$2504,"&lt;="&amp;Boshqaruv!$C$10)=0,1,0),0)</f>
        <v>0</v>
      </c>
    </row>
    <row r="404" customFormat="false" ht="15" hidden="false" customHeight="false" outlineLevel="0" collapsed="false">
      <c r="A404" s="20" t="n">
        <v>400</v>
      </c>
      <c r="B404" s="12"/>
      <c r="C404" s="13"/>
      <c r="D404" s="24"/>
      <c r="E404" s="12"/>
      <c r="F404" s="12"/>
      <c r="G404" s="25"/>
      <c r="H404" s="13"/>
      <c r="I404" s="13"/>
      <c r="J404" s="14" t="str">
        <f aca="false">IF(OR($H404="",$I404=""),"",$I404-$H404)</f>
        <v/>
      </c>
      <c r="K404" s="14" t="str">
        <f aca="false">IF(OR($H404="",$I404=""),"",IF($I404-$H404&lt;=Spravochnik!$E$5,"Ha","Yo'q"))</f>
        <v/>
      </c>
      <c r="L404" s="14" t="str">
        <f aca="false">IF(AND($B404&lt;&gt;"",$H404&lt;&gt;"",$I404="",Boshqaruv!$C$12-$H404&gt;Spravochnik!$E$5),"Ha","")</f>
        <v/>
      </c>
      <c r="M404" s="12"/>
      <c r="N404" s="14" t="str">
        <f aca="false">IF(OR($B404="",$C404=""),"",IF(COUNTIFS($B$5:$B$604,$B404,$C$5:$C$604,$C404)&gt;1,"Takror",""))</f>
        <v/>
      </c>
      <c r="O404" s="28" t="n">
        <f aca="false">IF(AND($B404&lt;&gt;"",$I404&gt;=Boshqaruv!$C$9,$I404&lt;=Boshqaruv!$C$10),IF(COUNTIFS(Patronaj_0_5!$D$5:$D$2504,$B404,Patronaj_0_5!$E$5:$E$2504,$C404,Patronaj_0_5!$H$5:$H$2504,"Ha",Patronaj_0_5!$B$5:$B$2504,"&gt;="&amp;Boshqaruv!$C$9,Patronaj_0_5!$B$5:$B$2504,"&lt;="&amp;Boshqaruv!$C$10)=0,1,0),0)</f>
        <v>0</v>
      </c>
    </row>
    <row r="405" customFormat="false" ht="15" hidden="false" customHeight="false" outlineLevel="0" collapsed="false">
      <c r="A405" s="20" t="n">
        <v>401</v>
      </c>
      <c r="B405" s="12"/>
      <c r="C405" s="13"/>
      <c r="D405" s="24"/>
      <c r="E405" s="12"/>
      <c r="F405" s="12"/>
      <c r="G405" s="25"/>
      <c r="H405" s="13"/>
      <c r="I405" s="13"/>
      <c r="J405" s="14" t="str">
        <f aca="false">IF(OR($H405="",$I405=""),"",$I405-$H405)</f>
        <v/>
      </c>
      <c r="K405" s="14" t="str">
        <f aca="false">IF(OR($H405="",$I405=""),"",IF($I405-$H405&lt;=Spravochnik!$E$5,"Ha","Yo'q"))</f>
        <v/>
      </c>
      <c r="L405" s="14" t="str">
        <f aca="false">IF(AND($B405&lt;&gt;"",$H405&lt;&gt;"",$I405="",Boshqaruv!$C$12-$H405&gt;Spravochnik!$E$5),"Ha","")</f>
        <v/>
      </c>
      <c r="M405" s="12"/>
      <c r="N405" s="14" t="str">
        <f aca="false">IF(OR($B405="",$C405=""),"",IF(COUNTIFS($B$5:$B$604,$B405,$C$5:$C$604,$C405)&gt;1,"Takror",""))</f>
        <v/>
      </c>
      <c r="O405" s="28" t="n">
        <f aca="false">IF(AND($B405&lt;&gt;"",$I405&gt;=Boshqaruv!$C$9,$I405&lt;=Boshqaruv!$C$10),IF(COUNTIFS(Patronaj_0_5!$D$5:$D$2504,$B405,Patronaj_0_5!$E$5:$E$2504,$C405,Patronaj_0_5!$H$5:$H$2504,"Ha",Patronaj_0_5!$B$5:$B$2504,"&gt;="&amp;Boshqaruv!$C$9,Patronaj_0_5!$B$5:$B$2504,"&lt;="&amp;Boshqaruv!$C$10)=0,1,0),0)</f>
        <v>0</v>
      </c>
    </row>
    <row r="406" customFormat="false" ht="15" hidden="false" customHeight="false" outlineLevel="0" collapsed="false">
      <c r="A406" s="20" t="n">
        <v>402</v>
      </c>
      <c r="B406" s="12"/>
      <c r="C406" s="13"/>
      <c r="D406" s="24"/>
      <c r="E406" s="12"/>
      <c r="F406" s="12"/>
      <c r="G406" s="25"/>
      <c r="H406" s="13"/>
      <c r="I406" s="13"/>
      <c r="J406" s="14" t="str">
        <f aca="false">IF(OR($H406="",$I406=""),"",$I406-$H406)</f>
        <v/>
      </c>
      <c r="K406" s="14" t="str">
        <f aca="false">IF(OR($H406="",$I406=""),"",IF($I406-$H406&lt;=Spravochnik!$E$5,"Ha","Yo'q"))</f>
        <v/>
      </c>
      <c r="L406" s="14" t="str">
        <f aca="false">IF(AND($B406&lt;&gt;"",$H406&lt;&gt;"",$I406="",Boshqaruv!$C$12-$H406&gt;Spravochnik!$E$5),"Ha","")</f>
        <v/>
      </c>
      <c r="M406" s="12"/>
      <c r="N406" s="14" t="str">
        <f aca="false">IF(OR($B406="",$C406=""),"",IF(COUNTIFS($B$5:$B$604,$B406,$C$5:$C$604,$C406)&gt;1,"Takror",""))</f>
        <v/>
      </c>
      <c r="O406" s="28" t="n">
        <f aca="false">IF(AND($B406&lt;&gt;"",$I406&gt;=Boshqaruv!$C$9,$I406&lt;=Boshqaruv!$C$10),IF(COUNTIFS(Patronaj_0_5!$D$5:$D$2504,$B406,Patronaj_0_5!$E$5:$E$2504,$C406,Patronaj_0_5!$H$5:$H$2504,"Ha",Patronaj_0_5!$B$5:$B$2504,"&gt;="&amp;Boshqaruv!$C$9,Patronaj_0_5!$B$5:$B$2504,"&lt;="&amp;Boshqaruv!$C$10)=0,1,0),0)</f>
        <v>0</v>
      </c>
    </row>
    <row r="407" customFormat="false" ht="15" hidden="false" customHeight="false" outlineLevel="0" collapsed="false">
      <c r="A407" s="20" t="n">
        <v>403</v>
      </c>
      <c r="B407" s="12"/>
      <c r="C407" s="13"/>
      <c r="D407" s="24"/>
      <c r="E407" s="12"/>
      <c r="F407" s="12"/>
      <c r="G407" s="25"/>
      <c r="H407" s="13"/>
      <c r="I407" s="13"/>
      <c r="J407" s="14" t="str">
        <f aca="false">IF(OR($H407="",$I407=""),"",$I407-$H407)</f>
        <v/>
      </c>
      <c r="K407" s="14" t="str">
        <f aca="false">IF(OR($H407="",$I407=""),"",IF($I407-$H407&lt;=Spravochnik!$E$5,"Ha","Yo'q"))</f>
        <v/>
      </c>
      <c r="L407" s="14" t="str">
        <f aca="false">IF(AND($B407&lt;&gt;"",$H407&lt;&gt;"",$I407="",Boshqaruv!$C$12-$H407&gt;Spravochnik!$E$5),"Ha","")</f>
        <v/>
      </c>
      <c r="M407" s="12"/>
      <c r="N407" s="14" t="str">
        <f aca="false">IF(OR($B407="",$C407=""),"",IF(COUNTIFS($B$5:$B$604,$B407,$C$5:$C$604,$C407)&gt;1,"Takror",""))</f>
        <v/>
      </c>
      <c r="O407" s="28" t="n">
        <f aca="false">IF(AND($B407&lt;&gt;"",$I407&gt;=Boshqaruv!$C$9,$I407&lt;=Boshqaruv!$C$10),IF(COUNTIFS(Patronaj_0_5!$D$5:$D$2504,$B407,Patronaj_0_5!$E$5:$E$2504,$C407,Patronaj_0_5!$H$5:$H$2504,"Ha",Patronaj_0_5!$B$5:$B$2504,"&gt;="&amp;Boshqaruv!$C$9,Patronaj_0_5!$B$5:$B$2504,"&lt;="&amp;Boshqaruv!$C$10)=0,1,0),0)</f>
        <v>0</v>
      </c>
    </row>
    <row r="408" customFormat="false" ht="15" hidden="false" customHeight="false" outlineLevel="0" collapsed="false">
      <c r="A408" s="20" t="n">
        <v>404</v>
      </c>
      <c r="B408" s="12"/>
      <c r="C408" s="13"/>
      <c r="D408" s="24"/>
      <c r="E408" s="12"/>
      <c r="F408" s="12"/>
      <c r="G408" s="25"/>
      <c r="H408" s="13"/>
      <c r="I408" s="13"/>
      <c r="J408" s="14" t="str">
        <f aca="false">IF(OR($H408="",$I408=""),"",$I408-$H408)</f>
        <v/>
      </c>
      <c r="K408" s="14" t="str">
        <f aca="false">IF(OR($H408="",$I408=""),"",IF($I408-$H408&lt;=Spravochnik!$E$5,"Ha","Yo'q"))</f>
        <v/>
      </c>
      <c r="L408" s="14" t="str">
        <f aca="false">IF(AND($B408&lt;&gt;"",$H408&lt;&gt;"",$I408="",Boshqaruv!$C$12-$H408&gt;Spravochnik!$E$5),"Ha","")</f>
        <v/>
      </c>
      <c r="M408" s="12"/>
      <c r="N408" s="14" t="str">
        <f aca="false">IF(OR($B408="",$C408=""),"",IF(COUNTIFS($B$5:$B$604,$B408,$C$5:$C$604,$C408)&gt;1,"Takror",""))</f>
        <v/>
      </c>
      <c r="O408" s="28" t="n">
        <f aca="false">IF(AND($B408&lt;&gt;"",$I408&gt;=Boshqaruv!$C$9,$I408&lt;=Boshqaruv!$C$10),IF(COUNTIFS(Patronaj_0_5!$D$5:$D$2504,$B408,Patronaj_0_5!$E$5:$E$2504,$C408,Patronaj_0_5!$H$5:$H$2504,"Ha",Patronaj_0_5!$B$5:$B$2504,"&gt;="&amp;Boshqaruv!$C$9,Patronaj_0_5!$B$5:$B$2504,"&lt;="&amp;Boshqaruv!$C$10)=0,1,0),0)</f>
        <v>0</v>
      </c>
    </row>
    <row r="409" customFormat="false" ht="15" hidden="false" customHeight="false" outlineLevel="0" collapsed="false">
      <c r="A409" s="20" t="n">
        <v>405</v>
      </c>
      <c r="B409" s="12"/>
      <c r="C409" s="13"/>
      <c r="D409" s="24"/>
      <c r="E409" s="12"/>
      <c r="F409" s="12"/>
      <c r="G409" s="25"/>
      <c r="H409" s="13"/>
      <c r="I409" s="13"/>
      <c r="J409" s="14" t="str">
        <f aca="false">IF(OR($H409="",$I409=""),"",$I409-$H409)</f>
        <v/>
      </c>
      <c r="K409" s="14" t="str">
        <f aca="false">IF(OR($H409="",$I409=""),"",IF($I409-$H409&lt;=Spravochnik!$E$5,"Ha","Yo'q"))</f>
        <v/>
      </c>
      <c r="L409" s="14" t="str">
        <f aca="false">IF(AND($B409&lt;&gt;"",$H409&lt;&gt;"",$I409="",Boshqaruv!$C$12-$H409&gt;Spravochnik!$E$5),"Ha","")</f>
        <v/>
      </c>
      <c r="M409" s="12"/>
      <c r="N409" s="14" t="str">
        <f aca="false">IF(OR($B409="",$C409=""),"",IF(COUNTIFS($B$5:$B$604,$B409,$C$5:$C$604,$C409)&gt;1,"Takror",""))</f>
        <v/>
      </c>
      <c r="O409" s="28" t="n">
        <f aca="false">IF(AND($B409&lt;&gt;"",$I409&gt;=Boshqaruv!$C$9,$I409&lt;=Boshqaruv!$C$10),IF(COUNTIFS(Patronaj_0_5!$D$5:$D$2504,$B409,Patronaj_0_5!$E$5:$E$2504,$C409,Patronaj_0_5!$H$5:$H$2504,"Ha",Patronaj_0_5!$B$5:$B$2504,"&gt;="&amp;Boshqaruv!$C$9,Patronaj_0_5!$B$5:$B$2504,"&lt;="&amp;Boshqaruv!$C$10)=0,1,0),0)</f>
        <v>0</v>
      </c>
    </row>
    <row r="410" customFormat="false" ht="15" hidden="false" customHeight="false" outlineLevel="0" collapsed="false">
      <c r="A410" s="20" t="n">
        <v>406</v>
      </c>
      <c r="B410" s="12"/>
      <c r="C410" s="13"/>
      <c r="D410" s="24"/>
      <c r="E410" s="12"/>
      <c r="F410" s="12"/>
      <c r="G410" s="25"/>
      <c r="H410" s="13"/>
      <c r="I410" s="13"/>
      <c r="J410" s="14" t="str">
        <f aca="false">IF(OR($H410="",$I410=""),"",$I410-$H410)</f>
        <v/>
      </c>
      <c r="K410" s="14" t="str">
        <f aca="false">IF(OR($H410="",$I410=""),"",IF($I410-$H410&lt;=Spravochnik!$E$5,"Ha","Yo'q"))</f>
        <v/>
      </c>
      <c r="L410" s="14" t="str">
        <f aca="false">IF(AND($B410&lt;&gt;"",$H410&lt;&gt;"",$I410="",Boshqaruv!$C$12-$H410&gt;Spravochnik!$E$5),"Ha","")</f>
        <v/>
      </c>
      <c r="M410" s="12"/>
      <c r="N410" s="14" t="str">
        <f aca="false">IF(OR($B410="",$C410=""),"",IF(COUNTIFS($B$5:$B$604,$B410,$C$5:$C$604,$C410)&gt;1,"Takror",""))</f>
        <v/>
      </c>
      <c r="O410" s="28" t="n">
        <f aca="false">IF(AND($B410&lt;&gt;"",$I410&gt;=Boshqaruv!$C$9,$I410&lt;=Boshqaruv!$C$10),IF(COUNTIFS(Patronaj_0_5!$D$5:$D$2504,$B410,Patronaj_0_5!$E$5:$E$2504,$C410,Patronaj_0_5!$H$5:$H$2504,"Ha",Patronaj_0_5!$B$5:$B$2504,"&gt;="&amp;Boshqaruv!$C$9,Patronaj_0_5!$B$5:$B$2504,"&lt;="&amp;Boshqaruv!$C$10)=0,1,0),0)</f>
        <v>0</v>
      </c>
    </row>
    <row r="411" customFormat="false" ht="15" hidden="false" customHeight="false" outlineLevel="0" collapsed="false">
      <c r="A411" s="20" t="n">
        <v>407</v>
      </c>
      <c r="B411" s="12"/>
      <c r="C411" s="13"/>
      <c r="D411" s="24"/>
      <c r="E411" s="12"/>
      <c r="F411" s="12"/>
      <c r="G411" s="25"/>
      <c r="H411" s="13"/>
      <c r="I411" s="13"/>
      <c r="J411" s="14" t="str">
        <f aca="false">IF(OR($H411="",$I411=""),"",$I411-$H411)</f>
        <v/>
      </c>
      <c r="K411" s="14" t="str">
        <f aca="false">IF(OR($H411="",$I411=""),"",IF($I411-$H411&lt;=Spravochnik!$E$5,"Ha","Yo'q"))</f>
        <v/>
      </c>
      <c r="L411" s="14" t="str">
        <f aca="false">IF(AND($B411&lt;&gt;"",$H411&lt;&gt;"",$I411="",Boshqaruv!$C$12-$H411&gt;Spravochnik!$E$5),"Ha","")</f>
        <v/>
      </c>
      <c r="M411" s="12"/>
      <c r="N411" s="14" t="str">
        <f aca="false">IF(OR($B411="",$C411=""),"",IF(COUNTIFS($B$5:$B$604,$B411,$C$5:$C$604,$C411)&gt;1,"Takror",""))</f>
        <v/>
      </c>
      <c r="O411" s="28" t="n">
        <f aca="false">IF(AND($B411&lt;&gt;"",$I411&gt;=Boshqaruv!$C$9,$I411&lt;=Boshqaruv!$C$10),IF(COUNTIFS(Patronaj_0_5!$D$5:$D$2504,$B411,Patronaj_0_5!$E$5:$E$2504,$C411,Patronaj_0_5!$H$5:$H$2504,"Ha",Patronaj_0_5!$B$5:$B$2504,"&gt;="&amp;Boshqaruv!$C$9,Patronaj_0_5!$B$5:$B$2504,"&lt;="&amp;Boshqaruv!$C$10)=0,1,0),0)</f>
        <v>0</v>
      </c>
    </row>
    <row r="412" customFormat="false" ht="15" hidden="false" customHeight="false" outlineLevel="0" collapsed="false">
      <c r="A412" s="20" t="n">
        <v>408</v>
      </c>
      <c r="B412" s="12"/>
      <c r="C412" s="13"/>
      <c r="D412" s="24"/>
      <c r="E412" s="12"/>
      <c r="F412" s="12"/>
      <c r="G412" s="25"/>
      <c r="H412" s="13"/>
      <c r="I412" s="13"/>
      <c r="J412" s="14" t="str">
        <f aca="false">IF(OR($H412="",$I412=""),"",$I412-$H412)</f>
        <v/>
      </c>
      <c r="K412" s="14" t="str">
        <f aca="false">IF(OR($H412="",$I412=""),"",IF($I412-$H412&lt;=Spravochnik!$E$5,"Ha","Yo'q"))</f>
        <v/>
      </c>
      <c r="L412" s="14" t="str">
        <f aca="false">IF(AND($B412&lt;&gt;"",$H412&lt;&gt;"",$I412="",Boshqaruv!$C$12-$H412&gt;Spravochnik!$E$5),"Ha","")</f>
        <v/>
      </c>
      <c r="M412" s="12"/>
      <c r="N412" s="14" t="str">
        <f aca="false">IF(OR($B412="",$C412=""),"",IF(COUNTIFS($B$5:$B$604,$B412,$C$5:$C$604,$C412)&gt;1,"Takror",""))</f>
        <v/>
      </c>
      <c r="O412" s="28" t="n">
        <f aca="false">IF(AND($B412&lt;&gt;"",$I412&gt;=Boshqaruv!$C$9,$I412&lt;=Boshqaruv!$C$10),IF(COUNTIFS(Patronaj_0_5!$D$5:$D$2504,$B412,Patronaj_0_5!$E$5:$E$2504,$C412,Patronaj_0_5!$H$5:$H$2504,"Ha",Patronaj_0_5!$B$5:$B$2504,"&gt;="&amp;Boshqaruv!$C$9,Patronaj_0_5!$B$5:$B$2504,"&lt;="&amp;Boshqaruv!$C$10)=0,1,0),0)</f>
        <v>0</v>
      </c>
    </row>
    <row r="413" customFormat="false" ht="15" hidden="false" customHeight="false" outlineLevel="0" collapsed="false">
      <c r="A413" s="20" t="n">
        <v>409</v>
      </c>
      <c r="B413" s="12"/>
      <c r="C413" s="13"/>
      <c r="D413" s="24"/>
      <c r="E413" s="12"/>
      <c r="F413" s="12"/>
      <c r="G413" s="25"/>
      <c r="H413" s="13"/>
      <c r="I413" s="13"/>
      <c r="J413" s="14" t="str">
        <f aca="false">IF(OR($H413="",$I413=""),"",$I413-$H413)</f>
        <v/>
      </c>
      <c r="K413" s="14" t="str">
        <f aca="false">IF(OR($H413="",$I413=""),"",IF($I413-$H413&lt;=Spravochnik!$E$5,"Ha","Yo'q"))</f>
        <v/>
      </c>
      <c r="L413" s="14" t="str">
        <f aca="false">IF(AND($B413&lt;&gt;"",$H413&lt;&gt;"",$I413="",Boshqaruv!$C$12-$H413&gt;Spravochnik!$E$5),"Ha","")</f>
        <v/>
      </c>
      <c r="M413" s="12"/>
      <c r="N413" s="14" t="str">
        <f aca="false">IF(OR($B413="",$C413=""),"",IF(COUNTIFS($B$5:$B$604,$B413,$C$5:$C$604,$C413)&gt;1,"Takror",""))</f>
        <v/>
      </c>
      <c r="O413" s="28" t="n">
        <f aca="false">IF(AND($B413&lt;&gt;"",$I413&gt;=Boshqaruv!$C$9,$I413&lt;=Boshqaruv!$C$10),IF(COUNTIFS(Patronaj_0_5!$D$5:$D$2504,$B413,Patronaj_0_5!$E$5:$E$2504,$C413,Patronaj_0_5!$H$5:$H$2504,"Ha",Patronaj_0_5!$B$5:$B$2504,"&gt;="&amp;Boshqaruv!$C$9,Patronaj_0_5!$B$5:$B$2504,"&lt;="&amp;Boshqaruv!$C$10)=0,1,0),0)</f>
        <v>0</v>
      </c>
    </row>
    <row r="414" customFormat="false" ht="15" hidden="false" customHeight="false" outlineLevel="0" collapsed="false">
      <c r="A414" s="20" t="n">
        <v>410</v>
      </c>
      <c r="B414" s="12"/>
      <c r="C414" s="13"/>
      <c r="D414" s="24"/>
      <c r="E414" s="12"/>
      <c r="F414" s="12"/>
      <c r="G414" s="25"/>
      <c r="H414" s="13"/>
      <c r="I414" s="13"/>
      <c r="J414" s="14" t="str">
        <f aca="false">IF(OR($H414="",$I414=""),"",$I414-$H414)</f>
        <v/>
      </c>
      <c r="K414" s="14" t="str">
        <f aca="false">IF(OR($H414="",$I414=""),"",IF($I414-$H414&lt;=Spravochnik!$E$5,"Ha","Yo'q"))</f>
        <v/>
      </c>
      <c r="L414" s="14" t="str">
        <f aca="false">IF(AND($B414&lt;&gt;"",$H414&lt;&gt;"",$I414="",Boshqaruv!$C$12-$H414&gt;Spravochnik!$E$5),"Ha","")</f>
        <v/>
      </c>
      <c r="M414" s="12"/>
      <c r="N414" s="14" t="str">
        <f aca="false">IF(OR($B414="",$C414=""),"",IF(COUNTIFS($B$5:$B$604,$B414,$C$5:$C$604,$C414)&gt;1,"Takror",""))</f>
        <v/>
      </c>
      <c r="O414" s="28" t="n">
        <f aca="false">IF(AND($B414&lt;&gt;"",$I414&gt;=Boshqaruv!$C$9,$I414&lt;=Boshqaruv!$C$10),IF(COUNTIFS(Patronaj_0_5!$D$5:$D$2504,$B414,Patronaj_0_5!$E$5:$E$2504,$C414,Patronaj_0_5!$H$5:$H$2504,"Ha",Patronaj_0_5!$B$5:$B$2504,"&gt;="&amp;Boshqaruv!$C$9,Patronaj_0_5!$B$5:$B$2504,"&lt;="&amp;Boshqaruv!$C$10)=0,1,0),0)</f>
        <v>0</v>
      </c>
    </row>
    <row r="415" customFormat="false" ht="15" hidden="false" customHeight="false" outlineLevel="0" collapsed="false">
      <c r="A415" s="20" t="n">
        <v>411</v>
      </c>
      <c r="B415" s="12"/>
      <c r="C415" s="13"/>
      <c r="D415" s="24"/>
      <c r="E415" s="12"/>
      <c r="F415" s="12"/>
      <c r="G415" s="25"/>
      <c r="H415" s="13"/>
      <c r="I415" s="13"/>
      <c r="J415" s="14" t="str">
        <f aca="false">IF(OR($H415="",$I415=""),"",$I415-$H415)</f>
        <v/>
      </c>
      <c r="K415" s="14" t="str">
        <f aca="false">IF(OR($H415="",$I415=""),"",IF($I415-$H415&lt;=Spravochnik!$E$5,"Ha","Yo'q"))</f>
        <v/>
      </c>
      <c r="L415" s="14" t="str">
        <f aca="false">IF(AND($B415&lt;&gt;"",$H415&lt;&gt;"",$I415="",Boshqaruv!$C$12-$H415&gt;Spravochnik!$E$5),"Ha","")</f>
        <v/>
      </c>
      <c r="M415" s="12"/>
      <c r="N415" s="14" t="str">
        <f aca="false">IF(OR($B415="",$C415=""),"",IF(COUNTIFS($B$5:$B$604,$B415,$C$5:$C$604,$C415)&gt;1,"Takror",""))</f>
        <v/>
      </c>
      <c r="O415" s="28" t="n">
        <f aca="false">IF(AND($B415&lt;&gt;"",$I415&gt;=Boshqaruv!$C$9,$I415&lt;=Boshqaruv!$C$10),IF(COUNTIFS(Patronaj_0_5!$D$5:$D$2504,$B415,Patronaj_0_5!$E$5:$E$2504,$C415,Patronaj_0_5!$H$5:$H$2504,"Ha",Patronaj_0_5!$B$5:$B$2504,"&gt;="&amp;Boshqaruv!$C$9,Patronaj_0_5!$B$5:$B$2504,"&lt;="&amp;Boshqaruv!$C$10)=0,1,0),0)</f>
        <v>0</v>
      </c>
    </row>
    <row r="416" customFormat="false" ht="15" hidden="false" customHeight="false" outlineLevel="0" collapsed="false">
      <c r="A416" s="20" t="n">
        <v>412</v>
      </c>
      <c r="B416" s="12"/>
      <c r="C416" s="13"/>
      <c r="D416" s="24"/>
      <c r="E416" s="12"/>
      <c r="F416" s="12"/>
      <c r="G416" s="25"/>
      <c r="H416" s="13"/>
      <c r="I416" s="13"/>
      <c r="J416" s="14" t="str">
        <f aca="false">IF(OR($H416="",$I416=""),"",$I416-$H416)</f>
        <v/>
      </c>
      <c r="K416" s="14" t="str">
        <f aca="false">IF(OR($H416="",$I416=""),"",IF($I416-$H416&lt;=Spravochnik!$E$5,"Ha","Yo'q"))</f>
        <v/>
      </c>
      <c r="L416" s="14" t="str">
        <f aca="false">IF(AND($B416&lt;&gt;"",$H416&lt;&gt;"",$I416="",Boshqaruv!$C$12-$H416&gt;Spravochnik!$E$5),"Ha","")</f>
        <v/>
      </c>
      <c r="M416" s="12"/>
      <c r="N416" s="14" t="str">
        <f aca="false">IF(OR($B416="",$C416=""),"",IF(COUNTIFS($B$5:$B$604,$B416,$C$5:$C$604,$C416)&gt;1,"Takror",""))</f>
        <v/>
      </c>
      <c r="O416" s="28" t="n">
        <f aca="false">IF(AND($B416&lt;&gt;"",$I416&gt;=Boshqaruv!$C$9,$I416&lt;=Boshqaruv!$C$10),IF(COUNTIFS(Patronaj_0_5!$D$5:$D$2504,$B416,Patronaj_0_5!$E$5:$E$2504,$C416,Patronaj_0_5!$H$5:$H$2504,"Ha",Patronaj_0_5!$B$5:$B$2504,"&gt;="&amp;Boshqaruv!$C$9,Patronaj_0_5!$B$5:$B$2504,"&lt;="&amp;Boshqaruv!$C$10)=0,1,0),0)</f>
        <v>0</v>
      </c>
    </row>
    <row r="417" customFormat="false" ht="15" hidden="false" customHeight="false" outlineLevel="0" collapsed="false">
      <c r="A417" s="20" t="n">
        <v>413</v>
      </c>
      <c r="B417" s="12"/>
      <c r="C417" s="13"/>
      <c r="D417" s="24"/>
      <c r="E417" s="12"/>
      <c r="F417" s="12"/>
      <c r="G417" s="25"/>
      <c r="H417" s="13"/>
      <c r="I417" s="13"/>
      <c r="J417" s="14" t="str">
        <f aca="false">IF(OR($H417="",$I417=""),"",$I417-$H417)</f>
        <v/>
      </c>
      <c r="K417" s="14" t="str">
        <f aca="false">IF(OR($H417="",$I417=""),"",IF($I417-$H417&lt;=Spravochnik!$E$5,"Ha","Yo'q"))</f>
        <v/>
      </c>
      <c r="L417" s="14" t="str">
        <f aca="false">IF(AND($B417&lt;&gt;"",$H417&lt;&gt;"",$I417="",Boshqaruv!$C$12-$H417&gt;Spravochnik!$E$5),"Ha","")</f>
        <v/>
      </c>
      <c r="M417" s="12"/>
      <c r="N417" s="14" t="str">
        <f aca="false">IF(OR($B417="",$C417=""),"",IF(COUNTIFS($B$5:$B$604,$B417,$C$5:$C$604,$C417)&gt;1,"Takror",""))</f>
        <v/>
      </c>
      <c r="O417" s="28" t="n">
        <f aca="false">IF(AND($B417&lt;&gt;"",$I417&gt;=Boshqaruv!$C$9,$I417&lt;=Boshqaruv!$C$10),IF(COUNTIFS(Patronaj_0_5!$D$5:$D$2504,$B417,Patronaj_0_5!$E$5:$E$2504,$C417,Patronaj_0_5!$H$5:$H$2504,"Ha",Patronaj_0_5!$B$5:$B$2504,"&gt;="&amp;Boshqaruv!$C$9,Patronaj_0_5!$B$5:$B$2504,"&lt;="&amp;Boshqaruv!$C$10)=0,1,0),0)</f>
        <v>0</v>
      </c>
    </row>
    <row r="418" customFormat="false" ht="15" hidden="false" customHeight="false" outlineLevel="0" collapsed="false">
      <c r="A418" s="20" t="n">
        <v>414</v>
      </c>
      <c r="B418" s="12"/>
      <c r="C418" s="13"/>
      <c r="D418" s="24"/>
      <c r="E418" s="12"/>
      <c r="F418" s="12"/>
      <c r="G418" s="25"/>
      <c r="H418" s="13"/>
      <c r="I418" s="13"/>
      <c r="J418" s="14" t="str">
        <f aca="false">IF(OR($H418="",$I418=""),"",$I418-$H418)</f>
        <v/>
      </c>
      <c r="K418" s="14" t="str">
        <f aca="false">IF(OR($H418="",$I418=""),"",IF($I418-$H418&lt;=Spravochnik!$E$5,"Ha","Yo'q"))</f>
        <v/>
      </c>
      <c r="L418" s="14" t="str">
        <f aca="false">IF(AND($B418&lt;&gt;"",$H418&lt;&gt;"",$I418="",Boshqaruv!$C$12-$H418&gt;Spravochnik!$E$5),"Ha","")</f>
        <v/>
      </c>
      <c r="M418" s="12"/>
      <c r="N418" s="14" t="str">
        <f aca="false">IF(OR($B418="",$C418=""),"",IF(COUNTIFS($B$5:$B$604,$B418,$C$5:$C$604,$C418)&gt;1,"Takror",""))</f>
        <v/>
      </c>
      <c r="O418" s="28" t="n">
        <f aca="false">IF(AND($B418&lt;&gt;"",$I418&gt;=Boshqaruv!$C$9,$I418&lt;=Boshqaruv!$C$10),IF(COUNTIFS(Patronaj_0_5!$D$5:$D$2504,$B418,Patronaj_0_5!$E$5:$E$2504,$C418,Patronaj_0_5!$H$5:$H$2504,"Ha",Patronaj_0_5!$B$5:$B$2504,"&gt;="&amp;Boshqaruv!$C$9,Patronaj_0_5!$B$5:$B$2504,"&lt;="&amp;Boshqaruv!$C$10)=0,1,0),0)</f>
        <v>0</v>
      </c>
    </row>
    <row r="419" customFormat="false" ht="15" hidden="false" customHeight="false" outlineLevel="0" collapsed="false">
      <c r="A419" s="20" t="n">
        <v>415</v>
      </c>
      <c r="B419" s="12"/>
      <c r="C419" s="13"/>
      <c r="D419" s="24"/>
      <c r="E419" s="12"/>
      <c r="F419" s="12"/>
      <c r="G419" s="25"/>
      <c r="H419" s="13"/>
      <c r="I419" s="13"/>
      <c r="J419" s="14" t="str">
        <f aca="false">IF(OR($H419="",$I419=""),"",$I419-$H419)</f>
        <v/>
      </c>
      <c r="K419" s="14" t="str">
        <f aca="false">IF(OR($H419="",$I419=""),"",IF($I419-$H419&lt;=Spravochnik!$E$5,"Ha","Yo'q"))</f>
        <v/>
      </c>
      <c r="L419" s="14" t="str">
        <f aca="false">IF(AND($B419&lt;&gt;"",$H419&lt;&gt;"",$I419="",Boshqaruv!$C$12-$H419&gt;Spravochnik!$E$5),"Ha","")</f>
        <v/>
      </c>
      <c r="M419" s="12"/>
      <c r="N419" s="14" t="str">
        <f aca="false">IF(OR($B419="",$C419=""),"",IF(COUNTIFS($B$5:$B$604,$B419,$C$5:$C$604,$C419)&gt;1,"Takror",""))</f>
        <v/>
      </c>
      <c r="O419" s="28" t="n">
        <f aca="false">IF(AND($B419&lt;&gt;"",$I419&gt;=Boshqaruv!$C$9,$I419&lt;=Boshqaruv!$C$10),IF(COUNTIFS(Patronaj_0_5!$D$5:$D$2504,$B419,Patronaj_0_5!$E$5:$E$2504,$C419,Patronaj_0_5!$H$5:$H$2504,"Ha",Patronaj_0_5!$B$5:$B$2504,"&gt;="&amp;Boshqaruv!$C$9,Patronaj_0_5!$B$5:$B$2504,"&lt;="&amp;Boshqaruv!$C$10)=0,1,0),0)</f>
        <v>0</v>
      </c>
    </row>
    <row r="420" customFormat="false" ht="15" hidden="false" customHeight="false" outlineLevel="0" collapsed="false">
      <c r="A420" s="20" t="n">
        <v>416</v>
      </c>
      <c r="B420" s="12"/>
      <c r="C420" s="13"/>
      <c r="D420" s="24"/>
      <c r="E420" s="12"/>
      <c r="F420" s="12"/>
      <c r="G420" s="25"/>
      <c r="H420" s="13"/>
      <c r="I420" s="13"/>
      <c r="J420" s="14" t="str">
        <f aca="false">IF(OR($H420="",$I420=""),"",$I420-$H420)</f>
        <v/>
      </c>
      <c r="K420" s="14" t="str">
        <f aca="false">IF(OR($H420="",$I420=""),"",IF($I420-$H420&lt;=Spravochnik!$E$5,"Ha","Yo'q"))</f>
        <v/>
      </c>
      <c r="L420" s="14" t="str">
        <f aca="false">IF(AND($B420&lt;&gt;"",$H420&lt;&gt;"",$I420="",Boshqaruv!$C$12-$H420&gt;Spravochnik!$E$5),"Ha","")</f>
        <v/>
      </c>
      <c r="M420" s="12"/>
      <c r="N420" s="14" t="str">
        <f aca="false">IF(OR($B420="",$C420=""),"",IF(COUNTIFS($B$5:$B$604,$B420,$C$5:$C$604,$C420)&gt;1,"Takror",""))</f>
        <v/>
      </c>
      <c r="O420" s="28" t="n">
        <f aca="false">IF(AND($B420&lt;&gt;"",$I420&gt;=Boshqaruv!$C$9,$I420&lt;=Boshqaruv!$C$10),IF(COUNTIFS(Patronaj_0_5!$D$5:$D$2504,$B420,Patronaj_0_5!$E$5:$E$2504,$C420,Patronaj_0_5!$H$5:$H$2504,"Ha",Patronaj_0_5!$B$5:$B$2504,"&gt;="&amp;Boshqaruv!$C$9,Patronaj_0_5!$B$5:$B$2504,"&lt;="&amp;Boshqaruv!$C$10)=0,1,0),0)</f>
        <v>0</v>
      </c>
    </row>
    <row r="421" customFormat="false" ht="15" hidden="false" customHeight="false" outlineLevel="0" collapsed="false">
      <c r="A421" s="20" t="n">
        <v>417</v>
      </c>
      <c r="B421" s="12"/>
      <c r="C421" s="13"/>
      <c r="D421" s="24"/>
      <c r="E421" s="12"/>
      <c r="F421" s="12"/>
      <c r="G421" s="25"/>
      <c r="H421" s="13"/>
      <c r="I421" s="13"/>
      <c r="J421" s="14" t="str">
        <f aca="false">IF(OR($H421="",$I421=""),"",$I421-$H421)</f>
        <v/>
      </c>
      <c r="K421" s="14" t="str">
        <f aca="false">IF(OR($H421="",$I421=""),"",IF($I421-$H421&lt;=Spravochnik!$E$5,"Ha","Yo'q"))</f>
        <v/>
      </c>
      <c r="L421" s="14" t="str">
        <f aca="false">IF(AND($B421&lt;&gt;"",$H421&lt;&gt;"",$I421="",Boshqaruv!$C$12-$H421&gt;Spravochnik!$E$5),"Ha","")</f>
        <v/>
      </c>
      <c r="M421" s="12"/>
      <c r="N421" s="14" t="str">
        <f aca="false">IF(OR($B421="",$C421=""),"",IF(COUNTIFS($B$5:$B$604,$B421,$C$5:$C$604,$C421)&gt;1,"Takror",""))</f>
        <v/>
      </c>
      <c r="O421" s="28" t="n">
        <f aca="false">IF(AND($B421&lt;&gt;"",$I421&gt;=Boshqaruv!$C$9,$I421&lt;=Boshqaruv!$C$10),IF(COUNTIFS(Patronaj_0_5!$D$5:$D$2504,$B421,Patronaj_0_5!$E$5:$E$2504,$C421,Patronaj_0_5!$H$5:$H$2504,"Ha",Patronaj_0_5!$B$5:$B$2504,"&gt;="&amp;Boshqaruv!$C$9,Patronaj_0_5!$B$5:$B$2504,"&lt;="&amp;Boshqaruv!$C$10)=0,1,0),0)</f>
        <v>0</v>
      </c>
    </row>
    <row r="422" customFormat="false" ht="15" hidden="false" customHeight="false" outlineLevel="0" collapsed="false">
      <c r="A422" s="20" t="n">
        <v>418</v>
      </c>
      <c r="B422" s="12"/>
      <c r="C422" s="13"/>
      <c r="D422" s="24"/>
      <c r="E422" s="12"/>
      <c r="F422" s="12"/>
      <c r="G422" s="25"/>
      <c r="H422" s="13"/>
      <c r="I422" s="13"/>
      <c r="J422" s="14" t="str">
        <f aca="false">IF(OR($H422="",$I422=""),"",$I422-$H422)</f>
        <v/>
      </c>
      <c r="K422" s="14" t="str">
        <f aca="false">IF(OR($H422="",$I422=""),"",IF($I422-$H422&lt;=Spravochnik!$E$5,"Ha","Yo'q"))</f>
        <v/>
      </c>
      <c r="L422" s="14" t="str">
        <f aca="false">IF(AND($B422&lt;&gt;"",$H422&lt;&gt;"",$I422="",Boshqaruv!$C$12-$H422&gt;Spravochnik!$E$5),"Ha","")</f>
        <v/>
      </c>
      <c r="M422" s="12"/>
      <c r="N422" s="14" t="str">
        <f aca="false">IF(OR($B422="",$C422=""),"",IF(COUNTIFS($B$5:$B$604,$B422,$C$5:$C$604,$C422)&gt;1,"Takror",""))</f>
        <v/>
      </c>
      <c r="O422" s="28" t="n">
        <f aca="false">IF(AND($B422&lt;&gt;"",$I422&gt;=Boshqaruv!$C$9,$I422&lt;=Boshqaruv!$C$10),IF(COUNTIFS(Patronaj_0_5!$D$5:$D$2504,$B422,Patronaj_0_5!$E$5:$E$2504,$C422,Patronaj_0_5!$H$5:$H$2504,"Ha",Patronaj_0_5!$B$5:$B$2504,"&gt;="&amp;Boshqaruv!$C$9,Patronaj_0_5!$B$5:$B$2504,"&lt;="&amp;Boshqaruv!$C$10)=0,1,0),0)</f>
        <v>0</v>
      </c>
    </row>
    <row r="423" customFormat="false" ht="15" hidden="false" customHeight="false" outlineLevel="0" collapsed="false">
      <c r="A423" s="20" t="n">
        <v>419</v>
      </c>
      <c r="B423" s="12"/>
      <c r="C423" s="13"/>
      <c r="D423" s="24"/>
      <c r="E423" s="12"/>
      <c r="F423" s="12"/>
      <c r="G423" s="25"/>
      <c r="H423" s="13"/>
      <c r="I423" s="13"/>
      <c r="J423" s="14" t="str">
        <f aca="false">IF(OR($H423="",$I423=""),"",$I423-$H423)</f>
        <v/>
      </c>
      <c r="K423" s="14" t="str">
        <f aca="false">IF(OR($H423="",$I423=""),"",IF($I423-$H423&lt;=Spravochnik!$E$5,"Ha","Yo'q"))</f>
        <v/>
      </c>
      <c r="L423" s="14" t="str">
        <f aca="false">IF(AND($B423&lt;&gt;"",$H423&lt;&gt;"",$I423="",Boshqaruv!$C$12-$H423&gt;Spravochnik!$E$5),"Ha","")</f>
        <v/>
      </c>
      <c r="M423" s="12"/>
      <c r="N423" s="14" t="str">
        <f aca="false">IF(OR($B423="",$C423=""),"",IF(COUNTIFS($B$5:$B$604,$B423,$C$5:$C$604,$C423)&gt;1,"Takror",""))</f>
        <v/>
      </c>
      <c r="O423" s="28" t="n">
        <f aca="false">IF(AND($B423&lt;&gt;"",$I423&gt;=Boshqaruv!$C$9,$I423&lt;=Boshqaruv!$C$10),IF(COUNTIFS(Patronaj_0_5!$D$5:$D$2504,$B423,Patronaj_0_5!$E$5:$E$2504,$C423,Patronaj_0_5!$H$5:$H$2504,"Ha",Patronaj_0_5!$B$5:$B$2504,"&gt;="&amp;Boshqaruv!$C$9,Patronaj_0_5!$B$5:$B$2504,"&lt;="&amp;Boshqaruv!$C$10)=0,1,0),0)</f>
        <v>0</v>
      </c>
    </row>
    <row r="424" customFormat="false" ht="15" hidden="false" customHeight="false" outlineLevel="0" collapsed="false">
      <c r="A424" s="20" t="n">
        <v>420</v>
      </c>
      <c r="B424" s="12"/>
      <c r="C424" s="13"/>
      <c r="D424" s="24"/>
      <c r="E424" s="12"/>
      <c r="F424" s="12"/>
      <c r="G424" s="25"/>
      <c r="H424" s="13"/>
      <c r="I424" s="13"/>
      <c r="J424" s="14" t="str">
        <f aca="false">IF(OR($H424="",$I424=""),"",$I424-$H424)</f>
        <v/>
      </c>
      <c r="K424" s="14" t="str">
        <f aca="false">IF(OR($H424="",$I424=""),"",IF($I424-$H424&lt;=Spravochnik!$E$5,"Ha","Yo'q"))</f>
        <v/>
      </c>
      <c r="L424" s="14" t="str">
        <f aca="false">IF(AND($B424&lt;&gt;"",$H424&lt;&gt;"",$I424="",Boshqaruv!$C$12-$H424&gt;Spravochnik!$E$5),"Ha","")</f>
        <v/>
      </c>
      <c r="M424" s="12"/>
      <c r="N424" s="14" t="str">
        <f aca="false">IF(OR($B424="",$C424=""),"",IF(COUNTIFS($B$5:$B$604,$B424,$C$5:$C$604,$C424)&gt;1,"Takror",""))</f>
        <v/>
      </c>
      <c r="O424" s="28" t="n">
        <f aca="false">IF(AND($B424&lt;&gt;"",$I424&gt;=Boshqaruv!$C$9,$I424&lt;=Boshqaruv!$C$10),IF(COUNTIFS(Patronaj_0_5!$D$5:$D$2504,$B424,Patronaj_0_5!$E$5:$E$2504,$C424,Patronaj_0_5!$H$5:$H$2504,"Ha",Patronaj_0_5!$B$5:$B$2504,"&gt;="&amp;Boshqaruv!$C$9,Patronaj_0_5!$B$5:$B$2504,"&lt;="&amp;Boshqaruv!$C$10)=0,1,0),0)</f>
        <v>0</v>
      </c>
    </row>
    <row r="425" customFormat="false" ht="15" hidden="false" customHeight="false" outlineLevel="0" collapsed="false">
      <c r="A425" s="20" t="n">
        <v>421</v>
      </c>
      <c r="B425" s="12"/>
      <c r="C425" s="13"/>
      <c r="D425" s="24"/>
      <c r="E425" s="12"/>
      <c r="F425" s="12"/>
      <c r="G425" s="25"/>
      <c r="H425" s="13"/>
      <c r="I425" s="13"/>
      <c r="J425" s="14" t="str">
        <f aca="false">IF(OR($H425="",$I425=""),"",$I425-$H425)</f>
        <v/>
      </c>
      <c r="K425" s="14" t="str">
        <f aca="false">IF(OR($H425="",$I425=""),"",IF($I425-$H425&lt;=Spravochnik!$E$5,"Ha","Yo'q"))</f>
        <v/>
      </c>
      <c r="L425" s="14" t="str">
        <f aca="false">IF(AND($B425&lt;&gt;"",$H425&lt;&gt;"",$I425="",Boshqaruv!$C$12-$H425&gt;Spravochnik!$E$5),"Ha","")</f>
        <v/>
      </c>
      <c r="M425" s="12"/>
      <c r="N425" s="14" t="str">
        <f aca="false">IF(OR($B425="",$C425=""),"",IF(COUNTIFS($B$5:$B$604,$B425,$C$5:$C$604,$C425)&gt;1,"Takror",""))</f>
        <v/>
      </c>
      <c r="O425" s="28" t="n">
        <f aca="false">IF(AND($B425&lt;&gt;"",$I425&gt;=Boshqaruv!$C$9,$I425&lt;=Boshqaruv!$C$10),IF(COUNTIFS(Patronaj_0_5!$D$5:$D$2504,$B425,Patronaj_0_5!$E$5:$E$2504,$C425,Patronaj_0_5!$H$5:$H$2504,"Ha",Patronaj_0_5!$B$5:$B$2504,"&gt;="&amp;Boshqaruv!$C$9,Patronaj_0_5!$B$5:$B$2504,"&lt;="&amp;Boshqaruv!$C$10)=0,1,0),0)</f>
        <v>0</v>
      </c>
    </row>
    <row r="426" customFormat="false" ht="15" hidden="false" customHeight="false" outlineLevel="0" collapsed="false">
      <c r="A426" s="20" t="n">
        <v>422</v>
      </c>
      <c r="B426" s="12"/>
      <c r="C426" s="13"/>
      <c r="D426" s="24"/>
      <c r="E426" s="12"/>
      <c r="F426" s="12"/>
      <c r="G426" s="25"/>
      <c r="H426" s="13"/>
      <c r="I426" s="13"/>
      <c r="J426" s="14" t="str">
        <f aca="false">IF(OR($H426="",$I426=""),"",$I426-$H426)</f>
        <v/>
      </c>
      <c r="K426" s="14" t="str">
        <f aca="false">IF(OR($H426="",$I426=""),"",IF($I426-$H426&lt;=Spravochnik!$E$5,"Ha","Yo'q"))</f>
        <v/>
      </c>
      <c r="L426" s="14" t="str">
        <f aca="false">IF(AND($B426&lt;&gt;"",$H426&lt;&gt;"",$I426="",Boshqaruv!$C$12-$H426&gt;Spravochnik!$E$5),"Ha","")</f>
        <v/>
      </c>
      <c r="M426" s="12"/>
      <c r="N426" s="14" t="str">
        <f aca="false">IF(OR($B426="",$C426=""),"",IF(COUNTIFS($B$5:$B$604,$B426,$C$5:$C$604,$C426)&gt;1,"Takror",""))</f>
        <v/>
      </c>
      <c r="O426" s="28" t="n">
        <f aca="false">IF(AND($B426&lt;&gt;"",$I426&gt;=Boshqaruv!$C$9,$I426&lt;=Boshqaruv!$C$10),IF(COUNTIFS(Patronaj_0_5!$D$5:$D$2504,$B426,Patronaj_0_5!$E$5:$E$2504,$C426,Patronaj_0_5!$H$5:$H$2504,"Ha",Patronaj_0_5!$B$5:$B$2504,"&gt;="&amp;Boshqaruv!$C$9,Patronaj_0_5!$B$5:$B$2504,"&lt;="&amp;Boshqaruv!$C$10)=0,1,0),0)</f>
        <v>0</v>
      </c>
    </row>
    <row r="427" customFormat="false" ht="15" hidden="false" customHeight="false" outlineLevel="0" collapsed="false">
      <c r="A427" s="20" t="n">
        <v>423</v>
      </c>
      <c r="B427" s="12"/>
      <c r="C427" s="13"/>
      <c r="D427" s="24"/>
      <c r="E427" s="12"/>
      <c r="F427" s="12"/>
      <c r="G427" s="25"/>
      <c r="H427" s="13"/>
      <c r="I427" s="13"/>
      <c r="J427" s="14" t="str">
        <f aca="false">IF(OR($H427="",$I427=""),"",$I427-$H427)</f>
        <v/>
      </c>
      <c r="K427" s="14" t="str">
        <f aca="false">IF(OR($H427="",$I427=""),"",IF($I427-$H427&lt;=Spravochnik!$E$5,"Ha","Yo'q"))</f>
        <v/>
      </c>
      <c r="L427" s="14" t="str">
        <f aca="false">IF(AND($B427&lt;&gt;"",$H427&lt;&gt;"",$I427="",Boshqaruv!$C$12-$H427&gt;Spravochnik!$E$5),"Ha","")</f>
        <v/>
      </c>
      <c r="M427" s="12"/>
      <c r="N427" s="14" t="str">
        <f aca="false">IF(OR($B427="",$C427=""),"",IF(COUNTIFS($B$5:$B$604,$B427,$C$5:$C$604,$C427)&gt;1,"Takror",""))</f>
        <v/>
      </c>
      <c r="O427" s="28" t="n">
        <f aca="false">IF(AND($B427&lt;&gt;"",$I427&gt;=Boshqaruv!$C$9,$I427&lt;=Boshqaruv!$C$10),IF(COUNTIFS(Patronaj_0_5!$D$5:$D$2504,$B427,Patronaj_0_5!$E$5:$E$2504,$C427,Patronaj_0_5!$H$5:$H$2504,"Ha",Patronaj_0_5!$B$5:$B$2504,"&gt;="&amp;Boshqaruv!$C$9,Patronaj_0_5!$B$5:$B$2504,"&lt;="&amp;Boshqaruv!$C$10)=0,1,0),0)</f>
        <v>0</v>
      </c>
    </row>
    <row r="428" customFormat="false" ht="15" hidden="false" customHeight="false" outlineLevel="0" collapsed="false">
      <c r="A428" s="20" t="n">
        <v>424</v>
      </c>
      <c r="B428" s="12"/>
      <c r="C428" s="13"/>
      <c r="D428" s="24"/>
      <c r="E428" s="12"/>
      <c r="F428" s="12"/>
      <c r="G428" s="25"/>
      <c r="H428" s="13"/>
      <c r="I428" s="13"/>
      <c r="J428" s="14" t="str">
        <f aca="false">IF(OR($H428="",$I428=""),"",$I428-$H428)</f>
        <v/>
      </c>
      <c r="K428" s="14" t="str">
        <f aca="false">IF(OR($H428="",$I428=""),"",IF($I428-$H428&lt;=Spravochnik!$E$5,"Ha","Yo'q"))</f>
        <v/>
      </c>
      <c r="L428" s="14" t="str">
        <f aca="false">IF(AND($B428&lt;&gt;"",$H428&lt;&gt;"",$I428="",Boshqaruv!$C$12-$H428&gt;Spravochnik!$E$5),"Ha","")</f>
        <v/>
      </c>
      <c r="M428" s="12"/>
      <c r="N428" s="14" t="str">
        <f aca="false">IF(OR($B428="",$C428=""),"",IF(COUNTIFS($B$5:$B$604,$B428,$C$5:$C$604,$C428)&gt;1,"Takror",""))</f>
        <v/>
      </c>
      <c r="O428" s="28" t="n">
        <f aca="false">IF(AND($B428&lt;&gt;"",$I428&gt;=Boshqaruv!$C$9,$I428&lt;=Boshqaruv!$C$10),IF(COUNTIFS(Patronaj_0_5!$D$5:$D$2504,$B428,Patronaj_0_5!$E$5:$E$2504,$C428,Patronaj_0_5!$H$5:$H$2504,"Ha",Patronaj_0_5!$B$5:$B$2504,"&gt;="&amp;Boshqaruv!$C$9,Patronaj_0_5!$B$5:$B$2504,"&lt;="&amp;Boshqaruv!$C$10)=0,1,0),0)</f>
        <v>0</v>
      </c>
    </row>
    <row r="429" customFormat="false" ht="15" hidden="false" customHeight="false" outlineLevel="0" collapsed="false">
      <c r="A429" s="20" t="n">
        <v>425</v>
      </c>
      <c r="B429" s="12"/>
      <c r="C429" s="13"/>
      <c r="D429" s="24"/>
      <c r="E429" s="12"/>
      <c r="F429" s="12"/>
      <c r="G429" s="25"/>
      <c r="H429" s="13"/>
      <c r="I429" s="13"/>
      <c r="J429" s="14" t="str">
        <f aca="false">IF(OR($H429="",$I429=""),"",$I429-$H429)</f>
        <v/>
      </c>
      <c r="K429" s="14" t="str">
        <f aca="false">IF(OR($H429="",$I429=""),"",IF($I429-$H429&lt;=Spravochnik!$E$5,"Ha","Yo'q"))</f>
        <v/>
      </c>
      <c r="L429" s="14" t="str">
        <f aca="false">IF(AND($B429&lt;&gt;"",$H429&lt;&gt;"",$I429="",Boshqaruv!$C$12-$H429&gt;Spravochnik!$E$5),"Ha","")</f>
        <v/>
      </c>
      <c r="M429" s="12"/>
      <c r="N429" s="14" t="str">
        <f aca="false">IF(OR($B429="",$C429=""),"",IF(COUNTIFS($B$5:$B$604,$B429,$C$5:$C$604,$C429)&gt;1,"Takror",""))</f>
        <v/>
      </c>
      <c r="O429" s="28" t="n">
        <f aca="false">IF(AND($B429&lt;&gt;"",$I429&gt;=Boshqaruv!$C$9,$I429&lt;=Boshqaruv!$C$10),IF(COUNTIFS(Patronaj_0_5!$D$5:$D$2504,$B429,Patronaj_0_5!$E$5:$E$2504,$C429,Patronaj_0_5!$H$5:$H$2504,"Ha",Patronaj_0_5!$B$5:$B$2504,"&gt;="&amp;Boshqaruv!$C$9,Patronaj_0_5!$B$5:$B$2504,"&lt;="&amp;Boshqaruv!$C$10)=0,1,0),0)</f>
        <v>0</v>
      </c>
    </row>
    <row r="430" customFormat="false" ht="15" hidden="false" customHeight="false" outlineLevel="0" collapsed="false">
      <c r="A430" s="20" t="n">
        <v>426</v>
      </c>
      <c r="B430" s="12"/>
      <c r="C430" s="13"/>
      <c r="D430" s="24"/>
      <c r="E430" s="12"/>
      <c r="F430" s="12"/>
      <c r="G430" s="25"/>
      <c r="H430" s="13"/>
      <c r="I430" s="13"/>
      <c r="J430" s="14" t="str">
        <f aca="false">IF(OR($H430="",$I430=""),"",$I430-$H430)</f>
        <v/>
      </c>
      <c r="K430" s="14" t="str">
        <f aca="false">IF(OR($H430="",$I430=""),"",IF($I430-$H430&lt;=Spravochnik!$E$5,"Ha","Yo'q"))</f>
        <v/>
      </c>
      <c r="L430" s="14" t="str">
        <f aca="false">IF(AND($B430&lt;&gt;"",$H430&lt;&gt;"",$I430="",Boshqaruv!$C$12-$H430&gt;Spravochnik!$E$5),"Ha","")</f>
        <v/>
      </c>
      <c r="M430" s="12"/>
      <c r="N430" s="14" t="str">
        <f aca="false">IF(OR($B430="",$C430=""),"",IF(COUNTIFS($B$5:$B$604,$B430,$C$5:$C$604,$C430)&gt;1,"Takror",""))</f>
        <v/>
      </c>
      <c r="O430" s="28" t="n">
        <f aca="false">IF(AND($B430&lt;&gt;"",$I430&gt;=Boshqaruv!$C$9,$I430&lt;=Boshqaruv!$C$10),IF(COUNTIFS(Patronaj_0_5!$D$5:$D$2504,$B430,Patronaj_0_5!$E$5:$E$2504,$C430,Patronaj_0_5!$H$5:$H$2504,"Ha",Patronaj_0_5!$B$5:$B$2504,"&gt;="&amp;Boshqaruv!$C$9,Patronaj_0_5!$B$5:$B$2504,"&lt;="&amp;Boshqaruv!$C$10)=0,1,0),0)</f>
        <v>0</v>
      </c>
    </row>
    <row r="431" customFormat="false" ht="15" hidden="false" customHeight="false" outlineLevel="0" collapsed="false">
      <c r="A431" s="20" t="n">
        <v>427</v>
      </c>
      <c r="B431" s="12"/>
      <c r="C431" s="13"/>
      <c r="D431" s="24"/>
      <c r="E431" s="12"/>
      <c r="F431" s="12"/>
      <c r="G431" s="25"/>
      <c r="H431" s="13"/>
      <c r="I431" s="13"/>
      <c r="J431" s="14" t="str">
        <f aca="false">IF(OR($H431="",$I431=""),"",$I431-$H431)</f>
        <v/>
      </c>
      <c r="K431" s="14" t="str">
        <f aca="false">IF(OR($H431="",$I431=""),"",IF($I431-$H431&lt;=Spravochnik!$E$5,"Ha","Yo'q"))</f>
        <v/>
      </c>
      <c r="L431" s="14" t="str">
        <f aca="false">IF(AND($B431&lt;&gt;"",$H431&lt;&gt;"",$I431="",Boshqaruv!$C$12-$H431&gt;Spravochnik!$E$5),"Ha","")</f>
        <v/>
      </c>
      <c r="M431" s="12"/>
      <c r="N431" s="14" t="str">
        <f aca="false">IF(OR($B431="",$C431=""),"",IF(COUNTIFS($B$5:$B$604,$B431,$C$5:$C$604,$C431)&gt;1,"Takror",""))</f>
        <v/>
      </c>
      <c r="O431" s="28" t="n">
        <f aca="false">IF(AND($B431&lt;&gt;"",$I431&gt;=Boshqaruv!$C$9,$I431&lt;=Boshqaruv!$C$10),IF(COUNTIFS(Patronaj_0_5!$D$5:$D$2504,$B431,Patronaj_0_5!$E$5:$E$2504,$C431,Patronaj_0_5!$H$5:$H$2504,"Ha",Patronaj_0_5!$B$5:$B$2504,"&gt;="&amp;Boshqaruv!$C$9,Patronaj_0_5!$B$5:$B$2504,"&lt;="&amp;Boshqaruv!$C$10)=0,1,0),0)</f>
        <v>0</v>
      </c>
    </row>
    <row r="432" customFormat="false" ht="15" hidden="false" customHeight="false" outlineLevel="0" collapsed="false">
      <c r="A432" s="20" t="n">
        <v>428</v>
      </c>
      <c r="B432" s="12"/>
      <c r="C432" s="13"/>
      <c r="D432" s="24"/>
      <c r="E432" s="12"/>
      <c r="F432" s="12"/>
      <c r="G432" s="25"/>
      <c r="H432" s="13"/>
      <c r="I432" s="13"/>
      <c r="J432" s="14" t="str">
        <f aca="false">IF(OR($H432="",$I432=""),"",$I432-$H432)</f>
        <v/>
      </c>
      <c r="K432" s="14" t="str">
        <f aca="false">IF(OR($H432="",$I432=""),"",IF($I432-$H432&lt;=Spravochnik!$E$5,"Ha","Yo'q"))</f>
        <v/>
      </c>
      <c r="L432" s="14" t="str">
        <f aca="false">IF(AND($B432&lt;&gt;"",$H432&lt;&gt;"",$I432="",Boshqaruv!$C$12-$H432&gt;Spravochnik!$E$5),"Ha","")</f>
        <v/>
      </c>
      <c r="M432" s="12"/>
      <c r="N432" s="14" t="str">
        <f aca="false">IF(OR($B432="",$C432=""),"",IF(COUNTIFS($B$5:$B$604,$B432,$C$5:$C$604,$C432)&gt;1,"Takror",""))</f>
        <v/>
      </c>
      <c r="O432" s="28" t="n">
        <f aca="false">IF(AND($B432&lt;&gt;"",$I432&gt;=Boshqaruv!$C$9,$I432&lt;=Boshqaruv!$C$10),IF(COUNTIFS(Patronaj_0_5!$D$5:$D$2504,$B432,Patronaj_0_5!$E$5:$E$2504,$C432,Patronaj_0_5!$H$5:$H$2504,"Ha",Patronaj_0_5!$B$5:$B$2504,"&gt;="&amp;Boshqaruv!$C$9,Patronaj_0_5!$B$5:$B$2504,"&lt;="&amp;Boshqaruv!$C$10)=0,1,0),0)</f>
        <v>0</v>
      </c>
    </row>
    <row r="433" customFormat="false" ht="15" hidden="false" customHeight="false" outlineLevel="0" collapsed="false">
      <c r="A433" s="20" t="n">
        <v>429</v>
      </c>
      <c r="B433" s="12"/>
      <c r="C433" s="13"/>
      <c r="D433" s="24"/>
      <c r="E433" s="12"/>
      <c r="F433" s="12"/>
      <c r="G433" s="25"/>
      <c r="H433" s="13"/>
      <c r="I433" s="13"/>
      <c r="J433" s="14" t="str">
        <f aca="false">IF(OR($H433="",$I433=""),"",$I433-$H433)</f>
        <v/>
      </c>
      <c r="K433" s="14" t="str">
        <f aca="false">IF(OR($H433="",$I433=""),"",IF($I433-$H433&lt;=Spravochnik!$E$5,"Ha","Yo'q"))</f>
        <v/>
      </c>
      <c r="L433" s="14" t="str">
        <f aca="false">IF(AND($B433&lt;&gt;"",$H433&lt;&gt;"",$I433="",Boshqaruv!$C$12-$H433&gt;Spravochnik!$E$5),"Ha","")</f>
        <v/>
      </c>
      <c r="M433" s="12"/>
      <c r="N433" s="14" t="str">
        <f aca="false">IF(OR($B433="",$C433=""),"",IF(COUNTIFS($B$5:$B$604,$B433,$C$5:$C$604,$C433)&gt;1,"Takror",""))</f>
        <v/>
      </c>
      <c r="O433" s="28" t="n">
        <f aca="false">IF(AND($B433&lt;&gt;"",$I433&gt;=Boshqaruv!$C$9,$I433&lt;=Boshqaruv!$C$10),IF(COUNTIFS(Patronaj_0_5!$D$5:$D$2504,$B433,Patronaj_0_5!$E$5:$E$2504,$C433,Patronaj_0_5!$H$5:$H$2504,"Ha",Patronaj_0_5!$B$5:$B$2504,"&gt;="&amp;Boshqaruv!$C$9,Patronaj_0_5!$B$5:$B$2504,"&lt;="&amp;Boshqaruv!$C$10)=0,1,0),0)</f>
        <v>0</v>
      </c>
    </row>
    <row r="434" customFormat="false" ht="15" hidden="false" customHeight="false" outlineLevel="0" collapsed="false">
      <c r="A434" s="20" t="n">
        <v>430</v>
      </c>
      <c r="B434" s="12"/>
      <c r="C434" s="13"/>
      <c r="D434" s="24"/>
      <c r="E434" s="12"/>
      <c r="F434" s="12"/>
      <c r="G434" s="25"/>
      <c r="H434" s="13"/>
      <c r="I434" s="13"/>
      <c r="J434" s="14" t="str">
        <f aca="false">IF(OR($H434="",$I434=""),"",$I434-$H434)</f>
        <v/>
      </c>
      <c r="K434" s="14" t="str">
        <f aca="false">IF(OR($H434="",$I434=""),"",IF($I434-$H434&lt;=Spravochnik!$E$5,"Ha","Yo'q"))</f>
        <v/>
      </c>
      <c r="L434" s="14" t="str">
        <f aca="false">IF(AND($B434&lt;&gt;"",$H434&lt;&gt;"",$I434="",Boshqaruv!$C$12-$H434&gt;Spravochnik!$E$5),"Ha","")</f>
        <v/>
      </c>
      <c r="M434" s="12"/>
      <c r="N434" s="14" t="str">
        <f aca="false">IF(OR($B434="",$C434=""),"",IF(COUNTIFS($B$5:$B$604,$B434,$C$5:$C$604,$C434)&gt;1,"Takror",""))</f>
        <v/>
      </c>
      <c r="O434" s="28" t="n">
        <f aca="false">IF(AND($B434&lt;&gt;"",$I434&gt;=Boshqaruv!$C$9,$I434&lt;=Boshqaruv!$C$10),IF(COUNTIFS(Patronaj_0_5!$D$5:$D$2504,$B434,Patronaj_0_5!$E$5:$E$2504,$C434,Patronaj_0_5!$H$5:$H$2504,"Ha",Patronaj_0_5!$B$5:$B$2504,"&gt;="&amp;Boshqaruv!$C$9,Patronaj_0_5!$B$5:$B$2504,"&lt;="&amp;Boshqaruv!$C$10)=0,1,0),0)</f>
        <v>0</v>
      </c>
    </row>
    <row r="435" customFormat="false" ht="15" hidden="false" customHeight="false" outlineLevel="0" collapsed="false">
      <c r="A435" s="20" t="n">
        <v>431</v>
      </c>
      <c r="B435" s="12"/>
      <c r="C435" s="13"/>
      <c r="D435" s="24"/>
      <c r="E435" s="12"/>
      <c r="F435" s="12"/>
      <c r="G435" s="25"/>
      <c r="H435" s="13"/>
      <c r="I435" s="13"/>
      <c r="J435" s="14" t="str">
        <f aca="false">IF(OR($H435="",$I435=""),"",$I435-$H435)</f>
        <v/>
      </c>
      <c r="K435" s="14" t="str">
        <f aca="false">IF(OR($H435="",$I435=""),"",IF($I435-$H435&lt;=Spravochnik!$E$5,"Ha","Yo'q"))</f>
        <v/>
      </c>
      <c r="L435" s="14" t="str">
        <f aca="false">IF(AND($B435&lt;&gt;"",$H435&lt;&gt;"",$I435="",Boshqaruv!$C$12-$H435&gt;Spravochnik!$E$5),"Ha","")</f>
        <v/>
      </c>
      <c r="M435" s="12"/>
      <c r="N435" s="14" t="str">
        <f aca="false">IF(OR($B435="",$C435=""),"",IF(COUNTIFS($B$5:$B$604,$B435,$C$5:$C$604,$C435)&gt;1,"Takror",""))</f>
        <v/>
      </c>
      <c r="O435" s="28" t="n">
        <f aca="false">IF(AND($B435&lt;&gt;"",$I435&gt;=Boshqaruv!$C$9,$I435&lt;=Boshqaruv!$C$10),IF(COUNTIFS(Patronaj_0_5!$D$5:$D$2504,$B435,Patronaj_0_5!$E$5:$E$2504,$C435,Patronaj_0_5!$H$5:$H$2504,"Ha",Patronaj_0_5!$B$5:$B$2504,"&gt;="&amp;Boshqaruv!$C$9,Patronaj_0_5!$B$5:$B$2504,"&lt;="&amp;Boshqaruv!$C$10)=0,1,0),0)</f>
        <v>0</v>
      </c>
    </row>
    <row r="436" customFormat="false" ht="15" hidden="false" customHeight="false" outlineLevel="0" collapsed="false">
      <c r="A436" s="20" t="n">
        <v>432</v>
      </c>
      <c r="B436" s="12"/>
      <c r="C436" s="13"/>
      <c r="D436" s="24"/>
      <c r="E436" s="12"/>
      <c r="F436" s="12"/>
      <c r="G436" s="25"/>
      <c r="H436" s="13"/>
      <c r="I436" s="13"/>
      <c r="J436" s="14" t="str">
        <f aca="false">IF(OR($H436="",$I436=""),"",$I436-$H436)</f>
        <v/>
      </c>
      <c r="K436" s="14" t="str">
        <f aca="false">IF(OR($H436="",$I436=""),"",IF($I436-$H436&lt;=Spravochnik!$E$5,"Ha","Yo'q"))</f>
        <v/>
      </c>
      <c r="L436" s="14" t="str">
        <f aca="false">IF(AND($B436&lt;&gt;"",$H436&lt;&gt;"",$I436="",Boshqaruv!$C$12-$H436&gt;Spravochnik!$E$5),"Ha","")</f>
        <v/>
      </c>
      <c r="M436" s="12"/>
      <c r="N436" s="14" t="str">
        <f aca="false">IF(OR($B436="",$C436=""),"",IF(COUNTIFS($B$5:$B$604,$B436,$C$5:$C$604,$C436)&gt;1,"Takror",""))</f>
        <v/>
      </c>
      <c r="O436" s="28" t="n">
        <f aca="false">IF(AND($B436&lt;&gt;"",$I436&gt;=Boshqaruv!$C$9,$I436&lt;=Boshqaruv!$C$10),IF(COUNTIFS(Patronaj_0_5!$D$5:$D$2504,$B436,Patronaj_0_5!$E$5:$E$2504,$C436,Patronaj_0_5!$H$5:$H$2504,"Ha",Patronaj_0_5!$B$5:$B$2504,"&gt;="&amp;Boshqaruv!$C$9,Patronaj_0_5!$B$5:$B$2504,"&lt;="&amp;Boshqaruv!$C$10)=0,1,0),0)</f>
        <v>0</v>
      </c>
    </row>
    <row r="437" customFormat="false" ht="15" hidden="false" customHeight="false" outlineLevel="0" collapsed="false">
      <c r="A437" s="20" t="n">
        <v>433</v>
      </c>
      <c r="B437" s="12"/>
      <c r="C437" s="13"/>
      <c r="D437" s="24"/>
      <c r="E437" s="12"/>
      <c r="F437" s="12"/>
      <c r="G437" s="25"/>
      <c r="H437" s="13"/>
      <c r="I437" s="13"/>
      <c r="J437" s="14" t="str">
        <f aca="false">IF(OR($H437="",$I437=""),"",$I437-$H437)</f>
        <v/>
      </c>
      <c r="K437" s="14" t="str">
        <f aca="false">IF(OR($H437="",$I437=""),"",IF($I437-$H437&lt;=Spravochnik!$E$5,"Ha","Yo'q"))</f>
        <v/>
      </c>
      <c r="L437" s="14" t="str">
        <f aca="false">IF(AND($B437&lt;&gt;"",$H437&lt;&gt;"",$I437="",Boshqaruv!$C$12-$H437&gt;Spravochnik!$E$5),"Ha","")</f>
        <v/>
      </c>
      <c r="M437" s="12"/>
      <c r="N437" s="14" t="str">
        <f aca="false">IF(OR($B437="",$C437=""),"",IF(COUNTIFS($B$5:$B$604,$B437,$C$5:$C$604,$C437)&gt;1,"Takror",""))</f>
        <v/>
      </c>
      <c r="O437" s="28" t="n">
        <f aca="false">IF(AND($B437&lt;&gt;"",$I437&gt;=Boshqaruv!$C$9,$I437&lt;=Boshqaruv!$C$10),IF(COUNTIFS(Patronaj_0_5!$D$5:$D$2504,$B437,Patronaj_0_5!$E$5:$E$2504,$C437,Patronaj_0_5!$H$5:$H$2504,"Ha",Patronaj_0_5!$B$5:$B$2504,"&gt;="&amp;Boshqaruv!$C$9,Patronaj_0_5!$B$5:$B$2504,"&lt;="&amp;Boshqaruv!$C$10)=0,1,0),0)</f>
        <v>0</v>
      </c>
    </row>
    <row r="438" customFormat="false" ht="15" hidden="false" customHeight="false" outlineLevel="0" collapsed="false">
      <c r="A438" s="20" t="n">
        <v>434</v>
      </c>
      <c r="B438" s="12"/>
      <c r="C438" s="13"/>
      <c r="D438" s="24"/>
      <c r="E438" s="12"/>
      <c r="F438" s="12"/>
      <c r="G438" s="25"/>
      <c r="H438" s="13"/>
      <c r="I438" s="13"/>
      <c r="J438" s="14" t="str">
        <f aca="false">IF(OR($H438="",$I438=""),"",$I438-$H438)</f>
        <v/>
      </c>
      <c r="K438" s="14" t="str">
        <f aca="false">IF(OR($H438="",$I438=""),"",IF($I438-$H438&lt;=Spravochnik!$E$5,"Ha","Yo'q"))</f>
        <v/>
      </c>
      <c r="L438" s="14" t="str">
        <f aca="false">IF(AND($B438&lt;&gt;"",$H438&lt;&gt;"",$I438="",Boshqaruv!$C$12-$H438&gt;Spravochnik!$E$5),"Ha","")</f>
        <v/>
      </c>
      <c r="M438" s="12"/>
      <c r="N438" s="14" t="str">
        <f aca="false">IF(OR($B438="",$C438=""),"",IF(COUNTIFS($B$5:$B$604,$B438,$C$5:$C$604,$C438)&gt;1,"Takror",""))</f>
        <v/>
      </c>
      <c r="O438" s="28" t="n">
        <f aca="false">IF(AND($B438&lt;&gt;"",$I438&gt;=Boshqaruv!$C$9,$I438&lt;=Boshqaruv!$C$10),IF(COUNTIFS(Patronaj_0_5!$D$5:$D$2504,$B438,Patronaj_0_5!$E$5:$E$2504,$C438,Patronaj_0_5!$H$5:$H$2504,"Ha",Patronaj_0_5!$B$5:$B$2504,"&gt;="&amp;Boshqaruv!$C$9,Patronaj_0_5!$B$5:$B$2504,"&lt;="&amp;Boshqaruv!$C$10)=0,1,0),0)</f>
        <v>0</v>
      </c>
    </row>
    <row r="439" customFormat="false" ht="15" hidden="false" customHeight="false" outlineLevel="0" collapsed="false">
      <c r="A439" s="20" t="n">
        <v>435</v>
      </c>
      <c r="B439" s="12"/>
      <c r="C439" s="13"/>
      <c r="D439" s="24"/>
      <c r="E439" s="12"/>
      <c r="F439" s="12"/>
      <c r="G439" s="25"/>
      <c r="H439" s="13"/>
      <c r="I439" s="13"/>
      <c r="J439" s="14" t="str">
        <f aca="false">IF(OR($H439="",$I439=""),"",$I439-$H439)</f>
        <v/>
      </c>
      <c r="K439" s="14" t="str">
        <f aca="false">IF(OR($H439="",$I439=""),"",IF($I439-$H439&lt;=Spravochnik!$E$5,"Ha","Yo'q"))</f>
        <v/>
      </c>
      <c r="L439" s="14" t="str">
        <f aca="false">IF(AND($B439&lt;&gt;"",$H439&lt;&gt;"",$I439="",Boshqaruv!$C$12-$H439&gt;Spravochnik!$E$5),"Ha","")</f>
        <v/>
      </c>
      <c r="M439" s="12"/>
      <c r="N439" s="14" t="str">
        <f aca="false">IF(OR($B439="",$C439=""),"",IF(COUNTIFS($B$5:$B$604,$B439,$C$5:$C$604,$C439)&gt;1,"Takror",""))</f>
        <v/>
      </c>
      <c r="O439" s="28" t="n">
        <f aca="false">IF(AND($B439&lt;&gt;"",$I439&gt;=Boshqaruv!$C$9,$I439&lt;=Boshqaruv!$C$10),IF(COUNTIFS(Patronaj_0_5!$D$5:$D$2504,$B439,Patronaj_0_5!$E$5:$E$2504,$C439,Patronaj_0_5!$H$5:$H$2504,"Ha",Patronaj_0_5!$B$5:$B$2504,"&gt;="&amp;Boshqaruv!$C$9,Patronaj_0_5!$B$5:$B$2504,"&lt;="&amp;Boshqaruv!$C$10)=0,1,0),0)</f>
        <v>0</v>
      </c>
    </row>
    <row r="440" customFormat="false" ht="15" hidden="false" customHeight="false" outlineLevel="0" collapsed="false">
      <c r="A440" s="20" t="n">
        <v>436</v>
      </c>
      <c r="B440" s="12"/>
      <c r="C440" s="13"/>
      <c r="D440" s="24"/>
      <c r="E440" s="12"/>
      <c r="F440" s="12"/>
      <c r="G440" s="25"/>
      <c r="H440" s="13"/>
      <c r="I440" s="13"/>
      <c r="J440" s="14" t="str">
        <f aca="false">IF(OR($H440="",$I440=""),"",$I440-$H440)</f>
        <v/>
      </c>
      <c r="K440" s="14" t="str">
        <f aca="false">IF(OR($H440="",$I440=""),"",IF($I440-$H440&lt;=Spravochnik!$E$5,"Ha","Yo'q"))</f>
        <v/>
      </c>
      <c r="L440" s="14" t="str">
        <f aca="false">IF(AND($B440&lt;&gt;"",$H440&lt;&gt;"",$I440="",Boshqaruv!$C$12-$H440&gt;Spravochnik!$E$5),"Ha","")</f>
        <v/>
      </c>
      <c r="M440" s="12"/>
      <c r="N440" s="14" t="str">
        <f aca="false">IF(OR($B440="",$C440=""),"",IF(COUNTIFS($B$5:$B$604,$B440,$C$5:$C$604,$C440)&gt;1,"Takror",""))</f>
        <v/>
      </c>
      <c r="O440" s="28" t="n">
        <f aca="false">IF(AND($B440&lt;&gt;"",$I440&gt;=Boshqaruv!$C$9,$I440&lt;=Boshqaruv!$C$10),IF(COUNTIFS(Patronaj_0_5!$D$5:$D$2504,$B440,Patronaj_0_5!$E$5:$E$2504,$C440,Patronaj_0_5!$H$5:$H$2504,"Ha",Patronaj_0_5!$B$5:$B$2504,"&gt;="&amp;Boshqaruv!$C$9,Patronaj_0_5!$B$5:$B$2504,"&lt;="&amp;Boshqaruv!$C$10)=0,1,0),0)</f>
        <v>0</v>
      </c>
    </row>
    <row r="441" customFormat="false" ht="15" hidden="false" customHeight="false" outlineLevel="0" collapsed="false">
      <c r="A441" s="20" t="n">
        <v>437</v>
      </c>
      <c r="B441" s="12"/>
      <c r="C441" s="13"/>
      <c r="D441" s="24"/>
      <c r="E441" s="12"/>
      <c r="F441" s="12"/>
      <c r="G441" s="25"/>
      <c r="H441" s="13"/>
      <c r="I441" s="13"/>
      <c r="J441" s="14" t="str">
        <f aca="false">IF(OR($H441="",$I441=""),"",$I441-$H441)</f>
        <v/>
      </c>
      <c r="K441" s="14" t="str">
        <f aca="false">IF(OR($H441="",$I441=""),"",IF($I441-$H441&lt;=Spravochnik!$E$5,"Ha","Yo'q"))</f>
        <v/>
      </c>
      <c r="L441" s="14" t="str">
        <f aca="false">IF(AND($B441&lt;&gt;"",$H441&lt;&gt;"",$I441="",Boshqaruv!$C$12-$H441&gt;Spravochnik!$E$5),"Ha","")</f>
        <v/>
      </c>
      <c r="M441" s="12"/>
      <c r="N441" s="14" t="str">
        <f aca="false">IF(OR($B441="",$C441=""),"",IF(COUNTIFS($B$5:$B$604,$B441,$C$5:$C$604,$C441)&gt;1,"Takror",""))</f>
        <v/>
      </c>
      <c r="O441" s="28" t="n">
        <f aca="false">IF(AND($B441&lt;&gt;"",$I441&gt;=Boshqaruv!$C$9,$I441&lt;=Boshqaruv!$C$10),IF(COUNTIFS(Patronaj_0_5!$D$5:$D$2504,$B441,Patronaj_0_5!$E$5:$E$2504,$C441,Patronaj_0_5!$H$5:$H$2504,"Ha",Patronaj_0_5!$B$5:$B$2504,"&gt;="&amp;Boshqaruv!$C$9,Patronaj_0_5!$B$5:$B$2504,"&lt;="&amp;Boshqaruv!$C$10)=0,1,0),0)</f>
        <v>0</v>
      </c>
    </row>
    <row r="442" customFormat="false" ht="15" hidden="false" customHeight="false" outlineLevel="0" collapsed="false">
      <c r="A442" s="20" t="n">
        <v>438</v>
      </c>
      <c r="B442" s="12"/>
      <c r="C442" s="13"/>
      <c r="D442" s="24"/>
      <c r="E442" s="12"/>
      <c r="F442" s="12"/>
      <c r="G442" s="25"/>
      <c r="H442" s="13"/>
      <c r="I442" s="13"/>
      <c r="J442" s="14" t="str">
        <f aca="false">IF(OR($H442="",$I442=""),"",$I442-$H442)</f>
        <v/>
      </c>
      <c r="K442" s="14" t="str">
        <f aca="false">IF(OR($H442="",$I442=""),"",IF($I442-$H442&lt;=Spravochnik!$E$5,"Ha","Yo'q"))</f>
        <v/>
      </c>
      <c r="L442" s="14" t="str">
        <f aca="false">IF(AND($B442&lt;&gt;"",$H442&lt;&gt;"",$I442="",Boshqaruv!$C$12-$H442&gt;Spravochnik!$E$5),"Ha","")</f>
        <v/>
      </c>
      <c r="M442" s="12"/>
      <c r="N442" s="14" t="str">
        <f aca="false">IF(OR($B442="",$C442=""),"",IF(COUNTIFS($B$5:$B$604,$B442,$C$5:$C$604,$C442)&gt;1,"Takror",""))</f>
        <v/>
      </c>
      <c r="O442" s="28" t="n">
        <f aca="false">IF(AND($B442&lt;&gt;"",$I442&gt;=Boshqaruv!$C$9,$I442&lt;=Boshqaruv!$C$10),IF(COUNTIFS(Patronaj_0_5!$D$5:$D$2504,$B442,Patronaj_0_5!$E$5:$E$2504,$C442,Patronaj_0_5!$H$5:$H$2504,"Ha",Patronaj_0_5!$B$5:$B$2504,"&gt;="&amp;Boshqaruv!$C$9,Patronaj_0_5!$B$5:$B$2504,"&lt;="&amp;Boshqaruv!$C$10)=0,1,0),0)</f>
        <v>0</v>
      </c>
    </row>
    <row r="443" customFormat="false" ht="15" hidden="false" customHeight="false" outlineLevel="0" collapsed="false">
      <c r="A443" s="20" t="n">
        <v>439</v>
      </c>
      <c r="B443" s="12"/>
      <c r="C443" s="13"/>
      <c r="D443" s="24"/>
      <c r="E443" s="12"/>
      <c r="F443" s="12"/>
      <c r="G443" s="25"/>
      <c r="H443" s="13"/>
      <c r="I443" s="13"/>
      <c r="J443" s="14" t="str">
        <f aca="false">IF(OR($H443="",$I443=""),"",$I443-$H443)</f>
        <v/>
      </c>
      <c r="K443" s="14" t="str">
        <f aca="false">IF(OR($H443="",$I443=""),"",IF($I443-$H443&lt;=Spravochnik!$E$5,"Ha","Yo'q"))</f>
        <v/>
      </c>
      <c r="L443" s="14" t="str">
        <f aca="false">IF(AND($B443&lt;&gt;"",$H443&lt;&gt;"",$I443="",Boshqaruv!$C$12-$H443&gt;Spravochnik!$E$5),"Ha","")</f>
        <v/>
      </c>
      <c r="M443" s="12"/>
      <c r="N443" s="14" t="str">
        <f aca="false">IF(OR($B443="",$C443=""),"",IF(COUNTIFS($B$5:$B$604,$B443,$C$5:$C$604,$C443)&gt;1,"Takror",""))</f>
        <v/>
      </c>
      <c r="O443" s="28" t="n">
        <f aca="false">IF(AND($B443&lt;&gt;"",$I443&gt;=Boshqaruv!$C$9,$I443&lt;=Boshqaruv!$C$10),IF(COUNTIFS(Patronaj_0_5!$D$5:$D$2504,$B443,Patronaj_0_5!$E$5:$E$2504,$C443,Patronaj_0_5!$H$5:$H$2504,"Ha",Patronaj_0_5!$B$5:$B$2504,"&gt;="&amp;Boshqaruv!$C$9,Patronaj_0_5!$B$5:$B$2504,"&lt;="&amp;Boshqaruv!$C$10)=0,1,0),0)</f>
        <v>0</v>
      </c>
    </row>
    <row r="444" customFormat="false" ht="15" hidden="false" customHeight="false" outlineLevel="0" collapsed="false">
      <c r="A444" s="20" t="n">
        <v>440</v>
      </c>
      <c r="B444" s="12"/>
      <c r="C444" s="13"/>
      <c r="D444" s="24"/>
      <c r="E444" s="12"/>
      <c r="F444" s="12"/>
      <c r="G444" s="25"/>
      <c r="H444" s="13"/>
      <c r="I444" s="13"/>
      <c r="J444" s="14" t="str">
        <f aca="false">IF(OR($H444="",$I444=""),"",$I444-$H444)</f>
        <v/>
      </c>
      <c r="K444" s="14" t="str">
        <f aca="false">IF(OR($H444="",$I444=""),"",IF($I444-$H444&lt;=Spravochnik!$E$5,"Ha","Yo'q"))</f>
        <v/>
      </c>
      <c r="L444" s="14" t="str">
        <f aca="false">IF(AND($B444&lt;&gt;"",$H444&lt;&gt;"",$I444="",Boshqaruv!$C$12-$H444&gt;Spravochnik!$E$5),"Ha","")</f>
        <v/>
      </c>
      <c r="M444" s="12"/>
      <c r="N444" s="14" t="str">
        <f aca="false">IF(OR($B444="",$C444=""),"",IF(COUNTIFS($B$5:$B$604,$B444,$C$5:$C$604,$C444)&gt;1,"Takror",""))</f>
        <v/>
      </c>
      <c r="O444" s="28" t="n">
        <f aca="false">IF(AND($B444&lt;&gt;"",$I444&gt;=Boshqaruv!$C$9,$I444&lt;=Boshqaruv!$C$10),IF(COUNTIFS(Patronaj_0_5!$D$5:$D$2504,$B444,Patronaj_0_5!$E$5:$E$2504,$C444,Patronaj_0_5!$H$5:$H$2504,"Ha",Patronaj_0_5!$B$5:$B$2504,"&gt;="&amp;Boshqaruv!$C$9,Patronaj_0_5!$B$5:$B$2504,"&lt;="&amp;Boshqaruv!$C$10)=0,1,0),0)</f>
        <v>0</v>
      </c>
    </row>
    <row r="445" customFormat="false" ht="15" hidden="false" customHeight="false" outlineLevel="0" collapsed="false">
      <c r="A445" s="20" t="n">
        <v>441</v>
      </c>
      <c r="B445" s="12"/>
      <c r="C445" s="13"/>
      <c r="D445" s="24"/>
      <c r="E445" s="12"/>
      <c r="F445" s="12"/>
      <c r="G445" s="25"/>
      <c r="H445" s="13"/>
      <c r="I445" s="13"/>
      <c r="J445" s="14" t="str">
        <f aca="false">IF(OR($H445="",$I445=""),"",$I445-$H445)</f>
        <v/>
      </c>
      <c r="K445" s="14" t="str">
        <f aca="false">IF(OR($H445="",$I445=""),"",IF($I445-$H445&lt;=Spravochnik!$E$5,"Ha","Yo'q"))</f>
        <v/>
      </c>
      <c r="L445" s="14" t="str">
        <f aca="false">IF(AND($B445&lt;&gt;"",$H445&lt;&gt;"",$I445="",Boshqaruv!$C$12-$H445&gt;Spravochnik!$E$5),"Ha","")</f>
        <v/>
      </c>
      <c r="M445" s="12"/>
      <c r="N445" s="14" t="str">
        <f aca="false">IF(OR($B445="",$C445=""),"",IF(COUNTIFS($B$5:$B$604,$B445,$C$5:$C$604,$C445)&gt;1,"Takror",""))</f>
        <v/>
      </c>
      <c r="O445" s="28" t="n">
        <f aca="false">IF(AND($B445&lt;&gt;"",$I445&gt;=Boshqaruv!$C$9,$I445&lt;=Boshqaruv!$C$10),IF(COUNTIFS(Patronaj_0_5!$D$5:$D$2504,$B445,Patronaj_0_5!$E$5:$E$2504,$C445,Patronaj_0_5!$H$5:$H$2504,"Ha",Patronaj_0_5!$B$5:$B$2504,"&gt;="&amp;Boshqaruv!$C$9,Patronaj_0_5!$B$5:$B$2504,"&lt;="&amp;Boshqaruv!$C$10)=0,1,0),0)</f>
        <v>0</v>
      </c>
    </row>
    <row r="446" customFormat="false" ht="15" hidden="false" customHeight="false" outlineLevel="0" collapsed="false">
      <c r="A446" s="20" t="n">
        <v>442</v>
      </c>
      <c r="B446" s="12"/>
      <c r="C446" s="13"/>
      <c r="D446" s="24"/>
      <c r="E446" s="12"/>
      <c r="F446" s="12"/>
      <c r="G446" s="25"/>
      <c r="H446" s="13"/>
      <c r="I446" s="13"/>
      <c r="J446" s="14" t="str">
        <f aca="false">IF(OR($H446="",$I446=""),"",$I446-$H446)</f>
        <v/>
      </c>
      <c r="K446" s="14" t="str">
        <f aca="false">IF(OR($H446="",$I446=""),"",IF($I446-$H446&lt;=Spravochnik!$E$5,"Ha","Yo'q"))</f>
        <v/>
      </c>
      <c r="L446" s="14" t="str">
        <f aca="false">IF(AND($B446&lt;&gt;"",$H446&lt;&gt;"",$I446="",Boshqaruv!$C$12-$H446&gt;Spravochnik!$E$5),"Ha","")</f>
        <v/>
      </c>
      <c r="M446" s="12"/>
      <c r="N446" s="14" t="str">
        <f aca="false">IF(OR($B446="",$C446=""),"",IF(COUNTIFS($B$5:$B$604,$B446,$C$5:$C$604,$C446)&gt;1,"Takror",""))</f>
        <v/>
      </c>
      <c r="O446" s="28" t="n">
        <f aca="false">IF(AND($B446&lt;&gt;"",$I446&gt;=Boshqaruv!$C$9,$I446&lt;=Boshqaruv!$C$10),IF(COUNTIFS(Patronaj_0_5!$D$5:$D$2504,$B446,Patronaj_0_5!$E$5:$E$2504,$C446,Patronaj_0_5!$H$5:$H$2504,"Ha",Patronaj_0_5!$B$5:$B$2504,"&gt;="&amp;Boshqaruv!$C$9,Patronaj_0_5!$B$5:$B$2504,"&lt;="&amp;Boshqaruv!$C$10)=0,1,0),0)</f>
        <v>0</v>
      </c>
    </row>
    <row r="447" customFormat="false" ht="15" hidden="false" customHeight="false" outlineLevel="0" collapsed="false">
      <c r="A447" s="20" t="n">
        <v>443</v>
      </c>
      <c r="B447" s="12"/>
      <c r="C447" s="13"/>
      <c r="D447" s="24"/>
      <c r="E447" s="12"/>
      <c r="F447" s="12"/>
      <c r="G447" s="25"/>
      <c r="H447" s="13"/>
      <c r="I447" s="13"/>
      <c r="J447" s="14" t="str">
        <f aca="false">IF(OR($H447="",$I447=""),"",$I447-$H447)</f>
        <v/>
      </c>
      <c r="K447" s="14" t="str">
        <f aca="false">IF(OR($H447="",$I447=""),"",IF($I447-$H447&lt;=Spravochnik!$E$5,"Ha","Yo'q"))</f>
        <v/>
      </c>
      <c r="L447" s="14" t="str">
        <f aca="false">IF(AND($B447&lt;&gt;"",$H447&lt;&gt;"",$I447="",Boshqaruv!$C$12-$H447&gt;Spravochnik!$E$5),"Ha","")</f>
        <v/>
      </c>
      <c r="M447" s="12"/>
      <c r="N447" s="14" t="str">
        <f aca="false">IF(OR($B447="",$C447=""),"",IF(COUNTIFS($B$5:$B$604,$B447,$C$5:$C$604,$C447)&gt;1,"Takror",""))</f>
        <v/>
      </c>
      <c r="O447" s="28" t="n">
        <f aca="false">IF(AND($B447&lt;&gt;"",$I447&gt;=Boshqaruv!$C$9,$I447&lt;=Boshqaruv!$C$10),IF(COUNTIFS(Patronaj_0_5!$D$5:$D$2504,$B447,Patronaj_0_5!$E$5:$E$2504,$C447,Patronaj_0_5!$H$5:$H$2504,"Ha",Patronaj_0_5!$B$5:$B$2504,"&gt;="&amp;Boshqaruv!$C$9,Patronaj_0_5!$B$5:$B$2504,"&lt;="&amp;Boshqaruv!$C$10)=0,1,0),0)</f>
        <v>0</v>
      </c>
    </row>
    <row r="448" customFormat="false" ht="15" hidden="false" customHeight="false" outlineLevel="0" collapsed="false">
      <c r="A448" s="20" t="n">
        <v>444</v>
      </c>
      <c r="B448" s="12"/>
      <c r="C448" s="13"/>
      <c r="D448" s="24"/>
      <c r="E448" s="12"/>
      <c r="F448" s="12"/>
      <c r="G448" s="25"/>
      <c r="H448" s="13"/>
      <c r="I448" s="13"/>
      <c r="J448" s="14" t="str">
        <f aca="false">IF(OR($H448="",$I448=""),"",$I448-$H448)</f>
        <v/>
      </c>
      <c r="K448" s="14" t="str">
        <f aca="false">IF(OR($H448="",$I448=""),"",IF($I448-$H448&lt;=Spravochnik!$E$5,"Ha","Yo'q"))</f>
        <v/>
      </c>
      <c r="L448" s="14" t="str">
        <f aca="false">IF(AND($B448&lt;&gt;"",$H448&lt;&gt;"",$I448="",Boshqaruv!$C$12-$H448&gt;Spravochnik!$E$5),"Ha","")</f>
        <v/>
      </c>
      <c r="M448" s="12"/>
      <c r="N448" s="14" t="str">
        <f aca="false">IF(OR($B448="",$C448=""),"",IF(COUNTIFS($B$5:$B$604,$B448,$C$5:$C$604,$C448)&gt;1,"Takror",""))</f>
        <v/>
      </c>
      <c r="O448" s="28" t="n">
        <f aca="false">IF(AND($B448&lt;&gt;"",$I448&gt;=Boshqaruv!$C$9,$I448&lt;=Boshqaruv!$C$10),IF(COUNTIFS(Patronaj_0_5!$D$5:$D$2504,$B448,Patronaj_0_5!$E$5:$E$2504,$C448,Patronaj_0_5!$H$5:$H$2504,"Ha",Patronaj_0_5!$B$5:$B$2504,"&gt;="&amp;Boshqaruv!$C$9,Patronaj_0_5!$B$5:$B$2504,"&lt;="&amp;Boshqaruv!$C$10)=0,1,0),0)</f>
        <v>0</v>
      </c>
    </row>
    <row r="449" customFormat="false" ht="15" hidden="false" customHeight="false" outlineLevel="0" collapsed="false">
      <c r="A449" s="20" t="n">
        <v>445</v>
      </c>
      <c r="B449" s="12"/>
      <c r="C449" s="13"/>
      <c r="D449" s="24"/>
      <c r="E449" s="12"/>
      <c r="F449" s="12"/>
      <c r="G449" s="25"/>
      <c r="H449" s="13"/>
      <c r="I449" s="13"/>
      <c r="J449" s="14" t="str">
        <f aca="false">IF(OR($H449="",$I449=""),"",$I449-$H449)</f>
        <v/>
      </c>
      <c r="K449" s="14" t="str">
        <f aca="false">IF(OR($H449="",$I449=""),"",IF($I449-$H449&lt;=Spravochnik!$E$5,"Ha","Yo'q"))</f>
        <v/>
      </c>
      <c r="L449" s="14" t="str">
        <f aca="false">IF(AND($B449&lt;&gt;"",$H449&lt;&gt;"",$I449="",Boshqaruv!$C$12-$H449&gt;Spravochnik!$E$5),"Ha","")</f>
        <v/>
      </c>
      <c r="M449" s="12"/>
      <c r="N449" s="14" t="str">
        <f aca="false">IF(OR($B449="",$C449=""),"",IF(COUNTIFS($B$5:$B$604,$B449,$C$5:$C$604,$C449)&gt;1,"Takror",""))</f>
        <v/>
      </c>
      <c r="O449" s="28" t="n">
        <f aca="false">IF(AND($B449&lt;&gt;"",$I449&gt;=Boshqaruv!$C$9,$I449&lt;=Boshqaruv!$C$10),IF(COUNTIFS(Patronaj_0_5!$D$5:$D$2504,$B449,Patronaj_0_5!$E$5:$E$2504,$C449,Patronaj_0_5!$H$5:$H$2504,"Ha",Patronaj_0_5!$B$5:$B$2504,"&gt;="&amp;Boshqaruv!$C$9,Patronaj_0_5!$B$5:$B$2504,"&lt;="&amp;Boshqaruv!$C$10)=0,1,0),0)</f>
        <v>0</v>
      </c>
    </row>
    <row r="450" customFormat="false" ht="15" hidden="false" customHeight="false" outlineLevel="0" collapsed="false">
      <c r="A450" s="20" t="n">
        <v>446</v>
      </c>
      <c r="B450" s="12"/>
      <c r="C450" s="13"/>
      <c r="D450" s="24"/>
      <c r="E450" s="12"/>
      <c r="F450" s="12"/>
      <c r="G450" s="25"/>
      <c r="H450" s="13"/>
      <c r="I450" s="13"/>
      <c r="J450" s="14" t="str">
        <f aca="false">IF(OR($H450="",$I450=""),"",$I450-$H450)</f>
        <v/>
      </c>
      <c r="K450" s="14" t="str">
        <f aca="false">IF(OR($H450="",$I450=""),"",IF($I450-$H450&lt;=Spravochnik!$E$5,"Ha","Yo'q"))</f>
        <v/>
      </c>
      <c r="L450" s="14" t="str">
        <f aca="false">IF(AND($B450&lt;&gt;"",$H450&lt;&gt;"",$I450="",Boshqaruv!$C$12-$H450&gt;Spravochnik!$E$5),"Ha","")</f>
        <v/>
      </c>
      <c r="M450" s="12"/>
      <c r="N450" s="14" t="str">
        <f aca="false">IF(OR($B450="",$C450=""),"",IF(COUNTIFS($B$5:$B$604,$B450,$C$5:$C$604,$C450)&gt;1,"Takror",""))</f>
        <v/>
      </c>
      <c r="O450" s="28" t="n">
        <f aca="false">IF(AND($B450&lt;&gt;"",$I450&gt;=Boshqaruv!$C$9,$I450&lt;=Boshqaruv!$C$10),IF(COUNTIFS(Patronaj_0_5!$D$5:$D$2504,$B450,Patronaj_0_5!$E$5:$E$2504,$C450,Patronaj_0_5!$H$5:$H$2504,"Ha",Patronaj_0_5!$B$5:$B$2504,"&gt;="&amp;Boshqaruv!$C$9,Patronaj_0_5!$B$5:$B$2504,"&lt;="&amp;Boshqaruv!$C$10)=0,1,0),0)</f>
        <v>0</v>
      </c>
    </row>
    <row r="451" customFormat="false" ht="15" hidden="false" customHeight="false" outlineLevel="0" collapsed="false">
      <c r="A451" s="20" t="n">
        <v>447</v>
      </c>
      <c r="B451" s="12"/>
      <c r="C451" s="13"/>
      <c r="D451" s="24"/>
      <c r="E451" s="12"/>
      <c r="F451" s="12"/>
      <c r="G451" s="25"/>
      <c r="H451" s="13"/>
      <c r="I451" s="13"/>
      <c r="J451" s="14" t="str">
        <f aca="false">IF(OR($H451="",$I451=""),"",$I451-$H451)</f>
        <v/>
      </c>
      <c r="K451" s="14" t="str">
        <f aca="false">IF(OR($H451="",$I451=""),"",IF($I451-$H451&lt;=Spravochnik!$E$5,"Ha","Yo'q"))</f>
        <v/>
      </c>
      <c r="L451" s="14" t="str">
        <f aca="false">IF(AND($B451&lt;&gt;"",$H451&lt;&gt;"",$I451="",Boshqaruv!$C$12-$H451&gt;Spravochnik!$E$5),"Ha","")</f>
        <v/>
      </c>
      <c r="M451" s="12"/>
      <c r="N451" s="14" t="str">
        <f aca="false">IF(OR($B451="",$C451=""),"",IF(COUNTIFS($B$5:$B$604,$B451,$C$5:$C$604,$C451)&gt;1,"Takror",""))</f>
        <v/>
      </c>
      <c r="O451" s="28" t="n">
        <f aca="false">IF(AND($B451&lt;&gt;"",$I451&gt;=Boshqaruv!$C$9,$I451&lt;=Boshqaruv!$C$10),IF(COUNTIFS(Patronaj_0_5!$D$5:$D$2504,$B451,Patronaj_0_5!$E$5:$E$2504,$C451,Patronaj_0_5!$H$5:$H$2504,"Ha",Patronaj_0_5!$B$5:$B$2504,"&gt;="&amp;Boshqaruv!$C$9,Patronaj_0_5!$B$5:$B$2504,"&lt;="&amp;Boshqaruv!$C$10)=0,1,0),0)</f>
        <v>0</v>
      </c>
    </row>
    <row r="452" customFormat="false" ht="15" hidden="false" customHeight="false" outlineLevel="0" collapsed="false">
      <c r="A452" s="20" t="n">
        <v>448</v>
      </c>
      <c r="B452" s="12"/>
      <c r="C452" s="13"/>
      <c r="D452" s="24"/>
      <c r="E452" s="12"/>
      <c r="F452" s="12"/>
      <c r="G452" s="25"/>
      <c r="H452" s="13"/>
      <c r="I452" s="13"/>
      <c r="J452" s="14" t="str">
        <f aca="false">IF(OR($H452="",$I452=""),"",$I452-$H452)</f>
        <v/>
      </c>
      <c r="K452" s="14" t="str">
        <f aca="false">IF(OR($H452="",$I452=""),"",IF($I452-$H452&lt;=Spravochnik!$E$5,"Ha","Yo'q"))</f>
        <v/>
      </c>
      <c r="L452" s="14" t="str">
        <f aca="false">IF(AND($B452&lt;&gt;"",$H452&lt;&gt;"",$I452="",Boshqaruv!$C$12-$H452&gt;Spravochnik!$E$5),"Ha","")</f>
        <v/>
      </c>
      <c r="M452" s="12"/>
      <c r="N452" s="14" t="str">
        <f aca="false">IF(OR($B452="",$C452=""),"",IF(COUNTIFS($B$5:$B$604,$B452,$C$5:$C$604,$C452)&gt;1,"Takror",""))</f>
        <v/>
      </c>
      <c r="O452" s="28" t="n">
        <f aca="false">IF(AND($B452&lt;&gt;"",$I452&gt;=Boshqaruv!$C$9,$I452&lt;=Boshqaruv!$C$10),IF(COUNTIFS(Patronaj_0_5!$D$5:$D$2504,$B452,Patronaj_0_5!$E$5:$E$2504,$C452,Patronaj_0_5!$H$5:$H$2504,"Ha",Patronaj_0_5!$B$5:$B$2504,"&gt;="&amp;Boshqaruv!$C$9,Patronaj_0_5!$B$5:$B$2504,"&lt;="&amp;Boshqaruv!$C$10)=0,1,0),0)</f>
        <v>0</v>
      </c>
    </row>
    <row r="453" customFormat="false" ht="15" hidden="false" customHeight="false" outlineLevel="0" collapsed="false">
      <c r="A453" s="20" t="n">
        <v>449</v>
      </c>
      <c r="B453" s="12"/>
      <c r="C453" s="13"/>
      <c r="D453" s="24"/>
      <c r="E453" s="12"/>
      <c r="F453" s="12"/>
      <c r="G453" s="25"/>
      <c r="H453" s="13"/>
      <c r="I453" s="13"/>
      <c r="J453" s="14" t="str">
        <f aca="false">IF(OR($H453="",$I453=""),"",$I453-$H453)</f>
        <v/>
      </c>
      <c r="K453" s="14" t="str">
        <f aca="false">IF(OR($H453="",$I453=""),"",IF($I453-$H453&lt;=Spravochnik!$E$5,"Ha","Yo'q"))</f>
        <v/>
      </c>
      <c r="L453" s="14" t="str">
        <f aca="false">IF(AND($B453&lt;&gt;"",$H453&lt;&gt;"",$I453="",Boshqaruv!$C$12-$H453&gt;Spravochnik!$E$5),"Ha","")</f>
        <v/>
      </c>
      <c r="M453" s="12"/>
      <c r="N453" s="14" t="str">
        <f aca="false">IF(OR($B453="",$C453=""),"",IF(COUNTIFS($B$5:$B$604,$B453,$C$5:$C$604,$C453)&gt;1,"Takror",""))</f>
        <v/>
      </c>
      <c r="O453" s="28" t="n">
        <f aca="false">IF(AND($B453&lt;&gt;"",$I453&gt;=Boshqaruv!$C$9,$I453&lt;=Boshqaruv!$C$10),IF(COUNTIFS(Patronaj_0_5!$D$5:$D$2504,$B453,Patronaj_0_5!$E$5:$E$2504,$C453,Patronaj_0_5!$H$5:$H$2504,"Ha",Patronaj_0_5!$B$5:$B$2504,"&gt;="&amp;Boshqaruv!$C$9,Patronaj_0_5!$B$5:$B$2504,"&lt;="&amp;Boshqaruv!$C$10)=0,1,0),0)</f>
        <v>0</v>
      </c>
    </row>
    <row r="454" customFormat="false" ht="15" hidden="false" customHeight="false" outlineLevel="0" collapsed="false">
      <c r="A454" s="20" t="n">
        <v>450</v>
      </c>
      <c r="B454" s="12"/>
      <c r="C454" s="13"/>
      <c r="D454" s="24"/>
      <c r="E454" s="12"/>
      <c r="F454" s="12"/>
      <c r="G454" s="25"/>
      <c r="H454" s="13"/>
      <c r="I454" s="13"/>
      <c r="J454" s="14" t="str">
        <f aca="false">IF(OR($H454="",$I454=""),"",$I454-$H454)</f>
        <v/>
      </c>
      <c r="K454" s="14" t="str">
        <f aca="false">IF(OR($H454="",$I454=""),"",IF($I454-$H454&lt;=Spravochnik!$E$5,"Ha","Yo'q"))</f>
        <v/>
      </c>
      <c r="L454" s="14" t="str">
        <f aca="false">IF(AND($B454&lt;&gt;"",$H454&lt;&gt;"",$I454="",Boshqaruv!$C$12-$H454&gt;Spravochnik!$E$5),"Ha","")</f>
        <v/>
      </c>
      <c r="M454" s="12"/>
      <c r="N454" s="14" t="str">
        <f aca="false">IF(OR($B454="",$C454=""),"",IF(COUNTIFS($B$5:$B$604,$B454,$C$5:$C$604,$C454)&gt;1,"Takror",""))</f>
        <v/>
      </c>
      <c r="O454" s="28" t="n">
        <f aca="false">IF(AND($B454&lt;&gt;"",$I454&gt;=Boshqaruv!$C$9,$I454&lt;=Boshqaruv!$C$10),IF(COUNTIFS(Patronaj_0_5!$D$5:$D$2504,$B454,Patronaj_0_5!$E$5:$E$2504,$C454,Patronaj_0_5!$H$5:$H$2504,"Ha",Patronaj_0_5!$B$5:$B$2504,"&gt;="&amp;Boshqaruv!$C$9,Patronaj_0_5!$B$5:$B$2504,"&lt;="&amp;Boshqaruv!$C$10)=0,1,0),0)</f>
        <v>0</v>
      </c>
    </row>
    <row r="455" customFormat="false" ht="15" hidden="false" customHeight="false" outlineLevel="0" collapsed="false">
      <c r="A455" s="20" t="n">
        <v>451</v>
      </c>
      <c r="B455" s="12"/>
      <c r="C455" s="13"/>
      <c r="D455" s="24"/>
      <c r="E455" s="12"/>
      <c r="F455" s="12"/>
      <c r="G455" s="25"/>
      <c r="H455" s="13"/>
      <c r="I455" s="13"/>
      <c r="J455" s="14" t="str">
        <f aca="false">IF(OR($H455="",$I455=""),"",$I455-$H455)</f>
        <v/>
      </c>
      <c r="K455" s="14" t="str">
        <f aca="false">IF(OR($H455="",$I455=""),"",IF($I455-$H455&lt;=Spravochnik!$E$5,"Ha","Yo'q"))</f>
        <v/>
      </c>
      <c r="L455" s="14" t="str">
        <f aca="false">IF(AND($B455&lt;&gt;"",$H455&lt;&gt;"",$I455="",Boshqaruv!$C$12-$H455&gt;Spravochnik!$E$5),"Ha","")</f>
        <v/>
      </c>
      <c r="M455" s="12"/>
      <c r="N455" s="14" t="str">
        <f aca="false">IF(OR($B455="",$C455=""),"",IF(COUNTIFS($B$5:$B$604,$B455,$C$5:$C$604,$C455)&gt;1,"Takror",""))</f>
        <v/>
      </c>
      <c r="O455" s="28" t="n">
        <f aca="false">IF(AND($B455&lt;&gt;"",$I455&gt;=Boshqaruv!$C$9,$I455&lt;=Boshqaruv!$C$10),IF(COUNTIFS(Patronaj_0_5!$D$5:$D$2504,$B455,Patronaj_0_5!$E$5:$E$2504,$C455,Patronaj_0_5!$H$5:$H$2504,"Ha",Patronaj_0_5!$B$5:$B$2504,"&gt;="&amp;Boshqaruv!$C$9,Patronaj_0_5!$B$5:$B$2504,"&lt;="&amp;Boshqaruv!$C$10)=0,1,0),0)</f>
        <v>0</v>
      </c>
    </row>
    <row r="456" customFormat="false" ht="15" hidden="false" customHeight="false" outlineLevel="0" collapsed="false">
      <c r="A456" s="20" t="n">
        <v>452</v>
      </c>
      <c r="B456" s="12"/>
      <c r="C456" s="13"/>
      <c r="D456" s="24"/>
      <c r="E456" s="12"/>
      <c r="F456" s="12"/>
      <c r="G456" s="25"/>
      <c r="H456" s="13"/>
      <c r="I456" s="13"/>
      <c r="J456" s="14" t="str">
        <f aca="false">IF(OR($H456="",$I456=""),"",$I456-$H456)</f>
        <v/>
      </c>
      <c r="K456" s="14" t="str">
        <f aca="false">IF(OR($H456="",$I456=""),"",IF($I456-$H456&lt;=Spravochnik!$E$5,"Ha","Yo'q"))</f>
        <v/>
      </c>
      <c r="L456" s="14" t="str">
        <f aca="false">IF(AND($B456&lt;&gt;"",$H456&lt;&gt;"",$I456="",Boshqaruv!$C$12-$H456&gt;Spravochnik!$E$5),"Ha","")</f>
        <v/>
      </c>
      <c r="M456" s="12"/>
      <c r="N456" s="14" t="str">
        <f aca="false">IF(OR($B456="",$C456=""),"",IF(COUNTIFS($B$5:$B$604,$B456,$C$5:$C$604,$C456)&gt;1,"Takror",""))</f>
        <v/>
      </c>
      <c r="O456" s="28" t="n">
        <f aca="false">IF(AND($B456&lt;&gt;"",$I456&gt;=Boshqaruv!$C$9,$I456&lt;=Boshqaruv!$C$10),IF(COUNTIFS(Patronaj_0_5!$D$5:$D$2504,$B456,Patronaj_0_5!$E$5:$E$2504,$C456,Patronaj_0_5!$H$5:$H$2504,"Ha",Patronaj_0_5!$B$5:$B$2504,"&gt;="&amp;Boshqaruv!$C$9,Patronaj_0_5!$B$5:$B$2504,"&lt;="&amp;Boshqaruv!$C$10)=0,1,0),0)</f>
        <v>0</v>
      </c>
    </row>
    <row r="457" customFormat="false" ht="15" hidden="false" customHeight="false" outlineLevel="0" collapsed="false">
      <c r="A457" s="20" t="n">
        <v>453</v>
      </c>
      <c r="B457" s="12"/>
      <c r="C457" s="13"/>
      <c r="D457" s="24"/>
      <c r="E457" s="12"/>
      <c r="F457" s="12"/>
      <c r="G457" s="25"/>
      <c r="H457" s="13"/>
      <c r="I457" s="13"/>
      <c r="J457" s="14" t="str">
        <f aca="false">IF(OR($H457="",$I457=""),"",$I457-$H457)</f>
        <v/>
      </c>
      <c r="K457" s="14" t="str">
        <f aca="false">IF(OR($H457="",$I457=""),"",IF($I457-$H457&lt;=Spravochnik!$E$5,"Ha","Yo'q"))</f>
        <v/>
      </c>
      <c r="L457" s="14" t="str">
        <f aca="false">IF(AND($B457&lt;&gt;"",$H457&lt;&gt;"",$I457="",Boshqaruv!$C$12-$H457&gt;Spravochnik!$E$5),"Ha","")</f>
        <v/>
      </c>
      <c r="M457" s="12"/>
      <c r="N457" s="14" t="str">
        <f aca="false">IF(OR($B457="",$C457=""),"",IF(COUNTIFS($B$5:$B$604,$B457,$C$5:$C$604,$C457)&gt;1,"Takror",""))</f>
        <v/>
      </c>
      <c r="O457" s="28" t="n">
        <f aca="false">IF(AND($B457&lt;&gt;"",$I457&gt;=Boshqaruv!$C$9,$I457&lt;=Boshqaruv!$C$10),IF(COUNTIFS(Patronaj_0_5!$D$5:$D$2504,$B457,Patronaj_0_5!$E$5:$E$2504,$C457,Patronaj_0_5!$H$5:$H$2504,"Ha",Patronaj_0_5!$B$5:$B$2504,"&gt;="&amp;Boshqaruv!$C$9,Patronaj_0_5!$B$5:$B$2504,"&lt;="&amp;Boshqaruv!$C$10)=0,1,0),0)</f>
        <v>0</v>
      </c>
    </row>
    <row r="458" customFormat="false" ht="15" hidden="false" customHeight="false" outlineLevel="0" collapsed="false">
      <c r="A458" s="20" t="n">
        <v>454</v>
      </c>
      <c r="B458" s="12"/>
      <c r="C458" s="13"/>
      <c r="D458" s="24"/>
      <c r="E458" s="12"/>
      <c r="F458" s="12"/>
      <c r="G458" s="25"/>
      <c r="H458" s="13"/>
      <c r="I458" s="13"/>
      <c r="J458" s="14" t="str">
        <f aca="false">IF(OR($H458="",$I458=""),"",$I458-$H458)</f>
        <v/>
      </c>
      <c r="K458" s="14" t="str">
        <f aca="false">IF(OR($H458="",$I458=""),"",IF($I458-$H458&lt;=Spravochnik!$E$5,"Ha","Yo'q"))</f>
        <v/>
      </c>
      <c r="L458" s="14" t="str">
        <f aca="false">IF(AND($B458&lt;&gt;"",$H458&lt;&gt;"",$I458="",Boshqaruv!$C$12-$H458&gt;Spravochnik!$E$5),"Ha","")</f>
        <v/>
      </c>
      <c r="M458" s="12"/>
      <c r="N458" s="14" t="str">
        <f aca="false">IF(OR($B458="",$C458=""),"",IF(COUNTIFS($B$5:$B$604,$B458,$C$5:$C$604,$C458)&gt;1,"Takror",""))</f>
        <v/>
      </c>
      <c r="O458" s="28" t="n">
        <f aca="false">IF(AND($B458&lt;&gt;"",$I458&gt;=Boshqaruv!$C$9,$I458&lt;=Boshqaruv!$C$10),IF(COUNTIFS(Patronaj_0_5!$D$5:$D$2504,$B458,Patronaj_0_5!$E$5:$E$2504,$C458,Patronaj_0_5!$H$5:$H$2504,"Ha",Patronaj_0_5!$B$5:$B$2504,"&gt;="&amp;Boshqaruv!$C$9,Patronaj_0_5!$B$5:$B$2504,"&lt;="&amp;Boshqaruv!$C$10)=0,1,0),0)</f>
        <v>0</v>
      </c>
    </row>
    <row r="459" customFormat="false" ht="15" hidden="false" customHeight="false" outlineLevel="0" collapsed="false">
      <c r="A459" s="20" t="n">
        <v>455</v>
      </c>
      <c r="B459" s="12"/>
      <c r="C459" s="13"/>
      <c r="D459" s="24"/>
      <c r="E459" s="12"/>
      <c r="F459" s="12"/>
      <c r="G459" s="25"/>
      <c r="H459" s="13"/>
      <c r="I459" s="13"/>
      <c r="J459" s="14" t="str">
        <f aca="false">IF(OR($H459="",$I459=""),"",$I459-$H459)</f>
        <v/>
      </c>
      <c r="K459" s="14" t="str">
        <f aca="false">IF(OR($H459="",$I459=""),"",IF($I459-$H459&lt;=Spravochnik!$E$5,"Ha","Yo'q"))</f>
        <v/>
      </c>
      <c r="L459" s="14" t="str">
        <f aca="false">IF(AND($B459&lt;&gt;"",$H459&lt;&gt;"",$I459="",Boshqaruv!$C$12-$H459&gt;Spravochnik!$E$5),"Ha","")</f>
        <v/>
      </c>
      <c r="M459" s="12"/>
      <c r="N459" s="14" t="str">
        <f aca="false">IF(OR($B459="",$C459=""),"",IF(COUNTIFS($B$5:$B$604,$B459,$C$5:$C$604,$C459)&gt;1,"Takror",""))</f>
        <v/>
      </c>
      <c r="O459" s="28" t="n">
        <f aca="false">IF(AND($B459&lt;&gt;"",$I459&gt;=Boshqaruv!$C$9,$I459&lt;=Boshqaruv!$C$10),IF(COUNTIFS(Patronaj_0_5!$D$5:$D$2504,$B459,Patronaj_0_5!$E$5:$E$2504,$C459,Patronaj_0_5!$H$5:$H$2504,"Ha",Patronaj_0_5!$B$5:$B$2504,"&gt;="&amp;Boshqaruv!$C$9,Patronaj_0_5!$B$5:$B$2504,"&lt;="&amp;Boshqaruv!$C$10)=0,1,0),0)</f>
        <v>0</v>
      </c>
    </row>
    <row r="460" customFormat="false" ht="15" hidden="false" customHeight="false" outlineLevel="0" collapsed="false">
      <c r="A460" s="20" t="n">
        <v>456</v>
      </c>
      <c r="B460" s="12"/>
      <c r="C460" s="13"/>
      <c r="D460" s="24"/>
      <c r="E460" s="12"/>
      <c r="F460" s="12"/>
      <c r="G460" s="25"/>
      <c r="H460" s="13"/>
      <c r="I460" s="13"/>
      <c r="J460" s="14" t="str">
        <f aca="false">IF(OR($H460="",$I460=""),"",$I460-$H460)</f>
        <v/>
      </c>
      <c r="K460" s="14" t="str">
        <f aca="false">IF(OR($H460="",$I460=""),"",IF($I460-$H460&lt;=Spravochnik!$E$5,"Ha","Yo'q"))</f>
        <v/>
      </c>
      <c r="L460" s="14" t="str">
        <f aca="false">IF(AND($B460&lt;&gt;"",$H460&lt;&gt;"",$I460="",Boshqaruv!$C$12-$H460&gt;Spravochnik!$E$5),"Ha","")</f>
        <v/>
      </c>
      <c r="M460" s="12"/>
      <c r="N460" s="14" t="str">
        <f aca="false">IF(OR($B460="",$C460=""),"",IF(COUNTIFS($B$5:$B$604,$B460,$C$5:$C$604,$C460)&gt;1,"Takror",""))</f>
        <v/>
      </c>
      <c r="O460" s="28" t="n">
        <f aca="false">IF(AND($B460&lt;&gt;"",$I460&gt;=Boshqaruv!$C$9,$I460&lt;=Boshqaruv!$C$10),IF(COUNTIFS(Patronaj_0_5!$D$5:$D$2504,$B460,Patronaj_0_5!$E$5:$E$2504,$C460,Patronaj_0_5!$H$5:$H$2504,"Ha",Patronaj_0_5!$B$5:$B$2504,"&gt;="&amp;Boshqaruv!$C$9,Patronaj_0_5!$B$5:$B$2504,"&lt;="&amp;Boshqaruv!$C$10)=0,1,0),0)</f>
        <v>0</v>
      </c>
    </row>
    <row r="461" customFormat="false" ht="15" hidden="false" customHeight="false" outlineLevel="0" collapsed="false">
      <c r="A461" s="20" t="n">
        <v>457</v>
      </c>
      <c r="B461" s="12"/>
      <c r="C461" s="13"/>
      <c r="D461" s="24"/>
      <c r="E461" s="12"/>
      <c r="F461" s="12"/>
      <c r="G461" s="25"/>
      <c r="H461" s="13"/>
      <c r="I461" s="13"/>
      <c r="J461" s="14" t="str">
        <f aca="false">IF(OR($H461="",$I461=""),"",$I461-$H461)</f>
        <v/>
      </c>
      <c r="K461" s="14" t="str">
        <f aca="false">IF(OR($H461="",$I461=""),"",IF($I461-$H461&lt;=Spravochnik!$E$5,"Ha","Yo'q"))</f>
        <v/>
      </c>
      <c r="L461" s="14" t="str">
        <f aca="false">IF(AND($B461&lt;&gt;"",$H461&lt;&gt;"",$I461="",Boshqaruv!$C$12-$H461&gt;Spravochnik!$E$5),"Ha","")</f>
        <v/>
      </c>
      <c r="M461" s="12"/>
      <c r="N461" s="14" t="str">
        <f aca="false">IF(OR($B461="",$C461=""),"",IF(COUNTIFS($B$5:$B$604,$B461,$C$5:$C$604,$C461)&gt;1,"Takror",""))</f>
        <v/>
      </c>
      <c r="O461" s="28" t="n">
        <f aca="false">IF(AND($B461&lt;&gt;"",$I461&gt;=Boshqaruv!$C$9,$I461&lt;=Boshqaruv!$C$10),IF(COUNTIFS(Patronaj_0_5!$D$5:$D$2504,$B461,Patronaj_0_5!$E$5:$E$2504,$C461,Patronaj_0_5!$H$5:$H$2504,"Ha",Patronaj_0_5!$B$5:$B$2504,"&gt;="&amp;Boshqaruv!$C$9,Patronaj_0_5!$B$5:$B$2504,"&lt;="&amp;Boshqaruv!$C$10)=0,1,0),0)</f>
        <v>0</v>
      </c>
    </row>
    <row r="462" customFormat="false" ht="15" hidden="false" customHeight="false" outlineLevel="0" collapsed="false">
      <c r="A462" s="20" t="n">
        <v>458</v>
      </c>
      <c r="B462" s="12"/>
      <c r="C462" s="13"/>
      <c r="D462" s="24"/>
      <c r="E462" s="12"/>
      <c r="F462" s="12"/>
      <c r="G462" s="25"/>
      <c r="H462" s="13"/>
      <c r="I462" s="13"/>
      <c r="J462" s="14" t="str">
        <f aca="false">IF(OR($H462="",$I462=""),"",$I462-$H462)</f>
        <v/>
      </c>
      <c r="K462" s="14" t="str">
        <f aca="false">IF(OR($H462="",$I462=""),"",IF($I462-$H462&lt;=Spravochnik!$E$5,"Ha","Yo'q"))</f>
        <v/>
      </c>
      <c r="L462" s="14" t="str">
        <f aca="false">IF(AND($B462&lt;&gt;"",$H462&lt;&gt;"",$I462="",Boshqaruv!$C$12-$H462&gt;Spravochnik!$E$5),"Ha","")</f>
        <v/>
      </c>
      <c r="M462" s="12"/>
      <c r="N462" s="14" t="str">
        <f aca="false">IF(OR($B462="",$C462=""),"",IF(COUNTIFS($B$5:$B$604,$B462,$C$5:$C$604,$C462)&gt;1,"Takror",""))</f>
        <v/>
      </c>
      <c r="O462" s="28" t="n">
        <f aca="false">IF(AND($B462&lt;&gt;"",$I462&gt;=Boshqaruv!$C$9,$I462&lt;=Boshqaruv!$C$10),IF(COUNTIFS(Patronaj_0_5!$D$5:$D$2504,$B462,Patronaj_0_5!$E$5:$E$2504,$C462,Patronaj_0_5!$H$5:$H$2504,"Ha",Patronaj_0_5!$B$5:$B$2504,"&gt;="&amp;Boshqaruv!$C$9,Patronaj_0_5!$B$5:$B$2504,"&lt;="&amp;Boshqaruv!$C$10)=0,1,0),0)</f>
        <v>0</v>
      </c>
    </row>
    <row r="463" customFormat="false" ht="15" hidden="false" customHeight="false" outlineLevel="0" collapsed="false">
      <c r="A463" s="20" t="n">
        <v>459</v>
      </c>
      <c r="B463" s="12"/>
      <c r="C463" s="13"/>
      <c r="D463" s="24"/>
      <c r="E463" s="12"/>
      <c r="F463" s="12"/>
      <c r="G463" s="25"/>
      <c r="H463" s="13"/>
      <c r="I463" s="13"/>
      <c r="J463" s="14" t="str">
        <f aca="false">IF(OR($H463="",$I463=""),"",$I463-$H463)</f>
        <v/>
      </c>
      <c r="K463" s="14" t="str">
        <f aca="false">IF(OR($H463="",$I463=""),"",IF($I463-$H463&lt;=Spravochnik!$E$5,"Ha","Yo'q"))</f>
        <v/>
      </c>
      <c r="L463" s="14" t="str">
        <f aca="false">IF(AND($B463&lt;&gt;"",$H463&lt;&gt;"",$I463="",Boshqaruv!$C$12-$H463&gt;Spravochnik!$E$5),"Ha","")</f>
        <v/>
      </c>
      <c r="M463" s="12"/>
      <c r="N463" s="14" t="str">
        <f aca="false">IF(OR($B463="",$C463=""),"",IF(COUNTIFS($B$5:$B$604,$B463,$C$5:$C$604,$C463)&gt;1,"Takror",""))</f>
        <v/>
      </c>
      <c r="O463" s="28" t="n">
        <f aca="false">IF(AND($B463&lt;&gt;"",$I463&gt;=Boshqaruv!$C$9,$I463&lt;=Boshqaruv!$C$10),IF(COUNTIFS(Patronaj_0_5!$D$5:$D$2504,$B463,Patronaj_0_5!$E$5:$E$2504,$C463,Patronaj_0_5!$H$5:$H$2504,"Ha",Patronaj_0_5!$B$5:$B$2504,"&gt;="&amp;Boshqaruv!$C$9,Patronaj_0_5!$B$5:$B$2504,"&lt;="&amp;Boshqaruv!$C$10)=0,1,0),0)</f>
        <v>0</v>
      </c>
    </row>
    <row r="464" customFormat="false" ht="15" hidden="false" customHeight="false" outlineLevel="0" collapsed="false">
      <c r="A464" s="20" t="n">
        <v>460</v>
      </c>
      <c r="B464" s="12"/>
      <c r="C464" s="13"/>
      <c r="D464" s="24"/>
      <c r="E464" s="12"/>
      <c r="F464" s="12"/>
      <c r="G464" s="25"/>
      <c r="H464" s="13"/>
      <c r="I464" s="13"/>
      <c r="J464" s="14" t="str">
        <f aca="false">IF(OR($H464="",$I464=""),"",$I464-$H464)</f>
        <v/>
      </c>
      <c r="K464" s="14" t="str">
        <f aca="false">IF(OR($H464="",$I464=""),"",IF($I464-$H464&lt;=Spravochnik!$E$5,"Ha","Yo'q"))</f>
        <v/>
      </c>
      <c r="L464" s="14" t="str">
        <f aca="false">IF(AND($B464&lt;&gt;"",$H464&lt;&gt;"",$I464="",Boshqaruv!$C$12-$H464&gt;Spravochnik!$E$5),"Ha","")</f>
        <v/>
      </c>
      <c r="M464" s="12"/>
      <c r="N464" s="14" t="str">
        <f aca="false">IF(OR($B464="",$C464=""),"",IF(COUNTIFS($B$5:$B$604,$B464,$C$5:$C$604,$C464)&gt;1,"Takror",""))</f>
        <v/>
      </c>
      <c r="O464" s="28" t="n">
        <f aca="false">IF(AND($B464&lt;&gt;"",$I464&gt;=Boshqaruv!$C$9,$I464&lt;=Boshqaruv!$C$10),IF(COUNTIFS(Patronaj_0_5!$D$5:$D$2504,$B464,Patronaj_0_5!$E$5:$E$2504,$C464,Patronaj_0_5!$H$5:$H$2504,"Ha",Patronaj_0_5!$B$5:$B$2504,"&gt;="&amp;Boshqaruv!$C$9,Patronaj_0_5!$B$5:$B$2504,"&lt;="&amp;Boshqaruv!$C$10)=0,1,0),0)</f>
        <v>0</v>
      </c>
    </row>
    <row r="465" customFormat="false" ht="15" hidden="false" customHeight="false" outlineLevel="0" collapsed="false">
      <c r="A465" s="20" t="n">
        <v>461</v>
      </c>
      <c r="B465" s="12"/>
      <c r="C465" s="13"/>
      <c r="D465" s="24"/>
      <c r="E465" s="12"/>
      <c r="F465" s="12"/>
      <c r="G465" s="25"/>
      <c r="H465" s="13"/>
      <c r="I465" s="13"/>
      <c r="J465" s="14" t="str">
        <f aca="false">IF(OR($H465="",$I465=""),"",$I465-$H465)</f>
        <v/>
      </c>
      <c r="K465" s="14" t="str">
        <f aca="false">IF(OR($H465="",$I465=""),"",IF($I465-$H465&lt;=Spravochnik!$E$5,"Ha","Yo'q"))</f>
        <v/>
      </c>
      <c r="L465" s="14" t="str">
        <f aca="false">IF(AND($B465&lt;&gt;"",$H465&lt;&gt;"",$I465="",Boshqaruv!$C$12-$H465&gt;Spravochnik!$E$5),"Ha","")</f>
        <v/>
      </c>
      <c r="M465" s="12"/>
      <c r="N465" s="14" t="str">
        <f aca="false">IF(OR($B465="",$C465=""),"",IF(COUNTIFS($B$5:$B$604,$B465,$C$5:$C$604,$C465)&gt;1,"Takror",""))</f>
        <v/>
      </c>
      <c r="O465" s="28" t="n">
        <f aca="false">IF(AND($B465&lt;&gt;"",$I465&gt;=Boshqaruv!$C$9,$I465&lt;=Boshqaruv!$C$10),IF(COUNTIFS(Patronaj_0_5!$D$5:$D$2504,$B465,Patronaj_0_5!$E$5:$E$2504,$C465,Patronaj_0_5!$H$5:$H$2504,"Ha",Patronaj_0_5!$B$5:$B$2504,"&gt;="&amp;Boshqaruv!$C$9,Patronaj_0_5!$B$5:$B$2504,"&lt;="&amp;Boshqaruv!$C$10)=0,1,0),0)</f>
        <v>0</v>
      </c>
    </row>
    <row r="466" customFormat="false" ht="15" hidden="false" customHeight="false" outlineLevel="0" collapsed="false">
      <c r="A466" s="20" t="n">
        <v>462</v>
      </c>
      <c r="B466" s="12"/>
      <c r="C466" s="13"/>
      <c r="D466" s="24"/>
      <c r="E466" s="12"/>
      <c r="F466" s="12"/>
      <c r="G466" s="25"/>
      <c r="H466" s="13"/>
      <c r="I466" s="13"/>
      <c r="J466" s="14" t="str">
        <f aca="false">IF(OR($H466="",$I466=""),"",$I466-$H466)</f>
        <v/>
      </c>
      <c r="K466" s="14" t="str">
        <f aca="false">IF(OR($H466="",$I466=""),"",IF($I466-$H466&lt;=Spravochnik!$E$5,"Ha","Yo'q"))</f>
        <v/>
      </c>
      <c r="L466" s="14" t="str">
        <f aca="false">IF(AND($B466&lt;&gt;"",$H466&lt;&gt;"",$I466="",Boshqaruv!$C$12-$H466&gt;Spravochnik!$E$5),"Ha","")</f>
        <v/>
      </c>
      <c r="M466" s="12"/>
      <c r="N466" s="14" t="str">
        <f aca="false">IF(OR($B466="",$C466=""),"",IF(COUNTIFS($B$5:$B$604,$B466,$C$5:$C$604,$C466)&gt;1,"Takror",""))</f>
        <v/>
      </c>
      <c r="O466" s="28" t="n">
        <f aca="false">IF(AND($B466&lt;&gt;"",$I466&gt;=Boshqaruv!$C$9,$I466&lt;=Boshqaruv!$C$10),IF(COUNTIFS(Patronaj_0_5!$D$5:$D$2504,$B466,Patronaj_0_5!$E$5:$E$2504,$C466,Patronaj_0_5!$H$5:$H$2504,"Ha",Patronaj_0_5!$B$5:$B$2504,"&gt;="&amp;Boshqaruv!$C$9,Patronaj_0_5!$B$5:$B$2504,"&lt;="&amp;Boshqaruv!$C$10)=0,1,0),0)</f>
        <v>0</v>
      </c>
    </row>
    <row r="467" customFormat="false" ht="15" hidden="false" customHeight="false" outlineLevel="0" collapsed="false">
      <c r="A467" s="20" t="n">
        <v>463</v>
      </c>
      <c r="B467" s="12"/>
      <c r="C467" s="13"/>
      <c r="D467" s="24"/>
      <c r="E467" s="12"/>
      <c r="F467" s="12"/>
      <c r="G467" s="25"/>
      <c r="H467" s="13"/>
      <c r="I467" s="13"/>
      <c r="J467" s="14" t="str">
        <f aca="false">IF(OR($H467="",$I467=""),"",$I467-$H467)</f>
        <v/>
      </c>
      <c r="K467" s="14" t="str">
        <f aca="false">IF(OR($H467="",$I467=""),"",IF($I467-$H467&lt;=Spravochnik!$E$5,"Ha","Yo'q"))</f>
        <v/>
      </c>
      <c r="L467" s="14" t="str">
        <f aca="false">IF(AND($B467&lt;&gt;"",$H467&lt;&gt;"",$I467="",Boshqaruv!$C$12-$H467&gt;Spravochnik!$E$5),"Ha","")</f>
        <v/>
      </c>
      <c r="M467" s="12"/>
      <c r="N467" s="14" t="str">
        <f aca="false">IF(OR($B467="",$C467=""),"",IF(COUNTIFS($B$5:$B$604,$B467,$C$5:$C$604,$C467)&gt;1,"Takror",""))</f>
        <v/>
      </c>
      <c r="O467" s="28" t="n">
        <f aca="false">IF(AND($B467&lt;&gt;"",$I467&gt;=Boshqaruv!$C$9,$I467&lt;=Boshqaruv!$C$10),IF(COUNTIFS(Patronaj_0_5!$D$5:$D$2504,$B467,Patronaj_0_5!$E$5:$E$2504,$C467,Patronaj_0_5!$H$5:$H$2504,"Ha",Patronaj_0_5!$B$5:$B$2504,"&gt;="&amp;Boshqaruv!$C$9,Patronaj_0_5!$B$5:$B$2504,"&lt;="&amp;Boshqaruv!$C$10)=0,1,0),0)</f>
        <v>0</v>
      </c>
    </row>
    <row r="468" customFormat="false" ht="15" hidden="false" customHeight="false" outlineLevel="0" collapsed="false">
      <c r="A468" s="20" t="n">
        <v>464</v>
      </c>
      <c r="B468" s="12"/>
      <c r="C468" s="13"/>
      <c r="D468" s="24"/>
      <c r="E468" s="12"/>
      <c r="F468" s="12"/>
      <c r="G468" s="25"/>
      <c r="H468" s="13"/>
      <c r="I468" s="13"/>
      <c r="J468" s="14" t="str">
        <f aca="false">IF(OR($H468="",$I468=""),"",$I468-$H468)</f>
        <v/>
      </c>
      <c r="K468" s="14" t="str">
        <f aca="false">IF(OR($H468="",$I468=""),"",IF($I468-$H468&lt;=Spravochnik!$E$5,"Ha","Yo'q"))</f>
        <v/>
      </c>
      <c r="L468" s="14" t="str">
        <f aca="false">IF(AND($B468&lt;&gt;"",$H468&lt;&gt;"",$I468="",Boshqaruv!$C$12-$H468&gt;Spravochnik!$E$5),"Ha","")</f>
        <v/>
      </c>
      <c r="M468" s="12"/>
      <c r="N468" s="14" t="str">
        <f aca="false">IF(OR($B468="",$C468=""),"",IF(COUNTIFS($B$5:$B$604,$B468,$C$5:$C$604,$C468)&gt;1,"Takror",""))</f>
        <v/>
      </c>
      <c r="O468" s="28" t="n">
        <f aca="false">IF(AND($B468&lt;&gt;"",$I468&gt;=Boshqaruv!$C$9,$I468&lt;=Boshqaruv!$C$10),IF(COUNTIFS(Patronaj_0_5!$D$5:$D$2504,$B468,Patronaj_0_5!$E$5:$E$2504,$C468,Patronaj_0_5!$H$5:$H$2504,"Ha",Patronaj_0_5!$B$5:$B$2504,"&gt;="&amp;Boshqaruv!$C$9,Patronaj_0_5!$B$5:$B$2504,"&lt;="&amp;Boshqaruv!$C$10)=0,1,0),0)</f>
        <v>0</v>
      </c>
    </row>
    <row r="469" customFormat="false" ht="15" hidden="false" customHeight="false" outlineLevel="0" collapsed="false">
      <c r="A469" s="20" t="n">
        <v>465</v>
      </c>
      <c r="B469" s="12"/>
      <c r="C469" s="13"/>
      <c r="D469" s="24"/>
      <c r="E469" s="12"/>
      <c r="F469" s="12"/>
      <c r="G469" s="25"/>
      <c r="H469" s="13"/>
      <c r="I469" s="13"/>
      <c r="J469" s="14" t="str">
        <f aca="false">IF(OR($H469="",$I469=""),"",$I469-$H469)</f>
        <v/>
      </c>
      <c r="K469" s="14" t="str">
        <f aca="false">IF(OR($H469="",$I469=""),"",IF($I469-$H469&lt;=Spravochnik!$E$5,"Ha","Yo'q"))</f>
        <v/>
      </c>
      <c r="L469" s="14" t="str">
        <f aca="false">IF(AND($B469&lt;&gt;"",$H469&lt;&gt;"",$I469="",Boshqaruv!$C$12-$H469&gt;Spravochnik!$E$5),"Ha","")</f>
        <v/>
      </c>
      <c r="M469" s="12"/>
      <c r="N469" s="14" t="str">
        <f aca="false">IF(OR($B469="",$C469=""),"",IF(COUNTIFS($B$5:$B$604,$B469,$C$5:$C$604,$C469)&gt;1,"Takror",""))</f>
        <v/>
      </c>
      <c r="O469" s="28" t="n">
        <f aca="false">IF(AND($B469&lt;&gt;"",$I469&gt;=Boshqaruv!$C$9,$I469&lt;=Boshqaruv!$C$10),IF(COUNTIFS(Patronaj_0_5!$D$5:$D$2504,$B469,Patronaj_0_5!$E$5:$E$2504,$C469,Patronaj_0_5!$H$5:$H$2504,"Ha",Patronaj_0_5!$B$5:$B$2504,"&gt;="&amp;Boshqaruv!$C$9,Patronaj_0_5!$B$5:$B$2504,"&lt;="&amp;Boshqaruv!$C$10)=0,1,0),0)</f>
        <v>0</v>
      </c>
    </row>
    <row r="470" customFormat="false" ht="15" hidden="false" customHeight="false" outlineLevel="0" collapsed="false">
      <c r="A470" s="20" t="n">
        <v>466</v>
      </c>
      <c r="B470" s="12"/>
      <c r="C470" s="13"/>
      <c r="D470" s="24"/>
      <c r="E470" s="12"/>
      <c r="F470" s="12"/>
      <c r="G470" s="25"/>
      <c r="H470" s="13"/>
      <c r="I470" s="13"/>
      <c r="J470" s="14" t="str">
        <f aca="false">IF(OR($H470="",$I470=""),"",$I470-$H470)</f>
        <v/>
      </c>
      <c r="K470" s="14" t="str">
        <f aca="false">IF(OR($H470="",$I470=""),"",IF($I470-$H470&lt;=Spravochnik!$E$5,"Ha","Yo'q"))</f>
        <v/>
      </c>
      <c r="L470" s="14" t="str">
        <f aca="false">IF(AND($B470&lt;&gt;"",$H470&lt;&gt;"",$I470="",Boshqaruv!$C$12-$H470&gt;Spravochnik!$E$5),"Ha","")</f>
        <v/>
      </c>
      <c r="M470" s="12"/>
      <c r="N470" s="14" t="str">
        <f aca="false">IF(OR($B470="",$C470=""),"",IF(COUNTIFS($B$5:$B$604,$B470,$C$5:$C$604,$C470)&gt;1,"Takror",""))</f>
        <v/>
      </c>
      <c r="O470" s="28" t="n">
        <f aca="false">IF(AND($B470&lt;&gt;"",$I470&gt;=Boshqaruv!$C$9,$I470&lt;=Boshqaruv!$C$10),IF(COUNTIFS(Patronaj_0_5!$D$5:$D$2504,$B470,Patronaj_0_5!$E$5:$E$2504,$C470,Patronaj_0_5!$H$5:$H$2504,"Ha",Patronaj_0_5!$B$5:$B$2504,"&gt;="&amp;Boshqaruv!$C$9,Patronaj_0_5!$B$5:$B$2504,"&lt;="&amp;Boshqaruv!$C$10)=0,1,0),0)</f>
        <v>0</v>
      </c>
    </row>
    <row r="471" customFormat="false" ht="15" hidden="false" customHeight="false" outlineLevel="0" collapsed="false">
      <c r="A471" s="20" t="n">
        <v>467</v>
      </c>
      <c r="B471" s="12"/>
      <c r="C471" s="13"/>
      <c r="D471" s="24"/>
      <c r="E471" s="12"/>
      <c r="F471" s="12"/>
      <c r="G471" s="25"/>
      <c r="H471" s="13"/>
      <c r="I471" s="13"/>
      <c r="J471" s="14" t="str">
        <f aca="false">IF(OR($H471="",$I471=""),"",$I471-$H471)</f>
        <v/>
      </c>
      <c r="K471" s="14" t="str">
        <f aca="false">IF(OR($H471="",$I471=""),"",IF($I471-$H471&lt;=Spravochnik!$E$5,"Ha","Yo'q"))</f>
        <v/>
      </c>
      <c r="L471" s="14" t="str">
        <f aca="false">IF(AND($B471&lt;&gt;"",$H471&lt;&gt;"",$I471="",Boshqaruv!$C$12-$H471&gt;Spravochnik!$E$5),"Ha","")</f>
        <v/>
      </c>
      <c r="M471" s="12"/>
      <c r="N471" s="14" t="str">
        <f aca="false">IF(OR($B471="",$C471=""),"",IF(COUNTIFS($B$5:$B$604,$B471,$C$5:$C$604,$C471)&gt;1,"Takror",""))</f>
        <v/>
      </c>
      <c r="O471" s="28" t="n">
        <f aca="false">IF(AND($B471&lt;&gt;"",$I471&gt;=Boshqaruv!$C$9,$I471&lt;=Boshqaruv!$C$10),IF(COUNTIFS(Patronaj_0_5!$D$5:$D$2504,$B471,Patronaj_0_5!$E$5:$E$2504,$C471,Patronaj_0_5!$H$5:$H$2504,"Ha",Patronaj_0_5!$B$5:$B$2504,"&gt;="&amp;Boshqaruv!$C$9,Patronaj_0_5!$B$5:$B$2504,"&lt;="&amp;Boshqaruv!$C$10)=0,1,0),0)</f>
        <v>0</v>
      </c>
    </row>
    <row r="472" customFormat="false" ht="15" hidden="false" customHeight="false" outlineLevel="0" collapsed="false">
      <c r="A472" s="20" t="n">
        <v>468</v>
      </c>
      <c r="B472" s="12"/>
      <c r="C472" s="13"/>
      <c r="D472" s="24"/>
      <c r="E472" s="12"/>
      <c r="F472" s="12"/>
      <c r="G472" s="25"/>
      <c r="H472" s="13"/>
      <c r="I472" s="13"/>
      <c r="J472" s="14" t="str">
        <f aca="false">IF(OR($H472="",$I472=""),"",$I472-$H472)</f>
        <v/>
      </c>
      <c r="K472" s="14" t="str">
        <f aca="false">IF(OR($H472="",$I472=""),"",IF($I472-$H472&lt;=Spravochnik!$E$5,"Ha","Yo'q"))</f>
        <v/>
      </c>
      <c r="L472" s="14" t="str">
        <f aca="false">IF(AND($B472&lt;&gt;"",$H472&lt;&gt;"",$I472="",Boshqaruv!$C$12-$H472&gt;Spravochnik!$E$5),"Ha","")</f>
        <v/>
      </c>
      <c r="M472" s="12"/>
      <c r="N472" s="14" t="str">
        <f aca="false">IF(OR($B472="",$C472=""),"",IF(COUNTIFS($B$5:$B$604,$B472,$C$5:$C$604,$C472)&gt;1,"Takror",""))</f>
        <v/>
      </c>
      <c r="O472" s="28" t="n">
        <f aca="false">IF(AND($B472&lt;&gt;"",$I472&gt;=Boshqaruv!$C$9,$I472&lt;=Boshqaruv!$C$10),IF(COUNTIFS(Patronaj_0_5!$D$5:$D$2504,$B472,Patronaj_0_5!$E$5:$E$2504,$C472,Patronaj_0_5!$H$5:$H$2504,"Ha",Patronaj_0_5!$B$5:$B$2504,"&gt;="&amp;Boshqaruv!$C$9,Patronaj_0_5!$B$5:$B$2504,"&lt;="&amp;Boshqaruv!$C$10)=0,1,0),0)</f>
        <v>0</v>
      </c>
    </row>
    <row r="473" customFormat="false" ht="15" hidden="false" customHeight="false" outlineLevel="0" collapsed="false">
      <c r="A473" s="20" t="n">
        <v>469</v>
      </c>
      <c r="B473" s="12"/>
      <c r="C473" s="13"/>
      <c r="D473" s="24"/>
      <c r="E473" s="12"/>
      <c r="F473" s="12"/>
      <c r="G473" s="25"/>
      <c r="H473" s="13"/>
      <c r="I473" s="13"/>
      <c r="J473" s="14" t="str">
        <f aca="false">IF(OR($H473="",$I473=""),"",$I473-$H473)</f>
        <v/>
      </c>
      <c r="K473" s="14" t="str">
        <f aca="false">IF(OR($H473="",$I473=""),"",IF($I473-$H473&lt;=Spravochnik!$E$5,"Ha","Yo'q"))</f>
        <v/>
      </c>
      <c r="L473" s="14" t="str">
        <f aca="false">IF(AND($B473&lt;&gt;"",$H473&lt;&gt;"",$I473="",Boshqaruv!$C$12-$H473&gt;Spravochnik!$E$5),"Ha","")</f>
        <v/>
      </c>
      <c r="M473" s="12"/>
      <c r="N473" s="14" t="str">
        <f aca="false">IF(OR($B473="",$C473=""),"",IF(COUNTIFS($B$5:$B$604,$B473,$C$5:$C$604,$C473)&gt;1,"Takror",""))</f>
        <v/>
      </c>
      <c r="O473" s="28" t="n">
        <f aca="false">IF(AND($B473&lt;&gt;"",$I473&gt;=Boshqaruv!$C$9,$I473&lt;=Boshqaruv!$C$10),IF(COUNTIFS(Patronaj_0_5!$D$5:$D$2504,$B473,Patronaj_0_5!$E$5:$E$2504,$C473,Patronaj_0_5!$H$5:$H$2504,"Ha",Patronaj_0_5!$B$5:$B$2504,"&gt;="&amp;Boshqaruv!$C$9,Patronaj_0_5!$B$5:$B$2504,"&lt;="&amp;Boshqaruv!$C$10)=0,1,0),0)</f>
        <v>0</v>
      </c>
    </row>
    <row r="474" customFormat="false" ht="15" hidden="false" customHeight="false" outlineLevel="0" collapsed="false">
      <c r="A474" s="20" t="n">
        <v>470</v>
      </c>
      <c r="B474" s="12"/>
      <c r="C474" s="13"/>
      <c r="D474" s="24"/>
      <c r="E474" s="12"/>
      <c r="F474" s="12"/>
      <c r="G474" s="25"/>
      <c r="H474" s="13"/>
      <c r="I474" s="13"/>
      <c r="J474" s="14" t="str">
        <f aca="false">IF(OR($H474="",$I474=""),"",$I474-$H474)</f>
        <v/>
      </c>
      <c r="K474" s="14" t="str">
        <f aca="false">IF(OR($H474="",$I474=""),"",IF($I474-$H474&lt;=Spravochnik!$E$5,"Ha","Yo'q"))</f>
        <v/>
      </c>
      <c r="L474" s="14" t="str">
        <f aca="false">IF(AND($B474&lt;&gt;"",$H474&lt;&gt;"",$I474="",Boshqaruv!$C$12-$H474&gt;Spravochnik!$E$5),"Ha","")</f>
        <v/>
      </c>
      <c r="M474" s="12"/>
      <c r="N474" s="14" t="str">
        <f aca="false">IF(OR($B474="",$C474=""),"",IF(COUNTIFS($B$5:$B$604,$B474,$C$5:$C$604,$C474)&gt;1,"Takror",""))</f>
        <v/>
      </c>
      <c r="O474" s="28" t="n">
        <f aca="false">IF(AND($B474&lt;&gt;"",$I474&gt;=Boshqaruv!$C$9,$I474&lt;=Boshqaruv!$C$10),IF(COUNTIFS(Patronaj_0_5!$D$5:$D$2504,$B474,Patronaj_0_5!$E$5:$E$2504,$C474,Patronaj_0_5!$H$5:$H$2504,"Ha",Patronaj_0_5!$B$5:$B$2504,"&gt;="&amp;Boshqaruv!$C$9,Patronaj_0_5!$B$5:$B$2504,"&lt;="&amp;Boshqaruv!$C$10)=0,1,0),0)</f>
        <v>0</v>
      </c>
    </row>
    <row r="475" customFormat="false" ht="15" hidden="false" customHeight="false" outlineLevel="0" collapsed="false">
      <c r="A475" s="20" t="n">
        <v>471</v>
      </c>
      <c r="B475" s="12"/>
      <c r="C475" s="13"/>
      <c r="D475" s="24"/>
      <c r="E475" s="12"/>
      <c r="F475" s="12"/>
      <c r="G475" s="25"/>
      <c r="H475" s="13"/>
      <c r="I475" s="13"/>
      <c r="J475" s="14" t="str">
        <f aca="false">IF(OR($H475="",$I475=""),"",$I475-$H475)</f>
        <v/>
      </c>
      <c r="K475" s="14" t="str">
        <f aca="false">IF(OR($H475="",$I475=""),"",IF($I475-$H475&lt;=Spravochnik!$E$5,"Ha","Yo'q"))</f>
        <v/>
      </c>
      <c r="L475" s="14" t="str">
        <f aca="false">IF(AND($B475&lt;&gt;"",$H475&lt;&gt;"",$I475="",Boshqaruv!$C$12-$H475&gt;Spravochnik!$E$5),"Ha","")</f>
        <v/>
      </c>
      <c r="M475" s="12"/>
      <c r="N475" s="14" t="str">
        <f aca="false">IF(OR($B475="",$C475=""),"",IF(COUNTIFS($B$5:$B$604,$B475,$C$5:$C$604,$C475)&gt;1,"Takror",""))</f>
        <v/>
      </c>
      <c r="O475" s="28" t="n">
        <f aca="false">IF(AND($B475&lt;&gt;"",$I475&gt;=Boshqaruv!$C$9,$I475&lt;=Boshqaruv!$C$10),IF(COUNTIFS(Patronaj_0_5!$D$5:$D$2504,$B475,Patronaj_0_5!$E$5:$E$2504,$C475,Patronaj_0_5!$H$5:$H$2504,"Ha",Patronaj_0_5!$B$5:$B$2504,"&gt;="&amp;Boshqaruv!$C$9,Patronaj_0_5!$B$5:$B$2504,"&lt;="&amp;Boshqaruv!$C$10)=0,1,0),0)</f>
        <v>0</v>
      </c>
    </row>
    <row r="476" customFormat="false" ht="15" hidden="false" customHeight="false" outlineLevel="0" collapsed="false">
      <c r="A476" s="20" t="n">
        <v>472</v>
      </c>
      <c r="B476" s="12"/>
      <c r="C476" s="13"/>
      <c r="D476" s="24"/>
      <c r="E476" s="12"/>
      <c r="F476" s="12"/>
      <c r="G476" s="25"/>
      <c r="H476" s="13"/>
      <c r="I476" s="13"/>
      <c r="J476" s="14" t="str">
        <f aca="false">IF(OR($H476="",$I476=""),"",$I476-$H476)</f>
        <v/>
      </c>
      <c r="K476" s="14" t="str">
        <f aca="false">IF(OR($H476="",$I476=""),"",IF($I476-$H476&lt;=Spravochnik!$E$5,"Ha","Yo'q"))</f>
        <v/>
      </c>
      <c r="L476" s="14" t="str">
        <f aca="false">IF(AND($B476&lt;&gt;"",$H476&lt;&gt;"",$I476="",Boshqaruv!$C$12-$H476&gt;Spravochnik!$E$5),"Ha","")</f>
        <v/>
      </c>
      <c r="M476" s="12"/>
      <c r="N476" s="14" t="str">
        <f aca="false">IF(OR($B476="",$C476=""),"",IF(COUNTIFS($B$5:$B$604,$B476,$C$5:$C$604,$C476)&gt;1,"Takror",""))</f>
        <v/>
      </c>
      <c r="O476" s="28" t="n">
        <f aca="false">IF(AND($B476&lt;&gt;"",$I476&gt;=Boshqaruv!$C$9,$I476&lt;=Boshqaruv!$C$10),IF(COUNTIFS(Patronaj_0_5!$D$5:$D$2504,$B476,Patronaj_0_5!$E$5:$E$2504,$C476,Patronaj_0_5!$H$5:$H$2504,"Ha",Patronaj_0_5!$B$5:$B$2504,"&gt;="&amp;Boshqaruv!$C$9,Patronaj_0_5!$B$5:$B$2504,"&lt;="&amp;Boshqaruv!$C$10)=0,1,0),0)</f>
        <v>0</v>
      </c>
    </row>
    <row r="477" customFormat="false" ht="15" hidden="false" customHeight="false" outlineLevel="0" collapsed="false">
      <c r="A477" s="20" t="n">
        <v>473</v>
      </c>
      <c r="B477" s="12"/>
      <c r="C477" s="13"/>
      <c r="D477" s="24"/>
      <c r="E477" s="12"/>
      <c r="F477" s="12"/>
      <c r="G477" s="25"/>
      <c r="H477" s="13"/>
      <c r="I477" s="13"/>
      <c r="J477" s="14" t="str">
        <f aca="false">IF(OR($H477="",$I477=""),"",$I477-$H477)</f>
        <v/>
      </c>
      <c r="K477" s="14" t="str">
        <f aca="false">IF(OR($H477="",$I477=""),"",IF($I477-$H477&lt;=Spravochnik!$E$5,"Ha","Yo'q"))</f>
        <v/>
      </c>
      <c r="L477" s="14" t="str">
        <f aca="false">IF(AND($B477&lt;&gt;"",$H477&lt;&gt;"",$I477="",Boshqaruv!$C$12-$H477&gt;Spravochnik!$E$5),"Ha","")</f>
        <v/>
      </c>
      <c r="M477" s="12"/>
      <c r="N477" s="14" t="str">
        <f aca="false">IF(OR($B477="",$C477=""),"",IF(COUNTIFS($B$5:$B$604,$B477,$C$5:$C$604,$C477)&gt;1,"Takror",""))</f>
        <v/>
      </c>
      <c r="O477" s="28" t="n">
        <f aca="false">IF(AND($B477&lt;&gt;"",$I477&gt;=Boshqaruv!$C$9,$I477&lt;=Boshqaruv!$C$10),IF(COUNTIFS(Patronaj_0_5!$D$5:$D$2504,$B477,Patronaj_0_5!$E$5:$E$2504,$C477,Patronaj_0_5!$H$5:$H$2504,"Ha",Patronaj_0_5!$B$5:$B$2504,"&gt;="&amp;Boshqaruv!$C$9,Patronaj_0_5!$B$5:$B$2504,"&lt;="&amp;Boshqaruv!$C$10)=0,1,0),0)</f>
        <v>0</v>
      </c>
    </row>
    <row r="478" customFormat="false" ht="15" hidden="false" customHeight="false" outlineLevel="0" collapsed="false">
      <c r="A478" s="20" t="n">
        <v>474</v>
      </c>
      <c r="B478" s="12"/>
      <c r="C478" s="13"/>
      <c r="D478" s="24"/>
      <c r="E478" s="12"/>
      <c r="F478" s="12"/>
      <c r="G478" s="25"/>
      <c r="H478" s="13"/>
      <c r="I478" s="13"/>
      <c r="J478" s="14" t="str">
        <f aca="false">IF(OR($H478="",$I478=""),"",$I478-$H478)</f>
        <v/>
      </c>
      <c r="K478" s="14" t="str">
        <f aca="false">IF(OR($H478="",$I478=""),"",IF($I478-$H478&lt;=Spravochnik!$E$5,"Ha","Yo'q"))</f>
        <v/>
      </c>
      <c r="L478" s="14" t="str">
        <f aca="false">IF(AND($B478&lt;&gt;"",$H478&lt;&gt;"",$I478="",Boshqaruv!$C$12-$H478&gt;Spravochnik!$E$5),"Ha","")</f>
        <v/>
      </c>
      <c r="M478" s="12"/>
      <c r="N478" s="14" t="str">
        <f aca="false">IF(OR($B478="",$C478=""),"",IF(COUNTIFS($B$5:$B$604,$B478,$C$5:$C$604,$C478)&gt;1,"Takror",""))</f>
        <v/>
      </c>
      <c r="O478" s="28" t="n">
        <f aca="false">IF(AND($B478&lt;&gt;"",$I478&gt;=Boshqaruv!$C$9,$I478&lt;=Boshqaruv!$C$10),IF(COUNTIFS(Patronaj_0_5!$D$5:$D$2504,$B478,Patronaj_0_5!$E$5:$E$2504,$C478,Patronaj_0_5!$H$5:$H$2504,"Ha",Patronaj_0_5!$B$5:$B$2504,"&gt;="&amp;Boshqaruv!$C$9,Patronaj_0_5!$B$5:$B$2504,"&lt;="&amp;Boshqaruv!$C$10)=0,1,0),0)</f>
        <v>0</v>
      </c>
    </row>
    <row r="479" customFormat="false" ht="15" hidden="false" customHeight="false" outlineLevel="0" collapsed="false">
      <c r="A479" s="20" t="n">
        <v>475</v>
      </c>
      <c r="B479" s="12"/>
      <c r="C479" s="13"/>
      <c r="D479" s="24"/>
      <c r="E479" s="12"/>
      <c r="F479" s="12"/>
      <c r="G479" s="25"/>
      <c r="H479" s="13"/>
      <c r="I479" s="13"/>
      <c r="J479" s="14" t="str">
        <f aca="false">IF(OR($H479="",$I479=""),"",$I479-$H479)</f>
        <v/>
      </c>
      <c r="K479" s="14" t="str">
        <f aca="false">IF(OR($H479="",$I479=""),"",IF($I479-$H479&lt;=Spravochnik!$E$5,"Ha","Yo'q"))</f>
        <v/>
      </c>
      <c r="L479" s="14" t="str">
        <f aca="false">IF(AND($B479&lt;&gt;"",$H479&lt;&gt;"",$I479="",Boshqaruv!$C$12-$H479&gt;Spravochnik!$E$5),"Ha","")</f>
        <v/>
      </c>
      <c r="M479" s="12"/>
      <c r="N479" s="14" t="str">
        <f aca="false">IF(OR($B479="",$C479=""),"",IF(COUNTIFS($B$5:$B$604,$B479,$C$5:$C$604,$C479)&gt;1,"Takror",""))</f>
        <v/>
      </c>
      <c r="O479" s="28" t="n">
        <f aca="false">IF(AND($B479&lt;&gt;"",$I479&gt;=Boshqaruv!$C$9,$I479&lt;=Boshqaruv!$C$10),IF(COUNTIFS(Patronaj_0_5!$D$5:$D$2504,$B479,Patronaj_0_5!$E$5:$E$2504,$C479,Patronaj_0_5!$H$5:$H$2504,"Ha",Patronaj_0_5!$B$5:$B$2504,"&gt;="&amp;Boshqaruv!$C$9,Patronaj_0_5!$B$5:$B$2504,"&lt;="&amp;Boshqaruv!$C$10)=0,1,0),0)</f>
        <v>0</v>
      </c>
    </row>
    <row r="480" customFormat="false" ht="15" hidden="false" customHeight="false" outlineLevel="0" collapsed="false">
      <c r="A480" s="20" t="n">
        <v>476</v>
      </c>
      <c r="B480" s="12"/>
      <c r="C480" s="13"/>
      <c r="D480" s="24"/>
      <c r="E480" s="12"/>
      <c r="F480" s="12"/>
      <c r="G480" s="25"/>
      <c r="H480" s="13"/>
      <c r="I480" s="13"/>
      <c r="J480" s="14" t="str">
        <f aca="false">IF(OR($H480="",$I480=""),"",$I480-$H480)</f>
        <v/>
      </c>
      <c r="K480" s="14" t="str">
        <f aca="false">IF(OR($H480="",$I480=""),"",IF($I480-$H480&lt;=Spravochnik!$E$5,"Ha","Yo'q"))</f>
        <v/>
      </c>
      <c r="L480" s="14" t="str">
        <f aca="false">IF(AND($B480&lt;&gt;"",$H480&lt;&gt;"",$I480="",Boshqaruv!$C$12-$H480&gt;Spravochnik!$E$5),"Ha","")</f>
        <v/>
      </c>
      <c r="M480" s="12"/>
      <c r="N480" s="14" t="str">
        <f aca="false">IF(OR($B480="",$C480=""),"",IF(COUNTIFS($B$5:$B$604,$B480,$C$5:$C$604,$C480)&gt;1,"Takror",""))</f>
        <v/>
      </c>
      <c r="O480" s="28" t="n">
        <f aca="false">IF(AND($B480&lt;&gt;"",$I480&gt;=Boshqaruv!$C$9,$I480&lt;=Boshqaruv!$C$10),IF(COUNTIFS(Patronaj_0_5!$D$5:$D$2504,$B480,Patronaj_0_5!$E$5:$E$2504,$C480,Patronaj_0_5!$H$5:$H$2504,"Ha",Patronaj_0_5!$B$5:$B$2504,"&gt;="&amp;Boshqaruv!$C$9,Patronaj_0_5!$B$5:$B$2504,"&lt;="&amp;Boshqaruv!$C$10)=0,1,0),0)</f>
        <v>0</v>
      </c>
    </row>
    <row r="481" customFormat="false" ht="15" hidden="false" customHeight="false" outlineLevel="0" collapsed="false">
      <c r="A481" s="20" t="n">
        <v>477</v>
      </c>
      <c r="B481" s="12"/>
      <c r="C481" s="13"/>
      <c r="D481" s="24"/>
      <c r="E481" s="12"/>
      <c r="F481" s="12"/>
      <c r="G481" s="25"/>
      <c r="H481" s="13"/>
      <c r="I481" s="13"/>
      <c r="J481" s="14" t="str">
        <f aca="false">IF(OR($H481="",$I481=""),"",$I481-$H481)</f>
        <v/>
      </c>
      <c r="K481" s="14" t="str">
        <f aca="false">IF(OR($H481="",$I481=""),"",IF($I481-$H481&lt;=Spravochnik!$E$5,"Ha","Yo'q"))</f>
        <v/>
      </c>
      <c r="L481" s="14" t="str">
        <f aca="false">IF(AND($B481&lt;&gt;"",$H481&lt;&gt;"",$I481="",Boshqaruv!$C$12-$H481&gt;Spravochnik!$E$5),"Ha","")</f>
        <v/>
      </c>
      <c r="M481" s="12"/>
      <c r="N481" s="14" t="str">
        <f aca="false">IF(OR($B481="",$C481=""),"",IF(COUNTIFS($B$5:$B$604,$B481,$C$5:$C$604,$C481)&gt;1,"Takror",""))</f>
        <v/>
      </c>
      <c r="O481" s="28" t="n">
        <f aca="false">IF(AND($B481&lt;&gt;"",$I481&gt;=Boshqaruv!$C$9,$I481&lt;=Boshqaruv!$C$10),IF(COUNTIFS(Patronaj_0_5!$D$5:$D$2504,$B481,Patronaj_0_5!$E$5:$E$2504,$C481,Patronaj_0_5!$H$5:$H$2504,"Ha",Patronaj_0_5!$B$5:$B$2504,"&gt;="&amp;Boshqaruv!$C$9,Patronaj_0_5!$B$5:$B$2504,"&lt;="&amp;Boshqaruv!$C$10)=0,1,0),0)</f>
        <v>0</v>
      </c>
    </row>
    <row r="482" customFormat="false" ht="15" hidden="false" customHeight="false" outlineLevel="0" collapsed="false">
      <c r="A482" s="20" t="n">
        <v>478</v>
      </c>
      <c r="B482" s="12"/>
      <c r="C482" s="13"/>
      <c r="D482" s="24"/>
      <c r="E482" s="12"/>
      <c r="F482" s="12"/>
      <c r="G482" s="25"/>
      <c r="H482" s="13"/>
      <c r="I482" s="13"/>
      <c r="J482" s="14" t="str">
        <f aca="false">IF(OR($H482="",$I482=""),"",$I482-$H482)</f>
        <v/>
      </c>
      <c r="K482" s="14" t="str">
        <f aca="false">IF(OR($H482="",$I482=""),"",IF($I482-$H482&lt;=Spravochnik!$E$5,"Ha","Yo'q"))</f>
        <v/>
      </c>
      <c r="L482" s="14" t="str">
        <f aca="false">IF(AND($B482&lt;&gt;"",$H482&lt;&gt;"",$I482="",Boshqaruv!$C$12-$H482&gt;Spravochnik!$E$5),"Ha","")</f>
        <v/>
      </c>
      <c r="M482" s="12"/>
      <c r="N482" s="14" t="str">
        <f aca="false">IF(OR($B482="",$C482=""),"",IF(COUNTIFS($B$5:$B$604,$B482,$C$5:$C$604,$C482)&gt;1,"Takror",""))</f>
        <v/>
      </c>
      <c r="O482" s="28" t="n">
        <f aca="false">IF(AND($B482&lt;&gt;"",$I482&gt;=Boshqaruv!$C$9,$I482&lt;=Boshqaruv!$C$10),IF(COUNTIFS(Patronaj_0_5!$D$5:$D$2504,$B482,Patronaj_0_5!$E$5:$E$2504,$C482,Patronaj_0_5!$H$5:$H$2504,"Ha",Patronaj_0_5!$B$5:$B$2504,"&gt;="&amp;Boshqaruv!$C$9,Patronaj_0_5!$B$5:$B$2504,"&lt;="&amp;Boshqaruv!$C$10)=0,1,0),0)</f>
        <v>0</v>
      </c>
    </row>
    <row r="483" customFormat="false" ht="15" hidden="false" customHeight="false" outlineLevel="0" collapsed="false">
      <c r="A483" s="20" t="n">
        <v>479</v>
      </c>
      <c r="B483" s="12"/>
      <c r="C483" s="13"/>
      <c r="D483" s="24"/>
      <c r="E483" s="12"/>
      <c r="F483" s="12"/>
      <c r="G483" s="25"/>
      <c r="H483" s="13"/>
      <c r="I483" s="13"/>
      <c r="J483" s="14" t="str">
        <f aca="false">IF(OR($H483="",$I483=""),"",$I483-$H483)</f>
        <v/>
      </c>
      <c r="K483" s="14" t="str">
        <f aca="false">IF(OR($H483="",$I483=""),"",IF($I483-$H483&lt;=Spravochnik!$E$5,"Ha","Yo'q"))</f>
        <v/>
      </c>
      <c r="L483" s="14" t="str">
        <f aca="false">IF(AND($B483&lt;&gt;"",$H483&lt;&gt;"",$I483="",Boshqaruv!$C$12-$H483&gt;Spravochnik!$E$5),"Ha","")</f>
        <v/>
      </c>
      <c r="M483" s="12"/>
      <c r="N483" s="14" t="str">
        <f aca="false">IF(OR($B483="",$C483=""),"",IF(COUNTIFS($B$5:$B$604,$B483,$C$5:$C$604,$C483)&gt;1,"Takror",""))</f>
        <v/>
      </c>
      <c r="O483" s="28" t="n">
        <f aca="false">IF(AND($B483&lt;&gt;"",$I483&gt;=Boshqaruv!$C$9,$I483&lt;=Boshqaruv!$C$10),IF(COUNTIFS(Patronaj_0_5!$D$5:$D$2504,$B483,Patronaj_0_5!$E$5:$E$2504,$C483,Patronaj_0_5!$H$5:$H$2504,"Ha",Patronaj_0_5!$B$5:$B$2504,"&gt;="&amp;Boshqaruv!$C$9,Patronaj_0_5!$B$5:$B$2504,"&lt;="&amp;Boshqaruv!$C$10)=0,1,0),0)</f>
        <v>0</v>
      </c>
    </row>
    <row r="484" customFormat="false" ht="15" hidden="false" customHeight="false" outlineLevel="0" collapsed="false">
      <c r="A484" s="20" t="n">
        <v>480</v>
      </c>
      <c r="B484" s="12"/>
      <c r="C484" s="13"/>
      <c r="D484" s="24"/>
      <c r="E484" s="12"/>
      <c r="F484" s="12"/>
      <c r="G484" s="25"/>
      <c r="H484" s="13"/>
      <c r="I484" s="13"/>
      <c r="J484" s="14" t="str">
        <f aca="false">IF(OR($H484="",$I484=""),"",$I484-$H484)</f>
        <v/>
      </c>
      <c r="K484" s="14" t="str">
        <f aca="false">IF(OR($H484="",$I484=""),"",IF($I484-$H484&lt;=Spravochnik!$E$5,"Ha","Yo'q"))</f>
        <v/>
      </c>
      <c r="L484" s="14" t="str">
        <f aca="false">IF(AND($B484&lt;&gt;"",$H484&lt;&gt;"",$I484="",Boshqaruv!$C$12-$H484&gt;Spravochnik!$E$5),"Ha","")</f>
        <v/>
      </c>
      <c r="M484" s="12"/>
      <c r="N484" s="14" t="str">
        <f aca="false">IF(OR($B484="",$C484=""),"",IF(COUNTIFS($B$5:$B$604,$B484,$C$5:$C$604,$C484)&gt;1,"Takror",""))</f>
        <v/>
      </c>
      <c r="O484" s="28" t="n">
        <f aca="false">IF(AND($B484&lt;&gt;"",$I484&gt;=Boshqaruv!$C$9,$I484&lt;=Boshqaruv!$C$10),IF(COUNTIFS(Patronaj_0_5!$D$5:$D$2504,$B484,Patronaj_0_5!$E$5:$E$2504,$C484,Patronaj_0_5!$H$5:$H$2504,"Ha",Patronaj_0_5!$B$5:$B$2504,"&gt;="&amp;Boshqaruv!$C$9,Patronaj_0_5!$B$5:$B$2504,"&lt;="&amp;Boshqaruv!$C$10)=0,1,0),0)</f>
        <v>0</v>
      </c>
    </row>
    <row r="485" customFormat="false" ht="15" hidden="false" customHeight="false" outlineLevel="0" collapsed="false">
      <c r="A485" s="20" t="n">
        <v>481</v>
      </c>
      <c r="B485" s="12"/>
      <c r="C485" s="13"/>
      <c r="D485" s="24"/>
      <c r="E485" s="12"/>
      <c r="F485" s="12"/>
      <c r="G485" s="25"/>
      <c r="H485" s="13"/>
      <c r="I485" s="13"/>
      <c r="J485" s="14" t="str">
        <f aca="false">IF(OR($H485="",$I485=""),"",$I485-$H485)</f>
        <v/>
      </c>
      <c r="K485" s="14" t="str">
        <f aca="false">IF(OR($H485="",$I485=""),"",IF($I485-$H485&lt;=Spravochnik!$E$5,"Ha","Yo'q"))</f>
        <v/>
      </c>
      <c r="L485" s="14" t="str">
        <f aca="false">IF(AND($B485&lt;&gt;"",$H485&lt;&gt;"",$I485="",Boshqaruv!$C$12-$H485&gt;Spravochnik!$E$5),"Ha","")</f>
        <v/>
      </c>
      <c r="M485" s="12"/>
      <c r="N485" s="14" t="str">
        <f aca="false">IF(OR($B485="",$C485=""),"",IF(COUNTIFS($B$5:$B$604,$B485,$C$5:$C$604,$C485)&gt;1,"Takror",""))</f>
        <v/>
      </c>
      <c r="O485" s="28" t="n">
        <f aca="false">IF(AND($B485&lt;&gt;"",$I485&gt;=Boshqaruv!$C$9,$I485&lt;=Boshqaruv!$C$10),IF(COUNTIFS(Patronaj_0_5!$D$5:$D$2504,$B485,Patronaj_0_5!$E$5:$E$2504,$C485,Patronaj_0_5!$H$5:$H$2504,"Ha",Patronaj_0_5!$B$5:$B$2504,"&gt;="&amp;Boshqaruv!$C$9,Patronaj_0_5!$B$5:$B$2504,"&lt;="&amp;Boshqaruv!$C$10)=0,1,0),0)</f>
        <v>0</v>
      </c>
    </row>
    <row r="486" customFormat="false" ht="15" hidden="false" customHeight="false" outlineLevel="0" collapsed="false">
      <c r="A486" s="20" t="n">
        <v>482</v>
      </c>
      <c r="B486" s="12"/>
      <c r="C486" s="13"/>
      <c r="D486" s="24"/>
      <c r="E486" s="12"/>
      <c r="F486" s="12"/>
      <c r="G486" s="25"/>
      <c r="H486" s="13"/>
      <c r="I486" s="13"/>
      <c r="J486" s="14" t="str">
        <f aca="false">IF(OR($H486="",$I486=""),"",$I486-$H486)</f>
        <v/>
      </c>
      <c r="K486" s="14" t="str">
        <f aca="false">IF(OR($H486="",$I486=""),"",IF($I486-$H486&lt;=Spravochnik!$E$5,"Ha","Yo'q"))</f>
        <v/>
      </c>
      <c r="L486" s="14" t="str">
        <f aca="false">IF(AND($B486&lt;&gt;"",$H486&lt;&gt;"",$I486="",Boshqaruv!$C$12-$H486&gt;Spravochnik!$E$5),"Ha","")</f>
        <v/>
      </c>
      <c r="M486" s="12"/>
      <c r="N486" s="14" t="str">
        <f aca="false">IF(OR($B486="",$C486=""),"",IF(COUNTIFS($B$5:$B$604,$B486,$C$5:$C$604,$C486)&gt;1,"Takror",""))</f>
        <v/>
      </c>
      <c r="O486" s="28" t="n">
        <f aca="false">IF(AND($B486&lt;&gt;"",$I486&gt;=Boshqaruv!$C$9,$I486&lt;=Boshqaruv!$C$10),IF(COUNTIFS(Patronaj_0_5!$D$5:$D$2504,$B486,Patronaj_0_5!$E$5:$E$2504,$C486,Patronaj_0_5!$H$5:$H$2504,"Ha",Patronaj_0_5!$B$5:$B$2504,"&gt;="&amp;Boshqaruv!$C$9,Patronaj_0_5!$B$5:$B$2504,"&lt;="&amp;Boshqaruv!$C$10)=0,1,0),0)</f>
        <v>0</v>
      </c>
    </row>
    <row r="487" customFormat="false" ht="15" hidden="false" customHeight="false" outlineLevel="0" collapsed="false">
      <c r="A487" s="20" t="n">
        <v>483</v>
      </c>
      <c r="B487" s="12"/>
      <c r="C487" s="13"/>
      <c r="D487" s="24"/>
      <c r="E487" s="12"/>
      <c r="F487" s="12"/>
      <c r="G487" s="25"/>
      <c r="H487" s="13"/>
      <c r="I487" s="13"/>
      <c r="J487" s="14" t="str">
        <f aca="false">IF(OR($H487="",$I487=""),"",$I487-$H487)</f>
        <v/>
      </c>
      <c r="K487" s="14" t="str">
        <f aca="false">IF(OR($H487="",$I487=""),"",IF($I487-$H487&lt;=Spravochnik!$E$5,"Ha","Yo'q"))</f>
        <v/>
      </c>
      <c r="L487" s="14" t="str">
        <f aca="false">IF(AND($B487&lt;&gt;"",$H487&lt;&gt;"",$I487="",Boshqaruv!$C$12-$H487&gt;Spravochnik!$E$5),"Ha","")</f>
        <v/>
      </c>
      <c r="M487" s="12"/>
      <c r="N487" s="14" t="str">
        <f aca="false">IF(OR($B487="",$C487=""),"",IF(COUNTIFS($B$5:$B$604,$B487,$C$5:$C$604,$C487)&gt;1,"Takror",""))</f>
        <v/>
      </c>
      <c r="O487" s="28" t="n">
        <f aca="false">IF(AND($B487&lt;&gt;"",$I487&gt;=Boshqaruv!$C$9,$I487&lt;=Boshqaruv!$C$10),IF(COUNTIFS(Patronaj_0_5!$D$5:$D$2504,$B487,Patronaj_0_5!$E$5:$E$2504,$C487,Patronaj_0_5!$H$5:$H$2504,"Ha",Patronaj_0_5!$B$5:$B$2504,"&gt;="&amp;Boshqaruv!$C$9,Patronaj_0_5!$B$5:$B$2504,"&lt;="&amp;Boshqaruv!$C$10)=0,1,0),0)</f>
        <v>0</v>
      </c>
    </row>
    <row r="488" customFormat="false" ht="15" hidden="false" customHeight="false" outlineLevel="0" collapsed="false">
      <c r="A488" s="20" t="n">
        <v>484</v>
      </c>
      <c r="B488" s="12"/>
      <c r="C488" s="13"/>
      <c r="D488" s="24"/>
      <c r="E488" s="12"/>
      <c r="F488" s="12"/>
      <c r="G488" s="25"/>
      <c r="H488" s="13"/>
      <c r="I488" s="13"/>
      <c r="J488" s="14" t="str">
        <f aca="false">IF(OR($H488="",$I488=""),"",$I488-$H488)</f>
        <v/>
      </c>
      <c r="K488" s="14" t="str">
        <f aca="false">IF(OR($H488="",$I488=""),"",IF($I488-$H488&lt;=Spravochnik!$E$5,"Ha","Yo'q"))</f>
        <v/>
      </c>
      <c r="L488" s="14" t="str">
        <f aca="false">IF(AND($B488&lt;&gt;"",$H488&lt;&gt;"",$I488="",Boshqaruv!$C$12-$H488&gt;Spravochnik!$E$5),"Ha","")</f>
        <v/>
      </c>
      <c r="M488" s="12"/>
      <c r="N488" s="14" t="str">
        <f aca="false">IF(OR($B488="",$C488=""),"",IF(COUNTIFS($B$5:$B$604,$B488,$C$5:$C$604,$C488)&gt;1,"Takror",""))</f>
        <v/>
      </c>
      <c r="O488" s="28" t="n">
        <f aca="false">IF(AND($B488&lt;&gt;"",$I488&gt;=Boshqaruv!$C$9,$I488&lt;=Boshqaruv!$C$10),IF(COUNTIFS(Patronaj_0_5!$D$5:$D$2504,$B488,Patronaj_0_5!$E$5:$E$2504,$C488,Patronaj_0_5!$H$5:$H$2504,"Ha",Patronaj_0_5!$B$5:$B$2504,"&gt;="&amp;Boshqaruv!$C$9,Patronaj_0_5!$B$5:$B$2504,"&lt;="&amp;Boshqaruv!$C$10)=0,1,0),0)</f>
        <v>0</v>
      </c>
    </row>
    <row r="489" customFormat="false" ht="15" hidden="false" customHeight="false" outlineLevel="0" collapsed="false">
      <c r="A489" s="20" t="n">
        <v>485</v>
      </c>
      <c r="B489" s="12"/>
      <c r="C489" s="13"/>
      <c r="D489" s="24"/>
      <c r="E489" s="12"/>
      <c r="F489" s="12"/>
      <c r="G489" s="25"/>
      <c r="H489" s="13"/>
      <c r="I489" s="13"/>
      <c r="J489" s="14" t="str">
        <f aca="false">IF(OR($H489="",$I489=""),"",$I489-$H489)</f>
        <v/>
      </c>
      <c r="K489" s="14" t="str">
        <f aca="false">IF(OR($H489="",$I489=""),"",IF($I489-$H489&lt;=Spravochnik!$E$5,"Ha","Yo'q"))</f>
        <v/>
      </c>
      <c r="L489" s="14" t="str">
        <f aca="false">IF(AND($B489&lt;&gt;"",$H489&lt;&gt;"",$I489="",Boshqaruv!$C$12-$H489&gt;Spravochnik!$E$5),"Ha","")</f>
        <v/>
      </c>
      <c r="M489" s="12"/>
      <c r="N489" s="14" t="str">
        <f aca="false">IF(OR($B489="",$C489=""),"",IF(COUNTIFS($B$5:$B$604,$B489,$C$5:$C$604,$C489)&gt;1,"Takror",""))</f>
        <v/>
      </c>
      <c r="O489" s="28" t="n">
        <f aca="false">IF(AND($B489&lt;&gt;"",$I489&gt;=Boshqaruv!$C$9,$I489&lt;=Boshqaruv!$C$10),IF(COUNTIFS(Patronaj_0_5!$D$5:$D$2504,$B489,Patronaj_0_5!$E$5:$E$2504,$C489,Patronaj_0_5!$H$5:$H$2504,"Ha",Patronaj_0_5!$B$5:$B$2504,"&gt;="&amp;Boshqaruv!$C$9,Patronaj_0_5!$B$5:$B$2504,"&lt;="&amp;Boshqaruv!$C$10)=0,1,0),0)</f>
        <v>0</v>
      </c>
    </row>
    <row r="490" customFormat="false" ht="15" hidden="false" customHeight="false" outlineLevel="0" collapsed="false">
      <c r="A490" s="20" t="n">
        <v>486</v>
      </c>
      <c r="B490" s="12"/>
      <c r="C490" s="13"/>
      <c r="D490" s="24"/>
      <c r="E490" s="12"/>
      <c r="F490" s="12"/>
      <c r="G490" s="25"/>
      <c r="H490" s="13"/>
      <c r="I490" s="13"/>
      <c r="J490" s="14" t="str">
        <f aca="false">IF(OR($H490="",$I490=""),"",$I490-$H490)</f>
        <v/>
      </c>
      <c r="K490" s="14" t="str">
        <f aca="false">IF(OR($H490="",$I490=""),"",IF($I490-$H490&lt;=Spravochnik!$E$5,"Ha","Yo'q"))</f>
        <v/>
      </c>
      <c r="L490" s="14" t="str">
        <f aca="false">IF(AND($B490&lt;&gt;"",$H490&lt;&gt;"",$I490="",Boshqaruv!$C$12-$H490&gt;Spravochnik!$E$5),"Ha","")</f>
        <v/>
      </c>
      <c r="M490" s="12"/>
      <c r="N490" s="14" t="str">
        <f aca="false">IF(OR($B490="",$C490=""),"",IF(COUNTIFS($B$5:$B$604,$B490,$C$5:$C$604,$C490)&gt;1,"Takror",""))</f>
        <v/>
      </c>
      <c r="O490" s="28" t="n">
        <f aca="false">IF(AND($B490&lt;&gt;"",$I490&gt;=Boshqaruv!$C$9,$I490&lt;=Boshqaruv!$C$10),IF(COUNTIFS(Patronaj_0_5!$D$5:$D$2504,$B490,Patronaj_0_5!$E$5:$E$2504,$C490,Patronaj_0_5!$H$5:$H$2504,"Ha",Patronaj_0_5!$B$5:$B$2504,"&gt;="&amp;Boshqaruv!$C$9,Patronaj_0_5!$B$5:$B$2504,"&lt;="&amp;Boshqaruv!$C$10)=0,1,0),0)</f>
        <v>0</v>
      </c>
    </row>
    <row r="491" customFormat="false" ht="15" hidden="false" customHeight="false" outlineLevel="0" collapsed="false">
      <c r="A491" s="20" t="n">
        <v>487</v>
      </c>
      <c r="B491" s="12"/>
      <c r="C491" s="13"/>
      <c r="D491" s="24"/>
      <c r="E491" s="12"/>
      <c r="F491" s="12"/>
      <c r="G491" s="25"/>
      <c r="H491" s="13"/>
      <c r="I491" s="13"/>
      <c r="J491" s="14" t="str">
        <f aca="false">IF(OR($H491="",$I491=""),"",$I491-$H491)</f>
        <v/>
      </c>
      <c r="K491" s="14" t="str">
        <f aca="false">IF(OR($H491="",$I491=""),"",IF($I491-$H491&lt;=Spravochnik!$E$5,"Ha","Yo'q"))</f>
        <v/>
      </c>
      <c r="L491" s="14" t="str">
        <f aca="false">IF(AND($B491&lt;&gt;"",$H491&lt;&gt;"",$I491="",Boshqaruv!$C$12-$H491&gt;Spravochnik!$E$5),"Ha","")</f>
        <v/>
      </c>
      <c r="M491" s="12"/>
      <c r="N491" s="14" t="str">
        <f aca="false">IF(OR($B491="",$C491=""),"",IF(COUNTIFS($B$5:$B$604,$B491,$C$5:$C$604,$C491)&gt;1,"Takror",""))</f>
        <v/>
      </c>
      <c r="O491" s="28" t="n">
        <f aca="false">IF(AND($B491&lt;&gt;"",$I491&gt;=Boshqaruv!$C$9,$I491&lt;=Boshqaruv!$C$10),IF(COUNTIFS(Patronaj_0_5!$D$5:$D$2504,$B491,Patronaj_0_5!$E$5:$E$2504,$C491,Patronaj_0_5!$H$5:$H$2504,"Ha",Patronaj_0_5!$B$5:$B$2504,"&gt;="&amp;Boshqaruv!$C$9,Patronaj_0_5!$B$5:$B$2504,"&lt;="&amp;Boshqaruv!$C$10)=0,1,0),0)</f>
        <v>0</v>
      </c>
    </row>
    <row r="492" customFormat="false" ht="15" hidden="false" customHeight="false" outlineLevel="0" collapsed="false">
      <c r="A492" s="20" t="n">
        <v>488</v>
      </c>
      <c r="B492" s="12"/>
      <c r="C492" s="13"/>
      <c r="D492" s="24"/>
      <c r="E492" s="12"/>
      <c r="F492" s="12"/>
      <c r="G492" s="25"/>
      <c r="H492" s="13"/>
      <c r="I492" s="13"/>
      <c r="J492" s="14" t="str">
        <f aca="false">IF(OR($H492="",$I492=""),"",$I492-$H492)</f>
        <v/>
      </c>
      <c r="K492" s="14" t="str">
        <f aca="false">IF(OR($H492="",$I492=""),"",IF($I492-$H492&lt;=Spravochnik!$E$5,"Ha","Yo'q"))</f>
        <v/>
      </c>
      <c r="L492" s="14" t="str">
        <f aca="false">IF(AND($B492&lt;&gt;"",$H492&lt;&gt;"",$I492="",Boshqaruv!$C$12-$H492&gt;Spravochnik!$E$5),"Ha","")</f>
        <v/>
      </c>
      <c r="M492" s="12"/>
      <c r="N492" s="14" t="str">
        <f aca="false">IF(OR($B492="",$C492=""),"",IF(COUNTIFS($B$5:$B$604,$B492,$C$5:$C$604,$C492)&gt;1,"Takror",""))</f>
        <v/>
      </c>
      <c r="O492" s="28" t="n">
        <f aca="false">IF(AND($B492&lt;&gt;"",$I492&gt;=Boshqaruv!$C$9,$I492&lt;=Boshqaruv!$C$10),IF(COUNTIFS(Patronaj_0_5!$D$5:$D$2504,$B492,Patronaj_0_5!$E$5:$E$2504,$C492,Patronaj_0_5!$H$5:$H$2504,"Ha",Patronaj_0_5!$B$5:$B$2504,"&gt;="&amp;Boshqaruv!$C$9,Patronaj_0_5!$B$5:$B$2504,"&lt;="&amp;Boshqaruv!$C$10)=0,1,0),0)</f>
        <v>0</v>
      </c>
    </row>
    <row r="493" customFormat="false" ht="15" hidden="false" customHeight="false" outlineLevel="0" collapsed="false">
      <c r="A493" s="20" t="n">
        <v>489</v>
      </c>
      <c r="B493" s="12"/>
      <c r="C493" s="13"/>
      <c r="D493" s="24"/>
      <c r="E493" s="12"/>
      <c r="F493" s="12"/>
      <c r="G493" s="25"/>
      <c r="H493" s="13"/>
      <c r="I493" s="13"/>
      <c r="J493" s="14" t="str">
        <f aca="false">IF(OR($H493="",$I493=""),"",$I493-$H493)</f>
        <v/>
      </c>
      <c r="K493" s="14" t="str">
        <f aca="false">IF(OR($H493="",$I493=""),"",IF($I493-$H493&lt;=Spravochnik!$E$5,"Ha","Yo'q"))</f>
        <v/>
      </c>
      <c r="L493" s="14" t="str">
        <f aca="false">IF(AND($B493&lt;&gt;"",$H493&lt;&gt;"",$I493="",Boshqaruv!$C$12-$H493&gt;Spravochnik!$E$5),"Ha","")</f>
        <v/>
      </c>
      <c r="M493" s="12"/>
      <c r="N493" s="14" t="str">
        <f aca="false">IF(OR($B493="",$C493=""),"",IF(COUNTIFS($B$5:$B$604,$B493,$C$5:$C$604,$C493)&gt;1,"Takror",""))</f>
        <v/>
      </c>
      <c r="O493" s="28" t="n">
        <f aca="false">IF(AND($B493&lt;&gt;"",$I493&gt;=Boshqaruv!$C$9,$I493&lt;=Boshqaruv!$C$10),IF(COUNTIFS(Patronaj_0_5!$D$5:$D$2504,$B493,Patronaj_0_5!$E$5:$E$2504,$C493,Patronaj_0_5!$H$5:$H$2504,"Ha",Patronaj_0_5!$B$5:$B$2504,"&gt;="&amp;Boshqaruv!$C$9,Patronaj_0_5!$B$5:$B$2504,"&lt;="&amp;Boshqaruv!$C$10)=0,1,0),0)</f>
        <v>0</v>
      </c>
    </row>
    <row r="494" customFormat="false" ht="15" hidden="false" customHeight="false" outlineLevel="0" collapsed="false">
      <c r="A494" s="20" t="n">
        <v>490</v>
      </c>
      <c r="B494" s="12"/>
      <c r="C494" s="13"/>
      <c r="D494" s="24"/>
      <c r="E494" s="12"/>
      <c r="F494" s="12"/>
      <c r="G494" s="25"/>
      <c r="H494" s="13"/>
      <c r="I494" s="13"/>
      <c r="J494" s="14" t="str">
        <f aca="false">IF(OR($H494="",$I494=""),"",$I494-$H494)</f>
        <v/>
      </c>
      <c r="K494" s="14" t="str">
        <f aca="false">IF(OR($H494="",$I494=""),"",IF($I494-$H494&lt;=Spravochnik!$E$5,"Ha","Yo'q"))</f>
        <v/>
      </c>
      <c r="L494" s="14" t="str">
        <f aca="false">IF(AND($B494&lt;&gt;"",$H494&lt;&gt;"",$I494="",Boshqaruv!$C$12-$H494&gt;Spravochnik!$E$5),"Ha","")</f>
        <v/>
      </c>
      <c r="M494" s="12"/>
      <c r="N494" s="14" t="str">
        <f aca="false">IF(OR($B494="",$C494=""),"",IF(COUNTIFS($B$5:$B$604,$B494,$C$5:$C$604,$C494)&gt;1,"Takror",""))</f>
        <v/>
      </c>
      <c r="O494" s="28" t="n">
        <f aca="false">IF(AND($B494&lt;&gt;"",$I494&gt;=Boshqaruv!$C$9,$I494&lt;=Boshqaruv!$C$10),IF(COUNTIFS(Patronaj_0_5!$D$5:$D$2504,$B494,Patronaj_0_5!$E$5:$E$2504,$C494,Patronaj_0_5!$H$5:$H$2504,"Ha",Patronaj_0_5!$B$5:$B$2504,"&gt;="&amp;Boshqaruv!$C$9,Patronaj_0_5!$B$5:$B$2504,"&lt;="&amp;Boshqaruv!$C$10)=0,1,0),0)</f>
        <v>0</v>
      </c>
    </row>
    <row r="495" customFormat="false" ht="15" hidden="false" customHeight="false" outlineLevel="0" collapsed="false">
      <c r="A495" s="20" t="n">
        <v>491</v>
      </c>
      <c r="B495" s="12"/>
      <c r="C495" s="13"/>
      <c r="D495" s="24"/>
      <c r="E495" s="12"/>
      <c r="F495" s="12"/>
      <c r="G495" s="25"/>
      <c r="H495" s="13"/>
      <c r="I495" s="13"/>
      <c r="J495" s="14" t="str">
        <f aca="false">IF(OR($H495="",$I495=""),"",$I495-$H495)</f>
        <v/>
      </c>
      <c r="K495" s="14" t="str">
        <f aca="false">IF(OR($H495="",$I495=""),"",IF($I495-$H495&lt;=Spravochnik!$E$5,"Ha","Yo'q"))</f>
        <v/>
      </c>
      <c r="L495" s="14" t="str">
        <f aca="false">IF(AND($B495&lt;&gt;"",$H495&lt;&gt;"",$I495="",Boshqaruv!$C$12-$H495&gt;Spravochnik!$E$5),"Ha","")</f>
        <v/>
      </c>
      <c r="M495" s="12"/>
      <c r="N495" s="14" t="str">
        <f aca="false">IF(OR($B495="",$C495=""),"",IF(COUNTIFS($B$5:$B$604,$B495,$C$5:$C$604,$C495)&gt;1,"Takror",""))</f>
        <v/>
      </c>
      <c r="O495" s="28" t="n">
        <f aca="false">IF(AND($B495&lt;&gt;"",$I495&gt;=Boshqaruv!$C$9,$I495&lt;=Boshqaruv!$C$10),IF(COUNTIFS(Patronaj_0_5!$D$5:$D$2504,$B495,Patronaj_0_5!$E$5:$E$2504,$C495,Patronaj_0_5!$H$5:$H$2504,"Ha",Patronaj_0_5!$B$5:$B$2504,"&gt;="&amp;Boshqaruv!$C$9,Patronaj_0_5!$B$5:$B$2504,"&lt;="&amp;Boshqaruv!$C$10)=0,1,0),0)</f>
        <v>0</v>
      </c>
    </row>
    <row r="496" customFormat="false" ht="15" hidden="false" customHeight="false" outlineLevel="0" collapsed="false">
      <c r="A496" s="20" t="n">
        <v>492</v>
      </c>
      <c r="B496" s="12"/>
      <c r="C496" s="13"/>
      <c r="D496" s="24"/>
      <c r="E496" s="12"/>
      <c r="F496" s="12"/>
      <c r="G496" s="25"/>
      <c r="H496" s="13"/>
      <c r="I496" s="13"/>
      <c r="J496" s="14" t="str">
        <f aca="false">IF(OR($H496="",$I496=""),"",$I496-$H496)</f>
        <v/>
      </c>
      <c r="K496" s="14" t="str">
        <f aca="false">IF(OR($H496="",$I496=""),"",IF($I496-$H496&lt;=Spravochnik!$E$5,"Ha","Yo'q"))</f>
        <v/>
      </c>
      <c r="L496" s="14" t="str">
        <f aca="false">IF(AND($B496&lt;&gt;"",$H496&lt;&gt;"",$I496="",Boshqaruv!$C$12-$H496&gt;Spravochnik!$E$5),"Ha","")</f>
        <v/>
      </c>
      <c r="M496" s="12"/>
      <c r="N496" s="14" t="str">
        <f aca="false">IF(OR($B496="",$C496=""),"",IF(COUNTIFS($B$5:$B$604,$B496,$C$5:$C$604,$C496)&gt;1,"Takror",""))</f>
        <v/>
      </c>
      <c r="O496" s="28" t="n">
        <f aca="false">IF(AND($B496&lt;&gt;"",$I496&gt;=Boshqaruv!$C$9,$I496&lt;=Boshqaruv!$C$10),IF(COUNTIFS(Patronaj_0_5!$D$5:$D$2504,$B496,Patronaj_0_5!$E$5:$E$2504,$C496,Patronaj_0_5!$H$5:$H$2504,"Ha",Patronaj_0_5!$B$5:$B$2504,"&gt;="&amp;Boshqaruv!$C$9,Patronaj_0_5!$B$5:$B$2504,"&lt;="&amp;Boshqaruv!$C$10)=0,1,0),0)</f>
        <v>0</v>
      </c>
    </row>
    <row r="497" customFormat="false" ht="15" hidden="false" customHeight="false" outlineLevel="0" collapsed="false">
      <c r="A497" s="20" t="n">
        <v>493</v>
      </c>
      <c r="B497" s="12"/>
      <c r="C497" s="13"/>
      <c r="D497" s="24"/>
      <c r="E497" s="12"/>
      <c r="F497" s="12"/>
      <c r="G497" s="25"/>
      <c r="H497" s="13"/>
      <c r="I497" s="13"/>
      <c r="J497" s="14" t="str">
        <f aca="false">IF(OR($H497="",$I497=""),"",$I497-$H497)</f>
        <v/>
      </c>
      <c r="K497" s="14" t="str">
        <f aca="false">IF(OR($H497="",$I497=""),"",IF($I497-$H497&lt;=Spravochnik!$E$5,"Ha","Yo'q"))</f>
        <v/>
      </c>
      <c r="L497" s="14" t="str">
        <f aca="false">IF(AND($B497&lt;&gt;"",$H497&lt;&gt;"",$I497="",Boshqaruv!$C$12-$H497&gt;Spravochnik!$E$5),"Ha","")</f>
        <v/>
      </c>
      <c r="M497" s="12"/>
      <c r="N497" s="14" t="str">
        <f aca="false">IF(OR($B497="",$C497=""),"",IF(COUNTIFS($B$5:$B$604,$B497,$C$5:$C$604,$C497)&gt;1,"Takror",""))</f>
        <v/>
      </c>
      <c r="O497" s="28" t="n">
        <f aca="false">IF(AND($B497&lt;&gt;"",$I497&gt;=Boshqaruv!$C$9,$I497&lt;=Boshqaruv!$C$10),IF(COUNTIFS(Patronaj_0_5!$D$5:$D$2504,$B497,Patronaj_0_5!$E$5:$E$2504,$C497,Patronaj_0_5!$H$5:$H$2504,"Ha",Patronaj_0_5!$B$5:$B$2504,"&gt;="&amp;Boshqaruv!$C$9,Patronaj_0_5!$B$5:$B$2504,"&lt;="&amp;Boshqaruv!$C$10)=0,1,0),0)</f>
        <v>0</v>
      </c>
    </row>
    <row r="498" customFormat="false" ht="15" hidden="false" customHeight="false" outlineLevel="0" collapsed="false">
      <c r="A498" s="20" t="n">
        <v>494</v>
      </c>
      <c r="B498" s="12"/>
      <c r="C498" s="13"/>
      <c r="D498" s="24"/>
      <c r="E498" s="12"/>
      <c r="F498" s="12"/>
      <c r="G498" s="25"/>
      <c r="H498" s="13"/>
      <c r="I498" s="13"/>
      <c r="J498" s="14" t="str">
        <f aca="false">IF(OR($H498="",$I498=""),"",$I498-$H498)</f>
        <v/>
      </c>
      <c r="K498" s="14" t="str">
        <f aca="false">IF(OR($H498="",$I498=""),"",IF($I498-$H498&lt;=Spravochnik!$E$5,"Ha","Yo'q"))</f>
        <v/>
      </c>
      <c r="L498" s="14" t="str">
        <f aca="false">IF(AND($B498&lt;&gt;"",$H498&lt;&gt;"",$I498="",Boshqaruv!$C$12-$H498&gt;Spravochnik!$E$5),"Ha","")</f>
        <v/>
      </c>
      <c r="M498" s="12"/>
      <c r="N498" s="14" t="str">
        <f aca="false">IF(OR($B498="",$C498=""),"",IF(COUNTIFS($B$5:$B$604,$B498,$C$5:$C$604,$C498)&gt;1,"Takror",""))</f>
        <v/>
      </c>
      <c r="O498" s="28" t="n">
        <f aca="false">IF(AND($B498&lt;&gt;"",$I498&gt;=Boshqaruv!$C$9,$I498&lt;=Boshqaruv!$C$10),IF(COUNTIFS(Patronaj_0_5!$D$5:$D$2504,$B498,Patronaj_0_5!$E$5:$E$2504,$C498,Patronaj_0_5!$H$5:$H$2504,"Ha",Patronaj_0_5!$B$5:$B$2504,"&gt;="&amp;Boshqaruv!$C$9,Patronaj_0_5!$B$5:$B$2504,"&lt;="&amp;Boshqaruv!$C$10)=0,1,0),0)</f>
        <v>0</v>
      </c>
    </row>
    <row r="499" customFormat="false" ht="15" hidden="false" customHeight="false" outlineLevel="0" collapsed="false">
      <c r="A499" s="20" t="n">
        <v>495</v>
      </c>
      <c r="B499" s="12"/>
      <c r="C499" s="13"/>
      <c r="D499" s="24"/>
      <c r="E499" s="12"/>
      <c r="F499" s="12"/>
      <c r="G499" s="25"/>
      <c r="H499" s="13"/>
      <c r="I499" s="13"/>
      <c r="J499" s="14" t="str">
        <f aca="false">IF(OR($H499="",$I499=""),"",$I499-$H499)</f>
        <v/>
      </c>
      <c r="K499" s="14" t="str">
        <f aca="false">IF(OR($H499="",$I499=""),"",IF($I499-$H499&lt;=Spravochnik!$E$5,"Ha","Yo'q"))</f>
        <v/>
      </c>
      <c r="L499" s="14" t="str">
        <f aca="false">IF(AND($B499&lt;&gt;"",$H499&lt;&gt;"",$I499="",Boshqaruv!$C$12-$H499&gt;Spravochnik!$E$5),"Ha","")</f>
        <v/>
      </c>
      <c r="M499" s="12"/>
      <c r="N499" s="14" t="str">
        <f aca="false">IF(OR($B499="",$C499=""),"",IF(COUNTIFS($B$5:$B$604,$B499,$C$5:$C$604,$C499)&gt;1,"Takror",""))</f>
        <v/>
      </c>
      <c r="O499" s="28" t="n">
        <f aca="false">IF(AND($B499&lt;&gt;"",$I499&gt;=Boshqaruv!$C$9,$I499&lt;=Boshqaruv!$C$10),IF(COUNTIFS(Patronaj_0_5!$D$5:$D$2504,$B499,Patronaj_0_5!$E$5:$E$2504,$C499,Patronaj_0_5!$H$5:$H$2504,"Ha",Patronaj_0_5!$B$5:$B$2504,"&gt;="&amp;Boshqaruv!$C$9,Patronaj_0_5!$B$5:$B$2504,"&lt;="&amp;Boshqaruv!$C$10)=0,1,0),0)</f>
        <v>0</v>
      </c>
    </row>
    <row r="500" customFormat="false" ht="15" hidden="false" customHeight="false" outlineLevel="0" collapsed="false">
      <c r="A500" s="20" t="n">
        <v>496</v>
      </c>
      <c r="B500" s="12"/>
      <c r="C500" s="13"/>
      <c r="D500" s="24"/>
      <c r="E500" s="12"/>
      <c r="F500" s="12"/>
      <c r="G500" s="25"/>
      <c r="H500" s="13"/>
      <c r="I500" s="13"/>
      <c r="J500" s="14" t="str">
        <f aca="false">IF(OR($H500="",$I500=""),"",$I500-$H500)</f>
        <v/>
      </c>
      <c r="K500" s="14" t="str">
        <f aca="false">IF(OR($H500="",$I500=""),"",IF($I500-$H500&lt;=Spravochnik!$E$5,"Ha","Yo'q"))</f>
        <v/>
      </c>
      <c r="L500" s="14" t="str">
        <f aca="false">IF(AND($B500&lt;&gt;"",$H500&lt;&gt;"",$I500="",Boshqaruv!$C$12-$H500&gt;Spravochnik!$E$5),"Ha","")</f>
        <v/>
      </c>
      <c r="M500" s="12"/>
      <c r="N500" s="14" t="str">
        <f aca="false">IF(OR($B500="",$C500=""),"",IF(COUNTIFS($B$5:$B$604,$B500,$C$5:$C$604,$C500)&gt;1,"Takror",""))</f>
        <v/>
      </c>
      <c r="O500" s="28" t="n">
        <f aca="false">IF(AND($B500&lt;&gt;"",$I500&gt;=Boshqaruv!$C$9,$I500&lt;=Boshqaruv!$C$10),IF(COUNTIFS(Patronaj_0_5!$D$5:$D$2504,$B500,Patronaj_0_5!$E$5:$E$2504,$C500,Patronaj_0_5!$H$5:$H$2504,"Ha",Patronaj_0_5!$B$5:$B$2504,"&gt;="&amp;Boshqaruv!$C$9,Patronaj_0_5!$B$5:$B$2504,"&lt;="&amp;Boshqaruv!$C$10)=0,1,0),0)</f>
        <v>0</v>
      </c>
    </row>
    <row r="501" customFormat="false" ht="15" hidden="false" customHeight="false" outlineLevel="0" collapsed="false">
      <c r="A501" s="20" t="n">
        <v>497</v>
      </c>
      <c r="B501" s="12"/>
      <c r="C501" s="13"/>
      <c r="D501" s="24"/>
      <c r="E501" s="12"/>
      <c r="F501" s="12"/>
      <c r="G501" s="25"/>
      <c r="H501" s="13"/>
      <c r="I501" s="13"/>
      <c r="J501" s="14" t="str">
        <f aca="false">IF(OR($H501="",$I501=""),"",$I501-$H501)</f>
        <v/>
      </c>
      <c r="K501" s="14" t="str">
        <f aca="false">IF(OR($H501="",$I501=""),"",IF($I501-$H501&lt;=Spravochnik!$E$5,"Ha","Yo'q"))</f>
        <v/>
      </c>
      <c r="L501" s="14" t="str">
        <f aca="false">IF(AND($B501&lt;&gt;"",$H501&lt;&gt;"",$I501="",Boshqaruv!$C$12-$H501&gt;Spravochnik!$E$5),"Ha","")</f>
        <v/>
      </c>
      <c r="M501" s="12"/>
      <c r="N501" s="14" t="str">
        <f aca="false">IF(OR($B501="",$C501=""),"",IF(COUNTIFS($B$5:$B$604,$B501,$C$5:$C$604,$C501)&gt;1,"Takror",""))</f>
        <v/>
      </c>
      <c r="O501" s="28" t="n">
        <f aca="false">IF(AND($B501&lt;&gt;"",$I501&gt;=Boshqaruv!$C$9,$I501&lt;=Boshqaruv!$C$10),IF(COUNTIFS(Patronaj_0_5!$D$5:$D$2504,$B501,Patronaj_0_5!$E$5:$E$2504,$C501,Patronaj_0_5!$H$5:$H$2504,"Ha",Patronaj_0_5!$B$5:$B$2504,"&gt;="&amp;Boshqaruv!$C$9,Patronaj_0_5!$B$5:$B$2504,"&lt;="&amp;Boshqaruv!$C$10)=0,1,0),0)</f>
        <v>0</v>
      </c>
    </row>
    <row r="502" customFormat="false" ht="15" hidden="false" customHeight="false" outlineLevel="0" collapsed="false">
      <c r="A502" s="20" t="n">
        <v>498</v>
      </c>
      <c r="B502" s="12"/>
      <c r="C502" s="13"/>
      <c r="D502" s="24"/>
      <c r="E502" s="12"/>
      <c r="F502" s="12"/>
      <c r="G502" s="25"/>
      <c r="H502" s="13"/>
      <c r="I502" s="13"/>
      <c r="J502" s="14" t="str">
        <f aca="false">IF(OR($H502="",$I502=""),"",$I502-$H502)</f>
        <v/>
      </c>
      <c r="K502" s="14" t="str">
        <f aca="false">IF(OR($H502="",$I502=""),"",IF($I502-$H502&lt;=Spravochnik!$E$5,"Ha","Yo'q"))</f>
        <v/>
      </c>
      <c r="L502" s="14" t="str">
        <f aca="false">IF(AND($B502&lt;&gt;"",$H502&lt;&gt;"",$I502="",Boshqaruv!$C$12-$H502&gt;Spravochnik!$E$5),"Ha","")</f>
        <v/>
      </c>
      <c r="M502" s="12"/>
      <c r="N502" s="14" t="str">
        <f aca="false">IF(OR($B502="",$C502=""),"",IF(COUNTIFS($B$5:$B$604,$B502,$C$5:$C$604,$C502)&gt;1,"Takror",""))</f>
        <v/>
      </c>
      <c r="O502" s="28" t="n">
        <f aca="false">IF(AND($B502&lt;&gt;"",$I502&gt;=Boshqaruv!$C$9,$I502&lt;=Boshqaruv!$C$10),IF(COUNTIFS(Patronaj_0_5!$D$5:$D$2504,$B502,Patronaj_0_5!$E$5:$E$2504,$C502,Patronaj_0_5!$H$5:$H$2504,"Ha",Patronaj_0_5!$B$5:$B$2504,"&gt;="&amp;Boshqaruv!$C$9,Patronaj_0_5!$B$5:$B$2504,"&lt;="&amp;Boshqaruv!$C$10)=0,1,0),0)</f>
        <v>0</v>
      </c>
    </row>
    <row r="503" customFormat="false" ht="15" hidden="false" customHeight="false" outlineLevel="0" collapsed="false">
      <c r="A503" s="20" t="n">
        <v>499</v>
      </c>
      <c r="B503" s="12"/>
      <c r="C503" s="13"/>
      <c r="D503" s="24"/>
      <c r="E503" s="12"/>
      <c r="F503" s="12"/>
      <c r="G503" s="25"/>
      <c r="H503" s="13"/>
      <c r="I503" s="13"/>
      <c r="J503" s="14" t="str">
        <f aca="false">IF(OR($H503="",$I503=""),"",$I503-$H503)</f>
        <v/>
      </c>
      <c r="K503" s="14" t="str">
        <f aca="false">IF(OR($H503="",$I503=""),"",IF($I503-$H503&lt;=Spravochnik!$E$5,"Ha","Yo'q"))</f>
        <v/>
      </c>
      <c r="L503" s="14" t="str">
        <f aca="false">IF(AND($B503&lt;&gt;"",$H503&lt;&gt;"",$I503="",Boshqaruv!$C$12-$H503&gt;Spravochnik!$E$5),"Ha","")</f>
        <v/>
      </c>
      <c r="M503" s="12"/>
      <c r="N503" s="14" t="str">
        <f aca="false">IF(OR($B503="",$C503=""),"",IF(COUNTIFS($B$5:$B$604,$B503,$C$5:$C$604,$C503)&gt;1,"Takror",""))</f>
        <v/>
      </c>
      <c r="O503" s="28" t="n">
        <f aca="false">IF(AND($B503&lt;&gt;"",$I503&gt;=Boshqaruv!$C$9,$I503&lt;=Boshqaruv!$C$10),IF(COUNTIFS(Patronaj_0_5!$D$5:$D$2504,$B503,Patronaj_0_5!$E$5:$E$2504,$C503,Patronaj_0_5!$H$5:$H$2504,"Ha",Patronaj_0_5!$B$5:$B$2504,"&gt;="&amp;Boshqaruv!$C$9,Patronaj_0_5!$B$5:$B$2504,"&lt;="&amp;Boshqaruv!$C$10)=0,1,0),0)</f>
        <v>0</v>
      </c>
    </row>
    <row r="504" customFormat="false" ht="15" hidden="false" customHeight="false" outlineLevel="0" collapsed="false">
      <c r="A504" s="20" t="n">
        <v>500</v>
      </c>
      <c r="B504" s="12"/>
      <c r="C504" s="13"/>
      <c r="D504" s="24"/>
      <c r="E504" s="12"/>
      <c r="F504" s="12"/>
      <c r="G504" s="25"/>
      <c r="H504" s="13"/>
      <c r="I504" s="13"/>
      <c r="J504" s="14" t="str">
        <f aca="false">IF(OR($H504="",$I504=""),"",$I504-$H504)</f>
        <v/>
      </c>
      <c r="K504" s="14" t="str">
        <f aca="false">IF(OR($H504="",$I504=""),"",IF($I504-$H504&lt;=Spravochnik!$E$5,"Ha","Yo'q"))</f>
        <v/>
      </c>
      <c r="L504" s="14" t="str">
        <f aca="false">IF(AND($B504&lt;&gt;"",$H504&lt;&gt;"",$I504="",Boshqaruv!$C$12-$H504&gt;Spravochnik!$E$5),"Ha","")</f>
        <v/>
      </c>
      <c r="M504" s="12"/>
      <c r="N504" s="14" t="str">
        <f aca="false">IF(OR($B504="",$C504=""),"",IF(COUNTIFS($B$5:$B$604,$B504,$C$5:$C$604,$C504)&gt;1,"Takror",""))</f>
        <v/>
      </c>
      <c r="O504" s="28" t="n">
        <f aca="false">IF(AND($B504&lt;&gt;"",$I504&gt;=Boshqaruv!$C$9,$I504&lt;=Boshqaruv!$C$10),IF(COUNTIFS(Patronaj_0_5!$D$5:$D$2504,$B504,Patronaj_0_5!$E$5:$E$2504,$C504,Patronaj_0_5!$H$5:$H$2504,"Ha",Patronaj_0_5!$B$5:$B$2504,"&gt;="&amp;Boshqaruv!$C$9,Patronaj_0_5!$B$5:$B$2504,"&lt;="&amp;Boshqaruv!$C$10)=0,1,0),0)</f>
        <v>0</v>
      </c>
    </row>
    <row r="505" customFormat="false" ht="15" hidden="false" customHeight="false" outlineLevel="0" collapsed="false">
      <c r="A505" s="20" t="n">
        <v>501</v>
      </c>
      <c r="B505" s="12"/>
      <c r="C505" s="13"/>
      <c r="D505" s="24"/>
      <c r="E505" s="12"/>
      <c r="F505" s="12"/>
      <c r="G505" s="25"/>
      <c r="H505" s="13"/>
      <c r="I505" s="13"/>
      <c r="J505" s="14" t="str">
        <f aca="false">IF(OR($H505="",$I505=""),"",$I505-$H505)</f>
        <v/>
      </c>
      <c r="K505" s="14" t="str">
        <f aca="false">IF(OR($H505="",$I505=""),"",IF($I505-$H505&lt;=Spravochnik!$E$5,"Ha","Yo'q"))</f>
        <v/>
      </c>
      <c r="L505" s="14" t="str">
        <f aca="false">IF(AND($B505&lt;&gt;"",$H505&lt;&gt;"",$I505="",Boshqaruv!$C$12-$H505&gt;Spravochnik!$E$5),"Ha","")</f>
        <v/>
      </c>
      <c r="M505" s="12"/>
      <c r="N505" s="14" t="str">
        <f aca="false">IF(OR($B505="",$C505=""),"",IF(COUNTIFS($B$5:$B$604,$B505,$C$5:$C$604,$C505)&gt;1,"Takror",""))</f>
        <v/>
      </c>
      <c r="O505" s="28" t="n">
        <f aca="false">IF(AND($B505&lt;&gt;"",$I505&gt;=Boshqaruv!$C$9,$I505&lt;=Boshqaruv!$C$10),IF(COUNTIFS(Patronaj_0_5!$D$5:$D$2504,$B505,Patronaj_0_5!$E$5:$E$2504,$C505,Patronaj_0_5!$H$5:$H$2504,"Ha",Patronaj_0_5!$B$5:$B$2504,"&gt;="&amp;Boshqaruv!$C$9,Patronaj_0_5!$B$5:$B$2504,"&lt;="&amp;Boshqaruv!$C$10)=0,1,0),0)</f>
        <v>0</v>
      </c>
    </row>
    <row r="506" customFormat="false" ht="15" hidden="false" customHeight="false" outlineLevel="0" collapsed="false">
      <c r="A506" s="20" t="n">
        <v>502</v>
      </c>
      <c r="B506" s="12"/>
      <c r="C506" s="13"/>
      <c r="D506" s="24"/>
      <c r="E506" s="12"/>
      <c r="F506" s="12"/>
      <c r="G506" s="25"/>
      <c r="H506" s="13"/>
      <c r="I506" s="13"/>
      <c r="J506" s="14" t="str">
        <f aca="false">IF(OR($H506="",$I506=""),"",$I506-$H506)</f>
        <v/>
      </c>
      <c r="K506" s="14" t="str">
        <f aca="false">IF(OR($H506="",$I506=""),"",IF($I506-$H506&lt;=Spravochnik!$E$5,"Ha","Yo'q"))</f>
        <v/>
      </c>
      <c r="L506" s="14" t="str">
        <f aca="false">IF(AND($B506&lt;&gt;"",$H506&lt;&gt;"",$I506="",Boshqaruv!$C$12-$H506&gt;Spravochnik!$E$5),"Ha","")</f>
        <v/>
      </c>
      <c r="M506" s="12"/>
      <c r="N506" s="14" t="str">
        <f aca="false">IF(OR($B506="",$C506=""),"",IF(COUNTIFS($B$5:$B$604,$B506,$C$5:$C$604,$C506)&gt;1,"Takror",""))</f>
        <v/>
      </c>
      <c r="O506" s="28" t="n">
        <f aca="false">IF(AND($B506&lt;&gt;"",$I506&gt;=Boshqaruv!$C$9,$I506&lt;=Boshqaruv!$C$10),IF(COUNTIFS(Patronaj_0_5!$D$5:$D$2504,$B506,Patronaj_0_5!$E$5:$E$2504,$C506,Patronaj_0_5!$H$5:$H$2504,"Ha",Patronaj_0_5!$B$5:$B$2504,"&gt;="&amp;Boshqaruv!$C$9,Patronaj_0_5!$B$5:$B$2504,"&lt;="&amp;Boshqaruv!$C$10)=0,1,0),0)</f>
        <v>0</v>
      </c>
    </row>
    <row r="507" customFormat="false" ht="15" hidden="false" customHeight="false" outlineLevel="0" collapsed="false">
      <c r="A507" s="20" t="n">
        <v>503</v>
      </c>
      <c r="B507" s="12"/>
      <c r="C507" s="13"/>
      <c r="D507" s="24"/>
      <c r="E507" s="12"/>
      <c r="F507" s="12"/>
      <c r="G507" s="25"/>
      <c r="H507" s="13"/>
      <c r="I507" s="13"/>
      <c r="J507" s="14" t="str">
        <f aca="false">IF(OR($H507="",$I507=""),"",$I507-$H507)</f>
        <v/>
      </c>
      <c r="K507" s="14" t="str">
        <f aca="false">IF(OR($H507="",$I507=""),"",IF($I507-$H507&lt;=Spravochnik!$E$5,"Ha","Yo'q"))</f>
        <v/>
      </c>
      <c r="L507" s="14" t="str">
        <f aca="false">IF(AND($B507&lt;&gt;"",$H507&lt;&gt;"",$I507="",Boshqaruv!$C$12-$H507&gt;Spravochnik!$E$5),"Ha","")</f>
        <v/>
      </c>
      <c r="M507" s="12"/>
      <c r="N507" s="14" t="str">
        <f aca="false">IF(OR($B507="",$C507=""),"",IF(COUNTIFS($B$5:$B$604,$B507,$C$5:$C$604,$C507)&gt;1,"Takror",""))</f>
        <v/>
      </c>
      <c r="O507" s="28" t="n">
        <f aca="false">IF(AND($B507&lt;&gt;"",$I507&gt;=Boshqaruv!$C$9,$I507&lt;=Boshqaruv!$C$10),IF(COUNTIFS(Patronaj_0_5!$D$5:$D$2504,$B507,Patronaj_0_5!$E$5:$E$2504,$C507,Patronaj_0_5!$H$5:$H$2504,"Ha",Patronaj_0_5!$B$5:$B$2504,"&gt;="&amp;Boshqaruv!$C$9,Patronaj_0_5!$B$5:$B$2504,"&lt;="&amp;Boshqaruv!$C$10)=0,1,0),0)</f>
        <v>0</v>
      </c>
    </row>
    <row r="508" customFormat="false" ht="15" hidden="false" customHeight="false" outlineLevel="0" collapsed="false">
      <c r="A508" s="20" t="n">
        <v>504</v>
      </c>
      <c r="B508" s="12"/>
      <c r="C508" s="13"/>
      <c r="D508" s="24"/>
      <c r="E508" s="12"/>
      <c r="F508" s="12"/>
      <c r="G508" s="25"/>
      <c r="H508" s="13"/>
      <c r="I508" s="13"/>
      <c r="J508" s="14" t="str">
        <f aca="false">IF(OR($H508="",$I508=""),"",$I508-$H508)</f>
        <v/>
      </c>
      <c r="K508" s="14" t="str">
        <f aca="false">IF(OR($H508="",$I508=""),"",IF($I508-$H508&lt;=Spravochnik!$E$5,"Ha","Yo'q"))</f>
        <v/>
      </c>
      <c r="L508" s="14" t="str">
        <f aca="false">IF(AND($B508&lt;&gt;"",$H508&lt;&gt;"",$I508="",Boshqaruv!$C$12-$H508&gt;Spravochnik!$E$5),"Ha","")</f>
        <v/>
      </c>
      <c r="M508" s="12"/>
      <c r="N508" s="14" t="str">
        <f aca="false">IF(OR($B508="",$C508=""),"",IF(COUNTIFS($B$5:$B$604,$B508,$C$5:$C$604,$C508)&gt;1,"Takror",""))</f>
        <v/>
      </c>
      <c r="O508" s="28" t="n">
        <f aca="false">IF(AND($B508&lt;&gt;"",$I508&gt;=Boshqaruv!$C$9,$I508&lt;=Boshqaruv!$C$10),IF(COUNTIFS(Patronaj_0_5!$D$5:$D$2504,$B508,Patronaj_0_5!$E$5:$E$2504,$C508,Patronaj_0_5!$H$5:$H$2504,"Ha",Patronaj_0_5!$B$5:$B$2504,"&gt;="&amp;Boshqaruv!$C$9,Patronaj_0_5!$B$5:$B$2504,"&lt;="&amp;Boshqaruv!$C$10)=0,1,0),0)</f>
        <v>0</v>
      </c>
    </row>
    <row r="509" customFormat="false" ht="15" hidden="false" customHeight="false" outlineLevel="0" collapsed="false">
      <c r="A509" s="20" t="n">
        <v>505</v>
      </c>
      <c r="B509" s="12"/>
      <c r="C509" s="13"/>
      <c r="D509" s="24"/>
      <c r="E509" s="12"/>
      <c r="F509" s="12"/>
      <c r="G509" s="25"/>
      <c r="H509" s="13"/>
      <c r="I509" s="13"/>
      <c r="J509" s="14" t="str">
        <f aca="false">IF(OR($H509="",$I509=""),"",$I509-$H509)</f>
        <v/>
      </c>
      <c r="K509" s="14" t="str">
        <f aca="false">IF(OR($H509="",$I509=""),"",IF($I509-$H509&lt;=Spravochnik!$E$5,"Ha","Yo'q"))</f>
        <v/>
      </c>
      <c r="L509" s="14" t="str">
        <f aca="false">IF(AND($B509&lt;&gt;"",$H509&lt;&gt;"",$I509="",Boshqaruv!$C$12-$H509&gt;Spravochnik!$E$5),"Ha","")</f>
        <v/>
      </c>
      <c r="M509" s="12"/>
      <c r="N509" s="14" t="str">
        <f aca="false">IF(OR($B509="",$C509=""),"",IF(COUNTIFS($B$5:$B$604,$B509,$C$5:$C$604,$C509)&gt;1,"Takror",""))</f>
        <v/>
      </c>
      <c r="O509" s="28" t="n">
        <f aca="false">IF(AND($B509&lt;&gt;"",$I509&gt;=Boshqaruv!$C$9,$I509&lt;=Boshqaruv!$C$10),IF(COUNTIFS(Patronaj_0_5!$D$5:$D$2504,$B509,Patronaj_0_5!$E$5:$E$2504,$C509,Patronaj_0_5!$H$5:$H$2504,"Ha",Patronaj_0_5!$B$5:$B$2504,"&gt;="&amp;Boshqaruv!$C$9,Patronaj_0_5!$B$5:$B$2504,"&lt;="&amp;Boshqaruv!$C$10)=0,1,0),0)</f>
        <v>0</v>
      </c>
    </row>
    <row r="510" customFormat="false" ht="15" hidden="false" customHeight="false" outlineLevel="0" collapsed="false">
      <c r="A510" s="20" t="n">
        <v>506</v>
      </c>
      <c r="B510" s="12"/>
      <c r="C510" s="13"/>
      <c r="D510" s="24"/>
      <c r="E510" s="12"/>
      <c r="F510" s="12"/>
      <c r="G510" s="25"/>
      <c r="H510" s="13"/>
      <c r="I510" s="13"/>
      <c r="J510" s="14" t="str">
        <f aca="false">IF(OR($H510="",$I510=""),"",$I510-$H510)</f>
        <v/>
      </c>
      <c r="K510" s="14" t="str">
        <f aca="false">IF(OR($H510="",$I510=""),"",IF($I510-$H510&lt;=Spravochnik!$E$5,"Ha","Yo'q"))</f>
        <v/>
      </c>
      <c r="L510" s="14" t="str">
        <f aca="false">IF(AND($B510&lt;&gt;"",$H510&lt;&gt;"",$I510="",Boshqaruv!$C$12-$H510&gt;Spravochnik!$E$5),"Ha","")</f>
        <v/>
      </c>
      <c r="M510" s="12"/>
      <c r="N510" s="14" t="str">
        <f aca="false">IF(OR($B510="",$C510=""),"",IF(COUNTIFS($B$5:$B$604,$B510,$C$5:$C$604,$C510)&gt;1,"Takror",""))</f>
        <v/>
      </c>
      <c r="O510" s="28" t="n">
        <f aca="false">IF(AND($B510&lt;&gt;"",$I510&gt;=Boshqaruv!$C$9,$I510&lt;=Boshqaruv!$C$10),IF(COUNTIFS(Patronaj_0_5!$D$5:$D$2504,$B510,Patronaj_0_5!$E$5:$E$2504,$C510,Patronaj_0_5!$H$5:$H$2504,"Ha",Patronaj_0_5!$B$5:$B$2504,"&gt;="&amp;Boshqaruv!$C$9,Patronaj_0_5!$B$5:$B$2504,"&lt;="&amp;Boshqaruv!$C$10)=0,1,0),0)</f>
        <v>0</v>
      </c>
    </row>
    <row r="511" customFormat="false" ht="15" hidden="false" customHeight="false" outlineLevel="0" collapsed="false">
      <c r="A511" s="20" t="n">
        <v>507</v>
      </c>
      <c r="B511" s="12"/>
      <c r="C511" s="13"/>
      <c r="D511" s="24"/>
      <c r="E511" s="12"/>
      <c r="F511" s="12"/>
      <c r="G511" s="25"/>
      <c r="H511" s="13"/>
      <c r="I511" s="13"/>
      <c r="J511" s="14" t="str">
        <f aca="false">IF(OR($H511="",$I511=""),"",$I511-$H511)</f>
        <v/>
      </c>
      <c r="K511" s="14" t="str">
        <f aca="false">IF(OR($H511="",$I511=""),"",IF($I511-$H511&lt;=Spravochnik!$E$5,"Ha","Yo'q"))</f>
        <v/>
      </c>
      <c r="L511" s="14" t="str">
        <f aca="false">IF(AND($B511&lt;&gt;"",$H511&lt;&gt;"",$I511="",Boshqaruv!$C$12-$H511&gt;Spravochnik!$E$5),"Ha","")</f>
        <v/>
      </c>
      <c r="M511" s="12"/>
      <c r="N511" s="14" t="str">
        <f aca="false">IF(OR($B511="",$C511=""),"",IF(COUNTIFS($B$5:$B$604,$B511,$C$5:$C$604,$C511)&gt;1,"Takror",""))</f>
        <v/>
      </c>
      <c r="O511" s="28" t="n">
        <f aca="false">IF(AND($B511&lt;&gt;"",$I511&gt;=Boshqaruv!$C$9,$I511&lt;=Boshqaruv!$C$10),IF(COUNTIFS(Patronaj_0_5!$D$5:$D$2504,$B511,Patronaj_0_5!$E$5:$E$2504,$C511,Patronaj_0_5!$H$5:$H$2504,"Ha",Patronaj_0_5!$B$5:$B$2504,"&gt;="&amp;Boshqaruv!$C$9,Patronaj_0_5!$B$5:$B$2504,"&lt;="&amp;Boshqaruv!$C$10)=0,1,0),0)</f>
        <v>0</v>
      </c>
    </row>
    <row r="512" customFormat="false" ht="15" hidden="false" customHeight="false" outlineLevel="0" collapsed="false">
      <c r="A512" s="20" t="n">
        <v>508</v>
      </c>
      <c r="B512" s="12"/>
      <c r="C512" s="13"/>
      <c r="D512" s="24"/>
      <c r="E512" s="12"/>
      <c r="F512" s="12"/>
      <c r="G512" s="25"/>
      <c r="H512" s="13"/>
      <c r="I512" s="13"/>
      <c r="J512" s="14" t="str">
        <f aca="false">IF(OR($H512="",$I512=""),"",$I512-$H512)</f>
        <v/>
      </c>
      <c r="K512" s="14" t="str">
        <f aca="false">IF(OR($H512="",$I512=""),"",IF($I512-$H512&lt;=Spravochnik!$E$5,"Ha","Yo'q"))</f>
        <v/>
      </c>
      <c r="L512" s="14" t="str">
        <f aca="false">IF(AND($B512&lt;&gt;"",$H512&lt;&gt;"",$I512="",Boshqaruv!$C$12-$H512&gt;Spravochnik!$E$5),"Ha","")</f>
        <v/>
      </c>
      <c r="M512" s="12"/>
      <c r="N512" s="14" t="str">
        <f aca="false">IF(OR($B512="",$C512=""),"",IF(COUNTIFS($B$5:$B$604,$B512,$C$5:$C$604,$C512)&gt;1,"Takror",""))</f>
        <v/>
      </c>
      <c r="O512" s="28" t="n">
        <f aca="false">IF(AND($B512&lt;&gt;"",$I512&gt;=Boshqaruv!$C$9,$I512&lt;=Boshqaruv!$C$10),IF(COUNTIFS(Patronaj_0_5!$D$5:$D$2504,$B512,Patronaj_0_5!$E$5:$E$2504,$C512,Patronaj_0_5!$H$5:$H$2504,"Ha",Patronaj_0_5!$B$5:$B$2504,"&gt;="&amp;Boshqaruv!$C$9,Patronaj_0_5!$B$5:$B$2504,"&lt;="&amp;Boshqaruv!$C$10)=0,1,0),0)</f>
        <v>0</v>
      </c>
    </row>
    <row r="513" customFormat="false" ht="15" hidden="false" customHeight="false" outlineLevel="0" collapsed="false">
      <c r="A513" s="20" t="n">
        <v>509</v>
      </c>
      <c r="B513" s="12"/>
      <c r="C513" s="13"/>
      <c r="D513" s="24"/>
      <c r="E513" s="12"/>
      <c r="F513" s="12"/>
      <c r="G513" s="25"/>
      <c r="H513" s="13"/>
      <c r="I513" s="13"/>
      <c r="J513" s="14" t="str">
        <f aca="false">IF(OR($H513="",$I513=""),"",$I513-$H513)</f>
        <v/>
      </c>
      <c r="K513" s="14" t="str">
        <f aca="false">IF(OR($H513="",$I513=""),"",IF($I513-$H513&lt;=Spravochnik!$E$5,"Ha","Yo'q"))</f>
        <v/>
      </c>
      <c r="L513" s="14" t="str">
        <f aca="false">IF(AND($B513&lt;&gt;"",$H513&lt;&gt;"",$I513="",Boshqaruv!$C$12-$H513&gt;Spravochnik!$E$5),"Ha","")</f>
        <v/>
      </c>
      <c r="M513" s="12"/>
      <c r="N513" s="14" t="str">
        <f aca="false">IF(OR($B513="",$C513=""),"",IF(COUNTIFS($B$5:$B$604,$B513,$C$5:$C$604,$C513)&gt;1,"Takror",""))</f>
        <v/>
      </c>
      <c r="O513" s="28" t="n">
        <f aca="false">IF(AND($B513&lt;&gt;"",$I513&gt;=Boshqaruv!$C$9,$I513&lt;=Boshqaruv!$C$10),IF(COUNTIFS(Patronaj_0_5!$D$5:$D$2504,$B513,Patronaj_0_5!$E$5:$E$2504,$C513,Patronaj_0_5!$H$5:$H$2504,"Ha",Patronaj_0_5!$B$5:$B$2504,"&gt;="&amp;Boshqaruv!$C$9,Patronaj_0_5!$B$5:$B$2504,"&lt;="&amp;Boshqaruv!$C$10)=0,1,0),0)</f>
        <v>0</v>
      </c>
    </row>
    <row r="514" customFormat="false" ht="15" hidden="false" customHeight="false" outlineLevel="0" collapsed="false">
      <c r="A514" s="20" t="n">
        <v>510</v>
      </c>
      <c r="B514" s="12"/>
      <c r="C514" s="13"/>
      <c r="D514" s="24"/>
      <c r="E514" s="12"/>
      <c r="F514" s="12"/>
      <c r="G514" s="25"/>
      <c r="H514" s="13"/>
      <c r="I514" s="13"/>
      <c r="J514" s="14" t="str">
        <f aca="false">IF(OR($H514="",$I514=""),"",$I514-$H514)</f>
        <v/>
      </c>
      <c r="K514" s="14" t="str">
        <f aca="false">IF(OR($H514="",$I514=""),"",IF($I514-$H514&lt;=Spravochnik!$E$5,"Ha","Yo'q"))</f>
        <v/>
      </c>
      <c r="L514" s="14" t="str">
        <f aca="false">IF(AND($B514&lt;&gt;"",$H514&lt;&gt;"",$I514="",Boshqaruv!$C$12-$H514&gt;Spravochnik!$E$5),"Ha","")</f>
        <v/>
      </c>
      <c r="M514" s="12"/>
      <c r="N514" s="14" t="str">
        <f aca="false">IF(OR($B514="",$C514=""),"",IF(COUNTIFS($B$5:$B$604,$B514,$C$5:$C$604,$C514)&gt;1,"Takror",""))</f>
        <v/>
      </c>
      <c r="O514" s="28" t="n">
        <f aca="false">IF(AND($B514&lt;&gt;"",$I514&gt;=Boshqaruv!$C$9,$I514&lt;=Boshqaruv!$C$10),IF(COUNTIFS(Patronaj_0_5!$D$5:$D$2504,$B514,Patronaj_0_5!$E$5:$E$2504,$C514,Patronaj_0_5!$H$5:$H$2504,"Ha",Patronaj_0_5!$B$5:$B$2504,"&gt;="&amp;Boshqaruv!$C$9,Patronaj_0_5!$B$5:$B$2504,"&lt;="&amp;Boshqaruv!$C$10)=0,1,0),0)</f>
        <v>0</v>
      </c>
    </row>
    <row r="515" customFormat="false" ht="15" hidden="false" customHeight="false" outlineLevel="0" collapsed="false">
      <c r="A515" s="20" t="n">
        <v>511</v>
      </c>
      <c r="B515" s="12"/>
      <c r="C515" s="13"/>
      <c r="D515" s="24"/>
      <c r="E515" s="12"/>
      <c r="F515" s="12"/>
      <c r="G515" s="25"/>
      <c r="H515" s="13"/>
      <c r="I515" s="13"/>
      <c r="J515" s="14" t="str">
        <f aca="false">IF(OR($H515="",$I515=""),"",$I515-$H515)</f>
        <v/>
      </c>
      <c r="K515" s="14" t="str">
        <f aca="false">IF(OR($H515="",$I515=""),"",IF($I515-$H515&lt;=Spravochnik!$E$5,"Ha","Yo'q"))</f>
        <v/>
      </c>
      <c r="L515" s="14" t="str">
        <f aca="false">IF(AND($B515&lt;&gt;"",$H515&lt;&gt;"",$I515="",Boshqaruv!$C$12-$H515&gt;Spravochnik!$E$5),"Ha","")</f>
        <v/>
      </c>
      <c r="M515" s="12"/>
      <c r="N515" s="14" t="str">
        <f aca="false">IF(OR($B515="",$C515=""),"",IF(COUNTIFS($B$5:$B$604,$B515,$C$5:$C$604,$C515)&gt;1,"Takror",""))</f>
        <v/>
      </c>
      <c r="O515" s="28" t="n">
        <f aca="false">IF(AND($B515&lt;&gt;"",$I515&gt;=Boshqaruv!$C$9,$I515&lt;=Boshqaruv!$C$10),IF(COUNTIFS(Patronaj_0_5!$D$5:$D$2504,$B515,Patronaj_0_5!$E$5:$E$2504,$C515,Patronaj_0_5!$H$5:$H$2504,"Ha",Patronaj_0_5!$B$5:$B$2504,"&gt;="&amp;Boshqaruv!$C$9,Patronaj_0_5!$B$5:$B$2504,"&lt;="&amp;Boshqaruv!$C$10)=0,1,0),0)</f>
        <v>0</v>
      </c>
    </row>
    <row r="516" customFormat="false" ht="15" hidden="false" customHeight="false" outlineLevel="0" collapsed="false">
      <c r="A516" s="20" t="n">
        <v>512</v>
      </c>
      <c r="B516" s="12"/>
      <c r="C516" s="13"/>
      <c r="D516" s="24"/>
      <c r="E516" s="12"/>
      <c r="F516" s="12"/>
      <c r="G516" s="25"/>
      <c r="H516" s="13"/>
      <c r="I516" s="13"/>
      <c r="J516" s="14" t="str">
        <f aca="false">IF(OR($H516="",$I516=""),"",$I516-$H516)</f>
        <v/>
      </c>
      <c r="K516" s="14" t="str">
        <f aca="false">IF(OR($H516="",$I516=""),"",IF($I516-$H516&lt;=Spravochnik!$E$5,"Ha","Yo'q"))</f>
        <v/>
      </c>
      <c r="L516" s="14" t="str">
        <f aca="false">IF(AND($B516&lt;&gt;"",$H516&lt;&gt;"",$I516="",Boshqaruv!$C$12-$H516&gt;Spravochnik!$E$5),"Ha","")</f>
        <v/>
      </c>
      <c r="M516" s="12"/>
      <c r="N516" s="14" t="str">
        <f aca="false">IF(OR($B516="",$C516=""),"",IF(COUNTIFS($B$5:$B$604,$B516,$C$5:$C$604,$C516)&gt;1,"Takror",""))</f>
        <v/>
      </c>
      <c r="O516" s="28" t="n">
        <f aca="false">IF(AND($B516&lt;&gt;"",$I516&gt;=Boshqaruv!$C$9,$I516&lt;=Boshqaruv!$C$10),IF(COUNTIFS(Patronaj_0_5!$D$5:$D$2504,$B516,Patronaj_0_5!$E$5:$E$2504,$C516,Patronaj_0_5!$H$5:$H$2504,"Ha",Patronaj_0_5!$B$5:$B$2504,"&gt;="&amp;Boshqaruv!$C$9,Patronaj_0_5!$B$5:$B$2504,"&lt;="&amp;Boshqaruv!$C$10)=0,1,0),0)</f>
        <v>0</v>
      </c>
    </row>
    <row r="517" customFormat="false" ht="15" hidden="false" customHeight="false" outlineLevel="0" collapsed="false">
      <c r="A517" s="20" t="n">
        <v>513</v>
      </c>
      <c r="B517" s="12"/>
      <c r="C517" s="13"/>
      <c r="D517" s="24"/>
      <c r="E517" s="12"/>
      <c r="F517" s="12"/>
      <c r="G517" s="25"/>
      <c r="H517" s="13"/>
      <c r="I517" s="13"/>
      <c r="J517" s="14" t="str">
        <f aca="false">IF(OR($H517="",$I517=""),"",$I517-$H517)</f>
        <v/>
      </c>
      <c r="K517" s="14" t="str">
        <f aca="false">IF(OR($H517="",$I517=""),"",IF($I517-$H517&lt;=Spravochnik!$E$5,"Ha","Yo'q"))</f>
        <v/>
      </c>
      <c r="L517" s="14" t="str">
        <f aca="false">IF(AND($B517&lt;&gt;"",$H517&lt;&gt;"",$I517="",Boshqaruv!$C$12-$H517&gt;Spravochnik!$E$5),"Ha","")</f>
        <v/>
      </c>
      <c r="M517" s="12"/>
      <c r="N517" s="14" t="str">
        <f aca="false">IF(OR($B517="",$C517=""),"",IF(COUNTIFS($B$5:$B$604,$B517,$C$5:$C$604,$C517)&gt;1,"Takror",""))</f>
        <v/>
      </c>
      <c r="O517" s="28" t="n">
        <f aca="false">IF(AND($B517&lt;&gt;"",$I517&gt;=Boshqaruv!$C$9,$I517&lt;=Boshqaruv!$C$10),IF(COUNTIFS(Patronaj_0_5!$D$5:$D$2504,$B517,Patronaj_0_5!$E$5:$E$2504,$C517,Patronaj_0_5!$H$5:$H$2504,"Ha",Patronaj_0_5!$B$5:$B$2504,"&gt;="&amp;Boshqaruv!$C$9,Patronaj_0_5!$B$5:$B$2504,"&lt;="&amp;Boshqaruv!$C$10)=0,1,0),0)</f>
        <v>0</v>
      </c>
    </row>
    <row r="518" customFormat="false" ht="15" hidden="false" customHeight="false" outlineLevel="0" collapsed="false">
      <c r="A518" s="20" t="n">
        <v>514</v>
      </c>
      <c r="B518" s="12"/>
      <c r="C518" s="13"/>
      <c r="D518" s="24"/>
      <c r="E518" s="12"/>
      <c r="F518" s="12"/>
      <c r="G518" s="25"/>
      <c r="H518" s="13"/>
      <c r="I518" s="13"/>
      <c r="J518" s="14" t="str">
        <f aca="false">IF(OR($H518="",$I518=""),"",$I518-$H518)</f>
        <v/>
      </c>
      <c r="K518" s="14" t="str">
        <f aca="false">IF(OR($H518="",$I518=""),"",IF($I518-$H518&lt;=Spravochnik!$E$5,"Ha","Yo'q"))</f>
        <v/>
      </c>
      <c r="L518" s="14" t="str">
        <f aca="false">IF(AND($B518&lt;&gt;"",$H518&lt;&gt;"",$I518="",Boshqaruv!$C$12-$H518&gt;Spravochnik!$E$5),"Ha","")</f>
        <v/>
      </c>
      <c r="M518" s="12"/>
      <c r="N518" s="14" t="str">
        <f aca="false">IF(OR($B518="",$C518=""),"",IF(COUNTIFS($B$5:$B$604,$B518,$C$5:$C$604,$C518)&gt;1,"Takror",""))</f>
        <v/>
      </c>
      <c r="O518" s="28" t="n">
        <f aca="false">IF(AND($B518&lt;&gt;"",$I518&gt;=Boshqaruv!$C$9,$I518&lt;=Boshqaruv!$C$10),IF(COUNTIFS(Patronaj_0_5!$D$5:$D$2504,$B518,Patronaj_0_5!$E$5:$E$2504,$C518,Patronaj_0_5!$H$5:$H$2504,"Ha",Patronaj_0_5!$B$5:$B$2504,"&gt;="&amp;Boshqaruv!$C$9,Patronaj_0_5!$B$5:$B$2504,"&lt;="&amp;Boshqaruv!$C$10)=0,1,0),0)</f>
        <v>0</v>
      </c>
    </row>
    <row r="519" customFormat="false" ht="15" hidden="false" customHeight="false" outlineLevel="0" collapsed="false">
      <c r="A519" s="20" t="n">
        <v>515</v>
      </c>
      <c r="B519" s="12"/>
      <c r="C519" s="13"/>
      <c r="D519" s="24"/>
      <c r="E519" s="12"/>
      <c r="F519" s="12"/>
      <c r="G519" s="25"/>
      <c r="H519" s="13"/>
      <c r="I519" s="13"/>
      <c r="J519" s="14" t="str">
        <f aca="false">IF(OR($H519="",$I519=""),"",$I519-$H519)</f>
        <v/>
      </c>
      <c r="K519" s="14" t="str">
        <f aca="false">IF(OR($H519="",$I519=""),"",IF($I519-$H519&lt;=Spravochnik!$E$5,"Ha","Yo'q"))</f>
        <v/>
      </c>
      <c r="L519" s="14" t="str">
        <f aca="false">IF(AND($B519&lt;&gt;"",$H519&lt;&gt;"",$I519="",Boshqaruv!$C$12-$H519&gt;Spravochnik!$E$5),"Ha","")</f>
        <v/>
      </c>
      <c r="M519" s="12"/>
      <c r="N519" s="14" t="str">
        <f aca="false">IF(OR($B519="",$C519=""),"",IF(COUNTIFS($B$5:$B$604,$B519,$C$5:$C$604,$C519)&gt;1,"Takror",""))</f>
        <v/>
      </c>
      <c r="O519" s="28" t="n">
        <f aca="false">IF(AND($B519&lt;&gt;"",$I519&gt;=Boshqaruv!$C$9,$I519&lt;=Boshqaruv!$C$10),IF(COUNTIFS(Patronaj_0_5!$D$5:$D$2504,$B519,Patronaj_0_5!$E$5:$E$2504,$C519,Patronaj_0_5!$H$5:$H$2504,"Ha",Patronaj_0_5!$B$5:$B$2504,"&gt;="&amp;Boshqaruv!$C$9,Patronaj_0_5!$B$5:$B$2504,"&lt;="&amp;Boshqaruv!$C$10)=0,1,0),0)</f>
        <v>0</v>
      </c>
    </row>
    <row r="520" customFormat="false" ht="15" hidden="false" customHeight="false" outlineLevel="0" collapsed="false">
      <c r="A520" s="20" t="n">
        <v>516</v>
      </c>
      <c r="B520" s="12"/>
      <c r="C520" s="13"/>
      <c r="D520" s="24"/>
      <c r="E520" s="12"/>
      <c r="F520" s="12"/>
      <c r="G520" s="25"/>
      <c r="H520" s="13"/>
      <c r="I520" s="13"/>
      <c r="J520" s="14" t="str">
        <f aca="false">IF(OR($H520="",$I520=""),"",$I520-$H520)</f>
        <v/>
      </c>
      <c r="K520" s="14" t="str">
        <f aca="false">IF(OR($H520="",$I520=""),"",IF($I520-$H520&lt;=Spravochnik!$E$5,"Ha","Yo'q"))</f>
        <v/>
      </c>
      <c r="L520" s="14" t="str">
        <f aca="false">IF(AND($B520&lt;&gt;"",$H520&lt;&gt;"",$I520="",Boshqaruv!$C$12-$H520&gt;Spravochnik!$E$5),"Ha","")</f>
        <v/>
      </c>
      <c r="M520" s="12"/>
      <c r="N520" s="14" t="str">
        <f aca="false">IF(OR($B520="",$C520=""),"",IF(COUNTIFS($B$5:$B$604,$B520,$C$5:$C$604,$C520)&gt;1,"Takror",""))</f>
        <v/>
      </c>
      <c r="O520" s="28" t="n">
        <f aca="false">IF(AND($B520&lt;&gt;"",$I520&gt;=Boshqaruv!$C$9,$I520&lt;=Boshqaruv!$C$10),IF(COUNTIFS(Patronaj_0_5!$D$5:$D$2504,$B520,Patronaj_0_5!$E$5:$E$2504,$C520,Patronaj_0_5!$H$5:$H$2504,"Ha",Patronaj_0_5!$B$5:$B$2504,"&gt;="&amp;Boshqaruv!$C$9,Patronaj_0_5!$B$5:$B$2504,"&lt;="&amp;Boshqaruv!$C$10)=0,1,0),0)</f>
        <v>0</v>
      </c>
    </row>
    <row r="521" customFormat="false" ht="15" hidden="false" customHeight="false" outlineLevel="0" collapsed="false">
      <c r="A521" s="20" t="n">
        <v>517</v>
      </c>
      <c r="B521" s="12"/>
      <c r="C521" s="13"/>
      <c r="D521" s="24"/>
      <c r="E521" s="12"/>
      <c r="F521" s="12"/>
      <c r="G521" s="25"/>
      <c r="H521" s="13"/>
      <c r="I521" s="13"/>
      <c r="J521" s="14" t="str">
        <f aca="false">IF(OR($H521="",$I521=""),"",$I521-$H521)</f>
        <v/>
      </c>
      <c r="K521" s="14" t="str">
        <f aca="false">IF(OR($H521="",$I521=""),"",IF($I521-$H521&lt;=Spravochnik!$E$5,"Ha","Yo'q"))</f>
        <v/>
      </c>
      <c r="L521" s="14" t="str">
        <f aca="false">IF(AND($B521&lt;&gt;"",$H521&lt;&gt;"",$I521="",Boshqaruv!$C$12-$H521&gt;Spravochnik!$E$5),"Ha","")</f>
        <v/>
      </c>
      <c r="M521" s="12"/>
      <c r="N521" s="14" t="str">
        <f aca="false">IF(OR($B521="",$C521=""),"",IF(COUNTIFS($B$5:$B$604,$B521,$C$5:$C$604,$C521)&gt;1,"Takror",""))</f>
        <v/>
      </c>
      <c r="O521" s="28" t="n">
        <f aca="false">IF(AND($B521&lt;&gt;"",$I521&gt;=Boshqaruv!$C$9,$I521&lt;=Boshqaruv!$C$10),IF(COUNTIFS(Patronaj_0_5!$D$5:$D$2504,$B521,Patronaj_0_5!$E$5:$E$2504,$C521,Patronaj_0_5!$H$5:$H$2504,"Ha",Patronaj_0_5!$B$5:$B$2504,"&gt;="&amp;Boshqaruv!$C$9,Patronaj_0_5!$B$5:$B$2504,"&lt;="&amp;Boshqaruv!$C$10)=0,1,0),0)</f>
        <v>0</v>
      </c>
    </row>
    <row r="522" customFormat="false" ht="15" hidden="false" customHeight="false" outlineLevel="0" collapsed="false">
      <c r="A522" s="20" t="n">
        <v>518</v>
      </c>
      <c r="B522" s="12"/>
      <c r="C522" s="13"/>
      <c r="D522" s="24"/>
      <c r="E522" s="12"/>
      <c r="F522" s="12"/>
      <c r="G522" s="25"/>
      <c r="H522" s="13"/>
      <c r="I522" s="13"/>
      <c r="J522" s="14" t="str">
        <f aca="false">IF(OR($H522="",$I522=""),"",$I522-$H522)</f>
        <v/>
      </c>
      <c r="K522" s="14" t="str">
        <f aca="false">IF(OR($H522="",$I522=""),"",IF($I522-$H522&lt;=Spravochnik!$E$5,"Ha","Yo'q"))</f>
        <v/>
      </c>
      <c r="L522" s="14" t="str">
        <f aca="false">IF(AND($B522&lt;&gt;"",$H522&lt;&gt;"",$I522="",Boshqaruv!$C$12-$H522&gt;Spravochnik!$E$5),"Ha","")</f>
        <v/>
      </c>
      <c r="M522" s="12"/>
      <c r="N522" s="14" t="str">
        <f aca="false">IF(OR($B522="",$C522=""),"",IF(COUNTIFS($B$5:$B$604,$B522,$C$5:$C$604,$C522)&gt;1,"Takror",""))</f>
        <v/>
      </c>
      <c r="O522" s="28" t="n">
        <f aca="false">IF(AND($B522&lt;&gt;"",$I522&gt;=Boshqaruv!$C$9,$I522&lt;=Boshqaruv!$C$10),IF(COUNTIFS(Patronaj_0_5!$D$5:$D$2504,$B522,Patronaj_0_5!$E$5:$E$2504,$C522,Patronaj_0_5!$H$5:$H$2504,"Ha",Patronaj_0_5!$B$5:$B$2504,"&gt;="&amp;Boshqaruv!$C$9,Patronaj_0_5!$B$5:$B$2504,"&lt;="&amp;Boshqaruv!$C$10)=0,1,0),0)</f>
        <v>0</v>
      </c>
    </row>
    <row r="523" customFormat="false" ht="15" hidden="false" customHeight="false" outlineLevel="0" collapsed="false">
      <c r="A523" s="20" t="n">
        <v>519</v>
      </c>
      <c r="B523" s="12"/>
      <c r="C523" s="13"/>
      <c r="D523" s="24"/>
      <c r="E523" s="12"/>
      <c r="F523" s="12"/>
      <c r="G523" s="25"/>
      <c r="H523" s="13"/>
      <c r="I523" s="13"/>
      <c r="J523" s="14" t="str">
        <f aca="false">IF(OR($H523="",$I523=""),"",$I523-$H523)</f>
        <v/>
      </c>
      <c r="K523" s="14" t="str">
        <f aca="false">IF(OR($H523="",$I523=""),"",IF($I523-$H523&lt;=Spravochnik!$E$5,"Ha","Yo'q"))</f>
        <v/>
      </c>
      <c r="L523" s="14" t="str">
        <f aca="false">IF(AND($B523&lt;&gt;"",$H523&lt;&gt;"",$I523="",Boshqaruv!$C$12-$H523&gt;Spravochnik!$E$5),"Ha","")</f>
        <v/>
      </c>
      <c r="M523" s="12"/>
      <c r="N523" s="14" t="str">
        <f aca="false">IF(OR($B523="",$C523=""),"",IF(COUNTIFS($B$5:$B$604,$B523,$C$5:$C$604,$C523)&gt;1,"Takror",""))</f>
        <v/>
      </c>
      <c r="O523" s="28" t="n">
        <f aca="false">IF(AND($B523&lt;&gt;"",$I523&gt;=Boshqaruv!$C$9,$I523&lt;=Boshqaruv!$C$10),IF(COUNTIFS(Patronaj_0_5!$D$5:$D$2504,$B523,Patronaj_0_5!$E$5:$E$2504,$C523,Patronaj_0_5!$H$5:$H$2504,"Ha",Patronaj_0_5!$B$5:$B$2504,"&gt;="&amp;Boshqaruv!$C$9,Patronaj_0_5!$B$5:$B$2504,"&lt;="&amp;Boshqaruv!$C$10)=0,1,0),0)</f>
        <v>0</v>
      </c>
    </row>
    <row r="524" customFormat="false" ht="15" hidden="false" customHeight="false" outlineLevel="0" collapsed="false">
      <c r="A524" s="20" t="n">
        <v>520</v>
      </c>
      <c r="B524" s="12"/>
      <c r="C524" s="13"/>
      <c r="D524" s="24"/>
      <c r="E524" s="12"/>
      <c r="F524" s="12"/>
      <c r="G524" s="25"/>
      <c r="H524" s="13"/>
      <c r="I524" s="13"/>
      <c r="J524" s="14" t="str">
        <f aca="false">IF(OR($H524="",$I524=""),"",$I524-$H524)</f>
        <v/>
      </c>
      <c r="K524" s="14" t="str">
        <f aca="false">IF(OR($H524="",$I524=""),"",IF($I524-$H524&lt;=Spravochnik!$E$5,"Ha","Yo'q"))</f>
        <v/>
      </c>
      <c r="L524" s="14" t="str">
        <f aca="false">IF(AND($B524&lt;&gt;"",$H524&lt;&gt;"",$I524="",Boshqaruv!$C$12-$H524&gt;Spravochnik!$E$5),"Ha","")</f>
        <v/>
      </c>
      <c r="M524" s="12"/>
      <c r="N524" s="14" t="str">
        <f aca="false">IF(OR($B524="",$C524=""),"",IF(COUNTIFS($B$5:$B$604,$B524,$C$5:$C$604,$C524)&gt;1,"Takror",""))</f>
        <v/>
      </c>
      <c r="O524" s="28" t="n">
        <f aca="false">IF(AND($B524&lt;&gt;"",$I524&gt;=Boshqaruv!$C$9,$I524&lt;=Boshqaruv!$C$10),IF(COUNTIFS(Patronaj_0_5!$D$5:$D$2504,$B524,Patronaj_0_5!$E$5:$E$2504,$C524,Patronaj_0_5!$H$5:$H$2504,"Ha",Patronaj_0_5!$B$5:$B$2504,"&gt;="&amp;Boshqaruv!$C$9,Patronaj_0_5!$B$5:$B$2504,"&lt;="&amp;Boshqaruv!$C$10)=0,1,0),0)</f>
        <v>0</v>
      </c>
    </row>
    <row r="525" customFormat="false" ht="15" hidden="false" customHeight="false" outlineLevel="0" collapsed="false">
      <c r="A525" s="20" t="n">
        <v>521</v>
      </c>
      <c r="B525" s="12"/>
      <c r="C525" s="13"/>
      <c r="D525" s="24"/>
      <c r="E525" s="12"/>
      <c r="F525" s="12"/>
      <c r="G525" s="25"/>
      <c r="H525" s="13"/>
      <c r="I525" s="13"/>
      <c r="J525" s="14" t="str">
        <f aca="false">IF(OR($H525="",$I525=""),"",$I525-$H525)</f>
        <v/>
      </c>
      <c r="K525" s="14" t="str">
        <f aca="false">IF(OR($H525="",$I525=""),"",IF($I525-$H525&lt;=Spravochnik!$E$5,"Ha","Yo'q"))</f>
        <v/>
      </c>
      <c r="L525" s="14" t="str">
        <f aca="false">IF(AND($B525&lt;&gt;"",$H525&lt;&gt;"",$I525="",Boshqaruv!$C$12-$H525&gt;Spravochnik!$E$5),"Ha","")</f>
        <v/>
      </c>
      <c r="M525" s="12"/>
      <c r="N525" s="14" t="str">
        <f aca="false">IF(OR($B525="",$C525=""),"",IF(COUNTIFS($B$5:$B$604,$B525,$C$5:$C$604,$C525)&gt;1,"Takror",""))</f>
        <v/>
      </c>
      <c r="O525" s="28" t="n">
        <f aca="false">IF(AND($B525&lt;&gt;"",$I525&gt;=Boshqaruv!$C$9,$I525&lt;=Boshqaruv!$C$10),IF(COUNTIFS(Patronaj_0_5!$D$5:$D$2504,$B525,Patronaj_0_5!$E$5:$E$2504,$C525,Patronaj_0_5!$H$5:$H$2504,"Ha",Patronaj_0_5!$B$5:$B$2504,"&gt;="&amp;Boshqaruv!$C$9,Patronaj_0_5!$B$5:$B$2504,"&lt;="&amp;Boshqaruv!$C$10)=0,1,0),0)</f>
        <v>0</v>
      </c>
    </row>
    <row r="526" customFormat="false" ht="15" hidden="false" customHeight="false" outlineLevel="0" collapsed="false">
      <c r="A526" s="20" t="n">
        <v>522</v>
      </c>
      <c r="B526" s="12"/>
      <c r="C526" s="13"/>
      <c r="D526" s="24"/>
      <c r="E526" s="12"/>
      <c r="F526" s="12"/>
      <c r="G526" s="25"/>
      <c r="H526" s="13"/>
      <c r="I526" s="13"/>
      <c r="J526" s="14" t="str">
        <f aca="false">IF(OR($H526="",$I526=""),"",$I526-$H526)</f>
        <v/>
      </c>
      <c r="K526" s="14" t="str">
        <f aca="false">IF(OR($H526="",$I526=""),"",IF($I526-$H526&lt;=Spravochnik!$E$5,"Ha","Yo'q"))</f>
        <v/>
      </c>
      <c r="L526" s="14" t="str">
        <f aca="false">IF(AND($B526&lt;&gt;"",$H526&lt;&gt;"",$I526="",Boshqaruv!$C$12-$H526&gt;Spravochnik!$E$5),"Ha","")</f>
        <v/>
      </c>
      <c r="M526" s="12"/>
      <c r="N526" s="14" t="str">
        <f aca="false">IF(OR($B526="",$C526=""),"",IF(COUNTIFS($B$5:$B$604,$B526,$C$5:$C$604,$C526)&gt;1,"Takror",""))</f>
        <v/>
      </c>
      <c r="O526" s="28" t="n">
        <f aca="false">IF(AND($B526&lt;&gt;"",$I526&gt;=Boshqaruv!$C$9,$I526&lt;=Boshqaruv!$C$10),IF(COUNTIFS(Patronaj_0_5!$D$5:$D$2504,$B526,Patronaj_0_5!$E$5:$E$2504,$C526,Patronaj_0_5!$H$5:$H$2504,"Ha",Patronaj_0_5!$B$5:$B$2504,"&gt;="&amp;Boshqaruv!$C$9,Patronaj_0_5!$B$5:$B$2504,"&lt;="&amp;Boshqaruv!$C$10)=0,1,0),0)</f>
        <v>0</v>
      </c>
    </row>
    <row r="527" customFormat="false" ht="15" hidden="false" customHeight="false" outlineLevel="0" collapsed="false">
      <c r="A527" s="20" t="n">
        <v>523</v>
      </c>
      <c r="B527" s="12"/>
      <c r="C527" s="13"/>
      <c r="D527" s="24"/>
      <c r="E527" s="12"/>
      <c r="F527" s="12"/>
      <c r="G527" s="25"/>
      <c r="H527" s="13"/>
      <c r="I527" s="13"/>
      <c r="J527" s="14" t="str">
        <f aca="false">IF(OR($H527="",$I527=""),"",$I527-$H527)</f>
        <v/>
      </c>
      <c r="K527" s="14" t="str">
        <f aca="false">IF(OR($H527="",$I527=""),"",IF($I527-$H527&lt;=Spravochnik!$E$5,"Ha","Yo'q"))</f>
        <v/>
      </c>
      <c r="L527" s="14" t="str">
        <f aca="false">IF(AND($B527&lt;&gt;"",$H527&lt;&gt;"",$I527="",Boshqaruv!$C$12-$H527&gt;Spravochnik!$E$5),"Ha","")</f>
        <v/>
      </c>
      <c r="M527" s="12"/>
      <c r="N527" s="14" t="str">
        <f aca="false">IF(OR($B527="",$C527=""),"",IF(COUNTIFS($B$5:$B$604,$B527,$C$5:$C$604,$C527)&gt;1,"Takror",""))</f>
        <v/>
      </c>
      <c r="O527" s="28" t="n">
        <f aca="false">IF(AND($B527&lt;&gt;"",$I527&gt;=Boshqaruv!$C$9,$I527&lt;=Boshqaruv!$C$10),IF(COUNTIFS(Patronaj_0_5!$D$5:$D$2504,$B527,Patronaj_0_5!$E$5:$E$2504,$C527,Patronaj_0_5!$H$5:$H$2504,"Ha",Patronaj_0_5!$B$5:$B$2504,"&gt;="&amp;Boshqaruv!$C$9,Patronaj_0_5!$B$5:$B$2504,"&lt;="&amp;Boshqaruv!$C$10)=0,1,0),0)</f>
        <v>0</v>
      </c>
    </row>
    <row r="528" customFormat="false" ht="15" hidden="false" customHeight="false" outlineLevel="0" collapsed="false">
      <c r="A528" s="20" t="n">
        <v>524</v>
      </c>
      <c r="B528" s="12"/>
      <c r="C528" s="13"/>
      <c r="D528" s="24"/>
      <c r="E528" s="12"/>
      <c r="F528" s="12"/>
      <c r="G528" s="25"/>
      <c r="H528" s="13"/>
      <c r="I528" s="13"/>
      <c r="J528" s="14" t="str">
        <f aca="false">IF(OR($H528="",$I528=""),"",$I528-$H528)</f>
        <v/>
      </c>
      <c r="K528" s="14" t="str">
        <f aca="false">IF(OR($H528="",$I528=""),"",IF($I528-$H528&lt;=Spravochnik!$E$5,"Ha","Yo'q"))</f>
        <v/>
      </c>
      <c r="L528" s="14" t="str">
        <f aca="false">IF(AND($B528&lt;&gt;"",$H528&lt;&gt;"",$I528="",Boshqaruv!$C$12-$H528&gt;Spravochnik!$E$5),"Ha","")</f>
        <v/>
      </c>
      <c r="M528" s="12"/>
      <c r="N528" s="14" t="str">
        <f aca="false">IF(OR($B528="",$C528=""),"",IF(COUNTIFS($B$5:$B$604,$B528,$C$5:$C$604,$C528)&gt;1,"Takror",""))</f>
        <v/>
      </c>
      <c r="O528" s="28" t="n">
        <f aca="false">IF(AND($B528&lt;&gt;"",$I528&gt;=Boshqaruv!$C$9,$I528&lt;=Boshqaruv!$C$10),IF(COUNTIFS(Patronaj_0_5!$D$5:$D$2504,$B528,Patronaj_0_5!$E$5:$E$2504,$C528,Patronaj_0_5!$H$5:$H$2504,"Ha",Patronaj_0_5!$B$5:$B$2504,"&gt;="&amp;Boshqaruv!$C$9,Patronaj_0_5!$B$5:$B$2504,"&lt;="&amp;Boshqaruv!$C$10)=0,1,0),0)</f>
        <v>0</v>
      </c>
    </row>
    <row r="529" customFormat="false" ht="15" hidden="false" customHeight="false" outlineLevel="0" collapsed="false">
      <c r="A529" s="20" t="n">
        <v>525</v>
      </c>
      <c r="B529" s="12"/>
      <c r="C529" s="13"/>
      <c r="D529" s="24"/>
      <c r="E529" s="12"/>
      <c r="F529" s="12"/>
      <c r="G529" s="25"/>
      <c r="H529" s="13"/>
      <c r="I529" s="13"/>
      <c r="J529" s="14" t="str">
        <f aca="false">IF(OR($H529="",$I529=""),"",$I529-$H529)</f>
        <v/>
      </c>
      <c r="K529" s="14" t="str">
        <f aca="false">IF(OR($H529="",$I529=""),"",IF($I529-$H529&lt;=Spravochnik!$E$5,"Ha","Yo'q"))</f>
        <v/>
      </c>
      <c r="L529" s="14" t="str">
        <f aca="false">IF(AND($B529&lt;&gt;"",$H529&lt;&gt;"",$I529="",Boshqaruv!$C$12-$H529&gt;Spravochnik!$E$5),"Ha","")</f>
        <v/>
      </c>
      <c r="M529" s="12"/>
      <c r="N529" s="14" t="str">
        <f aca="false">IF(OR($B529="",$C529=""),"",IF(COUNTIFS($B$5:$B$604,$B529,$C$5:$C$604,$C529)&gt;1,"Takror",""))</f>
        <v/>
      </c>
      <c r="O529" s="28" t="n">
        <f aca="false">IF(AND($B529&lt;&gt;"",$I529&gt;=Boshqaruv!$C$9,$I529&lt;=Boshqaruv!$C$10),IF(COUNTIFS(Patronaj_0_5!$D$5:$D$2504,$B529,Patronaj_0_5!$E$5:$E$2504,$C529,Patronaj_0_5!$H$5:$H$2504,"Ha",Patronaj_0_5!$B$5:$B$2504,"&gt;="&amp;Boshqaruv!$C$9,Patronaj_0_5!$B$5:$B$2504,"&lt;="&amp;Boshqaruv!$C$10)=0,1,0),0)</f>
        <v>0</v>
      </c>
    </row>
    <row r="530" customFormat="false" ht="15" hidden="false" customHeight="false" outlineLevel="0" collapsed="false">
      <c r="A530" s="20" t="n">
        <v>526</v>
      </c>
      <c r="B530" s="12"/>
      <c r="C530" s="13"/>
      <c r="D530" s="24"/>
      <c r="E530" s="12"/>
      <c r="F530" s="12"/>
      <c r="G530" s="25"/>
      <c r="H530" s="13"/>
      <c r="I530" s="13"/>
      <c r="J530" s="14" t="str">
        <f aca="false">IF(OR($H530="",$I530=""),"",$I530-$H530)</f>
        <v/>
      </c>
      <c r="K530" s="14" t="str">
        <f aca="false">IF(OR($H530="",$I530=""),"",IF($I530-$H530&lt;=Spravochnik!$E$5,"Ha","Yo'q"))</f>
        <v/>
      </c>
      <c r="L530" s="14" t="str">
        <f aca="false">IF(AND($B530&lt;&gt;"",$H530&lt;&gt;"",$I530="",Boshqaruv!$C$12-$H530&gt;Spravochnik!$E$5),"Ha","")</f>
        <v/>
      </c>
      <c r="M530" s="12"/>
      <c r="N530" s="14" t="str">
        <f aca="false">IF(OR($B530="",$C530=""),"",IF(COUNTIFS($B$5:$B$604,$B530,$C$5:$C$604,$C530)&gt;1,"Takror",""))</f>
        <v/>
      </c>
      <c r="O530" s="28" t="n">
        <f aca="false">IF(AND($B530&lt;&gt;"",$I530&gt;=Boshqaruv!$C$9,$I530&lt;=Boshqaruv!$C$10),IF(COUNTIFS(Patronaj_0_5!$D$5:$D$2504,$B530,Patronaj_0_5!$E$5:$E$2504,$C530,Patronaj_0_5!$H$5:$H$2504,"Ha",Patronaj_0_5!$B$5:$B$2504,"&gt;="&amp;Boshqaruv!$C$9,Patronaj_0_5!$B$5:$B$2504,"&lt;="&amp;Boshqaruv!$C$10)=0,1,0),0)</f>
        <v>0</v>
      </c>
    </row>
    <row r="531" customFormat="false" ht="15" hidden="false" customHeight="false" outlineLevel="0" collapsed="false">
      <c r="A531" s="20" t="n">
        <v>527</v>
      </c>
      <c r="B531" s="12"/>
      <c r="C531" s="13"/>
      <c r="D531" s="24"/>
      <c r="E531" s="12"/>
      <c r="F531" s="12"/>
      <c r="G531" s="25"/>
      <c r="H531" s="13"/>
      <c r="I531" s="13"/>
      <c r="J531" s="14" t="str">
        <f aca="false">IF(OR($H531="",$I531=""),"",$I531-$H531)</f>
        <v/>
      </c>
      <c r="K531" s="14" t="str">
        <f aca="false">IF(OR($H531="",$I531=""),"",IF($I531-$H531&lt;=Spravochnik!$E$5,"Ha","Yo'q"))</f>
        <v/>
      </c>
      <c r="L531" s="14" t="str">
        <f aca="false">IF(AND($B531&lt;&gt;"",$H531&lt;&gt;"",$I531="",Boshqaruv!$C$12-$H531&gt;Spravochnik!$E$5),"Ha","")</f>
        <v/>
      </c>
      <c r="M531" s="12"/>
      <c r="N531" s="14" t="str">
        <f aca="false">IF(OR($B531="",$C531=""),"",IF(COUNTIFS($B$5:$B$604,$B531,$C$5:$C$604,$C531)&gt;1,"Takror",""))</f>
        <v/>
      </c>
      <c r="O531" s="28" t="n">
        <f aca="false">IF(AND($B531&lt;&gt;"",$I531&gt;=Boshqaruv!$C$9,$I531&lt;=Boshqaruv!$C$10),IF(COUNTIFS(Patronaj_0_5!$D$5:$D$2504,$B531,Patronaj_0_5!$E$5:$E$2504,$C531,Patronaj_0_5!$H$5:$H$2504,"Ha",Patronaj_0_5!$B$5:$B$2504,"&gt;="&amp;Boshqaruv!$C$9,Patronaj_0_5!$B$5:$B$2504,"&lt;="&amp;Boshqaruv!$C$10)=0,1,0),0)</f>
        <v>0</v>
      </c>
    </row>
    <row r="532" customFormat="false" ht="15" hidden="false" customHeight="false" outlineLevel="0" collapsed="false">
      <c r="A532" s="20" t="n">
        <v>528</v>
      </c>
      <c r="B532" s="12"/>
      <c r="C532" s="13"/>
      <c r="D532" s="24"/>
      <c r="E532" s="12"/>
      <c r="F532" s="12"/>
      <c r="G532" s="25"/>
      <c r="H532" s="13"/>
      <c r="I532" s="13"/>
      <c r="J532" s="14" t="str">
        <f aca="false">IF(OR($H532="",$I532=""),"",$I532-$H532)</f>
        <v/>
      </c>
      <c r="K532" s="14" t="str">
        <f aca="false">IF(OR($H532="",$I532=""),"",IF($I532-$H532&lt;=Spravochnik!$E$5,"Ha","Yo'q"))</f>
        <v/>
      </c>
      <c r="L532" s="14" t="str">
        <f aca="false">IF(AND($B532&lt;&gt;"",$H532&lt;&gt;"",$I532="",Boshqaruv!$C$12-$H532&gt;Spravochnik!$E$5),"Ha","")</f>
        <v/>
      </c>
      <c r="M532" s="12"/>
      <c r="N532" s="14" t="str">
        <f aca="false">IF(OR($B532="",$C532=""),"",IF(COUNTIFS($B$5:$B$604,$B532,$C$5:$C$604,$C532)&gt;1,"Takror",""))</f>
        <v/>
      </c>
      <c r="O532" s="28" t="n">
        <f aca="false">IF(AND($B532&lt;&gt;"",$I532&gt;=Boshqaruv!$C$9,$I532&lt;=Boshqaruv!$C$10),IF(COUNTIFS(Patronaj_0_5!$D$5:$D$2504,$B532,Patronaj_0_5!$E$5:$E$2504,$C532,Patronaj_0_5!$H$5:$H$2504,"Ha",Patronaj_0_5!$B$5:$B$2504,"&gt;="&amp;Boshqaruv!$C$9,Patronaj_0_5!$B$5:$B$2504,"&lt;="&amp;Boshqaruv!$C$10)=0,1,0),0)</f>
        <v>0</v>
      </c>
    </row>
    <row r="533" customFormat="false" ht="15" hidden="false" customHeight="false" outlineLevel="0" collapsed="false">
      <c r="A533" s="20" t="n">
        <v>529</v>
      </c>
      <c r="B533" s="12"/>
      <c r="C533" s="13"/>
      <c r="D533" s="24"/>
      <c r="E533" s="12"/>
      <c r="F533" s="12"/>
      <c r="G533" s="25"/>
      <c r="H533" s="13"/>
      <c r="I533" s="13"/>
      <c r="J533" s="14" t="str">
        <f aca="false">IF(OR($H533="",$I533=""),"",$I533-$H533)</f>
        <v/>
      </c>
      <c r="K533" s="14" t="str">
        <f aca="false">IF(OR($H533="",$I533=""),"",IF($I533-$H533&lt;=Spravochnik!$E$5,"Ha","Yo'q"))</f>
        <v/>
      </c>
      <c r="L533" s="14" t="str">
        <f aca="false">IF(AND($B533&lt;&gt;"",$H533&lt;&gt;"",$I533="",Boshqaruv!$C$12-$H533&gt;Spravochnik!$E$5),"Ha","")</f>
        <v/>
      </c>
      <c r="M533" s="12"/>
      <c r="N533" s="14" t="str">
        <f aca="false">IF(OR($B533="",$C533=""),"",IF(COUNTIFS($B$5:$B$604,$B533,$C$5:$C$604,$C533)&gt;1,"Takror",""))</f>
        <v/>
      </c>
      <c r="O533" s="28" t="n">
        <f aca="false">IF(AND($B533&lt;&gt;"",$I533&gt;=Boshqaruv!$C$9,$I533&lt;=Boshqaruv!$C$10),IF(COUNTIFS(Patronaj_0_5!$D$5:$D$2504,$B533,Patronaj_0_5!$E$5:$E$2504,$C533,Patronaj_0_5!$H$5:$H$2504,"Ha",Patronaj_0_5!$B$5:$B$2504,"&gt;="&amp;Boshqaruv!$C$9,Patronaj_0_5!$B$5:$B$2504,"&lt;="&amp;Boshqaruv!$C$10)=0,1,0),0)</f>
        <v>0</v>
      </c>
    </row>
    <row r="534" customFormat="false" ht="15" hidden="false" customHeight="false" outlineLevel="0" collapsed="false">
      <c r="A534" s="20" t="n">
        <v>530</v>
      </c>
      <c r="B534" s="12"/>
      <c r="C534" s="13"/>
      <c r="D534" s="24"/>
      <c r="E534" s="12"/>
      <c r="F534" s="12"/>
      <c r="G534" s="25"/>
      <c r="H534" s="13"/>
      <c r="I534" s="13"/>
      <c r="J534" s="14" t="str">
        <f aca="false">IF(OR($H534="",$I534=""),"",$I534-$H534)</f>
        <v/>
      </c>
      <c r="K534" s="14" t="str">
        <f aca="false">IF(OR($H534="",$I534=""),"",IF($I534-$H534&lt;=Spravochnik!$E$5,"Ha","Yo'q"))</f>
        <v/>
      </c>
      <c r="L534" s="14" t="str">
        <f aca="false">IF(AND($B534&lt;&gt;"",$H534&lt;&gt;"",$I534="",Boshqaruv!$C$12-$H534&gt;Spravochnik!$E$5),"Ha","")</f>
        <v/>
      </c>
      <c r="M534" s="12"/>
      <c r="N534" s="14" t="str">
        <f aca="false">IF(OR($B534="",$C534=""),"",IF(COUNTIFS($B$5:$B$604,$B534,$C$5:$C$604,$C534)&gt;1,"Takror",""))</f>
        <v/>
      </c>
      <c r="O534" s="28" t="n">
        <f aca="false">IF(AND($B534&lt;&gt;"",$I534&gt;=Boshqaruv!$C$9,$I534&lt;=Boshqaruv!$C$10),IF(COUNTIFS(Patronaj_0_5!$D$5:$D$2504,$B534,Patronaj_0_5!$E$5:$E$2504,$C534,Patronaj_0_5!$H$5:$H$2504,"Ha",Patronaj_0_5!$B$5:$B$2504,"&gt;="&amp;Boshqaruv!$C$9,Patronaj_0_5!$B$5:$B$2504,"&lt;="&amp;Boshqaruv!$C$10)=0,1,0),0)</f>
        <v>0</v>
      </c>
    </row>
    <row r="535" customFormat="false" ht="15" hidden="false" customHeight="false" outlineLevel="0" collapsed="false">
      <c r="A535" s="20" t="n">
        <v>531</v>
      </c>
      <c r="B535" s="12"/>
      <c r="C535" s="13"/>
      <c r="D535" s="24"/>
      <c r="E535" s="12"/>
      <c r="F535" s="12"/>
      <c r="G535" s="25"/>
      <c r="H535" s="13"/>
      <c r="I535" s="13"/>
      <c r="J535" s="14" t="str">
        <f aca="false">IF(OR($H535="",$I535=""),"",$I535-$H535)</f>
        <v/>
      </c>
      <c r="K535" s="14" t="str">
        <f aca="false">IF(OR($H535="",$I535=""),"",IF($I535-$H535&lt;=Spravochnik!$E$5,"Ha","Yo'q"))</f>
        <v/>
      </c>
      <c r="L535" s="14" t="str">
        <f aca="false">IF(AND($B535&lt;&gt;"",$H535&lt;&gt;"",$I535="",Boshqaruv!$C$12-$H535&gt;Spravochnik!$E$5),"Ha","")</f>
        <v/>
      </c>
      <c r="M535" s="12"/>
      <c r="N535" s="14" t="str">
        <f aca="false">IF(OR($B535="",$C535=""),"",IF(COUNTIFS($B$5:$B$604,$B535,$C$5:$C$604,$C535)&gt;1,"Takror",""))</f>
        <v/>
      </c>
      <c r="O535" s="28" t="n">
        <f aca="false">IF(AND($B535&lt;&gt;"",$I535&gt;=Boshqaruv!$C$9,$I535&lt;=Boshqaruv!$C$10),IF(COUNTIFS(Patronaj_0_5!$D$5:$D$2504,$B535,Patronaj_0_5!$E$5:$E$2504,$C535,Patronaj_0_5!$H$5:$H$2504,"Ha",Patronaj_0_5!$B$5:$B$2504,"&gt;="&amp;Boshqaruv!$C$9,Patronaj_0_5!$B$5:$B$2504,"&lt;="&amp;Boshqaruv!$C$10)=0,1,0),0)</f>
        <v>0</v>
      </c>
    </row>
    <row r="536" customFormat="false" ht="15" hidden="false" customHeight="false" outlineLevel="0" collapsed="false">
      <c r="A536" s="20" t="n">
        <v>532</v>
      </c>
      <c r="B536" s="12"/>
      <c r="C536" s="13"/>
      <c r="D536" s="24"/>
      <c r="E536" s="12"/>
      <c r="F536" s="12"/>
      <c r="G536" s="25"/>
      <c r="H536" s="13"/>
      <c r="I536" s="13"/>
      <c r="J536" s="14" t="str">
        <f aca="false">IF(OR($H536="",$I536=""),"",$I536-$H536)</f>
        <v/>
      </c>
      <c r="K536" s="14" t="str">
        <f aca="false">IF(OR($H536="",$I536=""),"",IF($I536-$H536&lt;=Spravochnik!$E$5,"Ha","Yo'q"))</f>
        <v/>
      </c>
      <c r="L536" s="14" t="str">
        <f aca="false">IF(AND($B536&lt;&gt;"",$H536&lt;&gt;"",$I536="",Boshqaruv!$C$12-$H536&gt;Spravochnik!$E$5),"Ha","")</f>
        <v/>
      </c>
      <c r="M536" s="12"/>
      <c r="N536" s="14" t="str">
        <f aca="false">IF(OR($B536="",$C536=""),"",IF(COUNTIFS($B$5:$B$604,$B536,$C$5:$C$604,$C536)&gt;1,"Takror",""))</f>
        <v/>
      </c>
      <c r="O536" s="28" t="n">
        <f aca="false">IF(AND($B536&lt;&gt;"",$I536&gt;=Boshqaruv!$C$9,$I536&lt;=Boshqaruv!$C$10),IF(COUNTIFS(Patronaj_0_5!$D$5:$D$2504,$B536,Patronaj_0_5!$E$5:$E$2504,$C536,Patronaj_0_5!$H$5:$H$2504,"Ha",Patronaj_0_5!$B$5:$B$2504,"&gt;="&amp;Boshqaruv!$C$9,Patronaj_0_5!$B$5:$B$2504,"&lt;="&amp;Boshqaruv!$C$10)=0,1,0),0)</f>
        <v>0</v>
      </c>
    </row>
    <row r="537" customFormat="false" ht="15" hidden="false" customHeight="false" outlineLevel="0" collapsed="false">
      <c r="A537" s="20" t="n">
        <v>533</v>
      </c>
      <c r="B537" s="12"/>
      <c r="C537" s="13"/>
      <c r="D537" s="24"/>
      <c r="E537" s="12"/>
      <c r="F537" s="12"/>
      <c r="G537" s="25"/>
      <c r="H537" s="13"/>
      <c r="I537" s="13"/>
      <c r="J537" s="14" t="str">
        <f aca="false">IF(OR($H537="",$I537=""),"",$I537-$H537)</f>
        <v/>
      </c>
      <c r="K537" s="14" t="str">
        <f aca="false">IF(OR($H537="",$I537=""),"",IF($I537-$H537&lt;=Spravochnik!$E$5,"Ha","Yo'q"))</f>
        <v/>
      </c>
      <c r="L537" s="14" t="str">
        <f aca="false">IF(AND($B537&lt;&gt;"",$H537&lt;&gt;"",$I537="",Boshqaruv!$C$12-$H537&gt;Spravochnik!$E$5),"Ha","")</f>
        <v/>
      </c>
      <c r="M537" s="12"/>
      <c r="N537" s="14" t="str">
        <f aca="false">IF(OR($B537="",$C537=""),"",IF(COUNTIFS($B$5:$B$604,$B537,$C$5:$C$604,$C537)&gt;1,"Takror",""))</f>
        <v/>
      </c>
      <c r="O537" s="28" t="n">
        <f aca="false">IF(AND($B537&lt;&gt;"",$I537&gt;=Boshqaruv!$C$9,$I537&lt;=Boshqaruv!$C$10),IF(COUNTIFS(Patronaj_0_5!$D$5:$D$2504,$B537,Patronaj_0_5!$E$5:$E$2504,$C537,Patronaj_0_5!$H$5:$H$2504,"Ha",Patronaj_0_5!$B$5:$B$2504,"&gt;="&amp;Boshqaruv!$C$9,Patronaj_0_5!$B$5:$B$2504,"&lt;="&amp;Boshqaruv!$C$10)=0,1,0),0)</f>
        <v>0</v>
      </c>
    </row>
    <row r="538" customFormat="false" ht="15" hidden="false" customHeight="false" outlineLevel="0" collapsed="false">
      <c r="A538" s="20" t="n">
        <v>534</v>
      </c>
      <c r="B538" s="12"/>
      <c r="C538" s="13"/>
      <c r="D538" s="24"/>
      <c r="E538" s="12"/>
      <c r="F538" s="12"/>
      <c r="G538" s="25"/>
      <c r="H538" s="13"/>
      <c r="I538" s="13"/>
      <c r="J538" s="14" t="str">
        <f aca="false">IF(OR($H538="",$I538=""),"",$I538-$H538)</f>
        <v/>
      </c>
      <c r="K538" s="14" t="str">
        <f aca="false">IF(OR($H538="",$I538=""),"",IF($I538-$H538&lt;=Spravochnik!$E$5,"Ha","Yo'q"))</f>
        <v/>
      </c>
      <c r="L538" s="14" t="str">
        <f aca="false">IF(AND($B538&lt;&gt;"",$H538&lt;&gt;"",$I538="",Boshqaruv!$C$12-$H538&gt;Spravochnik!$E$5),"Ha","")</f>
        <v/>
      </c>
      <c r="M538" s="12"/>
      <c r="N538" s="14" t="str">
        <f aca="false">IF(OR($B538="",$C538=""),"",IF(COUNTIFS($B$5:$B$604,$B538,$C$5:$C$604,$C538)&gt;1,"Takror",""))</f>
        <v/>
      </c>
      <c r="O538" s="28" t="n">
        <f aca="false">IF(AND($B538&lt;&gt;"",$I538&gt;=Boshqaruv!$C$9,$I538&lt;=Boshqaruv!$C$10),IF(COUNTIFS(Patronaj_0_5!$D$5:$D$2504,$B538,Patronaj_0_5!$E$5:$E$2504,$C538,Patronaj_0_5!$H$5:$H$2504,"Ha",Patronaj_0_5!$B$5:$B$2504,"&gt;="&amp;Boshqaruv!$C$9,Patronaj_0_5!$B$5:$B$2504,"&lt;="&amp;Boshqaruv!$C$10)=0,1,0),0)</f>
        <v>0</v>
      </c>
    </row>
    <row r="539" customFormat="false" ht="15" hidden="false" customHeight="false" outlineLevel="0" collapsed="false">
      <c r="A539" s="20" t="n">
        <v>535</v>
      </c>
      <c r="B539" s="12"/>
      <c r="C539" s="13"/>
      <c r="D539" s="24"/>
      <c r="E539" s="12"/>
      <c r="F539" s="12"/>
      <c r="G539" s="25"/>
      <c r="H539" s="13"/>
      <c r="I539" s="13"/>
      <c r="J539" s="14" t="str">
        <f aca="false">IF(OR($H539="",$I539=""),"",$I539-$H539)</f>
        <v/>
      </c>
      <c r="K539" s="14" t="str">
        <f aca="false">IF(OR($H539="",$I539=""),"",IF($I539-$H539&lt;=Spravochnik!$E$5,"Ha","Yo'q"))</f>
        <v/>
      </c>
      <c r="L539" s="14" t="str">
        <f aca="false">IF(AND($B539&lt;&gt;"",$H539&lt;&gt;"",$I539="",Boshqaruv!$C$12-$H539&gt;Spravochnik!$E$5),"Ha","")</f>
        <v/>
      </c>
      <c r="M539" s="12"/>
      <c r="N539" s="14" t="str">
        <f aca="false">IF(OR($B539="",$C539=""),"",IF(COUNTIFS($B$5:$B$604,$B539,$C$5:$C$604,$C539)&gt;1,"Takror",""))</f>
        <v/>
      </c>
      <c r="O539" s="28" t="n">
        <f aca="false">IF(AND($B539&lt;&gt;"",$I539&gt;=Boshqaruv!$C$9,$I539&lt;=Boshqaruv!$C$10),IF(COUNTIFS(Patronaj_0_5!$D$5:$D$2504,$B539,Patronaj_0_5!$E$5:$E$2504,$C539,Patronaj_0_5!$H$5:$H$2504,"Ha",Patronaj_0_5!$B$5:$B$2504,"&gt;="&amp;Boshqaruv!$C$9,Patronaj_0_5!$B$5:$B$2504,"&lt;="&amp;Boshqaruv!$C$10)=0,1,0),0)</f>
        <v>0</v>
      </c>
    </row>
    <row r="540" customFormat="false" ht="15" hidden="false" customHeight="false" outlineLevel="0" collapsed="false">
      <c r="A540" s="20" t="n">
        <v>536</v>
      </c>
      <c r="B540" s="12"/>
      <c r="C540" s="13"/>
      <c r="D540" s="24"/>
      <c r="E540" s="12"/>
      <c r="F540" s="12"/>
      <c r="G540" s="25"/>
      <c r="H540" s="13"/>
      <c r="I540" s="13"/>
      <c r="J540" s="14" t="str">
        <f aca="false">IF(OR($H540="",$I540=""),"",$I540-$H540)</f>
        <v/>
      </c>
      <c r="K540" s="14" t="str">
        <f aca="false">IF(OR($H540="",$I540=""),"",IF($I540-$H540&lt;=Spravochnik!$E$5,"Ha","Yo'q"))</f>
        <v/>
      </c>
      <c r="L540" s="14" t="str">
        <f aca="false">IF(AND($B540&lt;&gt;"",$H540&lt;&gt;"",$I540="",Boshqaruv!$C$12-$H540&gt;Spravochnik!$E$5),"Ha","")</f>
        <v/>
      </c>
      <c r="M540" s="12"/>
      <c r="N540" s="14" t="str">
        <f aca="false">IF(OR($B540="",$C540=""),"",IF(COUNTIFS($B$5:$B$604,$B540,$C$5:$C$604,$C540)&gt;1,"Takror",""))</f>
        <v/>
      </c>
      <c r="O540" s="28" t="n">
        <f aca="false">IF(AND($B540&lt;&gt;"",$I540&gt;=Boshqaruv!$C$9,$I540&lt;=Boshqaruv!$C$10),IF(COUNTIFS(Patronaj_0_5!$D$5:$D$2504,$B540,Patronaj_0_5!$E$5:$E$2504,$C540,Patronaj_0_5!$H$5:$H$2504,"Ha",Patronaj_0_5!$B$5:$B$2504,"&gt;="&amp;Boshqaruv!$C$9,Patronaj_0_5!$B$5:$B$2504,"&lt;="&amp;Boshqaruv!$C$10)=0,1,0),0)</f>
        <v>0</v>
      </c>
    </row>
    <row r="541" customFormat="false" ht="15" hidden="false" customHeight="false" outlineLevel="0" collapsed="false">
      <c r="A541" s="20" t="n">
        <v>537</v>
      </c>
      <c r="B541" s="12"/>
      <c r="C541" s="13"/>
      <c r="D541" s="24"/>
      <c r="E541" s="12"/>
      <c r="F541" s="12"/>
      <c r="G541" s="25"/>
      <c r="H541" s="13"/>
      <c r="I541" s="13"/>
      <c r="J541" s="14" t="str">
        <f aca="false">IF(OR($H541="",$I541=""),"",$I541-$H541)</f>
        <v/>
      </c>
      <c r="K541" s="14" t="str">
        <f aca="false">IF(OR($H541="",$I541=""),"",IF($I541-$H541&lt;=Spravochnik!$E$5,"Ha","Yo'q"))</f>
        <v/>
      </c>
      <c r="L541" s="14" t="str">
        <f aca="false">IF(AND($B541&lt;&gt;"",$H541&lt;&gt;"",$I541="",Boshqaruv!$C$12-$H541&gt;Spravochnik!$E$5),"Ha","")</f>
        <v/>
      </c>
      <c r="M541" s="12"/>
      <c r="N541" s="14" t="str">
        <f aca="false">IF(OR($B541="",$C541=""),"",IF(COUNTIFS($B$5:$B$604,$B541,$C$5:$C$604,$C541)&gt;1,"Takror",""))</f>
        <v/>
      </c>
      <c r="O541" s="28" t="n">
        <f aca="false">IF(AND($B541&lt;&gt;"",$I541&gt;=Boshqaruv!$C$9,$I541&lt;=Boshqaruv!$C$10),IF(COUNTIFS(Patronaj_0_5!$D$5:$D$2504,$B541,Patronaj_0_5!$E$5:$E$2504,$C541,Patronaj_0_5!$H$5:$H$2504,"Ha",Patronaj_0_5!$B$5:$B$2504,"&gt;="&amp;Boshqaruv!$C$9,Patronaj_0_5!$B$5:$B$2504,"&lt;="&amp;Boshqaruv!$C$10)=0,1,0),0)</f>
        <v>0</v>
      </c>
    </row>
    <row r="542" customFormat="false" ht="15" hidden="false" customHeight="false" outlineLevel="0" collapsed="false">
      <c r="A542" s="20" t="n">
        <v>538</v>
      </c>
      <c r="B542" s="12"/>
      <c r="C542" s="13"/>
      <c r="D542" s="24"/>
      <c r="E542" s="12"/>
      <c r="F542" s="12"/>
      <c r="G542" s="25"/>
      <c r="H542" s="13"/>
      <c r="I542" s="13"/>
      <c r="J542" s="14" t="str">
        <f aca="false">IF(OR($H542="",$I542=""),"",$I542-$H542)</f>
        <v/>
      </c>
      <c r="K542" s="14" t="str">
        <f aca="false">IF(OR($H542="",$I542=""),"",IF($I542-$H542&lt;=Spravochnik!$E$5,"Ha","Yo'q"))</f>
        <v/>
      </c>
      <c r="L542" s="14" t="str">
        <f aca="false">IF(AND($B542&lt;&gt;"",$H542&lt;&gt;"",$I542="",Boshqaruv!$C$12-$H542&gt;Spravochnik!$E$5),"Ha","")</f>
        <v/>
      </c>
      <c r="M542" s="12"/>
      <c r="N542" s="14" t="str">
        <f aca="false">IF(OR($B542="",$C542=""),"",IF(COUNTIFS($B$5:$B$604,$B542,$C$5:$C$604,$C542)&gt;1,"Takror",""))</f>
        <v/>
      </c>
      <c r="O542" s="28" t="n">
        <f aca="false">IF(AND($B542&lt;&gt;"",$I542&gt;=Boshqaruv!$C$9,$I542&lt;=Boshqaruv!$C$10),IF(COUNTIFS(Patronaj_0_5!$D$5:$D$2504,$B542,Patronaj_0_5!$E$5:$E$2504,$C542,Patronaj_0_5!$H$5:$H$2504,"Ha",Patronaj_0_5!$B$5:$B$2504,"&gt;="&amp;Boshqaruv!$C$9,Patronaj_0_5!$B$5:$B$2504,"&lt;="&amp;Boshqaruv!$C$10)=0,1,0),0)</f>
        <v>0</v>
      </c>
    </row>
    <row r="543" customFormat="false" ht="15" hidden="false" customHeight="false" outlineLevel="0" collapsed="false">
      <c r="A543" s="20" t="n">
        <v>539</v>
      </c>
      <c r="B543" s="12"/>
      <c r="C543" s="13"/>
      <c r="D543" s="24"/>
      <c r="E543" s="12"/>
      <c r="F543" s="12"/>
      <c r="G543" s="25"/>
      <c r="H543" s="13"/>
      <c r="I543" s="13"/>
      <c r="J543" s="14" t="str">
        <f aca="false">IF(OR($H543="",$I543=""),"",$I543-$H543)</f>
        <v/>
      </c>
      <c r="K543" s="14" t="str">
        <f aca="false">IF(OR($H543="",$I543=""),"",IF($I543-$H543&lt;=Spravochnik!$E$5,"Ha","Yo'q"))</f>
        <v/>
      </c>
      <c r="L543" s="14" t="str">
        <f aca="false">IF(AND($B543&lt;&gt;"",$H543&lt;&gt;"",$I543="",Boshqaruv!$C$12-$H543&gt;Spravochnik!$E$5),"Ha","")</f>
        <v/>
      </c>
      <c r="M543" s="12"/>
      <c r="N543" s="14" t="str">
        <f aca="false">IF(OR($B543="",$C543=""),"",IF(COUNTIFS($B$5:$B$604,$B543,$C$5:$C$604,$C543)&gt;1,"Takror",""))</f>
        <v/>
      </c>
      <c r="O543" s="28" t="n">
        <f aca="false">IF(AND($B543&lt;&gt;"",$I543&gt;=Boshqaruv!$C$9,$I543&lt;=Boshqaruv!$C$10),IF(COUNTIFS(Patronaj_0_5!$D$5:$D$2504,$B543,Patronaj_0_5!$E$5:$E$2504,$C543,Patronaj_0_5!$H$5:$H$2504,"Ha",Patronaj_0_5!$B$5:$B$2504,"&gt;="&amp;Boshqaruv!$C$9,Patronaj_0_5!$B$5:$B$2504,"&lt;="&amp;Boshqaruv!$C$10)=0,1,0),0)</f>
        <v>0</v>
      </c>
    </row>
    <row r="544" customFormat="false" ht="15" hidden="false" customHeight="false" outlineLevel="0" collapsed="false">
      <c r="A544" s="20" t="n">
        <v>540</v>
      </c>
      <c r="B544" s="12"/>
      <c r="C544" s="13"/>
      <c r="D544" s="24"/>
      <c r="E544" s="12"/>
      <c r="F544" s="12"/>
      <c r="G544" s="25"/>
      <c r="H544" s="13"/>
      <c r="I544" s="13"/>
      <c r="J544" s="14" t="str">
        <f aca="false">IF(OR($H544="",$I544=""),"",$I544-$H544)</f>
        <v/>
      </c>
      <c r="K544" s="14" t="str">
        <f aca="false">IF(OR($H544="",$I544=""),"",IF($I544-$H544&lt;=Spravochnik!$E$5,"Ha","Yo'q"))</f>
        <v/>
      </c>
      <c r="L544" s="14" t="str">
        <f aca="false">IF(AND($B544&lt;&gt;"",$H544&lt;&gt;"",$I544="",Boshqaruv!$C$12-$H544&gt;Spravochnik!$E$5),"Ha","")</f>
        <v/>
      </c>
      <c r="M544" s="12"/>
      <c r="N544" s="14" t="str">
        <f aca="false">IF(OR($B544="",$C544=""),"",IF(COUNTIFS($B$5:$B$604,$B544,$C$5:$C$604,$C544)&gt;1,"Takror",""))</f>
        <v/>
      </c>
      <c r="O544" s="28" t="n">
        <f aca="false">IF(AND($B544&lt;&gt;"",$I544&gt;=Boshqaruv!$C$9,$I544&lt;=Boshqaruv!$C$10),IF(COUNTIFS(Patronaj_0_5!$D$5:$D$2504,$B544,Patronaj_0_5!$E$5:$E$2504,$C544,Patronaj_0_5!$H$5:$H$2504,"Ha",Patronaj_0_5!$B$5:$B$2504,"&gt;="&amp;Boshqaruv!$C$9,Patronaj_0_5!$B$5:$B$2504,"&lt;="&amp;Boshqaruv!$C$10)=0,1,0),0)</f>
        <v>0</v>
      </c>
    </row>
    <row r="545" customFormat="false" ht="15" hidden="false" customHeight="false" outlineLevel="0" collapsed="false">
      <c r="A545" s="20" t="n">
        <v>541</v>
      </c>
      <c r="B545" s="12"/>
      <c r="C545" s="13"/>
      <c r="D545" s="24"/>
      <c r="E545" s="12"/>
      <c r="F545" s="12"/>
      <c r="G545" s="25"/>
      <c r="H545" s="13"/>
      <c r="I545" s="13"/>
      <c r="J545" s="14" t="str">
        <f aca="false">IF(OR($H545="",$I545=""),"",$I545-$H545)</f>
        <v/>
      </c>
      <c r="K545" s="14" t="str">
        <f aca="false">IF(OR($H545="",$I545=""),"",IF($I545-$H545&lt;=Spravochnik!$E$5,"Ha","Yo'q"))</f>
        <v/>
      </c>
      <c r="L545" s="14" t="str">
        <f aca="false">IF(AND($B545&lt;&gt;"",$H545&lt;&gt;"",$I545="",Boshqaruv!$C$12-$H545&gt;Spravochnik!$E$5),"Ha","")</f>
        <v/>
      </c>
      <c r="M545" s="12"/>
      <c r="N545" s="14" t="str">
        <f aca="false">IF(OR($B545="",$C545=""),"",IF(COUNTIFS($B$5:$B$604,$B545,$C$5:$C$604,$C545)&gt;1,"Takror",""))</f>
        <v/>
      </c>
      <c r="O545" s="28" t="n">
        <f aca="false">IF(AND($B545&lt;&gt;"",$I545&gt;=Boshqaruv!$C$9,$I545&lt;=Boshqaruv!$C$10),IF(COUNTIFS(Patronaj_0_5!$D$5:$D$2504,$B545,Patronaj_0_5!$E$5:$E$2504,$C545,Patronaj_0_5!$H$5:$H$2504,"Ha",Patronaj_0_5!$B$5:$B$2504,"&gt;="&amp;Boshqaruv!$C$9,Patronaj_0_5!$B$5:$B$2504,"&lt;="&amp;Boshqaruv!$C$10)=0,1,0),0)</f>
        <v>0</v>
      </c>
    </row>
    <row r="546" customFormat="false" ht="15" hidden="false" customHeight="false" outlineLevel="0" collapsed="false">
      <c r="A546" s="20" t="n">
        <v>542</v>
      </c>
      <c r="B546" s="12"/>
      <c r="C546" s="13"/>
      <c r="D546" s="24"/>
      <c r="E546" s="12"/>
      <c r="F546" s="12"/>
      <c r="G546" s="25"/>
      <c r="H546" s="13"/>
      <c r="I546" s="13"/>
      <c r="J546" s="14" t="str">
        <f aca="false">IF(OR($H546="",$I546=""),"",$I546-$H546)</f>
        <v/>
      </c>
      <c r="K546" s="14" t="str">
        <f aca="false">IF(OR($H546="",$I546=""),"",IF($I546-$H546&lt;=Spravochnik!$E$5,"Ha","Yo'q"))</f>
        <v/>
      </c>
      <c r="L546" s="14" t="str">
        <f aca="false">IF(AND($B546&lt;&gt;"",$H546&lt;&gt;"",$I546="",Boshqaruv!$C$12-$H546&gt;Spravochnik!$E$5),"Ha","")</f>
        <v/>
      </c>
      <c r="M546" s="12"/>
      <c r="N546" s="14" t="str">
        <f aca="false">IF(OR($B546="",$C546=""),"",IF(COUNTIFS($B$5:$B$604,$B546,$C$5:$C$604,$C546)&gt;1,"Takror",""))</f>
        <v/>
      </c>
      <c r="O546" s="28" t="n">
        <f aca="false">IF(AND($B546&lt;&gt;"",$I546&gt;=Boshqaruv!$C$9,$I546&lt;=Boshqaruv!$C$10),IF(COUNTIFS(Patronaj_0_5!$D$5:$D$2504,$B546,Patronaj_0_5!$E$5:$E$2504,$C546,Patronaj_0_5!$H$5:$H$2504,"Ha",Patronaj_0_5!$B$5:$B$2504,"&gt;="&amp;Boshqaruv!$C$9,Patronaj_0_5!$B$5:$B$2504,"&lt;="&amp;Boshqaruv!$C$10)=0,1,0),0)</f>
        <v>0</v>
      </c>
    </row>
    <row r="547" customFormat="false" ht="15" hidden="false" customHeight="false" outlineLevel="0" collapsed="false">
      <c r="A547" s="20" t="n">
        <v>543</v>
      </c>
      <c r="B547" s="12"/>
      <c r="C547" s="13"/>
      <c r="D547" s="24"/>
      <c r="E547" s="12"/>
      <c r="F547" s="12"/>
      <c r="G547" s="25"/>
      <c r="H547" s="13"/>
      <c r="I547" s="13"/>
      <c r="J547" s="14" t="str">
        <f aca="false">IF(OR($H547="",$I547=""),"",$I547-$H547)</f>
        <v/>
      </c>
      <c r="K547" s="14" t="str">
        <f aca="false">IF(OR($H547="",$I547=""),"",IF($I547-$H547&lt;=Spravochnik!$E$5,"Ha","Yo'q"))</f>
        <v/>
      </c>
      <c r="L547" s="14" t="str">
        <f aca="false">IF(AND($B547&lt;&gt;"",$H547&lt;&gt;"",$I547="",Boshqaruv!$C$12-$H547&gt;Spravochnik!$E$5),"Ha","")</f>
        <v/>
      </c>
      <c r="M547" s="12"/>
      <c r="N547" s="14" t="str">
        <f aca="false">IF(OR($B547="",$C547=""),"",IF(COUNTIFS($B$5:$B$604,$B547,$C$5:$C$604,$C547)&gt;1,"Takror",""))</f>
        <v/>
      </c>
      <c r="O547" s="28" t="n">
        <f aca="false">IF(AND($B547&lt;&gt;"",$I547&gt;=Boshqaruv!$C$9,$I547&lt;=Boshqaruv!$C$10),IF(COUNTIFS(Patronaj_0_5!$D$5:$D$2504,$B547,Patronaj_0_5!$E$5:$E$2504,$C547,Patronaj_0_5!$H$5:$H$2504,"Ha",Patronaj_0_5!$B$5:$B$2504,"&gt;="&amp;Boshqaruv!$C$9,Patronaj_0_5!$B$5:$B$2504,"&lt;="&amp;Boshqaruv!$C$10)=0,1,0),0)</f>
        <v>0</v>
      </c>
    </row>
    <row r="548" customFormat="false" ht="15" hidden="false" customHeight="false" outlineLevel="0" collapsed="false">
      <c r="A548" s="20" t="n">
        <v>544</v>
      </c>
      <c r="B548" s="12"/>
      <c r="C548" s="13"/>
      <c r="D548" s="24"/>
      <c r="E548" s="12"/>
      <c r="F548" s="12"/>
      <c r="G548" s="25"/>
      <c r="H548" s="13"/>
      <c r="I548" s="13"/>
      <c r="J548" s="14" t="str">
        <f aca="false">IF(OR($H548="",$I548=""),"",$I548-$H548)</f>
        <v/>
      </c>
      <c r="K548" s="14" t="str">
        <f aca="false">IF(OR($H548="",$I548=""),"",IF($I548-$H548&lt;=Spravochnik!$E$5,"Ha","Yo'q"))</f>
        <v/>
      </c>
      <c r="L548" s="14" t="str">
        <f aca="false">IF(AND($B548&lt;&gt;"",$H548&lt;&gt;"",$I548="",Boshqaruv!$C$12-$H548&gt;Spravochnik!$E$5),"Ha","")</f>
        <v/>
      </c>
      <c r="M548" s="12"/>
      <c r="N548" s="14" t="str">
        <f aca="false">IF(OR($B548="",$C548=""),"",IF(COUNTIFS($B$5:$B$604,$B548,$C$5:$C$604,$C548)&gt;1,"Takror",""))</f>
        <v/>
      </c>
      <c r="O548" s="28" t="n">
        <f aca="false">IF(AND($B548&lt;&gt;"",$I548&gt;=Boshqaruv!$C$9,$I548&lt;=Boshqaruv!$C$10),IF(COUNTIFS(Patronaj_0_5!$D$5:$D$2504,$B548,Patronaj_0_5!$E$5:$E$2504,$C548,Patronaj_0_5!$H$5:$H$2504,"Ha",Patronaj_0_5!$B$5:$B$2504,"&gt;="&amp;Boshqaruv!$C$9,Patronaj_0_5!$B$5:$B$2504,"&lt;="&amp;Boshqaruv!$C$10)=0,1,0),0)</f>
        <v>0</v>
      </c>
    </row>
    <row r="549" customFormat="false" ht="15" hidden="false" customHeight="false" outlineLevel="0" collapsed="false">
      <c r="A549" s="20" t="n">
        <v>545</v>
      </c>
      <c r="B549" s="12"/>
      <c r="C549" s="13"/>
      <c r="D549" s="24"/>
      <c r="E549" s="12"/>
      <c r="F549" s="12"/>
      <c r="G549" s="25"/>
      <c r="H549" s="13"/>
      <c r="I549" s="13"/>
      <c r="J549" s="14" t="str">
        <f aca="false">IF(OR($H549="",$I549=""),"",$I549-$H549)</f>
        <v/>
      </c>
      <c r="K549" s="14" t="str">
        <f aca="false">IF(OR($H549="",$I549=""),"",IF($I549-$H549&lt;=Spravochnik!$E$5,"Ha","Yo'q"))</f>
        <v/>
      </c>
      <c r="L549" s="14" t="str">
        <f aca="false">IF(AND($B549&lt;&gt;"",$H549&lt;&gt;"",$I549="",Boshqaruv!$C$12-$H549&gt;Spravochnik!$E$5),"Ha","")</f>
        <v/>
      </c>
      <c r="M549" s="12"/>
      <c r="N549" s="14" t="str">
        <f aca="false">IF(OR($B549="",$C549=""),"",IF(COUNTIFS($B$5:$B$604,$B549,$C$5:$C$604,$C549)&gt;1,"Takror",""))</f>
        <v/>
      </c>
      <c r="O549" s="28" t="n">
        <f aca="false">IF(AND($B549&lt;&gt;"",$I549&gt;=Boshqaruv!$C$9,$I549&lt;=Boshqaruv!$C$10),IF(COUNTIFS(Patronaj_0_5!$D$5:$D$2504,$B549,Patronaj_0_5!$E$5:$E$2504,$C549,Patronaj_0_5!$H$5:$H$2504,"Ha",Patronaj_0_5!$B$5:$B$2504,"&gt;="&amp;Boshqaruv!$C$9,Patronaj_0_5!$B$5:$B$2504,"&lt;="&amp;Boshqaruv!$C$10)=0,1,0),0)</f>
        <v>0</v>
      </c>
    </row>
    <row r="550" customFormat="false" ht="15" hidden="false" customHeight="false" outlineLevel="0" collapsed="false">
      <c r="A550" s="20" t="n">
        <v>546</v>
      </c>
      <c r="B550" s="12"/>
      <c r="C550" s="13"/>
      <c r="D550" s="24"/>
      <c r="E550" s="12"/>
      <c r="F550" s="12"/>
      <c r="G550" s="25"/>
      <c r="H550" s="13"/>
      <c r="I550" s="13"/>
      <c r="J550" s="14" t="str">
        <f aca="false">IF(OR($H550="",$I550=""),"",$I550-$H550)</f>
        <v/>
      </c>
      <c r="K550" s="14" t="str">
        <f aca="false">IF(OR($H550="",$I550=""),"",IF($I550-$H550&lt;=Spravochnik!$E$5,"Ha","Yo'q"))</f>
        <v/>
      </c>
      <c r="L550" s="14" t="str">
        <f aca="false">IF(AND($B550&lt;&gt;"",$H550&lt;&gt;"",$I550="",Boshqaruv!$C$12-$H550&gt;Spravochnik!$E$5),"Ha","")</f>
        <v/>
      </c>
      <c r="M550" s="12"/>
      <c r="N550" s="14" t="str">
        <f aca="false">IF(OR($B550="",$C550=""),"",IF(COUNTIFS($B$5:$B$604,$B550,$C$5:$C$604,$C550)&gt;1,"Takror",""))</f>
        <v/>
      </c>
      <c r="O550" s="28" t="n">
        <f aca="false">IF(AND($B550&lt;&gt;"",$I550&gt;=Boshqaruv!$C$9,$I550&lt;=Boshqaruv!$C$10),IF(COUNTIFS(Patronaj_0_5!$D$5:$D$2504,$B550,Patronaj_0_5!$E$5:$E$2504,$C550,Patronaj_0_5!$H$5:$H$2504,"Ha",Patronaj_0_5!$B$5:$B$2504,"&gt;="&amp;Boshqaruv!$C$9,Patronaj_0_5!$B$5:$B$2504,"&lt;="&amp;Boshqaruv!$C$10)=0,1,0),0)</f>
        <v>0</v>
      </c>
    </row>
    <row r="551" customFormat="false" ht="15" hidden="false" customHeight="false" outlineLevel="0" collapsed="false">
      <c r="A551" s="20" t="n">
        <v>547</v>
      </c>
      <c r="B551" s="12"/>
      <c r="C551" s="13"/>
      <c r="D551" s="24"/>
      <c r="E551" s="12"/>
      <c r="F551" s="12"/>
      <c r="G551" s="25"/>
      <c r="H551" s="13"/>
      <c r="I551" s="13"/>
      <c r="J551" s="14" t="str">
        <f aca="false">IF(OR($H551="",$I551=""),"",$I551-$H551)</f>
        <v/>
      </c>
      <c r="K551" s="14" t="str">
        <f aca="false">IF(OR($H551="",$I551=""),"",IF($I551-$H551&lt;=Spravochnik!$E$5,"Ha","Yo'q"))</f>
        <v/>
      </c>
      <c r="L551" s="14" t="str">
        <f aca="false">IF(AND($B551&lt;&gt;"",$H551&lt;&gt;"",$I551="",Boshqaruv!$C$12-$H551&gt;Spravochnik!$E$5),"Ha","")</f>
        <v/>
      </c>
      <c r="M551" s="12"/>
      <c r="N551" s="14" t="str">
        <f aca="false">IF(OR($B551="",$C551=""),"",IF(COUNTIFS($B$5:$B$604,$B551,$C$5:$C$604,$C551)&gt;1,"Takror",""))</f>
        <v/>
      </c>
      <c r="O551" s="28" t="n">
        <f aca="false">IF(AND($B551&lt;&gt;"",$I551&gt;=Boshqaruv!$C$9,$I551&lt;=Boshqaruv!$C$10),IF(COUNTIFS(Patronaj_0_5!$D$5:$D$2504,$B551,Patronaj_0_5!$E$5:$E$2504,$C551,Patronaj_0_5!$H$5:$H$2504,"Ha",Patronaj_0_5!$B$5:$B$2504,"&gt;="&amp;Boshqaruv!$C$9,Patronaj_0_5!$B$5:$B$2504,"&lt;="&amp;Boshqaruv!$C$10)=0,1,0),0)</f>
        <v>0</v>
      </c>
    </row>
    <row r="552" customFormat="false" ht="15" hidden="false" customHeight="false" outlineLevel="0" collapsed="false">
      <c r="A552" s="20" t="n">
        <v>548</v>
      </c>
      <c r="B552" s="12"/>
      <c r="C552" s="13"/>
      <c r="D552" s="24"/>
      <c r="E552" s="12"/>
      <c r="F552" s="12"/>
      <c r="G552" s="25"/>
      <c r="H552" s="13"/>
      <c r="I552" s="13"/>
      <c r="J552" s="14" t="str">
        <f aca="false">IF(OR($H552="",$I552=""),"",$I552-$H552)</f>
        <v/>
      </c>
      <c r="K552" s="14" t="str">
        <f aca="false">IF(OR($H552="",$I552=""),"",IF($I552-$H552&lt;=Spravochnik!$E$5,"Ha","Yo'q"))</f>
        <v/>
      </c>
      <c r="L552" s="14" t="str">
        <f aca="false">IF(AND($B552&lt;&gt;"",$H552&lt;&gt;"",$I552="",Boshqaruv!$C$12-$H552&gt;Spravochnik!$E$5),"Ha","")</f>
        <v/>
      </c>
      <c r="M552" s="12"/>
      <c r="N552" s="14" t="str">
        <f aca="false">IF(OR($B552="",$C552=""),"",IF(COUNTIFS($B$5:$B$604,$B552,$C$5:$C$604,$C552)&gt;1,"Takror",""))</f>
        <v/>
      </c>
      <c r="O552" s="28" t="n">
        <f aca="false">IF(AND($B552&lt;&gt;"",$I552&gt;=Boshqaruv!$C$9,$I552&lt;=Boshqaruv!$C$10),IF(COUNTIFS(Patronaj_0_5!$D$5:$D$2504,$B552,Patronaj_0_5!$E$5:$E$2504,$C552,Patronaj_0_5!$H$5:$H$2504,"Ha",Patronaj_0_5!$B$5:$B$2504,"&gt;="&amp;Boshqaruv!$C$9,Patronaj_0_5!$B$5:$B$2504,"&lt;="&amp;Boshqaruv!$C$10)=0,1,0),0)</f>
        <v>0</v>
      </c>
    </row>
    <row r="553" customFormat="false" ht="15" hidden="false" customHeight="false" outlineLevel="0" collapsed="false">
      <c r="A553" s="20" t="n">
        <v>549</v>
      </c>
      <c r="B553" s="12"/>
      <c r="C553" s="13"/>
      <c r="D553" s="24"/>
      <c r="E553" s="12"/>
      <c r="F553" s="12"/>
      <c r="G553" s="25"/>
      <c r="H553" s="13"/>
      <c r="I553" s="13"/>
      <c r="J553" s="14" t="str">
        <f aca="false">IF(OR($H553="",$I553=""),"",$I553-$H553)</f>
        <v/>
      </c>
      <c r="K553" s="14" t="str">
        <f aca="false">IF(OR($H553="",$I553=""),"",IF($I553-$H553&lt;=Spravochnik!$E$5,"Ha","Yo'q"))</f>
        <v/>
      </c>
      <c r="L553" s="14" t="str">
        <f aca="false">IF(AND($B553&lt;&gt;"",$H553&lt;&gt;"",$I553="",Boshqaruv!$C$12-$H553&gt;Spravochnik!$E$5),"Ha","")</f>
        <v/>
      </c>
      <c r="M553" s="12"/>
      <c r="N553" s="14" t="str">
        <f aca="false">IF(OR($B553="",$C553=""),"",IF(COUNTIFS($B$5:$B$604,$B553,$C$5:$C$604,$C553)&gt;1,"Takror",""))</f>
        <v/>
      </c>
      <c r="O553" s="28" t="n">
        <f aca="false">IF(AND($B553&lt;&gt;"",$I553&gt;=Boshqaruv!$C$9,$I553&lt;=Boshqaruv!$C$10),IF(COUNTIFS(Patronaj_0_5!$D$5:$D$2504,$B553,Patronaj_0_5!$E$5:$E$2504,$C553,Patronaj_0_5!$H$5:$H$2504,"Ha",Patronaj_0_5!$B$5:$B$2504,"&gt;="&amp;Boshqaruv!$C$9,Patronaj_0_5!$B$5:$B$2504,"&lt;="&amp;Boshqaruv!$C$10)=0,1,0),0)</f>
        <v>0</v>
      </c>
    </row>
    <row r="554" customFormat="false" ht="15" hidden="false" customHeight="false" outlineLevel="0" collapsed="false">
      <c r="A554" s="20" t="n">
        <v>550</v>
      </c>
      <c r="B554" s="12"/>
      <c r="C554" s="13"/>
      <c r="D554" s="24"/>
      <c r="E554" s="12"/>
      <c r="F554" s="12"/>
      <c r="G554" s="25"/>
      <c r="H554" s="13"/>
      <c r="I554" s="13"/>
      <c r="J554" s="14" t="str">
        <f aca="false">IF(OR($H554="",$I554=""),"",$I554-$H554)</f>
        <v/>
      </c>
      <c r="K554" s="14" t="str">
        <f aca="false">IF(OR($H554="",$I554=""),"",IF($I554-$H554&lt;=Spravochnik!$E$5,"Ha","Yo'q"))</f>
        <v/>
      </c>
      <c r="L554" s="14" t="str">
        <f aca="false">IF(AND($B554&lt;&gt;"",$H554&lt;&gt;"",$I554="",Boshqaruv!$C$12-$H554&gt;Spravochnik!$E$5),"Ha","")</f>
        <v/>
      </c>
      <c r="M554" s="12"/>
      <c r="N554" s="14" t="str">
        <f aca="false">IF(OR($B554="",$C554=""),"",IF(COUNTIFS($B$5:$B$604,$B554,$C$5:$C$604,$C554)&gt;1,"Takror",""))</f>
        <v/>
      </c>
      <c r="O554" s="28" t="n">
        <f aca="false">IF(AND($B554&lt;&gt;"",$I554&gt;=Boshqaruv!$C$9,$I554&lt;=Boshqaruv!$C$10),IF(COUNTIFS(Patronaj_0_5!$D$5:$D$2504,$B554,Patronaj_0_5!$E$5:$E$2504,$C554,Patronaj_0_5!$H$5:$H$2504,"Ha",Patronaj_0_5!$B$5:$B$2504,"&gt;="&amp;Boshqaruv!$C$9,Patronaj_0_5!$B$5:$B$2504,"&lt;="&amp;Boshqaruv!$C$10)=0,1,0),0)</f>
        <v>0</v>
      </c>
    </row>
    <row r="555" customFormat="false" ht="15" hidden="false" customHeight="false" outlineLevel="0" collapsed="false">
      <c r="A555" s="20" t="n">
        <v>551</v>
      </c>
      <c r="B555" s="12"/>
      <c r="C555" s="13"/>
      <c r="D555" s="24"/>
      <c r="E555" s="12"/>
      <c r="F555" s="12"/>
      <c r="G555" s="25"/>
      <c r="H555" s="13"/>
      <c r="I555" s="13"/>
      <c r="J555" s="14" t="str">
        <f aca="false">IF(OR($H555="",$I555=""),"",$I555-$H555)</f>
        <v/>
      </c>
      <c r="K555" s="14" t="str">
        <f aca="false">IF(OR($H555="",$I555=""),"",IF($I555-$H555&lt;=Spravochnik!$E$5,"Ha","Yo'q"))</f>
        <v/>
      </c>
      <c r="L555" s="14" t="str">
        <f aca="false">IF(AND($B555&lt;&gt;"",$H555&lt;&gt;"",$I555="",Boshqaruv!$C$12-$H555&gt;Spravochnik!$E$5),"Ha","")</f>
        <v/>
      </c>
      <c r="M555" s="12"/>
      <c r="N555" s="14" t="str">
        <f aca="false">IF(OR($B555="",$C555=""),"",IF(COUNTIFS($B$5:$B$604,$B555,$C$5:$C$604,$C555)&gt;1,"Takror",""))</f>
        <v/>
      </c>
      <c r="O555" s="28" t="n">
        <f aca="false">IF(AND($B555&lt;&gt;"",$I555&gt;=Boshqaruv!$C$9,$I555&lt;=Boshqaruv!$C$10),IF(COUNTIFS(Patronaj_0_5!$D$5:$D$2504,$B555,Patronaj_0_5!$E$5:$E$2504,$C555,Patronaj_0_5!$H$5:$H$2504,"Ha",Patronaj_0_5!$B$5:$B$2504,"&gt;="&amp;Boshqaruv!$C$9,Patronaj_0_5!$B$5:$B$2504,"&lt;="&amp;Boshqaruv!$C$10)=0,1,0),0)</f>
        <v>0</v>
      </c>
    </row>
    <row r="556" customFormat="false" ht="15" hidden="false" customHeight="false" outlineLevel="0" collapsed="false">
      <c r="A556" s="20" t="n">
        <v>552</v>
      </c>
      <c r="B556" s="12"/>
      <c r="C556" s="13"/>
      <c r="D556" s="24"/>
      <c r="E556" s="12"/>
      <c r="F556" s="12"/>
      <c r="G556" s="25"/>
      <c r="H556" s="13"/>
      <c r="I556" s="13"/>
      <c r="J556" s="14" t="str">
        <f aca="false">IF(OR($H556="",$I556=""),"",$I556-$H556)</f>
        <v/>
      </c>
      <c r="K556" s="14" t="str">
        <f aca="false">IF(OR($H556="",$I556=""),"",IF($I556-$H556&lt;=Spravochnik!$E$5,"Ha","Yo'q"))</f>
        <v/>
      </c>
      <c r="L556" s="14" t="str">
        <f aca="false">IF(AND($B556&lt;&gt;"",$H556&lt;&gt;"",$I556="",Boshqaruv!$C$12-$H556&gt;Spravochnik!$E$5),"Ha","")</f>
        <v/>
      </c>
      <c r="M556" s="12"/>
      <c r="N556" s="14" t="str">
        <f aca="false">IF(OR($B556="",$C556=""),"",IF(COUNTIFS($B$5:$B$604,$B556,$C$5:$C$604,$C556)&gt;1,"Takror",""))</f>
        <v/>
      </c>
      <c r="O556" s="28" t="n">
        <f aca="false">IF(AND($B556&lt;&gt;"",$I556&gt;=Boshqaruv!$C$9,$I556&lt;=Boshqaruv!$C$10),IF(COUNTIFS(Patronaj_0_5!$D$5:$D$2504,$B556,Patronaj_0_5!$E$5:$E$2504,$C556,Patronaj_0_5!$H$5:$H$2504,"Ha",Patronaj_0_5!$B$5:$B$2504,"&gt;="&amp;Boshqaruv!$C$9,Patronaj_0_5!$B$5:$B$2504,"&lt;="&amp;Boshqaruv!$C$10)=0,1,0),0)</f>
        <v>0</v>
      </c>
    </row>
    <row r="557" customFormat="false" ht="15" hidden="false" customHeight="false" outlineLevel="0" collapsed="false">
      <c r="A557" s="20" t="n">
        <v>553</v>
      </c>
      <c r="B557" s="12"/>
      <c r="C557" s="13"/>
      <c r="D557" s="24"/>
      <c r="E557" s="12"/>
      <c r="F557" s="12"/>
      <c r="G557" s="25"/>
      <c r="H557" s="13"/>
      <c r="I557" s="13"/>
      <c r="J557" s="14" t="str">
        <f aca="false">IF(OR($H557="",$I557=""),"",$I557-$H557)</f>
        <v/>
      </c>
      <c r="K557" s="14" t="str">
        <f aca="false">IF(OR($H557="",$I557=""),"",IF($I557-$H557&lt;=Spravochnik!$E$5,"Ha","Yo'q"))</f>
        <v/>
      </c>
      <c r="L557" s="14" t="str">
        <f aca="false">IF(AND($B557&lt;&gt;"",$H557&lt;&gt;"",$I557="",Boshqaruv!$C$12-$H557&gt;Spravochnik!$E$5),"Ha","")</f>
        <v/>
      </c>
      <c r="M557" s="12"/>
      <c r="N557" s="14" t="str">
        <f aca="false">IF(OR($B557="",$C557=""),"",IF(COUNTIFS($B$5:$B$604,$B557,$C$5:$C$604,$C557)&gt;1,"Takror",""))</f>
        <v/>
      </c>
      <c r="O557" s="28" t="n">
        <f aca="false">IF(AND($B557&lt;&gt;"",$I557&gt;=Boshqaruv!$C$9,$I557&lt;=Boshqaruv!$C$10),IF(COUNTIFS(Patronaj_0_5!$D$5:$D$2504,$B557,Patronaj_0_5!$E$5:$E$2504,$C557,Patronaj_0_5!$H$5:$H$2504,"Ha",Patronaj_0_5!$B$5:$B$2504,"&gt;="&amp;Boshqaruv!$C$9,Patronaj_0_5!$B$5:$B$2504,"&lt;="&amp;Boshqaruv!$C$10)=0,1,0),0)</f>
        <v>0</v>
      </c>
    </row>
    <row r="558" customFormat="false" ht="15" hidden="false" customHeight="false" outlineLevel="0" collapsed="false">
      <c r="A558" s="20" t="n">
        <v>554</v>
      </c>
      <c r="B558" s="12"/>
      <c r="C558" s="13"/>
      <c r="D558" s="24"/>
      <c r="E558" s="12"/>
      <c r="F558" s="12"/>
      <c r="G558" s="25"/>
      <c r="H558" s="13"/>
      <c r="I558" s="13"/>
      <c r="J558" s="14" t="str">
        <f aca="false">IF(OR($H558="",$I558=""),"",$I558-$H558)</f>
        <v/>
      </c>
      <c r="K558" s="14" t="str">
        <f aca="false">IF(OR($H558="",$I558=""),"",IF($I558-$H558&lt;=Spravochnik!$E$5,"Ha","Yo'q"))</f>
        <v/>
      </c>
      <c r="L558" s="14" t="str">
        <f aca="false">IF(AND($B558&lt;&gt;"",$H558&lt;&gt;"",$I558="",Boshqaruv!$C$12-$H558&gt;Spravochnik!$E$5),"Ha","")</f>
        <v/>
      </c>
      <c r="M558" s="12"/>
      <c r="N558" s="14" t="str">
        <f aca="false">IF(OR($B558="",$C558=""),"",IF(COUNTIFS($B$5:$B$604,$B558,$C$5:$C$604,$C558)&gt;1,"Takror",""))</f>
        <v/>
      </c>
      <c r="O558" s="28" t="n">
        <f aca="false">IF(AND($B558&lt;&gt;"",$I558&gt;=Boshqaruv!$C$9,$I558&lt;=Boshqaruv!$C$10),IF(COUNTIFS(Patronaj_0_5!$D$5:$D$2504,$B558,Patronaj_0_5!$E$5:$E$2504,$C558,Patronaj_0_5!$H$5:$H$2504,"Ha",Patronaj_0_5!$B$5:$B$2504,"&gt;="&amp;Boshqaruv!$C$9,Patronaj_0_5!$B$5:$B$2504,"&lt;="&amp;Boshqaruv!$C$10)=0,1,0),0)</f>
        <v>0</v>
      </c>
    </row>
    <row r="559" customFormat="false" ht="15" hidden="false" customHeight="false" outlineLevel="0" collapsed="false">
      <c r="A559" s="20" t="n">
        <v>555</v>
      </c>
      <c r="B559" s="12"/>
      <c r="C559" s="13"/>
      <c r="D559" s="24"/>
      <c r="E559" s="12"/>
      <c r="F559" s="12"/>
      <c r="G559" s="25"/>
      <c r="H559" s="13"/>
      <c r="I559" s="13"/>
      <c r="J559" s="14" t="str">
        <f aca="false">IF(OR($H559="",$I559=""),"",$I559-$H559)</f>
        <v/>
      </c>
      <c r="K559" s="14" t="str">
        <f aca="false">IF(OR($H559="",$I559=""),"",IF($I559-$H559&lt;=Spravochnik!$E$5,"Ha","Yo'q"))</f>
        <v/>
      </c>
      <c r="L559" s="14" t="str">
        <f aca="false">IF(AND($B559&lt;&gt;"",$H559&lt;&gt;"",$I559="",Boshqaruv!$C$12-$H559&gt;Spravochnik!$E$5),"Ha","")</f>
        <v/>
      </c>
      <c r="M559" s="12"/>
      <c r="N559" s="14" t="str">
        <f aca="false">IF(OR($B559="",$C559=""),"",IF(COUNTIFS($B$5:$B$604,$B559,$C$5:$C$604,$C559)&gt;1,"Takror",""))</f>
        <v/>
      </c>
      <c r="O559" s="28" t="n">
        <f aca="false">IF(AND($B559&lt;&gt;"",$I559&gt;=Boshqaruv!$C$9,$I559&lt;=Boshqaruv!$C$10),IF(COUNTIFS(Patronaj_0_5!$D$5:$D$2504,$B559,Patronaj_0_5!$E$5:$E$2504,$C559,Patronaj_0_5!$H$5:$H$2504,"Ha",Patronaj_0_5!$B$5:$B$2504,"&gt;="&amp;Boshqaruv!$C$9,Patronaj_0_5!$B$5:$B$2504,"&lt;="&amp;Boshqaruv!$C$10)=0,1,0),0)</f>
        <v>0</v>
      </c>
    </row>
    <row r="560" customFormat="false" ht="15" hidden="false" customHeight="false" outlineLevel="0" collapsed="false">
      <c r="A560" s="20" t="n">
        <v>556</v>
      </c>
      <c r="B560" s="12"/>
      <c r="C560" s="13"/>
      <c r="D560" s="24"/>
      <c r="E560" s="12"/>
      <c r="F560" s="12"/>
      <c r="G560" s="25"/>
      <c r="H560" s="13"/>
      <c r="I560" s="13"/>
      <c r="J560" s="14" t="str">
        <f aca="false">IF(OR($H560="",$I560=""),"",$I560-$H560)</f>
        <v/>
      </c>
      <c r="K560" s="14" t="str">
        <f aca="false">IF(OR($H560="",$I560=""),"",IF($I560-$H560&lt;=Spravochnik!$E$5,"Ha","Yo'q"))</f>
        <v/>
      </c>
      <c r="L560" s="14" t="str">
        <f aca="false">IF(AND($B560&lt;&gt;"",$H560&lt;&gt;"",$I560="",Boshqaruv!$C$12-$H560&gt;Spravochnik!$E$5),"Ha","")</f>
        <v/>
      </c>
      <c r="M560" s="12"/>
      <c r="N560" s="14" t="str">
        <f aca="false">IF(OR($B560="",$C560=""),"",IF(COUNTIFS($B$5:$B$604,$B560,$C$5:$C$604,$C560)&gt;1,"Takror",""))</f>
        <v/>
      </c>
      <c r="O560" s="28" t="n">
        <f aca="false">IF(AND($B560&lt;&gt;"",$I560&gt;=Boshqaruv!$C$9,$I560&lt;=Boshqaruv!$C$10),IF(COUNTIFS(Patronaj_0_5!$D$5:$D$2504,$B560,Patronaj_0_5!$E$5:$E$2504,$C560,Patronaj_0_5!$H$5:$H$2504,"Ha",Patronaj_0_5!$B$5:$B$2504,"&gt;="&amp;Boshqaruv!$C$9,Patronaj_0_5!$B$5:$B$2504,"&lt;="&amp;Boshqaruv!$C$10)=0,1,0),0)</f>
        <v>0</v>
      </c>
    </row>
    <row r="561" customFormat="false" ht="15" hidden="false" customHeight="false" outlineLevel="0" collapsed="false">
      <c r="A561" s="20" t="n">
        <v>557</v>
      </c>
      <c r="B561" s="12"/>
      <c r="C561" s="13"/>
      <c r="D561" s="24"/>
      <c r="E561" s="12"/>
      <c r="F561" s="12"/>
      <c r="G561" s="25"/>
      <c r="H561" s="13"/>
      <c r="I561" s="13"/>
      <c r="J561" s="14" t="str">
        <f aca="false">IF(OR($H561="",$I561=""),"",$I561-$H561)</f>
        <v/>
      </c>
      <c r="K561" s="14" t="str">
        <f aca="false">IF(OR($H561="",$I561=""),"",IF($I561-$H561&lt;=Spravochnik!$E$5,"Ha","Yo'q"))</f>
        <v/>
      </c>
      <c r="L561" s="14" t="str">
        <f aca="false">IF(AND($B561&lt;&gt;"",$H561&lt;&gt;"",$I561="",Boshqaruv!$C$12-$H561&gt;Spravochnik!$E$5),"Ha","")</f>
        <v/>
      </c>
      <c r="M561" s="12"/>
      <c r="N561" s="14" t="str">
        <f aca="false">IF(OR($B561="",$C561=""),"",IF(COUNTIFS($B$5:$B$604,$B561,$C$5:$C$604,$C561)&gt;1,"Takror",""))</f>
        <v/>
      </c>
      <c r="O561" s="28" t="n">
        <f aca="false">IF(AND($B561&lt;&gt;"",$I561&gt;=Boshqaruv!$C$9,$I561&lt;=Boshqaruv!$C$10),IF(COUNTIFS(Patronaj_0_5!$D$5:$D$2504,$B561,Patronaj_0_5!$E$5:$E$2504,$C561,Patronaj_0_5!$H$5:$H$2504,"Ha",Patronaj_0_5!$B$5:$B$2504,"&gt;="&amp;Boshqaruv!$C$9,Patronaj_0_5!$B$5:$B$2504,"&lt;="&amp;Boshqaruv!$C$10)=0,1,0),0)</f>
        <v>0</v>
      </c>
    </row>
    <row r="562" customFormat="false" ht="15" hidden="false" customHeight="false" outlineLevel="0" collapsed="false">
      <c r="A562" s="20" t="n">
        <v>558</v>
      </c>
      <c r="B562" s="12"/>
      <c r="C562" s="13"/>
      <c r="D562" s="24"/>
      <c r="E562" s="12"/>
      <c r="F562" s="12"/>
      <c r="G562" s="25"/>
      <c r="H562" s="13"/>
      <c r="I562" s="13"/>
      <c r="J562" s="14" t="str">
        <f aca="false">IF(OR($H562="",$I562=""),"",$I562-$H562)</f>
        <v/>
      </c>
      <c r="K562" s="14" t="str">
        <f aca="false">IF(OR($H562="",$I562=""),"",IF($I562-$H562&lt;=Spravochnik!$E$5,"Ha","Yo'q"))</f>
        <v/>
      </c>
      <c r="L562" s="14" t="str">
        <f aca="false">IF(AND($B562&lt;&gt;"",$H562&lt;&gt;"",$I562="",Boshqaruv!$C$12-$H562&gt;Spravochnik!$E$5),"Ha","")</f>
        <v/>
      </c>
      <c r="M562" s="12"/>
      <c r="N562" s="14" t="str">
        <f aca="false">IF(OR($B562="",$C562=""),"",IF(COUNTIFS($B$5:$B$604,$B562,$C$5:$C$604,$C562)&gt;1,"Takror",""))</f>
        <v/>
      </c>
      <c r="O562" s="28" t="n">
        <f aca="false">IF(AND($B562&lt;&gt;"",$I562&gt;=Boshqaruv!$C$9,$I562&lt;=Boshqaruv!$C$10),IF(COUNTIFS(Patronaj_0_5!$D$5:$D$2504,$B562,Patronaj_0_5!$E$5:$E$2504,$C562,Patronaj_0_5!$H$5:$H$2504,"Ha",Patronaj_0_5!$B$5:$B$2504,"&gt;="&amp;Boshqaruv!$C$9,Patronaj_0_5!$B$5:$B$2504,"&lt;="&amp;Boshqaruv!$C$10)=0,1,0),0)</f>
        <v>0</v>
      </c>
    </row>
    <row r="563" customFormat="false" ht="15" hidden="false" customHeight="false" outlineLevel="0" collapsed="false">
      <c r="A563" s="20" t="n">
        <v>559</v>
      </c>
      <c r="B563" s="12"/>
      <c r="C563" s="13"/>
      <c r="D563" s="24"/>
      <c r="E563" s="12"/>
      <c r="F563" s="12"/>
      <c r="G563" s="25"/>
      <c r="H563" s="13"/>
      <c r="I563" s="13"/>
      <c r="J563" s="14" t="str">
        <f aca="false">IF(OR($H563="",$I563=""),"",$I563-$H563)</f>
        <v/>
      </c>
      <c r="K563" s="14" t="str">
        <f aca="false">IF(OR($H563="",$I563=""),"",IF($I563-$H563&lt;=Spravochnik!$E$5,"Ha","Yo'q"))</f>
        <v/>
      </c>
      <c r="L563" s="14" t="str">
        <f aca="false">IF(AND($B563&lt;&gt;"",$H563&lt;&gt;"",$I563="",Boshqaruv!$C$12-$H563&gt;Spravochnik!$E$5),"Ha","")</f>
        <v/>
      </c>
      <c r="M563" s="12"/>
      <c r="N563" s="14" t="str">
        <f aca="false">IF(OR($B563="",$C563=""),"",IF(COUNTIFS($B$5:$B$604,$B563,$C$5:$C$604,$C563)&gt;1,"Takror",""))</f>
        <v/>
      </c>
      <c r="O563" s="28" t="n">
        <f aca="false">IF(AND($B563&lt;&gt;"",$I563&gt;=Boshqaruv!$C$9,$I563&lt;=Boshqaruv!$C$10),IF(COUNTIFS(Patronaj_0_5!$D$5:$D$2504,$B563,Patronaj_0_5!$E$5:$E$2504,$C563,Patronaj_0_5!$H$5:$H$2504,"Ha",Patronaj_0_5!$B$5:$B$2504,"&gt;="&amp;Boshqaruv!$C$9,Patronaj_0_5!$B$5:$B$2504,"&lt;="&amp;Boshqaruv!$C$10)=0,1,0),0)</f>
        <v>0</v>
      </c>
    </row>
    <row r="564" customFormat="false" ht="15" hidden="false" customHeight="false" outlineLevel="0" collapsed="false">
      <c r="A564" s="20" t="n">
        <v>560</v>
      </c>
      <c r="B564" s="12"/>
      <c r="C564" s="13"/>
      <c r="D564" s="24"/>
      <c r="E564" s="12"/>
      <c r="F564" s="12"/>
      <c r="G564" s="25"/>
      <c r="H564" s="13"/>
      <c r="I564" s="13"/>
      <c r="J564" s="14" t="str">
        <f aca="false">IF(OR($H564="",$I564=""),"",$I564-$H564)</f>
        <v/>
      </c>
      <c r="K564" s="14" t="str">
        <f aca="false">IF(OR($H564="",$I564=""),"",IF($I564-$H564&lt;=Spravochnik!$E$5,"Ha","Yo'q"))</f>
        <v/>
      </c>
      <c r="L564" s="14" t="str">
        <f aca="false">IF(AND($B564&lt;&gt;"",$H564&lt;&gt;"",$I564="",Boshqaruv!$C$12-$H564&gt;Spravochnik!$E$5),"Ha","")</f>
        <v/>
      </c>
      <c r="M564" s="12"/>
      <c r="N564" s="14" t="str">
        <f aca="false">IF(OR($B564="",$C564=""),"",IF(COUNTIFS($B$5:$B$604,$B564,$C$5:$C$604,$C564)&gt;1,"Takror",""))</f>
        <v/>
      </c>
      <c r="O564" s="28" t="n">
        <f aca="false">IF(AND($B564&lt;&gt;"",$I564&gt;=Boshqaruv!$C$9,$I564&lt;=Boshqaruv!$C$10),IF(COUNTIFS(Patronaj_0_5!$D$5:$D$2504,$B564,Patronaj_0_5!$E$5:$E$2504,$C564,Patronaj_0_5!$H$5:$H$2504,"Ha",Patronaj_0_5!$B$5:$B$2504,"&gt;="&amp;Boshqaruv!$C$9,Patronaj_0_5!$B$5:$B$2504,"&lt;="&amp;Boshqaruv!$C$10)=0,1,0),0)</f>
        <v>0</v>
      </c>
    </row>
    <row r="565" customFormat="false" ht="15" hidden="false" customHeight="false" outlineLevel="0" collapsed="false">
      <c r="A565" s="20" t="n">
        <v>561</v>
      </c>
      <c r="B565" s="12"/>
      <c r="C565" s="13"/>
      <c r="D565" s="24"/>
      <c r="E565" s="12"/>
      <c r="F565" s="12"/>
      <c r="G565" s="25"/>
      <c r="H565" s="13"/>
      <c r="I565" s="13"/>
      <c r="J565" s="14" t="str">
        <f aca="false">IF(OR($H565="",$I565=""),"",$I565-$H565)</f>
        <v/>
      </c>
      <c r="K565" s="14" t="str">
        <f aca="false">IF(OR($H565="",$I565=""),"",IF($I565-$H565&lt;=Spravochnik!$E$5,"Ha","Yo'q"))</f>
        <v/>
      </c>
      <c r="L565" s="14" t="str">
        <f aca="false">IF(AND($B565&lt;&gt;"",$H565&lt;&gt;"",$I565="",Boshqaruv!$C$12-$H565&gt;Spravochnik!$E$5),"Ha","")</f>
        <v/>
      </c>
      <c r="M565" s="12"/>
      <c r="N565" s="14" t="str">
        <f aca="false">IF(OR($B565="",$C565=""),"",IF(COUNTIFS($B$5:$B$604,$B565,$C$5:$C$604,$C565)&gt;1,"Takror",""))</f>
        <v/>
      </c>
      <c r="O565" s="28" t="n">
        <f aca="false">IF(AND($B565&lt;&gt;"",$I565&gt;=Boshqaruv!$C$9,$I565&lt;=Boshqaruv!$C$10),IF(COUNTIFS(Patronaj_0_5!$D$5:$D$2504,$B565,Patronaj_0_5!$E$5:$E$2504,$C565,Patronaj_0_5!$H$5:$H$2504,"Ha",Patronaj_0_5!$B$5:$B$2504,"&gt;="&amp;Boshqaruv!$C$9,Patronaj_0_5!$B$5:$B$2504,"&lt;="&amp;Boshqaruv!$C$10)=0,1,0),0)</f>
        <v>0</v>
      </c>
    </row>
    <row r="566" customFormat="false" ht="15" hidden="false" customHeight="false" outlineLevel="0" collapsed="false">
      <c r="A566" s="20" t="n">
        <v>562</v>
      </c>
      <c r="B566" s="12"/>
      <c r="C566" s="13"/>
      <c r="D566" s="24"/>
      <c r="E566" s="12"/>
      <c r="F566" s="12"/>
      <c r="G566" s="25"/>
      <c r="H566" s="13"/>
      <c r="I566" s="13"/>
      <c r="J566" s="14" t="str">
        <f aca="false">IF(OR($H566="",$I566=""),"",$I566-$H566)</f>
        <v/>
      </c>
      <c r="K566" s="14" t="str">
        <f aca="false">IF(OR($H566="",$I566=""),"",IF($I566-$H566&lt;=Spravochnik!$E$5,"Ha","Yo'q"))</f>
        <v/>
      </c>
      <c r="L566" s="14" t="str">
        <f aca="false">IF(AND($B566&lt;&gt;"",$H566&lt;&gt;"",$I566="",Boshqaruv!$C$12-$H566&gt;Spravochnik!$E$5),"Ha","")</f>
        <v/>
      </c>
      <c r="M566" s="12"/>
      <c r="N566" s="14" t="str">
        <f aca="false">IF(OR($B566="",$C566=""),"",IF(COUNTIFS($B$5:$B$604,$B566,$C$5:$C$604,$C566)&gt;1,"Takror",""))</f>
        <v/>
      </c>
      <c r="O566" s="28" t="n">
        <f aca="false">IF(AND($B566&lt;&gt;"",$I566&gt;=Boshqaruv!$C$9,$I566&lt;=Boshqaruv!$C$10),IF(COUNTIFS(Patronaj_0_5!$D$5:$D$2504,$B566,Patronaj_0_5!$E$5:$E$2504,$C566,Patronaj_0_5!$H$5:$H$2504,"Ha",Patronaj_0_5!$B$5:$B$2504,"&gt;="&amp;Boshqaruv!$C$9,Patronaj_0_5!$B$5:$B$2504,"&lt;="&amp;Boshqaruv!$C$10)=0,1,0),0)</f>
        <v>0</v>
      </c>
    </row>
    <row r="567" customFormat="false" ht="15" hidden="false" customHeight="false" outlineLevel="0" collapsed="false">
      <c r="A567" s="20" t="n">
        <v>563</v>
      </c>
      <c r="B567" s="12"/>
      <c r="C567" s="13"/>
      <c r="D567" s="24"/>
      <c r="E567" s="12"/>
      <c r="F567" s="12"/>
      <c r="G567" s="25"/>
      <c r="H567" s="13"/>
      <c r="I567" s="13"/>
      <c r="J567" s="14" t="str">
        <f aca="false">IF(OR($H567="",$I567=""),"",$I567-$H567)</f>
        <v/>
      </c>
      <c r="K567" s="14" t="str">
        <f aca="false">IF(OR($H567="",$I567=""),"",IF($I567-$H567&lt;=Spravochnik!$E$5,"Ha","Yo'q"))</f>
        <v/>
      </c>
      <c r="L567" s="14" t="str">
        <f aca="false">IF(AND($B567&lt;&gt;"",$H567&lt;&gt;"",$I567="",Boshqaruv!$C$12-$H567&gt;Spravochnik!$E$5),"Ha","")</f>
        <v/>
      </c>
      <c r="M567" s="12"/>
      <c r="N567" s="14" t="str">
        <f aca="false">IF(OR($B567="",$C567=""),"",IF(COUNTIFS($B$5:$B$604,$B567,$C$5:$C$604,$C567)&gt;1,"Takror",""))</f>
        <v/>
      </c>
      <c r="O567" s="28" t="n">
        <f aca="false">IF(AND($B567&lt;&gt;"",$I567&gt;=Boshqaruv!$C$9,$I567&lt;=Boshqaruv!$C$10),IF(COUNTIFS(Patronaj_0_5!$D$5:$D$2504,$B567,Patronaj_0_5!$E$5:$E$2504,$C567,Patronaj_0_5!$H$5:$H$2504,"Ha",Patronaj_0_5!$B$5:$B$2504,"&gt;="&amp;Boshqaruv!$C$9,Patronaj_0_5!$B$5:$B$2504,"&lt;="&amp;Boshqaruv!$C$10)=0,1,0),0)</f>
        <v>0</v>
      </c>
    </row>
    <row r="568" customFormat="false" ht="15" hidden="false" customHeight="false" outlineLevel="0" collapsed="false">
      <c r="A568" s="20" t="n">
        <v>564</v>
      </c>
      <c r="B568" s="12"/>
      <c r="C568" s="13"/>
      <c r="D568" s="24"/>
      <c r="E568" s="12"/>
      <c r="F568" s="12"/>
      <c r="G568" s="25"/>
      <c r="H568" s="13"/>
      <c r="I568" s="13"/>
      <c r="J568" s="14" t="str">
        <f aca="false">IF(OR($H568="",$I568=""),"",$I568-$H568)</f>
        <v/>
      </c>
      <c r="K568" s="14" t="str">
        <f aca="false">IF(OR($H568="",$I568=""),"",IF($I568-$H568&lt;=Spravochnik!$E$5,"Ha","Yo'q"))</f>
        <v/>
      </c>
      <c r="L568" s="14" t="str">
        <f aca="false">IF(AND($B568&lt;&gt;"",$H568&lt;&gt;"",$I568="",Boshqaruv!$C$12-$H568&gt;Spravochnik!$E$5),"Ha","")</f>
        <v/>
      </c>
      <c r="M568" s="12"/>
      <c r="N568" s="14" t="str">
        <f aca="false">IF(OR($B568="",$C568=""),"",IF(COUNTIFS($B$5:$B$604,$B568,$C$5:$C$604,$C568)&gt;1,"Takror",""))</f>
        <v/>
      </c>
      <c r="O568" s="28" t="n">
        <f aca="false">IF(AND($B568&lt;&gt;"",$I568&gt;=Boshqaruv!$C$9,$I568&lt;=Boshqaruv!$C$10),IF(COUNTIFS(Patronaj_0_5!$D$5:$D$2504,$B568,Patronaj_0_5!$E$5:$E$2504,$C568,Patronaj_0_5!$H$5:$H$2504,"Ha",Patronaj_0_5!$B$5:$B$2504,"&gt;="&amp;Boshqaruv!$C$9,Patronaj_0_5!$B$5:$B$2504,"&lt;="&amp;Boshqaruv!$C$10)=0,1,0),0)</f>
        <v>0</v>
      </c>
    </row>
    <row r="569" customFormat="false" ht="15" hidden="false" customHeight="false" outlineLevel="0" collapsed="false">
      <c r="A569" s="20" t="n">
        <v>565</v>
      </c>
      <c r="B569" s="12"/>
      <c r="C569" s="13"/>
      <c r="D569" s="24"/>
      <c r="E569" s="12"/>
      <c r="F569" s="12"/>
      <c r="G569" s="25"/>
      <c r="H569" s="13"/>
      <c r="I569" s="13"/>
      <c r="J569" s="14" t="str">
        <f aca="false">IF(OR($H569="",$I569=""),"",$I569-$H569)</f>
        <v/>
      </c>
      <c r="K569" s="14" t="str">
        <f aca="false">IF(OR($H569="",$I569=""),"",IF($I569-$H569&lt;=Spravochnik!$E$5,"Ha","Yo'q"))</f>
        <v/>
      </c>
      <c r="L569" s="14" t="str">
        <f aca="false">IF(AND($B569&lt;&gt;"",$H569&lt;&gt;"",$I569="",Boshqaruv!$C$12-$H569&gt;Spravochnik!$E$5),"Ha","")</f>
        <v/>
      </c>
      <c r="M569" s="12"/>
      <c r="N569" s="14" t="str">
        <f aca="false">IF(OR($B569="",$C569=""),"",IF(COUNTIFS($B$5:$B$604,$B569,$C$5:$C$604,$C569)&gt;1,"Takror",""))</f>
        <v/>
      </c>
      <c r="O569" s="28" t="n">
        <f aca="false">IF(AND($B569&lt;&gt;"",$I569&gt;=Boshqaruv!$C$9,$I569&lt;=Boshqaruv!$C$10),IF(COUNTIFS(Patronaj_0_5!$D$5:$D$2504,$B569,Patronaj_0_5!$E$5:$E$2504,$C569,Patronaj_0_5!$H$5:$H$2504,"Ha",Patronaj_0_5!$B$5:$B$2504,"&gt;="&amp;Boshqaruv!$C$9,Patronaj_0_5!$B$5:$B$2504,"&lt;="&amp;Boshqaruv!$C$10)=0,1,0),0)</f>
        <v>0</v>
      </c>
    </row>
    <row r="570" customFormat="false" ht="15" hidden="false" customHeight="false" outlineLevel="0" collapsed="false">
      <c r="A570" s="20" t="n">
        <v>566</v>
      </c>
      <c r="B570" s="12"/>
      <c r="C570" s="13"/>
      <c r="D570" s="24"/>
      <c r="E570" s="12"/>
      <c r="F570" s="12"/>
      <c r="G570" s="25"/>
      <c r="H570" s="13"/>
      <c r="I570" s="13"/>
      <c r="J570" s="14" t="str">
        <f aca="false">IF(OR($H570="",$I570=""),"",$I570-$H570)</f>
        <v/>
      </c>
      <c r="K570" s="14" t="str">
        <f aca="false">IF(OR($H570="",$I570=""),"",IF($I570-$H570&lt;=Spravochnik!$E$5,"Ha","Yo'q"))</f>
        <v/>
      </c>
      <c r="L570" s="14" t="str">
        <f aca="false">IF(AND($B570&lt;&gt;"",$H570&lt;&gt;"",$I570="",Boshqaruv!$C$12-$H570&gt;Spravochnik!$E$5),"Ha","")</f>
        <v/>
      </c>
      <c r="M570" s="12"/>
      <c r="N570" s="14" t="str">
        <f aca="false">IF(OR($B570="",$C570=""),"",IF(COUNTIFS($B$5:$B$604,$B570,$C$5:$C$604,$C570)&gt;1,"Takror",""))</f>
        <v/>
      </c>
      <c r="O570" s="28" t="n">
        <f aca="false">IF(AND($B570&lt;&gt;"",$I570&gt;=Boshqaruv!$C$9,$I570&lt;=Boshqaruv!$C$10),IF(COUNTIFS(Patronaj_0_5!$D$5:$D$2504,$B570,Patronaj_0_5!$E$5:$E$2504,$C570,Patronaj_0_5!$H$5:$H$2504,"Ha",Patronaj_0_5!$B$5:$B$2504,"&gt;="&amp;Boshqaruv!$C$9,Patronaj_0_5!$B$5:$B$2504,"&lt;="&amp;Boshqaruv!$C$10)=0,1,0),0)</f>
        <v>0</v>
      </c>
    </row>
    <row r="571" customFormat="false" ht="15" hidden="false" customHeight="false" outlineLevel="0" collapsed="false">
      <c r="A571" s="20" t="n">
        <v>567</v>
      </c>
      <c r="B571" s="12"/>
      <c r="C571" s="13"/>
      <c r="D571" s="24"/>
      <c r="E571" s="12"/>
      <c r="F571" s="12"/>
      <c r="G571" s="25"/>
      <c r="H571" s="13"/>
      <c r="I571" s="13"/>
      <c r="J571" s="14" t="str">
        <f aca="false">IF(OR($H571="",$I571=""),"",$I571-$H571)</f>
        <v/>
      </c>
      <c r="K571" s="14" t="str">
        <f aca="false">IF(OR($H571="",$I571=""),"",IF($I571-$H571&lt;=Spravochnik!$E$5,"Ha","Yo'q"))</f>
        <v/>
      </c>
      <c r="L571" s="14" t="str">
        <f aca="false">IF(AND($B571&lt;&gt;"",$H571&lt;&gt;"",$I571="",Boshqaruv!$C$12-$H571&gt;Spravochnik!$E$5),"Ha","")</f>
        <v/>
      </c>
      <c r="M571" s="12"/>
      <c r="N571" s="14" t="str">
        <f aca="false">IF(OR($B571="",$C571=""),"",IF(COUNTIFS($B$5:$B$604,$B571,$C$5:$C$604,$C571)&gt;1,"Takror",""))</f>
        <v/>
      </c>
      <c r="O571" s="28" t="n">
        <f aca="false">IF(AND($B571&lt;&gt;"",$I571&gt;=Boshqaruv!$C$9,$I571&lt;=Boshqaruv!$C$10),IF(COUNTIFS(Patronaj_0_5!$D$5:$D$2504,$B571,Patronaj_0_5!$E$5:$E$2504,$C571,Patronaj_0_5!$H$5:$H$2504,"Ha",Patronaj_0_5!$B$5:$B$2504,"&gt;="&amp;Boshqaruv!$C$9,Patronaj_0_5!$B$5:$B$2504,"&lt;="&amp;Boshqaruv!$C$10)=0,1,0),0)</f>
        <v>0</v>
      </c>
    </row>
    <row r="572" customFormat="false" ht="15" hidden="false" customHeight="false" outlineLevel="0" collapsed="false">
      <c r="A572" s="20" t="n">
        <v>568</v>
      </c>
      <c r="B572" s="12"/>
      <c r="C572" s="13"/>
      <c r="D572" s="24"/>
      <c r="E572" s="12"/>
      <c r="F572" s="12"/>
      <c r="G572" s="25"/>
      <c r="H572" s="13"/>
      <c r="I572" s="13"/>
      <c r="J572" s="14" t="str">
        <f aca="false">IF(OR($H572="",$I572=""),"",$I572-$H572)</f>
        <v/>
      </c>
      <c r="K572" s="14" t="str">
        <f aca="false">IF(OR($H572="",$I572=""),"",IF($I572-$H572&lt;=Spravochnik!$E$5,"Ha","Yo'q"))</f>
        <v/>
      </c>
      <c r="L572" s="14" t="str">
        <f aca="false">IF(AND($B572&lt;&gt;"",$H572&lt;&gt;"",$I572="",Boshqaruv!$C$12-$H572&gt;Spravochnik!$E$5),"Ha","")</f>
        <v/>
      </c>
      <c r="M572" s="12"/>
      <c r="N572" s="14" t="str">
        <f aca="false">IF(OR($B572="",$C572=""),"",IF(COUNTIFS($B$5:$B$604,$B572,$C$5:$C$604,$C572)&gt;1,"Takror",""))</f>
        <v/>
      </c>
      <c r="O572" s="28" t="n">
        <f aca="false">IF(AND($B572&lt;&gt;"",$I572&gt;=Boshqaruv!$C$9,$I572&lt;=Boshqaruv!$C$10),IF(COUNTIFS(Patronaj_0_5!$D$5:$D$2504,$B572,Patronaj_0_5!$E$5:$E$2504,$C572,Patronaj_0_5!$H$5:$H$2504,"Ha",Patronaj_0_5!$B$5:$B$2504,"&gt;="&amp;Boshqaruv!$C$9,Patronaj_0_5!$B$5:$B$2504,"&lt;="&amp;Boshqaruv!$C$10)=0,1,0),0)</f>
        <v>0</v>
      </c>
    </row>
    <row r="573" customFormat="false" ht="15" hidden="false" customHeight="false" outlineLevel="0" collapsed="false">
      <c r="A573" s="20" t="n">
        <v>569</v>
      </c>
      <c r="B573" s="12"/>
      <c r="C573" s="13"/>
      <c r="D573" s="24"/>
      <c r="E573" s="12"/>
      <c r="F573" s="12"/>
      <c r="G573" s="25"/>
      <c r="H573" s="13"/>
      <c r="I573" s="13"/>
      <c r="J573" s="14" t="str">
        <f aca="false">IF(OR($H573="",$I573=""),"",$I573-$H573)</f>
        <v/>
      </c>
      <c r="K573" s="14" t="str">
        <f aca="false">IF(OR($H573="",$I573=""),"",IF($I573-$H573&lt;=Spravochnik!$E$5,"Ha","Yo'q"))</f>
        <v/>
      </c>
      <c r="L573" s="14" t="str">
        <f aca="false">IF(AND($B573&lt;&gt;"",$H573&lt;&gt;"",$I573="",Boshqaruv!$C$12-$H573&gt;Spravochnik!$E$5),"Ha","")</f>
        <v/>
      </c>
      <c r="M573" s="12"/>
      <c r="N573" s="14" t="str">
        <f aca="false">IF(OR($B573="",$C573=""),"",IF(COUNTIFS($B$5:$B$604,$B573,$C$5:$C$604,$C573)&gt;1,"Takror",""))</f>
        <v/>
      </c>
      <c r="O573" s="28" t="n">
        <f aca="false">IF(AND($B573&lt;&gt;"",$I573&gt;=Boshqaruv!$C$9,$I573&lt;=Boshqaruv!$C$10),IF(COUNTIFS(Patronaj_0_5!$D$5:$D$2504,$B573,Patronaj_0_5!$E$5:$E$2504,$C573,Patronaj_0_5!$H$5:$H$2504,"Ha",Patronaj_0_5!$B$5:$B$2504,"&gt;="&amp;Boshqaruv!$C$9,Patronaj_0_5!$B$5:$B$2504,"&lt;="&amp;Boshqaruv!$C$10)=0,1,0),0)</f>
        <v>0</v>
      </c>
    </row>
    <row r="574" customFormat="false" ht="15" hidden="false" customHeight="false" outlineLevel="0" collapsed="false">
      <c r="A574" s="20" t="n">
        <v>570</v>
      </c>
      <c r="B574" s="12"/>
      <c r="C574" s="13"/>
      <c r="D574" s="24"/>
      <c r="E574" s="12"/>
      <c r="F574" s="12"/>
      <c r="G574" s="25"/>
      <c r="H574" s="13"/>
      <c r="I574" s="13"/>
      <c r="J574" s="14" t="str">
        <f aca="false">IF(OR($H574="",$I574=""),"",$I574-$H574)</f>
        <v/>
      </c>
      <c r="K574" s="14" t="str">
        <f aca="false">IF(OR($H574="",$I574=""),"",IF($I574-$H574&lt;=Spravochnik!$E$5,"Ha","Yo'q"))</f>
        <v/>
      </c>
      <c r="L574" s="14" t="str">
        <f aca="false">IF(AND($B574&lt;&gt;"",$H574&lt;&gt;"",$I574="",Boshqaruv!$C$12-$H574&gt;Spravochnik!$E$5),"Ha","")</f>
        <v/>
      </c>
      <c r="M574" s="12"/>
      <c r="N574" s="14" t="str">
        <f aca="false">IF(OR($B574="",$C574=""),"",IF(COUNTIFS($B$5:$B$604,$B574,$C$5:$C$604,$C574)&gt;1,"Takror",""))</f>
        <v/>
      </c>
      <c r="O574" s="28" t="n">
        <f aca="false">IF(AND($B574&lt;&gt;"",$I574&gt;=Boshqaruv!$C$9,$I574&lt;=Boshqaruv!$C$10),IF(COUNTIFS(Patronaj_0_5!$D$5:$D$2504,$B574,Patronaj_0_5!$E$5:$E$2504,$C574,Patronaj_0_5!$H$5:$H$2504,"Ha",Patronaj_0_5!$B$5:$B$2504,"&gt;="&amp;Boshqaruv!$C$9,Patronaj_0_5!$B$5:$B$2504,"&lt;="&amp;Boshqaruv!$C$10)=0,1,0),0)</f>
        <v>0</v>
      </c>
    </row>
    <row r="575" customFormat="false" ht="15" hidden="false" customHeight="false" outlineLevel="0" collapsed="false">
      <c r="A575" s="20" t="n">
        <v>571</v>
      </c>
      <c r="B575" s="12"/>
      <c r="C575" s="13"/>
      <c r="D575" s="24"/>
      <c r="E575" s="12"/>
      <c r="F575" s="12"/>
      <c r="G575" s="25"/>
      <c r="H575" s="13"/>
      <c r="I575" s="13"/>
      <c r="J575" s="14" t="str">
        <f aca="false">IF(OR($H575="",$I575=""),"",$I575-$H575)</f>
        <v/>
      </c>
      <c r="K575" s="14" t="str">
        <f aca="false">IF(OR($H575="",$I575=""),"",IF($I575-$H575&lt;=Spravochnik!$E$5,"Ha","Yo'q"))</f>
        <v/>
      </c>
      <c r="L575" s="14" t="str">
        <f aca="false">IF(AND($B575&lt;&gt;"",$H575&lt;&gt;"",$I575="",Boshqaruv!$C$12-$H575&gt;Spravochnik!$E$5),"Ha","")</f>
        <v/>
      </c>
      <c r="M575" s="12"/>
      <c r="N575" s="14" t="str">
        <f aca="false">IF(OR($B575="",$C575=""),"",IF(COUNTIFS($B$5:$B$604,$B575,$C$5:$C$604,$C575)&gt;1,"Takror",""))</f>
        <v/>
      </c>
      <c r="O575" s="28" t="n">
        <f aca="false">IF(AND($B575&lt;&gt;"",$I575&gt;=Boshqaruv!$C$9,$I575&lt;=Boshqaruv!$C$10),IF(COUNTIFS(Patronaj_0_5!$D$5:$D$2504,$B575,Patronaj_0_5!$E$5:$E$2504,$C575,Patronaj_0_5!$H$5:$H$2504,"Ha",Patronaj_0_5!$B$5:$B$2504,"&gt;="&amp;Boshqaruv!$C$9,Patronaj_0_5!$B$5:$B$2504,"&lt;="&amp;Boshqaruv!$C$10)=0,1,0),0)</f>
        <v>0</v>
      </c>
    </row>
    <row r="576" customFormat="false" ht="15" hidden="false" customHeight="false" outlineLevel="0" collapsed="false">
      <c r="A576" s="20" t="n">
        <v>572</v>
      </c>
      <c r="B576" s="12"/>
      <c r="C576" s="13"/>
      <c r="D576" s="24"/>
      <c r="E576" s="12"/>
      <c r="F576" s="12"/>
      <c r="G576" s="25"/>
      <c r="H576" s="13"/>
      <c r="I576" s="13"/>
      <c r="J576" s="14" t="str">
        <f aca="false">IF(OR($H576="",$I576=""),"",$I576-$H576)</f>
        <v/>
      </c>
      <c r="K576" s="14" t="str">
        <f aca="false">IF(OR($H576="",$I576=""),"",IF($I576-$H576&lt;=Spravochnik!$E$5,"Ha","Yo'q"))</f>
        <v/>
      </c>
      <c r="L576" s="14" t="str">
        <f aca="false">IF(AND($B576&lt;&gt;"",$H576&lt;&gt;"",$I576="",Boshqaruv!$C$12-$H576&gt;Spravochnik!$E$5),"Ha","")</f>
        <v/>
      </c>
      <c r="M576" s="12"/>
      <c r="N576" s="14" t="str">
        <f aca="false">IF(OR($B576="",$C576=""),"",IF(COUNTIFS($B$5:$B$604,$B576,$C$5:$C$604,$C576)&gt;1,"Takror",""))</f>
        <v/>
      </c>
      <c r="O576" s="28" t="n">
        <f aca="false">IF(AND($B576&lt;&gt;"",$I576&gt;=Boshqaruv!$C$9,$I576&lt;=Boshqaruv!$C$10),IF(COUNTIFS(Patronaj_0_5!$D$5:$D$2504,$B576,Patronaj_0_5!$E$5:$E$2504,$C576,Patronaj_0_5!$H$5:$H$2504,"Ha",Patronaj_0_5!$B$5:$B$2504,"&gt;="&amp;Boshqaruv!$C$9,Patronaj_0_5!$B$5:$B$2504,"&lt;="&amp;Boshqaruv!$C$10)=0,1,0),0)</f>
        <v>0</v>
      </c>
    </row>
    <row r="577" customFormat="false" ht="15" hidden="false" customHeight="false" outlineLevel="0" collapsed="false">
      <c r="A577" s="20" t="n">
        <v>573</v>
      </c>
      <c r="B577" s="12"/>
      <c r="C577" s="13"/>
      <c r="D577" s="24"/>
      <c r="E577" s="12"/>
      <c r="F577" s="12"/>
      <c r="G577" s="25"/>
      <c r="H577" s="13"/>
      <c r="I577" s="13"/>
      <c r="J577" s="14" t="str">
        <f aca="false">IF(OR($H577="",$I577=""),"",$I577-$H577)</f>
        <v/>
      </c>
      <c r="K577" s="14" t="str">
        <f aca="false">IF(OR($H577="",$I577=""),"",IF($I577-$H577&lt;=Spravochnik!$E$5,"Ha","Yo'q"))</f>
        <v/>
      </c>
      <c r="L577" s="14" t="str">
        <f aca="false">IF(AND($B577&lt;&gt;"",$H577&lt;&gt;"",$I577="",Boshqaruv!$C$12-$H577&gt;Spravochnik!$E$5),"Ha","")</f>
        <v/>
      </c>
      <c r="M577" s="12"/>
      <c r="N577" s="14" t="str">
        <f aca="false">IF(OR($B577="",$C577=""),"",IF(COUNTIFS($B$5:$B$604,$B577,$C$5:$C$604,$C577)&gt;1,"Takror",""))</f>
        <v/>
      </c>
      <c r="O577" s="28" t="n">
        <f aca="false">IF(AND($B577&lt;&gt;"",$I577&gt;=Boshqaruv!$C$9,$I577&lt;=Boshqaruv!$C$10),IF(COUNTIFS(Patronaj_0_5!$D$5:$D$2504,$B577,Patronaj_0_5!$E$5:$E$2504,$C577,Patronaj_0_5!$H$5:$H$2504,"Ha",Patronaj_0_5!$B$5:$B$2504,"&gt;="&amp;Boshqaruv!$C$9,Patronaj_0_5!$B$5:$B$2504,"&lt;="&amp;Boshqaruv!$C$10)=0,1,0),0)</f>
        <v>0</v>
      </c>
    </row>
    <row r="578" customFormat="false" ht="15" hidden="false" customHeight="false" outlineLevel="0" collapsed="false">
      <c r="A578" s="20" t="n">
        <v>574</v>
      </c>
      <c r="B578" s="12"/>
      <c r="C578" s="13"/>
      <c r="D578" s="24"/>
      <c r="E578" s="12"/>
      <c r="F578" s="12"/>
      <c r="G578" s="25"/>
      <c r="H578" s="13"/>
      <c r="I578" s="13"/>
      <c r="J578" s="14" t="str">
        <f aca="false">IF(OR($H578="",$I578=""),"",$I578-$H578)</f>
        <v/>
      </c>
      <c r="K578" s="14" t="str">
        <f aca="false">IF(OR($H578="",$I578=""),"",IF($I578-$H578&lt;=Spravochnik!$E$5,"Ha","Yo'q"))</f>
        <v/>
      </c>
      <c r="L578" s="14" t="str">
        <f aca="false">IF(AND($B578&lt;&gt;"",$H578&lt;&gt;"",$I578="",Boshqaruv!$C$12-$H578&gt;Spravochnik!$E$5),"Ha","")</f>
        <v/>
      </c>
      <c r="M578" s="12"/>
      <c r="N578" s="14" t="str">
        <f aca="false">IF(OR($B578="",$C578=""),"",IF(COUNTIFS($B$5:$B$604,$B578,$C$5:$C$604,$C578)&gt;1,"Takror",""))</f>
        <v/>
      </c>
      <c r="O578" s="28" t="n">
        <f aca="false">IF(AND($B578&lt;&gt;"",$I578&gt;=Boshqaruv!$C$9,$I578&lt;=Boshqaruv!$C$10),IF(COUNTIFS(Patronaj_0_5!$D$5:$D$2504,$B578,Patronaj_0_5!$E$5:$E$2504,$C578,Patronaj_0_5!$H$5:$H$2504,"Ha",Patronaj_0_5!$B$5:$B$2504,"&gt;="&amp;Boshqaruv!$C$9,Patronaj_0_5!$B$5:$B$2504,"&lt;="&amp;Boshqaruv!$C$10)=0,1,0),0)</f>
        <v>0</v>
      </c>
    </row>
    <row r="579" customFormat="false" ht="15" hidden="false" customHeight="false" outlineLevel="0" collapsed="false">
      <c r="A579" s="20" t="n">
        <v>575</v>
      </c>
      <c r="B579" s="12"/>
      <c r="C579" s="13"/>
      <c r="D579" s="24"/>
      <c r="E579" s="12"/>
      <c r="F579" s="12"/>
      <c r="G579" s="25"/>
      <c r="H579" s="13"/>
      <c r="I579" s="13"/>
      <c r="J579" s="14" t="str">
        <f aca="false">IF(OR($H579="",$I579=""),"",$I579-$H579)</f>
        <v/>
      </c>
      <c r="K579" s="14" t="str">
        <f aca="false">IF(OR($H579="",$I579=""),"",IF($I579-$H579&lt;=Spravochnik!$E$5,"Ha","Yo'q"))</f>
        <v/>
      </c>
      <c r="L579" s="14" t="str">
        <f aca="false">IF(AND($B579&lt;&gt;"",$H579&lt;&gt;"",$I579="",Boshqaruv!$C$12-$H579&gt;Spravochnik!$E$5),"Ha","")</f>
        <v/>
      </c>
      <c r="M579" s="12"/>
      <c r="N579" s="14" t="str">
        <f aca="false">IF(OR($B579="",$C579=""),"",IF(COUNTIFS($B$5:$B$604,$B579,$C$5:$C$604,$C579)&gt;1,"Takror",""))</f>
        <v/>
      </c>
      <c r="O579" s="28" t="n">
        <f aca="false">IF(AND($B579&lt;&gt;"",$I579&gt;=Boshqaruv!$C$9,$I579&lt;=Boshqaruv!$C$10),IF(COUNTIFS(Patronaj_0_5!$D$5:$D$2504,$B579,Patronaj_0_5!$E$5:$E$2504,$C579,Patronaj_0_5!$H$5:$H$2504,"Ha",Patronaj_0_5!$B$5:$B$2504,"&gt;="&amp;Boshqaruv!$C$9,Patronaj_0_5!$B$5:$B$2504,"&lt;="&amp;Boshqaruv!$C$10)=0,1,0),0)</f>
        <v>0</v>
      </c>
    </row>
    <row r="580" customFormat="false" ht="15" hidden="false" customHeight="false" outlineLevel="0" collapsed="false">
      <c r="A580" s="20" t="n">
        <v>576</v>
      </c>
      <c r="B580" s="12"/>
      <c r="C580" s="13"/>
      <c r="D580" s="24"/>
      <c r="E580" s="12"/>
      <c r="F580" s="12"/>
      <c r="G580" s="25"/>
      <c r="H580" s="13"/>
      <c r="I580" s="13"/>
      <c r="J580" s="14" t="str">
        <f aca="false">IF(OR($H580="",$I580=""),"",$I580-$H580)</f>
        <v/>
      </c>
      <c r="K580" s="14" t="str">
        <f aca="false">IF(OR($H580="",$I580=""),"",IF($I580-$H580&lt;=Spravochnik!$E$5,"Ha","Yo'q"))</f>
        <v/>
      </c>
      <c r="L580" s="14" t="str">
        <f aca="false">IF(AND($B580&lt;&gt;"",$H580&lt;&gt;"",$I580="",Boshqaruv!$C$12-$H580&gt;Spravochnik!$E$5),"Ha","")</f>
        <v/>
      </c>
      <c r="M580" s="12"/>
      <c r="N580" s="14" t="str">
        <f aca="false">IF(OR($B580="",$C580=""),"",IF(COUNTIFS($B$5:$B$604,$B580,$C$5:$C$604,$C580)&gt;1,"Takror",""))</f>
        <v/>
      </c>
      <c r="O580" s="28" t="n">
        <f aca="false">IF(AND($B580&lt;&gt;"",$I580&gt;=Boshqaruv!$C$9,$I580&lt;=Boshqaruv!$C$10),IF(COUNTIFS(Patronaj_0_5!$D$5:$D$2504,$B580,Patronaj_0_5!$E$5:$E$2504,$C580,Patronaj_0_5!$H$5:$H$2504,"Ha",Patronaj_0_5!$B$5:$B$2504,"&gt;="&amp;Boshqaruv!$C$9,Patronaj_0_5!$B$5:$B$2504,"&lt;="&amp;Boshqaruv!$C$10)=0,1,0),0)</f>
        <v>0</v>
      </c>
    </row>
    <row r="581" customFormat="false" ht="15" hidden="false" customHeight="false" outlineLevel="0" collapsed="false">
      <c r="A581" s="20" t="n">
        <v>577</v>
      </c>
      <c r="B581" s="12"/>
      <c r="C581" s="13"/>
      <c r="D581" s="24"/>
      <c r="E581" s="12"/>
      <c r="F581" s="12"/>
      <c r="G581" s="25"/>
      <c r="H581" s="13"/>
      <c r="I581" s="13"/>
      <c r="J581" s="14" t="str">
        <f aca="false">IF(OR($H581="",$I581=""),"",$I581-$H581)</f>
        <v/>
      </c>
      <c r="K581" s="14" t="str">
        <f aca="false">IF(OR($H581="",$I581=""),"",IF($I581-$H581&lt;=Spravochnik!$E$5,"Ha","Yo'q"))</f>
        <v/>
      </c>
      <c r="L581" s="14" t="str">
        <f aca="false">IF(AND($B581&lt;&gt;"",$H581&lt;&gt;"",$I581="",Boshqaruv!$C$12-$H581&gt;Spravochnik!$E$5),"Ha","")</f>
        <v/>
      </c>
      <c r="M581" s="12"/>
      <c r="N581" s="14" t="str">
        <f aca="false">IF(OR($B581="",$C581=""),"",IF(COUNTIFS($B$5:$B$604,$B581,$C$5:$C$604,$C581)&gt;1,"Takror",""))</f>
        <v/>
      </c>
      <c r="O581" s="28" t="n">
        <f aca="false">IF(AND($B581&lt;&gt;"",$I581&gt;=Boshqaruv!$C$9,$I581&lt;=Boshqaruv!$C$10),IF(COUNTIFS(Patronaj_0_5!$D$5:$D$2504,$B581,Patronaj_0_5!$E$5:$E$2504,$C581,Patronaj_0_5!$H$5:$H$2504,"Ha",Patronaj_0_5!$B$5:$B$2504,"&gt;="&amp;Boshqaruv!$C$9,Patronaj_0_5!$B$5:$B$2504,"&lt;="&amp;Boshqaruv!$C$10)=0,1,0),0)</f>
        <v>0</v>
      </c>
    </row>
    <row r="582" customFormat="false" ht="15" hidden="false" customHeight="false" outlineLevel="0" collapsed="false">
      <c r="A582" s="20" t="n">
        <v>578</v>
      </c>
      <c r="B582" s="12"/>
      <c r="C582" s="13"/>
      <c r="D582" s="24"/>
      <c r="E582" s="12"/>
      <c r="F582" s="12"/>
      <c r="G582" s="25"/>
      <c r="H582" s="13"/>
      <c r="I582" s="13"/>
      <c r="J582" s="14" t="str">
        <f aca="false">IF(OR($H582="",$I582=""),"",$I582-$H582)</f>
        <v/>
      </c>
      <c r="K582" s="14" t="str">
        <f aca="false">IF(OR($H582="",$I582=""),"",IF($I582-$H582&lt;=Spravochnik!$E$5,"Ha","Yo'q"))</f>
        <v/>
      </c>
      <c r="L582" s="14" t="str">
        <f aca="false">IF(AND($B582&lt;&gt;"",$H582&lt;&gt;"",$I582="",Boshqaruv!$C$12-$H582&gt;Spravochnik!$E$5),"Ha","")</f>
        <v/>
      </c>
      <c r="M582" s="12"/>
      <c r="N582" s="14" t="str">
        <f aca="false">IF(OR($B582="",$C582=""),"",IF(COUNTIFS($B$5:$B$604,$B582,$C$5:$C$604,$C582)&gt;1,"Takror",""))</f>
        <v/>
      </c>
      <c r="O582" s="28" t="n">
        <f aca="false">IF(AND($B582&lt;&gt;"",$I582&gt;=Boshqaruv!$C$9,$I582&lt;=Boshqaruv!$C$10),IF(COUNTIFS(Patronaj_0_5!$D$5:$D$2504,$B582,Patronaj_0_5!$E$5:$E$2504,$C582,Patronaj_0_5!$H$5:$H$2504,"Ha",Patronaj_0_5!$B$5:$B$2504,"&gt;="&amp;Boshqaruv!$C$9,Patronaj_0_5!$B$5:$B$2504,"&lt;="&amp;Boshqaruv!$C$10)=0,1,0),0)</f>
        <v>0</v>
      </c>
    </row>
    <row r="583" customFormat="false" ht="15" hidden="false" customHeight="false" outlineLevel="0" collapsed="false">
      <c r="A583" s="20" t="n">
        <v>579</v>
      </c>
      <c r="B583" s="12"/>
      <c r="C583" s="13"/>
      <c r="D583" s="24"/>
      <c r="E583" s="12"/>
      <c r="F583" s="12"/>
      <c r="G583" s="25"/>
      <c r="H583" s="13"/>
      <c r="I583" s="13"/>
      <c r="J583" s="14" t="str">
        <f aca="false">IF(OR($H583="",$I583=""),"",$I583-$H583)</f>
        <v/>
      </c>
      <c r="K583" s="14" t="str">
        <f aca="false">IF(OR($H583="",$I583=""),"",IF($I583-$H583&lt;=Spravochnik!$E$5,"Ha","Yo'q"))</f>
        <v/>
      </c>
      <c r="L583" s="14" t="str">
        <f aca="false">IF(AND($B583&lt;&gt;"",$H583&lt;&gt;"",$I583="",Boshqaruv!$C$12-$H583&gt;Spravochnik!$E$5),"Ha","")</f>
        <v/>
      </c>
      <c r="M583" s="12"/>
      <c r="N583" s="14" t="str">
        <f aca="false">IF(OR($B583="",$C583=""),"",IF(COUNTIFS($B$5:$B$604,$B583,$C$5:$C$604,$C583)&gt;1,"Takror",""))</f>
        <v/>
      </c>
      <c r="O583" s="28" t="n">
        <f aca="false">IF(AND($B583&lt;&gt;"",$I583&gt;=Boshqaruv!$C$9,$I583&lt;=Boshqaruv!$C$10),IF(COUNTIFS(Patronaj_0_5!$D$5:$D$2504,$B583,Patronaj_0_5!$E$5:$E$2504,$C583,Patronaj_0_5!$H$5:$H$2504,"Ha",Patronaj_0_5!$B$5:$B$2504,"&gt;="&amp;Boshqaruv!$C$9,Patronaj_0_5!$B$5:$B$2504,"&lt;="&amp;Boshqaruv!$C$10)=0,1,0),0)</f>
        <v>0</v>
      </c>
    </row>
    <row r="584" customFormat="false" ht="15" hidden="false" customHeight="false" outlineLevel="0" collapsed="false">
      <c r="A584" s="20" t="n">
        <v>580</v>
      </c>
      <c r="B584" s="12"/>
      <c r="C584" s="13"/>
      <c r="D584" s="24"/>
      <c r="E584" s="12"/>
      <c r="F584" s="12"/>
      <c r="G584" s="25"/>
      <c r="H584" s="13"/>
      <c r="I584" s="13"/>
      <c r="J584" s="14" t="str">
        <f aca="false">IF(OR($H584="",$I584=""),"",$I584-$H584)</f>
        <v/>
      </c>
      <c r="K584" s="14" t="str">
        <f aca="false">IF(OR($H584="",$I584=""),"",IF($I584-$H584&lt;=Spravochnik!$E$5,"Ha","Yo'q"))</f>
        <v/>
      </c>
      <c r="L584" s="14" t="str">
        <f aca="false">IF(AND($B584&lt;&gt;"",$H584&lt;&gt;"",$I584="",Boshqaruv!$C$12-$H584&gt;Spravochnik!$E$5),"Ha","")</f>
        <v/>
      </c>
      <c r="M584" s="12"/>
      <c r="N584" s="14" t="str">
        <f aca="false">IF(OR($B584="",$C584=""),"",IF(COUNTIFS($B$5:$B$604,$B584,$C$5:$C$604,$C584)&gt;1,"Takror",""))</f>
        <v/>
      </c>
      <c r="O584" s="28" t="n">
        <f aca="false">IF(AND($B584&lt;&gt;"",$I584&gt;=Boshqaruv!$C$9,$I584&lt;=Boshqaruv!$C$10),IF(COUNTIFS(Patronaj_0_5!$D$5:$D$2504,$B584,Patronaj_0_5!$E$5:$E$2504,$C584,Patronaj_0_5!$H$5:$H$2504,"Ha",Patronaj_0_5!$B$5:$B$2504,"&gt;="&amp;Boshqaruv!$C$9,Patronaj_0_5!$B$5:$B$2504,"&lt;="&amp;Boshqaruv!$C$10)=0,1,0),0)</f>
        <v>0</v>
      </c>
    </row>
    <row r="585" customFormat="false" ht="15" hidden="false" customHeight="false" outlineLevel="0" collapsed="false">
      <c r="A585" s="20" t="n">
        <v>581</v>
      </c>
      <c r="B585" s="12"/>
      <c r="C585" s="13"/>
      <c r="D585" s="24"/>
      <c r="E585" s="12"/>
      <c r="F585" s="12"/>
      <c r="G585" s="25"/>
      <c r="H585" s="13"/>
      <c r="I585" s="13"/>
      <c r="J585" s="14" t="str">
        <f aca="false">IF(OR($H585="",$I585=""),"",$I585-$H585)</f>
        <v/>
      </c>
      <c r="K585" s="14" t="str">
        <f aca="false">IF(OR($H585="",$I585=""),"",IF($I585-$H585&lt;=Spravochnik!$E$5,"Ha","Yo'q"))</f>
        <v/>
      </c>
      <c r="L585" s="14" t="str">
        <f aca="false">IF(AND($B585&lt;&gt;"",$H585&lt;&gt;"",$I585="",Boshqaruv!$C$12-$H585&gt;Spravochnik!$E$5),"Ha","")</f>
        <v/>
      </c>
      <c r="M585" s="12"/>
      <c r="N585" s="14" t="str">
        <f aca="false">IF(OR($B585="",$C585=""),"",IF(COUNTIFS($B$5:$B$604,$B585,$C$5:$C$604,$C585)&gt;1,"Takror",""))</f>
        <v/>
      </c>
      <c r="O585" s="28" t="n">
        <f aca="false">IF(AND($B585&lt;&gt;"",$I585&gt;=Boshqaruv!$C$9,$I585&lt;=Boshqaruv!$C$10),IF(COUNTIFS(Patronaj_0_5!$D$5:$D$2504,$B585,Patronaj_0_5!$E$5:$E$2504,$C585,Patronaj_0_5!$H$5:$H$2504,"Ha",Patronaj_0_5!$B$5:$B$2504,"&gt;="&amp;Boshqaruv!$C$9,Patronaj_0_5!$B$5:$B$2504,"&lt;="&amp;Boshqaruv!$C$10)=0,1,0),0)</f>
        <v>0</v>
      </c>
    </row>
    <row r="586" customFormat="false" ht="15" hidden="false" customHeight="false" outlineLevel="0" collapsed="false">
      <c r="A586" s="20" t="n">
        <v>582</v>
      </c>
      <c r="B586" s="12"/>
      <c r="C586" s="13"/>
      <c r="D586" s="24"/>
      <c r="E586" s="12"/>
      <c r="F586" s="12"/>
      <c r="G586" s="25"/>
      <c r="H586" s="13"/>
      <c r="I586" s="13"/>
      <c r="J586" s="14" t="str">
        <f aca="false">IF(OR($H586="",$I586=""),"",$I586-$H586)</f>
        <v/>
      </c>
      <c r="K586" s="14" t="str">
        <f aca="false">IF(OR($H586="",$I586=""),"",IF($I586-$H586&lt;=Spravochnik!$E$5,"Ha","Yo'q"))</f>
        <v/>
      </c>
      <c r="L586" s="14" t="str">
        <f aca="false">IF(AND($B586&lt;&gt;"",$H586&lt;&gt;"",$I586="",Boshqaruv!$C$12-$H586&gt;Spravochnik!$E$5),"Ha","")</f>
        <v/>
      </c>
      <c r="M586" s="12"/>
      <c r="N586" s="14" t="str">
        <f aca="false">IF(OR($B586="",$C586=""),"",IF(COUNTIFS($B$5:$B$604,$B586,$C$5:$C$604,$C586)&gt;1,"Takror",""))</f>
        <v/>
      </c>
      <c r="O586" s="28" t="n">
        <f aca="false">IF(AND($B586&lt;&gt;"",$I586&gt;=Boshqaruv!$C$9,$I586&lt;=Boshqaruv!$C$10),IF(COUNTIFS(Patronaj_0_5!$D$5:$D$2504,$B586,Patronaj_0_5!$E$5:$E$2504,$C586,Patronaj_0_5!$H$5:$H$2504,"Ha",Patronaj_0_5!$B$5:$B$2504,"&gt;="&amp;Boshqaruv!$C$9,Patronaj_0_5!$B$5:$B$2504,"&lt;="&amp;Boshqaruv!$C$10)=0,1,0),0)</f>
        <v>0</v>
      </c>
    </row>
    <row r="587" customFormat="false" ht="15" hidden="false" customHeight="false" outlineLevel="0" collapsed="false">
      <c r="A587" s="20" t="n">
        <v>583</v>
      </c>
      <c r="B587" s="12"/>
      <c r="C587" s="13"/>
      <c r="D587" s="24"/>
      <c r="E587" s="12"/>
      <c r="F587" s="12"/>
      <c r="G587" s="25"/>
      <c r="H587" s="13"/>
      <c r="I587" s="13"/>
      <c r="J587" s="14" t="str">
        <f aca="false">IF(OR($H587="",$I587=""),"",$I587-$H587)</f>
        <v/>
      </c>
      <c r="K587" s="14" t="str">
        <f aca="false">IF(OR($H587="",$I587=""),"",IF($I587-$H587&lt;=Spravochnik!$E$5,"Ha","Yo'q"))</f>
        <v/>
      </c>
      <c r="L587" s="14" t="str">
        <f aca="false">IF(AND($B587&lt;&gt;"",$H587&lt;&gt;"",$I587="",Boshqaruv!$C$12-$H587&gt;Spravochnik!$E$5),"Ha","")</f>
        <v/>
      </c>
      <c r="M587" s="12"/>
      <c r="N587" s="14" t="str">
        <f aca="false">IF(OR($B587="",$C587=""),"",IF(COUNTIFS($B$5:$B$604,$B587,$C$5:$C$604,$C587)&gt;1,"Takror",""))</f>
        <v/>
      </c>
      <c r="O587" s="28" t="n">
        <f aca="false">IF(AND($B587&lt;&gt;"",$I587&gt;=Boshqaruv!$C$9,$I587&lt;=Boshqaruv!$C$10),IF(COUNTIFS(Patronaj_0_5!$D$5:$D$2504,$B587,Patronaj_0_5!$E$5:$E$2504,$C587,Patronaj_0_5!$H$5:$H$2504,"Ha",Patronaj_0_5!$B$5:$B$2504,"&gt;="&amp;Boshqaruv!$C$9,Patronaj_0_5!$B$5:$B$2504,"&lt;="&amp;Boshqaruv!$C$10)=0,1,0),0)</f>
        <v>0</v>
      </c>
    </row>
    <row r="588" customFormat="false" ht="15" hidden="false" customHeight="false" outlineLevel="0" collapsed="false">
      <c r="A588" s="20" t="n">
        <v>584</v>
      </c>
      <c r="B588" s="12"/>
      <c r="C588" s="13"/>
      <c r="D588" s="24"/>
      <c r="E588" s="12"/>
      <c r="F588" s="12"/>
      <c r="G588" s="25"/>
      <c r="H588" s="13"/>
      <c r="I588" s="13"/>
      <c r="J588" s="14" t="str">
        <f aca="false">IF(OR($H588="",$I588=""),"",$I588-$H588)</f>
        <v/>
      </c>
      <c r="K588" s="14" t="str">
        <f aca="false">IF(OR($H588="",$I588=""),"",IF($I588-$H588&lt;=Spravochnik!$E$5,"Ha","Yo'q"))</f>
        <v/>
      </c>
      <c r="L588" s="14" t="str">
        <f aca="false">IF(AND($B588&lt;&gt;"",$H588&lt;&gt;"",$I588="",Boshqaruv!$C$12-$H588&gt;Spravochnik!$E$5),"Ha","")</f>
        <v/>
      </c>
      <c r="M588" s="12"/>
      <c r="N588" s="14" t="str">
        <f aca="false">IF(OR($B588="",$C588=""),"",IF(COUNTIFS($B$5:$B$604,$B588,$C$5:$C$604,$C588)&gt;1,"Takror",""))</f>
        <v/>
      </c>
      <c r="O588" s="28" t="n">
        <f aca="false">IF(AND($B588&lt;&gt;"",$I588&gt;=Boshqaruv!$C$9,$I588&lt;=Boshqaruv!$C$10),IF(COUNTIFS(Patronaj_0_5!$D$5:$D$2504,$B588,Patronaj_0_5!$E$5:$E$2504,$C588,Patronaj_0_5!$H$5:$H$2504,"Ha",Patronaj_0_5!$B$5:$B$2504,"&gt;="&amp;Boshqaruv!$C$9,Patronaj_0_5!$B$5:$B$2504,"&lt;="&amp;Boshqaruv!$C$10)=0,1,0),0)</f>
        <v>0</v>
      </c>
    </row>
    <row r="589" customFormat="false" ht="15" hidden="false" customHeight="false" outlineLevel="0" collapsed="false">
      <c r="A589" s="20" t="n">
        <v>585</v>
      </c>
      <c r="B589" s="12"/>
      <c r="C589" s="13"/>
      <c r="D589" s="24"/>
      <c r="E589" s="12"/>
      <c r="F589" s="12"/>
      <c r="G589" s="25"/>
      <c r="H589" s="13"/>
      <c r="I589" s="13"/>
      <c r="J589" s="14" t="str">
        <f aca="false">IF(OR($H589="",$I589=""),"",$I589-$H589)</f>
        <v/>
      </c>
      <c r="K589" s="14" t="str">
        <f aca="false">IF(OR($H589="",$I589=""),"",IF($I589-$H589&lt;=Spravochnik!$E$5,"Ha","Yo'q"))</f>
        <v/>
      </c>
      <c r="L589" s="14" t="str">
        <f aca="false">IF(AND($B589&lt;&gt;"",$H589&lt;&gt;"",$I589="",Boshqaruv!$C$12-$H589&gt;Spravochnik!$E$5),"Ha","")</f>
        <v/>
      </c>
      <c r="M589" s="12"/>
      <c r="N589" s="14" t="str">
        <f aca="false">IF(OR($B589="",$C589=""),"",IF(COUNTIFS($B$5:$B$604,$B589,$C$5:$C$604,$C589)&gt;1,"Takror",""))</f>
        <v/>
      </c>
      <c r="O589" s="28" t="n">
        <f aca="false">IF(AND($B589&lt;&gt;"",$I589&gt;=Boshqaruv!$C$9,$I589&lt;=Boshqaruv!$C$10),IF(COUNTIFS(Patronaj_0_5!$D$5:$D$2504,$B589,Patronaj_0_5!$E$5:$E$2504,$C589,Patronaj_0_5!$H$5:$H$2504,"Ha",Patronaj_0_5!$B$5:$B$2504,"&gt;="&amp;Boshqaruv!$C$9,Patronaj_0_5!$B$5:$B$2504,"&lt;="&amp;Boshqaruv!$C$10)=0,1,0),0)</f>
        <v>0</v>
      </c>
    </row>
    <row r="590" customFormat="false" ht="15" hidden="false" customHeight="false" outlineLevel="0" collapsed="false">
      <c r="A590" s="20" t="n">
        <v>586</v>
      </c>
      <c r="B590" s="12"/>
      <c r="C590" s="13"/>
      <c r="D590" s="24"/>
      <c r="E590" s="12"/>
      <c r="F590" s="12"/>
      <c r="G590" s="25"/>
      <c r="H590" s="13"/>
      <c r="I590" s="13"/>
      <c r="J590" s="14" t="str">
        <f aca="false">IF(OR($H590="",$I590=""),"",$I590-$H590)</f>
        <v/>
      </c>
      <c r="K590" s="14" t="str">
        <f aca="false">IF(OR($H590="",$I590=""),"",IF($I590-$H590&lt;=Spravochnik!$E$5,"Ha","Yo'q"))</f>
        <v/>
      </c>
      <c r="L590" s="14" t="str">
        <f aca="false">IF(AND($B590&lt;&gt;"",$H590&lt;&gt;"",$I590="",Boshqaruv!$C$12-$H590&gt;Spravochnik!$E$5),"Ha","")</f>
        <v/>
      </c>
      <c r="M590" s="12"/>
      <c r="N590" s="14" t="str">
        <f aca="false">IF(OR($B590="",$C590=""),"",IF(COUNTIFS($B$5:$B$604,$B590,$C$5:$C$604,$C590)&gt;1,"Takror",""))</f>
        <v/>
      </c>
      <c r="O590" s="28" t="n">
        <f aca="false">IF(AND($B590&lt;&gt;"",$I590&gt;=Boshqaruv!$C$9,$I590&lt;=Boshqaruv!$C$10),IF(COUNTIFS(Patronaj_0_5!$D$5:$D$2504,$B590,Patronaj_0_5!$E$5:$E$2504,$C590,Patronaj_0_5!$H$5:$H$2504,"Ha",Patronaj_0_5!$B$5:$B$2504,"&gt;="&amp;Boshqaruv!$C$9,Patronaj_0_5!$B$5:$B$2504,"&lt;="&amp;Boshqaruv!$C$10)=0,1,0),0)</f>
        <v>0</v>
      </c>
    </row>
    <row r="591" customFormat="false" ht="15" hidden="false" customHeight="false" outlineLevel="0" collapsed="false">
      <c r="A591" s="20" t="n">
        <v>587</v>
      </c>
      <c r="B591" s="12"/>
      <c r="C591" s="13"/>
      <c r="D591" s="24"/>
      <c r="E591" s="12"/>
      <c r="F591" s="12"/>
      <c r="G591" s="25"/>
      <c r="H591" s="13"/>
      <c r="I591" s="13"/>
      <c r="J591" s="14" t="str">
        <f aca="false">IF(OR($H591="",$I591=""),"",$I591-$H591)</f>
        <v/>
      </c>
      <c r="K591" s="14" t="str">
        <f aca="false">IF(OR($H591="",$I591=""),"",IF($I591-$H591&lt;=Spravochnik!$E$5,"Ha","Yo'q"))</f>
        <v/>
      </c>
      <c r="L591" s="14" t="str">
        <f aca="false">IF(AND($B591&lt;&gt;"",$H591&lt;&gt;"",$I591="",Boshqaruv!$C$12-$H591&gt;Spravochnik!$E$5),"Ha","")</f>
        <v/>
      </c>
      <c r="M591" s="12"/>
      <c r="N591" s="14" t="str">
        <f aca="false">IF(OR($B591="",$C591=""),"",IF(COUNTIFS($B$5:$B$604,$B591,$C$5:$C$604,$C591)&gt;1,"Takror",""))</f>
        <v/>
      </c>
      <c r="O591" s="28" t="n">
        <f aca="false">IF(AND($B591&lt;&gt;"",$I591&gt;=Boshqaruv!$C$9,$I591&lt;=Boshqaruv!$C$10),IF(COUNTIFS(Patronaj_0_5!$D$5:$D$2504,$B591,Patronaj_0_5!$E$5:$E$2504,$C591,Patronaj_0_5!$H$5:$H$2504,"Ha",Patronaj_0_5!$B$5:$B$2504,"&gt;="&amp;Boshqaruv!$C$9,Patronaj_0_5!$B$5:$B$2504,"&lt;="&amp;Boshqaruv!$C$10)=0,1,0),0)</f>
        <v>0</v>
      </c>
    </row>
    <row r="592" customFormat="false" ht="15" hidden="false" customHeight="false" outlineLevel="0" collapsed="false">
      <c r="A592" s="20" t="n">
        <v>588</v>
      </c>
      <c r="B592" s="12"/>
      <c r="C592" s="13"/>
      <c r="D592" s="24"/>
      <c r="E592" s="12"/>
      <c r="F592" s="12"/>
      <c r="G592" s="25"/>
      <c r="H592" s="13"/>
      <c r="I592" s="13"/>
      <c r="J592" s="14" t="str">
        <f aca="false">IF(OR($H592="",$I592=""),"",$I592-$H592)</f>
        <v/>
      </c>
      <c r="K592" s="14" t="str">
        <f aca="false">IF(OR($H592="",$I592=""),"",IF($I592-$H592&lt;=Spravochnik!$E$5,"Ha","Yo'q"))</f>
        <v/>
      </c>
      <c r="L592" s="14" t="str">
        <f aca="false">IF(AND($B592&lt;&gt;"",$H592&lt;&gt;"",$I592="",Boshqaruv!$C$12-$H592&gt;Spravochnik!$E$5),"Ha","")</f>
        <v/>
      </c>
      <c r="M592" s="12"/>
      <c r="N592" s="14" t="str">
        <f aca="false">IF(OR($B592="",$C592=""),"",IF(COUNTIFS($B$5:$B$604,$B592,$C$5:$C$604,$C592)&gt;1,"Takror",""))</f>
        <v/>
      </c>
      <c r="O592" s="28" t="n">
        <f aca="false">IF(AND($B592&lt;&gt;"",$I592&gt;=Boshqaruv!$C$9,$I592&lt;=Boshqaruv!$C$10),IF(COUNTIFS(Patronaj_0_5!$D$5:$D$2504,$B592,Patronaj_0_5!$E$5:$E$2504,$C592,Patronaj_0_5!$H$5:$H$2504,"Ha",Patronaj_0_5!$B$5:$B$2504,"&gt;="&amp;Boshqaruv!$C$9,Patronaj_0_5!$B$5:$B$2504,"&lt;="&amp;Boshqaruv!$C$10)=0,1,0),0)</f>
        <v>0</v>
      </c>
    </row>
    <row r="593" customFormat="false" ht="15" hidden="false" customHeight="false" outlineLevel="0" collapsed="false">
      <c r="A593" s="20" t="n">
        <v>589</v>
      </c>
      <c r="B593" s="12"/>
      <c r="C593" s="13"/>
      <c r="D593" s="24"/>
      <c r="E593" s="12"/>
      <c r="F593" s="12"/>
      <c r="G593" s="25"/>
      <c r="H593" s="13"/>
      <c r="I593" s="13"/>
      <c r="J593" s="14" t="str">
        <f aca="false">IF(OR($H593="",$I593=""),"",$I593-$H593)</f>
        <v/>
      </c>
      <c r="K593" s="14" t="str">
        <f aca="false">IF(OR($H593="",$I593=""),"",IF($I593-$H593&lt;=Spravochnik!$E$5,"Ha","Yo'q"))</f>
        <v/>
      </c>
      <c r="L593" s="14" t="str">
        <f aca="false">IF(AND($B593&lt;&gt;"",$H593&lt;&gt;"",$I593="",Boshqaruv!$C$12-$H593&gt;Spravochnik!$E$5),"Ha","")</f>
        <v/>
      </c>
      <c r="M593" s="12"/>
      <c r="N593" s="14" t="str">
        <f aca="false">IF(OR($B593="",$C593=""),"",IF(COUNTIFS($B$5:$B$604,$B593,$C$5:$C$604,$C593)&gt;1,"Takror",""))</f>
        <v/>
      </c>
      <c r="O593" s="28" t="n">
        <f aca="false">IF(AND($B593&lt;&gt;"",$I593&gt;=Boshqaruv!$C$9,$I593&lt;=Boshqaruv!$C$10),IF(COUNTIFS(Patronaj_0_5!$D$5:$D$2504,$B593,Patronaj_0_5!$E$5:$E$2504,$C593,Patronaj_0_5!$H$5:$H$2504,"Ha",Patronaj_0_5!$B$5:$B$2504,"&gt;="&amp;Boshqaruv!$C$9,Patronaj_0_5!$B$5:$B$2504,"&lt;="&amp;Boshqaruv!$C$10)=0,1,0),0)</f>
        <v>0</v>
      </c>
    </row>
    <row r="594" customFormat="false" ht="15" hidden="false" customHeight="false" outlineLevel="0" collapsed="false">
      <c r="A594" s="20" t="n">
        <v>590</v>
      </c>
      <c r="B594" s="12"/>
      <c r="C594" s="13"/>
      <c r="D594" s="24"/>
      <c r="E594" s="12"/>
      <c r="F594" s="12"/>
      <c r="G594" s="25"/>
      <c r="H594" s="13"/>
      <c r="I594" s="13"/>
      <c r="J594" s="14" t="str">
        <f aca="false">IF(OR($H594="",$I594=""),"",$I594-$H594)</f>
        <v/>
      </c>
      <c r="K594" s="14" t="str">
        <f aca="false">IF(OR($H594="",$I594=""),"",IF($I594-$H594&lt;=Spravochnik!$E$5,"Ha","Yo'q"))</f>
        <v/>
      </c>
      <c r="L594" s="14" t="str">
        <f aca="false">IF(AND($B594&lt;&gt;"",$H594&lt;&gt;"",$I594="",Boshqaruv!$C$12-$H594&gt;Spravochnik!$E$5),"Ha","")</f>
        <v/>
      </c>
      <c r="M594" s="12"/>
      <c r="N594" s="14" t="str">
        <f aca="false">IF(OR($B594="",$C594=""),"",IF(COUNTIFS($B$5:$B$604,$B594,$C$5:$C$604,$C594)&gt;1,"Takror",""))</f>
        <v/>
      </c>
      <c r="O594" s="28" t="n">
        <f aca="false">IF(AND($B594&lt;&gt;"",$I594&gt;=Boshqaruv!$C$9,$I594&lt;=Boshqaruv!$C$10),IF(COUNTIFS(Patronaj_0_5!$D$5:$D$2504,$B594,Patronaj_0_5!$E$5:$E$2504,$C594,Patronaj_0_5!$H$5:$H$2504,"Ha",Patronaj_0_5!$B$5:$B$2504,"&gt;="&amp;Boshqaruv!$C$9,Patronaj_0_5!$B$5:$B$2504,"&lt;="&amp;Boshqaruv!$C$10)=0,1,0),0)</f>
        <v>0</v>
      </c>
    </row>
    <row r="595" customFormat="false" ht="15" hidden="false" customHeight="false" outlineLevel="0" collapsed="false">
      <c r="A595" s="20" t="n">
        <v>591</v>
      </c>
      <c r="B595" s="12"/>
      <c r="C595" s="13"/>
      <c r="D595" s="24"/>
      <c r="E595" s="12"/>
      <c r="F595" s="12"/>
      <c r="G595" s="25"/>
      <c r="H595" s="13"/>
      <c r="I595" s="13"/>
      <c r="J595" s="14" t="str">
        <f aca="false">IF(OR($H595="",$I595=""),"",$I595-$H595)</f>
        <v/>
      </c>
      <c r="K595" s="14" t="str">
        <f aca="false">IF(OR($H595="",$I595=""),"",IF($I595-$H595&lt;=Spravochnik!$E$5,"Ha","Yo'q"))</f>
        <v/>
      </c>
      <c r="L595" s="14" t="str">
        <f aca="false">IF(AND($B595&lt;&gt;"",$H595&lt;&gt;"",$I595="",Boshqaruv!$C$12-$H595&gt;Spravochnik!$E$5),"Ha","")</f>
        <v/>
      </c>
      <c r="M595" s="12"/>
      <c r="N595" s="14" t="str">
        <f aca="false">IF(OR($B595="",$C595=""),"",IF(COUNTIFS($B$5:$B$604,$B595,$C$5:$C$604,$C595)&gt;1,"Takror",""))</f>
        <v/>
      </c>
      <c r="O595" s="28" t="n">
        <f aca="false">IF(AND($B595&lt;&gt;"",$I595&gt;=Boshqaruv!$C$9,$I595&lt;=Boshqaruv!$C$10),IF(COUNTIFS(Patronaj_0_5!$D$5:$D$2504,$B595,Patronaj_0_5!$E$5:$E$2504,$C595,Patronaj_0_5!$H$5:$H$2504,"Ha",Patronaj_0_5!$B$5:$B$2504,"&gt;="&amp;Boshqaruv!$C$9,Patronaj_0_5!$B$5:$B$2504,"&lt;="&amp;Boshqaruv!$C$10)=0,1,0),0)</f>
        <v>0</v>
      </c>
    </row>
    <row r="596" customFormat="false" ht="15" hidden="false" customHeight="false" outlineLevel="0" collapsed="false">
      <c r="A596" s="20" t="n">
        <v>592</v>
      </c>
      <c r="B596" s="12"/>
      <c r="C596" s="13"/>
      <c r="D596" s="24"/>
      <c r="E596" s="12"/>
      <c r="F596" s="12"/>
      <c r="G596" s="25"/>
      <c r="H596" s="13"/>
      <c r="I596" s="13"/>
      <c r="J596" s="14" t="str">
        <f aca="false">IF(OR($H596="",$I596=""),"",$I596-$H596)</f>
        <v/>
      </c>
      <c r="K596" s="14" t="str">
        <f aca="false">IF(OR($H596="",$I596=""),"",IF($I596-$H596&lt;=Spravochnik!$E$5,"Ha","Yo'q"))</f>
        <v/>
      </c>
      <c r="L596" s="14" t="str">
        <f aca="false">IF(AND($B596&lt;&gt;"",$H596&lt;&gt;"",$I596="",Boshqaruv!$C$12-$H596&gt;Spravochnik!$E$5),"Ha","")</f>
        <v/>
      </c>
      <c r="M596" s="12"/>
      <c r="N596" s="14" t="str">
        <f aca="false">IF(OR($B596="",$C596=""),"",IF(COUNTIFS($B$5:$B$604,$B596,$C$5:$C$604,$C596)&gt;1,"Takror",""))</f>
        <v/>
      </c>
      <c r="O596" s="28" t="n">
        <f aca="false">IF(AND($B596&lt;&gt;"",$I596&gt;=Boshqaruv!$C$9,$I596&lt;=Boshqaruv!$C$10),IF(COUNTIFS(Patronaj_0_5!$D$5:$D$2504,$B596,Patronaj_0_5!$E$5:$E$2504,$C596,Patronaj_0_5!$H$5:$H$2504,"Ha",Patronaj_0_5!$B$5:$B$2504,"&gt;="&amp;Boshqaruv!$C$9,Patronaj_0_5!$B$5:$B$2504,"&lt;="&amp;Boshqaruv!$C$10)=0,1,0),0)</f>
        <v>0</v>
      </c>
    </row>
    <row r="597" customFormat="false" ht="15" hidden="false" customHeight="false" outlineLevel="0" collapsed="false">
      <c r="A597" s="20" t="n">
        <v>593</v>
      </c>
      <c r="B597" s="12"/>
      <c r="C597" s="13"/>
      <c r="D597" s="24"/>
      <c r="E597" s="12"/>
      <c r="F597" s="12"/>
      <c r="G597" s="25"/>
      <c r="H597" s="13"/>
      <c r="I597" s="13"/>
      <c r="J597" s="14" t="str">
        <f aca="false">IF(OR($H597="",$I597=""),"",$I597-$H597)</f>
        <v/>
      </c>
      <c r="K597" s="14" t="str">
        <f aca="false">IF(OR($H597="",$I597=""),"",IF($I597-$H597&lt;=Spravochnik!$E$5,"Ha","Yo'q"))</f>
        <v/>
      </c>
      <c r="L597" s="14" t="str">
        <f aca="false">IF(AND($B597&lt;&gt;"",$H597&lt;&gt;"",$I597="",Boshqaruv!$C$12-$H597&gt;Spravochnik!$E$5),"Ha","")</f>
        <v/>
      </c>
      <c r="M597" s="12"/>
      <c r="N597" s="14" t="str">
        <f aca="false">IF(OR($B597="",$C597=""),"",IF(COUNTIFS($B$5:$B$604,$B597,$C$5:$C$604,$C597)&gt;1,"Takror",""))</f>
        <v/>
      </c>
      <c r="O597" s="28" t="n">
        <f aca="false">IF(AND($B597&lt;&gt;"",$I597&gt;=Boshqaruv!$C$9,$I597&lt;=Boshqaruv!$C$10),IF(COUNTIFS(Patronaj_0_5!$D$5:$D$2504,$B597,Patronaj_0_5!$E$5:$E$2504,$C597,Patronaj_0_5!$H$5:$H$2504,"Ha",Patronaj_0_5!$B$5:$B$2504,"&gt;="&amp;Boshqaruv!$C$9,Patronaj_0_5!$B$5:$B$2504,"&lt;="&amp;Boshqaruv!$C$10)=0,1,0),0)</f>
        <v>0</v>
      </c>
    </row>
    <row r="598" customFormat="false" ht="15" hidden="false" customHeight="false" outlineLevel="0" collapsed="false">
      <c r="A598" s="20" t="n">
        <v>594</v>
      </c>
      <c r="B598" s="12"/>
      <c r="C598" s="13"/>
      <c r="D598" s="24"/>
      <c r="E598" s="12"/>
      <c r="F598" s="12"/>
      <c r="G598" s="25"/>
      <c r="H598" s="13"/>
      <c r="I598" s="13"/>
      <c r="J598" s="14" t="str">
        <f aca="false">IF(OR($H598="",$I598=""),"",$I598-$H598)</f>
        <v/>
      </c>
      <c r="K598" s="14" t="str">
        <f aca="false">IF(OR($H598="",$I598=""),"",IF($I598-$H598&lt;=Spravochnik!$E$5,"Ha","Yo'q"))</f>
        <v/>
      </c>
      <c r="L598" s="14" t="str">
        <f aca="false">IF(AND($B598&lt;&gt;"",$H598&lt;&gt;"",$I598="",Boshqaruv!$C$12-$H598&gt;Spravochnik!$E$5),"Ha","")</f>
        <v/>
      </c>
      <c r="M598" s="12"/>
      <c r="N598" s="14" t="str">
        <f aca="false">IF(OR($B598="",$C598=""),"",IF(COUNTIFS($B$5:$B$604,$B598,$C$5:$C$604,$C598)&gt;1,"Takror",""))</f>
        <v/>
      </c>
      <c r="O598" s="28" t="n">
        <f aca="false">IF(AND($B598&lt;&gt;"",$I598&gt;=Boshqaruv!$C$9,$I598&lt;=Boshqaruv!$C$10),IF(COUNTIFS(Patronaj_0_5!$D$5:$D$2504,$B598,Patronaj_0_5!$E$5:$E$2504,$C598,Patronaj_0_5!$H$5:$H$2504,"Ha",Patronaj_0_5!$B$5:$B$2504,"&gt;="&amp;Boshqaruv!$C$9,Patronaj_0_5!$B$5:$B$2504,"&lt;="&amp;Boshqaruv!$C$10)=0,1,0),0)</f>
        <v>0</v>
      </c>
    </row>
    <row r="599" customFormat="false" ht="15" hidden="false" customHeight="false" outlineLevel="0" collapsed="false">
      <c r="A599" s="20" t="n">
        <v>595</v>
      </c>
      <c r="B599" s="12"/>
      <c r="C599" s="13"/>
      <c r="D599" s="24"/>
      <c r="E599" s="12"/>
      <c r="F599" s="12"/>
      <c r="G599" s="25"/>
      <c r="H599" s="13"/>
      <c r="I599" s="13"/>
      <c r="J599" s="14" t="str">
        <f aca="false">IF(OR($H599="",$I599=""),"",$I599-$H599)</f>
        <v/>
      </c>
      <c r="K599" s="14" t="str">
        <f aca="false">IF(OR($H599="",$I599=""),"",IF($I599-$H599&lt;=Spravochnik!$E$5,"Ha","Yo'q"))</f>
        <v/>
      </c>
      <c r="L599" s="14" t="str">
        <f aca="false">IF(AND($B599&lt;&gt;"",$H599&lt;&gt;"",$I599="",Boshqaruv!$C$12-$H599&gt;Spravochnik!$E$5),"Ha","")</f>
        <v/>
      </c>
      <c r="M599" s="12"/>
      <c r="N599" s="14" t="str">
        <f aca="false">IF(OR($B599="",$C599=""),"",IF(COUNTIFS($B$5:$B$604,$B599,$C$5:$C$604,$C599)&gt;1,"Takror",""))</f>
        <v/>
      </c>
      <c r="O599" s="28" t="n">
        <f aca="false">IF(AND($B599&lt;&gt;"",$I599&gt;=Boshqaruv!$C$9,$I599&lt;=Boshqaruv!$C$10),IF(COUNTIFS(Patronaj_0_5!$D$5:$D$2504,$B599,Patronaj_0_5!$E$5:$E$2504,$C599,Patronaj_0_5!$H$5:$H$2504,"Ha",Patronaj_0_5!$B$5:$B$2504,"&gt;="&amp;Boshqaruv!$C$9,Patronaj_0_5!$B$5:$B$2504,"&lt;="&amp;Boshqaruv!$C$10)=0,1,0),0)</f>
        <v>0</v>
      </c>
    </row>
    <row r="600" customFormat="false" ht="15" hidden="false" customHeight="false" outlineLevel="0" collapsed="false">
      <c r="A600" s="20" t="n">
        <v>596</v>
      </c>
      <c r="B600" s="12"/>
      <c r="C600" s="13"/>
      <c r="D600" s="24"/>
      <c r="E600" s="12"/>
      <c r="F600" s="12"/>
      <c r="G600" s="25"/>
      <c r="H600" s="13"/>
      <c r="I600" s="13"/>
      <c r="J600" s="14" t="str">
        <f aca="false">IF(OR($H600="",$I600=""),"",$I600-$H600)</f>
        <v/>
      </c>
      <c r="K600" s="14" t="str">
        <f aca="false">IF(OR($H600="",$I600=""),"",IF($I600-$H600&lt;=Spravochnik!$E$5,"Ha","Yo'q"))</f>
        <v/>
      </c>
      <c r="L600" s="14" t="str">
        <f aca="false">IF(AND($B600&lt;&gt;"",$H600&lt;&gt;"",$I600="",Boshqaruv!$C$12-$H600&gt;Spravochnik!$E$5),"Ha","")</f>
        <v/>
      </c>
      <c r="M600" s="12"/>
      <c r="N600" s="14" t="str">
        <f aca="false">IF(OR($B600="",$C600=""),"",IF(COUNTIFS($B$5:$B$604,$B600,$C$5:$C$604,$C600)&gt;1,"Takror",""))</f>
        <v/>
      </c>
      <c r="O600" s="28" t="n">
        <f aca="false">IF(AND($B600&lt;&gt;"",$I600&gt;=Boshqaruv!$C$9,$I600&lt;=Boshqaruv!$C$10),IF(COUNTIFS(Patronaj_0_5!$D$5:$D$2504,$B600,Patronaj_0_5!$E$5:$E$2504,$C600,Patronaj_0_5!$H$5:$H$2504,"Ha",Patronaj_0_5!$B$5:$B$2504,"&gt;="&amp;Boshqaruv!$C$9,Patronaj_0_5!$B$5:$B$2504,"&lt;="&amp;Boshqaruv!$C$10)=0,1,0),0)</f>
        <v>0</v>
      </c>
    </row>
    <row r="601" customFormat="false" ht="15" hidden="false" customHeight="false" outlineLevel="0" collapsed="false">
      <c r="A601" s="20" t="n">
        <v>597</v>
      </c>
      <c r="B601" s="12"/>
      <c r="C601" s="13"/>
      <c r="D601" s="24"/>
      <c r="E601" s="12"/>
      <c r="F601" s="12"/>
      <c r="G601" s="25"/>
      <c r="H601" s="13"/>
      <c r="I601" s="13"/>
      <c r="J601" s="14" t="str">
        <f aca="false">IF(OR($H601="",$I601=""),"",$I601-$H601)</f>
        <v/>
      </c>
      <c r="K601" s="14" t="str">
        <f aca="false">IF(OR($H601="",$I601=""),"",IF($I601-$H601&lt;=Spravochnik!$E$5,"Ha","Yo'q"))</f>
        <v/>
      </c>
      <c r="L601" s="14" t="str">
        <f aca="false">IF(AND($B601&lt;&gt;"",$H601&lt;&gt;"",$I601="",Boshqaruv!$C$12-$H601&gt;Spravochnik!$E$5),"Ha","")</f>
        <v/>
      </c>
      <c r="M601" s="12"/>
      <c r="N601" s="14" t="str">
        <f aca="false">IF(OR($B601="",$C601=""),"",IF(COUNTIFS($B$5:$B$604,$B601,$C$5:$C$604,$C601)&gt;1,"Takror",""))</f>
        <v/>
      </c>
      <c r="O601" s="28" t="n">
        <f aca="false">IF(AND($B601&lt;&gt;"",$I601&gt;=Boshqaruv!$C$9,$I601&lt;=Boshqaruv!$C$10),IF(COUNTIFS(Patronaj_0_5!$D$5:$D$2504,$B601,Patronaj_0_5!$E$5:$E$2504,$C601,Patronaj_0_5!$H$5:$H$2504,"Ha",Patronaj_0_5!$B$5:$B$2504,"&gt;="&amp;Boshqaruv!$C$9,Patronaj_0_5!$B$5:$B$2504,"&lt;="&amp;Boshqaruv!$C$10)=0,1,0),0)</f>
        <v>0</v>
      </c>
    </row>
    <row r="602" customFormat="false" ht="15" hidden="false" customHeight="false" outlineLevel="0" collapsed="false">
      <c r="A602" s="20" t="n">
        <v>598</v>
      </c>
      <c r="B602" s="12"/>
      <c r="C602" s="13"/>
      <c r="D602" s="24"/>
      <c r="E602" s="12"/>
      <c r="F602" s="12"/>
      <c r="G602" s="25"/>
      <c r="H602" s="13"/>
      <c r="I602" s="13"/>
      <c r="J602" s="14" t="str">
        <f aca="false">IF(OR($H602="",$I602=""),"",$I602-$H602)</f>
        <v/>
      </c>
      <c r="K602" s="14" t="str">
        <f aca="false">IF(OR($H602="",$I602=""),"",IF($I602-$H602&lt;=Spravochnik!$E$5,"Ha","Yo'q"))</f>
        <v/>
      </c>
      <c r="L602" s="14" t="str">
        <f aca="false">IF(AND($B602&lt;&gt;"",$H602&lt;&gt;"",$I602="",Boshqaruv!$C$12-$H602&gt;Spravochnik!$E$5),"Ha","")</f>
        <v/>
      </c>
      <c r="M602" s="12"/>
      <c r="N602" s="14" t="str">
        <f aca="false">IF(OR($B602="",$C602=""),"",IF(COUNTIFS($B$5:$B$604,$B602,$C$5:$C$604,$C602)&gt;1,"Takror",""))</f>
        <v/>
      </c>
      <c r="O602" s="28" t="n">
        <f aca="false">IF(AND($B602&lt;&gt;"",$I602&gt;=Boshqaruv!$C$9,$I602&lt;=Boshqaruv!$C$10),IF(COUNTIFS(Patronaj_0_5!$D$5:$D$2504,$B602,Patronaj_0_5!$E$5:$E$2504,$C602,Patronaj_0_5!$H$5:$H$2504,"Ha",Patronaj_0_5!$B$5:$B$2504,"&gt;="&amp;Boshqaruv!$C$9,Patronaj_0_5!$B$5:$B$2504,"&lt;="&amp;Boshqaruv!$C$10)=0,1,0),0)</f>
        <v>0</v>
      </c>
    </row>
    <row r="603" customFormat="false" ht="15" hidden="false" customHeight="false" outlineLevel="0" collapsed="false">
      <c r="A603" s="20" t="n">
        <v>599</v>
      </c>
      <c r="B603" s="12"/>
      <c r="C603" s="13"/>
      <c r="D603" s="24"/>
      <c r="E603" s="12"/>
      <c r="F603" s="12"/>
      <c r="G603" s="25"/>
      <c r="H603" s="13"/>
      <c r="I603" s="13"/>
      <c r="J603" s="14" t="str">
        <f aca="false">IF(OR($H603="",$I603=""),"",$I603-$H603)</f>
        <v/>
      </c>
      <c r="K603" s="14" t="str">
        <f aca="false">IF(OR($H603="",$I603=""),"",IF($I603-$H603&lt;=Spravochnik!$E$5,"Ha","Yo'q"))</f>
        <v/>
      </c>
      <c r="L603" s="14" t="str">
        <f aca="false">IF(AND($B603&lt;&gt;"",$H603&lt;&gt;"",$I603="",Boshqaruv!$C$12-$H603&gt;Spravochnik!$E$5),"Ha","")</f>
        <v/>
      </c>
      <c r="M603" s="12"/>
      <c r="N603" s="14" t="str">
        <f aca="false">IF(OR($B603="",$C603=""),"",IF(COUNTIFS($B$5:$B$604,$B603,$C$5:$C$604,$C603)&gt;1,"Takror",""))</f>
        <v/>
      </c>
      <c r="O603" s="28" t="n">
        <f aca="false">IF(AND($B603&lt;&gt;"",$I603&gt;=Boshqaruv!$C$9,$I603&lt;=Boshqaruv!$C$10),IF(COUNTIFS(Patronaj_0_5!$D$5:$D$2504,$B603,Patronaj_0_5!$E$5:$E$2504,$C603,Patronaj_0_5!$H$5:$H$2504,"Ha",Patronaj_0_5!$B$5:$B$2504,"&gt;="&amp;Boshqaruv!$C$9,Patronaj_0_5!$B$5:$B$2504,"&lt;="&amp;Boshqaruv!$C$10)=0,1,0),0)</f>
        <v>0</v>
      </c>
    </row>
    <row r="604" customFormat="false" ht="15" hidden="false" customHeight="false" outlineLevel="0" collapsed="false">
      <c r="A604" s="20" t="n">
        <v>600</v>
      </c>
      <c r="B604" s="12"/>
      <c r="C604" s="13"/>
      <c r="D604" s="24"/>
      <c r="E604" s="12"/>
      <c r="F604" s="12"/>
      <c r="G604" s="25"/>
      <c r="H604" s="13"/>
      <c r="I604" s="13"/>
      <c r="J604" s="14" t="str">
        <f aca="false">IF(OR($H604="",$I604=""),"",$I604-$H604)</f>
        <v/>
      </c>
      <c r="K604" s="14" t="str">
        <f aca="false">IF(OR($H604="",$I604=""),"",IF($I604-$H604&lt;=Spravochnik!$E$5,"Ha","Yo'q"))</f>
        <v/>
      </c>
      <c r="L604" s="14" t="str">
        <f aca="false">IF(AND($B604&lt;&gt;"",$H604&lt;&gt;"",$I604="",Boshqaruv!$C$12-$H604&gt;Spravochnik!$E$5),"Ha","")</f>
        <v/>
      </c>
      <c r="M604" s="12"/>
      <c r="N604" s="14" t="str">
        <f aca="false">IF(OR($B604="",$C604=""),"",IF(COUNTIFS($B$5:$B$604,$B604,$C$5:$C$604,$C604)&gt;1,"Takror",""))</f>
        <v/>
      </c>
      <c r="O604" s="28" t="n">
        <f aca="false">IF(AND($B604&lt;&gt;"",$I604&gt;=Boshqaruv!$C$9,$I604&lt;=Boshqaruv!$C$10),IF(COUNTIFS(Patronaj_0_5!$D$5:$D$2504,$B604,Patronaj_0_5!$E$5:$E$2504,$C604,Patronaj_0_5!$H$5:$H$2504,"Ha",Patronaj_0_5!$B$5:$B$2504,"&gt;="&amp;Boshqaruv!$C$9,Patronaj_0_5!$B$5:$B$2504,"&lt;="&amp;Boshqaruv!$C$10)=0,1,0),0)</f>
        <v>0</v>
      </c>
    </row>
  </sheetData>
  <autoFilter ref="A4:O604"/>
  <conditionalFormatting sqref="A5:O604">
    <cfRule type="expression" priority="2" aboveAverage="0" equalAverage="0" bottom="0" percent="0" rank="0" text="" dxfId="0">
      <formula>$L5="Ha"</formula>
    </cfRule>
  </conditionalFormatting>
  <conditionalFormatting sqref="N5:N604">
    <cfRule type="expression" priority="3" aboveAverage="0" equalAverage="0" bottom="0" percent="0" rank="0" text="" dxfId="0">
      <formula>$N5="Takror"</formula>
    </cfRule>
  </conditionalFormatting>
  <dataValidations count="3">
    <dataValidation allowBlank="true" error="Sanani kiriting (kun.oy.yil) / Введите дату (дд.мм.гггг)" errorStyle="stop" errorTitle="Sana / Дата" operator="greaterThan" showDropDown="false" showErrorMessage="true" showInputMessage="false" sqref="C5:C604 H5:I6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6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604" type="list">
      <formula1>Spravochnik!$A$5:$A$64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32"/>
    <col collapsed="false" customWidth="true" hidden="false" outlineLevel="0" max="10" min="10" style="0" width="22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286</v>
      </c>
    </row>
    <row r="2" customFormat="false" ht="15" hidden="false" customHeight="false" outlineLevel="0" collapsed="false">
      <c r="A2" s="2" t="s">
        <v>287</v>
      </c>
    </row>
    <row r="3" customFormat="false" ht="15" hidden="false" customHeight="false" outlineLevel="0" collapsed="false">
      <c r="A3" s="21" t="s">
        <v>218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customFormat="false" ht="61.5" hidden="false" customHeight="true" outlineLevel="0" collapsed="false">
      <c r="A4" s="7" t="s">
        <v>12</v>
      </c>
      <c r="B4" s="7" t="s">
        <v>288</v>
      </c>
      <c r="C4" s="7" t="s">
        <v>262</v>
      </c>
      <c r="D4" s="23" t="s">
        <v>263</v>
      </c>
      <c r="E4" s="23" t="s">
        <v>264</v>
      </c>
      <c r="F4" s="7" t="s">
        <v>221</v>
      </c>
      <c r="G4" s="23" t="s">
        <v>265</v>
      </c>
      <c r="H4" s="23" t="s">
        <v>289</v>
      </c>
      <c r="I4" s="7" t="s">
        <v>290</v>
      </c>
      <c r="J4" s="7" t="s">
        <v>239</v>
      </c>
      <c r="K4" s="27" t="s">
        <v>291</v>
      </c>
    </row>
    <row r="5" customFormat="false" ht="15" hidden="false" customHeight="false" outlineLevel="0" collapsed="false">
      <c r="A5" s="8" t="n">
        <v>1</v>
      </c>
      <c r="B5" s="13"/>
      <c r="C5" s="25"/>
      <c r="D5" s="26" t="str">
        <f aca="false">IF($C5="","",IFERROR(IF(INDEX(Bolalar!$B$5:$B$1804,MATCH($C5,Bolalar!$I$5:$I$1804,0))="","",INDEX(Bolalar!$B$5:$B$1804,MATCH($C5,Bolalar!$I$5:$I$1804,0))),""))</f>
        <v/>
      </c>
      <c r="E5" s="15" t="str">
        <f aca="false">IF($C5="","",IFERROR(IF(INDEX(Bolalar!$C$5:$C$1804,MATCH($C5,Bolalar!$I$5:$I$1804,0))="","",INDEX(Bolalar!$C$5:$C$1804,MATCH($C5,Bolalar!$I$5:$I$1804,0))),""))</f>
        <v/>
      </c>
      <c r="F5" s="24"/>
      <c r="G5" s="14" t="str">
        <f aca="false">IF(OR($E5="",$B5=""),"",INT(($B5-$E5)/365.25))</f>
        <v/>
      </c>
      <c r="H5" s="14" t="str">
        <f aca="false">IF($G5="","",IF($G5&lt;=5,"Ha","Yo'q"))</f>
        <v/>
      </c>
      <c r="I5" s="12"/>
      <c r="J5" s="12"/>
      <c r="K5" s="28" t="n">
        <f aca="false">IF(AND($C5&lt;&gt;"",$H5="Ha",$B5&gt;=Boshqaruv!$C$9,$B5&lt;=Boshqaruv!$C$10),IF(COUNTIFS($C$4:$C4,$C5,$H$4:$H4,"Ha",$B$4:$B4,"&gt;="&amp;Boshqaruv!$C$9,$B$4:$B4,"&lt;="&amp;Boshqaruv!$C$10)=0,1,0),0)</f>
        <v>0</v>
      </c>
    </row>
    <row r="6" customFormat="false" ht="15" hidden="false" customHeight="false" outlineLevel="0" collapsed="false">
      <c r="A6" s="8" t="n">
        <v>2</v>
      </c>
      <c r="B6" s="13"/>
      <c r="C6" s="25"/>
      <c r="D6" s="26" t="str">
        <f aca="false">IF($C6="","",IFERROR(IF(INDEX(Bolalar!$B$5:$B$1804,MATCH($C6,Bolalar!$I$5:$I$1804,0))="","",INDEX(Bolalar!$B$5:$B$1804,MATCH($C6,Bolalar!$I$5:$I$1804,0))),""))</f>
        <v/>
      </c>
      <c r="E6" s="15" t="str">
        <f aca="false">IF($C6="","",IFERROR(IF(INDEX(Bolalar!$C$5:$C$1804,MATCH($C6,Bolalar!$I$5:$I$1804,0))="","",INDEX(Bolalar!$C$5:$C$1804,MATCH($C6,Bolalar!$I$5:$I$1804,0))),""))</f>
        <v/>
      </c>
      <c r="F6" s="24"/>
      <c r="G6" s="14" t="str">
        <f aca="false">IF(OR($E6="",$B6=""),"",INT(($B6-$E6)/365.25))</f>
        <v/>
      </c>
      <c r="H6" s="14" t="str">
        <f aca="false">IF($G6="","",IF($G6&lt;=5,"Ha","Yo'q"))</f>
        <v/>
      </c>
      <c r="I6" s="12"/>
      <c r="J6" s="12"/>
      <c r="K6" s="28" t="n">
        <f aca="false">IF(AND($C6&lt;&gt;"",$H6="Ha",$B6&gt;=Boshqaruv!$C$9,$B6&lt;=Boshqaruv!$C$10),IF(COUNTIFS($C$4:$C5,$C6,$H$4:$H5,"Ha",$B$4:$B5,"&gt;="&amp;Boshqaruv!$C$9,$B$4:$B5,"&lt;="&amp;Boshqaruv!$C$10)=0,1,0),0)</f>
        <v>0</v>
      </c>
    </row>
    <row r="7" customFormat="false" ht="15" hidden="false" customHeight="false" outlineLevel="0" collapsed="false">
      <c r="A7" s="8" t="n">
        <v>3</v>
      </c>
      <c r="B7" s="13"/>
      <c r="C7" s="25"/>
      <c r="D7" s="26" t="str">
        <f aca="false">IF($C7="","",IFERROR(IF(INDEX(Bolalar!$B$5:$B$1804,MATCH($C7,Bolalar!$I$5:$I$1804,0))="","",INDEX(Bolalar!$B$5:$B$1804,MATCH($C7,Bolalar!$I$5:$I$1804,0))),""))</f>
        <v/>
      </c>
      <c r="E7" s="15" t="str">
        <f aca="false">IF($C7="","",IFERROR(IF(INDEX(Bolalar!$C$5:$C$1804,MATCH($C7,Bolalar!$I$5:$I$1804,0))="","",INDEX(Bolalar!$C$5:$C$1804,MATCH($C7,Bolalar!$I$5:$I$1804,0))),""))</f>
        <v/>
      </c>
      <c r="F7" s="24"/>
      <c r="G7" s="14" t="str">
        <f aca="false">IF(OR($E7="",$B7=""),"",INT(($B7-$E7)/365.25))</f>
        <v/>
      </c>
      <c r="H7" s="14" t="str">
        <f aca="false">IF($G7="","",IF($G7&lt;=5,"Ha","Yo'q"))</f>
        <v/>
      </c>
      <c r="I7" s="12"/>
      <c r="J7" s="12"/>
      <c r="K7" s="28" t="n">
        <f aca="false">IF(AND($C7&lt;&gt;"",$H7="Ha",$B7&gt;=Boshqaruv!$C$9,$B7&lt;=Boshqaruv!$C$10),IF(COUNTIFS($C$4:$C6,$C7,$H$4:$H6,"Ha",$B$4:$B6,"&gt;="&amp;Boshqaruv!$C$9,$B$4:$B6,"&lt;="&amp;Boshqaruv!$C$10)=0,1,0),0)</f>
        <v>0</v>
      </c>
    </row>
    <row r="8" customFormat="false" ht="15" hidden="false" customHeight="false" outlineLevel="0" collapsed="false">
      <c r="A8" s="8" t="n">
        <v>4</v>
      </c>
      <c r="B8" s="13"/>
      <c r="C8" s="25"/>
      <c r="D8" s="26" t="str">
        <f aca="false">IF($C8="","",IFERROR(IF(INDEX(Bolalar!$B$5:$B$1804,MATCH($C8,Bolalar!$I$5:$I$1804,0))="","",INDEX(Bolalar!$B$5:$B$1804,MATCH($C8,Bolalar!$I$5:$I$1804,0))),""))</f>
        <v/>
      </c>
      <c r="E8" s="15" t="str">
        <f aca="false">IF($C8="","",IFERROR(IF(INDEX(Bolalar!$C$5:$C$1804,MATCH($C8,Bolalar!$I$5:$I$1804,0))="","",INDEX(Bolalar!$C$5:$C$1804,MATCH($C8,Bolalar!$I$5:$I$1804,0))),""))</f>
        <v/>
      </c>
      <c r="F8" s="24"/>
      <c r="G8" s="14" t="str">
        <f aca="false">IF(OR($E8="",$B8=""),"",INT(($B8-$E8)/365.25))</f>
        <v/>
      </c>
      <c r="H8" s="14" t="str">
        <f aca="false">IF($G8="","",IF($G8&lt;=5,"Ha","Yo'q"))</f>
        <v/>
      </c>
      <c r="I8" s="12"/>
      <c r="J8" s="12"/>
      <c r="K8" s="28" t="n">
        <f aca="false">IF(AND($C8&lt;&gt;"",$H8="Ha",$B8&gt;=Boshqaruv!$C$9,$B8&lt;=Boshqaruv!$C$10),IF(COUNTIFS($C$4:$C7,$C8,$H$4:$H7,"Ha",$B$4:$B7,"&gt;="&amp;Boshqaruv!$C$9,$B$4:$B7,"&lt;="&amp;Boshqaruv!$C$10)=0,1,0),0)</f>
        <v>0</v>
      </c>
    </row>
    <row r="9" customFormat="false" ht="15" hidden="false" customHeight="false" outlineLevel="0" collapsed="false">
      <c r="A9" s="8" t="n">
        <v>5</v>
      </c>
      <c r="B9" s="13"/>
      <c r="C9" s="25"/>
      <c r="D9" s="26" t="str">
        <f aca="false">IF($C9="","",IFERROR(IF(INDEX(Bolalar!$B$5:$B$1804,MATCH($C9,Bolalar!$I$5:$I$1804,0))="","",INDEX(Bolalar!$B$5:$B$1804,MATCH($C9,Bolalar!$I$5:$I$1804,0))),""))</f>
        <v/>
      </c>
      <c r="E9" s="15" t="str">
        <f aca="false">IF($C9="","",IFERROR(IF(INDEX(Bolalar!$C$5:$C$1804,MATCH($C9,Bolalar!$I$5:$I$1804,0))="","",INDEX(Bolalar!$C$5:$C$1804,MATCH($C9,Bolalar!$I$5:$I$1804,0))),""))</f>
        <v/>
      </c>
      <c r="F9" s="24"/>
      <c r="G9" s="14" t="str">
        <f aca="false">IF(OR($E9="",$B9=""),"",INT(($B9-$E9)/365.25))</f>
        <v/>
      </c>
      <c r="H9" s="14" t="str">
        <f aca="false">IF($G9="","",IF($G9&lt;=5,"Ha","Yo'q"))</f>
        <v/>
      </c>
      <c r="I9" s="12"/>
      <c r="J9" s="12"/>
      <c r="K9" s="28" t="n">
        <f aca="false">IF(AND($C9&lt;&gt;"",$H9="Ha",$B9&gt;=Boshqaruv!$C$9,$B9&lt;=Boshqaruv!$C$10),IF(COUNTIFS($C$4:$C8,$C9,$H$4:$H8,"Ha",$B$4:$B8,"&gt;="&amp;Boshqaruv!$C$9,$B$4:$B8,"&lt;="&amp;Boshqaruv!$C$10)=0,1,0),0)</f>
        <v>0</v>
      </c>
    </row>
    <row r="10" customFormat="false" ht="15" hidden="false" customHeight="false" outlineLevel="0" collapsed="false">
      <c r="A10" s="8" t="n">
        <v>6</v>
      </c>
      <c r="B10" s="13"/>
      <c r="C10" s="25"/>
      <c r="D10" s="26" t="str">
        <f aca="false">IF($C10="","",IFERROR(IF(INDEX(Bolalar!$B$5:$B$1804,MATCH($C10,Bolalar!$I$5:$I$1804,0))="","",INDEX(Bolalar!$B$5:$B$1804,MATCH($C10,Bolalar!$I$5:$I$1804,0))),""))</f>
        <v/>
      </c>
      <c r="E10" s="15" t="str">
        <f aca="false">IF($C10="","",IFERROR(IF(INDEX(Bolalar!$C$5:$C$1804,MATCH($C10,Bolalar!$I$5:$I$1804,0))="","",INDEX(Bolalar!$C$5:$C$1804,MATCH($C10,Bolalar!$I$5:$I$1804,0))),""))</f>
        <v/>
      </c>
      <c r="F10" s="24"/>
      <c r="G10" s="14" t="str">
        <f aca="false">IF(OR($E10="",$B10=""),"",INT(($B10-$E10)/365.25))</f>
        <v/>
      </c>
      <c r="H10" s="14" t="str">
        <f aca="false">IF($G10="","",IF($G10&lt;=5,"Ha","Yo'q"))</f>
        <v/>
      </c>
      <c r="I10" s="12"/>
      <c r="J10" s="12"/>
      <c r="K10" s="28" t="n">
        <f aca="false">IF(AND($C10&lt;&gt;"",$H10="Ha",$B10&gt;=Boshqaruv!$C$9,$B10&lt;=Boshqaruv!$C$10),IF(COUNTIFS($C$4:$C9,$C10,$H$4:$H9,"Ha",$B$4:$B9,"&gt;="&amp;Boshqaruv!$C$9,$B$4:$B9,"&lt;="&amp;Boshqaruv!$C$10)=0,1,0),0)</f>
        <v>0</v>
      </c>
    </row>
    <row r="11" customFormat="false" ht="15" hidden="false" customHeight="false" outlineLevel="0" collapsed="false">
      <c r="A11" s="8" t="n">
        <v>7</v>
      </c>
      <c r="B11" s="13"/>
      <c r="C11" s="25"/>
      <c r="D11" s="26" t="str">
        <f aca="false">IF($C11="","",IFERROR(IF(INDEX(Bolalar!$B$5:$B$1804,MATCH($C11,Bolalar!$I$5:$I$1804,0))="","",INDEX(Bolalar!$B$5:$B$1804,MATCH($C11,Bolalar!$I$5:$I$1804,0))),""))</f>
        <v/>
      </c>
      <c r="E11" s="15" t="str">
        <f aca="false">IF($C11="","",IFERROR(IF(INDEX(Bolalar!$C$5:$C$1804,MATCH($C11,Bolalar!$I$5:$I$1804,0))="","",INDEX(Bolalar!$C$5:$C$1804,MATCH($C11,Bolalar!$I$5:$I$1804,0))),""))</f>
        <v/>
      </c>
      <c r="F11" s="24"/>
      <c r="G11" s="14" t="str">
        <f aca="false">IF(OR($E11="",$B11=""),"",INT(($B11-$E11)/365.25))</f>
        <v/>
      </c>
      <c r="H11" s="14" t="str">
        <f aca="false">IF($G11="","",IF($G11&lt;=5,"Ha","Yo'q"))</f>
        <v/>
      </c>
      <c r="I11" s="12"/>
      <c r="J11" s="12"/>
      <c r="K11" s="28" t="n">
        <f aca="false">IF(AND($C11&lt;&gt;"",$H11="Ha",$B11&gt;=Boshqaruv!$C$9,$B11&lt;=Boshqaruv!$C$10),IF(COUNTIFS($C$4:$C10,$C11,$H$4:$H10,"Ha",$B$4:$B10,"&gt;="&amp;Boshqaruv!$C$9,$B$4:$B10,"&lt;="&amp;Boshqaruv!$C$10)=0,1,0),0)</f>
        <v>0</v>
      </c>
    </row>
    <row r="12" customFormat="false" ht="15" hidden="false" customHeight="false" outlineLevel="0" collapsed="false">
      <c r="A12" s="8" t="n">
        <v>8</v>
      </c>
      <c r="B12" s="13"/>
      <c r="C12" s="25"/>
      <c r="D12" s="26" t="str">
        <f aca="false">IF($C12="","",IFERROR(IF(INDEX(Bolalar!$B$5:$B$1804,MATCH($C12,Bolalar!$I$5:$I$1804,0))="","",INDEX(Bolalar!$B$5:$B$1804,MATCH($C12,Bolalar!$I$5:$I$1804,0))),""))</f>
        <v/>
      </c>
      <c r="E12" s="15" t="str">
        <f aca="false">IF($C12="","",IFERROR(IF(INDEX(Bolalar!$C$5:$C$1804,MATCH($C12,Bolalar!$I$5:$I$1804,0))="","",INDEX(Bolalar!$C$5:$C$1804,MATCH($C12,Bolalar!$I$5:$I$1804,0))),""))</f>
        <v/>
      </c>
      <c r="F12" s="24"/>
      <c r="G12" s="14" t="str">
        <f aca="false">IF(OR($E12="",$B12=""),"",INT(($B12-$E12)/365.25))</f>
        <v/>
      </c>
      <c r="H12" s="14" t="str">
        <f aca="false">IF($G12="","",IF($G12&lt;=5,"Ha","Yo'q"))</f>
        <v/>
      </c>
      <c r="I12" s="12"/>
      <c r="J12" s="12"/>
      <c r="K12" s="28" t="n">
        <f aca="false">IF(AND($C12&lt;&gt;"",$H12="Ha",$B12&gt;=Boshqaruv!$C$9,$B12&lt;=Boshqaruv!$C$10),IF(COUNTIFS($C$4:$C11,$C12,$H$4:$H11,"Ha",$B$4:$B11,"&gt;="&amp;Boshqaruv!$C$9,$B$4:$B11,"&lt;="&amp;Boshqaruv!$C$10)=0,1,0),0)</f>
        <v>0</v>
      </c>
    </row>
    <row r="13" customFormat="false" ht="15" hidden="false" customHeight="false" outlineLevel="0" collapsed="false">
      <c r="A13" s="8" t="n">
        <v>9</v>
      </c>
      <c r="B13" s="13"/>
      <c r="C13" s="25"/>
      <c r="D13" s="26" t="str">
        <f aca="false">IF($C13="","",IFERROR(IF(INDEX(Bolalar!$B$5:$B$1804,MATCH($C13,Bolalar!$I$5:$I$1804,0))="","",INDEX(Bolalar!$B$5:$B$1804,MATCH($C13,Bolalar!$I$5:$I$1804,0))),""))</f>
        <v/>
      </c>
      <c r="E13" s="15" t="str">
        <f aca="false">IF($C13="","",IFERROR(IF(INDEX(Bolalar!$C$5:$C$1804,MATCH($C13,Bolalar!$I$5:$I$1804,0))="","",INDEX(Bolalar!$C$5:$C$1804,MATCH($C13,Bolalar!$I$5:$I$1804,0))),""))</f>
        <v/>
      </c>
      <c r="F13" s="24"/>
      <c r="G13" s="14" t="str">
        <f aca="false">IF(OR($E13="",$B13=""),"",INT(($B13-$E13)/365.25))</f>
        <v/>
      </c>
      <c r="H13" s="14" t="str">
        <f aca="false">IF($G13="","",IF($G13&lt;=5,"Ha","Yo'q"))</f>
        <v/>
      </c>
      <c r="I13" s="12"/>
      <c r="J13" s="12"/>
      <c r="K13" s="28" t="n">
        <f aca="false">IF(AND($C13&lt;&gt;"",$H13="Ha",$B13&gt;=Boshqaruv!$C$9,$B13&lt;=Boshqaruv!$C$10),IF(COUNTIFS($C$4:$C12,$C13,$H$4:$H12,"Ha",$B$4:$B12,"&gt;="&amp;Boshqaruv!$C$9,$B$4:$B12,"&lt;="&amp;Boshqaruv!$C$10)=0,1,0),0)</f>
        <v>0</v>
      </c>
    </row>
    <row r="14" customFormat="false" ht="15" hidden="false" customHeight="false" outlineLevel="0" collapsed="false">
      <c r="A14" s="8" t="n">
        <v>10</v>
      </c>
      <c r="B14" s="13"/>
      <c r="C14" s="25"/>
      <c r="D14" s="26" t="str">
        <f aca="false">IF($C14="","",IFERROR(IF(INDEX(Bolalar!$B$5:$B$1804,MATCH($C14,Bolalar!$I$5:$I$1804,0))="","",INDEX(Bolalar!$B$5:$B$1804,MATCH($C14,Bolalar!$I$5:$I$1804,0))),""))</f>
        <v/>
      </c>
      <c r="E14" s="15" t="str">
        <f aca="false">IF($C14="","",IFERROR(IF(INDEX(Bolalar!$C$5:$C$1804,MATCH($C14,Bolalar!$I$5:$I$1804,0))="","",INDEX(Bolalar!$C$5:$C$1804,MATCH($C14,Bolalar!$I$5:$I$1804,0))),""))</f>
        <v/>
      </c>
      <c r="F14" s="24"/>
      <c r="G14" s="14" t="str">
        <f aca="false">IF(OR($E14="",$B14=""),"",INT(($B14-$E14)/365.25))</f>
        <v/>
      </c>
      <c r="H14" s="14" t="str">
        <f aca="false">IF($G14="","",IF($G14&lt;=5,"Ha","Yo'q"))</f>
        <v/>
      </c>
      <c r="I14" s="12"/>
      <c r="J14" s="12"/>
      <c r="K14" s="28" t="n">
        <f aca="false">IF(AND($C14&lt;&gt;"",$H14="Ha",$B14&gt;=Boshqaruv!$C$9,$B14&lt;=Boshqaruv!$C$10),IF(COUNTIFS($C$4:$C13,$C14,$H$4:$H13,"Ha",$B$4:$B13,"&gt;="&amp;Boshqaruv!$C$9,$B$4:$B13,"&lt;="&amp;Boshqaruv!$C$10)=0,1,0),0)</f>
        <v>0</v>
      </c>
    </row>
    <row r="15" customFormat="false" ht="15" hidden="false" customHeight="false" outlineLevel="0" collapsed="false">
      <c r="A15" s="8" t="n">
        <v>11</v>
      </c>
      <c r="B15" s="13"/>
      <c r="C15" s="25"/>
      <c r="D15" s="26" t="str">
        <f aca="false">IF($C15="","",IFERROR(IF(INDEX(Bolalar!$B$5:$B$1804,MATCH($C15,Bolalar!$I$5:$I$1804,0))="","",INDEX(Bolalar!$B$5:$B$1804,MATCH($C15,Bolalar!$I$5:$I$1804,0))),""))</f>
        <v/>
      </c>
      <c r="E15" s="15" t="str">
        <f aca="false">IF($C15="","",IFERROR(IF(INDEX(Bolalar!$C$5:$C$1804,MATCH($C15,Bolalar!$I$5:$I$1804,0))="","",INDEX(Bolalar!$C$5:$C$1804,MATCH($C15,Bolalar!$I$5:$I$1804,0))),""))</f>
        <v/>
      </c>
      <c r="F15" s="24"/>
      <c r="G15" s="14" t="str">
        <f aca="false">IF(OR($E15="",$B15=""),"",INT(($B15-$E15)/365.25))</f>
        <v/>
      </c>
      <c r="H15" s="14" t="str">
        <f aca="false">IF($G15="","",IF($G15&lt;=5,"Ha","Yo'q"))</f>
        <v/>
      </c>
      <c r="I15" s="12"/>
      <c r="J15" s="12"/>
      <c r="K15" s="28" t="n">
        <f aca="false">IF(AND($C15&lt;&gt;"",$H15="Ha",$B15&gt;=Boshqaruv!$C$9,$B15&lt;=Boshqaruv!$C$10),IF(COUNTIFS($C$4:$C14,$C15,$H$4:$H14,"Ha",$B$4:$B14,"&gt;="&amp;Boshqaruv!$C$9,$B$4:$B14,"&lt;="&amp;Boshqaruv!$C$10)=0,1,0),0)</f>
        <v>0</v>
      </c>
    </row>
    <row r="16" customFormat="false" ht="15" hidden="false" customHeight="false" outlineLevel="0" collapsed="false">
      <c r="A16" s="8" t="n">
        <v>12</v>
      </c>
      <c r="B16" s="13"/>
      <c r="C16" s="25"/>
      <c r="D16" s="26" t="str">
        <f aca="false">IF($C16="","",IFERROR(IF(INDEX(Bolalar!$B$5:$B$1804,MATCH($C16,Bolalar!$I$5:$I$1804,0))="","",INDEX(Bolalar!$B$5:$B$1804,MATCH($C16,Bolalar!$I$5:$I$1804,0))),""))</f>
        <v/>
      </c>
      <c r="E16" s="15" t="str">
        <f aca="false">IF($C16="","",IFERROR(IF(INDEX(Bolalar!$C$5:$C$1804,MATCH($C16,Bolalar!$I$5:$I$1804,0))="","",INDEX(Bolalar!$C$5:$C$1804,MATCH($C16,Bolalar!$I$5:$I$1804,0))),""))</f>
        <v/>
      </c>
      <c r="F16" s="24"/>
      <c r="G16" s="14" t="str">
        <f aca="false">IF(OR($E16="",$B16=""),"",INT(($B16-$E16)/365.25))</f>
        <v/>
      </c>
      <c r="H16" s="14" t="str">
        <f aca="false">IF($G16="","",IF($G16&lt;=5,"Ha","Yo'q"))</f>
        <v/>
      </c>
      <c r="I16" s="12"/>
      <c r="J16" s="12"/>
      <c r="K16" s="28" t="n">
        <f aca="false">IF(AND($C16&lt;&gt;"",$H16="Ha",$B16&gt;=Boshqaruv!$C$9,$B16&lt;=Boshqaruv!$C$10),IF(COUNTIFS($C$4:$C15,$C16,$H$4:$H15,"Ha",$B$4:$B15,"&gt;="&amp;Boshqaruv!$C$9,$B$4:$B15,"&lt;="&amp;Boshqaruv!$C$10)=0,1,0),0)</f>
        <v>0</v>
      </c>
    </row>
    <row r="17" customFormat="false" ht="15" hidden="false" customHeight="false" outlineLevel="0" collapsed="false">
      <c r="A17" s="8" t="n">
        <v>13</v>
      </c>
      <c r="B17" s="13"/>
      <c r="C17" s="25"/>
      <c r="D17" s="26" t="str">
        <f aca="false">IF($C17="","",IFERROR(IF(INDEX(Bolalar!$B$5:$B$1804,MATCH($C17,Bolalar!$I$5:$I$1804,0))="","",INDEX(Bolalar!$B$5:$B$1804,MATCH($C17,Bolalar!$I$5:$I$1804,0))),""))</f>
        <v/>
      </c>
      <c r="E17" s="15" t="str">
        <f aca="false">IF($C17="","",IFERROR(IF(INDEX(Bolalar!$C$5:$C$1804,MATCH($C17,Bolalar!$I$5:$I$1804,0))="","",INDEX(Bolalar!$C$5:$C$1804,MATCH($C17,Bolalar!$I$5:$I$1804,0))),""))</f>
        <v/>
      </c>
      <c r="F17" s="24"/>
      <c r="G17" s="14" t="str">
        <f aca="false">IF(OR($E17="",$B17=""),"",INT(($B17-$E17)/365.25))</f>
        <v/>
      </c>
      <c r="H17" s="14" t="str">
        <f aca="false">IF($G17="","",IF($G17&lt;=5,"Ha","Yo'q"))</f>
        <v/>
      </c>
      <c r="I17" s="12"/>
      <c r="J17" s="12"/>
      <c r="K17" s="28" t="n">
        <f aca="false">IF(AND($C17&lt;&gt;"",$H17="Ha",$B17&gt;=Boshqaruv!$C$9,$B17&lt;=Boshqaruv!$C$10),IF(COUNTIFS($C$4:$C16,$C17,$H$4:$H16,"Ha",$B$4:$B16,"&gt;="&amp;Boshqaruv!$C$9,$B$4:$B16,"&lt;="&amp;Boshqaruv!$C$10)=0,1,0),0)</f>
        <v>0</v>
      </c>
    </row>
    <row r="18" customFormat="false" ht="15" hidden="false" customHeight="false" outlineLevel="0" collapsed="false">
      <c r="A18" s="8" t="n">
        <v>14</v>
      </c>
      <c r="B18" s="13"/>
      <c r="C18" s="25"/>
      <c r="D18" s="26" t="str">
        <f aca="false">IF($C18="","",IFERROR(IF(INDEX(Bolalar!$B$5:$B$1804,MATCH($C18,Bolalar!$I$5:$I$1804,0))="","",INDEX(Bolalar!$B$5:$B$1804,MATCH($C18,Bolalar!$I$5:$I$1804,0))),""))</f>
        <v/>
      </c>
      <c r="E18" s="15" t="str">
        <f aca="false">IF($C18="","",IFERROR(IF(INDEX(Bolalar!$C$5:$C$1804,MATCH($C18,Bolalar!$I$5:$I$1804,0))="","",INDEX(Bolalar!$C$5:$C$1804,MATCH($C18,Bolalar!$I$5:$I$1804,0))),""))</f>
        <v/>
      </c>
      <c r="F18" s="24"/>
      <c r="G18" s="14" t="str">
        <f aca="false">IF(OR($E18="",$B18=""),"",INT(($B18-$E18)/365.25))</f>
        <v/>
      </c>
      <c r="H18" s="14" t="str">
        <f aca="false">IF($G18="","",IF($G18&lt;=5,"Ha","Yo'q"))</f>
        <v/>
      </c>
      <c r="I18" s="12"/>
      <c r="J18" s="12"/>
      <c r="K18" s="28" t="n">
        <f aca="false">IF(AND($C18&lt;&gt;"",$H18="Ha",$B18&gt;=Boshqaruv!$C$9,$B18&lt;=Boshqaruv!$C$10),IF(COUNTIFS($C$4:$C17,$C18,$H$4:$H17,"Ha",$B$4:$B17,"&gt;="&amp;Boshqaruv!$C$9,$B$4:$B17,"&lt;="&amp;Boshqaruv!$C$10)=0,1,0),0)</f>
        <v>0</v>
      </c>
    </row>
    <row r="19" customFormat="false" ht="15" hidden="false" customHeight="false" outlineLevel="0" collapsed="false">
      <c r="A19" s="8" t="n">
        <v>15</v>
      </c>
      <c r="B19" s="13"/>
      <c r="C19" s="25"/>
      <c r="D19" s="26" t="str">
        <f aca="false">IF($C19="","",IFERROR(IF(INDEX(Bolalar!$B$5:$B$1804,MATCH($C19,Bolalar!$I$5:$I$1804,0))="","",INDEX(Bolalar!$B$5:$B$1804,MATCH($C19,Bolalar!$I$5:$I$1804,0))),""))</f>
        <v/>
      </c>
      <c r="E19" s="15" t="str">
        <f aca="false">IF($C19="","",IFERROR(IF(INDEX(Bolalar!$C$5:$C$1804,MATCH($C19,Bolalar!$I$5:$I$1804,0))="","",INDEX(Bolalar!$C$5:$C$1804,MATCH($C19,Bolalar!$I$5:$I$1804,0))),""))</f>
        <v/>
      </c>
      <c r="F19" s="24"/>
      <c r="G19" s="14" t="str">
        <f aca="false">IF(OR($E19="",$B19=""),"",INT(($B19-$E19)/365.25))</f>
        <v/>
      </c>
      <c r="H19" s="14" t="str">
        <f aca="false">IF($G19="","",IF($G19&lt;=5,"Ha","Yo'q"))</f>
        <v/>
      </c>
      <c r="I19" s="12"/>
      <c r="J19" s="12"/>
      <c r="K19" s="28" t="n">
        <f aca="false">IF(AND($C19&lt;&gt;"",$H19="Ha",$B19&gt;=Boshqaruv!$C$9,$B19&lt;=Boshqaruv!$C$10),IF(COUNTIFS($C$4:$C18,$C19,$H$4:$H18,"Ha",$B$4:$B18,"&gt;="&amp;Boshqaruv!$C$9,$B$4:$B18,"&lt;="&amp;Boshqaruv!$C$10)=0,1,0),0)</f>
        <v>0</v>
      </c>
    </row>
    <row r="20" customFormat="false" ht="15" hidden="false" customHeight="false" outlineLevel="0" collapsed="false">
      <c r="A20" s="8" t="n">
        <v>16</v>
      </c>
      <c r="B20" s="13"/>
      <c r="C20" s="25"/>
      <c r="D20" s="26" t="str">
        <f aca="false">IF($C20="","",IFERROR(IF(INDEX(Bolalar!$B$5:$B$1804,MATCH($C20,Bolalar!$I$5:$I$1804,0))="","",INDEX(Bolalar!$B$5:$B$1804,MATCH($C20,Bolalar!$I$5:$I$1804,0))),""))</f>
        <v/>
      </c>
      <c r="E20" s="15" t="str">
        <f aca="false">IF($C20="","",IFERROR(IF(INDEX(Bolalar!$C$5:$C$1804,MATCH($C20,Bolalar!$I$5:$I$1804,0))="","",INDEX(Bolalar!$C$5:$C$1804,MATCH($C20,Bolalar!$I$5:$I$1804,0))),""))</f>
        <v/>
      </c>
      <c r="F20" s="24"/>
      <c r="G20" s="14" t="str">
        <f aca="false">IF(OR($E20="",$B20=""),"",INT(($B20-$E20)/365.25))</f>
        <v/>
      </c>
      <c r="H20" s="14" t="str">
        <f aca="false">IF($G20="","",IF($G20&lt;=5,"Ha","Yo'q"))</f>
        <v/>
      </c>
      <c r="I20" s="12"/>
      <c r="J20" s="12"/>
      <c r="K20" s="28" t="n">
        <f aca="false">IF(AND($C20&lt;&gt;"",$H20="Ha",$B20&gt;=Boshqaruv!$C$9,$B20&lt;=Boshqaruv!$C$10),IF(COUNTIFS($C$4:$C19,$C20,$H$4:$H19,"Ha",$B$4:$B19,"&gt;="&amp;Boshqaruv!$C$9,$B$4:$B19,"&lt;="&amp;Boshqaruv!$C$10)=0,1,0),0)</f>
        <v>0</v>
      </c>
    </row>
    <row r="21" customFormat="false" ht="15" hidden="false" customHeight="false" outlineLevel="0" collapsed="false">
      <c r="A21" s="8" t="n">
        <v>17</v>
      </c>
      <c r="B21" s="13"/>
      <c r="C21" s="25"/>
      <c r="D21" s="26" t="str">
        <f aca="false">IF($C21="","",IFERROR(IF(INDEX(Bolalar!$B$5:$B$1804,MATCH($C21,Bolalar!$I$5:$I$1804,0))="","",INDEX(Bolalar!$B$5:$B$1804,MATCH($C21,Bolalar!$I$5:$I$1804,0))),""))</f>
        <v/>
      </c>
      <c r="E21" s="15" t="str">
        <f aca="false">IF($C21="","",IFERROR(IF(INDEX(Bolalar!$C$5:$C$1804,MATCH($C21,Bolalar!$I$5:$I$1804,0))="","",INDEX(Bolalar!$C$5:$C$1804,MATCH($C21,Bolalar!$I$5:$I$1804,0))),""))</f>
        <v/>
      </c>
      <c r="F21" s="24"/>
      <c r="G21" s="14" t="str">
        <f aca="false">IF(OR($E21="",$B21=""),"",INT(($B21-$E21)/365.25))</f>
        <v/>
      </c>
      <c r="H21" s="14" t="str">
        <f aca="false">IF($G21="","",IF($G21&lt;=5,"Ha","Yo'q"))</f>
        <v/>
      </c>
      <c r="I21" s="12"/>
      <c r="J21" s="12"/>
      <c r="K21" s="28" t="n">
        <f aca="false">IF(AND($C21&lt;&gt;"",$H21="Ha",$B21&gt;=Boshqaruv!$C$9,$B21&lt;=Boshqaruv!$C$10),IF(COUNTIFS($C$4:$C20,$C21,$H$4:$H20,"Ha",$B$4:$B20,"&gt;="&amp;Boshqaruv!$C$9,$B$4:$B20,"&lt;="&amp;Boshqaruv!$C$10)=0,1,0),0)</f>
        <v>0</v>
      </c>
    </row>
    <row r="22" customFormat="false" ht="15" hidden="false" customHeight="false" outlineLevel="0" collapsed="false">
      <c r="A22" s="8" t="n">
        <v>18</v>
      </c>
      <c r="B22" s="13"/>
      <c r="C22" s="25"/>
      <c r="D22" s="26" t="str">
        <f aca="false">IF($C22="","",IFERROR(IF(INDEX(Bolalar!$B$5:$B$1804,MATCH($C22,Bolalar!$I$5:$I$1804,0))="","",INDEX(Bolalar!$B$5:$B$1804,MATCH($C22,Bolalar!$I$5:$I$1804,0))),""))</f>
        <v/>
      </c>
      <c r="E22" s="15" t="str">
        <f aca="false">IF($C22="","",IFERROR(IF(INDEX(Bolalar!$C$5:$C$1804,MATCH($C22,Bolalar!$I$5:$I$1804,0))="","",INDEX(Bolalar!$C$5:$C$1804,MATCH($C22,Bolalar!$I$5:$I$1804,0))),""))</f>
        <v/>
      </c>
      <c r="F22" s="24"/>
      <c r="G22" s="14" t="str">
        <f aca="false">IF(OR($E22="",$B22=""),"",INT(($B22-$E22)/365.25))</f>
        <v/>
      </c>
      <c r="H22" s="14" t="str">
        <f aca="false">IF($G22="","",IF($G22&lt;=5,"Ha","Yo'q"))</f>
        <v/>
      </c>
      <c r="I22" s="12"/>
      <c r="J22" s="12"/>
      <c r="K22" s="28" t="n">
        <f aca="false">IF(AND($C22&lt;&gt;"",$H22="Ha",$B22&gt;=Boshqaruv!$C$9,$B22&lt;=Boshqaruv!$C$10),IF(COUNTIFS($C$4:$C21,$C22,$H$4:$H21,"Ha",$B$4:$B21,"&gt;="&amp;Boshqaruv!$C$9,$B$4:$B21,"&lt;="&amp;Boshqaruv!$C$10)=0,1,0),0)</f>
        <v>0</v>
      </c>
    </row>
    <row r="23" customFormat="false" ht="15" hidden="false" customHeight="false" outlineLevel="0" collapsed="false">
      <c r="A23" s="8" t="n">
        <v>19</v>
      </c>
      <c r="B23" s="13"/>
      <c r="C23" s="25"/>
      <c r="D23" s="26" t="str">
        <f aca="false">IF($C23="","",IFERROR(IF(INDEX(Bolalar!$B$5:$B$1804,MATCH($C23,Bolalar!$I$5:$I$1804,0))="","",INDEX(Bolalar!$B$5:$B$1804,MATCH($C23,Bolalar!$I$5:$I$1804,0))),""))</f>
        <v/>
      </c>
      <c r="E23" s="15" t="str">
        <f aca="false">IF($C23="","",IFERROR(IF(INDEX(Bolalar!$C$5:$C$1804,MATCH($C23,Bolalar!$I$5:$I$1804,0))="","",INDEX(Bolalar!$C$5:$C$1804,MATCH($C23,Bolalar!$I$5:$I$1804,0))),""))</f>
        <v/>
      </c>
      <c r="F23" s="24"/>
      <c r="G23" s="14" t="str">
        <f aca="false">IF(OR($E23="",$B23=""),"",INT(($B23-$E23)/365.25))</f>
        <v/>
      </c>
      <c r="H23" s="14" t="str">
        <f aca="false">IF($G23="","",IF($G23&lt;=5,"Ha","Yo'q"))</f>
        <v/>
      </c>
      <c r="I23" s="12"/>
      <c r="J23" s="12"/>
      <c r="K23" s="28" t="n">
        <f aca="false">IF(AND($C23&lt;&gt;"",$H23="Ha",$B23&gt;=Boshqaruv!$C$9,$B23&lt;=Boshqaruv!$C$10),IF(COUNTIFS($C$4:$C22,$C23,$H$4:$H22,"Ha",$B$4:$B22,"&gt;="&amp;Boshqaruv!$C$9,$B$4:$B22,"&lt;="&amp;Boshqaruv!$C$10)=0,1,0),0)</f>
        <v>0</v>
      </c>
    </row>
    <row r="24" customFormat="false" ht="15" hidden="false" customHeight="false" outlineLevel="0" collapsed="false">
      <c r="A24" s="8" t="n">
        <v>20</v>
      </c>
      <c r="B24" s="13"/>
      <c r="C24" s="25"/>
      <c r="D24" s="26" t="str">
        <f aca="false">IF($C24="","",IFERROR(IF(INDEX(Bolalar!$B$5:$B$1804,MATCH($C24,Bolalar!$I$5:$I$1804,0))="","",INDEX(Bolalar!$B$5:$B$1804,MATCH($C24,Bolalar!$I$5:$I$1804,0))),""))</f>
        <v/>
      </c>
      <c r="E24" s="15" t="str">
        <f aca="false">IF($C24="","",IFERROR(IF(INDEX(Bolalar!$C$5:$C$1804,MATCH($C24,Bolalar!$I$5:$I$1804,0))="","",INDEX(Bolalar!$C$5:$C$1804,MATCH($C24,Bolalar!$I$5:$I$1804,0))),""))</f>
        <v/>
      </c>
      <c r="F24" s="24"/>
      <c r="G24" s="14" t="str">
        <f aca="false">IF(OR($E24="",$B24=""),"",INT(($B24-$E24)/365.25))</f>
        <v/>
      </c>
      <c r="H24" s="14" t="str">
        <f aca="false">IF($G24="","",IF($G24&lt;=5,"Ha","Yo'q"))</f>
        <v/>
      </c>
      <c r="I24" s="12"/>
      <c r="J24" s="12"/>
      <c r="K24" s="28" t="n">
        <f aca="false">IF(AND($C24&lt;&gt;"",$H24="Ha",$B24&gt;=Boshqaruv!$C$9,$B24&lt;=Boshqaruv!$C$10),IF(COUNTIFS($C$4:$C23,$C24,$H$4:$H23,"Ha",$B$4:$B23,"&gt;="&amp;Boshqaruv!$C$9,$B$4:$B23,"&lt;="&amp;Boshqaruv!$C$10)=0,1,0),0)</f>
        <v>0</v>
      </c>
    </row>
    <row r="25" customFormat="false" ht="15" hidden="false" customHeight="false" outlineLevel="0" collapsed="false">
      <c r="A25" s="8" t="n">
        <v>21</v>
      </c>
      <c r="B25" s="13"/>
      <c r="C25" s="25"/>
      <c r="D25" s="26" t="str">
        <f aca="false">IF($C25="","",IFERROR(IF(INDEX(Bolalar!$B$5:$B$1804,MATCH($C25,Bolalar!$I$5:$I$1804,0))="","",INDEX(Bolalar!$B$5:$B$1804,MATCH($C25,Bolalar!$I$5:$I$1804,0))),""))</f>
        <v/>
      </c>
      <c r="E25" s="15" t="str">
        <f aca="false">IF($C25="","",IFERROR(IF(INDEX(Bolalar!$C$5:$C$1804,MATCH($C25,Bolalar!$I$5:$I$1804,0))="","",INDEX(Bolalar!$C$5:$C$1804,MATCH($C25,Bolalar!$I$5:$I$1804,0))),""))</f>
        <v/>
      </c>
      <c r="F25" s="24"/>
      <c r="G25" s="14" t="str">
        <f aca="false">IF(OR($E25="",$B25=""),"",INT(($B25-$E25)/365.25))</f>
        <v/>
      </c>
      <c r="H25" s="14" t="str">
        <f aca="false">IF($G25="","",IF($G25&lt;=5,"Ha","Yo'q"))</f>
        <v/>
      </c>
      <c r="I25" s="12"/>
      <c r="J25" s="12"/>
      <c r="K25" s="28" t="n">
        <f aca="false">IF(AND($C25&lt;&gt;"",$H25="Ha",$B25&gt;=Boshqaruv!$C$9,$B25&lt;=Boshqaruv!$C$10),IF(COUNTIFS($C$4:$C24,$C25,$H$4:$H24,"Ha",$B$4:$B24,"&gt;="&amp;Boshqaruv!$C$9,$B$4:$B24,"&lt;="&amp;Boshqaruv!$C$10)=0,1,0),0)</f>
        <v>0</v>
      </c>
    </row>
    <row r="26" customFormat="false" ht="15" hidden="false" customHeight="false" outlineLevel="0" collapsed="false">
      <c r="A26" s="8" t="n">
        <v>22</v>
      </c>
      <c r="B26" s="13"/>
      <c r="C26" s="25"/>
      <c r="D26" s="26" t="str">
        <f aca="false">IF($C26="","",IFERROR(IF(INDEX(Bolalar!$B$5:$B$1804,MATCH($C26,Bolalar!$I$5:$I$1804,0))="","",INDEX(Bolalar!$B$5:$B$1804,MATCH($C26,Bolalar!$I$5:$I$1804,0))),""))</f>
        <v/>
      </c>
      <c r="E26" s="15" t="str">
        <f aca="false">IF($C26="","",IFERROR(IF(INDEX(Bolalar!$C$5:$C$1804,MATCH($C26,Bolalar!$I$5:$I$1804,0))="","",INDEX(Bolalar!$C$5:$C$1804,MATCH($C26,Bolalar!$I$5:$I$1804,0))),""))</f>
        <v/>
      </c>
      <c r="F26" s="24"/>
      <c r="G26" s="14" t="str">
        <f aca="false">IF(OR($E26="",$B26=""),"",INT(($B26-$E26)/365.25))</f>
        <v/>
      </c>
      <c r="H26" s="14" t="str">
        <f aca="false">IF($G26="","",IF($G26&lt;=5,"Ha","Yo'q"))</f>
        <v/>
      </c>
      <c r="I26" s="12"/>
      <c r="J26" s="12"/>
      <c r="K26" s="28" t="n">
        <f aca="false">IF(AND($C26&lt;&gt;"",$H26="Ha",$B26&gt;=Boshqaruv!$C$9,$B26&lt;=Boshqaruv!$C$10),IF(COUNTIFS($C$4:$C25,$C26,$H$4:$H25,"Ha",$B$4:$B25,"&gt;="&amp;Boshqaruv!$C$9,$B$4:$B25,"&lt;="&amp;Boshqaruv!$C$10)=0,1,0),0)</f>
        <v>0</v>
      </c>
    </row>
    <row r="27" customFormat="false" ht="15" hidden="false" customHeight="false" outlineLevel="0" collapsed="false">
      <c r="A27" s="8" t="n">
        <v>23</v>
      </c>
      <c r="B27" s="13"/>
      <c r="C27" s="25"/>
      <c r="D27" s="26" t="str">
        <f aca="false">IF($C27="","",IFERROR(IF(INDEX(Bolalar!$B$5:$B$1804,MATCH($C27,Bolalar!$I$5:$I$1804,0))="","",INDEX(Bolalar!$B$5:$B$1804,MATCH($C27,Bolalar!$I$5:$I$1804,0))),""))</f>
        <v/>
      </c>
      <c r="E27" s="15" t="str">
        <f aca="false">IF($C27="","",IFERROR(IF(INDEX(Bolalar!$C$5:$C$1804,MATCH($C27,Bolalar!$I$5:$I$1804,0))="","",INDEX(Bolalar!$C$5:$C$1804,MATCH($C27,Bolalar!$I$5:$I$1804,0))),""))</f>
        <v/>
      </c>
      <c r="F27" s="24"/>
      <c r="G27" s="14" t="str">
        <f aca="false">IF(OR($E27="",$B27=""),"",INT(($B27-$E27)/365.25))</f>
        <v/>
      </c>
      <c r="H27" s="14" t="str">
        <f aca="false">IF($G27="","",IF($G27&lt;=5,"Ha","Yo'q"))</f>
        <v/>
      </c>
      <c r="I27" s="12"/>
      <c r="J27" s="12"/>
      <c r="K27" s="28" t="n">
        <f aca="false">IF(AND($C27&lt;&gt;"",$H27="Ha",$B27&gt;=Boshqaruv!$C$9,$B27&lt;=Boshqaruv!$C$10),IF(COUNTIFS($C$4:$C26,$C27,$H$4:$H26,"Ha",$B$4:$B26,"&gt;="&amp;Boshqaruv!$C$9,$B$4:$B26,"&lt;="&amp;Boshqaruv!$C$10)=0,1,0),0)</f>
        <v>0</v>
      </c>
    </row>
    <row r="28" customFormat="false" ht="15" hidden="false" customHeight="false" outlineLevel="0" collapsed="false">
      <c r="A28" s="8" t="n">
        <v>24</v>
      </c>
      <c r="B28" s="13"/>
      <c r="C28" s="25"/>
      <c r="D28" s="26" t="str">
        <f aca="false">IF($C28="","",IFERROR(IF(INDEX(Bolalar!$B$5:$B$1804,MATCH($C28,Bolalar!$I$5:$I$1804,0))="","",INDEX(Bolalar!$B$5:$B$1804,MATCH($C28,Bolalar!$I$5:$I$1804,0))),""))</f>
        <v/>
      </c>
      <c r="E28" s="15" t="str">
        <f aca="false">IF($C28="","",IFERROR(IF(INDEX(Bolalar!$C$5:$C$1804,MATCH($C28,Bolalar!$I$5:$I$1804,0))="","",INDEX(Bolalar!$C$5:$C$1804,MATCH($C28,Bolalar!$I$5:$I$1804,0))),""))</f>
        <v/>
      </c>
      <c r="F28" s="24"/>
      <c r="G28" s="14" t="str">
        <f aca="false">IF(OR($E28="",$B28=""),"",INT(($B28-$E28)/365.25))</f>
        <v/>
      </c>
      <c r="H28" s="14" t="str">
        <f aca="false">IF($G28="","",IF($G28&lt;=5,"Ha","Yo'q"))</f>
        <v/>
      </c>
      <c r="I28" s="12"/>
      <c r="J28" s="12"/>
      <c r="K28" s="28" t="n">
        <f aca="false">IF(AND($C28&lt;&gt;"",$H28="Ha",$B28&gt;=Boshqaruv!$C$9,$B28&lt;=Boshqaruv!$C$10),IF(COUNTIFS($C$4:$C27,$C28,$H$4:$H27,"Ha",$B$4:$B27,"&gt;="&amp;Boshqaruv!$C$9,$B$4:$B27,"&lt;="&amp;Boshqaruv!$C$10)=0,1,0),0)</f>
        <v>0</v>
      </c>
    </row>
    <row r="29" customFormat="false" ht="15" hidden="false" customHeight="false" outlineLevel="0" collapsed="false">
      <c r="A29" s="8" t="n">
        <v>25</v>
      </c>
      <c r="B29" s="13"/>
      <c r="C29" s="25"/>
      <c r="D29" s="26" t="str">
        <f aca="false">IF($C29="","",IFERROR(IF(INDEX(Bolalar!$B$5:$B$1804,MATCH($C29,Bolalar!$I$5:$I$1804,0))="","",INDEX(Bolalar!$B$5:$B$1804,MATCH($C29,Bolalar!$I$5:$I$1804,0))),""))</f>
        <v/>
      </c>
      <c r="E29" s="15" t="str">
        <f aca="false">IF($C29="","",IFERROR(IF(INDEX(Bolalar!$C$5:$C$1804,MATCH($C29,Bolalar!$I$5:$I$1804,0))="","",INDEX(Bolalar!$C$5:$C$1804,MATCH($C29,Bolalar!$I$5:$I$1804,0))),""))</f>
        <v/>
      </c>
      <c r="F29" s="24"/>
      <c r="G29" s="14" t="str">
        <f aca="false">IF(OR($E29="",$B29=""),"",INT(($B29-$E29)/365.25))</f>
        <v/>
      </c>
      <c r="H29" s="14" t="str">
        <f aca="false">IF($G29="","",IF($G29&lt;=5,"Ha","Yo'q"))</f>
        <v/>
      </c>
      <c r="I29" s="12"/>
      <c r="J29" s="12"/>
      <c r="K29" s="28" t="n">
        <f aca="false">IF(AND($C29&lt;&gt;"",$H29="Ha",$B29&gt;=Boshqaruv!$C$9,$B29&lt;=Boshqaruv!$C$10),IF(COUNTIFS($C$4:$C28,$C29,$H$4:$H28,"Ha",$B$4:$B28,"&gt;="&amp;Boshqaruv!$C$9,$B$4:$B28,"&lt;="&amp;Boshqaruv!$C$10)=0,1,0),0)</f>
        <v>0</v>
      </c>
    </row>
    <row r="30" customFormat="false" ht="15" hidden="false" customHeight="false" outlineLevel="0" collapsed="false">
      <c r="A30" s="8" t="n">
        <v>26</v>
      </c>
      <c r="B30" s="13"/>
      <c r="C30" s="25"/>
      <c r="D30" s="26" t="str">
        <f aca="false">IF($C30="","",IFERROR(IF(INDEX(Bolalar!$B$5:$B$1804,MATCH($C30,Bolalar!$I$5:$I$1804,0))="","",INDEX(Bolalar!$B$5:$B$1804,MATCH($C30,Bolalar!$I$5:$I$1804,0))),""))</f>
        <v/>
      </c>
      <c r="E30" s="15" t="str">
        <f aca="false">IF($C30="","",IFERROR(IF(INDEX(Bolalar!$C$5:$C$1804,MATCH($C30,Bolalar!$I$5:$I$1804,0))="","",INDEX(Bolalar!$C$5:$C$1804,MATCH($C30,Bolalar!$I$5:$I$1804,0))),""))</f>
        <v/>
      </c>
      <c r="F30" s="24"/>
      <c r="G30" s="14" t="str">
        <f aca="false">IF(OR($E30="",$B30=""),"",INT(($B30-$E30)/365.25))</f>
        <v/>
      </c>
      <c r="H30" s="14" t="str">
        <f aca="false">IF($G30="","",IF($G30&lt;=5,"Ha","Yo'q"))</f>
        <v/>
      </c>
      <c r="I30" s="12"/>
      <c r="J30" s="12"/>
      <c r="K30" s="28" t="n">
        <f aca="false">IF(AND($C30&lt;&gt;"",$H30="Ha",$B30&gt;=Boshqaruv!$C$9,$B30&lt;=Boshqaruv!$C$10),IF(COUNTIFS($C$4:$C29,$C30,$H$4:$H29,"Ha",$B$4:$B29,"&gt;="&amp;Boshqaruv!$C$9,$B$4:$B29,"&lt;="&amp;Boshqaruv!$C$10)=0,1,0),0)</f>
        <v>0</v>
      </c>
    </row>
    <row r="31" customFormat="false" ht="15" hidden="false" customHeight="false" outlineLevel="0" collapsed="false">
      <c r="A31" s="8" t="n">
        <v>27</v>
      </c>
      <c r="B31" s="13"/>
      <c r="C31" s="25"/>
      <c r="D31" s="26" t="str">
        <f aca="false">IF($C31="","",IFERROR(IF(INDEX(Bolalar!$B$5:$B$1804,MATCH($C31,Bolalar!$I$5:$I$1804,0))="","",INDEX(Bolalar!$B$5:$B$1804,MATCH($C31,Bolalar!$I$5:$I$1804,0))),""))</f>
        <v/>
      </c>
      <c r="E31" s="15" t="str">
        <f aca="false">IF($C31="","",IFERROR(IF(INDEX(Bolalar!$C$5:$C$1804,MATCH($C31,Bolalar!$I$5:$I$1804,0))="","",INDEX(Bolalar!$C$5:$C$1804,MATCH($C31,Bolalar!$I$5:$I$1804,0))),""))</f>
        <v/>
      </c>
      <c r="F31" s="24"/>
      <c r="G31" s="14" t="str">
        <f aca="false">IF(OR($E31="",$B31=""),"",INT(($B31-$E31)/365.25))</f>
        <v/>
      </c>
      <c r="H31" s="14" t="str">
        <f aca="false">IF($G31="","",IF($G31&lt;=5,"Ha","Yo'q"))</f>
        <v/>
      </c>
      <c r="I31" s="12"/>
      <c r="J31" s="12"/>
      <c r="K31" s="28" t="n">
        <f aca="false">IF(AND($C31&lt;&gt;"",$H31="Ha",$B31&gt;=Boshqaruv!$C$9,$B31&lt;=Boshqaruv!$C$10),IF(COUNTIFS($C$4:$C30,$C31,$H$4:$H30,"Ha",$B$4:$B30,"&gt;="&amp;Boshqaruv!$C$9,$B$4:$B30,"&lt;="&amp;Boshqaruv!$C$10)=0,1,0),0)</f>
        <v>0</v>
      </c>
    </row>
    <row r="32" customFormat="false" ht="15" hidden="false" customHeight="false" outlineLevel="0" collapsed="false">
      <c r="A32" s="8" t="n">
        <v>28</v>
      </c>
      <c r="B32" s="13"/>
      <c r="C32" s="25"/>
      <c r="D32" s="26" t="str">
        <f aca="false">IF($C32="","",IFERROR(IF(INDEX(Bolalar!$B$5:$B$1804,MATCH($C32,Bolalar!$I$5:$I$1804,0))="","",INDEX(Bolalar!$B$5:$B$1804,MATCH($C32,Bolalar!$I$5:$I$1804,0))),""))</f>
        <v/>
      </c>
      <c r="E32" s="15" t="str">
        <f aca="false">IF($C32="","",IFERROR(IF(INDEX(Bolalar!$C$5:$C$1804,MATCH($C32,Bolalar!$I$5:$I$1804,0))="","",INDEX(Bolalar!$C$5:$C$1804,MATCH($C32,Bolalar!$I$5:$I$1804,0))),""))</f>
        <v/>
      </c>
      <c r="F32" s="24"/>
      <c r="G32" s="14" t="str">
        <f aca="false">IF(OR($E32="",$B32=""),"",INT(($B32-$E32)/365.25))</f>
        <v/>
      </c>
      <c r="H32" s="14" t="str">
        <f aca="false">IF($G32="","",IF($G32&lt;=5,"Ha","Yo'q"))</f>
        <v/>
      </c>
      <c r="I32" s="12"/>
      <c r="J32" s="12"/>
      <c r="K32" s="28" t="n">
        <f aca="false">IF(AND($C32&lt;&gt;"",$H32="Ha",$B32&gt;=Boshqaruv!$C$9,$B32&lt;=Boshqaruv!$C$10),IF(COUNTIFS($C$4:$C31,$C32,$H$4:$H31,"Ha",$B$4:$B31,"&gt;="&amp;Boshqaruv!$C$9,$B$4:$B31,"&lt;="&amp;Boshqaruv!$C$10)=0,1,0),0)</f>
        <v>0</v>
      </c>
    </row>
    <row r="33" customFormat="false" ht="15" hidden="false" customHeight="false" outlineLevel="0" collapsed="false">
      <c r="A33" s="8" t="n">
        <v>29</v>
      </c>
      <c r="B33" s="13"/>
      <c r="C33" s="25"/>
      <c r="D33" s="26" t="str">
        <f aca="false">IF($C33="","",IFERROR(IF(INDEX(Bolalar!$B$5:$B$1804,MATCH($C33,Bolalar!$I$5:$I$1804,0))="","",INDEX(Bolalar!$B$5:$B$1804,MATCH($C33,Bolalar!$I$5:$I$1804,0))),""))</f>
        <v/>
      </c>
      <c r="E33" s="15" t="str">
        <f aca="false">IF($C33="","",IFERROR(IF(INDEX(Bolalar!$C$5:$C$1804,MATCH($C33,Bolalar!$I$5:$I$1804,0))="","",INDEX(Bolalar!$C$5:$C$1804,MATCH($C33,Bolalar!$I$5:$I$1804,0))),""))</f>
        <v/>
      </c>
      <c r="F33" s="24"/>
      <c r="G33" s="14" t="str">
        <f aca="false">IF(OR($E33="",$B33=""),"",INT(($B33-$E33)/365.25))</f>
        <v/>
      </c>
      <c r="H33" s="14" t="str">
        <f aca="false">IF($G33="","",IF($G33&lt;=5,"Ha","Yo'q"))</f>
        <v/>
      </c>
      <c r="I33" s="12"/>
      <c r="J33" s="12"/>
      <c r="K33" s="28" t="n">
        <f aca="false">IF(AND($C33&lt;&gt;"",$H33="Ha",$B33&gt;=Boshqaruv!$C$9,$B33&lt;=Boshqaruv!$C$10),IF(COUNTIFS($C$4:$C32,$C33,$H$4:$H32,"Ha",$B$4:$B32,"&gt;="&amp;Boshqaruv!$C$9,$B$4:$B32,"&lt;="&amp;Boshqaruv!$C$10)=0,1,0),0)</f>
        <v>0</v>
      </c>
    </row>
    <row r="34" customFormat="false" ht="15" hidden="false" customHeight="false" outlineLevel="0" collapsed="false">
      <c r="A34" s="8" t="n">
        <v>30</v>
      </c>
      <c r="B34" s="13"/>
      <c r="C34" s="25"/>
      <c r="D34" s="26" t="str">
        <f aca="false">IF($C34="","",IFERROR(IF(INDEX(Bolalar!$B$5:$B$1804,MATCH($C34,Bolalar!$I$5:$I$1804,0))="","",INDEX(Bolalar!$B$5:$B$1804,MATCH($C34,Bolalar!$I$5:$I$1804,0))),""))</f>
        <v/>
      </c>
      <c r="E34" s="15" t="str">
        <f aca="false">IF($C34="","",IFERROR(IF(INDEX(Bolalar!$C$5:$C$1804,MATCH($C34,Bolalar!$I$5:$I$1804,0))="","",INDEX(Bolalar!$C$5:$C$1804,MATCH($C34,Bolalar!$I$5:$I$1804,0))),""))</f>
        <v/>
      </c>
      <c r="F34" s="24"/>
      <c r="G34" s="14" t="str">
        <f aca="false">IF(OR($E34="",$B34=""),"",INT(($B34-$E34)/365.25))</f>
        <v/>
      </c>
      <c r="H34" s="14" t="str">
        <f aca="false">IF($G34="","",IF($G34&lt;=5,"Ha","Yo'q"))</f>
        <v/>
      </c>
      <c r="I34" s="12"/>
      <c r="J34" s="12"/>
      <c r="K34" s="28" t="n">
        <f aca="false">IF(AND($C34&lt;&gt;"",$H34="Ha",$B34&gt;=Boshqaruv!$C$9,$B34&lt;=Boshqaruv!$C$10),IF(COUNTIFS($C$4:$C33,$C34,$H$4:$H33,"Ha",$B$4:$B33,"&gt;="&amp;Boshqaruv!$C$9,$B$4:$B33,"&lt;="&amp;Boshqaruv!$C$10)=0,1,0),0)</f>
        <v>0</v>
      </c>
    </row>
    <row r="35" customFormat="false" ht="15" hidden="false" customHeight="false" outlineLevel="0" collapsed="false">
      <c r="A35" s="8" t="n">
        <v>31</v>
      </c>
      <c r="B35" s="13"/>
      <c r="C35" s="25"/>
      <c r="D35" s="26" t="str">
        <f aca="false">IF($C35="","",IFERROR(IF(INDEX(Bolalar!$B$5:$B$1804,MATCH($C35,Bolalar!$I$5:$I$1804,0))="","",INDEX(Bolalar!$B$5:$B$1804,MATCH($C35,Bolalar!$I$5:$I$1804,0))),""))</f>
        <v/>
      </c>
      <c r="E35" s="15" t="str">
        <f aca="false">IF($C35="","",IFERROR(IF(INDEX(Bolalar!$C$5:$C$1804,MATCH($C35,Bolalar!$I$5:$I$1804,0))="","",INDEX(Bolalar!$C$5:$C$1804,MATCH($C35,Bolalar!$I$5:$I$1804,0))),""))</f>
        <v/>
      </c>
      <c r="F35" s="24"/>
      <c r="G35" s="14" t="str">
        <f aca="false">IF(OR($E35="",$B35=""),"",INT(($B35-$E35)/365.25))</f>
        <v/>
      </c>
      <c r="H35" s="14" t="str">
        <f aca="false">IF($G35="","",IF($G35&lt;=5,"Ha","Yo'q"))</f>
        <v/>
      </c>
      <c r="I35" s="12"/>
      <c r="J35" s="12"/>
      <c r="K35" s="28" t="n">
        <f aca="false">IF(AND($C35&lt;&gt;"",$H35="Ha",$B35&gt;=Boshqaruv!$C$9,$B35&lt;=Boshqaruv!$C$10),IF(COUNTIFS($C$4:$C34,$C35,$H$4:$H34,"Ha",$B$4:$B34,"&gt;="&amp;Boshqaruv!$C$9,$B$4:$B34,"&lt;="&amp;Boshqaruv!$C$10)=0,1,0),0)</f>
        <v>0</v>
      </c>
    </row>
    <row r="36" customFormat="false" ht="15" hidden="false" customHeight="false" outlineLevel="0" collapsed="false">
      <c r="A36" s="8" t="n">
        <v>32</v>
      </c>
      <c r="B36" s="13"/>
      <c r="C36" s="25"/>
      <c r="D36" s="26" t="str">
        <f aca="false">IF($C36="","",IFERROR(IF(INDEX(Bolalar!$B$5:$B$1804,MATCH($C36,Bolalar!$I$5:$I$1804,0))="","",INDEX(Bolalar!$B$5:$B$1804,MATCH($C36,Bolalar!$I$5:$I$1804,0))),""))</f>
        <v/>
      </c>
      <c r="E36" s="15" t="str">
        <f aca="false">IF($C36="","",IFERROR(IF(INDEX(Bolalar!$C$5:$C$1804,MATCH($C36,Bolalar!$I$5:$I$1804,0))="","",INDEX(Bolalar!$C$5:$C$1804,MATCH($C36,Bolalar!$I$5:$I$1804,0))),""))</f>
        <v/>
      </c>
      <c r="F36" s="24"/>
      <c r="G36" s="14" t="str">
        <f aca="false">IF(OR($E36="",$B36=""),"",INT(($B36-$E36)/365.25))</f>
        <v/>
      </c>
      <c r="H36" s="14" t="str">
        <f aca="false">IF($G36="","",IF($G36&lt;=5,"Ha","Yo'q"))</f>
        <v/>
      </c>
      <c r="I36" s="12"/>
      <c r="J36" s="12"/>
      <c r="K36" s="28" t="n">
        <f aca="false">IF(AND($C36&lt;&gt;"",$H36="Ha",$B36&gt;=Boshqaruv!$C$9,$B36&lt;=Boshqaruv!$C$10),IF(COUNTIFS($C$4:$C35,$C36,$H$4:$H35,"Ha",$B$4:$B35,"&gt;="&amp;Boshqaruv!$C$9,$B$4:$B35,"&lt;="&amp;Boshqaruv!$C$10)=0,1,0),0)</f>
        <v>0</v>
      </c>
    </row>
    <row r="37" customFormat="false" ht="15" hidden="false" customHeight="false" outlineLevel="0" collapsed="false">
      <c r="A37" s="8" t="n">
        <v>33</v>
      </c>
      <c r="B37" s="13"/>
      <c r="C37" s="25"/>
      <c r="D37" s="26" t="str">
        <f aca="false">IF($C37="","",IFERROR(IF(INDEX(Bolalar!$B$5:$B$1804,MATCH($C37,Bolalar!$I$5:$I$1804,0))="","",INDEX(Bolalar!$B$5:$B$1804,MATCH($C37,Bolalar!$I$5:$I$1804,0))),""))</f>
        <v/>
      </c>
      <c r="E37" s="15" t="str">
        <f aca="false">IF($C37="","",IFERROR(IF(INDEX(Bolalar!$C$5:$C$1804,MATCH($C37,Bolalar!$I$5:$I$1804,0))="","",INDEX(Bolalar!$C$5:$C$1804,MATCH($C37,Bolalar!$I$5:$I$1804,0))),""))</f>
        <v/>
      </c>
      <c r="F37" s="24"/>
      <c r="G37" s="14" t="str">
        <f aca="false">IF(OR($E37="",$B37=""),"",INT(($B37-$E37)/365.25))</f>
        <v/>
      </c>
      <c r="H37" s="14" t="str">
        <f aca="false">IF($G37="","",IF($G37&lt;=5,"Ha","Yo'q"))</f>
        <v/>
      </c>
      <c r="I37" s="12"/>
      <c r="J37" s="12"/>
      <c r="K37" s="28" t="n">
        <f aca="false">IF(AND($C37&lt;&gt;"",$H37="Ha",$B37&gt;=Boshqaruv!$C$9,$B37&lt;=Boshqaruv!$C$10),IF(COUNTIFS($C$4:$C36,$C37,$H$4:$H36,"Ha",$B$4:$B36,"&gt;="&amp;Boshqaruv!$C$9,$B$4:$B36,"&lt;="&amp;Boshqaruv!$C$10)=0,1,0),0)</f>
        <v>0</v>
      </c>
    </row>
    <row r="38" customFormat="false" ht="15" hidden="false" customHeight="false" outlineLevel="0" collapsed="false">
      <c r="A38" s="8" t="n">
        <v>34</v>
      </c>
      <c r="B38" s="13"/>
      <c r="C38" s="25"/>
      <c r="D38" s="26" t="str">
        <f aca="false">IF($C38="","",IFERROR(IF(INDEX(Bolalar!$B$5:$B$1804,MATCH($C38,Bolalar!$I$5:$I$1804,0))="","",INDEX(Bolalar!$B$5:$B$1804,MATCH($C38,Bolalar!$I$5:$I$1804,0))),""))</f>
        <v/>
      </c>
      <c r="E38" s="15" t="str">
        <f aca="false">IF($C38="","",IFERROR(IF(INDEX(Bolalar!$C$5:$C$1804,MATCH($C38,Bolalar!$I$5:$I$1804,0))="","",INDEX(Bolalar!$C$5:$C$1804,MATCH($C38,Bolalar!$I$5:$I$1804,0))),""))</f>
        <v/>
      </c>
      <c r="F38" s="24"/>
      <c r="G38" s="14" t="str">
        <f aca="false">IF(OR($E38="",$B38=""),"",INT(($B38-$E38)/365.25))</f>
        <v/>
      </c>
      <c r="H38" s="14" t="str">
        <f aca="false">IF($G38="","",IF($G38&lt;=5,"Ha","Yo'q"))</f>
        <v/>
      </c>
      <c r="I38" s="12"/>
      <c r="J38" s="12"/>
      <c r="K38" s="28" t="n">
        <f aca="false">IF(AND($C38&lt;&gt;"",$H38="Ha",$B38&gt;=Boshqaruv!$C$9,$B38&lt;=Boshqaruv!$C$10),IF(COUNTIFS($C$4:$C37,$C38,$H$4:$H37,"Ha",$B$4:$B37,"&gt;="&amp;Boshqaruv!$C$9,$B$4:$B37,"&lt;="&amp;Boshqaruv!$C$10)=0,1,0),0)</f>
        <v>0</v>
      </c>
    </row>
    <row r="39" customFormat="false" ht="15" hidden="false" customHeight="false" outlineLevel="0" collapsed="false">
      <c r="A39" s="8" t="n">
        <v>35</v>
      </c>
      <c r="B39" s="13"/>
      <c r="C39" s="25"/>
      <c r="D39" s="26" t="str">
        <f aca="false">IF($C39="","",IFERROR(IF(INDEX(Bolalar!$B$5:$B$1804,MATCH($C39,Bolalar!$I$5:$I$1804,0))="","",INDEX(Bolalar!$B$5:$B$1804,MATCH($C39,Bolalar!$I$5:$I$1804,0))),""))</f>
        <v/>
      </c>
      <c r="E39" s="15" t="str">
        <f aca="false">IF($C39="","",IFERROR(IF(INDEX(Bolalar!$C$5:$C$1804,MATCH($C39,Bolalar!$I$5:$I$1804,0))="","",INDEX(Bolalar!$C$5:$C$1804,MATCH($C39,Bolalar!$I$5:$I$1804,0))),""))</f>
        <v/>
      </c>
      <c r="F39" s="24"/>
      <c r="G39" s="14" t="str">
        <f aca="false">IF(OR($E39="",$B39=""),"",INT(($B39-$E39)/365.25))</f>
        <v/>
      </c>
      <c r="H39" s="14" t="str">
        <f aca="false">IF($G39="","",IF($G39&lt;=5,"Ha","Yo'q"))</f>
        <v/>
      </c>
      <c r="I39" s="12"/>
      <c r="J39" s="12"/>
      <c r="K39" s="28" t="n">
        <f aca="false">IF(AND($C39&lt;&gt;"",$H39="Ha",$B39&gt;=Boshqaruv!$C$9,$B39&lt;=Boshqaruv!$C$10),IF(COUNTIFS($C$4:$C38,$C39,$H$4:$H38,"Ha",$B$4:$B38,"&gt;="&amp;Boshqaruv!$C$9,$B$4:$B38,"&lt;="&amp;Boshqaruv!$C$10)=0,1,0),0)</f>
        <v>0</v>
      </c>
    </row>
    <row r="40" customFormat="false" ht="15" hidden="false" customHeight="false" outlineLevel="0" collapsed="false">
      <c r="A40" s="8" t="n">
        <v>36</v>
      </c>
      <c r="B40" s="13"/>
      <c r="C40" s="25"/>
      <c r="D40" s="26" t="str">
        <f aca="false">IF($C40="","",IFERROR(IF(INDEX(Bolalar!$B$5:$B$1804,MATCH($C40,Bolalar!$I$5:$I$1804,0))="","",INDEX(Bolalar!$B$5:$B$1804,MATCH($C40,Bolalar!$I$5:$I$1804,0))),""))</f>
        <v/>
      </c>
      <c r="E40" s="15" t="str">
        <f aca="false">IF($C40="","",IFERROR(IF(INDEX(Bolalar!$C$5:$C$1804,MATCH($C40,Bolalar!$I$5:$I$1804,0))="","",INDEX(Bolalar!$C$5:$C$1804,MATCH($C40,Bolalar!$I$5:$I$1804,0))),""))</f>
        <v/>
      </c>
      <c r="F40" s="24"/>
      <c r="G40" s="14" t="str">
        <f aca="false">IF(OR($E40="",$B40=""),"",INT(($B40-$E40)/365.25))</f>
        <v/>
      </c>
      <c r="H40" s="14" t="str">
        <f aca="false">IF($G40="","",IF($G40&lt;=5,"Ha","Yo'q"))</f>
        <v/>
      </c>
      <c r="I40" s="12"/>
      <c r="J40" s="12"/>
      <c r="K40" s="28" t="n">
        <f aca="false">IF(AND($C40&lt;&gt;"",$H40="Ha",$B40&gt;=Boshqaruv!$C$9,$B40&lt;=Boshqaruv!$C$10),IF(COUNTIFS($C$4:$C39,$C40,$H$4:$H39,"Ha",$B$4:$B39,"&gt;="&amp;Boshqaruv!$C$9,$B$4:$B39,"&lt;="&amp;Boshqaruv!$C$10)=0,1,0),0)</f>
        <v>0</v>
      </c>
    </row>
    <row r="41" customFormat="false" ht="15" hidden="false" customHeight="false" outlineLevel="0" collapsed="false">
      <c r="A41" s="8" t="n">
        <v>37</v>
      </c>
      <c r="B41" s="13"/>
      <c r="C41" s="25"/>
      <c r="D41" s="26" t="str">
        <f aca="false">IF($C41="","",IFERROR(IF(INDEX(Bolalar!$B$5:$B$1804,MATCH($C41,Bolalar!$I$5:$I$1804,0))="","",INDEX(Bolalar!$B$5:$B$1804,MATCH($C41,Bolalar!$I$5:$I$1804,0))),""))</f>
        <v/>
      </c>
      <c r="E41" s="15" t="str">
        <f aca="false">IF($C41="","",IFERROR(IF(INDEX(Bolalar!$C$5:$C$1804,MATCH($C41,Bolalar!$I$5:$I$1804,0))="","",INDEX(Bolalar!$C$5:$C$1804,MATCH($C41,Bolalar!$I$5:$I$1804,0))),""))</f>
        <v/>
      </c>
      <c r="F41" s="24"/>
      <c r="G41" s="14" t="str">
        <f aca="false">IF(OR($E41="",$B41=""),"",INT(($B41-$E41)/365.25))</f>
        <v/>
      </c>
      <c r="H41" s="14" t="str">
        <f aca="false">IF($G41="","",IF($G41&lt;=5,"Ha","Yo'q"))</f>
        <v/>
      </c>
      <c r="I41" s="12"/>
      <c r="J41" s="12"/>
      <c r="K41" s="28" t="n">
        <f aca="false">IF(AND($C41&lt;&gt;"",$H41="Ha",$B41&gt;=Boshqaruv!$C$9,$B41&lt;=Boshqaruv!$C$10),IF(COUNTIFS($C$4:$C40,$C41,$H$4:$H40,"Ha",$B$4:$B40,"&gt;="&amp;Boshqaruv!$C$9,$B$4:$B40,"&lt;="&amp;Boshqaruv!$C$10)=0,1,0),0)</f>
        <v>0</v>
      </c>
    </row>
    <row r="42" customFormat="false" ht="15" hidden="false" customHeight="false" outlineLevel="0" collapsed="false">
      <c r="A42" s="8" t="n">
        <v>38</v>
      </c>
      <c r="B42" s="13"/>
      <c r="C42" s="25"/>
      <c r="D42" s="26" t="str">
        <f aca="false">IF($C42="","",IFERROR(IF(INDEX(Bolalar!$B$5:$B$1804,MATCH($C42,Bolalar!$I$5:$I$1804,0))="","",INDEX(Bolalar!$B$5:$B$1804,MATCH($C42,Bolalar!$I$5:$I$1804,0))),""))</f>
        <v/>
      </c>
      <c r="E42" s="15" t="str">
        <f aca="false">IF($C42="","",IFERROR(IF(INDEX(Bolalar!$C$5:$C$1804,MATCH($C42,Bolalar!$I$5:$I$1804,0))="","",INDEX(Bolalar!$C$5:$C$1804,MATCH($C42,Bolalar!$I$5:$I$1804,0))),""))</f>
        <v/>
      </c>
      <c r="F42" s="24"/>
      <c r="G42" s="14" t="str">
        <f aca="false">IF(OR($E42="",$B42=""),"",INT(($B42-$E42)/365.25))</f>
        <v/>
      </c>
      <c r="H42" s="14" t="str">
        <f aca="false">IF($G42="","",IF($G42&lt;=5,"Ha","Yo'q"))</f>
        <v/>
      </c>
      <c r="I42" s="12"/>
      <c r="J42" s="12"/>
      <c r="K42" s="28" t="n">
        <f aca="false">IF(AND($C42&lt;&gt;"",$H42="Ha",$B42&gt;=Boshqaruv!$C$9,$B42&lt;=Boshqaruv!$C$10),IF(COUNTIFS($C$4:$C41,$C42,$H$4:$H41,"Ha",$B$4:$B41,"&gt;="&amp;Boshqaruv!$C$9,$B$4:$B41,"&lt;="&amp;Boshqaruv!$C$10)=0,1,0),0)</f>
        <v>0</v>
      </c>
    </row>
    <row r="43" customFormat="false" ht="15" hidden="false" customHeight="false" outlineLevel="0" collapsed="false">
      <c r="A43" s="8" t="n">
        <v>39</v>
      </c>
      <c r="B43" s="13"/>
      <c r="C43" s="25"/>
      <c r="D43" s="26" t="str">
        <f aca="false">IF($C43="","",IFERROR(IF(INDEX(Bolalar!$B$5:$B$1804,MATCH($C43,Bolalar!$I$5:$I$1804,0))="","",INDEX(Bolalar!$B$5:$B$1804,MATCH($C43,Bolalar!$I$5:$I$1804,0))),""))</f>
        <v/>
      </c>
      <c r="E43" s="15" t="str">
        <f aca="false">IF($C43="","",IFERROR(IF(INDEX(Bolalar!$C$5:$C$1804,MATCH($C43,Bolalar!$I$5:$I$1804,0))="","",INDEX(Bolalar!$C$5:$C$1804,MATCH($C43,Bolalar!$I$5:$I$1804,0))),""))</f>
        <v/>
      </c>
      <c r="F43" s="24"/>
      <c r="G43" s="14" t="str">
        <f aca="false">IF(OR($E43="",$B43=""),"",INT(($B43-$E43)/365.25))</f>
        <v/>
      </c>
      <c r="H43" s="14" t="str">
        <f aca="false">IF($G43="","",IF($G43&lt;=5,"Ha","Yo'q"))</f>
        <v/>
      </c>
      <c r="I43" s="12"/>
      <c r="J43" s="12"/>
      <c r="K43" s="28" t="n">
        <f aca="false">IF(AND($C43&lt;&gt;"",$H43="Ha",$B43&gt;=Boshqaruv!$C$9,$B43&lt;=Boshqaruv!$C$10),IF(COUNTIFS($C$4:$C42,$C43,$H$4:$H42,"Ha",$B$4:$B42,"&gt;="&amp;Boshqaruv!$C$9,$B$4:$B42,"&lt;="&amp;Boshqaruv!$C$10)=0,1,0),0)</f>
        <v>0</v>
      </c>
    </row>
    <row r="44" customFormat="false" ht="15" hidden="false" customHeight="false" outlineLevel="0" collapsed="false">
      <c r="A44" s="8" t="n">
        <v>40</v>
      </c>
      <c r="B44" s="13"/>
      <c r="C44" s="25"/>
      <c r="D44" s="26" t="str">
        <f aca="false">IF($C44="","",IFERROR(IF(INDEX(Bolalar!$B$5:$B$1804,MATCH($C44,Bolalar!$I$5:$I$1804,0))="","",INDEX(Bolalar!$B$5:$B$1804,MATCH($C44,Bolalar!$I$5:$I$1804,0))),""))</f>
        <v/>
      </c>
      <c r="E44" s="15" t="str">
        <f aca="false">IF($C44="","",IFERROR(IF(INDEX(Bolalar!$C$5:$C$1804,MATCH($C44,Bolalar!$I$5:$I$1804,0))="","",INDEX(Bolalar!$C$5:$C$1804,MATCH($C44,Bolalar!$I$5:$I$1804,0))),""))</f>
        <v/>
      </c>
      <c r="F44" s="24"/>
      <c r="G44" s="14" t="str">
        <f aca="false">IF(OR($E44="",$B44=""),"",INT(($B44-$E44)/365.25))</f>
        <v/>
      </c>
      <c r="H44" s="14" t="str">
        <f aca="false">IF($G44="","",IF($G44&lt;=5,"Ha","Yo'q"))</f>
        <v/>
      </c>
      <c r="I44" s="12"/>
      <c r="J44" s="12"/>
      <c r="K44" s="28" t="n">
        <f aca="false">IF(AND($C44&lt;&gt;"",$H44="Ha",$B44&gt;=Boshqaruv!$C$9,$B44&lt;=Boshqaruv!$C$10),IF(COUNTIFS($C$4:$C43,$C44,$H$4:$H43,"Ha",$B$4:$B43,"&gt;="&amp;Boshqaruv!$C$9,$B$4:$B43,"&lt;="&amp;Boshqaruv!$C$10)=0,1,0),0)</f>
        <v>0</v>
      </c>
    </row>
    <row r="45" customFormat="false" ht="15" hidden="false" customHeight="false" outlineLevel="0" collapsed="false">
      <c r="A45" s="8" t="n">
        <v>41</v>
      </c>
      <c r="B45" s="13"/>
      <c r="C45" s="25"/>
      <c r="D45" s="26" t="str">
        <f aca="false">IF($C45="","",IFERROR(IF(INDEX(Bolalar!$B$5:$B$1804,MATCH($C45,Bolalar!$I$5:$I$1804,0))="","",INDEX(Bolalar!$B$5:$B$1804,MATCH($C45,Bolalar!$I$5:$I$1804,0))),""))</f>
        <v/>
      </c>
      <c r="E45" s="15" t="str">
        <f aca="false">IF($C45="","",IFERROR(IF(INDEX(Bolalar!$C$5:$C$1804,MATCH($C45,Bolalar!$I$5:$I$1804,0))="","",INDEX(Bolalar!$C$5:$C$1804,MATCH($C45,Bolalar!$I$5:$I$1804,0))),""))</f>
        <v/>
      </c>
      <c r="F45" s="24"/>
      <c r="G45" s="14" t="str">
        <f aca="false">IF(OR($E45="",$B45=""),"",INT(($B45-$E45)/365.25))</f>
        <v/>
      </c>
      <c r="H45" s="14" t="str">
        <f aca="false">IF($G45="","",IF($G45&lt;=5,"Ha","Yo'q"))</f>
        <v/>
      </c>
      <c r="I45" s="12"/>
      <c r="J45" s="12"/>
      <c r="K45" s="28" t="n">
        <f aca="false">IF(AND($C45&lt;&gt;"",$H45="Ha",$B45&gt;=Boshqaruv!$C$9,$B45&lt;=Boshqaruv!$C$10),IF(COUNTIFS($C$4:$C44,$C45,$H$4:$H44,"Ha",$B$4:$B44,"&gt;="&amp;Boshqaruv!$C$9,$B$4:$B44,"&lt;="&amp;Boshqaruv!$C$10)=0,1,0),0)</f>
        <v>0</v>
      </c>
    </row>
    <row r="46" customFormat="false" ht="15" hidden="false" customHeight="false" outlineLevel="0" collapsed="false">
      <c r="A46" s="8" t="n">
        <v>42</v>
      </c>
      <c r="B46" s="13"/>
      <c r="C46" s="25"/>
      <c r="D46" s="26" t="str">
        <f aca="false">IF($C46="","",IFERROR(IF(INDEX(Bolalar!$B$5:$B$1804,MATCH($C46,Bolalar!$I$5:$I$1804,0))="","",INDEX(Bolalar!$B$5:$B$1804,MATCH($C46,Bolalar!$I$5:$I$1804,0))),""))</f>
        <v/>
      </c>
      <c r="E46" s="15" t="str">
        <f aca="false">IF($C46="","",IFERROR(IF(INDEX(Bolalar!$C$5:$C$1804,MATCH($C46,Bolalar!$I$5:$I$1804,0))="","",INDEX(Bolalar!$C$5:$C$1804,MATCH($C46,Bolalar!$I$5:$I$1804,0))),""))</f>
        <v/>
      </c>
      <c r="F46" s="24"/>
      <c r="G46" s="14" t="str">
        <f aca="false">IF(OR($E46="",$B46=""),"",INT(($B46-$E46)/365.25))</f>
        <v/>
      </c>
      <c r="H46" s="14" t="str">
        <f aca="false">IF($G46="","",IF($G46&lt;=5,"Ha","Yo'q"))</f>
        <v/>
      </c>
      <c r="I46" s="12"/>
      <c r="J46" s="12"/>
      <c r="K46" s="28" t="n">
        <f aca="false">IF(AND($C46&lt;&gt;"",$H46="Ha",$B46&gt;=Boshqaruv!$C$9,$B46&lt;=Boshqaruv!$C$10),IF(COUNTIFS($C$4:$C45,$C46,$H$4:$H45,"Ha",$B$4:$B45,"&gt;="&amp;Boshqaruv!$C$9,$B$4:$B45,"&lt;="&amp;Boshqaruv!$C$10)=0,1,0),0)</f>
        <v>0</v>
      </c>
    </row>
    <row r="47" customFormat="false" ht="15" hidden="false" customHeight="false" outlineLevel="0" collapsed="false">
      <c r="A47" s="8" t="n">
        <v>43</v>
      </c>
      <c r="B47" s="13"/>
      <c r="C47" s="25"/>
      <c r="D47" s="26" t="str">
        <f aca="false">IF($C47="","",IFERROR(IF(INDEX(Bolalar!$B$5:$B$1804,MATCH($C47,Bolalar!$I$5:$I$1804,0))="","",INDEX(Bolalar!$B$5:$B$1804,MATCH($C47,Bolalar!$I$5:$I$1804,0))),""))</f>
        <v/>
      </c>
      <c r="E47" s="15" t="str">
        <f aca="false">IF($C47="","",IFERROR(IF(INDEX(Bolalar!$C$5:$C$1804,MATCH($C47,Bolalar!$I$5:$I$1804,0))="","",INDEX(Bolalar!$C$5:$C$1804,MATCH($C47,Bolalar!$I$5:$I$1804,0))),""))</f>
        <v/>
      </c>
      <c r="F47" s="24"/>
      <c r="G47" s="14" t="str">
        <f aca="false">IF(OR($E47="",$B47=""),"",INT(($B47-$E47)/365.25))</f>
        <v/>
      </c>
      <c r="H47" s="14" t="str">
        <f aca="false">IF($G47="","",IF($G47&lt;=5,"Ha","Yo'q"))</f>
        <v/>
      </c>
      <c r="I47" s="12"/>
      <c r="J47" s="12"/>
      <c r="K47" s="28" t="n">
        <f aca="false">IF(AND($C47&lt;&gt;"",$H47="Ha",$B47&gt;=Boshqaruv!$C$9,$B47&lt;=Boshqaruv!$C$10),IF(COUNTIFS($C$4:$C46,$C47,$H$4:$H46,"Ha",$B$4:$B46,"&gt;="&amp;Boshqaruv!$C$9,$B$4:$B46,"&lt;="&amp;Boshqaruv!$C$10)=0,1,0),0)</f>
        <v>0</v>
      </c>
    </row>
    <row r="48" customFormat="false" ht="15" hidden="false" customHeight="false" outlineLevel="0" collapsed="false">
      <c r="A48" s="8" t="n">
        <v>44</v>
      </c>
      <c r="B48" s="13"/>
      <c r="C48" s="25"/>
      <c r="D48" s="26" t="str">
        <f aca="false">IF($C48="","",IFERROR(IF(INDEX(Bolalar!$B$5:$B$1804,MATCH($C48,Bolalar!$I$5:$I$1804,0))="","",INDEX(Bolalar!$B$5:$B$1804,MATCH($C48,Bolalar!$I$5:$I$1804,0))),""))</f>
        <v/>
      </c>
      <c r="E48" s="15" t="str">
        <f aca="false">IF($C48="","",IFERROR(IF(INDEX(Bolalar!$C$5:$C$1804,MATCH($C48,Bolalar!$I$5:$I$1804,0))="","",INDEX(Bolalar!$C$5:$C$1804,MATCH($C48,Bolalar!$I$5:$I$1804,0))),""))</f>
        <v/>
      </c>
      <c r="F48" s="24"/>
      <c r="G48" s="14" t="str">
        <f aca="false">IF(OR($E48="",$B48=""),"",INT(($B48-$E48)/365.25))</f>
        <v/>
      </c>
      <c r="H48" s="14" t="str">
        <f aca="false">IF($G48="","",IF($G48&lt;=5,"Ha","Yo'q"))</f>
        <v/>
      </c>
      <c r="I48" s="12"/>
      <c r="J48" s="12"/>
      <c r="K48" s="28" t="n">
        <f aca="false">IF(AND($C48&lt;&gt;"",$H48="Ha",$B48&gt;=Boshqaruv!$C$9,$B48&lt;=Boshqaruv!$C$10),IF(COUNTIFS($C$4:$C47,$C48,$H$4:$H47,"Ha",$B$4:$B47,"&gt;="&amp;Boshqaruv!$C$9,$B$4:$B47,"&lt;="&amp;Boshqaruv!$C$10)=0,1,0),0)</f>
        <v>0</v>
      </c>
    </row>
    <row r="49" customFormat="false" ht="15" hidden="false" customHeight="false" outlineLevel="0" collapsed="false">
      <c r="A49" s="8" t="n">
        <v>45</v>
      </c>
      <c r="B49" s="13"/>
      <c r="C49" s="25"/>
      <c r="D49" s="26" t="str">
        <f aca="false">IF($C49="","",IFERROR(IF(INDEX(Bolalar!$B$5:$B$1804,MATCH($C49,Bolalar!$I$5:$I$1804,0))="","",INDEX(Bolalar!$B$5:$B$1804,MATCH($C49,Bolalar!$I$5:$I$1804,0))),""))</f>
        <v/>
      </c>
      <c r="E49" s="15" t="str">
        <f aca="false">IF($C49="","",IFERROR(IF(INDEX(Bolalar!$C$5:$C$1804,MATCH($C49,Bolalar!$I$5:$I$1804,0))="","",INDEX(Bolalar!$C$5:$C$1804,MATCH($C49,Bolalar!$I$5:$I$1804,0))),""))</f>
        <v/>
      </c>
      <c r="F49" s="24"/>
      <c r="G49" s="14" t="str">
        <f aca="false">IF(OR($E49="",$B49=""),"",INT(($B49-$E49)/365.25))</f>
        <v/>
      </c>
      <c r="H49" s="14" t="str">
        <f aca="false">IF($G49="","",IF($G49&lt;=5,"Ha","Yo'q"))</f>
        <v/>
      </c>
      <c r="I49" s="12"/>
      <c r="J49" s="12"/>
      <c r="K49" s="28" t="n">
        <f aca="false">IF(AND($C49&lt;&gt;"",$H49="Ha",$B49&gt;=Boshqaruv!$C$9,$B49&lt;=Boshqaruv!$C$10),IF(COUNTIFS($C$4:$C48,$C49,$H$4:$H48,"Ha",$B$4:$B48,"&gt;="&amp;Boshqaruv!$C$9,$B$4:$B48,"&lt;="&amp;Boshqaruv!$C$10)=0,1,0),0)</f>
        <v>0</v>
      </c>
    </row>
    <row r="50" customFormat="false" ht="15" hidden="false" customHeight="false" outlineLevel="0" collapsed="false">
      <c r="A50" s="8" t="n">
        <v>46</v>
      </c>
      <c r="B50" s="13"/>
      <c r="C50" s="25"/>
      <c r="D50" s="26" t="str">
        <f aca="false">IF($C50="","",IFERROR(IF(INDEX(Bolalar!$B$5:$B$1804,MATCH($C50,Bolalar!$I$5:$I$1804,0))="","",INDEX(Bolalar!$B$5:$B$1804,MATCH($C50,Bolalar!$I$5:$I$1804,0))),""))</f>
        <v/>
      </c>
      <c r="E50" s="15" t="str">
        <f aca="false">IF($C50="","",IFERROR(IF(INDEX(Bolalar!$C$5:$C$1804,MATCH($C50,Bolalar!$I$5:$I$1804,0))="","",INDEX(Bolalar!$C$5:$C$1804,MATCH($C50,Bolalar!$I$5:$I$1804,0))),""))</f>
        <v/>
      </c>
      <c r="F50" s="24"/>
      <c r="G50" s="14" t="str">
        <f aca="false">IF(OR($E50="",$B50=""),"",INT(($B50-$E50)/365.25))</f>
        <v/>
      </c>
      <c r="H50" s="14" t="str">
        <f aca="false">IF($G50="","",IF($G50&lt;=5,"Ha","Yo'q"))</f>
        <v/>
      </c>
      <c r="I50" s="12"/>
      <c r="J50" s="12"/>
      <c r="K50" s="28" t="n">
        <f aca="false">IF(AND($C50&lt;&gt;"",$H50="Ha",$B50&gt;=Boshqaruv!$C$9,$B50&lt;=Boshqaruv!$C$10),IF(COUNTIFS($C$4:$C49,$C50,$H$4:$H49,"Ha",$B$4:$B49,"&gt;="&amp;Boshqaruv!$C$9,$B$4:$B49,"&lt;="&amp;Boshqaruv!$C$10)=0,1,0),0)</f>
        <v>0</v>
      </c>
    </row>
    <row r="51" customFormat="false" ht="15" hidden="false" customHeight="false" outlineLevel="0" collapsed="false">
      <c r="A51" s="8" t="n">
        <v>47</v>
      </c>
      <c r="B51" s="13"/>
      <c r="C51" s="25"/>
      <c r="D51" s="26" t="str">
        <f aca="false">IF($C51="","",IFERROR(IF(INDEX(Bolalar!$B$5:$B$1804,MATCH($C51,Bolalar!$I$5:$I$1804,0))="","",INDEX(Bolalar!$B$5:$B$1804,MATCH($C51,Bolalar!$I$5:$I$1804,0))),""))</f>
        <v/>
      </c>
      <c r="E51" s="15" t="str">
        <f aca="false">IF($C51="","",IFERROR(IF(INDEX(Bolalar!$C$5:$C$1804,MATCH($C51,Bolalar!$I$5:$I$1804,0))="","",INDEX(Bolalar!$C$5:$C$1804,MATCH($C51,Bolalar!$I$5:$I$1804,0))),""))</f>
        <v/>
      </c>
      <c r="F51" s="24"/>
      <c r="G51" s="14" t="str">
        <f aca="false">IF(OR($E51="",$B51=""),"",INT(($B51-$E51)/365.25))</f>
        <v/>
      </c>
      <c r="H51" s="14" t="str">
        <f aca="false">IF($G51="","",IF($G51&lt;=5,"Ha","Yo'q"))</f>
        <v/>
      </c>
      <c r="I51" s="12"/>
      <c r="J51" s="12"/>
      <c r="K51" s="28" t="n">
        <f aca="false">IF(AND($C51&lt;&gt;"",$H51="Ha",$B51&gt;=Boshqaruv!$C$9,$B51&lt;=Boshqaruv!$C$10),IF(COUNTIFS($C$4:$C50,$C51,$H$4:$H50,"Ha",$B$4:$B50,"&gt;="&amp;Boshqaruv!$C$9,$B$4:$B50,"&lt;="&amp;Boshqaruv!$C$10)=0,1,0),0)</f>
        <v>0</v>
      </c>
    </row>
    <row r="52" customFormat="false" ht="15" hidden="false" customHeight="false" outlineLevel="0" collapsed="false">
      <c r="A52" s="8" t="n">
        <v>48</v>
      </c>
      <c r="B52" s="13"/>
      <c r="C52" s="25"/>
      <c r="D52" s="26" t="str">
        <f aca="false">IF($C52="","",IFERROR(IF(INDEX(Bolalar!$B$5:$B$1804,MATCH($C52,Bolalar!$I$5:$I$1804,0))="","",INDEX(Bolalar!$B$5:$B$1804,MATCH($C52,Bolalar!$I$5:$I$1804,0))),""))</f>
        <v/>
      </c>
      <c r="E52" s="15" t="str">
        <f aca="false">IF($C52="","",IFERROR(IF(INDEX(Bolalar!$C$5:$C$1804,MATCH($C52,Bolalar!$I$5:$I$1804,0))="","",INDEX(Bolalar!$C$5:$C$1804,MATCH($C52,Bolalar!$I$5:$I$1804,0))),""))</f>
        <v/>
      </c>
      <c r="F52" s="24"/>
      <c r="G52" s="14" t="str">
        <f aca="false">IF(OR($E52="",$B52=""),"",INT(($B52-$E52)/365.25))</f>
        <v/>
      </c>
      <c r="H52" s="14" t="str">
        <f aca="false">IF($G52="","",IF($G52&lt;=5,"Ha","Yo'q"))</f>
        <v/>
      </c>
      <c r="I52" s="12"/>
      <c r="J52" s="12"/>
      <c r="K52" s="28" t="n">
        <f aca="false">IF(AND($C52&lt;&gt;"",$H52="Ha",$B52&gt;=Boshqaruv!$C$9,$B52&lt;=Boshqaruv!$C$10),IF(COUNTIFS($C$4:$C51,$C52,$H$4:$H51,"Ha",$B$4:$B51,"&gt;="&amp;Boshqaruv!$C$9,$B$4:$B51,"&lt;="&amp;Boshqaruv!$C$10)=0,1,0),0)</f>
        <v>0</v>
      </c>
    </row>
    <row r="53" customFormat="false" ht="15" hidden="false" customHeight="false" outlineLevel="0" collapsed="false">
      <c r="A53" s="8" t="n">
        <v>49</v>
      </c>
      <c r="B53" s="13"/>
      <c r="C53" s="25"/>
      <c r="D53" s="26" t="str">
        <f aca="false">IF($C53="","",IFERROR(IF(INDEX(Bolalar!$B$5:$B$1804,MATCH($C53,Bolalar!$I$5:$I$1804,0))="","",INDEX(Bolalar!$B$5:$B$1804,MATCH($C53,Bolalar!$I$5:$I$1804,0))),""))</f>
        <v/>
      </c>
      <c r="E53" s="15" t="str">
        <f aca="false">IF($C53="","",IFERROR(IF(INDEX(Bolalar!$C$5:$C$1804,MATCH($C53,Bolalar!$I$5:$I$1804,0))="","",INDEX(Bolalar!$C$5:$C$1804,MATCH($C53,Bolalar!$I$5:$I$1804,0))),""))</f>
        <v/>
      </c>
      <c r="F53" s="24"/>
      <c r="G53" s="14" t="str">
        <f aca="false">IF(OR($E53="",$B53=""),"",INT(($B53-$E53)/365.25))</f>
        <v/>
      </c>
      <c r="H53" s="14" t="str">
        <f aca="false">IF($G53="","",IF($G53&lt;=5,"Ha","Yo'q"))</f>
        <v/>
      </c>
      <c r="I53" s="12"/>
      <c r="J53" s="12"/>
      <c r="K53" s="28" t="n">
        <f aca="false">IF(AND($C53&lt;&gt;"",$H53="Ha",$B53&gt;=Boshqaruv!$C$9,$B53&lt;=Boshqaruv!$C$10),IF(COUNTIFS($C$4:$C52,$C53,$H$4:$H52,"Ha",$B$4:$B52,"&gt;="&amp;Boshqaruv!$C$9,$B$4:$B52,"&lt;="&amp;Boshqaruv!$C$10)=0,1,0),0)</f>
        <v>0</v>
      </c>
    </row>
    <row r="54" customFormat="false" ht="15" hidden="false" customHeight="false" outlineLevel="0" collapsed="false">
      <c r="A54" s="8" t="n">
        <v>50</v>
      </c>
      <c r="B54" s="13"/>
      <c r="C54" s="25"/>
      <c r="D54" s="26" t="str">
        <f aca="false">IF($C54="","",IFERROR(IF(INDEX(Bolalar!$B$5:$B$1804,MATCH($C54,Bolalar!$I$5:$I$1804,0))="","",INDEX(Bolalar!$B$5:$B$1804,MATCH($C54,Bolalar!$I$5:$I$1804,0))),""))</f>
        <v/>
      </c>
      <c r="E54" s="15" t="str">
        <f aca="false">IF($C54="","",IFERROR(IF(INDEX(Bolalar!$C$5:$C$1804,MATCH($C54,Bolalar!$I$5:$I$1804,0))="","",INDEX(Bolalar!$C$5:$C$1804,MATCH($C54,Bolalar!$I$5:$I$1804,0))),""))</f>
        <v/>
      </c>
      <c r="F54" s="24"/>
      <c r="G54" s="14" t="str">
        <f aca="false">IF(OR($E54="",$B54=""),"",INT(($B54-$E54)/365.25))</f>
        <v/>
      </c>
      <c r="H54" s="14" t="str">
        <f aca="false">IF($G54="","",IF($G54&lt;=5,"Ha","Yo'q"))</f>
        <v/>
      </c>
      <c r="I54" s="12"/>
      <c r="J54" s="12"/>
      <c r="K54" s="28" t="n">
        <f aca="false">IF(AND($C54&lt;&gt;"",$H54="Ha",$B54&gt;=Boshqaruv!$C$9,$B54&lt;=Boshqaruv!$C$10),IF(COUNTIFS($C$4:$C53,$C54,$H$4:$H53,"Ha",$B$4:$B53,"&gt;="&amp;Boshqaruv!$C$9,$B$4:$B53,"&lt;="&amp;Boshqaruv!$C$10)=0,1,0),0)</f>
        <v>0</v>
      </c>
    </row>
    <row r="55" customFormat="false" ht="15" hidden="false" customHeight="false" outlineLevel="0" collapsed="false">
      <c r="A55" s="8" t="n">
        <v>51</v>
      </c>
      <c r="B55" s="13"/>
      <c r="C55" s="25"/>
      <c r="D55" s="26" t="str">
        <f aca="false">IF($C55="","",IFERROR(IF(INDEX(Bolalar!$B$5:$B$1804,MATCH($C55,Bolalar!$I$5:$I$1804,0))="","",INDEX(Bolalar!$B$5:$B$1804,MATCH($C55,Bolalar!$I$5:$I$1804,0))),""))</f>
        <v/>
      </c>
      <c r="E55" s="15" t="str">
        <f aca="false">IF($C55="","",IFERROR(IF(INDEX(Bolalar!$C$5:$C$1804,MATCH($C55,Bolalar!$I$5:$I$1804,0))="","",INDEX(Bolalar!$C$5:$C$1804,MATCH($C55,Bolalar!$I$5:$I$1804,0))),""))</f>
        <v/>
      </c>
      <c r="F55" s="24"/>
      <c r="G55" s="14" t="str">
        <f aca="false">IF(OR($E55="",$B55=""),"",INT(($B55-$E55)/365.25))</f>
        <v/>
      </c>
      <c r="H55" s="14" t="str">
        <f aca="false">IF($G55="","",IF($G55&lt;=5,"Ha","Yo'q"))</f>
        <v/>
      </c>
      <c r="I55" s="12"/>
      <c r="J55" s="12"/>
      <c r="K55" s="28" t="n">
        <f aca="false">IF(AND($C55&lt;&gt;"",$H55="Ha",$B55&gt;=Boshqaruv!$C$9,$B55&lt;=Boshqaruv!$C$10),IF(COUNTIFS($C$4:$C54,$C55,$H$4:$H54,"Ha",$B$4:$B54,"&gt;="&amp;Boshqaruv!$C$9,$B$4:$B54,"&lt;="&amp;Boshqaruv!$C$10)=0,1,0),0)</f>
        <v>0</v>
      </c>
    </row>
    <row r="56" customFormat="false" ht="15" hidden="false" customHeight="false" outlineLevel="0" collapsed="false">
      <c r="A56" s="8" t="n">
        <v>52</v>
      </c>
      <c r="B56" s="13"/>
      <c r="C56" s="25"/>
      <c r="D56" s="26" t="str">
        <f aca="false">IF($C56="","",IFERROR(IF(INDEX(Bolalar!$B$5:$B$1804,MATCH($C56,Bolalar!$I$5:$I$1804,0))="","",INDEX(Bolalar!$B$5:$B$1804,MATCH($C56,Bolalar!$I$5:$I$1804,0))),""))</f>
        <v/>
      </c>
      <c r="E56" s="15" t="str">
        <f aca="false">IF($C56="","",IFERROR(IF(INDEX(Bolalar!$C$5:$C$1804,MATCH($C56,Bolalar!$I$5:$I$1804,0))="","",INDEX(Bolalar!$C$5:$C$1804,MATCH($C56,Bolalar!$I$5:$I$1804,0))),""))</f>
        <v/>
      </c>
      <c r="F56" s="24"/>
      <c r="G56" s="14" t="str">
        <f aca="false">IF(OR($E56="",$B56=""),"",INT(($B56-$E56)/365.25))</f>
        <v/>
      </c>
      <c r="H56" s="14" t="str">
        <f aca="false">IF($G56="","",IF($G56&lt;=5,"Ha","Yo'q"))</f>
        <v/>
      </c>
      <c r="I56" s="12"/>
      <c r="J56" s="12"/>
      <c r="K56" s="28" t="n">
        <f aca="false">IF(AND($C56&lt;&gt;"",$H56="Ha",$B56&gt;=Boshqaruv!$C$9,$B56&lt;=Boshqaruv!$C$10),IF(COUNTIFS($C$4:$C55,$C56,$H$4:$H55,"Ha",$B$4:$B55,"&gt;="&amp;Boshqaruv!$C$9,$B$4:$B55,"&lt;="&amp;Boshqaruv!$C$10)=0,1,0),0)</f>
        <v>0</v>
      </c>
    </row>
    <row r="57" customFormat="false" ht="15" hidden="false" customHeight="false" outlineLevel="0" collapsed="false">
      <c r="A57" s="8" t="n">
        <v>53</v>
      </c>
      <c r="B57" s="13"/>
      <c r="C57" s="25"/>
      <c r="D57" s="26" t="str">
        <f aca="false">IF($C57="","",IFERROR(IF(INDEX(Bolalar!$B$5:$B$1804,MATCH($C57,Bolalar!$I$5:$I$1804,0))="","",INDEX(Bolalar!$B$5:$B$1804,MATCH($C57,Bolalar!$I$5:$I$1804,0))),""))</f>
        <v/>
      </c>
      <c r="E57" s="15" t="str">
        <f aca="false">IF($C57="","",IFERROR(IF(INDEX(Bolalar!$C$5:$C$1804,MATCH($C57,Bolalar!$I$5:$I$1804,0))="","",INDEX(Bolalar!$C$5:$C$1804,MATCH($C57,Bolalar!$I$5:$I$1804,0))),""))</f>
        <v/>
      </c>
      <c r="F57" s="24"/>
      <c r="G57" s="14" t="str">
        <f aca="false">IF(OR($E57="",$B57=""),"",INT(($B57-$E57)/365.25))</f>
        <v/>
      </c>
      <c r="H57" s="14" t="str">
        <f aca="false">IF($G57="","",IF($G57&lt;=5,"Ha","Yo'q"))</f>
        <v/>
      </c>
      <c r="I57" s="12"/>
      <c r="J57" s="12"/>
      <c r="K57" s="28" t="n">
        <f aca="false">IF(AND($C57&lt;&gt;"",$H57="Ha",$B57&gt;=Boshqaruv!$C$9,$B57&lt;=Boshqaruv!$C$10),IF(COUNTIFS($C$4:$C56,$C57,$H$4:$H56,"Ha",$B$4:$B56,"&gt;="&amp;Boshqaruv!$C$9,$B$4:$B56,"&lt;="&amp;Boshqaruv!$C$10)=0,1,0),0)</f>
        <v>0</v>
      </c>
    </row>
    <row r="58" customFormat="false" ht="15" hidden="false" customHeight="false" outlineLevel="0" collapsed="false">
      <c r="A58" s="8" t="n">
        <v>54</v>
      </c>
      <c r="B58" s="13"/>
      <c r="C58" s="25"/>
      <c r="D58" s="26" t="str">
        <f aca="false">IF($C58="","",IFERROR(IF(INDEX(Bolalar!$B$5:$B$1804,MATCH($C58,Bolalar!$I$5:$I$1804,0))="","",INDEX(Bolalar!$B$5:$B$1804,MATCH($C58,Bolalar!$I$5:$I$1804,0))),""))</f>
        <v/>
      </c>
      <c r="E58" s="15" t="str">
        <f aca="false">IF($C58="","",IFERROR(IF(INDEX(Bolalar!$C$5:$C$1804,MATCH($C58,Bolalar!$I$5:$I$1804,0))="","",INDEX(Bolalar!$C$5:$C$1804,MATCH($C58,Bolalar!$I$5:$I$1804,0))),""))</f>
        <v/>
      </c>
      <c r="F58" s="24"/>
      <c r="G58" s="14" t="str">
        <f aca="false">IF(OR($E58="",$B58=""),"",INT(($B58-$E58)/365.25))</f>
        <v/>
      </c>
      <c r="H58" s="14" t="str">
        <f aca="false">IF($G58="","",IF($G58&lt;=5,"Ha","Yo'q"))</f>
        <v/>
      </c>
      <c r="I58" s="12"/>
      <c r="J58" s="12"/>
      <c r="K58" s="28" t="n">
        <f aca="false">IF(AND($C58&lt;&gt;"",$H58="Ha",$B58&gt;=Boshqaruv!$C$9,$B58&lt;=Boshqaruv!$C$10),IF(COUNTIFS($C$4:$C57,$C58,$H$4:$H57,"Ha",$B$4:$B57,"&gt;="&amp;Boshqaruv!$C$9,$B$4:$B57,"&lt;="&amp;Boshqaruv!$C$10)=0,1,0),0)</f>
        <v>0</v>
      </c>
    </row>
    <row r="59" customFormat="false" ht="15" hidden="false" customHeight="false" outlineLevel="0" collapsed="false">
      <c r="A59" s="8" t="n">
        <v>55</v>
      </c>
      <c r="B59" s="13"/>
      <c r="C59" s="25"/>
      <c r="D59" s="26" t="str">
        <f aca="false">IF($C59="","",IFERROR(IF(INDEX(Bolalar!$B$5:$B$1804,MATCH($C59,Bolalar!$I$5:$I$1804,0))="","",INDEX(Bolalar!$B$5:$B$1804,MATCH($C59,Bolalar!$I$5:$I$1804,0))),""))</f>
        <v/>
      </c>
      <c r="E59" s="15" t="str">
        <f aca="false">IF($C59="","",IFERROR(IF(INDEX(Bolalar!$C$5:$C$1804,MATCH($C59,Bolalar!$I$5:$I$1804,0))="","",INDEX(Bolalar!$C$5:$C$1804,MATCH($C59,Bolalar!$I$5:$I$1804,0))),""))</f>
        <v/>
      </c>
      <c r="F59" s="24"/>
      <c r="G59" s="14" t="str">
        <f aca="false">IF(OR($E59="",$B59=""),"",INT(($B59-$E59)/365.25))</f>
        <v/>
      </c>
      <c r="H59" s="14" t="str">
        <f aca="false">IF($G59="","",IF($G59&lt;=5,"Ha","Yo'q"))</f>
        <v/>
      </c>
      <c r="I59" s="12"/>
      <c r="J59" s="12"/>
      <c r="K59" s="28" t="n">
        <f aca="false">IF(AND($C59&lt;&gt;"",$H59="Ha",$B59&gt;=Boshqaruv!$C$9,$B59&lt;=Boshqaruv!$C$10),IF(COUNTIFS($C$4:$C58,$C59,$H$4:$H58,"Ha",$B$4:$B58,"&gt;="&amp;Boshqaruv!$C$9,$B$4:$B58,"&lt;="&amp;Boshqaruv!$C$10)=0,1,0),0)</f>
        <v>0</v>
      </c>
    </row>
    <row r="60" customFormat="false" ht="15" hidden="false" customHeight="false" outlineLevel="0" collapsed="false">
      <c r="A60" s="8" t="n">
        <v>56</v>
      </c>
      <c r="B60" s="13"/>
      <c r="C60" s="25"/>
      <c r="D60" s="26" t="str">
        <f aca="false">IF($C60="","",IFERROR(IF(INDEX(Bolalar!$B$5:$B$1804,MATCH($C60,Bolalar!$I$5:$I$1804,0))="","",INDEX(Bolalar!$B$5:$B$1804,MATCH($C60,Bolalar!$I$5:$I$1804,0))),""))</f>
        <v/>
      </c>
      <c r="E60" s="15" t="str">
        <f aca="false">IF($C60="","",IFERROR(IF(INDEX(Bolalar!$C$5:$C$1804,MATCH($C60,Bolalar!$I$5:$I$1804,0))="","",INDEX(Bolalar!$C$5:$C$1804,MATCH($C60,Bolalar!$I$5:$I$1804,0))),""))</f>
        <v/>
      </c>
      <c r="F60" s="24"/>
      <c r="G60" s="14" t="str">
        <f aca="false">IF(OR($E60="",$B60=""),"",INT(($B60-$E60)/365.25))</f>
        <v/>
      </c>
      <c r="H60" s="14" t="str">
        <f aca="false">IF($G60="","",IF($G60&lt;=5,"Ha","Yo'q"))</f>
        <v/>
      </c>
      <c r="I60" s="12"/>
      <c r="J60" s="12"/>
      <c r="K60" s="28" t="n">
        <f aca="false">IF(AND($C60&lt;&gt;"",$H60="Ha",$B60&gt;=Boshqaruv!$C$9,$B60&lt;=Boshqaruv!$C$10),IF(COUNTIFS($C$4:$C59,$C60,$H$4:$H59,"Ha",$B$4:$B59,"&gt;="&amp;Boshqaruv!$C$9,$B$4:$B59,"&lt;="&amp;Boshqaruv!$C$10)=0,1,0),0)</f>
        <v>0</v>
      </c>
    </row>
    <row r="61" customFormat="false" ht="15" hidden="false" customHeight="false" outlineLevel="0" collapsed="false">
      <c r="A61" s="8" t="n">
        <v>57</v>
      </c>
      <c r="B61" s="13"/>
      <c r="C61" s="25"/>
      <c r="D61" s="26" t="str">
        <f aca="false">IF($C61="","",IFERROR(IF(INDEX(Bolalar!$B$5:$B$1804,MATCH($C61,Bolalar!$I$5:$I$1804,0))="","",INDEX(Bolalar!$B$5:$B$1804,MATCH($C61,Bolalar!$I$5:$I$1804,0))),""))</f>
        <v/>
      </c>
      <c r="E61" s="15" t="str">
        <f aca="false">IF($C61="","",IFERROR(IF(INDEX(Bolalar!$C$5:$C$1804,MATCH($C61,Bolalar!$I$5:$I$1804,0))="","",INDEX(Bolalar!$C$5:$C$1804,MATCH($C61,Bolalar!$I$5:$I$1804,0))),""))</f>
        <v/>
      </c>
      <c r="F61" s="24"/>
      <c r="G61" s="14" t="str">
        <f aca="false">IF(OR($E61="",$B61=""),"",INT(($B61-$E61)/365.25))</f>
        <v/>
      </c>
      <c r="H61" s="14" t="str">
        <f aca="false">IF($G61="","",IF($G61&lt;=5,"Ha","Yo'q"))</f>
        <v/>
      </c>
      <c r="I61" s="12"/>
      <c r="J61" s="12"/>
      <c r="K61" s="28" t="n">
        <f aca="false">IF(AND($C61&lt;&gt;"",$H61="Ha",$B61&gt;=Boshqaruv!$C$9,$B61&lt;=Boshqaruv!$C$10),IF(COUNTIFS($C$4:$C60,$C61,$H$4:$H60,"Ha",$B$4:$B60,"&gt;="&amp;Boshqaruv!$C$9,$B$4:$B60,"&lt;="&amp;Boshqaruv!$C$10)=0,1,0),0)</f>
        <v>0</v>
      </c>
    </row>
    <row r="62" customFormat="false" ht="15" hidden="false" customHeight="false" outlineLevel="0" collapsed="false">
      <c r="A62" s="8" t="n">
        <v>58</v>
      </c>
      <c r="B62" s="13"/>
      <c r="C62" s="25"/>
      <c r="D62" s="26" t="str">
        <f aca="false">IF($C62="","",IFERROR(IF(INDEX(Bolalar!$B$5:$B$1804,MATCH($C62,Bolalar!$I$5:$I$1804,0))="","",INDEX(Bolalar!$B$5:$B$1804,MATCH($C62,Bolalar!$I$5:$I$1804,0))),""))</f>
        <v/>
      </c>
      <c r="E62" s="15" t="str">
        <f aca="false">IF($C62="","",IFERROR(IF(INDEX(Bolalar!$C$5:$C$1804,MATCH($C62,Bolalar!$I$5:$I$1804,0))="","",INDEX(Bolalar!$C$5:$C$1804,MATCH($C62,Bolalar!$I$5:$I$1804,0))),""))</f>
        <v/>
      </c>
      <c r="F62" s="24"/>
      <c r="G62" s="14" t="str">
        <f aca="false">IF(OR($E62="",$B62=""),"",INT(($B62-$E62)/365.25))</f>
        <v/>
      </c>
      <c r="H62" s="14" t="str">
        <f aca="false">IF($G62="","",IF($G62&lt;=5,"Ha","Yo'q"))</f>
        <v/>
      </c>
      <c r="I62" s="12"/>
      <c r="J62" s="12"/>
      <c r="K62" s="28" t="n">
        <f aca="false">IF(AND($C62&lt;&gt;"",$H62="Ha",$B62&gt;=Boshqaruv!$C$9,$B62&lt;=Boshqaruv!$C$10),IF(COUNTIFS($C$4:$C61,$C62,$H$4:$H61,"Ha",$B$4:$B61,"&gt;="&amp;Boshqaruv!$C$9,$B$4:$B61,"&lt;="&amp;Boshqaruv!$C$10)=0,1,0),0)</f>
        <v>0</v>
      </c>
    </row>
    <row r="63" customFormat="false" ht="15" hidden="false" customHeight="false" outlineLevel="0" collapsed="false">
      <c r="A63" s="8" t="n">
        <v>59</v>
      </c>
      <c r="B63" s="13"/>
      <c r="C63" s="25"/>
      <c r="D63" s="26" t="str">
        <f aca="false">IF($C63="","",IFERROR(IF(INDEX(Bolalar!$B$5:$B$1804,MATCH($C63,Bolalar!$I$5:$I$1804,0))="","",INDEX(Bolalar!$B$5:$B$1804,MATCH($C63,Bolalar!$I$5:$I$1804,0))),""))</f>
        <v/>
      </c>
      <c r="E63" s="15" t="str">
        <f aca="false">IF($C63="","",IFERROR(IF(INDEX(Bolalar!$C$5:$C$1804,MATCH($C63,Bolalar!$I$5:$I$1804,0))="","",INDEX(Bolalar!$C$5:$C$1804,MATCH($C63,Bolalar!$I$5:$I$1804,0))),""))</f>
        <v/>
      </c>
      <c r="F63" s="24"/>
      <c r="G63" s="14" t="str">
        <f aca="false">IF(OR($E63="",$B63=""),"",INT(($B63-$E63)/365.25))</f>
        <v/>
      </c>
      <c r="H63" s="14" t="str">
        <f aca="false">IF($G63="","",IF($G63&lt;=5,"Ha","Yo'q"))</f>
        <v/>
      </c>
      <c r="I63" s="12"/>
      <c r="J63" s="12"/>
      <c r="K63" s="28" t="n">
        <f aca="false">IF(AND($C63&lt;&gt;"",$H63="Ha",$B63&gt;=Boshqaruv!$C$9,$B63&lt;=Boshqaruv!$C$10),IF(COUNTIFS($C$4:$C62,$C63,$H$4:$H62,"Ha",$B$4:$B62,"&gt;="&amp;Boshqaruv!$C$9,$B$4:$B62,"&lt;="&amp;Boshqaruv!$C$10)=0,1,0),0)</f>
        <v>0</v>
      </c>
    </row>
    <row r="64" customFormat="false" ht="15" hidden="false" customHeight="false" outlineLevel="0" collapsed="false">
      <c r="A64" s="8" t="n">
        <v>60</v>
      </c>
      <c r="B64" s="13"/>
      <c r="C64" s="25"/>
      <c r="D64" s="26" t="str">
        <f aca="false">IF($C64="","",IFERROR(IF(INDEX(Bolalar!$B$5:$B$1804,MATCH($C64,Bolalar!$I$5:$I$1804,0))="","",INDEX(Bolalar!$B$5:$B$1804,MATCH($C64,Bolalar!$I$5:$I$1804,0))),""))</f>
        <v/>
      </c>
      <c r="E64" s="15" t="str">
        <f aca="false">IF($C64="","",IFERROR(IF(INDEX(Bolalar!$C$5:$C$1804,MATCH($C64,Bolalar!$I$5:$I$1804,0))="","",INDEX(Bolalar!$C$5:$C$1804,MATCH($C64,Bolalar!$I$5:$I$1804,0))),""))</f>
        <v/>
      </c>
      <c r="F64" s="24"/>
      <c r="G64" s="14" t="str">
        <f aca="false">IF(OR($E64="",$B64=""),"",INT(($B64-$E64)/365.25))</f>
        <v/>
      </c>
      <c r="H64" s="14" t="str">
        <f aca="false">IF($G64="","",IF($G64&lt;=5,"Ha","Yo'q"))</f>
        <v/>
      </c>
      <c r="I64" s="12"/>
      <c r="J64" s="12"/>
      <c r="K64" s="28" t="n">
        <f aca="false">IF(AND($C64&lt;&gt;"",$H64="Ha",$B64&gt;=Boshqaruv!$C$9,$B64&lt;=Boshqaruv!$C$10),IF(COUNTIFS($C$4:$C63,$C64,$H$4:$H63,"Ha",$B$4:$B63,"&gt;="&amp;Boshqaruv!$C$9,$B$4:$B63,"&lt;="&amp;Boshqaruv!$C$10)=0,1,0),0)</f>
        <v>0</v>
      </c>
    </row>
    <row r="65" customFormat="false" ht="15" hidden="false" customHeight="false" outlineLevel="0" collapsed="false">
      <c r="A65" s="8" t="n">
        <v>61</v>
      </c>
      <c r="B65" s="13"/>
      <c r="C65" s="25"/>
      <c r="D65" s="26" t="str">
        <f aca="false">IF($C65="","",IFERROR(IF(INDEX(Bolalar!$B$5:$B$1804,MATCH($C65,Bolalar!$I$5:$I$1804,0))="","",INDEX(Bolalar!$B$5:$B$1804,MATCH($C65,Bolalar!$I$5:$I$1804,0))),""))</f>
        <v/>
      </c>
      <c r="E65" s="15" t="str">
        <f aca="false">IF($C65="","",IFERROR(IF(INDEX(Bolalar!$C$5:$C$1804,MATCH($C65,Bolalar!$I$5:$I$1804,0))="","",INDEX(Bolalar!$C$5:$C$1804,MATCH($C65,Bolalar!$I$5:$I$1804,0))),""))</f>
        <v/>
      </c>
      <c r="F65" s="24"/>
      <c r="G65" s="14" t="str">
        <f aca="false">IF(OR($E65="",$B65=""),"",INT(($B65-$E65)/365.25))</f>
        <v/>
      </c>
      <c r="H65" s="14" t="str">
        <f aca="false">IF($G65="","",IF($G65&lt;=5,"Ha","Yo'q"))</f>
        <v/>
      </c>
      <c r="I65" s="12"/>
      <c r="J65" s="12"/>
      <c r="K65" s="28" t="n">
        <f aca="false">IF(AND($C65&lt;&gt;"",$H65="Ha",$B65&gt;=Boshqaruv!$C$9,$B65&lt;=Boshqaruv!$C$10),IF(COUNTIFS($C$4:$C64,$C65,$H$4:$H64,"Ha",$B$4:$B64,"&gt;="&amp;Boshqaruv!$C$9,$B$4:$B64,"&lt;="&amp;Boshqaruv!$C$10)=0,1,0),0)</f>
        <v>0</v>
      </c>
    </row>
    <row r="66" customFormat="false" ht="15" hidden="false" customHeight="false" outlineLevel="0" collapsed="false">
      <c r="A66" s="8" t="n">
        <v>62</v>
      </c>
      <c r="B66" s="13"/>
      <c r="C66" s="25"/>
      <c r="D66" s="26" t="str">
        <f aca="false">IF($C66="","",IFERROR(IF(INDEX(Bolalar!$B$5:$B$1804,MATCH($C66,Bolalar!$I$5:$I$1804,0))="","",INDEX(Bolalar!$B$5:$B$1804,MATCH($C66,Bolalar!$I$5:$I$1804,0))),""))</f>
        <v/>
      </c>
      <c r="E66" s="15" t="str">
        <f aca="false">IF($C66="","",IFERROR(IF(INDEX(Bolalar!$C$5:$C$1804,MATCH($C66,Bolalar!$I$5:$I$1804,0))="","",INDEX(Bolalar!$C$5:$C$1804,MATCH($C66,Bolalar!$I$5:$I$1804,0))),""))</f>
        <v/>
      </c>
      <c r="F66" s="24"/>
      <c r="G66" s="14" t="str">
        <f aca="false">IF(OR($E66="",$B66=""),"",INT(($B66-$E66)/365.25))</f>
        <v/>
      </c>
      <c r="H66" s="14" t="str">
        <f aca="false">IF($G66="","",IF($G66&lt;=5,"Ha","Yo'q"))</f>
        <v/>
      </c>
      <c r="I66" s="12"/>
      <c r="J66" s="12"/>
      <c r="K66" s="28" t="n">
        <f aca="false">IF(AND($C66&lt;&gt;"",$H66="Ha",$B66&gt;=Boshqaruv!$C$9,$B66&lt;=Boshqaruv!$C$10),IF(COUNTIFS($C$4:$C65,$C66,$H$4:$H65,"Ha",$B$4:$B65,"&gt;="&amp;Boshqaruv!$C$9,$B$4:$B65,"&lt;="&amp;Boshqaruv!$C$10)=0,1,0),0)</f>
        <v>0</v>
      </c>
    </row>
    <row r="67" customFormat="false" ht="15" hidden="false" customHeight="false" outlineLevel="0" collapsed="false">
      <c r="A67" s="8" t="n">
        <v>63</v>
      </c>
      <c r="B67" s="13"/>
      <c r="C67" s="25"/>
      <c r="D67" s="26" t="str">
        <f aca="false">IF($C67="","",IFERROR(IF(INDEX(Bolalar!$B$5:$B$1804,MATCH($C67,Bolalar!$I$5:$I$1804,0))="","",INDEX(Bolalar!$B$5:$B$1804,MATCH($C67,Bolalar!$I$5:$I$1804,0))),""))</f>
        <v/>
      </c>
      <c r="E67" s="15" t="str">
        <f aca="false">IF($C67="","",IFERROR(IF(INDEX(Bolalar!$C$5:$C$1804,MATCH($C67,Bolalar!$I$5:$I$1804,0))="","",INDEX(Bolalar!$C$5:$C$1804,MATCH($C67,Bolalar!$I$5:$I$1804,0))),""))</f>
        <v/>
      </c>
      <c r="F67" s="24"/>
      <c r="G67" s="14" t="str">
        <f aca="false">IF(OR($E67="",$B67=""),"",INT(($B67-$E67)/365.25))</f>
        <v/>
      </c>
      <c r="H67" s="14" t="str">
        <f aca="false">IF($G67="","",IF($G67&lt;=5,"Ha","Yo'q"))</f>
        <v/>
      </c>
      <c r="I67" s="12"/>
      <c r="J67" s="12"/>
      <c r="K67" s="28" t="n">
        <f aca="false">IF(AND($C67&lt;&gt;"",$H67="Ha",$B67&gt;=Boshqaruv!$C$9,$B67&lt;=Boshqaruv!$C$10),IF(COUNTIFS($C$4:$C66,$C67,$H$4:$H66,"Ha",$B$4:$B66,"&gt;="&amp;Boshqaruv!$C$9,$B$4:$B66,"&lt;="&amp;Boshqaruv!$C$10)=0,1,0),0)</f>
        <v>0</v>
      </c>
    </row>
    <row r="68" customFormat="false" ht="15" hidden="false" customHeight="false" outlineLevel="0" collapsed="false">
      <c r="A68" s="8" t="n">
        <v>64</v>
      </c>
      <c r="B68" s="13"/>
      <c r="C68" s="25"/>
      <c r="D68" s="26" t="str">
        <f aca="false">IF($C68="","",IFERROR(IF(INDEX(Bolalar!$B$5:$B$1804,MATCH($C68,Bolalar!$I$5:$I$1804,0))="","",INDEX(Bolalar!$B$5:$B$1804,MATCH($C68,Bolalar!$I$5:$I$1804,0))),""))</f>
        <v/>
      </c>
      <c r="E68" s="15" t="str">
        <f aca="false">IF($C68="","",IFERROR(IF(INDEX(Bolalar!$C$5:$C$1804,MATCH($C68,Bolalar!$I$5:$I$1804,0))="","",INDEX(Bolalar!$C$5:$C$1804,MATCH($C68,Bolalar!$I$5:$I$1804,0))),""))</f>
        <v/>
      </c>
      <c r="F68" s="24"/>
      <c r="G68" s="14" t="str">
        <f aca="false">IF(OR($E68="",$B68=""),"",INT(($B68-$E68)/365.25))</f>
        <v/>
      </c>
      <c r="H68" s="14" t="str">
        <f aca="false">IF($G68="","",IF($G68&lt;=5,"Ha","Yo'q"))</f>
        <v/>
      </c>
      <c r="I68" s="12"/>
      <c r="J68" s="12"/>
      <c r="K68" s="28" t="n">
        <f aca="false">IF(AND($C68&lt;&gt;"",$H68="Ha",$B68&gt;=Boshqaruv!$C$9,$B68&lt;=Boshqaruv!$C$10),IF(COUNTIFS($C$4:$C67,$C68,$H$4:$H67,"Ha",$B$4:$B67,"&gt;="&amp;Boshqaruv!$C$9,$B$4:$B67,"&lt;="&amp;Boshqaruv!$C$10)=0,1,0),0)</f>
        <v>0</v>
      </c>
    </row>
    <row r="69" customFormat="false" ht="15" hidden="false" customHeight="false" outlineLevel="0" collapsed="false">
      <c r="A69" s="8" t="n">
        <v>65</v>
      </c>
      <c r="B69" s="13"/>
      <c r="C69" s="25"/>
      <c r="D69" s="26" t="str">
        <f aca="false">IF($C69="","",IFERROR(IF(INDEX(Bolalar!$B$5:$B$1804,MATCH($C69,Bolalar!$I$5:$I$1804,0))="","",INDEX(Bolalar!$B$5:$B$1804,MATCH($C69,Bolalar!$I$5:$I$1804,0))),""))</f>
        <v/>
      </c>
      <c r="E69" s="15" t="str">
        <f aca="false">IF($C69="","",IFERROR(IF(INDEX(Bolalar!$C$5:$C$1804,MATCH($C69,Bolalar!$I$5:$I$1804,0))="","",INDEX(Bolalar!$C$5:$C$1804,MATCH($C69,Bolalar!$I$5:$I$1804,0))),""))</f>
        <v/>
      </c>
      <c r="F69" s="24"/>
      <c r="G69" s="14" t="str">
        <f aca="false">IF(OR($E69="",$B69=""),"",INT(($B69-$E69)/365.25))</f>
        <v/>
      </c>
      <c r="H69" s="14" t="str">
        <f aca="false">IF($G69="","",IF($G69&lt;=5,"Ha","Yo'q"))</f>
        <v/>
      </c>
      <c r="I69" s="12"/>
      <c r="J69" s="12"/>
      <c r="K69" s="28" t="n">
        <f aca="false">IF(AND($C69&lt;&gt;"",$H69="Ha",$B69&gt;=Boshqaruv!$C$9,$B69&lt;=Boshqaruv!$C$10),IF(COUNTIFS($C$4:$C68,$C69,$H$4:$H68,"Ha",$B$4:$B68,"&gt;="&amp;Boshqaruv!$C$9,$B$4:$B68,"&lt;="&amp;Boshqaruv!$C$10)=0,1,0),0)</f>
        <v>0</v>
      </c>
    </row>
    <row r="70" customFormat="false" ht="15" hidden="false" customHeight="false" outlineLevel="0" collapsed="false">
      <c r="A70" s="8" t="n">
        <v>66</v>
      </c>
      <c r="B70" s="13"/>
      <c r="C70" s="25"/>
      <c r="D70" s="26" t="str">
        <f aca="false">IF($C70="","",IFERROR(IF(INDEX(Bolalar!$B$5:$B$1804,MATCH($C70,Bolalar!$I$5:$I$1804,0))="","",INDEX(Bolalar!$B$5:$B$1804,MATCH($C70,Bolalar!$I$5:$I$1804,0))),""))</f>
        <v/>
      </c>
      <c r="E70" s="15" t="str">
        <f aca="false">IF($C70="","",IFERROR(IF(INDEX(Bolalar!$C$5:$C$1804,MATCH($C70,Bolalar!$I$5:$I$1804,0))="","",INDEX(Bolalar!$C$5:$C$1804,MATCH($C70,Bolalar!$I$5:$I$1804,0))),""))</f>
        <v/>
      </c>
      <c r="F70" s="24"/>
      <c r="G70" s="14" t="str">
        <f aca="false">IF(OR($E70="",$B70=""),"",INT(($B70-$E70)/365.25))</f>
        <v/>
      </c>
      <c r="H70" s="14" t="str">
        <f aca="false">IF($G70="","",IF($G70&lt;=5,"Ha","Yo'q"))</f>
        <v/>
      </c>
      <c r="I70" s="12"/>
      <c r="J70" s="12"/>
      <c r="K70" s="28" t="n">
        <f aca="false">IF(AND($C70&lt;&gt;"",$H70="Ha",$B70&gt;=Boshqaruv!$C$9,$B70&lt;=Boshqaruv!$C$10),IF(COUNTIFS($C$4:$C69,$C70,$H$4:$H69,"Ha",$B$4:$B69,"&gt;="&amp;Boshqaruv!$C$9,$B$4:$B69,"&lt;="&amp;Boshqaruv!$C$10)=0,1,0),0)</f>
        <v>0</v>
      </c>
    </row>
    <row r="71" customFormat="false" ht="15" hidden="false" customHeight="false" outlineLevel="0" collapsed="false">
      <c r="A71" s="8" t="n">
        <v>67</v>
      </c>
      <c r="B71" s="13"/>
      <c r="C71" s="25"/>
      <c r="D71" s="26" t="str">
        <f aca="false">IF($C71="","",IFERROR(IF(INDEX(Bolalar!$B$5:$B$1804,MATCH($C71,Bolalar!$I$5:$I$1804,0))="","",INDEX(Bolalar!$B$5:$B$1804,MATCH($C71,Bolalar!$I$5:$I$1804,0))),""))</f>
        <v/>
      </c>
      <c r="E71" s="15" t="str">
        <f aca="false">IF($C71="","",IFERROR(IF(INDEX(Bolalar!$C$5:$C$1804,MATCH($C71,Bolalar!$I$5:$I$1804,0))="","",INDEX(Bolalar!$C$5:$C$1804,MATCH($C71,Bolalar!$I$5:$I$1804,0))),""))</f>
        <v/>
      </c>
      <c r="F71" s="24"/>
      <c r="G71" s="14" t="str">
        <f aca="false">IF(OR($E71="",$B71=""),"",INT(($B71-$E71)/365.25))</f>
        <v/>
      </c>
      <c r="H71" s="14" t="str">
        <f aca="false">IF($G71="","",IF($G71&lt;=5,"Ha","Yo'q"))</f>
        <v/>
      </c>
      <c r="I71" s="12"/>
      <c r="J71" s="12"/>
      <c r="K71" s="28" t="n">
        <f aca="false">IF(AND($C71&lt;&gt;"",$H71="Ha",$B71&gt;=Boshqaruv!$C$9,$B71&lt;=Boshqaruv!$C$10),IF(COUNTIFS($C$4:$C70,$C71,$H$4:$H70,"Ha",$B$4:$B70,"&gt;="&amp;Boshqaruv!$C$9,$B$4:$B70,"&lt;="&amp;Boshqaruv!$C$10)=0,1,0),0)</f>
        <v>0</v>
      </c>
    </row>
    <row r="72" customFormat="false" ht="15" hidden="false" customHeight="false" outlineLevel="0" collapsed="false">
      <c r="A72" s="8" t="n">
        <v>68</v>
      </c>
      <c r="B72" s="13"/>
      <c r="C72" s="25"/>
      <c r="D72" s="26" t="str">
        <f aca="false">IF($C72="","",IFERROR(IF(INDEX(Bolalar!$B$5:$B$1804,MATCH($C72,Bolalar!$I$5:$I$1804,0))="","",INDEX(Bolalar!$B$5:$B$1804,MATCH($C72,Bolalar!$I$5:$I$1804,0))),""))</f>
        <v/>
      </c>
      <c r="E72" s="15" t="str">
        <f aca="false">IF($C72="","",IFERROR(IF(INDEX(Bolalar!$C$5:$C$1804,MATCH($C72,Bolalar!$I$5:$I$1804,0))="","",INDEX(Bolalar!$C$5:$C$1804,MATCH($C72,Bolalar!$I$5:$I$1804,0))),""))</f>
        <v/>
      </c>
      <c r="F72" s="24"/>
      <c r="G72" s="14" t="str">
        <f aca="false">IF(OR($E72="",$B72=""),"",INT(($B72-$E72)/365.25))</f>
        <v/>
      </c>
      <c r="H72" s="14" t="str">
        <f aca="false">IF($G72="","",IF($G72&lt;=5,"Ha","Yo'q"))</f>
        <v/>
      </c>
      <c r="I72" s="12"/>
      <c r="J72" s="12"/>
      <c r="K72" s="28" t="n">
        <f aca="false">IF(AND($C72&lt;&gt;"",$H72="Ha",$B72&gt;=Boshqaruv!$C$9,$B72&lt;=Boshqaruv!$C$10),IF(COUNTIFS($C$4:$C71,$C72,$H$4:$H71,"Ha",$B$4:$B71,"&gt;="&amp;Boshqaruv!$C$9,$B$4:$B71,"&lt;="&amp;Boshqaruv!$C$10)=0,1,0),0)</f>
        <v>0</v>
      </c>
    </row>
    <row r="73" customFormat="false" ht="15" hidden="false" customHeight="false" outlineLevel="0" collapsed="false">
      <c r="A73" s="8" t="n">
        <v>69</v>
      </c>
      <c r="B73" s="13"/>
      <c r="C73" s="25"/>
      <c r="D73" s="26" t="str">
        <f aca="false">IF($C73="","",IFERROR(IF(INDEX(Bolalar!$B$5:$B$1804,MATCH($C73,Bolalar!$I$5:$I$1804,0))="","",INDEX(Bolalar!$B$5:$B$1804,MATCH($C73,Bolalar!$I$5:$I$1804,0))),""))</f>
        <v/>
      </c>
      <c r="E73" s="15" t="str">
        <f aca="false">IF($C73="","",IFERROR(IF(INDEX(Bolalar!$C$5:$C$1804,MATCH($C73,Bolalar!$I$5:$I$1804,0))="","",INDEX(Bolalar!$C$5:$C$1804,MATCH($C73,Bolalar!$I$5:$I$1804,0))),""))</f>
        <v/>
      </c>
      <c r="F73" s="24"/>
      <c r="G73" s="14" t="str">
        <f aca="false">IF(OR($E73="",$B73=""),"",INT(($B73-$E73)/365.25))</f>
        <v/>
      </c>
      <c r="H73" s="14" t="str">
        <f aca="false">IF($G73="","",IF($G73&lt;=5,"Ha","Yo'q"))</f>
        <v/>
      </c>
      <c r="I73" s="12"/>
      <c r="J73" s="12"/>
      <c r="K73" s="28" t="n">
        <f aca="false">IF(AND($C73&lt;&gt;"",$H73="Ha",$B73&gt;=Boshqaruv!$C$9,$B73&lt;=Boshqaruv!$C$10),IF(COUNTIFS($C$4:$C72,$C73,$H$4:$H72,"Ha",$B$4:$B72,"&gt;="&amp;Boshqaruv!$C$9,$B$4:$B72,"&lt;="&amp;Boshqaruv!$C$10)=0,1,0),0)</f>
        <v>0</v>
      </c>
    </row>
    <row r="74" customFormat="false" ht="15" hidden="false" customHeight="false" outlineLevel="0" collapsed="false">
      <c r="A74" s="8" t="n">
        <v>70</v>
      </c>
      <c r="B74" s="13"/>
      <c r="C74" s="25"/>
      <c r="D74" s="26" t="str">
        <f aca="false">IF($C74="","",IFERROR(IF(INDEX(Bolalar!$B$5:$B$1804,MATCH($C74,Bolalar!$I$5:$I$1804,0))="","",INDEX(Bolalar!$B$5:$B$1804,MATCH($C74,Bolalar!$I$5:$I$1804,0))),""))</f>
        <v/>
      </c>
      <c r="E74" s="15" t="str">
        <f aca="false">IF($C74="","",IFERROR(IF(INDEX(Bolalar!$C$5:$C$1804,MATCH($C74,Bolalar!$I$5:$I$1804,0))="","",INDEX(Bolalar!$C$5:$C$1804,MATCH($C74,Bolalar!$I$5:$I$1804,0))),""))</f>
        <v/>
      </c>
      <c r="F74" s="24"/>
      <c r="G74" s="14" t="str">
        <f aca="false">IF(OR($E74="",$B74=""),"",INT(($B74-$E74)/365.25))</f>
        <v/>
      </c>
      <c r="H74" s="14" t="str">
        <f aca="false">IF($G74="","",IF($G74&lt;=5,"Ha","Yo'q"))</f>
        <v/>
      </c>
      <c r="I74" s="12"/>
      <c r="J74" s="12"/>
      <c r="K74" s="28" t="n">
        <f aca="false">IF(AND($C74&lt;&gt;"",$H74="Ha",$B74&gt;=Boshqaruv!$C$9,$B74&lt;=Boshqaruv!$C$10),IF(COUNTIFS($C$4:$C73,$C74,$H$4:$H73,"Ha",$B$4:$B73,"&gt;="&amp;Boshqaruv!$C$9,$B$4:$B73,"&lt;="&amp;Boshqaruv!$C$10)=0,1,0),0)</f>
        <v>0</v>
      </c>
    </row>
    <row r="75" customFormat="false" ht="15" hidden="false" customHeight="false" outlineLevel="0" collapsed="false">
      <c r="A75" s="8" t="n">
        <v>71</v>
      </c>
      <c r="B75" s="13"/>
      <c r="C75" s="25"/>
      <c r="D75" s="26" t="str">
        <f aca="false">IF($C75="","",IFERROR(IF(INDEX(Bolalar!$B$5:$B$1804,MATCH($C75,Bolalar!$I$5:$I$1804,0))="","",INDEX(Bolalar!$B$5:$B$1804,MATCH($C75,Bolalar!$I$5:$I$1804,0))),""))</f>
        <v/>
      </c>
      <c r="E75" s="15" t="str">
        <f aca="false">IF($C75="","",IFERROR(IF(INDEX(Bolalar!$C$5:$C$1804,MATCH($C75,Bolalar!$I$5:$I$1804,0))="","",INDEX(Bolalar!$C$5:$C$1804,MATCH($C75,Bolalar!$I$5:$I$1804,0))),""))</f>
        <v/>
      </c>
      <c r="F75" s="24"/>
      <c r="G75" s="14" t="str">
        <f aca="false">IF(OR($E75="",$B75=""),"",INT(($B75-$E75)/365.25))</f>
        <v/>
      </c>
      <c r="H75" s="14" t="str">
        <f aca="false">IF($G75="","",IF($G75&lt;=5,"Ha","Yo'q"))</f>
        <v/>
      </c>
      <c r="I75" s="12"/>
      <c r="J75" s="12"/>
      <c r="K75" s="28" t="n">
        <f aca="false">IF(AND($C75&lt;&gt;"",$H75="Ha",$B75&gt;=Boshqaruv!$C$9,$B75&lt;=Boshqaruv!$C$10),IF(COUNTIFS($C$4:$C74,$C75,$H$4:$H74,"Ha",$B$4:$B74,"&gt;="&amp;Boshqaruv!$C$9,$B$4:$B74,"&lt;="&amp;Boshqaruv!$C$10)=0,1,0),0)</f>
        <v>0</v>
      </c>
    </row>
    <row r="76" customFormat="false" ht="15" hidden="false" customHeight="false" outlineLevel="0" collapsed="false">
      <c r="A76" s="8" t="n">
        <v>72</v>
      </c>
      <c r="B76" s="13"/>
      <c r="C76" s="25"/>
      <c r="D76" s="26" t="str">
        <f aca="false">IF($C76="","",IFERROR(IF(INDEX(Bolalar!$B$5:$B$1804,MATCH($C76,Bolalar!$I$5:$I$1804,0))="","",INDEX(Bolalar!$B$5:$B$1804,MATCH($C76,Bolalar!$I$5:$I$1804,0))),""))</f>
        <v/>
      </c>
      <c r="E76" s="15" t="str">
        <f aca="false">IF($C76="","",IFERROR(IF(INDEX(Bolalar!$C$5:$C$1804,MATCH($C76,Bolalar!$I$5:$I$1804,0))="","",INDEX(Bolalar!$C$5:$C$1804,MATCH($C76,Bolalar!$I$5:$I$1804,0))),""))</f>
        <v/>
      </c>
      <c r="F76" s="24"/>
      <c r="G76" s="14" t="str">
        <f aca="false">IF(OR($E76="",$B76=""),"",INT(($B76-$E76)/365.25))</f>
        <v/>
      </c>
      <c r="H76" s="14" t="str">
        <f aca="false">IF($G76="","",IF($G76&lt;=5,"Ha","Yo'q"))</f>
        <v/>
      </c>
      <c r="I76" s="12"/>
      <c r="J76" s="12"/>
      <c r="K76" s="28" t="n">
        <f aca="false">IF(AND($C76&lt;&gt;"",$H76="Ha",$B76&gt;=Boshqaruv!$C$9,$B76&lt;=Boshqaruv!$C$10),IF(COUNTIFS($C$4:$C75,$C76,$H$4:$H75,"Ha",$B$4:$B75,"&gt;="&amp;Boshqaruv!$C$9,$B$4:$B75,"&lt;="&amp;Boshqaruv!$C$10)=0,1,0),0)</f>
        <v>0</v>
      </c>
    </row>
    <row r="77" customFormat="false" ht="15" hidden="false" customHeight="false" outlineLevel="0" collapsed="false">
      <c r="A77" s="8" t="n">
        <v>73</v>
      </c>
      <c r="B77" s="13"/>
      <c r="C77" s="25"/>
      <c r="D77" s="26" t="str">
        <f aca="false">IF($C77="","",IFERROR(IF(INDEX(Bolalar!$B$5:$B$1804,MATCH($C77,Bolalar!$I$5:$I$1804,0))="","",INDEX(Bolalar!$B$5:$B$1804,MATCH($C77,Bolalar!$I$5:$I$1804,0))),""))</f>
        <v/>
      </c>
      <c r="E77" s="15" t="str">
        <f aca="false">IF($C77="","",IFERROR(IF(INDEX(Bolalar!$C$5:$C$1804,MATCH($C77,Bolalar!$I$5:$I$1804,0))="","",INDEX(Bolalar!$C$5:$C$1804,MATCH($C77,Bolalar!$I$5:$I$1804,0))),""))</f>
        <v/>
      </c>
      <c r="F77" s="24"/>
      <c r="G77" s="14" t="str">
        <f aca="false">IF(OR($E77="",$B77=""),"",INT(($B77-$E77)/365.25))</f>
        <v/>
      </c>
      <c r="H77" s="14" t="str">
        <f aca="false">IF($G77="","",IF($G77&lt;=5,"Ha","Yo'q"))</f>
        <v/>
      </c>
      <c r="I77" s="12"/>
      <c r="J77" s="12"/>
      <c r="K77" s="28" t="n">
        <f aca="false">IF(AND($C77&lt;&gt;"",$H77="Ha",$B77&gt;=Boshqaruv!$C$9,$B77&lt;=Boshqaruv!$C$10),IF(COUNTIFS($C$4:$C76,$C77,$H$4:$H76,"Ha",$B$4:$B76,"&gt;="&amp;Boshqaruv!$C$9,$B$4:$B76,"&lt;="&amp;Boshqaruv!$C$10)=0,1,0),0)</f>
        <v>0</v>
      </c>
    </row>
    <row r="78" customFormat="false" ht="15" hidden="false" customHeight="false" outlineLevel="0" collapsed="false">
      <c r="A78" s="8" t="n">
        <v>74</v>
      </c>
      <c r="B78" s="13"/>
      <c r="C78" s="25"/>
      <c r="D78" s="26" t="str">
        <f aca="false">IF($C78="","",IFERROR(IF(INDEX(Bolalar!$B$5:$B$1804,MATCH($C78,Bolalar!$I$5:$I$1804,0))="","",INDEX(Bolalar!$B$5:$B$1804,MATCH($C78,Bolalar!$I$5:$I$1804,0))),""))</f>
        <v/>
      </c>
      <c r="E78" s="15" t="str">
        <f aca="false">IF($C78="","",IFERROR(IF(INDEX(Bolalar!$C$5:$C$1804,MATCH($C78,Bolalar!$I$5:$I$1804,0))="","",INDEX(Bolalar!$C$5:$C$1804,MATCH($C78,Bolalar!$I$5:$I$1804,0))),""))</f>
        <v/>
      </c>
      <c r="F78" s="24"/>
      <c r="G78" s="14" t="str">
        <f aca="false">IF(OR($E78="",$B78=""),"",INT(($B78-$E78)/365.25))</f>
        <v/>
      </c>
      <c r="H78" s="14" t="str">
        <f aca="false">IF($G78="","",IF($G78&lt;=5,"Ha","Yo'q"))</f>
        <v/>
      </c>
      <c r="I78" s="12"/>
      <c r="J78" s="12"/>
      <c r="K78" s="28" t="n">
        <f aca="false">IF(AND($C78&lt;&gt;"",$H78="Ha",$B78&gt;=Boshqaruv!$C$9,$B78&lt;=Boshqaruv!$C$10),IF(COUNTIFS($C$4:$C77,$C78,$H$4:$H77,"Ha",$B$4:$B77,"&gt;="&amp;Boshqaruv!$C$9,$B$4:$B77,"&lt;="&amp;Boshqaruv!$C$10)=0,1,0),0)</f>
        <v>0</v>
      </c>
    </row>
    <row r="79" customFormat="false" ht="15" hidden="false" customHeight="false" outlineLevel="0" collapsed="false">
      <c r="A79" s="8" t="n">
        <v>75</v>
      </c>
      <c r="B79" s="13"/>
      <c r="C79" s="25"/>
      <c r="D79" s="26" t="str">
        <f aca="false">IF($C79="","",IFERROR(IF(INDEX(Bolalar!$B$5:$B$1804,MATCH($C79,Bolalar!$I$5:$I$1804,0))="","",INDEX(Bolalar!$B$5:$B$1804,MATCH($C79,Bolalar!$I$5:$I$1804,0))),""))</f>
        <v/>
      </c>
      <c r="E79" s="15" t="str">
        <f aca="false">IF($C79="","",IFERROR(IF(INDEX(Bolalar!$C$5:$C$1804,MATCH($C79,Bolalar!$I$5:$I$1804,0))="","",INDEX(Bolalar!$C$5:$C$1804,MATCH($C79,Bolalar!$I$5:$I$1804,0))),""))</f>
        <v/>
      </c>
      <c r="F79" s="24"/>
      <c r="G79" s="14" t="str">
        <f aca="false">IF(OR($E79="",$B79=""),"",INT(($B79-$E79)/365.25))</f>
        <v/>
      </c>
      <c r="H79" s="14" t="str">
        <f aca="false">IF($G79="","",IF($G79&lt;=5,"Ha","Yo'q"))</f>
        <v/>
      </c>
      <c r="I79" s="12"/>
      <c r="J79" s="12"/>
      <c r="K79" s="28" t="n">
        <f aca="false">IF(AND($C79&lt;&gt;"",$H79="Ha",$B79&gt;=Boshqaruv!$C$9,$B79&lt;=Boshqaruv!$C$10),IF(COUNTIFS($C$4:$C78,$C79,$H$4:$H78,"Ha",$B$4:$B78,"&gt;="&amp;Boshqaruv!$C$9,$B$4:$B78,"&lt;="&amp;Boshqaruv!$C$10)=0,1,0),0)</f>
        <v>0</v>
      </c>
    </row>
    <row r="80" customFormat="false" ht="15" hidden="false" customHeight="false" outlineLevel="0" collapsed="false">
      <c r="A80" s="8" t="n">
        <v>76</v>
      </c>
      <c r="B80" s="13"/>
      <c r="C80" s="25"/>
      <c r="D80" s="26" t="str">
        <f aca="false">IF($C80="","",IFERROR(IF(INDEX(Bolalar!$B$5:$B$1804,MATCH($C80,Bolalar!$I$5:$I$1804,0))="","",INDEX(Bolalar!$B$5:$B$1804,MATCH($C80,Bolalar!$I$5:$I$1804,0))),""))</f>
        <v/>
      </c>
      <c r="E80" s="15" t="str">
        <f aca="false">IF($C80="","",IFERROR(IF(INDEX(Bolalar!$C$5:$C$1804,MATCH($C80,Bolalar!$I$5:$I$1804,0))="","",INDEX(Bolalar!$C$5:$C$1804,MATCH($C80,Bolalar!$I$5:$I$1804,0))),""))</f>
        <v/>
      </c>
      <c r="F80" s="24"/>
      <c r="G80" s="14" t="str">
        <f aca="false">IF(OR($E80="",$B80=""),"",INT(($B80-$E80)/365.25))</f>
        <v/>
      </c>
      <c r="H80" s="14" t="str">
        <f aca="false">IF($G80="","",IF($G80&lt;=5,"Ha","Yo'q"))</f>
        <v/>
      </c>
      <c r="I80" s="12"/>
      <c r="J80" s="12"/>
      <c r="K80" s="28" t="n">
        <f aca="false">IF(AND($C80&lt;&gt;"",$H80="Ha",$B80&gt;=Boshqaruv!$C$9,$B80&lt;=Boshqaruv!$C$10),IF(COUNTIFS($C$4:$C79,$C80,$H$4:$H79,"Ha",$B$4:$B79,"&gt;="&amp;Boshqaruv!$C$9,$B$4:$B79,"&lt;="&amp;Boshqaruv!$C$10)=0,1,0),0)</f>
        <v>0</v>
      </c>
    </row>
    <row r="81" customFormat="false" ht="15" hidden="false" customHeight="false" outlineLevel="0" collapsed="false">
      <c r="A81" s="8" t="n">
        <v>77</v>
      </c>
      <c r="B81" s="13"/>
      <c r="C81" s="25"/>
      <c r="D81" s="26" t="str">
        <f aca="false">IF($C81="","",IFERROR(IF(INDEX(Bolalar!$B$5:$B$1804,MATCH($C81,Bolalar!$I$5:$I$1804,0))="","",INDEX(Bolalar!$B$5:$B$1804,MATCH($C81,Bolalar!$I$5:$I$1804,0))),""))</f>
        <v/>
      </c>
      <c r="E81" s="15" t="str">
        <f aca="false">IF($C81="","",IFERROR(IF(INDEX(Bolalar!$C$5:$C$1804,MATCH($C81,Bolalar!$I$5:$I$1804,0))="","",INDEX(Bolalar!$C$5:$C$1804,MATCH($C81,Bolalar!$I$5:$I$1804,0))),""))</f>
        <v/>
      </c>
      <c r="F81" s="24"/>
      <c r="G81" s="14" t="str">
        <f aca="false">IF(OR($E81="",$B81=""),"",INT(($B81-$E81)/365.25))</f>
        <v/>
      </c>
      <c r="H81" s="14" t="str">
        <f aca="false">IF($G81="","",IF($G81&lt;=5,"Ha","Yo'q"))</f>
        <v/>
      </c>
      <c r="I81" s="12"/>
      <c r="J81" s="12"/>
      <c r="K81" s="28" t="n">
        <f aca="false">IF(AND($C81&lt;&gt;"",$H81="Ha",$B81&gt;=Boshqaruv!$C$9,$B81&lt;=Boshqaruv!$C$10),IF(COUNTIFS($C$4:$C80,$C81,$H$4:$H80,"Ha",$B$4:$B80,"&gt;="&amp;Boshqaruv!$C$9,$B$4:$B80,"&lt;="&amp;Boshqaruv!$C$10)=0,1,0),0)</f>
        <v>0</v>
      </c>
    </row>
    <row r="82" customFormat="false" ht="15" hidden="false" customHeight="false" outlineLevel="0" collapsed="false">
      <c r="A82" s="8" t="n">
        <v>78</v>
      </c>
      <c r="B82" s="13"/>
      <c r="C82" s="25"/>
      <c r="D82" s="26" t="str">
        <f aca="false">IF($C82="","",IFERROR(IF(INDEX(Bolalar!$B$5:$B$1804,MATCH($C82,Bolalar!$I$5:$I$1804,0))="","",INDEX(Bolalar!$B$5:$B$1804,MATCH($C82,Bolalar!$I$5:$I$1804,0))),""))</f>
        <v/>
      </c>
      <c r="E82" s="15" t="str">
        <f aca="false">IF($C82="","",IFERROR(IF(INDEX(Bolalar!$C$5:$C$1804,MATCH($C82,Bolalar!$I$5:$I$1804,0))="","",INDEX(Bolalar!$C$5:$C$1804,MATCH($C82,Bolalar!$I$5:$I$1804,0))),""))</f>
        <v/>
      </c>
      <c r="F82" s="24"/>
      <c r="G82" s="14" t="str">
        <f aca="false">IF(OR($E82="",$B82=""),"",INT(($B82-$E82)/365.25))</f>
        <v/>
      </c>
      <c r="H82" s="14" t="str">
        <f aca="false">IF($G82="","",IF($G82&lt;=5,"Ha","Yo'q"))</f>
        <v/>
      </c>
      <c r="I82" s="12"/>
      <c r="J82" s="12"/>
      <c r="K82" s="28" t="n">
        <f aca="false">IF(AND($C82&lt;&gt;"",$H82="Ha",$B82&gt;=Boshqaruv!$C$9,$B82&lt;=Boshqaruv!$C$10),IF(COUNTIFS($C$4:$C81,$C82,$H$4:$H81,"Ha",$B$4:$B81,"&gt;="&amp;Boshqaruv!$C$9,$B$4:$B81,"&lt;="&amp;Boshqaruv!$C$10)=0,1,0),0)</f>
        <v>0</v>
      </c>
    </row>
    <row r="83" customFormat="false" ht="15" hidden="false" customHeight="false" outlineLevel="0" collapsed="false">
      <c r="A83" s="8" t="n">
        <v>79</v>
      </c>
      <c r="B83" s="13"/>
      <c r="C83" s="25"/>
      <c r="D83" s="26" t="str">
        <f aca="false">IF($C83="","",IFERROR(IF(INDEX(Bolalar!$B$5:$B$1804,MATCH($C83,Bolalar!$I$5:$I$1804,0))="","",INDEX(Bolalar!$B$5:$B$1804,MATCH($C83,Bolalar!$I$5:$I$1804,0))),""))</f>
        <v/>
      </c>
      <c r="E83" s="15" t="str">
        <f aca="false">IF($C83="","",IFERROR(IF(INDEX(Bolalar!$C$5:$C$1804,MATCH($C83,Bolalar!$I$5:$I$1804,0))="","",INDEX(Bolalar!$C$5:$C$1804,MATCH($C83,Bolalar!$I$5:$I$1804,0))),""))</f>
        <v/>
      </c>
      <c r="F83" s="24"/>
      <c r="G83" s="14" t="str">
        <f aca="false">IF(OR($E83="",$B83=""),"",INT(($B83-$E83)/365.25))</f>
        <v/>
      </c>
      <c r="H83" s="14" t="str">
        <f aca="false">IF($G83="","",IF($G83&lt;=5,"Ha","Yo'q"))</f>
        <v/>
      </c>
      <c r="I83" s="12"/>
      <c r="J83" s="12"/>
      <c r="K83" s="28" t="n">
        <f aca="false">IF(AND($C83&lt;&gt;"",$H83="Ha",$B83&gt;=Boshqaruv!$C$9,$B83&lt;=Boshqaruv!$C$10),IF(COUNTIFS($C$4:$C82,$C83,$H$4:$H82,"Ha",$B$4:$B82,"&gt;="&amp;Boshqaruv!$C$9,$B$4:$B82,"&lt;="&amp;Boshqaruv!$C$10)=0,1,0),0)</f>
        <v>0</v>
      </c>
    </row>
    <row r="84" customFormat="false" ht="15" hidden="false" customHeight="false" outlineLevel="0" collapsed="false">
      <c r="A84" s="8" t="n">
        <v>80</v>
      </c>
      <c r="B84" s="13"/>
      <c r="C84" s="25"/>
      <c r="D84" s="26" t="str">
        <f aca="false">IF($C84="","",IFERROR(IF(INDEX(Bolalar!$B$5:$B$1804,MATCH($C84,Bolalar!$I$5:$I$1804,0))="","",INDEX(Bolalar!$B$5:$B$1804,MATCH($C84,Bolalar!$I$5:$I$1804,0))),""))</f>
        <v/>
      </c>
      <c r="E84" s="15" t="str">
        <f aca="false">IF($C84="","",IFERROR(IF(INDEX(Bolalar!$C$5:$C$1804,MATCH($C84,Bolalar!$I$5:$I$1804,0))="","",INDEX(Bolalar!$C$5:$C$1804,MATCH($C84,Bolalar!$I$5:$I$1804,0))),""))</f>
        <v/>
      </c>
      <c r="F84" s="24"/>
      <c r="G84" s="14" t="str">
        <f aca="false">IF(OR($E84="",$B84=""),"",INT(($B84-$E84)/365.25))</f>
        <v/>
      </c>
      <c r="H84" s="14" t="str">
        <f aca="false">IF($G84="","",IF($G84&lt;=5,"Ha","Yo'q"))</f>
        <v/>
      </c>
      <c r="I84" s="12"/>
      <c r="J84" s="12"/>
      <c r="K84" s="28" t="n">
        <f aca="false">IF(AND($C84&lt;&gt;"",$H84="Ha",$B84&gt;=Boshqaruv!$C$9,$B84&lt;=Boshqaruv!$C$10),IF(COUNTIFS($C$4:$C83,$C84,$H$4:$H83,"Ha",$B$4:$B83,"&gt;="&amp;Boshqaruv!$C$9,$B$4:$B83,"&lt;="&amp;Boshqaruv!$C$10)=0,1,0),0)</f>
        <v>0</v>
      </c>
    </row>
    <row r="85" customFormat="false" ht="15" hidden="false" customHeight="false" outlineLevel="0" collapsed="false">
      <c r="A85" s="8" t="n">
        <v>81</v>
      </c>
      <c r="B85" s="13"/>
      <c r="C85" s="25"/>
      <c r="D85" s="26" t="str">
        <f aca="false">IF($C85="","",IFERROR(IF(INDEX(Bolalar!$B$5:$B$1804,MATCH($C85,Bolalar!$I$5:$I$1804,0))="","",INDEX(Bolalar!$B$5:$B$1804,MATCH($C85,Bolalar!$I$5:$I$1804,0))),""))</f>
        <v/>
      </c>
      <c r="E85" s="15" t="str">
        <f aca="false">IF($C85="","",IFERROR(IF(INDEX(Bolalar!$C$5:$C$1804,MATCH($C85,Bolalar!$I$5:$I$1804,0))="","",INDEX(Bolalar!$C$5:$C$1804,MATCH($C85,Bolalar!$I$5:$I$1804,0))),""))</f>
        <v/>
      </c>
      <c r="F85" s="24"/>
      <c r="G85" s="14" t="str">
        <f aca="false">IF(OR($E85="",$B85=""),"",INT(($B85-$E85)/365.25))</f>
        <v/>
      </c>
      <c r="H85" s="14" t="str">
        <f aca="false">IF($G85="","",IF($G85&lt;=5,"Ha","Yo'q"))</f>
        <v/>
      </c>
      <c r="I85" s="12"/>
      <c r="J85" s="12"/>
      <c r="K85" s="28" t="n">
        <f aca="false">IF(AND($C85&lt;&gt;"",$H85="Ha",$B85&gt;=Boshqaruv!$C$9,$B85&lt;=Boshqaruv!$C$10),IF(COUNTIFS($C$4:$C84,$C85,$H$4:$H84,"Ha",$B$4:$B84,"&gt;="&amp;Boshqaruv!$C$9,$B$4:$B84,"&lt;="&amp;Boshqaruv!$C$10)=0,1,0),0)</f>
        <v>0</v>
      </c>
    </row>
    <row r="86" customFormat="false" ht="15" hidden="false" customHeight="false" outlineLevel="0" collapsed="false">
      <c r="A86" s="8" t="n">
        <v>82</v>
      </c>
      <c r="B86" s="13"/>
      <c r="C86" s="25"/>
      <c r="D86" s="26" t="str">
        <f aca="false">IF($C86="","",IFERROR(IF(INDEX(Bolalar!$B$5:$B$1804,MATCH($C86,Bolalar!$I$5:$I$1804,0))="","",INDEX(Bolalar!$B$5:$B$1804,MATCH($C86,Bolalar!$I$5:$I$1804,0))),""))</f>
        <v/>
      </c>
      <c r="E86" s="15" t="str">
        <f aca="false">IF($C86="","",IFERROR(IF(INDEX(Bolalar!$C$5:$C$1804,MATCH($C86,Bolalar!$I$5:$I$1804,0))="","",INDEX(Bolalar!$C$5:$C$1804,MATCH($C86,Bolalar!$I$5:$I$1804,0))),""))</f>
        <v/>
      </c>
      <c r="F86" s="24"/>
      <c r="G86" s="14" t="str">
        <f aca="false">IF(OR($E86="",$B86=""),"",INT(($B86-$E86)/365.25))</f>
        <v/>
      </c>
      <c r="H86" s="14" t="str">
        <f aca="false">IF($G86="","",IF($G86&lt;=5,"Ha","Yo'q"))</f>
        <v/>
      </c>
      <c r="I86" s="12"/>
      <c r="J86" s="12"/>
      <c r="K86" s="28" t="n">
        <f aca="false">IF(AND($C86&lt;&gt;"",$H86="Ha",$B86&gt;=Boshqaruv!$C$9,$B86&lt;=Boshqaruv!$C$10),IF(COUNTIFS($C$4:$C85,$C86,$H$4:$H85,"Ha",$B$4:$B85,"&gt;="&amp;Boshqaruv!$C$9,$B$4:$B85,"&lt;="&amp;Boshqaruv!$C$10)=0,1,0),0)</f>
        <v>0</v>
      </c>
    </row>
    <row r="87" customFormat="false" ht="15" hidden="false" customHeight="false" outlineLevel="0" collapsed="false">
      <c r="A87" s="8" t="n">
        <v>83</v>
      </c>
      <c r="B87" s="13"/>
      <c r="C87" s="25"/>
      <c r="D87" s="26" t="str">
        <f aca="false">IF($C87="","",IFERROR(IF(INDEX(Bolalar!$B$5:$B$1804,MATCH($C87,Bolalar!$I$5:$I$1804,0))="","",INDEX(Bolalar!$B$5:$B$1804,MATCH($C87,Bolalar!$I$5:$I$1804,0))),""))</f>
        <v/>
      </c>
      <c r="E87" s="15" t="str">
        <f aca="false">IF($C87="","",IFERROR(IF(INDEX(Bolalar!$C$5:$C$1804,MATCH($C87,Bolalar!$I$5:$I$1804,0))="","",INDEX(Bolalar!$C$5:$C$1804,MATCH($C87,Bolalar!$I$5:$I$1804,0))),""))</f>
        <v/>
      </c>
      <c r="F87" s="24"/>
      <c r="G87" s="14" t="str">
        <f aca="false">IF(OR($E87="",$B87=""),"",INT(($B87-$E87)/365.25))</f>
        <v/>
      </c>
      <c r="H87" s="14" t="str">
        <f aca="false">IF($G87="","",IF($G87&lt;=5,"Ha","Yo'q"))</f>
        <v/>
      </c>
      <c r="I87" s="12"/>
      <c r="J87" s="12"/>
      <c r="K87" s="28" t="n">
        <f aca="false">IF(AND($C87&lt;&gt;"",$H87="Ha",$B87&gt;=Boshqaruv!$C$9,$B87&lt;=Boshqaruv!$C$10),IF(COUNTIFS($C$4:$C86,$C87,$H$4:$H86,"Ha",$B$4:$B86,"&gt;="&amp;Boshqaruv!$C$9,$B$4:$B86,"&lt;="&amp;Boshqaruv!$C$10)=0,1,0),0)</f>
        <v>0</v>
      </c>
    </row>
    <row r="88" customFormat="false" ht="15" hidden="false" customHeight="false" outlineLevel="0" collapsed="false">
      <c r="A88" s="8" t="n">
        <v>84</v>
      </c>
      <c r="B88" s="13"/>
      <c r="C88" s="25"/>
      <c r="D88" s="26" t="str">
        <f aca="false">IF($C88="","",IFERROR(IF(INDEX(Bolalar!$B$5:$B$1804,MATCH($C88,Bolalar!$I$5:$I$1804,0))="","",INDEX(Bolalar!$B$5:$B$1804,MATCH($C88,Bolalar!$I$5:$I$1804,0))),""))</f>
        <v/>
      </c>
      <c r="E88" s="15" t="str">
        <f aca="false">IF($C88="","",IFERROR(IF(INDEX(Bolalar!$C$5:$C$1804,MATCH($C88,Bolalar!$I$5:$I$1804,0))="","",INDEX(Bolalar!$C$5:$C$1804,MATCH($C88,Bolalar!$I$5:$I$1804,0))),""))</f>
        <v/>
      </c>
      <c r="F88" s="24"/>
      <c r="G88" s="14" t="str">
        <f aca="false">IF(OR($E88="",$B88=""),"",INT(($B88-$E88)/365.25))</f>
        <v/>
      </c>
      <c r="H88" s="14" t="str">
        <f aca="false">IF($G88="","",IF($G88&lt;=5,"Ha","Yo'q"))</f>
        <v/>
      </c>
      <c r="I88" s="12"/>
      <c r="J88" s="12"/>
      <c r="K88" s="28" t="n">
        <f aca="false">IF(AND($C88&lt;&gt;"",$H88="Ha",$B88&gt;=Boshqaruv!$C$9,$B88&lt;=Boshqaruv!$C$10),IF(COUNTIFS($C$4:$C87,$C88,$H$4:$H87,"Ha",$B$4:$B87,"&gt;="&amp;Boshqaruv!$C$9,$B$4:$B87,"&lt;="&amp;Boshqaruv!$C$10)=0,1,0),0)</f>
        <v>0</v>
      </c>
    </row>
    <row r="89" customFormat="false" ht="15" hidden="false" customHeight="false" outlineLevel="0" collapsed="false">
      <c r="A89" s="8" t="n">
        <v>85</v>
      </c>
      <c r="B89" s="13"/>
      <c r="C89" s="25"/>
      <c r="D89" s="26" t="str">
        <f aca="false">IF($C89="","",IFERROR(IF(INDEX(Bolalar!$B$5:$B$1804,MATCH($C89,Bolalar!$I$5:$I$1804,0))="","",INDEX(Bolalar!$B$5:$B$1804,MATCH($C89,Bolalar!$I$5:$I$1804,0))),""))</f>
        <v/>
      </c>
      <c r="E89" s="15" t="str">
        <f aca="false">IF($C89="","",IFERROR(IF(INDEX(Bolalar!$C$5:$C$1804,MATCH($C89,Bolalar!$I$5:$I$1804,0))="","",INDEX(Bolalar!$C$5:$C$1804,MATCH($C89,Bolalar!$I$5:$I$1804,0))),""))</f>
        <v/>
      </c>
      <c r="F89" s="24"/>
      <c r="G89" s="14" t="str">
        <f aca="false">IF(OR($E89="",$B89=""),"",INT(($B89-$E89)/365.25))</f>
        <v/>
      </c>
      <c r="H89" s="14" t="str">
        <f aca="false">IF($G89="","",IF($G89&lt;=5,"Ha","Yo'q"))</f>
        <v/>
      </c>
      <c r="I89" s="12"/>
      <c r="J89" s="12"/>
      <c r="K89" s="28" t="n">
        <f aca="false">IF(AND($C89&lt;&gt;"",$H89="Ha",$B89&gt;=Boshqaruv!$C$9,$B89&lt;=Boshqaruv!$C$10),IF(COUNTIFS($C$4:$C88,$C89,$H$4:$H88,"Ha",$B$4:$B88,"&gt;="&amp;Boshqaruv!$C$9,$B$4:$B88,"&lt;="&amp;Boshqaruv!$C$10)=0,1,0),0)</f>
        <v>0</v>
      </c>
    </row>
    <row r="90" customFormat="false" ht="15" hidden="false" customHeight="false" outlineLevel="0" collapsed="false">
      <c r="A90" s="8" t="n">
        <v>86</v>
      </c>
      <c r="B90" s="13"/>
      <c r="C90" s="25"/>
      <c r="D90" s="26" t="str">
        <f aca="false">IF($C90="","",IFERROR(IF(INDEX(Bolalar!$B$5:$B$1804,MATCH($C90,Bolalar!$I$5:$I$1804,0))="","",INDEX(Bolalar!$B$5:$B$1804,MATCH($C90,Bolalar!$I$5:$I$1804,0))),""))</f>
        <v/>
      </c>
      <c r="E90" s="15" t="str">
        <f aca="false">IF($C90="","",IFERROR(IF(INDEX(Bolalar!$C$5:$C$1804,MATCH($C90,Bolalar!$I$5:$I$1804,0))="","",INDEX(Bolalar!$C$5:$C$1804,MATCH($C90,Bolalar!$I$5:$I$1804,0))),""))</f>
        <v/>
      </c>
      <c r="F90" s="24"/>
      <c r="G90" s="14" t="str">
        <f aca="false">IF(OR($E90="",$B90=""),"",INT(($B90-$E90)/365.25))</f>
        <v/>
      </c>
      <c r="H90" s="14" t="str">
        <f aca="false">IF($G90="","",IF($G90&lt;=5,"Ha","Yo'q"))</f>
        <v/>
      </c>
      <c r="I90" s="12"/>
      <c r="J90" s="12"/>
      <c r="K90" s="28" t="n">
        <f aca="false">IF(AND($C90&lt;&gt;"",$H90="Ha",$B90&gt;=Boshqaruv!$C$9,$B90&lt;=Boshqaruv!$C$10),IF(COUNTIFS($C$4:$C89,$C90,$H$4:$H89,"Ha",$B$4:$B89,"&gt;="&amp;Boshqaruv!$C$9,$B$4:$B89,"&lt;="&amp;Boshqaruv!$C$10)=0,1,0),0)</f>
        <v>0</v>
      </c>
    </row>
    <row r="91" customFormat="false" ht="15" hidden="false" customHeight="false" outlineLevel="0" collapsed="false">
      <c r="A91" s="8" t="n">
        <v>87</v>
      </c>
      <c r="B91" s="13"/>
      <c r="C91" s="25"/>
      <c r="D91" s="26" t="str">
        <f aca="false">IF($C91="","",IFERROR(IF(INDEX(Bolalar!$B$5:$B$1804,MATCH($C91,Bolalar!$I$5:$I$1804,0))="","",INDEX(Bolalar!$B$5:$B$1804,MATCH($C91,Bolalar!$I$5:$I$1804,0))),""))</f>
        <v/>
      </c>
      <c r="E91" s="15" t="str">
        <f aca="false">IF($C91="","",IFERROR(IF(INDEX(Bolalar!$C$5:$C$1804,MATCH($C91,Bolalar!$I$5:$I$1804,0))="","",INDEX(Bolalar!$C$5:$C$1804,MATCH($C91,Bolalar!$I$5:$I$1804,0))),""))</f>
        <v/>
      </c>
      <c r="F91" s="24"/>
      <c r="G91" s="14" t="str">
        <f aca="false">IF(OR($E91="",$B91=""),"",INT(($B91-$E91)/365.25))</f>
        <v/>
      </c>
      <c r="H91" s="14" t="str">
        <f aca="false">IF($G91="","",IF($G91&lt;=5,"Ha","Yo'q"))</f>
        <v/>
      </c>
      <c r="I91" s="12"/>
      <c r="J91" s="12"/>
      <c r="K91" s="28" t="n">
        <f aca="false">IF(AND($C91&lt;&gt;"",$H91="Ha",$B91&gt;=Boshqaruv!$C$9,$B91&lt;=Boshqaruv!$C$10),IF(COUNTIFS($C$4:$C90,$C91,$H$4:$H90,"Ha",$B$4:$B90,"&gt;="&amp;Boshqaruv!$C$9,$B$4:$B90,"&lt;="&amp;Boshqaruv!$C$10)=0,1,0),0)</f>
        <v>0</v>
      </c>
    </row>
    <row r="92" customFormat="false" ht="15" hidden="false" customHeight="false" outlineLevel="0" collapsed="false">
      <c r="A92" s="8" t="n">
        <v>88</v>
      </c>
      <c r="B92" s="13"/>
      <c r="C92" s="25"/>
      <c r="D92" s="26" t="str">
        <f aca="false">IF($C92="","",IFERROR(IF(INDEX(Bolalar!$B$5:$B$1804,MATCH($C92,Bolalar!$I$5:$I$1804,0))="","",INDEX(Bolalar!$B$5:$B$1804,MATCH($C92,Bolalar!$I$5:$I$1804,0))),""))</f>
        <v/>
      </c>
      <c r="E92" s="15" t="str">
        <f aca="false">IF($C92="","",IFERROR(IF(INDEX(Bolalar!$C$5:$C$1804,MATCH($C92,Bolalar!$I$5:$I$1804,0))="","",INDEX(Bolalar!$C$5:$C$1804,MATCH($C92,Bolalar!$I$5:$I$1804,0))),""))</f>
        <v/>
      </c>
      <c r="F92" s="24"/>
      <c r="G92" s="14" t="str">
        <f aca="false">IF(OR($E92="",$B92=""),"",INT(($B92-$E92)/365.25))</f>
        <v/>
      </c>
      <c r="H92" s="14" t="str">
        <f aca="false">IF($G92="","",IF($G92&lt;=5,"Ha","Yo'q"))</f>
        <v/>
      </c>
      <c r="I92" s="12"/>
      <c r="J92" s="12"/>
      <c r="K92" s="28" t="n">
        <f aca="false">IF(AND($C92&lt;&gt;"",$H92="Ha",$B92&gt;=Boshqaruv!$C$9,$B92&lt;=Boshqaruv!$C$10),IF(COUNTIFS($C$4:$C91,$C92,$H$4:$H91,"Ha",$B$4:$B91,"&gt;="&amp;Boshqaruv!$C$9,$B$4:$B91,"&lt;="&amp;Boshqaruv!$C$10)=0,1,0),0)</f>
        <v>0</v>
      </c>
    </row>
    <row r="93" customFormat="false" ht="15" hidden="false" customHeight="false" outlineLevel="0" collapsed="false">
      <c r="A93" s="8" t="n">
        <v>89</v>
      </c>
      <c r="B93" s="13"/>
      <c r="C93" s="25"/>
      <c r="D93" s="26" t="str">
        <f aca="false">IF($C93="","",IFERROR(IF(INDEX(Bolalar!$B$5:$B$1804,MATCH($C93,Bolalar!$I$5:$I$1804,0))="","",INDEX(Bolalar!$B$5:$B$1804,MATCH($C93,Bolalar!$I$5:$I$1804,0))),""))</f>
        <v/>
      </c>
      <c r="E93" s="15" t="str">
        <f aca="false">IF($C93="","",IFERROR(IF(INDEX(Bolalar!$C$5:$C$1804,MATCH($C93,Bolalar!$I$5:$I$1804,0))="","",INDEX(Bolalar!$C$5:$C$1804,MATCH($C93,Bolalar!$I$5:$I$1804,0))),""))</f>
        <v/>
      </c>
      <c r="F93" s="24"/>
      <c r="G93" s="14" t="str">
        <f aca="false">IF(OR($E93="",$B93=""),"",INT(($B93-$E93)/365.25))</f>
        <v/>
      </c>
      <c r="H93" s="14" t="str">
        <f aca="false">IF($G93="","",IF($G93&lt;=5,"Ha","Yo'q"))</f>
        <v/>
      </c>
      <c r="I93" s="12"/>
      <c r="J93" s="12"/>
      <c r="K93" s="28" t="n">
        <f aca="false">IF(AND($C93&lt;&gt;"",$H93="Ha",$B93&gt;=Boshqaruv!$C$9,$B93&lt;=Boshqaruv!$C$10),IF(COUNTIFS($C$4:$C92,$C93,$H$4:$H92,"Ha",$B$4:$B92,"&gt;="&amp;Boshqaruv!$C$9,$B$4:$B92,"&lt;="&amp;Boshqaruv!$C$10)=0,1,0),0)</f>
        <v>0</v>
      </c>
    </row>
    <row r="94" customFormat="false" ht="15" hidden="false" customHeight="false" outlineLevel="0" collapsed="false">
      <c r="A94" s="8" t="n">
        <v>90</v>
      </c>
      <c r="B94" s="13"/>
      <c r="C94" s="25"/>
      <c r="D94" s="26" t="str">
        <f aca="false">IF($C94="","",IFERROR(IF(INDEX(Bolalar!$B$5:$B$1804,MATCH($C94,Bolalar!$I$5:$I$1804,0))="","",INDEX(Bolalar!$B$5:$B$1804,MATCH($C94,Bolalar!$I$5:$I$1804,0))),""))</f>
        <v/>
      </c>
      <c r="E94" s="15" t="str">
        <f aca="false">IF($C94="","",IFERROR(IF(INDEX(Bolalar!$C$5:$C$1804,MATCH($C94,Bolalar!$I$5:$I$1804,0))="","",INDEX(Bolalar!$C$5:$C$1804,MATCH($C94,Bolalar!$I$5:$I$1804,0))),""))</f>
        <v/>
      </c>
      <c r="F94" s="24"/>
      <c r="G94" s="14" t="str">
        <f aca="false">IF(OR($E94="",$B94=""),"",INT(($B94-$E94)/365.25))</f>
        <v/>
      </c>
      <c r="H94" s="14" t="str">
        <f aca="false">IF($G94="","",IF($G94&lt;=5,"Ha","Yo'q"))</f>
        <v/>
      </c>
      <c r="I94" s="12"/>
      <c r="J94" s="12"/>
      <c r="K94" s="28" t="n">
        <f aca="false">IF(AND($C94&lt;&gt;"",$H94="Ha",$B94&gt;=Boshqaruv!$C$9,$B94&lt;=Boshqaruv!$C$10),IF(COUNTIFS($C$4:$C93,$C94,$H$4:$H93,"Ha",$B$4:$B93,"&gt;="&amp;Boshqaruv!$C$9,$B$4:$B93,"&lt;="&amp;Boshqaruv!$C$10)=0,1,0),0)</f>
        <v>0</v>
      </c>
    </row>
    <row r="95" customFormat="false" ht="15" hidden="false" customHeight="false" outlineLevel="0" collapsed="false">
      <c r="A95" s="8" t="n">
        <v>91</v>
      </c>
      <c r="B95" s="13"/>
      <c r="C95" s="25"/>
      <c r="D95" s="26" t="str">
        <f aca="false">IF($C95="","",IFERROR(IF(INDEX(Bolalar!$B$5:$B$1804,MATCH($C95,Bolalar!$I$5:$I$1804,0))="","",INDEX(Bolalar!$B$5:$B$1804,MATCH($C95,Bolalar!$I$5:$I$1804,0))),""))</f>
        <v/>
      </c>
      <c r="E95" s="15" t="str">
        <f aca="false">IF($C95="","",IFERROR(IF(INDEX(Bolalar!$C$5:$C$1804,MATCH($C95,Bolalar!$I$5:$I$1804,0))="","",INDEX(Bolalar!$C$5:$C$1804,MATCH($C95,Bolalar!$I$5:$I$1804,0))),""))</f>
        <v/>
      </c>
      <c r="F95" s="24"/>
      <c r="G95" s="14" t="str">
        <f aca="false">IF(OR($E95="",$B95=""),"",INT(($B95-$E95)/365.25))</f>
        <v/>
      </c>
      <c r="H95" s="14" t="str">
        <f aca="false">IF($G95="","",IF($G95&lt;=5,"Ha","Yo'q"))</f>
        <v/>
      </c>
      <c r="I95" s="12"/>
      <c r="J95" s="12"/>
      <c r="K95" s="28" t="n">
        <f aca="false">IF(AND($C95&lt;&gt;"",$H95="Ha",$B95&gt;=Boshqaruv!$C$9,$B95&lt;=Boshqaruv!$C$10),IF(COUNTIFS($C$4:$C94,$C95,$H$4:$H94,"Ha",$B$4:$B94,"&gt;="&amp;Boshqaruv!$C$9,$B$4:$B94,"&lt;="&amp;Boshqaruv!$C$10)=0,1,0),0)</f>
        <v>0</v>
      </c>
    </row>
    <row r="96" customFormat="false" ht="15" hidden="false" customHeight="false" outlineLevel="0" collapsed="false">
      <c r="A96" s="8" t="n">
        <v>92</v>
      </c>
      <c r="B96" s="13"/>
      <c r="C96" s="25"/>
      <c r="D96" s="26" t="str">
        <f aca="false">IF($C96="","",IFERROR(IF(INDEX(Bolalar!$B$5:$B$1804,MATCH($C96,Bolalar!$I$5:$I$1804,0))="","",INDEX(Bolalar!$B$5:$B$1804,MATCH($C96,Bolalar!$I$5:$I$1804,0))),""))</f>
        <v/>
      </c>
      <c r="E96" s="15" t="str">
        <f aca="false">IF($C96="","",IFERROR(IF(INDEX(Bolalar!$C$5:$C$1804,MATCH($C96,Bolalar!$I$5:$I$1804,0))="","",INDEX(Bolalar!$C$5:$C$1804,MATCH($C96,Bolalar!$I$5:$I$1804,0))),""))</f>
        <v/>
      </c>
      <c r="F96" s="24"/>
      <c r="G96" s="14" t="str">
        <f aca="false">IF(OR($E96="",$B96=""),"",INT(($B96-$E96)/365.25))</f>
        <v/>
      </c>
      <c r="H96" s="14" t="str">
        <f aca="false">IF($G96="","",IF($G96&lt;=5,"Ha","Yo'q"))</f>
        <v/>
      </c>
      <c r="I96" s="12"/>
      <c r="J96" s="12"/>
      <c r="K96" s="28" t="n">
        <f aca="false">IF(AND($C96&lt;&gt;"",$H96="Ha",$B96&gt;=Boshqaruv!$C$9,$B96&lt;=Boshqaruv!$C$10),IF(COUNTIFS($C$4:$C95,$C96,$H$4:$H95,"Ha",$B$4:$B95,"&gt;="&amp;Boshqaruv!$C$9,$B$4:$B95,"&lt;="&amp;Boshqaruv!$C$10)=0,1,0),0)</f>
        <v>0</v>
      </c>
    </row>
    <row r="97" customFormat="false" ht="15" hidden="false" customHeight="false" outlineLevel="0" collapsed="false">
      <c r="A97" s="8" t="n">
        <v>93</v>
      </c>
      <c r="B97" s="13"/>
      <c r="C97" s="25"/>
      <c r="D97" s="26" t="str">
        <f aca="false">IF($C97="","",IFERROR(IF(INDEX(Bolalar!$B$5:$B$1804,MATCH($C97,Bolalar!$I$5:$I$1804,0))="","",INDEX(Bolalar!$B$5:$B$1804,MATCH($C97,Bolalar!$I$5:$I$1804,0))),""))</f>
        <v/>
      </c>
      <c r="E97" s="15" t="str">
        <f aca="false">IF($C97="","",IFERROR(IF(INDEX(Bolalar!$C$5:$C$1804,MATCH($C97,Bolalar!$I$5:$I$1804,0))="","",INDEX(Bolalar!$C$5:$C$1804,MATCH($C97,Bolalar!$I$5:$I$1804,0))),""))</f>
        <v/>
      </c>
      <c r="F97" s="24"/>
      <c r="G97" s="14" t="str">
        <f aca="false">IF(OR($E97="",$B97=""),"",INT(($B97-$E97)/365.25))</f>
        <v/>
      </c>
      <c r="H97" s="14" t="str">
        <f aca="false">IF($G97="","",IF($G97&lt;=5,"Ha","Yo'q"))</f>
        <v/>
      </c>
      <c r="I97" s="12"/>
      <c r="J97" s="12"/>
      <c r="K97" s="28" t="n">
        <f aca="false">IF(AND($C97&lt;&gt;"",$H97="Ha",$B97&gt;=Boshqaruv!$C$9,$B97&lt;=Boshqaruv!$C$10),IF(COUNTIFS($C$4:$C96,$C97,$H$4:$H96,"Ha",$B$4:$B96,"&gt;="&amp;Boshqaruv!$C$9,$B$4:$B96,"&lt;="&amp;Boshqaruv!$C$10)=0,1,0),0)</f>
        <v>0</v>
      </c>
    </row>
    <row r="98" customFormat="false" ht="15" hidden="false" customHeight="false" outlineLevel="0" collapsed="false">
      <c r="A98" s="8" t="n">
        <v>94</v>
      </c>
      <c r="B98" s="13"/>
      <c r="C98" s="25"/>
      <c r="D98" s="26" t="str">
        <f aca="false">IF($C98="","",IFERROR(IF(INDEX(Bolalar!$B$5:$B$1804,MATCH($C98,Bolalar!$I$5:$I$1804,0))="","",INDEX(Bolalar!$B$5:$B$1804,MATCH($C98,Bolalar!$I$5:$I$1804,0))),""))</f>
        <v/>
      </c>
      <c r="E98" s="15" t="str">
        <f aca="false">IF($C98="","",IFERROR(IF(INDEX(Bolalar!$C$5:$C$1804,MATCH($C98,Bolalar!$I$5:$I$1804,0))="","",INDEX(Bolalar!$C$5:$C$1804,MATCH($C98,Bolalar!$I$5:$I$1804,0))),""))</f>
        <v/>
      </c>
      <c r="F98" s="24"/>
      <c r="G98" s="14" t="str">
        <f aca="false">IF(OR($E98="",$B98=""),"",INT(($B98-$E98)/365.25))</f>
        <v/>
      </c>
      <c r="H98" s="14" t="str">
        <f aca="false">IF($G98="","",IF($G98&lt;=5,"Ha","Yo'q"))</f>
        <v/>
      </c>
      <c r="I98" s="12"/>
      <c r="J98" s="12"/>
      <c r="K98" s="28" t="n">
        <f aca="false">IF(AND($C98&lt;&gt;"",$H98="Ha",$B98&gt;=Boshqaruv!$C$9,$B98&lt;=Boshqaruv!$C$10),IF(COUNTIFS($C$4:$C97,$C98,$H$4:$H97,"Ha",$B$4:$B97,"&gt;="&amp;Boshqaruv!$C$9,$B$4:$B97,"&lt;="&amp;Boshqaruv!$C$10)=0,1,0),0)</f>
        <v>0</v>
      </c>
    </row>
    <row r="99" customFormat="false" ht="15" hidden="false" customHeight="false" outlineLevel="0" collapsed="false">
      <c r="A99" s="8" t="n">
        <v>95</v>
      </c>
      <c r="B99" s="13"/>
      <c r="C99" s="25"/>
      <c r="D99" s="26" t="str">
        <f aca="false">IF($C99="","",IFERROR(IF(INDEX(Bolalar!$B$5:$B$1804,MATCH($C99,Bolalar!$I$5:$I$1804,0))="","",INDEX(Bolalar!$B$5:$B$1804,MATCH($C99,Bolalar!$I$5:$I$1804,0))),""))</f>
        <v/>
      </c>
      <c r="E99" s="15" t="str">
        <f aca="false">IF($C99="","",IFERROR(IF(INDEX(Bolalar!$C$5:$C$1804,MATCH($C99,Bolalar!$I$5:$I$1804,0))="","",INDEX(Bolalar!$C$5:$C$1804,MATCH($C99,Bolalar!$I$5:$I$1804,0))),""))</f>
        <v/>
      </c>
      <c r="F99" s="24"/>
      <c r="G99" s="14" t="str">
        <f aca="false">IF(OR($E99="",$B99=""),"",INT(($B99-$E99)/365.25))</f>
        <v/>
      </c>
      <c r="H99" s="14" t="str">
        <f aca="false">IF($G99="","",IF($G99&lt;=5,"Ha","Yo'q"))</f>
        <v/>
      </c>
      <c r="I99" s="12"/>
      <c r="J99" s="12"/>
      <c r="K99" s="28" t="n">
        <f aca="false">IF(AND($C99&lt;&gt;"",$H99="Ha",$B99&gt;=Boshqaruv!$C$9,$B99&lt;=Boshqaruv!$C$10),IF(COUNTIFS($C$4:$C98,$C99,$H$4:$H98,"Ha",$B$4:$B98,"&gt;="&amp;Boshqaruv!$C$9,$B$4:$B98,"&lt;="&amp;Boshqaruv!$C$10)=0,1,0),0)</f>
        <v>0</v>
      </c>
    </row>
    <row r="100" customFormat="false" ht="15" hidden="false" customHeight="false" outlineLevel="0" collapsed="false">
      <c r="A100" s="8" t="n">
        <v>96</v>
      </c>
      <c r="B100" s="13"/>
      <c r="C100" s="25"/>
      <c r="D100" s="26" t="str">
        <f aca="false">IF($C100="","",IFERROR(IF(INDEX(Bolalar!$B$5:$B$1804,MATCH($C100,Bolalar!$I$5:$I$1804,0))="","",INDEX(Bolalar!$B$5:$B$1804,MATCH($C100,Bolalar!$I$5:$I$1804,0))),""))</f>
        <v/>
      </c>
      <c r="E100" s="15" t="str">
        <f aca="false">IF($C100="","",IFERROR(IF(INDEX(Bolalar!$C$5:$C$1804,MATCH($C100,Bolalar!$I$5:$I$1804,0))="","",INDEX(Bolalar!$C$5:$C$1804,MATCH($C100,Bolalar!$I$5:$I$1804,0))),""))</f>
        <v/>
      </c>
      <c r="F100" s="24"/>
      <c r="G100" s="14" t="str">
        <f aca="false">IF(OR($E100="",$B100=""),"",INT(($B100-$E100)/365.25))</f>
        <v/>
      </c>
      <c r="H100" s="14" t="str">
        <f aca="false">IF($G100="","",IF($G100&lt;=5,"Ha","Yo'q"))</f>
        <v/>
      </c>
      <c r="I100" s="12"/>
      <c r="J100" s="12"/>
      <c r="K100" s="28" t="n">
        <f aca="false">IF(AND($C100&lt;&gt;"",$H100="Ha",$B100&gt;=Boshqaruv!$C$9,$B100&lt;=Boshqaruv!$C$10),IF(COUNTIFS($C$4:$C99,$C100,$H$4:$H99,"Ha",$B$4:$B99,"&gt;="&amp;Boshqaruv!$C$9,$B$4:$B99,"&lt;="&amp;Boshqaruv!$C$10)=0,1,0),0)</f>
        <v>0</v>
      </c>
    </row>
    <row r="101" customFormat="false" ht="15" hidden="false" customHeight="false" outlineLevel="0" collapsed="false">
      <c r="A101" s="8" t="n">
        <v>97</v>
      </c>
      <c r="B101" s="13"/>
      <c r="C101" s="25"/>
      <c r="D101" s="26" t="str">
        <f aca="false">IF($C101="","",IFERROR(IF(INDEX(Bolalar!$B$5:$B$1804,MATCH($C101,Bolalar!$I$5:$I$1804,0))="","",INDEX(Bolalar!$B$5:$B$1804,MATCH($C101,Bolalar!$I$5:$I$1804,0))),""))</f>
        <v/>
      </c>
      <c r="E101" s="15" t="str">
        <f aca="false">IF($C101="","",IFERROR(IF(INDEX(Bolalar!$C$5:$C$1804,MATCH($C101,Bolalar!$I$5:$I$1804,0))="","",INDEX(Bolalar!$C$5:$C$1804,MATCH($C101,Bolalar!$I$5:$I$1804,0))),""))</f>
        <v/>
      </c>
      <c r="F101" s="24"/>
      <c r="G101" s="14" t="str">
        <f aca="false">IF(OR($E101="",$B101=""),"",INT(($B101-$E101)/365.25))</f>
        <v/>
      </c>
      <c r="H101" s="14" t="str">
        <f aca="false">IF($G101="","",IF($G101&lt;=5,"Ha","Yo'q"))</f>
        <v/>
      </c>
      <c r="I101" s="12"/>
      <c r="J101" s="12"/>
      <c r="K101" s="28" t="n">
        <f aca="false">IF(AND($C101&lt;&gt;"",$H101="Ha",$B101&gt;=Boshqaruv!$C$9,$B101&lt;=Boshqaruv!$C$10),IF(COUNTIFS($C$4:$C100,$C101,$H$4:$H100,"Ha",$B$4:$B100,"&gt;="&amp;Boshqaruv!$C$9,$B$4:$B100,"&lt;="&amp;Boshqaruv!$C$10)=0,1,0),0)</f>
        <v>0</v>
      </c>
    </row>
    <row r="102" customFormat="false" ht="15" hidden="false" customHeight="false" outlineLevel="0" collapsed="false">
      <c r="A102" s="8" t="n">
        <v>98</v>
      </c>
      <c r="B102" s="13"/>
      <c r="C102" s="25"/>
      <c r="D102" s="26" t="str">
        <f aca="false">IF($C102="","",IFERROR(IF(INDEX(Bolalar!$B$5:$B$1804,MATCH($C102,Bolalar!$I$5:$I$1804,0))="","",INDEX(Bolalar!$B$5:$B$1804,MATCH($C102,Bolalar!$I$5:$I$1804,0))),""))</f>
        <v/>
      </c>
      <c r="E102" s="15" t="str">
        <f aca="false">IF($C102="","",IFERROR(IF(INDEX(Bolalar!$C$5:$C$1804,MATCH($C102,Bolalar!$I$5:$I$1804,0))="","",INDEX(Bolalar!$C$5:$C$1804,MATCH($C102,Bolalar!$I$5:$I$1804,0))),""))</f>
        <v/>
      </c>
      <c r="F102" s="24"/>
      <c r="G102" s="14" t="str">
        <f aca="false">IF(OR($E102="",$B102=""),"",INT(($B102-$E102)/365.25))</f>
        <v/>
      </c>
      <c r="H102" s="14" t="str">
        <f aca="false">IF($G102="","",IF($G102&lt;=5,"Ha","Yo'q"))</f>
        <v/>
      </c>
      <c r="I102" s="12"/>
      <c r="J102" s="12"/>
      <c r="K102" s="28" t="n">
        <f aca="false">IF(AND($C102&lt;&gt;"",$H102="Ha",$B102&gt;=Boshqaruv!$C$9,$B102&lt;=Boshqaruv!$C$10),IF(COUNTIFS($C$4:$C101,$C102,$H$4:$H101,"Ha",$B$4:$B101,"&gt;="&amp;Boshqaruv!$C$9,$B$4:$B101,"&lt;="&amp;Boshqaruv!$C$10)=0,1,0),0)</f>
        <v>0</v>
      </c>
    </row>
    <row r="103" customFormat="false" ht="15" hidden="false" customHeight="false" outlineLevel="0" collapsed="false">
      <c r="A103" s="8" t="n">
        <v>99</v>
      </c>
      <c r="B103" s="13"/>
      <c r="C103" s="25"/>
      <c r="D103" s="26" t="str">
        <f aca="false">IF($C103="","",IFERROR(IF(INDEX(Bolalar!$B$5:$B$1804,MATCH($C103,Bolalar!$I$5:$I$1804,0))="","",INDEX(Bolalar!$B$5:$B$1804,MATCH($C103,Bolalar!$I$5:$I$1804,0))),""))</f>
        <v/>
      </c>
      <c r="E103" s="15" t="str">
        <f aca="false">IF($C103="","",IFERROR(IF(INDEX(Bolalar!$C$5:$C$1804,MATCH($C103,Bolalar!$I$5:$I$1804,0))="","",INDEX(Bolalar!$C$5:$C$1804,MATCH($C103,Bolalar!$I$5:$I$1804,0))),""))</f>
        <v/>
      </c>
      <c r="F103" s="24"/>
      <c r="G103" s="14" t="str">
        <f aca="false">IF(OR($E103="",$B103=""),"",INT(($B103-$E103)/365.25))</f>
        <v/>
      </c>
      <c r="H103" s="14" t="str">
        <f aca="false">IF($G103="","",IF($G103&lt;=5,"Ha","Yo'q"))</f>
        <v/>
      </c>
      <c r="I103" s="12"/>
      <c r="J103" s="12"/>
      <c r="K103" s="28" t="n">
        <f aca="false">IF(AND($C103&lt;&gt;"",$H103="Ha",$B103&gt;=Boshqaruv!$C$9,$B103&lt;=Boshqaruv!$C$10),IF(COUNTIFS($C$4:$C102,$C103,$H$4:$H102,"Ha",$B$4:$B102,"&gt;="&amp;Boshqaruv!$C$9,$B$4:$B102,"&lt;="&amp;Boshqaruv!$C$10)=0,1,0),0)</f>
        <v>0</v>
      </c>
    </row>
    <row r="104" customFormat="false" ht="15" hidden="false" customHeight="false" outlineLevel="0" collapsed="false">
      <c r="A104" s="8" t="n">
        <v>100</v>
      </c>
      <c r="B104" s="13"/>
      <c r="C104" s="25"/>
      <c r="D104" s="26" t="str">
        <f aca="false">IF($C104="","",IFERROR(IF(INDEX(Bolalar!$B$5:$B$1804,MATCH($C104,Bolalar!$I$5:$I$1804,0))="","",INDEX(Bolalar!$B$5:$B$1804,MATCH($C104,Bolalar!$I$5:$I$1804,0))),""))</f>
        <v/>
      </c>
      <c r="E104" s="15" t="str">
        <f aca="false">IF($C104="","",IFERROR(IF(INDEX(Bolalar!$C$5:$C$1804,MATCH($C104,Bolalar!$I$5:$I$1804,0))="","",INDEX(Bolalar!$C$5:$C$1804,MATCH($C104,Bolalar!$I$5:$I$1804,0))),""))</f>
        <v/>
      </c>
      <c r="F104" s="24"/>
      <c r="G104" s="14" t="str">
        <f aca="false">IF(OR($E104="",$B104=""),"",INT(($B104-$E104)/365.25))</f>
        <v/>
      </c>
      <c r="H104" s="14" t="str">
        <f aca="false">IF($G104="","",IF($G104&lt;=5,"Ha","Yo'q"))</f>
        <v/>
      </c>
      <c r="I104" s="12"/>
      <c r="J104" s="12"/>
      <c r="K104" s="28" t="n">
        <f aca="false">IF(AND($C104&lt;&gt;"",$H104="Ha",$B104&gt;=Boshqaruv!$C$9,$B104&lt;=Boshqaruv!$C$10),IF(COUNTIFS($C$4:$C103,$C104,$H$4:$H103,"Ha",$B$4:$B103,"&gt;="&amp;Boshqaruv!$C$9,$B$4:$B103,"&lt;="&amp;Boshqaruv!$C$10)=0,1,0),0)</f>
        <v>0</v>
      </c>
    </row>
    <row r="105" customFormat="false" ht="15" hidden="false" customHeight="false" outlineLevel="0" collapsed="false">
      <c r="A105" s="8" t="n">
        <v>101</v>
      </c>
      <c r="B105" s="13"/>
      <c r="C105" s="25"/>
      <c r="D105" s="26" t="str">
        <f aca="false">IF($C105="","",IFERROR(IF(INDEX(Bolalar!$B$5:$B$1804,MATCH($C105,Bolalar!$I$5:$I$1804,0))="","",INDEX(Bolalar!$B$5:$B$1804,MATCH($C105,Bolalar!$I$5:$I$1804,0))),""))</f>
        <v/>
      </c>
      <c r="E105" s="15" t="str">
        <f aca="false">IF($C105="","",IFERROR(IF(INDEX(Bolalar!$C$5:$C$1804,MATCH($C105,Bolalar!$I$5:$I$1804,0))="","",INDEX(Bolalar!$C$5:$C$1804,MATCH($C105,Bolalar!$I$5:$I$1804,0))),""))</f>
        <v/>
      </c>
      <c r="F105" s="24"/>
      <c r="G105" s="14" t="str">
        <f aca="false">IF(OR($E105="",$B105=""),"",INT(($B105-$E105)/365.25))</f>
        <v/>
      </c>
      <c r="H105" s="14" t="str">
        <f aca="false">IF($G105="","",IF($G105&lt;=5,"Ha","Yo'q"))</f>
        <v/>
      </c>
      <c r="I105" s="12"/>
      <c r="J105" s="12"/>
      <c r="K105" s="28" t="n">
        <f aca="false">IF(AND($C105&lt;&gt;"",$H105="Ha",$B105&gt;=Boshqaruv!$C$9,$B105&lt;=Boshqaruv!$C$10),IF(COUNTIFS($C$4:$C104,$C105,$H$4:$H104,"Ha",$B$4:$B104,"&gt;="&amp;Boshqaruv!$C$9,$B$4:$B104,"&lt;="&amp;Boshqaruv!$C$10)=0,1,0),0)</f>
        <v>0</v>
      </c>
    </row>
    <row r="106" customFormat="false" ht="15" hidden="false" customHeight="false" outlineLevel="0" collapsed="false">
      <c r="A106" s="8" t="n">
        <v>102</v>
      </c>
      <c r="B106" s="13"/>
      <c r="C106" s="25"/>
      <c r="D106" s="26" t="str">
        <f aca="false">IF($C106="","",IFERROR(IF(INDEX(Bolalar!$B$5:$B$1804,MATCH($C106,Bolalar!$I$5:$I$1804,0))="","",INDEX(Bolalar!$B$5:$B$1804,MATCH($C106,Bolalar!$I$5:$I$1804,0))),""))</f>
        <v/>
      </c>
      <c r="E106" s="15" t="str">
        <f aca="false">IF($C106="","",IFERROR(IF(INDEX(Bolalar!$C$5:$C$1804,MATCH($C106,Bolalar!$I$5:$I$1804,0))="","",INDEX(Bolalar!$C$5:$C$1804,MATCH($C106,Bolalar!$I$5:$I$1804,0))),""))</f>
        <v/>
      </c>
      <c r="F106" s="24"/>
      <c r="G106" s="14" t="str">
        <f aca="false">IF(OR($E106="",$B106=""),"",INT(($B106-$E106)/365.25))</f>
        <v/>
      </c>
      <c r="H106" s="14" t="str">
        <f aca="false">IF($G106="","",IF($G106&lt;=5,"Ha","Yo'q"))</f>
        <v/>
      </c>
      <c r="I106" s="12"/>
      <c r="J106" s="12"/>
      <c r="K106" s="28" t="n">
        <f aca="false">IF(AND($C106&lt;&gt;"",$H106="Ha",$B106&gt;=Boshqaruv!$C$9,$B106&lt;=Boshqaruv!$C$10),IF(COUNTIFS($C$4:$C105,$C106,$H$4:$H105,"Ha",$B$4:$B105,"&gt;="&amp;Boshqaruv!$C$9,$B$4:$B105,"&lt;="&amp;Boshqaruv!$C$10)=0,1,0),0)</f>
        <v>0</v>
      </c>
    </row>
    <row r="107" customFormat="false" ht="15" hidden="false" customHeight="false" outlineLevel="0" collapsed="false">
      <c r="A107" s="8" t="n">
        <v>103</v>
      </c>
      <c r="B107" s="13"/>
      <c r="C107" s="25"/>
      <c r="D107" s="26" t="str">
        <f aca="false">IF($C107="","",IFERROR(IF(INDEX(Bolalar!$B$5:$B$1804,MATCH($C107,Bolalar!$I$5:$I$1804,0))="","",INDEX(Bolalar!$B$5:$B$1804,MATCH($C107,Bolalar!$I$5:$I$1804,0))),""))</f>
        <v/>
      </c>
      <c r="E107" s="15" t="str">
        <f aca="false">IF($C107="","",IFERROR(IF(INDEX(Bolalar!$C$5:$C$1804,MATCH($C107,Bolalar!$I$5:$I$1804,0))="","",INDEX(Bolalar!$C$5:$C$1804,MATCH($C107,Bolalar!$I$5:$I$1804,0))),""))</f>
        <v/>
      </c>
      <c r="F107" s="24"/>
      <c r="G107" s="14" t="str">
        <f aca="false">IF(OR($E107="",$B107=""),"",INT(($B107-$E107)/365.25))</f>
        <v/>
      </c>
      <c r="H107" s="14" t="str">
        <f aca="false">IF($G107="","",IF($G107&lt;=5,"Ha","Yo'q"))</f>
        <v/>
      </c>
      <c r="I107" s="12"/>
      <c r="J107" s="12"/>
      <c r="K107" s="28" t="n">
        <f aca="false">IF(AND($C107&lt;&gt;"",$H107="Ha",$B107&gt;=Boshqaruv!$C$9,$B107&lt;=Boshqaruv!$C$10),IF(COUNTIFS($C$4:$C106,$C107,$H$4:$H106,"Ha",$B$4:$B106,"&gt;="&amp;Boshqaruv!$C$9,$B$4:$B106,"&lt;="&amp;Boshqaruv!$C$10)=0,1,0),0)</f>
        <v>0</v>
      </c>
    </row>
    <row r="108" customFormat="false" ht="15" hidden="false" customHeight="false" outlineLevel="0" collapsed="false">
      <c r="A108" s="8" t="n">
        <v>104</v>
      </c>
      <c r="B108" s="13"/>
      <c r="C108" s="25"/>
      <c r="D108" s="26" t="str">
        <f aca="false">IF($C108="","",IFERROR(IF(INDEX(Bolalar!$B$5:$B$1804,MATCH($C108,Bolalar!$I$5:$I$1804,0))="","",INDEX(Bolalar!$B$5:$B$1804,MATCH($C108,Bolalar!$I$5:$I$1804,0))),""))</f>
        <v/>
      </c>
      <c r="E108" s="15" t="str">
        <f aca="false">IF($C108="","",IFERROR(IF(INDEX(Bolalar!$C$5:$C$1804,MATCH($C108,Bolalar!$I$5:$I$1804,0))="","",INDEX(Bolalar!$C$5:$C$1804,MATCH($C108,Bolalar!$I$5:$I$1804,0))),""))</f>
        <v/>
      </c>
      <c r="F108" s="24"/>
      <c r="G108" s="14" t="str">
        <f aca="false">IF(OR($E108="",$B108=""),"",INT(($B108-$E108)/365.25))</f>
        <v/>
      </c>
      <c r="H108" s="14" t="str">
        <f aca="false">IF($G108="","",IF($G108&lt;=5,"Ha","Yo'q"))</f>
        <v/>
      </c>
      <c r="I108" s="12"/>
      <c r="J108" s="12"/>
      <c r="K108" s="28" t="n">
        <f aca="false">IF(AND($C108&lt;&gt;"",$H108="Ha",$B108&gt;=Boshqaruv!$C$9,$B108&lt;=Boshqaruv!$C$10),IF(COUNTIFS($C$4:$C107,$C108,$H$4:$H107,"Ha",$B$4:$B107,"&gt;="&amp;Boshqaruv!$C$9,$B$4:$B107,"&lt;="&amp;Boshqaruv!$C$10)=0,1,0),0)</f>
        <v>0</v>
      </c>
    </row>
    <row r="109" customFormat="false" ht="15" hidden="false" customHeight="false" outlineLevel="0" collapsed="false">
      <c r="A109" s="8" t="n">
        <v>105</v>
      </c>
      <c r="B109" s="13"/>
      <c r="C109" s="25"/>
      <c r="D109" s="26" t="str">
        <f aca="false">IF($C109="","",IFERROR(IF(INDEX(Bolalar!$B$5:$B$1804,MATCH($C109,Bolalar!$I$5:$I$1804,0))="","",INDEX(Bolalar!$B$5:$B$1804,MATCH($C109,Bolalar!$I$5:$I$1804,0))),""))</f>
        <v/>
      </c>
      <c r="E109" s="15" t="str">
        <f aca="false">IF($C109="","",IFERROR(IF(INDEX(Bolalar!$C$5:$C$1804,MATCH($C109,Bolalar!$I$5:$I$1804,0))="","",INDEX(Bolalar!$C$5:$C$1804,MATCH($C109,Bolalar!$I$5:$I$1804,0))),""))</f>
        <v/>
      </c>
      <c r="F109" s="24"/>
      <c r="G109" s="14" t="str">
        <f aca="false">IF(OR($E109="",$B109=""),"",INT(($B109-$E109)/365.25))</f>
        <v/>
      </c>
      <c r="H109" s="14" t="str">
        <f aca="false">IF($G109="","",IF($G109&lt;=5,"Ha","Yo'q"))</f>
        <v/>
      </c>
      <c r="I109" s="12"/>
      <c r="J109" s="12"/>
      <c r="K109" s="28" t="n">
        <f aca="false">IF(AND($C109&lt;&gt;"",$H109="Ha",$B109&gt;=Boshqaruv!$C$9,$B109&lt;=Boshqaruv!$C$10),IF(COUNTIFS($C$4:$C108,$C109,$H$4:$H108,"Ha",$B$4:$B108,"&gt;="&amp;Boshqaruv!$C$9,$B$4:$B108,"&lt;="&amp;Boshqaruv!$C$10)=0,1,0),0)</f>
        <v>0</v>
      </c>
    </row>
    <row r="110" customFormat="false" ht="15" hidden="false" customHeight="false" outlineLevel="0" collapsed="false">
      <c r="A110" s="8" t="n">
        <v>106</v>
      </c>
      <c r="B110" s="13"/>
      <c r="C110" s="25"/>
      <c r="D110" s="26" t="str">
        <f aca="false">IF($C110="","",IFERROR(IF(INDEX(Bolalar!$B$5:$B$1804,MATCH($C110,Bolalar!$I$5:$I$1804,0))="","",INDEX(Bolalar!$B$5:$B$1804,MATCH($C110,Bolalar!$I$5:$I$1804,0))),""))</f>
        <v/>
      </c>
      <c r="E110" s="15" t="str">
        <f aca="false">IF($C110="","",IFERROR(IF(INDEX(Bolalar!$C$5:$C$1804,MATCH($C110,Bolalar!$I$5:$I$1804,0))="","",INDEX(Bolalar!$C$5:$C$1804,MATCH($C110,Bolalar!$I$5:$I$1804,0))),""))</f>
        <v/>
      </c>
      <c r="F110" s="24"/>
      <c r="G110" s="14" t="str">
        <f aca="false">IF(OR($E110="",$B110=""),"",INT(($B110-$E110)/365.25))</f>
        <v/>
      </c>
      <c r="H110" s="14" t="str">
        <f aca="false">IF($G110="","",IF($G110&lt;=5,"Ha","Yo'q"))</f>
        <v/>
      </c>
      <c r="I110" s="12"/>
      <c r="J110" s="12"/>
      <c r="K110" s="28" t="n">
        <f aca="false">IF(AND($C110&lt;&gt;"",$H110="Ha",$B110&gt;=Boshqaruv!$C$9,$B110&lt;=Boshqaruv!$C$10),IF(COUNTIFS($C$4:$C109,$C110,$H$4:$H109,"Ha",$B$4:$B109,"&gt;="&amp;Boshqaruv!$C$9,$B$4:$B109,"&lt;="&amp;Boshqaruv!$C$10)=0,1,0),0)</f>
        <v>0</v>
      </c>
    </row>
    <row r="111" customFormat="false" ht="15" hidden="false" customHeight="false" outlineLevel="0" collapsed="false">
      <c r="A111" s="8" t="n">
        <v>107</v>
      </c>
      <c r="B111" s="13"/>
      <c r="C111" s="25"/>
      <c r="D111" s="26" t="str">
        <f aca="false">IF($C111="","",IFERROR(IF(INDEX(Bolalar!$B$5:$B$1804,MATCH($C111,Bolalar!$I$5:$I$1804,0))="","",INDEX(Bolalar!$B$5:$B$1804,MATCH($C111,Bolalar!$I$5:$I$1804,0))),""))</f>
        <v/>
      </c>
      <c r="E111" s="15" t="str">
        <f aca="false">IF($C111="","",IFERROR(IF(INDEX(Bolalar!$C$5:$C$1804,MATCH($C111,Bolalar!$I$5:$I$1804,0))="","",INDEX(Bolalar!$C$5:$C$1804,MATCH($C111,Bolalar!$I$5:$I$1804,0))),""))</f>
        <v/>
      </c>
      <c r="F111" s="24"/>
      <c r="G111" s="14" t="str">
        <f aca="false">IF(OR($E111="",$B111=""),"",INT(($B111-$E111)/365.25))</f>
        <v/>
      </c>
      <c r="H111" s="14" t="str">
        <f aca="false">IF($G111="","",IF($G111&lt;=5,"Ha","Yo'q"))</f>
        <v/>
      </c>
      <c r="I111" s="12"/>
      <c r="J111" s="12"/>
      <c r="K111" s="28" t="n">
        <f aca="false">IF(AND($C111&lt;&gt;"",$H111="Ha",$B111&gt;=Boshqaruv!$C$9,$B111&lt;=Boshqaruv!$C$10),IF(COUNTIFS($C$4:$C110,$C111,$H$4:$H110,"Ha",$B$4:$B110,"&gt;="&amp;Boshqaruv!$C$9,$B$4:$B110,"&lt;="&amp;Boshqaruv!$C$10)=0,1,0),0)</f>
        <v>0</v>
      </c>
    </row>
    <row r="112" customFormat="false" ht="15" hidden="false" customHeight="false" outlineLevel="0" collapsed="false">
      <c r="A112" s="8" t="n">
        <v>108</v>
      </c>
      <c r="B112" s="13"/>
      <c r="C112" s="25"/>
      <c r="D112" s="26" t="str">
        <f aca="false">IF($C112="","",IFERROR(IF(INDEX(Bolalar!$B$5:$B$1804,MATCH($C112,Bolalar!$I$5:$I$1804,0))="","",INDEX(Bolalar!$B$5:$B$1804,MATCH($C112,Bolalar!$I$5:$I$1804,0))),""))</f>
        <v/>
      </c>
      <c r="E112" s="15" t="str">
        <f aca="false">IF($C112="","",IFERROR(IF(INDEX(Bolalar!$C$5:$C$1804,MATCH($C112,Bolalar!$I$5:$I$1804,0))="","",INDEX(Bolalar!$C$5:$C$1804,MATCH($C112,Bolalar!$I$5:$I$1804,0))),""))</f>
        <v/>
      </c>
      <c r="F112" s="24"/>
      <c r="G112" s="14" t="str">
        <f aca="false">IF(OR($E112="",$B112=""),"",INT(($B112-$E112)/365.25))</f>
        <v/>
      </c>
      <c r="H112" s="14" t="str">
        <f aca="false">IF($G112="","",IF($G112&lt;=5,"Ha","Yo'q"))</f>
        <v/>
      </c>
      <c r="I112" s="12"/>
      <c r="J112" s="12"/>
      <c r="K112" s="28" t="n">
        <f aca="false">IF(AND($C112&lt;&gt;"",$H112="Ha",$B112&gt;=Boshqaruv!$C$9,$B112&lt;=Boshqaruv!$C$10),IF(COUNTIFS($C$4:$C111,$C112,$H$4:$H111,"Ha",$B$4:$B111,"&gt;="&amp;Boshqaruv!$C$9,$B$4:$B111,"&lt;="&amp;Boshqaruv!$C$10)=0,1,0),0)</f>
        <v>0</v>
      </c>
    </row>
    <row r="113" customFormat="false" ht="15" hidden="false" customHeight="false" outlineLevel="0" collapsed="false">
      <c r="A113" s="8" t="n">
        <v>109</v>
      </c>
      <c r="B113" s="13"/>
      <c r="C113" s="25"/>
      <c r="D113" s="26" t="str">
        <f aca="false">IF($C113="","",IFERROR(IF(INDEX(Bolalar!$B$5:$B$1804,MATCH($C113,Bolalar!$I$5:$I$1804,0))="","",INDEX(Bolalar!$B$5:$B$1804,MATCH($C113,Bolalar!$I$5:$I$1804,0))),""))</f>
        <v/>
      </c>
      <c r="E113" s="15" t="str">
        <f aca="false">IF($C113="","",IFERROR(IF(INDEX(Bolalar!$C$5:$C$1804,MATCH($C113,Bolalar!$I$5:$I$1804,0))="","",INDEX(Bolalar!$C$5:$C$1804,MATCH($C113,Bolalar!$I$5:$I$1804,0))),""))</f>
        <v/>
      </c>
      <c r="F113" s="24"/>
      <c r="G113" s="14" t="str">
        <f aca="false">IF(OR($E113="",$B113=""),"",INT(($B113-$E113)/365.25))</f>
        <v/>
      </c>
      <c r="H113" s="14" t="str">
        <f aca="false">IF($G113="","",IF($G113&lt;=5,"Ha","Yo'q"))</f>
        <v/>
      </c>
      <c r="I113" s="12"/>
      <c r="J113" s="12"/>
      <c r="K113" s="28" t="n">
        <f aca="false">IF(AND($C113&lt;&gt;"",$H113="Ha",$B113&gt;=Boshqaruv!$C$9,$B113&lt;=Boshqaruv!$C$10),IF(COUNTIFS($C$4:$C112,$C113,$H$4:$H112,"Ha",$B$4:$B112,"&gt;="&amp;Boshqaruv!$C$9,$B$4:$B112,"&lt;="&amp;Boshqaruv!$C$10)=0,1,0),0)</f>
        <v>0</v>
      </c>
    </row>
    <row r="114" customFormat="false" ht="15" hidden="false" customHeight="false" outlineLevel="0" collapsed="false">
      <c r="A114" s="8" t="n">
        <v>110</v>
      </c>
      <c r="B114" s="13"/>
      <c r="C114" s="25"/>
      <c r="D114" s="26" t="str">
        <f aca="false">IF($C114="","",IFERROR(IF(INDEX(Bolalar!$B$5:$B$1804,MATCH($C114,Bolalar!$I$5:$I$1804,0))="","",INDEX(Bolalar!$B$5:$B$1804,MATCH($C114,Bolalar!$I$5:$I$1804,0))),""))</f>
        <v/>
      </c>
      <c r="E114" s="15" t="str">
        <f aca="false">IF($C114="","",IFERROR(IF(INDEX(Bolalar!$C$5:$C$1804,MATCH($C114,Bolalar!$I$5:$I$1804,0))="","",INDEX(Bolalar!$C$5:$C$1804,MATCH($C114,Bolalar!$I$5:$I$1804,0))),""))</f>
        <v/>
      </c>
      <c r="F114" s="24"/>
      <c r="G114" s="14" t="str">
        <f aca="false">IF(OR($E114="",$B114=""),"",INT(($B114-$E114)/365.25))</f>
        <v/>
      </c>
      <c r="H114" s="14" t="str">
        <f aca="false">IF($G114="","",IF($G114&lt;=5,"Ha","Yo'q"))</f>
        <v/>
      </c>
      <c r="I114" s="12"/>
      <c r="J114" s="12"/>
      <c r="K114" s="28" t="n">
        <f aca="false">IF(AND($C114&lt;&gt;"",$H114="Ha",$B114&gt;=Boshqaruv!$C$9,$B114&lt;=Boshqaruv!$C$10),IF(COUNTIFS($C$4:$C113,$C114,$H$4:$H113,"Ha",$B$4:$B113,"&gt;="&amp;Boshqaruv!$C$9,$B$4:$B113,"&lt;="&amp;Boshqaruv!$C$10)=0,1,0),0)</f>
        <v>0</v>
      </c>
    </row>
    <row r="115" customFormat="false" ht="15" hidden="false" customHeight="false" outlineLevel="0" collapsed="false">
      <c r="A115" s="8" t="n">
        <v>111</v>
      </c>
      <c r="B115" s="13"/>
      <c r="C115" s="25"/>
      <c r="D115" s="26" t="str">
        <f aca="false">IF($C115="","",IFERROR(IF(INDEX(Bolalar!$B$5:$B$1804,MATCH($C115,Bolalar!$I$5:$I$1804,0))="","",INDEX(Bolalar!$B$5:$B$1804,MATCH($C115,Bolalar!$I$5:$I$1804,0))),""))</f>
        <v/>
      </c>
      <c r="E115" s="15" t="str">
        <f aca="false">IF($C115="","",IFERROR(IF(INDEX(Bolalar!$C$5:$C$1804,MATCH($C115,Bolalar!$I$5:$I$1804,0))="","",INDEX(Bolalar!$C$5:$C$1804,MATCH($C115,Bolalar!$I$5:$I$1804,0))),""))</f>
        <v/>
      </c>
      <c r="F115" s="24"/>
      <c r="G115" s="14" t="str">
        <f aca="false">IF(OR($E115="",$B115=""),"",INT(($B115-$E115)/365.25))</f>
        <v/>
      </c>
      <c r="H115" s="14" t="str">
        <f aca="false">IF($G115="","",IF($G115&lt;=5,"Ha","Yo'q"))</f>
        <v/>
      </c>
      <c r="I115" s="12"/>
      <c r="J115" s="12"/>
      <c r="K115" s="28" t="n">
        <f aca="false">IF(AND($C115&lt;&gt;"",$H115="Ha",$B115&gt;=Boshqaruv!$C$9,$B115&lt;=Boshqaruv!$C$10),IF(COUNTIFS($C$4:$C114,$C115,$H$4:$H114,"Ha",$B$4:$B114,"&gt;="&amp;Boshqaruv!$C$9,$B$4:$B114,"&lt;="&amp;Boshqaruv!$C$10)=0,1,0),0)</f>
        <v>0</v>
      </c>
    </row>
    <row r="116" customFormat="false" ht="15" hidden="false" customHeight="false" outlineLevel="0" collapsed="false">
      <c r="A116" s="8" t="n">
        <v>112</v>
      </c>
      <c r="B116" s="13"/>
      <c r="C116" s="25"/>
      <c r="D116" s="26" t="str">
        <f aca="false">IF($C116="","",IFERROR(IF(INDEX(Bolalar!$B$5:$B$1804,MATCH($C116,Bolalar!$I$5:$I$1804,0))="","",INDEX(Bolalar!$B$5:$B$1804,MATCH($C116,Bolalar!$I$5:$I$1804,0))),""))</f>
        <v/>
      </c>
      <c r="E116" s="15" t="str">
        <f aca="false">IF($C116="","",IFERROR(IF(INDEX(Bolalar!$C$5:$C$1804,MATCH($C116,Bolalar!$I$5:$I$1804,0))="","",INDEX(Bolalar!$C$5:$C$1804,MATCH($C116,Bolalar!$I$5:$I$1804,0))),""))</f>
        <v/>
      </c>
      <c r="F116" s="24"/>
      <c r="G116" s="14" t="str">
        <f aca="false">IF(OR($E116="",$B116=""),"",INT(($B116-$E116)/365.25))</f>
        <v/>
      </c>
      <c r="H116" s="14" t="str">
        <f aca="false">IF($G116="","",IF($G116&lt;=5,"Ha","Yo'q"))</f>
        <v/>
      </c>
      <c r="I116" s="12"/>
      <c r="J116" s="12"/>
      <c r="K116" s="28" t="n">
        <f aca="false">IF(AND($C116&lt;&gt;"",$H116="Ha",$B116&gt;=Boshqaruv!$C$9,$B116&lt;=Boshqaruv!$C$10),IF(COUNTIFS($C$4:$C115,$C116,$H$4:$H115,"Ha",$B$4:$B115,"&gt;="&amp;Boshqaruv!$C$9,$B$4:$B115,"&lt;="&amp;Boshqaruv!$C$10)=0,1,0),0)</f>
        <v>0</v>
      </c>
    </row>
    <row r="117" customFormat="false" ht="15" hidden="false" customHeight="false" outlineLevel="0" collapsed="false">
      <c r="A117" s="8" t="n">
        <v>113</v>
      </c>
      <c r="B117" s="13"/>
      <c r="C117" s="25"/>
      <c r="D117" s="26" t="str">
        <f aca="false">IF($C117="","",IFERROR(IF(INDEX(Bolalar!$B$5:$B$1804,MATCH($C117,Bolalar!$I$5:$I$1804,0))="","",INDEX(Bolalar!$B$5:$B$1804,MATCH($C117,Bolalar!$I$5:$I$1804,0))),""))</f>
        <v/>
      </c>
      <c r="E117" s="15" t="str">
        <f aca="false">IF($C117="","",IFERROR(IF(INDEX(Bolalar!$C$5:$C$1804,MATCH($C117,Bolalar!$I$5:$I$1804,0))="","",INDEX(Bolalar!$C$5:$C$1804,MATCH($C117,Bolalar!$I$5:$I$1804,0))),""))</f>
        <v/>
      </c>
      <c r="F117" s="24"/>
      <c r="G117" s="14" t="str">
        <f aca="false">IF(OR($E117="",$B117=""),"",INT(($B117-$E117)/365.25))</f>
        <v/>
      </c>
      <c r="H117" s="14" t="str">
        <f aca="false">IF($G117="","",IF($G117&lt;=5,"Ha","Yo'q"))</f>
        <v/>
      </c>
      <c r="I117" s="12"/>
      <c r="J117" s="12"/>
      <c r="K117" s="28" t="n">
        <f aca="false">IF(AND($C117&lt;&gt;"",$H117="Ha",$B117&gt;=Boshqaruv!$C$9,$B117&lt;=Boshqaruv!$C$10),IF(COUNTIFS($C$4:$C116,$C117,$H$4:$H116,"Ha",$B$4:$B116,"&gt;="&amp;Boshqaruv!$C$9,$B$4:$B116,"&lt;="&amp;Boshqaruv!$C$10)=0,1,0),0)</f>
        <v>0</v>
      </c>
    </row>
    <row r="118" customFormat="false" ht="15" hidden="false" customHeight="false" outlineLevel="0" collapsed="false">
      <c r="A118" s="8" t="n">
        <v>114</v>
      </c>
      <c r="B118" s="13"/>
      <c r="C118" s="25"/>
      <c r="D118" s="26" t="str">
        <f aca="false">IF($C118="","",IFERROR(IF(INDEX(Bolalar!$B$5:$B$1804,MATCH($C118,Bolalar!$I$5:$I$1804,0))="","",INDEX(Bolalar!$B$5:$B$1804,MATCH($C118,Bolalar!$I$5:$I$1804,0))),""))</f>
        <v/>
      </c>
      <c r="E118" s="15" t="str">
        <f aca="false">IF($C118="","",IFERROR(IF(INDEX(Bolalar!$C$5:$C$1804,MATCH($C118,Bolalar!$I$5:$I$1804,0))="","",INDEX(Bolalar!$C$5:$C$1804,MATCH($C118,Bolalar!$I$5:$I$1804,0))),""))</f>
        <v/>
      </c>
      <c r="F118" s="24"/>
      <c r="G118" s="14" t="str">
        <f aca="false">IF(OR($E118="",$B118=""),"",INT(($B118-$E118)/365.25))</f>
        <v/>
      </c>
      <c r="H118" s="14" t="str">
        <f aca="false">IF($G118="","",IF($G118&lt;=5,"Ha","Yo'q"))</f>
        <v/>
      </c>
      <c r="I118" s="12"/>
      <c r="J118" s="12"/>
      <c r="K118" s="28" t="n">
        <f aca="false">IF(AND($C118&lt;&gt;"",$H118="Ha",$B118&gt;=Boshqaruv!$C$9,$B118&lt;=Boshqaruv!$C$10),IF(COUNTIFS($C$4:$C117,$C118,$H$4:$H117,"Ha",$B$4:$B117,"&gt;="&amp;Boshqaruv!$C$9,$B$4:$B117,"&lt;="&amp;Boshqaruv!$C$10)=0,1,0),0)</f>
        <v>0</v>
      </c>
    </row>
    <row r="119" customFormat="false" ht="15" hidden="false" customHeight="false" outlineLevel="0" collapsed="false">
      <c r="A119" s="8" t="n">
        <v>115</v>
      </c>
      <c r="B119" s="13"/>
      <c r="C119" s="25"/>
      <c r="D119" s="26" t="str">
        <f aca="false">IF($C119="","",IFERROR(IF(INDEX(Bolalar!$B$5:$B$1804,MATCH($C119,Bolalar!$I$5:$I$1804,0))="","",INDEX(Bolalar!$B$5:$B$1804,MATCH($C119,Bolalar!$I$5:$I$1804,0))),""))</f>
        <v/>
      </c>
      <c r="E119" s="15" t="str">
        <f aca="false">IF($C119="","",IFERROR(IF(INDEX(Bolalar!$C$5:$C$1804,MATCH($C119,Bolalar!$I$5:$I$1804,0))="","",INDEX(Bolalar!$C$5:$C$1804,MATCH($C119,Bolalar!$I$5:$I$1804,0))),""))</f>
        <v/>
      </c>
      <c r="F119" s="24"/>
      <c r="G119" s="14" t="str">
        <f aca="false">IF(OR($E119="",$B119=""),"",INT(($B119-$E119)/365.25))</f>
        <v/>
      </c>
      <c r="H119" s="14" t="str">
        <f aca="false">IF($G119="","",IF($G119&lt;=5,"Ha","Yo'q"))</f>
        <v/>
      </c>
      <c r="I119" s="12"/>
      <c r="J119" s="12"/>
      <c r="K119" s="28" t="n">
        <f aca="false">IF(AND($C119&lt;&gt;"",$H119="Ha",$B119&gt;=Boshqaruv!$C$9,$B119&lt;=Boshqaruv!$C$10),IF(COUNTIFS($C$4:$C118,$C119,$H$4:$H118,"Ha",$B$4:$B118,"&gt;="&amp;Boshqaruv!$C$9,$B$4:$B118,"&lt;="&amp;Boshqaruv!$C$10)=0,1,0),0)</f>
        <v>0</v>
      </c>
    </row>
    <row r="120" customFormat="false" ht="15" hidden="false" customHeight="false" outlineLevel="0" collapsed="false">
      <c r="A120" s="8" t="n">
        <v>116</v>
      </c>
      <c r="B120" s="13"/>
      <c r="C120" s="25"/>
      <c r="D120" s="26" t="str">
        <f aca="false">IF($C120="","",IFERROR(IF(INDEX(Bolalar!$B$5:$B$1804,MATCH($C120,Bolalar!$I$5:$I$1804,0))="","",INDEX(Bolalar!$B$5:$B$1804,MATCH($C120,Bolalar!$I$5:$I$1804,0))),""))</f>
        <v/>
      </c>
      <c r="E120" s="15" t="str">
        <f aca="false">IF($C120="","",IFERROR(IF(INDEX(Bolalar!$C$5:$C$1804,MATCH($C120,Bolalar!$I$5:$I$1804,0))="","",INDEX(Bolalar!$C$5:$C$1804,MATCH($C120,Bolalar!$I$5:$I$1804,0))),""))</f>
        <v/>
      </c>
      <c r="F120" s="24"/>
      <c r="G120" s="14" t="str">
        <f aca="false">IF(OR($E120="",$B120=""),"",INT(($B120-$E120)/365.25))</f>
        <v/>
      </c>
      <c r="H120" s="14" t="str">
        <f aca="false">IF($G120="","",IF($G120&lt;=5,"Ha","Yo'q"))</f>
        <v/>
      </c>
      <c r="I120" s="12"/>
      <c r="J120" s="12"/>
      <c r="K120" s="28" t="n">
        <f aca="false">IF(AND($C120&lt;&gt;"",$H120="Ha",$B120&gt;=Boshqaruv!$C$9,$B120&lt;=Boshqaruv!$C$10),IF(COUNTIFS($C$4:$C119,$C120,$H$4:$H119,"Ha",$B$4:$B119,"&gt;="&amp;Boshqaruv!$C$9,$B$4:$B119,"&lt;="&amp;Boshqaruv!$C$10)=0,1,0),0)</f>
        <v>0</v>
      </c>
    </row>
    <row r="121" customFormat="false" ht="15" hidden="false" customHeight="false" outlineLevel="0" collapsed="false">
      <c r="A121" s="8" t="n">
        <v>117</v>
      </c>
      <c r="B121" s="13"/>
      <c r="C121" s="25"/>
      <c r="D121" s="26" t="str">
        <f aca="false">IF($C121="","",IFERROR(IF(INDEX(Bolalar!$B$5:$B$1804,MATCH($C121,Bolalar!$I$5:$I$1804,0))="","",INDEX(Bolalar!$B$5:$B$1804,MATCH($C121,Bolalar!$I$5:$I$1804,0))),""))</f>
        <v/>
      </c>
      <c r="E121" s="15" t="str">
        <f aca="false">IF($C121="","",IFERROR(IF(INDEX(Bolalar!$C$5:$C$1804,MATCH($C121,Bolalar!$I$5:$I$1804,0))="","",INDEX(Bolalar!$C$5:$C$1804,MATCH($C121,Bolalar!$I$5:$I$1804,0))),""))</f>
        <v/>
      </c>
      <c r="F121" s="24"/>
      <c r="G121" s="14" t="str">
        <f aca="false">IF(OR($E121="",$B121=""),"",INT(($B121-$E121)/365.25))</f>
        <v/>
      </c>
      <c r="H121" s="14" t="str">
        <f aca="false">IF($G121="","",IF($G121&lt;=5,"Ha","Yo'q"))</f>
        <v/>
      </c>
      <c r="I121" s="12"/>
      <c r="J121" s="12"/>
      <c r="K121" s="28" t="n">
        <f aca="false">IF(AND($C121&lt;&gt;"",$H121="Ha",$B121&gt;=Boshqaruv!$C$9,$B121&lt;=Boshqaruv!$C$10),IF(COUNTIFS($C$4:$C120,$C121,$H$4:$H120,"Ha",$B$4:$B120,"&gt;="&amp;Boshqaruv!$C$9,$B$4:$B120,"&lt;="&amp;Boshqaruv!$C$10)=0,1,0),0)</f>
        <v>0</v>
      </c>
    </row>
    <row r="122" customFormat="false" ht="15" hidden="false" customHeight="false" outlineLevel="0" collapsed="false">
      <c r="A122" s="8" t="n">
        <v>118</v>
      </c>
      <c r="B122" s="13"/>
      <c r="C122" s="25"/>
      <c r="D122" s="26" t="str">
        <f aca="false">IF($C122="","",IFERROR(IF(INDEX(Bolalar!$B$5:$B$1804,MATCH($C122,Bolalar!$I$5:$I$1804,0))="","",INDEX(Bolalar!$B$5:$B$1804,MATCH($C122,Bolalar!$I$5:$I$1804,0))),""))</f>
        <v/>
      </c>
      <c r="E122" s="15" t="str">
        <f aca="false">IF($C122="","",IFERROR(IF(INDEX(Bolalar!$C$5:$C$1804,MATCH($C122,Bolalar!$I$5:$I$1804,0))="","",INDEX(Bolalar!$C$5:$C$1804,MATCH($C122,Bolalar!$I$5:$I$1804,0))),""))</f>
        <v/>
      </c>
      <c r="F122" s="24"/>
      <c r="G122" s="14" t="str">
        <f aca="false">IF(OR($E122="",$B122=""),"",INT(($B122-$E122)/365.25))</f>
        <v/>
      </c>
      <c r="H122" s="14" t="str">
        <f aca="false">IF($G122="","",IF($G122&lt;=5,"Ha","Yo'q"))</f>
        <v/>
      </c>
      <c r="I122" s="12"/>
      <c r="J122" s="12"/>
      <c r="K122" s="28" t="n">
        <f aca="false">IF(AND($C122&lt;&gt;"",$H122="Ha",$B122&gt;=Boshqaruv!$C$9,$B122&lt;=Boshqaruv!$C$10),IF(COUNTIFS($C$4:$C121,$C122,$H$4:$H121,"Ha",$B$4:$B121,"&gt;="&amp;Boshqaruv!$C$9,$B$4:$B121,"&lt;="&amp;Boshqaruv!$C$10)=0,1,0),0)</f>
        <v>0</v>
      </c>
    </row>
    <row r="123" customFormat="false" ht="15" hidden="false" customHeight="false" outlineLevel="0" collapsed="false">
      <c r="A123" s="8" t="n">
        <v>119</v>
      </c>
      <c r="B123" s="13"/>
      <c r="C123" s="25"/>
      <c r="D123" s="26" t="str">
        <f aca="false">IF($C123="","",IFERROR(IF(INDEX(Bolalar!$B$5:$B$1804,MATCH($C123,Bolalar!$I$5:$I$1804,0))="","",INDEX(Bolalar!$B$5:$B$1804,MATCH($C123,Bolalar!$I$5:$I$1804,0))),""))</f>
        <v/>
      </c>
      <c r="E123" s="15" t="str">
        <f aca="false">IF($C123="","",IFERROR(IF(INDEX(Bolalar!$C$5:$C$1804,MATCH($C123,Bolalar!$I$5:$I$1804,0))="","",INDEX(Bolalar!$C$5:$C$1804,MATCH($C123,Bolalar!$I$5:$I$1804,0))),""))</f>
        <v/>
      </c>
      <c r="F123" s="24"/>
      <c r="G123" s="14" t="str">
        <f aca="false">IF(OR($E123="",$B123=""),"",INT(($B123-$E123)/365.25))</f>
        <v/>
      </c>
      <c r="H123" s="14" t="str">
        <f aca="false">IF($G123="","",IF($G123&lt;=5,"Ha","Yo'q"))</f>
        <v/>
      </c>
      <c r="I123" s="12"/>
      <c r="J123" s="12"/>
      <c r="K123" s="28" t="n">
        <f aca="false">IF(AND($C123&lt;&gt;"",$H123="Ha",$B123&gt;=Boshqaruv!$C$9,$B123&lt;=Boshqaruv!$C$10),IF(COUNTIFS($C$4:$C122,$C123,$H$4:$H122,"Ha",$B$4:$B122,"&gt;="&amp;Boshqaruv!$C$9,$B$4:$B122,"&lt;="&amp;Boshqaruv!$C$10)=0,1,0),0)</f>
        <v>0</v>
      </c>
    </row>
    <row r="124" customFormat="false" ht="15" hidden="false" customHeight="false" outlineLevel="0" collapsed="false">
      <c r="A124" s="8" t="n">
        <v>120</v>
      </c>
      <c r="B124" s="13"/>
      <c r="C124" s="25"/>
      <c r="D124" s="26" t="str">
        <f aca="false">IF($C124="","",IFERROR(IF(INDEX(Bolalar!$B$5:$B$1804,MATCH($C124,Bolalar!$I$5:$I$1804,0))="","",INDEX(Bolalar!$B$5:$B$1804,MATCH($C124,Bolalar!$I$5:$I$1804,0))),""))</f>
        <v/>
      </c>
      <c r="E124" s="15" t="str">
        <f aca="false">IF($C124="","",IFERROR(IF(INDEX(Bolalar!$C$5:$C$1804,MATCH($C124,Bolalar!$I$5:$I$1804,0))="","",INDEX(Bolalar!$C$5:$C$1804,MATCH($C124,Bolalar!$I$5:$I$1804,0))),""))</f>
        <v/>
      </c>
      <c r="F124" s="24"/>
      <c r="G124" s="14" t="str">
        <f aca="false">IF(OR($E124="",$B124=""),"",INT(($B124-$E124)/365.25))</f>
        <v/>
      </c>
      <c r="H124" s="14" t="str">
        <f aca="false">IF($G124="","",IF($G124&lt;=5,"Ha","Yo'q"))</f>
        <v/>
      </c>
      <c r="I124" s="12"/>
      <c r="J124" s="12"/>
      <c r="K124" s="28" t="n">
        <f aca="false">IF(AND($C124&lt;&gt;"",$H124="Ha",$B124&gt;=Boshqaruv!$C$9,$B124&lt;=Boshqaruv!$C$10),IF(COUNTIFS($C$4:$C123,$C124,$H$4:$H123,"Ha",$B$4:$B123,"&gt;="&amp;Boshqaruv!$C$9,$B$4:$B123,"&lt;="&amp;Boshqaruv!$C$10)=0,1,0),0)</f>
        <v>0</v>
      </c>
    </row>
    <row r="125" customFormat="false" ht="15" hidden="false" customHeight="false" outlineLevel="0" collapsed="false">
      <c r="A125" s="8" t="n">
        <v>121</v>
      </c>
      <c r="B125" s="13"/>
      <c r="C125" s="25"/>
      <c r="D125" s="26" t="str">
        <f aca="false">IF($C125="","",IFERROR(IF(INDEX(Bolalar!$B$5:$B$1804,MATCH($C125,Bolalar!$I$5:$I$1804,0))="","",INDEX(Bolalar!$B$5:$B$1804,MATCH($C125,Bolalar!$I$5:$I$1804,0))),""))</f>
        <v/>
      </c>
      <c r="E125" s="15" t="str">
        <f aca="false">IF($C125="","",IFERROR(IF(INDEX(Bolalar!$C$5:$C$1804,MATCH($C125,Bolalar!$I$5:$I$1804,0))="","",INDEX(Bolalar!$C$5:$C$1804,MATCH($C125,Bolalar!$I$5:$I$1804,0))),""))</f>
        <v/>
      </c>
      <c r="F125" s="24"/>
      <c r="G125" s="14" t="str">
        <f aca="false">IF(OR($E125="",$B125=""),"",INT(($B125-$E125)/365.25))</f>
        <v/>
      </c>
      <c r="H125" s="14" t="str">
        <f aca="false">IF($G125="","",IF($G125&lt;=5,"Ha","Yo'q"))</f>
        <v/>
      </c>
      <c r="I125" s="12"/>
      <c r="J125" s="12"/>
      <c r="K125" s="28" t="n">
        <f aca="false">IF(AND($C125&lt;&gt;"",$H125="Ha",$B125&gt;=Boshqaruv!$C$9,$B125&lt;=Boshqaruv!$C$10),IF(COUNTIFS($C$4:$C124,$C125,$H$4:$H124,"Ha",$B$4:$B124,"&gt;="&amp;Boshqaruv!$C$9,$B$4:$B124,"&lt;="&amp;Boshqaruv!$C$10)=0,1,0),0)</f>
        <v>0</v>
      </c>
    </row>
    <row r="126" customFormat="false" ht="15" hidden="false" customHeight="false" outlineLevel="0" collapsed="false">
      <c r="A126" s="8" t="n">
        <v>122</v>
      </c>
      <c r="B126" s="13"/>
      <c r="C126" s="25"/>
      <c r="D126" s="26" t="str">
        <f aca="false">IF($C126="","",IFERROR(IF(INDEX(Bolalar!$B$5:$B$1804,MATCH($C126,Bolalar!$I$5:$I$1804,0))="","",INDEX(Bolalar!$B$5:$B$1804,MATCH($C126,Bolalar!$I$5:$I$1804,0))),""))</f>
        <v/>
      </c>
      <c r="E126" s="15" t="str">
        <f aca="false">IF($C126="","",IFERROR(IF(INDEX(Bolalar!$C$5:$C$1804,MATCH($C126,Bolalar!$I$5:$I$1804,0))="","",INDEX(Bolalar!$C$5:$C$1804,MATCH($C126,Bolalar!$I$5:$I$1804,0))),""))</f>
        <v/>
      </c>
      <c r="F126" s="24"/>
      <c r="G126" s="14" t="str">
        <f aca="false">IF(OR($E126="",$B126=""),"",INT(($B126-$E126)/365.25))</f>
        <v/>
      </c>
      <c r="H126" s="14" t="str">
        <f aca="false">IF($G126="","",IF($G126&lt;=5,"Ha","Yo'q"))</f>
        <v/>
      </c>
      <c r="I126" s="12"/>
      <c r="J126" s="12"/>
      <c r="K126" s="28" t="n">
        <f aca="false">IF(AND($C126&lt;&gt;"",$H126="Ha",$B126&gt;=Boshqaruv!$C$9,$B126&lt;=Boshqaruv!$C$10),IF(COUNTIFS($C$4:$C125,$C126,$H$4:$H125,"Ha",$B$4:$B125,"&gt;="&amp;Boshqaruv!$C$9,$B$4:$B125,"&lt;="&amp;Boshqaruv!$C$10)=0,1,0),0)</f>
        <v>0</v>
      </c>
    </row>
    <row r="127" customFormat="false" ht="15" hidden="false" customHeight="false" outlineLevel="0" collapsed="false">
      <c r="A127" s="8" t="n">
        <v>123</v>
      </c>
      <c r="B127" s="13"/>
      <c r="C127" s="25"/>
      <c r="D127" s="26" t="str">
        <f aca="false">IF($C127="","",IFERROR(IF(INDEX(Bolalar!$B$5:$B$1804,MATCH($C127,Bolalar!$I$5:$I$1804,0))="","",INDEX(Bolalar!$B$5:$B$1804,MATCH($C127,Bolalar!$I$5:$I$1804,0))),""))</f>
        <v/>
      </c>
      <c r="E127" s="15" t="str">
        <f aca="false">IF($C127="","",IFERROR(IF(INDEX(Bolalar!$C$5:$C$1804,MATCH($C127,Bolalar!$I$5:$I$1804,0))="","",INDEX(Bolalar!$C$5:$C$1804,MATCH($C127,Bolalar!$I$5:$I$1804,0))),""))</f>
        <v/>
      </c>
      <c r="F127" s="24"/>
      <c r="G127" s="14" t="str">
        <f aca="false">IF(OR($E127="",$B127=""),"",INT(($B127-$E127)/365.25))</f>
        <v/>
      </c>
      <c r="H127" s="14" t="str">
        <f aca="false">IF($G127="","",IF($G127&lt;=5,"Ha","Yo'q"))</f>
        <v/>
      </c>
      <c r="I127" s="12"/>
      <c r="J127" s="12"/>
      <c r="K127" s="28" t="n">
        <f aca="false">IF(AND($C127&lt;&gt;"",$H127="Ha",$B127&gt;=Boshqaruv!$C$9,$B127&lt;=Boshqaruv!$C$10),IF(COUNTIFS($C$4:$C126,$C127,$H$4:$H126,"Ha",$B$4:$B126,"&gt;="&amp;Boshqaruv!$C$9,$B$4:$B126,"&lt;="&amp;Boshqaruv!$C$10)=0,1,0),0)</f>
        <v>0</v>
      </c>
    </row>
    <row r="128" customFormat="false" ht="15" hidden="false" customHeight="false" outlineLevel="0" collapsed="false">
      <c r="A128" s="8" t="n">
        <v>124</v>
      </c>
      <c r="B128" s="13"/>
      <c r="C128" s="25"/>
      <c r="D128" s="26" t="str">
        <f aca="false">IF($C128="","",IFERROR(IF(INDEX(Bolalar!$B$5:$B$1804,MATCH($C128,Bolalar!$I$5:$I$1804,0))="","",INDEX(Bolalar!$B$5:$B$1804,MATCH($C128,Bolalar!$I$5:$I$1804,0))),""))</f>
        <v/>
      </c>
      <c r="E128" s="15" t="str">
        <f aca="false">IF($C128="","",IFERROR(IF(INDEX(Bolalar!$C$5:$C$1804,MATCH($C128,Bolalar!$I$5:$I$1804,0))="","",INDEX(Bolalar!$C$5:$C$1804,MATCH($C128,Bolalar!$I$5:$I$1804,0))),""))</f>
        <v/>
      </c>
      <c r="F128" s="24"/>
      <c r="G128" s="14" t="str">
        <f aca="false">IF(OR($E128="",$B128=""),"",INT(($B128-$E128)/365.25))</f>
        <v/>
      </c>
      <c r="H128" s="14" t="str">
        <f aca="false">IF($G128="","",IF($G128&lt;=5,"Ha","Yo'q"))</f>
        <v/>
      </c>
      <c r="I128" s="12"/>
      <c r="J128" s="12"/>
      <c r="K128" s="28" t="n">
        <f aca="false">IF(AND($C128&lt;&gt;"",$H128="Ha",$B128&gt;=Boshqaruv!$C$9,$B128&lt;=Boshqaruv!$C$10),IF(COUNTIFS($C$4:$C127,$C128,$H$4:$H127,"Ha",$B$4:$B127,"&gt;="&amp;Boshqaruv!$C$9,$B$4:$B127,"&lt;="&amp;Boshqaruv!$C$10)=0,1,0),0)</f>
        <v>0</v>
      </c>
    </row>
    <row r="129" customFormat="false" ht="15" hidden="false" customHeight="false" outlineLevel="0" collapsed="false">
      <c r="A129" s="8" t="n">
        <v>125</v>
      </c>
      <c r="B129" s="13"/>
      <c r="C129" s="25"/>
      <c r="D129" s="26" t="str">
        <f aca="false">IF($C129="","",IFERROR(IF(INDEX(Bolalar!$B$5:$B$1804,MATCH($C129,Bolalar!$I$5:$I$1804,0))="","",INDEX(Bolalar!$B$5:$B$1804,MATCH($C129,Bolalar!$I$5:$I$1804,0))),""))</f>
        <v/>
      </c>
      <c r="E129" s="15" t="str">
        <f aca="false">IF($C129="","",IFERROR(IF(INDEX(Bolalar!$C$5:$C$1804,MATCH($C129,Bolalar!$I$5:$I$1804,0))="","",INDEX(Bolalar!$C$5:$C$1804,MATCH($C129,Bolalar!$I$5:$I$1804,0))),""))</f>
        <v/>
      </c>
      <c r="F129" s="24"/>
      <c r="G129" s="14" t="str">
        <f aca="false">IF(OR($E129="",$B129=""),"",INT(($B129-$E129)/365.25))</f>
        <v/>
      </c>
      <c r="H129" s="14" t="str">
        <f aca="false">IF($G129="","",IF($G129&lt;=5,"Ha","Yo'q"))</f>
        <v/>
      </c>
      <c r="I129" s="12"/>
      <c r="J129" s="12"/>
      <c r="K129" s="28" t="n">
        <f aca="false">IF(AND($C129&lt;&gt;"",$H129="Ha",$B129&gt;=Boshqaruv!$C$9,$B129&lt;=Boshqaruv!$C$10),IF(COUNTIFS($C$4:$C128,$C129,$H$4:$H128,"Ha",$B$4:$B128,"&gt;="&amp;Boshqaruv!$C$9,$B$4:$B128,"&lt;="&amp;Boshqaruv!$C$10)=0,1,0),0)</f>
        <v>0</v>
      </c>
    </row>
    <row r="130" customFormat="false" ht="15" hidden="false" customHeight="false" outlineLevel="0" collapsed="false">
      <c r="A130" s="8" t="n">
        <v>126</v>
      </c>
      <c r="B130" s="13"/>
      <c r="C130" s="25"/>
      <c r="D130" s="26" t="str">
        <f aca="false">IF($C130="","",IFERROR(IF(INDEX(Bolalar!$B$5:$B$1804,MATCH($C130,Bolalar!$I$5:$I$1804,0))="","",INDEX(Bolalar!$B$5:$B$1804,MATCH($C130,Bolalar!$I$5:$I$1804,0))),""))</f>
        <v/>
      </c>
      <c r="E130" s="15" t="str">
        <f aca="false">IF($C130="","",IFERROR(IF(INDEX(Bolalar!$C$5:$C$1804,MATCH($C130,Bolalar!$I$5:$I$1804,0))="","",INDEX(Bolalar!$C$5:$C$1804,MATCH($C130,Bolalar!$I$5:$I$1804,0))),""))</f>
        <v/>
      </c>
      <c r="F130" s="24"/>
      <c r="G130" s="14" t="str">
        <f aca="false">IF(OR($E130="",$B130=""),"",INT(($B130-$E130)/365.25))</f>
        <v/>
      </c>
      <c r="H130" s="14" t="str">
        <f aca="false">IF($G130="","",IF($G130&lt;=5,"Ha","Yo'q"))</f>
        <v/>
      </c>
      <c r="I130" s="12"/>
      <c r="J130" s="12"/>
      <c r="K130" s="28" t="n">
        <f aca="false">IF(AND($C130&lt;&gt;"",$H130="Ha",$B130&gt;=Boshqaruv!$C$9,$B130&lt;=Boshqaruv!$C$10),IF(COUNTIFS($C$4:$C129,$C130,$H$4:$H129,"Ha",$B$4:$B129,"&gt;="&amp;Boshqaruv!$C$9,$B$4:$B129,"&lt;="&amp;Boshqaruv!$C$10)=0,1,0),0)</f>
        <v>0</v>
      </c>
    </row>
    <row r="131" customFormat="false" ht="15" hidden="false" customHeight="false" outlineLevel="0" collapsed="false">
      <c r="A131" s="8" t="n">
        <v>127</v>
      </c>
      <c r="B131" s="13"/>
      <c r="C131" s="25"/>
      <c r="D131" s="26" t="str">
        <f aca="false">IF($C131="","",IFERROR(IF(INDEX(Bolalar!$B$5:$B$1804,MATCH($C131,Bolalar!$I$5:$I$1804,0))="","",INDEX(Bolalar!$B$5:$B$1804,MATCH($C131,Bolalar!$I$5:$I$1804,0))),""))</f>
        <v/>
      </c>
      <c r="E131" s="15" t="str">
        <f aca="false">IF($C131="","",IFERROR(IF(INDEX(Bolalar!$C$5:$C$1804,MATCH($C131,Bolalar!$I$5:$I$1804,0))="","",INDEX(Bolalar!$C$5:$C$1804,MATCH($C131,Bolalar!$I$5:$I$1804,0))),""))</f>
        <v/>
      </c>
      <c r="F131" s="24"/>
      <c r="G131" s="14" t="str">
        <f aca="false">IF(OR($E131="",$B131=""),"",INT(($B131-$E131)/365.25))</f>
        <v/>
      </c>
      <c r="H131" s="14" t="str">
        <f aca="false">IF($G131="","",IF($G131&lt;=5,"Ha","Yo'q"))</f>
        <v/>
      </c>
      <c r="I131" s="12"/>
      <c r="J131" s="12"/>
      <c r="K131" s="28" t="n">
        <f aca="false">IF(AND($C131&lt;&gt;"",$H131="Ha",$B131&gt;=Boshqaruv!$C$9,$B131&lt;=Boshqaruv!$C$10),IF(COUNTIFS($C$4:$C130,$C131,$H$4:$H130,"Ha",$B$4:$B130,"&gt;="&amp;Boshqaruv!$C$9,$B$4:$B130,"&lt;="&amp;Boshqaruv!$C$10)=0,1,0),0)</f>
        <v>0</v>
      </c>
    </row>
    <row r="132" customFormat="false" ht="15" hidden="false" customHeight="false" outlineLevel="0" collapsed="false">
      <c r="A132" s="8" t="n">
        <v>128</v>
      </c>
      <c r="B132" s="13"/>
      <c r="C132" s="25"/>
      <c r="D132" s="26" t="str">
        <f aca="false">IF($C132="","",IFERROR(IF(INDEX(Bolalar!$B$5:$B$1804,MATCH($C132,Bolalar!$I$5:$I$1804,0))="","",INDEX(Bolalar!$B$5:$B$1804,MATCH($C132,Bolalar!$I$5:$I$1804,0))),""))</f>
        <v/>
      </c>
      <c r="E132" s="15" t="str">
        <f aca="false">IF($C132="","",IFERROR(IF(INDEX(Bolalar!$C$5:$C$1804,MATCH($C132,Bolalar!$I$5:$I$1804,0))="","",INDEX(Bolalar!$C$5:$C$1804,MATCH($C132,Bolalar!$I$5:$I$1804,0))),""))</f>
        <v/>
      </c>
      <c r="F132" s="24"/>
      <c r="G132" s="14" t="str">
        <f aca="false">IF(OR($E132="",$B132=""),"",INT(($B132-$E132)/365.25))</f>
        <v/>
      </c>
      <c r="H132" s="14" t="str">
        <f aca="false">IF($G132="","",IF($G132&lt;=5,"Ha","Yo'q"))</f>
        <v/>
      </c>
      <c r="I132" s="12"/>
      <c r="J132" s="12"/>
      <c r="K132" s="28" t="n">
        <f aca="false">IF(AND($C132&lt;&gt;"",$H132="Ha",$B132&gt;=Boshqaruv!$C$9,$B132&lt;=Boshqaruv!$C$10),IF(COUNTIFS($C$4:$C131,$C132,$H$4:$H131,"Ha",$B$4:$B131,"&gt;="&amp;Boshqaruv!$C$9,$B$4:$B131,"&lt;="&amp;Boshqaruv!$C$10)=0,1,0),0)</f>
        <v>0</v>
      </c>
    </row>
    <row r="133" customFormat="false" ht="15" hidden="false" customHeight="false" outlineLevel="0" collapsed="false">
      <c r="A133" s="8" t="n">
        <v>129</v>
      </c>
      <c r="B133" s="13"/>
      <c r="C133" s="25"/>
      <c r="D133" s="26" t="str">
        <f aca="false">IF($C133="","",IFERROR(IF(INDEX(Bolalar!$B$5:$B$1804,MATCH($C133,Bolalar!$I$5:$I$1804,0))="","",INDEX(Bolalar!$B$5:$B$1804,MATCH($C133,Bolalar!$I$5:$I$1804,0))),""))</f>
        <v/>
      </c>
      <c r="E133" s="15" t="str">
        <f aca="false">IF($C133="","",IFERROR(IF(INDEX(Bolalar!$C$5:$C$1804,MATCH($C133,Bolalar!$I$5:$I$1804,0))="","",INDEX(Bolalar!$C$5:$C$1804,MATCH($C133,Bolalar!$I$5:$I$1804,0))),""))</f>
        <v/>
      </c>
      <c r="F133" s="24"/>
      <c r="G133" s="14" t="str">
        <f aca="false">IF(OR($E133="",$B133=""),"",INT(($B133-$E133)/365.25))</f>
        <v/>
      </c>
      <c r="H133" s="14" t="str">
        <f aca="false">IF($G133="","",IF($G133&lt;=5,"Ha","Yo'q"))</f>
        <v/>
      </c>
      <c r="I133" s="12"/>
      <c r="J133" s="12"/>
      <c r="K133" s="28" t="n">
        <f aca="false">IF(AND($C133&lt;&gt;"",$H133="Ha",$B133&gt;=Boshqaruv!$C$9,$B133&lt;=Boshqaruv!$C$10),IF(COUNTIFS($C$4:$C132,$C133,$H$4:$H132,"Ha",$B$4:$B132,"&gt;="&amp;Boshqaruv!$C$9,$B$4:$B132,"&lt;="&amp;Boshqaruv!$C$10)=0,1,0),0)</f>
        <v>0</v>
      </c>
    </row>
    <row r="134" customFormat="false" ht="15" hidden="false" customHeight="false" outlineLevel="0" collapsed="false">
      <c r="A134" s="8" t="n">
        <v>130</v>
      </c>
      <c r="B134" s="13"/>
      <c r="C134" s="25"/>
      <c r="D134" s="26" t="str">
        <f aca="false">IF($C134="","",IFERROR(IF(INDEX(Bolalar!$B$5:$B$1804,MATCH($C134,Bolalar!$I$5:$I$1804,0))="","",INDEX(Bolalar!$B$5:$B$1804,MATCH($C134,Bolalar!$I$5:$I$1804,0))),""))</f>
        <v/>
      </c>
      <c r="E134" s="15" t="str">
        <f aca="false">IF($C134="","",IFERROR(IF(INDEX(Bolalar!$C$5:$C$1804,MATCH($C134,Bolalar!$I$5:$I$1804,0))="","",INDEX(Bolalar!$C$5:$C$1804,MATCH($C134,Bolalar!$I$5:$I$1804,0))),""))</f>
        <v/>
      </c>
      <c r="F134" s="24"/>
      <c r="G134" s="14" t="str">
        <f aca="false">IF(OR($E134="",$B134=""),"",INT(($B134-$E134)/365.25))</f>
        <v/>
      </c>
      <c r="H134" s="14" t="str">
        <f aca="false">IF($G134="","",IF($G134&lt;=5,"Ha","Yo'q"))</f>
        <v/>
      </c>
      <c r="I134" s="12"/>
      <c r="J134" s="12"/>
      <c r="K134" s="28" t="n">
        <f aca="false">IF(AND($C134&lt;&gt;"",$H134="Ha",$B134&gt;=Boshqaruv!$C$9,$B134&lt;=Boshqaruv!$C$10),IF(COUNTIFS($C$4:$C133,$C134,$H$4:$H133,"Ha",$B$4:$B133,"&gt;="&amp;Boshqaruv!$C$9,$B$4:$B133,"&lt;="&amp;Boshqaruv!$C$10)=0,1,0),0)</f>
        <v>0</v>
      </c>
    </row>
    <row r="135" customFormat="false" ht="15" hidden="false" customHeight="false" outlineLevel="0" collapsed="false">
      <c r="A135" s="8" t="n">
        <v>131</v>
      </c>
      <c r="B135" s="13"/>
      <c r="C135" s="25"/>
      <c r="D135" s="26" t="str">
        <f aca="false">IF($C135="","",IFERROR(IF(INDEX(Bolalar!$B$5:$B$1804,MATCH($C135,Bolalar!$I$5:$I$1804,0))="","",INDEX(Bolalar!$B$5:$B$1804,MATCH($C135,Bolalar!$I$5:$I$1804,0))),""))</f>
        <v/>
      </c>
      <c r="E135" s="15" t="str">
        <f aca="false">IF($C135="","",IFERROR(IF(INDEX(Bolalar!$C$5:$C$1804,MATCH($C135,Bolalar!$I$5:$I$1804,0))="","",INDEX(Bolalar!$C$5:$C$1804,MATCH($C135,Bolalar!$I$5:$I$1804,0))),""))</f>
        <v/>
      </c>
      <c r="F135" s="24"/>
      <c r="G135" s="14" t="str">
        <f aca="false">IF(OR($E135="",$B135=""),"",INT(($B135-$E135)/365.25))</f>
        <v/>
      </c>
      <c r="H135" s="14" t="str">
        <f aca="false">IF($G135="","",IF($G135&lt;=5,"Ha","Yo'q"))</f>
        <v/>
      </c>
      <c r="I135" s="12"/>
      <c r="J135" s="12"/>
      <c r="K135" s="28" t="n">
        <f aca="false">IF(AND($C135&lt;&gt;"",$H135="Ha",$B135&gt;=Boshqaruv!$C$9,$B135&lt;=Boshqaruv!$C$10),IF(COUNTIFS($C$4:$C134,$C135,$H$4:$H134,"Ha",$B$4:$B134,"&gt;="&amp;Boshqaruv!$C$9,$B$4:$B134,"&lt;="&amp;Boshqaruv!$C$10)=0,1,0),0)</f>
        <v>0</v>
      </c>
    </row>
    <row r="136" customFormat="false" ht="15" hidden="false" customHeight="false" outlineLevel="0" collapsed="false">
      <c r="A136" s="8" t="n">
        <v>132</v>
      </c>
      <c r="B136" s="13"/>
      <c r="C136" s="25"/>
      <c r="D136" s="26" t="str">
        <f aca="false">IF($C136="","",IFERROR(IF(INDEX(Bolalar!$B$5:$B$1804,MATCH($C136,Bolalar!$I$5:$I$1804,0))="","",INDEX(Bolalar!$B$5:$B$1804,MATCH($C136,Bolalar!$I$5:$I$1804,0))),""))</f>
        <v/>
      </c>
      <c r="E136" s="15" t="str">
        <f aca="false">IF($C136="","",IFERROR(IF(INDEX(Bolalar!$C$5:$C$1804,MATCH($C136,Bolalar!$I$5:$I$1804,0))="","",INDEX(Bolalar!$C$5:$C$1804,MATCH($C136,Bolalar!$I$5:$I$1804,0))),""))</f>
        <v/>
      </c>
      <c r="F136" s="24"/>
      <c r="G136" s="14" t="str">
        <f aca="false">IF(OR($E136="",$B136=""),"",INT(($B136-$E136)/365.25))</f>
        <v/>
      </c>
      <c r="H136" s="14" t="str">
        <f aca="false">IF($G136="","",IF($G136&lt;=5,"Ha","Yo'q"))</f>
        <v/>
      </c>
      <c r="I136" s="12"/>
      <c r="J136" s="12"/>
      <c r="K136" s="28" t="n">
        <f aca="false">IF(AND($C136&lt;&gt;"",$H136="Ha",$B136&gt;=Boshqaruv!$C$9,$B136&lt;=Boshqaruv!$C$10),IF(COUNTIFS($C$4:$C135,$C136,$H$4:$H135,"Ha",$B$4:$B135,"&gt;="&amp;Boshqaruv!$C$9,$B$4:$B135,"&lt;="&amp;Boshqaruv!$C$10)=0,1,0),0)</f>
        <v>0</v>
      </c>
    </row>
    <row r="137" customFormat="false" ht="15" hidden="false" customHeight="false" outlineLevel="0" collapsed="false">
      <c r="A137" s="8" t="n">
        <v>133</v>
      </c>
      <c r="B137" s="13"/>
      <c r="C137" s="25"/>
      <c r="D137" s="26" t="str">
        <f aca="false">IF($C137="","",IFERROR(IF(INDEX(Bolalar!$B$5:$B$1804,MATCH($C137,Bolalar!$I$5:$I$1804,0))="","",INDEX(Bolalar!$B$5:$B$1804,MATCH($C137,Bolalar!$I$5:$I$1804,0))),""))</f>
        <v/>
      </c>
      <c r="E137" s="15" t="str">
        <f aca="false">IF($C137="","",IFERROR(IF(INDEX(Bolalar!$C$5:$C$1804,MATCH($C137,Bolalar!$I$5:$I$1804,0))="","",INDEX(Bolalar!$C$5:$C$1804,MATCH($C137,Bolalar!$I$5:$I$1804,0))),""))</f>
        <v/>
      </c>
      <c r="F137" s="24"/>
      <c r="G137" s="14" t="str">
        <f aca="false">IF(OR($E137="",$B137=""),"",INT(($B137-$E137)/365.25))</f>
        <v/>
      </c>
      <c r="H137" s="14" t="str">
        <f aca="false">IF($G137="","",IF($G137&lt;=5,"Ha","Yo'q"))</f>
        <v/>
      </c>
      <c r="I137" s="12"/>
      <c r="J137" s="12"/>
      <c r="K137" s="28" t="n">
        <f aca="false">IF(AND($C137&lt;&gt;"",$H137="Ha",$B137&gt;=Boshqaruv!$C$9,$B137&lt;=Boshqaruv!$C$10),IF(COUNTIFS($C$4:$C136,$C137,$H$4:$H136,"Ha",$B$4:$B136,"&gt;="&amp;Boshqaruv!$C$9,$B$4:$B136,"&lt;="&amp;Boshqaruv!$C$10)=0,1,0),0)</f>
        <v>0</v>
      </c>
    </row>
    <row r="138" customFormat="false" ht="15" hidden="false" customHeight="false" outlineLevel="0" collapsed="false">
      <c r="A138" s="8" t="n">
        <v>134</v>
      </c>
      <c r="B138" s="13"/>
      <c r="C138" s="25"/>
      <c r="D138" s="26" t="str">
        <f aca="false">IF($C138="","",IFERROR(IF(INDEX(Bolalar!$B$5:$B$1804,MATCH($C138,Bolalar!$I$5:$I$1804,0))="","",INDEX(Bolalar!$B$5:$B$1804,MATCH($C138,Bolalar!$I$5:$I$1804,0))),""))</f>
        <v/>
      </c>
      <c r="E138" s="15" t="str">
        <f aca="false">IF($C138="","",IFERROR(IF(INDEX(Bolalar!$C$5:$C$1804,MATCH($C138,Bolalar!$I$5:$I$1804,0))="","",INDEX(Bolalar!$C$5:$C$1804,MATCH($C138,Bolalar!$I$5:$I$1804,0))),""))</f>
        <v/>
      </c>
      <c r="F138" s="24"/>
      <c r="G138" s="14" t="str">
        <f aca="false">IF(OR($E138="",$B138=""),"",INT(($B138-$E138)/365.25))</f>
        <v/>
      </c>
      <c r="H138" s="14" t="str">
        <f aca="false">IF($G138="","",IF($G138&lt;=5,"Ha","Yo'q"))</f>
        <v/>
      </c>
      <c r="I138" s="12"/>
      <c r="J138" s="12"/>
      <c r="K138" s="28" t="n">
        <f aca="false">IF(AND($C138&lt;&gt;"",$H138="Ha",$B138&gt;=Boshqaruv!$C$9,$B138&lt;=Boshqaruv!$C$10),IF(COUNTIFS($C$4:$C137,$C138,$H$4:$H137,"Ha",$B$4:$B137,"&gt;="&amp;Boshqaruv!$C$9,$B$4:$B137,"&lt;="&amp;Boshqaruv!$C$10)=0,1,0),0)</f>
        <v>0</v>
      </c>
    </row>
    <row r="139" customFormat="false" ht="15" hidden="false" customHeight="false" outlineLevel="0" collapsed="false">
      <c r="A139" s="8" t="n">
        <v>135</v>
      </c>
      <c r="B139" s="13"/>
      <c r="C139" s="25"/>
      <c r="D139" s="26" t="str">
        <f aca="false">IF($C139="","",IFERROR(IF(INDEX(Bolalar!$B$5:$B$1804,MATCH($C139,Bolalar!$I$5:$I$1804,0))="","",INDEX(Bolalar!$B$5:$B$1804,MATCH($C139,Bolalar!$I$5:$I$1804,0))),""))</f>
        <v/>
      </c>
      <c r="E139" s="15" t="str">
        <f aca="false">IF($C139="","",IFERROR(IF(INDEX(Bolalar!$C$5:$C$1804,MATCH($C139,Bolalar!$I$5:$I$1804,0))="","",INDEX(Bolalar!$C$5:$C$1804,MATCH($C139,Bolalar!$I$5:$I$1804,0))),""))</f>
        <v/>
      </c>
      <c r="F139" s="24"/>
      <c r="G139" s="14" t="str">
        <f aca="false">IF(OR($E139="",$B139=""),"",INT(($B139-$E139)/365.25))</f>
        <v/>
      </c>
      <c r="H139" s="14" t="str">
        <f aca="false">IF($G139="","",IF($G139&lt;=5,"Ha","Yo'q"))</f>
        <v/>
      </c>
      <c r="I139" s="12"/>
      <c r="J139" s="12"/>
      <c r="K139" s="28" t="n">
        <f aca="false">IF(AND($C139&lt;&gt;"",$H139="Ha",$B139&gt;=Boshqaruv!$C$9,$B139&lt;=Boshqaruv!$C$10),IF(COUNTIFS($C$4:$C138,$C139,$H$4:$H138,"Ha",$B$4:$B138,"&gt;="&amp;Boshqaruv!$C$9,$B$4:$B138,"&lt;="&amp;Boshqaruv!$C$10)=0,1,0),0)</f>
        <v>0</v>
      </c>
    </row>
    <row r="140" customFormat="false" ht="15" hidden="false" customHeight="false" outlineLevel="0" collapsed="false">
      <c r="A140" s="8" t="n">
        <v>136</v>
      </c>
      <c r="B140" s="13"/>
      <c r="C140" s="25"/>
      <c r="D140" s="26" t="str">
        <f aca="false">IF($C140="","",IFERROR(IF(INDEX(Bolalar!$B$5:$B$1804,MATCH($C140,Bolalar!$I$5:$I$1804,0))="","",INDEX(Bolalar!$B$5:$B$1804,MATCH($C140,Bolalar!$I$5:$I$1804,0))),""))</f>
        <v/>
      </c>
      <c r="E140" s="15" t="str">
        <f aca="false">IF($C140="","",IFERROR(IF(INDEX(Bolalar!$C$5:$C$1804,MATCH($C140,Bolalar!$I$5:$I$1804,0))="","",INDEX(Bolalar!$C$5:$C$1804,MATCH($C140,Bolalar!$I$5:$I$1804,0))),""))</f>
        <v/>
      </c>
      <c r="F140" s="24"/>
      <c r="G140" s="14" t="str">
        <f aca="false">IF(OR($E140="",$B140=""),"",INT(($B140-$E140)/365.25))</f>
        <v/>
      </c>
      <c r="H140" s="14" t="str">
        <f aca="false">IF($G140="","",IF($G140&lt;=5,"Ha","Yo'q"))</f>
        <v/>
      </c>
      <c r="I140" s="12"/>
      <c r="J140" s="12"/>
      <c r="K140" s="28" t="n">
        <f aca="false">IF(AND($C140&lt;&gt;"",$H140="Ha",$B140&gt;=Boshqaruv!$C$9,$B140&lt;=Boshqaruv!$C$10),IF(COUNTIFS($C$4:$C139,$C140,$H$4:$H139,"Ha",$B$4:$B139,"&gt;="&amp;Boshqaruv!$C$9,$B$4:$B139,"&lt;="&amp;Boshqaruv!$C$10)=0,1,0),0)</f>
        <v>0</v>
      </c>
    </row>
    <row r="141" customFormat="false" ht="15" hidden="false" customHeight="false" outlineLevel="0" collapsed="false">
      <c r="A141" s="8" t="n">
        <v>137</v>
      </c>
      <c r="B141" s="13"/>
      <c r="C141" s="25"/>
      <c r="D141" s="26" t="str">
        <f aca="false">IF($C141="","",IFERROR(IF(INDEX(Bolalar!$B$5:$B$1804,MATCH($C141,Bolalar!$I$5:$I$1804,0))="","",INDEX(Bolalar!$B$5:$B$1804,MATCH($C141,Bolalar!$I$5:$I$1804,0))),""))</f>
        <v/>
      </c>
      <c r="E141" s="15" t="str">
        <f aca="false">IF($C141="","",IFERROR(IF(INDEX(Bolalar!$C$5:$C$1804,MATCH($C141,Bolalar!$I$5:$I$1804,0))="","",INDEX(Bolalar!$C$5:$C$1804,MATCH($C141,Bolalar!$I$5:$I$1804,0))),""))</f>
        <v/>
      </c>
      <c r="F141" s="24"/>
      <c r="G141" s="14" t="str">
        <f aca="false">IF(OR($E141="",$B141=""),"",INT(($B141-$E141)/365.25))</f>
        <v/>
      </c>
      <c r="H141" s="14" t="str">
        <f aca="false">IF($G141="","",IF($G141&lt;=5,"Ha","Yo'q"))</f>
        <v/>
      </c>
      <c r="I141" s="12"/>
      <c r="J141" s="12"/>
      <c r="K141" s="28" t="n">
        <f aca="false">IF(AND($C141&lt;&gt;"",$H141="Ha",$B141&gt;=Boshqaruv!$C$9,$B141&lt;=Boshqaruv!$C$10),IF(COUNTIFS($C$4:$C140,$C141,$H$4:$H140,"Ha",$B$4:$B140,"&gt;="&amp;Boshqaruv!$C$9,$B$4:$B140,"&lt;="&amp;Boshqaruv!$C$10)=0,1,0),0)</f>
        <v>0</v>
      </c>
    </row>
    <row r="142" customFormat="false" ht="15" hidden="false" customHeight="false" outlineLevel="0" collapsed="false">
      <c r="A142" s="8" t="n">
        <v>138</v>
      </c>
      <c r="B142" s="13"/>
      <c r="C142" s="25"/>
      <c r="D142" s="26" t="str">
        <f aca="false">IF($C142="","",IFERROR(IF(INDEX(Bolalar!$B$5:$B$1804,MATCH($C142,Bolalar!$I$5:$I$1804,0))="","",INDEX(Bolalar!$B$5:$B$1804,MATCH($C142,Bolalar!$I$5:$I$1804,0))),""))</f>
        <v/>
      </c>
      <c r="E142" s="15" t="str">
        <f aca="false">IF($C142="","",IFERROR(IF(INDEX(Bolalar!$C$5:$C$1804,MATCH($C142,Bolalar!$I$5:$I$1804,0))="","",INDEX(Bolalar!$C$5:$C$1804,MATCH($C142,Bolalar!$I$5:$I$1804,0))),""))</f>
        <v/>
      </c>
      <c r="F142" s="24"/>
      <c r="G142" s="14" t="str">
        <f aca="false">IF(OR($E142="",$B142=""),"",INT(($B142-$E142)/365.25))</f>
        <v/>
      </c>
      <c r="H142" s="14" t="str">
        <f aca="false">IF($G142="","",IF($G142&lt;=5,"Ha","Yo'q"))</f>
        <v/>
      </c>
      <c r="I142" s="12"/>
      <c r="J142" s="12"/>
      <c r="K142" s="28" t="n">
        <f aca="false">IF(AND($C142&lt;&gt;"",$H142="Ha",$B142&gt;=Boshqaruv!$C$9,$B142&lt;=Boshqaruv!$C$10),IF(COUNTIFS($C$4:$C141,$C142,$H$4:$H141,"Ha",$B$4:$B141,"&gt;="&amp;Boshqaruv!$C$9,$B$4:$B141,"&lt;="&amp;Boshqaruv!$C$10)=0,1,0),0)</f>
        <v>0</v>
      </c>
    </row>
    <row r="143" customFormat="false" ht="15" hidden="false" customHeight="false" outlineLevel="0" collapsed="false">
      <c r="A143" s="8" t="n">
        <v>139</v>
      </c>
      <c r="B143" s="13"/>
      <c r="C143" s="25"/>
      <c r="D143" s="26" t="str">
        <f aca="false">IF($C143="","",IFERROR(IF(INDEX(Bolalar!$B$5:$B$1804,MATCH($C143,Bolalar!$I$5:$I$1804,0))="","",INDEX(Bolalar!$B$5:$B$1804,MATCH($C143,Bolalar!$I$5:$I$1804,0))),""))</f>
        <v/>
      </c>
      <c r="E143" s="15" t="str">
        <f aca="false">IF($C143="","",IFERROR(IF(INDEX(Bolalar!$C$5:$C$1804,MATCH($C143,Bolalar!$I$5:$I$1804,0))="","",INDEX(Bolalar!$C$5:$C$1804,MATCH($C143,Bolalar!$I$5:$I$1804,0))),""))</f>
        <v/>
      </c>
      <c r="F143" s="24"/>
      <c r="G143" s="14" t="str">
        <f aca="false">IF(OR($E143="",$B143=""),"",INT(($B143-$E143)/365.25))</f>
        <v/>
      </c>
      <c r="H143" s="14" t="str">
        <f aca="false">IF($G143="","",IF($G143&lt;=5,"Ha","Yo'q"))</f>
        <v/>
      </c>
      <c r="I143" s="12"/>
      <c r="J143" s="12"/>
      <c r="K143" s="28" t="n">
        <f aca="false">IF(AND($C143&lt;&gt;"",$H143="Ha",$B143&gt;=Boshqaruv!$C$9,$B143&lt;=Boshqaruv!$C$10),IF(COUNTIFS($C$4:$C142,$C143,$H$4:$H142,"Ha",$B$4:$B142,"&gt;="&amp;Boshqaruv!$C$9,$B$4:$B142,"&lt;="&amp;Boshqaruv!$C$10)=0,1,0),0)</f>
        <v>0</v>
      </c>
    </row>
    <row r="144" customFormat="false" ht="15" hidden="false" customHeight="false" outlineLevel="0" collapsed="false">
      <c r="A144" s="8" t="n">
        <v>140</v>
      </c>
      <c r="B144" s="13"/>
      <c r="C144" s="25"/>
      <c r="D144" s="26" t="str">
        <f aca="false">IF($C144="","",IFERROR(IF(INDEX(Bolalar!$B$5:$B$1804,MATCH($C144,Bolalar!$I$5:$I$1804,0))="","",INDEX(Bolalar!$B$5:$B$1804,MATCH($C144,Bolalar!$I$5:$I$1804,0))),""))</f>
        <v/>
      </c>
      <c r="E144" s="15" t="str">
        <f aca="false">IF($C144="","",IFERROR(IF(INDEX(Bolalar!$C$5:$C$1804,MATCH($C144,Bolalar!$I$5:$I$1804,0))="","",INDEX(Bolalar!$C$5:$C$1804,MATCH($C144,Bolalar!$I$5:$I$1804,0))),""))</f>
        <v/>
      </c>
      <c r="F144" s="24"/>
      <c r="G144" s="14" t="str">
        <f aca="false">IF(OR($E144="",$B144=""),"",INT(($B144-$E144)/365.25))</f>
        <v/>
      </c>
      <c r="H144" s="14" t="str">
        <f aca="false">IF($G144="","",IF($G144&lt;=5,"Ha","Yo'q"))</f>
        <v/>
      </c>
      <c r="I144" s="12"/>
      <c r="J144" s="12"/>
      <c r="K144" s="28" t="n">
        <f aca="false">IF(AND($C144&lt;&gt;"",$H144="Ha",$B144&gt;=Boshqaruv!$C$9,$B144&lt;=Boshqaruv!$C$10),IF(COUNTIFS($C$4:$C143,$C144,$H$4:$H143,"Ha",$B$4:$B143,"&gt;="&amp;Boshqaruv!$C$9,$B$4:$B143,"&lt;="&amp;Boshqaruv!$C$10)=0,1,0),0)</f>
        <v>0</v>
      </c>
    </row>
    <row r="145" customFormat="false" ht="15" hidden="false" customHeight="false" outlineLevel="0" collapsed="false">
      <c r="A145" s="8" t="n">
        <v>141</v>
      </c>
      <c r="B145" s="13"/>
      <c r="C145" s="25"/>
      <c r="D145" s="26" t="str">
        <f aca="false">IF($C145="","",IFERROR(IF(INDEX(Bolalar!$B$5:$B$1804,MATCH($C145,Bolalar!$I$5:$I$1804,0))="","",INDEX(Bolalar!$B$5:$B$1804,MATCH($C145,Bolalar!$I$5:$I$1804,0))),""))</f>
        <v/>
      </c>
      <c r="E145" s="15" t="str">
        <f aca="false">IF($C145="","",IFERROR(IF(INDEX(Bolalar!$C$5:$C$1804,MATCH($C145,Bolalar!$I$5:$I$1804,0))="","",INDEX(Bolalar!$C$5:$C$1804,MATCH($C145,Bolalar!$I$5:$I$1804,0))),""))</f>
        <v/>
      </c>
      <c r="F145" s="24"/>
      <c r="G145" s="14" t="str">
        <f aca="false">IF(OR($E145="",$B145=""),"",INT(($B145-$E145)/365.25))</f>
        <v/>
      </c>
      <c r="H145" s="14" t="str">
        <f aca="false">IF($G145="","",IF($G145&lt;=5,"Ha","Yo'q"))</f>
        <v/>
      </c>
      <c r="I145" s="12"/>
      <c r="J145" s="12"/>
      <c r="K145" s="28" t="n">
        <f aca="false">IF(AND($C145&lt;&gt;"",$H145="Ha",$B145&gt;=Boshqaruv!$C$9,$B145&lt;=Boshqaruv!$C$10),IF(COUNTIFS($C$4:$C144,$C145,$H$4:$H144,"Ha",$B$4:$B144,"&gt;="&amp;Boshqaruv!$C$9,$B$4:$B144,"&lt;="&amp;Boshqaruv!$C$10)=0,1,0),0)</f>
        <v>0</v>
      </c>
    </row>
    <row r="146" customFormat="false" ht="15" hidden="false" customHeight="false" outlineLevel="0" collapsed="false">
      <c r="A146" s="8" t="n">
        <v>142</v>
      </c>
      <c r="B146" s="13"/>
      <c r="C146" s="25"/>
      <c r="D146" s="26" t="str">
        <f aca="false">IF($C146="","",IFERROR(IF(INDEX(Bolalar!$B$5:$B$1804,MATCH($C146,Bolalar!$I$5:$I$1804,0))="","",INDEX(Bolalar!$B$5:$B$1804,MATCH($C146,Bolalar!$I$5:$I$1804,0))),""))</f>
        <v/>
      </c>
      <c r="E146" s="15" t="str">
        <f aca="false">IF($C146="","",IFERROR(IF(INDEX(Bolalar!$C$5:$C$1804,MATCH($C146,Bolalar!$I$5:$I$1804,0))="","",INDEX(Bolalar!$C$5:$C$1804,MATCH($C146,Bolalar!$I$5:$I$1804,0))),""))</f>
        <v/>
      </c>
      <c r="F146" s="24"/>
      <c r="G146" s="14" t="str">
        <f aca="false">IF(OR($E146="",$B146=""),"",INT(($B146-$E146)/365.25))</f>
        <v/>
      </c>
      <c r="H146" s="14" t="str">
        <f aca="false">IF($G146="","",IF($G146&lt;=5,"Ha","Yo'q"))</f>
        <v/>
      </c>
      <c r="I146" s="12"/>
      <c r="J146" s="12"/>
      <c r="K146" s="28" t="n">
        <f aca="false">IF(AND($C146&lt;&gt;"",$H146="Ha",$B146&gt;=Boshqaruv!$C$9,$B146&lt;=Boshqaruv!$C$10),IF(COUNTIFS($C$4:$C145,$C146,$H$4:$H145,"Ha",$B$4:$B145,"&gt;="&amp;Boshqaruv!$C$9,$B$4:$B145,"&lt;="&amp;Boshqaruv!$C$10)=0,1,0),0)</f>
        <v>0</v>
      </c>
    </row>
    <row r="147" customFormat="false" ht="15" hidden="false" customHeight="false" outlineLevel="0" collapsed="false">
      <c r="A147" s="8" t="n">
        <v>143</v>
      </c>
      <c r="B147" s="13"/>
      <c r="C147" s="25"/>
      <c r="D147" s="26" t="str">
        <f aca="false">IF($C147="","",IFERROR(IF(INDEX(Bolalar!$B$5:$B$1804,MATCH($C147,Bolalar!$I$5:$I$1804,0))="","",INDEX(Bolalar!$B$5:$B$1804,MATCH($C147,Bolalar!$I$5:$I$1804,0))),""))</f>
        <v/>
      </c>
      <c r="E147" s="15" t="str">
        <f aca="false">IF($C147="","",IFERROR(IF(INDEX(Bolalar!$C$5:$C$1804,MATCH($C147,Bolalar!$I$5:$I$1804,0))="","",INDEX(Bolalar!$C$5:$C$1804,MATCH($C147,Bolalar!$I$5:$I$1804,0))),""))</f>
        <v/>
      </c>
      <c r="F147" s="24"/>
      <c r="G147" s="14" t="str">
        <f aca="false">IF(OR($E147="",$B147=""),"",INT(($B147-$E147)/365.25))</f>
        <v/>
      </c>
      <c r="H147" s="14" t="str">
        <f aca="false">IF($G147="","",IF($G147&lt;=5,"Ha","Yo'q"))</f>
        <v/>
      </c>
      <c r="I147" s="12"/>
      <c r="J147" s="12"/>
      <c r="K147" s="28" t="n">
        <f aca="false">IF(AND($C147&lt;&gt;"",$H147="Ha",$B147&gt;=Boshqaruv!$C$9,$B147&lt;=Boshqaruv!$C$10),IF(COUNTIFS($C$4:$C146,$C147,$H$4:$H146,"Ha",$B$4:$B146,"&gt;="&amp;Boshqaruv!$C$9,$B$4:$B146,"&lt;="&amp;Boshqaruv!$C$10)=0,1,0),0)</f>
        <v>0</v>
      </c>
    </row>
    <row r="148" customFormat="false" ht="15" hidden="false" customHeight="false" outlineLevel="0" collapsed="false">
      <c r="A148" s="8" t="n">
        <v>144</v>
      </c>
      <c r="B148" s="13"/>
      <c r="C148" s="25"/>
      <c r="D148" s="26" t="str">
        <f aca="false">IF($C148="","",IFERROR(IF(INDEX(Bolalar!$B$5:$B$1804,MATCH($C148,Bolalar!$I$5:$I$1804,0))="","",INDEX(Bolalar!$B$5:$B$1804,MATCH($C148,Bolalar!$I$5:$I$1804,0))),""))</f>
        <v/>
      </c>
      <c r="E148" s="15" t="str">
        <f aca="false">IF($C148="","",IFERROR(IF(INDEX(Bolalar!$C$5:$C$1804,MATCH($C148,Bolalar!$I$5:$I$1804,0))="","",INDEX(Bolalar!$C$5:$C$1804,MATCH($C148,Bolalar!$I$5:$I$1804,0))),""))</f>
        <v/>
      </c>
      <c r="F148" s="24"/>
      <c r="G148" s="14" t="str">
        <f aca="false">IF(OR($E148="",$B148=""),"",INT(($B148-$E148)/365.25))</f>
        <v/>
      </c>
      <c r="H148" s="14" t="str">
        <f aca="false">IF($G148="","",IF($G148&lt;=5,"Ha","Yo'q"))</f>
        <v/>
      </c>
      <c r="I148" s="12"/>
      <c r="J148" s="12"/>
      <c r="K148" s="28" t="n">
        <f aca="false">IF(AND($C148&lt;&gt;"",$H148="Ha",$B148&gt;=Boshqaruv!$C$9,$B148&lt;=Boshqaruv!$C$10),IF(COUNTIFS($C$4:$C147,$C148,$H$4:$H147,"Ha",$B$4:$B147,"&gt;="&amp;Boshqaruv!$C$9,$B$4:$B147,"&lt;="&amp;Boshqaruv!$C$10)=0,1,0),0)</f>
        <v>0</v>
      </c>
    </row>
    <row r="149" customFormat="false" ht="15" hidden="false" customHeight="false" outlineLevel="0" collapsed="false">
      <c r="A149" s="8" t="n">
        <v>145</v>
      </c>
      <c r="B149" s="13"/>
      <c r="C149" s="25"/>
      <c r="D149" s="26" t="str">
        <f aca="false">IF($C149="","",IFERROR(IF(INDEX(Bolalar!$B$5:$B$1804,MATCH($C149,Bolalar!$I$5:$I$1804,0))="","",INDEX(Bolalar!$B$5:$B$1804,MATCH($C149,Bolalar!$I$5:$I$1804,0))),""))</f>
        <v/>
      </c>
      <c r="E149" s="15" t="str">
        <f aca="false">IF($C149="","",IFERROR(IF(INDEX(Bolalar!$C$5:$C$1804,MATCH($C149,Bolalar!$I$5:$I$1804,0))="","",INDEX(Bolalar!$C$5:$C$1804,MATCH($C149,Bolalar!$I$5:$I$1804,0))),""))</f>
        <v/>
      </c>
      <c r="F149" s="24"/>
      <c r="G149" s="14" t="str">
        <f aca="false">IF(OR($E149="",$B149=""),"",INT(($B149-$E149)/365.25))</f>
        <v/>
      </c>
      <c r="H149" s="14" t="str">
        <f aca="false">IF($G149="","",IF($G149&lt;=5,"Ha","Yo'q"))</f>
        <v/>
      </c>
      <c r="I149" s="12"/>
      <c r="J149" s="12"/>
      <c r="K149" s="28" t="n">
        <f aca="false">IF(AND($C149&lt;&gt;"",$H149="Ha",$B149&gt;=Boshqaruv!$C$9,$B149&lt;=Boshqaruv!$C$10),IF(COUNTIFS($C$4:$C148,$C149,$H$4:$H148,"Ha",$B$4:$B148,"&gt;="&amp;Boshqaruv!$C$9,$B$4:$B148,"&lt;="&amp;Boshqaruv!$C$10)=0,1,0),0)</f>
        <v>0</v>
      </c>
    </row>
    <row r="150" customFormat="false" ht="15" hidden="false" customHeight="false" outlineLevel="0" collapsed="false">
      <c r="A150" s="8" t="n">
        <v>146</v>
      </c>
      <c r="B150" s="13"/>
      <c r="C150" s="25"/>
      <c r="D150" s="26" t="str">
        <f aca="false">IF($C150="","",IFERROR(IF(INDEX(Bolalar!$B$5:$B$1804,MATCH($C150,Bolalar!$I$5:$I$1804,0))="","",INDEX(Bolalar!$B$5:$B$1804,MATCH($C150,Bolalar!$I$5:$I$1804,0))),""))</f>
        <v/>
      </c>
      <c r="E150" s="15" t="str">
        <f aca="false">IF($C150="","",IFERROR(IF(INDEX(Bolalar!$C$5:$C$1804,MATCH($C150,Bolalar!$I$5:$I$1804,0))="","",INDEX(Bolalar!$C$5:$C$1804,MATCH($C150,Bolalar!$I$5:$I$1804,0))),""))</f>
        <v/>
      </c>
      <c r="F150" s="24"/>
      <c r="G150" s="14" t="str">
        <f aca="false">IF(OR($E150="",$B150=""),"",INT(($B150-$E150)/365.25))</f>
        <v/>
      </c>
      <c r="H150" s="14" t="str">
        <f aca="false">IF($G150="","",IF($G150&lt;=5,"Ha","Yo'q"))</f>
        <v/>
      </c>
      <c r="I150" s="12"/>
      <c r="J150" s="12"/>
      <c r="K150" s="28" t="n">
        <f aca="false">IF(AND($C150&lt;&gt;"",$H150="Ha",$B150&gt;=Boshqaruv!$C$9,$B150&lt;=Boshqaruv!$C$10),IF(COUNTIFS($C$4:$C149,$C150,$H$4:$H149,"Ha",$B$4:$B149,"&gt;="&amp;Boshqaruv!$C$9,$B$4:$B149,"&lt;="&amp;Boshqaruv!$C$10)=0,1,0),0)</f>
        <v>0</v>
      </c>
    </row>
    <row r="151" customFormat="false" ht="15" hidden="false" customHeight="false" outlineLevel="0" collapsed="false">
      <c r="A151" s="8" t="n">
        <v>147</v>
      </c>
      <c r="B151" s="13"/>
      <c r="C151" s="25"/>
      <c r="D151" s="26" t="str">
        <f aca="false">IF($C151="","",IFERROR(IF(INDEX(Bolalar!$B$5:$B$1804,MATCH($C151,Bolalar!$I$5:$I$1804,0))="","",INDEX(Bolalar!$B$5:$B$1804,MATCH($C151,Bolalar!$I$5:$I$1804,0))),""))</f>
        <v/>
      </c>
      <c r="E151" s="15" t="str">
        <f aca="false">IF($C151="","",IFERROR(IF(INDEX(Bolalar!$C$5:$C$1804,MATCH($C151,Bolalar!$I$5:$I$1804,0))="","",INDEX(Bolalar!$C$5:$C$1804,MATCH($C151,Bolalar!$I$5:$I$1804,0))),""))</f>
        <v/>
      </c>
      <c r="F151" s="24"/>
      <c r="G151" s="14" t="str">
        <f aca="false">IF(OR($E151="",$B151=""),"",INT(($B151-$E151)/365.25))</f>
        <v/>
      </c>
      <c r="H151" s="14" t="str">
        <f aca="false">IF($G151="","",IF($G151&lt;=5,"Ha","Yo'q"))</f>
        <v/>
      </c>
      <c r="I151" s="12"/>
      <c r="J151" s="12"/>
      <c r="K151" s="28" t="n">
        <f aca="false">IF(AND($C151&lt;&gt;"",$H151="Ha",$B151&gt;=Boshqaruv!$C$9,$B151&lt;=Boshqaruv!$C$10),IF(COUNTIFS($C$4:$C150,$C151,$H$4:$H150,"Ha",$B$4:$B150,"&gt;="&amp;Boshqaruv!$C$9,$B$4:$B150,"&lt;="&amp;Boshqaruv!$C$10)=0,1,0),0)</f>
        <v>0</v>
      </c>
    </row>
    <row r="152" customFormat="false" ht="15" hidden="false" customHeight="false" outlineLevel="0" collapsed="false">
      <c r="A152" s="8" t="n">
        <v>148</v>
      </c>
      <c r="B152" s="13"/>
      <c r="C152" s="25"/>
      <c r="D152" s="26" t="str">
        <f aca="false">IF($C152="","",IFERROR(IF(INDEX(Bolalar!$B$5:$B$1804,MATCH($C152,Bolalar!$I$5:$I$1804,0))="","",INDEX(Bolalar!$B$5:$B$1804,MATCH($C152,Bolalar!$I$5:$I$1804,0))),""))</f>
        <v/>
      </c>
      <c r="E152" s="15" t="str">
        <f aca="false">IF($C152="","",IFERROR(IF(INDEX(Bolalar!$C$5:$C$1804,MATCH($C152,Bolalar!$I$5:$I$1804,0))="","",INDEX(Bolalar!$C$5:$C$1804,MATCH($C152,Bolalar!$I$5:$I$1804,0))),""))</f>
        <v/>
      </c>
      <c r="F152" s="24"/>
      <c r="G152" s="14" t="str">
        <f aca="false">IF(OR($E152="",$B152=""),"",INT(($B152-$E152)/365.25))</f>
        <v/>
      </c>
      <c r="H152" s="14" t="str">
        <f aca="false">IF($G152="","",IF($G152&lt;=5,"Ha","Yo'q"))</f>
        <v/>
      </c>
      <c r="I152" s="12"/>
      <c r="J152" s="12"/>
      <c r="K152" s="28" t="n">
        <f aca="false">IF(AND($C152&lt;&gt;"",$H152="Ha",$B152&gt;=Boshqaruv!$C$9,$B152&lt;=Boshqaruv!$C$10),IF(COUNTIFS($C$4:$C151,$C152,$H$4:$H151,"Ha",$B$4:$B151,"&gt;="&amp;Boshqaruv!$C$9,$B$4:$B151,"&lt;="&amp;Boshqaruv!$C$10)=0,1,0),0)</f>
        <v>0</v>
      </c>
    </row>
    <row r="153" customFormat="false" ht="15" hidden="false" customHeight="false" outlineLevel="0" collapsed="false">
      <c r="A153" s="8" t="n">
        <v>149</v>
      </c>
      <c r="B153" s="13"/>
      <c r="C153" s="25"/>
      <c r="D153" s="26" t="str">
        <f aca="false">IF($C153="","",IFERROR(IF(INDEX(Bolalar!$B$5:$B$1804,MATCH($C153,Bolalar!$I$5:$I$1804,0))="","",INDEX(Bolalar!$B$5:$B$1804,MATCH($C153,Bolalar!$I$5:$I$1804,0))),""))</f>
        <v/>
      </c>
      <c r="E153" s="15" t="str">
        <f aca="false">IF($C153="","",IFERROR(IF(INDEX(Bolalar!$C$5:$C$1804,MATCH($C153,Bolalar!$I$5:$I$1804,0))="","",INDEX(Bolalar!$C$5:$C$1804,MATCH($C153,Bolalar!$I$5:$I$1804,0))),""))</f>
        <v/>
      </c>
      <c r="F153" s="24"/>
      <c r="G153" s="14" t="str">
        <f aca="false">IF(OR($E153="",$B153=""),"",INT(($B153-$E153)/365.25))</f>
        <v/>
      </c>
      <c r="H153" s="14" t="str">
        <f aca="false">IF($G153="","",IF($G153&lt;=5,"Ha","Yo'q"))</f>
        <v/>
      </c>
      <c r="I153" s="12"/>
      <c r="J153" s="12"/>
      <c r="K153" s="28" t="n">
        <f aca="false">IF(AND($C153&lt;&gt;"",$H153="Ha",$B153&gt;=Boshqaruv!$C$9,$B153&lt;=Boshqaruv!$C$10),IF(COUNTIFS($C$4:$C152,$C153,$H$4:$H152,"Ha",$B$4:$B152,"&gt;="&amp;Boshqaruv!$C$9,$B$4:$B152,"&lt;="&amp;Boshqaruv!$C$10)=0,1,0),0)</f>
        <v>0</v>
      </c>
    </row>
    <row r="154" customFormat="false" ht="15" hidden="false" customHeight="false" outlineLevel="0" collapsed="false">
      <c r="A154" s="8" t="n">
        <v>150</v>
      </c>
      <c r="B154" s="13"/>
      <c r="C154" s="25"/>
      <c r="D154" s="26" t="str">
        <f aca="false">IF($C154="","",IFERROR(IF(INDEX(Bolalar!$B$5:$B$1804,MATCH($C154,Bolalar!$I$5:$I$1804,0))="","",INDEX(Bolalar!$B$5:$B$1804,MATCH($C154,Bolalar!$I$5:$I$1804,0))),""))</f>
        <v/>
      </c>
      <c r="E154" s="15" t="str">
        <f aca="false">IF($C154="","",IFERROR(IF(INDEX(Bolalar!$C$5:$C$1804,MATCH($C154,Bolalar!$I$5:$I$1804,0))="","",INDEX(Bolalar!$C$5:$C$1804,MATCH($C154,Bolalar!$I$5:$I$1804,0))),""))</f>
        <v/>
      </c>
      <c r="F154" s="24"/>
      <c r="G154" s="14" t="str">
        <f aca="false">IF(OR($E154="",$B154=""),"",INT(($B154-$E154)/365.25))</f>
        <v/>
      </c>
      <c r="H154" s="14" t="str">
        <f aca="false">IF($G154="","",IF($G154&lt;=5,"Ha","Yo'q"))</f>
        <v/>
      </c>
      <c r="I154" s="12"/>
      <c r="J154" s="12"/>
      <c r="K154" s="28" t="n">
        <f aca="false">IF(AND($C154&lt;&gt;"",$H154="Ha",$B154&gt;=Boshqaruv!$C$9,$B154&lt;=Boshqaruv!$C$10),IF(COUNTIFS($C$4:$C153,$C154,$H$4:$H153,"Ha",$B$4:$B153,"&gt;="&amp;Boshqaruv!$C$9,$B$4:$B153,"&lt;="&amp;Boshqaruv!$C$10)=0,1,0),0)</f>
        <v>0</v>
      </c>
    </row>
    <row r="155" customFormat="false" ht="15" hidden="false" customHeight="false" outlineLevel="0" collapsed="false">
      <c r="A155" s="8" t="n">
        <v>151</v>
      </c>
      <c r="B155" s="13"/>
      <c r="C155" s="25"/>
      <c r="D155" s="26" t="str">
        <f aca="false">IF($C155="","",IFERROR(IF(INDEX(Bolalar!$B$5:$B$1804,MATCH($C155,Bolalar!$I$5:$I$1804,0))="","",INDEX(Bolalar!$B$5:$B$1804,MATCH($C155,Bolalar!$I$5:$I$1804,0))),""))</f>
        <v/>
      </c>
      <c r="E155" s="15" t="str">
        <f aca="false">IF($C155="","",IFERROR(IF(INDEX(Bolalar!$C$5:$C$1804,MATCH($C155,Bolalar!$I$5:$I$1804,0))="","",INDEX(Bolalar!$C$5:$C$1804,MATCH($C155,Bolalar!$I$5:$I$1804,0))),""))</f>
        <v/>
      </c>
      <c r="F155" s="24"/>
      <c r="G155" s="14" t="str">
        <f aca="false">IF(OR($E155="",$B155=""),"",INT(($B155-$E155)/365.25))</f>
        <v/>
      </c>
      <c r="H155" s="14" t="str">
        <f aca="false">IF($G155="","",IF($G155&lt;=5,"Ha","Yo'q"))</f>
        <v/>
      </c>
      <c r="I155" s="12"/>
      <c r="J155" s="12"/>
      <c r="K155" s="28" t="n">
        <f aca="false">IF(AND($C155&lt;&gt;"",$H155="Ha",$B155&gt;=Boshqaruv!$C$9,$B155&lt;=Boshqaruv!$C$10),IF(COUNTIFS($C$4:$C154,$C155,$H$4:$H154,"Ha",$B$4:$B154,"&gt;="&amp;Boshqaruv!$C$9,$B$4:$B154,"&lt;="&amp;Boshqaruv!$C$10)=0,1,0),0)</f>
        <v>0</v>
      </c>
    </row>
    <row r="156" customFormat="false" ht="15" hidden="false" customHeight="false" outlineLevel="0" collapsed="false">
      <c r="A156" s="8" t="n">
        <v>152</v>
      </c>
      <c r="B156" s="13"/>
      <c r="C156" s="25"/>
      <c r="D156" s="26" t="str">
        <f aca="false">IF($C156="","",IFERROR(IF(INDEX(Bolalar!$B$5:$B$1804,MATCH($C156,Bolalar!$I$5:$I$1804,0))="","",INDEX(Bolalar!$B$5:$B$1804,MATCH($C156,Bolalar!$I$5:$I$1804,0))),""))</f>
        <v/>
      </c>
      <c r="E156" s="15" t="str">
        <f aca="false">IF($C156="","",IFERROR(IF(INDEX(Bolalar!$C$5:$C$1804,MATCH($C156,Bolalar!$I$5:$I$1804,0))="","",INDEX(Bolalar!$C$5:$C$1804,MATCH($C156,Bolalar!$I$5:$I$1804,0))),""))</f>
        <v/>
      </c>
      <c r="F156" s="24"/>
      <c r="G156" s="14" t="str">
        <f aca="false">IF(OR($E156="",$B156=""),"",INT(($B156-$E156)/365.25))</f>
        <v/>
      </c>
      <c r="H156" s="14" t="str">
        <f aca="false">IF($G156="","",IF($G156&lt;=5,"Ha","Yo'q"))</f>
        <v/>
      </c>
      <c r="I156" s="12"/>
      <c r="J156" s="12"/>
      <c r="K156" s="28" t="n">
        <f aca="false">IF(AND($C156&lt;&gt;"",$H156="Ha",$B156&gt;=Boshqaruv!$C$9,$B156&lt;=Boshqaruv!$C$10),IF(COUNTIFS($C$4:$C155,$C156,$H$4:$H155,"Ha",$B$4:$B155,"&gt;="&amp;Boshqaruv!$C$9,$B$4:$B155,"&lt;="&amp;Boshqaruv!$C$10)=0,1,0),0)</f>
        <v>0</v>
      </c>
    </row>
    <row r="157" customFormat="false" ht="15" hidden="false" customHeight="false" outlineLevel="0" collapsed="false">
      <c r="A157" s="8" t="n">
        <v>153</v>
      </c>
      <c r="B157" s="13"/>
      <c r="C157" s="25"/>
      <c r="D157" s="26" t="str">
        <f aca="false">IF($C157="","",IFERROR(IF(INDEX(Bolalar!$B$5:$B$1804,MATCH($C157,Bolalar!$I$5:$I$1804,0))="","",INDEX(Bolalar!$B$5:$B$1804,MATCH($C157,Bolalar!$I$5:$I$1804,0))),""))</f>
        <v/>
      </c>
      <c r="E157" s="15" t="str">
        <f aca="false">IF($C157="","",IFERROR(IF(INDEX(Bolalar!$C$5:$C$1804,MATCH($C157,Bolalar!$I$5:$I$1804,0))="","",INDEX(Bolalar!$C$5:$C$1804,MATCH($C157,Bolalar!$I$5:$I$1804,0))),""))</f>
        <v/>
      </c>
      <c r="F157" s="24"/>
      <c r="G157" s="14" t="str">
        <f aca="false">IF(OR($E157="",$B157=""),"",INT(($B157-$E157)/365.25))</f>
        <v/>
      </c>
      <c r="H157" s="14" t="str">
        <f aca="false">IF($G157="","",IF($G157&lt;=5,"Ha","Yo'q"))</f>
        <v/>
      </c>
      <c r="I157" s="12"/>
      <c r="J157" s="12"/>
      <c r="K157" s="28" t="n">
        <f aca="false">IF(AND($C157&lt;&gt;"",$H157="Ha",$B157&gt;=Boshqaruv!$C$9,$B157&lt;=Boshqaruv!$C$10),IF(COUNTIFS($C$4:$C156,$C157,$H$4:$H156,"Ha",$B$4:$B156,"&gt;="&amp;Boshqaruv!$C$9,$B$4:$B156,"&lt;="&amp;Boshqaruv!$C$10)=0,1,0),0)</f>
        <v>0</v>
      </c>
    </row>
    <row r="158" customFormat="false" ht="15" hidden="false" customHeight="false" outlineLevel="0" collapsed="false">
      <c r="A158" s="8" t="n">
        <v>154</v>
      </c>
      <c r="B158" s="13"/>
      <c r="C158" s="25"/>
      <c r="D158" s="26" t="str">
        <f aca="false">IF($C158="","",IFERROR(IF(INDEX(Bolalar!$B$5:$B$1804,MATCH($C158,Bolalar!$I$5:$I$1804,0))="","",INDEX(Bolalar!$B$5:$B$1804,MATCH($C158,Bolalar!$I$5:$I$1804,0))),""))</f>
        <v/>
      </c>
      <c r="E158" s="15" t="str">
        <f aca="false">IF($C158="","",IFERROR(IF(INDEX(Bolalar!$C$5:$C$1804,MATCH($C158,Bolalar!$I$5:$I$1804,0))="","",INDEX(Bolalar!$C$5:$C$1804,MATCH($C158,Bolalar!$I$5:$I$1804,0))),""))</f>
        <v/>
      </c>
      <c r="F158" s="24"/>
      <c r="G158" s="14" t="str">
        <f aca="false">IF(OR($E158="",$B158=""),"",INT(($B158-$E158)/365.25))</f>
        <v/>
      </c>
      <c r="H158" s="14" t="str">
        <f aca="false">IF($G158="","",IF($G158&lt;=5,"Ha","Yo'q"))</f>
        <v/>
      </c>
      <c r="I158" s="12"/>
      <c r="J158" s="12"/>
      <c r="K158" s="28" t="n">
        <f aca="false">IF(AND($C158&lt;&gt;"",$H158="Ha",$B158&gt;=Boshqaruv!$C$9,$B158&lt;=Boshqaruv!$C$10),IF(COUNTIFS($C$4:$C157,$C158,$H$4:$H157,"Ha",$B$4:$B157,"&gt;="&amp;Boshqaruv!$C$9,$B$4:$B157,"&lt;="&amp;Boshqaruv!$C$10)=0,1,0),0)</f>
        <v>0</v>
      </c>
    </row>
    <row r="159" customFormat="false" ht="15" hidden="false" customHeight="false" outlineLevel="0" collapsed="false">
      <c r="A159" s="8" t="n">
        <v>155</v>
      </c>
      <c r="B159" s="13"/>
      <c r="C159" s="25"/>
      <c r="D159" s="26" t="str">
        <f aca="false">IF($C159="","",IFERROR(IF(INDEX(Bolalar!$B$5:$B$1804,MATCH($C159,Bolalar!$I$5:$I$1804,0))="","",INDEX(Bolalar!$B$5:$B$1804,MATCH($C159,Bolalar!$I$5:$I$1804,0))),""))</f>
        <v/>
      </c>
      <c r="E159" s="15" t="str">
        <f aca="false">IF($C159="","",IFERROR(IF(INDEX(Bolalar!$C$5:$C$1804,MATCH($C159,Bolalar!$I$5:$I$1804,0))="","",INDEX(Bolalar!$C$5:$C$1804,MATCH($C159,Bolalar!$I$5:$I$1804,0))),""))</f>
        <v/>
      </c>
      <c r="F159" s="24"/>
      <c r="G159" s="14" t="str">
        <f aca="false">IF(OR($E159="",$B159=""),"",INT(($B159-$E159)/365.25))</f>
        <v/>
      </c>
      <c r="H159" s="14" t="str">
        <f aca="false">IF($G159="","",IF($G159&lt;=5,"Ha","Yo'q"))</f>
        <v/>
      </c>
      <c r="I159" s="12"/>
      <c r="J159" s="12"/>
      <c r="K159" s="28" t="n">
        <f aca="false">IF(AND($C159&lt;&gt;"",$H159="Ha",$B159&gt;=Boshqaruv!$C$9,$B159&lt;=Boshqaruv!$C$10),IF(COUNTIFS($C$4:$C158,$C159,$H$4:$H158,"Ha",$B$4:$B158,"&gt;="&amp;Boshqaruv!$C$9,$B$4:$B158,"&lt;="&amp;Boshqaruv!$C$10)=0,1,0),0)</f>
        <v>0</v>
      </c>
    </row>
    <row r="160" customFormat="false" ht="15" hidden="false" customHeight="false" outlineLevel="0" collapsed="false">
      <c r="A160" s="8" t="n">
        <v>156</v>
      </c>
      <c r="B160" s="13"/>
      <c r="C160" s="25"/>
      <c r="D160" s="26" t="str">
        <f aca="false">IF($C160="","",IFERROR(IF(INDEX(Bolalar!$B$5:$B$1804,MATCH($C160,Bolalar!$I$5:$I$1804,0))="","",INDEX(Bolalar!$B$5:$B$1804,MATCH($C160,Bolalar!$I$5:$I$1804,0))),""))</f>
        <v/>
      </c>
      <c r="E160" s="15" t="str">
        <f aca="false">IF($C160="","",IFERROR(IF(INDEX(Bolalar!$C$5:$C$1804,MATCH($C160,Bolalar!$I$5:$I$1804,0))="","",INDEX(Bolalar!$C$5:$C$1804,MATCH($C160,Bolalar!$I$5:$I$1804,0))),""))</f>
        <v/>
      </c>
      <c r="F160" s="24"/>
      <c r="G160" s="14" t="str">
        <f aca="false">IF(OR($E160="",$B160=""),"",INT(($B160-$E160)/365.25))</f>
        <v/>
      </c>
      <c r="H160" s="14" t="str">
        <f aca="false">IF($G160="","",IF($G160&lt;=5,"Ha","Yo'q"))</f>
        <v/>
      </c>
      <c r="I160" s="12"/>
      <c r="J160" s="12"/>
      <c r="K160" s="28" t="n">
        <f aca="false">IF(AND($C160&lt;&gt;"",$H160="Ha",$B160&gt;=Boshqaruv!$C$9,$B160&lt;=Boshqaruv!$C$10),IF(COUNTIFS($C$4:$C159,$C160,$H$4:$H159,"Ha",$B$4:$B159,"&gt;="&amp;Boshqaruv!$C$9,$B$4:$B159,"&lt;="&amp;Boshqaruv!$C$10)=0,1,0),0)</f>
        <v>0</v>
      </c>
    </row>
    <row r="161" customFormat="false" ht="15" hidden="false" customHeight="false" outlineLevel="0" collapsed="false">
      <c r="A161" s="8" t="n">
        <v>157</v>
      </c>
      <c r="B161" s="13"/>
      <c r="C161" s="25"/>
      <c r="D161" s="26" t="str">
        <f aca="false">IF($C161="","",IFERROR(IF(INDEX(Bolalar!$B$5:$B$1804,MATCH($C161,Bolalar!$I$5:$I$1804,0))="","",INDEX(Bolalar!$B$5:$B$1804,MATCH($C161,Bolalar!$I$5:$I$1804,0))),""))</f>
        <v/>
      </c>
      <c r="E161" s="15" t="str">
        <f aca="false">IF($C161="","",IFERROR(IF(INDEX(Bolalar!$C$5:$C$1804,MATCH($C161,Bolalar!$I$5:$I$1804,0))="","",INDEX(Bolalar!$C$5:$C$1804,MATCH($C161,Bolalar!$I$5:$I$1804,0))),""))</f>
        <v/>
      </c>
      <c r="F161" s="24"/>
      <c r="G161" s="14" t="str">
        <f aca="false">IF(OR($E161="",$B161=""),"",INT(($B161-$E161)/365.25))</f>
        <v/>
      </c>
      <c r="H161" s="14" t="str">
        <f aca="false">IF($G161="","",IF($G161&lt;=5,"Ha","Yo'q"))</f>
        <v/>
      </c>
      <c r="I161" s="12"/>
      <c r="J161" s="12"/>
      <c r="K161" s="28" t="n">
        <f aca="false">IF(AND($C161&lt;&gt;"",$H161="Ha",$B161&gt;=Boshqaruv!$C$9,$B161&lt;=Boshqaruv!$C$10),IF(COUNTIFS($C$4:$C160,$C161,$H$4:$H160,"Ha",$B$4:$B160,"&gt;="&amp;Boshqaruv!$C$9,$B$4:$B160,"&lt;="&amp;Boshqaruv!$C$10)=0,1,0),0)</f>
        <v>0</v>
      </c>
    </row>
    <row r="162" customFormat="false" ht="15" hidden="false" customHeight="false" outlineLevel="0" collapsed="false">
      <c r="A162" s="8" t="n">
        <v>158</v>
      </c>
      <c r="B162" s="13"/>
      <c r="C162" s="25"/>
      <c r="D162" s="26" t="str">
        <f aca="false">IF($C162="","",IFERROR(IF(INDEX(Bolalar!$B$5:$B$1804,MATCH($C162,Bolalar!$I$5:$I$1804,0))="","",INDEX(Bolalar!$B$5:$B$1804,MATCH($C162,Bolalar!$I$5:$I$1804,0))),""))</f>
        <v/>
      </c>
      <c r="E162" s="15" t="str">
        <f aca="false">IF($C162="","",IFERROR(IF(INDEX(Bolalar!$C$5:$C$1804,MATCH($C162,Bolalar!$I$5:$I$1804,0))="","",INDEX(Bolalar!$C$5:$C$1804,MATCH($C162,Bolalar!$I$5:$I$1804,0))),""))</f>
        <v/>
      </c>
      <c r="F162" s="24"/>
      <c r="G162" s="14" t="str">
        <f aca="false">IF(OR($E162="",$B162=""),"",INT(($B162-$E162)/365.25))</f>
        <v/>
      </c>
      <c r="H162" s="14" t="str">
        <f aca="false">IF($G162="","",IF($G162&lt;=5,"Ha","Yo'q"))</f>
        <v/>
      </c>
      <c r="I162" s="12"/>
      <c r="J162" s="12"/>
      <c r="K162" s="28" t="n">
        <f aca="false">IF(AND($C162&lt;&gt;"",$H162="Ha",$B162&gt;=Boshqaruv!$C$9,$B162&lt;=Boshqaruv!$C$10),IF(COUNTIFS($C$4:$C161,$C162,$H$4:$H161,"Ha",$B$4:$B161,"&gt;="&amp;Boshqaruv!$C$9,$B$4:$B161,"&lt;="&amp;Boshqaruv!$C$10)=0,1,0),0)</f>
        <v>0</v>
      </c>
    </row>
    <row r="163" customFormat="false" ht="15" hidden="false" customHeight="false" outlineLevel="0" collapsed="false">
      <c r="A163" s="8" t="n">
        <v>159</v>
      </c>
      <c r="B163" s="13"/>
      <c r="C163" s="25"/>
      <c r="D163" s="26" t="str">
        <f aca="false">IF($C163="","",IFERROR(IF(INDEX(Bolalar!$B$5:$B$1804,MATCH($C163,Bolalar!$I$5:$I$1804,0))="","",INDEX(Bolalar!$B$5:$B$1804,MATCH($C163,Bolalar!$I$5:$I$1804,0))),""))</f>
        <v/>
      </c>
      <c r="E163" s="15" t="str">
        <f aca="false">IF($C163="","",IFERROR(IF(INDEX(Bolalar!$C$5:$C$1804,MATCH($C163,Bolalar!$I$5:$I$1804,0))="","",INDEX(Bolalar!$C$5:$C$1804,MATCH($C163,Bolalar!$I$5:$I$1804,0))),""))</f>
        <v/>
      </c>
      <c r="F163" s="24"/>
      <c r="G163" s="14" t="str">
        <f aca="false">IF(OR($E163="",$B163=""),"",INT(($B163-$E163)/365.25))</f>
        <v/>
      </c>
      <c r="H163" s="14" t="str">
        <f aca="false">IF($G163="","",IF($G163&lt;=5,"Ha","Yo'q"))</f>
        <v/>
      </c>
      <c r="I163" s="12"/>
      <c r="J163" s="12"/>
      <c r="K163" s="28" t="n">
        <f aca="false">IF(AND($C163&lt;&gt;"",$H163="Ha",$B163&gt;=Boshqaruv!$C$9,$B163&lt;=Boshqaruv!$C$10),IF(COUNTIFS($C$4:$C162,$C163,$H$4:$H162,"Ha",$B$4:$B162,"&gt;="&amp;Boshqaruv!$C$9,$B$4:$B162,"&lt;="&amp;Boshqaruv!$C$10)=0,1,0),0)</f>
        <v>0</v>
      </c>
    </row>
    <row r="164" customFormat="false" ht="15" hidden="false" customHeight="false" outlineLevel="0" collapsed="false">
      <c r="A164" s="8" t="n">
        <v>160</v>
      </c>
      <c r="B164" s="13"/>
      <c r="C164" s="25"/>
      <c r="D164" s="26" t="str">
        <f aca="false">IF($C164="","",IFERROR(IF(INDEX(Bolalar!$B$5:$B$1804,MATCH($C164,Bolalar!$I$5:$I$1804,0))="","",INDEX(Bolalar!$B$5:$B$1804,MATCH($C164,Bolalar!$I$5:$I$1804,0))),""))</f>
        <v/>
      </c>
      <c r="E164" s="15" t="str">
        <f aca="false">IF($C164="","",IFERROR(IF(INDEX(Bolalar!$C$5:$C$1804,MATCH($C164,Bolalar!$I$5:$I$1804,0))="","",INDEX(Bolalar!$C$5:$C$1804,MATCH($C164,Bolalar!$I$5:$I$1804,0))),""))</f>
        <v/>
      </c>
      <c r="F164" s="24"/>
      <c r="G164" s="14" t="str">
        <f aca="false">IF(OR($E164="",$B164=""),"",INT(($B164-$E164)/365.25))</f>
        <v/>
      </c>
      <c r="H164" s="14" t="str">
        <f aca="false">IF($G164="","",IF($G164&lt;=5,"Ha","Yo'q"))</f>
        <v/>
      </c>
      <c r="I164" s="12"/>
      <c r="J164" s="12"/>
      <c r="K164" s="28" t="n">
        <f aca="false">IF(AND($C164&lt;&gt;"",$H164="Ha",$B164&gt;=Boshqaruv!$C$9,$B164&lt;=Boshqaruv!$C$10),IF(COUNTIFS($C$4:$C163,$C164,$H$4:$H163,"Ha",$B$4:$B163,"&gt;="&amp;Boshqaruv!$C$9,$B$4:$B163,"&lt;="&amp;Boshqaruv!$C$10)=0,1,0),0)</f>
        <v>0</v>
      </c>
    </row>
    <row r="165" customFormat="false" ht="15" hidden="false" customHeight="false" outlineLevel="0" collapsed="false">
      <c r="A165" s="8" t="n">
        <v>161</v>
      </c>
      <c r="B165" s="13"/>
      <c r="C165" s="25"/>
      <c r="D165" s="26" t="str">
        <f aca="false">IF($C165="","",IFERROR(IF(INDEX(Bolalar!$B$5:$B$1804,MATCH($C165,Bolalar!$I$5:$I$1804,0))="","",INDEX(Bolalar!$B$5:$B$1804,MATCH($C165,Bolalar!$I$5:$I$1804,0))),""))</f>
        <v/>
      </c>
      <c r="E165" s="15" t="str">
        <f aca="false">IF($C165="","",IFERROR(IF(INDEX(Bolalar!$C$5:$C$1804,MATCH($C165,Bolalar!$I$5:$I$1804,0))="","",INDEX(Bolalar!$C$5:$C$1804,MATCH($C165,Bolalar!$I$5:$I$1804,0))),""))</f>
        <v/>
      </c>
      <c r="F165" s="24"/>
      <c r="G165" s="14" t="str">
        <f aca="false">IF(OR($E165="",$B165=""),"",INT(($B165-$E165)/365.25))</f>
        <v/>
      </c>
      <c r="H165" s="14" t="str">
        <f aca="false">IF($G165="","",IF($G165&lt;=5,"Ha","Yo'q"))</f>
        <v/>
      </c>
      <c r="I165" s="12"/>
      <c r="J165" s="12"/>
      <c r="K165" s="28" t="n">
        <f aca="false">IF(AND($C165&lt;&gt;"",$H165="Ha",$B165&gt;=Boshqaruv!$C$9,$B165&lt;=Boshqaruv!$C$10),IF(COUNTIFS($C$4:$C164,$C165,$H$4:$H164,"Ha",$B$4:$B164,"&gt;="&amp;Boshqaruv!$C$9,$B$4:$B164,"&lt;="&amp;Boshqaruv!$C$10)=0,1,0),0)</f>
        <v>0</v>
      </c>
    </row>
    <row r="166" customFormat="false" ht="15" hidden="false" customHeight="false" outlineLevel="0" collapsed="false">
      <c r="A166" s="8" t="n">
        <v>162</v>
      </c>
      <c r="B166" s="13"/>
      <c r="C166" s="25"/>
      <c r="D166" s="26" t="str">
        <f aca="false">IF($C166="","",IFERROR(IF(INDEX(Bolalar!$B$5:$B$1804,MATCH($C166,Bolalar!$I$5:$I$1804,0))="","",INDEX(Bolalar!$B$5:$B$1804,MATCH($C166,Bolalar!$I$5:$I$1804,0))),""))</f>
        <v/>
      </c>
      <c r="E166" s="15" t="str">
        <f aca="false">IF($C166="","",IFERROR(IF(INDEX(Bolalar!$C$5:$C$1804,MATCH($C166,Bolalar!$I$5:$I$1804,0))="","",INDEX(Bolalar!$C$5:$C$1804,MATCH($C166,Bolalar!$I$5:$I$1804,0))),""))</f>
        <v/>
      </c>
      <c r="F166" s="24"/>
      <c r="G166" s="14" t="str">
        <f aca="false">IF(OR($E166="",$B166=""),"",INT(($B166-$E166)/365.25))</f>
        <v/>
      </c>
      <c r="H166" s="14" t="str">
        <f aca="false">IF($G166="","",IF($G166&lt;=5,"Ha","Yo'q"))</f>
        <v/>
      </c>
      <c r="I166" s="12"/>
      <c r="J166" s="12"/>
      <c r="K166" s="28" t="n">
        <f aca="false">IF(AND($C166&lt;&gt;"",$H166="Ha",$B166&gt;=Boshqaruv!$C$9,$B166&lt;=Boshqaruv!$C$10),IF(COUNTIFS($C$4:$C165,$C166,$H$4:$H165,"Ha",$B$4:$B165,"&gt;="&amp;Boshqaruv!$C$9,$B$4:$B165,"&lt;="&amp;Boshqaruv!$C$10)=0,1,0),0)</f>
        <v>0</v>
      </c>
    </row>
    <row r="167" customFormat="false" ht="15" hidden="false" customHeight="false" outlineLevel="0" collapsed="false">
      <c r="A167" s="8" t="n">
        <v>163</v>
      </c>
      <c r="B167" s="13"/>
      <c r="C167" s="25"/>
      <c r="D167" s="26" t="str">
        <f aca="false">IF($C167="","",IFERROR(IF(INDEX(Bolalar!$B$5:$B$1804,MATCH($C167,Bolalar!$I$5:$I$1804,0))="","",INDEX(Bolalar!$B$5:$B$1804,MATCH($C167,Bolalar!$I$5:$I$1804,0))),""))</f>
        <v/>
      </c>
      <c r="E167" s="15" t="str">
        <f aca="false">IF($C167="","",IFERROR(IF(INDEX(Bolalar!$C$5:$C$1804,MATCH($C167,Bolalar!$I$5:$I$1804,0))="","",INDEX(Bolalar!$C$5:$C$1804,MATCH($C167,Bolalar!$I$5:$I$1804,0))),""))</f>
        <v/>
      </c>
      <c r="F167" s="24"/>
      <c r="G167" s="14" t="str">
        <f aca="false">IF(OR($E167="",$B167=""),"",INT(($B167-$E167)/365.25))</f>
        <v/>
      </c>
      <c r="H167" s="14" t="str">
        <f aca="false">IF($G167="","",IF($G167&lt;=5,"Ha","Yo'q"))</f>
        <v/>
      </c>
      <c r="I167" s="12"/>
      <c r="J167" s="12"/>
      <c r="K167" s="28" t="n">
        <f aca="false">IF(AND($C167&lt;&gt;"",$H167="Ha",$B167&gt;=Boshqaruv!$C$9,$B167&lt;=Boshqaruv!$C$10),IF(COUNTIFS($C$4:$C166,$C167,$H$4:$H166,"Ha",$B$4:$B166,"&gt;="&amp;Boshqaruv!$C$9,$B$4:$B166,"&lt;="&amp;Boshqaruv!$C$10)=0,1,0),0)</f>
        <v>0</v>
      </c>
    </row>
    <row r="168" customFormat="false" ht="15" hidden="false" customHeight="false" outlineLevel="0" collapsed="false">
      <c r="A168" s="8" t="n">
        <v>164</v>
      </c>
      <c r="B168" s="13"/>
      <c r="C168" s="25"/>
      <c r="D168" s="26" t="str">
        <f aca="false">IF($C168="","",IFERROR(IF(INDEX(Bolalar!$B$5:$B$1804,MATCH($C168,Bolalar!$I$5:$I$1804,0))="","",INDEX(Bolalar!$B$5:$B$1804,MATCH($C168,Bolalar!$I$5:$I$1804,0))),""))</f>
        <v/>
      </c>
      <c r="E168" s="15" t="str">
        <f aca="false">IF($C168="","",IFERROR(IF(INDEX(Bolalar!$C$5:$C$1804,MATCH($C168,Bolalar!$I$5:$I$1804,0))="","",INDEX(Bolalar!$C$5:$C$1804,MATCH($C168,Bolalar!$I$5:$I$1804,0))),""))</f>
        <v/>
      </c>
      <c r="F168" s="24"/>
      <c r="G168" s="14" t="str">
        <f aca="false">IF(OR($E168="",$B168=""),"",INT(($B168-$E168)/365.25))</f>
        <v/>
      </c>
      <c r="H168" s="14" t="str">
        <f aca="false">IF($G168="","",IF($G168&lt;=5,"Ha","Yo'q"))</f>
        <v/>
      </c>
      <c r="I168" s="12"/>
      <c r="J168" s="12"/>
      <c r="K168" s="28" t="n">
        <f aca="false">IF(AND($C168&lt;&gt;"",$H168="Ha",$B168&gt;=Boshqaruv!$C$9,$B168&lt;=Boshqaruv!$C$10),IF(COUNTIFS($C$4:$C167,$C168,$H$4:$H167,"Ha",$B$4:$B167,"&gt;="&amp;Boshqaruv!$C$9,$B$4:$B167,"&lt;="&amp;Boshqaruv!$C$10)=0,1,0),0)</f>
        <v>0</v>
      </c>
    </row>
    <row r="169" customFormat="false" ht="15" hidden="false" customHeight="false" outlineLevel="0" collapsed="false">
      <c r="A169" s="8" t="n">
        <v>165</v>
      </c>
      <c r="B169" s="13"/>
      <c r="C169" s="25"/>
      <c r="D169" s="26" t="str">
        <f aca="false">IF($C169="","",IFERROR(IF(INDEX(Bolalar!$B$5:$B$1804,MATCH($C169,Bolalar!$I$5:$I$1804,0))="","",INDEX(Bolalar!$B$5:$B$1804,MATCH($C169,Bolalar!$I$5:$I$1804,0))),""))</f>
        <v/>
      </c>
      <c r="E169" s="15" t="str">
        <f aca="false">IF($C169="","",IFERROR(IF(INDEX(Bolalar!$C$5:$C$1804,MATCH($C169,Bolalar!$I$5:$I$1804,0))="","",INDEX(Bolalar!$C$5:$C$1804,MATCH($C169,Bolalar!$I$5:$I$1804,0))),""))</f>
        <v/>
      </c>
      <c r="F169" s="24"/>
      <c r="G169" s="14" t="str">
        <f aca="false">IF(OR($E169="",$B169=""),"",INT(($B169-$E169)/365.25))</f>
        <v/>
      </c>
      <c r="H169" s="14" t="str">
        <f aca="false">IF($G169="","",IF($G169&lt;=5,"Ha","Yo'q"))</f>
        <v/>
      </c>
      <c r="I169" s="12"/>
      <c r="J169" s="12"/>
      <c r="K169" s="28" t="n">
        <f aca="false">IF(AND($C169&lt;&gt;"",$H169="Ha",$B169&gt;=Boshqaruv!$C$9,$B169&lt;=Boshqaruv!$C$10),IF(COUNTIFS($C$4:$C168,$C169,$H$4:$H168,"Ha",$B$4:$B168,"&gt;="&amp;Boshqaruv!$C$9,$B$4:$B168,"&lt;="&amp;Boshqaruv!$C$10)=0,1,0),0)</f>
        <v>0</v>
      </c>
    </row>
    <row r="170" customFormat="false" ht="15" hidden="false" customHeight="false" outlineLevel="0" collapsed="false">
      <c r="A170" s="8" t="n">
        <v>166</v>
      </c>
      <c r="B170" s="13"/>
      <c r="C170" s="25"/>
      <c r="D170" s="26" t="str">
        <f aca="false">IF($C170="","",IFERROR(IF(INDEX(Bolalar!$B$5:$B$1804,MATCH($C170,Bolalar!$I$5:$I$1804,0))="","",INDEX(Bolalar!$B$5:$B$1804,MATCH($C170,Bolalar!$I$5:$I$1804,0))),""))</f>
        <v/>
      </c>
      <c r="E170" s="15" t="str">
        <f aca="false">IF($C170="","",IFERROR(IF(INDEX(Bolalar!$C$5:$C$1804,MATCH($C170,Bolalar!$I$5:$I$1804,0))="","",INDEX(Bolalar!$C$5:$C$1804,MATCH($C170,Bolalar!$I$5:$I$1804,0))),""))</f>
        <v/>
      </c>
      <c r="F170" s="24"/>
      <c r="G170" s="14" t="str">
        <f aca="false">IF(OR($E170="",$B170=""),"",INT(($B170-$E170)/365.25))</f>
        <v/>
      </c>
      <c r="H170" s="14" t="str">
        <f aca="false">IF($G170="","",IF($G170&lt;=5,"Ha","Yo'q"))</f>
        <v/>
      </c>
      <c r="I170" s="12"/>
      <c r="J170" s="12"/>
      <c r="K170" s="28" t="n">
        <f aca="false">IF(AND($C170&lt;&gt;"",$H170="Ha",$B170&gt;=Boshqaruv!$C$9,$B170&lt;=Boshqaruv!$C$10),IF(COUNTIFS($C$4:$C169,$C170,$H$4:$H169,"Ha",$B$4:$B169,"&gt;="&amp;Boshqaruv!$C$9,$B$4:$B169,"&lt;="&amp;Boshqaruv!$C$10)=0,1,0),0)</f>
        <v>0</v>
      </c>
    </row>
    <row r="171" customFormat="false" ht="15" hidden="false" customHeight="false" outlineLevel="0" collapsed="false">
      <c r="A171" s="8" t="n">
        <v>167</v>
      </c>
      <c r="B171" s="13"/>
      <c r="C171" s="25"/>
      <c r="D171" s="26" t="str">
        <f aca="false">IF($C171="","",IFERROR(IF(INDEX(Bolalar!$B$5:$B$1804,MATCH($C171,Bolalar!$I$5:$I$1804,0))="","",INDEX(Bolalar!$B$5:$B$1804,MATCH($C171,Bolalar!$I$5:$I$1804,0))),""))</f>
        <v/>
      </c>
      <c r="E171" s="15" t="str">
        <f aca="false">IF($C171="","",IFERROR(IF(INDEX(Bolalar!$C$5:$C$1804,MATCH($C171,Bolalar!$I$5:$I$1804,0))="","",INDEX(Bolalar!$C$5:$C$1804,MATCH($C171,Bolalar!$I$5:$I$1804,0))),""))</f>
        <v/>
      </c>
      <c r="F171" s="24"/>
      <c r="G171" s="14" t="str">
        <f aca="false">IF(OR($E171="",$B171=""),"",INT(($B171-$E171)/365.25))</f>
        <v/>
      </c>
      <c r="H171" s="14" t="str">
        <f aca="false">IF($G171="","",IF($G171&lt;=5,"Ha","Yo'q"))</f>
        <v/>
      </c>
      <c r="I171" s="12"/>
      <c r="J171" s="12"/>
      <c r="K171" s="28" t="n">
        <f aca="false">IF(AND($C171&lt;&gt;"",$H171="Ha",$B171&gt;=Boshqaruv!$C$9,$B171&lt;=Boshqaruv!$C$10),IF(COUNTIFS($C$4:$C170,$C171,$H$4:$H170,"Ha",$B$4:$B170,"&gt;="&amp;Boshqaruv!$C$9,$B$4:$B170,"&lt;="&amp;Boshqaruv!$C$10)=0,1,0),0)</f>
        <v>0</v>
      </c>
    </row>
    <row r="172" customFormat="false" ht="15" hidden="false" customHeight="false" outlineLevel="0" collapsed="false">
      <c r="A172" s="8" t="n">
        <v>168</v>
      </c>
      <c r="B172" s="13"/>
      <c r="C172" s="25"/>
      <c r="D172" s="26" t="str">
        <f aca="false">IF($C172="","",IFERROR(IF(INDEX(Bolalar!$B$5:$B$1804,MATCH($C172,Bolalar!$I$5:$I$1804,0))="","",INDEX(Bolalar!$B$5:$B$1804,MATCH($C172,Bolalar!$I$5:$I$1804,0))),""))</f>
        <v/>
      </c>
      <c r="E172" s="15" t="str">
        <f aca="false">IF($C172="","",IFERROR(IF(INDEX(Bolalar!$C$5:$C$1804,MATCH($C172,Bolalar!$I$5:$I$1804,0))="","",INDEX(Bolalar!$C$5:$C$1804,MATCH($C172,Bolalar!$I$5:$I$1804,0))),""))</f>
        <v/>
      </c>
      <c r="F172" s="24"/>
      <c r="G172" s="14" t="str">
        <f aca="false">IF(OR($E172="",$B172=""),"",INT(($B172-$E172)/365.25))</f>
        <v/>
      </c>
      <c r="H172" s="14" t="str">
        <f aca="false">IF($G172="","",IF($G172&lt;=5,"Ha","Yo'q"))</f>
        <v/>
      </c>
      <c r="I172" s="12"/>
      <c r="J172" s="12"/>
      <c r="K172" s="28" t="n">
        <f aca="false">IF(AND($C172&lt;&gt;"",$H172="Ha",$B172&gt;=Boshqaruv!$C$9,$B172&lt;=Boshqaruv!$C$10),IF(COUNTIFS($C$4:$C171,$C172,$H$4:$H171,"Ha",$B$4:$B171,"&gt;="&amp;Boshqaruv!$C$9,$B$4:$B171,"&lt;="&amp;Boshqaruv!$C$10)=0,1,0),0)</f>
        <v>0</v>
      </c>
    </row>
    <row r="173" customFormat="false" ht="15" hidden="false" customHeight="false" outlineLevel="0" collapsed="false">
      <c r="A173" s="8" t="n">
        <v>169</v>
      </c>
      <c r="B173" s="13"/>
      <c r="C173" s="25"/>
      <c r="D173" s="26" t="str">
        <f aca="false">IF($C173="","",IFERROR(IF(INDEX(Bolalar!$B$5:$B$1804,MATCH($C173,Bolalar!$I$5:$I$1804,0))="","",INDEX(Bolalar!$B$5:$B$1804,MATCH($C173,Bolalar!$I$5:$I$1804,0))),""))</f>
        <v/>
      </c>
      <c r="E173" s="15" t="str">
        <f aca="false">IF($C173="","",IFERROR(IF(INDEX(Bolalar!$C$5:$C$1804,MATCH($C173,Bolalar!$I$5:$I$1804,0))="","",INDEX(Bolalar!$C$5:$C$1804,MATCH($C173,Bolalar!$I$5:$I$1804,0))),""))</f>
        <v/>
      </c>
      <c r="F173" s="24"/>
      <c r="G173" s="14" t="str">
        <f aca="false">IF(OR($E173="",$B173=""),"",INT(($B173-$E173)/365.25))</f>
        <v/>
      </c>
      <c r="H173" s="14" t="str">
        <f aca="false">IF($G173="","",IF($G173&lt;=5,"Ha","Yo'q"))</f>
        <v/>
      </c>
      <c r="I173" s="12"/>
      <c r="J173" s="12"/>
      <c r="K173" s="28" t="n">
        <f aca="false">IF(AND($C173&lt;&gt;"",$H173="Ha",$B173&gt;=Boshqaruv!$C$9,$B173&lt;=Boshqaruv!$C$10),IF(COUNTIFS($C$4:$C172,$C173,$H$4:$H172,"Ha",$B$4:$B172,"&gt;="&amp;Boshqaruv!$C$9,$B$4:$B172,"&lt;="&amp;Boshqaruv!$C$10)=0,1,0),0)</f>
        <v>0</v>
      </c>
    </row>
    <row r="174" customFormat="false" ht="15" hidden="false" customHeight="false" outlineLevel="0" collapsed="false">
      <c r="A174" s="8" t="n">
        <v>170</v>
      </c>
      <c r="B174" s="13"/>
      <c r="C174" s="25"/>
      <c r="D174" s="26" t="str">
        <f aca="false">IF($C174="","",IFERROR(IF(INDEX(Bolalar!$B$5:$B$1804,MATCH($C174,Bolalar!$I$5:$I$1804,0))="","",INDEX(Bolalar!$B$5:$B$1804,MATCH($C174,Bolalar!$I$5:$I$1804,0))),""))</f>
        <v/>
      </c>
      <c r="E174" s="15" t="str">
        <f aca="false">IF($C174="","",IFERROR(IF(INDEX(Bolalar!$C$5:$C$1804,MATCH($C174,Bolalar!$I$5:$I$1804,0))="","",INDEX(Bolalar!$C$5:$C$1804,MATCH($C174,Bolalar!$I$5:$I$1804,0))),""))</f>
        <v/>
      </c>
      <c r="F174" s="24"/>
      <c r="G174" s="14" t="str">
        <f aca="false">IF(OR($E174="",$B174=""),"",INT(($B174-$E174)/365.25))</f>
        <v/>
      </c>
      <c r="H174" s="14" t="str">
        <f aca="false">IF($G174="","",IF($G174&lt;=5,"Ha","Yo'q"))</f>
        <v/>
      </c>
      <c r="I174" s="12"/>
      <c r="J174" s="12"/>
      <c r="K174" s="28" t="n">
        <f aca="false">IF(AND($C174&lt;&gt;"",$H174="Ha",$B174&gt;=Boshqaruv!$C$9,$B174&lt;=Boshqaruv!$C$10),IF(COUNTIFS($C$4:$C173,$C174,$H$4:$H173,"Ha",$B$4:$B173,"&gt;="&amp;Boshqaruv!$C$9,$B$4:$B173,"&lt;="&amp;Boshqaruv!$C$10)=0,1,0),0)</f>
        <v>0</v>
      </c>
    </row>
    <row r="175" customFormat="false" ht="15" hidden="false" customHeight="false" outlineLevel="0" collapsed="false">
      <c r="A175" s="8" t="n">
        <v>171</v>
      </c>
      <c r="B175" s="13"/>
      <c r="C175" s="25"/>
      <c r="D175" s="26" t="str">
        <f aca="false">IF($C175="","",IFERROR(IF(INDEX(Bolalar!$B$5:$B$1804,MATCH($C175,Bolalar!$I$5:$I$1804,0))="","",INDEX(Bolalar!$B$5:$B$1804,MATCH($C175,Bolalar!$I$5:$I$1804,0))),""))</f>
        <v/>
      </c>
      <c r="E175" s="15" t="str">
        <f aca="false">IF($C175="","",IFERROR(IF(INDEX(Bolalar!$C$5:$C$1804,MATCH($C175,Bolalar!$I$5:$I$1804,0))="","",INDEX(Bolalar!$C$5:$C$1804,MATCH($C175,Bolalar!$I$5:$I$1804,0))),""))</f>
        <v/>
      </c>
      <c r="F175" s="24"/>
      <c r="G175" s="14" t="str">
        <f aca="false">IF(OR($E175="",$B175=""),"",INT(($B175-$E175)/365.25))</f>
        <v/>
      </c>
      <c r="H175" s="14" t="str">
        <f aca="false">IF($G175="","",IF($G175&lt;=5,"Ha","Yo'q"))</f>
        <v/>
      </c>
      <c r="I175" s="12"/>
      <c r="J175" s="12"/>
      <c r="K175" s="28" t="n">
        <f aca="false">IF(AND($C175&lt;&gt;"",$H175="Ha",$B175&gt;=Boshqaruv!$C$9,$B175&lt;=Boshqaruv!$C$10),IF(COUNTIFS($C$4:$C174,$C175,$H$4:$H174,"Ha",$B$4:$B174,"&gt;="&amp;Boshqaruv!$C$9,$B$4:$B174,"&lt;="&amp;Boshqaruv!$C$10)=0,1,0),0)</f>
        <v>0</v>
      </c>
    </row>
    <row r="176" customFormat="false" ht="15" hidden="false" customHeight="false" outlineLevel="0" collapsed="false">
      <c r="A176" s="8" t="n">
        <v>172</v>
      </c>
      <c r="B176" s="13"/>
      <c r="C176" s="25"/>
      <c r="D176" s="26" t="str">
        <f aca="false">IF($C176="","",IFERROR(IF(INDEX(Bolalar!$B$5:$B$1804,MATCH($C176,Bolalar!$I$5:$I$1804,0))="","",INDEX(Bolalar!$B$5:$B$1804,MATCH($C176,Bolalar!$I$5:$I$1804,0))),""))</f>
        <v/>
      </c>
      <c r="E176" s="15" t="str">
        <f aca="false">IF($C176="","",IFERROR(IF(INDEX(Bolalar!$C$5:$C$1804,MATCH($C176,Bolalar!$I$5:$I$1804,0))="","",INDEX(Bolalar!$C$5:$C$1804,MATCH($C176,Bolalar!$I$5:$I$1804,0))),""))</f>
        <v/>
      </c>
      <c r="F176" s="24"/>
      <c r="G176" s="14" t="str">
        <f aca="false">IF(OR($E176="",$B176=""),"",INT(($B176-$E176)/365.25))</f>
        <v/>
      </c>
      <c r="H176" s="14" t="str">
        <f aca="false">IF($G176="","",IF($G176&lt;=5,"Ha","Yo'q"))</f>
        <v/>
      </c>
      <c r="I176" s="12"/>
      <c r="J176" s="12"/>
      <c r="K176" s="28" t="n">
        <f aca="false">IF(AND($C176&lt;&gt;"",$H176="Ha",$B176&gt;=Boshqaruv!$C$9,$B176&lt;=Boshqaruv!$C$10),IF(COUNTIFS($C$4:$C175,$C176,$H$4:$H175,"Ha",$B$4:$B175,"&gt;="&amp;Boshqaruv!$C$9,$B$4:$B175,"&lt;="&amp;Boshqaruv!$C$10)=0,1,0),0)</f>
        <v>0</v>
      </c>
    </row>
    <row r="177" customFormat="false" ht="15" hidden="false" customHeight="false" outlineLevel="0" collapsed="false">
      <c r="A177" s="8" t="n">
        <v>173</v>
      </c>
      <c r="B177" s="13"/>
      <c r="C177" s="25"/>
      <c r="D177" s="26" t="str">
        <f aca="false">IF($C177="","",IFERROR(IF(INDEX(Bolalar!$B$5:$B$1804,MATCH($C177,Bolalar!$I$5:$I$1804,0))="","",INDEX(Bolalar!$B$5:$B$1804,MATCH($C177,Bolalar!$I$5:$I$1804,0))),""))</f>
        <v/>
      </c>
      <c r="E177" s="15" t="str">
        <f aca="false">IF($C177="","",IFERROR(IF(INDEX(Bolalar!$C$5:$C$1804,MATCH($C177,Bolalar!$I$5:$I$1804,0))="","",INDEX(Bolalar!$C$5:$C$1804,MATCH($C177,Bolalar!$I$5:$I$1804,0))),""))</f>
        <v/>
      </c>
      <c r="F177" s="24"/>
      <c r="G177" s="14" t="str">
        <f aca="false">IF(OR($E177="",$B177=""),"",INT(($B177-$E177)/365.25))</f>
        <v/>
      </c>
      <c r="H177" s="14" t="str">
        <f aca="false">IF($G177="","",IF($G177&lt;=5,"Ha","Yo'q"))</f>
        <v/>
      </c>
      <c r="I177" s="12"/>
      <c r="J177" s="12"/>
      <c r="K177" s="28" t="n">
        <f aca="false">IF(AND($C177&lt;&gt;"",$H177="Ha",$B177&gt;=Boshqaruv!$C$9,$B177&lt;=Boshqaruv!$C$10),IF(COUNTIFS($C$4:$C176,$C177,$H$4:$H176,"Ha",$B$4:$B176,"&gt;="&amp;Boshqaruv!$C$9,$B$4:$B176,"&lt;="&amp;Boshqaruv!$C$10)=0,1,0),0)</f>
        <v>0</v>
      </c>
    </row>
    <row r="178" customFormat="false" ht="15" hidden="false" customHeight="false" outlineLevel="0" collapsed="false">
      <c r="A178" s="8" t="n">
        <v>174</v>
      </c>
      <c r="B178" s="13"/>
      <c r="C178" s="25"/>
      <c r="D178" s="26" t="str">
        <f aca="false">IF($C178="","",IFERROR(IF(INDEX(Bolalar!$B$5:$B$1804,MATCH($C178,Bolalar!$I$5:$I$1804,0))="","",INDEX(Bolalar!$B$5:$B$1804,MATCH($C178,Bolalar!$I$5:$I$1804,0))),""))</f>
        <v/>
      </c>
      <c r="E178" s="15" t="str">
        <f aca="false">IF($C178="","",IFERROR(IF(INDEX(Bolalar!$C$5:$C$1804,MATCH($C178,Bolalar!$I$5:$I$1804,0))="","",INDEX(Bolalar!$C$5:$C$1804,MATCH($C178,Bolalar!$I$5:$I$1804,0))),""))</f>
        <v/>
      </c>
      <c r="F178" s="24"/>
      <c r="G178" s="14" t="str">
        <f aca="false">IF(OR($E178="",$B178=""),"",INT(($B178-$E178)/365.25))</f>
        <v/>
      </c>
      <c r="H178" s="14" t="str">
        <f aca="false">IF($G178="","",IF($G178&lt;=5,"Ha","Yo'q"))</f>
        <v/>
      </c>
      <c r="I178" s="12"/>
      <c r="J178" s="12"/>
      <c r="K178" s="28" t="n">
        <f aca="false">IF(AND($C178&lt;&gt;"",$H178="Ha",$B178&gt;=Boshqaruv!$C$9,$B178&lt;=Boshqaruv!$C$10),IF(COUNTIFS($C$4:$C177,$C178,$H$4:$H177,"Ha",$B$4:$B177,"&gt;="&amp;Boshqaruv!$C$9,$B$4:$B177,"&lt;="&amp;Boshqaruv!$C$10)=0,1,0),0)</f>
        <v>0</v>
      </c>
    </row>
    <row r="179" customFormat="false" ht="15" hidden="false" customHeight="false" outlineLevel="0" collapsed="false">
      <c r="A179" s="8" t="n">
        <v>175</v>
      </c>
      <c r="B179" s="13"/>
      <c r="C179" s="25"/>
      <c r="D179" s="26" t="str">
        <f aca="false">IF($C179="","",IFERROR(IF(INDEX(Bolalar!$B$5:$B$1804,MATCH($C179,Bolalar!$I$5:$I$1804,0))="","",INDEX(Bolalar!$B$5:$B$1804,MATCH($C179,Bolalar!$I$5:$I$1804,0))),""))</f>
        <v/>
      </c>
      <c r="E179" s="15" t="str">
        <f aca="false">IF($C179="","",IFERROR(IF(INDEX(Bolalar!$C$5:$C$1804,MATCH($C179,Bolalar!$I$5:$I$1804,0))="","",INDEX(Bolalar!$C$5:$C$1804,MATCH($C179,Bolalar!$I$5:$I$1804,0))),""))</f>
        <v/>
      </c>
      <c r="F179" s="24"/>
      <c r="G179" s="14" t="str">
        <f aca="false">IF(OR($E179="",$B179=""),"",INT(($B179-$E179)/365.25))</f>
        <v/>
      </c>
      <c r="H179" s="14" t="str">
        <f aca="false">IF($G179="","",IF($G179&lt;=5,"Ha","Yo'q"))</f>
        <v/>
      </c>
      <c r="I179" s="12"/>
      <c r="J179" s="12"/>
      <c r="K179" s="28" t="n">
        <f aca="false">IF(AND($C179&lt;&gt;"",$H179="Ha",$B179&gt;=Boshqaruv!$C$9,$B179&lt;=Boshqaruv!$C$10),IF(COUNTIFS($C$4:$C178,$C179,$H$4:$H178,"Ha",$B$4:$B178,"&gt;="&amp;Boshqaruv!$C$9,$B$4:$B178,"&lt;="&amp;Boshqaruv!$C$10)=0,1,0),0)</f>
        <v>0</v>
      </c>
    </row>
    <row r="180" customFormat="false" ht="15" hidden="false" customHeight="false" outlineLevel="0" collapsed="false">
      <c r="A180" s="8" t="n">
        <v>176</v>
      </c>
      <c r="B180" s="13"/>
      <c r="C180" s="25"/>
      <c r="D180" s="26" t="str">
        <f aca="false">IF($C180="","",IFERROR(IF(INDEX(Bolalar!$B$5:$B$1804,MATCH($C180,Bolalar!$I$5:$I$1804,0))="","",INDEX(Bolalar!$B$5:$B$1804,MATCH($C180,Bolalar!$I$5:$I$1804,0))),""))</f>
        <v/>
      </c>
      <c r="E180" s="15" t="str">
        <f aca="false">IF($C180="","",IFERROR(IF(INDEX(Bolalar!$C$5:$C$1804,MATCH($C180,Bolalar!$I$5:$I$1804,0))="","",INDEX(Bolalar!$C$5:$C$1804,MATCH($C180,Bolalar!$I$5:$I$1804,0))),""))</f>
        <v/>
      </c>
      <c r="F180" s="24"/>
      <c r="G180" s="14" t="str">
        <f aca="false">IF(OR($E180="",$B180=""),"",INT(($B180-$E180)/365.25))</f>
        <v/>
      </c>
      <c r="H180" s="14" t="str">
        <f aca="false">IF($G180="","",IF($G180&lt;=5,"Ha","Yo'q"))</f>
        <v/>
      </c>
      <c r="I180" s="12"/>
      <c r="J180" s="12"/>
      <c r="K180" s="28" t="n">
        <f aca="false">IF(AND($C180&lt;&gt;"",$H180="Ha",$B180&gt;=Boshqaruv!$C$9,$B180&lt;=Boshqaruv!$C$10),IF(COUNTIFS($C$4:$C179,$C180,$H$4:$H179,"Ha",$B$4:$B179,"&gt;="&amp;Boshqaruv!$C$9,$B$4:$B179,"&lt;="&amp;Boshqaruv!$C$10)=0,1,0),0)</f>
        <v>0</v>
      </c>
    </row>
    <row r="181" customFormat="false" ht="15" hidden="false" customHeight="false" outlineLevel="0" collapsed="false">
      <c r="A181" s="8" t="n">
        <v>177</v>
      </c>
      <c r="B181" s="13"/>
      <c r="C181" s="25"/>
      <c r="D181" s="26" t="str">
        <f aca="false">IF($C181="","",IFERROR(IF(INDEX(Bolalar!$B$5:$B$1804,MATCH($C181,Bolalar!$I$5:$I$1804,0))="","",INDEX(Bolalar!$B$5:$B$1804,MATCH($C181,Bolalar!$I$5:$I$1804,0))),""))</f>
        <v/>
      </c>
      <c r="E181" s="15" t="str">
        <f aca="false">IF($C181="","",IFERROR(IF(INDEX(Bolalar!$C$5:$C$1804,MATCH($C181,Bolalar!$I$5:$I$1804,0))="","",INDEX(Bolalar!$C$5:$C$1804,MATCH($C181,Bolalar!$I$5:$I$1804,0))),""))</f>
        <v/>
      </c>
      <c r="F181" s="24"/>
      <c r="G181" s="14" t="str">
        <f aca="false">IF(OR($E181="",$B181=""),"",INT(($B181-$E181)/365.25))</f>
        <v/>
      </c>
      <c r="H181" s="14" t="str">
        <f aca="false">IF($G181="","",IF($G181&lt;=5,"Ha","Yo'q"))</f>
        <v/>
      </c>
      <c r="I181" s="12"/>
      <c r="J181" s="12"/>
      <c r="K181" s="28" t="n">
        <f aca="false">IF(AND($C181&lt;&gt;"",$H181="Ha",$B181&gt;=Boshqaruv!$C$9,$B181&lt;=Boshqaruv!$C$10),IF(COUNTIFS($C$4:$C180,$C181,$H$4:$H180,"Ha",$B$4:$B180,"&gt;="&amp;Boshqaruv!$C$9,$B$4:$B180,"&lt;="&amp;Boshqaruv!$C$10)=0,1,0),0)</f>
        <v>0</v>
      </c>
    </row>
    <row r="182" customFormat="false" ht="15" hidden="false" customHeight="false" outlineLevel="0" collapsed="false">
      <c r="A182" s="8" t="n">
        <v>178</v>
      </c>
      <c r="B182" s="13"/>
      <c r="C182" s="25"/>
      <c r="D182" s="26" t="str">
        <f aca="false">IF($C182="","",IFERROR(IF(INDEX(Bolalar!$B$5:$B$1804,MATCH($C182,Bolalar!$I$5:$I$1804,0))="","",INDEX(Bolalar!$B$5:$B$1804,MATCH($C182,Bolalar!$I$5:$I$1804,0))),""))</f>
        <v/>
      </c>
      <c r="E182" s="15" t="str">
        <f aca="false">IF($C182="","",IFERROR(IF(INDEX(Bolalar!$C$5:$C$1804,MATCH($C182,Bolalar!$I$5:$I$1804,0))="","",INDEX(Bolalar!$C$5:$C$1804,MATCH($C182,Bolalar!$I$5:$I$1804,0))),""))</f>
        <v/>
      </c>
      <c r="F182" s="24"/>
      <c r="G182" s="14" t="str">
        <f aca="false">IF(OR($E182="",$B182=""),"",INT(($B182-$E182)/365.25))</f>
        <v/>
      </c>
      <c r="H182" s="14" t="str">
        <f aca="false">IF($G182="","",IF($G182&lt;=5,"Ha","Yo'q"))</f>
        <v/>
      </c>
      <c r="I182" s="12"/>
      <c r="J182" s="12"/>
      <c r="K182" s="28" t="n">
        <f aca="false">IF(AND($C182&lt;&gt;"",$H182="Ha",$B182&gt;=Boshqaruv!$C$9,$B182&lt;=Boshqaruv!$C$10),IF(COUNTIFS($C$4:$C181,$C182,$H$4:$H181,"Ha",$B$4:$B181,"&gt;="&amp;Boshqaruv!$C$9,$B$4:$B181,"&lt;="&amp;Boshqaruv!$C$10)=0,1,0),0)</f>
        <v>0</v>
      </c>
    </row>
    <row r="183" customFormat="false" ht="15" hidden="false" customHeight="false" outlineLevel="0" collapsed="false">
      <c r="A183" s="8" t="n">
        <v>179</v>
      </c>
      <c r="B183" s="13"/>
      <c r="C183" s="25"/>
      <c r="D183" s="26" t="str">
        <f aca="false">IF($C183="","",IFERROR(IF(INDEX(Bolalar!$B$5:$B$1804,MATCH($C183,Bolalar!$I$5:$I$1804,0))="","",INDEX(Bolalar!$B$5:$B$1804,MATCH($C183,Bolalar!$I$5:$I$1804,0))),""))</f>
        <v/>
      </c>
      <c r="E183" s="15" t="str">
        <f aca="false">IF($C183="","",IFERROR(IF(INDEX(Bolalar!$C$5:$C$1804,MATCH($C183,Bolalar!$I$5:$I$1804,0))="","",INDEX(Bolalar!$C$5:$C$1804,MATCH($C183,Bolalar!$I$5:$I$1804,0))),""))</f>
        <v/>
      </c>
      <c r="F183" s="24"/>
      <c r="G183" s="14" t="str">
        <f aca="false">IF(OR($E183="",$B183=""),"",INT(($B183-$E183)/365.25))</f>
        <v/>
      </c>
      <c r="H183" s="14" t="str">
        <f aca="false">IF($G183="","",IF($G183&lt;=5,"Ha","Yo'q"))</f>
        <v/>
      </c>
      <c r="I183" s="12"/>
      <c r="J183" s="12"/>
      <c r="K183" s="28" t="n">
        <f aca="false">IF(AND($C183&lt;&gt;"",$H183="Ha",$B183&gt;=Boshqaruv!$C$9,$B183&lt;=Boshqaruv!$C$10),IF(COUNTIFS($C$4:$C182,$C183,$H$4:$H182,"Ha",$B$4:$B182,"&gt;="&amp;Boshqaruv!$C$9,$B$4:$B182,"&lt;="&amp;Boshqaruv!$C$10)=0,1,0),0)</f>
        <v>0</v>
      </c>
    </row>
    <row r="184" customFormat="false" ht="15" hidden="false" customHeight="false" outlineLevel="0" collapsed="false">
      <c r="A184" s="8" t="n">
        <v>180</v>
      </c>
      <c r="B184" s="13"/>
      <c r="C184" s="25"/>
      <c r="D184" s="26" t="str">
        <f aca="false">IF($C184="","",IFERROR(IF(INDEX(Bolalar!$B$5:$B$1804,MATCH($C184,Bolalar!$I$5:$I$1804,0))="","",INDEX(Bolalar!$B$5:$B$1804,MATCH($C184,Bolalar!$I$5:$I$1804,0))),""))</f>
        <v/>
      </c>
      <c r="E184" s="15" t="str">
        <f aca="false">IF($C184="","",IFERROR(IF(INDEX(Bolalar!$C$5:$C$1804,MATCH($C184,Bolalar!$I$5:$I$1804,0))="","",INDEX(Bolalar!$C$5:$C$1804,MATCH($C184,Bolalar!$I$5:$I$1804,0))),""))</f>
        <v/>
      </c>
      <c r="F184" s="24"/>
      <c r="G184" s="14" t="str">
        <f aca="false">IF(OR($E184="",$B184=""),"",INT(($B184-$E184)/365.25))</f>
        <v/>
      </c>
      <c r="H184" s="14" t="str">
        <f aca="false">IF($G184="","",IF($G184&lt;=5,"Ha","Yo'q"))</f>
        <v/>
      </c>
      <c r="I184" s="12"/>
      <c r="J184" s="12"/>
      <c r="K184" s="28" t="n">
        <f aca="false">IF(AND($C184&lt;&gt;"",$H184="Ha",$B184&gt;=Boshqaruv!$C$9,$B184&lt;=Boshqaruv!$C$10),IF(COUNTIFS($C$4:$C183,$C184,$H$4:$H183,"Ha",$B$4:$B183,"&gt;="&amp;Boshqaruv!$C$9,$B$4:$B183,"&lt;="&amp;Boshqaruv!$C$10)=0,1,0),0)</f>
        <v>0</v>
      </c>
    </row>
    <row r="185" customFormat="false" ht="15" hidden="false" customHeight="false" outlineLevel="0" collapsed="false">
      <c r="A185" s="8" t="n">
        <v>181</v>
      </c>
      <c r="B185" s="13"/>
      <c r="C185" s="25"/>
      <c r="D185" s="26" t="str">
        <f aca="false">IF($C185="","",IFERROR(IF(INDEX(Bolalar!$B$5:$B$1804,MATCH($C185,Bolalar!$I$5:$I$1804,0))="","",INDEX(Bolalar!$B$5:$B$1804,MATCH($C185,Bolalar!$I$5:$I$1804,0))),""))</f>
        <v/>
      </c>
      <c r="E185" s="15" t="str">
        <f aca="false">IF($C185="","",IFERROR(IF(INDEX(Bolalar!$C$5:$C$1804,MATCH($C185,Bolalar!$I$5:$I$1804,0))="","",INDEX(Bolalar!$C$5:$C$1804,MATCH($C185,Bolalar!$I$5:$I$1804,0))),""))</f>
        <v/>
      </c>
      <c r="F185" s="24"/>
      <c r="G185" s="14" t="str">
        <f aca="false">IF(OR($E185="",$B185=""),"",INT(($B185-$E185)/365.25))</f>
        <v/>
      </c>
      <c r="H185" s="14" t="str">
        <f aca="false">IF($G185="","",IF($G185&lt;=5,"Ha","Yo'q"))</f>
        <v/>
      </c>
      <c r="I185" s="12"/>
      <c r="J185" s="12"/>
      <c r="K185" s="28" t="n">
        <f aca="false">IF(AND($C185&lt;&gt;"",$H185="Ha",$B185&gt;=Boshqaruv!$C$9,$B185&lt;=Boshqaruv!$C$10),IF(COUNTIFS($C$4:$C184,$C185,$H$4:$H184,"Ha",$B$4:$B184,"&gt;="&amp;Boshqaruv!$C$9,$B$4:$B184,"&lt;="&amp;Boshqaruv!$C$10)=0,1,0),0)</f>
        <v>0</v>
      </c>
    </row>
    <row r="186" customFormat="false" ht="15" hidden="false" customHeight="false" outlineLevel="0" collapsed="false">
      <c r="A186" s="8" t="n">
        <v>182</v>
      </c>
      <c r="B186" s="13"/>
      <c r="C186" s="25"/>
      <c r="D186" s="26" t="str">
        <f aca="false">IF($C186="","",IFERROR(IF(INDEX(Bolalar!$B$5:$B$1804,MATCH($C186,Bolalar!$I$5:$I$1804,0))="","",INDEX(Bolalar!$B$5:$B$1804,MATCH($C186,Bolalar!$I$5:$I$1804,0))),""))</f>
        <v/>
      </c>
      <c r="E186" s="15" t="str">
        <f aca="false">IF($C186="","",IFERROR(IF(INDEX(Bolalar!$C$5:$C$1804,MATCH($C186,Bolalar!$I$5:$I$1804,0))="","",INDEX(Bolalar!$C$5:$C$1804,MATCH($C186,Bolalar!$I$5:$I$1804,0))),""))</f>
        <v/>
      </c>
      <c r="F186" s="24"/>
      <c r="G186" s="14" t="str">
        <f aca="false">IF(OR($E186="",$B186=""),"",INT(($B186-$E186)/365.25))</f>
        <v/>
      </c>
      <c r="H186" s="14" t="str">
        <f aca="false">IF($G186="","",IF($G186&lt;=5,"Ha","Yo'q"))</f>
        <v/>
      </c>
      <c r="I186" s="12"/>
      <c r="J186" s="12"/>
      <c r="K186" s="28" t="n">
        <f aca="false">IF(AND($C186&lt;&gt;"",$H186="Ha",$B186&gt;=Boshqaruv!$C$9,$B186&lt;=Boshqaruv!$C$10),IF(COUNTIFS($C$4:$C185,$C186,$H$4:$H185,"Ha",$B$4:$B185,"&gt;="&amp;Boshqaruv!$C$9,$B$4:$B185,"&lt;="&amp;Boshqaruv!$C$10)=0,1,0),0)</f>
        <v>0</v>
      </c>
    </row>
    <row r="187" customFormat="false" ht="15" hidden="false" customHeight="false" outlineLevel="0" collapsed="false">
      <c r="A187" s="8" t="n">
        <v>183</v>
      </c>
      <c r="B187" s="13"/>
      <c r="C187" s="25"/>
      <c r="D187" s="26" t="str">
        <f aca="false">IF($C187="","",IFERROR(IF(INDEX(Bolalar!$B$5:$B$1804,MATCH($C187,Bolalar!$I$5:$I$1804,0))="","",INDEX(Bolalar!$B$5:$B$1804,MATCH($C187,Bolalar!$I$5:$I$1804,0))),""))</f>
        <v/>
      </c>
      <c r="E187" s="15" t="str">
        <f aca="false">IF($C187="","",IFERROR(IF(INDEX(Bolalar!$C$5:$C$1804,MATCH($C187,Bolalar!$I$5:$I$1804,0))="","",INDEX(Bolalar!$C$5:$C$1804,MATCH($C187,Bolalar!$I$5:$I$1804,0))),""))</f>
        <v/>
      </c>
      <c r="F187" s="24"/>
      <c r="G187" s="14" t="str">
        <f aca="false">IF(OR($E187="",$B187=""),"",INT(($B187-$E187)/365.25))</f>
        <v/>
      </c>
      <c r="H187" s="14" t="str">
        <f aca="false">IF($G187="","",IF($G187&lt;=5,"Ha","Yo'q"))</f>
        <v/>
      </c>
      <c r="I187" s="12"/>
      <c r="J187" s="12"/>
      <c r="K187" s="28" t="n">
        <f aca="false">IF(AND($C187&lt;&gt;"",$H187="Ha",$B187&gt;=Boshqaruv!$C$9,$B187&lt;=Boshqaruv!$C$10),IF(COUNTIFS($C$4:$C186,$C187,$H$4:$H186,"Ha",$B$4:$B186,"&gt;="&amp;Boshqaruv!$C$9,$B$4:$B186,"&lt;="&amp;Boshqaruv!$C$10)=0,1,0),0)</f>
        <v>0</v>
      </c>
    </row>
    <row r="188" customFormat="false" ht="15" hidden="false" customHeight="false" outlineLevel="0" collapsed="false">
      <c r="A188" s="8" t="n">
        <v>184</v>
      </c>
      <c r="B188" s="13"/>
      <c r="C188" s="25"/>
      <c r="D188" s="26" t="str">
        <f aca="false">IF($C188="","",IFERROR(IF(INDEX(Bolalar!$B$5:$B$1804,MATCH($C188,Bolalar!$I$5:$I$1804,0))="","",INDEX(Bolalar!$B$5:$B$1804,MATCH($C188,Bolalar!$I$5:$I$1804,0))),""))</f>
        <v/>
      </c>
      <c r="E188" s="15" t="str">
        <f aca="false">IF($C188="","",IFERROR(IF(INDEX(Bolalar!$C$5:$C$1804,MATCH($C188,Bolalar!$I$5:$I$1804,0))="","",INDEX(Bolalar!$C$5:$C$1804,MATCH($C188,Bolalar!$I$5:$I$1804,0))),""))</f>
        <v/>
      </c>
      <c r="F188" s="24"/>
      <c r="G188" s="14" t="str">
        <f aca="false">IF(OR($E188="",$B188=""),"",INT(($B188-$E188)/365.25))</f>
        <v/>
      </c>
      <c r="H188" s="14" t="str">
        <f aca="false">IF($G188="","",IF($G188&lt;=5,"Ha","Yo'q"))</f>
        <v/>
      </c>
      <c r="I188" s="12"/>
      <c r="J188" s="12"/>
      <c r="K188" s="28" t="n">
        <f aca="false">IF(AND($C188&lt;&gt;"",$H188="Ha",$B188&gt;=Boshqaruv!$C$9,$B188&lt;=Boshqaruv!$C$10),IF(COUNTIFS($C$4:$C187,$C188,$H$4:$H187,"Ha",$B$4:$B187,"&gt;="&amp;Boshqaruv!$C$9,$B$4:$B187,"&lt;="&amp;Boshqaruv!$C$10)=0,1,0),0)</f>
        <v>0</v>
      </c>
    </row>
    <row r="189" customFormat="false" ht="15" hidden="false" customHeight="false" outlineLevel="0" collapsed="false">
      <c r="A189" s="8" t="n">
        <v>185</v>
      </c>
      <c r="B189" s="13"/>
      <c r="C189" s="25"/>
      <c r="D189" s="26" t="str">
        <f aca="false">IF($C189="","",IFERROR(IF(INDEX(Bolalar!$B$5:$B$1804,MATCH($C189,Bolalar!$I$5:$I$1804,0))="","",INDEX(Bolalar!$B$5:$B$1804,MATCH($C189,Bolalar!$I$5:$I$1804,0))),""))</f>
        <v/>
      </c>
      <c r="E189" s="15" t="str">
        <f aca="false">IF($C189="","",IFERROR(IF(INDEX(Bolalar!$C$5:$C$1804,MATCH($C189,Bolalar!$I$5:$I$1804,0))="","",INDEX(Bolalar!$C$5:$C$1804,MATCH($C189,Bolalar!$I$5:$I$1804,0))),""))</f>
        <v/>
      </c>
      <c r="F189" s="24"/>
      <c r="G189" s="14" t="str">
        <f aca="false">IF(OR($E189="",$B189=""),"",INT(($B189-$E189)/365.25))</f>
        <v/>
      </c>
      <c r="H189" s="14" t="str">
        <f aca="false">IF($G189="","",IF($G189&lt;=5,"Ha","Yo'q"))</f>
        <v/>
      </c>
      <c r="I189" s="12"/>
      <c r="J189" s="12"/>
      <c r="K189" s="28" t="n">
        <f aca="false">IF(AND($C189&lt;&gt;"",$H189="Ha",$B189&gt;=Boshqaruv!$C$9,$B189&lt;=Boshqaruv!$C$10),IF(COUNTIFS($C$4:$C188,$C189,$H$4:$H188,"Ha",$B$4:$B188,"&gt;="&amp;Boshqaruv!$C$9,$B$4:$B188,"&lt;="&amp;Boshqaruv!$C$10)=0,1,0),0)</f>
        <v>0</v>
      </c>
    </row>
    <row r="190" customFormat="false" ht="15" hidden="false" customHeight="false" outlineLevel="0" collapsed="false">
      <c r="A190" s="8" t="n">
        <v>186</v>
      </c>
      <c r="B190" s="13"/>
      <c r="C190" s="25"/>
      <c r="D190" s="26" t="str">
        <f aca="false">IF($C190="","",IFERROR(IF(INDEX(Bolalar!$B$5:$B$1804,MATCH($C190,Bolalar!$I$5:$I$1804,0))="","",INDEX(Bolalar!$B$5:$B$1804,MATCH($C190,Bolalar!$I$5:$I$1804,0))),""))</f>
        <v/>
      </c>
      <c r="E190" s="15" t="str">
        <f aca="false">IF($C190="","",IFERROR(IF(INDEX(Bolalar!$C$5:$C$1804,MATCH($C190,Bolalar!$I$5:$I$1804,0))="","",INDEX(Bolalar!$C$5:$C$1804,MATCH($C190,Bolalar!$I$5:$I$1804,0))),""))</f>
        <v/>
      </c>
      <c r="F190" s="24"/>
      <c r="G190" s="14" t="str">
        <f aca="false">IF(OR($E190="",$B190=""),"",INT(($B190-$E190)/365.25))</f>
        <v/>
      </c>
      <c r="H190" s="14" t="str">
        <f aca="false">IF($G190="","",IF($G190&lt;=5,"Ha","Yo'q"))</f>
        <v/>
      </c>
      <c r="I190" s="12"/>
      <c r="J190" s="12"/>
      <c r="K190" s="28" t="n">
        <f aca="false">IF(AND($C190&lt;&gt;"",$H190="Ha",$B190&gt;=Boshqaruv!$C$9,$B190&lt;=Boshqaruv!$C$10),IF(COUNTIFS($C$4:$C189,$C190,$H$4:$H189,"Ha",$B$4:$B189,"&gt;="&amp;Boshqaruv!$C$9,$B$4:$B189,"&lt;="&amp;Boshqaruv!$C$10)=0,1,0),0)</f>
        <v>0</v>
      </c>
    </row>
    <row r="191" customFormat="false" ht="15" hidden="false" customHeight="false" outlineLevel="0" collapsed="false">
      <c r="A191" s="8" t="n">
        <v>187</v>
      </c>
      <c r="B191" s="13"/>
      <c r="C191" s="25"/>
      <c r="D191" s="26" t="str">
        <f aca="false">IF($C191="","",IFERROR(IF(INDEX(Bolalar!$B$5:$B$1804,MATCH($C191,Bolalar!$I$5:$I$1804,0))="","",INDEX(Bolalar!$B$5:$B$1804,MATCH($C191,Bolalar!$I$5:$I$1804,0))),""))</f>
        <v/>
      </c>
      <c r="E191" s="15" t="str">
        <f aca="false">IF($C191="","",IFERROR(IF(INDEX(Bolalar!$C$5:$C$1804,MATCH($C191,Bolalar!$I$5:$I$1804,0))="","",INDEX(Bolalar!$C$5:$C$1804,MATCH($C191,Bolalar!$I$5:$I$1804,0))),""))</f>
        <v/>
      </c>
      <c r="F191" s="24"/>
      <c r="G191" s="14" t="str">
        <f aca="false">IF(OR($E191="",$B191=""),"",INT(($B191-$E191)/365.25))</f>
        <v/>
      </c>
      <c r="H191" s="14" t="str">
        <f aca="false">IF($G191="","",IF($G191&lt;=5,"Ha","Yo'q"))</f>
        <v/>
      </c>
      <c r="I191" s="12"/>
      <c r="J191" s="12"/>
      <c r="K191" s="28" t="n">
        <f aca="false">IF(AND($C191&lt;&gt;"",$H191="Ha",$B191&gt;=Boshqaruv!$C$9,$B191&lt;=Boshqaruv!$C$10),IF(COUNTIFS($C$4:$C190,$C191,$H$4:$H190,"Ha",$B$4:$B190,"&gt;="&amp;Boshqaruv!$C$9,$B$4:$B190,"&lt;="&amp;Boshqaruv!$C$10)=0,1,0),0)</f>
        <v>0</v>
      </c>
    </row>
    <row r="192" customFormat="false" ht="15" hidden="false" customHeight="false" outlineLevel="0" collapsed="false">
      <c r="A192" s="8" t="n">
        <v>188</v>
      </c>
      <c r="B192" s="13"/>
      <c r="C192" s="25"/>
      <c r="D192" s="26" t="str">
        <f aca="false">IF($C192="","",IFERROR(IF(INDEX(Bolalar!$B$5:$B$1804,MATCH($C192,Bolalar!$I$5:$I$1804,0))="","",INDEX(Bolalar!$B$5:$B$1804,MATCH($C192,Bolalar!$I$5:$I$1804,0))),""))</f>
        <v/>
      </c>
      <c r="E192" s="15" t="str">
        <f aca="false">IF($C192="","",IFERROR(IF(INDEX(Bolalar!$C$5:$C$1804,MATCH($C192,Bolalar!$I$5:$I$1804,0))="","",INDEX(Bolalar!$C$5:$C$1804,MATCH($C192,Bolalar!$I$5:$I$1804,0))),""))</f>
        <v/>
      </c>
      <c r="F192" s="24"/>
      <c r="G192" s="14" t="str">
        <f aca="false">IF(OR($E192="",$B192=""),"",INT(($B192-$E192)/365.25))</f>
        <v/>
      </c>
      <c r="H192" s="14" t="str">
        <f aca="false">IF($G192="","",IF($G192&lt;=5,"Ha","Yo'q"))</f>
        <v/>
      </c>
      <c r="I192" s="12"/>
      <c r="J192" s="12"/>
      <c r="K192" s="28" t="n">
        <f aca="false">IF(AND($C192&lt;&gt;"",$H192="Ha",$B192&gt;=Boshqaruv!$C$9,$B192&lt;=Boshqaruv!$C$10),IF(COUNTIFS($C$4:$C191,$C192,$H$4:$H191,"Ha",$B$4:$B191,"&gt;="&amp;Boshqaruv!$C$9,$B$4:$B191,"&lt;="&amp;Boshqaruv!$C$10)=0,1,0),0)</f>
        <v>0</v>
      </c>
    </row>
    <row r="193" customFormat="false" ht="15" hidden="false" customHeight="false" outlineLevel="0" collapsed="false">
      <c r="A193" s="8" t="n">
        <v>189</v>
      </c>
      <c r="B193" s="13"/>
      <c r="C193" s="25"/>
      <c r="D193" s="26" t="str">
        <f aca="false">IF($C193="","",IFERROR(IF(INDEX(Bolalar!$B$5:$B$1804,MATCH($C193,Bolalar!$I$5:$I$1804,0))="","",INDEX(Bolalar!$B$5:$B$1804,MATCH($C193,Bolalar!$I$5:$I$1804,0))),""))</f>
        <v/>
      </c>
      <c r="E193" s="15" t="str">
        <f aca="false">IF($C193="","",IFERROR(IF(INDEX(Bolalar!$C$5:$C$1804,MATCH($C193,Bolalar!$I$5:$I$1804,0))="","",INDEX(Bolalar!$C$5:$C$1804,MATCH($C193,Bolalar!$I$5:$I$1804,0))),""))</f>
        <v/>
      </c>
      <c r="F193" s="24"/>
      <c r="G193" s="14" t="str">
        <f aca="false">IF(OR($E193="",$B193=""),"",INT(($B193-$E193)/365.25))</f>
        <v/>
      </c>
      <c r="H193" s="14" t="str">
        <f aca="false">IF($G193="","",IF($G193&lt;=5,"Ha","Yo'q"))</f>
        <v/>
      </c>
      <c r="I193" s="12"/>
      <c r="J193" s="12"/>
      <c r="K193" s="28" t="n">
        <f aca="false">IF(AND($C193&lt;&gt;"",$H193="Ha",$B193&gt;=Boshqaruv!$C$9,$B193&lt;=Boshqaruv!$C$10),IF(COUNTIFS($C$4:$C192,$C193,$H$4:$H192,"Ha",$B$4:$B192,"&gt;="&amp;Boshqaruv!$C$9,$B$4:$B192,"&lt;="&amp;Boshqaruv!$C$10)=0,1,0),0)</f>
        <v>0</v>
      </c>
    </row>
    <row r="194" customFormat="false" ht="15" hidden="false" customHeight="false" outlineLevel="0" collapsed="false">
      <c r="A194" s="8" t="n">
        <v>190</v>
      </c>
      <c r="B194" s="13"/>
      <c r="C194" s="25"/>
      <c r="D194" s="26" t="str">
        <f aca="false">IF($C194="","",IFERROR(IF(INDEX(Bolalar!$B$5:$B$1804,MATCH($C194,Bolalar!$I$5:$I$1804,0))="","",INDEX(Bolalar!$B$5:$B$1804,MATCH($C194,Bolalar!$I$5:$I$1804,0))),""))</f>
        <v/>
      </c>
      <c r="E194" s="15" t="str">
        <f aca="false">IF($C194="","",IFERROR(IF(INDEX(Bolalar!$C$5:$C$1804,MATCH($C194,Bolalar!$I$5:$I$1804,0))="","",INDEX(Bolalar!$C$5:$C$1804,MATCH($C194,Bolalar!$I$5:$I$1804,0))),""))</f>
        <v/>
      </c>
      <c r="F194" s="24"/>
      <c r="G194" s="14" t="str">
        <f aca="false">IF(OR($E194="",$B194=""),"",INT(($B194-$E194)/365.25))</f>
        <v/>
      </c>
      <c r="H194" s="14" t="str">
        <f aca="false">IF($G194="","",IF($G194&lt;=5,"Ha","Yo'q"))</f>
        <v/>
      </c>
      <c r="I194" s="12"/>
      <c r="J194" s="12"/>
      <c r="K194" s="28" t="n">
        <f aca="false">IF(AND($C194&lt;&gt;"",$H194="Ha",$B194&gt;=Boshqaruv!$C$9,$B194&lt;=Boshqaruv!$C$10),IF(COUNTIFS($C$4:$C193,$C194,$H$4:$H193,"Ha",$B$4:$B193,"&gt;="&amp;Boshqaruv!$C$9,$B$4:$B193,"&lt;="&amp;Boshqaruv!$C$10)=0,1,0),0)</f>
        <v>0</v>
      </c>
    </row>
    <row r="195" customFormat="false" ht="15" hidden="false" customHeight="false" outlineLevel="0" collapsed="false">
      <c r="A195" s="8" t="n">
        <v>191</v>
      </c>
      <c r="B195" s="13"/>
      <c r="C195" s="25"/>
      <c r="D195" s="26" t="str">
        <f aca="false">IF($C195="","",IFERROR(IF(INDEX(Bolalar!$B$5:$B$1804,MATCH($C195,Bolalar!$I$5:$I$1804,0))="","",INDEX(Bolalar!$B$5:$B$1804,MATCH($C195,Bolalar!$I$5:$I$1804,0))),""))</f>
        <v/>
      </c>
      <c r="E195" s="15" t="str">
        <f aca="false">IF($C195="","",IFERROR(IF(INDEX(Bolalar!$C$5:$C$1804,MATCH($C195,Bolalar!$I$5:$I$1804,0))="","",INDEX(Bolalar!$C$5:$C$1804,MATCH($C195,Bolalar!$I$5:$I$1804,0))),""))</f>
        <v/>
      </c>
      <c r="F195" s="24"/>
      <c r="G195" s="14" t="str">
        <f aca="false">IF(OR($E195="",$B195=""),"",INT(($B195-$E195)/365.25))</f>
        <v/>
      </c>
      <c r="H195" s="14" t="str">
        <f aca="false">IF($G195="","",IF($G195&lt;=5,"Ha","Yo'q"))</f>
        <v/>
      </c>
      <c r="I195" s="12"/>
      <c r="J195" s="12"/>
      <c r="K195" s="28" t="n">
        <f aca="false">IF(AND($C195&lt;&gt;"",$H195="Ha",$B195&gt;=Boshqaruv!$C$9,$B195&lt;=Boshqaruv!$C$10),IF(COUNTIFS($C$4:$C194,$C195,$H$4:$H194,"Ha",$B$4:$B194,"&gt;="&amp;Boshqaruv!$C$9,$B$4:$B194,"&lt;="&amp;Boshqaruv!$C$10)=0,1,0),0)</f>
        <v>0</v>
      </c>
    </row>
    <row r="196" customFormat="false" ht="15" hidden="false" customHeight="false" outlineLevel="0" collapsed="false">
      <c r="A196" s="8" t="n">
        <v>192</v>
      </c>
      <c r="B196" s="13"/>
      <c r="C196" s="25"/>
      <c r="D196" s="26" t="str">
        <f aca="false">IF($C196="","",IFERROR(IF(INDEX(Bolalar!$B$5:$B$1804,MATCH($C196,Bolalar!$I$5:$I$1804,0))="","",INDEX(Bolalar!$B$5:$B$1804,MATCH($C196,Bolalar!$I$5:$I$1804,0))),""))</f>
        <v/>
      </c>
      <c r="E196" s="15" t="str">
        <f aca="false">IF($C196="","",IFERROR(IF(INDEX(Bolalar!$C$5:$C$1804,MATCH($C196,Bolalar!$I$5:$I$1804,0))="","",INDEX(Bolalar!$C$5:$C$1804,MATCH($C196,Bolalar!$I$5:$I$1804,0))),""))</f>
        <v/>
      </c>
      <c r="F196" s="24"/>
      <c r="G196" s="14" t="str">
        <f aca="false">IF(OR($E196="",$B196=""),"",INT(($B196-$E196)/365.25))</f>
        <v/>
      </c>
      <c r="H196" s="14" t="str">
        <f aca="false">IF($G196="","",IF($G196&lt;=5,"Ha","Yo'q"))</f>
        <v/>
      </c>
      <c r="I196" s="12"/>
      <c r="J196" s="12"/>
      <c r="K196" s="28" t="n">
        <f aca="false">IF(AND($C196&lt;&gt;"",$H196="Ha",$B196&gt;=Boshqaruv!$C$9,$B196&lt;=Boshqaruv!$C$10),IF(COUNTIFS($C$4:$C195,$C196,$H$4:$H195,"Ha",$B$4:$B195,"&gt;="&amp;Boshqaruv!$C$9,$B$4:$B195,"&lt;="&amp;Boshqaruv!$C$10)=0,1,0),0)</f>
        <v>0</v>
      </c>
    </row>
    <row r="197" customFormat="false" ht="15" hidden="false" customHeight="false" outlineLevel="0" collapsed="false">
      <c r="A197" s="8" t="n">
        <v>193</v>
      </c>
      <c r="B197" s="13"/>
      <c r="C197" s="25"/>
      <c r="D197" s="26" t="str">
        <f aca="false">IF($C197="","",IFERROR(IF(INDEX(Bolalar!$B$5:$B$1804,MATCH($C197,Bolalar!$I$5:$I$1804,0))="","",INDEX(Bolalar!$B$5:$B$1804,MATCH($C197,Bolalar!$I$5:$I$1804,0))),""))</f>
        <v/>
      </c>
      <c r="E197" s="15" t="str">
        <f aca="false">IF($C197="","",IFERROR(IF(INDEX(Bolalar!$C$5:$C$1804,MATCH($C197,Bolalar!$I$5:$I$1804,0))="","",INDEX(Bolalar!$C$5:$C$1804,MATCH($C197,Bolalar!$I$5:$I$1804,0))),""))</f>
        <v/>
      </c>
      <c r="F197" s="24"/>
      <c r="G197" s="14" t="str">
        <f aca="false">IF(OR($E197="",$B197=""),"",INT(($B197-$E197)/365.25))</f>
        <v/>
      </c>
      <c r="H197" s="14" t="str">
        <f aca="false">IF($G197="","",IF($G197&lt;=5,"Ha","Yo'q"))</f>
        <v/>
      </c>
      <c r="I197" s="12"/>
      <c r="J197" s="12"/>
      <c r="K197" s="28" t="n">
        <f aca="false">IF(AND($C197&lt;&gt;"",$H197="Ha",$B197&gt;=Boshqaruv!$C$9,$B197&lt;=Boshqaruv!$C$10),IF(COUNTIFS($C$4:$C196,$C197,$H$4:$H196,"Ha",$B$4:$B196,"&gt;="&amp;Boshqaruv!$C$9,$B$4:$B196,"&lt;="&amp;Boshqaruv!$C$10)=0,1,0),0)</f>
        <v>0</v>
      </c>
    </row>
    <row r="198" customFormat="false" ht="15" hidden="false" customHeight="false" outlineLevel="0" collapsed="false">
      <c r="A198" s="8" t="n">
        <v>194</v>
      </c>
      <c r="B198" s="13"/>
      <c r="C198" s="25"/>
      <c r="D198" s="26" t="str">
        <f aca="false">IF($C198="","",IFERROR(IF(INDEX(Bolalar!$B$5:$B$1804,MATCH($C198,Bolalar!$I$5:$I$1804,0))="","",INDEX(Bolalar!$B$5:$B$1804,MATCH($C198,Bolalar!$I$5:$I$1804,0))),""))</f>
        <v/>
      </c>
      <c r="E198" s="15" t="str">
        <f aca="false">IF($C198="","",IFERROR(IF(INDEX(Bolalar!$C$5:$C$1804,MATCH($C198,Bolalar!$I$5:$I$1804,0))="","",INDEX(Bolalar!$C$5:$C$1804,MATCH($C198,Bolalar!$I$5:$I$1804,0))),""))</f>
        <v/>
      </c>
      <c r="F198" s="24"/>
      <c r="G198" s="14" t="str">
        <f aca="false">IF(OR($E198="",$B198=""),"",INT(($B198-$E198)/365.25))</f>
        <v/>
      </c>
      <c r="H198" s="14" t="str">
        <f aca="false">IF($G198="","",IF($G198&lt;=5,"Ha","Yo'q"))</f>
        <v/>
      </c>
      <c r="I198" s="12"/>
      <c r="J198" s="12"/>
      <c r="K198" s="28" t="n">
        <f aca="false">IF(AND($C198&lt;&gt;"",$H198="Ha",$B198&gt;=Boshqaruv!$C$9,$B198&lt;=Boshqaruv!$C$10),IF(COUNTIFS($C$4:$C197,$C198,$H$4:$H197,"Ha",$B$4:$B197,"&gt;="&amp;Boshqaruv!$C$9,$B$4:$B197,"&lt;="&amp;Boshqaruv!$C$10)=0,1,0),0)</f>
        <v>0</v>
      </c>
    </row>
    <row r="199" customFormat="false" ht="15" hidden="false" customHeight="false" outlineLevel="0" collapsed="false">
      <c r="A199" s="8" t="n">
        <v>195</v>
      </c>
      <c r="B199" s="13"/>
      <c r="C199" s="25"/>
      <c r="D199" s="26" t="str">
        <f aca="false">IF($C199="","",IFERROR(IF(INDEX(Bolalar!$B$5:$B$1804,MATCH($C199,Bolalar!$I$5:$I$1804,0))="","",INDEX(Bolalar!$B$5:$B$1804,MATCH($C199,Bolalar!$I$5:$I$1804,0))),""))</f>
        <v/>
      </c>
      <c r="E199" s="15" t="str">
        <f aca="false">IF($C199="","",IFERROR(IF(INDEX(Bolalar!$C$5:$C$1804,MATCH($C199,Bolalar!$I$5:$I$1804,0))="","",INDEX(Bolalar!$C$5:$C$1804,MATCH($C199,Bolalar!$I$5:$I$1804,0))),""))</f>
        <v/>
      </c>
      <c r="F199" s="24"/>
      <c r="G199" s="14" t="str">
        <f aca="false">IF(OR($E199="",$B199=""),"",INT(($B199-$E199)/365.25))</f>
        <v/>
      </c>
      <c r="H199" s="14" t="str">
        <f aca="false">IF($G199="","",IF($G199&lt;=5,"Ha","Yo'q"))</f>
        <v/>
      </c>
      <c r="I199" s="12"/>
      <c r="J199" s="12"/>
      <c r="K199" s="28" t="n">
        <f aca="false">IF(AND($C199&lt;&gt;"",$H199="Ha",$B199&gt;=Boshqaruv!$C$9,$B199&lt;=Boshqaruv!$C$10),IF(COUNTIFS($C$4:$C198,$C199,$H$4:$H198,"Ha",$B$4:$B198,"&gt;="&amp;Boshqaruv!$C$9,$B$4:$B198,"&lt;="&amp;Boshqaruv!$C$10)=0,1,0),0)</f>
        <v>0</v>
      </c>
    </row>
    <row r="200" customFormat="false" ht="15" hidden="false" customHeight="false" outlineLevel="0" collapsed="false">
      <c r="A200" s="8" t="n">
        <v>196</v>
      </c>
      <c r="B200" s="13"/>
      <c r="C200" s="25"/>
      <c r="D200" s="26" t="str">
        <f aca="false">IF($C200="","",IFERROR(IF(INDEX(Bolalar!$B$5:$B$1804,MATCH($C200,Bolalar!$I$5:$I$1804,0))="","",INDEX(Bolalar!$B$5:$B$1804,MATCH($C200,Bolalar!$I$5:$I$1804,0))),""))</f>
        <v/>
      </c>
      <c r="E200" s="15" t="str">
        <f aca="false">IF($C200="","",IFERROR(IF(INDEX(Bolalar!$C$5:$C$1804,MATCH($C200,Bolalar!$I$5:$I$1804,0))="","",INDEX(Bolalar!$C$5:$C$1804,MATCH($C200,Bolalar!$I$5:$I$1804,0))),""))</f>
        <v/>
      </c>
      <c r="F200" s="24"/>
      <c r="G200" s="14" t="str">
        <f aca="false">IF(OR($E200="",$B200=""),"",INT(($B200-$E200)/365.25))</f>
        <v/>
      </c>
      <c r="H200" s="14" t="str">
        <f aca="false">IF($G200="","",IF($G200&lt;=5,"Ha","Yo'q"))</f>
        <v/>
      </c>
      <c r="I200" s="12"/>
      <c r="J200" s="12"/>
      <c r="K200" s="28" t="n">
        <f aca="false">IF(AND($C200&lt;&gt;"",$H200="Ha",$B200&gt;=Boshqaruv!$C$9,$B200&lt;=Boshqaruv!$C$10),IF(COUNTIFS($C$4:$C199,$C200,$H$4:$H199,"Ha",$B$4:$B199,"&gt;="&amp;Boshqaruv!$C$9,$B$4:$B199,"&lt;="&amp;Boshqaruv!$C$10)=0,1,0),0)</f>
        <v>0</v>
      </c>
    </row>
    <row r="201" customFormat="false" ht="15" hidden="false" customHeight="false" outlineLevel="0" collapsed="false">
      <c r="A201" s="8" t="n">
        <v>197</v>
      </c>
      <c r="B201" s="13"/>
      <c r="C201" s="25"/>
      <c r="D201" s="26" t="str">
        <f aca="false">IF($C201="","",IFERROR(IF(INDEX(Bolalar!$B$5:$B$1804,MATCH($C201,Bolalar!$I$5:$I$1804,0))="","",INDEX(Bolalar!$B$5:$B$1804,MATCH($C201,Bolalar!$I$5:$I$1804,0))),""))</f>
        <v/>
      </c>
      <c r="E201" s="15" t="str">
        <f aca="false">IF($C201="","",IFERROR(IF(INDEX(Bolalar!$C$5:$C$1804,MATCH($C201,Bolalar!$I$5:$I$1804,0))="","",INDEX(Bolalar!$C$5:$C$1804,MATCH($C201,Bolalar!$I$5:$I$1804,0))),""))</f>
        <v/>
      </c>
      <c r="F201" s="24"/>
      <c r="G201" s="14" t="str">
        <f aca="false">IF(OR($E201="",$B201=""),"",INT(($B201-$E201)/365.25))</f>
        <v/>
      </c>
      <c r="H201" s="14" t="str">
        <f aca="false">IF($G201="","",IF($G201&lt;=5,"Ha","Yo'q"))</f>
        <v/>
      </c>
      <c r="I201" s="12"/>
      <c r="J201" s="12"/>
      <c r="K201" s="28" t="n">
        <f aca="false">IF(AND($C201&lt;&gt;"",$H201="Ha",$B201&gt;=Boshqaruv!$C$9,$B201&lt;=Boshqaruv!$C$10),IF(COUNTIFS($C$4:$C200,$C201,$H$4:$H200,"Ha",$B$4:$B200,"&gt;="&amp;Boshqaruv!$C$9,$B$4:$B200,"&lt;="&amp;Boshqaruv!$C$10)=0,1,0),0)</f>
        <v>0</v>
      </c>
    </row>
    <row r="202" customFormat="false" ht="15" hidden="false" customHeight="false" outlineLevel="0" collapsed="false">
      <c r="A202" s="8" t="n">
        <v>198</v>
      </c>
      <c r="B202" s="13"/>
      <c r="C202" s="25"/>
      <c r="D202" s="26" t="str">
        <f aca="false">IF($C202="","",IFERROR(IF(INDEX(Bolalar!$B$5:$B$1804,MATCH($C202,Bolalar!$I$5:$I$1804,0))="","",INDEX(Bolalar!$B$5:$B$1804,MATCH($C202,Bolalar!$I$5:$I$1804,0))),""))</f>
        <v/>
      </c>
      <c r="E202" s="15" t="str">
        <f aca="false">IF($C202="","",IFERROR(IF(INDEX(Bolalar!$C$5:$C$1804,MATCH($C202,Bolalar!$I$5:$I$1804,0))="","",INDEX(Bolalar!$C$5:$C$1804,MATCH($C202,Bolalar!$I$5:$I$1804,0))),""))</f>
        <v/>
      </c>
      <c r="F202" s="24"/>
      <c r="G202" s="14" t="str">
        <f aca="false">IF(OR($E202="",$B202=""),"",INT(($B202-$E202)/365.25))</f>
        <v/>
      </c>
      <c r="H202" s="14" t="str">
        <f aca="false">IF($G202="","",IF($G202&lt;=5,"Ha","Yo'q"))</f>
        <v/>
      </c>
      <c r="I202" s="12"/>
      <c r="J202" s="12"/>
      <c r="K202" s="28" t="n">
        <f aca="false">IF(AND($C202&lt;&gt;"",$H202="Ha",$B202&gt;=Boshqaruv!$C$9,$B202&lt;=Boshqaruv!$C$10),IF(COUNTIFS($C$4:$C201,$C202,$H$4:$H201,"Ha",$B$4:$B201,"&gt;="&amp;Boshqaruv!$C$9,$B$4:$B201,"&lt;="&amp;Boshqaruv!$C$10)=0,1,0),0)</f>
        <v>0</v>
      </c>
    </row>
    <row r="203" customFormat="false" ht="15" hidden="false" customHeight="false" outlineLevel="0" collapsed="false">
      <c r="A203" s="8" t="n">
        <v>199</v>
      </c>
      <c r="B203" s="13"/>
      <c r="C203" s="25"/>
      <c r="D203" s="26" t="str">
        <f aca="false">IF($C203="","",IFERROR(IF(INDEX(Bolalar!$B$5:$B$1804,MATCH($C203,Bolalar!$I$5:$I$1804,0))="","",INDEX(Bolalar!$B$5:$B$1804,MATCH($C203,Bolalar!$I$5:$I$1804,0))),""))</f>
        <v/>
      </c>
      <c r="E203" s="15" t="str">
        <f aca="false">IF($C203="","",IFERROR(IF(INDEX(Bolalar!$C$5:$C$1804,MATCH($C203,Bolalar!$I$5:$I$1804,0))="","",INDEX(Bolalar!$C$5:$C$1804,MATCH($C203,Bolalar!$I$5:$I$1804,0))),""))</f>
        <v/>
      </c>
      <c r="F203" s="24"/>
      <c r="G203" s="14" t="str">
        <f aca="false">IF(OR($E203="",$B203=""),"",INT(($B203-$E203)/365.25))</f>
        <v/>
      </c>
      <c r="H203" s="14" t="str">
        <f aca="false">IF($G203="","",IF($G203&lt;=5,"Ha","Yo'q"))</f>
        <v/>
      </c>
      <c r="I203" s="12"/>
      <c r="J203" s="12"/>
      <c r="K203" s="28" t="n">
        <f aca="false">IF(AND($C203&lt;&gt;"",$H203="Ha",$B203&gt;=Boshqaruv!$C$9,$B203&lt;=Boshqaruv!$C$10),IF(COUNTIFS($C$4:$C202,$C203,$H$4:$H202,"Ha",$B$4:$B202,"&gt;="&amp;Boshqaruv!$C$9,$B$4:$B202,"&lt;="&amp;Boshqaruv!$C$10)=0,1,0),0)</f>
        <v>0</v>
      </c>
    </row>
    <row r="204" customFormat="false" ht="15" hidden="false" customHeight="false" outlineLevel="0" collapsed="false">
      <c r="A204" s="8" t="n">
        <v>200</v>
      </c>
      <c r="B204" s="13"/>
      <c r="C204" s="25"/>
      <c r="D204" s="26" t="str">
        <f aca="false">IF($C204="","",IFERROR(IF(INDEX(Bolalar!$B$5:$B$1804,MATCH($C204,Bolalar!$I$5:$I$1804,0))="","",INDEX(Bolalar!$B$5:$B$1804,MATCH($C204,Bolalar!$I$5:$I$1804,0))),""))</f>
        <v/>
      </c>
      <c r="E204" s="15" t="str">
        <f aca="false">IF($C204="","",IFERROR(IF(INDEX(Bolalar!$C$5:$C$1804,MATCH($C204,Bolalar!$I$5:$I$1804,0))="","",INDEX(Bolalar!$C$5:$C$1804,MATCH($C204,Bolalar!$I$5:$I$1804,0))),""))</f>
        <v/>
      </c>
      <c r="F204" s="24"/>
      <c r="G204" s="14" t="str">
        <f aca="false">IF(OR($E204="",$B204=""),"",INT(($B204-$E204)/365.25))</f>
        <v/>
      </c>
      <c r="H204" s="14" t="str">
        <f aca="false">IF($G204="","",IF($G204&lt;=5,"Ha","Yo'q"))</f>
        <v/>
      </c>
      <c r="I204" s="12"/>
      <c r="J204" s="12"/>
      <c r="K204" s="28" t="n">
        <f aca="false">IF(AND($C204&lt;&gt;"",$H204="Ha",$B204&gt;=Boshqaruv!$C$9,$B204&lt;=Boshqaruv!$C$10),IF(COUNTIFS($C$4:$C203,$C204,$H$4:$H203,"Ha",$B$4:$B203,"&gt;="&amp;Boshqaruv!$C$9,$B$4:$B203,"&lt;="&amp;Boshqaruv!$C$10)=0,1,0),0)</f>
        <v>0</v>
      </c>
    </row>
    <row r="205" customFormat="false" ht="15" hidden="false" customHeight="false" outlineLevel="0" collapsed="false">
      <c r="A205" s="8" t="n">
        <v>201</v>
      </c>
      <c r="B205" s="13"/>
      <c r="C205" s="25"/>
      <c r="D205" s="26" t="str">
        <f aca="false">IF($C205="","",IFERROR(IF(INDEX(Bolalar!$B$5:$B$1804,MATCH($C205,Bolalar!$I$5:$I$1804,0))="","",INDEX(Bolalar!$B$5:$B$1804,MATCH($C205,Bolalar!$I$5:$I$1804,0))),""))</f>
        <v/>
      </c>
      <c r="E205" s="15" t="str">
        <f aca="false">IF($C205="","",IFERROR(IF(INDEX(Bolalar!$C$5:$C$1804,MATCH($C205,Bolalar!$I$5:$I$1804,0))="","",INDEX(Bolalar!$C$5:$C$1804,MATCH($C205,Bolalar!$I$5:$I$1804,0))),""))</f>
        <v/>
      </c>
      <c r="F205" s="24"/>
      <c r="G205" s="14" t="str">
        <f aca="false">IF(OR($E205="",$B205=""),"",INT(($B205-$E205)/365.25))</f>
        <v/>
      </c>
      <c r="H205" s="14" t="str">
        <f aca="false">IF($G205="","",IF($G205&lt;=5,"Ha","Yo'q"))</f>
        <v/>
      </c>
      <c r="I205" s="12"/>
      <c r="J205" s="12"/>
      <c r="K205" s="28" t="n">
        <f aca="false">IF(AND($C205&lt;&gt;"",$H205="Ha",$B205&gt;=Boshqaruv!$C$9,$B205&lt;=Boshqaruv!$C$10),IF(COUNTIFS($C$4:$C204,$C205,$H$4:$H204,"Ha",$B$4:$B204,"&gt;="&amp;Boshqaruv!$C$9,$B$4:$B204,"&lt;="&amp;Boshqaruv!$C$10)=0,1,0),0)</f>
        <v>0</v>
      </c>
    </row>
    <row r="206" customFormat="false" ht="15" hidden="false" customHeight="false" outlineLevel="0" collapsed="false">
      <c r="A206" s="8" t="n">
        <v>202</v>
      </c>
      <c r="B206" s="13"/>
      <c r="C206" s="25"/>
      <c r="D206" s="26" t="str">
        <f aca="false">IF($C206="","",IFERROR(IF(INDEX(Bolalar!$B$5:$B$1804,MATCH($C206,Bolalar!$I$5:$I$1804,0))="","",INDEX(Bolalar!$B$5:$B$1804,MATCH($C206,Bolalar!$I$5:$I$1804,0))),""))</f>
        <v/>
      </c>
      <c r="E206" s="15" t="str">
        <f aca="false">IF($C206="","",IFERROR(IF(INDEX(Bolalar!$C$5:$C$1804,MATCH($C206,Bolalar!$I$5:$I$1804,0))="","",INDEX(Bolalar!$C$5:$C$1804,MATCH($C206,Bolalar!$I$5:$I$1804,0))),""))</f>
        <v/>
      </c>
      <c r="F206" s="24"/>
      <c r="G206" s="14" t="str">
        <f aca="false">IF(OR($E206="",$B206=""),"",INT(($B206-$E206)/365.25))</f>
        <v/>
      </c>
      <c r="H206" s="14" t="str">
        <f aca="false">IF($G206="","",IF($G206&lt;=5,"Ha","Yo'q"))</f>
        <v/>
      </c>
      <c r="I206" s="12"/>
      <c r="J206" s="12"/>
      <c r="K206" s="28" t="n">
        <f aca="false">IF(AND($C206&lt;&gt;"",$H206="Ha",$B206&gt;=Boshqaruv!$C$9,$B206&lt;=Boshqaruv!$C$10),IF(COUNTIFS($C$4:$C205,$C206,$H$4:$H205,"Ha",$B$4:$B205,"&gt;="&amp;Boshqaruv!$C$9,$B$4:$B205,"&lt;="&amp;Boshqaruv!$C$10)=0,1,0),0)</f>
        <v>0</v>
      </c>
    </row>
    <row r="207" customFormat="false" ht="15" hidden="false" customHeight="false" outlineLevel="0" collapsed="false">
      <c r="A207" s="8" t="n">
        <v>203</v>
      </c>
      <c r="B207" s="13"/>
      <c r="C207" s="25"/>
      <c r="D207" s="26" t="str">
        <f aca="false">IF($C207="","",IFERROR(IF(INDEX(Bolalar!$B$5:$B$1804,MATCH($C207,Bolalar!$I$5:$I$1804,0))="","",INDEX(Bolalar!$B$5:$B$1804,MATCH($C207,Bolalar!$I$5:$I$1804,0))),""))</f>
        <v/>
      </c>
      <c r="E207" s="15" t="str">
        <f aca="false">IF($C207="","",IFERROR(IF(INDEX(Bolalar!$C$5:$C$1804,MATCH($C207,Bolalar!$I$5:$I$1804,0))="","",INDEX(Bolalar!$C$5:$C$1804,MATCH($C207,Bolalar!$I$5:$I$1804,0))),""))</f>
        <v/>
      </c>
      <c r="F207" s="24"/>
      <c r="G207" s="14" t="str">
        <f aca="false">IF(OR($E207="",$B207=""),"",INT(($B207-$E207)/365.25))</f>
        <v/>
      </c>
      <c r="H207" s="14" t="str">
        <f aca="false">IF($G207="","",IF($G207&lt;=5,"Ha","Yo'q"))</f>
        <v/>
      </c>
      <c r="I207" s="12"/>
      <c r="J207" s="12"/>
      <c r="K207" s="28" t="n">
        <f aca="false">IF(AND($C207&lt;&gt;"",$H207="Ha",$B207&gt;=Boshqaruv!$C$9,$B207&lt;=Boshqaruv!$C$10),IF(COUNTIFS($C$4:$C206,$C207,$H$4:$H206,"Ha",$B$4:$B206,"&gt;="&amp;Boshqaruv!$C$9,$B$4:$B206,"&lt;="&amp;Boshqaruv!$C$10)=0,1,0),0)</f>
        <v>0</v>
      </c>
    </row>
    <row r="208" customFormat="false" ht="15" hidden="false" customHeight="false" outlineLevel="0" collapsed="false">
      <c r="A208" s="8" t="n">
        <v>204</v>
      </c>
      <c r="B208" s="13"/>
      <c r="C208" s="25"/>
      <c r="D208" s="26" t="str">
        <f aca="false">IF($C208="","",IFERROR(IF(INDEX(Bolalar!$B$5:$B$1804,MATCH($C208,Bolalar!$I$5:$I$1804,0))="","",INDEX(Bolalar!$B$5:$B$1804,MATCH($C208,Bolalar!$I$5:$I$1804,0))),""))</f>
        <v/>
      </c>
      <c r="E208" s="15" t="str">
        <f aca="false">IF($C208="","",IFERROR(IF(INDEX(Bolalar!$C$5:$C$1804,MATCH($C208,Bolalar!$I$5:$I$1804,0))="","",INDEX(Bolalar!$C$5:$C$1804,MATCH($C208,Bolalar!$I$5:$I$1804,0))),""))</f>
        <v/>
      </c>
      <c r="F208" s="24"/>
      <c r="G208" s="14" t="str">
        <f aca="false">IF(OR($E208="",$B208=""),"",INT(($B208-$E208)/365.25))</f>
        <v/>
      </c>
      <c r="H208" s="14" t="str">
        <f aca="false">IF($G208="","",IF($G208&lt;=5,"Ha","Yo'q"))</f>
        <v/>
      </c>
      <c r="I208" s="12"/>
      <c r="J208" s="12"/>
      <c r="K208" s="28" t="n">
        <f aca="false">IF(AND($C208&lt;&gt;"",$H208="Ha",$B208&gt;=Boshqaruv!$C$9,$B208&lt;=Boshqaruv!$C$10),IF(COUNTIFS($C$4:$C207,$C208,$H$4:$H207,"Ha",$B$4:$B207,"&gt;="&amp;Boshqaruv!$C$9,$B$4:$B207,"&lt;="&amp;Boshqaruv!$C$10)=0,1,0),0)</f>
        <v>0</v>
      </c>
    </row>
    <row r="209" customFormat="false" ht="15" hidden="false" customHeight="false" outlineLevel="0" collapsed="false">
      <c r="A209" s="8" t="n">
        <v>205</v>
      </c>
      <c r="B209" s="13"/>
      <c r="C209" s="25"/>
      <c r="D209" s="26" t="str">
        <f aca="false">IF($C209="","",IFERROR(IF(INDEX(Bolalar!$B$5:$B$1804,MATCH($C209,Bolalar!$I$5:$I$1804,0))="","",INDEX(Bolalar!$B$5:$B$1804,MATCH($C209,Bolalar!$I$5:$I$1804,0))),""))</f>
        <v/>
      </c>
      <c r="E209" s="15" t="str">
        <f aca="false">IF($C209="","",IFERROR(IF(INDEX(Bolalar!$C$5:$C$1804,MATCH($C209,Bolalar!$I$5:$I$1804,0))="","",INDEX(Bolalar!$C$5:$C$1804,MATCH($C209,Bolalar!$I$5:$I$1804,0))),""))</f>
        <v/>
      </c>
      <c r="F209" s="24"/>
      <c r="G209" s="14" t="str">
        <f aca="false">IF(OR($E209="",$B209=""),"",INT(($B209-$E209)/365.25))</f>
        <v/>
      </c>
      <c r="H209" s="14" t="str">
        <f aca="false">IF($G209="","",IF($G209&lt;=5,"Ha","Yo'q"))</f>
        <v/>
      </c>
      <c r="I209" s="12"/>
      <c r="J209" s="12"/>
      <c r="K209" s="28" t="n">
        <f aca="false">IF(AND($C209&lt;&gt;"",$H209="Ha",$B209&gt;=Boshqaruv!$C$9,$B209&lt;=Boshqaruv!$C$10),IF(COUNTIFS($C$4:$C208,$C209,$H$4:$H208,"Ha",$B$4:$B208,"&gt;="&amp;Boshqaruv!$C$9,$B$4:$B208,"&lt;="&amp;Boshqaruv!$C$10)=0,1,0),0)</f>
        <v>0</v>
      </c>
    </row>
    <row r="210" customFormat="false" ht="15" hidden="false" customHeight="false" outlineLevel="0" collapsed="false">
      <c r="A210" s="8" t="n">
        <v>206</v>
      </c>
      <c r="B210" s="13"/>
      <c r="C210" s="25"/>
      <c r="D210" s="26" t="str">
        <f aca="false">IF($C210="","",IFERROR(IF(INDEX(Bolalar!$B$5:$B$1804,MATCH($C210,Bolalar!$I$5:$I$1804,0))="","",INDEX(Bolalar!$B$5:$B$1804,MATCH($C210,Bolalar!$I$5:$I$1804,0))),""))</f>
        <v/>
      </c>
      <c r="E210" s="15" t="str">
        <f aca="false">IF($C210="","",IFERROR(IF(INDEX(Bolalar!$C$5:$C$1804,MATCH($C210,Bolalar!$I$5:$I$1804,0))="","",INDEX(Bolalar!$C$5:$C$1804,MATCH($C210,Bolalar!$I$5:$I$1804,0))),""))</f>
        <v/>
      </c>
      <c r="F210" s="24"/>
      <c r="G210" s="14" t="str">
        <f aca="false">IF(OR($E210="",$B210=""),"",INT(($B210-$E210)/365.25))</f>
        <v/>
      </c>
      <c r="H210" s="14" t="str">
        <f aca="false">IF($G210="","",IF($G210&lt;=5,"Ha","Yo'q"))</f>
        <v/>
      </c>
      <c r="I210" s="12"/>
      <c r="J210" s="12"/>
      <c r="K210" s="28" t="n">
        <f aca="false">IF(AND($C210&lt;&gt;"",$H210="Ha",$B210&gt;=Boshqaruv!$C$9,$B210&lt;=Boshqaruv!$C$10),IF(COUNTIFS($C$4:$C209,$C210,$H$4:$H209,"Ha",$B$4:$B209,"&gt;="&amp;Boshqaruv!$C$9,$B$4:$B209,"&lt;="&amp;Boshqaruv!$C$10)=0,1,0),0)</f>
        <v>0</v>
      </c>
    </row>
    <row r="211" customFormat="false" ht="15" hidden="false" customHeight="false" outlineLevel="0" collapsed="false">
      <c r="A211" s="8" t="n">
        <v>207</v>
      </c>
      <c r="B211" s="13"/>
      <c r="C211" s="25"/>
      <c r="D211" s="26" t="str">
        <f aca="false">IF($C211="","",IFERROR(IF(INDEX(Bolalar!$B$5:$B$1804,MATCH($C211,Bolalar!$I$5:$I$1804,0))="","",INDEX(Bolalar!$B$5:$B$1804,MATCH($C211,Bolalar!$I$5:$I$1804,0))),""))</f>
        <v/>
      </c>
      <c r="E211" s="15" t="str">
        <f aca="false">IF($C211="","",IFERROR(IF(INDEX(Bolalar!$C$5:$C$1804,MATCH($C211,Bolalar!$I$5:$I$1804,0))="","",INDEX(Bolalar!$C$5:$C$1804,MATCH($C211,Bolalar!$I$5:$I$1804,0))),""))</f>
        <v/>
      </c>
      <c r="F211" s="24"/>
      <c r="G211" s="14" t="str">
        <f aca="false">IF(OR($E211="",$B211=""),"",INT(($B211-$E211)/365.25))</f>
        <v/>
      </c>
      <c r="H211" s="14" t="str">
        <f aca="false">IF($G211="","",IF($G211&lt;=5,"Ha","Yo'q"))</f>
        <v/>
      </c>
      <c r="I211" s="12"/>
      <c r="J211" s="12"/>
      <c r="K211" s="28" t="n">
        <f aca="false">IF(AND($C211&lt;&gt;"",$H211="Ha",$B211&gt;=Boshqaruv!$C$9,$B211&lt;=Boshqaruv!$C$10),IF(COUNTIFS($C$4:$C210,$C211,$H$4:$H210,"Ha",$B$4:$B210,"&gt;="&amp;Boshqaruv!$C$9,$B$4:$B210,"&lt;="&amp;Boshqaruv!$C$10)=0,1,0),0)</f>
        <v>0</v>
      </c>
    </row>
    <row r="212" customFormat="false" ht="15" hidden="false" customHeight="false" outlineLevel="0" collapsed="false">
      <c r="A212" s="8" t="n">
        <v>208</v>
      </c>
      <c r="B212" s="13"/>
      <c r="C212" s="25"/>
      <c r="D212" s="26" t="str">
        <f aca="false">IF($C212="","",IFERROR(IF(INDEX(Bolalar!$B$5:$B$1804,MATCH($C212,Bolalar!$I$5:$I$1804,0))="","",INDEX(Bolalar!$B$5:$B$1804,MATCH($C212,Bolalar!$I$5:$I$1804,0))),""))</f>
        <v/>
      </c>
      <c r="E212" s="15" t="str">
        <f aca="false">IF($C212="","",IFERROR(IF(INDEX(Bolalar!$C$5:$C$1804,MATCH($C212,Bolalar!$I$5:$I$1804,0))="","",INDEX(Bolalar!$C$5:$C$1804,MATCH($C212,Bolalar!$I$5:$I$1804,0))),""))</f>
        <v/>
      </c>
      <c r="F212" s="24"/>
      <c r="G212" s="14" t="str">
        <f aca="false">IF(OR($E212="",$B212=""),"",INT(($B212-$E212)/365.25))</f>
        <v/>
      </c>
      <c r="H212" s="14" t="str">
        <f aca="false">IF($G212="","",IF($G212&lt;=5,"Ha","Yo'q"))</f>
        <v/>
      </c>
      <c r="I212" s="12"/>
      <c r="J212" s="12"/>
      <c r="K212" s="28" t="n">
        <f aca="false">IF(AND($C212&lt;&gt;"",$H212="Ha",$B212&gt;=Boshqaruv!$C$9,$B212&lt;=Boshqaruv!$C$10),IF(COUNTIFS($C$4:$C211,$C212,$H$4:$H211,"Ha",$B$4:$B211,"&gt;="&amp;Boshqaruv!$C$9,$B$4:$B211,"&lt;="&amp;Boshqaruv!$C$10)=0,1,0),0)</f>
        <v>0</v>
      </c>
    </row>
    <row r="213" customFormat="false" ht="15" hidden="false" customHeight="false" outlineLevel="0" collapsed="false">
      <c r="A213" s="8" t="n">
        <v>209</v>
      </c>
      <c r="B213" s="13"/>
      <c r="C213" s="25"/>
      <c r="D213" s="26" t="str">
        <f aca="false">IF($C213="","",IFERROR(IF(INDEX(Bolalar!$B$5:$B$1804,MATCH($C213,Bolalar!$I$5:$I$1804,0))="","",INDEX(Bolalar!$B$5:$B$1804,MATCH($C213,Bolalar!$I$5:$I$1804,0))),""))</f>
        <v/>
      </c>
      <c r="E213" s="15" t="str">
        <f aca="false">IF($C213="","",IFERROR(IF(INDEX(Bolalar!$C$5:$C$1804,MATCH($C213,Bolalar!$I$5:$I$1804,0))="","",INDEX(Bolalar!$C$5:$C$1804,MATCH($C213,Bolalar!$I$5:$I$1804,0))),""))</f>
        <v/>
      </c>
      <c r="F213" s="24"/>
      <c r="G213" s="14" t="str">
        <f aca="false">IF(OR($E213="",$B213=""),"",INT(($B213-$E213)/365.25))</f>
        <v/>
      </c>
      <c r="H213" s="14" t="str">
        <f aca="false">IF($G213="","",IF($G213&lt;=5,"Ha","Yo'q"))</f>
        <v/>
      </c>
      <c r="I213" s="12"/>
      <c r="J213" s="12"/>
      <c r="K213" s="28" t="n">
        <f aca="false">IF(AND($C213&lt;&gt;"",$H213="Ha",$B213&gt;=Boshqaruv!$C$9,$B213&lt;=Boshqaruv!$C$10),IF(COUNTIFS($C$4:$C212,$C213,$H$4:$H212,"Ha",$B$4:$B212,"&gt;="&amp;Boshqaruv!$C$9,$B$4:$B212,"&lt;="&amp;Boshqaruv!$C$10)=0,1,0),0)</f>
        <v>0</v>
      </c>
    </row>
    <row r="214" customFormat="false" ht="15" hidden="false" customHeight="false" outlineLevel="0" collapsed="false">
      <c r="A214" s="8" t="n">
        <v>210</v>
      </c>
      <c r="B214" s="13"/>
      <c r="C214" s="25"/>
      <c r="D214" s="26" t="str">
        <f aca="false">IF($C214="","",IFERROR(IF(INDEX(Bolalar!$B$5:$B$1804,MATCH($C214,Bolalar!$I$5:$I$1804,0))="","",INDEX(Bolalar!$B$5:$B$1804,MATCH($C214,Bolalar!$I$5:$I$1804,0))),""))</f>
        <v/>
      </c>
      <c r="E214" s="15" t="str">
        <f aca="false">IF($C214="","",IFERROR(IF(INDEX(Bolalar!$C$5:$C$1804,MATCH($C214,Bolalar!$I$5:$I$1804,0))="","",INDEX(Bolalar!$C$5:$C$1804,MATCH($C214,Bolalar!$I$5:$I$1804,0))),""))</f>
        <v/>
      </c>
      <c r="F214" s="24"/>
      <c r="G214" s="14" t="str">
        <f aca="false">IF(OR($E214="",$B214=""),"",INT(($B214-$E214)/365.25))</f>
        <v/>
      </c>
      <c r="H214" s="14" t="str">
        <f aca="false">IF($G214="","",IF($G214&lt;=5,"Ha","Yo'q"))</f>
        <v/>
      </c>
      <c r="I214" s="12"/>
      <c r="J214" s="12"/>
      <c r="K214" s="28" t="n">
        <f aca="false">IF(AND($C214&lt;&gt;"",$H214="Ha",$B214&gt;=Boshqaruv!$C$9,$B214&lt;=Boshqaruv!$C$10),IF(COUNTIFS($C$4:$C213,$C214,$H$4:$H213,"Ha",$B$4:$B213,"&gt;="&amp;Boshqaruv!$C$9,$B$4:$B213,"&lt;="&amp;Boshqaruv!$C$10)=0,1,0),0)</f>
        <v>0</v>
      </c>
    </row>
    <row r="215" customFormat="false" ht="15" hidden="false" customHeight="false" outlineLevel="0" collapsed="false">
      <c r="A215" s="8" t="n">
        <v>211</v>
      </c>
      <c r="B215" s="13"/>
      <c r="C215" s="25"/>
      <c r="D215" s="26" t="str">
        <f aca="false">IF($C215="","",IFERROR(IF(INDEX(Bolalar!$B$5:$B$1804,MATCH($C215,Bolalar!$I$5:$I$1804,0))="","",INDEX(Bolalar!$B$5:$B$1804,MATCH($C215,Bolalar!$I$5:$I$1804,0))),""))</f>
        <v/>
      </c>
      <c r="E215" s="15" t="str">
        <f aca="false">IF($C215="","",IFERROR(IF(INDEX(Bolalar!$C$5:$C$1804,MATCH($C215,Bolalar!$I$5:$I$1804,0))="","",INDEX(Bolalar!$C$5:$C$1804,MATCH($C215,Bolalar!$I$5:$I$1804,0))),""))</f>
        <v/>
      </c>
      <c r="F215" s="24"/>
      <c r="G215" s="14" t="str">
        <f aca="false">IF(OR($E215="",$B215=""),"",INT(($B215-$E215)/365.25))</f>
        <v/>
      </c>
      <c r="H215" s="14" t="str">
        <f aca="false">IF($G215="","",IF($G215&lt;=5,"Ha","Yo'q"))</f>
        <v/>
      </c>
      <c r="I215" s="12"/>
      <c r="J215" s="12"/>
      <c r="K215" s="28" t="n">
        <f aca="false">IF(AND($C215&lt;&gt;"",$H215="Ha",$B215&gt;=Boshqaruv!$C$9,$B215&lt;=Boshqaruv!$C$10),IF(COUNTIFS($C$4:$C214,$C215,$H$4:$H214,"Ha",$B$4:$B214,"&gt;="&amp;Boshqaruv!$C$9,$B$4:$B214,"&lt;="&amp;Boshqaruv!$C$10)=0,1,0),0)</f>
        <v>0</v>
      </c>
    </row>
    <row r="216" customFormat="false" ht="15" hidden="false" customHeight="false" outlineLevel="0" collapsed="false">
      <c r="A216" s="8" t="n">
        <v>212</v>
      </c>
      <c r="B216" s="13"/>
      <c r="C216" s="25"/>
      <c r="D216" s="26" t="str">
        <f aca="false">IF($C216="","",IFERROR(IF(INDEX(Bolalar!$B$5:$B$1804,MATCH($C216,Bolalar!$I$5:$I$1804,0))="","",INDEX(Bolalar!$B$5:$B$1804,MATCH($C216,Bolalar!$I$5:$I$1804,0))),""))</f>
        <v/>
      </c>
      <c r="E216" s="15" t="str">
        <f aca="false">IF($C216="","",IFERROR(IF(INDEX(Bolalar!$C$5:$C$1804,MATCH($C216,Bolalar!$I$5:$I$1804,0))="","",INDEX(Bolalar!$C$5:$C$1804,MATCH($C216,Bolalar!$I$5:$I$1804,0))),""))</f>
        <v/>
      </c>
      <c r="F216" s="24"/>
      <c r="G216" s="14" t="str">
        <f aca="false">IF(OR($E216="",$B216=""),"",INT(($B216-$E216)/365.25))</f>
        <v/>
      </c>
      <c r="H216" s="14" t="str">
        <f aca="false">IF($G216="","",IF($G216&lt;=5,"Ha","Yo'q"))</f>
        <v/>
      </c>
      <c r="I216" s="12"/>
      <c r="J216" s="12"/>
      <c r="K216" s="28" t="n">
        <f aca="false">IF(AND($C216&lt;&gt;"",$H216="Ha",$B216&gt;=Boshqaruv!$C$9,$B216&lt;=Boshqaruv!$C$10),IF(COUNTIFS($C$4:$C215,$C216,$H$4:$H215,"Ha",$B$4:$B215,"&gt;="&amp;Boshqaruv!$C$9,$B$4:$B215,"&lt;="&amp;Boshqaruv!$C$10)=0,1,0),0)</f>
        <v>0</v>
      </c>
    </row>
    <row r="217" customFormat="false" ht="15" hidden="false" customHeight="false" outlineLevel="0" collapsed="false">
      <c r="A217" s="8" t="n">
        <v>213</v>
      </c>
      <c r="B217" s="13"/>
      <c r="C217" s="25"/>
      <c r="D217" s="26" t="str">
        <f aca="false">IF($C217="","",IFERROR(IF(INDEX(Bolalar!$B$5:$B$1804,MATCH($C217,Bolalar!$I$5:$I$1804,0))="","",INDEX(Bolalar!$B$5:$B$1804,MATCH($C217,Bolalar!$I$5:$I$1804,0))),""))</f>
        <v/>
      </c>
      <c r="E217" s="15" t="str">
        <f aca="false">IF($C217="","",IFERROR(IF(INDEX(Bolalar!$C$5:$C$1804,MATCH($C217,Bolalar!$I$5:$I$1804,0))="","",INDEX(Bolalar!$C$5:$C$1804,MATCH($C217,Bolalar!$I$5:$I$1804,0))),""))</f>
        <v/>
      </c>
      <c r="F217" s="24"/>
      <c r="G217" s="14" t="str">
        <f aca="false">IF(OR($E217="",$B217=""),"",INT(($B217-$E217)/365.25))</f>
        <v/>
      </c>
      <c r="H217" s="14" t="str">
        <f aca="false">IF($G217="","",IF($G217&lt;=5,"Ha","Yo'q"))</f>
        <v/>
      </c>
      <c r="I217" s="12"/>
      <c r="J217" s="12"/>
      <c r="K217" s="28" t="n">
        <f aca="false">IF(AND($C217&lt;&gt;"",$H217="Ha",$B217&gt;=Boshqaruv!$C$9,$B217&lt;=Boshqaruv!$C$10),IF(COUNTIFS($C$4:$C216,$C217,$H$4:$H216,"Ha",$B$4:$B216,"&gt;="&amp;Boshqaruv!$C$9,$B$4:$B216,"&lt;="&amp;Boshqaruv!$C$10)=0,1,0),0)</f>
        <v>0</v>
      </c>
    </row>
    <row r="218" customFormat="false" ht="15" hidden="false" customHeight="false" outlineLevel="0" collapsed="false">
      <c r="A218" s="8" t="n">
        <v>214</v>
      </c>
      <c r="B218" s="13"/>
      <c r="C218" s="25"/>
      <c r="D218" s="26" t="str">
        <f aca="false">IF($C218="","",IFERROR(IF(INDEX(Bolalar!$B$5:$B$1804,MATCH($C218,Bolalar!$I$5:$I$1804,0))="","",INDEX(Bolalar!$B$5:$B$1804,MATCH($C218,Bolalar!$I$5:$I$1804,0))),""))</f>
        <v/>
      </c>
      <c r="E218" s="15" t="str">
        <f aca="false">IF($C218="","",IFERROR(IF(INDEX(Bolalar!$C$5:$C$1804,MATCH($C218,Bolalar!$I$5:$I$1804,0))="","",INDEX(Bolalar!$C$5:$C$1804,MATCH($C218,Bolalar!$I$5:$I$1804,0))),""))</f>
        <v/>
      </c>
      <c r="F218" s="24"/>
      <c r="G218" s="14" t="str">
        <f aca="false">IF(OR($E218="",$B218=""),"",INT(($B218-$E218)/365.25))</f>
        <v/>
      </c>
      <c r="H218" s="14" t="str">
        <f aca="false">IF($G218="","",IF($G218&lt;=5,"Ha","Yo'q"))</f>
        <v/>
      </c>
      <c r="I218" s="12"/>
      <c r="J218" s="12"/>
      <c r="K218" s="28" t="n">
        <f aca="false">IF(AND($C218&lt;&gt;"",$H218="Ha",$B218&gt;=Boshqaruv!$C$9,$B218&lt;=Boshqaruv!$C$10),IF(COUNTIFS($C$4:$C217,$C218,$H$4:$H217,"Ha",$B$4:$B217,"&gt;="&amp;Boshqaruv!$C$9,$B$4:$B217,"&lt;="&amp;Boshqaruv!$C$10)=0,1,0),0)</f>
        <v>0</v>
      </c>
    </row>
    <row r="219" customFormat="false" ht="15" hidden="false" customHeight="false" outlineLevel="0" collapsed="false">
      <c r="A219" s="8" t="n">
        <v>215</v>
      </c>
      <c r="B219" s="13"/>
      <c r="C219" s="25"/>
      <c r="D219" s="26" t="str">
        <f aca="false">IF($C219="","",IFERROR(IF(INDEX(Bolalar!$B$5:$B$1804,MATCH($C219,Bolalar!$I$5:$I$1804,0))="","",INDEX(Bolalar!$B$5:$B$1804,MATCH($C219,Bolalar!$I$5:$I$1804,0))),""))</f>
        <v/>
      </c>
      <c r="E219" s="15" t="str">
        <f aca="false">IF($C219="","",IFERROR(IF(INDEX(Bolalar!$C$5:$C$1804,MATCH($C219,Bolalar!$I$5:$I$1804,0))="","",INDEX(Bolalar!$C$5:$C$1804,MATCH($C219,Bolalar!$I$5:$I$1804,0))),""))</f>
        <v/>
      </c>
      <c r="F219" s="24"/>
      <c r="G219" s="14" t="str">
        <f aca="false">IF(OR($E219="",$B219=""),"",INT(($B219-$E219)/365.25))</f>
        <v/>
      </c>
      <c r="H219" s="14" t="str">
        <f aca="false">IF($G219="","",IF($G219&lt;=5,"Ha","Yo'q"))</f>
        <v/>
      </c>
      <c r="I219" s="12"/>
      <c r="J219" s="12"/>
      <c r="K219" s="28" t="n">
        <f aca="false">IF(AND($C219&lt;&gt;"",$H219="Ha",$B219&gt;=Boshqaruv!$C$9,$B219&lt;=Boshqaruv!$C$10),IF(COUNTIFS($C$4:$C218,$C219,$H$4:$H218,"Ha",$B$4:$B218,"&gt;="&amp;Boshqaruv!$C$9,$B$4:$B218,"&lt;="&amp;Boshqaruv!$C$10)=0,1,0),0)</f>
        <v>0</v>
      </c>
    </row>
    <row r="220" customFormat="false" ht="15" hidden="false" customHeight="false" outlineLevel="0" collapsed="false">
      <c r="A220" s="8" t="n">
        <v>216</v>
      </c>
      <c r="B220" s="13"/>
      <c r="C220" s="25"/>
      <c r="D220" s="26" t="str">
        <f aca="false">IF($C220="","",IFERROR(IF(INDEX(Bolalar!$B$5:$B$1804,MATCH($C220,Bolalar!$I$5:$I$1804,0))="","",INDEX(Bolalar!$B$5:$B$1804,MATCH($C220,Bolalar!$I$5:$I$1804,0))),""))</f>
        <v/>
      </c>
      <c r="E220" s="15" t="str">
        <f aca="false">IF($C220="","",IFERROR(IF(INDEX(Bolalar!$C$5:$C$1804,MATCH($C220,Bolalar!$I$5:$I$1804,0))="","",INDEX(Bolalar!$C$5:$C$1804,MATCH($C220,Bolalar!$I$5:$I$1804,0))),""))</f>
        <v/>
      </c>
      <c r="F220" s="24"/>
      <c r="G220" s="14" t="str">
        <f aca="false">IF(OR($E220="",$B220=""),"",INT(($B220-$E220)/365.25))</f>
        <v/>
      </c>
      <c r="H220" s="14" t="str">
        <f aca="false">IF($G220="","",IF($G220&lt;=5,"Ha","Yo'q"))</f>
        <v/>
      </c>
      <c r="I220" s="12"/>
      <c r="J220" s="12"/>
      <c r="K220" s="28" t="n">
        <f aca="false">IF(AND($C220&lt;&gt;"",$H220="Ha",$B220&gt;=Boshqaruv!$C$9,$B220&lt;=Boshqaruv!$C$10),IF(COUNTIFS($C$4:$C219,$C220,$H$4:$H219,"Ha",$B$4:$B219,"&gt;="&amp;Boshqaruv!$C$9,$B$4:$B219,"&lt;="&amp;Boshqaruv!$C$10)=0,1,0),0)</f>
        <v>0</v>
      </c>
    </row>
    <row r="221" customFormat="false" ht="15" hidden="false" customHeight="false" outlineLevel="0" collapsed="false">
      <c r="A221" s="8" t="n">
        <v>217</v>
      </c>
      <c r="B221" s="13"/>
      <c r="C221" s="25"/>
      <c r="D221" s="26" t="str">
        <f aca="false">IF($C221="","",IFERROR(IF(INDEX(Bolalar!$B$5:$B$1804,MATCH($C221,Bolalar!$I$5:$I$1804,0))="","",INDEX(Bolalar!$B$5:$B$1804,MATCH($C221,Bolalar!$I$5:$I$1804,0))),""))</f>
        <v/>
      </c>
      <c r="E221" s="15" t="str">
        <f aca="false">IF($C221="","",IFERROR(IF(INDEX(Bolalar!$C$5:$C$1804,MATCH($C221,Bolalar!$I$5:$I$1804,0))="","",INDEX(Bolalar!$C$5:$C$1804,MATCH($C221,Bolalar!$I$5:$I$1804,0))),""))</f>
        <v/>
      </c>
      <c r="F221" s="24"/>
      <c r="G221" s="14" t="str">
        <f aca="false">IF(OR($E221="",$B221=""),"",INT(($B221-$E221)/365.25))</f>
        <v/>
      </c>
      <c r="H221" s="14" t="str">
        <f aca="false">IF($G221="","",IF($G221&lt;=5,"Ha","Yo'q"))</f>
        <v/>
      </c>
      <c r="I221" s="12"/>
      <c r="J221" s="12"/>
      <c r="K221" s="28" t="n">
        <f aca="false">IF(AND($C221&lt;&gt;"",$H221="Ha",$B221&gt;=Boshqaruv!$C$9,$B221&lt;=Boshqaruv!$C$10),IF(COUNTIFS($C$4:$C220,$C221,$H$4:$H220,"Ha",$B$4:$B220,"&gt;="&amp;Boshqaruv!$C$9,$B$4:$B220,"&lt;="&amp;Boshqaruv!$C$10)=0,1,0),0)</f>
        <v>0</v>
      </c>
    </row>
    <row r="222" customFormat="false" ht="15" hidden="false" customHeight="false" outlineLevel="0" collapsed="false">
      <c r="A222" s="8" t="n">
        <v>218</v>
      </c>
      <c r="B222" s="13"/>
      <c r="C222" s="25"/>
      <c r="D222" s="26" t="str">
        <f aca="false">IF($C222="","",IFERROR(IF(INDEX(Bolalar!$B$5:$B$1804,MATCH($C222,Bolalar!$I$5:$I$1804,0))="","",INDEX(Bolalar!$B$5:$B$1804,MATCH($C222,Bolalar!$I$5:$I$1804,0))),""))</f>
        <v/>
      </c>
      <c r="E222" s="15" t="str">
        <f aca="false">IF($C222="","",IFERROR(IF(INDEX(Bolalar!$C$5:$C$1804,MATCH($C222,Bolalar!$I$5:$I$1804,0))="","",INDEX(Bolalar!$C$5:$C$1804,MATCH($C222,Bolalar!$I$5:$I$1804,0))),""))</f>
        <v/>
      </c>
      <c r="F222" s="24"/>
      <c r="G222" s="14" t="str">
        <f aca="false">IF(OR($E222="",$B222=""),"",INT(($B222-$E222)/365.25))</f>
        <v/>
      </c>
      <c r="H222" s="14" t="str">
        <f aca="false">IF($G222="","",IF($G222&lt;=5,"Ha","Yo'q"))</f>
        <v/>
      </c>
      <c r="I222" s="12"/>
      <c r="J222" s="12"/>
      <c r="K222" s="28" t="n">
        <f aca="false">IF(AND($C222&lt;&gt;"",$H222="Ha",$B222&gt;=Boshqaruv!$C$9,$B222&lt;=Boshqaruv!$C$10),IF(COUNTIFS($C$4:$C221,$C222,$H$4:$H221,"Ha",$B$4:$B221,"&gt;="&amp;Boshqaruv!$C$9,$B$4:$B221,"&lt;="&amp;Boshqaruv!$C$10)=0,1,0),0)</f>
        <v>0</v>
      </c>
    </row>
    <row r="223" customFormat="false" ht="15" hidden="false" customHeight="false" outlineLevel="0" collapsed="false">
      <c r="A223" s="8" t="n">
        <v>219</v>
      </c>
      <c r="B223" s="13"/>
      <c r="C223" s="25"/>
      <c r="D223" s="26" t="str">
        <f aca="false">IF($C223="","",IFERROR(IF(INDEX(Bolalar!$B$5:$B$1804,MATCH($C223,Bolalar!$I$5:$I$1804,0))="","",INDEX(Bolalar!$B$5:$B$1804,MATCH($C223,Bolalar!$I$5:$I$1804,0))),""))</f>
        <v/>
      </c>
      <c r="E223" s="15" t="str">
        <f aca="false">IF($C223="","",IFERROR(IF(INDEX(Bolalar!$C$5:$C$1804,MATCH($C223,Bolalar!$I$5:$I$1804,0))="","",INDEX(Bolalar!$C$5:$C$1804,MATCH($C223,Bolalar!$I$5:$I$1804,0))),""))</f>
        <v/>
      </c>
      <c r="F223" s="24"/>
      <c r="G223" s="14" t="str">
        <f aca="false">IF(OR($E223="",$B223=""),"",INT(($B223-$E223)/365.25))</f>
        <v/>
      </c>
      <c r="H223" s="14" t="str">
        <f aca="false">IF($G223="","",IF($G223&lt;=5,"Ha","Yo'q"))</f>
        <v/>
      </c>
      <c r="I223" s="12"/>
      <c r="J223" s="12"/>
      <c r="K223" s="28" t="n">
        <f aca="false">IF(AND($C223&lt;&gt;"",$H223="Ha",$B223&gt;=Boshqaruv!$C$9,$B223&lt;=Boshqaruv!$C$10),IF(COUNTIFS($C$4:$C222,$C223,$H$4:$H222,"Ha",$B$4:$B222,"&gt;="&amp;Boshqaruv!$C$9,$B$4:$B222,"&lt;="&amp;Boshqaruv!$C$10)=0,1,0),0)</f>
        <v>0</v>
      </c>
    </row>
    <row r="224" customFormat="false" ht="15" hidden="false" customHeight="false" outlineLevel="0" collapsed="false">
      <c r="A224" s="8" t="n">
        <v>220</v>
      </c>
      <c r="B224" s="13"/>
      <c r="C224" s="25"/>
      <c r="D224" s="26" t="str">
        <f aca="false">IF($C224="","",IFERROR(IF(INDEX(Bolalar!$B$5:$B$1804,MATCH($C224,Bolalar!$I$5:$I$1804,0))="","",INDEX(Bolalar!$B$5:$B$1804,MATCH($C224,Bolalar!$I$5:$I$1804,0))),""))</f>
        <v/>
      </c>
      <c r="E224" s="15" t="str">
        <f aca="false">IF($C224="","",IFERROR(IF(INDEX(Bolalar!$C$5:$C$1804,MATCH($C224,Bolalar!$I$5:$I$1804,0))="","",INDEX(Bolalar!$C$5:$C$1804,MATCH($C224,Bolalar!$I$5:$I$1804,0))),""))</f>
        <v/>
      </c>
      <c r="F224" s="24"/>
      <c r="G224" s="14" t="str">
        <f aca="false">IF(OR($E224="",$B224=""),"",INT(($B224-$E224)/365.25))</f>
        <v/>
      </c>
      <c r="H224" s="14" t="str">
        <f aca="false">IF($G224="","",IF($G224&lt;=5,"Ha","Yo'q"))</f>
        <v/>
      </c>
      <c r="I224" s="12"/>
      <c r="J224" s="12"/>
      <c r="K224" s="28" t="n">
        <f aca="false">IF(AND($C224&lt;&gt;"",$H224="Ha",$B224&gt;=Boshqaruv!$C$9,$B224&lt;=Boshqaruv!$C$10),IF(COUNTIFS($C$4:$C223,$C224,$H$4:$H223,"Ha",$B$4:$B223,"&gt;="&amp;Boshqaruv!$C$9,$B$4:$B223,"&lt;="&amp;Boshqaruv!$C$10)=0,1,0),0)</f>
        <v>0</v>
      </c>
    </row>
    <row r="225" customFormat="false" ht="15" hidden="false" customHeight="false" outlineLevel="0" collapsed="false">
      <c r="A225" s="8" t="n">
        <v>221</v>
      </c>
      <c r="B225" s="13"/>
      <c r="C225" s="25"/>
      <c r="D225" s="26" t="str">
        <f aca="false">IF($C225="","",IFERROR(IF(INDEX(Bolalar!$B$5:$B$1804,MATCH($C225,Bolalar!$I$5:$I$1804,0))="","",INDEX(Bolalar!$B$5:$B$1804,MATCH($C225,Bolalar!$I$5:$I$1804,0))),""))</f>
        <v/>
      </c>
      <c r="E225" s="15" t="str">
        <f aca="false">IF($C225="","",IFERROR(IF(INDEX(Bolalar!$C$5:$C$1804,MATCH($C225,Bolalar!$I$5:$I$1804,0))="","",INDEX(Bolalar!$C$5:$C$1804,MATCH($C225,Bolalar!$I$5:$I$1804,0))),""))</f>
        <v/>
      </c>
      <c r="F225" s="24"/>
      <c r="G225" s="14" t="str">
        <f aca="false">IF(OR($E225="",$B225=""),"",INT(($B225-$E225)/365.25))</f>
        <v/>
      </c>
      <c r="H225" s="14" t="str">
        <f aca="false">IF($G225="","",IF($G225&lt;=5,"Ha","Yo'q"))</f>
        <v/>
      </c>
      <c r="I225" s="12"/>
      <c r="J225" s="12"/>
      <c r="K225" s="28" t="n">
        <f aca="false">IF(AND($C225&lt;&gt;"",$H225="Ha",$B225&gt;=Boshqaruv!$C$9,$B225&lt;=Boshqaruv!$C$10),IF(COUNTIFS($C$4:$C224,$C225,$H$4:$H224,"Ha",$B$4:$B224,"&gt;="&amp;Boshqaruv!$C$9,$B$4:$B224,"&lt;="&amp;Boshqaruv!$C$10)=0,1,0),0)</f>
        <v>0</v>
      </c>
    </row>
    <row r="226" customFormat="false" ht="15" hidden="false" customHeight="false" outlineLevel="0" collapsed="false">
      <c r="A226" s="8" t="n">
        <v>222</v>
      </c>
      <c r="B226" s="13"/>
      <c r="C226" s="25"/>
      <c r="D226" s="26" t="str">
        <f aca="false">IF($C226="","",IFERROR(IF(INDEX(Bolalar!$B$5:$B$1804,MATCH($C226,Bolalar!$I$5:$I$1804,0))="","",INDEX(Bolalar!$B$5:$B$1804,MATCH($C226,Bolalar!$I$5:$I$1804,0))),""))</f>
        <v/>
      </c>
      <c r="E226" s="15" t="str">
        <f aca="false">IF($C226="","",IFERROR(IF(INDEX(Bolalar!$C$5:$C$1804,MATCH($C226,Bolalar!$I$5:$I$1804,0))="","",INDEX(Bolalar!$C$5:$C$1804,MATCH($C226,Bolalar!$I$5:$I$1804,0))),""))</f>
        <v/>
      </c>
      <c r="F226" s="24"/>
      <c r="G226" s="14" t="str">
        <f aca="false">IF(OR($E226="",$B226=""),"",INT(($B226-$E226)/365.25))</f>
        <v/>
      </c>
      <c r="H226" s="14" t="str">
        <f aca="false">IF($G226="","",IF($G226&lt;=5,"Ha","Yo'q"))</f>
        <v/>
      </c>
      <c r="I226" s="12"/>
      <c r="J226" s="12"/>
      <c r="K226" s="28" t="n">
        <f aca="false">IF(AND($C226&lt;&gt;"",$H226="Ha",$B226&gt;=Boshqaruv!$C$9,$B226&lt;=Boshqaruv!$C$10),IF(COUNTIFS($C$4:$C225,$C226,$H$4:$H225,"Ha",$B$4:$B225,"&gt;="&amp;Boshqaruv!$C$9,$B$4:$B225,"&lt;="&amp;Boshqaruv!$C$10)=0,1,0),0)</f>
        <v>0</v>
      </c>
    </row>
    <row r="227" customFormat="false" ht="15" hidden="false" customHeight="false" outlineLevel="0" collapsed="false">
      <c r="A227" s="8" t="n">
        <v>223</v>
      </c>
      <c r="B227" s="13"/>
      <c r="C227" s="25"/>
      <c r="D227" s="26" t="str">
        <f aca="false">IF($C227="","",IFERROR(IF(INDEX(Bolalar!$B$5:$B$1804,MATCH($C227,Bolalar!$I$5:$I$1804,0))="","",INDEX(Bolalar!$B$5:$B$1804,MATCH($C227,Bolalar!$I$5:$I$1804,0))),""))</f>
        <v/>
      </c>
      <c r="E227" s="15" t="str">
        <f aca="false">IF($C227="","",IFERROR(IF(INDEX(Bolalar!$C$5:$C$1804,MATCH($C227,Bolalar!$I$5:$I$1804,0))="","",INDEX(Bolalar!$C$5:$C$1804,MATCH($C227,Bolalar!$I$5:$I$1804,0))),""))</f>
        <v/>
      </c>
      <c r="F227" s="24"/>
      <c r="G227" s="14" t="str">
        <f aca="false">IF(OR($E227="",$B227=""),"",INT(($B227-$E227)/365.25))</f>
        <v/>
      </c>
      <c r="H227" s="14" t="str">
        <f aca="false">IF($G227="","",IF($G227&lt;=5,"Ha","Yo'q"))</f>
        <v/>
      </c>
      <c r="I227" s="12"/>
      <c r="J227" s="12"/>
      <c r="K227" s="28" t="n">
        <f aca="false">IF(AND($C227&lt;&gt;"",$H227="Ha",$B227&gt;=Boshqaruv!$C$9,$B227&lt;=Boshqaruv!$C$10),IF(COUNTIFS($C$4:$C226,$C227,$H$4:$H226,"Ha",$B$4:$B226,"&gt;="&amp;Boshqaruv!$C$9,$B$4:$B226,"&lt;="&amp;Boshqaruv!$C$10)=0,1,0),0)</f>
        <v>0</v>
      </c>
    </row>
    <row r="228" customFormat="false" ht="15" hidden="false" customHeight="false" outlineLevel="0" collapsed="false">
      <c r="A228" s="8" t="n">
        <v>224</v>
      </c>
      <c r="B228" s="13"/>
      <c r="C228" s="25"/>
      <c r="D228" s="26" t="str">
        <f aca="false">IF($C228="","",IFERROR(IF(INDEX(Bolalar!$B$5:$B$1804,MATCH($C228,Bolalar!$I$5:$I$1804,0))="","",INDEX(Bolalar!$B$5:$B$1804,MATCH($C228,Bolalar!$I$5:$I$1804,0))),""))</f>
        <v/>
      </c>
      <c r="E228" s="15" t="str">
        <f aca="false">IF($C228="","",IFERROR(IF(INDEX(Bolalar!$C$5:$C$1804,MATCH($C228,Bolalar!$I$5:$I$1804,0))="","",INDEX(Bolalar!$C$5:$C$1804,MATCH($C228,Bolalar!$I$5:$I$1804,0))),""))</f>
        <v/>
      </c>
      <c r="F228" s="24"/>
      <c r="G228" s="14" t="str">
        <f aca="false">IF(OR($E228="",$B228=""),"",INT(($B228-$E228)/365.25))</f>
        <v/>
      </c>
      <c r="H228" s="14" t="str">
        <f aca="false">IF($G228="","",IF($G228&lt;=5,"Ha","Yo'q"))</f>
        <v/>
      </c>
      <c r="I228" s="12"/>
      <c r="J228" s="12"/>
      <c r="K228" s="28" t="n">
        <f aca="false">IF(AND($C228&lt;&gt;"",$H228="Ha",$B228&gt;=Boshqaruv!$C$9,$B228&lt;=Boshqaruv!$C$10),IF(COUNTIFS($C$4:$C227,$C228,$H$4:$H227,"Ha",$B$4:$B227,"&gt;="&amp;Boshqaruv!$C$9,$B$4:$B227,"&lt;="&amp;Boshqaruv!$C$10)=0,1,0),0)</f>
        <v>0</v>
      </c>
    </row>
    <row r="229" customFormat="false" ht="15" hidden="false" customHeight="false" outlineLevel="0" collapsed="false">
      <c r="A229" s="8" t="n">
        <v>225</v>
      </c>
      <c r="B229" s="13"/>
      <c r="C229" s="25"/>
      <c r="D229" s="26" t="str">
        <f aca="false">IF($C229="","",IFERROR(IF(INDEX(Bolalar!$B$5:$B$1804,MATCH($C229,Bolalar!$I$5:$I$1804,0))="","",INDEX(Bolalar!$B$5:$B$1804,MATCH($C229,Bolalar!$I$5:$I$1804,0))),""))</f>
        <v/>
      </c>
      <c r="E229" s="15" t="str">
        <f aca="false">IF($C229="","",IFERROR(IF(INDEX(Bolalar!$C$5:$C$1804,MATCH($C229,Bolalar!$I$5:$I$1804,0))="","",INDEX(Bolalar!$C$5:$C$1804,MATCH($C229,Bolalar!$I$5:$I$1804,0))),""))</f>
        <v/>
      </c>
      <c r="F229" s="24"/>
      <c r="G229" s="14" t="str">
        <f aca="false">IF(OR($E229="",$B229=""),"",INT(($B229-$E229)/365.25))</f>
        <v/>
      </c>
      <c r="H229" s="14" t="str">
        <f aca="false">IF($G229="","",IF($G229&lt;=5,"Ha","Yo'q"))</f>
        <v/>
      </c>
      <c r="I229" s="12"/>
      <c r="J229" s="12"/>
      <c r="K229" s="28" t="n">
        <f aca="false">IF(AND($C229&lt;&gt;"",$H229="Ha",$B229&gt;=Boshqaruv!$C$9,$B229&lt;=Boshqaruv!$C$10),IF(COUNTIFS($C$4:$C228,$C229,$H$4:$H228,"Ha",$B$4:$B228,"&gt;="&amp;Boshqaruv!$C$9,$B$4:$B228,"&lt;="&amp;Boshqaruv!$C$10)=0,1,0),0)</f>
        <v>0</v>
      </c>
    </row>
    <row r="230" customFormat="false" ht="15" hidden="false" customHeight="false" outlineLevel="0" collapsed="false">
      <c r="A230" s="8" t="n">
        <v>226</v>
      </c>
      <c r="B230" s="13"/>
      <c r="C230" s="25"/>
      <c r="D230" s="26" t="str">
        <f aca="false">IF($C230="","",IFERROR(IF(INDEX(Bolalar!$B$5:$B$1804,MATCH($C230,Bolalar!$I$5:$I$1804,0))="","",INDEX(Bolalar!$B$5:$B$1804,MATCH($C230,Bolalar!$I$5:$I$1804,0))),""))</f>
        <v/>
      </c>
      <c r="E230" s="15" t="str">
        <f aca="false">IF($C230="","",IFERROR(IF(INDEX(Bolalar!$C$5:$C$1804,MATCH($C230,Bolalar!$I$5:$I$1804,0))="","",INDEX(Bolalar!$C$5:$C$1804,MATCH($C230,Bolalar!$I$5:$I$1804,0))),""))</f>
        <v/>
      </c>
      <c r="F230" s="24"/>
      <c r="G230" s="14" t="str">
        <f aca="false">IF(OR($E230="",$B230=""),"",INT(($B230-$E230)/365.25))</f>
        <v/>
      </c>
      <c r="H230" s="14" t="str">
        <f aca="false">IF($G230="","",IF($G230&lt;=5,"Ha","Yo'q"))</f>
        <v/>
      </c>
      <c r="I230" s="12"/>
      <c r="J230" s="12"/>
      <c r="K230" s="28" t="n">
        <f aca="false">IF(AND($C230&lt;&gt;"",$H230="Ha",$B230&gt;=Boshqaruv!$C$9,$B230&lt;=Boshqaruv!$C$10),IF(COUNTIFS($C$4:$C229,$C230,$H$4:$H229,"Ha",$B$4:$B229,"&gt;="&amp;Boshqaruv!$C$9,$B$4:$B229,"&lt;="&amp;Boshqaruv!$C$10)=0,1,0),0)</f>
        <v>0</v>
      </c>
    </row>
    <row r="231" customFormat="false" ht="15" hidden="false" customHeight="false" outlineLevel="0" collapsed="false">
      <c r="A231" s="8" t="n">
        <v>227</v>
      </c>
      <c r="B231" s="13"/>
      <c r="C231" s="25"/>
      <c r="D231" s="26" t="str">
        <f aca="false">IF($C231="","",IFERROR(IF(INDEX(Bolalar!$B$5:$B$1804,MATCH($C231,Bolalar!$I$5:$I$1804,0))="","",INDEX(Bolalar!$B$5:$B$1804,MATCH($C231,Bolalar!$I$5:$I$1804,0))),""))</f>
        <v/>
      </c>
      <c r="E231" s="15" t="str">
        <f aca="false">IF($C231="","",IFERROR(IF(INDEX(Bolalar!$C$5:$C$1804,MATCH($C231,Bolalar!$I$5:$I$1804,0))="","",INDEX(Bolalar!$C$5:$C$1804,MATCH($C231,Bolalar!$I$5:$I$1804,0))),""))</f>
        <v/>
      </c>
      <c r="F231" s="24"/>
      <c r="G231" s="14" t="str">
        <f aca="false">IF(OR($E231="",$B231=""),"",INT(($B231-$E231)/365.25))</f>
        <v/>
      </c>
      <c r="H231" s="14" t="str">
        <f aca="false">IF($G231="","",IF($G231&lt;=5,"Ha","Yo'q"))</f>
        <v/>
      </c>
      <c r="I231" s="12"/>
      <c r="J231" s="12"/>
      <c r="K231" s="28" t="n">
        <f aca="false">IF(AND($C231&lt;&gt;"",$H231="Ha",$B231&gt;=Boshqaruv!$C$9,$B231&lt;=Boshqaruv!$C$10),IF(COUNTIFS($C$4:$C230,$C231,$H$4:$H230,"Ha",$B$4:$B230,"&gt;="&amp;Boshqaruv!$C$9,$B$4:$B230,"&lt;="&amp;Boshqaruv!$C$10)=0,1,0),0)</f>
        <v>0</v>
      </c>
    </row>
    <row r="232" customFormat="false" ht="15" hidden="false" customHeight="false" outlineLevel="0" collapsed="false">
      <c r="A232" s="8" t="n">
        <v>228</v>
      </c>
      <c r="B232" s="13"/>
      <c r="C232" s="25"/>
      <c r="D232" s="26" t="str">
        <f aca="false">IF($C232="","",IFERROR(IF(INDEX(Bolalar!$B$5:$B$1804,MATCH($C232,Bolalar!$I$5:$I$1804,0))="","",INDEX(Bolalar!$B$5:$B$1804,MATCH($C232,Bolalar!$I$5:$I$1804,0))),""))</f>
        <v/>
      </c>
      <c r="E232" s="15" t="str">
        <f aca="false">IF($C232="","",IFERROR(IF(INDEX(Bolalar!$C$5:$C$1804,MATCH($C232,Bolalar!$I$5:$I$1804,0))="","",INDEX(Bolalar!$C$5:$C$1804,MATCH($C232,Bolalar!$I$5:$I$1804,0))),""))</f>
        <v/>
      </c>
      <c r="F232" s="24"/>
      <c r="G232" s="14" t="str">
        <f aca="false">IF(OR($E232="",$B232=""),"",INT(($B232-$E232)/365.25))</f>
        <v/>
      </c>
      <c r="H232" s="14" t="str">
        <f aca="false">IF($G232="","",IF($G232&lt;=5,"Ha","Yo'q"))</f>
        <v/>
      </c>
      <c r="I232" s="12"/>
      <c r="J232" s="12"/>
      <c r="K232" s="28" t="n">
        <f aca="false">IF(AND($C232&lt;&gt;"",$H232="Ha",$B232&gt;=Boshqaruv!$C$9,$B232&lt;=Boshqaruv!$C$10),IF(COUNTIFS($C$4:$C231,$C232,$H$4:$H231,"Ha",$B$4:$B231,"&gt;="&amp;Boshqaruv!$C$9,$B$4:$B231,"&lt;="&amp;Boshqaruv!$C$10)=0,1,0),0)</f>
        <v>0</v>
      </c>
    </row>
    <row r="233" customFormat="false" ht="15" hidden="false" customHeight="false" outlineLevel="0" collapsed="false">
      <c r="A233" s="8" t="n">
        <v>229</v>
      </c>
      <c r="B233" s="13"/>
      <c r="C233" s="25"/>
      <c r="D233" s="26" t="str">
        <f aca="false">IF($C233="","",IFERROR(IF(INDEX(Bolalar!$B$5:$B$1804,MATCH($C233,Bolalar!$I$5:$I$1804,0))="","",INDEX(Bolalar!$B$5:$B$1804,MATCH($C233,Bolalar!$I$5:$I$1804,0))),""))</f>
        <v/>
      </c>
      <c r="E233" s="15" t="str">
        <f aca="false">IF($C233="","",IFERROR(IF(INDEX(Bolalar!$C$5:$C$1804,MATCH($C233,Bolalar!$I$5:$I$1804,0))="","",INDEX(Bolalar!$C$5:$C$1804,MATCH($C233,Bolalar!$I$5:$I$1804,0))),""))</f>
        <v/>
      </c>
      <c r="F233" s="24"/>
      <c r="G233" s="14" t="str">
        <f aca="false">IF(OR($E233="",$B233=""),"",INT(($B233-$E233)/365.25))</f>
        <v/>
      </c>
      <c r="H233" s="14" t="str">
        <f aca="false">IF($G233="","",IF($G233&lt;=5,"Ha","Yo'q"))</f>
        <v/>
      </c>
      <c r="I233" s="12"/>
      <c r="J233" s="12"/>
      <c r="K233" s="28" t="n">
        <f aca="false">IF(AND($C233&lt;&gt;"",$H233="Ha",$B233&gt;=Boshqaruv!$C$9,$B233&lt;=Boshqaruv!$C$10),IF(COUNTIFS($C$4:$C232,$C233,$H$4:$H232,"Ha",$B$4:$B232,"&gt;="&amp;Boshqaruv!$C$9,$B$4:$B232,"&lt;="&amp;Boshqaruv!$C$10)=0,1,0),0)</f>
        <v>0</v>
      </c>
    </row>
    <row r="234" customFormat="false" ht="15" hidden="false" customHeight="false" outlineLevel="0" collapsed="false">
      <c r="A234" s="8" t="n">
        <v>230</v>
      </c>
      <c r="B234" s="13"/>
      <c r="C234" s="25"/>
      <c r="D234" s="26" t="str">
        <f aca="false">IF($C234="","",IFERROR(IF(INDEX(Bolalar!$B$5:$B$1804,MATCH($C234,Bolalar!$I$5:$I$1804,0))="","",INDEX(Bolalar!$B$5:$B$1804,MATCH($C234,Bolalar!$I$5:$I$1804,0))),""))</f>
        <v/>
      </c>
      <c r="E234" s="15" t="str">
        <f aca="false">IF($C234="","",IFERROR(IF(INDEX(Bolalar!$C$5:$C$1804,MATCH($C234,Bolalar!$I$5:$I$1804,0))="","",INDEX(Bolalar!$C$5:$C$1804,MATCH($C234,Bolalar!$I$5:$I$1804,0))),""))</f>
        <v/>
      </c>
      <c r="F234" s="24"/>
      <c r="G234" s="14" t="str">
        <f aca="false">IF(OR($E234="",$B234=""),"",INT(($B234-$E234)/365.25))</f>
        <v/>
      </c>
      <c r="H234" s="14" t="str">
        <f aca="false">IF($G234="","",IF($G234&lt;=5,"Ha","Yo'q"))</f>
        <v/>
      </c>
      <c r="I234" s="12"/>
      <c r="J234" s="12"/>
      <c r="K234" s="28" t="n">
        <f aca="false">IF(AND($C234&lt;&gt;"",$H234="Ha",$B234&gt;=Boshqaruv!$C$9,$B234&lt;=Boshqaruv!$C$10),IF(COUNTIFS($C$4:$C233,$C234,$H$4:$H233,"Ha",$B$4:$B233,"&gt;="&amp;Boshqaruv!$C$9,$B$4:$B233,"&lt;="&amp;Boshqaruv!$C$10)=0,1,0),0)</f>
        <v>0</v>
      </c>
    </row>
    <row r="235" customFormat="false" ht="15" hidden="false" customHeight="false" outlineLevel="0" collapsed="false">
      <c r="A235" s="8" t="n">
        <v>231</v>
      </c>
      <c r="B235" s="13"/>
      <c r="C235" s="25"/>
      <c r="D235" s="26" t="str">
        <f aca="false">IF($C235="","",IFERROR(IF(INDEX(Bolalar!$B$5:$B$1804,MATCH($C235,Bolalar!$I$5:$I$1804,0))="","",INDEX(Bolalar!$B$5:$B$1804,MATCH($C235,Bolalar!$I$5:$I$1804,0))),""))</f>
        <v/>
      </c>
      <c r="E235" s="15" t="str">
        <f aca="false">IF($C235="","",IFERROR(IF(INDEX(Bolalar!$C$5:$C$1804,MATCH($C235,Bolalar!$I$5:$I$1804,0))="","",INDEX(Bolalar!$C$5:$C$1804,MATCH($C235,Bolalar!$I$5:$I$1804,0))),""))</f>
        <v/>
      </c>
      <c r="F235" s="24"/>
      <c r="G235" s="14" t="str">
        <f aca="false">IF(OR($E235="",$B235=""),"",INT(($B235-$E235)/365.25))</f>
        <v/>
      </c>
      <c r="H235" s="14" t="str">
        <f aca="false">IF($G235="","",IF($G235&lt;=5,"Ha","Yo'q"))</f>
        <v/>
      </c>
      <c r="I235" s="12"/>
      <c r="J235" s="12"/>
      <c r="K235" s="28" t="n">
        <f aca="false">IF(AND($C235&lt;&gt;"",$H235="Ha",$B235&gt;=Boshqaruv!$C$9,$B235&lt;=Boshqaruv!$C$10),IF(COUNTIFS($C$4:$C234,$C235,$H$4:$H234,"Ha",$B$4:$B234,"&gt;="&amp;Boshqaruv!$C$9,$B$4:$B234,"&lt;="&amp;Boshqaruv!$C$10)=0,1,0),0)</f>
        <v>0</v>
      </c>
    </row>
    <row r="236" customFormat="false" ht="15" hidden="false" customHeight="false" outlineLevel="0" collapsed="false">
      <c r="A236" s="8" t="n">
        <v>232</v>
      </c>
      <c r="B236" s="13"/>
      <c r="C236" s="25"/>
      <c r="D236" s="26" t="str">
        <f aca="false">IF($C236="","",IFERROR(IF(INDEX(Bolalar!$B$5:$B$1804,MATCH($C236,Bolalar!$I$5:$I$1804,0))="","",INDEX(Bolalar!$B$5:$B$1804,MATCH($C236,Bolalar!$I$5:$I$1804,0))),""))</f>
        <v/>
      </c>
      <c r="E236" s="15" t="str">
        <f aca="false">IF($C236="","",IFERROR(IF(INDEX(Bolalar!$C$5:$C$1804,MATCH($C236,Bolalar!$I$5:$I$1804,0))="","",INDEX(Bolalar!$C$5:$C$1804,MATCH($C236,Bolalar!$I$5:$I$1804,0))),""))</f>
        <v/>
      </c>
      <c r="F236" s="24"/>
      <c r="G236" s="14" t="str">
        <f aca="false">IF(OR($E236="",$B236=""),"",INT(($B236-$E236)/365.25))</f>
        <v/>
      </c>
      <c r="H236" s="14" t="str">
        <f aca="false">IF($G236="","",IF($G236&lt;=5,"Ha","Yo'q"))</f>
        <v/>
      </c>
      <c r="I236" s="12"/>
      <c r="J236" s="12"/>
      <c r="K236" s="28" t="n">
        <f aca="false">IF(AND($C236&lt;&gt;"",$H236="Ha",$B236&gt;=Boshqaruv!$C$9,$B236&lt;=Boshqaruv!$C$10),IF(COUNTIFS($C$4:$C235,$C236,$H$4:$H235,"Ha",$B$4:$B235,"&gt;="&amp;Boshqaruv!$C$9,$B$4:$B235,"&lt;="&amp;Boshqaruv!$C$10)=0,1,0),0)</f>
        <v>0</v>
      </c>
    </row>
    <row r="237" customFormat="false" ht="15" hidden="false" customHeight="false" outlineLevel="0" collapsed="false">
      <c r="A237" s="8" t="n">
        <v>233</v>
      </c>
      <c r="B237" s="13"/>
      <c r="C237" s="25"/>
      <c r="D237" s="26" t="str">
        <f aca="false">IF($C237="","",IFERROR(IF(INDEX(Bolalar!$B$5:$B$1804,MATCH($C237,Bolalar!$I$5:$I$1804,0))="","",INDEX(Bolalar!$B$5:$B$1804,MATCH($C237,Bolalar!$I$5:$I$1804,0))),""))</f>
        <v/>
      </c>
      <c r="E237" s="15" t="str">
        <f aca="false">IF($C237="","",IFERROR(IF(INDEX(Bolalar!$C$5:$C$1804,MATCH($C237,Bolalar!$I$5:$I$1804,0))="","",INDEX(Bolalar!$C$5:$C$1804,MATCH($C237,Bolalar!$I$5:$I$1804,0))),""))</f>
        <v/>
      </c>
      <c r="F237" s="24"/>
      <c r="G237" s="14" t="str">
        <f aca="false">IF(OR($E237="",$B237=""),"",INT(($B237-$E237)/365.25))</f>
        <v/>
      </c>
      <c r="H237" s="14" t="str">
        <f aca="false">IF($G237="","",IF($G237&lt;=5,"Ha","Yo'q"))</f>
        <v/>
      </c>
      <c r="I237" s="12"/>
      <c r="J237" s="12"/>
      <c r="K237" s="28" t="n">
        <f aca="false">IF(AND($C237&lt;&gt;"",$H237="Ha",$B237&gt;=Boshqaruv!$C$9,$B237&lt;=Boshqaruv!$C$10),IF(COUNTIFS($C$4:$C236,$C237,$H$4:$H236,"Ha",$B$4:$B236,"&gt;="&amp;Boshqaruv!$C$9,$B$4:$B236,"&lt;="&amp;Boshqaruv!$C$10)=0,1,0),0)</f>
        <v>0</v>
      </c>
    </row>
    <row r="238" customFormat="false" ht="15" hidden="false" customHeight="false" outlineLevel="0" collapsed="false">
      <c r="A238" s="8" t="n">
        <v>234</v>
      </c>
      <c r="B238" s="13"/>
      <c r="C238" s="25"/>
      <c r="D238" s="26" t="str">
        <f aca="false">IF($C238="","",IFERROR(IF(INDEX(Bolalar!$B$5:$B$1804,MATCH($C238,Bolalar!$I$5:$I$1804,0))="","",INDEX(Bolalar!$B$5:$B$1804,MATCH($C238,Bolalar!$I$5:$I$1804,0))),""))</f>
        <v/>
      </c>
      <c r="E238" s="15" t="str">
        <f aca="false">IF($C238="","",IFERROR(IF(INDEX(Bolalar!$C$5:$C$1804,MATCH($C238,Bolalar!$I$5:$I$1804,0))="","",INDEX(Bolalar!$C$5:$C$1804,MATCH($C238,Bolalar!$I$5:$I$1804,0))),""))</f>
        <v/>
      </c>
      <c r="F238" s="24"/>
      <c r="G238" s="14" t="str">
        <f aca="false">IF(OR($E238="",$B238=""),"",INT(($B238-$E238)/365.25))</f>
        <v/>
      </c>
      <c r="H238" s="14" t="str">
        <f aca="false">IF($G238="","",IF($G238&lt;=5,"Ha","Yo'q"))</f>
        <v/>
      </c>
      <c r="I238" s="12"/>
      <c r="J238" s="12"/>
      <c r="K238" s="28" t="n">
        <f aca="false">IF(AND($C238&lt;&gt;"",$H238="Ha",$B238&gt;=Boshqaruv!$C$9,$B238&lt;=Boshqaruv!$C$10),IF(COUNTIFS($C$4:$C237,$C238,$H$4:$H237,"Ha",$B$4:$B237,"&gt;="&amp;Boshqaruv!$C$9,$B$4:$B237,"&lt;="&amp;Boshqaruv!$C$10)=0,1,0),0)</f>
        <v>0</v>
      </c>
    </row>
    <row r="239" customFormat="false" ht="15" hidden="false" customHeight="false" outlineLevel="0" collapsed="false">
      <c r="A239" s="8" t="n">
        <v>235</v>
      </c>
      <c r="B239" s="13"/>
      <c r="C239" s="25"/>
      <c r="D239" s="26" t="str">
        <f aca="false">IF($C239="","",IFERROR(IF(INDEX(Bolalar!$B$5:$B$1804,MATCH($C239,Bolalar!$I$5:$I$1804,0))="","",INDEX(Bolalar!$B$5:$B$1804,MATCH($C239,Bolalar!$I$5:$I$1804,0))),""))</f>
        <v/>
      </c>
      <c r="E239" s="15" t="str">
        <f aca="false">IF($C239="","",IFERROR(IF(INDEX(Bolalar!$C$5:$C$1804,MATCH($C239,Bolalar!$I$5:$I$1804,0))="","",INDEX(Bolalar!$C$5:$C$1804,MATCH($C239,Bolalar!$I$5:$I$1804,0))),""))</f>
        <v/>
      </c>
      <c r="F239" s="24"/>
      <c r="G239" s="14" t="str">
        <f aca="false">IF(OR($E239="",$B239=""),"",INT(($B239-$E239)/365.25))</f>
        <v/>
      </c>
      <c r="H239" s="14" t="str">
        <f aca="false">IF($G239="","",IF($G239&lt;=5,"Ha","Yo'q"))</f>
        <v/>
      </c>
      <c r="I239" s="12"/>
      <c r="J239" s="12"/>
      <c r="K239" s="28" t="n">
        <f aca="false">IF(AND($C239&lt;&gt;"",$H239="Ha",$B239&gt;=Boshqaruv!$C$9,$B239&lt;=Boshqaruv!$C$10),IF(COUNTIFS($C$4:$C238,$C239,$H$4:$H238,"Ha",$B$4:$B238,"&gt;="&amp;Boshqaruv!$C$9,$B$4:$B238,"&lt;="&amp;Boshqaruv!$C$10)=0,1,0),0)</f>
        <v>0</v>
      </c>
    </row>
    <row r="240" customFormat="false" ht="15" hidden="false" customHeight="false" outlineLevel="0" collapsed="false">
      <c r="A240" s="8" t="n">
        <v>236</v>
      </c>
      <c r="B240" s="13"/>
      <c r="C240" s="25"/>
      <c r="D240" s="26" t="str">
        <f aca="false">IF($C240="","",IFERROR(IF(INDEX(Bolalar!$B$5:$B$1804,MATCH($C240,Bolalar!$I$5:$I$1804,0))="","",INDEX(Bolalar!$B$5:$B$1804,MATCH($C240,Bolalar!$I$5:$I$1804,0))),""))</f>
        <v/>
      </c>
      <c r="E240" s="15" t="str">
        <f aca="false">IF($C240="","",IFERROR(IF(INDEX(Bolalar!$C$5:$C$1804,MATCH($C240,Bolalar!$I$5:$I$1804,0))="","",INDEX(Bolalar!$C$5:$C$1804,MATCH($C240,Bolalar!$I$5:$I$1804,0))),""))</f>
        <v/>
      </c>
      <c r="F240" s="24"/>
      <c r="G240" s="14" t="str">
        <f aca="false">IF(OR($E240="",$B240=""),"",INT(($B240-$E240)/365.25))</f>
        <v/>
      </c>
      <c r="H240" s="14" t="str">
        <f aca="false">IF($G240="","",IF($G240&lt;=5,"Ha","Yo'q"))</f>
        <v/>
      </c>
      <c r="I240" s="12"/>
      <c r="J240" s="12"/>
      <c r="K240" s="28" t="n">
        <f aca="false">IF(AND($C240&lt;&gt;"",$H240="Ha",$B240&gt;=Boshqaruv!$C$9,$B240&lt;=Boshqaruv!$C$10),IF(COUNTIFS($C$4:$C239,$C240,$H$4:$H239,"Ha",$B$4:$B239,"&gt;="&amp;Boshqaruv!$C$9,$B$4:$B239,"&lt;="&amp;Boshqaruv!$C$10)=0,1,0),0)</f>
        <v>0</v>
      </c>
    </row>
    <row r="241" customFormat="false" ht="15" hidden="false" customHeight="false" outlineLevel="0" collapsed="false">
      <c r="A241" s="8" t="n">
        <v>237</v>
      </c>
      <c r="B241" s="13"/>
      <c r="C241" s="25"/>
      <c r="D241" s="26" t="str">
        <f aca="false">IF($C241="","",IFERROR(IF(INDEX(Bolalar!$B$5:$B$1804,MATCH($C241,Bolalar!$I$5:$I$1804,0))="","",INDEX(Bolalar!$B$5:$B$1804,MATCH($C241,Bolalar!$I$5:$I$1804,0))),""))</f>
        <v/>
      </c>
      <c r="E241" s="15" t="str">
        <f aca="false">IF($C241="","",IFERROR(IF(INDEX(Bolalar!$C$5:$C$1804,MATCH($C241,Bolalar!$I$5:$I$1804,0))="","",INDEX(Bolalar!$C$5:$C$1804,MATCH($C241,Bolalar!$I$5:$I$1804,0))),""))</f>
        <v/>
      </c>
      <c r="F241" s="24"/>
      <c r="G241" s="14" t="str">
        <f aca="false">IF(OR($E241="",$B241=""),"",INT(($B241-$E241)/365.25))</f>
        <v/>
      </c>
      <c r="H241" s="14" t="str">
        <f aca="false">IF($G241="","",IF($G241&lt;=5,"Ha","Yo'q"))</f>
        <v/>
      </c>
      <c r="I241" s="12"/>
      <c r="J241" s="12"/>
      <c r="K241" s="28" t="n">
        <f aca="false">IF(AND($C241&lt;&gt;"",$H241="Ha",$B241&gt;=Boshqaruv!$C$9,$B241&lt;=Boshqaruv!$C$10),IF(COUNTIFS($C$4:$C240,$C241,$H$4:$H240,"Ha",$B$4:$B240,"&gt;="&amp;Boshqaruv!$C$9,$B$4:$B240,"&lt;="&amp;Boshqaruv!$C$10)=0,1,0),0)</f>
        <v>0</v>
      </c>
    </row>
    <row r="242" customFormat="false" ht="15" hidden="false" customHeight="false" outlineLevel="0" collapsed="false">
      <c r="A242" s="8" t="n">
        <v>238</v>
      </c>
      <c r="B242" s="13"/>
      <c r="C242" s="25"/>
      <c r="D242" s="26" t="str">
        <f aca="false">IF($C242="","",IFERROR(IF(INDEX(Bolalar!$B$5:$B$1804,MATCH($C242,Bolalar!$I$5:$I$1804,0))="","",INDEX(Bolalar!$B$5:$B$1804,MATCH($C242,Bolalar!$I$5:$I$1804,0))),""))</f>
        <v/>
      </c>
      <c r="E242" s="15" t="str">
        <f aca="false">IF($C242="","",IFERROR(IF(INDEX(Bolalar!$C$5:$C$1804,MATCH($C242,Bolalar!$I$5:$I$1804,0))="","",INDEX(Bolalar!$C$5:$C$1804,MATCH($C242,Bolalar!$I$5:$I$1804,0))),""))</f>
        <v/>
      </c>
      <c r="F242" s="24"/>
      <c r="G242" s="14" t="str">
        <f aca="false">IF(OR($E242="",$B242=""),"",INT(($B242-$E242)/365.25))</f>
        <v/>
      </c>
      <c r="H242" s="14" t="str">
        <f aca="false">IF($G242="","",IF($G242&lt;=5,"Ha","Yo'q"))</f>
        <v/>
      </c>
      <c r="I242" s="12"/>
      <c r="J242" s="12"/>
      <c r="K242" s="28" t="n">
        <f aca="false">IF(AND($C242&lt;&gt;"",$H242="Ha",$B242&gt;=Boshqaruv!$C$9,$B242&lt;=Boshqaruv!$C$10),IF(COUNTIFS($C$4:$C241,$C242,$H$4:$H241,"Ha",$B$4:$B241,"&gt;="&amp;Boshqaruv!$C$9,$B$4:$B241,"&lt;="&amp;Boshqaruv!$C$10)=0,1,0),0)</f>
        <v>0</v>
      </c>
    </row>
    <row r="243" customFormat="false" ht="15" hidden="false" customHeight="false" outlineLevel="0" collapsed="false">
      <c r="A243" s="8" t="n">
        <v>239</v>
      </c>
      <c r="B243" s="13"/>
      <c r="C243" s="25"/>
      <c r="D243" s="26" t="str">
        <f aca="false">IF($C243="","",IFERROR(IF(INDEX(Bolalar!$B$5:$B$1804,MATCH($C243,Bolalar!$I$5:$I$1804,0))="","",INDEX(Bolalar!$B$5:$B$1804,MATCH($C243,Bolalar!$I$5:$I$1804,0))),""))</f>
        <v/>
      </c>
      <c r="E243" s="15" t="str">
        <f aca="false">IF($C243="","",IFERROR(IF(INDEX(Bolalar!$C$5:$C$1804,MATCH($C243,Bolalar!$I$5:$I$1804,0))="","",INDEX(Bolalar!$C$5:$C$1804,MATCH($C243,Bolalar!$I$5:$I$1804,0))),""))</f>
        <v/>
      </c>
      <c r="F243" s="24"/>
      <c r="G243" s="14" t="str">
        <f aca="false">IF(OR($E243="",$B243=""),"",INT(($B243-$E243)/365.25))</f>
        <v/>
      </c>
      <c r="H243" s="14" t="str">
        <f aca="false">IF($G243="","",IF($G243&lt;=5,"Ha","Yo'q"))</f>
        <v/>
      </c>
      <c r="I243" s="12"/>
      <c r="J243" s="12"/>
      <c r="K243" s="28" t="n">
        <f aca="false">IF(AND($C243&lt;&gt;"",$H243="Ha",$B243&gt;=Boshqaruv!$C$9,$B243&lt;=Boshqaruv!$C$10),IF(COUNTIFS($C$4:$C242,$C243,$H$4:$H242,"Ha",$B$4:$B242,"&gt;="&amp;Boshqaruv!$C$9,$B$4:$B242,"&lt;="&amp;Boshqaruv!$C$10)=0,1,0),0)</f>
        <v>0</v>
      </c>
    </row>
    <row r="244" customFormat="false" ht="15" hidden="false" customHeight="false" outlineLevel="0" collapsed="false">
      <c r="A244" s="8" t="n">
        <v>240</v>
      </c>
      <c r="B244" s="13"/>
      <c r="C244" s="25"/>
      <c r="D244" s="26" t="str">
        <f aca="false">IF($C244="","",IFERROR(IF(INDEX(Bolalar!$B$5:$B$1804,MATCH($C244,Bolalar!$I$5:$I$1804,0))="","",INDEX(Bolalar!$B$5:$B$1804,MATCH($C244,Bolalar!$I$5:$I$1804,0))),""))</f>
        <v/>
      </c>
      <c r="E244" s="15" t="str">
        <f aca="false">IF($C244="","",IFERROR(IF(INDEX(Bolalar!$C$5:$C$1804,MATCH($C244,Bolalar!$I$5:$I$1804,0))="","",INDEX(Bolalar!$C$5:$C$1804,MATCH($C244,Bolalar!$I$5:$I$1804,0))),""))</f>
        <v/>
      </c>
      <c r="F244" s="24"/>
      <c r="G244" s="14" t="str">
        <f aca="false">IF(OR($E244="",$B244=""),"",INT(($B244-$E244)/365.25))</f>
        <v/>
      </c>
      <c r="H244" s="14" t="str">
        <f aca="false">IF($G244="","",IF($G244&lt;=5,"Ha","Yo'q"))</f>
        <v/>
      </c>
      <c r="I244" s="12"/>
      <c r="J244" s="12"/>
      <c r="K244" s="28" t="n">
        <f aca="false">IF(AND($C244&lt;&gt;"",$H244="Ha",$B244&gt;=Boshqaruv!$C$9,$B244&lt;=Boshqaruv!$C$10),IF(COUNTIFS($C$4:$C243,$C244,$H$4:$H243,"Ha",$B$4:$B243,"&gt;="&amp;Boshqaruv!$C$9,$B$4:$B243,"&lt;="&amp;Boshqaruv!$C$10)=0,1,0),0)</f>
        <v>0</v>
      </c>
    </row>
    <row r="245" customFormat="false" ht="15" hidden="false" customHeight="false" outlineLevel="0" collapsed="false">
      <c r="A245" s="8" t="n">
        <v>241</v>
      </c>
      <c r="B245" s="13"/>
      <c r="C245" s="25"/>
      <c r="D245" s="26" t="str">
        <f aca="false">IF($C245="","",IFERROR(IF(INDEX(Bolalar!$B$5:$B$1804,MATCH($C245,Bolalar!$I$5:$I$1804,0))="","",INDEX(Bolalar!$B$5:$B$1804,MATCH($C245,Bolalar!$I$5:$I$1804,0))),""))</f>
        <v/>
      </c>
      <c r="E245" s="15" t="str">
        <f aca="false">IF($C245="","",IFERROR(IF(INDEX(Bolalar!$C$5:$C$1804,MATCH($C245,Bolalar!$I$5:$I$1804,0))="","",INDEX(Bolalar!$C$5:$C$1804,MATCH($C245,Bolalar!$I$5:$I$1804,0))),""))</f>
        <v/>
      </c>
      <c r="F245" s="24"/>
      <c r="G245" s="14" t="str">
        <f aca="false">IF(OR($E245="",$B245=""),"",INT(($B245-$E245)/365.25))</f>
        <v/>
      </c>
      <c r="H245" s="14" t="str">
        <f aca="false">IF($G245="","",IF($G245&lt;=5,"Ha","Yo'q"))</f>
        <v/>
      </c>
      <c r="I245" s="12"/>
      <c r="J245" s="12"/>
      <c r="K245" s="28" t="n">
        <f aca="false">IF(AND($C245&lt;&gt;"",$H245="Ha",$B245&gt;=Boshqaruv!$C$9,$B245&lt;=Boshqaruv!$C$10),IF(COUNTIFS($C$4:$C244,$C245,$H$4:$H244,"Ha",$B$4:$B244,"&gt;="&amp;Boshqaruv!$C$9,$B$4:$B244,"&lt;="&amp;Boshqaruv!$C$10)=0,1,0),0)</f>
        <v>0</v>
      </c>
    </row>
    <row r="246" customFormat="false" ht="15" hidden="false" customHeight="false" outlineLevel="0" collapsed="false">
      <c r="A246" s="8" t="n">
        <v>242</v>
      </c>
      <c r="B246" s="13"/>
      <c r="C246" s="25"/>
      <c r="D246" s="26" t="str">
        <f aca="false">IF($C246="","",IFERROR(IF(INDEX(Bolalar!$B$5:$B$1804,MATCH($C246,Bolalar!$I$5:$I$1804,0))="","",INDEX(Bolalar!$B$5:$B$1804,MATCH($C246,Bolalar!$I$5:$I$1804,0))),""))</f>
        <v/>
      </c>
      <c r="E246" s="15" t="str">
        <f aca="false">IF($C246="","",IFERROR(IF(INDEX(Bolalar!$C$5:$C$1804,MATCH($C246,Bolalar!$I$5:$I$1804,0))="","",INDEX(Bolalar!$C$5:$C$1804,MATCH($C246,Bolalar!$I$5:$I$1804,0))),""))</f>
        <v/>
      </c>
      <c r="F246" s="24"/>
      <c r="G246" s="14" t="str">
        <f aca="false">IF(OR($E246="",$B246=""),"",INT(($B246-$E246)/365.25))</f>
        <v/>
      </c>
      <c r="H246" s="14" t="str">
        <f aca="false">IF($G246="","",IF($G246&lt;=5,"Ha","Yo'q"))</f>
        <v/>
      </c>
      <c r="I246" s="12"/>
      <c r="J246" s="12"/>
      <c r="K246" s="28" t="n">
        <f aca="false">IF(AND($C246&lt;&gt;"",$H246="Ha",$B246&gt;=Boshqaruv!$C$9,$B246&lt;=Boshqaruv!$C$10),IF(COUNTIFS($C$4:$C245,$C246,$H$4:$H245,"Ha",$B$4:$B245,"&gt;="&amp;Boshqaruv!$C$9,$B$4:$B245,"&lt;="&amp;Boshqaruv!$C$10)=0,1,0),0)</f>
        <v>0</v>
      </c>
    </row>
    <row r="247" customFormat="false" ht="15" hidden="false" customHeight="false" outlineLevel="0" collapsed="false">
      <c r="A247" s="8" t="n">
        <v>243</v>
      </c>
      <c r="B247" s="13"/>
      <c r="C247" s="25"/>
      <c r="D247" s="26" t="str">
        <f aca="false">IF($C247="","",IFERROR(IF(INDEX(Bolalar!$B$5:$B$1804,MATCH($C247,Bolalar!$I$5:$I$1804,0))="","",INDEX(Bolalar!$B$5:$B$1804,MATCH($C247,Bolalar!$I$5:$I$1804,0))),""))</f>
        <v/>
      </c>
      <c r="E247" s="15" t="str">
        <f aca="false">IF($C247="","",IFERROR(IF(INDEX(Bolalar!$C$5:$C$1804,MATCH($C247,Bolalar!$I$5:$I$1804,0))="","",INDEX(Bolalar!$C$5:$C$1804,MATCH($C247,Bolalar!$I$5:$I$1804,0))),""))</f>
        <v/>
      </c>
      <c r="F247" s="24"/>
      <c r="G247" s="14" t="str">
        <f aca="false">IF(OR($E247="",$B247=""),"",INT(($B247-$E247)/365.25))</f>
        <v/>
      </c>
      <c r="H247" s="14" t="str">
        <f aca="false">IF($G247="","",IF($G247&lt;=5,"Ha","Yo'q"))</f>
        <v/>
      </c>
      <c r="I247" s="12"/>
      <c r="J247" s="12"/>
      <c r="K247" s="28" t="n">
        <f aca="false">IF(AND($C247&lt;&gt;"",$H247="Ha",$B247&gt;=Boshqaruv!$C$9,$B247&lt;=Boshqaruv!$C$10),IF(COUNTIFS($C$4:$C246,$C247,$H$4:$H246,"Ha",$B$4:$B246,"&gt;="&amp;Boshqaruv!$C$9,$B$4:$B246,"&lt;="&amp;Boshqaruv!$C$10)=0,1,0),0)</f>
        <v>0</v>
      </c>
    </row>
    <row r="248" customFormat="false" ht="15" hidden="false" customHeight="false" outlineLevel="0" collapsed="false">
      <c r="A248" s="8" t="n">
        <v>244</v>
      </c>
      <c r="B248" s="13"/>
      <c r="C248" s="25"/>
      <c r="D248" s="26" t="str">
        <f aca="false">IF($C248="","",IFERROR(IF(INDEX(Bolalar!$B$5:$B$1804,MATCH($C248,Bolalar!$I$5:$I$1804,0))="","",INDEX(Bolalar!$B$5:$B$1804,MATCH($C248,Bolalar!$I$5:$I$1804,0))),""))</f>
        <v/>
      </c>
      <c r="E248" s="15" t="str">
        <f aca="false">IF($C248="","",IFERROR(IF(INDEX(Bolalar!$C$5:$C$1804,MATCH($C248,Bolalar!$I$5:$I$1804,0))="","",INDEX(Bolalar!$C$5:$C$1804,MATCH($C248,Bolalar!$I$5:$I$1804,0))),""))</f>
        <v/>
      </c>
      <c r="F248" s="24"/>
      <c r="G248" s="14" t="str">
        <f aca="false">IF(OR($E248="",$B248=""),"",INT(($B248-$E248)/365.25))</f>
        <v/>
      </c>
      <c r="H248" s="14" t="str">
        <f aca="false">IF($G248="","",IF($G248&lt;=5,"Ha","Yo'q"))</f>
        <v/>
      </c>
      <c r="I248" s="12"/>
      <c r="J248" s="12"/>
      <c r="K248" s="28" t="n">
        <f aca="false">IF(AND($C248&lt;&gt;"",$H248="Ha",$B248&gt;=Boshqaruv!$C$9,$B248&lt;=Boshqaruv!$C$10),IF(COUNTIFS($C$4:$C247,$C248,$H$4:$H247,"Ha",$B$4:$B247,"&gt;="&amp;Boshqaruv!$C$9,$B$4:$B247,"&lt;="&amp;Boshqaruv!$C$10)=0,1,0),0)</f>
        <v>0</v>
      </c>
    </row>
    <row r="249" customFormat="false" ht="15" hidden="false" customHeight="false" outlineLevel="0" collapsed="false">
      <c r="A249" s="8" t="n">
        <v>245</v>
      </c>
      <c r="B249" s="13"/>
      <c r="C249" s="25"/>
      <c r="D249" s="26" t="str">
        <f aca="false">IF($C249="","",IFERROR(IF(INDEX(Bolalar!$B$5:$B$1804,MATCH($C249,Bolalar!$I$5:$I$1804,0))="","",INDEX(Bolalar!$B$5:$B$1804,MATCH($C249,Bolalar!$I$5:$I$1804,0))),""))</f>
        <v/>
      </c>
      <c r="E249" s="15" t="str">
        <f aca="false">IF($C249="","",IFERROR(IF(INDEX(Bolalar!$C$5:$C$1804,MATCH($C249,Bolalar!$I$5:$I$1804,0))="","",INDEX(Bolalar!$C$5:$C$1804,MATCH($C249,Bolalar!$I$5:$I$1804,0))),""))</f>
        <v/>
      </c>
      <c r="F249" s="24"/>
      <c r="G249" s="14" t="str">
        <f aca="false">IF(OR($E249="",$B249=""),"",INT(($B249-$E249)/365.25))</f>
        <v/>
      </c>
      <c r="H249" s="14" t="str">
        <f aca="false">IF($G249="","",IF($G249&lt;=5,"Ha","Yo'q"))</f>
        <v/>
      </c>
      <c r="I249" s="12"/>
      <c r="J249" s="12"/>
      <c r="K249" s="28" t="n">
        <f aca="false">IF(AND($C249&lt;&gt;"",$H249="Ha",$B249&gt;=Boshqaruv!$C$9,$B249&lt;=Boshqaruv!$C$10),IF(COUNTIFS($C$4:$C248,$C249,$H$4:$H248,"Ha",$B$4:$B248,"&gt;="&amp;Boshqaruv!$C$9,$B$4:$B248,"&lt;="&amp;Boshqaruv!$C$10)=0,1,0),0)</f>
        <v>0</v>
      </c>
    </row>
    <row r="250" customFormat="false" ht="15" hidden="false" customHeight="false" outlineLevel="0" collapsed="false">
      <c r="A250" s="8" t="n">
        <v>246</v>
      </c>
      <c r="B250" s="13"/>
      <c r="C250" s="25"/>
      <c r="D250" s="26" t="str">
        <f aca="false">IF($C250="","",IFERROR(IF(INDEX(Bolalar!$B$5:$B$1804,MATCH($C250,Bolalar!$I$5:$I$1804,0))="","",INDEX(Bolalar!$B$5:$B$1804,MATCH($C250,Bolalar!$I$5:$I$1804,0))),""))</f>
        <v/>
      </c>
      <c r="E250" s="15" t="str">
        <f aca="false">IF($C250="","",IFERROR(IF(INDEX(Bolalar!$C$5:$C$1804,MATCH($C250,Bolalar!$I$5:$I$1804,0))="","",INDEX(Bolalar!$C$5:$C$1804,MATCH($C250,Bolalar!$I$5:$I$1804,0))),""))</f>
        <v/>
      </c>
      <c r="F250" s="24"/>
      <c r="G250" s="14" t="str">
        <f aca="false">IF(OR($E250="",$B250=""),"",INT(($B250-$E250)/365.25))</f>
        <v/>
      </c>
      <c r="H250" s="14" t="str">
        <f aca="false">IF($G250="","",IF($G250&lt;=5,"Ha","Yo'q"))</f>
        <v/>
      </c>
      <c r="I250" s="12"/>
      <c r="J250" s="12"/>
      <c r="K250" s="28" t="n">
        <f aca="false">IF(AND($C250&lt;&gt;"",$H250="Ha",$B250&gt;=Boshqaruv!$C$9,$B250&lt;=Boshqaruv!$C$10),IF(COUNTIFS($C$4:$C249,$C250,$H$4:$H249,"Ha",$B$4:$B249,"&gt;="&amp;Boshqaruv!$C$9,$B$4:$B249,"&lt;="&amp;Boshqaruv!$C$10)=0,1,0),0)</f>
        <v>0</v>
      </c>
    </row>
    <row r="251" customFormat="false" ht="15" hidden="false" customHeight="false" outlineLevel="0" collapsed="false">
      <c r="A251" s="8" t="n">
        <v>247</v>
      </c>
      <c r="B251" s="13"/>
      <c r="C251" s="25"/>
      <c r="D251" s="26" t="str">
        <f aca="false">IF($C251="","",IFERROR(IF(INDEX(Bolalar!$B$5:$B$1804,MATCH($C251,Bolalar!$I$5:$I$1804,0))="","",INDEX(Bolalar!$B$5:$B$1804,MATCH($C251,Bolalar!$I$5:$I$1804,0))),""))</f>
        <v/>
      </c>
      <c r="E251" s="15" t="str">
        <f aca="false">IF($C251="","",IFERROR(IF(INDEX(Bolalar!$C$5:$C$1804,MATCH($C251,Bolalar!$I$5:$I$1804,0))="","",INDEX(Bolalar!$C$5:$C$1804,MATCH($C251,Bolalar!$I$5:$I$1804,0))),""))</f>
        <v/>
      </c>
      <c r="F251" s="24"/>
      <c r="G251" s="14" t="str">
        <f aca="false">IF(OR($E251="",$B251=""),"",INT(($B251-$E251)/365.25))</f>
        <v/>
      </c>
      <c r="H251" s="14" t="str">
        <f aca="false">IF($G251="","",IF($G251&lt;=5,"Ha","Yo'q"))</f>
        <v/>
      </c>
      <c r="I251" s="12"/>
      <c r="J251" s="12"/>
      <c r="K251" s="28" t="n">
        <f aca="false">IF(AND($C251&lt;&gt;"",$H251="Ha",$B251&gt;=Boshqaruv!$C$9,$B251&lt;=Boshqaruv!$C$10),IF(COUNTIFS($C$4:$C250,$C251,$H$4:$H250,"Ha",$B$4:$B250,"&gt;="&amp;Boshqaruv!$C$9,$B$4:$B250,"&lt;="&amp;Boshqaruv!$C$10)=0,1,0),0)</f>
        <v>0</v>
      </c>
    </row>
    <row r="252" customFormat="false" ht="15" hidden="false" customHeight="false" outlineLevel="0" collapsed="false">
      <c r="A252" s="8" t="n">
        <v>248</v>
      </c>
      <c r="B252" s="13"/>
      <c r="C252" s="25"/>
      <c r="D252" s="26" t="str">
        <f aca="false">IF($C252="","",IFERROR(IF(INDEX(Bolalar!$B$5:$B$1804,MATCH($C252,Bolalar!$I$5:$I$1804,0))="","",INDEX(Bolalar!$B$5:$B$1804,MATCH($C252,Bolalar!$I$5:$I$1804,0))),""))</f>
        <v/>
      </c>
      <c r="E252" s="15" t="str">
        <f aca="false">IF($C252="","",IFERROR(IF(INDEX(Bolalar!$C$5:$C$1804,MATCH($C252,Bolalar!$I$5:$I$1804,0))="","",INDEX(Bolalar!$C$5:$C$1804,MATCH($C252,Bolalar!$I$5:$I$1804,0))),""))</f>
        <v/>
      </c>
      <c r="F252" s="24"/>
      <c r="G252" s="14" t="str">
        <f aca="false">IF(OR($E252="",$B252=""),"",INT(($B252-$E252)/365.25))</f>
        <v/>
      </c>
      <c r="H252" s="14" t="str">
        <f aca="false">IF($G252="","",IF($G252&lt;=5,"Ha","Yo'q"))</f>
        <v/>
      </c>
      <c r="I252" s="12"/>
      <c r="J252" s="12"/>
      <c r="K252" s="28" t="n">
        <f aca="false">IF(AND($C252&lt;&gt;"",$H252="Ha",$B252&gt;=Boshqaruv!$C$9,$B252&lt;=Boshqaruv!$C$10),IF(COUNTIFS($C$4:$C251,$C252,$H$4:$H251,"Ha",$B$4:$B251,"&gt;="&amp;Boshqaruv!$C$9,$B$4:$B251,"&lt;="&amp;Boshqaruv!$C$10)=0,1,0),0)</f>
        <v>0</v>
      </c>
    </row>
    <row r="253" customFormat="false" ht="15" hidden="false" customHeight="false" outlineLevel="0" collapsed="false">
      <c r="A253" s="8" t="n">
        <v>249</v>
      </c>
      <c r="B253" s="13"/>
      <c r="C253" s="25"/>
      <c r="D253" s="26" t="str">
        <f aca="false">IF($C253="","",IFERROR(IF(INDEX(Bolalar!$B$5:$B$1804,MATCH($C253,Bolalar!$I$5:$I$1804,0))="","",INDEX(Bolalar!$B$5:$B$1804,MATCH($C253,Bolalar!$I$5:$I$1804,0))),""))</f>
        <v/>
      </c>
      <c r="E253" s="15" t="str">
        <f aca="false">IF($C253="","",IFERROR(IF(INDEX(Bolalar!$C$5:$C$1804,MATCH($C253,Bolalar!$I$5:$I$1804,0))="","",INDEX(Bolalar!$C$5:$C$1804,MATCH($C253,Bolalar!$I$5:$I$1804,0))),""))</f>
        <v/>
      </c>
      <c r="F253" s="24"/>
      <c r="G253" s="14" t="str">
        <f aca="false">IF(OR($E253="",$B253=""),"",INT(($B253-$E253)/365.25))</f>
        <v/>
      </c>
      <c r="H253" s="14" t="str">
        <f aca="false">IF($G253="","",IF($G253&lt;=5,"Ha","Yo'q"))</f>
        <v/>
      </c>
      <c r="I253" s="12"/>
      <c r="J253" s="12"/>
      <c r="K253" s="28" t="n">
        <f aca="false">IF(AND($C253&lt;&gt;"",$H253="Ha",$B253&gt;=Boshqaruv!$C$9,$B253&lt;=Boshqaruv!$C$10),IF(COUNTIFS($C$4:$C252,$C253,$H$4:$H252,"Ha",$B$4:$B252,"&gt;="&amp;Boshqaruv!$C$9,$B$4:$B252,"&lt;="&amp;Boshqaruv!$C$10)=0,1,0),0)</f>
        <v>0</v>
      </c>
    </row>
    <row r="254" customFormat="false" ht="15" hidden="false" customHeight="false" outlineLevel="0" collapsed="false">
      <c r="A254" s="8" t="n">
        <v>250</v>
      </c>
      <c r="B254" s="13"/>
      <c r="C254" s="25"/>
      <c r="D254" s="26" t="str">
        <f aca="false">IF($C254="","",IFERROR(IF(INDEX(Bolalar!$B$5:$B$1804,MATCH($C254,Bolalar!$I$5:$I$1804,0))="","",INDEX(Bolalar!$B$5:$B$1804,MATCH($C254,Bolalar!$I$5:$I$1804,0))),""))</f>
        <v/>
      </c>
      <c r="E254" s="15" t="str">
        <f aca="false">IF($C254="","",IFERROR(IF(INDEX(Bolalar!$C$5:$C$1804,MATCH($C254,Bolalar!$I$5:$I$1804,0))="","",INDEX(Bolalar!$C$5:$C$1804,MATCH($C254,Bolalar!$I$5:$I$1804,0))),""))</f>
        <v/>
      </c>
      <c r="F254" s="24"/>
      <c r="G254" s="14" t="str">
        <f aca="false">IF(OR($E254="",$B254=""),"",INT(($B254-$E254)/365.25))</f>
        <v/>
      </c>
      <c r="H254" s="14" t="str">
        <f aca="false">IF($G254="","",IF($G254&lt;=5,"Ha","Yo'q"))</f>
        <v/>
      </c>
      <c r="I254" s="12"/>
      <c r="J254" s="12"/>
      <c r="K254" s="28" t="n">
        <f aca="false">IF(AND($C254&lt;&gt;"",$H254="Ha",$B254&gt;=Boshqaruv!$C$9,$B254&lt;=Boshqaruv!$C$10),IF(COUNTIFS($C$4:$C253,$C254,$H$4:$H253,"Ha",$B$4:$B253,"&gt;="&amp;Boshqaruv!$C$9,$B$4:$B253,"&lt;="&amp;Boshqaruv!$C$10)=0,1,0),0)</f>
        <v>0</v>
      </c>
    </row>
    <row r="255" customFormat="false" ht="15" hidden="false" customHeight="false" outlineLevel="0" collapsed="false">
      <c r="A255" s="8" t="n">
        <v>251</v>
      </c>
      <c r="B255" s="13"/>
      <c r="C255" s="25"/>
      <c r="D255" s="26" t="str">
        <f aca="false">IF($C255="","",IFERROR(IF(INDEX(Bolalar!$B$5:$B$1804,MATCH($C255,Bolalar!$I$5:$I$1804,0))="","",INDEX(Bolalar!$B$5:$B$1804,MATCH($C255,Bolalar!$I$5:$I$1804,0))),""))</f>
        <v/>
      </c>
      <c r="E255" s="15" t="str">
        <f aca="false">IF($C255="","",IFERROR(IF(INDEX(Bolalar!$C$5:$C$1804,MATCH($C255,Bolalar!$I$5:$I$1804,0))="","",INDEX(Bolalar!$C$5:$C$1804,MATCH($C255,Bolalar!$I$5:$I$1804,0))),""))</f>
        <v/>
      </c>
      <c r="F255" s="24"/>
      <c r="G255" s="14" t="str">
        <f aca="false">IF(OR($E255="",$B255=""),"",INT(($B255-$E255)/365.25))</f>
        <v/>
      </c>
      <c r="H255" s="14" t="str">
        <f aca="false">IF($G255="","",IF($G255&lt;=5,"Ha","Yo'q"))</f>
        <v/>
      </c>
      <c r="I255" s="12"/>
      <c r="J255" s="12"/>
      <c r="K255" s="28" t="n">
        <f aca="false">IF(AND($C255&lt;&gt;"",$H255="Ha",$B255&gt;=Boshqaruv!$C$9,$B255&lt;=Boshqaruv!$C$10),IF(COUNTIFS($C$4:$C254,$C255,$H$4:$H254,"Ha",$B$4:$B254,"&gt;="&amp;Boshqaruv!$C$9,$B$4:$B254,"&lt;="&amp;Boshqaruv!$C$10)=0,1,0),0)</f>
        <v>0</v>
      </c>
    </row>
    <row r="256" customFormat="false" ht="15" hidden="false" customHeight="false" outlineLevel="0" collapsed="false">
      <c r="A256" s="8" t="n">
        <v>252</v>
      </c>
      <c r="B256" s="13"/>
      <c r="C256" s="25"/>
      <c r="D256" s="26" t="str">
        <f aca="false">IF($C256="","",IFERROR(IF(INDEX(Bolalar!$B$5:$B$1804,MATCH($C256,Bolalar!$I$5:$I$1804,0))="","",INDEX(Bolalar!$B$5:$B$1804,MATCH($C256,Bolalar!$I$5:$I$1804,0))),""))</f>
        <v/>
      </c>
      <c r="E256" s="15" t="str">
        <f aca="false">IF($C256="","",IFERROR(IF(INDEX(Bolalar!$C$5:$C$1804,MATCH($C256,Bolalar!$I$5:$I$1804,0))="","",INDEX(Bolalar!$C$5:$C$1804,MATCH($C256,Bolalar!$I$5:$I$1804,0))),""))</f>
        <v/>
      </c>
      <c r="F256" s="24"/>
      <c r="G256" s="14" t="str">
        <f aca="false">IF(OR($E256="",$B256=""),"",INT(($B256-$E256)/365.25))</f>
        <v/>
      </c>
      <c r="H256" s="14" t="str">
        <f aca="false">IF($G256="","",IF($G256&lt;=5,"Ha","Yo'q"))</f>
        <v/>
      </c>
      <c r="I256" s="12"/>
      <c r="J256" s="12"/>
      <c r="K256" s="28" t="n">
        <f aca="false">IF(AND($C256&lt;&gt;"",$H256="Ha",$B256&gt;=Boshqaruv!$C$9,$B256&lt;=Boshqaruv!$C$10),IF(COUNTIFS($C$4:$C255,$C256,$H$4:$H255,"Ha",$B$4:$B255,"&gt;="&amp;Boshqaruv!$C$9,$B$4:$B255,"&lt;="&amp;Boshqaruv!$C$10)=0,1,0),0)</f>
        <v>0</v>
      </c>
    </row>
    <row r="257" customFormat="false" ht="15" hidden="false" customHeight="false" outlineLevel="0" collapsed="false">
      <c r="A257" s="8" t="n">
        <v>253</v>
      </c>
      <c r="B257" s="13"/>
      <c r="C257" s="25"/>
      <c r="D257" s="26" t="str">
        <f aca="false">IF($C257="","",IFERROR(IF(INDEX(Bolalar!$B$5:$B$1804,MATCH($C257,Bolalar!$I$5:$I$1804,0))="","",INDEX(Bolalar!$B$5:$B$1804,MATCH($C257,Bolalar!$I$5:$I$1804,0))),""))</f>
        <v/>
      </c>
      <c r="E257" s="15" t="str">
        <f aca="false">IF($C257="","",IFERROR(IF(INDEX(Bolalar!$C$5:$C$1804,MATCH($C257,Bolalar!$I$5:$I$1804,0))="","",INDEX(Bolalar!$C$5:$C$1804,MATCH($C257,Bolalar!$I$5:$I$1804,0))),""))</f>
        <v/>
      </c>
      <c r="F257" s="24"/>
      <c r="G257" s="14" t="str">
        <f aca="false">IF(OR($E257="",$B257=""),"",INT(($B257-$E257)/365.25))</f>
        <v/>
      </c>
      <c r="H257" s="14" t="str">
        <f aca="false">IF($G257="","",IF($G257&lt;=5,"Ha","Yo'q"))</f>
        <v/>
      </c>
      <c r="I257" s="12"/>
      <c r="J257" s="12"/>
      <c r="K257" s="28" t="n">
        <f aca="false">IF(AND($C257&lt;&gt;"",$H257="Ha",$B257&gt;=Boshqaruv!$C$9,$B257&lt;=Boshqaruv!$C$10),IF(COUNTIFS($C$4:$C256,$C257,$H$4:$H256,"Ha",$B$4:$B256,"&gt;="&amp;Boshqaruv!$C$9,$B$4:$B256,"&lt;="&amp;Boshqaruv!$C$10)=0,1,0),0)</f>
        <v>0</v>
      </c>
    </row>
    <row r="258" customFormat="false" ht="15" hidden="false" customHeight="false" outlineLevel="0" collapsed="false">
      <c r="A258" s="8" t="n">
        <v>254</v>
      </c>
      <c r="B258" s="13"/>
      <c r="C258" s="25"/>
      <c r="D258" s="26" t="str">
        <f aca="false">IF($C258="","",IFERROR(IF(INDEX(Bolalar!$B$5:$B$1804,MATCH($C258,Bolalar!$I$5:$I$1804,0))="","",INDEX(Bolalar!$B$5:$B$1804,MATCH($C258,Bolalar!$I$5:$I$1804,0))),""))</f>
        <v/>
      </c>
      <c r="E258" s="15" t="str">
        <f aca="false">IF($C258="","",IFERROR(IF(INDEX(Bolalar!$C$5:$C$1804,MATCH($C258,Bolalar!$I$5:$I$1804,0))="","",INDEX(Bolalar!$C$5:$C$1804,MATCH($C258,Bolalar!$I$5:$I$1804,0))),""))</f>
        <v/>
      </c>
      <c r="F258" s="24"/>
      <c r="G258" s="14" t="str">
        <f aca="false">IF(OR($E258="",$B258=""),"",INT(($B258-$E258)/365.25))</f>
        <v/>
      </c>
      <c r="H258" s="14" t="str">
        <f aca="false">IF($G258="","",IF($G258&lt;=5,"Ha","Yo'q"))</f>
        <v/>
      </c>
      <c r="I258" s="12"/>
      <c r="J258" s="12"/>
      <c r="K258" s="28" t="n">
        <f aca="false">IF(AND($C258&lt;&gt;"",$H258="Ha",$B258&gt;=Boshqaruv!$C$9,$B258&lt;=Boshqaruv!$C$10),IF(COUNTIFS($C$4:$C257,$C258,$H$4:$H257,"Ha",$B$4:$B257,"&gt;="&amp;Boshqaruv!$C$9,$B$4:$B257,"&lt;="&amp;Boshqaruv!$C$10)=0,1,0),0)</f>
        <v>0</v>
      </c>
    </row>
    <row r="259" customFormat="false" ht="15" hidden="false" customHeight="false" outlineLevel="0" collapsed="false">
      <c r="A259" s="8" t="n">
        <v>255</v>
      </c>
      <c r="B259" s="13"/>
      <c r="C259" s="25"/>
      <c r="D259" s="26" t="str">
        <f aca="false">IF($C259="","",IFERROR(IF(INDEX(Bolalar!$B$5:$B$1804,MATCH($C259,Bolalar!$I$5:$I$1804,0))="","",INDEX(Bolalar!$B$5:$B$1804,MATCH($C259,Bolalar!$I$5:$I$1804,0))),""))</f>
        <v/>
      </c>
      <c r="E259" s="15" t="str">
        <f aca="false">IF($C259="","",IFERROR(IF(INDEX(Bolalar!$C$5:$C$1804,MATCH($C259,Bolalar!$I$5:$I$1804,0))="","",INDEX(Bolalar!$C$5:$C$1804,MATCH($C259,Bolalar!$I$5:$I$1804,0))),""))</f>
        <v/>
      </c>
      <c r="F259" s="24"/>
      <c r="G259" s="14" t="str">
        <f aca="false">IF(OR($E259="",$B259=""),"",INT(($B259-$E259)/365.25))</f>
        <v/>
      </c>
      <c r="H259" s="14" t="str">
        <f aca="false">IF($G259="","",IF($G259&lt;=5,"Ha","Yo'q"))</f>
        <v/>
      </c>
      <c r="I259" s="12"/>
      <c r="J259" s="12"/>
      <c r="K259" s="28" t="n">
        <f aca="false">IF(AND($C259&lt;&gt;"",$H259="Ha",$B259&gt;=Boshqaruv!$C$9,$B259&lt;=Boshqaruv!$C$10),IF(COUNTIFS($C$4:$C258,$C259,$H$4:$H258,"Ha",$B$4:$B258,"&gt;="&amp;Boshqaruv!$C$9,$B$4:$B258,"&lt;="&amp;Boshqaruv!$C$10)=0,1,0),0)</f>
        <v>0</v>
      </c>
    </row>
    <row r="260" customFormat="false" ht="15" hidden="false" customHeight="false" outlineLevel="0" collapsed="false">
      <c r="A260" s="8" t="n">
        <v>256</v>
      </c>
      <c r="B260" s="13"/>
      <c r="C260" s="25"/>
      <c r="D260" s="26" t="str">
        <f aca="false">IF($C260="","",IFERROR(IF(INDEX(Bolalar!$B$5:$B$1804,MATCH($C260,Bolalar!$I$5:$I$1804,0))="","",INDEX(Bolalar!$B$5:$B$1804,MATCH($C260,Bolalar!$I$5:$I$1804,0))),""))</f>
        <v/>
      </c>
      <c r="E260" s="15" t="str">
        <f aca="false">IF($C260="","",IFERROR(IF(INDEX(Bolalar!$C$5:$C$1804,MATCH($C260,Bolalar!$I$5:$I$1804,0))="","",INDEX(Bolalar!$C$5:$C$1804,MATCH($C260,Bolalar!$I$5:$I$1804,0))),""))</f>
        <v/>
      </c>
      <c r="F260" s="24"/>
      <c r="G260" s="14" t="str">
        <f aca="false">IF(OR($E260="",$B260=""),"",INT(($B260-$E260)/365.25))</f>
        <v/>
      </c>
      <c r="H260" s="14" t="str">
        <f aca="false">IF($G260="","",IF($G260&lt;=5,"Ha","Yo'q"))</f>
        <v/>
      </c>
      <c r="I260" s="12"/>
      <c r="J260" s="12"/>
      <c r="K260" s="28" t="n">
        <f aca="false">IF(AND($C260&lt;&gt;"",$H260="Ha",$B260&gt;=Boshqaruv!$C$9,$B260&lt;=Boshqaruv!$C$10),IF(COUNTIFS($C$4:$C259,$C260,$H$4:$H259,"Ha",$B$4:$B259,"&gt;="&amp;Boshqaruv!$C$9,$B$4:$B259,"&lt;="&amp;Boshqaruv!$C$10)=0,1,0),0)</f>
        <v>0</v>
      </c>
    </row>
    <row r="261" customFormat="false" ht="15" hidden="false" customHeight="false" outlineLevel="0" collapsed="false">
      <c r="A261" s="8" t="n">
        <v>257</v>
      </c>
      <c r="B261" s="13"/>
      <c r="C261" s="25"/>
      <c r="D261" s="26" t="str">
        <f aca="false">IF($C261="","",IFERROR(IF(INDEX(Bolalar!$B$5:$B$1804,MATCH($C261,Bolalar!$I$5:$I$1804,0))="","",INDEX(Bolalar!$B$5:$B$1804,MATCH($C261,Bolalar!$I$5:$I$1804,0))),""))</f>
        <v/>
      </c>
      <c r="E261" s="15" t="str">
        <f aca="false">IF($C261="","",IFERROR(IF(INDEX(Bolalar!$C$5:$C$1804,MATCH($C261,Bolalar!$I$5:$I$1804,0))="","",INDEX(Bolalar!$C$5:$C$1804,MATCH($C261,Bolalar!$I$5:$I$1804,0))),""))</f>
        <v/>
      </c>
      <c r="F261" s="24"/>
      <c r="G261" s="14" t="str">
        <f aca="false">IF(OR($E261="",$B261=""),"",INT(($B261-$E261)/365.25))</f>
        <v/>
      </c>
      <c r="H261" s="14" t="str">
        <f aca="false">IF($G261="","",IF($G261&lt;=5,"Ha","Yo'q"))</f>
        <v/>
      </c>
      <c r="I261" s="12"/>
      <c r="J261" s="12"/>
      <c r="K261" s="28" t="n">
        <f aca="false">IF(AND($C261&lt;&gt;"",$H261="Ha",$B261&gt;=Boshqaruv!$C$9,$B261&lt;=Boshqaruv!$C$10),IF(COUNTIFS($C$4:$C260,$C261,$H$4:$H260,"Ha",$B$4:$B260,"&gt;="&amp;Boshqaruv!$C$9,$B$4:$B260,"&lt;="&amp;Boshqaruv!$C$10)=0,1,0),0)</f>
        <v>0</v>
      </c>
    </row>
    <row r="262" customFormat="false" ht="15" hidden="false" customHeight="false" outlineLevel="0" collapsed="false">
      <c r="A262" s="8" t="n">
        <v>258</v>
      </c>
      <c r="B262" s="13"/>
      <c r="C262" s="25"/>
      <c r="D262" s="26" t="str">
        <f aca="false">IF($C262="","",IFERROR(IF(INDEX(Bolalar!$B$5:$B$1804,MATCH($C262,Bolalar!$I$5:$I$1804,0))="","",INDEX(Bolalar!$B$5:$B$1804,MATCH($C262,Bolalar!$I$5:$I$1804,0))),""))</f>
        <v/>
      </c>
      <c r="E262" s="15" t="str">
        <f aca="false">IF($C262="","",IFERROR(IF(INDEX(Bolalar!$C$5:$C$1804,MATCH($C262,Bolalar!$I$5:$I$1804,0))="","",INDEX(Bolalar!$C$5:$C$1804,MATCH($C262,Bolalar!$I$5:$I$1804,0))),""))</f>
        <v/>
      </c>
      <c r="F262" s="24"/>
      <c r="G262" s="14" t="str">
        <f aca="false">IF(OR($E262="",$B262=""),"",INT(($B262-$E262)/365.25))</f>
        <v/>
      </c>
      <c r="H262" s="14" t="str">
        <f aca="false">IF($G262="","",IF($G262&lt;=5,"Ha","Yo'q"))</f>
        <v/>
      </c>
      <c r="I262" s="12"/>
      <c r="J262" s="12"/>
      <c r="K262" s="28" t="n">
        <f aca="false">IF(AND($C262&lt;&gt;"",$H262="Ha",$B262&gt;=Boshqaruv!$C$9,$B262&lt;=Boshqaruv!$C$10),IF(COUNTIFS($C$4:$C261,$C262,$H$4:$H261,"Ha",$B$4:$B261,"&gt;="&amp;Boshqaruv!$C$9,$B$4:$B261,"&lt;="&amp;Boshqaruv!$C$10)=0,1,0),0)</f>
        <v>0</v>
      </c>
    </row>
    <row r="263" customFormat="false" ht="15" hidden="false" customHeight="false" outlineLevel="0" collapsed="false">
      <c r="A263" s="8" t="n">
        <v>259</v>
      </c>
      <c r="B263" s="13"/>
      <c r="C263" s="25"/>
      <c r="D263" s="26" t="str">
        <f aca="false">IF($C263="","",IFERROR(IF(INDEX(Bolalar!$B$5:$B$1804,MATCH($C263,Bolalar!$I$5:$I$1804,0))="","",INDEX(Bolalar!$B$5:$B$1804,MATCH($C263,Bolalar!$I$5:$I$1804,0))),""))</f>
        <v/>
      </c>
      <c r="E263" s="15" t="str">
        <f aca="false">IF($C263="","",IFERROR(IF(INDEX(Bolalar!$C$5:$C$1804,MATCH($C263,Bolalar!$I$5:$I$1804,0))="","",INDEX(Bolalar!$C$5:$C$1804,MATCH($C263,Bolalar!$I$5:$I$1804,0))),""))</f>
        <v/>
      </c>
      <c r="F263" s="24"/>
      <c r="G263" s="14" t="str">
        <f aca="false">IF(OR($E263="",$B263=""),"",INT(($B263-$E263)/365.25))</f>
        <v/>
      </c>
      <c r="H263" s="14" t="str">
        <f aca="false">IF($G263="","",IF($G263&lt;=5,"Ha","Yo'q"))</f>
        <v/>
      </c>
      <c r="I263" s="12"/>
      <c r="J263" s="12"/>
      <c r="K263" s="28" t="n">
        <f aca="false">IF(AND($C263&lt;&gt;"",$H263="Ha",$B263&gt;=Boshqaruv!$C$9,$B263&lt;=Boshqaruv!$C$10),IF(COUNTIFS($C$4:$C262,$C263,$H$4:$H262,"Ha",$B$4:$B262,"&gt;="&amp;Boshqaruv!$C$9,$B$4:$B262,"&lt;="&amp;Boshqaruv!$C$10)=0,1,0),0)</f>
        <v>0</v>
      </c>
    </row>
    <row r="264" customFormat="false" ht="15" hidden="false" customHeight="false" outlineLevel="0" collapsed="false">
      <c r="A264" s="8" t="n">
        <v>260</v>
      </c>
      <c r="B264" s="13"/>
      <c r="C264" s="25"/>
      <c r="D264" s="26" t="str">
        <f aca="false">IF($C264="","",IFERROR(IF(INDEX(Bolalar!$B$5:$B$1804,MATCH($C264,Bolalar!$I$5:$I$1804,0))="","",INDEX(Bolalar!$B$5:$B$1804,MATCH($C264,Bolalar!$I$5:$I$1804,0))),""))</f>
        <v/>
      </c>
      <c r="E264" s="15" t="str">
        <f aca="false">IF($C264="","",IFERROR(IF(INDEX(Bolalar!$C$5:$C$1804,MATCH($C264,Bolalar!$I$5:$I$1804,0))="","",INDEX(Bolalar!$C$5:$C$1804,MATCH($C264,Bolalar!$I$5:$I$1804,0))),""))</f>
        <v/>
      </c>
      <c r="F264" s="24"/>
      <c r="G264" s="14" t="str">
        <f aca="false">IF(OR($E264="",$B264=""),"",INT(($B264-$E264)/365.25))</f>
        <v/>
      </c>
      <c r="H264" s="14" t="str">
        <f aca="false">IF($G264="","",IF($G264&lt;=5,"Ha","Yo'q"))</f>
        <v/>
      </c>
      <c r="I264" s="12"/>
      <c r="J264" s="12"/>
      <c r="K264" s="28" t="n">
        <f aca="false">IF(AND($C264&lt;&gt;"",$H264="Ha",$B264&gt;=Boshqaruv!$C$9,$B264&lt;=Boshqaruv!$C$10),IF(COUNTIFS($C$4:$C263,$C264,$H$4:$H263,"Ha",$B$4:$B263,"&gt;="&amp;Boshqaruv!$C$9,$B$4:$B263,"&lt;="&amp;Boshqaruv!$C$10)=0,1,0),0)</f>
        <v>0</v>
      </c>
    </row>
    <row r="265" customFormat="false" ht="15" hidden="false" customHeight="false" outlineLevel="0" collapsed="false">
      <c r="A265" s="8" t="n">
        <v>261</v>
      </c>
      <c r="B265" s="13"/>
      <c r="C265" s="25"/>
      <c r="D265" s="26" t="str">
        <f aca="false">IF($C265="","",IFERROR(IF(INDEX(Bolalar!$B$5:$B$1804,MATCH($C265,Bolalar!$I$5:$I$1804,0))="","",INDEX(Bolalar!$B$5:$B$1804,MATCH($C265,Bolalar!$I$5:$I$1804,0))),""))</f>
        <v/>
      </c>
      <c r="E265" s="15" t="str">
        <f aca="false">IF($C265="","",IFERROR(IF(INDEX(Bolalar!$C$5:$C$1804,MATCH($C265,Bolalar!$I$5:$I$1804,0))="","",INDEX(Bolalar!$C$5:$C$1804,MATCH($C265,Bolalar!$I$5:$I$1804,0))),""))</f>
        <v/>
      </c>
      <c r="F265" s="24"/>
      <c r="G265" s="14" t="str">
        <f aca="false">IF(OR($E265="",$B265=""),"",INT(($B265-$E265)/365.25))</f>
        <v/>
      </c>
      <c r="H265" s="14" t="str">
        <f aca="false">IF($G265="","",IF($G265&lt;=5,"Ha","Yo'q"))</f>
        <v/>
      </c>
      <c r="I265" s="12"/>
      <c r="J265" s="12"/>
      <c r="K265" s="28" t="n">
        <f aca="false">IF(AND($C265&lt;&gt;"",$H265="Ha",$B265&gt;=Boshqaruv!$C$9,$B265&lt;=Boshqaruv!$C$10),IF(COUNTIFS($C$4:$C264,$C265,$H$4:$H264,"Ha",$B$4:$B264,"&gt;="&amp;Boshqaruv!$C$9,$B$4:$B264,"&lt;="&amp;Boshqaruv!$C$10)=0,1,0),0)</f>
        <v>0</v>
      </c>
    </row>
    <row r="266" customFormat="false" ht="15" hidden="false" customHeight="false" outlineLevel="0" collapsed="false">
      <c r="A266" s="8" t="n">
        <v>262</v>
      </c>
      <c r="B266" s="13"/>
      <c r="C266" s="25"/>
      <c r="D266" s="26" t="str">
        <f aca="false">IF($C266="","",IFERROR(IF(INDEX(Bolalar!$B$5:$B$1804,MATCH($C266,Bolalar!$I$5:$I$1804,0))="","",INDEX(Bolalar!$B$5:$B$1804,MATCH($C266,Bolalar!$I$5:$I$1804,0))),""))</f>
        <v/>
      </c>
      <c r="E266" s="15" t="str">
        <f aca="false">IF($C266="","",IFERROR(IF(INDEX(Bolalar!$C$5:$C$1804,MATCH($C266,Bolalar!$I$5:$I$1804,0))="","",INDEX(Bolalar!$C$5:$C$1804,MATCH($C266,Bolalar!$I$5:$I$1804,0))),""))</f>
        <v/>
      </c>
      <c r="F266" s="24"/>
      <c r="G266" s="14" t="str">
        <f aca="false">IF(OR($E266="",$B266=""),"",INT(($B266-$E266)/365.25))</f>
        <v/>
      </c>
      <c r="H266" s="14" t="str">
        <f aca="false">IF($G266="","",IF($G266&lt;=5,"Ha","Yo'q"))</f>
        <v/>
      </c>
      <c r="I266" s="12"/>
      <c r="J266" s="12"/>
      <c r="K266" s="28" t="n">
        <f aca="false">IF(AND($C266&lt;&gt;"",$H266="Ha",$B266&gt;=Boshqaruv!$C$9,$B266&lt;=Boshqaruv!$C$10),IF(COUNTIFS($C$4:$C265,$C266,$H$4:$H265,"Ha",$B$4:$B265,"&gt;="&amp;Boshqaruv!$C$9,$B$4:$B265,"&lt;="&amp;Boshqaruv!$C$10)=0,1,0),0)</f>
        <v>0</v>
      </c>
    </row>
    <row r="267" customFormat="false" ht="15" hidden="false" customHeight="false" outlineLevel="0" collapsed="false">
      <c r="A267" s="8" t="n">
        <v>263</v>
      </c>
      <c r="B267" s="13"/>
      <c r="C267" s="25"/>
      <c r="D267" s="26" t="str">
        <f aca="false">IF($C267="","",IFERROR(IF(INDEX(Bolalar!$B$5:$B$1804,MATCH($C267,Bolalar!$I$5:$I$1804,0))="","",INDEX(Bolalar!$B$5:$B$1804,MATCH($C267,Bolalar!$I$5:$I$1804,0))),""))</f>
        <v/>
      </c>
      <c r="E267" s="15" t="str">
        <f aca="false">IF($C267="","",IFERROR(IF(INDEX(Bolalar!$C$5:$C$1804,MATCH($C267,Bolalar!$I$5:$I$1804,0))="","",INDEX(Bolalar!$C$5:$C$1804,MATCH($C267,Bolalar!$I$5:$I$1804,0))),""))</f>
        <v/>
      </c>
      <c r="F267" s="24"/>
      <c r="G267" s="14" t="str">
        <f aca="false">IF(OR($E267="",$B267=""),"",INT(($B267-$E267)/365.25))</f>
        <v/>
      </c>
      <c r="H267" s="14" t="str">
        <f aca="false">IF($G267="","",IF($G267&lt;=5,"Ha","Yo'q"))</f>
        <v/>
      </c>
      <c r="I267" s="12"/>
      <c r="J267" s="12"/>
      <c r="K267" s="28" t="n">
        <f aca="false">IF(AND($C267&lt;&gt;"",$H267="Ha",$B267&gt;=Boshqaruv!$C$9,$B267&lt;=Boshqaruv!$C$10),IF(COUNTIFS($C$4:$C266,$C267,$H$4:$H266,"Ha",$B$4:$B266,"&gt;="&amp;Boshqaruv!$C$9,$B$4:$B266,"&lt;="&amp;Boshqaruv!$C$10)=0,1,0),0)</f>
        <v>0</v>
      </c>
    </row>
    <row r="268" customFormat="false" ht="15" hidden="false" customHeight="false" outlineLevel="0" collapsed="false">
      <c r="A268" s="8" t="n">
        <v>264</v>
      </c>
      <c r="B268" s="13"/>
      <c r="C268" s="25"/>
      <c r="D268" s="26" t="str">
        <f aca="false">IF($C268="","",IFERROR(IF(INDEX(Bolalar!$B$5:$B$1804,MATCH($C268,Bolalar!$I$5:$I$1804,0))="","",INDEX(Bolalar!$B$5:$B$1804,MATCH($C268,Bolalar!$I$5:$I$1804,0))),""))</f>
        <v/>
      </c>
      <c r="E268" s="15" t="str">
        <f aca="false">IF($C268="","",IFERROR(IF(INDEX(Bolalar!$C$5:$C$1804,MATCH($C268,Bolalar!$I$5:$I$1804,0))="","",INDEX(Bolalar!$C$5:$C$1804,MATCH($C268,Bolalar!$I$5:$I$1804,0))),""))</f>
        <v/>
      </c>
      <c r="F268" s="24"/>
      <c r="G268" s="14" t="str">
        <f aca="false">IF(OR($E268="",$B268=""),"",INT(($B268-$E268)/365.25))</f>
        <v/>
      </c>
      <c r="H268" s="14" t="str">
        <f aca="false">IF($G268="","",IF($G268&lt;=5,"Ha","Yo'q"))</f>
        <v/>
      </c>
      <c r="I268" s="12"/>
      <c r="J268" s="12"/>
      <c r="K268" s="28" t="n">
        <f aca="false">IF(AND($C268&lt;&gt;"",$H268="Ha",$B268&gt;=Boshqaruv!$C$9,$B268&lt;=Boshqaruv!$C$10),IF(COUNTIFS($C$4:$C267,$C268,$H$4:$H267,"Ha",$B$4:$B267,"&gt;="&amp;Boshqaruv!$C$9,$B$4:$B267,"&lt;="&amp;Boshqaruv!$C$10)=0,1,0),0)</f>
        <v>0</v>
      </c>
    </row>
    <row r="269" customFormat="false" ht="15" hidden="false" customHeight="false" outlineLevel="0" collapsed="false">
      <c r="A269" s="8" t="n">
        <v>265</v>
      </c>
      <c r="B269" s="13"/>
      <c r="C269" s="25"/>
      <c r="D269" s="26" t="str">
        <f aca="false">IF($C269="","",IFERROR(IF(INDEX(Bolalar!$B$5:$B$1804,MATCH($C269,Bolalar!$I$5:$I$1804,0))="","",INDEX(Bolalar!$B$5:$B$1804,MATCH($C269,Bolalar!$I$5:$I$1804,0))),""))</f>
        <v/>
      </c>
      <c r="E269" s="15" t="str">
        <f aca="false">IF($C269="","",IFERROR(IF(INDEX(Bolalar!$C$5:$C$1804,MATCH($C269,Bolalar!$I$5:$I$1804,0))="","",INDEX(Bolalar!$C$5:$C$1804,MATCH($C269,Bolalar!$I$5:$I$1804,0))),""))</f>
        <v/>
      </c>
      <c r="F269" s="24"/>
      <c r="G269" s="14" t="str">
        <f aca="false">IF(OR($E269="",$B269=""),"",INT(($B269-$E269)/365.25))</f>
        <v/>
      </c>
      <c r="H269" s="14" t="str">
        <f aca="false">IF($G269="","",IF($G269&lt;=5,"Ha","Yo'q"))</f>
        <v/>
      </c>
      <c r="I269" s="12"/>
      <c r="J269" s="12"/>
      <c r="K269" s="28" t="n">
        <f aca="false">IF(AND($C269&lt;&gt;"",$H269="Ha",$B269&gt;=Boshqaruv!$C$9,$B269&lt;=Boshqaruv!$C$10),IF(COUNTIFS($C$4:$C268,$C269,$H$4:$H268,"Ha",$B$4:$B268,"&gt;="&amp;Boshqaruv!$C$9,$B$4:$B268,"&lt;="&amp;Boshqaruv!$C$10)=0,1,0),0)</f>
        <v>0</v>
      </c>
    </row>
    <row r="270" customFormat="false" ht="15" hidden="false" customHeight="false" outlineLevel="0" collapsed="false">
      <c r="A270" s="8" t="n">
        <v>266</v>
      </c>
      <c r="B270" s="13"/>
      <c r="C270" s="25"/>
      <c r="D270" s="26" t="str">
        <f aca="false">IF($C270="","",IFERROR(IF(INDEX(Bolalar!$B$5:$B$1804,MATCH($C270,Bolalar!$I$5:$I$1804,0))="","",INDEX(Bolalar!$B$5:$B$1804,MATCH($C270,Bolalar!$I$5:$I$1804,0))),""))</f>
        <v/>
      </c>
      <c r="E270" s="15" t="str">
        <f aca="false">IF($C270="","",IFERROR(IF(INDEX(Bolalar!$C$5:$C$1804,MATCH($C270,Bolalar!$I$5:$I$1804,0))="","",INDEX(Bolalar!$C$5:$C$1804,MATCH($C270,Bolalar!$I$5:$I$1804,0))),""))</f>
        <v/>
      </c>
      <c r="F270" s="24"/>
      <c r="G270" s="14" t="str">
        <f aca="false">IF(OR($E270="",$B270=""),"",INT(($B270-$E270)/365.25))</f>
        <v/>
      </c>
      <c r="H270" s="14" t="str">
        <f aca="false">IF($G270="","",IF($G270&lt;=5,"Ha","Yo'q"))</f>
        <v/>
      </c>
      <c r="I270" s="12"/>
      <c r="J270" s="12"/>
      <c r="K270" s="28" t="n">
        <f aca="false">IF(AND($C270&lt;&gt;"",$H270="Ha",$B270&gt;=Boshqaruv!$C$9,$B270&lt;=Boshqaruv!$C$10),IF(COUNTIFS($C$4:$C269,$C270,$H$4:$H269,"Ha",$B$4:$B269,"&gt;="&amp;Boshqaruv!$C$9,$B$4:$B269,"&lt;="&amp;Boshqaruv!$C$10)=0,1,0),0)</f>
        <v>0</v>
      </c>
    </row>
    <row r="271" customFormat="false" ht="15" hidden="false" customHeight="false" outlineLevel="0" collapsed="false">
      <c r="A271" s="8" t="n">
        <v>267</v>
      </c>
      <c r="B271" s="13"/>
      <c r="C271" s="25"/>
      <c r="D271" s="26" t="str">
        <f aca="false">IF($C271="","",IFERROR(IF(INDEX(Bolalar!$B$5:$B$1804,MATCH($C271,Bolalar!$I$5:$I$1804,0))="","",INDEX(Bolalar!$B$5:$B$1804,MATCH($C271,Bolalar!$I$5:$I$1804,0))),""))</f>
        <v/>
      </c>
      <c r="E271" s="15" t="str">
        <f aca="false">IF($C271="","",IFERROR(IF(INDEX(Bolalar!$C$5:$C$1804,MATCH($C271,Bolalar!$I$5:$I$1804,0))="","",INDEX(Bolalar!$C$5:$C$1804,MATCH($C271,Bolalar!$I$5:$I$1804,0))),""))</f>
        <v/>
      </c>
      <c r="F271" s="24"/>
      <c r="G271" s="14" t="str">
        <f aca="false">IF(OR($E271="",$B271=""),"",INT(($B271-$E271)/365.25))</f>
        <v/>
      </c>
      <c r="H271" s="14" t="str">
        <f aca="false">IF($G271="","",IF($G271&lt;=5,"Ha","Yo'q"))</f>
        <v/>
      </c>
      <c r="I271" s="12"/>
      <c r="J271" s="12"/>
      <c r="K271" s="28" t="n">
        <f aca="false">IF(AND($C271&lt;&gt;"",$H271="Ha",$B271&gt;=Boshqaruv!$C$9,$B271&lt;=Boshqaruv!$C$10),IF(COUNTIFS($C$4:$C270,$C271,$H$4:$H270,"Ha",$B$4:$B270,"&gt;="&amp;Boshqaruv!$C$9,$B$4:$B270,"&lt;="&amp;Boshqaruv!$C$10)=0,1,0),0)</f>
        <v>0</v>
      </c>
    </row>
    <row r="272" customFormat="false" ht="15" hidden="false" customHeight="false" outlineLevel="0" collapsed="false">
      <c r="A272" s="8" t="n">
        <v>268</v>
      </c>
      <c r="B272" s="13"/>
      <c r="C272" s="25"/>
      <c r="D272" s="26" t="str">
        <f aca="false">IF($C272="","",IFERROR(IF(INDEX(Bolalar!$B$5:$B$1804,MATCH($C272,Bolalar!$I$5:$I$1804,0))="","",INDEX(Bolalar!$B$5:$B$1804,MATCH($C272,Bolalar!$I$5:$I$1804,0))),""))</f>
        <v/>
      </c>
      <c r="E272" s="15" t="str">
        <f aca="false">IF($C272="","",IFERROR(IF(INDEX(Bolalar!$C$5:$C$1804,MATCH($C272,Bolalar!$I$5:$I$1804,0))="","",INDEX(Bolalar!$C$5:$C$1804,MATCH($C272,Bolalar!$I$5:$I$1804,0))),""))</f>
        <v/>
      </c>
      <c r="F272" s="24"/>
      <c r="G272" s="14" t="str">
        <f aca="false">IF(OR($E272="",$B272=""),"",INT(($B272-$E272)/365.25))</f>
        <v/>
      </c>
      <c r="H272" s="14" t="str">
        <f aca="false">IF($G272="","",IF($G272&lt;=5,"Ha","Yo'q"))</f>
        <v/>
      </c>
      <c r="I272" s="12"/>
      <c r="J272" s="12"/>
      <c r="K272" s="28" t="n">
        <f aca="false">IF(AND($C272&lt;&gt;"",$H272="Ha",$B272&gt;=Boshqaruv!$C$9,$B272&lt;=Boshqaruv!$C$10),IF(COUNTIFS($C$4:$C271,$C272,$H$4:$H271,"Ha",$B$4:$B271,"&gt;="&amp;Boshqaruv!$C$9,$B$4:$B271,"&lt;="&amp;Boshqaruv!$C$10)=0,1,0),0)</f>
        <v>0</v>
      </c>
    </row>
    <row r="273" customFormat="false" ht="15" hidden="false" customHeight="false" outlineLevel="0" collapsed="false">
      <c r="A273" s="8" t="n">
        <v>269</v>
      </c>
      <c r="B273" s="13"/>
      <c r="C273" s="25"/>
      <c r="D273" s="26" t="str">
        <f aca="false">IF($C273="","",IFERROR(IF(INDEX(Bolalar!$B$5:$B$1804,MATCH($C273,Bolalar!$I$5:$I$1804,0))="","",INDEX(Bolalar!$B$5:$B$1804,MATCH($C273,Bolalar!$I$5:$I$1804,0))),""))</f>
        <v/>
      </c>
      <c r="E273" s="15" t="str">
        <f aca="false">IF($C273="","",IFERROR(IF(INDEX(Bolalar!$C$5:$C$1804,MATCH($C273,Bolalar!$I$5:$I$1804,0))="","",INDEX(Bolalar!$C$5:$C$1804,MATCH($C273,Bolalar!$I$5:$I$1804,0))),""))</f>
        <v/>
      </c>
      <c r="F273" s="24"/>
      <c r="G273" s="14" t="str">
        <f aca="false">IF(OR($E273="",$B273=""),"",INT(($B273-$E273)/365.25))</f>
        <v/>
      </c>
      <c r="H273" s="14" t="str">
        <f aca="false">IF($G273="","",IF($G273&lt;=5,"Ha","Yo'q"))</f>
        <v/>
      </c>
      <c r="I273" s="12"/>
      <c r="J273" s="12"/>
      <c r="K273" s="28" t="n">
        <f aca="false">IF(AND($C273&lt;&gt;"",$H273="Ha",$B273&gt;=Boshqaruv!$C$9,$B273&lt;=Boshqaruv!$C$10),IF(COUNTIFS($C$4:$C272,$C273,$H$4:$H272,"Ha",$B$4:$B272,"&gt;="&amp;Boshqaruv!$C$9,$B$4:$B272,"&lt;="&amp;Boshqaruv!$C$10)=0,1,0),0)</f>
        <v>0</v>
      </c>
    </row>
    <row r="274" customFormat="false" ht="15" hidden="false" customHeight="false" outlineLevel="0" collapsed="false">
      <c r="A274" s="8" t="n">
        <v>270</v>
      </c>
      <c r="B274" s="13"/>
      <c r="C274" s="25"/>
      <c r="D274" s="26" t="str">
        <f aca="false">IF($C274="","",IFERROR(IF(INDEX(Bolalar!$B$5:$B$1804,MATCH($C274,Bolalar!$I$5:$I$1804,0))="","",INDEX(Bolalar!$B$5:$B$1804,MATCH($C274,Bolalar!$I$5:$I$1804,0))),""))</f>
        <v/>
      </c>
      <c r="E274" s="15" t="str">
        <f aca="false">IF($C274="","",IFERROR(IF(INDEX(Bolalar!$C$5:$C$1804,MATCH($C274,Bolalar!$I$5:$I$1804,0))="","",INDEX(Bolalar!$C$5:$C$1804,MATCH($C274,Bolalar!$I$5:$I$1804,0))),""))</f>
        <v/>
      </c>
      <c r="F274" s="24"/>
      <c r="G274" s="14" t="str">
        <f aca="false">IF(OR($E274="",$B274=""),"",INT(($B274-$E274)/365.25))</f>
        <v/>
      </c>
      <c r="H274" s="14" t="str">
        <f aca="false">IF($G274="","",IF($G274&lt;=5,"Ha","Yo'q"))</f>
        <v/>
      </c>
      <c r="I274" s="12"/>
      <c r="J274" s="12"/>
      <c r="K274" s="28" t="n">
        <f aca="false">IF(AND($C274&lt;&gt;"",$H274="Ha",$B274&gt;=Boshqaruv!$C$9,$B274&lt;=Boshqaruv!$C$10),IF(COUNTIFS($C$4:$C273,$C274,$H$4:$H273,"Ha",$B$4:$B273,"&gt;="&amp;Boshqaruv!$C$9,$B$4:$B273,"&lt;="&amp;Boshqaruv!$C$10)=0,1,0),0)</f>
        <v>0</v>
      </c>
    </row>
    <row r="275" customFormat="false" ht="15" hidden="false" customHeight="false" outlineLevel="0" collapsed="false">
      <c r="A275" s="8" t="n">
        <v>271</v>
      </c>
      <c r="B275" s="13"/>
      <c r="C275" s="25"/>
      <c r="D275" s="26" t="str">
        <f aca="false">IF($C275="","",IFERROR(IF(INDEX(Bolalar!$B$5:$B$1804,MATCH($C275,Bolalar!$I$5:$I$1804,0))="","",INDEX(Bolalar!$B$5:$B$1804,MATCH($C275,Bolalar!$I$5:$I$1804,0))),""))</f>
        <v/>
      </c>
      <c r="E275" s="15" t="str">
        <f aca="false">IF($C275="","",IFERROR(IF(INDEX(Bolalar!$C$5:$C$1804,MATCH($C275,Bolalar!$I$5:$I$1804,0))="","",INDEX(Bolalar!$C$5:$C$1804,MATCH($C275,Bolalar!$I$5:$I$1804,0))),""))</f>
        <v/>
      </c>
      <c r="F275" s="24"/>
      <c r="G275" s="14" t="str">
        <f aca="false">IF(OR($E275="",$B275=""),"",INT(($B275-$E275)/365.25))</f>
        <v/>
      </c>
      <c r="H275" s="14" t="str">
        <f aca="false">IF($G275="","",IF($G275&lt;=5,"Ha","Yo'q"))</f>
        <v/>
      </c>
      <c r="I275" s="12"/>
      <c r="J275" s="12"/>
      <c r="K275" s="28" t="n">
        <f aca="false">IF(AND($C275&lt;&gt;"",$H275="Ha",$B275&gt;=Boshqaruv!$C$9,$B275&lt;=Boshqaruv!$C$10),IF(COUNTIFS($C$4:$C274,$C275,$H$4:$H274,"Ha",$B$4:$B274,"&gt;="&amp;Boshqaruv!$C$9,$B$4:$B274,"&lt;="&amp;Boshqaruv!$C$10)=0,1,0),0)</f>
        <v>0</v>
      </c>
    </row>
    <row r="276" customFormat="false" ht="15" hidden="false" customHeight="false" outlineLevel="0" collapsed="false">
      <c r="A276" s="8" t="n">
        <v>272</v>
      </c>
      <c r="B276" s="13"/>
      <c r="C276" s="25"/>
      <c r="D276" s="26" t="str">
        <f aca="false">IF($C276="","",IFERROR(IF(INDEX(Bolalar!$B$5:$B$1804,MATCH($C276,Bolalar!$I$5:$I$1804,0))="","",INDEX(Bolalar!$B$5:$B$1804,MATCH($C276,Bolalar!$I$5:$I$1804,0))),""))</f>
        <v/>
      </c>
      <c r="E276" s="15" t="str">
        <f aca="false">IF($C276="","",IFERROR(IF(INDEX(Bolalar!$C$5:$C$1804,MATCH($C276,Bolalar!$I$5:$I$1804,0))="","",INDEX(Bolalar!$C$5:$C$1804,MATCH($C276,Bolalar!$I$5:$I$1804,0))),""))</f>
        <v/>
      </c>
      <c r="F276" s="24"/>
      <c r="G276" s="14" t="str">
        <f aca="false">IF(OR($E276="",$B276=""),"",INT(($B276-$E276)/365.25))</f>
        <v/>
      </c>
      <c r="H276" s="14" t="str">
        <f aca="false">IF($G276="","",IF($G276&lt;=5,"Ha","Yo'q"))</f>
        <v/>
      </c>
      <c r="I276" s="12"/>
      <c r="J276" s="12"/>
      <c r="K276" s="28" t="n">
        <f aca="false">IF(AND($C276&lt;&gt;"",$H276="Ha",$B276&gt;=Boshqaruv!$C$9,$B276&lt;=Boshqaruv!$C$10),IF(COUNTIFS($C$4:$C275,$C276,$H$4:$H275,"Ha",$B$4:$B275,"&gt;="&amp;Boshqaruv!$C$9,$B$4:$B275,"&lt;="&amp;Boshqaruv!$C$10)=0,1,0),0)</f>
        <v>0</v>
      </c>
    </row>
    <row r="277" customFormat="false" ht="15" hidden="false" customHeight="false" outlineLevel="0" collapsed="false">
      <c r="A277" s="8" t="n">
        <v>273</v>
      </c>
      <c r="B277" s="13"/>
      <c r="C277" s="25"/>
      <c r="D277" s="26" t="str">
        <f aca="false">IF($C277="","",IFERROR(IF(INDEX(Bolalar!$B$5:$B$1804,MATCH($C277,Bolalar!$I$5:$I$1804,0))="","",INDEX(Bolalar!$B$5:$B$1804,MATCH($C277,Bolalar!$I$5:$I$1804,0))),""))</f>
        <v/>
      </c>
      <c r="E277" s="15" t="str">
        <f aca="false">IF($C277="","",IFERROR(IF(INDEX(Bolalar!$C$5:$C$1804,MATCH($C277,Bolalar!$I$5:$I$1804,0))="","",INDEX(Bolalar!$C$5:$C$1804,MATCH($C277,Bolalar!$I$5:$I$1804,0))),""))</f>
        <v/>
      </c>
      <c r="F277" s="24"/>
      <c r="G277" s="14" t="str">
        <f aca="false">IF(OR($E277="",$B277=""),"",INT(($B277-$E277)/365.25))</f>
        <v/>
      </c>
      <c r="H277" s="14" t="str">
        <f aca="false">IF($G277="","",IF($G277&lt;=5,"Ha","Yo'q"))</f>
        <v/>
      </c>
      <c r="I277" s="12"/>
      <c r="J277" s="12"/>
      <c r="K277" s="28" t="n">
        <f aca="false">IF(AND($C277&lt;&gt;"",$H277="Ha",$B277&gt;=Boshqaruv!$C$9,$B277&lt;=Boshqaruv!$C$10),IF(COUNTIFS($C$4:$C276,$C277,$H$4:$H276,"Ha",$B$4:$B276,"&gt;="&amp;Boshqaruv!$C$9,$B$4:$B276,"&lt;="&amp;Boshqaruv!$C$10)=0,1,0),0)</f>
        <v>0</v>
      </c>
    </row>
    <row r="278" customFormat="false" ht="15" hidden="false" customHeight="false" outlineLevel="0" collapsed="false">
      <c r="A278" s="8" t="n">
        <v>274</v>
      </c>
      <c r="B278" s="13"/>
      <c r="C278" s="25"/>
      <c r="D278" s="26" t="str">
        <f aca="false">IF($C278="","",IFERROR(IF(INDEX(Bolalar!$B$5:$B$1804,MATCH($C278,Bolalar!$I$5:$I$1804,0))="","",INDEX(Bolalar!$B$5:$B$1804,MATCH($C278,Bolalar!$I$5:$I$1804,0))),""))</f>
        <v/>
      </c>
      <c r="E278" s="15" t="str">
        <f aca="false">IF($C278="","",IFERROR(IF(INDEX(Bolalar!$C$5:$C$1804,MATCH($C278,Bolalar!$I$5:$I$1804,0))="","",INDEX(Bolalar!$C$5:$C$1804,MATCH($C278,Bolalar!$I$5:$I$1804,0))),""))</f>
        <v/>
      </c>
      <c r="F278" s="24"/>
      <c r="G278" s="14" t="str">
        <f aca="false">IF(OR($E278="",$B278=""),"",INT(($B278-$E278)/365.25))</f>
        <v/>
      </c>
      <c r="H278" s="14" t="str">
        <f aca="false">IF($G278="","",IF($G278&lt;=5,"Ha","Yo'q"))</f>
        <v/>
      </c>
      <c r="I278" s="12"/>
      <c r="J278" s="12"/>
      <c r="K278" s="28" t="n">
        <f aca="false">IF(AND($C278&lt;&gt;"",$H278="Ha",$B278&gt;=Boshqaruv!$C$9,$B278&lt;=Boshqaruv!$C$10),IF(COUNTIFS($C$4:$C277,$C278,$H$4:$H277,"Ha",$B$4:$B277,"&gt;="&amp;Boshqaruv!$C$9,$B$4:$B277,"&lt;="&amp;Boshqaruv!$C$10)=0,1,0),0)</f>
        <v>0</v>
      </c>
    </row>
    <row r="279" customFormat="false" ht="15" hidden="false" customHeight="false" outlineLevel="0" collapsed="false">
      <c r="A279" s="8" t="n">
        <v>275</v>
      </c>
      <c r="B279" s="13"/>
      <c r="C279" s="25"/>
      <c r="D279" s="26" t="str">
        <f aca="false">IF($C279="","",IFERROR(IF(INDEX(Bolalar!$B$5:$B$1804,MATCH($C279,Bolalar!$I$5:$I$1804,0))="","",INDEX(Bolalar!$B$5:$B$1804,MATCH($C279,Bolalar!$I$5:$I$1804,0))),""))</f>
        <v/>
      </c>
      <c r="E279" s="15" t="str">
        <f aca="false">IF($C279="","",IFERROR(IF(INDEX(Bolalar!$C$5:$C$1804,MATCH($C279,Bolalar!$I$5:$I$1804,0))="","",INDEX(Bolalar!$C$5:$C$1804,MATCH($C279,Bolalar!$I$5:$I$1804,0))),""))</f>
        <v/>
      </c>
      <c r="F279" s="24"/>
      <c r="G279" s="14" t="str">
        <f aca="false">IF(OR($E279="",$B279=""),"",INT(($B279-$E279)/365.25))</f>
        <v/>
      </c>
      <c r="H279" s="14" t="str">
        <f aca="false">IF($G279="","",IF($G279&lt;=5,"Ha","Yo'q"))</f>
        <v/>
      </c>
      <c r="I279" s="12"/>
      <c r="J279" s="12"/>
      <c r="K279" s="28" t="n">
        <f aca="false">IF(AND($C279&lt;&gt;"",$H279="Ha",$B279&gt;=Boshqaruv!$C$9,$B279&lt;=Boshqaruv!$C$10),IF(COUNTIFS($C$4:$C278,$C279,$H$4:$H278,"Ha",$B$4:$B278,"&gt;="&amp;Boshqaruv!$C$9,$B$4:$B278,"&lt;="&amp;Boshqaruv!$C$10)=0,1,0),0)</f>
        <v>0</v>
      </c>
    </row>
    <row r="280" customFormat="false" ht="15" hidden="false" customHeight="false" outlineLevel="0" collapsed="false">
      <c r="A280" s="8" t="n">
        <v>276</v>
      </c>
      <c r="B280" s="13"/>
      <c r="C280" s="25"/>
      <c r="D280" s="26" t="str">
        <f aca="false">IF($C280="","",IFERROR(IF(INDEX(Bolalar!$B$5:$B$1804,MATCH($C280,Bolalar!$I$5:$I$1804,0))="","",INDEX(Bolalar!$B$5:$B$1804,MATCH($C280,Bolalar!$I$5:$I$1804,0))),""))</f>
        <v/>
      </c>
      <c r="E280" s="15" t="str">
        <f aca="false">IF($C280="","",IFERROR(IF(INDEX(Bolalar!$C$5:$C$1804,MATCH($C280,Bolalar!$I$5:$I$1804,0))="","",INDEX(Bolalar!$C$5:$C$1804,MATCH($C280,Bolalar!$I$5:$I$1804,0))),""))</f>
        <v/>
      </c>
      <c r="F280" s="24"/>
      <c r="G280" s="14" t="str">
        <f aca="false">IF(OR($E280="",$B280=""),"",INT(($B280-$E280)/365.25))</f>
        <v/>
      </c>
      <c r="H280" s="14" t="str">
        <f aca="false">IF($G280="","",IF($G280&lt;=5,"Ha","Yo'q"))</f>
        <v/>
      </c>
      <c r="I280" s="12"/>
      <c r="J280" s="12"/>
      <c r="K280" s="28" t="n">
        <f aca="false">IF(AND($C280&lt;&gt;"",$H280="Ha",$B280&gt;=Boshqaruv!$C$9,$B280&lt;=Boshqaruv!$C$10),IF(COUNTIFS($C$4:$C279,$C280,$H$4:$H279,"Ha",$B$4:$B279,"&gt;="&amp;Boshqaruv!$C$9,$B$4:$B279,"&lt;="&amp;Boshqaruv!$C$10)=0,1,0),0)</f>
        <v>0</v>
      </c>
    </row>
    <row r="281" customFormat="false" ht="15" hidden="false" customHeight="false" outlineLevel="0" collapsed="false">
      <c r="A281" s="8" t="n">
        <v>277</v>
      </c>
      <c r="B281" s="13"/>
      <c r="C281" s="25"/>
      <c r="D281" s="26" t="str">
        <f aca="false">IF($C281="","",IFERROR(IF(INDEX(Bolalar!$B$5:$B$1804,MATCH($C281,Bolalar!$I$5:$I$1804,0))="","",INDEX(Bolalar!$B$5:$B$1804,MATCH($C281,Bolalar!$I$5:$I$1804,0))),""))</f>
        <v/>
      </c>
      <c r="E281" s="15" t="str">
        <f aca="false">IF($C281="","",IFERROR(IF(INDEX(Bolalar!$C$5:$C$1804,MATCH($C281,Bolalar!$I$5:$I$1804,0))="","",INDEX(Bolalar!$C$5:$C$1804,MATCH($C281,Bolalar!$I$5:$I$1804,0))),""))</f>
        <v/>
      </c>
      <c r="F281" s="24"/>
      <c r="G281" s="14" t="str">
        <f aca="false">IF(OR($E281="",$B281=""),"",INT(($B281-$E281)/365.25))</f>
        <v/>
      </c>
      <c r="H281" s="14" t="str">
        <f aca="false">IF($G281="","",IF($G281&lt;=5,"Ha","Yo'q"))</f>
        <v/>
      </c>
      <c r="I281" s="12"/>
      <c r="J281" s="12"/>
      <c r="K281" s="28" t="n">
        <f aca="false">IF(AND($C281&lt;&gt;"",$H281="Ha",$B281&gt;=Boshqaruv!$C$9,$B281&lt;=Boshqaruv!$C$10),IF(COUNTIFS($C$4:$C280,$C281,$H$4:$H280,"Ha",$B$4:$B280,"&gt;="&amp;Boshqaruv!$C$9,$B$4:$B280,"&lt;="&amp;Boshqaruv!$C$10)=0,1,0),0)</f>
        <v>0</v>
      </c>
    </row>
    <row r="282" customFormat="false" ht="15" hidden="false" customHeight="false" outlineLevel="0" collapsed="false">
      <c r="A282" s="8" t="n">
        <v>278</v>
      </c>
      <c r="B282" s="13"/>
      <c r="C282" s="25"/>
      <c r="D282" s="26" t="str">
        <f aca="false">IF($C282="","",IFERROR(IF(INDEX(Bolalar!$B$5:$B$1804,MATCH($C282,Bolalar!$I$5:$I$1804,0))="","",INDEX(Bolalar!$B$5:$B$1804,MATCH($C282,Bolalar!$I$5:$I$1804,0))),""))</f>
        <v/>
      </c>
      <c r="E282" s="15" t="str">
        <f aca="false">IF($C282="","",IFERROR(IF(INDEX(Bolalar!$C$5:$C$1804,MATCH($C282,Bolalar!$I$5:$I$1804,0))="","",INDEX(Bolalar!$C$5:$C$1804,MATCH($C282,Bolalar!$I$5:$I$1804,0))),""))</f>
        <v/>
      </c>
      <c r="F282" s="24"/>
      <c r="G282" s="14" t="str">
        <f aca="false">IF(OR($E282="",$B282=""),"",INT(($B282-$E282)/365.25))</f>
        <v/>
      </c>
      <c r="H282" s="14" t="str">
        <f aca="false">IF($G282="","",IF($G282&lt;=5,"Ha","Yo'q"))</f>
        <v/>
      </c>
      <c r="I282" s="12"/>
      <c r="J282" s="12"/>
      <c r="K282" s="28" t="n">
        <f aca="false">IF(AND($C282&lt;&gt;"",$H282="Ha",$B282&gt;=Boshqaruv!$C$9,$B282&lt;=Boshqaruv!$C$10),IF(COUNTIFS($C$4:$C281,$C282,$H$4:$H281,"Ha",$B$4:$B281,"&gt;="&amp;Boshqaruv!$C$9,$B$4:$B281,"&lt;="&amp;Boshqaruv!$C$10)=0,1,0),0)</f>
        <v>0</v>
      </c>
    </row>
    <row r="283" customFormat="false" ht="15" hidden="false" customHeight="false" outlineLevel="0" collapsed="false">
      <c r="A283" s="8" t="n">
        <v>279</v>
      </c>
      <c r="B283" s="13"/>
      <c r="C283" s="25"/>
      <c r="D283" s="26" t="str">
        <f aca="false">IF($C283="","",IFERROR(IF(INDEX(Bolalar!$B$5:$B$1804,MATCH($C283,Bolalar!$I$5:$I$1804,0))="","",INDEX(Bolalar!$B$5:$B$1804,MATCH($C283,Bolalar!$I$5:$I$1804,0))),""))</f>
        <v/>
      </c>
      <c r="E283" s="15" t="str">
        <f aca="false">IF($C283="","",IFERROR(IF(INDEX(Bolalar!$C$5:$C$1804,MATCH($C283,Bolalar!$I$5:$I$1804,0))="","",INDEX(Bolalar!$C$5:$C$1804,MATCH($C283,Bolalar!$I$5:$I$1804,0))),""))</f>
        <v/>
      </c>
      <c r="F283" s="24"/>
      <c r="G283" s="14" t="str">
        <f aca="false">IF(OR($E283="",$B283=""),"",INT(($B283-$E283)/365.25))</f>
        <v/>
      </c>
      <c r="H283" s="14" t="str">
        <f aca="false">IF($G283="","",IF($G283&lt;=5,"Ha","Yo'q"))</f>
        <v/>
      </c>
      <c r="I283" s="12"/>
      <c r="J283" s="12"/>
      <c r="K283" s="28" t="n">
        <f aca="false">IF(AND($C283&lt;&gt;"",$H283="Ha",$B283&gt;=Boshqaruv!$C$9,$B283&lt;=Boshqaruv!$C$10),IF(COUNTIFS($C$4:$C282,$C283,$H$4:$H282,"Ha",$B$4:$B282,"&gt;="&amp;Boshqaruv!$C$9,$B$4:$B282,"&lt;="&amp;Boshqaruv!$C$10)=0,1,0),0)</f>
        <v>0</v>
      </c>
    </row>
    <row r="284" customFormat="false" ht="15" hidden="false" customHeight="false" outlineLevel="0" collapsed="false">
      <c r="A284" s="8" t="n">
        <v>280</v>
      </c>
      <c r="B284" s="13"/>
      <c r="C284" s="25"/>
      <c r="D284" s="26" t="str">
        <f aca="false">IF($C284="","",IFERROR(IF(INDEX(Bolalar!$B$5:$B$1804,MATCH($C284,Bolalar!$I$5:$I$1804,0))="","",INDEX(Bolalar!$B$5:$B$1804,MATCH($C284,Bolalar!$I$5:$I$1804,0))),""))</f>
        <v/>
      </c>
      <c r="E284" s="15" t="str">
        <f aca="false">IF($C284="","",IFERROR(IF(INDEX(Bolalar!$C$5:$C$1804,MATCH($C284,Bolalar!$I$5:$I$1804,0))="","",INDEX(Bolalar!$C$5:$C$1804,MATCH($C284,Bolalar!$I$5:$I$1804,0))),""))</f>
        <v/>
      </c>
      <c r="F284" s="24"/>
      <c r="G284" s="14" t="str">
        <f aca="false">IF(OR($E284="",$B284=""),"",INT(($B284-$E284)/365.25))</f>
        <v/>
      </c>
      <c r="H284" s="14" t="str">
        <f aca="false">IF($G284="","",IF($G284&lt;=5,"Ha","Yo'q"))</f>
        <v/>
      </c>
      <c r="I284" s="12"/>
      <c r="J284" s="12"/>
      <c r="K284" s="28" t="n">
        <f aca="false">IF(AND($C284&lt;&gt;"",$H284="Ha",$B284&gt;=Boshqaruv!$C$9,$B284&lt;=Boshqaruv!$C$10),IF(COUNTIFS($C$4:$C283,$C284,$H$4:$H283,"Ha",$B$4:$B283,"&gt;="&amp;Boshqaruv!$C$9,$B$4:$B283,"&lt;="&amp;Boshqaruv!$C$10)=0,1,0),0)</f>
        <v>0</v>
      </c>
    </row>
    <row r="285" customFormat="false" ht="15" hidden="false" customHeight="false" outlineLevel="0" collapsed="false">
      <c r="A285" s="8" t="n">
        <v>281</v>
      </c>
      <c r="B285" s="13"/>
      <c r="C285" s="25"/>
      <c r="D285" s="26" t="str">
        <f aca="false">IF($C285="","",IFERROR(IF(INDEX(Bolalar!$B$5:$B$1804,MATCH($C285,Bolalar!$I$5:$I$1804,0))="","",INDEX(Bolalar!$B$5:$B$1804,MATCH($C285,Bolalar!$I$5:$I$1804,0))),""))</f>
        <v/>
      </c>
      <c r="E285" s="15" t="str">
        <f aca="false">IF($C285="","",IFERROR(IF(INDEX(Bolalar!$C$5:$C$1804,MATCH($C285,Bolalar!$I$5:$I$1804,0))="","",INDEX(Bolalar!$C$5:$C$1804,MATCH($C285,Bolalar!$I$5:$I$1804,0))),""))</f>
        <v/>
      </c>
      <c r="F285" s="24"/>
      <c r="G285" s="14" t="str">
        <f aca="false">IF(OR($E285="",$B285=""),"",INT(($B285-$E285)/365.25))</f>
        <v/>
      </c>
      <c r="H285" s="14" t="str">
        <f aca="false">IF($G285="","",IF($G285&lt;=5,"Ha","Yo'q"))</f>
        <v/>
      </c>
      <c r="I285" s="12"/>
      <c r="J285" s="12"/>
      <c r="K285" s="28" t="n">
        <f aca="false">IF(AND($C285&lt;&gt;"",$H285="Ha",$B285&gt;=Boshqaruv!$C$9,$B285&lt;=Boshqaruv!$C$10),IF(COUNTIFS($C$4:$C284,$C285,$H$4:$H284,"Ha",$B$4:$B284,"&gt;="&amp;Boshqaruv!$C$9,$B$4:$B284,"&lt;="&amp;Boshqaruv!$C$10)=0,1,0),0)</f>
        <v>0</v>
      </c>
    </row>
    <row r="286" customFormat="false" ht="15" hidden="false" customHeight="false" outlineLevel="0" collapsed="false">
      <c r="A286" s="8" t="n">
        <v>282</v>
      </c>
      <c r="B286" s="13"/>
      <c r="C286" s="25"/>
      <c r="D286" s="26" t="str">
        <f aca="false">IF($C286="","",IFERROR(IF(INDEX(Bolalar!$B$5:$B$1804,MATCH($C286,Bolalar!$I$5:$I$1804,0))="","",INDEX(Bolalar!$B$5:$B$1804,MATCH($C286,Bolalar!$I$5:$I$1804,0))),""))</f>
        <v/>
      </c>
      <c r="E286" s="15" t="str">
        <f aca="false">IF($C286="","",IFERROR(IF(INDEX(Bolalar!$C$5:$C$1804,MATCH($C286,Bolalar!$I$5:$I$1804,0))="","",INDEX(Bolalar!$C$5:$C$1804,MATCH($C286,Bolalar!$I$5:$I$1804,0))),""))</f>
        <v/>
      </c>
      <c r="F286" s="24"/>
      <c r="G286" s="14" t="str">
        <f aca="false">IF(OR($E286="",$B286=""),"",INT(($B286-$E286)/365.25))</f>
        <v/>
      </c>
      <c r="H286" s="14" t="str">
        <f aca="false">IF($G286="","",IF($G286&lt;=5,"Ha","Yo'q"))</f>
        <v/>
      </c>
      <c r="I286" s="12"/>
      <c r="J286" s="12"/>
      <c r="K286" s="28" t="n">
        <f aca="false">IF(AND($C286&lt;&gt;"",$H286="Ha",$B286&gt;=Boshqaruv!$C$9,$B286&lt;=Boshqaruv!$C$10),IF(COUNTIFS($C$4:$C285,$C286,$H$4:$H285,"Ha",$B$4:$B285,"&gt;="&amp;Boshqaruv!$C$9,$B$4:$B285,"&lt;="&amp;Boshqaruv!$C$10)=0,1,0),0)</f>
        <v>0</v>
      </c>
    </row>
    <row r="287" customFormat="false" ht="15" hidden="false" customHeight="false" outlineLevel="0" collapsed="false">
      <c r="A287" s="8" t="n">
        <v>283</v>
      </c>
      <c r="B287" s="13"/>
      <c r="C287" s="25"/>
      <c r="D287" s="26" t="str">
        <f aca="false">IF($C287="","",IFERROR(IF(INDEX(Bolalar!$B$5:$B$1804,MATCH($C287,Bolalar!$I$5:$I$1804,0))="","",INDEX(Bolalar!$B$5:$B$1804,MATCH($C287,Bolalar!$I$5:$I$1804,0))),""))</f>
        <v/>
      </c>
      <c r="E287" s="15" t="str">
        <f aca="false">IF($C287="","",IFERROR(IF(INDEX(Bolalar!$C$5:$C$1804,MATCH($C287,Bolalar!$I$5:$I$1804,0))="","",INDEX(Bolalar!$C$5:$C$1804,MATCH($C287,Bolalar!$I$5:$I$1804,0))),""))</f>
        <v/>
      </c>
      <c r="F287" s="24"/>
      <c r="G287" s="14" t="str">
        <f aca="false">IF(OR($E287="",$B287=""),"",INT(($B287-$E287)/365.25))</f>
        <v/>
      </c>
      <c r="H287" s="14" t="str">
        <f aca="false">IF($G287="","",IF($G287&lt;=5,"Ha","Yo'q"))</f>
        <v/>
      </c>
      <c r="I287" s="12"/>
      <c r="J287" s="12"/>
      <c r="K287" s="28" t="n">
        <f aca="false">IF(AND($C287&lt;&gt;"",$H287="Ha",$B287&gt;=Boshqaruv!$C$9,$B287&lt;=Boshqaruv!$C$10),IF(COUNTIFS($C$4:$C286,$C287,$H$4:$H286,"Ha",$B$4:$B286,"&gt;="&amp;Boshqaruv!$C$9,$B$4:$B286,"&lt;="&amp;Boshqaruv!$C$10)=0,1,0),0)</f>
        <v>0</v>
      </c>
    </row>
    <row r="288" customFormat="false" ht="15" hidden="false" customHeight="false" outlineLevel="0" collapsed="false">
      <c r="A288" s="8" t="n">
        <v>284</v>
      </c>
      <c r="B288" s="13"/>
      <c r="C288" s="25"/>
      <c r="D288" s="26" t="str">
        <f aca="false">IF($C288="","",IFERROR(IF(INDEX(Bolalar!$B$5:$B$1804,MATCH($C288,Bolalar!$I$5:$I$1804,0))="","",INDEX(Bolalar!$B$5:$B$1804,MATCH($C288,Bolalar!$I$5:$I$1804,0))),""))</f>
        <v/>
      </c>
      <c r="E288" s="15" t="str">
        <f aca="false">IF($C288="","",IFERROR(IF(INDEX(Bolalar!$C$5:$C$1804,MATCH($C288,Bolalar!$I$5:$I$1804,0))="","",INDEX(Bolalar!$C$5:$C$1804,MATCH($C288,Bolalar!$I$5:$I$1804,0))),""))</f>
        <v/>
      </c>
      <c r="F288" s="24"/>
      <c r="G288" s="14" t="str">
        <f aca="false">IF(OR($E288="",$B288=""),"",INT(($B288-$E288)/365.25))</f>
        <v/>
      </c>
      <c r="H288" s="14" t="str">
        <f aca="false">IF($G288="","",IF($G288&lt;=5,"Ha","Yo'q"))</f>
        <v/>
      </c>
      <c r="I288" s="12"/>
      <c r="J288" s="12"/>
      <c r="K288" s="28" t="n">
        <f aca="false">IF(AND($C288&lt;&gt;"",$H288="Ha",$B288&gt;=Boshqaruv!$C$9,$B288&lt;=Boshqaruv!$C$10),IF(COUNTIFS($C$4:$C287,$C288,$H$4:$H287,"Ha",$B$4:$B287,"&gt;="&amp;Boshqaruv!$C$9,$B$4:$B287,"&lt;="&amp;Boshqaruv!$C$10)=0,1,0),0)</f>
        <v>0</v>
      </c>
    </row>
    <row r="289" customFormat="false" ht="15" hidden="false" customHeight="false" outlineLevel="0" collapsed="false">
      <c r="A289" s="8" t="n">
        <v>285</v>
      </c>
      <c r="B289" s="13"/>
      <c r="C289" s="25"/>
      <c r="D289" s="26" t="str">
        <f aca="false">IF($C289="","",IFERROR(IF(INDEX(Bolalar!$B$5:$B$1804,MATCH($C289,Bolalar!$I$5:$I$1804,0))="","",INDEX(Bolalar!$B$5:$B$1804,MATCH($C289,Bolalar!$I$5:$I$1804,0))),""))</f>
        <v/>
      </c>
      <c r="E289" s="15" t="str">
        <f aca="false">IF($C289="","",IFERROR(IF(INDEX(Bolalar!$C$5:$C$1804,MATCH($C289,Bolalar!$I$5:$I$1804,0))="","",INDEX(Bolalar!$C$5:$C$1804,MATCH($C289,Bolalar!$I$5:$I$1804,0))),""))</f>
        <v/>
      </c>
      <c r="F289" s="24"/>
      <c r="G289" s="14" t="str">
        <f aca="false">IF(OR($E289="",$B289=""),"",INT(($B289-$E289)/365.25))</f>
        <v/>
      </c>
      <c r="H289" s="14" t="str">
        <f aca="false">IF($G289="","",IF($G289&lt;=5,"Ha","Yo'q"))</f>
        <v/>
      </c>
      <c r="I289" s="12"/>
      <c r="J289" s="12"/>
      <c r="K289" s="28" t="n">
        <f aca="false">IF(AND($C289&lt;&gt;"",$H289="Ha",$B289&gt;=Boshqaruv!$C$9,$B289&lt;=Boshqaruv!$C$10),IF(COUNTIFS($C$4:$C288,$C289,$H$4:$H288,"Ha",$B$4:$B288,"&gt;="&amp;Boshqaruv!$C$9,$B$4:$B288,"&lt;="&amp;Boshqaruv!$C$10)=0,1,0),0)</f>
        <v>0</v>
      </c>
    </row>
    <row r="290" customFormat="false" ht="15" hidden="false" customHeight="false" outlineLevel="0" collapsed="false">
      <c r="A290" s="8" t="n">
        <v>286</v>
      </c>
      <c r="B290" s="13"/>
      <c r="C290" s="25"/>
      <c r="D290" s="26" t="str">
        <f aca="false">IF($C290="","",IFERROR(IF(INDEX(Bolalar!$B$5:$B$1804,MATCH($C290,Bolalar!$I$5:$I$1804,0))="","",INDEX(Bolalar!$B$5:$B$1804,MATCH($C290,Bolalar!$I$5:$I$1804,0))),""))</f>
        <v/>
      </c>
      <c r="E290" s="15" t="str">
        <f aca="false">IF($C290="","",IFERROR(IF(INDEX(Bolalar!$C$5:$C$1804,MATCH($C290,Bolalar!$I$5:$I$1804,0))="","",INDEX(Bolalar!$C$5:$C$1804,MATCH($C290,Bolalar!$I$5:$I$1804,0))),""))</f>
        <v/>
      </c>
      <c r="F290" s="24"/>
      <c r="G290" s="14" t="str">
        <f aca="false">IF(OR($E290="",$B290=""),"",INT(($B290-$E290)/365.25))</f>
        <v/>
      </c>
      <c r="H290" s="14" t="str">
        <f aca="false">IF($G290="","",IF($G290&lt;=5,"Ha","Yo'q"))</f>
        <v/>
      </c>
      <c r="I290" s="12"/>
      <c r="J290" s="12"/>
      <c r="K290" s="28" t="n">
        <f aca="false">IF(AND($C290&lt;&gt;"",$H290="Ha",$B290&gt;=Boshqaruv!$C$9,$B290&lt;=Boshqaruv!$C$10),IF(COUNTIFS($C$4:$C289,$C290,$H$4:$H289,"Ha",$B$4:$B289,"&gt;="&amp;Boshqaruv!$C$9,$B$4:$B289,"&lt;="&amp;Boshqaruv!$C$10)=0,1,0),0)</f>
        <v>0</v>
      </c>
    </row>
    <row r="291" customFormat="false" ht="15" hidden="false" customHeight="false" outlineLevel="0" collapsed="false">
      <c r="A291" s="8" t="n">
        <v>287</v>
      </c>
      <c r="B291" s="13"/>
      <c r="C291" s="25"/>
      <c r="D291" s="26" t="str">
        <f aca="false">IF($C291="","",IFERROR(IF(INDEX(Bolalar!$B$5:$B$1804,MATCH($C291,Bolalar!$I$5:$I$1804,0))="","",INDEX(Bolalar!$B$5:$B$1804,MATCH($C291,Bolalar!$I$5:$I$1804,0))),""))</f>
        <v/>
      </c>
      <c r="E291" s="15" t="str">
        <f aca="false">IF($C291="","",IFERROR(IF(INDEX(Bolalar!$C$5:$C$1804,MATCH($C291,Bolalar!$I$5:$I$1804,0))="","",INDEX(Bolalar!$C$5:$C$1804,MATCH($C291,Bolalar!$I$5:$I$1804,0))),""))</f>
        <v/>
      </c>
      <c r="F291" s="24"/>
      <c r="G291" s="14" t="str">
        <f aca="false">IF(OR($E291="",$B291=""),"",INT(($B291-$E291)/365.25))</f>
        <v/>
      </c>
      <c r="H291" s="14" t="str">
        <f aca="false">IF($G291="","",IF($G291&lt;=5,"Ha","Yo'q"))</f>
        <v/>
      </c>
      <c r="I291" s="12"/>
      <c r="J291" s="12"/>
      <c r="K291" s="28" t="n">
        <f aca="false">IF(AND($C291&lt;&gt;"",$H291="Ha",$B291&gt;=Boshqaruv!$C$9,$B291&lt;=Boshqaruv!$C$10),IF(COUNTIFS($C$4:$C290,$C291,$H$4:$H290,"Ha",$B$4:$B290,"&gt;="&amp;Boshqaruv!$C$9,$B$4:$B290,"&lt;="&amp;Boshqaruv!$C$10)=0,1,0),0)</f>
        <v>0</v>
      </c>
    </row>
    <row r="292" customFormat="false" ht="15" hidden="false" customHeight="false" outlineLevel="0" collapsed="false">
      <c r="A292" s="8" t="n">
        <v>288</v>
      </c>
      <c r="B292" s="13"/>
      <c r="C292" s="25"/>
      <c r="D292" s="26" t="str">
        <f aca="false">IF($C292="","",IFERROR(IF(INDEX(Bolalar!$B$5:$B$1804,MATCH($C292,Bolalar!$I$5:$I$1804,0))="","",INDEX(Bolalar!$B$5:$B$1804,MATCH($C292,Bolalar!$I$5:$I$1804,0))),""))</f>
        <v/>
      </c>
      <c r="E292" s="15" t="str">
        <f aca="false">IF($C292="","",IFERROR(IF(INDEX(Bolalar!$C$5:$C$1804,MATCH($C292,Bolalar!$I$5:$I$1804,0))="","",INDEX(Bolalar!$C$5:$C$1804,MATCH($C292,Bolalar!$I$5:$I$1804,0))),""))</f>
        <v/>
      </c>
      <c r="F292" s="24"/>
      <c r="G292" s="14" t="str">
        <f aca="false">IF(OR($E292="",$B292=""),"",INT(($B292-$E292)/365.25))</f>
        <v/>
      </c>
      <c r="H292" s="14" t="str">
        <f aca="false">IF($G292="","",IF($G292&lt;=5,"Ha","Yo'q"))</f>
        <v/>
      </c>
      <c r="I292" s="12"/>
      <c r="J292" s="12"/>
      <c r="K292" s="28" t="n">
        <f aca="false">IF(AND($C292&lt;&gt;"",$H292="Ha",$B292&gt;=Boshqaruv!$C$9,$B292&lt;=Boshqaruv!$C$10),IF(COUNTIFS($C$4:$C291,$C292,$H$4:$H291,"Ha",$B$4:$B291,"&gt;="&amp;Boshqaruv!$C$9,$B$4:$B291,"&lt;="&amp;Boshqaruv!$C$10)=0,1,0),0)</f>
        <v>0</v>
      </c>
    </row>
    <row r="293" customFormat="false" ht="15" hidden="false" customHeight="false" outlineLevel="0" collapsed="false">
      <c r="A293" s="8" t="n">
        <v>289</v>
      </c>
      <c r="B293" s="13"/>
      <c r="C293" s="25"/>
      <c r="D293" s="26" t="str">
        <f aca="false">IF($C293="","",IFERROR(IF(INDEX(Bolalar!$B$5:$B$1804,MATCH($C293,Bolalar!$I$5:$I$1804,0))="","",INDEX(Bolalar!$B$5:$B$1804,MATCH($C293,Bolalar!$I$5:$I$1804,0))),""))</f>
        <v/>
      </c>
      <c r="E293" s="15" t="str">
        <f aca="false">IF($C293="","",IFERROR(IF(INDEX(Bolalar!$C$5:$C$1804,MATCH($C293,Bolalar!$I$5:$I$1804,0))="","",INDEX(Bolalar!$C$5:$C$1804,MATCH($C293,Bolalar!$I$5:$I$1804,0))),""))</f>
        <v/>
      </c>
      <c r="F293" s="24"/>
      <c r="G293" s="14" t="str">
        <f aca="false">IF(OR($E293="",$B293=""),"",INT(($B293-$E293)/365.25))</f>
        <v/>
      </c>
      <c r="H293" s="14" t="str">
        <f aca="false">IF($G293="","",IF($G293&lt;=5,"Ha","Yo'q"))</f>
        <v/>
      </c>
      <c r="I293" s="12"/>
      <c r="J293" s="12"/>
      <c r="K293" s="28" t="n">
        <f aca="false">IF(AND($C293&lt;&gt;"",$H293="Ha",$B293&gt;=Boshqaruv!$C$9,$B293&lt;=Boshqaruv!$C$10),IF(COUNTIFS($C$4:$C292,$C293,$H$4:$H292,"Ha",$B$4:$B292,"&gt;="&amp;Boshqaruv!$C$9,$B$4:$B292,"&lt;="&amp;Boshqaruv!$C$10)=0,1,0),0)</f>
        <v>0</v>
      </c>
    </row>
    <row r="294" customFormat="false" ht="15" hidden="false" customHeight="false" outlineLevel="0" collapsed="false">
      <c r="A294" s="8" t="n">
        <v>290</v>
      </c>
      <c r="B294" s="13"/>
      <c r="C294" s="25"/>
      <c r="D294" s="26" t="str">
        <f aca="false">IF($C294="","",IFERROR(IF(INDEX(Bolalar!$B$5:$B$1804,MATCH($C294,Bolalar!$I$5:$I$1804,0))="","",INDEX(Bolalar!$B$5:$B$1804,MATCH($C294,Bolalar!$I$5:$I$1804,0))),""))</f>
        <v/>
      </c>
      <c r="E294" s="15" t="str">
        <f aca="false">IF($C294="","",IFERROR(IF(INDEX(Bolalar!$C$5:$C$1804,MATCH($C294,Bolalar!$I$5:$I$1804,0))="","",INDEX(Bolalar!$C$5:$C$1804,MATCH($C294,Bolalar!$I$5:$I$1804,0))),""))</f>
        <v/>
      </c>
      <c r="F294" s="24"/>
      <c r="G294" s="14" t="str">
        <f aca="false">IF(OR($E294="",$B294=""),"",INT(($B294-$E294)/365.25))</f>
        <v/>
      </c>
      <c r="H294" s="14" t="str">
        <f aca="false">IF($G294="","",IF($G294&lt;=5,"Ha","Yo'q"))</f>
        <v/>
      </c>
      <c r="I294" s="12"/>
      <c r="J294" s="12"/>
      <c r="K294" s="28" t="n">
        <f aca="false">IF(AND($C294&lt;&gt;"",$H294="Ha",$B294&gt;=Boshqaruv!$C$9,$B294&lt;=Boshqaruv!$C$10),IF(COUNTIFS($C$4:$C293,$C294,$H$4:$H293,"Ha",$B$4:$B293,"&gt;="&amp;Boshqaruv!$C$9,$B$4:$B293,"&lt;="&amp;Boshqaruv!$C$10)=0,1,0),0)</f>
        <v>0</v>
      </c>
    </row>
    <row r="295" customFormat="false" ht="15" hidden="false" customHeight="false" outlineLevel="0" collapsed="false">
      <c r="A295" s="8" t="n">
        <v>291</v>
      </c>
      <c r="B295" s="13"/>
      <c r="C295" s="25"/>
      <c r="D295" s="26" t="str">
        <f aca="false">IF($C295="","",IFERROR(IF(INDEX(Bolalar!$B$5:$B$1804,MATCH($C295,Bolalar!$I$5:$I$1804,0))="","",INDEX(Bolalar!$B$5:$B$1804,MATCH($C295,Bolalar!$I$5:$I$1804,0))),""))</f>
        <v/>
      </c>
      <c r="E295" s="15" t="str">
        <f aca="false">IF($C295="","",IFERROR(IF(INDEX(Bolalar!$C$5:$C$1804,MATCH($C295,Bolalar!$I$5:$I$1804,0))="","",INDEX(Bolalar!$C$5:$C$1804,MATCH($C295,Bolalar!$I$5:$I$1804,0))),""))</f>
        <v/>
      </c>
      <c r="F295" s="24"/>
      <c r="G295" s="14" t="str">
        <f aca="false">IF(OR($E295="",$B295=""),"",INT(($B295-$E295)/365.25))</f>
        <v/>
      </c>
      <c r="H295" s="14" t="str">
        <f aca="false">IF($G295="","",IF($G295&lt;=5,"Ha","Yo'q"))</f>
        <v/>
      </c>
      <c r="I295" s="12"/>
      <c r="J295" s="12"/>
      <c r="K295" s="28" t="n">
        <f aca="false">IF(AND($C295&lt;&gt;"",$H295="Ha",$B295&gt;=Boshqaruv!$C$9,$B295&lt;=Boshqaruv!$C$10),IF(COUNTIFS($C$4:$C294,$C295,$H$4:$H294,"Ha",$B$4:$B294,"&gt;="&amp;Boshqaruv!$C$9,$B$4:$B294,"&lt;="&amp;Boshqaruv!$C$10)=0,1,0),0)</f>
        <v>0</v>
      </c>
    </row>
    <row r="296" customFormat="false" ht="15" hidden="false" customHeight="false" outlineLevel="0" collapsed="false">
      <c r="A296" s="8" t="n">
        <v>292</v>
      </c>
      <c r="B296" s="13"/>
      <c r="C296" s="25"/>
      <c r="D296" s="26" t="str">
        <f aca="false">IF($C296="","",IFERROR(IF(INDEX(Bolalar!$B$5:$B$1804,MATCH($C296,Bolalar!$I$5:$I$1804,0))="","",INDEX(Bolalar!$B$5:$B$1804,MATCH($C296,Bolalar!$I$5:$I$1804,0))),""))</f>
        <v/>
      </c>
      <c r="E296" s="15" t="str">
        <f aca="false">IF($C296="","",IFERROR(IF(INDEX(Bolalar!$C$5:$C$1804,MATCH($C296,Bolalar!$I$5:$I$1804,0))="","",INDEX(Bolalar!$C$5:$C$1804,MATCH($C296,Bolalar!$I$5:$I$1804,0))),""))</f>
        <v/>
      </c>
      <c r="F296" s="24"/>
      <c r="G296" s="14" t="str">
        <f aca="false">IF(OR($E296="",$B296=""),"",INT(($B296-$E296)/365.25))</f>
        <v/>
      </c>
      <c r="H296" s="14" t="str">
        <f aca="false">IF($G296="","",IF($G296&lt;=5,"Ha","Yo'q"))</f>
        <v/>
      </c>
      <c r="I296" s="12"/>
      <c r="J296" s="12"/>
      <c r="K296" s="28" t="n">
        <f aca="false">IF(AND($C296&lt;&gt;"",$H296="Ha",$B296&gt;=Boshqaruv!$C$9,$B296&lt;=Boshqaruv!$C$10),IF(COUNTIFS($C$4:$C295,$C296,$H$4:$H295,"Ha",$B$4:$B295,"&gt;="&amp;Boshqaruv!$C$9,$B$4:$B295,"&lt;="&amp;Boshqaruv!$C$10)=0,1,0),0)</f>
        <v>0</v>
      </c>
    </row>
    <row r="297" customFormat="false" ht="15" hidden="false" customHeight="false" outlineLevel="0" collapsed="false">
      <c r="A297" s="8" t="n">
        <v>293</v>
      </c>
      <c r="B297" s="13"/>
      <c r="C297" s="25"/>
      <c r="D297" s="26" t="str">
        <f aca="false">IF($C297="","",IFERROR(IF(INDEX(Bolalar!$B$5:$B$1804,MATCH($C297,Bolalar!$I$5:$I$1804,0))="","",INDEX(Bolalar!$B$5:$B$1804,MATCH($C297,Bolalar!$I$5:$I$1804,0))),""))</f>
        <v/>
      </c>
      <c r="E297" s="15" t="str">
        <f aca="false">IF($C297="","",IFERROR(IF(INDEX(Bolalar!$C$5:$C$1804,MATCH($C297,Bolalar!$I$5:$I$1804,0))="","",INDEX(Bolalar!$C$5:$C$1804,MATCH($C297,Bolalar!$I$5:$I$1804,0))),""))</f>
        <v/>
      </c>
      <c r="F297" s="24"/>
      <c r="G297" s="14" t="str">
        <f aca="false">IF(OR($E297="",$B297=""),"",INT(($B297-$E297)/365.25))</f>
        <v/>
      </c>
      <c r="H297" s="14" t="str">
        <f aca="false">IF($G297="","",IF($G297&lt;=5,"Ha","Yo'q"))</f>
        <v/>
      </c>
      <c r="I297" s="12"/>
      <c r="J297" s="12"/>
      <c r="K297" s="28" t="n">
        <f aca="false">IF(AND($C297&lt;&gt;"",$H297="Ha",$B297&gt;=Boshqaruv!$C$9,$B297&lt;=Boshqaruv!$C$10),IF(COUNTIFS($C$4:$C296,$C297,$H$4:$H296,"Ha",$B$4:$B296,"&gt;="&amp;Boshqaruv!$C$9,$B$4:$B296,"&lt;="&amp;Boshqaruv!$C$10)=0,1,0),0)</f>
        <v>0</v>
      </c>
    </row>
    <row r="298" customFormat="false" ht="15" hidden="false" customHeight="false" outlineLevel="0" collapsed="false">
      <c r="A298" s="8" t="n">
        <v>294</v>
      </c>
      <c r="B298" s="13"/>
      <c r="C298" s="25"/>
      <c r="D298" s="26" t="str">
        <f aca="false">IF($C298="","",IFERROR(IF(INDEX(Bolalar!$B$5:$B$1804,MATCH($C298,Bolalar!$I$5:$I$1804,0))="","",INDEX(Bolalar!$B$5:$B$1804,MATCH($C298,Bolalar!$I$5:$I$1804,0))),""))</f>
        <v/>
      </c>
      <c r="E298" s="15" t="str">
        <f aca="false">IF($C298="","",IFERROR(IF(INDEX(Bolalar!$C$5:$C$1804,MATCH($C298,Bolalar!$I$5:$I$1804,0))="","",INDEX(Bolalar!$C$5:$C$1804,MATCH($C298,Bolalar!$I$5:$I$1804,0))),""))</f>
        <v/>
      </c>
      <c r="F298" s="24"/>
      <c r="G298" s="14" t="str">
        <f aca="false">IF(OR($E298="",$B298=""),"",INT(($B298-$E298)/365.25))</f>
        <v/>
      </c>
      <c r="H298" s="14" t="str">
        <f aca="false">IF($G298="","",IF($G298&lt;=5,"Ha","Yo'q"))</f>
        <v/>
      </c>
      <c r="I298" s="12"/>
      <c r="J298" s="12"/>
      <c r="K298" s="28" t="n">
        <f aca="false">IF(AND($C298&lt;&gt;"",$H298="Ha",$B298&gt;=Boshqaruv!$C$9,$B298&lt;=Boshqaruv!$C$10),IF(COUNTIFS($C$4:$C297,$C298,$H$4:$H297,"Ha",$B$4:$B297,"&gt;="&amp;Boshqaruv!$C$9,$B$4:$B297,"&lt;="&amp;Boshqaruv!$C$10)=0,1,0),0)</f>
        <v>0</v>
      </c>
    </row>
    <row r="299" customFormat="false" ht="15" hidden="false" customHeight="false" outlineLevel="0" collapsed="false">
      <c r="A299" s="8" t="n">
        <v>295</v>
      </c>
      <c r="B299" s="13"/>
      <c r="C299" s="25"/>
      <c r="D299" s="26" t="str">
        <f aca="false">IF($C299="","",IFERROR(IF(INDEX(Bolalar!$B$5:$B$1804,MATCH($C299,Bolalar!$I$5:$I$1804,0))="","",INDEX(Bolalar!$B$5:$B$1804,MATCH($C299,Bolalar!$I$5:$I$1804,0))),""))</f>
        <v/>
      </c>
      <c r="E299" s="15" t="str">
        <f aca="false">IF($C299="","",IFERROR(IF(INDEX(Bolalar!$C$5:$C$1804,MATCH($C299,Bolalar!$I$5:$I$1804,0))="","",INDEX(Bolalar!$C$5:$C$1804,MATCH($C299,Bolalar!$I$5:$I$1804,0))),""))</f>
        <v/>
      </c>
      <c r="F299" s="24"/>
      <c r="G299" s="14" t="str">
        <f aca="false">IF(OR($E299="",$B299=""),"",INT(($B299-$E299)/365.25))</f>
        <v/>
      </c>
      <c r="H299" s="14" t="str">
        <f aca="false">IF($G299="","",IF($G299&lt;=5,"Ha","Yo'q"))</f>
        <v/>
      </c>
      <c r="I299" s="12"/>
      <c r="J299" s="12"/>
      <c r="K299" s="28" t="n">
        <f aca="false">IF(AND($C299&lt;&gt;"",$H299="Ha",$B299&gt;=Boshqaruv!$C$9,$B299&lt;=Boshqaruv!$C$10),IF(COUNTIFS($C$4:$C298,$C299,$H$4:$H298,"Ha",$B$4:$B298,"&gt;="&amp;Boshqaruv!$C$9,$B$4:$B298,"&lt;="&amp;Boshqaruv!$C$10)=0,1,0),0)</f>
        <v>0</v>
      </c>
    </row>
    <row r="300" customFormat="false" ht="15" hidden="false" customHeight="false" outlineLevel="0" collapsed="false">
      <c r="A300" s="8" t="n">
        <v>296</v>
      </c>
      <c r="B300" s="13"/>
      <c r="C300" s="25"/>
      <c r="D300" s="26" t="str">
        <f aca="false">IF($C300="","",IFERROR(IF(INDEX(Bolalar!$B$5:$B$1804,MATCH($C300,Bolalar!$I$5:$I$1804,0))="","",INDEX(Bolalar!$B$5:$B$1804,MATCH($C300,Bolalar!$I$5:$I$1804,0))),""))</f>
        <v/>
      </c>
      <c r="E300" s="15" t="str">
        <f aca="false">IF($C300="","",IFERROR(IF(INDEX(Bolalar!$C$5:$C$1804,MATCH($C300,Bolalar!$I$5:$I$1804,0))="","",INDEX(Bolalar!$C$5:$C$1804,MATCH($C300,Bolalar!$I$5:$I$1804,0))),""))</f>
        <v/>
      </c>
      <c r="F300" s="24"/>
      <c r="G300" s="14" t="str">
        <f aca="false">IF(OR($E300="",$B300=""),"",INT(($B300-$E300)/365.25))</f>
        <v/>
      </c>
      <c r="H300" s="14" t="str">
        <f aca="false">IF($G300="","",IF($G300&lt;=5,"Ha","Yo'q"))</f>
        <v/>
      </c>
      <c r="I300" s="12"/>
      <c r="J300" s="12"/>
      <c r="K300" s="28" t="n">
        <f aca="false">IF(AND($C300&lt;&gt;"",$H300="Ha",$B300&gt;=Boshqaruv!$C$9,$B300&lt;=Boshqaruv!$C$10),IF(COUNTIFS($C$4:$C299,$C300,$H$4:$H299,"Ha",$B$4:$B299,"&gt;="&amp;Boshqaruv!$C$9,$B$4:$B299,"&lt;="&amp;Boshqaruv!$C$10)=0,1,0),0)</f>
        <v>0</v>
      </c>
    </row>
    <row r="301" customFormat="false" ht="15" hidden="false" customHeight="false" outlineLevel="0" collapsed="false">
      <c r="A301" s="8" t="n">
        <v>297</v>
      </c>
      <c r="B301" s="13"/>
      <c r="C301" s="25"/>
      <c r="D301" s="26" t="str">
        <f aca="false">IF($C301="","",IFERROR(IF(INDEX(Bolalar!$B$5:$B$1804,MATCH($C301,Bolalar!$I$5:$I$1804,0))="","",INDEX(Bolalar!$B$5:$B$1804,MATCH($C301,Bolalar!$I$5:$I$1804,0))),""))</f>
        <v/>
      </c>
      <c r="E301" s="15" t="str">
        <f aca="false">IF($C301="","",IFERROR(IF(INDEX(Bolalar!$C$5:$C$1804,MATCH($C301,Bolalar!$I$5:$I$1804,0))="","",INDEX(Bolalar!$C$5:$C$1804,MATCH($C301,Bolalar!$I$5:$I$1804,0))),""))</f>
        <v/>
      </c>
      <c r="F301" s="24"/>
      <c r="G301" s="14" t="str">
        <f aca="false">IF(OR($E301="",$B301=""),"",INT(($B301-$E301)/365.25))</f>
        <v/>
      </c>
      <c r="H301" s="14" t="str">
        <f aca="false">IF($G301="","",IF($G301&lt;=5,"Ha","Yo'q"))</f>
        <v/>
      </c>
      <c r="I301" s="12"/>
      <c r="J301" s="12"/>
      <c r="K301" s="28" t="n">
        <f aca="false">IF(AND($C301&lt;&gt;"",$H301="Ha",$B301&gt;=Boshqaruv!$C$9,$B301&lt;=Boshqaruv!$C$10),IF(COUNTIFS($C$4:$C300,$C301,$H$4:$H300,"Ha",$B$4:$B300,"&gt;="&amp;Boshqaruv!$C$9,$B$4:$B300,"&lt;="&amp;Boshqaruv!$C$10)=0,1,0),0)</f>
        <v>0</v>
      </c>
    </row>
    <row r="302" customFormat="false" ht="15" hidden="false" customHeight="false" outlineLevel="0" collapsed="false">
      <c r="A302" s="8" t="n">
        <v>298</v>
      </c>
      <c r="B302" s="13"/>
      <c r="C302" s="25"/>
      <c r="D302" s="26" t="str">
        <f aca="false">IF($C302="","",IFERROR(IF(INDEX(Bolalar!$B$5:$B$1804,MATCH($C302,Bolalar!$I$5:$I$1804,0))="","",INDEX(Bolalar!$B$5:$B$1804,MATCH($C302,Bolalar!$I$5:$I$1804,0))),""))</f>
        <v/>
      </c>
      <c r="E302" s="15" t="str">
        <f aca="false">IF($C302="","",IFERROR(IF(INDEX(Bolalar!$C$5:$C$1804,MATCH($C302,Bolalar!$I$5:$I$1804,0))="","",INDEX(Bolalar!$C$5:$C$1804,MATCH($C302,Bolalar!$I$5:$I$1804,0))),""))</f>
        <v/>
      </c>
      <c r="F302" s="24"/>
      <c r="G302" s="14" t="str">
        <f aca="false">IF(OR($E302="",$B302=""),"",INT(($B302-$E302)/365.25))</f>
        <v/>
      </c>
      <c r="H302" s="14" t="str">
        <f aca="false">IF($G302="","",IF($G302&lt;=5,"Ha","Yo'q"))</f>
        <v/>
      </c>
      <c r="I302" s="12"/>
      <c r="J302" s="12"/>
      <c r="K302" s="28" t="n">
        <f aca="false">IF(AND($C302&lt;&gt;"",$H302="Ha",$B302&gt;=Boshqaruv!$C$9,$B302&lt;=Boshqaruv!$C$10),IF(COUNTIFS($C$4:$C301,$C302,$H$4:$H301,"Ha",$B$4:$B301,"&gt;="&amp;Boshqaruv!$C$9,$B$4:$B301,"&lt;="&amp;Boshqaruv!$C$10)=0,1,0),0)</f>
        <v>0</v>
      </c>
    </row>
    <row r="303" customFormat="false" ht="15" hidden="false" customHeight="false" outlineLevel="0" collapsed="false">
      <c r="A303" s="8" t="n">
        <v>299</v>
      </c>
      <c r="B303" s="13"/>
      <c r="C303" s="25"/>
      <c r="D303" s="26" t="str">
        <f aca="false">IF($C303="","",IFERROR(IF(INDEX(Bolalar!$B$5:$B$1804,MATCH($C303,Bolalar!$I$5:$I$1804,0))="","",INDEX(Bolalar!$B$5:$B$1804,MATCH($C303,Bolalar!$I$5:$I$1804,0))),""))</f>
        <v/>
      </c>
      <c r="E303" s="15" t="str">
        <f aca="false">IF($C303="","",IFERROR(IF(INDEX(Bolalar!$C$5:$C$1804,MATCH($C303,Bolalar!$I$5:$I$1804,0))="","",INDEX(Bolalar!$C$5:$C$1804,MATCH($C303,Bolalar!$I$5:$I$1804,0))),""))</f>
        <v/>
      </c>
      <c r="F303" s="24"/>
      <c r="G303" s="14" t="str">
        <f aca="false">IF(OR($E303="",$B303=""),"",INT(($B303-$E303)/365.25))</f>
        <v/>
      </c>
      <c r="H303" s="14" t="str">
        <f aca="false">IF($G303="","",IF($G303&lt;=5,"Ha","Yo'q"))</f>
        <v/>
      </c>
      <c r="I303" s="12"/>
      <c r="J303" s="12"/>
      <c r="K303" s="28" t="n">
        <f aca="false">IF(AND($C303&lt;&gt;"",$H303="Ha",$B303&gt;=Boshqaruv!$C$9,$B303&lt;=Boshqaruv!$C$10),IF(COUNTIFS($C$4:$C302,$C303,$H$4:$H302,"Ha",$B$4:$B302,"&gt;="&amp;Boshqaruv!$C$9,$B$4:$B302,"&lt;="&amp;Boshqaruv!$C$10)=0,1,0),0)</f>
        <v>0</v>
      </c>
    </row>
    <row r="304" customFormat="false" ht="15" hidden="false" customHeight="false" outlineLevel="0" collapsed="false">
      <c r="A304" s="8" t="n">
        <v>300</v>
      </c>
      <c r="B304" s="13"/>
      <c r="C304" s="25"/>
      <c r="D304" s="26" t="str">
        <f aca="false">IF($C304="","",IFERROR(IF(INDEX(Bolalar!$B$5:$B$1804,MATCH($C304,Bolalar!$I$5:$I$1804,0))="","",INDEX(Bolalar!$B$5:$B$1804,MATCH($C304,Bolalar!$I$5:$I$1804,0))),""))</f>
        <v/>
      </c>
      <c r="E304" s="15" t="str">
        <f aca="false">IF($C304="","",IFERROR(IF(INDEX(Bolalar!$C$5:$C$1804,MATCH($C304,Bolalar!$I$5:$I$1804,0))="","",INDEX(Bolalar!$C$5:$C$1804,MATCH($C304,Bolalar!$I$5:$I$1804,0))),""))</f>
        <v/>
      </c>
      <c r="F304" s="24"/>
      <c r="G304" s="14" t="str">
        <f aca="false">IF(OR($E304="",$B304=""),"",INT(($B304-$E304)/365.25))</f>
        <v/>
      </c>
      <c r="H304" s="14" t="str">
        <f aca="false">IF($G304="","",IF($G304&lt;=5,"Ha","Yo'q"))</f>
        <v/>
      </c>
      <c r="I304" s="12"/>
      <c r="J304" s="12"/>
      <c r="K304" s="28" t="n">
        <f aca="false">IF(AND($C304&lt;&gt;"",$H304="Ha",$B304&gt;=Boshqaruv!$C$9,$B304&lt;=Boshqaruv!$C$10),IF(COUNTIFS($C$4:$C303,$C304,$H$4:$H303,"Ha",$B$4:$B303,"&gt;="&amp;Boshqaruv!$C$9,$B$4:$B303,"&lt;="&amp;Boshqaruv!$C$10)=0,1,0),0)</f>
        <v>0</v>
      </c>
    </row>
    <row r="305" customFormat="false" ht="15" hidden="false" customHeight="false" outlineLevel="0" collapsed="false">
      <c r="A305" s="8" t="n">
        <v>301</v>
      </c>
      <c r="B305" s="13"/>
      <c r="C305" s="25"/>
      <c r="D305" s="26" t="str">
        <f aca="false">IF($C305="","",IFERROR(IF(INDEX(Bolalar!$B$5:$B$1804,MATCH($C305,Bolalar!$I$5:$I$1804,0))="","",INDEX(Bolalar!$B$5:$B$1804,MATCH($C305,Bolalar!$I$5:$I$1804,0))),""))</f>
        <v/>
      </c>
      <c r="E305" s="15" t="str">
        <f aca="false">IF($C305="","",IFERROR(IF(INDEX(Bolalar!$C$5:$C$1804,MATCH($C305,Bolalar!$I$5:$I$1804,0))="","",INDEX(Bolalar!$C$5:$C$1804,MATCH($C305,Bolalar!$I$5:$I$1804,0))),""))</f>
        <v/>
      </c>
      <c r="F305" s="24"/>
      <c r="G305" s="14" t="str">
        <f aca="false">IF(OR($E305="",$B305=""),"",INT(($B305-$E305)/365.25))</f>
        <v/>
      </c>
      <c r="H305" s="14" t="str">
        <f aca="false">IF($G305="","",IF($G305&lt;=5,"Ha","Yo'q"))</f>
        <v/>
      </c>
      <c r="I305" s="12"/>
      <c r="J305" s="12"/>
      <c r="K305" s="28" t="n">
        <f aca="false">IF(AND($C305&lt;&gt;"",$H305="Ha",$B305&gt;=Boshqaruv!$C$9,$B305&lt;=Boshqaruv!$C$10),IF(COUNTIFS($C$4:$C304,$C305,$H$4:$H304,"Ha",$B$4:$B304,"&gt;="&amp;Boshqaruv!$C$9,$B$4:$B304,"&lt;="&amp;Boshqaruv!$C$10)=0,1,0),0)</f>
        <v>0</v>
      </c>
    </row>
    <row r="306" customFormat="false" ht="15" hidden="false" customHeight="false" outlineLevel="0" collapsed="false">
      <c r="A306" s="8" t="n">
        <v>302</v>
      </c>
      <c r="B306" s="13"/>
      <c r="C306" s="25"/>
      <c r="D306" s="26" t="str">
        <f aca="false">IF($C306="","",IFERROR(IF(INDEX(Bolalar!$B$5:$B$1804,MATCH($C306,Bolalar!$I$5:$I$1804,0))="","",INDEX(Bolalar!$B$5:$B$1804,MATCH($C306,Bolalar!$I$5:$I$1804,0))),""))</f>
        <v/>
      </c>
      <c r="E306" s="15" t="str">
        <f aca="false">IF($C306="","",IFERROR(IF(INDEX(Bolalar!$C$5:$C$1804,MATCH($C306,Bolalar!$I$5:$I$1804,0))="","",INDEX(Bolalar!$C$5:$C$1804,MATCH($C306,Bolalar!$I$5:$I$1804,0))),""))</f>
        <v/>
      </c>
      <c r="F306" s="24"/>
      <c r="G306" s="14" t="str">
        <f aca="false">IF(OR($E306="",$B306=""),"",INT(($B306-$E306)/365.25))</f>
        <v/>
      </c>
      <c r="H306" s="14" t="str">
        <f aca="false">IF($G306="","",IF($G306&lt;=5,"Ha","Yo'q"))</f>
        <v/>
      </c>
      <c r="I306" s="12"/>
      <c r="J306" s="12"/>
      <c r="K306" s="28" t="n">
        <f aca="false">IF(AND($C306&lt;&gt;"",$H306="Ha",$B306&gt;=Boshqaruv!$C$9,$B306&lt;=Boshqaruv!$C$10),IF(COUNTIFS($C$4:$C305,$C306,$H$4:$H305,"Ha",$B$4:$B305,"&gt;="&amp;Boshqaruv!$C$9,$B$4:$B305,"&lt;="&amp;Boshqaruv!$C$10)=0,1,0),0)</f>
        <v>0</v>
      </c>
    </row>
    <row r="307" customFormat="false" ht="15" hidden="false" customHeight="false" outlineLevel="0" collapsed="false">
      <c r="A307" s="8" t="n">
        <v>303</v>
      </c>
      <c r="B307" s="13"/>
      <c r="C307" s="25"/>
      <c r="D307" s="26" t="str">
        <f aca="false">IF($C307="","",IFERROR(IF(INDEX(Bolalar!$B$5:$B$1804,MATCH($C307,Bolalar!$I$5:$I$1804,0))="","",INDEX(Bolalar!$B$5:$B$1804,MATCH($C307,Bolalar!$I$5:$I$1804,0))),""))</f>
        <v/>
      </c>
      <c r="E307" s="15" t="str">
        <f aca="false">IF($C307="","",IFERROR(IF(INDEX(Bolalar!$C$5:$C$1804,MATCH($C307,Bolalar!$I$5:$I$1804,0))="","",INDEX(Bolalar!$C$5:$C$1804,MATCH($C307,Bolalar!$I$5:$I$1804,0))),""))</f>
        <v/>
      </c>
      <c r="F307" s="24"/>
      <c r="G307" s="14" t="str">
        <f aca="false">IF(OR($E307="",$B307=""),"",INT(($B307-$E307)/365.25))</f>
        <v/>
      </c>
      <c r="H307" s="14" t="str">
        <f aca="false">IF($G307="","",IF($G307&lt;=5,"Ha","Yo'q"))</f>
        <v/>
      </c>
      <c r="I307" s="12"/>
      <c r="J307" s="12"/>
      <c r="K307" s="28" t="n">
        <f aca="false">IF(AND($C307&lt;&gt;"",$H307="Ha",$B307&gt;=Boshqaruv!$C$9,$B307&lt;=Boshqaruv!$C$10),IF(COUNTIFS($C$4:$C306,$C307,$H$4:$H306,"Ha",$B$4:$B306,"&gt;="&amp;Boshqaruv!$C$9,$B$4:$B306,"&lt;="&amp;Boshqaruv!$C$10)=0,1,0),0)</f>
        <v>0</v>
      </c>
    </row>
    <row r="308" customFormat="false" ht="15" hidden="false" customHeight="false" outlineLevel="0" collapsed="false">
      <c r="A308" s="8" t="n">
        <v>304</v>
      </c>
      <c r="B308" s="13"/>
      <c r="C308" s="25"/>
      <c r="D308" s="26" t="str">
        <f aca="false">IF($C308="","",IFERROR(IF(INDEX(Bolalar!$B$5:$B$1804,MATCH($C308,Bolalar!$I$5:$I$1804,0))="","",INDEX(Bolalar!$B$5:$B$1804,MATCH($C308,Bolalar!$I$5:$I$1804,0))),""))</f>
        <v/>
      </c>
      <c r="E308" s="15" t="str">
        <f aca="false">IF($C308="","",IFERROR(IF(INDEX(Bolalar!$C$5:$C$1804,MATCH($C308,Bolalar!$I$5:$I$1804,0))="","",INDEX(Bolalar!$C$5:$C$1804,MATCH($C308,Bolalar!$I$5:$I$1804,0))),""))</f>
        <v/>
      </c>
      <c r="F308" s="24"/>
      <c r="G308" s="14" t="str">
        <f aca="false">IF(OR($E308="",$B308=""),"",INT(($B308-$E308)/365.25))</f>
        <v/>
      </c>
      <c r="H308" s="14" t="str">
        <f aca="false">IF($G308="","",IF($G308&lt;=5,"Ha","Yo'q"))</f>
        <v/>
      </c>
      <c r="I308" s="12"/>
      <c r="J308" s="12"/>
      <c r="K308" s="28" t="n">
        <f aca="false">IF(AND($C308&lt;&gt;"",$H308="Ha",$B308&gt;=Boshqaruv!$C$9,$B308&lt;=Boshqaruv!$C$10),IF(COUNTIFS($C$4:$C307,$C308,$H$4:$H307,"Ha",$B$4:$B307,"&gt;="&amp;Boshqaruv!$C$9,$B$4:$B307,"&lt;="&amp;Boshqaruv!$C$10)=0,1,0),0)</f>
        <v>0</v>
      </c>
    </row>
    <row r="309" customFormat="false" ht="15" hidden="false" customHeight="false" outlineLevel="0" collapsed="false">
      <c r="A309" s="8" t="n">
        <v>305</v>
      </c>
      <c r="B309" s="13"/>
      <c r="C309" s="25"/>
      <c r="D309" s="26" t="str">
        <f aca="false">IF($C309="","",IFERROR(IF(INDEX(Bolalar!$B$5:$B$1804,MATCH($C309,Bolalar!$I$5:$I$1804,0))="","",INDEX(Bolalar!$B$5:$B$1804,MATCH($C309,Bolalar!$I$5:$I$1804,0))),""))</f>
        <v/>
      </c>
      <c r="E309" s="15" t="str">
        <f aca="false">IF($C309="","",IFERROR(IF(INDEX(Bolalar!$C$5:$C$1804,MATCH($C309,Bolalar!$I$5:$I$1804,0))="","",INDEX(Bolalar!$C$5:$C$1804,MATCH($C309,Bolalar!$I$5:$I$1804,0))),""))</f>
        <v/>
      </c>
      <c r="F309" s="24"/>
      <c r="G309" s="14" t="str">
        <f aca="false">IF(OR($E309="",$B309=""),"",INT(($B309-$E309)/365.25))</f>
        <v/>
      </c>
      <c r="H309" s="14" t="str">
        <f aca="false">IF($G309="","",IF($G309&lt;=5,"Ha","Yo'q"))</f>
        <v/>
      </c>
      <c r="I309" s="12"/>
      <c r="J309" s="12"/>
      <c r="K309" s="28" t="n">
        <f aca="false">IF(AND($C309&lt;&gt;"",$H309="Ha",$B309&gt;=Boshqaruv!$C$9,$B309&lt;=Boshqaruv!$C$10),IF(COUNTIFS($C$4:$C308,$C309,$H$4:$H308,"Ha",$B$4:$B308,"&gt;="&amp;Boshqaruv!$C$9,$B$4:$B308,"&lt;="&amp;Boshqaruv!$C$10)=0,1,0),0)</f>
        <v>0</v>
      </c>
    </row>
    <row r="310" customFormat="false" ht="15" hidden="false" customHeight="false" outlineLevel="0" collapsed="false">
      <c r="A310" s="8" t="n">
        <v>306</v>
      </c>
      <c r="B310" s="13"/>
      <c r="C310" s="25"/>
      <c r="D310" s="26" t="str">
        <f aca="false">IF($C310="","",IFERROR(IF(INDEX(Bolalar!$B$5:$B$1804,MATCH($C310,Bolalar!$I$5:$I$1804,0))="","",INDEX(Bolalar!$B$5:$B$1804,MATCH($C310,Bolalar!$I$5:$I$1804,0))),""))</f>
        <v/>
      </c>
      <c r="E310" s="15" t="str">
        <f aca="false">IF($C310="","",IFERROR(IF(INDEX(Bolalar!$C$5:$C$1804,MATCH($C310,Bolalar!$I$5:$I$1804,0))="","",INDEX(Bolalar!$C$5:$C$1804,MATCH($C310,Bolalar!$I$5:$I$1804,0))),""))</f>
        <v/>
      </c>
      <c r="F310" s="24"/>
      <c r="G310" s="14" t="str">
        <f aca="false">IF(OR($E310="",$B310=""),"",INT(($B310-$E310)/365.25))</f>
        <v/>
      </c>
      <c r="H310" s="14" t="str">
        <f aca="false">IF($G310="","",IF($G310&lt;=5,"Ha","Yo'q"))</f>
        <v/>
      </c>
      <c r="I310" s="12"/>
      <c r="J310" s="12"/>
      <c r="K310" s="28" t="n">
        <f aca="false">IF(AND($C310&lt;&gt;"",$H310="Ha",$B310&gt;=Boshqaruv!$C$9,$B310&lt;=Boshqaruv!$C$10),IF(COUNTIFS($C$4:$C309,$C310,$H$4:$H309,"Ha",$B$4:$B309,"&gt;="&amp;Boshqaruv!$C$9,$B$4:$B309,"&lt;="&amp;Boshqaruv!$C$10)=0,1,0),0)</f>
        <v>0</v>
      </c>
    </row>
    <row r="311" customFormat="false" ht="15" hidden="false" customHeight="false" outlineLevel="0" collapsed="false">
      <c r="A311" s="8" t="n">
        <v>307</v>
      </c>
      <c r="B311" s="13"/>
      <c r="C311" s="25"/>
      <c r="D311" s="26" t="str">
        <f aca="false">IF($C311="","",IFERROR(IF(INDEX(Bolalar!$B$5:$B$1804,MATCH($C311,Bolalar!$I$5:$I$1804,0))="","",INDEX(Bolalar!$B$5:$B$1804,MATCH($C311,Bolalar!$I$5:$I$1804,0))),""))</f>
        <v/>
      </c>
      <c r="E311" s="15" t="str">
        <f aca="false">IF($C311="","",IFERROR(IF(INDEX(Bolalar!$C$5:$C$1804,MATCH($C311,Bolalar!$I$5:$I$1804,0))="","",INDEX(Bolalar!$C$5:$C$1804,MATCH($C311,Bolalar!$I$5:$I$1804,0))),""))</f>
        <v/>
      </c>
      <c r="F311" s="24"/>
      <c r="G311" s="14" t="str">
        <f aca="false">IF(OR($E311="",$B311=""),"",INT(($B311-$E311)/365.25))</f>
        <v/>
      </c>
      <c r="H311" s="14" t="str">
        <f aca="false">IF($G311="","",IF($G311&lt;=5,"Ha","Yo'q"))</f>
        <v/>
      </c>
      <c r="I311" s="12"/>
      <c r="J311" s="12"/>
      <c r="K311" s="28" t="n">
        <f aca="false">IF(AND($C311&lt;&gt;"",$H311="Ha",$B311&gt;=Boshqaruv!$C$9,$B311&lt;=Boshqaruv!$C$10),IF(COUNTIFS($C$4:$C310,$C311,$H$4:$H310,"Ha",$B$4:$B310,"&gt;="&amp;Boshqaruv!$C$9,$B$4:$B310,"&lt;="&amp;Boshqaruv!$C$10)=0,1,0),0)</f>
        <v>0</v>
      </c>
    </row>
    <row r="312" customFormat="false" ht="15" hidden="false" customHeight="false" outlineLevel="0" collapsed="false">
      <c r="A312" s="8" t="n">
        <v>308</v>
      </c>
      <c r="B312" s="13"/>
      <c r="C312" s="25"/>
      <c r="D312" s="26" t="str">
        <f aca="false">IF($C312="","",IFERROR(IF(INDEX(Bolalar!$B$5:$B$1804,MATCH($C312,Bolalar!$I$5:$I$1804,0))="","",INDEX(Bolalar!$B$5:$B$1804,MATCH($C312,Bolalar!$I$5:$I$1804,0))),""))</f>
        <v/>
      </c>
      <c r="E312" s="15" t="str">
        <f aca="false">IF($C312="","",IFERROR(IF(INDEX(Bolalar!$C$5:$C$1804,MATCH($C312,Bolalar!$I$5:$I$1804,0))="","",INDEX(Bolalar!$C$5:$C$1804,MATCH($C312,Bolalar!$I$5:$I$1804,0))),""))</f>
        <v/>
      </c>
      <c r="F312" s="24"/>
      <c r="G312" s="14" t="str">
        <f aca="false">IF(OR($E312="",$B312=""),"",INT(($B312-$E312)/365.25))</f>
        <v/>
      </c>
      <c r="H312" s="14" t="str">
        <f aca="false">IF($G312="","",IF($G312&lt;=5,"Ha","Yo'q"))</f>
        <v/>
      </c>
      <c r="I312" s="12"/>
      <c r="J312" s="12"/>
      <c r="K312" s="28" t="n">
        <f aca="false">IF(AND($C312&lt;&gt;"",$H312="Ha",$B312&gt;=Boshqaruv!$C$9,$B312&lt;=Boshqaruv!$C$10),IF(COUNTIFS($C$4:$C311,$C312,$H$4:$H311,"Ha",$B$4:$B311,"&gt;="&amp;Boshqaruv!$C$9,$B$4:$B311,"&lt;="&amp;Boshqaruv!$C$10)=0,1,0),0)</f>
        <v>0</v>
      </c>
    </row>
    <row r="313" customFormat="false" ht="15" hidden="false" customHeight="false" outlineLevel="0" collapsed="false">
      <c r="A313" s="8" t="n">
        <v>309</v>
      </c>
      <c r="B313" s="13"/>
      <c r="C313" s="25"/>
      <c r="D313" s="26" t="str">
        <f aca="false">IF($C313="","",IFERROR(IF(INDEX(Bolalar!$B$5:$B$1804,MATCH($C313,Bolalar!$I$5:$I$1804,0))="","",INDEX(Bolalar!$B$5:$B$1804,MATCH($C313,Bolalar!$I$5:$I$1804,0))),""))</f>
        <v/>
      </c>
      <c r="E313" s="15" t="str">
        <f aca="false">IF($C313="","",IFERROR(IF(INDEX(Bolalar!$C$5:$C$1804,MATCH($C313,Bolalar!$I$5:$I$1804,0))="","",INDEX(Bolalar!$C$5:$C$1804,MATCH($C313,Bolalar!$I$5:$I$1804,0))),""))</f>
        <v/>
      </c>
      <c r="F313" s="24"/>
      <c r="G313" s="14" t="str">
        <f aca="false">IF(OR($E313="",$B313=""),"",INT(($B313-$E313)/365.25))</f>
        <v/>
      </c>
      <c r="H313" s="14" t="str">
        <f aca="false">IF($G313="","",IF($G313&lt;=5,"Ha","Yo'q"))</f>
        <v/>
      </c>
      <c r="I313" s="12"/>
      <c r="J313" s="12"/>
      <c r="K313" s="28" t="n">
        <f aca="false">IF(AND($C313&lt;&gt;"",$H313="Ha",$B313&gt;=Boshqaruv!$C$9,$B313&lt;=Boshqaruv!$C$10),IF(COUNTIFS($C$4:$C312,$C313,$H$4:$H312,"Ha",$B$4:$B312,"&gt;="&amp;Boshqaruv!$C$9,$B$4:$B312,"&lt;="&amp;Boshqaruv!$C$10)=0,1,0),0)</f>
        <v>0</v>
      </c>
    </row>
    <row r="314" customFormat="false" ht="15" hidden="false" customHeight="false" outlineLevel="0" collapsed="false">
      <c r="A314" s="8" t="n">
        <v>310</v>
      </c>
      <c r="B314" s="13"/>
      <c r="C314" s="25"/>
      <c r="D314" s="26" t="str">
        <f aca="false">IF($C314="","",IFERROR(IF(INDEX(Bolalar!$B$5:$B$1804,MATCH($C314,Bolalar!$I$5:$I$1804,0))="","",INDEX(Bolalar!$B$5:$B$1804,MATCH($C314,Bolalar!$I$5:$I$1804,0))),""))</f>
        <v/>
      </c>
      <c r="E314" s="15" t="str">
        <f aca="false">IF($C314="","",IFERROR(IF(INDEX(Bolalar!$C$5:$C$1804,MATCH($C314,Bolalar!$I$5:$I$1804,0))="","",INDEX(Bolalar!$C$5:$C$1804,MATCH($C314,Bolalar!$I$5:$I$1804,0))),""))</f>
        <v/>
      </c>
      <c r="F314" s="24"/>
      <c r="G314" s="14" t="str">
        <f aca="false">IF(OR($E314="",$B314=""),"",INT(($B314-$E314)/365.25))</f>
        <v/>
      </c>
      <c r="H314" s="14" t="str">
        <f aca="false">IF($G314="","",IF($G314&lt;=5,"Ha","Yo'q"))</f>
        <v/>
      </c>
      <c r="I314" s="12"/>
      <c r="J314" s="12"/>
      <c r="K314" s="28" t="n">
        <f aca="false">IF(AND($C314&lt;&gt;"",$H314="Ha",$B314&gt;=Boshqaruv!$C$9,$B314&lt;=Boshqaruv!$C$10),IF(COUNTIFS($C$4:$C313,$C314,$H$4:$H313,"Ha",$B$4:$B313,"&gt;="&amp;Boshqaruv!$C$9,$B$4:$B313,"&lt;="&amp;Boshqaruv!$C$10)=0,1,0),0)</f>
        <v>0</v>
      </c>
    </row>
    <row r="315" customFormat="false" ht="15" hidden="false" customHeight="false" outlineLevel="0" collapsed="false">
      <c r="A315" s="8" t="n">
        <v>311</v>
      </c>
      <c r="B315" s="13"/>
      <c r="C315" s="25"/>
      <c r="D315" s="26" t="str">
        <f aca="false">IF($C315="","",IFERROR(IF(INDEX(Bolalar!$B$5:$B$1804,MATCH($C315,Bolalar!$I$5:$I$1804,0))="","",INDEX(Bolalar!$B$5:$B$1804,MATCH($C315,Bolalar!$I$5:$I$1804,0))),""))</f>
        <v/>
      </c>
      <c r="E315" s="15" t="str">
        <f aca="false">IF($C315="","",IFERROR(IF(INDEX(Bolalar!$C$5:$C$1804,MATCH($C315,Bolalar!$I$5:$I$1804,0))="","",INDEX(Bolalar!$C$5:$C$1804,MATCH($C315,Bolalar!$I$5:$I$1804,0))),""))</f>
        <v/>
      </c>
      <c r="F315" s="24"/>
      <c r="G315" s="14" t="str">
        <f aca="false">IF(OR($E315="",$B315=""),"",INT(($B315-$E315)/365.25))</f>
        <v/>
      </c>
      <c r="H315" s="14" t="str">
        <f aca="false">IF($G315="","",IF($G315&lt;=5,"Ha","Yo'q"))</f>
        <v/>
      </c>
      <c r="I315" s="12"/>
      <c r="J315" s="12"/>
      <c r="K315" s="28" t="n">
        <f aca="false">IF(AND($C315&lt;&gt;"",$H315="Ha",$B315&gt;=Boshqaruv!$C$9,$B315&lt;=Boshqaruv!$C$10),IF(COUNTIFS($C$4:$C314,$C315,$H$4:$H314,"Ha",$B$4:$B314,"&gt;="&amp;Boshqaruv!$C$9,$B$4:$B314,"&lt;="&amp;Boshqaruv!$C$10)=0,1,0),0)</f>
        <v>0</v>
      </c>
    </row>
    <row r="316" customFormat="false" ht="15" hidden="false" customHeight="false" outlineLevel="0" collapsed="false">
      <c r="A316" s="8" t="n">
        <v>312</v>
      </c>
      <c r="B316" s="13"/>
      <c r="C316" s="25"/>
      <c r="D316" s="26" t="str">
        <f aca="false">IF($C316="","",IFERROR(IF(INDEX(Bolalar!$B$5:$B$1804,MATCH($C316,Bolalar!$I$5:$I$1804,0))="","",INDEX(Bolalar!$B$5:$B$1804,MATCH($C316,Bolalar!$I$5:$I$1804,0))),""))</f>
        <v/>
      </c>
      <c r="E316" s="15" t="str">
        <f aca="false">IF($C316="","",IFERROR(IF(INDEX(Bolalar!$C$5:$C$1804,MATCH($C316,Bolalar!$I$5:$I$1804,0))="","",INDEX(Bolalar!$C$5:$C$1804,MATCH($C316,Bolalar!$I$5:$I$1804,0))),""))</f>
        <v/>
      </c>
      <c r="F316" s="24"/>
      <c r="G316" s="14" t="str">
        <f aca="false">IF(OR($E316="",$B316=""),"",INT(($B316-$E316)/365.25))</f>
        <v/>
      </c>
      <c r="H316" s="14" t="str">
        <f aca="false">IF($G316="","",IF($G316&lt;=5,"Ha","Yo'q"))</f>
        <v/>
      </c>
      <c r="I316" s="12"/>
      <c r="J316" s="12"/>
      <c r="K316" s="28" t="n">
        <f aca="false">IF(AND($C316&lt;&gt;"",$H316="Ha",$B316&gt;=Boshqaruv!$C$9,$B316&lt;=Boshqaruv!$C$10),IF(COUNTIFS($C$4:$C315,$C316,$H$4:$H315,"Ha",$B$4:$B315,"&gt;="&amp;Boshqaruv!$C$9,$B$4:$B315,"&lt;="&amp;Boshqaruv!$C$10)=0,1,0),0)</f>
        <v>0</v>
      </c>
    </row>
    <row r="317" customFormat="false" ht="15" hidden="false" customHeight="false" outlineLevel="0" collapsed="false">
      <c r="A317" s="8" t="n">
        <v>313</v>
      </c>
      <c r="B317" s="13"/>
      <c r="C317" s="25"/>
      <c r="D317" s="26" t="str">
        <f aca="false">IF($C317="","",IFERROR(IF(INDEX(Bolalar!$B$5:$B$1804,MATCH($C317,Bolalar!$I$5:$I$1804,0))="","",INDEX(Bolalar!$B$5:$B$1804,MATCH($C317,Bolalar!$I$5:$I$1804,0))),""))</f>
        <v/>
      </c>
      <c r="E317" s="15" t="str">
        <f aca="false">IF($C317="","",IFERROR(IF(INDEX(Bolalar!$C$5:$C$1804,MATCH($C317,Bolalar!$I$5:$I$1804,0))="","",INDEX(Bolalar!$C$5:$C$1804,MATCH($C317,Bolalar!$I$5:$I$1804,0))),""))</f>
        <v/>
      </c>
      <c r="F317" s="24"/>
      <c r="G317" s="14" t="str">
        <f aca="false">IF(OR($E317="",$B317=""),"",INT(($B317-$E317)/365.25))</f>
        <v/>
      </c>
      <c r="H317" s="14" t="str">
        <f aca="false">IF($G317="","",IF($G317&lt;=5,"Ha","Yo'q"))</f>
        <v/>
      </c>
      <c r="I317" s="12"/>
      <c r="J317" s="12"/>
      <c r="K317" s="28" t="n">
        <f aca="false">IF(AND($C317&lt;&gt;"",$H317="Ha",$B317&gt;=Boshqaruv!$C$9,$B317&lt;=Boshqaruv!$C$10),IF(COUNTIFS($C$4:$C316,$C317,$H$4:$H316,"Ha",$B$4:$B316,"&gt;="&amp;Boshqaruv!$C$9,$B$4:$B316,"&lt;="&amp;Boshqaruv!$C$10)=0,1,0),0)</f>
        <v>0</v>
      </c>
    </row>
    <row r="318" customFormat="false" ht="15" hidden="false" customHeight="false" outlineLevel="0" collapsed="false">
      <c r="A318" s="8" t="n">
        <v>314</v>
      </c>
      <c r="B318" s="13"/>
      <c r="C318" s="25"/>
      <c r="D318" s="26" t="str">
        <f aca="false">IF($C318="","",IFERROR(IF(INDEX(Bolalar!$B$5:$B$1804,MATCH($C318,Bolalar!$I$5:$I$1804,0))="","",INDEX(Bolalar!$B$5:$B$1804,MATCH($C318,Bolalar!$I$5:$I$1804,0))),""))</f>
        <v/>
      </c>
      <c r="E318" s="15" t="str">
        <f aca="false">IF($C318="","",IFERROR(IF(INDEX(Bolalar!$C$5:$C$1804,MATCH($C318,Bolalar!$I$5:$I$1804,0))="","",INDEX(Bolalar!$C$5:$C$1804,MATCH($C318,Bolalar!$I$5:$I$1804,0))),""))</f>
        <v/>
      </c>
      <c r="F318" s="24"/>
      <c r="G318" s="14" t="str">
        <f aca="false">IF(OR($E318="",$B318=""),"",INT(($B318-$E318)/365.25))</f>
        <v/>
      </c>
      <c r="H318" s="14" t="str">
        <f aca="false">IF($G318="","",IF($G318&lt;=5,"Ha","Yo'q"))</f>
        <v/>
      </c>
      <c r="I318" s="12"/>
      <c r="J318" s="12"/>
      <c r="K318" s="28" t="n">
        <f aca="false">IF(AND($C318&lt;&gt;"",$H318="Ha",$B318&gt;=Boshqaruv!$C$9,$B318&lt;=Boshqaruv!$C$10),IF(COUNTIFS($C$4:$C317,$C318,$H$4:$H317,"Ha",$B$4:$B317,"&gt;="&amp;Boshqaruv!$C$9,$B$4:$B317,"&lt;="&amp;Boshqaruv!$C$10)=0,1,0),0)</f>
        <v>0</v>
      </c>
    </row>
    <row r="319" customFormat="false" ht="15" hidden="false" customHeight="false" outlineLevel="0" collapsed="false">
      <c r="A319" s="8" t="n">
        <v>315</v>
      </c>
      <c r="B319" s="13"/>
      <c r="C319" s="25"/>
      <c r="D319" s="26" t="str">
        <f aca="false">IF($C319="","",IFERROR(IF(INDEX(Bolalar!$B$5:$B$1804,MATCH($C319,Bolalar!$I$5:$I$1804,0))="","",INDEX(Bolalar!$B$5:$B$1804,MATCH($C319,Bolalar!$I$5:$I$1804,0))),""))</f>
        <v/>
      </c>
      <c r="E319" s="15" t="str">
        <f aca="false">IF($C319="","",IFERROR(IF(INDEX(Bolalar!$C$5:$C$1804,MATCH($C319,Bolalar!$I$5:$I$1804,0))="","",INDEX(Bolalar!$C$5:$C$1804,MATCH($C319,Bolalar!$I$5:$I$1804,0))),""))</f>
        <v/>
      </c>
      <c r="F319" s="24"/>
      <c r="G319" s="14" t="str">
        <f aca="false">IF(OR($E319="",$B319=""),"",INT(($B319-$E319)/365.25))</f>
        <v/>
      </c>
      <c r="H319" s="14" t="str">
        <f aca="false">IF($G319="","",IF($G319&lt;=5,"Ha","Yo'q"))</f>
        <v/>
      </c>
      <c r="I319" s="12"/>
      <c r="J319" s="12"/>
      <c r="K319" s="28" t="n">
        <f aca="false">IF(AND($C319&lt;&gt;"",$H319="Ha",$B319&gt;=Boshqaruv!$C$9,$B319&lt;=Boshqaruv!$C$10),IF(COUNTIFS($C$4:$C318,$C319,$H$4:$H318,"Ha",$B$4:$B318,"&gt;="&amp;Boshqaruv!$C$9,$B$4:$B318,"&lt;="&amp;Boshqaruv!$C$10)=0,1,0),0)</f>
        <v>0</v>
      </c>
    </row>
    <row r="320" customFormat="false" ht="15" hidden="false" customHeight="false" outlineLevel="0" collapsed="false">
      <c r="A320" s="8" t="n">
        <v>316</v>
      </c>
      <c r="B320" s="13"/>
      <c r="C320" s="25"/>
      <c r="D320" s="26" t="str">
        <f aca="false">IF($C320="","",IFERROR(IF(INDEX(Bolalar!$B$5:$B$1804,MATCH($C320,Bolalar!$I$5:$I$1804,0))="","",INDEX(Bolalar!$B$5:$B$1804,MATCH($C320,Bolalar!$I$5:$I$1804,0))),""))</f>
        <v/>
      </c>
      <c r="E320" s="15" t="str">
        <f aca="false">IF($C320="","",IFERROR(IF(INDEX(Bolalar!$C$5:$C$1804,MATCH($C320,Bolalar!$I$5:$I$1804,0))="","",INDEX(Bolalar!$C$5:$C$1804,MATCH($C320,Bolalar!$I$5:$I$1804,0))),""))</f>
        <v/>
      </c>
      <c r="F320" s="24"/>
      <c r="G320" s="14" t="str">
        <f aca="false">IF(OR($E320="",$B320=""),"",INT(($B320-$E320)/365.25))</f>
        <v/>
      </c>
      <c r="H320" s="14" t="str">
        <f aca="false">IF($G320="","",IF($G320&lt;=5,"Ha","Yo'q"))</f>
        <v/>
      </c>
      <c r="I320" s="12"/>
      <c r="J320" s="12"/>
      <c r="K320" s="28" t="n">
        <f aca="false">IF(AND($C320&lt;&gt;"",$H320="Ha",$B320&gt;=Boshqaruv!$C$9,$B320&lt;=Boshqaruv!$C$10),IF(COUNTIFS($C$4:$C319,$C320,$H$4:$H319,"Ha",$B$4:$B319,"&gt;="&amp;Boshqaruv!$C$9,$B$4:$B319,"&lt;="&amp;Boshqaruv!$C$10)=0,1,0),0)</f>
        <v>0</v>
      </c>
    </row>
    <row r="321" customFormat="false" ht="15" hidden="false" customHeight="false" outlineLevel="0" collapsed="false">
      <c r="A321" s="8" t="n">
        <v>317</v>
      </c>
      <c r="B321" s="13"/>
      <c r="C321" s="25"/>
      <c r="D321" s="26" t="str">
        <f aca="false">IF($C321="","",IFERROR(IF(INDEX(Bolalar!$B$5:$B$1804,MATCH($C321,Bolalar!$I$5:$I$1804,0))="","",INDEX(Bolalar!$B$5:$B$1804,MATCH($C321,Bolalar!$I$5:$I$1804,0))),""))</f>
        <v/>
      </c>
      <c r="E321" s="15" t="str">
        <f aca="false">IF($C321="","",IFERROR(IF(INDEX(Bolalar!$C$5:$C$1804,MATCH($C321,Bolalar!$I$5:$I$1804,0))="","",INDEX(Bolalar!$C$5:$C$1804,MATCH($C321,Bolalar!$I$5:$I$1804,0))),""))</f>
        <v/>
      </c>
      <c r="F321" s="24"/>
      <c r="G321" s="14" t="str">
        <f aca="false">IF(OR($E321="",$B321=""),"",INT(($B321-$E321)/365.25))</f>
        <v/>
      </c>
      <c r="H321" s="14" t="str">
        <f aca="false">IF($G321="","",IF($G321&lt;=5,"Ha","Yo'q"))</f>
        <v/>
      </c>
      <c r="I321" s="12"/>
      <c r="J321" s="12"/>
      <c r="K321" s="28" t="n">
        <f aca="false">IF(AND($C321&lt;&gt;"",$H321="Ha",$B321&gt;=Boshqaruv!$C$9,$B321&lt;=Boshqaruv!$C$10),IF(COUNTIFS($C$4:$C320,$C321,$H$4:$H320,"Ha",$B$4:$B320,"&gt;="&amp;Boshqaruv!$C$9,$B$4:$B320,"&lt;="&amp;Boshqaruv!$C$10)=0,1,0),0)</f>
        <v>0</v>
      </c>
    </row>
    <row r="322" customFormat="false" ht="15" hidden="false" customHeight="false" outlineLevel="0" collapsed="false">
      <c r="A322" s="8" t="n">
        <v>318</v>
      </c>
      <c r="B322" s="13"/>
      <c r="C322" s="25"/>
      <c r="D322" s="26" t="str">
        <f aca="false">IF($C322="","",IFERROR(IF(INDEX(Bolalar!$B$5:$B$1804,MATCH($C322,Bolalar!$I$5:$I$1804,0))="","",INDEX(Bolalar!$B$5:$B$1804,MATCH($C322,Bolalar!$I$5:$I$1804,0))),""))</f>
        <v/>
      </c>
      <c r="E322" s="15" t="str">
        <f aca="false">IF($C322="","",IFERROR(IF(INDEX(Bolalar!$C$5:$C$1804,MATCH($C322,Bolalar!$I$5:$I$1804,0))="","",INDEX(Bolalar!$C$5:$C$1804,MATCH($C322,Bolalar!$I$5:$I$1804,0))),""))</f>
        <v/>
      </c>
      <c r="F322" s="24"/>
      <c r="G322" s="14" t="str">
        <f aca="false">IF(OR($E322="",$B322=""),"",INT(($B322-$E322)/365.25))</f>
        <v/>
      </c>
      <c r="H322" s="14" t="str">
        <f aca="false">IF($G322="","",IF($G322&lt;=5,"Ha","Yo'q"))</f>
        <v/>
      </c>
      <c r="I322" s="12"/>
      <c r="J322" s="12"/>
      <c r="K322" s="28" t="n">
        <f aca="false">IF(AND($C322&lt;&gt;"",$H322="Ha",$B322&gt;=Boshqaruv!$C$9,$B322&lt;=Boshqaruv!$C$10),IF(COUNTIFS($C$4:$C321,$C322,$H$4:$H321,"Ha",$B$4:$B321,"&gt;="&amp;Boshqaruv!$C$9,$B$4:$B321,"&lt;="&amp;Boshqaruv!$C$10)=0,1,0),0)</f>
        <v>0</v>
      </c>
    </row>
    <row r="323" customFormat="false" ht="15" hidden="false" customHeight="false" outlineLevel="0" collapsed="false">
      <c r="A323" s="8" t="n">
        <v>319</v>
      </c>
      <c r="B323" s="13"/>
      <c r="C323" s="25"/>
      <c r="D323" s="26" t="str">
        <f aca="false">IF($C323="","",IFERROR(IF(INDEX(Bolalar!$B$5:$B$1804,MATCH($C323,Bolalar!$I$5:$I$1804,0))="","",INDEX(Bolalar!$B$5:$B$1804,MATCH($C323,Bolalar!$I$5:$I$1804,0))),""))</f>
        <v/>
      </c>
      <c r="E323" s="15" t="str">
        <f aca="false">IF($C323="","",IFERROR(IF(INDEX(Bolalar!$C$5:$C$1804,MATCH($C323,Bolalar!$I$5:$I$1804,0))="","",INDEX(Bolalar!$C$5:$C$1804,MATCH($C323,Bolalar!$I$5:$I$1804,0))),""))</f>
        <v/>
      </c>
      <c r="F323" s="24"/>
      <c r="G323" s="14" t="str">
        <f aca="false">IF(OR($E323="",$B323=""),"",INT(($B323-$E323)/365.25))</f>
        <v/>
      </c>
      <c r="H323" s="14" t="str">
        <f aca="false">IF($G323="","",IF($G323&lt;=5,"Ha","Yo'q"))</f>
        <v/>
      </c>
      <c r="I323" s="12"/>
      <c r="J323" s="12"/>
      <c r="K323" s="28" t="n">
        <f aca="false">IF(AND($C323&lt;&gt;"",$H323="Ha",$B323&gt;=Boshqaruv!$C$9,$B323&lt;=Boshqaruv!$C$10),IF(COUNTIFS($C$4:$C322,$C323,$H$4:$H322,"Ha",$B$4:$B322,"&gt;="&amp;Boshqaruv!$C$9,$B$4:$B322,"&lt;="&amp;Boshqaruv!$C$10)=0,1,0),0)</f>
        <v>0</v>
      </c>
    </row>
    <row r="324" customFormat="false" ht="15" hidden="false" customHeight="false" outlineLevel="0" collapsed="false">
      <c r="A324" s="8" t="n">
        <v>320</v>
      </c>
      <c r="B324" s="13"/>
      <c r="C324" s="25"/>
      <c r="D324" s="26" t="str">
        <f aca="false">IF($C324="","",IFERROR(IF(INDEX(Bolalar!$B$5:$B$1804,MATCH($C324,Bolalar!$I$5:$I$1804,0))="","",INDEX(Bolalar!$B$5:$B$1804,MATCH($C324,Bolalar!$I$5:$I$1804,0))),""))</f>
        <v/>
      </c>
      <c r="E324" s="15" t="str">
        <f aca="false">IF($C324="","",IFERROR(IF(INDEX(Bolalar!$C$5:$C$1804,MATCH($C324,Bolalar!$I$5:$I$1804,0))="","",INDEX(Bolalar!$C$5:$C$1804,MATCH($C324,Bolalar!$I$5:$I$1804,0))),""))</f>
        <v/>
      </c>
      <c r="F324" s="24"/>
      <c r="G324" s="14" t="str">
        <f aca="false">IF(OR($E324="",$B324=""),"",INT(($B324-$E324)/365.25))</f>
        <v/>
      </c>
      <c r="H324" s="14" t="str">
        <f aca="false">IF($G324="","",IF($G324&lt;=5,"Ha","Yo'q"))</f>
        <v/>
      </c>
      <c r="I324" s="12"/>
      <c r="J324" s="12"/>
      <c r="K324" s="28" t="n">
        <f aca="false">IF(AND($C324&lt;&gt;"",$H324="Ha",$B324&gt;=Boshqaruv!$C$9,$B324&lt;=Boshqaruv!$C$10),IF(COUNTIFS($C$4:$C323,$C324,$H$4:$H323,"Ha",$B$4:$B323,"&gt;="&amp;Boshqaruv!$C$9,$B$4:$B323,"&lt;="&amp;Boshqaruv!$C$10)=0,1,0),0)</f>
        <v>0</v>
      </c>
    </row>
    <row r="325" customFormat="false" ht="15" hidden="false" customHeight="false" outlineLevel="0" collapsed="false">
      <c r="A325" s="8" t="n">
        <v>321</v>
      </c>
      <c r="B325" s="13"/>
      <c r="C325" s="25"/>
      <c r="D325" s="26" t="str">
        <f aca="false">IF($C325="","",IFERROR(IF(INDEX(Bolalar!$B$5:$B$1804,MATCH($C325,Bolalar!$I$5:$I$1804,0))="","",INDEX(Bolalar!$B$5:$B$1804,MATCH($C325,Bolalar!$I$5:$I$1804,0))),""))</f>
        <v/>
      </c>
      <c r="E325" s="15" t="str">
        <f aca="false">IF($C325="","",IFERROR(IF(INDEX(Bolalar!$C$5:$C$1804,MATCH($C325,Bolalar!$I$5:$I$1804,0))="","",INDEX(Bolalar!$C$5:$C$1804,MATCH($C325,Bolalar!$I$5:$I$1804,0))),""))</f>
        <v/>
      </c>
      <c r="F325" s="24"/>
      <c r="G325" s="14" t="str">
        <f aca="false">IF(OR($E325="",$B325=""),"",INT(($B325-$E325)/365.25))</f>
        <v/>
      </c>
      <c r="H325" s="14" t="str">
        <f aca="false">IF($G325="","",IF($G325&lt;=5,"Ha","Yo'q"))</f>
        <v/>
      </c>
      <c r="I325" s="12"/>
      <c r="J325" s="12"/>
      <c r="K325" s="28" t="n">
        <f aca="false">IF(AND($C325&lt;&gt;"",$H325="Ha",$B325&gt;=Boshqaruv!$C$9,$B325&lt;=Boshqaruv!$C$10),IF(COUNTIFS($C$4:$C324,$C325,$H$4:$H324,"Ha",$B$4:$B324,"&gt;="&amp;Boshqaruv!$C$9,$B$4:$B324,"&lt;="&amp;Boshqaruv!$C$10)=0,1,0),0)</f>
        <v>0</v>
      </c>
    </row>
    <row r="326" customFormat="false" ht="15" hidden="false" customHeight="false" outlineLevel="0" collapsed="false">
      <c r="A326" s="8" t="n">
        <v>322</v>
      </c>
      <c r="B326" s="13"/>
      <c r="C326" s="25"/>
      <c r="D326" s="26" t="str">
        <f aca="false">IF($C326="","",IFERROR(IF(INDEX(Bolalar!$B$5:$B$1804,MATCH($C326,Bolalar!$I$5:$I$1804,0))="","",INDEX(Bolalar!$B$5:$B$1804,MATCH($C326,Bolalar!$I$5:$I$1804,0))),""))</f>
        <v/>
      </c>
      <c r="E326" s="15" t="str">
        <f aca="false">IF($C326="","",IFERROR(IF(INDEX(Bolalar!$C$5:$C$1804,MATCH($C326,Bolalar!$I$5:$I$1804,0))="","",INDEX(Bolalar!$C$5:$C$1804,MATCH($C326,Bolalar!$I$5:$I$1804,0))),""))</f>
        <v/>
      </c>
      <c r="F326" s="24"/>
      <c r="G326" s="14" t="str">
        <f aca="false">IF(OR($E326="",$B326=""),"",INT(($B326-$E326)/365.25))</f>
        <v/>
      </c>
      <c r="H326" s="14" t="str">
        <f aca="false">IF($G326="","",IF($G326&lt;=5,"Ha","Yo'q"))</f>
        <v/>
      </c>
      <c r="I326" s="12"/>
      <c r="J326" s="12"/>
      <c r="K326" s="28" t="n">
        <f aca="false">IF(AND($C326&lt;&gt;"",$H326="Ha",$B326&gt;=Boshqaruv!$C$9,$B326&lt;=Boshqaruv!$C$10),IF(COUNTIFS($C$4:$C325,$C326,$H$4:$H325,"Ha",$B$4:$B325,"&gt;="&amp;Boshqaruv!$C$9,$B$4:$B325,"&lt;="&amp;Boshqaruv!$C$10)=0,1,0),0)</f>
        <v>0</v>
      </c>
    </row>
    <row r="327" customFormat="false" ht="15" hidden="false" customHeight="false" outlineLevel="0" collapsed="false">
      <c r="A327" s="8" t="n">
        <v>323</v>
      </c>
      <c r="B327" s="13"/>
      <c r="C327" s="25"/>
      <c r="D327" s="26" t="str">
        <f aca="false">IF($C327="","",IFERROR(IF(INDEX(Bolalar!$B$5:$B$1804,MATCH($C327,Bolalar!$I$5:$I$1804,0))="","",INDEX(Bolalar!$B$5:$B$1804,MATCH($C327,Bolalar!$I$5:$I$1804,0))),""))</f>
        <v/>
      </c>
      <c r="E327" s="15" t="str">
        <f aca="false">IF($C327="","",IFERROR(IF(INDEX(Bolalar!$C$5:$C$1804,MATCH($C327,Bolalar!$I$5:$I$1804,0))="","",INDEX(Bolalar!$C$5:$C$1804,MATCH($C327,Bolalar!$I$5:$I$1804,0))),""))</f>
        <v/>
      </c>
      <c r="F327" s="24"/>
      <c r="G327" s="14" t="str">
        <f aca="false">IF(OR($E327="",$B327=""),"",INT(($B327-$E327)/365.25))</f>
        <v/>
      </c>
      <c r="H327" s="14" t="str">
        <f aca="false">IF($G327="","",IF($G327&lt;=5,"Ha","Yo'q"))</f>
        <v/>
      </c>
      <c r="I327" s="12"/>
      <c r="J327" s="12"/>
      <c r="K327" s="28" t="n">
        <f aca="false">IF(AND($C327&lt;&gt;"",$H327="Ha",$B327&gt;=Boshqaruv!$C$9,$B327&lt;=Boshqaruv!$C$10),IF(COUNTIFS($C$4:$C326,$C327,$H$4:$H326,"Ha",$B$4:$B326,"&gt;="&amp;Boshqaruv!$C$9,$B$4:$B326,"&lt;="&amp;Boshqaruv!$C$10)=0,1,0),0)</f>
        <v>0</v>
      </c>
    </row>
    <row r="328" customFormat="false" ht="15" hidden="false" customHeight="false" outlineLevel="0" collapsed="false">
      <c r="A328" s="8" t="n">
        <v>324</v>
      </c>
      <c r="B328" s="13"/>
      <c r="C328" s="25"/>
      <c r="D328" s="26" t="str">
        <f aca="false">IF($C328="","",IFERROR(IF(INDEX(Bolalar!$B$5:$B$1804,MATCH($C328,Bolalar!$I$5:$I$1804,0))="","",INDEX(Bolalar!$B$5:$B$1804,MATCH($C328,Bolalar!$I$5:$I$1804,0))),""))</f>
        <v/>
      </c>
      <c r="E328" s="15" t="str">
        <f aca="false">IF($C328="","",IFERROR(IF(INDEX(Bolalar!$C$5:$C$1804,MATCH($C328,Bolalar!$I$5:$I$1804,0))="","",INDEX(Bolalar!$C$5:$C$1804,MATCH($C328,Bolalar!$I$5:$I$1804,0))),""))</f>
        <v/>
      </c>
      <c r="F328" s="24"/>
      <c r="G328" s="14" t="str">
        <f aca="false">IF(OR($E328="",$B328=""),"",INT(($B328-$E328)/365.25))</f>
        <v/>
      </c>
      <c r="H328" s="14" t="str">
        <f aca="false">IF($G328="","",IF($G328&lt;=5,"Ha","Yo'q"))</f>
        <v/>
      </c>
      <c r="I328" s="12"/>
      <c r="J328" s="12"/>
      <c r="K328" s="28" t="n">
        <f aca="false">IF(AND($C328&lt;&gt;"",$H328="Ha",$B328&gt;=Boshqaruv!$C$9,$B328&lt;=Boshqaruv!$C$10),IF(COUNTIFS($C$4:$C327,$C328,$H$4:$H327,"Ha",$B$4:$B327,"&gt;="&amp;Boshqaruv!$C$9,$B$4:$B327,"&lt;="&amp;Boshqaruv!$C$10)=0,1,0),0)</f>
        <v>0</v>
      </c>
    </row>
    <row r="329" customFormat="false" ht="15" hidden="false" customHeight="false" outlineLevel="0" collapsed="false">
      <c r="A329" s="8" t="n">
        <v>325</v>
      </c>
      <c r="B329" s="13"/>
      <c r="C329" s="25"/>
      <c r="D329" s="26" t="str">
        <f aca="false">IF($C329="","",IFERROR(IF(INDEX(Bolalar!$B$5:$B$1804,MATCH($C329,Bolalar!$I$5:$I$1804,0))="","",INDEX(Bolalar!$B$5:$B$1804,MATCH($C329,Bolalar!$I$5:$I$1804,0))),""))</f>
        <v/>
      </c>
      <c r="E329" s="15" t="str">
        <f aca="false">IF($C329="","",IFERROR(IF(INDEX(Bolalar!$C$5:$C$1804,MATCH($C329,Bolalar!$I$5:$I$1804,0))="","",INDEX(Bolalar!$C$5:$C$1804,MATCH($C329,Bolalar!$I$5:$I$1804,0))),""))</f>
        <v/>
      </c>
      <c r="F329" s="24"/>
      <c r="G329" s="14" t="str">
        <f aca="false">IF(OR($E329="",$B329=""),"",INT(($B329-$E329)/365.25))</f>
        <v/>
      </c>
      <c r="H329" s="14" t="str">
        <f aca="false">IF($G329="","",IF($G329&lt;=5,"Ha","Yo'q"))</f>
        <v/>
      </c>
      <c r="I329" s="12"/>
      <c r="J329" s="12"/>
      <c r="K329" s="28" t="n">
        <f aca="false">IF(AND($C329&lt;&gt;"",$H329="Ha",$B329&gt;=Boshqaruv!$C$9,$B329&lt;=Boshqaruv!$C$10),IF(COUNTIFS($C$4:$C328,$C329,$H$4:$H328,"Ha",$B$4:$B328,"&gt;="&amp;Boshqaruv!$C$9,$B$4:$B328,"&lt;="&amp;Boshqaruv!$C$10)=0,1,0),0)</f>
        <v>0</v>
      </c>
    </row>
    <row r="330" customFormat="false" ht="15" hidden="false" customHeight="false" outlineLevel="0" collapsed="false">
      <c r="A330" s="8" t="n">
        <v>326</v>
      </c>
      <c r="B330" s="13"/>
      <c r="C330" s="25"/>
      <c r="D330" s="26" t="str">
        <f aca="false">IF($C330="","",IFERROR(IF(INDEX(Bolalar!$B$5:$B$1804,MATCH($C330,Bolalar!$I$5:$I$1804,0))="","",INDEX(Bolalar!$B$5:$B$1804,MATCH($C330,Bolalar!$I$5:$I$1804,0))),""))</f>
        <v/>
      </c>
      <c r="E330" s="15" t="str">
        <f aca="false">IF($C330="","",IFERROR(IF(INDEX(Bolalar!$C$5:$C$1804,MATCH($C330,Bolalar!$I$5:$I$1804,0))="","",INDEX(Bolalar!$C$5:$C$1804,MATCH($C330,Bolalar!$I$5:$I$1804,0))),""))</f>
        <v/>
      </c>
      <c r="F330" s="24"/>
      <c r="G330" s="14" t="str">
        <f aca="false">IF(OR($E330="",$B330=""),"",INT(($B330-$E330)/365.25))</f>
        <v/>
      </c>
      <c r="H330" s="14" t="str">
        <f aca="false">IF($G330="","",IF($G330&lt;=5,"Ha","Yo'q"))</f>
        <v/>
      </c>
      <c r="I330" s="12"/>
      <c r="J330" s="12"/>
      <c r="K330" s="28" t="n">
        <f aca="false">IF(AND($C330&lt;&gt;"",$H330="Ha",$B330&gt;=Boshqaruv!$C$9,$B330&lt;=Boshqaruv!$C$10),IF(COUNTIFS($C$4:$C329,$C330,$H$4:$H329,"Ha",$B$4:$B329,"&gt;="&amp;Boshqaruv!$C$9,$B$4:$B329,"&lt;="&amp;Boshqaruv!$C$10)=0,1,0),0)</f>
        <v>0</v>
      </c>
    </row>
    <row r="331" customFormat="false" ht="15" hidden="false" customHeight="false" outlineLevel="0" collapsed="false">
      <c r="A331" s="8" t="n">
        <v>327</v>
      </c>
      <c r="B331" s="13"/>
      <c r="C331" s="25"/>
      <c r="D331" s="26" t="str">
        <f aca="false">IF($C331="","",IFERROR(IF(INDEX(Bolalar!$B$5:$B$1804,MATCH($C331,Bolalar!$I$5:$I$1804,0))="","",INDEX(Bolalar!$B$5:$B$1804,MATCH($C331,Bolalar!$I$5:$I$1804,0))),""))</f>
        <v/>
      </c>
      <c r="E331" s="15" t="str">
        <f aca="false">IF($C331="","",IFERROR(IF(INDEX(Bolalar!$C$5:$C$1804,MATCH($C331,Bolalar!$I$5:$I$1804,0))="","",INDEX(Bolalar!$C$5:$C$1804,MATCH($C331,Bolalar!$I$5:$I$1804,0))),""))</f>
        <v/>
      </c>
      <c r="F331" s="24"/>
      <c r="G331" s="14" t="str">
        <f aca="false">IF(OR($E331="",$B331=""),"",INT(($B331-$E331)/365.25))</f>
        <v/>
      </c>
      <c r="H331" s="14" t="str">
        <f aca="false">IF($G331="","",IF($G331&lt;=5,"Ha","Yo'q"))</f>
        <v/>
      </c>
      <c r="I331" s="12"/>
      <c r="J331" s="12"/>
      <c r="K331" s="28" t="n">
        <f aca="false">IF(AND($C331&lt;&gt;"",$H331="Ha",$B331&gt;=Boshqaruv!$C$9,$B331&lt;=Boshqaruv!$C$10),IF(COUNTIFS($C$4:$C330,$C331,$H$4:$H330,"Ha",$B$4:$B330,"&gt;="&amp;Boshqaruv!$C$9,$B$4:$B330,"&lt;="&amp;Boshqaruv!$C$10)=0,1,0),0)</f>
        <v>0</v>
      </c>
    </row>
    <row r="332" customFormat="false" ht="15" hidden="false" customHeight="false" outlineLevel="0" collapsed="false">
      <c r="A332" s="8" t="n">
        <v>328</v>
      </c>
      <c r="B332" s="13"/>
      <c r="C332" s="25"/>
      <c r="D332" s="26" t="str">
        <f aca="false">IF($C332="","",IFERROR(IF(INDEX(Bolalar!$B$5:$B$1804,MATCH($C332,Bolalar!$I$5:$I$1804,0))="","",INDEX(Bolalar!$B$5:$B$1804,MATCH($C332,Bolalar!$I$5:$I$1804,0))),""))</f>
        <v/>
      </c>
      <c r="E332" s="15" t="str">
        <f aca="false">IF($C332="","",IFERROR(IF(INDEX(Bolalar!$C$5:$C$1804,MATCH($C332,Bolalar!$I$5:$I$1804,0))="","",INDEX(Bolalar!$C$5:$C$1804,MATCH($C332,Bolalar!$I$5:$I$1804,0))),""))</f>
        <v/>
      </c>
      <c r="F332" s="24"/>
      <c r="G332" s="14" t="str">
        <f aca="false">IF(OR($E332="",$B332=""),"",INT(($B332-$E332)/365.25))</f>
        <v/>
      </c>
      <c r="H332" s="14" t="str">
        <f aca="false">IF($G332="","",IF($G332&lt;=5,"Ha","Yo'q"))</f>
        <v/>
      </c>
      <c r="I332" s="12"/>
      <c r="J332" s="12"/>
      <c r="K332" s="28" t="n">
        <f aca="false">IF(AND($C332&lt;&gt;"",$H332="Ha",$B332&gt;=Boshqaruv!$C$9,$B332&lt;=Boshqaruv!$C$10),IF(COUNTIFS($C$4:$C331,$C332,$H$4:$H331,"Ha",$B$4:$B331,"&gt;="&amp;Boshqaruv!$C$9,$B$4:$B331,"&lt;="&amp;Boshqaruv!$C$10)=0,1,0),0)</f>
        <v>0</v>
      </c>
    </row>
    <row r="333" customFormat="false" ht="15" hidden="false" customHeight="false" outlineLevel="0" collapsed="false">
      <c r="A333" s="8" t="n">
        <v>329</v>
      </c>
      <c r="B333" s="13"/>
      <c r="C333" s="25"/>
      <c r="D333" s="26" t="str">
        <f aca="false">IF($C333="","",IFERROR(IF(INDEX(Bolalar!$B$5:$B$1804,MATCH($C333,Bolalar!$I$5:$I$1804,0))="","",INDEX(Bolalar!$B$5:$B$1804,MATCH($C333,Bolalar!$I$5:$I$1804,0))),""))</f>
        <v/>
      </c>
      <c r="E333" s="15" t="str">
        <f aca="false">IF($C333="","",IFERROR(IF(INDEX(Bolalar!$C$5:$C$1804,MATCH($C333,Bolalar!$I$5:$I$1804,0))="","",INDEX(Bolalar!$C$5:$C$1804,MATCH($C333,Bolalar!$I$5:$I$1804,0))),""))</f>
        <v/>
      </c>
      <c r="F333" s="24"/>
      <c r="G333" s="14" t="str">
        <f aca="false">IF(OR($E333="",$B333=""),"",INT(($B333-$E333)/365.25))</f>
        <v/>
      </c>
      <c r="H333" s="14" t="str">
        <f aca="false">IF($G333="","",IF($G333&lt;=5,"Ha","Yo'q"))</f>
        <v/>
      </c>
      <c r="I333" s="12"/>
      <c r="J333" s="12"/>
      <c r="K333" s="28" t="n">
        <f aca="false">IF(AND($C333&lt;&gt;"",$H333="Ha",$B333&gt;=Boshqaruv!$C$9,$B333&lt;=Boshqaruv!$C$10),IF(COUNTIFS($C$4:$C332,$C333,$H$4:$H332,"Ha",$B$4:$B332,"&gt;="&amp;Boshqaruv!$C$9,$B$4:$B332,"&lt;="&amp;Boshqaruv!$C$10)=0,1,0),0)</f>
        <v>0</v>
      </c>
    </row>
    <row r="334" customFormat="false" ht="15" hidden="false" customHeight="false" outlineLevel="0" collapsed="false">
      <c r="A334" s="8" t="n">
        <v>330</v>
      </c>
      <c r="B334" s="13"/>
      <c r="C334" s="25"/>
      <c r="D334" s="26" t="str">
        <f aca="false">IF($C334="","",IFERROR(IF(INDEX(Bolalar!$B$5:$B$1804,MATCH($C334,Bolalar!$I$5:$I$1804,0))="","",INDEX(Bolalar!$B$5:$B$1804,MATCH($C334,Bolalar!$I$5:$I$1804,0))),""))</f>
        <v/>
      </c>
      <c r="E334" s="15" t="str">
        <f aca="false">IF($C334="","",IFERROR(IF(INDEX(Bolalar!$C$5:$C$1804,MATCH($C334,Bolalar!$I$5:$I$1804,0))="","",INDEX(Bolalar!$C$5:$C$1804,MATCH($C334,Bolalar!$I$5:$I$1804,0))),""))</f>
        <v/>
      </c>
      <c r="F334" s="24"/>
      <c r="G334" s="14" t="str">
        <f aca="false">IF(OR($E334="",$B334=""),"",INT(($B334-$E334)/365.25))</f>
        <v/>
      </c>
      <c r="H334" s="14" t="str">
        <f aca="false">IF($G334="","",IF($G334&lt;=5,"Ha","Yo'q"))</f>
        <v/>
      </c>
      <c r="I334" s="12"/>
      <c r="J334" s="12"/>
      <c r="K334" s="28" t="n">
        <f aca="false">IF(AND($C334&lt;&gt;"",$H334="Ha",$B334&gt;=Boshqaruv!$C$9,$B334&lt;=Boshqaruv!$C$10),IF(COUNTIFS($C$4:$C333,$C334,$H$4:$H333,"Ha",$B$4:$B333,"&gt;="&amp;Boshqaruv!$C$9,$B$4:$B333,"&lt;="&amp;Boshqaruv!$C$10)=0,1,0),0)</f>
        <v>0</v>
      </c>
    </row>
    <row r="335" customFormat="false" ht="15" hidden="false" customHeight="false" outlineLevel="0" collapsed="false">
      <c r="A335" s="8" t="n">
        <v>331</v>
      </c>
      <c r="B335" s="13"/>
      <c r="C335" s="25"/>
      <c r="D335" s="26" t="str">
        <f aca="false">IF($C335="","",IFERROR(IF(INDEX(Bolalar!$B$5:$B$1804,MATCH($C335,Bolalar!$I$5:$I$1804,0))="","",INDEX(Bolalar!$B$5:$B$1804,MATCH($C335,Bolalar!$I$5:$I$1804,0))),""))</f>
        <v/>
      </c>
      <c r="E335" s="15" t="str">
        <f aca="false">IF($C335="","",IFERROR(IF(INDEX(Bolalar!$C$5:$C$1804,MATCH($C335,Bolalar!$I$5:$I$1804,0))="","",INDEX(Bolalar!$C$5:$C$1804,MATCH($C335,Bolalar!$I$5:$I$1804,0))),""))</f>
        <v/>
      </c>
      <c r="F335" s="24"/>
      <c r="G335" s="14" t="str">
        <f aca="false">IF(OR($E335="",$B335=""),"",INT(($B335-$E335)/365.25))</f>
        <v/>
      </c>
      <c r="H335" s="14" t="str">
        <f aca="false">IF($G335="","",IF($G335&lt;=5,"Ha","Yo'q"))</f>
        <v/>
      </c>
      <c r="I335" s="12"/>
      <c r="J335" s="12"/>
      <c r="K335" s="28" t="n">
        <f aca="false">IF(AND($C335&lt;&gt;"",$H335="Ha",$B335&gt;=Boshqaruv!$C$9,$B335&lt;=Boshqaruv!$C$10),IF(COUNTIFS($C$4:$C334,$C335,$H$4:$H334,"Ha",$B$4:$B334,"&gt;="&amp;Boshqaruv!$C$9,$B$4:$B334,"&lt;="&amp;Boshqaruv!$C$10)=0,1,0),0)</f>
        <v>0</v>
      </c>
    </row>
    <row r="336" customFormat="false" ht="15" hidden="false" customHeight="false" outlineLevel="0" collapsed="false">
      <c r="A336" s="8" t="n">
        <v>332</v>
      </c>
      <c r="B336" s="13"/>
      <c r="C336" s="25"/>
      <c r="D336" s="26" t="str">
        <f aca="false">IF($C336="","",IFERROR(IF(INDEX(Bolalar!$B$5:$B$1804,MATCH($C336,Bolalar!$I$5:$I$1804,0))="","",INDEX(Bolalar!$B$5:$B$1804,MATCH($C336,Bolalar!$I$5:$I$1804,0))),""))</f>
        <v/>
      </c>
      <c r="E336" s="15" t="str">
        <f aca="false">IF($C336="","",IFERROR(IF(INDEX(Bolalar!$C$5:$C$1804,MATCH($C336,Bolalar!$I$5:$I$1804,0))="","",INDEX(Bolalar!$C$5:$C$1804,MATCH($C336,Bolalar!$I$5:$I$1804,0))),""))</f>
        <v/>
      </c>
      <c r="F336" s="24"/>
      <c r="G336" s="14" t="str">
        <f aca="false">IF(OR($E336="",$B336=""),"",INT(($B336-$E336)/365.25))</f>
        <v/>
      </c>
      <c r="H336" s="14" t="str">
        <f aca="false">IF($G336="","",IF($G336&lt;=5,"Ha","Yo'q"))</f>
        <v/>
      </c>
      <c r="I336" s="12"/>
      <c r="J336" s="12"/>
      <c r="K336" s="28" t="n">
        <f aca="false">IF(AND($C336&lt;&gt;"",$H336="Ha",$B336&gt;=Boshqaruv!$C$9,$B336&lt;=Boshqaruv!$C$10),IF(COUNTIFS($C$4:$C335,$C336,$H$4:$H335,"Ha",$B$4:$B335,"&gt;="&amp;Boshqaruv!$C$9,$B$4:$B335,"&lt;="&amp;Boshqaruv!$C$10)=0,1,0),0)</f>
        <v>0</v>
      </c>
    </row>
    <row r="337" customFormat="false" ht="15" hidden="false" customHeight="false" outlineLevel="0" collapsed="false">
      <c r="A337" s="8" t="n">
        <v>333</v>
      </c>
      <c r="B337" s="13"/>
      <c r="C337" s="25"/>
      <c r="D337" s="26" t="str">
        <f aca="false">IF($C337="","",IFERROR(IF(INDEX(Bolalar!$B$5:$B$1804,MATCH($C337,Bolalar!$I$5:$I$1804,0))="","",INDEX(Bolalar!$B$5:$B$1804,MATCH($C337,Bolalar!$I$5:$I$1804,0))),""))</f>
        <v/>
      </c>
      <c r="E337" s="15" t="str">
        <f aca="false">IF($C337="","",IFERROR(IF(INDEX(Bolalar!$C$5:$C$1804,MATCH($C337,Bolalar!$I$5:$I$1804,0))="","",INDEX(Bolalar!$C$5:$C$1804,MATCH($C337,Bolalar!$I$5:$I$1804,0))),""))</f>
        <v/>
      </c>
      <c r="F337" s="24"/>
      <c r="G337" s="14" t="str">
        <f aca="false">IF(OR($E337="",$B337=""),"",INT(($B337-$E337)/365.25))</f>
        <v/>
      </c>
      <c r="H337" s="14" t="str">
        <f aca="false">IF($G337="","",IF($G337&lt;=5,"Ha","Yo'q"))</f>
        <v/>
      </c>
      <c r="I337" s="12"/>
      <c r="J337" s="12"/>
      <c r="K337" s="28" t="n">
        <f aca="false">IF(AND($C337&lt;&gt;"",$H337="Ha",$B337&gt;=Boshqaruv!$C$9,$B337&lt;=Boshqaruv!$C$10),IF(COUNTIFS($C$4:$C336,$C337,$H$4:$H336,"Ha",$B$4:$B336,"&gt;="&amp;Boshqaruv!$C$9,$B$4:$B336,"&lt;="&amp;Boshqaruv!$C$10)=0,1,0),0)</f>
        <v>0</v>
      </c>
    </row>
    <row r="338" customFormat="false" ht="15" hidden="false" customHeight="false" outlineLevel="0" collapsed="false">
      <c r="A338" s="8" t="n">
        <v>334</v>
      </c>
      <c r="B338" s="13"/>
      <c r="C338" s="25"/>
      <c r="D338" s="26" t="str">
        <f aca="false">IF($C338="","",IFERROR(IF(INDEX(Bolalar!$B$5:$B$1804,MATCH($C338,Bolalar!$I$5:$I$1804,0))="","",INDEX(Bolalar!$B$5:$B$1804,MATCH($C338,Bolalar!$I$5:$I$1804,0))),""))</f>
        <v/>
      </c>
      <c r="E338" s="15" t="str">
        <f aca="false">IF($C338="","",IFERROR(IF(INDEX(Bolalar!$C$5:$C$1804,MATCH($C338,Bolalar!$I$5:$I$1804,0))="","",INDEX(Bolalar!$C$5:$C$1804,MATCH($C338,Bolalar!$I$5:$I$1804,0))),""))</f>
        <v/>
      </c>
      <c r="F338" s="24"/>
      <c r="G338" s="14" t="str">
        <f aca="false">IF(OR($E338="",$B338=""),"",INT(($B338-$E338)/365.25))</f>
        <v/>
      </c>
      <c r="H338" s="14" t="str">
        <f aca="false">IF($G338="","",IF($G338&lt;=5,"Ha","Yo'q"))</f>
        <v/>
      </c>
      <c r="I338" s="12"/>
      <c r="J338" s="12"/>
      <c r="K338" s="28" t="n">
        <f aca="false">IF(AND($C338&lt;&gt;"",$H338="Ha",$B338&gt;=Boshqaruv!$C$9,$B338&lt;=Boshqaruv!$C$10),IF(COUNTIFS($C$4:$C337,$C338,$H$4:$H337,"Ha",$B$4:$B337,"&gt;="&amp;Boshqaruv!$C$9,$B$4:$B337,"&lt;="&amp;Boshqaruv!$C$10)=0,1,0),0)</f>
        <v>0</v>
      </c>
    </row>
    <row r="339" customFormat="false" ht="15" hidden="false" customHeight="false" outlineLevel="0" collapsed="false">
      <c r="A339" s="8" t="n">
        <v>335</v>
      </c>
      <c r="B339" s="13"/>
      <c r="C339" s="25"/>
      <c r="D339" s="26" t="str">
        <f aca="false">IF($C339="","",IFERROR(IF(INDEX(Bolalar!$B$5:$B$1804,MATCH($C339,Bolalar!$I$5:$I$1804,0))="","",INDEX(Bolalar!$B$5:$B$1804,MATCH($C339,Bolalar!$I$5:$I$1804,0))),""))</f>
        <v/>
      </c>
      <c r="E339" s="15" t="str">
        <f aca="false">IF($C339="","",IFERROR(IF(INDEX(Bolalar!$C$5:$C$1804,MATCH($C339,Bolalar!$I$5:$I$1804,0))="","",INDEX(Bolalar!$C$5:$C$1804,MATCH($C339,Bolalar!$I$5:$I$1804,0))),""))</f>
        <v/>
      </c>
      <c r="F339" s="24"/>
      <c r="G339" s="14" t="str">
        <f aca="false">IF(OR($E339="",$B339=""),"",INT(($B339-$E339)/365.25))</f>
        <v/>
      </c>
      <c r="H339" s="14" t="str">
        <f aca="false">IF($G339="","",IF($G339&lt;=5,"Ha","Yo'q"))</f>
        <v/>
      </c>
      <c r="I339" s="12"/>
      <c r="J339" s="12"/>
      <c r="K339" s="28" t="n">
        <f aca="false">IF(AND($C339&lt;&gt;"",$H339="Ha",$B339&gt;=Boshqaruv!$C$9,$B339&lt;=Boshqaruv!$C$10),IF(COUNTIFS($C$4:$C338,$C339,$H$4:$H338,"Ha",$B$4:$B338,"&gt;="&amp;Boshqaruv!$C$9,$B$4:$B338,"&lt;="&amp;Boshqaruv!$C$10)=0,1,0),0)</f>
        <v>0</v>
      </c>
    </row>
    <row r="340" customFormat="false" ht="15" hidden="false" customHeight="false" outlineLevel="0" collapsed="false">
      <c r="A340" s="8" t="n">
        <v>336</v>
      </c>
      <c r="B340" s="13"/>
      <c r="C340" s="25"/>
      <c r="D340" s="26" t="str">
        <f aca="false">IF($C340="","",IFERROR(IF(INDEX(Bolalar!$B$5:$B$1804,MATCH($C340,Bolalar!$I$5:$I$1804,0))="","",INDEX(Bolalar!$B$5:$B$1804,MATCH($C340,Bolalar!$I$5:$I$1804,0))),""))</f>
        <v/>
      </c>
      <c r="E340" s="15" t="str">
        <f aca="false">IF($C340="","",IFERROR(IF(INDEX(Bolalar!$C$5:$C$1804,MATCH($C340,Bolalar!$I$5:$I$1804,0))="","",INDEX(Bolalar!$C$5:$C$1804,MATCH($C340,Bolalar!$I$5:$I$1804,0))),""))</f>
        <v/>
      </c>
      <c r="F340" s="24"/>
      <c r="G340" s="14" t="str">
        <f aca="false">IF(OR($E340="",$B340=""),"",INT(($B340-$E340)/365.25))</f>
        <v/>
      </c>
      <c r="H340" s="14" t="str">
        <f aca="false">IF($G340="","",IF($G340&lt;=5,"Ha","Yo'q"))</f>
        <v/>
      </c>
      <c r="I340" s="12"/>
      <c r="J340" s="12"/>
      <c r="K340" s="28" t="n">
        <f aca="false">IF(AND($C340&lt;&gt;"",$H340="Ha",$B340&gt;=Boshqaruv!$C$9,$B340&lt;=Boshqaruv!$C$10),IF(COUNTIFS($C$4:$C339,$C340,$H$4:$H339,"Ha",$B$4:$B339,"&gt;="&amp;Boshqaruv!$C$9,$B$4:$B339,"&lt;="&amp;Boshqaruv!$C$10)=0,1,0),0)</f>
        <v>0</v>
      </c>
    </row>
    <row r="341" customFormat="false" ht="15" hidden="false" customHeight="false" outlineLevel="0" collapsed="false">
      <c r="A341" s="8" t="n">
        <v>337</v>
      </c>
      <c r="B341" s="13"/>
      <c r="C341" s="25"/>
      <c r="D341" s="26" t="str">
        <f aca="false">IF($C341="","",IFERROR(IF(INDEX(Bolalar!$B$5:$B$1804,MATCH($C341,Bolalar!$I$5:$I$1804,0))="","",INDEX(Bolalar!$B$5:$B$1804,MATCH($C341,Bolalar!$I$5:$I$1804,0))),""))</f>
        <v/>
      </c>
      <c r="E341" s="15" t="str">
        <f aca="false">IF($C341="","",IFERROR(IF(INDEX(Bolalar!$C$5:$C$1804,MATCH($C341,Bolalar!$I$5:$I$1804,0))="","",INDEX(Bolalar!$C$5:$C$1804,MATCH($C341,Bolalar!$I$5:$I$1804,0))),""))</f>
        <v/>
      </c>
      <c r="F341" s="24"/>
      <c r="G341" s="14" t="str">
        <f aca="false">IF(OR($E341="",$B341=""),"",INT(($B341-$E341)/365.25))</f>
        <v/>
      </c>
      <c r="H341" s="14" t="str">
        <f aca="false">IF($G341="","",IF($G341&lt;=5,"Ha","Yo'q"))</f>
        <v/>
      </c>
      <c r="I341" s="12"/>
      <c r="J341" s="12"/>
      <c r="K341" s="28" t="n">
        <f aca="false">IF(AND($C341&lt;&gt;"",$H341="Ha",$B341&gt;=Boshqaruv!$C$9,$B341&lt;=Boshqaruv!$C$10),IF(COUNTIFS($C$4:$C340,$C341,$H$4:$H340,"Ha",$B$4:$B340,"&gt;="&amp;Boshqaruv!$C$9,$B$4:$B340,"&lt;="&amp;Boshqaruv!$C$10)=0,1,0),0)</f>
        <v>0</v>
      </c>
    </row>
    <row r="342" customFormat="false" ht="15" hidden="false" customHeight="false" outlineLevel="0" collapsed="false">
      <c r="A342" s="8" t="n">
        <v>338</v>
      </c>
      <c r="B342" s="13"/>
      <c r="C342" s="25"/>
      <c r="D342" s="26" t="str">
        <f aca="false">IF($C342="","",IFERROR(IF(INDEX(Bolalar!$B$5:$B$1804,MATCH($C342,Bolalar!$I$5:$I$1804,0))="","",INDEX(Bolalar!$B$5:$B$1804,MATCH($C342,Bolalar!$I$5:$I$1804,0))),""))</f>
        <v/>
      </c>
      <c r="E342" s="15" t="str">
        <f aca="false">IF($C342="","",IFERROR(IF(INDEX(Bolalar!$C$5:$C$1804,MATCH($C342,Bolalar!$I$5:$I$1804,0))="","",INDEX(Bolalar!$C$5:$C$1804,MATCH($C342,Bolalar!$I$5:$I$1804,0))),""))</f>
        <v/>
      </c>
      <c r="F342" s="24"/>
      <c r="G342" s="14" t="str">
        <f aca="false">IF(OR($E342="",$B342=""),"",INT(($B342-$E342)/365.25))</f>
        <v/>
      </c>
      <c r="H342" s="14" t="str">
        <f aca="false">IF($G342="","",IF($G342&lt;=5,"Ha","Yo'q"))</f>
        <v/>
      </c>
      <c r="I342" s="12"/>
      <c r="J342" s="12"/>
      <c r="K342" s="28" t="n">
        <f aca="false">IF(AND($C342&lt;&gt;"",$H342="Ha",$B342&gt;=Boshqaruv!$C$9,$B342&lt;=Boshqaruv!$C$10),IF(COUNTIFS($C$4:$C341,$C342,$H$4:$H341,"Ha",$B$4:$B341,"&gt;="&amp;Boshqaruv!$C$9,$B$4:$B341,"&lt;="&amp;Boshqaruv!$C$10)=0,1,0),0)</f>
        <v>0</v>
      </c>
    </row>
    <row r="343" customFormat="false" ht="15" hidden="false" customHeight="false" outlineLevel="0" collapsed="false">
      <c r="A343" s="8" t="n">
        <v>339</v>
      </c>
      <c r="B343" s="13"/>
      <c r="C343" s="25"/>
      <c r="D343" s="26" t="str">
        <f aca="false">IF($C343="","",IFERROR(IF(INDEX(Bolalar!$B$5:$B$1804,MATCH($C343,Bolalar!$I$5:$I$1804,0))="","",INDEX(Bolalar!$B$5:$B$1804,MATCH($C343,Bolalar!$I$5:$I$1804,0))),""))</f>
        <v/>
      </c>
      <c r="E343" s="15" t="str">
        <f aca="false">IF($C343="","",IFERROR(IF(INDEX(Bolalar!$C$5:$C$1804,MATCH($C343,Bolalar!$I$5:$I$1804,0))="","",INDEX(Bolalar!$C$5:$C$1804,MATCH($C343,Bolalar!$I$5:$I$1804,0))),""))</f>
        <v/>
      </c>
      <c r="F343" s="24"/>
      <c r="G343" s="14" t="str">
        <f aca="false">IF(OR($E343="",$B343=""),"",INT(($B343-$E343)/365.25))</f>
        <v/>
      </c>
      <c r="H343" s="14" t="str">
        <f aca="false">IF($G343="","",IF($G343&lt;=5,"Ha","Yo'q"))</f>
        <v/>
      </c>
      <c r="I343" s="12"/>
      <c r="J343" s="12"/>
      <c r="K343" s="28" t="n">
        <f aca="false">IF(AND($C343&lt;&gt;"",$H343="Ha",$B343&gt;=Boshqaruv!$C$9,$B343&lt;=Boshqaruv!$C$10),IF(COUNTIFS($C$4:$C342,$C343,$H$4:$H342,"Ha",$B$4:$B342,"&gt;="&amp;Boshqaruv!$C$9,$B$4:$B342,"&lt;="&amp;Boshqaruv!$C$10)=0,1,0),0)</f>
        <v>0</v>
      </c>
    </row>
    <row r="344" customFormat="false" ht="15" hidden="false" customHeight="false" outlineLevel="0" collapsed="false">
      <c r="A344" s="8" t="n">
        <v>340</v>
      </c>
      <c r="B344" s="13"/>
      <c r="C344" s="25"/>
      <c r="D344" s="26" t="str">
        <f aca="false">IF($C344="","",IFERROR(IF(INDEX(Bolalar!$B$5:$B$1804,MATCH($C344,Bolalar!$I$5:$I$1804,0))="","",INDEX(Bolalar!$B$5:$B$1804,MATCH($C344,Bolalar!$I$5:$I$1804,0))),""))</f>
        <v/>
      </c>
      <c r="E344" s="15" t="str">
        <f aca="false">IF($C344="","",IFERROR(IF(INDEX(Bolalar!$C$5:$C$1804,MATCH($C344,Bolalar!$I$5:$I$1804,0))="","",INDEX(Bolalar!$C$5:$C$1804,MATCH($C344,Bolalar!$I$5:$I$1804,0))),""))</f>
        <v/>
      </c>
      <c r="F344" s="24"/>
      <c r="G344" s="14" t="str">
        <f aca="false">IF(OR($E344="",$B344=""),"",INT(($B344-$E344)/365.25))</f>
        <v/>
      </c>
      <c r="H344" s="14" t="str">
        <f aca="false">IF($G344="","",IF($G344&lt;=5,"Ha","Yo'q"))</f>
        <v/>
      </c>
      <c r="I344" s="12"/>
      <c r="J344" s="12"/>
      <c r="K344" s="28" t="n">
        <f aca="false">IF(AND($C344&lt;&gt;"",$H344="Ha",$B344&gt;=Boshqaruv!$C$9,$B344&lt;=Boshqaruv!$C$10),IF(COUNTIFS($C$4:$C343,$C344,$H$4:$H343,"Ha",$B$4:$B343,"&gt;="&amp;Boshqaruv!$C$9,$B$4:$B343,"&lt;="&amp;Boshqaruv!$C$10)=0,1,0),0)</f>
        <v>0</v>
      </c>
    </row>
    <row r="345" customFormat="false" ht="15" hidden="false" customHeight="false" outlineLevel="0" collapsed="false">
      <c r="A345" s="8" t="n">
        <v>341</v>
      </c>
      <c r="B345" s="13"/>
      <c r="C345" s="25"/>
      <c r="D345" s="26" t="str">
        <f aca="false">IF($C345="","",IFERROR(IF(INDEX(Bolalar!$B$5:$B$1804,MATCH($C345,Bolalar!$I$5:$I$1804,0))="","",INDEX(Bolalar!$B$5:$B$1804,MATCH($C345,Bolalar!$I$5:$I$1804,0))),""))</f>
        <v/>
      </c>
      <c r="E345" s="15" t="str">
        <f aca="false">IF($C345="","",IFERROR(IF(INDEX(Bolalar!$C$5:$C$1804,MATCH($C345,Bolalar!$I$5:$I$1804,0))="","",INDEX(Bolalar!$C$5:$C$1804,MATCH($C345,Bolalar!$I$5:$I$1804,0))),""))</f>
        <v/>
      </c>
      <c r="F345" s="24"/>
      <c r="G345" s="14" t="str">
        <f aca="false">IF(OR($E345="",$B345=""),"",INT(($B345-$E345)/365.25))</f>
        <v/>
      </c>
      <c r="H345" s="14" t="str">
        <f aca="false">IF($G345="","",IF($G345&lt;=5,"Ha","Yo'q"))</f>
        <v/>
      </c>
      <c r="I345" s="12"/>
      <c r="J345" s="12"/>
      <c r="K345" s="28" t="n">
        <f aca="false">IF(AND($C345&lt;&gt;"",$H345="Ha",$B345&gt;=Boshqaruv!$C$9,$B345&lt;=Boshqaruv!$C$10),IF(COUNTIFS($C$4:$C344,$C345,$H$4:$H344,"Ha",$B$4:$B344,"&gt;="&amp;Boshqaruv!$C$9,$B$4:$B344,"&lt;="&amp;Boshqaruv!$C$10)=0,1,0),0)</f>
        <v>0</v>
      </c>
    </row>
    <row r="346" customFormat="false" ht="15" hidden="false" customHeight="false" outlineLevel="0" collapsed="false">
      <c r="A346" s="8" t="n">
        <v>342</v>
      </c>
      <c r="B346" s="13"/>
      <c r="C346" s="25"/>
      <c r="D346" s="26" t="str">
        <f aca="false">IF($C346="","",IFERROR(IF(INDEX(Bolalar!$B$5:$B$1804,MATCH($C346,Bolalar!$I$5:$I$1804,0))="","",INDEX(Bolalar!$B$5:$B$1804,MATCH($C346,Bolalar!$I$5:$I$1804,0))),""))</f>
        <v/>
      </c>
      <c r="E346" s="15" t="str">
        <f aca="false">IF($C346="","",IFERROR(IF(INDEX(Bolalar!$C$5:$C$1804,MATCH($C346,Bolalar!$I$5:$I$1804,0))="","",INDEX(Bolalar!$C$5:$C$1804,MATCH($C346,Bolalar!$I$5:$I$1804,0))),""))</f>
        <v/>
      </c>
      <c r="F346" s="24"/>
      <c r="G346" s="14" t="str">
        <f aca="false">IF(OR($E346="",$B346=""),"",INT(($B346-$E346)/365.25))</f>
        <v/>
      </c>
      <c r="H346" s="14" t="str">
        <f aca="false">IF($G346="","",IF($G346&lt;=5,"Ha","Yo'q"))</f>
        <v/>
      </c>
      <c r="I346" s="12"/>
      <c r="J346" s="12"/>
      <c r="K346" s="28" t="n">
        <f aca="false">IF(AND($C346&lt;&gt;"",$H346="Ha",$B346&gt;=Boshqaruv!$C$9,$B346&lt;=Boshqaruv!$C$10),IF(COUNTIFS($C$4:$C345,$C346,$H$4:$H345,"Ha",$B$4:$B345,"&gt;="&amp;Boshqaruv!$C$9,$B$4:$B345,"&lt;="&amp;Boshqaruv!$C$10)=0,1,0),0)</f>
        <v>0</v>
      </c>
    </row>
    <row r="347" customFormat="false" ht="15" hidden="false" customHeight="false" outlineLevel="0" collapsed="false">
      <c r="A347" s="8" t="n">
        <v>343</v>
      </c>
      <c r="B347" s="13"/>
      <c r="C347" s="25"/>
      <c r="D347" s="26" t="str">
        <f aca="false">IF($C347="","",IFERROR(IF(INDEX(Bolalar!$B$5:$B$1804,MATCH($C347,Bolalar!$I$5:$I$1804,0))="","",INDEX(Bolalar!$B$5:$B$1804,MATCH($C347,Bolalar!$I$5:$I$1804,0))),""))</f>
        <v/>
      </c>
      <c r="E347" s="15" t="str">
        <f aca="false">IF($C347="","",IFERROR(IF(INDEX(Bolalar!$C$5:$C$1804,MATCH($C347,Bolalar!$I$5:$I$1804,0))="","",INDEX(Bolalar!$C$5:$C$1804,MATCH($C347,Bolalar!$I$5:$I$1804,0))),""))</f>
        <v/>
      </c>
      <c r="F347" s="24"/>
      <c r="G347" s="14" t="str">
        <f aca="false">IF(OR($E347="",$B347=""),"",INT(($B347-$E347)/365.25))</f>
        <v/>
      </c>
      <c r="H347" s="14" t="str">
        <f aca="false">IF($G347="","",IF($G347&lt;=5,"Ha","Yo'q"))</f>
        <v/>
      </c>
      <c r="I347" s="12"/>
      <c r="J347" s="12"/>
      <c r="K347" s="28" t="n">
        <f aca="false">IF(AND($C347&lt;&gt;"",$H347="Ha",$B347&gt;=Boshqaruv!$C$9,$B347&lt;=Boshqaruv!$C$10),IF(COUNTIFS($C$4:$C346,$C347,$H$4:$H346,"Ha",$B$4:$B346,"&gt;="&amp;Boshqaruv!$C$9,$B$4:$B346,"&lt;="&amp;Boshqaruv!$C$10)=0,1,0),0)</f>
        <v>0</v>
      </c>
    </row>
    <row r="348" customFormat="false" ht="15" hidden="false" customHeight="false" outlineLevel="0" collapsed="false">
      <c r="A348" s="8" t="n">
        <v>344</v>
      </c>
      <c r="B348" s="13"/>
      <c r="C348" s="25"/>
      <c r="D348" s="26" t="str">
        <f aca="false">IF($C348="","",IFERROR(IF(INDEX(Bolalar!$B$5:$B$1804,MATCH($C348,Bolalar!$I$5:$I$1804,0))="","",INDEX(Bolalar!$B$5:$B$1804,MATCH($C348,Bolalar!$I$5:$I$1804,0))),""))</f>
        <v/>
      </c>
      <c r="E348" s="15" t="str">
        <f aca="false">IF($C348="","",IFERROR(IF(INDEX(Bolalar!$C$5:$C$1804,MATCH($C348,Bolalar!$I$5:$I$1804,0))="","",INDEX(Bolalar!$C$5:$C$1804,MATCH($C348,Bolalar!$I$5:$I$1804,0))),""))</f>
        <v/>
      </c>
      <c r="F348" s="24"/>
      <c r="G348" s="14" t="str">
        <f aca="false">IF(OR($E348="",$B348=""),"",INT(($B348-$E348)/365.25))</f>
        <v/>
      </c>
      <c r="H348" s="14" t="str">
        <f aca="false">IF($G348="","",IF($G348&lt;=5,"Ha","Yo'q"))</f>
        <v/>
      </c>
      <c r="I348" s="12"/>
      <c r="J348" s="12"/>
      <c r="K348" s="28" t="n">
        <f aca="false">IF(AND($C348&lt;&gt;"",$H348="Ha",$B348&gt;=Boshqaruv!$C$9,$B348&lt;=Boshqaruv!$C$10),IF(COUNTIFS($C$4:$C347,$C348,$H$4:$H347,"Ha",$B$4:$B347,"&gt;="&amp;Boshqaruv!$C$9,$B$4:$B347,"&lt;="&amp;Boshqaruv!$C$10)=0,1,0),0)</f>
        <v>0</v>
      </c>
    </row>
    <row r="349" customFormat="false" ht="15" hidden="false" customHeight="false" outlineLevel="0" collapsed="false">
      <c r="A349" s="8" t="n">
        <v>345</v>
      </c>
      <c r="B349" s="13"/>
      <c r="C349" s="25"/>
      <c r="D349" s="26" t="str">
        <f aca="false">IF($C349="","",IFERROR(IF(INDEX(Bolalar!$B$5:$B$1804,MATCH($C349,Bolalar!$I$5:$I$1804,0))="","",INDEX(Bolalar!$B$5:$B$1804,MATCH($C349,Bolalar!$I$5:$I$1804,0))),""))</f>
        <v/>
      </c>
      <c r="E349" s="15" t="str">
        <f aca="false">IF($C349="","",IFERROR(IF(INDEX(Bolalar!$C$5:$C$1804,MATCH($C349,Bolalar!$I$5:$I$1804,0))="","",INDEX(Bolalar!$C$5:$C$1804,MATCH($C349,Bolalar!$I$5:$I$1804,0))),""))</f>
        <v/>
      </c>
      <c r="F349" s="24"/>
      <c r="G349" s="14" t="str">
        <f aca="false">IF(OR($E349="",$B349=""),"",INT(($B349-$E349)/365.25))</f>
        <v/>
      </c>
      <c r="H349" s="14" t="str">
        <f aca="false">IF($G349="","",IF($G349&lt;=5,"Ha","Yo'q"))</f>
        <v/>
      </c>
      <c r="I349" s="12"/>
      <c r="J349" s="12"/>
      <c r="K349" s="28" t="n">
        <f aca="false">IF(AND($C349&lt;&gt;"",$H349="Ha",$B349&gt;=Boshqaruv!$C$9,$B349&lt;=Boshqaruv!$C$10),IF(COUNTIFS($C$4:$C348,$C349,$H$4:$H348,"Ha",$B$4:$B348,"&gt;="&amp;Boshqaruv!$C$9,$B$4:$B348,"&lt;="&amp;Boshqaruv!$C$10)=0,1,0),0)</f>
        <v>0</v>
      </c>
    </row>
    <row r="350" customFormat="false" ht="15" hidden="false" customHeight="false" outlineLevel="0" collapsed="false">
      <c r="A350" s="8" t="n">
        <v>346</v>
      </c>
      <c r="B350" s="13"/>
      <c r="C350" s="25"/>
      <c r="D350" s="26" t="str">
        <f aca="false">IF($C350="","",IFERROR(IF(INDEX(Bolalar!$B$5:$B$1804,MATCH($C350,Bolalar!$I$5:$I$1804,0))="","",INDEX(Bolalar!$B$5:$B$1804,MATCH($C350,Bolalar!$I$5:$I$1804,0))),""))</f>
        <v/>
      </c>
      <c r="E350" s="15" t="str">
        <f aca="false">IF($C350="","",IFERROR(IF(INDEX(Bolalar!$C$5:$C$1804,MATCH($C350,Bolalar!$I$5:$I$1804,0))="","",INDEX(Bolalar!$C$5:$C$1804,MATCH($C350,Bolalar!$I$5:$I$1804,0))),""))</f>
        <v/>
      </c>
      <c r="F350" s="24"/>
      <c r="G350" s="14" t="str">
        <f aca="false">IF(OR($E350="",$B350=""),"",INT(($B350-$E350)/365.25))</f>
        <v/>
      </c>
      <c r="H350" s="14" t="str">
        <f aca="false">IF($G350="","",IF($G350&lt;=5,"Ha","Yo'q"))</f>
        <v/>
      </c>
      <c r="I350" s="12"/>
      <c r="J350" s="12"/>
      <c r="K350" s="28" t="n">
        <f aca="false">IF(AND($C350&lt;&gt;"",$H350="Ha",$B350&gt;=Boshqaruv!$C$9,$B350&lt;=Boshqaruv!$C$10),IF(COUNTIFS($C$4:$C349,$C350,$H$4:$H349,"Ha",$B$4:$B349,"&gt;="&amp;Boshqaruv!$C$9,$B$4:$B349,"&lt;="&amp;Boshqaruv!$C$10)=0,1,0),0)</f>
        <v>0</v>
      </c>
    </row>
    <row r="351" customFormat="false" ht="15" hidden="false" customHeight="false" outlineLevel="0" collapsed="false">
      <c r="A351" s="8" t="n">
        <v>347</v>
      </c>
      <c r="B351" s="13"/>
      <c r="C351" s="25"/>
      <c r="D351" s="26" t="str">
        <f aca="false">IF($C351="","",IFERROR(IF(INDEX(Bolalar!$B$5:$B$1804,MATCH($C351,Bolalar!$I$5:$I$1804,0))="","",INDEX(Bolalar!$B$5:$B$1804,MATCH($C351,Bolalar!$I$5:$I$1804,0))),""))</f>
        <v/>
      </c>
      <c r="E351" s="15" t="str">
        <f aca="false">IF($C351="","",IFERROR(IF(INDEX(Bolalar!$C$5:$C$1804,MATCH($C351,Bolalar!$I$5:$I$1804,0))="","",INDEX(Bolalar!$C$5:$C$1804,MATCH($C351,Bolalar!$I$5:$I$1804,0))),""))</f>
        <v/>
      </c>
      <c r="F351" s="24"/>
      <c r="G351" s="14" t="str">
        <f aca="false">IF(OR($E351="",$B351=""),"",INT(($B351-$E351)/365.25))</f>
        <v/>
      </c>
      <c r="H351" s="14" t="str">
        <f aca="false">IF($G351="","",IF($G351&lt;=5,"Ha","Yo'q"))</f>
        <v/>
      </c>
      <c r="I351" s="12"/>
      <c r="J351" s="12"/>
      <c r="K351" s="28" t="n">
        <f aca="false">IF(AND($C351&lt;&gt;"",$H351="Ha",$B351&gt;=Boshqaruv!$C$9,$B351&lt;=Boshqaruv!$C$10),IF(COUNTIFS($C$4:$C350,$C351,$H$4:$H350,"Ha",$B$4:$B350,"&gt;="&amp;Boshqaruv!$C$9,$B$4:$B350,"&lt;="&amp;Boshqaruv!$C$10)=0,1,0),0)</f>
        <v>0</v>
      </c>
    </row>
    <row r="352" customFormat="false" ht="15" hidden="false" customHeight="false" outlineLevel="0" collapsed="false">
      <c r="A352" s="8" t="n">
        <v>348</v>
      </c>
      <c r="B352" s="13"/>
      <c r="C352" s="25"/>
      <c r="D352" s="26" t="str">
        <f aca="false">IF($C352="","",IFERROR(IF(INDEX(Bolalar!$B$5:$B$1804,MATCH($C352,Bolalar!$I$5:$I$1804,0))="","",INDEX(Bolalar!$B$5:$B$1804,MATCH($C352,Bolalar!$I$5:$I$1804,0))),""))</f>
        <v/>
      </c>
      <c r="E352" s="15" t="str">
        <f aca="false">IF($C352="","",IFERROR(IF(INDEX(Bolalar!$C$5:$C$1804,MATCH($C352,Bolalar!$I$5:$I$1804,0))="","",INDEX(Bolalar!$C$5:$C$1804,MATCH($C352,Bolalar!$I$5:$I$1804,0))),""))</f>
        <v/>
      </c>
      <c r="F352" s="24"/>
      <c r="G352" s="14" t="str">
        <f aca="false">IF(OR($E352="",$B352=""),"",INT(($B352-$E352)/365.25))</f>
        <v/>
      </c>
      <c r="H352" s="14" t="str">
        <f aca="false">IF($G352="","",IF($G352&lt;=5,"Ha","Yo'q"))</f>
        <v/>
      </c>
      <c r="I352" s="12"/>
      <c r="J352" s="12"/>
      <c r="K352" s="28" t="n">
        <f aca="false">IF(AND($C352&lt;&gt;"",$H352="Ha",$B352&gt;=Boshqaruv!$C$9,$B352&lt;=Boshqaruv!$C$10),IF(COUNTIFS($C$4:$C351,$C352,$H$4:$H351,"Ha",$B$4:$B351,"&gt;="&amp;Boshqaruv!$C$9,$B$4:$B351,"&lt;="&amp;Boshqaruv!$C$10)=0,1,0),0)</f>
        <v>0</v>
      </c>
    </row>
    <row r="353" customFormat="false" ht="15" hidden="false" customHeight="false" outlineLevel="0" collapsed="false">
      <c r="A353" s="8" t="n">
        <v>349</v>
      </c>
      <c r="B353" s="13"/>
      <c r="C353" s="25"/>
      <c r="D353" s="26" t="str">
        <f aca="false">IF($C353="","",IFERROR(IF(INDEX(Bolalar!$B$5:$B$1804,MATCH($C353,Bolalar!$I$5:$I$1804,0))="","",INDEX(Bolalar!$B$5:$B$1804,MATCH($C353,Bolalar!$I$5:$I$1804,0))),""))</f>
        <v/>
      </c>
      <c r="E353" s="15" t="str">
        <f aca="false">IF($C353="","",IFERROR(IF(INDEX(Bolalar!$C$5:$C$1804,MATCH($C353,Bolalar!$I$5:$I$1804,0))="","",INDEX(Bolalar!$C$5:$C$1804,MATCH($C353,Bolalar!$I$5:$I$1804,0))),""))</f>
        <v/>
      </c>
      <c r="F353" s="24"/>
      <c r="G353" s="14" t="str">
        <f aca="false">IF(OR($E353="",$B353=""),"",INT(($B353-$E353)/365.25))</f>
        <v/>
      </c>
      <c r="H353" s="14" t="str">
        <f aca="false">IF($G353="","",IF($G353&lt;=5,"Ha","Yo'q"))</f>
        <v/>
      </c>
      <c r="I353" s="12"/>
      <c r="J353" s="12"/>
      <c r="K353" s="28" t="n">
        <f aca="false">IF(AND($C353&lt;&gt;"",$H353="Ha",$B353&gt;=Boshqaruv!$C$9,$B353&lt;=Boshqaruv!$C$10),IF(COUNTIFS($C$4:$C352,$C353,$H$4:$H352,"Ha",$B$4:$B352,"&gt;="&amp;Boshqaruv!$C$9,$B$4:$B352,"&lt;="&amp;Boshqaruv!$C$10)=0,1,0),0)</f>
        <v>0</v>
      </c>
    </row>
    <row r="354" customFormat="false" ht="15" hidden="false" customHeight="false" outlineLevel="0" collapsed="false">
      <c r="A354" s="8" t="n">
        <v>350</v>
      </c>
      <c r="B354" s="13"/>
      <c r="C354" s="25"/>
      <c r="D354" s="26" t="str">
        <f aca="false">IF($C354="","",IFERROR(IF(INDEX(Bolalar!$B$5:$B$1804,MATCH($C354,Bolalar!$I$5:$I$1804,0))="","",INDEX(Bolalar!$B$5:$B$1804,MATCH($C354,Bolalar!$I$5:$I$1804,0))),""))</f>
        <v/>
      </c>
      <c r="E354" s="15" t="str">
        <f aca="false">IF($C354="","",IFERROR(IF(INDEX(Bolalar!$C$5:$C$1804,MATCH($C354,Bolalar!$I$5:$I$1804,0))="","",INDEX(Bolalar!$C$5:$C$1804,MATCH($C354,Bolalar!$I$5:$I$1804,0))),""))</f>
        <v/>
      </c>
      <c r="F354" s="24"/>
      <c r="G354" s="14" t="str">
        <f aca="false">IF(OR($E354="",$B354=""),"",INT(($B354-$E354)/365.25))</f>
        <v/>
      </c>
      <c r="H354" s="14" t="str">
        <f aca="false">IF($G354="","",IF($G354&lt;=5,"Ha","Yo'q"))</f>
        <v/>
      </c>
      <c r="I354" s="12"/>
      <c r="J354" s="12"/>
      <c r="K354" s="28" t="n">
        <f aca="false">IF(AND($C354&lt;&gt;"",$H354="Ha",$B354&gt;=Boshqaruv!$C$9,$B354&lt;=Boshqaruv!$C$10),IF(COUNTIFS($C$4:$C353,$C354,$H$4:$H353,"Ha",$B$4:$B353,"&gt;="&amp;Boshqaruv!$C$9,$B$4:$B353,"&lt;="&amp;Boshqaruv!$C$10)=0,1,0),0)</f>
        <v>0</v>
      </c>
    </row>
    <row r="355" customFormat="false" ht="15" hidden="false" customHeight="false" outlineLevel="0" collapsed="false">
      <c r="A355" s="8" t="n">
        <v>351</v>
      </c>
      <c r="B355" s="13"/>
      <c r="C355" s="25"/>
      <c r="D355" s="26" t="str">
        <f aca="false">IF($C355="","",IFERROR(IF(INDEX(Bolalar!$B$5:$B$1804,MATCH($C355,Bolalar!$I$5:$I$1804,0))="","",INDEX(Bolalar!$B$5:$B$1804,MATCH($C355,Bolalar!$I$5:$I$1804,0))),""))</f>
        <v/>
      </c>
      <c r="E355" s="15" t="str">
        <f aca="false">IF($C355="","",IFERROR(IF(INDEX(Bolalar!$C$5:$C$1804,MATCH($C355,Bolalar!$I$5:$I$1804,0))="","",INDEX(Bolalar!$C$5:$C$1804,MATCH($C355,Bolalar!$I$5:$I$1804,0))),""))</f>
        <v/>
      </c>
      <c r="F355" s="24"/>
      <c r="G355" s="14" t="str">
        <f aca="false">IF(OR($E355="",$B355=""),"",INT(($B355-$E355)/365.25))</f>
        <v/>
      </c>
      <c r="H355" s="14" t="str">
        <f aca="false">IF($G355="","",IF($G355&lt;=5,"Ha","Yo'q"))</f>
        <v/>
      </c>
      <c r="I355" s="12"/>
      <c r="J355" s="12"/>
      <c r="K355" s="28" t="n">
        <f aca="false">IF(AND($C355&lt;&gt;"",$H355="Ha",$B355&gt;=Boshqaruv!$C$9,$B355&lt;=Boshqaruv!$C$10),IF(COUNTIFS($C$4:$C354,$C355,$H$4:$H354,"Ha",$B$4:$B354,"&gt;="&amp;Boshqaruv!$C$9,$B$4:$B354,"&lt;="&amp;Boshqaruv!$C$10)=0,1,0),0)</f>
        <v>0</v>
      </c>
    </row>
    <row r="356" customFormat="false" ht="15" hidden="false" customHeight="false" outlineLevel="0" collapsed="false">
      <c r="A356" s="8" t="n">
        <v>352</v>
      </c>
      <c r="B356" s="13"/>
      <c r="C356" s="25"/>
      <c r="D356" s="26" t="str">
        <f aca="false">IF($C356="","",IFERROR(IF(INDEX(Bolalar!$B$5:$B$1804,MATCH($C356,Bolalar!$I$5:$I$1804,0))="","",INDEX(Bolalar!$B$5:$B$1804,MATCH($C356,Bolalar!$I$5:$I$1804,0))),""))</f>
        <v/>
      </c>
      <c r="E356" s="15" t="str">
        <f aca="false">IF($C356="","",IFERROR(IF(INDEX(Bolalar!$C$5:$C$1804,MATCH($C356,Bolalar!$I$5:$I$1804,0))="","",INDEX(Bolalar!$C$5:$C$1804,MATCH($C356,Bolalar!$I$5:$I$1804,0))),""))</f>
        <v/>
      </c>
      <c r="F356" s="24"/>
      <c r="G356" s="14" t="str">
        <f aca="false">IF(OR($E356="",$B356=""),"",INT(($B356-$E356)/365.25))</f>
        <v/>
      </c>
      <c r="H356" s="14" t="str">
        <f aca="false">IF($G356="","",IF($G356&lt;=5,"Ha","Yo'q"))</f>
        <v/>
      </c>
      <c r="I356" s="12"/>
      <c r="J356" s="12"/>
      <c r="K356" s="28" t="n">
        <f aca="false">IF(AND($C356&lt;&gt;"",$H356="Ha",$B356&gt;=Boshqaruv!$C$9,$B356&lt;=Boshqaruv!$C$10),IF(COUNTIFS($C$4:$C355,$C356,$H$4:$H355,"Ha",$B$4:$B355,"&gt;="&amp;Boshqaruv!$C$9,$B$4:$B355,"&lt;="&amp;Boshqaruv!$C$10)=0,1,0),0)</f>
        <v>0</v>
      </c>
    </row>
    <row r="357" customFormat="false" ht="15" hidden="false" customHeight="false" outlineLevel="0" collapsed="false">
      <c r="A357" s="8" t="n">
        <v>353</v>
      </c>
      <c r="B357" s="13"/>
      <c r="C357" s="25"/>
      <c r="D357" s="26" t="str">
        <f aca="false">IF($C357="","",IFERROR(IF(INDEX(Bolalar!$B$5:$B$1804,MATCH($C357,Bolalar!$I$5:$I$1804,0))="","",INDEX(Bolalar!$B$5:$B$1804,MATCH($C357,Bolalar!$I$5:$I$1804,0))),""))</f>
        <v/>
      </c>
      <c r="E357" s="15" t="str">
        <f aca="false">IF($C357="","",IFERROR(IF(INDEX(Bolalar!$C$5:$C$1804,MATCH($C357,Bolalar!$I$5:$I$1804,0))="","",INDEX(Bolalar!$C$5:$C$1804,MATCH($C357,Bolalar!$I$5:$I$1804,0))),""))</f>
        <v/>
      </c>
      <c r="F357" s="24"/>
      <c r="G357" s="14" t="str">
        <f aca="false">IF(OR($E357="",$B357=""),"",INT(($B357-$E357)/365.25))</f>
        <v/>
      </c>
      <c r="H357" s="14" t="str">
        <f aca="false">IF($G357="","",IF($G357&lt;=5,"Ha","Yo'q"))</f>
        <v/>
      </c>
      <c r="I357" s="12"/>
      <c r="J357" s="12"/>
      <c r="K357" s="28" t="n">
        <f aca="false">IF(AND($C357&lt;&gt;"",$H357="Ha",$B357&gt;=Boshqaruv!$C$9,$B357&lt;=Boshqaruv!$C$10),IF(COUNTIFS($C$4:$C356,$C357,$H$4:$H356,"Ha",$B$4:$B356,"&gt;="&amp;Boshqaruv!$C$9,$B$4:$B356,"&lt;="&amp;Boshqaruv!$C$10)=0,1,0),0)</f>
        <v>0</v>
      </c>
    </row>
    <row r="358" customFormat="false" ht="15" hidden="false" customHeight="false" outlineLevel="0" collapsed="false">
      <c r="A358" s="8" t="n">
        <v>354</v>
      </c>
      <c r="B358" s="13"/>
      <c r="C358" s="25"/>
      <c r="D358" s="26" t="str">
        <f aca="false">IF($C358="","",IFERROR(IF(INDEX(Bolalar!$B$5:$B$1804,MATCH($C358,Bolalar!$I$5:$I$1804,0))="","",INDEX(Bolalar!$B$5:$B$1804,MATCH($C358,Bolalar!$I$5:$I$1804,0))),""))</f>
        <v/>
      </c>
      <c r="E358" s="15" t="str">
        <f aca="false">IF($C358="","",IFERROR(IF(INDEX(Bolalar!$C$5:$C$1804,MATCH($C358,Bolalar!$I$5:$I$1804,0))="","",INDEX(Bolalar!$C$5:$C$1804,MATCH($C358,Bolalar!$I$5:$I$1804,0))),""))</f>
        <v/>
      </c>
      <c r="F358" s="24"/>
      <c r="G358" s="14" t="str">
        <f aca="false">IF(OR($E358="",$B358=""),"",INT(($B358-$E358)/365.25))</f>
        <v/>
      </c>
      <c r="H358" s="14" t="str">
        <f aca="false">IF($G358="","",IF($G358&lt;=5,"Ha","Yo'q"))</f>
        <v/>
      </c>
      <c r="I358" s="12"/>
      <c r="J358" s="12"/>
      <c r="K358" s="28" t="n">
        <f aca="false">IF(AND($C358&lt;&gt;"",$H358="Ha",$B358&gt;=Boshqaruv!$C$9,$B358&lt;=Boshqaruv!$C$10),IF(COUNTIFS($C$4:$C357,$C358,$H$4:$H357,"Ha",$B$4:$B357,"&gt;="&amp;Boshqaruv!$C$9,$B$4:$B357,"&lt;="&amp;Boshqaruv!$C$10)=0,1,0),0)</f>
        <v>0</v>
      </c>
    </row>
    <row r="359" customFormat="false" ht="15" hidden="false" customHeight="false" outlineLevel="0" collapsed="false">
      <c r="A359" s="8" t="n">
        <v>355</v>
      </c>
      <c r="B359" s="13"/>
      <c r="C359" s="25"/>
      <c r="D359" s="26" t="str">
        <f aca="false">IF($C359="","",IFERROR(IF(INDEX(Bolalar!$B$5:$B$1804,MATCH($C359,Bolalar!$I$5:$I$1804,0))="","",INDEX(Bolalar!$B$5:$B$1804,MATCH($C359,Bolalar!$I$5:$I$1804,0))),""))</f>
        <v/>
      </c>
      <c r="E359" s="15" t="str">
        <f aca="false">IF($C359="","",IFERROR(IF(INDEX(Bolalar!$C$5:$C$1804,MATCH($C359,Bolalar!$I$5:$I$1804,0))="","",INDEX(Bolalar!$C$5:$C$1804,MATCH($C359,Bolalar!$I$5:$I$1804,0))),""))</f>
        <v/>
      </c>
      <c r="F359" s="24"/>
      <c r="G359" s="14" t="str">
        <f aca="false">IF(OR($E359="",$B359=""),"",INT(($B359-$E359)/365.25))</f>
        <v/>
      </c>
      <c r="H359" s="14" t="str">
        <f aca="false">IF($G359="","",IF($G359&lt;=5,"Ha","Yo'q"))</f>
        <v/>
      </c>
      <c r="I359" s="12"/>
      <c r="J359" s="12"/>
      <c r="K359" s="28" t="n">
        <f aca="false">IF(AND($C359&lt;&gt;"",$H359="Ha",$B359&gt;=Boshqaruv!$C$9,$B359&lt;=Boshqaruv!$C$10),IF(COUNTIFS($C$4:$C358,$C359,$H$4:$H358,"Ha",$B$4:$B358,"&gt;="&amp;Boshqaruv!$C$9,$B$4:$B358,"&lt;="&amp;Boshqaruv!$C$10)=0,1,0),0)</f>
        <v>0</v>
      </c>
    </row>
    <row r="360" customFormat="false" ht="15" hidden="false" customHeight="false" outlineLevel="0" collapsed="false">
      <c r="A360" s="8" t="n">
        <v>356</v>
      </c>
      <c r="B360" s="13"/>
      <c r="C360" s="25"/>
      <c r="D360" s="26" t="str">
        <f aca="false">IF($C360="","",IFERROR(IF(INDEX(Bolalar!$B$5:$B$1804,MATCH($C360,Bolalar!$I$5:$I$1804,0))="","",INDEX(Bolalar!$B$5:$B$1804,MATCH($C360,Bolalar!$I$5:$I$1804,0))),""))</f>
        <v/>
      </c>
      <c r="E360" s="15" t="str">
        <f aca="false">IF($C360="","",IFERROR(IF(INDEX(Bolalar!$C$5:$C$1804,MATCH($C360,Bolalar!$I$5:$I$1804,0))="","",INDEX(Bolalar!$C$5:$C$1804,MATCH($C360,Bolalar!$I$5:$I$1804,0))),""))</f>
        <v/>
      </c>
      <c r="F360" s="24"/>
      <c r="G360" s="14" t="str">
        <f aca="false">IF(OR($E360="",$B360=""),"",INT(($B360-$E360)/365.25))</f>
        <v/>
      </c>
      <c r="H360" s="14" t="str">
        <f aca="false">IF($G360="","",IF($G360&lt;=5,"Ha","Yo'q"))</f>
        <v/>
      </c>
      <c r="I360" s="12"/>
      <c r="J360" s="12"/>
      <c r="K360" s="28" t="n">
        <f aca="false">IF(AND($C360&lt;&gt;"",$H360="Ha",$B360&gt;=Boshqaruv!$C$9,$B360&lt;=Boshqaruv!$C$10),IF(COUNTIFS($C$4:$C359,$C360,$H$4:$H359,"Ha",$B$4:$B359,"&gt;="&amp;Boshqaruv!$C$9,$B$4:$B359,"&lt;="&amp;Boshqaruv!$C$10)=0,1,0),0)</f>
        <v>0</v>
      </c>
    </row>
    <row r="361" customFormat="false" ht="15" hidden="false" customHeight="false" outlineLevel="0" collapsed="false">
      <c r="A361" s="8" t="n">
        <v>357</v>
      </c>
      <c r="B361" s="13"/>
      <c r="C361" s="25"/>
      <c r="D361" s="26" t="str">
        <f aca="false">IF($C361="","",IFERROR(IF(INDEX(Bolalar!$B$5:$B$1804,MATCH($C361,Bolalar!$I$5:$I$1804,0))="","",INDEX(Bolalar!$B$5:$B$1804,MATCH($C361,Bolalar!$I$5:$I$1804,0))),""))</f>
        <v/>
      </c>
      <c r="E361" s="15" t="str">
        <f aca="false">IF($C361="","",IFERROR(IF(INDEX(Bolalar!$C$5:$C$1804,MATCH($C361,Bolalar!$I$5:$I$1804,0))="","",INDEX(Bolalar!$C$5:$C$1804,MATCH($C361,Bolalar!$I$5:$I$1804,0))),""))</f>
        <v/>
      </c>
      <c r="F361" s="24"/>
      <c r="G361" s="14" t="str">
        <f aca="false">IF(OR($E361="",$B361=""),"",INT(($B361-$E361)/365.25))</f>
        <v/>
      </c>
      <c r="H361" s="14" t="str">
        <f aca="false">IF($G361="","",IF($G361&lt;=5,"Ha","Yo'q"))</f>
        <v/>
      </c>
      <c r="I361" s="12"/>
      <c r="J361" s="12"/>
      <c r="K361" s="28" t="n">
        <f aca="false">IF(AND($C361&lt;&gt;"",$H361="Ha",$B361&gt;=Boshqaruv!$C$9,$B361&lt;=Boshqaruv!$C$10),IF(COUNTIFS($C$4:$C360,$C361,$H$4:$H360,"Ha",$B$4:$B360,"&gt;="&amp;Boshqaruv!$C$9,$B$4:$B360,"&lt;="&amp;Boshqaruv!$C$10)=0,1,0),0)</f>
        <v>0</v>
      </c>
    </row>
    <row r="362" customFormat="false" ht="15" hidden="false" customHeight="false" outlineLevel="0" collapsed="false">
      <c r="A362" s="8" t="n">
        <v>358</v>
      </c>
      <c r="B362" s="13"/>
      <c r="C362" s="25"/>
      <c r="D362" s="26" t="str">
        <f aca="false">IF($C362="","",IFERROR(IF(INDEX(Bolalar!$B$5:$B$1804,MATCH($C362,Bolalar!$I$5:$I$1804,0))="","",INDEX(Bolalar!$B$5:$B$1804,MATCH($C362,Bolalar!$I$5:$I$1804,0))),""))</f>
        <v/>
      </c>
      <c r="E362" s="15" t="str">
        <f aca="false">IF($C362="","",IFERROR(IF(INDEX(Bolalar!$C$5:$C$1804,MATCH($C362,Bolalar!$I$5:$I$1804,0))="","",INDEX(Bolalar!$C$5:$C$1804,MATCH($C362,Bolalar!$I$5:$I$1804,0))),""))</f>
        <v/>
      </c>
      <c r="F362" s="24"/>
      <c r="G362" s="14" t="str">
        <f aca="false">IF(OR($E362="",$B362=""),"",INT(($B362-$E362)/365.25))</f>
        <v/>
      </c>
      <c r="H362" s="14" t="str">
        <f aca="false">IF($G362="","",IF($G362&lt;=5,"Ha","Yo'q"))</f>
        <v/>
      </c>
      <c r="I362" s="12"/>
      <c r="J362" s="12"/>
      <c r="K362" s="28" t="n">
        <f aca="false">IF(AND($C362&lt;&gt;"",$H362="Ha",$B362&gt;=Boshqaruv!$C$9,$B362&lt;=Boshqaruv!$C$10),IF(COUNTIFS($C$4:$C361,$C362,$H$4:$H361,"Ha",$B$4:$B361,"&gt;="&amp;Boshqaruv!$C$9,$B$4:$B361,"&lt;="&amp;Boshqaruv!$C$10)=0,1,0),0)</f>
        <v>0</v>
      </c>
    </row>
    <row r="363" customFormat="false" ht="15" hidden="false" customHeight="false" outlineLevel="0" collapsed="false">
      <c r="A363" s="8" t="n">
        <v>359</v>
      </c>
      <c r="B363" s="13"/>
      <c r="C363" s="25"/>
      <c r="D363" s="26" t="str">
        <f aca="false">IF($C363="","",IFERROR(IF(INDEX(Bolalar!$B$5:$B$1804,MATCH($C363,Bolalar!$I$5:$I$1804,0))="","",INDEX(Bolalar!$B$5:$B$1804,MATCH($C363,Bolalar!$I$5:$I$1804,0))),""))</f>
        <v/>
      </c>
      <c r="E363" s="15" t="str">
        <f aca="false">IF($C363="","",IFERROR(IF(INDEX(Bolalar!$C$5:$C$1804,MATCH($C363,Bolalar!$I$5:$I$1804,0))="","",INDEX(Bolalar!$C$5:$C$1804,MATCH($C363,Bolalar!$I$5:$I$1804,0))),""))</f>
        <v/>
      </c>
      <c r="F363" s="24"/>
      <c r="G363" s="14" t="str">
        <f aca="false">IF(OR($E363="",$B363=""),"",INT(($B363-$E363)/365.25))</f>
        <v/>
      </c>
      <c r="H363" s="14" t="str">
        <f aca="false">IF($G363="","",IF($G363&lt;=5,"Ha","Yo'q"))</f>
        <v/>
      </c>
      <c r="I363" s="12"/>
      <c r="J363" s="12"/>
      <c r="K363" s="28" t="n">
        <f aca="false">IF(AND($C363&lt;&gt;"",$H363="Ha",$B363&gt;=Boshqaruv!$C$9,$B363&lt;=Boshqaruv!$C$10),IF(COUNTIFS($C$4:$C362,$C363,$H$4:$H362,"Ha",$B$4:$B362,"&gt;="&amp;Boshqaruv!$C$9,$B$4:$B362,"&lt;="&amp;Boshqaruv!$C$10)=0,1,0),0)</f>
        <v>0</v>
      </c>
    </row>
    <row r="364" customFormat="false" ht="15" hidden="false" customHeight="false" outlineLevel="0" collapsed="false">
      <c r="A364" s="8" t="n">
        <v>360</v>
      </c>
      <c r="B364" s="13"/>
      <c r="C364" s="25"/>
      <c r="D364" s="26" t="str">
        <f aca="false">IF($C364="","",IFERROR(IF(INDEX(Bolalar!$B$5:$B$1804,MATCH($C364,Bolalar!$I$5:$I$1804,0))="","",INDEX(Bolalar!$B$5:$B$1804,MATCH($C364,Bolalar!$I$5:$I$1804,0))),""))</f>
        <v/>
      </c>
      <c r="E364" s="15" t="str">
        <f aca="false">IF($C364="","",IFERROR(IF(INDEX(Bolalar!$C$5:$C$1804,MATCH($C364,Bolalar!$I$5:$I$1804,0))="","",INDEX(Bolalar!$C$5:$C$1804,MATCH($C364,Bolalar!$I$5:$I$1804,0))),""))</f>
        <v/>
      </c>
      <c r="F364" s="24"/>
      <c r="G364" s="14" t="str">
        <f aca="false">IF(OR($E364="",$B364=""),"",INT(($B364-$E364)/365.25))</f>
        <v/>
      </c>
      <c r="H364" s="14" t="str">
        <f aca="false">IF($G364="","",IF($G364&lt;=5,"Ha","Yo'q"))</f>
        <v/>
      </c>
      <c r="I364" s="12"/>
      <c r="J364" s="12"/>
      <c r="K364" s="28" t="n">
        <f aca="false">IF(AND($C364&lt;&gt;"",$H364="Ha",$B364&gt;=Boshqaruv!$C$9,$B364&lt;=Boshqaruv!$C$10),IF(COUNTIFS($C$4:$C363,$C364,$H$4:$H363,"Ha",$B$4:$B363,"&gt;="&amp;Boshqaruv!$C$9,$B$4:$B363,"&lt;="&amp;Boshqaruv!$C$10)=0,1,0),0)</f>
        <v>0</v>
      </c>
    </row>
    <row r="365" customFormat="false" ht="15" hidden="false" customHeight="false" outlineLevel="0" collapsed="false">
      <c r="A365" s="8" t="n">
        <v>361</v>
      </c>
      <c r="B365" s="13"/>
      <c r="C365" s="25"/>
      <c r="D365" s="26" t="str">
        <f aca="false">IF($C365="","",IFERROR(IF(INDEX(Bolalar!$B$5:$B$1804,MATCH($C365,Bolalar!$I$5:$I$1804,0))="","",INDEX(Bolalar!$B$5:$B$1804,MATCH($C365,Bolalar!$I$5:$I$1804,0))),""))</f>
        <v/>
      </c>
      <c r="E365" s="15" t="str">
        <f aca="false">IF($C365="","",IFERROR(IF(INDEX(Bolalar!$C$5:$C$1804,MATCH($C365,Bolalar!$I$5:$I$1804,0))="","",INDEX(Bolalar!$C$5:$C$1804,MATCH($C365,Bolalar!$I$5:$I$1804,0))),""))</f>
        <v/>
      </c>
      <c r="F365" s="24"/>
      <c r="G365" s="14" t="str">
        <f aca="false">IF(OR($E365="",$B365=""),"",INT(($B365-$E365)/365.25))</f>
        <v/>
      </c>
      <c r="H365" s="14" t="str">
        <f aca="false">IF($G365="","",IF($G365&lt;=5,"Ha","Yo'q"))</f>
        <v/>
      </c>
      <c r="I365" s="12"/>
      <c r="J365" s="12"/>
      <c r="K365" s="28" t="n">
        <f aca="false">IF(AND($C365&lt;&gt;"",$H365="Ha",$B365&gt;=Boshqaruv!$C$9,$B365&lt;=Boshqaruv!$C$10),IF(COUNTIFS($C$4:$C364,$C365,$H$4:$H364,"Ha",$B$4:$B364,"&gt;="&amp;Boshqaruv!$C$9,$B$4:$B364,"&lt;="&amp;Boshqaruv!$C$10)=0,1,0),0)</f>
        <v>0</v>
      </c>
    </row>
    <row r="366" customFormat="false" ht="15" hidden="false" customHeight="false" outlineLevel="0" collapsed="false">
      <c r="A366" s="8" t="n">
        <v>362</v>
      </c>
      <c r="B366" s="13"/>
      <c r="C366" s="25"/>
      <c r="D366" s="26" t="str">
        <f aca="false">IF($C366="","",IFERROR(IF(INDEX(Bolalar!$B$5:$B$1804,MATCH($C366,Bolalar!$I$5:$I$1804,0))="","",INDEX(Bolalar!$B$5:$B$1804,MATCH($C366,Bolalar!$I$5:$I$1804,0))),""))</f>
        <v/>
      </c>
      <c r="E366" s="15" t="str">
        <f aca="false">IF($C366="","",IFERROR(IF(INDEX(Bolalar!$C$5:$C$1804,MATCH($C366,Bolalar!$I$5:$I$1804,0))="","",INDEX(Bolalar!$C$5:$C$1804,MATCH($C366,Bolalar!$I$5:$I$1804,0))),""))</f>
        <v/>
      </c>
      <c r="F366" s="24"/>
      <c r="G366" s="14" t="str">
        <f aca="false">IF(OR($E366="",$B366=""),"",INT(($B366-$E366)/365.25))</f>
        <v/>
      </c>
      <c r="H366" s="14" t="str">
        <f aca="false">IF($G366="","",IF($G366&lt;=5,"Ha","Yo'q"))</f>
        <v/>
      </c>
      <c r="I366" s="12"/>
      <c r="J366" s="12"/>
      <c r="K366" s="28" t="n">
        <f aca="false">IF(AND($C366&lt;&gt;"",$H366="Ha",$B366&gt;=Boshqaruv!$C$9,$B366&lt;=Boshqaruv!$C$10),IF(COUNTIFS($C$4:$C365,$C366,$H$4:$H365,"Ha",$B$4:$B365,"&gt;="&amp;Boshqaruv!$C$9,$B$4:$B365,"&lt;="&amp;Boshqaruv!$C$10)=0,1,0),0)</f>
        <v>0</v>
      </c>
    </row>
    <row r="367" customFormat="false" ht="15" hidden="false" customHeight="false" outlineLevel="0" collapsed="false">
      <c r="A367" s="8" t="n">
        <v>363</v>
      </c>
      <c r="B367" s="13"/>
      <c r="C367" s="25"/>
      <c r="D367" s="26" t="str">
        <f aca="false">IF($C367="","",IFERROR(IF(INDEX(Bolalar!$B$5:$B$1804,MATCH($C367,Bolalar!$I$5:$I$1804,0))="","",INDEX(Bolalar!$B$5:$B$1804,MATCH($C367,Bolalar!$I$5:$I$1804,0))),""))</f>
        <v/>
      </c>
      <c r="E367" s="15" t="str">
        <f aca="false">IF($C367="","",IFERROR(IF(INDEX(Bolalar!$C$5:$C$1804,MATCH($C367,Bolalar!$I$5:$I$1804,0))="","",INDEX(Bolalar!$C$5:$C$1804,MATCH($C367,Bolalar!$I$5:$I$1804,0))),""))</f>
        <v/>
      </c>
      <c r="F367" s="24"/>
      <c r="G367" s="14" t="str">
        <f aca="false">IF(OR($E367="",$B367=""),"",INT(($B367-$E367)/365.25))</f>
        <v/>
      </c>
      <c r="H367" s="14" t="str">
        <f aca="false">IF($G367="","",IF($G367&lt;=5,"Ha","Yo'q"))</f>
        <v/>
      </c>
      <c r="I367" s="12"/>
      <c r="J367" s="12"/>
      <c r="K367" s="28" t="n">
        <f aca="false">IF(AND($C367&lt;&gt;"",$H367="Ha",$B367&gt;=Boshqaruv!$C$9,$B367&lt;=Boshqaruv!$C$10),IF(COUNTIFS($C$4:$C366,$C367,$H$4:$H366,"Ha",$B$4:$B366,"&gt;="&amp;Boshqaruv!$C$9,$B$4:$B366,"&lt;="&amp;Boshqaruv!$C$10)=0,1,0),0)</f>
        <v>0</v>
      </c>
    </row>
    <row r="368" customFormat="false" ht="15" hidden="false" customHeight="false" outlineLevel="0" collapsed="false">
      <c r="A368" s="8" t="n">
        <v>364</v>
      </c>
      <c r="B368" s="13"/>
      <c r="C368" s="25"/>
      <c r="D368" s="26" t="str">
        <f aca="false">IF($C368="","",IFERROR(IF(INDEX(Bolalar!$B$5:$B$1804,MATCH($C368,Bolalar!$I$5:$I$1804,0))="","",INDEX(Bolalar!$B$5:$B$1804,MATCH($C368,Bolalar!$I$5:$I$1804,0))),""))</f>
        <v/>
      </c>
      <c r="E368" s="15" t="str">
        <f aca="false">IF($C368="","",IFERROR(IF(INDEX(Bolalar!$C$5:$C$1804,MATCH($C368,Bolalar!$I$5:$I$1804,0))="","",INDEX(Bolalar!$C$5:$C$1804,MATCH($C368,Bolalar!$I$5:$I$1804,0))),""))</f>
        <v/>
      </c>
      <c r="F368" s="24"/>
      <c r="G368" s="14" t="str">
        <f aca="false">IF(OR($E368="",$B368=""),"",INT(($B368-$E368)/365.25))</f>
        <v/>
      </c>
      <c r="H368" s="14" t="str">
        <f aca="false">IF($G368="","",IF($G368&lt;=5,"Ha","Yo'q"))</f>
        <v/>
      </c>
      <c r="I368" s="12"/>
      <c r="J368" s="12"/>
      <c r="K368" s="28" t="n">
        <f aca="false">IF(AND($C368&lt;&gt;"",$H368="Ha",$B368&gt;=Boshqaruv!$C$9,$B368&lt;=Boshqaruv!$C$10),IF(COUNTIFS($C$4:$C367,$C368,$H$4:$H367,"Ha",$B$4:$B367,"&gt;="&amp;Boshqaruv!$C$9,$B$4:$B367,"&lt;="&amp;Boshqaruv!$C$10)=0,1,0),0)</f>
        <v>0</v>
      </c>
    </row>
    <row r="369" customFormat="false" ht="15" hidden="false" customHeight="false" outlineLevel="0" collapsed="false">
      <c r="A369" s="8" t="n">
        <v>365</v>
      </c>
      <c r="B369" s="13"/>
      <c r="C369" s="25"/>
      <c r="D369" s="26" t="str">
        <f aca="false">IF($C369="","",IFERROR(IF(INDEX(Bolalar!$B$5:$B$1804,MATCH($C369,Bolalar!$I$5:$I$1804,0))="","",INDEX(Bolalar!$B$5:$B$1804,MATCH($C369,Bolalar!$I$5:$I$1804,0))),""))</f>
        <v/>
      </c>
      <c r="E369" s="15" t="str">
        <f aca="false">IF($C369="","",IFERROR(IF(INDEX(Bolalar!$C$5:$C$1804,MATCH($C369,Bolalar!$I$5:$I$1804,0))="","",INDEX(Bolalar!$C$5:$C$1804,MATCH($C369,Bolalar!$I$5:$I$1804,0))),""))</f>
        <v/>
      </c>
      <c r="F369" s="24"/>
      <c r="G369" s="14" t="str">
        <f aca="false">IF(OR($E369="",$B369=""),"",INT(($B369-$E369)/365.25))</f>
        <v/>
      </c>
      <c r="H369" s="14" t="str">
        <f aca="false">IF($G369="","",IF($G369&lt;=5,"Ha","Yo'q"))</f>
        <v/>
      </c>
      <c r="I369" s="12"/>
      <c r="J369" s="12"/>
      <c r="K369" s="28" t="n">
        <f aca="false">IF(AND($C369&lt;&gt;"",$H369="Ha",$B369&gt;=Boshqaruv!$C$9,$B369&lt;=Boshqaruv!$C$10),IF(COUNTIFS($C$4:$C368,$C369,$H$4:$H368,"Ha",$B$4:$B368,"&gt;="&amp;Boshqaruv!$C$9,$B$4:$B368,"&lt;="&amp;Boshqaruv!$C$10)=0,1,0),0)</f>
        <v>0</v>
      </c>
    </row>
    <row r="370" customFormat="false" ht="15" hidden="false" customHeight="false" outlineLevel="0" collapsed="false">
      <c r="A370" s="8" t="n">
        <v>366</v>
      </c>
      <c r="B370" s="13"/>
      <c r="C370" s="25"/>
      <c r="D370" s="26" t="str">
        <f aca="false">IF($C370="","",IFERROR(IF(INDEX(Bolalar!$B$5:$B$1804,MATCH($C370,Bolalar!$I$5:$I$1804,0))="","",INDEX(Bolalar!$B$5:$B$1804,MATCH($C370,Bolalar!$I$5:$I$1804,0))),""))</f>
        <v/>
      </c>
      <c r="E370" s="15" t="str">
        <f aca="false">IF($C370="","",IFERROR(IF(INDEX(Bolalar!$C$5:$C$1804,MATCH($C370,Bolalar!$I$5:$I$1804,0))="","",INDEX(Bolalar!$C$5:$C$1804,MATCH($C370,Bolalar!$I$5:$I$1804,0))),""))</f>
        <v/>
      </c>
      <c r="F370" s="24"/>
      <c r="G370" s="14" t="str">
        <f aca="false">IF(OR($E370="",$B370=""),"",INT(($B370-$E370)/365.25))</f>
        <v/>
      </c>
      <c r="H370" s="14" t="str">
        <f aca="false">IF($G370="","",IF($G370&lt;=5,"Ha","Yo'q"))</f>
        <v/>
      </c>
      <c r="I370" s="12"/>
      <c r="J370" s="12"/>
      <c r="K370" s="28" t="n">
        <f aca="false">IF(AND($C370&lt;&gt;"",$H370="Ha",$B370&gt;=Boshqaruv!$C$9,$B370&lt;=Boshqaruv!$C$10),IF(COUNTIFS($C$4:$C369,$C370,$H$4:$H369,"Ha",$B$4:$B369,"&gt;="&amp;Boshqaruv!$C$9,$B$4:$B369,"&lt;="&amp;Boshqaruv!$C$10)=0,1,0),0)</f>
        <v>0</v>
      </c>
    </row>
    <row r="371" customFormat="false" ht="15" hidden="false" customHeight="false" outlineLevel="0" collapsed="false">
      <c r="A371" s="8" t="n">
        <v>367</v>
      </c>
      <c r="B371" s="13"/>
      <c r="C371" s="25"/>
      <c r="D371" s="26" t="str">
        <f aca="false">IF($C371="","",IFERROR(IF(INDEX(Bolalar!$B$5:$B$1804,MATCH($C371,Bolalar!$I$5:$I$1804,0))="","",INDEX(Bolalar!$B$5:$B$1804,MATCH($C371,Bolalar!$I$5:$I$1804,0))),""))</f>
        <v/>
      </c>
      <c r="E371" s="15" t="str">
        <f aca="false">IF($C371="","",IFERROR(IF(INDEX(Bolalar!$C$5:$C$1804,MATCH($C371,Bolalar!$I$5:$I$1804,0))="","",INDEX(Bolalar!$C$5:$C$1804,MATCH($C371,Bolalar!$I$5:$I$1804,0))),""))</f>
        <v/>
      </c>
      <c r="F371" s="24"/>
      <c r="G371" s="14" t="str">
        <f aca="false">IF(OR($E371="",$B371=""),"",INT(($B371-$E371)/365.25))</f>
        <v/>
      </c>
      <c r="H371" s="14" t="str">
        <f aca="false">IF($G371="","",IF($G371&lt;=5,"Ha","Yo'q"))</f>
        <v/>
      </c>
      <c r="I371" s="12"/>
      <c r="J371" s="12"/>
      <c r="K371" s="28" t="n">
        <f aca="false">IF(AND($C371&lt;&gt;"",$H371="Ha",$B371&gt;=Boshqaruv!$C$9,$B371&lt;=Boshqaruv!$C$10),IF(COUNTIFS($C$4:$C370,$C371,$H$4:$H370,"Ha",$B$4:$B370,"&gt;="&amp;Boshqaruv!$C$9,$B$4:$B370,"&lt;="&amp;Boshqaruv!$C$10)=0,1,0),0)</f>
        <v>0</v>
      </c>
    </row>
    <row r="372" customFormat="false" ht="15" hidden="false" customHeight="false" outlineLevel="0" collapsed="false">
      <c r="A372" s="8" t="n">
        <v>368</v>
      </c>
      <c r="B372" s="13"/>
      <c r="C372" s="25"/>
      <c r="D372" s="26" t="str">
        <f aca="false">IF($C372="","",IFERROR(IF(INDEX(Bolalar!$B$5:$B$1804,MATCH($C372,Bolalar!$I$5:$I$1804,0))="","",INDEX(Bolalar!$B$5:$B$1804,MATCH($C372,Bolalar!$I$5:$I$1804,0))),""))</f>
        <v/>
      </c>
      <c r="E372" s="15" t="str">
        <f aca="false">IF($C372="","",IFERROR(IF(INDEX(Bolalar!$C$5:$C$1804,MATCH($C372,Bolalar!$I$5:$I$1804,0))="","",INDEX(Bolalar!$C$5:$C$1804,MATCH($C372,Bolalar!$I$5:$I$1804,0))),""))</f>
        <v/>
      </c>
      <c r="F372" s="24"/>
      <c r="G372" s="14" t="str">
        <f aca="false">IF(OR($E372="",$B372=""),"",INT(($B372-$E372)/365.25))</f>
        <v/>
      </c>
      <c r="H372" s="14" t="str">
        <f aca="false">IF($G372="","",IF($G372&lt;=5,"Ha","Yo'q"))</f>
        <v/>
      </c>
      <c r="I372" s="12"/>
      <c r="J372" s="12"/>
      <c r="K372" s="28" t="n">
        <f aca="false">IF(AND($C372&lt;&gt;"",$H372="Ha",$B372&gt;=Boshqaruv!$C$9,$B372&lt;=Boshqaruv!$C$10),IF(COUNTIFS($C$4:$C371,$C372,$H$4:$H371,"Ha",$B$4:$B371,"&gt;="&amp;Boshqaruv!$C$9,$B$4:$B371,"&lt;="&amp;Boshqaruv!$C$10)=0,1,0),0)</f>
        <v>0</v>
      </c>
    </row>
    <row r="373" customFormat="false" ht="15" hidden="false" customHeight="false" outlineLevel="0" collapsed="false">
      <c r="A373" s="8" t="n">
        <v>369</v>
      </c>
      <c r="B373" s="13"/>
      <c r="C373" s="25"/>
      <c r="D373" s="26" t="str">
        <f aca="false">IF($C373="","",IFERROR(IF(INDEX(Bolalar!$B$5:$B$1804,MATCH($C373,Bolalar!$I$5:$I$1804,0))="","",INDEX(Bolalar!$B$5:$B$1804,MATCH($C373,Bolalar!$I$5:$I$1804,0))),""))</f>
        <v/>
      </c>
      <c r="E373" s="15" t="str">
        <f aca="false">IF($C373="","",IFERROR(IF(INDEX(Bolalar!$C$5:$C$1804,MATCH($C373,Bolalar!$I$5:$I$1804,0))="","",INDEX(Bolalar!$C$5:$C$1804,MATCH($C373,Bolalar!$I$5:$I$1804,0))),""))</f>
        <v/>
      </c>
      <c r="F373" s="24"/>
      <c r="G373" s="14" t="str">
        <f aca="false">IF(OR($E373="",$B373=""),"",INT(($B373-$E373)/365.25))</f>
        <v/>
      </c>
      <c r="H373" s="14" t="str">
        <f aca="false">IF($G373="","",IF($G373&lt;=5,"Ha","Yo'q"))</f>
        <v/>
      </c>
      <c r="I373" s="12"/>
      <c r="J373" s="12"/>
      <c r="K373" s="28" t="n">
        <f aca="false">IF(AND($C373&lt;&gt;"",$H373="Ha",$B373&gt;=Boshqaruv!$C$9,$B373&lt;=Boshqaruv!$C$10),IF(COUNTIFS($C$4:$C372,$C373,$H$4:$H372,"Ha",$B$4:$B372,"&gt;="&amp;Boshqaruv!$C$9,$B$4:$B372,"&lt;="&amp;Boshqaruv!$C$10)=0,1,0),0)</f>
        <v>0</v>
      </c>
    </row>
    <row r="374" customFormat="false" ht="15" hidden="false" customHeight="false" outlineLevel="0" collapsed="false">
      <c r="A374" s="8" t="n">
        <v>370</v>
      </c>
      <c r="B374" s="13"/>
      <c r="C374" s="25"/>
      <c r="D374" s="26" t="str">
        <f aca="false">IF($C374="","",IFERROR(IF(INDEX(Bolalar!$B$5:$B$1804,MATCH($C374,Bolalar!$I$5:$I$1804,0))="","",INDEX(Bolalar!$B$5:$B$1804,MATCH($C374,Bolalar!$I$5:$I$1804,0))),""))</f>
        <v/>
      </c>
      <c r="E374" s="15" t="str">
        <f aca="false">IF($C374="","",IFERROR(IF(INDEX(Bolalar!$C$5:$C$1804,MATCH($C374,Bolalar!$I$5:$I$1804,0))="","",INDEX(Bolalar!$C$5:$C$1804,MATCH($C374,Bolalar!$I$5:$I$1804,0))),""))</f>
        <v/>
      </c>
      <c r="F374" s="24"/>
      <c r="G374" s="14" t="str">
        <f aca="false">IF(OR($E374="",$B374=""),"",INT(($B374-$E374)/365.25))</f>
        <v/>
      </c>
      <c r="H374" s="14" t="str">
        <f aca="false">IF($G374="","",IF($G374&lt;=5,"Ha","Yo'q"))</f>
        <v/>
      </c>
      <c r="I374" s="12"/>
      <c r="J374" s="12"/>
      <c r="K374" s="28" t="n">
        <f aca="false">IF(AND($C374&lt;&gt;"",$H374="Ha",$B374&gt;=Boshqaruv!$C$9,$B374&lt;=Boshqaruv!$C$10),IF(COUNTIFS($C$4:$C373,$C374,$H$4:$H373,"Ha",$B$4:$B373,"&gt;="&amp;Boshqaruv!$C$9,$B$4:$B373,"&lt;="&amp;Boshqaruv!$C$10)=0,1,0),0)</f>
        <v>0</v>
      </c>
    </row>
    <row r="375" customFormat="false" ht="15" hidden="false" customHeight="false" outlineLevel="0" collapsed="false">
      <c r="A375" s="8" t="n">
        <v>371</v>
      </c>
      <c r="B375" s="13"/>
      <c r="C375" s="25"/>
      <c r="D375" s="26" t="str">
        <f aca="false">IF($C375="","",IFERROR(IF(INDEX(Bolalar!$B$5:$B$1804,MATCH($C375,Bolalar!$I$5:$I$1804,0))="","",INDEX(Bolalar!$B$5:$B$1804,MATCH($C375,Bolalar!$I$5:$I$1804,0))),""))</f>
        <v/>
      </c>
      <c r="E375" s="15" t="str">
        <f aca="false">IF($C375="","",IFERROR(IF(INDEX(Bolalar!$C$5:$C$1804,MATCH($C375,Bolalar!$I$5:$I$1804,0))="","",INDEX(Bolalar!$C$5:$C$1804,MATCH($C375,Bolalar!$I$5:$I$1804,0))),""))</f>
        <v/>
      </c>
      <c r="F375" s="24"/>
      <c r="G375" s="14" t="str">
        <f aca="false">IF(OR($E375="",$B375=""),"",INT(($B375-$E375)/365.25))</f>
        <v/>
      </c>
      <c r="H375" s="14" t="str">
        <f aca="false">IF($G375="","",IF($G375&lt;=5,"Ha","Yo'q"))</f>
        <v/>
      </c>
      <c r="I375" s="12"/>
      <c r="J375" s="12"/>
      <c r="K375" s="28" t="n">
        <f aca="false">IF(AND($C375&lt;&gt;"",$H375="Ha",$B375&gt;=Boshqaruv!$C$9,$B375&lt;=Boshqaruv!$C$10),IF(COUNTIFS($C$4:$C374,$C375,$H$4:$H374,"Ha",$B$4:$B374,"&gt;="&amp;Boshqaruv!$C$9,$B$4:$B374,"&lt;="&amp;Boshqaruv!$C$10)=0,1,0),0)</f>
        <v>0</v>
      </c>
    </row>
    <row r="376" customFormat="false" ht="15" hidden="false" customHeight="false" outlineLevel="0" collapsed="false">
      <c r="A376" s="8" t="n">
        <v>372</v>
      </c>
      <c r="B376" s="13"/>
      <c r="C376" s="25"/>
      <c r="D376" s="26" t="str">
        <f aca="false">IF($C376="","",IFERROR(IF(INDEX(Bolalar!$B$5:$B$1804,MATCH($C376,Bolalar!$I$5:$I$1804,0))="","",INDEX(Bolalar!$B$5:$B$1804,MATCH($C376,Bolalar!$I$5:$I$1804,0))),""))</f>
        <v/>
      </c>
      <c r="E376" s="15" t="str">
        <f aca="false">IF($C376="","",IFERROR(IF(INDEX(Bolalar!$C$5:$C$1804,MATCH($C376,Bolalar!$I$5:$I$1804,0))="","",INDEX(Bolalar!$C$5:$C$1804,MATCH($C376,Bolalar!$I$5:$I$1804,0))),""))</f>
        <v/>
      </c>
      <c r="F376" s="24"/>
      <c r="G376" s="14" t="str">
        <f aca="false">IF(OR($E376="",$B376=""),"",INT(($B376-$E376)/365.25))</f>
        <v/>
      </c>
      <c r="H376" s="14" t="str">
        <f aca="false">IF($G376="","",IF($G376&lt;=5,"Ha","Yo'q"))</f>
        <v/>
      </c>
      <c r="I376" s="12"/>
      <c r="J376" s="12"/>
      <c r="K376" s="28" t="n">
        <f aca="false">IF(AND($C376&lt;&gt;"",$H376="Ha",$B376&gt;=Boshqaruv!$C$9,$B376&lt;=Boshqaruv!$C$10),IF(COUNTIFS($C$4:$C375,$C376,$H$4:$H375,"Ha",$B$4:$B375,"&gt;="&amp;Boshqaruv!$C$9,$B$4:$B375,"&lt;="&amp;Boshqaruv!$C$10)=0,1,0),0)</f>
        <v>0</v>
      </c>
    </row>
    <row r="377" customFormat="false" ht="15" hidden="false" customHeight="false" outlineLevel="0" collapsed="false">
      <c r="A377" s="8" t="n">
        <v>373</v>
      </c>
      <c r="B377" s="13"/>
      <c r="C377" s="25"/>
      <c r="D377" s="26" t="str">
        <f aca="false">IF($C377="","",IFERROR(IF(INDEX(Bolalar!$B$5:$B$1804,MATCH($C377,Bolalar!$I$5:$I$1804,0))="","",INDEX(Bolalar!$B$5:$B$1804,MATCH($C377,Bolalar!$I$5:$I$1804,0))),""))</f>
        <v/>
      </c>
      <c r="E377" s="15" t="str">
        <f aca="false">IF($C377="","",IFERROR(IF(INDEX(Bolalar!$C$5:$C$1804,MATCH($C377,Bolalar!$I$5:$I$1804,0))="","",INDEX(Bolalar!$C$5:$C$1804,MATCH($C377,Bolalar!$I$5:$I$1804,0))),""))</f>
        <v/>
      </c>
      <c r="F377" s="24"/>
      <c r="G377" s="14" t="str">
        <f aca="false">IF(OR($E377="",$B377=""),"",INT(($B377-$E377)/365.25))</f>
        <v/>
      </c>
      <c r="H377" s="14" t="str">
        <f aca="false">IF($G377="","",IF($G377&lt;=5,"Ha","Yo'q"))</f>
        <v/>
      </c>
      <c r="I377" s="12"/>
      <c r="J377" s="12"/>
      <c r="K377" s="28" t="n">
        <f aca="false">IF(AND($C377&lt;&gt;"",$H377="Ha",$B377&gt;=Boshqaruv!$C$9,$B377&lt;=Boshqaruv!$C$10),IF(COUNTIFS($C$4:$C376,$C377,$H$4:$H376,"Ha",$B$4:$B376,"&gt;="&amp;Boshqaruv!$C$9,$B$4:$B376,"&lt;="&amp;Boshqaruv!$C$10)=0,1,0),0)</f>
        <v>0</v>
      </c>
    </row>
    <row r="378" customFormat="false" ht="15" hidden="false" customHeight="false" outlineLevel="0" collapsed="false">
      <c r="A378" s="8" t="n">
        <v>374</v>
      </c>
      <c r="B378" s="13"/>
      <c r="C378" s="25"/>
      <c r="D378" s="26" t="str">
        <f aca="false">IF($C378="","",IFERROR(IF(INDEX(Bolalar!$B$5:$B$1804,MATCH($C378,Bolalar!$I$5:$I$1804,0))="","",INDEX(Bolalar!$B$5:$B$1804,MATCH($C378,Bolalar!$I$5:$I$1804,0))),""))</f>
        <v/>
      </c>
      <c r="E378" s="15" t="str">
        <f aca="false">IF($C378="","",IFERROR(IF(INDEX(Bolalar!$C$5:$C$1804,MATCH($C378,Bolalar!$I$5:$I$1804,0))="","",INDEX(Bolalar!$C$5:$C$1804,MATCH($C378,Bolalar!$I$5:$I$1804,0))),""))</f>
        <v/>
      </c>
      <c r="F378" s="24"/>
      <c r="G378" s="14" t="str">
        <f aca="false">IF(OR($E378="",$B378=""),"",INT(($B378-$E378)/365.25))</f>
        <v/>
      </c>
      <c r="H378" s="14" t="str">
        <f aca="false">IF($G378="","",IF($G378&lt;=5,"Ha","Yo'q"))</f>
        <v/>
      </c>
      <c r="I378" s="12"/>
      <c r="J378" s="12"/>
      <c r="K378" s="28" t="n">
        <f aca="false">IF(AND($C378&lt;&gt;"",$H378="Ha",$B378&gt;=Boshqaruv!$C$9,$B378&lt;=Boshqaruv!$C$10),IF(COUNTIFS($C$4:$C377,$C378,$H$4:$H377,"Ha",$B$4:$B377,"&gt;="&amp;Boshqaruv!$C$9,$B$4:$B377,"&lt;="&amp;Boshqaruv!$C$10)=0,1,0),0)</f>
        <v>0</v>
      </c>
    </row>
    <row r="379" customFormat="false" ht="15" hidden="false" customHeight="false" outlineLevel="0" collapsed="false">
      <c r="A379" s="8" t="n">
        <v>375</v>
      </c>
      <c r="B379" s="13"/>
      <c r="C379" s="25"/>
      <c r="D379" s="26" t="str">
        <f aca="false">IF($C379="","",IFERROR(IF(INDEX(Bolalar!$B$5:$B$1804,MATCH($C379,Bolalar!$I$5:$I$1804,0))="","",INDEX(Bolalar!$B$5:$B$1804,MATCH($C379,Bolalar!$I$5:$I$1804,0))),""))</f>
        <v/>
      </c>
      <c r="E379" s="15" t="str">
        <f aca="false">IF($C379="","",IFERROR(IF(INDEX(Bolalar!$C$5:$C$1804,MATCH($C379,Bolalar!$I$5:$I$1804,0))="","",INDEX(Bolalar!$C$5:$C$1804,MATCH($C379,Bolalar!$I$5:$I$1804,0))),""))</f>
        <v/>
      </c>
      <c r="F379" s="24"/>
      <c r="G379" s="14" t="str">
        <f aca="false">IF(OR($E379="",$B379=""),"",INT(($B379-$E379)/365.25))</f>
        <v/>
      </c>
      <c r="H379" s="14" t="str">
        <f aca="false">IF($G379="","",IF($G379&lt;=5,"Ha","Yo'q"))</f>
        <v/>
      </c>
      <c r="I379" s="12"/>
      <c r="J379" s="12"/>
      <c r="K379" s="28" t="n">
        <f aca="false">IF(AND($C379&lt;&gt;"",$H379="Ha",$B379&gt;=Boshqaruv!$C$9,$B379&lt;=Boshqaruv!$C$10),IF(COUNTIFS($C$4:$C378,$C379,$H$4:$H378,"Ha",$B$4:$B378,"&gt;="&amp;Boshqaruv!$C$9,$B$4:$B378,"&lt;="&amp;Boshqaruv!$C$10)=0,1,0),0)</f>
        <v>0</v>
      </c>
    </row>
    <row r="380" customFormat="false" ht="15" hidden="false" customHeight="false" outlineLevel="0" collapsed="false">
      <c r="A380" s="8" t="n">
        <v>376</v>
      </c>
      <c r="B380" s="13"/>
      <c r="C380" s="25"/>
      <c r="D380" s="26" t="str">
        <f aca="false">IF($C380="","",IFERROR(IF(INDEX(Bolalar!$B$5:$B$1804,MATCH($C380,Bolalar!$I$5:$I$1804,0))="","",INDEX(Bolalar!$B$5:$B$1804,MATCH($C380,Bolalar!$I$5:$I$1804,0))),""))</f>
        <v/>
      </c>
      <c r="E380" s="15" t="str">
        <f aca="false">IF($C380="","",IFERROR(IF(INDEX(Bolalar!$C$5:$C$1804,MATCH($C380,Bolalar!$I$5:$I$1804,0))="","",INDEX(Bolalar!$C$5:$C$1804,MATCH($C380,Bolalar!$I$5:$I$1804,0))),""))</f>
        <v/>
      </c>
      <c r="F380" s="24"/>
      <c r="G380" s="14" t="str">
        <f aca="false">IF(OR($E380="",$B380=""),"",INT(($B380-$E380)/365.25))</f>
        <v/>
      </c>
      <c r="H380" s="14" t="str">
        <f aca="false">IF($G380="","",IF($G380&lt;=5,"Ha","Yo'q"))</f>
        <v/>
      </c>
      <c r="I380" s="12"/>
      <c r="J380" s="12"/>
      <c r="K380" s="28" t="n">
        <f aca="false">IF(AND($C380&lt;&gt;"",$H380="Ha",$B380&gt;=Boshqaruv!$C$9,$B380&lt;=Boshqaruv!$C$10),IF(COUNTIFS($C$4:$C379,$C380,$H$4:$H379,"Ha",$B$4:$B379,"&gt;="&amp;Boshqaruv!$C$9,$B$4:$B379,"&lt;="&amp;Boshqaruv!$C$10)=0,1,0),0)</f>
        <v>0</v>
      </c>
    </row>
    <row r="381" customFormat="false" ht="15" hidden="false" customHeight="false" outlineLevel="0" collapsed="false">
      <c r="A381" s="8" t="n">
        <v>377</v>
      </c>
      <c r="B381" s="13"/>
      <c r="C381" s="25"/>
      <c r="D381" s="26" t="str">
        <f aca="false">IF($C381="","",IFERROR(IF(INDEX(Bolalar!$B$5:$B$1804,MATCH($C381,Bolalar!$I$5:$I$1804,0))="","",INDEX(Bolalar!$B$5:$B$1804,MATCH($C381,Bolalar!$I$5:$I$1804,0))),""))</f>
        <v/>
      </c>
      <c r="E381" s="15" t="str">
        <f aca="false">IF($C381="","",IFERROR(IF(INDEX(Bolalar!$C$5:$C$1804,MATCH($C381,Bolalar!$I$5:$I$1804,0))="","",INDEX(Bolalar!$C$5:$C$1804,MATCH($C381,Bolalar!$I$5:$I$1804,0))),""))</f>
        <v/>
      </c>
      <c r="F381" s="24"/>
      <c r="G381" s="14" t="str">
        <f aca="false">IF(OR($E381="",$B381=""),"",INT(($B381-$E381)/365.25))</f>
        <v/>
      </c>
      <c r="H381" s="14" t="str">
        <f aca="false">IF($G381="","",IF($G381&lt;=5,"Ha","Yo'q"))</f>
        <v/>
      </c>
      <c r="I381" s="12"/>
      <c r="J381" s="12"/>
      <c r="K381" s="28" t="n">
        <f aca="false">IF(AND($C381&lt;&gt;"",$H381="Ha",$B381&gt;=Boshqaruv!$C$9,$B381&lt;=Boshqaruv!$C$10),IF(COUNTIFS($C$4:$C380,$C381,$H$4:$H380,"Ha",$B$4:$B380,"&gt;="&amp;Boshqaruv!$C$9,$B$4:$B380,"&lt;="&amp;Boshqaruv!$C$10)=0,1,0),0)</f>
        <v>0</v>
      </c>
    </row>
    <row r="382" customFormat="false" ht="15" hidden="false" customHeight="false" outlineLevel="0" collapsed="false">
      <c r="A382" s="8" t="n">
        <v>378</v>
      </c>
      <c r="B382" s="13"/>
      <c r="C382" s="25"/>
      <c r="D382" s="26" t="str">
        <f aca="false">IF($C382="","",IFERROR(IF(INDEX(Bolalar!$B$5:$B$1804,MATCH($C382,Bolalar!$I$5:$I$1804,0))="","",INDEX(Bolalar!$B$5:$B$1804,MATCH($C382,Bolalar!$I$5:$I$1804,0))),""))</f>
        <v/>
      </c>
      <c r="E382" s="15" t="str">
        <f aca="false">IF($C382="","",IFERROR(IF(INDEX(Bolalar!$C$5:$C$1804,MATCH($C382,Bolalar!$I$5:$I$1804,0))="","",INDEX(Bolalar!$C$5:$C$1804,MATCH($C382,Bolalar!$I$5:$I$1804,0))),""))</f>
        <v/>
      </c>
      <c r="F382" s="24"/>
      <c r="G382" s="14" t="str">
        <f aca="false">IF(OR($E382="",$B382=""),"",INT(($B382-$E382)/365.25))</f>
        <v/>
      </c>
      <c r="H382" s="14" t="str">
        <f aca="false">IF($G382="","",IF($G382&lt;=5,"Ha","Yo'q"))</f>
        <v/>
      </c>
      <c r="I382" s="12"/>
      <c r="J382" s="12"/>
      <c r="K382" s="28" t="n">
        <f aca="false">IF(AND($C382&lt;&gt;"",$H382="Ha",$B382&gt;=Boshqaruv!$C$9,$B382&lt;=Boshqaruv!$C$10),IF(COUNTIFS($C$4:$C381,$C382,$H$4:$H381,"Ha",$B$4:$B381,"&gt;="&amp;Boshqaruv!$C$9,$B$4:$B381,"&lt;="&amp;Boshqaruv!$C$10)=0,1,0),0)</f>
        <v>0</v>
      </c>
    </row>
    <row r="383" customFormat="false" ht="15" hidden="false" customHeight="false" outlineLevel="0" collapsed="false">
      <c r="A383" s="8" t="n">
        <v>379</v>
      </c>
      <c r="B383" s="13"/>
      <c r="C383" s="25"/>
      <c r="D383" s="26" t="str">
        <f aca="false">IF($C383="","",IFERROR(IF(INDEX(Bolalar!$B$5:$B$1804,MATCH($C383,Bolalar!$I$5:$I$1804,0))="","",INDEX(Bolalar!$B$5:$B$1804,MATCH($C383,Bolalar!$I$5:$I$1804,0))),""))</f>
        <v/>
      </c>
      <c r="E383" s="15" t="str">
        <f aca="false">IF($C383="","",IFERROR(IF(INDEX(Bolalar!$C$5:$C$1804,MATCH($C383,Bolalar!$I$5:$I$1804,0))="","",INDEX(Bolalar!$C$5:$C$1804,MATCH($C383,Bolalar!$I$5:$I$1804,0))),""))</f>
        <v/>
      </c>
      <c r="F383" s="24"/>
      <c r="G383" s="14" t="str">
        <f aca="false">IF(OR($E383="",$B383=""),"",INT(($B383-$E383)/365.25))</f>
        <v/>
      </c>
      <c r="H383" s="14" t="str">
        <f aca="false">IF($G383="","",IF($G383&lt;=5,"Ha","Yo'q"))</f>
        <v/>
      </c>
      <c r="I383" s="12"/>
      <c r="J383" s="12"/>
      <c r="K383" s="28" t="n">
        <f aca="false">IF(AND($C383&lt;&gt;"",$H383="Ha",$B383&gt;=Boshqaruv!$C$9,$B383&lt;=Boshqaruv!$C$10),IF(COUNTIFS($C$4:$C382,$C383,$H$4:$H382,"Ha",$B$4:$B382,"&gt;="&amp;Boshqaruv!$C$9,$B$4:$B382,"&lt;="&amp;Boshqaruv!$C$10)=0,1,0),0)</f>
        <v>0</v>
      </c>
    </row>
    <row r="384" customFormat="false" ht="15" hidden="false" customHeight="false" outlineLevel="0" collapsed="false">
      <c r="A384" s="8" t="n">
        <v>380</v>
      </c>
      <c r="B384" s="13"/>
      <c r="C384" s="25"/>
      <c r="D384" s="26" t="str">
        <f aca="false">IF($C384="","",IFERROR(IF(INDEX(Bolalar!$B$5:$B$1804,MATCH($C384,Bolalar!$I$5:$I$1804,0))="","",INDEX(Bolalar!$B$5:$B$1804,MATCH($C384,Bolalar!$I$5:$I$1804,0))),""))</f>
        <v/>
      </c>
      <c r="E384" s="15" t="str">
        <f aca="false">IF($C384="","",IFERROR(IF(INDEX(Bolalar!$C$5:$C$1804,MATCH($C384,Bolalar!$I$5:$I$1804,0))="","",INDEX(Bolalar!$C$5:$C$1804,MATCH($C384,Bolalar!$I$5:$I$1804,0))),""))</f>
        <v/>
      </c>
      <c r="F384" s="24"/>
      <c r="G384" s="14" t="str">
        <f aca="false">IF(OR($E384="",$B384=""),"",INT(($B384-$E384)/365.25))</f>
        <v/>
      </c>
      <c r="H384" s="14" t="str">
        <f aca="false">IF($G384="","",IF($G384&lt;=5,"Ha","Yo'q"))</f>
        <v/>
      </c>
      <c r="I384" s="12"/>
      <c r="J384" s="12"/>
      <c r="K384" s="28" t="n">
        <f aca="false">IF(AND($C384&lt;&gt;"",$H384="Ha",$B384&gt;=Boshqaruv!$C$9,$B384&lt;=Boshqaruv!$C$10),IF(COUNTIFS($C$4:$C383,$C384,$H$4:$H383,"Ha",$B$4:$B383,"&gt;="&amp;Boshqaruv!$C$9,$B$4:$B383,"&lt;="&amp;Boshqaruv!$C$10)=0,1,0),0)</f>
        <v>0</v>
      </c>
    </row>
    <row r="385" customFormat="false" ht="15" hidden="false" customHeight="false" outlineLevel="0" collapsed="false">
      <c r="A385" s="8" t="n">
        <v>381</v>
      </c>
      <c r="B385" s="13"/>
      <c r="C385" s="25"/>
      <c r="D385" s="26" t="str">
        <f aca="false">IF($C385="","",IFERROR(IF(INDEX(Bolalar!$B$5:$B$1804,MATCH($C385,Bolalar!$I$5:$I$1804,0))="","",INDEX(Bolalar!$B$5:$B$1804,MATCH($C385,Bolalar!$I$5:$I$1804,0))),""))</f>
        <v/>
      </c>
      <c r="E385" s="15" t="str">
        <f aca="false">IF($C385="","",IFERROR(IF(INDEX(Bolalar!$C$5:$C$1804,MATCH($C385,Bolalar!$I$5:$I$1804,0))="","",INDEX(Bolalar!$C$5:$C$1804,MATCH($C385,Bolalar!$I$5:$I$1804,0))),""))</f>
        <v/>
      </c>
      <c r="F385" s="24"/>
      <c r="G385" s="14" t="str">
        <f aca="false">IF(OR($E385="",$B385=""),"",INT(($B385-$E385)/365.25))</f>
        <v/>
      </c>
      <c r="H385" s="14" t="str">
        <f aca="false">IF($G385="","",IF($G385&lt;=5,"Ha","Yo'q"))</f>
        <v/>
      </c>
      <c r="I385" s="12"/>
      <c r="J385" s="12"/>
      <c r="K385" s="28" t="n">
        <f aca="false">IF(AND($C385&lt;&gt;"",$H385="Ha",$B385&gt;=Boshqaruv!$C$9,$B385&lt;=Boshqaruv!$C$10),IF(COUNTIFS($C$4:$C384,$C385,$H$4:$H384,"Ha",$B$4:$B384,"&gt;="&amp;Boshqaruv!$C$9,$B$4:$B384,"&lt;="&amp;Boshqaruv!$C$10)=0,1,0),0)</f>
        <v>0</v>
      </c>
    </row>
    <row r="386" customFormat="false" ht="15" hidden="false" customHeight="false" outlineLevel="0" collapsed="false">
      <c r="A386" s="8" t="n">
        <v>382</v>
      </c>
      <c r="B386" s="13"/>
      <c r="C386" s="25"/>
      <c r="D386" s="26" t="str">
        <f aca="false">IF($C386="","",IFERROR(IF(INDEX(Bolalar!$B$5:$B$1804,MATCH($C386,Bolalar!$I$5:$I$1804,0))="","",INDEX(Bolalar!$B$5:$B$1804,MATCH($C386,Bolalar!$I$5:$I$1804,0))),""))</f>
        <v/>
      </c>
      <c r="E386" s="15" t="str">
        <f aca="false">IF($C386="","",IFERROR(IF(INDEX(Bolalar!$C$5:$C$1804,MATCH($C386,Bolalar!$I$5:$I$1804,0))="","",INDEX(Bolalar!$C$5:$C$1804,MATCH($C386,Bolalar!$I$5:$I$1804,0))),""))</f>
        <v/>
      </c>
      <c r="F386" s="24"/>
      <c r="G386" s="14" t="str">
        <f aca="false">IF(OR($E386="",$B386=""),"",INT(($B386-$E386)/365.25))</f>
        <v/>
      </c>
      <c r="H386" s="14" t="str">
        <f aca="false">IF($G386="","",IF($G386&lt;=5,"Ha","Yo'q"))</f>
        <v/>
      </c>
      <c r="I386" s="12"/>
      <c r="J386" s="12"/>
      <c r="K386" s="28" t="n">
        <f aca="false">IF(AND($C386&lt;&gt;"",$H386="Ha",$B386&gt;=Boshqaruv!$C$9,$B386&lt;=Boshqaruv!$C$10),IF(COUNTIFS($C$4:$C385,$C386,$H$4:$H385,"Ha",$B$4:$B385,"&gt;="&amp;Boshqaruv!$C$9,$B$4:$B385,"&lt;="&amp;Boshqaruv!$C$10)=0,1,0),0)</f>
        <v>0</v>
      </c>
    </row>
    <row r="387" customFormat="false" ht="15" hidden="false" customHeight="false" outlineLevel="0" collapsed="false">
      <c r="A387" s="8" t="n">
        <v>383</v>
      </c>
      <c r="B387" s="13"/>
      <c r="C387" s="25"/>
      <c r="D387" s="26" t="str">
        <f aca="false">IF($C387="","",IFERROR(IF(INDEX(Bolalar!$B$5:$B$1804,MATCH($C387,Bolalar!$I$5:$I$1804,0))="","",INDEX(Bolalar!$B$5:$B$1804,MATCH($C387,Bolalar!$I$5:$I$1804,0))),""))</f>
        <v/>
      </c>
      <c r="E387" s="15" t="str">
        <f aca="false">IF($C387="","",IFERROR(IF(INDEX(Bolalar!$C$5:$C$1804,MATCH($C387,Bolalar!$I$5:$I$1804,0))="","",INDEX(Bolalar!$C$5:$C$1804,MATCH($C387,Bolalar!$I$5:$I$1804,0))),""))</f>
        <v/>
      </c>
      <c r="F387" s="24"/>
      <c r="G387" s="14" t="str">
        <f aca="false">IF(OR($E387="",$B387=""),"",INT(($B387-$E387)/365.25))</f>
        <v/>
      </c>
      <c r="H387" s="14" t="str">
        <f aca="false">IF($G387="","",IF($G387&lt;=5,"Ha","Yo'q"))</f>
        <v/>
      </c>
      <c r="I387" s="12"/>
      <c r="J387" s="12"/>
      <c r="K387" s="28" t="n">
        <f aca="false">IF(AND($C387&lt;&gt;"",$H387="Ha",$B387&gt;=Boshqaruv!$C$9,$B387&lt;=Boshqaruv!$C$10),IF(COUNTIFS($C$4:$C386,$C387,$H$4:$H386,"Ha",$B$4:$B386,"&gt;="&amp;Boshqaruv!$C$9,$B$4:$B386,"&lt;="&amp;Boshqaruv!$C$10)=0,1,0),0)</f>
        <v>0</v>
      </c>
    </row>
    <row r="388" customFormat="false" ht="15" hidden="false" customHeight="false" outlineLevel="0" collapsed="false">
      <c r="A388" s="8" t="n">
        <v>384</v>
      </c>
      <c r="B388" s="13"/>
      <c r="C388" s="25"/>
      <c r="D388" s="26" t="str">
        <f aca="false">IF($C388="","",IFERROR(IF(INDEX(Bolalar!$B$5:$B$1804,MATCH($C388,Bolalar!$I$5:$I$1804,0))="","",INDEX(Bolalar!$B$5:$B$1804,MATCH($C388,Bolalar!$I$5:$I$1804,0))),""))</f>
        <v/>
      </c>
      <c r="E388" s="15" t="str">
        <f aca="false">IF($C388="","",IFERROR(IF(INDEX(Bolalar!$C$5:$C$1804,MATCH($C388,Bolalar!$I$5:$I$1804,0))="","",INDEX(Bolalar!$C$5:$C$1804,MATCH($C388,Bolalar!$I$5:$I$1804,0))),""))</f>
        <v/>
      </c>
      <c r="F388" s="24"/>
      <c r="G388" s="14" t="str">
        <f aca="false">IF(OR($E388="",$B388=""),"",INT(($B388-$E388)/365.25))</f>
        <v/>
      </c>
      <c r="H388" s="14" t="str">
        <f aca="false">IF($G388="","",IF($G388&lt;=5,"Ha","Yo'q"))</f>
        <v/>
      </c>
      <c r="I388" s="12"/>
      <c r="J388" s="12"/>
      <c r="K388" s="28" t="n">
        <f aca="false">IF(AND($C388&lt;&gt;"",$H388="Ha",$B388&gt;=Boshqaruv!$C$9,$B388&lt;=Boshqaruv!$C$10),IF(COUNTIFS($C$4:$C387,$C388,$H$4:$H387,"Ha",$B$4:$B387,"&gt;="&amp;Boshqaruv!$C$9,$B$4:$B387,"&lt;="&amp;Boshqaruv!$C$10)=0,1,0),0)</f>
        <v>0</v>
      </c>
    </row>
    <row r="389" customFormat="false" ht="15" hidden="false" customHeight="false" outlineLevel="0" collapsed="false">
      <c r="A389" s="8" t="n">
        <v>385</v>
      </c>
      <c r="B389" s="13"/>
      <c r="C389" s="25"/>
      <c r="D389" s="26" t="str">
        <f aca="false">IF($C389="","",IFERROR(IF(INDEX(Bolalar!$B$5:$B$1804,MATCH($C389,Bolalar!$I$5:$I$1804,0))="","",INDEX(Bolalar!$B$5:$B$1804,MATCH($C389,Bolalar!$I$5:$I$1804,0))),""))</f>
        <v/>
      </c>
      <c r="E389" s="15" t="str">
        <f aca="false">IF($C389="","",IFERROR(IF(INDEX(Bolalar!$C$5:$C$1804,MATCH($C389,Bolalar!$I$5:$I$1804,0))="","",INDEX(Bolalar!$C$5:$C$1804,MATCH($C389,Bolalar!$I$5:$I$1804,0))),""))</f>
        <v/>
      </c>
      <c r="F389" s="24"/>
      <c r="G389" s="14" t="str">
        <f aca="false">IF(OR($E389="",$B389=""),"",INT(($B389-$E389)/365.25))</f>
        <v/>
      </c>
      <c r="H389" s="14" t="str">
        <f aca="false">IF($G389="","",IF($G389&lt;=5,"Ha","Yo'q"))</f>
        <v/>
      </c>
      <c r="I389" s="12"/>
      <c r="J389" s="12"/>
      <c r="K389" s="28" t="n">
        <f aca="false">IF(AND($C389&lt;&gt;"",$H389="Ha",$B389&gt;=Boshqaruv!$C$9,$B389&lt;=Boshqaruv!$C$10),IF(COUNTIFS($C$4:$C388,$C389,$H$4:$H388,"Ha",$B$4:$B388,"&gt;="&amp;Boshqaruv!$C$9,$B$4:$B388,"&lt;="&amp;Boshqaruv!$C$10)=0,1,0),0)</f>
        <v>0</v>
      </c>
    </row>
    <row r="390" customFormat="false" ht="15" hidden="false" customHeight="false" outlineLevel="0" collapsed="false">
      <c r="A390" s="8" t="n">
        <v>386</v>
      </c>
      <c r="B390" s="13"/>
      <c r="C390" s="25"/>
      <c r="D390" s="26" t="str">
        <f aca="false">IF($C390="","",IFERROR(IF(INDEX(Bolalar!$B$5:$B$1804,MATCH($C390,Bolalar!$I$5:$I$1804,0))="","",INDEX(Bolalar!$B$5:$B$1804,MATCH($C390,Bolalar!$I$5:$I$1804,0))),""))</f>
        <v/>
      </c>
      <c r="E390" s="15" t="str">
        <f aca="false">IF($C390="","",IFERROR(IF(INDEX(Bolalar!$C$5:$C$1804,MATCH($C390,Bolalar!$I$5:$I$1804,0))="","",INDEX(Bolalar!$C$5:$C$1804,MATCH($C390,Bolalar!$I$5:$I$1804,0))),""))</f>
        <v/>
      </c>
      <c r="F390" s="24"/>
      <c r="G390" s="14" t="str">
        <f aca="false">IF(OR($E390="",$B390=""),"",INT(($B390-$E390)/365.25))</f>
        <v/>
      </c>
      <c r="H390" s="14" t="str">
        <f aca="false">IF($G390="","",IF($G390&lt;=5,"Ha","Yo'q"))</f>
        <v/>
      </c>
      <c r="I390" s="12"/>
      <c r="J390" s="12"/>
      <c r="K390" s="28" t="n">
        <f aca="false">IF(AND($C390&lt;&gt;"",$H390="Ha",$B390&gt;=Boshqaruv!$C$9,$B390&lt;=Boshqaruv!$C$10),IF(COUNTIFS($C$4:$C389,$C390,$H$4:$H389,"Ha",$B$4:$B389,"&gt;="&amp;Boshqaruv!$C$9,$B$4:$B389,"&lt;="&amp;Boshqaruv!$C$10)=0,1,0),0)</f>
        <v>0</v>
      </c>
    </row>
    <row r="391" customFormat="false" ht="15" hidden="false" customHeight="false" outlineLevel="0" collapsed="false">
      <c r="A391" s="8" t="n">
        <v>387</v>
      </c>
      <c r="B391" s="13"/>
      <c r="C391" s="25"/>
      <c r="D391" s="26" t="str">
        <f aca="false">IF($C391="","",IFERROR(IF(INDEX(Bolalar!$B$5:$B$1804,MATCH($C391,Bolalar!$I$5:$I$1804,0))="","",INDEX(Bolalar!$B$5:$B$1804,MATCH($C391,Bolalar!$I$5:$I$1804,0))),""))</f>
        <v/>
      </c>
      <c r="E391" s="15" t="str">
        <f aca="false">IF($C391="","",IFERROR(IF(INDEX(Bolalar!$C$5:$C$1804,MATCH($C391,Bolalar!$I$5:$I$1804,0))="","",INDEX(Bolalar!$C$5:$C$1804,MATCH($C391,Bolalar!$I$5:$I$1804,0))),""))</f>
        <v/>
      </c>
      <c r="F391" s="24"/>
      <c r="G391" s="14" t="str">
        <f aca="false">IF(OR($E391="",$B391=""),"",INT(($B391-$E391)/365.25))</f>
        <v/>
      </c>
      <c r="H391" s="14" t="str">
        <f aca="false">IF($G391="","",IF($G391&lt;=5,"Ha","Yo'q"))</f>
        <v/>
      </c>
      <c r="I391" s="12"/>
      <c r="J391" s="12"/>
      <c r="K391" s="28" t="n">
        <f aca="false">IF(AND($C391&lt;&gt;"",$H391="Ha",$B391&gt;=Boshqaruv!$C$9,$B391&lt;=Boshqaruv!$C$10),IF(COUNTIFS($C$4:$C390,$C391,$H$4:$H390,"Ha",$B$4:$B390,"&gt;="&amp;Boshqaruv!$C$9,$B$4:$B390,"&lt;="&amp;Boshqaruv!$C$10)=0,1,0),0)</f>
        <v>0</v>
      </c>
    </row>
    <row r="392" customFormat="false" ht="15" hidden="false" customHeight="false" outlineLevel="0" collapsed="false">
      <c r="A392" s="8" t="n">
        <v>388</v>
      </c>
      <c r="B392" s="13"/>
      <c r="C392" s="25"/>
      <c r="D392" s="26" t="str">
        <f aca="false">IF($C392="","",IFERROR(IF(INDEX(Bolalar!$B$5:$B$1804,MATCH($C392,Bolalar!$I$5:$I$1804,0))="","",INDEX(Bolalar!$B$5:$B$1804,MATCH($C392,Bolalar!$I$5:$I$1804,0))),""))</f>
        <v/>
      </c>
      <c r="E392" s="15" t="str">
        <f aca="false">IF($C392="","",IFERROR(IF(INDEX(Bolalar!$C$5:$C$1804,MATCH($C392,Bolalar!$I$5:$I$1804,0))="","",INDEX(Bolalar!$C$5:$C$1804,MATCH($C392,Bolalar!$I$5:$I$1804,0))),""))</f>
        <v/>
      </c>
      <c r="F392" s="24"/>
      <c r="G392" s="14" t="str">
        <f aca="false">IF(OR($E392="",$B392=""),"",INT(($B392-$E392)/365.25))</f>
        <v/>
      </c>
      <c r="H392" s="14" t="str">
        <f aca="false">IF($G392="","",IF($G392&lt;=5,"Ha","Yo'q"))</f>
        <v/>
      </c>
      <c r="I392" s="12"/>
      <c r="J392" s="12"/>
      <c r="K392" s="28" t="n">
        <f aca="false">IF(AND($C392&lt;&gt;"",$H392="Ha",$B392&gt;=Boshqaruv!$C$9,$B392&lt;=Boshqaruv!$C$10),IF(COUNTIFS($C$4:$C391,$C392,$H$4:$H391,"Ha",$B$4:$B391,"&gt;="&amp;Boshqaruv!$C$9,$B$4:$B391,"&lt;="&amp;Boshqaruv!$C$10)=0,1,0),0)</f>
        <v>0</v>
      </c>
    </row>
    <row r="393" customFormat="false" ht="15" hidden="false" customHeight="false" outlineLevel="0" collapsed="false">
      <c r="A393" s="8" t="n">
        <v>389</v>
      </c>
      <c r="B393" s="13"/>
      <c r="C393" s="25"/>
      <c r="D393" s="26" t="str">
        <f aca="false">IF($C393="","",IFERROR(IF(INDEX(Bolalar!$B$5:$B$1804,MATCH($C393,Bolalar!$I$5:$I$1804,0))="","",INDEX(Bolalar!$B$5:$B$1804,MATCH($C393,Bolalar!$I$5:$I$1804,0))),""))</f>
        <v/>
      </c>
      <c r="E393" s="15" t="str">
        <f aca="false">IF($C393="","",IFERROR(IF(INDEX(Bolalar!$C$5:$C$1804,MATCH($C393,Bolalar!$I$5:$I$1804,0))="","",INDEX(Bolalar!$C$5:$C$1804,MATCH($C393,Bolalar!$I$5:$I$1804,0))),""))</f>
        <v/>
      </c>
      <c r="F393" s="24"/>
      <c r="G393" s="14" t="str">
        <f aca="false">IF(OR($E393="",$B393=""),"",INT(($B393-$E393)/365.25))</f>
        <v/>
      </c>
      <c r="H393" s="14" t="str">
        <f aca="false">IF($G393="","",IF($G393&lt;=5,"Ha","Yo'q"))</f>
        <v/>
      </c>
      <c r="I393" s="12"/>
      <c r="J393" s="12"/>
      <c r="K393" s="28" t="n">
        <f aca="false">IF(AND($C393&lt;&gt;"",$H393="Ha",$B393&gt;=Boshqaruv!$C$9,$B393&lt;=Boshqaruv!$C$10),IF(COUNTIFS($C$4:$C392,$C393,$H$4:$H392,"Ha",$B$4:$B392,"&gt;="&amp;Boshqaruv!$C$9,$B$4:$B392,"&lt;="&amp;Boshqaruv!$C$10)=0,1,0),0)</f>
        <v>0</v>
      </c>
    </row>
    <row r="394" customFormat="false" ht="15" hidden="false" customHeight="false" outlineLevel="0" collapsed="false">
      <c r="A394" s="8" t="n">
        <v>390</v>
      </c>
      <c r="B394" s="13"/>
      <c r="C394" s="25"/>
      <c r="D394" s="26" t="str">
        <f aca="false">IF($C394="","",IFERROR(IF(INDEX(Bolalar!$B$5:$B$1804,MATCH($C394,Bolalar!$I$5:$I$1804,0))="","",INDEX(Bolalar!$B$5:$B$1804,MATCH($C394,Bolalar!$I$5:$I$1804,0))),""))</f>
        <v/>
      </c>
      <c r="E394" s="15" t="str">
        <f aca="false">IF($C394="","",IFERROR(IF(INDEX(Bolalar!$C$5:$C$1804,MATCH($C394,Bolalar!$I$5:$I$1804,0))="","",INDEX(Bolalar!$C$5:$C$1804,MATCH($C394,Bolalar!$I$5:$I$1804,0))),""))</f>
        <v/>
      </c>
      <c r="F394" s="24"/>
      <c r="G394" s="14" t="str">
        <f aca="false">IF(OR($E394="",$B394=""),"",INT(($B394-$E394)/365.25))</f>
        <v/>
      </c>
      <c r="H394" s="14" t="str">
        <f aca="false">IF($G394="","",IF($G394&lt;=5,"Ha","Yo'q"))</f>
        <v/>
      </c>
      <c r="I394" s="12"/>
      <c r="J394" s="12"/>
      <c r="K394" s="28" t="n">
        <f aca="false">IF(AND($C394&lt;&gt;"",$H394="Ha",$B394&gt;=Boshqaruv!$C$9,$B394&lt;=Boshqaruv!$C$10),IF(COUNTIFS($C$4:$C393,$C394,$H$4:$H393,"Ha",$B$4:$B393,"&gt;="&amp;Boshqaruv!$C$9,$B$4:$B393,"&lt;="&amp;Boshqaruv!$C$10)=0,1,0),0)</f>
        <v>0</v>
      </c>
    </row>
    <row r="395" customFormat="false" ht="15" hidden="false" customHeight="false" outlineLevel="0" collapsed="false">
      <c r="A395" s="8" t="n">
        <v>391</v>
      </c>
      <c r="B395" s="13"/>
      <c r="C395" s="25"/>
      <c r="D395" s="26" t="str">
        <f aca="false">IF($C395="","",IFERROR(IF(INDEX(Bolalar!$B$5:$B$1804,MATCH($C395,Bolalar!$I$5:$I$1804,0))="","",INDEX(Bolalar!$B$5:$B$1804,MATCH($C395,Bolalar!$I$5:$I$1804,0))),""))</f>
        <v/>
      </c>
      <c r="E395" s="15" t="str">
        <f aca="false">IF($C395="","",IFERROR(IF(INDEX(Bolalar!$C$5:$C$1804,MATCH($C395,Bolalar!$I$5:$I$1804,0))="","",INDEX(Bolalar!$C$5:$C$1804,MATCH($C395,Bolalar!$I$5:$I$1804,0))),""))</f>
        <v/>
      </c>
      <c r="F395" s="24"/>
      <c r="G395" s="14" t="str">
        <f aca="false">IF(OR($E395="",$B395=""),"",INT(($B395-$E395)/365.25))</f>
        <v/>
      </c>
      <c r="H395" s="14" t="str">
        <f aca="false">IF($G395="","",IF($G395&lt;=5,"Ha","Yo'q"))</f>
        <v/>
      </c>
      <c r="I395" s="12"/>
      <c r="J395" s="12"/>
      <c r="K395" s="28" t="n">
        <f aca="false">IF(AND($C395&lt;&gt;"",$H395="Ha",$B395&gt;=Boshqaruv!$C$9,$B395&lt;=Boshqaruv!$C$10),IF(COUNTIFS($C$4:$C394,$C395,$H$4:$H394,"Ha",$B$4:$B394,"&gt;="&amp;Boshqaruv!$C$9,$B$4:$B394,"&lt;="&amp;Boshqaruv!$C$10)=0,1,0),0)</f>
        <v>0</v>
      </c>
    </row>
    <row r="396" customFormat="false" ht="15" hidden="false" customHeight="false" outlineLevel="0" collapsed="false">
      <c r="A396" s="8" t="n">
        <v>392</v>
      </c>
      <c r="B396" s="13"/>
      <c r="C396" s="25"/>
      <c r="D396" s="26" t="str">
        <f aca="false">IF($C396="","",IFERROR(IF(INDEX(Bolalar!$B$5:$B$1804,MATCH($C396,Bolalar!$I$5:$I$1804,0))="","",INDEX(Bolalar!$B$5:$B$1804,MATCH($C396,Bolalar!$I$5:$I$1804,0))),""))</f>
        <v/>
      </c>
      <c r="E396" s="15" t="str">
        <f aca="false">IF($C396="","",IFERROR(IF(INDEX(Bolalar!$C$5:$C$1804,MATCH($C396,Bolalar!$I$5:$I$1804,0))="","",INDEX(Bolalar!$C$5:$C$1804,MATCH($C396,Bolalar!$I$5:$I$1804,0))),""))</f>
        <v/>
      </c>
      <c r="F396" s="24"/>
      <c r="G396" s="14" t="str">
        <f aca="false">IF(OR($E396="",$B396=""),"",INT(($B396-$E396)/365.25))</f>
        <v/>
      </c>
      <c r="H396" s="14" t="str">
        <f aca="false">IF($G396="","",IF($G396&lt;=5,"Ha","Yo'q"))</f>
        <v/>
      </c>
      <c r="I396" s="12"/>
      <c r="J396" s="12"/>
      <c r="K396" s="28" t="n">
        <f aca="false">IF(AND($C396&lt;&gt;"",$H396="Ha",$B396&gt;=Boshqaruv!$C$9,$B396&lt;=Boshqaruv!$C$10),IF(COUNTIFS($C$4:$C395,$C396,$H$4:$H395,"Ha",$B$4:$B395,"&gt;="&amp;Boshqaruv!$C$9,$B$4:$B395,"&lt;="&amp;Boshqaruv!$C$10)=0,1,0),0)</f>
        <v>0</v>
      </c>
    </row>
    <row r="397" customFormat="false" ht="15" hidden="false" customHeight="false" outlineLevel="0" collapsed="false">
      <c r="A397" s="8" t="n">
        <v>393</v>
      </c>
      <c r="B397" s="13"/>
      <c r="C397" s="25"/>
      <c r="D397" s="26" t="str">
        <f aca="false">IF($C397="","",IFERROR(IF(INDEX(Bolalar!$B$5:$B$1804,MATCH($C397,Bolalar!$I$5:$I$1804,0))="","",INDEX(Bolalar!$B$5:$B$1804,MATCH($C397,Bolalar!$I$5:$I$1804,0))),""))</f>
        <v/>
      </c>
      <c r="E397" s="15" t="str">
        <f aca="false">IF($C397="","",IFERROR(IF(INDEX(Bolalar!$C$5:$C$1804,MATCH($C397,Bolalar!$I$5:$I$1804,0))="","",INDEX(Bolalar!$C$5:$C$1804,MATCH($C397,Bolalar!$I$5:$I$1804,0))),""))</f>
        <v/>
      </c>
      <c r="F397" s="24"/>
      <c r="G397" s="14" t="str">
        <f aca="false">IF(OR($E397="",$B397=""),"",INT(($B397-$E397)/365.25))</f>
        <v/>
      </c>
      <c r="H397" s="14" t="str">
        <f aca="false">IF($G397="","",IF($G397&lt;=5,"Ha","Yo'q"))</f>
        <v/>
      </c>
      <c r="I397" s="12"/>
      <c r="J397" s="12"/>
      <c r="K397" s="28" t="n">
        <f aca="false">IF(AND($C397&lt;&gt;"",$H397="Ha",$B397&gt;=Boshqaruv!$C$9,$B397&lt;=Boshqaruv!$C$10),IF(COUNTIFS($C$4:$C396,$C397,$H$4:$H396,"Ha",$B$4:$B396,"&gt;="&amp;Boshqaruv!$C$9,$B$4:$B396,"&lt;="&amp;Boshqaruv!$C$10)=0,1,0),0)</f>
        <v>0</v>
      </c>
    </row>
    <row r="398" customFormat="false" ht="15" hidden="false" customHeight="false" outlineLevel="0" collapsed="false">
      <c r="A398" s="8" t="n">
        <v>394</v>
      </c>
      <c r="B398" s="13"/>
      <c r="C398" s="25"/>
      <c r="D398" s="26" t="str">
        <f aca="false">IF($C398="","",IFERROR(IF(INDEX(Bolalar!$B$5:$B$1804,MATCH($C398,Bolalar!$I$5:$I$1804,0))="","",INDEX(Bolalar!$B$5:$B$1804,MATCH($C398,Bolalar!$I$5:$I$1804,0))),""))</f>
        <v/>
      </c>
      <c r="E398" s="15" t="str">
        <f aca="false">IF($C398="","",IFERROR(IF(INDEX(Bolalar!$C$5:$C$1804,MATCH($C398,Bolalar!$I$5:$I$1804,0))="","",INDEX(Bolalar!$C$5:$C$1804,MATCH($C398,Bolalar!$I$5:$I$1804,0))),""))</f>
        <v/>
      </c>
      <c r="F398" s="24"/>
      <c r="G398" s="14" t="str">
        <f aca="false">IF(OR($E398="",$B398=""),"",INT(($B398-$E398)/365.25))</f>
        <v/>
      </c>
      <c r="H398" s="14" t="str">
        <f aca="false">IF($G398="","",IF($G398&lt;=5,"Ha","Yo'q"))</f>
        <v/>
      </c>
      <c r="I398" s="12"/>
      <c r="J398" s="12"/>
      <c r="K398" s="28" t="n">
        <f aca="false">IF(AND($C398&lt;&gt;"",$H398="Ha",$B398&gt;=Boshqaruv!$C$9,$B398&lt;=Boshqaruv!$C$10),IF(COUNTIFS($C$4:$C397,$C398,$H$4:$H397,"Ha",$B$4:$B397,"&gt;="&amp;Boshqaruv!$C$9,$B$4:$B397,"&lt;="&amp;Boshqaruv!$C$10)=0,1,0),0)</f>
        <v>0</v>
      </c>
    </row>
    <row r="399" customFormat="false" ht="15" hidden="false" customHeight="false" outlineLevel="0" collapsed="false">
      <c r="A399" s="8" t="n">
        <v>395</v>
      </c>
      <c r="B399" s="13"/>
      <c r="C399" s="25"/>
      <c r="D399" s="26" t="str">
        <f aca="false">IF($C399="","",IFERROR(IF(INDEX(Bolalar!$B$5:$B$1804,MATCH($C399,Bolalar!$I$5:$I$1804,0))="","",INDEX(Bolalar!$B$5:$B$1804,MATCH($C399,Bolalar!$I$5:$I$1804,0))),""))</f>
        <v/>
      </c>
      <c r="E399" s="15" t="str">
        <f aca="false">IF($C399="","",IFERROR(IF(INDEX(Bolalar!$C$5:$C$1804,MATCH($C399,Bolalar!$I$5:$I$1804,0))="","",INDEX(Bolalar!$C$5:$C$1804,MATCH($C399,Bolalar!$I$5:$I$1804,0))),""))</f>
        <v/>
      </c>
      <c r="F399" s="24"/>
      <c r="G399" s="14" t="str">
        <f aca="false">IF(OR($E399="",$B399=""),"",INT(($B399-$E399)/365.25))</f>
        <v/>
      </c>
      <c r="H399" s="14" t="str">
        <f aca="false">IF($G399="","",IF($G399&lt;=5,"Ha","Yo'q"))</f>
        <v/>
      </c>
      <c r="I399" s="12"/>
      <c r="J399" s="12"/>
      <c r="K399" s="28" t="n">
        <f aca="false">IF(AND($C399&lt;&gt;"",$H399="Ha",$B399&gt;=Boshqaruv!$C$9,$B399&lt;=Boshqaruv!$C$10),IF(COUNTIFS($C$4:$C398,$C399,$H$4:$H398,"Ha",$B$4:$B398,"&gt;="&amp;Boshqaruv!$C$9,$B$4:$B398,"&lt;="&amp;Boshqaruv!$C$10)=0,1,0),0)</f>
        <v>0</v>
      </c>
    </row>
    <row r="400" customFormat="false" ht="15" hidden="false" customHeight="false" outlineLevel="0" collapsed="false">
      <c r="A400" s="8" t="n">
        <v>396</v>
      </c>
      <c r="B400" s="13"/>
      <c r="C400" s="25"/>
      <c r="D400" s="26" t="str">
        <f aca="false">IF($C400="","",IFERROR(IF(INDEX(Bolalar!$B$5:$B$1804,MATCH($C400,Bolalar!$I$5:$I$1804,0))="","",INDEX(Bolalar!$B$5:$B$1804,MATCH($C400,Bolalar!$I$5:$I$1804,0))),""))</f>
        <v/>
      </c>
      <c r="E400" s="15" t="str">
        <f aca="false">IF($C400="","",IFERROR(IF(INDEX(Bolalar!$C$5:$C$1804,MATCH($C400,Bolalar!$I$5:$I$1804,0))="","",INDEX(Bolalar!$C$5:$C$1804,MATCH($C400,Bolalar!$I$5:$I$1804,0))),""))</f>
        <v/>
      </c>
      <c r="F400" s="24"/>
      <c r="G400" s="14" t="str">
        <f aca="false">IF(OR($E400="",$B400=""),"",INT(($B400-$E400)/365.25))</f>
        <v/>
      </c>
      <c r="H400" s="14" t="str">
        <f aca="false">IF($G400="","",IF($G400&lt;=5,"Ha","Yo'q"))</f>
        <v/>
      </c>
      <c r="I400" s="12"/>
      <c r="J400" s="12"/>
      <c r="K400" s="28" t="n">
        <f aca="false">IF(AND($C400&lt;&gt;"",$H400="Ha",$B400&gt;=Boshqaruv!$C$9,$B400&lt;=Boshqaruv!$C$10),IF(COUNTIFS($C$4:$C399,$C400,$H$4:$H399,"Ha",$B$4:$B399,"&gt;="&amp;Boshqaruv!$C$9,$B$4:$B399,"&lt;="&amp;Boshqaruv!$C$10)=0,1,0),0)</f>
        <v>0</v>
      </c>
    </row>
    <row r="401" customFormat="false" ht="15" hidden="false" customHeight="false" outlineLevel="0" collapsed="false">
      <c r="A401" s="8" t="n">
        <v>397</v>
      </c>
      <c r="B401" s="13"/>
      <c r="C401" s="25"/>
      <c r="D401" s="26" t="str">
        <f aca="false">IF($C401="","",IFERROR(IF(INDEX(Bolalar!$B$5:$B$1804,MATCH($C401,Bolalar!$I$5:$I$1804,0))="","",INDEX(Bolalar!$B$5:$B$1804,MATCH($C401,Bolalar!$I$5:$I$1804,0))),""))</f>
        <v/>
      </c>
      <c r="E401" s="15" t="str">
        <f aca="false">IF($C401="","",IFERROR(IF(INDEX(Bolalar!$C$5:$C$1804,MATCH($C401,Bolalar!$I$5:$I$1804,0))="","",INDEX(Bolalar!$C$5:$C$1804,MATCH($C401,Bolalar!$I$5:$I$1804,0))),""))</f>
        <v/>
      </c>
      <c r="F401" s="24"/>
      <c r="G401" s="14" t="str">
        <f aca="false">IF(OR($E401="",$B401=""),"",INT(($B401-$E401)/365.25))</f>
        <v/>
      </c>
      <c r="H401" s="14" t="str">
        <f aca="false">IF($G401="","",IF($G401&lt;=5,"Ha","Yo'q"))</f>
        <v/>
      </c>
      <c r="I401" s="12"/>
      <c r="J401" s="12"/>
      <c r="K401" s="28" t="n">
        <f aca="false">IF(AND($C401&lt;&gt;"",$H401="Ha",$B401&gt;=Boshqaruv!$C$9,$B401&lt;=Boshqaruv!$C$10),IF(COUNTIFS($C$4:$C400,$C401,$H$4:$H400,"Ha",$B$4:$B400,"&gt;="&amp;Boshqaruv!$C$9,$B$4:$B400,"&lt;="&amp;Boshqaruv!$C$10)=0,1,0),0)</f>
        <v>0</v>
      </c>
    </row>
    <row r="402" customFormat="false" ht="15" hidden="false" customHeight="false" outlineLevel="0" collapsed="false">
      <c r="A402" s="8" t="n">
        <v>398</v>
      </c>
      <c r="B402" s="13"/>
      <c r="C402" s="25"/>
      <c r="D402" s="26" t="str">
        <f aca="false">IF($C402="","",IFERROR(IF(INDEX(Bolalar!$B$5:$B$1804,MATCH($C402,Bolalar!$I$5:$I$1804,0))="","",INDEX(Bolalar!$B$5:$B$1804,MATCH($C402,Bolalar!$I$5:$I$1804,0))),""))</f>
        <v/>
      </c>
      <c r="E402" s="15" t="str">
        <f aca="false">IF($C402="","",IFERROR(IF(INDEX(Bolalar!$C$5:$C$1804,MATCH($C402,Bolalar!$I$5:$I$1804,0))="","",INDEX(Bolalar!$C$5:$C$1804,MATCH($C402,Bolalar!$I$5:$I$1804,0))),""))</f>
        <v/>
      </c>
      <c r="F402" s="24"/>
      <c r="G402" s="14" t="str">
        <f aca="false">IF(OR($E402="",$B402=""),"",INT(($B402-$E402)/365.25))</f>
        <v/>
      </c>
      <c r="H402" s="14" t="str">
        <f aca="false">IF($G402="","",IF($G402&lt;=5,"Ha","Yo'q"))</f>
        <v/>
      </c>
      <c r="I402" s="12"/>
      <c r="J402" s="12"/>
      <c r="K402" s="28" t="n">
        <f aca="false">IF(AND($C402&lt;&gt;"",$H402="Ha",$B402&gt;=Boshqaruv!$C$9,$B402&lt;=Boshqaruv!$C$10),IF(COUNTIFS($C$4:$C401,$C402,$H$4:$H401,"Ha",$B$4:$B401,"&gt;="&amp;Boshqaruv!$C$9,$B$4:$B401,"&lt;="&amp;Boshqaruv!$C$10)=0,1,0),0)</f>
        <v>0</v>
      </c>
    </row>
    <row r="403" customFormat="false" ht="15" hidden="false" customHeight="false" outlineLevel="0" collapsed="false">
      <c r="A403" s="8" t="n">
        <v>399</v>
      </c>
      <c r="B403" s="13"/>
      <c r="C403" s="25"/>
      <c r="D403" s="26" t="str">
        <f aca="false">IF($C403="","",IFERROR(IF(INDEX(Bolalar!$B$5:$B$1804,MATCH($C403,Bolalar!$I$5:$I$1804,0))="","",INDEX(Bolalar!$B$5:$B$1804,MATCH($C403,Bolalar!$I$5:$I$1804,0))),""))</f>
        <v/>
      </c>
      <c r="E403" s="15" t="str">
        <f aca="false">IF($C403="","",IFERROR(IF(INDEX(Bolalar!$C$5:$C$1804,MATCH($C403,Bolalar!$I$5:$I$1804,0))="","",INDEX(Bolalar!$C$5:$C$1804,MATCH($C403,Bolalar!$I$5:$I$1804,0))),""))</f>
        <v/>
      </c>
      <c r="F403" s="24"/>
      <c r="G403" s="14" t="str">
        <f aca="false">IF(OR($E403="",$B403=""),"",INT(($B403-$E403)/365.25))</f>
        <v/>
      </c>
      <c r="H403" s="14" t="str">
        <f aca="false">IF($G403="","",IF($G403&lt;=5,"Ha","Yo'q"))</f>
        <v/>
      </c>
      <c r="I403" s="12"/>
      <c r="J403" s="12"/>
      <c r="K403" s="28" t="n">
        <f aca="false">IF(AND($C403&lt;&gt;"",$H403="Ha",$B403&gt;=Boshqaruv!$C$9,$B403&lt;=Boshqaruv!$C$10),IF(COUNTIFS($C$4:$C402,$C403,$H$4:$H402,"Ha",$B$4:$B402,"&gt;="&amp;Boshqaruv!$C$9,$B$4:$B402,"&lt;="&amp;Boshqaruv!$C$10)=0,1,0),0)</f>
        <v>0</v>
      </c>
    </row>
    <row r="404" customFormat="false" ht="15" hidden="false" customHeight="false" outlineLevel="0" collapsed="false">
      <c r="A404" s="8" t="n">
        <v>400</v>
      </c>
      <c r="B404" s="13"/>
      <c r="C404" s="25"/>
      <c r="D404" s="26" t="str">
        <f aca="false">IF($C404="","",IFERROR(IF(INDEX(Bolalar!$B$5:$B$1804,MATCH($C404,Bolalar!$I$5:$I$1804,0))="","",INDEX(Bolalar!$B$5:$B$1804,MATCH($C404,Bolalar!$I$5:$I$1804,0))),""))</f>
        <v/>
      </c>
      <c r="E404" s="15" t="str">
        <f aca="false">IF($C404="","",IFERROR(IF(INDEX(Bolalar!$C$5:$C$1804,MATCH($C404,Bolalar!$I$5:$I$1804,0))="","",INDEX(Bolalar!$C$5:$C$1804,MATCH($C404,Bolalar!$I$5:$I$1804,0))),""))</f>
        <v/>
      </c>
      <c r="F404" s="24"/>
      <c r="G404" s="14" t="str">
        <f aca="false">IF(OR($E404="",$B404=""),"",INT(($B404-$E404)/365.25))</f>
        <v/>
      </c>
      <c r="H404" s="14" t="str">
        <f aca="false">IF($G404="","",IF($G404&lt;=5,"Ha","Yo'q"))</f>
        <v/>
      </c>
      <c r="I404" s="12"/>
      <c r="J404" s="12"/>
      <c r="K404" s="28" t="n">
        <f aca="false">IF(AND($C404&lt;&gt;"",$H404="Ha",$B404&gt;=Boshqaruv!$C$9,$B404&lt;=Boshqaruv!$C$10),IF(COUNTIFS($C$4:$C403,$C404,$H$4:$H403,"Ha",$B$4:$B403,"&gt;="&amp;Boshqaruv!$C$9,$B$4:$B403,"&lt;="&amp;Boshqaruv!$C$10)=0,1,0),0)</f>
        <v>0</v>
      </c>
    </row>
    <row r="405" customFormat="false" ht="15" hidden="false" customHeight="false" outlineLevel="0" collapsed="false">
      <c r="A405" s="8" t="n">
        <v>401</v>
      </c>
      <c r="B405" s="13"/>
      <c r="C405" s="25"/>
      <c r="D405" s="26" t="str">
        <f aca="false">IF($C405="","",IFERROR(IF(INDEX(Bolalar!$B$5:$B$1804,MATCH($C405,Bolalar!$I$5:$I$1804,0))="","",INDEX(Bolalar!$B$5:$B$1804,MATCH($C405,Bolalar!$I$5:$I$1804,0))),""))</f>
        <v/>
      </c>
      <c r="E405" s="15" t="str">
        <f aca="false">IF($C405="","",IFERROR(IF(INDEX(Bolalar!$C$5:$C$1804,MATCH($C405,Bolalar!$I$5:$I$1804,0))="","",INDEX(Bolalar!$C$5:$C$1804,MATCH($C405,Bolalar!$I$5:$I$1804,0))),""))</f>
        <v/>
      </c>
      <c r="F405" s="24"/>
      <c r="G405" s="14" t="str">
        <f aca="false">IF(OR($E405="",$B405=""),"",INT(($B405-$E405)/365.25))</f>
        <v/>
      </c>
      <c r="H405" s="14" t="str">
        <f aca="false">IF($G405="","",IF($G405&lt;=5,"Ha","Yo'q"))</f>
        <v/>
      </c>
      <c r="I405" s="12"/>
      <c r="J405" s="12"/>
      <c r="K405" s="28" t="n">
        <f aca="false">IF(AND($C405&lt;&gt;"",$H405="Ha",$B405&gt;=Boshqaruv!$C$9,$B405&lt;=Boshqaruv!$C$10),IF(COUNTIFS($C$4:$C404,$C405,$H$4:$H404,"Ha",$B$4:$B404,"&gt;="&amp;Boshqaruv!$C$9,$B$4:$B404,"&lt;="&amp;Boshqaruv!$C$10)=0,1,0),0)</f>
        <v>0</v>
      </c>
    </row>
    <row r="406" customFormat="false" ht="15" hidden="false" customHeight="false" outlineLevel="0" collapsed="false">
      <c r="A406" s="8" t="n">
        <v>402</v>
      </c>
      <c r="B406" s="13"/>
      <c r="C406" s="25"/>
      <c r="D406" s="26" t="str">
        <f aca="false">IF($C406="","",IFERROR(IF(INDEX(Bolalar!$B$5:$B$1804,MATCH($C406,Bolalar!$I$5:$I$1804,0))="","",INDEX(Bolalar!$B$5:$B$1804,MATCH($C406,Bolalar!$I$5:$I$1804,0))),""))</f>
        <v/>
      </c>
      <c r="E406" s="15" t="str">
        <f aca="false">IF($C406="","",IFERROR(IF(INDEX(Bolalar!$C$5:$C$1804,MATCH($C406,Bolalar!$I$5:$I$1804,0))="","",INDEX(Bolalar!$C$5:$C$1804,MATCH($C406,Bolalar!$I$5:$I$1804,0))),""))</f>
        <v/>
      </c>
      <c r="F406" s="24"/>
      <c r="G406" s="14" t="str">
        <f aca="false">IF(OR($E406="",$B406=""),"",INT(($B406-$E406)/365.25))</f>
        <v/>
      </c>
      <c r="H406" s="14" t="str">
        <f aca="false">IF($G406="","",IF($G406&lt;=5,"Ha","Yo'q"))</f>
        <v/>
      </c>
      <c r="I406" s="12"/>
      <c r="J406" s="12"/>
      <c r="K406" s="28" t="n">
        <f aca="false">IF(AND($C406&lt;&gt;"",$H406="Ha",$B406&gt;=Boshqaruv!$C$9,$B406&lt;=Boshqaruv!$C$10),IF(COUNTIFS($C$4:$C405,$C406,$H$4:$H405,"Ha",$B$4:$B405,"&gt;="&amp;Boshqaruv!$C$9,$B$4:$B405,"&lt;="&amp;Boshqaruv!$C$10)=0,1,0),0)</f>
        <v>0</v>
      </c>
    </row>
    <row r="407" customFormat="false" ht="15" hidden="false" customHeight="false" outlineLevel="0" collapsed="false">
      <c r="A407" s="8" t="n">
        <v>403</v>
      </c>
      <c r="B407" s="13"/>
      <c r="C407" s="25"/>
      <c r="D407" s="26" t="str">
        <f aca="false">IF($C407="","",IFERROR(IF(INDEX(Bolalar!$B$5:$B$1804,MATCH($C407,Bolalar!$I$5:$I$1804,0))="","",INDEX(Bolalar!$B$5:$B$1804,MATCH($C407,Bolalar!$I$5:$I$1804,0))),""))</f>
        <v/>
      </c>
      <c r="E407" s="15" t="str">
        <f aca="false">IF($C407="","",IFERROR(IF(INDEX(Bolalar!$C$5:$C$1804,MATCH($C407,Bolalar!$I$5:$I$1804,0))="","",INDEX(Bolalar!$C$5:$C$1804,MATCH($C407,Bolalar!$I$5:$I$1804,0))),""))</f>
        <v/>
      </c>
      <c r="F407" s="24"/>
      <c r="G407" s="14" t="str">
        <f aca="false">IF(OR($E407="",$B407=""),"",INT(($B407-$E407)/365.25))</f>
        <v/>
      </c>
      <c r="H407" s="14" t="str">
        <f aca="false">IF($G407="","",IF($G407&lt;=5,"Ha","Yo'q"))</f>
        <v/>
      </c>
      <c r="I407" s="12"/>
      <c r="J407" s="12"/>
      <c r="K407" s="28" t="n">
        <f aca="false">IF(AND($C407&lt;&gt;"",$H407="Ha",$B407&gt;=Boshqaruv!$C$9,$B407&lt;=Boshqaruv!$C$10),IF(COUNTIFS($C$4:$C406,$C407,$H$4:$H406,"Ha",$B$4:$B406,"&gt;="&amp;Boshqaruv!$C$9,$B$4:$B406,"&lt;="&amp;Boshqaruv!$C$10)=0,1,0),0)</f>
        <v>0</v>
      </c>
    </row>
    <row r="408" customFormat="false" ht="15" hidden="false" customHeight="false" outlineLevel="0" collapsed="false">
      <c r="A408" s="8" t="n">
        <v>404</v>
      </c>
      <c r="B408" s="13"/>
      <c r="C408" s="25"/>
      <c r="D408" s="26" t="str">
        <f aca="false">IF($C408="","",IFERROR(IF(INDEX(Bolalar!$B$5:$B$1804,MATCH($C408,Bolalar!$I$5:$I$1804,0))="","",INDEX(Bolalar!$B$5:$B$1804,MATCH($C408,Bolalar!$I$5:$I$1804,0))),""))</f>
        <v/>
      </c>
      <c r="E408" s="15" t="str">
        <f aca="false">IF($C408="","",IFERROR(IF(INDEX(Bolalar!$C$5:$C$1804,MATCH($C408,Bolalar!$I$5:$I$1804,0))="","",INDEX(Bolalar!$C$5:$C$1804,MATCH($C408,Bolalar!$I$5:$I$1804,0))),""))</f>
        <v/>
      </c>
      <c r="F408" s="24"/>
      <c r="G408" s="14" t="str">
        <f aca="false">IF(OR($E408="",$B408=""),"",INT(($B408-$E408)/365.25))</f>
        <v/>
      </c>
      <c r="H408" s="14" t="str">
        <f aca="false">IF($G408="","",IF($G408&lt;=5,"Ha","Yo'q"))</f>
        <v/>
      </c>
      <c r="I408" s="12"/>
      <c r="J408" s="12"/>
      <c r="K408" s="28" t="n">
        <f aca="false">IF(AND($C408&lt;&gt;"",$H408="Ha",$B408&gt;=Boshqaruv!$C$9,$B408&lt;=Boshqaruv!$C$10),IF(COUNTIFS($C$4:$C407,$C408,$H$4:$H407,"Ha",$B$4:$B407,"&gt;="&amp;Boshqaruv!$C$9,$B$4:$B407,"&lt;="&amp;Boshqaruv!$C$10)=0,1,0),0)</f>
        <v>0</v>
      </c>
    </row>
    <row r="409" customFormat="false" ht="15" hidden="false" customHeight="false" outlineLevel="0" collapsed="false">
      <c r="A409" s="8" t="n">
        <v>405</v>
      </c>
      <c r="B409" s="13"/>
      <c r="C409" s="25"/>
      <c r="D409" s="26" t="str">
        <f aca="false">IF($C409="","",IFERROR(IF(INDEX(Bolalar!$B$5:$B$1804,MATCH($C409,Bolalar!$I$5:$I$1804,0))="","",INDEX(Bolalar!$B$5:$B$1804,MATCH($C409,Bolalar!$I$5:$I$1804,0))),""))</f>
        <v/>
      </c>
      <c r="E409" s="15" t="str">
        <f aca="false">IF($C409="","",IFERROR(IF(INDEX(Bolalar!$C$5:$C$1804,MATCH($C409,Bolalar!$I$5:$I$1804,0))="","",INDEX(Bolalar!$C$5:$C$1804,MATCH($C409,Bolalar!$I$5:$I$1804,0))),""))</f>
        <v/>
      </c>
      <c r="F409" s="24"/>
      <c r="G409" s="14" t="str">
        <f aca="false">IF(OR($E409="",$B409=""),"",INT(($B409-$E409)/365.25))</f>
        <v/>
      </c>
      <c r="H409" s="14" t="str">
        <f aca="false">IF($G409="","",IF($G409&lt;=5,"Ha","Yo'q"))</f>
        <v/>
      </c>
      <c r="I409" s="12"/>
      <c r="J409" s="12"/>
      <c r="K409" s="28" t="n">
        <f aca="false">IF(AND($C409&lt;&gt;"",$H409="Ha",$B409&gt;=Boshqaruv!$C$9,$B409&lt;=Boshqaruv!$C$10),IF(COUNTIFS($C$4:$C408,$C409,$H$4:$H408,"Ha",$B$4:$B408,"&gt;="&amp;Boshqaruv!$C$9,$B$4:$B408,"&lt;="&amp;Boshqaruv!$C$10)=0,1,0),0)</f>
        <v>0</v>
      </c>
    </row>
    <row r="410" customFormat="false" ht="15" hidden="false" customHeight="false" outlineLevel="0" collapsed="false">
      <c r="A410" s="8" t="n">
        <v>406</v>
      </c>
      <c r="B410" s="13"/>
      <c r="C410" s="25"/>
      <c r="D410" s="26" t="str">
        <f aca="false">IF($C410="","",IFERROR(IF(INDEX(Bolalar!$B$5:$B$1804,MATCH($C410,Bolalar!$I$5:$I$1804,0))="","",INDEX(Bolalar!$B$5:$B$1804,MATCH($C410,Bolalar!$I$5:$I$1804,0))),""))</f>
        <v/>
      </c>
      <c r="E410" s="15" t="str">
        <f aca="false">IF($C410="","",IFERROR(IF(INDEX(Bolalar!$C$5:$C$1804,MATCH($C410,Bolalar!$I$5:$I$1804,0))="","",INDEX(Bolalar!$C$5:$C$1804,MATCH($C410,Bolalar!$I$5:$I$1804,0))),""))</f>
        <v/>
      </c>
      <c r="F410" s="24"/>
      <c r="G410" s="14" t="str">
        <f aca="false">IF(OR($E410="",$B410=""),"",INT(($B410-$E410)/365.25))</f>
        <v/>
      </c>
      <c r="H410" s="14" t="str">
        <f aca="false">IF($G410="","",IF($G410&lt;=5,"Ha","Yo'q"))</f>
        <v/>
      </c>
      <c r="I410" s="12"/>
      <c r="J410" s="12"/>
      <c r="K410" s="28" t="n">
        <f aca="false">IF(AND($C410&lt;&gt;"",$H410="Ha",$B410&gt;=Boshqaruv!$C$9,$B410&lt;=Boshqaruv!$C$10),IF(COUNTIFS($C$4:$C409,$C410,$H$4:$H409,"Ha",$B$4:$B409,"&gt;="&amp;Boshqaruv!$C$9,$B$4:$B409,"&lt;="&amp;Boshqaruv!$C$10)=0,1,0),0)</f>
        <v>0</v>
      </c>
    </row>
    <row r="411" customFormat="false" ht="15" hidden="false" customHeight="false" outlineLevel="0" collapsed="false">
      <c r="A411" s="8" t="n">
        <v>407</v>
      </c>
      <c r="B411" s="13"/>
      <c r="C411" s="25"/>
      <c r="D411" s="26" t="str">
        <f aca="false">IF($C411="","",IFERROR(IF(INDEX(Bolalar!$B$5:$B$1804,MATCH($C411,Bolalar!$I$5:$I$1804,0))="","",INDEX(Bolalar!$B$5:$B$1804,MATCH($C411,Bolalar!$I$5:$I$1804,0))),""))</f>
        <v/>
      </c>
      <c r="E411" s="15" t="str">
        <f aca="false">IF($C411="","",IFERROR(IF(INDEX(Bolalar!$C$5:$C$1804,MATCH($C411,Bolalar!$I$5:$I$1804,0))="","",INDEX(Bolalar!$C$5:$C$1804,MATCH($C411,Bolalar!$I$5:$I$1804,0))),""))</f>
        <v/>
      </c>
      <c r="F411" s="24"/>
      <c r="G411" s="14" t="str">
        <f aca="false">IF(OR($E411="",$B411=""),"",INT(($B411-$E411)/365.25))</f>
        <v/>
      </c>
      <c r="H411" s="14" t="str">
        <f aca="false">IF($G411="","",IF($G411&lt;=5,"Ha","Yo'q"))</f>
        <v/>
      </c>
      <c r="I411" s="12"/>
      <c r="J411" s="12"/>
      <c r="K411" s="28" t="n">
        <f aca="false">IF(AND($C411&lt;&gt;"",$H411="Ha",$B411&gt;=Boshqaruv!$C$9,$B411&lt;=Boshqaruv!$C$10),IF(COUNTIFS($C$4:$C410,$C411,$H$4:$H410,"Ha",$B$4:$B410,"&gt;="&amp;Boshqaruv!$C$9,$B$4:$B410,"&lt;="&amp;Boshqaruv!$C$10)=0,1,0),0)</f>
        <v>0</v>
      </c>
    </row>
    <row r="412" customFormat="false" ht="15" hidden="false" customHeight="false" outlineLevel="0" collapsed="false">
      <c r="A412" s="8" t="n">
        <v>408</v>
      </c>
      <c r="B412" s="13"/>
      <c r="C412" s="25"/>
      <c r="D412" s="26" t="str">
        <f aca="false">IF($C412="","",IFERROR(IF(INDEX(Bolalar!$B$5:$B$1804,MATCH($C412,Bolalar!$I$5:$I$1804,0))="","",INDEX(Bolalar!$B$5:$B$1804,MATCH($C412,Bolalar!$I$5:$I$1804,0))),""))</f>
        <v/>
      </c>
      <c r="E412" s="15" t="str">
        <f aca="false">IF($C412="","",IFERROR(IF(INDEX(Bolalar!$C$5:$C$1804,MATCH($C412,Bolalar!$I$5:$I$1804,0))="","",INDEX(Bolalar!$C$5:$C$1804,MATCH($C412,Bolalar!$I$5:$I$1804,0))),""))</f>
        <v/>
      </c>
      <c r="F412" s="24"/>
      <c r="G412" s="14" t="str">
        <f aca="false">IF(OR($E412="",$B412=""),"",INT(($B412-$E412)/365.25))</f>
        <v/>
      </c>
      <c r="H412" s="14" t="str">
        <f aca="false">IF($G412="","",IF($G412&lt;=5,"Ha","Yo'q"))</f>
        <v/>
      </c>
      <c r="I412" s="12"/>
      <c r="J412" s="12"/>
      <c r="K412" s="28" t="n">
        <f aca="false">IF(AND($C412&lt;&gt;"",$H412="Ha",$B412&gt;=Boshqaruv!$C$9,$B412&lt;=Boshqaruv!$C$10),IF(COUNTIFS($C$4:$C411,$C412,$H$4:$H411,"Ha",$B$4:$B411,"&gt;="&amp;Boshqaruv!$C$9,$B$4:$B411,"&lt;="&amp;Boshqaruv!$C$10)=0,1,0),0)</f>
        <v>0</v>
      </c>
    </row>
    <row r="413" customFormat="false" ht="15" hidden="false" customHeight="false" outlineLevel="0" collapsed="false">
      <c r="A413" s="8" t="n">
        <v>409</v>
      </c>
      <c r="B413" s="13"/>
      <c r="C413" s="25"/>
      <c r="D413" s="26" t="str">
        <f aca="false">IF($C413="","",IFERROR(IF(INDEX(Bolalar!$B$5:$B$1804,MATCH($C413,Bolalar!$I$5:$I$1804,0))="","",INDEX(Bolalar!$B$5:$B$1804,MATCH($C413,Bolalar!$I$5:$I$1804,0))),""))</f>
        <v/>
      </c>
      <c r="E413" s="15" t="str">
        <f aca="false">IF($C413="","",IFERROR(IF(INDEX(Bolalar!$C$5:$C$1804,MATCH($C413,Bolalar!$I$5:$I$1804,0))="","",INDEX(Bolalar!$C$5:$C$1804,MATCH($C413,Bolalar!$I$5:$I$1804,0))),""))</f>
        <v/>
      </c>
      <c r="F413" s="24"/>
      <c r="G413" s="14" t="str">
        <f aca="false">IF(OR($E413="",$B413=""),"",INT(($B413-$E413)/365.25))</f>
        <v/>
      </c>
      <c r="H413" s="14" t="str">
        <f aca="false">IF($G413="","",IF($G413&lt;=5,"Ha","Yo'q"))</f>
        <v/>
      </c>
      <c r="I413" s="12"/>
      <c r="J413" s="12"/>
      <c r="K413" s="28" t="n">
        <f aca="false">IF(AND($C413&lt;&gt;"",$H413="Ha",$B413&gt;=Boshqaruv!$C$9,$B413&lt;=Boshqaruv!$C$10),IF(COUNTIFS($C$4:$C412,$C413,$H$4:$H412,"Ha",$B$4:$B412,"&gt;="&amp;Boshqaruv!$C$9,$B$4:$B412,"&lt;="&amp;Boshqaruv!$C$10)=0,1,0),0)</f>
        <v>0</v>
      </c>
    </row>
    <row r="414" customFormat="false" ht="15" hidden="false" customHeight="false" outlineLevel="0" collapsed="false">
      <c r="A414" s="8" t="n">
        <v>410</v>
      </c>
      <c r="B414" s="13"/>
      <c r="C414" s="25"/>
      <c r="D414" s="26" t="str">
        <f aca="false">IF($C414="","",IFERROR(IF(INDEX(Bolalar!$B$5:$B$1804,MATCH($C414,Bolalar!$I$5:$I$1804,0))="","",INDEX(Bolalar!$B$5:$B$1804,MATCH($C414,Bolalar!$I$5:$I$1804,0))),""))</f>
        <v/>
      </c>
      <c r="E414" s="15" t="str">
        <f aca="false">IF($C414="","",IFERROR(IF(INDEX(Bolalar!$C$5:$C$1804,MATCH($C414,Bolalar!$I$5:$I$1804,0))="","",INDEX(Bolalar!$C$5:$C$1804,MATCH($C414,Bolalar!$I$5:$I$1804,0))),""))</f>
        <v/>
      </c>
      <c r="F414" s="24"/>
      <c r="G414" s="14" t="str">
        <f aca="false">IF(OR($E414="",$B414=""),"",INT(($B414-$E414)/365.25))</f>
        <v/>
      </c>
      <c r="H414" s="14" t="str">
        <f aca="false">IF($G414="","",IF($G414&lt;=5,"Ha","Yo'q"))</f>
        <v/>
      </c>
      <c r="I414" s="12"/>
      <c r="J414" s="12"/>
      <c r="K414" s="28" t="n">
        <f aca="false">IF(AND($C414&lt;&gt;"",$H414="Ha",$B414&gt;=Boshqaruv!$C$9,$B414&lt;=Boshqaruv!$C$10),IF(COUNTIFS($C$4:$C413,$C414,$H$4:$H413,"Ha",$B$4:$B413,"&gt;="&amp;Boshqaruv!$C$9,$B$4:$B413,"&lt;="&amp;Boshqaruv!$C$10)=0,1,0),0)</f>
        <v>0</v>
      </c>
    </row>
    <row r="415" customFormat="false" ht="15" hidden="false" customHeight="false" outlineLevel="0" collapsed="false">
      <c r="A415" s="8" t="n">
        <v>411</v>
      </c>
      <c r="B415" s="13"/>
      <c r="C415" s="25"/>
      <c r="D415" s="26" t="str">
        <f aca="false">IF($C415="","",IFERROR(IF(INDEX(Bolalar!$B$5:$B$1804,MATCH($C415,Bolalar!$I$5:$I$1804,0))="","",INDEX(Bolalar!$B$5:$B$1804,MATCH($C415,Bolalar!$I$5:$I$1804,0))),""))</f>
        <v/>
      </c>
      <c r="E415" s="15" t="str">
        <f aca="false">IF($C415="","",IFERROR(IF(INDEX(Bolalar!$C$5:$C$1804,MATCH($C415,Bolalar!$I$5:$I$1804,0))="","",INDEX(Bolalar!$C$5:$C$1804,MATCH($C415,Bolalar!$I$5:$I$1804,0))),""))</f>
        <v/>
      </c>
      <c r="F415" s="24"/>
      <c r="G415" s="14" t="str">
        <f aca="false">IF(OR($E415="",$B415=""),"",INT(($B415-$E415)/365.25))</f>
        <v/>
      </c>
      <c r="H415" s="14" t="str">
        <f aca="false">IF($G415="","",IF($G415&lt;=5,"Ha","Yo'q"))</f>
        <v/>
      </c>
      <c r="I415" s="12"/>
      <c r="J415" s="12"/>
      <c r="K415" s="28" t="n">
        <f aca="false">IF(AND($C415&lt;&gt;"",$H415="Ha",$B415&gt;=Boshqaruv!$C$9,$B415&lt;=Boshqaruv!$C$10),IF(COUNTIFS($C$4:$C414,$C415,$H$4:$H414,"Ha",$B$4:$B414,"&gt;="&amp;Boshqaruv!$C$9,$B$4:$B414,"&lt;="&amp;Boshqaruv!$C$10)=0,1,0),0)</f>
        <v>0</v>
      </c>
    </row>
    <row r="416" customFormat="false" ht="15" hidden="false" customHeight="false" outlineLevel="0" collapsed="false">
      <c r="A416" s="8" t="n">
        <v>412</v>
      </c>
      <c r="B416" s="13"/>
      <c r="C416" s="25"/>
      <c r="D416" s="26" t="str">
        <f aca="false">IF($C416="","",IFERROR(IF(INDEX(Bolalar!$B$5:$B$1804,MATCH($C416,Bolalar!$I$5:$I$1804,0))="","",INDEX(Bolalar!$B$5:$B$1804,MATCH($C416,Bolalar!$I$5:$I$1804,0))),""))</f>
        <v/>
      </c>
      <c r="E416" s="15" t="str">
        <f aca="false">IF($C416="","",IFERROR(IF(INDEX(Bolalar!$C$5:$C$1804,MATCH($C416,Bolalar!$I$5:$I$1804,0))="","",INDEX(Bolalar!$C$5:$C$1804,MATCH($C416,Bolalar!$I$5:$I$1804,0))),""))</f>
        <v/>
      </c>
      <c r="F416" s="24"/>
      <c r="G416" s="14" t="str">
        <f aca="false">IF(OR($E416="",$B416=""),"",INT(($B416-$E416)/365.25))</f>
        <v/>
      </c>
      <c r="H416" s="14" t="str">
        <f aca="false">IF($G416="","",IF($G416&lt;=5,"Ha","Yo'q"))</f>
        <v/>
      </c>
      <c r="I416" s="12"/>
      <c r="J416" s="12"/>
      <c r="K416" s="28" t="n">
        <f aca="false">IF(AND($C416&lt;&gt;"",$H416="Ha",$B416&gt;=Boshqaruv!$C$9,$B416&lt;=Boshqaruv!$C$10),IF(COUNTIFS($C$4:$C415,$C416,$H$4:$H415,"Ha",$B$4:$B415,"&gt;="&amp;Boshqaruv!$C$9,$B$4:$B415,"&lt;="&amp;Boshqaruv!$C$10)=0,1,0),0)</f>
        <v>0</v>
      </c>
    </row>
    <row r="417" customFormat="false" ht="15" hidden="false" customHeight="false" outlineLevel="0" collapsed="false">
      <c r="A417" s="8" t="n">
        <v>413</v>
      </c>
      <c r="B417" s="13"/>
      <c r="C417" s="25"/>
      <c r="D417" s="26" t="str">
        <f aca="false">IF($C417="","",IFERROR(IF(INDEX(Bolalar!$B$5:$B$1804,MATCH($C417,Bolalar!$I$5:$I$1804,0))="","",INDEX(Bolalar!$B$5:$B$1804,MATCH($C417,Bolalar!$I$5:$I$1804,0))),""))</f>
        <v/>
      </c>
      <c r="E417" s="15" t="str">
        <f aca="false">IF($C417="","",IFERROR(IF(INDEX(Bolalar!$C$5:$C$1804,MATCH($C417,Bolalar!$I$5:$I$1804,0))="","",INDEX(Bolalar!$C$5:$C$1804,MATCH($C417,Bolalar!$I$5:$I$1804,0))),""))</f>
        <v/>
      </c>
      <c r="F417" s="24"/>
      <c r="G417" s="14" t="str">
        <f aca="false">IF(OR($E417="",$B417=""),"",INT(($B417-$E417)/365.25))</f>
        <v/>
      </c>
      <c r="H417" s="14" t="str">
        <f aca="false">IF($G417="","",IF($G417&lt;=5,"Ha","Yo'q"))</f>
        <v/>
      </c>
      <c r="I417" s="12"/>
      <c r="J417" s="12"/>
      <c r="K417" s="28" t="n">
        <f aca="false">IF(AND($C417&lt;&gt;"",$H417="Ha",$B417&gt;=Boshqaruv!$C$9,$B417&lt;=Boshqaruv!$C$10),IF(COUNTIFS($C$4:$C416,$C417,$H$4:$H416,"Ha",$B$4:$B416,"&gt;="&amp;Boshqaruv!$C$9,$B$4:$B416,"&lt;="&amp;Boshqaruv!$C$10)=0,1,0),0)</f>
        <v>0</v>
      </c>
    </row>
    <row r="418" customFormat="false" ht="15" hidden="false" customHeight="false" outlineLevel="0" collapsed="false">
      <c r="A418" s="8" t="n">
        <v>414</v>
      </c>
      <c r="B418" s="13"/>
      <c r="C418" s="25"/>
      <c r="D418" s="26" t="str">
        <f aca="false">IF($C418="","",IFERROR(IF(INDEX(Bolalar!$B$5:$B$1804,MATCH($C418,Bolalar!$I$5:$I$1804,0))="","",INDEX(Bolalar!$B$5:$B$1804,MATCH($C418,Bolalar!$I$5:$I$1804,0))),""))</f>
        <v/>
      </c>
      <c r="E418" s="15" t="str">
        <f aca="false">IF($C418="","",IFERROR(IF(INDEX(Bolalar!$C$5:$C$1804,MATCH($C418,Bolalar!$I$5:$I$1804,0))="","",INDEX(Bolalar!$C$5:$C$1804,MATCH($C418,Bolalar!$I$5:$I$1804,0))),""))</f>
        <v/>
      </c>
      <c r="F418" s="24"/>
      <c r="G418" s="14" t="str">
        <f aca="false">IF(OR($E418="",$B418=""),"",INT(($B418-$E418)/365.25))</f>
        <v/>
      </c>
      <c r="H418" s="14" t="str">
        <f aca="false">IF($G418="","",IF($G418&lt;=5,"Ha","Yo'q"))</f>
        <v/>
      </c>
      <c r="I418" s="12"/>
      <c r="J418" s="12"/>
      <c r="K418" s="28" t="n">
        <f aca="false">IF(AND($C418&lt;&gt;"",$H418="Ha",$B418&gt;=Boshqaruv!$C$9,$B418&lt;=Boshqaruv!$C$10),IF(COUNTIFS($C$4:$C417,$C418,$H$4:$H417,"Ha",$B$4:$B417,"&gt;="&amp;Boshqaruv!$C$9,$B$4:$B417,"&lt;="&amp;Boshqaruv!$C$10)=0,1,0),0)</f>
        <v>0</v>
      </c>
    </row>
    <row r="419" customFormat="false" ht="15" hidden="false" customHeight="false" outlineLevel="0" collapsed="false">
      <c r="A419" s="8" t="n">
        <v>415</v>
      </c>
      <c r="B419" s="13"/>
      <c r="C419" s="25"/>
      <c r="D419" s="26" t="str">
        <f aca="false">IF($C419="","",IFERROR(IF(INDEX(Bolalar!$B$5:$B$1804,MATCH($C419,Bolalar!$I$5:$I$1804,0))="","",INDEX(Bolalar!$B$5:$B$1804,MATCH($C419,Bolalar!$I$5:$I$1804,0))),""))</f>
        <v/>
      </c>
      <c r="E419" s="15" t="str">
        <f aca="false">IF($C419="","",IFERROR(IF(INDEX(Bolalar!$C$5:$C$1804,MATCH($C419,Bolalar!$I$5:$I$1804,0))="","",INDEX(Bolalar!$C$5:$C$1804,MATCH($C419,Bolalar!$I$5:$I$1804,0))),""))</f>
        <v/>
      </c>
      <c r="F419" s="24"/>
      <c r="G419" s="14" t="str">
        <f aca="false">IF(OR($E419="",$B419=""),"",INT(($B419-$E419)/365.25))</f>
        <v/>
      </c>
      <c r="H419" s="14" t="str">
        <f aca="false">IF($G419="","",IF($G419&lt;=5,"Ha","Yo'q"))</f>
        <v/>
      </c>
      <c r="I419" s="12"/>
      <c r="J419" s="12"/>
      <c r="K419" s="28" t="n">
        <f aca="false">IF(AND($C419&lt;&gt;"",$H419="Ha",$B419&gt;=Boshqaruv!$C$9,$B419&lt;=Boshqaruv!$C$10),IF(COUNTIFS($C$4:$C418,$C419,$H$4:$H418,"Ha",$B$4:$B418,"&gt;="&amp;Boshqaruv!$C$9,$B$4:$B418,"&lt;="&amp;Boshqaruv!$C$10)=0,1,0),0)</f>
        <v>0</v>
      </c>
    </row>
    <row r="420" customFormat="false" ht="15" hidden="false" customHeight="false" outlineLevel="0" collapsed="false">
      <c r="A420" s="8" t="n">
        <v>416</v>
      </c>
      <c r="B420" s="13"/>
      <c r="C420" s="25"/>
      <c r="D420" s="26" t="str">
        <f aca="false">IF($C420="","",IFERROR(IF(INDEX(Bolalar!$B$5:$B$1804,MATCH($C420,Bolalar!$I$5:$I$1804,0))="","",INDEX(Bolalar!$B$5:$B$1804,MATCH($C420,Bolalar!$I$5:$I$1804,0))),""))</f>
        <v/>
      </c>
      <c r="E420" s="15" t="str">
        <f aca="false">IF($C420="","",IFERROR(IF(INDEX(Bolalar!$C$5:$C$1804,MATCH($C420,Bolalar!$I$5:$I$1804,0))="","",INDEX(Bolalar!$C$5:$C$1804,MATCH($C420,Bolalar!$I$5:$I$1804,0))),""))</f>
        <v/>
      </c>
      <c r="F420" s="24"/>
      <c r="G420" s="14" t="str">
        <f aca="false">IF(OR($E420="",$B420=""),"",INT(($B420-$E420)/365.25))</f>
        <v/>
      </c>
      <c r="H420" s="14" t="str">
        <f aca="false">IF($G420="","",IF($G420&lt;=5,"Ha","Yo'q"))</f>
        <v/>
      </c>
      <c r="I420" s="12"/>
      <c r="J420" s="12"/>
      <c r="K420" s="28" t="n">
        <f aca="false">IF(AND($C420&lt;&gt;"",$H420="Ha",$B420&gt;=Boshqaruv!$C$9,$B420&lt;=Boshqaruv!$C$10),IF(COUNTIFS($C$4:$C419,$C420,$H$4:$H419,"Ha",$B$4:$B419,"&gt;="&amp;Boshqaruv!$C$9,$B$4:$B419,"&lt;="&amp;Boshqaruv!$C$10)=0,1,0),0)</f>
        <v>0</v>
      </c>
    </row>
    <row r="421" customFormat="false" ht="15" hidden="false" customHeight="false" outlineLevel="0" collapsed="false">
      <c r="A421" s="8" t="n">
        <v>417</v>
      </c>
      <c r="B421" s="13"/>
      <c r="C421" s="25"/>
      <c r="D421" s="26" t="str">
        <f aca="false">IF($C421="","",IFERROR(IF(INDEX(Bolalar!$B$5:$B$1804,MATCH($C421,Bolalar!$I$5:$I$1804,0))="","",INDEX(Bolalar!$B$5:$B$1804,MATCH($C421,Bolalar!$I$5:$I$1804,0))),""))</f>
        <v/>
      </c>
      <c r="E421" s="15" t="str">
        <f aca="false">IF($C421="","",IFERROR(IF(INDEX(Bolalar!$C$5:$C$1804,MATCH($C421,Bolalar!$I$5:$I$1804,0))="","",INDEX(Bolalar!$C$5:$C$1804,MATCH($C421,Bolalar!$I$5:$I$1804,0))),""))</f>
        <v/>
      </c>
      <c r="F421" s="24"/>
      <c r="G421" s="14" t="str">
        <f aca="false">IF(OR($E421="",$B421=""),"",INT(($B421-$E421)/365.25))</f>
        <v/>
      </c>
      <c r="H421" s="14" t="str">
        <f aca="false">IF($G421="","",IF($G421&lt;=5,"Ha","Yo'q"))</f>
        <v/>
      </c>
      <c r="I421" s="12"/>
      <c r="J421" s="12"/>
      <c r="K421" s="28" t="n">
        <f aca="false">IF(AND($C421&lt;&gt;"",$H421="Ha",$B421&gt;=Boshqaruv!$C$9,$B421&lt;=Boshqaruv!$C$10),IF(COUNTIFS($C$4:$C420,$C421,$H$4:$H420,"Ha",$B$4:$B420,"&gt;="&amp;Boshqaruv!$C$9,$B$4:$B420,"&lt;="&amp;Boshqaruv!$C$10)=0,1,0),0)</f>
        <v>0</v>
      </c>
    </row>
    <row r="422" customFormat="false" ht="15" hidden="false" customHeight="false" outlineLevel="0" collapsed="false">
      <c r="A422" s="8" t="n">
        <v>418</v>
      </c>
      <c r="B422" s="13"/>
      <c r="C422" s="25"/>
      <c r="D422" s="26" t="str">
        <f aca="false">IF($C422="","",IFERROR(IF(INDEX(Bolalar!$B$5:$B$1804,MATCH($C422,Bolalar!$I$5:$I$1804,0))="","",INDEX(Bolalar!$B$5:$B$1804,MATCH($C422,Bolalar!$I$5:$I$1804,0))),""))</f>
        <v/>
      </c>
      <c r="E422" s="15" t="str">
        <f aca="false">IF($C422="","",IFERROR(IF(INDEX(Bolalar!$C$5:$C$1804,MATCH($C422,Bolalar!$I$5:$I$1804,0))="","",INDEX(Bolalar!$C$5:$C$1804,MATCH($C422,Bolalar!$I$5:$I$1804,0))),""))</f>
        <v/>
      </c>
      <c r="F422" s="24"/>
      <c r="G422" s="14" t="str">
        <f aca="false">IF(OR($E422="",$B422=""),"",INT(($B422-$E422)/365.25))</f>
        <v/>
      </c>
      <c r="H422" s="14" t="str">
        <f aca="false">IF($G422="","",IF($G422&lt;=5,"Ha","Yo'q"))</f>
        <v/>
      </c>
      <c r="I422" s="12"/>
      <c r="J422" s="12"/>
      <c r="K422" s="28" t="n">
        <f aca="false">IF(AND($C422&lt;&gt;"",$H422="Ha",$B422&gt;=Boshqaruv!$C$9,$B422&lt;=Boshqaruv!$C$10),IF(COUNTIFS($C$4:$C421,$C422,$H$4:$H421,"Ha",$B$4:$B421,"&gt;="&amp;Boshqaruv!$C$9,$B$4:$B421,"&lt;="&amp;Boshqaruv!$C$10)=0,1,0),0)</f>
        <v>0</v>
      </c>
    </row>
    <row r="423" customFormat="false" ht="15" hidden="false" customHeight="false" outlineLevel="0" collapsed="false">
      <c r="A423" s="8" t="n">
        <v>419</v>
      </c>
      <c r="B423" s="13"/>
      <c r="C423" s="25"/>
      <c r="D423" s="26" t="str">
        <f aca="false">IF($C423="","",IFERROR(IF(INDEX(Bolalar!$B$5:$B$1804,MATCH($C423,Bolalar!$I$5:$I$1804,0))="","",INDEX(Bolalar!$B$5:$B$1804,MATCH($C423,Bolalar!$I$5:$I$1804,0))),""))</f>
        <v/>
      </c>
      <c r="E423" s="15" t="str">
        <f aca="false">IF($C423="","",IFERROR(IF(INDEX(Bolalar!$C$5:$C$1804,MATCH($C423,Bolalar!$I$5:$I$1804,0))="","",INDEX(Bolalar!$C$5:$C$1804,MATCH($C423,Bolalar!$I$5:$I$1804,0))),""))</f>
        <v/>
      </c>
      <c r="F423" s="24"/>
      <c r="G423" s="14" t="str">
        <f aca="false">IF(OR($E423="",$B423=""),"",INT(($B423-$E423)/365.25))</f>
        <v/>
      </c>
      <c r="H423" s="14" t="str">
        <f aca="false">IF($G423="","",IF($G423&lt;=5,"Ha","Yo'q"))</f>
        <v/>
      </c>
      <c r="I423" s="12"/>
      <c r="J423" s="12"/>
      <c r="K423" s="28" t="n">
        <f aca="false">IF(AND($C423&lt;&gt;"",$H423="Ha",$B423&gt;=Boshqaruv!$C$9,$B423&lt;=Boshqaruv!$C$10),IF(COUNTIFS($C$4:$C422,$C423,$H$4:$H422,"Ha",$B$4:$B422,"&gt;="&amp;Boshqaruv!$C$9,$B$4:$B422,"&lt;="&amp;Boshqaruv!$C$10)=0,1,0),0)</f>
        <v>0</v>
      </c>
    </row>
    <row r="424" customFormat="false" ht="15" hidden="false" customHeight="false" outlineLevel="0" collapsed="false">
      <c r="A424" s="8" t="n">
        <v>420</v>
      </c>
      <c r="B424" s="13"/>
      <c r="C424" s="25"/>
      <c r="D424" s="26" t="str">
        <f aca="false">IF($C424="","",IFERROR(IF(INDEX(Bolalar!$B$5:$B$1804,MATCH($C424,Bolalar!$I$5:$I$1804,0))="","",INDEX(Bolalar!$B$5:$B$1804,MATCH($C424,Bolalar!$I$5:$I$1804,0))),""))</f>
        <v/>
      </c>
      <c r="E424" s="15" t="str">
        <f aca="false">IF($C424="","",IFERROR(IF(INDEX(Bolalar!$C$5:$C$1804,MATCH($C424,Bolalar!$I$5:$I$1804,0))="","",INDEX(Bolalar!$C$5:$C$1804,MATCH($C424,Bolalar!$I$5:$I$1804,0))),""))</f>
        <v/>
      </c>
      <c r="F424" s="24"/>
      <c r="G424" s="14" t="str">
        <f aca="false">IF(OR($E424="",$B424=""),"",INT(($B424-$E424)/365.25))</f>
        <v/>
      </c>
      <c r="H424" s="14" t="str">
        <f aca="false">IF($G424="","",IF($G424&lt;=5,"Ha","Yo'q"))</f>
        <v/>
      </c>
      <c r="I424" s="12"/>
      <c r="J424" s="12"/>
      <c r="K424" s="28" t="n">
        <f aca="false">IF(AND($C424&lt;&gt;"",$H424="Ha",$B424&gt;=Boshqaruv!$C$9,$B424&lt;=Boshqaruv!$C$10),IF(COUNTIFS($C$4:$C423,$C424,$H$4:$H423,"Ha",$B$4:$B423,"&gt;="&amp;Boshqaruv!$C$9,$B$4:$B423,"&lt;="&amp;Boshqaruv!$C$10)=0,1,0),0)</f>
        <v>0</v>
      </c>
    </row>
    <row r="425" customFormat="false" ht="15" hidden="false" customHeight="false" outlineLevel="0" collapsed="false">
      <c r="A425" s="8" t="n">
        <v>421</v>
      </c>
      <c r="B425" s="13"/>
      <c r="C425" s="25"/>
      <c r="D425" s="26" t="str">
        <f aca="false">IF($C425="","",IFERROR(IF(INDEX(Bolalar!$B$5:$B$1804,MATCH($C425,Bolalar!$I$5:$I$1804,0))="","",INDEX(Bolalar!$B$5:$B$1804,MATCH($C425,Bolalar!$I$5:$I$1804,0))),""))</f>
        <v/>
      </c>
      <c r="E425" s="15" t="str">
        <f aca="false">IF($C425="","",IFERROR(IF(INDEX(Bolalar!$C$5:$C$1804,MATCH($C425,Bolalar!$I$5:$I$1804,0))="","",INDEX(Bolalar!$C$5:$C$1804,MATCH($C425,Bolalar!$I$5:$I$1804,0))),""))</f>
        <v/>
      </c>
      <c r="F425" s="24"/>
      <c r="G425" s="14" t="str">
        <f aca="false">IF(OR($E425="",$B425=""),"",INT(($B425-$E425)/365.25))</f>
        <v/>
      </c>
      <c r="H425" s="14" t="str">
        <f aca="false">IF($G425="","",IF($G425&lt;=5,"Ha","Yo'q"))</f>
        <v/>
      </c>
      <c r="I425" s="12"/>
      <c r="J425" s="12"/>
      <c r="K425" s="28" t="n">
        <f aca="false">IF(AND($C425&lt;&gt;"",$H425="Ha",$B425&gt;=Boshqaruv!$C$9,$B425&lt;=Boshqaruv!$C$10),IF(COUNTIFS($C$4:$C424,$C425,$H$4:$H424,"Ha",$B$4:$B424,"&gt;="&amp;Boshqaruv!$C$9,$B$4:$B424,"&lt;="&amp;Boshqaruv!$C$10)=0,1,0),0)</f>
        <v>0</v>
      </c>
    </row>
    <row r="426" customFormat="false" ht="15" hidden="false" customHeight="false" outlineLevel="0" collapsed="false">
      <c r="A426" s="8" t="n">
        <v>422</v>
      </c>
      <c r="B426" s="13"/>
      <c r="C426" s="25"/>
      <c r="D426" s="26" t="str">
        <f aca="false">IF($C426="","",IFERROR(IF(INDEX(Bolalar!$B$5:$B$1804,MATCH($C426,Bolalar!$I$5:$I$1804,0))="","",INDEX(Bolalar!$B$5:$B$1804,MATCH($C426,Bolalar!$I$5:$I$1804,0))),""))</f>
        <v/>
      </c>
      <c r="E426" s="15" t="str">
        <f aca="false">IF($C426="","",IFERROR(IF(INDEX(Bolalar!$C$5:$C$1804,MATCH($C426,Bolalar!$I$5:$I$1804,0))="","",INDEX(Bolalar!$C$5:$C$1804,MATCH($C426,Bolalar!$I$5:$I$1804,0))),""))</f>
        <v/>
      </c>
      <c r="F426" s="24"/>
      <c r="G426" s="14" t="str">
        <f aca="false">IF(OR($E426="",$B426=""),"",INT(($B426-$E426)/365.25))</f>
        <v/>
      </c>
      <c r="H426" s="14" t="str">
        <f aca="false">IF($G426="","",IF($G426&lt;=5,"Ha","Yo'q"))</f>
        <v/>
      </c>
      <c r="I426" s="12"/>
      <c r="J426" s="12"/>
      <c r="K426" s="28" t="n">
        <f aca="false">IF(AND($C426&lt;&gt;"",$H426="Ha",$B426&gt;=Boshqaruv!$C$9,$B426&lt;=Boshqaruv!$C$10),IF(COUNTIFS($C$4:$C425,$C426,$H$4:$H425,"Ha",$B$4:$B425,"&gt;="&amp;Boshqaruv!$C$9,$B$4:$B425,"&lt;="&amp;Boshqaruv!$C$10)=0,1,0),0)</f>
        <v>0</v>
      </c>
    </row>
    <row r="427" customFormat="false" ht="15" hidden="false" customHeight="false" outlineLevel="0" collapsed="false">
      <c r="A427" s="8" t="n">
        <v>423</v>
      </c>
      <c r="B427" s="13"/>
      <c r="C427" s="25"/>
      <c r="D427" s="26" t="str">
        <f aca="false">IF($C427="","",IFERROR(IF(INDEX(Bolalar!$B$5:$B$1804,MATCH($C427,Bolalar!$I$5:$I$1804,0))="","",INDEX(Bolalar!$B$5:$B$1804,MATCH($C427,Bolalar!$I$5:$I$1804,0))),""))</f>
        <v/>
      </c>
      <c r="E427" s="15" t="str">
        <f aca="false">IF($C427="","",IFERROR(IF(INDEX(Bolalar!$C$5:$C$1804,MATCH($C427,Bolalar!$I$5:$I$1804,0))="","",INDEX(Bolalar!$C$5:$C$1804,MATCH($C427,Bolalar!$I$5:$I$1804,0))),""))</f>
        <v/>
      </c>
      <c r="F427" s="24"/>
      <c r="G427" s="14" t="str">
        <f aca="false">IF(OR($E427="",$B427=""),"",INT(($B427-$E427)/365.25))</f>
        <v/>
      </c>
      <c r="H427" s="14" t="str">
        <f aca="false">IF($G427="","",IF($G427&lt;=5,"Ha","Yo'q"))</f>
        <v/>
      </c>
      <c r="I427" s="12"/>
      <c r="J427" s="12"/>
      <c r="K427" s="28" t="n">
        <f aca="false">IF(AND($C427&lt;&gt;"",$H427="Ha",$B427&gt;=Boshqaruv!$C$9,$B427&lt;=Boshqaruv!$C$10),IF(COUNTIFS($C$4:$C426,$C427,$H$4:$H426,"Ha",$B$4:$B426,"&gt;="&amp;Boshqaruv!$C$9,$B$4:$B426,"&lt;="&amp;Boshqaruv!$C$10)=0,1,0),0)</f>
        <v>0</v>
      </c>
    </row>
    <row r="428" customFormat="false" ht="15" hidden="false" customHeight="false" outlineLevel="0" collapsed="false">
      <c r="A428" s="8" t="n">
        <v>424</v>
      </c>
      <c r="B428" s="13"/>
      <c r="C428" s="25"/>
      <c r="D428" s="26" t="str">
        <f aca="false">IF($C428="","",IFERROR(IF(INDEX(Bolalar!$B$5:$B$1804,MATCH($C428,Bolalar!$I$5:$I$1804,0))="","",INDEX(Bolalar!$B$5:$B$1804,MATCH($C428,Bolalar!$I$5:$I$1804,0))),""))</f>
        <v/>
      </c>
      <c r="E428" s="15" t="str">
        <f aca="false">IF($C428="","",IFERROR(IF(INDEX(Bolalar!$C$5:$C$1804,MATCH($C428,Bolalar!$I$5:$I$1804,0))="","",INDEX(Bolalar!$C$5:$C$1804,MATCH($C428,Bolalar!$I$5:$I$1804,0))),""))</f>
        <v/>
      </c>
      <c r="F428" s="24"/>
      <c r="G428" s="14" t="str">
        <f aca="false">IF(OR($E428="",$B428=""),"",INT(($B428-$E428)/365.25))</f>
        <v/>
      </c>
      <c r="H428" s="14" t="str">
        <f aca="false">IF($G428="","",IF($G428&lt;=5,"Ha","Yo'q"))</f>
        <v/>
      </c>
      <c r="I428" s="12"/>
      <c r="J428" s="12"/>
      <c r="K428" s="28" t="n">
        <f aca="false">IF(AND($C428&lt;&gt;"",$H428="Ha",$B428&gt;=Boshqaruv!$C$9,$B428&lt;=Boshqaruv!$C$10),IF(COUNTIFS($C$4:$C427,$C428,$H$4:$H427,"Ha",$B$4:$B427,"&gt;="&amp;Boshqaruv!$C$9,$B$4:$B427,"&lt;="&amp;Boshqaruv!$C$10)=0,1,0),0)</f>
        <v>0</v>
      </c>
    </row>
    <row r="429" customFormat="false" ht="15" hidden="false" customHeight="false" outlineLevel="0" collapsed="false">
      <c r="A429" s="8" t="n">
        <v>425</v>
      </c>
      <c r="B429" s="13"/>
      <c r="C429" s="25"/>
      <c r="D429" s="26" t="str">
        <f aca="false">IF($C429="","",IFERROR(IF(INDEX(Bolalar!$B$5:$B$1804,MATCH($C429,Bolalar!$I$5:$I$1804,0))="","",INDEX(Bolalar!$B$5:$B$1804,MATCH($C429,Bolalar!$I$5:$I$1804,0))),""))</f>
        <v/>
      </c>
      <c r="E429" s="15" t="str">
        <f aca="false">IF($C429="","",IFERROR(IF(INDEX(Bolalar!$C$5:$C$1804,MATCH($C429,Bolalar!$I$5:$I$1804,0))="","",INDEX(Bolalar!$C$5:$C$1804,MATCH($C429,Bolalar!$I$5:$I$1804,0))),""))</f>
        <v/>
      </c>
      <c r="F429" s="24"/>
      <c r="G429" s="14" t="str">
        <f aca="false">IF(OR($E429="",$B429=""),"",INT(($B429-$E429)/365.25))</f>
        <v/>
      </c>
      <c r="H429" s="14" t="str">
        <f aca="false">IF($G429="","",IF($G429&lt;=5,"Ha","Yo'q"))</f>
        <v/>
      </c>
      <c r="I429" s="12"/>
      <c r="J429" s="12"/>
      <c r="K429" s="28" t="n">
        <f aca="false">IF(AND($C429&lt;&gt;"",$H429="Ha",$B429&gt;=Boshqaruv!$C$9,$B429&lt;=Boshqaruv!$C$10),IF(COUNTIFS($C$4:$C428,$C429,$H$4:$H428,"Ha",$B$4:$B428,"&gt;="&amp;Boshqaruv!$C$9,$B$4:$B428,"&lt;="&amp;Boshqaruv!$C$10)=0,1,0),0)</f>
        <v>0</v>
      </c>
    </row>
    <row r="430" customFormat="false" ht="15" hidden="false" customHeight="false" outlineLevel="0" collapsed="false">
      <c r="A430" s="8" t="n">
        <v>426</v>
      </c>
      <c r="B430" s="13"/>
      <c r="C430" s="25"/>
      <c r="D430" s="26" t="str">
        <f aca="false">IF($C430="","",IFERROR(IF(INDEX(Bolalar!$B$5:$B$1804,MATCH($C430,Bolalar!$I$5:$I$1804,0))="","",INDEX(Bolalar!$B$5:$B$1804,MATCH($C430,Bolalar!$I$5:$I$1804,0))),""))</f>
        <v/>
      </c>
      <c r="E430" s="15" t="str">
        <f aca="false">IF($C430="","",IFERROR(IF(INDEX(Bolalar!$C$5:$C$1804,MATCH($C430,Bolalar!$I$5:$I$1804,0))="","",INDEX(Bolalar!$C$5:$C$1804,MATCH($C430,Bolalar!$I$5:$I$1804,0))),""))</f>
        <v/>
      </c>
      <c r="F430" s="24"/>
      <c r="G430" s="14" t="str">
        <f aca="false">IF(OR($E430="",$B430=""),"",INT(($B430-$E430)/365.25))</f>
        <v/>
      </c>
      <c r="H430" s="14" t="str">
        <f aca="false">IF($G430="","",IF($G430&lt;=5,"Ha","Yo'q"))</f>
        <v/>
      </c>
      <c r="I430" s="12"/>
      <c r="J430" s="12"/>
      <c r="K430" s="28" t="n">
        <f aca="false">IF(AND($C430&lt;&gt;"",$H430="Ha",$B430&gt;=Boshqaruv!$C$9,$B430&lt;=Boshqaruv!$C$10),IF(COUNTIFS($C$4:$C429,$C430,$H$4:$H429,"Ha",$B$4:$B429,"&gt;="&amp;Boshqaruv!$C$9,$B$4:$B429,"&lt;="&amp;Boshqaruv!$C$10)=0,1,0),0)</f>
        <v>0</v>
      </c>
    </row>
    <row r="431" customFormat="false" ht="15" hidden="false" customHeight="false" outlineLevel="0" collapsed="false">
      <c r="A431" s="8" t="n">
        <v>427</v>
      </c>
      <c r="B431" s="13"/>
      <c r="C431" s="25"/>
      <c r="D431" s="26" t="str">
        <f aca="false">IF($C431="","",IFERROR(IF(INDEX(Bolalar!$B$5:$B$1804,MATCH($C431,Bolalar!$I$5:$I$1804,0))="","",INDEX(Bolalar!$B$5:$B$1804,MATCH($C431,Bolalar!$I$5:$I$1804,0))),""))</f>
        <v/>
      </c>
      <c r="E431" s="15" t="str">
        <f aca="false">IF($C431="","",IFERROR(IF(INDEX(Bolalar!$C$5:$C$1804,MATCH($C431,Bolalar!$I$5:$I$1804,0))="","",INDEX(Bolalar!$C$5:$C$1804,MATCH($C431,Bolalar!$I$5:$I$1804,0))),""))</f>
        <v/>
      </c>
      <c r="F431" s="24"/>
      <c r="G431" s="14" t="str">
        <f aca="false">IF(OR($E431="",$B431=""),"",INT(($B431-$E431)/365.25))</f>
        <v/>
      </c>
      <c r="H431" s="14" t="str">
        <f aca="false">IF($G431="","",IF($G431&lt;=5,"Ha","Yo'q"))</f>
        <v/>
      </c>
      <c r="I431" s="12"/>
      <c r="J431" s="12"/>
      <c r="K431" s="28" t="n">
        <f aca="false">IF(AND($C431&lt;&gt;"",$H431="Ha",$B431&gt;=Boshqaruv!$C$9,$B431&lt;=Boshqaruv!$C$10),IF(COUNTIFS($C$4:$C430,$C431,$H$4:$H430,"Ha",$B$4:$B430,"&gt;="&amp;Boshqaruv!$C$9,$B$4:$B430,"&lt;="&amp;Boshqaruv!$C$10)=0,1,0),0)</f>
        <v>0</v>
      </c>
    </row>
    <row r="432" customFormat="false" ht="15" hidden="false" customHeight="false" outlineLevel="0" collapsed="false">
      <c r="A432" s="8" t="n">
        <v>428</v>
      </c>
      <c r="B432" s="13"/>
      <c r="C432" s="25"/>
      <c r="D432" s="26" t="str">
        <f aca="false">IF($C432="","",IFERROR(IF(INDEX(Bolalar!$B$5:$B$1804,MATCH($C432,Bolalar!$I$5:$I$1804,0))="","",INDEX(Bolalar!$B$5:$B$1804,MATCH($C432,Bolalar!$I$5:$I$1804,0))),""))</f>
        <v/>
      </c>
      <c r="E432" s="15" t="str">
        <f aca="false">IF($C432="","",IFERROR(IF(INDEX(Bolalar!$C$5:$C$1804,MATCH($C432,Bolalar!$I$5:$I$1804,0))="","",INDEX(Bolalar!$C$5:$C$1804,MATCH($C432,Bolalar!$I$5:$I$1804,0))),""))</f>
        <v/>
      </c>
      <c r="F432" s="24"/>
      <c r="G432" s="14" t="str">
        <f aca="false">IF(OR($E432="",$B432=""),"",INT(($B432-$E432)/365.25))</f>
        <v/>
      </c>
      <c r="H432" s="14" t="str">
        <f aca="false">IF($G432="","",IF($G432&lt;=5,"Ha","Yo'q"))</f>
        <v/>
      </c>
      <c r="I432" s="12"/>
      <c r="J432" s="12"/>
      <c r="K432" s="28" t="n">
        <f aca="false">IF(AND($C432&lt;&gt;"",$H432="Ha",$B432&gt;=Boshqaruv!$C$9,$B432&lt;=Boshqaruv!$C$10),IF(COUNTIFS($C$4:$C431,$C432,$H$4:$H431,"Ha",$B$4:$B431,"&gt;="&amp;Boshqaruv!$C$9,$B$4:$B431,"&lt;="&amp;Boshqaruv!$C$10)=0,1,0),0)</f>
        <v>0</v>
      </c>
    </row>
    <row r="433" customFormat="false" ht="15" hidden="false" customHeight="false" outlineLevel="0" collapsed="false">
      <c r="A433" s="8" t="n">
        <v>429</v>
      </c>
      <c r="B433" s="13"/>
      <c r="C433" s="25"/>
      <c r="D433" s="26" t="str">
        <f aca="false">IF($C433="","",IFERROR(IF(INDEX(Bolalar!$B$5:$B$1804,MATCH($C433,Bolalar!$I$5:$I$1804,0))="","",INDEX(Bolalar!$B$5:$B$1804,MATCH($C433,Bolalar!$I$5:$I$1804,0))),""))</f>
        <v/>
      </c>
      <c r="E433" s="15" t="str">
        <f aca="false">IF($C433="","",IFERROR(IF(INDEX(Bolalar!$C$5:$C$1804,MATCH($C433,Bolalar!$I$5:$I$1804,0))="","",INDEX(Bolalar!$C$5:$C$1804,MATCH($C433,Bolalar!$I$5:$I$1804,0))),""))</f>
        <v/>
      </c>
      <c r="F433" s="24"/>
      <c r="G433" s="14" t="str">
        <f aca="false">IF(OR($E433="",$B433=""),"",INT(($B433-$E433)/365.25))</f>
        <v/>
      </c>
      <c r="H433" s="14" t="str">
        <f aca="false">IF($G433="","",IF($G433&lt;=5,"Ha","Yo'q"))</f>
        <v/>
      </c>
      <c r="I433" s="12"/>
      <c r="J433" s="12"/>
      <c r="K433" s="28" t="n">
        <f aca="false">IF(AND($C433&lt;&gt;"",$H433="Ha",$B433&gt;=Boshqaruv!$C$9,$B433&lt;=Boshqaruv!$C$10),IF(COUNTIFS($C$4:$C432,$C433,$H$4:$H432,"Ha",$B$4:$B432,"&gt;="&amp;Boshqaruv!$C$9,$B$4:$B432,"&lt;="&amp;Boshqaruv!$C$10)=0,1,0),0)</f>
        <v>0</v>
      </c>
    </row>
    <row r="434" customFormat="false" ht="15" hidden="false" customHeight="false" outlineLevel="0" collapsed="false">
      <c r="A434" s="8" t="n">
        <v>430</v>
      </c>
      <c r="B434" s="13"/>
      <c r="C434" s="25"/>
      <c r="D434" s="26" t="str">
        <f aca="false">IF($C434="","",IFERROR(IF(INDEX(Bolalar!$B$5:$B$1804,MATCH($C434,Bolalar!$I$5:$I$1804,0))="","",INDEX(Bolalar!$B$5:$B$1804,MATCH($C434,Bolalar!$I$5:$I$1804,0))),""))</f>
        <v/>
      </c>
      <c r="E434" s="15" t="str">
        <f aca="false">IF($C434="","",IFERROR(IF(INDEX(Bolalar!$C$5:$C$1804,MATCH($C434,Bolalar!$I$5:$I$1804,0))="","",INDEX(Bolalar!$C$5:$C$1804,MATCH($C434,Bolalar!$I$5:$I$1804,0))),""))</f>
        <v/>
      </c>
      <c r="F434" s="24"/>
      <c r="G434" s="14" t="str">
        <f aca="false">IF(OR($E434="",$B434=""),"",INT(($B434-$E434)/365.25))</f>
        <v/>
      </c>
      <c r="H434" s="14" t="str">
        <f aca="false">IF($G434="","",IF($G434&lt;=5,"Ha","Yo'q"))</f>
        <v/>
      </c>
      <c r="I434" s="12"/>
      <c r="J434" s="12"/>
      <c r="K434" s="28" t="n">
        <f aca="false">IF(AND($C434&lt;&gt;"",$H434="Ha",$B434&gt;=Boshqaruv!$C$9,$B434&lt;=Boshqaruv!$C$10),IF(COUNTIFS($C$4:$C433,$C434,$H$4:$H433,"Ha",$B$4:$B433,"&gt;="&amp;Boshqaruv!$C$9,$B$4:$B433,"&lt;="&amp;Boshqaruv!$C$10)=0,1,0),0)</f>
        <v>0</v>
      </c>
    </row>
    <row r="435" customFormat="false" ht="15" hidden="false" customHeight="false" outlineLevel="0" collapsed="false">
      <c r="A435" s="8" t="n">
        <v>431</v>
      </c>
      <c r="B435" s="13"/>
      <c r="C435" s="25"/>
      <c r="D435" s="26" t="str">
        <f aca="false">IF($C435="","",IFERROR(IF(INDEX(Bolalar!$B$5:$B$1804,MATCH($C435,Bolalar!$I$5:$I$1804,0))="","",INDEX(Bolalar!$B$5:$B$1804,MATCH($C435,Bolalar!$I$5:$I$1804,0))),""))</f>
        <v/>
      </c>
      <c r="E435" s="15" t="str">
        <f aca="false">IF($C435="","",IFERROR(IF(INDEX(Bolalar!$C$5:$C$1804,MATCH($C435,Bolalar!$I$5:$I$1804,0))="","",INDEX(Bolalar!$C$5:$C$1804,MATCH($C435,Bolalar!$I$5:$I$1804,0))),""))</f>
        <v/>
      </c>
      <c r="F435" s="24"/>
      <c r="G435" s="14" t="str">
        <f aca="false">IF(OR($E435="",$B435=""),"",INT(($B435-$E435)/365.25))</f>
        <v/>
      </c>
      <c r="H435" s="14" t="str">
        <f aca="false">IF($G435="","",IF($G435&lt;=5,"Ha","Yo'q"))</f>
        <v/>
      </c>
      <c r="I435" s="12"/>
      <c r="J435" s="12"/>
      <c r="K435" s="28" t="n">
        <f aca="false">IF(AND($C435&lt;&gt;"",$H435="Ha",$B435&gt;=Boshqaruv!$C$9,$B435&lt;=Boshqaruv!$C$10),IF(COUNTIFS($C$4:$C434,$C435,$H$4:$H434,"Ha",$B$4:$B434,"&gt;="&amp;Boshqaruv!$C$9,$B$4:$B434,"&lt;="&amp;Boshqaruv!$C$10)=0,1,0),0)</f>
        <v>0</v>
      </c>
    </row>
    <row r="436" customFormat="false" ht="15" hidden="false" customHeight="false" outlineLevel="0" collapsed="false">
      <c r="A436" s="8" t="n">
        <v>432</v>
      </c>
      <c r="B436" s="13"/>
      <c r="C436" s="25"/>
      <c r="D436" s="26" t="str">
        <f aca="false">IF($C436="","",IFERROR(IF(INDEX(Bolalar!$B$5:$B$1804,MATCH($C436,Bolalar!$I$5:$I$1804,0))="","",INDEX(Bolalar!$B$5:$B$1804,MATCH($C436,Bolalar!$I$5:$I$1804,0))),""))</f>
        <v/>
      </c>
      <c r="E436" s="15" t="str">
        <f aca="false">IF($C436="","",IFERROR(IF(INDEX(Bolalar!$C$5:$C$1804,MATCH($C436,Bolalar!$I$5:$I$1804,0))="","",INDEX(Bolalar!$C$5:$C$1804,MATCH($C436,Bolalar!$I$5:$I$1804,0))),""))</f>
        <v/>
      </c>
      <c r="F436" s="24"/>
      <c r="G436" s="14" t="str">
        <f aca="false">IF(OR($E436="",$B436=""),"",INT(($B436-$E436)/365.25))</f>
        <v/>
      </c>
      <c r="H436" s="14" t="str">
        <f aca="false">IF($G436="","",IF($G436&lt;=5,"Ha","Yo'q"))</f>
        <v/>
      </c>
      <c r="I436" s="12"/>
      <c r="J436" s="12"/>
      <c r="K436" s="28" t="n">
        <f aca="false">IF(AND($C436&lt;&gt;"",$H436="Ha",$B436&gt;=Boshqaruv!$C$9,$B436&lt;=Boshqaruv!$C$10),IF(COUNTIFS($C$4:$C435,$C436,$H$4:$H435,"Ha",$B$4:$B435,"&gt;="&amp;Boshqaruv!$C$9,$B$4:$B435,"&lt;="&amp;Boshqaruv!$C$10)=0,1,0),0)</f>
        <v>0</v>
      </c>
    </row>
    <row r="437" customFormat="false" ht="15" hidden="false" customHeight="false" outlineLevel="0" collapsed="false">
      <c r="A437" s="8" t="n">
        <v>433</v>
      </c>
      <c r="B437" s="13"/>
      <c r="C437" s="25"/>
      <c r="D437" s="26" t="str">
        <f aca="false">IF($C437="","",IFERROR(IF(INDEX(Bolalar!$B$5:$B$1804,MATCH($C437,Bolalar!$I$5:$I$1804,0))="","",INDEX(Bolalar!$B$5:$B$1804,MATCH($C437,Bolalar!$I$5:$I$1804,0))),""))</f>
        <v/>
      </c>
      <c r="E437" s="15" t="str">
        <f aca="false">IF($C437="","",IFERROR(IF(INDEX(Bolalar!$C$5:$C$1804,MATCH($C437,Bolalar!$I$5:$I$1804,0))="","",INDEX(Bolalar!$C$5:$C$1804,MATCH($C437,Bolalar!$I$5:$I$1804,0))),""))</f>
        <v/>
      </c>
      <c r="F437" s="24"/>
      <c r="G437" s="14" t="str">
        <f aca="false">IF(OR($E437="",$B437=""),"",INT(($B437-$E437)/365.25))</f>
        <v/>
      </c>
      <c r="H437" s="14" t="str">
        <f aca="false">IF($G437="","",IF($G437&lt;=5,"Ha","Yo'q"))</f>
        <v/>
      </c>
      <c r="I437" s="12"/>
      <c r="J437" s="12"/>
      <c r="K437" s="28" t="n">
        <f aca="false">IF(AND($C437&lt;&gt;"",$H437="Ha",$B437&gt;=Boshqaruv!$C$9,$B437&lt;=Boshqaruv!$C$10),IF(COUNTIFS($C$4:$C436,$C437,$H$4:$H436,"Ha",$B$4:$B436,"&gt;="&amp;Boshqaruv!$C$9,$B$4:$B436,"&lt;="&amp;Boshqaruv!$C$10)=0,1,0),0)</f>
        <v>0</v>
      </c>
    </row>
    <row r="438" customFormat="false" ht="15" hidden="false" customHeight="false" outlineLevel="0" collapsed="false">
      <c r="A438" s="8" t="n">
        <v>434</v>
      </c>
      <c r="B438" s="13"/>
      <c r="C438" s="25"/>
      <c r="D438" s="26" t="str">
        <f aca="false">IF($C438="","",IFERROR(IF(INDEX(Bolalar!$B$5:$B$1804,MATCH($C438,Bolalar!$I$5:$I$1804,0))="","",INDEX(Bolalar!$B$5:$B$1804,MATCH($C438,Bolalar!$I$5:$I$1804,0))),""))</f>
        <v/>
      </c>
      <c r="E438" s="15" t="str">
        <f aca="false">IF($C438="","",IFERROR(IF(INDEX(Bolalar!$C$5:$C$1804,MATCH($C438,Bolalar!$I$5:$I$1804,0))="","",INDEX(Bolalar!$C$5:$C$1804,MATCH($C438,Bolalar!$I$5:$I$1804,0))),""))</f>
        <v/>
      </c>
      <c r="F438" s="24"/>
      <c r="G438" s="14" t="str">
        <f aca="false">IF(OR($E438="",$B438=""),"",INT(($B438-$E438)/365.25))</f>
        <v/>
      </c>
      <c r="H438" s="14" t="str">
        <f aca="false">IF($G438="","",IF($G438&lt;=5,"Ha","Yo'q"))</f>
        <v/>
      </c>
      <c r="I438" s="12"/>
      <c r="J438" s="12"/>
      <c r="K438" s="28" t="n">
        <f aca="false">IF(AND($C438&lt;&gt;"",$H438="Ha",$B438&gt;=Boshqaruv!$C$9,$B438&lt;=Boshqaruv!$C$10),IF(COUNTIFS($C$4:$C437,$C438,$H$4:$H437,"Ha",$B$4:$B437,"&gt;="&amp;Boshqaruv!$C$9,$B$4:$B437,"&lt;="&amp;Boshqaruv!$C$10)=0,1,0),0)</f>
        <v>0</v>
      </c>
    </row>
    <row r="439" customFormat="false" ht="15" hidden="false" customHeight="false" outlineLevel="0" collapsed="false">
      <c r="A439" s="8" t="n">
        <v>435</v>
      </c>
      <c r="B439" s="13"/>
      <c r="C439" s="25"/>
      <c r="D439" s="26" t="str">
        <f aca="false">IF($C439="","",IFERROR(IF(INDEX(Bolalar!$B$5:$B$1804,MATCH($C439,Bolalar!$I$5:$I$1804,0))="","",INDEX(Bolalar!$B$5:$B$1804,MATCH($C439,Bolalar!$I$5:$I$1804,0))),""))</f>
        <v/>
      </c>
      <c r="E439" s="15" t="str">
        <f aca="false">IF($C439="","",IFERROR(IF(INDEX(Bolalar!$C$5:$C$1804,MATCH($C439,Bolalar!$I$5:$I$1804,0))="","",INDEX(Bolalar!$C$5:$C$1804,MATCH($C439,Bolalar!$I$5:$I$1804,0))),""))</f>
        <v/>
      </c>
      <c r="F439" s="24"/>
      <c r="G439" s="14" t="str">
        <f aca="false">IF(OR($E439="",$B439=""),"",INT(($B439-$E439)/365.25))</f>
        <v/>
      </c>
      <c r="H439" s="14" t="str">
        <f aca="false">IF($G439="","",IF($G439&lt;=5,"Ha","Yo'q"))</f>
        <v/>
      </c>
      <c r="I439" s="12"/>
      <c r="J439" s="12"/>
      <c r="K439" s="28" t="n">
        <f aca="false">IF(AND($C439&lt;&gt;"",$H439="Ha",$B439&gt;=Boshqaruv!$C$9,$B439&lt;=Boshqaruv!$C$10),IF(COUNTIFS($C$4:$C438,$C439,$H$4:$H438,"Ha",$B$4:$B438,"&gt;="&amp;Boshqaruv!$C$9,$B$4:$B438,"&lt;="&amp;Boshqaruv!$C$10)=0,1,0),0)</f>
        <v>0</v>
      </c>
    </row>
    <row r="440" customFormat="false" ht="15" hidden="false" customHeight="false" outlineLevel="0" collapsed="false">
      <c r="A440" s="8" t="n">
        <v>436</v>
      </c>
      <c r="B440" s="13"/>
      <c r="C440" s="25"/>
      <c r="D440" s="26" t="str">
        <f aca="false">IF($C440="","",IFERROR(IF(INDEX(Bolalar!$B$5:$B$1804,MATCH($C440,Bolalar!$I$5:$I$1804,0))="","",INDEX(Bolalar!$B$5:$B$1804,MATCH($C440,Bolalar!$I$5:$I$1804,0))),""))</f>
        <v/>
      </c>
      <c r="E440" s="15" t="str">
        <f aca="false">IF($C440="","",IFERROR(IF(INDEX(Bolalar!$C$5:$C$1804,MATCH($C440,Bolalar!$I$5:$I$1804,0))="","",INDEX(Bolalar!$C$5:$C$1804,MATCH($C440,Bolalar!$I$5:$I$1804,0))),""))</f>
        <v/>
      </c>
      <c r="F440" s="24"/>
      <c r="G440" s="14" t="str">
        <f aca="false">IF(OR($E440="",$B440=""),"",INT(($B440-$E440)/365.25))</f>
        <v/>
      </c>
      <c r="H440" s="14" t="str">
        <f aca="false">IF($G440="","",IF($G440&lt;=5,"Ha","Yo'q"))</f>
        <v/>
      </c>
      <c r="I440" s="12"/>
      <c r="J440" s="12"/>
      <c r="K440" s="28" t="n">
        <f aca="false">IF(AND($C440&lt;&gt;"",$H440="Ha",$B440&gt;=Boshqaruv!$C$9,$B440&lt;=Boshqaruv!$C$10),IF(COUNTIFS($C$4:$C439,$C440,$H$4:$H439,"Ha",$B$4:$B439,"&gt;="&amp;Boshqaruv!$C$9,$B$4:$B439,"&lt;="&amp;Boshqaruv!$C$10)=0,1,0),0)</f>
        <v>0</v>
      </c>
    </row>
    <row r="441" customFormat="false" ht="15" hidden="false" customHeight="false" outlineLevel="0" collapsed="false">
      <c r="A441" s="8" t="n">
        <v>437</v>
      </c>
      <c r="B441" s="13"/>
      <c r="C441" s="25"/>
      <c r="D441" s="26" t="str">
        <f aca="false">IF($C441="","",IFERROR(IF(INDEX(Bolalar!$B$5:$B$1804,MATCH($C441,Bolalar!$I$5:$I$1804,0))="","",INDEX(Bolalar!$B$5:$B$1804,MATCH($C441,Bolalar!$I$5:$I$1804,0))),""))</f>
        <v/>
      </c>
      <c r="E441" s="15" t="str">
        <f aca="false">IF($C441="","",IFERROR(IF(INDEX(Bolalar!$C$5:$C$1804,MATCH($C441,Bolalar!$I$5:$I$1804,0))="","",INDEX(Bolalar!$C$5:$C$1804,MATCH($C441,Bolalar!$I$5:$I$1804,0))),""))</f>
        <v/>
      </c>
      <c r="F441" s="24"/>
      <c r="G441" s="14" t="str">
        <f aca="false">IF(OR($E441="",$B441=""),"",INT(($B441-$E441)/365.25))</f>
        <v/>
      </c>
      <c r="H441" s="14" t="str">
        <f aca="false">IF($G441="","",IF($G441&lt;=5,"Ha","Yo'q"))</f>
        <v/>
      </c>
      <c r="I441" s="12"/>
      <c r="J441" s="12"/>
      <c r="K441" s="28" t="n">
        <f aca="false">IF(AND($C441&lt;&gt;"",$H441="Ha",$B441&gt;=Boshqaruv!$C$9,$B441&lt;=Boshqaruv!$C$10),IF(COUNTIFS($C$4:$C440,$C441,$H$4:$H440,"Ha",$B$4:$B440,"&gt;="&amp;Boshqaruv!$C$9,$B$4:$B440,"&lt;="&amp;Boshqaruv!$C$10)=0,1,0),0)</f>
        <v>0</v>
      </c>
    </row>
    <row r="442" customFormat="false" ht="15" hidden="false" customHeight="false" outlineLevel="0" collapsed="false">
      <c r="A442" s="8" t="n">
        <v>438</v>
      </c>
      <c r="B442" s="13"/>
      <c r="C442" s="25"/>
      <c r="D442" s="26" t="str">
        <f aca="false">IF($C442="","",IFERROR(IF(INDEX(Bolalar!$B$5:$B$1804,MATCH($C442,Bolalar!$I$5:$I$1804,0))="","",INDEX(Bolalar!$B$5:$B$1804,MATCH($C442,Bolalar!$I$5:$I$1804,0))),""))</f>
        <v/>
      </c>
      <c r="E442" s="15" t="str">
        <f aca="false">IF($C442="","",IFERROR(IF(INDEX(Bolalar!$C$5:$C$1804,MATCH($C442,Bolalar!$I$5:$I$1804,0))="","",INDEX(Bolalar!$C$5:$C$1804,MATCH($C442,Bolalar!$I$5:$I$1804,0))),""))</f>
        <v/>
      </c>
      <c r="F442" s="24"/>
      <c r="G442" s="14" t="str">
        <f aca="false">IF(OR($E442="",$B442=""),"",INT(($B442-$E442)/365.25))</f>
        <v/>
      </c>
      <c r="H442" s="14" t="str">
        <f aca="false">IF($G442="","",IF($G442&lt;=5,"Ha","Yo'q"))</f>
        <v/>
      </c>
      <c r="I442" s="12"/>
      <c r="J442" s="12"/>
      <c r="K442" s="28" t="n">
        <f aca="false">IF(AND($C442&lt;&gt;"",$H442="Ha",$B442&gt;=Boshqaruv!$C$9,$B442&lt;=Boshqaruv!$C$10),IF(COUNTIFS($C$4:$C441,$C442,$H$4:$H441,"Ha",$B$4:$B441,"&gt;="&amp;Boshqaruv!$C$9,$B$4:$B441,"&lt;="&amp;Boshqaruv!$C$10)=0,1,0),0)</f>
        <v>0</v>
      </c>
    </row>
    <row r="443" customFormat="false" ht="15" hidden="false" customHeight="false" outlineLevel="0" collapsed="false">
      <c r="A443" s="8" t="n">
        <v>439</v>
      </c>
      <c r="B443" s="13"/>
      <c r="C443" s="25"/>
      <c r="D443" s="26" t="str">
        <f aca="false">IF($C443="","",IFERROR(IF(INDEX(Bolalar!$B$5:$B$1804,MATCH($C443,Bolalar!$I$5:$I$1804,0))="","",INDEX(Bolalar!$B$5:$B$1804,MATCH($C443,Bolalar!$I$5:$I$1804,0))),""))</f>
        <v/>
      </c>
      <c r="E443" s="15" t="str">
        <f aca="false">IF($C443="","",IFERROR(IF(INDEX(Bolalar!$C$5:$C$1804,MATCH($C443,Bolalar!$I$5:$I$1804,0))="","",INDEX(Bolalar!$C$5:$C$1804,MATCH($C443,Bolalar!$I$5:$I$1804,0))),""))</f>
        <v/>
      </c>
      <c r="F443" s="24"/>
      <c r="G443" s="14" t="str">
        <f aca="false">IF(OR($E443="",$B443=""),"",INT(($B443-$E443)/365.25))</f>
        <v/>
      </c>
      <c r="H443" s="14" t="str">
        <f aca="false">IF($G443="","",IF($G443&lt;=5,"Ha","Yo'q"))</f>
        <v/>
      </c>
      <c r="I443" s="12"/>
      <c r="J443" s="12"/>
      <c r="K443" s="28" t="n">
        <f aca="false">IF(AND($C443&lt;&gt;"",$H443="Ha",$B443&gt;=Boshqaruv!$C$9,$B443&lt;=Boshqaruv!$C$10),IF(COUNTIFS($C$4:$C442,$C443,$H$4:$H442,"Ha",$B$4:$B442,"&gt;="&amp;Boshqaruv!$C$9,$B$4:$B442,"&lt;="&amp;Boshqaruv!$C$10)=0,1,0),0)</f>
        <v>0</v>
      </c>
    </row>
    <row r="444" customFormat="false" ht="15" hidden="false" customHeight="false" outlineLevel="0" collapsed="false">
      <c r="A444" s="8" t="n">
        <v>440</v>
      </c>
      <c r="B444" s="13"/>
      <c r="C444" s="25"/>
      <c r="D444" s="26" t="str">
        <f aca="false">IF($C444="","",IFERROR(IF(INDEX(Bolalar!$B$5:$B$1804,MATCH($C444,Bolalar!$I$5:$I$1804,0))="","",INDEX(Bolalar!$B$5:$B$1804,MATCH($C444,Bolalar!$I$5:$I$1804,0))),""))</f>
        <v/>
      </c>
      <c r="E444" s="15" t="str">
        <f aca="false">IF($C444="","",IFERROR(IF(INDEX(Bolalar!$C$5:$C$1804,MATCH($C444,Bolalar!$I$5:$I$1804,0))="","",INDEX(Bolalar!$C$5:$C$1804,MATCH($C444,Bolalar!$I$5:$I$1804,0))),""))</f>
        <v/>
      </c>
      <c r="F444" s="24"/>
      <c r="G444" s="14" t="str">
        <f aca="false">IF(OR($E444="",$B444=""),"",INT(($B444-$E444)/365.25))</f>
        <v/>
      </c>
      <c r="H444" s="14" t="str">
        <f aca="false">IF($G444="","",IF($G444&lt;=5,"Ha","Yo'q"))</f>
        <v/>
      </c>
      <c r="I444" s="12"/>
      <c r="J444" s="12"/>
      <c r="K444" s="28" t="n">
        <f aca="false">IF(AND($C444&lt;&gt;"",$H444="Ha",$B444&gt;=Boshqaruv!$C$9,$B444&lt;=Boshqaruv!$C$10),IF(COUNTIFS($C$4:$C443,$C444,$H$4:$H443,"Ha",$B$4:$B443,"&gt;="&amp;Boshqaruv!$C$9,$B$4:$B443,"&lt;="&amp;Boshqaruv!$C$10)=0,1,0),0)</f>
        <v>0</v>
      </c>
    </row>
    <row r="445" customFormat="false" ht="15" hidden="false" customHeight="false" outlineLevel="0" collapsed="false">
      <c r="A445" s="8" t="n">
        <v>441</v>
      </c>
      <c r="B445" s="13"/>
      <c r="C445" s="25"/>
      <c r="D445" s="26" t="str">
        <f aca="false">IF($C445="","",IFERROR(IF(INDEX(Bolalar!$B$5:$B$1804,MATCH($C445,Bolalar!$I$5:$I$1804,0))="","",INDEX(Bolalar!$B$5:$B$1804,MATCH($C445,Bolalar!$I$5:$I$1804,0))),""))</f>
        <v/>
      </c>
      <c r="E445" s="15" t="str">
        <f aca="false">IF($C445="","",IFERROR(IF(INDEX(Bolalar!$C$5:$C$1804,MATCH($C445,Bolalar!$I$5:$I$1804,0))="","",INDEX(Bolalar!$C$5:$C$1804,MATCH($C445,Bolalar!$I$5:$I$1804,0))),""))</f>
        <v/>
      </c>
      <c r="F445" s="24"/>
      <c r="G445" s="14" t="str">
        <f aca="false">IF(OR($E445="",$B445=""),"",INT(($B445-$E445)/365.25))</f>
        <v/>
      </c>
      <c r="H445" s="14" t="str">
        <f aca="false">IF($G445="","",IF($G445&lt;=5,"Ha","Yo'q"))</f>
        <v/>
      </c>
      <c r="I445" s="12"/>
      <c r="J445" s="12"/>
      <c r="K445" s="28" t="n">
        <f aca="false">IF(AND($C445&lt;&gt;"",$H445="Ha",$B445&gt;=Boshqaruv!$C$9,$B445&lt;=Boshqaruv!$C$10),IF(COUNTIFS($C$4:$C444,$C445,$H$4:$H444,"Ha",$B$4:$B444,"&gt;="&amp;Boshqaruv!$C$9,$B$4:$B444,"&lt;="&amp;Boshqaruv!$C$10)=0,1,0),0)</f>
        <v>0</v>
      </c>
    </row>
    <row r="446" customFormat="false" ht="15" hidden="false" customHeight="false" outlineLevel="0" collapsed="false">
      <c r="A446" s="8" t="n">
        <v>442</v>
      </c>
      <c r="B446" s="13"/>
      <c r="C446" s="25"/>
      <c r="D446" s="26" t="str">
        <f aca="false">IF($C446="","",IFERROR(IF(INDEX(Bolalar!$B$5:$B$1804,MATCH($C446,Bolalar!$I$5:$I$1804,0))="","",INDEX(Bolalar!$B$5:$B$1804,MATCH($C446,Bolalar!$I$5:$I$1804,0))),""))</f>
        <v/>
      </c>
      <c r="E446" s="15" t="str">
        <f aca="false">IF($C446="","",IFERROR(IF(INDEX(Bolalar!$C$5:$C$1804,MATCH($C446,Bolalar!$I$5:$I$1804,0))="","",INDEX(Bolalar!$C$5:$C$1804,MATCH($C446,Bolalar!$I$5:$I$1804,0))),""))</f>
        <v/>
      </c>
      <c r="F446" s="24"/>
      <c r="G446" s="14" t="str">
        <f aca="false">IF(OR($E446="",$B446=""),"",INT(($B446-$E446)/365.25))</f>
        <v/>
      </c>
      <c r="H446" s="14" t="str">
        <f aca="false">IF($G446="","",IF($G446&lt;=5,"Ha","Yo'q"))</f>
        <v/>
      </c>
      <c r="I446" s="12"/>
      <c r="J446" s="12"/>
      <c r="K446" s="28" t="n">
        <f aca="false">IF(AND($C446&lt;&gt;"",$H446="Ha",$B446&gt;=Boshqaruv!$C$9,$B446&lt;=Boshqaruv!$C$10),IF(COUNTIFS($C$4:$C445,$C446,$H$4:$H445,"Ha",$B$4:$B445,"&gt;="&amp;Boshqaruv!$C$9,$B$4:$B445,"&lt;="&amp;Boshqaruv!$C$10)=0,1,0),0)</f>
        <v>0</v>
      </c>
    </row>
    <row r="447" customFormat="false" ht="15" hidden="false" customHeight="false" outlineLevel="0" collapsed="false">
      <c r="A447" s="8" t="n">
        <v>443</v>
      </c>
      <c r="B447" s="13"/>
      <c r="C447" s="25"/>
      <c r="D447" s="26" t="str">
        <f aca="false">IF($C447="","",IFERROR(IF(INDEX(Bolalar!$B$5:$B$1804,MATCH($C447,Bolalar!$I$5:$I$1804,0))="","",INDEX(Bolalar!$B$5:$B$1804,MATCH($C447,Bolalar!$I$5:$I$1804,0))),""))</f>
        <v/>
      </c>
      <c r="E447" s="15" t="str">
        <f aca="false">IF($C447="","",IFERROR(IF(INDEX(Bolalar!$C$5:$C$1804,MATCH($C447,Bolalar!$I$5:$I$1804,0))="","",INDEX(Bolalar!$C$5:$C$1804,MATCH($C447,Bolalar!$I$5:$I$1804,0))),""))</f>
        <v/>
      </c>
      <c r="F447" s="24"/>
      <c r="G447" s="14" t="str">
        <f aca="false">IF(OR($E447="",$B447=""),"",INT(($B447-$E447)/365.25))</f>
        <v/>
      </c>
      <c r="H447" s="14" t="str">
        <f aca="false">IF($G447="","",IF($G447&lt;=5,"Ha","Yo'q"))</f>
        <v/>
      </c>
      <c r="I447" s="12"/>
      <c r="J447" s="12"/>
      <c r="K447" s="28" t="n">
        <f aca="false">IF(AND($C447&lt;&gt;"",$H447="Ha",$B447&gt;=Boshqaruv!$C$9,$B447&lt;=Boshqaruv!$C$10),IF(COUNTIFS($C$4:$C446,$C447,$H$4:$H446,"Ha",$B$4:$B446,"&gt;="&amp;Boshqaruv!$C$9,$B$4:$B446,"&lt;="&amp;Boshqaruv!$C$10)=0,1,0),0)</f>
        <v>0</v>
      </c>
    </row>
    <row r="448" customFormat="false" ht="15" hidden="false" customHeight="false" outlineLevel="0" collapsed="false">
      <c r="A448" s="8" t="n">
        <v>444</v>
      </c>
      <c r="B448" s="13"/>
      <c r="C448" s="25"/>
      <c r="D448" s="26" t="str">
        <f aca="false">IF($C448="","",IFERROR(IF(INDEX(Bolalar!$B$5:$B$1804,MATCH($C448,Bolalar!$I$5:$I$1804,0))="","",INDEX(Bolalar!$B$5:$B$1804,MATCH($C448,Bolalar!$I$5:$I$1804,0))),""))</f>
        <v/>
      </c>
      <c r="E448" s="15" t="str">
        <f aca="false">IF($C448="","",IFERROR(IF(INDEX(Bolalar!$C$5:$C$1804,MATCH($C448,Bolalar!$I$5:$I$1804,0))="","",INDEX(Bolalar!$C$5:$C$1804,MATCH($C448,Bolalar!$I$5:$I$1804,0))),""))</f>
        <v/>
      </c>
      <c r="F448" s="24"/>
      <c r="G448" s="14" t="str">
        <f aca="false">IF(OR($E448="",$B448=""),"",INT(($B448-$E448)/365.25))</f>
        <v/>
      </c>
      <c r="H448" s="14" t="str">
        <f aca="false">IF($G448="","",IF($G448&lt;=5,"Ha","Yo'q"))</f>
        <v/>
      </c>
      <c r="I448" s="12"/>
      <c r="J448" s="12"/>
      <c r="K448" s="28" t="n">
        <f aca="false">IF(AND($C448&lt;&gt;"",$H448="Ha",$B448&gt;=Boshqaruv!$C$9,$B448&lt;=Boshqaruv!$C$10),IF(COUNTIFS($C$4:$C447,$C448,$H$4:$H447,"Ha",$B$4:$B447,"&gt;="&amp;Boshqaruv!$C$9,$B$4:$B447,"&lt;="&amp;Boshqaruv!$C$10)=0,1,0),0)</f>
        <v>0</v>
      </c>
    </row>
    <row r="449" customFormat="false" ht="15" hidden="false" customHeight="false" outlineLevel="0" collapsed="false">
      <c r="A449" s="8" t="n">
        <v>445</v>
      </c>
      <c r="B449" s="13"/>
      <c r="C449" s="25"/>
      <c r="D449" s="26" t="str">
        <f aca="false">IF($C449="","",IFERROR(IF(INDEX(Bolalar!$B$5:$B$1804,MATCH($C449,Bolalar!$I$5:$I$1804,0))="","",INDEX(Bolalar!$B$5:$B$1804,MATCH($C449,Bolalar!$I$5:$I$1804,0))),""))</f>
        <v/>
      </c>
      <c r="E449" s="15" t="str">
        <f aca="false">IF($C449="","",IFERROR(IF(INDEX(Bolalar!$C$5:$C$1804,MATCH($C449,Bolalar!$I$5:$I$1804,0))="","",INDEX(Bolalar!$C$5:$C$1804,MATCH($C449,Bolalar!$I$5:$I$1804,0))),""))</f>
        <v/>
      </c>
      <c r="F449" s="24"/>
      <c r="G449" s="14" t="str">
        <f aca="false">IF(OR($E449="",$B449=""),"",INT(($B449-$E449)/365.25))</f>
        <v/>
      </c>
      <c r="H449" s="14" t="str">
        <f aca="false">IF($G449="","",IF($G449&lt;=5,"Ha","Yo'q"))</f>
        <v/>
      </c>
      <c r="I449" s="12"/>
      <c r="J449" s="12"/>
      <c r="K449" s="28" t="n">
        <f aca="false">IF(AND($C449&lt;&gt;"",$H449="Ha",$B449&gt;=Boshqaruv!$C$9,$B449&lt;=Boshqaruv!$C$10),IF(COUNTIFS($C$4:$C448,$C449,$H$4:$H448,"Ha",$B$4:$B448,"&gt;="&amp;Boshqaruv!$C$9,$B$4:$B448,"&lt;="&amp;Boshqaruv!$C$10)=0,1,0),0)</f>
        <v>0</v>
      </c>
    </row>
    <row r="450" customFormat="false" ht="15" hidden="false" customHeight="false" outlineLevel="0" collapsed="false">
      <c r="A450" s="8" t="n">
        <v>446</v>
      </c>
      <c r="B450" s="13"/>
      <c r="C450" s="25"/>
      <c r="D450" s="26" t="str">
        <f aca="false">IF($C450="","",IFERROR(IF(INDEX(Bolalar!$B$5:$B$1804,MATCH($C450,Bolalar!$I$5:$I$1804,0))="","",INDEX(Bolalar!$B$5:$B$1804,MATCH($C450,Bolalar!$I$5:$I$1804,0))),""))</f>
        <v/>
      </c>
      <c r="E450" s="15" t="str">
        <f aca="false">IF($C450="","",IFERROR(IF(INDEX(Bolalar!$C$5:$C$1804,MATCH($C450,Bolalar!$I$5:$I$1804,0))="","",INDEX(Bolalar!$C$5:$C$1804,MATCH($C450,Bolalar!$I$5:$I$1804,0))),""))</f>
        <v/>
      </c>
      <c r="F450" s="24"/>
      <c r="G450" s="14" t="str">
        <f aca="false">IF(OR($E450="",$B450=""),"",INT(($B450-$E450)/365.25))</f>
        <v/>
      </c>
      <c r="H450" s="14" t="str">
        <f aca="false">IF($G450="","",IF($G450&lt;=5,"Ha","Yo'q"))</f>
        <v/>
      </c>
      <c r="I450" s="12"/>
      <c r="J450" s="12"/>
      <c r="K450" s="28" t="n">
        <f aca="false">IF(AND($C450&lt;&gt;"",$H450="Ha",$B450&gt;=Boshqaruv!$C$9,$B450&lt;=Boshqaruv!$C$10),IF(COUNTIFS($C$4:$C449,$C450,$H$4:$H449,"Ha",$B$4:$B449,"&gt;="&amp;Boshqaruv!$C$9,$B$4:$B449,"&lt;="&amp;Boshqaruv!$C$10)=0,1,0),0)</f>
        <v>0</v>
      </c>
    </row>
    <row r="451" customFormat="false" ht="15" hidden="false" customHeight="false" outlineLevel="0" collapsed="false">
      <c r="A451" s="8" t="n">
        <v>447</v>
      </c>
      <c r="B451" s="13"/>
      <c r="C451" s="25"/>
      <c r="D451" s="26" t="str">
        <f aca="false">IF($C451="","",IFERROR(IF(INDEX(Bolalar!$B$5:$B$1804,MATCH($C451,Bolalar!$I$5:$I$1804,0))="","",INDEX(Bolalar!$B$5:$B$1804,MATCH($C451,Bolalar!$I$5:$I$1804,0))),""))</f>
        <v/>
      </c>
      <c r="E451" s="15" t="str">
        <f aca="false">IF($C451="","",IFERROR(IF(INDEX(Bolalar!$C$5:$C$1804,MATCH($C451,Bolalar!$I$5:$I$1804,0))="","",INDEX(Bolalar!$C$5:$C$1804,MATCH($C451,Bolalar!$I$5:$I$1804,0))),""))</f>
        <v/>
      </c>
      <c r="F451" s="24"/>
      <c r="G451" s="14" t="str">
        <f aca="false">IF(OR($E451="",$B451=""),"",INT(($B451-$E451)/365.25))</f>
        <v/>
      </c>
      <c r="H451" s="14" t="str">
        <f aca="false">IF($G451="","",IF($G451&lt;=5,"Ha","Yo'q"))</f>
        <v/>
      </c>
      <c r="I451" s="12"/>
      <c r="J451" s="12"/>
      <c r="K451" s="28" t="n">
        <f aca="false">IF(AND($C451&lt;&gt;"",$H451="Ha",$B451&gt;=Boshqaruv!$C$9,$B451&lt;=Boshqaruv!$C$10),IF(COUNTIFS($C$4:$C450,$C451,$H$4:$H450,"Ha",$B$4:$B450,"&gt;="&amp;Boshqaruv!$C$9,$B$4:$B450,"&lt;="&amp;Boshqaruv!$C$10)=0,1,0),0)</f>
        <v>0</v>
      </c>
    </row>
    <row r="452" customFormat="false" ht="15" hidden="false" customHeight="false" outlineLevel="0" collapsed="false">
      <c r="A452" s="8" t="n">
        <v>448</v>
      </c>
      <c r="B452" s="13"/>
      <c r="C452" s="25"/>
      <c r="D452" s="26" t="str">
        <f aca="false">IF($C452="","",IFERROR(IF(INDEX(Bolalar!$B$5:$B$1804,MATCH($C452,Bolalar!$I$5:$I$1804,0))="","",INDEX(Bolalar!$B$5:$B$1804,MATCH($C452,Bolalar!$I$5:$I$1804,0))),""))</f>
        <v/>
      </c>
      <c r="E452" s="15" t="str">
        <f aca="false">IF($C452="","",IFERROR(IF(INDEX(Bolalar!$C$5:$C$1804,MATCH($C452,Bolalar!$I$5:$I$1804,0))="","",INDEX(Bolalar!$C$5:$C$1804,MATCH($C452,Bolalar!$I$5:$I$1804,0))),""))</f>
        <v/>
      </c>
      <c r="F452" s="24"/>
      <c r="G452" s="14" t="str">
        <f aca="false">IF(OR($E452="",$B452=""),"",INT(($B452-$E452)/365.25))</f>
        <v/>
      </c>
      <c r="H452" s="14" t="str">
        <f aca="false">IF($G452="","",IF($G452&lt;=5,"Ha","Yo'q"))</f>
        <v/>
      </c>
      <c r="I452" s="12"/>
      <c r="J452" s="12"/>
      <c r="K452" s="28" t="n">
        <f aca="false">IF(AND($C452&lt;&gt;"",$H452="Ha",$B452&gt;=Boshqaruv!$C$9,$B452&lt;=Boshqaruv!$C$10),IF(COUNTIFS($C$4:$C451,$C452,$H$4:$H451,"Ha",$B$4:$B451,"&gt;="&amp;Boshqaruv!$C$9,$B$4:$B451,"&lt;="&amp;Boshqaruv!$C$10)=0,1,0),0)</f>
        <v>0</v>
      </c>
    </row>
    <row r="453" customFormat="false" ht="15" hidden="false" customHeight="false" outlineLevel="0" collapsed="false">
      <c r="A453" s="8" t="n">
        <v>449</v>
      </c>
      <c r="B453" s="13"/>
      <c r="C453" s="25"/>
      <c r="D453" s="26" t="str">
        <f aca="false">IF($C453="","",IFERROR(IF(INDEX(Bolalar!$B$5:$B$1804,MATCH($C453,Bolalar!$I$5:$I$1804,0))="","",INDEX(Bolalar!$B$5:$B$1804,MATCH($C453,Bolalar!$I$5:$I$1804,0))),""))</f>
        <v/>
      </c>
      <c r="E453" s="15" t="str">
        <f aca="false">IF($C453="","",IFERROR(IF(INDEX(Bolalar!$C$5:$C$1804,MATCH($C453,Bolalar!$I$5:$I$1804,0))="","",INDEX(Bolalar!$C$5:$C$1804,MATCH($C453,Bolalar!$I$5:$I$1804,0))),""))</f>
        <v/>
      </c>
      <c r="F453" s="24"/>
      <c r="G453" s="14" t="str">
        <f aca="false">IF(OR($E453="",$B453=""),"",INT(($B453-$E453)/365.25))</f>
        <v/>
      </c>
      <c r="H453" s="14" t="str">
        <f aca="false">IF($G453="","",IF($G453&lt;=5,"Ha","Yo'q"))</f>
        <v/>
      </c>
      <c r="I453" s="12"/>
      <c r="J453" s="12"/>
      <c r="K453" s="28" t="n">
        <f aca="false">IF(AND($C453&lt;&gt;"",$H453="Ha",$B453&gt;=Boshqaruv!$C$9,$B453&lt;=Boshqaruv!$C$10),IF(COUNTIFS($C$4:$C452,$C453,$H$4:$H452,"Ha",$B$4:$B452,"&gt;="&amp;Boshqaruv!$C$9,$B$4:$B452,"&lt;="&amp;Boshqaruv!$C$10)=0,1,0),0)</f>
        <v>0</v>
      </c>
    </row>
    <row r="454" customFormat="false" ht="15" hidden="false" customHeight="false" outlineLevel="0" collapsed="false">
      <c r="A454" s="8" t="n">
        <v>450</v>
      </c>
      <c r="B454" s="13"/>
      <c r="C454" s="25"/>
      <c r="D454" s="26" t="str">
        <f aca="false">IF($C454="","",IFERROR(IF(INDEX(Bolalar!$B$5:$B$1804,MATCH($C454,Bolalar!$I$5:$I$1804,0))="","",INDEX(Bolalar!$B$5:$B$1804,MATCH($C454,Bolalar!$I$5:$I$1804,0))),""))</f>
        <v/>
      </c>
      <c r="E454" s="15" t="str">
        <f aca="false">IF($C454="","",IFERROR(IF(INDEX(Bolalar!$C$5:$C$1804,MATCH($C454,Bolalar!$I$5:$I$1804,0))="","",INDEX(Bolalar!$C$5:$C$1804,MATCH($C454,Bolalar!$I$5:$I$1804,0))),""))</f>
        <v/>
      </c>
      <c r="F454" s="24"/>
      <c r="G454" s="14" t="str">
        <f aca="false">IF(OR($E454="",$B454=""),"",INT(($B454-$E454)/365.25))</f>
        <v/>
      </c>
      <c r="H454" s="14" t="str">
        <f aca="false">IF($G454="","",IF($G454&lt;=5,"Ha","Yo'q"))</f>
        <v/>
      </c>
      <c r="I454" s="12"/>
      <c r="J454" s="12"/>
      <c r="K454" s="28" t="n">
        <f aca="false">IF(AND($C454&lt;&gt;"",$H454="Ha",$B454&gt;=Boshqaruv!$C$9,$B454&lt;=Boshqaruv!$C$10),IF(COUNTIFS($C$4:$C453,$C454,$H$4:$H453,"Ha",$B$4:$B453,"&gt;="&amp;Boshqaruv!$C$9,$B$4:$B453,"&lt;="&amp;Boshqaruv!$C$10)=0,1,0),0)</f>
        <v>0</v>
      </c>
    </row>
    <row r="455" customFormat="false" ht="15" hidden="false" customHeight="false" outlineLevel="0" collapsed="false">
      <c r="A455" s="8" t="n">
        <v>451</v>
      </c>
      <c r="B455" s="13"/>
      <c r="C455" s="25"/>
      <c r="D455" s="26" t="str">
        <f aca="false">IF($C455="","",IFERROR(IF(INDEX(Bolalar!$B$5:$B$1804,MATCH($C455,Bolalar!$I$5:$I$1804,0))="","",INDEX(Bolalar!$B$5:$B$1804,MATCH($C455,Bolalar!$I$5:$I$1804,0))),""))</f>
        <v/>
      </c>
      <c r="E455" s="15" t="str">
        <f aca="false">IF($C455="","",IFERROR(IF(INDEX(Bolalar!$C$5:$C$1804,MATCH($C455,Bolalar!$I$5:$I$1804,0))="","",INDEX(Bolalar!$C$5:$C$1804,MATCH($C455,Bolalar!$I$5:$I$1804,0))),""))</f>
        <v/>
      </c>
      <c r="F455" s="24"/>
      <c r="G455" s="14" t="str">
        <f aca="false">IF(OR($E455="",$B455=""),"",INT(($B455-$E455)/365.25))</f>
        <v/>
      </c>
      <c r="H455" s="14" t="str">
        <f aca="false">IF($G455="","",IF($G455&lt;=5,"Ha","Yo'q"))</f>
        <v/>
      </c>
      <c r="I455" s="12"/>
      <c r="J455" s="12"/>
      <c r="K455" s="28" t="n">
        <f aca="false">IF(AND($C455&lt;&gt;"",$H455="Ha",$B455&gt;=Boshqaruv!$C$9,$B455&lt;=Boshqaruv!$C$10),IF(COUNTIFS($C$4:$C454,$C455,$H$4:$H454,"Ha",$B$4:$B454,"&gt;="&amp;Boshqaruv!$C$9,$B$4:$B454,"&lt;="&amp;Boshqaruv!$C$10)=0,1,0),0)</f>
        <v>0</v>
      </c>
    </row>
    <row r="456" customFormat="false" ht="15" hidden="false" customHeight="false" outlineLevel="0" collapsed="false">
      <c r="A456" s="8" t="n">
        <v>452</v>
      </c>
      <c r="B456" s="13"/>
      <c r="C456" s="25"/>
      <c r="D456" s="26" t="str">
        <f aca="false">IF($C456="","",IFERROR(IF(INDEX(Bolalar!$B$5:$B$1804,MATCH($C456,Bolalar!$I$5:$I$1804,0))="","",INDEX(Bolalar!$B$5:$B$1804,MATCH($C456,Bolalar!$I$5:$I$1804,0))),""))</f>
        <v/>
      </c>
      <c r="E456" s="15" t="str">
        <f aca="false">IF($C456="","",IFERROR(IF(INDEX(Bolalar!$C$5:$C$1804,MATCH($C456,Bolalar!$I$5:$I$1804,0))="","",INDEX(Bolalar!$C$5:$C$1804,MATCH($C456,Bolalar!$I$5:$I$1804,0))),""))</f>
        <v/>
      </c>
      <c r="F456" s="24"/>
      <c r="G456" s="14" t="str">
        <f aca="false">IF(OR($E456="",$B456=""),"",INT(($B456-$E456)/365.25))</f>
        <v/>
      </c>
      <c r="H456" s="14" t="str">
        <f aca="false">IF($G456="","",IF($G456&lt;=5,"Ha","Yo'q"))</f>
        <v/>
      </c>
      <c r="I456" s="12"/>
      <c r="J456" s="12"/>
      <c r="K456" s="28" t="n">
        <f aca="false">IF(AND($C456&lt;&gt;"",$H456="Ha",$B456&gt;=Boshqaruv!$C$9,$B456&lt;=Boshqaruv!$C$10),IF(COUNTIFS($C$4:$C455,$C456,$H$4:$H455,"Ha",$B$4:$B455,"&gt;="&amp;Boshqaruv!$C$9,$B$4:$B455,"&lt;="&amp;Boshqaruv!$C$10)=0,1,0),0)</f>
        <v>0</v>
      </c>
    </row>
    <row r="457" customFormat="false" ht="15" hidden="false" customHeight="false" outlineLevel="0" collapsed="false">
      <c r="A457" s="8" t="n">
        <v>453</v>
      </c>
      <c r="B457" s="13"/>
      <c r="C457" s="25"/>
      <c r="D457" s="26" t="str">
        <f aca="false">IF($C457="","",IFERROR(IF(INDEX(Bolalar!$B$5:$B$1804,MATCH($C457,Bolalar!$I$5:$I$1804,0))="","",INDEX(Bolalar!$B$5:$B$1804,MATCH($C457,Bolalar!$I$5:$I$1804,0))),""))</f>
        <v/>
      </c>
      <c r="E457" s="15" t="str">
        <f aca="false">IF($C457="","",IFERROR(IF(INDEX(Bolalar!$C$5:$C$1804,MATCH($C457,Bolalar!$I$5:$I$1804,0))="","",INDEX(Bolalar!$C$5:$C$1804,MATCH($C457,Bolalar!$I$5:$I$1804,0))),""))</f>
        <v/>
      </c>
      <c r="F457" s="24"/>
      <c r="G457" s="14" t="str">
        <f aca="false">IF(OR($E457="",$B457=""),"",INT(($B457-$E457)/365.25))</f>
        <v/>
      </c>
      <c r="H457" s="14" t="str">
        <f aca="false">IF($G457="","",IF($G457&lt;=5,"Ha","Yo'q"))</f>
        <v/>
      </c>
      <c r="I457" s="12"/>
      <c r="J457" s="12"/>
      <c r="K457" s="28" t="n">
        <f aca="false">IF(AND($C457&lt;&gt;"",$H457="Ha",$B457&gt;=Boshqaruv!$C$9,$B457&lt;=Boshqaruv!$C$10),IF(COUNTIFS($C$4:$C456,$C457,$H$4:$H456,"Ha",$B$4:$B456,"&gt;="&amp;Boshqaruv!$C$9,$B$4:$B456,"&lt;="&amp;Boshqaruv!$C$10)=0,1,0),0)</f>
        <v>0</v>
      </c>
    </row>
    <row r="458" customFormat="false" ht="15" hidden="false" customHeight="false" outlineLevel="0" collapsed="false">
      <c r="A458" s="8" t="n">
        <v>454</v>
      </c>
      <c r="B458" s="13"/>
      <c r="C458" s="25"/>
      <c r="D458" s="26" t="str">
        <f aca="false">IF($C458="","",IFERROR(IF(INDEX(Bolalar!$B$5:$B$1804,MATCH($C458,Bolalar!$I$5:$I$1804,0))="","",INDEX(Bolalar!$B$5:$B$1804,MATCH($C458,Bolalar!$I$5:$I$1804,0))),""))</f>
        <v/>
      </c>
      <c r="E458" s="15" t="str">
        <f aca="false">IF($C458="","",IFERROR(IF(INDEX(Bolalar!$C$5:$C$1804,MATCH($C458,Bolalar!$I$5:$I$1804,0))="","",INDEX(Bolalar!$C$5:$C$1804,MATCH($C458,Bolalar!$I$5:$I$1804,0))),""))</f>
        <v/>
      </c>
      <c r="F458" s="24"/>
      <c r="G458" s="14" t="str">
        <f aca="false">IF(OR($E458="",$B458=""),"",INT(($B458-$E458)/365.25))</f>
        <v/>
      </c>
      <c r="H458" s="14" t="str">
        <f aca="false">IF($G458="","",IF($G458&lt;=5,"Ha","Yo'q"))</f>
        <v/>
      </c>
      <c r="I458" s="12"/>
      <c r="J458" s="12"/>
      <c r="K458" s="28" t="n">
        <f aca="false">IF(AND($C458&lt;&gt;"",$H458="Ha",$B458&gt;=Boshqaruv!$C$9,$B458&lt;=Boshqaruv!$C$10),IF(COUNTIFS($C$4:$C457,$C458,$H$4:$H457,"Ha",$B$4:$B457,"&gt;="&amp;Boshqaruv!$C$9,$B$4:$B457,"&lt;="&amp;Boshqaruv!$C$10)=0,1,0),0)</f>
        <v>0</v>
      </c>
    </row>
    <row r="459" customFormat="false" ht="15" hidden="false" customHeight="false" outlineLevel="0" collapsed="false">
      <c r="A459" s="8" t="n">
        <v>455</v>
      </c>
      <c r="B459" s="13"/>
      <c r="C459" s="25"/>
      <c r="D459" s="26" t="str">
        <f aca="false">IF($C459="","",IFERROR(IF(INDEX(Bolalar!$B$5:$B$1804,MATCH($C459,Bolalar!$I$5:$I$1804,0))="","",INDEX(Bolalar!$B$5:$B$1804,MATCH($C459,Bolalar!$I$5:$I$1804,0))),""))</f>
        <v/>
      </c>
      <c r="E459" s="15" t="str">
        <f aca="false">IF($C459="","",IFERROR(IF(INDEX(Bolalar!$C$5:$C$1804,MATCH($C459,Bolalar!$I$5:$I$1804,0))="","",INDEX(Bolalar!$C$5:$C$1804,MATCH($C459,Bolalar!$I$5:$I$1804,0))),""))</f>
        <v/>
      </c>
      <c r="F459" s="24"/>
      <c r="G459" s="14" t="str">
        <f aca="false">IF(OR($E459="",$B459=""),"",INT(($B459-$E459)/365.25))</f>
        <v/>
      </c>
      <c r="H459" s="14" t="str">
        <f aca="false">IF($G459="","",IF($G459&lt;=5,"Ha","Yo'q"))</f>
        <v/>
      </c>
      <c r="I459" s="12"/>
      <c r="J459" s="12"/>
      <c r="K459" s="28" t="n">
        <f aca="false">IF(AND($C459&lt;&gt;"",$H459="Ha",$B459&gt;=Boshqaruv!$C$9,$B459&lt;=Boshqaruv!$C$10),IF(COUNTIFS($C$4:$C458,$C459,$H$4:$H458,"Ha",$B$4:$B458,"&gt;="&amp;Boshqaruv!$C$9,$B$4:$B458,"&lt;="&amp;Boshqaruv!$C$10)=0,1,0),0)</f>
        <v>0</v>
      </c>
    </row>
    <row r="460" customFormat="false" ht="15" hidden="false" customHeight="false" outlineLevel="0" collapsed="false">
      <c r="A460" s="8" t="n">
        <v>456</v>
      </c>
      <c r="B460" s="13"/>
      <c r="C460" s="25"/>
      <c r="D460" s="26" t="str">
        <f aca="false">IF($C460="","",IFERROR(IF(INDEX(Bolalar!$B$5:$B$1804,MATCH($C460,Bolalar!$I$5:$I$1804,0))="","",INDEX(Bolalar!$B$5:$B$1804,MATCH($C460,Bolalar!$I$5:$I$1804,0))),""))</f>
        <v/>
      </c>
      <c r="E460" s="15" t="str">
        <f aca="false">IF($C460="","",IFERROR(IF(INDEX(Bolalar!$C$5:$C$1804,MATCH($C460,Bolalar!$I$5:$I$1804,0))="","",INDEX(Bolalar!$C$5:$C$1804,MATCH($C460,Bolalar!$I$5:$I$1804,0))),""))</f>
        <v/>
      </c>
      <c r="F460" s="24"/>
      <c r="G460" s="14" t="str">
        <f aca="false">IF(OR($E460="",$B460=""),"",INT(($B460-$E460)/365.25))</f>
        <v/>
      </c>
      <c r="H460" s="14" t="str">
        <f aca="false">IF($G460="","",IF($G460&lt;=5,"Ha","Yo'q"))</f>
        <v/>
      </c>
      <c r="I460" s="12"/>
      <c r="J460" s="12"/>
      <c r="K460" s="28" t="n">
        <f aca="false">IF(AND($C460&lt;&gt;"",$H460="Ha",$B460&gt;=Boshqaruv!$C$9,$B460&lt;=Boshqaruv!$C$10),IF(COUNTIFS($C$4:$C459,$C460,$H$4:$H459,"Ha",$B$4:$B459,"&gt;="&amp;Boshqaruv!$C$9,$B$4:$B459,"&lt;="&amp;Boshqaruv!$C$10)=0,1,0),0)</f>
        <v>0</v>
      </c>
    </row>
    <row r="461" customFormat="false" ht="15" hidden="false" customHeight="false" outlineLevel="0" collapsed="false">
      <c r="A461" s="8" t="n">
        <v>457</v>
      </c>
      <c r="B461" s="13"/>
      <c r="C461" s="25"/>
      <c r="D461" s="26" t="str">
        <f aca="false">IF($C461="","",IFERROR(IF(INDEX(Bolalar!$B$5:$B$1804,MATCH($C461,Bolalar!$I$5:$I$1804,0))="","",INDEX(Bolalar!$B$5:$B$1804,MATCH($C461,Bolalar!$I$5:$I$1804,0))),""))</f>
        <v/>
      </c>
      <c r="E461" s="15" t="str">
        <f aca="false">IF($C461="","",IFERROR(IF(INDEX(Bolalar!$C$5:$C$1804,MATCH($C461,Bolalar!$I$5:$I$1804,0))="","",INDEX(Bolalar!$C$5:$C$1804,MATCH($C461,Bolalar!$I$5:$I$1804,0))),""))</f>
        <v/>
      </c>
      <c r="F461" s="24"/>
      <c r="G461" s="14" t="str">
        <f aca="false">IF(OR($E461="",$B461=""),"",INT(($B461-$E461)/365.25))</f>
        <v/>
      </c>
      <c r="H461" s="14" t="str">
        <f aca="false">IF($G461="","",IF($G461&lt;=5,"Ha","Yo'q"))</f>
        <v/>
      </c>
      <c r="I461" s="12"/>
      <c r="J461" s="12"/>
      <c r="K461" s="28" t="n">
        <f aca="false">IF(AND($C461&lt;&gt;"",$H461="Ha",$B461&gt;=Boshqaruv!$C$9,$B461&lt;=Boshqaruv!$C$10),IF(COUNTIFS($C$4:$C460,$C461,$H$4:$H460,"Ha",$B$4:$B460,"&gt;="&amp;Boshqaruv!$C$9,$B$4:$B460,"&lt;="&amp;Boshqaruv!$C$10)=0,1,0),0)</f>
        <v>0</v>
      </c>
    </row>
    <row r="462" customFormat="false" ht="15" hidden="false" customHeight="false" outlineLevel="0" collapsed="false">
      <c r="A462" s="8" t="n">
        <v>458</v>
      </c>
      <c r="B462" s="13"/>
      <c r="C462" s="25"/>
      <c r="D462" s="26" t="str">
        <f aca="false">IF($C462="","",IFERROR(IF(INDEX(Bolalar!$B$5:$B$1804,MATCH($C462,Bolalar!$I$5:$I$1804,0))="","",INDEX(Bolalar!$B$5:$B$1804,MATCH($C462,Bolalar!$I$5:$I$1804,0))),""))</f>
        <v/>
      </c>
      <c r="E462" s="15" t="str">
        <f aca="false">IF($C462="","",IFERROR(IF(INDEX(Bolalar!$C$5:$C$1804,MATCH($C462,Bolalar!$I$5:$I$1804,0))="","",INDEX(Bolalar!$C$5:$C$1804,MATCH($C462,Bolalar!$I$5:$I$1804,0))),""))</f>
        <v/>
      </c>
      <c r="F462" s="24"/>
      <c r="G462" s="14" t="str">
        <f aca="false">IF(OR($E462="",$B462=""),"",INT(($B462-$E462)/365.25))</f>
        <v/>
      </c>
      <c r="H462" s="14" t="str">
        <f aca="false">IF($G462="","",IF($G462&lt;=5,"Ha","Yo'q"))</f>
        <v/>
      </c>
      <c r="I462" s="12"/>
      <c r="J462" s="12"/>
      <c r="K462" s="28" t="n">
        <f aca="false">IF(AND($C462&lt;&gt;"",$H462="Ha",$B462&gt;=Boshqaruv!$C$9,$B462&lt;=Boshqaruv!$C$10),IF(COUNTIFS($C$4:$C461,$C462,$H$4:$H461,"Ha",$B$4:$B461,"&gt;="&amp;Boshqaruv!$C$9,$B$4:$B461,"&lt;="&amp;Boshqaruv!$C$10)=0,1,0),0)</f>
        <v>0</v>
      </c>
    </row>
    <row r="463" customFormat="false" ht="15" hidden="false" customHeight="false" outlineLevel="0" collapsed="false">
      <c r="A463" s="8" t="n">
        <v>459</v>
      </c>
      <c r="B463" s="13"/>
      <c r="C463" s="25"/>
      <c r="D463" s="26" t="str">
        <f aca="false">IF($C463="","",IFERROR(IF(INDEX(Bolalar!$B$5:$B$1804,MATCH($C463,Bolalar!$I$5:$I$1804,0))="","",INDEX(Bolalar!$B$5:$B$1804,MATCH($C463,Bolalar!$I$5:$I$1804,0))),""))</f>
        <v/>
      </c>
      <c r="E463" s="15" t="str">
        <f aca="false">IF($C463="","",IFERROR(IF(INDEX(Bolalar!$C$5:$C$1804,MATCH($C463,Bolalar!$I$5:$I$1804,0))="","",INDEX(Bolalar!$C$5:$C$1804,MATCH($C463,Bolalar!$I$5:$I$1804,0))),""))</f>
        <v/>
      </c>
      <c r="F463" s="24"/>
      <c r="G463" s="14" t="str">
        <f aca="false">IF(OR($E463="",$B463=""),"",INT(($B463-$E463)/365.25))</f>
        <v/>
      </c>
      <c r="H463" s="14" t="str">
        <f aca="false">IF($G463="","",IF($G463&lt;=5,"Ha","Yo'q"))</f>
        <v/>
      </c>
      <c r="I463" s="12"/>
      <c r="J463" s="12"/>
      <c r="K463" s="28" t="n">
        <f aca="false">IF(AND($C463&lt;&gt;"",$H463="Ha",$B463&gt;=Boshqaruv!$C$9,$B463&lt;=Boshqaruv!$C$10),IF(COUNTIFS($C$4:$C462,$C463,$H$4:$H462,"Ha",$B$4:$B462,"&gt;="&amp;Boshqaruv!$C$9,$B$4:$B462,"&lt;="&amp;Boshqaruv!$C$10)=0,1,0),0)</f>
        <v>0</v>
      </c>
    </row>
    <row r="464" customFormat="false" ht="15" hidden="false" customHeight="false" outlineLevel="0" collapsed="false">
      <c r="A464" s="8" t="n">
        <v>460</v>
      </c>
      <c r="B464" s="13"/>
      <c r="C464" s="25"/>
      <c r="D464" s="26" t="str">
        <f aca="false">IF($C464="","",IFERROR(IF(INDEX(Bolalar!$B$5:$B$1804,MATCH($C464,Bolalar!$I$5:$I$1804,0))="","",INDEX(Bolalar!$B$5:$B$1804,MATCH($C464,Bolalar!$I$5:$I$1804,0))),""))</f>
        <v/>
      </c>
      <c r="E464" s="15" t="str">
        <f aca="false">IF($C464="","",IFERROR(IF(INDEX(Bolalar!$C$5:$C$1804,MATCH($C464,Bolalar!$I$5:$I$1804,0))="","",INDEX(Bolalar!$C$5:$C$1804,MATCH($C464,Bolalar!$I$5:$I$1804,0))),""))</f>
        <v/>
      </c>
      <c r="F464" s="24"/>
      <c r="G464" s="14" t="str">
        <f aca="false">IF(OR($E464="",$B464=""),"",INT(($B464-$E464)/365.25))</f>
        <v/>
      </c>
      <c r="H464" s="14" t="str">
        <f aca="false">IF($G464="","",IF($G464&lt;=5,"Ha","Yo'q"))</f>
        <v/>
      </c>
      <c r="I464" s="12"/>
      <c r="J464" s="12"/>
      <c r="K464" s="28" t="n">
        <f aca="false">IF(AND($C464&lt;&gt;"",$H464="Ha",$B464&gt;=Boshqaruv!$C$9,$B464&lt;=Boshqaruv!$C$10),IF(COUNTIFS($C$4:$C463,$C464,$H$4:$H463,"Ha",$B$4:$B463,"&gt;="&amp;Boshqaruv!$C$9,$B$4:$B463,"&lt;="&amp;Boshqaruv!$C$10)=0,1,0),0)</f>
        <v>0</v>
      </c>
    </row>
    <row r="465" customFormat="false" ht="15" hidden="false" customHeight="false" outlineLevel="0" collapsed="false">
      <c r="A465" s="8" t="n">
        <v>461</v>
      </c>
      <c r="B465" s="13"/>
      <c r="C465" s="25"/>
      <c r="D465" s="26" t="str">
        <f aca="false">IF($C465="","",IFERROR(IF(INDEX(Bolalar!$B$5:$B$1804,MATCH($C465,Bolalar!$I$5:$I$1804,0))="","",INDEX(Bolalar!$B$5:$B$1804,MATCH($C465,Bolalar!$I$5:$I$1804,0))),""))</f>
        <v/>
      </c>
      <c r="E465" s="15" t="str">
        <f aca="false">IF($C465="","",IFERROR(IF(INDEX(Bolalar!$C$5:$C$1804,MATCH($C465,Bolalar!$I$5:$I$1804,0))="","",INDEX(Bolalar!$C$5:$C$1804,MATCH($C465,Bolalar!$I$5:$I$1804,0))),""))</f>
        <v/>
      </c>
      <c r="F465" s="24"/>
      <c r="G465" s="14" t="str">
        <f aca="false">IF(OR($E465="",$B465=""),"",INT(($B465-$E465)/365.25))</f>
        <v/>
      </c>
      <c r="H465" s="14" t="str">
        <f aca="false">IF($G465="","",IF($G465&lt;=5,"Ha","Yo'q"))</f>
        <v/>
      </c>
      <c r="I465" s="12"/>
      <c r="J465" s="12"/>
      <c r="K465" s="28" t="n">
        <f aca="false">IF(AND($C465&lt;&gt;"",$H465="Ha",$B465&gt;=Boshqaruv!$C$9,$B465&lt;=Boshqaruv!$C$10),IF(COUNTIFS($C$4:$C464,$C465,$H$4:$H464,"Ha",$B$4:$B464,"&gt;="&amp;Boshqaruv!$C$9,$B$4:$B464,"&lt;="&amp;Boshqaruv!$C$10)=0,1,0),0)</f>
        <v>0</v>
      </c>
    </row>
    <row r="466" customFormat="false" ht="15" hidden="false" customHeight="false" outlineLevel="0" collapsed="false">
      <c r="A466" s="8" t="n">
        <v>462</v>
      </c>
      <c r="B466" s="13"/>
      <c r="C466" s="25"/>
      <c r="D466" s="26" t="str">
        <f aca="false">IF($C466="","",IFERROR(IF(INDEX(Bolalar!$B$5:$B$1804,MATCH($C466,Bolalar!$I$5:$I$1804,0))="","",INDEX(Bolalar!$B$5:$B$1804,MATCH($C466,Bolalar!$I$5:$I$1804,0))),""))</f>
        <v/>
      </c>
      <c r="E466" s="15" t="str">
        <f aca="false">IF($C466="","",IFERROR(IF(INDEX(Bolalar!$C$5:$C$1804,MATCH($C466,Bolalar!$I$5:$I$1804,0))="","",INDEX(Bolalar!$C$5:$C$1804,MATCH($C466,Bolalar!$I$5:$I$1804,0))),""))</f>
        <v/>
      </c>
      <c r="F466" s="24"/>
      <c r="G466" s="14" t="str">
        <f aca="false">IF(OR($E466="",$B466=""),"",INT(($B466-$E466)/365.25))</f>
        <v/>
      </c>
      <c r="H466" s="14" t="str">
        <f aca="false">IF($G466="","",IF($G466&lt;=5,"Ha","Yo'q"))</f>
        <v/>
      </c>
      <c r="I466" s="12"/>
      <c r="J466" s="12"/>
      <c r="K466" s="28" t="n">
        <f aca="false">IF(AND($C466&lt;&gt;"",$H466="Ha",$B466&gt;=Boshqaruv!$C$9,$B466&lt;=Boshqaruv!$C$10),IF(COUNTIFS($C$4:$C465,$C466,$H$4:$H465,"Ha",$B$4:$B465,"&gt;="&amp;Boshqaruv!$C$9,$B$4:$B465,"&lt;="&amp;Boshqaruv!$C$10)=0,1,0),0)</f>
        <v>0</v>
      </c>
    </row>
    <row r="467" customFormat="false" ht="15" hidden="false" customHeight="false" outlineLevel="0" collapsed="false">
      <c r="A467" s="8" t="n">
        <v>463</v>
      </c>
      <c r="B467" s="13"/>
      <c r="C467" s="25"/>
      <c r="D467" s="26" t="str">
        <f aca="false">IF($C467="","",IFERROR(IF(INDEX(Bolalar!$B$5:$B$1804,MATCH($C467,Bolalar!$I$5:$I$1804,0))="","",INDEX(Bolalar!$B$5:$B$1804,MATCH($C467,Bolalar!$I$5:$I$1804,0))),""))</f>
        <v/>
      </c>
      <c r="E467" s="15" t="str">
        <f aca="false">IF($C467="","",IFERROR(IF(INDEX(Bolalar!$C$5:$C$1804,MATCH($C467,Bolalar!$I$5:$I$1804,0))="","",INDEX(Bolalar!$C$5:$C$1804,MATCH($C467,Bolalar!$I$5:$I$1804,0))),""))</f>
        <v/>
      </c>
      <c r="F467" s="24"/>
      <c r="G467" s="14" t="str">
        <f aca="false">IF(OR($E467="",$B467=""),"",INT(($B467-$E467)/365.25))</f>
        <v/>
      </c>
      <c r="H467" s="14" t="str">
        <f aca="false">IF($G467="","",IF($G467&lt;=5,"Ha","Yo'q"))</f>
        <v/>
      </c>
      <c r="I467" s="12"/>
      <c r="J467" s="12"/>
      <c r="K467" s="28" t="n">
        <f aca="false">IF(AND($C467&lt;&gt;"",$H467="Ha",$B467&gt;=Boshqaruv!$C$9,$B467&lt;=Boshqaruv!$C$10),IF(COUNTIFS($C$4:$C466,$C467,$H$4:$H466,"Ha",$B$4:$B466,"&gt;="&amp;Boshqaruv!$C$9,$B$4:$B466,"&lt;="&amp;Boshqaruv!$C$10)=0,1,0),0)</f>
        <v>0</v>
      </c>
    </row>
    <row r="468" customFormat="false" ht="15" hidden="false" customHeight="false" outlineLevel="0" collapsed="false">
      <c r="A468" s="8" t="n">
        <v>464</v>
      </c>
      <c r="B468" s="13"/>
      <c r="C468" s="25"/>
      <c r="D468" s="26" t="str">
        <f aca="false">IF($C468="","",IFERROR(IF(INDEX(Bolalar!$B$5:$B$1804,MATCH($C468,Bolalar!$I$5:$I$1804,0))="","",INDEX(Bolalar!$B$5:$B$1804,MATCH($C468,Bolalar!$I$5:$I$1804,0))),""))</f>
        <v/>
      </c>
      <c r="E468" s="15" t="str">
        <f aca="false">IF($C468="","",IFERROR(IF(INDEX(Bolalar!$C$5:$C$1804,MATCH($C468,Bolalar!$I$5:$I$1804,0))="","",INDEX(Bolalar!$C$5:$C$1804,MATCH($C468,Bolalar!$I$5:$I$1804,0))),""))</f>
        <v/>
      </c>
      <c r="F468" s="24"/>
      <c r="G468" s="14" t="str">
        <f aca="false">IF(OR($E468="",$B468=""),"",INT(($B468-$E468)/365.25))</f>
        <v/>
      </c>
      <c r="H468" s="14" t="str">
        <f aca="false">IF($G468="","",IF($G468&lt;=5,"Ha","Yo'q"))</f>
        <v/>
      </c>
      <c r="I468" s="12"/>
      <c r="J468" s="12"/>
      <c r="K468" s="28" t="n">
        <f aca="false">IF(AND($C468&lt;&gt;"",$H468="Ha",$B468&gt;=Boshqaruv!$C$9,$B468&lt;=Boshqaruv!$C$10),IF(COUNTIFS($C$4:$C467,$C468,$H$4:$H467,"Ha",$B$4:$B467,"&gt;="&amp;Boshqaruv!$C$9,$B$4:$B467,"&lt;="&amp;Boshqaruv!$C$10)=0,1,0),0)</f>
        <v>0</v>
      </c>
    </row>
    <row r="469" customFormat="false" ht="15" hidden="false" customHeight="false" outlineLevel="0" collapsed="false">
      <c r="A469" s="8" t="n">
        <v>465</v>
      </c>
      <c r="B469" s="13"/>
      <c r="C469" s="25"/>
      <c r="D469" s="26" t="str">
        <f aca="false">IF($C469="","",IFERROR(IF(INDEX(Bolalar!$B$5:$B$1804,MATCH($C469,Bolalar!$I$5:$I$1804,0))="","",INDEX(Bolalar!$B$5:$B$1804,MATCH($C469,Bolalar!$I$5:$I$1804,0))),""))</f>
        <v/>
      </c>
      <c r="E469" s="15" t="str">
        <f aca="false">IF($C469="","",IFERROR(IF(INDEX(Bolalar!$C$5:$C$1804,MATCH($C469,Bolalar!$I$5:$I$1804,0))="","",INDEX(Bolalar!$C$5:$C$1804,MATCH($C469,Bolalar!$I$5:$I$1804,0))),""))</f>
        <v/>
      </c>
      <c r="F469" s="24"/>
      <c r="G469" s="14" t="str">
        <f aca="false">IF(OR($E469="",$B469=""),"",INT(($B469-$E469)/365.25))</f>
        <v/>
      </c>
      <c r="H469" s="14" t="str">
        <f aca="false">IF($G469="","",IF($G469&lt;=5,"Ha","Yo'q"))</f>
        <v/>
      </c>
      <c r="I469" s="12"/>
      <c r="J469" s="12"/>
      <c r="K469" s="28" t="n">
        <f aca="false">IF(AND($C469&lt;&gt;"",$H469="Ha",$B469&gt;=Boshqaruv!$C$9,$B469&lt;=Boshqaruv!$C$10),IF(COUNTIFS($C$4:$C468,$C469,$H$4:$H468,"Ha",$B$4:$B468,"&gt;="&amp;Boshqaruv!$C$9,$B$4:$B468,"&lt;="&amp;Boshqaruv!$C$10)=0,1,0),0)</f>
        <v>0</v>
      </c>
    </row>
    <row r="470" customFormat="false" ht="15" hidden="false" customHeight="false" outlineLevel="0" collapsed="false">
      <c r="A470" s="8" t="n">
        <v>466</v>
      </c>
      <c r="B470" s="13"/>
      <c r="C470" s="25"/>
      <c r="D470" s="26" t="str">
        <f aca="false">IF($C470="","",IFERROR(IF(INDEX(Bolalar!$B$5:$B$1804,MATCH($C470,Bolalar!$I$5:$I$1804,0))="","",INDEX(Bolalar!$B$5:$B$1804,MATCH($C470,Bolalar!$I$5:$I$1804,0))),""))</f>
        <v/>
      </c>
      <c r="E470" s="15" t="str">
        <f aca="false">IF($C470="","",IFERROR(IF(INDEX(Bolalar!$C$5:$C$1804,MATCH($C470,Bolalar!$I$5:$I$1804,0))="","",INDEX(Bolalar!$C$5:$C$1804,MATCH($C470,Bolalar!$I$5:$I$1804,0))),""))</f>
        <v/>
      </c>
      <c r="F470" s="24"/>
      <c r="G470" s="14" t="str">
        <f aca="false">IF(OR($E470="",$B470=""),"",INT(($B470-$E470)/365.25))</f>
        <v/>
      </c>
      <c r="H470" s="14" t="str">
        <f aca="false">IF($G470="","",IF($G470&lt;=5,"Ha","Yo'q"))</f>
        <v/>
      </c>
      <c r="I470" s="12"/>
      <c r="J470" s="12"/>
      <c r="K470" s="28" t="n">
        <f aca="false">IF(AND($C470&lt;&gt;"",$H470="Ha",$B470&gt;=Boshqaruv!$C$9,$B470&lt;=Boshqaruv!$C$10),IF(COUNTIFS($C$4:$C469,$C470,$H$4:$H469,"Ha",$B$4:$B469,"&gt;="&amp;Boshqaruv!$C$9,$B$4:$B469,"&lt;="&amp;Boshqaruv!$C$10)=0,1,0),0)</f>
        <v>0</v>
      </c>
    </row>
    <row r="471" customFormat="false" ht="15" hidden="false" customHeight="false" outlineLevel="0" collapsed="false">
      <c r="A471" s="8" t="n">
        <v>467</v>
      </c>
      <c r="B471" s="13"/>
      <c r="C471" s="25"/>
      <c r="D471" s="26" t="str">
        <f aca="false">IF($C471="","",IFERROR(IF(INDEX(Bolalar!$B$5:$B$1804,MATCH($C471,Bolalar!$I$5:$I$1804,0))="","",INDEX(Bolalar!$B$5:$B$1804,MATCH($C471,Bolalar!$I$5:$I$1804,0))),""))</f>
        <v/>
      </c>
      <c r="E471" s="15" t="str">
        <f aca="false">IF($C471="","",IFERROR(IF(INDEX(Bolalar!$C$5:$C$1804,MATCH($C471,Bolalar!$I$5:$I$1804,0))="","",INDEX(Bolalar!$C$5:$C$1804,MATCH($C471,Bolalar!$I$5:$I$1804,0))),""))</f>
        <v/>
      </c>
      <c r="F471" s="24"/>
      <c r="G471" s="14" t="str">
        <f aca="false">IF(OR($E471="",$B471=""),"",INT(($B471-$E471)/365.25))</f>
        <v/>
      </c>
      <c r="H471" s="14" t="str">
        <f aca="false">IF($G471="","",IF($G471&lt;=5,"Ha","Yo'q"))</f>
        <v/>
      </c>
      <c r="I471" s="12"/>
      <c r="J471" s="12"/>
      <c r="K471" s="28" t="n">
        <f aca="false">IF(AND($C471&lt;&gt;"",$H471="Ha",$B471&gt;=Boshqaruv!$C$9,$B471&lt;=Boshqaruv!$C$10),IF(COUNTIFS($C$4:$C470,$C471,$H$4:$H470,"Ha",$B$4:$B470,"&gt;="&amp;Boshqaruv!$C$9,$B$4:$B470,"&lt;="&amp;Boshqaruv!$C$10)=0,1,0),0)</f>
        <v>0</v>
      </c>
    </row>
    <row r="472" customFormat="false" ht="15" hidden="false" customHeight="false" outlineLevel="0" collapsed="false">
      <c r="A472" s="8" t="n">
        <v>468</v>
      </c>
      <c r="B472" s="13"/>
      <c r="C472" s="25"/>
      <c r="D472" s="26" t="str">
        <f aca="false">IF($C472="","",IFERROR(IF(INDEX(Bolalar!$B$5:$B$1804,MATCH($C472,Bolalar!$I$5:$I$1804,0))="","",INDEX(Bolalar!$B$5:$B$1804,MATCH($C472,Bolalar!$I$5:$I$1804,0))),""))</f>
        <v/>
      </c>
      <c r="E472" s="15" t="str">
        <f aca="false">IF($C472="","",IFERROR(IF(INDEX(Bolalar!$C$5:$C$1804,MATCH($C472,Bolalar!$I$5:$I$1804,0))="","",INDEX(Bolalar!$C$5:$C$1804,MATCH($C472,Bolalar!$I$5:$I$1804,0))),""))</f>
        <v/>
      </c>
      <c r="F472" s="24"/>
      <c r="G472" s="14" t="str">
        <f aca="false">IF(OR($E472="",$B472=""),"",INT(($B472-$E472)/365.25))</f>
        <v/>
      </c>
      <c r="H472" s="14" t="str">
        <f aca="false">IF($G472="","",IF($G472&lt;=5,"Ha","Yo'q"))</f>
        <v/>
      </c>
      <c r="I472" s="12"/>
      <c r="J472" s="12"/>
      <c r="K472" s="28" t="n">
        <f aca="false">IF(AND($C472&lt;&gt;"",$H472="Ha",$B472&gt;=Boshqaruv!$C$9,$B472&lt;=Boshqaruv!$C$10),IF(COUNTIFS($C$4:$C471,$C472,$H$4:$H471,"Ha",$B$4:$B471,"&gt;="&amp;Boshqaruv!$C$9,$B$4:$B471,"&lt;="&amp;Boshqaruv!$C$10)=0,1,0),0)</f>
        <v>0</v>
      </c>
    </row>
    <row r="473" customFormat="false" ht="15" hidden="false" customHeight="false" outlineLevel="0" collapsed="false">
      <c r="A473" s="8" t="n">
        <v>469</v>
      </c>
      <c r="B473" s="13"/>
      <c r="C473" s="25"/>
      <c r="D473" s="26" t="str">
        <f aca="false">IF($C473="","",IFERROR(IF(INDEX(Bolalar!$B$5:$B$1804,MATCH($C473,Bolalar!$I$5:$I$1804,0))="","",INDEX(Bolalar!$B$5:$B$1804,MATCH($C473,Bolalar!$I$5:$I$1804,0))),""))</f>
        <v/>
      </c>
      <c r="E473" s="15" t="str">
        <f aca="false">IF($C473="","",IFERROR(IF(INDEX(Bolalar!$C$5:$C$1804,MATCH($C473,Bolalar!$I$5:$I$1804,0))="","",INDEX(Bolalar!$C$5:$C$1804,MATCH($C473,Bolalar!$I$5:$I$1804,0))),""))</f>
        <v/>
      </c>
      <c r="F473" s="24"/>
      <c r="G473" s="14" t="str">
        <f aca="false">IF(OR($E473="",$B473=""),"",INT(($B473-$E473)/365.25))</f>
        <v/>
      </c>
      <c r="H473" s="14" t="str">
        <f aca="false">IF($G473="","",IF($G473&lt;=5,"Ha","Yo'q"))</f>
        <v/>
      </c>
      <c r="I473" s="12"/>
      <c r="J473" s="12"/>
      <c r="K473" s="28" t="n">
        <f aca="false">IF(AND($C473&lt;&gt;"",$H473="Ha",$B473&gt;=Boshqaruv!$C$9,$B473&lt;=Boshqaruv!$C$10),IF(COUNTIFS($C$4:$C472,$C473,$H$4:$H472,"Ha",$B$4:$B472,"&gt;="&amp;Boshqaruv!$C$9,$B$4:$B472,"&lt;="&amp;Boshqaruv!$C$10)=0,1,0),0)</f>
        <v>0</v>
      </c>
    </row>
    <row r="474" customFormat="false" ht="15" hidden="false" customHeight="false" outlineLevel="0" collapsed="false">
      <c r="A474" s="8" t="n">
        <v>470</v>
      </c>
      <c r="B474" s="13"/>
      <c r="C474" s="25"/>
      <c r="D474" s="26" t="str">
        <f aca="false">IF($C474="","",IFERROR(IF(INDEX(Bolalar!$B$5:$B$1804,MATCH($C474,Bolalar!$I$5:$I$1804,0))="","",INDEX(Bolalar!$B$5:$B$1804,MATCH($C474,Bolalar!$I$5:$I$1804,0))),""))</f>
        <v/>
      </c>
      <c r="E474" s="15" t="str">
        <f aca="false">IF($C474="","",IFERROR(IF(INDEX(Bolalar!$C$5:$C$1804,MATCH($C474,Bolalar!$I$5:$I$1804,0))="","",INDEX(Bolalar!$C$5:$C$1804,MATCH($C474,Bolalar!$I$5:$I$1804,0))),""))</f>
        <v/>
      </c>
      <c r="F474" s="24"/>
      <c r="G474" s="14" t="str">
        <f aca="false">IF(OR($E474="",$B474=""),"",INT(($B474-$E474)/365.25))</f>
        <v/>
      </c>
      <c r="H474" s="14" t="str">
        <f aca="false">IF($G474="","",IF($G474&lt;=5,"Ha","Yo'q"))</f>
        <v/>
      </c>
      <c r="I474" s="12"/>
      <c r="J474" s="12"/>
      <c r="K474" s="28" t="n">
        <f aca="false">IF(AND($C474&lt;&gt;"",$H474="Ha",$B474&gt;=Boshqaruv!$C$9,$B474&lt;=Boshqaruv!$C$10),IF(COUNTIFS($C$4:$C473,$C474,$H$4:$H473,"Ha",$B$4:$B473,"&gt;="&amp;Boshqaruv!$C$9,$B$4:$B473,"&lt;="&amp;Boshqaruv!$C$10)=0,1,0),0)</f>
        <v>0</v>
      </c>
    </row>
    <row r="475" customFormat="false" ht="15" hidden="false" customHeight="false" outlineLevel="0" collapsed="false">
      <c r="A475" s="8" t="n">
        <v>471</v>
      </c>
      <c r="B475" s="13"/>
      <c r="C475" s="25"/>
      <c r="D475" s="26" t="str">
        <f aca="false">IF($C475="","",IFERROR(IF(INDEX(Bolalar!$B$5:$B$1804,MATCH($C475,Bolalar!$I$5:$I$1804,0))="","",INDEX(Bolalar!$B$5:$B$1804,MATCH($C475,Bolalar!$I$5:$I$1804,0))),""))</f>
        <v/>
      </c>
      <c r="E475" s="15" t="str">
        <f aca="false">IF($C475="","",IFERROR(IF(INDEX(Bolalar!$C$5:$C$1804,MATCH($C475,Bolalar!$I$5:$I$1804,0))="","",INDEX(Bolalar!$C$5:$C$1804,MATCH($C475,Bolalar!$I$5:$I$1804,0))),""))</f>
        <v/>
      </c>
      <c r="F475" s="24"/>
      <c r="G475" s="14" t="str">
        <f aca="false">IF(OR($E475="",$B475=""),"",INT(($B475-$E475)/365.25))</f>
        <v/>
      </c>
      <c r="H475" s="14" t="str">
        <f aca="false">IF($G475="","",IF($G475&lt;=5,"Ha","Yo'q"))</f>
        <v/>
      </c>
      <c r="I475" s="12"/>
      <c r="J475" s="12"/>
      <c r="K475" s="28" t="n">
        <f aca="false">IF(AND($C475&lt;&gt;"",$H475="Ha",$B475&gt;=Boshqaruv!$C$9,$B475&lt;=Boshqaruv!$C$10),IF(COUNTIFS($C$4:$C474,$C475,$H$4:$H474,"Ha",$B$4:$B474,"&gt;="&amp;Boshqaruv!$C$9,$B$4:$B474,"&lt;="&amp;Boshqaruv!$C$10)=0,1,0),0)</f>
        <v>0</v>
      </c>
    </row>
    <row r="476" customFormat="false" ht="15" hidden="false" customHeight="false" outlineLevel="0" collapsed="false">
      <c r="A476" s="8" t="n">
        <v>472</v>
      </c>
      <c r="B476" s="13"/>
      <c r="C476" s="25"/>
      <c r="D476" s="26" t="str">
        <f aca="false">IF($C476="","",IFERROR(IF(INDEX(Bolalar!$B$5:$B$1804,MATCH($C476,Bolalar!$I$5:$I$1804,0))="","",INDEX(Bolalar!$B$5:$B$1804,MATCH($C476,Bolalar!$I$5:$I$1804,0))),""))</f>
        <v/>
      </c>
      <c r="E476" s="15" t="str">
        <f aca="false">IF($C476="","",IFERROR(IF(INDEX(Bolalar!$C$5:$C$1804,MATCH($C476,Bolalar!$I$5:$I$1804,0))="","",INDEX(Bolalar!$C$5:$C$1804,MATCH($C476,Bolalar!$I$5:$I$1804,0))),""))</f>
        <v/>
      </c>
      <c r="F476" s="24"/>
      <c r="G476" s="14" t="str">
        <f aca="false">IF(OR($E476="",$B476=""),"",INT(($B476-$E476)/365.25))</f>
        <v/>
      </c>
      <c r="H476" s="14" t="str">
        <f aca="false">IF($G476="","",IF($G476&lt;=5,"Ha","Yo'q"))</f>
        <v/>
      </c>
      <c r="I476" s="12"/>
      <c r="J476" s="12"/>
      <c r="K476" s="28" t="n">
        <f aca="false">IF(AND($C476&lt;&gt;"",$H476="Ha",$B476&gt;=Boshqaruv!$C$9,$B476&lt;=Boshqaruv!$C$10),IF(COUNTIFS($C$4:$C475,$C476,$H$4:$H475,"Ha",$B$4:$B475,"&gt;="&amp;Boshqaruv!$C$9,$B$4:$B475,"&lt;="&amp;Boshqaruv!$C$10)=0,1,0),0)</f>
        <v>0</v>
      </c>
    </row>
    <row r="477" customFormat="false" ht="15" hidden="false" customHeight="false" outlineLevel="0" collapsed="false">
      <c r="A477" s="8" t="n">
        <v>473</v>
      </c>
      <c r="B477" s="13"/>
      <c r="C477" s="25"/>
      <c r="D477" s="26" t="str">
        <f aca="false">IF($C477="","",IFERROR(IF(INDEX(Bolalar!$B$5:$B$1804,MATCH($C477,Bolalar!$I$5:$I$1804,0))="","",INDEX(Bolalar!$B$5:$B$1804,MATCH($C477,Bolalar!$I$5:$I$1804,0))),""))</f>
        <v/>
      </c>
      <c r="E477" s="15" t="str">
        <f aca="false">IF($C477="","",IFERROR(IF(INDEX(Bolalar!$C$5:$C$1804,MATCH($C477,Bolalar!$I$5:$I$1804,0))="","",INDEX(Bolalar!$C$5:$C$1804,MATCH($C477,Bolalar!$I$5:$I$1804,0))),""))</f>
        <v/>
      </c>
      <c r="F477" s="24"/>
      <c r="G477" s="14" t="str">
        <f aca="false">IF(OR($E477="",$B477=""),"",INT(($B477-$E477)/365.25))</f>
        <v/>
      </c>
      <c r="H477" s="14" t="str">
        <f aca="false">IF($G477="","",IF($G477&lt;=5,"Ha","Yo'q"))</f>
        <v/>
      </c>
      <c r="I477" s="12"/>
      <c r="J477" s="12"/>
      <c r="K477" s="28" t="n">
        <f aca="false">IF(AND($C477&lt;&gt;"",$H477="Ha",$B477&gt;=Boshqaruv!$C$9,$B477&lt;=Boshqaruv!$C$10),IF(COUNTIFS($C$4:$C476,$C477,$H$4:$H476,"Ha",$B$4:$B476,"&gt;="&amp;Boshqaruv!$C$9,$B$4:$B476,"&lt;="&amp;Boshqaruv!$C$10)=0,1,0),0)</f>
        <v>0</v>
      </c>
    </row>
    <row r="478" customFormat="false" ht="15" hidden="false" customHeight="false" outlineLevel="0" collapsed="false">
      <c r="A478" s="8" t="n">
        <v>474</v>
      </c>
      <c r="B478" s="13"/>
      <c r="C478" s="25"/>
      <c r="D478" s="26" t="str">
        <f aca="false">IF($C478="","",IFERROR(IF(INDEX(Bolalar!$B$5:$B$1804,MATCH($C478,Bolalar!$I$5:$I$1804,0))="","",INDEX(Bolalar!$B$5:$B$1804,MATCH($C478,Bolalar!$I$5:$I$1804,0))),""))</f>
        <v/>
      </c>
      <c r="E478" s="15" t="str">
        <f aca="false">IF($C478="","",IFERROR(IF(INDEX(Bolalar!$C$5:$C$1804,MATCH($C478,Bolalar!$I$5:$I$1804,0))="","",INDEX(Bolalar!$C$5:$C$1804,MATCH($C478,Bolalar!$I$5:$I$1804,0))),""))</f>
        <v/>
      </c>
      <c r="F478" s="24"/>
      <c r="G478" s="14" t="str">
        <f aca="false">IF(OR($E478="",$B478=""),"",INT(($B478-$E478)/365.25))</f>
        <v/>
      </c>
      <c r="H478" s="14" t="str">
        <f aca="false">IF($G478="","",IF($G478&lt;=5,"Ha","Yo'q"))</f>
        <v/>
      </c>
      <c r="I478" s="12"/>
      <c r="J478" s="12"/>
      <c r="K478" s="28" t="n">
        <f aca="false">IF(AND($C478&lt;&gt;"",$H478="Ha",$B478&gt;=Boshqaruv!$C$9,$B478&lt;=Boshqaruv!$C$10),IF(COUNTIFS($C$4:$C477,$C478,$H$4:$H477,"Ha",$B$4:$B477,"&gt;="&amp;Boshqaruv!$C$9,$B$4:$B477,"&lt;="&amp;Boshqaruv!$C$10)=0,1,0),0)</f>
        <v>0</v>
      </c>
    </row>
    <row r="479" customFormat="false" ht="15" hidden="false" customHeight="false" outlineLevel="0" collapsed="false">
      <c r="A479" s="8" t="n">
        <v>475</v>
      </c>
      <c r="B479" s="13"/>
      <c r="C479" s="25"/>
      <c r="D479" s="26" t="str">
        <f aca="false">IF($C479="","",IFERROR(IF(INDEX(Bolalar!$B$5:$B$1804,MATCH($C479,Bolalar!$I$5:$I$1804,0))="","",INDEX(Bolalar!$B$5:$B$1804,MATCH($C479,Bolalar!$I$5:$I$1804,0))),""))</f>
        <v/>
      </c>
      <c r="E479" s="15" t="str">
        <f aca="false">IF($C479="","",IFERROR(IF(INDEX(Bolalar!$C$5:$C$1804,MATCH($C479,Bolalar!$I$5:$I$1804,0))="","",INDEX(Bolalar!$C$5:$C$1804,MATCH($C479,Bolalar!$I$5:$I$1804,0))),""))</f>
        <v/>
      </c>
      <c r="F479" s="24"/>
      <c r="G479" s="14" t="str">
        <f aca="false">IF(OR($E479="",$B479=""),"",INT(($B479-$E479)/365.25))</f>
        <v/>
      </c>
      <c r="H479" s="14" t="str">
        <f aca="false">IF($G479="","",IF($G479&lt;=5,"Ha","Yo'q"))</f>
        <v/>
      </c>
      <c r="I479" s="12"/>
      <c r="J479" s="12"/>
      <c r="K479" s="28" t="n">
        <f aca="false">IF(AND($C479&lt;&gt;"",$H479="Ha",$B479&gt;=Boshqaruv!$C$9,$B479&lt;=Boshqaruv!$C$10),IF(COUNTIFS($C$4:$C478,$C479,$H$4:$H478,"Ha",$B$4:$B478,"&gt;="&amp;Boshqaruv!$C$9,$B$4:$B478,"&lt;="&amp;Boshqaruv!$C$10)=0,1,0),0)</f>
        <v>0</v>
      </c>
    </row>
    <row r="480" customFormat="false" ht="15" hidden="false" customHeight="false" outlineLevel="0" collapsed="false">
      <c r="A480" s="8" t="n">
        <v>476</v>
      </c>
      <c r="B480" s="13"/>
      <c r="C480" s="25"/>
      <c r="D480" s="26" t="str">
        <f aca="false">IF($C480="","",IFERROR(IF(INDEX(Bolalar!$B$5:$B$1804,MATCH($C480,Bolalar!$I$5:$I$1804,0))="","",INDEX(Bolalar!$B$5:$B$1804,MATCH($C480,Bolalar!$I$5:$I$1804,0))),""))</f>
        <v/>
      </c>
      <c r="E480" s="15" t="str">
        <f aca="false">IF($C480="","",IFERROR(IF(INDEX(Bolalar!$C$5:$C$1804,MATCH($C480,Bolalar!$I$5:$I$1804,0))="","",INDEX(Bolalar!$C$5:$C$1804,MATCH($C480,Bolalar!$I$5:$I$1804,0))),""))</f>
        <v/>
      </c>
      <c r="F480" s="24"/>
      <c r="G480" s="14" t="str">
        <f aca="false">IF(OR($E480="",$B480=""),"",INT(($B480-$E480)/365.25))</f>
        <v/>
      </c>
      <c r="H480" s="14" t="str">
        <f aca="false">IF($G480="","",IF($G480&lt;=5,"Ha","Yo'q"))</f>
        <v/>
      </c>
      <c r="I480" s="12"/>
      <c r="J480" s="12"/>
      <c r="K480" s="28" t="n">
        <f aca="false">IF(AND($C480&lt;&gt;"",$H480="Ha",$B480&gt;=Boshqaruv!$C$9,$B480&lt;=Boshqaruv!$C$10),IF(COUNTIFS($C$4:$C479,$C480,$H$4:$H479,"Ha",$B$4:$B479,"&gt;="&amp;Boshqaruv!$C$9,$B$4:$B479,"&lt;="&amp;Boshqaruv!$C$10)=0,1,0),0)</f>
        <v>0</v>
      </c>
    </row>
    <row r="481" customFormat="false" ht="15" hidden="false" customHeight="false" outlineLevel="0" collapsed="false">
      <c r="A481" s="8" t="n">
        <v>477</v>
      </c>
      <c r="B481" s="13"/>
      <c r="C481" s="25"/>
      <c r="D481" s="26" t="str">
        <f aca="false">IF($C481="","",IFERROR(IF(INDEX(Bolalar!$B$5:$B$1804,MATCH($C481,Bolalar!$I$5:$I$1804,0))="","",INDEX(Bolalar!$B$5:$B$1804,MATCH($C481,Bolalar!$I$5:$I$1804,0))),""))</f>
        <v/>
      </c>
      <c r="E481" s="15" t="str">
        <f aca="false">IF($C481="","",IFERROR(IF(INDEX(Bolalar!$C$5:$C$1804,MATCH($C481,Bolalar!$I$5:$I$1804,0))="","",INDEX(Bolalar!$C$5:$C$1804,MATCH($C481,Bolalar!$I$5:$I$1804,0))),""))</f>
        <v/>
      </c>
      <c r="F481" s="24"/>
      <c r="G481" s="14" t="str">
        <f aca="false">IF(OR($E481="",$B481=""),"",INT(($B481-$E481)/365.25))</f>
        <v/>
      </c>
      <c r="H481" s="14" t="str">
        <f aca="false">IF($G481="","",IF($G481&lt;=5,"Ha","Yo'q"))</f>
        <v/>
      </c>
      <c r="I481" s="12"/>
      <c r="J481" s="12"/>
      <c r="K481" s="28" t="n">
        <f aca="false">IF(AND($C481&lt;&gt;"",$H481="Ha",$B481&gt;=Boshqaruv!$C$9,$B481&lt;=Boshqaruv!$C$10),IF(COUNTIFS($C$4:$C480,$C481,$H$4:$H480,"Ha",$B$4:$B480,"&gt;="&amp;Boshqaruv!$C$9,$B$4:$B480,"&lt;="&amp;Boshqaruv!$C$10)=0,1,0),0)</f>
        <v>0</v>
      </c>
    </row>
    <row r="482" customFormat="false" ht="15" hidden="false" customHeight="false" outlineLevel="0" collapsed="false">
      <c r="A482" s="8" t="n">
        <v>478</v>
      </c>
      <c r="B482" s="13"/>
      <c r="C482" s="25"/>
      <c r="D482" s="26" t="str">
        <f aca="false">IF($C482="","",IFERROR(IF(INDEX(Bolalar!$B$5:$B$1804,MATCH($C482,Bolalar!$I$5:$I$1804,0))="","",INDEX(Bolalar!$B$5:$B$1804,MATCH($C482,Bolalar!$I$5:$I$1804,0))),""))</f>
        <v/>
      </c>
      <c r="E482" s="15" t="str">
        <f aca="false">IF($C482="","",IFERROR(IF(INDEX(Bolalar!$C$5:$C$1804,MATCH($C482,Bolalar!$I$5:$I$1804,0))="","",INDEX(Bolalar!$C$5:$C$1804,MATCH($C482,Bolalar!$I$5:$I$1804,0))),""))</f>
        <v/>
      </c>
      <c r="F482" s="24"/>
      <c r="G482" s="14" t="str">
        <f aca="false">IF(OR($E482="",$B482=""),"",INT(($B482-$E482)/365.25))</f>
        <v/>
      </c>
      <c r="H482" s="14" t="str">
        <f aca="false">IF($G482="","",IF($G482&lt;=5,"Ha","Yo'q"))</f>
        <v/>
      </c>
      <c r="I482" s="12"/>
      <c r="J482" s="12"/>
      <c r="K482" s="28" t="n">
        <f aca="false">IF(AND($C482&lt;&gt;"",$H482="Ha",$B482&gt;=Boshqaruv!$C$9,$B482&lt;=Boshqaruv!$C$10),IF(COUNTIFS($C$4:$C481,$C482,$H$4:$H481,"Ha",$B$4:$B481,"&gt;="&amp;Boshqaruv!$C$9,$B$4:$B481,"&lt;="&amp;Boshqaruv!$C$10)=0,1,0),0)</f>
        <v>0</v>
      </c>
    </row>
    <row r="483" customFormat="false" ht="15" hidden="false" customHeight="false" outlineLevel="0" collapsed="false">
      <c r="A483" s="8" t="n">
        <v>479</v>
      </c>
      <c r="B483" s="13"/>
      <c r="C483" s="25"/>
      <c r="D483" s="26" t="str">
        <f aca="false">IF($C483="","",IFERROR(IF(INDEX(Bolalar!$B$5:$B$1804,MATCH($C483,Bolalar!$I$5:$I$1804,0))="","",INDEX(Bolalar!$B$5:$B$1804,MATCH($C483,Bolalar!$I$5:$I$1804,0))),""))</f>
        <v/>
      </c>
      <c r="E483" s="15" t="str">
        <f aca="false">IF($C483="","",IFERROR(IF(INDEX(Bolalar!$C$5:$C$1804,MATCH($C483,Bolalar!$I$5:$I$1804,0))="","",INDEX(Bolalar!$C$5:$C$1804,MATCH($C483,Bolalar!$I$5:$I$1804,0))),""))</f>
        <v/>
      </c>
      <c r="F483" s="24"/>
      <c r="G483" s="14" t="str">
        <f aca="false">IF(OR($E483="",$B483=""),"",INT(($B483-$E483)/365.25))</f>
        <v/>
      </c>
      <c r="H483" s="14" t="str">
        <f aca="false">IF($G483="","",IF($G483&lt;=5,"Ha","Yo'q"))</f>
        <v/>
      </c>
      <c r="I483" s="12"/>
      <c r="J483" s="12"/>
      <c r="K483" s="28" t="n">
        <f aca="false">IF(AND($C483&lt;&gt;"",$H483="Ha",$B483&gt;=Boshqaruv!$C$9,$B483&lt;=Boshqaruv!$C$10),IF(COUNTIFS($C$4:$C482,$C483,$H$4:$H482,"Ha",$B$4:$B482,"&gt;="&amp;Boshqaruv!$C$9,$B$4:$B482,"&lt;="&amp;Boshqaruv!$C$10)=0,1,0),0)</f>
        <v>0</v>
      </c>
    </row>
    <row r="484" customFormat="false" ht="15" hidden="false" customHeight="false" outlineLevel="0" collapsed="false">
      <c r="A484" s="8" t="n">
        <v>480</v>
      </c>
      <c r="B484" s="13"/>
      <c r="C484" s="25"/>
      <c r="D484" s="26" t="str">
        <f aca="false">IF($C484="","",IFERROR(IF(INDEX(Bolalar!$B$5:$B$1804,MATCH($C484,Bolalar!$I$5:$I$1804,0))="","",INDEX(Bolalar!$B$5:$B$1804,MATCH($C484,Bolalar!$I$5:$I$1804,0))),""))</f>
        <v/>
      </c>
      <c r="E484" s="15" t="str">
        <f aca="false">IF($C484="","",IFERROR(IF(INDEX(Bolalar!$C$5:$C$1804,MATCH($C484,Bolalar!$I$5:$I$1804,0))="","",INDEX(Bolalar!$C$5:$C$1804,MATCH($C484,Bolalar!$I$5:$I$1804,0))),""))</f>
        <v/>
      </c>
      <c r="F484" s="24"/>
      <c r="G484" s="14" t="str">
        <f aca="false">IF(OR($E484="",$B484=""),"",INT(($B484-$E484)/365.25))</f>
        <v/>
      </c>
      <c r="H484" s="14" t="str">
        <f aca="false">IF($G484="","",IF($G484&lt;=5,"Ha","Yo'q"))</f>
        <v/>
      </c>
      <c r="I484" s="12"/>
      <c r="J484" s="12"/>
      <c r="K484" s="28" t="n">
        <f aca="false">IF(AND($C484&lt;&gt;"",$H484="Ha",$B484&gt;=Boshqaruv!$C$9,$B484&lt;=Boshqaruv!$C$10),IF(COUNTIFS($C$4:$C483,$C484,$H$4:$H483,"Ha",$B$4:$B483,"&gt;="&amp;Boshqaruv!$C$9,$B$4:$B483,"&lt;="&amp;Boshqaruv!$C$10)=0,1,0),0)</f>
        <v>0</v>
      </c>
    </row>
    <row r="485" customFormat="false" ht="15" hidden="false" customHeight="false" outlineLevel="0" collapsed="false">
      <c r="A485" s="8" t="n">
        <v>481</v>
      </c>
      <c r="B485" s="13"/>
      <c r="C485" s="25"/>
      <c r="D485" s="26" t="str">
        <f aca="false">IF($C485="","",IFERROR(IF(INDEX(Bolalar!$B$5:$B$1804,MATCH($C485,Bolalar!$I$5:$I$1804,0))="","",INDEX(Bolalar!$B$5:$B$1804,MATCH($C485,Bolalar!$I$5:$I$1804,0))),""))</f>
        <v/>
      </c>
      <c r="E485" s="15" t="str">
        <f aca="false">IF($C485="","",IFERROR(IF(INDEX(Bolalar!$C$5:$C$1804,MATCH($C485,Bolalar!$I$5:$I$1804,0))="","",INDEX(Bolalar!$C$5:$C$1804,MATCH($C485,Bolalar!$I$5:$I$1804,0))),""))</f>
        <v/>
      </c>
      <c r="F485" s="24"/>
      <c r="G485" s="14" t="str">
        <f aca="false">IF(OR($E485="",$B485=""),"",INT(($B485-$E485)/365.25))</f>
        <v/>
      </c>
      <c r="H485" s="14" t="str">
        <f aca="false">IF($G485="","",IF($G485&lt;=5,"Ha","Yo'q"))</f>
        <v/>
      </c>
      <c r="I485" s="12"/>
      <c r="J485" s="12"/>
      <c r="K485" s="28" t="n">
        <f aca="false">IF(AND($C485&lt;&gt;"",$H485="Ha",$B485&gt;=Boshqaruv!$C$9,$B485&lt;=Boshqaruv!$C$10),IF(COUNTIFS($C$4:$C484,$C485,$H$4:$H484,"Ha",$B$4:$B484,"&gt;="&amp;Boshqaruv!$C$9,$B$4:$B484,"&lt;="&amp;Boshqaruv!$C$10)=0,1,0),0)</f>
        <v>0</v>
      </c>
    </row>
    <row r="486" customFormat="false" ht="15" hidden="false" customHeight="false" outlineLevel="0" collapsed="false">
      <c r="A486" s="8" t="n">
        <v>482</v>
      </c>
      <c r="B486" s="13"/>
      <c r="C486" s="25"/>
      <c r="D486" s="26" t="str">
        <f aca="false">IF($C486="","",IFERROR(IF(INDEX(Bolalar!$B$5:$B$1804,MATCH($C486,Bolalar!$I$5:$I$1804,0))="","",INDEX(Bolalar!$B$5:$B$1804,MATCH($C486,Bolalar!$I$5:$I$1804,0))),""))</f>
        <v/>
      </c>
      <c r="E486" s="15" t="str">
        <f aca="false">IF($C486="","",IFERROR(IF(INDEX(Bolalar!$C$5:$C$1804,MATCH($C486,Bolalar!$I$5:$I$1804,0))="","",INDEX(Bolalar!$C$5:$C$1804,MATCH($C486,Bolalar!$I$5:$I$1804,0))),""))</f>
        <v/>
      </c>
      <c r="F486" s="24"/>
      <c r="G486" s="14" t="str">
        <f aca="false">IF(OR($E486="",$B486=""),"",INT(($B486-$E486)/365.25))</f>
        <v/>
      </c>
      <c r="H486" s="14" t="str">
        <f aca="false">IF($G486="","",IF($G486&lt;=5,"Ha","Yo'q"))</f>
        <v/>
      </c>
      <c r="I486" s="12"/>
      <c r="J486" s="12"/>
      <c r="K486" s="28" t="n">
        <f aca="false">IF(AND($C486&lt;&gt;"",$H486="Ha",$B486&gt;=Boshqaruv!$C$9,$B486&lt;=Boshqaruv!$C$10),IF(COUNTIFS($C$4:$C485,$C486,$H$4:$H485,"Ha",$B$4:$B485,"&gt;="&amp;Boshqaruv!$C$9,$B$4:$B485,"&lt;="&amp;Boshqaruv!$C$10)=0,1,0),0)</f>
        <v>0</v>
      </c>
    </row>
    <row r="487" customFormat="false" ht="15" hidden="false" customHeight="false" outlineLevel="0" collapsed="false">
      <c r="A487" s="8" t="n">
        <v>483</v>
      </c>
      <c r="B487" s="13"/>
      <c r="C487" s="25"/>
      <c r="D487" s="26" t="str">
        <f aca="false">IF($C487="","",IFERROR(IF(INDEX(Bolalar!$B$5:$B$1804,MATCH($C487,Bolalar!$I$5:$I$1804,0))="","",INDEX(Bolalar!$B$5:$B$1804,MATCH($C487,Bolalar!$I$5:$I$1804,0))),""))</f>
        <v/>
      </c>
      <c r="E487" s="15" t="str">
        <f aca="false">IF($C487="","",IFERROR(IF(INDEX(Bolalar!$C$5:$C$1804,MATCH($C487,Bolalar!$I$5:$I$1804,0))="","",INDEX(Bolalar!$C$5:$C$1804,MATCH($C487,Bolalar!$I$5:$I$1804,0))),""))</f>
        <v/>
      </c>
      <c r="F487" s="24"/>
      <c r="G487" s="14" t="str">
        <f aca="false">IF(OR($E487="",$B487=""),"",INT(($B487-$E487)/365.25))</f>
        <v/>
      </c>
      <c r="H487" s="14" t="str">
        <f aca="false">IF($G487="","",IF($G487&lt;=5,"Ha","Yo'q"))</f>
        <v/>
      </c>
      <c r="I487" s="12"/>
      <c r="J487" s="12"/>
      <c r="K487" s="28" t="n">
        <f aca="false">IF(AND($C487&lt;&gt;"",$H487="Ha",$B487&gt;=Boshqaruv!$C$9,$B487&lt;=Boshqaruv!$C$10),IF(COUNTIFS($C$4:$C486,$C487,$H$4:$H486,"Ha",$B$4:$B486,"&gt;="&amp;Boshqaruv!$C$9,$B$4:$B486,"&lt;="&amp;Boshqaruv!$C$10)=0,1,0),0)</f>
        <v>0</v>
      </c>
    </row>
    <row r="488" customFormat="false" ht="15" hidden="false" customHeight="false" outlineLevel="0" collapsed="false">
      <c r="A488" s="8" t="n">
        <v>484</v>
      </c>
      <c r="B488" s="13"/>
      <c r="C488" s="25"/>
      <c r="D488" s="26" t="str">
        <f aca="false">IF($C488="","",IFERROR(IF(INDEX(Bolalar!$B$5:$B$1804,MATCH($C488,Bolalar!$I$5:$I$1804,0))="","",INDEX(Bolalar!$B$5:$B$1804,MATCH($C488,Bolalar!$I$5:$I$1804,0))),""))</f>
        <v/>
      </c>
      <c r="E488" s="15" t="str">
        <f aca="false">IF($C488="","",IFERROR(IF(INDEX(Bolalar!$C$5:$C$1804,MATCH($C488,Bolalar!$I$5:$I$1804,0))="","",INDEX(Bolalar!$C$5:$C$1804,MATCH($C488,Bolalar!$I$5:$I$1804,0))),""))</f>
        <v/>
      </c>
      <c r="F488" s="24"/>
      <c r="G488" s="14" t="str">
        <f aca="false">IF(OR($E488="",$B488=""),"",INT(($B488-$E488)/365.25))</f>
        <v/>
      </c>
      <c r="H488" s="14" t="str">
        <f aca="false">IF($G488="","",IF($G488&lt;=5,"Ha","Yo'q"))</f>
        <v/>
      </c>
      <c r="I488" s="12"/>
      <c r="J488" s="12"/>
      <c r="K488" s="28" t="n">
        <f aca="false">IF(AND($C488&lt;&gt;"",$H488="Ha",$B488&gt;=Boshqaruv!$C$9,$B488&lt;=Boshqaruv!$C$10),IF(COUNTIFS($C$4:$C487,$C488,$H$4:$H487,"Ha",$B$4:$B487,"&gt;="&amp;Boshqaruv!$C$9,$B$4:$B487,"&lt;="&amp;Boshqaruv!$C$10)=0,1,0),0)</f>
        <v>0</v>
      </c>
    </row>
    <row r="489" customFormat="false" ht="15" hidden="false" customHeight="false" outlineLevel="0" collapsed="false">
      <c r="A489" s="8" t="n">
        <v>485</v>
      </c>
      <c r="B489" s="13"/>
      <c r="C489" s="25"/>
      <c r="D489" s="26" t="str">
        <f aca="false">IF($C489="","",IFERROR(IF(INDEX(Bolalar!$B$5:$B$1804,MATCH($C489,Bolalar!$I$5:$I$1804,0))="","",INDEX(Bolalar!$B$5:$B$1804,MATCH($C489,Bolalar!$I$5:$I$1804,0))),""))</f>
        <v/>
      </c>
      <c r="E489" s="15" t="str">
        <f aca="false">IF($C489="","",IFERROR(IF(INDEX(Bolalar!$C$5:$C$1804,MATCH($C489,Bolalar!$I$5:$I$1804,0))="","",INDEX(Bolalar!$C$5:$C$1804,MATCH($C489,Bolalar!$I$5:$I$1804,0))),""))</f>
        <v/>
      </c>
      <c r="F489" s="24"/>
      <c r="G489" s="14" t="str">
        <f aca="false">IF(OR($E489="",$B489=""),"",INT(($B489-$E489)/365.25))</f>
        <v/>
      </c>
      <c r="H489" s="14" t="str">
        <f aca="false">IF($G489="","",IF($G489&lt;=5,"Ha","Yo'q"))</f>
        <v/>
      </c>
      <c r="I489" s="12"/>
      <c r="J489" s="12"/>
      <c r="K489" s="28" t="n">
        <f aca="false">IF(AND($C489&lt;&gt;"",$H489="Ha",$B489&gt;=Boshqaruv!$C$9,$B489&lt;=Boshqaruv!$C$10),IF(COUNTIFS($C$4:$C488,$C489,$H$4:$H488,"Ha",$B$4:$B488,"&gt;="&amp;Boshqaruv!$C$9,$B$4:$B488,"&lt;="&amp;Boshqaruv!$C$10)=0,1,0),0)</f>
        <v>0</v>
      </c>
    </row>
    <row r="490" customFormat="false" ht="15" hidden="false" customHeight="false" outlineLevel="0" collapsed="false">
      <c r="A490" s="8" t="n">
        <v>486</v>
      </c>
      <c r="B490" s="13"/>
      <c r="C490" s="25"/>
      <c r="D490" s="26" t="str">
        <f aca="false">IF($C490="","",IFERROR(IF(INDEX(Bolalar!$B$5:$B$1804,MATCH($C490,Bolalar!$I$5:$I$1804,0))="","",INDEX(Bolalar!$B$5:$B$1804,MATCH($C490,Bolalar!$I$5:$I$1804,0))),""))</f>
        <v/>
      </c>
      <c r="E490" s="15" t="str">
        <f aca="false">IF($C490="","",IFERROR(IF(INDEX(Bolalar!$C$5:$C$1804,MATCH($C490,Bolalar!$I$5:$I$1804,0))="","",INDEX(Bolalar!$C$5:$C$1804,MATCH($C490,Bolalar!$I$5:$I$1804,0))),""))</f>
        <v/>
      </c>
      <c r="F490" s="24"/>
      <c r="G490" s="14" t="str">
        <f aca="false">IF(OR($E490="",$B490=""),"",INT(($B490-$E490)/365.25))</f>
        <v/>
      </c>
      <c r="H490" s="14" t="str">
        <f aca="false">IF($G490="","",IF($G490&lt;=5,"Ha","Yo'q"))</f>
        <v/>
      </c>
      <c r="I490" s="12"/>
      <c r="J490" s="12"/>
      <c r="K490" s="28" t="n">
        <f aca="false">IF(AND($C490&lt;&gt;"",$H490="Ha",$B490&gt;=Boshqaruv!$C$9,$B490&lt;=Boshqaruv!$C$10),IF(COUNTIFS($C$4:$C489,$C490,$H$4:$H489,"Ha",$B$4:$B489,"&gt;="&amp;Boshqaruv!$C$9,$B$4:$B489,"&lt;="&amp;Boshqaruv!$C$10)=0,1,0),0)</f>
        <v>0</v>
      </c>
    </row>
    <row r="491" customFormat="false" ht="15" hidden="false" customHeight="false" outlineLevel="0" collapsed="false">
      <c r="A491" s="8" t="n">
        <v>487</v>
      </c>
      <c r="B491" s="13"/>
      <c r="C491" s="25"/>
      <c r="D491" s="26" t="str">
        <f aca="false">IF($C491="","",IFERROR(IF(INDEX(Bolalar!$B$5:$B$1804,MATCH($C491,Bolalar!$I$5:$I$1804,0))="","",INDEX(Bolalar!$B$5:$B$1804,MATCH($C491,Bolalar!$I$5:$I$1804,0))),""))</f>
        <v/>
      </c>
      <c r="E491" s="15" t="str">
        <f aca="false">IF($C491="","",IFERROR(IF(INDEX(Bolalar!$C$5:$C$1804,MATCH($C491,Bolalar!$I$5:$I$1804,0))="","",INDEX(Bolalar!$C$5:$C$1804,MATCH($C491,Bolalar!$I$5:$I$1804,0))),""))</f>
        <v/>
      </c>
      <c r="F491" s="24"/>
      <c r="G491" s="14" t="str">
        <f aca="false">IF(OR($E491="",$B491=""),"",INT(($B491-$E491)/365.25))</f>
        <v/>
      </c>
      <c r="H491" s="14" t="str">
        <f aca="false">IF($G491="","",IF($G491&lt;=5,"Ha","Yo'q"))</f>
        <v/>
      </c>
      <c r="I491" s="12"/>
      <c r="J491" s="12"/>
      <c r="K491" s="28" t="n">
        <f aca="false">IF(AND($C491&lt;&gt;"",$H491="Ha",$B491&gt;=Boshqaruv!$C$9,$B491&lt;=Boshqaruv!$C$10),IF(COUNTIFS($C$4:$C490,$C491,$H$4:$H490,"Ha",$B$4:$B490,"&gt;="&amp;Boshqaruv!$C$9,$B$4:$B490,"&lt;="&amp;Boshqaruv!$C$10)=0,1,0),0)</f>
        <v>0</v>
      </c>
    </row>
    <row r="492" customFormat="false" ht="15" hidden="false" customHeight="false" outlineLevel="0" collapsed="false">
      <c r="A492" s="8" t="n">
        <v>488</v>
      </c>
      <c r="B492" s="13"/>
      <c r="C492" s="25"/>
      <c r="D492" s="26" t="str">
        <f aca="false">IF($C492="","",IFERROR(IF(INDEX(Bolalar!$B$5:$B$1804,MATCH($C492,Bolalar!$I$5:$I$1804,0))="","",INDEX(Bolalar!$B$5:$B$1804,MATCH($C492,Bolalar!$I$5:$I$1804,0))),""))</f>
        <v/>
      </c>
      <c r="E492" s="15" t="str">
        <f aca="false">IF($C492="","",IFERROR(IF(INDEX(Bolalar!$C$5:$C$1804,MATCH($C492,Bolalar!$I$5:$I$1804,0))="","",INDEX(Bolalar!$C$5:$C$1804,MATCH($C492,Bolalar!$I$5:$I$1804,0))),""))</f>
        <v/>
      </c>
      <c r="F492" s="24"/>
      <c r="G492" s="14" t="str">
        <f aca="false">IF(OR($E492="",$B492=""),"",INT(($B492-$E492)/365.25))</f>
        <v/>
      </c>
      <c r="H492" s="14" t="str">
        <f aca="false">IF($G492="","",IF($G492&lt;=5,"Ha","Yo'q"))</f>
        <v/>
      </c>
      <c r="I492" s="12"/>
      <c r="J492" s="12"/>
      <c r="K492" s="28" t="n">
        <f aca="false">IF(AND($C492&lt;&gt;"",$H492="Ha",$B492&gt;=Boshqaruv!$C$9,$B492&lt;=Boshqaruv!$C$10),IF(COUNTIFS($C$4:$C491,$C492,$H$4:$H491,"Ha",$B$4:$B491,"&gt;="&amp;Boshqaruv!$C$9,$B$4:$B491,"&lt;="&amp;Boshqaruv!$C$10)=0,1,0),0)</f>
        <v>0</v>
      </c>
    </row>
    <row r="493" customFormat="false" ht="15" hidden="false" customHeight="false" outlineLevel="0" collapsed="false">
      <c r="A493" s="8" t="n">
        <v>489</v>
      </c>
      <c r="B493" s="13"/>
      <c r="C493" s="25"/>
      <c r="D493" s="26" t="str">
        <f aca="false">IF($C493="","",IFERROR(IF(INDEX(Bolalar!$B$5:$B$1804,MATCH($C493,Bolalar!$I$5:$I$1804,0))="","",INDEX(Bolalar!$B$5:$B$1804,MATCH($C493,Bolalar!$I$5:$I$1804,0))),""))</f>
        <v/>
      </c>
      <c r="E493" s="15" t="str">
        <f aca="false">IF($C493="","",IFERROR(IF(INDEX(Bolalar!$C$5:$C$1804,MATCH($C493,Bolalar!$I$5:$I$1804,0))="","",INDEX(Bolalar!$C$5:$C$1804,MATCH($C493,Bolalar!$I$5:$I$1804,0))),""))</f>
        <v/>
      </c>
      <c r="F493" s="24"/>
      <c r="G493" s="14" t="str">
        <f aca="false">IF(OR($E493="",$B493=""),"",INT(($B493-$E493)/365.25))</f>
        <v/>
      </c>
      <c r="H493" s="14" t="str">
        <f aca="false">IF($G493="","",IF($G493&lt;=5,"Ha","Yo'q"))</f>
        <v/>
      </c>
      <c r="I493" s="12"/>
      <c r="J493" s="12"/>
      <c r="K493" s="28" t="n">
        <f aca="false">IF(AND($C493&lt;&gt;"",$H493="Ha",$B493&gt;=Boshqaruv!$C$9,$B493&lt;=Boshqaruv!$C$10),IF(COUNTIFS($C$4:$C492,$C493,$H$4:$H492,"Ha",$B$4:$B492,"&gt;="&amp;Boshqaruv!$C$9,$B$4:$B492,"&lt;="&amp;Boshqaruv!$C$10)=0,1,0),0)</f>
        <v>0</v>
      </c>
    </row>
    <row r="494" customFormat="false" ht="15" hidden="false" customHeight="false" outlineLevel="0" collapsed="false">
      <c r="A494" s="8" t="n">
        <v>490</v>
      </c>
      <c r="B494" s="13"/>
      <c r="C494" s="25"/>
      <c r="D494" s="26" t="str">
        <f aca="false">IF($C494="","",IFERROR(IF(INDEX(Bolalar!$B$5:$B$1804,MATCH($C494,Bolalar!$I$5:$I$1804,0))="","",INDEX(Bolalar!$B$5:$B$1804,MATCH($C494,Bolalar!$I$5:$I$1804,0))),""))</f>
        <v/>
      </c>
      <c r="E494" s="15" t="str">
        <f aca="false">IF($C494="","",IFERROR(IF(INDEX(Bolalar!$C$5:$C$1804,MATCH($C494,Bolalar!$I$5:$I$1804,0))="","",INDEX(Bolalar!$C$5:$C$1804,MATCH($C494,Bolalar!$I$5:$I$1804,0))),""))</f>
        <v/>
      </c>
      <c r="F494" s="24"/>
      <c r="G494" s="14" t="str">
        <f aca="false">IF(OR($E494="",$B494=""),"",INT(($B494-$E494)/365.25))</f>
        <v/>
      </c>
      <c r="H494" s="14" t="str">
        <f aca="false">IF($G494="","",IF($G494&lt;=5,"Ha","Yo'q"))</f>
        <v/>
      </c>
      <c r="I494" s="12"/>
      <c r="J494" s="12"/>
      <c r="K494" s="28" t="n">
        <f aca="false">IF(AND($C494&lt;&gt;"",$H494="Ha",$B494&gt;=Boshqaruv!$C$9,$B494&lt;=Boshqaruv!$C$10),IF(COUNTIFS($C$4:$C493,$C494,$H$4:$H493,"Ha",$B$4:$B493,"&gt;="&amp;Boshqaruv!$C$9,$B$4:$B493,"&lt;="&amp;Boshqaruv!$C$10)=0,1,0),0)</f>
        <v>0</v>
      </c>
    </row>
    <row r="495" customFormat="false" ht="15" hidden="false" customHeight="false" outlineLevel="0" collapsed="false">
      <c r="A495" s="8" t="n">
        <v>491</v>
      </c>
      <c r="B495" s="13"/>
      <c r="C495" s="25"/>
      <c r="D495" s="26" t="str">
        <f aca="false">IF($C495="","",IFERROR(IF(INDEX(Bolalar!$B$5:$B$1804,MATCH($C495,Bolalar!$I$5:$I$1804,0))="","",INDEX(Bolalar!$B$5:$B$1804,MATCH($C495,Bolalar!$I$5:$I$1804,0))),""))</f>
        <v/>
      </c>
      <c r="E495" s="15" t="str">
        <f aca="false">IF($C495="","",IFERROR(IF(INDEX(Bolalar!$C$5:$C$1804,MATCH($C495,Bolalar!$I$5:$I$1804,0))="","",INDEX(Bolalar!$C$5:$C$1804,MATCH($C495,Bolalar!$I$5:$I$1804,0))),""))</f>
        <v/>
      </c>
      <c r="F495" s="24"/>
      <c r="G495" s="14" t="str">
        <f aca="false">IF(OR($E495="",$B495=""),"",INT(($B495-$E495)/365.25))</f>
        <v/>
      </c>
      <c r="H495" s="14" t="str">
        <f aca="false">IF($G495="","",IF($G495&lt;=5,"Ha","Yo'q"))</f>
        <v/>
      </c>
      <c r="I495" s="12"/>
      <c r="J495" s="12"/>
      <c r="K495" s="28" t="n">
        <f aca="false">IF(AND($C495&lt;&gt;"",$H495="Ha",$B495&gt;=Boshqaruv!$C$9,$B495&lt;=Boshqaruv!$C$10),IF(COUNTIFS($C$4:$C494,$C495,$H$4:$H494,"Ha",$B$4:$B494,"&gt;="&amp;Boshqaruv!$C$9,$B$4:$B494,"&lt;="&amp;Boshqaruv!$C$10)=0,1,0),0)</f>
        <v>0</v>
      </c>
    </row>
    <row r="496" customFormat="false" ht="15" hidden="false" customHeight="false" outlineLevel="0" collapsed="false">
      <c r="A496" s="8" t="n">
        <v>492</v>
      </c>
      <c r="B496" s="13"/>
      <c r="C496" s="25"/>
      <c r="D496" s="26" t="str">
        <f aca="false">IF($C496="","",IFERROR(IF(INDEX(Bolalar!$B$5:$B$1804,MATCH($C496,Bolalar!$I$5:$I$1804,0))="","",INDEX(Bolalar!$B$5:$B$1804,MATCH($C496,Bolalar!$I$5:$I$1804,0))),""))</f>
        <v/>
      </c>
      <c r="E496" s="15" t="str">
        <f aca="false">IF($C496="","",IFERROR(IF(INDEX(Bolalar!$C$5:$C$1804,MATCH($C496,Bolalar!$I$5:$I$1804,0))="","",INDEX(Bolalar!$C$5:$C$1804,MATCH($C496,Bolalar!$I$5:$I$1804,0))),""))</f>
        <v/>
      </c>
      <c r="F496" s="24"/>
      <c r="G496" s="14" t="str">
        <f aca="false">IF(OR($E496="",$B496=""),"",INT(($B496-$E496)/365.25))</f>
        <v/>
      </c>
      <c r="H496" s="14" t="str">
        <f aca="false">IF($G496="","",IF($G496&lt;=5,"Ha","Yo'q"))</f>
        <v/>
      </c>
      <c r="I496" s="12"/>
      <c r="J496" s="12"/>
      <c r="K496" s="28" t="n">
        <f aca="false">IF(AND($C496&lt;&gt;"",$H496="Ha",$B496&gt;=Boshqaruv!$C$9,$B496&lt;=Boshqaruv!$C$10),IF(COUNTIFS($C$4:$C495,$C496,$H$4:$H495,"Ha",$B$4:$B495,"&gt;="&amp;Boshqaruv!$C$9,$B$4:$B495,"&lt;="&amp;Boshqaruv!$C$10)=0,1,0),0)</f>
        <v>0</v>
      </c>
    </row>
    <row r="497" customFormat="false" ht="15" hidden="false" customHeight="false" outlineLevel="0" collapsed="false">
      <c r="A497" s="8" t="n">
        <v>493</v>
      </c>
      <c r="B497" s="13"/>
      <c r="C497" s="25"/>
      <c r="D497" s="26" t="str">
        <f aca="false">IF($C497="","",IFERROR(IF(INDEX(Bolalar!$B$5:$B$1804,MATCH($C497,Bolalar!$I$5:$I$1804,0))="","",INDEX(Bolalar!$B$5:$B$1804,MATCH($C497,Bolalar!$I$5:$I$1804,0))),""))</f>
        <v/>
      </c>
      <c r="E497" s="15" t="str">
        <f aca="false">IF($C497="","",IFERROR(IF(INDEX(Bolalar!$C$5:$C$1804,MATCH($C497,Bolalar!$I$5:$I$1804,0))="","",INDEX(Bolalar!$C$5:$C$1804,MATCH($C497,Bolalar!$I$5:$I$1804,0))),""))</f>
        <v/>
      </c>
      <c r="F497" s="24"/>
      <c r="G497" s="14" t="str">
        <f aca="false">IF(OR($E497="",$B497=""),"",INT(($B497-$E497)/365.25))</f>
        <v/>
      </c>
      <c r="H497" s="14" t="str">
        <f aca="false">IF($G497="","",IF($G497&lt;=5,"Ha","Yo'q"))</f>
        <v/>
      </c>
      <c r="I497" s="12"/>
      <c r="J497" s="12"/>
      <c r="K497" s="28" t="n">
        <f aca="false">IF(AND($C497&lt;&gt;"",$H497="Ha",$B497&gt;=Boshqaruv!$C$9,$B497&lt;=Boshqaruv!$C$10),IF(COUNTIFS($C$4:$C496,$C497,$H$4:$H496,"Ha",$B$4:$B496,"&gt;="&amp;Boshqaruv!$C$9,$B$4:$B496,"&lt;="&amp;Boshqaruv!$C$10)=0,1,0),0)</f>
        <v>0</v>
      </c>
    </row>
    <row r="498" customFormat="false" ht="15" hidden="false" customHeight="false" outlineLevel="0" collapsed="false">
      <c r="A498" s="8" t="n">
        <v>494</v>
      </c>
      <c r="B498" s="13"/>
      <c r="C498" s="25"/>
      <c r="D498" s="26" t="str">
        <f aca="false">IF($C498="","",IFERROR(IF(INDEX(Bolalar!$B$5:$B$1804,MATCH($C498,Bolalar!$I$5:$I$1804,0))="","",INDEX(Bolalar!$B$5:$B$1804,MATCH($C498,Bolalar!$I$5:$I$1804,0))),""))</f>
        <v/>
      </c>
      <c r="E498" s="15" t="str">
        <f aca="false">IF($C498="","",IFERROR(IF(INDEX(Bolalar!$C$5:$C$1804,MATCH($C498,Bolalar!$I$5:$I$1804,0))="","",INDEX(Bolalar!$C$5:$C$1804,MATCH($C498,Bolalar!$I$5:$I$1804,0))),""))</f>
        <v/>
      </c>
      <c r="F498" s="24"/>
      <c r="G498" s="14" t="str">
        <f aca="false">IF(OR($E498="",$B498=""),"",INT(($B498-$E498)/365.25))</f>
        <v/>
      </c>
      <c r="H498" s="14" t="str">
        <f aca="false">IF($G498="","",IF($G498&lt;=5,"Ha","Yo'q"))</f>
        <v/>
      </c>
      <c r="I498" s="12"/>
      <c r="J498" s="12"/>
      <c r="K498" s="28" t="n">
        <f aca="false">IF(AND($C498&lt;&gt;"",$H498="Ha",$B498&gt;=Boshqaruv!$C$9,$B498&lt;=Boshqaruv!$C$10),IF(COUNTIFS($C$4:$C497,$C498,$H$4:$H497,"Ha",$B$4:$B497,"&gt;="&amp;Boshqaruv!$C$9,$B$4:$B497,"&lt;="&amp;Boshqaruv!$C$10)=0,1,0),0)</f>
        <v>0</v>
      </c>
    </row>
    <row r="499" customFormat="false" ht="15" hidden="false" customHeight="false" outlineLevel="0" collapsed="false">
      <c r="A499" s="8" t="n">
        <v>495</v>
      </c>
      <c r="B499" s="13"/>
      <c r="C499" s="25"/>
      <c r="D499" s="26" t="str">
        <f aca="false">IF($C499="","",IFERROR(IF(INDEX(Bolalar!$B$5:$B$1804,MATCH($C499,Bolalar!$I$5:$I$1804,0))="","",INDEX(Bolalar!$B$5:$B$1804,MATCH($C499,Bolalar!$I$5:$I$1804,0))),""))</f>
        <v/>
      </c>
      <c r="E499" s="15" t="str">
        <f aca="false">IF($C499="","",IFERROR(IF(INDEX(Bolalar!$C$5:$C$1804,MATCH($C499,Bolalar!$I$5:$I$1804,0))="","",INDEX(Bolalar!$C$5:$C$1804,MATCH($C499,Bolalar!$I$5:$I$1804,0))),""))</f>
        <v/>
      </c>
      <c r="F499" s="24"/>
      <c r="G499" s="14" t="str">
        <f aca="false">IF(OR($E499="",$B499=""),"",INT(($B499-$E499)/365.25))</f>
        <v/>
      </c>
      <c r="H499" s="14" t="str">
        <f aca="false">IF($G499="","",IF($G499&lt;=5,"Ha","Yo'q"))</f>
        <v/>
      </c>
      <c r="I499" s="12"/>
      <c r="J499" s="12"/>
      <c r="K499" s="28" t="n">
        <f aca="false">IF(AND($C499&lt;&gt;"",$H499="Ha",$B499&gt;=Boshqaruv!$C$9,$B499&lt;=Boshqaruv!$C$10),IF(COUNTIFS($C$4:$C498,$C499,$H$4:$H498,"Ha",$B$4:$B498,"&gt;="&amp;Boshqaruv!$C$9,$B$4:$B498,"&lt;="&amp;Boshqaruv!$C$10)=0,1,0),0)</f>
        <v>0</v>
      </c>
    </row>
    <row r="500" customFormat="false" ht="15" hidden="false" customHeight="false" outlineLevel="0" collapsed="false">
      <c r="A500" s="8" t="n">
        <v>496</v>
      </c>
      <c r="B500" s="13"/>
      <c r="C500" s="25"/>
      <c r="D500" s="26" t="str">
        <f aca="false">IF($C500="","",IFERROR(IF(INDEX(Bolalar!$B$5:$B$1804,MATCH($C500,Bolalar!$I$5:$I$1804,0))="","",INDEX(Bolalar!$B$5:$B$1804,MATCH($C500,Bolalar!$I$5:$I$1804,0))),""))</f>
        <v/>
      </c>
      <c r="E500" s="15" t="str">
        <f aca="false">IF($C500="","",IFERROR(IF(INDEX(Bolalar!$C$5:$C$1804,MATCH($C500,Bolalar!$I$5:$I$1804,0))="","",INDEX(Bolalar!$C$5:$C$1804,MATCH($C500,Bolalar!$I$5:$I$1804,0))),""))</f>
        <v/>
      </c>
      <c r="F500" s="24"/>
      <c r="G500" s="14" t="str">
        <f aca="false">IF(OR($E500="",$B500=""),"",INT(($B500-$E500)/365.25))</f>
        <v/>
      </c>
      <c r="H500" s="14" t="str">
        <f aca="false">IF($G500="","",IF($G500&lt;=5,"Ha","Yo'q"))</f>
        <v/>
      </c>
      <c r="I500" s="12"/>
      <c r="J500" s="12"/>
      <c r="K500" s="28" t="n">
        <f aca="false">IF(AND($C500&lt;&gt;"",$H500="Ha",$B500&gt;=Boshqaruv!$C$9,$B500&lt;=Boshqaruv!$C$10),IF(COUNTIFS($C$4:$C499,$C500,$H$4:$H499,"Ha",$B$4:$B499,"&gt;="&amp;Boshqaruv!$C$9,$B$4:$B499,"&lt;="&amp;Boshqaruv!$C$10)=0,1,0),0)</f>
        <v>0</v>
      </c>
    </row>
    <row r="501" customFormat="false" ht="15" hidden="false" customHeight="false" outlineLevel="0" collapsed="false">
      <c r="A501" s="8" t="n">
        <v>497</v>
      </c>
      <c r="B501" s="13"/>
      <c r="C501" s="25"/>
      <c r="D501" s="26" t="str">
        <f aca="false">IF($C501="","",IFERROR(IF(INDEX(Bolalar!$B$5:$B$1804,MATCH($C501,Bolalar!$I$5:$I$1804,0))="","",INDEX(Bolalar!$B$5:$B$1804,MATCH($C501,Bolalar!$I$5:$I$1804,0))),""))</f>
        <v/>
      </c>
      <c r="E501" s="15" t="str">
        <f aca="false">IF($C501="","",IFERROR(IF(INDEX(Bolalar!$C$5:$C$1804,MATCH($C501,Bolalar!$I$5:$I$1804,0))="","",INDEX(Bolalar!$C$5:$C$1804,MATCH($C501,Bolalar!$I$5:$I$1804,0))),""))</f>
        <v/>
      </c>
      <c r="F501" s="24"/>
      <c r="G501" s="14" t="str">
        <f aca="false">IF(OR($E501="",$B501=""),"",INT(($B501-$E501)/365.25))</f>
        <v/>
      </c>
      <c r="H501" s="14" t="str">
        <f aca="false">IF($G501="","",IF($G501&lt;=5,"Ha","Yo'q"))</f>
        <v/>
      </c>
      <c r="I501" s="12"/>
      <c r="J501" s="12"/>
      <c r="K501" s="28" t="n">
        <f aca="false">IF(AND($C501&lt;&gt;"",$H501="Ha",$B501&gt;=Boshqaruv!$C$9,$B501&lt;=Boshqaruv!$C$10),IF(COUNTIFS($C$4:$C500,$C501,$H$4:$H500,"Ha",$B$4:$B500,"&gt;="&amp;Boshqaruv!$C$9,$B$4:$B500,"&lt;="&amp;Boshqaruv!$C$10)=0,1,0),0)</f>
        <v>0</v>
      </c>
    </row>
    <row r="502" customFormat="false" ht="15" hidden="false" customHeight="false" outlineLevel="0" collapsed="false">
      <c r="A502" s="8" t="n">
        <v>498</v>
      </c>
      <c r="B502" s="13"/>
      <c r="C502" s="25"/>
      <c r="D502" s="26" t="str">
        <f aca="false">IF($C502="","",IFERROR(IF(INDEX(Bolalar!$B$5:$B$1804,MATCH($C502,Bolalar!$I$5:$I$1804,0))="","",INDEX(Bolalar!$B$5:$B$1804,MATCH($C502,Bolalar!$I$5:$I$1804,0))),""))</f>
        <v/>
      </c>
      <c r="E502" s="15" t="str">
        <f aca="false">IF($C502="","",IFERROR(IF(INDEX(Bolalar!$C$5:$C$1804,MATCH($C502,Bolalar!$I$5:$I$1804,0))="","",INDEX(Bolalar!$C$5:$C$1804,MATCH($C502,Bolalar!$I$5:$I$1804,0))),""))</f>
        <v/>
      </c>
      <c r="F502" s="24"/>
      <c r="G502" s="14" t="str">
        <f aca="false">IF(OR($E502="",$B502=""),"",INT(($B502-$E502)/365.25))</f>
        <v/>
      </c>
      <c r="H502" s="14" t="str">
        <f aca="false">IF($G502="","",IF($G502&lt;=5,"Ha","Yo'q"))</f>
        <v/>
      </c>
      <c r="I502" s="12"/>
      <c r="J502" s="12"/>
      <c r="K502" s="28" t="n">
        <f aca="false">IF(AND($C502&lt;&gt;"",$H502="Ha",$B502&gt;=Boshqaruv!$C$9,$B502&lt;=Boshqaruv!$C$10),IF(COUNTIFS($C$4:$C501,$C502,$H$4:$H501,"Ha",$B$4:$B501,"&gt;="&amp;Boshqaruv!$C$9,$B$4:$B501,"&lt;="&amp;Boshqaruv!$C$10)=0,1,0),0)</f>
        <v>0</v>
      </c>
    </row>
    <row r="503" customFormat="false" ht="15" hidden="false" customHeight="false" outlineLevel="0" collapsed="false">
      <c r="A503" s="8" t="n">
        <v>499</v>
      </c>
      <c r="B503" s="13"/>
      <c r="C503" s="25"/>
      <c r="D503" s="26" t="str">
        <f aca="false">IF($C503="","",IFERROR(IF(INDEX(Bolalar!$B$5:$B$1804,MATCH($C503,Bolalar!$I$5:$I$1804,0))="","",INDEX(Bolalar!$B$5:$B$1804,MATCH($C503,Bolalar!$I$5:$I$1804,0))),""))</f>
        <v/>
      </c>
      <c r="E503" s="15" t="str">
        <f aca="false">IF($C503="","",IFERROR(IF(INDEX(Bolalar!$C$5:$C$1804,MATCH($C503,Bolalar!$I$5:$I$1804,0))="","",INDEX(Bolalar!$C$5:$C$1804,MATCH($C503,Bolalar!$I$5:$I$1804,0))),""))</f>
        <v/>
      </c>
      <c r="F503" s="24"/>
      <c r="G503" s="14" t="str">
        <f aca="false">IF(OR($E503="",$B503=""),"",INT(($B503-$E503)/365.25))</f>
        <v/>
      </c>
      <c r="H503" s="14" t="str">
        <f aca="false">IF($G503="","",IF($G503&lt;=5,"Ha","Yo'q"))</f>
        <v/>
      </c>
      <c r="I503" s="12"/>
      <c r="J503" s="12"/>
      <c r="K503" s="28" t="n">
        <f aca="false">IF(AND($C503&lt;&gt;"",$H503="Ha",$B503&gt;=Boshqaruv!$C$9,$B503&lt;=Boshqaruv!$C$10),IF(COUNTIFS($C$4:$C502,$C503,$H$4:$H502,"Ha",$B$4:$B502,"&gt;="&amp;Boshqaruv!$C$9,$B$4:$B502,"&lt;="&amp;Boshqaruv!$C$10)=0,1,0),0)</f>
        <v>0</v>
      </c>
    </row>
    <row r="504" customFormat="false" ht="15" hidden="false" customHeight="false" outlineLevel="0" collapsed="false">
      <c r="A504" s="8" t="n">
        <v>500</v>
      </c>
      <c r="B504" s="13"/>
      <c r="C504" s="25"/>
      <c r="D504" s="26" t="str">
        <f aca="false">IF($C504="","",IFERROR(IF(INDEX(Bolalar!$B$5:$B$1804,MATCH($C504,Bolalar!$I$5:$I$1804,0))="","",INDEX(Bolalar!$B$5:$B$1804,MATCH($C504,Bolalar!$I$5:$I$1804,0))),""))</f>
        <v/>
      </c>
      <c r="E504" s="15" t="str">
        <f aca="false">IF($C504="","",IFERROR(IF(INDEX(Bolalar!$C$5:$C$1804,MATCH($C504,Bolalar!$I$5:$I$1804,0))="","",INDEX(Bolalar!$C$5:$C$1804,MATCH($C504,Bolalar!$I$5:$I$1804,0))),""))</f>
        <v/>
      </c>
      <c r="F504" s="24"/>
      <c r="G504" s="14" t="str">
        <f aca="false">IF(OR($E504="",$B504=""),"",INT(($B504-$E504)/365.25))</f>
        <v/>
      </c>
      <c r="H504" s="14" t="str">
        <f aca="false">IF($G504="","",IF($G504&lt;=5,"Ha","Yo'q"))</f>
        <v/>
      </c>
      <c r="I504" s="12"/>
      <c r="J504" s="12"/>
      <c r="K504" s="28" t="n">
        <f aca="false">IF(AND($C504&lt;&gt;"",$H504="Ha",$B504&gt;=Boshqaruv!$C$9,$B504&lt;=Boshqaruv!$C$10),IF(COUNTIFS($C$4:$C503,$C504,$H$4:$H503,"Ha",$B$4:$B503,"&gt;="&amp;Boshqaruv!$C$9,$B$4:$B503,"&lt;="&amp;Boshqaruv!$C$10)=0,1,0),0)</f>
        <v>0</v>
      </c>
    </row>
    <row r="505" customFormat="false" ht="15" hidden="false" customHeight="false" outlineLevel="0" collapsed="false">
      <c r="A505" s="8" t="n">
        <v>501</v>
      </c>
      <c r="B505" s="13"/>
      <c r="C505" s="25"/>
      <c r="D505" s="26" t="str">
        <f aca="false">IF($C505="","",IFERROR(IF(INDEX(Bolalar!$B$5:$B$1804,MATCH($C505,Bolalar!$I$5:$I$1804,0))="","",INDEX(Bolalar!$B$5:$B$1804,MATCH($C505,Bolalar!$I$5:$I$1804,0))),""))</f>
        <v/>
      </c>
      <c r="E505" s="15" t="str">
        <f aca="false">IF($C505="","",IFERROR(IF(INDEX(Bolalar!$C$5:$C$1804,MATCH($C505,Bolalar!$I$5:$I$1804,0))="","",INDEX(Bolalar!$C$5:$C$1804,MATCH($C505,Bolalar!$I$5:$I$1804,0))),""))</f>
        <v/>
      </c>
      <c r="F505" s="24"/>
      <c r="G505" s="14" t="str">
        <f aca="false">IF(OR($E505="",$B505=""),"",INT(($B505-$E505)/365.25))</f>
        <v/>
      </c>
      <c r="H505" s="14" t="str">
        <f aca="false">IF($G505="","",IF($G505&lt;=5,"Ha","Yo'q"))</f>
        <v/>
      </c>
      <c r="I505" s="12"/>
      <c r="J505" s="12"/>
      <c r="K505" s="28" t="n">
        <f aca="false">IF(AND($C505&lt;&gt;"",$H505="Ha",$B505&gt;=Boshqaruv!$C$9,$B505&lt;=Boshqaruv!$C$10),IF(COUNTIFS($C$4:$C504,$C505,$H$4:$H504,"Ha",$B$4:$B504,"&gt;="&amp;Boshqaruv!$C$9,$B$4:$B504,"&lt;="&amp;Boshqaruv!$C$10)=0,1,0),0)</f>
        <v>0</v>
      </c>
    </row>
    <row r="506" customFormat="false" ht="15" hidden="false" customHeight="false" outlineLevel="0" collapsed="false">
      <c r="A506" s="8" t="n">
        <v>502</v>
      </c>
      <c r="B506" s="13"/>
      <c r="C506" s="25"/>
      <c r="D506" s="26" t="str">
        <f aca="false">IF($C506="","",IFERROR(IF(INDEX(Bolalar!$B$5:$B$1804,MATCH($C506,Bolalar!$I$5:$I$1804,0))="","",INDEX(Bolalar!$B$5:$B$1804,MATCH($C506,Bolalar!$I$5:$I$1804,0))),""))</f>
        <v/>
      </c>
      <c r="E506" s="15" t="str">
        <f aca="false">IF($C506="","",IFERROR(IF(INDEX(Bolalar!$C$5:$C$1804,MATCH($C506,Bolalar!$I$5:$I$1804,0))="","",INDEX(Bolalar!$C$5:$C$1804,MATCH($C506,Bolalar!$I$5:$I$1804,0))),""))</f>
        <v/>
      </c>
      <c r="F506" s="24"/>
      <c r="G506" s="14" t="str">
        <f aca="false">IF(OR($E506="",$B506=""),"",INT(($B506-$E506)/365.25))</f>
        <v/>
      </c>
      <c r="H506" s="14" t="str">
        <f aca="false">IF($G506="","",IF($G506&lt;=5,"Ha","Yo'q"))</f>
        <v/>
      </c>
      <c r="I506" s="12"/>
      <c r="J506" s="12"/>
      <c r="K506" s="28" t="n">
        <f aca="false">IF(AND($C506&lt;&gt;"",$H506="Ha",$B506&gt;=Boshqaruv!$C$9,$B506&lt;=Boshqaruv!$C$10),IF(COUNTIFS($C$4:$C505,$C506,$H$4:$H505,"Ha",$B$4:$B505,"&gt;="&amp;Boshqaruv!$C$9,$B$4:$B505,"&lt;="&amp;Boshqaruv!$C$10)=0,1,0),0)</f>
        <v>0</v>
      </c>
    </row>
    <row r="507" customFormat="false" ht="15" hidden="false" customHeight="false" outlineLevel="0" collapsed="false">
      <c r="A507" s="8" t="n">
        <v>503</v>
      </c>
      <c r="B507" s="13"/>
      <c r="C507" s="25"/>
      <c r="D507" s="26" t="str">
        <f aca="false">IF($C507="","",IFERROR(IF(INDEX(Bolalar!$B$5:$B$1804,MATCH($C507,Bolalar!$I$5:$I$1804,0))="","",INDEX(Bolalar!$B$5:$B$1804,MATCH($C507,Bolalar!$I$5:$I$1804,0))),""))</f>
        <v/>
      </c>
      <c r="E507" s="15" t="str">
        <f aca="false">IF($C507="","",IFERROR(IF(INDEX(Bolalar!$C$5:$C$1804,MATCH($C507,Bolalar!$I$5:$I$1804,0))="","",INDEX(Bolalar!$C$5:$C$1804,MATCH($C507,Bolalar!$I$5:$I$1804,0))),""))</f>
        <v/>
      </c>
      <c r="F507" s="24"/>
      <c r="G507" s="14" t="str">
        <f aca="false">IF(OR($E507="",$B507=""),"",INT(($B507-$E507)/365.25))</f>
        <v/>
      </c>
      <c r="H507" s="14" t="str">
        <f aca="false">IF($G507="","",IF($G507&lt;=5,"Ha","Yo'q"))</f>
        <v/>
      </c>
      <c r="I507" s="12"/>
      <c r="J507" s="12"/>
      <c r="K507" s="28" t="n">
        <f aca="false">IF(AND($C507&lt;&gt;"",$H507="Ha",$B507&gt;=Boshqaruv!$C$9,$B507&lt;=Boshqaruv!$C$10),IF(COUNTIFS($C$4:$C506,$C507,$H$4:$H506,"Ha",$B$4:$B506,"&gt;="&amp;Boshqaruv!$C$9,$B$4:$B506,"&lt;="&amp;Boshqaruv!$C$10)=0,1,0),0)</f>
        <v>0</v>
      </c>
    </row>
    <row r="508" customFormat="false" ht="15" hidden="false" customHeight="false" outlineLevel="0" collapsed="false">
      <c r="A508" s="8" t="n">
        <v>504</v>
      </c>
      <c r="B508" s="13"/>
      <c r="C508" s="25"/>
      <c r="D508" s="26" t="str">
        <f aca="false">IF($C508="","",IFERROR(IF(INDEX(Bolalar!$B$5:$B$1804,MATCH($C508,Bolalar!$I$5:$I$1804,0))="","",INDEX(Bolalar!$B$5:$B$1804,MATCH($C508,Bolalar!$I$5:$I$1804,0))),""))</f>
        <v/>
      </c>
      <c r="E508" s="15" t="str">
        <f aca="false">IF($C508="","",IFERROR(IF(INDEX(Bolalar!$C$5:$C$1804,MATCH($C508,Bolalar!$I$5:$I$1804,0))="","",INDEX(Bolalar!$C$5:$C$1804,MATCH($C508,Bolalar!$I$5:$I$1804,0))),""))</f>
        <v/>
      </c>
      <c r="F508" s="24"/>
      <c r="G508" s="14" t="str">
        <f aca="false">IF(OR($E508="",$B508=""),"",INT(($B508-$E508)/365.25))</f>
        <v/>
      </c>
      <c r="H508" s="14" t="str">
        <f aca="false">IF($G508="","",IF($G508&lt;=5,"Ha","Yo'q"))</f>
        <v/>
      </c>
      <c r="I508" s="12"/>
      <c r="J508" s="12"/>
      <c r="K508" s="28" t="n">
        <f aca="false">IF(AND($C508&lt;&gt;"",$H508="Ha",$B508&gt;=Boshqaruv!$C$9,$B508&lt;=Boshqaruv!$C$10),IF(COUNTIFS($C$4:$C507,$C508,$H$4:$H507,"Ha",$B$4:$B507,"&gt;="&amp;Boshqaruv!$C$9,$B$4:$B507,"&lt;="&amp;Boshqaruv!$C$10)=0,1,0),0)</f>
        <v>0</v>
      </c>
    </row>
    <row r="509" customFormat="false" ht="15" hidden="false" customHeight="false" outlineLevel="0" collapsed="false">
      <c r="A509" s="8" t="n">
        <v>505</v>
      </c>
      <c r="B509" s="13"/>
      <c r="C509" s="25"/>
      <c r="D509" s="26" t="str">
        <f aca="false">IF($C509="","",IFERROR(IF(INDEX(Bolalar!$B$5:$B$1804,MATCH($C509,Bolalar!$I$5:$I$1804,0))="","",INDEX(Bolalar!$B$5:$B$1804,MATCH($C509,Bolalar!$I$5:$I$1804,0))),""))</f>
        <v/>
      </c>
      <c r="E509" s="15" t="str">
        <f aca="false">IF($C509="","",IFERROR(IF(INDEX(Bolalar!$C$5:$C$1804,MATCH($C509,Bolalar!$I$5:$I$1804,0))="","",INDEX(Bolalar!$C$5:$C$1804,MATCH($C509,Bolalar!$I$5:$I$1804,0))),""))</f>
        <v/>
      </c>
      <c r="F509" s="24"/>
      <c r="G509" s="14" t="str">
        <f aca="false">IF(OR($E509="",$B509=""),"",INT(($B509-$E509)/365.25))</f>
        <v/>
      </c>
      <c r="H509" s="14" t="str">
        <f aca="false">IF($G509="","",IF($G509&lt;=5,"Ha","Yo'q"))</f>
        <v/>
      </c>
      <c r="I509" s="12"/>
      <c r="J509" s="12"/>
      <c r="K509" s="28" t="n">
        <f aca="false">IF(AND($C509&lt;&gt;"",$H509="Ha",$B509&gt;=Boshqaruv!$C$9,$B509&lt;=Boshqaruv!$C$10),IF(COUNTIFS($C$4:$C508,$C509,$H$4:$H508,"Ha",$B$4:$B508,"&gt;="&amp;Boshqaruv!$C$9,$B$4:$B508,"&lt;="&amp;Boshqaruv!$C$10)=0,1,0),0)</f>
        <v>0</v>
      </c>
    </row>
    <row r="510" customFormat="false" ht="15" hidden="false" customHeight="false" outlineLevel="0" collapsed="false">
      <c r="A510" s="8" t="n">
        <v>506</v>
      </c>
      <c r="B510" s="13"/>
      <c r="C510" s="25"/>
      <c r="D510" s="26" t="str">
        <f aca="false">IF($C510="","",IFERROR(IF(INDEX(Bolalar!$B$5:$B$1804,MATCH($C510,Bolalar!$I$5:$I$1804,0))="","",INDEX(Bolalar!$B$5:$B$1804,MATCH($C510,Bolalar!$I$5:$I$1804,0))),""))</f>
        <v/>
      </c>
      <c r="E510" s="15" t="str">
        <f aca="false">IF($C510="","",IFERROR(IF(INDEX(Bolalar!$C$5:$C$1804,MATCH($C510,Bolalar!$I$5:$I$1804,0))="","",INDEX(Bolalar!$C$5:$C$1804,MATCH($C510,Bolalar!$I$5:$I$1804,0))),""))</f>
        <v/>
      </c>
      <c r="F510" s="24"/>
      <c r="G510" s="14" t="str">
        <f aca="false">IF(OR($E510="",$B510=""),"",INT(($B510-$E510)/365.25))</f>
        <v/>
      </c>
      <c r="H510" s="14" t="str">
        <f aca="false">IF($G510="","",IF($G510&lt;=5,"Ha","Yo'q"))</f>
        <v/>
      </c>
      <c r="I510" s="12"/>
      <c r="J510" s="12"/>
      <c r="K510" s="28" t="n">
        <f aca="false">IF(AND($C510&lt;&gt;"",$H510="Ha",$B510&gt;=Boshqaruv!$C$9,$B510&lt;=Boshqaruv!$C$10),IF(COUNTIFS($C$4:$C509,$C510,$H$4:$H509,"Ha",$B$4:$B509,"&gt;="&amp;Boshqaruv!$C$9,$B$4:$B509,"&lt;="&amp;Boshqaruv!$C$10)=0,1,0),0)</f>
        <v>0</v>
      </c>
    </row>
    <row r="511" customFormat="false" ht="15" hidden="false" customHeight="false" outlineLevel="0" collapsed="false">
      <c r="A511" s="8" t="n">
        <v>507</v>
      </c>
      <c r="B511" s="13"/>
      <c r="C511" s="25"/>
      <c r="D511" s="26" t="str">
        <f aca="false">IF($C511="","",IFERROR(IF(INDEX(Bolalar!$B$5:$B$1804,MATCH($C511,Bolalar!$I$5:$I$1804,0))="","",INDEX(Bolalar!$B$5:$B$1804,MATCH($C511,Bolalar!$I$5:$I$1804,0))),""))</f>
        <v/>
      </c>
      <c r="E511" s="15" t="str">
        <f aca="false">IF($C511="","",IFERROR(IF(INDEX(Bolalar!$C$5:$C$1804,MATCH($C511,Bolalar!$I$5:$I$1804,0))="","",INDEX(Bolalar!$C$5:$C$1804,MATCH($C511,Bolalar!$I$5:$I$1804,0))),""))</f>
        <v/>
      </c>
      <c r="F511" s="24"/>
      <c r="G511" s="14" t="str">
        <f aca="false">IF(OR($E511="",$B511=""),"",INT(($B511-$E511)/365.25))</f>
        <v/>
      </c>
      <c r="H511" s="14" t="str">
        <f aca="false">IF($G511="","",IF($G511&lt;=5,"Ha","Yo'q"))</f>
        <v/>
      </c>
      <c r="I511" s="12"/>
      <c r="J511" s="12"/>
      <c r="K511" s="28" t="n">
        <f aca="false">IF(AND($C511&lt;&gt;"",$H511="Ha",$B511&gt;=Boshqaruv!$C$9,$B511&lt;=Boshqaruv!$C$10),IF(COUNTIFS($C$4:$C510,$C511,$H$4:$H510,"Ha",$B$4:$B510,"&gt;="&amp;Boshqaruv!$C$9,$B$4:$B510,"&lt;="&amp;Boshqaruv!$C$10)=0,1,0),0)</f>
        <v>0</v>
      </c>
    </row>
    <row r="512" customFormat="false" ht="15" hidden="false" customHeight="false" outlineLevel="0" collapsed="false">
      <c r="A512" s="8" t="n">
        <v>508</v>
      </c>
      <c r="B512" s="13"/>
      <c r="C512" s="25"/>
      <c r="D512" s="26" t="str">
        <f aca="false">IF($C512="","",IFERROR(IF(INDEX(Bolalar!$B$5:$B$1804,MATCH($C512,Bolalar!$I$5:$I$1804,0))="","",INDEX(Bolalar!$B$5:$B$1804,MATCH($C512,Bolalar!$I$5:$I$1804,0))),""))</f>
        <v/>
      </c>
      <c r="E512" s="15" t="str">
        <f aca="false">IF($C512="","",IFERROR(IF(INDEX(Bolalar!$C$5:$C$1804,MATCH($C512,Bolalar!$I$5:$I$1804,0))="","",INDEX(Bolalar!$C$5:$C$1804,MATCH($C512,Bolalar!$I$5:$I$1804,0))),""))</f>
        <v/>
      </c>
      <c r="F512" s="24"/>
      <c r="G512" s="14" t="str">
        <f aca="false">IF(OR($E512="",$B512=""),"",INT(($B512-$E512)/365.25))</f>
        <v/>
      </c>
      <c r="H512" s="14" t="str">
        <f aca="false">IF($G512="","",IF($G512&lt;=5,"Ha","Yo'q"))</f>
        <v/>
      </c>
      <c r="I512" s="12"/>
      <c r="J512" s="12"/>
      <c r="K512" s="28" t="n">
        <f aca="false">IF(AND($C512&lt;&gt;"",$H512="Ha",$B512&gt;=Boshqaruv!$C$9,$B512&lt;=Boshqaruv!$C$10),IF(COUNTIFS($C$4:$C511,$C512,$H$4:$H511,"Ha",$B$4:$B511,"&gt;="&amp;Boshqaruv!$C$9,$B$4:$B511,"&lt;="&amp;Boshqaruv!$C$10)=0,1,0),0)</f>
        <v>0</v>
      </c>
    </row>
    <row r="513" customFormat="false" ht="15" hidden="false" customHeight="false" outlineLevel="0" collapsed="false">
      <c r="A513" s="8" t="n">
        <v>509</v>
      </c>
      <c r="B513" s="13"/>
      <c r="C513" s="25"/>
      <c r="D513" s="26" t="str">
        <f aca="false">IF($C513="","",IFERROR(IF(INDEX(Bolalar!$B$5:$B$1804,MATCH($C513,Bolalar!$I$5:$I$1804,0))="","",INDEX(Bolalar!$B$5:$B$1804,MATCH($C513,Bolalar!$I$5:$I$1804,0))),""))</f>
        <v/>
      </c>
      <c r="E513" s="15" t="str">
        <f aca="false">IF($C513="","",IFERROR(IF(INDEX(Bolalar!$C$5:$C$1804,MATCH($C513,Bolalar!$I$5:$I$1804,0))="","",INDEX(Bolalar!$C$5:$C$1804,MATCH($C513,Bolalar!$I$5:$I$1804,0))),""))</f>
        <v/>
      </c>
      <c r="F513" s="24"/>
      <c r="G513" s="14" t="str">
        <f aca="false">IF(OR($E513="",$B513=""),"",INT(($B513-$E513)/365.25))</f>
        <v/>
      </c>
      <c r="H513" s="14" t="str">
        <f aca="false">IF($G513="","",IF($G513&lt;=5,"Ha","Yo'q"))</f>
        <v/>
      </c>
      <c r="I513" s="12"/>
      <c r="J513" s="12"/>
      <c r="K513" s="28" t="n">
        <f aca="false">IF(AND($C513&lt;&gt;"",$H513="Ha",$B513&gt;=Boshqaruv!$C$9,$B513&lt;=Boshqaruv!$C$10),IF(COUNTIFS($C$4:$C512,$C513,$H$4:$H512,"Ha",$B$4:$B512,"&gt;="&amp;Boshqaruv!$C$9,$B$4:$B512,"&lt;="&amp;Boshqaruv!$C$10)=0,1,0),0)</f>
        <v>0</v>
      </c>
    </row>
    <row r="514" customFormat="false" ht="15" hidden="false" customHeight="false" outlineLevel="0" collapsed="false">
      <c r="A514" s="8" t="n">
        <v>510</v>
      </c>
      <c r="B514" s="13"/>
      <c r="C514" s="25"/>
      <c r="D514" s="26" t="str">
        <f aca="false">IF($C514="","",IFERROR(IF(INDEX(Bolalar!$B$5:$B$1804,MATCH($C514,Bolalar!$I$5:$I$1804,0))="","",INDEX(Bolalar!$B$5:$B$1804,MATCH($C514,Bolalar!$I$5:$I$1804,0))),""))</f>
        <v/>
      </c>
      <c r="E514" s="15" t="str">
        <f aca="false">IF($C514="","",IFERROR(IF(INDEX(Bolalar!$C$5:$C$1804,MATCH($C514,Bolalar!$I$5:$I$1804,0))="","",INDEX(Bolalar!$C$5:$C$1804,MATCH($C514,Bolalar!$I$5:$I$1804,0))),""))</f>
        <v/>
      </c>
      <c r="F514" s="24"/>
      <c r="G514" s="14" t="str">
        <f aca="false">IF(OR($E514="",$B514=""),"",INT(($B514-$E514)/365.25))</f>
        <v/>
      </c>
      <c r="H514" s="14" t="str">
        <f aca="false">IF($G514="","",IF($G514&lt;=5,"Ha","Yo'q"))</f>
        <v/>
      </c>
      <c r="I514" s="12"/>
      <c r="J514" s="12"/>
      <c r="K514" s="28" t="n">
        <f aca="false">IF(AND($C514&lt;&gt;"",$H514="Ha",$B514&gt;=Boshqaruv!$C$9,$B514&lt;=Boshqaruv!$C$10),IF(COUNTIFS($C$4:$C513,$C514,$H$4:$H513,"Ha",$B$4:$B513,"&gt;="&amp;Boshqaruv!$C$9,$B$4:$B513,"&lt;="&amp;Boshqaruv!$C$10)=0,1,0),0)</f>
        <v>0</v>
      </c>
    </row>
    <row r="515" customFormat="false" ht="15" hidden="false" customHeight="false" outlineLevel="0" collapsed="false">
      <c r="A515" s="8" t="n">
        <v>511</v>
      </c>
      <c r="B515" s="13"/>
      <c r="C515" s="25"/>
      <c r="D515" s="26" t="str">
        <f aca="false">IF($C515="","",IFERROR(IF(INDEX(Bolalar!$B$5:$B$1804,MATCH($C515,Bolalar!$I$5:$I$1804,0))="","",INDEX(Bolalar!$B$5:$B$1804,MATCH($C515,Bolalar!$I$5:$I$1804,0))),""))</f>
        <v/>
      </c>
      <c r="E515" s="15" t="str">
        <f aca="false">IF($C515="","",IFERROR(IF(INDEX(Bolalar!$C$5:$C$1804,MATCH($C515,Bolalar!$I$5:$I$1804,0))="","",INDEX(Bolalar!$C$5:$C$1804,MATCH($C515,Bolalar!$I$5:$I$1804,0))),""))</f>
        <v/>
      </c>
      <c r="F515" s="24"/>
      <c r="G515" s="14" t="str">
        <f aca="false">IF(OR($E515="",$B515=""),"",INT(($B515-$E515)/365.25))</f>
        <v/>
      </c>
      <c r="H515" s="14" t="str">
        <f aca="false">IF($G515="","",IF($G515&lt;=5,"Ha","Yo'q"))</f>
        <v/>
      </c>
      <c r="I515" s="12"/>
      <c r="J515" s="12"/>
      <c r="K515" s="28" t="n">
        <f aca="false">IF(AND($C515&lt;&gt;"",$H515="Ha",$B515&gt;=Boshqaruv!$C$9,$B515&lt;=Boshqaruv!$C$10),IF(COUNTIFS($C$4:$C514,$C515,$H$4:$H514,"Ha",$B$4:$B514,"&gt;="&amp;Boshqaruv!$C$9,$B$4:$B514,"&lt;="&amp;Boshqaruv!$C$10)=0,1,0),0)</f>
        <v>0</v>
      </c>
    </row>
    <row r="516" customFormat="false" ht="15" hidden="false" customHeight="false" outlineLevel="0" collapsed="false">
      <c r="A516" s="8" t="n">
        <v>512</v>
      </c>
      <c r="B516" s="13"/>
      <c r="C516" s="25"/>
      <c r="D516" s="26" t="str">
        <f aca="false">IF($C516="","",IFERROR(IF(INDEX(Bolalar!$B$5:$B$1804,MATCH($C516,Bolalar!$I$5:$I$1804,0))="","",INDEX(Bolalar!$B$5:$B$1804,MATCH($C516,Bolalar!$I$5:$I$1804,0))),""))</f>
        <v/>
      </c>
      <c r="E516" s="15" t="str">
        <f aca="false">IF($C516="","",IFERROR(IF(INDEX(Bolalar!$C$5:$C$1804,MATCH($C516,Bolalar!$I$5:$I$1804,0))="","",INDEX(Bolalar!$C$5:$C$1804,MATCH($C516,Bolalar!$I$5:$I$1804,0))),""))</f>
        <v/>
      </c>
      <c r="F516" s="24"/>
      <c r="G516" s="14" t="str">
        <f aca="false">IF(OR($E516="",$B516=""),"",INT(($B516-$E516)/365.25))</f>
        <v/>
      </c>
      <c r="H516" s="14" t="str">
        <f aca="false">IF($G516="","",IF($G516&lt;=5,"Ha","Yo'q"))</f>
        <v/>
      </c>
      <c r="I516" s="12"/>
      <c r="J516" s="12"/>
      <c r="K516" s="28" t="n">
        <f aca="false">IF(AND($C516&lt;&gt;"",$H516="Ha",$B516&gt;=Boshqaruv!$C$9,$B516&lt;=Boshqaruv!$C$10),IF(COUNTIFS($C$4:$C515,$C516,$H$4:$H515,"Ha",$B$4:$B515,"&gt;="&amp;Boshqaruv!$C$9,$B$4:$B515,"&lt;="&amp;Boshqaruv!$C$10)=0,1,0),0)</f>
        <v>0</v>
      </c>
    </row>
    <row r="517" customFormat="false" ht="15" hidden="false" customHeight="false" outlineLevel="0" collapsed="false">
      <c r="A517" s="8" t="n">
        <v>513</v>
      </c>
      <c r="B517" s="13"/>
      <c r="C517" s="25"/>
      <c r="D517" s="26" t="str">
        <f aca="false">IF($C517="","",IFERROR(IF(INDEX(Bolalar!$B$5:$B$1804,MATCH($C517,Bolalar!$I$5:$I$1804,0))="","",INDEX(Bolalar!$B$5:$B$1804,MATCH($C517,Bolalar!$I$5:$I$1804,0))),""))</f>
        <v/>
      </c>
      <c r="E517" s="15" t="str">
        <f aca="false">IF($C517="","",IFERROR(IF(INDEX(Bolalar!$C$5:$C$1804,MATCH($C517,Bolalar!$I$5:$I$1804,0))="","",INDEX(Bolalar!$C$5:$C$1804,MATCH($C517,Bolalar!$I$5:$I$1804,0))),""))</f>
        <v/>
      </c>
      <c r="F517" s="24"/>
      <c r="G517" s="14" t="str">
        <f aca="false">IF(OR($E517="",$B517=""),"",INT(($B517-$E517)/365.25))</f>
        <v/>
      </c>
      <c r="H517" s="14" t="str">
        <f aca="false">IF($G517="","",IF($G517&lt;=5,"Ha","Yo'q"))</f>
        <v/>
      </c>
      <c r="I517" s="12"/>
      <c r="J517" s="12"/>
      <c r="K517" s="28" t="n">
        <f aca="false">IF(AND($C517&lt;&gt;"",$H517="Ha",$B517&gt;=Boshqaruv!$C$9,$B517&lt;=Boshqaruv!$C$10),IF(COUNTIFS($C$4:$C516,$C517,$H$4:$H516,"Ha",$B$4:$B516,"&gt;="&amp;Boshqaruv!$C$9,$B$4:$B516,"&lt;="&amp;Boshqaruv!$C$10)=0,1,0),0)</f>
        <v>0</v>
      </c>
    </row>
    <row r="518" customFormat="false" ht="15" hidden="false" customHeight="false" outlineLevel="0" collapsed="false">
      <c r="A518" s="8" t="n">
        <v>514</v>
      </c>
      <c r="B518" s="13"/>
      <c r="C518" s="25"/>
      <c r="D518" s="26" t="str">
        <f aca="false">IF($C518="","",IFERROR(IF(INDEX(Bolalar!$B$5:$B$1804,MATCH($C518,Bolalar!$I$5:$I$1804,0))="","",INDEX(Bolalar!$B$5:$B$1804,MATCH($C518,Bolalar!$I$5:$I$1804,0))),""))</f>
        <v/>
      </c>
      <c r="E518" s="15" t="str">
        <f aca="false">IF($C518="","",IFERROR(IF(INDEX(Bolalar!$C$5:$C$1804,MATCH($C518,Bolalar!$I$5:$I$1804,0))="","",INDEX(Bolalar!$C$5:$C$1804,MATCH($C518,Bolalar!$I$5:$I$1804,0))),""))</f>
        <v/>
      </c>
      <c r="F518" s="24"/>
      <c r="G518" s="14" t="str">
        <f aca="false">IF(OR($E518="",$B518=""),"",INT(($B518-$E518)/365.25))</f>
        <v/>
      </c>
      <c r="H518" s="14" t="str">
        <f aca="false">IF($G518="","",IF($G518&lt;=5,"Ha","Yo'q"))</f>
        <v/>
      </c>
      <c r="I518" s="12"/>
      <c r="J518" s="12"/>
      <c r="K518" s="28" t="n">
        <f aca="false">IF(AND($C518&lt;&gt;"",$H518="Ha",$B518&gt;=Boshqaruv!$C$9,$B518&lt;=Boshqaruv!$C$10),IF(COUNTIFS($C$4:$C517,$C518,$H$4:$H517,"Ha",$B$4:$B517,"&gt;="&amp;Boshqaruv!$C$9,$B$4:$B517,"&lt;="&amp;Boshqaruv!$C$10)=0,1,0),0)</f>
        <v>0</v>
      </c>
    </row>
    <row r="519" customFormat="false" ht="15" hidden="false" customHeight="false" outlineLevel="0" collapsed="false">
      <c r="A519" s="8" t="n">
        <v>515</v>
      </c>
      <c r="B519" s="13"/>
      <c r="C519" s="25"/>
      <c r="D519" s="26" t="str">
        <f aca="false">IF($C519="","",IFERROR(IF(INDEX(Bolalar!$B$5:$B$1804,MATCH($C519,Bolalar!$I$5:$I$1804,0))="","",INDEX(Bolalar!$B$5:$B$1804,MATCH($C519,Bolalar!$I$5:$I$1804,0))),""))</f>
        <v/>
      </c>
      <c r="E519" s="15" t="str">
        <f aca="false">IF($C519="","",IFERROR(IF(INDEX(Bolalar!$C$5:$C$1804,MATCH($C519,Bolalar!$I$5:$I$1804,0))="","",INDEX(Bolalar!$C$5:$C$1804,MATCH($C519,Bolalar!$I$5:$I$1804,0))),""))</f>
        <v/>
      </c>
      <c r="F519" s="24"/>
      <c r="G519" s="14" t="str">
        <f aca="false">IF(OR($E519="",$B519=""),"",INT(($B519-$E519)/365.25))</f>
        <v/>
      </c>
      <c r="H519" s="14" t="str">
        <f aca="false">IF($G519="","",IF($G519&lt;=5,"Ha","Yo'q"))</f>
        <v/>
      </c>
      <c r="I519" s="12"/>
      <c r="J519" s="12"/>
      <c r="K519" s="28" t="n">
        <f aca="false">IF(AND($C519&lt;&gt;"",$H519="Ha",$B519&gt;=Boshqaruv!$C$9,$B519&lt;=Boshqaruv!$C$10),IF(COUNTIFS($C$4:$C518,$C519,$H$4:$H518,"Ha",$B$4:$B518,"&gt;="&amp;Boshqaruv!$C$9,$B$4:$B518,"&lt;="&amp;Boshqaruv!$C$10)=0,1,0),0)</f>
        <v>0</v>
      </c>
    </row>
    <row r="520" customFormat="false" ht="15" hidden="false" customHeight="false" outlineLevel="0" collapsed="false">
      <c r="A520" s="8" t="n">
        <v>516</v>
      </c>
      <c r="B520" s="13"/>
      <c r="C520" s="25"/>
      <c r="D520" s="26" t="str">
        <f aca="false">IF($C520="","",IFERROR(IF(INDEX(Bolalar!$B$5:$B$1804,MATCH($C520,Bolalar!$I$5:$I$1804,0))="","",INDEX(Bolalar!$B$5:$B$1804,MATCH($C520,Bolalar!$I$5:$I$1804,0))),""))</f>
        <v/>
      </c>
      <c r="E520" s="15" t="str">
        <f aca="false">IF($C520="","",IFERROR(IF(INDEX(Bolalar!$C$5:$C$1804,MATCH($C520,Bolalar!$I$5:$I$1804,0))="","",INDEX(Bolalar!$C$5:$C$1804,MATCH($C520,Bolalar!$I$5:$I$1804,0))),""))</f>
        <v/>
      </c>
      <c r="F520" s="24"/>
      <c r="G520" s="14" t="str">
        <f aca="false">IF(OR($E520="",$B520=""),"",INT(($B520-$E520)/365.25))</f>
        <v/>
      </c>
      <c r="H520" s="14" t="str">
        <f aca="false">IF($G520="","",IF($G520&lt;=5,"Ha","Yo'q"))</f>
        <v/>
      </c>
      <c r="I520" s="12"/>
      <c r="J520" s="12"/>
      <c r="K520" s="28" t="n">
        <f aca="false">IF(AND($C520&lt;&gt;"",$H520="Ha",$B520&gt;=Boshqaruv!$C$9,$B520&lt;=Boshqaruv!$C$10),IF(COUNTIFS($C$4:$C519,$C520,$H$4:$H519,"Ha",$B$4:$B519,"&gt;="&amp;Boshqaruv!$C$9,$B$4:$B519,"&lt;="&amp;Boshqaruv!$C$10)=0,1,0),0)</f>
        <v>0</v>
      </c>
    </row>
    <row r="521" customFormat="false" ht="15" hidden="false" customHeight="false" outlineLevel="0" collapsed="false">
      <c r="A521" s="8" t="n">
        <v>517</v>
      </c>
      <c r="B521" s="13"/>
      <c r="C521" s="25"/>
      <c r="D521" s="26" t="str">
        <f aca="false">IF($C521="","",IFERROR(IF(INDEX(Bolalar!$B$5:$B$1804,MATCH($C521,Bolalar!$I$5:$I$1804,0))="","",INDEX(Bolalar!$B$5:$B$1804,MATCH($C521,Bolalar!$I$5:$I$1804,0))),""))</f>
        <v/>
      </c>
      <c r="E521" s="15" t="str">
        <f aca="false">IF($C521="","",IFERROR(IF(INDEX(Bolalar!$C$5:$C$1804,MATCH($C521,Bolalar!$I$5:$I$1804,0))="","",INDEX(Bolalar!$C$5:$C$1804,MATCH($C521,Bolalar!$I$5:$I$1804,0))),""))</f>
        <v/>
      </c>
      <c r="F521" s="24"/>
      <c r="G521" s="14" t="str">
        <f aca="false">IF(OR($E521="",$B521=""),"",INT(($B521-$E521)/365.25))</f>
        <v/>
      </c>
      <c r="H521" s="14" t="str">
        <f aca="false">IF($G521="","",IF($G521&lt;=5,"Ha","Yo'q"))</f>
        <v/>
      </c>
      <c r="I521" s="12"/>
      <c r="J521" s="12"/>
      <c r="K521" s="28" t="n">
        <f aca="false">IF(AND($C521&lt;&gt;"",$H521="Ha",$B521&gt;=Boshqaruv!$C$9,$B521&lt;=Boshqaruv!$C$10),IF(COUNTIFS($C$4:$C520,$C521,$H$4:$H520,"Ha",$B$4:$B520,"&gt;="&amp;Boshqaruv!$C$9,$B$4:$B520,"&lt;="&amp;Boshqaruv!$C$10)=0,1,0),0)</f>
        <v>0</v>
      </c>
    </row>
    <row r="522" customFormat="false" ht="15" hidden="false" customHeight="false" outlineLevel="0" collapsed="false">
      <c r="A522" s="8" t="n">
        <v>518</v>
      </c>
      <c r="B522" s="13"/>
      <c r="C522" s="25"/>
      <c r="D522" s="26" t="str">
        <f aca="false">IF($C522="","",IFERROR(IF(INDEX(Bolalar!$B$5:$B$1804,MATCH($C522,Bolalar!$I$5:$I$1804,0))="","",INDEX(Bolalar!$B$5:$B$1804,MATCH($C522,Bolalar!$I$5:$I$1804,0))),""))</f>
        <v/>
      </c>
      <c r="E522" s="15" t="str">
        <f aca="false">IF($C522="","",IFERROR(IF(INDEX(Bolalar!$C$5:$C$1804,MATCH($C522,Bolalar!$I$5:$I$1804,0))="","",INDEX(Bolalar!$C$5:$C$1804,MATCH($C522,Bolalar!$I$5:$I$1804,0))),""))</f>
        <v/>
      </c>
      <c r="F522" s="24"/>
      <c r="G522" s="14" t="str">
        <f aca="false">IF(OR($E522="",$B522=""),"",INT(($B522-$E522)/365.25))</f>
        <v/>
      </c>
      <c r="H522" s="14" t="str">
        <f aca="false">IF($G522="","",IF($G522&lt;=5,"Ha","Yo'q"))</f>
        <v/>
      </c>
      <c r="I522" s="12"/>
      <c r="J522" s="12"/>
      <c r="K522" s="28" t="n">
        <f aca="false">IF(AND($C522&lt;&gt;"",$H522="Ha",$B522&gt;=Boshqaruv!$C$9,$B522&lt;=Boshqaruv!$C$10),IF(COUNTIFS($C$4:$C521,$C522,$H$4:$H521,"Ha",$B$4:$B521,"&gt;="&amp;Boshqaruv!$C$9,$B$4:$B521,"&lt;="&amp;Boshqaruv!$C$10)=0,1,0),0)</f>
        <v>0</v>
      </c>
    </row>
    <row r="523" customFormat="false" ht="15" hidden="false" customHeight="false" outlineLevel="0" collapsed="false">
      <c r="A523" s="8" t="n">
        <v>519</v>
      </c>
      <c r="B523" s="13"/>
      <c r="C523" s="25"/>
      <c r="D523" s="26" t="str">
        <f aca="false">IF($C523="","",IFERROR(IF(INDEX(Bolalar!$B$5:$B$1804,MATCH($C523,Bolalar!$I$5:$I$1804,0))="","",INDEX(Bolalar!$B$5:$B$1804,MATCH($C523,Bolalar!$I$5:$I$1804,0))),""))</f>
        <v/>
      </c>
      <c r="E523" s="15" t="str">
        <f aca="false">IF($C523="","",IFERROR(IF(INDEX(Bolalar!$C$5:$C$1804,MATCH($C523,Bolalar!$I$5:$I$1804,0))="","",INDEX(Bolalar!$C$5:$C$1804,MATCH($C523,Bolalar!$I$5:$I$1804,0))),""))</f>
        <v/>
      </c>
      <c r="F523" s="24"/>
      <c r="G523" s="14" t="str">
        <f aca="false">IF(OR($E523="",$B523=""),"",INT(($B523-$E523)/365.25))</f>
        <v/>
      </c>
      <c r="H523" s="14" t="str">
        <f aca="false">IF($G523="","",IF($G523&lt;=5,"Ha","Yo'q"))</f>
        <v/>
      </c>
      <c r="I523" s="12"/>
      <c r="J523" s="12"/>
      <c r="K523" s="28" t="n">
        <f aca="false">IF(AND($C523&lt;&gt;"",$H523="Ha",$B523&gt;=Boshqaruv!$C$9,$B523&lt;=Boshqaruv!$C$10),IF(COUNTIFS($C$4:$C522,$C523,$H$4:$H522,"Ha",$B$4:$B522,"&gt;="&amp;Boshqaruv!$C$9,$B$4:$B522,"&lt;="&amp;Boshqaruv!$C$10)=0,1,0),0)</f>
        <v>0</v>
      </c>
    </row>
    <row r="524" customFormat="false" ht="15" hidden="false" customHeight="false" outlineLevel="0" collapsed="false">
      <c r="A524" s="8" t="n">
        <v>520</v>
      </c>
      <c r="B524" s="13"/>
      <c r="C524" s="25"/>
      <c r="D524" s="26" t="str">
        <f aca="false">IF($C524="","",IFERROR(IF(INDEX(Bolalar!$B$5:$B$1804,MATCH($C524,Bolalar!$I$5:$I$1804,0))="","",INDEX(Bolalar!$B$5:$B$1804,MATCH($C524,Bolalar!$I$5:$I$1804,0))),""))</f>
        <v/>
      </c>
      <c r="E524" s="15" t="str">
        <f aca="false">IF($C524="","",IFERROR(IF(INDEX(Bolalar!$C$5:$C$1804,MATCH($C524,Bolalar!$I$5:$I$1804,0))="","",INDEX(Bolalar!$C$5:$C$1804,MATCH($C524,Bolalar!$I$5:$I$1804,0))),""))</f>
        <v/>
      </c>
      <c r="F524" s="24"/>
      <c r="G524" s="14" t="str">
        <f aca="false">IF(OR($E524="",$B524=""),"",INT(($B524-$E524)/365.25))</f>
        <v/>
      </c>
      <c r="H524" s="14" t="str">
        <f aca="false">IF($G524="","",IF($G524&lt;=5,"Ha","Yo'q"))</f>
        <v/>
      </c>
      <c r="I524" s="12"/>
      <c r="J524" s="12"/>
      <c r="K524" s="28" t="n">
        <f aca="false">IF(AND($C524&lt;&gt;"",$H524="Ha",$B524&gt;=Boshqaruv!$C$9,$B524&lt;=Boshqaruv!$C$10),IF(COUNTIFS($C$4:$C523,$C524,$H$4:$H523,"Ha",$B$4:$B523,"&gt;="&amp;Boshqaruv!$C$9,$B$4:$B523,"&lt;="&amp;Boshqaruv!$C$10)=0,1,0),0)</f>
        <v>0</v>
      </c>
    </row>
    <row r="525" customFormat="false" ht="15" hidden="false" customHeight="false" outlineLevel="0" collapsed="false">
      <c r="A525" s="8" t="n">
        <v>521</v>
      </c>
      <c r="B525" s="13"/>
      <c r="C525" s="25"/>
      <c r="D525" s="26" t="str">
        <f aca="false">IF($C525="","",IFERROR(IF(INDEX(Bolalar!$B$5:$B$1804,MATCH($C525,Bolalar!$I$5:$I$1804,0))="","",INDEX(Bolalar!$B$5:$B$1804,MATCH($C525,Bolalar!$I$5:$I$1804,0))),""))</f>
        <v/>
      </c>
      <c r="E525" s="15" t="str">
        <f aca="false">IF($C525="","",IFERROR(IF(INDEX(Bolalar!$C$5:$C$1804,MATCH($C525,Bolalar!$I$5:$I$1804,0))="","",INDEX(Bolalar!$C$5:$C$1804,MATCH($C525,Bolalar!$I$5:$I$1804,0))),""))</f>
        <v/>
      </c>
      <c r="F525" s="24"/>
      <c r="G525" s="14" t="str">
        <f aca="false">IF(OR($E525="",$B525=""),"",INT(($B525-$E525)/365.25))</f>
        <v/>
      </c>
      <c r="H525" s="14" t="str">
        <f aca="false">IF($G525="","",IF($G525&lt;=5,"Ha","Yo'q"))</f>
        <v/>
      </c>
      <c r="I525" s="12"/>
      <c r="J525" s="12"/>
      <c r="K525" s="28" t="n">
        <f aca="false">IF(AND($C525&lt;&gt;"",$H525="Ha",$B525&gt;=Boshqaruv!$C$9,$B525&lt;=Boshqaruv!$C$10),IF(COUNTIFS($C$4:$C524,$C525,$H$4:$H524,"Ha",$B$4:$B524,"&gt;="&amp;Boshqaruv!$C$9,$B$4:$B524,"&lt;="&amp;Boshqaruv!$C$10)=0,1,0),0)</f>
        <v>0</v>
      </c>
    </row>
    <row r="526" customFormat="false" ht="15" hidden="false" customHeight="false" outlineLevel="0" collapsed="false">
      <c r="A526" s="8" t="n">
        <v>522</v>
      </c>
      <c r="B526" s="13"/>
      <c r="C526" s="25"/>
      <c r="D526" s="26" t="str">
        <f aca="false">IF($C526="","",IFERROR(IF(INDEX(Bolalar!$B$5:$B$1804,MATCH($C526,Bolalar!$I$5:$I$1804,0))="","",INDEX(Bolalar!$B$5:$B$1804,MATCH($C526,Bolalar!$I$5:$I$1804,0))),""))</f>
        <v/>
      </c>
      <c r="E526" s="15" t="str">
        <f aca="false">IF($C526="","",IFERROR(IF(INDEX(Bolalar!$C$5:$C$1804,MATCH($C526,Bolalar!$I$5:$I$1804,0))="","",INDEX(Bolalar!$C$5:$C$1804,MATCH($C526,Bolalar!$I$5:$I$1804,0))),""))</f>
        <v/>
      </c>
      <c r="F526" s="24"/>
      <c r="G526" s="14" t="str">
        <f aca="false">IF(OR($E526="",$B526=""),"",INT(($B526-$E526)/365.25))</f>
        <v/>
      </c>
      <c r="H526" s="14" t="str">
        <f aca="false">IF($G526="","",IF($G526&lt;=5,"Ha","Yo'q"))</f>
        <v/>
      </c>
      <c r="I526" s="12"/>
      <c r="J526" s="12"/>
      <c r="K526" s="28" t="n">
        <f aca="false">IF(AND($C526&lt;&gt;"",$H526="Ha",$B526&gt;=Boshqaruv!$C$9,$B526&lt;=Boshqaruv!$C$10),IF(COUNTIFS($C$4:$C525,$C526,$H$4:$H525,"Ha",$B$4:$B525,"&gt;="&amp;Boshqaruv!$C$9,$B$4:$B525,"&lt;="&amp;Boshqaruv!$C$10)=0,1,0),0)</f>
        <v>0</v>
      </c>
    </row>
    <row r="527" customFormat="false" ht="15" hidden="false" customHeight="false" outlineLevel="0" collapsed="false">
      <c r="A527" s="8" t="n">
        <v>523</v>
      </c>
      <c r="B527" s="13"/>
      <c r="C527" s="25"/>
      <c r="D527" s="26" t="str">
        <f aca="false">IF($C527="","",IFERROR(IF(INDEX(Bolalar!$B$5:$B$1804,MATCH($C527,Bolalar!$I$5:$I$1804,0))="","",INDEX(Bolalar!$B$5:$B$1804,MATCH($C527,Bolalar!$I$5:$I$1804,0))),""))</f>
        <v/>
      </c>
      <c r="E527" s="15" t="str">
        <f aca="false">IF($C527="","",IFERROR(IF(INDEX(Bolalar!$C$5:$C$1804,MATCH($C527,Bolalar!$I$5:$I$1804,0))="","",INDEX(Bolalar!$C$5:$C$1804,MATCH($C527,Bolalar!$I$5:$I$1804,0))),""))</f>
        <v/>
      </c>
      <c r="F527" s="24"/>
      <c r="G527" s="14" t="str">
        <f aca="false">IF(OR($E527="",$B527=""),"",INT(($B527-$E527)/365.25))</f>
        <v/>
      </c>
      <c r="H527" s="14" t="str">
        <f aca="false">IF($G527="","",IF($G527&lt;=5,"Ha","Yo'q"))</f>
        <v/>
      </c>
      <c r="I527" s="12"/>
      <c r="J527" s="12"/>
      <c r="K527" s="28" t="n">
        <f aca="false">IF(AND($C527&lt;&gt;"",$H527="Ha",$B527&gt;=Boshqaruv!$C$9,$B527&lt;=Boshqaruv!$C$10),IF(COUNTIFS($C$4:$C526,$C527,$H$4:$H526,"Ha",$B$4:$B526,"&gt;="&amp;Boshqaruv!$C$9,$B$4:$B526,"&lt;="&amp;Boshqaruv!$C$10)=0,1,0),0)</f>
        <v>0</v>
      </c>
    </row>
    <row r="528" customFormat="false" ht="15" hidden="false" customHeight="false" outlineLevel="0" collapsed="false">
      <c r="A528" s="8" t="n">
        <v>524</v>
      </c>
      <c r="B528" s="13"/>
      <c r="C528" s="25"/>
      <c r="D528" s="26" t="str">
        <f aca="false">IF($C528="","",IFERROR(IF(INDEX(Bolalar!$B$5:$B$1804,MATCH($C528,Bolalar!$I$5:$I$1804,0))="","",INDEX(Bolalar!$B$5:$B$1804,MATCH($C528,Bolalar!$I$5:$I$1804,0))),""))</f>
        <v/>
      </c>
      <c r="E528" s="15" t="str">
        <f aca="false">IF($C528="","",IFERROR(IF(INDEX(Bolalar!$C$5:$C$1804,MATCH($C528,Bolalar!$I$5:$I$1804,0))="","",INDEX(Bolalar!$C$5:$C$1804,MATCH($C528,Bolalar!$I$5:$I$1804,0))),""))</f>
        <v/>
      </c>
      <c r="F528" s="24"/>
      <c r="G528" s="14" t="str">
        <f aca="false">IF(OR($E528="",$B528=""),"",INT(($B528-$E528)/365.25))</f>
        <v/>
      </c>
      <c r="H528" s="14" t="str">
        <f aca="false">IF($G528="","",IF($G528&lt;=5,"Ha","Yo'q"))</f>
        <v/>
      </c>
      <c r="I528" s="12"/>
      <c r="J528" s="12"/>
      <c r="K528" s="28" t="n">
        <f aca="false">IF(AND($C528&lt;&gt;"",$H528="Ha",$B528&gt;=Boshqaruv!$C$9,$B528&lt;=Boshqaruv!$C$10),IF(COUNTIFS($C$4:$C527,$C528,$H$4:$H527,"Ha",$B$4:$B527,"&gt;="&amp;Boshqaruv!$C$9,$B$4:$B527,"&lt;="&amp;Boshqaruv!$C$10)=0,1,0),0)</f>
        <v>0</v>
      </c>
    </row>
    <row r="529" customFormat="false" ht="15" hidden="false" customHeight="false" outlineLevel="0" collapsed="false">
      <c r="A529" s="8" t="n">
        <v>525</v>
      </c>
      <c r="B529" s="13"/>
      <c r="C529" s="25"/>
      <c r="D529" s="26" t="str">
        <f aca="false">IF($C529="","",IFERROR(IF(INDEX(Bolalar!$B$5:$B$1804,MATCH($C529,Bolalar!$I$5:$I$1804,0))="","",INDEX(Bolalar!$B$5:$B$1804,MATCH($C529,Bolalar!$I$5:$I$1804,0))),""))</f>
        <v/>
      </c>
      <c r="E529" s="15" t="str">
        <f aca="false">IF($C529="","",IFERROR(IF(INDEX(Bolalar!$C$5:$C$1804,MATCH($C529,Bolalar!$I$5:$I$1804,0))="","",INDEX(Bolalar!$C$5:$C$1804,MATCH($C529,Bolalar!$I$5:$I$1804,0))),""))</f>
        <v/>
      </c>
      <c r="F529" s="24"/>
      <c r="G529" s="14" t="str">
        <f aca="false">IF(OR($E529="",$B529=""),"",INT(($B529-$E529)/365.25))</f>
        <v/>
      </c>
      <c r="H529" s="14" t="str">
        <f aca="false">IF($G529="","",IF($G529&lt;=5,"Ha","Yo'q"))</f>
        <v/>
      </c>
      <c r="I529" s="12"/>
      <c r="J529" s="12"/>
      <c r="K529" s="28" t="n">
        <f aca="false">IF(AND($C529&lt;&gt;"",$H529="Ha",$B529&gt;=Boshqaruv!$C$9,$B529&lt;=Boshqaruv!$C$10),IF(COUNTIFS($C$4:$C528,$C529,$H$4:$H528,"Ha",$B$4:$B528,"&gt;="&amp;Boshqaruv!$C$9,$B$4:$B528,"&lt;="&amp;Boshqaruv!$C$10)=0,1,0),0)</f>
        <v>0</v>
      </c>
    </row>
    <row r="530" customFormat="false" ht="15" hidden="false" customHeight="false" outlineLevel="0" collapsed="false">
      <c r="A530" s="8" t="n">
        <v>526</v>
      </c>
      <c r="B530" s="13"/>
      <c r="C530" s="25"/>
      <c r="D530" s="26" t="str">
        <f aca="false">IF($C530="","",IFERROR(IF(INDEX(Bolalar!$B$5:$B$1804,MATCH($C530,Bolalar!$I$5:$I$1804,0))="","",INDEX(Bolalar!$B$5:$B$1804,MATCH($C530,Bolalar!$I$5:$I$1804,0))),""))</f>
        <v/>
      </c>
      <c r="E530" s="15" t="str">
        <f aca="false">IF($C530="","",IFERROR(IF(INDEX(Bolalar!$C$5:$C$1804,MATCH($C530,Bolalar!$I$5:$I$1804,0))="","",INDEX(Bolalar!$C$5:$C$1804,MATCH($C530,Bolalar!$I$5:$I$1804,0))),""))</f>
        <v/>
      </c>
      <c r="F530" s="24"/>
      <c r="G530" s="14" t="str">
        <f aca="false">IF(OR($E530="",$B530=""),"",INT(($B530-$E530)/365.25))</f>
        <v/>
      </c>
      <c r="H530" s="14" t="str">
        <f aca="false">IF($G530="","",IF($G530&lt;=5,"Ha","Yo'q"))</f>
        <v/>
      </c>
      <c r="I530" s="12"/>
      <c r="J530" s="12"/>
      <c r="K530" s="28" t="n">
        <f aca="false">IF(AND($C530&lt;&gt;"",$H530="Ha",$B530&gt;=Boshqaruv!$C$9,$B530&lt;=Boshqaruv!$C$10),IF(COUNTIFS($C$4:$C529,$C530,$H$4:$H529,"Ha",$B$4:$B529,"&gt;="&amp;Boshqaruv!$C$9,$B$4:$B529,"&lt;="&amp;Boshqaruv!$C$10)=0,1,0),0)</f>
        <v>0</v>
      </c>
    </row>
    <row r="531" customFormat="false" ht="15" hidden="false" customHeight="false" outlineLevel="0" collapsed="false">
      <c r="A531" s="8" t="n">
        <v>527</v>
      </c>
      <c r="B531" s="13"/>
      <c r="C531" s="25"/>
      <c r="D531" s="26" t="str">
        <f aca="false">IF($C531="","",IFERROR(IF(INDEX(Bolalar!$B$5:$B$1804,MATCH($C531,Bolalar!$I$5:$I$1804,0))="","",INDEX(Bolalar!$B$5:$B$1804,MATCH($C531,Bolalar!$I$5:$I$1804,0))),""))</f>
        <v/>
      </c>
      <c r="E531" s="15" t="str">
        <f aca="false">IF($C531="","",IFERROR(IF(INDEX(Bolalar!$C$5:$C$1804,MATCH($C531,Bolalar!$I$5:$I$1804,0))="","",INDEX(Bolalar!$C$5:$C$1804,MATCH($C531,Bolalar!$I$5:$I$1804,0))),""))</f>
        <v/>
      </c>
      <c r="F531" s="24"/>
      <c r="G531" s="14" t="str">
        <f aca="false">IF(OR($E531="",$B531=""),"",INT(($B531-$E531)/365.25))</f>
        <v/>
      </c>
      <c r="H531" s="14" t="str">
        <f aca="false">IF($G531="","",IF($G531&lt;=5,"Ha","Yo'q"))</f>
        <v/>
      </c>
      <c r="I531" s="12"/>
      <c r="J531" s="12"/>
      <c r="K531" s="28" t="n">
        <f aca="false">IF(AND($C531&lt;&gt;"",$H531="Ha",$B531&gt;=Boshqaruv!$C$9,$B531&lt;=Boshqaruv!$C$10),IF(COUNTIFS($C$4:$C530,$C531,$H$4:$H530,"Ha",$B$4:$B530,"&gt;="&amp;Boshqaruv!$C$9,$B$4:$B530,"&lt;="&amp;Boshqaruv!$C$10)=0,1,0),0)</f>
        <v>0</v>
      </c>
    </row>
    <row r="532" customFormat="false" ht="15" hidden="false" customHeight="false" outlineLevel="0" collapsed="false">
      <c r="A532" s="8" t="n">
        <v>528</v>
      </c>
      <c r="B532" s="13"/>
      <c r="C532" s="25"/>
      <c r="D532" s="26" t="str">
        <f aca="false">IF($C532="","",IFERROR(IF(INDEX(Bolalar!$B$5:$B$1804,MATCH($C532,Bolalar!$I$5:$I$1804,0))="","",INDEX(Bolalar!$B$5:$B$1804,MATCH($C532,Bolalar!$I$5:$I$1804,0))),""))</f>
        <v/>
      </c>
      <c r="E532" s="15" t="str">
        <f aca="false">IF($C532="","",IFERROR(IF(INDEX(Bolalar!$C$5:$C$1804,MATCH($C532,Bolalar!$I$5:$I$1804,0))="","",INDEX(Bolalar!$C$5:$C$1804,MATCH($C532,Bolalar!$I$5:$I$1804,0))),""))</f>
        <v/>
      </c>
      <c r="F532" s="24"/>
      <c r="G532" s="14" t="str">
        <f aca="false">IF(OR($E532="",$B532=""),"",INT(($B532-$E532)/365.25))</f>
        <v/>
      </c>
      <c r="H532" s="14" t="str">
        <f aca="false">IF($G532="","",IF($G532&lt;=5,"Ha","Yo'q"))</f>
        <v/>
      </c>
      <c r="I532" s="12"/>
      <c r="J532" s="12"/>
      <c r="K532" s="28" t="n">
        <f aca="false">IF(AND($C532&lt;&gt;"",$H532="Ha",$B532&gt;=Boshqaruv!$C$9,$B532&lt;=Boshqaruv!$C$10),IF(COUNTIFS($C$4:$C531,$C532,$H$4:$H531,"Ha",$B$4:$B531,"&gt;="&amp;Boshqaruv!$C$9,$B$4:$B531,"&lt;="&amp;Boshqaruv!$C$10)=0,1,0),0)</f>
        <v>0</v>
      </c>
    </row>
    <row r="533" customFormat="false" ht="15" hidden="false" customHeight="false" outlineLevel="0" collapsed="false">
      <c r="A533" s="8" t="n">
        <v>529</v>
      </c>
      <c r="B533" s="13"/>
      <c r="C533" s="25"/>
      <c r="D533" s="26" t="str">
        <f aca="false">IF($C533="","",IFERROR(IF(INDEX(Bolalar!$B$5:$B$1804,MATCH($C533,Bolalar!$I$5:$I$1804,0))="","",INDEX(Bolalar!$B$5:$B$1804,MATCH($C533,Bolalar!$I$5:$I$1804,0))),""))</f>
        <v/>
      </c>
      <c r="E533" s="15" t="str">
        <f aca="false">IF($C533="","",IFERROR(IF(INDEX(Bolalar!$C$5:$C$1804,MATCH($C533,Bolalar!$I$5:$I$1804,0))="","",INDEX(Bolalar!$C$5:$C$1804,MATCH($C533,Bolalar!$I$5:$I$1804,0))),""))</f>
        <v/>
      </c>
      <c r="F533" s="24"/>
      <c r="G533" s="14" t="str">
        <f aca="false">IF(OR($E533="",$B533=""),"",INT(($B533-$E533)/365.25))</f>
        <v/>
      </c>
      <c r="H533" s="14" t="str">
        <f aca="false">IF($G533="","",IF($G533&lt;=5,"Ha","Yo'q"))</f>
        <v/>
      </c>
      <c r="I533" s="12"/>
      <c r="J533" s="12"/>
      <c r="K533" s="28" t="n">
        <f aca="false">IF(AND($C533&lt;&gt;"",$H533="Ha",$B533&gt;=Boshqaruv!$C$9,$B533&lt;=Boshqaruv!$C$10),IF(COUNTIFS($C$4:$C532,$C533,$H$4:$H532,"Ha",$B$4:$B532,"&gt;="&amp;Boshqaruv!$C$9,$B$4:$B532,"&lt;="&amp;Boshqaruv!$C$10)=0,1,0),0)</f>
        <v>0</v>
      </c>
    </row>
    <row r="534" customFormat="false" ht="15" hidden="false" customHeight="false" outlineLevel="0" collapsed="false">
      <c r="A534" s="8" t="n">
        <v>530</v>
      </c>
      <c r="B534" s="13"/>
      <c r="C534" s="25"/>
      <c r="D534" s="26" t="str">
        <f aca="false">IF($C534="","",IFERROR(IF(INDEX(Bolalar!$B$5:$B$1804,MATCH($C534,Bolalar!$I$5:$I$1804,0))="","",INDEX(Bolalar!$B$5:$B$1804,MATCH($C534,Bolalar!$I$5:$I$1804,0))),""))</f>
        <v/>
      </c>
      <c r="E534" s="15" t="str">
        <f aca="false">IF($C534="","",IFERROR(IF(INDEX(Bolalar!$C$5:$C$1804,MATCH($C534,Bolalar!$I$5:$I$1804,0))="","",INDEX(Bolalar!$C$5:$C$1804,MATCH($C534,Bolalar!$I$5:$I$1804,0))),""))</f>
        <v/>
      </c>
      <c r="F534" s="24"/>
      <c r="G534" s="14" t="str">
        <f aca="false">IF(OR($E534="",$B534=""),"",INT(($B534-$E534)/365.25))</f>
        <v/>
      </c>
      <c r="H534" s="14" t="str">
        <f aca="false">IF($G534="","",IF($G534&lt;=5,"Ha","Yo'q"))</f>
        <v/>
      </c>
      <c r="I534" s="12"/>
      <c r="J534" s="12"/>
      <c r="K534" s="28" t="n">
        <f aca="false">IF(AND($C534&lt;&gt;"",$H534="Ha",$B534&gt;=Boshqaruv!$C$9,$B534&lt;=Boshqaruv!$C$10),IF(COUNTIFS($C$4:$C533,$C534,$H$4:$H533,"Ha",$B$4:$B533,"&gt;="&amp;Boshqaruv!$C$9,$B$4:$B533,"&lt;="&amp;Boshqaruv!$C$10)=0,1,0),0)</f>
        <v>0</v>
      </c>
    </row>
    <row r="535" customFormat="false" ht="15" hidden="false" customHeight="false" outlineLevel="0" collapsed="false">
      <c r="A535" s="8" t="n">
        <v>531</v>
      </c>
      <c r="B535" s="13"/>
      <c r="C535" s="25"/>
      <c r="D535" s="26" t="str">
        <f aca="false">IF($C535="","",IFERROR(IF(INDEX(Bolalar!$B$5:$B$1804,MATCH($C535,Bolalar!$I$5:$I$1804,0))="","",INDEX(Bolalar!$B$5:$B$1804,MATCH($C535,Bolalar!$I$5:$I$1804,0))),""))</f>
        <v/>
      </c>
      <c r="E535" s="15" t="str">
        <f aca="false">IF($C535="","",IFERROR(IF(INDEX(Bolalar!$C$5:$C$1804,MATCH($C535,Bolalar!$I$5:$I$1804,0))="","",INDEX(Bolalar!$C$5:$C$1804,MATCH($C535,Bolalar!$I$5:$I$1804,0))),""))</f>
        <v/>
      </c>
      <c r="F535" s="24"/>
      <c r="G535" s="14" t="str">
        <f aca="false">IF(OR($E535="",$B535=""),"",INT(($B535-$E535)/365.25))</f>
        <v/>
      </c>
      <c r="H535" s="14" t="str">
        <f aca="false">IF($G535="","",IF($G535&lt;=5,"Ha","Yo'q"))</f>
        <v/>
      </c>
      <c r="I535" s="12"/>
      <c r="J535" s="12"/>
      <c r="K535" s="28" t="n">
        <f aca="false">IF(AND($C535&lt;&gt;"",$H535="Ha",$B535&gt;=Boshqaruv!$C$9,$B535&lt;=Boshqaruv!$C$10),IF(COUNTIFS($C$4:$C534,$C535,$H$4:$H534,"Ha",$B$4:$B534,"&gt;="&amp;Boshqaruv!$C$9,$B$4:$B534,"&lt;="&amp;Boshqaruv!$C$10)=0,1,0),0)</f>
        <v>0</v>
      </c>
    </row>
    <row r="536" customFormat="false" ht="15" hidden="false" customHeight="false" outlineLevel="0" collapsed="false">
      <c r="A536" s="8" t="n">
        <v>532</v>
      </c>
      <c r="B536" s="13"/>
      <c r="C536" s="25"/>
      <c r="D536" s="26" t="str">
        <f aca="false">IF($C536="","",IFERROR(IF(INDEX(Bolalar!$B$5:$B$1804,MATCH($C536,Bolalar!$I$5:$I$1804,0))="","",INDEX(Bolalar!$B$5:$B$1804,MATCH($C536,Bolalar!$I$5:$I$1804,0))),""))</f>
        <v/>
      </c>
      <c r="E536" s="15" t="str">
        <f aca="false">IF($C536="","",IFERROR(IF(INDEX(Bolalar!$C$5:$C$1804,MATCH($C536,Bolalar!$I$5:$I$1804,0))="","",INDEX(Bolalar!$C$5:$C$1804,MATCH($C536,Bolalar!$I$5:$I$1804,0))),""))</f>
        <v/>
      </c>
      <c r="F536" s="24"/>
      <c r="G536" s="14" t="str">
        <f aca="false">IF(OR($E536="",$B536=""),"",INT(($B536-$E536)/365.25))</f>
        <v/>
      </c>
      <c r="H536" s="14" t="str">
        <f aca="false">IF($G536="","",IF($G536&lt;=5,"Ha","Yo'q"))</f>
        <v/>
      </c>
      <c r="I536" s="12"/>
      <c r="J536" s="12"/>
      <c r="K536" s="28" t="n">
        <f aca="false">IF(AND($C536&lt;&gt;"",$H536="Ha",$B536&gt;=Boshqaruv!$C$9,$B536&lt;=Boshqaruv!$C$10),IF(COUNTIFS($C$4:$C535,$C536,$H$4:$H535,"Ha",$B$4:$B535,"&gt;="&amp;Boshqaruv!$C$9,$B$4:$B535,"&lt;="&amp;Boshqaruv!$C$10)=0,1,0),0)</f>
        <v>0</v>
      </c>
    </row>
    <row r="537" customFormat="false" ht="15" hidden="false" customHeight="false" outlineLevel="0" collapsed="false">
      <c r="A537" s="8" t="n">
        <v>533</v>
      </c>
      <c r="B537" s="13"/>
      <c r="C537" s="25"/>
      <c r="D537" s="26" t="str">
        <f aca="false">IF($C537="","",IFERROR(IF(INDEX(Bolalar!$B$5:$B$1804,MATCH($C537,Bolalar!$I$5:$I$1804,0))="","",INDEX(Bolalar!$B$5:$B$1804,MATCH($C537,Bolalar!$I$5:$I$1804,0))),""))</f>
        <v/>
      </c>
      <c r="E537" s="15" t="str">
        <f aca="false">IF($C537="","",IFERROR(IF(INDEX(Bolalar!$C$5:$C$1804,MATCH($C537,Bolalar!$I$5:$I$1804,0))="","",INDEX(Bolalar!$C$5:$C$1804,MATCH($C537,Bolalar!$I$5:$I$1804,0))),""))</f>
        <v/>
      </c>
      <c r="F537" s="24"/>
      <c r="G537" s="14" t="str">
        <f aca="false">IF(OR($E537="",$B537=""),"",INT(($B537-$E537)/365.25))</f>
        <v/>
      </c>
      <c r="H537" s="14" t="str">
        <f aca="false">IF($G537="","",IF($G537&lt;=5,"Ha","Yo'q"))</f>
        <v/>
      </c>
      <c r="I537" s="12"/>
      <c r="J537" s="12"/>
      <c r="K537" s="28" t="n">
        <f aca="false">IF(AND($C537&lt;&gt;"",$H537="Ha",$B537&gt;=Boshqaruv!$C$9,$B537&lt;=Boshqaruv!$C$10),IF(COUNTIFS($C$4:$C536,$C537,$H$4:$H536,"Ha",$B$4:$B536,"&gt;="&amp;Boshqaruv!$C$9,$B$4:$B536,"&lt;="&amp;Boshqaruv!$C$10)=0,1,0),0)</f>
        <v>0</v>
      </c>
    </row>
    <row r="538" customFormat="false" ht="15" hidden="false" customHeight="false" outlineLevel="0" collapsed="false">
      <c r="A538" s="8" t="n">
        <v>534</v>
      </c>
      <c r="B538" s="13"/>
      <c r="C538" s="25"/>
      <c r="D538" s="26" t="str">
        <f aca="false">IF($C538="","",IFERROR(IF(INDEX(Bolalar!$B$5:$B$1804,MATCH($C538,Bolalar!$I$5:$I$1804,0))="","",INDEX(Bolalar!$B$5:$B$1804,MATCH($C538,Bolalar!$I$5:$I$1804,0))),""))</f>
        <v/>
      </c>
      <c r="E538" s="15" t="str">
        <f aca="false">IF($C538="","",IFERROR(IF(INDEX(Bolalar!$C$5:$C$1804,MATCH($C538,Bolalar!$I$5:$I$1804,0))="","",INDEX(Bolalar!$C$5:$C$1804,MATCH($C538,Bolalar!$I$5:$I$1804,0))),""))</f>
        <v/>
      </c>
      <c r="F538" s="24"/>
      <c r="G538" s="14" t="str">
        <f aca="false">IF(OR($E538="",$B538=""),"",INT(($B538-$E538)/365.25))</f>
        <v/>
      </c>
      <c r="H538" s="14" t="str">
        <f aca="false">IF($G538="","",IF($G538&lt;=5,"Ha","Yo'q"))</f>
        <v/>
      </c>
      <c r="I538" s="12"/>
      <c r="J538" s="12"/>
      <c r="K538" s="28" t="n">
        <f aca="false">IF(AND($C538&lt;&gt;"",$H538="Ha",$B538&gt;=Boshqaruv!$C$9,$B538&lt;=Boshqaruv!$C$10),IF(COUNTIFS($C$4:$C537,$C538,$H$4:$H537,"Ha",$B$4:$B537,"&gt;="&amp;Boshqaruv!$C$9,$B$4:$B537,"&lt;="&amp;Boshqaruv!$C$10)=0,1,0),0)</f>
        <v>0</v>
      </c>
    </row>
    <row r="539" customFormat="false" ht="15" hidden="false" customHeight="false" outlineLevel="0" collapsed="false">
      <c r="A539" s="8" t="n">
        <v>535</v>
      </c>
      <c r="B539" s="13"/>
      <c r="C539" s="25"/>
      <c r="D539" s="26" t="str">
        <f aca="false">IF($C539="","",IFERROR(IF(INDEX(Bolalar!$B$5:$B$1804,MATCH($C539,Bolalar!$I$5:$I$1804,0))="","",INDEX(Bolalar!$B$5:$B$1804,MATCH($C539,Bolalar!$I$5:$I$1804,0))),""))</f>
        <v/>
      </c>
      <c r="E539" s="15" t="str">
        <f aca="false">IF($C539="","",IFERROR(IF(INDEX(Bolalar!$C$5:$C$1804,MATCH($C539,Bolalar!$I$5:$I$1804,0))="","",INDEX(Bolalar!$C$5:$C$1804,MATCH($C539,Bolalar!$I$5:$I$1804,0))),""))</f>
        <v/>
      </c>
      <c r="F539" s="24"/>
      <c r="G539" s="14" t="str">
        <f aca="false">IF(OR($E539="",$B539=""),"",INT(($B539-$E539)/365.25))</f>
        <v/>
      </c>
      <c r="H539" s="14" t="str">
        <f aca="false">IF($G539="","",IF($G539&lt;=5,"Ha","Yo'q"))</f>
        <v/>
      </c>
      <c r="I539" s="12"/>
      <c r="J539" s="12"/>
      <c r="K539" s="28" t="n">
        <f aca="false">IF(AND($C539&lt;&gt;"",$H539="Ha",$B539&gt;=Boshqaruv!$C$9,$B539&lt;=Boshqaruv!$C$10),IF(COUNTIFS($C$4:$C538,$C539,$H$4:$H538,"Ha",$B$4:$B538,"&gt;="&amp;Boshqaruv!$C$9,$B$4:$B538,"&lt;="&amp;Boshqaruv!$C$10)=0,1,0),0)</f>
        <v>0</v>
      </c>
    </row>
    <row r="540" customFormat="false" ht="15" hidden="false" customHeight="false" outlineLevel="0" collapsed="false">
      <c r="A540" s="8" t="n">
        <v>536</v>
      </c>
      <c r="B540" s="13"/>
      <c r="C540" s="25"/>
      <c r="D540" s="26" t="str">
        <f aca="false">IF($C540="","",IFERROR(IF(INDEX(Bolalar!$B$5:$B$1804,MATCH($C540,Bolalar!$I$5:$I$1804,0))="","",INDEX(Bolalar!$B$5:$B$1804,MATCH($C540,Bolalar!$I$5:$I$1804,0))),""))</f>
        <v/>
      </c>
      <c r="E540" s="15" t="str">
        <f aca="false">IF($C540="","",IFERROR(IF(INDEX(Bolalar!$C$5:$C$1804,MATCH($C540,Bolalar!$I$5:$I$1804,0))="","",INDEX(Bolalar!$C$5:$C$1804,MATCH($C540,Bolalar!$I$5:$I$1804,0))),""))</f>
        <v/>
      </c>
      <c r="F540" s="24"/>
      <c r="G540" s="14" t="str">
        <f aca="false">IF(OR($E540="",$B540=""),"",INT(($B540-$E540)/365.25))</f>
        <v/>
      </c>
      <c r="H540" s="14" t="str">
        <f aca="false">IF($G540="","",IF($G540&lt;=5,"Ha","Yo'q"))</f>
        <v/>
      </c>
      <c r="I540" s="12"/>
      <c r="J540" s="12"/>
      <c r="K540" s="28" t="n">
        <f aca="false">IF(AND($C540&lt;&gt;"",$H540="Ha",$B540&gt;=Boshqaruv!$C$9,$B540&lt;=Boshqaruv!$C$10),IF(COUNTIFS($C$4:$C539,$C540,$H$4:$H539,"Ha",$B$4:$B539,"&gt;="&amp;Boshqaruv!$C$9,$B$4:$B539,"&lt;="&amp;Boshqaruv!$C$10)=0,1,0),0)</f>
        <v>0</v>
      </c>
    </row>
    <row r="541" customFormat="false" ht="15" hidden="false" customHeight="false" outlineLevel="0" collapsed="false">
      <c r="A541" s="8" t="n">
        <v>537</v>
      </c>
      <c r="B541" s="13"/>
      <c r="C541" s="25"/>
      <c r="D541" s="26" t="str">
        <f aca="false">IF($C541="","",IFERROR(IF(INDEX(Bolalar!$B$5:$B$1804,MATCH($C541,Bolalar!$I$5:$I$1804,0))="","",INDEX(Bolalar!$B$5:$B$1804,MATCH($C541,Bolalar!$I$5:$I$1804,0))),""))</f>
        <v/>
      </c>
      <c r="E541" s="15" t="str">
        <f aca="false">IF($C541="","",IFERROR(IF(INDEX(Bolalar!$C$5:$C$1804,MATCH($C541,Bolalar!$I$5:$I$1804,0))="","",INDEX(Bolalar!$C$5:$C$1804,MATCH($C541,Bolalar!$I$5:$I$1804,0))),""))</f>
        <v/>
      </c>
      <c r="F541" s="24"/>
      <c r="G541" s="14" t="str">
        <f aca="false">IF(OR($E541="",$B541=""),"",INT(($B541-$E541)/365.25))</f>
        <v/>
      </c>
      <c r="H541" s="14" t="str">
        <f aca="false">IF($G541="","",IF($G541&lt;=5,"Ha","Yo'q"))</f>
        <v/>
      </c>
      <c r="I541" s="12"/>
      <c r="J541" s="12"/>
      <c r="K541" s="28" t="n">
        <f aca="false">IF(AND($C541&lt;&gt;"",$H541="Ha",$B541&gt;=Boshqaruv!$C$9,$B541&lt;=Boshqaruv!$C$10),IF(COUNTIFS($C$4:$C540,$C541,$H$4:$H540,"Ha",$B$4:$B540,"&gt;="&amp;Boshqaruv!$C$9,$B$4:$B540,"&lt;="&amp;Boshqaruv!$C$10)=0,1,0),0)</f>
        <v>0</v>
      </c>
    </row>
    <row r="542" customFormat="false" ht="15" hidden="false" customHeight="false" outlineLevel="0" collapsed="false">
      <c r="A542" s="8" t="n">
        <v>538</v>
      </c>
      <c r="B542" s="13"/>
      <c r="C542" s="25"/>
      <c r="D542" s="26" t="str">
        <f aca="false">IF($C542="","",IFERROR(IF(INDEX(Bolalar!$B$5:$B$1804,MATCH($C542,Bolalar!$I$5:$I$1804,0))="","",INDEX(Bolalar!$B$5:$B$1804,MATCH($C542,Bolalar!$I$5:$I$1804,0))),""))</f>
        <v/>
      </c>
      <c r="E542" s="15" t="str">
        <f aca="false">IF($C542="","",IFERROR(IF(INDEX(Bolalar!$C$5:$C$1804,MATCH($C542,Bolalar!$I$5:$I$1804,0))="","",INDEX(Bolalar!$C$5:$C$1804,MATCH($C542,Bolalar!$I$5:$I$1804,0))),""))</f>
        <v/>
      </c>
      <c r="F542" s="24"/>
      <c r="G542" s="14" t="str">
        <f aca="false">IF(OR($E542="",$B542=""),"",INT(($B542-$E542)/365.25))</f>
        <v/>
      </c>
      <c r="H542" s="14" t="str">
        <f aca="false">IF($G542="","",IF($G542&lt;=5,"Ha","Yo'q"))</f>
        <v/>
      </c>
      <c r="I542" s="12"/>
      <c r="J542" s="12"/>
      <c r="K542" s="28" t="n">
        <f aca="false">IF(AND($C542&lt;&gt;"",$H542="Ha",$B542&gt;=Boshqaruv!$C$9,$B542&lt;=Boshqaruv!$C$10),IF(COUNTIFS($C$4:$C541,$C542,$H$4:$H541,"Ha",$B$4:$B541,"&gt;="&amp;Boshqaruv!$C$9,$B$4:$B541,"&lt;="&amp;Boshqaruv!$C$10)=0,1,0),0)</f>
        <v>0</v>
      </c>
    </row>
    <row r="543" customFormat="false" ht="15" hidden="false" customHeight="false" outlineLevel="0" collapsed="false">
      <c r="A543" s="8" t="n">
        <v>539</v>
      </c>
      <c r="B543" s="13"/>
      <c r="C543" s="25"/>
      <c r="D543" s="26" t="str">
        <f aca="false">IF($C543="","",IFERROR(IF(INDEX(Bolalar!$B$5:$B$1804,MATCH($C543,Bolalar!$I$5:$I$1804,0))="","",INDEX(Bolalar!$B$5:$B$1804,MATCH($C543,Bolalar!$I$5:$I$1804,0))),""))</f>
        <v/>
      </c>
      <c r="E543" s="15" t="str">
        <f aca="false">IF($C543="","",IFERROR(IF(INDEX(Bolalar!$C$5:$C$1804,MATCH($C543,Bolalar!$I$5:$I$1804,0))="","",INDEX(Bolalar!$C$5:$C$1804,MATCH($C543,Bolalar!$I$5:$I$1804,0))),""))</f>
        <v/>
      </c>
      <c r="F543" s="24"/>
      <c r="G543" s="14" t="str">
        <f aca="false">IF(OR($E543="",$B543=""),"",INT(($B543-$E543)/365.25))</f>
        <v/>
      </c>
      <c r="H543" s="14" t="str">
        <f aca="false">IF($G543="","",IF($G543&lt;=5,"Ha","Yo'q"))</f>
        <v/>
      </c>
      <c r="I543" s="12"/>
      <c r="J543" s="12"/>
      <c r="K543" s="28" t="n">
        <f aca="false">IF(AND($C543&lt;&gt;"",$H543="Ha",$B543&gt;=Boshqaruv!$C$9,$B543&lt;=Boshqaruv!$C$10),IF(COUNTIFS($C$4:$C542,$C543,$H$4:$H542,"Ha",$B$4:$B542,"&gt;="&amp;Boshqaruv!$C$9,$B$4:$B542,"&lt;="&amp;Boshqaruv!$C$10)=0,1,0),0)</f>
        <v>0</v>
      </c>
    </row>
    <row r="544" customFormat="false" ht="15" hidden="false" customHeight="false" outlineLevel="0" collapsed="false">
      <c r="A544" s="8" t="n">
        <v>540</v>
      </c>
      <c r="B544" s="13"/>
      <c r="C544" s="25"/>
      <c r="D544" s="26" t="str">
        <f aca="false">IF($C544="","",IFERROR(IF(INDEX(Bolalar!$B$5:$B$1804,MATCH($C544,Bolalar!$I$5:$I$1804,0))="","",INDEX(Bolalar!$B$5:$B$1804,MATCH($C544,Bolalar!$I$5:$I$1804,0))),""))</f>
        <v/>
      </c>
      <c r="E544" s="15" t="str">
        <f aca="false">IF($C544="","",IFERROR(IF(INDEX(Bolalar!$C$5:$C$1804,MATCH($C544,Bolalar!$I$5:$I$1804,0))="","",INDEX(Bolalar!$C$5:$C$1804,MATCH($C544,Bolalar!$I$5:$I$1804,0))),""))</f>
        <v/>
      </c>
      <c r="F544" s="24"/>
      <c r="G544" s="14" t="str">
        <f aca="false">IF(OR($E544="",$B544=""),"",INT(($B544-$E544)/365.25))</f>
        <v/>
      </c>
      <c r="H544" s="14" t="str">
        <f aca="false">IF($G544="","",IF($G544&lt;=5,"Ha","Yo'q"))</f>
        <v/>
      </c>
      <c r="I544" s="12"/>
      <c r="J544" s="12"/>
      <c r="K544" s="28" t="n">
        <f aca="false">IF(AND($C544&lt;&gt;"",$H544="Ha",$B544&gt;=Boshqaruv!$C$9,$B544&lt;=Boshqaruv!$C$10),IF(COUNTIFS($C$4:$C543,$C544,$H$4:$H543,"Ha",$B$4:$B543,"&gt;="&amp;Boshqaruv!$C$9,$B$4:$B543,"&lt;="&amp;Boshqaruv!$C$10)=0,1,0),0)</f>
        <v>0</v>
      </c>
    </row>
    <row r="545" customFormat="false" ht="15" hidden="false" customHeight="false" outlineLevel="0" collapsed="false">
      <c r="A545" s="8" t="n">
        <v>541</v>
      </c>
      <c r="B545" s="13"/>
      <c r="C545" s="25"/>
      <c r="D545" s="26" t="str">
        <f aca="false">IF($C545="","",IFERROR(IF(INDEX(Bolalar!$B$5:$B$1804,MATCH($C545,Bolalar!$I$5:$I$1804,0))="","",INDEX(Bolalar!$B$5:$B$1804,MATCH($C545,Bolalar!$I$5:$I$1804,0))),""))</f>
        <v/>
      </c>
      <c r="E545" s="15" t="str">
        <f aca="false">IF($C545="","",IFERROR(IF(INDEX(Bolalar!$C$5:$C$1804,MATCH($C545,Bolalar!$I$5:$I$1804,0))="","",INDEX(Bolalar!$C$5:$C$1804,MATCH($C545,Bolalar!$I$5:$I$1804,0))),""))</f>
        <v/>
      </c>
      <c r="F545" s="24"/>
      <c r="G545" s="14" t="str">
        <f aca="false">IF(OR($E545="",$B545=""),"",INT(($B545-$E545)/365.25))</f>
        <v/>
      </c>
      <c r="H545" s="14" t="str">
        <f aca="false">IF($G545="","",IF($G545&lt;=5,"Ha","Yo'q"))</f>
        <v/>
      </c>
      <c r="I545" s="12"/>
      <c r="J545" s="12"/>
      <c r="K545" s="28" t="n">
        <f aca="false">IF(AND($C545&lt;&gt;"",$H545="Ha",$B545&gt;=Boshqaruv!$C$9,$B545&lt;=Boshqaruv!$C$10),IF(COUNTIFS($C$4:$C544,$C545,$H$4:$H544,"Ha",$B$4:$B544,"&gt;="&amp;Boshqaruv!$C$9,$B$4:$B544,"&lt;="&amp;Boshqaruv!$C$10)=0,1,0),0)</f>
        <v>0</v>
      </c>
    </row>
    <row r="546" customFormat="false" ht="15" hidden="false" customHeight="false" outlineLevel="0" collapsed="false">
      <c r="A546" s="8" t="n">
        <v>542</v>
      </c>
      <c r="B546" s="13"/>
      <c r="C546" s="25"/>
      <c r="D546" s="26" t="str">
        <f aca="false">IF($C546="","",IFERROR(IF(INDEX(Bolalar!$B$5:$B$1804,MATCH($C546,Bolalar!$I$5:$I$1804,0))="","",INDEX(Bolalar!$B$5:$B$1804,MATCH($C546,Bolalar!$I$5:$I$1804,0))),""))</f>
        <v/>
      </c>
      <c r="E546" s="15" t="str">
        <f aca="false">IF($C546="","",IFERROR(IF(INDEX(Bolalar!$C$5:$C$1804,MATCH($C546,Bolalar!$I$5:$I$1804,0))="","",INDEX(Bolalar!$C$5:$C$1804,MATCH($C546,Bolalar!$I$5:$I$1804,0))),""))</f>
        <v/>
      </c>
      <c r="F546" s="24"/>
      <c r="G546" s="14" t="str">
        <f aca="false">IF(OR($E546="",$B546=""),"",INT(($B546-$E546)/365.25))</f>
        <v/>
      </c>
      <c r="H546" s="14" t="str">
        <f aca="false">IF($G546="","",IF($G546&lt;=5,"Ha","Yo'q"))</f>
        <v/>
      </c>
      <c r="I546" s="12"/>
      <c r="J546" s="12"/>
      <c r="K546" s="28" t="n">
        <f aca="false">IF(AND($C546&lt;&gt;"",$H546="Ha",$B546&gt;=Boshqaruv!$C$9,$B546&lt;=Boshqaruv!$C$10),IF(COUNTIFS($C$4:$C545,$C546,$H$4:$H545,"Ha",$B$4:$B545,"&gt;="&amp;Boshqaruv!$C$9,$B$4:$B545,"&lt;="&amp;Boshqaruv!$C$10)=0,1,0),0)</f>
        <v>0</v>
      </c>
    </row>
    <row r="547" customFormat="false" ht="15" hidden="false" customHeight="false" outlineLevel="0" collapsed="false">
      <c r="A547" s="8" t="n">
        <v>543</v>
      </c>
      <c r="B547" s="13"/>
      <c r="C547" s="25"/>
      <c r="D547" s="26" t="str">
        <f aca="false">IF($C547="","",IFERROR(IF(INDEX(Bolalar!$B$5:$B$1804,MATCH($C547,Bolalar!$I$5:$I$1804,0))="","",INDEX(Bolalar!$B$5:$B$1804,MATCH($C547,Bolalar!$I$5:$I$1804,0))),""))</f>
        <v/>
      </c>
      <c r="E547" s="15" t="str">
        <f aca="false">IF($C547="","",IFERROR(IF(INDEX(Bolalar!$C$5:$C$1804,MATCH($C547,Bolalar!$I$5:$I$1804,0))="","",INDEX(Bolalar!$C$5:$C$1804,MATCH($C547,Bolalar!$I$5:$I$1804,0))),""))</f>
        <v/>
      </c>
      <c r="F547" s="24"/>
      <c r="G547" s="14" t="str">
        <f aca="false">IF(OR($E547="",$B547=""),"",INT(($B547-$E547)/365.25))</f>
        <v/>
      </c>
      <c r="H547" s="14" t="str">
        <f aca="false">IF($G547="","",IF($G547&lt;=5,"Ha","Yo'q"))</f>
        <v/>
      </c>
      <c r="I547" s="12"/>
      <c r="J547" s="12"/>
      <c r="K547" s="28" t="n">
        <f aca="false">IF(AND($C547&lt;&gt;"",$H547="Ha",$B547&gt;=Boshqaruv!$C$9,$B547&lt;=Boshqaruv!$C$10),IF(COUNTIFS($C$4:$C546,$C547,$H$4:$H546,"Ha",$B$4:$B546,"&gt;="&amp;Boshqaruv!$C$9,$B$4:$B546,"&lt;="&amp;Boshqaruv!$C$10)=0,1,0),0)</f>
        <v>0</v>
      </c>
    </row>
    <row r="548" customFormat="false" ht="15" hidden="false" customHeight="false" outlineLevel="0" collapsed="false">
      <c r="A548" s="8" t="n">
        <v>544</v>
      </c>
      <c r="B548" s="13"/>
      <c r="C548" s="25"/>
      <c r="D548" s="26" t="str">
        <f aca="false">IF($C548="","",IFERROR(IF(INDEX(Bolalar!$B$5:$B$1804,MATCH($C548,Bolalar!$I$5:$I$1804,0))="","",INDEX(Bolalar!$B$5:$B$1804,MATCH($C548,Bolalar!$I$5:$I$1804,0))),""))</f>
        <v/>
      </c>
      <c r="E548" s="15" t="str">
        <f aca="false">IF($C548="","",IFERROR(IF(INDEX(Bolalar!$C$5:$C$1804,MATCH($C548,Bolalar!$I$5:$I$1804,0))="","",INDEX(Bolalar!$C$5:$C$1804,MATCH($C548,Bolalar!$I$5:$I$1804,0))),""))</f>
        <v/>
      </c>
      <c r="F548" s="24"/>
      <c r="G548" s="14" t="str">
        <f aca="false">IF(OR($E548="",$B548=""),"",INT(($B548-$E548)/365.25))</f>
        <v/>
      </c>
      <c r="H548" s="14" t="str">
        <f aca="false">IF($G548="","",IF($G548&lt;=5,"Ha","Yo'q"))</f>
        <v/>
      </c>
      <c r="I548" s="12"/>
      <c r="J548" s="12"/>
      <c r="K548" s="28" t="n">
        <f aca="false">IF(AND($C548&lt;&gt;"",$H548="Ha",$B548&gt;=Boshqaruv!$C$9,$B548&lt;=Boshqaruv!$C$10),IF(COUNTIFS($C$4:$C547,$C548,$H$4:$H547,"Ha",$B$4:$B547,"&gt;="&amp;Boshqaruv!$C$9,$B$4:$B547,"&lt;="&amp;Boshqaruv!$C$10)=0,1,0),0)</f>
        <v>0</v>
      </c>
    </row>
    <row r="549" customFormat="false" ht="15" hidden="false" customHeight="false" outlineLevel="0" collapsed="false">
      <c r="A549" s="8" t="n">
        <v>545</v>
      </c>
      <c r="B549" s="13"/>
      <c r="C549" s="25"/>
      <c r="D549" s="26" t="str">
        <f aca="false">IF($C549="","",IFERROR(IF(INDEX(Bolalar!$B$5:$B$1804,MATCH($C549,Bolalar!$I$5:$I$1804,0))="","",INDEX(Bolalar!$B$5:$B$1804,MATCH($C549,Bolalar!$I$5:$I$1804,0))),""))</f>
        <v/>
      </c>
      <c r="E549" s="15" t="str">
        <f aca="false">IF($C549="","",IFERROR(IF(INDEX(Bolalar!$C$5:$C$1804,MATCH($C549,Bolalar!$I$5:$I$1804,0))="","",INDEX(Bolalar!$C$5:$C$1804,MATCH($C549,Bolalar!$I$5:$I$1804,0))),""))</f>
        <v/>
      </c>
      <c r="F549" s="24"/>
      <c r="G549" s="14" t="str">
        <f aca="false">IF(OR($E549="",$B549=""),"",INT(($B549-$E549)/365.25))</f>
        <v/>
      </c>
      <c r="H549" s="14" t="str">
        <f aca="false">IF($G549="","",IF($G549&lt;=5,"Ha","Yo'q"))</f>
        <v/>
      </c>
      <c r="I549" s="12"/>
      <c r="J549" s="12"/>
      <c r="K549" s="28" t="n">
        <f aca="false">IF(AND($C549&lt;&gt;"",$H549="Ha",$B549&gt;=Boshqaruv!$C$9,$B549&lt;=Boshqaruv!$C$10),IF(COUNTIFS($C$4:$C548,$C549,$H$4:$H548,"Ha",$B$4:$B548,"&gt;="&amp;Boshqaruv!$C$9,$B$4:$B548,"&lt;="&amp;Boshqaruv!$C$10)=0,1,0),0)</f>
        <v>0</v>
      </c>
    </row>
    <row r="550" customFormat="false" ht="15" hidden="false" customHeight="false" outlineLevel="0" collapsed="false">
      <c r="A550" s="8" t="n">
        <v>546</v>
      </c>
      <c r="B550" s="13"/>
      <c r="C550" s="25"/>
      <c r="D550" s="26" t="str">
        <f aca="false">IF($C550="","",IFERROR(IF(INDEX(Bolalar!$B$5:$B$1804,MATCH($C550,Bolalar!$I$5:$I$1804,0))="","",INDEX(Bolalar!$B$5:$B$1804,MATCH($C550,Bolalar!$I$5:$I$1804,0))),""))</f>
        <v/>
      </c>
      <c r="E550" s="15" t="str">
        <f aca="false">IF($C550="","",IFERROR(IF(INDEX(Bolalar!$C$5:$C$1804,MATCH($C550,Bolalar!$I$5:$I$1804,0))="","",INDEX(Bolalar!$C$5:$C$1804,MATCH($C550,Bolalar!$I$5:$I$1804,0))),""))</f>
        <v/>
      </c>
      <c r="F550" s="24"/>
      <c r="G550" s="14" t="str">
        <f aca="false">IF(OR($E550="",$B550=""),"",INT(($B550-$E550)/365.25))</f>
        <v/>
      </c>
      <c r="H550" s="14" t="str">
        <f aca="false">IF($G550="","",IF($G550&lt;=5,"Ha","Yo'q"))</f>
        <v/>
      </c>
      <c r="I550" s="12"/>
      <c r="J550" s="12"/>
      <c r="K550" s="28" t="n">
        <f aca="false">IF(AND($C550&lt;&gt;"",$H550="Ha",$B550&gt;=Boshqaruv!$C$9,$B550&lt;=Boshqaruv!$C$10),IF(COUNTIFS($C$4:$C549,$C550,$H$4:$H549,"Ha",$B$4:$B549,"&gt;="&amp;Boshqaruv!$C$9,$B$4:$B549,"&lt;="&amp;Boshqaruv!$C$10)=0,1,0),0)</f>
        <v>0</v>
      </c>
    </row>
    <row r="551" customFormat="false" ht="15" hidden="false" customHeight="false" outlineLevel="0" collapsed="false">
      <c r="A551" s="8" t="n">
        <v>547</v>
      </c>
      <c r="B551" s="13"/>
      <c r="C551" s="25"/>
      <c r="D551" s="26" t="str">
        <f aca="false">IF($C551="","",IFERROR(IF(INDEX(Bolalar!$B$5:$B$1804,MATCH($C551,Bolalar!$I$5:$I$1804,0))="","",INDEX(Bolalar!$B$5:$B$1804,MATCH($C551,Bolalar!$I$5:$I$1804,0))),""))</f>
        <v/>
      </c>
      <c r="E551" s="15" t="str">
        <f aca="false">IF($C551="","",IFERROR(IF(INDEX(Bolalar!$C$5:$C$1804,MATCH($C551,Bolalar!$I$5:$I$1804,0))="","",INDEX(Bolalar!$C$5:$C$1804,MATCH($C551,Bolalar!$I$5:$I$1804,0))),""))</f>
        <v/>
      </c>
      <c r="F551" s="24"/>
      <c r="G551" s="14" t="str">
        <f aca="false">IF(OR($E551="",$B551=""),"",INT(($B551-$E551)/365.25))</f>
        <v/>
      </c>
      <c r="H551" s="14" t="str">
        <f aca="false">IF($G551="","",IF($G551&lt;=5,"Ha","Yo'q"))</f>
        <v/>
      </c>
      <c r="I551" s="12"/>
      <c r="J551" s="12"/>
      <c r="K551" s="28" t="n">
        <f aca="false">IF(AND($C551&lt;&gt;"",$H551="Ha",$B551&gt;=Boshqaruv!$C$9,$B551&lt;=Boshqaruv!$C$10),IF(COUNTIFS($C$4:$C550,$C551,$H$4:$H550,"Ha",$B$4:$B550,"&gt;="&amp;Boshqaruv!$C$9,$B$4:$B550,"&lt;="&amp;Boshqaruv!$C$10)=0,1,0),0)</f>
        <v>0</v>
      </c>
    </row>
    <row r="552" customFormat="false" ht="15" hidden="false" customHeight="false" outlineLevel="0" collapsed="false">
      <c r="A552" s="8" t="n">
        <v>548</v>
      </c>
      <c r="B552" s="13"/>
      <c r="C552" s="25"/>
      <c r="D552" s="26" t="str">
        <f aca="false">IF($C552="","",IFERROR(IF(INDEX(Bolalar!$B$5:$B$1804,MATCH($C552,Bolalar!$I$5:$I$1804,0))="","",INDEX(Bolalar!$B$5:$B$1804,MATCH($C552,Bolalar!$I$5:$I$1804,0))),""))</f>
        <v/>
      </c>
      <c r="E552" s="15" t="str">
        <f aca="false">IF($C552="","",IFERROR(IF(INDEX(Bolalar!$C$5:$C$1804,MATCH($C552,Bolalar!$I$5:$I$1804,0))="","",INDEX(Bolalar!$C$5:$C$1804,MATCH($C552,Bolalar!$I$5:$I$1804,0))),""))</f>
        <v/>
      </c>
      <c r="F552" s="24"/>
      <c r="G552" s="14" t="str">
        <f aca="false">IF(OR($E552="",$B552=""),"",INT(($B552-$E552)/365.25))</f>
        <v/>
      </c>
      <c r="H552" s="14" t="str">
        <f aca="false">IF($G552="","",IF($G552&lt;=5,"Ha","Yo'q"))</f>
        <v/>
      </c>
      <c r="I552" s="12"/>
      <c r="J552" s="12"/>
      <c r="K552" s="28" t="n">
        <f aca="false">IF(AND($C552&lt;&gt;"",$H552="Ha",$B552&gt;=Boshqaruv!$C$9,$B552&lt;=Boshqaruv!$C$10),IF(COUNTIFS($C$4:$C551,$C552,$H$4:$H551,"Ha",$B$4:$B551,"&gt;="&amp;Boshqaruv!$C$9,$B$4:$B551,"&lt;="&amp;Boshqaruv!$C$10)=0,1,0),0)</f>
        <v>0</v>
      </c>
    </row>
    <row r="553" customFormat="false" ht="15" hidden="false" customHeight="false" outlineLevel="0" collapsed="false">
      <c r="A553" s="8" t="n">
        <v>549</v>
      </c>
      <c r="B553" s="13"/>
      <c r="C553" s="25"/>
      <c r="D553" s="26" t="str">
        <f aca="false">IF($C553="","",IFERROR(IF(INDEX(Bolalar!$B$5:$B$1804,MATCH($C553,Bolalar!$I$5:$I$1804,0))="","",INDEX(Bolalar!$B$5:$B$1804,MATCH($C553,Bolalar!$I$5:$I$1804,0))),""))</f>
        <v/>
      </c>
      <c r="E553" s="15" t="str">
        <f aca="false">IF($C553="","",IFERROR(IF(INDEX(Bolalar!$C$5:$C$1804,MATCH($C553,Bolalar!$I$5:$I$1804,0))="","",INDEX(Bolalar!$C$5:$C$1804,MATCH($C553,Bolalar!$I$5:$I$1804,0))),""))</f>
        <v/>
      </c>
      <c r="F553" s="24"/>
      <c r="G553" s="14" t="str">
        <f aca="false">IF(OR($E553="",$B553=""),"",INT(($B553-$E553)/365.25))</f>
        <v/>
      </c>
      <c r="H553" s="14" t="str">
        <f aca="false">IF($G553="","",IF($G553&lt;=5,"Ha","Yo'q"))</f>
        <v/>
      </c>
      <c r="I553" s="12"/>
      <c r="J553" s="12"/>
      <c r="K553" s="28" t="n">
        <f aca="false">IF(AND($C553&lt;&gt;"",$H553="Ha",$B553&gt;=Boshqaruv!$C$9,$B553&lt;=Boshqaruv!$C$10),IF(COUNTIFS($C$4:$C552,$C553,$H$4:$H552,"Ha",$B$4:$B552,"&gt;="&amp;Boshqaruv!$C$9,$B$4:$B552,"&lt;="&amp;Boshqaruv!$C$10)=0,1,0),0)</f>
        <v>0</v>
      </c>
    </row>
    <row r="554" customFormat="false" ht="15" hidden="false" customHeight="false" outlineLevel="0" collapsed="false">
      <c r="A554" s="8" t="n">
        <v>550</v>
      </c>
      <c r="B554" s="13"/>
      <c r="C554" s="25"/>
      <c r="D554" s="26" t="str">
        <f aca="false">IF($C554="","",IFERROR(IF(INDEX(Bolalar!$B$5:$B$1804,MATCH($C554,Bolalar!$I$5:$I$1804,0))="","",INDEX(Bolalar!$B$5:$B$1804,MATCH($C554,Bolalar!$I$5:$I$1804,0))),""))</f>
        <v/>
      </c>
      <c r="E554" s="15" t="str">
        <f aca="false">IF($C554="","",IFERROR(IF(INDEX(Bolalar!$C$5:$C$1804,MATCH($C554,Bolalar!$I$5:$I$1804,0))="","",INDEX(Bolalar!$C$5:$C$1804,MATCH($C554,Bolalar!$I$5:$I$1804,0))),""))</f>
        <v/>
      </c>
      <c r="F554" s="24"/>
      <c r="G554" s="14" t="str">
        <f aca="false">IF(OR($E554="",$B554=""),"",INT(($B554-$E554)/365.25))</f>
        <v/>
      </c>
      <c r="H554" s="14" t="str">
        <f aca="false">IF($G554="","",IF($G554&lt;=5,"Ha","Yo'q"))</f>
        <v/>
      </c>
      <c r="I554" s="12"/>
      <c r="J554" s="12"/>
      <c r="K554" s="28" t="n">
        <f aca="false">IF(AND($C554&lt;&gt;"",$H554="Ha",$B554&gt;=Boshqaruv!$C$9,$B554&lt;=Boshqaruv!$C$10),IF(COUNTIFS($C$4:$C553,$C554,$H$4:$H553,"Ha",$B$4:$B553,"&gt;="&amp;Boshqaruv!$C$9,$B$4:$B553,"&lt;="&amp;Boshqaruv!$C$10)=0,1,0),0)</f>
        <v>0</v>
      </c>
    </row>
    <row r="555" customFormat="false" ht="15" hidden="false" customHeight="false" outlineLevel="0" collapsed="false">
      <c r="A555" s="8" t="n">
        <v>551</v>
      </c>
      <c r="B555" s="13"/>
      <c r="C555" s="25"/>
      <c r="D555" s="26" t="str">
        <f aca="false">IF($C555="","",IFERROR(IF(INDEX(Bolalar!$B$5:$B$1804,MATCH($C555,Bolalar!$I$5:$I$1804,0))="","",INDEX(Bolalar!$B$5:$B$1804,MATCH($C555,Bolalar!$I$5:$I$1804,0))),""))</f>
        <v/>
      </c>
      <c r="E555" s="15" t="str">
        <f aca="false">IF($C555="","",IFERROR(IF(INDEX(Bolalar!$C$5:$C$1804,MATCH($C555,Bolalar!$I$5:$I$1804,0))="","",INDEX(Bolalar!$C$5:$C$1804,MATCH($C555,Bolalar!$I$5:$I$1804,0))),""))</f>
        <v/>
      </c>
      <c r="F555" s="24"/>
      <c r="G555" s="14" t="str">
        <f aca="false">IF(OR($E555="",$B555=""),"",INT(($B555-$E555)/365.25))</f>
        <v/>
      </c>
      <c r="H555" s="14" t="str">
        <f aca="false">IF($G555="","",IF($G555&lt;=5,"Ha","Yo'q"))</f>
        <v/>
      </c>
      <c r="I555" s="12"/>
      <c r="J555" s="12"/>
      <c r="K555" s="28" t="n">
        <f aca="false">IF(AND($C555&lt;&gt;"",$H555="Ha",$B555&gt;=Boshqaruv!$C$9,$B555&lt;=Boshqaruv!$C$10),IF(COUNTIFS($C$4:$C554,$C555,$H$4:$H554,"Ha",$B$4:$B554,"&gt;="&amp;Boshqaruv!$C$9,$B$4:$B554,"&lt;="&amp;Boshqaruv!$C$10)=0,1,0),0)</f>
        <v>0</v>
      </c>
    </row>
    <row r="556" customFormat="false" ht="15" hidden="false" customHeight="false" outlineLevel="0" collapsed="false">
      <c r="A556" s="8" t="n">
        <v>552</v>
      </c>
      <c r="B556" s="13"/>
      <c r="C556" s="25"/>
      <c r="D556" s="26" t="str">
        <f aca="false">IF($C556="","",IFERROR(IF(INDEX(Bolalar!$B$5:$B$1804,MATCH($C556,Bolalar!$I$5:$I$1804,0))="","",INDEX(Bolalar!$B$5:$B$1804,MATCH($C556,Bolalar!$I$5:$I$1804,0))),""))</f>
        <v/>
      </c>
      <c r="E556" s="15" t="str">
        <f aca="false">IF($C556="","",IFERROR(IF(INDEX(Bolalar!$C$5:$C$1804,MATCH($C556,Bolalar!$I$5:$I$1804,0))="","",INDEX(Bolalar!$C$5:$C$1804,MATCH($C556,Bolalar!$I$5:$I$1804,0))),""))</f>
        <v/>
      </c>
      <c r="F556" s="24"/>
      <c r="G556" s="14" t="str">
        <f aca="false">IF(OR($E556="",$B556=""),"",INT(($B556-$E556)/365.25))</f>
        <v/>
      </c>
      <c r="H556" s="14" t="str">
        <f aca="false">IF($G556="","",IF($G556&lt;=5,"Ha","Yo'q"))</f>
        <v/>
      </c>
      <c r="I556" s="12"/>
      <c r="J556" s="12"/>
      <c r="K556" s="28" t="n">
        <f aca="false">IF(AND($C556&lt;&gt;"",$H556="Ha",$B556&gt;=Boshqaruv!$C$9,$B556&lt;=Boshqaruv!$C$10),IF(COUNTIFS($C$4:$C555,$C556,$H$4:$H555,"Ha",$B$4:$B555,"&gt;="&amp;Boshqaruv!$C$9,$B$4:$B555,"&lt;="&amp;Boshqaruv!$C$10)=0,1,0),0)</f>
        <v>0</v>
      </c>
    </row>
    <row r="557" customFormat="false" ht="15" hidden="false" customHeight="false" outlineLevel="0" collapsed="false">
      <c r="A557" s="8" t="n">
        <v>553</v>
      </c>
      <c r="B557" s="13"/>
      <c r="C557" s="25"/>
      <c r="D557" s="26" t="str">
        <f aca="false">IF($C557="","",IFERROR(IF(INDEX(Bolalar!$B$5:$B$1804,MATCH($C557,Bolalar!$I$5:$I$1804,0))="","",INDEX(Bolalar!$B$5:$B$1804,MATCH($C557,Bolalar!$I$5:$I$1804,0))),""))</f>
        <v/>
      </c>
      <c r="E557" s="15" t="str">
        <f aca="false">IF($C557="","",IFERROR(IF(INDEX(Bolalar!$C$5:$C$1804,MATCH($C557,Bolalar!$I$5:$I$1804,0))="","",INDEX(Bolalar!$C$5:$C$1804,MATCH($C557,Bolalar!$I$5:$I$1804,0))),""))</f>
        <v/>
      </c>
      <c r="F557" s="24"/>
      <c r="G557" s="14" t="str">
        <f aca="false">IF(OR($E557="",$B557=""),"",INT(($B557-$E557)/365.25))</f>
        <v/>
      </c>
      <c r="H557" s="14" t="str">
        <f aca="false">IF($G557="","",IF($G557&lt;=5,"Ha","Yo'q"))</f>
        <v/>
      </c>
      <c r="I557" s="12"/>
      <c r="J557" s="12"/>
      <c r="K557" s="28" t="n">
        <f aca="false">IF(AND($C557&lt;&gt;"",$H557="Ha",$B557&gt;=Boshqaruv!$C$9,$B557&lt;=Boshqaruv!$C$10),IF(COUNTIFS($C$4:$C556,$C557,$H$4:$H556,"Ha",$B$4:$B556,"&gt;="&amp;Boshqaruv!$C$9,$B$4:$B556,"&lt;="&amp;Boshqaruv!$C$10)=0,1,0),0)</f>
        <v>0</v>
      </c>
    </row>
    <row r="558" customFormat="false" ht="15" hidden="false" customHeight="false" outlineLevel="0" collapsed="false">
      <c r="A558" s="8" t="n">
        <v>554</v>
      </c>
      <c r="B558" s="13"/>
      <c r="C558" s="25"/>
      <c r="D558" s="26" t="str">
        <f aca="false">IF($C558="","",IFERROR(IF(INDEX(Bolalar!$B$5:$B$1804,MATCH($C558,Bolalar!$I$5:$I$1804,0))="","",INDEX(Bolalar!$B$5:$B$1804,MATCH($C558,Bolalar!$I$5:$I$1804,0))),""))</f>
        <v/>
      </c>
      <c r="E558" s="15" t="str">
        <f aca="false">IF($C558="","",IFERROR(IF(INDEX(Bolalar!$C$5:$C$1804,MATCH($C558,Bolalar!$I$5:$I$1804,0))="","",INDEX(Bolalar!$C$5:$C$1804,MATCH($C558,Bolalar!$I$5:$I$1804,0))),""))</f>
        <v/>
      </c>
      <c r="F558" s="24"/>
      <c r="G558" s="14" t="str">
        <f aca="false">IF(OR($E558="",$B558=""),"",INT(($B558-$E558)/365.25))</f>
        <v/>
      </c>
      <c r="H558" s="14" t="str">
        <f aca="false">IF($G558="","",IF($G558&lt;=5,"Ha","Yo'q"))</f>
        <v/>
      </c>
      <c r="I558" s="12"/>
      <c r="J558" s="12"/>
      <c r="K558" s="28" t="n">
        <f aca="false">IF(AND($C558&lt;&gt;"",$H558="Ha",$B558&gt;=Boshqaruv!$C$9,$B558&lt;=Boshqaruv!$C$10),IF(COUNTIFS($C$4:$C557,$C558,$H$4:$H557,"Ha",$B$4:$B557,"&gt;="&amp;Boshqaruv!$C$9,$B$4:$B557,"&lt;="&amp;Boshqaruv!$C$10)=0,1,0),0)</f>
        <v>0</v>
      </c>
    </row>
    <row r="559" customFormat="false" ht="15" hidden="false" customHeight="false" outlineLevel="0" collapsed="false">
      <c r="A559" s="8" t="n">
        <v>555</v>
      </c>
      <c r="B559" s="13"/>
      <c r="C559" s="25"/>
      <c r="D559" s="26" t="str">
        <f aca="false">IF($C559="","",IFERROR(IF(INDEX(Bolalar!$B$5:$B$1804,MATCH($C559,Bolalar!$I$5:$I$1804,0))="","",INDEX(Bolalar!$B$5:$B$1804,MATCH($C559,Bolalar!$I$5:$I$1804,0))),""))</f>
        <v/>
      </c>
      <c r="E559" s="15" t="str">
        <f aca="false">IF($C559="","",IFERROR(IF(INDEX(Bolalar!$C$5:$C$1804,MATCH($C559,Bolalar!$I$5:$I$1804,0))="","",INDEX(Bolalar!$C$5:$C$1804,MATCH($C559,Bolalar!$I$5:$I$1804,0))),""))</f>
        <v/>
      </c>
      <c r="F559" s="24"/>
      <c r="G559" s="14" t="str">
        <f aca="false">IF(OR($E559="",$B559=""),"",INT(($B559-$E559)/365.25))</f>
        <v/>
      </c>
      <c r="H559" s="14" t="str">
        <f aca="false">IF($G559="","",IF($G559&lt;=5,"Ha","Yo'q"))</f>
        <v/>
      </c>
      <c r="I559" s="12"/>
      <c r="J559" s="12"/>
      <c r="K559" s="28" t="n">
        <f aca="false">IF(AND($C559&lt;&gt;"",$H559="Ha",$B559&gt;=Boshqaruv!$C$9,$B559&lt;=Boshqaruv!$C$10),IF(COUNTIFS($C$4:$C558,$C559,$H$4:$H558,"Ha",$B$4:$B558,"&gt;="&amp;Boshqaruv!$C$9,$B$4:$B558,"&lt;="&amp;Boshqaruv!$C$10)=0,1,0),0)</f>
        <v>0</v>
      </c>
    </row>
    <row r="560" customFormat="false" ht="15" hidden="false" customHeight="false" outlineLevel="0" collapsed="false">
      <c r="A560" s="8" t="n">
        <v>556</v>
      </c>
      <c r="B560" s="13"/>
      <c r="C560" s="25"/>
      <c r="D560" s="26" t="str">
        <f aca="false">IF($C560="","",IFERROR(IF(INDEX(Bolalar!$B$5:$B$1804,MATCH($C560,Bolalar!$I$5:$I$1804,0))="","",INDEX(Bolalar!$B$5:$B$1804,MATCH($C560,Bolalar!$I$5:$I$1804,0))),""))</f>
        <v/>
      </c>
      <c r="E560" s="15" t="str">
        <f aca="false">IF($C560="","",IFERROR(IF(INDEX(Bolalar!$C$5:$C$1804,MATCH($C560,Bolalar!$I$5:$I$1804,0))="","",INDEX(Bolalar!$C$5:$C$1804,MATCH($C560,Bolalar!$I$5:$I$1804,0))),""))</f>
        <v/>
      </c>
      <c r="F560" s="24"/>
      <c r="G560" s="14" t="str">
        <f aca="false">IF(OR($E560="",$B560=""),"",INT(($B560-$E560)/365.25))</f>
        <v/>
      </c>
      <c r="H560" s="14" t="str">
        <f aca="false">IF($G560="","",IF($G560&lt;=5,"Ha","Yo'q"))</f>
        <v/>
      </c>
      <c r="I560" s="12"/>
      <c r="J560" s="12"/>
      <c r="K560" s="28" t="n">
        <f aca="false">IF(AND($C560&lt;&gt;"",$H560="Ha",$B560&gt;=Boshqaruv!$C$9,$B560&lt;=Boshqaruv!$C$10),IF(COUNTIFS($C$4:$C559,$C560,$H$4:$H559,"Ha",$B$4:$B559,"&gt;="&amp;Boshqaruv!$C$9,$B$4:$B559,"&lt;="&amp;Boshqaruv!$C$10)=0,1,0),0)</f>
        <v>0</v>
      </c>
    </row>
    <row r="561" customFormat="false" ht="15" hidden="false" customHeight="false" outlineLevel="0" collapsed="false">
      <c r="A561" s="8" t="n">
        <v>557</v>
      </c>
      <c r="B561" s="13"/>
      <c r="C561" s="25"/>
      <c r="D561" s="26" t="str">
        <f aca="false">IF($C561="","",IFERROR(IF(INDEX(Bolalar!$B$5:$B$1804,MATCH($C561,Bolalar!$I$5:$I$1804,0))="","",INDEX(Bolalar!$B$5:$B$1804,MATCH($C561,Bolalar!$I$5:$I$1804,0))),""))</f>
        <v/>
      </c>
      <c r="E561" s="15" t="str">
        <f aca="false">IF($C561="","",IFERROR(IF(INDEX(Bolalar!$C$5:$C$1804,MATCH($C561,Bolalar!$I$5:$I$1804,0))="","",INDEX(Bolalar!$C$5:$C$1804,MATCH($C561,Bolalar!$I$5:$I$1804,0))),""))</f>
        <v/>
      </c>
      <c r="F561" s="24"/>
      <c r="G561" s="14" t="str">
        <f aca="false">IF(OR($E561="",$B561=""),"",INT(($B561-$E561)/365.25))</f>
        <v/>
      </c>
      <c r="H561" s="14" t="str">
        <f aca="false">IF($G561="","",IF($G561&lt;=5,"Ha","Yo'q"))</f>
        <v/>
      </c>
      <c r="I561" s="12"/>
      <c r="J561" s="12"/>
      <c r="K561" s="28" t="n">
        <f aca="false">IF(AND($C561&lt;&gt;"",$H561="Ha",$B561&gt;=Boshqaruv!$C$9,$B561&lt;=Boshqaruv!$C$10),IF(COUNTIFS($C$4:$C560,$C561,$H$4:$H560,"Ha",$B$4:$B560,"&gt;="&amp;Boshqaruv!$C$9,$B$4:$B560,"&lt;="&amp;Boshqaruv!$C$10)=0,1,0),0)</f>
        <v>0</v>
      </c>
    </row>
    <row r="562" customFormat="false" ht="15" hidden="false" customHeight="false" outlineLevel="0" collapsed="false">
      <c r="A562" s="8" t="n">
        <v>558</v>
      </c>
      <c r="B562" s="13"/>
      <c r="C562" s="25"/>
      <c r="D562" s="26" t="str">
        <f aca="false">IF($C562="","",IFERROR(IF(INDEX(Bolalar!$B$5:$B$1804,MATCH($C562,Bolalar!$I$5:$I$1804,0))="","",INDEX(Bolalar!$B$5:$B$1804,MATCH($C562,Bolalar!$I$5:$I$1804,0))),""))</f>
        <v/>
      </c>
      <c r="E562" s="15" t="str">
        <f aca="false">IF($C562="","",IFERROR(IF(INDEX(Bolalar!$C$5:$C$1804,MATCH($C562,Bolalar!$I$5:$I$1804,0))="","",INDEX(Bolalar!$C$5:$C$1804,MATCH($C562,Bolalar!$I$5:$I$1804,0))),""))</f>
        <v/>
      </c>
      <c r="F562" s="24"/>
      <c r="G562" s="14" t="str">
        <f aca="false">IF(OR($E562="",$B562=""),"",INT(($B562-$E562)/365.25))</f>
        <v/>
      </c>
      <c r="H562" s="14" t="str">
        <f aca="false">IF($G562="","",IF($G562&lt;=5,"Ha","Yo'q"))</f>
        <v/>
      </c>
      <c r="I562" s="12"/>
      <c r="J562" s="12"/>
      <c r="K562" s="28" t="n">
        <f aca="false">IF(AND($C562&lt;&gt;"",$H562="Ha",$B562&gt;=Boshqaruv!$C$9,$B562&lt;=Boshqaruv!$C$10),IF(COUNTIFS($C$4:$C561,$C562,$H$4:$H561,"Ha",$B$4:$B561,"&gt;="&amp;Boshqaruv!$C$9,$B$4:$B561,"&lt;="&amp;Boshqaruv!$C$10)=0,1,0),0)</f>
        <v>0</v>
      </c>
    </row>
    <row r="563" customFormat="false" ht="15" hidden="false" customHeight="false" outlineLevel="0" collapsed="false">
      <c r="A563" s="8" t="n">
        <v>559</v>
      </c>
      <c r="B563" s="13"/>
      <c r="C563" s="25"/>
      <c r="D563" s="26" t="str">
        <f aca="false">IF($C563="","",IFERROR(IF(INDEX(Bolalar!$B$5:$B$1804,MATCH($C563,Bolalar!$I$5:$I$1804,0))="","",INDEX(Bolalar!$B$5:$B$1804,MATCH($C563,Bolalar!$I$5:$I$1804,0))),""))</f>
        <v/>
      </c>
      <c r="E563" s="15" t="str">
        <f aca="false">IF($C563="","",IFERROR(IF(INDEX(Bolalar!$C$5:$C$1804,MATCH($C563,Bolalar!$I$5:$I$1804,0))="","",INDEX(Bolalar!$C$5:$C$1804,MATCH($C563,Bolalar!$I$5:$I$1804,0))),""))</f>
        <v/>
      </c>
      <c r="F563" s="24"/>
      <c r="G563" s="14" t="str">
        <f aca="false">IF(OR($E563="",$B563=""),"",INT(($B563-$E563)/365.25))</f>
        <v/>
      </c>
      <c r="H563" s="14" t="str">
        <f aca="false">IF($G563="","",IF($G563&lt;=5,"Ha","Yo'q"))</f>
        <v/>
      </c>
      <c r="I563" s="12"/>
      <c r="J563" s="12"/>
      <c r="K563" s="28" t="n">
        <f aca="false">IF(AND($C563&lt;&gt;"",$H563="Ha",$B563&gt;=Boshqaruv!$C$9,$B563&lt;=Boshqaruv!$C$10),IF(COUNTIFS($C$4:$C562,$C563,$H$4:$H562,"Ha",$B$4:$B562,"&gt;="&amp;Boshqaruv!$C$9,$B$4:$B562,"&lt;="&amp;Boshqaruv!$C$10)=0,1,0),0)</f>
        <v>0</v>
      </c>
    </row>
    <row r="564" customFormat="false" ht="15" hidden="false" customHeight="false" outlineLevel="0" collapsed="false">
      <c r="A564" s="8" t="n">
        <v>560</v>
      </c>
      <c r="B564" s="13"/>
      <c r="C564" s="25"/>
      <c r="D564" s="26" t="str">
        <f aca="false">IF($C564="","",IFERROR(IF(INDEX(Bolalar!$B$5:$B$1804,MATCH($C564,Bolalar!$I$5:$I$1804,0))="","",INDEX(Bolalar!$B$5:$B$1804,MATCH($C564,Bolalar!$I$5:$I$1804,0))),""))</f>
        <v/>
      </c>
      <c r="E564" s="15" t="str">
        <f aca="false">IF($C564="","",IFERROR(IF(INDEX(Bolalar!$C$5:$C$1804,MATCH($C564,Bolalar!$I$5:$I$1804,0))="","",INDEX(Bolalar!$C$5:$C$1804,MATCH($C564,Bolalar!$I$5:$I$1804,0))),""))</f>
        <v/>
      </c>
      <c r="F564" s="24"/>
      <c r="G564" s="14" t="str">
        <f aca="false">IF(OR($E564="",$B564=""),"",INT(($B564-$E564)/365.25))</f>
        <v/>
      </c>
      <c r="H564" s="14" t="str">
        <f aca="false">IF($G564="","",IF($G564&lt;=5,"Ha","Yo'q"))</f>
        <v/>
      </c>
      <c r="I564" s="12"/>
      <c r="J564" s="12"/>
      <c r="K564" s="28" t="n">
        <f aca="false">IF(AND($C564&lt;&gt;"",$H564="Ha",$B564&gt;=Boshqaruv!$C$9,$B564&lt;=Boshqaruv!$C$10),IF(COUNTIFS($C$4:$C563,$C564,$H$4:$H563,"Ha",$B$4:$B563,"&gt;="&amp;Boshqaruv!$C$9,$B$4:$B563,"&lt;="&amp;Boshqaruv!$C$10)=0,1,0),0)</f>
        <v>0</v>
      </c>
    </row>
    <row r="565" customFormat="false" ht="15" hidden="false" customHeight="false" outlineLevel="0" collapsed="false">
      <c r="A565" s="8" t="n">
        <v>561</v>
      </c>
      <c r="B565" s="13"/>
      <c r="C565" s="25"/>
      <c r="D565" s="26" t="str">
        <f aca="false">IF($C565="","",IFERROR(IF(INDEX(Bolalar!$B$5:$B$1804,MATCH($C565,Bolalar!$I$5:$I$1804,0))="","",INDEX(Bolalar!$B$5:$B$1804,MATCH($C565,Bolalar!$I$5:$I$1804,0))),""))</f>
        <v/>
      </c>
      <c r="E565" s="15" t="str">
        <f aca="false">IF($C565="","",IFERROR(IF(INDEX(Bolalar!$C$5:$C$1804,MATCH($C565,Bolalar!$I$5:$I$1804,0))="","",INDEX(Bolalar!$C$5:$C$1804,MATCH($C565,Bolalar!$I$5:$I$1804,0))),""))</f>
        <v/>
      </c>
      <c r="F565" s="24"/>
      <c r="G565" s="14" t="str">
        <f aca="false">IF(OR($E565="",$B565=""),"",INT(($B565-$E565)/365.25))</f>
        <v/>
      </c>
      <c r="H565" s="14" t="str">
        <f aca="false">IF($G565="","",IF($G565&lt;=5,"Ha","Yo'q"))</f>
        <v/>
      </c>
      <c r="I565" s="12"/>
      <c r="J565" s="12"/>
      <c r="K565" s="28" t="n">
        <f aca="false">IF(AND($C565&lt;&gt;"",$H565="Ha",$B565&gt;=Boshqaruv!$C$9,$B565&lt;=Boshqaruv!$C$10),IF(COUNTIFS($C$4:$C564,$C565,$H$4:$H564,"Ha",$B$4:$B564,"&gt;="&amp;Boshqaruv!$C$9,$B$4:$B564,"&lt;="&amp;Boshqaruv!$C$10)=0,1,0),0)</f>
        <v>0</v>
      </c>
    </row>
    <row r="566" customFormat="false" ht="15" hidden="false" customHeight="false" outlineLevel="0" collapsed="false">
      <c r="A566" s="8" t="n">
        <v>562</v>
      </c>
      <c r="B566" s="13"/>
      <c r="C566" s="25"/>
      <c r="D566" s="26" t="str">
        <f aca="false">IF($C566="","",IFERROR(IF(INDEX(Bolalar!$B$5:$B$1804,MATCH($C566,Bolalar!$I$5:$I$1804,0))="","",INDEX(Bolalar!$B$5:$B$1804,MATCH($C566,Bolalar!$I$5:$I$1804,0))),""))</f>
        <v/>
      </c>
      <c r="E566" s="15" t="str">
        <f aca="false">IF($C566="","",IFERROR(IF(INDEX(Bolalar!$C$5:$C$1804,MATCH($C566,Bolalar!$I$5:$I$1804,0))="","",INDEX(Bolalar!$C$5:$C$1804,MATCH($C566,Bolalar!$I$5:$I$1804,0))),""))</f>
        <v/>
      </c>
      <c r="F566" s="24"/>
      <c r="G566" s="14" t="str">
        <f aca="false">IF(OR($E566="",$B566=""),"",INT(($B566-$E566)/365.25))</f>
        <v/>
      </c>
      <c r="H566" s="14" t="str">
        <f aca="false">IF($G566="","",IF($G566&lt;=5,"Ha","Yo'q"))</f>
        <v/>
      </c>
      <c r="I566" s="12"/>
      <c r="J566" s="12"/>
      <c r="K566" s="28" t="n">
        <f aca="false">IF(AND($C566&lt;&gt;"",$H566="Ha",$B566&gt;=Boshqaruv!$C$9,$B566&lt;=Boshqaruv!$C$10),IF(COUNTIFS($C$4:$C565,$C566,$H$4:$H565,"Ha",$B$4:$B565,"&gt;="&amp;Boshqaruv!$C$9,$B$4:$B565,"&lt;="&amp;Boshqaruv!$C$10)=0,1,0),0)</f>
        <v>0</v>
      </c>
    </row>
    <row r="567" customFormat="false" ht="15" hidden="false" customHeight="false" outlineLevel="0" collapsed="false">
      <c r="A567" s="8" t="n">
        <v>563</v>
      </c>
      <c r="B567" s="13"/>
      <c r="C567" s="25"/>
      <c r="D567" s="26" t="str">
        <f aca="false">IF($C567="","",IFERROR(IF(INDEX(Bolalar!$B$5:$B$1804,MATCH($C567,Bolalar!$I$5:$I$1804,0))="","",INDEX(Bolalar!$B$5:$B$1804,MATCH($C567,Bolalar!$I$5:$I$1804,0))),""))</f>
        <v/>
      </c>
      <c r="E567" s="15" t="str">
        <f aca="false">IF($C567="","",IFERROR(IF(INDEX(Bolalar!$C$5:$C$1804,MATCH($C567,Bolalar!$I$5:$I$1804,0))="","",INDEX(Bolalar!$C$5:$C$1804,MATCH($C567,Bolalar!$I$5:$I$1804,0))),""))</f>
        <v/>
      </c>
      <c r="F567" s="24"/>
      <c r="G567" s="14" t="str">
        <f aca="false">IF(OR($E567="",$B567=""),"",INT(($B567-$E567)/365.25))</f>
        <v/>
      </c>
      <c r="H567" s="14" t="str">
        <f aca="false">IF($G567="","",IF($G567&lt;=5,"Ha","Yo'q"))</f>
        <v/>
      </c>
      <c r="I567" s="12"/>
      <c r="J567" s="12"/>
      <c r="K567" s="28" t="n">
        <f aca="false">IF(AND($C567&lt;&gt;"",$H567="Ha",$B567&gt;=Boshqaruv!$C$9,$B567&lt;=Boshqaruv!$C$10),IF(COUNTIFS($C$4:$C566,$C567,$H$4:$H566,"Ha",$B$4:$B566,"&gt;="&amp;Boshqaruv!$C$9,$B$4:$B566,"&lt;="&amp;Boshqaruv!$C$10)=0,1,0),0)</f>
        <v>0</v>
      </c>
    </row>
    <row r="568" customFormat="false" ht="15" hidden="false" customHeight="false" outlineLevel="0" collapsed="false">
      <c r="A568" s="8" t="n">
        <v>564</v>
      </c>
      <c r="B568" s="13"/>
      <c r="C568" s="25"/>
      <c r="D568" s="26" t="str">
        <f aca="false">IF($C568="","",IFERROR(IF(INDEX(Bolalar!$B$5:$B$1804,MATCH($C568,Bolalar!$I$5:$I$1804,0))="","",INDEX(Bolalar!$B$5:$B$1804,MATCH($C568,Bolalar!$I$5:$I$1804,0))),""))</f>
        <v/>
      </c>
      <c r="E568" s="15" t="str">
        <f aca="false">IF($C568="","",IFERROR(IF(INDEX(Bolalar!$C$5:$C$1804,MATCH($C568,Bolalar!$I$5:$I$1804,0))="","",INDEX(Bolalar!$C$5:$C$1804,MATCH($C568,Bolalar!$I$5:$I$1804,0))),""))</f>
        <v/>
      </c>
      <c r="F568" s="24"/>
      <c r="G568" s="14" t="str">
        <f aca="false">IF(OR($E568="",$B568=""),"",INT(($B568-$E568)/365.25))</f>
        <v/>
      </c>
      <c r="H568" s="14" t="str">
        <f aca="false">IF($G568="","",IF($G568&lt;=5,"Ha","Yo'q"))</f>
        <v/>
      </c>
      <c r="I568" s="12"/>
      <c r="J568" s="12"/>
      <c r="K568" s="28" t="n">
        <f aca="false">IF(AND($C568&lt;&gt;"",$H568="Ha",$B568&gt;=Boshqaruv!$C$9,$B568&lt;=Boshqaruv!$C$10),IF(COUNTIFS($C$4:$C567,$C568,$H$4:$H567,"Ha",$B$4:$B567,"&gt;="&amp;Boshqaruv!$C$9,$B$4:$B567,"&lt;="&amp;Boshqaruv!$C$10)=0,1,0),0)</f>
        <v>0</v>
      </c>
    </row>
    <row r="569" customFormat="false" ht="15" hidden="false" customHeight="false" outlineLevel="0" collapsed="false">
      <c r="A569" s="8" t="n">
        <v>565</v>
      </c>
      <c r="B569" s="13"/>
      <c r="C569" s="25"/>
      <c r="D569" s="26" t="str">
        <f aca="false">IF($C569="","",IFERROR(IF(INDEX(Bolalar!$B$5:$B$1804,MATCH($C569,Bolalar!$I$5:$I$1804,0))="","",INDEX(Bolalar!$B$5:$B$1804,MATCH($C569,Bolalar!$I$5:$I$1804,0))),""))</f>
        <v/>
      </c>
      <c r="E569" s="15" t="str">
        <f aca="false">IF($C569="","",IFERROR(IF(INDEX(Bolalar!$C$5:$C$1804,MATCH($C569,Bolalar!$I$5:$I$1804,0))="","",INDEX(Bolalar!$C$5:$C$1804,MATCH($C569,Bolalar!$I$5:$I$1804,0))),""))</f>
        <v/>
      </c>
      <c r="F569" s="24"/>
      <c r="G569" s="14" t="str">
        <f aca="false">IF(OR($E569="",$B569=""),"",INT(($B569-$E569)/365.25))</f>
        <v/>
      </c>
      <c r="H569" s="14" t="str">
        <f aca="false">IF($G569="","",IF($G569&lt;=5,"Ha","Yo'q"))</f>
        <v/>
      </c>
      <c r="I569" s="12"/>
      <c r="J569" s="12"/>
      <c r="K569" s="28" t="n">
        <f aca="false">IF(AND($C569&lt;&gt;"",$H569="Ha",$B569&gt;=Boshqaruv!$C$9,$B569&lt;=Boshqaruv!$C$10),IF(COUNTIFS($C$4:$C568,$C569,$H$4:$H568,"Ha",$B$4:$B568,"&gt;="&amp;Boshqaruv!$C$9,$B$4:$B568,"&lt;="&amp;Boshqaruv!$C$10)=0,1,0),0)</f>
        <v>0</v>
      </c>
    </row>
    <row r="570" customFormat="false" ht="15" hidden="false" customHeight="false" outlineLevel="0" collapsed="false">
      <c r="A570" s="8" t="n">
        <v>566</v>
      </c>
      <c r="B570" s="13"/>
      <c r="C570" s="25"/>
      <c r="D570" s="26" t="str">
        <f aca="false">IF($C570="","",IFERROR(IF(INDEX(Bolalar!$B$5:$B$1804,MATCH($C570,Bolalar!$I$5:$I$1804,0))="","",INDEX(Bolalar!$B$5:$B$1804,MATCH($C570,Bolalar!$I$5:$I$1804,0))),""))</f>
        <v/>
      </c>
      <c r="E570" s="15" t="str">
        <f aca="false">IF($C570="","",IFERROR(IF(INDEX(Bolalar!$C$5:$C$1804,MATCH($C570,Bolalar!$I$5:$I$1804,0))="","",INDEX(Bolalar!$C$5:$C$1804,MATCH($C570,Bolalar!$I$5:$I$1804,0))),""))</f>
        <v/>
      </c>
      <c r="F570" s="24"/>
      <c r="G570" s="14" t="str">
        <f aca="false">IF(OR($E570="",$B570=""),"",INT(($B570-$E570)/365.25))</f>
        <v/>
      </c>
      <c r="H570" s="14" t="str">
        <f aca="false">IF($G570="","",IF($G570&lt;=5,"Ha","Yo'q"))</f>
        <v/>
      </c>
      <c r="I570" s="12"/>
      <c r="J570" s="12"/>
      <c r="K570" s="28" t="n">
        <f aca="false">IF(AND($C570&lt;&gt;"",$H570="Ha",$B570&gt;=Boshqaruv!$C$9,$B570&lt;=Boshqaruv!$C$10),IF(COUNTIFS($C$4:$C569,$C570,$H$4:$H569,"Ha",$B$4:$B569,"&gt;="&amp;Boshqaruv!$C$9,$B$4:$B569,"&lt;="&amp;Boshqaruv!$C$10)=0,1,0),0)</f>
        <v>0</v>
      </c>
    </row>
    <row r="571" customFormat="false" ht="15" hidden="false" customHeight="false" outlineLevel="0" collapsed="false">
      <c r="A571" s="8" t="n">
        <v>567</v>
      </c>
      <c r="B571" s="13"/>
      <c r="C571" s="25"/>
      <c r="D571" s="26" t="str">
        <f aca="false">IF($C571="","",IFERROR(IF(INDEX(Bolalar!$B$5:$B$1804,MATCH($C571,Bolalar!$I$5:$I$1804,0))="","",INDEX(Bolalar!$B$5:$B$1804,MATCH($C571,Bolalar!$I$5:$I$1804,0))),""))</f>
        <v/>
      </c>
      <c r="E571" s="15" t="str">
        <f aca="false">IF($C571="","",IFERROR(IF(INDEX(Bolalar!$C$5:$C$1804,MATCH($C571,Bolalar!$I$5:$I$1804,0))="","",INDEX(Bolalar!$C$5:$C$1804,MATCH($C571,Bolalar!$I$5:$I$1804,0))),""))</f>
        <v/>
      </c>
      <c r="F571" s="24"/>
      <c r="G571" s="14" t="str">
        <f aca="false">IF(OR($E571="",$B571=""),"",INT(($B571-$E571)/365.25))</f>
        <v/>
      </c>
      <c r="H571" s="14" t="str">
        <f aca="false">IF($G571="","",IF($G571&lt;=5,"Ha","Yo'q"))</f>
        <v/>
      </c>
      <c r="I571" s="12"/>
      <c r="J571" s="12"/>
      <c r="K571" s="28" t="n">
        <f aca="false">IF(AND($C571&lt;&gt;"",$H571="Ha",$B571&gt;=Boshqaruv!$C$9,$B571&lt;=Boshqaruv!$C$10),IF(COUNTIFS($C$4:$C570,$C571,$H$4:$H570,"Ha",$B$4:$B570,"&gt;="&amp;Boshqaruv!$C$9,$B$4:$B570,"&lt;="&amp;Boshqaruv!$C$10)=0,1,0),0)</f>
        <v>0</v>
      </c>
    </row>
    <row r="572" customFormat="false" ht="15" hidden="false" customHeight="false" outlineLevel="0" collapsed="false">
      <c r="A572" s="8" t="n">
        <v>568</v>
      </c>
      <c r="B572" s="13"/>
      <c r="C572" s="25"/>
      <c r="D572" s="26" t="str">
        <f aca="false">IF($C572="","",IFERROR(IF(INDEX(Bolalar!$B$5:$B$1804,MATCH($C572,Bolalar!$I$5:$I$1804,0))="","",INDEX(Bolalar!$B$5:$B$1804,MATCH($C572,Bolalar!$I$5:$I$1804,0))),""))</f>
        <v/>
      </c>
      <c r="E572" s="15" t="str">
        <f aca="false">IF($C572="","",IFERROR(IF(INDEX(Bolalar!$C$5:$C$1804,MATCH($C572,Bolalar!$I$5:$I$1804,0))="","",INDEX(Bolalar!$C$5:$C$1804,MATCH($C572,Bolalar!$I$5:$I$1804,0))),""))</f>
        <v/>
      </c>
      <c r="F572" s="24"/>
      <c r="G572" s="14" t="str">
        <f aca="false">IF(OR($E572="",$B572=""),"",INT(($B572-$E572)/365.25))</f>
        <v/>
      </c>
      <c r="H572" s="14" t="str">
        <f aca="false">IF($G572="","",IF($G572&lt;=5,"Ha","Yo'q"))</f>
        <v/>
      </c>
      <c r="I572" s="12"/>
      <c r="J572" s="12"/>
      <c r="K572" s="28" t="n">
        <f aca="false">IF(AND($C572&lt;&gt;"",$H572="Ha",$B572&gt;=Boshqaruv!$C$9,$B572&lt;=Boshqaruv!$C$10),IF(COUNTIFS($C$4:$C571,$C572,$H$4:$H571,"Ha",$B$4:$B571,"&gt;="&amp;Boshqaruv!$C$9,$B$4:$B571,"&lt;="&amp;Boshqaruv!$C$10)=0,1,0),0)</f>
        <v>0</v>
      </c>
    </row>
    <row r="573" customFormat="false" ht="15" hidden="false" customHeight="false" outlineLevel="0" collapsed="false">
      <c r="A573" s="8" t="n">
        <v>569</v>
      </c>
      <c r="B573" s="13"/>
      <c r="C573" s="25"/>
      <c r="D573" s="26" t="str">
        <f aca="false">IF($C573="","",IFERROR(IF(INDEX(Bolalar!$B$5:$B$1804,MATCH($C573,Bolalar!$I$5:$I$1804,0))="","",INDEX(Bolalar!$B$5:$B$1804,MATCH($C573,Bolalar!$I$5:$I$1804,0))),""))</f>
        <v/>
      </c>
      <c r="E573" s="15" t="str">
        <f aca="false">IF($C573="","",IFERROR(IF(INDEX(Bolalar!$C$5:$C$1804,MATCH($C573,Bolalar!$I$5:$I$1804,0))="","",INDEX(Bolalar!$C$5:$C$1804,MATCH($C573,Bolalar!$I$5:$I$1804,0))),""))</f>
        <v/>
      </c>
      <c r="F573" s="24"/>
      <c r="G573" s="14" t="str">
        <f aca="false">IF(OR($E573="",$B573=""),"",INT(($B573-$E573)/365.25))</f>
        <v/>
      </c>
      <c r="H573" s="14" t="str">
        <f aca="false">IF($G573="","",IF($G573&lt;=5,"Ha","Yo'q"))</f>
        <v/>
      </c>
      <c r="I573" s="12"/>
      <c r="J573" s="12"/>
      <c r="K573" s="28" t="n">
        <f aca="false">IF(AND($C573&lt;&gt;"",$H573="Ha",$B573&gt;=Boshqaruv!$C$9,$B573&lt;=Boshqaruv!$C$10),IF(COUNTIFS($C$4:$C572,$C573,$H$4:$H572,"Ha",$B$4:$B572,"&gt;="&amp;Boshqaruv!$C$9,$B$4:$B572,"&lt;="&amp;Boshqaruv!$C$10)=0,1,0),0)</f>
        <v>0</v>
      </c>
    </row>
    <row r="574" customFormat="false" ht="15" hidden="false" customHeight="false" outlineLevel="0" collapsed="false">
      <c r="A574" s="8" t="n">
        <v>570</v>
      </c>
      <c r="B574" s="13"/>
      <c r="C574" s="25"/>
      <c r="D574" s="26" t="str">
        <f aca="false">IF($C574="","",IFERROR(IF(INDEX(Bolalar!$B$5:$B$1804,MATCH($C574,Bolalar!$I$5:$I$1804,0))="","",INDEX(Bolalar!$B$5:$B$1804,MATCH($C574,Bolalar!$I$5:$I$1804,0))),""))</f>
        <v/>
      </c>
      <c r="E574" s="15" t="str">
        <f aca="false">IF($C574="","",IFERROR(IF(INDEX(Bolalar!$C$5:$C$1804,MATCH($C574,Bolalar!$I$5:$I$1804,0))="","",INDEX(Bolalar!$C$5:$C$1804,MATCH($C574,Bolalar!$I$5:$I$1804,0))),""))</f>
        <v/>
      </c>
      <c r="F574" s="24"/>
      <c r="G574" s="14" t="str">
        <f aca="false">IF(OR($E574="",$B574=""),"",INT(($B574-$E574)/365.25))</f>
        <v/>
      </c>
      <c r="H574" s="14" t="str">
        <f aca="false">IF($G574="","",IF($G574&lt;=5,"Ha","Yo'q"))</f>
        <v/>
      </c>
      <c r="I574" s="12"/>
      <c r="J574" s="12"/>
      <c r="K574" s="28" t="n">
        <f aca="false">IF(AND($C574&lt;&gt;"",$H574="Ha",$B574&gt;=Boshqaruv!$C$9,$B574&lt;=Boshqaruv!$C$10),IF(COUNTIFS($C$4:$C573,$C574,$H$4:$H573,"Ha",$B$4:$B573,"&gt;="&amp;Boshqaruv!$C$9,$B$4:$B573,"&lt;="&amp;Boshqaruv!$C$10)=0,1,0),0)</f>
        <v>0</v>
      </c>
    </row>
    <row r="575" customFormat="false" ht="15" hidden="false" customHeight="false" outlineLevel="0" collapsed="false">
      <c r="A575" s="8" t="n">
        <v>571</v>
      </c>
      <c r="B575" s="13"/>
      <c r="C575" s="25"/>
      <c r="D575" s="26" t="str">
        <f aca="false">IF($C575="","",IFERROR(IF(INDEX(Bolalar!$B$5:$B$1804,MATCH($C575,Bolalar!$I$5:$I$1804,0))="","",INDEX(Bolalar!$B$5:$B$1804,MATCH($C575,Bolalar!$I$5:$I$1804,0))),""))</f>
        <v/>
      </c>
      <c r="E575" s="15" t="str">
        <f aca="false">IF($C575="","",IFERROR(IF(INDEX(Bolalar!$C$5:$C$1804,MATCH($C575,Bolalar!$I$5:$I$1804,0))="","",INDEX(Bolalar!$C$5:$C$1804,MATCH($C575,Bolalar!$I$5:$I$1804,0))),""))</f>
        <v/>
      </c>
      <c r="F575" s="24"/>
      <c r="G575" s="14" t="str">
        <f aca="false">IF(OR($E575="",$B575=""),"",INT(($B575-$E575)/365.25))</f>
        <v/>
      </c>
      <c r="H575" s="14" t="str">
        <f aca="false">IF($G575="","",IF($G575&lt;=5,"Ha","Yo'q"))</f>
        <v/>
      </c>
      <c r="I575" s="12"/>
      <c r="J575" s="12"/>
      <c r="K575" s="28" t="n">
        <f aca="false">IF(AND($C575&lt;&gt;"",$H575="Ha",$B575&gt;=Boshqaruv!$C$9,$B575&lt;=Boshqaruv!$C$10),IF(COUNTIFS($C$4:$C574,$C575,$H$4:$H574,"Ha",$B$4:$B574,"&gt;="&amp;Boshqaruv!$C$9,$B$4:$B574,"&lt;="&amp;Boshqaruv!$C$10)=0,1,0),0)</f>
        <v>0</v>
      </c>
    </row>
    <row r="576" customFormat="false" ht="15" hidden="false" customHeight="false" outlineLevel="0" collapsed="false">
      <c r="A576" s="8" t="n">
        <v>572</v>
      </c>
      <c r="B576" s="13"/>
      <c r="C576" s="25"/>
      <c r="D576" s="26" t="str">
        <f aca="false">IF($C576="","",IFERROR(IF(INDEX(Bolalar!$B$5:$B$1804,MATCH($C576,Bolalar!$I$5:$I$1804,0))="","",INDEX(Bolalar!$B$5:$B$1804,MATCH($C576,Bolalar!$I$5:$I$1804,0))),""))</f>
        <v/>
      </c>
      <c r="E576" s="15" t="str">
        <f aca="false">IF($C576="","",IFERROR(IF(INDEX(Bolalar!$C$5:$C$1804,MATCH($C576,Bolalar!$I$5:$I$1804,0))="","",INDEX(Bolalar!$C$5:$C$1804,MATCH($C576,Bolalar!$I$5:$I$1804,0))),""))</f>
        <v/>
      </c>
      <c r="F576" s="24"/>
      <c r="G576" s="14" t="str">
        <f aca="false">IF(OR($E576="",$B576=""),"",INT(($B576-$E576)/365.25))</f>
        <v/>
      </c>
      <c r="H576" s="14" t="str">
        <f aca="false">IF($G576="","",IF($G576&lt;=5,"Ha","Yo'q"))</f>
        <v/>
      </c>
      <c r="I576" s="12"/>
      <c r="J576" s="12"/>
      <c r="K576" s="28" t="n">
        <f aca="false">IF(AND($C576&lt;&gt;"",$H576="Ha",$B576&gt;=Boshqaruv!$C$9,$B576&lt;=Boshqaruv!$C$10),IF(COUNTIFS($C$4:$C575,$C576,$H$4:$H575,"Ha",$B$4:$B575,"&gt;="&amp;Boshqaruv!$C$9,$B$4:$B575,"&lt;="&amp;Boshqaruv!$C$10)=0,1,0),0)</f>
        <v>0</v>
      </c>
    </row>
    <row r="577" customFormat="false" ht="15" hidden="false" customHeight="false" outlineLevel="0" collapsed="false">
      <c r="A577" s="8" t="n">
        <v>573</v>
      </c>
      <c r="B577" s="13"/>
      <c r="C577" s="25"/>
      <c r="D577" s="26" t="str">
        <f aca="false">IF($C577="","",IFERROR(IF(INDEX(Bolalar!$B$5:$B$1804,MATCH($C577,Bolalar!$I$5:$I$1804,0))="","",INDEX(Bolalar!$B$5:$B$1804,MATCH($C577,Bolalar!$I$5:$I$1804,0))),""))</f>
        <v/>
      </c>
      <c r="E577" s="15" t="str">
        <f aca="false">IF($C577="","",IFERROR(IF(INDEX(Bolalar!$C$5:$C$1804,MATCH($C577,Bolalar!$I$5:$I$1804,0))="","",INDEX(Bolalar!$C$5:$C$1804,MATCH($C577,Bolalar!$I$5:$I$1804,0))),""))</f>
        <v/>
      </c>
      <c r="F577" s="24"/>
      <c r="G577" s="14" t="str">
        <f aca="false">IF(OR($E577="",$B577=""),"",INT(($B577-$E577)/365.25))</f>
        <v/>
      </c>
      <c r="H577" s="14" t="str">
        <f aca="false">IF($G577="","",IF($G577&lt;=5,"Ha","Yo'q"))</f>
        <v/>
      </c>
      <c r="I577" s="12"/>
      <c r="J577" s="12"/>
      <c r="K577" s="28" t="n">
        <f aca="false">IF(AND($C577&lt;&gt;"",$H577="Ha",$B577&gt;=Boshqaruv!$C$9,$B577&lt;=Boshqaruv!$C$10),IF(COUNTIFS($C$4:$C576,$C577,$H$4:$H576,"Ha",$B$4:$B576,"&gt;="&amp;Boshqaruv!$C$9,$B$4:$B576,"&lt;="&amp;Boshqaruv!$C$10)=0,1,0),0)</f>
        <v>0</v>
      </c>
    </row>
    <row r="578" customFormat="false" ht="15" hidden="false" customHeight="false" outlineLevel="0" collapsed="false">
      <c r="A578" s="8" t="n">
        <v>574</v>
      </c>
      <c r="B578" s="13"/>
      <c r="C578" s="25"/>
      <c r="D578" s="26" t="str">
        <f aca="false">IF($C578="","",IFERROR(IF(INDEX(Bolalar!$B$5:$B$1804,MATCH($C578,Bolalar!$I$5:$I$1804,0))="","",INDEX(Bolalar!$B$5:$B$1804,MATCH($C578,Bolalar!$I$5:$I$1804,0))),""))</f>
        <v/>
      </c>
      <c r="E578" s="15" t="str">
        <f aca="false">IF($C578="","",IFERROR(IF(INDEX(Bolalar!$C$5:$C$1804,MATCH($C578,Bolalar!$I$5:$I$1804,0))="","",INDEX(Bolalar!$C$5:$C$1804,MATCH($C578,Bolalar!$I$5:$I$1804,0))),""))</f>
        <v/>
      </c>
      <c r="F578" s="24"/>
      <c r="G578" s="14" t="str">
        <f aca="false">IF(OR($E578="",$B578=""),"",INT(($B578-$E578)/365.25))</f>
        <v/>
      </c>
      <c r="H578" s="14" t="str">
        <f aca="false">IF($G578="","",IF($G578&lt;=5,"Ha","Yo'q"))</f>
        <v/>
      </c>
      <c r="I578" s="12"/>
      <c r="J578" s="12"/>
      <c r="K578" s="28" t="n">
        <f aca="false">IF(AND($C578&lt;&gt;"",$H578="Ha",$B578&gt;=Boshqaruv!$C$9,$B578&lt;=Boshqaruv!$C$10),IF(COUNTIFS($C$4:$C577,$C578,$H$4:$H577,"Ha",$B$4:$B577,"&gt;="&amp;Boshqaruv!$C$9,$B$4:$B577,"&lt;="&amp;Boshqaruv!$C$10)=0,1,0),0)</f>
        <v>0</v>
      </c>
    </row>
    <row r="579" customFormat="false" ht="15" hidden="false" customHeight="false" outlineLevel="0" collapsed="false">
      <c r="A579" s="8" t="n">
        <v>575</v>
      </c>
      <c r="B579" s="13"/>
      <c r="C579" s="25"/>
      <c r="D579" s="26" t="str">
        <f aca="false">IF($C579="","",IFERROR(IF(INDEX(Bolalar!$B$5:$B$1804,MATCH($C579,Bolalar!$I$5:$I$1804,0))="","",INDEX(Bolalar!$B$5:$B$1804,MATCH($C579,Bolalar!$I$5:$I$1804,0))),""))</f>
        <v/>
      </c>
      <c r="E579" s="15" t="str">
        <f aca="false">IF($C579="","",IFERROR(IF(INDEX(Bolalar!$C$5:$C$1804,MATCH($C579,Bolalar!$I$5:$I$1804,0))="","",INDEX(Bolalar!$C$5:$C$1804,MATCH($C579,Bolalar!$I$5:$I$1804,0))),""))</f>
        <v/>
      </c>
      <c r="F579" s="24"/>
      <c r="G579" s="14" t="str">
        <f aca="false">IF(OR($E579="",$B579=""),"",INT(($B579-$E579)/365.25))</f>
        <v/>
      </c>
      <c r="H579" s="14" t="str">
        <f aca="false">IF($G579="","",IF($G579&lt;=5,"Ha","Yo'q"))</f>
        <v/>
      </c>
      <c r="I579" s="12"/>
      <c r="J579" s="12"/>
      <c r="K579" s="28" t="n">
        <f aca="false">IF(AND($C579&lt;&gt;"",$H579="Ha",$B579&gt;=Boshqaruv!$C$9,$B579&lt;=Boshqaruv!$C$10),IF(COUNTIFS($C$4:$C578,$C579,$H$4:$H578,"Ha",$B$4:$B578,"&gt;="&amp;Boshqaruv!$C$9,$B$4:$B578,"&lt;="&amp;Boshqaruv!$C$10)=0,1,0),0)</f>
        <v>0</v>
      </c>
    </row>
    <row r="580" customFormat="false" ht="15" hidden="false" customHeight="false" outlineLevel="0" collapsed="false">
      <c r="A580" s="8" t="n">
        <v>576</v>
      </c>
      <c r="B580" s="13"/>
      <c r="C580" s="25"/>
      <c r="D580" s="26" t="str">
        <f aca="false">IF($C580="","",IFERROR(IF(INDEX(Bolalar!$B$5:$B$1804,MATCH($C580,Bolalar!$I$5:$I$1804,0))="","",INDEX(Bolalar!$B$5:$B$1804,MATCH($C580,Bolalar!$I$5:$I$1804,0))),""))</f>
        <v/>
      </c>
      <c r="E580" s="15" t="str">
        <f aca="false">IF($C580="","",IFERROR(IF(INDEX(Bolalar!$C$5:$C$1804,MATCH($C580,Bolalar!$I$5:$I$1804,0))="","",INDEX(Bolalar!$C$5:$C$1804,MATCH($C580,Bolalar!$I$5:$I$1804,0))),""))</f>
        <v/>
      </c>
      <c r="F580" s="24"/>
      <c r="G580" s="14" t="str">
        <f aca="false">IF(OR($E580="",$B580=""),"",INT(($B580-$E580)/365.25))</f>
        <v/>
      </c>
      <c r="H580" s="14" t="str">
        <f aca="false">IF($G580="","",IF($G580&lt;=5,"Ha","Yo'q"))</f>
        <v/>
      </c>
      <c r="I580" s="12"/>
      <c r="J580" s="12"/>
      <c r="K580" s="28" t="n">
        <f aca="false">IF(AND($C580&lt;&gt;"",$H580="Ha",$B580&gt;=Boshqaruv!$C$9,$B580&lt;=Boshqaruv!$C$10),IF(COUNTIFS($C$4:$C579,$C580,$H$4:$H579,"Ha",$B$4:$B579,"&gt;="&amp;Boshqaruv!$C$9,$B$4:$B579,"&lt;="&amp;Boshqaruv!$C$10)=0,1,0),0)</f>
        <v>0</v>
      </c>
    </row>
    <row r="581" customFormat="false" ht="15" hidden="false" customHeight="false" outlineLevel="0" collapsed="false">
      <c r="A581" s="8" t="n">
        <v>577</v>
      </c>
      <c r="B581" s="13"/>
      <c r="C581" s="25"/>
      <c r="D581" s="26" t="str">
        <f aca="false">IF($C581="","",IFERROR(IF(INDEX(Bolalar!$B$5:$B$1804,MATCH($C581,Bolalar!$I$5:$I$1804,0))="","",INDEX(Bolalar!$B$5:$B$1804,MATCH($C581,Bolalar!$I$5:$I$1804,0))),""))</f>
        <v/>
      </c>
      <c r="E581" s="15" t="str">
        <f aca="false">IF($C581="","",IFERROR(IF(INDEX(Bolalar!$C$5:$C$1804,MATCH($C581,Bolalar!$I$5:$I$1804,0))="","",INDEX(Bolalar!$C$5:$C$1804,MATCH($C581,Bolalar!$I$5:$I$1804,0))),""))</f>
        <v/>
      </c>
      <c r="F581" s="24"/>
      <c r="G581" s="14" t="str">
        <f aca="false">IF(OR($E581="",$B581=""),"",INT(($B581-$E581)/365.25))</f>
        <v/>
      </c>
      <c r="H581" s="14" t="str">
        <f aca="false">IF($G581="","",IF($G581&lt;=5,"Ha","Yo'q"))</f>
        <v/>
      </c>
      <c r="I581" s="12"/>
      <c r="J581" s="12"/>
      <c r="K581" s="28" t="n">
        <f aca="false">IF(AND($C581&lt;&gt;"",$H581="Ha",$B581&gt;=Boshqaruv!$C$9,$B581&lt;=Boshqaruv!$C$10),IF(COUNTIFS($C$4:$C580,$C581,$H$4:$H580,"Ha",$B$4:$B580,"&gt;="&amp;Boshqaruv!$C$9,$B$4:$B580,"&lt;="&amp;Boshqaruv!$C$10)=0,1,0),0)</f>
        <v>0</v>
      </c>
    </row>
    <row r="582" customFormat="false" ht="15" hidden="false" customHeight="false" outlineLevel="0" collapsed="false">
      <c r="A582" s="8" t="n">
        <v>578</v>
      </c>
      <c r="B582" s="13"/>
      <c r="C582" s="25"/>
      <c r="D582" s="26" t="str">
        <f aca="false">IF($C582="","",IFERROR(IF(INDEX(Bolalar!$B$5:$B$1804,MATCH($C582,Bolalar!$I$5:$I$1804,0))="","",INDEX(Bolalar!$B$5:$B$1804,MATCH($C582,Bolalar!$I$5:$I$1804,0))),""))</f>
        <v/>
      </c>
      <c r="E582" s="15" t="str">
        <f aca="false">IF($C582="","",IFERROR(IF(INDEX(Bolalar!$C$5:$C$1804,MATCH($C582,Bolalar!$I$5:$I$1804,0))="","",INDEX(Bolalar!$C$5:$C$1804,MATCH($C582,Bolalar!$I$5:$I$1804,0))),""))</f>
        <v/>
      </c>
      <c r="F582" s="24"/>
      <c r="G582" s="14" t="str">
        <f aca="false">IF(OR($E582="",$B582=""),"",INT(($B582-$E582)/365.25))</f>
        <v/>
      </c>
      <c r="H582" s="14" t="str">
        <f aca="false">IF($G582="","",IF($G582&lt;=5,"Ha","Yo'q"))</f>
        <v/>
      </c>
      <c r="I582" s="12"/>
      <c r="J582" s="12"/>
      <c r="K582" s="28" t="n">
        <f aca="false">IF(AND($C582&lt;&gt;"",$H582="Ha",$B582&gt;=Boshqaruv!$C$9,$B582&lt;=Boshqaruv!$C$10),IF(COUNTIFS($C$4:$C581,$C582,$H$4:$H581,"Ha",$B$4:$B581,"&gt;="&amp;Boshqaruv!$C$9,$B$4:$B581,"&lt;="&amp;Boshqaruv!$C$10)=0,1,0),0)</f>
        <v>0</v>
      </c>
    </row>
    <row r="583" customFormat="false" ht="15" hidden="false" customHeight="false" outlineLevel="0" collapsed="false">
      <c r="A583" s="8" t="n">
        <v>579</v>
      </c>
      <c r="B583" s="13"/>
      <c r="C583" s="25"/>
      <c r="D583" s="26" t="str">
        <f aca="false">IF($C583="","",IFERROR(IF(INDEX(Bolalar!$B$5:$B$1804,MATCH($C583,Bolalar!$I$5:$I$1804,0))="","",INDEX(Bolalar!$B$5:$B$1804,MATCH($C583,Bolalar!$I$5:$I$1804,0))),""))</f>
        <v/>
      </c>
      <c r="E583" s="15" t="str">
        <f aca="false">IF($C583="","",IFERROR(IF(INDEX(Bolalar!$C$5:$C$1804,MATCH($C583,Bolalar!$I$5:$I$1804,0))="","",INDEX(Bolalar!$C$5:$C$1804,MATCH($C583,Bolalar!$I$5:$I$1804,0))),""))</f>
        <v/>
      </c>
      <c r="F583" s="24"/>
      <c r="G583" s="14" t="str">
        <f aca="false">IF(OR($E583="",$B583=""),"",INT(($B583-$E583)/365.25))</f>
        <v/>
      </c>
      <c r="H583" s="14" t="str">
        <f aca="false">IF($G583="","",IF($G583&lt;=5,"Ha","Yo'q"))</f>
        <v/>
      </c>
      <c r="I583" s="12"/>
      <c r="J583" s="12"/>
      <c r="K583" s="28" t="n">
        <f aca="false">IF(AND($C583&lt;&gt;"",$H583="Ha",$B583&gt;=Boshqaruv!$C$9,$B583&lt;=Boshqaruv!$C$10),IF(COUNTIFS($C$4:$C582,$C583,$H$4:$H582,"Ha",$B$4:$B582,"&gt;="&amp;Boshqaruv!$C$9,$B$4:$B582,"&lt;="&amp;Boshqaruv!$C$10)=0,1,0),0)</f>
        <v>0</v>
      </c>
    </row>
    <row r="584" customFormat="false" ht="15" hidden="false" customHeight="false" outlineLevel="0" collapsed="false">
      <c r="A584" s="8" t="n">
        <v>580</v>
      </c>
      <c r="B584" s="13"/>
      <c r="C584" s="25"/>
      <c r="D584" s="26" t="str">
        <f aca="false">IF($C584="","",IFERROR(IF(INDEX(Bolalar!$B$5:$B$1804,MATCH($C584,Bolalar!$I$5:$I$1804,0))="","",INDEX(Bolalar!$B$5:$B$1804,MATCH($C584,Bolalar!$I$5:$I$1804,0))),""))</f>
        <v/>
      </c>
      <c r="E584" s="15" t="str">
        <f aca="false">IF($C584="","",IFERROR(IF(INDEX(Bolalar!$C$5:$C$1804,MATCH($C584,Bolalar!$I$5:$I$1804,0))="","",INDEX(Bolalar!$C$5:$C$1804,MATCH($C584,Bolalar!$I$5:$I$1804,0))),""))</f>
        <v/>
      </c>
      <c r="F584" s="24"/>
      <c r="G584" s="14" t="str">
        <f aca="false">IF(OR($E584="",$B584=""),"",INT(($B584-$E584)/365.25))</f>
        <v/>
      </c>
      <c r="H584" s="14" t="str">
        <f aca="false">IF($G584="","",IF($G584&lt;=5,"Ha","Yo'q"))</f>
        <v/>
      </c>
      <c r="I584" s="12"/>
      <c r="J584" s="12"/>
      <c r="K584" s="28" t="n">
        <f aca="false">IF(AND($C584&lt;&gt;"",$H584="Ha",$B584&gt;=Boshqaruv!$C$9,$B584&lt;=Boshqaruv!$C$10),IF(COUNTIFS($C$4:$C583,$C584,$H$4:$H583,"Ha",$B$4:$B583,"&gt;="&amp;Boshqaruv!$C$9,$B$4:$B583,"&lt;="&amp;Boshqaruv!$C$10)=0,1,0),0)</f>
        <v>0</v>
      </c>
    </row>
    <row r="585" customFormat="false" ht="15" hidden="false" customHeight="false" outlineLevel="0" collapsed="false">
      <c r="A585" s="8" t="n">
        <v>581</v>
      </c>
      <c r="B585" s="13"/>
      <c r="C585" s="25"/>
      <c r="D585" s="26" t="str">
        <f aca="false">IF($C585="","",IFERROR(IF(INDEX(Bolalar!$B$5:$B$1804,MATCH($C585,Bolalar!$I$5:$I$1804,0))="","",INDEX(Bolalar!$B$5:$B$1804,MATCH($C585,Bolalar!$I$5:$I$1804,0))),""))</f>
        <v/>
      </c>
      <c r="E585" s="15" t="str">
        <f aca="false">IF($C585="","",IFERROR(IF(INDEX(Bolalar!$C$5:$C$1804,MATCH($C585,Bolalar!$I$5:$I$1804,0))="","",INDEX(Bolalar!$C$5:$C$1804,MATCH($C585,Bolalar!$I$5:$I$1804,0))),""))</f>
        <v/>
      </c>
      <c r="F585" s="24"/>
      <c r="G585" s="14" t="str">
        <f aca="false">IF(OR($E585="",$B585=""),"",INT(($B585-$E585)/365.25))</f>
        <v/>
      </c>
      <c r="H585" s="14" t="str">
        <f aca="false">IF($G585="","",IF($G585&lt;=5,"Ha","Yo'q"))</f>
        <v/>
      </c>
      <c r="I585" s="12"/>
      <c r="J585" s="12"/>
      <c r="K585" s="28" t="n">
        <f aca="false">IF(AND($C585&lt;&gt;"",$H585="Ha",$B585&gt;=Boshqaruv!$C$9,$B585&lt;=Boshqaruv!$C$10),IF(COUNTIFS($C$4:$C584,$C585,$H$4:$H584,"Ha",$B$4:$B584,"&gt;="&amp;Boshqaruv!$C$9,$B$4:$B584,"&lt;="&amp;Boshqaruv!$C$10)=0,1,0),0)</f>
        <v>0</v>
      </c>
    </row>
    <row r="586" customFormat="false" ht="15" hidden="false" customHeight="false" outlineLevel="0" collapsed="false">
      <c r="A586" s="8" t="n">
        <v>582</v>
      </c>
      <c r="B586" s="13"/>
      <c r="C586" s="25"/>
      <c r="D586" s="26" t="str">
        <f aca="false">IF($C586="","",IFERROR(IF(INDEX(Bolalar!$B$5:$B$1804,MATCH($C586,Bolalar!$I$5:$I$1804,0))="","",INDEX(Bolalar!$B$5:$B$1804,MATCH($C586,Bolalar!$I$5:$I$1804,0))),""))</f>
        <v/>
      </c>
      <c r="E586" s="15" t="str">
        <f aca="false">IF($C586="","",IFERROR(IF(INDEX(Bolalar!$C$5:$C$1804,MATCH($C586,Bolalar!$I$5:$I$1804,0))="","",INDEX(Bolalar!$C$5:$C$1804,MATCH($C586,Bolalar!$I$5:$I$1804,0))),""))</f>
        <v/>
      </c>
      <c r="F586" s="24"/>
      <c r="G586" s="14" t="str">
        <f aca="false">IF(OR($E586="",$B586=""),"",INT(($B586-$E586)/365.25))</f>
        <v/>
      </c>
      <c r="H586" s="14" t="str">
        <f aca="false">IF($G586="","",IF($G586&lt;=5,"Ha","Yo'q"))</f>
        <v/>
      </c>
      <c r="I586" s="12"/>
      <c r="J586" s="12"/>
      <c r="K586" s="28" t="n">
        <f aca="false">IF(AND($C586&lt;&gt;"",$H586="Ha",$B586&gt;=Boshqaruv!$C$9,$B586&lt;=Boshqaruv!$C$10),IF(COUNTIFS($C$4:$C585,$C586,$H$4:$H585,"Ha",$B$4:$B585,"&gt;="&amp;Boshqaruv!$C$9,$B$4:$B585,"&lt;="&amp;Boshqaruv!$C$10)=0,1,0),0)</f>
        <v>0</v>
      </c>
    </row>
    <row r="587" customFormat="false" ht="15" hidden="false" customHeight="false" outlineLevel="0" collapsed="false">
      <c r="A587" s="8" t="n">
        <v>583</v>
      </c>
      <c r="B587" s="13"/>
      <c r="C587" s="25"/>
      <c r="D587" s="26" t="str">
        <f aca="false">IF($C587="","",IFERROR(IF(INDEX(Bolalar!$B$5:$B$1804,MATCH($C587,Bolalar!$I$5:$I$1804,0))="","",INDEX(Bolalar!$B$5:$B$1804,MATCH($C587,Bolalar!$I$5:$I$1804,0))),""))</f>
        <v/>
      </c>
      <c r="E587" s="15" t="str">
        <f aca="false">IF($C587="","",IFERROR(IF(INDEX(Bolalar!$C$5:$C$1804,MATCH($C587,Bolalar!$I$5:$I$1804,0))="","",INDEX(Bolalar!$C$5:$C$1804,MATCH($C587,Bolalar!$I$5:$I$1804,0))),""))</f>
        <v/>
      </c>
      <c r="F587" s="24"/>
      <c r="G587" s="14" t="str">
        <f aca="false">IF(OR($E587="",$B587=""),"",INT(($B587-$E587)/365.25))</f>
        <v/>
      </c>
      <c r="H587" s="14" t="str">
        <f aca="false">IF($G587="","",IF($G587&lt;=5,"Ha","Yo'q"))</f>
        <v/>
      </c>
      <c r="I587" s="12"/>
      <c r="J587" s="12"/>
      <c r="K587" s="28" t="n">
        <f aca="false">IF(AND($C587&lt;&gt;"",$H587="Ha",$B587&gt;=Boshqaruv!$C$9,$B587&lt;=Boshqaruv!$C$10),IF(COUNTIFS($C$4:$C586,$C587,$H$4:$H586,"Ha",$B$4:$B586,"&gt;="&amp;Boshqaruv!$C$9,$B$4:$B586,"&lt;="&amp;Boshqaruv!$C$10)=0,1,0),0)</f>
        <v>0</v>
      </c>
    </row>
    <row r="588" customFormat="false" ht="15" hidden="false" customHeight="false" outlineLevel="0" collapsed="false">
      <c r="A588" s="8" t="n">
        <v>584</v>
      </c>
      <c r="B588" s="13"/>
      <c r="C588" s="25"/>
      <c r="D588" s="26" t="str">
        <f aca="false">IF($C588="","",IFERROR(IF(INDEX(Bolalar!$B$5:$B$1804,MATCH($C588,Bolalar!$I$5:$I$1804,0))="","",INDEX(Bolalar!$B$5:$B$1804,MATCH($C588,Bolalar!$I$5:$I$1804,0))),""))</f>
        <v/>
      </c>
      <c r="E588" s="15" t="str">
        <f aca="false">IF($C588="","",IFERROR(IF(INDEX(Bolalar!$C$5:$C$1804,MATCH($C588,Bolalar!$I$5:$I$1804,0))="","",INDEX(Bolalar!$C$5:$C$1804,MATCH($C588,Bolalar!$I$5:$I$1804,0))),""))</f>
        <v/>
      </c>
      <c r="F588" s="24"/>
      <c r="G588" s="14" t="str">
        <f aca="false">IF(OR($E588="",$B588=""),"",INT(($B588-$E588)/365.25))</f>
        <v/>
      </c>
      <c r="H588" s="14" t="str">
        <f aca="false">IF($G588="","",IF($G588&lt;=5,"Ha","Yo'q"))</f>
        <v/>
      </c>
      <c r="I588" s="12"/>
      <c r="J588" s="12"/>
      <c r="K588" s="28" t="n">
        <f aca="false">IF(AND($C588&lt;&gt;"",$H588="Ha",$B588&gt;=Boshqaruv!$C$9,$B588&lt;=Boshqaruv!$C$10),IF(COUNTIFS($C$4:$C587,$C588,$H$4:$H587,"Ha",$B$4:$B587,"&gt;="&amp;Boshqaruv!$C$9,$B$4:$B587,"&lt;="&amp;Boshqaruv!$C$10)=0,1,0),0)</f>
        <v>0</v>
      </c>
    </row>
    <row r="589" customFormat="false" ht="15" hidden="false" customHeight="false" outlineLevel="0" collapsed="false">
      <c r="A589" s="8" t="n">
        <v>585</v>
      </c>
      <c r="B589" s="13"/>
      <c r="C589" s="25"/>
      <c r="D589" s="26" t="str">
        <f aca="false">IF($C589="","",IFERROR(IF(INDEX(Bolalar!$B$5:$B$1804,MATCH($C589,Bolalar!$I$5:$I$1804,0))="","",INDEX(Bolalar!$B$5:$B$1804,MATCH($C589,Bolalar!$I$5:$I$1804,0))),""))</f>
        <v/>
      </c>
      <c r="E589" s="15" t="str">
        <f aca="false">IF($C589="","",IFERROR(IF(INDEX(Bolalar!$C$5:$C$1804,MATCH($C589,Bolalar!$I$5:$I$1804,0))="","",INDEX(Bolalar!$C$5:$C$1804,MATCH($C589,Bolalar!$I$5:$I$1804,0))),""))</f>
        <v/>
      </c>
      <c r="F589" s="24"/>
      <c r="G589" s="14" t="str">
        <f aca="false">IF(OR($E589="",$B589=""),"",INT(($B589-$E589)/365.25))</f>
        <v/>
      </c>
      <c r="H589" s="14" t="str">
        <f aca="false">IF($G589="","",IF($G589&lt;=5,"Ha","Yo'q"))</f>
        <v/>
      </c>
      <c r="I589" s="12"/>
      <c r="J589" s="12"/>
      <c r="K589" s="28" t="n">
        <f aca="false">IF(AND($C589&lt;&gt;"",$H589="Ha",$B589&gt;=Boshqaruv!$C$9,$B589&lt;=Boshqaruv!$C$10),IF(COUNTIFS($C$4:$C588,$C589,$H$4:$H588,"Ha",$B$4:$B588,"&gt;="&amp;Boshqaruv!$C$9,$B$4:$B588,"&lt;="&amp;Boshqaruv!$C$10)=0,1,0),0)</f>
        <v>0</v>
      </c>
    </row>
    <row r="590" customFormat="false" ht="15" hidden="false" customHeight="false" outlineLevel="0" collapsed="false">
      <c r="A590" s="8" t="n">
        <v>586</v>
      </c>
      <c r="B590" s="13"/>
      <c r="C590" s="25"/>
      <c r="D590" s="26" t="str">
        <f aca="false">IF($C590="","",IFERROR(IF(INDEX(Bolalar!$B$5:$B$1804,MATCH($C590,Bolalar!$I$5:$I$1804,0))="","",INDEX(Bolalar!$B$5:$B$1804,MATCH($C590,Bolalar!$I$5:$I$1804,0))),""))</f>
        <v/>
      </c>
      <c r="E590" s="15" t="str">
        <f aca="false">IF($C590="","",IFERROR(IF(INDEX(Bolalar!$C$5:$C$1804,MATCH($C590,Bolalar!$I$5:$I$1804,0))="","",INDEX(Bolalar!$C$5:$C$1804,MATCH($C590,Bolalar!$I$5:$I$1804,0))),""))</f>
        <v/>
      </c>
      <c r="F590" s="24"/>
      <c r="G590" s="14" t="str">
        <f aca="false">IF(OR($E590="",$B590=""),"",INT(($B590-$E590)/365.25))</f>
        <v/>
      </c>
      <c r="H590" s="14" t="str">
        <f aca="false">IF($G590="","",IF($G590&lt;=5,"Ha","Yo'q"))</f>
        <v/>
      </c>
      <c r="I590" s="12"/>
      <c r="J590" s="12"/>
      <c r="K590" s="28" t="n">
        <f aca="false">IF(AND($C590&lt;&gt;"",$H590="Ha",$B590&gt;=Boshqaruv!$C$9,$B590&lt;=Boshqaruv!$C$10),IF(COUNTIFS($C$4:$C589,$C590,$H$4:$H589,"Ha",$B$4:$B589,"&gt;="&amp;Boshqaruv!$C$9,$B$4:$B589,"&lt;="&amp;Boshqaruv!$C$10)=0,1,0),0)</f>
        <v>0</v>
      </c>
    </row>
    <row r="591" customFormat="false" ht="15" hidden="false" customHeight="false" outlineLevel="0" collapsed="false">
      <c r="A591" s="8" t="n">
        <v>587</v>
      </c>
      <c r="B591" s="13"/>
      <c r="C591" s="25"/>
      <c r="D591" s="26" t="str">
        <f aca="false">IF($C591="","",IFERROR(IF(INDEX(Bolalar!$B$5:$B$1804,MATCH($C591,Bolalar!$I$5:$I$1804,0))="","",INDEX(Bolalar!$B$5:$B$1804,MATCH($C591,Bolalar!$I$5:$I$1804,0))),""))</f>
        <v/>
      </c>
      <c r="E591" s="15" t="str">
        <f aca="false">IF($C591="","",IFERROR(IF(INDEX(Bolalar!$C$5:$C$1804,MATCH($C591,Bolalar!$I$5:$I$1804,0))="","",INDEX(Bolalar!$C$5:$C$1804,MATCH($C591,Bolalar!$I$5:$I$1804,0))),""))</f>
        <v/>
      </c>
      <c r="F591" s="24"/>
      <c r="G591" s="14" t="str">
        <f aca="false">IF(OR($E591="",$B591=""),"",INT(($B591-$E591)/365.25))</f>
        <v/>
      </c>
      <c r="H591" s="14" t="str">
        <f aca="false">IF($G591="","",IF($G591&lt;=5,"Ha","Yo'q"))</f>
        <v/>
      </c>
      <c r="I591" s="12"/>
      <c r="J591" s="12"/>
      <c r="K591" s="28" t="n">
        <f aca="false">IF(AND($C591&lt;&gt;"",$H591="Ha",$B591&gt;=Boshqaruv!$C$9,$B591&lt;=Boshqaruv!$C$10),IF(COUNTIFS($C$4:$C590,$C591,$H$4:$H590,"Ha",$B$4:$B590,"&gt;="&amp;Boshqaruv!$C$9,$B$4:$B590,"&lt;="&amp;Boshqaruv!$C$10)=0,1,0),0)</f>
        <v>0</v>
      </c>
    </row>
    <row r="592" customFormat="false" ht="15" hidden="false" customHeight="false" outlineLevel="0" collapsed="false">
      <c r="A592" s="8" t="n">
        <v>588</v>
      </c>
      <c r="B592" s="13"/>
      <c r="C592" s="25"/>
      <c r="D592" s="26" t="str">
        <f aca="false">IF($C592="","",IFERROR(IF(INDEX(Bolalar!$B$5:$B$1804,MATCH($C592,Bolalar!$I$5:$I$1804,0))="","",INDEX(Bolalar!$B$5:$B$1804,MATCH($C592,Bolalar!$I$5:$I$1804,0))),""))</f>
        <v/>
      </c>
      <c r="E592" s="15" t="str">
        <f aca="false">IF($C592="","",IFERROR(IF(INDEX(Bolalar!$C$5:$C$1804,MATCH($C592,Bolalar!$I$5:$I$1804,0))="","",INDEX(Bolalar!$C$5:$C$1804,MATCH($C592,Bolalar!$I$5:$I$1804,0))),""))</f>
        <v/>
      </c>
      <c r="F592" s="24"/>
      <c r="G592" s="14" t="str">
        <f aca="false">IF(OR($E592="",$B592=""),"",INT(($B592-$E592)/365.25))</f>
        <v/>
      </c>
      <c r="H592" s="14" t="str">
        <f aca="false">IF($G592="","",IF($G592&lt;=5,"Ha","Yo'q"))</f>
        <v/>
      </c>
      <c r="I592" s="12"/>
      <c r="J592" s="12"/>
      <c r="K592" s="28" t="n">
        <f aca="false">IF(AND($C592&lt;&gt;"",$H592="Ha",$B592&gt;=Boshqaruv!$C$9,$B592&lt;=Boshqaruv!$C$10),IF(COUNTIFS($C$4:$C591,$C592,$H$4:$H591,"Ha",$B$4:$B591,"&gt;="&amp;Boshqaruv!$C$9,$B$4:$B591,"&lt;="&amp;Boshqaruv!$C$10)=0,1,0),0)</f>
        <v>0</v>
      </c>
    </row>
    <row r="593" customFormat="false" ht="15" hidden="false" customHeight="false" outlineLevel="0" collapsed="false">
      <c r="A593" s="8" t="n">
        <v>589</v>
      </c>
      <c r="B593" s="13"/>
      <c r="C593" s="25"/>
      <c r="D593" s="26" t="str">
        <f aca="false">IF($C593="","",IFERROR(IF(INDEX(Bolalar!$B$5:$B$1804,MATCH($C593,Bolalar!$I$5:$I$1804,0))="","",INDEX(Bolalar!$B$5:$B$1804,MATCH($C593,Bolalar!$I$5:$I$1804,0))),""))</f>
        <v/>
      </c>
      <c r="E593" s="15" t="str">
        <f aca="false">IF($C593="","",IFERROR(IF(INDEX(Bolalar!$C$5:$C$1804,MATCH($C593,Bolalar!$I$5:$I$1804,0))="","",INDEX(Bolalar!$C$5:$C$1804,MATCH($C593,Bolalar!$I$5:$I$1804,0))),""))</f>
        <v/>
      </c>
      <c r="F593" s="24"/>
      <c r="G593" s="14" t="str">
        <f aca="false">IF(OR($E593="",$B593=""),"",INT(($B593-$E593)/365.25))</f>
        <v/>
      </c>
      <c r="H593" s="14" t="str">
        <f aca="false">IF($G593="","",IF($G593&lt;=5,"Ha","Yo'q"))</f>
        <v/>
      </c>
      <c r="I593" s="12"/>
      <c r="J593" s="12"/>
      <c r="K593" s="28" t="n">
        <f aca="false">IF(AND($C593&lt;&gt;"",$H593="Ha",$B593&gt;=Boshqaruv!$C$9,$B593&lt;=Boshqaruv!$C$10),IF(COUNTIFS($C$4:$C592,$C593,$H$4:$H592,"Ha",$B$4:$B592,"&gt;="&amp;Boshqaruv!$C$9,$B$4:$B592,"&lt;="&amp;Boshqaruv!$C$10)=0,1,0),0)</f>
        <v>0</v>
      </c>
    </row>
    <row r="594" customFormat="false" ht="15" hidden="false" customHeight="false" outlineLevel="0" collapsed="false">
      <c r="A594" s="8" t="n">
        <v>590</v>
      </c>
      <c r="B594" s="13"/>
      <c r="C594" s="25"/>
      <c r="D594" s="26" t="str">
        <f aca="false">IF($C594="","",IFERROR(IF(INDEX(Bolalar!$B$5:$B$1804,MATCH($C594,Bolalar!$I$5:$I$1804,0))="","",INDEX(Bolalar!$B$5:$B$1804,MATCH($C594,Bolalar!$I$5:$I$1804,0))),""))</f>
        <v/>
      </c>
      <c r="E594" s="15" t="str">
        <f aca="false">IF($C594="","",IFERROR(IF(INDEX(Bolalar!$C$5:$C$1804,MATCH($C594,Bolalar!$I$5:$I$1804,0))="","",INDEX(Bolalar!$C$5:$C$1804,MATCH($C594,Bolalar!$I$5:$I$1804,0))),""))</f>
        <v/>
      </c>
      <c r="F594" s="24"/>
      <c r="G594" s="14" t="str">
        <f aca="false">IF(OR($E594="",$B594=""),"",INT(($B594-$E594)/365.25))</f>
        <v/>
      </c>
      <c r="H594" s="14" t="str">
        <f aca="false">IF($G594="","",IF($G594&lt;=5,"Ha","Yo'q"))</f>
        <v/>
      </c>
      <c r="I594" s="12"/>
      <c r="J594" s="12"/>
      <c r="K594" s="28" t="n">
        <f aca="false">IF(AND($C594&lt;&gt;"",$H594="Ha",$B594&gt;=Boshqaruv!$C$9,$B594&lt;=Boshqaruv!$C$10),IF(COUNTIFS($C$4:$C593,$C594,$H$4:$H593,"Ha",$B$4:$B593,"&gt;="&amp;Boshqaruv!$C$9,$B$4:$B593,"&lt;="&amp;Boshqaruv!$C$10)=0,1,0),0)</f>
        <v>0</v>
      </c>
    </row>
    <row r="595" customFormat="false" ht="15" hidden="false" customHeight="false" outlineLevel="0" collapsed="false">
      <c r="A595" s="8" t="n">
        <v>591</v>
      </c>
      <c r="B595" s="13"/>
      <c r="C595" s="25"/>
      <c r="D595" s="26" t="str">
        <f aca="false">IF($C595="","",IFERROR(IF(INDEX(Bolalar!$B$5:$B$1804,MATCH($C595,Bolalar!$I$5:$I$1804,0))="","",INDEX(Bolalar!$B$5:$B$1804,MATCH($C595,Bolalar!$I$5:$I$1804,0))),""))</f>
        <v/>
      </c>
      <c r="E595" s="15" t="str">
        <f aca="false">IF($C595="","",IFERROR(IF(INDEX(Bolalar!$C$5:$C$1804,MATCH($C595,Bolalar!$I$5:$I$1804,0))="","",INDEX(Bolalar!$C$5:$C$1804,MATCH($C595,Bolalar!$I$5:$I$1804,0))),""))</f>
        <v/>
      </c>
      <c r="F595" s="24"/>
      <c r="G595" s="14" t="str">
        <f aca="false">IF(OR($E595="",$B595=""),"",INT(($B595-$E595)/365.25))</f>
        <v/>
      </c>
      <c r="H595" s="14" t="str">
        <f aca="false">IF($G595="","",IF($G595&lt;=5,"Ha","Yo'q"))</f>
        <v/>
      </c>
      <c r="I595" s="12"/>
      <c r="J595" s="12"/>
      <c r="K595" s="28" t="n">
        <f aca="false">IF(AND($C595&lt;&gt;"",$H595="Ha",$B595&gt;=Boshqaruv!$C$9,$B595&lt;=Boshqaruv!$C$10),IF(COUNTIFS($C$4:$C594,$C595,$H$4:$H594,"Ha",$B$4:$B594,"&gt;="&amp;Boshqaruv!$C$9,$B$4:$B594,"&lt;="&amp;Boshqaruv!$C$10)=0,1,0),0)</f>
        <v>0</v>
      </c>
    </row>
    <row r="596" customFormat="false" ht="15" hidden="false" customHeight="false" outlineLevel="0" collapsed="false">
      <c r="A596" s="8" t="n">
        <v>592</v>
      </c>
      <c r="B596" s="13"/>
      <c r="C596" s="25"/>
      <c r="D596" s="26" t="str">
        <f aca="false">IF($C596="","",IFERROR(IF(INDEX(Bolalar!$B$5:$B$1804,MATCH($C596,Bolalar!$I$5:$I$1804,0))="","",INDEX(Bolalar!$B$5:$B$1804,MATCH($C596,Bolalar!$I$5:$I$1804,0))),""))</f>
        <v/>
      </c>
      <c r="E596" s="15" t="str">
        <f aca="false">IF($C596="","",IFERROR(IF(INDEX(Bolalar!$C$5:$C$1804,MATCH($C596,Bolalar!$I$5:$I$1804,0))="","",INDEX(Bolalar!$C$5:$C$1804,MATCH($C596,Bolalar!$I$5:$I$1804,0))),""))</f>
        <v/>
      </c>
      <c r="F596" s="24"/>
      <c r="G596" s="14" t="str">
        <f aca="false">IF(OR($E596="",$B596=""),"",INT(($B596-$E596)/365.25))</f>
        <v/>
      </c>
      <c r="H596" s="14" t="str">
        <f aca="false">IF($G596="","",IF($G596&lt;=5,"Ha","Yo'q"))</f>
        <v/>
      </c>
      <c r="I596" s="12"/>
      <c r="J596" s="12"/>
      <c r="K596" s="28" t="n">
        <f aca="false">IF(AND($C596&lt;&gt;"",$H596="Ha",$B596&gt;=Boshqaruv!$C$9,$B596&lt;=Boshqaruv!$C$10),IF(COUNTIFS($C$4:$C595,$C596,$H$4:$H595,"Ha",$B$4:$B595,"&gt;="&amp;Boshqaruv!$C$9,$B$4:$B595,"&lt;="&amp;Boshqaruv!$C$10)=0,1,0),0)</f>
        <v>0</v>
      </c>
    </row>
    <row r="597" customFormat="false" ht="15" hidden="false" customHeight="false" outlineLevel="0" collapsed="false">
      <c r="A597" s="8" t="n">
        <v>593</v>
      </c>
      <c r="B597" s="13"/>
      <c r="C597" s="25"/>
      <c r="D597" s="26" t="str">
        <f aca="false">IF($C597="","",IFERROR(IF(INDEX(Bolalar!$B$5:$B$1804,MATCH($C597,Bolalar!$I$5:$I$1804,0))="","",INDEX(Bolalar!$B$5:$B$1804,MATCH($C597,Bolalar!$I$5:$I$1804,0))),""))</f>
        <v/>
      </c>
      <c r="E597" s="15" t="str">
        <f aca="false">IF($C597="","",IFERROR(IF(INDEX(Bolalar!$C$5:$C$1804,MATCH($C597,Bolalar!$I$5:$I$1804,0))="","",INDEX(Bolalar!$C$5:$C$1804,MATCH($C597,Bolalar!$I$5:$I$1804,0))),""))</f>
        <v/>
      </c>
      <c r="F597" s="24"/>
      <c r="G597" s="14" t="str">
        <f aca="false">IF(OR($E597="",$B597=""),"",INT(($B597-$E597)/365.25))</f>
        <v/>
      </c>
      <c r="H597" s="14" t="str">
        <f aca="false">IF($G597="","",IF($G597&lt;=5,"Ha","Yo'q"))</f>
        <v/>
      </c>
      <c r="I597" s="12"/>
      <c r="J597" s="12"/>
      <c r="K597" s="28" t="n">
        <f aca="false">IF(AND($C597&lt;&gt;"",$H597="Ha",$B597&gt;=Boshqaruv!$C$9,$B597&lt;=Boshqaruv!$C$10),IF(COUNTIFS($C$4:$C596,$C597,$H$4:$H596,"Ha",$B$4:$B596,"&gt;="&amp;Boshqaruv!$C$9,$B$4:$B596,"&lt;="&amp;Boshqaruv!$C$10)=0,1,0),0)</f>
        <v>0</v>
      </c>
    </row>
    <row r="598" customFormat="false" ht="15" hidden="false" customHeight="false" outlineLevel="0" collapsed="false">
      <c r="A598" s="8" t="n">
        <v>594</v>
      </c>
      <c r="B598" s="13"/>
      <c r="C598" s="25"/>
      <c r="D598" s="26" t="str">
        <f aca="false">IF($C598="","",IFERROR(IF(INDEX(Bolalar!$B$5:$B$1804,MATCH($C598,Bolalar!$I$5:$I$1804,0))="","",INDEX(Bolalar!$B$5:$B$1804,MATCH($C598,Bolalar!$I$5:$I$1804,0))),""))</f>
        <v/>
      </c>
      <c r="E598" s="15" t="str">
        <f aca="false">IF($C598="","",IFERROR(IF(INDEX(Bolalar!$C$5:$C$1804,MATCH($C598,Bolalar!$I$5:$I$1804,0))="","",INDEX(Bolalar!$C$5:$C$1804,MATCH($C598,Bolalar!$I$5:$I$1804,0))),""))</f>
        <v/>
      </c>
      <c r="F598" s="24"/>
      <c r="G598" s="14" t="str">
        <f aca="false">IF(OR($E598="",$B598=""),"",INT(($B598-$E598)/365.25))</f>
        <v/>
      </c>
      <c r="H598" s="14" t="str">
        <f aca="false">IF($G598="","",IF($G598&lt;=5,"Ha","Yo'q"))</f>
        <v/>
      </c>
      <c r="I598" s="12"/>
      <c r="J598" s="12"/>
      <c r="K598" s="28" t="n">
        <f aca="false">IF(AND($C598&lt;&gt;"",$H598="Ha",$B598&gt;=Boshqaruv!$C$9,$B598&lt;=Boshqaruv!$C$10),IF(COUNTIFS($C$4:$C597,$C598,$H$4:$H597,"Ha",$B$4:$B597,"&gt;="&amp;Boshqaruv!$C$9,$B$4:$B597,"&lt;="&amp;Boshqaruv!$C$10)=0,1,0),0)</f>
        <v>0</v>
      </c>
    </row>
    <row r="599" customFormat="false" ht="15" hidden="false" customHeight="false" outlineLevel="0" collapsed="false">
      <c r="A599" s="8" t="n">
        <v>595</v>
      </c>
      <c r="B599" s="13"/>
      <c r="C599" s="25"/>
      <c r="D599" s="26" t="str">
        <f aca="false">IF($C599="","",IFERROR(IF(INDEX(Bolalar!$B$5:$B$1804,MATCH($C599,Bolalar!$I$5:$I$1804,0))="","",INDEX(Bolalar!$B$5:$B$1804,MATCH($C599,Bolalar!$I$5:$I$1804,0))),""))</f>
        <v/>
      </c>
      <c r="E599" s="15" t="str">
        <f aca="false">IF($C599="","",IFERROR(IF(INDEX(Bolalar!$C$5:$C$1804,MATCH($C599,Bolalar!$I$5:$I$1804,0))="","",INDEX(Bolalar!$C$5:$C$1804,MATCH($C599,Bolalar!$I$5:$I$1804,0))),""))</f>
        <v/>
      </c>
      <c r="F599" s="24"/>
      <c r="G599" s="14" t="str">
        <f aca="false">IF(OR($E599="",$B599=""),"",INT(($B599-$E599)/365.25))</f>
        <v/>
      </c>
      <c r="H599" s="14" t="str">
        <f aca="false">IF($G599="","",IF($G599&lt;=5,"Ha","Yo'q"))</f>
        <v/>
      </c>
      <c r="I599" s="12"/>
      <c r="J599" s="12"/>
      <c r="K599" s="28" t="n">
        <f aca="false">IF(AND($C599&lt;&gt;"",$H599="Ha",$B599&gt;=Boshqaruv!$C$9,$B599&lt;=Boshqaruv!$C$10),IF(COUNTIFS($C$4:$C598,$C599,$H$4:$H598,"Ha",$B$4:$B598,"&gt;="&amp;Boshqaruv!$C$9,$B$4:$B598,"&lt;="&amp;Boshqaruv!$C$10)=0,1,0),0)</f>
        <v>0</v>
      </c>
    </row>
    <row r="600" customFormat="false" ht="15" hidden="false" customHeight="false" outlineLevel="0" collapsed="false">
      <c r="A600" s="8" t="n">
        <v>596</v>
      </c>
      <c r="B600" s="13"/>
      <c r="C600" s="25"/>
      <c r="D600" s="26" t="str">
        <f aca="false">IF($C600="","",IFERROR(IF(INDEX(Bolalar!$B$5:$B$1804,MATCH($C600,Bolalar!$I$5:$I$1804,0))="","",INDEX(Bolalar!$B$5:$B$1804,MATCH($C600,Bolalar!$I$5:$I$1804,0))),""))</f>
        <v/>
      </c>
      <c r="E600" s="15" t="str">
        <f aca="false">IF($C600="","",IFERROR(IF(INDEX(Bolalar!$C$5:$C$1804,MATCH($C600,Bolalar!$I$5:$I$1804,0))="","",INDEX(Bolalar!$C$5:$C$1804,MATCH($C600,Bolalar!$I$5:$I$1804,0))),""))</f>
        <v/>
      </c>
      <c r="F600" s="24"/>
      <c r="G600" s="14" t="str">
        <f aca="false">IF(OR($E600="",$B600=""),"",INT(($B600-$E600)/365.25))</f>
        <v/>
      </c>
      <c r="H600" s="14" t="str">
        <f aca="false">IF($G600="","",IF($G600&lt;=5,"Ha","Yo'q"))</f>
        <v/>
      </c>
      <c r="I600" s="12"/>
      <c r="J600" s="12"/>
      <c r="K600" s="28" t="n">
        <f aca="false">IF(AND($C600&lt;&gt;"",$H600="Ha",$B600&gt;=Boshqaruv!$C$9,$B600&lt;=Boshqaruv!$C$10),IF(COUNTIFS($C$4:$C599,$C600,$H$4:$H599,"Ha",$B$4:$B599,"&gt;="&amp;Boshqaruv!$C$9,$B$4:$B599,"&lt;="&amp;Boshqaruv!$C$10)=0,1,0),0)</f>
        <v>0</v>
      </c>
    </row>
    <row r="601" customFormat="false" ht="15" hidden="false" customHeight="false" outlineLevel="0" collapsed="false">
      <c r="A601" s="8" t="n">
        <v>597</v>
      </c>
      <c r="B601" s="13"/>
      <c r="C601" s="25"/>
      <c r="D601" s="26" t="str">
        <f aca="false">IF($C601="","",IFERROR(IF(INDEX(Bolalar!$B$5:$B$1804,MATCH($C601,Bolalar!$I$5:$I$1804,0))="","",INDEX(Bolalar!$B$5:$B$1804,MATCH($C601,Bolalar!$I$5:$I$1804,0))),""))</f>
        <v/>
      </c>
      <c r="E601" s="15" t="str">
        <f aca="false">IF($C601="","",IFERROR(IF(INDEX(Bolalar!$C$5:$C$1804,MATCH($C601,Bolalar!$I$5:$I$1804,0))="","",INDEX(Bolalar!$C$5:$C$1804,MATCH($C601,Bolalar!$I$5:$I$1804,0))),""))</f>
        <v/>
      </c>
      <c r="F601" s="24"/>
      <c r="G601" s="14" t="str">
        <f aca="false">IF(OR($E601="",$B601=""),"",INT(($B601-$E601)/365.25))</f>
        <v/>
      </c>
      <c r="H601" s="14" t="str">
        <f aca="false">IF($G601="","",IF($G601&lt;=5,"Ha","Yo'q"))</f>
        <v/>
      </c>
      <c r="I601" s="12"/>
      <c r="J601" s="12"/>
      <c r="K601" s="28" t="n">
        <f aca="false">IF(AND($C601&lt;&gt;"",$H601="Ha",$B601&gt;=Boshqaruv!$C$9,$B601&lt;=Boshqaruv!$C$10),IF(COUNTIFS($C$4:$C600,$C601,$H$4:$H600,"Ha",$B$4:$B600,"&gt;="&amp;Boshqaruv!$C$9,$B$4:$B600,"&lt;="&amp;Boshqaruv!$C$10)=0,1,0),0)</f>
        <v>0</v>
      </c>
    </row>
    <row r="602" customFormat="false" ht="15" hidden="false" customHeight="false" outlineLevel="0" collapsed="false">
      <c r="A602" s="8" t="n">
        <v>598</v>
      </c>
      <c r="B602" s="13"/>
      <c r="C602" s="25"/>
      <c r="D602" s="26" t="str">
        <f aca="false">IF($C602="","",IFERROR(IF(INDEX(Bolalar!$B$5:$B$1804,MATCH($C602,Bolalar!$I$5:$I$1804,0))="","",INDEX(Bolalar!$B$5:$B$1804,MATCH($C602,Bolalar!$I$5:$I$1804,0))),""))</f>
        <v/>
      </c>
      <c r="E602" s="15" t="str">
        <f aca="false">IF($C602="","",IFERROR(IF(INDEX(Bolalar!$C$5:$C$1804,MATCH($C602,Bolalar!$I$5:$I$1804,0))="","",INDEX(Bolalar!$C$5:$C$1804,MATCH($C602,Bolalar!$I$5:$I$1804,0))),""))</f>
        <v/>
      </c>
      <c r="F602" s="24"/>
      <c r="G602" s="14" t="str">
        <f aca="false">IF(OR($E602="",$B602=""),"",INT(($B602-$E602)/365.25))</f>
        <v/>
      </c>
      <c r="H602" s="14" t="str">
        <f aca="false">IF($G602="","",IF($G602&lt;=5,"Ha","Yo'q"))</f>
        <v/>
      </c>
      <c r="I602" s="12"/>
      <c r="J602" s="12"/>
      <c r="K602" s="28" t="n">
        <f aca="false">IF(AND($C602&lt;&gt;"",$H602="Ha",$B602&gt;=Boshqaruv!$C$9,$B602&lt;=Boshqaruv!$C$10),IF(COUNTIFS($C$4:$C601,$C602,$H$4:$H601,"Ha",$B$4:$B601,"&gt;="&amp;Boshqaruv!$C$9,$B$4:$B601,"&lt;="&amp;Boshqaruv!$C$10)=0,1,0),0)</f>
        <v>0</v>
      </c>
    </row>
    <row r="603" customFormat="false" ht="15" hidden="false" customHeight="false" outlineLevel="0" collapsed="false">
      <c r="A603" s="8" t="n">
        <v>599</v>
      </c>
      <c r="B603" s="13"/>
      <c r="C603" s="25"/>
      <c r="D603" s="26" t="str">
        <f aca="false">IF($C603="","",IFERROR(IF(INDEX(Bolalar!$B$5:$B$1804,MATCH($C603,Bolalar!$I$5:$I$1804,0))="","",INDEX(Bolalar!$B$5:$B$1804,MATCH($C603,Bolalar!$I$5:$I$1804,0))),""))</f>
        <v/>
      </c>
      <c r="E603" s="15" t="str">
        <f aca="false">IF($C603="","",IFERROR(IF(INDEX(Bolalar!$C$5:$C$1804,MATCH($C603,Bolalar!$I$5:$I$1804,0))="","",INDEX(Bolalar!$C$5:$C$1804,MATCH($C603,Bolalar!$I$5:$I$1804,0))),""))</f>
        <v/>
      </c>
      <c r="F603" s="24"/>
      <c r="G603" s="14" t="str">
        <f aca="false">IF(OR($E603="",$B603=""),"",INT(($B603-$E603)/365.25))</f>
        <v/>
      </c>
      <c r="H603" s="14" t="str">
        <f aca="false">IF($G603="","",IF($G603&lt;=5,"Ha","Yo'q"))</f>
        <v/>
      </c>
      <c r="I603" s="12"/>
      <c r="J603" s="12"/>
      <c r="K603" s="28" t="n">
        <f aca="false">IF(AND($C603&lt;&gt;"",$H603="Ha",$B603&gt;=Boshqaruv!$C$9,$B603&lt;=Boshqaruv!$C$10),IF(COUNTIFS($C$4:$C602,$C603,$H$4:$H602,"Ha",$B$4:$B602,"&gt;="&amp;Boshqaruv!$C$9,$B$4:$B602,"&lt;="&amp;Boshqaruv!$C$10)=0,1,0),0)</f>
        <v>0</v>
      </c>
    </row>
    <row r="604" customFormat="false" ht="15" hidden="false" customHeight="false" outlineLevel="0" collapsed="false">
      <c r="A604" s="8" t="n">
        <v>600</v>
      </c>
      <c r="B604" s="13"/>
      <c r="C604" s="25"/>
      <c r="D604" s="26" t="str">
        <f aca="false">IF($C604="","",IFERROR(IF(INDEX(Bolalar!$B$5:$B$1804,MATCH($C604,Bolalar!$I$5:$I$1804,0))="","",INDEX(Bolalar!$B$5:$B$1804,MATCH($C604,Bolalar!$I$5:$I$1804,0))),""))</f>
        <v/>
      </c>
      <c r="E604" s="15" t="str">
        <f aca="false">IF($C604="","",IFERROR(IF(INDEX(Bolalar!$C$5:$C$1804,MATCH($C604,Bolalar!$I$5:$I$1804,0))="","",INDEX(Bolalar!$C$5:$C$1804,MATCH($C604,Bolalar!$I$5:$I$1804,0))),""))</f>
        <v/>
      </c>
      <c r="F604" s="24"/>
      <c r="G604" s="14" t="str">
        <f aca="false">IF(OR($E604="",$B604=""),"",INT(($B604-$E604)/365.25))</f>
        <v/>
      </c>
      <c r="H604" s="14" t="str">
        <f aca="false">IF($G604="","",IF($G604&lt;=5,"Ha","Yo'q"))</f>
        <v/>
      </c>
      <c r="I604" s="12"/>
      <c r="J604" s="12"/>
      <c r="K604" s="28" t="n">
        <f aca="false">IF(AND($C604&lt;&gt;"",$H604="Ha",$B604&gt;=Boshqaruv!$C$9,$B604&lt;=Boshqaruv!$C$10),IF(COUNTIFS($C$4:$C603,$C604,$H$4:$H603,"Ha",$B$4:$B603,"&gt;="&amp;Boshqaruv!$C$9,$B$4:$B603,"&lt;="&amp;Boshqaruv!$C$10)=0,1,0),0)</f>
        <v>0</v>
      </c>
    </row>
    <row r="605" customFormat="false" ht="15" hidden="false" customHeight="false" outlineLevel="0" collapsed="false">
      <c r="A605" s="8" t="n">
        <v>601</v>
      </c>
      <c r="B605" s="13"/>
      <c r="C605" s="25"/>
      <c r="D605" s="26" t="str">
        <f aca="false">IF($C605="","",IFERROR(IF(INDEX(Bolalar!$B$5:$B$1804,MATCH($C605,Bolalar!$I$5:$I$1804,0))="","",INDEX(Bolalar!$B$5:$B$1804,MATCH($C605,Bolalar!$I$5:$I$1804,0))),""))</f>
        <v/>
      </c>
      <c r="E605" s="15" t="str">
        <f aca="false">IF($C605="","",IFERROR(IF(INDEX(Bolalar!$C$5:$C$1804,MATCH($C605,Bolalar!$I$5:$I$1804,0))="","",INDEX(Bolalar!$C$5:$C$1804,MATCH($C605,Bolalar!$I$5:$I$1804,0))),""))</f>
        <v/>
      </c>
      <c r="F605" s="24"/>
      <c r="G605" s="14" t="str">
        <f aca="false">IF(OR($E605="",$B605=""),"",INT(($B605-$E605)/365.25))</f>
        <v/>
      </c>
      <c r="H605" s="14" t="str">
        <f aca="false">IF($G605="","",IF($G605&lt;=5,"Ha","Yo'q"))</f>
        <v/>
      </c>
      <c r="I605" s="12"/>
      <c r="J605" s="12"/>
      <c r="K605" s="28" t="n">
        <f aca="false">IF(AND($C605&lt;&gt;"",$H605="Ha",$B605&gt;=Boshqaruv!$C$9,$B605&lt;=Boshqaruv!$C$10),IF(COUNTIFS($C$4:$C604,$C605,$H$4:$H604,"Ha",$B$4:$B604,"&gt;="&amp;Boshqaruv!$C$9,$B$4:$B604,"&lt;="&amp;Boshqaruv!$C$10)=0,1,0),0)</f>
        <v>0</v>
      </c>
    </row>
    <row r="606" customFormat="false" ht="15" hidden="false" customHeight="false" outlineLevel="0" collapsed="false">
      <c r="A606" s="8" t="n">
        <v>602</v>
      </c>
      <c r="B606" s="13"/>
      <c r="C606" s="25"/>
      <c r="D606" s="26" t="str">
        <f aca="false">IF($C606="","",IFERROR(IF(INDEX(Bolalar!$B$5:$B$1804,MATCH($C606,Bolalar!$I$5:$I$1804,0))="","",INDEX(Bolalar!$B$5:$B$1804,MATCH($C606,Bolalar!$I$5:$I$1804,0))),""))</f>
        <v/>
      </c>
      <c r="E606" s="15" t="str">
        <f aca="false">IF($C606="","",IFERROR(IF(INDEX(Bolalar!$C$5:$C$1804,MATCH($C606,Bolalar!$I$5:$I$1804,0))="","",INDEX(Bolalar!$C$5:$C$1804,MATCH($C606,Bolalar!$I$5:$I$1804,0))),""))</f>
        <v/>
      </c>
      <c r="F606" s="24"/>
      <c r="G606" s="14" t="str">
        <f aca="false">IF(OR($E606="",$B606=""),"",INT(($B606-$E606)/365.25))</f>
        <v/>
      </c>
      <c r="H606" s="14" t="str">
        <f aca="false">IF($G606="","",IF($G606&lt;=5,"Ha","Yo'q"))</f>
        <v/>
      </c>
      <c r="I606" s="12"/>
      <c r="J606" s="12"/>
      <c r="K606" s="28" t="n">
        <f aca="false">IF(AND($C606&lt;&gt;"",$H606="Ha",$B606&gt;=Boshqaruv!$C$9,$B606&lt;=Boshqaruv!$C$10),IF(COUNTIFS($C$4:$C605,$C606,$H$4:$H605,"Ha",$B$4:$B605,"&gt;="&amp;Boshqaruv!$C$9,$B$4:$B605,"&lt;="&amp;Boshqaruv!$C$10)=0,1,0),0)</f>
        <v>0</v>
      </c>
    </row>
    <row r="607" customFormat="false" ht="15" hidden="false" customHeight="false" outlineLevel="0" collapsed="false">
      <c r="A607" s="8" t="n">
        <v>603</v>
      </c>
      <c r="B607" s="13"/>
      <c r="C607" s="25"/>
      <c r="D607" s="26" t="str">
        <f aca="false">IF($C607="","",IFERROR(IF(INDEX(Bolalar!$B$5:$B$1804,MATCH($C607,Bolalar!$I$5:$I$1804,0))="","",INDEX(Bolalar!$B$5:$B$1804,MATCH($C607,Bolalar!$I$5:$I$1804,0))),""))</f>
        <v/>
      </c>
      <c r="E607" s="15" t="str">
        <f aca="false">IF($C607="","",IFERROR(IF(INDEX(Bolalar!$C$5:$C$1804,MATCH($C607,Bolalar!$I$5:$I$1804,0))="","",INDEX(Bolalar!$C$5:$C$1804,MATCH($C607,Bolalar!$I$5:$I$1804,0))),""))</f>
        <v/>
      </c>
      <c r="F607" s="24"/>
      <c r="G607" s="14" t="str">
        <f aca="false">IF(OR($E607="",$B607=""),"",INT(($B607-$E607)/365.25))</f>
        <v/>
      </c>
      <c r="H607" s="14" t="str">
        <f aca="false">IF($G607="","",IF($G607&lt;=5,"Ha","Yo'q"))</f>
        <v/>
      </c>
      <c r="I607" s="12"/>
      <c r="J607" s="12"/>
      <c r="K607" s="28" t="n">
        <f aca="false">IF(AND($C607&lt;&gt;"",$H607="Ha",$B607&gt;=Boshqaruv!$C$9,$B607&lt;=Boshqaruv!$C$10),IF(COUNTIFS($C$4:$C606,$C607,$H$4:$H606,"Ha",$B$4:$B606,"&gt;="&amp;Boshqaruv!$C$9,$B$4:$B606,"&lt;="&amp;Boshqaruv!$C$10)=0,1,0),0)</f>
        <v>0</v>
      </c>
    </row>
    <row r="608" customFormat="false" ht="15" hidden="false" customHeight="false" outlineLevel="0" collapsed="false">
      <c r="A608" s="8" t="n">
        <v>604</v>
      </c>
      <c r="B608" s="13"/>
      <c r="C608" s="25"/>
      <c r="D608" s="26" t="str">
        <f aca="false">IF($C608="","",IFERROR(IF(INDEX(Bolalar!$B$5:$B$1804,MATCH($C608,Bolalar!$I$5:$I$1804,0))="","",INDEX(Bolalar!$B$5:$B$1804,MATCH($C608,Bolalar!$I$5:$I$1804,0))),""))</f>
        <v/>
      </c>
      <c r="E608" s="15" t="str">
        <f aca="false">IF($C608="","",IFERROR(IF(INDEX(Bolalar!$C$5:$C$1804,MATCH($C608,Bolalar!$I$5:$I$1804,0))="","",INDEX(Bolalar!$C$5:$C$1804,MATCH($C608,Bolalar!$I$5:$I$1804,0))),""))</f>
        <v/>
      </c>
      <c r="F608" s="24"/>
      <c r="G608" s="14" t="str">
        <f aca="false">IF(OR($E608="",$B608=""),"",INT(($B608-$E608)/365.25))</f>
        <v/>
      </c>
      <c r="H608" s="14" t="str">
        <f aca="false">IF($G608="","",IF($G608&lt;=5,"Ha","Yo'q"))</f>
        <v/>
      </c>
      <c r="I608" s="12"/>
      <c r="J608" s="12"/>
      <c r="K608" s="28" t="n">
        <f aca="false">IF(AND($C608&lt;&gt;"",$H608="Ha",$B608&gt;=Boshqaruv!$C$9,$B608&lt;=Boshqaruv!$C$10),IF(COUNTIFS($C$4:$C607,$C608,$H$4:$H607,"Ha",$B$4:$B607,"&gt;="&amp;Boshqaruv!$C$9,$B$4:$B607,"&lt;="&amp;Boshqaruv!$C$10)=0,1,0),0)</f>
        <v>0</v>
      </c>
    </row>
    <row r="609" customFormat="false" ht="15" hidden="false" customHeight="false" outlineLevel="0" collapsed="false">
      <c r="A609" s="8" t="n">
        <v>605</v>
      </c>
      <c r="B609" s="13"/>
      <c r="C609" s="25"/>
      <c r="D609" s="26" t="str">
        <f aca="false">IF($C609="","",IFERROR(IF(INDEX(Bolalar!$B$5:$B$1804,MATCH($C609,Bolalar!$I$5:$I$1804,0))="","",INDEX(Bolalar!$B$5:$B$1804,MATCH($C609,Bolalar!$I$5:$I$1804,0))),""))</f>
        <v/>
      </c>
      <c r="E609" s="15" t="str">
        <f aca="false">IF($C609="","",IFERROR(IF(INDEX(Bolalar!$C$5:$C$1804,MATCH($C609,Bolalar!$I$5:$I$1804,0))="","",INDEX(Bolalar!$C$5:$C$1804,MATCH($C609,Bolalar!$I$5:$I$1804,0))),""))</f>
        <v/>
      </c>
      <c r="F609" s="24"/>
      <c r="G609" s="14" t="str">
        <f aca="false">IF(OR($E609="",$B609=""),"",INT(($B609-$E609)/365.25))</f>
        <v/>
      </c>
      <c r="H609" s="14" t="str">
        <f aca="false">IF($G609="","",IF($G609&lt;=5,"Ha","Yo'q"))</f>
        <v/>
      </c>
      <c r="I609" s="12"/>
      <c r="J609" s="12"/>
      <c r="K609" s="28" t="n">
        <f aca="false">IF(AND($C609&lt;&gt;"",$H609="Ha",$B609&gt;=Boshqaruv!$C$9,$B609&lt;=Boshqaruv!$C$10),IF(COUNTIFS($C$4:$C608,$C609,$H$4:$H608,"Ha",$B$4:$B608,"&gt;="&amp;Boshqaruv!$C$9,$B$4:$B608,"&lt;="&amp;Boshqaruv!$C$10)=0,1,0),0)</f>
        <v>0</v>
      </c>
    </row>
    <row r="610" customFormat="false" ht="15" hidden="false" customHeight="false" outlineLevel="0" collapsed="false">
      <c r="A610" s="8" t="n">
        <v>606</v>
      </c>
      <c r="B610" s="13"/>
      <c r="C610" s="25"/>
      <c r="D610" s="26" t="str">
        <f aca="false">IF($C610="","",IFERROR(IF(INDEX(Bolalar!$B$5:$B$1804,MATCH($C610,Bolalar!$I$5:$I$1804,0))="","",INDEX(Bolalar!$B$5:$B$1804,MATCH($C610,Bolalar!$I$5:$I$1804,0))),""))</f>
        <v/>
      </c>
      <c r="E610" s="15" t="str">
        <f aca="false">IF($C610="","",IFERROR(IF(INDEX(Bolalar!$C$5:$C$1804,MATCH($C610,Bolalar!$I$5:$I$1804,0))="","",INDEX(Bolalar!$C$5:$C$1804,MATCH($C610,Bolalar!$I$5:$I$1804,0))),""))</f>
        <v/>
      </c>
      <c r="F610" s="24"/>
      <c r="G610" s="14" t="str">
        <f aca="false">IF(OR($E610="",$B610=""),"",INT(($B610-$E610)/365.25))</f>
        <v/>
      </c>
      <c r="H610" s="14" t="str">
        <f aca="false">IF($G610="","",IF($G610&lt;=5,"Ha","Yo'q"))</f>
        <v/>
      </c>
      <c r="I610" s="12"/>
      <c r="J610" s="12"/>
      <c r="K610" s="28" t="n">
        <f aca="false">IF(AND($C610&lt;&gt;"",$H610="Ha",$B610&gt;=Boshqaruv!$C$9,$B610&lt;=Boshqaruv!$C$10),IF(COUNTIFS($C$4:$C609,$C610,$H$4:$H609,"Ha",$B$4:$B609,"&gt;="&amp;Boshqaruv!$C$9,$B$4:$B609,"&lt;="&amp;Boshqaruv!$C$10)=0,1,0),0)</f>
        <v>0</v>
      </c>
    </row>
    <row r="611" customFormat="false" ht="15" hidden="false" customHeight="false" outlineLevel="0" collapsed="false">
      <c r="A611" s="8" t="n">
        <v>607</v>
      </c>
      <c r="B611" s="13"/>
      <c r="C611" s="25"/>
      <c r="D611" s="26" t="str">
        <f aca="false">IF($C611="","",IFERROR(IF(INDEX(Bolalar!$B$5:$B$1804,MATCH($C611,Bolalar!$I$5:$I$1804,0))="","",INDEX(Bolalar!$B$5:$B$1804,MATCH($C611,Bolalar!$I$5:$I$1804,0))),""))</f>
        <v/>
      </c>
      <c r="E611" s="15" t="str">
        <f aca="false">IF($C611="","",IFERROR(IF(INDEX(Bolalar!$C$5:$C$1804,MATCH($C611,Bolalar!$I$5:$I$1804,0))="","",INDEX(Bolalar!$C$5:$C$1804,MATCH($C611,Bolalar!$I$5:$I$1804,0))),""))</f>
        <v/>
      </c>
      <c r="F611" s="24"/>
      <c r="G611" s="14" t="str">
        <f aca="false">IF(OR($E611="",$B611=""),"",INT(($B611-$E611)/365.25))</f>
        <v/>
      </c>
      <c r="H611" s="14" t="str">
        <f aca="false">IF($G611="","",IF($G611&lt;=5,"Ha","Yo'q"))</f>
        <v/>
      </c>
      <c r="I611" s="12"/>
      <c r="J611" s="12"/>
      <c r="K611" s="28" t="n">
        <f aca="false">IF(AND($C611&lt;&gt;"",$H611="Ha",$B611&gt;=Boshqaruv!$C$9,$B611&lt;=Boshqaruv!$C$10),IF(COUNTIFS($C$4:$C610,$C611,$H$4:$H610,"Ha",$B$4:$B610,"&gt;="&amp;Boshqaruv!$C$9,$B$4:$B610,"&lt;="&amp;Boshqaruv!$C$10)=0,1,0),0)</f>
        <v>0</v>
      </c>
    </row>
    <row r="612" customFormat="false" ht="15" hidden="false" customHeight="false" outlineLevel="0" collapsed="false">
      <c r="A612" s="8" t="n">
        <v>608</v>
      </c>
      <c r="B612" s="13"/>
      <c r="C612" s="25"/>
      <c r="D612" s="26" t="str">
        <f aca="false">IF($C612="","",IFERROR(IF(INDEX(Bolalar!$B$5:$B$1804,MATCH($C612,Bolalar!$I$5:$I$1804,0))="","",INDEX(Bolalar!$B$5:$B$1804,MATCH($C612,Bolalar!$I$5:$I$1804,0))),""))</f>
        <v/>
      </c>
      <c r="E612" s="15" t="str">
        <f aca="false">IF($C612="","",IFERROR(IF(INDEX(Bolalar!$C$5:$C$1804,MATCH($C612,Bolalar!$I$5:$I$1804,0))="","",INDEX(Bolalar!$C$5:$C$1804,MATCH($C612,Bolalar!$I$5:$I$1804,0))),""))</f>
        <v/>
      </c>
      <c r="F612" s="24"/>
      <c r="G612" s="14" t="str">
        <f aca="false">IF(OR($E612="",$B612=""),"",INT(($B612-$E612)/365.25))</f>
        <v/>
      </c>
      <c r="H612" s="14" t="str">
        <f aca="false">IF($G612="","",IF($G612&lt;=5,"Ha","Yo'q"))</f>
        <v/>
      </c>
      <c r="I612" s="12"/>
      <c r="J612" s="12"/>
      <c r="K612" s="28" t="n">
        <f aca="false">IF(AND($C612&lt;&gt;"",$H612="Ha",$B612&gt;=Boshqaruv!$C$9,$B612&lt;=Boshqaruv!$C$10),IF(COUNTIFS($C$4:$C611,$C612,$H$4:$H611,"Ha",$B$4:$B611,"&gt;="&amp;Boshqaruv!$C$9,$B$4:$B611,"&lt;="&amp;Boshqaruv!$C$10)=0,1,0),0)</f>
        <v>0</v>
      </c>
    </row>
    <row r="613" customFormat="false" ht="15" hidden="false" customHeight="false" outlineLevel="0" collapsed="false">
      <c r="A613" s="8" t="n">
        <v>609</v>
      </c>
      <c r="B613" s="13"/>
      <c r="C613" s="25"/>
      <c r="D613" s="26" t="str">
        <f aca="false">IF($C613="","",IFERROR(IF(INDEX(Bolalar!$B$5:$B$1804,MATCH($C613,Bolalar!$I$5:$I$1804,0))="","",INDEX(Bolalar!$B$5:$B$1804,MATCH($C613,Bolalar!$I$5:$I$1804,0))),""))</f>
        <v/>
      </c>
      <c r="E613" s="15" t="str">
        <f aca="false">IF($C613="","",IFERROR(IF(INDEX(Bolalar!$C$5:$C$1804,MATCH($C613,Bolalar!$I$5:$I$1804,0))="","",INDEX(Bolalar!$C$5:$C$1804,MATCH($C613,Bolalar!$I$5:$I$1804,0))),""))</f>
        <v/>
      </c>
      <c r="F613" s="24"/>
      <c r="G613" s="14" t="str">
        <f aca="false">IF(OR($E613="",$B613=""),"",INT(($B613-$E613)/365.25))</f>
        <v/>
      </c>
      <c r="H613" s="14" t="str">
        <f aca="false">IF($G613="","",IF($G613&lt;=5,"Ha","Yo'q"))</f>
        <v/>
      </c>
      <c r="I613" s="12"/>
      <c r="J613" s="12"/>
      <c r="K613" s="28" t="n">
        <f aca="false">IF(AND($C613&lt;&gt;"",$H613="Ha",$B613&gt;=Boshqaruv!$C$9,$B613&lt;=Boshqaruv!$C$10),IF(COUNTIFS($C$4:$C612,$C613,$H$4:$H612,"Ha",$B$4:$B612,"&gt;="&amp;Boshqaruv!$C$9,$B$4:$B612,"&lt;="&amp;Boshqaruv!$C$10)=0,1,0),0)</f>
        <v>0</v>
      </c>
    </row>
    <row r="614" customFormat="false" ht="15" hidden="false" customHeight="false" outlineLevel="0" collapsed="false">
      <c r="A614" s="8" t="n">
        <v>610</v>
      </c>
      <c r="B614" s="13"/>
      <c r="C614" s="25"/>
      <c r="D614" s="26" t="str">
        <f aca="false">IF($C614="","",IFERROR(IF(INDEX(Bolalar!$B$5:$B$1804,MATCH($C614,Bolalar!$I$5:$I$1804,0))="","",INDEX(Bolalar!$B$5:$B$1804,MATCH($C614,Bolalar!$I$5:$I$1804,0))),""))</f>
        <v/>
      </c>
      <c r="E614" s="15" t="str">
        <f aca="false">IF($C614="","",IFERROR(IF(INDEX(Bolalar!$C$5:$C$1804,MATCH($C614,Bolalar!$I$5:$I$1804,0))="","",INDEX(Bolalar!$C$5:$C$1804,MATCH($C614,Bolalar!$I$5:$I$1804,0))),""))</f>
        <v/>
      </c>
      <c r="F614" s="24"/>
      <c r="G614" s="14" t="str">
        <f aca="false">IF(OR($E614="",$B614=""),"",INT(($B614-$E614)/365.25))</f>
        <v/>
      </c>
      <c r="H614" s="14" t="str">
        <f aca="false">IF($G614="","",IF($G614&lt;=5,"Ha","Yo'q"))</f>
        <v/>
      </c>
      <c r="I614" s="12"/>
      <c r="J614" s="12"/>
      <c r="K614" s="28" t="n">
        <f aca="false">IF(AND($C614&lt;&gt;"",$H614="Ha",$B614&gt;=Boshqaruv!$C$9,$B614&lt;=Boshqaruv!$C$10),IF(COUNTIFS($C$4:$C613,$C614,$H$4:$H613,"Ha",$B$4:$B613,"&gt;="&amp;Boshqaruv!$C$9,$B$4:$B613,"&lt;="&amp;Boshqaruv!$C$10)=0,1,0),0)</f>
        <v>0</v>
      </c>
    </row>
    <row r="615" customFormat="false" ht="15" hidden="false" customHeight="false" outlineLevel="0" collapsed="false">
      <c r="A615" s="8" t="n">
        <v>611</v>
      </c>
      <c r="B615" s="13"/>
      <c r="C615" s="25"/>
      <c r="D615" s="26" t="str">
        <f aca="false">IF($C615="","",IFERROR(IF(INDEX(Bolalar!$B$5:$B$1804,MATCH($C615,Bolalar!$I$5:$I$1804,0))="","",INDEX(Bolalar!$B$5:$B$1804,MATCH($C615,Bolalar!$I$5:$I$1804,0))),""))</f>
        <v/>
      </c>
      <c r="E615" s="15" t="str">
        <f aca="false">IF($C615="","",IFERROR(IF(INDEX(Bolalar!$C$5:$C$1804,MATCH($C615,Bolalar!$I$5:$I$1804,0))="","",INDEX(Bolalar!$C$5:$C$1804,MATCH($C615,Bolalar!$I$5:$I$1804,0))),""))</f>
        <v/>
      </c>
      <c r="F615" s="24"/>
      <c r="G615" s="14" t="str">
        <f aca="false">IF(OR($E615="",$B615=""),"",INT(($B615-$E615)/365.25))</f>
        <v/>
      </c>
      <c r="H615" s="14" t="str">
        <f aca="false">IF($G615="","",IF($G615&lt;=5,"Ha","Yo'q"))</f>
        <v/>
      </c>
      <c r="I615" s="12"/>
      <c r="J615" s="12"/>
      <c r="K615" s="28" t="n">
        <f aca="false">IF(AND($C615&lt;&gt;"",$H615="Ha",$B615&gt;=Boshqaruv!$C$9,$B615&lt;=Boshqaruv!$C$10),IF(COUNTIFS($C$4:$C614,$C615,$H$4:$H614,"Ha",$B$4:$B614,"&gt;="&amp;Boshqaruv!$C$9,$B$4:$B614,"&lt;="&amp;Boshqaruv!$C$10)=0,1,0),0)</f>
        <v>0</v>
      </c>
    </row>
    <row r="616" customFormat="false" ht="15" hidden="false" customHeight="false" outlineLevel="0" collapsed="false">
      <c r="A616" s="8" t="n">
        <v>612</v>
      </c>
      <c r="B616" s="13"/>
      <c r="C616" s="25"/>
      <c r="D616" s="26" t="str">
        <f aca="false">IF($C616="","",IFERROR(IF(INDEX(Bolalar!$B$5:$B$1804,MATCH($C616,Bolalar!$I$5:$I$1804,0))="","",INDEX(Bolalar!$B$5:$B$1804,MATCH($C616,Bolalar!$I$5:$I$1804,0))),""))</f>
        <v/>
      </c>
      <c r="E616" s="15" t="str">
        <f aca="false">IF($C616="","",IFERROR(IF(INDEX(Bolalar!$C$5:$C$1804,MATCH($C616,Bolalar!$I$5:$I$1804,0))="","",INDEX(Bolalar!$C$5:$C$1804,MATCH($C616,Bolalar!$I$5:$I$1804,0))),""))</f>
        <v/>
      </c>
      <c r="F616" s="24"/>
      <c r="G616" s="14" t="str">
        <f aca="false">IF(OR($E616="",$B616=""),"",INT(($B616-$E616)/365.25))</f>
        <v/>
      </c>
      <c r="H616" s="14" t="str">
        <f aca="false">IF($G616="","",IF($G616&lt;=5,"Ha","Yo'q"))</f>
        <v/>
      </c>
      <c r="I616" s="12"/>
      <c r="J616" s="12"/>
      <c r="K616" s="28" t="n">
        <f aca="false">IF(AND($C616&lt;&gt;"",$H616="Ha",$B616&gt;=Boshqaruv!$C$9,$B616&lt;=Boshqaruv!$C$10),IF(COUNTIFS($C$4:$C615,$C616,$H$4:$H615,"Ha",$B$4:$B615,"&gt;="&amp;Boshqaruv!$C$9,$B$4:$B615,"&lt;="&amp;Boshqaruv!$C$10)=0,1,0),0)</f>
        <v>0</v>
      </c>
    </row>
    <row r="617" customFormat="false" ht="15" hidden="false" customHeight="false" outlineLevel="0" collapsed="false">
      <c r="A617" s="8" t="n">
        <v>613</v>
      </c>
      <c r="B617" s="13"/>
      <c r="C617" s="25"/>
      <c r="D617" s="26" t="str">
        <f aca="false">IF($C617="","",IFERROR(IF(INDEX(Bolalar!$B$5:$B$1804,MATCH($C617,Bolalar!$I$5:$I$1804,0))="","",INDEX(Bolalar!$B$5:$B$1804,MATCH($C617,Bolalar!$I$5:$I$1804,0))),""))</f>
        <v/>
      </c>
      <c r="E617" s="15" t="str">
        <f aca="false">IF($C617="","",IFERROR(IF(INDEX(Bolalar!$C$5:$C$1804,MATCH($C617,Bolalar!$I$5:$I$1804,0))="","",INDEX(Bolalar!$C$5:$C$1804,MATCH($C617,Bolalar!$I$5:$I$1804,0))),""))</f>
        <v/>
      </c>
      <c r="F617" s="24"/>
      <c r="G617" s="14" t="str">
        <f aca="false">IF(OR($E617="",$B617=""),"",INT(($B617-$E617)/365.25))</f>
        <v/>
      </c>
      <c r="H617" s="14" t="str">
        <f aca="false">IF($G617="","",IF($G617&lt;=5,"Ha","Yo'q"))</f>
        <v/>
      </c>
      <c r="I617" s="12"/>
      <c r="J617" s="12"/>
      <c r="K617" s="28" t="n">
        <f aca="false">IF(AND($C617&lt;&gt;"",$H617="Ha",$B617&gt;=Boshqaruv!$C$9,$B617&lt;=Boshqaruv!$C$10),IF(COUNTIFS($C$4:$C616,$C617,$H$4:$H616,"Ha",$B$4:$B616,"&gt;="&amp;Boshqaruv!$C$9,$B$4:$B616,"&lt;="&amp;Boshqaruv!$C$10)=0,1,0),0)</f>
        <v>0</v>
      </c>
    </row>
    <row r="618" customFormat="false" ht="15" hidden="false" customHeight="false" outlineLevel="0" collapsed="false">
      <c r="A618" s="8" t="n">
        <v>614</v>
      </c>
      <c r="B618" s="13"/>
      <c r="C618" s="25"/>
      <c r="D618" s="26" t="str">
        <f aca="false">IF($C618="","",IFERROR(IF(INDEX(Bolalar!$B$5:$B$1804,MATCH($C618,Bolalar!$I$5:$I$1804,0))="","",INDEX(Bolalar!$B$5:$B$1804,MATCH($C618,Bolalar!$I$5:$I$1804,0))),""))</f>
        <v/>
      </c>
      <c r="E618" s="15" t="str">
        <f aca="false">IF($C618="","",IFERROR(IF(INDEX(Bolalar!$C$5:$C$1804,MATCH($C618,Bolalar!$I$5:$I$1804,0))="","",INDEX(Bolalar!$C$5:$C$1804,MATCH($C618,Bolalar!$I$5:$I$1804,0))),""))</f>
        <v/>
      </c>
      <c r="F618" s="24"/>
      <c r="G618" s="14" t="str">
        <f aca="false">IF(OR($E618="",$B618=""),"",INT(($B618-$E618)/365.25))</f>
        <v/>
      </c>
      <c r="H618" s="14" t="str">
        <f aca="false">IF($G618="","",IF($G618&lt;=5,"Ha","Yo'q"))</f>
        <v/>
      </c>
      <c r="I618" s="12"/>
      <c r="J618" s="12"/>
      <c r="K618" s="28" t="n">
        <f aca="false">IF(AND($C618&lt;&gt;"",$H618="Ha",$B618&gt;=Boshqaruv!$C$9,$B618&lt;=Boshqaruv!$C$10),IF(COUNTIFS($C$4:$C617,$C618,$H$4:$H617,"Ha",$B$4:$B617,"&gt;="&amp;Boshqaruv!$C$9,$B$4:$B617,"&lt;="&amp;Boshqaruv!$C$10)=0,1,0),0)</f>
        <v>0</v>
      </c>
    </row>
    <row r="619" customFormat="false" ht="15" hidden="false" customHeight="false" outlineLevel="0" collapsed="false">
      <c r="A619" s="8" t="n">
        <v>615</v>
      </c>
      <c r="B619" s="13"/>
      <c r="C619" s="25"/>
      <c r="D619" s="26" t="str">
        <f aca="false">IF($C619="","",IFERROR(IF(INDEX(Bolalar!$B$5:$B$1804,MATCH($C619,Bolalar!$I$5:$I$1804,0))="","",INDEX(Bolalar!$B$5:$B$1804,MATCH($C619,Bolalar!$I$5:$I$1804,0))),""))</f>
        <v/>
      </c>
      <c r="E619" s="15" t="str">
        <f aca="false">IF($C619="","",IFERROR(IF(INDEX(Bolalar!$C$5:$C$1804,MATCH($C619,Bolalar!$I$5:$I$1804,0))="","",INDEX(Bolalar!$C$5:$C$1804,MATCH($C619,Bolalar!$I$5:$I$1804,0))),""))</f>
        <v/>
      </c>
      <c r="F619" s="24"/>
      <c r="G619" s="14" t="str">
        <f aca="false">IF(OR($E619="",$B619=""),"",INT(($B619-$E619)/365.25))</f>
        <v/>
      </c>
      <c r="H619" s="14" t="str">
        <f aca="false">IF($G619="","",IF($G619&lt;=5,"Ha","Yo'q"))</f>
        <v/>
      </c>
      <c r="I619" s="12"/>
      <c r="J619" s="12"/>
      <c r="K619" s="28" t="n">
        <f aca="false">IF(AND($C619&lt;&gt;"",$H619="Ha",$B619&gt;=Boshqaruv!$C$9,$B619&lt;=Boshqaruv!$C$10),IF(COUNTIFS($C$4:$C618,$C619,$H$4:$H618,"Ha",$B$4:$B618,"&gt;="&amp;Boshqaruv!$C$9,$B$4:$B618,"&lt;="&amp;Boshqaruv!$C$10)=0,1,0),0)</f>
        <v>0</v>
      </c>
    </row>
    <row r="620" customFormat="false" ht="15" hidden="false" customHeight="false" outlineLevel="0" collapsed="false">
      <c r="A620" s="8" t="n">
        <v>616</v>
      </c>
      <c r="B620" s="13"/>
      <c r="C620" s="25"/>
      <c r="D620" s="26" t="str">
        <f aca="false">IF($C620="","",IFERROR(IF(INDEX(Bolalar!$B$5:$B$1804,MATCH($C620,Bolalar!$I$5:$I$1804,0))="","",INDEX(Bolalar!$B$5:$B$1804,MATCH($C620,Bolalar!$I$5:$I$1804,0))),""))</f>
        <v/>
      </c>
      <c r="E620" s="15" t="str">
        <f aca="false">IF($C620="","",IFERROR(IF(INDEX(Bolalar!$C$5:$C$1804,MATCH($C620,Bolalar!$I$5:$I$1804,0))="","",INDEX(Bolalar!$C$5:$C$1804,MATCH($C620,Bolalar!$I$5:$I$1804,0))),""))</f>
        <v/>
      </c>
      <c r="F620" s="24"/>
      <c r="G620" s="14" t="str">
        <f aca="false">IF(OR($E620="",$B620=""),"",INT(($B620-$E620)/365.25))</f>
        <v/>
      </c>
      <c r="H620" s="14" t="str">
        <f aca="false">IF($G620="","",IF($G620&lt;=5,"Ha","Yo'q"))</f>
        <v/>
      </c>
      <c r="I620" s="12"/>
      <c r="J620" s="12"/>
      <c r="K620" s="28" t="n">
        <f aca="false">IF(AND($C620&lt;&gt;"",$H620="Ha",$B620&gt;=Boshqaruv!$C$9,$B620&lt;=Boshqaruv!$C$10),IF(COUNTIFS($C$4:$C619,$C620,$H$4:$H619,"Ha",$B$4:$B619,"&gt;="&amp;Boshqaruv!$C$9,$B$4:$B619,"&lt;="&amp;Boshqaruv!$C$10)=0,1,0),0)</f>
        <v>0</v>
      </c>
    </row>
    <row r="621" customFormat="false" ht="15" hidden="false" customHeight="false" outlineLevel="0" collapsed="false">
      <c r="A621" s="8" t="n">
        <v>617</v>
      </c>
      <c r="B621" s="13"/>
      <c r="C621" s="25"/>
      <c r="D621" s="26" t="str">
        <f aca="false">IF($C621="","",IFERROR(IF(INDEX(Bolalar!$B$5:$B$1804,MATCH($C621,Bolalar!$I$5:$I$1804,0))="","",INDEX(Bolalar!$B$5:$B$1804,MATCH($C621,Bolalar!$I$5:$I$1804,0))),""))</f>
        <v/>
      </c>
      <c r="E621" s="15" t="str">
        <f aca="false">IF($C621="","",IFERROR(IF(INDEX(Bolalar!$C$5:$C$1804,MATCH($C621,Bolalar!$I$5:$I$1804,0))="","",INDEX(Bolalar!$C$5:$C$1804,MATCH($C621,Bolalar!$I$5:$I$1804,0))),""))</f>
        <v/>
      </c>
      <c r="F621" s="24"/>
      <c r="G621" s="14" t="str">
        <f aca="false">IF(OR($E621="",$B621=""),"",INT(($B621-$E621)/365.25))</f>
        <v/>
      </c>
      <c r="H621" s="14" t="str">
        <f aca="false">IF($G621="","",IF($G621&lt;=5,"Ha","Yo'q"))</f>
        <v/>
      </c>
      <c r="I621" s="12"/>
      <c r="J621" s="12"/>
      <c r="K621" s="28" t="n">
        <f aca="false">IF(AND($C621&lt;&gt;"",$H621="Ha",$B621&gt;=Boshqaruv!$C$9,$B621&lt;=Boshqaruv!$C$10),IF(COUNTIFS($C$4:$C620,$C621,$H$4:$H620,"Ha",$B$4:$B620,"&gt;="&amp;Boshqaruv!$C$9,$B$4:$B620,"&lt;="&amp;Boshqaruv!$C$10)=0,1,0),0)</f>
        <v>0</v>
      </c>
    </row>
    <row r="622" customFormat="false" ht="15" hidden="false" customHeight="false" outlineLevel="0" collapsed="false">
      <c r="A622" s="8" t="n">
        <v>618</v>
      </c>
      <c r="B622" s="13"/>
      <c r="C622" s="25"/>
      <c r="D622" s="26" t="str">
        <f aca="false">IF($C622="","",IFERROR(IF(INDEX(Bolalar!$B$5:$B$1804,MATCH($C622,Bolalar!$I$5:$I$1804,0))="","",INDEX(Bolalar!$B$5:$B$1804,MATCH($C622,Bolalar!$I$5:$I$1804,0))),""))</f>
        <v/>
      </c>
      <c r="E622" s="15" t="str">
        <f aca="false">IF($C622="","",IFERROR(IF(INDEX(Bolalar!$C$5:$C$1804,MATCH($C622,Bolalar!$I$5:$I$1804,0))="","",INDEX(Bolalar!$C$5:$C$1804,MATCH($C622,Bolalar!$I$5:$I$1804,0))),""))</f>
        <v/>
      </c>
      <c r="F622" s="24"/>
      <c r="G622" s="14" t="str">
        <f aca="false">IF(OR($E622="",$B622=""),"",INT(($B622-$E622)/365.25))</f>
        <v/>
      </c>
      <c r="H622" s="14" t="str">
        <f aca="false">IF($G622="","",IF($G622&lt;=5,"Ha","Yo'q"))</f>
        <v/>
      </c>
      <c r="I622" s="12"/>
      <c r="J622" s="12"/>
      <c r="K622" s="28" t="n">
        <f aca="false">IF(AND($C622&lt;&gt;"",$H622="Ha",$B622&gt;=Boshqaruv!$C$9,$B622&lt;=Boshqaruv!$C$10),IF(COUNTIFS($C$4:$C621,$C622,$H$4:$H621,"Ha",$B$4:$B621,"&gt;="&amp;Boshqaruv!$C$9,$B$4:$B621,"&lt;="&amp;Boshqaruv!$C$10)=0,1,0),0)</f>
        <v>0</v>
      </c>
    </row>
    <row r="623" customFormat="false" ht="15" hidden="false" customHeight="false" outlineLevel="0" collapsed="false">
      <c r="A623" s="8" t="n">
        <v>619</v>
      </c>
      <c r="B623" s="13"/>
      <c r="C623" s="25"/>
      <c r="D623" s="26" t="str">
        <f aca="false">IF($C623="","",IFERROR(IF(INDEX(Bolalar!$B$5:$B$1804,MATCH($C623,Bolalar!$I$5:$I$1804,0))="","",INDEX(Bolalar!$B$5:$B$1804,MATCH($C623,Bolalar!$I$5:$I$1804,0))),""))</f>
        <v/>
      </c>
      <c r="E623" s="15" t="str">
        <f aca="false">IF($C623="","",IFERROR(IF(INDEX(Bolalar!$C$5:$C$1804,MATCH($C623,Bolalar!$I$5:$I$1804,0))="","",INDEX(Bolalar!$C$5:$C$1804,MATCH($C623,Bolalar!$I$5:$I$1804,0))),""))</f>
        <v/>
      </c>
      <c r="F623" s="24"/>
      <c r="G623" s="14" t="str">
        <f aca="false">IF(OR($E623="",$B623=""),"",INT(($B623-$E623)/365.25))</f>
        <v/>
      </c>
      <c r="H623" s="14" t="str">
        <f aca="false">IF($G623="","",IF($G623&lt;=5,"Ha","Yo'q"))</f>
        <v/>
      </c>
      <c r="I623" s="12"/>
      <c r="J623" s="12"/>
      <c r="K623" s="28" t="n">
        <f aca="false">IF(AND($C623&lt;&gt;"",$H623="Ha",$B623&gt;=Boshqaruv!$C$9,$B623&lt;=Boshqaruv!$C$10),IF(COUNTIFS($C$4:$C622,$C623,$H$4:$H622,"Ha",$B$4:$B622,"&gt;="&amp;Boshqaruv!$C$9,$B$4:$B622,"&lt;="&amp;Boshqaruv!$C$10)=0,1,0),0)</f>
        <v>0</v>
      </c>
    </row>
    <row r="624" customFormat="false" ht="15" hidden="false" customHeight="false" outlineLevel="0" collapsed="false">
      <c r="A624" s="8" t="n">
        <v>620</v>
      </c>
      <c r="B624" s="13"/>
      <c r="C624" s="25"/>
      <c r="D624" s="26" t="str">
        <f aca="false">IF($C624="","",IFERROR(IF(INDEX(Bolalar!$B$5:$B$1804,MATCH($C624,Bolalar!$I$5:$I$1804,0))="","",INDEX(Bolalar!$B$5:$B$1804,MATCH($C624,Bolalar!$I$5:$I$1804,0))),""))</f>
        <v/>
      </c>
      <c r="E624" s="15" t="str">
        <f aca="false">IF($C624="","",IFERROR(IF(INDEX(Bolalar!$C$5:$C$1804,MATCH($C624,Bolalar!$I$5:$I$1804,0))="","",INDEX(Bolalar!$C$5:$C$1804,MATCH($C624,Bolalar!$I$5:$I$1804,0))),""))</f>
        <v/>
      </c>
      <c r="F624" s="24"/>
      <c r="G624" s="14" t="str">
        <f aca="false">IF(OR($E624="",$B624=""),"",INT(($B624-$E624)/365.25))</f>
        <v/>
      </c>
      <c r="H624" s="14" t="str">
        <f aca="false">IF($G624="","",IF($G624&lt;=5,"Ha","Yo'q"))</f>
        <v/>
      </c>
      <c r="I624" s="12"/>
      <c r="J624" s="12"/>
      <c r="K624" s="28" t="n">
        <f aca="false">IF(AND($C624&lt;&gt;"",$H624="Ha",$B624&gt;=Boshqaruv!$C$9,$B624&lt;=Boshqaruv!$C$10),IF(COUNTIFS($C$4:$C623,$C624,$H$4:$H623,"Ha",$B$4:$B623,"&gt;="&amp;Boshqaruv!$C$9,$B$4:$B623,"&lt;="&amp;Boshqaruv!$C$10)=0,1,0),0)</f>
        <v>0</v>
      </c>
    </row>
    <row r="625" customFormat="false" ht="15" hidden="false" customHeight="false" outlineLevel="0" collapsed="false">
      <c r="A625" s="8" t="n">
        <v>621</v>
      </c>
      <c r="B625" s="13"/>
      <c r="C625" s="25"/>
      <c r="D625" s="26" t="str">
        <f aca="false">IF($C625="","",IFERROR(IF(INDEX(Bolalar!$B$5:$B$1804,MATCH($C625,Bolalar!$I$5:$I$1804,0))="","",INDEX(Bolalar!$B$5:$B$1804,MATCH($C625,Bolalar!$I$5:$I$1804,0))),""))</f>
        <v/>
      </c>
      <c r="E625" s="15" t="str">
        <f aca="false">IF($C625="","",IFERROR(IF(INDEX(Bolalar!$C$5:$C$1804,MATCH($C625,Bolalar!$I$5:$I$1804,0))="","",INDEX(Bolalar!$C$5:$C$1804,MATCH($C625,Bolalar!$I$5:$I$1804,0))),""))</f>
        <v/>
      </c>
      <c r="F625" s="24"/>
      <c r="G625" s="14" t="str">
        <f aca="false">IF(OR($E625="",$B625=""),"",INT(($B625-$E625)/365.25))</f>
        <v/>
      </c>
      <c r="H625" s="14" t="str">
        <f aca="false">IF($G625="","",IF($G625&lt;=5,"Ha","Yo'q"))</f>
        <v/>
      </c>
      <c r="I625" s="12"/>
      <c r="J625" s="12"/>
      <c r="K625" s="28" t="n">
        <f aca="false">IF(AND($C625&lt;&gt;"",$H625="Ha",$B625&gt;=Boshqaruv!$C$9,$B625&lt;=Boshqaruv!$C$10),IF(COUNTIFS($C$4:$C624,$C625,$H$4:$H624,"Ha",$B$4:$B624,"&gt;="&amp;Boshqaruv!$C$9,$B$4:$B624,"&lt;="&amp;Boshqaruv!$C$10)=0,1,0),0)</f>
        <v>0</v>
      </c>
    </row>
    <row r="626" customFormat="false" ht="15" hidden="false" customHeight="false" outlineLevel="0" collapsed="false">
      <c r="A626" s="8" t="n">
        <v>622</v>
      </c>
      <c r="B626" s="13"/>
      <c r="C626" s="25"/>
      <c r="D626" s="26" t="str">
        <f aca="false">IF($C626="","",IFERROR(IF(INDEX(Bolalar!$B$5:$B$1804,MATCH($C626,Bolalar!$I$5:$I$1804,0))="","",INDEX(Bolalar!$B$5:$B$1804,MATCH($C626,Bolalar!$I$5:$I$1804,0))),""))</f>
        <v/>
      </c>
      <c r="E626" s="15" t="str">
        <f aca="false">IF($C626="","",IFERROR(IF(INDEX(Bolalar!$C$5:$C$1804,MATCH($C626,Bolalar!$I$5:$I$1804,0))="","",INDEX(Bolalar!$C$5:$C$1804,MATCH($C626,Bolalar!$I$5:$I$1804,0))),""))</f>
        <v/>
      </c>
      <c r="F626" s="24"/>
      <c r="G626" s="14" t="str">
        <f aca="false">IF(OR($E626="",$B626=""),"",INT(($B626-$E626)/365.25))</f>
        <v/>
      </c>
      <c r="H626" s="14" t="str">
        <f aca="false">IF($G626="","",IF($G626&lt;=5,"Ha","Yo'q"))</f>
        <v/>
      </c>
      <c r="I626" s="12"/>
      <c r="J626" s="12"/>
      <c r="K626" s="28" t="n">
        <f aca="false">IF(AND($C626&lt;&gt;"",$H626="Ha",$B626&gt;=Boshqaruv!$C$9,$B626&lt;=Boshqaruv!$C$10),IF(COUNTIFS($C$4:$C625,$C626,$H$4:$H625,"Ha",$B$4:$B625,"&gt;="&amp;Boshqaruv!$C$9,$B$4:$B625,"&lt;="&amp;Boshqaruv!$C$10)=0,1,0),0)</f>
        <v>0</v>
      </c>
    </row>
    <row r="627" customFormat="false" ht="15" hidden="false" customHeight="false" outlineLevel="0" collapsed="false">
      <c r="A627" s="8" t="n">
        <v>623</v>
      </c>
      <c r="B627" s="13"/>
      <c r="C627" s="25"/>
      <c r="D627" s="26" t="str">
        <f aca="false">IF($C627="","",IFERROR(IF(INDEX(Bolalar!$B$5:$B$1804,MATCH($C627,Bolalar!$I$5:$I$1804,0))="","",INDEX(Bolalar!$B$5:$B$1804,MATCH($C627,Bolalar!$I$5:$I$1804,0))),""))</f>
        <v/>
      </c>
      <c r="E627" s="15" t="str">
        <f aca="false">IF($C627="","",IFERROR(IF(INDEX(Bolalar!$C$5:$C$1804,MATCH($C627,Bolalar!$I$5:$I$1804,0))="","",INDEX(Bolalar!$C$5:$C$1804,MATCH($C627,Bolalar!$I$5:$I$1804,0))),""))</f>
        <v/>
      </c>
      <c r="F627" s="24"/>
      <c r="G627" s="14" t="str">
        <f aca="false">IF(OR($E627="",$B627=""),"",INT(($B627-$E627)/365.25))</f>
        <v/>
      </c>
      <c r="H627" s="14" t="str">
        <f aca="false">IF($G627="","",IF($G627&lt;=5,"Ha","Yo'q"))</f>
        <v/>
      </c>
      <c r="I627" s="12"/>
      <c r="J627" s="12"/>
      <c r="K627" s="28" t="n">
        <f aca="false">IF(AND($C627&lt;&gt;"",$H627="Ha",$B627&gt;=Boshqaruv!$C$9,$B627&lt;=Boshqaruv!$C$10),IF(COUNTIFS($C$4:$C626,$C627,$H$4:$H626,"Ha",$B$4:$B626,"&gt;="&amp;Boshqaruv!$C$9,$B$4:$B626,"&lt;="&amp;Boshqaruv!$C$10)=0,1,0),0)</f>
        <v>0</v>
      </c>
    </row>
    <row r="628" customFormat="false" ht="15" hidden="false" customHeight="false" outlineLevel="0" collapsed="false">
      <c r="A628" s="8" t="n">
        <v>624</v>
      </c>
      <c r="B628" s="13"/>
      <c r="C628" s="25"/>
      <c r="D628" s="26" t="str">
        <f aca="false">IF($C628="","",IFERROR(IF(INDEX(Bolalar!$B$5:$B$1804,MATCH($C628,Bolalar!$I$5:$I$1804,0))="","",INDEX(Bolalar!$B$5:$B$1804,MATCH($C628,Bolalar!$I$5:$I$1804,0))),""))</f>
        <v/>
      </c>
      <c r="E628" s="15" t="str">
        <f aca="false">IF($C628="","",IFERROR(IF(INDEX(Bolalar!$C$5:$C$1804,MATCH($C628,Bolalar!$I$5:$I$1804,0))="","",INDEX(Bolalar!$C$5:$C$1804,MATCH($C628,Bolalar!$I$5:$I$1804,0))),""))</f>
        <v/>
      </c>
      <c r="F628" s="24"/>
      <c r="G628" s="14" t="str">
        <f aca="false">IF(OR($E628="",$B628=""),"",INT(($B628-$E628)/365.25))</f>
        <v/>
      </c>
      <c r="H628" s="14" t="str">
        <f aca="false">IF($G628="","",IF($G628&lt;=5,"Ha","Yo'q"))</f>
        <v/>
      </c>
      <c r="I628" s="12"/>
      <c r="J628" s="12"/>
      <c r="K628" s="28" t="n">
        <f aca="false">IF(AND($C628&lt;&gt;"",$H628="Ha",$B628&gt;=Boshqaruv!$C$9,$B628&lt;=Boshqaruv!$C$10),IF(COUNTIFS($C$4:$C627,$C628,$H$4:$H627,"Ha",$B$4:$B627,"&gt;="&amp;Boshqaruv!$C$9,$B$4:$B627,"&lt;="&amp;Boshqaruv!$C$10)=0,1,0),0)</f>
        <v>0</v>
      </c>
    </row>
    <row r="629" customFormat="false" ht="15" hidden="false" customHeight="false" outlineLevel="0" collapsed="false">
      <c r="A629" s="8" t="n">
        <v>625</v>
      </c>
      <c r="B629" s="13"/>
      <c r="C629" s="25"/>
      <c r="D629" s="26" t="str">
        <f aca="false">IF($C629="","",IFERROR(IF(INDEX(Bolalar!$B$5:$B$1804,MATCH($C629,Bolalar!$I$5:$I$1804,0))="","",INDEX(Bolalar!$B$5:$B$1804,MATCH($C629,Bolalar!$I$5:$I$1804,0))),""))</f>
        <v/>
      </c>
      <c r="E629" s="15" t="str">
        <f aca="false">IF($C629="","",IFERROR(IF(INDEX(Bolalar!$C$5:$C$1804,MATCH($C629,Bolalar!$I$5:$I$1804,0))="","",INDEX(Bolalar!$C$5:$C$1804,MATCH($C629,Bolalar!$I$5:$I$1804,0))),""))</f>
        <v/>
      </c>
      <c r="F629" s="24"/>
      <c r="G629" s="14" t="str">
        <f aca="false">IF(OR($E629="",$B629=""),"",INT(($B629-$E629)/365.25))</f>
        <v/>
      </c>
      <c r="H629" s="14" t="str">
        <f aca="false">IF($G629="","",IF($G629&lt;=5,"Ha","Yo'q"))</f>
        <v/>
      </c>
      <c r="I629" s="12"/>
      <c r="J629" s="12"/>
      <c r="K629" s="28" t="n">
        <f aca="false">IF(AND($C629&lt;&gt;"",$H629="Ha",$B629&gt;=Boshqaruv!$C$9,$B629&lt;=Boshqaruv!$C$10),IF(COUNTIFS($C$4:$C628,$C629,$H$4:$H628,"Ha",$B$4:$B628,"&gt;="&amp;Boshqaruv!$C$9,$B$4:$B628,"&lt;="&amp;Boshqaruv!$C$10)=0,1,0),0)</f>
        <v>0</v>
      </c>
    </row>
    <row r="630" customFormat="false" ht="15" hidden="false" customHeight="false" outlineLevel="0" collapsed="false">
      <c r="A630" s="8" t="n">
        <v>626</v>
      </c>
      <c r="B630" s="13"/>
      <c r="C630" s="25"/>
      <c r="D630" s="26" t="str">
        <f aca="false">IF($C630="","",IFERROR(IF(INDEX(Bolalar!$B$5:$B$1804,MATCH($C630,Bolalar!$I$5:$I$1804,0))="","",INDEX(Bolalar!$B$5:$B$1804,MATCH($C630,Bolalar!$I$5:$I$1804,0))),""))</f>
        <v/>
      </c>
      <c r="E630" s="15" t="str">
        <f aca="false">IF($C630="","",IFERROR(IF(INDEX(Bolalar!$C$5:$C$1804,MATCH($C630,Bolalar!$I$5:$I$1804,0))="","",INDEX(Bolalar!$C$5:$C$1804,MATCH($C630,Bolalar!$I$5:$I$1804,0))),""))</f>
        <v/>
      </c>
      <c r="F630" s="24"/>
      <c r="G630" s="14" t="str">
        <f aca="false">IF(OR($E630="",$B630=""),"",INT(($B630-$E630)/365.25))</f>
        <v/>
      </c>
      <c r="H630" s="14" t="str">
        <f aca="false">IF($G630="","",IF($G630&lt;=5,"Ha","Yo'q"))</f>
        <v/>
      </c>
      <c r="I630" s="12"/>
      <c r="J630" s="12"/>
      <c r="K630" s="28" t="n">
        <f aca="false">IF(AND($C630&lt;&gt;"",$H630="Ha",$B630&gt;=Boshqaruv!$C$9,$B630&lt;=Boshqaruv!$C$10),IF(COUNTIFS($C$4:$C629,$C630,$H$4:$H629,"Ha",$B$4:$B629,"&gt;="&amp;Boshqaruv!$C$9,$B$4:$B629,"&lt;="&amp;Boshqaruv!$C$10)=0,1,0),0)</f>
        <v>0</v>
      </c>
    </row>
    <row r="631" customFormat="false" ht="15" hidden="false" customHeight="false" outlineLevel="0" collapsed="false">
      <c r="A631" s="8" t="n">
        <v>627</v>
      </c>
      <c r="B631" s="13"/>
      <c r="C631" s="25"/>
      <c r="D631" s="26" t="str">
        <f aca="false">IF($C631="","",IFERROR(IF(INDEX(Bolalar!$B$5:$B$1804,MATCH($C631,Bolalar!$I$5:$I$1804,0))="","",INDEX(Bolalar!$B$5:$B$1804,MATCH($C631,Bolalar!$I$5:$I$1804,0))),""))</f>
        <v/>
      </c>
      <c r="E631" s="15" t="str">
        <f aca="false">IF($C631="","",IFERROR(IF(INDEX(Bolalar!$C$5:$C$1804,MATCH($C631,Bolalar!$I$5:$I$1804,0))="","",INDEX(Bolalar!$C$5:$C$1804,MATCH($C631,Bolalar!$I$5:$I$1804,0))),""))</f>
        <v/>
      </c>
      <c r="F631" s="24"/>
      <c r="G631" s="14" t="str">
        <f aca="false">IF(OR($E631="",$B631=""),"",INT(($B631-$E631)/365.25))</f>
        <v/>
      </c>
      <c r="H631" s="14" t="str">
        <f aca="false">IF($G631="","",IF($G631&lt;=5,"Ha","Yo'q"))</f>
        <v/>
      </c>
      <c r="I631" s="12"/>
      <c r="J631" s="12"/>
      <c r="K631" s="28" t="n">
        <f aca="false">IF(AND($C631&lt;&gt;"",$H631="Ha",$B631&gt;=Boshqaruv!$C$9,$B631&lt;=Boshqaruv!$C$10),IF(COUNTIFS($C$4:$C630,$C631,$H$4:$H630,"Ha",$B$4:$B630,"&gt;="&amp;Boshqaruv!$C$9,$B$4:$B630,"&lt;="&amp;Boshqaruv!$C$10)=0,1,0),0)</f>
        <v>0</v>
      </c>
    </row>
    <row r="632" customFormat="false" ht="15" hidden="false" customHeight="false" outlineLevel="0" collapsed="false">
      <c r="A632" s="8" t="n">
        <v>628</v>
      </c>
      <c r="B632" s="13"/>
      <c r="C632" s="25"/>
      <c r="D632" s="26" t="str">
        <f aca="false">IF($C632="","",IFERROR(IF(INDEX(Bolalar!$B$5:$B$1804,MATCH($C632,Bolalar!$I$5:$I$1804,0))="","",INDEX(Bolalar!$B$5:$B$1804,MATCH($C632,Bolalar!$I$5:$I$1804,0))),""))</f>
        <v/>
      </c>
      <c r="E632" s="15" t="str">
        <f aca="false">IF($C632="","",IFERROR(IF(INDEX(Bolalar!$C$5:$C$1804,MATCH($C632,Bolalar!$I$5:$I$1804,0))="","",INDEX(Bolalar!$C$5:$C$1804,MATCH($C632,Bolalar!$I$5:$I$1804,0))),""))</f>
        <v/>
      </c>
      <c r="F632" s="24"/>
      <c r="G632" s="14" t="str">
        <f aca="false">IF(OR($E632="",$B632=""),"",INT(($B632-$E632)/365.25))</f>
        <v/>
      </c>
      <c r="H632" s="14" t="str">
        <f aca="false">IF($G632="","",IF($G632&lt;=5,"Ha","Yo'q"))</f>
        <v/>
      </c>
      <c r="I632" s="12"/>
      <c r="J632" s="12"/>
      <c r="K632" s="28" t="n">
        <f aca="false">IF(AND($C632&lt;&gt;"",$H632="Ha",$B632&gt;=Boshqaruv!$C$9,$B632&lt;=Boshqaruv!$C$10),IF(COUNTIFS($C$4:$C631,$C632,$H$4:$H631,"Ha",$B$4:$B631,"&gt;="&amp;Boshqaruv!$C$9,$B$4:$B631,"&lt;="&amp;Boshqaruv!$C$10)=0,1,0),0)</f>
        <v>0</v>
      </c>
    </row>
    <row r="633" customFormat="false" ht="15" hidden="false" customHeight="false" outlineLevel="0" collapsed="false">
      <c r="A633" s="8" t="n">
        <v>629</v>
      </c>
      <c r="B633" s="13"/>
      <c r="C633" s="25"/>
      <c r="D633" s="26" t="str">
        <f aca="false">IF($C633="","",IFERROR(IF(INDEX(Bolalar!$B$5:$B$1804,MATCH($C633,Bolalar!$I$5:$I$1804,0))="","",INDEX(Bolalar!$B$5:$B$1804,MATCH($C633,Bolalar!$I$5:$I$1804,0))),""))</f>
        <v/>
      </c>
      <c r="E633" s="15" t="str">
        <f aca="false">IF($C633="","",IFERROR(IF(INDEX(Bolalar!$C$5:$C$1804,MATCH($C633,Bolalar!$I$5:$I$1804,0))="","",INDEX(Bolalar!$C$5:$C$1804,MATCH($C633,Bolalar!$I$5:$I$1804,0))),""))</f>
        <v/>
      </c>
      <c r="F633" s="24"/>
      <c r="G633" s="14" t="str">
        <f aca="false">IF(OR($E633="",$B633=""),"",INT(($B633-$E633)/365.25))</f>
        <v/>
      </c>
      <c r="H633" s="14" t="str">
        <f aca="false">IF($G633="","",IF($G633&lt;=5,"Ha","Yo'q"))</f>
        <v/>
      </c>
      <c r="I633" s="12"/>
      <c r="J633" s="12"/>
      <c r="K633" s="28" t="n">
        <f aca="false">IF(AND($C633&lt;&gt;"",$H633="Ha",$B633&gt;=Boshqaruv!$C$9,$B633&lt;=Boshqaruv!$C$10),IF(COUNTIFS($C$4:$C632,$C633,$H$4:$H632,"Ha",$B$4:$B632,"&gt;="&amp;Boshqaruv!$C$9,$B$4:$B632,"&lt;="&amp;Boshqaruv!$C$10)=0,1,0),0)</f>
        <v>0</v>
      </c>
    </row>
    <row r="634" customFormat="false" ht="15" hidden="false" customHeight="false" outlineLevel="0" collapsed="false">
      <c r="A634" s="8" t="n">
        <v>630</v>
      </c>
      <c r="B634" s="13"/>
      <c r="C634" s="25"/>
      <c r="D634" s="26" t="str">
        <f aca="false">IF($C634="","",IFERROR(IF(INDEX(Bolalar!$B$5:$B$1804,MATCH($C634,Bolalar!$I$5:$I$1804,0))="","",INDEX(Bolalar!$B$5:$B$1804,MATCH($C634,Bolalar!$I$5:$I$1804,0))),""))</f>
        <v/>
      </c>
      <c r="E634" s="15" t="str">
        <f aca="false">IF($C634="","",IFERROR(IF(INDEX(Bolalar!$C$5:$C$1804,MATCH($C634,Bolalar!$I$5:$I$1804,0))="","",INDEX(Bolalar!$C$5:$C$1804,MATCH($C634,Bolalar!$I$5:$I$1804,0))),""))</f>
        <v/>
      </c>
      <c r="F634" s="24"/>
      <c r="G634" s="14" t="str">
        <f aca="false">IF(OR($E634="",$B634=""),"",INT(($B634-$E634)/365.25))</f>
        <v/>
      </c>
      <c r="H634" s="14" t="str">
        <f aca="false">IF($G634="","",IF($G634&lt;=5,"Ha","Yo'q"))</f>
        <v/>
      </c>
      <c r="I634" s="12"/>
      <c r="J634" s="12"/>
      <c r="K634" s="28" t="n">
        <f aca="false">IF(AND($C634&lt;&gt;"",$H634="Ha",$B634&gt;=Boshqaruv!$C$9,$B634&lt;=Boshqaruv!$C$10),IF(COUNTIFS($C$4:$C633,$C634,$H$4:$H633,"Ha",$B$4:$B633,"&gt;="&amp;Boshqaruv!$C$9,$B$4:$B633,"&lt;="&amp;Boshqaruv!$C$10)=0,1,0),0)</f>
        <v>0</v>
      </c>
    </row>
    <row r="635" customFormat="false" ht="15" hidden="false" customHeight="false" outlineLevel="0" collapsed="false">
      <c r="A635" s="8" t="n">
        <v>631</v>
      </c>
      <c r="B635" s="13"/>
      <c r="C635" s="25"/>
      <c r="D635" s="26" t="str">
        <f aca="false">IF($C635="","",IFERROR(IF(INDEX(Bolalar!$B$5:$B$1804,MATCH($C635,Bolalar!$I$5:$I$1804,0))="","",INDEX(Bolalar!$B$5:$B$1804,MATCH($C635,Bolalar!$I$5:$I$1804,0))),""))</f>
        <v/>
      </c>
      <c r="E635" s="15" t="str">
        <f aca="false">IF($C635="","",IFERROR(IF(INDEX(Bolalar!$C$5:$C$1804,MATCH($C635,Bolalar!$I$5:$I$1804,0))="","",INDEX(Bolalar!$C$5:$C$1804,MATCH($C635,Bolalar!$I$5:$I$1804,0))),""))</f>
        <v/>
      </c>
      <c r="F635" s="24"/>
      <c r="G635" s="14" t="str">
        <f aca="false">IF(OR($E635="",$B635=""),"",INT(($B635-$E635)/365.25))</f>
        <v/>
      </c>
      <c r="H635" s="14" t="str">
        <f aca="false">IF($G635="","",IF($G635&lt;=5,"Ha","Yo'q"))</f>
        <v/>
      </c>
      <c r="I635" s="12"/>
      <c r="J635" s="12"/>
      <c r="K635" s="28" t="n">
        <f aca="false">IF(AND($C635&lt;&gt;"",$H635="Ha",$B635&gt;=Boshqaruv!$C$9,$B635&lt;=Boshqaruv!$C$10),IF(COUNTIFS($C$4:$C634,$C635,$H$4:$H634,"Ha",$B$4:$B634,"&gt;="&amp;Boshqaruv!$C$9,$B$4:$B634,"&lt;="&amp;Boshqaruv!$C$10)=0,1,0),0)</f>
        <v>0</v>
      </c>
    </row>
    <row r="636" customFormat="false" ht="15" hidden="false" customHeight="false" outlineLevel="0" collapsed="false">
      <c r="A636" s="8" t="n">
        <v>632</v>
      </c>
      <c r="B636" s="13"/>
      <c r="C636" s="25"/>
      <c r="D636" s="26" t="str">
        <f aca="false">IF($C636="","",IFERROR(IF(INDEX(Bolalar!$B$5:$B$1804,MATCH($C636,Bolalar!$I$5:$I$1804,0))="","",INDEX(Bolalar!$B$5:$B$1804,MATCH($C636,Bolalar!$I$5:$I$1804,0))),""))</f>
        <v/>
      </c>
      <c r="E636" s="15" t="str">
        <f aca="false">IF($C636="","",IFERROR(IF(INDEX(Bolalar!$C$5:$C$1804,MATCH($C636,Bolalar!$I$5:$I$1804,0))="","",INDEX(Bolalar!$C$5:$C$1804,MATCH($C636,Bolalar!$I$5:$I$1804,0))),""))</f>
        <v/>
      </c>
      <c r="F636" s="24"/>
      <c r="G636" s="14" t="str">
        <f aca="false">IF(OR($E636="",$B636=""),"",INT(($B636-$E636)/365.25))</f>
        <v/>
      </c>
      <c r="H636" s="14" t="str">
        <f aca="false">IF($G636="","",IF($G636&lt;=5,"Ha","Yo'q"))</f>
        <v/>
      </c>
      <c r="I636" s="12"/>
      <c r="J636" s="12"/>
      <c r="K636" s="28" t="n">
        <f aca="false">IF(AND($C636&lt;&gt;"",$H636="Ha",$B636&gt;=Boshqaruv!$C$9,$B636&lt;=Boshqaruv!$C$10),IF(COUNTIFS($C$4:$C635,$C636,$H$4:$H635,"Ha",$B$4:$B635,"&gt;="&amp;Boshqaruv!$C$9,$B$4:$B635,"&lt;="&amp;Boshqaruv!$C$10)=0,1,0),0)</f>
        <v>0</v>
      </c>
    </row>
    <row r="637" customFormat="false" ht="15" hidden="false" customHeight="false" outlineLevel="0" collapsed="false">
      <c r="A637" s="8" t="n">
        <v>633</v>
      </c>
      <c r="B637" s="13"/>
      <c r="C637" s="25"/>
      <c r="D637" s="26" t="str">
        <f aca="false">IF($C637="","",IFERROR(IF(INDEX(Bolalar!$B$5:$B$1804,MATCH($C637,Bolalar!$I$5:$I$1804,0))="","",INDEX(Bolalar!$B$5:$B$1804,MATCH($C637,Bolalar!$I$5:$I$1804,0))),""))</f>
        <v/>
      </c>
      <c r="E637" s="15" t="str">
        <f aca="false">IF($C637="","",IFERROR(IF(INDEX(Bolalar!$C$5:$C$1804,MATCH($C637,Bolalar!$I$5:$I$1804,0))="","",INDEX(Bolalar!$C$5:$C$1804,MATCH($C637,Bolalar!$I$5:$I$1804,0))),""))</f>
        <v/>
      </c>
      <c r="F637" s="24"/>
      <c r="G637" s="14" t="str">
        <f aca="false">IF(OR($E637="",$B637=""),"",INT(($B637-$E637)/365.25))</f>
        <v/>
      </c>
      <c r="H637" s="14" t="str">
        <f aca="false">IF($G637="","",IF($G637&lt;=5,"Ha","Yo'q"))</f>
        <v/>
      </c>
      <c r="I637" s="12"/>
      <c r="J637" s="12"/>
      <c r="K637" s="28" t="n">
        <f aca="false">IF(AND($C637&lt;&gt;"",$H637="Ha",$B637&gt;=Boshqaruv!$C$9,$B637&lt;=Boshqaruv!$C$10),IF(COUNTIFS($C$4:$C636,$C637,$H$4:$H636,"Ha",$B$4:$B636,"&gt;="&amp;Boshqaruv!$C$9,$B$4:$B636,"&lt;="&amp;Boshqaruv!$C$10)=0,1,0),0)</f>
        <v>0</v>
      </c>
    </row>
    <row r="638" customFormat="false" ht="15" hidden="false" customHeight="false" outlineLevel="0" collapsed="false">
      <c r="A638" s="8" t="n">
        <v>634</v>
      </c>
      <c r="B638" s="13"/>
      <c r="C638" s="25"/>
      <c r="D638" s="26" t="str">
        <f aca="false">IF($C638="","",IFERROR(IF(INDEX(Bolalar!$B$5:$B$1804,MATCH($C638,Bolalar!$I$5:$I$1804,0))="","",INDEX(Bolalar!$B$5:$B$1804,MATCH($C638,Bolalar!$I$5:$I$1804,0))),""))</f>
        <v/>
      </c>
      <c r="E638" s="15" t="str">
        <f aca="false">IF($C638="","",IFERROR(IF(INDEX(Bolalar!$C$5:$C$1804,MATCH($C638,Bolalar!$I$5:$I$1804,0))="","",INDEX(Bolalar!$C$5:$C$1804,MATCH($C638,Bolalar!$I$5:$I$1804,0))),""))</f>
        <v/>
      </c>
      <c r="F638" s="24"/>
      <c r="G638" s="14" t="str">
        <f aca="false">IF(OR($E638="",$B638=""),"",INT(($B638-$E638)/365.25))</f>
        <v/>
      </c>
      <c r="H638" s="14" t="str">
        <f aca="false">IF($G638="","",IF($G638&lt;=5,"Ha","Yo'q"))</f>
        <v/>
      </c>
      <c r="I638" s="12"/>
      <c r="J638" s="12"/>
      <c r="K638" s="28" t="n">
        <f aca="false">IF(AND($C638&lt;&gt;"",$H638="Ha",$B638&gt;=Boshqaruv!$C$9,$B638&lt;=Boshqaruv!$C$10),IF(COUNTIFS($C$4:$C637,$C638,$H$4:$H637,"Ha",$B$4:$B637,"&gt;="&amp;Boshqaruv!$C$9,$B$4:$B637,"&lt;="&amp;Boshqaruv!$C$10)=0,1,0),0)</f>
        <v>0</v>
      </c>
    </row>
    <row r="639" customFormat="false" ht="15" hidden="false" customHeight="false" outlineLevel="0" collapsed="false">
      <c r="A639" s="8" t="n">
        <v>635</v>
      </c>
      <c r="B639" s="13"/>
      <c r="C639" s="25"/>
      <c r="D639" s="26" t="str">
        <f aca="false">IF($C639="","",IFERROR(IF(INDEX(Bolalar!$B$5:$B$1804,MATCH($C639,Bolalar!$I$5:$I$1804,0))="","",INDEX(Bolalar!$B$5:$B$1804,MATCH($C639,Bolalar!$I$5:$I$1804,0))),""))</f>
        <v/>
      </c>
      <c r="E639" s="15" t="str">
        <f aca="false">IF($C639="","",IFERROR(IF(INDEX(Bolalar!$C$5:$C$1804,MATCH($C639,Bolalar!$I$5:$I$1804,0))="","",INDEX(Bolalar!$C$5:$C$1804,MATCH($C639,Bolalar!$I$5:$I$1804,0))),""))</f>
        <v/>
      </c>
      <c r="F639" s="24"/>
      <c r="G639" s="14" t="str">
        <f aca="false">IF(OR($E639="",$B639=""),"",INT(($B639-$E639)/365.25))</f>
        <v/>
      </c>
      <c r="H639" s="14" t="str">
        <f aca="false">IF($G639="","",IF($G639&lt;=5,"Ha","Yo'q"))</f>
        <v/>
      </c>
      <c r="I639" s="12"/>
      <c r="J639" s="12"/>
      <c r="K639" s="28" t="n">
        <f aca="false">IF(AND($C639&lt;&gt;"",$H639="Ha",$B639&gt;=Boshqaruv!$C$9,$B639&lt;=Boshqaruv!$C$10),IF(COUNTIFS($C$4:$C638,$C639,$H$4:$H638,"Ha",$B$4:$B638,"&gt;="&amp;Boshqaruv!$C$9,$B$4:$B638,"&lt;="&amp;Boshqaruv!$C$10)=0,1,0),0)</f>
        <v>0</v>
      </c>
    </row>
    <row r="640" customFormat="false" ht="15" hidden="false" customHeight="false" outlineLevel="0" collapsed="false">
      <c r="A640" s="8" t="n">
        <v>636</v>
      </c>
      <c r="B640" s="13"/>
      <c r="C640" s="25"/>
      <c r="D640" s="26" t="str">
        <f aca="false">IF($C640="","",IFERROR(IF(INDEX(Bolalar!$B$5:$B$1804,MATCH($C640,Bolalar!$I$5:$I$1804,0))="","",INDEX(Bolalar!$B$5:$B$1804,MATCH($C640,Bolalar!$I$5:$I$1804,0))),""))</f>
        <v/>
      </c>
      <c r="E640" s="15" t="str">
        <f aca="false">IF($C640="","",IFERROR(IF(INDEX(Bolalar!$C$5:$C$1804,MATCH($C640,Bolalar!$I$5:$I$1804,0))="","",INDEX(Bolalar!$C$5:$C$1804,MATCH($C640,Bolalar!$I$5:$I$1804,0))),""))</f>
        <v/>
      </c>
      <c r="F640" s="24"/>
      <c r="G640" s="14" t="str">
        <f aca="false">IF(OR($E640="",$B640=""),"",INT(($B640-$E640)/365.25))</f>
        <v/>
      </c>
      <c r="H640" s="14" t="str">
        <f aca="false">IF($G640="","",IF($G640&lt;=5,"Ha","Yo'q"))</f>
        <v/>
      </c>
      <c r="I640" s="12"/>
      <c r="J640" s="12"/>
      <c r="K640" s="28" t="n">
        <f aca="false">IF(AND($C640&lt;&gt;"",$H640="Ha",$B640&gt;=Boshqaruv!$C$9,$B640&lt;=Boshqaruv!$C$10),IF(COUNTIFS($C$4:$C639,$C640,$H$4:$H639,"Ha",$B$4:$B639,"&gt;="&amp;Boshqaruv!$C$9,$B$4:$B639,"&lt;="&amp;Boshqaruv!$C$10)=0,1,0),0)</f>
        <v>0</v>
      </c>
    </row>
    <row r="641" customFormat="false" ht="15" hidden="false" customHeight="false" outlineLevel="0" collapsed="false">
      <c r="A641" s="8" t="n">
        <v>637</v>
      </c>
      <c r="B641" s="13"/>
      <c r="C641" s="25"/>
      <c r="D641" s="26" t="str">
        <f aca="false">IF($C641="","",IFERROR(IF(INDEX(Bolalar!$B$5:$B$1804,MATCH($C641,Bolalar!$I$5:$I$1804,0))="","",INDEX(Bolalar!$B$5:$B$1804,MATCH($C641,Bolalar!$I$5:$I$1804,0))),""))</f>
        <v/>
      </c>
      <c r="E641" s="15" t="str">
        <f aca="false">IF($C641="","",IFERROR(IF(INDEX(Bolalar!$C$5:$C$1804,MATCH($C641,Bolalar!$I$5:$I$1804,0))="","",INDEX(Bolalar!$C$5:$C$1804,MATCH($C641,Bolalar!$I$5:$I$1804,0))),""))</f>
        <v/>
      </c>
      <c r="F641" s="24"/>
      <c r="G641" s="14" t="str">
        <f aca="false">IF(OR($E641="",$B641=""),"",INT(($B641-$E641)/365.25))</f>
        <v/>
      </c>
      <c r="H641" s="14" t="str">
        <f aca="false">IF($G641="","",IF($G641&lt;=5,"Ha","Yo'q"))</f>
        <v/>
      </c>
      <c r="I641" s="12"/>
      <c r="J641" s="12"/>
      <c r="K641" s="28" t="n">
        <f aca="false">IF(AND($C641&lt;&gt;"",$H641="Ha",$B641&gt;=Boshqaruv!$C$9,$B641&lt;=Boshqaruv!$C$10),IF(COUNTIFS($C$4:$C640,$C641,$H$4:$H640,"Ha",$B$4:$B640,"&gt;="&amp;Boshqaruv!$C$9,$B$4:$B640,"&lt;="&amp;Boshqaruv!$C$10)=0,1,0),0)</f>
        <v>0</v>
      </c>
    </row>
    <row r="642" customFormat="false" ht="15" hidden="false" customHeight="false" outlineLevel="0" collapsed="false">
      <c r="A642" s="8" t="n">
        <v>638</v>
      </c>
      <c r="B642" s="13"/>
      <c r="C642" s="25"/>
      <c r="D642" s="26" t="str">
        <f aca="false">IF($C642="","",IFERROR(IF(INDEX(Bolalar!$B$5:$B$1804,MATCH($C642,Bolalar!$I$5:$I$1804,0))="","",INDEX(Bolalar!$B$5:$B$1804,MATCH($C642,Bolalar!$I$5:$I$1804,0))),""))</f>
        <v/>
      </c>
      <c r="E642" s="15" t="str">
        <f aca="false">IF($C642="","",IFERROR(IF(INDEX(Bolalar!$C$5:$C$1804,MATCH($C642,Bolalar!$I$5:$I$1804,0))="","",INDEX(Bolalar!$C$5:$C$1804,MATCH($C642,Bolalar!$I$5:$I$1804,0))),""))</f>
        <v/>
      </c>
      <c r="F642" s="24"/>
      <c r="G642" s="14" t="str">
        <f aca="false">IF(OR($E642="",$B642=""),"",INT(($B642-$E642)/365.25))</f>
        <v/>
      </c>
      <c r="H642" s="14" t="str">
        <f aca="false">IF($G642="","",IF($G642&lt;=5,"Ha","Yo'q"))</f>
        <v/>
      </c>
      <c r="I642" s="12"/>
      <c r="J642" s="12"/>
      <c r="K642" s="28" t="n">
        <f aca="false">IF(AND($C642&lt;&gt;"",$H642="Ha",$B642&gt;=Boshqaruv!$C$9,$B642&lt;=Boshqaruv!$C$10),IF(COUNTIFS($C$4:$C641,$C642,$H$4:$H641,"Ha",$B$4:$B641,"&gt;="&amp;Boshqaruv!$C$9,$B$4:$B641,"&lt;="&amp;Boshqaruv!$C$10)=0,1,0),0)</f>
        <v>0</v>
      </c>
    </row>
    <row r="643" customFormat="false" ht="15" hidden="false" customHeight="false" outlineLevel="0" collapsed="false">
      <c r="A643" s="8" t="n">
        <v>639</v>
      </c>
      <c r="B643" s="13"/>
      <c r="C643" s="25"/>
      <c r="D643" s="26" t="str">
        <f aca="false">IF($C643="","",IFERROR(IF(INDEX(Bolalar!$B$5:$B$1804,MATCH($C643,Bolalar!$I$5:$I$1804,0))="","",INDEX(Bolalar!$B$5:$B$1804,MATCH($C643,Bolalar!$I$5:$I$1804,0))),""))</f>
        <v/>
      </c>
      <c r="E643" s="15" t="str">
        <f aca="false">IF($C643="","",IFERROR(IF(INDEX(Bolalar!$C$5:$C$1804,MATCH($C643,Bolalar!$I$5:$I$1804,0))="","",INDEX(Bolalar!$C$5:$C$1804,MATCH($C643,Bolalar!$I$5:$I$1804,0))),""))</f>
        <v/>
      </c>
      <c r="F643" s="24"/>
      <c r="G643" s="14" t="str">
        <f aca="false">IF(OR($E643="",$B643=""),"",INT(($B643-$E643)/365.25))</f>
        <v/>
      </c>
      <c r="H643" s="14" t="str">
        <f aca="false">IF($G643="","",IF($G643&lt;=5,"Ha","Yo'q"))</f>
        <v/>
      </c>
      <c r="I643" s="12"/>
      <c r="J643" s="12"/>
      <c r="K643" s="28" t="n">
        <f aca="false">IF(AND($C643&lt;&gt;"",$H643="Ha",$B643&gt;=Boshqaruv!$C$9,$B643&lt;=Boshqaruv!$C$10),IF(COUNTIFS($C$4:$C642,$C643,$H$4:$H642,"Ha",$B$4:$B642,"&gt;="&amp;Boshqaruv!$C$9,$B$4:$B642,"&lt;="&amp;Boshqaruv!$C$10)=0,1,0),0)</f>
        <v>0</v>
      </c>
    </row>
    <row r="644" customFormat="false" ht="15" hidden="false" customHeight="false" outlineLevel="0" collapsed="false">
      <c r="A644" s="8" t="n">
        <v>640</v>
      </c>
      <c r="B644" s="13"/>
      <c r="C644" s="25"/>
      <c r="D644" s="26" t="str">
        <f aca="false">IF($C644="","",IFERROR(IF(INDEX(Bolalar!$B$5:$B$1804,MATCH($C644,Bolalar!$I$5:$I$1804,0))="","",INDEX(Bolalar!$B$5:$B$1804,MATCH($C644,Bolalar!$I$5:$I$1804,0))),""))</f>
        <v/>
      </c>
      <c r="E644" s="15" t="str">
        <f aca="false">IF($C644="","",IFERROR(IF(INDEX(Bolalar!$C$5:$C$1804,MATCH($C644,Bolalar!$I$5:$I$1804,0))="","",INDEX(Bolalar!$C$5:$C$1804,MATCH($C644,Bolalar!$I$5:$I$1804,0))),""))</f>
        <v/>
      </c>
      <c r="F644" s="24"/>
      <c r="G644" s="14" t="str">
        <f aca="false">IF(OR($E644="",$B644=""),"",INT(($B644-$E644)/365.25))</f>
        <v/>
      </c>
      <c r="H644" s="14" t="str">
        <f aca="false">IF($G644="","",IF($G644&lt;=5,"Ha","Yo'q"))</f>
        <v/>
      </c>
      <c r="I644" s="12"/>
      <c r="J644" s="12"/>
      <c r="K644" s="28" t="n">
        <f aca="false">IF(AND($C644&lt;&gt;"",$H644="Ha",$B644&gt;=Boshqaruv!$C$9,$B644&lt;=Boshqaruv!$C$10),IF(COUNTIFS($C$4:$C643,$C644,$H$4:$H643,"Ha",$B$4:$B643,"&gt;="&amp;Boshqaruv!$C$9,$B$4:$B643,"&lt;="&amp;Boshqaruv!$C$10)=0,1,0),0)</f>
        <v>0</v>
      </c>
    </row>
    <row r="645" customFormat="false" ht="15" hidden="false" customHeight="false" outlineLevel="0" collapsed="false">
      <c r="A645" s="8" t="n">
        <v>641</v>
      </c>
      <c r="B645" s="13"/>
      <c r="C645" s="25"/>
      <c r="D645" s="26" t="str">
        <f aca="false">IF($C645="","",IFERROR(IF(INDEX(Bolalar!$B$5:$B$1804,MATCH($C645,Bolalar!$I$5:$I$1804,0))="","",INDEX(Bolalar!$B$5:$B$1804,MATCH($C645,Bolalar!$I$5:$I$1804,0))),""))</f>
        <v/>
      </c>
      <c r="E645" s="15" t="str">
        <f aca="false">IF($C645="","",IFERROR(IF(INDEX(Bolalar!$C$5:$C$1804,MATCH($C645,Bolalar!$I$5:$I$1804,0))="","",INDEX(Bolalar!$C$5:$C$1804,MATCH($C645,Bolalar!$I$5:$I$1804,0))),""))</f>
        <v/>
      </c>
      <c r="F645" s="24"/>
      <c r="G645" s="14" t="str">
        <f aca="false">IF(OR($E645="",$B645=""),"",INT(($B645-$E645)/365.25))</f>
        <v/>
      </c>
      <c r="H645" s="14" t="str">
        <f aca="false">IF($G645="","",IF($G645&lt;=5,"Ha","Yo'q"))</f>
        <v/>
      </c>
      <c r="I645" s="12"/>
      <c r="J645" s="12"/>
      <c r="K645" s="28" t="n">
        <f aca="false">IF(AND($C645&lt;&gt;"",$H645="Ha",$B645&gt;=Boshqaruv!$C$9,$B645&lt;=Boshqaruv!$C$10),IF(COUNTIFS($C$4:$C644,$C645,$H$4:$H644,"Ha",$B$4:$B644,"&gt;="&amp;Boshqaruv!$C$9,$B$4:$B644,"&lt;="&amp;Boshqaruv!$C$10)=0,1,0),0)</f>
        <v>0</v>
      </c>
    </row>
    <row r="646" customFormat="false" ht="15" hidden="false" customHeight="false" outlineLevel="0" collapsed="false">
      <c r="A646" s="8" t="n">
        <v>642</v>
      </c>
      <c r="B646" s="13"/>
      <c r="C646" s="25"/>
      <c r="D646" s="26" t="str">
        <f aca="false">IF($C646="","",IFERROR(IF(INDEX(Bolalar!$B$5:$B$1804,MATCH($C646,Bolalar!$I$5:$I$1804,0))="","",INDEX(Bolalar!$B$5:$B$1804,MATCH($C646,Bolalar!$I$5:$I$1804,0))),""))</f>
        <v/>
      </c>
      <c r="E646" s="15" t="str">
        <f aca="false">IF($C646="","",IFERROR(IF(INDEX(Bolalar!$C$5:$C$1804,MATCH($C646,Bolalar!$I$5:$I$1804,0))="","",INDEX(Bolalar!$C$5:$C$1804,MATCH($C646,Bolalar!$I$5:$I$1804,0))),""))</f>
        <v/>
      </c>
      <c r="F646" s="24"/>
      <c r="G646" s="14" t="str">
        <f aca="false">IF(OR($E646="",$B646=""),"",INT(($B646-$E646)/365.25))</f>
        <v/>
      </c>
      <c r="H646" s="14" t="str">
        <f aca="false">IF($G646="","",IF($G646&lt;=5,"Ha","Yo'q"))</f>
        <v/>
      </c>
      <c r="I646" s="12"/>
      <c r="J646" s="12"/>
      <c r="K646" s="28" t="n">
        <f aca="false">IF(AND($C646&lt;&gt;"",$H646="Ha",$B646&gt;=Boshqaruv!$C$9,$B646&lt;=Boshqaruv!$C$10),IF(COUNTIFS($C$4:$C645,$C646,$H$4:$H645,"Ha",$B$4:$B645,"&gt;="&amp;Boshqaruv!$C$9,$B$4:$B645,"&lt;="&amp;Boshqaruv!$C$10)=0,1,0),0)</f>
        <v>0</v>
      </c>
    </row>
    <row r="647" customFormat="false" ht="15" hidden="false" customHeight="false" outlineLevel="0" collapsed="false">
      <c r="A647" s="8" t="n">
        <v>643</v>
      </c>
      <c r="B647" s="13"/>
      <c r="C647" s="25"/>
      <c r="D647" s="26" t="str">
        <f aca="false">IF($C647="","",IFERROR(IF(INDEX(Bolalar!$B$5:$B$1804,MATCH($C647,Bolalar!$I$5:$I$1804,0))="","",INDEX(Bolalar!$B$5:$B$1804,MATCH($C647,Bolalar!$I$5:$I$1804,0))),""))</f>
        <v/>
      </c>
      <c r="E647" s="15" t="str">
        <f aca="false">IF($C647="","",IFERROR(IF(INDEX(Bolalar!$C$5:$C$1804,MATCH($C647,Bolalar!$I$5:$I$1804,0))="","",INDEX(Bolalar!$C$5:$C$1804,MATCH($C647,Bolalar!$I$5:$I$1804,0))),""))</f>
        <v/>
      </c>
      <c r="F647" s="24"/>
      <c r="G647" s="14" t="str">
        <f aca="false">IF(OR($E647="",$B647=""),"",INT(($B647-$E647)/365.25))</f>
        <v/>
      </c>
      <c r="H647" s="14" t="str">
        <f aca="false">IF($G647="","",IF($G647&lt;=5,"Ha","Yo'q"))</f>
        <v/>
      </c>
      <c r="I647" s="12"/>
      <c r="J647" s="12"/>
      <c r="K647" s="28" t="n">
        <f aca="false">IF(AND($C647&lt;&gt;"",$H647="Ha",$B647&gt;=Boshqaruv!$C$9,$B647&lt;=Boshqaruv!$C$10),IF(COUNTIFS($C$4:$C646,$C647,$H$4:$H646,"Ha",$B$4:$B646,"&gt;="&amp;Boshqaruv!$C$9,$B$4:$B646,"&lt;="&amp;Boshqaruv!$C$10)=0,1,0),0)</f>
        <v>0</v>
      </c>
    </row>
    <row r="648" customFormat="false" ht="15" hidden="false" customHeight="false" outlineLevel="0" collapsed="false">
      <c r="A648" s="8" t="n">
        <v>644</v>
      </c>
      <c r="B648" s="13"/>
      <c r="C648" s="25"/>
      <c r="D648" s="26" t="str">
        <f aca="false">IF($C648="","",IFERROR(IF(INDEX(Bolalar!$B$5:$B$1804,MATCH($C648,Bolalar!$I$5:$I$1804,0))="","",INDEX(Bolalar!$B$5:$B$1804,MATCH($C648,Bolalar!$I$5:$I$1804,0))),""))</f>
        <v/>
      </c>
      <c r="E648" s="15" t="str">
        <f aca="false">IF($C648="","",IFERROR(IF(INDEX(Bolalar!$C$5:$C$1804,MATCH($C648,Bolalar!$I$5:$I$1804,0))="","",INDEX(Bolalar!$C$5:$C$1804,MATCH($C648,Bolalar!$I$5:$I$1804,0))),""))</f>
        <v/>
      </c>
      <c r="F648" s="24"/>
      <c r="G648" s="14" t="str">
        <f aca="false">IF(OR($E648="",$B648=""),"",INT(($B648-$E648)/365.25))</f>
        <v/>
      </c>
      <c r="H648" s="14" t="str">
        <f aca="false">IF($G648="","",IF($G648&lt;=5,"Ha","Yo'q"))</f>
        <v/>
      </c>
      <c r="I648" s="12"/>
      <c r="J648" s="12"/>
      <c r="K648" s="28" t="n">
        <f aca="false">IF(AND($C648&lt;&gt;"",$H648="Ha",$B648&gt;=Boshqaruv!$C$9,$B648&lt;=Boshqaruv!$C$10),IF(COUNTIFS($C$4:$C647,$C648,$H$4:$H647,"Ha",$B$4:$B647,"&gt;="&amp;Boshqaruv!$C$9,$B$4:$B647,"&lt;="&amp;Boshqaruv!$C$10)=0,1,0),0)</f>
        <v>0</v>
      </c>
    </row>
    <row r="649" customFormat="false" ht="15" hidden="false" customHeight="false" outlineLevel="0" collapsed="false">
      <c r="A649" s="8" t="n">
        <v>645</v>
      </c>
      <c r="B649" s="13"/>
      <c r="C649" s="25"/>
      <c r="D649" s="26" t="str">
        <f aca="false">IF($C649="","",IFERROR(IF(INDEX(Bolalar!$B$5:$B$1804,MATCH($C649,Bolalar!$I$5:$I$1804,0))="","",INDEX(Bolalar!$B$5:$B$1804,MATCH($C649,Bolalar!$I$5:$I$1804,0))),""))</f>
        <v/>
      </c>
      <c r="E649" s="15" t="str">
        <f aca="false">IF($C649="","",IFERROR(IF(INDEX(Bolalar!$C$5:$C$1804,MATCH($C649,Bolalar!$I$5:$I$1804,0))="","",INDEX(Bolalar!$C$5:$C$1804,MATCH($C649,Bolalar!$I$5:$I$1804,0))),""))</f>
        <v/>
      </c>
      <c r="F649" s="24"/>
      <c r="G649" s="14" t="str">
        <f aca="false">IF(OR($E649="",$B649=""),"",INT(($B649-$E649)/365.25))</f>
        <v/>
      </c>
      <c r="H649" s="14" t="str">
        <f aca="false">IF($G649="","",IF($G649&lt;=5,"Ha","Yo'q"))</f>
        <v/>
      </c>
      <c r="I649" s="12"/>
      <c r="J649" s="12"/>
      <c r="K649" s="28" t="n">
        <f aca="false">IF(AND($C649&lt;&gt;"",$H649="Ha",$B649&gt;=Boshqaruv!$C$9,$B649&lt;=Boshqaruv!$C$10),IF(COUNTIFS($C$4:$C648,$C649,$H$4:$H648,"Ha",$B$4:$B648,"&gt;="&amp;Boshqaruv!$C$9,$B$4:$B648,"&lt;="&amp;Boshqaruv!$C$10)=0,1,0),0)</f>
        <v>0</v>
      </c>
    </row>
    <row r="650" customFormat="false" ht="15" hidden="false" customHeight="false" outlineLevel="0" collapsed="false">
      <c r="A650" s="8" t="n">
        <v>646</v>
      </c>
      <c r="B650" s="13"/>
      <c r="C650" s="25"/>
      <c r="D650" s="26" t="str">
        <f aca="false">IF($C650="","",IFERROR(IF(INDEX(Bolalar!$B$5:$B$1804,MATCH($C650,Bolalar!$I$5:$I$1804,0))="","",INDEX(Bolalar!$B$5:$B$1804,MATCH($C650,Bolalar!$I$5:$I$1804,0))),""))</f>
        <v/>
      </c>
      <c r="E650" s="15" t="str">
        <f aca="false">IF($C650="","",IFERROR(IF(INDEX(Bolalar!$C$5:$C$1804,MATCH($C650,Bolalar!$I$5:$I$1804,0))="","",INDEX(Bolalar!$C$5:$C$1804,MATCH($C650,Bolalar!$I$5:$I$1804,0))),""))</f>
        <v/>
      </c>
      <c r="F650" s="24"/>
      <c r="G650" s="14" t="str">
        <f aca="false">IF(OR($E650="",$B650=""),"",INT(($B650-$E650)/365.25))</f>
        <v/>
      </c>
      <c r="H650" s="14" t="str">
        <f aca="false">IF($G650="","",IF($G650&lt;=5,"Ha","Yo'q"))</f>
        <v/>
      </c>
      <c r="I650" s="12"/>
      <c r="J650" s="12"/>
      <c r="K650" s="28" t="n">
        <f aca="false">IF(AND($C650&lt;&gt;"",$H650="Ha",$B650&gt;=Boshqaruv!$C$9,$B650&lt;=Boshqaruv!$C$10),IF(COUNTIFS($C$4:$C649,$C650,$H$4:$H649,"Ha",$B$4:$B649,"&gt;="&amp;Boshqaruv!$C$9,$B$4:$B649,"&lt;="&amp;Boshqaruv!$C$10)=0,1,0),0)</f>
        <v>0</v>
      </c>
    </row>
    <row r="651" customFormat="false" ht="15" hidden="false" customHeight="false" outlineLevel="0" collapsed="false">
      <c r="A651" s="8" t="n">
        <v>647</v>
      </c>
      <c r="B651" s="13"/>
      <c r="C651" s="25"/>
      <c r="D651" s="26" t="str">
        <f aca="false">IF($C651="","",IFERROR(IF(INDEX(Bolalar!$B$5:$B$1804,MATCH($C651,Bolalar!$I$5:$I$1804,0))="","",INDEX(Bolalar!$B$5:$B$1804,MATCH($C651,Bolalar!$I$5:$I$1804,0))),""))</f>
        <v/>
      </c>
      <c r="E651" s="15" t="str">
        <f aca="false">IF($C651="","",IFERROR(IF(INDEX(Bolalar!$C$5:$C$1804,MATCH($C651,Bolalar!$I$5:$I$1804,0))="","",INDEX(Bolalar!$C$5:$C$1804,MATCH($C651,Bolalar!$I$5:$I$1804,0))),""))</f>
        <v/>
      </c>
      <c r="F651" s="24"/>
      <c r="G651" s="14" t="str">
        <f aca="false">IF(OR($E651="",$B651=""),"",INT(($B651-$E651)/365.25))</f>
        <v/>
      </c>
      <c r="H651" s="14" t="str">
        <f aca="false">IF($G651="","",IF($G651&lt;=5,"Ha","Yo'q"))</f>
        <v/>
      </c>
      <c r="I651" s="12"/>
      <c r="J651" s="12"/>
      <c r="K651" s="28" t="n">
        <f aca="false">IF(AND($C651&lt;&gt;"",$H651="Ha",$B651&gt;=Boshqaruv!$C$9,$B651&lt;=Boshqaruv!$C$10),IF(COUNTIFS($C$4:$C650,$C651,$H$4:$H650,"Ha",$B$4:$B650,"&gt;="&amp;Boshqaruv!$C$9,$B$4:$B650,"&lt;="&amp;Boshqaruv!$C$10)=0,1,0),0)</f>
        <v>0</v>
      </c>
    </row>
    <row r="652" customFormat="false" ht="15" hidden="false" customHeight="false" outlineLevel="0" collapsed="false">
      <c r="A652" s="8" t="n">
        <v>648</v>
      </c>
      <c r="B652" s="13"/>
      <c r="C652" s="25"/>
      <c r="D652" s="26" t="str">
        <f aca="false">IF($C652="","",IFERROR(IF(INDEX(Bolalar!$B$5:$B$1804,MATCH($C652,Bolalar!$I$5:$I$1804,0))="","",INDEX(Bolalar!$B$5:$B$1804,MATCH($C652,Bolalar!$I$5:$I$1804,0))),""))</f>
        <v/>
      </c>
      <c r="E652" s="15" t="str">
        <f aca="false">IF($C652="","",IFERROR(IF(INDEX(Bolalar!$C$5:$C$1804,MATCH($C652,Bolalar!$I$5:$I$1804,0))="","",INDEX(Bolalar!$C$5:$C$1804,MATCH($C652,Bolalar!$I$5:$I$1804,0))),""))</f>
        <v/>
      </c>
      <c r="F652" s="24"/>
      <c r="G652" s="14" t="str">
        <f aca="false">IF(OR($E652="",$B652=""),"",INT(($B652-$E652)/365.25))</f>
        <v/>
      </c>
      <c r="H652" s="14" t="str">
        <f aca="false">IF($G652="","",IF($G652&lt;=5,"Ha","Yo'q"))</f>
        <v/>
      </c>
      <c r="I652" s="12"/>
      <c r="J652" s="12"/>
      <c r="K652" s="28" t="n">
        <f aca="false">IF(AND($C652&lt;&gt;"",$H652="Ha",$B652&gt;=Boshqaruv!$C$9,$B652&lt;=Boshqaruv!$C$10),IF(COUNTIFS($C$4:$C651,$C652,$H$4:$H651,"Ha",$B$4:$B651,"&gt;="&amp;Boshqaruv!$C$9,$B$4:$B651,"&lt;="&amp;Boshqaruv!$C$10)=0,1,0),0)</f>
        <v>0</v>
      </c>
    </row>
    <row r="653" customFormat="false" ht="15" hidden="false" customHeight="false" outlineLevel="0" collapsed="false">
      <c r="A653" s="8" t="n">
        <v>649</v>
      </c>
      <c r="B653" s="13"/>
      <c r="C653" s="25"/>
      <c r="D653" s="26" t="str">
        <f aca="false">IF($C653="","",IFERROR(IF(INDEX(Bolalar!$B$5:$B$1804,MATCH($C653,Bolalar!$I$5:$I$1804,0))="","",INDEX(Bolalar!$B$5:$B$1804,MATCH($C653,Bolalar!$I$5:$I$1804,0))),""))</f>
        <v/>
      </c>
      <c r="E653" s="15" t="str">
        <f aca="false">IF($C653="","",IFERROR(IF(INDEX(Bolalar!$C$5:$C$1804,MATCH($C653,Bolalar!$I$5:$I$1804,0))="","",INDEX(Bolalar!$C$5:$C$1804,MATCH($C653,Bolalar!$I$5:$I$1804,0))),""))</f>
        <v/>
      </c>
      <c r="F653" s="24"/>
      <c r="G653" s="14" t="str">
        <f aca="false">IF(OR($E653="",$B653=""),"",INT(($B653-$E653)/365.25))</f>
        <v/>
      </c>
      <c r="H653" s="14" t="str">
        <f aca="false">IF($G653="","",IF($G653&lt;=5,"Ha","Yo'q"))</f>
        <v/>
      </c>
      <c r="I653" s="12"/>
      <c r="J653" s="12"/>
      <c r="K653" s="28" t="n">
        <f aca="false">IF(AND($C653&lt;&gt;"",$H653="Ha",$B653&gt;=Boshqaruv!$C$9,$B653&lt;=Boshqaruv!$C$10),IF(COUNTIFS($C$4:$C652,$C653,$H$4:$H652,"Ha",$B$4:$B652,"&gt;="&amp;Boshqaruv!$C$9,$B$4:$B652,"&lt;="&amp;Boshqaruv!$C$10)=0,1,0),0)</f>
        <v>0</v>
      </c>
    </row>
    <row r="654" customFormat="false" ht="15" hidden="false" customHeight="false" outlineLevel="0" collapsed="false">
      <c r="A654" s="8" t="n">
        <v>650</v>
      </c>
      <c r="B654" s="13"/>
      <c r="C654" s="25"/>
      <c r="D654" s="26" t="str">
        <f aca="false">IF($C654="","",IFERROR(IF(INDEX(Bolalar!$B$5:$B$1804,MATCH($C654,Bolalar!$I$5:$I$1804,0))="","",INDEX(Bolalar!$B$5:$B$1804,MATCH($C654,Bolalar!$I$5:$I$1804,0))),""))</f>
        <v/>
      </c>
      <c r="E654" s="15" t="str">
        <f aca="false">IF($C654="","",IFERROR(IF(INDEX(Bolalar!$C$5:$C$1804,MATCH($C654,Bolalar!$I$5:$I$1804,0))="","",INDEX(Bolalar!$C$5:$C$1804,MATCH($C654,Bolalar!$I$5:$I$1804,0))),""))</f>
        <v/>
      </c>
      <c r="F654" s="24"/>
      <c r="G654" s="14" t="str">
        <f aca="false">IF(OR($E654="",$B654=""),"",INT(($B654-$E654)/365.25))</f>
        <v/>
      </c>
      <c r="H654" s="14" t="str">
        <f aca="false">IF($G654="","",IF($G654&lt;=5,"Ha","Yo'q"))</f>
        <v/>
      </c>
      <c r="I654" s="12"/>
      <c r="J654" s="12"/>
      <c r="K654" s="28" t="n">
        <f aca="false">IF(AND($C654&lt;&gt;"",$H654="Ha",$B654&gt;=Boshqaruv!$C$9,$B654&lt;=Boshqaruv!$C$10),IF(COUNTIFS($C$4:$C653,$C654,$H$4:$H653,"Ha",$B$4:$B653,"&gt;="&amp;Boshqaruv!$C$9,$B$4:$B653,"&lt;="&amp;Boshqaruv!$C$10)=0,1,0),0)</f>
        <v>0</v>
      </c>
    </row>
    <row r="655" customFormat="false" ht="15" hidden="false" customHeight="false" outlineLevel="0" collapsed="false">
      <c r="A655" s="8" t="n">
        <v>651</v>
      </c>
      <c r="B655" s="13"/>
      <c r="C655" s="25"/>
      <c r="D655" s="26" t="str">
        <f aca="false">IF($C655="","",IFERROR(IF(INDEX(Bolalar!$B$5:$B$1804,MATCH($C655,Bolalar!$I$5:$I$1804,0))="","",INDEX(Bolalar!$B$5:$B$1804,MATCH($C655,Bolalar!$I$5:$I$1804,0))),""))</f>
        <v/>
      </c>
      <c r="E655" s="15" t="str">
        <f aca="false">IF($C655="","",IFERROR(IF(INDEX(Bolalar!$C$5:$C$1804,MATCH($C655,Bolalar!$I$5:$I$1804,0))="","",INDEX(Bolalar!$C$5:$C$1804,MATCH($C655,Bolalar!$I$5:$I$1804,0))),""))</f>
        <v/>
      </c>
      <c r="F655" s="24"/>
      <c r="G655" s="14" t="str">
        <f aca="false">IF(OR($E655="",$B655=""),"",INT(($B655-$E655)/365.25))</f>
        <v/>
      </c>
      <c r="H655" s="14" t="str">
        <f aca="false">IF($G655="","",IF($G655&lt;=5,"Ha","Yo'q"))</f>
        <v/>
      </c>
      <c r="I655" s="12"/>
      <c r="J655" s="12"/>
      <c r="K655" s="28" t="n">
        <f aca="false">IF(AND($C655&lt;&gt;"",$H655="Ha",$B655&gt;=Boshqaruv!$C$9,$B655&lt;=Boshqaruv!$C$10),IF(COUNTIFS($C$4:$C654,$C655,$H$4:$H654,"Ha",$B$4:$B654,"&gt;="&amp;Boshqaruv!$C$9,$B$4:$B654,"&lt;="&amp;Boshqaruv!$C$10)=0,1,0),0)</f>
        <v>0</v>
      </c>
    </row>
    <row r="656" customFormat="false" ht="15" hidden="false" customHeight="false" outlineLevel="0" collapsed="false">
      <c r="A656" s="8" t="n">
        <v>652</v>
      </c>
      <c r="B656" s="13"/>
      <c r="C656" s="25"/>
      <c r="D656" s="26" t="str">
        <f aca="false">IF($C656="","",IFERROR(IF(INDEX(Bolalar!$B$5:$B$1804,MATCH($C656,Bolalar!$I$5:$I$1804,0))="","",INDEX(Bolalar!$B$5:$B$1804,MATCH($C656,Bolalar!$I$5:$I$1804,0))),""))</f>
        <v/>
      </c>
      <c r="E656" s="15" t="str">
        <f aca="false">IF($C656="","",IFERROR(IF(INDEX(Bolalar!$C$5:$C$1804,MATCH($C656,Bolalar!$I$5:$I$1804,0))="","",INDEX(Bolalar!$C$5:$C$1804,MATCH($C656,Bolalar!$I$5:$I$1804,0))),""))</f>
        <v/>
      </c>
      <c r="F656" s="24"/>
      <c r="G656" s="14" t="str">
        <f aca="false">IF(OR($E656="",$B656=""),"",INT(($B656-$E656)/365.25))</f>
        <v/>
      </c>
      <c r="H656" s="14" t="str">
        <f aca="false">IF($G656="","",IF($G656&lt;=5,"Ha","Yo'q"))</f>
        <v/>
      </c>
      <c r="I656" s="12"/>
      <c r="J656" s="12"/>
      <c r="K656" s="28" t="n">
        <f aca="false">IF(AND($C656&lt;&gt;"",$H656="Ha",$B656&gt;=Boshqaruv!$C$9,$B656&lt;=Boshqaruv!$C$10),IF(COUNTIFS($C$4:$C655,$C656,$H$4:$H655,"Ha",$B$4:$B655,"&gt;="&amp;Boshqaruv!$C$9,$B$4:$B655,"&lt;="&amp;Boshqaruv!$C$10)=0,1,0),0)</f>
        <v>0</v>
      </c>
    </row>
    <row r="657" customFormat="false" ht="15" hidden="false" customHeight="false" outlineLevel="0" collapsed="false">
      <c r="A657" s="8" t="n">
        <v>653</v>
      </c>
      <c r="B657" s="13"/>
      <c r="C657" s="25"/>
      <c r="D657" s="26" t="str">
        <f aca="false">IF($C657="","",IFERROR(IF(INDEX(Bolalar!$B$5:$B$1804,MATCH($C657,Bolalar!$I$5:$I$1804,0))="","",INDEX(Bolalar!$B$5:$B$1804,MATCH($C657,Bolalar!$I$5:$I$1804,0))),""))</f>
        <v/>
      </c>
      <c r="E657" s="15" t="str">
        <f aca="false">IF($C657="","",IFERROR(IF(INDEX(Bolalar!$C$5:$C$1804,MATCH($C657,Bolalar!$I$5:$I$1804,0))="","",INDEX(Bolalar!$C$5:$C$1804,MATCH($C657,Bolalar!$I$5:$I$1804,0))),""))</f>
        <v/>
      </c>
      <c r="F657" s="24"/>
      <c r="G657" s="14" t="str">
        <f aca="false">IF(OR($E657="",$B657=""),"",INT(($B657-$E657)/365.25))</f>
        <v/>
      </c>
      <c r="H657" s="14" t="str">
        <f aca="false">IF($G657="","",IF($G657&lt;=5,"Ha","Yo'q"))</f>
        <v/>
      </c>
      <c r="I657" s="12"/>
      <c r="J657" s="12"/>
      <c r="K657" s="28" t="n">
        <f aca="false">IF(AND($C657&lt;&gt;"",$H657="Ha",$B657&gt;=Boshqaruv!$C$9,$B657&lt;=Boshqaruv!$C$10),IF(COUNTIFS($C$4:$C656,$C657,$H$4:$H656,"Ha",$B$4:$B656,"&gt;="&amp;Boshqaruv!$C$9,$B$4:$B656,"&lt;="&amp;Boshqaruv!$C$10)=0,1,0),0)</f>
        <v>0</v>
      </c>
    </row>
    <row r="658" customFormat="false" ht="15" hidden="false" customHeight="false" outlineLevel="0" collapsed="false">
      <c r="A658" s="8" t="n">
        <v>654</v>
      </c>
      <c r="B658" s="13"/>
      <c r="C658" s="25"/>
      <c r="D658" s="26" t="str">
        <f aca="false">IF($C658="","",IFERROR(IF(INDEX(Bolalar!$B$5:$B$1804,MATCH($C658,Bolalar!$I$5:$I$1804,0))="","",INDEX(Bolalar!$B$5:$B$1804,MATCH($C658,Bolalar!$I$5:$I$1804,0))),""))</f>
        <v/>
      </c>
      <c r="E658" s="15" t="str">
        <f aca="false">IF($C658="","",IFERROR(IF(INDEX(Bolalar!$C$5:$C$1804,MATCH($C658,Bolalar!$I$5:$I$1804,0))="","",INDEX(Bolalar!$C$5:$C$1804,MATCH($C658,Bolalar!$I$5:$I$1804,0))),""))</f>
        <v/>
      </c>
      <c r="F658" s="24"/>
      <c r="G658" s="14" t="str">
        <f aca="false">IF(OR($E658="",$B658=""),"",INT(($B658-$E658)/365.25))</f>
        <v/>
      </c>
      <c r="H658" s="14" t="str">
        <f aca="false">IF($G658="","",IF($G658&lt;=5,"Ha","Yo'q"))</f>
        <v/>
      </c>
      <c r="I658" s="12"/>
      <c r="J658" s="12"/>
      <c r="K658" s="28" t="n">
        <f aca="false">IF(AND($C658&lt;&gt;"",$H658="Ha",$B658&gt;=Boshqaruv!$C$9,$B658&lt;=Boshqaruv!$C$10),IF(COUNTIFS($C$4:$C657,$C658,$H$4:$H657,"Ha",$B$4:$B657,"&gt;="&amp;Boshqaruv!$C$9,$B$4:$B657,"&lt;="&amp;Boshqaruv!$C$10)=0,1,0),0)</f>
        <v>0</v>
      </c>
    </row>
    <row r="659" customFormat="false" ht="15" hidden="false" customHeight="false" outlineLevel="0" collapsed="false">
      <c r="A659" s="8" t="n">
        <v>655</v>
      </c>
      <c r="B659" s="13"/>
      <c r="C659" s="25"/>
      <c r="D659" s="26" t="str">
        <f aca="false">IF($C659="","",IFERROR(IF(INDEX(Bolalar!$B$5:$B$1804,MATCH($C659,Bolalar!$I$5:$I$1804,0))="","",INDEX(Bolalar!$B$5:$B$1804,MATCH($C659,Bolalar!$I$5:$I$1804,0))),""))</f>
        <v/>
      </c>
      <c r="E659" s="15" t="str">
        <f aca="false">IF($C659="","",IFERROR(IF(INDEX(Bolalar!$C$5:$C$1804,MATCH($C659,Bolalar!$I$5:$I$1804,0))="","",INDEX(Bolalar!$C$5:$C$1804,MATCH($C659,Bolalar!$I$5:$I$1804,0))),""))</f>
        <v/>
      </c>
      <c r="F659" s="24"/>
      <c r="G659" s="14" t="str">
        <f aca="false">IF(OR($E659="",$B659=""),"",INT(($B659-$E659)/365.25))</f>
        <v/>
      </c>
      <c r="H659" s="14" t="str">
        <f aca="false">IF($G659="","",IF($G659&lt;=5,"Ha","Yo'q"))</f>
        <v/>
      </c>
      <c r="I659" s="12"/>
      <c r="J659" s="12"/>
      <c r="K659" s="28" t="n">
        <f aca="false">IF(AND($C659&lt;&gt;"",$H659="Ha",$B659&gt;=Boshqaruv!$C$9,$B659&lt;=Boshqaruv!$C$10),IF(COUNTIFS($C$4:$C658,$C659,$H$4:$H658,"Ha",$B$4:$B658,"&gt;="&amp;Boshqaruv!$C$9,$B$4:$B658,"&lt;="&amp;Boshqaruv!$C$10)=0,1,0),0)</f>
        <v>0</v>
      </c>
    </row>
    <row r="660" customFormat="false" ht="15" hidden="false" customHeight="false" outlineLevel="0" collapsed="false">
      <c r="A660" s="8" t="n">
        <v>656</v>
      </c>
      <c r="B660" s="13"/>
      <c r="C660" s="25"/>
      <c r="D660" s="26" t="str">
        <f aca="false">IF($C660="","",IFERROR(IF(INDEX(Bolalar!$B$5:$B$1804,MATCH($C660,Bolalar!$I$5:$I$1804,0))="","",INDEX(Bolalar!$B$5:$B$1804,MATCH($C660,Bolalar!$I$5:$I$1804,0))),""))</f>
        <v/>
      </c>
      <c r="E660" s="15" t="str">
        <f aca="false">IF($C660="","",IFERROR(IF(INDEX(Bolalar!$C$5:$C$1804,MATCH($C660,Bolalar!$I$5:$I$1804,0))="","",INDEX(Bolalar!$C$5:$C$1804,MATCH($C660,Bolalar!$I$5:$I$1804,0))),""))</f>
        <v/>
      </c>
      <c r="F660" s="24"/>
      <c r="G660" s="14" t="str">
        <f aca="false">IF(OR($E660="",$B660=""),"",INT(($B660-$E660)/365.25))</f>
        <v/>
      </c>
      <c r="H660" s="14" t="str">
        <f aca="false">IF($G660="","",IF($G660&lt;=5,"Ha","Yo'q"))</f>
        <v/>
      </c>
      <c r="I660" s="12"/>
      <c r="J660" s="12"/>
      <c r="K660" s="28" t="n">
        <f aca="false">IF(AND($C660&lt;&gt;"",$H660="Ha",$B660&gt;=Boshqaruv!$C$9,$B660&lt;=Boshqaruv!$C$10),IF(COUNTIFS($C$4:$C659,$C660,$H$4:$H659,"Ha",$B$4:$B659,"&gt;="&amp;Boshqaruv!$C$9,$B$4:$B659,"&lt;="&amp;Boshqaruv!$C$10)=0,1,0),0)</f>
        <v>0</v>
      </c>
    </row>
    <row r="661" customFormat="false" ht="15" hidden="false" customHeight="false" outlineLevel="0" collapsed="false">
      <c r="A661" s="8" t="n">
        <v>657</v>
      </c>
      <c r="B661" s="13"/>
      <c r="C661" s="25"/>
      <c r="D661" s="26" t="str">
        <f aca="false">IF($C661="","",IFERROR(IF(INDEX(Bolalar!$B$5:$B$1804,MATCH($C661,Bolalar!$I$5:$I$1804,0))="","",INDEX(Bolalar!$B$5:$B$1804,MATCH($C661,Bolalar!$I$5:$I$1804,0))),""))</f>
        <v/>
      </c>
      <c r="E661" s="15" t="str">
        <f aca="false">IF($C661="","",IFERROR(IF(INDEX(Bolalar!$C$5:$C$1804,MATCH($C661,Bolalar!$I$5:$I$1804,0))="","",INDEX(Bolalar!$C$5:$C$1804,MATCH($C661,Bolalar!$I$5:$I$1804,0))),""))</f>
        <v/>
      </c>
      <c r="F661" s="24"/>
      <c r="G661" s="14" t="str">
        <f aca="false">IF(OR($E661="",$B661=""),"",INT(($B661-$E661)/365.25))</f>
        <v/>
      </c>
      <c r="H661" s="14" t="str">
        <f aca="false">IF($G661="","",IF($G661&lt;=5,"Ha","Yo'q"))</f>
        <v/>
      </c>
      <c r="I661" s="12"/>
      <c r="J661" s="12"/>
      <c r="K661" s="28" t="n">
        <f aca="false">IF(AND($C661&lt;&gt;"",$H661="Ha",$B661&gt;=Boshqaruv!$C$9,$B661&lt;=Boshqaruv!$C$10),IF(COUNTIFS($C$4:$C660,$C661,$H$4:$H660,"Ha",$B$4:$B660,"&gt;="&amp;Boshqaruv!$C$9,$B$4:$B660,"&lt;="&amp;Boshqaruv!$C$10)=0,1,0),0)</f>
        <v>0</v>
      </c>
    </row>
    <row r="662" customFormat="false" ht="15" hidden="false" customHeight="false" outlineLevel="0" collapsed="false">
      <c r="A662" s="8" t="n">
        <v>658</v>
      </c>
      <c r="B662" s="13"/>
      <c r="C662" s="25"/>
      <c r="D662" s="26" t="str">
        <f aca="false">IF($C662="","",IFERROR(IF(INDEX(Bolalar!$B$5:$B$1804,MATCH($C662,Bolalar!$I$5:$I$1804,0))="","",INDEX(Bolalar!$B$5:$B$1804,MATCH($C662,Bolalar!$I$5:$I$1804,0))),""))</f>
        <v/>
      </c>
      <c r="E662" s="15" t="str">
        <f aca="false">IF($C662="","",IFERROR(IF(INDEX(Bolalar!$C$5:$C$1804,MATCH($C662,Bolalar!$I$5:$I$1804,0))="","",INDEX(Bolalar!$C$5:$C$1804,MATCH($C662,Bolalar!$I$5:$I$1804,0))),""))</f>
        <v/>
      </c>
      <c r="F662" s="24"/>
      <c r="G662" s="14" t="str">
        <f aca="false">IF(OR($E662="",$B662=""),"",INT(($B662-$E662)/365.25))</f>
        <v/>
      </c>
      <c r="H662" s="14" t="str">
        <f aca="false">IF($G662="","",IF($G662&lt;=5,"Ha","Yo'q"))</f>
        <v/>
      </c>
      <c r="I662" s="12"/>
      <c r="J662" s="12"/>
      <c r="K662" s="28" t="n">
        <f aca="false">IF(AND($C662&lt;&gt;"",$H662="Ha",$B662&gt;=Boshqaruv!$C$9,$B662&lt;=Boshqaruv!$C$10),IF(COUNTIFS($C$4:$C661,$C662,$H$4:$H661,"Ha",$B$4:$B661,"&gt;="&amp;Boshqaruv!$C$9,$B$4:$B661,"&lt;="&amp;Boshqaruv!$C$10)=0,1,0),0)</f>
        <v>0</v>
      </c>
    </row>
    <row r="663" customFormat="false" ht="15" hidden="false" customHeight="false" outlineLevel="0" collapsed="false">
      <c r="A663" s="8" t="n">
        <v>659</v>
      </c>
      <c r="B663" s="13"/>
      <c r="C663" s="25"/>
      <c r="D663" s="26" t="str">
        <f aca="false">IF($C663="","",IFERROR(IF(INDEX(Bolalar!$B$5:$B$1804,MATCH($C663,Bolalar!$I$5:$I$1804,0))="","",INDEX(Bolalar!$B$5:$B$1804,MATCH($C663,Bolalar!$I$5:$I$1804,0))),""))</f>
        <v/>
      </c>
      <c r="E663" s="15" t="str">
        <f aca="false">IF($C663="","",IFERROR(IF(INDEX(Bolalar!$C$5:$C$1804,MATCH($C663,Bolalar!$I$5:$I$1804,0))="","",INDEX(Bolalar!$C$5:$C$1804,MATCH($C663,Bolalar!$I$5:$I$1804,0))),""))</f>
        <v/>
      </c>
      <c r="F663" s="24"/>
      <c r="G663" s="14" t="str">
        <f aca="false">IF(OR($E663="",$B663=""),"",INT(($B663-$E663)/365.25))</f>
        <v/>
      </c>
      <c r="H663" s="14" t="str">
        <f aca="false">IF($G663="","",IF($G663&lt;=5,"Ha","Yo'q"))</f>
        <v/>
      </c>
      <c r="I663" s="12"/>
      <c r="J663" s="12"/>
      <c r="K663" s="28" t="n">
        <f aca="false">IF(AND($C663&lt;&gt;"",$H663="Ha",$B663&gt;=Boshqaruv!$C$9,$B663&lt;=Boshqaruv!$C$10),IF(COUNTIFS($C$4:$C662,$C663,$H$4:$H662,"Ha",$B$4:$B662,"&gt;="&amp;Boshqaruv!$C$9,$B$4:$B662,"&lt;="&amp;Boshqaruv!$C$10)=0,1,0),0)</f>
        <v>0</v>
      </c>
    </row>
    <row r="664" customFormat="false" ht="15" hidden="false" customHeight="false" outlineLevel="0" collapsed="false">
      <c r="A664" s="8" t="n">
        <v>660</v>
      </c>
      <c r="B664" s="13"/>
      <c r="C664" s="25"/>
      <c r="D664" s="26" t="str">
        <f aca="false">IF($C664="","",IFERROR(IF(INDEX(Bolalar!$B$5:$B$1804,MATCH($C664,Bolalar!$I$5:$I$1804,0))="","",INDEX(Bolalar!$B$5:$B$1804,MATCH($C664,Bolalar!$I$5:$I$1804,0))),""))</f>
        <v/>
      </c>
      <c r="E664" s="15" t="str">
        <f aca="false">IF($C664="","",IFERROR(IF(INDEX(Bolalar!$C$5:$C$1804,MATCH($C664,Bolalar!$I$5:$I$1804,0))="","",INDEX(Bolalar!$C$5:$C$1804,MATCH($C664,Bolalar!$I$5:$I$1804,0))),""))</f>
        <v/>
      </c>
      <c r="F664" s="24"/>
      <c r="G664" s="14" t="str">
        <f aca="false">IF(OR($E664="",$B664=""),"",INT(($B664-$E664)/365.25))</f>
        <v/>
      </c>
      <c r="H664" s="14" t="str">
        <f aca="false">IF($G664="","",IF($G664&lt;=5,"Ha","Yo'q"))</f>
        <v/>
      </c>
      <c r="I664" s="12"/>
      <c r="J664" s="12"/>
      <c r="K664" s="28" t="n">
        <f aca="false">IF(AND($C664&lt;&gt;"",$H664="Ha",$B664&gt;=Boshqaruv!$C$9,$B664&lt;=Boshqaruv!$C$10),IF(COUNTIFS($C$4:$C663,$C664,$H$4:$H663,"Ha",$B$4:$B663,"&gt;="&amp;Boshqaruv!$C$9,$B$4:$B663,"&lt;="&amp;Boshqaruv!$C$10)=0,1,0),0)</f>
        <v>0</v>
      </c>
    </row>
    <row r="665" customFormat="false" ht="15" hidden="false" customHeight="false" outlineLevel="0" collapsed="false">
      <c r="A665" s="8" t="n">
        <v>661</v>
      </c>
      <c r="B665" s="13"/>
      <c r="C665" s="25"/>
      <c r="D665" s="26" t="str">
        <f aca="false">IF($C665="","",IFERROR(IF(INDEX(Bolalar!$B$5:$B$1804,MATCH($C665,Bolalar!$I$5:$I$1804,0))="","",INDEX(Bolalar!$B$5:$B$1804,MATCH($C665,Bolalar!$I$5:$I$1804,0))),""))</f>
        <v/>
      </c>
      <c r="E665" s="15" t="str">
        <f aca="false">IF($C665="","",IFERROR(IF(INDEX(Bolalar!$C$5:$C$1804,MATCH($C665,Bolalar!$I$5:$I$1804,0))="","",INDEX(Bolalar!$C$5:$C$1804,MATCH($C665,Bolalar!$I$5:$I$1804,0))),""))</f>
        <v/>
      </c>
      <c r="F665" s="24"/>
      <c r="G665" s="14" t="str">
        <f aca="false">IF(OR($E665="",$B665=""),"",INT(($B665-$E665)/365.25))</f>
        <v/>
      </c>
      <c r="H665" s="14" t="str">
        <f aca="false">IF($G665="","",IF($G665&lt;=5,"Ha","Yo'q"))</f>
        <v/>
      </c>
      <c r="I665" s="12"/>
      <c r="J665" s="12"/>
      <c r="K665" s="28" t="n">
        <f aca="false">IF(AND($C665&lt;&gt;"",$H665="Ha",$B665&gt;=Boshqaruv!$C$9,$B665&lt;=Boshqaruv!$C$10),IF(COUNTIFS($C$4:$C664,$C665,$H$4:$H664,"Ha",$B$4:$B664,"&gt;="&amp;Boshqaruv!$C$9,$B$4:$B664,"&lt;="&amp;Boshqaruv!$C$10)=0,1,0),0)</f>
        <v>0</v>
      </c>
    </row>
    <row r="666" customFormat="false" ht="15" hidden="false" customHeight="false" outlineLevel="0" collapsed="false">
      <c r="A666" s="8" t="n">
        <v>662</v>
      </c>
      <c r="B666" s="13"/>
      <c r="C666" s="25"/>
      <c r="D666" s="26" t="str">
        <f aca="false">IF($C666="","",IFERROR(IF(INDEX(Bolalar!$B$5:$B$1804,MATCH($C666,Bolalar!$I$5:$I$1804,0))="","",INDEX(Bolalar!$B$5:$B$1804,MATCH($C666,Bolalar!$I$5:$I$1804,0))),""))</f>
        <v/>
      </c>
      <c r="E666" s="15" t="str">
        <f aca="false">IF($C666="","",IFERROR(IF(INDEX(Bolalar!$C$5:$C$1804,MATCH($C666,Bolalar!$I$5:$I$1804,0))="","",INDEX(Bolalar!$C$5:$C$1804,MATCH($C666,Bolalar!$I$5:$I$1804,0))),""))</f>
        <v/>
      </c>
      <c r="F666" s="24"/>
      <c r="G666" s="14" t="str">
        <f aca="false">IF(OR($E666="",$B666=""),"",INT(($B666-$E666)/365.25))</f>
        <v/>
      </c>
      <c r="H666" s="14" t="str">
        <f aca="false">IF($G666="","",IF($G666&lt;=5,"Ha","Yo'q"))</f>
        <v/>
      </c>
      <c r="I666" s="12"/>
      <c r="J666" s="12"/>
      <c r="K666" s="28" t="n">
        <f aca="false">IF(AND($C666&lt;&gt;"",$H666="Ha",$B666&gt;=Boshqaruv!$C$9,$B666&lt;=Boshqaruv!$C$10),IF(COUNTIFS($C$4:$C665,$C666,$H$4:$H665,"Ha",$B$4:$B665,"&gt;="&amp;Boshqaruv!$C$9,$B$4:$B665,"&lt;="&amp;Boshqaruv!$C$10)=0,1,0),0)</f>
        <v>0</v>
      </c>
    </row>
    <row r="667" customFormat="false" ht="15" hidden="false" customHeight="false" outlineLevel="0" collapsed="false">
      <c r="A667" s="8" t="n">
        <v>663</v>
      </c>
      <c r="B667" s="13"/>
      <c r="C667" s="25"/>
      <c r="D667" s="26" t="str">
        <f aca="false">IF($C667="","",IFERROR(IF(INDEX(Bolalar!$B$5:$B$1804,MATCH($C667,Bolalar!$I$5:$I$1804,0))="","",INDEX(Bolalar!$B$5:$B$1804,MATCH($C667,Bolalar!$I$5:$I$1804,0))),""))</f>
        <v/>
      </c>
      <c r="E667" s="15" t="str">
        <f aca="false">IF($C667="","",IFERROR(IF(INDEX(Bolalar!$C$5:$C$1804,MATCH($C667,Bolalar!$I$5:$I$1804,0))="","",INDEX(Bolalar!$C$5:$C$1804,MATCH($C667,Bolalar!$I$5:$I$1804,0))),""))</f>
        <v/>
      </c>
      <c r="F667" s="24"/>
      <c r="G667" s="14" t="str">
        <f aca="false">IF(OR($E667="",$B667=""),"",INT(($B667-$E667)/365.25))</f>
        <v/>
      </c>
      <c r="H667" s="14" t="str">
        <f aca="false">IF($G667="","",IF($G667&lt;=5,"Ha","Yo'q"))</f>
        <v/>
      </c>
      <c r="I667" s="12"/>
      <c r="J667" s="12"/>
      <c r="K667" s="28" t="n">
        <f aca="false">IF(AND($C667&lt;&gt;"",$H667="Ha",$B667&gt;=Boshqaruv!$C$9,$B667&lt;=Boshqaruv!$C$10),IF(COUNTIFS($C$4:$C666,$C667,$H$4:$H666,"Ha",$B$4:$B666,"&gt;="&amp;Boshqaruv!$C$9,$B$4:$B666,"&lt;="&amp;Boshqaruv!$C$10)=0,1,0),0)</f>
        <v>0</v>
      </c>
    </row>
    <row r="668" customFormat="false" ht="15" hidden="false" customHeight="false" outlineLevel="0" collapsed="false">
      <c r="A668" s="8" t="n">
        <v>664</v>
      </c>
      <c r="B668" s="13"/>
      <c r="C668" s="25"/>
      <c r="D668" s="26" t="str">
        <f aca="false">IF($C668="","",IFERROR(IF(INDEX(Bolalar!$B$5:$B$1804,MATCH($C668,Bolalar!$I$5:$I$1804,0))="","",INDEX(Bolalar!$B$5:$B$1804,MATCH($C668,Bolalar!$I$5:$I$1804,0))),""))</f>
        <v/>
      </c>
      <c r="E668" s="15" t="str">
        <f aca="false">IF($C668="","",IFERROR(IF(INDEX(Bolalar!$C$5:$C$1804,MATCH($C668,Bolalar!$I$5:$I$1804,0))="","",INDEX(Bolalar!$C$5:$C$1804,MATCH($C668,Bolalar!$I$5:$I$1804,0))),""))</f>
        <v/>
      </c>
      <c r="F668" s="24"/>
      <c r="G668" s="14" t="str">
        <f aca="false">IF(OR($E668="",$B668=""),"",INT(($B668-$E668)/365.25))</f>
        <v/>
      </c>
      <c r="H668" s="14" t="str">
        <f aca="false">IF($G668="","",IF($G668&lt;=5,"Ha","Yo'q"))</f>
        <v/>
      </c>
      <c r="I668" s="12"/>
      <c r="J668" s="12"/>
      <c r="K668" s="28" t="n">
        <f aca="false">IF(AND($C668&lt;&gt;"",$H668="Ha",$B668&gt;=Boshqaruv!$C$9,$B668&lt;=Boshqaruv!$C$10),IF(COUNTIFS($C$4:$C667,$C668,$H$4:$H667,"Ha",$B$4:$B667,"&gt;="&amp;Boshqaruv!$C$9,$B$4:$B667,"&lt;="&amp;Boshqaruv!$C$10)=0,1,0),0)</f>
        <v>0</v>
      </c>
    </row>
    <row r="669" customFormat="false" ht="15" hidden="false" customHeight="false" outlineLevel="0" collapsed="false">
      <c r="A669" s="8" t="n">
        <v>665</v>
      </c>
      <c r="B669" s="13"/>
      <c r="C669" s="25"/>
      <c r="D669" s="26" t="str">
        <f aca="false">IF($C669="","",IFERROR(IF(INDEX(Bolalar!$B$5:$B$1804,MATCH($C669,Bolalar!$I$5:$I$1804,0))="","",INDEX(Bolalar!$B$5:$B$1804,MATCH($C669,Bolalar!$I$5:$I$1804,0))),""))</f>
        <v/>
      </c>
      <c r="E669" s="15" t="str">
        <f aca="false">IF($C669="","",IFERROR(IF(INDEX(Bolalar!$C$5:$C$1804,MATCH($C669,Bolalar!$I$5:$I$1804,0))="","",INDEX(Bolalar!$C$5:$C$1804,MATCH($C669,Bolalar!$I$5:$I$1804,0))),""))</f>
        <v/>
      </c>
      <c r="F669" s="24"/>
      <c r="G669" s="14" t="str">
        <f aca="false">IF(OR($E669="",$B669=""),"",INT(($B669-$E669)/365.25))</f>
        <v/>
      </c>
      <c r="H669" s="14" t="str">
        <f aca="false">IF($G669="","",IF($G669&lt;=5,"Ha","Yo'q"))</f>
        <v/>
      </c>
      <c r="I669" s="12"/>
      <c r="J669" s="12"/>
      <c r="K669" s="28" t="n">
        <f aca="false">IF(AND($C669&lt;&gt;"",$H669="Ha",$B669&gt;=Boshqaruv!$C$9,$B669&lt;=Boshqaruv!$C$10),IF(COUNTIFS($C$4:$C668,$C669,$H$4:$H668,"Ha",$B$4:$B668,"&gt;="&amp;Boshqaruv!$C$9,$B$4:$B668,"&lt;="&amp;Boshqaruv!$C$10)=0,1,0),0)</f>
        <v>0</v>
      </c>
    </row>
    <row r="670" customFormat="false" ht="15" hidden="false" customHeight="false" outlineLevel="0" collapsed="false">
      <c r="A670" s="8" t="n">
        <v>666</v>
      </c>
      <c r="B670" s="13"/>
      <c r="C670" s="25"/>
      <c r="D670" s="26" t="str">
        <f aca="false">IF($C670="","",IFERROR(IF(INDEX(Bolalar!$B$5:$B$1804,MATCH($C670,Bolalar!$I$5:$I$1804,0))="","",INDEX(Bolalar!$B$5:$B$1804,MATCH($C670,Bolalar!$I$5:$I$1804,0))),""))</f>
        <v/>
      </c>
      <c r="E670" s="15" t="str">
        <f aca="false">IF($C670="","",IFERROR(IF(INDEX(Bolalar!$C$5:$C$1804,MATCH($C670,Bolalar!$I$5:$I$1804,0))="","",INDEX(Bolalar!$C$5:$C$1804,MATCH($C670,Bolalar!$I$5:$I$1804,0))),""))</f>
        <v/>
      </c>
      <c r="F670" s="24"/>
      <c r="G670" s="14" t="str">
        <f aca="false">IF(OR($E670="",$B670=""),"",INT(($B670-$E670)/365.25))</f>
        <v/>
      </c>
      <c r="H670" s="14" t="str">
        <f aca="false">IF($G670="","",IF($G670&lt;=5,"Ha","Yo'q"))</f>
        <v/>
      </c>
      <c r="I670" s="12"/>
      <c r="J670" s="12"/>
      <c r="K670" s="28" t="n">
        <f aca="false">IF(AND($C670&lt;&gt;"",$H670="Ha",$B670&gt;=Boshqaruv!$C$9,$B670&lt;=Boshqaruv!$C$10),IF(COUNTIFS($C$4:$C669,$C670,$H$4:$H669,"Ha",$B$4:$B669,"&gt;="&amp;Boshqaruv!$C$9,$B$4:$B669,"&lt;="&amp;Boshqaruv!$C$10)=0,1,0),0)</f>
        <v>0</v>
      </c>
    </row>
    <row r="671" customFormat="false" ht="15" hidden="false" customHeight="false" outlineLevel="0" collapsed="false">
      <c r="A671" s="8" t="n">
        <v>667</v>
      </c>
      <c r="B671" s="13"/>
      <c r="C671" s="25"/>
      <c r="D671" s="26" t="str">
        <f aca="false">IF($C671="","",IFERROR(IF(INDEX(Bolalar!$B$5:$B$1804,MATCH($C671,Bolalar!$I$5:$I$1804,0))="","",INDEX(Bolalar!$B$5:$B$1804,MATCH($C671,Bolalar!$I$5:$I$1804,0))),""))</f>
        <v/>
      </c>
      <c r="E671" s="15" t="str">
        <f aca="false">IF($C671="","",IFERROR(IF(INDEX(Bolalar!$C$5:$C$1804,MATCH($C671,Bolalar!$I$5:$I$1804,0))="","",INDEX(Bolalar!$C$5:$C$1804,MATCH($C671,Bolalar!$I$5:$I$1804,0))),""))</f>
        <v/>
      </c>
      <c r="F671" s="24"/>
      <c r="G671" s="14" t="str">
        <f aca="false">IF(OR($E671="",$B671=""),"",INT(($B671-$E671)/365.25))</f>
        <v/>
      </c>
      <c r="H671" s="14" t="str">
        <f aca="false">IF($G671="","",IF($G671&lt;=5,"Ha","Yo'q"))</f>
        <v/>
      </c>
      <c r="I671" s="12"/>
      <c r="J671" s="12"/>
      <c r="K671" s="28" t="n">
        <f aca="false">IF(AND($C671&lt;&gt;"",$H671="Ha",$B671&gt;=Boshqaruv!$C$9,$B671&lt;=Boshqaruv!$C$10),IF(COUNTIFS($C$4:$C670,$C671,$H$4:$H670,"Ha",$B$4:$B670,"&gt;="&amp;Boshqaruv!$C$9,$B$4:$B670,"&lt;="&amp;Boshqaruv!$C$10)=0,1,0),0)</f>
        <v>0</v>
      </c>
    </row>
    <row r="672" customFormat="false" ht="15" hidden="false" customHeight="false" outlineLevel="0" collapsed="false">
      <c r="A672" s="8" t="n">
        <v>668</v>
      </c>
      <c r="B672" s="13"/>
      <c r="C672" s="25"/>
      <c r="D672" s="26" t="str">
        <f aca="false">IF($C672="","",IFERROR(IF(INDEX(Bolalar!$B$5:$B$1804,MATCH($C672,Bolalar!$I$5:$I$1804,0))="","",INDEX(Bolalar!$B$5:$B$1804,MATCH($C672,Bolalar!$I$5:$I$1804,0))),""))</f>
        <v/>
      </c>
      <c r="E672" s="15" t="str">
        <f aca="false">IF($C672="","",IFERROR(IF(INDEX(Bolalar!$C$5:$C$1804,MATCH($C672,Bolalar!$I$5:$I$1804,0))="","",INDEX(Bolalar!$C$5:$C$1804,MATCH($C672,Bolalar!$I$5:$I$1804,0))),""))</f>
        <v/>
      </c>
      <c r="F672" s="24"/>
      <c r="G672" s="14" t="str">
        <f aca="false">IF(OR($E672="",$B672=""),"",INT(($B672-$E672)/365.25))</f>
        <v/>
      </c>
      <c r="H672" s="14" t="str">
        <f aca="false">IF($G672="","",IF($G672&lt;=5,"Ha","Yo'q"))</f>
        <v/>
      </c>
      <c r="I672" s="12"/>
      <c r="J672" s="12"/>
      <c r="K672" s="28" t="n">
        <f aca="false">IF(AND($C672&lt;&gt;"",$H672="Ha",$B672&gt;=Boshqaruv!$C$9,$B672&lt;=Boshqaruv!$C$10),IF(COUNTIFS($C$4:$C671,$C672,$H$4:$H671,"Ha",$B$4:$B671,"&gt;="&amp;Boshqaruv!$C$9,$B$4:$B671,"&lt;="&amp;Boshqaruv!$C$10)=0,1,0),0)</f>
        <v>0</v>
      </c>
    </row>
    <row r="673" customFormat="false" ht="15" hidden="false" customHeight="false" outlineLevel="0" collapsed="false">
      <c r="A673" s="8" t="n">
        <v>669</v>
      </c>
      <c r="B673" s="13"/>
      <c r="C673" s="25"/>
      <c r="D673" s="26" t="str">
        <f aca="false">IF($C673="","",IFERROR(IF(INDEX(Bolalar!$B$5:$B$1804,MATCH($C673,Bolalar!$I$5:$I$1804,0))="","",INDEX(Bolalar!$B$5:$B$1804,MATCH($C673,Bolalar!$I$5:$I$1804,0))),""))</f>
        <v/>
      </c>
      <c r="E673" s="15" t="str">
        <f aca="false">IF($C673="","",IFERROR(IF(INDEX(Bolalar!$C$5:$C$1804,MATCH($C673,Bolalar!$I$5:$I$1804,0))="","",INDEX(Bolalar!$C$5:$C$1804,MATCH($C673,Bolalar!$I$5:$I$1804,0))),""))</f>
        <v/>
      </c>
      <c r="F673" s="24"/>
      <c r="G673" s="14" t="str">
        <f aca="false">IF(OR($E673="",$B673=""),"",INT(($B673-$E673)/365.25))</f>
        <v/>
      </c>
      <c r="H673" s="14" t="str">
        <f aca="false">IF($G673="","",IF($G673&lt;=5,"Ha","Yo'q"))</f>
        <v/>
      </c>
      <c r="I673" s="12"/>
      <c r="J673" s="12"/>
      <c r="K673" s="28" t="n">
        <f aca="false">IF(AND($C673&lt;&gt;"",$H673="Ha",$B673&gt;=Boshqaruv!$C$9,$B673&lt;=Boshqaruv!$C$10),IF(COUNTIFS($C$4:$C672,$C673,$H$4:$H672,"Ha",$B$4:$B672,"&gt;="&amp;Boshqaruv!$C$9,$B$4:$B672,"&lt;="&amp;Boshqaruv!$C$10)=0,1,0),0)</f>
        <v>0</v>
      </c>
    </row>
    <row r="674" customFormat="false" ht="15" hidden="false" customHeight="false" outlineLevel="0" collapsed="false">
      <c r="A674" s="8" t="n">
        <v>670</v>
      </c>
      <c r="B674" s="13"/>
      <c r="C674" s="25"/>
      <c r="D674" s="26" t="str">
        <f aca="false">IF($C674="","",IFERROR(IF(INDEX(Bolalar!$B$5:$B$1804,MATCH($C674,Bolalar!$I$5:$I$1804,0))="","",INDEX(Bolalar!$B$5:$B$1804,MATCH($C674,Bolalar!$I$5:$I$1804,0))),""))</f>
        <v/>
      </c>
      <c r="E674" s="15" t="str">
        <f aca="false">IF($C674="","",IFERROR(IF(INDEX(Bolalar!$C$5:$C$1804,MATCH($C674,Bolalar!$I$5:$I$1804,0))="","",INDEX(Bolalar!$C$5:$C$1804,MATCH($C674,Bolalar!$I$5:$I$1804,0))),""))</f>
        <v/>
      </c>
      <c r="F674" s="24"/>
      <c r="G674" s="14" t="str">
        <f aca="false">IF(OR($E674="",$B674=""),"",INT(($B674-$E674)/365.25))</f>
        <v/>
      </c>
      <c r="H674" s="14" t="str">
        <f aca="false">IF($G674="","",IF($G674&lt;=5,"Ha","Yo'q"))</f>
        <v/>
      </c>
      <c r="I674" s="12"/>
      <c r="J674" s="12"/>
      <c r="K674" s="28" t="n">
        <f aca="false">IF(AND($C674&lt;&gt;"",$H674="Ha",$B674&gt;=Boshqaruv!$C$9,$B674&lt;=Boshqaruv!$C$10),IF(COUNTIFS($C$4:$C673,$C674,$H$4:$H673,"Ha",$B$4:$B673,"&gt;="&amp;Boshqaruv!$C$9,$B$4:$B673,"&lt;="&amp;Boshqaruv!$C$10)=0,1,0),0)</f>
        <v>0</v>
      </c>
    </row>
    <row r="675" customFormat="false" ht="15" hidden="false" customHeight="false" outlineLevel="0" collapsed="false">
      <c r="A675" s="8" t="n">
        <v>671</v>
      </c>
      <c r="B675" s="13"/>
      <c r="C675" s="25"/>
      <c r="D675" s="26" t="str">
        <f aca="false">IF($C675="","",IFERROR(IF(INDEX(Bolalar!$B$5:$B$1804,MATCH($C675,Bolalar!$I$5:$I$1804,0))="","",INDEX(Bolalar!$B$5:$B$1804,MATCH($C675,Bolalar!$I$5:$I$1804,0))),""))</f>
        <v/>
      </c>
      <c r="E675" s="15" t="str">
        <f aca="false">IF($C675="","",IFERROR(IF(INDEX(Bolalar!$C$5:$C$1804,MATCH($C675,Bolalar!$I$5:$I$1804,0))="","",INDEX(Bolalar!$C$5:$C$1804,MATCH($C675,Bolalar!$I$5:$I$1804,0))),""))</f>
        <v/>
      </c>
      <c r="F675" s="24"/>
      <c r="G675" s="14" t="str">
        <f aca="false">IF(OR($E675="",$B675=""),"",INT(($B675-$E675)/365.25))</f>
        <v/>
      </c>
      <c r="H675" s="14" t="str">
        <f aca="false">IF($G675="","",IF($G675&lt;=5,"Ha","Yo'q"))</f>
        <v/>
      </c>
      <c r="I675" s="12"/>
      <c r="J675" s="12"/>
      <c r="K675" s="28" t="n">
        <f aca="false">IF(AND($C675&lt;&gt;"",$H675="Ha",$B675&gt;=Boshqaruv!$C$9,$B675&lt;=Boshqaruv!$C$10),IF(COUNTIFS($C$4:$C674,$C675,$H$4:$H674,"Ha",$B$4:$B674,"&gt;="&amp;Boshqaruv!$C$9,$B$4:$B674,"&lt;="&amp;Boshqaruv!$C$10)=0,1,0),0)</f>
        <v>0</v>
      </c>
    </row>
    <row r="676" customFormat="false" ht="15" hidden="false" customHeight="false" outlineLevel="0" collapsed="false">
      <c r="A676" s="8" t="n">
        <v>672</v>
      </c>
      <c r="B676" s="13"/>
      <c r="C676" s="25"/>
      <c r="D676" s="26" t="str">
        <f aca="false">IF($C676="","",IFERROR(IF(INDEX(Bolalar!$B$5:$B$1804,MATCH($C676,Bolalar!$I$5:$I$1804,0))="","",INDEX(Bolalar!$B$5:$B$1804,MATCH($C676,Bolalar!$I$5:$I$1804,0))),""))</f>
        <v/>
      </c>
      <c r="E676" s="15" t="str">
        <f aca="false">IF($C676="","",IFERROR(IF(INDEX(Bolalar!$C$5:$C$1804,MATCH($C676,Bolalar!$I$5:$I$1804,0))="","",INDEX(Bolalar!$C$5:$C$1804,MATCH($C676,Bolalar!$I$5:$I$1804,0))),""))</f>
        <v/>
      </c>
      <c r="F676" s="24"/>
      <c r="G676" s="14" t="str">
        <f aca="false">IF(OR($E676="",$B676=""),"",INT(($B676-$E676)/365.25))</f>
        <v/>
      </c>
      <c r="H676" s="14" t="str">
        <f aca="false">IF($G676="","",IF($G676&lt;=5,"Ha","Yo'q"))</f>
        <v/>
      </c>
      <c r="I676" s="12"/>
      <c r="J676" s="12"/>
      <c r="K676" s="28" t="n">
        <f aca="false">IF(AND($C676&lt;&gt;"",$H676="Ha",$B676&gt;=Boshqaruv!$C$9,$B676&lt;=Boshqaruv!$C$10),IF(COUNTIFS($C$4:$C675,$C676,$H$4:$H675,"Ha",$B$4:$B675,"&gt;="&amp;Boshqaruv!$C$9,$B$4:$B675,"&lt;="&amp;Boshqaruv!$C$10)=0,1,0),0)</f>
        <v>0</v>
      </c>
    </row>
    <row r="677" customFormat="false" ht="15" hidden="false" customHeight="false" outlineLevel="0" collapsed="false">
      <c r="A677" s="8" t="n">
        <v>673</v>
      </c>
      <c r="B677" s="13"/>
      <c r="C677" s="25"/>
      <c r="D677" s="26" t="str">
        <f aca="false">IF($C677="","",IFERROR(IF(INDEX(Bolalar!$B$5:$B$1804,MATCH($C677,Bolalar!$I$5:$I$1804,0))="","",INDEX(Bolalar!$B$5:$B$1804,MATCH($C677,Bolalar!$I$5:$I$1804,0))),""))</f>
        <v/>
      </c>
      <c r="E677" s="15" t="str">
        <f aca="false">IF($C677="","",IFERROR(IF(INDEX(Bolalar!$C$5:$C$1804,MATCH($C677,Bolalar!$I$5:$I$1804,0))="","",INDEX(Bolalar!$C$5:$C$1804,MATCH($C677,Bolalar!$I$5:$I$1804,0))),""))</f>
        <v/>
      </c>
      <c r="F677" s="24"/>
      <c r="G677" s="14" t="str">
        <f aca="false">IF(OR($E677="",$B677=""),"",INT(($B677-$E677)/365.25))</f>
        <v/>
      </c>
      <c r="H677" s="14" t="str">
        <f aca="false">IF($G677="","",IF($G677&lt;=5,"Ha","Yo'q"))</f>
        <v/>
      </c>
      <c r="I677" s="12"/>
      <c r="J677" s="12"/>
      <c r="K677" s="28" t="n">
        <f aca="false">IF(AND($C677&lt;&gt;"",$H677="Ha",$B677&gt;=Boshqaruv!$C$9,$B677&lt;=Boshqaruv!$C$10),IF(COUNTIFS($C$4:$C676,$C677,$H$4:$H676,"Ha",$B$4:$B676,"&gt;="&amp;Boshqaruv!$C$9,$B$4:$B676,"&lt;="&amp;Boshqaruv!$C$10)=0,1,0),0)</f>
        <v>0</v>
      </c>
    </row>
    <row r="678" customFormat="false" ht="15" hidden="false" customHeight="false" outlineLevel="0" collapsed="false">
      <c r="A678" s="8" t="n">
        <v>674</v>
      </c>
      <c r="B678" s="13"/>
      <c r="C678" s="25"/>
      <c r="D678" s="26" t="str">
        <f aca="false">IF($C678="","",IFERROR(IF(INDEX(Bolalar!$B$5:$B$1804,MATCH($C678,Bolalar!$I$5:$I$1804,0))="","",INDEX(Bolalar!$B$5:$B$1804,MATCH($C678,Bolalar!$I$5:$I$1804,0))),""))</f>
        <v/>
      </c>
      <c r="E678" s="15" t="str">
        <f aca="false">IF($C678="","",IFERROR(IF(INDEX(Bolalar!$C$5:$C$1804,MATCH($C678,Bolalar!$I$5:$I$1804,0))="","",INDEX(Bolalar!$C$5:$C$1804,MATCH($C678,Bolalar!$I$5:$I$1804,0))),""))</f>
        <v/>
      </c>
      <c r="F678" s="24"/>
      <c r="G678" s="14" t="str">
        <f aca="false">IF(OR($E678="",$B678=""),"",INT(($B678-$E678)/365.25))</f>
        <v/>
      </c>
      <c r="H678" s="14" t="str">
        <f aca="false">IF($G678="","",IF($G678&lt;=5,"Ha","Yo'q"))</f>
        <v/>
      </c>
      <c r="I678" s="12"/>
      <c r="J678" s="12"/>
      <c r="K678" s="28" t="n">
        <f aca="false">IF(AND($C678&lt;&gt;"",$H678="Ha",$B678&gt;=Boshqaruv!$C$9,$B678&lt;=Boshqaruv!$C$10),IF(COUNTIFS($C$4:$C677,$C678,$H$4:$H677,"Ha",$B$4:$B677,"&gt;="&amp;Boshqaruv!$C$9,$B$4:$B677,"&lt;="&amp;Boshqaruv!$C$10)=0,1,0),0)</f>
        <v>0</v>
      </c>
    </row>
    <row r="679" customFormat="false" ht="15" hidden="false" customHeight="false" outlineLevel="0" collapsed="false">
      <c r="A679" s="8" t="n">
        <v>675</v>
      </c>
      <c r="B679" s="13"/>
      <c r="C679" s="25"/>
      <c r="D679" s="26" t="str">
        <f aca="false">IF($C679="","",IFERROR(IF(INDEX(Bolalar!$B$5:$B$1804,MATCH($C679,Bolalar!$I$5:$I$1804,0))="","",INDEX(Bolalar!$B$5:$B$1804,MATCH($C679,Bolalar!$I$5:$I$1804,0))),""))</f>
        <v/>
      </c>
      <c r="E679" s="15" t="str">
        <f aca="false">IF($C679="","",IFERROR(IF(INDEX(Bolalar!$C$5:$C$1804,MATCH($C679,Bolalar!$I$5:$I$1804,0))="","",INDEX(Bolalar!$C$5:$C$1804,MATCH($C679,Bolalar!$I$5:$I$1804,0))),""))</f>
        <v/>
      </c>
      <c r="F679" s="24"/>
      <c r="G679" s="14" t="str">
        <f aca="false">IF(OR($E679="",$B679=""),"",INT(($B679-$E679)/365.25))</f>
        <v/>
      </c>
      <c r="H679" s="14" t="str">
        <f aca="false">IF($G679="","",IF($G679&lt;=5,"Ha","Yo'q"))</f>
        <v/>
      </c>
      <c r="I679" s="12"/>
      <c r="J679" s="12"/>
      <c r="K679" s="28" t="n">
        <f aca="false">IF(AND($C679&lt;&gt;"",$H679="Ha",$B679&gt;=Boshqaruv!$C$9,$B679&lt;=Boshqaruv!$C$10),IF(COUNTIFS($C$4:$C678,$C679,$H$4:$H678,"Ha",$B$4:$B678,"&gt;="&amp;Boshqaruv!$C$9,$B$4:$B678,"&lt;="&amp;Boshqaruv!$C$10)=0,1,0),0)</f>
        <v>0</v>
      </c>
    </row>
    <row r="680" customFormat="false" ht="15" hidden="false" customHeight="false" outlineLevel="0" collapsed="false">
      <c r="A680" s="8" t="n">
        <v>676</v>
      </c>
      <c r="B680" s="13"/>
      <c r="C680" s="25"/>
      <c r="D680" s="26" t="str">
        <f aca="false">IF($C680="","",IFERROR(IF(INDEX(Bolalar!$B$5:$B$1804,MATCH($C680,Bolalar!$I$5:$I$1804,0))="","",INDEX(Bolalar!$B$5:$B$1804,MATCH($C680,Bolalar!$I$5:$I$1804,0))),""))</f>
        <v/>
      </c>
      <c r="E680" s="15" t="str">
        <f aca="false">IF($C680="","",IFERROR(IF(INDEX(Bolalar!$C$5:$C$1804,MATCH($C680,Bolalar!$I$5:$I$1804,0))="","",INDEX(Bolalar!$C$5:$C$1804,MATCH($C680,Bolalar!$I$5:$I$1804,0))),""))</f>
        <v/>
      </c>
      <c r="F680" s="24"/>
      <c r="G680" s="14" t="str">
        <f aca="false">IF(OR($E680="",$B680=""),"",INT(($B680-$E680)/365.25))</f>
        <v/>
      </c>
      <c r="H680" s="14" t="str">
        <f aca="false">IF($G680="","",IF($G680&lt;=5,"Ha","Yo'q"))</f>
        <v/>
      </c>
      <c r="I680" s="12"/>
      <c r="J680" s="12"/>
      <c r="K680" s="28" t="n">
        <f aca="false">IF(AND($C680&lt;&gt;"",$H680="Ha",$B680&gt;=Boshqaruv!$C$9,$B680&lt;=Boshqaruv!$C$10),IF(COUNTIFS($C$4:$C679,$C680,$H$4:$H679,"Ha",$B$4:$B679,"&gt;="&amp;Boshqaruv!$C$9,$B$4:$B679,"&lt;="&amp;Boshqaruv!$C$10)=0,1,0),0)</f>
        <v>0</v>
      </c>
    </row>
    <row r="681" customFormat="false" ht="15" hidden="false" customHeight="false" outlineLevel="0" collapsed="false">
      <c r="A681" s="8" t="n">
        <v>677</v>
      </c>
      <c r="B681" s="13"/>
      <c r="C681" s="25"/>
      <c r="D681" s="26" t="str">
        <f aca="false">IF($C681="","",IFERROR(IF(INDEX(Bolalar!$B$5:$B$1804,MATCH($C681,Bolalar!$I$5:$I$1804,0))="","",INDEX(Bolalar!$B$5:$B$1804,MATCH($C681,Bolalar!$I$5:$I$1804,0))),""))</f>
        <v/>
      </c>
      <c r="E681" s="15" t="str">
        <f aca="false">IF($C681="","",IFERROR(IF(INDEX(Bolalar!$C$5:$C$1804,MATCH($C681,Bolalar!$I$5:$I$1804,0))="","",INDEX(Bolalar!$C$5:$C$1804,MATCH($C681,Bolalar!$I$5:$I$1804,0))),""))</f>
        <v/>
      </c>
      <c r="F681" s="24"/>
      <c r="G681" s="14" t="str">
        <f aca="false">IF(OR($E681="",$B681=""),"",INT(($B681-$E681)/365.25))</f>
        <v/>
      </c>
      <c r="H681" s="14" t="str">
        <f aca="false">IF($G681="","",IF($G681&lt;=5,"Ha","Yo'q"))</f>
        <v/>
      </c>
      <c r="I681" s="12"/>
      <c r="J681" s="12"/>
      <c r="K681" s="28" t="n">
        <f aca="false">IF(AND($C681&lt;&gt;"",$H681="Ha",$B681&gt;=Boshqaruv!$C$9,$B681&lt;=Boshqaruv!$C$10),IF(COUNTIFS($C$4:$C680,$C681,$H$4:$H680,"Ha",$B$4:$B680,"&gt;="&amp;Boshqaruv!$C$9,$B$4:$B680,"&lt;="&amp;Boshqaruv!$C$10)=0,1,0),0)</f>
        <v>0</v>
      </c>
    </row>
    <row r="682" customFormat="false" ht="15" hidden="false" customHeight="false" outlineLevel="0" collapsed="false">
      <c r="A682" s="8" t="n">
        <v>678</v>
      </c>
      <c r="B682" s="13"/>
      <c r="C682" s="25"/>
      <c r="D682" s="26" t="str">
        <f aca="false">IF($C682="","",IFERROR(IF(INDEX(Bolalar!$B$5:$B$1804,MATCH($C682,Bolalar!$I$5:$I$1804,0))="","",INDEX(Bolalar!$B$5:$B$1804,MATCH($C682,Bolalar!$I$5:$I$1804,0))),""))</f>
        <v/>
      </c>
      <c r="E682" s="15" t="str">
        <f aca="false">IF($C682="","",IFERROR(IF(INDEX(Bolalar!$C$5:$C$1804,MATCH($C682,Bolalar!$I$5:$I$1804,0))="","",INDEX(Bolalar!$C$5:$C$1804,MATCH($C682,Bolalar!$I$5:$I$1804,0))),""))</f>
        <v/>
      </c>
      <c r="F682" s="24"/>
      <c r="G682" s="14" t="str">
        <f aca="false">IF(OR($E682="",$B682=""),"",INT(($B682-$E682)/365.25))</f>
        <v/>
      </c>
      <c r="H682" s="14" t="str">
        <f aca="false">IF($G682="","",IF($G682&lt;=5,"Ha","Yo'q"))</f>
        <v/>
      </c>
      <c r="I682" s="12"/>
      <c r="J682" s="12"/>
      <c r="K682" s="28" t="n">
        <f aca="false">IF(AND($C682&lt;&gt;"",$H682="Ha",$B682&gt;=Boshqaruv!$C$9,$B682&lt;=Boshqaruv!$C$10),IF(COUNTIFS($C$4:$C681,$C682,$H$4:$H681,"Ha",$B$4:$B681,"&gt;="&amp;Boshqaruv!$C$9,$B$4:$B681,"&lt;="&amp;Boshqaruv!$C$10)=0,1,0),0)</f>
        <v>0</v>
      </c>
    </row>
    <row r="683" customFormat="false" ht="15" hidden="false" customHeight="false" outlineLevel="0" collapsed="false">
      <c r="A683" s="8" t="n">
        <v>679</v>
      </c>
      <c r="B683" s="13"/>
      <c r="C683" s="25"/>
      <c r="D683" s="26" t="str">
        <f aca="false">IF($C683="","",IFERROR(IF(INDEX(Bolalar!$B$5:$B$1804,MATCH($C683,Bolalar!$I$5:$I$1804,0))="","",INDEX(Bolalar!$B$5:$B$1804,MATCH($C683,Bolalar!$I$5:$I$1804,0))),""))</f>
        <v/>
      </c>
      <c r="E683" s="15" t="str">
        <f aca="false">IF($C683="","",IFERROR(IF(INDEX(Bolalar!$C$5:$C$1804,MATCH($C683,Bolalar!$I$5:$I$1804,0))="","",INDEX(Bolalar!$C$5:$C$1804,MATCH($C683,Bolalar!$I$5:$I$1804,0))),""))</f>
        <v/>
      </c>
      <c r="F683" s="24"/>
      <c r="G683" s="14" t="str">
        <f aca="false">IF(OR($E683="",$B683=""),"",INT(($B683-$E683)/365.25))</f>
        <v/>
      </c>
      <c r="H683" s="14" t="str">
        <f aca="false">IF($G683="","",IF($G683&lt;=5,"Ha","Yo'q"))</f>
        <v/>
      </c>
      <c r="I683" s="12"/>
      <c r="J683" s="12"/>
      <c r="K683" s="28" t="n">
        <f aca="false">IF(AND($C683&lt;&gt;"",$H683="Ha",$B683&gt;=Boshqaruv!$C$9,$B683&lt;=Boshqaruv!$C$10),IF(COUNTIFS($C$4:$C682,$C683,$H$4:$H682,"Ha",$B$4:$B682,"&gt;="&amp;Boshqaruv!$C$9,$B$4:$B682,"&lt;="&amp;Boshqaruv!$C$10)=0,1,0),0)</f>
        <v>0</v>
      </c>
    </row>
    <row r="684" customFormat="false" ht="15" hidden="false" customHeight="false" outlineLevel="0" collapsed="false">
      <c r="A684" s="8" t="n">
        <v>680</v>
      </c>
      <c r="B684" s="13"/>
      <c r="C684" s="25"/>
      <c r="D684" s="26" t="str">
        <f aca="false">IF($C684="","",IFERROR(IF(INDEX(Bolalar!$B$5:$B$1804,MATCH($C684,Bolalar!$I$5:$I$1804,0))="","",INDEX(Bolalar!$B$5:$B$1804,MATCH($C684,Bolalar!$I$5:$I$1804,0))),""))</f>
        <v/>
      </c>
      <c r="E684" s="15" t="str">
        <f aca="false">IF($C684="","",IFERROR(IF(INDEX(Bolalar!$C$5:$C$1804,MATCH($C684,Bolalar!$I$5:$I$1804,0))="","",INDEX(Bolalar!$C$5:$C$1804,MATCH($C684,Bolalar!$I$5:$I$1804,0))),""))</f>
        <v/>
      </c>
      <c r="F684" s="24"/>
      <c r="G684" s="14" t="str">
        <f aca="false">IF(OR($E684="",$B684=""),"",INT(($B684-$E684)/365.25))</f>
        <v/>
      </c>
      <c r="H684" s="14" t="str">
        <f aca="false">IF($G684="","",IF($G684&lt;=5,"Ha","Yo'q"))</f>
        <v/>
      </c>
      <c r="I684" s="12"/>
      <c r="J684" s="12"/>
      <c r="K684" s="28" t="n">
        <f aca="false">IF(AND($C684&lt;&gt;"",$H684="Ha",$B684&gt;=Boshqaruv!$C$9,$B684&lt;=Boshqaruv!$C$10),IF(COUNTIFS($C$4:$C683,$C684,$H$4:$H683,"Ha",$B$4:$B683,"&gt;="&amp;Boshqaruv!$C$9,$B$4:$B683,"&lt;="&amp;Boshqaruv!$C$10)=0,1,0),0)</f>
        <v>0</v>
      </c>
    </row>
    <row r="685" customFormat="false" ht="15" hidden="false" customHeight="false" outlineLevel="0" collapsed="false">
      <c r="A685" s="8" t="n">
        <v>681</v>
      </c>
      <c r="B685" s="13"/>
      <c r="C685" s="25"/>
      <c r="D685" s="26" t="str">
        <f aca="false">IF($C685="","",IFERROR(IF(INDEX(Bolalar!$B$5:$B$1804,MATCH($C685,Bolalar!$I$5:$I$1804,0))="","",INDEX(Bolalar!$B$5:$B$1804,MATCH($C685,Bolalar!$I$5:$I$1804,0))),""))</f>
        <v/>
      </c>
      <c r="E685" s="15" t="str">
        <f aca="false">IF($C685="","",IFERROR(IF(INDEX(Bolalar!$C$5:$C$1804,MATCH($C685,Bolalar!$I$5:$I$1804,0))="","",INDEX(Bolalar!$C$5:$C$1804,MATCH($C685,Bolalar!$I$5:$I$1804,0))),""))</f>
        <v/>
      </c>
      <c r="F685" s="24"/>
      <c r="G685" s="14" t="str">
        <f aca="false">IF(OR($E685="",$B685=""),"",INT(($B685-$E685)/365.25))</f>
        <v/>
      </c>
      <c r="H685" s="14" t="str">
        <f aca="false">IF($G685="","",IF($G685&lt;=5,"Ha","Yo'q"))</f>
        <v/>
      </c>
      <c r="I685" s="12"/>
      <c r="J685" s="12"/>
      <c r="K685" s="28" t="n">
        <f aca="false">IF(AND($C685&lt;&gt;"",$H685="Ha",$B685&gt;=Boshqaruv!$C$9,$B685&lt;=Boshqaruv!$C$10),IF(COUNTIFS($C$4:$C684,$C685,$H$4:$H684,"Ha",$B$4:$B684,"&gt;="&amp;Boshqaruv!$C$9,$B$4:$B684,"&lt;="&amp;Boshqaruv!$C$10)=0,1,0),0)</f>
        <v>0</v>
      </c>
    </row>
    <row r="686" customFormat="false" ht="15" hidden="false" customHeight="false" outlineLevel="0" collapsed="false">
      <c r="A686" s="8" t="n">
        <v>682</v>
      </c>
      <c r="B686" s="13"/>
      <c r="C686" s="25"/>
      <c r="D686" s="26" t="str">
        <f aca="false">IF($C686="","",IFERROR(IF(INDEX(Bolalar!$B$5:$B$1804,MATCH($C686,Bolalar!$I$5:$I$1804,0))="","",INDEX(Bolalar!$B$5:$B$1804,MATCH($C686,Bolalar!$I$5:$I$1804,0))),""))</f>
        <v/>
      </c>
      <c r="E686" s="15" t="str">
        <f aca="false">IF($C686="","",IFERROR(IF(INDEX(Bolalar!$C$5:$C$1804,MATCH($C686,Bolalar!$I$5:$I$1804,0))="","",INDEX(Bolalar!$C$5:$C$1804,MATCH($C686,Bolalar!$I$5:$I$1804,0))),""))</f>
        <v/>
      </c>
      <c r="F686" s="24"/>
      <c r="G686" s="14" t="str">
        <f aca="false">IF(OR($E686="",$B686=""),"",INT(($B686-$E686)/365.25))</f>
        <v/>
      </c>
      <c r="H686" s="14" t="str">
        <f aca="false">IF($G686="","",IF($G686&lt;=5,"Ha","Yo'q"))</f>
        <v/>
      </c>
      <c r="I686" s="12"/>
      <c r="J686" s="12"/>
      <c r="K686" s="28" t="n">
        <f aca="false">IF(AND($C686&lt;&gt;"",$H686="Ha",$B686&gt;=Boshqaruv!$C$9,$B686&lt;=Boshqaruv!$C$10),IF(COUNTIFS($C$4:$C685,$C686,$H$4:$H685,"Ha",$B$4:$B685,"&gt;="&amp;Boshqaruv!$C$9,$B$4:$B685,"&lt;="&amp;Boshqaruv!$C$10)=0,1,0),0)</f>
        <v>0</v>
      </c>
    </row>
    <row r="687" customFormat="false" ht="15" hidden="false" customHeight="false" outlineLevel="0" collapsed="false">
      <c r="A687" s="8" t="n">
        <v>683</v>
      </c>
      <c r="B687" s="13"/>
      <c r="C687" s="25"/>
      <c r="D687" s="26" t="str">
        <f aca="false">IF($C687="","",IFERROR(IF(INDEX(Bolalar!$B$5:$B$1804,MATCH($C687,Bolalar!$I$5:$I$1804,0))="","",INDEX(Bolalar!$B$5:$B$1804,MATCH($C687,Bolalar!$I$5:$I$1804,0))),""))</f>
        <v/>
      </c>
      <c r="E687" s="15" t="str">
        <f aca="false">IF($C687="","",IFERROR(IF(INDEX(Bolalar!$C$5:$C$1804,MATCH($C687,Bolalar!$I$5:$I$1804,0))="","",INDEX(Bolalar!$C$5:$C$1804,MATCH($C687,Bolalar!$I$5:$I$1804,0))),""))</f>
        <v/>
      </c>
      <c r="F687" s="24"/>
      <c r="G687" s="14" t="str">
        <f aca="false">IF(OR($E687="",$B687=""),"",INT(($B687-$E687)/365.25))</f>
        <v/>
      </c>
      <c r="H687" s="14" t="str">
        <f aca="false">IF($G687="","",IF($G687&lt;=5,"Ha","Yo'q"))</f>
        <v/>
      </c>
      <c r="I687" s="12"/>
      <c r="J687" s="12"/>
      <c r="K687" s="28" t="n">
        <f aca="false">IF(AND($C687&lt;&gt;"",$H687="Ha",$B687&gt;=Boshqaruv!$C$9,$B687&lt;=Boshqaruv!$C$10),IF(COUNTIFS($C$4:$C686,$C687,$H$4:$H686,"Ha",$B$4:$B686,"&gt;="&amp;Boshqaruv!$C$9,$B$4:$B686,"&lt;="&amp;Boshqaruv!$C$10)=0,1,0),0)</f>
        <v>0</v>
      </c>
    </row>
    <row r="688" customFormat="false" ht="15" hidden="false" customHeight="false" outlineLevel="0" collapsed="false">
      <c r="A688" s="8" t="n">
        <v>684</v>
      </c>
      <c r="B688" s="13"/>
      <c r="C688" s="25"/>
      <c r="D688" s="26" t="str">
        <f aca="false">IF($C688="","",IFERROR(IF(INDEX(Bolalar!$B$5:$B$1804,MATCH($C688,Bolalar!$I$5:$I$1804,0))="","",INDEX(Bolalar!$B$5:$B$1804,MATCH($C688,Bolalar!$I$5:$I$1804,0))),""))</f>
        <v/>
      </c>
      <c r="E688" s="15" t="str">
        <f aca="false">IF($C688="","",IFERROR(IF(INDEX(Bolalar!$C$5:$C$1804,MATCH($C688,Bolalar!$I$5:$I$1804,0))="","",INDEX(Bolalar!$C$5:$C$1804,MATCH($C688,Bolalar!$I$5:$I$1804,0))),""))</f>
        <v/>
      </c>
      <c r="F688" s="24"/>
      <c r="G688" s="14" t="str">
        <f aca="false">IF(OR($E688="",$B688=""),"",INT(($B688-$E688)/365.25))</f>
        <v/>
      </c>
      <c r="H688" s="14" t="str">
        <f aca="false">IF($G688="","",IF($G688&lt;=5,"Ha","Yo'q"))</f>
        <v/>
      </c>
      <c r="I688" s="12"/>
      <c r="J688" s="12"/>
      <c r="K688" s="28" t="n">
        <f aca="false">IF(AND($C688&lt;&gt;"",$H688="Ha",$B688&gt;=Boshqaruv!$C$9,$B688&lt;=Boshqaruv!$C$10),IF(COUNTIFS($C$4:$C687,$C688,$H$4:$H687,"Ha",$B$4:$B687,"&gt;="&amp;Boshqaruv!$C$9,$B$4:$B687,"&lt;="&amp;Boshqaruv!$C$10)=0,1,0),0)</f>
        <v>0</v>
      </c>
    </row>
    <row r="689" customFormat="false" ht="15" hidden="false" customHeight="false" outlineLevel="0" collapsed="false">
      <c r="A689" s="8" t="n">
        <v>685</v>
      </c>
      <c r="B689" s="13"/>
      <c r="C689" s="25"/>
      <c r="D689" s="26" t="str">
        <f aca="false">IF($C689="","",IFERROR(IF(INDEX(Bolalar!$B$5:$B$1804,MATCH($C689,Bolalar!$I$5:$I$1804,0))="","",INDEX(Bolalar!$B$5:$B$1804,MATCH($C689,Bolalar!$I$5:$I$1804,0))),""))</f>
        <v/>
      </c>
      <c r="E689" s="15" t="str">
        <f aca="false">IF($C689="","",IFERROR(IF(INDEX(Bolalar!$C$5:$C$1804,MATCH($C689,Bolalar!$I$5:$I$1804,0))="","",INDEX(Bolalar!$C$5:$C$1804,MATCH($C689,Bolalar!$I$5:$I$1804,0))),""))</f>
        <v/>
      </c>
      <c r="F689" s="24"/>
      <c r="G689" s="14" t="str">
        <f aca="false">IF(OR($E689="",$B689=""),"",INT(($B689-$E689)/365.25))</f>
        <v/>
      </c>
      <c r="H689" s="14" t="str">
        <f aca="false">IF($G689="","",IF($G689&lt;=5,"Ha","Yo'q"))</f>
        <v/>
      </c>
      <c r="I689" s="12"/>
      <c r="J689" s="12"/>
      <c r="K689" s="28" t="n">
        <f aca="false">IF(AND($C689&lt;&gt;"",$H689="Ha",$B689&gt;=Boshqaruv!$C$9,$B689&lt;=Boshqaruv!$C$10),IF(COUNTIFS($C$4:$C688,$C689,$H$4:$H688,"Ha",$B$4:$B688,"&gt;="&amp;Boshqaruv!$C$9,$B$4:$B688,"&lt;="&amp;Boshqaruv!$C$10)=0,1,0),0)</f>
        <v>0</v>
      </c>
    </row>
    <row r="690" customFormat="false" ht="15" hidden="false" customHeight="false" outlineLevel="0" collapsed="false">
      <c r="A690" s="8" t="n">
        <v>686</v>
      </c>
      <c r="B690" s="13"/>
      <c r="C690" s="25"/>
      <c r="D690" s="26" t="str">
        <f aca="false">IF($C690="","",IFERROR(IF(INDEX(Bolalar!$B$5:$B$1804,MATCH($C690,Bolalar!$I$5:$I$1804,0))="","",INDEX(Bolalar!$B$5:$B$1804,MATCH($C690,Bolalar!$I$5:$I$1804,0))),""))</f>
        <v/>
      </c>
      <c r="E690" s="15" t="str">
        <f aca="false">IF($C690="","",IFERROR(IF(INDEX(Bolalar!$C$5:$C$1804,MATCH($C690,Bolalar!$I$5:$I$1804,0))="","",INDEX(Bolalar!$C$5:$C$1804,MATCH($C690,Bolalar!$I$5:$I$1804,0))),""))</f>
        <v/>
      </c>
      <c r="F690" s="24"/>
      <c r="G690" s="14" t="str">
        <f aca="false">IF(OR($E690="",$B690=""),"",INT(($B690-$E690)/365.25))</f>
        <v/>
      </c>
      <c r="H690" s="14" t="str">
        <f aca="false">IF($G690="","",IF($G690&lt;=5,"Ha","Yo'q"))</f>
        <v/>
      </c>
      <c r="I690" s="12"/>
      <c r="J690" s="12"/>
      <c r="K690" s="28" t="n">
        <f aca="false">IF(AND($C690&lt;&gt;"",$H690="Ha",$B690&gt;=Boshqaruv!$C$9,$B690&lt;=Boshqaruv!$C$10),IF(COUNTIFS($C$4:$C689,$C690,$H$4:$H689,"Ha",$B$4:$B689,"&gt;="&amp;Boshqaruv!$C$9,$B$4:$B689,"&lt;="&amp;Boshqaruv!$C$10)=0,1,0),0)</f>
        <v>0</v>
      </c>
    </row>
    <row r="691" customFormat="false" ht="15" hidden="false" customHeight="false" outlineLevel="0" collapsed="false">
      <c r="A691" s="8" t="n">
        <v>687</v>
      </c>
      <c r="B691" s="13"/>
      <c r="C691" s="25"/>
      <c r="D691" s="26" t="str">
        <f aca="false">IF($C691="","",IFERROR(IF(INDEX(Bolalar!$B$5:$B$1804,MATCH($C691,Bolalar!$I$5:$I$1804,0))="","",INDEX(Bolalar!$B$5:$B$1804,MATCH($C691,Bolalar!$I$5:$I$1804,0))),""))</f>
        <v/>
      </c>
      <c r="E691" s="15" t="str">
        <f aca="false">IF($C691="","",IFERROR(IF(INDEX(Bolalar!$C$5:$C$1804,MATCH($C691,Bolalar!$I$5:$I$1804,0))="","",INDEX(Bolalar!$C$5:$C$1804,MATCH($C691,Bolalar!$I$5:$I$1804,0))),""))</f>
        <v/>
      </c>
      <c r="F691" s="24"/>
      <c r="G691" s="14" t="str">
        <f aca="false">IF(OR($E691="",$B691=""),"",INT(($B691-$E691)/365.25))</f>
        <v/>
      </c>
      <c r="H691" s="14" t="str">
        <f aca="false">IF($G691="","",IF($G691&lt;=5,"Ha","Yo'q"))</f>
        <v/>
      </c>
      <c r="I691" s="12"/>
      <c r="J691" s="12"/>
      <c r="K691" s="28" t="n">
        <f aca="false">IF(AND($C691&lt;&gt;"",$H691="Ha",$B691&gt;=Boshqaruv!$C$9,$B691&lt;=Boshqaruv!$C$10),IF(COUNTIFS($C$4:$C690,$C691,$H$4:$H690,"Ha",$B$4:$B690,"&gt;="&amp;Boshqaruv!$C$9,$B$4:$B690,"&lt;="&amp;Boshqaruv!$C$10)=0,1,0),0)</f>
        <v>0</v>
      </c>
    </row>
    <row r="692" customFormat="false" ht="15" hidden="false" customHeight="false" outlineLevel="0" collapsed="false">
      <c r="A692" s="8" t="n">
        <v>688</v>
      </c>
      <c r="B692" s="13"/>
      <c r="C692" s="25"/>
      <c r="D692" s="26" t="str">
        <f aca="false">IF($C692="","",IFERROR(IF(INDEX(Bolalar!$B$5:$B$1804,MATCH($C692,Bolalar!$I$5:$I$1804,0))="","",INDEX(Bolalar!$B$5:$B$1804,MATCH($C692,Bolalar!$I$5:$I$1804,0))),""))</f>
        <v/>
      </c>
      <c r="E692" s="15" t="str">
        <f aca="false">IF($C692="","",IFERROR(IF(INDEX(Bolalar!$C$5:$C$1804,MATCH($C692,Bolalar!$I$5:$I$1804,0))="","",INDEX(Bolalar!$C$5:$C$1804,MATCH($C692,Bolalar!$I$5:$I$1804,0))),""))</f>
        <v/>
      </c>
      <c r="F692" s="24"/>
      <c r="G692" s="14" t="str">
        <f aca="false">IF(OR($E692="",$B692=""),"",INT(($B692-$E692)/365.25))</f>
        <v/>
      </c>
      <c r="H692" s="14" t="str">
        <f aca="false">IF($G692="","",IF($G692&lt;=5,"Ha","Yo'q"))</f>
        <v/>
      </c>
      <c r="I692" s="12"/>
      <c r="J692" s="12"/>
      <c r="K692" s="28" t="n">
        <f aca="false">IF(AND($C692&lt;&gt;"",$H692="Ha",$B692&gt;=Boshqaruv!$C$9,$B692&lt;=Boshqaruv!$C$10),IF(COUNTIFS($C$4:$C691,$C692,$H$4:$H691,"Ha",$B$4:$B691,"&gt;="&amp;Boshqaruv!$C$9,$B$4:$B691,"&lt;="&amp;Boshqaruv!$C$10)=0,1,0),0)</f>
        <v>0</v>
      </c>
    </row>
    <row r="693" customFormat="false" ht="15" hidden="false" customHeight="false" outlineLevel="0" collapsed="false">
      <c r="A693" s="8" t="n">
        <v>689</v>
      </c>
      <c r="B693" s="13"/>
      <c r="C693" s="25"/>
      <c r="D693" s="26" t="str">
        <f aca="false">IF($C693="","",IFERROR(IF(INDEX(Bolalar!$B$5:$B$1804,MATCH($C693,Bolalar!$I$5:$I$1804,0))="","",INDEX(Bolalar!$B$5:$B$1804,MATCH($C693,Bolalar!$I$5:$I$1804,0))),""))</f>
        <v/>
      </c>
      <c r="E693" s="15" t="str">
        <f aca="false">IF($C693="","",IFERROR(IF(INDEX(Bolalar!$C$5:$C$1804,MATCH($C693,Bolalar!$I$5:$I$1804,0))="","",INDEX(Bolalar!$C$5:$C$1804,MATCH($C693,Bolalar!$I$5:$I$1804,0))),""))</f>
        <v/>
      </c>
      <c r="F693" s="24"/>
      <c r="G693" s="14" t="str">
        <f aca="false">IF(OR($E693="",$B693=""),"",INT(($B693-$E693)/365.25))</f>
        <v/>
      </c>
      <c r="H693" s="14" t="str">
        <f aca="false">IF($G693="","",IF($G693&lt;=5,"Ha","Yo'q"))</f>
        <v/>
      </c>
      <c r="I693" s="12"/>
      <c r="J693" s="12"/>
      <c r="K693" s="28" t="n">
        <f aca="false">IF(AND($C693&lt;&gt;"",$H693="Ha",$B693&gt;=Boshqaruv!$C$9,$B693&lt;=Boshqaruv!$C$10),IF(COUNTIFS($C$4:$C692,$C693,$H$4:$H692,"Ha",$B$4:$B692,"&gt;="&amp;Boshqaruv!$C$9,$B$4:$B692,"&lt;="&amp;Boshqaruv!$C$10)=0,1,0),0)</f>
        <v>0</v>
      </c>
    </row>
    <row r="694" customFormat="false" ht="15" hidden="false" customHeight="false" outlineLevel="0" collapsed="false">
      <c r="A694" s="8" t="n">
        <v>690</v>
      </c>
      <c r="B694" s="13"/>
      <c r="C694" s="25"/>
      <c r="D694" s="26" t="str">
        <f aca="false">IF($C694="","",IFERROR(IF(INDEX(Bolalar!$B$5:$B$1804,MATCH($C694,Bolalar!$I$5:$I$1804,0))="","",INDEX(Bolalar!$B$5:$B$1804,MATCH($C694,Bolalar!$I$5:$I$1804,0))),""))</f>
        <v/>
      </c>
      <c r="E694" s="15" t="str">
        <f aca="false">IF($C694="","",IFERROR(IF(INDEX(Bolalar!$C$5:$C$1804,MATCH($C694,Bolalar!$I$5:$I$1804,0))="","",INDEX(Bolalar!$C$5:$C$1804,MATCH($C694,Bolalar!$I$5:$I$1804,0))),""))</f>
        <v/>
      </c>
      <c r="F694" s="24"/>
      <c r="G694" s="14" t="str">
        <f aca="false">IF(OR($E694="",$B694=""),"",INT(($B694-$E694)/365.25))</f>
        <v/>
      </c>
      <c r="H694" s="14" t="str">
        <f aca="false">IF($G694="","",IF($G694&lt;=5,"Ha","Yo'q"))</f>
        <v/>
      </c>
      <c r="I694" s="12"/>
      <c r="J694" s="12"/>
      <c r="K694" s="28" t="n">
        <f aca="false">IF(AND($C694&lt;&gt;"",$H694="Ha",$B694&gt;=Boshqaruv!$C$9,$B694&lt;=Boshqaruv!$C$10),IF(COUNTIFS($C$4:$C693,$C694,$H$4:$H693,"Ha",$B$4:$B693,"&gt;="&amp;Boshqaruv!$C$9,$B$4:$B693,"&lt;="&amp;Boshqaruv!$C$10)=0,1,0),0)</f>
        <v>0</v>
      </c>
    </row>
    <row r="695" customFormat="false" ht="15" hidden="false" customHeight="false" outlineLevel="0" collapsed="false">
      <c r="A695" s="8" t="n">
        <v>691</v>
      </c>
      <c r="B695" s="13"/>
      <c r="C695" s="25"/>
      <c r="D695" s="26" t="str">
        <f aca="false">IF($C695="","",IFERROR(IF(INDEX(Bolalar!$B$5:$B$1804,MATCH($C695,Bolalar!$I$5:$I$1804,0))="","",INDEX(Bolalar!$B$5:$B$1804,MATCH($C695,Bolalar!$I$5:$I$1804,0))),""))</f>
        <v/>
      </c>
      <c r="E695" s="15" t="str">
        <f aca="false">IF($C695="","",IFERROR(IF(INDEX(Bolalar!$C$5:$C$1804,MATCH($C695,Bolalar!$I$5:$I$1804,0))="","",INDEX(Bolalar!$C$5:$C$1804,MATCH($C695,Bolalar!$I$5:$I$1804,0))),""))</f>
        <v/>
      </c>
      <c r="F695" s="24"/>
      <c r="G695" s="14" t="str">
        <f aca="false">IF(OR($E695="",$B695=""),"",INT(($B695-$E695)/365.25))</f>
        <v/>
      </c>
      <c r="H695" s="14" t="str">
        <f aca="false">IF($G695="","",IF($G695&lt;=5,"Ha","Yo'q"))</f>
        <v/>
      </c>
      <c r="I695" s="12"/>
      <c r="J695" s="12"/>
      <c r="K695" s="28" t="n">
        <f aca="false">IF(AND($C695&lt;&gt;"",$H695="Ha",$B695&gt;=Boshqaruv!$C$9,$B695&lt;=Boshqaruv!$C$10),IF(COUNTIFS($C$4:$C694,$C695,$H$4:$H694,"Ha",$B$4:$B694,"&gt;="&amp;Boshqaruv!$C$9,$B$4:$B694,"&lt;="&amp;Boshqaruv!$C$10)=0,1,0),0)</f>
        <v>0</v>
      </c>
    </row>
    <row r="696" customFormat="false" ht="15" hidden="false" customHeight="false" outlineLevel="0" collapsed="false">
      <c r="A696" s="8" t="n">
        <v>692</v>
      </c>
      <c r="B696" s="13"/>
      <c r="C696" s="25"/>
      <c r="D696" s="26" t="str">
        <f aca="false">IF($C696="","",IFERROR(IF(INDEX(Bolalar!$B$5:$B$1804,MATCH($C696,Bolalar!$I$5:$I$1804,0))="","",INDEX(Bolalar!$B$5:$B$1804,MATCH($C696,Bolalar!$I$5:$I$1804,0))),""))</f>
        <v/>
      </c>
      <c r="E696" s="15" t="str">
        <f aca="false">IF($C696="","",IFERROR(IF(INDEX(Bolalar!$C$5:$C$1804,MATCH($C696,Bolalar!$I$5:$I$1804,0))="","",INDEX(Bolalar!$C$5:$C$1804,MATCH($C696,Bolalar!$I$5:$I$1804,0))),""))</f>
        <v/>
      </c>
      <c r="F696" s="24"/>
      <c r="G696" s="14" t="str">
        <f aca="false">IF(OR($E696="",$B696=""),"",INT(($B696-$E696)/365.25))</f>
        <v/>
      </c>
      <c r="H696" s="14" t="str">
        <f aca="false">IF($G696="","",IF($G696&lt;=5,"Ha","Yo'q"))</f>
        <v/>
      </c>
      <c r="I696" s="12"/>
      <c r="J696" s="12"/>
      <c r="K696" s="28" t="n">
        <f aca="false">IF(AND($C696&lt;&gt;"",$H696="Ha",$B696&gt;=Boshqaruv!$C$9,$B696&lt;=Boshqaruv!$C$10),IF(COUNTIFS($C$4:$C695,$C696,$H$4:$H695,"Ha",$B$4:$B695,"&gt;="&amp;Boshqaruv!$C$9,$B$4:$B695,"&lt;="&amp;Boshqaruv!$C$10)=0,1,0),0)</f>
        <v>0</v>
      </c>
    </row>
    <row r="697" customFormat="false" ht="15" hidden="false" customHeight="false" outlineLevel="0" collapsed="false">
      <c r="A697" s="8" t="n">
        <v>693</v>
      </c>
      <c r="B697" s="13"/>
      <c r="C697" s="25"/>
      <c r="D697" s="26" t="str">
        <f aca="false">IF($C697="","",IFERROR(IF(INDEX(Bolalar!$B$5:$B$1804,MATCH($C697,Bolalar!$I$5:$I$1804,0))="","",INDEX(Bolalar!$B$5:$B$1804,MATCH($C697,Bolalar!$I$5:$I$1804,0))),""))</f>
        <v/>
      </c>
      <c r="E697" s="15" t="str">
        <f aca="false">IF($C697="","",IFERROR(IF(INDEX(Bolalar!$C$5:$C$1804,MATCH($C697,Bolalar!$I$5:$I$1804,0))="","",INDEX(Bolalar!$C$5:$C$1804,MATCH($C697,Bolalar!$I$5:$I$1804,0))),""))</f>
        <v/>
      </c>
      <c r="F697" s="24"/>
      <c r="G697" s="14" t="str">
        <f aca="false">IF(OR($E697="",$B697=""),"",INT(($B697-$E697)/365.25))</f>
        <v/>
      </c>
      <c r="H697" s="14" t="str">
        <f aca="false">IF($G697="","",IF($G697&lt;=5,"Ha","Yo'q"))</f>
        <v/>
      </c>
      <c r="I697" s="12"/>
      <c r="J697" s="12"/>
      <c r="K697" s="28" t="n">
        <f aca="false">IF(AND($C697&lt;&gt;"",$H697="Ha",$B697&gt;=Boshqaruv!$C$9,$B697&lt;=Boshqaruv!$C$10),IF(COUNTIFS($C$4:$C696,$C697,$H$4:$H696,"Ha",$B$4:$B696,"&gt;="&amp;Boshqaruv!$C$9,$B$4:$B696,"&lt;="&amp;Boshqaruv!$C$10)=0,1,0),0)</f>
        <v>0</v>
      </c>
    </row>
    <row r="698" customFormat="false" ht="15" hidden="false" customHeight="false" outlineLevel="0" collapsed="false">
      <c r="A698" s="8" t="n">
        <v>694</v>
      </c>
      <c r="B698" s="13"/>
      <c r="C698" s="25"/>
      <c r="D698" s="26" t="str">
        <f aca="false">IF($C698="","",IFERROR(IF(INDEX(Bolalar!$B$5:$B$1804,MATCH($C698,Bolalar!$I$5:$I$1804,0))="","",INDEX(Bolalar!$B$5:$B$1804,MATCH($C698,Bolalar!$I$5:$I$1804,0))),""))</f>
        <v/>
      </c>
      <c r="E698" s="15" t="str">
        <f aca="false">IF($C698="","",IFERROR(IF(INDEX(Bolalar!$C$5:$C$1804,MATCH($C698,Bolalar!$I$5:$I$1804,0))="","",INDEX(Bolalar!$C$5:$C$1804,MATCH($C698,Bolalar!$I$5:$I$1804,0))),""))</f>
        <v/>
      </c>
      <c r="F698" s="24"/>
      <c r="G698" s="14" t="str">
        <f aca="false">IF(OR($E698="",$B698=""),"",INT(($B698-$E698)/365.25))</f>
        <v/>
      </c>
      <c r="H698" s="14" t="str">
        <f aca="false">IF($G698="","",IF($G698&lt;=5,"Ha","Yo'q"))</f>
        <v/>
      </c>
      <c r="I698" s="12"/>
      <c r="J698" s="12"/>
      <c r="K698" s="28" t="n">
        <f aca="false">IF(AND($C698&lt;&gt;"",$H698="Ha",$B698&gt;=Boshqaruv!$C$9,$B698&lt;=Boshqaruv!$C$10),IF(COUNTIFS($C$4:$C697,$C698,$H$4:$H697,"Ha",$B$4:$B697,"&gt;="&amp;Boshqaruv!$C$9,$B$4:$B697,"&lt;="&amp;Boshqaruv!$C$10)=0,1,0),0)</f>
        <v>0</v>
      </c>
    </row>
    <row r="699" customFormat="false" ht="15" hidden="false" customHeight="false" outlineLevel="0" collapsed="false">
      <c r="A699" s="8" t="n">
        <v>695</v>
      </c>
      <c r="B699" s="13"/>
      <c r="C699" s="25"/>
      <c r="D699" s="26" t="str">
        <f aca="false">IF($C699="","",IFERROR(IF(INDEX(Bolalar!$B$5:$B$1804,MATCH($C699,Bolalar!$I$5:$I$1804,0))="","",INDEX(Bolalar!$B$5:$B$1804,MATCH($C699,Bolalar!$I$5:$I$1804,0))),""))</f>
        <v/>
      </c>
      <c r="E699" s="15" t="str">
        <f aca="false">IF($C699="","",IFERROR(IF(INDEX(Bolalar!$C$5:$C$1804,MATCH($C699,Bolalar!$I$5:$I$1804,0))="","",INDEX(Bolalar!$C$5:$C$1804,MATCH($C699,Bolalar!$I$5:$I$1804,0))),""))</f>
        <v/>
      </c>
      <c r="F699" s="24"/>
      <c r="G699" s="14" t="str">
        <f aca="false">IF(OR($E699="",$B699=""),"",INT(($B699-$E699)/365.25))</f>
        <v/>
      </c>
      <c r="H699" s="14" t="str">
        <f aca="false">IF($G699="","",IF($G699&lt;=5,"Ha","Yo'q"))</f>
        <v/>
      </c>
      <c r="I699" s="12"/>
      <c r="J699" s="12"/>
      <c r="K699" s="28" t="n">
        <f aca="false">IF(AND($C699&lt;&gt;"",$H699="Ha",$B699&gt;=Boshqaruv!$C$9,$B699&lt;=Boshqaruv!$C$10),IF(COUNTIFS($C$4:$C698,$C699,$H$4:$H698,"Ha",$B$4:$B698,"&gt;="&amp;Boshqaruv!$C$9,$B$4:$B698,"&lt;="&amp;Boshqaruv!$C$10)=0,1,0),0)</f>
        <v>0</v>
      </c>
    </row>
    <row r="700" customFormat="false" ht="15" hidden="false" customHeight="false" outlineLevel="0" collapsed="false">
      <c r="A700" s="8" t="n">
        <v>696</v>
      </c>
      <c r="B700" s="13"/>
      <c r="C700" s="25"/>
      <c r="D700" s="26" t="str">
        <f aca="false">IF($C700="","",IFERROR(IF(INDEX(Bolalar!$B$5:$B$1804,MATCH($C700,Bolalar!$I$5:$I$1804,0))="","",INDEX(Bolalar!$B$5:$B$1804,MATCH($C700,Bolalar!$I$5:$I$1804,0))),""))</f>
        <v/>
      </c>
      <c r="E700" s="15" t="str">
        <f aca="false">IF($C700="","",IFERROR(IF(INDEX(Bolalar!$C$5:$C$1804,MATCH($C700,Bolalar!$I$5:$I$1804,0))="","",INDEX(Bolalar!$C$5:$C$1804,MATCH($C700,Bolalar!$I$5:$I$1804,0))),""))</f>
        <v/>
      </c>
      <c r="F700" s="24"/>
      <c r="G700" s="14" t="str">
        <f aca="false">IF(OR($E700="",$B700=""),"",INT(($B700-$E700)/365.25))</f>
        <v/>
      </c>
      <c r="H700" s="14" t="str">
        <f aca="false">IF($G700="","",IF($G700&lt;=5,"Ha","Yo'q"))</f>
        <v/>
      </c>
      <c r="I700" s="12"/>
      <c r="J700" s="12"/>
      <c r="K700" s="28" t="n">
        <f aca="false">IF(AND($C700&lt;&gt;"",$H700="Ha",$B700&gt;=Boshqaruv!$C$9,$B700&lt;=Boshqaruv!$C$10),IF(COUNTIFS($C$4:$C699,$C700,$H$4:$H699,"Ha",$B$4:$B699,"&gt;="&amp;Boshqaruv!$C$9,$B$4:$B699,"&lt;="&amp;Boshqaruv!$C$10)=0,1,0),0)</f>
        <v>0</v>
      </c>
    </row>
    <row r="701" customFormat="false" ht="15" hidden="false" customHeight="false" outlineLevel="0" collapsed="false">
      <c r="A701" s="8" t="n">
        <v>697</v>
      </c>
      <c r="B701" s="13"/>
      <c r="C701" s="25"/>
      <c r="D701" s="26" t="str">
        <f aca="false">IF($C701="","",IFERROR(IF(INDEX(Bolalar!$B$5:$B$1804,MATCH($C701,Bolalar!$I$5:$I$1804,0))="","",INDEX(Bolalar!$B$5:$B$1804,MATCH($C701,Bolalar!$I$5:$I$1804,0))),""))</f>
        <v/>
      </c>
      <c r="E701" s="15" t="str">
        <f aca="false">IF($C701="","",IFERROR(IF(INDEX(Bolalar!$C$5:$C$1804,MATCH($C701,Bolalar!$I$5:$I$1804,0))="","",INDEX(Bolalar!$C$5:$C$1804,MATCH($C701,Bolalar!$I$5:$I$1804,0))),""))</f>
        <v/>
      </c>
      <c r="F701" s="24"/>
      <c r="G701" s="14" t="str">
        <f aca="false">IF(OR($E701="",$B701=""),"",INT(($B701-$E701)/365.25))</f>
        <v/>
      </c>
      <c r="H701" s="14" t="str">
        <f aca="false">IF($G701="","",IF($G701&lt;=5,"Ha","Yo'q"))</f>
        <v/>
      </c>
      <c r="I701" s="12"/>
      <c r="J701" s="12"/>
      <c r="K701" s="28" t="n">
        <f aca="false">IF(AND($C701&lt;&gt;"",$H701="Ha",$B701&gt;=Boshqaruv!$C$9,$B701&lt;=Boshqaruv!$C$10),IF(COUNTIFS($C$4:$C700,$C701,$H$4:$H700,"Ha",$B$4:$B700,"&gt;="&amp;Boshqaruv!$C$9,$B$4:$B700,"&lt;="&amp;Boshqaruv!$C$10)=0,1,0),0)</f>
        <v>0</v>
      </c>
    </row>
    <row r="702" customFormat="false" ht="15" hidden="false" customHeight="false" outlineLevel="0" collapsed="false">
      <c r="A702" s="8" t="n">
        <v>698</v>
      </c>
      <c r="B702" s="13"/>
      <c r="C702" s="25"/>
      <c r="D702" s="26" t="str">
        <f aca="false">IF($C702="","",IFERROR(IF(INDEX(Bolalar!$B$5:$B$1804,MATCH($C702,Bolalar!$I$5:$I$1804,0))="","",INDEX(Bolalar!$B$5:$B$1804,MATCH($C702,Bolalar!$I$5:$I$1804,0))),""))</f>
        <v/>
      </c>
      <c r="E702" s="15" t="str">
        <f aca="false">IF($C702="","",IFERROR(IF(INDEX(Bolalar!$C$5:$C$1804,MATCH($C702,Bolalar!$I$5:$I$1804,0))="","",INDEX(Bolalar!$C$5:$C$1804,MATCH($C702,Bolalar!$I$5:$I$1804,0))),""))</f>
        <v/>
      </c>
      <c r="F702" s="24"/>
      <c r="G702" s="14" t="str">
        <f aca="false">IF(OR($E702="",$B702=""),"",INT(($B702-$E702)/365.25))</f>
        <v/>
      </c>
      <c r="H702" s="14" t="str">
        <f aca="false">IF($G702="","",IF($G702&lt;=5,"Ha","Yo'q"))</f>
        <v/>
      </c>
      <c r="I702" s="12"/>
      <c r="J702" s="12"/>
      <c r="K702" s="28" t="n">
        <f aca="false">IF(AND($C702&lt;&gt;"",$H702="Ha",$B702&gt;=Boshqaruv!$C$9,$B702&lt;=Boshqaruv!$C$10),IF(COUNTIFS($C$4:$C701,$C702,$H$4:$H701,"Ha",$B$4:$B701,"&gt;="&amp;Boshqaruv!$C$9,$B$4:$B701,"&lt;="&amp;Boshqaruv!$C$10)=0,1,0),0)</f>
        <v>0</v>
      </c>
    </row>
    <row r="703" customFormat="false" ht="15" hidden="false" customHeight="false" outlineLevel="0" collapsed="false">
      <c r="A703" s="8" t="n">
        <v>699</v>
      </c>
      <c r="B703" s="13"/>
      <c r="C703" s="25"/>
      <c r="D703" s="26" t="str">
        <f aca="false">IF($C703="","",IFERROR(IF(INDEX(Bolalar!$B$5:$B$1804,MATCH($C703,Bolalar!$I$5:$I$1804,0))="","",INDEX(Bolalar!$B$5:$B$1804,MATCH($C703,Bolalar!$I$5:$I$1804,0))),""))</f>
        <v/>
      </c>
      <c r="E703" s="15" t="str">
        <f aca="false">IF($C703="","",IFERROR(IF(INDEX(Bolalar!$C$5:$C$1804,MATCH($C703,Bolalar!$I$5:$I$1804,0))="","",INDEX(Bolalar!$C$5:$C$1804,MATCH($C703,Bolalar!$I$5:$I$1804,0))),""))</f>
        <v/>
      </c>
      <c r="F703" s="24"/>
      <c r="G703" s="14" t="str">
        <f aca="false">IF(OR($E703="",$B703=""),"",INT(($B703-$E703)/365.25))</f>
        <v/>
      </c>
      <c r="H703" s="14" t="str">
        <f aca="false">IF($G703="","",IF($G703&lt;=5,"Ha","Yo'q"))</f>
        <v/>
      </c>
      <c r="I703" s="12"/>
      <c r="J703" s="12"/>
      <c r="K703" s="28" t="n">
        <f aca="false">IF(AND($C703&lt;&gt;"",$H703="Ha",$B703&gt;=Boshqaruv!$C$9,$B703&lt;=Boshqaruv!$C$10),IF(COUNTIFS($C$4:$C702,$C703,$H$4:$H702,"Ha",$B$4:$B702,"&gt;="&amp;Boshqaruv!$C$9,$B$4:$B702,"&lt;="&amp;Boshqaruv!$C$10)=0,1,0),0)</f>
        <v>0</v>
      </c>
    </row>
    <row r="704" customFormat="false" ht="15" hidden="false" customHeight="false" outlineLevel="0" collapsed="false">
      <c r="A704" s="8" t="n">
        <v>700</v>
      </c>
      <c r="B704" s="13"/>
      <c r="C704" s="25"/>
      <c r="D704" s="26" t="str">
        <f aca="false">IF($C704="","",IFERROR(IF(INDEX(Bolalar!$B$5:$B$1804,MATCH($C704,Bolalar!$I$5:$I$1804,0))="","",INDEX(Bolalar!$B$5:$B$1804,MATCH($C704,Bolalar!$I$5:$I$1804,0))),""))</f>
        <v/>
      </c>
      <c r="E704" s="15" t="str">
        <f aca="false">IF($C704="","",IFERROR(IF(INDEX(Bolalar!$C$5:$C$1804,MATCH($C704,Bolalar!$I$5:$I$1804,0))="","",INDEX(Bolalar!$C$5:$C$1804,MATCH($C704,Bolalar!$I$5:$I$1804,0))),""))</f>
        <v/>
      </c>
      <c r="F704" s="24"/>
      <c r="G704" s="14" t="str">
        <f aca="false">IF(OR($E704="",$B704=""),"",INT(($B704-$E704)/365.25))</f>
        <v/>
      </c>
      <c r="H704" s="14" t="str">
        <f aca="false">IF($G704="","",IF($G704&lt;=5,"Ha","Yo'q"))</f>
        <v/>
      </c>
      <c r="I704" s="12"/>
      <c r="J704" s="12"/>
      <c r="K704" s="28" t="n">
        <f aca="false">IF(AND($C704&lt;&gt;"",$H704="Ha",$B704&gt;=Boshqaruv!$C$9,$B704&lt;=Boshqaruv!$C$10),IF(COUNTIFS($C$4:$C703,$C704,$H$4:$H703,"Ha",$B$4:$B703,"&gt;="&amp;Boshqaruv!$C$9,$B$4:$B703,"&lt;="&amp;Boshqaruv!$C$10)=0,1,0),0)</f>
        <v>0</v>
      </c>
    </row>
    <row r="705" customFormat="false" ht="15" hidden="false" customHeight="false" outlineLevel="0" collapsed="false">
      <c r="A705" s="8" t="n">
        <v>701</v>
      </c>
      <c r="B705" s="13"/>
      <c r="C705" s="25"/>
      <c r="D705" s="26" t="str">
        <f aca="false">IF($C705="","",IFERROR(IF(INDEX(Bolalar!$B$5:$B$1804,MATCH($C705,Bolalar!$I$5:$I$1804,0))="","",INDEX(Bolalar!$B$5:$B$1804,MATCH($C705,Bolalar!$I$5:$I$1804,0))),""))</f>
        <v/>
      </c>
      <c r="E705" s="15" t="str">
        <f aca="false">IF($C705="","",IFERROR(IF(INDEX(Bolalar!$C$5:$C$1804,MATCH($C705,Bolalar!$I$5:$I$1804,0))="","",INDEX(Bolalar!$C$5:$C$1804,MATCH($C705,Bolalar!$I$5:$I$1804,0))),""))</f>
        <v/>
      </c>
      <c r="F705" s="24"/>
      <c r="G705" s="14" t="str">
        <f aca="false">IF(OR($E705="",$B705=""),"",INT(($B705-$E705)/365.25))</f>
        <v/>
      </c>
      <c r="H705" s="14" t="str">
        <f aca="false">IF($G705="","",IF($G705&lt;=5,"Ha","Yo'q"))</f>
        <v/>
      </c>
      <c r="I705" s="12"/>
      <c r="J705" s="12"/>
      <c r="K705" s="28" t="n">
        <f aca="false">IF(AND($C705&lt;&gt;"",$H705="Ha",$B705&gt;=Boshqaruv!$C$9,$B705&lt;=Boshqaruv!$C$10),IF(COUNTIFS($C$4:$C704,$C705,$H$4:$H704,"Ha",$B$4:$B704,"&gt;="&amp;Boshqaruv!$C$9,$B$4:$B704,"&lt;="&amp;Boshqaruv!$C$10)=0,1,0),0)</f>
        <v>0</v>
      </c>
    </row>
    <row r="706" customFormat="false" ht="15" hidden="false" customHeight="false" outlineLevel="0" collapsed="false">
      <c r="A706" s="8" t="n">
        <v>702</v>
      </c>
      <c r="B706" s="13"/>
      <c r="C706" s="25"/>
      <c r="D706" s="26" t="str">
        <f aca="false">IF($C706="","",IFERROR(IF(INDEX(Bolalar!$B$5:$B$1804,MATCH($C706,Bolalar!$I$5:$I$1804,0))="","",INDEX(Bolalar!$B$5:$B$1804,MATCH($C706,Bolalar!$I$5:$I$1804,0))),""))</f>
        <v/>
      </c>
      <c r="E706" s="15" t="str">
        <f aca="false">IF($C706="","",IFERROR(IF(INDEX(Bolalar!$C$5:$C$1804,MATCH($C706,Bolalar!$I$5:$I$1804,0))="","",INDEX(Bolalar!$C$5:$C$1804,MATCH($C706,Bolalar!$I$5:$I$1804,0))),""))</f>
        <v/>
      </c>
      <c r="F706" s="24"/>
      <c r="G706" s="14" t="str">
        <f aca="false">IF(OR($E706="",$B706=""),"",INT(($B706-$E706)/365.25))</f>
        <v/>
      </c>
      <c r="H706" s="14" t="str">
        <f aca="false">IF($G706="","",IF($G706&lt;=5,"Ha","Yo'q"))</f>
        <v/>
      </c>
      <c r="I706" s="12"/>
      <c r="J706" s="12"/>
      <c r="K706" s="28" t="n">
        <f aca="false">IF(AND($C706&lt;&gt;"",$H706="Ha",$B706&gt;=Boshqaruv!$C$9,$B706&lt;=Boshqaruv!$C$10),IF(COUNTIFS($C$4:$C705,$C706,$H$4:$H705,"Ha",$B$4:$B705,"&gt;="&amp;Boshqaruv!$C$9,$B$4:$B705,"&lt;="&amp;Boshqaruv!$C$10)=0,1,0),0)</f>
        <v>0</v>
      </c>
    </row>
    <row r="707" customFormat="false" ht="15" hidden="false" customHeight="false" outlineLevel="0" collapsed="false">
      <c r="A707" s="8" t="n">
        <v>703</v>
      </c>
      <c r="B707" s="13"/>
      <c r="C707" s="25"/>
      <c r="D707" s="26" t="str">
        <f aca="false">IF($C707="","",IFERROR(IF(INDEX(Bolalar!$B$5:$B$1804,MATCH($C707,Bolalar!$I$5:$I$1804,0))="","",INDEX(Bolalar!$B$5:$B$1804,MATCH($C707,Bolalar!$I$5:$I$1804,0))),""))</f>
        <v/>
      </c>
      <c r="E707" s="15" t="str">
        <f aca="false">IF($C707="","",IFERROR(IF(INDEX(Bolalar!$C$5:$C$1804,MATCH($C707,Bolalar!$I$5:$I$1804,0))="","",INDEX(Bolalar!$C$5:$C$1804,MATCH($C707,Bolalar!$I$5:$I$1804,0))),""))</f>
        <v/>
      </c>
      <c r="F707" s="24"/>
      <c r="G707" s="14" t="str">
        <f aca="false">IF(OR($E707="",$B707=""),"",INT(($B707-$E707)/365.25))</f>
        <v/>
      </c>
      <c r="H707" s="14" t="str">
        <f aca="false">IF($G707="","",IF($G707&lt;=5,"Ha","Yo'q"))</f>
        <v/>
      </c>
      <c r="I707" s="12"/>
      <c r="J707" s="12"/>
      <c r="K707" s="28" t="n">
        <f aca="false">IF(AND($C707&lt;&gt;"",$H707="Ha",$B707&gt;=Boshqaruv!$C$9,$B707&lt;=Boshqaruv!$C$10),IF(COUNTIFS($C$4:$C706,$C707,$H$4:$H706,"Ha",$B$4:$B706,"&gt;="&amp;Boshqaruv!$C$9,$B$4:$B706,"&lt;="&amp;Boshqaruv!$C$10)=0,1,0),0)</f>
        <v>0</v>
      </c>
    </row>
    <row r="708" customFormat="false" ht="15" hidden="false" customHeight="false" outlineLevel="0" collapsed="false">
      <c r="A708" s="8" t="n">
        <v>704</v>
      </c>
      <c r="B708" s="13"/>
      <c r="C708" s="25"/>
      <c r="D708" s="26" t="str">
        <f aca="false">IF($C708="","",IFERROR(IF(INDEX(Bolalar!$B$5:$B$1804,MATCH($C708,Bolalar!$I$5:$I$1804,0))="","",INDEX(Bolalar!$B$5:$B$1804,MATCH($C708,Bolalar!$I$5:$I$1804,0))),""))</f>
        <v/>
      </c>
      <c r="E708" s="15" t="str">
        <f aca="false">IF($C708="","",IFERROR(IF(INDEX(Bolalar!$C$5:$C$1804,MATCH($C708,Bolalar!$I$5:$I$1804,0))="","",INDEX(Bolalar!$C$5:$C$1804,MATCH($C708,Bolalar!$I$5:$I$1804,0))),""))</f>
        <v/>
      </c>
      <c r="F708" s="24"/>
      <c r="G708" s="14" t="str">
        <f aca="false">IF(OR($E708="",$B708=""),"",INT(($B708-$E708)/365.25))</f>
        <v/>
      </c>
      <c r="H708" s="14" t="str">
        <f aca="false">IF($G708="","",IF($G708&lt;=5,"Ha","Yo'q"))</f>
        <v/>
      </c>
      <c r="I708" s="12"/>
      <c r="J708" s="12"/>
      <c r="K708" s="28" t="n">
        <f aca="false">IF(AND($C708&lt;&gt;"",$H708="Ha",$B708&gt;=Boshqaruv!$C$9,$B708&lt;=Boshqaruv!$C$10),IF(COUNTIFS($C$4:$C707,$C708,$H$4:$H707,"Ha",$B$4:$B707,"&gt;="&amp;Boshqaruv!$C$9,$B$4:$B707,"&lt;="&amp;Boshqaruv!$C$10)=0,1,0),0)</f>
        <v>0</v>
      </c>
    </row>
    <row r="709" customFormat="false" ht="15" hidden="false" customHeight="false" outlineLevel="0" collapsed="false">
      <c r="A709" s="8" t="n">
        <v>705</v>
      </c>
      <c r="B709" s="13"/>
      <c r="C709" s="25"/>
      <c r="D709" s="26" t="str">
        <f aca="false">IF($C709="","",IFERROR(IF(INDEX(Bolalar!$B$5:$B$1804,MATCH($C709,Bolalar!$I$5:$I$1804,0))="","",INDEX(Bolalar!$B$5:$B$1804,MATCH($C709,Bolalar!$I$5:$I$1804,0))),""))</f>
        <v/>
      </c>
      <c r="E709" s="15" t="str">
        <f aca="false">IF($C709="","",IFERROR(IF(INDEX(Bolalar!$C$5:$C$1804,MATCH($C709,Bolalar!$I$5:$I$1804,0))="","",INDEX(Bolalar!$C$5:$C$1804,MATCH($C709,Bolalar!$I$5:$I$1804,0))),""))</f>
        <v/>
      </c>
      <c r="F709" s="24"/>
      <c r="G709" s="14" t="str">
        <f aca="false">IF(OR($E709="",$B709=""),"",INT(($B709-$E709)/365.25))</f>
        <v/>
      </c>
      <c r="H709" s="14" t="str">
        <f aca="false">IF($G709="","",IF($G709&lt;=5,"Ha","Yo'q"))</f>
        <v/>
      </c>
      <c r="I709" s="12"/>
      <c r="J709" s="12"/>
      <c r="K709" s="28" t="n">
        <f aca="false">IF(AND($C709&lt;&gt;"",$H709="Ha",$B709&gt;=Boshqaruv!$C$9,$B709&lt;=Boshqaruv!$C$10),IF(COUNTIFS($C$4:$C708,$C709,$H$4:$H708,"Ha",$B$4:$B708,"&gt;="&amp;Boshqaruv!$C$9,$B$4:$B708,"&lt;="&amp;Boshqaruv!$C$10)=0,1,0),0)</f>
        <v>0</v>
      </c>
    </row>
    <row r="710" customFormat="false" ht="15" hidden="false" customHeight="false" outlineLevel="0" collapsed="false">
      <c r="A710" s="8" t="n">
        <v>706</v>
      </c>
      <c r="B710" s="13"/>
      <c r="C710" s="25"/>
      <c r="D710" s="26" t="str">
        <f aca="false">IF($C710="","",IFERROR(IF(INDEX(Bolalar!$B$5:$B$1804,MATCH($C710,Bolalar!$I$5:$I$1804,0))="","",INDEX(Bolalar!$B$5:$B$1804,MATCH($C710,Bolalar!$I$5:$I$1804,0))),""))</f>
        <v/>
      </c>
      <c r="E710" s="15" t="str">
        <f aca="false">IF($C710="","",IFERROR(IF(INDEX(Bolalar!$C$5:$C$1804,MATCH($C710,Bolalar!$I$5:$I$1804,0))="","",INDEX(Bolalar!$C$5:$C$1804,MATCH($C710,Bolalar!$I$5:$I$1804,0))),""))</f>
        <v/>
      </c>
      <c r="F710" s="24"/>
      <c r="G710" s="14" t="str">
        <f aca="false">IF(OR($E710="",$B710=""),"",INT(($B710-$E710)/365.25))</f>
        <v/>
      </c>
      <c r="H710" s="14" t="str">
        <f aca="false">IF($G710="","",IF($G710&lt;=5,"Ha","Yo'q"))</f>
        <v/>
      </c>
      <c r="I710" s="12"/>
      <c r="J710" s="12"/>
      <c r="K710" s="28" t="n">
        <f aca="false">IF(AND($C710&lt;&gt;"",$H710="Ha",$B710&gt;=Boshqaruv!$C$9,$B710&lt;=Boshqaruv!$C$10),IF(COUNTIFS($C$4:$C709,$C710,$H$4:$H709,"Ha",$B$4:$B709,"&gt;="&amp;Boshqaruv!$C$9,$B$4:$B709,"&lt;="&amp;Boshqaruv!$C$10)=0,1,0),0)</f>
        <v>0</v>
      </c>
    </row>
    <row r="711" customFormat="false" ht="15" hidden="false" customHeight="false" outlineLevel="0" collapsed="false">
      <c r="A711" s="8" t="n">
        <v>707</v>
      </c>
      <c r="B711" s="13"/>
      <c r="C711" s="25"/>
      <c r="D711" s="26" t="str">
        <f aca="false">IF($C711="","",IFERROR(IF(INDEX(Bolalar!$B$5:$B$1804,MATCH($C711,Bolalar!$I$5:$I$1804,0))="","",INDEX(Bolalar!$B$5:$B$1804,MATCH($C711,Bolalar!$I$5:$I$1804,0))),""))</f>
        <v/>
      </c>
      <c r="E711" s="15" t="str">
        <f aca="false">IF($C711="","",IFERROR(IF(INDEX(Bolalar!$C$5:$C$1804,MATCH($C711,Bolalar!$I$5:$I$1804,0))="","",INDEX(Bolalar!$C$5:$C$1804,MATCH($C711,Bolalar!$I$5:$I$1804,0))),""))</f>
        <v/>
      </c>
      <c r="F711" s="24"/>
      <c r="G711" s="14" t="str">
        <f aca="false">IF(OR($E711="",$B711=""),"",INT(($B711-$E711)/365.25))</f>
        <v/>
      </c>
      <c r="H711" s="14" t="str">
        <f aca="false">IF($G711="","",IF($G711&lt;=5,"Ha","Yo'q"))</f>
        <v/>
      </c>
      <c r="I711" s="12"/>
      <c r="J711" s="12"/>
      <c r="K711" s="28" t="n">
        <f aca="false">IF(AND($C711&lt;&gt;"",$H711="Ha",$B711&gt;=Boshqaruv!$C$9,$B711&lt;=Boshqaruv!$C$10),IF(COUNTIFS($C$4:$C710,$C711,$H$4:$H710,"Ha",$B$4:$B710,"&gt;="&amp;Boshqaruv!$C$9,$B$4:$B710,"&lt;="&amp;Boshqaruv!$C$10)=0,1,0),0)</f>
        <v>0</v>
      </c>
    </row>
    <row r="712" customFormat="false" ht="15" hidden="false" customHeight="false" outlineLevel="0" collapsed="false">
      <c r="A712" s="8" t="n">
        <v>708</v>
      </c>
      <c r="B712" s="13"/>
      <c r="C712" s="25"/>
      <c r="D712" s="26" t="str">
        <f aca="false">IF($C712="","",IFERROR(IF(INDEX(Bolalar!$B$5:$B$1804,MATCH($C712,Bolalar!$I$5:$I$1804,0))="","",INDEX(Bolalar!$B$5:$B$1804,MATCH($C712,Bolalar!$I$5:$I$1804,0))),""))</f>
        <v/>
      </c>
      <c r="E712" s="15" t="str">
        <f aca="false">IF($C712="","",IFERROR(IF(INDEX(Bolalar!$C$5:$C$1804,MATCH($C712,Bolalar!$I$5:$I$1804,0))="","",INDEX(Bolalar!$C$5:$C$1804,MATCH($C712,Bolalar!$I$5:$I$1804,0))),""))</f>
        <v/>
      </c>
      <c r="F712" s="24"/>
      <c r="G712" s="14" t="str">
        <f aca="false">IF(OR($E712="",$B712=""),"",INT(($B712-$E712)/365.25))</f>
        <v/>
      </c>
      <c r="H712" s="14" t="str">
        <f aca="false">IF($G712="","",IF($G712&lt;=5,"Ha","Yo'q"))</f>
        <v/>
      </c>
      <c r="I712" s="12"/>
      <c r="J712" s="12"/>
      <c r="K712" s="28" t="n">
        <f aca="false">IF(AND($C712&lt;&gt;"",$H712="Ha",$B712&gt;=Boshqaruv!$C$9,$B712&lt;=Boshqaruv!$C$10),IF(COUNTIFS($C$4:$C711,$C712,$H$4:$H711,"Ha",$B$4:$B711,"&gt;="&amp;Boshqaruv!$C$9,$B$4:$B711,"&lt;="&amp;Boshqaruv!$C$10)=0,1,0),0)</f>
        <v>0</v>
      </c>
    </row>
    <row r="713" customFormat="false" ht="15" hidden="false" customHeight="false" outlineLevel="0" collapsed="false">
      <c r="A713" s="8" t="n">
        <v>709</v>
      </c>
      <c r="B713" s="13"/>
      <c r="C713" s="25"/>
      <c r="D713" s="26" t="str">
        <f aca="false">IF($C713="","",IFERROR(IF(INDEX(Bolalar!$B$5:$B$1804,MATCH($C713,Bolalar!$I$5:$I$1804,0))="","",INDEX(Bolalar!$B$5:$B$1804,MATCH($C713,Bolalar!$I$5:$I$1804,0))),""))</f>
        <v/>
      </c>
      <c r="E713" s="15" t="str">
        <f aca="false">IF($C713="","",IFERROR(IF(INDEX(Bolalar!$C$5:$C$1804,MATCH($C713,Bolalar!$I$5:$I$1804,0))="","",INDEX(Bolalar!$C$5:$C$1804,MATCH($C713,Bolalar!$I$5:$I$1804,0))),""))</f>
        <v/>
      </c>
      <c r="F713" s="24"/>
      <c r="G713" s="14" t="str">
        <f aca="false">IF(OR($E713="",$B713=""),"",INT(($B713-$E713)/365.25))</f>
        <v/>
      </c>
      <c r="H713" s="14" t="str">
        <f aca="false">IF($G713="","",IF($G713&lt;=5,"Ha","Yo'q"))</f>
        <v/>
      </c>
      <c r="I713" s="12"/>
      <c r="J713" s="12"/>
      <c r="K713" s="28" t="n">
        <f aca="false">IF(AND($C713&lt;&gt;"",$H713="Ha",$B713&gt;=Boshqaruv!$C$9,$B713&lt;=Boshqaruv!$C$10),IF(COUNTIFS($C$4:$C712,$C713,$H$4:$H712,"Ha",$B$4:$B712,"&gt;="&amp;Boshqaruv!$C$9,$B$4:$B712,"&lt;="&amp;Boshqaruv!$C$10)=0,1,0),0)</f>
        <v>0</v>
      </c>
    </row>
    <row r="714" customFormat="false" ht="15" hidden="false" customHeight="false" outlineLevel="0" collapsed="false">
      <c r="A714" s="8" t="n">
        <v>710</v>
      </c>
      <c r="B714" s="13"/>
      <c r="C714" s="25"/>
      <c r="D714" s="26" t="str">
        <f aca="false">IF($C714="","",IFERROR(IF(INDEX(Bolalar!$B$5:$B$1804,MATCH($C714,Bolalar!$I$5:$I$1804,0))="","",INDEX(Bolalar!$B$5:$B$1804,MATCH($C714,Bolalar!$I$5:$I$1804,0))),""))</f>
        <v/>
      </c>
      <c r="E714" s="15" t="str">
        <f aca="false">IF($C714="","",IFERROR(IF(INDEX(Bolalar!$C$5:$C$1804,MATCH($C714,Bolalar!$I$5:$I$1804,0))="","",INDEX(Bolalar!$C$5:$C$1804,MATCH($C714,Bolalar!$I$5:$I$1804,0))),""))</f>
        <v/>
      </c>
      <c r="F714" s="24"/>
      <c r="G714" s="14" t="str">
        <f aca="false">IF(OR($E714="",$B714=""),"",INT(($B714-$E714)/365.25))</f>
        <v/>
      </c>
      <c r="H714" s="14" t="str">
        <f aca="false">IF($G714="","",IF($G714&lt;=5,"Ha","Yo'q"))</f>
        <v/>
      </c>
      <c r="I714" s="12"/>
      <c r="J714" s="12"/>
      <c r="K714" s="28" t="n">
        <f aca="false">IF(AND($C714&lt;&gt;"",$H714="Ha",$B714&gt;=Boshqaruv!$C$9,$B714&lt;=Boshqaruv!$C$10),IF(COUNTIFS($C$4:$C713,$C714,$H$4:$H713,"Ha",$B$4:$B713,"&gt;="&amp;Boshqaruv!$C$9,$B$4:$B713,"&lt;="&amp;Boshqaruv!$C$10)=0,1,0),0)</f>
        <v>0</v>
      </c>
    </row>
    <row r="715" customFormat="false" ht="15" hidden="false" customHeight="false" outlineLevel="0" collapsed="false">
      <c r="A715" s="8" t="n">
        <v>711</v>
      </c>
      <c r="B715" s="13"/>
      <c r="C715" s="25"/>
      <c r="D715" s="26" t="str">
        <f aca="false">IF($C715="","",IFERROR(IF(INDEX(Bolalar!$B$5:$B$1804,MATCH($C715,Bolalar!$I$5:$I$1804,0))="","",INDEX(Bolalar!$B$5:$B$1804,MATCH($C715,Bolalar!$I$5:$I$1804,0))),""))</f>
        <v/>
      </c>
      <c r="E715" s="15" t="str">
        <f aca="false">IF($C715="","",IFERROR(IF(INDEX(Bolalar!$C$5:$C$1804,MATCH($C715,Bolalar!$I$5:$I$1804,0))="","",INDEX(Bolalar!$C$5:$C$1804,MATCH($C715,Bolalar!$I$5:$I$1804,0))),""))</f>
        <v/>
      </c>
      <c r="F715" s="24"/>
      <c r="G715" s="14" t="str">
        <f aca="false">IF(OR($E715="",$B715=""),"",INT(($B715-$E715)/365.25))</f>
        <v/>
      </c>
      <c r="H715" s="14" t="str">
        <f aca="false">IF($G715="","",IF($G715&lt;=5,"Ha","Yo'q"))</f>
        <v/>
      </c>
      <c r="I715" s="12"/>
      <c r="J715" s="12"/>
      <c r="K715" s="28" t="n">
        <f aca="false">IF(AND($C715&lt;&gt;"",$H715="Ha",$B715&gt;=Boshqaruv!$C$9,$B715&lt;=Boshqaruv!$C$10),IF(COUNTIFS($C$4:$C714,$C715,$H$4:$H714,"Ha",$B$4:$B714,"&gt;="&amp;Boshqaruv!$C$9,$B$4:$B714,"&lt;="&amp;Boshqaruv!$C$10)=0,1,0),0)</f>
        <v>0</v>
      </c>
    </row>
    <row r="716" customFormat="false" ht="15" hidden="false" customHeight="false" outlineLevel="0" collapsed="false">
      <c r="A716" s="8" t="n">
        <v>712</v>
      </c>
      <c r="B716" s="13"/>
      <c r="C716" s="25"/>
      <c r="D716" s="26" t="str">
        <f aca="false">IF($C716="","",IFERROR(IF(INDEX(Bolalar!$B$5:$B$1804,MATCH($C716,Bolalar!$I$5:$I$1804,0))="","",INDEX(Bolalar!$B$5:$B$1804,MATCH($C716,Bolalar!$I$5:$I$1804,0))),""))</f>
        <v/>
      </c>
      <c r="E716" s="15" t="str">
        <f aca="false">IF($C716="","",IFERROR(IF(INDEX(Bolalar!$C$5:$C$1804,MATCH($C716,Bolalar!$I$5:$I$1804,0))="","",INDEX(Bolalar!$C$5:$C$1804,MATCH($C716,Bolalar!$I$5:$I$1804,0))),""))</f>
        <v/>
      </c>
      <c r="F716" s="24"/>
      <c r="G716" s="14" t="str">
        <f aca="false">IF(OR($E716="",$B716=""),"",INT(($B716-$E716)/365.25))</f>
        <v/>
      </c>
      <c r="H716" s="14" t="str">
        <f aca="false">IF($G716="","",IF($G716&lt;=5,"Ha","Yo'q"))</f>
        <v/>
      </c>
      <c r="I716" s="12"/>
      <c r="J716" s="12"/>
      <c r="K716" s="28" t="n">
        <f aca="false">IF(AND($C716&lt;&gt;"",$H716="Ha",$B716&gt;=Boshqaruv!$C$9,$B716&lt;=Boshqaruv!$C$10),IF(COUNTIFS($C$4:$C715,$C716,$H$4:$H715,"Ha",$B$4:$B715,"&gt;="&amp;Boshqaruv!$C$9,$B$4:$B715,"&lt;="&amp;Boshqaruv!$C$10)=0,1,0),0)</f>
        <v>0</v>
      </c>
    </row>
    <row r="717" customFormat="false" ht="15" hidden="false" customHeight="false" outlineLevel="0" collapsed="false">
      <c r="A717" s="8" t="n">
        <v>713</v>
      </c>
      <c r="B717" s="13"/>
      <c r="C717" s="25"/>
      <c r="D717" s="26" t="str">
        <f aca="false">IF($C717="","",IFERROR(IF(INDEX(Bolalar!$B$5:$B$1804,MATCH($C717,Bolalar!$I$5:$I$1804,0))="","",INDEX(Bolalar!$B$5:$B$1804,MATCH($C717,Bolalar!$I$5:$I$1804,0))),""))</f>
        <v/>
      </c>
      <c r="E717" s="15" t="str">
        <f aca="false">IF($C717="","",IFERROR(IF(INDEX(Bolalar!$C$5:$C$1804,MATCH($C717,Bolalar!$I$5:$I$1804,0))="","",INDEX(Bolalar!$C$5:$C$1804,MATCH($C717,Bolalar!$I$5:$I$1804,0))),""))</f>
        <v/>
      </c>
      <c r="F717" s="24"/>
      <c r="G717" s="14" t="str">
        <f aca="false">IF(OR($E717="",$B717=""),"",INT(($B717-$E717)/365.25))</f>
        <v/>
      </c>
      <c r="H717" s="14" t="str">
        <f aca="false">IF($G717="","",IF($G717&lt;=5,"Ha","Yo'q"))</f>
        <v/>
      </c>
      <c r="I717" s="12"/>
      <c r="J717" s="12"/>
      <c r="K717" s="28" t="n">
        <f aca="false">IF(AND($C717&lt;&gt;"",$H717="Ha",$B717&gt;=Boshqaruv!$C$9,$B717&lt;=Boshqaruv!$C$10),IF(COUNTIFS($C$4:$C716,$C717,$H$4:$H716,"Ha",$B$4:$B716,"&gt;="&amp;Boshqaruv!$C$9,$B$4:$B716,"&lt;="&amp;Boshqaruv!$C$10)=0,1,0),0)</f>
        <v>0</v>
      </c>
    </row>
    <row r="718" customFormat="false" ht="15" hidden="false" customHeight="false" outlineLevel="0" collapsed="false">
      <c r="A718" s="8" t="n">
        <v>714</v>
      </c>
      <c r="B718" s="13"/>
      <c r="C718" s="25"/>
      <c r="D718" s="26" t="str">
        <f aca="false">IF($C718="","",IFERROR(IF(INDEX(Bolalar!$B$5:$B$1804,MATCH($C718,Bolalar!$I$5:$I$1804,0))="","",INDEX(Bolalar!$B$5:$B$1804,MATCH($C718,Bolalar!$I$5:$I$1804,0))),""))</f>
        <v/>
      </c>
      <c r="E718" s="15" t="str">
        <f aca="false">IF($C718="","",IFERROR(IF(INDEX(Bolalar!$C$5:$C$1804,MATCH($C718,Bolalar!$I$5:$I$1804,0))="","",INDEX(Bolalar!$C$5:$C$1804,MATCH($C718,Bolalar!$I$5:$I$1804,0))),""))</f>
        <v/>
      </c>
      <c r="F718" s="24"/>
      <c r="G718" s="14" t="str">
        <f aca="false">IF(OR($E718="",$B718=""),"",INT(($B718-$E718)/365.25))</f>
        <v/>
      </c>
      <c r="H718" s="14" t="str">
        <f aca="false">IF($G718="","",IF($G718&lt;=5,"Ha","Yo'q"))</f>
        <v/>
      </c>
      <c r="I718" s="12"/>
      <c r="J718" s="12"/>
      <c r="K718" s="28" t="n">
        <f aca="false">IF(AND($C718&lt;&gt;"",$H718="Ha",$B718&gt;=Boshqaruv!$C$9,$B718&lt;=Boshqaruv!$C$10),IF(COUNTIFS($C$4:$C717,$C718,$H$4:$H717,"Ha",$B$4:$B717,"&gt;="&amp;Boshqaruv!$C$9,$B$4:$B717,"&lt;="&amp;Boshqaruv!$C$10)=0,1,0),0)</f>
        <v>0</v>
      </c>
    </row>
    <row r="719" customFormat="false" ht="15" hidden="false" customHeight="false" outlineLevel="0" collapsed="false">
      <c r="A719" s="8" t="n">
        <v>715</v>
      </c>
      <c r="B719" s="13"/>
      <c r="C719" s="25"/>
      <c r="D719" s="26" t="str">
        <f aca="false">IF($C719="","",IFERROR(IF(INDEX(Bolalar!$B$5:$B$1804,MATCH($C719,Bolalar!$I$5:$I$1804,0))="","",INDEX(Bolalar!$B$5:$B$1804,MATCH($C719,Bolalar!$I$5:$I$1804,0))),""))</f>
        <v/>
      </c>
      <c r="E719" s="15" t="str">
        <f aca="false">IF($C719="","",IFERROR(IF(INDEX(Bolalar!$C$5:$C$1804,MATCH($C719,Bolalar!$I$5:$I$1804,0))="","",INDEX(Bolalar!$C$5:$C$1804,MATCH($C719,Bolalar!$I$5:$I$1804,0))),""))</f>
        <v/>
      </c>
      <c r="F719" s="24"/>
      <c r="G719" s="14" t="str">
        <f aca="false">IF(OR($E719="",$B719=""),"",INT(($B719-$E719)/365.25))</f>
        <v/>
      </c>
      <c r="H719" s="14" t="str">
        <f aca="false">IF($G719="","",IF($G719&lt;=5,"Ha","Yo'q"))</f>
        <v/>
      </c>
      <c r="I719" s="12"/>
      <c r="J719" s="12"/>
      <c r="K719" s="28" t="n">
        <f aca="false">IF(AND($C719&lt;&gt;"",$H719="Ha",$B719&gt;=Boshqaruv!$C$9,$B719&lt;=Boshqaruv!$C$10),IF(COUNTIFS($C$4:$C718,$C719,$H$4:$H718,"Ha",$B$4:$B718,"&gt;="&amp;Boshqaruv!$C$9,$B$4:$B718,"&lt;="&amp;Boshqaruv!$C$10)=0,1,0),0)</f>
        <v>0</v>
      </c>
    </row>
    <row r="720" customFormat="false" ht="15" hidden="false" customHeight="false" outlineLevel="0" collapsed="false">
      <c r="A720" s="8" t="n">
        <v>716</v>
      </c>
      <c r="B720" s="13"/>
      <c r="C720" s="25"/>
      <c r="D720" s="26" t="str">
        <f aca="false">IF($C720="","",IFERROR(IF(INDEX(Bolalar!$B$5:$B$1804,MATCH($C720,Bolalar!$I$5:$I$1804,0))="","",INDEX(Bolalar!$B$5:$B$1804,MATCH($C720,Bolalar!$I$5:$I$1804,0))),""))</f>
        <v/>
      </c>
      <c r="E720" s="15" t="str">
        <f aca="false">IF($C720="","",IFERROR(IF(INDEX(Bolalar!$C$5:$C$1804,MATCH($C720,Bolalar!$I$5:$I$1804,0))="","",INDEX(Bolalar!$C$5:$C$1804,MATCH($C720,Bolalar!$I$5:$I$1804,0))),""))</f>
        <v/>
      </c>
      <c r="F720" s="24"/>
      <c r="G720" s="14" t="str">
        <f aca="false">IF(OR($E720="",$B720=""),"",INT(($B720-$E720)/365.25))</f>
        <v/>
      </c>
      <c r="H720" s="14" t="str">
        <f aca="false">IF($G720="","",IF($G720&lt;=5,"Ha","Yo'q"))</f>
        <v/>
      </c>
      <c r="I720" s="12"/>
      <c r="J720" s="12"/>
      <c r="K720" s="28" t="n">
        <f aca="false">IF(AND($C720&lt;&gt;"",$H720="Ha",$B720&gt;=Boshqaruv!$C$9,$B720&lt;=Boshqaruv!$C$10),IF(COUNTIFS($C$4:$C719,$C720,$H$4:$H719,"Ha",$B$4:$B719,"&gt;="&amp;Boshqaruv!$C$9,$B$4:$B719,"&lt;="&amp;Boshqaruv!$C$10)=0,1,0),0)</f>
        <v>0</v>
      </c>
    </row>
    <row r="721" customFormat="false" ht="15" hidden="false" customHeight="false" outlineLevel="0" collapsed="false">
      <c r="A721" s="8" t="n">
        <v>717</v>
      </c>
      <c r="B721" s="13"/>
      <c r="C721" s="25"/>
      <c r="D721" s="26" t="str">
        <f aca="false">IF($C721="","",IFERROR(IF(INDEX(Bolalar!$B$5:$B$1804,MATCH($C721,Bolalar!$I$5:$I$1804,0))="","",INDEX(Bolalar!$B$5:$B$1804,MATCH($C721,Bolalar!$I$5:$I$1804,0))),""))</f>
        <v/>
      </c>
      <c r="E721" s="15" t="str">
        <f aca="false">IF($C721="","",IFERROR(IF(INDEX(Bolalar!$C$5:$C$1804,MATCH($C721,Bolalar!$I$5:$I$1804,0))="","",INDEX(Bolalar!$C$5:$C$1804,MATCH($C721,Bolalar!$I$5:$I$1804,0))),""))</f>
        <v/>
      </c>
      <c r="F721" s="24"/>
      <c r="G721" s="14" t="str">
        <f aca="false">IF(OR($E721="",$B721=""),"",INT(($B721-$E721)/365.25))</f>
        <v/>
      </c>
      <c r="H721" s="14" t="str">
        <f aca="false">IF($G721="","",IF($G721&lt;=5,"Ha","Yo'q"))</f>
        <v/>
      </c>
      <c r="I721" s="12"/>
      <c r="J721" s="12"/>
      <c r="K721" s="28" t="n">
        <f aca="false">IF(AND($C721&lt;&gt;"",$H721="Ha",$B721&gt;=Boshqaruv!$C$9,$B721&lt;=Boshqaruv!$C$10),IF(COUNTIFS($C$4:$C720,$C721,$H$4:$H720,"Ha",$B$4:$B720,"&gt;="&amp;Boshqaruv!$C$9,$B$4:$B720,"&lt;="&amp;Boshqaruv!$C$10)=0,1,0),0)</f>
        <v>0</v>
      </c>
    </row>
    <row r="722" customFormat="false" ht="15" hidden="false" customHeight="false" outlineLevel="0" collapsed="false">
      <c r="A722" s="8" t="n">
        <v>718</v>
      </c>
      <c r="B722" s="13"/>
      <c r="C722" s="25"/>
      <c r="D722" s="26" t="str">
        <f aca="false">IF($C722="","",IFERROR(IF(INDEX(Bolalar!$B$5:$B$1804,MATCH($C722,Bolalar!$I$5:$I$1804,0))="","",INDEX(Bolalar!$B$5:$B$1804,MATCH($C722,Bolalar!$I$5:$I$1804,0))),""))</f>
        <v/>
      </c>
      <c r="E722" s="15" t="str">
        <f aca="false">IF($C722="","",IFERROR(IF(INDEX(Bolalar!$C$5:$C$1804,MATCH($C722,Bolalar!$I$5:$I$1804,0))="","",INDEX(Bolalar!$C$5:$C$1804,MATCH($C722,Bolalar!$I$5:$I$1804,0))),""))</f>
        <v/>
      </c>
      <c r="F722" s="24"/>
      <c r="G722" s="14" t="str">
        <f aca="false">IF(OR($E722="",$B722=""),"",INT(($B722-$E722)/365.25))</f>
        <v/>
      </c>
      <c r="H722" s="14" t="str">
        <f aca="false">IF($G722="","",IF($G722&lt;=5,"Ha","Yo'q"))</f>
        <v/>
      </c>
      <c r="I722" s="12"/>
      <c r="J722" s="12"/>
      <c r="K722" s="28" t="n">
        <f aca="false">IF(AND($C722&lt;&gt;"",$H722="Ha",$B722&gt;=Boshqaruv!$C$9,$B722&lt;=Boshqaruv!$C$10),IF(COUNTIFS($C$4:$C721,$C722,$H$4:$H721,"Ha",$B$4:$B721,"&gt;="&amp;Boshqaruv!$C$9,$B$4:$B721,"&lt;="&amp;Boshqaruv!$C$10)=0,1,0),0)</f>
        <v>0</v>
      </c>
    </row>
    <row r="723" customFormat="false" ht="15" hidden="false" customHeight="false" outlineLevel="0" collapsed="false">
      <c r="A723" s="8" t="n">
        <v>719</v>
      </c>
      <c r="B723" s="13"/>
      <c r="C723" s="25"/>
      <c r="D723" s="26" t="str">
        <f aca="false">IF($C723="","",IFERROR(IF(INDEX(Bolalar!$B$5:$B$1804,MATCH($C723,Bolalar!$I$5:$I$1804,0))="","",INDEX(Bolalar!$B$5:$B$1804,MATCH($C723,Bolalar!$I$5:$I$1804,0))),""))</f>
        <v/>
      </c>
      <c r="E723" s="15" t="str">
        <f aca="false">IF($C723="","",IFERROR(IF(INDEX(Bolalar!$C$5:$C$1804,MATCH($C723,Bolalar!$I$5:$I$1804,0))="","",INDEX(Bolalar!$C$5:$C$1804,MATCH($C723,Bolalar!$I$5:$I$1804,0))),""))</f>
        <v/>
      </c>
      <c r="F723" s="24"/>
      <c r="G723" s="14" t="str">
        <f aca="false">IF(OR($E723="",$B723=""),"",INT(($B723-$E723)/365.25))</f>
        <v/>
      </c>
      <c r="H723" s="14" t="str">
        <f aca="false">IF($G723="","",IF($G723&lt;=5,"Ha","Yo'q"))</f>
        <v/>
      </c>
      <c r="I723" s="12"/>
      <c r="J723" s="12"/>
      <c r="K723" s="28" t="n">
        <f aca="false">IF(AND($C723&lt;&gt;"",$H723="Ha",$B723&gt;=Boshqaruv!$C$9,$B723&lt;=Boshqaruv!$C$10),IF(COUNTIFS($C$4:$C722,$C723,$H$4:$H722,"Ha",$B$4:$B722,"&gt;="&amp;Boshqaruv!$C$9,$B$4:$B722,"&lt;="&amp;Boshqaruv!$C$10)=0,1,0),0)</f>
        <v>0</v>
      </c>
    </row>
    <row r="724" customFormat="false" ht="15" hidden="false" customHeight="false" outlineLevel="0" collapsed="false">
      <c r="A724" s="8" t="n">
        <v>720</v>
      </c>
      <c r="B724" s="13"/>
      <c r="C724" s="25"/>
      <c r="D724" s="26" t="str">
        <f aca="false">IF($C724="","",IFERROR(IF(INDEX(Bolalar!$B$5:$B$1804,MATCH($C724,Bolalar!$I$5:$I$1804,0))="","",INDEX(Bolalar!$B$5:$B$1804,MATCH($C724,Bolalar!$I$5:$I$1804,0))),""))</f>
        <v/>
      </c>
      <c r="E724" s="15" t="str">
        <f aca="false">IF($C724="","",IFERROR(IF(INDEX(Bolalar!$C$5:$C$1804,MATCH($C724,Bolalar!$I$5:$I$1804,0))="","",INDEX(Bolalar!$C$5:$C$1804,MATCH($C724,Bolalar!$I$5:$I$1804,0))),""))</f>
        <v/>
      </c>
      <c r="F724" s="24"/>
      <c r="G724" s="14" t="str">
        <f aca="false">IF(OR($E724="",$B724=""),"",INT(($B724-$E724)/365.25))</f>
        <v/>
      </c>
      <c r="H724" s="14" t="str">
        <f aca="false">IF($G724="","",IF($G724&lt;=5,"Ha","Yo'q"))</f>
        <v/>
      </c>
      <c r="I724" s="12"/>
      <c r="J724" s="12"/>
      <c r="K724" s="28" t="n">
        <f aca="false">IF(AND($C724&lt;&gt;"",$H724="Ha",$B724&gt;=Boshqaruv!$C$9,$B724&lt;=Boshqaruv!$C$10),IF(COUNTIFS($C$4:$C723,$C724,$H$4:$H723,"Ha",$B$4:$B723,"&gt;="&amp;Boshqaruv!$C$9,$B$4:$B723,"&lt;="&amp;Boshqaruv!$C$10)=0,1,0),0)</f>
        <v>0</v>
      </c>
    </row>
    <row r="725" customFormat="false" ht="15" hidden="false" customHeight="false" outlineLevel="0" collapsed="false">
      <c r="A725" s="8" t="n">
        <v>721</v>
      </c>
      <c r="B725" s="13"/>
      <c r="C725" s="25"/>
      <c r="D725" s="26" t="str">
        <f aca="false">IF($C725="","",IFERROR(IF(INDEX(Bolalar!$B$5:$B$1804,MATCH($C725,Bolalar!$I$5:$I$1804,0))="","",INDEX(Bolalar!$B$5:$B$1804,MATCH($C725,Bolalar!$I$5:$I$1804,0))),""))</f>
        <v/>
      </c>
      <c r="E725" s="15" t="str">
        <f aca="false">IF($C725="","",IFERROR(IF(INDEX(Bolalar!$C$5:$C$1804,MATCH($C725,Bolalar!$I$5:$I$1804,0))="","",INDEX(Bolalar!$C$5:$C$1804,MATCH($C725,Bolalar!$I$5:$I$1804,0))),""))</f>
        <v/>
      </c>
      <c r="F725" s="24"/>
      <c r="G725" s="14" t="str">
        <f aca="false">IF(OR($E725="",$B725=""),"",INT(($B725-$E725)/365.25))</f>
        <v/>
      </c>
      <c r="H725" s="14" t="str">
        <f aca="false">IF($G725="","",IF($G725&lt;=5,"Ha","Yo'q"))</f>
        <v/>
      </c>
      <c r="I725" s="12"/>
      <c r="J725" s="12"/>
      <c r="K725" s="28" t="n">
        <f aca="false">IF(AND($C725&lt;&gt;"",$H725="Ha",$B725&gt;=Boshqaruv!$C$9,$B725&lt;=Boshqaruv!$C$10),IF(COUNTIFS($C$4:$C724,$C725,$H$4:$H724,"Ha",$B$4:$B724,"&gt;="&amp;Boshqaruv!$C$9,$B$4:$B724,"&lt;="&amp;Boshqaruv!$C$10)=0,1,0),0)</f>
        <v>0</v>
      </c>
    </row>
    <row r="726" customFormat="false" ht="15" hidden="false" customHeight="false" outlineLevel="0" collapsed="false">
      <c r="A726" s="8" t="n">
        <v>722</v>
      </c>
      <c r="B726" s="13"/>
      <c r="C726" s="25"/>
      <c r="D726" s="26" t="str">
        <f aca="false">IF($C726="","",IFERROR(IF(INDEX(Bolalar!$B$5:$B$1804,MATCH($C726,Bolalar!$I$5:$I$1804,0))="","",INDEX(Bolalar!$B$5:$B$1804,MATCH($C726,Bolalar!$I$5:$I$1804,0))),""))</f>
        <v/>
      </c>
      <c r="E726" s="15" t="str">
        <f aca="false">IF($C726="","",IFERROR(IF(INDEX(Bolalar!$C$5:$C$1804,MATCH($C726,Bolalar!$I$5:$I$1804,0))="","",INDEX(Bolalar!$C$5:$C$1804,MATCH($C726,Bolalar!$I$5:$I$1804,0))),""))</f>
        <v/>
      </c>
      <c r="F726" s="24"/>
      <c r="G726" s="14" t="str">
        <f aca="false">IF(OR($E726="",$B726=""),"",INT(($B726-$E726)/365.25))</f>
        <v/>
      </c>
      <c r="H726" s="14" t="str">
        <f aca="false">IF($G726="","",IF($G726&lt;=5,"Ha","Yo'q"))</f>
        <v/>
      </c>
      <c r="I726" s="12"/>
      <c r="J726" s="12"/>
      <c r="K726" s="28" t="n">
        <f aca="false">IF(AND($C726&lt;&gt;"",$H726="Ha",$B726&gt;=Boshqaruv!$C$9,$B726&lt;=Boshqaruv!$C$10),IF(COUNTIFS($C$4:$C725,$C726,$H$4:$H725,"Ha",$B$4:$B725,"&gt;="&amp;Boshqaruv!$C$9,$B$4:$B725,"&lt;="&amp;Boshqaruv!$C$10)=0,1,0),0)</f>
        <v>0</v>
      </c>
    </row>
    <row r="727" customFormat="false" ht="15" hidden="false" customHeight="false" outlineLevel="0" collapsed="false">
      <c r="A727" s="8" t="n">
        <v>723</v>
      </c>
      <c r="B727" s="13"/>
      <c r="C727" s="25"/>
      <c r="D727" s="26" t="str">
        <f aca="false">IF($C727="","",IFERROR(IF(INDEX(Bolalar!$B$5:$B$1804,MATCH($C727,Bolalar!$I$5:$I$1804,0))="","",INDEX(Bolalar!$B$5:$B$1804,MATCH($C727,Bolalar!$I$5:$I$1804,0))),""))</f>
        <v/>
      </c>
      <c r="E727" s="15" t="str">
        <f aca="false">IF($C727="","",IFERROR(IF(INDEX(Bolalar!$C$5:$C$1804,MATCH($C727,Bolalar!$I$5:$I$1804,0))="","",INDEX(Bolalar!$C$5:$C$1804,MATCH($C727,Bolalar!$I$5:$I$1804,0))),""))</f>
        <v/>
      </c>
      <c r="F727" s="24"/>
      <c r="G727" s="14" t="str">
        <f aca="false">IF(OR($E727="",$B727=""),"",INT(($B727-$E727)/365.25))</f>
        <v/>
      </c>
      <c r="H727" s="14" t="str">
        <f aca="false">IF($G727="","",IF($G727&lt;=5,"Ha","Yo'q"))</f>
        <v/>
      </c>
      <c r="I727" s="12"/>
      <c r="J727" s="12"/>
      <c r="K727" s="28" t="n">
        <f aca="false">IF(AND($C727&lt;&gt;"",$H727="Ha",$B727&gt;=Boshqaruv!$C$9,$B727&lt;=Boshqaruv!$C$10),IF(COUNTIFS($C$4:$C726,$C727,$H$4:$H726,"Ha",$B$4:$B726,"&gt;="&amp;Boshqaruv!$C$9,$B$4:$B726,"&lt;="&amp;Boshqaruv!$C$10)=0,1,0),0)</f>
        <v>0</v>
      </c>
    </row>
    <row r="728" customFormat="false" ht="15" hidden="false" customHeight="false" outlineLevel="0" collapsed="false">
      <c r="A728" s="8" t="n">
        <v>724</v>
      </c>
      <c r="B728" s="13"/>
      <c r="C728" s="25"/>
      <c r="D728" s="26" t="str">
        <f aca="false">IF($C728="","",IFERROR(IF(INDEX(Bolalar!$B$5:$B$1804,MATCH($C728,Bolalar!$I$5:$I$1804,0))="","",INDEX(Bolalar!$B$5:$B$1804,MATCH($C728,Bolalar!$I$5:$I$1804,0))),""))</f>
        <v/>
      </c>
      <c r="E728" s="15" t="str">
        <f aca="false">IF($C728="","",IFERROR(IF(INDEX(Bolalar!$C$5:$C$1804,MATCH($C728,Bolalar!$I$5:$I$1804,0))="","",INDEX(Bolalar!$C$5:$C$1804,MATCH($C728,Bolalar!$I$5:$I$1804,0))),""))</f>
        <v/>
      </c>
      <c r="F728" s="24"/>
      <c r="G728" s="14" t="str">
        <f aca="false">IF(OR($E728="",$B728=""),"",INT(($B728-$E728)/365.25))</f>
        <v/>
      </c>
      <c r="H728" s="14" t="str">
        <f aca="false">IF($G728="","",IF($G728&lt;=5,"Ha","Yo'q"))</f>
        <v/>
      </c>
      <c r="I728" s="12"/>
      <c r="J728" s="12"/>
      <c r="K728" s="28" t="n">
        <f aca="false">IF(AND($C728&lt;&gt;"",$H728="Ha",$B728&gt;=Boshqaruv!$C$9,$B728&lt;=Boshqaruv!$C$10),IF(COUNTIFS($C$4:$C727,$C728,$H$4:$H727,"Ha",$B$4:$B727,"&gt;="&amp;Boshqaruv!$C$9,$B$4:$B727,"&lt;="&amp;Boshqaruv!$C$10)=0,1,0),0)</f>
        <v>0</v>
      </c>
    </row>
    <row r="729" customFormat="false" ht="15" hidden="false" customHeight="false" outlineLevel="0" collapsed="false">
      <c r="A729" s="8" t="n">
        <v>725</v>
      </c>
      <c r="B729" s="13"/>
      <c r="C729" s="25"/>
      <c r="D729" s="26" t="str">
        <f aca="false">IF($C729="","",IFERROR(IF(INDEX(Bolalar!$B$5:$B$1804,MATCH($C729,Bolalar!$I$5:$I$1804,0))="","",INDEX(Bolalar!$B$5:$B$1804,MATCH($C729,Bolalar!$I$5:$I$1804,0))),""))</f>
        <v/>
      </c>
      <c r="E729" s="15" t="str">
        <f aca="false">IF($C729="","",IFERROR(IF(INDEX(Bolalar!$C$5:$C$1804,MATCH($C729,Bolalar!$I$5:$I$1804,0))="","",INDEX(Bolalar!$C$5:$C$1804,MATCH($C729,Bolalar!$I$5:$I$1804,0))),""))</f>
        <v/>
      </c>
      <c r="F729" s="24"/>
      <c r="G729" s="14" t="str">
        <f aca="false">IF(OR($E729="",$B729=""),"",INT(($B729-$E729)/365.25))</f>
        <v/>
      </c>
      <c r="H729" s="14" t="str">
        <f aca="false">IF($G729="","",IF($G729&lt;=5,"Ha","Yo'q"))</f>
        <v/>
      </c>
      <c r="I729" s="12"/>
      <c r="J729" s="12"/>
      <c r="K729" s="28" t="n">
        <f aca="false">IF(AND($C729&lt;&gt;"",$H729="Ha",$B729&gt;=Boshqaruv!$C$9,$B729&lt;=Boshqaruv!$C$10),IF(COUNTIFS($C$4:$C728,$C729,$H$4:$H728,"Ha",$B$4:$B728,"&gt;="&amp;Boshqaruv!$C$9,$B$4:$B728,"&lt;="&amp;Boshqaruv!$C$10)=0,1,0),0)</f>
        <v>0</v>
      </c>
    </row>
    <row r="730" customFormat="false" ht="15" hidden="false" customHeight="false" outlineLevel="0" collapsed="false">
      <c r="A730" s="8" t="n">
        <v>726</v>
      </c>
      <c r="B730" s="13"/>
      <c r="C730" s="25"/>
      <c r="D730" s="26" t="str">
        <f aca="false">IF($C730="","",IFERROR(IF(INDEX(Bolalar!$B$5:$B$1804,MATCH($C730,Bolalar!$I$5:$I$1804,0))="","",INDEX(Bolalar!$B$5:$B$1804,MATCH($C730,Bolalar!$I$5:$I$1804,0))),""))</f>
        <v/>
      </c>
      <c r="E730" s="15" t="str">
        <f aca="false">IF($C730="","",IFERROR(IF(INDEX(Bolalar!$C$5:$C$1804,MATCH($C730,Bolalar!$I$5:$I$1804,0))="","",INDEX(Bolalar!$C$5:$C$1804,MATCH($C730,Bolalar!$I$5:$I$1804,0))),""))</f>
        <v/>
      </c>
      <c r="F730" s="24"/>
      <c r="G730" s="14" t="str">
        <f aca="false">IF(OR($E730="",$B730=""),"",INT(($B730-$E730)/365.25))</f>
        <v/>
      </c>
      <c r="H730" s="14" t="str">
        <f aca="false">IF($G730="","",IF($G730&lt;=5,"Ha","Yo'q"))</f>
        <v/>
      </c>
      <c r="I730" s="12"/>
      <c r="J730" s="12"/>
      <c r="K730" s="28" t="n">
        <f aca="false">IF(AND($C730&lt;&gt;"",$H730="Ha",$B730&gt;=Boshqaruv!$C$9,$B730&lt;=Boshqaruv!$C$10),IF(COUNTIFS($C$4:$C729,$C730,$H$4:$H729,"Ha",$B$4:$B729,"&gt;="&amp;Boshqaruv!$C$9,$B$4:$B729,"&lt;="&amp;Boshqaruv!$C$10)=0,1,0),0)</f>
        <v>0</v>
      </c>
    </row>
    <row r="731" customFormat="false" ht="15" hidden="false" customHeight="false" outlineLevel="0" collapsed="false">
      <c r="A731" s="8" t="n">
        <v>727</v>
      </c>
      <c r="B731" s="13"/>
      <c r="C731" s="25"/>
      <c r="D731" s="26" t="str">
        <f aca="false">IF($C731="","",IFERROR(IF(INDEX(Bolalar!$B$5:$B$1804,MATCH($C731,Bolalar!$I$5:$I$1804,0))="","",INDEX(Bolalar!$B$5:$B$1804,MATCH($C731,Bolalar!$I$5:$I$1804,0))),""))</f>
        <v/>
      </c>
      <c r="E731" s="15" t="str">
        <f aca="false">IF($C731="","",IFERROR(IF(INDEX(Bolalar!$C$5:$C$1804,MATCH($C731,Bolalar!$I$5:$I$1804,0))="","",INDEX(Bolalar!$C$5:$C$1804,MATCH($C731,Bolalar!$I$5:$I$1804,0))),""))</f>
        <v/>
      </c>
      <c r="F731" s="24"/>
      <c r="G731" s="14" t="str">
        <f aca="false">IF(OR($E731="",$B731=""),"",INT(($B731-$E731)/365.25))</f>
        <v/>
      </c>
      <c r="H731" s="14" t="str">
        <f aca="false">IF($G731="","",IF($G731&lt;=5,"Ha","Yo'q"))</f>
        <v/>
      </c>
      <c r="I731" s="12"/>
      <c r="J731" s="12"/>
      <c r="K731" s="28" t="n">
        <f aca="false">IF(AND($C731&lt;&gt;"",$H731="Ha",$B731&gt;=Boshqaruv!$C$9,$B731&lt;=Boshqaruv!$C$10),IF(COUNTIFS($C$4:$C730,$C731,$H$4:$H730,"Ha",$B$4:$B730,"&gt;="&amp;Boshqaruv!$C$9,$B$4:$B730,"&lt;="&amp;Boshqaruv!$C$10)=0,1,0),0)</f>
        <v>0</v>
      </c>
    </row>
    <row r="732" customFormat="false" ht="15" hidden="false" customHeight="false" outlineLevel="0" collapsed="false">
      <c r="A732" s="8" t="n">
        <v>728</v>
      </c>
      <c r="B732" s="13"/>
      <c r="C732" s="25"/>
      <c r="D732" s="26" t="str">
        <f aca="false">IF($C732="","",IFERROR(IF(INDEX(Bolalar!$B$5:$B$1804,MATCH($C732,Bolalar!$I$5:$I$1804,0))="","",INDEX(Bolalar!$B$5:$B$1804,MATCH($C732,Bolalar!$I$5:$I$1804,0))),""))</f>
        <v/>
      </c>
      <c r="E732" s="15" t="str">
        <f aca="false">IF($C732="","",IFERROR(IF(INDEX(Bolalar!$C$5:$C$1804,MATCH($C732,Bolalar!$I$5:$I$1804,0))="","",INDEX(Bolalar!$C$5:$C$1804,MATCH($C732,Bolalar!$I$5:$I$1804,0))),""))</f>
        <v/>
      </c>
      <c r="F732" s="24"/>
      <c r="G732" s="14" t="str">
        <f aca="false">IF(OR($E732="",$B732=""),"",INT(($B732-$E732)/365.25))</f>
        <v/>
      </c>
      <c r="H732" s="14" t="str">
        <f aca="false">IF($G732="","",IF($G732&lt;=5,"Ha","Yo'q"))</f>
        <v/>
      </c>
      <c r="I732" s="12"/>
      <c r="J732" s="12"/>
      <c r="K732" s="28" t="n">
        <f aca="false">IF(AND($C732&lt;&gt;"",$H732="Ha",$B732&gt;=Boshqaruv!$C$9,$B732&lt;=Boshqaruv!$C$10),IF(COUNTIFS($C$4:$C731,$C732,$H$4:$H731,"Ha",$B$4:$B731,"&gt;="&amp;Boshqaruv!$C$9,$B$4:$B731,"&lt;="&amp;Boshqaruv!$C$10)=0,1,0),0)</f>
        <v>0</v>
      </c>
    </row>
    <row r="733" customFormat="false" ht="15" hidden="false" customHeight="false" outlineLevel="0" collapsed="false">
      <c r="A733" s="8" t="n">
        <v>729</v>
      </c>
      <c r="B733" s="13"/>
      <c r="C733" s="25"/>
      <c r="D733" s="26" t="str">
        <f aca="false">IF($C733="","",IFERROR(IF(INDEX(Bolalar!$B$5:$B$1804,MATCH($C733,Bolalar!$I$5:$I$1804,0))="","",INDEX(Bolalar!$B$5:$B$1804,MATCH($C733,Bolalar!$I$5:$I$1804,0))),""))</f>
        <v/>
      </c>
      <c r="E733" s="15" t="str">
        <f aca="false">IF($C733="","",IFERROR(IF(INDEX(Bolalar!$C$5:$C$1804,MATCH($C733,Bolalar!$I$5:$I$1804,0))="","",INDEX(Bolalar!$C$5:$C$1804,MATCH($C733,Bolalar!$I$5:$I$1804,0))),""))</f>
        <v/>
      </c>
      <c r="F733" s="24"/>
      <c r="G733" s="14" t="str">
        <f aca="false">IF(OR($E733="",$B733=""),"",INT(($B733-$E733)/365.25))</f>
        <v/>
      </c>
      <c r="H733" s="14" t="str">
        <f aca="false">IF($G733="","",IF($G733&lt;=5,"Ha","Yo'q"))</f>
        <v/>
      </c>
      <c r="I733" s="12"/>
      <c r="J733" s="12"/>
      <c r="K733" s="28" t="n">
        <f aca="false">IF(AND($C733&lt;&gt;"",$H733="Ha",$B733&gt;=Boshqaruv!$C$9,$B733&lt;=Boshqaruv!$C$10),IF(COUNTIFS($C$4:$C732,$C733,$H$4:$H732,"Ha",$B$4:$B732,"&gt;="&amp;Boshqaruv!$C$9,$B$4:$B732,"&lt;="&amp;Boshqaruv!$C$10)=0,1,0),0)</f>
        <v>0</v>
      </c>
    </row>
    <row r="734" customFormat="false" ht="15" hidden="false" customHeight="false" outlineLevel="0" collapsed="false">
      <c r="A734" s="8" t="n">
        <v>730</v>
      </c>
      <c r="B734" s="13"/>
      <c r="C734" s="25"/>
      <c r="D734" s="26" t="str">
        <f aca="false">IF($C734="","",IFERROR(IF(INDEX(Bolalar!$B$5:$B$1804,MATCH($C734,Bolalar!$I$5:$I$1804,0))="","",INDEX(Bolalar!$B$5:$B$1804,MATCH($C734,Bolalar!$I$5:$I$1804,0))),""))</f>
        <v/>
      </c>
      <c r="E734" s="15" t="str">
        <f aca="false">IF($C734="","",IFERROR(IF(INDEX(Bolalar!$C$5:$C$1804,MATCH($C734,Bolalar!$I$5:$I$1804,0))="","",INDEX(Bolalar!$C$5:$C$1804,MATCH($C734,Bolalar!$I$5:$I$1804,0))),""))</f>
        <v/>
      </c>
      <c r="F734" s="24"/>
      <c r="G734" s="14" t="str">
        <f aca="false">IF(OR($E734="",$B734=""),"",INT(($B734-$E734)/365.25))</f>
        <v/>
      </c>
      <c r="H734" s="14" t="str">
        <f aca="false">IF($G734="","",IF($G734&lt;=5,"Ha","Yo'q"))</f>
        <v/>
      </c>
      <c r="I734" s="12"/>
      <c r="J734" s="12"/>
      <c r="K734" s="28" t="n">
        <f aca="false">IF(AND($C734&lt;&gt;"",$H734="Ha",$B734&gt;=Boshqaruv!$C$9,$B734&lt;=Boshqaruv!$C$10),IF(COUNTIFS($C$4:$C733,$C734,$H$4:$H733,"Ha",$B$4:$B733,"&gt;="&amp;Boshqaruv!$C$9,$B$4:$B733,"&lt;="&amp;Boshqaruv!$C$10)=0,1,0),0)</f>
        <v>0</v>
      </c>
    </row>
    <row r="735" customFormat="false" ht="15" hidden="false" customHeight="false" outlineLevel="0" collapsed="false">
      <c r="A735" s="8" t="n">
        <v>731</v>
      </c>
      <c r="B735" s="13"/>
      <c r="C735" s="25"/>
      <c r="D735" s="26" t="str">
        <f aca="false">IF($C735="","",IFERROR(IF(INDEX(Bolalar!$B$5:$B$1804,MATCH($C735,Bolalar!$I$5:$I$1804,0))="","",INDEX(Bolalar!$B$5:$B$1804,MATCH($C735,Bolalar!$I$5:$I$1804,0))),""))</f>
        <v/>
      </c>
      <c r="E735" s="15" t="str">
        <f aca="false">IF($C735="","",IFERROR(IF(INDEX(Bolalar!$C$5:$C$1804,MATCH($C735,Bolalar!$I$5:$I$1804,0))="","",INDEX(Bolalar!$C$5:$C$1804,MATCH($C735,Bolalar!$I$5:$I$1804,0))),""))</f>
        <v/>
      </c>
      <c r="F735" s="24"/>
      <c r="G735" s="14" t="str">
        <f aca="false">IF(OR($E735="",$B735=""),"",INT(($B735-$E735)/365.25))</f>
        <v/>
      </c>
      <c r="H735" s="14" t="str">
        <f aca="false">IF($G735="","",IF($G735&lt;=5,"Ha","Yo'q"))</f>
        <v/>
      </c>
      <c r="I735" s="12"/>
      <c r="J735" s="12"/>
      <c r="K735" s="28" t="n">
        <f aca="false">IF(AND($C735&lt;&gt;"",$H735="Ha",$B735&gt;=Boshqaruv!$C$9,$B735&lt;=Boshqaruv!$C$10),IF(COUNTIFS($C$4:$C734,$C735,$H$4:$H734,"Ha",$B$4:$B734,"&gt;="&amp;Boshqaruv!$C$9,$B$4:$B734,"&lt;="&amp;Boshqaruv!$C$10)=0,1,0),0)</f>
        <v>0</v>
      </c>
    </row>
    <row r="736" customFormat="false" ht="15" hidden="false" customHeight="false" outlineLevel="0" collapsed="false">
      <c r="A736" s="8" t="n">
        <v>732</v>
      </c>
      <c r="B736" s="13"/>
      <c r="C736" s="25"/>
      <c r="D736" s="26" t="str">
        <f aca="false">IF($C736="","",IFERROR(IF(INDEX(Bolalar!$B$5:$B$1804,MATCH($C736,Bolalar!$I$5:$I$1804,0))="","",INDEX(Bolalar!$B$5:$B$1804,MATCH($C736,Bolalar!$I$5:$I$1804,0))),""))</f>
        <v/>
      </c>
      <c r="E736" s="15" t="str">
        <f aca="false">IF($C736="","",IFERROR(IF(INDEX(Bolalar!$C$5:$C$1804,MATCH($C736,Bolalar!$I$5:$I$1804,0))="","",INDEX(Bolalar!$C$5:$C$1804,MATCH($C736,Bolalar!$I$5:$I$1804,0))),""))</f>
        <v/>
      </c>
      <c r="F736" s="24"/>
      <c r="G736" s="14" t="str">
        <f aca="false">IF(OR($E736="",$B736=""),"",INT(($B736-$E736)/365.25))</f>
        <v/>
      </c>
      <c r="H736" s="14" t="str">
        <f aca="false">IF($G736="","",IF($G736&lt;=5,"Ha","Yo'q"))</f>
        <v/>
      </c>
      <c r="I736" s="12"/>
      <c r="J736" s="12"/>
      <c r="K736" s="28" t="n">
        <f aca="false">IF(AND($C736&lt;&gt;"",$H736="Ha",$B736&gt;=Boshqaruv!$C$9,$B736&lt;=Boshqaruv!$C$10),IF(COUNTIFS($C$4:$C735,$C736,$H$4:$H735,"Ha",$B$4:$B735,"&gt;="&amp;Boshqaruv!$C$9,$B$4:$B735,"&lt;="&amp;Boshqaruv!$C$10)=0,1,0),0)</f>
        <v>0</v>
      </c>
    </row>
    <row r="737" customFormat="false" ht="15" hidden="false" customHeight="false" outlineLevel="0" collapsed="false">
      <c r="A737" s="8" t="n">
        <v>733</v>
      </c>
      <c r="B737" s="13"/>
      <c r="C737" s="25"/>
      <c r="D737" s="26" t="str">
        <f aca="false">IF($C737="","",IFERROR(IF(INDEX(Bolalar!$B$5:$B$1804,MATCH($C737,Bolalar!$I$5:$I$1804,0))="","",INDEX(Bolalar!$B$5:$B$1804,MATCH($C737,Bolalar!$I$5:$I$1804,0))),""))</f>
        <v/>
      </c>
      <c r="E737" s="15" t="str">
        <f aca="false">IF($C737="","",IFERROR(IF(INDEX(Bolalar!$C$5:$C$1804,MATCH($C737,Bolalar!$I$5:$I$1804,0))="","",INDEX(Bolalar!$C$5:$C$1804,MATCH($C737,Bolalar!$I$5:$I$1804,0))),""))</f>
        <v/>
      </c>
      <c r="F737" s="24"/>
      <c r="G737" s="14" t="str">
        <f aca="false">IF(OR($E737="",$B737=""),"",INT(($B737-$E737)/365.25))</f>
        <v/>
      </c>
      <c r="H737" s="14" t="str">
        <f aca="false">IF($G737="","",IF($G737&lt;=5,"Ha","Yo'q"))</f>
        <v/>
      </c>
      <c r="I737" s="12"/>
      <c r="J737" s="12"/>
      <c r="K737" s="28" t="n">
        <f aca="false">IF(AND($C737&lt;&gt;"",$H737="Ha",$B737&gt;=Boshqaruv!$C$9,$B737&lt;=Boshqaruv!$C$10),IF(COUNTIFS($C$4:$C736,$C737,$H$4:$H736,"Ha",$B$4:$B736,"&gt;="&amp;Boshqaruv!$C$9,$B$4:$B736,"&lt;="&amp;Boshqaruv!$C$10)=0,1,0),0)</f>
        <v>0</v>
      </c>
    </row>
    <row r="738" customFormat="false" ht="15" hidden="false" customHeight="false" outlineLevel="0" collapsed="false">
      <c r="A738" s="8" t="n">
        <v>734</v>
      </c>
      <c r="B738" s="13"/>
      <c r="C738" s="25"/>
      <c r="D738" s="26" t="str">
        <f aca="false">IF($C738="","",IFERROR(IF(INDEX(Bolalar!$B$5:$B$1804,MATCH($C738,Bolalar!$I$5:$I$1804,0))="","",INDEX(Bolalar!$B$5:$B$1804,MATCH($C738,Bolalar!$I$5:$I$1804,0))),""))</f>
        <v/>
      </c>
      <c r="E738" s="15" t="str">
        <f aca="false">IF($C738="","",IFERROR(IF(INDEX(Bolalar!$C$5:$C$1804,MATCH($C738,Bolalar!$I$5:$I$1804,0))="","",INDEX(Bolalar!$C$5:$C$1804,MATCH($C738,Bolalar!$I$5:$I$1804,0))),""))</f>
        <v/>
      </c>
      <c r="F738" s="24"/>
      <c r="G738" s="14" t="str">
        <f aca="false">IF(OR($E738="",$B738=""),"",INT(($B738-$E738)/365.25))</f>
        <v/>
      </c>
      <c r="H738" s="14" t="str">
        <f aca="false">IF($G738="","",IF($G738&lt;=5,"Ha","Yo'q"))</f>
        <v/>
      </c>
      <c r="I738" s="12"/>
      <c r="J738" s="12"/>
      <c r="K738" s="28" t="n">
        <f aca="false">IF(AND($C738&lt;&gt;"",$H738="Ha",$B738&gt;=Boshqaruv!$C$9,$B738&lt;=Boshqaruv!$C$10),IF(COUNTIFS($C$4:$C737,$C738,$H$4:$H737,"Ha",$B$4:$B737,"&gt;="&amp;Boshqaruv!$C$9,$B$4:$B737,"&lt;="&amp;Boshqaruv!$C$10)=0,1,0),0)</f>
        <v>0</v>
      </c>
    </row>
    <row r="739" customFormat="false" ht="15" hidden="false" customHeight="false" outlineLevel="0" collapsed="false">
      <c r="A739" s="8" t="n">
        <v>735</v>
      </c>
      <c r="B739" s="13"/>
      <c r="C739" s="25"/>
      <c r="D739" s="26" t="str">
        <f aca="false">IF($C739="","",IFERROR(IF(INDEX(Bolalar!$B$5:$B$1804,MATCH($C739,Bolalar!$I$5:$I$1804,0))="","",INDEX(Bolalar!$B$5:$B$1804,MATCH($C739,Bolalar!$I$5:$I$1804,0))),""))</f>
        <v/>
      </c>
      <c r="E739" s="15" t="str">
        <f aca="false">IF($C739="","",IFERROR(IF(INDEX(Bolalar!$C$5:$C$1804,MATCH($C739,Bolalar!$I$5:$I$1804,0))="","",INDEX(Bolalar!$C$5:$C$1804,MATCH($C739,Bolalar!$I$5:$I$1804,0))),""))</f>
        <v/>
      </c>
      <c r="F739" s="24"/>
      <c r="G739" s="14" t="str">
        <f aca="false">IF(OR($E739="",$B739=""),"",INT(($B739-$E739)/365.25))</f>
        <v/>
      </c>
      <c r="H739" s="14" t="str">
        <f aca="false">IF($G739="","",IF($G739&lt;=5,"Ha","Yo'q"))</f>
        <v/>
      </c>
      <c r="I739" s="12"/>
      <c r="J739" s="12"/>
      <c r="K739" s="28" t="n">
        <f aca="false">IF(AND($C739&lt;&gt;"",$H739="Ha",$B739&gt;=Boshqaruv!$C$9,$B739&lt;=Boshqaruv!$C$10),IF(COUNTIFS($C$4:$C738,$C739,$H$4:$H738,"Ha",$B$4:$B738,"&gt;="&amp;Boshqaruv!$C$9,$B$4:$B738,"&lt;="&amp;Boshqaruv!$C$10)=0,1,0),0)</f>
        <v>0</v>
      </c>
    </row>
    <row r="740" customFormat="false" ht="15" hidden="false" customHeight="false" outlineLevel="0" collapsed="false">
      <c r="A740" s="8" t="n">
        <v>736</v>
      </c>
      <c r="B740" s="13"/>
      <c r="C740" s="25"/>
      <c r="D740" s="26" t="str">
        <f aca="false">IF($C740="","",IFERROR(IF(INDEX(Bolalar!$B$5:$B$1804,MATCH($C740,Bolalar!$I$5:$I$1804,0))="","",INDEX(Bolalar!$B$5:$B$1804,MATCH($C740,Bolalar!$I$5:$I$1804,0))),""))</f>
        <v/>
      </c>
      <c r="E740" s="15" t="str">
        <f aca="false">IF($C740="","",IFERROR(IF(INDEX(Bolalar!$C$5:$C$1804,MATCH($C740,Bolalar!$I$5:$I$1804,0))="","",INDEX(Bolalar!$C$5:$C$1804,MATCH($C740,Bolalar!$I$5:$I$1804,0))),""))</f>
        <v/>
      </c>
      <c r="F740" s="24"/>
      <c r="G740" s="14" t="str">
        <f aca="false">IF(OR($E740="",$B740=""),"",INT(($B740-$E740)/365.25))</f>
        <v/>
      </c>
      <c r="H740" s="14" t="str">
        <f aca="false">IF($G740="","",IF($G740&lt;=5,"Ha","Yo'q"))</f>
        <v/>
      </c>
      <c r="I740" s="12"/>
      <c r="J740" s="12"/>
      <c r="K740" s="28" t="n">
        <f aca="false">IF(AND($C740&lt;&gt;"",$H740="Ha",$B740&gt;=Boshqaruv!$C$9,$B740&lt;=Boshqaruv!$C$10),IF(COUNTIFS($C$4:$C739,$C740,$H$4:$H739,"Ha",$B$4:$B739,"&gt;="&amp;Boshqaruv!$C$9,$B$4:$B739,"&lt;="&amp;Boshqaruv!$C$10)=0,1,0),0)</f>
        <v>0</v>
      </c>
    </row>
    <row r="741" customFormat="false" ht="15" hidden="false" customHeight="false" outlineLevel="0" collapsed="false">
      <c r="A741" s="8" t="n">
        <v>737</v>
      </c>
      <c r="B741" s="13"/>
      <c r="C741" s="25"/>
      <c r="D741" s="26" t="str">
        <f aca="false">IF($C741="","",IFERROR(IF(INDEX(Bolalar!$B$5:$B$1804,MATCH($C741,Bolalar!$I$5:$I$1804,0))="","",INDEX(Bolalar!$B$5:$B$1804,MATCH($C741,Bolalar!$I$5:$I$1804,0))),""))</f>
        <v/>
      </c>
      <c r="E741" s="15" t="str">
        <f aca="false">IF($C741="","",IFERROR(IF(INDEX(Bolalar!$C$5:$C$1804,MATCH($C741,Bolalar!$I$5:$I$1804,0))="","",INDEX(Bolalar!$C$5:$C$1804,MATCH($C741,Bolalar!$I$5:$I$1804,0))),""))</f>
        <v/>
      </c>
      <c r="F741" s="24"/>
      <c r="G741" s="14" t="str">
        <f aca="false">IF(OR($E741="",$B741=""),"",INT(($B741-$E741)/365.25))</f>
        <v/>
      </c>
      <c r="H741" s="14" t="str">
        <f aca="false">IF($G741="","",IF($G741&lt;=5,"Ha","Yo'q"))</f>
        <v/>
      </c>
      <c r="I741" s="12"/>
      <c r="J741" s="12"/>
      <c r="K741" s="28" t="n">
        <f aca="false">IF(AND($C741&lt;&gt;"",$H741="Ha",$B741&gt;=Boshqaruv!$C$9,$B741&lt;=Boshqaruv!$C$10),IF(COUNTIFS($C$4:$C740,$C741,$H$4:$H740,"Ha",$B$4:$B740,"&gt;="&amp;Boshqaruv!$C$9,$B$4:$B740,"&lt;="&amp;Boshqaruv!$C$10)=0,1,0),0)</f>
        <v>0</v>
      </c>
    </row>
    <row r="742" customFormat="false" ht="15" hidden="false" customHeight="false" outlineLevel="0" collapsed="false">
      <c r="A742" s="8" t="n">
        <v>738</v>
      </c>
      <c r="B742" s="13"/>
      <c r="C742" s="25"/>
      <c r="D742" s="26" t="str">
        <f aca="false">IF($C742="","",IFERROR(IF(INDEX(Bolalar!$B$5:$B$1804,MATCH($C742,Bolalar!$I$5:$I$1804,0))="","",INDEX(Bolalar!$B$5:$B$1804,MATCH($C742,Bolalar!$I$5:$I$1804,0))),""))</f>
        <v/>
      </c>
      <c r="E742" s="15" t="str">
        <f aca="false">IF($C742="","",IFERROR(IF(INDEX(Bolalar!$C$5:$C$1804,MATCH($C742,Bolalar!$I$5:$I$1804,0))="","",INDEX(Bolalar!$C$5:$C$1804,MATCH($C742,Bolalar!$I$5:$I$1804,0))),""))</f>
        <v/>
      </c>
      <c r="F742" s="24"/>
      <c r="G742" s="14" t="str">
        <f aca="false">IF(OR($E742="",$B742=""),"",INT(($B742-$E742)/365.25))</f>
        <v/>
      </c>
      <c r="H742" s="14" t="str">
        <f aca="false">IF($G742="","",IF($G742&lt;=5,"Ha","Yo'q"))</f>
        <v/>
      </c>
      <c r="I742" s="12"/>
      <c r="J742" s="12"/>
      <c r="K742" s="28" t="n">
        <f aca="false">IF(AND($C742&lt;&gt;"",$H742="Ha",$B742&gt;=Boshqaruv!$C$9,$B742&lt;=Boshqaruv!$C$10),IF(COUNTIFS($C$4:$C741,$C742,$H$4:$H741,"Ha",$B$4:$B741,"&gt;="&amp;Boshqaruv!$C$9,$B$4:$B741,"&lt;="&amp;Boshqaruv!$C$10)=0,1,0),0)</f>
        <v>0</v>
      </c>
    </row>
    <row r="743" customFormat="false" ht="15" hidden="false" customHeight="false" outlineLevel="0" collapsed="false">
      <c r="A743" s="8" t="n">
        <v>739</v>
      </c>
      <c r="B743" s="13"/>
      <c r="C743" s="25"/>
      <c r="D743" s="26" t="str">
        <f aca="false">IF($C743="","",IFERROR(IF(INDEX(Bolalar!$B$5:$B$1804,MATCH($C743,Bolalar!$I$5:$I$1804,0))="","",INDEX(Bolalar!$B$5:$B$1804,MATCH($C743,Bolalar!$I$5:$I$1804,0))),""))</f>
        <v/>
      </c>
      <c r="E743" s="15" t="str">
        <f aca="false">IF($C743="","",IFERROR(IF(INDEX(Bolalar!$C$5:$C$1804,MATCH($C743,Bolalar!$I$5:$I$1804,0))="","",INDEX(Bolalar!$C$5:$C$1804,MATCH($C743,Bolalar!$I$5:$I$1804,0))),""))</f>
        <v/>
      </c>
      <c r="F743" s="24"/>
      <c r="G743" s="14" t="str">
        <f aca="false">IF(OR($E743="",$B743=""),"",INT(($B743-$E743)/365.25))</f>
        <v/>
      </c>
      <c r="H743" s="14" t="str">
        <f aca="false">IF($G743="","",IF($G743&lt;=5,"Ha","Yo'q"))</f>
        <v/>
      </c>
      <c r="I743" s="12"/>
      <c r="J743" s="12"/>
      <c r="K743" s="28" t="n">
        <f aca="false">IF(AND($C743&lt;&gt;"",$H743="Ha",$B743&gt;=Boshqaruv!$C$9,$B743&lt;=Boshqaruv!$C$10),IF(COUNTIFS($C$4:$C742,$C743,$H$4:$H742,"Ha",$B$4:$B742,"&gt;="&amp;Boshqaruv!$C$9,$B$4:$B742,"&lt;="&amp;Boshqaruv!$C$10)=0,1,0),0)</f>
        <v>0</v>
      </c>
    </row>
    <row r="744" customFormat="false" ht="15" hidden="false" customHeight="false" outlineLevel="0" collapsed="false">
      <c r="A744" s="8" t="n">
        <v>740</v>
      </c>
      <c r="B744" s="13"/>
      <c r="C744" s="25"/>
      <c r="D744" s="26" t="str">
        <f aca="false">IF($C744="","",IFERROR(IF(INDEX(Bolalar!$B$5:$B$1804,MATCH($C744,Bolalar!$I$5:$I$1804,0))="","",INDEX(Bolalar!$B$5:$B$1804,MATCH($C744,Bolalar!$I$5:$I$1804,0))),""))</f>
        <v/>
      </c>
      <c r="E744" s="15" t="str">
        <f aca="false">IF($C744="","",IFERROR(IF(INDEX(Bolalar!$C$5:$C$1804,MATCH($C744,Bolalar!$I$5:$I$1804,0))="","",INDEX(Bolalar!$C$5:$C$1804,MATCH($C744,Bolalar!$I$5:$I$1804,0))),""))</f>
        <v/>
      </c>
      <c r="F744" s="24"/>
      <c r="G744" s="14" t="str">
        <f aca="false">IF(OR($E744="",$B744=""),"",INT(($B744-$E744)/365.25))</f>
        <v/>
      </c>
      <c r="H744" s="14" t="str">
        <f aca="false">IF($G744="","",IF($G744&lt;=5,"Ha","Yo'q"))</f>
        <v/>
      </c>
      <c r="I744" s="12"/>
      <c r="J744" s="12"/>
      <c r="K744" s="28" t="n">
        <f aca="false">IF(AND($C744&lt;&gt;"",$H744="Ha",$B744&gt;=Boshqaruv!$C$9,$B744&lt;=Boshqaruv!$C$10),IF(COUNTIFS($C$4:$C743,$C744,$H$4:$H743,"Ha",$B$4:$B743,"&gt;="&amp;Boshqaruv!$C$9,$B$4:$B743,"&lt;="&amp;Boshqaruv!$C$10)=0,1,0),0)</f>
        <v>0</v>
      </c>
    </row>
    <row r="745" customFormat="false" ht="15" hidden="false" customHeight="false" outlineLevel="0" collapsed="false">
      <c r="A745" s="8" t="n">
        <v>741</v>
      </c>
      <c r="B745" s="13"/>
      <c r="C745" s="25"/>
      <c r="D745" s="26" t="str">
        <f aca="false">IF($C745="","",IFERROR(IF(INDEX(Bolalar!$B$5:$B$1804,MATCH($C745,Bolalar!$I$5:$I$1804,0))="","",INDEX(Bolalar!$B$5:$B$1804,MATCH($C745,Bolalar!$I$5:$I$1804,0))),""))</f>
        <v/>
      </c>
      <c r="E745" s="15" t="str">
        <f aca="false">IF($C745="","",IFERROR(IF(INDEX(Bolalar!$C$5:$C$1804,MATCH($C745,Bolalar!$I$5:$I$1804,0))="","",INDEX(Bolalar!$C$5:$C$1804,MATCH($C745,Bolalar!$I$5:$I$1804,0))),""))</f>
        <v/>
      </c>
      <c r="F745" s="24"/>
      <c r="G745" s="14" t="str">
        <f aca="false">IF(OR($E745="",$B745=""),"",INT(($B745-$E745)/365.25))</f>
        <v/>
      </c>
      <c r="H745" s="14" t="str">
        <f aca="false">IF($G745="","",IF($G745&lt;=5,"Ha","Yo'q"))</f>
        <v/>
      </c>
      <c r="I745" s="12"/>
      <c r="J745" s="12"/>
      <c r="K745" s="28" t="n">
        <f aca="false">IF(AND($C745&lt;&gt;"",$H745="Ha",$B745&gt;=Boshqaruv!$C$9,$B745&lt;=Boshqaruv!$C$10),IF(COUNTIFS($C$4:$C744,$C745,$H$4:$H744,"Ha",$B$4:$B744,"&gt;="&amp;Boshqaruv!$C$9,$B$4:$B744,"&lt;="&amp;Boshqaruv!$C$10)=0,1,0),0)</f>
        <v>0</v>
      </c>
    </row>
    <row r="746" customFormat="false" ht="15" hidden="false" customHeight="false" outlineLevel="0" collapsed="false">
      <c r="A746" s="8" t="n">
        <v>742</v>
      </c>
      <c r="B746" s="13"/>
      <c r="C746" s="25"/>
      <c r="D746" s="26" t="str">
        <f aca="false">IF($C746="","",IFERROR(IF(INDEX(Bolalar!$B$5:$B$1804,MATCH($C746,Bolalar!$I$5:$I$1804,0))="","",INDEX(Bolalar!$B$5:$B$1804,MATCH($C746,Bolalar!$I$5:$I$1804,0))),""))</f>
        <v/>
      </c>
      <c r="E746" s="15" t="str">
        <f aca="false">IF($C746="","",IFERROR(IF(INDEX(Bolalar!$C$5:$C$1804,MATCH($C746,Bolalar!$I$5:$I$1804,0))="","",INDEX(Bolalar!$C$5:$C$1804,MATCH($C746,Bolalar!$I$5:$I$1804,0))),""))</f>
        <v/>
      </c>
      <c r="F746" s="24"/>
      <c r="G746" s="14" t="str">
        <f aca="false">IF(OR($E746="",$B746=""),"",INT(($B746-$E746)/365.25))</f>
        <v/>
      </c>
      <c r="H746" s="14" t="str">
        <f aca="false">IF($G746="","",IF($G746&lt;=5,"Ha","Yo'q"))</f>
        <v/>
      </c>
      <c r="I746" s="12"/>
      <c r="J746" s="12"/>
      <c r="K746" s="28" t="n">
        <f aca="false">IF(AND($C746&lt;&gt;"",$H746="Ha",$B746&gt;=Boshqaruv!$C$9,$B746&lt;=Boshqaruv!$C$10),IF(COUNTIFS($C$4:$C745,$C746,$H$4:$H745,"Ha",$B$4:$B745,"&gt;="&amp;Boshqaruv!$C$9,$B$4:$B745,"&lt;="&amp;Boshqaruv!$C$10)=0,1,0),0)</f>
        <v>0</v>
      </c>
    </row>
    <row r="747" customFormat="false" ht="15" hidden="false" customHeight="false" outlineLevel="0" collapsed="false">
      <c r="A747" s="8" t="n">
        <v>743</v>
      </c>
      <c r="B747" s="13"/>
      <c r="C747" s="25"/>
      <c r="D747" s="26" t="str">
        <f aca="false">IF($C747="","",IFERROR(IF(INDEX(Bolalar!$B$5:$B$1804,MATCH($C747,Bolalar!$I$5:$I$1804,0))="","",INDEX(Bolalar!$B$5:$B$1804,MATCH($C747,Bolalar!$I$5:$I$1804,0))),""))</f>
        <v/>
      </c>
      <c r="E747" s="15" t="str">
        <f aca="false">IF($C747="","",IFERROR(IF(INDEX(Bolalar!$C$5:$C$1804,MATCH($C747,Bolalar!$I$5:$I$1804,0))="","",INDEX(Bolalar!$C$5:$C$1804,MATCH($C747,Bolalar!$I$5:$I$1804,0))),""))</f>
        <v/>
      </c>
      <c r="F747" s="24"/>
      <c r="G747" s="14" t="str">
        <f aca="false">IF(OR($E747="",$B747=""),"",INT(($B747-$E747)/365.25))</f>
        <v/>
      </c>
      <c r="H747" s="14" t="str">
        <f aca="false">IF($G747="","",IF($G747&lt;=5,"Ha","Yo'q"))</f>
        <v/>
      </c>
      <c r="I747" s="12"/>
      <c r="J747" s="12"/>
      <c r="K747" s="28" t="n">
        <f aca="false">IF(AND($C747&lt;&gt;"",$H747="Ha",$B747&gt;=Boshqaruv!$C$9,$B747&lt;=Boshqaruv!$C$10),IF(COUNTIFS($C$4:$C746,$C747,$H$4:$H746,"Ha",$B$4:$B746,"&gt;="&amp;Boshqaruv!$C$9,$B$4:$B746,"&lt;="&amp;Boshqaruv!$C$10)=0,1,0),0)</f>
        <v>0</v>
      </c>
    </row>
    <row r="748" customFormat="false" ht="15" hidden="false" customHeight="false" outlineLevel="0" collapsed="false">
      <c r="A748" s="8" t="n">
        <v>744</v>
      </c>
      <c r="B748" s="13"/>
      <c r="C748" s="25"/>
      <c r="D748" s="26" t="str">
        <f aca="false">IF($C748="","",IFERROR(IF(INDEX(Bolalar!$B$5:$B$1804,MATCH($C748,Bolalar!$I$5:$I$1804,0))="","",INDEX(Bolalar!$B$5:$B$1804,MATCH($C748,Bolalar!$I$5:$I$1804,0))),""))</f>
        <v/>
      </c>
      <c r="E748" s="15" t="str">
        <f aca="false">IF($C748="","",IFERROR(IF(INDEX(Bolalar!$C$5:$C$1804,MATCH($C748,Bolalar!$I$5:$I$1804,0))="","",INDEX(Bolalar!$C$5:$C$1804,MATCH($C748,Bolalar!$I$5:$I$1804,0))),""))</f>
        <v/>
      </c>
      <c r="F748" s="24"/>
      <c r="G748" s="14" t="str">
        <f aca="false">IF(OR($E748="",$B748=""),"",INT(($B748-$E748)/365.25))</f>
        <v/>
      </c>
      <c r="H748" s="14" t="str">
        <f aca="false">IF($G748="","",IF($G748&lt;=5,"Ha","Yo'q"))</f>
        <v/>
      </c>
      <c r="I748" s="12"/>
      <c r="J748" s="12"/>
      <c r="K748" s="28" t="n">
        <f aca="false">IF(AND($C748&lt;&gt;"",$H748="Ha",$B748&gt;=Boshqaruv!$C$9,$B748&lt;=Boshqaruv!$C$10),IF(COUNTIFS($C$4:$C747,$C748,$H$4:$H747,"Ha",$B$4:$B747,"&gt;="&amp;Boshqaruv!$C$9,$B$4:$B747,"&lt;="&amp;Boshqaruv!$C$10)=0,1,0),0)</f>
        <v>0</v>
      </c>
    </row>
    <row r="749" customFormat="false" ht="15" hidden="false" customHeight="false" outlineLevel="0" collapsed="false">
      <c r="A749" s="8" t="n">
        <v>745</v>
      </c>
      <c r="B749" s="13"/>
      <c r="C749" s="25"/>
      <c r="D749" s="26" t="str">
        <f aca="false">IF($C749="","",IFERROR(IF(INDEX(Bolalar!$B$5:$B$1804,MATCH($C749,Bolalar!$I$5:$I$1804,0))="","",INDEX(Bolalar!$B$5:$B$1804,MATCH($C749,Bolalar!$I$5:$I$1804,0))),""))</f>
        <v/>
      </c>
      <c r="E749" s="15" t="str">
        <f aca="false">IF($C749="","",IFERROR(IF(INDEX(Bolalar!$C$5:$C$1804,MATCH($C749,Bolalar!$I$5:$I$1804,0))="","",INDEX(Bolalar!$C$5:$C$1804,MATCH($C749,Bolalar!$I$5:$I$1804,0))),""))</f>
        <v/>
      </c>
      <c r="F749" s="24"/>
      <c r="G749" s="14" t="str">
        <f aca="false">IF(OR($E749="",$B749=""),"",INT(($B749-$E749)/365.25))</f>
        <v/>
      </c>
      <c r="H749" s="14" t="str">
        <f aca="false">IF($G749="","",IF($G749&lt;=5,"Ha","Yo'q"))</f>
        <v/>
      </c>
      <c r="I749" s="12"/>
      <c r="J749" s="12"/>
      <c r="K749" s="28" t="n">
        <f aca="false">IF(AND($C749&lt;&gt;"",$H749="Ha",$B749&gt;=Boshqaruv!$C$9,$B749&lt;=Boshqaruv!$C$10),IF(COUNTIFS($C$4:$C748,$C749,$H$4:$H748,"Ha",$B$4:$B748,"&gt;="&amp;Boshqaruv!$C$9,$B$4:$B748,"&lt;="&amp;Boshqaruv!$C$10)=0,1,0),0)</f>
        <v>0</v>
      </c>
    </row>
    <row r="750" customFormat="false" ht="15" hidden="false" customHeight="false" outlineLevel="0" collapsed="false">
      <c r="A750" s="8" t="n">
        <v>746</v>
      </c>
      <c r="B750" s="13"/>
      <c r="C750" s="25"/>
      <c r="D750" s="26" t="str">
        <f aca="false">IF($C750="","",IFERROR(IF(INDEX(Bolalar!$B$5:$B$1804,MATCH($C750,Bolalar!$I$5:$I$1804,0))="","",INDEX(Bolalar!$B$5:$B$1804,MATCH($C750,Bolalar!$I$5:$I$1804,0))),""))</f>
        <v/>
      </c>
      <c r="E750" s="15" t="str">
        <f aca="false">IF($C750="","",IFERROR(IF(INDEX(Bolalar!$C$5:$C$1804,MATCH($C750,Bolalar!$I$5:$I$1804,0))="","",INDEX(Bolalar!$C$5:$C$1804,MATCH($C750,Bolalar!$I$5:$I$1804,0))),""))</f>
        <v/>
      </c>
      <c r="F750" s="24"/>
      <c r="G750" s="14" t="str">
        <f aca="false">IF(OR($E750="",$B750=""),"",INT(($B750-$E750)/365.25))</f>
        <v/>
      </c>
      <c r="H750" s="14" t="str">
        <f aca="false">IF($G750="","",IF($G750&lt;=5,"Ha","Yo'q"))</f>
        <v/>
      </c>
      <c r="I750" s="12"/>
      <c r="J750" s="12"/>
      <c r="K750" s="28" t="n">
        <f aca="false">IF(AND($C750&lt;&gt;"",$H750="Ha",$B750&gt;=Boshqaruv!$C$9,$B750&lt;=Boshqaruv!$C$10),IF(COUNTIFS($C$4:$C749,$C750,$H$4:$H749,"Ha",$B$4:$B749,"&gt;="&amp;Boshqaruv!$C$9,$B$4:$B749,"&lt;="&amp;Boshqaruv!$C$10)=0,1,0),0)</f>
        <v>0</v>
      </c>
    </row>
    <row r="751" customFormat="false" ht="15" hidden="false" customHeight="false" outlineLevel="0" collapsed="false">
      <c r="A751" s="8" t="n">
        <v>747</v>
      </c>
      <c r="B751" s="13"/>
      <c r="C751" s="25"/>
      <c r="D751" s="26" t="str">
        <f aca="false">IF($C751="","",IFERROR(IF(INDEX(Bolalar!$B$5:$B$1804,MATCH($C751,Bolalar!$I$5:$I$1804,0))="","",INDEX(Bolalar!$B$5:$B$1804,MATCH($C751,Bolalar!$I$5:$I$1804,0))),""))</f>
        <v/>
      </c>
      <c r="E751" s="15" t="str">
        <f aca="false">IF($C751="","",IFERROR(IF(INDEX(Bolalar!$C$5:$C$1804,MATCH($C751,Bolalar!$I$5:$I$1804,0))="","",INDEX(Bolalar!$C$5:$C$1804,MATCH($C751,Bolalar!$I$5:$I$1804,0))),""))</f>
        <v/>
      </c>
      <c r="F751" s="24"/>
      <c r="G751" s="14" t="str">
        <f aca="false">IF(OR($E751="",$B751=""),"",INT(($B751-$E751)/365.25))</f>
        <v/>
      </c>
      <c r="H751" s="14" t="str">
        <f aca="false">IF($G751="","",IF($G751&lt;=5,"Ha","Yo'q"))</f>
        <v/>
      </c>
      <c r="I751" s="12"/>
      <c r="J751" s="12"/>
      <c r="K751" s="28" t="n">
        <f aca="false">IF(AND($C751&lt;&gt;"",$H751="Ha",$B751&gt;=Boshqaruv!$C$9,$B751&lt;=Boshqaruv!$C$10),IF(COUNTIFS($C$4:$C750,$C751,$H$4:$H750,"Ha",$B$4:$B750,"&gt;="&amp;Boshqaruv!$C$9,$B$4:$B750,"&lt;="&amp;Boshqaruv!$C$10)=0,1,0),0)</f>
        <v>0</v>
      </c>
    </row>
    <row r="752" customFormat="false" ht="15" hidden="false" customHeight="false" outlineLevel="0" collapsed="false">
      <c r="A752" s="8" t="n">
        <v>748</v>
      </c>
      <c r="B752" s="13"/>
      <c r="C752" s="25"/>
      <c r="D752" s="26" t="str">
        <f aca="false">IF($C752="","",IFERROR(IF(INDEX(Bolalar!$B$5:$B$1804,MATCH($C752,Bolalar!$I$5:$I$1804,0))="","",INDEX(Bolalar!$B$5:$B$1804,MATCH($C752,Bolalar!$I$5:$I$1804,0))),""))</f>
        <v/>
      </c>
      <c r="E752" s="15" t="str">
        <f aca="false">IF($C752="","",IFERROR(IF(INDEX(Bolalar!$C$5:$C$1804,MATCH($C752,Bolalar!$I$5:$I$1804,0))="","",INDEX(Bolalar!$C$5:$C$1804,MATCH($C752,Bolalar!$I$5:$I$1804,0))),""))</f>
        <v/>
      </c>
      <c r="F752" s="24"/>
      <c r="G752" s="14" t="str">
        <f aca="false">IF(OR($E752="",$B752=""),"",INT(($B752-$E752)/365.25))</f>
        <v/>
      </c>
      <c r="H752" s="14" t="str">
        <f aca="false">IF($G752="","",IF($G752&lt;=5,"Ha","Yo'q"))</f>
        <v/>
      </c>
      <c r="I752" s="12"/>
      <c r="J752" s="12"/>
      <c r="K752" s="28" t="n">
        <f aca="false">IF(AND($C752&lt;&gt;"",$H752="Ha",$B752&gt;=Boshqaruv!$C$9,$B752&lt;=Boshqaruv!$C$10),IF(COUNTIFS($C$4:$C751,$C752,$H$4:$H751,"Ha",$B$4:$B751,"&gt;="&amp;Boshqaruv!$C$9,$B$4:$B751,"&lt;="&amp;Boshqaruv!$C$10)=0,1,0),0)</f>
        <v>0</v>
      </c>
    </row>
    <row r="753" customFormat="false" ht="15" hidden="false" customHeight="false" outlineLevel="0" collapsed="false">
      <c r="A753" s="8" t="n">
        <v>749</v>
      </c>
      <c r="B753" s="13"/>
      <c r="C753" s="25"/>
      <c r="D753" s="26" t="str">
        <f aca="false">IF($C753="","",IFERROR(IF(INDEX(Bolalar!$B$5:$B$1804,MATCH($C753,Bolalar!$I$5:$I$1804,0))="","",INDEX(Bolalar!$B$5:$B$1804,MATCH($C753,Bolalar!$I$5:$I$1804,0))),""))</f>
        <v/>
      </c>
      <c r="E753" s="15" t="str">
        <f aca="false">IF($C753="","",IFERROR(IF(INDEX(Bolalar!$C$5:$C$1804,MATCH($C753,Bolalar!$I$5:$I$1804,0))="","",INDEX(Bolalar!$C$5:$C$1804,MATCH($C753,Bolalar!$I$5:$I$1804,0))),""))</f>
        <v/>
      </c>
      <c r="F753" s="24"/>
      <c r="G753" s="14" t="str">
        <f aca="false">IF(OR($E753="",$B753=""),"",INT(($B753-$E753)/365.25))</f>
        <v/>
      </c>
      <c r="H753" s="14" t="str">
        <f aca="false">IF($G753="","",IF($G753&lt;=5,"Ha","Yo'q"))</f>
        <v/>
      </c>
      <c r="I753" s="12"/>
      <c r="J753" s="12"/>
      <c r="K753" s="28" t="n">
        <f aca="false">IF(AND($C753&lt;&gt;"",$H753="Ha",$B753&gt;=Boshqaruv!$C$9,$B753&lt;=Boshqaruv!$C$10),IF(COUNTIFS($C$4:$C752,$C753,$H$4:$H752,"Ha",$B$4:$B752,"&gt;="&amp;Boshqaruv!$C$9,$B$4:$B752,"&lt;="&amp;Boshqaruv!$C$10)=0,1,0),0)</f>
        <v>0</v>
      </c>
    </row>
    <row r="754" customFormat="false" ht="15" hidden="false" customHeight="false" outlineLevel="0" collapsed="false">
      <c r="A754" s="8" t="n">
        <v>750</v>
      </c>
      <c r="B754" s="13"/>
      <c r="C754" s="25"/>
      <c r="D754" s="26" t="str">
        <f aca="false">IF($C754="","",IFERROR(IF(INDEX(Bolalar!$B$5:$B$1804,MATCH($C754,Bolalar!$I$5:$I$1804,0))="","",INDEX(Bolalar!$B$5:$B$1804,MATCH($C754,Bolalar!$I$5:$I$1804,0))),""))</f>
        <v/>
      </c>
      <c r="E754" s="15" t="str">
        <f aca="false">IF($C754="","",IFERROR(IF(INDEX(Bolalar!$C$5:$C$1804,MATCH($C754,Bolalar!$I$5:$I$1804,0))="","",INDEX(Bolalar!$C$5:$C$1804,MATCH($C754,Bolalar!$I$5:$I$1804,0))),""))</f>
        <v/>
      </c>
      <c r="F754" s="24"/>
      <c r="G754" s="14" t="str">
        <f aca="false">IF(OR($E754="",$B754=""),"",INT(($B754-$E754)/365.25))</f>
        <v/>
      </c>
      <c r="H754" s="14" t="str">
        <f aca="false">IF($G754="","",IF($G754&lt;=5,"Ha","Yo'q"))</f>
        <v/>
      </c>
      <c r="I754" s="12"/>
      <c r="J754" s="12"/>
      <c r="K754" s="28" t="n">
        <f aca="false">IF(AND($C754&lt;&gt;"",$H754="Ha",$B754&gt;=Boshqaruv!$C$9,$B754&lt;=Boshqaruv!$C$10),IF(COUNTIFS($C$4:$C753,$C754,$H$4:$H753,"Ha",$B$4:$B753,"&gt;="&amp;Boshqaruv!$C$9,$B$4:$B753,"&lt;="&amp;Boshqaruv!$C$10)=0,1,0),0)</f>
        <v>0</v>
      </c>
    </row>
    <row r="755" customFormat="false" ht="15" hidden="false" customHeight="false" outlineLevel="0" collapsed="false">
      <c r="A755" s="8" t="n">
        <v>751</v>
      </c>
      <c r="B755" s="13"/>
      <c r="C755" s="25"/>
      <c r="D755" s="26" t="str">
        <f aca="false">IF($C755="","",IFERROR(IF(INDEX(Bolalar!$B$5:$B$1804,MATCH($C755,Bolalar!$I$5:$I$1804,0))="","",INDEX(Bolalar!$B$5:$B$1804,MATCH($C755,Bolalar!$I$5:$I$1804,0))),""))</f>
        <v/>
      </c>
      <c r="E755" s="15" t="str">
        <f aca="false">IF($C755="","",IFERROR(IF(INDEX(Bolalar!$C$5:$C$1804,MATCH($C755,Bolalar!$I$5:$I$1804,0))="","",INDEX(Bolalar!$C$5:$C$1804,MATCH($C755,Bolalar!$I$5:$I$1804,0))),""))</f>
        <v/>
      </c>
      <c r="F755" s="24"/>
      <c r="G755" s="14" t="str">
        <f aca="false">IF(OR($E755="",$B755=""),"",INT(($B755-$E755)/365.25))</f>
        <v/>
      </c>
      <c r="H755" s="14" t="str">
        <f aca="false">IF($G755="","",IF($G755&lt;=5,"Ha","Yo'q"))</f>
        <v/>
      </c>
      <c r="I755" s="12"/>
      <c r="J755" s="12"/>
      <c r="K755" s="28" t="n">
        <f aca="false">IF(AND($C755&lt;&gt;"",$H755="Ha",$B755&gt;=Boshqaruv!$C$9,$B755&lt;=Boshqaruv!$C$10),IF(COUNTIFS($C$4:$C754,$C755,$H$4:$H754,"Ha",$B$4:$B754,"&gt;="&amp;Boshqaruv!$C$9,$B$4:$B754,"&lt;="&amp;Boshqaruv!$C$10)=0,1,0),0)</f>
        <v>0</v>
      </c>
    </row>
    <row r="756" customFormat="false" ht="15" hidden="false" customHeight="false" outlineLevel="0" collapsed="false">
      <c r="A756" s="8" t="n">
        <v>752</v>
      </c>
      <c r="B756" s="13"/>
      <c r="C756" s="25"/>
      <c r="D756" s="26" t="str">
        <f aca="false">IF($C756="","",IFERROR(IF(INDEX(Bolalar!$B$5:$B$1804,MATCH($C756,Bolalar!$I$5:$I$1804,0))="","",INDEX(Bolalar!$B$5:$B$1804,MATCH($C756,Bolalar!$I$5:$I$1804,0))),""))</f>
        <v/>
      </c>
      <c r="E756" s="15" t="str">
        <f aca="false">IF($C756="","",IFERROR(IF(INDEX(Bolalar!$C$5:$C$1804,MATCH($C756,Bolalar!$I$5:$I$1804,0))="","",INDEX(Bolalar!$C$5:$C$1804,MATCH($C756,Bolalar!$I$5:$I$1804,0))),""))</f>
        <v/>
      </c>
      <c r="F756" s="24"/>
      <c r="G756" s="14" t="str">
        <f aca="false">IF(OR($E756="",$B756=""),"",INT(($B756-$E756)/365.25))</f>
        <v/>
      </c>
      <c r="H756" s="14" t="str">
        <f aca="false">IF($G756="","",IF($G756&lt;=5,"Ha","Yo'q"))</f>
        <v/>
      </c>
      <c r="I756" s="12"/>
      <c r="J756" s="12"/>
      <c r="K756" s="28" t="n">
        <f aca="false">IF(AND($C756&lt;&gt;"",$H756="Ha",$B756&gt;=Boshqaruv!$C$9,$B756&lt;=Boshqaruv!$C$10),IF(COUNTIFS($C$4:$C755,$C756,$H$4:$H755,"Ha",$B$4:$B755,"&gt;="&amp;Boshqaruv!$C$9,$B$4:$B755,"&lt;="&amp;Boshqaruv!$C$10)=0,1,0),0)</f>
        <v>0</v>
      </c>
    </row>
    <row r="757" customFormat="false" ht="15" hidden="false" customHeight="false" outlineLevel="0" collapsed="false">
      <c r="A757" s="8" t="n">
        <v>753</v>
      </c>
      <c r="B757" s="13"/>
      <c r="C757" s="25"/>
      <c r="D757" s="26" t="str">
        <f aca="false">IF($C757="","",IFERROR(IF(INDEX(Bolalar!$B$5:$B$1804,MATCH($C757,Bolalar!$I$5:$I$1804,0))="","",INDEX(Bolalar!$B$5:$B$1804,MATCH($C757,Bolalar!$I$5:$I$1804,0))),""))</f>
        <v/>
      </c>
      <c r="E757" s="15" t="str">
        <f aca="false">IF($C757="","",IFERROR(IF(INDEX(Bolalar!$C$5:$C$1804,MATCH($C757,Bolalar!$I$5:$I$1804,0))="","",INDEX(Bolalar!$C$5:$C$1804,MATCH($C757,Bolalar!$I$5:$I$1804,0))),""))</f>
        <v/>
      </c>
      <c r="F757" s="24"/>
      <c r="G757" s="14" t="str">
        <f aca="false">IF(OR($E757="",$B757=""),"",INT(($B757-$E757)/365.25))</f>
        <v/>
      </c>
      <c r="H757" s="14" t="str">
        <f aca="false">IF($G757="","",IF($G757&lt;=5,"Ha","Yo'q"))</f>
        <v/>
      </c>
      <c r="I757" s="12"/>
      <c r="J757" s="12"/>
      <c r="K757" s="28" t="n">
        <f aca="false">IF(AND($C757&lt;&gt;"",$H757="Ha",$B757&gt;=Boshqaruv!$C$9,$B757&lt;=Boshqaruv!$C$10),IF(COUNTIFS($C$4:$C756,$C757,$H$4:$H756,"Ha",$B$4:$B756,"&gt;="&amp;Boshqaruv!$C$9,$B$4:$B756,"&lt;="&amp;Boshqaruv!$C$10)=0,1,0),0)</f>
        <v>0</v>
      </c>
    </row>
    <row r="758" customFormat="false" ht="15" hidden="false" customHeight="false" outlineLevel="0" collapsed="false">
      <c r="A758" s="8" t="n">
        <v>754</v>
      </c>
      <c r="B758" s="13"/>
      <c r="C758" s="25"/>
      <c r="D758" s="26" t="str">
        <f aca="false">IF($C758="","",IFERROR(IF(INDEX(Bolalar!$B$5:$B$1804,MATCH($C758,Bolalar!$I$5:$I$1804,0))="","",INDEX(Bolalar!$B$5:$B$1804,MATCH($C758,Bolalar!$I$5:$I$1804,0))),""))</f>
        <v/>
      </c>
      <c r="E758" s="15" t="str">
        <f aca="false">IF($C758="","",IFERROR(IF(INDEX(Bolalar!$C$5:$C$1804,MATCH($C758,Bolalar!$I$5:$I$1804,0))="","",INDEX(Bolalar!$C$5:$C$1804,MATCH($C758,Bolalar!$I$5:$I$1804,0))),""))</f>
        <v/>
      </c>
      <c r="F758" s="24"/>
      <c r="G758" s="14" t="str">
        <f aca="false">IF(OR($E758="",$B758=""),"",INT(($B758-$E758)/365.25))</f>
        <v/>
      </c>
      <c r="H758" s="14" t="str">
        <f aca="false">IF($G758="","",IF($G758&lt;=5,"Ha","Yo'q"))</f>
        <v/>
      </c>
      <c r="I758" s="12"/>
      <c r="J758" s="12"/>
      <c r="K758" s="28" t="n">
        <f aca="false">IF(AND($C758&lt;&gt;"",$H758="Ha",$B758&gt;=Boshqaruv!$C$9,$B758&lt;=Boshqaruv!$C$10),IF(COUNTIFS($C$4:$C757,$C758,$H$4:$H757,"Ha",$B$4:$B757,"&gt;="&amp;Boshqaruv!$C$9,$B$4:$B757,"&lt;="&amp;Boshqaruv!$C$10)=0,1,0),0)</f>
        <v>0</v>
      </c>
    </row>
    <row r="759" customFormat="false" ht="15" hidden="false" customHeight="false" outlineLevel="0" collapsed="false">
      <c r="A759" s="8" t="n">
        <v>755</v>
      </c>
      <c r="B759" s="13"/>
      <c r="C759" s="25"/>
      <c r="D759" s="26" t="str">
        <f aca="false">IF($C759="","",IFERROR(IF(INDEX(Bolalar!$B$5:$B$1804,MATCH($C759,Bolalar!$I$5:$I$1804,0))="","",INDEX(Bolalar!$B$5:$B$1804,MATCH($C759,Bolalar!$I$5:$I$1804,0))),""))</f>
        <v/>
      </c>
      <c r="E759" s="15" t="str">
        <f aca="false">IF($C759="","",IFERROR(IF(INDEX(Bolalar!$C$5:$C$1804,MATCH($C759,Bolalar!$I$5:$I$1804,0))="","",INDEX(Bolalar!$C$5:$C$1804,MATCH($C759,Bolalar!$I$5:$I$1804,0))),""))</f>
        <v/>
      </c>
      <c r="F759" s="24"/>
      <c r="G759" s="14" t="str">
        <f aca="false">IF(OR($E759="",$B759=""),"",INT(($B759-$E759)/365.25))</f>
        <v/>
      </c>
      <c r="H759" s="14" t="str">
        <f aca="false">IF($G759="","",IF($G759&lt;=5,"Ha","Yo'q"))</f>
        <v/>
      </c>
      <c r="I759" s="12"/>
      <c r="J759" s="12"/>
      <c r="K759" s="28" t="n">
        <f aca="false">IF(AND($C759&lt;&gt;"",$H759="Ha",$B759&gt;=Boshqaruv!$C$9,$B759&lt;=Boshqaruv!$C$10),IF(COUNTIFS($C$4:$C758,$C759,$H$4:$H758,"Ha",$B$4:$B758,"&gt;="&amp;Boshqaruv!$C$9,$B$4:$B758,"&lt;="&amp;Boshqaruv!$C$10)=0,1,0),0)</f>
        <v>0</v>
      </c>
    </row>
    <row r="760" customFormat="false" ht="15" hidden="false" customHeight="false" outlineLevel="0" collapsed="false">
      <c r="A760" s="8" t="n">
        <v>756</v>
      </c>
      <c r="B760" s="13"/>
      <c r="C760" s="25"/>
      <c r="D760" s="26" t="str">
        <f aca="false">IF($C760="","",IFERROR(IF(INDEX(Bolalar!$B$5:$B$1804,MATCH($C760,Bolalar!$I$5:$I$1804,0))="","",INDEX(Bolalar!$B$5:$B$1804,MATCH($C760,Bolalar!$I$5:$I$1804,0))),""))</f>
        <v/>
      </c>
      <c r="E760" s="15" t="str">
        <f aca="false">IF($C760="","",IFERROR(IF(INDEX(Bolalar!$C$5:$C$1804,MATCH($C760,Bolalar!$I$5:$I$1804,0))="","",INDEX(Bolalar!$C$5:$C$1804,MATCH($C760,Bolalar!$I$5:$I$1804,0))),""))</f>
        <v/>
      </c>
      <c r="F760" s="24"/>
      <c r="G760" s="14" t="str">
        <f aca="false">IF(OR($E760="",$B760=""),"",INT(($B760-$E760)/365.25))</f>
        <v/>
      </c>
      <c r="H760" s="14" t="str">
        <f aca="false">IF($G760="","",IF($G760&lt;=5,"Ha","Yo'q"))</f>
        <v/>
      </c>
      <c r="I760" s="12"/>
      <c r="J760" s="12"/>
      <c r="K760" s="28" t="n">
        <f aca="false">IF(AND($C760&lt;&gt;"",$H760="Ha",$B760&gt;=Boshqaruv!$C$9,$B760&lt;=Boshqaruv!$C$10),IF(COUNTIFS($C$4:$C759,$C760,$H$4:$H759,"Ha",$B$4:$B759,"&gt;="&amp;Boshqaruv!$C$9,$B$4:$B759,"&lt;="&amp;Boshqaruv!$C$10)=0,1,0),0)</f>
        <v>0</v>
      </c>
    </row>
    <row r="761" customFormat="false" ht="15" hidden="false" customHeight="false" outlineLevel="0" collapsed="false">
      <c r="A761" s="8" t="n">
        <v>757</v>
      </c>
      <c r="B761" s="13"/>
      <c r="C761" s="25"/>
      <c r="D761" s="26" t="str">
        <f aca="false">IF($C761="","",IFERROR(IF(INDEX(Bolalar!$B$5:$B$1804,MATCH($C761,Bolalar!$I$5:$I$1804,0))="","",INDEX(Bolalar!$B$5:$B$1804,MATCH($C761,Bolalar!$I$5:$I$1804,0))),""))</f>
        <v/>
      </c>
      <c r="E761" s="15" t="str">
        <f aca="false">IF($C761="","",IFERROR(IF(INDEX(Bolalar!$C$5:$C$1804,MATCH($C761,Bolalar!$I$5:$I$1804,0))="","",INDEX(Bolalar!$C$5:$C$1804,MATCH($C761,Bolalar!$I$5:$I$1804,0))),""))</f>
        <v/>
      </c>
      <c r="F761" s="24"/>
      <c r="G761" s="14" t="str">
        <f aca="false">IF(OR($E761="",$B761=""),"",INT(($B761-$E761)/365.25))</f>
        <v/>
      </c>
      <c r="H761" s="14" t="str">
        <f aca="false">IF($G761="","",IF($G761&lt;=5,"Ha","Yo'q"))</f>
        <v/>
      </c>
      <c r="I761" s="12"/>
      <c r="J761" s="12"/>
      <c r="K761" s="28" t="n">
        <f aca="false">IF(AND($C761&lt;&gt;"",$H761="Ha",$B761&gt;=Boshqaruv!$C$9,$B761&lt;=Boshqaruv!$C$10),IF(COUNTIFS($C$4:$C760,$C761,$H$4:$H760,"Ha",$B$4:$B760,"&gt;="&amp;Boshqaruv!$C$9,$B$4:$B760,"&lt;="&amp;Boshqaruv!$C$10)=0,1,0),0)</f>
        <v>0</v>
      </c>
    </row>
    <row r="762" customFormat="false" ht="15" hidden="false" customHeight="false" outlineLevel="0" collapsed="false">
      <c r="A762" s="8" t="n">
        <v>758</v>
      </c>
      <c r="B762" s="13"/>
      <c r="C762" s="25"/>
      <c r="D762" s="26" t="str">
        <f aca="false">IF($C762="","",IFERROR(IF(INDEX(Bolalar!$B$5:$B$1804,MATCH($C762,Bolalar!$I$5:$I$1804,0))="","",INDEX(Bolalar!$B$5:$B$1804,MATCH($C762,Bolalar!$I$5:$I$1804,0))),""))</f>
        <v/>
      </c>
      <c r="E762" s="15" t="str">
        <f aca="false">IF($C762="","",IFERROR(IF(INDEX(Bolalar!$C$5:$C$1804,MATCH($C762,Bolalar!$I$5:$I$1804,0))="","",INDEX(Bolalar!$C$5:$C$1804,MATCH($C762,Bolalar!$I$5:$I$1804,0))),""))</f>
        <v/>
      </c>
      <c r="F762" s="24"/>
      <c r="G762" s="14" t="str">
        <f aca="false">IF(OR($E762="",$B762=""),"",INT(($B762-$E762)/365.25))</f>
        <v/>
      </c>
      <c r="H762" s="14" t="str">
        <f aca="false">IF($G762="","",IF($G762&lt;=5,"Ha","Yo'q"))</f>
        <v/>
      </c>
      <c r="I762" s="12"/>
      <c r="J762" s="12"/>
      <c r="K762" s="28" t="n">
        <f aca="false">IF(AND($C762&lt;&gt;"",$H762="Ha",$B762&gt;=Boshqaruv!$C$9,$B762&lt;=Boshqaruv!$C$10),IF(COUNTIFS($C$4:$C761,$C762,$H$4:$H761,"Ha",$B$4:$B761,"&gt;="&amp;Boshqaruv!$C$9,$B$4:$B761,"&lt;="&amp;Boshqaruv!$C$10)=0,1,0),0)</f>
        <v>0</v>
      </c>
    </row>
    <row r="763" customFormat="false" ht="15" hidden="false" customHeight="false" outlineLevel="0" collapsed="false">
      <c r="A763" s="8" t="n">
        <v>759</v>
      </c>
      <c r="B763" s="13"/>
      <c r="C763" s="25"/>
      <c r="D763" s="26" t="str">
        <f aca="false">IF($C763="","",IFERROR(IF(INDEX(Bolalar!$B$5:$B$1804,MATCH($C763,Bolalar!$I$5:$I$1804,0))="","",INDEX(Bolalar!$B$5:$B$1804,MATCH($C763,Bolalar!$I$5:$I$1804,0))),""))</f>
        <v/>
      </c>
      <c r="E763" s="15" t="str">
        <f aca="false">IF($C763="","",IFERROR(IF(INDEX(Bolalar!$C$5:$C$1804,MATCH($C763,Bolalar!$I$5:$I$1804,0))="","",INDEX(Bolalar!$C$5:$C$1804,MATCH($C763,Bolalar!$I$5:$I$1804,0))),""))</f>
        <v/>
      </c>
      <c r="F763" s="24"/>
      <c r="G763" s="14" t="str">
        <f aca="false">IF(OR($E763="",$B763=""),"",INT(($B763-$E763)/365.25))</f>
        <v/>
      </c>
      <c r="H763" s="14" t="str">
        <f aca="false">IF($G763="","",IF($G763&lt;=5,"Ha","Yo'q"))</f>
        <v/>
      </c>
      <c r="I763" s="12"/>
      <c r="J763" s="12"/>
      <c r="K763" s="28" t="n">
        <f aca="false">IF(AND($C763&lt;&gt;"",$H763="Ha",$B763&gt;=Boshqaruv!$C$9,$B763&lt;=Boshqaruv!$C$10),IF(COUNTIFS($C$4:$C762,$C763,$H$4:$H762,"Ha",$B$4:$B762,"&gt;="&amp;Boshqaruv!$C$9,$B$4:$B762,"&lt;="&amp;Boshqaruv!$C$10)=0,1,0),0)</f>
        <v>0</v>
      </c>
    </row>
    <row r="764" customFormat="false" ht="15" hidden="false" customHeight="false" outlineLevel="0" collapsed="false">
      <c r="A764" s="8" t="n">
        <v>760</v>
      </c>
      <c r="B764" s="13"/>
      <c r="C764" s="25"/>
      <c r="D764" s="26" t="str">
        <f aca="false">IF($C764="","",IFERROR(IF(INDEX(Bolalar!$B$5:$B$1804,MATCH($C764,Bolalar!$I$5:$I$1804,0))="","",INDEX(Bolalar!$B$5:$B$1804,MATCH($C764,Bolalar!$I$5:$I$1804,0))),""))</f>
        <v/>
      </c>
      <c r="E764" s="15" t="str">
        <f aca="false">IF($C764="","",IFERROR(IF(INDEX(Bolalar!$C$5:$C$1804,MATCH($C764,Bolalar!$I$5:$I$1804,0))="","",INDEX(Bolalar!$C$5:$C$1804,MATCH($C764,Bolalar!$I$5:$I$1804,0))),""))</f>
        <v/>
      </c>
      <c r="F764" s="24"/>
      <c r="G764" s="14" t="str">
        <f aca="false">IF(OR($E764="",$B764=""),"",INT(($B764-$E764)/365.25))</f>
        <v/>
      </c>
      <c r="H764" s="14" t="str">
        <f aca="false">IF($G764="","",IF($G764&lt;=5,"Ha","Yo'q"))</f>
        <v/>
      </c>
      <c r="I764" s="12"/>
      <c r="J764" s="12"/>
      <c r="K764" s="28" t="n">
        <f aca="false">IF(AND($C764&lt;&gt;"",$H764="Ha",$B764&gt;=Boshqaruv!$C$9,$B764&lt;=Boshqaruv!$C$10),IF(COUNTIFS($C$4:$C763,$C764,$H$4:$H763,"Ha",$B$4:$B763,"&gt;="&amp;Boshqaruv!$C$9,$B$4:$B763,"&lt;="&amp;Boshqaruv!$C$10)=0,1,0),0)</f>
        <v>0</v>
      </c>
    </row>
    <row r="765" customFormat="false" ht="15" hidden="false" customHeight="false" outlineLevel="0" collapsed="false">
      <c r="A765" s="8" t="n">
        <v>761</v>
      </c>
      <c r="B765" s="13"/>
      <c r="C765" s="25"/>
      <c r="D765" s="26" t="str">
        <f aca="false">IF($C765="","",IFERROR(IF(INDEX(Bolalar!$B$5:$B$1804,MATCH($C765,Bolalar!$I$5:$I$1804,0))="","",INDEX(Bolalar!$B$5:$B$1804,MATCH($C765,Bolalar!$I$5:$I$1804,0))),""))</f>
        <v/>
      </c>
      <c r="E765" s="15" t="str">
        <f aca="false">IF($C765="","",IFERROR(IF(INDEX(Bolalar!$C$5:$C$1804,MATCH($C765,Bolalar!$I$5:$I$1804,0))="","",INDEX(Bolalar!$C$5:$C$1804,MATCH($C765,Bolalar!$I$5:$I$1804,0))),""))</f>
        <v/>
      </c>
      <c r="F765" s="24"/>
      <c r="G765" s="14" t="str">
        <f aca="false">IF(OR($E765="",$B765=""),"",INT(($B765-$E765)/365.25))</f>
        <v/>
      </c>
      <c r="H765" s="14" t="str">
        <f aca="false">IF($G765="","",IF($G765&lt;=5,"Ha","Yo'q"))</f>
        <v/>
      </c>
      <c r="I765" s="12"/>
      <c r="J765" s="12"/>
      <c r="K765" s="28" t="n">
        <f aca="false">IF(AND($C765&lt;&gt;"",$H765="Ha",$B765&gt;=Boshqaruv!$C$9,$B765&lt;=Boshqaruv!$C$10),IF(COUNTIFS($C$4:$C764,$C765,$H$4:$H764,"Ha",$B$4:$B764,"&gt;="&amp;Boshqaruv!$C$9,$B$4:$B764,"&lt;="&amp;Boshqaruv!$C$10)=0,1,0),0)</f>
        <v>0</v>
      </c>
    </row>
    <row r="766" customFormat="false" ht="15" hidden="false" customHeight="false" outlineLevel="0" collapsed="false">
      <c r="A766" s="8" t="n">
        <v>762</v>
      </c>
      <c r="B766" s="13"/>
      <c r="C766" s="25"/>
      <c r="D766" s="26" t="str">
        <f aca="false">IF($C766="","",IFERROR(IF(INDEX(Bolalar!$B$5:$B$1804,MATCH($C766,Bolalar!$I$5:$I$1804,0))="","",INDEX(Bolalar!$B$5:$B$1804,MATCH($C766,Bolalar!$I$5:$I$1804,0))),""))</f>
        <v/>
      </c>
      <c r="E766" s="15" t="str">
        <f aca="false">IF($C766="","",IFERROR(IF(INDEX(Bolalar!$C$5:$C$1804,MATCH($C766,Bolalar!$I$5:$I$1804,0))="","",INDEX(Bolalar!$C$5:$C$1804,MATCH($C766,Bolalar!$I$5:$I$1804,0))),""))</f>
        <v/>
      </c>
      <c r="F766" s="24"/>
      <c r="G766" s="14" t="str">
        <f aca="false">IF(OR($E766="",$B766=""),"",INT(($B766-$E766)/365.25))</f>
        <v/>
      </c>
      <c r="H766" s="14" t="str">
        <f aca="false">IF($G766="","",IF($G766&lt;=5,"Ha","Yo'q"))</f>
        <v/>
      </c>
      <c r="I766" s="12"/>
      <c r="J766" s="12"/>
      <c r="K766" s="28" t="n">
        <f aca="false">IF(AND($C766&lt;&gt;"",$H766="Ha",$B766&gt;=Boshqaruv!$C$9,$B766&lt;=Boshqaruv!$C$10),IF(COUNTIFS($C$4:$C765,$C766,$H$4:$H765,"Ha",$B$4:$B765,"&gt;="&amp;Boshqaruv!$C$9,$B$4:$B765,"&lt;="&amp;Boshqaruv!$C$10)=0,1,0),0)</f>
        <v>0</v>
      </c>
    </row>
    <row r="767" customFormat="false" ht="15" hidden="false" customHeight="false" outlineLevel="0" collapsed="false">
      <c r="A767" s="8" t="n">
        <v>763</v>
      </c>
      <c r="B767" s="13"/>
      <c r="C767" s="25"/>
      <c r="D767" s="26" t="str">
        <f aca="false">IF($C767="","",IFERROR(IF(INDEX(Bolalar!$B$5:$B$1804,MATCH($C767,Bolalar!$I$5:$I$1804,0))="","",INDEX(Bolalar!$B$5:$B$1804,MATCH($C767,Bolalar!$I$5:$I$1804,0))),""))</f>
        <v/>
      </c>
      <c r="E767" s="15" t="str">
        <f aca="false">IF($C767="","",IFERROR(IF(INDEX(Bolalar!$C$5:$C$1804,MATCH($C767,Bolalar!$I$5:$I$1804,0))="","",INDEX(Bolalar!$C$5:$C$1804,MATCH($C767,Bolalar!$I$5:$I$1804,0))),""))</f>
        <v/>
      </c>
      <c r="F767" s="24"/>
      <c r="G767" s="14" t="str">
        <f aca="false">IF(OR($E767="",$B767=""),"",INT(($B767-$E767)/365.25))</f>
        <v/>
      </c>
      <c r="H767" s="14" t="str">
        <f aca="false">IF($G767="","",IF($G767&lt;=5,"Ha","Yo'q"))</f>
        <v/>
      </c>
      <c r="I767" s="12"/>
      <c r="J767" s="12"/>
      <c r="K767" s="28" t="n">
        <f aca="false">IF(AND($C767&lt;&gt;"",$H767="Ha",$B767&gt;=Boshqaruv!$C$9,$B767&lt;=Boshqaruv!$C$10),IF(COUNTIFS($C$4:$C766,$C767,$H$4:$H766,"Ha",$B$4:$B766,"&gt;="&amp;Boshqaruv!$C$9,$B$4:$B766,"&lt;="&amp;Boshqaruv!$C$10)=0,1,0),0)</f>
        <v>0</v>
      </c>
    </row>
    <row r="768" customFormat="false" ht="15" hidden="false" customHeight="false" outlineLevel="0" collapsed="false">
      <c r="A768" s="8" t="n">
        <v>764</v>
      </c>
      <c r="B768" s="13"/>
      <c r="C768" s="25"/>
      <c r="D768" s="26" t="str">
        <f aca="false">IF($C768="","",IFERROR(IF(INDEX(Bolalar!$B$5:$B$1804,MATCH($C768,Bolalar!$I$5:$I$1804,0))="","",INDEX(Bolalar!$B$5:$B$1804,MATCH($C768,Bolalar!$I$5:$I$1804,0))),""))</f>
        <v/>
      </c>
      <c r="E768" s="15" t="str">
        <f aca="false">IF($C768="","",IFERROR(IF(INDEX(Bolalar!$C$5:$C$1804,MATCH($C768,Bolalar!$I$5:$I$1804,0))="","",INDEX(Bolalar!$C$5:$C$1804,MATCH($C768,Bolalar!$I$5:$I$1804,0))),""))</f>
        <v/>
      </c>
      <c r="F768" s="24"/>
      <c r="G768" s="14" t="str">
        <f aca="false">IF(OR($E768="",$B768=""),"",INT(($B768-$E768)/365.25))</f>
        <v/>
      </c>
      <c r="H768" s="14" t="str">
        <f aca="false">IF($G768="","",IF($G768&lt;=5,"Ha","Yo'q"))</f>
        <v/>
      </c>
      <c r="I768" s="12"/>
      <c r="J768" s="12"/>
      <c r="K768" s="28" t="n">
        <f aca="false">IF(AND($C768&lt;&gt;"",$H768="Ha",$B768&gt;=Boshqaruv!$C$9,$B768&lt;=Boshqaruv!$C$10),IF(COUNTIFS($C$4:$C767,$C768,$H$4:$H767,"Ha",$B$4:$B767,"&gt;="&amp;Boshqaruv!$C$9,$B$4:$B767,"&lt;="&amp;Boshqaruv!$C$10)=0,1,0),0)</f>
        <v>0</v>
      </c>
    </row>
    <row r="769" customFormat="false" ht="15" hidden="false" customHeight="false" outlineLevel="0" collapsed="false">
      <c r="A769" s="8" t="n">
        <v>765</v>
      </c>
      <c r="B769" s="13"/>
      <c r="C769" s="25"/>
      <c r="D769" s="26" t="str">
        <f aca="false">IF($C769="","",IFERROR(IF(INDEX(Bolalar!$B$5:$B$1804,MATCH($C769,Bolalar!$I$5:$I$1804,0))="","",INDEX(Bolalar!$B$5:$B$1804,MATCH($C769,Bolalar!$I$5:$I$1804,0))),""))</f>
        <v/>
      </c>
      <c r="E769" s="15" t="str">
        <f aca="false">IF($C769="","",IFERROR(IF(INDEX(Bolalar!$C$5:$C$1804,MATCH($C769,Bolalar!$I$5:$I$1804,0))="","",INDEX(Bolalar!$C$5:$C$1804,MATCH($C769,Bolalar!$I$5:$I$1804,0))),""))</f>
        <v/>
      </c>
      <c r="F769" s="24"/>
      <c r="G769" s="14" t="str">
        <f aca="false">IF(OR($E769="",$B769=""),"",INT(($B769-$E769)/365.25))</f>
        <v/>
      </c>
      <c r="H769" s="14" t="str">
        <f aca="false">IF($G769="","",IF($G769&lt;=5,"Ha","Yo'q"))</f>
        <v/>
      </c>
      <c r="I769" s="12"/>
      <c r="J769" s="12"/>
      <c r="K769" s="28" t="n">
        <f aca="false">IF(AND($C769&lt;&gt;"",$H769="Ha",$B769&gt;=Boshqaruv!$C$9,$B769&lt;=Boshqaruv!$C$10),IF(COUNTIFS($C$4:$C768,$C769,$H$4:$H768,"Ha",$B$4:$B768,"&gt;="&amp;Boshqaruv!$C$9,$B$4:$B768,"&lt;="&amp;Boshqaruv!$C$10)=0,1,0),0)</f>
        <v>0</v>
      </c>
    </row>
    <row r="770" customFormat="false" ht="15" hidden="false" customHeight="false" outlineLevel="0" collapsed="false">
      <c r="A770" s="8" t="n">
        <v>766</v>
      </c>
      <c r="B770" s="13"/>
      <c r="C770" s="25"/>
      <c r="D770" s="26" t="str">
        <f aca="false">IF($C770="","",IFERROR(IF(INDEX(Bolalar!$B$5:$B$1804,MATCH($C770,Bolalar!$I$5:$I$1804,0))="","",INDEX(Bolalar!$B$5:$B$1804,MATCH($C770,Bolalar!$I$5:$I$1804,0))),""))</f>
        <v/>
      </c>
      <c r="E770" s="15" t="str">
        <f aca="false">IF($C770="","",IFERROR(IF(INDEX(Bolalar!$C$5:$C$1804,MATCH($C770,Bolalar!$I$5:$I$1804,0))="","",INDEX(Bolalar!$C$5:$C$1804,MATCH($C770,Bolalar!$I$5:$I$1804,0))),""))</f>
        <v/>
      </c>
      <c r="F770" s="24"/>
      <c r="G770" s="14" t="str">
        <f aca="false">IF(OR($E770="",$B770=""),"",INT(($B770-$E770)/365.25))</f>
        <v/>
      </c>
      <c r="H770" s="14" t="str">
        <f aca="false">IF($G770="","",IF($G770&lt;=5,"Ha","Yo'q"))</f>
        <v/>
      </c>
      <c r="I770" s="12"/>
      <c r="J770" s="12"/>
      <c r="K770" s="28" t="n">
        <f aca="false">IF(AND($C770&lt;&gt;"",$H770="Ha",$B770&gt;=Boshqaruv!$C$9,$B770&lt;=Boshqaruv!$C$10),IF(COUNTIFS($C$4:$C769,$C770,$H$4:$H769,"Ha",$B$4:$B769,"&gt;="&amp;Boshqaruv!$C$9,$B$4:$B769,"&lt;="&amp;Boshqaruv!$C$10)=0,1,0),0)</f>
        <v>0</v>
      </c>
    </row>
    <row r="771" customFormat="false" ht="15" hidden="false" customHeight="false" outlineLevel="0" collapsed="false">
      <c r="A771" s="8" t="n">
        <v>767</v>
      </c>
      <c r="B771" s="13"/>
      <c r="C771" s="25"/>
      <c r="D771" s="26" t="str">
        <f aca="false">IF($C771="","",IFERROR(IF(INDEX(Bolalar!$B$5:$B$1804,MATCH($C771,Bolalar!$I$5:$I$1804,0))="","",INDEX(Bolalar!$B$5:$B$1804,MATCH($C771,Bolalar!$I$5:$I$1804,0))),""))</f>
        <v/>
      </c>
      <c r="E771" s="15" t="str">
        <f aca="false">IF($C771="","",IFERROR(IF(INDEX(Bolalar!$C$5:$C$1804,MATCH($C771,Bolalar!$I$5:$I$1804,0))="","",INDEX(Bolalar!$C$5:$C$1804,MATCH($C771,Bolalar!$I$5:$I$1804,0))),""))</f>
        <v/>
      </c>
      <c r="F771" s="24"/>
      <c r="G771" s="14" t="str">
        <f aca="false">IF(OR($E771="",$B771=""),"",INT(($B771-$E771)/365.25))</f>
        <v/>
      </c>
      <c r="H771" s="14" t="str">
        <f aca="false">IF($G771="","",IF($G771&lt;=5,"Ha","Yo'q"))</f>
        <v/>
      </c>
      <c r="I771" s="12"/>
      <c r="J771" s="12"/>
      <c r="K771" s="28" t="n">
        <f aca="false">IF(AND($C771&lt;&gt;"",$H771="Ha",$B771&gt;=Boshqaruv!$C$9,$B771&lt;=Boshqaruv!$C$10),IF(COUNTIFS($C$4:$C770,$C771,$H$4:$H770,"Ha",$B$4:$B770,"&gt;="&amp;Boshqaruv!$C$9,$B$4:$B770,"&lt;="&amp;Boshqaruv!$C$10)=0,1,0),0)</f>
        <v>0</v>
      </c>
    </row>
    <row r="772" customFormat="false" ht="15" hidden="false" customHeight="false" outlineLevel="0" collapsed="false">
      <c r="A772" s="8" t="n">
        <v>768</v>
      </c>
      <c r="B772" s="13"/>
      <c r="C772" s="25"/>
      <c r="D772" s="26" t="str">
        <f aca="false">IF($C772="","",IFERROR(IF(INDEX(Bolalar!$B$5:$B$1804,MATCH($C772,Bolalar!$I$5:$I$1804,0))="","",INDEX(Bolalar!$B$5:$B$1804,MATCH($C772,Bolalar!$I$5:$I$1804,0))),""))</f>
        <v/>
      </c>
      <c r="E772" s="15" t="str">
        <f aca="false">IF($C772="","",IFERROR(IF(INDEX(Bolalar!$C$5:$C$1804,MATCH($C772,Bolalar!$I$5:$I$1804,0))="","",INDEX(Bolalar!$C$5:$C$1804,MATCH($C772,Bolalar!$I$5:$I$1804,0))),""))</f>
        <v/>
      </c>
      <c r="F772" s="24"/>
      <c r="G772" s="14" t="str">
        <f aca="false">IF(OR($E772="",$B772=""),"",INT(($B772-$E772)/365.25))</f>
        <v/>
      </c>
      <c r="H772" s="14" t="str">
        <f aca="false">IF($G772="","",IF($G772&lt;=5,"Ha","Yo'q"))</f>
        <v/>
      </c>
      <c r="I772" s="12"/>
      <c r="J772" s="12"/>
      <c r="K772" s="28" t="n">
        <f aca="false">IF(AND($C772&lt;&gt;"",$H772="Ha",$B772&gt;=Boshqaruv!$C$9,$B772&lt;=Boshqaruv!$C$10),IF(COUNTIFS($C$4:$C771,$C772,$H$4:$H771,"Ha",$B$4:$B771,"&gt;="&amp;Boshqaruv!$C$9,$B$4:$B771,"&lt;="&amp;Boshqaruv!$C$10)=0,1,0),0)</f>
        <v>0</v>
      </c>
    </row>
    <row r="773" customFormat="false" ht="15" hidden="false" customHeight="false" outlineLevel="0" collapsed="false">
      <c r="A773" s="8" t="n">
        <v>769</v>
      </c>
      <c r="B773" s="13"/>
      <c r="C773" s="25"/>
      <c r="D773" s="26" t="str">
        <f aca="false">IF($C773="","",IFERROR(IF(INDEX(Bolalar!$B$5:$B$1804,MATCH($C773,Bolalar!$I$5:$I$1804,0))="","",INDEX(Bolalar!$B$5:$B$1804,MATCH($C773,Bolalar!$I$5:$I$1804,0))),""))</f>
        <v/>
      </c>
      <c r="E773" s="15" t="str">
        <f aca="false">IF($C773="","",IFERROR(IF(INDEX(Bolalar!$C$5:$C$1804,MATCH($C773,Bolalar!$I$5:$I$1804,0))="","",INDEX(Bolalar!$C$5:$C$1804,MATCH($C773,Bolalar!$I$5:$I$1804,0))),""))</f>
        <v/>
      </c>
      <c r="F773" s="24"/>
      <c r="G773" s="14" t="str">
        <f aca="false">IF(OR($E773="",$B773=""),"",INT(($B773-$E773)/365.25))</f>
        <v/>
      </c>
      <c r="H773" s="14" t="str">
        <f aca="false">IF($G773="","",IF($G773&lt;=5,"Ha","Yo'q"))</f>
        <v/>
      </c>
      <c r="I773" s="12"/>
      <c r="J773" s="12"/>
      <c r="K773" s="28" t="n">
        <f aca="false">IF(AND($C773&lt;&gt;"",$H773="Ha",$B773&gt;=Boshqaruv!$C$9,$B773&lt;=Boshqaruv!$C$10),IF(COUNTIFS($C$4:$C772,$C773,$H$4:$H772,"Ha",$B$4:$B772,"&gt;="&amp;Boshqaruv!$C$9,$B$4:$B772,"&lt;="&amp;Boshqaruv!$C$10)=0,1,0),0)</f>
        <v>0</v>
      </c>
    </row>
    <row r="774" customFormat="false" ht="15" hidden="false" customHeight="false" outlineLevel="0" collapsed="false">
      <c r="A774" s="8" t="n">
        <v>770</v>
      </c>
      <c r="B774" s="13"/>
      <c r="C774" s="25"/>
      <c r="D774" s="26" t="str">
        <f aca="false">IF($C774="","",IFERROR(IF(INDEX(Bolalar!$B$5:$B$1804,MATCH($C774,Bolalar!$I$5:$I$1804,0))="","",INDEX(Bolalar!$B$5:$B$1804,MATCH($C774,Bolalar!$I$5:$I$1804,0))),""))</f>
        <v/>
      </c>
      <c r="E774" s="15" t="str">
        <f aca="false">IF($C774="","",IFERROR(IF(INDEX(Bolalar!$C$5:$C$1804,MATCH($C774,Bolalar!$I$5:$I$1804,0))="","",INDEX(Bolalar!$C$5:$C$1804,MATCH($C774,Bolalar!$I$5:$I$1804,0))),""))</f>
        <v/>
      </c>
      <c r="F774" s="24"/>
      <c r="G774" s="14" t="str">
        <f aca="false">IF(OR($E774="",$B774=""),"",INT(($B774-$E774)/365.25))</f>
        <v/>
      </c>
      <c r="H774" s="14" t="str">
        <f aca="false">IF($G774="","",IF($G774&lt;=5,"Ha","Yo'q"))</f>
        <v/>
      </c>
      <c r="I774" s="12"/>
      <c r="J774" s="12"/>
      <c r="K774" s="28" t="n">
        <f aca="false">IF(AND($C774&lt;&gt;"",$H774="Ha",$B774&gt;=Boshqaruv!$C$9,$B774&lt;=Boshqaruv!$C$10),IF(COUNTIFS($C$4:$C773,$C774,$H$4:$H773,"Ha",$B$4:$B773,"&gt;="&amp;Boshqaruv!$C$9,$B$4:$B773,"&lt;="&amp;Boshqaruv!$C$10)=0,1,0),0)</f>
        <v>0</v>
      </c>
    </row>
    <row r="775" customFormat="false" ht="15" hidden="false" customHeight="false" outlineLevel="0" collapsed="false">
      <c r="A775" s="8" t="n">
        <v>771</v>
      </c>
      <c r="B775" s="13"/>
      <c r="C775" s="25"/>
      <c r="D775" s="26" t="str">
        <f aca="false">IF($C775="","",IFERROR(IF(INDEX(Bolalar!$B$5:$B$1804,MATCH($C775,Bolalar!$I$5:$I$1804,0))="","",INDEX(Bolalar!$B$5:$B$1804,MATCH($C775,Bolalar!$I$5:$I$1804,0))),""))</f>
        <v/>
      </c>
      <c r="E775" s="15" t="str">
        <f aca="false">IF($C775="","",IFERROR(IF(INDEX(Bolalar!$C$5:$C$1804,MATCH($C775,Bolalar!$I$5:$I$1804,0))="","",INDEX(Bolalar!$C$5:$C$1804,MATCH($C775,Bolalar!$I$5:$I$1804,0))),""))</f>
        <v/>
      </c>
      <c r="F775" s="24"/>
      <c r="G775" s="14" t="str">
        <f aca="false">IF(OR($E775="",$B775=""),"",INT(($B775-$E775)/365.25))</f>
        <v/>
      </c>
      <c r="H775" s="14" t="str">
        <f aca="false">IF($G775="","",IF($G775&lt;=5,"Ha","Yo'q"))</f>
        <v/>
      </c>
      <c r="I775" s="12"/>
      <c r="J775" s="12"/>
      <c r="K775" s="28" t="n">
        <f aca="false">IF(AND($C775&lt;&gt;"",$H775="Ha",$B775&gt;=Boshqaruv!$C$9,$B775&lt;=Boshqaruv!$C$10),IF(COUNTIFS($C$4:$C774,$C775,$H$4:$H774,"Ha",$B$4:$B774,"&gt;="&amp;Boshqaruv!$C$9,$B$4:$B774,"&lt;="&amp;Boshqaruv!$C$10)=0,1,0),0)</f>
        <v>0</v>
      </c>
    </row>
    <row r="776" customFormat="false" ht="15" hidden="false" customHeight="false" outlineLevel="0" collapsed="false">
      <c r="A776" s="8" t="n">
        <v>772</v>
      </c>
      <c r="B776" s="13"/>
      <c r="C776" s="25"/>
      <c r="D776" s="26" t="str">
        <f aca="false">IF($C776="","",IFERROR(IF(INDEX(Bolalar!$B$5:$B$1804,MATCH($C776,Bolalar!$I$5:$I$1804,0))="","",INDEX(Bolalar!$B$5:$B$1804,MATCH($C776,Bolalar!$I$5:$I$1804,0))),""))</f>
        <v/>
      </c>
      <c r="E776" s="15" t="str">
        <f aca="false">IF($C776="","",IFERROR(IF(INDEX(Bolalar!$C$5:$C$1804,MATCH($C776,Bolalar!$I$5:$I$1804,0))="","",INDEX(Bolalar!$C$5:$C$1804,MATCH($C776,Bolalar!$I$5:$I$1804,0))),""))</f>
        <v/>
      </c>
      <c r="F776" s="24"/>
      <c r="G776" s="14" t="str">
        <f aca="false">IF(OR($E776="",$B776=""),"",INT(($B776-$E776)/365.25))</f>
        <v/>
      </c>
      <c r="H776" s="14" t="str">
        <f aca="false">IF($G776="","",IF($G776&lt;=5,"Ha","Yo'q"))</f>
        <v/>
      </c>
      <c r="I776" s="12"/>
      <c r="J776" s="12"/>
      <c r="K776" s="28" t="n">
        <f aca="false">IF(AND($C776&lt;&gt;"",$H776="Ha",$B776&gt;=Boshqaruv!$C$9,$B776&lt;=Boshqaruv!$C$10),IF(COUNTIFS($C$4:$C775,$C776,$H$4:$H775,"Ha",$B$4:$B775,"&gt;="&amp;Boshqaruv!$C$9,$B$4:$B775,"&lt;="&amp;Boshqaruv!$C$10)=0,1,0),0)</f>
        <v>0</v>
      </c>
    </row>
    <row r="777" customFormat="false" ht="15" hidden="false" customHeight="false" outlineLevel="0" collapsed="false">
      <c r="A777" s="8" t="n">
        <v>773</v>
      </c>
      <c r="B777" s="13"/>
      <c r="C777" s="25"/>
      <c r="D777" s="26" t="str">
        <f aca="false">IF($C777="","",IFERROR(IF(INDEX(Bolalar!$B$5:$B$1804,MATCH($C777,Bolalar!$I$5:$I$1804,0))="","",INDEX(Bolalar!$B$5:$B$1804,MATCH($C777,Bolalar!$I$5:$I$1804,0))),""))</f>
        <v/>
      </c>
      <c r="E777" s="15" t="str">
        <f aca="false">IF($C777="","",IFERROR(IF(INDEX(Bolalar!$C$5:$C$1804,MATCH($C777,Bolalar!$I$5:$I$1804,0))="","",INDEX(Bolalar!$C$5:$C$1804,MATCH($C777,Bolalar!$I$5:$I$1804,0))),""))</f>
        <v/>
      </c>
      <c r="F777" s="24"/>
      <c r="G777" s="14" t="str">
        <f aca="false">IF(OR($E777="",$B777=""),"",INT(($B777-$E777)/365.25))</f>
        <v/>
      </c>
      <c r="H777" s="14" t="str">
        <f aca="false">IF($G777="","",IF($G777&lt;=5,"Ha","Yo'q"))</f>
        <v/>
      </c>
      <c r="I777" s="12"/>
      <c r="J777" s="12"/>
      <c r="K777" s="28" t="n">
        <f aca="false">IF(AND($C777&lt;&gt;"",$H777="Ha",$B777&gt;=Boshqaruv!$C$9,$B777&lt;=Boshqaruv!$C$10),IF(COUNTIFS($C$4:$C776,$C777,$H$4:$H776,"Ha",$B$4:$B776,"&gt;="&amp;Boshqaruv!$C$9,$B$4:$B776,"&lt;="&amp;Boshqaruv!$C$10)=0,1,0),0)</f>
        <v>0</v>
      </c>
    </row>
    <row r="778" customFormat="false" ht="15" hidden="false" customHeight="false" outlineLevel="0" collapsed="false">
      <c r="A778" s="8" t="n">
        <v>774</v>
      </c>
      <c r="B778" s="13"/>
      <c r="C778" s="25"/>
      <c r="D778" s="26" t="str">
        <f aca="false">IF($C778="","",IFERROR(IF(INDEX(Bolalar!$B$5:$B$1804,MATCH($C778,Bolalar!$I$5:$I$1804,0))="","",INDEX(Bolalar!$B$5:$B$1804,MATCH($C778,Bolalar!$I$5:$I$1804,0))),""))</f>
        <v/>
      </c>
      <c r="E778" s="15" t="str">
        <f aca="false">IF($C778="","",IFERROR(IF(INDEX(Bolalar!$C$5:$C$1804,MATCH($C778,Bolalar!$I$5:$I$1804,0))="","",INDEX(Bolalar!$C$5:$C$1804,MATCH($C778,Bolalar!$I$5:$I$1804,0))),""))</f>
        <v/>
      </c>
      <c r="F778" s="24"/>
      <c r="G778" s="14" t="str">
        <f aca="false">IF(OR($E778="",$B778=""),"",INT(($B778-$E778)/365.25))</f>
        <v/>
      </c>
      <c r="H778" s="14" t="str">
        <f aca="false">IF($G778="","",IF($G778&lt;=5,"Ha","Yo'q"))</f>
        <v/>
      </c>
      <c r="I778" s="12"/>
      <c r="J778" s="12"/>
      <c r="K778" s="28" t="n">
        <f aca="false">IF(AND($C778&lt;&gt;"",$H778="Ha",$B778&gt;=Boshqaruv!$C$9,$B778&lt;=Boshqaruv!$C$10),IF(COUNTIFS($C$4:$C777,$C778,$H$4:$H777,"Ha",$B$4:$B777,"&gt;="&amp;Boshqaruv!$C$9,$B$4:$B777,"&lt;="&amp;Boshqaruv!$C$10)=0,1,0),0)</f>
        <v>0</v>
      </c>
    </row>
    <row r="779" customFormat="false" ht="15" hidden="false" customHeight="false" outlineLevel="0" collapsed="false">
      <c r="A779" s="8" t="n">
        <v>775</v>
      </c>
      <c r="B779" s="13"/>
      <c r="C779" s="25"/>
      <c r="D779" s="26" t="str">
        <f aca="false">IF($C779="","",IFERROR(IF(INDEX(Bolalar!$B$5:$B$1804,MATCH($C779,Bolalar!$I$5:$I$1804,0))="","",INDEX(Bolalar!$B$5:$B$1804,MATCH($C779,Bolalar!$I$5:$I$1804,0))),""))</f>
        <v/>
      </c>
      <c r="E779" s="15" t="str">
        <f aca="false">IF($C779="","",IFERROR(IF(INDEX(Bolalar!$C$5:$C$1804,MATCH($C779,Bolalar!$I$5:$I$1804,0))="","",INDEX(Bolalar!$C$5:$C$1804,MATCH($C779,Bolalar!$I$5:$I$1804,0))),""))</f>
        <v/>
      </c>
      <c r="F779" s="24"/>
      <c r="G779" s="14" t="str">
        <f aca="false">IF(OR($E779="",$B779=""),"",INT(($B779-$E779)/365.25))</f>
        <v/>
      </c>
      <c r="H779" s="14" t="str">
        <f aca="false">IF($G779="","",IF($G779&lt;=5,"Ha","Yo'q"))</f>
        <v/>
      </c>
      <c r="I779" s="12"/>
      <c r="J779" s="12"/>
      <c r="K779" s="28" t="n">
        <f aca="false">IF(AND($C779&lt;&gt;"",$H779="Ha",$B779&gt;=Boshqaruv!$C$9,$B779&lt;=Boshqaruv!$C$10),IF(COUNTIFS($C$4:$C778,$C779,$H$4:$H778,"Ha",$B$4:$B778,"&gt;="&amp;Boshqaruv!$C$9,$B$4:$B778,"&lt;="&amp;Boshqaruv!$C$10)=0,1,0),0)</f>
        <v>0</v>
      </c>
    </row>
    <row r="780" customFormat="false" ht="15" hidden="false" customHeight="false" outlineLevel="0" collapsed="false">
      <c r="A780" s="8" t="n">
        <v>776</v>
      </c>
      <c r="B780" s="13"/>
      <c r="C780" s="25"/>
      <c r="D780" s="26" t="str">
        <f aca="false">IF($C780="","",IFERROR(IF(INDEX(Bolalar!$B$5:$B$1804,MATCH($C780,Bolalar!$I$5:$I$1804,0))="","",INDEX(Bolalar!$B$5:$B$1804,MATCH($C780,Bolalar!$I$5:$I$1804,0))),""))</f>
        <v/>
      </c>
      <c r="E780" s="15" t="str">
        <f aca="false">IF($C780="","",IFERROR(IF(INDEX(Bolalar!$C$5:$C$1804,MATCH($C780,Bolalar!$I$5:$I$1804,0))="","",INDEX(Bolalar!$C$5:$C$1804,MATCH($C780,Bolalar!$I$5:$I$1804,0))),""))</f>
        <v/>
      </c>
      <c r="F780" s="24"/>
      <c r="G780" s="14" t="str">
        <f aca="false">IF(OR($E780="",$B780=""),"",INT(($B780-$E780)/365.25))</f>
        <v/>
      </c>
      <c r="H780" s="14" t="str">
        <f aca="false">IF($G780="","",IF($G780&lt;=5,"Ha","Yo'q"))</f>
        <v/>
      </c>
      <c r="I780" s="12"/>
      <c r="J780" s="12"/>
      <c r="K780" s="28" t="n">
        <f aca="false">IF(AND($C780&lt;&gt;"",$H780="Ha",$B780&gt;=Boshqaruv!$C$9,$B780&lt;=Boshqaruv!$C$10),IF(COUNTIFS($C$4:$C779,$C780,$H$4:$H779,"Ha",$B$4:$B779,"&gt;="&amp;Boshqaruv!$C$9,$B$4:$B779,"&lt;="&amp;Boshqaruv!$C$10)=0,1,0),0)</f>
        <v>0</v>
      </c>
    </row>
    <row r="781" customFormat="false" ht="15" hidden="false" customHeight="false" outlineLevel="0" collapsed="false">
      <c r="A781" s="8" t="n">
        <v>777</v>
      </c>
      <c r="B781" s="13"/>
      <c r="C781" s="25"/>
      <c r="D781" s="26" t="str">
        <f aca="false">IF($C781="","",IFERROR(IF(INDEX(Bolalar!$B$5:$B$1804,MATCH($C781,Bolalar!$I$5:$I$1804,0))="","",INDEX(Bolalar!$B$5:$B$1804,MATCH($C781,Bolalar!$I$5:$I$1804,0))),""))</f>
        <v/>
      </c>
      <c r="E781" s="15" t="str">
        <f aca="false">IF($C781="","",IFERROR(IF(INDEX(Bolalar!$C$5:$C$1804,MATCH($C781,Bolalar!$I$5:$I$1804,0))="","",INDEX(Bolalar!$C$5:$C$1804,MATCH($C781,Bolalar!$I$5:$I$1804,0))),""))</f>
        <v/>
      </c>
      <c r="F781" s="24"/>
      <c r="G781" s="14" t="str">
        <f aca="false">IF(OR($E781="",$B781=""),"",INT(($B781-$E781)/365.25))</f>
        <v/>
      </c>
      <c r="H781" s="14" t="str">
        <f aca="false">IF($G781="","",IF($G781&lt;=5,"Ha","Yo'q"))</f>
        <v/>
      </c>
      <c r="I781" s="12"/>
      <c r="J781" s="12"/>
      <c r="K781" s="28" t="n">
        <f aca="false">IF(AND($C781&lt;&gt;"",$H781="Ha",$B781&gt;=Boshqaruv!$C$9,$B781&lt;=Boshqaruv!$C$10),IF(COUNTIFS($C$4:$C780,$C781,$H$4:$H780,"Ha",$B$4:$B780,"&gt;="&amp;Boshqaruv!$C$9,$B$4:$B780,"&lt;="&amp;Boshqaruv!$C$10)=0,1,0),0)</f>
        <v>0</v>
      </c>
    </row>
    <row r="782" customFormat="false" ht="15" hidden="false" customHeight="false" outlineLevel="0" collapsed="false">
      <c r="A782" s="8" t="n">
        <v>778</v>
      </c>
      <c r="B782" s="13"/>
      <c r="C782" s="25"/>
      <c r="D782" s="26" t="str">
        <f aca="false">IF($C782="","",IFERROR(IF(INDEX(Bolalar!$B$5:$B$1804,MATCH($C782,Bolalar!$I$5:$I$1804,0))="","",INDEX(Bolalar!$B$5:$B$1804,MATCH($C782,Bolalar!$I$5:$I$1804,0))),""))</f>
        <v/>
      </c>
      <c r="E782" s="15" t="str">
        <f aca="false">IF($C782="","",IFERROR(IF(INDEX(Bolalar!$C$5:$C$1804,MATCH($C782,Bolalar!$I$5:$I$1804,0))="","",INDEX(Bolalar!$C$5:$C$1804,MATCH($C782,Bolalar!$I$5:$I$1804,0))),""))</f>
        <v/>
      </c>
      <c r="F782" s="24"/>
      <c r="G782" s="14" t="str">
        <f aca="false">IF(OR($E782="",$B782=""),"",INT(($B782-$E782)/365.25))</f>
        <v/>
      </c>
      <c r="H782" s="14" t="str">
        <f aca="false">IF($G782="","",IF($G782&lt;=5,"Ha","Yo'q"))</f>
        <v/>
      </c>
      <c r="I782" s="12"/>
      <c r="J782" s="12"/>
      <c r="K782" s="28" t="n">
        <f aca="false">IF(AND($C782&lt;&gt;"",$H782="Ha",$B782&gt;=Boshqaruv!$C$9,$B782&lt;=Boshqaruv!$C$10),IF(COUNTIFS($C$4:$C781,$C782,$H$4:$H781,"Ha",$B$4:$B781,"&gt;="&amp;Boshqaruv!$C$9,$B$4:$B781,"&lt;="&amp;Boshqaruv!$C$10)=0,1,0),0)</f>
        <v>0</v>
      </c>
    </row>
    <row r="783" customFormat="false" ht="15" hidden="false" customHeight="false" outlineLevel="0" collapsed="false">
      <c r="A783" s="8" t="n">
        <v>779</v>
      </c>
      <c r="B783" s="13"/>
      <c r="C783" s="25"/>
      <c r="D783" s="26" t="str">
        <f aca="false">IF($C783="","",IFERROR(IF(INDEX(Bolalar!$B$5:$B$1804,MATCH($C783,Bolalar!$I$5:$I$1804,0))="","",INDEX(Bolalar!$B$5:$B$1804,MATCH($C783,Bolalar!$I$5:$I$1804,0))),""))</f>
        <v/>
      </c>
      <c r="E783" s="15" t="str">
        <f aca="false">IF($C783="","",IFERROR(IF(INDEX(Bolalar!$C$5:$C$1804,MATCH($C783,Bolalar!$I$5:$I$1804,0))="","",INDEX(Bolalar!$C$5:$C$1804,MATCH($C783,Bolalar!$I$5:$I$1804,0))),""))</f>
        <v/>
      </c>
      <c r="F783" s="24"/>
      <c r="G783" s="14" t="str">
        <f aca="false">IF(OR($E783="",$B783=""),"",INT(($B783-$E783)/365.25))</f>
        <v/>
      </c>
      <c r="H783" s="14" t="str">
        <f aca="false">IF($G783="","",IF($G783&lt;=5,"Ha","Yo'q"))</f>
        <v/>
      </c>
      <c r="I783" s="12"/>
      <c r="J783" s="12"/>
      <c r="K783" s="28" t="n">
        <f aca="false">IF(AND($C783&lt;&gt;"",$H783="Ha",$B783&gt;=Boshqaruv!$C$9,$B783&lt;=Boshqaruv!$C$10),IF(COUNTIFS($C$4:$C782,$C783,$H$4:$H782,"Ha",$B$4:$B782,"&gt;="&amp;Boshqaruv!$C$9,$B$4:$B782,"&lt;="&amp;Boshqaruv!$C$10)=0,1,0),0)</f>
        <v>0</v>
      </c>
    </row>
    <row r="784" customFormat="false" ht="15" hidden="false" customHeight="false" outlineLevel="0" collapsed="false">
      <c r="A784" s="8" t="n">
        <v>780</v>
      </c>
      <c r="B784" s="13"/>
      <c r="C784" s="25"/>
      <c r="D784" s="26" t="str">
        <f aca="false">IF($C784="","",IFERROR(IF(INDEX(Bolalar!$B$5:$B$1804,MATCH($C784,Bolalar!$I$5:$I$1804,0))="","",INDEX(Bolalar!$B$5:$B$1804,MATCH($C784,Bolalar!$I$5:$I$1804,0))),""))</f>
        <v/>
      </c>
      <c r="E784" s="15" t="str">
        <f aca="false">IF($C784="","",IFERROR(IF(INDEX(Bolalar!$C$5:$C$1804,MATCH($C784,Bolalar!$I$5:$I$1804,0))="","",INDEX(Bolalar!$C$5:$C$1804,MATCH($C784,Bolalar!$I$5:$I$1804,0))),""))</f>
        <v/>
      </c>
      <c r="F784" s="24"/>
      <c r="G784" s="14" t="str">
        <f aca="false">IF(OR($E784="",$B784=""),"",INT(($B784-$E784)/365.25))</f>
        <v/>
      </c>
      <c r="H784" s="14" t="str">
        <f aca="false">IF($G784="","",IF($G784&lt;=5,"Ha","Yo'q"))</f>
        <v/>
      </c>
      <c r="I784" s="12"/>
      <c r="J784" s="12"/>
      <c r="K784" s="28" t="n">
        <f aca="false">IF(AND($C784&lt;&gt;"",$H784="Ha",$B784&gt;=Boshqaruv!$C$9,$B784&lt;=Boshqaruv!$C$10),IF(COUNTIFS($C$4:$C783,$C784,$H$4:$H783,"Ha",$B$4:$B783,"&gt;="&amp;Boshqaruv!$C$9,$B$4:$B783,"&lt;="&amp;Boshqaruv!$C$10)=0,1,0),0)</f>
        <v>0</v>
      </c>
    </row>
    <row r="785" customFormat="false" ht="15" hidden="false" customHeight="false" outlineLevel="0" collapsed="false">
      <c r="A785" s="8" t="n">
        <v>781</v>
      </c>
      <c r="B785" s="13"/>
      <c r="C785" s="25"/>
      <c r="D785" s="26" t="str">
        <f aca="false">IF($C785="","",IFERROR(IF(INDEX(Bolalar!$B$5:$B$1804,MATCH($C785,Bolalar!$I$5:$I$1804,0))="","",INDEX(Bolalar!$B$5:$B$1804,MATCH($C785,Bolalar!$I$5:$I$1804,0))),""))</f>
        <v/>
      </c>
      <c r="E785" s="15" t="str">
        <f aca="false">IF($C785="","",IFERROR(IF(INDEX(Bolalar!$C$5:$C$1804,MATCH($C785,Bolalar!$I$5:$I$1804,0))="","",INDEX(Bolalar!$C$5:$C$1804,MATCH($C785,Bolalar!$I$5:$I$1804,0))),""))</f>
        <v/>
      </c>
      <c r="F785" s="24"/>
      <c r="G785" s="14" t="str">
        <f aca="false">IF(OR($E785="",$B785=""),"",INT(($B785-$E785)/365.25))</f>
        <v/>
      </c>
      <c r="H785" s="14" t="str">
        <f aca="false">IF($G785="","",IF($G785&lt;=5,"Ha","Yo'q"))</f>
        <v/>
      </c>
      <c r="I785" s="12"/>
      <c r="J785" s="12"/>
      <c r="K785" s="28" t="n">
        <f aca="false">IF(AND($C785&lt;&gt;"",$H785="Ha",$B785&gt;=Boshqaruv!$C$9,$B785&lt;=Boshqaruv!$C$10),IF(COUNTIFS($C$4:$C784,$C785,$H$4:$H784,"Ha",$B$4:$B784,"&gt;="&amp;Boshqaruv!$C$9,$B$4:$B784,"&lt;="&amp;Boshqaruv!$C$10)=0,1,0),0)</f>
        <v>0</v>
      </c>
    </row>
    <row r="786" customFormat="false" ht="15" hidden="false" customHeight="false" outlineLevel="0" collapsed="false">
      <c r="A786" s="8" t="n">
        <v>782</v>
      </c>
      <c r="B786" s="13"/>
      <c r="C786" s="25"/>
      <c r="D786" s="26" t="str">
        <f aca="false">IF($C786="","",IFERROR(IF(INDEX(Bolalar!$B$5:$B$1804,MATCH($C786,Bolalar!$I$5:$I$1804,0))="","",INDEX(Bolalar!$B$5:$B$1804,MATCH($C786,Bolalar!$I$5:$I$1804,0))),""))</f>
        <v/>
      </c>
      <c r="E786" s="15" t="str">
        <f aca="false">IF($C786="","",IFERROR(IF(INDEX(Bolalar!$C$5:$C$1804,MATCH($C786,Bolalar!$I$5:$I$1804,0))="","",INDEX(Bolalar!$C$5:$C$1804,MATCH($C786,Bolalar!$I$5:$I$1804,0))),""))</f>
        <v/>
      </c>
      <c r="F786" s="24"/>
      <c r="G786" s="14" t="str">
        <f aca="false">IF(OR($E786="",$B786=""),"",INT(($B786-$E786)/365.25))</f>
        <v/>
      </c>
      <c r="H786" s="14" t="str">
        <f aca="false">IF($G786="","",IF($G786&lt;=5,"Ha","Yo'q"))</f>
        <v/>
      </c>
      <c r="I786" s="12"/>
      <c r="J786" s="12"/>
      <c r="K786" s="28" t="n">
        <f aca="false">IF(AND($C786&lt;&gt;"",$H786="Ha",$B786&gt;=Boshqaruv!$C$9,$B786&lt;=Boshqaruv!$C$10),IF(COUNTIFS($C$4:$C785,$C786,$H$4:$H785,"Ha",$B$4:$B785,"&gt;="&amp;Boshqaruv!$C$9,$B$4:$B785,"&lt;="&amp;Boshqaruv!$C$10)=0,1,0),0)</f>
        <v>0</v>
      </c>
    </row>
    <row r="787" customFormat="false" ht="15" hidden="false" customHeight="false" outlineLevel="0" collapsed="false">
      <c r="A787" s="8" t="n">
        <v>783</v>
      </c>
      <c r="B787" s="13"/>
      <c r="C787" s="25"/>
      <c r="D787" s="26" t="str">
        <f aca="false">IF($C787="","",IFERROR(IF(INDEX(Bolalar!$B$5:$B$1804,MATCH($C787,Bolalar!$I$5:$I$1804,0))="","",INDEX(Bolalar!$B$5:$B$1804,MATCH($C787,Bolalar!$I$5:$I$1804,0))),""))</f>
        <v/>
      </c>
      <c r="E787" s="15" t="str">
        <f aca="false">IF($C787="","",IFERROR(IF(INDEX(Bolalar!$C$5:$C$1804,MATCH($C787,Bolalar!$I$5:$I$1804,0))="","",INDEX(Bolalar!$C$5:$C$1804,MATCH($C787,Bolalar!$I$5:$I$1804,0))),""))</f>
        <v/>
      </c>
      <c r="F787" s="24"/>
      <c r="G787" s="14" t="str">
        <f aca="false">IF(OR($E787="",$B787=""),"",INT(($B787-$E787)/365.25))</f>
        <v/>
      </c>
      <c r="H787" s="14" t="str">
        <f aca="false">IF($G787="","",IF($G787&lt;=5,"Ha","Yo'q"))</f>
        <v/>
      </c>
      <c r="I787" s="12"/>
      <c r="J787" s="12"/>
      <c r="K787" s="28" t="n">
        <f aca="false">IF(AND($C787&lt;&gt;"",$H787="Ha",$B787&gt;=Boshqaruv!$C$9,$B787&lt;=Boshqaruv!$C$10),IF(COUNTIFS($C$4:$C786,$C787,$H$4:$H786,"Ha",$B$4:$B786,"&gt;="&amp;Boshqaruv!$C$9,$B$4:$B786,"&lt;="&amp;Boshqaruv!$C$10)=0,1,0),0)</f>
        <v>0</v>
      </c>
    </row>
    <row r="788" customFormat="false" ht="15" hidden="false" customHeight="false" outlineLevel="0" collapsed="false">
      <c r="A788" s="8" t="n">
        <v>784</v>
      </c>
      <c r="B788" s="13"/>
      <c r="C788" s="25"/>
      <c r="D788" s="26" t="str">
        <f aca="false">IF($C788="","",IFERROR(IF(INDEX(Bolalar!$B$5:$B$1804,MATCH($C788,Bolalar!$I$5:$I$1804,0))="","",INDEX(Bolalar!$B$5:$B$1804,MATCH($C788,Bolalar!$I$5:$I$1804,0))),""))</f>
        <v/>
      </c>
      <c r="E788" s="15" t="str">
        <f aca="false">IF($C788="","",IFERROR(IF(INDEX(Bolalar!$C$5:$C$1804,MATCH($C788,Bolalar!$I$5:$I$1804,0))="","",INDEX(Bolalar!$C$5:$C$1804,MATCH($C788,Bolalar!$I$5:$I$1804,0))),""))</f>
        <v/>
      </c>
      <c r="F788" s="24"/>
      <c r="G788" s="14" t="str">
        <f aca="false">IF(OR($E788="",$B788=""),"",INT(($B788-$E788)/365.25))</f>
        <v/>
      </c>
      <c r="H788" s="14" t="str">
        <f aca="false">IF($G788="","",IF($G788&lt;=5,"Ha","Yo'q"))</f>
        <v/>
      </c>
      <c r="I788" s="12"/>
      <c r="J788" s="12"/>
      <c r="K788" s="28" t="n">
        <f aca="false">IF(AND($C788&lt;&gt;"",$H788="Ha",$B788&gt;=Boshqaruv!$C$9,$B788&lt;=Boshqaruv!$C$10),IF(COUNTIFS($C$4:$C787,$C788,$H$4:$H787,"Ha",$B$4:$B787,"&gt;="&amp;Boshqaruv!$C$9,$B$4:$B787,"&lt;="&amp;Boshqaruv!$C$10)=0,1,0),0)</f>
        <v>0</v>
      </c>
    </row>
    <row r="789" customFormat="false" ht="15" hidden="false" customHeight="false" outlineLevel="0" collapsed="false">
      <c r="A789" s="8" t="n">
        <v>785</v>
      </c>
      <c r="B789" s="13"/>
      <c r="C789" s="25"/>
      <c r="D789" s="26" t="str">
        <f aca="false">IF($C789="","",IFERROR(IF(INDEX(Bolalar!$B$5:$B$1804,MATCH($C789,Bolalar!$I$5:$I$1804,0))="","",INDEX(Bolalar!$B$5:$B$1804,MATCH($C789,Bolalar!$I$5:$I$1804,0))),""))</f>
        <v/>
      </c>
      <c r="E789" s="15" t="str">
        <f aca="false">IF($C789="","",IFERROR(IF(INDEX(Bolalar!$C$5:$C$1804,MATCH($C789,Bolalar!$I$5:$I$1804,0))="","",INDEX(Bolalar!$C$5:$C$1804,MATCH($C789,Bolalar!$I$5:$I$1804,0))),""))</f>
        <v/>
      </c>
      <c r="F789" s="24"/>
      <c r="G789" s="14" t="str">
        <f aca="false">IF(OR($E789="",$B789=""),"",INT(($B789-$E789)/365.25))</f>
        <v/>
      </c>
      <c r="H789" s="14" t="str">
        <f aca="false">IF($G789="","",IF($G789&lt;=5,"Ha","Yo'q"))</f>
        <v/>
      </c>
      <c r="I789" s="12"/>
      <c r="J789" s="12"/>
      <c r="K789" s="28" t="n">
        <f aca="false">IF(AND($C789&lt;&gt;"",$H789="Ha",$B789&gt;=Boshqaruv!$C$9,$B789&lt;=Boshqaruv!$C$10),IF(COUNTIFS($C$4:$C788,$C789,$H$4:$H788,"Ha",$B$4:$B788,"&gt;="&amp;Boshqaruv!$C$9,$B$4:$B788,"&lt;="&amp;Boshqaruv!$C$10)=0,1,0),0)</f>
        <v>0</v>
      </c>
    </row>
    <row r="790" customFormat="false" ht="15" hidden="false" customHeight="false" outlineLevel="0" collapsed="false">
      <c r="A790" s="8" t="n">
        <v>786</v>
      </c>
      <c r="B790" s="13"/>
      <c r="C790" s="25"/>
      <c r="D790" s="26" t="str">
        <f aca="false">IF($C790="","",IFERROR(IF(INDEX(Bolalar!$B$5:$B$1804,MATCH($C790,Bolalar!$I$5:$I$1804,0))="","",INDEX(Bolalar!$B$5:$B$1804,MATCH($C790,Bolalar!$I$5:$I$1804,0))),""))</f>
        <v/>
      </c>
      <c r="E790" s="15" t="str">
        <f aca="false">IF($C790="","",IFERROR(IF(INDEX(Bolalar!$C$5:$C$1804,MATCH($C790,Bolalar!$I$5:$I$1804,0))="","",INDEX(Bolalar!$C$5:$C$1804,MATCH($C790,Bolalar!$I$5:$I$1804,0))),""))</f>
        <v/>
      </c>
      <c r="F790" s="24"/>
      <c r="G790" s="14" t="str">
        <f aca="false">IF(OR($E790="",$B790=""),"",INT(($B790-$E790)/365.25))</f>
        <v/>
      </c>
      <c r="H790" s="14" t="str">
        <f aca="false">IF($G790="","",IF($G790&lt;=5,"Ha","Yo'q"))</f>
        <v/>
      </c>
      <c r="I790" s="12"/>
      <c r="J790" s="12"/>
      <c r="K790" s="28" t="n">
        <f aca="false">IF(AND($C790&lt;&gt;"",$H790="Ha",$B790&gt;=Boshqaruv!$C$9,$B790&lt;=Boshqaruv!$C$10),IF(COUNTIFS($C$4:$C789,$C790,$H$4:$H789,"Ha",$B$4:$B789,"&gt;="&amp;Boshqaruv!$C$9,$B$4:$B789,"&lt;="&amp;Boshqaruv!$C$10)=0,1,0),0)</f>
        <v>0</v>
      </c>
    </row>
    <row r="791" customFormat="false" ht="15" hidden="false" customHeight="false" outlineLevel="0" collapsed="false">
      <c r="A791" s="8" t="n">
        <v>787</v>
      </c>
      <c r="B791" s="13"/>
      <c r="C791" s="25"/>
      <c r="D791" s="26" t="str">
        <f aca="false">IF($C791="","",IFERROR(IF(INDEX(Bolalar!$B$5:$B$1804,MATCH($C791,Bolalar!$I$5:$I$1804,0))="","",INDEX(Bolalar!$B$5:$B$1804,MATCH($C791,Bolalar!$I$5:$I$1804,0))),""))</f>
        <v/>
      </c>
      <c r="E791" s="15" t="str">
        <f aca="false">IF($C791="","",IFERROR(IF(INDEX(Bolalar!$C$5:$C$1804,MATCH($C791,Bolalar!$I$5:$I$1804,0))="","",INDEX(Bolalar!$C$5:$C$1804,MATCH($C791,Bolalar!$I$5:$I$1804,0))),""))</f>
        <v/>
      </c>
      <c r="F791" s="24"/>
      <c r="G791" s="14" t="str">
        <f aca="false">IF(OR($E791="",$B791=""),"",INT(($B791-$E791)/365.25))</f>
        <v/>
      </c>
      <c r="H791" s="14" t="str">
        <f aca="false">IF($G791="","",IF($G791&lt;=5,"Ha","Yo'q"))</f>
        <v/>
      </c>
      <c r="I791" s="12"/>
      <c r="J791" s="12"/>
      <c r="K791" s="28" t="n">
        <f aca="false">IF(AND($C791&lt;&gt;"",$H791="Ha",$B791&gt;=Boshqaruv!$C$9,$B791&lt;=Boshqaruv!$C$10),IF(COUNTIFS($C$4:$C790,$C791,$H$4:$H790,"Ha",$B$4:$B790,"&gt;="&amp;Boshqaruv!$C$9,$B$4:$B790,"&lt;="&amp;Boshqaruv!$C$10)=0,1,0),0)</f>
        <v>0</v>
      </c>
    </row>
    <row r="792" customFormat="false" ht="15" hidden="false" customHeight="false" outlineLevel="0" collapsed="false">
      <c r="A792" s="8" t="n">
        <v>788</v>
      </c>
      <c r="B792" s="13"/>
      <c r="C792" s="25"/>
      <c r="D792" s="26" t="str">
        <f aca="false">IF($C792="","",IFERROR(IF(INDEX(Bolalar!$B$5:$B$1804,MATCH($C792,Bolalar!$I$5:$I$1804,0))="","",INDEX(Bolalar!$B$5:$B$1804,MATCH($C792,Bolalar!$I$5:$I$1804,0))),""))</f>
        <v/>
      </c>
      <c r="E792" s="15" t="str">
        <f aca="false">IF($C792="","",IFERROR(IF(INDEX(Bolalar!$C$5:$C$1804,MATCH($C792,Bolalar!$I$5:$I$1804,0))="","",INDEX(Bolalar!$C$5:$C$1804,MATCH($C792,Bolalar!$I$5:$I$1804,0))),""))</f>
        <v/>
      </c>
      <c r="F792" s="24"/>
      <c r="G792" s="14" t="str">
        <f aca="false">IF(OR($E792="",$B792=""),"",INT(($B792-$E792)/365.25))</f>
        <v/>
      </c>
      <c r="H792" s="14" t="str">
        <f aca="false">IF($G792="","",IF($G792&lt;=5,"Ha","Yo'q"))</f>
        <v/>
      </c>
      <c r="I792" s="12"/>
      <c r="J792" s="12"/>
      <c r="K792" s="28" t="n">
        <f aca="false">IF(AND($C792&lt;&gt;"",$H792="Ha",$B792&gt;=Boshqaruv!$C$9,$B792&lt;=Boshqaruv!$C$10),IF(COUNTIFS($C$4:$C791,$C792,$H$4:$H791,"Ha",$B$4:$B791,"&gt;="&amp;Boshqaruv!$C$9,$B$4:$B791,"&lt;="&amp;Boshqaruv!$C$10)=0,1,0),0)</f>
        <v>0</v>
      </c>
    </row>
    <row r="793" customFormat="false" ht="15" hidden="false" customHeight="false" outlineLevel="0" collapsed="false">
      <c r="A793" s="8" t="n">
        <v>789</v>
      </c>
      <c r="B793" s="13"/>
      <c r="C793" s="25"/>
      <c r="D793" s="26" t="str">
        <f aca="false">IF($C793="","",IFERROR(IF(INDEX(Bolalar!$B$5:$B$1804,MATCH($C793,Bolalar!$I$5:$I$1804,0))="","",INDEX(Bolalar!$B$5:$B$1804,MATCH($C793,Bolalar!$I$5:$I$1804,0))),""))</f>
        <v/>
      </c>
      <c r="E793" s="15" t="str">
        <f aca="false">IF($C793="","",IFERROR(IF(INDEX(Bolalar!$C$5:$C$1804,MATCH($C793,Bolalar!$I$5:$I$1804,0))="","",INDEX(Bolalar!$C$5:$C$1804,MATCH($C793,Bolalar!$I$5:$I$1804,0))),""))</f>
        <v/>
      </c>
      <c r="F793" s="24"/>
      <c r="G793" s="14" t="str">
        <f aca="false">IF(OR($E793="",$B793=""),"",INT(($B793-$E793)/365.25))</f>
        <v/>
      </c>
      <c r="H793" s="14" t="str">
        <f aca="false">IF($G793="","",IF($G793&lt;=5,"Ha","Yo'q"))</f>
        <v/>
      </c>
      <c r="I793" s="12"/>
      <c r="J793" s="12"/>
      <c r="K793" s="28" t="n">
        <f aca="false">IF(AND($C793&lt;&gt;"",$H793="Ha",$B793&gt;=Boshqaruv!$C$9,$B793&lt;=Boshqaruv!$C$10),IF(COUNTIFS($C$4:$C792,$C793,$H$4:$H792,"Ha",$B$4:$B792,"&gt;="&amp;Boshqaruv!$C$9,$B$4:$B792,"&lt;="&amp;Boshqaruv!$C$10)=0,1,0),0)</f>
        <v>0</v>
      </c>
    </row>
    <row r="794" customFormat="false" ht="15" hidden="false" customHeight="false" outlineLevel="0" collapsed="false">
      <c r="A794" s="8" t="n">
        <v>790</v>
      </c>
      <c r="B794" s="13"/>
      <c r="C794" s="25"/>
      <c r="D794" s="26" t="str">
        <f aca="false">IF($C794="","",IFERROR(IF(INDEX(Bolalar!$B$5:$B$1804,MATCH($C794,Bolalar!$I$5:$I$1804,0))="","",INDEX(Bolalar!$B$5:$B$1804,MATCH($C794,Bolalar!$I$5:$I$1804,0))),""))</f>
        <v/>
      </c>
      <c r="E794" s="15" t="str">
        <f aca="false">IF($C794="","",IFERROR(IF(INDEX(Bolalar!$C$5:$C$1804,MATCH($C794,Bolalar!$I$5:$I$1804,0))="","",INDEX(Bolalar!$C$5:$C$1804,MATCH($C794,Bolalar!$I$5:$I$1804,0))),""))</f>
        <v/>
      </c>
      <c r="F794" s="24"/>
      <c r="G794" s="14" t="str">
        <f aca="false">IF(OR($E794="",$B794=""),"",INT(($B794-$E794)/365.25))</f>
        <v/>
      </c>
      <c r="H794" s="14" t="str">
        <f aca="false">IF($G794="","",IF($G794&lt;=5,"Ha","Yo'q"))</f>
        <v/>
      </c>
      <c r="I794" s="12"/>
      <c r="J794" s="12"/>
      <c r="K794" s="28" t="n">
        <f aca="false">IF(AND($C794&lt;&gt;"",$H794="Ha",$B794&gt;=Boshqaruv!$C$9,$B794&lt;=Boshqaruv!$C$10),IF(COUNTIFS($C$4:$C793,$C794,$H$4:$H793,"Ha",$B$4:$B793,"&gt;="&amp;Boshqaruv!$C$9,$B$4:$B793,"&lt;="&amp;Boshqaruv!$C$10)=0,1,0),0)</f>
        <v>0</v>
      </c>
    </row>
    <row r="795" customFormat="false" ht="15" hidden="false" customHeight="false" outlineLevel="0" collapsed="false">
      <c r="A795" s="8" t="n">
        <v>791</v>
      </c>
      <c r="B795" s="13"/>
      <c r="C795" s="25"/>
      <c r="D795" s="26" t="str">
        <f aca="false">IF($C795="","",IFERROR(IF(INDEX(Bolalar!$B$5:$B$1804,MATCH($C795,Bolalar!$I$5:$I$1804,0))="","",INDEX(Bolalar!$B$5:$B$1804,MATCH($C795,Bolalar!$I$5:$I$1804,0))),""))</f>
        <v/>
      </c>
      <c r="E795" s="15" t="str">
        <f aca="false">IF($C795="","",IFERROR(IF(INDEX(Bolalar!$C$5:$C$1804,MATCH($C795,Bolalar!$I$5:$I$1804,0))="","",INDEX(Bolalar!$C$5:$C$1804,MATCH($C795,Bolalar!$I$5:$I$1804,0))),""))</f>
        <v/>
      </c>
      <c r="F795" s="24"/>
      <c r="G795" s="14" t="str">
        <f aca="false">IF(OR($E795="",$B795=""),"",INT(($B795-$E795)/365.25))</f>
        <v/>
      </c>
      <c r="H795" s="14" t="str">
        <f aca="false">IF($G795="","",IF($G795&lt;=5,"Ha","Yo'q"))</f>
        <v/>
      </c>
      <c r="I795" s="12"/>
      <c r="J795" s="12"/>
      <c r="K795" s="28" t="n">
        <f aca="false">IF(AND($C795&lt;&gt;"",$H795="Ha",$B795&gt;=Boshqaruv!$C$9,$B795&lt;=Boshqaruv!$C$10),IF(COUNTIFS($C$4:$C794,$C795,$H$4:$H794,"Ha",$B$4:$B794,"&gt;="&amp;Boshqaruv!$C$9,$B$4:$B794,"&lt;="&amp;Boshqaruv!$C$10)=0,1,0),0)</f>
        <v>0</v>
      </c>
    </row>
    <row r="796" customFormat="false" ht="15" hidden="false" customHeight="false" outlineLevel="0" collapsed="false">
      <c r="A796" s="8" t="n">
        <v>792</v>
      </c>
      <c r="B796" s="13"/>
      <c r="C796" s="25"/>
      <c r="D796" s="26" t="str">
        <f aca="false">IF($C796="","",IFERROR(IF(INDEX(Bolalar!$B$5:$B$1804,MATCH($C796,Bolalar!$I$5:$I$1804,0))="","",INDEX(Bolalar!$B$5:$B$1804,MATCH($C796,Bolalar!$I$5:$I$1804,0))),""))</f>
        <v/>
      </c>
      <c r="E796" s="15" t="str">
        <f aca="false">IF($C796="","",IFERROR(IF(INDEX(Bolalar!$C$5:$C$1804,MATCH($C796,Bolalar!$I$5:$I$1804,0))="","",INDEX(Bolalar!$C$5:$C$1804,MATCH($C796,Bolalar!$I$5:$I$1804,0))),""))</f>
        <v/>
      </c>
      <c r="F796" s="24"/>
      <c r="G796" s="14" t="str">
        <f aca="false">IF(OR($E796="",$B796=""),"",INT(($B796-$E796)/365.25))</f>
        <v/>
      </c>
      <c r="H796" s="14" t="str">
        <f aca="false">IF($G796="","",IF($G796&lt;=5,"Ha","Yo'q"))</f>
        <v/>
      </c>
      <c r="I796" s="12"/>
      <c r="J796" s="12"/>
      <c r="K796" s="28" t="n">
        <f aca="false">IF(AND($C796&lt;&gt;"",$H796="Ha",$B796&gt;=Boshqaruv!$C$9,$B796&lt;=Boshqaruv!$C$10),IF(COUNTIFS($C$4:$C795,$C796,$H$4:$H795,"Ha",$B$4:$B795,"&gt;="&amp;Boshqaruv!$C$9,$B$4:$B795,"&lt;="&amp;Boshqaruv!$C$10)=0,1,0),0)</f>
        <v>0</v>
      </c>
    </row>
    <row r="797" customFormat="false" ht="15" hidden="false" customHeight="false" outlineLevel="0" collapsed="false">
      <c r="A797" s="8" t="n">
        <v>793</v>
      </c>
      <c r="B797" s="13"/>
      <c r="C797" s="25"/>
      <c r="D797" s="26" t="str">
        <f aca="false">IF($C797="","",IFERROR(IF(INDEX(Bolalar!$B$5:$B$1804,MATCH($C797,Bolalar!$I$5:$I$1804,0))="","",INDEX(Bolalar!$B$5:$B$1804,MATCH($C797,Bolalar!$I$5:$I$1804,0))),""))</f>
        <v/>
      </c>
      <c r="E797" s="15" t="str">
        <f aca="false">IF($C797="","",IFERROR(IF(INDEX(Bolalar!$C$5:$C$1804,MATCH($C797,Bolalar!$I$5:$I$1804,0))="","",INDEX(Bolalar!$C$5:$C$1804,MATCH($C797,Bolalar!$I$5:$I$1804,0))),""))</f>
        <v/>
      </c>
      <c r="F797" s="24"/>
      <c r="G797" s="14" t="str">
        <f aca="false">IF(OR($E797="",$B797=""),"",INT(($B797-$E797)/365.25))</f>
        <v/>
      </c>
      <c r="H797" s="14" t="str">
        <f aca="false">IF($G797="","",IF($G797&lt;=5,"Ha","Yo'q"))</f>
        <v/>
      </c>
      <c r="I797" s="12"/>
      <c r="J797" s="12"/>
      <c r="K797" s="28" t="n">
        <f aca="false">IF(AND($C797&lt;&gt;"",$H797="Ha",$B797&gt;=Boshqaruv!$C$9,$B797&lt;=Boshqaruv!$C$10),IF(COUNTIFS($C$4:$C796,$C797,$H$4:$H796,"Ha",$B$4:$B796,"&gt;="&amp;Boshqaruv!$C$9,$B$4:$B796,"&lt;="&amp;Boshqaruv!$C$10)=0,1,0),0)</f>
        <v>0</v>
      </c>
    </row>
    <row r="798" customFormat="false" ht="15" hidden="false" customHeight="false" outlineLevel="0" collapsed="false">
      <c r="A798" s="8" t="n">
        <v>794</v>
      </c>
      <c r="B798" s="13"/>
      <c r="C798" s="25"/>
      <c r="D798" s="26" t="str">
        <f aca="false">IF($C798="","",IFERROR(IF(INDEX(Bolalar!$B$5:$B$1804,MATCH($C798,Bolalar!$I$5:$I$1804,0))="","",INDEX(Bolalar!$B$5:$B$1804,MATCH($C798,Bolalar!$I$5:$I$1804,0))),""))</f>
        <v/>
      </c>
      <c r="E798" s="15" t="str">
        <f aca="false">IF($C798="","",IFERROR(IF(INDEX(Bolalar!$C$5:$C$1804,MATCH($C798,Bolalar!$I$5:$I$1804,0))="","",INDEX(Bolalar!$C$5:$C$1804,MATCH($C798,Bolalar!$I$5:$I$1804,0))),""))</f>
        <v/>
      </c>
      <c r="F798" s="24"/>
      <c r="G798" s="14" t="str">
        <f aca="false">IF(OR($E798="",$B798=""),"",INT(($B798-$E798)/365.25))</f>
        <v/>
      </c>
      <c r="H798" s="14" t="str">
        <f aca="false">IF($G798="","",IF($G798&lt;=5,"Ha","Yo'q"))</f>
        <v/>
      </c>
      <c r="I798" s="12"/>
      <c r="J798" s="12"/>
      <c r="K798" s="28" t="n">
        <f aca="false">IF(AND($C798&lt;&gt;"",$H798="Ha",$B798&gt;=Boshqaruv!$C$9,$B798&lt;=Boshqaruv!$C$10),IF(COUNTIFS($C$4:$C797,$C798,$H$4:$H797,"Ha",$B$4:$B797,"&gt;="&amp;Boshqaruv!$C$9,$B$4:$B797,"&lt;="&amp;Boshqaruv!$C$10)=0,1,0),0)</f>
        <v>0</v>
      </c>
    </row>
    <row r="799" customFormat="false" ht="15" hidden="false" customHeight="false" outlineLevel="0" collapsed="false">
      <c r="A799" s="8" t="n">
        <v>795</v>
      </c>
      <c r="B799" s="13"/>
      <c r="C799" s="25"/>
      <c r="D799" s="26" t="str">
        <f aca="false">IF($C799="","",IFERROR(IF(INDEX(Bolalar!$B$5:$B$1804,MATCH($C799,Bolalar!$I$5:$I$1804,0))="","",INDEX(Bolalar!$B$5:$B$1804,MATCH($C799,Bolalar!$I$5:$I$1804,0))),""))</f>
        <v/>
      </c>
      <c r="E799" s="15" t="str">
        <f aca="false">IF($C799="","",IFERROR(IF(INDEX(Bolalar!$C$5:$C$1804,MATCH($C799,Bolalar!$I$5:$I$1804,0))="","",INDEX(Bolalar!$C$5:$C$1804,MATCH($C799,Bolalar!$I$5:$I$1804,0))),""))</f>
        <v/>
      </c>
      <c r="F799" s="24"/>
      <c r="G799" s="14" t="str">
        <f aca="false">IF(OR($E799="",$B799=""),"",INT(($B799-$E799)/365.25))</f>
        <v/>
      </c>
      <c r="H799" s="14" t="str">
        <f aca="false">IF($G799="","",IF($G799&lt;=5,"Ha","Yo'q"))</f>
        <v/>
      </c>
      <c r="I799" s="12"/>
      <c r="J799" s="12"/>
      <c r="K799" s="28" t="n">
        <f aca="false">IF(AND($C799&lt;&gt;"",$H799="Ha",$B799&gt;=Boshqaruv!$C$9,$B799&lt;=Boshqaruv!$C$10),IF(COUNTIFS($C$4:$C798,$C799,$H$4:$H798,"Ha",$B$4:$B798,"&gt;="&amp;Boshqaruv!$C$9,$B$4:$B798,"&lt;="&amp;Boshqaruv!$C$10)=0,1,0),0)</f>
        <v>0</v>
      </c>
    </row>
    <row r="800" customFormat="false" ht="15" hidden="false" customHeight="false" outlineLevel="0" collapsed="false">
      <c r="A800" s="8" t="n">
        <v>796</v>
      </c>
      <c r="B800" s="13"/>
      <c r="C800" s="25"/>
      <c r="D800" s="26" t="str">
        <f aca="false">IF($C800="","",IFERROR(IF(INDEX(Bolalar!$B$5:$B$1804,MATCH($C800,Bolalar!$I$5:$I$1804,0))="","",INDEX(Bolalar!$B$5:$B$1804,MATCH($C800,Bolalar!$I$5:$I$1804,0))),""))</f>
        <v/>
      </c>
      <c r="E800" s="15" t="str">
        <f aca="false">IF($C800="","",IFERROR(IF(INDEX(Bolalar!$C$5:$C$1804,MATCH($C800,Bolalar!$I$5:$I$1804,0))="","",INDEX(Bolalar!$C$5:$C$1804,MATCH($C800,Bolalar!$I$5:$I$1804,0))),""))</f>
        <v/>
      </c>
      <c r="F800" s="24"/>
      <c r="G800" s="14" t="str">
        <f aca="false">IF(OR($E800="",$B800=""),"",INT(($B800-$E800)/365.25))</f>
        <v/>
      </c>
      <c r="H800" s="14" t="str">
        <f aca="false">IF($G800="","",IF($G800&lt;=5,"Ha","Yo'q"))</f>
        <v/>
      </c>
      <c r="I800" s="12"/>
      <c r="J800" s="12"/>
      <c r="K800" s="28" t="n">
        <f aca="false">IF(AND($C800&lt;&gt;"",$H800="Ha",$B800&gt;=Boshqaruv!$C$9,$B800&lt;=Boshqaruv!$C$10),IF(COUNTIFS($C$4:$C799,$C800,$H$4:$H799,"Ha",$B$4:$B799,"&gt;="&amp;Boshqaruv!$C$9,$B$4:$B799,"&lt;="&amp;Boshqaruv!$C$10)=0,1,0),0)</f>
        <v>0</v>
      </c>
    </row>
    <row r="801" customFormat="false" ht="15" hidden="false" customHeight="false" outlineLevel="0" collapsed="false">
      <c r="A801" s="8" t="n">
        <v>797</v>
      </c>
      <c r="B801" s="13"/>
      <c r="C801" s="25"/>
      <c r="D801" s="26" t="str">
        <f aca="false">IF($C801="","",IFERROR(IF(INDEX(Bolalar!$B$5:$B$1804,MATCH($C801,Bolalar!$I$5:$I$1804,0))="","",INDEX(Bolalar!$B$5:$B$1804,MATCH($C801,Bolalar!$I$5:$I$1804,0))),""))</f>
        <v/>
      </c>
      <c r="E801" s="15" t="str">
        <f aca="false">IF($C801="","",IFERROR(IF(INDEX(Bolalar!$C$5:$C$1804,MATCH($C801,Bolalar!$I$5:$I$1804,0))="","",INDEX(Bolalar!$C$5:$C$1804,MATCH($C801,Bolalar!$I$5:$I$1804,0))),""))</f>
        <v/>
      </c>
      <c r="F801" s="24"/>
      <c r="G801" s="14" t="str">
        <f aca="false">IF(OR($E801="",$B801=""),"",INT(($B801-$E801)/365.25))</f>
        <v/>
      </c>
      <c r="H801" s="14" t="str">
        <f aca="false">IF($G801="","",IF($G801&lt;=5,"Ha","Yo'q"))</f>
        <v/>
      </c>
      <c r="I801" s="12"/>
      <c r="J801" s="12"/>
      <c r="K801" s="28" t="n">
        <f aca="false">IF(AND($C801&lt;&gt;"",$H801="Ha",$B801&gt;=Boshqaruv!$C$9,$B801&lt;=Boshqaruv!$C$10),IF(COUNTIFS($C$4:$C800,$C801,$H$4:$H800,"Ha",$B$4:$B800,"&gt;="&amp;Boshqaruv!$C$9,$B$4:$B800,"&lt;="&amp;Boshqaruv!$C$10)=0,1,0),0)</f>
        <v>0</v>
      </c>
    </row>
    <row r="802" customFormat="false" ht="15" hidden="false" customHeight="false" outlineLevel="0" collapsed="false">
      <c r="A802" s="8" t="n">
        <v>798</v>
      </c>
      <c r="B802" s="13"/>
      <c r="C802" s="25"/>
      <c r="D802" s="26" t="str">
        <f aca="false">IF($C802="","",IFERROR(IF(INDEX(Bolalar!$B$5:$B$1804,MATCH($C802,Bolalar!$I$5:$I$1804,0))="","",INDEX(Bolalar!$B$5:$B$1804,MATCH($C802,Bolalar!$I$5:$I$1804,0))),""))</f>
        <v/>
      </c>
      <c r="E802" s="15" t="str">
        <f aca="false">IF($C802="","",IFERROR(IF(INDEX(Bolalar!$C$5:$C$1804,MATCH($C802,Bolalar!$I$5:$I$1804,0))="","",INDEX(Bolalar!$C$5:$C$1804,MATCH($C802,Bolalar!$I$5:$I$1804,0))),""))</f>
        <v/>
      </c>
      <c r="F802" s="24"/>
      <c r="G802" s="14" t="str">
        <f aca="false">IF(OR($E802="",$B802=""),"",INT(($B802-$E802)/365.25))</f>
        <v/>
      </c>
      <c r="H802" s="14" t="str">
        <f aca="false">IF($G802="","",IF($G802&lt;=5,"Ha","Yo'q"))</f>
        <v/>
      </c>
      <c r="I802" s="12"/>
      <c r="J802" s="12"/>
      <c r="K802" s="28" t="n">
        <f aca="false">IF(AND($C802&lt;&gt;"",$H802="Ha",$B802&gt;=Boshqaruv!$C$9,$B802&lt;=Boshqaruv!$C$10),IF(COUNTIFS($C$4:$C801,$C802,$H$4:$H801,"Ha",$B$4:$B801,"&gt;="&amp;Boshqaruv!$C$9,$B$4:$B801,"&lt;="&amp;Boshqaruv!$C$10)=0,1,0),0)</f>
        <v>0</v>
      </c>
    </row>
    <row r="803" customFormat="false" ht="15" hidden="false" customHeight="false" outlineLevel="0" collapsed="false">
      <c r="A803" s="8" t="n">
        <v>799</v>
      </c>
      <c r="B803" s="13"/>
      <c r="C803" s="25"/>
      <c r="D803" s="26" t="str">
        <f aca="false">IF($C803="","",IFERROR(IF(INDEX(Bolalar!$B$5:$B$1804,MATCH($C803,Bolalar!$I$5:$I$1804,0))="","",INDEX(Bolalar!$B$5:$B$1804,MATCH($C803,Bolalar!$I$5:$I$1804,0))),""))</f>
        <v/>
      </c>
      <c r="E803" s="15" t="str">
        <f aca="false">IF($C803="","",IFERROR(IF(INDEX(Bolalar!$C$5:$C$1804,MATCH($C803,Bolalar!$I$5:$I$1804,0))="","",INDEX(Bolalar!$C$5:$C$1804,MATCH($C803,Bolalar!$I$5:$I$1804,0))),""))</f>
        <v/>
      </c>
      <c r="F803" s="24"/>
      <c r="G803" s="14" t="str">
        <f aca="false">IF(OR($E803="",$B803=""),"",INT(($B803-$E803)/365.25))</f>
        <v/>
      </c>
      <c r="H803" s="14" t="str">
        <f aca="false">IF($G803="","",IF($G803&lt;=5,"Ha","Yo'q"))</f>
        <v/>
      </c>
      <c r="I803" s="12"/>
      <c r="J803" s="12"/>
      <c r="K803" s="28" t="n">
        <f aca="false">IF(AND($C803&lt;&gt;"",$H803="Ha",$B803&gt;=Boshqaruv!$C$9,$B803&lt;=Boshqaruv!$C$10),IF(COUNTIFS($C$4:$C802,$C803,$H$4:$H802,"Ha",$B$4:$B802,"&gt;="&amp;Boshqaruv!$C$9,$B$4:$B802,"&lt;="&amp;Boshqaruv!$C$10)=0,1,0),0)</f>
        <v>0</v>
      </c>
    </row>
    <row r="804" customFormat="false" ht="15" hidden="false" customHeight="false" outlineLevel="0" collapsed="false">
      <c r="A804" s="8" t="n">
        <v>800</v>
      </c>
      <c r="B804" s="13"/>
      <c r="C804" s="25"/>
      <c r="D804" s="26" t="str">
        <f aca="false">IF($C804="","",IFERROR(IF(INDEX(Bolalar!$B$5:$B$1804,MATCH($C804,Bolalar!$I$5:$I$1804,0))="","",INDEX(Bolalar!$B$5:$B$1804,MATCH($C804,Bolalar!$I$5:$I$1804,0))),""))</f>
        <v/>
      </c>
      <c r="E804" s="15" t="str">
        <f aca="false">IF($C804="","",IFERROR(IF(INDEX(Bolalar!$C$5:$C$1804,MATCH($C804,Bolalar!$I$5:$I$1804,0))="","",INDEX(Bolalar!$C$5:$C$1804,MATCH($C804,Bolalar!$I$5:$I$1804,0))),""))</f>
        <v/>
      </c>
      <c r="F804" s="24"/>
      <c r="G804" s="14" t="str">
        <f aca="false">IF(OR($E804="",$B804=""),"",INT(($B804-$E804)/365.25))</f>
        <v/>
      </c>
      <c r="H804" s="14" t="str">
        <f aca="false">IF($G804="","",IF($G804&lt;=5,"Ha","Yo'q"))</f>
        <v/>
      </c>
      <c r="I804" s="12"/>
      <c r="J804" s="12"/>
      <c r="K804" s="28" t="n">
        <f aca="false">IF(AND($C804&lt;&gt;"",$H804="Ha",$B804&gt;=Boshqaruv!$C$9,$B804&lt;=Boshqaruv!$C$10),IF(COUNTIFS($C$4:$C803,$C804,$H$4:$H803,"Ha",$B$4:$B803,"&gt;="&amp;Boshqaruv!$C$9,$B$4:$B803,"&lt;="&amp;Boshqaruv!$C$10)=0,1,0),0)</f>
        <v>0</v>
      </c>
    </row>
    <row r="805" customFormat="false" ht="15" hidden="false" customHeight="false" outlineLevel="0" collapsed="false">
      <c r="A805" s="8" t="n">
        <v>801</v>
      </c>
      <c r="B805" s="13"/>
      <c r="C805" s="25"/>
      <c r="D805" s="26" t="str">
        <f aca="false">IF($C805="","",IFERROR(IF(INDEX(Bolalar!$B$5:$B$1804,MATCH($C805,Bolalar!$I$5:$I$1804,0))="","",INDEX(Bolalar!$B$5:$B$1804,MATCH($C805,Bolalar!$I$5:$I$1804,0))),""))</f>
        <v/>
      </c>
      <c r="E805" s="15" t="str">
        <f aca="false">IF($C805="","",IFERROR(IF(INDEX(Bolalar!$C$5:$C$1804,MATCH($C805,Bolalar!$I$5:$I$1804,0))="","",INDEX(Bolalar!$C$5:$C$1804,MATCH($C805,Bolalar!$I$5:$I$1804,0))),""))</f>
        <v/>
      </c>
      <c r="F805" s="24"/>
      <c r="G805" s="14" t="str">
        <f aca="false">IF(OR($E805="",$B805=""),"",INT(($B805-$E805)/365.25))</f>
        <v/>
      </c>
      <c r="H805" s="14" t="str">
        <f aca="false">IF($G805="","",IF($G805&lt;=5,"Ha","Yo'q"))</f>
        <v/>
      </c>
      <c r="I805" s="12"/>
      <c r="J805" s="12"/>
      <c r="K805" s="28" t="n">
        <f aca="false">IF(AND($C805&lt;&gt;"",$H805="Ha",$B805&gt;=Boshqaruv!$C$9,$B805&lt;=Boshqaruv!$C$10),IF(COUNTIFS($C$4:$C804,$C805,$H$4:$H804,"Ha",$B$4:$B804,"&gt;="&amp;Boshqaruv!$C$9,$B$4:$B804,"&lt;="&amp;Boshqaruv!$C$10)=0,1,0),0)</f>
        <v>0</v>
      </c>
    </row>
    <row r="806" customFormat="false" ht="15" hidden="false" customHeight="false" outlineLevel="0" collapsed="false">
      <c r="A806" s="8" t="n">
        <v>802</v>
      </c>
      <c r="B806" s="13"/>
      <c r="C806" s="25"/>
      <c r="D806" s="26" t="str">
        <f aca="false">IF($C806="","",IFERROR(IF(INDEX(Bolalar!$B$5:$B$1804,MATCH($C806,Bolalar!$I$5:$I$1804,0))="","",INDEX(Bolalar!$B$5:$B$1804,MATCH($C806,Bolalar!$I$5:$I$1804,0))),""))</f>
        <v/>
      </c>
      <c r="E806" s="15" t="str">
        <f aca="false">IF($C806="","",IFERROR(IF(INDEX(Bolalar!$C$5:$C$1804,MATCH($C806,Bolalar!$I$5:$I$1804,0))="","",INDEX(Bolalar!$C$5:$C$1804,MATCH($C806,Bolalar!$I$5:$I$1804,0))),""))</f>
        <v/>
      </c>
      <c r="F806" s="24"/>
      <c r="G806" s="14" t="str">
        <f aca="false">IF(OR($E806="",$B806=""),"",INT(($B806-$E806)/365.25))</f>
        <v/>
      </c>
      <c r="H806" s="14" t="str">
        <f aca="false">IF($G806="","",IF($G806&lt;=5,"Ha","Yo'q"))</f>
        <v/>
      </c>
      <c r="I806" s="12"/>
      <c r="J806" s="12"/>
      <c r="K806" s="28" t="n">
        <f aca="false">IF(AND($C806&lt;&gt;"",$H806="Ha",$B806&gt;=Boshqaruv!$C$9,$B806&lt;=Boshqaruv!$C$10),IF(COUNTIFS($C$4:$C805,$C806,$H$4:$H805,"Ha",$B$4:$B805,"&gt;="&amp;Boshqaruv!$C$9,$B$4:$B805,"&lt;="&amp;Boshqaruv!$C$10)=0,1,0),0)</f>
        <v>0</v>
      </c>
    </row>
    <row r="807" customFormat="false" ht="15" hidden="false" customHeight="false" outlineLevel="0" collapsed="false">
      <c r="A807" s="8" t="n">
        <v>803</v>
      </c>
      <c r="B807" s="13"/>
      <c r="C807" s="25"/>
      <c r="D807" s="26" t="str">
        <f aca="false">IF($C807="","",IFERROR(IF(INDEX(Bolalar!$B$5:$B$1804,MATCH($C807,Bolalar!$I$5:$I$1804,0))="","",INDEX(Bolalar!$B$5:$B$1804,MATCH($C807,Bolalar!$I$5:$I$1804,0))),""))</f>
        <v/>
      </c>
      <c r="E807" s="15" t="str">
        <f aca="false">IF($C807="","",IFERROR(IF(INDEX(Bolalar!$C$5:$C$1804,MATCH($C807,Bolalar!$I$5:$I$1804,0))="","",INDEX(Bolalar!$C$5:$C$1804,MATCH($C807,Bolalar!$I$5:$I$1804,0))),""))</f>
        <v/>
      </c>
      <c r="F807" s="24"/>
      <c r="G807" s="14" t="str">
        <f aca="false">IF(OR($E807="",$B807=""),"",INT(($B807-$E807)/365.25))</f>
        <v/>
      </c>
      <c r="H807" s="14" t="str">
        <f aca="false">IF($G807="","",IF($G807&lt;=5,"Ha","Yo'q"))</f>
        <v/>
      </c>
      <c r="I807" s="12"/>
      <c r="J807" s="12"/>
      <c r="K807" s="28" t="n">
        <f aca="false">IF(AND($C807&lt;&gt;"",$H807="Ha",$B807&gt;=Boshqaruv!$C$9,$B807&lt;=Boshqaruv!$C$10),IF(COUNTIFS($C$4:$C806,$C807,$H$4:$H806,"Ha",$B$4:$B806,"&gt;="&amp;Boshqaruv!$C$9,$B$4:$B806,"&lt;="&amp;Boshqaruv!$C$10)=0,1,0),0)</f>
        <v>0</v>
      </c>
    </row>
    <row r="808" customFormat="false" ht="15" hidden="false" customHeight="false" outlineLevel="0" collapsed="false">
      <c r="A808" s="8" t="n">
        <v>804</v>
      </c>
      <c r="B808" s="13"/>
      <c r="C808" s="25"/>
      <c r="D808" s="26" t="str">
        <f aca="false">IF($C808="","",IFERROR(IF(INDEX(Bolalar!$B$5:$B$1804,MATCH($C808,Bolalar!$I$5:$I$1804,0))="","",INDEX(Bolalar!$B$5:$B$1804,MATCH($C808,Bolalar!$I$5:$I$1804,0))),""))</f>
        <v/>
      </c>
      <c r="E808" s="15" t="str">
        <f aca="false">IF($C808="","",IFERROR(IF(INDEX(Bolalar!$C$5:$C$1804,MATCH($C808,Bolalar!$I$5:$I$1804,0))="","",INDEX(Bolalar!$C$5:$C$1804,MATCH($C808,Bolalar!$I$5:$I$1804,0))),""))</f>
        <v/>
      </c>
      <c r="F808" s="24"/>
      <c r="G808" s="14" t="str">
        <f aca="false">IF(OR($E808="",$B808=""),"",INT(($B808-$E808)/365.25))</f>
        <v/>
      </c>
      <c r="H808" s="14" t="str">
        <f aca="false">IF($G808="","",IF($G808&lt;=5,"Ha","Yo'q"))</f>
        <v/>
      </c>
      <c r="I808" s="12"/>
      <c r="J808" s="12"/>
      <c r="K808" s="28" t="n">
        <f aca="false">IF(AND($C808&lt;&gt;"",$H808="Ha",$B808&gt;=Boshqaruv!$C$9,$B808&lt;=Boshqaruv!$C$10),IF(COUNTIFS($C$4:$C807,$C808,$H$4:$H807,"Ha",$B$4:$B807,"&gt;="&amp;Boshqaruv!$C$9,$B$4:$B807,"&lt;="&amp;Boshqaruv!$C$10)=0,1,0),0)</f>
        <v>0</v>
      </c>
    </row>
    <row r="809" customFormat="false" ht="15" hidden="false" customHeight="false" outlineLevel="0" collapsed="false">
      <c r="A809" s="8" t="n">
        <v>805</v>
      </c>
      <c r="B809" s="13"/>
      <c r="C809" s="25"/>
      <c r="D809" s="26" t="str">
        <f aca="false">IF($C809="","",IFERROR(IF(INDEX(Bolalar!$B$5:$B$1804,MATCH($C809,Bolalar!$I$5:$I$1804,0))="","",INDEX(Bolalar!$B$5:$B$1804,MATCH($C809,Bolalar!$I$5:$I$1804,0))),""))</f>
        <v/>
      </c>
      <c r="E809" s="15" t="str">
        <f aca="false">IF($C809="","",IFERROR(IF(INDEX(Bolalar!$C$5:$C$1804,MATCH($C809,Bolalar!$I$5:$I$1804,0))="","",INDEX(Bolalar!$C$5:$C$1804,MATCH($C809,Bolalar!$I$5:$I$1804,0))),""))</f>
        <v/>
      </c>
      <c r="F809" s="24"/>
      <c r="G809" s="14" t="str">
        <f aca="false">IF(OR($E809="",$B809=""),"",INT(($B809-$E809)/365.25))</f>
        <v/>
      </c>
      <c r="H809" s="14" t="str">
        <f aca="false">IF($G809="","",IF($G809&lt;=5,"Ha","Yo'q"))</f>
        <v/>
      </c>
      <c r="I809" s="12"/>
      <c r="J809" s="12"/>
      <c r="K809" s="28" t="n">
        <f aca="false">IF(AND($C809&lt;&gt;"",$H809="Ha",$B809&gt;=Boshqaruv!$C$9,$B809&lt;=Boshqaruv!$C$10),IF(COUNTIFS($C$4:$C808,$C809,$H$4:$H808,"Ha",$B$4:$B808,"&gt;="&amp;Boshqaruv!$C$9,$B$4:$B808,"&lt;="&amp;Boshqaruv!$C$10)=0,1,0),0)</f>
        <v>0</v>
      </c>
    </row>
    <row r="810" customFormat="false" ht="15" hidden="false" customHeight="false" outlineLevel="0" collapsed="false">
      <c r="A810" s="8" t="n">
        <v>806</v>
      </c>
      <c r="B810" s="13"/>
      <c r="C810" s="25"/>
      <c r="D810" s="26" t="str">
        <f aca="false">IF($C810="","",IFERROR(IF(INDEX(Bolalar!$B$5:$B$1804,MATCH($C810,Bolalar!$I$5:$I$1804,0))="","",INDEX(Bolalar!$B$5:$B$1804,MATCH($C810,Bolalar!$I$5:$I$1804,0))),""))</f>
        <v/>
      </c>
      <c r="E810" s="15" t="str">
        <f aca="false">IF($C810="","",IFERROR(IF(INDEX(Bolalar!$C$5:$C$1804,MATCH($C810,Bolalar!$I$5:$I$1804,0))="","",INDEX(Bolalar!$C$5:$C$1804,MATCH($C810,Bolalar!$I$5:$I$1804,0))),""))</f>
        <v/>
      </c>
      <c r="F810" s="24"/>
      <c r="G810" s="14" t="str">
        <f aca="false">IF(OR($E810="",$B810=""),"",INT(($B810-$E810)/365.25))</f>
        <v/>
      </c>
      <c r="H810" s="14" t="str">
        <f aca="false">IF($G810="","",IF($G810&lt;=5,"Ha","Yo'q"))</f>
        <v/>
      </c>
      <c r="I810" s="12"/>
      <c r="J810" s="12"/>
      <c r="K810" s="28" t="n">
        <f aca="false">IF(AND($C810&lt;&gt;"",$H810="Ha",$B810&gt;=Boshqaruv!$C$9,$B810&lt;=Boshqaruv!$C$10),IF(COUNTIFS($C$4:$C809,$C810,$H$4:$H809,"Ha",$B$4:$B809,"&gt;="&amp;Boshqaruv!$C$9,$B$4:$B809,"&lt;="&amp;Boshqaruv!$C$10)=0,1,0),0)</f>
        <v>0</v>
      </c>
    </row>
    <row r="811" customFormat="false" ht="15" hidden="false" customHeight="false" outlineLevel="0" collapsed="false">
      <c r="A811" s="8" t="n">
        <v>807</v>
      </c>
      <c r="B811" s="13"/>
      <c r="C811" s="25"/>
      <c r="D811" s="26" t="str">
        <f aca="false">IF($C811="","",IFERROR(IF(INDEX(Bolalar!$B$5:$B$1804,MATCH($C811,Bolalar!$I$5:$I$1804,0))="","",INDEX(Bolalar!$B$5:$B$1804,MATCH($C811,Bolalar!$I$5:$I$1804,0))),""))</f>
        <v/>
      </c>
      <c r="E811" s="15" t="str">
        <f aca="false">IF($C811="","",IFERROR(IF(INDEX(Bolalar!$C$5:$C$1804,MATCH($C811,Bolalar!$I$5:$I$1804,0))="","",INDEX(Bolalar!$C$5:$C$1804,MATCH($C811,Bolalar!$I$5:$I$1804,0))),""))</f>
        <v/>
      </c>
      <c r="F811" s="24"/>
      <c r="G811" s="14" t="str">
        <f aca="false">IF(OR($E811="",$B811=""),"",INT(($B811-$E811)/365.25))</f>
        <v/>
      </c>
      <c r="H811" s="14" t="str">
        <f aca="false">IF($G811="","",IF($G811&lt;=5,"Ha","Yo'q"))</f>
        <v/>
      </c>
      <c r="I811" s="12"/>
      <c r="J811" s="12"/>
      <c r="K811" s="28" t="n">
        <f aca="false">IF(AND($C811&lt;&gt;"",$H811="Ha",$B811&gt;=Boshqaruv!$C$9,$B811&lt;=Boshqaruv!$C$10),IF(COUNTIFS($C$4:$C810,$C811,$H$4:$H810,"Ha",$B$4:$B810,"&gt;="&amp;Boshqaruv!$C$9,$B$4:$B810,"&lt;="&amp;Boshqaruv!$C$10)=0,1,0),0)</f>
        <v>0</v>
      </c>
    </row>
    <row r="812" customFormat="false" ht="15" hidden="false" customHeight="false" outlineLevel="0" collapsed="false">
      <c r="A812" s="8" t="n">
        <v>808</v>
      </c>
      <c r="B812" s="13"/>
      <c r="C812" s="25"/>
      <c r="D812" s="26" t="str">
        <f aca="false">IF($C812="","",IFERROR(IF(INDEX(Bolalar!$B$5:$B$1804,MATCH($C812,Bolalar!$I$5:$I$1804,0))="","",INDEX(Bolalar!$B$5:$B$1804,MATCH($C812,Bolalar!$I$5:$I$1804,0))),""))</f>
        <v/>
      </c>
      <c r="E812" s="15" t="str">
        <f aca="false">IF($C812="","",IFERROR(IF(INDEX(Bolalar!$C$5:$C$1804,MATCH($C812,Bolalar!$I$5:$I$1804,0))="","",INDEX(Bolalar!$C$5:$C$1804,MATCH($C812,Bolalar!$I$5:$I$1804,0))),""))</f>
        <v/>
      </c>
      <c r="F812" s="24"/>
      <c r="G812" s="14" t="str">
        <f aca="false">IF(OR($E812="",$B812=""),"",INT(($B812-$E812)/365.25))</f>
        <v/>
      </c>
      <c r="H812" s="14" t="str">
        <f aca="false">IF($G812="","",IF($G812&lt;=5,"Ha","Yo'q"))</f>
        <v/>
      </c>
      <c r="I812" s="12"/>
      <c r="J812" s="12"/>
      <c r="K812" s="28" t="n">
        <f aca="false">IF(AND($C812&lt;&gt;"",$H812="Ha",$B812&gt;=Boshqaruv!$C$9,$B812&lt;=Boshqaruv!$C$10),IF(COUNTIFS($C$4:$C811,$C812,$H$4:$H811,"Ha",$B$4:$B811,"&gt;="&amp;Boshqaruv!$C$9,$B$4:$B811,"&lt;="&amp;Boshqaruv!$C$10)=0,1,0),0)</f>
        <v>0</v>
      </c>
    </row>
    <row r="813" customFormat="false" ht="15" hidden="false" customHeight="false" outlineLevel="0" collapsed="false">
      <c r="A813" s="8" t="n">
        <v>809</v>
      </c>
      <c r="B813" s="13"/>
      <c r="C813" s="25"/>
      <c r="D813" s="26" t="str">
        <f aca="false">IF($C813="","",IFERROR(IF(INDEX(Bolalar!$B$5:$B$1804,MATCH($C813,Bolalar!$I$5:$I$1804,0))="","",INDEX(Bolalar!$B$5:$B$1804,MATCH($C813,Bolalar!$I$5:$I$1804,0))),""))</f>
        <v/>
      </c>
      <c r="E813" s="15" t="str">
        <f aca="false">IF($C813="","",IFERROR(IF(INDEX(Bolalar!$C$5:$C$1804,MATCH($C813,Bolalar!$I$5:$I$1804,0))="","",INDEX(Bolalar!$C$5:$C$1804,MATCH($C813,Bolalar!$I$5:$I$1804,0))),""))</f>
        <v/>
      </c>
      <c r="F813" s="24"/>
      <c r="G813" s="14" t="str">
        <f aca="false">IF(OR($E813="",$B813=""),"",INT(($B813-$E813)/365.25))</f>
        <v/>
      </c>
      <c r="H813" s="14" t="str">
        <f aca="false">IF($G813="","",IF($G813&lt;=5,"Ha","Yo'q"))</f>
        <v/>
      </c>
      <c r="I813" s="12"/>
      <c r="J813" s="12"/>
      <c r="K813" s="28" t="n">
        <f aca="false">IF(AND($C813&lt;&gt;"",$H813="Ha",$B813&gt;=Boshqaruv!$C$9,$B813&lt;=Boshqaruv!$C$10),IF(COUNTIFS($C$4:$C812,$C813,$H$4:$H812,"Ha",$B$4:$B812,"&gt;="&amp;Boshqaruv!$C$9,$B$4:$B812,"&lt;="&amp;Boshqaruv!$C$10)=0,1,0),0)</f>
        <v>0</v>
      </c>
    </row>
    <row r="814" customFormat="false" ht="15" hidden="false" customHeight="false" outlineLevel="0" collapsed="false">
      <c r="A814" s="8" t="n">
        <v>810</v>
      </c>
      <c r="B814" s="13"/>
      <c r="C814" s="25"/>
      <c r="D814" s="26" t="str">
        <f aca="false">IF($C814="","",IFERROR(IF(INDEX(Bolalar!$B$5:$B$1804,MATCH($C814,Bolalar!$I$5:$I$1804,0))="","",INDEX(Bolalar!$B$5:$B$1804,MATCH($C814,Bolalar!$I$5:$I$1804,0))),""))</f>
        <v/>
      </c>
      <c r="E814" s="15" t="str">
        <f aca="false">IF($C814="","",IFERROR(IF(INDEX(Bolalar!$C$5:$C$1804,MATCH($C814,Bolalar!$I$5:$I$1804,0))="","",INDEX(Bolalar!$C$5:$C$1804,MATCH($C814,Bolalar!$I$5:$I$1804,0))),""))</f>
        <v/>
      </c>
      <c r="F814" s="24"/>
      <c r="G814" s="14" t="str">
        <f aca="false">IF(OR($E814="",$B814=""),"",INT(($B814-$E814)/365.25))</f>
        <v/>
      </c>
      <c r="H814" s="14" t="str">
        <f aca="false">IF($G814="","",IF($G814&lt;=5,"Ha","Yo'q"))</f>
        <v/>
      </c>
      <c r="I814" s="12"/>
      <c r="J814" s="12"/>
      <c r="K814" s="28" t="n">
        <f aca="false">IF(AND($C814&lt;&gt;"",$H814="Ha",$B814&gt;=Boshqaruv!$C$9,$B814&lt;=Boshqaruv!$C$10),IF(COUNTIFS($C$4:$C813,$C814,$H$4:$H813,"Ha",$B$4:$B813,"&gt;="&amp;Boshqaruv!$C$9,$B$4:$B813,"&lt;="&amp;Boshqaruv!$C$10)=0,1,0),0)</f>
        <v>0</v>
      </c>
    </row>
    <row r="815" customFormat="false" ht="15" hidden="false" customHeight="false" outlineLevel="0" collapsed="false">
      <c r="A815" s="8" t="n">
        <v>811</v>
      </c>
      <c r="B815" s="13"/>
      <c r="C815" s="25"/>
      <c r="D815" s="26" t="str">
        <f aca="false">IF($C815="","",IFERROR(IF(INDEX(Bolalar!$B$5:$B$1804,MATCH($C815,Bolalar!$I$5:$I$1804,0))="","",INDEX(Bolalar!$B$5:$B$1804,MATCH($C815,Bolalar!$I$5:$I$1804,0))),""))</f>
        <v/>
      </c>
      <c r="E815" s="15" t="str">
        <f aca="false">IF($C815="","",IFERROR(IF(INDEX(Bolalar!$C$5:$C$1804,MATCH($C815,Bolalar!$I$5:$I$1804,0))="","",INDEX(Bolalar!$C$5:$C$1804,MATCH($C815,Bolalar!$I$5:$I$1804,0))),""))</f>
        <v/>
      </c>
      <c r="F815" s="24"/>
      <c r="G815" s="14" t="str">
        <f aca="false">IF(OR($E815="",$B815=""),"",INT(($B815-$E815)/365.25))</f>
        <v/>
      </c>
      <c r="H815" s="14" t="str">
        <f aca="false">IF($G815="","",IF($G815&lt;=5,"Ha","Yo'q"))</f>
        <v/>
      </c>
      <c r="I815" s="12"/>
      <c r="J815" s="12"/>
      <c r="K815" s="28" t="n">
        <f aca="false">IF(AND($C815&lt;&gt;"",$H815="Ha",$B815&gt;=Boshqaruv!$C$9,$B815&lt;=Boshqaruv!$C$10),IF(COUNTIFS($C$4:$C814,$C815,$H$4:$H814,"Ha",$B$4:$B814,"&gt;="&amp;Boshqaruv!$C$9,$B$4:$B814,"&lt;="&amp;Boshqaruv!$C$10)=0,1,0),0)</f>
        <v>0</v>
      </c>
    </row>
    <row r="816" customFormat="false" ht="15" hidden="false" customHeight="false" outlineLevel="0" collapsed="false">
      <c r="A816" s="8" t="n">
        <v>812</v>
      </c>
      <c r="B816" s="13"/>
      <c r="C816" s="25"/>
      <c r="D816" s="26" t="str">
        <f aca="false">IF($C816="","",IFERROR(IF(INDEX(Bolalar!$B$5:$B$1804,MATCH($C816,Bolalar!$I$5:$I$1804,0))="","",INDEX(Bolalar!$B$5:$B$1804,MATCH($C816,Bolalar!$I$5:$I$1804,0))),""))</f>
        <v/>
      </c>
      <c r="E816" s="15" t="str">
        <f aca="false">IF($C816="","",IFERROR(IF(INDEX(Bolalar!$C$5:$C$1804,MATCH($C816,Bolalar!$I$5:$I$1804,0))="","",INDEX(Bolalar!$C$5:$C$1804,MATCH($C816,Bolalar!$I$5:$I$1804,0))),""))</f>
        <v/>
      </c>
      <c r="F816" s="24"/>
      <c r="G816" s="14" t="str">
        <f aca="false">IF(OR($E816="",$B816=""),"",INT(($B816-$E816)/365.25))</f>
        <v/>
      </c>
      <c r="H816" s="14" t="str">
        <f aca="false">IF($G816="","",IF($G816&lt;=5,"Ha","Yo'q"))</f>
        <v/>
      </c>
      <c r="I816" s="12"/>
      <c r="J816" s="12"/>
      <c r="K816" s="28" t="n">
        <f aca="false">IF(AND($C816&lt;&gt;"",$H816="Ha",$B816&gt;=Boshqaruv!$C$9,$B816&lt;=Boshqaruv!$C$10),IF(COUNTIFS($C$4:$C815,$C816,$H$4:$H815,"Ha",$B$4:$B815,"&gt;="&amp;Boshqaruv!$C$9,$B$4:$B815,"&lt;="&amp;Boshqaruv!$C$10)=0,1,0),0)</f>
        <v>0</v>
      </c>
    </row>
    <row r="817" customFormat="false" ht="15" hidden="false" customHeight="false" outlineLevel="0" collapsed="false">
      <c r="A817" s="8" t="n">
        <v>813</v>
      </c>
      <c r="B817" s="13"/>
      <c r="C817" s="25"/>
      <c r="D817" s="26" t="str">
        <f aca="false">IF($C817="","",IFERROR(IF(INDEX(Bolalar!$B$5:$B$1804,MATCH($C817,Bolalar!$I$5:$I$1804,0))="","",INDEX(Bolalar!$B$5:$B$1804,MATCH($C817,Bolalar!$I$5:$I$1804,0))),""))</f>
        <v/>
      </c>
      <c r="E817" s="15" t="str">
        <f aca="false">IF($C817="","",IFERROR(IF(INDEX(Bolalar!$C$5:$C$1804,MATCH($C817,Bolalar!$I$5:$I$1804,0))="","",INDEX(Bolalar!$C$5:$C$1804,MATCH($C817,Bolalar!$I$5:$I$1804,0))),""))</f>
        <v/>
      </c>
      <c r="F817" s="24"/>
      <c r="G817" s="14" t="str">
        <f aca="false">IF(OR($E817="",$B817=""),"",INT(($B817-$E817)/365.25))</f>
        <v/>
      </c>
      <c r="H817" s="14" t="str">
        <f aca="false">IF($G817="","",IF($G817&lt;=5,"Ha","Yo'q"))</f>
        <v/>
      </c>
      <c r="I817" s="12"/>
      <c r="J817" s="12"/>
      <c r="K817" s="28" t="n">
        <f aca="false">IF(AND($C817&lt;&gt;"",$H817="Ha",$B817&gt;=Boshqaruv!$C$9,$B817&lt;=Boshqaruv!$C$10),IF(COUNTIFS($C$4:$C816,$C817,$H$4:$H816,"Ha",$B$4:$B816,"&gt;="&amp;Boshqaruv!$C$9,$B$4:$B816,"&lt;="&amp;Boshqaruv!$C$10)=0,1,0),0)</f>
        <v>0</v>
      </c>
    </row>
    <row r="818" customFormat="false" ht="15" hidden="false" customHeight="false" outlineLevel="0" collapsed="false">
      <c r="A818" s="8" t="n">
        <v>814</v>
      </c>
      <c r="B818" s="13"/>
      <c r="C818" s="25"/>
      <c r="D818" s="26" t="str">
        <f aca="false">IF($C818="","",IFERROR(IF(INDEX(Bolalar!$B$5:$B$1804,MATCH($C818,Bolalar!$I$5:$I$1804,0))="","",INDEX(Bolalar!$B$5:$B$1804,MATCH($C818,Bolalar!$I$5:$I$1804,0))),""))</f>
        <v/>
      </c>
      <c r="E818" s="15" t="str">
        <f aca="false">IF($C818="","",IFERROR(IF(INDEX(Bolalar!$C$5:$C$1804,MATCH($C818,Bolalar!$I$5:$I$1804,0))="","",INDEX(Bolalar!$C$5:$C$1804,MATCH($C818,Bolalar!$I$5:$I$1804,0))),""))</f>
        <v/>
      </c>
      <c r="F818" s="24"/>
      <c r="G818" s="14" t="str">
        <f aca="false">IF(OR($E818="",$B818=""),"",INT(($B818-$E818)/365.25))</f>
        <v/>
      </c>
      <c r="H818" s="14" t="str">
        <f aca="false">IF($G818="","",IF($G818&lt;=5,"Ha","Yo'q"))</f>
        <v/>
      </c>
      <c r="I818" s="12"/>
      <c r="J818" s="12"/>
      <c r="K818" s="28" t="n">
        <f aca="false">IF(AND($C818&lt;&gt;"",$H818="Ha",$B818&gt;=Boshqaruv!$C$9,$B818&lt;=Boshqaruv!$C$10),IF(COUNTIFS($C$4:$C817,$C818,$H$4:$H817,"Ha",$B$4:$B817,"&gt;="&amp;Boshqaruv!$C$9,$B$4:$B817,"&lt;="&amp;Boshqaruv!$C$10)=0,1,0),0)</f>
        <v>0</v>
      </c>
    </row>
    <row r="819" customFormat="false" ht="15" hidden="false" customHeight="false" outlineLevel="0" collapsed="false">
      <c r="A819" s="8" t="n">
        <v>815</v>
      </c>
      <c r="B819" s="13"/>
      <c r="C819" s="25"/>
      <c r="D819" s="26" t="str">
        <f aca="false">IF($C819="","",IFERROR(IF(INDEX(Bolalar!$B$5:$B$1804,MATCH($C819,Bolalar!$I$5:$I$1804,0))="","",INDEX(Bolalar!$B$5:$B$1804,MATCH($C819,Bolalar!$I$5:$I$1804,0))),""))</f>
        <v/>
      </c>
      <c r="E819" s="15" t="str">
        <f aca="false">IF($C819="","",IFERROR(IF(INDEX(Bolalar!$C$5:$C$1804,MATCH($C819,Bolalar!$I$5:$I$1804,0))="","",INDEX(Bolalar!$C$5:$C$1804,MATCH($C819,Bolalar!$I$5:$I$1804,0))),""))</f>
        <v/>
      </c>
      <c r="F819" s="24"/>
      <c r="G819" s="14" t="str">
        <f aca="false">IF(OR($E819="",$B819=""),"",INT(($B819-$E819)/365.25))</f>
        <v/>
      </c>
      <c r="H819" s="14" t="str">
        <f aca="false">IF($G819="","",IF($G819&lt;=5,"Ha","Yo'q"))</f>
        <v/>
      </c>
      <c r="I819" s="12"/>
      <c r="J819" s="12"/>
      <c r="K819" s="28" t="n">
        <f aca="false">IF(AND($C819&lt;&gt;"",$H819="Ha",$B819&gt;=Boshqaruv!$C$9,$B819&lt;=Boshqaruv!$C$10),IF(COUNTIFS($C$4:$C818,$C819,$H$4:$H818,"Ha",$B$4:$B818,"&gt;="&amp;Boshqaruv!$C$9,$B$4:$B818,"&lt;="&amp;Boshqaruv!$C$10)=0,1,0),0)</f>
        <v>0</v>
      </c>
    </row>
    <row r="820" customFormat="false" ht="15" hidden="false" customHeight="false" outlineLevel="0" collapsed="false">
      <c r="A820" s="8" t="n">
        <v>816</v>
      </c>
      <c r="B820" s="13"/>
      <c r="C820" s="25"/>
      <c r="D820" s="26" t="str">
        <f aca="false">IF($C820="","",IFERROR(IF(INDEX(Bolalar!$B$5:$B$1804,MATCH($C820,Bolalar!$I$5:$I$1804,0))="","",INDEX(Bolalar!$B$5:$B$1804,MATCH($C820,Bolalar!$I$5:$I$1804,0))),""))</f>
        <v/>
      </c>
      <c r="E820" s="15" t="str">
        <f aca="false">IF($C820="","",IFERROR(IF(INDEX(Bolalar!$C$5:$C$1804,MATCH($C820,Bolalar!$I$5:$I$1804,0))="","",INDEX(Bolalar!$C$5:$C$1804,MATCH($C820,Bolalar!$I$5:$I$1804,0))),""))</f>
        <v/>
      </c>
      <c r="F820" s="24"/>
      <c r="G820" s="14" t="str">
        <f aca="false">IF(OR($E820="",$B820=""),"",INT(($B820-$E820)/365.25))</f>
        <v/>
      </c>
      <c r="H820" s="14" t="str">
        <f aca="false">IF($G820="","",IF($G820&lt;=5,"Ha","Yo'q"))</f>
        <v/>
      </c>
      <c r="I820" s="12"/>
      <c r="J820" s="12"/>
      <c r="K820" s="28" t="n">
        <f aca="false">IF(AND($C820&lt;&gt;"",$H820="Ha",$B820&gt;=Boshqaruv!$C$9,$B820&lt;=Boshqaruv!$C$10),IF(COUNTIFS($C$4:$C819,$C820,$H$4:$H819,"Ha",$B$4:$B819,"&gt;="&amp;Boshqaruv!$C$9,$B$4:$B819,"&lt;="&amp;Boshqaruv!$C$10)=0,1,0),0)</f>
        <v>0</v>
      </c>
    </row>
    <row r="821" customFormat="false" ht="15" hidden="false" customHeight="false" outlineLevel="0" collapsed="false">
      <c r="A821" s="8" t="n">
        <v>817</v>
      </c>
      <c r="B821" s="13"/>
      <c r="C821" s="25"/>
      <c r="D821" s="26" t="str">
        <f aca="false">IF($C821="","",IFERROR(IF(INDEX(Bolalar!$B$5:$B$1804,MATCH($C821,Bolalar!$I$5:$I$1804,0))="","",INDEX(Bolalar!$B$5:$B$1804,MATCH($C821,Bolalar!$I$5:$I$1804,0))),""))</f>
        <v/>
      </c>
      <c r="E821" s="15" t="str">
        <f aca="false">IF($C821="","",IFERROR(IF(INDEX(Bolalar!$C$5:$C$1804,MATCH($C821,Bolalar!$I$5:$I$1804,0))="","",INDEX(Bolalar!$C$5:$C$1804,MATCH($C821,Bolalar!$I$5:$I$1804,0))),""))</f>
        <v/>
      </c>
      <c r="F821" s="24"/>
      <c r="G821" s="14" t="str">
        <f aca="false">IF(OR($E821="",$B821=""),"",INT(($B821-$E821)/365.25))</f>
        <v/>
      </c>
      <c r="H821" s="14" t="str">
        <f aca="false">IF($G821="","",IF($G821&lt;=5,"Ha","Yo'q"))</f>
        <v/>
      </c>
      <c r="I821" s="12"/>
      <c r="J821" s="12"/>
      <c r="K821" s="28" t="n">
        <f aca="false">IF(AND($C821&lt;&gt;"",$H821="Ha",$B821&gt;=Boshqaruv!$C$9,$B821&lt;=Boshqaruv!$C$10),IF(COUNTIFS($C$4:$C820,$C821,$H$4:$H820,"Ha",$B$4:$B820,"&gt;="&amp;Boshqaruv!$C$9,$B$4:$B820,"&lt;="&amp;Boshqaruv!$C$10)=0,1,0),0)</f>
        <v>0</v>
      </c>
    </row>
    <row r="822" customFormat="false" ht="15" hidden="false" customHeight="false" outlineLevel="0" collapsed="false">
      <c r="A822" s="8" t="n">
        <v>818</v>
      </c>
      <c r="B822" s="13"/>
      <c r="C822" s="25"/>
      <c r="D822" s="26" t="str">
        <f aca="false">IF($C822="","",IFERROR(IF(INDEX(Bolalar!$B$5:$B$1804,MATCH($C822,Bolalar!$I$5:$I$1804,0))="","",INDEX(Bolalar!$B$5:$B$1804,MATCH($C822,Bolalar!$I$5:$I$1804,0))),""))</f>
        <v/>
      </c>
      <c r="E822" s="15" t="str">
        <f aca="false">IF($C822="","",IFERROR(IF(INDEX(Bolalar!$C$5:$C$1804,MATCH($C822,Bolalar!$I$5:$I$1804,0))="","",INDEX(Bolalar!$C$5:$C$1804,MATCH($C822,Bolalar!$I$5:$I$1804,0))),""))</f>
        <v/>
      </c>
      <c r="F822" s="24"/>
      <c r="G822" s="14" t="str">
        <f aca="false">IF(OR($E822="",$B822=""),"",INT(($B822-$E822)/365.25))</f>
        <v/>
      </c>
      <c r="H822" s="14" t="str">
        <f aca="false">IF($G822="","",IF($G822&lt;=5,"Ha","Yo'q"))</f>
        <v/>
      </c>
      <c r="I822" s="12"/>
      <c r="J822" s="12"/>
      <c r="K822" s="28" t="n">
        <f aca="false">IF(AND($C822&lt;&gt;"",$H822="Ha",$B822&gt;=Boshqaruv!$C$9,$B822&lt;=Boshqaruv!$C$10),IF(COUNTIFS($C$4:$C821,$C822,$H$4:$H821,"Ha",$B$4:$B821,"&gt;="&amp;Boshqaruv!$C$9,$B$4:$B821,"&lt;="&amp;Boshqaruv!$C$10)=0,1,0),0)</f>
        <v>0</v>
      </c>
    </row>
    <row r="823" customFormat="false" ht="15" hidden="false" customHeight="false" outlineLevel="0" collapsed="false">
      <c r="A823" s="8" t="n">
        <v>819</v>
      </c>
      <c r="B823" s="13"/>
      <c r="C823" s="25"/>
      <c r="D823" s="26" t="str">
        <f aca="false">IF($C823="","",IFERROR(IF(INDEX(Bolalar!$B$5:$B$1804,MATCH($C823,Bolalar!$I$5:$I$1804,0))="","",INDEX(Bolalar!$B$5:$B$1804,MATCH($C823,Bolalar!$I$5:$I$1804,0))),""))</f>
        <v/>
      </c>
      <c r="E823" s="15" t="str">
        <f aca="false">IF($C823="","",IFERROR(IF(INDEX(Bolalar!$C$5:$C$1804,MATCH($C823,Bolalar!$I$5:$I$1804,0))="","",INDEX(Bolalar!$C$5:$C$1804,MATCH($C823,Bolalar!$I$5:$I$1804,0))),""))</f>
        <v/>
      </c>
      <c r="F823" s="24"/>
      <c r="G823" s="14" t="str">
        <f aca="false">IF(OR($E823="",$B823=""),"",INT(($B823-$E823)/365.25))</f>
        <v/>
      </c>
      <c r="H823" s="14" t="str">
        <f aca="false">IF($G823="","",IF($G823&lt;=5,"Ha","Yo'q"))</f>
        <v/>
      </c>
      <c r="I823" s="12"/>
      <c r="J823" s="12"/>
      <c r="K823" s="28" t="n">
        <f aca="false">IF(AND($C823&lt;&gt;"",$H823="Ha",$B823&gt;=Boshqaruv!$C$9,$B823&lt;=Boshqaruv!$C$10),IF(COUNTIFS($C$4:$C822,$C823,$H$4:$H822,"Ha",$B$4:$B822,"&gt;="&amp;Boshqaruv!$C$9,$B$4:$B822,"&lt;="&amp;Boshqaruv!$C$10)=0,1,0),0)</f>
        <v>0</v>
      </c>
    </row>
    <row r="824" customFormat="false" ht="15" hidden="false" customHeight="false" outlineLevel="0" collapsed="false">
      <c r="A824" s="8" t="n">
        <v>820</v>
      </c>
      <c r="B824" s="13"/>
      <c r="C824" s="25"/>
      <c r="D824" s="26" t="str">
        <f aca="false">IF($C824="","",IFERROR(IF(INDEX(Bolalar!$B$5:$B$1804,MATCH($C824,Bolalar!$I$5:$I$1804,0))="","",INDEX(Bolalar!$B$5:$B$1804,MATCH($C824,Bolalar!$I$5:$I$1804,0))),""))</f>
        <v/>
      </c>
      <c r="E824" s="15" t="str">
        <f aca="false">IF($C824="","",IFERROR(IF(INDEX(Bolalar!$C$5:$C$1804,MATCH($C824,Bolalar!$I$5:$I$1804,0))="","",INDEX(Bolalar!$C$5:$C$1804,MATCH($C824,Bolalar!$I$5:$I$1804,0))),""))</f>
        <v/>
      </c>
      <c r="F824" s="24"/>
      <c r="G824" s="14" t="str">
        <f aca="false">IF(OR($E824="",$B824=""),"",INT(($B824-$E824)/365.25))</f>
        <v/>
      </c>
      <c r="H824" s="14" t="str">
        <f aca="false">IF($G824="","",IF($G824&lt;=5,"Ha","Yo'q"))</f>
        <v/>
      </c>
      <c r="I824" s="12"/>
      <c r="J824" s="12"/>
      <c r="K824" s="28" t="n">
        <f aca="false">IF(AND($C824&lt;&gt;"",$H824="Ha",$B824&gt;=Boshqaruv!$C$9,$B824&lt;=Boshqaruv!$C$10),IF(COUNTIFS($C$4:$C823,$C824,$H$4:$H823,"Ha",$B$4:$B823,"&gt;="&amp;Boshqaruv!$C$9,$B$4:$B823,"&lt;="&amp;Boshqaruv!$C$10)=0,1,0),0)</f>
        <v>0</v>
      </c>
    </row>
    <row r="825" customFormat="false" ht="15" hidden="false" customHeight="false" outlineLevel="0" collapsed="false">
      <c r="A825" s="8" t="n">
        <v>821</v>
      </c>
      <c r="B825" s="13"/>
      <c r="C825" s="25"/>
      <c r="D825" s="26" t="str">
        <f aca="false">IF($C825="","",IFERROR(IF(INDEX(Bolalar!$B$5:$B$1804,MATCH($C825,Bolalar!$I$5:$I$1804,0))="","",INDEX(Bolalar!$B$5:$B$1804,MATCH($C825,Bolalar!$I$5:$I$1804,0))),""))</f>
        <v/>
      </c>
      <c r="E825" s="15" t="str">
        <f aca="false">IF($C825="","",IFERROR(IF(INDEX(Bolalar!$C$5:$C$1804,MATCH($C825,Bolalar!$I$5:$I$1804,0))="","",INDEX(Bolalar!$C$5:$C$1804,MATCH($C825,Bolalar!$I$5:$I$1804,0))),""))</f>
        <v/>
      </c>
      <c r="F825" s="24"/>
      <c r="G825" s="14" t="str">
        <f aca="false">IF(OR($E825="",$B825=""),"",INT(($B825-$E825)/365.25))</f>
        <v/>
      </c>
      <c r="H825" s="14" t="str">
        <f aca="false">IF($G825="","",IF($G825&lt;=5,"Ha","Yo'q"))</f>
        <v/>
      </c>
      <c r="I825" s="12"/>
      <c r="J825" s="12"/>
      <c r="K825" s="28" t="n">
        <f aca="false">IF(AND($C825&lt;&gt;"",$H825="Ha",$B825&gt;=Boshqaruv!$C$9,$B825&lt;=Boshqaruv!$C$10),IF(COUNTIFS($C$4:$C824,$C825,$H$4:$H824,"Ha",$B$4:$B824,"&gt;="&amp;Boshqaruv!$C$9,$B$4:$B824,"&lt;="&amp;Boshqaruv!$C$10)=0,1,0),0)</f>
        <v>0</v>
      </c>
    </row>
    <row r="826" customFormat="false" ht="15" hidden="false" customHeight="false" outlineLevel="0" collapsed="false">
      <c r="A826" s="8" t="n">
        <v>822</v>
      </c>
      <c r="B826" s="13"/>
      <c r="C826" s="25"/>
      <c r="D826" s="26" t="str">
        <f aca="false">IF($C826="","",IFERROR(IF(INDEX(Bolalar!$B$5:$B$1804,MATCH($C826,Bolalar!$I$5:$I$1804,0))="","",INDEX(Bolalar!$B$5:$B$1804,MATCH($C826,Bolalar!$I$5:$I$1804,0))),""))</f>
        <v/>
      </c>
      <c r="E826" s="15" t="str">
        <f aca="false">IF($C826="","",IFERROR(IF(INDEX(Bolalar!$C$5:$C$1804,MATCH($C826,Bolalar!$I$5:$I$1804,0))="","",INDEX(Bolalar!$C$5:$C$1804,MATCH($C826,Bolalar!$I$5:$I$1804,0))),""))</f>
        <v/>
      </c>
      <c r="F826" s="24"/>
      <c r="G826" s="14" t="str">
        <f aca="false">IF(OR($E826="",$B826=""),"",INT(($B826-$E826)/365.25))</f>
        <v/>
      </c>
      <c r="H826" s="14" t="str">
        <f aca="false">IF($G826="","",IF($G826&lt;=5,"Ha","Yo'q"))</f>
        <v/>
      </c>
      <c r="I826" s="12"/>
      <c r="J826" s="12"/>
      <c r="K826" s="28" t="n">
        <f aca="false">IF(AND($C826&lt;&gt;"",$H826="Ha",$B826&gt;=Boshqaruv!$C$9,$B826&lt;=Boshqaruv!$C$10),IF(COUNTIFS($C$4:$C825,$C826,$H$4:$H825,"Ha",$B$4:$B825,"&gt;="&amp;Boshqaruv!$C$9,$B$4:$B825,"&lt;="&amp;Boshqaruv!$C$10)=0,1,0),0)</f>
        <v>0</v>
      </c>
    </row>
    <row r="827" customFormat="false" ht="15" hidden="false" customHeight="false" outlineLevel="0" collapsed="false">
      <c r="A827" s="8" t="n">
        <v>823</v>
      </c>
      <c r="B827" s="13"/>
      <c r="C827" s="25"/>
      <c r="D827" s="26" t="str">
        <f aca="false">IF($C827="","",IFERROR(IF(INDEX(Bolalar!$B$5:$B$1804,MATCH($C827,Bolalar!$I$5:$I$1804,0))="","",INDEX(Bolalar!$B$5:$B$1804,MATCH($C827,Bolalar!$I$5:$I$1804,0))),""))</f>
        <v/>
      </c>
      <c r="E827" s="15" t="str">
        <f aca="false">IF($C827="","",IFERROR(IF(INDEX(Bolalar!$C$5:$C$1804,MATCH($C827,Bolalar!$I$5:$I$1804,0))="","",INDEX(Bolalar!$C$5:$C$1804,MATCH($C827,Bolalar!$I$5:$I$1804,0))),""))</f>
        <v/>
      </c>
      <c r="F827" s="24"/>
      <c r="G827" s="14" t="str">
        <f aca="false">IF(OR($E827="",$B827=""),"",INT(($B827-$E827)/365.25))</f>
        <v/>
      </c>
      <c r="H827" s="14" t="str">
        <f aca="false">IF($G827="","",IF($G827&lt;=5,"Ha","Yo'q"))</f>
        <v/>
      </c>
      <c r="I827" s="12"/>
      <c r="J827" s="12"/>
      <c r="K827" s="28" t="n">
        <f aca="false">IF(AND($C827&lt;&gt;"",$H827="Ha",$B827&gt;=Boshqaruv!$C$9,$B827&lt;=Boshqaruv!$C$10),IF(COUNTIFS($C$4:$C826,$C827,$H$4:$H826,"Ha",$B$4:$B826,"&gt;="&amp;Boshqaruv!$C$9,$B$4:$B826,"&lt;="&amp;Boshqaruv!$C$10)=0,1,0),0)</f>
        <v>0</v>
      </c>
    </row>
    <row r="828" customFormat="false" ht="15" hidden="false" customHeight="false" outlineLevel="0" collapsed="false">
      <c r="A828" s="8" t="n">
        <v>824</v>
      </c>
      <c r="B828" s="13"/>
      <c r="C828" s="25"/>
      <c r="D828" s="26" t="str">
        <f aca="false">IF($C828="","",IFERROR(IF(INDEX(Bolalar!$B$5:$B$1804,MATCH($C828,Bolalar!$I$5:$I$1804,0))="","",INDEX(Bolalar!$B$5:$B$1804,MATCH($C828,Bolalar!$I$5:$I$1804,0))),""))</f>
        <v/>
      </c>
      <c r="E828" s="15" t="str">
        <f aca="false">IF($C828="","",IFERROR(IF(INDEX(Bolalar!$C$5:$C$1804,MATCH($C828,Bolalar!$I$5:$I$1804,0))="","",INDEX(Bolalar!$C$5:$C$1804,MATCH($C828,Bolalar!$I$5:$I$1804,0))),""))</f>
        <v/>
      </c>
      <c r="F828" s="24"/>
      <c r="G828" s="14" t="str">
        <f aca="false">IF(OR($E828="",$B828=""),"",INT(($B828-$E828)/365.25))</f>
        <v/>
      </c>
      <c r="H828" s="14" t="str">
        <f aca="false">IF($G828="","",IF($G828&lt;=5,"Ha","Yo'q"))</f>
        <v/>
      </c>
      <c r="I828" s="12"/>
      <c r="J828" s="12"/>
      <c r="K828" s="28" t="n">
        <f aca="false">IF(AND($C828&lt;&gt;"",$H828="Ha",$B828&gt;=Boshqaruv!$C$9,$B828&lt;=Boshqaruv!$C$10),IF(COUNTIFS($C$4:$C827,$C828,$H$4:$H827,"Ha",$B$4:$B827,"&gt;="&amp;Boshqaruv!$C$9,$B$4:$B827,"&lt;="&amp;Boshqaruv!$C$10)=0,1,0),0)</f>
        <v>0</v>
      </c>
    </row>
    <row r="829" customFormat="false" ht="15" hidden="false" customHeight="false" outlineLevel="0" collapsed="false">
      <c r="A829" s="8" t="n">
        <v>825</v>
      </c>
      <c r="B829" s="13"/>
      <c r="C829" s="25"/>
      <c r="D829" s="26" t="str">
        <f aca="false">IF($C829="","",IFERROR(IF(INDEX(Bolalar!$B$5:$B$1804,MATCH($C829,Bolalar!$I$5:$I$1804,0))="","",INDEX(Bolalar!$B$5:$B$1804,MATCH($C829,Bolalar!$I$5:$I$1804,0))),""))</f>
        <v/>
      </c>
      <c r="E829" s="15" t="str">
        <f aca="false">IF($C829="","",IFERROR(IF(INDEX(Bolalar!$C$5:$C$1804,MATCH($C829,Bolalar!$I$5:$I$1804,0))="","",INDEX(Bolalar!$C$5:$C$1804,MATCH($C829,Bolalar!$I$5:$I$1804,0))),""))</f>
        <v/>
      </c>
      <c r="F829" s="24"/>
      <c r="G829" s="14" t="str">
        <f aca="false">IF(OR($E829="",$B829=""),"",INT(($B829-$E829)/365.25))</f>
        <v/>
      </c>
      <c r="H829" s="14" t="str">
        <f aca="false">IF($G829="","",IF($G829&lt;=5,"Ha","Yo'q"))</f>
        <v/>
      </c>
      <c r="I829" s="12"/>
      <c r="J829" s="12"/>
      <c r="K829" s="28" t="n">
        <f aca="false">IF(AND($C829&lt;&gt;"",$H829="Ha",$B829&gt;=Boshqaruv!$C$9,$B829&lt;=Boshqaruv!$C$10),IF(COUNTIFS($C$4:$C828,$C829,$H$4:$H828,"Ha",$B$4:$B828,"&gt;="&amp;Boshqaruv!$C$9,$B$4:$B828,"&lt;="&amp;Boshqaruv!$C$10)=0,1,0),0)</f>
        <v>0</v>
      </c>
    </row>
    <row r="830" customFormat="false" ht="15" hidden="false" customHeight="false" outlineLevel="0" collapsed="false">
      <c r="A830" s="8" t="n">
        <v>826</v>
      </c>
      <c r="B830" s="13"/>
      <c r="C830" s="25"/>
      <c r="D830" s="26" t="str">
        <f aca="false">IF($C830="","",IFERROR(IF(INDEX(Bolalar!$B$5:$B$1804,MATCH($C830,Bolalar!$I$5:$I$1804,0))="","",INDEX(Bolalar!$B$5:$B$1804,MATCH($C830,Bolalar!$I$5:$I$1804,0))),""))</f>
        <v/>
      </c>
      <c r="E830" s="15" t="str">
        <f aca="false">IF($C830="","",IFERROR(IF(INDEX(Bolalar!$C$5:$C$1804,MATCH($C830,Bolalar!$I$5:$I$1804,0))="","",INDEX(Bolalar!$C$5:$C$1804,MATCH($C830,Bolalar!$I$5:$I$1804,0))),""))</f>
        <v/>
      </c>
      <c r="F830" s="24"/>
      <c r="G830" s="14" t="str">
        <f aca="false">IF(OR($E830="",$B830=""),"",INT(($B830-$E830)/365.25))</f>
        <v/>
      </c>
      <c r="H830" s="14" t="str">
        <f aca="false">IF($G830="","",IF($G830&lt;=5,"Ha","Yo'q"))</f>
        <v/>
      </c>
      <c r="I830" s="12"/>
      <c r="J830" s="12"/>
      <c r="K830" s="28" t="n">
        <f aca="false">IF(AND($C830&lt;&gt;"",$H830="Ha",$B830&gt;=Boshqaruv!$C$9,$B830&lt;=Boshqaruv!$C$10),IF(COUNTIFS($C$4:$C829,$C830,$H$4:$H829,"Ha",$B$4:$B829,"&gt;="&amp;Boshqaruv!$C$9,$B$4:$B829,"&lt;="&amp;Boshqaruv!$C$10)=0,1,0),0)</f>
        <v>0</v>
      </c>
    </row>
    <row r="831" customFormat="false" ht="15" hidden="false" customHeight="false" outlineLevel="0" collapsed="false">
      <c r="A831" s="8" t="n">
        <v>827</v>
      </c>
      <c r="B831" s="13"/>
      <c r="C831" s="25"/>
      <c r="D831" s="26" t="str">
        <f aca="false">IF($C831="","",IFERROR(IF(INDEX(Bolalar!$B$5:$B$1804,MATCH($C831,Bolalar!$I$5:$I$1804,0))="","",INDEX(Bolalar!$B$5:$B$1804,MATCH($C831,Bolalar!$I$5:$I$1804,0))),""))</f>
        <v/>
      </c>
      <c r="E831" s="15" t="str">
        <f aca="false">IF($C831="","",IFERROR(IF(INDEX(Bolalar!$C$5:$C$1804,MATCH($C831,Bolalar!$I$5:$I$1804,0))="","",INDEX(Bolalar!$C$5:$C$1804,MATCH($C831,Bolalar!$I$5:$I$1804,0))),""))</f>
        <v/>
      </c>
      <c r="F831" s="24"/>
      <c r="G831" s="14" t="str">
        <f aca="false">IF(OR($E831="",$B831=""),"",INT(($B831-$E831)/365.25))</f>
        <v/>
      </c>
      <c r="H831" s="14" t="str">
        <f aca="false">IF($G831="","",IF($G831&lt;=5,"Ha","Yo'q"))</f>
        <v/>
      </c>
      <c r="I831" s="12"/>
      <c r="J831" s="12"/>
      <c r="K831" s="28" t="n">
        <f aca="false">IF(AND($C831&lt;&gt;"",$H831="Ha",$B831&gt;=Boshqaruv!$C$9,$B831&lt;=Boshqaruv!$C$10),IF(COUNTIFS($C$4:$C830,$C831,$H$4:$H830,"Ha",$B$4:$B830,"&gt;="&amp;Boshqaruv!$C$9,$B$4:$B830,"&lt;="&amp;Boshqaruv!$C$10)=0,1,0),0)</f>
        <v>0</v>
      </c>
    </row>
    <row r="832" customFormat="false" ht="15" hidden="false" customHeight="false" outlineLevel="0" collapsed="false">
      <c r="A832" s="8" t="n">
        <v>828</v>
      </c>
      <c r="B832" s="13"/>
      <c r="C832" s="25"/>
      <c r="D832" s="26" t="str">
        <f aca="false">IF($C832="","",IFERROR(IF(INDEX(Bolalar!$B$5:$B$1804,MATCH($C832,Bolalar!$I$5:$I$1804,0))="","",INDEX(Bolalar!$B$5:$B$1804,MATCH($C832,Bolalar!$I$5:$I$1804,0))),""))</f>
        <v/>
      </c>
      <c r="E832" s="15" t="str">
        <f aca="false">IF($C832="","",IFERROR(IF(INDEX(Bolalar!$C$5:$C$1804,MATCH($C832,Bolalar!$I$5:$I$1804,0))="","",INDEX(Bolalar!$C$5:$C$1804,MATCH($C832,Bolalar!$I$5:$I$1804,0))),""))</f>
        <v/>
      </c>
      <c r="F832" s="24"/>
      <c r="G832" s="14" t="str">
        <f aca="false">IF(OR($E832="",$B832=""),"",INT(($B832-$E832)/365.25))</f>
        <v/>
      </c>
      <c r="H832" s="14" t="str">
        <f aca="false">IF($G832="","",IF($G832&lt;=5,"Ha","Yo'q"))</f>
        <v/>
      </c>
      <c r="I832" s="12"/>
      <c r="J832" s="12"/>
      <c r="K832" s="28" t="n">
        <f aca="false">IF(AND($C832&lt;&gt;"",$H832="Ha",$B832&gt;=Boshqaruv!$C$9,$B832&lt;=Boshqaruv!$C$10),IF(COUNTIFS($C$4:$C831,$C832,$H$4:$H831,"Ha",$B$4:$B831,"&gt;="&amp;Boshqaruv!$C$9,$B$4:$B831,"&lt;="&amp;Boshqaruv!$C$10)=0,1,0),0)</f>
        <v>0</v>
      </c>
    </row>
    <row r="833" customFormat="false" ht="15" hidden="false" customHeight="false" outlineLevel="0" collapsed="false">
      <c r="A833" s="8" t="n">
        <v>829</v>
      </c>
      <c r="B833" s="13"/>
      <c r="C833" s="25"/>
      <c r="D833" s="26" t="str">
        <f aca="false">IF($C833="","",IFERROR(IF(INDEX(Bolalar!$B$5:$B$1804,MATCH($C833,Bolalar!$I$5:$I$1804,0))="","",INDEX(Bolalar!$B$5:$B$1804,MATCH($C833,Bolalar!$I$5:$I$1804,0))),""))</f>
        <v/>
      </c>
      <c r="E833" s="15" t="str">
        <f aca="false">IF($C833="","",IFERROR(IF(INDEX(Bolalar!$C$5:$C$1804,MATCH($C833,Bolalar!$I$5:$I$1804,0))="","",INDEX(Bolalar!$C$5:$C$1804,MATCH($C833,Bolalar!$I$5:$I$1804,0))),""))</f>
        <v/>
      </c>
      <c r="F833" s="24"/>
      <c r="G833" s="14" t="str">
        <f aca="false">IF(OR($E833="",$B833=""),"",INT(($B833-$E833)/365.25))</f>
        <v/>
      </c>
      <c r="H833" s="14" t="str">
        <f aca="false">IF($G833="","",IF($G833&lt;=5,"Ha","Yo'q"))</f>
        <v/>
      </c>
      <c r="I833" s="12"/>
      <c r="J833" s="12"/>
      <c r="K833" s="28" t="n">
        <f aca="false">IF(AND($C833&lt;&gt;"",$H833="Ha",$B833&gt;=Boshqaruv!$C$9,$B833&lt;=Boshqaruv!$C$10),IF(COUNTIFS($C$4:$C832,$C833,$H$4:$H832,"Ha",$B$4:$B832,"&gt;="&amp;Boshqaruv!$C$9,$B$4:$B832,"&lt;="&amp;Boshqaruv!$C$10)=0,1,0),0)</f>
        <v>0</v>
      </c>
    </row>
    <row r="834" customFormat="false" ht="15" hidden="false" customHeight="false" outlineLevel="0" collapsed="false">
      <c r="A834" s="8" t="n">
        <v>830</v>
      </c>
      <c r="B834" s="13"/>
      <c r="C834" s="25"/>
      <c r="D834" s="26" t="str">
        <f aca="false">IF($C834="","",IFERROR(IF(INDEX(Bolalar!$B$5:$B$1804,MATCH($C834,Bolalar!$I$5:$I$1804,0))="","",INDEX(Bolalar!$B$5:$B$1804,MATCH($C834,Bolalar!$I$5:$I$1804,0))),""))</f>
        <v/>
      </c>
      <c r="E834" s="15" t="str">
        <f aca="false">IF($C834="","",IFERROR(IF(INDEX(Bolalar!$C$5:$C$1804,MATCH($C834,Bolalar!$I$5:$I$1804,0))="","",INDEX(Bolalar!$C$5:$C$1804,MATCH($C834,Bolalar!$I$5:$I$1804,0))),""))</f>
        <v/>
      </c>
      <c r="F834" s="24"/>
      <c r="G834" s="14" t="str">
        <f aca="false">IF(OR($E834="",$B834=""),"",INT(($B834-$E834)/365.25))</f>
        <v/>
      </c>
      <c r="H834" s="14" t="str">
        <f aca="false">IF($G834="","",IF($G834&lt;=5,"Ha","Yo'q"))</f>
        <v/>
      </c>
      <c r="I834" s="12"/>
      <c r="J834" s="12"/>
      <c r="K834" s="28" t="n">
        <f aca="false">IF(AND($C834&lt;&gt;"",$H834="Ha",$B834&gt;=Boshqaruv!$C$9,$B834&lt;=Boshqaruv!$C$10),IF(COUNTIFS($C$4:$C833,$C834,$H$4:$H833,"Ha",$B$4:$B833,"&gt;="&amp;Boshqaruv!$C$9,$B$4:$B833,"&lt;="&amp;Boshqaruv!$C$10)=0,1,0),0)</f>
        <v>0</v>
      </c>
    </row>
    <row r="835" customFormat="false" ht="15" hidden="false" customHeight="false" outlineLevel="0" collapsed="false">
      <c r="A835" s="8" t="n">
        <v>831</v>
      </c>
      <c r="B835" s="13"/>
      <c r="C835" s="25"/>
      <c r="D835" s="26" t="str">
        <f aca="false">IF($C835="","",IFERROR(IF(INDEX(Bolalar!$B$5:$B$1804,MATCH($C835,Bolalar!$I$5:$I$1804,0))="","",INDEX(Bolalar!$B$5:$B$1804,MATCH($C835,Bolalar!$I$5:$I$1804,0))),""))</f>
        <v/>
      </c>
      <c r="E835" s="15" t="str">
        <f aca="false">IF($C835="","",IFERROR(IF(INDEX(Bolalar!$C$5:$C$1804,MATCH($C835,Bolalar!$I$5:$I$1804,0))="","",INDEX(Bolalar!$C$5:$C$1804,MATCH($C835,Bolalar!$I$5:$I$1804,0))),""))</f>
        <v/>
      </c>
      <c r="F835" s="24"/>
      <c r="G835" s="14" t="str">
        <f aca="false">IF(OR($E835="",$B835=""),"",INT(($B835-$E835)/365.25))</f>
        <v/>
      </c>
      <c r="H835" s="14" t="str">
        <f aca="false">IF($G835="","",IF($G835&lt;=5,"Ha","Yo'q"))</f>
        <v/>
      </c>
      <c r="I835" s="12"/>
      <c r="J835" s="12"/>
      <c r="K835" s="28" t="n">
        <f aca="false">IF(AND($C835&lt;&gt;"",$H835="Ha",$B835&gt;=Boshqaruv!$C$9,$B835&lt;=Boshqaruv!$C$10),IF(COUNTIFS($C$4:$C834,$C835,$H$4:$H834,"Ha",$B$4:$B834,"&gt;="&amp;Boshqaruv!$C$9,$B$4:$B834,"&lt;="&amp;Boshqaruv!$C$10)=0,1,0),0)</f>
        <v>0</v>
      </c>
    </row>
    <row r="836" customFormat="false" ht="15" hidden="false" customHeight="false" outlineLevel="0" collapsed="false">
      <c r="A836" s="8" t="n">
        <v>832</v>
      </c>
      <c r="B836" s="13"/>
      <c r="C836" s="25"/>
      <c r="D836" s="26" t="str">
        <f aca="false">IF($C836="","",IFERROR(IF(INDEX(Bolalar!$B$5:$B$1804,MATCH($C836,Bolalar!$I$5:$I$1804,0))="","",INDEX(Bolalar!$B$5:$B$1804,MATCH($C836,Bolalar!$I$5:$I$1804,0))),""))</f>
        <v/>
      </c>
      <c r="E836" s="15" t="str">
        <f aca="false">IF($C836="","",IFERROR(IF(INDEX(Bolalar!$C$5:$C$1804,MATCH($C836,Bolalar!$I$5:$I$1804,0))="","",INDEX(Bolalar!$C$5:$C$1804,MATCH($C836,Bolalar!$I$5:$I$1804,0))),""))</f>
        <v/>
      </c>
      <c r="F836" s="24"/>
      <c r="G836" s="14" t="str">
        <f aca="false">IF(OR($E836="",$B836=""),"",INT(($B836-$E836)/365.25))</f>
        <v/>
      </c>
      <c r="H836" s="14" t="str">
        <f aca="false">IF($G836="","",IF($G836&lt;=5,"Ha","Yo'q"))</f>
        <v/>
      </c>
      <c r="I836" s="12"/>
      <c r="J836" s="12"/>
      <c r="K836" s="28" t="n">
        <f aca="false">IF(AND($C836&lt;&gt;"",$H836="Ha",$B836&gt;=Boshqaruv!$C$9,$B836&lt;=Boshqaruv!$C$10),IF(COUNTIFS($C$4:$C835,$C836,$H$4:$H835,"Ha",$B$4:$B835,"&gt;="&amp;Boshqaruv!$C$9,$B$4:$B835,"&lt;="&amp;Boshqaruv!$C$10)=0,1,0),0)</f>
        <v>0</v>
      </c>
    </row>
    <row r="837" customFormat="false" ht="15" hidden="false" customHeight="false" outlineLevel="0" collapsed="false">
      <c r="A837" s="8" t="n">
        <v>833</v>
      </c>
      <c r="B837" s="13"/>
      <c r="C837" s="25"/>
      <c r="D837" s="26" t="str">
        <f aca="false">IF($C837="","",IFERROR(IF(INDEX(Bolalar!$B$5:$B$1804,MATCH($C837,Bolalar!$I$5:$I$1804,0))="","",INDEX(Bolalar!$B$5:$B$1804,MATCH($C837,Bolalar!$I$5:$I$1804,0))),""))</f>
        <v/>
      </c>
      <c r="E837" s="15" t="str">
        <f aca="false">IF($C837="","",IFERROR(IF(INDEX(Bolalar!$C$5:$C$1804,MATCH($C837,Bolalar!$I$5:$I$1804,0))="","",INDEX(Bolalar!$C$5:$C$1804,MATCH($C837,Bolalar!$I$5:$I$1804,0))),""))</f>
        <v/>
      </c>
      <c r="F837" s="24"/>
      <c r="G837" s="14" t="str">
        <f aca="false">IF(OR($E837="",$B837=""),"",INT(($B837-$E837)/365.25))</f>
        <v/>
      </c>
      <c r="H837" s="14" t="str">
        <f aca="false">IF($G837="","",IF($G837&lt;=5,"Ha","Yo'q"))</f>
        <v/>
      </c>
      <c r="I837" s="12"/>
      <c r="J837" s="12"/>
      <c r="K837" s="28" t="n">
        <f aca="false">IF(AND($C837&lt;&gt;"",$H837="Ha",$B837&gt;=Boshqaruv!$C$9,$B837&lt;=Boshqaruv!$C$10),IF(COUNTIFS($C$4:$C836,$C837,$H$4:$H836,"Ha",$B$4:$B836,"&gt;="&amp;Boshqaruv!$C$9,$B$4:$B836,"&lt;="&amp;Boshqaruv!$C$10)=0,1,0),0)</f>
        <v>0</v>
      </c>
    </row>
    <row r="838" customFormat="false" ht="15" hidden="false" customHeight="false" outlineLevel="0" collapsed="false">
      <c r="A838" s="8" t="n">
        <v>834</v>
      </c>
      <c r="B838" s="13"/>
      <c r="C838" s="25"/>
      <c r="D838" s="26" t="str">
        <f aca="false">IF($C838="","",IFERROR(IF(INDEX(Bolalar!$B$5:$B$1804,MATCH($C838,Bolalar!$I$5:$I$1804,0))="","",INDEX(Bolalar!$B$5:$B$1804,MATCH($C838,Bolalar!$I$5:$I$1804,0))),""))</f>
        <v/>
      </c>
      <c r="E838" s="15" t="str">
        <f aca="false">IF($C838="","",IFERROR(IF(INDEX(Bolalar!$C$5:$C$1804,MATCH($C838,Bolalar!$I$5:$I$1804,0))="","",INDEX(Bolalar!$C$5:$C$1804,MATCH($C838,Bolalar!$I$5:$I$1804,0))),""))</f>
        <v/>
      </c>
      <c r="F838" s="24"/>
      <c r="G838" s="14" t="str">
        <f aca="false">IF(OR($E838="",$B838=""),"",INT(($B838-$E838)/365.25))</f>
        <v/>
      </c>
      <c r="H838" s="14" t="str">
        <f aca="false">IF($G838="","",IF($G838&lt;=5,"Ha","Yo'q"))</f>
        <v/>
      </c>
      <c r="I838" s="12"/>
      <c r="J838" s="12"/>
      <c r="K838" s="28" t="n">
        <f aca="false">IF(AND($C838&lt;&gt;"",$H838="Ha",$B838&gt;=Boshqaruv!$C$9,$B838&lt;=Boshqaruv!$C$10),IF(COUNTIFS($C$4:$C837,$C838,$H$4:$H837,"Ha",$B$4:$B837,"&gt;="&amp;Boshqaruv!$C$9,$B$4:$B837,"&lt;="&amp;Boshqaruv!$C$10)=0,1,0),0)</f>
        <v>0</v>
      </c>
    </row>
    <row r="839" customFormat="false" ht="15" hidden="false" customHeight="false" outlineLevel="0" collapsed="false">
      <c r="A839" s="8" t="n">
        <v>835</v>
      </c>
      <c r="B839" s="13"/>
      <c r="C839" s="25"/>
      <c r="D839" s="26" t="str">
        <f aca="false">IF($C839="","",IFERROR(IF(INDEX(Bolalar!$B$5:$B$1804,MATCH($C839,Bolalar!$I$5:$I$1804,0))="","",INDEX(Bolalar!$B$5:$B$1804,MATCH($C839,Bolalar!$I$5:$I$1804,0))),""))</f>
        <v/>
      </c>
      <c r="E839" s="15" t="str">
        <f aca="false">IF($C839="","",IFERROR(IF(INDEX(Bolalar!$C$5:$C$1804,MATCH($C839,Bolalar!$I$5:$I$1804,0))="","",INDEX(Bolalar!$C$5:$C$1804,MATCH($C839,Bolalar!$I$5:$I$1804,0))),""))</f>
        <v/>
      </c>
      <c r="F839" s="24"/>
      <c r="G839" s="14" t="str">
        <f aca="false">IF(OR($E839="",$B839=""),"",INT(($B839-$E839)/365.25))</f>
        <v/>
      </c>
      <c r="H839" s="14" t="str">
        <f aca="false">IF($G839="","",IF($G839&lt;=5,"Ha","Yo'q"))</f>
        <v/>
      </c>
      <c r="I839" s="12"/>
      <c r="J839" s="12"/>
      <c r="K839" s="28" t="n">
        <f aca="false">IF(AND($C839&lt;&gt;"",$H839="Ha",$B839&gt;=Boshqaruv!$C$9,$B839&lt;=Boshqaruv!$C$10),IF(COUNTIFS($C$4:$C838,$C839,$H$4:$H838,"Ha",$B$4:$B838,"&gt;="&amp;Boshqaruv!$C$9,$B$4:$B838,"&lt;="&amp;Boshqaruv!$C$10)=0,1,0),0)</f>
        <v>0</v>
      </c>
    </row>
    <row r="840" customFormat="false" ht="15" hidden="false" customHeight="false" outlineLevel="0" collapsed="false">
      <c r="A840" s="8" t="n">
        <v>836</v>
      </c>
      <c r="B840" s="13"/>
      <c r="C840" s="25"/>
      <c r="D840" s="26" t="str">
        <f aca="false">IF($C840="","",IFERROR(IF(INDEX(Bolalar!$B$5:$B$1804,MATCH($C840,Bolalar!$I$5:$I$1804,0))="","",INDEX(Bolalar!$B$5:$B$1804,MATCH($C840,Bolalar!$I$5:$I$1804,0))),""))</f>
        <v/>
      </c>
      <c r="E840" s="15" t="str">
        <f aca="false">IF($C840="","",IFERROR(IF(INDEX(Bolalar!$C$5:$C$1804,MATCH($C840,Bolalar!$I$5:$I$1804,0))="","",INDEX(Bolalar!$C$5:$C$1804,MATCH($C840,Bolalar!$I$5:$I$1804,0))),""))</f>
        <v/>
      </c>
      <c r="F840" s="24"/>
      <c r="G840" s="14" t="str">
        <f aca="false">IF(OR($E840="",$B840=""),"",INT(($B840-$E840)/365.25))</f>
        <v/>
      </c>
      <c r="H840" s="14" t="str">
        <f aca="false">IF($G840="","",IF($G840&lt;=5,"Ha","Yo'q"))</f>
        <v/>
      </c>
      <c r="I840" s="12"/>
      <c r="J840" s="12"/>
      <c r="K840" s="28" t="n">
        <f aca="false">IF(AND($C840&lt;&gt;"",$H840="Ha",$B840&gt;=Boshqaruv!$C$9,$B840&lt;=Boshqaruv!$C$10),IF(COUNTIFS($C$4:$C839,$C840,$H$4:$H839,"Ha",$B$4:$B839,"&gt;="&amp;Boshqaruv!$C$9,$B$4:$B839,"&lt;="&amp;Boshqaruv!$C$10)=0,1,0),0)</f>
        <v>0</v>
      </c>
    </row>
    <row r="841" customFormat="false" ht="15" hidden="false" customHeight="false" outlineLevel="0" collapsed="false">
      <c r="A841" s="8" t="n">
        <v>837</v>
      </c>
      <c r="B841" s="13"/>
      <c r="C841" s="25"/>
      <c r="D841" s="26" t="str">
        <f aca="false">IF($C841="","",IFERROR(IF(INDEX(Bolalar!$B$5:$B$1804,MATCH($C841,Bolalar!$I$5:$I$1804,0))="","",INDEX(Bolalar!$B$5:$B$1804,MATCH($C841,Bolalar!$I$5:$I$1804,0))),""))</f>
        <v/>
      </c>
      <c r="E841" s="15" t="str">
        <f aca="false">IF($C841="","",IFERROR(IF(INDEX(Bolalar!$C$5:$C$1804,MATCH($C841,Bolalar!$I$5:$I$1804,0))="","",INDEX(Bolalar!$C$5:$C$1804,MATCH($C841,Bolalar!$I$5:$I$1804,0))),""))</f>
        <v/>
      </c>
      <c r="F841" s="24"/>
      <c r="G841" s="14" t="str">
        <f aca="false">IF(OR($E841="",$B841=""),"",INT(($B841-$E841)/365.25))</f>
        <v/>
      </c>
      <c r="H841" s="14" t="str">
        <f aca="false">IF($G841="","",IF($G841&lt;=5,"Ha","Yo'q"))</f>
        <v/>
      </c>
      <c r="I841" s="12"/>
      <c r="J841" s="12"/>
      <c r="K841" s="28" t="n">
        <f aca="false">IF(AND($C841&lt;&gt;"",$H841="Ha",$B841&gt;=Boshqaruv!$C$9,$B841&lt;=Boshqaruv!$C$10),IF(COUNTIFS($C$4:$C840,$C841,$H$4:$H840,"Ha",$B$4:$B840,"&gt;="&amp;Boshqaruv!$C$9,$B$4:$B840,"&lt;="&amp;Boshqaruv!$C$10)=0,1,0),0)</f>
        <v>0</v>
      </c>
    </row>
    <row r="842" customFormat="false" ht="15" hidden="false" customHeight="false" outlineLevel="0" collapsed="false">
      <c r="A842" s="8" t="n">
        <v>838</v>
      </c>
      <c r="B842" s="13"/>
      <c r="C842" s="25"/>
      <c r="D842" s="26" t="str">
        <f aca="false">IF($C842="","",IFERROR(IF(INDEX(Bolalar!$B$5:$B$1804,MATCH($C842,Bolalar!$I$5:$I$1804,0))="","",INDEX(Bolalar!$B$5:$B$1804,MATCH($C842,Bolalar!$I$5:$I$1804,0))),""))</f>
        <v/>
      </c>
      <c r="E842" s="15" t="str">
        <f aca="false">IF($C842="","",IFERROR(IF(INDEX(Bolalar!$C$5:$C$1804,MATCH($C842,Bolalar!$I$5:$I$1804,0))="","",INDEX(Bolalar!$C$5:$C$1804,MATCH($C842,Bolalar!$I$5:$I$1804,0))),""))</f>
        <v/>
      </c>
      <c r="F842" s="24"/>
      <c r="G842" s="14" t="str">
        <f aca="false">IF(OR($E842="",$B842=""),"",INT(($B842-$E842)/365.25))</f>
        <v/>
      </c>
      <c r="H842" s="14" t="str">
        <f aca="false">IF($G842="","",IF($G842&lt;=5,"Ha","Yo'q"))</f>
        <v/>
      </c>
      <c r="I842" s="12"/>
      <c r="J842" s="12"/>
      <c r="K842" s="28" t="n">
        <f aca="false">IF(AND($C842&lt;&gt;"",$H842="Ha",$B842&gt;=Boshqaruv!$C$9,$B842&lt;=Boshqaruv!$C$10),IF(COUNTIFS($C$4:$C841,$C842,$H$4:$H841,"Ha",$B$4:$B841,"&gt;="&amp;Boshqaruv!$C$9,$B$4:$B841,"&lt;="&amp;Boshqaruv!$C$10)=0,1,0),0)</f>
        <v>0</v>
      </c>
    </row>
    <row r="843" customFormat="false" ht="15" hidden="false" customHeight="false" outlineLevel="0" collapsed="false">
      <c r="A843" s="8" t="n">
        <v>839</v>
      </c>
      <c r="B843" s="13"/>
      <c r="C843" s="25"/>
      <c r="D843" s="26" t="str">
        <f aca="false">IF($C843="","",IFERROR(IF(INDEX(Bolalar!$B$5:$B$1804,MATCH($C843,Bolalar!$I$5:$I$1804,0))="","",INDEX(Bolalar!$B$5:$B$1804,MATCH($C843,Bolalar!$I$5:$I$1804,0))),""))</f>
        <v/>
      </c>
      <c r="E843" s="15" t="str">
        <f aca="false">IF($C843="","",IFERROR(IF(INDEX(Bolalar!$C$5:$C$1804,MATCH($C843,Bolalar!$I$5:$I$1804,0))="","",INDEX(Bolalar!$C$5:$C$1804,MATCH($C843,Bolalar!$I$5:$I$1804,0))),""))</f>
        <v/>
      </c>
      <c r="F843" s="24"/>
      <c r="G843" s="14" t="str">
        <f aca="false">IF(OR($E843="",$B843=""),"",INT(($B843-$E843)/365.25))</f>
        <v/>
      </c>
      <c r="H843" s="14" t="str">
        <f aca="false">IF($G843="","",IF($G843&lt;=5,"Ha","Yo'q"))</f>
        <v/>
      </c>
      <c r="I843" s="12"/>
      <c r="J843" s="12"/>
      <c r="K843" s="28" t="n">
        <f aca="false">IF(AND($C843&lt;&gt;"",$H843="Ha",$B843&gt;=Boshqaruv!$C$9,$B843&lt;=Boshqaruv!$C$10),IF(COUNTIFS($C$4:$C842,$C843,$H$4:$H842,"Ha",$B$4:$B842,"&gt;="&amp;Boshqaruv!$C$9,$B$4:$B842,"&lt;="&amp;Boshqaruv!$C$10)=0,1,0),0)</f>
        <v>0</v>
      </c>
    </row>
    <row r="844" customFormat="false" ht="15" hidden="false" customHeight="false" outlineLevel="0" collapsed="false">
      <c r="A844" s="8" t="n">
        <v>840</v>
      </c>
      <c r="B844" s="13"/>
      <c r="C844" s="25"/>
      <c r="D844" s="26" t="str">
        <f aca="false">IF($C844="","",IFERROR(IF(INDEX(Bolalar!$B$5:$B$1804,MATCH($C844,Bolalar!$I$5:$I$1804,0))="","",INDEX(Bolalar!$B$5:$B$1804,MATCH($C844,Bolalar!$I$5:$I$1804,0))),""))</f>
        <v/>
      </c>
      <c r="E844" s="15" t="str">
        <f aca="false">IF($C844="","",IFERROR(IF(INDEX(Bolalar!$C$5:$C$1804,MATCH($C844,Bolalar!$I$5:$I$1804,0))="","",INDEX(Bolalar!$C$5:$C$1804,MATCH($C844,Bolalar!$I$5:$I$1804,0))),""))</f>
        <v/>
      </c>
      <c r="F844" s="24"/>
      <c r="G844" s="14" t="str">
        <f aca="false">IF(OR($E844="",$B844=""),"",INT(($B844-$E844)/365.25))</f>
        <v/>
      </c>
      <c r="H844" s="14" t="str">
        <f aca="false">IF($G844="","",IF($G844&lt;=5,"Ha","Yo'q"))</f>
        <v/>
      </c>
      <c r="I844" s="12"/>
      <c r="J844" s="12"/>
      <c r="K844" s="28" t="n">
        <f aca="false">IF(AND($C844&lt;&gt;"",$H844="Ha",$B844&gt;=Boshqaruv!$C$9,$B844&lt;=Boshqaruv!$C$10),IF(COUNTIFS($C$4:$C843,$C844,$H$4:$H843,"Ha",$B$4:$B843,"&gt;="&amp;Boshqaruv!$C$9,$B$4:$B843,"&lt;="&amp;Boshqaruv!$C$10)=0,1,0),0)</f>
        <v>0</v>
      </c>
    </row>
    <row r="845" customFormat="false" ht="15" hidden="false" customHeight="false" outlineLevel="0" collapsed="false">
      <c r="A845" s="8" t="n">
        <v>841</v>
      </c>
      <c r="B845" s="13"/>
      <c r="C845" s="25"/>
      <c r="D845" s="26" t="str">
        <f aca="false">IF($C845="","",IFERROR(IF(INDEX(Bolalar!$B$5:$B$1804,MATCH($C845,Bolalar!$I$5:$I$1804,0))="","",INDEX(Bolalar!$B$5:$B$1804,MATCH($C845,Bolalar!$I$5:$I$1804,0))),""))</f>
        <v/>
      </c>
      <c r="E845" s="15" t="str">
        <f aca="false">IF($C845="","",IFERROR(IF(INDEX(Bolalar!$C$5:$C$1804,MATCH($C845,Bolalar!$I$5:$I$1804,0))="","",INDEX(Bolalar!$C$5:$C$1804,MATCH($C845,Bolalar!$I$5:$I$1804,0))),""))</f>
        <v/>
      </c>
      <c r="F845" s="24"/>
      <c r="G845" s="14" t="str">
        <f aca="false">IF(OR($E845="",$B845=""),"",INT(($B845-$E845)/365.25))</f>
        <v/>
      </c>
      <c r="H845" s="14" t="str">
        <f aca="false">IF($G845="","",IF($G845&lt;=5,"Ha","Yo'q"))</f>
        <v/>
      </c>
      <c r="I845" s="12"/>
      <c r="J845" s="12"/>
      <c r="K845" s="28" t="n">
        <f aca="false">IF(AND($C845&lt;&gt;"",$H845="Ha",$B845&gt;=Boshqaruv!$C$9,$B845&lt;=Boshqaruv!$C$10),IF(COUNTIFS($C$4:$C844,$C845,$H$4:$H844,"Ha",$B$4:$B844,"&gt;="&amp;Boshqaruv!$C$9,$B$4:$B844,"&lt;="&amp;Boshqaruv!$C$10)=0,1,0),0)</f>
        <v>0</v>
      </c>
    </row>
    <row r="846" customFormat="false" ht="15" hidden="false" customHeight="false" outlineLevel="0" collapsed="false">
      <c r="A846" s="8" t="n">
        <v>842</v>
      </c>
      <c r="B846" s="13"/>
      <c r="C846" s="25"/>
      <c r="D846" s="26" t="str">
        <f aca="false">IF($C846="","",IFERROR(IF(INDEX(Bolalar!$B$5:$B$1804,MATCH($C846,Bolalar!$I$5:$I$1804,0))="","",INDEX(Bolalar!$B$5:$B$1804,MATCH($C846,Bolalar!$I$5:$I$1804,0))),""))</f>
        <v/>
      </c>
      <c r="E846" s="15" t="str">
        <f aca="false">IF($C846="","",IFERROR(IF(INDEX(Bolalar!$C$5:$C$1804,MATCH($C846,Bolalar!$I$5:$I$1804,0))="","",INDEX(Bolalar!$C$5:$C$1804,MATCH($C846,Bolalar!$I$5:$I$1804,0))),""))</f>
        <v/>
      </c>
      <c r="F846" s="24"/>
      <c r="G846" s="14" t="str">
        <f aca="false">IF(OR($E846="",$B846=""),"",INT(($B846-$E846)/365.25))</f>
        <v/>
      </c>
      <c r="H846" s="14" t="str">
        <f aca="false">IF($G846="","",IF($G846&lt;=5,"Ha","Yo'q"))</f>
        <v/>
      </c>
      <c r="I846" s="12"/>
      <c r="J846" s="12"/>
      <c r="K846" s="28" t="n">
        <f aca="false">IF(AND($C846&lt;&gt;"",$H846="Ha",$B846&gt;=Boshqaruv!$C$9,$B846&lt;=Boshqaruv!$C$10),IF(COUNTIFS($C$4:$C845,$C846,$H$4:$H845,"Ha",$B$4:$B845,"&gt;="&amp;Boshqaruv!$C$9,$B$4:$B845,"&lt;="&amp;Boshqaruv!$C$10)=0,1,0),0)</f>
        <v>0</v>
      </c>
    </row>
    <row r="847" customFormat="false" ht="15" hidden="false" customHeight="false" outlineLevel="0" collapsed="false">
      <c r="A847" s="8" t="n">
        <v>843</v>
      </c>
      <c r="B847" s="13"/>
      <c r="C847" s="25"/>
      <c r="D847" s="26" t="str">
        <f aca="false">IF($C847="","",IFERROR(IF(INDEX(Bolalar!$B$5:$B$1804,MATCH($C847,Bolalar!$I$5:$I$1804,0))="","",INDEX(Bolalar!$B$5:$B$1804,MATCH($C847,Bolalar!$I$5:$I$1804,0))),""))</f>
        <v/>
      </c>
      <c r="E847" s="15" t="str">
        <f aca="false">IF($C847="","",IFERROR(IF(INDEX(Bolalar!$C$5:$C$1804,MATCH($C847,Bolalar!$I$5:$I$1804,0))="","",INDEX(Bolalar!$C$5:$C$1804,MATCH($C847,Bolalar!$I$5:$I$1804,0))),""))</f>
        <v/>
      </c>
      <c r="F847" s="24"/>
      <c r="G847" s="14" t="str">
        <f aca="false">IF(OR($E847="",$B847=""),"",INT(($B847-$E847)/365.25))</f>
        <v/>
      </c>
      <c r="H847" s="14" t="str">
        <f aca="false">IF($G847="","",IF($G847&lt;=5,"Ha","Yo'q"))</f>
        <v/>
      </c>
      <c r="I847" s="12"/>
      <c r="J847" s="12"/>
      <c r="K847" s="28" t="n">
        <f aca="false">IF(AND($C847&lt;&gt;"",$H847="Ha",$B847&gt;=Boshqaruv!$C$9,$B847&lt;=Boshqaruv!$C$10),IF(COUNTIFS($C$4:$C846,$C847,$H$4:$H846,"Ha",$B$4:$B846,"&gt;="&amp;Boshqaruv!$C$9,$B$4:$B846,"&lt;="&amp;Boshqaruv!$C$10)=0,1,0),0)</f>
        <v>0</v>
      </c>
    </row>
    <row r="848" customFormat="false" ht="15" hidden="false" customHeight="false" outlineLevel="0" collapsed="false">
      <c r="A848" s="8" t="n">
        <v>844</v>
      </c>
      <c r="B848" s="13"/>
      <c r="C848" s="25"/>
      <c r="D848" s="26" t="str">
        <f aca="false">IF($C848="","",IFERROR(IF(INDEX(Bolalar!$B$5:$B$1804,MATCH($C848,Bolalar!$I$5:$I$1804,0))="","",INDEX(Bolalar!$B$5:$B$1804,MATCH($C848,Bolalar!$I$5:$I$1804,0))),""))</f>
        <v/>
      </c>
      <c r="E848" s="15" t="str">
        <f aca="false">IF($C848="","",IFERROR(IF(INDEX(Bolalar!$C$5:$C$1804,MATCH($C848,Bolalar!$I$5:$I$1804,0))="","",INDEX(Bolalar!$C$5:$C$1804,MATCH($C848,Bolalar!$I$5:$I$1804,0))),""))</f>
        <v/>
      </c>
      <c r="F848" s="24"/>
      <c r="G848" s="14" t="str">
        <f aca="false">IF(OR($E848="",$B848=""),"",INT(($B848-$E848)/365.25))</f>
        <v/>
      </c>
      <c r="H848" s="14" t="str">
        <f aca="false">IF($G848="","",IF($G848&lt;=5,"Ha","Yo'q"))</f>
        <v/>
      </c>
      <c r="I848" s="12"/>
      <c r="J848" s="12"/>
      <c r="K848" s="28" t="n">
        <f aca="false">IF(AND($C848&lt;&gt;"",$H848="Ha",$B848&gt;=Boshqaruv!$C$9,$B848&lt;=Boshqaruv!$C$10),IF(COUNTIFS($C$4:$C847,$C848,$H$4:$H847,"Ha",$B$4:$B847,"&gt;="&amp;Boshqaruv!$C$9,$B$4:$B847,"&lt;="&amp;Boshqaruv!$C$10)=0,1,0),0)</f>
        <v>0</v>
      </c>
    </row>
    <row r="849" customFormat="false" ht="15" hidden="false" customHeight="false" outlineLevel="0" collapsed="false">
      <c r="A849" s="8" t="n">
        <v>845</v>
      </c>
      <c r="B849" s="13"/>
      <c r="C849" s="25"/>
      <c r="D849" s="26" t="str">
        <f aca="false">IF($C849="","",IFERROR(IF(INDEX(Bolalar!$B$5:$B$1804,MATCH($C849,Bolalar!$I$5:$I$1804,0))="","",INDEX(Bolalar!$B$5:$B$1804,MATCH($C849,Bolalar!$I$5:$I$1804,0))),""))</f>
        <v/>
      </c>
      <c r="E849" s="15" t="str">
        <f aca="false">IF($C849="","",IFERROR(IF(INDEX(Bolalar!$C$5:$C$1804,MATCH($C849,Bolalar!$I$5:$I$1804,0))="","",INDEX(Bolalar!$C$5:$C$1804,MATCH($C849,Bolalar!$I$5:$I$1804,0))),""))</f>
        <v/>
      </c>
      <c r="F849" s="24"/>
      <c r="G849" s="14" t="str">
        <f aca="false">IF(OR($E849="",$B849=""),"",INT(($B849-$E849)/365.25))</f>
        <v/>
      </c>
      <c r="H849" s="14" t="str">
        <f aca="false">IF($G849="","",IF($G849&lt;=5,"Ha","Yo'q"))</f>
        <v/>
      </c>
      <c r="I849" s="12"/>
      <c r="J849" s="12"/>
      <c r="K849" s="28" t="n">
        <f aca="false">IF(AND($C849&lt;&gt;"",$H849="Ha",$B849&gt;=Boshqaruv!$C$9,$B849&lt;=Boshqaruv!$C$10),IF(COUNTIFS($C$4:$C848,$C849,$H$4:$H848,"Ha",$B$4:$B848,"&gt;="&amp;Boshqaruv!$C$9,$B$4:$B848,"&lt;="&amp;Boshqaruv!$C$10)=0,1,0),0)</f>
        <v>0</v>
      </c>
    </row>
    <row r="850" customFormat="false" ht="15" hidden="false" customHeight="false" outlineLevel="0" collapsed="false">
      <c r="A850" s="8" t="n">
        <v>846</v>
      </c>
      <c r="B850" s="13"/>
      <c r="C850" s="25"/>
      <c r="D850" s="26" t="str">
        <f aca="false">IF($C850="","",IFERROR(IF(INDEX(Bolalar!$B$5:$B$1804,MATCH($C850,Bolalar!$I$5:$I$1804,0))="","",INDEX(Bolalar!$B$5:$B$1804,MATCH($C850,Bolalar!$I$5:$I$1804,0))),""))</f>
        <v/>
      </c>
      <c r="E850" s="15" t="str">
        <f aca="false">IF($C850="","",IFERROR(IF(INDEX(Bolalar!$C$5:$C$1804,MATCH($C850,Bolalar!$I$5:$I$1804,0))="","",INDEX(Bolalar!$C$5:$C$1804,MATCH($C850,Bolalar!$I$5:$I$1804,0))),""))</f>
        <v/>
      </c>
      <c r="F850" s="24"/>
      <c r="G850" s="14" t="str">
        <f aca="false">IF(OR($E850="",$B850=""),"",INT(($B850-$E850)/365.25))</f>
        <v/>
      </c>
      <c r="H850" s="14" t="str">
        <f aca="false">IF($G850="","",IF($G850&lt;=5,"Ha","Yo'q"))</f>
        <v/>
      </c>
      <c r="I850" s="12"/>
      <c r="J850" s="12"/>
      <c r="K850" s="28" t="n">
        <f aca="false">IF(AND($C850&lt;&gt;"",$H850="Ha",$B850&gt;=Boshqaruv!$C$9,$B850&lt;=Boshqaruv!$C$10),IF(COUNTIFS($C$4:$C849,$C850,$H$4:$H849,"Ha",$B$4:$B849,"&gt;="&amp;Boshqaruv!$C$9,$B$4:$B849,"&lt;="&amp;Boshqaruv!$C$10)=0,1,0),0)</f>
        <v>0</v>
      </c>
    </row>
    <row r="851" customFormat="false" ht="15" hidden="false" customHeight="false" outlineLevel="0" collapsed="false">
      <c r="A851" s="8" t="n">
        <v>847</v>
      </c>
      <c r="B851" s="13"/>
      <c r="C851" s="25"/>
      <c r="D851" s="26" t="str">
        <f aca="false">IF($C851="","",IFERROR(IF(INDEX(Bolalar!$B$5:$B$1804,MATCH($C851,Bolalar!$I$5:$I$1804,0))="","",INDEX(Bolalar!$B$5:$B$1804,MATCH($C851,Bolalar!$I$5:$I$1804,0))),""))</f>
        <v/>
      </c>
      <c r="E851" s="15" t="str">
        <f aca="false">IF($C851="","",IFERROR(IF(INDEX(Bolalar!$C$5:$C$1804,MATCH($C851,Bolalar!$I$5:$I$1804,0))="","",INDEX(Bolalar!$C$5:$C$1804,MATCH($C851,Bolalar!$I$5:$I$1804,0))),""))</f>
        <v/>
      </c>
      <c r="F851" s="24"/>
      <c r="G851" s="14" t="str">
        <f aca="false">IF(OR($E851="",$B851=""),"",INT(($B851-$E851)/365.25))</f>
        <v/>
      </c>
      <c r="H851" s="14" t="str">
        <f aca="false">IF($G851="","",IF($G851&lt;=5,"Ha","Yo'q"))</f>
        <v/>
      </c>
      <c r="I851" s="12"/>
      <c r="J851" s="12"/>
      <c r="K851" s="28" t="n">
        <f aca="false">IF(AND($C851&lt;&gt;"",$H851="Ha",$B851&gt;=Boshqaruv!$C$9,$B851&lt;=Boshqaruv!$C$10),IF(COUNTIFS($C$4:$C850,$C851,$H$4:$H850,"Ha",$B$4:$B850,"&gt;="&amp;Boshqaruv!$C$9,$B$4:$B850,"&lt;="&amp;Boshqaruv!$C$10)=0,1,0),0)</f>
        <v>0</v>
      </c>
    </row>
    <row r="852" customFormat="false" ht="15" hidden="false" customHeight="false" outlineLevel="0" collapsed="false">
      <c r="A852" s="8" t="n">
        <v>848</v>
      </c>
      <c r="B852" s="13"/>
      <c r="C852" s="25"/>
      <c r="D852" s="26" t="str">
        <f aca="false">IF($C852="","",IFERROR(IF(INDEX(Bolalar!$B$5:$B$1804,MATCH($C852,Bolalar!$I$5:$I$1804,0))="","",INDEX(Bolalar!$B$5:$B$1804,MATCH($C852,Bolalar!$I$5:$I$1804,0))),""))</f>
        <v/>
      </c>
      <c r="E852" s="15" t="str">
        <f aca="false">IF($C852="","",IFERROR(IF(INDEX(Bolalar!$C$5:$C$1804,MATCH($C852,Bolalar!$I$5:$I$1804,0))="","",INDEX(Bolalar!$C$5:$C$1804,MATCH($C852,Bolalar!$I$5:$I$1804,0))),""))</f>
        <v/>
      </c>
      <c r="F852" s="24"/>
      <c r="G852" s="14" t="str">
        <f aca="false">IF(OR($E852="",$B852=""),"",INT(($B852-$E852)/365.25))</f>
        <v/>
      </c>
      <c r="H852" s="14" t="str">
        <f aca="false">IF($G852="","",IF($G852&lt;=5,"Ha","Yo'q"))</f>
        <v/>
      </c>
      <c r="I852" s="12"/>
      <c r="J852" s="12"/>
      <c r="K852" s="28" t="n">
        <f aca="false">IF(AND($C852&lt;&gt;"",$H852="Ha",$B852&gt;=Boshqaruv!$C$9,$B852&lt;=Boshqaruv!$C$10),IF(COUNTIFS($C$4:$C851,$C852,$H$4:$H851,"Ha",$B$4:$B851,"&gt;="&amp;Boshqaruv!$C$9,$B$4:$B851,"&lt;="&amp;Boshqaruv!$C$10)=0,1,0),0)</f>
        <v>0</v>
      </c>
    </row>
    <row r="853" customFormat="false" ht="15" hidden="false" customHeight="false" outlineLevel="0" collapsed="false">
      <c r="A853" s="8" t="n">
        <v>849</v>
      </c>
      <c r="B853" s="13"/>
      <c r="C853" s="25"/>
      <c r="D853" s="26" t="str">
        <f aca="false">IF($C853="","",IFERROR(IF(INDEX(Bolalar!$B$5:$B$1804,MATCH($C853,Bolalar!$I$5:$I$1804,0))="","",INDEX(Bolalar!$B$5:$B$1804,MATCH($C853,Bolalar!$I$5:$I$1804,0))),""))</f>
        <v/>
      </c>
      <c r="E853" s="15" t="str">
        <f aca="false">IF($C853="","",IFERROR(IF(INDEX(Bolalar!$C$5:$C$1804,MATCH($C853,Bolalar!$I$5:$I$1804,0))="","",INDEX(Bolalar!$C$5:$C$1804,MATCH($C853,Bolalar!$I$5:$I$1804,0))),""))</f>
        <v/>
      </c>
      <c r="F853" s="24"/>
      <c r="G853" s="14" t="str">
        <f aca="false">IF(OR($E853="",$B853=""),"",INT(($B853-$E853)/365.25))</f>
        <v/>
      </c>
      <c r="H853" s="14" t="str">
        <f aca="false">IF($G853="","",IF($G853&lt;=5,"Ha","Yo'q"))</f>
        <v/>
      </c>
      <c r="I853" s="12"/>
      <c r="J853" s="12"/>
      <c r="K853" s="28" t="n">
        <f aca="false">IF(AND($C853&lt;&gt;"",$H853="Ha",$B853&gt;=Boshqaruv!$C$9,$B853&lt;=Boshqaruv!$C$10),IF(COUNTIFS($C$4:$C852,$C853,$H$4:$H852,"Ha",$B$4:$B852,"&gt;="&amp;Boshqaruv!$C$9,$B$4:$B852,"&lt;="&amp;Boshqaruv!$C$10)=0,1,0),0)</f>
        <v>0</v>
      </c>
    </row>
    <row r="854" customFormat="false" ht="15" hidden="false" customHeight="false" outlineLevel="0" collapsed="false">
      <c r="A854" s="8" t="n">
        <v>850</v>
      </c>
      <c r="B854" s="13"/>
      <c r="C854" s="25"/>
      <c r="D854" s="26" t="str">
        <f aca="false">IF($C854="","",IFERROR(IF(INDEX(Bolalar!$B$5:$B$1804,MATCH($C854,Bolalar!$I$5:$I$1804,0))="","",INDEX(Bolalar!$B$5:$B$1804,MATCH($C854,Bolalar!$I$5:$I$1804,0))),""))</f>
        <v/>
      </c>
      <c r="E854" s="15" t="str">
        <f aca="false">IF($C854="","",IFERROR(IF(INDEX(Bolalar!$C$5:$C$1804,MATCH($C854,Bolalar!$I$5:$I$1804,0))="","",INDEX(Bolalar!$C$5:$C$1804,MATCH($C854,Bolalar!$I$5:$I$1804,0))),""))</f>
        <v/>
      </c>
      <c r="F854" s="24"/>
      <c r="G854" s="14" t="str">
        <f aca="false">IF(OR($E854="",$B854=""),"",INT(($B854-$E854)/365.25))</f>
        <v/>
      </c>
      <c r="H854" s="14" t="str">
        <f aca="false">IF($G854="","",IF($G854&lt;=5,"Ha","Yo'q"))</f>
        <v/>
      </c>
      <c r="I854" s="12"/>
      <c r="J854" s="12"/>
      <c r="K854" s="28" t="n">
        <f aca="false">IF(AND($C854&lt;&gt;"",$H854="Ha",$B854&gt;=Boshqaruv!$C$9,$B854&lt;=Boshqaruv!$C$10),IF(COUNTIFS($C$4:$C853,$C854,$H$4:$H853,"Ha",$B$4:$B853,"&gt;="&amp;Boshqaruv!$C$9,$B$4:$B853,"&lt;="&amp;Boshqaruv!$C$10)=0,1,0),0)</f>
        <v>0</v>
      </c>
    </row>
    <row r="855" customFormat="false" ht="15" hidden="false" customHeight="false" outlineLevel="0" collapsed="false">
      <c r="A855" s="8" t="n">
        <v>851</v>
      </c>
      <c r="B855" s="13"/>
      <c r="C855" s="25"/>
      <c r="D855" s="26" t="str">
        <f aca="false">IF($C855="","",IFERROR(IF(INDEX(Bolalar!$B$5:$B$1804,MATCH($C855,Bolalar!$I$5:$I$1804,0))="","",INDEX(Bolalar!$B$5:$B$1804,MATCH($C855,Bolalar!$I$5:$I$1804,0))),""))</f>
        <v/>
      </c>
      <c r="E855" s="15" t="str">
        <f aca="false">IF($C855="","",IFERROR(IF(INDEX(Bolalar!$C$5:$C$1804,MATCH($C855,Bolalar!$I$5:$I$1804,0))="","",INDEX(Bolalar!$C$5:$C$1804,MATCH($C855,Bolalar!$I$5:$I$1804,0))),""))</f>
        <v/>
      </c>
      <c r="F855" s="24"/>
      <c r="G855" s="14" t="str">
        <f aca="false">IF(OR($E855="",$B855=""),"",INT(($B855-$E855)/365.25))</f>
        <v/>
      </c>
      <c r="H855" s="14" t="str">
        <f aca="false">IF($G855="","",IF($G855&lt;=5,"Ha","Yo'q"))</f>
        <v/>
      </c>
      <c r="I855" s="12"/>
      <c r="J855" s="12"/>
      <c r="K855" s="28" t="n">
        <f aca="false">IF(AND($C855&lt;&gt;"",$H855="Ha",$B855&gt;=Boshqaruv!$C$9,$B855&lt;=Boshqaruv!$C$10),IF(COUNTIFS($C$4:$C854,$C855,$H$4:$H854,"Ha",$B$4:$B854,"&gt;="&amp;Boshqaruv!$C$9,$B$4:$B854,"&lt;="&amp;Boshqaruv!$C$10)=0,1,0),0)</f>
        <v>0</v>
      </c>
    </row>
    <row r="856" customFormat="false" ht="15" hidden="false" customHeight="false" outlineLevel="0" collapsed="false">
      <c r="A856" s="8" t="n">
        <v>852</v>
      </c>
      <c r="B856" s="13"/>
      <c r="C856" s="25"/>
      <c r="D856" s="26" t="str">
        <f aca="false">IF($C856="","",IFERROR(IF(INDEX(Bolalar!$B$5:$B$1804,MATCH($C856,Bolalar!$I$5:$I$1804,0))="","",INDEX(Bolalar!$B$5:$B$1804,MATCH($C856,Bolalar!$I$5:$I$1804,0))),""))</f>
        <v/>
      </c>
      <c r="E856" s="15" t="str">
        <f aca="false">IF($C856="","",IFERROR(IF(INDEX(Bolalar!$C$5:$C$1804,MATCH($C856,Bolalar!$I$5:$I$1804,0))="","",INDEX(Bolalar!$C$5:$C$1804,MATCH($C856,Bolalar!$I$5:$I$1804,0))),""))</f>
        <v/>
      </c>
      <c r="F856" s="24"/>
      <c r="G856" s="14" t="str">
        <f aca="false">IF(OR($E856="",$B856=""),"",INT(($B856-$E856)/365.25))</f>
        <v/>
      </c>
      <c r="H856" s="14" t="str">
        <f aca="false">IF($G856="","",IF($G856&lt;=5,"Ha","Yo'q"))</f>
        <v/>
      </c>
      <c r="I856" s="12"/>
      <c r="J856" s="12"/>
      <c r="K856" s="28" t="n">
        <f aca="false">IF(AND($C856&lt;&gt;"",$H856="Ha",$B856&gt;=Boshqaruv!$C$9,$B856&lt;=Boshqaruv!$C$10),IF(COUNTIFS($C$4:$C855,$C856,$H$4:$H855,"Ha",$B$4:$B855,"&gt;="&amp;Boshqaruv!$C$9,$B$4:$B855,"&lt;="&amp;Boshqaruv!$C$10)=0,1,0),0)</f>
        <v>0</v>
      </c>
    </row>
    <row r="857" customFormat="false" ht="15" hidden="false" customHeight="false" outlineLevel="0" collapsed="false">
      <c r="A857" s="8" t="n">
        <v>853</v>
      </c>
      <c r="B857" s="13"/>
      <c r="C857" s="25"/>
      <c r="D857" s="26" t="str">
        <f aca="false">IF($C857="","",IFERROR(IF(INDEX(Bolalar!$B$5:$B$1804,MATCH($C857,Bolalar!$I$5:$I$1804,0))="","",INDEX(Bolalar!$B$5:$B$1804,MATCH($C857,Bolalar!$I$5:$I$1804,0))),""))</f>
        <v/>
      </c>
      <c r="E857" s="15" t="str">
        <f aca="false">IF($C857="","",IFERROR(IF(INDEX(Bolalar!$C$5:$C$1804,MATCH($C857,Bolalar!$I$5:$I$1804,0))="","",INDEX(Bolalar!$C$5:$C$1804,MATCH($C857,Bolalar!$I$5:$I$1804,0))),""))</f>
        <v/>
      </c>
      <c r="F857" s="24"/>
      <c r="G857" s="14" t="str">
        <f aca="false">IF(OR($E857="",$B857=""),"",INT(($B857-$E857)/365.25))</f>
        <v/>
      </c>
      <c r="H857" s="14" t="str">
        <f aca="false">IF($G857="","",IF($G857&lt;=5,"Ha","Yo'q"))</f>
        <v/>
      </c>
      <c r="I857" s="12"/>
      <c r="J857" s="12"/>
      <c r="K857" s="28" t="n">
        <f aca="false">IF(AND($C857&lt;&gt;"",$H857="Ha",$B857&gt;=Boshqaruv!$C$9,$B857&lt;=Boshqaruv!$C$10),IF(COUNTIFS($C$4:$C856,$C857,$H$4:$H856,"Ha",$B$4:$B856,"&gt;="&amp;Boshqaruv!$C$9,$B$4:$B856,"&lt;="&amp;Boshqaruv!$C$10)=0,1,0),0)</f>
        <v>0</v>
      </c>
    </row>
    <row r="858" customFormat="false" ht="15" hidden="false" customHeight="false" outlineLevel="0" collapsed="false">
      <c r="A858" s="8" t="n">
        <v>854</v>
      </c>
      <c r="B858" s="13"/>
      <c r="C858" s="25"/>
      <c r="D858" s="26" t="str">
        <f aca="false">IF($C858="","",IFERROR(IF(INDEX(Bolalar!$B$5:$B$1804,MATCH($C858,Bolalar!$I$5:$I$1804,0))="","",INDEX(Bolalar!$B$5:$B$1804,MATCH($C858,Bolalar!$I$5:$I$1804,0))),""))</f>
        <v/>
      </c>
      <c r="E858" s="15" t="str">
        <f aca="false">IF($C858="","",IFERROR(IF(INDEX(Bolalar!$C$5:$C$1804,MATCH($C858,Bolalar!$I$5:$I$1804,0))="","",INDEX(Bolalar!$C$5:$C$1804,MATCH($C858,Bolalar!$I$5:$I$1804,0))),""))</f>
        <v/>
      </c>
      <c r="F858" s="24"/>
      <c r="G858" s="14" t="str">
        <f aca="false">IF(OR($E858="",$B858=""),"",INT(($B858-$E858)/365.25))</f>
        <v/>
      </c>
      <c r="H858" s="14" t="str">
        <f aca="false">IF($G858="","",IF($G858&lt;=5,"Ha","Yo'q"))</f>
        <v/>
      </c>
      <c r="I858" s="12"/>
      <c r="J858" s="12"/>
      <c r="K858" s="28" t="n">
        <f aca="false">IF(AND($C858&lt;&gt;"",$H858="Ha",$B858&gt;=Boshqaruv!$C$9,$B858&lt;=Boshqaruv!$C$10),IF(COUNTIFS($C$4:$C857,$C858,$H$4:$H857,"Ha",$B$4:$B857,"&gt;="&amp;Boshqaruv!$C$9,$B$4:$B857,"&lt;="&amp;Boshqaruv!$C$10)=0,1,0),0)</f>
        <v>0</v>
      </c>
    </row>
    <row r="859" customFormat="false" ht="15" hidden="false" customHeight="false" outlineLevel="0" collapsed="false">
      <c r="A859" s="8" t="n">
        <v>855</v>
      </c>
      <c r="B859" s="13"/>
      <c r="C859" s="25"/>
      <c r="D859" s="26" t="str">
        <f aca="false">IF($C859="","",IFERROR(IF(INDEX(Bolalar!$B$5:$B$1804,MATCH($C859,Bolalar!$I$5:$I$1804,0))="","",INDEX(Bolalar!$B$5:$B$1804,MATCH($C859,Bolalar!$I$5:$I$1804,0))),""))</f>
        <v/>
      </c>
      <c r="E859" s="15" t="str">
        <f aca="false">IF($C859="","",IFERROR(IF(INDEX(Bolalar!$C$5:$C$1804,MATCH($C859,Bolalar!$I$5:$I$1804,0))="","",INDEX(Bolalar!$C$5:$C$1804,MATCH($C859,Bolalar!$I$5:$I$1804,0))),""))</f>
        <v/>
      </c>
      <c r="F859" s="24"/>
      <c r="G859" s="14" t="str">
        <f aca="false">IF(OR($E859="",$B859=""),"",INT(($B859-$E859)/365.25))</f>
        <v/>
      </c>
      <c r="H859" s="14" t="str">
        <f aca="false">IF($G859="","",IF($G859&lt;=5,"Ha","Yo'q"))</f>
        <v/>
      </c>
      <c r="I859" s="12"/>
      <c r="J859" s="12"/>
      <c r="K859" s="28" t="n">
        <f aca="false">IF(AND($C859&lt;&gt;"",$H859="Ha",$B859&gt;=Boshqaruv!$C$9,$B859&lt;=Boshqaruv!$C$10),IF(COUNTIFS($C$4:$C858,$C859,$H$4:$H858,"Ha",$B$4:$B858,"&gt;="&amp;Boshqaruv!$C$9,$B$4:$B858,"&lt;="&amp;Boshqaruv!$C$10)=0,1,0),0)</f>
        <v>0</v>
      </c>
    </row>
    <row r="860" customFormat="false" ht="15" hidden="false" customHeight="false" outlineLevel="0" collapsed="false">
      <c r="A860" s="8" t="n">
        <v>856</v>
      </c>
      <c r="B860" s="13"/>
      <c r="C860" s="25"/>
      <c r="D860" s="26" t="str">
        <f aca="false">IF($C860="","",IFERROR(IF(INDEX(Bolalar!$B$5:$B$1804,MATCH($C860,Bolalar!$I$5:$I$1804,0))="","",INDEX(Bolalar!$B$5:$B$1804,MATCH($C860,Bolalar!$I$5:$I$1804,0))),""))</f>
        <v/>
      </c>
      <c r="E860" s="15" t="str">
        <f aca="false">IF($C860="","",IFERROR(IF(INDEX(Bolalar!$C$5:$C$1804,MATCH($C860,Bolalar!$I$5:$I$1804,0))="","",INDEX(Bolalar!$C$5:$C$1804,MATCH($C860,Bolalar!$I$5:$I$1804,0))),""))</f>
        <v/>
      </c>
      <c r="F860" s="24"/>
      <c r="G860" s="14" t="str">
        <f aca="false">IF(OR($E860="",$B860=""),"",INT(($B860-$E860)/365.25))</f>
        <v/>
      </c>
      <c r="H860" s="14" t="str">
        <f aca="false">IF($G860="","",IF($G860&lt;=5,"Ha","Yo'q"))</f>
        <v/>
      </c>
      <c r="I860" s="12"/>
      <c r="J860" s="12"/>
      <c r="K860" s="28" t="n">
        <f aca="false">IF(AND($C860&lt;&gt;"",$H860="Ha",$B860&gt;=Boshqaruv!$C$9,$B860&lt;=Boshqaruv!$C$10),IF(COUNTIFS($C$4:$C859,$C860,$H$4:$H859,"Ha",$B$4:$B859,"&gt;="&amp;Boshqaruv!$C$9,$B$4:$B859,"&lt;="&amp;Boshqaruv!$C$10)=0,1,0),0)</f>
        <v>0</v>
      </c>
    </row>
    <row r="861" customFormat="false" ht="15" hidden="false" customHeight="false" outlineLevel="0" collapsed="false">
      <c r="A861" s="8" t="n">
        <v>857</v>
      </c>
      <c r="B861" s="13"/>
      <c r="C861" s="25"/>
      <c r="D861" s="26" t="str">
        <f aca="false">IF($C861="","",IFERROR(IF(INDEX(Bolalar!$B$5:$B$1804,MATCH($C861,Bolalar!$I$5:$I$1804,0))="","",INDEX(Bolalar!$B$5:$B$1804,MATCH($C861,Bolalar!$I$5:$I$1804,0))),""))</f>
        <v/>
      </c>
      <c r="E861" s="15" t="str">
        <f aca="false">IF($C861="","",IFERROR(IF(INDEX(Bolalar!$C$5:$C$1804,MATCH($C861,Bolalar!$I$5:$I$1804,0))="","",INDEX(Bolalar!$C$5:$C$1804,MATCH($C861,Bolalar!$I$5:$I$1804,0))),""))</f>
        <v/>
      </c>
      <c r="F861" s="24"/>
      <c r="G861" s="14" t="str">
        <f aca="false">IF(OR($E861="",$B861=""),"",INT(($B861-$E861)/365.25))</f>
        <v/>
      </c>
      <c r="H861" s="14" t="str">
        <f aca="false">IF($G861="","",IF($G861&lt;=5,"Ha","Yo'q"))</f>
        <v/>
      </c>
      <c r="I861" s="12"/>
      <c r="J861" s="12"/>
      <c r="K861" s="28" t="n">
        <f aca="false">IF(AND($C861&lt;&gt;"",$H861="Ha",$B861&gt;=Boshqaruv!$C$9,$B861&lt;=Boshqaruv!$C$10),IF(COUNTIFS($C$4:$C860,$C861,$H$4:$H860,"Ha",$B$4:$B860,"&gt;="&amp;Boshqaruv!$C$9,$B$4:$B860,"&lt;="&amp;Boshqaruv!$C$10)=0,1,0),0)</f>
        <v>0</v>
      </c>
    </row>
    <row r="862" customFormat="false" ht="15" hidden="false" customHeight="false" outlineLevel="0" collapsed="false">
      <c r="A862" s="8" t="n">
        <v>858</v>
      </c>
      <c r="B862" s="13"/>
      <c r="C862" s="25"/>
      <c r="D862" s="26" t="str">
        <f aca="false">IF($C862="","",IFERROR(IF(INDEX(Bolalar!$B$5:$B$1804,MATCH($C862,Bolalar!$I$5:$I$1804,0))="","",INDEX(Bolalar!$B$5:$B$1804,MATCH($C862,Bolalar!$I$5:$I$1804,0))),""))</f>
        <v/>
      </c>
      <c r="E862" s="15" t="str">
        <f aca="false">IF($C862="","",IFERROR(IF(INDEX(Bolalar!$C$5:$C$1804,MATCH($C862,Bolalar!$I$5:$I$1804,0))="","",INDEX(Bolalar!$C$5:$C$1804,MATCH($C862,Bolalar!$I$5:$I$1804,0))),""))</f>
        <v/>
      </c>
      <c r="F862" s="24"/>
      <c r="G862" s="14" t="str">
        <f aca="false">IF(OR($E862="",$B862=""),"",INT(($B862-$E862)/365.25))</f>
        <v/>
      </c>
      <c r="H862" s="14" t="str">
        <f aca="false">IF($G862="","",IF($G862&lt;=5,"Ha","Yo'q"))</f>
        <v/>
      </c>
      <c r="I862" s="12"/>
      <c r="J862" s="12"/>
      <c r="K862" s="28" t="n">
        <f aca="false">IF(AND($C862&lt;&gt;"",$H862="Ha",$B862&gt;=Boshqaruv!$C$9,$B862&lt;=Boshqaruv!$C$10),IF(COUNTIFS($C$4:$C861,$C862,$H$4:$H861,"Ha",$B$4:$B861,"&gt;="&amp;Boshqaruv!$C$9,$B$4:$B861,"&lt;="&amp;Boshqaruv!$C$10)=0,1,0),0)</f>
        <v>0</v>
      </c>
    </row>
    <row r="863" customFormat="false" ht="15" hidden="false" customHeight="false" outlineLevel="0" collapsed="false">
      <c r="A863" s="8" t="n">
        <v>859</v>
      </c>
      <c r="B863" s="13"/>
      <c r="C863" s="25"/>
      <c r="D863" s="26" t="str">
        <f aca="false">IF($C863="","",IFERROR(IF(INDEX(Bolalar!$B$5:$B$1804,MATCH($C863,Bolalar!$I$5:$I$1804,0))="","",INDEX(Bolalar!$B$5:$B$1804,MATCH($C863,Bolalar!$I$5:$I$1804,0))),""))</f>
        <v/>
      </c>
      <c r="E863" s="15" t="str">
        <f aca="false">IF($C863="","",IFERROR(IF(INDEX(Bolalar!$C$5:$C$1804,MATCH($C863,Bolalar!$I$5:$I$1804,0))="","",INDEX(Bolalar!$C$5:$C$1804,MATCH($C863,Bolalar!$I$5:$I$1804,0))),""))</f>
        <v/>
      </c>
      <c r="F863" s="24"/>
      <c r="G863" s="14" t="str">
        <f aca="false">IF(OR($E863="",$B863=""),"",INT(($B863-$E863)/365.25))</f>
        <v/>
      </c>
      <c r="H863" s="14" t="str">
        <f aca="false">IF($G863="","",IF($G863&lt;=5,"Ha","Yo'q"))</f>
        <v/>
      </c>
      <c r="I863" s="12"/>
      <c r="J863" s="12"/>
      <c r="K863" s="28" t="n">
        <f aca="false">IF(AND($C863&lt;&gt;"",$H863="Ha",$B863&gt;=Boshqaruv!$C$9,$B863&lt;=Boshqaruv!$C$10),IF(COUNTIFS($C$4:$C862,$C863,$H$4:$H862,"Ha",$B$4:$B862,"&gt;="&amp;Boshqaruv!$C$9,$B$4:$B862,"&lt;="&amp;Boshqaruv!$C$10)=0,1,0),0)</f>
        <v>0</v>
      </c>
    </row>
    <row r="864" customFormat="false" ht="15" hidden="false" customHeight="false" outlineLevel="0" collapsed="false">
      <c r="A864" s="8" t="n">
        <v>860</v>
      </c>
      <c r="B864" s="13"/>
      <c r="C864" s="25"/>
      <c r="D864" s="26" t="str">
        <f aca="false">IF($C864="","",IFERROR(IF(INDEX(Bolalar!$B$5:$B$1804,MATCH($C864,Bolalar!$I$5:$I$1804,0))="","",INDEX(Bolalar!$B$5:$B$1804,MATCH($C864,Bolalar!$I$5:$I$1804,0))),""))</f>
        <v/>
      </c>
      <c r="E864" s="15" t="str">
        <f aca="false">IF($C864="","",IFERROR(IF(INDEX(Bolalar!$C$5:$C$1804,MATCH($C864,Bolalar!$I$5:$I$1804,0))="","",INDEX(Bolalar!$C$5:$C$1804,MATCH($C864,Bolalar!$I$5:$I$1804,0))),""))</f>
        <v/>
      </c>
      <c r="F864" s="24"/>
      <c r="G864" s="14" t="str">
        <f aca="false">IF(OR($E864="",$B864=""),"",INT(($B864-$E864)/365.25))</f>
        <v/>
      </c>
      <c r="H864" s="14" t="str">
        <f aca="false">IF($G864="","",IF($G864&lt;=5,"Ha","Yo'q"))</f>
        <v/>
      </c>
      <c r="I864" s="12"/>
      <c r="J864" s="12"/>
      <c r="K864" s="28" t="n">
        <f aca="false">IF(AND($C864&lt;&gt;"",$H864="Ha",$B864&gt;=Boshqaruv!$C$9,$B864&lt;=Boshqaruv!$C$10),IF(COUNTIFS($C$4:$C863,$C864,$H$4:$H863,"Ha",$B$4:$B863,"&gt;="&amp;Boshqaruv!$C$9,$B$4:$B863,"&lt;="&amp;Boshqaruv!$C$10)=0,1,0),0)</f>
        <v>0</v>
      </c>
    </row>
    <row r="865" customFormat="false" ht="15" hidden="false" customHeight="false" outlineLevel="0" collapsed="false">
      <c r="A865" s="8" t="n">
        <v>861</v>
      </c>
      <c r="B865" s="13"/>
      <c r="C865" s="25"/>
      <c r="D865" s="26" t="str">
        <f aca="false">IF($C865="","",IFERROR(IF(INDEX(Bolalar!$B$5:$B$1804,MATCH($C865,Bolalar!$I$5:$I$1804,0))="","",INDEX(Bolalar!$B$5:$B$1804,MATCH($C865,Bolalar!$I$5:$I$1804,0))),""))</f>
        <v/>
      </c>
      <c r="E865" s="15" t="str">
        <f aca="false">IF($C865="","",IFERROR(IF(INDEX(Bolalar!$C$5:$C$1804,MATCH($C865,Bolalar!$I$5:$I$1804,0))="","",INDEX(Bolalar!$C$5:$C$1804,MATCH($C865,Bolalar!$I$5:$I$1804,0))),""))</f>
        <v/>
      </c>
      <c r="F865" s="24"/>
      <c r="G865" s="14" t="str">
        <f aca="false">IF(OR($E865="",$B865=""),"",INT(($B865-$E865)/365.25))</f>
        <v/>
      </c>
      <c r="H865" s="14" t="str">
        <f aca="false">IF($G865="","",IF($G865&lt;=5,"Ha","Yo'q"))</f>
        <v/>
      </c>
      <c r="I865" s="12"/>
      <c r="J865" s="12"/>
      <c r="K865" s="28" t="n">
        <f aca="false">IF(AND($C865&lt;&gt;"",$H865="Ha",$B865&gt;=Boshqaruv!$C$9,$B865&lt;=Boshqaruv!$C$10),IF(COUNTIFS($C$4:$C864,$C865,$H$4:$H864,"Ha",$B$4:$B864,"&gt;="&amp;Boshqaruv!$C$9,$B$4:$B864,"&lt;="&amp;Boshqaruv!$C$10)=0,1,0),0)</f>
        <v>0</v>
      </c>
    </row>
    <row r="866" customFormat="false" ht="15" hidden="false" customHeight="false" outlineLevel="0" collapsed="false">
      <c r="A866" s="8" t="n">
        <v>862</v>
      </c>
      <c r="B866" s="13"/>
      <c r="C866" s="25"/>
      <c r="D866" s="26" t="str">
        <f aca="false">IF($C866="","",IFERROR(IF(INDEX(Bolalar!$B$5:$B$1804,MATCH($C866,Bolalar!$I$5:$I$1804,0))="","",INDEX(Bolalar!$B$5:$B$1804,MATCH($C866,Bolalar!$I$5:$I$1804,0))),""))</f>
        <v/>
      </c>
      <c r="E866" s="15" t="str">
        <f aca="false">IF($C866="","",IFERROR(IF(INDEX(Bolalar!$C$5:$C$1804,MATCH($C866,Bolalar!$I$5:$I$1804,0))="","",INDEX(Bolalar!$C$5:$C$1804,MATCH($C866,Bolalar!$I$5:$I$1804,0))),""))</f>
        <v/>
      </c>
      <c r="F866" s="24"/>
      <c r="G866" s="14" t="str">
        <f aca="false">IF(OR($E866="",$B866=""),"",INT(($B866-$E866)/365.25))</f>
        <v/>
      </c>
      <c r="H866" s="14" t="str">
        <f aca="false">IF($G866="","",IF($G866&lt;=5,"Ha","Yo'q"))</f>
        <v/>
      </c>
      <c r="I866" s="12"/>
      <c r="J866" s="12"/>
      <c r="K866" s="28" t="n">
        <f aca="false">IF(AND($C866&lt;&gt;"",$H866="Ha",$B866&gt;=Boshqaruv!$C$9,$B866&lt;=Boshqaruv!$C$10),IF(COUNTIFS($C$4:$C865,$C866,$H$4:$H865,"Ha",$B$4:$B865,"&gt;="&amp;Boshqaruv!$C$9,$B$4:$B865,"&lt;="&amp;Boshqaruv!$C$10)=0,1,0),0)</f>
        <v>0</v>
      </c>
    </row>
    <row r="867" customFormat="false" ht="15" hidden="false" customHeight="false" outlineLevel="0" collapsed="false">
      <c r="A867" s="8" t="n">
        <v>863</v>
      </c>
      <c r="B867" s="13"/>
      <c r="C867" s="25"/>
      <c r="D867" s="26" t="str">
        <f aca="false">IF($C867="","",IFERROR(IF(INDEX(Bolalar!$B$5:$B$1804,MATCH($C867,Bolalar!$I$5:$I$1804,0))="","",INDEX(Bolalar!$B$5:$B$1804,MATCH($C867,Bolalar!$I$5:$I$1804,0))),""))</f>
        <v/>
      </c>
      <c r="E867" s="15" t="str">
        <f aca="false">IF($C867="","",IFERROR(IF(INDEX(Bolalar!$C$5:$C$1804,MATCH($C867,Bolalar!$I$5:$I$1804,0))="","",INDEX(Bolalar!$C$5:$C$1804,MATCH($C867,Bolalar!$I$5:$I$1804,0))),""))</f>
        <v/>
      </c>
      <c r="F867" s="24"/>
      <c r="G867" s="14" t="str">
        <f aca="false">IF(OR($E867="",$B867=""),"",INT(($B867-$E867)/365.25))</f>
        <v/>
      </c>
      <c r="H867" s="14" t="str">
        <f aca="false">IF($G867="","",IF($G867&lt;=5,"Ha","Yo'q"))</f>
        <v/>
      </c>
      <c r="I867" s="12"/>
      <c r="J867" s="12"/>
      <c r="K867" s="28" t="n">
        <f aca="false">IF(AND($C867&lt;&gt;"",$H867="Ha",$B867&gt;=Boshqaruv!$C$9,$B867&lt;=Boshqaruv!$C$10),IF(COUNTIFS($C$4:$C866,$C867,$H$4:$H866,"Ha",$B$4:$B866,"&gt;="&amp;Boshqaruv!$C$9,$B$4:$B866,"&lt;="&amp;Boshqaruv!$C$10)=0,1,0),0)</f>
        <v>0</v>
      </c>
    </row>
    <row r="868" customFormat="false" ht="15" hidden="false" customHeight="false" outlineLevel="0" collapsed="false">
      <c r="A868" s="8" t="n">
        <v>864</v>
      </c>
      <c r="B868" s="13"/>
      <c r="C868" s="25"/>
      <c r="D868" s="26" t="str">
        <f aca="false">IF($C868="","",IFERROR(IF(INDEX(Bolalar!$B$5:$B$1804,MATCH($C868,Bolalar!$I$5:$I$1804,0))="","",INDEX(Bolalar!$B$5:$B$1804,MATCH($C868,Bolalar!$I$5:$I$1804,0))),""))</f>
        <v/>
      </c>
      <c r="E868" s="15" t="str">
        <f aca="false">IF($C868="","",IFERROR(IF(INDEX(Bolalar!$C$5:$C$1804,MATCH($C868,Bolalar!$I$5:$I$1804,0))="","",INDEX(Bolalar!$C$5:$C$1804,MATCH($C868,Bolalar!$I$5:$I$1804,0))),""))</f>
        <v/>
      </c>
      <c r="F868" s="24"/>
      <c r="G868" s="14" t="str">
        <f aca="false">IF(OR($E868="",$B868=""),"",INT(($B868-$E868)/365.25))</f>
        <v/>
      </c>
      <c r="H868" s="14" t="str">
        <f aca="false">IF($G868="","",IF($G868&lt;=5,"Ha","Yo'q"))</f>
        <v/>
      </c>
      <c r="I868" s="12"/>
      <c r="J868" s="12"/>
      <c r="K868" s="28" t="n">
        <f aca="false">IF(AND($C868&lt;&gt;"",$H868="Ha",$B868&gt;=Boshqaruv!$C$9,$B868&lt;=Boshqaruv!$C$10),IF(COUNTIFS($C$4:$C867,$C868,$H$4:$H867,"Ha",$B$4:$B867,"&gt;="&amp;Boshqaruv!$C$9,$B$4:$B867,"&lt;="&amp;Boshqaruv!$C$10)=0,1,0),0)</f>
        <v>0</v>
      </c>
    </row>
    <row r="869" customFormat="false" ht="15" hidden="false" customHeight="false" outlineLevel="0" collapsed="false">
      <c r="A869" s="8" t="n">
        <v>865</v>
      </c>
      <c r="B869" s="13"/>
      <c r="C869" s="25"/>
      <c r="D869" s="26" t="str">
        <f aca="false">IF($C869="","",IFERROR(IF(INDEX(Bolalar!$B$5:$B$1804,MATCH($C869,Bolalar!$I$5:$I$1804,0))="","",INDEX(Bolalar!$B$5:$B$1804,MATCH($C869,Bolalar!$I$5:$I$1804,0))),""))</f>
        <v/>
      </c>
      <c r="E869" s="15" t="str">
        <f aca="false">IF($C869="","",IFERROR(IF(INDEX(Bolalar!$C$5:$C$1804,MATCH($C869,Bolalar!$I$5:$I$1804,0))="","",INDEX(Bolalar!$C$5:$C$1804,MATCH($C869,Bolalar!$I$5:$I$1804,0))),""))</f>
        <v/>
      </c>
      <c r="F869" s="24"/>
      <c r="G869" s="14" t="str">
        <f aca="false">IF(OR($E869="",$B869=""),"",INT(($B869-$E869)/365.25))</f>
        <v/>
      </c>
      <c r="H869" s="14" t="str">
        <f aca="false">IF($G869="","",IF($G869&lt;=5,"Ha","Yo'q"))</f>
        <v/>
      </c>
      <c r="I869" s="12"/>
      <c r="J869" s="12"/>
      <c r="K869" s="28" t="n">
        <f aca="false">IF(AND($C869&lt;&gt;"",$H869="Ha",$B869&gt;=Boshqaruv!$C$9,$B869&lt;=Boshqaruv!$C$10),IF(COUNTIFS($C$4:$C868,$C869,$H$4:$H868,"Ha",$B$4:$B868,"&gt;="&amp;Boshqaruv!$C$9,$B$4:$B868,"&lt;="&amp;Boshqaruv!$C$10)=0,1,0),0)</f>
        <v>0</v>
      </c>
    </row>
    <row r="870" customFormat="false" ht="15" hidden="false" customHeight="false" outlineLevel="0" collapsed="false">
      <c r="A870" s="8" t="n">
        <v>866</v>
      </c>
      <c r="B870" s="13"/>
      <c r="C870" s="25"/>
      <c r="D870" s="26" t="str">
        <f aca="false">IF($C870="","",IFERROR(IF(INDEX(Bolalar!$B$5:$B$1804,MATCH($C870,Bolalar!$I$5:$I$1804,0))="","",INDEX(Bolalar!$B$5:$B$1804,MATCH($C870,Bolalar!$I$5:$I$1804,0))),""))</f>
        <v/>
      </c>
      <c r="E870" s="15" t="str">
        <f aca="false">IF($C870="","",IFERROR(IF(INDEX(Bolalar!$C$5:$C$1804,MATCH($C870,Bolalar!$I$5:$I$1804,0))="","",INDEX(Bolalar!$C$5:$C$1804,MATCH($C870,Bolalar!$I$5:$I$1804,0))),""))</f>
        <v/>
      </c>
      <c r="F870" s="24"/>
      <c r="G870" s="14" t="str">
        <f aca="false">IF(OR($E870="",$B870=""),"",INT(($B870-$E870)/365.25))</f>
        <v/>
      </c>
      <c r="H870" s="14" t="str">
        <f aca="false">IF($G870="","",IF($G870&lt;=5,"Ha","Yo'q"))</f>
        <v/>
      </c>
      <c r="I870" s="12"/>
      <c r="J870" s="12"/>
      <c r="K870" s="28" t="n">
        <f aca="false">IF(AND($C870&lt;&gt;"",$H870="Ha",$B870&gt;=Boshqaruv!$C$9,$B870&lt;=Boshqaruv!$C$10),IF(COUNTIFS($C$4:$C869,$C870,$H$4:$H869,"Ha",$B$4:$B869,"&gt;="&amp;Boshqaruv!$C$9,$B$4:$B869,"&lt;="&amp;Boshqaruv!$C$10)=0,1,0),0)</f>
        <v>0</v>
      </c>
    </row>
    <row r="871" customFormat="false" ht="15" hidden="false" customHeight="false" outlineLevel="0" collapsed="false">
      <c r="A871" s="8" t="n">
        <v>867</v>
      </c>
      <c r="B871" s="13"/>
      <c r="C871" s="25"/>
      <c r="D871" s="26" t="str">
        <f aca="false">IF($C871="","",IFERROR(IF(INDEX(Bolalar!$B$5:$B$1804,MATCH($C871,Bolalar!$I$5:$I$1804,0))="","",INDEX(Bolalar!$B$5:$B$1804,MATCH($C871,Bolalar!$I$5:$I$1804,0))),""))</f>
        <v/>
      </c>
      <c r="E871" s="15" t="str">
        <f aca="false">IF($C871="","",IFERROR(IF(INDEX(Bolalar!$C$5:$C$1804,MATCH($C871,Bolalar!$I$5:$I$1804,0))="","",INDEX(Bolalar!$C$5:$C$1804,MATCH($C871,Bolalar!$I$5:$I$1804,0))),""))</f>
        <v/>
      </c>
      <c r="F871" s="24"/>
      <c r="G871" s="14" t="str">
        <f aca="false">IF(OR($E871="",$B871=""),"",INT(($B871-$E871)/365.25))</f>
        <v/>
      </c>
      <c r="H871" s="14" t="str">
        <f aca="false">IF($G871="","",IF($G871&lt;=5,"Ha","Yo'q"))</f>
        <v/>
      </c>
      <c r="I871" s="12"/>
      <c r="J871" s="12"/>
      <c r="K871" s="28" t="n">
        <f aca="false">IF(AND($C871&lt;&gt;"",$H871="Ha",$B871&gt;=Boshqaruv!$C$9,$B871&lt;=Boshqaruv!$C$10),IF(COUNTIFS($C$4:$C870,$C871,$H$4:$H870,"Ha",$B$4:$B870,"&gt;="&amp;Boshqaruv!$C$9,$B$4:$B870,"&lt;="&amp;Boshqaruv!$C$10)=0,1,0),0)</f>
        <v>0</v>
      </c>
    </row>
    <row r="872" customFormat="false" ht="15" hidden="false" customHeight="false" outlineLevel="0" collapsed="false">
      <c r="A872" s="8" t="n">
        <v>868</v>
      </c>
      <c r="B872" s="13"/>
      <c r="C872" s="25"/>
      <c r="D872" s="26" t="str">
        <f aca="false">IF($C872="","",IFERROR(IF(INDEX(Bolalar!$B$5:$B$1804,MATCH($C872,Bolalar!$I$5:$I$1804,0))="","",INDEX(Bolalar!$B$5:$B$1804,MATCH($C872,Bolalar!$I$5:$I$1804,0))),""))</f>
        <v/>
      </c>
      <c r="E872" s="15" t="str">
        <f aca="false">IF($C872="","",IFERROR(IF(INDEX(Bolalar!$C$5:$C$1804,MATCH($C872,Bolalar!$I$5:$I$1804,0))="","",INDEX(Bolalar!$C$5:$C$1804,MATCH($C872,Bolalar!$I$5:$I$1804,0))),""))</f>
        <v/>
      </c>
      <c r="F872" s="24"/>
      <c r="G872" s="14" t="str">
        <f aca="false">IF(OR($E872="",$B872=""),"",INT(($B872-$E872)/365.25))</f>
        <v/>
      </c>
      <c r="H872" s="14" t="str">
        <f aca="false">IF($G872="","",IF($G872&lt;=5,"Ha","Yo'q"))</f>
        <v/>
      </c>
      <c r="I872" s="12"/>
      <c r="J872" s="12"/>
      <c r="K872" s="28" t="n">
        <f aca="false">IF(AND($C872&lt;&gt;"",$H872="Ha",$B872&gt;=Boshqaruv!$C$9,$B872&lt;=Boshqaruv!$C$10),IF(COUNTIFS($C$4:$C871,$C872,$H$4:$H871,"Ha",$B$4:$B871,"&gt;="&amp;Boshqaruv!$C$9,$B$4:$B871,"&lt;="&amp;Boshqaruv!$C$10)=0,1,0),0)</f>
        <v>0</v>
      </c>
    </row>
    <row r="873" customFormat="false" ht="15" hidden="false" customHeight="false" outlineLevel="0" collapsed="false">
      <c r="A873" s="8" t="n">
        <v>869</v>
      </c>
      <c r="B873" s="13"/>
      <c r="C873" s="25"/>
      <c r="D873" s="26" t="str">
        <f aca="false">IF($C873="","",IFERROR(IF(INDEX(Bolalar!$B$5:$B$1804,MATCH($C873,Bolalar!$I$5:$I$1804,0))="","",INDEX(Bolalar!$B$5:$B$1804,MATCH($C873,Bolalar!$I$5:$I$1804,0))),""))</f>
        <v/>
      </c>
      <c r="E873" s="15" t="str">
        <f aca="false">IF($C873="","",IFERROR(IF(INDEX(Bolalar!$C$5:$C$1804,MATCH($C873,Bolalar!$I$5:$I$1804,0))="","",INDEX(Bolalar!$C$5:$C$1804,MATCH($C873,Bolalar!$I$5:$I$1804,0))),""))</f>
        <v/>
      </c>
      <c r="F873" s="24"/>
      <c r="G873" s="14" t="str">
        <f aca="false">IF(OR($E873="",$B873=""),"",INT(($B873-$E873)/365.25))</f>
        <v/>
      </c>
      <c r="H873" s="14" t="str">
        <f aca="false">IF($G873="","",IF($G873&lt;=5,"Ha","Yo'q"))</f>
        <v/>
      </c>
      <c r="I873" s="12"/>
      <c r="J873" s="12"/>
      <c r="K873" s="28" t="n">
        <f aca="false">IF(AND($C873&lt;&gt;"",$H873="Ha",$B873&gt;=Boshqaruv!$C$9,$B873&lt;=Boshqaruv!$C$10),IF(COUNTIFS($C$4:$C872,$C873,$H$4:$H872,"Ha",$B$4:$B872,"&gt;="&amp;Boshqaruv!$C$9,$B$4:$B872,"&lt;="&amp;Boshqaruv!$C$10)=0,1,0),0)</f>
        <v>0</v>
      </c>
    </row>
    <row r="874" customFormat="false" ht="15" hidden="false" customHeight="false" outlineLevel="0" collapsed="false">
      <c r="A874" s="8" t="n">
        <v>870</v>
      </c>
      <c r="B874" s="13"/>
      <c r="C874" s="25"/>
      <c r="D874" s="26" t="str">
        <f aca="false">IF($C874="","",IFERROR(IF(INDEX(Bolalar!$B$5:$B$1804,MATCH($C874,Bolalar!$I$5:$I$1804,0))="","",INDEX(Bolalar!$B$5:$B$1804,MATCH($C874,Bolalar!$I$5:$I$1804,0))),""))</f>
        <v/>
      </c>
      <c r="E874" s="15" t="str">
        <f aca="false">IF($C874="","",IFERROR(IF(INDEX(Bolalar!$C$5:$C$1804,MATCH($C874,Bolalar!$I$5:$I$1804,0))="","",INDEX(Bolalar!$C$5:$C$1804,MATCH($C874,Bolalar!$I$5:$I$1804,0))),""))</f>
        <v/>
      </c>
      <c r="F874" s="24"/>
      <c r="G874" s="14" t="str">
        <f aca="false">IF(OR($E874="",$B874=""),"",INT(($B874-$E874)/365.25))</f>
        <v/>
      </c>
      <c r="H874" s="14" t="str">
        <f aca="false">IF($G874="","",IF($G874&lt;=5,"Ha","Yo'q"))</f>
        <v/>
      </c>
      <c r="I874" s="12"/>
      <c r="J874" s="12"/>
      <c r="K874" s="28" t="n">
        <f aca="false">IF(AND($C874&lt;&gt;"",$H874="Ha",$B874&gt;=Boshqaruv!$C$9,$B874&lt;=Boshqaruv!$C$10),IF(COUNTIFS($C$4:$C873,$C874,$H$4:$H873,"Ha",$B$4:$B873,"&gt;="&amp;Boshqaruv!$C$9,$B$4:$B873,"&lt;="&amp;Boshqaruv!$C$10)=0,1,0),0)</f>
        <v>0</v>
      </c>
    </row>
    <row r="875" customFormat="false" ht="15" hidden="false" customHeight="false" outlineLevel="0" collapsed="false">
      <c r="A875" s="8" t="n">
        <v>871</v>
      </c>
      <c r="B875" s="13"/>
      <c r="C875" s="25"/>
      <c r="D875" s="26" t="str">
        <f aca="false">IF($C875="","",IFERROR(IF(INDEX(Bolalar!$B$5:$B$1804,MATCH($C875,Bolalar!$I$5:$I$1804,0))="","",INDEX(Bolalar!$B$5:$B$1804,MATCH($C875,Bolalar!$I$5:$I$1804,0))),""))</f>
        <v/>
      </c>
      <c r="E875" s="15" t="str">
        <f aca="false">IF($C875="","",IFERROR(IF(INDEX(Bolalar!$C$5:$C$1804,MATCH($C875,Bolalar!$I$5:$I$1804,0))="","",INDEX(Bolalar!$C$5:$C$1804,MATCH($C875,Bolalar!$I$5:$I$1804,0))),""))</f>
        <v/>
      </c>
      <c r="F875" s="24"/>
      <c r="G875" s="14" t="str">
        <f aca="false">IF(OR($E875="",$B875=""),"",INT(($B875-$E875)/365.25))</f>
        <v/>
      </c>
      <c r="H875" s="14" t="str">
        <f aca="false">IF($G875="","",IF($G875&lt;=5,"Ha","Yo'q"))</f>
        <v/>
      </c>
      <c r="I875" s="12"/>
      <c r="J875" s="12"/>
      <c r="K875" s="28" t="n">
        <f aca="false">IF(AND($C875&lt;&gt;"",$H875="Ha",$B875&gt;=Boshqaruv!$C$9,$B875&lt;=Boshqaruv!$C$10),IF(COUNTIFS($C$4:$C874,$C875,$H$4:$H874,"Ha",$B$4:$B874,"&gt;="&amp;Boshqaruv!$C$9,$B$4:$B874,"&lt;="&amp;Boshqaruv!$C$10)=0,1,0),0)</f>
        <v>0</v>
      </c>
    </row>
    <row r="876" customFormat="false" ht="15" hidden="false" customHeight="false" outlineLevel="0" collapsed="false">
      <c r="A876" s="8" t="n">
        <v>872</v>
      </c>
      <c r="B876" s="13"/>
      <c r="C876" s="25"/>
      <c r="D876" s="26" t="str">
        <f aca="false">IF($C876="","",IFERROR(IF(INDEX(Bolalar!$B$5:$B$1804,MATCH($C876,Bolalar!$I$5:$I$1804,0))="","",INDEX(Bolalar!$B$5:$B$1804,MATCH($C876,Bolalar!$I$5:$I$1804,0))),""))</f>
        <v/>
      </c>
      <c r="E876" s="15" t="str">
        <f aca="false">IF($C876="","",IFERROR(IF(INDEX(Bolalar!$C$5:$C$1804,MATCH($C876,Bolalar!$I$5:$I$1804,0))="","",INDEX(Bolalar!$C$5:$C$1804,MATCH($C876,Bolalar!$I$5:$I$1804,0))),""))</f>
        <v/>
      </c>
      <c r="F876" s="24"/>
      <c r="G876" s="14" t="str">
        <f aca="false">IF(OR($E876="",$B876=""),"",INT(($B876-$E876)/365.25))</f>
        <v/>
      </c>
      <c r="H876" s="14" t="str">
        <f aca="false">IF($G876="","",IF($G876&lt;=5,"Ha","Yo'q"))</f>
        <v/>
      </c>
      <c r="I876" s="12"/>
      <c r="J876" s="12"/>
      <c r="K876" s="28" t="n">
        <f aca="false">IF(AND($C876&lt;&gt;"",$H876="Ha",$B876&gt;=Boshqaruv!$C$9,$B876&lt;=Boshqaruv!$C$10),IF(COUNTIFS($C$4:$C875,$C876,$H$4:$H875,"Ha",$B$4:$B875,"&gt;="&amp;Boshqaruv!$C$9,$B$4:$B875,"&lt;="&amp;Boshqaruv!$C$10)=0,1,0),0)</f>
        <v>0</v>
      </c>
    </row>
    <row r="877" customFormat="false" ht="15" hidden="false" customHeight="false" outlineLevel="0" collapsed="false">
      <c r="A877" s="8" t="n">
        <v>873</v>
      </c>
      <c r="B877" s="13"/>
      <c r="C877" s="25"/>
      <c r="D877" s="26" t="str">
        <f aca="false">IF($C877="","",IFERROR(IF(INDEX(Bolalar!$B$5:$B$1804,MATCH($C877,Bolalar!$I$5:$I$1804,0))="","",INDEX(Bolalar!$B$5:$B$1804,MATCH($C877,Bolalar!$I$5:$I$1804,0))),""))</f>
        <v/>
      </c>
      <c r="E877" s="15" t="str">
        <f aca="false">IF($C877="","",IFERROR(IF(INDEX(Bolalar!$C$5:$C$1804,MATCH($C877,Bolalar!$I$5:$I$1804,0))="","",INDEX(Bolalar!$C$5:$C$1804,MATCH($C877,Bolalar!$I$5:$I$1804,0))),""))</f>
        <v/>
      </c>
      <c r="F877" s="24"/>
      <c r="G877" s="14" t="str">
        <f aca="false">IF(OR($E877="",$B877=""),"",INT(($B877-$E877)/365.25))</f>
        <v/>
      </c>
      <c r="H877" s="14" t="str">
        <f aca="false">IF($G877="","",IF($G877&lt;=5,"Ha","Yo'q"))</f>
        <v/>
      </c>
      <c r="I877" s="12"/>
      <c r="J877" s="12"/>
      <c r="K877" s="28" t="n">
        <f aca="false">IF(AND($C877&lt;&gt;"",$H877="Ha",$B877&gt;=Boshqaruv!$C$9,$B877&lt;=Boshqaruv!$C$10),IF(COUNTIFS($C$4:$C876,$C877,$H$4:$H876,"Ha",$B$4:$B876,"&gt;="&amp;Boshqaruv!$C$9,$B$4:$B876,"&lt;="&amp;Boshqaruv!$C$10)=0,1,0),0)</f>
        <v>0</v>
      </c>
    </row>
    <row r="878" customFormat="false" ht="15" hidden="false" customHeight="false" outlineLevel="0" collapsed="false">
      <c r="A878" s="8" t="n">
        <v>874</v>
      </c>
      <c r="B878" s="13"/>
      <c r="C878" s="25"/>
      <c r="D878" s="26" t="str">
        <f aca="false">IF($C878="","",IFERROR(IF(INDEX(Bolalar!$B$5:$B$1804,MATCH($C878,Bolalar!$I$5:$I$1804,0))="","",INDEX(Bolalar!$B$5:$B$1804,MATCH($C878,Bolalar!$I$5:$I$1804,0))),""))</f>
        <v/>
      </c>
      <c r="E878" s="15" t="str">
        <f aca="false">IF($C878="","",IFERROR(IF(INDEX(Bolalar!$C$5:$C$1804,MATCH($C878,Bolalar!$I$5:$I$1804,0))="","",INDEX(Bolalar!$C$5:$C$1804,MATCH($C878,Bolalar!$I$5:$I$1804,0))),""))</f>
        <v/>
      </c>
      <c r="F878" s="24"/>
      <c r="G878" s="14" t="str">
        <f aca="false">IF(OR($E878="",$B878=""),"",INT(($B878-$E878)/365.25))</f>
        <v/>
      </c>
      <c r="H878" s="14" t="str">
        <f aca="false">IF($G878="","",IF($G878&lt;=5,"Ha","Yo'q"))</f>
        <v/>
      </c>
      <c r="I878" s="12"/>
      <c r="J878" s="12"/>
      <c r="K878" s="28" t="n">
        <f aca="false">IF(AND($C878&lt;&gt;"",$H878="Ha",$B878&gt;=Boshqaruv!$C$9,$B878&lt;=Boshqaruv!$C$10),IF(COUNTIFS($C$4:$C877,$C878,$H$4:$H877,"Ha",$B$4:$B877,"&gt;="&amp;Boshqaruv!$C$9,$B$4:$B877,"&lt;="&amp;Boshqaruv!$C$10)=0,1,0),0)</f>
        <v>0</v>
      </c>
    </row>
    <row r="879" customFormat="false" ht="15" hidden="false" customHeight="false" outlineLevel="0" collapsed="false">
      <c r="A879" s="8" t="n">
        <v>875</v>
      </c>
      <c r="B879" s="13"/>
      <c r="C879" s="25"/>
      <c r="D879" s="26" t="str">
        <f aca="false">IF($C879="","",IFERROR(IF(INDEX(Bolalar!$B$5:$B$1804,MATCH($C879,Bolalar!$I$5:$I$1804,0))="","",INDEX(Bolalar!$B$5:$B$1804,MATCH($C879,Bolalar!$I$5:$I$1804,0))),""))</f>
        <v/>
      </c>
      <c r="E879" s="15" t="str">
        <f aca="false">IF($C879="","",IFERROR(IF(INDEX(Bolalar!$C$5:$C$1804,MATCH($C879,Bolalar!$I$5:$I$1804,0))="","",INDEX(Bolalar!$C$5:$C$1804,MATCH($C879,Bolalar!$I$5:$I$1804,0))),""))</f>
        <v/>
      </c>
      <c r="F879" s="24"/>
      <c r="G879" s="14" t="str">
        <f aca="false">IF(OR($E879="",$B879=""),"",INT(($B879-$E879)/365.25))</f>
        <v/>
      </c>
      <c r="H879" s="14" t="str">
        <f aca="false">IF($G879="","",IF($G879&lt;=5,"Ha","Yo'q"))</f>
        <v/>
      </c>
      <c r="I879" s="12"/>
      <c r="J879" s="12"/>
      <c r="K879" s="28" t="n">
        <f aca="false">IF(AND($C879&lt;&gt;"",$H879="Ha",$B879&gt;=Boshqaruv!$C$9,$B879&lt;=Boshqaruv!$C$10),IF(COUNTIFS($C$4:$C878,$C879,$H$4:$H878,"Ha",$B$4:$B878,"&gt;="&amp;Boshqaruv!$C$9,$B$4:$B878,"&lt;="&amp;Boshqaruv!$C$10)=0,1,0),0)</f>
        <v>0</v>
      </c>
    </row>
    <row r="880" customFormat="false" ht="15" hidden="false" customHeight="false" outlineLevel="0" collapsed="false">
      <c r="A880" s="8" t="n">
        <v>876</v>
      </c>
      <c r="B880" s="13"/>
      <c r="C880" s="25"/>
      <c r="D880" s="26" t="str">
        <f aca="false">IF($C880="","",IFERROR(IF(INDEX(Bolalar!$B$5:$B$1804,MATCH($C880,Bolalar!$I$5:$I$1804,0))="","",INDEX(Bolalar!$B$5:$B$1804,MATCH($C880,Bolalar!$I$5:$I$1804,0))),""))</f>
        <v/>
      </c>
      <c r="E880" s="15" t="str">
        <f aca="false">IF($C880="","",IFERROR(IF(INDEX(Bolalar!$C$5:$C$1804,MATCH($C880,Bolalar!$I$5:$I$1804,0))="","",INDEX(Bolalar!$C$5:$C$1804,MATCH($C880,Bolalar!$I$5:$I$1804,0))),""))</f>
        <v/>
      </c>
      <c r="F880" s="24"/>
      <c r="G880" s="14" t="str">
        <f aca="false">IF(OR($E880="",$B880=""),"",INT(($B880-$E880)/365.25))</f>
        <v/>
      </c>
      <c r="H880" s="14" t="str">
        <f aca="false">IF($G880="","",IF($G880&lt;=5,"Ha","Yo'q"))</f>
        <v/>
      </c>
      <c r="I880" s="12"/>
      <c r="J880" s="12"/>
      <c r="K880" s="28" t="n">
        <f aca="false">IF(AND($C880&lt;&gt;"",$H880="Ha",$B880&gt;=Boshqaruv!$C$9,$B880&lt;=Boshqaruv!$C$10),IF(COUNTIFS($C$4:$C879,$C880,$H$4:$H879,"Ha",$B$4:$B879,"&gt;="&amp;Boshqaruv!$C$9,$B$4:$B879,"&lt;="&amp;Boshqaruv!$C$10)=0,1,0),0)</f>
        <v>0</v>
      </c>
    </row>
    <row r="881" customFormat="false" ht="15" hidden="false" customHeight="false" outlineLevel="0" collapsed="false">
      <c r="A881" s="8" t="n">
        <v>877</v>
      </c>
      <c r="B881" s="13"/>
      <c r="C881" s="25"/>
      <c r="D881" s="26" t="str">
        <f aca="false">IF($C881="","",IFERROR(IF(INDEX(Bolalar!$B$5:$B$1804,MATCH($C881,Bolalar!$I$5:$I$1804,0))="","",INDEX(Bolalar!$B$5:$B$1804,MATCH($C881,Bolalar!$I$5:$I$1804,0))),""))</f>
        <v/>
      </c>
      <c r="E881" s="15" t="str">
        <f aca="false">IF($C881="","",IFERROR(IF(INDEX(Bolalar!$C$5:$C$1804,MATCH($C881,Bolalar!$I$5:$I$1804,0))="","",INDEX(Bolalar!$C$5:$C$1804,MATCH($C881,Bolalar!$I$5:$I$1804,0))),""))</f>
        <v/>
      </c>
      <c r="F881" s="24"/>
      <c r="G881" s="14" t="str">
        <f aca="false">IF(OR($E881="",$B881=""),"",INT(($B881-$E881)/365.25))</f>
        <v/>
      </c>
      <c r="H881" s="14" t="str">
        <f aca="false">IF($G881="","",IF($G881&lt;=5,"Ha","Yo'q"))</f>
        <v/>
      </c>
      <c r="I881" s="12"/>
      <c r="J881" s="12"/>
      <c r="K881" s="28" t="n">
        <f aca="false">IF(AND($C881&lt;&gt;"",$H881="Ha",$B881&gt;=Boshqaruv!$C$9,$B881&lt;=Boshqaruv!$C$10),IF(COUNTIFS($C$4:$C880,$C881,$H$4:$H880,"Ha",$B$4:$B880,"&gt;="&amp;Boshqaruv!$C$9,$B$4:$B880,"&lt;="&amp;Boshqaruv!$C$10)=0,1,0),0)</f>
        <v>0</v>
      </c>
    </row>
    <row r="882" customFormat="false" ht="15" hidden="false" customHeight="false" outlineLevel="0" collapsed="false">
      <c r="A882" s="8" t="n">
        <v>878</v>
      </c>
      <c r="B882" s="13"/>
      <c r="C882" s="25"/>
      <c r="D882" s="26" t="str">
        <f aca="false">IF($C882="","",IFERROR(IF(INDEX(Bolalar!$B$5:$B$1804,MATCH($C882,Bolalar!$I$5:$I$1804,0))="","",INDEX(Bolalar!$B$5:$B$1804,MATCH($C882,Bolalar!$I$5:$I$1804,0))),""))</f>
        <v/>
      </c>
      <c r="E882" s="15" t="str">
        <f aca="false">IF($C882="","",IFERROR(IF(INDEX(Bolalar!$C$5:$C$1804,MATCH($C882,Bolalar!$I$5:$I$1804,0))="","",INDEX(Bolalar!$C$5:$C$1804,MATCH($C882,Bolalar!$I$5:$I$1804,0))),""))</f>
        <v/>
      </c>
      <c r="F882" s="24"/>
      <c r="G882" s="14" t="str">
        <f aca="false">IF(OR($E882="",$B882=""),"",INT(($B882-$E882)/365.25))</f>
        <v/>
      </c>
      <c r="H882" s="14" t="str">
        <f aca="false">IF($G882="","",IF($G882&lt;=5,"Ha","Yo'q"))</f>
        <v/>
      </c>
      <c r="I882" s="12"/>
      <c r="J882" s="12"/>
      <c r="K882" s="28" t="n">
        <f aca="false">IF(AND($C882&lt;&gt;"",$H882="Ha",$B882&gt;=Boshqaruv!$C$9,$B882&lt;=Boshqaruv!$C$10),IF(COUNTIFS($C$4:$C881,$C882,$H$4:$H881,"Ha",$B$4:$B881,"&gt;="&amp;Boshqaruv!$C$9,$B$4:$B881,"&lt;="&amp;Boshqaruv!$C$10)=0,1,0),0)</f>
        <v>0</v>
      </c>
    </row>
    <row r="883" customFormat="false" ht="15" hidden="false" customHeight="false" outlineLevel="0" collapsed="false">
      <c r="A883" s="8" t="n">
        <v>879</v>
      </c>
      <c r="B883" s="13"/>
      <c r="C883" s="25"/>
      <c r="D883" s="26" t="str">
        <f aca="false">IF($C883="","",IFERROR(IF(INDEX(Bolalar!$B$5:$B$1804,MATCH($C883,Bolalar!$I$5:$I$1804,0))="","",INDEX(Bolalar!$B$5:$B$1804,MATCH($C883,Bolalar!$I$5:$I$1804,0))),""))</f>
        <v/>
      </c>
      <c r="E883" s="15" t="str">
        <f aca="false">IF($C883="","",IFERROR(IF(INDEX(Bolalar!$C$5:$C$1804,MATCH($C883,Bolalar!$I$5:$I$1804,0))="","",INDEX(Bolalar!$C$5:$C$1804,MATCH($C883,Bolalar!$I$5:$I$1804,0))),""))</f>
        <v/>
      </c>
      <c r="F883" s="24"/>
      <c r="G883" s="14" t="str">
        <f aca="false">IF(OR($E883="",$B883=""),"",INT(($B883-$E883)/365.25))</f>
        <v/>
      </c>
      <c r="H883" s="14" t="str">
        <f aca="false">IF($G883="","",IF($G883&lt;=5,"Ha","Yo'q"))</f>
        <v/>
      </c>
      <c r="I883" s="12"/>
      <c r="J883" s="12"/>
      <c r="K883" s="28" t="n">
        <f aca="false">IF(AND($C883&lt;&gt;"",$H883="Ha",$B883&gt;=Boshqaruv!$C$9,$B883&lt;=Boshqaruv!$C$10),IF(COUNTIFS($C$4:$C882,$C883,$H$4:$H882,"Ha",$B$4:$B882,"&gt;="&amp;Boshqaruv!$C$9,$B$4:$B882,"&lt;="&amp;Boshqaruv!$C$10)=0,1,0),0)</f>
        <v>0</v>
      </c>
    </row>
    <row r="884" customFormat="false" ht="15" hidden="false" customHeight="false" outlineLevel="0" collapsed="false">
      <c r="A884" s="8" t="n">
        <v>880</v>
      </c>
      <c r="B884" s="13"/>
      <c r="C884" s="25"/>
      <c r="D884" s="26" t="str">
        <f aca="false">IF($C884="","",IFERROR(IF(INDEX(Bolalar!$B$5:$B$1804,MATCH($C884,Bolalar!$I$5:$I$1804,0))="","",INDEX(Bolalar!$B$5:$B$1804,MATCH($C884,Bolalar!$I$5:$I$1804,0))),""))</f>
        <v/>
      </c>
      <c r="E884" s="15" t="str">
        <f aca="false">IF($C884="","",IFERROR(IF(INDEX(Bolalar!$C$5:$C$1804,MATCH($C884,Bolalar!$I$5:$I$1804,0))="","",INDEX(Bolalar!$C$5:$C$1804,MATCH($C884,Bolalar!$I$5:$I$1804,0))),""))</f>
        <v/>
      </c>
      <c r="F884" s="24"/>
      <c r="G884" s="14" t="str">
        <f aca="false">IF(OR($E884="",$B884=""),"",INT(($B884-$E884)/365.25))</f>
        <v/>
      </c>
      <c r="H884" s="14" t="str">
        <f aca="false">IF($G884="","",IF($G884&lt;=5,"Ha","Yo'q"))</f>
        <v/>
      </c>
      <c r="I884" s="12"/>
      <c r="J884" s="12"/>
      <c r="K884" s="28" t="n">
        <f aca="false">IF(AND($C884&lt;&gt;"",$H884="Ha",$B884&gt;=Boshqaruv!$C$9,$B884&lt;=Boshqaruv!$C$10),IF(COUNTIFS($C$4:$C883,$C884,$H$4:$H883,"Ha",$B$4:$B883,"&gt;="&amp;Boshqaruv!$C$9,$B$4:$B883,"&lt;="&amp;Boshqaruv!$C$10)=0,1,0),0)</f>
        <v>0</v>
      </c>
    </row>
    <row r="885" customFormat="false" ht="15" hidden="false" customHeight="false" outlineLevel="0" collapsed="false">
      <c r="A885" s="8" t="n">
        <v>881</v>
      </c>
      <c r="B885" s="13"/>
      <c r="C885" s="25"/>
      <c r="D885" s="26" t="str">
        <f aca="false">IF($C885="","",IFERROR(IF(INDEX(Bolalar!$B$5:$B$1804,MATCH($C885,Bolalar!$I$5:$I$1804,0))="","",INDEX(Bolalar!$B$5:$B$1804,MATCH($C885,Bolalar!$I$5:$I$1804,0))),""))</f>
        <v/>
      </c>
      <c r="E885" s="15" t="str">
        <f aca="false">IF($C885="","",IFERROR(IF(INDEX(Bolalar!$C$5:$C$1804,MATCH($C885,Bolalar!$I$5:$I$1804,0))="","",INDEX(Bolalar!$C$5:$C$1804,MATCH($C885,Bolalar!$I$5:$I$1804,0))),""))</f>
        <v/>
      </c>
      <c r="F885" s="24"/>
      <c r="G885" s="14" t="str">
        <f aca="false">IF(OR($E885="",$B885=""),"",INT(($B885-$E885)/365.25))</f>
        <v/>
      </c>
      <c r="H885" s="14" t="str">
        <f aca="false">IF($G885="","",IF($G885&lt;=5,"Ha","Yo'q"))</f>
        <v/>
      </c>
      <c r="I885" s="12"/>
      <c r="J885" s="12"/>
      <c r="K885" s="28" t="n">
        <f aca="false">IF(AND($C885&lt;&gt;"",$H885="Ha",$B885&gt;=Boshqaruv!$C$9,$B885&lt;=Boshqaruv!$C$10),IF(COUNTIFS($C$4:$C884,$C885,$H$4:$H884,"Ha",$B$4:$B884,"&gt;="&amp;Boshqaruv!$C$9,$B$4:$B884,"&lt;="&amp;Boshqaruv!$C$10)=0,1,0),0)</f>
        <v>0</v>
      </c>
    </row>
    <row r="886" customFormat="false" ht="15" hidden="false" customHeight="false" outlineLevel="0" collapsed="false">
      <c r="A886" s="8" t="n">
        <v>882</v>
      </c>
      <c r="B886" s="13"/>
      <c r="C886" s="25"/>
      <c r="D886" s="26" t="str">
        <f aca="false">IF($C886="","",IFERROR(IF(INDEX(Bolalar!$B$5:$B$1804,MATCH($C886,Bolalar!$I$5:$I$1804,0))="","",INDEX(Bolalar!$B$5:$B$1804,MATCH($C886,Bolalar!$I$5:$I$1804,0))),""))</f>
        <v/>
      </c>
      <c r="E886" s="15" t="str">
        <f aca="false">IF($C886="","",IFERROR(IF(INDEX(Bolalar!$C$5:$C$1804,MATCH($C886,Bolalar!$I$5:$I$1804,0))="","",INDEX(Bolalar!$C$5:$C$1804,MATCH($C886,Bolalar!$I$5:$I$1804,0))),""))</f>
        <v/>
      </c>
      <c r="F886" s="24"/>
      <c r="G886" s="14" t="str">
        <f aca="false">IF(OR($E886="",$B886=""),"",INT(($B886-$E886)/365.25))</f>
        <v/>
      </c>
      <c r="H886" s="14" t="str">
        <f aca="false">IF($G886="","",IF($G886&lt;=5,"Ha","Yo'q"))</f>
        <v/>
      </c>
      <c r="I886" s="12"/>
      <c r="J886" s="12"/>
      <c r="K886" s="28" t="n">
        <f aca="false">IF(AND($C886&lt;&gt;"",$H886="Ha",$B886&gt;=Boshqaruv!$C$9,$B886&lt;=Boshqaruv!$C$10),IF(COUNTIFS($C$4:$C885,$C886,$H$4:$H885,"Ha",$B$4:$B885,"&gt;="&amp;Boshqaruv!$C$9,$B$4:$B885,"&lt;="&amp;Boshqaruv!$C$10)=0,1,0),0)</f>
        <v>0</v>
      </c>
    </row>
    <row r="887" customFormat="false" ht="15" hidden="false" customHeight="false" outlineLevel="0" collapsed="false">
      <c r="A887" s="8" t="n">
        <v>883</v>
      </c>
      <c r="B887" s="13"/>
      <c r="C887" s="25"/>
      <c r="D887" s="26" t="str">
        <f aca="false">IF($C887="","",IFERROR(IF(INDEX(Bolalar!$B$5:$B$1804,MATCH($C887,Bolalar!$I$5:$I$1804,0))="","",INDEX(Bolalar!$B$5:$B$1804,MATCH($C887,Bolalar!$I$5:$I$1804,0))),""))</f>
        <v/>
      </c>
      <c r="E887" s="15" t="str">
        <f aca="false">IF($C887="","",IFERROR(IF(INDEX(Bolalar!$C$5:$C$1804,MATCH($C887,Bolalar!$I$5:$I$1804,0))="","",INDEX(Bolalar!$C$5:$C$1804,MATCH($C887,Bolalar!$I$5:$I$1804,0))),""))</f>
        <v/>
      </c>
      <c r="F887" s="24"/>
      <c r="G887" s="14" t="str">
        <f aca="false">IF(OR($E887="",$B887=""),"",INT(($B887-$E887)/365.25))</f>
        <v/>
      </c>
      <c r="H887" s="14" t="str">
        <f aca="false">IF($G887="","",IF($G887&lt;=5,"Ha","Yo'q"))</f>
        <v/>
      </c>
      <c r="I887" s="12"/>
      <c r="J887" s="12"/>
      <c r="K887" s="28" t="n">
        <f aca="false">IF(AND($C887&lt;&gt;"",$H887="Ha",$B887&gt;=Boshqaruv!$C$9,$B887&lt;=Boshqaruv!$C$10),IF(COUNTIFS($C$4:$C886,$C887,$H$4:$H886,"Ha",$B$4:$B886,"&gt;="&amp;Boshqaruv!$C$9,$B$4:$B886,"&lt;="&amp;Boshqaruv!$C$10)=0,1,0),0)</f>
        <v>0</v>
      </c>
    </row>
    <row r="888" customFormat="false" ht="15" hidden="false" customHeight="false" outlineLevel="0" collapsed="false">
      <c r="A888" s="8" t="n">
        <v>884</v>
      </c>
      <c r="B888" s="13"/>
      <c r="C888" s="25"/>
      <c r="D888" s="26" t="str">
        <f aca="false">IF($C888="","",IFERROR(IF(INDEX(Bolalar!$B$5:$B$1804,MATCH($C888,Bolalar!$I$5:$I$1804,0))="","",INDEX(Bolalar!$B$5:$B$1804,MATCH($C888,Bolalar!$I$5:$I$1804,0))),""))</f>
        <v/>
      </c>
      <c r="E888" s="15" t="str">
        <f aca="false">IF($C888="","",IFERROR(IF(INDEX(Bolalar!$C$5:$C$1804,MATCH($C888,Bolalar!$I$5:$I$1804,0))="","",INDEX(Bolalar!$C$5:$C$1804,MATCH($C888,Bolalar!$I$5:$I$1804,0))),""))</f>
        <v/>
      </c>
      <c r="F888" s="24"/>
      <c r="G888" s="14" t="str">
        <f aca="false">IF(OR($E888="",$B888=""),"",INT(($B888-$E888)/365.25))</f>
        <v/>
      </c>
      <c r="H888" s="14" t="str">
        <f aca="false">IF($G888="","",IF($G888&lt;=5,"Ha","Yo'q"))</f>
        <v/>
      </c>
      <c r="I888" s="12"/>
      <c r="J888" s="12"/>
      <c r="K888" s="28" t="n">
        <f aca="false">IF(AND($C888&lt;&gt;"",$H888="Ha",$B888&gt;=Boshqaruv!$C$9,$B888&lt;=Boshqaruv!$C$10),IF(COUNTIFS($C$4:$C887,$C888,$H$4:$H887,"Ha",$B$4:$B887,"&gt;="&amp;Boshqaruv!$C$9,$B$4:$B887,"&lt;="&amp;Boshqaruv!$C$10)=0,1,0),0)</f>
        <v>0</v>
      </c>
    </row>
    <row r="889" customFormat="false" ht="15" hidden="false" customHeight="false" outlineLevel="0" collapsed="false">
      <c r="A889" s="8" t="n">
        <v>885</v>
      </c>
      <c r="B889" s="13"/>
      <c r="C889" s="25"/>
      <c r="D889" s="26" t="str">
        <f aca="false">IF($C889="","",IFERROR(IF(INDEX(Bolalar!$B$5:$B$1804,MATCH($C889,Bolalar!$I$5:$I$1804,0))="","",INDEX(Bolalar!$B$5:$B$1804,MATCH($C889,Bolalar!$I$5:$I$1804,0))),""))</f>
        <v/>
      </c>
      <c r="E889" s="15" t="str">
        <f aca="false">IF($C889="","",IFERROR(IF(INDEX(Bolalar!$C$5:$C$1804,MATCH($C889,Bolalar!$I$5:$I$1804,0))="","",INDEX(Bolalar!$C$5:$C$1804,MATCH($C889,Bolalar!$I$5:$I$1804,0))),""))</f>
        <v/>
      </c>
      <c r="F889" s="24"/>
      <c r="G889" s="14" t="str">
        <f aca="false">IF(OR($E889="",$B889=""),"",INT(($B889-$E889)/365.25))</f>
        <v/>
      </c>
      <c r="H889" s="14" t="str">
        <f aca="false">IF($G889="","",IF($G889&lt;=5,"Ha","Yo'q"))</f>
        <v/>
      </c>
      <c r="I889" s="12"/>
      <c r="J889" s="12"/>
      <c r="K889" s="28" t="n">
        <f aca="false">IF(AND($C889&lt;&gt;"",$H889="Ha",$B889&gt;=Boshqaruv!$C$9,$B889&lt;=Boshqaruv!$C$10),IF(COUNTIFS($C$4:$C888,$C889,$H$4:$H888,"Ha",$B$4:$B888,"&gt;="&amp;Boshqaruv!$C$9,$B$4:$B888,"&lt;="&amp;Boshqaruv!$C$10)=0,1,0),0)</f>
        <v>0</v>
      </c>
    </row>
    <row r="890" customFormat="false" ht="15" hidden="false" customHeight="false" outlineLevel="0" collapsed="false">
      <c r="A890" s="8" t="n">
        <v>886</v>
      </c>
      <c r="B890" s="13"/>
      <c r="C890" s="25"/>
      <c r="D890" s="26" t="str">
        <f aca="false">IF($C890="","",IFERROR(IF(INDEX(Bolalar!$B$5:$B$1804,MATCH($C890,Bolalar!$I$5:$I$1804,0))="","",INDEX(Bolalar!$B$5:$B$1804,MATCH($C890,Bolalar!$I$5:$I$1804,0))),""))</f>
        <v/>
      </c>
      <c r="E890" s="15" t="str">
        <f aca="false">IF($C890="","",IFERROR(IF(INDEX(Bolalar!$C$5:$C$1804,MATCH($C890,Bolalar!$I$5:$I$1804,0))="","",INDEX(Bolalar!$C$5:$C$1804,MATCH($C890,Bolalar!$I$5:$I$1804,0))),""))</f>
        <v/>
      </c>
      <c r="F890" s="24"/>
      <c r="G890" s="14" t="str">
        <f aca="false">IF(OR($E890="",$B890=""),"",INT(($B890-$E890)/365.25))</f>
        <v/>
      </c>
      <c r="H890" s="14" t="str">
        <f aca="false">IF($G890="","",IF($G890&lt;=5,"Ha","Yo'q"))</f>
        <v/>
      </c>
      <c r="I890" s="12"/>
      <c r="J890" s="12"/>
      <c r="K890" s="28" t="n">
        <f aca="false">IF(AND($C890&lt;&gt;"",$H890="Ha",$B890&gt;=Boshqaruv!$C$9,$B890&lt;=Boshqaruv!$C$10),IF(COUNTIFS($C$4:$C889,$C890,$H$4:$H889,"Ha",$B$4:$B889,"&gt;="&amp;Boshqaruv!$C$9,$B$4:$B889,"&lt;="&amp;Boshqaruv!$C$10)=0,1,0),0)</f>
        <v>0</v>
      </c>
    </row>
    <row r="891" customFormat="false" ht="15" hidden="false" customHeight="false" outlineLevel="0" collapsed="false">
      <c r="A891" s="8" t="n">
        <v>887</v>
      </c>
      <c r="B891" s="13"/>
      <c r="C891" s="25"/>
      <c r="D891" s="26" t="str">
        <f aca="false">IF($C891="","",IFERROR(IF(INDEX(Bolalar!$B$5:$B$1804,MATCH($C891,Bolalar!$I$5:$I$1804,0))="","",INDEX(Bolalar!$B$5:$B$1804,MATCH($C891,Bolalar!$I$5:$I$1804,0))),""))</f>
        <v/>
      </c>
      <c r="E891" s="15" t="str">
        <f aca="false">IF($C891="","",IFERROR(IF(INDEX(Bolalar!$C$5:$C$1804,MATCH($C891,Bolalar!$I$5:$I$1804,0))="","",INDEX(Bolalar!$C$5:$C$1804,MATCH($C891,Bolalar!$I$5:$I$1804,0))),""))</f>
        <v/>
      </c>
      <c r="F891" s="24"/>
      <c r="G891" s="14" t="str">
        <f aca="false">IF(OR($E891="",$B891=""),"",INT(($B891-$E891)/365.25))</f>
        <v/>
      </c>
      <c r="H891" s="14" t="str">
        <f aca="false">IF($G891="","",IF($G891&lt;=5,"Ha","Yo'q"))</f>
        <v/>
      </c>
      <c r="I891" s="12"/>
      <c r="J891" s="12"/>
      <c r="K891" s="28" t="n">
        <f aca="false">IF(AND($C891&lt;&gt;"",$H891="Ha",$B891&gt;=Boshqaruv!$C$9,$B891&lt;=Boshqaruv!$C$10),IF(COUNTIFS($C$4:$C890,$C891,$H$4:$H890,"Ha",$B$4:$B890,"&gt;="&amp;Boshqaruv!$C$9,$B$4:$B890,"&lt;="&amp;Boshqaruv!$C$10)=0,1,0),0)</f>
        <v>0</v>
      </c>
    </row>
    <row r="892" customFormat="false" ht="15" hidden="false" customHeight="false" outlineLevel="0" collapsed="false">
      <c r="A892" s="8" t="n">
        <v>888</v>
      </c>
      <c r="B892" s="13"/>
      <c r="C892" s="25"/>
      <c r="D892" s="26" t="str">
        <f aca="false">IF($C892="","",IFERROR(IF(INDEX(Bolalar!$B$5:$B$1804,MATCH($C892,Bolalar!$I$5:$I$1804,0))="","",INDEX(Bolalar!$B$5:$B$1804,MATCH($C892,Bolalar!$I$5:$I$1804,0))),""))</f>
        <v/>
      </c>
      <c r="E892" s="15" t="str">
        <f aca="false">IF($C892="","",IFERROR(IF(INDEX(Bolalar!$C$5:$C$1804,MATCH($C892,Bolalar!$I$5:$I$1804,0))="","",INDEX(Bolalar!$C$5:$C$1804,MATCH($C892,Bolalar!$I$5:$I$1804,0))),""))</f>
        <v/>
      </c>
      <c r="F892" s="24"/>
      <c r="G892" s="14" t="str">
        <f aca="false">IF(OR($E892="",$B892=""),"",INT(($B892-$E892)/365.25))</f>
        <v/>
      </c>
      <c r="H892" s="14" t="str">
        <f aca="false">IF($G892="","",IF($G892&lt;=5,"Ha","Yo'q"))</f>
        <v/>
      </c>
      <c r="I892" s="12"/>
      <c r="J892" s="12"/>
      <c r="K892" s="28" t="n">
        <f aca="false">IF(AND($C892&lt;&gt;"",$H892="Ha",$B892&gt;=Boshqaruv!$C$9,$B892&lt;=Boshqaruv!$C$10),IF(COUNTIFS($C$4:$C891,$C892,$H$4:$H891,"Ha",$B$4:$B891,"&gt;="&amp;Boshqaruv!$C$9,$B$4:$B891,"&lt;="&amp;Boshqaruv!$C$10)=0,1,0),0)</f>
        <v>0</v>
      </c>
    </row>
    <row r="893" customFormat="false" ht="15" hidden="false" customHeight="false" outlineLevel="0" collapsed="false">
      <c r="A893" s="8" t="n">
        <v>889</v>
      </c>
      <c r="B893" s="13"/>
      <c r="C893" s="25"/>
      <c r="D893" s="26" t="str">
        <f aca="false">IF($C893="","",IFERROR(IF(INDEX(Bolalar!$B$5:$B$1804,MATCH($C893,Bolalar!$I$5:$I$1804,0))="","",INDEX(Bolalar!$B$5:$B$1804,MATCH($C893,Bolalar!$I$5:$I$1804,0))),""))</f>
        <v/>
      </c>
      <c r="E893" s="15" t="str">
        <f aca="false">IF($C893="","",IFERROR(IF(INDEX(Bolalar!$C$5:$C$1804,MATCH($C893,Bolalar!$I$5:$I$1804,0))="","",INDEX(Bolalar!$C$5:$C$1804,MATCH($C893,Bolalar!$I$5:$I$1804,0))),""))</f>
        <v/>
      </c>
      <c r="F893" s="24"/>
      <c r="G893" s="14" t="str">
        <f aca="false">IF(OR($E893="",$B893=""),"",INT(($B893-$E893)/365.25))</f>
        <v/>
      </c>
      <c r="H893" s="14" t="str">
        <f aca="false">IF($G893="","",IF($G893&lt;=5,"Ha","Yo'q"))</f>
        <v/>
      </c>
      <c r="I893" s="12"/>
      <c r="J893" s="12"/>
      <c r="K893" s="28" t="n">
        <f aca="false">IF(AND($C893&lt;&gt;"",$H893="Ha",$B893&gt;=Boshqaruv!$C$9,$B893&lt;=Boshqaruv!$C$10),IF(COUNTIFS($C$4:$C892,$C893,$H$4:$H892,"Ha",$B$4:$B892,"&gt;="&amp;Boshqaruv!$C$9,$B$4:$B892,"&lt;="&amp;Boshqaruv!$C$10)=0,1,0),0)</f>
        <v>0</v>
      </c>
    </row>
    <row r="894" customFormat="false" ht="15" hidden="false" customHeight="false" outlineLevel="0" collapsed="false">
      <c r="A894" s="8" t="n">
        <v>890</v>
      </c>
      <c r="B894" s="13"/>
      <c r="C894" s="25"/>
      <c r="D894" s="26" t="str">
        <f aca="false">IF($C894="","",IFERROR(IF(INDEX(Bolalar!$B$5:$B$1804,MATCH($C894,Bolalar!$I$5:$I$1804,0))="","",INDEX(Bolalar!$B$5:$B$1804,MATCH($C894,Bolalar!$I$5:$I$1804,0))),""))</f>
        <v/>
      </c>
      <c r="E894" s="15" t="str">
        <f aca="false">IF($C894="","",IFERROR(IF(INDEX(Bolalar!$C$5:$C$1804,MATCH($C894,Bolalar!$I$5:$I$1804,0))="","",INDEX(Bolalar!$C$5:$C$1804,MATCH($C894,Bolalar!$I$5:$I$1804,0))),""))</f>
        <v/>
      </c>
      <c r="F894" s="24"/>
      <c r="G894" s="14" t="str">
        <f aca="false">IF(OR($E894="",$B894=""),"",INT(($B894-$E894)/365.25))</f>
        <v/>
      </c>
      <c r="H894" s="14" t="str">
        <f aca="false">IF($G894="","",IF($G894&lt;=5,"Ha","Yo'q"))</f>
        <v/>
      </c>
      <c r="I894" s="12"/>
      <c r="J894" s="12"/>
      <c r="K894" s="28" t="n">
        <f aca="false">IF(AND($C894&lt;&gt;"",$H894="Ha",$B894&gt;=Boshqaruv!$C$9,$B894&lt;=Boshqaruv!$C$10),IF(COUNTIFS($C$4:$C893,$C894,$H$4:$H893,"Ha",$B$4:$B893,"&gt;="&amp;Boshqaruv!$C$9,$B$4:$B893,"&lt;="&amp;Boshqaruv!$C$10)=0,1,0),0)</f>
        <v>0</v>
      </c>
    </row>
    <row r="895" customFormat="false" ht="15" hidden="false" customHeight="false" outlineLevel="0" collapsed="false">
      <c r="A895" s="8" t="n">
        <v>891</v>
      </c>
      <c r="B895" s="13"/>
      <c r="C895" s="25"/>
      <c r="D895" s="26" t="str">
        <f aca="false">IF($C895="","",IFERROR(IF(INDEX(Bolalar!$B$5:$B$1804,MATCH($C895,Bolalar!$I$5:$I$1804,0))="","",INDEX(Bolalar!$B$5:$B$1804,MATCH($C895,Bolalar!$I$5:$I$1804,0))),""))</f>
        <v/>
      </c>
      <c r="E895" s="15" t="str">
        <f aca="false">IF($C895="","",IFERROR(IF(INDEX(Bolalar!$C$5:$C$1804,MATCH($C895,Bolalar!$I$5:$I$1804,0))="","",INDEX(Bolalar!$C$5:$C$1804,MATCH($C895,Bolalar!$I$5:$I$1804,0))),""))</f>
        <v/>
      </c>
      <c r="F895" s="24"/>
      <c r="G895" s="14" t="str">
        <f aca="false">IF(OR($E895="",$B895=""),"",INT(($B895-$E895)/365.25))</f>
        <v/>
      </c>
      <c r="H895" s="14" t="str">
        <f aca="false">IF($G895="","",IF($G895&lt;=5,"Ha","Yo'q"))</f>
        <v/>
      </c>
      <c r="I895" s="12"/>
      <c r="J895" s="12"/>
      <c r="K895" s="28" t="n">
        <f aca="false">IF(AND($C895&lt;&gt;"",$H895="Ha",$B895&gt;=Boshqaruv!$C$9,$B895&lt;=Boshqaruv!$C$10),IF(COUNTIFS($C$4:$C894,$C895,$H$4:$H894,"Ha",$B$4:$B894,"&gt;="&amp;Boshqaruv!$C$9,$B$4:$B894,"&lt;="&amp;Boshqaruv!$C$10)=0,1,0),0)</f>
        <v>0</v>
      </c>
    </row>
    <row r="896" customFormat="false" ht="15" hidden="false" customHeight="false" outlineLevel="0" collapsed="false">
      <c r="A896" s="8" t="n">
        <v>892</v>
      </c>
      <c r="B896" s="13"/>
      <c r="C896" s="25"/>
      <c r="D896" s="26" t="str">
        <f aca="false">IF($C896="","",IFERROR(IF(INDEX(Bolalar!$B$5:$B$1804,MATCH($C896,Bolalar!$I$5:$I$1804,0))="","",INDEX(Bolalar!$B$5:$B$1804,MATCH($C896,Bolalar!$I$5:$I$1804,0))),""))</f>
        <v/>
      </c>
      <c r="E896" s="15" t="str">
        <f aca="false">IF($C896="","",IFERROR(IF(INDEX(Bolalar!$C$5:$C$1804,MATCH($C896,Bolalar!$I$5:$I$1804,0))="","",INDEX(Bolalar!$C$5:$C$1804,MATCH($C896,Bolalar!$I$5:$I$1804,0))),""))</f>
        <v/>
      </c>
      <c r="F896" s="24"/>
      <c r="G896" s="14" t="str">
        <f aca="false">IF(OR($E896="",$B896=""),"",INT(($B896-$E896)/365.25))</f>
        <v/>
      </c>
      <c r="H896" s="14" t="str">
        <f aca="false">IF($G896="","",IF($G896&lt;=5,"Ha","Yo'q"))</f>
        <v/>
      </c>
      <c r="I896" s="12"/>
      <c r="J896" s="12"/>
      <c r="K896" s="28" t="n">
        <f aca="false">IF(AND($C896&lt;&gt;"",$H896="Ha",$B896&gt;=Boshqaruv!$C$9,$B896&lt;=Boshqaruv!$C$10),IF(COUNTIFS($C$4:$C895,$C896,$H$4:$H895,"Ha",$B$4:$B895,"&gt;="&amp;Boshqaruv!$C$9,$B$4:$B895,"&lt;="&amp;Boshqaruv!$C$10)=0,1,0),0)</f>
        <v>0</v>
      </c>
    </row>
    <row r="897" customFormat="false" ht="15" hidden="false" customHeight="false" outlineLevel="0" collapsed="false">
      <c r="A897" s="8" t="n">
        <v>893</v>
      </c>
      <c r="B897" s="13"/>
      <c r="C897" s="25"/>
      <c r="D897" s="26" t="str">
        <f aca="false">IF($C897="","",IFERROR(IF(INDEX(Bolalar!$B$5:$B$1804,MATCH($C897,Bolalar!$I$5:$I$1804,0))="","",INDEX(Bolalar!$B$5:$B$1804,MATCH($C897,Bolalar!$I$5:$I$1804,0))),""))</f>
        <v/>
      </c>
      <c r="E897" s="15" t="str">
        <f aca="false">IF($C897="","",IFERROR(IF(INDEX(Bolalar!$C$5:$C$1804,MATCH($C897,Bolalar!$I$5:$I$1804,0))="","",INDEX(Bolalar!$C$5:$C$1804,MATCH($C897,Bolalar!$I$5:$I$1804,0))),""))</f>
        <v/>
      </c>
      <c r="F897" s="24"/>
      <c r="G897" s="14" t="str">
        <f aca="false">IF(OR($E897="",$B897=""),"",INT(($B897-$E897)/365.25))</f>
        <v/>
      </c>
      <c r="H897" s="14" t="str">
        <f aca="false">IF($G897="","",IF($G897&lt;=5,"Ha","Yo'q"))</f>
        <v/>
      </c>
      <c r="I897" s="12"/>
      <c r="J897" s="12"/>
      <c r="K897" s="28" t="n">
        <f aca="false">IF(AND($C897&lt;&gt;"",$H897="Ha",$B897&gt;=Boshqaruv!$C$9,$B897&lt;=Boshqaruv!$C$10),IF(COUNTIFS($C$4:$C896,$C897,$H$4:$H896,"Ha",$B$4:$B896,"&gt;="&amp;Boshqaruv!$C$9,$B$4:$B896,"&lt;="&amp;Boshqaruv!$C$10)=0,1,0),0)</f>
        <v>0</v>
      </c>
    </row>
    <row r="898" customFormat="false" ht="15" hidden="false" customHeight="false" outlineLevel="0" collapsed="false">
      <c r="A898" s="8" t="n">
        <v>894</v>
      </c>
      <c r="B898" s="13"/>
      <c r="C898" s="25"/>
      <c r="D898" s="26" t="str">
        <f aca="false">IF($C898="","",IFERROR(IF(INDEX(Bolalar!$B$5:$B$1804,MATCH($C898,Bolalar!$I$5:$I$1804,0))="","",INDEX(Bolalar!$B$5:$B$1804,MATCH($C898,Bolalar!$I$5:$I$1804,0))),""))</f>
        <v/>
      </c>
      <c r="E898" s="15" t="str">
        <f aca="false">IF($C898="","",IFERROR(IF(INDEX(Bolalar!$C$5:$C$1804,MATCH($C898,Bolalar!$I$5:$I$1804,0))="","",INDEX(Bolalar!$C$5:$C$1804,MATCH($C898,Bolalar!$I$5:$I$1804,0))),""))</f>
        <v/>
      </c>
      <c r="F898" s="24"/>
      <c r="G898" s="14" t="str">
        <f aca="false">IF(OR($E898="",$B898=""),"",INT(($B898-$E898)/365.25))</f>
        <v/>
      </c>
      <c r="H898" s="14" t="str">
        <f aca="false">IF($G898="","",IF($G898&lt;=5,"Ha","Yo'q"))</f>
        <v/>
      </c>
      <c r="I898" s="12"/>
      <c r="J898" s="12"/>
      <c r="K898" s="28" t="n">
        <f aca="false">IF(AND($C898&lt;&gt;"",$H898="Ha",$B898&gt;=Boshqaruv!$C$9,$B898&lt;=Boshqaruv!$C$10),IF(COUNTIFS($C$4:$C897,$C898,$H$4:$H897,"Ha",$B$4:$B897,"&gt;="&amp;Boshqaruv!$C$9,$B$4:$B897,"&lt;="&amp;Boshqaruv!$C$10)=0,1,0),0)</f>
        <v>0</v>
      </c>
    </row>
    <row r="899" customFormat="false" ht="15" hidden="false" customHeight="false" outlineLevel="0" collapsed="false">
      <c r="A899" s="8" t="n">
        <v>895</v>
      </c>
      <c r="B899" s="13"/>
      <c r="C899" s="25"/>
      <c r="D899" s="26" t="str">
        <f aca="false">IF($C899="","",IFERROR(IF(INDEX(Bolalar!$B$5:$B$1804,MATCH($C899,Bolalar!$I$5:$I$1804,0))="","",INDEX(Bolalar!$B$5:$B$1804,MATCH($C899,Bolalar!$I$5:$I$1804,0))),""))</f>
        <v/>
      </c>
      <c r="E899" s="15" t="str">
        <f aca="false">IF($C899="","",IFERROR(IF(INDEX(Bolalar!$C$5:$C$1804,MATCH($C899,Bolalar!$I$5:$I$1804,0))="","",INDEX(Bolalar!$C$5:$C$1804,MATCH($C899,Bolalar!$I$5:$I$1804,0))),""))</f>
        <v/>
      </c>
      <c r="F899" s="24"/>
      <c r="G899" s="14" t="str">
        <f aca="false">IF(OR($E899="",$B899=""),"",INT(($B899-$E899)/365.25))</f>
        <v/>
      </c>
      <c r="H899" s="14" t="str">
        <f aca="false">IF($G899="","",IF($G899&lt;=5,"Ha","Yo'q"))</f>
        <v/>
      </c>
      <c r="I899" s="12"/>
      <c r="J899" s="12"/>
      <c r="K899" s="28" t="n">
        <f aca="false">IF(AND($C899&lt;&gt;"",$H899="Ha",$B899&gt;=Boshqaruv!$C$9,$B899&lt;=Boshqaruv!$C$10),IF(COUNTIFS($C$4:$C898,$C899,$H$4:$H898,"Ha",$B$4:$B898,"&gt;="&amp;Boshqaruv!$C$9,$B$4:$B898,"&lt;="&amp;Boshqaruv!$C$10)=0,1,0),0)</f>
        <v>0</v>
      </c>
    </row>
    <row r="900" customFormat="false" ht="15" hidden="false" customHeight="false" outlineLevel="0" collapsed="false">
      <c r="A900" s="8" t="n">
        <v>896</v>
      </c>
      <c r="B900" s="13"/>
      <c r="C900" s="25"/>
      <c r="D900" s="26" t="str">
        <f aca="false">IF($C900="","",IFERROR(IF(INDEX(Bolalar!$B$5:$B$1804,MATCH($C900,Bolalar!$I$5:$I$1804,0))="","",INDEX(Bolalar!$B$5:$B$1804,MATCH($C900,Bolalar!$I$5:$I$1804,0))),""))</f>
        <v/>
      </c>
      <c r="E900" s="15" t="str">
        <f aca="false">IF($C900="","",IFERROR(IF(INDEX(Bolalar!$C$5:$C$1804,MATCH($C900,Bolalar!$I$5:$I$1804,0))="","",INDEX(Bolalar!$C$5:$C$1804,MATCH($C900,Bolalar!$I$5:$I$1804,0))),""))</f>
        <v/>
      </c>
      <c r="F900" s="24"/>
      <c r="G900" s="14" t="str">
        <f aca="false">IF(OR($E900="",$B900=""),"",INT(($B900-$E900)/365.25))</f>
        <v/>
      </c>
      <c r="H900" s="14" t="str">
        <f aca="false">IF($G900="","",IF($G900&lt;=5,"Ha","Yo'q"))</f>
        <v/>
      </c>
      <c r="I900" s="12"/>
      <c r="J900" s="12"/>
      <c r="K900" s="28" t="n">
        <f aca="false">IF(AND($C900&lt;&gt;"",$H900="Ha",$B900&gt;=Boshqaruv!$C$9,$B900&lt;=Boshqaruv!$C$10),IF(COUNTIFS($C$4:$C899,$C900,$H$4:$H899,"Ha",$B$4:$B899,"&gt;="&amp;Boshqaruv!$C$9,$B$4:$B899,"&lt;="&amp;Boshqaruv!$C$10)=0,1,0),0)</f>
        <v>0</v>
      </c>
    </row>
    <row r="901" customFormat="false" ht="15" hidden="false" customHeight="false" outlineLevel="0" collapsed="false">
      <c r="A901" s="8" t="n">
        <v>897</v>
      </c>
      <c r="B901" s="13"/>
      <c r="C901" s="25"/>
      <c r="D901" s="26" t="str">
        <f aca="false">IF($C901="","",IFERROR(IF(INDEX(Bolalar!$B$5:$B$1804,MATCH($C901,Bolalar!$I$5:$I$1804,0))="","",INDEX(Bolalar!$B$5:$B$1804,MATCH($C901,Bolalar!$I$5:$I$1804,0))),""))</f>
        <v/>
      </c>
      <c r="E901" s="15" t="str">
        <f aca="false">IF($C901="","",IFERROR(IF(INDEX(Bolalar!$C$5:$C$1804,MATCH($C901,Bolalar!$I$5:$I$1804,0))="","",INDEX(Bolalar!$C$5:$C$1804,MATCH($C901,Bolalar!$I$5:$I$1804,0))),""))</f>
        <v/>
      </c>
      <c r="F901" s="24"/>
      <c r="G901" s="14" t="str">
        <f aca="false">IF(OR($E901="",$B901=""),"",INT(($B901-$E901)/365.25))</f>
        <v/>
      </c>
      <c r="H901" s="14" t="str">
        <f aca="false">IF($G901="","",IF($G901&lt;=5,"Ha","Yo'q"))</f>
        <v/>
      </c>
      <c r="I901" s="12"/>
      <c r="J901" s="12"/>
      <c r="K901" s="28" t="n">
        <f aca="false">IF(AND($C901&lt;&gt;"",$H901="Ha",$B901&gt;=Boshqaruv!$C$9,$B901&lt;=Boshqaruv!$C$10),IF(COUNTIFS($C$4:$C900,$C901,$H$4:$H900,"Ha",$B$4:$B900,"&gt;="&amp;Boshqaruv!$C$9,$B$4:$B900,"&lt;="&amp;Boshqaruv!$C$10)=0,1,0),0)</f>
        <v>0</v>
      </c>
    </row>
    <row r="902" customFormat="false" ht="15" hidden="false" customHeight="false" outlineLevel="0" collapsed="false">
      <c r="A902" s="8" t="n">
        <v>898</v>
      </c>
      <c r="B902" s="13"/>
      <c r="C902" s="25"/>
      <c r="D902" s="26" t="str">
        <f aca="false">IF($C902="","",IFERROR(IF(INDEX(Bolalar!$B$5:$B$1804,MATCH($C902,Bolalar!$I$5:$I$1804,0))="","",INDEX(Bolalar!$B$5:$B$1804,MATCH($C902,Bolalar!$I$5:$I$1804,0))),""))</f>
        <v/>
      </c>
      <c r="E902" s="15" t="str">
        <f aca="false">IF($C902="","",IFERROR(IF(INDEX(Bolalar!$C$5:$C$1804,MATCH($C902,Bolalar!$I$5:$I$1804,0))="","",INDEX(Bolalar!$C$5:$C$1804,MATCH($C902,Bolalar!$I$5:$I$1804,0))),""))</f>
        <v/>
      </c>
      <c r="F902" s="24"/>
      <c r="G902" s="14" t="str">
        <f aca="false">IF(OR($E902="",$B902=""),"",INT(($B902-$E902)/365.25))</f>
        <v/>
      </c>
      <c r="H902" s="14" t="str">
        <f aca="false">IF($G902="","",IF($G902&lt;=5,"Ha","Yo'q"))</f>
        <v/>
      </c>
      <c r="I902" s="12"/>
      <c r="J902" s="12"/>
      <c r="K902" s="28" t="n">
        <f aca="false">IF(AND($C902&lt;&gt;"",$H902="Ha",$B902&gt;=Boshqaruv!$C$9,$B902&lt;=Boshqaruv!$C$10),IF(COUNTIFS($C$4:$C901,$C902,$H$4:$H901,"Ha",$B$4:$B901,"&gt;="&amp;Boshqaruv!$C$9,$B$4:$B901,"&lt;="&amp;Boshqaruv!$C$10)=0,1,0),0)</f>
        <v>0</v>
      </c>
    </row>
    <row r="903" customFormat="false" ht="15" hidden="false" customHeight="false" outlineLevel="0" collapsed="false">
      <c r="A903" s="8" t="n">
        <v>899</v>
      </c>
      <c r="B903" s="13"/>
      <c r="C903" s="25"/>
      <c r="D903" s="26" t="str">
        <f aca="false">IF($C903="","",IFERROR(IF(INDEX(Bolalar!$B$5:$B$1804,MATCH($C903,Bolalar!$I$5:$I$1804,0))="","",INDEX(Bolalar!$B$5:$B$1804,MATCH($C903,Bolalar!$I$5:$I$1804,0))),""))</f>
        <v/>
      </c>
      <c r="E903" s="15" t="str">
        <f aca="false">IF($C903="","",IFERROR(IF(INDEX(Bolalar!$C$5:$C$1804,MATCH($C903,Bolalar!$I$5:$I$1804,0))="","",INDEX(Bolalar!$C$5:$C$1804,MATCH($C903,Bolalar!$I$5:$I$1804,0))),""))</f>
        <v/>
      </c>
      <c r="F903" s="24"/>
      <c r="G903" s="14" t="str">
        <f aca="false">IF(OR($E903="",$B903=""),"",INT(($B903-$E903)/365.25))</f>
        <v/>
      </c>
      <c r="H903" s="14" t="str">
        <f aca="false">IF($G903="","",IF($G903&lt;=5,"Ha","Yo'q"))</f>
        <v/>
      </c>
      <c r="I903" s="12"/>
      <c r="J903" s="12"/>
      <c r="K903" s="28" t="n">
        <f aca="false">IF(AND($C903&lt;&gt;"",$H903="Ha",$B903&gt;=Boshqaruv!$C$9,$B903&lt;=Boshqaruv!$C$10),IF(COUNTIFS($C$4:$C902,$C903,$H$4:$H902,"Ha",$B$4:$B902,"&gt;="&amp;Boshqaruv!$C$9,$B$4:$B902,"&lt;="&amp;Boshqaruv!$C$10)=0,1,0),0)</f>
        <v>0</v>
      </c>
    </row>
    <row r="904" customFormat="false" ht="15" hidden="false" customHeight="false" outlineLevel="0" collapsed="false">
      <c r="A904" s="8" t="n">
        <v>900</v>
      </c>
      <c r="B904" s="13"/>
      <c r="C904" s="25"/>
      <c r="D904" s="26" t="str">
        <f aca="false">IF($C904="","",IFERROR(IF(INDEX(Bolalar!$B$5:$B$1804,MATCH($C904,Bolalar!$I$5:$I$1804,0))="","",INDEX(Bolalar!$B$5:$B$1804,MATCH($C904,Bolalar!$I$5:$I$1804,0))),""))</f>
        <v/>
      </c>
      <c r="E904" s="15" t="str">
        <f aca="false">IF($C904="","",IFERROR(IF(INDEX(Bolalar!$C$5:$C$1804,MATCH($C904,Bolalar!$I$5:$I$1804,0))="","",INDEX(Bolalar!$C$5:$C$1804,MATCH($C904,Bolalar!$I$5:$I$1804,0))),""))</f>
        <v/>
      </c>
      <c r="F904" s="24"/>
      <c r="G904" s="14" t="str">
        <f aca="false">IF(OR($E904="",$B904=""),"",INT(($B904-$E904)/365.25))</f>
        <v/>
      </c>
      <c r="H904" s="14" t="str">
        <f aca="false">IF($G904="","",IF($G904&lt;=5,"Ha","Yo'q"))</f>
        <v/>
      </c>
      <c r="I904" s="12"/>
      <c r="J904" s="12"/>
      <c r="K904" s="28" t="n">
        <f aca="false">IF(AND($C904&lt;&gt;"",$H904="Ha",$B904&gt;=Boshqaruv!$C$9,$B904&lt;=Boshqaruv!$C$10),IF(COUNTIFS($C$4:$C903,$C904,$H$4:$H903,"Ha",$B$4:$B903,"&gt;="&amp;Boshqaruv!$C$9,$B$4:$B903,"&lt;="&amp;Boshqaruv!$C$10)=0,1,0),0)</f>
        <v>0</v>
      </c>
    </row>
    <row r="905" customFormat="false" ht="15" hidden="false" customHeight="false" outlineLevel="0" collapsed="false">
      <c r="A905" s="8" t="n">
        <v>901</v>
      </c>
      <c r="B905" s="13"/>
      <c r="C905" s="25"/>
      <c r="D905" s="26" t="str">
        <f aca="false">IF($C905="","",IFERROR(IF(INDEX(Bolalar!$B$5:$B$1804,MATCH($C905,Bolalar!$I$5:$I$1804,0))="","",INDEX(Bolalar!$B$5:$B$1804,MATCH($C905,Bolalar!$I$5:$I$1804,0))),""))</f>
        <v/>
      </c>
      <c r="E905" s="15" t="str">
        <f aca="false">IF($C905="","",IFERROR(IF(INDEX(Bolalar!$C$5:$C$1804,MATCH($C905,Bolalar!$I$5:$I$1804,0))="","",INDEX(Bolalar!$C$5:$C$1804,MATCH($C905,Bolalar!$I$5:$I$1804,0))),""))</f>
        <v/>
      </c>
      <c r="F905" s="24"/>
      <c r="G905" s="14" t="str">
        <f aca="false">IF(OR($E905="",$B905=""),"",INT(($B905-$E905)/365.25))</f>
        <v/>
      </c>
      <c r="H905" s="14" t="str">
        <f aca="false">IF($G905="","",IF($G905&lt;=5,"Ha","Yo'q"))</f>
        <v/>
      </c>
      <c r="I905" s="12"/>
      <c r="J905" s="12"/>
      <c r="K905" s="28" t="n">
        <f aca="false">IF(AND($C905&lt;&gt;"",$H905="Ha",$B905&gt;=Boshqaruv!$C$9,$B905&lt;=Boshqaruv!$C$10),IF(COUNTIFS($C$4:$C904,$C905,$H$4:$H904,"Ha",$B$4:$B904,"&gt;="&amp;Boshqaruv!$C$9,$B$4:$B904,"&lt;="&amp;Boshqaruv!$C$10)=0,1,0),0)</f>
        <v>0</v>
      </c>
    </row>
    <row r="906" customFormat="false" ht="15" hidden="false" customHeight="false" outlineLevel="0" collapsed="false">
      <c r="A906" s="8" t="n">
        <v>902</v>
      </c>
      <c r="B906" s="13"/>
      <c r="C906" s="25"/>
      <c r="D906" s="26" t="str">
        <f aca="false">IF($C906="","",IFERROR(IF(INDEX(Bolalar!$B$5:$B$1804,MATCH($C906,Bolalar!$I$5:$I$1804,0))="","",INDEX(Bolalar!$B$5:$B$1804,MATCH($C906,Bolalar!$I$5:$I$1804,0))),""))</f>
        <v/>
      </c>
      <c r="E906" s="15" t="str">
        <f aca="false">IF($C906="","",IFERROR(IF(INDEX(Bolalar!$C$5:$C$1804,MATCH($C906,Bolalar!$I$5:$I$1804,0))="","",INDEX(Bolalar!$C$5:$C$1804,MATCH($C906,Bolalar!$I$5:$I$1804,0))),""))</f>
        <v/>
      </c>
      <c r="F906" s="24"/>
      <c r="G906" s="14" t="str">
        <f aca="false">IF(OR($E906="",$B906=""),"",INT(($B906-$E906)/365.25))</f>
        <v/>
      </c>
      <c r="H906" s="14" t="str">
        <f aca="false">IF($G906="","",IF($G906&lt;=5,"Ha","Yo'q"))</f>
        <v/>
      </c>
      <c r="I906" s="12"/>
      <c r="J906" s="12"/>
      <c r="K906" s="28" t="n">
        <f aca="false">IF(AND($C906&lt;&gt;"",$H906="Ha",$B906&gt;=Boshqaruv!$C$9,$B906&lt;=Boshqaruv!$C$10),IF(COUNTIFS($C$4:$C905,$C906,$H$4:$H905,"Ha",$B$4:$B905,"&gt;="&amp;Boshqaruv!$C$9,$B$4:$B905,"&lt;="&amp;Boshqaruv!$C$10)=0,1,0),0)</f>
        <v>0</v>
      </c>
    </row>
    <row r="907" customFormat="false" ht="15" hidden="false" customHeight="false" outlineLevel="0" collapsed="false">
      <c r="A907" s="8" t="n">
        <v>903</v>
      </c>
      <c r="B907" s="13"/>
      <c r="C907" s="25"/>
      <c r="D907" s="26" t="str">
        <f aca="false">IF($C907="","",IFERROR(IF(INDEX(Bolalar!$B$5:$B$1804,MATCH($C907,Bolalar!$I$5:$I$1804,0))="","",INDEX(Bolalar!$B$5:$B$1804,MATCH($C907,Bolalar!$I$5:$I$1804,0))),""))</f>
        <v/>
      </c>
      <c r="E907" s="15" t="str">
        <f aca="false">IF($C907="","",IFERROR(IF(INDEX(Bolalar!$C$5:$C$1804,MATCH($C907,Bolalar!$I$5:$I$1804,0))="","",INDEX(Bolalar!$C$5:$C$1804,MATCH($C907,Bolalar!$I$5:$I$1804,0))),""))</f>
        <v/>
      </c>
      <c r="F907" s="24"/>
      <c r="G907" s="14" t="str">
        <f aca="false">IF(OR($E907="",$B907=""),"",INT(($B907-$E907)/365.25))</f>
        <v/>
      </c>
      <c r="H907" s="14" t="str">
        <f aca="false">IF($G907="","",IF($G907&lt;=5,"Ha","Yo'q"))</f>
        <v/>
      </c>
      <c r="I907" s="12"/>
      <c r="J907" s="12"/>
      <c r="K907" s="28" t="n">
        <f aca="false">IF(AND($C907&lt;&gt;"",$H907="Ha",$B907&gt;=Boshqaruv!$C$9,$B907&lt;=Boshqaruv!$C$10),IF(COUNTIFS($C$4:$C906,$C907,$H$4:$H906,"Ha",$B$4:$B906,"&gt;="&amp;Boshqaruv!$C$9,$B$4:$B906,"&lt;="&amp;Boshqaruv!$C$10)=0,1,0),0)</f>
        <v>0</v>
      </c>
    </row>
    <row r="908" customFormat="false" ht="15" hidden="false" customHeight="false" outlineLevel="0" collapsed="false">
      <c r="A908" s="8" t="n">
        <v>904</v>
      </c>
      <c r="B908" s="13"/>
      <c r="C908" s="25"/>
      <c r="D908" s="26" t="str">
        <f aca="false">IF($C908="","",IFERROR(IF(INDEX(Bolalar!$B$5:$B$1804,MATCH($C908,Bolalar!$I$5:$I$1804,0))="","",INDEX(Bolalar!$B$5:$B$1804,MATCH($C908,Bolalar!$I$5:$I$1804,0))),""))</f>
        <v/>
      </c>
      <c r="E908" s="15" t="str">
        <f aca="false">IF($C908="","",IFERROR(IF(INDEX(Bolalar!$C$5:$C$1804,MATCH($C908,Bolalar!$I$5:$I$1804,0))="","",INDEX(Bolalar!$C$5:$C$1804,MATCH($C908,Bolalar!$I$5:$I$1804,0))),""))</f>
        <v/>
      </c>
      <c r="F908" s="24"/>
      <c r="G908" s="14" t="str">
        <f aca="false">IF(OR($E908="",$B908=""),"",INT(($B908-$E908)/365.25))</f>
        <v/>
      </c>
      <c r="H908" s="14" t="str">
        <f aca="false">IF($G908="","",IF($G908&lt;=5,"Ha","Yo'q"))</f>
        <v/>
      </c>
      <c r="I908" s="12"/>
      <c r="J908" s="12"/>
      <c r="K908" s="28" t="n">
        <f aca="false">IF(AND($C908&lt;&gt;"",$H908="Ha",$B908&gt;=Boshqaruv!$C$9,$B908&lt;=Boshqaruv!$C$10),IF(COUNTIFS($C$4:$C907,$C908,$H$4:$H907,"Ha",$B$4:$B907,"&gt;="&amp;Boshqaruv!$C$9,$B$4:$B907,"&lt;="&amp;Boshqaruv!$C$10)=0,1,0),0)</f>
        <v>0</v>
      </c>
    </row>
    <row r="909" customFormat="false" ht="15" hidden="false" customHeight="false" outlineLevel="0" collapsed="false">
      <c r="A909" s="8" t="n">
        <v>905</v>
      </c>
      <c r="B909" s="13"/>
      <c r="C909" s="25"/>
      <c r="D909" s="26" t="str">
        <f aca="false">IF($C909="","",IFERROR(IF(INDEX(Bolalar!$B$5:$B$1804,MATCH($C909,Bolalar!$I$5:$I$1804,0))="","",INDEX(Bolalar!$B$5:$B$1804,MATCH($C909,Bolalar!$I$5:$I$1804,0))),""))</f>
        <v/>
      </c>
      <c r="E909" s="15" t="str">
        <f aca="false">IF($C909="","",IFERROR(IF(INDEX(Bolalar!$C$5:$C$1804,MATCH($C909,Bolalar!$I$5:$I$1804,0))="","",INDEX(Bolalar!$C$5:$C$1804,MATCH($C909,Bolalar!$I$5:$I$1804,0))),""))</f>
        <v/>
      </c>
      <c r="F909" s="24"/>
      <c r="G909" s="14" t="str">
        <f aca="false">IF(OR($E909="",$B909=""),"",INT(($B909-$E909)/365.25))</f>
        <v/>
      </c>
      <c r="H909" s="14" t="str">
        <f aca="false">IF($G909="","",IF($G909&lt;=5,"Ha","Yo'q"))</f>
        <v/>
      </c>
      <c r="I909" s="12"/>
      <c r="J909" s="12"/>
      <c r="K909" s="28" t="n">
        <f aca="false">IF(AND($C909&lt;&gt;"",$H909="Ha",$B909&gt;=Boshqaruv!$C$9,$B909&lt;=Boshqaruv!$C$10),IF(COUNTIFS($C$4:$C908,$C909,$H$4:$H908,"Ha",$B$4:$B908,"&gt;="&amp;Boshqaruv!$C$9,$B$4:$B908,"&lt;="&amp;Boshqaruv!$C$10)=0,1,0),0)</f>
        <v>0</v>
      </c>
    </row>
    <row r="910" customFormat="false" ht="15" hidden="false" customHeight="false" outlineLevel="0" collapsed="false">
      <c r="A910" s="8" t="n">
        <v>906</v>
      </c>
      <c r="B910" s="13"/>
      <c r="C910" s="25"/>
      <c r="D910" s="26" t="str">
        <f aca="false">IF($C910="","",IFERROR(IF(INDEX(Bolalar!$B$5:$B$1804,MATCH($C910,Bolalar!$I$5:$I$1804,0))="","",INDEX(Bolalar!$B$5:$B$1804,MATCH($C910,Bolalar!$I$5:$I$1804,0))),""))</f>
        <v/>
      </c>
      <c r="E910" s="15" t="str">
        <f aca="false">IF($C910="","",IFERROR(IF(INDEX(Bolalar!$C$5:$C$1804,MATCH($C910,Bolalar!$I$5:$I$1804,0))="","",INDEX(Bolalar!$C$5:$C$1804,MATCH($C910,Bolalar!$I$5:$I$1804,0))),""))</f>
        <v/>
      </c>
      <c r="F910" s="24"/>
      <c r="G910" s="14" t="str">
        <f aca="false">IF(OR($E910="",$B910=""),"",INT(($B910-$E910)/365.25))</f>
        <v/>
      </c>
      <c r="H910" s="14" t="str">
        <f aca="false">IF($G910="","",IF($G910&lt;=5,"Ha","Yo'q"))</f>
        <v/>
      </c>
      <c r="I910" s="12"/>
      <c r="J910" s="12"/>
      <c r="K910" s="28" t="n">
        <f aca="false">IF(AND($C910&lt;&gt;"",$H910="Ha",$B910&gt;=Boshqaruv!$C$9,$B910&lt;=Boshqaruv!$C$10),IF(COUNTIFS($C$4:$C909,$C910,$H$4:$H909,"Ha",$B$4:$B909,"&gt;="&amp;Boshqaruv!$C$9,$B$4:$B909,"&lt;="&amp;Boshqaruv!$C$10)=0,1,0),0)</f>
        <v>0</v>
      </c>
    </row>
    <row r="911" customFormat="false" ht="15" hidden="false" customHeight="false" outlineLevel="0" collapsed="false">
      <c r="A911" s="8" t="n">
        <v>907</v>
      </c>
      <c r="B911" s="13"/>
      <c r="C911" s="25"/>
      <c r="D911" s="26" t="str">
        <f aca="false">IF($C911="","",IFERROR(IF(INDEX(Bolalar!$B$5:$B$1804,MATCH($C911,Bolalar!$I$5:$I$1804,0))="","",INDEX(Bolalar!$B$5:$B$1804,MATCH($C911,Bolalar!$I$5:$I$1804,0))),""))</f>
        <v/>
      </c>
      <c r="E911" s="15" t="str">
        <f aca="false">IF($C911="","",IFERROR(IF(INDEX(Bolalar!$C$5:$C$1804,MATCH($C911,Bolalar!$I$5:$I$1804,0))="","",INDEX(Bolalar!$C$5:$C$1804,MATCH($C911,Bolalar!$I$5:$I$1804,0))),""))</f>
        <v/>
      </c>
      <c r="F911" s="24"/>
      <c r="G911" s="14" t="str">
        <f aca="false">IF(OR($E911="",$B911=""),"",INT(($B911-$E911)/365.25))</f>
        <v/>
      </c>
      <c r="H911" s="14" t="str">
        <f aca="false">IF($G911="","",IF($G911&lt;=5,"Ha","Yo'q"))</f>
        <v/>
      </c>
      <c r="I911" s="12"/>
      <c r="J911" s="12"/>
      <c r="K911" s="28" t="n">
        <f aca="false">IF(AND($C911&lt;&gt;"",$H911="Ha",$B911&gt;=Boshqaruv!$C$9,$B911&lt;=Boshqaruv!$C$10),IF(COUNTIFS($C$4:$C910,$C911,$H$4:$H910,"Ha",$B$4:$B910,"&gt;="&amp;Boshqaruv!$C$9,$B$4:$B910,"&lt;="&amp;Boshqaruv!$C$10)=0,1,0),0)</f>
        <v>0</v>
      </c>
    </row>
    <row r="912" customFormat="false" ht="15" hidden="false" customHeight="false" outlineLevel="0" collapsed="false">
      <c r="A912" s="8" t="n">
        <v>908</v>
      </c>
      <c r="B912" s="13"/>
      <c r="C912" s="25"/>
      <c r="D912" s="26" t="str">
        <f aca="false">IF($C912="","",IFERROR(IF(INDEX(Bolalar!$B$5:$B$1804,MATCH($C912,Bolalar!$I$5:$I$1804,0))="","",INDEX(Bolalar!$B$5:$B$1804,MATCH($C912,Bolalar!$I$5:$I$1804,0))),""))</f>
        <v/>
      </c>
      <c r="E912" s="15" t="str">
        <f aca="false">IF($C912="","",IFERROR(IF(INDEX(Bolalar!$C$5:$C$1804,MATCH($C912,Bolalar!$I$5:$I$1804,0))="","",INDEX(Bolalar!$C$5:$C$1804,MATCH($C912,Bolalar!$I$5:$I$1804,0))),""))</f>
        <v/>
      </c>
      <c r="F912" s="24"/>
      <c r="G912" s="14" t="str">
        <f aca="false">IF(OR($E912="",$B912=""),"",INT(($B912-$E912)/365.25))</f>
        <v/>
      </c>
      <c r="H912" s="14" t="str">
        <f aca="false">IF($G912="","",IF($G912&lt;=5,"Ha","Yo'q"))</f>
        <v/>
      </c>
      <c r="I912" s="12"/>
      <c r="J912" s="12"/>
      <c r="K912" s="28" t="n">
        <f aca="false">IF(AND($C912&lt;&gt;"",$H912="Ha",$B912&gt;=Boshqaruv!$C$9,$B912&lt;=Boshqaruv!$C$10),IF(COUNTIFS($C$4:$C911,$C912,$H$4:$H911,"Ha",$B$4:$B911,"&gt;="&amp;Boshqaruv!$C$9,$B$4:$B911,"&lt;="&amp;Boshqaruv!$C$10)=0,1,0),0)</f>
        <v>0</v>
      </c>
    </row>
    <row r="913" customFormat="false" ht="15" hidden="false" customHeight="false" outlineLevel="0" collapsed="false">
      <c r="A913" s="8" t="n">
        <v>909</v>
      </c>
      <c r="B913" s="13"/>
      <c r="C913" s="25"/>
      <c r="D913" s="26" t="str">
        <f aca="false">IF($C913="","",IFERROR(IF(INDEX(Bolalar!$B$5:$B$1804,MATCH($C913,Bolalar!$I$5:$I$1804,0))="","",INDEX(Bolalar!$B$5:$B$1804,MATCH($C913,Bolalar!$I$5:$I$1804,0))),""))</f>
        <v/>
      </c>
      <c r="E913" s="15" t="str">
        <f aca="false">IF($C913="","",IFERROR(IF(INDEX(Bolalar!$C$5:$C$1804,MATCH($C913,Bolalar!$I$5:$I$1804,0))="","",INDEX(Bolalar!$C$5:$C$1804,MATCH($C913,Bolalar!$I$5:$I$1804,0))),""))</f>
        <v/>
      </c>
      <c r="F913" s="24"/>
      <c r="G913" s="14" t="str">
        <f aca="false">IF(OR($E913="",$B913=""),"",INT(($B913-$E913)/365.25))</f>
        <v/>
      </c>
      <c r="H913" s="14" t="str">
        <f aca="false">IF($G913="","",IF($G913&lt;=5,"Ha","Yo'q"))</f>
        <v/>
      </c>
      <c r="I913" s="12"/>
      <c r="J913" s="12"/>
      <c r="K913" s="28" t="n">
        <f aca="false">IF(AND($C913&lt;&gt;"",$H913="Ha",$B913&gt;=Boshqaruv!$C$9,$B913&lt;=Boshqaruv!$C$10),IF(COUNTIFS($C$4:$C912,$C913,$H$4:$H912,"Ha",$B$4:$B912,"&gt;="&amp;Boshqaruv!$C$9,$B$4:$B912,"&lt;="&amp;Boshqaruv!$C$10)=0,1,0),0)</f>
        <v>0</v>
      </c>
    </row>
    <row r="914" customFormat="false" ht="15" hidden="false" customHeight="false" outlineLevel="0" collapsed="false">
      <c r="A914" s="8" t="n">
        <v>910</v>
      </c>
      <c r="B914" s="13"/>
      <c r="C914" s="25"/>
      <c r="D914" s="26" t="str">
        <f aca="false">IF($C914="","",IFERROR(IF(INDEX(Bolalar!$B$5:$B$1804,MATCH($C914,Bolalar!$I$5:$I$1804,0))="","",INDEX(Bolalar!$B$5:$B$1804,MATCH($C914,Bolalar!$I$5:$I$1804,0))),""))</f>
        <v/>
      </c>
      <c r="E914" s="15" t="str">
        <f aca="false">IF($C914="","",IFERROR(IF(INDEX(Bolalar!$C$5:$C$1804,MATCH($C914,Bolalar!$I$5:$I$1804,0))="","",INDEX(Bolalar!$C$5:$C$1804,MATCH($C914,Bolalar!$I$5:$I$1804,0))),""))</f>
        <v/>
      </c>
      <c r="F914" s="24"/>
      <c r="G914" s="14" t="str">
        <f aca="false">IF(OR($E914="",$B914=""),"",INT(($B914-$E914)/365.25))</f>
        <v/>
      </c>
      <c r="H914" s="14" t="str">
        <f aca="false">IF($G914="","",IF($G914&lt;=5,"Ha","Yo'q"))</f>
        <v/>
      </c>
      <c r="I914" s="12"/>
      <c r="J914" s="12"/>
      <c r="K914" s="28" t="n">
        <f aca="false">IF(AND($C914&lt;&gt;"",$H914="Ha",$B914&gt;=Boshqaruv!$C$9,$B914&lt;=Boshqaruv!$C$10),IF(COUNTIFS($C$4:$C913,$C914,$H$4:$H913,"Ha",$B$4:$B913,"&gt;="&amp;Boshqaruv!$C$9,$B$4:$B913,"&lt;="&amp;Boshqaruv!$C$10)=0,1,0),0)</f>
        <v>0</v>
      </c>
    </row>
    <row r="915" customFormat="false" ht="15" hidden="false" customHeight="false" outlineLevel="0" collapsed="false">
      <c r="A915" s="8" t="n">
        <v>911</v>
      </c>
      <c r="B915" s="13"/>
      <c r="C915" s="25"/>
      <c r="D915" s="26" t="str">
        <f aca="false">IF($C915="","",IFERROR(IF(INDEX(Bolalar!$B$5:$B$1804,MATCH($C915,Bolalar!$I$5:$I$1804,0))="","",INDEX(Bolalar!$B$5:$B$1804,MATCH($C915,Bolalar!$I$5:$I$1804,0))),""))</f>
        <v/>
      </c>
      <c r="E915" s="15" t="str">
        <f aca="false">IF($C915="","",IFERROR(IF(INDEX(Bolalar!$C$5:$C$1804,MATCH($C915,Bolalar!$I$5:$I$1804,0))="","",INDEX(Bolalar!$C$5:$C$1804,MATCH($C915,Bolalar!$I$5:$I$1804,0))),""))</f>
        <v/>
      </c>
      <c r="F915" s="24"/>
      <c r="G915" s="14" t="str">
        <f aca="false">IF(OR($E915="",$B915=""),"",INT(($B915-$E915)/365.25))</f>
        <v/>
      </c>
      <c r="H915" s="14" t="str">
        <f aca="false">IF($G915="","",IF($G915&lt;=5,"Ha","Yo'q"))</f>
        <v/>
      </c>
      <c r="I915" s="12"/>
      <c r="J915" s="12"/>
      <c r="K915" s="28" t="n">
        <f aca="false">IF(AND($C915&lt;&gt;"",$H915="Ha",$B915&gt;=Boshqaruv!$C$9,$B915&lt;=Boshqaruv!$C$10),IF(COUNTIFS($C$4:$C914,$C915,$H$4:$H914,"Ha",$B$4:$B914,"&gt;="&amp;Boshqaruv!$C$9,$B$4:$B914,"&lt;="&amp;Boshqaruv!$C$10)=0,1,0),0)</f>
        <v>0</v>
      </c>
    </row>
    <row r="916" customFormat="false" ht="15" hidden="false" customHeight="false" outlineLevel="0" collapsed="false">
      <c r="A916" s="8" t="n">
        <v>912</v>
      </c>
      <c r="B916" s="13"/>
      <c r="C916" s="25"/>
      <c r="D916" s="26" t="str">
        <f aca="false">IF($C916="","",IFERROR(IF(INDEX(Bolalar!$B$5:$B$1804,MATCH($C916,Bolalar!$I$5:$I$1804,0))="","",INDEX(Bolalar!$B$5:$B$1804,MATCH($C916,Bolalar!$I$5:$I$1804,0))),""))</f>
        <v/>
      </c>
      <c r="E916" s="15" t="str">
        <f aca="false">IF($C916="","",IFERROR(IF(INDEX(Bolalar!$C$5:$C$1804,MATCH($C916,Bolalar!$I$5:$I$1804,0))="","",INDEX(Bolalar!$C$5:$C$1804,MATCH($C916,Bolalar!$I$5:$I$1804,0))),""))</f>
        <v/>
      </c>
      <c r="F916" s="24"/>
      <c r="G916" s="14" t="str">
        <f aca="false">IF(OR($E916="",$B916=""),"",INT(($B916-$E916)/365.25))</f>
        <v/>
      </c>
      <c r="H916" s="14" t="str">
        <f aca="false">IF($G916="","",IF($G916&lt;=5,"Ha","Yo'q"))</f>
        <v/>
      </c>
      <c r="I916" s="12"/>
      <c r="J916" s="12"/>
      <c r="K916" s="28" t="n">
        <f aca="false">IF(AND($C916&lt;&gt;"",$H916="Ha",$B916&gt;=Boshqaruv!$C$9,$B916&lt;=Boshqaruv!$C$10),IF(COUNTIFS($C$4:$C915,$C916,$H$4:$H915,"Ha",$B$4:$B915,"&gt;="&amp;Boshqaruv!$C$9,$B$4:$B915,"&lt;="&amp;Boshqaruv!$C$10)=0,1,0),0)</f>
        <v>0</v>
      </c>
    </row>
    <row r="917" customFormat="false" ht="15" hidden="false" customHeight="false" outlineLevel="0" collapsed="false">
      <c r="A917" s="8" t="n">
        <v>913</v>
      </c>
      <c r="B917" s="13"/>
      <c r="C917" s="25"/>
      <c r="D917" s="26" t="str">
        <f aca="false">IF($C917="","",IFERROR(IF(INDEX(Bolalar!$B$5:$B$1804,MATCH($C917,Bolalar!$I$5:$I$1804,0))="","",INDEX(Bolalar!$B$5:$B$1804,MATCH($C917,Bolalar!$I$5:$I$1804,0))),""))</f>
        <v/>
      </c>
      <c r="E917" s="15" t="str">
        <f aca="false">IF($C917="","",IFERROR(IF(INDEX(Bolalar!$C$5:$C$1804,MATCH($C917,Bolalar!$I$5:$I$1804,0))="","",INDEX(Bolalar!$C$5:$C$1804,MATCH($C917,Bolalar!$I$5:$I$1804,0))),""))</f>
        <v/>
      </c>
      <c r="F917" s="24"/>
      <c r="G917" s="14" t="str">
        <f aca="false">IF(OR($E917="",$B917=""),"",INT(($B917-$E917)/365.25))</f>
        <v/>
      </c>
      <c r="H917" s="14" t="str">
        <f aca="false">IF($G917="","",IF($G917&lt;=5,"Ha","Yo'q"))</f>
        <v/>
      </c>
      <c r="I917" s="12"/>
      <c r="J917" s="12"/>
      <c r="K917" s="28" t="n">
        <f aca="false">IF(AND($C917&lt;&gt;"",$H917="Ha",$B917&gt;=Boshqaruv!$C$9,$B917&lt;=Boshqaruv!$C$10),IF(COUNTIFS($C$4:$C916,$C917,$H$4:$H916,"Ha",$B$4:$B916,"&gt;="&amp;Boshqaruv!$C$9,$B$4:$B916,"&lt;="&amp;Boshqaruv!$C$10)=0,1,0),0)</f>
        <v>0</v>
      </c>
    </row>
    <row r="918" customFormat="false" ht="15" hidden="false" customHeight="false" outlineLevel="0" collapsed="false">
      <c r="A918" s="8" t="n">
        <v>914</v>
      </c>
      <c r="B918" s="13"/>
      <c r="C918" s="25"/>
      <c r="D918" s="26" t="str">
        <f aca="false">IF($C918="","",IFERROR(IF(INDEX(Bolalar!$B$5:$B$1804,MATCH($C918,Bolalar!$I$5:$I$1804,0))="","",INDEX(Bolalar!$B$5:$B$1804,MATCH($C918,Bolalar!$I$5:$I$1804,0))),""))</f>
        <v/>
      </c>
      <c r="E918" s="15" t="str">
        <f aca="false">IF($C918="","",IFERROR(IF(INDEX(Bolalar!$C$5:$C$1804,MATCH($C918,Bolalar!$I$5:$I$1804,0))="","",INDEX(Bolalar!$C$5:$C$1804,MATCH($C918,Bolalar!$I$5:$I$1804,0))),""))</f>
        <v/>
      </c>
      <c r="F918" s="24"/>
      <c r="G918" s="14" t="str">
        <f aca="false">IF(OR($E918="",$B918=""),"",INT(($B918-$E918)/365.25))</f>
        <v/>
      </c>
      <c r="H918" s="14" t="str">
        <f aca="false">IF($G918="","",IF($G918&lt;=5,"Ha","Yo'q"))</f>
        <v/>
      </c>
      <c r="I918" s="12"/>
      <c r="J918" s="12"/>
      <c r="K918" s="28" t="n">
        <f aca="false">IF(AND($C918&lt;&gt;"",$H918="Ha",$B918&gt;=Boshqaruv!$C$9,$B918&lt;=Boshqaruv!$C$10),IF(COUNTIFS($C$4:$C917,$C918,$H$4:$H917,"Ha",$B$4:$B917,"&gt;="&amp;Boshqaruv!$C$9,$B$4:$B917,"&lt;="&amp;Boshqaruv!$C$10)=0,1,0),0)</f>
        <v>0</v>
      </c>
    </row>
    <row r="919" customFormat="false" ht="15" hidden="false" customHeight="false" outlineLevel="0" collapsed="false">
      <c r="A919" s="8" t="n">
        <v>915</v>
      </c>
      <c r="B919" s="13"/>
      <c r="C919" s="25"/>
      <c r="D919" s="26" t="str">
        <f aca="false">IF($C919="","",IFERROR(IF(INDEX(Bolalar!$B$5:$B$1804,MATCH($C919,Bolalar!$I$5:$I$1804,0))="","",INDEX(Bolalar!$B$5:$B$1804,MATCH($C919,Bolalar!$I$5:$I$1804,0))),""))</f>
        <v/>
      </c>
      <c r="E919" s="15" t="str">
        <f aca="false">IF($C919="","",IFERROR(IF(INDEX(Bolalar!$C$5:$C$1804,MATCH($C919,Bolalar!$I$5:$I$1804,0))="","",INDEX(Bolalar!$C$5:$C$1804,MATCH($C919,Bolalar!$I$5:$I$1804,0))),""))</f>
        <v/>
      </c>
      <c r="F919" s="24"/>
      <c r="G919" s="14" t="str">
        <f aca="false">IF(OR($E919="",$B919=""),"",INT(($B919-$E919)/365.25))</f>
        <v/>
      </c>
      <c r="H919" s="14" t="str">
        <f aca="false">IF($G919="","",IF($G919&lt;=5,"Ha","Yo'q"))</f>
        <v/>
      </c>
      <c r="I919" s="12"/>
      <c r="J919" s="12"/>
      <c r="K919" s="28" t="n">
        <f aca="false">IF(AND($C919&lt;&gt;"",$H919="Ha",$B919&gt;=Boshqaruv!$C$9,$B919&lt;=Boshqaruv!$C$10),IF(COUNTIFS($C$4:$C918,$C919,$H$4:$H918,"Ha",$B$4:$B918,"&gt;="&amp;Boshqaruv!$C$9,$B$4:$B918,"&lt;="&amp;Boshqaruv!$C$10)=0,1,0),0)</f>
        <v>0</v>
      </c>
    </row>
    <row r="920" customFormat="false" ht="15" hidden="false" customHeight="false" outlineLevel="0" collapsed="false">
      <c r="A920" s="8" t="n">
        <v>916</v>
      </c>
      <c r="B920" s="13"/>
      <c r="C920" s="25"/>
      <c r="D920" s="26" t="str">
        <f aca="false">IF($C920="","",IFERROR(IF(INDEX(Bolalar!$B$5:$B$1804,MATCH($C920,Bolalar!$I$5:$I$1804,0))="","",INDEX(Bolalar!$B$5:$B$1804,MATCH($C920,Bolalar!$I$5:$I$1804,0))),""))</f>
        <v/>
      </c>
      <c r="E920" s="15" t="str">
        <f aca="false">IF($C920="","",IFERROR(IF(INDEX(Bolalar!$C$5:$C$1804,MATCH($C920,Bolalar!$I$5:$I$1804,0))="","",INDEX(Bolalar!$C$5:$C$1804,MATCH($C920,Bolalar!$I$5:$I$1804,0))),""))</f>
        <v/>
      </c>
      <c r="F920" s="24"/>
      <c r="G920" s="14" t="str">
        <f aca="false">IF(OR($E920="",$B920=""),"",INT(($B920-$E920)/365.25))</f>
        <v/>
      </c>
      <c r="H920" s="14" t="str">
        <f aca="false">IF($G920="","",IF($G920&lt;=5,"Ha","Yo'q"))</f>
        <v/>
      </c>
      <c r="I920" s="12"/>
      <c r="J920" s="12"/>
      <c r="K920" s="28" t="n">
        <f aca="false">IF(AND($C920&lt;&gt;"",$H920="Ha",$B920&gt;=Boshqaruv!$C$9,$B920&lt;=Boshqaruv!$C$10),IF(COUNTIFS($C$4:$C919,$C920,$H$4:$H919,"Ha",$B$4:$B919,"&gt;="&amp;Boshqaruv!$C$9,$B$4:$B919,"&lt;="&amp;Boshqaruv!$C$10)=0,1,0),0)</f>
        <v>0</v>
      </c>
    </row>
    <row r="921" customFormat="false" ht="15" hidden="false" customHeight="false" outlineLevel="0" collapsed="false">
      <c r="A921" s="8" t="n">
        <v>917</v>
      </c>
      <c r="B921" s="13"/>
      <c r="C921" s="25"/>
      <c r="D921" s="26" t="str">
        <f aca="false">IF($C921="","",IFERROR(IF(INDEX(Bolalar!$B$5:$B$1804,MATCH($C921,Bolalar!$I$5:$I$1804,0))="","",INDEX(Bolalar!$B$5:$B$1804,MATCH($C921,Bolalar!$I$5:$I$1804,0))),""))</f>
        <v/>
      </c>
      <c r="E921" s="15" t="str">
        <f aca="false">IF($C921="","",IFERROR(IF(INDEX(Bolalar!$C$5:$C$1804,MATCH($C921,Bolalar!$I$5:$I$1804,0))="","",INDEX(Bolalar!$C$5:$C$1804,MATCH($C921,Bolalar!$I$5:$I$1804,0))),""))</f>
        <v/>
      </c>
      <c r="F921" s="24"/>
      <c r="G921" s="14" t="str">
        <f aca="false">IF(OR($E921="",$B921=""),"",INT(($B921-$E921)/365.25))</f>
        <v/>
      </c>
      <c r="H921" s="14" t="str">
        <f aca="false">IF($G921="","",IF($G921&lt;=5,"Ha","Yo'q"))</f>
        <v/>
      </c>
      <c r="I921" s="12"/>
      <c r="J921" s="12"/>
      <c r="K921" s="28" t="n">
        <f aca="false">IF(AND($C921&lt;&gt;"",$H921="Ha",$B921&gt;=Boshqaruv!$C$9,$B921&lt;=Boshqaruv!$C$10),IF(COUNTIFS($C$4:$C920,$C921,$H$4:$H920,"Ha",$B$4:$B920,"&gt;="&amp;Boshqaruv!$C$9,$B$4:$B920,"&lt;="&amp;Boshqaruv!$C$10)=0,1,0),0)</f>
        <v>0</v>
      </c>
    </row>
    <row r="922" customFormat="false" ht="15" hidden="false" customHeight="false" outlineLevel="0" collapsed="false">
      <c r="A922" s="8" t="n">
        <v>918</v>
      </c>
      <c r="B922" s="13"/>
      <c r="C922" s="25"/>
      <c r="D922" s="26" t="str">
        <f aca="false">IF($C922="","",IFERROR(IF(INDEX(Bolalar!$B$5:$B$1804,MATCH($C922,Bolalar!$I$5:$I$1804,0))="","",INDEX(Bolalar!$B$5:$B$1804,MATCH($C922,Bolalar!$I$5:$I$1804,0))),""))</f>
        <v/>
      </c>
      <c r="E922" s="15" t="str">
        <f aca="false">IF($C922="","",IFERROR(IF(INDEX(Bolalar!$C$5:$C$1804,MATCH($C922,Bolalar!$I$5:$I$1804,0))="","",INDEX(Bolalar!$C$5:$C$1804,MATCH($C922,Bolalar!$I$5:$I$1804,0))),""))</f>
        <v/>
      </c>
      <c r="F922" s="24"/>
      <c r="G922" s="14" t="str">
        <f aca="false">IF(OR($E922="",$B922=""),"",INT(($B922-$E922)/365.25))</f>
        <v/>
      </c>
      <c r="H922" s="14" t="str">
        <f aca="false">IF($G922="","",IF($G922&lt;=5,"Ha","Yo'q"))</f>
        <v/>
      </c>
      <c r="I922" s="12"/>
      <c r="J922" s="12"/>
      <c r="K922" s="28" t="n">
        <f aca="false">IF(AND($C922&lt;&gt;"",$H922="Ha",$B922&gt;=Boshqaruv!$C$9,$B922&lt;=Boshqaruv!$C$10),IF(COUNTIFS($C$4:$C921,$C922,$H$4:$H921,"Ha",$B$4:$B921,"&gt;="&amp;Boshqaruv!$C$9,$B$4:$B921,"&lt;="&amp;Boshqaruv!$C$10)=0,1,0),0)</f>
        <v>0</v>
      </c>
    </row>
    <row r="923" customFormat="false" ht="15" hidden="false" customHeight="false" outlineLevel="0" collapsed="false">
      <c r="A923" s="8" t="n">
        <v>919</v>
      </c>
      <c r="B923" s="13"/>
      <c r="C923" s="25"/>
      <c r="D923" s="26" t="str">
        <f aca="false">IF($C923="","",IFERROR(IF(INDEX(Bolalar!$B$5:$B$1804,MATCH($C923,Bolalar!$I$5:$I$1804,0))="","",INDEX(Bolalar!$B$5:$B$1804,MATCH($C923,Bolalar!$I$5:$I$1804,0))),""))</f>
        <v/>
      </c>
      <c r="E923" s="15" t="str">
        <f aca="false">IF($C923="","",IFERROR(IF(INDEX(Bolalar!$C$5:$C$1804,MATCH($C923,Bolalar!$I$5:$I$1804,0))="","",INDEX(Bolalar!$C$5:$C$1804,MATCH($C923,Bolalar!$I$5:$I$1804,0))),""))</f>
        <v/>
      </c>
      <c r="F923" s="24"/>
      <c r="G923" s="14" t="str">
        <f aca="false">IF(OR($E923="",$B923=""),"",INT(($B923-$E923)/365.25))</f>
        <v/>
      </c>
      <c r="H923" s="14" t="str">
        <f aca="false">IF($G923="","",IF($G923&lt;=5,"Ha","Yo'q"))</f>
        <v/>
      </c>
      <c r="I923" s="12"/>
      <c r="J923" s="12"/>
      <c r="K923" s="28" t="n">
        <f aca="false">IF(AND($C923&lt;&gt;"",$H923="Ha",$B923&gt;=Boshqaruv!$C$9,$B923&lt;=Boshqaruv!$C$10),IF(COUNTIFS($C$4:$C922,$C923,$H$4:$H922,"Ha",$B$4:$B922,"&gt;="&amp;Boshqaruv!$C$9,$B$4:$B922,"&lt;="&amp;Boshqaruv!$C$10)=0,1,0),0)</f>
        <v>0</v>
      </c>
    </row>
    <row r="924" customFormat="false" ht="15" hidden="false" customHeight="false" outlineLevel="0" collapsed="false">
      <c r="A924" s="8" t="n">
        <v>920</v>
      </c>
      <c r="B924" s="13"/>
      <c r="C924" s="25"/>
      <c r="D924" s="26" t="str">
        <f aca="false">IF($C924="","",IFERROR(IF(INDEX(Bolalar!$B$5:$B$1804,MATCH($C924,Bolalar!$I$5:$I$1804,0))="","",INDEX(Bolalar!$B$5:$B$1804,MATCH($C924,Bolalar!$I$5:$I$1804,0))),""))</f>
        <v/>
      </c>
      <c r="E924" s="15" t="str">
        <f aca="false">IF($C924="","",IFERROR(IF(INDEX(Bolalar!$C$5:$C$1804,MATCH($C924,Bolalar!$I$5:$I$1804,0))="","",INDEX(Bolalar!$C$5:$C$1804,MATCH($C924,Bolalar!$I$5:$I$1804,0))),""))</f>
        <v/>
      </c>
      <c r="F924" s="24"/>
      <c r="G924" s="14" t="str">
        <f aca="false">IF(OR($E924="",$B924=""),"",INT(($B924-$E924)/365.25))</f>
        <v/>
      </c>
      <c r="H924" s="14" t="str">
        <f aca="false">IF($G924="","",IF($G924&lt;=5,"Ha","Yo'q"))</f>
        <v/>
      </c>
      <c r="I924" s="12"/>
      <c r="J924" s="12"/>
      <c r="K924" s="28" t="n">
        <f aca="false">IF(AND($C924&lt;&gt;"",$H924="Ha",$B924&gt;=Boshqaruv!$C$9,$B924&lt;=Boshqaruv!$C$10),IF(COUNTIFS($C$4:$C923,$C924,$H$4:$H923,"Ha",$B$4:$B923,"&gt;="&amp;Boshqaruv!$C$9,$B$4:$B923,"&lt;="&amp;Boshqaruv!$C$10)=0,1,0),0)</f>
        <v>0</v>
      </c>
    </row>
    <row r="925" customFormat="false" ht="15" hidden="false" customHeight="false" outlineLevel="0" collapsed="false">
      <c r="A925" s="8" t="n">
        <v>921</v>
      </c>
      <c r="B925" s="13"/>
      <c r="C925" s="25"/>
      <c r="D925" s="26" t="str">
        <f aca="false">IF($C925="","",IFERROR(IF(INDEX(Bolalar!$B$5:$B$1804,MATCH($C925,Bolalar!$I$5:$I$1804,0))="","",INDEX(Bolalar!$B$5:$B$1804,MATCH($C925,Bolalar!$I$5:$I$1804,0))),""))</f>
        <v/>
      </c>
      <c r="E925" s="15" t="str">
        <f aca="false">IF($C925="","",IFERROR(IF(INDEX(Bolalar!$C$5:$C$1804,MATCH($C925,Bolalar!$I$5:$I$1804,0))="","",INDEX(Bolalar!$C$5:$C$1804,MATCH($C925,Bolalar!$I$5:$I$1804,0))),""))</f>
        <v/>
      </c>
      <c r="F925" s="24"/>
      <c r="G925" s="14" t="str">
        <f aca="false">IF(OR($E925="",$B925=""),"",INT(($B925-$E925)/365.25))</f>
        <v/>
      </c>
      <c r="H925" s="14" t="str">
        <f aca="false">IF($G925="","",IF($G925&lt;=5,"Ha","Yo'q"))</f>
        <v/>
      </c>
      <c r="I925" s="12"/>
      <c r="J925" s="12"/>
      <c r="K925" s="28" t="n">
        <f aca="false">IF(AND($C925&lt;&gt;"",$H925="Ha",$B925&gt;=Boshqaruv!$C$9,$B925&lt;=Boshqaruv!$C$10),IF(COUNTIFS($C$4:$C924,$C925,$H$4:$H924,"Ha",$B$4:$B924,"&gt;="&amp;Boshqaruv!$C$9,$B$4:$B924,"&lt;="&amp;Boshqaruv!$C$10)=0,1,0),0)</f>
        <v>0</v>
      </c>
    </row>
    <row r="926" customFormat="false" ht="15" hidden="false" customHeight="false" outlineLevel="0" collapsed="false">
      <c r="A926" s="8" t="n">
        <v>922</v>
      </c>
      <c r="B926" s="13"/>
      <c r="C926" s="25"/>
      <c r="D926" s="26" t="str">
        <f aca="false">IF($C926="","",IFERROR(IF(INDEX(Bolalar!$B$5:$B$1804,MATCH($C926,Bolalar!$I$5:$I$1804,0))="","",INDEX(Bolalar!$B$5:$B$1804,MATCH($C926,Bolalar!$I$5:$I$1804,0))),""))</f>
        <v/>
      </c>
      <c r="E926" s="15" t="str">
        <f aca="false">IF($C926="","",IFERROR(IF(INDEX(Bolalar!$C$5:$C$1804,MATCH($C926,Bolalar!$I$5:$I$1804,0))="","",INDEX(Bolalar!$C$5:$C$1804,MATCH($C926,Bolalar!$I$5:$I$1804,0))),""))</f>
        <v/>
      </c>
      <c r="F926" s="24"/>
      <c r="G926" s="14" t="str">
        <f aca="false">IF(OR($E926="",$B926=""),"",INT(($B926-$E926)/365.25))</f>
        <v/>
      </c>
      <c r="H926" s="14" t="str">
        <f aca="false">IF($G926="","",IF($G926&lt;=5,"Ha","Yo'q"))</f>
        <v/>
      </c>
      <c r="I926" s="12"/>
      <c r="J926" s="12"/>
      <c r="K926" s="28" t="n">
        <f aca="false">IF(AND($C926&lt;&gt;"",$H926="Ha",$B926&gt;=Boshqaruv!$C$9,$B926&lt;=Boshqaruv!$C$10),IF(COUNTIFS($C$4:$C925,$C926,$H$4:$H925,"Ha",$B$4:$B925,"&gt;="&amp;Boshqaruv!$C$9,$B$4:$B925,"&lt;="&amp;Boshqaruv!$C$10)=0,1,0),0)</f>
        <v>0</v>
      </c>
    </row>
    <row r="927" customFormat="false" ht="15" hidden="false" customHeight="false" outlineLevel="0" collapsed="false">
      <c r="A927" s="8" t="n">
        <v>923</v>
      </c>
      <c r="B927" s="13"/>
      <c r="C927" s="25"/>
      <c r="D927" s="26" t="str">
        <f aca="false">IF($C927="","",IFERROR(IF(INDEX(Bolalar!$B$5:$B$1804,MATCH($C927,Bolalar!$I$5:$I$1804,0))="","",INDEX(Bolalar!$B$5:$B$1804,MATCH($C927,Bolalar!$I$5:$I$1804,0))),""))</f>
        <v/>
      </c>
      <c r="E927" s="15" t="str">
        <f aca="false">IF($C927="","",IFERROR(IF(INDEX(Bolalar!$C$5:$C$1804,MATCH($C927,Bolalar!$I$5:$I$1804,0))="","",INDEX(Bolalar!$C$5:$C$1804,MATCH($C927,Bolalar!$I$5:$I$1804,0))),""))</f>
        <v/>
      </c>
      <c r="F927" s="24"/>
      <c r="G927" s="14" t="str">
        <f aca="false">IF(OR($E927="",$B927=""),"",INT(($B927-$E927)/365.25))</f>
        <v/>
      </c>
      <c r="H927" s="14" t="str">
        <f aca="false">IF($G927="","",IF($G927&lt;=5,"Ha","Yo'q"))</f>
        <v/>
      </c>
      <c r="I927" s="12"/>
      <c r="J927" s="12"/>
      <c r="K927" s="28" t="n">
        <f aca="false">IF(AND($C927&lt;&gt;"",$H927="Ha",$B927&gt;=Boshqaruv!$C$9,$B927&lt;=Boshqaruv!$C$10),IF(COUNTIFS($C$4:$C926,$C927,$H$4:$H926,"Ha",$B$4:$B926,"&gt;="&amp;Boshqaruv!$C$9,$B$4:$B926,"&lt;="&amp;Boshqaruv!$C$10)=0,1,0),0)</f>
        <v>0</v>
      </c>
    </row>
    <row r="928" customFormat="false" ht="15" hidden="false" customHeight="false" outlineLevel="0" collapsed="false">
      <c r="A928" s="8" t="n">
        <v>924</v>
      </c>
      <c r="B928" s="13"/>
      <c r="C928" s="25"/>
      <c r="D928" s="26" t="str">
        <f aca="false">IF($C928="","",IFERROR(IF(INDEX(Bolalar!$B$5:$B$1804,MATCH($C928,Bolalar!$I$5:$I$1804,0))="","",INDEX(Bolalar!$B$5:$B$1804,MATCH($C928,Bolalar!$I$5:$I$1804,0))),""))</f>
        <v/>
      </c>
      <c r="E928" s="15" t="str">
        <f aca="false">IF($C928="","",IFERROR(IF(INDEX(Bolalar!$C$5:$C$1804,MATCH($C928,Bolalar!$I$5:$I$1804,0))="","",INDEX(Bolalar!$C$5:$C$1804,MATCH($C928,Bolalar!$I$5:$I$1804,0))),""))</f>
        <v/>
      </c>
      <c r="F928" s="24"/>
      <c r="G928" s="14" t="str">
        <f aca="false">IF(OR($E928="",$B928=""),"",INT(($B928-$E928)/365.25))</f>
        <v/>
      </c>
      <c r="H928" s="14" t="str">
        <f aca="false">IF($G928="","",IF($G928&lt;=5,"Ha","Yo'q"))</f>
        <v/>
      </c>
      <c r="I928" s="12"/>
      <c r="J928" s="12"/>
      <c r="K928" s="28" t="n">
        <f aca="false">IF(AND($C928&lt;&gt;"",$H928="Ha",$B928&gt;=Boshqaruv!$C$9,$B928&lt;=Boshqaruv!$C$10),IF(COUNTIFS($C$4:$C927,$C928,$H$4:$H927,"Ha",$B$4:$B927,"&gt;="&amp;Boshqaruv!$C$9,$B$4:$B927,"&lt;="&amp;Boshqaruv!$C$10)=0,1,0),0)</f>
        <v>0</v>
      </c>
    </row>
    <row r="929" customFormat="false" ht="15" hidden="false" customHeight="false" outlineLevel="0" collapsed="false">
      <c r="A929" s="8" t="n">
        <v>925</v>
      </c>
      <c r="B929" s="13"/>
      <c r="C929" s="25"/>
      <c r="D929" s="26" t="str">
        <f aca="false">IF($C929="","",IFERROR(IF(INDEX(Bolalar!$B$5:$B$1804,MATCH($C929,Bolalar!$I$5:$I$1804,0))="","",INDEX(Bolalar!$B$5:$B$1804,MATCH($C929,Bolalar!$I$5:$I$1804,0))),""))</f>
        <v/>
      </c>
      <c r="E929" s="15" t="str">
        <f aca="false">IF($C929="","",IFERROR(IF(INDEX(Bolalar!$C$5:$C$1804,MATCH($C929,Bolalar!$I$5:$I$1804,0))="","",INDEX(Bolalar!$C$5:$C$1804,MATCH($C929,Bolalar!$I$5:$I$1804,0))),""))</f>
        <v/>
      </c>
      <c r="F929" s="24"/>
      <c r="G929" s="14" t="str">
        <f aca="false">IF(OR($E929="",$B929=""),"",INT(($B929-$E929)/365.25))</f>
        <v/>
      </c>
      <c r="H929" s="14" t="str">
        <f aca="false">IF($G929="","",IF($G929&lt;=5,"Ha","Yo'q"))</f>
        <v/>
      </c>
      <c r="I929" s="12"/>
      <c r="J929" s="12"/>
      <c r="K929" s="28" t="n">
        <f aca="false">IF(AND($C929&lt;&gt;"",$H929="Ha",$B929&gt;=Boshqaruv!$C$9,$B929&lt;=Boshqaruv!$C$10),IF(COUNTIFS($C$4:$C928,$C929,$H$4:$H928,"Ha",$B$4:$B928,"&gt;="&amp;Boshqaruv!$C$9,$B$4:$B928,"&lt;="&amp;Boshqaruv!$C$10)=0,1,0),0)</f>
        <v>0</v>
      </c>
    </row>
    <row r="930" customFormat="false" ht="15" hidden="false" customHeight="false" outlineLevel="0" collapsed="false">
      <c r="A930" s="8" t="n">
        <v>926</v>
      </c>
      <c r="B930" s="13"/>
      <c r="C930" s="25"/>
      <c r="D930" s="26" t="str">
        <f aca="false">IF($C930="","",IFERROR(IF(INDEX(Bolalar!$B$5:$B$1804,MATCH($C930,Bolalar!$I$5:$I$1804,0))="","",INDEX(Bolalar!$B$5:$B$1804,MATCH($C930,Bolalar!$I$5:$I$1804,0))),""))</f>
        <v/>
      </c>
      <c r="E930" s="15" t="str">
        <f aca="false">IF($C930="","",IFERROR(IF(INDEX(Bolalar!$C$5:$C$1804,MATCH($C930,Bolalar!$I$5:$I$1804,0))="","",INDEX(Bolalar!$C$5:$C$1804,MATCH($C930,Bolalar!$I$5:$I$1804,0))),""))</f>
        <v/>
      </c>
      <c r="F930" s="24"/>
      <c r="G930" s="14" t="str">
        <f aca="false">IF(OR($E930="",$B930=""),"",INT(($B930-$E930)/365.25))</f>
        <v/>
      </c>
      <c r="H930" s="14" t="str">
        <f aca="false">IF($G930="","",IF($G930&lt;=5,"Ha","Yo'q"))</f>
        <v/>
      </c>
      <c r="I930" s="12"/>
      <c r="J930" s="12"/>
      <c r="K930" s="28" t="n">
        <f aca="false">IF(AND($C930&lt;&gt;"",$H930="Ha",$B930&gt;=Boshqaruv!$C$9,$B930&lt;=Boshqaruv!$C$10),IF(COUNTIFS($C$4:$C929,$C930,$H$4:$H929,"Ha",$B$4:$B929,"&gt;="&amp;Boshqaruv!$C$9,$B$4:$B929,"&lt;="&amp;Boshqaruv!$C$10)=0,1,0),0)</f>
        <v>0</v>
      </c>
    </row>
    <row r="931" customFormat="false" ht="15" hidden="false" customHeight="false" outlineLevel="0" collapsed="false">
      <c r="A931" s="8" t="n">
        <v>927</v>
      </c>
      <c r="B931" s="13"/>
      <c r="C931" s="25"/>
      <c r="D931" s="26" t="str">
        <f aca="false">IF($C931="","",IFERROR(IF(INDEX(Bolalar!$B$5:$B$1804,MATCH($C931,Bolalar!$I$5:$I$1804,0))="","",INDEX(Bolalar!$B$5:$B$1804,MATCH($C931,Bolalar!$I$5:$I$1804,0))),""))</f>
        <v/>
      </c>
      <c r="E931" s="15" t="str">
        <f aca="false">IF($C931="","",IFERROR(IF(INDEX(Bolalar!$C$5:$C$1804,MATCH($C931,Bolalar!$I$5:$I$1804,0))="","",INDEX(Bolalar!$C$5:$C$1804,MATCH($C931,Bolalar!$I$5:$I$1804,0))),""))</f>
        <v/>
      </c>
      <c r="F931" s="24"/>
      <c r="G931" s="14" t="str">
        <f aca="false">IF(OR($E931="",$B931=""),"",INT(($B931-$E931)/365.25))</f>
        <v/>
      </c>
      <c r="H931" s="14" t="str">
        <f aca="false">IF($G931="","",IF($G931&lt;=5,"Ha","Yo'q"))</f>
        <v/>
      </c>
      <c r="I931" s="12"/>
      <c r="J931" s="12"/>
      <c r="K931" s="28" t="n">
        <f aca="false">IF(AND($C931&lt;&gt;"",$H931="Ha",$B931&gt;=Boshqaruv!$C$9,$B931&lt;=Boshqaruv!$C$10),IF(COUNTIFS($C$4:$C930,$C931,$H$4:$H930,"Ha",$B$4:$B930,"&gt;="&amp;Boshqaruv!$C$9,$B$4:$B930,"&lt;="&amp;Boshqaruv!$C$10)=0,1,0),0)</f>
        <v>0</v>
      </c>
    </row>
    <row r="932" customFormat="false" ht="15" hidden="false" customHeight="false" outlineLevel="0" collapsed="false">
      <c r="A932" s="8" t="n">
        <v>928</v>
      </c>
      <c r="B932" s="13"/>
      <c r="C932" s="25"/>
      <c r="D932" s="26" t="str">
        <f aca="false">IF($C932="","",IFERROR(IF(INDEX(Bolalar!$B$5:$B$1804,MATCH($C932,Bolalar!$I$5:$I$1804,0))="","",INDEX(Bolalar!$B$5:$B$1804,MATCH($C932,Bolalar!$I$5:$I$1804,0))),""))</f>
        <v/>
      </c>
      <c r="E932" s="15" t="str">
        <f aca="false">IF($C932="","",IFERROR(IF(INDEX(Bolalar!$C$5:$C$1804,MATCH($C932,Bolalar!$I$5:$I$1804,0))="","",INDEX(Bolalar!$C$5:$C$1804,MATCH($C932,Bolalar!$I$5:$I$1804,0))),""))</f>
        <v/>
      </c>
      <c r="F932" s="24"/>
      <c r="G932" s="14" t="str">
        <f aca="false">IF(OR($E932="",$B932=""),"",INT(($B932-$E932)/365.25))</f>
        <v/>
      </c>
      <c r="H932" s="14" t="str">
        <f aca="false">IF($G932="","",IF($G932&lt;=5,"Ha","Yo'q"))</f>
        <v/>
      </c>
      <c r="I932" s="12"/>
      <c r="J932" s="12"/>
      <c r="K932" s="28" t="n">
        <f aca="false">IF(AND($C932&lt;&gt;"",$H932="Ha",$B932&gt;=Boshqaruv!$C$9,$B932&lt;=Boshqaruv!$C$10),IF(COUNTIFS($C$4:$C931,$C932,$H$4:$H931,"Ha",$B$4:$B931,"&gt;="&amp;Boshqaruv!$C$9,$B$4:$B931,"&lt;="&amp;Boshqaruv!$C$10)=0,1,0),0)</f>
        <v>0</v>
      </c>
    </row>
    <row r="933" customFormat="false" ht="15" hidden="false" customHeight="false" outlineLevel="0" collapsed="false">
      <c r="A933" s="8" t="n">
        <v>929</v>
      </c>
      <c r="B933" s="13"/>
      <c r="C933" s="25"/>
      <c r="D933" s="26" t="str">
        <f aca="false">IF($C933="","",IFERROR(IF(INDEX(Bolalar!$B$5:$B$1804,MATCH($C933,Bolalar!$I$5:$I$1804,0))="","",INDEX(Bolalar!$B$5:$B$1804,MATCH($C933,Bolalar!$I$5:$I$1804,0))),""))</f>
        <v/>
      </c>
      <c r="E933" s="15" t="str">
        <f aca="false">IF($C933="","",IFERROR(IF(INDEX(Bolalar!$C$5:$C$1804,MATCH($C933,Bolalar!$I$5:$I$1804,0))="","",INDEX(Bolalar!$C$5:$C$1804,MATCH($C933,Bolalar!$I$5:$I$1804,0))),""))</f>
        <v/>
      </c>
      <c r="F933" s="24"/>
      <c r="G933" s="14" t="str">
        <f aca="false">IF(OR($E933="",$B933=""),"",INT(($B933-$E933)/365.25))</f>
        <v/>
      </c>
      <c r="H933" s="14" t="str">
        <f aca="false">IF($G933="","",IF($G933&lt;=5,"Ha","Yo'q"))</f>
        <v/>
      </c>
      <c r="I933" s="12"/>
      <c r="J933" s="12"/>
      <c r="K933" s="28" t="n">
        <f aca="false">IF(AND($C933&lt;&gt;"",$H933="Ha",$B933&gt;=Boshqaruv!$C$9,$B933&lt;=Boshqaruv!$C$10),IF(COUNTIFS($C$4:$C932,$C933,$H$4:$H932,"Ha",$B$4:$B932,"&gt;="&amp;Boshqaruv!$C$9,$B$4:$B932,"&lt;="&amp;Boshqaruv!$C$10)=0,1,0),0)</f>
        <v>0</v>
      </c>
    </row>
    <row r="934" customFormat="false" ht="15" hidden="false" customHeight="false" outlineLevel="0" collapsed="false">
      <c r="A934" s="8" t="n">
        <v>930</v>
      </c>
      <c r="B934" s="13"/>
      <c r="C934" s="25"/>
      <c r="D934" s="26" t="str">
        <f aca="false">IF($C934="","",IFERROR(IF(INDEX(Bolalar!$B$5:$B$1804,MATCH($C934,Bolalar!$I$5:$I$1804,0))="","",INDEX(Bolalar!$B$5:$B$1804,MATCH($C934,Bolalar!$I$5:$I$1804,0))),""))</f>
        <v/>
      </c>
      <c r="E934" s="15" t="str">
        <f aca="false">IF($C934="","",IFERROR(IF(INDEX(Bolalar!$C$5:$C$1804,MATCH($C934,Bolalar!$I$5:$I$1804,0))="","",INDEX(Bolalar!$C$5:$C$1804,MATCH($C934,Bolalar!$I$5:$I$1804,0))),""))</f>
        <v/>
      </c>
      <c r="F934" s="24"/>
      <c r="G934" s="14" t="str">
        <f aca="false">IF(OR($E934="",$B934=""),"",INT(($B934-$E934)/365.25))</f>
        <v/>
      </c>
      <c r="H934" s="14" t="str">
        <f aca="false">IF($G934="","",IF($G934&lt;=5,"Ha","Yo'q"))</f>
        <v/>
      </c>
      <c r="I934" s="12"/>
      <c r="J934" s="12"/>
      <c r="K934" s="28" t="n">
        <f aca="false">IF(AND($C934&lt;&gt;"",$H934="Ha",$B934&gt;=Boshqaruv!$C$9,$B934&lt;=Boshqaruv!$C$10),IF(COUNTIFS($C$4:$C933,$C934,$H$4:$H933,"Ha",$B$4:$B933,"&gt;="&amp;Boshqaruv!$C$9,$B$4:$B933,"&lt;="&amp;Boshqaruv!$C$10)=0,1,0),0)</f>
        <v>0</v>
      </c>
    </row>
    <row r="935" customFormat="false" ht="15" hidden="false" customHeight="false" outlineLevel="0" collapsed="false">
      <c r="A935" s="8" t="n">
        <v>931</v>
      </c>
      <c r="B935" s="13"/>
      <c r="C935" s="25"/>
      <c r="D935" s="26" t="str">
        <f aca="false">IF($C935="","",IFERROR(IF(INDEX(Bolalar!$B$5:$B$1804,MATCH($C935,Bolalar!$I$5:$I$1804,0))="","",INDEX(Bolalar!$B$5:$B$1804,MATCH($C935,Bolalar!$I$5:$I$1804,0))),""))</f>
        <v/>
      </c>
      <c r="E935" s="15" t="str">
        <f aca="false">IF($C935="","",IFERROR(IF(INDEX(Bolalar!$C$5:$C$1804,MATCH($C935,Bolalar!$I$5:$I$1804,0))="","",INDEX(Bolalar!$C$5:$C$1804,MATCH($C935,Bolalar!$I$5:$I$1804,0))),""))</f>
        <v/>
      </c>
      <c r="F935" s="24"/>
      <c r="G935" s="14" t="str">
        <f aca="false">IF(OR($E935="",$B935=""),"",INT(($B935-$E935)/365.25))</f>
        <v/>
      </c>
      <c r="H935" s="14" t="str">
        <f aca="false">IF($G935="","",IF($G935&lt;=5,"Ha","Yo'q"))</f>
        <v/>
      </c>
      <c r="I935" s="12"/>
      <c r="J935" s="12"/>
      <c r="K935" s="28" t="n">
        <f aca="false">IF(AND($C935&lt;&gt;"",$H935="Ha",$B935&gt;=Boshqaruv!$C$9,$B935&lt;=Boshqaruv!$C$10),IF(COUNTIFS($C$4:$C934,$C935,$H$4:$H934,"Ha",$B$4:$B934,"&gt;="&amp;Boshqaruv!$C$9,$B$4:$B934,"&lt;="&amp;Boshqaruv!$C$10)=0,1,0),0)</f>
        <v>0</v>
      </c>
    </row>
    <row r="936" customFormat="false" ht="15" hidden="false" customHeight="false" outlineLevel="0" collapsed="false">
      <c r="A936" s="8" t="n">
        <v>932</v>
      </c>
      <c r="B936" s="13"/>
      <c r="C936" s="25"/>
      <c r="D936" s="26" t="str">
        <f aca="false">IF($C936="","",IFERROR(IF(INDEX(Bolalar!$B$5:$B$1804,MATCH($C936,Bolalar!$I$5:$I$1804,0))="","",INDEX(Bolalar!$B$5:$B$1804,MATCH($C936,Bolalar!$I$5:$I$1804,0))),""))</f>
        <v/>
      </c>
      <c r="E936" s="15" t="str">
        <f aca="false">IF($C936="","",IFERROR(IF(INDEX(Bolalar!$C$5:$C$1804,MATCH($C936,Bolalar!$I$5:$I$1804,0))="","",INDEX(Bolalar!$C$5:$C$1804,MATCH($C936,Bolalar!$I$5:$I$1804,0))),""))</f>
        <v/>
      </c>
      <c r="F936" s="24"/>
      <c r="G936" s="14" t="str">
        <f aca="false">IF(OR($E936="",$B936=""),"",INT(($B936-$E936)/365.25))</f>
        <v/>
      </c>
      <c r="H936" s="14" t="str">
        <f aca="false">IF($G936="","",IF($G936&lt;=5,"Ha","Yo'q"))</f>
        <v/>
      </c>
      <c r="I936" s="12"/>
      <c r="J936" s="12"/>
      <c r="K936" s="28" t="n">
        <f aca="false">IF(AND($C936&lt;&gt;"",$H936="Ha",$B936&gt;=Boshqaruv!$C$9,$B936&lt;=Boshqaruv!$C$10),IF(COUNTIFS($C$4:$C935,$C936,$H$4:$H935,"Ha",$B$4:$B935,"&gt;="&amp;Boshqaruv!$C$9,$B$4:$B935,"&lt;="&amp;Boshqaruv!$C$10)=0,1,0),0)</f>
        <v>0</v>
      </c>
    </row>
    <row r="937" customFormat="false" ht="15" hidden="false" customHeight="false" outlineLevel="0" collapsed="false">
      <c r="A937" s="8" t="n">
        <v>933</v>
      </c>
      <c r="B937" s="13"/>
      <c r="C937" s="25"/>
      <c r="D937" s="26" t="str">
        <f aca="false">IF($C937="","",IFERROR(IF(INDEX(Bolalar!$B$5:$B$1804,MATCH($C937,Bolalar!$I$5:$I$1804,0))="","",INDEX(Bolalar!$B$5:$B$1804,MATCH($C937,Bolalar!$I$5:$I$1804,0))),""))</f>
        <v/>
      </c>
      <c r="E937" s="15" t="str">
        <f aca="false">IF($C937="","",IFERROR(IF(INDEX(Bolalar!$C$5:$C$1804,MATCH($C937,Bolalar!$I$5:$I$1804,0))="","",INDEX(Bolalar!$C$5:$C$1804,MATCH($C937,Bolalar!$I$5:$I$1804,0))),""))</f>
        <v/>
      </c>
      <c r="F937" s="24"/>
      <c r="G937" s="14" t="str">
        <f aca="false">IF(OR($E937="",$B937=""),"",INT(($B937-$E937)/365.25))</f>
        <v/>
      </c>
      <c r="H937" s="14" t="str">
        <f aca="false">IF($G937="","",IF($G937&lt;=5,"Ha","Yo'q"))</f>
        <v/>
      </c>
      <c r="I937" s="12"/>
      <c r="J937" s="12"/>
      <c r="K937" s="28" t="n">
        <f aca="false">IF(AND($C937&lt;&gt;"",$H937="Ha",$B937&gt;=Boshqaruv!$C$9,$B937&lt;=Boshqaruv!$C$10),IF(COUNTIFS($C$4:$C936,$C937,$H$4:$H936,"Ha",$B$4:$B936,"&gt;="&amp;Boshqaruv!$C$9,$B$4:$B936,"&lt;="&amp;Boshqaruv!$C$10)=0,1,0),0)</f>
        <v>0</v>
      </c>
    </row>
    <row r="938" customFormat="false" ht="15" hidden="false" customHeight="false" outlineLevel="0" collapsed="false">
      <c r="A938" s="8" t="n">
        <v>934</v>
      </c>
      <c r="B938" s="13"/>
      <c r="C938" s="25"/>
      <c r="D938" s="26" t="str">
        <f aca="false">IF($C938="","",IFERROR(IF(INDEX(Bolalar!$B$5:$B$1804,MATCH($C938,Bolalar!$I$5:$I$1804,0))="","",INDEX(Bolalar!$B$5:$B$1804,MATCH($C938,Bolalar!$I$5:$I$1804,0))),""))</f>
        <v/>
      </c>
      <c r="E938" s="15" t="str">
        <f aca="false">IF($C938="","",IFERROR(IF(INDEX(Bolalar!$C$5:$C$1804,MATCH($C938,Bolalar!$I$5:$I$1804,0))="","",INDEX(Bolalar!$C$5:$C$1804,MATCH($C938,Bolalar!$I$5:$I$1804,0))),""))</f>
        <v/>
      </c>
      <c r="F938" s="24"/>
      <c r="G938" s="14" t="str">
        <f aca="false">IF(OR($E938="",$B938=""),"",INT(($B938-$E938)/365.25))</f>
        <v/>
      </c>
      <c r="H938" s="14" t="str">
        <f aca="false">IF($G938="","",IF($G938&lt;=5,"Ha","Yo'q"))</f>
        <v/>
      </c>
      <c r="I938" s="12"/>
      <c r="J938" s="12"/>
      <c r="K938" s="28" t="n">
        <f aca="false">IF(AND($C938&lt;&gt;"",$H938="Ha",$B938&gt;=Boshqaruv!$C$9,$B938&lt;=Boshqaruv!$C$10),IF(COUNTIFS($C$4:$C937,$C938,$H$4:$H937,"Ha",$B$4:$B937,"&gt;="&amp;Boshqaruv!$C$9,$B$4:$B937,"&lt;="&amp;Boshqaruv!$C$10)=0,1,0),0)</f>
        <v>0</v>
      </c>
    </row>
    <row r="939" customFormat="false" ht="15" hidden="false" customHeight="false" outlineLevel="0" collapsed="false">
      <c r="A939" s="8" t="n">
        <v>935</v>
      </c>
      <c r="B939" s="13"/>
      <c r="C939" s="25"/>
      <c r="D939" s="26" t="str">
        <f aca="false">IF($C939="","",IFERROR(IF(INDEX(Bolalar!$B$5:$B$1804,MATCH($C939,Bolalar!$I$5:$I$1804,0))="","",INDEX(Bolalar!$B$5:$B$1804,MATCH($C939,Bolalar!$I$5:$I$1804,0))),""))</f>
        <v/>
      </c>
      <c r="E939" s="15" t="str">
        <f aca="false">IF($C939="","",IFERROR(IF(INDEX(Bolalar!$C$5:$C$1804,MATCH($C939,Bolalar!$I$5:$I$1804,0))="","",INDEX(Bolalar!$C$5:$C$1804,MATCH($C939,Bolalar!$I$5:$I$1804,0))),""))</f>
        <v/>
      </c>
      <c r="F939" s="24"/>
      <c r="G939" s="14" t="str">
        <f aca="false">IF(OR($E939="",$B939=""),"",INT(($B939-$E939)/365.25))</f>
        <v/>
      </c>
      <c r="H939" s="14" t="str">
        <f aca="false">IF($G939="","",IF($G939&lt;=5,"Ha","Yo'q"))</f>
        <v/>
      </c>
      <c r="I939" s="12"/>
      <c r="J939" s="12"/>
      <c r="K939" s="28" t="n">
        <f aca="false">IF(AND($C939&lt;&gt;"",$H939="Ha",$B939&gt;=Boshqaruv!$C$9,$B939&lt;=Boshqaruv!$C$10),IF(COUNTIFS($C$4:$C938,$C939,$H$4:$H938,"Ha",$B$4:$B938,"&gt;="&amp;Boshqaruv!$C$9,$B$4:$B938,"&lt;="&amp;Boshqaruv!$C$10)=0,1,0),0)</f>
        <v>0</v>
      </c>
    </row>
    <row r="940" customFormat="false" ht="15" hidden="false" customHeight="false" outlineLevel="0" collapsed="false">
      <c r="A940" s="8" t="n">
        <v>936</v>
      </c>
      <c r="B940" s="13"/>
      <c r="C940" s="25"/>
      <c r="D940" s="26" t="str">
        <f aca="false">IF($C940="","",IFERROR(IF(INDEX(Bolalar!$B$5:$B$1804,MATCH($C940,Bolalar!$I$5:$I$1804,0))="","",INDEX(Bolalar!$B$5:$B$1804,MATCH($C940,Bolalar!$I$5:$I$1804,0))),""))</f>
        <v/>
      </c>
      <c r="E940" s="15" t="str">
        <f aca="false">IF($C940="","",IFERROR(IF(INDEX(Bolalar!$C$5:$C$1804,MATCH($C940,Bolalar!$I$5:$I$1804,0))="","",INDEX(Bolalar!$C$5:$C$1804,MATCH($C940,Bolalar!$I$5:$I$1804,0))),""))</f>
        <v/>
      </c>
      <c r="F940" s="24"/>
      <c r="G940" s="14" t="str">
        <f aca="false">IF(OR($E940="",$B940=""),"",INT(($B940-$E940)/365.25))</f>
        <v/>
      </c>
      <c r="H940" s="14" t="str">
        <f aca="false">IF($G940="","",IF($G940&lt;=5,"Ha","Yo'q"))</f>
        <v/>
      </c>
      <c r="I940" s="12"/>
      <c r="J940" s="12"/>
      <c r="K940" s="28" t="n">
        <f aca="false">IF(AND($C940&lt;&gt;"",$H940="Ha",$B940&gt;=Boshqaruv!$C$9,$B940&lt;=Boshqaruv!$C$10),IF(COUNTIFS($C$4:$C939,$C940,$H$4:$H939,"Ha",$B$4:$B939,"&gt;="&amp;Boshqaruv!$C$9,$B$4:$B939,"&lt;="&amp;Boshqaruv!$C$10)=0,1,0),0)</f>
        <v>0</v>
      </c>
    </row>
    <row r="941" customFormat="false" ht="15" hidden="false" customHeight="false" outlineLevel="0" collapsed="false">
      <c r="A941" s="8" t="n">
        <v>937</v>
      </c>
      <c r="B941" s="13"/>
      <c r="C941" s="25"/>
      <c r="D941" s="26" t="str">
        <f aca="false">IF($C941="","",IFERROR(IF(INDEX(Bolalar!$B$5:$B$1804,MATCH($C941,Bolalar!$I$5:$I$1804,0))="","",INDEX(Bolalar!$B$5:$B$1804,MATCH($C941,Bolalar!$I$5:$I$1804,0))),""))</f>
        <v/>
      </c>
      <c r="E941" s="15" t="str">
        <f aca="false">IF($C941="","",IFERROR(IF(INDEX(Bolalar!$C$5:$C$1804,MATCH($C941,Bolalar!$I$5:$I$1804,0))="","",INDEX(Bolalar!$C$5:$C$1804,MATCH($C941,Bolalar!$I$5:$I$1804,0))),""))</f>
        <v/>
      </c>
      <c r="F941" s="24"/>
      <c r="G941" s="14" t="str">
        <f aca="false">IF(OR($E941="",$B941=""),"",INT(($B941-$E941)/365.25))</f>
        <v/>
      </c>
      <c r="H941" s="14" t="str">
        <f aca="false">IF($G941="","",IF($G941&lt;=5,"Ha","Yo'q"))</f>
        <v/>
      </c>
      <c r="I941" s="12"/>
      <c r="J941" s="12"/>
      <c r="K941" s="28" t="n">
        <f aca="false">IF(AND($C941&lt;&gt;"",$H941="Ha",$B941&gt;=Boshqaruv!$C$9,$B941&lt;=Boshqaruv!$C$10),IF(COUNTIFS($C$4:$C940,$C941,$H$4:$H940,"Ha",$B$4:$B940,"&gt;="&amp;Boshqaruv!$C$9,$B$4:$B940,"&lt;="&amp;Boshqaruv!$C$10)=0,1,0),0)</f>
        <v>0</v>
      </c>
    </row>
    <row r="942" customFormat="false" ht="15" hidden="false" customHeight="false" outlineLevel="0" collapsed="false">
      <c r="A942" s="8" t="n">
        <v>938</v>
      </c>
      <c r="B942" s="13"/>
      <c r="C942" s="25"/>
      <c r="D942" s="26" t="str">
        <f aca="false">IF($C942="","",IFERROR(IF(INDEX(Bolalar!$B$5:$B$1804,MATCH($C942,Bolalar!$I$5:$I$1804,0))="","",INDEX(Bolalar!$B$5:$B$1804,MATCH($C942,Bolalar!$I$5:$I$1804,0))),""))</f>
        <v/>
      </c>
      <c r="E942" s="15" t="str">
        <f aca="false">IF($C942="","",IFERROR(IF(INDEX(Bolalar!$C$5:$C$1804,MATCH($C942,Bolalar!$I$5:$I$1804,0))="","",INDEX(Bolalar!$C$5:$C$1804,MATCH($C942,Bolalar!$I$5:$I$1804,0))),""))</f>
        <v/>
      </c>
      <c r="F942" s="24"/>
      <c r="G942" s="14" t="str">
        <f aca="false">IF(OR($E942="",$B942=""),"",INT(($B942-$E942)/365.25))</f>
        <v/>
      </c>
      <c r="H942" s="14" t="str">
        <f aca="false">IF($G942="","",IF($G942&lt;=5,"Ha","Yo'q"))</f>
        <v/>
      </c>
      <c r="I942" s="12"/>
      <c r="J942" s="12"/>
      <c r="K942" s="28" t="n">
        <f aca="false">IF(AND($C942&lt;&gt;"",$H942="Ha",$B942&gt;=Boshqaruv!$C$9,$B942&lt;=Boshqaruv!$C$10),IF(COUNTIFS($C$4:$C941,$C942,$H$4:$H941,"Ha",$B$4:$B941,"&gt;="&amp;Boshqaruv!$C$9,$B$4:$B941,"&lt;="&amp;Boshqaruv!$C$10)=0,1,0),0)</f>
        <v>0</v>
      </c>
    </row>
    <row r="943" customFormat="false" ht="15" hidden="false" customHeight="false" outlineLevel="0" collapsed="false">
      <c r="A943" s="8" t="n">
        <v>939</v>
      </c>
      <c r="B943" s="13"/>
      <c r="C943" s="25"/>
      <c r="D943" s="26" t="str">
        <f aca="false">IF($C943="","",IFERROR(IF(INDEX(Bolalar!$B$5:$B$1804,MATCH($C943,Bolalar!$I$5:$I$1804,0))="","",INDEX(Bolalar!$B$5:$B$1804,MATCH($C943,Bolalar!$I$5:$I$1804,0))),""))</f>
        <v/>
      </c>
      <c r="E943" s="15" t="str">
        <f aca="false">IF($C943="","",IFERROR(IF(INDEX(Bolalar!$C$5:$C$1804,MATCH($C943,Bolalar!$I$5:$I$1804,0))="","",INDEX(Bolalar!$C$5:$C$1804,MATCH($C943,Bolalar!$I$5:$I$1804,0))),""))</f>
        <v/>
      </c>
      <c r="F943" s="24"/>
      <c r="G943" s="14" t="str">
        <f aca="false">IF(OR($E943="",$B943=""),"",INT(($B943-$E943)/365.25))</f>
        <v/>
      </c>
      <c r="H943" s="14" t="str">
        <f aca="false">IF($G943="","",IF($G943&lt;=5,"Ha","Yo'q"))</f>
        <v/>
      </c>
      <c r="I943" s="12"/>
      <c r="J943" s="12"/>
      <c r="K943" s="28" t="n">
        <f aca="false">IF(AND($C943&lt;&gt;"",$H943="Ha",$B943&gt;=Boshqaruv!$C$9,$B943&lt;=Boshqaruv!$C$10),IF(COUNTIFS($C$4:$C942,$C943,$H$4:$H942,"Ha",$B$4:$B942,"&gt;="&amp;Boshqaruv!$C$9,$B$4:$B942,"&lt;="&amp;Boshqaruv!$C$10)=0,1,0),0)</f>
        <v>0</v>
      </c>
    </row>
    <row r="944" customFormat="false" ht="15" hidden="false" customHeight="false" outlineLevel="0" collapsed="false">
      <c r="A944" s="8" t="n">
        <v>940</v>
      </c>
      <c r="B944" s="13"/>
      <c r="C944" s="25"/>
      <c r="D944" s="26" t="str">
        <f aca="false">IF($C944="","",IFERROR(IF(INDEX(Bolalar!$B$5:$B$1804,MATCH($C944,Bolalar!$I$5:$I$1804,0))="","",INDEX(Bolalar!$B$5:$B$1804,MATCH($C944,Bolalar!$I$5:$I$1804,0))),""))</f>
        <v/>
      </c>
      <c r="E944" s="15" t="str">
        <f aca="false">IF($C944="","",IFERROR(IF(INDEX(Bolalar!$C$5:$C$1804,MATCH($C944,Bolalar!$I$5:$I$1804,0))="","",INDEX(Bolalar!$C$5:$C$1804,MATCH($C944,Bolalar!$I$5:$I$1804,0))),""))</f>
        <v/>
      </c>
      <c r="F944" s="24"/>
      <c r="G944" s="14" t="str">
        <f aca="false">IF(OR($E944="",$B944=""),"",INT(($B944-$E944)/365.25))</f>
        <v/>
      </c>
      <c r="H944" s="14" t="str">
        <f aca="false">IF($G944="","",IF($G944&lt;=5,"Ha","Yo'q"))</f>
        <v/>
      </c>
      <c r="I944" s="12"/>
      <c r="J944" s="12"/>
      <c r="K944" s="28" t="n">
        <f aca="false">IF(AND($C944&lt;&gt;"",$H944="Ha",$B944&gt;=Boshqaruv!$C$9,$B944&lt;=Boshqaruv!$C$10),IF(COUNTIFS($C$4:$C943,$C944,$H$4:$H943,"Ha",$B$4:$B943,"&gt;="&amp;Boshqaruv!$C$9,$B$4:$B943,"&lt;="&amp;Boshqaruv!$C$10)=0,1,0),0)</f>
        <v>0</v>
      </c>
    </row>
    <row r="945" customFormat="false" ht="15" hidden="false" customHeight="false" outlineLevel="0" collapsed="false">
      <c r="A945" s="8" t="n">
        <v>941</v>
      </c>
      <c r="B945" s="13"/>
      <c r="C945" s="25"/>
      <c r="D945" s="26" t="str">
        <f aca="false">IF($C945="","",IFERROR(IF(INDEX(Bolalar!$B$5:$B$1804,MATCH($C945,Bolalar!$I$5:$I$1804,0))="","",INDEX(Bolalar!$B$5:$B$1804,MATCH($C945,Bolalar!$I$5:$I$1804,0))),""))</f>
        <v/>
      </c>
      <c r="E945" s="15" t="str">
        <f aca="false">IF($C945="","",IFERROR(IF(INDEX(Bolalar!$C$5:$C$1804,MATCH($C945,Bolalar!$I$5:$I$1804,0))="","",INDEX(Bolalar!$C$5:$C$1804,MATCH($C945,Bolalar!$I$5:$I$1804,0))),""))</f>
        <v/>
      </c>
      <c r="F945" s="24"/>
      <c r="G945" s="14" t="str">
        <f aca="false">IF(OR($E945="",$B945=""),"",INT(($B945-$E945)/365.25))</f>
        <v/>
      </c>
      <c r="H945" s="14" t="str">
        <f aca="false">IF($G945="","",IF($G945&lt;=5,"Ha","Yo'q"))</f>
        <v/>
      </c>
      <c r="I945" s="12"/>
      <c r="J945" s="12"/>
      <c r="K945" s="28" t="n">
        <f aca="false">IF(AND($C945&lt;&gt;"",$H945="Ha",$B945&gt;=Boshqaruv!$C$9,$B945&lt;=Boshqaruv!$C$10),IF(COUNTIFS($C$4:$C944,$C945,$H$4:$H944,"Ha",$B$4:$B944,"&gt;="&amp;Boshqaruv!$C$9,$B$4:$B944,"&lt;="&amp;Boshqaruv!$C$10)=0,1,0),0)</f>
        <v>0</v>
      </c>
    </row>
    <row r="946" customFormat="false" ht="15" hidden="false" customHeight="false" outlineLevel="0" collapsed="false">
      <c r="A946" s="8" t="n">
        <v>942</v>
      </c>
      <c r="B946" s="13"/>
      <c r="C946" s="25"/>
      <c r="D946" s="26" t="str">
        <f aca="false">IF($C946="","",IFERROR(IF(INDEX(Bolalar!$B$5:$B$1804,MATCH($C946,Bolalar!$I$5:$I$1804,0))="","",INDEX(Bolalar!$B$5:$B$1804,MATCH($C946,Bolalar!$I$5:$I$1804,0))),""))</f>
        <v/>
      </c>
      <c r="E946" s="15" t="str">
        <f aca="false">IF($C946="","",IFERROR(IF(INDEX(Bolalar!$C$5:$C$1804,MATCH($C946,Bolalar!$I$5:$I$1804,0))="","",INDEX(Bolalar!$C$5:$C$1804,MATCH($C946,Bolalar!$I$5:$I$1804,0))),""))</f>
        <v/>
      </c>
      <c r="F946" s="24"/>
      <c r="G946" s="14" t="str">
        <f aca="false">IF(OR($E946="",$B946=""),"",INT(($B946-$E946)/365.25))</f>
        <v/>
      </c>
      <c r="H946" s="14" t="str">
        <f aca="false">IF($G946="","",IF($G946&lt;=5,"Ha","Yo'q"))</f>
        <v/>
      </c>
      <c r="I946" s="12"/>
      <c r="J946" s="12"/>
      <c r="K946" s="28" t="n">
        <f aca="false">IF(AND($C946&lt;&gt;"",$H946="Ha",$B946&gt;=Boshqaruv!$C$9,$B946&lt;=Boshqaruv!$C$10),IF(COUNTIFS($C$4:$C945,$C946,$H$4:$H945,"Ha",$B$4:$B945,"&gt;="&amp;Boshqaruv!$C$9,$B$4:$B945,"&lt;="&amp;Boshqaruv!$C$10)=0,1,0),0)</f>
        <v>0</v>
      </c>
    </row>
    <row r="947" customFormat="false" ht="15" hidden="false" customHeight="false" outlineLevel="0" collapsed="false">
      <c r="A947" s="8" t="n">
        <v>943</v>
      </c>
      <c r="B947" s="13"/>
      <c r="C947" s="25"/>
      <c r="D947" s="26" t="str">
        <f aca="false">IF($C947="","",IFERROR(IF(INDEX(Bolalar!$B$5:$B$1804,MATCH($C947,Bolalar!$I$5:$I$1804,0))="","",INDEX(Bolalar!$B$5:$B$1804,MATCH($C947,Bolalar!$I$5:$I$1804,0))),""))</f>
        <v/>
      </c>
      <c r="E947" s="15" t="str">
        <f aca="false">IF($C947="","",IFERROR(IF(INDEX(Bolalar!$C$5:$C$1804,MATCH($C947,Bolalar!$I$5:$I$1804,0))="","",INDEX(Bolalar!$C$5:$C$1804,MATCH($C947,Bolalar!$I$5:$I$1804,0))),""))</f>
        <v/>
      </c>
      <c r="F947" s="24"/>
      <c r="G947" s="14" t="str">
        <f aca="false">IF(OR($E947="",$B947=""),"",INT(($B947-$E947)/365.25))</f>
        <v/>
      </c>
      <c r="H947" s="14" t="str">
        <f aca="false">IF($G947="","",IF($G947&lt;=5,"Ha","Yo'q"))</f>
        <v/>
      </c>
      <c r="I947" s="12"/>
      <c r="J947" s="12"/>
      <c r="K947" s="28" t="n">
        <f aca="false">IF(AND($C947&lt;&gt;"",$H947="Ha",$B947&gt;=Boshqaruv!$C$9,$B947&lt;=Boshqaruv!$C$10),IF(COUNTIFS($C$4:$C946,$C947,$H$4:$H946,"Ha",$B$4:$B946,"&gt;="&amp;Boshqaruv!$C$9,$B$4:$B946,"&lt;="&amp;Boshqaruv!$C$10)=0,1,0),0)</f>
        <v>0</v>
      </c>
    </row>
    <row r="948" customFormat="false" ht="15" hidden="false" customHeight="false" outlineLevel="0" collapsed="false">
      <c r="A948" s="8" t="n">
        <v>944</v>
      </c>
      <c r="B948" s="13"/>
      <c r="C948" s="25"/>
      <c r="D948" s="26" t="str">
        <f aca="false">IF($C948="","",IFERROR(IF(INDEX(Bolalar!$B$5:$B$1804,MATCH($C948,Bolalar!$I$5:$I$1804,0))="","",INDEX(Bolalar!$B$5:$B$1804,MATCH($C948,Bolalar!$I$5:$I$1804,0))),""))</f>
        <v/>
      </c>
      <c r="E948" s="15" t="str">
        <f aca="false">IF($C948="","",IFERROR(IF(INDEX(Bolalar!$C$5:$C$1804,MATCH($C948,Bolalar!$I$5:$I$1804,0))="","",INDEX(Bolalar!$C$5:$C$1804,MATCH($C948,Bolalar!$I$5:$I$1804,0))),""))</f>
        <v/>
      </c>
      <c r="F948" s="24"/>
      <c r="G948" s="14" t="str">
        <f aca="false">IF(OR($E948="",$B948=""),"",INT(($B948-$E948)/365.25))</f>
        <v/>
      </c>
      <c r="H948" s="14" t="str">
        <f aca="false">IF($G948="","",IF($G948&lt;=5,"Ha","Yo'q"))</f>
        <v/>
      </c>
      <c r="I948" s="12"/>
      <c r="J948" s="12"/>
      <c r="K948" s="28" t="n">
        <f aca="false">IF(AND($C948&lt;&gt;"",$H948="Ha",$B948&gt;=Boshqaruv!$C$9,$B948&lt;=Boshqaruv!$C$10),IF(COUNTIFS($C$4:$C947,$C948,$H$4:$H947,"Ha",$B$4:$B947,"&gt;="&amp;Boshqaruv!$C$9,$B$4:$B947,"&lt;="&amp;Boshqaruv!$C$10)=0,1,0),0)</f>
        <v>0</v>
      </c>
    </row>
    <row r="949" customFormat="false" ht="15" hidden="false" customHeight="false" outlineLevel="0" collapsed="false">
      <c r="A949" s="8" t="n">
        <v>945</v>
      </c>
      <c r="B949" s="13"/>
      <c r="C949" s="25"/>
      <c r="D949" s="26" t="str">
        <f aca="false">IF($C949="","",IFERROR(IF(INDEX(Bolalar!$B$5:$B$1804,MATCH($C949,Bolalar!$I$5:$I$1804,0))="","",INDEX(Bolalar!$B$5:$B$1804,MATCH($C949,Bolalar!$I$5:$I$1804,0))),""))</f>
        <v/>
      </c>
      <c r="E949" s="15" t="str">
        <f aca="false">IF($C949="","",IFERROR(IF(INDEX(Bolalar!$C$5:$C$1804,MATCH($C949,Bolalar!$I$5:$I$1804,0))="","",INDEX(Bolalar!$C$5:$C$1804,MATCH($C949,Bolalar!$I$5:$I$1804,0))),""))</f>
        <v/>
      </c>
      <c r="F949" s="24"/>
      <c r="G949" s="14" t="str">
        <f aca="false">IF(OR($E949="",$B949=""),"",INT(($B949-$E949)/365.25))</f>
        <v/>
      </c>
      <c r="H949" s="14" t="str">
        <f aca="false">IF($G949="","",IF($G949&lt;=5,"Ha","Yo'q"))</f>
        <v/>
      </c>
      <c r="I949" s="12"/>
      <c r="J949" s="12"/>
      <c r="K949" s="28" t="n">
        <f aca="false">IF(AND($C949&lt;&gt;"",$H949="Ha",$B949&gt;=Boshqaruv!$C$9,$B949&lt;=Boshqaruv!$C$10),IF(COUNTIFS($C$4:$C948,$C949,$H$4:$H948,"Ha",$B$4:$B948,"&gt;="&amp;Boshqaruv!$C$9,$B$4:$B948,"&lt;="&amp;Boshqaruv!$C$10)=0,1,0),0)</f>
        <v>0</v>
      </c>
    </row>
    <row r="950" customFormat="false" ht="15" hidden="false" customHeight="false" outlineLevel="0" collapsed="false">
      <c r="A950" s="8" t="n">
        <v>946</v>
      </c>
      <c r="B950" s="13"/>
      <c r="C950" s="25"/>
      <c r="D950" s="26" t="str">
        <f aca="false">IF($C950="","",IFERROR(IF(INDEX(Bolalar!$B$5:$B$1804,MATCH($C950,Bolalar!$I$5:$I$1804,0))="","",INDEX(Bolalar!$B$5:$B$1804,MATCH($C950,Bolalar!$I$5:$I$1804,0))),""))</f>
        <v/>
      </c>
      <c r="E950" s="15" t="str">
        <f aca="false">IF($C950="","",IFERROR(IF(INDEX(Bolalar!$C$5:$C$1804,MATCH($C950,Bolalar!$I$5:$I$1804,0))="","",INDEX(Bolalar!$C$5:$C$1804,MATCH($C950,Bolalar!$I$5:$I$1804,0))),""))</f>
        <v/>
      </c>
      <c r="F950" s="24"/>
      <c r="G950" s="14" t="str">
        <f aca="false">IF(OR($E950="",$B950=""),"",INT(($B950-$E950)/365.25))</f>
        <v/>
      </c>
      <c r="H950" s="14" t="str">
        <f aca="false">IF($G950="","",IF($G950&lt;=5,"Ha","Yo'q"))</f>
        <v/>
      </c>
      <c r="I950" s="12"/>
      <c r="J950" s="12"/>
      <c r="K950" s="28" t="n">
        <f aca="false">IF(AND($C950&lt;&gt;"",$H950="Ha",$B950&gt;=Boshqaruv!$C$9,$B950&lt;=Boshqaruv!$C$10),IF(COUNTIFS($C$4:$C949,$C950,$H$4:$H949,"Ha",$B$4:$B949,"&gt;="&amp;Boshqaruv!$C$9,$B$4:$B949,"&lt;="&amp;Boshqaruv!$C$10)=0,1,0),0)</f>
        <v>0</v>
      </c>
    </row>
    <row r="951" customFormat="false" ht="15" hidden="false" customHeight="false" outlineLevel="0" collapsed="false">
      <c r="A951" s="8" t="n">
        <v>947</v>
      </c>
      <c r="B951" s="13"/>
      <c r="C951" s="25"/>
      <c r="D951" s="26" t="str">
        <f aca="false">IF($C951="","",IFERROR(IF(INDEX(Bolalar!$B$5:$B$1804,MATCH($C951,Bolalar!$I$5:$I$1804,0))="","",INDEX(Bolalar!$B$5:$B$1804,MATCH($C951,Bolalar!$I$5:$I$1804,0))),""))</f>
        <v/>
      </c>
      <c r="E951" s="15" t="str">
        <f aca="false">IF($C951="","",IFERROR(IF(INDEX(Bolalar!$C$5:$C$1804,MATCH($C951,Bolalar!$I$5:$I$1804,0))="","",INDEX(Bolalar!$C$5:$C$1804,MATCH($C951,Bolalar!$I$5:$I$1804,0))),""))</f>
        <v/>
      </c>
      <c r="F951" s="24"/>
      <c r="G951" s="14" t="str">
        <f aca="false">IF(OR($E951="",$B951=""),"",INT(($B951-$E951)/365.25))</f>
        <v/>
      </c>
      <c r="H951" s="14" t="str">
        <f aca="false">IF($G951="","",IF($G951&lt;=5,"Ha","Yo'q"))</f>
        <v/>
      </c>
      <c r="I951" s="12"/>
      <c r="J951" s="12"/>
      <c r="K951" s="28" t="n">
        <f aca="false">IF(AND($C951&lt;&gt;"",$H951="Ha",$B951&gt;=Boshqaruv!$C$9,$B951&lt;=Boshqaruv!$C$10),IF(COUNTIFS($C$4:$C950,$C951,$H$4:$H950,"Ha",$B$4:$B950,"&gt;="&amp;Boshqaruv!$C$9,$B$4:$B950,"&lt;="&amp;Boshqaruv!$C$10)=0,1,0),0)</f>
        <v>0</v>
      </c>
    </row>
    <row r="952" customFormat="false" ht="15" hidden="false" customHeight="false" outlineLevel="0" collapsed="false">
      <c r="A952" s="8" t="n">
        <v>948</v>
      </c>
      <c r="B952" s="13"/>
      <c r="C952" s="25"/>
      <c r="D952" s="26" t="str">
        <f aca="false">IF($C952="","",IFERROR(IF(INDEX(Bolalar!$B$5:$B$1804,MATCH($C952,Bolalar!$I$5:$I$1804,0))="","",INDEX(Bolalar!$B$5:$B$1804,MATCH($C952,Bolalar!$I$5:$I$1804,0))),""))</f>
        <v/>
      </c>
      <c r="E952" s="15" t="str">
        <f aca="false">IF($C952="","",IFERROR(IF(INDEX(Bolalar!$C$5:$C$1804,MATCH($C952,Bolalar!$I$5:$I$1804,0))="","",INDEX(Bolalar!$C$5:$C$1804,MATCH($C952,Bolalar!$I$5:$I$1804,0))),""))</f>
        <v/>
      </c>
      <c r="F952" s="24"/>
      <c r="G952" s="14" t="str">
        <f aca="false">IF(OR($E952="",$B952=""),"",INT(($B952-$E952)/365.25))</f>
        <v/>
      </c>
      <c r="H952" s="14" t="str">
        <f aca="false">IF($G952="","",IF($G952&lt;=5,"Ha","Yo'q"))</f>
        <v/>
      </c>
      <c r="I952" s="12"/>
      <c r="J952" s="12"/>
      <c r="K952" s="28" t="n">
        <f aca="false">IF(AND($C952&lt;&gt;"",$H952="Ha",$B952&gt;=Boshqaruv!$C$9,$B952&lt;=Boshqaruv!$C$10),IF(COUNTIFS($C$4:$C951,$C952,$H$4:$H951,"Ha",$B$4:$B951,"&gt;="&amp;Boshqaruv!$C$9,$B$4:$B951,"&lt;="&amp;Boshqaruv!$C$10)=0,1,0),0)</f>
        <v>0</v>
      </c>
    </row>
    <row r="953" customFormat="false" ht="15" hidden="false" customHeight="false" outlineLevel="0" collapsed="false">
      <c r="A953" s="8" t="n">
        <v>949</v>
      </c>
      <c r="B953" s="13"/>
      <c r="C953" s="25"/>
      <c r="D953" s="26" t="str">
        <f aca="false">IF($C953="","",IFERROR(IF(INDEX(Bolalar!$B$5:$B$1804,MATCH($C953,Bolalar!$I$5:$I$1804,0))="","",INDEX(Bolalar!$B$5:$B$1804,MATCH($C953,Bolalar!$I$5:$I$1804,0))),""))</f>
        <v/>
      </c>
      <c r="E953" s="15" t="str">
        <f aca="false">IF($C953="","",IFERROR(IF(INDEX(Bolalar!$C$5:$C$1804,MATCH($C953,Bolalar!$I$5:$I$1804,0))="","",INDEX(Bolalar!$C$5:$C$1804,MATCH($C953,Bolalar!$I$5:$I$1804,0))),""))</f>
        <v/>
      </c>
      <c r="F953" s="24"/>
      <c r="G953" s="14" t="str">
        <f aca="false">IF(OR($E953="",$B953=""),"",INT(($B953-$E953)/365.25))</f>
        <v/>
      </c>
      <c r="H953" s="14" t="str">
        <f aca="false">IF($G953="","",IF($G953&lt;=5,"Ha","Yo'q"))</f>
        <v/>
      </c>
      <c r="I953" s="12"/>
      <c r="J953" s="12"/>
      <c r="K953" s="28" t="n">
        <f aca="false">IF(AND($C953&lt;&gt;"",$H953="Ha",$B953&gt;=Boshqaruv!$C$9,$B953&lt;=Boshqaruv!$C$10),IF(COUNTIFS($C$4:$C952,$C953,$H$4:$H952,"Ha",$B$4:$B952,"&gt;="&amp;Boshqaruv!$C$9,$B$4:$B952,"&lt;="&amp;Boshqaruv!$C$10)=0,1,0),0)</f>
        <v>0</v>
      </c>
    </row>
    <row r="954" customFormat="false" ht="15" hidden="false" customHeight="false" outlineLevel="0" collapsed="false">
      <c r="A954" s="8" t="n">
        <v>950</v>
      </c>
      <c r="B954" s="13"/>
      <c r="C954" s="25"/>
      <c r="D954" s="26" t="str">
        <f aca="false">IF($C954="","",IFERROR(IF(INDEX(Bolalar!$B$5:$B$1804,MATCH($C954,Bolalar!$I$5:$I$1804,0))="","",INDEX(Bolalar!$B$5:$B$1804,MATCH($C954,Bolalar!$I$5:$I$1804,0))),""))</f>
        <v/>
      </c>
      <c r="E954" s="15" t="str">
        <f aca="false">IF($C954="","",IFERROR(IF(INDEX(Bolalar!$C$5:$C$1804,MATCH($C954,Bolalar!$I$5:$I$1804,0))="","",INDEX(Bolalar!$C$5:$C$1804,MATCH($C954,Bolalar!$I$5:$I$1804,0))),""))</f>
        <v/>
      </c>
      <c r="F954" s="24"/>
      <c r="G954" s="14" t="str">
        <f aca="false">IF(OR($E954="",$B954=""),"",INT(($B954-$E954)/365.25))</f>
        <v/>
      </c>
      <c r="H954" s="14" t="str">
        <f aca="false">IF($G954="","",IF($G954&lt;=5,"Ha","Yo'q"))</f>
        <v/>
      </c>
      <c r="I954" s="12"/>
      <c r="J954" s="12"/>
      <c r="K954" s="28" t="n">
        <f aca="false">IF(AND($C954&lt;&gt;"",$H954="Ha",$B954&gt;=Boshqaruv!$C$9,$B954&lt;=Boshqaruv!$C$10),IF(COUNTIFS($C$4:$C953,$C954,$H$4:$H953,"Ha",$B$4:$B953,"&gt;="&amp;Boshqaruv!$C$9,$B$4:$B953,"&lt;="&amp;Boshqaruv!$C$10)=0,1,0),0)</f>
        <v>0</v>
      </c>
    </row>
    <row r="955" customFormat="false" ht="15" hidden="false" customHeight="false" outlineLevel="0" collapsed="false">
      <c r="A955" s="8" t="n">
        <v>951</v>
      </c>
      <c r="B955" s="13"/>
      <c r="C955" s="25"/>
      <c r="D955" s="26" t="str">
        <f aca="false">IF($C955="","",IFERROR(IF(INDEX(Bolalar!$B$5:$B$1804,MATCH($C955,Bolalar!$I$5:$I$1804,0))="","",INDEX(Bolalar!$B$5:$B$1804,MATCH($C955,Bolalar!$I$5:$I$1804,0))),""))</f>
        <v/>
      </c>
      <c r="E955" s="15" t="str">
        <f aca="false">IF($C955="","",IFERROR(IF(INDEX(Bolalar!$C$5:$C$1804,MATCH($C955,Bolalar!$I$5:$I$1804,0))="","",INDEX(Bolalar!$C$5:$C$1804,MATCH($C955,Bolalar!$I$5:$I$1804,0))),""))</f>
        <v/>
      </c>
      <c r="F955" s="24"/>
      <c r="G955" s="14" t="str">
        <f aca="false">IF(OR($E955="",$B955=""),"",INT(($B955-$E955)/365.25))</f>
        <v/>
      </c>
      <c r="H955" s="14" t="str">
        <f aca="false">IF($G955="","",IF($G955&lt;=5,"Ha","Yo'q"))</f>
        <v/>
      </c>
      <c r="I955" s="12"/>
      <c r="J955" s="12"/>
      <c r="K955" s="28" t="n">
        <f aca="false">IF(AND($C955&lt;&gt;"",$H955="Ha",$B955&gt;=Boshqaruv!$C$9,$B955&lt;=Boshqaruv!$C$10),IF(COUNTIFS($C$4:$C954,$C955,$H$4:$H954,"Ha",$B$4:$B954,"&gt;="&amp;Boshqaruv!$C$9,$B$4:$B954,"&lt;="&amp;Boshqaruv!$C$10)=0,1,0),0)</f>
        <v>0</v>
      </c>
    </row>
    <row r="956" customFormat="false" ht="15" hidden="false" customHeight="false" outlineLevel="0" collapsed="false">
      <c r="A956" s="8" t="n">
        <v>952</v>
      </c>
      <c r="B956" s="13"/>
      <c r="C956" s="25"/>
      <c r="D956" s="26" t="str">
        <f aca="false">IF($C956="","",IFERROR(IF(INDEX(Bolalar!$B$5:$B$1804,MATCH($C956,Bolalar!$I$5:$I$1804,0))="","",INDEX(Bolalar!$B$5:$B$1804,MATCH($C956,Bolalar!$I$5:$I$1804,0))),""))</f>
        <v/>
      </c>
      <c r="E956" s="15" t="str">
        <f aca="false">IF($C956="","",IFERROR(IF(INDEX(Bolalar!$C$5:$C$1804,MATCH($C956,Bolalar!$I$5:$I$1804,0))="","",INDEX(Bolalar!$C$5:$C$1804,MATCH($C956,Bolalar!$I$5:$I$1804,0))),""))</f>
        <v/>
      </c>
      <c r="F956" s="24"/>
      <c r="G956" s="14" t="str">
        <f aca="false">IF(OR($E956="",$B956=""),"",INT(($B956-$E956)/365.25))</f>
        <v/>
      </c>
      <c r="H956" s="14" t="str">
        <f aca="false">IF($G956="","",IF($G956&lt;=5,"Ha","Yo'q"))</f>
        <v/>
      </c>
      <c r="I956" s="12"/>
      <c r="J956" s="12"/>
      <c r="K956" s="28" t="n">
        <f aca="false">IF(AND($C956&lt;&gt;"",$H956="Ha",$B956&gt;=Boshqaruv!$C$9,$B956&lt;=Boshqaruv!$C$10),IF(COUNTIFS($C$4:$C955,$C956,$H$4:$H955,"Ha",$B$4:$B955,"&gt;="&amp;Boshqaruv!$C$9,$B$4:$B955,"&lt;="&amp;Boshqaruv!$C$10)=0,1,0),0)</f>
        <v>0</v>
      </c>
    </row>
    <row r="957" customFormat="false" ht="15" hidden="false" customHeight="false" outlineLevel="0" collapsed="false">
      <c r="A957" s="8" t="n">
        <v>953</v>
      </c>
      <c r="B957" s="13"/>
      <c r="C957" s="25"/>
      <c r="D957" s="26" t="str">
        <f aca="false">IF($C957="","",IFERROR(IF(INDEX(Bolalar!$B$5:$B$1804,MATCH($C957,Bolalar!$I$5:$I$1804,0))="","",INDEX(Bolalar!$B$5:$B$1804,MATCH($C957,Bolalar!$I$5:$I$1804,0))),""))</f>
        <v/>
      </c>
      <c r="E957" s="15" t="str">
        <f aca="false">IF($C957="","",IFERROR(IF(INDEX(Bolalar!$C$5:$C$1804,MATCH($C957,Bolalar!$I$5:$I$1804,0))="","",INDEX(Bolalar!$C$5:$C$1804,MATCH($C957,Bolalar!$I$5:$I$1804,0))),""))</f>
        <v/>
      </c>
      <c r="F957" s="24"/>
      <c r="G957" s="14" t="str">
        <f aca="false">IF(OR($E957="",$B957=""),"",INT(($B957-$E957)/365.25))</f>
        <v/>
      </c>
      <c r="H957" s="14" t="str">
        <f aca="false">IF($G957="","",IF($G957&lt;=5,"Ha","Yo'q"))</f>
        <v/>
      </c>
      <c r="I957" s="12"/>
      <c r="J957" s="12"/>
      <c r="K957" s="28" t="n">
        <f aca="false">IF(AND($C957&lt;&gt;"",$H957="Ha",$B957&gt;=Boshqaruv!$C$9,$B957&lt;=Boshqaruv!$C$10),IF(COUNTIFS($C$4:$C956,$C957,$H$4:$H956,"Ha",$B$4:$B956,"&gt;="&amp;Boshqaruv!$C$9,$B$4:$B956,"&lt;="&amp;Boshqaruv!$C$10)=0,1,0),0)</f>
        <v>0</v>
      </c>
    </row>
    <row r="958" customFormat="false" ht="15" hidden="false" customHeight="false" outlineLevel="0" collapsed="false">
      <c r="A958" s="8" t="n">
        <v>954</v>
      </c>
      <c r="B958" s="13"/>
      <c r="C958" s="25"/>
      <c r="D958" s="26" t="str">
        <f aca="false">IF($C958="","",IFERROR(IF(INDEX(Bolalar!$B$5:$B$1804,MATCH($C958,Bolalar!$I$5:$I$1804,0))="","",INDEX(Bolalar!$B$5:$B$1804,MATCH($C958,Bolalar!$I$5:$I$1804,0))),""))</f>
        <v/>
      </c>
      <c r="E958" s="15" t="str">
        <f aca="false">IF($C958="","",IFERROR(IF(INDEX(Bolalar!$C$5:$C$1804,MATCH($C958,Bolalar!$I$5:$I$1804,0))="","",INDEX(Bolalar!$C$5:$C$1804,MATCH($C958,Bolalar!$I$5:$I$1804,0))),""))</f>
        <v/>
      </c>
      <c r="F958" s="24"/>
      <c r="G958" s="14" t="str">
        <f aca="false">IF(OR($E958="",$B958=""),"",INT(($B958-$E958)/365.25))</f>
        <v/>
      </c>
      <c r="H958" s="14" t="str">
        <f aca="false">IF($G958="","",IF($G958&lt;=5,"Ha","Yo'q"))</f>
        <v/>
      </c>
      <c r="I958" s="12"/>
      <c r="J958" s="12"/>
      <c r="K958" s="28" t="n">
        <f aca="false">IF(AND($C958&lt;&gt;"",$H958="Ha",$B958&gt;=Boshqaruv!$C$9,$B958&lt;=Boshqaruv!$C$10),IF(COUNTIFS($C$4:$C957,$C958,$H$4:$H957,"Ha",$B$4:$B957,"&gt;="&amp;Boshqaruv!$C$9,$B$4:$B957,"&lt;="&amp;Boshqaruv!$C$10)=0,1,0),0)</f>
        <v>0</v>
      </c>
    </row>
    <row r="959" customFormat="false" ht="15" hidden="false" customHeight="false" outlineLevel="0" collapsed="false">
      <c r="A959" s="8" t="n">
        <v>955</v>
      </c>
      <c r="B959" s="13"/>
      <c r="C959" s="25"/>
      <c r="D959" s="26" t="str">
        <f aca="false">IF($C959="","",IFERROR(IF(INDEX(Bolalar!$B$5:$B$1804,MATCH($C959,Bolalar!$I$5:$I$1804,0))="","",INDEX(Bolalar!$B$5:$B$1804,MATCH($C959,Bolalar!$I$5:$I$1804,0))),""))</f>
        <v/>
      </c>
      <c r="E959" s="15" t="str">
        <f aca="false">IF($C959="","",IFERROR(IF(INDEX(Bolalar!$C$5:$C$1804,MATCH($C959,Bolalar!$I$5:$I$1804,0))="","",INDEX(Bolalar!$C$5:$C$1804,MATCH($C959,Bolalar!$I$5:$I$1804,0))),""))</f>
        <v/>
      </c>
      <c r="F959" s="24"/>
      <c r="G959" s="14" t="str">
        <f aca="false">IF(OR($E959="",$B959=""),"",INT(($B959-$E959)/365.25))</f>
        <v/>
      </c>
      <c r="H959" s="14" t="str">
        <f aca="false">IF($G959="","",IF($G959&lt;=5,"Ha","Yo'q"))</f>
        <v/>
      </c>
      <c r="I959" s="12"/>
      <c r="J959" s="12"/>
      <c r="K959" s="28" t="n">
        <f aca="false">IF(AND($C959&lt;&gt;"",$H959="Ha",$B959&gt;=Boshqaruv!$C$9,$B959&lt;=Boshqaruv!$C$10),IF(COUNTIFS($C$4:$C958,$C959,$H$4:$H958,"Ha",$B$4:$B958,"&gt;="&amp;Boshqaruv!$C$9,$B$4:$B958,"&lt;="&amp;Boshqaruv!$C$10)=0,1,0),0)</f>
        <v>0</v>
      </c>
    </row>
    <row r="960" customFormat="false" ht="15" hidden="false" customHeight="false" outlineLevel="0" collapsed="false">
      <c r="A960" s="8" t="n">
        <v>956</v>
      </c>
      <c r="B960" s="13"/>
      <c r="C960" s="25"/>
      <c r="D960" s="26" t="str">
        <f aca="false">IF($C960="","",IFERROR(IF(INDEX(Bolalar!$B$5:$B$1804,MATCH($C960,Bolalar!$I$5:$I$1804,0))="","",INDEX(Bolalar!$B$5:$B$1804,MATCH($C960,Bolalar!$I$5:$I$1804,0))),""))</f>
        <v/>
      </c>
      <c r="E960" s="15" t="str">
        <f aca="false">IF($C960="","",IFERROR(IF(INDEX(Bolalar!$C$5:$C$1804,MATCH($C960,Bolalar!$I$5:$I$1804,0))="","",INDEX(Bolalar!$C$5:$C$1804,MATCH($C960,Bolalar!$I$5:$I$1804,0))),""))</f>
        <v/>
      </c>
      <c r="F960" s="24"/>
      <c r="G960" s="14" t="str">
        <f aca="false">IF(OR($E960="",$B960=""),"",INT(($B960-$E960)/365.25))</f>
        <v/>
      </c>
      <c r="H960" s="14" t="str">
        <f aca="false">IF($G960="","",IF($G960&lt;=5,"Ha","Yo'q"))</f>
        <v/>
      </c>
      <c r="I960" s="12"/>
      <c r="J960" s="12"/>
      <c r="K960" s="28" t="n">
        <f aca="false">IF(AND($C960&lt;&gt;"",$H960="Ha",$B960&gt;=Boshqaruv!$C$9,$B960&lt;=Boshqaruv!$C$10),IF(COUNTIFS($C$4:$C959,$C960,$H$4:$H959,"Ha",$B$4:$B959,"&gt;="&amp;Boshqaruv!$C$9,$B$4:$B959,"&lt;="&amp;Boshqaruv!$C$10)=0,1,0),0)</f>
        <v>0</v>
      </c>
    </row>
    <row r="961" customFormat="false" ht="15" hidden="false" customHeight="false" outlineLevel="0" collapsed="false">
      <c r="A961" s="8" t="n">
        <v>957</v>
      </c>
      <c r="B961" s="13"/>
      <c r="C961" s="25"/>
      <c r="D961" s="26" t="str">
        <f aca="false">IF($C961="","",IFERROR(IF(INDEX(Bolalar!$B$5:$B$1804,MATCH($C961,Bolalar!$I$5:$I$1804,0))="","",INDEX(Bolalar!$B$5:$B$1804,MATCH($C961,Bolalar!$I$5:$I$1804,0))),""))</f>
        <v/>
      </c>
      <c r="E961" s="15" t="str">
        <f aca="false">IF($C961="","",IFERROR(IF(INDEX(Bolalar!$C$5:$C$1804,MATCH($C961,Bolalar!$I$5:$I$1804,0))="","",INDEX(Bolalar!$C$5:$C$1804,MATCH($C961,Bolalar!$I$5:$I$1804,0))),""))</f>
        <v/>
      </c>
      <c r="F961" s="24"/>
      <c r="G961" s="14" t="str">
        <f aca="false">IF(OR($E961="",$B961=""),"",INT(($B961-$E961)/365.25))</f>
        <v/>
      </c>
      <c r="H961" s="14" t="str">
        <f aca="false">IF($G961="","",IF($G961&lt;=5,"Ha","Yo'q"))</f>
        <v/>
      </c>
      <c r="I961" s="12"/>
      <c r="J961" s="12"/>
      <c r="K961" s="28" t="n">
        <f aca="false">IF(AND($C961&lt;&gt;"",$H961="Ha",$B961&gt;=Boshqaruv!$C$9,$B961&lt;=Boshqaruv!$C$10),IF(COUNTIFS($C$4:$C960,$C961,$H$4:$H960,"Ha",$B$4:$B960,"&gt;="&amp;Boshqaruv!$C$9,$B$4:$B960,"&lt;="&amp;Boshqaruv!$C$10)=0,1,0),0)</f>
        <v>0</v>
      </c>
    </row>
    <row r="962" customFormat="false" ht="15" hidden="false" customHeight="false" outlineLevel="0" collapsed="false">
      <c r="A962" s="8" t="n">
        <v>958</v>
      </c>
      <c r="B962" s="13"/>
      <c r="C962" s="25"/>
      <c r="D962" s="26" t="str">
        <f aca="false">IF($C962="","",IFERROR(IF(INDEX(Bolalar!$B$5:$B$1804,MATCH($C962,Bolalar!$I$5:$I$1804,0))="","",INDEX(Bolalar!$B$5:$B$1804,MATCH($C962,Bolalar!$I$5:$I$1804,0))),""))</f>
        <v/>
      </c>
      <c r="E962" s="15" t="str">
        <f aca="false">IF($C962="","",IFERROR(IF(INDEX(Bolalar!$C$5:$C$1804,MATCH($C962,Bolalar!$I$5:$I$1804,0))="","",INDEX(Bolalar!$C$5:$C$1804,MATCH($C962,Bolalar!$I$5:$I$1804,0))),""))</f>
        <v/>
      </c>
      <c r="F962" s="24"/>
      <c r="G962" s="14" t="str">
        <f aca="false">IF(OR($E962="",$B962=""),"",INT(($B962-$E962)/365.25))</f>
        <v/>
      </c>
      <c r="H962" s="14" t="str">
        <f aca="false">IF($G962="","",IF($G962&lt;=5,"Ha","Yo'q"))</f>
        <v/>
      </c>
      <c r="I962" s="12"/>
      <c r="J962" s="12"/>
      <c r="K962" s="28" t="n">
        <f aca="false">IF(AND($C962&lt;&gt;"",$H962="Ha",$B962&gt;=Boshqaruv!$C$9,$B962&lt;=Boshqaruv!$C$10),IF(COUNTIFS($C$4:$C961,$C962,$H$4:$H961,"Ha",$B$4:$B961,"&gt;="&amp;Boshqaruv!$C$9,$B$4:$B961,"&lt;="&amp;Boshqaruv!$C$10)=0,1,0),0)</f>
        <v>0</v>
      </c>
    </row>
    <row r="963" customFormat="false" ht="15" hidden="false" customHeight="false" outlineLevel="0" collapsed="false">
      <c r="A963" s="8" t="n">
        <v>959</v>
      </c>
      <c r="B963" s="13"/>
      <c r="C963" s="25"/>
      <c r="D963" s="26" t="str">
        <f aca="false">IF($C963="","",IFERROR(IF(INDEX(Bolalar!$B$5:$B$1804,MATCH($C963,Bolalar!$I$5:$I$1804,0))="","",INDEX(Bolalar!$B$5:$B$1804,MATCH($C963,Bolalar!$I$5:$I$1804,0))),""))</f>
        <v/>
      </c>
      <c r="E963" s="15" t="str">
        <f aca="false">IF($C963="","",IFERROR(IF(INDEX(Bolalar!$C$5:$C$1804,MATCH($C963,Bolalar!$I$5:$I$1804,0))="","",INDEX(Bolalar!$C$5:$C$1804,MATCH($C963,Bolalar!$I$5:$I$1804,0))),""))</f>
        <v/>
      </c>
      <c r="F963" s="24"/>
      <c r="G963" s="14" t="str">
        <f aca="false">IF(OR($E963="",$B963=""),"",INT(($B963-$E963)/365.25))</f>
        <v/>
      </c>
      <c r="H963" s="14" t="str">
        <f aca="false">IF($G963="","",IF($G963&lt;=5,"Ha","Yo'q"))</f>
        <v/>
      </c>
      <c r="I963" s="12"/>
      <c r="J963" s="12"/>
      <c r="K963" s="28" t="n">
        <f aca="false">IF(AND($C963&lt;&gt;"",$H963="Ha",$B963&gt;=Boshqaruv!$C$9,$B963&lt;=Boshqaruv!$C$10),IF(COUNTIFS($C$4:$C962,$C963,$H$4:$H962,"Ha",$B$4:$B962,"&gt;="&amp;Boshqaruv!$C$9,$B$4:$B962,"&lt;="&amp;Boshqaruv!$C$10)=0,1,0),0)</f>
        <v>0</v>
      </c>
    </row>
    <row r="964" customFormat="false" ht="15" hidden="false" customHeight="false" outlineLevel="0" collapsed="false">
      <c r="A964" s="8" t="n">
        <v>960</v>
      </c>
      <c r="B964" s="13"/>
      <c r="C964" s="25"/>
      <c r="D964" s="26" t="str">
        <f aca="false">IF($C964="","",IFERROR(IF(INDEX(Bolalar!$B$5:$B$1804,MATCH($C964,Bolalar!$I$5:$I$1804,0))="","",INDEX(Bolalar!$B$5:$B$1804,MATCH($C964,Bolalar!$I$5:$I$1804,0))),""))</f>
        <v/>
      </c>
      <c r="E964" s="15" t="str">
        <f aca="false">IF($C964="","",IFERROR(IF(INDEX(Bolalar!$C$5:$C$1804,MATCH($C964,Bolalar!$I$5:$I$1804,0))="","",INDEX(Bolalar!$C$5:$C$1804,MATCH($C964,Bolalar!$I$5:$I$1804,0))),""))</f>
        <v/>
      </c>
      <c r="F964" s="24"/>
      <c r="G964" s="14" t="str">
        <f aca="false">IF(OR($E964="",$B964=""),"",INT(($B964-$E964)/365.25))</f>
        <v/>
      </c>
      <c r="H964" s="14" t="str">
        <f aca="false">IF($G964="","",IF($G964&lt;=5,"Ha","Yo'q"))</f>
        <v/>
      </c>
      <c r="I964" s="12"/>
      <c r="J964" s="12"/>
      <c r="K964" s="28" t="n">
        <f aca="false">IF(AND($C964&lt;&gt;"",$H964="Ha",$B964&gt;=Boshqaruv!$C$9,$B964&lt;=Boshqaruv!$C$10),IF(COUNTIFS($C$4:$C963,$C964,$H$4:$H963,"Ha",$B$4:$B963,"&gt;="&amp;Boshqaruv!$C$9,$B$4:$B963,"&lt;="&amp;Boshqaruv!$C$10)=0,1,0),0)</f>
        <v>0</v>
      </c>
    </row>
    <row r="965" customFormat="false" ht="15" hidden="false" customHeight="false" outlineLevel="0" collapsed="false">
      <c r="A965" s="8" t="n">
        <v>961</v>
      </c>
      <c r="B965" s="13"/>
      <c r="C965" s="25"/>
      <c r="D965" s="26" t="str">
        <f aca="false">IF($C965="","",IFERROR(IF(INDEX(Bolalar!$B$5:$B$1804,MATCH($C965,Bolalar!$I$5:$I$1804,0))="","",INDEX(Bolalar!$B$5:$B$1804,MATCH($C965,Bolalar!$I$5:$I$1804,0))),""))</f>
        <v/>
      </c>
      <c r="E965" s="15" t="str">
        <f aca="false">IF($C965="","",IFERROR(IF(INDEX(Bolalar!$C$5:$C$1804,MATCH($C965,Bolalar!$I$5:$I$1804,0))="","",INDEX(Bolalar!$C$5:$C$1804,MATCH($C965,Bolalar!$I$5:$I$1804,0))),""))</f>
        <v/>
      </c>
      <c r="F965" s="24"/>
      <c r="G965" s="14" t="str">
        <f aca="false">IF(OR($E965="",$B965=""),"",INT(($B965-$E965)/365.25))</f>
        <v/>
      </c>
      <c r="H965" s="14" t="str">
        <f aca="false">IF($G965="","",IF($G965&lt;=5,"Ha","Yo'q"))</f>
        <v/>
      </c>
      <c r="I965" s="12"/>
      <c r="J965" s="12"/>
      <c r="K965" s="28" t="n">
        <f aca="false">IF(AND($C965&lt;&gt;"",$H965="Ha",$B965&gt;=Boshqaruv!$C$9,$B965&lt;=Boshqaruv!$C$10),IF(COUNTIFS($C$4:$C964,$C965,$H$4:$H964,"Ha",$B$4:$B964,"&gt;="&amp;Boshqaruv!$C$9,$B$4:$B964,"&lt;="&amp;Boshqaruv!$C$10)=0,1,0),0)</f>
        <v>0</v>
      </c>
    </row>
    <row r="966" customFormat="false" ht="15" hidden="false" customHeight="false" outlineLevel="0" collapsed="false">
      <c r="A966" s="8" t="n">
        <v>962</v>
      </c>
      <c r="B966" s="13"/>
      <c r="C966" s="25"/>
      <c r="D966" s="26" t="str">
        <f aca="false">IF($C966="","",IFERROR(IF(INDEX(Bolalar!$B$5:$B$1804,MATCH($C966,Bolalar!$I$5:$I$1804,0))="","",INDEX(Bolalar!$B$5:$B$1804,MATCH($C966,Bolalar!$I$5:$I$1804,0))),""))</f>
        <v/>
      </c>
      <c r="E966" s="15" t="str">
        <f aca="false">IF($C966="","",IFERROR(IF(INDEX(Bolalar!$C$5:$C$1804,MATCH($C966,Bolalar!$I$5:$I$1804,0))="","",INDEX(Bolalar!$C$5:$C$1804,MATCH($C966,Bolalar!$I$5:$I$1804,0))),""))</f>
        <v/>
      </c>
      <c r="F966" s="24"/>
      <c r="G966" s="14" t="str">
        <f aca="false">IF(OR($E966="",$B966=""),"",INT(($B966-$E966)/365.25))</f>
        <v/>
      </c>
      <c r="H966" s="14" t="str">
        <f aca="false">IF($G966="","",IF($G966&lt;=5,"Ha","Yo'q"))</f>
        <v/>
      </c>
      <c r="I966" s="12"/>
      <c r="J966" s="12"/>
      <c r="K966" s="28" t="n">
        <f aca="false">IF(AND($C966&lt;&gt;"",$H966="Ha",$B966&gt;=Boshqaruv!$C$9,$B966&lt;=Boshqaruv!$C$10),IF(COUNTIFS($C$4:$C965,$C966,$H$4:$H965,"Ha",$B$4:$B965,"&gt;="&amp;Boshqaruv!$C$9,$B$4:$B965,"&lt;="&amp;Boshqaruv!$C$10)=0,1,0),0)</f>
        <v>0</v>
      </c>
    </row>
    <row r="967" customFormat="false" ht="15" hidden="false" customHeight="false" outlineLevel="0" collapsed="false">
      <c r="A967" s="8" t="n">
        <v>963</v>
      </c>
      <c r="B967" s="13"/>
      <c r="C967" s="25"/>
      <c r="D967" s="26" t="str">
        <f aca="false">IF($C967="","",IFERROR(IF(INDEX(Bolalar!$B$5:$B$1804,MATCH($C967,Bolalar!$I$5:$I$1804,0))="","",INDEX(Bolalar!$B$5:$B$1804,MATCH($C967,Bolalar!$I$5:$I$1804,0))),""))</f>
        <v/>
      </c>
      <c r="E967" s="15" t="str">
        <f aca="false">IF($C967="","",IFERROR(IF(INDEX(Bolalar!$C$5:$C$1804,MATCH($C967,Bolalar!$I$5:$I$1804,0))="","",INDEX(Bolalar!$C$5:$C$1804,MATCH($C967,Bolalar!$I$5:$I$1804,0))),""))</f>
        <v/>
      </c>
      <c r="F967" s="24"/>
      <c r="G967" s="14" t="str">
        <f aca="false">IF(OR($E967="",$B967=""),"",INT(($B967-$E967)/365.25))</f>
        <v/>
      </c>
      <c r="H967" s="14" t="str">
        <f aca="false">IF($G967="","",IF($G967&lt;=5,"Ha","Yo'q"))</f>
        <v/>
      </c>
      <c r="I967" s="12"/>
      <c r="J967" s="12"/>
      <c r="K967" s="28" t="n">
        <f aca="false">IF(AND($C967&lt;&gt;"",$H967="Ha",$B967&gt;=Boshqaruv!$C$9,$B967&lt;=Boshqaruv!$C$10),IF(COUNTIFS($C$4:$C966,$C967,$H$4:$H966,"Ha",$B$4:$B966,"&gt;="&amp;Boshqaruv!$C$9,$B$4:$B966,"&lt;="&amp;Boshqaruv!$C$10)=0,1,0),0)</f>
        <v>0</v>
      </c>
    </row>
    <row r="968" customFormat="false" ht="15" hidden="false" customHeight="false" outlineLevel="0" collapsed="false">
      <c r="A968" s="8" t="n">
        <v>964</v>
      </c>
      <c r="B968" s="13"/>
      <c r="C968" s="25"/>
      <c r="D968" s="26" t="str">
        <f aca="false">IF($C968="","",IFERROR(IF(INDEX(Bolalar!$B$5:$B$1804,MATCH($C968,Bolalar!$I$5:$I$1804,0))="","",INDEX(Bolalar!$B$5:$B$1804,MATCH($C968,Bolalar!$I$5:$I$1804,0))),""))</f>
        <v/>
      </c>
      <c r="E968" s="15" t="str">
        <f aca="false">IF($C968="","",IFERROR(IF(INDEX(Bolalar!$C$5:$C$1804,MATCH($C968,Bolalar!$I$5:$I$1804,0))="","",INDEX(Bolalar!$C$5:$C$1804,MATCH($C968,Bolalar!$I$5:$I$1804,0))),""))</f>
        <v/>
      </c>
      <c r="F968" s="24"/>
      <c r="G968" s="14" t="str">
        <f aca="false">IF(OR($E968="",$B968=""),"",INT(($B968-$E968)/365.25))</f>
        <v/>
      </c>
      <c r="H968" s="14" t="str">
        <f aca="false">IF($G968="","",IF($G968&lt;=5,"Ha","Yo'q"))</f>
        <v/>
      </c>
      <c r="I968" s="12"/>
      <c r="J968" s="12"/>
      <c r="K968" s="28" t="n">
        <f aca="false">IF(AND($C968&lt;&gt;"",$H968="Ha",$B968&gt;=Boshqaruv!$C$9,$B968&lt;=Boshqaruv!$C$10),IF(COUNTIFS($C$4:$C967,$C968,$H$4:$H967,"Ha",$B$4:$B967,"&gt;="&amp;Boshqaruv!$C$9,$B$4:$B967,"&lt;="&amp;Boshqaruv!$C$10)=0,1,0),0)</f>
        <v>0</v>
      </c>
    </row>
    <row r="969" customFormat="false" ht="15" hidden="false" customHeight="false" outlineLevel="0" collapsed="false">
      <c r="A969" s="8" t="n">
        <v>965</v>
      </c>
      <c r="B969" s="13"/>
      <c r="C969" s="25"/>
      <c r="D969" s="26" t="str">
        <f aca="false">IF($C969="","",IFERROR(IF(INDEX(Bolalar!$B$5:$B$1804,MATCH($C969,Bolalar!$I$5:$I$1804,0))="","",INDEX(Bolalar!$B$5:$B$1804,MATCH($C969,Bolalar!$I$5:$I$1804,0))),""))</f>
        <v/>
      </c>
      <c r="E969" s="15" t="str">
        <f aca="false">IF($C969="","",IFERROR(IF(INDEX(Bolalar!$C$5:$C$1804,MATCH($C969,Bolalar!$I$5:$I$1804,0))="","",INDEX(Bolalar!$C$5:$C$1804,MATCH($C969,Bolalar!$I$5:$I$1804,0))),""))</f>
        <v/>
      </c>
      <c r="F969" s="24"/>
      <c r="G969" s="14" t="str">
        <f aca="false">IF(OR($E969="",$B969=""),"",INT(($B969-$E969)/365.25))</f>
        <v/>
      </c>
      <c r="H969" s="14" t="str">
        <f aca="false">IF($G969="","",IF($G969&lt;=5,"Ha","Yo'q"))</f>
        <v/>
      </c>
      <c r="I969" s="12"/>
      <c r="J969" s="12"/>
      <c r="K969" s="28" t="n">
        <f aca="false">IF(AND($C969&lt;&gt;"",$H969="Ha",$B969&gt;=Boshqaruv!$C$9,$B969&lt;=Boshqaruv!$C$10),IF(COUNTIFS($C$4:$C968,$C969,$H$4:$H968,"Ha",$B$4:$B968,"&gt;="&amp;Boshqaruv!$C$9,$B$4:$B968,"&lt;="&amp;Boshqaruv!$C$10)=0,1,0),0)</f>
        <v>0</v>
      </c>
    </row>
    <row r="970" customFormat="false" ht="15" hidden="false" customHeight="false" outlineLevel="0" collapsed="false">
      <c r="A970" s="8" t="n">
        <v>966</v>
      </c>
      <c r="B970" s="13"/>
      <c r="C970" s="25"/>
      <c r="D970" s="26" t="str">
        <f aca="false">IF($C970="","",IFERROR(IF(INDEX(Bolalar!$B$5:$B$1804,MATCH($C970,Bolalar!$I$5:$I$1804,0))="","",INDEX(Bolalar!$B$5:$B$1804,MATCH($C970,Bolalar!$I$5:$I$1804,0))),""))</f>
        <v/>
      </c>
      <c r="E970" s="15" t="str">
        <f aca="false">IF($C970="","",IFERROR(IF(INDEX(Bolalar!$C$5:$C$1804,MATCH($C970,Bolalar!$I$5:$I$1804,0))="","",INDEX(Bolalar!$C$5:$C$1804,MATCH($C970,Bolalar!$I$5:$I$1804,0))),""))</f>
        <v/>
      </c>
      <c r="F970" s="24"/>
      <c r="G970" s="14" t="str">
        <f aca="false">IF(OR($E970="",$B970=""),"",INT(($B970-$E970)/365.25))</f>
        <v/>
      </c>
      <c r="H970" s="14" t="str">
        <f aca="false">IF($G970="","",IF($G970&lt;=5,"Ha","Yo'q"))</f>
        <v/>
      </c>
      <c r="I970" s="12"/>
      <c r="J970" s="12"/>
      <c r="K970" s="28" t="n">
        <f aca="false">IF(AND($C970&lt;&gt;"",$H970="Ha",$B970&gt;=Boshqaruv!$C$9,$B970&lt;=Boshqaruv!$C$10),IF(COUNTIFS($C$4:$C969,$C970,$H$4:$H969,"Ha",$B$4:$B969,"&gt;="&amp;Boshqaruv!$C$9,$B$4:$B969,"&lt;="&amp;Boshqaruv!$C$10)=0,1,0),0)</f>
        <v>0</v>
      </c>
    </row>
    <row r="971" customFormat="false" ht="15" hidden="false" customHeight="false" outlineLevel="0" collapsed="false">
      <c r="A971" s="8" t="n">
        <v>967</v>
      </c>
      <c r="B971" s="13"/>
      <c r="C971" s="25"/>
      <c r="D971" s="26" t="str">
        <f aca="false">IF($C971="","",IFERROR(IF(INDEX(Bolalar!$B$5:$B$1804,MATCH($C971,Bolalar!$I$5:$I$1804,0))="","",INDEX(Bolalar!$B$5:$B$1804,MATCH($C971,Bolalar!$I$5:$I$1804,0))),""))</f>
        <v/>
      </c>
      <c r="E971" s="15" t="str">
        <f aca="false">IF($C971="","",IFERROR(IF(INDEX(Bolalar!$C$5:$C$1804,MATCH($C971,Bolalar!$I$5:$I$1804,0))="","",INDEX(Bolalar!$C$5:$C$1804,MATCH($C971,Bolalar!$I$5:$I$1804,0))),""))</f>
        <v/>
      </c>
      <c r="F971" s="24"/>
      <c r="G971" s="14" t="str">
        <f aca="false">IF(OR($E971="",$B971=""),"",INT(($B971-$E971)/365.25))</f>
        <v/>
      </c>
      <c r="H971" s="14" t="str">
        <f aca="false">IF($G971="","",IF($G971&lt;=5,"Ha","Yo'q"))</f>
        <v/>
      </c>
      <c r="I971" s="12"/>
      <c r="J971" s="12"/>
      <c r="K971" s="28" t="n">
        <f aca="false">IF(AND($C971&lt;&gt;"",$H971="Ha",$B971&gt;=Boshqaruv!$C$9,$B971&lt;=Boshqaruv!$C$10),IF(COUNTIFS($C$4:$C970,$C971,$H$4:$H970,"Ha",$B$4:$B970,"&gt;="&amp;Boshqaruv!$C$9,$B$4:$B970,"&lt;="&amp;Boshqaruv!$C$10)=0,1,0),0)</f>
        <v>0</v>
      </c>
    </row>
    <row r="972" customFormat="false" ht="15" hidden="false" customHeight="false" outlineLevel="0" collapsed="false">
      <c r="A972" s="8" t="n">
        <v>968</v>
      </c>
      <c r="B972" s="13"/>
      <c r="C972" s="25"/>
      <c r="D972" s="26" t="str">
        <f aca="false">IF($C972="","",IFERROR(IF(INDEX(Bolalar!$B$5:$B$1804,MATCH($C972,Bolalar!$I$5:$I$1804,0))="","",INDEX(Bolalar!$B$5:$B$1804,MATCH($C972,Bolalar!$I$5:$I$1804,0))),""))</f>
        <v/>
      </c>
      <c r="E972" s="15" t="str">
        <f aca="false">IF($C972="","",IFERROR(IF(INDEX(Bolalar!$C$5:$C$1804,MATCH($C972,Bolalar!$I$5:$I$1804,0))="","",INDEX(Bolalar!$C$5:$C$1804,MATCH($C972,Bolalar!$I$5:$I$1804,0))),""))</f>
        <v/>
      </c>
      <c r="F972" s="24"/>
      <c r="G972" s="14" t="str">
        <f aca="false">IF(OR($E972="",$B972=""),"",INT(($B972-$E972)/365.25))</f>
        <v/>
      </c>
      <c r="H972" s="14" t="str">
        <f aca="false">IF($G972="","",IF($G972&lt;=5,"Ha","Yo'q"))</f>
        <v/>
      </c>
      <c r="I972" s="12"/>
      <c r="J972" s="12"/>
      <c r="K972" s="28" t="n">
        <f aca="false">IF(AND($C972&lt;&gt;"",$H972="Ha",$B972&gt;=Boshqaruv!$C$9,$B972&lt;=Boshqaruv!$C$10),IF(COUNTIFS($C$4:$C971,$C972,$H$4:$H971,"Ha",$B$4:$B971,"&gt;="&amp;Boshqaruv!$C$9,$B$4:$B971,"&lt;="&amp;Boshqaruv!$C$10)=0,1,0),0)</f>
        <v>0</v>
      </c>
    </row>
    <row r="973" customFormat="false" ht="15" hidden="false" customHeight="false" outlineLevel="0" collapsed="false">
      <c r="A973" s="8" t="n">
        <v>969</v>
      </c>
      <c r="B973" s="13"/>
      <c r="C973" s="25"/>
      <c r="D973" s="26" t="str">
        <f aca="false">IF($C973="","",IFERROR(IF(INDEX(Bolalar!$B$5:$B$1804,MATCH($C973,Bolalar!$I$5:$I$1804,0))="","",INDEX(Bolalar!$B$5:$B$1804,MATCH($C973,Bolalar!$I$5:$I$1804,0))),""))</f>
        <v/>
      </c>
      <c r="E973" s="15" t="str">
        <f aca="false">IF($C973="","",IFERROR(IF(INDEX(Bolalar!$C$5:$C$1804,MATCH($C973,Bolalar!$I$5:$I$1804,0))="","",INDEX(Bolalar!$C$5:$C$1804,MATCH($C973,Bolalar!$I$5:$I$1804,0))),""))</f>
        <v/>
      </c>
      <c r="F973" s="24"/>
      <c r="G973" s="14" t="str">
        <f aca="false">IF(OR($E973="",$B973=""),"",INT(($B973-$E973)/365.25))</f>
        <v/>
      </c>
      <c r="H973" s="14" t="str">
        <f aca="false">IF($G973="","",IF($G973&lt;=5,"Ha","Yo'q"))</f>
        <v/>
      </c>
      <c r="I973" s="12"/>
      <c r="J973" s="12"/>
      <c r="K973" s="28" t="n">
        <f aca="false">IF(AND($C973&lt;&gt;"",$H973="Ha",$B973&gt;=Boshqaruv!$C$9,$B973&lt;=Boshqaruv!$C$10),IF(COUNTIFS($C$4:$C972,$C973,$H$4:$H972,"Ha",$B$4:$B972,"&gt;="&amp;Boshqaruv!$C$9,$B$4:$B972,"&lt;="&amp;Boshqaruv!$C$10)=0,1,0),0)</f>
        <v>0</v>
      </c>
    </row>
    <row r="974" customFormat="false" ht="15" hidden="false" customHeight="false" outlineLevel="0" collapsed="false">
      <c r="A974" s="8" t="n">
        <v>970</v>
      </c>
      <c r="B974" s="13"/>
      <c r="C974" s="25"/>
      <c r="D974" s="26" t="str">
        <f aca="false">IF($C974="","",IFERROR(IF(INDEX(Bolalar!$B$5:$B$1804,MATCH($C974,Bolalar!$I$5:$I$1804,0))="","",INDEX(Bolalar!$B$5:$B$1804,MATCH($C974,Bolalar!$I$5:$I$1804,0))),""))</f>
        <v/>
      </c>
      <c r="E974" s="15" t="str">
        <f aca="false">IF($C974="","",IFERROR(IF(INDEX(Bolalar!$C$5:$C$1804,MATCH($C974,Bolalar!$I$5:$I$1804,0))="","",INDEX(Bolalar!$C$5:$C$1804,MATCH($C974,Bolalar!$I$5:$I$1804,0))),""))</f>
        <v/>
      </c>
      <c r="F974" s="24"/>
      <c r="G974" s="14" t="str">
        <f aca="false">IF(OR($E974="",$B974=""),"",INT(($B974-$E974)/365.25))</f>
        <v/>
      </c>
      <c r="H974" s="14" t="str">
        <f aca="false">IF($G974="","",IF($G974&lt;=5,"Ha","Yo'q"))</f>
        <v/>
      </c>
      <c r="I974" s="12"/>
      <c r="J974" s="12"/>
      <c r="K974" s="28" t="n">
        <f aca="false">IF(AND($C974&lt;&gt;"",$H974="Ha",$B974&gt;=Boshqaruv!$C$9,$B974&lt;=Boshqaruv!$C$10),IF(COUNTIFS($C$4:$C973,$C974,$H$4:$H973,"Ha",$B$4:$B973,"&gt;="&amp;Boshqaruv!$C$9,$B$4:$B973,"&lt;="&amp;Boshqaruv!$C$10)=0,1,0),0)</f>
        <v>0</v>
      </c>
    </row>
    <row r="975" customFormat="false" ht="15" hidden="false" customHeight="false" outlineLevel="0" collapsed="false">
      <c r="A975" s="8" t="n">
        <v>971</v>
      </c>
      <c r="B975" s="13"/>
      <c r="C975" s="25"/>
      <c r="D975" s="26" t="str">
        <f aca="false">IF($C975="","",IFERROR(IF(INDEX(Bolalar!$B$5:$B$1804,MATCH($C975,Bolalar!$I$5:$I$1804,0))="","",INDEX(Bolalar!$B$5:$B$1804,MATCH($C975,Bolalar!$I$5:$I$1804,0))),""))</f>
        <v/>
      </c>
      <c r="E975" s="15" t="str">
        <f aca="false">IF($C975="","",IFERROR(IF(INDEX(Bolalar!$C$5:$C$1804,MATCH($C975,Bolalar!$I$5:$I$1804,0))="","",INDEX(Bolalar!$C$5:$C$1804,MATCH($C975,Bolalar!$I$5:$I$1804,0))),""))</f>
        <v/>
      </c>
      <c r="F975" s="24"/>
      <c r="G975" s="14" t="str">
        <f aca="false">IF(OR($E975="",$B975=""),"",INT(($B975-$E975)/365.25))</f>
        <v/>
      </c>
      <c r="H975" s="14" t="str">
        <f aca="false">IF($G975="","",IF($G975&lt;=5,"Ha","Yo'q"))</f>
        <v/>
      </c>
      <c r="I975" s="12"/>
      <c r="J975" s="12"/>
      <c r="K975" s="28" t="n">
        <f aca="false">IF(AND($C975&lt;&gt;"",$H975="Ha",$B975&gt;=Boshqaruv!$C$9,$B975&lt;=Boshqaruv!$C$10),IF(COUNTIFS($C$4:$C974,$C975,$H$4:$H974,"Ha",$B$4:$B974,"&gt;="&amp;Boshqaruv!$C$9,$B$4:$B974,"&lt;="&amp;Boshqaruv!$C$10)=0,1,0),0)</f>
        <v>0</v>
      </c>
    </row>
    <row r="976" customFormat="false" ht="15" hidden="false" customHeight="false" outlineLevel="0" collapsed="false">
      <c r="A976" s="8" t="n">
        <v>972</v>
      </c>
      <c r="B976" s="13"/>
      <c r="C976" s="25"/>
      <c r="D976" s="26" t="str">
        <f aca="false">IF($C976="","",IFERROR(IF(INDEX(Bolalar!$B$5:$B$1804,MATCH($C976,Bolalar!$I$5:$I$1804,0))="","",INDEX(Bolalar!$B$5:$B$1804,MATCH($C976,Bolalar!$I$5:$I$1804,0))),""))</f>
        <v/>
      </c>
      <c r="E976" s="15" t="str">
        <f aca="false">IF($C976="","",IFERROR(IF(INDEX(Bolalar!$C$5:$C$1804,MATCH($C976,Bolalar!$I$5:$I$1804,0))="","",INDEX(Bolalar!$C$5:$C$1804,MATCH($C976,Bolalar!$I$5:$I$1804,0))),""))</f>
        <v/>
      </c>
      <c r="F976" s="24"/>
      <c r="G976" s="14" t="str">
        <f aca="false">IF(OR($E976="",$B976=""),"",INT(($B976-$E976)/365.25))</f>
        <v/>
      </c>
      <c r="H976" s="14" t="str">
        <f aca="false">IF($G976="","",IF($G976&lt;=5,"Ha","Yo'q"))</f>
        <v/>
      </c>
      <c r="I976" s="12"/>
      <c r="J976" s="12"/>
      <c r="K976" s="28" t="n">
        <f aca="false">IF(AND($C976&lt;&gt;"",$H976="Ha",$B976&gt;=Boshqaruv!$C$9,$B976&lt;=Boshqaruv!$C$10),IF(COUNTIFS($C$4:$C975,$C976,$H$4:$H975,"Ha",$B$4:$B975,"&gt;="&amp;Boshqaruv!$C$9,$B$4:$B975,"&lt;="&amp;Boshqaruv!$C$10)=0,1,0),0)</f>
        <v>0</v>
      </c>
    </row>
    <row r="977" customFormat="false" ht="15" hidden="false" customHeight="false" outlineLevel="0" collapsed="false">
      <c r="A977" s="8" t="n">
        <v>973</v>
      </c>
      <c r="B977" s="13"/>
      <c r="C977" s="25"/>
      <c r="D977" s="26" t="str">
        <f aca="false">IF($C977="","",IFERROR(IF(INDEX(Bolalar!$B$5:$B$1804,MATCH($C977,Bolalar!$I$5:$I$1804,0))="","",INDEX(Bolalar!$B$5:$B$1804,MATCH($C977,Bolalar!$I$5:$I$1804,0))),""))</f>
        <v/>
      </c>
      <c r="E977" s="15" t="str">
        <f aca="false">IF($C977="","",IFERROR(IF(INDEX(Bolalar!$C$5:$C$1804,MATCH($C977,Bolalar!$I$5:$I$1804,0))="","",INDEX(Bolalar!$C$5:$C$1804,MATCH($C977,Bolalar!$I$5:$I$1804,0))),""))</f>
        <v/>
      </c>
      <c r="F977" s="24"/>
      <c r="G977" s="14" t="str">
        <f aca="false">IF(OR($E977="",$B977=""),"",INT(($B977-$E977)/365.25))</f>
        <v/>
      </c>
      <c r="H977" s="14" t="str">
        <f aca="false">IF($G977="","",IF($G977&lt;=5,"Ha","Yo'q"))</f>
        <v/>
      </c>
      <c r="I977" s="12"/>
      <c r="J977" s="12"/>
      <c r="K977" s="28" t="n">
        <f aca="false">IF(AND($C977&lt;&gt;"",$H977="Ha",$B977&gt;=Boshqaruv!$C$9,$B977&lt;=Boshqaruv!$C$10),IF(COUNTIFS($C$4:$C976,$C977,$H$4:$H976,"Ha",$B$4:$B976,"&gt;="&amp;Boshqaruv!$C$9,$B$4:$B976,"&lt;="&amp;Boshqaruv!$C$10)=0,1,0),0)</f>
        <v>0</v>
      </c>
    </row>
    <row r="978" customFormat="false" ht="15" hidden="false" customHeight="false" outlineLevel="0" collapsed="false">
      <c r="A978" s="8" t="n">
        <v>974</v>
      </c>
      <c r="B978" s="13"/>
      <c r="C978" s="25"/>
      <c r="D978" s="26" t="str">
        <f aca="false">IF($C978="","",IFERROR(IF(INDEX(Bolalar!$B$5:$B$1804,MATCH($C978,Bolalar!$I$5:$I$1804,0))="","",INDEX(Bolalar!$B$5:$B$1804,MATCH($C978,Bolalar!$I$5:$I$1804,0))),""))</f>
        <v/>
      </c>
      <c r="E978" s="15" t="str">
        <f aca="false">IF($C978="","",IFERROR(IF(INDEX(Bolalar!$C$5:$C$1804,MATCH($C978,Bolalar!$I$5:$I$1804,0))="","",INDEX(Bolalar!$C$5:$C$1804,MATCH($C978,Bolalar!$I$5:$I$1804,0))),""))</f>
        <v/>
      </c>
      <c r="F978" s="24"/>
      <c r="G978" s="14" t="str">
        <f aca="false">IF(OR($E978="",$B978=""),"",INT(($B978-$E978)/365.25))</f>
        <v/>
      </c>
      <c r="H978" s="14" t="str">
        <f aca="false">IF($G978="","",IF($G978&lt;=5,"Ha","Yo'q"))</f>
        <v/>
      </c>
      <c r="I978" s="12"/>
      <c r="J978" s="12"/>
      <c r="K978" s="28" t="n">
        <f aca="false">IF(AND($C978&lt;&gt;"",$H978="Ha",$B978&gt;=Boshqaruv!$C$9,$B978&lt;=Boshqaruv!$C$10),IF(COUNTIFS($C$4:$C977,$C978,$H$4:$H977,"Ha",$B$4:$B977,"&gt;="&amp;Boshqaruv!$C$9,$B$4:$B977,"&lt;="&amp;Boshqaruv!$C$10)=0,1,0),0)</f>
        <v>0</v>
      </c>
    </row>
    <row r="979" customFormat="false" ht="15" hidden="false" customHeight="false" outlineLevel="0" collapsed="false">
      <c r="A979" s="8" t="n">
        <v>975</v>
      </c>
      <c r="B979" s="13"/>
      <c r="C979" s="25"/>
      <c r="D979" s="26" t="str">
        <f aca="false">IF($C979="","",IFERROR(IF(INDEX(Bolalar!$B$5:$B$1804,MATCH($C979,Bolalar!$I$5:$I$1804,0))="","",INDEX(Bolalar!$B$5:$B$1804,MATCH($C979,Bolalar!$I$5:$I$1804,0))),""))</f>
        <v/>
      </c>
      <c r="E979" s="15" t="str">
        <f aca="false">IF($C979="","",IFERROR(IF(INDEX(Bolalar!$C$5:$C$1804,MATCH($C979,Bolalar!$I$5:$I$1804,0))="","",INDEX(Bolalar!$C$5:$C$1804,MATCH($C979,Bolalar!$I$5:$I$1804,0))),""))</f>
        <v/>
      </c>
      <c r="F979" s="24"/>
      <c r="G979" s="14" t="str">
        <f aca="false">IF(OR($E979="",$B979=""),"",INT(($B979-$E979)/365.25))</f>
        <v/>
      </c>
      <c r="H979" s="14" t="str">
        <f aca="false">IF($G979="","",IF($G979&lt;=5,"Ha","Yo'q"))</f>
        <v/>
      </c>
      <c r="I979" s="12"/>
      <c r="J979" s="12"/>
      <c r="K979" s="28" t="n">
        <f aca="false">IF(AND($C979&lt;&gt;"",$H979="Ha",$B979&gt;=Boshqaruv!$C$9,$B979&lt;=Boshqaruv!$C$10),IF(COUNTIFS($C$4:$C978,$C979,$H$4:$H978,"Ha",$B$4:$B978,"&gt;="&amp;Boshqaruv!$C$9,$B$4:$B978,"&lt;="&amp;Boshqaruv!$C$10)=0,1,0),0)</f>
        <v>0</v>
      </c>
    </row>
    <row r="980" customFormat="false" ht="15" hidden="false" customHeight="false" outlineLevel="0" collapsed="false">
      <c r="A980" s="8" t="n">
        <v>976</v>
      </c>
      <c r="B980" s="13"/>
      <c r="C980" s="25"/>
      <c r="D980" s="26" t="str">
        <f aca="false">IF($C980="","",IFERROR(IF(INDEX(Bolalar!$B$5:$B$1804,MATCH($C980,Bolalar!$I$5:$I$1804,0))="","",INDEX(Bolalar!$B$5:$B$1804,MATCH($C980,Bolalar!$I$5:$I$1804,0))),""))</f>
        <v/>
      </c>
      <c r="E980" s="15" t="str">
        <f aca="false">IF($C980="","",IFERROR(IF(INDEX(Bolalar!$C$5:$C$1804,MATCH($C980,Bolalar!$I$5:$I$1804,0))="","",INDEX(Bolalar!$C$5:$C$1804,MATCH($C980,Bolalar!$I$5:$I$1804,0))),""))</f>
        <v/>
      </c>
      <c r="F980" s="24"/>
      <c r="G980" s="14" t="str">
        <f aca="false">IF(OR($E980="",$B980=""),"",INT(($B980-$E980)/365.25))</f>
        <v/>
      </c>
      <c r="H980" s="14" t="str">
        <f aca="false">IF($G980="","",IF($G980&lt;=5,"Ha","Yo'q"))</f>
        <v/>
      </c>
      <c r="I980" s="12"/>
      <c r="J980" s="12"/>
      <c r="K980" s="28" t="n">
        <f aca="false">IF(AND($C980&lt;&gt;"",$H980="Ha",$B980&gt;=Boshqaruv!$C$9,$B980&lt;=Boshqaruv!$C$10),IF(COUNTIFS($C$4:$C979,$C980,$H$4:$H979,"Ha",$B$4:$B979,"&gt;="&amp;Boshqaruv!$C$9,$B$4:$B979,"&lt;="&amp;Boshqaruv!$C$10)=0,1,0),0)</f>
        <v>0</v>
      </c>
    </row>
    <row r="981" customFormat="false" ht="15" hidden="false" customHeight="false" outlineLevel="0" collapsed="false">
      <c r="A981" s="8" t="n">
        <v>977</v>
      </c>
      <c r="B981" s="13"/>
      <c r="C981" s="25"/>
      <c r="D981" s="26" t="str">
        <f aca="false">IF($C981="","",IFERROR(IF(INDEX(Bolalar!$B$5:$B$1804,MATCH($C981,Bolalar!$I$5:$I$1804,0))="","",INDEX(Bolalar!$B$5:$B$1804,MATCH($C981,Bolalar!$I$5:$I$1804,0))),""))</f>
        <v/>
      </c>
      <c r="E981" s="15" t="str">
        <f aca="false">IF($C981="","",IFERROR(IF(INDEX(Bolalar!$C$5:$C$1804,MATCH($C981,Bolalar!$I$5:$I$1804,0))="","",INDEX(Bolalar!$C$5:$C$1804,MATCH($C981,Bolalar!$I$5:$I$1804,0))),""))</f>
        <v/>
      </c>
      <c r="F981" s="24"/>
      <c r="G981" s="14" t="str">
        <f aca="false">IF(OR($E981="",$B981=""),"",INT(($B981-$E981)/365.25))</f>
        <v/>
      </c>
      <c r="H981" s="14" t="str">
        <f aca="false">IF($G981="","",IF($G981&lt;=5,"Ha","Yo'q"))</f>
        <v/>
      </c>
      <c r="I981" s="12"/>
      <c r="J981" s="12"/>
      <c r="K981" s="28" t="n">
        <f aca="false">IF(AND($C981&lt;&gt;"",$H981="Ha",$B981&gt;=Boshqaruv!$C$9,$B981&lt;=Boshqaruv!$C$10),IF(COUNTIFS($C$4:$C980,$C981,$H$4:$H980,"Ha",$B$4:$B980,"&gt;="&amp;Boshqaruv!$C$9,$B$4:$B980,"&lt;="&amp;Boshqaruv!$C$10)=0,1,0),0)</f>
        <v>0</v>
      </c>
    </row>
    <row r="982" customFormat="false" ht="15" hidden="false" customHeight="false" outlineLevel="0" collapsed="false">
      <c r="A982" s="8" t="n">
        <v>978</v>
      </c>
      <c r="B982" s="13"/>
      <c r="C982" s="25"/>
      <c r="D982" s="26" t="str">
        <f aca="false">IF($C982="","",IFERROR(IF(INDEX(Bolalar!$B$5:$B$1804,MATCH($C982,Bolalar!$I$5:$I$1804,0))="","",INDEX(Bolalar!$B$5:$B$1804,MATCH($C982,Bolalar!$I$5:$I$1804,0))),""))</f>
        <v/>
      </c>
      <c r="E982" s="15" t="str">
        <f aca="false">IF($C982="","",IFERROR(IF(INDEX(Bolalar!$C$5:$C$1804,MATCH($C982,Bolalar!$I$5:$I$1804,0))="","",INDEX(Bolalar!$C$5:$C$1804,MATCH($C982,Bolalar!$I$5:$I$1804,0))),""))</f>
        <v/>
      </c>
      <c r="F982" s="24"/>
      <c r="G982" s="14" t="str">
        <f aca="false">IF(OR($E982="",$B982=""),"",INT(($B982-$E982)/365.25))</f>
        <v/>
      </c>
      <c r="H982" s="14" t="str">
        <f aca="false">IF($G982="","",IF($G982&lt;=5,"Ha","Yo'q"))</f>
        <v/>
      </c>
      <c r="I982" s="12"/>
      <c r="J982" s="12"/>
      <c r="K982" s="28" t="n">
        <f aca="false">IF(AND($C982&lt;&gt;"",$H982="Ha",$B982&gt;=Boshqaruv!$C$9,$B982&lt;=Boshqaruv!$C$10),IF(COUNTIFS($C$4:$C981,$C982,$H$4:$H981,"Ha",$B$4:$B981,"&gt;="&amp;Boshqaruv!$C$9,$B$4:$B981,"&lt;="&amp;Boshqaruv!$C$10)=0,1,0),0)</f>
        <v>0</v>
      </c>
    </row>
    <row r="983" customFormat="false" ht="15" hidden="false" customHeight="false" outlineLevel="0" collapsed="false">
      <c r="A983" s="8" t="n">
        <v>979</v>
      </c>
      <c r="B983" s="13"/>
      <c r="C983" s="25"/>
      <c r="D983" s="26" t="str">
        <f aca="false">IF($C983="","",IFERROR(IF(INDEX(Bolalar!$B$5:$B$1804,MATCH($C983,Bolalar!$I$5:$I$1804,0))="","",INDEX(Bolalar!$B$5:$B$1804,MATCH($C983,Bolalar!$I$5:$I$1804,0))),""))</f>
        <v/>
      </c>
      <c r="E983" s="15" t="str">
        <f aca="false">IF($C983="","",IFERROR(IF(INDEX(Bolalar!$C$5:$C$1804,MATCH($C983,Bolalar!$I$5:$I$1804,0))="","",INDEX(Bolalar!$C$5:$C$1804,MATCH($C983,Bolalar!$I$5:$I$1804,0))),""))</f>
        <v/>
      </c>
      <c r="F983" s="24"/>
      <c r="G983" s="14" t="str">
        <f aca="false">IF(OR($E983="",$B983=""),"",INT(($B983-$E983)/365.25))</f>
        <v/>
      </c>
      <c r="H983" s="14" t="str">
        <f aca="false">IF($G983="","",IF($G983&lt;=5,"Ha","Yo'q"))</f>
        <v/>
      </c>
      <c r="I983" s="12"/>
      <c r="J983" s="12"/>
      <c r="K983" s="28" t="n">
        <f aca="false">IF(AND($C983&lt;&gt;"",$H983="Ha",$B983&gt;=Boshqaruv!$C$9,$B983&lt;=Boshqaruv!$C$10),IF(COUNTIFS($C$4:$C982,$C983,$H$4:$H982,"Ha",$B$4:$B982,"&gt;="&amp;Boshqaruv!$C$9,$B$4:$B982,"&lt;="&amp;Boshqaruv!$C$10)=0,1,0),0)</f>
        <v>0</v>
      </c>
    </row>
    <row r="984" customFormat="false" ht="15" hidden="false" customHeight="false" outlineLevel="0" collapsed="false">
      <c r="A984" s="8" t="n">
        <v>980</v>
      </c>
      <c r="B984" s="13"/>
      <c r="C984" s="25"/>
      <c r="D984" s="26" t="str">
        <f aca="false">IF($C984="","",IFERROR(IF(INDEX(Bolalar!$B$5:$B$1804,MATCH($C984,Bolalar!$I$5:$I$1804,0))="","",INDEX(Bolalar!$B$5:$B$1804,MATCH($C984,Bolalar!$I$5:$I$1804,0))),""))</f>
        <v/>
      </c>
      <c r="E984" s="15" t="str">
        <f aca="false">IF($C984="","",IFERROR(IF(INDEX(Bolalar!$C$5:$C$1804,MATCH($C984,Bolalar!$I$5:$I$1804,0))="","",INDEX(Bolalar!$C$5:$C$1804,MATCH($C984,Bolalar!$I$5:$I$1804,0))),""))</f>
        <v/>
      </c>
      <c r="F984" s="24"/>
      <c r="G984" s="14" t="str">
        <f aca="false">IF(OR($E984="",$B984=""),"",INT(($B984-$E984)/365.25))</f>
        <v/>
      </c>
      <c r="H984" s="14" t="str">
        <f aca="false">IF($G984="","",IF($G984&lt;=5,"Ha","Yo'q"))</f>
        <v/>
      </c>
      <c r="I984" s="12"/>
      <c r="J984" s="12"/>
      <c r="K984" s="28" t="n">
        <f aca="false">IF(AND($C984&lt;&gt;"",$H984="Ha",$B984&gt;=Boshqaruv!$C$9,$B984&lt;=Boshqaruv!$C$10),IF(COUNTIFS($C$4:$C983,$C984,$H$4:$H983,"Ha",$B$4:$B983,"&gt;="&amp;Boshqaruv!$C$9,$B$4:$B983,"&lt;="&amp;Boshqaruv!$C$10)=0,1,0),0)</f>
        <v>0</v>
      </c>
    </row>
    <row r="985" customFormat="false" ht="15" hidden="false" customHeight="false" outlineLevel="0" collapsed="false">
      <c r="A985" s="8" t="n">
        <v>981</v>
      </c>
      <c r="B985" s="13"/>
      <c r="C985" s="25"/>
      <c r="D985" s="26" t="str">
        <f aca="false">IF($C985="","",IFERROR(IF(INDEX(Bolalar!$B$5:$B$1804,MATCH($C985,Bolalar!$I$5:$I$1804,0))="","",INDEX(Bolalar!$B$5:$B$1804,MATCH($C985,Bolalar!$I$5:$I$1804,0))),""))</f>
        <v/>
      </c>
      <c r="E985" s="15" t="str">
        <f aca="false">IF($C985="","",IFERROR(IF(INDEX(Bolalar!$C$5:$C$1804,MATCH($C985,Bolalar!$I$5:$I$1804,0))="","",INDEX(Bolalar!$C$5:$C$1804,MATCH($C985,Bolalar!$I$5:$I$1804,0))),""))</f>
        <v/>
      </c>
      <c r="F985" s="24"/>
      <c r="G985" s="14" t="str">
        <f aca="false">IF(OR($E985="",$B985=""),"",INT(($B985-$E985)/365.25))</f>
        <v/>
      </c>
      <c r="H985" s="14" t="str">
        <f aca="false">IF($G985="","",IF($G985&lt;=5,"Ha","Yo'q"))</f>
        <v/>
      </c>
      <c r="I985" s="12"/>
      <c r="J985" s="12"/>
      <c r="K985" s="28" t="n">
        <f aca="false">IF(AND($C985&lt;&gt;"",$H985="Ha",$B985&gt;=Boshqaruv!$C$9,$B985&lt;=Boshqaruv!$C$10),IF(COUNTIFS($C$4:$C984,$C985,$H$4:$H984,"Ha",$B$4:$B984,"&gt;="&amp;Boshqaruv!$C$9,$B$4:$B984,"&lt;="&amp;Boshqaruv!$C$10)=0,1,0),0)</f>
        <v>0</v>
      </c>
    </row>
    <row r="986" customFormat="false" ht="15" hidden="false" customHeight="false" outlineLevel="0" collapsed="false">
      <c r="A986" s="8" t="n">
        <v>982</v>
      </c>
      <c r="B986" s="13"/>
      <c r="C986" s="25"/>
      <c r="D986" s="26" t="str">
        <f aca="false">IF($C986="","",IFERROR(IF(INDEX(Bolalar!$B$5:$B$1804,MATCH($C986,Bolalar!$I$5:$I$1804,0))="","",INDEX(Bolalar!$B$5:$B$1804,MATCH($C986,Bolalar!$I$5:$I$1804,0))),""))</f>
        <v/>
      </c>
      <c r="E986" s="15" t="str">
        <f aca="false">IF($C986="","",IFERROR(IF(INDEX(Bolalar!$C$5:$C$1804,MATCH($C986,Bolalar!$I$5:$I$1804,0))="","",INDEX(Bolalar!$C$5:$C$1804,MATCH($C986,Bolalar!$I$5:$I$1804,0))),""))</f>
        <v/>
      </c>
      <c r="F986" s="24"/>
      <c r="G986" s="14" t="str">
        <f aca="false">IF(OR($E986="",$B986=""),"",INT(($B986-$E986)/365.25))</f>
        <v/>
      </c>
      <c r="H986" s="14" t="str">
        <f aca="false">IF($G986="","",IF($G986&lt;=5,"Ha","Yo'q"))</f>
        <v/>
      </c>
      <c r="I986" s="12"/>
      <c r="J986" s="12"/>
      <c r="K986" s="28" t="n">
        <f aca="false">IF(AND($C986&lt;&gt;"",$H986="Ha",$B986&gt;=Boshqaruv!$C$9,$B986&lt;=Boshqaruv!$C$10),IF(COUNTIFS($C$4:$C985,$C986,$H$4:$H985,"Ha",$B$4:$B985,"&gt;="&amp;Boshqaruv!$C$9,$B$4:$B985,"&lt;="&amp;Boshqaruv!$C$10)=0,1,0),0)</f>
        <v>0</v>
      </c>
    </row>
    <row r="987" customFormat="false" ht="15" hidden="false" customHeight="false" outlineLevel="0" collapsed="false">
      <c r="A987" s="8" t="n">
        <v>983</v>
      </c>
      <c r="B987" s="13"/>
      <c r="C987" s="25"/>
      <c r="D987" s="26" t="str">
        <f aca="false">IF($C987="","",IFERROR(IF(INDEX(Bolalar!$B$5:$B$1804,MATCH($C987,Bolalar!$I$5:$I$1804,0))="","",INDEX(Bolalar!$B$5:$B$1804,MATCH($C987,Bolalar!$I$5:$I$1804,0))),""))</f>
        <v/>
      </c>
      <c r="E987" s="15" t="str">
        <f aca="false">IF($C987="","",IFERROR(IF(INDEX(Bolalar!$C$5:$C$1804,MATCH($C987,Bolalar!$I$5:$I$1804,0))="","",INDEX(Bolalar!$C$5:$C$1804,MATCH($C987,Bolalar!$I$5:$I$1804,0))),""))</f>
        <v/>
      </c>
      <c r="F987" s="24"/>
      <c r="G987" s="14" t="str">
        <f aca="false">IF(OR($E987="",$B987=""),"",INT(($B987-$E987)/365.25))</f>
        <v/>
      </c>
      <c r="H987" s="14" t="str">
        <f aca="false">IF($G987="","",IF($G987&lt;=5,"Ha","Yo'q"))</f>
        <v/>
      </c>
      <c r="I987" s="12"/>
      <c r="J987" s="12"/>
      <c r="K987" s="28" t="n">
        <f aca="false">IF(AND($C987&lt;&gt;"",$H987="Ha",$B987&gt;=Boshqaruv!$C$9,$B987&lt;=Boshqaruv!$C$10),IF(COUNTIFS($C$4:$C986,$C987,$H$4:$H986,"Ha",$B$4:$B986,"&gt;="&amp;Boshqaruv!$C$9,$B$4:$B986,"&lt;="&amp;Boshqaruv!$C$10)=0,1,0),0)</f>
        <v>0</v>
      </c>
    </row>
    <row r="988" customFormat="false" ht="15" hidden="false" customHeight="false" outlineLevel="0" collapsed="false">
      <c r="A988" s="8" t="n">
        <v>984</v>
      </c>
      <c r="B988" s="13"/>
      <c r="C988" s="25"/>
      <c r="D988" s="26" t="str">
        <f aca="false">IF($C988="","",IFERROR(IF(INDEX(Bolalar!$B$5:$B$1804,MATCH($C988,Bolalar!$I$5:$I$1804,0))="","",INDEX(Bolalar!$B$5:$B$1804,MATCH($C988,Bolalar!$I$5:$I$1804,0))),""))</f>
        <v/>
      </c>
      <c r="E988" s="15" t="str">
        <f aca="false">IF($C988="","",IFERROR(IF(INDEX(Bolalar!$C$5:$C$1804,MATCH($C988,Bolalar!$I$5:$I$1804,0))="","",INDEX(Bolalar!$C$5:$C$1804,MATCH($C988,Bolalar!$I$5:$I$1804,0))),""))</f>
        <v/>
      </c>
      <c r="F988" s="24"/>
      <c r="G988" s="14" t="str">
        <f aca="false">IF(OR($E988="",$B988=""),"",INT(($B988-$E988)/365.25))</f>
        <v/>
      </c>
      <c r="H988" s="14" t="str">
        <f aca="false">IF($G988="","",IF($G988&lt;=5,"Ha","Yo'q"))</f>
        <v/>
      </c>
      <c r="I988" s="12"/>
      <c r="J988" s="12"/>
      <c r="K988" s="28" t="n">
        <f aca="false">IF(AND($C988&lt;&gt;"",$H988="Ha",$B988&gt;=Boshqaruv!$C$9,$B988&lt;=Boshqaruv!$C$10),IF(COUNTIFS($C$4:$C987,$C988,$H$4:$H987,"Ha",$B$4:$B987,"&gt;="&amp;Boshqaruv!$C$9,$B$4:$B987,"&lt;="&amp;Boshqaruv!$C$10)=0,1,0),0)</f>
        <v>0</v>
      </c>
    </row>
    <row r="989" customFormat="false" ht="15" hidden="false" customHeight="false" outlineLevel="0" collapsed="false">
      <c r="A989" s="8" t="n">
        <v>985</v>
      </c>
      <c r="B989" s="13"/>
      <c r="C989" s="25"/>
      <c r="D989" s="26" t="str">
        <f aca="false">IF($C989="","",IFERROR(IF(INDEX(Bolalar!$B$5:$B$1804,MATCH($C989,Bolalar!$I$5:$I$1804,0))="","",INDEX(Bolalar!$B$5:$B$1804,MATCH($C989,Bolalar!$I$5:$I$1804,0))),""))</f>
        <v/>
      </c>
      <c r="E989" s="15" t="str">
        <f aca="false">IF($C989="","",IFERROR(IF(INDEX(Bolalar!$C$5:$C$1804,MATCH($C989,Bolalar!$I$5:$I$1804,0))="","",INDEX(Bolalar!$C$5:$C$1804,MATCH($C989,Bolalar!$I$5:$I$1804,0))),""))</f>
        <v/>
      </c>
      <c r="F989" s="24"/>
      <c r="G989" s="14" t="str">
        <f aca="false">IF(OR($E989="",$B989=""),"",INT(($B989-$E989)/365.25))</f>
        <v/>
      </c>
      <c r="H989" s="14" t="str">
        <f aca="false">IF($G989="","",IF($G989&lt;=5,"Ha","Yo'q"))</f>
        <v/>
      </c>
      <c r="I989" s="12"/>
      <c r="J989" s="12"/>
      <c r="K989" s="28" t="n">
        <f aca="false">IF(AND($C989&lt;&gt;"",$H989="Ha",$B989&gt;=Boshqaruv!$C$9,$B989&lt;=Boshqaruv!$C$10),IF(COUNTIFS($C$4:$C988,$C989,$H$4:$H988,"Ha",$B$4:$B988,"&gt;="&amp;Boshqaruv!$C$9,$B$4:$B988,"&lt;="&amp;Boshqaruv!$C$10)=0,1,0),0)</f>
        <v>0</v>
      </c>
    </row>
    <row r="990" customFormat="false" ht="15" hidden="false" customHeight="false" outlineLevel="0" collapsed="false">
      <c r="A990" s="8" t="n">
        <v>986</v>
      </c>
      <c r="B990" s="13"/>
      <c r="C990" s="25"/>
      <c r="D990" s="26" t="str">
        <f aca="false">IF($C990="","",IFERROR(IF(INDEX(Bolalar!$B$5:$B$1804,MATCH($C990,Bolalar!$I$5:$I$1804,0))="","",INDEX(Bolalar!$B$5:$B$1804,MATCH($C990,Bolalar!$I$5:$I$1804,0))),""))</f>
        <v/>
      </c>
      <c r="E990" s="15" t="str">
        <f aca="false">IF($C990="","",IFERROR(IF(INDEX(Bolalar!$C$5:$C$1804,MATCH($C990,Bolalar!$I$5:$I$1804,0))="","",INDEX(Bolalar!$C$5:$C$1804,MATCH($C990,Bolalar!$I$5:$I$1804,0))),""))</f>
        <v/>
      </c>
      <c r="F990" s="24"/>
      <c r="G990" s="14" t="str">
        <f aca="false">IF(OR($E990="",$B990=""),"",INT(($B990-$E990)/365.25))</f>
        <v/>
      </c>
      <c r="H990" s="14" t="str">
        <f aca="false">IF($G990="","",IF($G990&lt;=5,"Ha","Yo'q"))</f>
        <v/>
      </c>
      <c r="I990" s="12"/>
      <c r="J990" s="12"/>
      <c r="K990" s="28" t="n">
        <f aca="false">IF(AND($C990&lt;&gt;"",$H990="Ha",$B990&gt;=Boshqaruv!$C$9,$B990&lt;=Boshqaruv!$C$10),IF(COUNTIFS($C$4:$C989,$C990,$H$4:$H989,"Ha",$B$4:$B989,"&gt;="&amp;Boshqaruv!$C$9,$B$4:$B989,"&lt;="&amp;Boshqaruv!$C$10)=0,1,0),0)</f>
        <v>0</v>
      </c>
    </row>
    <row r="991" customFormat="false" ht="15" hidden="false" customHeight="false" outlineLevel="0" collapsed="false">
      <c r="A991" s="8" t="n">
        <v>987</v>
      </c>
      <c r="B991" s="13"/>
      <c r="C991" s="25"/>
      <c r="D991" s="26" t="str">
        <f aca="false">IF($C991="","",IFERROR(IF(INDEX(Bolalar!$B$5:$B$1804,MATCH($C991,Bolalar!$I$5:$I$1804,0))="","",INDEX(Bolalar!$B$5:$B$1804,MATCH($C991,Bolalar!$I$5:$I$1804,0))),""))</f>
        <v/>
      </c>
      <c r="E991" s="15" t="str">
        <f aca="false">IF($C991="","",IFERROR(IF(INDEX(Bolalar!$C$5:$C$1804,MATCH($C991,Bolalar!$I$5:$I$1804,0))="","",INDEX(Bolalar!$C$5:$C$1804,MATCH($C991,Bolalar!$I$5:$I$1804,0))),""))</f>
        <v/>
      </c>
      <c r="F991" s="24"/>
      <c r="G991" s="14" t="str">
        <f aca="false">IF(OR($E991="",$B991=""),"",INT(($B991-$E991)/365.25))</f>
        <v/>
      </c>
      <c r="H991" s="14" t="str">
        <f aca="false">IF($G991="","",IF($G991&lt;=5,"Ha","Yo'q"))</f>
        <v/>
      </c>
      <c r="I991" s="12"/>
      <c r="J991" s="12"/>
      <c r="K991" s="28" t="n">
        <f aca="false">IF(AND($C991&lt;&gt;"",$H991="Ha",$B991&gt;=Boshqaruv!$C$9,$B991&lt;=Boshqaruv!$C$10),IF(COUNTIFS($C$4:$C990,$C991,$H$4:$H990,"Ha",$B$4:$B990,"&gt;="&amp;Boshqaruv!$C$9,$B$4:$B990,"&lt;="&amp;Boshqaruv!$C$10)=0,1,0),0)</f>
        <v>0</v>
      </c>
    </row>
    <row r="992" customFormat="false" ht="15" hidden="false" customHeight="false" outlineLevel="0" collapsed="false">
      <c r="A992" s="8" t="n">
        <v>988</v>
      </c>
      <c r="B992" s="13"/>
      <c r="C992" s="25"/>
      <c r="D992" s="26" t="str">
        <f aca="false">IF($C992="","",IFERROR(IF(INDEX(Bolalar!$B$5:$B$1804,MATCH($C992,Bolalar!$I$5:$I$1804,0))="","",INDEX(Bolalar!$B$5:$B$1804,MATCH($C992,Bolalar!$I$5:$I$1804,0))),""))</f>
        <v/>
      </c>
      <c r="E992" s="15" t="str">
        <f aca="false">IF($C992="","",IFERROR(IF(INDEX(Bolalar!$C$5:$C$1804,MATCH($C992,Bolalar!$I$5:$I$1804,0))="","",INDEX(Bolalar!$C$5:$C$1804,MATCH($C992,Bolalar!$I$5:$I$1804,0))),""))</f>
        <v/>
      </c>
      <c r="F992" s="24"/>
      <c r="G992" s="14" t="str">
        <f aca="false">IF(OR($E992="",$B992=""),"",INT(($B992-$E992)/365.25))</f>
        <v/>
      </c>
      <c r="H992" s="14" t="str">
        <f aca="false">IF($G992="","",IF($G992&lt;=5,"Ha","Yo'q"))</f>
        <v/>
      </c>
      <c r="I992" s="12"/>
      <c r="J992" s="12"/>
      <c r="K992" s="28" t="n">
        <f aca="false">IF(AND($C992&lt;&gt;"",$H992="Ha",$B992&gt;=Boshqaruv!$C$9,$B992&lt;=Boshqaruv!$C$10),IF(COUNTIFS($C$4:$C991,$C992,$H$4:$H991,"Ha",$B$4:$B991,"&gt;="&amp;Boshqaruv!$C$9,$B$4:$B991,"&lt;="&amp;Boshqaruv!$C$10)=0,1,0),0)</f>
        <v>0</v>
      </c>
    </row>
    <row r="993" customFormat="false" ht="15" hidden="false" customHeight="false" outlineLevel="0" collapsed="false">
      <c r="A993" s="8" t="n">
        <v>989</v>
      </c>
      <c r="B993" s="13"/>
      <c r="C993" s="25"/>
      <c r="D993" s="26" t="str">
        <f aca="false">IF($C993="","",IFERROR(IF(INDEX(Bolalar!$B$5:$B$1804,MATCH($C993,Bolalar!$I$5:$I$1804,0))="","",INDEX(Bolalar!$B$5:$B$1804,MATCH($C993,Bolalar!$I$5:$I$1804,0))),""))</f>
        <v/>
      </c>
      <c r="E993" s="15" t="str">
        <f aca="false">IF($C993="","",IFERROR(IF(INDEX(Bolalar!$C$5:$C$1804,MATCH($C993,Bolalar!$I$5:$I$1804,0))="","",INDEX(Bolalar!$C$5:$C$1804,MATCH($C993,Bolalar!$I$5:$I$1804,0))),""))</f>
        <v/>
      </c>
      <c r="F993" s="24"/>
      <c r="G993" s="14" t="str">
        <f aca="false">IF(OR($E993="",$B993=""),"",INT(($B993-$E993)/365.25))</f>
        <v/>
      </c>
      <c r="H993" s="14" t="str">
        <f aca="false">IF($G993="","",IF($G993&lt;=5,"Ha","Yo'q"))</f>
        <v/>
      </c>
      <c r="I993" s="12"/>
      <c r="J993" s="12"/>
      <c r="K993" s="28" t="n">
        <f aca="false">IF(AND($C993&lt;&gt;"",$H993="Ha",$B993&gt;=Boshqaruv!$C$9,$B993&lt;=Boshqaruv!$C$10),IF(COUNTIFS($C$4:$C992,$C993,$H$4:$H992,"Ha",$B$4:$B992,"&gt;="&amp;Boshqaruv!$C$9,$B$4:$B992,"&lt;="&amp;Boshqaruv!$C$10)=0,1,0),0)</f>
        <v>0</v>
      </c>
    </row>
    <row r="994" customFormat="false" ht="15" hidden="false" customHeight="false" outlineLevel="0" collapsed="false">
      <c r="A994" s="8" t="n">
        <v>990</v>
      </c>
      <c r="B994" s="13"/>
      <c r="C994" s="25"/>
      <c r="D994" s="26" t="str">
        <f aca="false">IF($C994="","",IFERROR(IF(INDEX(Bolalar!$B$5:$B$1804,MATCH($C994,Bolalar!$I$5:$I$1804,0))="","",INDEX(Bolalar!$B$5:$B$1804,MATCH($C994,Bolalar!$I$5:$I$1804,0))),""))</f>
        <v/>
      </c>
      <c r="E994" s="15" t="str">
        <f aca="false">IF($C994="","",IFERROR(IF(INDEX(Bolalar!$C$5:$C$1804,MATCH($C994,Bolalar!$I$5:$I$1804,0))="","",INDEX(Bolalar!$C$5:$C$1804,MATCH($C994,Bolalar!$I$5:$I$1804,0))),""))</f>
        <v/>
      </c>
      <c r="F994" s="24"/>
      <c r="G994" s="14" t="str">
        <f aca="false">IF(OR($E994="",$B994=""),"",INT(($B994-$E994)/365.25))</f>
        <v/>
      </c>
      <c r="H994" s="14" t="str">
        <f aca="false">IF($G994="","",IF($G994&lt;=5,"Ha","Yo'q"))</f>
        <v/>
      </c>
      <c r="I994" s="12"/>
      <c r="J994" s="12"/>
      <c r="K994" s="28" t="n">
        <f aca="false">IF(AND($C994&lt;&gt;"",$H994="Ha",$B994&gt;=Boshqaruv!$C$9,$B994&lt;=Boshqaruv!$C$10),IF(COUNTIFS($C$4:$C993,$C994,$H$4:$H993,"Ha",$B$4:$B993,"&gt;="&amp;Boshqaruv!$C$9,$B$4:$B993,"&lt;="&amp;Boshqaruv!$C$10)=0,1,0),0)</f>
        <v>0</v>
      </c>
    </row>
    <row r="995" customFormat="false" ht="15" hidden="false" customHeight="false" outlineLevel="0" collapsed="false">
      <c r="A995" s="8" t="n">
        <v>991</v>
      </c>
      <c r="B995" s="13"/>
      <c r="C995" s="25"/>
      <c r="D995" s="26" t="str">
        <f aca="false">IF($C995="","",IFERROR(IF(INDEX(Bolalar!$B$5:$B$1804,MATCH($C995,Bolalar!$I$5:$I$1804,0))="","",INDEX(Bolalar!$B$5:$B$1804,MATCH($C995,Bolalar!$I$5:$I$1804,0))),""))</f>
        <v/>
      </c>
      <c r="E995" s="15" t="str">
        <f aca="false">IF($C995="","",IFERROR(IF(INDEX(Bolalar!$C$5:$C$1804,MATCH($C995,Bolalar!$I$5:$I$1804,0))="","",INDEX(Bolalar!$C$5:$C$1804,MATCH($C995,Bolalar!$I$5:$I$1804,0))),""))</f>
        <v/>
      </c>
      <c r="F995" s="24"/>
      <c r="G995" s="14" t="str">
        <f aca="false">IF(OR($E995="",$B995=""),"",INT(($B995-$E995)/365.25))</f>
        <v/>
      </c>
      <c r="H995" s="14" t="str">
        <f aca="false">IF($G995="","",IF($G995&lt;=5,"Ha","Yo'q"))</f>
        <v/>
      </c>
      <c r="I995" s="12"/>
      <c r="J995" s="12"/>
      <c r="K995" s="28" t="n">
        <f aca="false">IF(AND($C995&lt;&gt;"",$H995="Ha",$B995&gt;=Boshqaruv!$C$9,$B995&lt;=Boshqaruv!$C$10),IF(COUNTIFS($C$4:$C994,$C995,$H$4:$H994,"Ha",$B$4:$B994,"&gt;="&amp;Boshqaruv!$C$9,$B$4:$B994,"&lt;="&amp;Boshqaruv!$C$10)=0,1,0),0)</f>
        <v>0</v>
      </c>
    </row>
    <row r="996" customFormat="false" ht="15" hidden="false" customHeight="false" outlineLevel="0" collapsed="false">
      <c r="A996" s="8" t="n">
        <v>992</v>
      </c>
      <c r="B996" s="13"/>
      <c r="C996" s="25"/>
      <c r="D996" s="26" t="str">
        <f aca="false">IF($C996="","",IFERROR(IF(INDEX(Bolalar!$B$5:$B$1804,MATCH($C996,Bolalar!$I$5:$I$1804,0))="","",INDEX(Bolalar!$B$5:$B$1804,MATCH($C996,Bolalar!$I$5:$I$1804,0))),""))</f>
        <v/>
      </c>
      <c r="E996" s="15" t="str">
        <f aca="false">IF($C996="","",IFERROR(IF(INDEX(Bolalar!$C$5:$C$1804,MATCH($C996,Bolalar!$I$5:$I$1804,0))="","",INDEX(Bolalar!$C$5:$C$1804,MATCH($C996,Bolalar!$I$5:$I$1804,0))),""))</f>
        <v/>
      </c>
      <c r="F996" s="24"/>
      <c r="G996" s="14" t="str">
        <f aca="false">IF(OR($E996="",$B996=""),"",INT(($B996-$E996)/365.25))</f>
        <v/>
      </c>
      <c r="H996" s="14" t="str">
        <f aca="false">IF($G996="","",IF($G996&lt;=5,"Ha","Yo'q"))</f>
        <v/>
      </c>
      <c r="I996" s="12"/>
      <c r="J996" s="12"/>
      <c r="K996" s="28" t="n">
        <f aca="false">IF(AND($C996&lt;&gt;"",$H996="Ha",$B996&gt;=Boshqaruv!$C$9,$B996&lt;=Boshqaruv!$C$10),IF(COUNTIFS($C$4:$C995,$C996,$H$4:$H995,"Ha",$B$4:$B995,"&gt;="&amp;Boshqaruv!$C$9,$B$4:$B995,"&lt;="&amp;Boshqaruv!$C$10)=0,1,0),0)</f>
        <v>0</v>
      </c>
    </row>
    <row r="997" customFormat="false" ht="15" hidden="false" customHeight="false" outlineLevel="0" collapsed="false">
      <c r="A997" s="8" t="n">
        <v>993</v>
      </c>
      <c r="B997" s="13"/>
      <c r="C997" s="25"/>
      <c r="D997" s="26" t="str">
        <f aca="false">IF($C997="","",IFERROR(IF(INDEX(Bolalar!$B$5:$B$1804,MATCH($C997,Bolalar!$I$5:$I$1804,0))="","",INDEX(Bolalar!$B$5:$B$1804,MATCH($C997,Bolalar!$I$5:$I$1804,0))),""))</f>
        <v/>
      </c>
      <c r="E997" s="15" t="str">
        <f aca="false">IF($C997="","",IFERROR(IF(INDEX(Bolalar!$C$5:$C$1804,MATCH($C997,Bolalar!$I$5:$I$1804,0))="","",INDEX(Bolalar!$C$5:$C$1804,MATCH($C997,Bolalar!$I$5:$I$1804,0))),""))</f>
        <v/>
      </c>
      <c r="F997" s="24"/>
      <c r="G997" s="14" t="str">
        <f aca="false">IF(OR($E997="",$B997=""),"",INT(($B997-$E997)/365.25))</f>
        <v/>
      </c>
      <c r="H997" s="14" t="str">
        <f aca="false">IF($G997="","",IF($G997&lt;=5,"Ha","Yo'q"))</f>
        <v/>
      </c>
      <c r="I997" s="12"/>
      <c r="J997" s="12"/>
      <c r="K997" s="28" t="n">
        <f aca="false">IF(AND($C997&lt;&gt;"",$H997="Ha",$B997&gt;=Boshqaruv!$C$9,$B997&lt;=Boshqaruv!$C$10),IF(COUNTIFS($C$4:$C996,$C997,$H$4:$H996,"Ha",$B$4:$B996,"&gt;="&amp;Boshqaruv!$C$9,$B$4:$B996,"&lt;="&amp;Boshqaruv!$C$10)=0,1,0),0)</f>
        <v>0</v>
      </c>
    </row>
    <row r="998" customFormat="false" ht="15" hidden="false" customHeight="false" outlineLevel="0" collapsed="false">
      <c r="A998" s="8" t="n">
        <v>994</v>
      </c>
      <c r="B998" s="13"/>
      <c r="C998" s="25"/>
      <c r="D998" s="26" t="str">
        <f aca="false">IF($C998="","",IFERROR(IF(INDEX(Bolalar!$B$5:$B$1804,MATCH($C998,Bolalar!$I$5:$I$1804,0))="","",INDEX(Bolalar!$B$5:$B$1804,MATCH($C998,Bolalar!$I$5:$I$1804,0))),""))</f>
        <v/>
      </c>
      <c r="E998" s="15" t="str">
        <f aca="false">IF($C998="","",IFERROR(IF(INDEX(Bolalar!$C$5:$C$1804,MATCH($C998,Bolalar!$I$5:$I$1804,0))="","",INDEX(Bolalar!$C$5:$C$1804,MATCH($C998,Bolalar!$I$5:$I$1804,0))),""))</f>
        <v/>
      </c>
      <c r="F998" s="24"/>
      <c r="G998" s="14" t="str">
        <f aca="false">IF(OR($E998="",$B998=""),"",INT(($B998-$E998)/365.25))</f>
        <v/>
      </c>
      <c r="H998" s="14" t="str">
        <f aca="false">IF($G998="","",IF($G998&lt;=5,"Ha","Yo'q"))</f>
        <v/>
      </c>
      <c r="I998" s="12"/>
      <c r="J998" s="12"/>
      <c r="K998" s="28" t="n">
        <f aca="false">IF(AND($C998&lt;&gt;"",$H998="Ha",$B998&gt;=Boshqaruv!$C$9,$B998&lt;=Boshqaruv!$C$10),IF(COUNTIFS($C$4:$C997,$C998,$H$4:$H997,"Ha",$B$4:$B997,"&gt;="&amp;Boshqaruv!$C$9,$B$4:$B997,"&lt;="&amp;Boshqaruv!$C$10)=0,1,0),0)</f>
        <v>0</v>
      </c>
    </row>
    <row r="999" customFormat="false" ht="15" hidden="false" customHeight="false" outlineLevel="0" collapsed="false">
      <c r="A999" s="8" t="n">
        <v>995</v>
      </c>
      <c r="B999" s="13"/>
      <c r="C999" s="25"/>
      <c r="D999" s="26" t="str">
        <f aca="false">IF($C999="","",IFERROR(IF(INDEX(Bolalar!$B$5:$B$1804,MATCH($C999,Bolalar!$I$5:$I$1804,0))="","",INDEX(Bolalar!$B$5:$B$1804,MATCH($C999,Bolalar!$I$5:$I$1804,0))),""))</f>
        <v/>
      </c>
      <c r="E999" s="15" t="str">
        <f aca="false">IF($C999="","",IFERROR(IF(INDEX(Bolalar!$C$5:$C$1804,MATCH($C999,Bolalar!$I$5:$I$1804,0))="","",INDEX(Bolalar!$C$5:$C$1804,MATCH($C999,Bolalar!$I$5:$I$1804,0))),""))</f>
        <v/>
      </c>
      <c r="F999" s="24"/>
      <c r="G999" s="14" t="str">
        <f aca="false">IF(OR($E999="",$B999=""),"",INT(($B999-$E999)/365.25))</f>
        <v/>
      </c>
      <c r="H999" s="14" t="str">
        <f aca="false">IF($G999="","",IF($G999&lt;=5,"Ha","Yo'q"))</f>
        <v/>
      </c>
      <c r="I999" s="12"/>
      <c r="J999" s="12"/>
      <c r="K999" s="28" t="n">
        <f aca="false">IF(AND($C999&lt;&gt;"",$H999="Ha",$B999&gt;=Boshqaruv!$C$9,$B999&lt;=Boshqaruv!$C$10),IF(COUNTIFS($C$4:$C998,$C999,$H$4:$H998,"Ha",$B$4:$B998,"&gt;="&amp;Boshqaruv!$C$9,$B$4:$B998,"&lt;="&amp;Boshqaruv!$C$10)=0,1,0),0)</f>
        <v>0</v>
      </c>
    </row>
    <row r="1000" customFormat="false" ht="15" hidden="false" customHeight="false" outlineLevel="0" collapsed="false">
      <c r="A1000" s="8" t="n">
        <v>996</v>
      </c>
      <c r="B1000" s="13"/>
      <c r="C1000" s="25"/>
      <c r="D1000" s="26" t="str">
        <f aca="false">IF($C1000="","",IFERROR(IF(INDEX(Bolalar!$B$5:$B$1804,MATCH($C1000,Bolalar!$I$5:$I$1804,0))="","",INDEX(Bolalar!$B$5:$B$1804,MATCH($C1000,Bolalar!$I$5:$I$1804,0))),""))</f>
        <v/>
      </c>
      <c r="E1000" s="15" t="str">
        <f aca="false">IF($C1000="","",IFERROR(IF(INDEX(Bolalar!$C$5:$C$1804,MATCH($C1000,Bolalar!$I$5:$I$1804,0))="","",INDEX(Bolalar!$C$5:$C$1804,MATCH($C1000,Bolalar!$I$5:$I$1804,0))),""))</f>
        <v/>
      </c>
      <c r="F1000" s="24"/>
      <c r="G1000" s="14" t="str">
        <f aca="false">IF(OR($E1000="",$B1000=""),"",INT(($B1000-$E1000)/365.25))</f>
        <v/>
      </c>
      <c r="H1000" s="14" t="str">
        <f aca="false">IF($G1000="","",IF($G1000&lt;=5,"Ha","Yo'q"))</f>
        <v/>
      </c>
      <c r="I1000" s="12"/>
      <c r="J1000" s="12"/>
      <c r="K1000" s="28" t="n">
        <f aca="false">IF(AND($C1000&lt;&gt;"",$H1000="Ha",$B1000&gt;=Boshqaruv!$C$9,$B1000&lt;=Boshqaruv!$C$10),IF(COUNTIFS($C$4:$C999,$C1000,$H$4:$H999,"Ha",$B$4:$B999,"&gt;="&amp;Boshqaruv!$C$9,$B$4:$B999,"&lt;="&amp;Boshqaruv!$C$10)=0,1,0),0)</f>
        <v>0</v>
      </c>
    </row>
    <row r="1001" customFormat="false" ht="15" hidden="false" customHeight="false" outlineLevel="0" collapsed="false">
      <c r="A1001" s="8" t="n">
        <v>997</v>
      </c>
      <c r="B1001" s="13"/>
      <c r="C1001" s="25"/>
      <c r="D1001" s="26" t="str">
        <f aca="false">IF($C1001="","",IFERROR(IF(INDEX(Bolalar!$B$5:$B$1804,MATCH($C1001,Bolalar!$I$5:$I$1804,0))="","",INDEX(Bolalar!$B$5:$B$1804,MATCH($C1001,Bolalar!$I$5:$I$1804,0))),""))</f>
        <v/>
      </c>
      <c r="E1001" s="15" t="str">
        <f aca="false">IF($C1001="","",IFERROR(IF(INDEX(Bolalar!$C$5:$C$1804,MATCH($C1001,Bolalar!$I$5:$I$1804,0))="","",INDEX(Bolalar!$C$5:$C$1804,MATCH($C1001,Bolalar!$I$5:$I$1804,0))),""))</f>
        <v/>
      </c>
      <c r="F1001" s="24"/>
      <c r="G1001" s="14" t="str">
        <f aca="false">IF(OR($E1001="",$B1001=""),"",INT(($B1001-$E1001)/365.25))</f>
        <v/>
      </c>
      <c r="H1001" s="14" t="str">
        <f aca="false">IF($G1001="","",IF($G1001&lt;=5,"Ha","Yo'q"))</f>
        <v/>
      </c>
      <c r="I1001" s="12"/>
      <c r="J1001" s="12"/>
      <c r="K1001" s="28" t="n">
        <f aca="false">IF(AND($C1001&lt;&gt;"",$H1001="Ha",$B1001&gt;=Boshqaruv!$C$9,$B1001&lt;=Boshqaruv!$C$10),IF(COUNTIFS($C$4:$C1000,$C1001,$H$4:$H1000,"Ha",$B$4:$B1000,"&gt;="&amp;Boshqaruv!$C$9,$B$4:$B1000,"&lt;="&amp;Boshqaruv!$C$10)=0,1,0),0)</f>
        <v>0</v>
      </c>
    </row>
    <row r="1002" customFormat="false" ht="15" hidden="false" customHeight="false" outlineLevel="0" collapsed="false">
      <c r="A1002" s="8" t="n">
        <v>998</v>
      </c>
      <c r="B1002" s="13"/>
      <c r="C1002" s="25"/>
      <c r="D1002" s="26" t="str">
        <f aca="false">IF($C1002="","",IFERROR(IF(INDEX(Bolalar!$B$5:$B$1804,MATCH($C1002,Bolalar!$I$5:$I$1804,0))="","",INDEX(Bolalar!$B$5:$B$1804,MATCH($C1002,Bolalar!$I$5:$I$1804,0))),""))</f>
        <v/>
      </c>
      <c r="E1002" s="15" t="str">
        <f aca="false">IF($C1002="","",IFERROR(IF(INDEX(Bolalar!$C$5:$C$1804,MATCH($C1002,Bolalar!$I$5:$I$1804,0))="","",INDEX(Bolalar!$C$5:$C$1804,MATCH($C1002,Bolalar!$I$5:$I$1804,0))),""))</f>
        <v/>
      </c>
      <c r="F1002" s="24"/>
      <c r="G1002" s="14" t="str">
        <f aca="false">IF(OR($E1002="",$B1002=""),"",INT(($B1002-$E1002)/365.25))</f>
        <v/>
      </c>
      <c r="H1002" s="14" t="str">
        <f aca="false">IF($G1002="","",IF($G1002&lt;=5,"Ha","Yo'q"))</f>
        <v/>
      </c>
      <c r="I1002" s="12"/>
      <c r="J1002" s="12"/>
      <c r="K1002" s="28" t="n">
        <f aca="false">IF(AND($C1002&lt;&gt;"",$H1002="Ha",$B1002&gt;=Boshqaruv!$C$9,$B1002&lt;=Boshqaruv!$C$10),IF(COUNTIFS($C$4:$C1001,$C1002,$H$4:$H1001,"Ha",$B$4:$B1001,"&gt;="&amp;Boshqaruv!$C$9,$B$4:$B1001,"&lt;="&amp;Boshqaruv!$C$10)=0,1,0),0)</f>
        <v>0</v>
      </c>
    </row>
    <row r="1003" customFormat="false" ht="15" hidden="false" customHeight="false" outlineLevel="0" collapsed="false">
      <c r="A1003" s="8" t="n">
        <v>999</v>
      </c>
      <c r="B1003" s="13"/>
      <c r="C1003" s="25"/>
      <c r="D1003" s="26" t="str">
        <f aca="false">IF($C1003="","",IFERROR(IF(INDEX(Bolalar!$B$5:$B$1804,MATCH($C1003,Bolalar!$I$5:$I$1804,0))="","",INDEX(Bolalar!$B$5:$B$1804,MATCH($C1003,Bolalar!$I$5:$I$1804,0))),""))</f>
        <v/>
      </c>
      <c r="E1003" s="15" t="str">
        <f aca="false">IF($C1003="","",IFERROR(IF(INDEX(Bolalar!$C$5:$C$1804,MATCH($C1003,Bolalar!$I$5:$I$1804,0))="","",INDEX(Bolalar!$C$5:$C$1804,MATCH($C1003,Bolalar!$I$5:$I$1804,0))),""))</f>
        <v/>
      </c>
      <c r="F1003" s="24"/>
      <c r="G1003" s="14" t="str">
        <f aca="false">IF(OR($E1003="",$B1003=""),"",INT(($B1003-$E1003)/365.25))</f>
        <v/>
      </c>
      <c r="H1003" s="14" t="str">
        <f aca="false">IF($G1003="","",IF($G1003&lt;=5,"Ha","Yo'q"))</f>
        <v/>
      </c>
      <c r="I1003" s="12"/>
      <c r="J1003" s="12"/>
      <c r="K1003" s="28" t="n">
        <f aca="false">IF(AND($C1003&lt;&gt;"",$H1003="Ha",$B1003&gt;=Boshqaruv!$C$9,$B1003&lt;=Boshqaruv!$C$10),IF(COUNTIFS($C$4:$C1002,$C1003,$H$4:$H1002,"Ha",$B$4:$B1002,"&gt;="&amp;Boshqaruv!$C$9,$B$4:$B1002,"&lt;="&amp;Boshqaruv!$C$10)=0,1,0),0)</f>
        <v>0</v>
      </c>
    </row>
    <row r="1004" customFormat="false" ht="15" hidden="false" customHeight="false" outlineLevel="0" collapsed="false">
      <c r="A1004" s="8" t="n">
        <v>1000</v>
      </c>
      <c r="B1004" s="13"/>
      <c r="C1004" s="25"/>
      <c r="D1004" s="26" t="str">
        <f aca="false">IF($C1004="","",IFERROR(IF(INDEX(Bolalar!$B$5:$B$1804,MATCH($C1004,Bolalar!$I$5:$I$1804,0))="","",INDEX(Bolalar!$B$5:$B$1804,MATCH($C1004,Bolalar!$I$5:$I$1804,0))),""))</f>
        <v/>
      </c>
      <c r="E1004" s="15" t="str">
        <f aca="false">IF($C1004="","",IFERROR(IF(INDEX(Bolalar!$C$5:$C$1804,MATCH($C1004,Bolalar!$I$5:$I$1804,0))="","",INDEX(Bolalar!$C$5:$C$1804,MATCH($C1004,Bolalar!$I$5:$I$1804,0))),""))</f>
        <v/>
      </c>
      <c r="F1004" s="24"/>
      <c r="G1004" s="14" t="str">
        <f aca="false">IF(OR($E1004="",$B1004=""),"",INT(($B1004-$E1004)/365.25))</f>
        <v/>
      </c>
      <c r="H1004" s="14" t="str">
        <f aca="false">IF($G1004="","",IF($G1004&lt;=5,"Ha","Yo'q"))</f>
        <v/>
      </c>
      <c r="I1004" s="12"/>
      <c r="J1004" s="12"/>
      <c r="K1004" s="28" t="n">
        <f aca="false">IF(AND($C1004&lt;&gt;"",$H1004="Ha",$B1004&gt;=Boshqaruv!$C$9,$B1004&lt;=Boshqaruv!$C$10),IF(COUNTIFS($C$4:$C1003,$C1004,$H$4:$H1003,"Ha",$B$4:$B1003,"&gt;="&amp;Boshqaruv!$C$9,$B$4:$B1003,"&lt;="&amp;Boshqaruv!$C$10)=0,1,0),0)</f>
        <v>0</v>
      </c>
    </row>
    <row r="1005" customFormat="false" ht="15" hidden="false" customHeight="false" outlineLevel="0" collapsed="false">
      <c r="A1005" s="8" t="n">
        <v>1001</v>
      </c>
      <c r="B1005" s="13"/>
      <c r="C1005" s="25"/>
      <c r="D1005" s="26" t="str">
        <f aca="false">IF($C1005="","",IFERROR(IF(INDEX(Bolalar!$B$5:$B$1804,MATCH($C1005,Bolalar!$I$5:$I$1804,0))="","",INDEX(Bolalar!$B$5:$B$1804,MATCH($C1005,Bolalar!$I$5:$I$1804,0))),""))</f>
        <v/>
      </c>
      <c r="E1005" s="15" t="str">
        <f aca="false">IF($C1005="","",IFERROR(IF(INDEX(Bolalar!$C$5:$C$1804,MATCH($C1005,Bolalar!$I$5:$I$1804,0))="","",INDEX(Bolalar!$C$5:$C$1804,MATCH($C1005,Bolalar!$I$5:$I$1804,0))),""))</f>
        <v/>
      </c>
      <c r="F1005" s="24"/>
      <c r="G1005" s="14" t="str">
        <f aca="false">IF(OR($E1005="",$B1005=""),"",INT(($B1005-$E1005)/365.25))</f>
        <v/>
      </c>
      <c r="H1005" s="14" t="str">
        <f aca="false">IF($G1005="","",IF($G1005&lt;=5,"Ha","Yo'q"))</f>
        <v/>
      </c>
      <c r="I1005" s="12"/>
      <c r="J1005" s="12"/>
      <c r="K1005" s="28" t="n">
        <f aca="false">IF(AND($C1005&lt;&gt;"",$H1005="Ha",$B1005&gt;=Boshqaruv!$C$9,$B1005&lt;=Boshqaruv!$C$10),IF(COUNTIFS($C$4:$C1004,$C1005,$H$4:$H1004,"Ha",$B$4:$B1004,"&gt;="&amp;Boshqaruv!$C$9,$B$4:$B1004,"&lt;="&amp;Boshqaruv!$C$10)=0,1,0),0)</f>
        <v>0</v>
      </c>
    </row>
    <row r="1006" customFormat="false" ht="15" hidden="false" customHeight="false" outlineLevel="0" collapsed="false">
      <c r="A1006" s="8" t="n">
        <v>1002</v>
      </c>
      <c r="B1006" s="13"/>
      <c r="C1006" s="25"/>
      <c r="D1006" s="26" t="str">
        <f aca="false">IF($C1006="","",IFERROR(IF(INDEX(Bolalar!$B$5:$B$1804,MATCH($C1006,Bolalar!$I$5:$I$1804,0))="","",INDEX(Bolalar!$B$5:$B$1804,MATCH($C1006,Bolalar!$I$5:$I$1804,0))),""))</f>
        <v/>
      </c>
      <c r="E1006" s="15" t="str">
        <f aca="false">IF($C1006="","",IFERROR(IF(INDEX(Bolalar!$C$5:$C$1804,MATCH($C1006,Bolalar!$I$5:$I$1804,0))="","",INDEX(Bolalar!$C$5:$C$1804,MATCH($C1006,Bolalar!$I$5:$I$1804,0))),""))</f>
        <v/>
      </c>
      <c r="F1006" s="24"/>
      <c r="G1006" s="14" t="str">
        <f aca="false">IF(OR($E1006="",$B1006=""),"",INT(($B1006-$E1006)/365.25))</f>
        <v/>
      </c>
      <c r="H1006" s="14" t="str">
        <f aca="false">IF($G1006="","",IF($G1006&lt;=5,"Ha","Yo'q"))</f>
        <v/>
      </c>
      <c r="I1006" s="12"/>
      <c r="J1006" s="12"/>
      <c r="K1006" s="28" t="n">
        <f aca="false">IF(AND($C1006&lt;&gt;"",$H1006="Ha",$B1006&gt;=Boshqaruv!$C$9,$B1006&lt;=Boshqaruv!$C$10),IF(COUNTIFS($C$4:$C1005,$C1006,$H$4:$H1005,"Ha",$B$4:$B1005,"&gt;="&amp;Boshqaruv!$C$9,$B$4:$B1005,"&lt;="&amp;Boshqaruv!$C$10)=0,1,0),0)</f>
        <v>0</v>
      </c>
    </row>
    <row r="1007" customFormat="false" ht="15" hidden="false" customHeight="false" outlineLevel="0" collapsed="false">
      <c r="A1007" s="8" t="n">
        <v>1003</v>
      </c>
      <c r="B1007" s="13"/>
      <c r="C1007" s="25"/>
      <c r="D1007" s="26" t="str">
        <f aca="false">IF($C1007="","",IFERROR(IF(INDEX(Bolalar!$B$5:$B$1804,MATCH($C1007,Bolalar!$I$5:$I$1804,0))="","",INDEX(Bolalar!$B$5:$B$1804,MATCH($C1007,Bolalar!$I$5:$I$1804,0))),""))</f>
        <v/>
      </c>
      <c r="E1007" s="15" t="str">
        <f aca="false">IF($C1007="","",IFERROR(IF(INDEX(Bolalar!$C$5:$C$1804,MATCH($C1007,Bolalar!$I$5:$I$1804,0))="","",INDEX(Bolalar!$C$5:$C$1804,MATCH($C1007,Bolalar!$I$5:$I$1804,0))),""))</f>
        <v/>
      </c>
      <c r="F1007" s="24"/>
      <c r="G1007" s="14" t="str">
        <f aca="false">IF(OR($E1007="",$B1007=""),"",INT(($B1007-$E1007)/365.25))</f>
        <v/>
      </c>
      <c r="H1007" s="14" t="str">
        <f aca="false">IF($G1007="","",IF($G1007&lt;=5,"Ha","Yo'q"))</f>
        <v/>
      </c>
      <c r="I1007" s="12"/>
      <c r="J1007" s="12"/>
      <c r="K1007" s="28" t="n">
        <f aca="false">IF(AND($C1007&lt;&gt;"",$H1007="Ha",$B1007&gt;=Boshqaruv!$C$9,$B1007&lt;=Boshqaruv!$C$10),IF(COUNTIFS($C$4:$C1006,$C1007,$H$4:$H1006,"Ha",$B$4:$B1006,"&gt;="&amp;Boshqaruv!$C$9,$B$4:$B1006,"&lt;="&amp;Boshqaruv!$C$10)=0,1,0),0)</f>
        <v>0</v>
      </c>
    </row>
    <row r="1008" customFormat="false" ht="15" hidden="false" customHeight="false" outlineLevel="0" collapsed="false">
      <c r="A1008" s="8" t="n">
        <v>1004</v>
      </c>
      <c r="B1008" s="13"/>
      <c r="C1008" s="25"/>
      <c r="D1008" s="26" t="str">
        <f aca="false">IF($C1008="","",IFERROR(IF(INDEX(Bolalar!$B$5:$B$1804,MATCH($C1008,Bolalar!$I$5:$I$1804,0))="","",INDEX(Bolalar!$B$5:$B$1804,MATCH($C1008,Bolalar!$I$5:$I$1804,0))),""))</f>
        <v/>
      </c>
      <c r="E1008" s="15" t="str">
        <f aca="false">IF($C1008="","",IFERROR(IF(INDEX(Bolalar!$C$5:$C$1804,MATCH($C1008,Bolalar!$I$5:$I$1804,0))="","",INDEX(Bolalar!$C$5:$C$1804,MATCH($C1008,Bolalar!$I$5:$I$1804,0))),""))</f>
        <v/>
      </c>
      <c r="F1008" s="24"/>
      <c r="G1008" s="14" t="str">
        <f aca="false">IF(OR($E1008="",$B1008=""),"",INT(($B1008-$E1008)/365.25))</f>
        <v/>
      </c>
      <c r="H1008" s="14" t="str">
        <f aca="false">IF($G1008="","",IF($G1008&lt;=5,"Ha","Yo'q"))</f>
        <v/>
      </c>
      <c r="I1008" s="12"/>
      <c r="J1008" s="12"/>
      <c r="K1008" s="28" t="n">
        <f aca="false">IF(AND($C1008&lt;&gt;"",$H1008="Ha",$B1008&gt;=Boshqaruv!$C$9,$B1008&lt;=Boshqaruv!$C$10),IF(COUNTIFS($C$4:$C1007,$C1008,$H$4:$H1007,"Ha",$B$4:$B1007,"&gt;="&amp;Boshqaruv!$C$9,$B$4:$B1007,"&lt;="&amp;Boshqaruv!$C$10)=0,1,0),0)</f>
        <v>0</v>
      </c>
    </row>
    <row r="1009" customFormat="false" ht="15" hidden="false" customHeight="false" outlineLevel="0" collapsed="false">
      <c r="A1009" s="8" t="n">
        <v>1005</v>
      </c>
      <c r="B1009" s="13"/>
      <c r="C1009" s="25"/>
      <c r="D1009" s="26" t="str">
        <f aca="false">IF($C1009="","",IFERROR(IF(INDEX(Bolalar!$B$5:$B$1804,MATCH($C1009,Bolalar!$I$5:$I$1804,0))="","",INDEX(Bolalar!$B$5:$B$1804,MATCH($C1009,Bolalar!$I$5:$I$1804,0))),""))</f>
        <v/>
      </c>
      <c r="E1009" s="15" t="str">
        <f aca="false">IF($C1009="","",IFERROR(IF(INDEX(Bolalar!$C$5:$C$1804,MATCH($C1009,Bolalar!$I$5:$I$1804,0))="","",INDEX(Bolalar!$C$5:$C$1804,MATCH($C1009,Bolalar!$I$5:$I$1804,0))),""))</f>
        <v/>
      </c>
      <c r="F1009" s="24"/>
      <c r="G1009" s="14" t="str">
        <f aca="false">IF(OR($E1009="",$B1009=""),"",INT(($B1009-$E1009)/365.25))</f>
        <v/>
      </c>
      <c r="H1009" s="14" t="str">
        <f aca="false">IF($G1009="","",IF($G1009&lt;=5,"Ha","Yo'q"))</f>
        <v/>
      </c>
      <c r="I1009" s="12"/>
      <c r="J1009" s="12"/>
      <c r="K1009" s="28" t="n">
        <f aca="false">IF(AND($C1009&lt;&gt;"",$H1009="Ha",$B1009&gt;=Boshqaruv!$C$9,$B1009&lt;=Boshqaruv!$C$10),IF(COUNTIFS($C$4:$C1008,$C1009,$H$4:$H1008,"Ha",$B$4:$B1008,"&gt;="&amp;Boshqaruv!$C$9,$B$4:$B1008,"&lt;="&amp;Boshqaruv!$C$10)=0,1,0),0)</f>
        <v>0</v>
      </c>
    </row>
    <row r="1010" customFormat="false" ht="15" hidden="false" customHeight="false" outlineLevel="0" collapsed="false">
      <c r="A1010" s="8" t="n">
        <v>1006</v>
      </c>
      <c r="B1010" s="13"/>
      <c r="C1010" s="25"/>
      <c r="D1010" s="26" t="str">
        <f aca="false">IF($C1010="","",IFERROR(IF(INDEX(Bolalar!$B$5:$B$1804,MATCH($C1010,Bolalar!$I$5:$I$1804,0))="","",INDEX(Bolalar!$B$5:$B$1804,MATCH($C1010,Bolalar!$I$5:$I$1804,0))),""))</f>
        <v/>
      </c>
      <c r="E1010" s="15" t="str">
        <f aca="false">IF($C1010="","",IFERROR(IF(INDEX(Bolalar!$C$5:$C$1804,MATCH($C1010,Bolalar!$I$5:$I$1804,0))="","",INDEX(Bolalar!$C$5:$C$1804,MATCH($C1010,Bolalar!$I$5:$I$1804,0))),""))</f>
        <v/>
      </c>
      <c r="F1010" s="24"/>
      <c r="G1010" s="14" t="str">
        <f aca="false">IF(OR($E1010="",$B1010=""),"",INT(($B1010-$E1010)/365.25))</f>
        <v/>
      </c>
      <c r="H1010" s="14" t="str">
        <f aca="false">IF($G1010="","",IF($G1010&lt;=5,"Ha","Yo'q"))</f>
        <v/>
      </c>
      <c r="I1010" s="12"/>
      <c r="J1010" s="12"/>
      <c r="K1010" s="28" t="n">
        <f aca="false">IF(AND($C1010&lt;&gt;"",$H1010="Ha",$B1010&gt;=Boshqaruv!$C$9,$B1010&lt;=Boshqaruv!$C$10),IF(COUNTIFS($C$4:$C1009,$C1010,$H$4:$H1009,"Ha",$B$4:$B1009,"&gt;="&amp;Boshqaruv!$C$9,$B$4:$B1009,"&lt;="&amp;Boshqaruv!$C$10)=0,1,0),0)</f>
        <v>0</v>
      </c>
    </row>
    <row r="1011" customFormat="false" ht="15" hidden="false" customHeight="false" outlineLevel="0" collapsed="false">
      <c r="A1011" s="8" t="n">
        <v>1007</v>
      </c>
      <c r="B1011" s="13"/>
      <c r="C1011" s="25"/>
      <c r="D1011" s="26" t="str">
        <f aca="false">IF($C1011="","",IFERROR(IF(INDEX(Bolalar!$B$5:$B$1804,MATCH($C1011,Bolalar!$I$5:$I$1804,0))="","",INDEX(Bolalar!$B$5:$B$1804,MATCH($C1011,Bolalar!$I$5:$I$1804,0))),""))</f>
        <v/>
      </c>
      <c r="E1011" s="15" t="str">
        <f aca="false">IF($C1011="","",IFERROR(IF(INDEX(Bolalar!$C$5:$C$1804,MATCH($C1011,Bolalar!$I$5:$I$1804,0))="","",INDEX(Bolalar!$C$5:$C$1804,MATCH($C1011,Bolalar!$I$5:$I$1804,0))),""))</f>
        <v/>
      </c>
      <c r="F1011" s="24"/>
      <c r="G1011" s="14" t="str">
        <f aca="false">IF(OR($E1011="",$B1011=""),"",INT(($B1011-$E1011)/365.25))</f>
        <v/>
      </c>
      <c r="H1011" s="14" t="str">
        <f aca="false">IF($G1011="","",IF($G1011&lt;=5,"Ha","Yo'q"))</f>
        <v/>
      </c>
      <c r="I1011" s="12"/>
      <c r="J1011" s="12"/>
      <c r="K1011" s="28" t="n">
        <f aca="false">IF(AND($C1011&lt;&gt;"",$H1011="Ha",$B1011&gt;=Boshqaruv!$C$9,$B1011&lt;=Boshqaruv!$C$10),IF(COUNTIFS($C$4:$C1010,$C1011,$H$4:$H1010,"Ha",$B$4:$B1010,"&gt;="&amp;Boshqaruv!$C$9,$B$4:$B1010,"&lt;="&amp;Boshqaruv!$C$10)=0,1,0),0)</f>
        <v>0</v>
      </c>
    </row>
    <row r="1012" customFormat="false" ht="15" hidden="false" customHeight="false" outlineLevel="0" collapsed="false">
      <c r="A1012" s="8" t="n">
        <v>1008</v>
      </c>
      <c r="B1012" s="13"/>
      <c r="C1012" s="25"/>
      <c r="D1012" s="26" t="str">
        <f aca="false">IF($C1012="","",IFERROR(IF(INDEX(Bolalar!$B$5:$B$1804,MATCH($C1012,Bolalar!$I$5:$I$1804,0))="","",INDEX(Bolalar!$B$5:$B$1804,MATCH($C1012,Bolalar!$I$5:$I$1804,0))),""))</f>
        <v/>
      </c>
      <c r="E1012" s="15" t="str">
        <f aca="false">IF($C1012="","",IFERROR(IF(INDEX(Bolalar!$C$5:$C$1804,MATCH($C1012,Bolalar!$I$5:$I$1804,0))="","",INDEX(Bolalar!$C$5:$C$1804,MATCH($C1012,Bolalar!$I$5:$I$1804,0))),""))</f>
        <v/>
      </c>
      <c r="F1012" s="24"/>
      <c r="G1012" s="14" t="str">
        <f aca="false">IF(OR($E1012="",$B1012=""),"",INT(($B1012-$E1012)/365.25))</f>
        <v/>
      </c>
      <c r="H1012" s="14" t="str">
        <f aca="false">IF($G1012="","",IF($G1012&lt;=5,"Ha","Yo'q"))</f>
        <v/>
      </c>
      <c r="I1012" s="12"/>
      <c r="J1012" s="12"/>
      <c r="K1012" s="28" t="n">
        <f aca="false">IF(AND($C1012&lt;&gt;"",$H1012="Ha",$B1012&gt;=Boshqaruv!$C$9,$B1012&lt;=Boshqaruv!$C$10),IF(COUNTIFS($C$4:$C1011,$C1012,$H$4:$H1011,"Ha",$B$4:$B1011,"&gt;="&amp;Boshqaruv!$C$9,$B$4:$B1011,"&lt;="&amp;Boshqaruv!$C$10)=0,1,0),0)</f>
        <v>0</v>
      </c>
    </row>
    <row r="1013" customFormat="false" ht="15" hidden="false" customHeight="false" outlineLevel="0" collapsed="false">
      <c r="A1013" s="8" t="n">
        <v>1009</v>
      </c>
      <c r="B1013" s="13"/>
      <c r="C1013" s="25"/>
      <c r="D1013" s="26" t="str">
        <f aca="false">IF($C1013="","",IFERROR(IF(INDEX(Bolalar!$B$5:$B$1804,MATCH($C1013,Bolalar!$I$5:$I$1804,0))="","",INDEX(Bolalar!$B$5:$B$1804,MATCH($C1013,Bolalar!$I$5:$I$1804,0))),""))</f>
        <v/>
      </c>
      <c r="E1013" s="15" t="str">
        <f aca="false">IF($C1013="","",IFERROR(IF(INDEX(Bolalar!$C$5:$C$1804,MATCH($C1013,Bolalar!$I$5:$I$1804,0))="","",INDEX(Bolalar!$C$5:$C$1804,MATCH($C1013,Bolalar!$I$5:$I$1804,0))),""))</f>
        <v/>
      </c>
      <c r="F1013" s="24"/>
      <c r="G1013" s="14" t="str">
        <f aca="false">IF(OR($E1013="",$B1013=""),"",INT(($B1013-$E1013)/365.25))</f>
        <v/>
      </c>
      <c r="H1013" s="14" t="str">
        <f aca="false">IF($G1013="","",IF($G1013&lt;=5,"Ha","Yo'q"))</f>
        <v/>
      </c>
      <c r="I1013" s="12"/>
      <c r="J1013" s="12"/>
      <c r="K1013" s="28" t="n">
        <f aca="false">IF(AND($C1013&lt;&gt;"",$H1013="Ha",$B1013&gt;=Boshqaruv!$C$9,$B1013&lt;=Boshqaruv!$C$10),IF(COUNTIFS($C$4:$C1012,$C1013,$H$4:$H1012,"Ha",$B$4:$B1012,"&gt;="&amp;Boshqaruv!$C$9,$B$4:$B1012,"&lt;="&amp;Boshqaruv!$C$10)=0,1,0),0)</f>
        <v>0</v>
      </c>
    </row>
    <row r="1014" customFormat="false" ht="15" hidden="false" customHeight="false" outlineLevel="0" collapsed="false">
      <c r="A1014" s="8" t="n">
        <v>1010</v>
      </c>
      <c r="B1014" s="13"/>
      <c r="C1014" s="25"/>
      <c r="D1014" s="26" t="str">
        <f aca="false">IF($C1014="","",IFERROR(IF(INDEX(Bolalar!$B$5:$B$1804,MATCH($C1014,Bolalar!$I$5:$I$1804,0))="","",INDEX(Bolalar!$B$5:$B$1804,MATCH($C1014,Bolalar!$I$5:$I$1804,0))),""))</f>
        <v/>
      </c>
      <c r="E1014" s="15" t="str">
        <f aca="false">IF($C1014="","",IFERROR(IF(INDEX(Bolalar!$C$5:$C$1804,MATCH($C1014,Bolalar!$I$5:$I$1804,0))="","",INDEX(Bolalar!$C$5:$C$1804,MATCH($C1014,Bolalar!$I$5:$I$1804,0))),""))</f>
        <v/>
      </c>
      <c r="F1014" s="24"/>
      <c r="G1014" s="14" t="str">
        <f aca="false">IF(OR($E1014="",$B1014=""),"",INT(($B1014-$E1014)/365.25))</f>
        <v/>
      </c>
      <c r="H1014" s="14" t="str">
        <f aca="false">IF($G1014="","",IF($G1014&lt;=5,"Ha","Yo'q"))</f>
        <v/>
      </c>
      <c r="I1014" s="12"/>
      <c r="J1014" s="12"/>
      <c r="K1014" s="28" t="n">
        <f aca="false">IF(AND($C1014&lt;&gt;"",$H1014="Ha",$B1014&gt;=Boshqaruv!$C$9,$B1014&lt;=Boshqaruv!$C$10),IF(COUNTIFS($C$4:$C1013,$C1014,$H$4:$H1013,"Ha",$B$4:$B1013,"&gt;="&amp;Boshqaruv!$C$9,$B$4:$B1013,"&lt;="&amp;Boshqaruv!$C$10)=0,1,0),0)</f>
        <v>0</v>
      </c>
    </row>
    <row r="1015" customFormat="false" ht="15" hidden="false" customHeight="false" outlineLevel="0" collapsed="false">
      <c r="A1015" s="8" t="n">
        <v>1011</v>
      </c>
      <c r="B1015" s="13"/>
      <c r="C1015" s="25"/>
      <c r="D1015" s="26" t="str">
        <f aca="false">IF($C1015="","",IFERROR(IF(INDEX(Bolalar!$B$5:$B$1804,MATCH($C1015,Bolalar!$I$5:$I$1804,0))="","",INDEX(Bolalar!$B$5:$B$1804,MATCH($C1015,Bolalar!$I$5:$I$1804,0))),""))</f>
        <v/>
      </c>
      <c r="E1015" s="15" t="str">
        <f aca="false">IF($C1015="","",IFERROR(IF(INDEX(Bolalar!$C$5:$C$1804,MATCH($C1015,Bolalar!$I$5:$I$1804,0))="","",INDEX(Bolalar!$C$5:$C$1804,MATCH($C1015,Bolalar!$I$5:$I$1804,0))),""))</f>
        <v/>
      </c>
      <c r="F1015" s="24"/>
      <c r="G1015" s="14" t="str">
        <f aca="false">IF(OR($E1015="",$B1015=""),"",INT(($B1015-$E1015)/365.25))</f>
        <v/>
      </c>
      <c r="H1015" s="14" t="str">
        <f aca="false">IF($G1015="","",IF($G1015&lt;=5,"Ha","Yo'q"))</f>
        <v/>
      </c>
      <c r="I1015" s="12"/>
      <c r="J1015" s="12"/>
      <c r="K1015" s="28" t="n">
        <f aca="false">IF(AND($C1015&lt;&gt;"",$H1015="Ha",$B1015&gt;=Boshqaruv!$C$9,$B1015&lt;=Boshqaruv!$C$10),IF(COUNTIFS($C$4:$C1014,$C1015,$H$4:$H1014,"Ha",$B$4:$B1014,"&gt;="&amp;Boshqaruv!$C$9,$B$4:$B1014,"&lt;="&amp;Boshqaruv!$C$10)=0,1,0),0)</f>
        <v>0</v>
      </c>
    </row>
    <row r="1016" customFormat="false" ht="15" hidden="false" customHeight="false" outlineLevel="0" collapsed="false">
      <c r="A1016" s="8" t="n">
        <v>1012</v>
      </c>
      <c r="B1016" s="13"/>
      <c r="C1016" s="25"/>
      <c r="D1016" s="26" t="str">
        <f aca="false">IF($C1016="","",IFERROR(IF(INDEX(Bolalar!$B$5:$B$1804,MATCH($C1016,Bolalar!$I$5:$I$1804,0))="","",INDEX(Bolalar!$B$5:$B$1804,MATCH($C1016,Bolalar!$I$5:$I$1804,0))),""))</f>
        <v/>
      </c>
      <c r="E1016" s="15" t="str">
        <f aca="false">IF($C1016="","",IFERROR(IF(INDEX(Bolalar!$C$5:$C$1804,MATCH($C1016,Bolalar!$I$5:$I$1804,0))="","",INDEX(Bolalar!$C$5:$C$1804,MATCH($C1016,Bolalar!$I$5:$I$1804,0))),""))</f>
        <v/>
      </c>
      <c r="F1016" s="24"/>
      <c r="G1016" s="14" t="str">
        <f aca="false">IF(OR($E1016="",$B1016=""),"",INT(($B1016-$E1016)/365.25))</f>
        <v/>
      </c>
      <c r="H1016" s="14" t="str">
        <f aca="false">IF($G1016="","",IF($G1016&lt;=5,"Ha","Yo'q"))</f>
        <v/>
      </c>
      <c r="I1016" s="12"/>
      <c r="J1016" s="12"/>
      <c r="K1016" s="28" t="n">
        <f aca="false">IF(AND($C1016&lt;&gt;"",$H1016="Ha",$B1016&gt;=Boshqaruv!$C$9,$B1016&lt;=Boshqaruv!$C$10),IF(COUNTIFS($C$4:$C1015,$C1016,$H$4:$H1015,"Ha",$B$4:$B1015,"&gt;="&amp;Boshqaruv!$C$9,$B$4:$B1015,"&lt;="&amp;Boshqaruv!$C$10)=0,1,0),0)</f>
        <v>0</v>
      </c>
    </row>
    <row r="1017" customFormat="false" ht="15" hidden="false" customHeight="false" outlineLevel="0" collapsed="false">
      <c r="A1017" s="8" t="n">
        <v>1013</v>
      </c>
      <c r="B1017" s="13"/>
      <c r="C1017" s="25"/>
      <c r="D1017" s="26" t="str">
        <f aca="false">IF($C1017="","",IFERROR(IF(INDEX(Bolalar!$B$5:$B$1804,MATCH($C1017,Bolalar!$I$5:$I$1804,0))="","",INDEX(Bolalar!$B$5:$B$1804,MATCH($C1017,Bolalar!$I$5:$I$1804,0))),""))</f>
        <v/>
      </c>
      <c r="E1017" s="15" t="str">
        <f aca="false">IF($C1017="","",IFERROR(IF(INDEX(Bolalar!$C$5:$C$1804,MATCH($C1017,Bolalar!$I$5:$I$1804,0))="","",INDEX(Bolalar!$C$5:$C$1804,MATCH($C1017,Bolalar!$I$5:$I$1804,0))),""))</f>
        <v/>
      </c>
      <c r="F1017" s="24"/>
      <c r="G1017" s="14" t="str">
        <f aca="false">IF(OR($E1017="",$B1017=""),"",INT(($B1017-$E1017)/365.25))</f>
        <v/>
      </c>
      <c r="H1017" s="14" t="str">
        <f aca="false">IF($G1017="","",IF($G1017&lt;=5,"Ha","Yo'q"))</f>
        <v/>
      </c>
      <c r="I1017" s="12"/>
      <c r="J1017" s="12"/>
      <c r="K1017" s="28" t="n">
        <f aca="false">IF(AND($C1017&lt;&gt;"",$H1017="Ha",$B1017&gt;=Boshqaruv!$C$9,$B1017&lt;=Boshqaruv!$C$10),IF(COUNTIFS($C$4:$C1016,$C1017,$H$4:$H1016,"Ha",$B$4:$B1016,"&gt;="&amp;Boshqaruv!$C$9,$B$4:$B1016,"&lt;="&amp;Boshqaruv!$C$10)=0,1,0),0)</f>
        <v>0</v>
      </c>
    </row>
    <row r="1018" customFormat="false" ht="15" hidden="false" customHeight="false" outlineLevel="0" collapsed="false">
      <c r="A1018" s="8" t="n">
        <v>1014</v>
      </c>
      <c r="B1018" s="13"/>
      <c r="C1018" s="25"/>
      <c r="D1018" s="26" t="str">
        <f aca="false">IF($C1018="","",IFERROR(IF(INDEX(Bolalar!$B$5:$B$1804,MATCH($C1018,Bolalar!$I$5:$I$1804,0))="","",INDEX(Bolalar!$B$5:$B$1804,MATCH($C1018,Bolalar!$I$5:$I$1804,0))),""))</f>
        <v/>
      </c>
      <c r="E1018" s="15" t="str">
        <f aca="false">IF($C1018="","",IFERROR(IF(INDEX(Bolalar!$C$5:$C$1804,MATCH($C1018,Bolalar!$I$5:$I$1804,0))="","",INDEX(Bolalar!$C$5:$C$1804,MATCH($C1018,Bolalar!$I$5:$I$1804,0))),""))</f>
        <v/>
      </c>
      <c r="F1018" s="24"/>
      <c r="G1018" s="14" t="str">
        <f aca="false">IF(OR($E1018="",$B1018=""),"",INT(($B1018-$E1018)/365.25))</f>
        <v/>
      </c>
      <c r="H1018" s="14" t="str">
        <f aca="false">IF($G1018="","",IF($G1018&lt;=5,"Ha","Yo'q"))</f>
        <v/>
      </c>
      <c r="I1018" s="12"/>
      <c r="J1018" s="12"/>
      <c r="K1018" s="28" t="n">
        <f aca="false">IF(AND($C1018&lt;&gt;"",$H1018="Ha",$B1018&gt;=Boshqaruv!$C$9,$B1018&lt;=Boshqaruv!$C$10),IF(COUNTIFS($C$4:$C1017,$C1018,$H$4:$H1017,"Ha",$B$4:$B1017,"&gt;="&amp;Boshqaruv!$C$9,$B$4:$B1017,"&lt;="&amp;Boshqaruv!$C$10)=0,1,0),0)</f>
        <v>0</v>
      </c>
    </row>
    <row r="1019" customFormat="false" ht="15" hidden="false" customHeight="false" outlineLevel="0" collapsed="false">
      <c r="A1019" s="8" t="n">
        <v>1015</v>
      </c>
      <c r="B1019" s="13"/>
      <c r="C1019" s="25"/>
      <c r="D1019" s="26" t="str">
        <f aca="false">IF($C1019="","",IFERROR(IF(INDEX(Bolalar!$B$5:$B$1804,MATCH($C1019,Bolalar!$I$5:$I$1804,0))="","",INDEX(Bolalar!$B$5:$B$1804,MATCH($C1019,Bolalar!$I$5:$I$1804,0))),""))</f>
        <v/>
      </c>
      <c r="E1019" s="15" t="str">
        <f aca="false">IF($C1019="","",IFERROR(IF(INDEX(Bolalar!$C$5:$C$1804,MATCH($C1019,Bolalar!$I$5:$I$1804,0))="","",INDEX(Bolalar!$C$5:$C$1804,MATCH($C1019,Bolalar!$I$5:$I$1804,0))),""))</f>
        <v/>
      </c>
      <c r="F1019" s="24"/>
      <c r="G1019" s="14" t="str">
        <f aca="false">IF(OR($E1019="",$B1019=""),"",INT(($B1019-$E1019)/365.25))</f>
        <v/>
      </c>
      <c r="H1019" s="14" t="str">
        <f aca="false">IF($G1019="","",IF($G1019&lt;=5,"Ha","Yo'q"))</f>
        <v/>
      </c>
      <c r="I1019" s="12"/>
      <c r="J1019" s="12"/>
      <c r="K1019" s="28" t="n">
        <f aca="false">IF(AND($C1019&lt;&gt;"",$H1019="Ha",$B1019&gt;=Boshqaruv!$C$9,$B1019&lt;=Boshqaruv!$C$10),IF(COUNTIFS($C$4:$C1018,$C1019,$H$4:$H1018,"Ha",$B$4:$B1018,"&gt;="&amp;Boshqaruv!$C$9,$B$4:$B1018,"&lt;="&amp;Boshqaruv!$C$10)=0,1,0),0)</f>
        <v>0</v>
      </c>
    </row>
    <row r="1020" customFormat="false" ht="15" hidden="false" customHeight="false" outlineLevel="0" collapsed="false">
      <c r="A1020" s="8" t="n">
        <v>1016</v>
      </c>
      <c r="B1020" s="13"/>
      <c r="C1020" s="25"/>
      <c r="D1020" s="26" t="str">
        <f aca="false">IF($C1020="","",IFERROR(IF(INDEX(Bolalar!$B$5:$B$1804,MATCH($C1020,Bolalar!$I$5:$I$1804,0))="","",INDEX(Bolalar!$B$5:$B$1804,MATCH($C1020,Bolalar!$I$5:$I$1804,0))),""))</f>
        <v/>
      </c>
      <c r="E1020" s="15" t="str">
        <f aca="false">IF($C1020="","",IFERROR(IF(INDEX(Bolalar!$C$5:$C$1804,MATCH($C1020,Bolalar!$I$5:$I$1804,0))="","",INDEX(Bolalar!$C$5:$C$1804,MATCH($C1020,Bolalar!$I$5:$I$1804,0))),""))</f>
        <v/>
      </c>
      <c r="F1020" s="24"/>
      <c r="G1020" s="14" t="str">
        <f aca="false">IF(OR($E1020="",$B1020=""),"",INT(($B1020-$E1020)/365.25))</f>
        <v/>
      </c>
      <c r="H1020" s="14" t="str">
        <f aca="false">IF($G1020="","",IF($G1020&lt;=5,"Ha","Yo'q"))</f>
        <v/>
      </c>
      <c r="I1020" s="12"/>
      <c r="J1020" s="12"/>
      <c r="K1020" s="28" t="n">
        <f aca="false">IF(AND($C1020&lt;&gt;"",$H1020="Ha",$B1020&gt;=Boshqaruv!$C$9,$B1020&lt;=Boshqaruv!$C$10),IF(COUNTIFS($C$4:$C1019,$C1020,$H$4:$H1019,"Ha",$B$4:$B1019,"&gt;="&amp;Boshqaruv!$C$9,$B$4:$B1019,"&lt;="&amp;Boshqaruv!$C$10)=0,1,0),0)</f>
        <v>0</v>
      </c>
    </row>
    <row r="1021" customFormat="false" ht="15" hidden="false" customHeight="false" outlineLevel="0" collapsed="false">
      <c r="A1021" s="8" t="n">
        <v>1017</v>
      </c>
      <c r="B1021" s="13"/>
      <c r="C1021" s="25"/>
      <c r="D1021" s="26" t="str">
        <f aca="false">IF($C1021="","",IFERROR(IF(INDEX(Bolalar!$B$5:$B$1804,MATCH($C1021,Bolalar!$I$5:$I$1804,0))="","",INDEX(Bolalar!$B$5:$B$1804,MATCH($C1021,Bolalar!$I$5:$I$1804,0))),""))</f>
        <v/>
      </c>
      <c r="E1021" s="15" t="str">
        <f aca="false">IF($C1021="","",IFERROR(IF(INDEX(Bolalar!$C$5:$C$1804,MATCH($C1021,Bolalar!$I$5:$I$1804,0))="","",INDEX(Bolalar!$C$5:$C$1804,MATCH($C1021,Bolalar!$I$5:$I$1804,0))),""))</f>
        <v/>
      </c>
      <c r="F1021" s="24"/>
      <c r="G1021" s="14" t="str">
        <f aca="false">IF(OR($E1021="",$B1021=""),"",INT(($B1021-$E1021)/365.25))</f>
        <v/>
      </c>
      <c r="H1021" s="14" t="str">
        <f aca="false">IF($G1021="","",IF($G1021&lt;=5,"Ha","Yo'q"))</f>
        <v/>
      </c>
      <c r="I1021" s="12"/>
      <c r="J1021" s="12"/>
      <c r="K1021" s="28" t="n">
        <f aca="false">IF(AND($C1021&lt;&gt;"",$H1021="Ha",$B1021&gt;=Boshqaruv!$C$9,$B1021&lt;=Boshqaruv!$C$10),IF(COUNTIFS($C$4:$C1020,$C1021,$H$4:$H1020,"Ha",$B$4:$B1020,"&gt;="&amp;Boshqaruv!$C$9,$B$4:$B1020,"&lt;="&amp;Boshqaruv!$C$10)=0,1,0),0)</f>
        <v>0</v>
      </c>
    </row>
    <row r="1022" customFormat="false" ht="15" hidden="false" customHeight="false" outlineLevel="0" collapsed="false">
      <c r="A1022" s="8" t="n">
        <v>1018</v>
      </c>
      <c r="B1022" s="13"/>
      <c r="C1022" s="25"/>
      <c r="D1022" s="26" t="str">
        <f aca="false">IF($C1022="","",IFERROR(IF(INDEX(Bolalar!$B$5:$B$1804,MATCH($C1022,Bolalar!$I$5:$I$1804,0))="","",INDEX(Bolalar!$B$5:$B$1804,MATCH($C1022,Bolalar!$I$5:$I$1804,0))),""))</f>
        <v/>
      </c>
      <c r="E1022" s="15" t="str">
        <f aca="false">IF($C1022="","",IFERROR(IF(INDEX(Bolalar!$C$5:$C$1804,MATCH($C1022,Bolalar!$I$5:$I$1804,0))="","",INDEX(Bolalar!$C$5:$C$1804,MATCH($C1022,Bolalar!$I$5:$I$1804,0))),""))</f>
        <v/>
      </c>
      <c r="F1022" s="24"/>
      <c r="G1022" s="14" t="str">
        <f aca="false">IF(OR($E1022="",$B1022=""),"",INT(($B1022-$E1022)/365.25))</f>
        <v/>
      </c>
      <c r="H1022" s="14" t="str">
        <f aca="false">IF($G1022="","",IF($G1022&lt;=5,"Ha","Yo'q"))</f>
        <v/>
      </c>
      <c r="I1022" s="12"/>
      <c r="J1022" s="12"/>
      <c r="K1022" s="28" t="n">
        <f aca="false">IF(AND($C1022&lt;&gt;"",$H1022="Ha",$B1022&gt;=Boshqaruv!$C$9,$B1022&lt;=Boshqaruv!$C$10),IF(COUNTIFS($C$4:$C1021,$C1022,$H$4:$H1021,"Ha",$B$4:$B1021,"&gt;="&amp;Boshqaruv!$C$9,$B$4:$B1021,"&lt;="&amp;Boshqaruv!$C$10)=0,1,0),0)</f>
        <v>0</v>
      </c>
    </row>
    <row r="1023" customFormat="false" ht="15" hidden="false" customHeight="false" outlineLevel="0" collapsed="false">
      <c r="A1023" s="8" t="n">
        <v>1019</v>
      </c>
      <c r="B1023" s="13"/>
      <c r="C1023" s="25"/>
      <c r="D1023" s="26" t="str">
        <f aca="false">IF($C1023="","",IFERROR(IF(INDEX(Bolalar!$B$5:$B$1804,MATCH($C1023,Bolalar!$I$5:$I$1804,0))="","",INDEX(Bolalar!$B$5:$B$1804,MATCH($C1023,Bolalar!$I$5:$I$1804,0))),""))</f>
        <v/>
      </c>
      <c r="E1023" s="15" t="str">
        <f aca="false">IF($C1023="","",IFERROR(IF(INDEX(Bolalar!$C$5:$C$1804,MATCH($C1023,Bolalar!$I$5:$I$1804,0))="","",INDEX(Bolalar!$C$5:$C$1804,MATCH($C1023,Bolalar!$I$5:$I$1804,0))),""))</f>
        <v/>
      </c>
      <c r="F1023" s="24"/>
      <c r="G1023" s="14" t="str">
        <f aca="false">IF(OR($E1023="",$B1023=""),"",INT(($B1023-$E1023)/365.25))</f>
        <v/>
      </c>
      <c r="H1023" s="14" t="str">
        <f aca="false">IF($G1023="","",IF($G1023&lt;=5,"Ha","Yo'q"))</f>
        <v/>
      </c>
      <c r="I1023" s="12"/>
      <c r="J1023" s="12"/>
      <c r="K1023" s="28" t="n">
        <f aca="false">IF(AND($C1023&lt;&gt;"",$H1023="Ha",$B1023&gt;=Boshqaruv!$C$9,$B1023&lt;=Boshqaruv!$C$10),IF(COUNTIFS($C$4:$C1022,$C1023,$H$4:$H1022,"Ha",$B$4:$B1022,"&gt;="&amp;Boshqaruv!$C$9,$B$4:$B1022,"&lt;="&amp;Boshqaruv!$C$10)=0,1,0),0)</f>
        <v>0</v>
      </c>
    </row>
    <row r="1024" customFormat="false" ht="15" hidden="false" customHeight="false" outlineLevel="0" collapsed="false">
      <c r="A1024" s="8" t="n">
        <v>1020</v>
      </c>
      <c r="B1024" s="13"/>
      <c r="C1024" s="25"/>
      <c r="D1024" s="26" t="str">
        <f aca="false">IF($C1024="","",IFERROR(IF(INDEX(Bolalar!$B$5:$B$1804,MATCH($C1024,Bolalar!$I$5:$I$1804,0))="","",INDEX(Bolalar!$B$5:$B$1804,MATCH($C1024,Bolalar!$I$5:$I$1804,0))),""))</f>
        <v/>
      </c>
      <c r="E1024" s="15" t="str">
        <f aca="false">IF($C1024="","",IFERROR(IF(INDEX(Bolalar!$C$5:$C$1804,MATCH($C1024,Bolalar!$I$5:$I$1804,0))="","",INDEX(Bolalar!$C$5:$C$1804,MATCH($C1024,Bolalar!$I$5:$I$1804,0))),""))</f>
        <v/>
      </c>
      <c r="F1024" s="24"/>
      <c r="G1024" s="14" t="str">
        <f aca="false">IF(OR($E1024="",$B1024=""),"",INT(($B1024-$E1024)/365.25))</f>
        <v/>
      </c>
      <c r="H1024" s="14" t="str">
        <f aca="false">IF($G1024="","",IF($G1024&lt;=5,"Ha","Yo'q"))</f>
        <v/>
      </c>
      <c r="I1024" s="12"/>
      <c r="J1024" s="12"/>
      <c r="K1024" s="28" t="n">
        <f aca="false">IF(AND($C1024&lt;&gt;"",$H1024="Ha",$B1024&gt;=Boshqaruv!$C$9,$B1024&lt;=Boshqaruv!$C$10),IF(COUNTIFS($C$4:$C1023,$C1024,$H$4:$H1023,"Ha",$B$4:$B1023,"&gt;="&amp;Boshqaruv!$C$9,$B$4:$B1023,"&lt;="&amp;Boshqaruv!$C$10)=0,1,0),0)</f>
        <v>0</v>
      </c>
    </row>
    <row r="1025" customFormat="false" ht="15" hidden="false" customHeight="false" outlineLevel="0" collapsed="false">
      <c r="A1025" s="8" t="n">
        <v>1021</v>
      </c>
      <c r="B1025" s="13"/>
      <c r="C1025" s="25"/>
      <c r="D1025" s="26" t="str">
        <f aca="false">IF($C1025="","",IFERROR(IF(INDEX(Bolalar!$B$5:$B$1804,MATCH($C1025,Bolalar!$I$5:$I$1804,0))="","",INDEX(Bolalar!$B$5:$B$1804,MATCH($C1025,Bolalar!$I$5:$I$1804,0))),""))</f>
        <v/>
      </c>
      <c r="E1025" s="15" t="str">
        <f aca="false">IF($C1025="","",IFERROR(IF(INDEX(Bolalar!$C$5:$C$1804,MATCH($C1025,Bolalar!$I$5:$I$1804,0))="","",INDEX(Bolalar!$C$5:$C$1804,MATCH($C1025,Bolalar!$I$5:$I$1804,0))),""))</f>
        <v/>
      </c>
      <c r="F1025" s="24"/>
      <c r="G1025" s="14" t="str">
        <f aca="false">IF(OR($E1025="",$B1025=""),"",INT(($B1025-$E1025)/365.25))</f>
        <v/>
      </c>
      <c r="H1025" s="14" t="str">
        <f aca="false">IF($G1025="","",IF($G1025&lt;=5,"Ha","Yo'q"))</f>
        <v/>
      </c>
      <c r="I1025" s="12"/>
      <c r="J1025" s="12"/>
      <c r="K1025" s="28" t="n">
        <f aca="false">IF(AND($C1025&lt;&gt;"",$H1025="Ha",$B1025&gt;=Boshqaruv!$C$9,$B1025&lt;=Boshqaruv!$C$10),IF(COUNTIFS($C$4:$C1024,$C1025,$H$4:$H1024,"Ha",$B$4:$B1024,"&gt;="&amp;Boshqaruv!$C$9,$B$4:$B1024,"&lt;="&amp;Boshqaruv!$C$10)=0,1,0),0)</f>
        <v>0</v>
      </c>
    </row>
    <row r="1026" customFormat="false" ht="15" hidden="false" customHeight="false" outlineLevel="0" collapsed="false">
      <c r="A1026" s="8" t="n">
        <v>1022</v>
      </c>
      <c r="B1026" s="13"/>
      <c r="C1026" s="25"/>
      <c r="D1026" s="26" t="str">
        <f aca="false">IF($C1026="","",IFERROR(IF(INDEX(Bolalar!$B$5:$B$1804,MATCH($C1026,Bolalar!$I$5:$I$1804,0))="","",INDEX(Bolalar!$B$5:$B$1804,MATCH($C1026,Bolalar!$I$5:$I$1804,0))),""))</f>
        <v/>
      </c>
      <c r="E1026" s="15" t="str">
        <f aca="false">IF($C1026="","",IFERROR(IF(INDEX(Bolalar!$C$5:$C$1804,MATCH($C1026,Bolalar!$I$5:$I$1804,0))="","",INDEX(Bolalar!$C$5:$C$1804,MATCH($C1026,Bolalar!$I$5:$I$1804,0))),""))</f>
        <v/>
      </c>
      <c r="F1026" s="24"/>
      <c r="G1026" s="14" t="str">
        <f aca="false">IF(OR($E1026="",$B1026=""),"",INT(($B1026-$E1026)/365.25))</f>
        <v/>
      </c>
      <c r="H1026" s="14" t="str">
        <f aca="false">IF($G1026="","",IF($G1026&lt;=5,"Ha","Yo'q"))</f>
        <v/>
      </c>
      <c r="I1026" s="12"/>
      <c r="J1026" s="12"/>
      <c r="K1026" s="28" t="n">
        <f aca="false">IF(AND($C1026&lt;&gt;"",$H1026="Ha",$B1026&gt;=Boshqaruv!$C$9,$B1026&lt;=Boshqaruv!$C$10),IF(COUNTIFS($C$4:$C1025,$C1026,$H$4:$H1025,"Ha",$B$4:$B1025,"&gt;="&amp;Boshqaruv!$C$9,$B$4:$B1025,"&lt;="&amp;Boshqaruv!$C$10)=0,1,0),0)</f>
        <v>0</v>
      </c>
    </row>
    <row r="1027" customFormat="false" ht="15" hidden="false" customHeight="false" outlineLevel="0" collapsed="false">
      <c r="A1027" s="8" t="n">
        <v>1023</v>
      </c>
      <c r="B1027" s="13"/>
      <c r="C1027" s="25"/>
      <c r="D1027" s="26" t="str">
        <f aca="false">IF($C1027="","",IFERROR(IF(INDEX(Bolalar!$B$5:$B$1804,MATCH($C1027,Bolalar!$I$5:$I$1804,0))="","",INDEX(Bolalar!$B$5:$B$1804,MATCH($C1027,Bolalar!$I$5:$I$1804,0))),""))</f>
        <v/>
      </c>
      <c r="E1027" s="15" t="str">
        <f aca="false">IF($C1027="","",IFERROR(IF(INDEX(Bolalar!$C$5:$C$1804,MATCH($C1027,Bolalar!$I$5:$I$1804,0))="","",INDEX(Bolalar!$C$5:$C$1804,MATCH($C1027,Bolalar!$I$5:$I$1804,0))),""))</f>
        <v/>
      </c>
      <c r="F1027" s="24"/>
      <c r="G1027" s="14" t="str">
        <f aca="false">IF(OR($E1027="",$B1027=""),"",INT(($B1027-$E1027)/365.25))</f>
        <v/>
      </c>
      <c r="H1027" s="14" t="str">
        <f aca="false">IF($G1027="","",IF($G1027&lt;=5,"Ha","Yo'q"))</f>
        <v/>
      </c>
      <c r="I1027" s="12"/>
      <c r="J1027" s="12"/>
      <c r="K1027" s="28" t="n">
        <f aca="false">IF(AND($C1027&lt;&gt;"",$H1027="Ha",$B1027&gt;=Boshqaruv!$C$9,$B1027&lt;=Boshqaruv!$C$10),IF(COUNTIFS($C$4:$C1026,$C1027,$H$4:$H1026,"Ha",$B$4:$B1026,"&gt;="&amp;Boshqaruv!$C$9,$B$4:$B1026,"&lt;="&amp;Boshqaruv!$C$10)=0,1,0),0)</f>
        <v>0</v>
      </c>
    </row>
    <row r="1028" customFormat="false" ht="15" hidden="false" customHeight="false" outlineLevel="0" collapsed="false">
      <c r="A1028" s="8" t="n">
        <v>1024</v>
      </c>
      <c r="B1028" s="13"/>
      <c r="C1028" s="25"/>
      <c r="D1028" s="26" t="str">
        <f aca="false">IF($C1028="","",IFERROR(IF(INDEX(Bolalar!$B$5:$B$1804,MATCH($C1028,Bolalar!$I$5:$I$1804,0))="","",INDEX(Bolalar!$B$5:$B$1804,MATCH($C1028,Bolalar!$I$5:$I$1804,0))),""))</f>
        <v/>
      </c>
      <c r="E1028" s="15" t="str">
        <f aca="false">IF($C1028="","",IFERROR(IF(INDEX(Bolalar!$C$5:$C$1804,MATCH($C1028,Bolalar!$I$5:$I$1804,0))="","",INDEX(Bolalar!$C$5:$C$1804,MATCH($C1028,Bolalar!$I$5:$I$1804,0))),""))</f>
        <v/>
      </c>
      <c r="F1028" s="24"/>
      <c r="G1028" s="14" t="str">
        <f aca="false">IF(OR($E1028="",$B1028=""),"",INT(($B1028-$E1028)/365.25))</f>
        <v/>
      </c>
      <c r="H1028" s="14" t="str">
        <f aca="false">IF($G1028="","",IF($G1028&lt;=5,"Ha","Yo'q"))</f>
        <v/>
      </c>
      <c r="I1028" s="12"/>
      <c r="J1028" s="12"/>
      <c r="K1028" s="28" t="n">
        <f aca="false">IF(AND($C1028&lt;&gt;"",$H1028="Ha",$B1028&gt;=Boshqaruv!$C$9,$B1028&lt;=Boshqaruv!$C$10),IF(COUNTIFS($C$4:$C1027,$C1028,$H$4:$H1027,"Ha",$B$4:$B1027,"&gt;="&amp;Boshqaruv!$C$9,$B$4:$B1027,"&lt;="&amp;Boshqaruv!$C$10)=0,1,0),0)</f>
        <v>0</v>
      </c>
    </row>
    <row r="1029" customFormat="false" ht="15" hidden="false" customHeight="false" outlineLevel="0" collapsed="false">
      <c r="A1029" s="8" t="n">
        <v>1025</v>
      </c>
      <c r="B1029" s="13"/>
      <c r="C1029" s="25"/>
      <c r="D1029" s="26" t="str">
        <f aca="false">IF($C1029="","",IFERROR(IF(INDEX(Bolalar!$B$5:$B$1804,MATCH($C1029,Bolalar!$I$5:$I$1804,0))="","",INDEX(Bolalar!$B$5:$B$1804,MATCH($C1029,Bolalar!$I$5:$I$1804,0))),""))</f>
        <v/>
      </c>
      <c r="E1029" s="15" t="str">
        <f aca="false">IF($C1029="","",IFERROR(IF(INDEX(Bolalar!$C$5:$C$1804,MATCH($C1029,Bolalar!$I$5:$I$1804,0))="","",INDEX(Bolalar!$C$5:$C$1804,MATCH($C1029,Bolalar!$I$5:$I$1804,0))),""))</f>
        <v/>
      </c>
      <c r="F1029" s="24"/>
      <c r="G1029" s="14" t="str">
        <f aca="false">IF(OR($E1029="",$B1029=""),"",INT(($B1029-$E1029)/365.25))</f>
        <v/>
      </c>
      <c r="H1029" s="14" t="str">
        <f aca="false">IF($G1029="","",IF($G1029&lt;=5,"Ha","Yo'q"))</f>
        <v/>
      </c>
      <c r="I1029" s="12"/>
      <c r="J1029" s="12"/>
      <c r="K1029" s="28" t="n">
        <f aca="false">IF(AND($C1029&lt;&gt;"",$H1029="Ha",$B1029&gt;=Boshqaruv!$C$9,$B1029&lt;=Boshqaruv!$C$10),IF(COUNTIFS($C$4:$C1028,$C1029,$H$4:$H1028,"Ha",$B$4:$B1028,"&gt;="&amp;Boshqaruv!$C$9,$B$4:$B1028,"&lt;="&amp;Boshqaruv!$C$10)=0,1,0),0)</f>
        <v>0</v>
      </c>
    </row>
    <row r="1030" customFormat="false" ht="15" hidden="false" customHeight="false" outlineLevel="0" collapsed="false">
      <c r="A1030" s="8" t="n">
        <v>1026</v>
      </c>
      <c r="B1030" s="13"/>
      <c r="C1030" s="25"/>
      <c r="D1030" s="26" t="str">
        <f aca="false">IF($C1030="","",IFERROR(IF(INDEX(Bolalar!$B$5:$B$1804,MATCH($C1030,Bolalar!$I$5:$I$1804,0))="","",INDEX(Bolalar!$B$5:$B$1804,MATCH($C1030,Bolalar!$I$5:$I$1804,0))),""))</f>
        <v/>
      </c>
      <c r="E1030" s="15" t="str">
        <f aca="false">IF($C1030="","",IFERROR(IF(INDEX(Bolalar!$C$5:$C$1804,MATCH($C1030,Bolalar!$I$5:$I$1804,0))="","",INDEX(Bolalar!$C$5:$C$1804,MATCH($C1030,Bolalar!$I$5:$I$1804,0))),""))</f>
        <v/>
      </c>
      <c r="F1030" s="24"/>
      <c r="G1030" s="14" t="str">
        <f aca="false">IF(OR($E1030="",$B1030=""),"",INT(($B1030-$E1030)/365.25))</f>
        <v/>
      </c>
      <c r="H1030" s="14" t="str">
        <f aca="false">IF($G1030="","",IF($G1030&lt;=5,"Ha","Yo'q"))</f>
        <v/>
      </c>
      <c r="I1030" s="12"/>
      <c r="J1030" s="12"/>
      <c r="K1030" s="28" t="n">
        <f aca="false">IF(AND($C1030&lt;&gt;"",$H1030="Ha",$B1030&gt;=Boshqaruv!$C$9,$B1030&lt;=Boshqaruv!$C$10),IF(COUNTIFS($C$4:$C1029,$C1030,$H$4:$H1029,"Ha",$B$4:$B1029,"&gt;="&amp;Boshqaruv!$C$9,$B$4:$B1029,"&lt;="&amp;Boshqaruv!$C$10)=0,1,0),0)</f>
        <v>0</v>
      </c>
    </row>
    <row r="1031" customFormat="false" ht="15" hidden="false" customHeight="false" outlineLevel="0" collapsed="false">
      <c r="A1031" s="8" t="n">
        <v>1027</v>
      </c>
      <c r="B1031" s="13"/>
      <c r="C1031" s="25"/>
      <c r="D1031" s="26" t="str">
        <f aca="false">IF($C1031="","",IFERROR(IF(INDEX(Bolalar!$B$5:$B$1804,MATCH($C1031,Bolalar!$I$5:$I$1804,0))="","",INDEX(Bolalar!$B$5:$B$1804,MATCH($C1031,Bolalar!$I$5:$I$1804,0))),""))</f>
        <v/>
      </c>
      <c r="E1031" s="15" t="str">
        <f aca="false">IF($C1031="","",IFERROR(IF(INDEX(Bolalar!$C$5:$C$1804,MATCH($C1031,Bolalar!$I$5:$I$1804,0))="","",INDEX(Bolalar!$C$5:$C$1804,MATCH($C1031,Bolalar!$I$5:$I$1804,0))),""))</f>
        <v/>
      </c>
      <c r="F1031" s="24"/>
      <c r="G1031" s="14" t="str">
        <f aca="false">IF(OR($E1031="",$B1031=""),"",INT(($B1031-$E1031)/365.25))</f>
        <v/>
      </c>
      <c r="H1031" s="14" t="str">
        <f aca="false">IF($G1031="","",IF($G1031&lt;=5,"Ha","Yo'q"))</f>
        <v/>
      </c>
      <c r="I1031" s="12"/>
      <c r="J1031" s="12"/>
      <c r="K1031" s="28" t="n">
        <f aca="false">IF(AND($C1031&lt;&gt;"",$H1031="Ha",$B1031&gt;=Boshqaruv!$C$9,$B1031&lt;=Boshqaruv!$C$10),IF(COUNTIFS($C$4:$C1030,$C1031,$H$4:$H1030,"Ha",$B$4:$B1030,"&gt;="&amp;Boshqaruv!$C$9,$B$4:$B1030,"&lt;="&amp;Boshqaruv!$C$10)=0,1,0),0)</f>
        <v>0</v>
      </c>
    </row>
    <row r="1032" customFormat="false" ht="15" hidden="false" customHeight="false" outlineLevel="0" collapsed="false">
      <c r="A1032" s="8" t="n">
        <v>1028</v>
      </c>
      <c r="B1032" s="13"/>
      <c r="C1032" s="25"/>
      <c r="D1032" s="26" t="str">
        <f aca="false">IF($C1032="","",IFERROR(IF(INDEX(Bolalar!$B$5:$B$1804,MATCH($C1032,Bolalar!$I$5:$I$1804,0))="","",INDEX(Bolalar!$B$5:$B$1804,MATCH($C1032,Bolalar!$I$5:$I$1804,0))),""))</f>
        <v/>
      </c>
      <c r="E1032" s="15" t="str">
        <f aca="false">IF($C1032="","",IFERROR(IF(INDEX(Bolalar!$C$5:$C$1804,MATCH($C1032,Bolalar!$I$5:$I$1804,0))="","",INDEX(Bolalar!$C$5:$C$1804,MATCH($C1032,Bolalar!$I$5:$I$1804,0))),""))</f>
        <v/>
      </c>
      <c r="F1032" s="24"/>
      <c r="G1032" s="14" t="str">
        <f aca="false">IF(OR($E1032="",$B1032=""),"",INT(($B1032-$E1032)/365.25))</f>
        <v/>
      </c>
      <c r="H1032" s="14" t="str">
        <f aca="false">IF($G1032="","",IF($G1032&lt;=5,"Ha","Yo'q"))</f>
        <v/>
      </c>
      <c r="I1032" s="12"/>
      <c r="J1032" s="12"/>
      <c r="K1032" s="28" t="n">
        <f aca="false">IF(AND($C1032&lt;&gt;"",$H1032="Ha",$B1032&gt;=Boshqaruv!$C$9,$B1032&lt;=Boshqaruv!$C$10),IF(COUNTIFS($C$4:$C1031,$C1032,$H$4:$H1031,"Ha",$B$4:$B1031,"&gt;="&amp;Boshqaruv!$C$9,$B$4:$B1031,"&lt;="&amp;Boshqaruv!$C$10)=0,1,0),0)</f>
        <v>0</v>
      </c>
    </row>
    <row r="1033" customFormat="false" ht="15" hidden="false" customHeight="false" outlineLevel="0" collapsed="false">
      <c r="A1033" s="8" t="n">
        <v>1029</v>
      </c>
      <c r="B1033" s="13"/>
      <c r="C1033" s="25"/>
      <c r="D1033" s="26" t="str">
        <f aca="false">IF($C1033="","",IFERROR(IF(INDEX(Bolalar!$B$5:$B$1804,MATCH($C1033,Bolalar!$I$5:$I$1804,0))="","",INDEX(Bolalar!$B$5:$B$1804,MATCH($C1033,Bolalar!$I$5:$I$1804,0))),""))</f>
        <v/>
      </c>
      <c r="E1033" s="15" t="str">
        <f aca="false">IF($C1033="","",IFERROR(IF(INDEX(Bolalar!$C$5:$C$1804,MATCH($C1033,Bolalar!$I$5:$I$1804,0))="","",INDEX(Bolalar!$C$5:$C$1804,MATCH($C1033,Bolalar!$I$5:$I$1804,0))),""))</f>
        <v/>
      </c>
      <c r="F1033" s="24"/>
      <c r="G1033" s="14" t="str">
        <f aca="false">IF(OR($E1033="",$B1033=""),"",INT(($B1033-$E1033)/365.25))</f>
        <v/>
      </c>
      <c r="H1033" s="14" t="str">
        <f aca="false">IF($G1033="","",IF($G1033&lt;=5,"Ha","Yo'q"))</f>
        <v/>
      </c>
      <c r="I1033" s="12"/>
      <c r="J1033" s="12"/>
      <c r="K1033" s="28" t="n">
        <f aca="false">IF(AND($C1033&lt;&gt;"",$H1033="Ha",$B1033&gt;=Boshqaruv!$C$9,$B1033&lt;=Boshqaruv!$C$10),IF(COUNTIFS($C$4:$C1032,$C1033,$H$4:$H1032,"Ha",$B$4:$B1032,"&gt;="&amp;Boshqaruv!$C$9,$B$4:$B1032,"&lt;="&amp;Boshqaruv!$C$10)=0,1,0),0)</f>
        <v>0</v>
      </c>
    </row>
    <row r="1034" customFormat="false" ht="15" hidden="false" customHeight="false" outlineLevel="0" collapsed="false">
      <c r="A1034" s="8" t="n">
        <v>1030</v>
      </c>
      <c r="B1034" s="13"/>
      <c r="C1034" s="25"/>
      <c r="D1034" s="26" t="str">
        <f aca="false">IF($C1034="","",IFERROR(IF(INDEX(Bolalar!$B$5:$B$1804,MATCH($C1034,Bolalar!$I$5:$I$1804,0))="","",INDEX(Bolalar!$B$5:$B$1804,MATCH($C1034,Bolalar!$I$5:$I$1804,0))),""))</f>
        <v/>
      </c>
      <c r="E1034" s="15" t="str">
        <f aca="false">IF($C1034="","",IFERROR(IF(INDEX(Bolalar!$C$5:$C$1804,MATCH($C1034,Bolalar!$I$5:$I$1804,0))="","",INDEX(Bolalar!$C$5:$C$1804,MATCH($C1034,Bolalar!$I$5:$I$1804,0))),""))</f>
        <v/>
      </c>
      <c r="F1034" s="24"/>
      <c r="G1034" s="14" t="str">
        <f aca="false">IF(OR($E1034="",$B1034=""),"",INT(($B1034-$E1034)/365.25))</f>
        <v/>
      </c>
      <c r="H1034" s="14" t="str">
        <f aca="false">IF($G1034="","",IF($G1034&lt;=5,"Ha","Yo'q"))</f>
        <v/>
      </c>
      <c r="I1034" s="12"/>
      <c r="J1034" s="12"/>
      <c r="K1034" s="28" t="n">
        <f aca="false">IF(AND($C1034&lt;&gt;"",$H1034="Ha",$B1034&gt;=Boshqaruv!$C$9,$B1034&lt;=Boshqaruv!$C$10),IF(COUNTIFS($C$4:$C1033,$C1034,$H$4:$H1033,"Ha",$B$4:$B1033,"&gt;="&amp;Boshqaruv!$C$9,$B$4:$B1033,"&lt;="&amp;Boshqaruv!$C$10)=0,1,0),0)</f>
        <v>0</v>
      </c>
    </row>
    <row r="1035" customFormat="false" ht="15" hidden="false" customHeight="false" outlineLevel="0" collapsed="false">
      <c r="A1035" s="8" t="n">
        <v>1031</v>
      </c>
      <c r="B1035" s="13"/>
      <c r="C1035" s="25"/>
      <c r="D1035" s="26" t="str">
        <f aca="false">IF($C1035="","",IFERROR(IF(INDEX(Bolalar!$B$5:$B$1804,MATCH($C1035,Bolalar!$I$5:$I$1804,0))="","",INDEX(Bolalar!$B$5:$B$1804,MATCH($C1035,Bolalar!$I$5:$I$1804,0))),""))</f>
        <v/>
      </c>
      <c r="E1035" s="15" t="str">
        <f aca="false">IF($C1035="","",IFERROR(IF(INDEX(Bolalar!$C$5:$C$1804,MATCH($C1035,Bolalar!$I$5:$I$1804,0))="","",INDEX(Bolalar!$C$5:$C$1804,MATCH($C1035,Bolalar!$I$5:$I$1804,0))),""))</f>
        <v/>
      </c>
      <c r="F1035" s="24"/>
      <c r="G1035" s="14" t="str">
        <f aca="false">IF(OR($E1035="",$B1035=""),"",INT(($B1035-$E1035)/365.25))</f>
        <v/>
      </c>
      <c r="H1035" s="14" t="str">
        <f aca="false">IF($G1035="","",IF($G1035&lt;=5,"Ha","Yo'q"))</f>
        <v/>
      </c>
      <c r="I1035" s="12"/>
      <c r="J1035" s="12"/>
      <c r="K1035" s="28" t="n">
        <f aca="false">IF(AND($C1035&lt;&gt;"",$H1035="Ha",$B1035&gt;=Boshqaruv!$C$9,$B1035&lt;=Boshqaruv!$C$10),IF(COUNTIFS($C$4:$C1034,$C1035,$H$4:$H1034,"Ha",$B$4:$B1034,"&gt;="&amp;Boshqaruv!$C$9,$B$4:$B1034,"&lt;="&amp;Boshqaruv!$C$10)=0,1,0),0)</f>
        <v>0</v>
      </c>
    </row>
    <row r="1036" customFormat="false" ht="15" hidden="false" customHeight="false" outlineLevel="0" collapsed="false">
      <c r="A1036" s="8" t="n">
        <v>1032</v>
      </c>
      <c r="B1036" s="13"/>
      <c r="C1036" s="25"/>
      <c r="D1036" s="26" t="str">
        <f aca="false">IF($C1036="","",IFERROR(IF(INDEX(Bolalar!$B$5:$B$1804,MATCH($C1036,Bolalar!$I$5:$I$1804,0))="","",INDEX(Bolalar!$B$5:$B$1804,MATCH($C1036,Bolalar!$I$5:$I$1804,0))),""))</f>
        <v/>
      </c>
      <c r="E1036" s="15" t="str">
        <f aca="false">IF($C1036="","",IFERROR(IF(INDEX(Bolalar!$C$5:$C$1804,MATCH($C1036,Bolalar!$I$5:$I$1804,0))="","",INDEX(Bolalar!$C$5:$C$1804,MATCH($C1036,Bolalar!$I$5:$I$1804,0))),""))</f>
        <v/>
      </c>
      <c r="F1036" s="24"/>
      <c r="G1036" s="14" t="str">
        <f aca="false">IF(OR($E1036="",$B1036=""),"",INT(($B1036-$E1036)/365.25))</f>
        <v/>
      </c>
      <c r="H1036" s="14" t="str">
        <f aca="false">IF($G1036="","",IF($G1036&lt;=5,"Ha","Yo'q"))</f>
        <v/>
      </c>
      <c r="I1036" s="12"/>
      <c r="J1036" s="12"/>
      <c r="K1036" s="28" t="n">
        <f aca="false">IF(AND($C1036&lt;&gt;"",$H1036="Ha",$B1036&gt;=Boshqaruv!$C$9,$B1036&lt;=Boshqaruv!$C$10),IF(COUNTIFS($C$4:$C1035,$C1036,$H$4:$H1035,"Ha",$B$4:$B1035,"&gt;="&amp;Boshqaruv!$C$9,$B$4:$B1035,"&lt;="&amp;Boshqaruv!$C$10)=0,1,0),0)</f>
        <v>0</v>
      </c>
    </row>
    <row r="1037" customFormat="false" ht="15" hidden="false" customHeight="false" outlineLevel="0" collapsed="false">
      <c r="A1037" s="8" t="n">
        <v>1033</v>
      </c>
      <c r="B1037" s="13"/>
      <c r="C1037" s="25"/>
      <c r="D1037" s="26" t="str">
        <f aca="false">IF($C1037="","",IFERROR(IF(INDEX(Bolalar!$B$5:$B$1804,MATCH($C1037,Bolalar!$I$5:$I$1804,0))="","",INDEX(Bolalar!$B$5:$B$1804,MATCH($C1037,Bolalar!$I$5:$I$1804,0))),""))</f>
        <v/>
      </c>
      <c r="E1037" s="15" t="str">
        <f aca="false">IF($C1037="","",IFERROR(IF(INDEX(Bolalar!$C$5:$C$1804,MATCH($C1037,Bolalar!$I$5:$I$1804,0))="","",INDEX(Bolalar!$C$5:$C$1804,MATCH($C1037,Bolalar!$I$5:$I$1804,0))),""))</f>
        <v/>
      </c>
      <c r="F1037" s="24"/>
      <c r="G1037" s="14" t="str">
        <f aca="false">IF(OR($E1037="",$B1037=""),"",INT(($B1037-$E1037)/365.25))</f>
        <v/>
      </c>
      <c r="H1037" s="14" t="str">
        <f aca="false">IF($G1037="","",IF($G1037&lt;=5,"Ha","Yo'q"))</f>
        <v/>
      </c>
      <c r="I1037" s="12"/>
      <c r="J1037" s="12"/>
      <c r="K1037" s="28" t="n">
        <f aca="false">IF(AND($C1037&lt;&gt;"",$H1037="Ha",$B1037&gt;=Boshqaruv!$C$9,$B1037&lt;=Boshqaruv!$C$10),IF(COUNTIFS($C$4:$C1036,$C1037,$H$4:$H1036,"Ha",$B$4:$B1036,"&gt;="&amp;Boshqaruv!$C$9,$B$4:$B1036,"&lt;="&amp;Boshqaruv!$C$10)=0,1,0),0)</f>
        <v>0</v>
      </c>
    </row>
    <row r="1038" customFormat="false" ht="15" hidden="false" customHeight="false" outlineLevel="0" collapsed="false">
      <c r="A1038" s="8" t="n">
        <v>1034</v>
      </c>
      <c r="B1038" s="13"/>
      <c r="C1038" s="25"/>
      <c r="D1038" s="26" t="str">
        <f aca="false">IF($C1038="","",IFERROR(IF(INDEX(Bolalar!$B$5:$B$1804,MATCH($C1038,Bolalar!$I$5:$I$1804,0))="","",INDEX(Bolalar!$B$5:$B$1804,MATCH($C1038,Bolalar!$I$5:$I$1804,0))),""))</f>
        <v/>
      </c>
      <c r="E1038" s="15" t="str">
        <f aca="false">IF($C1038="","",IFERROR(IF(INDEX(Bolalar!$C$5:$C$1804,MATCH($C1038,Bolalar!$I$5:$I$1804,0))="","",INDEX(Bolalar!$C$5:$C$1804,MATCH($C1038,Bolalar!$I$5:$I$1804,0))),""))</f>
        <v/>
      </c>
      <c r="F1038" s="24"/>
      <c r="G1038" s="14" t="str">
        <f aca="false">IF(OR($E1038="",$B1038=""),"",INT(($B1038-$E1038)/365.25))</f>
        <v/>
      </c>
      <c r="H1038" s="14" t="str">
        <f aca="false">IF($G1038="","",IF($G1038&lt;=5,"Ha","Yo'q"))</f>
        <v/>
      </c>
      <c r="I1038" s="12"/>
      <c r="J1038" s="12"/>
      <c r="K1038" s="28" t="n">
        <f aca="false">IF(AND($C1038&lt;&gt;"",$H1038="Ha",$B1038&gt;=Boshqaruv!$C$9,$B1038&lt;=Boshqaruv!$C$10),IF(COUNTIFS($C$4:$C1037,$C1038,$H$4:$H1037,"Ha",$B$4:$B1037,"&gt;="&amp;Boshqaruv!$C$9,$B$4:$B1037,"&lt;="&amp;Boshqaruv!$C$10)=0,1,0),0)</f>
        <v>0</v>
      </c>
    </row>
    <row r="1039" customFormat="false" ht="15" hidden="false" customHeight="false" outlineLevel="0" collapsed="false">
      <c r="A1039" s="8" t="n">
        <v>1035</v>
      </c>
      <c r="B1039" s="13"/>
      <c r="C1039" s="25"/>
      <c r="D1039" s="26" t="str">
        <f aca="false">IF($C1039="","",IFERROR(IF(INDEX(Bolalar!$B$5:$B$1804,MATCH($C1039,Bolalar!$I$5:$I$1804,0))="","",INDEX(Bolalar!$B$5:$B$1804,MATCH($C1039,Bolalar!$I$5:$I$1804,0))),""))</f>
        <v/>
      </c>
      <c r="E1039" s="15" t="str">
        <f aca="false">IF($C1039="","",IFERROR(IF(INDEX(Bolalar!$C$5:$C$1804,MATCH($C1039,Bolalar!$I$5:$I$1804,0))="","",INDEX(Bolalar!$C$5:$C$1804,MATCH($C1039,Bolalar!$I$5:$I$1804,0))),""))</f>
        <v/>
      </c>
      <c r="F1039" s="24"/>
      <c r="G1039" s="14" t="str">
        <f aca="false">IF(OR($E1039="",$B1039=""),"",INT(($B1039-$E1039)/365.25))</f>
        <v/>
      </c>
      <c r="H1039" s="14" t="str">
        <f aca="false">IF($G1039="","",IF($G1039&lt;=5,"Ha","Yo'q"))</f>
        <v/>
      </c>
      <c r="I1039" s="12"/>
      <c r="J1039" s="12"/>
      <c r="K1039" s="28" t="n">
        <f aca="false">IF(AND($C1039&lt;&gt;"",$H1039="Ha",$B1039&gt;=Boshqaruv!$C$9,$B1039&lt;=Boshqaruv!$C$10),IF(COUNTIFS($C$4:$C1038,$C1039,$H$4:$H1038,"Ha",$B$4:$B1038,"&gt;="&amp;Boshqaruv!$C$9,$B$4:$B1038,"&lt;="&amp;Boshqaruv!$C$10)=0,1,0),0)</f>
        <v>0</v>
      </c>
    </row>
    <row r="1040" customFormat="false" ht="15" hidden="false" customHeight="false" outlineLevel="0" collapsed="false">
      <c r="A1040" s="8" t="n">
        <v>1036</v>
      </c>
      <c r="B1040" s="13"/>
      <c r="C1040" s="25"/>
      <c r="D1040" s="26" t="str">
        <f aca="false">IF($C1040="","",IFERROR(IF(INDEX(Bolalar!$B$5:$B$1804,MATCH($C1040,Bolalar!$I$5:$I$1804,0))="","",INDEX(Bolalar!$B$5:$B$1804,MATCH($C1040,Bolalar!$I$5:$I$1804,0))),""))</f>
        <v/>
      </c>
      <c r="E1040" s="15" t="str">
        <f aca="false">IF($C1040="","",IFERROR(IF(INDEX(Bolalar!$C$5:$C$1804,MATCH($C1040,Bolalar!$I$5:$I$1804,0))="","",INDEX(Bolalar!$C$5:$C$1804,MATCH($C1040,Bolalar!$I$5:$I$1804,0))),""))</f>
        <v/>
      </c>
      <c r="F1040" s="24"/>
      <c r="G1040" s="14" t="str">
        <f aca="false">IF(OR($E1040="",$B1040=""),"",INT(($B1040-$E1040)/365.25))</f>
        <v/>
      </c>
      <c r="H1040" s="14" t="str">
        <f aca="false">IF($G1040="","",IF($G1040&lt;=5,"Ha","Yo'q"))</f>
        <v/>
      </c>
      <c r="I1040" s="12"/>
      <c r="J1040" s="12"/>
      <c r="K1040" s="28" t="n">
        <f aca="false">IF(AND($C1040&lt;&gt;"",$H1040="Ha",$B1040&gt;=Boshqaruv!$C$9,$B1040&lt;=Boshqaruv!$C$10),IF(COUNTIFS($C$4:$C1039,$C1040,$H$4:$H1039,"Ha",$B$4:$B1039,"&gt;="&amp;Boshqaruv!$C$9,$B$4:$B1039,"&lt;="&amp;Boshqaruv!$C$10)=0,1,0),0)</f>
        <v>0</v>
      </c>
    </row>
    <row r="1041" customFormat="false" ht="15" hidden="false" customHeight="false" outlineLevel="0" collapsed="false">
      <c r="A1041" s="8" t="n">
        <v>1037</v>
      </c>
      <c r="B1041" s="13"/>
      <c r="C1041" s="25"/>
      <c r="D1041" s="26" t="str">
        <f aca="false">IF($C1041="","",IFERROR(IF(INDEX(Bolalar!$B$5:$B$1804,MATCH($C1041,Bolalar!$I$5:$I$1804,0))="","",INDEX(Bolalar!$B$5:$B$1804,MATCH($C1041,Bolalar!$I$5:$I$1804,0))),""))</f>
        <v/>
      </c>
      <c r="E1041" s="15" t="str">
        <f aca="false">IF($C1041="","",IFERROR(IF(INDEX(Bolalar!$C$5:$C$1804,MATCH($C1041,Bolalar!$I$5:$I$1804,0))="","",INDEX(Bolalar!$C$5:$C$1804,MATCH($C1041,Bolalar!$I$5:$I$1804,0))),""))</f>
        <v/>
      </c>
      <c r="F1041" s="24"/>
      <c r="G1041" s="14" t="str">
        <f aca="false">IF(OR($E1041="",$B1041=""),"",INT(($B1041-$E1041)/365.25))</f>
        <v/>
      </c>
      <c r="H1041" s="14" t="str">
        <f aca="false">IF($G1041="","",IF($G1041&lt;=5,"Ha","Yo'q"))</f>
        <v/>
      </c>
      <c r="I1041" s="12"/>
      <c r="J1041" s="12"/>
      <c r="K1041" s="28" t="n">
        <f aca="false">IF(AND($C1041&lt;&gt;"",$H1041="Ha",$B1041&gt;=Boshqaruv!$C$9,$B1041&lt;=Boshqaruv!$C$10),IF(COUNTIFS($C$4:$C1040,$C1041,$H$4:$H1040,"Ha",$B$4:$B1040,"&gt;="&amp;Boshqaruv!$C$9,$B$4:$B1040,"&lt;="&amp;Boshqaruv!$C$10)=0,1,0),0)</f>
        <v>0</v>
      </c>
    </row>
    <row r="1042" customFormat="false" ht="15" hidden="false" customHeight="false" outlineLevel="0" collapsed="false">
      <c r="A1042" s="8" t="n">
        <v>1038</v>
      </c>
      <c r="B1042" s="13"/>
      <c r="C1042" s="25"/>
      <c r="D1042" s="26" t="str">
        <f aca="false">IF($C1042="","",IFERROR(IF(INDEX(Bolalar!$B$5:$B$1804,MATCH($C1042,Bolalar!$I$5:$I$1804,0))="","",INDEX(Bolalar!$B$5:$B$1804,MATCH($C1042,Bolalar!$I$5:$I$1804,0))),""))</f>
        <v/>
      </c>
      <c r="E1042" s="15" t="str">
        <f aca="false">IF($C1042="","",IFERROR(IF(INDEX(Bolalar!$C$5:$C$1804,MATCH($C1042,Bolalar!$I$5:$I$1804,0))="","",INDEX(Bolalar!$C$5:$C$1804,MATCH($C1042,Bolalar!$I$5:$I$1804,0))),""))</f>
        <v/>
      </c>
      <c r="F1042" s="24"/>
      <c r="G1042" s="14" t="str">
        <f aca="false">IF(OR($E1042="",$B1042=""),"",INT(($B1042-$E1042)/365.25))</f>
        <v/>
      </c>
      <c r="H1042" s="14" t="str">
        <f aca="false">IF($G1042="","",IF($G1042&lt;=5,"Ha","Yo'q"))</f>
        <v/>
      </c>
      <c r="I1042" s="12"/>
      <c r="J1042" s="12"/>
      <c r="K1042" s="28" t="n">
        <f aca="false">IF(AND($C1042&lt;&gt;"",$H1042="Ha",$B1042&gt;=Boshqaruv!$C$9,$B1042&lt;=Boshqaruv!$C$10),IF(COUNTIFS($C$4:$C1041,$C1042,$H$4:$H1041,"Ha",$B$4:$B1041,"&gt;="&amp;Boshqaruv!$C$9,$B$4:$B1041,"&lt;="&amp;Boshqaruv!$C$10)=0,1,0),0)</f>
        <v>0</v>
      </c>
    </row>
    <row r="1043" customFormat="false" ht="15" hidden="false" customHeight="false" outlineLevel="0" collapsed="false">
      <c r="A1043" s="8" t="n">
        <v>1039</v>
      </c>
      <c r="B1043" s="13"/>
      <c r="C1043" s="25"/>
      <c r="D1043" s="26" t="str">
        <f aca="false">IF($C1043="","",IFERROR(IF(INDEX(Bolalar!$B$5:$B$1804,MATCH($C1043,Bolalar!$I$5:$I$1804,0))="","",INDEX(Bolalar!$B$5:$B$1804,MATCH($C1043,Bolalar!$I$5:$I$1804,0))),""))</f>
        <v/>
      </c>
      <c r="E1043" s="15" t="str">
        <f aca="false">IF($C1043="","",IFERROR(IF(INDEX(Bolalar!$C$5:$C$1804,MATCH($C1043,Bolalar!$I$5:$I$1804,0))="","",INDEX(Bolalar!$C$5:$C$1804,MATCH($C1043,Bolalar!$I$5:$I$1804,0))),""))</f>
        <v/>
      </c>
      <c r="F1043" s="24"/>
      <c r="G1043" s="14" t="str">
        <f aca="false">IF(OR($E1043="",$B1043=""),"",INT(($B1043-$E1043)/365.25))</f>
        <v/>
      </c>
      <c r="H1043" s="14" t="str">
        <f aca="false">IF($G1043="","",IF($G1043&lt;=5,"Ha","Yo'q"))</f>
        <v/>
      </c>
      <c r="I1043" s="12"/>
      <c r="J1043" s="12"/>
      <c r="K1043" s="28" t="n">
        <f aca="false">IF(AND($C1043&lt;&gt;"",$H1043="Ha",$B1043&gt;=Boshqaruv!$C$9,$B1043&lt;=Boshqaruv!$C$10),IF(COUNTIFS($C$4:$C1042,$C1043,$H$4:$H1042,"Ha",$B$4:$B1042,"&gt;="&amp;Boshqaruv!$C$9,$B$4:$B1042,"&lt;="&amp;Boshqaruv!$C$10)=0,1,0),0)</f>
        <v>0</v>
      </c>
    </row>
    <row r="1044" customFormat="false" ht="15" hidden="false" customHeight="false" outlineLevel="0" collapsed="false">
      <c r="A1044" s="8" t="n">
        <v>1040</v>
      </c>
      <c r="B1044" s="13"/>
      <c r="C1044" s="25"/>
      <c r="D1044" s="26" t="str">
        <f aca="false">IF($C1044="","",IFERROR(IF(INDEX(Bolalar!$B$5:$B$1804,MATCH($C1044,Bolalar!$I$5:$I$1804,0))="","",INDEX(Bolalar!$B$5:$B$1804,MATCH($C1044,Bolalar!$I$5:$I$1804,0))),""))</f>
        <v/>
      </c>
      <c r="E1044" s="15" t="str">
        <f aca="false">IF($C1044="","",IFERROR(IF(INDEX(Bolalar!$C$5:$C$1804,MATCH($C1044,Bolalar!$I$5:$I$1804,0))="","",INDEX(Bolalar!$C$5:$C$1804,MATCH($C1044,Bolalar!$I$5:$I$1804,0))),""))</f>
        <v/>
      </c>
      <c r="F1044" s="24"/>
      <c r="G1044" s="14" t="str">
        <f aca="false">IF(OR($E1044="",$B1044=""),"",INT(($B1044-$E1044)/365.25))</f>
        <v/>
      </c>
      <c r="H1044" s="14" t="str">
        <f aca="false">IF($G1044="","",IF($G1044&lt;=5,"Ha","Yo'q"))</f>
        <v/>
      </c>
      <c r="I1044" s="12"/>
      <c r="J1044" s="12"/>
      <c r="K1044" s="28" t="n">
        <f aca="false">IF(AND($C1044&lt;&gt;"",$H1044="Ha",$B1044&gt;=Boshqaruv!$C$9,$B1044&lt;=Boshqaruv!$C$10),IF(COUNTIFS($C$4:$C1043,$C1044,$H$4:$H1043,"Ha",$B$4:$B1043,"&gt;="&amp;Boshqaruv!$C$9,$B$4:$B1043,"&lt;="&amp;Boshqaruv!$C$10)=0,1,0),0)</f>
        <v>0</v>
      </c>
    </row>
    <row r="1045" customFormat="false" ht="15" hidden="false" customHeight="false" outlineLevel="0" collapsed="false">
      <c r="A1045" s="8" t="n">
        <v>1041</v>
      </c>
      <c r="B1045" s="13"/>
      <c r="C1045" s="25"/>
      <c r="D1045" s="26" t="str">
        <f aca="false">IF($C1045="","",IFERROR(IF(INDEX(Bolalar!$B$5:$B$1804,MATCH($C1045,Bolalar!$I$5:$I$1804,0))="","",INDEX(Bolalar!$B$5:$B$1804,MATCH($C1045,Bolalar!$I$5:$I$1804,0))),""))</f>
        <v/>
      </c>
      <c r="E1045" s="15" t="str">
        <f aca="false">IF($C1045="","",IFERROR(IF(INDEX(Bolalar!$C$5:$C$1804,MATCH($C1045,Bolalar!$I$5:$I$1804,0))="","",INDEX(Bolalar!$C$5:$C$1804,MATCH($C1045,Bolalar!$I$5:$I$1804,0))),""))</f>
        <v/>
      </c>
      <c r="F1045" s="24"/>
      <c r="G1045" s="14" t="str">
        <f aca="false">IF(OR($E1045="",$B1045=""),"",INT(($B1045-$E1045)/365.25))</f>
        <v/>
      </c>
      <c r="H1045" s="14" t="str">
        <f aca="false">IF($G1045="","",IF($G1045&lt;=5,"Ha","Yo'q"))</f>
        <v/>
      </c>
      <c r="I1045" s="12"/>
      <c r="J1045" s="12"/>
      <c r="K1045" s="28" t="n">
        <f aca="false">IF(AND($C1045&lt;&gt;"",$H1045="Ha",$B1045&gt;=Boshqaruv!$C$9,$B1045&lt;=Boshqaruv!$C$10),IF(COUNTIFS($C$4:$C1044,$C1045,$H$4:$H1044,"Ha",$B$4:$B1044,"&gt;="&amp;Boshqaruv!$C$9,$B$4:$B1044,"&lt;="&amp;Boshqaruv!$C$10)=0,1,0),0)</f>
        <v>0</v>
      </c>
    </row>
    <row r="1046" customFormat="false" ht="15" hidden="false" customHeight="false" outlineLevel="0" collapsed="false">
      <c r="A1046" s="8" t="n">
        <v>1042</v>
      </c>
      <c r="B1046" s="13"/>
      <c r="C1046" s="25"/>
      <c r="D1046" s="26" t="str">
        <f aca="false">IF($C1046="","",IFERROR(IF(INDEX(Bolalar!$B$5:$B$1804,MATCH($C1046,Bolalar!$I$5:$I$1804,0))="","",INDEX(Bolalar!$B$5:$B$1804,MATCH($C1046,Bolalar!$I$5:$I$1804,0))),""))</f>
        <v/>
      </c>
      <c r="E1046" s="15" t="str">
        <f aca="false">IF($C1046="","",IFERROR(IF(INDEX(Bolalar!$C$5:$C$1804,MATCH($C1046,Bolalar!$I$5:$I$1804,0))="","",INDEX(Bolalar!$C$5:$C$1804,MATCH($C1046,Bolalar!$I$5:$I$1804,0))),""))</f>
        <v/>
      </c>
      <c r="F1046" s="24"/>
      <c r="G1046" s="14" t="str">
        <f aca="false">IF(OR($E1046="",$B1046=""),"",INT(($B1046-$E1046)/365.25))</f>
        <v/>
      </c>
      <c r="H1046" s="14" t="str">
        <f aca="false">IF($G1046="","",IF($G1046&lt;=5,"Ha","Yo'q"))</f>
        <v/>
      </c>
      <c r="I1046" s="12"/>
      <c r="J1046" s="12"/>
      <c r="K1046" s="28" t="n">
        <f aca="false">IF(AND($C1046&lt;&gt;"",$H1046="Ha",$B1046&gt;=Boshqaruv!$C$9,$B1046&lt;=Boshqaruv!$C$10),IF(COUNTIFS($C$4:$C1045,$C1046,$H$4:$H1045,"Ha",$B$4:$B1045,"&gt;="&amp;Boshqaruv!$C$9,$B$4:$B1045,"&lt;="&amp;Boshqaruv!$C$10)=0,1,0),0)</f>
        <v>0</v>
      </c>
    </row>
    <row r="1047" customFormat="false" ht="15" hidden="false" customHeight="false" outlineLevel="0" collapsed="false">
      <c r="A1047" s="8" t="n">
        <v>1043</v>
      </c>
      <c r="B1047" s="13"/>
      <c r="C1047" s="25"/>
      <c r="D1047" s="26" t="str">
        <f aca="false">IF($C1047="","",IFERROR(IF(INDEX(Bolalar!$B$5:$B$1804,MATCH($C1047,Bolalar!$I$5:$I$1804,0))="","",INDEX(Bolalar!$B$5:$B$1804,MATCH($C1047,Bolalar!$I$5:$I$1804,0))),""))</f>
        <v/>
      </c>
      <c r="E1047" s="15" t="str">
        <f aca="false">IF($C1047="","",IFERROR(IF(INDEX(Bolalar!$C$5:$C$1804,MATCH($C1047,Bolalar!$I$5:$I$1804,0))="","",INDEX(Bolalar!$C$5:$C$1804,MATCH($C1047,Bolalar!$I$5:$I$1804,0))),""))</f>
        <v/>
      </c>
      <c r="F1047" s="24"/>
      <c r="G1047" s="14" t="str">
        <f aca="false">IF(OR($E1047="",$B1047=""),"",INT(($B1047-$E1047)/365.25))</f>
        <v/>
      </c>
      <c r="H1047" s="14" t="str">
        <f aca="false">IF($G1047="","",IF($G1047&lt;=5,"Ha","Yo'q"))</f>
        <v/>
      </c>
      <c r="I1047" s="12"/>
      <c r="J1047" s="12"/>
      <c r="K1047" s="28" t="n">
        <f aca="false">IF(AND($C1047&lt;&gt;"",$H1047="Ha",$B1047&gt;=Boshqaruv!$C$9,$B1047&lt;=Boshqaruv!$C$10),IF(COUNTIFS($C$4:$C1046,$C1047,$H$4:$H1046,"Ha",$B$4:$B1046,"&gt;="&amp;Boshqaruv!$C$9,$B$4:$B1046,"&lt;="&amp;Boshqaruv!$C$10)=0,1,0),0)</f>
        <v>0</v>
      </c>
    </row>
    <row r="1048" customFormat="false" ht="15" hidden="false" customHeight="false" outlineLevel="0" collapsed="false">
      <c r="A1048" s="8" t="n">
        <v>1044</v>
      </c>
      <c r="B1048" s="13"/>
      <c r="C1048" s="25"/>
      <c r="D1048" s="26" t="str">
        <f aca="false">IF($C1048="","",IFERROR(IF(INDEX(Bolalar!$B$5:$B$1804,MATCH($C1048,Bolalar!$I$5:$I$1804,0))="","",INDEX(Bolalar!$B$5:$B$1804,MATCH($C1048,Bolalar!$I$5:$I$1804,0))),""))</f>
        <v/>
      </c>
      <c r="E1048" s="15" t="str">
        <f aca="false">IF($C1048="","",IFERROR(IF(INDEX(Bolalar!$C$5:$C$1804,MATCH($C1048,Bolalar!$I$5:$I$1804,0))="","",INDEX(Bolalar!$C$5:$C$1804,MATCH($C1048,Bolalar!$I$5:$I$1804,0))),""))</f>
        <v/>
      </c>
      <c r="F1048" s="24"/>
      <c r="G1048" s="14" t="str">
        <f aca="false">IF(OR($E1048="",$B1048=""),"",INT(($B1048-$E1048)/365.25))</f>
        <v/>
      </c>
      <c r="H1048" s="14" t="str">
        <f aca="false">IF($G1048="","",IF($G1048&lt;=5,"Ha","Yo'q"))</f>
        <v/>
      </c>
      <c r="I1048" s="12"/>
      <c r="J1048" s="12"/>
      <c r="K1048" s="28" t="n">
        <f aca="false">IF(AND($C1048&lt;&gt;"",$H1048="Ha",$B1048&gt;=Boshqaruv!$C$9,$B1048&lt;=Boshqaruv!$C$10),IF(COUNTIFS($C$4:$C1047,$C1048,$H$4:$H1047,"Ha",$B$4:$B1047,"&gt;="&amp;Boshqaruv!$C$9,$B$4:$B1047,"&lt;="&amp;Boshqaruv!$C$10)=0,1,0),0)</f>
        <v>0</v>
      </c>
    </row>
    <row r="1049" customFormat="false" ht="15" hidden="false" customHeight="false" outlineLevel="0" collapsed="false">
      <c r="A1049" s="8" t="n">
        <v>1045</v>
      </c>
      <c r="B1049" s="13"/>
      <c r="C1049" s="25"/>
      <c r="D1049" s="26" t="str">
        <f aca="false">IF($C1049="","",IFERROR(IF(INDEX(Bolalar!$B$5:$B$1804,MATCH($C1049,Bolalar!$I$5:$I$1804,0))="","",INDEX(Bolalar!$B$5:$B$1804,MATCH($C1049,Bolalar!$I$5:$I$1804,0))),""))</f>
        <v/>
      </c>
      <c r="E1049" s="15" t="str">
        <f aca="false">IF($C1049="","",IFERROR(IF(INDEX(Bolalar!$C$5:$C$1804,MATCH($C1049,Bolalar!$I$5:$I$1804,0))="","",INDEX(Bolalar!$C$5:$C$1804,MATCH($C1049,Bolalar!$I$5:$I$1804,0))),""))</f>
        <v/>
      </c>
      <c r="F1049" s="24"/>
      <c r="G1049" s="14" t="str">
        <f aca="false">IF(OR($E1049="",$B1049=""),"",INT(($B1049-$E1049)/365.25))</f>
        <v/>
      </c>
      <c r="H1049" s="14" t="str">
        <f aca="false">IF($G1049="","",IF($G1049&lt;=5,"Ha","Yo'q"))</f>
        <v/>
      </c>
      <c r="I1049" s="12"/>
      <c r="J1049" s="12"/>
      <c r="K1049" s="28" t="n">
        <f aca="false">IF(AND($C1049&lt;&gt;"",$H1049="Ha",$B1049&gt;=Boshqaruv!$C$9,$B1049&lt;=Boshqaruv!$C$10),IF(COUNTIFS($C$4:$C1048,$C1049,$H$4:$H1048,"Ha",$B$4:$B1048,"&gt;="&amp;Boshqaruv!$C$9,$B$4:$B1048,"&lt;="&amp;Boshqaruv!$C$10)=0,1,0),0)</f>
        <v>0</v>
      </c>
    </row>
    <row r="1050" customFormat="false" ht="15" hidden="false" customHeight="false" outlineLevel="0" collapsed="false">
      <c r="A1050" s="8" t="n">
        <v>1046</v>
      </c>
      <c r="B1050" s="13"/>
      <c r="C1050" s="25"/>
      <c r="D1050" s="26" t="str">
        <f aca="false">IF($C1050="","",IFERROR(IF(INDEX(Bolalar!$B$5:$B$1804,MATCH($C1050,Bolalar!$I$5:$I$1804,0))="","",INDEX(Bolalar!$B$5:$B$1804,MATCH($C1050,Bolalar!$I$5:$I$1804,0))),""))</f>
        <v/>
      </c>
      <c r="E1050" s="15" t="str">
        <f aca="false">IF($C1050="","",IFERROR(IF(INDEX(Bolalar!$C$5:$C$1804,MATCH($C1050,Bolalar!$I$5:$I$1804,0))="","",INDEX(Bolalar!$C$5:$C$1804,MATCH($C1050,Bolalar!$I$5:$I$1804,0))),""))</f>
        <v/>
      </c>
      <c r="F1050" s="24"/>
      <c r="G1050" s="14" t="str">
        <f aca="false">IF(OR($E1050="",$B1050=""),"",INT(($B1050-$E1050)/365.25))</f>
        <v/>
      </c>
      <c r="H1050" s="14" t="str">
        <f aca="false">IF($G1050="","",IF($G1050&lt;=5,"Ha","Yo'q"))</f>
        <v/>
      </c>
      <c r="I1050" s="12"/>
      <c r="J1050" s="12"/>
      <c r="K1050" s="28" t="n">
        <f aca="false">IF(AND($C1050&lt;&gt;"",$H1050="Ha",$B1050&gt;=Boshqaruv!$C$9,$B1050&lt;=Boshqaruv!$C$10),IF(COUNTIFS($C$4:$C1049,$C1050,$H$4:$H1049,"Ha",$B$4:$B1049,"&gt;="&amp;Boshqaruv!$C$9,$B$4:$B1049,"&lt;="&amp;Boshqaruv!$C$10)=0,1,0),0)</f>
        <v>0</v>
      </c>
    </row>
    <row r="1051" customFormat="false" ht="15" hidden="false" customHeight="false" outlineLevel="0" collapsed="false">
      <c r="A1051" s="8" t="n">
        <v>1047</v>
      </c>
      <c r="B1051" s="13"/>
      <c r="C1051" s="25"/>
      <c r="D1051" s="26" t="str">
        <f aca="false">IF($C1051="","",IFERROR(IF(INDEX(Bolalar!$B$5:$B$1804,MATCH($C1051,Bolalar!$I$5:$I$1804,0))="","",INDEX(Bolalar!$B$5:$B$1804,MATCH($C1051,Bolalar!$I$5:$I$1804,0))),""))</f>
        <v/>
      </c>
      <c r="E1051" s="15" t="str">
        <f aca="false">IF($C1051="","",IFERROR(IF(INDEX(Bolalar!$C$5:$C$1804,MATCH($C1051,Bolalar!$I$5:$I$1804,0))="","",INDEX(Bolalar!$C$5:$C$1804,MATCH($C1051,Bolalar!$I$5:$I$1804,0))),""))</f>
        <v/>
      </c>
      <c r="F1051" s="24"/>
      <c r="G1051" s="14" t="str">
        <f aca="false">IF(OR($E1051="",$B1051=""),"",INT(($B1051-$E1051)/365.25))</f>
        <v/>
      </c>
      <c r="H1051" s="14" t="str">
        <f aca="false">IF($G1051="","",IF($G1051&lt;=5,"Ha","Yo'q"))</f>
        <v/>
      </c>
      <c r="I1051" s="12"/>
      <c r="J1051" s="12"/>
      <c r="K1051" s="28" t="n">
        <f aca="false">IF(AND($C1051&lt;&gt;"",$H1051="Ha",$B1051&gt;=Boshqaruv!$C$9,$B1051&lt;=Boshqaruv!$C$10),IF(COUNTIFS($C$4:$C1050,$C1051,$H$4:$H1050,"Ha",$B$4:$B1050,"&gt;="&amp;Boshqaruv!$C$9,$B$4:$B1050,"&lt;="&amp;Boshqaruv!$C$10)=0,1,0),0)</f>
        <v>0</v>
      </c>
    </row>
    <row r="1052" customFormat="false" ht="15" hidden="false" customHeight="false" outlineLevel="0" collapsed="false">
      <c r="A1052" s="8" t="n">
        <v>1048</v>
      </c>
      <c r="B1052" s="13"/>
      <c r="C1052" s="25"/>
      <c r="D1052" s="26" t="str">
        <f aca="false">IF($C1052="","",IFERROR(IF(INDEX(Bolalar!$B$5:$B$1804,MATCH($C1052,Bolalar!$I$5:$I$1804,0))="","",INDEX(Bolalar!$B$5:$B$1804,MATCH($C1052,Bolalar!$I$5:$I$1804,0))),""))</f>
        <v/>
      </c>
      <c r="E1052" s="15" t="str">
        <f aca="false">IF($C1052="","",IFERROR(IF(INDEX(Bolalar!$C$5:$C$1804,MATCH($C1052,Bolalar!$I$5:$I$1804,0))="","",INDEX(Bolalar!$C$5:$C$1804,MATCH($C1052,Bolalar!$I$5:$I$1804,0))),""))</f>
        <v/>
      </c>
      <c r="F1052" s="24"/>
      <c r="G1052" s="14" t="str">
        <f aca="false">IF(OR($E1052="",$B1052=""),"",INT(($B1052-$E1052)/365.25))</f>
        <v/>
      </c>
      <c r="H1052" s="14" t="str">
        <f aca="false">IF($G1052="","",IF($G1052&lt;=5,"Ha","Yo'q"))</f>
        <v/>
      </c>
      <c r="I1052" s="12"/>
      <c r="J1052" s="12"/>
      <c r="K1052" s="28" t="n">
        <f aca="false">IF(AND($C1052&lt;&gt;"",$H1052="Ha",$B1052&gt;=Boshqaruv!$C$9,$B1052&lt;=Boshqaruv!$C$10),IF(COUNTIFS($C$4:$C1051,$C1052,$H$4:$H1051,"Ha",$B$4:$B1051,"&gt;="&amp;Boshqaruv!$C$9,$B$4:$B1051,"&lt;="&amp;Boshqaruv!$C$10)=0,1,0),0)</f>
        <v>0</v>
      </c>
    </row>
    <row r="1053" customFormat="false" ht="15" hidden="false" customHeight="false" outlineLevel="0" collapsed="false">
      <c r="A1053" s="8" t="n">
        <v>1049</v>
      </c>
      <c r="B1053" s="13"/>
      <c r="C1053" s="25"/>
      <c r="D1053" s="26" t="str">
        <f aca="false">IF($C1053="","",IFERROR(IF(INDEX(Bolalar!$B$5:$B$1804,MATCH($C1053,Bolalar!$I$5:$I$1804,0))="","",INDEX(Bolalar!$B$5:$B$1804,MATCH($C1053,Bolalar!$I$5:$I$1804,0))),""))</f>
        <v/>
      </c>
      <c r="E1053" s="15" t="str">
        <f aca="false">IF($C1053="","",IFERROR(IF(INDEX(Bolalar!$C$5:$C$1804,MATCH($C1053,Bolalar!$I$5:$I$1804,0))="","",INDEX(Bolalar!$C$5:$C$1804,MATCH($C1053,Bolalar!$I$5:$I$1804,0))),""))</f>
        <v/>
      </c>
      <c r="F1053" s="24"/>
      <c r="G1053" s="14" t="str">
        <f aca="false">IF(OR($E1053="",$B1053=""),"",INT(($B1053-$E1053)/365.25))</f>
        <v/>
      </c>
      <c r="H1053" s="14" t="str">
        <f aca="false">IF($G1053="","",IF($G1053&lt;=5,"Ha","Yo'q"))</f>
        <v/>
      </c>
      <c r="I1053" s="12"/>
      <c r="J1053" s="12"/>
      <c r="K1053" s="28" t="n">
        <f aca="false">IF(AND($C1053&lt;&gt;"",$H1053="Ha",$B1053&gt;=Boshqaruv!$C$9,$B1053&lt;=Boshqaruv!$C$10),IF(COUNTIFS($C$4:$C1052,$C1053,$H$4:$H1052,"Ha",$B$4:$B1052,"&gt;="&amp;Boshqaruv!$C$9,$B$4:$B1052,"&lt;="&amp;Boshqaruv!$C$10)=0,1,0),0)</f>
        <v>0</v>
      </c>
    </row>
    <row r="1054" customFormat="false" ht="15" hidden="false" customHeight="false" outlineLevel="0" collapsed="false">
      <c r="A1054" s="8" t="n">
        <v>1050</v>
      </c>
      <c r="B1054" s="13"/>
      <c r="C1054" s="25"/>
      <c r="D1054" s="26" t="str">
        <f aca="false">IF($C1054="","",IFERROR(IF(INDEX(Bolalar!$B$5:$B$1804,MATCH($C1054,Bolalar!$I$5:$I$1804,0))="","",INDEX(Bolalar!$B$5:$B$1804,MATCH($C1054,Bolalar!$I$5:$I$1804,0))),""))</f>
        <v/>
      </c>
      <c r="E1054" s="15" t="str">
        <f aca="false">IF($C1054="","",IFERROR(IF(INDEX(Bolalar!$C$5:$C$1804,MATCH($C1054,Bolalar!$I$5:$I$1804,0))="","",INDEX(Bolalar!$C$5:$C$1804,MATCH($C1054,Bolalar!$I$5:$I$1804,0))),""))</f>
        <v/>
      </c>
      <c r="F1054" s="24"/>
      <c r="G1054" s="14" t="str">
        <f aca="false">IF(OR($E1054="",$B1054=""),"",INT(($B1054-$E1054)/365.25))</f>
        <v/>
      </c>
      <c r="H1054" s="14" t="str">
        <f aca="false">IF($G1054="","",IF($G1054&lt;=5,"Ha","Yo'q"))</f>
        <v/>
      </c>
      <c r="I1054" s="12"/>
      <c r="J1054" s="12"/>
      <c r="K1054" s="28" t="n">
        <f aca="false">IF(AND($C1054&lt;&gt;"",$H1054="Ha",$B1054&gt;=Boshqaruv!$C$9,$B1054&lt;=Boshqaruv!$C$10),IF(COUNTIFS($C$4:$C1053,$C1054,$H$4:$H1053,"Ha",$B$4:$B1053,"&gt;="&amp;Boshqaruv!$C$9,$B$4:$B1053,"&lt;="&amp;Boshqaruv!$C$10)=0,1,0),0)</f>
        <v>0</v>
      </c>
    </row>
    <row r="1055" customFormat="false" ht="15" hidden="false" customHeight="false" outlineLevel="0" collapsed="false">
      <c r="A1055" s="8" t="n">
        <v>1051</v>
      </c>
      <c r="B1055" s="13"/>
      <c r="C1055" s="25"/>
      <c r="D1055" s="26" t="str">
        <f aca="false">IF($C1055="","",IFERROR(IF(INDEX(Bolalar!$B$5:$B$1804,MATCH($C1055,Bolalar!$I$5:$I$1804,0))="","",INDEX(Bolalar!$B$5:$B$1804,MATCH($C1055,Bolalar!$I$5:$I$1804,0))),""))</f>
        <v/>
      </c>
      <c r="E1055" s="15" t="str">
        <f aca="false">IF($C1055="","",IFERROR(IF(INDEX(Bolalar!$C$5:$C$1804,MATCH($C1055,Bolalar!$I$5:$I$1804,0))="","",INDEX(Bolalar!$C$5:$C$1804,MATCH($C1055,Bolalar!$I$5:$I$1804,0))),""))</f>
        <v/>
      </c>
      <c r="F1055" s="24"/>
      <c r="G1055" s="14" t="str">
        <f aca="false">IF(OR($E1055="",$B1055=""),"",INT(($B1055-$E1055)/365.25))</f>
        <v/>
      </c>
      <c r="H1055" s="14" t="str">
        <f aca="false">IF($G1055="","",IF($G1055&lt;=5,"Ha","Yo'q"))</f>
        <v/>
      </c>
      <c r="I1055" s="12"/>
      <c r="J1055" s="12"/>
      <c r="K1055" s="28" t="n">
        <f aca="false">IF(AND($C1055&lt;&gt;"",$H1055="Ha",$B1055&gt;=Boshqaruv!$C$9,$B1055&lt;=Boshqaruv!$C$10),IF(COUNTIFS($C$4:$C1054,$C1055,$H$4:$H1054,"Ha",$B$4:$B1054,"&gt;="&amp;Boshqaruv!$C$9,$B$4:$B1054,"&lt;="&amp;Boshqaruv!$C$10)=0,1,0),0)</f>
        <v>0</v>
      </c>
    </row>
    <row r="1056" customFormat="false" ht="15" hidden="false" customHeight="false" outlineLevel="0" collapsed="false">
      <c r="A1056" s="8" t="n">
        <v>1052</v>
      </c>
      <c r="B1056" s="13"/>
      <c r="C1056" s="25"/>
      <c r="D1056" s="26" t="str">
        <f aca="false">IF($C1056="","",IFERROR(IF(INDEX(Bolalar!$B$5:$B$1804,MATCH($C1056,Bolalar!$I$5:$I$1804,0))="","",INDEX(Bolalar!$B$5:$B$1804,MATCH($C1056,Bolalar!$I$5:$I$1804,0))),""))</f>
        <v/>
      </c>
      <c r="E1056" s="15" t="str">
        <f aca="false">IF($C1056="","",IFERROR(IF(INDEX(Bolalar!$C$5:$C$1804,MATCH($C1056,Bolalar!$I$5:$I$1804,0))="","",INDEX(Bolalar!$C$5:$C$1804,MATCH($C1056,Bolalar!$I$5:$I$1804,0))),""))</f>
        <v/>
      </c>
      <c r="F1056" s="24"/>
      <c r="G1056" s="14" t="str">
        <f aca="false">IF(OR($E1056="",$B1056=""),"",INT(($B1056-$E1056)/365.25))</f>
        <v/>
      </c>
      <c r="H1056" s="14" t="str">
        <f aca="false">IF($G1056="","",IF($G1056&lt;=5,"Ha","Yo'q"))</f>
        <v/>
      </c>
      <c r="I1056" s="12"/>
      <c r="J1056" s="12"/>
      <c r="K1056" s="28" t="n">
        <f aca="false">IF(AND($C1056&lt;&gt;"",$H1056="Ha",$B1056&gt;=Boshqaruv!$C$9,$B1056&lt;=Boshqaruv!$C$10),IF(COUNTIFS($C$4:$C1055,$C1056,$H$4:$H1055,"Ha",$B$4:$B1055,"&gt;="&amp;Boshqaruv!$C$9,$B$4:$B1055,"&lt;="&amp;Boshqaruv!$C$10)=0,1,0),0)</f>
        <v>0</v>
      </c>
    </row>
    <row r="1057" customFormat="false" ht="15" hidden="false" customHeight="false" outlineLevel="0" collapsed="false">
      <c r="A1057" s="8" t="n">
        <v>1053</v>
      </c>
      <c r="B1057" s="13"/>
      <c r="C1057" s="25"/>
      <c r="D1057" s="26" t="str">
        <f aca="false">IF($C1057="","",IFERROR(IF(INDEX(Bolalar!$B$5:$B$1804,MATCH($C1057,Bolalar!$I$5:$I$1804,0))="","",INDEX(Bolalar!$B$5:$B$1804,MATCH($C1057,Bolalar!$I$5:$I$1804,0))),""))</f>
        <v/>
      </c>
      <c r="E1057" s="15" t="str">
        <f aca="false">IF($C1057="","",IFERROR(IF(INDEX(Bolalar!$C$5:$C$1804,MATCH($C1057,Bolalar!$I$5:$I$1804,0))="","",INDEX(Bolalar!$C$5:$C$1804,MATCH($C1057,Bolalar!$I$5:$I$1804,0))),""))</f>
        <v/>
      </c>
      <c r="F1057" s="24"/>
      <c r="G1057" s="14" t="str">
        <f aca="false">IF(OR($E1057="",$B1057=""),"",INT(($B1057-$E1057)/365.25))</f>
        <v/>
      </c>
      <c r="H1057" s="14" t="str">
        <f aca="false">IF($G1057="","",IF($G1057&lt;=5,"Ha","Yo'q"))</f>
        <v/>
      </c>
      <c r="I1057" s="12"/>
      <c r="J1057" s="12"/>
      <c r="K1057" s="28" t="n">
        <f aca="false">IF(AND($C1057&lt;&gt;"",$H1057="Ha",$B1057&gt;=Boshqaruv!$C$9,$B1057&lt;=Boshqaruv!$C$10),IF(COUNTIFS($C$4:$C1056,$C1057,$H$4:$H1056,"Ha",$B$4:$B1056,"&gt;="&amp;Boshqaruv!$C$9,$B$4:$B1056,"&lt;="&amp;Boshqaruv!$C$10)=0,1,0),0)</f>
        <v>0</v>
      </c>
    </row>
    <row r="1058" customFormat="false" ht="15" hidden="false" customHeight="false" outlineLevel="0" collapsed="false">
      <c r="A1058" s="8" t="n">
        <v>1054</v>
      </c>
      <c r="B1058" s="13"/>
      <c r="C1058" s="25"/>
      <c r="D1058" s="26" t="str">
        <f aca="false">IF($C1058="","",IFERROR(IF(INDEX(Bolalar!$B$5:$B$1804,MATCH($C1058,Bolalar!$I$5:$I$1804,0))="","",INDEX(Bolalar!$B$5:$B$1804,MATCH($C1058,Bolalar!$I$5:$I$1804,0))),""))</f>
        <v/>
      </c>
      <c r="E1058" s="15" t="str">
        <f aca="false">IF($C1058="","",IFERROR(IF(INDEX(Bolalar!$C$5:$C$1804,MATCH($C1058,Bolalar!$I$5:$I$1804,0))="","",INDEX(Bolalar!$C$5:$C$1804,MATCH($C1058,Bolalar!$I$5:$I$1804,0))),""))</f>
        <v/>
      </c>
      <c r="F1058" s="24"/>
      <c r="G1058" s="14" t="str">
        <f aca="false">IF(OR($E1058="",$B1058=""),"",INT(($B1058-$E1058)/365.25))</f>
        <v/>
      </c>
      <c r="H1058" s="14" t="str">
        <f aca="false">IF($G1058="","",IF($G1058&lt;=5,"Ha","Yo'q"))</f>
        <v/>
      </c>
      <c r="I1058" s="12"/>
      <c r="J1058" s="12"/>
      <c r="K1058" s="28" t="n">
        <f aca="false">IF(AND($C1058&lt;&gt;"",$H1058="Ha",$B1058&gt;=Boshqaruv!$C$9,$B1058&lt;=Boshqaruv!$C$10),IF(COUNTIFS($C$4:$C1057,$C1058,$H$4:$H1057,"Ha",$B$4:$B1057,"&gt;="&amp;Boshqaruv!$C$9,$B$4:$B1057,"&lt;="&amp;Boshqaruv!$C$10)=0,1,0),0)</f>
        <v>0</v>
      </c>
    </row>
    <row r="1059" customFormat="false" ht="15" hidden="false" customHeight="false" outlineLevel="0" collapsed="false">
      <c r="A1059" s="8" t="n">
        <v>1055</v>
      </c>
      <c r="B1059" s="13"/>
      <c r="C1059" s="25"/>
      <c r="D1059" s="26" t="str">
        <f aca="false">IF($C1059="","",IFERROR(IF(INDEX(Bolalar!$B$5:$B$1804,MATCH($C1059,Bolalar!$I$5:$I$1804,0))="","",INDEX(Bolalar!$B$5:$B$1804,MATCH($C1059,Bolalar!$I$5:$I$1804,0))),""))</f>
        <v/>
      </c>
      <c r="E1059" s="15" t="str">
        <f aca="false">IF($C1059="","",IFERROR(IF(INDEX(Bolalar!$C$5:$C$1804,MATCH($C1059,Bolalar!$I$5:$I$1804,0))="","",INDEX(Bolalar!$C$5:$C$1804,MATCH($C1059,Bolalar!$I$5:$I$1804,0))),""))</f>
        <v/>
      </c>
      <c r="F1059" s="24"/>
      <c r="G1059" s="14" t="str">
        <f aca="false">IF(OR($E1059="",$B1059=""),"",INT(($B1059-$E1059)/365.25))</f>
        <v/>
      </c>
      <c r="H1059" s="14" t="str">
        <f aca="false">IF($G1059="","",IF($G1059&lt;=5,"Ha","Yo'q"))</f>
        <v/>
      </c>
      <c r="I1059" s="12"/>
      <c r="J1059" s="12"/>
      <c r="K1059" s="28" t="n">
        <f aca="false">IF(AND($C1059&lt;&gt;"",$H1059="Ha",$B1059&gt;=Boshqaruv!$C$9,$B1059&lt;=Boshqaruv!$C$10),IF(COUNTIFS($C$4:$C1058,$C1059,$H$4:$H1058,"Ha",$B$4:$B1058,"&gt;="&amp;Boshqaruv!$C$9,$B$4:$B1058,"&lt;="&amp;Boshqaruv!$C$10)=0,1,0),0)</f>
        <v>0</v>
      </c>
    </row>
    <row r="1060" customFormat="false" ht="15" hidden="false" customHeight="false" outlineLevel="0" collapsed="false">
      <c r="A1060" s="8" t="n">
        <v>1056</v>
      </c>
      <c r="B1060" s="13"/>
      <c r="C1060" s="25"/>
      <c r="D1060" s="26" t="str">
        <f aca="false">IF($C1060="","",IFERROR(IF(INDEX(Bolalar!$B$5:$B$1804,MATCH($C1060,Bolalar!$I$5:$I$1804,0))="","",INDEX(Bolalar!$B$5:$B$1804,MATCH($C1060,Bolalar!$I$5:$I$1804,0))),""))</f>
        <v/>
      </c>
      <c r="E1060" s="15" t="str">
        <f aca="false">IF($C1060="","",IFERROR(IF(INDEX(Bolalar!$C$5:$C$1804,MATCH($C1060,Bolalar!$I$5:$I$1804,0))="","",INDEX(Bolalar!$C$5:$C$1804,MATCH($C1060,Bolalar!$I$5:$I$1804,0))),""))</f>
        <v/>
      </c>
      <c r="F1060" s="24"/>
      <c r="G1060" s="14" t="str">
        <f aca="false">IF(OR($E1060="",$B1060=""),"",INT(($B1060-$E1060)/365.25))</f>
        <v/>
      </c>
      <c r="H1060" s="14" t="str">
        <f aca="false">IF($G1060="","",IF($G1060&lt;=5,"Ha","Yo'q"))</f>
        <v/>
      </c>
      <c r="I1060" s="12"/>
      <c r="J1060" s="12"/>
      <c r="K1060" s="28" t="n">
        <f aca="false">IF(AND($C1060&lt;&gt;"",$H1060="Ha",$B1060&gt;=Boshqaruv!$C$9,$B1060&lt;=Boshqaruv!$C$10),IF(COUNTIFS($C$4:$C1059,$C1060,$H$4:$H1059,"Ha",$B$4:$B1059,"&gt;="&amp;Boshqaruv!$C$9,$B$4:$B1059,"&lt;="&amp;Boshqaruv!$C$10)=0,1,0),0)</f>
        <v>0</v>
      </c>
    </row>
    <row r="1061" customFormat="false" ht="15" hidden="false" customHeight="false" outlineLevel="0" collapsed="false">
      <c r="A1061" s="8" t="n">
        <v>1057</v>
      </c>
      <c r="B1061" s="13"/>
      <c r="C1061" s="25"/>
      <c r="D1061" s="26" t="str">
        <f aca="false">IF($C1061="","",IFERROR(IF(INDEX(Bolalar!$B$5:$B$1804,MATCH($C1061,Bolalar!$I$5:$I$1804,0))="","",INDEX(Bolalar!$B$5:$B$1804,MATCH($C1061,Bolalar!$I$5:$I$1804,0))),""))</f>
        <v/>
      </c>
      <c r="E1061" s="15" t="str">
        <f aca="false">IF($C1061="","",IFERROR(IF(INDEX(Bolalar!$C$5:$C$1804,MATCH($C1061,Bolalar!$I$5:$I$1804,0))="","",INDEX(Bolalar!$C$5:$C$1804,MATCH($C1061,Bolalar!$I$5:$I$1804,0))),""))</f>
        <v/>
      </c>
      <c r="F1061" s="24"/>
      <c r="G1061" s="14" t="str">
        <f aca="false">IF(OR($E1061="",$B1061=""),"",INT(($B1061-$E1061)/365.25))</f>
        <v/>
      </c>
      <c r="H1061" s="14" t="str">
        <f aca="false">IF($G1061="","",IF($G1061&lt;=5,"Ha","Yo'q"))</f>
        <v/>
      </c>
      <c r="I1061" s="12"/>
      <c r="J1061" s="12"/>
      <c r="K1061" s="28" t="n">
        <f aca="false">IF(AND($C1061&lt;&gt;"",$H1061="Ha",$B1061&gt;=Boshqaruv!$C$9,$B1061&lt;=Boshqaruv!$C$10),IF(COUNTIFS($C$4:$C1060,$C1061,$H$4:$H1060,"Ha",$B$4:$B1060,"&gt;="&amp;Boshqaruv!$C$9,$B$4:$B1060,"&lt;="&amp;Boshqaruv!$C$10)=0,1,0),0)</f>
        <v>0</v>
      </c>
    </row>
    <row r="1062" customFormat="false" ht="15" hidden="false" customHeight="false" outlineLevel="0" collapsed="false">
      <c r="A1062" s="8" t="n">
        <v>1058</v>
      </c>
      <c r="B1062" s="13"/>
      <c r="C1062" s="25"/>
      <c r="D1062" s="26" t="str">
        <f aca="false">IF($C1062="","",IFERROR(IF(INDEX(Bolalar!$B$5:$B$1804,MATCH($C1062,Bolalar!$I$5:$I$1804,0))="","",INDEX(Bolalar!$B$5:$B$1804,MATCH($C1062,Bolalar!$I$5:$I$1804,0))),""))</f>
        <v/>
      </c>
      <c r="E1062" s="15" t="str">
        <f aca="false">IF($C1062="","",IFERROR(IF(INDEX(Bolalar!$C$5:$C$1804,MATCH($C1062,Bolalar!$I$5:$I$1804,0))="","",INDEX(Bolalar!$C$5:$C$1804,MATCH($C1062,Bolalar!$I$5:$I$1804,0))),""))</f>
        <v/>
      </c>
      <c r="F1062" s="24"/>
      <c r="G1062" s="14" t="str">
        <f aca="false">IF(OR($E1062="",$B1062=""),"",INT(($B1062-$E1062)/365.25))</f>
        <v/>
      </c>
      <c r="H1062" s="14" t="str">
        <f aca="false">IF($G1062="","",IF($G1062&lt;=5,"Ha","Yo'q"))</f>
        <v/>
      </c>
      <c r="I1062" s="12"/>
      <c r="J1062" s="12"/>
      <c r="K1062" s="28" t="n">
        <f aca="false">IF(AND($C1062&lt;&gt;"",$H1062="Ha",$B1062&gt;=Boshqaruv!$C$9,$B1062&lt;=Boshqaruv!$C$10),IF(COUNTIFS($C$4:$C1061,$C1062,$H$4:$H1061,"Ha",$B$4:$B1061,"&gt;="&amp;Boshqaruv!$C$9,$B$4:$B1061,"&lt;="&amp;Boshqaruv!$C$10)=0,1,0),0)</f>
        <v>0</v>
      </c>
    </row>
    <row r="1063" customFormat="false" ht="15" hidden="false" customHeight="false" outlineLevel="0" collapsed="false">
      <c r="A1063" s="8" t="n">
        <v>1059</v>
      </c>
      <c r="B1063" s="13"/>
      <c r="C1063" s="25"/>
      <c r="D1063" s="26" t="str">
        <f aca="false">IF($C1063="","",IFERROR(IF(INDEX(Bolalar!$B$5:$B$1804,MATCH($C1063,Bolalar!$I$5:$I$1804,0))="","",INDEX(Bolalar!$B$5:$B$1804,MATCH($C1063,Bolalar!$I$5:$I$1804,0))),""))</f>
        <v/>
      </c>
      <c r="E1063" s="15" t="str">
        <f aca="false">IF($C1063="","",IFERROR(IF(INDEX(Bolalar!$C$5:$C$1804,MATCH($C1063,Bolalar!$I$5:$I$1804,0))="","",INDEX(Bolalar!$C$5:$C$1804,MATCH($C1063,Bolalar!$I$5:$I$1804,0))),""))</f>
        <v/>
      </c>
      <c r="F1063" s="24"/>
      <c r="G1063" s="14" t="str">
        <f aca="false">IF(OR($E1063="",$B1063=""),"",INT(($B1063-$E1063)/365.25))</f>
        <v/>
      </c>
      <c r="H1063" s="14" t="str">
        <f aca="false">IF($G1063="","",IF($G1063&lt;=5,"Ha","Yo'q"))</f>
        <v/>
      </c>
      <c r="I1063" s="12"/>
      <c r="J1063" s="12"/>
      <c r="K1063" s="28" t="n">
        <f aca="false">IF(AND($C1063&lt;&gt;"",$H1063="Ha",$B1063&gt;=Boshqaruv!$C$9,$B1063&lt;=Boshqaruv!$C$10),IF(COUNTIFS($C$4:$C1062,$C1063,$H$4:$H1062,"Ha",$B$4:$B1062,"&gt;="&amp;Boshqaruv!$C$9,$B$4:$B1062,"&lt;="&amp;Boshqaruv!$C$10)=0,1,0),0)</f>
        <v>0</v>
      </c>
    </row>
    <row r="1064" customFormat="false" ht="15" hidden="false" customHeight="false" outlineLevel="0" collapsed="false">
      <c r="A1064" s="8" t="n">
        <v>1060</v>
      </c>
      <c r="B1064" s="13"/>
      <c r="C1064" s="25"/>
      <c r="D1064" s="26" t="str">
        <f aca="false">IF($C1064="","",IFERROR(IF(INDEX(Bolalar!$B$5:$B$1804,MATCH($C1064,Bolalar!$I$5:$I$1804,0))="","",INDEX(Bolalar!$B$5:$B$1804,MATCH($C1064,Bolalar!$I$5:$I$1804,0))),""))</f>
        <v/>
      </c>
      <c r="E1064" s="15" t="str">
        <f aca="false">IF($C1064="","",IFERROR(IF(INDEX(Bolalar!$C$5:$C$1804,MATCH($C1064,Bolalar!$I$5:$I$1804,0))="","",INDEX(Bolalar!$C$5:$C$1804,MATCH($C1064,Bolalar!$I$5:$I$1804,0))),""))</f>
        <v/>
      </c>
      <c r="F1064" s="24"/>
      <c r="G1064" s="14" t="str">
        <f aca="false">IF(OR($E1064="",$B1064=""),"",INT(($B1064-$E1064)/365.25))</f>
        <v/>
      </c>
      <c r="H1064" s="14" t="str">
        <f aca="false">IF($G1064="","",IF($G1064&lt;=5,"Ha","Yo'q"))</f>
        <v/>
      </c>
      <c r="I1064" s="12"/>
      <c r="J1064" s="12"/>
      <c r="K1064" s="28" t="n">
        <f aca="false">IF(AND($C1064&lt;&gt;"",$H1064="Ha",$B1064&gt;=Boshqaruv!$C$9,$B1064&lt;=Boshqaruv!$C$10),IF(COUNTIFS($C$4:$C1063,$C1064,$H$4:$H1063,"Ha",$B$4:$B1063,"&gt;="&amp;Boshqaruv!$C$9,$B$4:$B1063,"&lt;="&amp;Boshqaruv!$C$10)=0,1,0),0)</f>
        <v>0</v>
      </c>
    </row>
    <row r="1065" customFormat="false" ht="15" hidden="false" customHeight="false" outlineLevel="0" collapsed="false">
      <c r="A1065" s="8" t="n">
        <v>1061</v>
      </c>
      <c r="B1065" s="13"/>
      <c r="C1065" s="25"/>
      <c r="D1065" s="26" t="str">
        <f aca="false">IF($C1065="","",IFERROR(IF(INDEX(Bolalar!$B$5:$B$1804,MATCH($C1065,Bolalar!$I$5:$I$1804,0))="","",INDEX(Bolalar!$B$5:$B$1804,MATCH($C1065,Bolalar!$I$5:$I$1804,0))),""))</f>
        <v/>
      </c>
      <c r="E1065" s="15" t="str">
        <f aca="false">IF($C1065="","",IFERROR(IF(INDEX(Bolalar!$C$5:$C$1804,MATCH($C1065,Bolalar!$I$5:$I$1804,0))="","",INDEX(Bolalar!$C$5:$C$1804,MATCH($C1065,Bolalar!$I$5:$I$1804,0))),""))</f>
        <v/>
      </c>
      <c r="F1065" s="24"/>
      <c r="G1065" s="14" t="str">
        <f aca="false">IF(OR($E1065="",$B1065=""),"",INT(($B1065-$E1065)/365.25))</f>
        <v/>
      </c>
      <c r="H1065" s="14" t="str">
        <f aca="false">IF($G1065="","",IF($G1065&lt;=5,"Ha","Yo'q"))</f>
        <v/>
      </c>
      <c r="I1065" s="12"/>
      <c r="J1065" s="12"/>
      <c r="K1065" s="28" t="n">
        <f aca="false">IF(AND($C1065&lt;&gt;"",$H1065="Ha",$B1065&gt;=Boshqaruv!$C$9,$B1065&lt;=Boshqaruv!$C$10),IF(COUNTIFS($C$4:$C1064,$C1065,$H$4:$H1064,"Ha",$B$4:$B1064,"&gt;="&amp;Boshqaruv!$C$9,$B$4:$B1064,"&lt;="&amp;Boshqaruv!$C$10)=0,1,0),0)</f>
        <v>0</v>
      </c>
    </row>
    <row r="1066" customFormat="false" ht="15" hidden="false" customHeight="false" outlineLevel="0" collapsed="false">
      <c r="A1066" s="8" t="n">
        <v>1062</v>
      </c>
      <c r="B1066" s="13"/>
      <c r="C1066" s="25"/>
      <c r="D1066" s="26" t="str">
        <f aca="false">IF($C1066="","",IFERROR(IF(INDEX(Bolalar!$B$5:$B$1804,MATCH($C1066,Bolalar!$I$5:$I$1804,0))="","",INDEX(Bolalar!$B$5:$B$1804,MATCH($C1066,Bolalar!$I$5:$I$1804,0))),""))</f>
        <v/>
      </c>
      <c r="E1066" s="15" t="str">
        <f aca="false">IF($C1066="","",IFERROR(IF(INDEX(Bolalar!$C$5:$C$1804,MATCH($C1066,Bolalar!$I$5:$I$1804,0))="","",INDEX(Bolalar!$C$5:$C$1804,MATCH($C1066,Bolalar!$I$5:$I$1804,0))),""))</f>
        <v/>
      </c>
      <c r="F1066" s="24"/>
      <c r="G1066" s="14" t="str">
        <f aca="false">IF(OR($E1066="",$B1066=""),"",INT(($B1066-$E1066)/365.25))</f>
        <v/>
      </c>
      <c r="H1066" s="14" t="str">
        <f aca="false">IF($G1066="","",IF($G1066&lt;=5,"Ha","Yo'q"))</f>
        <v/>
      </c>
      <c r="I1066" s="12"/>
      <c r="J1066" s="12"/>
      <c r="K1066" s="28" t="n">
        <f aca="false">IF(AND($C1066&lt;&gt;"",$H1066="Ha",$B1066&gt;=Boshqaruv!$C$9,$B1066&lt;=Boshqaruv!$C$10),IF(COUNTIFS($C$4:$C1065,$C1066,$H$4:$H1065,"Ha",$B$4:$B1065,"&gt;="&amp;Boshqaruv!$C$9,$B$4:$B1065,"&lt;="&amp;Boshqaruv!$C$10)=0,1,0),0)</f>
        <v>0</v>
      </c>
    </row>
    <row r="1067" customFormat="false" ht="15" hidden="false" customHeight="false" outlineLevel="0" collapsed="false">
      <c r="A1067" s="8" t="n">
        <v>1063</v>
      </c>
      <c r="B1067" s="13"/>
      <c r="C1067" s="25"/>
      <c r="D1067" s="26" t="str">
        <f aca="false">IF($C1067="","",IFERROR(IF(INDEX(Bolalar!$B$5:$B$1804,MATCH($C1067,Bolalar!$I$5:$I$1804,0))="","",INDEX(Bolalar!$B$5:$B$1804,MATCH($C1067,Bolalar!$I$5:$I$1804,0))),""))</f>
        <v/>
      </c>
      <c r="E1067" s="15" t="str">
        <f aca="false">IF($C1067="","",IFERROR(IF(INDEX(Bolalar!$C$5:$C$1804,MATCH($C1067,Bolalar!$I$5:$I$1804,0))="","",INDEX(Bolalar!$C$5:$C$1804,MATCH($C1067,Bolalar!$I$5:$I$1804,0))),""))</f>
        <v/>
      </c>
      <c r="F1067" s="24"/>
      <c r="G1067" s="14" t="str">
        <f aca="false">IF(OR($E1067="",$B1067=""),"",INT(($B1067-$E1067)/365.25))</f>
        <v/>
      </c>
      <c r="H1067" s="14" t="str">
        <f aca="false">IF($G1067="","",IF($G1067&lt;=5,"Ha","Yo'q"))</f>
        <v/>
      </c>
      <c r="I1067" s="12"/>
      <c r="J1067" s="12"/>
      <c r="K1067" s="28" t="n">
        <f aca="false">IF(AND($C1067&lt;&gt;"",$H1067="Ha",$B1067&gt;=Boshqaruv!$C$9,$B1067&lt;=Boshqaruv!$C$10),IF(COUNTIFS($C$4:$C1066,$C1067,$H$4:$H1066,"Ha",$B$4:$B1066,"&gt;="&amp;Boshqaruv!$C$9,$B$4:$B1066,"&lt;="&amp;Boshqaruv!$C$10)=0,1,0),0)</f>
        <v>0</v>
      </c>
    </row>
    <row r="1068" customFormat="false" ht="15" hidden="false" customHeight="false" outlineLevel="0" collapsed="false">
      <c r="A1068" s="8" t="n">
        <v>1064</v>
      </c>
      <c r="B1068" s="13"/>
      <c r="C1068" s="25"/>
      <c r="D1068" s="26" t="str">
        <f aca="false">IF($C1068="","",IFERROR(IF(INDEX(Bolalar!$B$5:$B$1804,MATCH($C1068,Bolalar!$I$5:$I$1804,0))="","",INDEX(Bolalar!$B$5:$B$1804,MATCH($C1068,Bolalar!$I$5:$I$1804,0))),""))</f>
        <v/>
      </c>
      <c r="E1068" s="15" t="str">
        <f aca="false">IF($C1068="","",IFERROR(IF(INDEX(Bolalar!$C$5:$C$1804,MATCH($C1068,Bolalar!$I$5:$I$1804,0))="","",INDEX(Bolalar!$C$5:$C$1804,MATCH($C1068,Bolalar!$I$5:$I$1804,0))),""))</f>
        <v/>
      </c>
      <c r="F1068" s="24"/>
      <c r="G1068" s="14" t="str">
        <f aca="false">IF(OR($E1068="",$B1068=""),"",INT(($B1068-$E1068)/365.25))</f>
        <v/>
      </c>
      <c r="H1068" s="14" t="str">
        <f aca="false">IF($G1068="","",IF($G1068&lt;=5,"Ha","Yo'q"))</f>
        <v/>
      </c>
      <c r="I1068" s="12"/>
      <c r="J1068" s="12"/>
      <c r="K1068" s="28" t="n">
        <f aca="false">IF(AND($C1068&lt;&gt;"",$H1068="Ha",$B1068&gt;=Boshqaruv!$C$9,$B1068&lt;=Boshqaruv!$C$10),IF(COUNTIFS($C$4:$C1067,$C1068,$H$4:$H1067,"Ha",$B$4:$B1067,"&gt;="&amp;Boshqaruv!$C$9,$B$4:$B1067,"&lt;="&amp;Boshqaruv!$C$10)=0,1,0),0)</f>
        <v>0</v>
      </c>
    </row>
    <row r="1069" customFormat="false" ht="15" hidden="false" customHeight="false" outlineLevel="0" collapsed="false">
      <c r="A1069" s="8" t="n">
        <v>1065</v>
      </c>
      <c r="B1069" s="13"/>
      <c r="C1069" s="25"/>
      <c r="D1069" s="26" t="str">
        <f aca="false">IF($C1069="","",IFERROR(IF(INDEX(Bolalar!$B$5:$B$1804,MATCH($C1069,Bolalar!$I$5:$I$1804,0))="","",INDEX(Bolalar!$B$5:$B$1804,MATCH($C1069,Bolalar!$I$5:$I$1804,0))),""))</f>
        <v/>
      </c>
      <c r="E1069" s="15" t="str">
        <f aca="false">IF($C1069="","",IFERROR(IF(INDEX(Bolalar!$C$5:$C$1804,MATCH($C1069,Bolalar!$I$5:$I$1804,0))="","",INDEX(Bolalar!$C$5:$C$1804,MATCH($C1069,Bolalar!$I$5:$I$1804,0))),""))</f>
        <v/>
      </c>
      <c r="F1069" s="24"/>
      <c r="G1069" s="14" t="str">
        <f aca="false">IF(OR($E1069="",$B1069=""),"",INT(($B1069-$E1069)/365.25))</f>
        <v/>
      </c>
      <c r="H1069" s="14" t="str">
        <f aca="false">IF($G1069="","",IF($G1069&lt;=5,"Ha","Yo'q"))</f>
        <v/>
      </c>
      <c r="I1069" s="12"/>
      <c r="J1069" s="12"/>
      <c r="K1069" s="28" t="n">
        <f aca="false">IF(AND($C1069&lt;&gt;"",$H1069="Ha",$B1069&gt;=Boshqaruv!$C$9,$B1069&lt;=Boshqaruv!$C$10),IF(COUNTIFS($C$4:$C1068,$C1069,$H$4:$H1068,"Ha",$B$4:$B1068,"&gt;="&amp;Boshqaruv!$C$9,$B$4:$B1068,"&lt;="&amp;Boshqaruv!$C$10)=0,1,0),0)</f>
        <v>0</v>
      </c>
    </row>
    <row r="1070" customFormat="false" ht="15" hidden="false" customHeight="false" outlineLevel="0" collapsed="false">
      <c r="A1070" s="8" t="n">
        <v>1066</v>
      </c>
      <c r="B1070" s="13"/>
      <c r="C1070" s="25"/>
      <c r="D1070" s="26" t="str">
        <f aca="false">IF($C1070="","",IFERROR(IF(INDEX(Bolalar!$B$5:$B$1804,MATCH($C1070,Bolalar!$I$5:$I$1804,0))="","",INDEX(Bolalar!$B$5:$B$1804,MATCH($C1070,Bolalar!$I$5:$I$1804,0))),""))</f>
        <v/>
      </c>
      <c r="E1070" s="15" t="str">
        <f aca="false">IF($C1070="","",IFERROR(IF(INDEX(Bolalar!$C$5:$C$1804,MATCH($C1070,Bolalar!$I$5:$I$1804,0))="","",INDEX(Bolalar!$C$5:$C$1804,MATCH($C1070,Bolalar!$I$5:$I$1804,0))),""))</f>
        <v/>
      </c>
      <c r="F1070" s="24"/>
      <c r="G1070" s="14" t="str">
        <f aca="false">IF(OR($E1070="",$B1070=""),"",INT(($B1070-$E1070)/365.25))</f>
        <v/>
      </c>
      <c r="H1070" s="14" t="str">
        <f aca="false">IF($G1070="","",IF($G1070&lt;=5,"Ha","Yo'q"))</f>
        <v/>
      </c>
      <c r="I1070" s="12"/>
      <c r="J1070" s="12"/>
      <c r="K1070" s="28" t="n">
        <f aca="false">IF(AND($C1070&lt;&gt;"",$H1070="Ha",$B1070&gt;=Boshqaruv!$C$9,$B1070&lt;=Boshqaruv!$C$10),IF(COUNTIFS($C$4:$C1069,$C1070,$H$4:$H1069,"Ha",$B$4:$B1069,"&gt;="&amp;Boshqaruv!$C$9,$B$4:$B1069,"&lt;="&amp;Boshqaruv!$C$10)=0,1,0),0)</f>
        <v>0</v>
      </c>
    </row>
    <row r="1071" customFormat="false" ht="15" hidden="false" customHeight="false" outlineLevel="0" collapsed="false">
      <c r="A1071" s="8" t="n">
        <v>1067</v>
      </c>
      <c r="B1071" s="13"/>
      <c r="C1071" s="25"/>
      <c r="D1071" s="26" t="str">
        <f aca="false">IF($C1071="","",IFERROR(IF(INDEX(Bolalar!$B$5:$B$1804,MATCH($C1071,Bolalar!$I$5:$I$1804,0))="","",INDEX(Bolalar!$B$5:$B$1804,MATCH($C1071,Bolalar!$I$5:$I$1804,0))),""))</f>
        <v/>
      </c>
      <c r="E1071" s="15" t="str">
        <f aca="false">IF($C1071="","",IFERROR(IF(INDEX(Bolalar!$C$5:$C$1804,MATCH($C1071,Bolalar!$I$5:$I$1804,0))="","",INDEX(Bolalar!$C$5:$C$1804,MATCH($C1071,Bolalar!$I$5:$I$1804,0))),""))</f>
        <v/>
      </c>
      <c r="F1071" s="24"/>
      <c r="G1071" s="14" t="str">
        <f aca="false">IF(OR($E1071="",$B1071=""),"",INT(($B1071-$E1071)/365.25))</f>
        <v/>
      </c>
      <c r="H1071" s="14" t="str">
        <f aca="false">IF($G1071="","",IF($G1071&lt;=5,"Ha","Yo'q"))</f>
        <v/>
      </c>
      <c r="I1071" s="12"/>
      <c r="J1071" s="12"/>
      <c r="K1071" s="28" t="n">
        <f aca="false">IF(AND($C1071&lt;&gt;"",$H1071="Ha",$B1071&gt;=Boshqaruv!$C$9,$B1071&lt;=Boshqaruv!$C$10),IF(COUNTIFS($C$4:$C1070,$C1071,$H$4:$H1070,"Ha",$B$4:$B1070,"&gt;="&amp;Boshqaruv!$C$9,$B$4:$B1070,"&lt;="&amp;Boshqaruv!$C$10)=0,1,0),0)</f>
        <v>0</v>
      </c>
    </row>
    <row r="1072" customFormat="false" ht="15" hidden="false" customHeight="false" outlineLevel="0" collapsed="false">
      <c r="A1072" s="8" t="n">
        <v>1068</v>
      </c>
      <c r="B1072" s="13"/>
      <c r="C1072" s="25"/>
      <c r="D1072" s="26" t="str">
        <f aca="false">IF($C1072="","",IFERROR(IF(INDEX(Bolalar!$B$5:$B$1804,MATCH($C1072,Bolalar!$I$5:$I$1804,0))="","",INDEX(Bolalar!$B$5:$B$1804,MATCH($C1072,Bolalar!$I$5:$I$1804,0))),""))</f>
        <v/>
      </c>
      <c r="E1072" s="15" t="str">
        <f aca="false">IF($C1072="","",IFERROR(IF(INDEX(Bolalar!$C$5:$C$1804,MATCH($C1072,Bolalar!$I$5:$I$1804,0))="","",INDEX(Bolalar!$C$5:$C$1804,MATCH($C1072,Bolalar!$I$5:$I$1804,0))),""))</f>
        <v/>
      </c>
      <c r="F1072" s="24"/>
      <c r="G1072" s="14" t="str">
        <f aca="false">IF(OR($E1072="",$B1072=""),"",INT(($B1072-$E1072)/365.25))</f>
        <v/>
      </c>
      <c r="H1072" s="14" t="str">
        <f aca="false">IF($G1072="","",IF($G1072&lt;=5,"Ha","Yo'q"))</f>
        <v/>
      </c>
      <c r="I1072" s="12"/>
      <c r="J1072" s="12"/>
      <c r="K1072" s="28" t="n">
        <f aca="false">IF(AND($C1072&lt;&gt;"",$H1072="Ha",$B1072&gt;=Boshqaruv!$C$9,$B1072&lt;=Boshqaruv!$C$10),IF(COUNTIFS($C$4:$C1071,$C1072,$H$4:$H1071,"Ha",$B$4:$B1071,"&gt;="&amp;Boshqaruv!$C$9,$B$4:$B1071,"&lt;="&amp;Boshqaruv!$C$10)=0,1,0),0)</f>
        <v>0</v>
      </c>
    </row>
    <row r="1073" customFormat="false" ht="15" hidden="false" customHeight="false" outlineLevel="0" collapsed="false">
      <c r="A1073" s="8" t="n">
        <v>1069</v>
      </c>
      <c r="B1073" s="13"/>
      <c r="C1073" s="25"/>
      <c r="D1073" s="26" t="str">
        <f aca="false">IF($C1073="","",IFERROR(IF(INDEX(Bolalar!$B$5:$B$1804,MATCH($C1073,Bolalar!$I$5:$I$1804,0))="","",INDEX(Bolalar!$B$5:$B$1804,MATCH($C1073,Bolalar!$I$5:$I$1804,0))),""))</f>
        <v/>
      </c>
      <c r="E1073" s="15" t="str">
        <f aca="false">IF($C1073="","",IFERROR(IF(INDEX(Bolalar!$C$5:$C$1804,MATCH($C1073,Bolalar!$I$5:$I$1804,0))="","",INDEX(Bolalar!$C$5:$C$1804,MATCH($C1073,Bolalar!$I$5:$I$1804,0))),""))</f>
        <v/>
      </c>
      <c r="F1073" s="24"/>
      <c r="G1073" s="14" t="str">
        <f aca="false">IF(OR($E1073="",$B1073=""),"",INT(($B1073-$E1073)/365.25))</f>
        <v/>
      </c>
      <c r="H1073" s="14" t="str">
        <f aca="false">IF($G1073="","",IF($G1073&lt;=5,"Ha","Yo'q"))</f>
        <v/>
      </c>
      <c r="I1073" s="12"/>
      <c r="J1073" s="12"/>
      <c r="K1073" s="28" t="n">
        <f aca="false">IF(AND($C1073&lt;&gt;"",$H1073="Ha",$B1073&gt;=Boshqaruv!$C$9,$B1073&lt;=Boshqaruv!$C$10),IF(COUNTIFS($C$4:$C1072,$C1073,$H$4:$H1072,"Ha",$B$4:$B1072,"&gt;="&amp;Boshqaruv!$C$9,$B$4:$B1072,"&lt;="&amp;Boshqaruv!$C$10)=0,1,0),0)</f>
        <v>0</v>
      </c>
    </row>
    <row r="1074" customFormat="false" ht="15" hidden="false" customHeight="false" outlineLevel="0" collapsed="false">
      <c r="A1074" s="8" t="n">
        <v>1070</v>
      </c>
      <c r="B1074" s="13"/>
      <c r="C1074" s="25"/>
      <c r="D1074" s="26" t="str">
        <f aca="false">IF($C1074="","",IFERROR(IF(INDEX(Bolalar!$B$5:$B$1804,MATCH($C1074,Bolalar!$I$5:$I$1804,0))="","",INDEX(Bolalar!$B$5:$B$1804,MATCH($C1074,Bolalar!$I$5:$I$1804,0))),""))</f>
        <v/>
      </c>
      <c r="E1074" s="15" t="str">
        <f aca="false">IF($C1074="","",IFERROR(IF(INDEX(Bolalar!$C$5:$C$1804,MATCH($C1074,Bolalar!$I$5:$I$1804,0))="","",INDEX(Bolalar!$C$5:$C$1804,MATCH($C1074,Bolalar!$I$5:$I$1804,0))),""))</f>
        <v/>
      </c>
      <c r="F1074" s="24"/>
      <c r="G1074" s="14" t="str">
        <f aca="false">IF(OR($E1074="",$B1074=""),"",INT(($B1074-$E1074)/365.25))</f>
        <v/>
      </c>
      <c r="H1074" s="14" t="str">
        <f aca="false">IF($G1074="","",IF($G1074&lt;=5,"Ha","Yo'q"))</f>
        <v/>
      </c>
      <c r="I1074" s="12"/>
      <c r="J1074" s="12"/>
      <c r="K1074" s="28" t="n">
        <f aca="false">IF(AND($C1074&lt;&gt;"",$H1074="Ha",$B1074&gt;=Boshqaruv!$C$9,$B1074&lt;=Boshqaruv!$C$10),IF(COUNTIFS($C$4:$C1073,$C1074,$H$4:$H1073,"Ha",$B$4:$B1073,"&gt;="&amp;Boshqaruv!$C$9,$B$4:$B1073,"&lt;="&amp;Boshqaruv!$C$10)=0,1,0),0)</f>
        <v>0</v>
      </c>
    </row>
    <row r="1075" customFormat="false" ht="15" hidden="false" customHeight="false" outlineLevel="0" collapsed="false">
      <c r="A1075" s="8" t="n">
        <v>1071</v>
      </c>
      <c r="B1075" s="13"/>
      <c r="C1075" s="25"/>
      <c r="D1075" s="26" t="str">
        <f aca="false">IF($C1075="","",IFERROR(IF(INDEX(Bolalar!$B$5:$B$1804,MATCH($C1075,Bolalar!$I$5:$I$1804,0))="","",INDEX(Bolalar!$B$5:$B$1804,MATCH($C1075,Bolalar!$I$5:$I$1804,0))),""))</f>
        <v/>
      </c>
      <c r="E1075" s="15" t="str">
        <f aca="false">IF($C1075="","",IFERROR(IF(INDEX(Bolalar!$C$5:$C$1804,MATCH($C1075,Bolalar!$I$5:$I$1804,0))="","",INDEX(Bolalar!$C$5:$C$1804,MATCH($C1075,Bolalar!$I$5:$I$1804,0))),""))</f>
        <v/>
      </c>
      <c r="F1075" s="24"/>
      <c r="G1075" s="14" t="str">
        <f aca="false">IF(OR($E1075="",$B1075=""),"",INT(($B1075-$E1075)/365.25))</f>
        <v/>
      </c>
      <c r="H1075" s="14" t="str">
        <f aca="false">IF($G1075="","",IF($G1075&lt;=5,"Ha","Yo'q"))</f>
        <v/>
      </c>
      <c r="I1075" s="12"/>
      <c r="J1075" s="12"/>
      <c r="K1075" s="28" t="n">
        <f aca="false">IF(AND($C1075&lt;&gt;"",$H1075="Ha",$B1075&gt;=Boshqaruv!$C$9,$B1075&lt;=Boshqaruv!$C$10),IF(COUNTIFS($C$4:$C1074,$C1075,$H$4:$H1074,"Ha",$B$4:$B1074,"&gt;="&amp;Boshqaruv!$C$9,$B$4:$B1074,"&lt;="&amp;Boshqaruv!$C$10)=0,1,0),0)</f>
        <v>0</v>
      </c>
    </row>
    <row r="1076" customFormat="false" ht="15" hidden="false" customHeight="false" outlineLevel="0" collapsed="false">
      <c r="A1076" s="8" t="n">
        <v>1072</v>
      </c>
      <c r="B1076" s="13"/>
      <c r="C1076" s="25"/>
      <c r="D1076" s="26" t="str">
        <f aca="false">IF($C1076="","",IFERROR(IF(INDEX(Bolalar!$B$5:$B$1804,MATCH($C1076,Bolalar!$I$5:$I$1804,0))="","",INDEX(Bolalar!$B$5:$B$1804,MATCH($C1076,Bolalar!$I$5:$I$1804,0))),""))</f>
        <v/>
      </c>
      <c r="E1076" s="15" t="str">
        <f aca="false">IF($C1076="","",IFERROR(IF(INDEX(Bolalar!$C$5:$C$1804,MATCH($C1076,Bolalar!$I$5:$I$1804,0))="","",INDEX(Bolalar!$C$5:$C$1804,MATCH($C1076,Bolalar!$I$5:$I$1804,0))),""))</f>
        <v/>
      </c>
      <c r="F1076" s="24"/>
      <c r="G1076" s="14" t="str">
        <f aca="false">IF(OR($E1076="",$B1076=""),"",INT(($B1076-$E1076)/365.25))</f>
        <v/>
      </c>
      <c r="H1076" s="14" t="str">
        <f aca="false">IF($G1076="","",IF($G1076&lt;=5,"Ha","Yo'q"))</f>
        <v/>
      </c>
      <c r="I1076" s="12"/>
      <c r="J1076" s="12"/>
      <c r="K1076" s="28" t="n">
        <f aca="false">IF(AND($C1076&lt;&gt;"",$H1076="Ha",$B1076&gt;=Boshqaruv!$C$9,$B1076&lt;=Boshqaruv!$C$10),IF(COUNTIFS($C$4:$C1075,$C1076,$H$4:$H1075,"Ha",$B$4:$B1075,"&gt;="&amp;Boshqaruv!$C$9,$B$4:$B1075,"&lt;="&amp;Boshqaruv!$C$10)=0,1,0),0)</f>
        <v>0</v>
      </c>
    </row>
    <row r="1077" customFormat="false" ht="15" hidden="false" customHeight="false" outlineLevel="0" collapsed="false">
      <c r="A1077" s="8" t="n">
        <v>1073</v>
      </c>
      <c r="B1077" s="13"/>
      <c r="C1077" s="25"/>
      <c r="D1077" s="26" t="str">
        <f aca="false">IF($C1077="","",IFERROR(IF(INDEX(Bolalar!$B$5:$B$1804,MATCH($C1077,Bolalar!$I$5:$I$1804,0))="","",INDEX(Bolalar!$B$5:$B$1804,MATCH($C1077,Bolalar!$I$5:$I$1804,0))),""))</f>
        <v/>
      </c>
      <c r="E1077" s="15" t="str">
        <f aca="false">IF($C1077="","",IFERROR(IF(INDEX(Bolalar!$C$5:$C$1804,MATCH($C1077,Bolalar!$I$5:$I$1804,0))="","",INDEX(Bolalar!$C$5:$C$1804,MATCH($C1077,Bolalar!$I$5:$I$1804,0))),""))</f>
        <v/>
      </c>
      <c r="F1077" s="24"/>
      <c r="G1077" s="14" t="str">
        <f aca="false">IF(OR($E1077="",$B1077=""),"",INT(($B1077-$E1077)/365.25))</f>
        <v/>
      </c>
      <c r="H1077" s="14" t="str">
        <f aca="false">IF($G1077="","",IF($G1077&lt;=5,"Ha","Yo'q"))</f>
        <v/>
      </c>
      <c r="I1077" s="12"/>
      <c r="J1077" s="12"/>
      <c r="K1077" s="28" t="n">
        <f aca="false">IF(AND($C1077&lt;&gt;"",$H1077="Ha",$B1077&gt;=Boshqaruv!$C$9,$B1077&lt;=Boshqaruv!$C$10),IF(COUNTIFS($C$4:$C1076,$C1077,$H$4:$H1076,"Ha",$B$4:$B1076,"&gt;="&amp;Boshqaruv!$C$9,$B$4:$B1076,"&lt;="&amp;Boshqaruv!$C$10)=0,1,0),0)</f>
        <v>0</v>
      </c>
    </row>
    <row r="1078" customFormat="false" ht="15" hidden="false" customHeight="false" outlineLevel="0" collapsed="false">
      <c r="A1078" s="8" t="n">
        <v>1074</v>
      </c>
      <c r="B1078" s="13"/>
      <c r="C1078" s="25"/>
      <c r="D1078" s="26" t="str">
        <f aca="false">IF($C1078="","",IFERROR(IF(INDEX(Bolalar!$B$5:$B$1804,MATCH($C1078,Bolalar!$I$5:$I$1804,0))="","",INDEX(Bolalar!$B$5:$B$1804,MATCH($C1078,Bolalar!$I$5:$I$1804,0))),""))</f>
        <v/>
      </c>
      <c r="E1078" s="15" t="str">
        <f aca="false">IF($C1078="","",IFERROR(IF(INDEX(Bolalar!$C$5:$C$1804,MATCH($C1078,Bolalar!$I$5:$I$1804,0))="","",INDEX(Bolalar!$C$5:$C$1804,MATCH($C1078,Bolalar!$I$5:$I$1804,0))),""))</f>
        <v/>
      </c>
      <c r="F1078" s="24"/>
      <c r="G1078" s="14" t="str">
        <f aca="false">IF(OR($E1078="",$B1078=""),"",INT(($B1078-$E1078)/365.25))</f>
        <v/>
      </c>
      <c r="H1078" s="14" t="str">
        <f aca="false">IF($G1078="","",IF($G1078&lt;=5,"Ha","Yo'q"))</f>
        <v/>
      </c>
      <c r="I1078" s="12"/>
      <c r="J1078" s="12"/>
      <c r="K1078" s="28" t="n">
        <f aca="false">IF(AND($C1078&lt;&gt;"",$H1078="Ha",$B1078&gt;=Boshqaruv!$C$9,$B1078&lt;=Boshqaruv!$C$10),IF(COUNTIFS($C$4:$C1077,$C1078,$H$4:$H1077,"Ha",$B$4:$B1077,"&gt;="&amp;Boshqaruv!$C$9,$B$4:$B1077,"&lt;="&amp;Boshqaruv!$C$10)=0,1,0),0)</f>
        <v>0</v>
      </c>
    </row>
    <row r="1079" customFormat="false" ht="15" hidden="false" customHeight="false" outlineLevel="0" collapsed="false">
      <c r="A1079" s="8" t="n">
        <v>1075</v>
      </c>
      <c r="B1079" s="13"/>
      <c r="C1079" s="25"/>
      <c r="D1079" s="26" t="str">
        <f aca="false">IF($C1079="","",IFERROR(IF(INDEX(Bolalar!$B$5:$B$1804,MATCH($C1079,Bolalar!$I$5:$I$1804,0))="","",INDEX(Bolalar!$B$5:$B$1804,MATCH($C1079,Bolalar!$I$5:$I$1804,0))),""))</f>
        <v/>
      </c>
      <c r="E1079" s="15" t="str">
        <f aca="false">IF($C1079="","",IFERROR(IF(INDEX(Bolalar!$C$5:$C$1804,MATCH($C1079,Bolalar!$I$5:$I$1804,0))="","",INDEX(Bolalar!$C$5:$C$1804,MATCH($C1079,Bolalar!$I$5:$I$1804,0))),""))</f>
        <v/>
      </c>
      <c r="F1079" s="24"/>
      <c r="G1079" s="14" t="str">
        <f aca="false">IF(OR($E1079="",$B1079=""),"",INT(($B1079-$E1079)/365.25))</f>
        <v/>
      </c>
      <c r="H1079" s="14" t="str">
        <f aca="false">IF($G1079="","",IF($G1079&lt;=5,"Ha","Yo'q"))</f>
        <v/>
      </c>
      <c r="I1079" s="12"/>
      <c r="J1079" s="12"/>
      <c r="K1079" s="28" t="n">
        <f aca="false">IF(AND($C1079&lt;&gt;"",$H1079="Ha",$B1079&gt;=Boshqaruv!$C$9,$B1079&lt;=Boshqaruv!$C$10),IF(COUNTIFS($C$4:$C1078,$C1079,$H$4:$H1078,"Ha",$B$4:$B1078,"&gt;="&amp;Boshqaruv!$C$9,$B$4:$B1078,"&lt;="&amp;Boshqaruv!$C$10)=0,1,0),0)</f>
        <v>0</v>
      </c>
    </row>
    <row r="1080" customFormat="false" ht="15" hidden="false" customHeight="false" outlineLevel="0" collapsed="false">
      <c r="A1080" s="8" t="n">
        <v>1076</v>
      </c>
      <c r="B1080" s="13"/>
      <c r="C1080" s="25"/>
      <c r="D1080" s="26" t="str">
        <f aca="false">IF($C1080="","",IFERROR(IF(INDEX(Bolalar!$B$5:$B$1804,MATCH($C1080,Bolalar!$I$5:$I$1804,0))="","",INDEX(Bolalar!$B$5:$B$1804,MATCH($C1080,Bolalar!$I$5:$I$1804,0))),""))</f>
        <v/>
      </c>
      <c r="E1080" s="15" t="str">
        <f aca="false">IF($C1080="","",IFERROR(IF(INDEX(Bolalar!$C$5:$C$1804,MATCH($C1080,Bolalar!$I$5:$I$1804,0))="","",INDEX(Bolalar!$C$5:$C$1804,MATCH($C1080,Bolalar!$I$5:$I$1804,0))),""))</f>
        <v/>
      </c>
      <c r="F1080" s="24"/>
      <c r="G1080" s="14" t="str">
        <f aca="false">IF(OR($E1080="",$B1080=""),"",INT(($B1080-$E1080)/365.25))</f>
        <v/>
      </c>
      <c r="H1080" s="14" t="str">
        <f aca="false">IF($G1080="","",IF($G1080&lt;=5,"Ha","Yo'q"))</f>
        <v/>
      </c>
      <c r="I1080" s="12"/>
      <c r="J1080" s="12"/>
      <c r="K1080" s="28" t="n">
        <f aca="false">IF(AND($C1080&lt;&gt;"",$H1080="Ha",$B1080&gt;=Boshqaruv!$C$9,$B1080&lt;=Boshqaruv!$C$10),IF(COUNTIFS($C$4:$C1079,$C1080,$H$4:$H1079,"Ha",$B$4:$B1079,"&gt;="&amp;Boshqaruv!$C$9,$B$4:$B1079,"&lt;="&amp;Boshqaruv!$C$10)=0,1,0),0)</f>
        <v>0</v>
      </c>
    </row>
    <row r="1081" customFormat="false" ht="15" hidden="false" customHeight="false" outlineLevel="0" collapsed="false">
      <c r="A1081" s="8" t="n">
        <v>1077</v>
      </c>
      <c r="B1081" s="13"/>
      <c r="C1081" s="25"/>
      <c r="D1081" s="26" t="str">
        <f aca="false">IF($C1081="","",IFERROR(IF(INDEX(Bolalar!$B$5:$B$1804,MATCH($C1081,Bolalar!$I$5:$I$1804,0))="","",INDEX(Bolalar!$B$5:$B$1804,MATCH($C1081,Bolalar!$I$5:$I$1804,0))),""))</f>
        <v/>
      </c>
      <c r="E1081" s="15" t="str">
        <f aca="false">IF($C1081="","",IFERROR(IF(INDEX(Bolalar!$C$5:$C$1804,MATCH($C1081,Bolalar!$I$5:$I$1804,0))="","",INDEX(Bolalar!$C$5:$C$1804,MATCH($C1081,Bolalar!$I$5:$I$1804,0))),""))</f>
        <v/>
      </c>
      <c r="F1081" s="24"/>
      <c r="G1081" s="14" t="str">
        <f aca="false">IF(OR($E1081="",$B1081=""),"",INT(($B1081-$E1081)/365.25))</f>
        <v/>
      </c>
      <c r="H1081" s="14" t="str">
        <f aca="false">IF($G1081="","",IF($G1081&lt;=5,"Ha","Yo'q"))</f>
        <v/>
      </c>
      <c r="I1081" s="12"/>
      <c r="J1081" s="12"/>
      <c r="K1081" s="28" t="n">
        <f aca="false">IF(AND($C1081&lt;&gt;"",$H1081="Ha",$B1081&gt;=Boshqaruv!$C$9,$B1081&lt;=Boshqaruv!$C$10),IF(COUNTIFS($C$4:$C1080,$C1081,$H$4:$H1080,"Ha",$B$4:$B1080,"&gt;="&amp;Boshqaruv!$C$9,$B$4:$B1080,"&lt;="&amp;Boshqaruv!$C$10)=0,1,0),0)</f>
        <v>0</v>
      </c>
    </row>
    <row r="1082" customFormat="false" ht="15" hidden="false" customHeight="false" outlineLevel="0" collapsed="false">
      <c r="A1082" s="8" t="n">
        <v>1078</v>
      </c>
      <c r="B1082" s="13"/>
      <c r="C1082" s="25"/>
      <c r="D1082" s="26" t="str">
        <f aca="false">IF($C1082="","",IFERROR(IF(INDEX(Bolalar!$B$5:$B$1804,MATCH($C1082,Bolalar!$I$5:$I$1804,0))="","",INDEX(Bolalar!$B$5:$B$1804,MATCH($C1082,Bolalar!$I$5:$I$1804,0))),""))</f>
        <v/>
      </c>
      <c r="E1082" s="15" t="str">
        <f aca="false">IF($C1082="","",IFERROR(IF(INDEX(Bolalar!$C$5:$C$1804,MATCH($C1082,Bolalar!$I$5:$I$1804,0))="","",INDEX(Bolalar!$C$5:$C$1804,MATCH($C1082,Bolalar!$I$5:$I$1804,0))),""))</f>
        <v/>
      </c>
      <c r="F1082" s="24"/>
      <c r="G1082" s="14" t="str">
        <f aca="false">IF(OR($E1082="",$B1082=""),"",INT(($B1082-$E1082)/365.25))</f>
        <v/>
      </c>
      <c r="H1082" s="14" t="str">
        <f aca="false">IF($G1082="","",IF($G1082&lt;=5,"Ha","Yo'q"))</f>
        <v/>
      </c>
      <c r="I1082" s="12"/>
      <c r="J1082" s="12"/>
      <c r="K1082" s="28" t="n">
        <f aca="false">IF(AND($C1082&lt;&gt;"",$H1082="Ha",$B1082&gt;=Boshqaruv!$C$9,$B1082&lt;=Boshqaruv!$C$10),IF(COUNTIFS($C$4:$C1081,$C1082,$H$4:$H1081,"Ha",$B$4:$B1081,"&gt;="&amp;Boshqaruv!$C$9,$B$4:$B1081,"&lt;="&amp;Boshqaruv!$C$10)=0,1,0),0)</f>
        <v>0</v>
      </c>
    </row>
    <row r="1083" customFormat="false" ht="15" hidden="false" customHeight="false" outlineLevel="0" collapsed="false">
      <c r="A1083" s="8" t="n">
        <v>1079</v>
      </c>
      <c r="B1083" s="13"/>
      <c r="C1083" s="25"/>
      <c r="D1083" s="26" t="str">
        <f aca="false">IF($C1083="","",IFERROR(IF(INDEX(Bolalar!$B$5:$B$1804,MATCH($C1083,Bolalar!$I$5:$I$1804,0))="","",INDEX(Bolalar!$B$5:$B$1804,MATCH($C1083,Bolalar!$I$5:$I$1804,0))),""))</f>
        <v/>
      </c>
      <c r="E1083" s="15" t="str">
        <f aca="false">IF($C1083="","",IFERROR(IF(INDEX(Bolalar!$C$5:$C$1804,MATCH($C1083,Bolalar!$I$5:$I$1804,0))="","",INDEX(Bolalar!$C$5:$C$1804,MATCH($C1083,Bolalar!$I$5:$I$1804,0))),""))</f>
        <v/>
      </c>
      <c r="F1083" s="24"/>
      <c r="G1083" s="14" t="str">
        <f aca="false">IF(OR($E1083="",$B1083=""),"",INT(($B1083-$E1083)/365.25))</f>
        <v/>
      </c>
      <c r="H1083" s="14" t="str">
        <f aca="false">IF($G1083="","",IF($G1083&lt;=5,"Ha","Yo'q"))</f>
        <v/>
      </c>
      <c r="I1083" s="12"/>
      <c r="J1083" s="12"/>
      <c r="K1083" s="28" t="n">
        <f aca="false">IF(AND($C1083&lt;&gt;"",$H1083="Ha",$B1083&gt;=Boshqaruv!$C$9,$B1083&lt;=Boshqaruv!$C$10),IF(COUNTIFS($C$4:$C1082,$C1083,$H$4:$H1082,"Ha",$B$4:$B1082,"&gt;="&amp;Boshqaruv!$C$9,$B$4:$B1082,"&lt;="&amp;Boshqaruv!$C$10)=0,1,0),0)</f>
        <v>0</v>
      </c>
    </row>
    <row r="1084" customFormat="false" ht="15" hidden="false" customHeight="false" outlineLevel="0" collapsed="false">
      <c r="A1084" s="8" t="n">
        <v>1080</v>
      </c>
      <c r="B1084" s="13"/>
      <c r="C1084" s="25"/>
      <c r="D1084" s="26" t="str">
        <f aca="false">IF($C1084="","",IFERROR(IF(INDEX(Bolalar!$B$5:$B$1804,MATCH($C1084,Bolalar!$I$5:$I$1804,0))="","",INDEX(Bolalar!$B$5:$B$1804,MATCH($C1084,Bolalar!$I$5:$I$1804,0))),""))</f>
        <v/>
      </c>
      <c r="E1084" s="15" t="str">
        <f aca="false">IF($C1084="","",IFERROR(IF(INDEX(Bolalar!$C$5:$C$1804,MATCH($C1084,Bolalar!$I$5:$I$1804,0))="","",INDEX(Bolalar!$C$5:$C$1804,MATCH($C1084,Bolalar!$I$5:$I$1804,0))),""))</f>
        <v/>
      </c>
      <c r="F1084" s="24"/>
      <c r="G1084" s="14" t="str">
        <f aca="false">IF(OR($E1084="",$B1084=""),"",INT(($B1084-$E1084)/365.25))</f>
        <v/>
      </c>
      <c r="H1084" s="14" t="str">
        <f aca="false">IF($G1084="","",IF($G1084&lt;=5,"Ha","Yo'q"))</f>
        <v/>
      </c>
      <c r="I1084" s="12"/>
      <c r="J1084" s="12"/>
      <c r="K1084" s="28" t="n">
        <f aca="false">IF(AND($C1084&lt;&gt;"",$H1084="Ha",$B1084&gt;=Boshqaruv!$C$9,$B1084&lt;=Boshqaruv!$C$10),IF(COUNTIFS($C$4:$C1083,$C1084,$H$4:$H1083,"Ha",$B$4:$B1083,"&gt;="&amp;Boshqaruv!$C$9,$B$4:$B1083,"&lt;="&amp;Boshqaruv!$C$10)=0,1,0),0)</f>
        <v>0</v>
      </c>
    </row>
    <row r="1085" customFormat="false" ht="15" hidden="false" customHeight="false" outlineLevel="0" collapsed="false">
      <c r="A1085" s="8" t="n">
        <v>1081</v>
      </c>
      <c r="B1085" s="13"/>
      <c r="C1085" s="25"/>
      <c r="D1085" s="26" t="str">
        <f aca="false">IF($C1085="","",IFERROR(IF(INDEX(Bolalar!$B$5:$B$1804,MATCH($C1085,Bolalar!$I$5:$I$1804,0))="","",INDEX(Bolalar!$B$5:$B$1804,MATCH($C1085,Bolalar!$I$5:$I$1804,0))),""))</f>
        <v/>
      </c>
      <c r="E1085" s="15" t="str">
        <f aca="false">IF($C1085="","",IFERROR(IF(INDEX(Bolalar!$C$5:$C$1804,MATCH($C1085,Bolalar!$I$5:$I$1804,0))="","",INDEX(Bolalar!$C$5:$C$1804,MATCH($C1085,Bolalar!$I$5:$I$1804,0))),""))</f>
        <v/>
      </c>
      <c r="F1085" s="24"/>
      <c r="G1085" s="14" t="str">
        <f aca="false">IF(OR($E1085="",$B1085=""),"",INT(($B1085-$E1085)/365.25))</f>
        <v/>
      </c>
      <c r="H1085" s="14" t="str">
        <f aca="false">IF($G1085="","",IF($G1085&lt;=5,"Ha","Yo'q"))</f>
        <v/>
      </c>
      <c r="I1085" s="12"/>
      <c r="J1085" s="12"/>
      <c r="K1085" s="28" t="n">
        <f aca="false">IF(AND($C1085&lt;&gt;"",$H1085="Ha",$B1085&gt;=Boshqaruv!$C$9,$B1085&lt;=Boshqaruv!$C$10),IF(COUNTIFS($C$4:$C1084,$C1085,$H$4:$H1084,"Ha",$B$4:$B1084,"&gt;="&amp;Boshqaruv!$C$9,$B$4:$B1084,"&lt;="&amp;Boshqaruv!$C$10)=0,1,0),0)</f>
        <v>0</v>
      </c>
    </row>
    <row r="1086" customFormat="false" ht="15" hidden="false" customHeight="false" outlineLevel="0" collapsed="false">
      <c r="A1086" s="8" t="n">
        <v>1082</v>
      </c>
      <c r="B1086" s="13"/>
      <c r="C1086" s="25"/>
      <c r="D1086" s="26" t="str">
        <f aca="false">IF($C1086="","",IFERROR(IF(INDEX(Bolalar!$B$5:$B$1804,MATCH($C1086,Bolalar!$I$5:$I$1804,0))="","",INDEX(Bolalar!$B$5:$B$1804,MATCH($C1086,Bolalar!$I$5:$I$1804,0))),""))</f>
        <v/>
      </c>
      <c r="E1086" s="15" t="str">
        <f aca="false">IF($C1086="","",IFERROR(IF(INDEX(Bolalar!$C$5:$C$1804,MATCH($C1086,Bolalar!$I$5:$I$1804,0))="","",INDEX(Bolalar!$C$5:$C$1804,MATCH($C1086,Bolalar!$I$5:$I$1804,0))),""))</f>
        <v/>
      </c>
      <c r="F1086" s="24"/>
      <c r="G1086" s="14" t="str">
        <f aca="false">IF(OR($E1086="",$B1086=""),"",INT(($B1086-$E1086)/365.25))</f>
        <v/>
      </c>
      <c r="H1086" s="14" t="str">
        <f aca="false">IF($G1086="","",IF($G1086&lt;=5,"Ha","Yo'q"))</f>
        <v/>
      </c>
      <c r="I1086" s="12"/>
      <c r="J1086" s="12"/>
      <c r="K1086" s="28" t="n">
        <f aca="false">IF(AND($C1086&lt;&gt;"",$H1086="Ha",$B1086&gt;=Boshqaruv!$C$9,$B1086&lt;=Boshqaruv!$C$10),IF(COUNTIFS($C$4:$C1085,$C1086,$H$4:$H1085,"Ha",$B$4:$B1085,"&gt;="&amp;Boshqaruv!$C$9,$B$4:$B1085,"&lt;="&amp;Boshqaruv!$C$10)=0,1,0),0)</f>
        <v>0</v>
      </c>
    </row>
    <row r="1087" customFormat="false" ht="15" hidden="false" customHeight="false" outlineLevel="0" collapsed="false">
      <c r="A1087" s="8" t="n">
        <v>1083</v>
      </c>
      <c r="B1087" s="13"/>
      <c r="C1087" s="25"/>
      <c r="D1087" s="26" t="str">
        <f aca="false">IF($C1087="","",IFERROR(IF(INDEX(Bolalar!$B$5:$B$1804,MATCH($C1087,Bolalar!$I$5:$I$1804,0))="","",INDEX(Bolalar!$B$5:$B$1804,MATCH($C1087,Bolalar!$I$5:$I$1804,0))),""))</f>
        <v/>
      </c>
      <c r="E1087" s="15" t="str">
        <f aca="false">IF($C1087="","",IFERROR(IF(INDEX(Bolalar!$C$5:$C$1804,MATCH($C1087,Bolalar!$I$5:$I$1804,0))="","",INDEX(Bolalar!$C$5:$C$1804,MATCH($C1087,Bolalar!$I$5:$I$1804,0))),""))</f>
        <v/>
      </c>
      <c r="F1087" s="24"/>
      <c r="G1087" s="14" t="str">
        <f aca="false">IF(OR($E1087="",$B1087=""),"",INT(($B1087-$E1087)/365.25))</f>
        <v/>
      </c>
      <c r="H1087" s="14" t="str">
        <f aca="false">IF($G1087="","",IF($G1087&lt;=5,"Ha","Yo'q"))</f>
        <v/>
      </c>
      <c r="I1087" s="12"/>
      <c r="J1087" s="12"/>
      <c r="K1087" s="28" t="n">
        <f aca="false">IF(AND($C1087&lt;&gt;"",$H1087="Ha",$B1087&gt;=Boshqaruv!$C$9,$B1087&lt;=Boshqaruv!$C$10),IF(COUNTIFS($C$4:$C1086,$C1087,$H$4:$H1086,"Ha",$B$4:$B1086,"&gt;="&amp;Boshqaruv!$C$9,$B$4:$B1086,"&lt;="&amp;Boshqaruv!$C$10)=0,1,0),0)</f>
        <v>0</v>
      </c>
    </row>
    <row r="1088" customFormat="false" ht="15" hidden="false" customHeight="false" outlineLevel="0" collapsed="false">
      <c r="A1088" s="8" t="n">
        <v>1084</v>
      </c>
      <c r="B1088" s="13"/>
      <c r="C1088" s="25"/>
      <c r="D1088" s="26" t="str">
        <f aca="false">IF($C1088="","",IFERROR(IF(INDEX(Bolalar!$B$5:$B$1804,MATCH($C1088,Bolalar!$I$5:$I$1804,0))="","",INDEX(Bolalar!$B$5:$B$1804,MATCH($C1088,Bolalar!$I$5:$I$1804,0))),""))</f>
        <v/>
      </c>
      <c r="E1088" s="15" t="str">
        <f aca="false">IF($C1088="","",IFERROR(IF(INDEX(Bolalar!$C$5:$C$1804,MATCH($C1088,Bolalar!$I$5:$I$1804,0))="","",INDEX(Bolalar!$C$5:$C$1804,MATCH($C1088,Bolalar!$I$5:$I$1804,0))),""))</f>
        <v/>
      </c>
      <c r="F1088" s="24"/>
      <c r="G1088" s="14" t="str">
        <f aca="false">IF(OR($E1088="",$B1088=""),"",INT(($B1088-$E1088)/365.25))</f>
        <v/>
      </c>
      <c r="H1088" s="14" t="str">
        <f aca="false">IF($G1088="","",IF($G1088&lt;=5,"Ha","Yo'q"))</f>
        <v/>
      </c>
      <c r="I1088" s="12"/>
      <c r="J1088" s="12"/>
      <c r="K1088" s="28" t="n">
        <f aca="false">IF(AND($C1088&lt;&gt;"",$H1088="Ha",$B1088&gt;=Boshqaruv!$C$9,$B1088&lt;=Boshqaruv!$C$10),IF(COUNTIFS($C$4:$C1087,$C1088,$H$4:$H1087,"Ha",$B$4:$B1087,"&gt;="&amp;Boshqaruv!$C$9,$B$4:$B1087,"&lt;="&amp;Boshqaruv!$C$10)=0,1,0),0)</f>
        <v>0</v>
      </c>
    </row>
    <row r="1089" customFormat="false" ht="15" hidden="false" customHeight="false" outlineLevel="0" collapsed="false">
      <c r="A1089" s="8" t="n">
        <v>1085</v>
      </c>
      <c r="B1089" s="13"/>
      <c r="C1089" s="25"/>
      <c r="D1089" s="26" t="str">
        <f aca="false">IF($C1089="","",IFERROR(IF(INDEX(Bolalar!$B$5:$B$1804,MATCH($C1089,Bolalar!$I$5:$I$1804,0))="","",INDEX(Bolalar!$B$5:$B$1804,MATCH($C1089,Bolalar!$I$5:$I$1804,0))),""))</f>
        <v/>
      </c>
      <c r="E1089" s="15" t="str">
        <f aca="false">IF($C1089="","",IFERROR(IF(INDEX(Bolalar!$C$5:$C$1804,MATCH($C1089,Bolalar!$I$5:$I$1804,0))="","",INDEX(Bolalar!$C$5:$C$1804,MATCH($C1089,Bolalar!$I$5:$I$1804,0))),""))</f>
        <v/>
      </c>
      <c r="F1089" s="24"/>
      <c r="G1089" s="14" t="str">
        <f aca="false">IF(OR($E1089="",$B1089=""),"",INT(($B1089-$E1089)/365.25))</f>
        <v/>
      </c>
      <c r="H1089" s="14" t="str">
        <f aca="false">IF($G1089="","",IF($G1089&lt;=5,"Ha","Yo'q"))</f>
        <v/>
      </c>
      <c r="I1089" s="12"/>
      <c r="J1089" s="12"/>
      <c r="K1089" s="28" t="n">
        <f aca="false">IF(AND($C1089&lt;&gt;"",$H1089="Ha",$B1089&gt;=Boshqaruv!$C$9,$B1089&lt;=Boshqaruv!$C$10),IF(COUNTIFS($C$4:$C1088,$C1089,$H$4:$H1088,"Ha",$B$4:$B1088,"&gt;="&amp;Boshqaruv!$C$9,$B$4:$B1088,"&lt;="&amp;Boshqaruv!$C$10)=0,1,0),0)</f>
        <v>0</v>
      </c>
    </row>
    <row r="1090" customFormat="false" ht="15" hidden="false" customHeight="false" outlineLevel="0" collapsed="false">
      <c r="A1090" s="8" t="n">
        <v>1086</v>
      </c>
      <c r="B1090" s="13"/>
      <c r="C1090" s="25"/>
      <c r="D1090" s="26" t="str">
        <f aca="false">IF($C1090="","",IFERROR(IF(INDEX(Bolalar!$B$5:$B$1804,MATCH($C1090,Bolalar!$I$5:$I$1804,0))="","",INDEX(Bolalar!$B$5:$B$1804,MATCH($C1090,Bolalar!$I$5:$I$1804,0))),""))</f>
        <v/>
      </c>
      <c r="E1090" s="15" t="str">
        <f aca="false">IF($C1090="","",IFERROR(IF(INDEX(Bolalar!$C$5:$C$1804,MATCH($C1090,Bolalar!$I$5:$I$1804,0))="","",INDEX(Bolalar!$C$5:$C$1804,MATCH($C1090,Bolalar!$I$5:$I$1804,0))),""))</f>
        <v/>
      </c>
      <c r="F1090" s="24"/>
      <c r="G1090" s="14" t="str">
        <f aca="false">IF(OR($E1090="",$B1090=""),"",INT(($B1090-$E1090)/365.25))</f>
        <v/>
      </c>
      <c r="H1090" s="14" t="str">
        <f aca="false">IF($G1090="","",IF($G1090&lt;=5,"Ha","Yo'q"))</f>
        <v/>
      </c>
      <c r="I1090" s="12"/>
      <c r="J1090" s="12"/>
      <c r="K1090" s="28" t="n">
        <f aca="false">IF(AND($C1090&lt;&gt;"",$H1090="Ha",$B1090&gt;=Boshqaruv!$C$9,$B1090&lt;=Boshqaruv!$C$10),IF(COUNTIFS($C$4:$C1089,$C1090,$H$4:$H1089,"Ha",$B$4:$B1089,"&gt;="&amp;Boshqaruv!$C$9,$B$4:$B1089,"&lt;="&amp;Boshqaruv!$C$10)=0,1,0),0)</f>
        <v>0</v>
      </c>
    </row>
    <row r="1091" customFormat="false" ht="15" hidden="false" customHeight="false" outlineLevel="0" collapsed="false">
      <c r="A1091" s="8" t="n">
        <v>1087</v>
      </c>
      <c r="B1091" s="13"/>
      <c r="C1091" s="25"/>
      <c r="D1091" s="26" t="str">
        <f aca="false">IF($C1091="","",IFERROR(IF(INDEX(Bolalar!$B$5:$B$1804,MATCH($C1091,Bolalar!$I$5:$I$1804,0))="","",INDEX(Bolalar!$B$5:$B$1804,MATCH($C1091,Bolalar!$I$5:$I$1804,0))),""))</f>
        <v/>
      </c>
      <c r="E1091" s="15" t="str">
        <f aca="false">IF($C1091="","",IFERROR(IF(INDEX(Bolalar!$C$5:$C$1804,MATCH($C1091,Bolalar!$I$5:$I$1804,0))="","",INDEX(Bolalar!$C$5:$C$1804,MATCH($C1091,Bolalar!$I$5:$I$1804,0))),""))</f>
        <v/>
      </c>
      <c r="F1091" s="24"/>
      <c r="G1091" s="14" t="str">
        <f aca="false">IF(OR($E1091="",$B1091=""),"",INT(($B1091-$E1091)/365.25))</f>
        <v/>
      </c>
      <c r="H1091" s="14" t="str">
        <f aca="false">IF($G1091="","",IF($G1091&lt;=5,"Ha","Yo'q"))</f>
        <v/>
      </c>
      <c r="I1091" s="12"/>
      <c r="J1091" s="12"/>
      <c r="K1091" s="28" t="n">
        <f aca="false">IF(AND($C1091&lt;&gt;"",$H1091="Ha",$B1091&gt;=Boshqaruv!$C$9,$B1091&lt;=Boshqaruv!$C$10),IF(COUNTIFS($C$4:$C1090,$C1091,$H$4:$H1090,"Ha",$B$4:$B1090,"&gt;="&amp;Boshqaruv!$C$9,$B$4:$B1090,"&lt;="&amp;Boshqaruv!$C$10)=0,1,0),0)</f>
        <v>0</v>
      </c>
    </row>
    <row r="1092" customFormat="false" ht="15" hidden="false" customHeight="false" outlineLevel="0" collapsed="false">
      <c r="A1092" s="8" t="n">
        <v>1088</v>
      </c>
      <c r="B1092" s="13"/>
      <c r="C1092" s="25"/>
      <c r="D1092" s="26" t="str">
        <f aca="false">IF($C1092="","",IFERROR(IF(INDEX(Bolalar!$B$5:$B$1804,MATCH($C1092,Bolalar!$I$5:$I$1804,0))="","",INDEX(Bolalar!$B$5:$B$1804,MATCH($C1092,Bolalar!$I$5:$I$1804,0))),""))</f>
        <v/>
      </c>
      <c r="E1092" s="15" t="str">
        <f aca="false">IF($C1092="","",IFERROR(IF(INDEX(Bolalar!$C$5:$C$1804,MATCH($C1092,Bolalar!$I$5:$I$1804,0))="","",INDEX(Bolalar!$C$5:$C$1804,MATCH($C1092,Bolalar!$I$5:$I$1804,0))),""))</f>
        <v/>
      </c>
      <c r="F1092" s="24"/>
      <c r="G1092" s="14" t="str">
        <f aca="false">IF(OR($E1092="",$B1092=""),"",INT(($B1092-$E1092)/365.25))</f>
        <v/>
      </c>
      <c r="H1092" s="14" t="str">
        <f aca="false">IF($G1092="","",IF($G1092&lt;=5,"Ha","Yo'q"))</f>
        <v/>
      </c>
      <c r="I1092" s="12"/>
      <c r="J1092" s="12"/>
      <c r="K1092" s="28" t="n">
        <f aca="false">IF(AND($C1092&lt;&gt;"",$H1092="Ha",$B1092&gt;=Boshqaruv!$C$9,$B1092&lt;=Boshqaruv!$C$10),IF(COUNTIFS($C$4:$C1091,$C1092,$H$4:$H1091,"Ha",$B$4:$B1091,"&gt;="&amp;Boshqaruv!$C$9,$B$4:$B1091,"&lt;="&amp;Boshqaruv!$C$10)=0,1,0),0)</f>
        <v>0</v>
      </c>
    </row>
    <row r="1093" customFormat="false" ht="15" hidden="false" customHeight="false" outlineLevel="0" collapsed="false">
      <c r="A1093" s="8" t="n">
        <v>1089</v>
      </c>
      <c r="B1093" s="13"/>
      <c r="C1093" s="25"/>
      <c r="D1093" s="26" t="str">
        <f aca="false">IF($C1093="","",IFERROR(IF(INDEX(Bolalar!$B$5:$B$1804,MATCH($C1093,Bolalar!$I$5:$I$1804,0))="","",INDEX(Bolalar!$B$5:$B$1804,MATCH($C1093,Bolalar!$I$5:$I$1804,0))),""))</f>
        <v/>
      </c>
      <c r="E1093" s="15" t="str">
        <f aca="false">IF($C1093="","",IFERROR(IF(INDEX(Bolalar!$C$5:$C$1804,MATCH($C1093,Bolalar!$I$5:$I$1804,0))="","",INDEX(Bolalar!$C$5:$C$1804,MATCH($C1093,Bolalar!$I$5:$I$1804,0))),""))</f>
        <v/>
      </c>
      <c r="F1093" s="24"/>
      <c r="G1093" s="14" t="str">
        <f aca="false">IF(OR($E1093="",$B1093=""),"",INT(($B1093-$E1093)/365.25))</f>
        <v/>
      </c>
      <c r="H1093" s="14" t="str">
        <f aca="false">IF($G1093="","",IF($G1093&lt;=5,"Ha","Yo'q"))</f>
        <v/>
      </c>
      <c r="I1093" s="12"/>
      <c r="J1093" s="12"/>
      <c r="K1093" s="28" t="n">
        <f aca="false">IF(AND($C1093&lt;&gt;"",$H1093="Ha",$B1093&gt;=Boshqaruv!$C$9,$B1093&lt;=Boshqaruv!$C$10),IF(COUNTIFS($C$4:$C1092,$C1093,$H$4:$H1092,"Ha",$B$4:$B1092,"&gt;="&amp;Boshqaruv!$C$9,$B$4:$B1092,"&lt;="&amp;Boshqaruv!$C$10)=0,1,0),0)</f>
        <v>0</v>
      </c>
    </row>
    <row r="1094" customFormat="false" ht="15" hidden="false" customHeight="false" outlineLevel="0" collapsed="false">
      <c r="A1094" s="8" t="n">
        <v>1090</v>
      </c>
      <c r="B1094" s="13"/>
      <c r="C1094" s="25"/>
      <c r="D1094" s="26" t="str">
        <f aca="false">IF($C1094="","",IFERROR(IF(INDEX(Bolalar!$B$5:$B$1804,MATCH($C1094,Bolalar!$I$5:$I$1804,0))="","",INDEX(Bolalar!$B$5:$B$1804,MATCH($C1094,Bolalar!$I$5:$I$1804,0))),""))</f>
        <v/>
      </c>
      <c r="E1094" s="15" t="str">
        <f aca="false">IF($C1094="","",IFERROR(IF(INDEX(Bolalar!$C$5:$C$1804,MATCH($C1094,Bolalar!$I$5:$I$1804,0))="","",INDEX(Bolalar!$C$5:$C$1804,MATCH($C1094,Bolalar!$I$5:$I$1804,0))),""))</f>
        <v/>
      </c>
      <c r="F1094" s="24"/>
      <c r="G1094" s="14" t="str">
        <f aca="false">IF(OR($E1094="",$B1094=""),"",INT(($B1094-$E1094)/365.25))</f>
        <v/>
      </c>
      <c r="H1094" s="14" t="str">
        <f aca="false">IF($G1094="","",IF($G1094&lt;=5,"Ha","Yo'q"))</f>
        <v/>
      </c>
      <c r="I1094" s="12"/>
      <c r="J1094" s="12"/>
      <c r="K1094" s="28" t="n">
        <f aca="false">IF(AND($C1094&lt;&gt;"",$H1094="Ha",$B1094&gt;=Boshqaruv!$C$9,$B1094&lt;=Boshqaruv!$C$10),IF(COUNTIFS($C$4:$C1093,$C1094,$H$4:$H1093,"Ha",$B$4:$B1093,"&gt;="&amp;Boshqaruv!$C$9,$B$4:$B1093,"&lt;="&amp;Boshqaruv!$C$10)=0,1,0),0)</f>
        <v>0</v>
      </c>
    </row>
    <row r="1095" customFormat="false" ht="15" hidden="false" customHeight="false" outlineLevel="0" collapsed="false">
      <c r="A1095" s="8" t="n">
        <v>1091</v>
      </c>
      <c r="B1095" s="13"/>
      <c r="C1095" s="25"/>
      <c r="D1095" s="26" t="str">
        <f aca="false">IF($C1095="","",IFERROR(IF(INDEX(Bolalar!$B$5:$B$1804,MATCH($C1095,Bolalar!$I$5:$I$1804,0))="","",INDEX(Bolalar!$B$5:$B$1804,MATCH($C1095,Bolalar!$I$5:$I$1804,0))),""))</f>
        <v/>
      </c>
      <c r="E1095" s="15" t="str">
        <f aca="false">IF($C1095="","",IFERROR(IF(INDEX(Bolalar!$C$5:$C$1804,MATCH($C1095,Bolalar!$I$5:$I$1804,0))="","",INDEX(Bolalar!$C$5:$C$1804,MATCH($C1095,Bolalar!$I$5:$I$1804,0))),""))</f>
        <v/>
      </c>
      <c r="F1095" s="24"/>
      <c r="G1095" s="14" t="str">
        <f aca="false">IF(OR($E1095="",$B1095=""),"",INT(($B1095-$E1095)/365.25))</f>
        <v/>
      </c>
      <c r="H1095" s="14" t="str">
        <f aca="false">IF($G1095="","",IF($G1095&lt;=5,"Ha","Yo'q"))</f>
        <v/>
      </c>
      <c r="I1095" s="12"/>
      <c r="J1095" s="12"/>
      <c r="K1095" s="28" t="n">
        <f aca="false">IF(AND($C1095&lt;&gt;"",$H1095="Ha",$B1095&gt;=Boshqaruv!$C$9,$B1095&lt;=Boshqaruv!$C$10),IF(COUNTIFS($C$4:$C1094,$C1095,$H$4:$H1094,"Ha",$B$4:$B1094,"&gt;="&amp;Boshqaruv!$C$9,$B$4:$B1094,"&lt;="&amp;Boshqaruv!$C$10)=0,1,0),0)</f>
        <v>0</v>
      </c>
    </row>
    <row r="1096" customFormat="false" ht="15" hidden="false" customHeight="false" outlineLevel="0" collapsed="false">
      <c r="A1096" s="8" t="n">
        <v>1092</v>
      </c>
      <c r="B1096" s="13"/>
      <c r="C1096" s="25"/>
      <c r="D1096" s="26" t="str">
        <f aca="false">IF($C1096="","",IFERROR(IF(INDEX(Bolalar!$B$5:$B$1804,MATCH($C1096,Bolalar!$I$5:$I$1804,0))="","",INDEX(Bolalar!$B$5:$B$1804,MATCH($C1096,Bolalar!$I$5:$I$1804,0))),""))</f>
        <v/>
      </c>
      <c r="E1096" s="15" t="str">
        <f aca="false">IF($C1096="","",IFERROR(IF(INDEX(Bolalar!$C$5:$C$1804,MATCH($C1096,Bolalar!$I$5:$I$1804,0))="","",INDEX(Bolalar!$C$5:$C$1804,MATCH($C1096,Bolalar!$I$5:$I$1804,0))),""))</f>
        <v/>
      </c>
      <c r="F1096" s="24"/>
      <c r="G1096" s="14" t="str">
        <f aca="false">IF(OR($E1096="",$B1096=""),"",INT(($B1096-$E1096)/365.25))</f>
        <v/>
      </c>
      <c r="H1096" s="14" t="str">
        <f aca="false">IF($G1096="","",IF($G1096&lt;=5,"Ha","Yo'q"))</f>
        <v/>
      </c>
      <c r="I1096" s="12"/>
      <c r="J1096" s="12"/>
      <c r="K1096" s="28" t="n">
        <f aca="false">IF(AND($C1096&lt;&gt;"",$H1096="Ha",$B1096&gt;=Boshqaruv!$C$9,$B1096&lt;=Boshqaruv!$C$10),IF(COUNTIFS($C$4:$C1095,$C1096,$H$4:$H1095,"Ha",$B$4:$B1095,"&gt;="&amp;Boshqaruv!$C$9,$B$4:$B1095,"&lt;="&amp;Boshqaruv!$C$10)=0,1,0),0)</f>
        <v>0</v>
      </c>
    </row>
    <row r="1097" customFormat="false" ht="15" hidden="false" customHeight="false" outlineLevel="0" collapsed="false">
      <c r="A1097" s="8" t="n">
        <v>1093</v>
      </c>
      <c r="B1097" s="13"/>
      <c r="C1097" s="25"/>
      <c r="D1097" s="26" t="str">
        <f aca="false">IF($C1097="","",IFERROR(IF(INDEX(Bolalar!$B$5:$B$1804,MATCH($C1097,Bolalar!$I$5:$I$1804,0))="","",INDEX(Bolalar!$B$5:$B$1804,MATCH($C1097,Bolalar!$I$5:$I$1804,0))),""))</f>
        <v/>
      </c>
      <c r="E1097" s="15" t="str">
        <f aca="false">IF($C1097="","",IFERROR(IF(INDEX(Bolalar!$C$5:$C$1804,MATCH($C1097,Bolalar!$I$5:$I$1804,0))="","",INDEX(Bolalar!$C$5:$C$1804,MATCH($C1097,Bolalar!$I$5:$I$1804,0))),""))</f>
        <v/>
      </c>
      <c r="F1097" s="24"/>
      <c r="G1097" s="14" t="str">
        <f aca="false">IF(OR($E1097="",$B1097=""),"",INT(($B1097-$E1097)/365.25))</f>
        <v/>
      </c>
      <c r="H1097" s="14" t="str">
        <f aca="false">IF($G1097="","",IF($G1097&lt;=5,"Ha","Yo'q"))</f>
        <v/>
      </c>
      <c r="I1097" s="12"/>
      <c r="J1097" s="12"/>
      <c r="K1097" s="28" t="n">
        <f aca="false">IF(AND($C1097&lt;&gt;"",$H1097="Ha",$B1097&gt;=Boshqaruv!$C$9,$B1097&lt;=Boshqaruv!$C$10),IF(COUNTIFS($C$4:$C1096,$C1097,$H$4:$H1096,"Ha",$B$4:$B1096,"&gt;="&amp;Boshqaruv!$C$9,$B$4:$B1096,"&lt;="&amp;Boshqaruv!$C$10)=0,1,0),0)</f>
        <v>0</v>
      </c>
    </row>
    <row r="1098" customFormat="false" ht="15" hidden="false" customHeight="false" outlineLevel="0" collapsed="false">
      <c r="A1098" s="8" t="n">
        <v>1094</v>
      </c>
      <c r="B1098" s="13"/>
      <c r="C1098" s="25"/>
      <c r="D1098" s="26" t="str">
        <f aca="false">IF($C1098="","",IFERROR(IF(INDEX(Bolalar!$B$5:$B$1804,MATCH($C1098,Bolalar!$I$5:$I$1804,0))="","",INDEX(Bolalar!$B$5:$B$1804,MATCH($C1098,Bolalar!$I$5:$I$1804,0))),""))</f>
        <v/>
      </c>
      <c r="E1098" s="15" t="str">
        <f aca="false">IF($C1098="","",IFERROR(IF(INDEX(Bolalar!$C$5:$C$1804,MATCH($C1098,Bolalar!$I$5:$I$1804,0))="","",INDEX(Bolalar!$C$5:$C$1804,MATCH($C1098,Bolalar!$I$5:$I$1804,0))),""))</f>
        <v/>
      </c>
      <c r="F1098" s="24"/>
      <c r="G1098" s="14" t="str">
        <f aca="false">IF(OR($E1098="",$B1098=""),"",INT(($B1098-$E1098)/365.25))</f>
        <v/>
      </c>
      <c r="H1098" s="14" t="str">
        <f aca="false">IF($G1098="","",IF($G1098&lt;=5,"Ha","Yo'q"))</f>
        <v/>
      </c>
      <c r="I1098" s="12"/>
      <c r="J1098" s="12"/>
      <c r="K1098" s="28" t="n">
        <f aca="false">IF(AND($C1098&lt;&gt;"",$H1098="Ha",$B1098&gt;=Boshqaruv!$C$9,$B1098&lt;=Boshqaruv!$C$10),IF(COUNTIFS($C$4:$C1097,$C1098,$H$4:$H1097,"Ha",$B$4:$B1097,"&gt;="&amp;Boshqaruv!$C$9,$B$4:$B1097,"&lt;="&amp;Boshqaruv!$C$10)=0,1,0),0)</f>
        <v>0</v>
      </c>
    </row>
    <row r="1099" customFormat="false" ht="15" hidden="false" customHeight="false" outlineLevel="0" collapsed="false">
      <c r="A1099" s="8" t="n">
        <v>1095</v>
      </c>
      <c r="B1099" s="13"/>
      <c r="C1099" s="25"/>
      <c r="D1099" s="26" t="str">
        <f aca="false">IF($C1099="","",IFERROR(IF(INDEX(Bolalar!$B$5:$B$1804,MATCH($C1099,Bolalar!$I$5:$I$1804,0))="","",INDEX(Bolalar!$B$5:$B$1804,MATCH($C1099,Bolalar!$I$5:$I$1804,0))),""))</f>
        <v/>
      </c>
      <c r="E1099" s="15" t="str">
        <f aca="false">IF($C1099="","",IFERROR(IF(INDEX(Bolalar!$C$5:$C$1804,MATCH($C1099,Bolalar!$I$5:$I$1804,0))="","",INDEX(Bolalar!$C$5:$C$1804,MATCH($C1099,Bolalar!$I$5:$I$1804,0))),""))</f>
        <v/>
      </c>
      <c r="F1099" s="24"/>
      <c r="G1099" s="14" t="str">
        <f aca="false">IF(OR($E1099="",$B1099=""),"",INT(($B1099-$E1099)/365.25))</f>
        <v/>
      </c>
      <c r="H1099" s="14" t="str">
        <f aca="false">IF($G1099="","",IF($G1099&lt;=5,"Ha","Yo'q"))</f>
        <v/>
      </c>
      <c r="I1099" s="12"/>
      <c r="J1099" s="12"/>
      <c r="K1099" s="28" t="n">
        <f aca="false">IF(AND($C1099&lt;&gt;"",$H1099="Ha",$B1099&gt;=Boshqaruv!$C$9,$B1099&lt;=Boshqaruv!$C$10),IF(COUNTIFS($C$4:$C1098,$C1099,$H$4:$H1098,"Ha",$B$4:$B1098,"&gt;="&amp;Boshqaruv!$C$9,$B$4:$B1098,"&lt;="&amp;Boshqaruv!$C$10)=0,1,0),0)</f>
        <v>0</v>
      </c>
    </row>
    <row r="1100" customFormat="false" ht="15" hidden="false" customHeight="false" outlineLevel="0" collapsed="false">
      <c r="A1100" s="8" t="n">
        <v>1096</v>
      </c>
      <c r="B1100" s="13"/>
      <c r="C1100" s="25"/>
      <c r="D1100" s="26" t="str">
        <f aca="false">IF($C1100="","",IFERROR(IF(INDEX(Bolalar!$B$5:$B$1804,MATCH($C1100,Bolalar!$I$5:$I$1804,0))="","",INDEX(Bolalar!$B$5:$B$1804,MATCH($C1100,Bolalar!$I$5:$I$1804,0))),""))</f>
        <v/>
      </c>
      <c r="E1100" s="15" t="str">
        <f aca="false">IF($C1100="","",IFERROR(IF(INDEX(Bolalar!$C$5:$C$1804,MATCH($C1100,Bolalar!$I$5:$I$1804,0))="","",INDEX(Bolalar!$C$5:$C$1804,MATCH($C1100,Bolalar!$I$5:$I$1804,0))),""))</f>
        <v/>
      </c>
      <c r="F1100" s="24"/>
      <c r="G1100" s="14" t="str">
        <f aca="false">IF(OR($E1100="",$B1100=""),"",INT(($B1100-$E1100)/365.25))</f>
        <v/>
      </c>
      <c r="H1100" s="14" t="str">
        <f aca="false">IF($G1100="","",IF($G1100&lt;=5,"Ha","Yo'q"))</f>
        <v/>
      </c>
      <c r="I1100" s="12"/>
      <c r="J1100" s="12"/>
      <c r="K1100" s="28" t="n">
        <f aca="false">IF(AND($C1100&lt;&gt;"",$H1100="Ha",$B1100&gt;=Boshqaruv!$C$9,$B1100&lt;=Boshqaruv!$C$10),IF(COUNTIFS($C$4:$C1099,$C1100,$H$4:$H1099,"Ha",$B$4:$B1099,"&gt;="&amp;Boshqaruv!$C$9,$B$4:$B1099,"&lt;="&amp;Boshqaruv!$C$10)=0,1,0),0)</f>
        <v>0</v>
      </c>
    </row>
    <row r="1101" customFormat="false" ht="15" hidden="false" customHeight="false" outlineLevel="0" collapsed="false">
      <c r="A1101" s="8" t="n">
        <v>1097</v>
      </c>
      <c r="B1101" s="13"/>
      <c r="C1101" s="25"/>
      <c r="D1101" s="26" t="str">
        <f aca="false">IF($C1101="","",IFERROR(IF(INDEX(Bolalar!$B$5:$B$1804,MATCH($C1101,Bolalar!$I$5:$I$1804,0))="","",INDEX(Bolalar!$B$5:$B$1804,MATCH($C1101,Bolalar!$I$5:$I$1804,0))),""))</f>
        <v/>
      </c>
      <c r="E1101" s="15" t="str">
        <f aca="false">IF($C1101="","",IFERROR(IF(INDEX(Bolalar!$C$5:$C$1804,MATCH($C1101,Bolalar!$I$5:$I$1804,0))="","",INDEX(Bolalar!$C$5:$C$1804,MATCH($C1101,Bolalar!$I$5:$I$1804,0))),""))</f>
        <v/>
      </c>
      <c r="F1101" s="24"/>
      <c r="G1101" s="14" t="str">
        <f aca="false">IF(OR($E1101="",$B1101=""),"",INT(($B1101-$E1101)/365.25))</f>
        <v/>
      </c>
      <c r="H1101" s="14" t="str">
        <f aca="false">IF($G1101="","",IF($G1101&lt;=5,"Ha","Yo'q"))</f>
        <v/>
      </c>
      <c r="I1101" s="12"/>
      <c r="J1101" s="12"/>
      <c r="K1101" s="28" t="n">
        <f aca="false">IF(AND($C1101&lt;&gt;"",$H1101="Ha",$B1101&gt;=Boshqaruv!$C$9,$B1101&lt;=Boshqaruv!$C$10),IF(COUNTIFS($C$4:$C1100,$C1101,$H$4:$H1100,"Ha",$B$4:$B1100,"&gt;="&amp;Boshqaruv!$C$9,$B$4:$B1100,"&lt;="&amp;Boshqaruv!$C$10)=0,1,0),0)</f>
        <v>0</v>
      </c>
    </row>
    <row r="1102" customFormat="false" ht="15" hidden="false" customHeight="false" outlineLevel="0" collapsed="false">
      <c r="A1102" s="8" t="n">
        <v>1098</v>
      </c>
      <c r="B1102" s="13"/>
      <c r="C1102" s="25"/>
      <c r="D1102" s="26" t="str">
        <f aca="false">IF($C1102="","",IFERROR(IF(INDEX(Bolalar!$B$5:$B$1804,MATCH($C1102,Bolalar!$I$5:$I$1804,0))="","",INDEX(Bolalar!$B$5:$B$1804,MATCH($C1102,Bolalar!$I$5:$I$1804,0))),""))</f>
        <v/>
      </c>
      <c r="E1102" s="15" t="str">
        <f aca="false">IF($C1102="","",IFERROR(IF(INDEX(Bolalar!$C$5:$C$1804,MATCH($C1102,Bolalar!$I$5:$I$1804,0))="","",INDEX(Bolalar!$C$5:$C$1804,MATCH($C1102,Bolalar!$I$5:$I$1804,0))),""))</f>
        <v/>
      </c>
      <c r="F1102" s="24"/>
      <c r="G1102" s="14" t="str">
        <f aca="false">IF(OR($E1102="",$B1102=""),"",INT(($B1102-$E1102)/365.25))</f>
        <v/>
      </c>
      <c r="H1102" s="14" t="str">
        <f aca="false">IF($G1102="","",IF($G1102&lt;=5,"Ha","Yo'q"))</f>
        <v/>
      </c>
      <c r="I1102" s="12"/>
      <c r="J1102" s="12"/>
      <c r="K1102" s="28" t="n">
        <f aca="false">IF(AND($C1102&lt;&gt;"",$H1102="Ha",$B1102&gt;=Boshqaruv!$C$9,$B1102&lt;=Boshqaruv!$C$10),IF(COUNTIFS($C$4:$C1101,$C1102,$H$4:$H1101,"Ha",$B$4:$B1101,"&gt;="&amp;Boshqaruv!$C$9,$B$4:$B1101,"&lt;="&amp;Boshqaruv!$C$10)=0,1,0),0)</f>
        <v>0</v>
      </c>
    </row>
    <row r="1103" customFormat="false" ht="15" hidden="false" customHeight="false" outlineLevel="0" collapsed="false">
      <c r="A1103" s="8" t="n">
        <v>1099</v>
      </c>
      <c r="B1103" s="13"/>
      <c r="C1103" s="25"/>
      <c r="D1103" s="26" t="str">
        <f aca="false">IF($C1103="","",IFERROR(IF(INDEX(Bolalar!$B$5:$B$1804,MATCH($C1103,Bolalar!$I$5:$I$1804,0))="","",INDEX(Bolalar!$B$5:$B$1804,MATCH($C1103,Bolalar!$I$5:$I$1804,0))),""))</f>
        <v/>
      </c>
      <c r="E1103" s="15" t="str">
        <f aca="false">IF($C1103="","",IFERROR(IF(INDEX(Bolalar!$C$5:$C$1804,MATCH($C1103,Bolalar!$I$5:$I$1804,0))="","",INDEX(Bolalar!$C$5:$C$1804,MATCH($C1103,Bolalar!$I$5:$I$1804,0))),""))</f>
        <v/>
      </c>
      <c r="F1103" s="24"/>
      <c r="G1103" s="14" t="str">
        <f aca="false">IF(OR($E1103="",$B1103=""),"",INT(($B1103-$E1103)/365.25))</f>
        <v/>
      </c>
      <c r="H1103" s="14" t="str">
        <f aca="false">IF($G1103="","",IF($G1103&lt;=5,"Ha","Yo'q"))</f>
        <v/>
      </c>
      <c r="I1103" s="12"/>
      <c r="J1103" s="12"/>
      <c r="K1103" s="28" t="n">
        <f aca="false">IF(AND($C1103&lt;&gt;"",$H1103="Ha",$B1103&gt;=Boshqaruv!$C$9,$B1103&lt;=Boshqaruv!$C$10),IF(COUNTIFS($C$4:$C1102,$C1103,$H$4:$H1102,"Ha",$B$4:$B1102,"&gt;="&amp;Boshqaruv!$C$9,$B$4:$B1102,"&lt;="&amp;Boshqaruv!$C$10)=0,1,0),0)</f>
        <v>0</v>
      </c>
    </row>
    <row r="1104" customFormat="false" ht="15" hidden="false" customHeight="false" outlineLevel="0" collapsed="false">
      <c r="A1104" s="8" t="n">
        <v>1100</v>
      </c>
      <c r="B1104" s="13"/>
      <c r="C1104" s="25"/>
      <c r="D1104" s="26" t="str">
        <f aca="false">IF($C1104="","",IFERROR(IF(INDEX(Bolalar!$B$5:$B$1804,MATCH($C1104,Bolalar!$I$5:$I$1804,0))="","",INDEX(Bolalar!$B$5:$B$1804,MATCH($C1104,Bolalar!$I$5:$I$1804,0))),""))</f>
        <v/>
      </c>
      <c r="E1104" s="15" t="str">
        <f aca="false">IF($C1104="","",IFERROR(IF(INDEX(Bolalar!$C$5:$C$1804,MATCH($C1104,Bolalar!$I$5:$I$1804,0))="","",INDEX(Bolalar!$C$5:$C$1804,MATCH($C1104,Bolalar!$I$5:$I$1804,0))),""))</f>
        <v/>
      </c>
      <c r="F1104" s="24"/>
      <c r="G1104" s="14" t="str">
        <f aca="false">IF(OR($E1104="",$B1104=""),"",INT(($B1104-$E1104)/365.25))</f>
        <v/>
      </c>
      <c r="H1104" s="14" t="str">
        <f aca="false">IF($G1104="","",IF($G1104&lt;=5,"Ha","Yo'q"))</f>
        <v/>
      </c>
      <c r="I1104" s="12"/>
      <c r="J1104" s="12"/>
      <c r="K1104" s="28" t="n">
        <f aca="false">IF(AND($C1104&lt;&gt;"",$H1104="Ha",$B1104&gt;=Boshqaruv!$C$9,$B1104&lt;=Boshqaruv!$C$10),IF(COUNTIFS($C$4:$C1103,$C1104,$H$4:$H1103,"Ha",$B$4:$B1103,"&gt;="&amp;Boshqaruv!$C$9,$B$4:$B1103,"&lt;="&amp;Boshqaruv!$C$10)=0,1,0),0)</f>
        <v>0</v>
      </c>
    </row>
    <row r="1105" customFormat="false" ht="15" hidden="false" customHeight="false" outlineLevel="0" collapsed="false">
      <c r="A1105" s="8" t="n">
        <v>1101</v>
      </c>
      <c r="B1105" s="13"/>
      <c r="C1105" s="25"/>
      <c r="D1105" s="26" t="str">
        <f aca="false">IF($C1105="","",IFERROR(IF(INDEX(Bolalar!$B$5:$B$1804,MATCH($C1105,Bolalar!$I$5:$I$1804,0))="","",INDEX(Bolalar!$B$5:$B$1804,MATCH($C1105,Bolalar!$I$5:$I$1804,0))),""))</f>
        <v/>
      </c>
      <c r="E1105" s="15" t="str">
        <f aca="false">IF($C1105="","",IFERROR(IF(INDEX(Bolalar!$C$5:$C$1804,MATCH($C1105,Bolalar!$I$5:$I$1804,0))="","",INDEX(Bolalar!$C$5:$C$1804,MATCH($C1105,Bolalar!$I$5:$I$1804,0))),""))</f>
        <v/>
      </c>
      <c r="F1105" s="24"/>
      <c r="G1105" s="14" t="str">
        <f aca="false">IF(OR($E1105="",$B1105=""),"",INT(($B1105-$E1105)/365.25))</f>
        <v/>
      </c>
      <c r="H1105" s="14" t="str">
        <f aca="false">IF($G1105="","",IF($G1105&lt;=5,"Ha","Yo'q"))</f>
        <v/>
      </c>
      <c r="I1105" s="12"/>
      <c r="J1105" s="12"/>
      <c r="K1105" s="28" t="n">
        <f aca="false">IF(AND($C1105&lt;&gt;"",$H1105="Ha",$B1105&gt;=Boshqaruv!$C$9,$B1105&lt;=Boshqaruv!$C$10),IF(COUNTIFS($C$4:$C1104,$C1105,$H$4:$H1104,"Ha",$B$4:$B1104,"&gt;="&amp;Boshqaruv!$C$9,$B$4:$B1104,"&lt;="&amp;Boshqaruv!$C$10)=0,1,0),0)</f>
        <v>0</v>
      </c>
    </row>
    <row r="1106" customFormat="false" ht="15" hidden="false" customHeight="false" outlineLevel="0" collapsed="false">
      <c r="A1106" s="8" t="n">
        <v>1102</v>
      </c>
      <c r="B1106" s="13"/>
      <c r="C1106" s="25"/>
      <c r="D1106" s="26" t="str">
        <f aca="false">IF($C1106="","",IFERROR(IF(INDEX(Bolalar!$B$5:$B$1804,MATCH($C1106,Bolalar!$I$5:$I$1804,0))="","",INDEX(Bolalar!$B$5:$B$1804,MATCH($C1106,Bolalar!$I$5:$I$1804,0))),""))</f>
        <v/>
      </c>
      <c r="E1106" s="15" t="str">
        <f aca="false">IF($C1106="","",IFERROR(IF(INDEX(Bolalar!$C$5:$C$1804,MATCH($C1106,Bolalar!$I$5:$I$1804,0))="","",INDEX(Bolalar!$C$5:$C$1804,MATCH($C1106,Bolalar!$I$5:$I$1804,0))),""))</f>
        <v/>
      </c>
      <c r="F1106" s="24"/>
      <c r="G1106" s="14" t="str">
        <f aca="false">IF(OR($E1106="",$B1106=""),"",INT(($B1106-$E1106)/365.25))</f>
        <v/>
      </c>
      <c r="H1106" s="14" t="str">
        <f aca="false">IF($G1106="","",IF($G1106&lt;=5,"Ha","Yo'q"))</f>
        <v/>
      </c>
      <c r="I1106" s="12"/>
      <c r="J1106" s="12"/>
      <c r="K1106" s="28" t="n">
        <f aca="false">IF(AND($C1106&lt;&gt;"",$H1106="Ha",$B1106&gt;=Boshqaruv!$C$9,$B1106&lt;=Boshqaruv!$C$10),IF(COUNTIFS($C$4:$C1105,$C1106,$H$4:$H1105,"Ha",$B$4:$B1105,"&gt;="&amp;Boshqaruv!$C$9,$B$4:$B1105,"&lt;="&amp;Boshqaruv!$C$10)=0,1,0),0)</f>
        <v>0</v>
      </c>
    </row>
    <row r="1107" customFormat="false" ht="15" hidden="false" customHeight="false" outlineLevel="0" collapsed="false">
      <c r="A1107" s="8" t="n">
        <v>1103</v>
      </c>
      <c r="B1107" s="13"/>
      <c r="C1107" s="25"/>
      <c r="D1107" s="26" t="str">
        <f aca="false">IF($C1107="","",IFERROR(IF(INDEX(Bolalar!$B$5:$B$1804,MATCH($C1107,Bolalar!$I$5:$I$1804,0))="","",INDEX(Bolalar!$B$5:$B$1804,MATCH($C1107,Bolalar!$I$5:$I$1804,0))),""))</f>
        <v/>
      </c>
      <c r="E1107" s="15" t="str">
        <f aca="false">IF($C1107="","",IFERROR(IF(INDEX(Bolalar!$C$5:$C$1804,MATCH($C1107,Bolalar!$I$5:$I$1804,0))="","",INDEX(Bolalar!$C$5:$C$1804,MATCH($C1107,Bolalar!$I$5:$I$1804,0))),""))</f>
        <v/>
      </c>
      <c r="F1107" s="24"/>
      <c r="G1107" s="14" t="str">
        <f aca="false">IF(OR($E1107="",$B1107=""),"",INT(($B1107-$E1107)/365.25))</f>
        <v/>
      </c>
      <c r="H1107" s="14" t="str">
        <f aca="false">IF($G1107="","",IF($G1107&lt;=5,"Ha","Yo'q"))</f>
        <v/>
      </c>
      <c r="I1107" s="12"/>
      <c r="J1107" s="12"/>
      <c r="K1107" s="28" t="n">
        <f aca="false">IF(AND($C1107&lt;&gt;"",$H1107="Ha",$B1107&gt;=Boshqaruv!$C$9,$B1107&lt;=Boshqaruv!$C$10),IF(COUNTIFS($C$4:$C1106,$C1107,$H$4:$H1106,"Ha",$B$4:$B1106,"&gt;="&amp;Boshqaruv!$C$9,$B$4:$B1106,"&lt;="&amp;Boshqaruv!$C$10)=0,1,0),0)</f>
        <v>0</v>
      </c>
    </row>
    <row r="1108" customFormat="false" ht="15" hidden="false" customHeight="false" outlineLevel="0" collapsed="false">
      <c r="A1108" s="8" t="n">
        <v>1104</v>
      </c>
      <c r="B1108" s="13"/>
      <c r="C1108" s="25"/>
      <c r="D1108" s="26" t="str">
        <f aca="false">IF($C1108="","",IFERROR(IF(INDEX(Bolalar!$B$5:$B$1804,MATCH($C1108,Bolalar!$I$5:$I$1804,0))="","",INDEX(Bolalar!$B$5:$B$1804,MATCH($C1108,Bolalar!$I$5:$I$1804,0))),""))</f>
        <v/>
      </c>
      <c r="E1108" s="15" t="str">
        <f aca="false">IF($C1108="","",IFERROR(IF(INDEX(Bolalar!$C$5:$C$1804,MATCH($C1108,Bolalar!$I$5:$I$1804,0))="","",INDEX(Bolalar!$C$5:$C$1804,MATCH($C1108,Bolalar!$I$5:$I$1804,0))),""))</f>
        <v/>
      </c>
      <c r="F1108" s="24"/>
      <c r="G1108" s="14" t="str">
        <f aca="false">IF(OR($E1108="",$B1108=""),"",INT(($B1108-$E1108)/365.25))</f>
        <v/>
      </c>
      <c r="H1108" s="14" t="str">
        <f aca="false">IF($G1108="","",IF($G1108&lt;=5,"Ha","Yo'q"))</f>
        <v/>
      </c>
      <c r="I1108" s="12"/>
      <c r="J1108" s="12"/>
      <c r="K1108" s="28" t="n">
        <f aca="false">IF(AND($C1108&lt;&gt;"",$H1108="Ha",$B1108&gt;=Boshqaruv!$C$9,$B1108&lt;=Boshqaruv!$C$10),IF(COUNTIFS($C$4:$C1107,$C1108,$H$4:$H1107,"Ha",$B$4:$B1107,"&gt;="&amp;Boshqaruv!$C$9,$B$4:$B1107,"&lt;="&amp;Boshqaruv!$C$10)=0,1,0),0)</f>
        <v>0</v>
      </c>
    </row>
    <row r="1109" customFormat="false" ht="15" hidden="false" customHeight="false" outlineLevel="0" collapsed="false">
      <c r="A1109" s="8" t="n">
        <v>1105</v>
      </c>
      <c r="B1109" s="13"/>
      <c r="C1109" s="25"/>
      <c r="D1109" s="26" t="str">
        <f aca="false">IF($C1109="","",IFERROR(IF(INDEX(Bolalar!$B$5:$B$1804,MATCH($C1109,Bolalar!$I$5:$I$1804,0))="","",INDEX(Bolalar!$B$5:$B$1804,MATCH($C1109,Bolalar!$I$5:$I$1804,0))),""))</f>
        <v/>
      </c>
      <c r="E1109" s="15" t="str">
        <f aca="false">IF($C1109="","",IFERROR(IF(INDEX(Bolalar!$C$5:$C$1804,MATCH($C1109,Bolalar!$I$5:$I$1804,0))="","",INDEX(Bolalar!$C$5:$C$1804,MATCH($C1109,Bolalar!$I$5:$I$1804,0))),""))</f>
        <v/>
      </c>
      <c r="F1109" s="24"/>
      <c r="G1109" s="14" t="str">
        <f aca="false">IF(OR($E1109="",$B1109=""),"",INT(($B1109-$E1109)/365.25))</f>
        <v/>
      </c>
      <c r="H1109" s="14" t="str">
        <f aca="false">IF($G1109="","",IF($G1109&lt;=5,"Ha","Yo'q"))</f>
        <v/>
      </c>
      <c r="I1109" s="12"/>
      <c r="J1109" s="12"/>
      <c r="K1109" s="28" t="n">
        <f aca="false">IF(AND($C1109&lt;&gt;"",$H1109="Ha",$B1109&gt;=Boshqaruv!$C$9,$B1109&lt;=Boshqaruv!$C$10),IF(COUNTIFS($C$4:$C1108,$C1109,$H$4:$H1108,"Ha",$B$4:$B1108,"&gt;="&amp;Boshqaruv!$C$9,$B$4:$B1108,"&lt;="&amp;Boshqaruv!$C$10)=0,1,0),0)</f>
        <v>0</v>
      </c>
    </row>
    <row r="1110" customFormat="false" ht="15" hidden="false" customHeight="false" outlineLevel="0" collapsed="false">
      <c r="A1110" s="8" t="n">
        <v>1106</v>
      </c>
      <c r="B1110" s="13"/>
      <c r="C1110" s="25"/>
      <c r="D1110" s="26" t="str">
        <f aca="false">IF($C1110="","",IFERROR(IF(INDEX(Bolalar!$B$5:$B$1804,MATCH($C1110,Bolalar!$I$5:$I$1804,0))="","",INDEX(Bolalar!$B$5:$B$1804,MATCH($C1110,Bolalar!$I$5:$I$1804,0))),""))</f>
        <v/>
      </c>
      <c r="E1110" s="15" t="str">
        <f aca="false">IF($C1110="","",IFERROR(IF(INDEX(Bolalar!$C$5:$C$1804,MATCH($C1110,Bolalar!$I$5:$I$1804,0))="","",INDEX(Bolalar!$C$5:$C$1804,MATCH($C1110,Bolalar!$I$5:$I$1804,0))),""))</f>
        <v/>
      </c>
      <c r="F1110" s="24"/>
      <c r="G1110" s="14" t="str">
        <f aca="false">IF(OR($E1110="",$B1110=""),"",INT(($B1110-$E1110)/365.25))</f>
        <v/>
      </c>
      <c r="H1110" s="14" t="str">
        <f aca="false">IF($G1110="","",IF($G1110&lt;=5,"Ha","Yo'q"))</f>
        <v/>
      </c>
      <c r="I1110" s="12"/>
      <c r="J1110" s="12"/>
      <c r="K1110" s="28" t="n">
        <f aca="false">IF(AND($C1110&lt;&gt;"",$H1110="Ha",$B1110&gt;=Boshqaruv!$C$9,$B1110&lt;=Boshqaruv!$C$10),IF(COUNTIFS($C$4:$C1109,$C1110,$H$4:$H1109,"Ha",$B$4:$B1109,"&gt;="&amp;Boshqaruv!$C$9,$B$4:$B1109,"&lt;="&amp;Boshqaruv!$C$10)=0,1,0),0)</f>
        <v>0</v>
      </c>
    </row>
    <row r="1111" customFormat="false" ht="15" hidden="false" customHeight="false" outlineLevel="0" collapsed="false">
      <c r="A1111" s="8" t="n">
        <v>1107</v>
      </c>
      <c r="B1111" s="13"/>
      <c r="C1111" s="25"/>
      <c r="D1111" s="26" t="str">
        <f aca="false">IF($C1111="","",IFERROR(IF(INDEX(Bolalar!$B$5:$B$1804,MATCH($C1111,Bolalar!$I$5:$I$1804,0))="","",INDEX(Bolalar!$B$5:$B$1804,MATCH($C1111,Bolalar!$I$5:$I$1804,0))),""))</f>
        <v/>
      </c>
      <c r="E1111" s="15" t="str">
        <f aca="false">IF($C1111="","",IFERROR(IF(INDEX(Bolalar!$C$5:$C$1804,MATCH($C1111,Bolalar!$I$5:$I$1804,0))="","",INDEX(Bolalar!$C$5:$C$1804,MATCH($C1111,Bolalar!$I$5:$I$1804,0))),""))</f>
        <v/>
      </c>
      <c r="F1111" s="24"/>
      <c r="G1111" s="14" t="str">
        <f aca="false">IF(OR($E1111="",$B1111=""),"",INT(($B1111-$E1111)/365.25))</f>
        <v/>
      </c>
      <c r="H1111" s="14" t="str">
        <f aca="false">IF($G1111="","",IF($G1111&lt;=5,"Ha","Yo'q"))</f>
        <v/>
      </c>
      <c r="I1111" s="12"/>
      <c r="J1111" s="12"/>
      <c r="K1111" s="28" t="n">
        <f aca="false">IF(AND($C1111&lt;&gt;"",$H1111="Ha",$B1111&gt;=Boshqaruv!$C$9,$B1111&lt;=Boshqaruv!$C$10),IF(COUNTIFS($C$4:$C1110,$C1111,$H$4:$H1110,"Ha",$B$4:$B1110,"&gt;="&amp;Boshqaruv!$C$9,$B$4:$B1110,"&lt;="&amp;Boshqaruv!$C$10)=0,1,0),0)</f>
        <v>0</v>
      </c>
    </row>
    <row r="1112" customFormat="false" ht="15" hidden="false" customHeight="false" outlineLevel="0" collapsed="false">
      <c r="A1112" s="8" t="n">
        <v>1108</v>
      </c>
      <c r="B1112" s="13"/>
      <c r="C1112" s="25"/>
      <c r="D1112" s="26" t="str">
        <f aca="false">IF($C1112="","",IFERROR(IF(INDEX(Bolalar!$B$5:$B$1804,MATCH($C1112,Bolalar!$I$5:$I$1804,0))="","",INDEX(Bolalar!$B$5:$B$1804,MATCH($C1112,Bolalar!$I$5:$I$1804,0))),""))</f>
        <v/>
      </c>
      <c r="E1112" s="15" t="str">
        <f aca="false">IF($C1112="","",IFERROR(IF(INDEX(Bolalar!$C$5:$C$1804,MATCH($C1112,Bolalar!$I$5:$I$1804,0))="","",INDEX(Bolalar!$C$5:$C$1804,MATCH($C1112,Bolalar!$I$5:$I$1804,0))),""))</f>
        <v/>
      </c>
      <c r="F1112" s="24"/>
      <c r="G1112" s="14" t="str">
        <f aca="false">IF(OR($E1112="",$B1112=""),"",INT(($B1112-$E1112)/365.25))</f>
        <v/>
      </c>
      <c r="H1112" s="14" t="str">
        <f aca="false">IF($G1112="","",IF($G1112&lt;=5,"Ha","Yo'q"))</f>
        <v/>
      </c>
      <c r="I1112" s="12"/>
      <c r="J1112" s="12"/>
      <c r="K1112" s="28" t="n">
        <f aca="false">IF(AND($C1112&lt;&gt;"",$H1112="Ha",$B1112&gt;=Boshqaruv!$C$9,$B1112&lt;=Boshqaruv!$C$10),IF(COUNTIFS($C$4:$C1111,$C1112,$H$4:$H1111,"Ha",$B$4:$B1111,"&gt;="&amp;Boshqaruv!$C$9,$B$4:$B1111,"&lt;="&amp;Boshqaruv!$C$10)=0,1,0),0)</f>
        <v>0</v>
      </c>
    </row>
    <row r="1113" customFormat="false" ht="15" hidden="false" customHeight="false" outlineLevel="0" collapsed="false">
      <c r="A1113" s="8" t="n">
        <v>1109</v>
      </c>
      <c r="B1113" s="13"/>
      <c r="C1113" s="25"/>
      <c r="D1113" s="26" t="str">
        <f aca="false">IF($C1113="","",IFERROR(IF(INDEX(Bolalar!$B$5:$B$1804,MATCH($C1113,Bolalar!$I$5:$I$1804,0))="","",INDEX(Bolalar!$B$5:$B$1804,MATCH($C1113,Bolalar!$I$5:$I$1804,0))),""))</f>
        <v/>
      </c>
      <c r="E1113" s="15" t="str">
        <f aca="false">IF($C1113="","",IFERROR(IF(INDEX(Bolalar!$C$5:$C$1804,MATCH($C1113,Bolalar!$I$5:$I$1804,0))="","",INDEX(Bolalar!$C$5:$C$1804,MATCH($C1113,Bolalar!$I$5:$I$1804,0))),""))</f>
        <v/>
      </c>
      <c r="F1113" s="24"/>
      <c r="G1113" s="14" t="str">
        <f aca="false">IF(OR($E1113="",$B1113=""),"",INT(($B1113-$E1113)/365.25))</f>
        <v/>
      </c>
      <c r="H1113" s="14" t="str">
        <f aca="false">IF($G1113="","",IF($G1113&lt;=5,"Ha","Yo'q"))</f>
        <v/>
      </c>
      <c r="I1113" s="12"/>
      <c r="J1113" s="12"/>
      <c r="K1113" s="28" t="n">
        <f aca="false">IF(AND($C1113&lt;&gt;"",$H1113="Ha",$B1113&gt;=Boshqaruv!$C$9,$B1113&lt;=Boshqaruv!$C$10),IF(COUNTIFS($C$4:$C1112,$C1113,$H$4:$H1112,"Ha",$B$4:$B1112,"&gt;="&amp;Boshqaruv!$C$9,$B$4:$B1112,"&lt;="&amp;Boshqaruv!$C$10)=0,1,0),0)</f>
        <v>0</v>
      </c>
    </row>
    <row r="1114" customFormat="false" ht="15" hidden="false" customHeight="false" outlineLevel="0" collapsed="false">
      <c r="A1114" s="8" t="n">
        <v>1110</v>
      </c>
      <c r="B1114" s="13"/>
      <c r="C1114" s="25"/>
      <c r="D1114" s="26" t="str">
        <f aca="false">IF($C1114="","",IFERROR(IF(INDEX(Bolalar!$B$5:$B$1804,MATCH($C1114,Bolalar!$I$5:$I$1804,0))="","",INDEX(Bolalar!$B$5:$B$1804,MATCH($C1114,Bolalar!$I$5:$I$1804,0))),""))</f>
        <v/>
      </c>
      <c r="E1114" s="15" t="str">
        <f aca="false">IF($C1114="","",IFERROR(IF(INDEX(Bolalar!$C$5:$C$1804,MATCH($C1114,Bolalar!$I$5:$I$1804,0))="","",INDEX(Bolalar!$C$5:$C$1804,MATCH($C1114,Bolalar!$I$5:$I$1804,0))),""))</f>
        <v/>
      </c>
      <c r="F1114" s="24"/>
      <c r="G1114" s="14" t="str">
        <f aca="false">IF(OR($E1114="",$B1114=""),"",INT(($B1114-$E1114)/365.25))</f>
        <v/>
      </c>
      <c r="H1114" s="14" t="str">
        <f aca="false">IF($G1114="","",IF($G1114&lt;=5,"Ha","Yo'q"))</f>
        <v/>
      </c>
      <c r="I1114" s="12"/>
      <c r="J1114" s="12"/>
      <c r="K1114" s="28" t="n">
        <f aca="false">IF(AND($C1114&lt;&gt;"",$H1114="Ha",$B1114&gt;=Boshqaruv!$C$9,$B1114&lt;=Boshqaruv!$C$10),IF(COUNTIFS($C$4:$C1113,$C1114,$H$4:$H1113,"Ha",$B$4:$B1113,"&gt;="&amp;Boshqaruv!$C$9,$B$4:$B1113,"&lt;="&amp;Boshqaruv!$C$10)=0,1,0),0)</f>
        <v>0</v>
      </c>
    </row>
    <row r="1115" customFormat="false" ht="15" hidden="false" customHeight="false" outlineLevel="0" collapsed="false">
      <c r="A1115" s="8" t="n">
        <v>1111</v>
      </c>
      <c r="B1115" s="13"/>
      <c r="C1115" s="25"/>
      <c r="D1115" s="26" t="str">
        <f aca="false">IF($C1115="","",IFERROR(IF(INDEX(Bolalar!$B$5:$B$1804,MATCH($C1115,Bolalar!$I$5:$I$1804,0))="","",INDEX(Bolalar!$B$5:$B$1804,MATCH($C1115,Bolalar!$I$5:$I$1804,0))),""))</f>
        <v/>
      </c>
      <c r="E1115" s="15" t="str">
        <f aca="false">IF($C1115="","",IFERROR(IF(INDEX(Bolalar!$C$5:$C$1804,MATCH($C1115,Bolalar!$I$5:$I$1804,0))="","",INDEX(Bolalar!$C$5:$C$1804,MATCH($C1115,Bolalar!$I$5:$I$1804,0))),""))</f>
        <v/>
      </c>
      <c r="F1115" s="24"/>
      <c r="G1115" s="14" t="str">
        <f aca="false">IF(OR($E1115="",$B1115=""),"",INT(($B1115-$E1115)/365.25))</f>
        <v/>
      </c>
      <c r="H1115" s="14" t="str">
        <f aca="false">IF($G1115="","",IF($G1115&lt;=5,"Ha","Yo'q"))</f>
        <v/>
      </c>
      <c r="I1115" s="12"/>
      <c r="J1115" s="12"/>
      <c r="K1115" s="28" t="n">
        <f aca="false">IF(AND($C1115&lt;&gt;"",$H1115="Ha",$B1115&gt;=Boshqaruv!$C$9,$B1115&lt;=Boshqaruv!$C$10),IF(COUNTIFS($C$4:$C1114,$C1115,$H$4:$H1114,"Ha",$B$4:$B1114,"&gt;="&amp;Boshqaruv!$C$9,$B$4:$B1114,"&lt;="&amp;Boshqaruv!$C$10)=0,1,0),0)</f>
        <v>0</v>
      </c>
    </row>
    <row r="1116" customFormat="false" ht="15" hidden="false" customHeight="false" outlineLevel="0" collapsed="false">
      <c r="A1116" s="8" t="n">
        <v>1112</v>
      </c>
      <c r="B1116" s="13"/>
      <c r="C1116" s="25"/>
      <c r="D1116" s="26" t="str">
        <f aca="false">IF($C1116="","",IFERROR(IF(INDEX(Bolalar!$B$5:$B$1804,MATCH($C1116,Bolalar!$I$5:$I$1804,0))="","",INDEX(Bolalar!$B$5:$B$1804,MATCH($C1116,Bolalar!$I$5:$I$1804,0))),""))</f>
        <v/>
      </c>
      <c r="E1116" s="15" t="str">
        <f aca="false">IF($C1116="","",IFERROR(IF(INDEX(Bolalar!$C$5:$C$1804,MATCH($C1116,Bolalar!$I$5:$I$1804,0))="","",INDEX(Bolalar!$C$5:$C$1804,MATCH($C1116,Bolalar!$I$5:$I$1804,0))),""))</f>
        <v/>
      </c>
      <c r="F1116" s="24"/>
      <c r="G1116" s="14" t="str">
        <f aca="false">IF(OR($E1116="",$B1116=""),"",INT(($B1116-$E1116)/365.25))</f>
        <v/>
      </c>
      <c r="H1116" s="14" t="str">
        <f aca="false">IF($G1116="","",IF($G1116&lt;=5,"Ha","Yo'q"))</f>
        <v/>
      </c>
      <c r="I1116" s="12"/>
      <c r="J1116" s="12"/>
      <c r="K1116" s="28" t="n">
        <f aca="false">IF(AND($C1116&lt;&gt;"",$H1116="Ha",$B1116&gt;=Boshqaruv!$C$9,$B1116&lt;=Boshqaruv!$C$10),IF(COUNTIFS($C$4:$C1115,$C1116,$H$4:$H1115,"Ha",$B$4:$B1115,"&gt;="&amp;Boshqaruv!$C$9,$B$4:$B1115,"&lt;="&amp;Boshqaruv!$C$10)=0,1,0),0)</f>
        <v>0</v>
      </c>
    </row>
    <row r="1117" customFormat="false" ht="15" hidden="false" customHeight="false" outlineLevel="0" collapsed="false">
      <c r="A1117" s="8" t="n">
        <v>1113</v>
      </c>
      <c r="B1117" s="13"/>
      <c r="C1117" s="25"/>
      <c r="D1117" s="26" t="str">
        <f aca="false">IF($C1117="","",IFERROR(IF(INDEX(Bolalar!$B$5:$B$1804,MATCH($C1117,Bolalar!$I$5:$I$1804,0))="","",INDEX(Bolalar!$B$5:$B$1804,MATCH($C1117,Bolalar!$I$5:$I$1804,0))),""))</f>
        <v/>
      </c>
      <c r="E1117" s="15" t="str">
        <f aca="false">IF($C1117="","",IFERROR(IF(INDEX(Bolalar!$C$5:$C$1804,MATCH($C1117,Bolalar!$I$5:$I$1804,0))="","",INDEX(Bolalar!$C$5:$C$1804,MATCH($C1117,Bolalar!$I$5:$I$1804,0))),""))</f>
        <v/>
      </c>
      <c r="F1117" s="24"/>
      <c r="G1117" s="14" t="str">
        <f aca="false">IF(OR($E1117="",$B1117=""),"",INT(($B1117-$E1117)/365.25))</f>
        <v/>
      </c>
      <c r="H1117" s="14" t="str">
        <f aca="false">IF($G1117="","",IF($G1117&lt;=5,"Ha","Yo'q"))</f>
        <v/>
      </c>
      <c r="I1117" s="12"/>
      <c r="J1117" s="12"/>
      <c r="K1117" s="28" t="n">
        <f aca="false">IF(AND($C1117&lt;&gt;"",$H1117="Ha",$B1117&gt;=Boshqaruv!$C$9,$B1117&lt;=Boshqaruv!$C$10),IF(COUNTIFS($C$4:$C1116,$C1117,$H$4:$H1116,"Ha",$B$4:$B1116,"&gt;="&amp;Boshqaruv!$C$9,$B$4:$B1116,"&lt;="&amp;Boshqaruv!$C$10)=0,1,0),0)</f>
        <v>0</v>
      </c>
    </row>
    <row r="1118" customFormat="false" ht="15" hidden="false" customHeight="false" outlineLevel="0" collapsed="false">
      <c r="A1118" s="8" t="n">
        <v>1114</v>
      </c>
      <c r="B1118" s="13"/>
      <c r="C1118" s="25"/>
      <c r="D1118" s="26" t="str">
        <f aca="false">IF($C1118="","",IFERROR(IF(INDEX(Bolalar!$B$5:$B$1804,MATCH($C1118,Bolalar!$I$5:$I$1804,0))="","",INDEX(Bolalar!$B$5:$B$1804,MATCH($C1118,Bolalar!$I$5:$I$1804,0))),""))</f>
        <v/>
      </c>
      <c r="E1118" s="15" t="str">
        <f aca="false">IF($C1118="","",IFERROR(IF(INDEX(Bolalar!$C$5:$C$1804,MATCH($C1118,Bolalar!$I$5:$I$1804,0))="","",INDEX(Bolalar!$C$5:$C$1804,MATCH($C1118,Bolalar!$I$5:$I$1804,0))),""))</f>
        <v/>
      </c>
      <c r="F1118" s="24"/>
      <c r="G1118" s="14" t="str">
        <f aca="false">IF(OR($E1118="",$B1118=""),"",INT(($B1118-$E1118)/365.25))</f>
        <v/>
      </c>
      <c r="H1118" s="14" t="str">
        <f aca="false">IF($G1118="","",IF($G1118&lt;=5,"Ha","Yo'q"))</f>
        <v/>
      </c>
      <c r="I1118" s="12"/>
      <c r="J1118" s="12"/>
      <c r="K1118" s="28" t="n">
        <f aca="false">IF(AND($C1118&lt;&gt;"",$H1118="Ha",$B1118&gt;=Boshqaruv!$C$9,$B1118&lt;=Boshqaruv!$C$10),IF(COUNTIFS($C$4:$C1117,$C1118,$H$4:$H1117,"Ha",$B$4:$B1117,"&gt;="&amp;Boshqaruv!$C$9,$B$4:$B1117,"&lt;="&amp;Boshqaruv!$C$10)=0,1,0),0)</f>
        <v>0</v>
      </c>
    </row>
    <row r="1119" customFormat="false" ht="15" hidden="false" customHeight="false" outlineLevel="0" collapsed="false">
      <c r="A1119" s="8" t="n">
        <v>1115</v>
      </c>
      <c r="B1119" s="13"/>
      <c r="C1119" s="25"/>
      <c r="D1119" s="26" t="str">
        <f aca="false">IF($C1119="","",IFERROR(IF(INDEX(Bolalar!$B$5:$B$1804,MATCH($C1119,Bolalar!$I$5:$I$1804,0))="","",INDEX(Bolalar!$B$5:$B$1804,MATCH($C1119,Bolalar!$I$5:$I$1804,0))),""))</f>
        <v/>
      </c>
      <c r="E1119" s="15" t="str">
        <f aca="false">IF($C1119="","",IFERROR(IF(INDEX(Bolalar!$C$5:$C$1804,MATCH($C1119,Bolalar!$I$5:$I$1804,0))="","",INDEX(Bolalar!$C$5:$C$1804,MATCH($C1119,Bolalar!$I$5:$I$1804,0))),""))</f>
        <v/>
      </c>
      <c r="F1119" s="24"/>
      <c r="G1119" s="14" t="str">
        <f aca="false">IF(OR($E1119="",$B1119=""),"",INT(($B1119-$E1119)/365.25))</f>
        <v/>
      </c>
      <c r="H1119" s="14" t="str">
        <f aca="false">IF($G1119="","",IF($G1119&lt;=5,"Ha","Yo'q"))</f>
        <v/>
      </c>
      <c r="I1119" s="12"/>
      <c r="J1119" s="12"/>
      <c r="K1119" s="28" t="n">
        <f aca="false">IF(AND($C1119&lt;&gt;"",$H1119="Ha",$B1119&gt;=Boshqaruv!$C$9,$B1119&lt;=Boshqaruv!$C$10),IF(COUNTIFS($C$4:$C1118,$C1119,$H$4:$H1118,"Ha",$B$4:$B1118,"&gt;="&amp;Boshqaruv!$C$9,$B$4:$B1118,"&lt;="&amp;Boshqaruv!$C$10)=0,1,0),0)</f>
        <v>0</v>
      </c>
    </row>
    <row r="1120" customFormat="false" ht="15" hidden="false" customHeight="false" outlineLevel="0" collapsed="false">
      <c r="A1120" s="8" t="n">
        <v>1116</v>
      </c>
      <c r="B1120" s="13"/>
      <c r="C1120" s="25"/>
      <c r="D1120" s="26" t="str">
        <f aca="false">IF($C1120="","",IFERROR(IF(INDEX(Bolalar!$B$5:$B$1804,MATCH($C1120,Bolalar!$I$5:$I$1804,0))="","",INDEX(Bolalar!$B$5:$B$1804,MATCH($C1120,Bolalar!$I$5:$I$1804,0))),""))</f>
        <v/>
      </c>
      <c r="E1120" s="15" t="str">
        <f aca="false">IF($C1120="","",IFERROR(IF(INDEX(Bolalar!$C$5:$C$1804,MATCH($C1120,Bolalar!$I$5:$I$1804,0))="","",INDEX(Bolalar!$C$5:$C$1804,MATCH($C1120,Bolalar!$I$5:$I$1804,0))),""))</f>
        <v/>
      </c>
      <c r="F1120" s="24"/>
      <c r="G1120" s="14" t="str">
        <f aca="false">IF(OR($E1120="",$B1120=""),"",INT(($B1120-$E1120)/365.25))</f>
        <v/>
      </c>
      <c r="H1120" s="14" t="str">
        <f aca="false">IF($G1120="","",IF($G1120&lt;=5,"Ha","Yo'q"))</f>
        <v/>
      </c>
      <c r="I1120" s="12"/>
      <c r="J1120" s="12"/>
      <c r="K1120" s="28" t="n">
        <f aca="false">IF(AND($C1120&lt;&gt;"",$H1120="Ha",$B1120&gt;=Boshqaruv!$C$9,$B1120&lt;=Boshqaruv!$C$10),IF(COUNTIFS($C$4:$C1119,$C1120,$H$4:$H1119,"Ha",$B$4:$B1119,"&gt;="&amp;Boshqaruv!$C$9,$B$4:$B1119,"&lt;="&amp;Boshqaruv!$C$10)=0,1,0),0)</f>
        <v>0</v>
      </c>
    </row>
    <row r="1121" customFormat="false" ht="15" hidden="false" customHeight="false" outlineLevel="0" collapsed="false">
      <c r="A1121" s="8" t="n">
        <v>1117</v>
      </c>
      <c r="B1121" s="13"/>
      <c r="C1121" s="25"/>
      <c r="D1121" s="26" t="str">
        <f aca="false">IF($C1121="","",IFERROR(IF(INDEX(Bolalar!$B$5:$B$1804,MATCH($C1121,Bolalar!$I$5:$I$1804,0))="","",INDEX(Bolalar!$B$5:$B$1804,MATCH($C1121,Bolalar!$I$5:$I$1804,0))),""))</f>
        <v/>
      </c>
      <c r="E1121" s="15" t="str">
        <f aca="false">IF($C1121="","",IFERROR(IF(INDEX(Bolalar!$C$5:$C$1804,MATCH($C1121,Bolalar!$I$5:$I$1804,0))="","",INDEX(Bolalar!$C$5:$C$1804,MATCH($C1121,Bolalar!$I$5:$I$1804,0))),""))</f>
        <v/>
      </c>
      <c r="F1121" s="24"/>
      <c r="G1121" s="14" t="str">
        <f aca="false">IF(OR($E1121="",$B1121=""),"",INT(($B1121-$E1121)/365.25))</f>
        <v/>
      </c>
      <c r="H1121" s="14" t="str">
        <f aca="false">IF($G1121="","",IF($G1121&lt;=5,"Ha","Yo'q"))</f>
        <v/>
      </c>
      <c r="I1121" s="12"/>
      <c r="J1121" s="12"/>
      <c r="K1121" s="28" t="n">
        <f aca="false">IF(AND($C1121&lt;&gt;"",$H1121="Ha",$B1121&gt;=Boshqaruv!$C$9,$B1121&lt;=Boshqaruv!$C$10),IF(COUNTIFS($C$4:$C1120,$C1121,$H$4:$H1120,"Ha",$B$4:$B1120,"&gt;="&amp;Boshqaruv!$C$9,$B$4:$B1120,"&lt;="&amp;Boshqaruv!$C$10)=0,1,0),0)</f>
        <v>0</v>
      </c>
    </row>
    <row r="1122" customFormat="false" ht="15" hidden="false" customHeight="false" outlineLevel="0" collapsed="false">
      <c r="A1122" s="8" t="n">
        <v>1118</v>
      </c>
      <c r="B1122" s="13"/>
      <c r="C1122" s="25"/>
      <c r="D1122" s="26" t="str">
        <f aca="false">IF($C1122="","",IFERROR(IF(INDEX(Bolalar!$B$5:$B$1804,MATCH($C1122,Bolalar!$I$5:$I$1804,0))="","",INDEX(Bolalar!$B$5:$B$1804,MATCH($C1122,Bolalar!$I$5:$I$1804,0))),""))</f>
        <v/>
      </c>
      <c r="E1122" s="15" t="str">
        <f aca="false">IF($C1122="","",IFERROR(IF(INDEX(Bolalar!$C$5:$C$1804,MATCH($C1122,Bolalar!$I$5:$I$1804,0))="","",INDEX(Bolalar!$C$5:$C$1804,MATCH($C1122,Bolalar!$I$5:$I$1804,0))),""))</f>
        <v/>
      </c>
      <c r="F1122" s="24"/>
      <c r="G1122" s="14" t="str">
        <f aca="false">IF(OR($E1122="",$B1122=""),"",INT(($B1122-$E1122)/365.25))</f>
        <v/>
      </c>
      <c r="H1122" s="14" t="str">
        <f aca="false">IF($G1122="","",IF($G1122&lt;=5,"Ha","Yo'q"))</f>
        <v/>
      </c>
      <c r="I1122" s="12"/>
      <c r="J1122" s="12"/>
      <c r="K1122" s="28" t="n">
        <f aca="false">IF(AND($C1122&lt;&gt;"",$H1122="Ha",$B1122&gt;=Boshqaruv!$C$9,$B1122&lt;=Boshqaruv!$C$10),IF(COUNTIFS($C$4:$C1121,$C1122,$H$4:$H1121,"Ha",$B$4:$B1121,"&gt;="&amp;Boshqaruv!$C$9,$B$4:$B1121,"&lt;="&amp;Boshqaruv!$C$10)=0,1,0),0)</f>
        <v>0</v>
      </c>
    </row>
    <row r="1123" customFormat="false" ht="15" hidden="false" customHeight="false" outlineLevel="0" collapsed="false">
      <c r="A1123" s="8" t="n">
        <v>1119</v>
      </c>
      <c r="B1123" s="13"/>
      <c r="C1123" s="25"/>
      <c r="D1123" s="26" t="str">
        <f aca="false">IF($C1123="","",IFERROR(IF(INDEX(Bolalar!$B$5:$B$1804,MATCH($C1123,Bolalar!$I$5:$I$1804,0))="","",INDEX(Bolalar!$B$5:$B$1804,MATCH($C1123,Bolalar!$I$5:$I$1804,0))),""))</f>
        <v/>
      </c>
      <c r="E1123" s="15" t="str">
        <f aca="false">IF($C1123="","",IFERROR(IF(INDEX(Bolalar!$C$5:$C$1804,MATCH($C1123,Bolalar!$I$5:$I$1804,0))="","",INDEX(Bolalar!$C$5:$C$1804,MATCH($C1123,Bolalar!$I$5:$I$1804,0))),""))</f>
        <v/>
      </c>
      <c r="F1123" s="24"/>
      <c r="G1123" s="14" t="str">
        <f aca="false">IF(OR($E1123="",$B1123=""),"",INT(($B1123-$E1123)/365.25))</f>
        <v/>
      </c>
      <c r="H1123" s="14" t="str">
        <f aca="false">IF($G1123="","",IF($G1123&lt;=5,"Ha","Yo'q"))</f>
        <v/>
      </c>
      <c r="I1123" s="12"/>
      <c r="J1123" s="12"/>
      <c r="K1123" s="28" t="n">
        <f aca="false">IF(AND($C1123&lt;&gt;"",$H1123="Ha",$B1123&gt;=Boshqaruv!$C$9,$B1123&lt;=Boshqaruv!$C$10),IF(COUNTIFS($C$4:$C1122,$C1123,$H$4:$H1122,"Ha",$B$4:$B1122,"&gt;="&amp;Boshqaruv!$C$9,$B$4:$B1122,"&lt;="&amp;Boshqaruv!$C$10)=0,1,0),0)</f>
        <v>0</v>
      </c>
    </row>
    <row r="1124" customFormat="false" ht="15" hidden="false" customHeight="false" outlineLevel="0" collapsed="false">
      <c r="A1124" s="8" t="n">
        <v>1120</v>
      </c>
      <c r="B1124" s="13"/>
      <c r="C1124" s="25"/>
      <c r="D1124" s="26" t="str">
        <f aca="false">IF($C1124="","",IFERROR(IF(INDEX(Bolalar!$B$5:$B$1804,MATCH($C1124,Bolalar!$I$5:$I$1804,0))="","",INDEX(Bolalar!$B$5:$B$1804,MATCH($C1124,Bolalar!$I$5:$I$1804,0))),""))</f>
        <v/>
      </c>
      <c r="E1124" s="15" t="str">
        <f aca="false">IF($C1124="","",IFERROR(IF(INDEX(Bolalar!$C$5:$C$1804,MATCH($C1124,Bolalar!$I$5:$I$1804,0))="","",INDEX(Bolalar!$C$5:$C$1804,MATCH($C1124,Bolalar!$I$5:$I$1804,0))),""))</f>
        <v/>
      </c>
      <c r="F1124" s="24"/>
      <c r="G1124" s="14" t="str">
        <f aca="false">IF(OR($E1124="",$B1124=""),"",INT(($B1124-$E1124)/365.25))</f>
        <v/>
      </c>
      <c r="H1124" s="14" t="str">
        <f aca="false">IF($G1124="","",IF($G1124&lt;=5,"Ha","Yo'q"))</f>
        <v/>
      </c>
      <c r="I1124" s="12"/>
      <c r="J1124" s="12"/>
      <c r="K1124" s="28" t="n">
        <f aca="false">IF(AND($C1124&lt;&gt;"",$H1124="Ha",$B1124&gt;=Boshqaruv!$C$9,$B1124&lt;=Boshqaruv!$C$10),IF(COUNTIFS($C$4:$C1123,$C1124,$H$4:$H1123,"Ha",$B$4:$B1123,"&gt;="&amp;Boshqaruv!$C$9,$B$4:$B1123,"&lt;="&amp;Boshqaruv!$C$10)=0,1,0),0)</f>
        <v>0</v>
      </c>
    </row>
    <row r="1125" customFormat="false" ht="15" hidden="false" customHeight="false" outlineLevel="0" collapsed="false">
      <c r="A1125" s="8" t="n">
        <v>1121</v>
      </c>
      <c r="B1125" s="13"/>
      <c r="C1125" s="25"/>
      <c r="D1125" s="26" t="str">
        <f aca="false">IF($C1125="","",IFERROR(IF(INDEX(Bolalar!$B$5:$B$1804,MATCH($C1125,Bolalar!$I$5:$I$1804,0))="","",INDEX(Bolalar!$B$5:$B$1804,MATCH($C1125,Bolalar!$I$5:$I$1804,0))),""))</f>
        <v/>
      </c>
      <c r="E1125" s="15" t="str">
        <f aca="false">IF($C1125="","",IFERROR(IF(INDEX(Bolalar!$C$5:$C$1804,MATCH($C1125,Bolalar!$I$5:$I$1804,0))="","",INDEX(Bolalar!$C$5:$C$1804,MATCH($C1125,Bolalar!$I$5:$I$1804,0))),""))</f>
        <v/>
      </c>
      <c r="F1125" s="24"/>
      <c r="G1125" s="14" t="str">
        <f aca="false">IF(OR($E1125="",$B1125=""),"",INT(($B1125-$E1125)/365.25))</f>
        <v/>
      </c>
      <c r="H1125" s="14" t="str">
        <f aca="false">IF($G1125="","",IF($G1125&lt;=5,"Ha","Yo'q"))</f>
        <v/>
      </c>
      <c r="I1125" s="12"/>
      <c r="J1125" s="12"/>
      <c r="K1125" s="28" t="n">
        <f aca="false">IF(AND($C1125&lt;&gt;"",$H1125="Ha",$B1125&gt;=Boshqaruv!$C$9,$B1125&lt;=Boshqaruv!$C$10),IF(COUNTIFS($C$4:$C1124,$C1125,$H$4:$H1124,"Ha",$B$4:$B1124,"&gt;="&amp;Boshqaruv!$C$9,$B$4:$B1124,"&lt;="&amp;Boshqaruv!$C$10)=0,1,0),0)</f>
        <v>0</v>
      </c>
    </row>
    <row r="1126" customFormat="false" ht="15" hidden="false" customHeight="false" outlineLevel="0" collapsed="false">
      <c r="A1126" s="8" t="n">
        <v>1122</v>
      </c>
      <c r="B1126" s="13"/>
      <c r="C1126" s="25"/>
      <c r="D1126" s="26" t="str">
        <f aca="false">IF($C1126="","",IFERROR(IF(INDEX(Bolalar!$B$5:$B$1804,MATCH($C1126,Bolalar!$I$5:$I$1804,0))="","",INDEX(Bolalar!$B$5:$B$1804,MATCH($C1126,Bolalar!$I$5:$I$1804,0))),""))</f>
        <v/>
      </c>
      <c r="E1126" s="15" t="str">
        <f aca="false">IF($C1126="","",IFERROR(IF(INDEX(Bolalar!$C$5:$C$1804,MATCH($C1126,Bolalar!$I$5:$I$1804,0))="","",INDEX(Bolalar!$C$5:$C$1804,MATCH($C1126,Bolalar!$I$5:$I$1804,0))),""))</f>
        <v/>
      </c>
      <c r="F1126" s="24"/>
      <c r="G1126" s="14" t="str">
        <f aca="false">IF(OR($E1126="",$B1126=""),"",INT(($B1126-$E1126)/365.25))</f>
        <v/>
      </c>
      <c r="H1126" s="14" t="str">
        <f aca="false">IF($G1126="","",IF($G1126&lt;=5,"Ha","Yo'q"))</f>
        <v/>
      </c>
      <c r="I1126" s="12"/>
      <c r="J1126" s="12"/>
      <c r="K1126" s="28" t="n">
        <f aca="false">IF(AND($C1126&lt;&gt;"",$H1126="Ha",$B1126&gt;=Boshqaruv!$C$9,$B1126&lt;=Boshqaruv!$C$10),IF(COUNTIFS($C$4:$C1125,$C1126,$H$4:$H1125,"Ha",$B$4:$B1125,"&gt;="&amp;Boshqaruv!$C$9,$B$4:$B1125,"&lt;="&amp;Boshqaruv!$C$10)=0,1,0),0)</f>
        <v>0</v>
      </c>
    </row>
    <row r="1127" customFormat="false" ht="15" hidden="false" customHeight="false" outlineLevel="0" collapsed="false">
      <c r="A1127" s="8" t="n">
        <v>1123</v>
      </c>
      <c r="B1127" s="13"/>
      <c r="C1127" s="25"/>
      <c r="D1127" s="26" t="str">
        <f aca="false">IF($C1127="","",IFERROR(IF(INDEX(Bolalar!$B$5:$B$1804,MATCH($C1127,Bolalar!$I$5:$I$1804,0))="","",INDEX(Bolalar!$B$5:$B$1804,MATCH($C1127,Bolalar!$I$5:$I$1804,0))),""))</f>
        <v/>
      </c>
      <c r="E1127" s="15" t="str">
        <f aca="false">IF($C1127="","",IFERROR(IF(INDEX(Bolalar!$C$5:$C$1804,MATCH($C1127,Bolalar!$I$5:$I$1804,0))="","",INDEX(Bolalar!$C$5:$C$1804,MATCH($C1127,Bolalar!$I$5:$I$1804,0))),""))</f>
        <v/>
      </c>
      <c r="F1127" s="24"/>
      <c r="G1127" s="14" t="str">
        <f aca="false">IF(OR($E1127="",$B1127=""),"",INT(($B1127-$E1127)/365.25))</f>
        <v/>
      </c>
      <c r="H1127" s="14" t="str">
        <f aca="false">IF($G1127="","",IF($G1127&lt;=5,"Ha","Yo'q"))</f>
        <v/>
      </c>
      <c r="I1127" s="12"/>
      <c r="J1127" s="12"/>
      <c r="K1127" s="28" t="n">
        <f aca="false">IF(AND($C1127&lt;&gt;"",$H1127="Ha",$B1127&gt;=Boshqaruv!$C$9,$B1127&lt;=Boshqaruv!$C$10),IF(COUNTIFS($C$4:$C1126,$C1127,$H$4:$H1126,"Ha",$B$4:$B1126,"&gt;="&amp;Boshqaruv!$C$9,$B$4:$B1126,"&lt;="&amp;Boshqaruv!$C$10)=0,1,0),0)</f>
        <v>0</v>
      </c>
    </row>
    <row r="1128" customFormat="false" ht="15" hidden="false" customHeight="false" outlineLevel="0" collapsed="false">
      <c r="A1128" s="8" t="n">
        <v>1124</v>
      </c>
      <c r="B1128" s="13"/>
      <c r="C1128" s="25"/>
      <c r="D1128" s="26" t="str">
        <f aca="false">IF($C1128="","",IFERROR(IF(INDEX(Bolalar!$B$5:$B$1804,MATCH($C1128,Bolalar!$I$5:$I$1804,0))="","",INDEX(Bolalar!$B$5:$B$1804,MATCH($C1128,Bolalar!$I$5:$I$1804,0))),""))</f>
        <v/>
      </c>
      <c r="E1128" s="15" t="str">
        <f aca="false">IF($C1128="","",IFERROR(IF(INDEX(Bolalar!$C$5:$C$1804,MATCH($C1128,Bolalar!$I$5:$I$1804,0))="","",INDEX(Bolalar!$C$5:$C$1804,MATCH($C1128,Bolalar!$I$5:$I$1804,0))),""))</f>
        <v/>
      </c>
      <c r="F1128" s="24"/>
      <c r="G1128" s="14" t="str">
        <f aca="false">IF(OR($E1128="",$B1128=""),"",INT(($B1128-$E1128)/365.25))</f>
        <v/>
      </c>
      <c r="H1128" s="14" t="str">
        <f aca="false">IF($G1128="","",IF($G1128&lt;=5,"Ha","Yo'q"))</f>
        <v/>
      </c>
      <c r="I1128" s="12"/>
      <c r="J1128" s="12"/>
      <c r="K1128" s="28" t="n">
        <f aca="false">IF(AND($C1128&lt;&gt;"",$H1128="Ha",$B1128&gt;=Boshqaruv!$C$9,$B1128&lt;=Boshqaruv!$C$10),IF(COUNTIFS($C$4:$C1127,$C1128,$H$4:$H1127,"Ha",$B$4:$B1127,"&gt;="&amp;Boshqaruv!$C$9,$B$4:$B1127,"&lt;="&amp;Boshqaruv!$C$10)=0,1,0),0)</f>
        <v>0</v>
      </c>
    </row>
    <row r="1129" customFormat="false" ht="15" hidden="false" customHeight="false" outlineLevel="0" collapsed="false">
      <c r="A1129" s="8" t="n">
        <v>1125</v>
      </c>
      <c r="B1129" s="13"/>
      <c r="C1129" s="25"/>
      <c r="D1129" s="26" t="str">
        <f aca="false">IF($C1129="","",IFERROR(IF(INDEX(Bolalar!$B$5:$B$1804,MATCH($C1129,Bolalar!$I$5:$I$1804,0))="","",INDEX(Bolalar!$B$5:$B$1804,MATCH($C1129,Bolalar!$I$5:$I$1804,0))),""))</f>
        <v/>
      </c>
      <c r="E1129" s="15" t="str">
        <f aca="false">IF($C1129="","",IFERROR(IF(INDEX(Bolalar!$C$5:$C$1804,MATCH($C1129,Bolalar!$I$5:$I$1804,0))="","",INDEX(Bolalar!$C$5:$C$1804,MATCH($C1129,Bolalar!$I$5:$I$1804,0))),""))</f>
        <v/>
      </c>
      <c r="F1129" s="24"/>
      <c r="G1129" s="14" t="str">
        <f aca="false">IF(OR($E1129="",$B1129=""),"",INT(($B1129-$E1129)/365.25))</f>
        <v/>
      </c>
      <c r="H1129" s="14" t="str">
        <f aca="false">IF($G1129="","",IF($G1129&lt;=5,"Ha","Yo'q"))</f>
        <v/>
      </c>
      <c r="I1129" s="12"/>
      <c r="J1129" s="12"/>
      <c r="K1129" s="28" t="n">
        <f aca="false">IF(AND($C1129&lt;&gt;"",$H1129="Ha",$B1129&gt;=Boshqaruv!$C$9,$B1129&lt;=Boshqaruv!$C$10),IF(COUNTIFS($C$4:$C1128,$C1129,$H$4:$H1128,"Ha",$B$4:$B1128,"&gt;="&amp;Boshqaruv!$C$9,$B$4:$B1128,"&lt;="&amp;Boshqaruv!$C$10)=0,1,0),0)</f>
        <v>0</v>
      </c>
    </row>
    <row r="1130" customFormat="false" ht="15" hidden="false" customHeight="false" outlineLevel="0" collapsed="false">
      <c r="A1130" s="8" t="n">
        <v>1126</v>
      </c>
      <c r="B1130" s="13"/>
      <c r="C1130" s="25"/>
      <c r="D1130" s="26" t="str">
        <f aca="false">IF($C1130="","",IFERROR(IF(INDEX(Bolalar!$B$5:$B$1804,MATCH($C1130,Bolalar!$I$5:$I$1804,0))="","",INDEX(Bolalar!$B$5:$B$1804,MATCH($C1130,Bolalar!$I$5:$I$1804,0))),""))</f>
        <v/>
      </c>
      <c r="E1130" s="15" t="str">
        <f aca="false">IF($C1130="","",IFERROR(IF(INDEX(Bolalar!$C$5:$C$1804,MATCH($C1130,Bolalar!$I$5:$I$1804,0))="","",INDEX(Bolalar!$C$5:$C$1804,MATCH($C1130,Bolalar!$I$5:$I$1804,0))),""))</f>
        <v/>
      </c>
      <c r="F1130" s="24"/>
      <c r="G1130" s="14" t="str">
        <f aca="false">IF(OR($E1130="",$B1130=""),"",INT(($B1130-$E1130)/365.25))</f>
        <v/>
      </c>
      <c r="H1130" s="14" t="str">
        <f aca="false">IF($G1130="","",IF($G1130&lt;=5,"Ha","Yo'q"))</f>
        <v/>
      </c>
      <c r="I1130" s="12"/>
      <c r="J1130" s="12"/>
      <c r="K1130" s="28" t="n">
        <f aca="false">IF(AND($C1130&lt;&gt;"",$H1130="Ha",$B1130&gt;=Boshqaruv!$C$9,$B1130&lt;=Boshqaruv!$C$10),IF(COUNTIFS($C$4:$C1129,$C1130,$H$4:$H1129,"Ha",$B$4:$B1129,"&gt;="&amp;Boshqaruv!$C$9,$B$4:$B1129,"&lt;="&amp;Boshqaruv!$C$10)=0,1,0),0)</f>
        <v>0</v>
      </c>
    </row>
    <row r="1131" customFormat="false" ht="15" hidden="false" customHeight="false" outlineLevel="0" collapsed="false">
      <c r="A1131" s="8" t="n">
        <v>1127</v>
      </c>
      <c r="B1131" s="13"/>
      <c r="C1131" s="25"/>
      <c r="D1131" s="26" t="str">
        <f aca="false">IF($C1131="","",IFERROR(IF(INDEX(Bolalar!$B$5:$B$1804,MATCH($C1131,Bolalar!$I$5:$I$1804,0))="","",INDEX(Bolalar!$B$5:$B$1804,MATCH($C1131,Bolalar!$I$5:$I$1804,0))),""))</f>
        <v/>
      </c>
      <c r="E1131" s="15" t="str">
        <f aca="false">IF($C1131="","",IFERROR(IF(INDEX(Bolalar!$C$5:$C$1804,MATCH($C1131,Bolalar!$I$5:$I$1804,0))="","",INDEX(Bolalar!$C$5:$C$1804,MATCH($C1131,Bolalar!$I$5:$I$1804,0))),""))</f>
        <v/>
      </c>
      <c r="F1131" s="24"/>
      <c r="G1131" s="14" t="str">
        <f aca="false">IF(OR($E1131="",$B1131=""),"",INT(($B1131-$E1131)/365.25))</f>
        <v/>
      </c>
      <c r="H1131" s="14" t="str">
        <f aca="false">IF($G1131="","",IF($G1131&lt;=5,"Ha","Yo'q"))</f>
        <v/>
      </c>
      <c r="I1131" s="12"/>
      <c r="J1131" s="12"/>
      <c r="K1131" s="28" t="n">
        <f aca="false">IF(AND($C1131&lt;&gt;"",$H1131="Ha",$B1131&gt;=Boshqaruv!$C$9,$B1131&lt;=Boshqaruv!$C$10),IF(COUNTIFS($C$4:$C1130,$C1131,$H$4:$H1130,"Ha",$B$4:$B1130,"&gt;="&amp;Boshqaruv!$C$9,$B$4:$B1130,"&lt;="&amp;Boshqaruv!$C$10)=0,1,0),0)</f>
        <v>0</v>
      </c>
    </row>
    <row r="1132" customFormat="false" ht="15" hidden="false" customHeight="false" outlineLevel="0" collapsed="false">
      <c r="A1132" s="8" t="n">
        <v>1128</v>
      </c>
      <c r="B1132" s="13"/>
      <c r="C1132" s="25"/>
      <c r="D1132" s="26" t="str">
        <f aca="false">IF($C1132="","",IFERROR(IF(INDEX(Bolalar!$B$5:$B$1804,MATCH($C1132,Bolalar!$I$5:$I$1804,0))="","",INDEX(Bolalar!$B$5:$B$1804,MATCH($C1132,Bolalar!$I$5:$I$1804,0))),""))</f>
        <v/>
      </c>
      <c r="E1132" s="15" t="str">
        <f aca="false">IF($C1132="","",IFERROR(IF(INDEX(Bolalar!$C$5:$C$1804,MATCH($C1132,Bolalar!$I$5:$I$1804,0))="","",INDEX(Bolalar!$C$5:$C$1804,MATCH($C1132,Bolalar!$I$5:$I$1804,0))),""))</f>
        <v/>
      </c>
      <c r="F1132" s="24"/>
      <c r="G1132" s="14" t="str">
        <f aca="false">IF(OR($E1132="",$B1132=""),"",INT(($B1132-$E1132)/365.25))</f>
        <v/>
      </c>
      <c r="H1132" s="14" t="str">
        <f aca="false">IF($G1132="","",IF($G1132&lt;=5,"Ha","Yo'q"))</f>
        <v/>
      </c>
      <c r="I1132" s="12"/>
      <c r="J1132" s="12"/>
      <c r="K1132" s="28" t="n">
        <f aca="false">IF(AND($C1132&lt;&gt;"",$H1132="Ha",$B1132&gt;=Boshqaruv!$C$9,$B1132&lt;=Boshqaruv!$C$10),IF(COUNTIFS($C$4:$C1131,$C1132,$H$4:$H1131,"Ha",$B$4:$B1131,"&gt;="&amp;Boshqaruv!$C$9,$B$4:$B1131,"&lt;="&amp;Boshqaruv!$C$10)=0,1,0),0)</f>
        <v>0</v>
      </c>
    </row>
    <row r="1133" customFormat="false" ht="15" hidden="false" customHeight="false" outlineLevel="0" collapsed="false">
      <c r="A1133" s="8" t="n">
        <v>1129</v>
      </c>
      <c r="B1133" s="13"/>
      <c r="C1133" s="25"/>
      <c r="D1133" s="26" t="str">
        <f aca="false">IF($C1133="","",IFERROR(IF(INDEX(Bolalar!$B$5:$B$1804,MATCH($C1133,Bolalar!$I$5:$I$1804,0))="","",INDEX(Bolalar!$B$5:$B$1804,MATCH($C1133,Bolalar!$I$5:$I$1804,0))),""))</f>
        <v/>
      </c>
      <c r="E1133" s="15" t="str">
        <f aca="false">IF($C1133="","",IFERROR(IF(INDEX(Bolalar!$C$5:$C$1804,MATCH($C1133,Bolalar!$I$5:$I$1804,0))="","",INDEX(Bolalar!$C$5:$C$1804,MATCH($C1133,Bolalar!$I$5:$I$1804,0))),""))</f>
        <v/>
      </c>
      <c r="F1133" s="24"/>
      <c r="G1133" s="14" t="str">
        <f aca="false">IF(OR($E1133="",$B1133=""),"",INT(($B1133-$E1133)/365.25))</f>
        <v/>
      </c>
      <c r="H1133" s="14" t="str">
        <f aca="false">IF($G1133="","",IF($G1133&lt;=5,"Ha","Yo'q"))</f>
        <v/>
      </c>
      <c r="I1133" s="12"/>
      <c r="J1133" s="12"/>
      <c r="K1133" s="28" t="n">
        <f aca="false">IF(AND($C1133&lt;&gt;"",$H1133="Ha",$B1133&gt;=Boshqaruv!$C$9,$B1133&lt;=Boshqaruv!$C$10),IF(COUNTIFS($C$4:$C1132,$C1133,$H$4:$H1132,"Ha",$B$4:$B1132,"&gt;="&amp;Boshqaruv!$C$9,$B$4:$B1132,"&lt;="&amp;Boshqaruv!$C$10)=0,1,0),0)</f>
        <v>0</v>
      </c>
    </row>
    <row r="1134" customFormat="false" ht="15" hidden="false" customHeight="false" outlineLevel="0" collapsed="false">
      <c r="A1134" s="8" t="n">
        <v>1130</v>
      </c>
      <c r="B1134" s="13"/>
      <c r="C1134" s="25"/>
      <c r="D1134" s="26" t="str">
        <f aca="false">IF($C1134="","",IFERROR(IF(INDEX(Bolalar!$B$5:$B$1804,MATCH($C1134,Bolalar!$I$5:$I$1804,0))="","",INDEX(Bolalar!$B$5:$B$1804,MATCH($C1134,Bolalar!$I$5:$I$1804,0))),""))</f>
        <v/>
      </c>
      <c r="E1134" s="15" t="str">
        <f aca="false">IF($C1134="","",IFERROR(IF(INDEX(Bolalar!$C$5:$C$1804,MATCH($C1134,Bolalar!$I$5:$I$1804,0))="","",INDEX(Bolalar!$C$5:$C$1804,MATCH($C1134,Bolalar!$I$5:$I$1804,0))),""))</f>
        <v/>
      </c>
      <c r="F1134" s="24"/>
      <c r="G1134" s="14" t="str">
        <f aca="false">IF(OR($E1134="",$B1134=""),"",INT(($B1134-$E1134)/365.25))</f>
        <v/>
      </c>
      <c r="H1134" s="14" t="str">
        <f aca="false">IF($G1134="","",IF($G1134&lt;=5,"Ha","Yo'q"))</f>
        <v/>
      </c>
      <c r="I1134" s="12"/>
      <c r="J1134" s="12"/>
      <c r="K1134" s="28" t="n">
        <f aca="false">IF(AND($C1134&lt;&gt;"",$H1134="Ha",$B1134&gt;=Boshqaruv!$C$9,$B1134&lt;=Boshqaruv!$C$10),IF(COUNTIFS($C$4:$C1133,$C1134,$H$4:$H1133,"Ha",$B$4:$B1133,"&gt;="&amp;Boshqaruv!$C$9,$B$4:$B1133,"&lt;="&amp;Boshqaruv!$C$10)=0,1,0),0)</f>
        <v>0</v>
      </c>
    </row>
    <row r="1135" customFormat="false" ht="15" hidden="false" customHeight="false" outlineLevel="0" collapsed="false">
      <c r="A1135" s="8" t="n">
        <v>1131</v>
      </c>
      <c r="B1135" s="13"/>
      <c r="C1135" s="25"/>
      <c r="D1135" s="26" t="str">
        <f aca="false">IF($C1135="","",IFERROR(IF(INDEX(Bolalar!$B$5:$B$1804,MATCH($C1135,Bolalar!$I$5:$I$1804,0))="","",INDEX(Bolalar!$B$5:$B$1804,MATCH($C1135,Bolalar!$I$5:$I$1804,0))),""))</f>
        <v/>
      </c>
      <c r="E1135" s="15" t="str">
        <f aca="false">IF($C1135="","",IFERROR(IF(INDEX(Bolalar!$C$5:$C$1804,MATCH($C1135,Bolalar!$I$5:$I$1804,0))="","",INDEX(Bolalar!$C$5:$C$1804,MATCH($C1135,Bolalar!$I$5:$I$1804,0))),""))</f>
        <v/>
      </c>
      <c r="F1135" s="24"/>
      <c r="G1135" s="14" t="str">
        <f aca="false">IF(OR($E1135="",$B1135=""),"",INT(($B1135-$E1135)/365.25))</f>
        <v/>
      </c>
      <c r="H1135" s="14" t="str">
        <f aca="false">IF($G1135="","",IF($G1135&lt;=5,"Ha","Yo'q"))</f>
        <v/>
      </c>
      <c r="I1135" s="12"/>
      <c r="J1135" s="12"/>
      <c r="K1135" s="28" t="n">
        <f aca="false">IF(AND($C1135&lt;&gt;"",$H1135="Ha",$B1135&gt;=Boshqaruv!$C$9,$B1135&lt;=Boshqaruv!$C$10),IF(COUNTIFS($C$4:$C1134,$C1135,$H$4:$H1134,"Ha",$B$4:$B1134,"&gt;="&amp;Boshqaruv!$C$9,$B$4:$B1134,"&lt;="&amp;Boshqaruv!$C$10)=0,1,0),0)</f>
        <v>0</v>
      </c>
    </row>
    <row r="1136" customFormat="false" ht="15" hidden="false" customHeight="false" outlineLevel="0" collapsed="false">
      <c r="A1136" s="8" t="n">
        <v>1132</v>
      </c>
      <c r="B1136" s="13"/>
      <c r="C1136" s="25"/>
      <c r="D1136" s="26" t="str">
        <f aca="false">IF($C1136="","",IFERROR(IF(INDEX(Bolalar!$B$5:$B$1804,MATCH($C1136,Bolalar!$I$5:$I$1804,0))="","",INDEX(Bolalar!$B$5:$B$1804,MATCH($C1136,Bolalar!$I$5:$I$1804,0))),""))</f>
        <v/>
      </c>
      <c r="E1136" s="15" t="str">
        <f aca="false">IF($C1136="","",IFERROR(IF(INDEX(Bolalar!$C$5:$C$1804,MATCH($C1136,Bolalar!$I$5:$I$1804,0))="","",INDEX(Bolalar!$C$5:$C$1804,MATCH($C1136,Bolalar!$I$5:$I$1804,0))),""))</f>
        <v/>
      </c>
      <c r="F1136" s="24"/>
      <c r="G1136" s="14" t="str">
        <f aca="false">IF(OR($E1136="",$B1136=""),"",INT(($B1136-$E1136)/365.25))</f>
        <v/>
      </c>
      <c r="H1136" s="14" t="str">
        <f aca="false">IF($G1136="","",IF($G1136&lt;=5,"Ha","Yo'q"))</f>
        <v/>
      </c>
      <c r="I1136" s="12"/>
      <c r="J1136" s="12"/>
      <c r="K1136" s="28" t="n">
        <f aca="false">IF(AND($C1136&lt;&gt;"",$H1136="Ha",$B1136&gt;=Boshqaruv!$C$9,$B1136&lt;=Boshqaruv!$C$10),IF(COUNTIFS($C$4:$C1135,$C1136,$H$4:$H1135,"Ha",$B$4:$B1135,"&gt;="&amp;Boshqaruv!$C$9,$B$4:$B1135,"&lt;="&amp;Boshqaruv!$C$10)=0,1,0),0)</f>
        <v>0</v>
      </c>
    </row>
    <row r="1137" customFormat="false" ht="15" hidden="false" customHeight="false" outlineLevel="0" collapsed="false">
      <c r="A1137" s="8" t="n">
        <v>1133</v>
      </c>
      <c r="B1137" s="13"/>
      <c r="C1137" s="25"/>
      <c r="D1137" s="26" t="str">
        <f aca="false">IF($C1137="","",IFERROR(IF(INDEX(Bolalar!$B$5:$B$1804,MATCH($C1137,Bolalar!$I$5:$I$1804,0))="","",INDEX(Bolalar!$B$5:$B$1804,MATCH($C1137,Bolalar!$I$5:$I$1804,0))),""))</f>
        <v/>
      </c>
      <c r="E1137" s="15" t="str">
        <f aca="false">IF($C1137="","",IFERROR(IF(INDEX(Bolalar!$C$5:$C$1804,MATCH($C1137,Bolalar!$I$5:$I$1804,0))="","",INDEX(Bolalar!$C$5:$C$1804,MATCH($C1137,Bolalar!$I$5:$I$1804,0))),""))</f>
        <v/>
      </c>
      <c r="F1137" s="24"/>
      <c r="G1137" s="14" t="str">
        <f aca="false">IF(OR($E1137="",$B1137=""),"",INT(($B1137-$E1137)/365.25))</f>
        <v/>
      </c>
      <c r="H1137" s="14" t="str">
        <f aca="false">IF($G1137="","",IF($G1137&lt;=5,"Ha","Yo'q"))</f>
        <v/>
      </c>
      <c r="I1137" s="12"/>
      <c r="J1137" s="12"/>
      <c r="K1137" s="28" t="n">
        <f aca="false">IF(AND($C1137&lt;&gt;"",$H1137="Ha",$B1137&gt;=Boshqaruv!$C$9,$B1137&lt;=Boshqaruv!$C$10),IF(COUNTIFS($C$4:$C1136,$C1137,$H$4:$H1136,"Ha",$B$4:$B1136,"&gt;="&amp;Boshqaruv!$C$9,$B$4:$B1136,"&lt;="&amp;Boshqaruv!$C$10)=0,1,0),0)</f>
        <v>0</v>
      </c>
    </row>
    <row r="1138" customFormat="false" ht="15" hidden="false" customHeight="false" outlineLevel="0" collapsed="false">
      <c r="A1138" s="8" t="n">
        <v>1134</v>
      </c>
      <c r="B1138" s="13"/>
      <c r="C1138" s="25"/>
      <c r="D1138" s="26" t="str">
        <f aca="false">IF($C1138="","",IFERROR(IF(INDEX(Bolalar!$B$5:$B$1804,MATCH($C1138,Bolalar!$I$5:$I$1804,0))="","",INDEX(Bolalar!$B$5:$B$1804,MATCH($C1138,Bolalar!$I$5:$I$1804,0))),""))</f>
        <v/>
      </c>
      <c r="E1138" s="15" t="str">
        <f aca="false">IF($C1138="","",IFERROR(IF(INDEX(Bolalar!$C$5:$C$1804,MATCH($C1138,Bolalar!$I$5:$I$1804,0))="","",INDEX(Bolalar!$C$5:$C$1804,MATCH($C1138,Bolalar!$I$5:$I$1804,0))),""))</f>
        <v/>
      </c>
      <c r="F1138" s="24"/>
      <c r="G1138" s="14" t="str">
        <f aca="false">IF(OR($E1138="",$B1138=""),"",INT(($B1138-$E1138)/365.25))</f>
        <v/>
      </c>
      <c r="H1138" s="14" t="str">
        <f aca="false">IF($G1138="","",IF($G1138&lt;=5,"Ha","Yo'q"))</f>
        <v/>
      </c>
      <c r="I1138" s="12"/>
      <c r="J1138" s="12"/>
      <c r="K1138" s="28" t="n">
        <f aca="false">IF(AND($C1138&lt;&gt;"",$H1138="Ha",$B1138&gt;=Boshqaruv!$C$9,$B1138&lt;=Boshqaruv!$C$10),IF(COUNTIFS($C$4:$C1137,$C1138,$H$4:$H1137,"Ha",$B$4:$B1137,"&gt;="&amp;Boshqaruv!$C$9,$B$4:$B1137,"&lt;="&amp;Boshqaruv!$C$10)=0,1,0),0)</f>
        <v>0</v>
      </c>
    </row>
    <row r="1139" customFormat="false" ht="15" hidden="false" customHeight="false" outlineLevel="0" collapsed="false">
      <c r="A1139" s="8" t="n">
        <v>1135</v>
      </c>
      <c r="B1139" s="13"/>
      <c r="C1139" s="25"/>
      <c r="D1139" s="26" t="str">
        <f aca="false">IF($C1139="","",IFERROR(IF(INDEX(Bolalar!$B$5:$B$1804,MATCH($C1139,Bolalar!$I$5:$I$1804,0))="","",INDEX(Bolalar!$B$5:$B$1804,MATCH($C1139,Bolalar!$I$5:$I$1804,0))),""))</f>
        <v/>
      </c>
      <c r="E1139" s="15" t="str">
        <f aca="false">IF($C1139="","",IFERROR(IF(INDEX(Bolalar!$C$5:$C$1804,MATCH($C1139,Bolalar!$I$5:$I$1804,0))="","",INDEX(Bolalar!$C$5:$C$1804,MATCH($C1139,Bolalar!$I$5:$I$1804,0))),""))</f>
        <v/>
      </c>
      <c r="F1139" s="24"/>
      <c r="G1139" s="14" t="str">
        <f aca="false">IF(OR($E1139="",$B1139=""),"",INT(($B1139-$E1139)/365.25))</f>
        <v/>
      </c>
      <c r="H1139" s="14" t="str">
        <f aca="false">IF($G1139="","",IF($G1139&lt;=5,"Ha","Yo'q"))</f>
        <v/>
      </c>
      <c r="I1139" s="12"/>
      <c r="J1139" s="12"/>
      <c r="K1139" s="28" t="n">
        <f aca="false">IF(AND($C1139&lt;&gt;"",$H1139="Ha",$B1139&gt;=Boshqaruv!$C$9,$B1139&lt;=Boshqaruv!$C$10),IF(COUNTIFS($C$4:$C1138,$C1139,$H$4:$H1138,"Ha",$B$4:$B1138,"&gt;="&amp;Boshqaruv!$C$9,$B$4:$B1138,"&lt;="&amp;Boshqaruv!$C$10)=0,1,0),0)</f>
        <v>0</v>
      </c>
    </row>
    <row r="1140" customFormat="false" ht="15" hidden="false" customHeight="false" outlineLevel="0" collapsed="false">
      <c r="A1140" s="8" t="n">
        <v>1136</v>
      </c>
      <c r="B1140" s="13"/>
      <c r="C1140" s="25"/>
      <c r="D1140" s="26" t="str">
        <f aca="false">IF($C1140="","",IFERROR(IF(INDEX(Bolalar!$B$5:$B$1804,MATCH($C1140,Bolalar!$I$5:$I$1804,0))="","",INDEX(Bolalar!$B$5:$B$1804,MATCH($C1140,Bolalar!$I$5:$I$1804,0))),""))</f>
        <v/>
      </c>
      <c r="E1140" s="15" t="str">
        <f aca="false">IF($C1140="","",IFERROR(IF(INDEX(Bolalar!$C$5:$C$1804,MATCH($C1140,Bolalar!$I$5:$I$1804,0))="","",INDEX(Bolalar!$C$5:$C$1804,MATCH($C1140,Bolalar!$I$5:$I$1804,0))),""))</f>
        <v/>
      </c>
      <c r="F1140" s="24"/>
      <c r="G1140" s="14" t="str">
        <f aca="false">IF(OR($E1140="",$B1140=""),"",INT(($B1140-$E1140)/365.25))</f>
        <v/>
      </c>
      <c r="H1140" s="14" t="str">
        <f aca="false">IF($G1140="","",IF($G1140&lt;=5,"Ha","Yo'q"))</f>
        <v/>
      </c>
      <c r="I1140" s="12"/>
      <c r="J1140" s="12"/>
      <c r="K1140" s="28" t="n">
        <f aca="false">IF(AND($C1140&lt;&gt;"",$H1140="Ha",$B1140&gt;=Boshqaruv!$C$9,$B1140&lt;=Boshqaruv!$C$10),IF(COUNTIFS($C$4:$C1139,$C1140,$H$4:$H1139,"Ha",$B$4:$B1139,"&gt;="&amp;Boshqaruv!$C$9,$B$4:$B1139,"&lt;="&amp;Boshqaruv!$C$10)=0,1,0),0)</f>
        <v>0</v>
      </c>
    </row>
    <row r="1141" customFormat="false" ht="15" hidden="false" customHeight="false" outlineLevel="0" collapsed="false">
      <c r="A1141" s="8" t="n">
        <v>1137</v>
      </c>
      <c r="B1141" s="13"/>
      <c r="C1141" s="25"/>
      <c r="D1141" s="26" t="str">
        <f aca="false">IF($C1141="","",IFERROR(IF(INDEX(Bolalar!$B$5:$B$1804,MATCH($C1141,Bolalar!$I$5:$I$1804,0))="","",INDEX(Bolalar!$B$5:$B$1804,MATCH($C1141,Bolalar!$I$5:$I$1804,0))),""))</f>
        <v/>
      </c>
      <c r="E1141" s="15" t="str">
        <f aca="false">IF($C1141="","",IFERROR(IF(INDEX(Bolalar!$C$5:$C$1804,MATCH($C1141,Bolalar!$I$5:$I$1804,0))="","",INDEX(Bolalar!$C$5:$C$1804,MATCH($C1141,Bolalar!$I$5:$I$1804,0))),""))</f>
        <v/>
      </c>
      <c r="F1141" s="24"/>
      <c r="G1141" s="14" t="str">
        <f aca="false">IF(OR($E1141="",$B1141=""),"",INT(($B1141-$E1141)/365.25))</f>
        <v/>
      </c>
      <c r="H1141" s="14" t="str">
        <f aca="false">IF($G1141="","",IF($G1141&lt;=5,"Ha","Yo'q"))</f>
        <v/>
      </c>
      <c r="I1141" s="12"/>
      <c r="J1141" s="12"/>
      <c r="K1141" s="28" t="n">
        <f aca="false">IF(AND($C1141&lt;&gt;"",$H1141="Ha",$B1141&gt;=Boshqaruv!$C$9,$B1141&lt;=Boshqaruv!$C$10),IF(COUNTIFS($C$4:$C1140,$C1141,$H$4:$H1140,"Ha",$B$4:$B1140,"&gt;="&amp;Boshqaruv!$C$9,$B$4:$B1140,"&lt;="&amp;Boshqaruv!$C$10)=0,1,0),0)</f>
        <v>0</v>
      </c>
    </row>
    <row r="1142" customFormat="false" ht="15" hidden="false" customHeight="false" outlineLevel="0" collapsed="false">
      <c r="A1142" s="8" t="n">
        <v>1138</v>
      </c>
      <c r="B1142" s="13"/>
      <c r="C1142" s="25"/>
      <c r="D1142" s="26" t="str">
        <f aca="false">IF($C1142="","",IFERROR(IF(INDEX(Bolalar!$B$5:$B$1804,MATCH($C1142,Bolalar!$I$5:$I$1804,0))="","",INDEX(Bolalar!$B$5:$B$1804,MATCH($C1142,Bolalar!$I$5:$I$1804,0))),""))</f>
        <v/>
      </c>
      <c r="E1142" s="15" t="str">
        <f aca="false">IF($C1142="","",IFERROR(IF(INDEX(Bolalar!$C$5:$C$1804,MATCH($C1142,Bolalar!$I$5:$I$1804,0))="","",INDEX(Bolalar!$C$5:$C$1804,MATCH($C1142,Bolalar!$I$5:$I$1804,0))),""))</f>
        <v/>
      </c>
      <c r="F1142" s="24"/>
      <c r="G1142" s="14" t="str">
        <f aca="false">IF(OR($E1142="",$B1142=""),"",INT(($B1142-$E1142)/365.25))</f>
        <v/>
      </c>
      <c r="H1142" s="14" t="str">
        <f aca="false">IF($G1142="","",IF($G1142&lt;=5,"Ha","Yo'q"))</f>
        <v/>
      </c>
      <c r="I1142" s="12"/>
      <c r="J1142" s="12"/>
      <c r="K1142" s="28" t="n">
        <f aca="false">IF(AND($C1142&lt;&gt;"",$H1142="Ha",$B1142&gt;=Boshqaruv!$C$9,$B1142&lt;=Boshqaruv!$C$10),IF(COUNTIFS($C$4:$C1141,$C1142,$H$4:$H1141,"Ha",$B$4:$B1141,"&gt;="&amp;Boshqaruv!$C$9,$B$4:$B1141,"&lt;="&amp;Boshqaruv!$C$10)=0,1,0),0)</f>
        <v>0</v>
      </c>
    </row>
    <row r="1143" customFormat="false" ht="15" hidden="false" customHeight="false" outlineLevel="0" collapsed="false">
      <c r="A1143" s="8" t="n">
        <v>1139</v>
      </c>
      <c r="B1143" s="13"/>
      <c r="C1143" s="25"/>
      <c r="D1143" s="26" t="str">
        <f aca="false">IF($C1143="","",IFERROR(IF(INDEX(Bolalar!$B$5:$B$1804,MATCH($C1143,Bolalar!$I$5:$I$1804,0))="","",INDEX(Bolalar!$B$5:$B$1804,MATCH($C1143,Bolalar!$I$5:$I$1804,0))),""))</f>
        <v/>
      </c>
      <c r="E1143" s="15" t="str">
        <f aca="false">IF($C1143="","",IFERROR(IF(INDEX(Bolalar!$C$5:$C$1804,MATCH($C1143,Bolalar!$I$5:$I$1804,0))="","",INDEX(Bolalar!$C$5:$C$1804,MATCH($C1143,Bolalar!$I$5:$I$1804,0))),""))</f>
        <v/>
      </c>
      <c r="F1143" s="24"/>
      <c r="G1143" s="14" t="str">
        <f aca="false">IF(OR($E1143="",$B1143=""),"",INT(($B1143-$E1143)/365.25))</f>
        <v/>
      </c>
      <c r="H1143" s="14" t="str">
        <f aca="false">IF($G1143="","",IF($G1143&lt;=5,"Ha","Yo'q"))</f>
        <v/>
      </c>
      <c r="I1143" s="12"/>
      <c r="J1143" s="12"/>
      <c r="K1143" s="28" t="n">
        <f aca="false">IF(AND($C1143&lt;&gt;"",$H1143="Ha",$B1143&gt;=Boshqaruv!$C$9,$B1143&lt;=Boshqaruv!$C$10),IF(COUNTIFS($C$4:$C1142,$C1143,$H$4:$H1142,"Ha",$B$4:$B1142,"&gt;="&amp;Boshqaruv!$C$9,$B$4:$B1142,"&lt;="&amp;Boshqaruv!$C$10)=0,1,0),0)</f>
        <v>0</v>
      </c>
    </row>
    <row r="1144" customFormat="false" ht="15" hidden="false" customHeight="false" outlineLevel="0" collapsed="false">
      <c r="A1144" s="8" t="n">
        <v>1140</v>
      </c>
      <c r="B1144" s="13"/>
      <c r="C1144" s="25"/>
      <c r="D1144" s="26" t="str">
        <f aca="false">IF($C1144="","",IFERROR(IF(INDEX(Bolalar!$B$5:$B$1804,MATCH($C1144,Bolalar!$I$5:$I$1804,0))="","",INDEX(Bolalar!$B$5:$B$1804,MATCH($C1144,Bolalar!$I$5:$I$1804,0))),""))</f>
        <v/>
      </c>
      <c r="E1144" s="15" t="str">
        <f aca="false">IF($C1144="","",IFERROR(IF(INDEX(Bolalar!$C$5:$C$1804,MATCH($C1144,Bolalar!$I$5:$I$1804,0))="","",INDEX(Bolalar!$C$5:$C$1804,MATCH($C1144,Bolalar!$I$5:$I$1804,0))),""))</f>
        <v/>
      </c>
      <c r="F1144" s="24"/>
      <c r="G1144" s="14" t="str">
        <f aca="false">IF(OR($E1144="",$B1144=""),"",INT(($B1144-$E1144)/365.25))</f>
        <v/>
      </c>
      <c r="H1144" s="14" t="str">
        <f aca="false">IF($G1144="","",IF($G1144&lt;=5,"Ha","Yo'q"))</f>
        <v/>
      </c>
      <c r="I1144" s="12"/>
      <c r="J1144" s="12"/>
      <c r="K1144" s="28" t="n">
        <f aca="false">IF(AND($C1144&lt;&gt;"",$H1144="Ha",$B1144&gt;=Boshqaruv!$C$9,$B1144&lt;=Boshqaruv!$C$10),IF(COUNTIFS($C$4:$C1143,$C1144,$H$4:$H1143,"Ha",$B$4:$B1143,"&gt;="&amp;Boshqaruv!$C$9,$B$4:$B1143,"&lt;="&amp;Boshqaruv!$C$10)=0,1,0),0)</f>
        <v>0</v>
      </c>
    </row>
    <row r="1145" customFormat="false" ht="15" hidden="false" customHeight="false" outlineLevel="0" collapsed="false">
      <c r="A1145" s="8" t="n">
        <v>1141</v>
      </c>
      <c r="B1145" s="13"/>
      <c r="C1145" s="25"/>
      <c r="D1145" s="26" t="str">
        <f aca="false">IF($C1145="","",IFERROR(IF(INDEX(Bolalar!$B$5:$B$1804,MATCH($C1145,Bolalar!$I$5:$I$1804,0))="","",INDEX(Bolalar!$B$5:$B$1804,MATCH($C1145,Bolalar!$I$5:$I$1804,0))),""))</f>
        <v/>
      </c>
      <c r="E1145" s="15" t="str">
        <f aca="false">IF($C1145="","",IFERROR(IF(INDEX(Bolalar!$C$5:$C$1804,MATCH($C1145,Bolalar!$I$5:$I$1804,0))="","",INDEX(Bolalar!$C$5:$C$1804,MATCH($C1145,Bolalar!$I$5:$I$1804,0))),""))</f>
        <v/>
      </c>
      <c r="F1145" s="24"/>
      <c r="G1145" s="14" t="str">
        <f aca="false">IF(OR($E1145="",$B1145=""),"",INT(($B1145-$E1145)/365.25))</f>
        <v/>
      </c>
      <c r="H1145" s="14" t="str">
        <f aca="false">IF($G1145="","",IF($G1145&lt;=5,"Ha","Yo'q"))</f>
        <v/>
      </c>
      <c r="I1145" s="12"/>
      <c r="J1145" s="12"/>
      <c r="K1145" s="28" t="n">
        <f aca="false">IF(AND($C1145&lt;&gt;"",$H1145="Ha",$B1145&gt;=Boshqaruv!$C$9,$B1145&lt;=Boshqaruv!$C$10),IF(COUNTIFS($C$4:$C1144,$C1145,$H$4:$H1144,"Ha",$B$4:$B1144,"&gt;="&amp;Boshqaruv!$C$9,$B$4:$B1144,"&lt;="&amp;Boshqaruv!$C$10)=0,1,0),0)</f>
        <v>0</v>
      </c>
    </row>
    <row r="1146" customFormat="false" ht="15" hidden="false" customHeight="false" outlineLevel="0" collapsed="false">
      <c r="A1146" s="8" t="n">
        <v>1142</v>
      </c>
      <c r="B1146" s="13"/>
      <c r="C1146" s="25"/>
      <c r="D1146" s="26" t="str">
        <f aca="false">IF($C1146="","",IFERROR(IF(INDEX(Bolalar!$B$5:$B$1804,MATCH($C1146,Bolalar!$I$5:$I$1804,0))="","",INDEX(Bolalar!$B$5:$B$1804,MATCH($C1146,Bolalar!$I$5:$I$1804,0))),""))</f>
        <v/>
      </c>
      <c r="E1146" s="15" t="str">
        <f aca="false">IF($C1146="","",IFERROR(IF(INDEX(Bolalar!$C$5:$C$1804,MATCH($C1146,Bolalar!$I$5:$I$1804,0))="","",INDEX(Bolalar!$C$5:$C$1804,MATCH($C1146,Bolalar!$I$5:$I$1804,0))),""))</f>
        <v/>
      </c>
      <c r="F1146" s="24"/>
      <c r="G1146" s="14" t="str">
        <f aca="false">IF(OR($E1146="",$B1146=""),"",INT(($B1146-$E1146)/365.25))</f>
        <v/>
      </c>
      <c r="H1146" s="14" t="str">
        <f aca="false">IF($G1146="","",IF($G1146&lt;=5,"Ha","Yo'q"))</f>
        <v/>
      </c>
      <c r="I1146" s="12"/>
      <c r="J1146" s="12"/>
      <c r="K1146" s="28" t="n">
        <f aca="false">IF(AND($C1146&lt;&gt;"",$H1146="Ha",$B1146&gt;=Boshqaruv!$C$9,$B1146&lt;=Boshqaruv!$C$10),IF(COUNTIFS($C$4:$C1145,$C1146,$H$4:$H1145,"Ha",$B$4:$B1145,"&gt;="&amp;Boshqaruv!$C$9,$B$4:$B1145,"&lt;="&amp;Boshqaruv!$C$10)=0,1,0),0)</f>
        <v>0</v>
      </c>
    </row>
    <row r="1147" customFormat="false" ht="15" hidden="false" customHeight="false" outlineLevel="0" collapsed="false">
      <c r="A1147" s="8" t="n">
        <v>1143</v>
      </c>
      <c r="B1147" s="13"/>
      <c r="C1147" s="25"/>
      <c r="D1147" s="26" t="str">
        <f aca="false">IF($C1147="","",IFERROR(IF(INDEX(Bolalar!$B$5:$B$1804,MATCH($C1147,Bolalar!$I$5:$I$1804,0))="","",INDEX(Bolalar!$B$5:$B$1804,MATCH($C1147,Bolalar!$I$5:$I$1804,0))),""))</f>
        <v/>
      </c>
      <c r="E1147" s="15" t="str">
        <f aca="false">IF($C1147="","",IFERROR(IF(INDEX(Bolalar!$C$5:$C$1804,MATCH($C1147,Bolalar!$I$5:$I$1804,0))="","",INDEX(Bolalar!$C$5:$C$1804,MATCH($C1147,Bolalar!$I$5:$I$1804,0))),""))</f>
        <v/>
      </c>
      <c r="F1147" s="24"/>
      <c r="G1147" s="14" t="str">
        <f aca="false">IF(OR($E1147="",$B1147=""),"",INT(($B1147-$E1147)/365.25))</f>
        <v/>
      </c>
      <c r="H1147" s="14" t="str">
        <f aca="false">IF($G1147="","",IF($G1147&lt;=5,"Ha","Yo'q"))</f>
        <v/>
      </c>
      <c r="I1147" s="12"/>
      <c r="J1147" s="12"/>
      <c r="K1147" s="28" t="n">
        <f aca="false">IF(AND($C1147&lt;&gt;"",$H1147="Ha",$B1147&gt;=Boshqaruv!$C$9,$B1147&lt;=Boshqaruv!$C$10),IF(COUNTIFS($C$4:$C1146,$C1147,$H$4:$H1146,"Ha",$B$4:$B1146,"&gt;="&amp;Boshqaruv!$C$9,$B$4:$B1146,"&lt;="&amp;Boshqaruv!$C$10)=0,1,0),0)</f>
        <v>0</v>
      </c>
    </row>
    <row r="1148" customFormat="false" ht="15" hidden="false" customHeight="false" outlineLevel="0" collapsed="false">
      <c r="A1148" s="8" t="n">
        <v>1144</v>
      </c>
      <c r="B1148" s="13"/>
      <c r="C1148" s="25"/>
      <c r="D1148" s="26" t="str">
        <f aca="false">IF($C1148="","",IFERROR(IF(INDEX(Bolalar!$B$5:$B$1804,MATCH($C1148,Bolalar!$I$5:$I$1804,0))="","",INDEX(Bolalar!$B$5:$B$1804,MATCH($C1148,Bolalar!$I$5:$I$1804,0))),""))</f>
        <v/>
      </c>
      <c r="E1148" s="15" t="str">
        <f aca="false">IF($C1148="","",IFERROR(IF(INDEX(Bolalar!$C$5:$C$1804,MATCH($C1148,Bolalar!$I$5:$I$1804,0))="","",INDEX(Bolalar!$C$5:$C$1804,MATCH($C1148,Bolalar!$I$5:$I$1804,0))),""))</f>
        <v/>
      </c>
      <c r="F1148" s="24"/>
      <c r="G1148" s="14" t="str">
        <f aca="false">IF(OR($E1148="",$B1148=""),"",INT(($B1148-$E1148)/365.25))</f>
        <v/>
      </c>
      <c r="H1148" s="14" t="str">
        <f aca="false">IF($G1148="","",IF($G1148&lt;=5,"Ha","Yo'q"))</f>
        <v/>
      </c>
      <c r="I1148" s="12"/>
      <c r="J1148" s="12"/>
      <c r="K1148" s="28" t="n">
        <f aca="false">IF(AND($C1148&lt;&gt;"",$H1148="Ha",$B1148&gt;=Boshqaruv!$C$9,$B1148&lt;=Boshqaruv!$C$10),IF(COUNTIFS($C$4:$C1147,$C1148,$H$4:$H1147,"Ha",$B$4:$B1147,"&gt;="&amp;Boshqaruv!$C$9,$B$4:$B1147,"&lt;="&amp;Boshqaruv!$C$10)=0,1,0),0)</f>
        <v>0</v>
      </c>
    </row>
    <row r="1149" customFormat="false" ht="15" hidden="false" customHeight="false" outlineLevel="0" collapsed="false">
      <c r="A1149" s="8" t="n">
        <v>1145</v>
      </c>
      <c r="B1149" s="13"/>
      <c r="C1149" s="25"/>
      <c r="D1149" s="26" t="str">
        <f aca="false">IF($C1149="","",IFERROR(IF(INDEX(Bolalar!$B$5:$B$1804,MATCH($C1149,Bolalar!$I$5:$I$1804,0))="","",INDEX(Bolalar!$B$5:$B$1804,MATCH($C1149,Bolalar!$I$5:$I$1804,0))),""))</f>
        <v/>
      </c>
      <c r="E1149" s="15" t="str">
        <f aca="false">IF($C1149="","",IFERROR(IF(INDEX(Bolalar!$C$5:$C$1804,MATCH($C1149,Bolalar!$I$5:$I$1804,0))="","",INDEX(Bolalar!$C$5:$C$1804,MATCH($C1149,Bolalar!$I$5:$I$1804,0))),""))</f>
        <v/>
      </c>
      <c r="F1149" s="24"/>
      <c r="G1149" s="14" t="str">
        <f aca="false">IF(OR($E1149="",$B1149=""),"",INT(($B1149-$E1149)/365.25))</f>
        <v/>
      </c>
      <c r="H1149" s="14" t="str">
        <f aca="false">IF($G1149="","",IF($G1149&lt;=5,"Ha","Yo'q"))</f>
        <v/>
      </c>
      <c r="I1149" s="12"/>
      <c r="J1149" s="12"/>
      <c r="K1149" s="28" t="n">
        <f aca="false">IF(AND($C1149&lt;&gt;"",$H1149="Ha",$B1149&gt;=Boshqaruv!$C$9,$B1149&lt;=Boshqaruv!$C$10),IF(COUNTIFS($C$4:$C1148,$C1149,$H$4:$H1148,"Ha",$B$4:$B1148,"&gt;="&amp;Boshqaruv!$C$9,$B$4:$B1148,"&lt;="&amp;Boshqaruv!$C$10)=0,1,0),0)</f>
        <v>0</v>
      </c>
    </row>
    <row r="1150" customFormat="false" ht="15" hidden="false" customHeight="false" outlineLevel="0" collapsed="false">
      <c r="A1150" s="8" t="n">
        <v>1146</v>
      </c>
      <c r="B1150" s="13"/>
      <c r="C1150" s="25"/>
      <c r="D1150" s="26" t="str">
        <f aca="false">IF($C1150="","",IFERROR(IF(INDEX(Bolalar!$B$5:$B$1804,MATCH($C1150,Bolalar!$I$5:$I$1804,0))="","",INDEX(Bolalar!$B$5:$B$1804,MATCH($C1150,Bolalar!$I$5:$I$1804,0))),""))</f>
        <v/>
      </c>
      <c r="E1150" s="15" t="str">
        <f aca="false">IF($C1150="","",IFERROR(IF(INDEX(Bolalar!$C$5:$C$1804,MATCH($C1150,Bolalar!$I$5:$I$1804,0))="","",INDEX(Bolalar!$C$5:$C$1804,MATCH($C1150,Bolalar!$I$5:$I$1804,0))),""))</f>
        <v/>
      </c>
      <c r="F1150" s="24"/>
      <c r="G1150" s="14" t="str">
        <f aca="false">IF(OR($E1150="",$B1150=""),"",INT(($B1150-$E1150)/365.25))</f>
        <v/>
      </c>
      <c r="H1150" s="14" t="str">
        <f aca="false">IF($G1150="","",IF($G1150&lt;=5,"Ha","Yo'q"))</f>
        <v/>
      </c>
      <c r="I1150" s="12"/>
      <c r="J1150" s="12"/>
      <c r="K1150" s="28" t="n">
        <f aca="false">IF(AND($C1150&lt;&gt;"",$H1150="Ha",$B1150&gt;=Boshqaruv!$C$9,$B1150&lt;=Boshqaruv!$C$10),IF(COUNTIFS($C$4:$C1149,$C1150,$H$4:$H1149,"Ha",$B$4:$B1149,"&gt;="&amp;Boshqaruv!$C$9,$B$4:$B1149,"&lt;="&amp;Boshqaruv!$C$10)=0,1,0),0)</f>
        <v>0</v>
      </c>
    </row>
    <row r="1151" customFormat="false" ht="15" hidden="false" customHeight="false" outlineLevel="0" collapsed="false">
      <c r="A1151" s="8" t="n">
        <v>1147</v>
      </c>
      <c r="B1151" s="13"/>
      <c r="C1151" s="25"/>
      <c r="D1151" s="26" t="str">
        <f aca="false">IF($C1151="","",IFERROR(IF(INDEX(Bolalar!$B$5:$B$1804,MATCH($C1151,Bolalar!$I$5:$I$1804,0))="","",INDEX(Bolalar!$B$5:$B$1804,MATCH($C1151,Bolalar!$I$5:$I$1804,0))),""))</f>
        <v/>
      </c>
      <c r="E1151" s="15" t="str">
        <f aca="false">IF($C1151="","",IFERROR(IF(INDEX(Bolalar!$C$5:$C$1804,MATCH($C1151,Bolalar!$I$5:$I$1804,0))="","",INDEX(Bolalar!$C$5:$C$1804,MATCH($C1151,Bolalar!$I$5:$I$1804,0))),""))</f>
        <v/>
      </c>
      <c r="F1151" s="24"/>
      <c r="G1151" s="14" t="str">
        <f aca="false">IF(OR($E1151="",$B1151=""),"",INT(($B1151-$E1151)/365.25))</f>
        <v/>
      </c>
      <c r="H1151" s="14" t="str">
        <f aca="false">IF($G1151="","",IF($G1151&lt;=5,"Ha","Yo'q"))</f>
        <v/>
      </c>
      <c r="I1151" s="12"/>
      <c r="J1151" s="12"/>
      <c r="K1151" s="28" t="n">
        <f aca="false">IF(AND($C1151&lt;&gt;"",$H1151="Ha",$B1151&gt;=Boshqaruv!$C$9,$B1151&lt;=Boshqaruv!$C$10),IF(COUNTIFS($C$4:$C1150,$C1151,$H$4:$H1150,"Ha",$B$4:$B1150,"&gt;="&amp;Boshqaruv!$C$9,$B$4:$B1150,"&lt;="&amp;Boshqaruv!$C$10)=0,1,0),0)</f>
        <v>0</v>
      </c>
    </row>
    <row r="1152" customFormat="false" ht="15" hidden="false" customHeight="false" outlineLevel="0" collapsed="false">
      <c r="A1152" s="8" t="n">
        <v>1148</v>
      </c>
      <c r="B1152" s="13"/>
      <c r="C1152" s="25"/>
      <c r="D1152" s="26" t="str">
        <f aca="false">IF($C1152="","",IFERROR(IF(INDEX(Bolalar!$B$5:$B$1804,MATCH($C1152,Bolalar!$I$5:$I$1804,0))="","",INDEX(Bolalar!$B$5:$B$1804,MATCH($C1152,Bolalar!$I$5:$I$1804,0))),""))</f>
        <v/>
      </c>
      <c r="E1152" s="15" t="str">
        <f aca="false">IF($C1152="","",IFERROR(IF(INDEX(Bolalar!$C$5:$C$1804,MATCH($C1152,Bolalar!$I$5:$I$1804,0))="","",INDEX(Bolalar!$C$5:$C$1804,MATCH($C1152,Bolalar!$I$5:$I$1804,0))),""))</f>
        <v/>
      </c>
      <c r="F1152" s="24"/>
      <c r="G1152" s="14" t="str">
        <f aca="false">IF(OR($E1152="",$B1152=""),"",INT(($B1152-$E1152)/365.25))</f>
        <v/>
      </c>
      <c r="H1152" s="14" t="str">
        <f aca="false">IF($G1152="","",IF($G1152&lt;=5,"Ha","Yo'q"))</f>
        <v/>
      </c>
      <c r="I1152" s="12"/>
      <c r="J1152" s="12"/>
      <c r="K1152" s="28" t="n">
        <f aca="false">IF(AND($C1152&lt;&gt;"",$H1152="Ha",$B1152&gt;=Boshqaruv!$C$9,$B1152&lt;=Boshqaruv!$C$10),IF(COUNTIFS($C$4:$C1151,$C1152,$H$4:$H1151,"Ha",$B$4:$B1151,"&gt;="&amp;Boshqaruv!$C$9,$B$4:$B1151,"&lt;="&amp;Boshqaruv!$C$10)=0,1,0),0)</f>
        <v>0</v>
      </c>
    </row>
    <row r="1153" customFormat="false" ht="15" hidden="false" customHeight="false" outlineLevel="0" collapsed="false">
      <c r="A1153" s="8" t="n">
        <v>1149</v>
      </c>
      <c r="B1153" s="13"/>
      <c r="C1153" s="25"/>
      <c r="D1153" s="26" t="str">
        <f aca="false">IF($C1153="","",IFERROR(IF(INDEX(Bolalar!$B$5:$B$1804,MATCH($C1153,Bolalar!$I$5:$I$1804,0))="","",INDEX(Bolalar!$B$5:$B$1804,MATCH($C1153,Bolalar!$I$5:$I$1804,0))),""))</f>
        <v/>
      </c>
      <c r="E1153" s="15" t="str">
        <f aca="false">IF($C1153="","",IFERROR(IF(INDEX(Bolalar!$C$5:$C$1804,MATCH($C1153,Bolalar!$I$5:$I$1804,0))="","",INDEX(Bolalar!$C$5:$C$1804,MATCH($C1153,Bolalar!$I$5:$I$1804,0))),""))</f>
        <v/>
      </c>
      <c r="F1153" s="24"/>
      <c r="G1153" s="14" t="str">
        <f aca="false">IF(OR($E1153="",$B1153=""),"",INT(($B1153-$E1153)/365.25))</f>
        <v/>
      </c>
      <c r="H1153" s="14" t="str">
        <f aca="false">IF($G1153="","",IF($G1153&lt;=5,"Ha","Yo'q"))</f>
        <v/>
      </c>
      <c r="I1153" s="12"/>
      <c r="J1153" s="12"/>
      <c r="K1153" s="28" t="n">
        <f aca="false">IF(AND($C1153&lt;&gt;"",$H1153="Ha",$B1153&gt;=Boshqaruv!$C$9,$B1153&lt;=Boshqaruv!$C$10),IF(COUNTIFS($C$4:$C1152,$C1153,$H$4:$H1152,"Ha",$B$4:$B1152,"&gt;="&amp;Boshqaruv!$C$9,$B$4:$B1152,"&lt;="&amp;Boshqaruv!$C$10)=0,1,0),0)</f>
        <v>0</v>
      </c>
    </row>
    <row r="1154" customFormat="false" ht="15" hidden="false" customHeight="false" outlineLevel="0" collapsed="false">
      <c r="A1154" s="8" t="n">
        <v>1150</v>
      </c>
      <c r="B1154" s="13"/>
      <c r="C1154" s="25"/>
      <c r="D1154" s="26" t="str">
        <f aca="false">IF($C1154="","",IFERROR(IF(INDEX(Bolalar!$B$5:$B$1804,MATCH($C1154,Bolalar!$I$5:$I$1804,0))="","",INDEX(Bolalar!$B$5:$B$1804,MATCH($C1154,Bolalar!$I$5:$I$1804,0))),""))</f>
        <v/>
      </c>
      <c r="E1154" s="15" t="str">
        <f aca="false">IF($C1154="","",IFERROR(IF(INDEX(Bolalar!$C$5:$C$1804,MATCH($C1154,Bolalar!$I$5:$I$1804,0))="","",INDEX(Bolalar!$C$5:$C$1804,MATCH($C1154,Bolalar!$I$5:$I$1804,0))),""))</f>
        <v/>
      </c>
      <c r="F1154" s="24"/>
      <c r="G1154" s="14" t="str">
        <f aca="false">IF(OR($E1154="",$B1154=""),"",INT(($B1154-$E1154)/365.25))</f>
        <v/>
      </c>
      <c r="H1154" s="14" t="str">
        <f aca="false">IF($G1154="","",IF($G1154&lt;=5,"Ha","Yo'q"))</f>
        <v/>
      </c>
      <c r="I1154" s="12"/>
      <c r="J1154" s="12"/>
      <c r="K1154" s="28" t="n">
        <f aca="false">IF(AND($C1154&lt;&gt;"",$H1154="Ha",$B1154&gt;=Boshqaruv!$C$9,$B1154&lt;=Boshqaruv!$C$10),IF(COUNTIFS($C$4:$C1153,$C1154,$H$4:$H1153,"Ha",$B$4:$B1153,"&gt;="&amp;Boshqaruv!$C$9,$B$4:$B1153,"&lt;="&amp;Boshqaruv!$C$10)=0,1,0),0)</f>
        <v>0</v>
      </c>
    </row>
    <row r="1155" customFormat="false" ht="15" hidden="false" customHeight="false" outlineLevel="0" collapsed="false">
      <c r="A1155" s="8" t="n">
        <v>1151</v>
      </c>
      <c r="B1155" s="13"/>
      <c r="C1155" s="25"/>
      <c r="D1155" s="26" t="str">
        <f aca="false">IF($C1155="","",IFERROR(IF(INDEX(Bolalar!$B$5:$B$1804,MATCH($C1155,Bolalar!$I$5:$I$1804,0))="","",INDEX(Bolalar!$B$5:$B$1804,MATCH($C1155,Bolalar!$I$5:$I$1804,0))),""))</f>
        <v/>
      </c>
      <c r="E1155" s="15" t="str">
        <f aca="false">IF($C1155="","",IFERROR(IF(INDEX(Bolalar!$C$5:$C$1804,MATCH($C1155,Bolalar!$I$5:$I$1804,0))="","",INDEX(Bolalar!$C$5:$C$1804,MATCH($C1155,Bolalar!$I$5:$I$1804,0))),""))</f>
        <v/>
      </c>
      <c r="F1155" s="24"/>
      <c r="G1155" s="14" t="str">
        <f aca="false">IF(OR($E1155="",$B1155=""),"",INT(($B1155-$E1155)/365.25))</f>
        <v/>
      </c>
      <c r="H1155" s="14" t="str">
        <f aca="false">IF($G1155="","",IF($G1155&lt;=5,"Ha","Yo'q"))</f>
        <v/>
      </c>
      <c r="I1155" s="12"/>
      <c r="J1155" s="12"/>
      <c r="K1155" s="28" t="n">
        <f aca="false">IF(AND($C1155&lt;&gt;"",$H1155="Ha",$B1155&gt;=Boshqaruv!$C$9,$B1155&lt;=Boshqaruv!$C$10),IF(COUNTIFS($C$4:$C1154,$C1155,$H$4:$H1154,"Ha",$B$4:$B1154,"&gt;="&amp;Boshqaruv!$C$9,$B$4:$B1154,"&lt;="&amp;Boshqaruv!$C$10)=0,1,0),0)</f>
        <v>0</v>
      </c>
    </row>
    <row r="1156" customFormat="false" ht="15" hidden="false" customHeight="false" outlineLevel="0" collapsed="false">
      <c r="A1156" s="8" t="n">
        <v>1152</v>
      </c>
      <c r="B1156" s="13"/>
      <c r="C1156" s="25"/>
      <c r="D1156" s="26" t="str">
        <f aca="false">IF($C1156="","",IFERROR(IF(INDEX(Bolalar!$B$5:$B$1804,MATCH($C1156,Bolalar!$I$5:$I$1804,0))="","",INDEX(Bolalar!$B$5:$B$1804,MATCH($C1156,Bolalar!$I$5:$I$1804,0))),""))</f>
        <v/>
      </c>
      <c r="E1156" s="15" t="str">
        <f aca="false">IF($C1156="","",IFERROR(IF(INDEX(Bolalar!$C$5:$C$1804,MATCH($C1156,Bolalar!$I$5:$I$1804,0))="","",INDEX(Bolalar!$C$5:$C$1804,MATCH($C1156,Bolalar!$I$5:$I$1804,0))),""))</f>
        <v/>
      </c>
      <c r="F1156" s="24"/>
      <c r="G1156" s="14" t="str">
        <f aca="false">IF(OR($E1156="",$B1156=""),"",INT(($B1156-$E1156)/365.25))</f>
        <v/>
      </c>
      <c r="H1156" s="14" t="str">
        <f aca="false">IF($G1156="","",IF($G1156&lt;=5,"Ha","Yo'q"))</f>
        <v/>
      </c>
      <c r="I1156" s="12"/>
      <c r="J1156" s="12"/>
      <c r="K1156" s="28" t="n">
        <f aca="false">IF(AND($C1156&lt;&gt;"",$H1156="Ha",$B1156&gt;=Boshqaruv!$C$9,$B1156&lt;=Boshqaruv!$C$10),IF(COUNTIFS($C$4:$C1155,$C1156,$H$4:$H1155,"Ha",$B$4:$B1155,"&gt;="&amp;Boshqaruv!$C$9,$B$4:$B1155,"&lt;="&amp;Boshqaruv!$C$10)=0,1,0),0)</f>
        <v>0</v>
      </c>
    </row>
    <row r="1157" customFormat="false" ht="15" hidden="false" customHeight="false" outlineLevel="0" collapsed="false">
      <c r="A1157" s="8" t="n">
        <v>1153</v>
      </c>
      <c r="B1157" s="13"/>
      <c r="C1157" s="25"/>
      <c r="D1157" s="26" t="str">
        <f aca="false">IF($C1157="","",IFERROR(IF(INDEX(Bolalar!$B$5:$B$1804,MATCH($C1157,Bolalar!$I$5:$I$1804,0))="","",INDEX(Bolalar!$B$5:$B$1804,MATCH($C1157,Bolalar!$I$5:$I$1804,0))),""))</f>
        <v/>
      </c>
      <c r="E1157" s="15" t="str">
        <f aca="false">IF($C1157="","",IFERROR(IF(INDEX(Bolalar!$C$5:$C$1804,MATCH($C1157,Bolalar!$I$5:$I$1804,0))="","",INDEX(Bolalar!$C$5:$C$1804,MATCH($C1157,Bolalar!$I$5:$I$1804,0))),""))</f>
        <v/>
      </c>
      <c r="F1157" s="24"/>
      <c r="G1157" s="14" t="str">
        <f aca="false">IF(OR($E1157="",$B1157=""),"",INT(($B1157-$E1157)/365.25))</f>
        <v/>
      </c>
      <c r="H1157" s="14" t="str">
        <f aca="false">IF($G1157="","",IF($G1157&lt;=5,"Ha","Yo'q"))</f>
        <v/>
      </c>
      <c r="I1157" s="12"/>
      <c r="J1157" s="12"/>
      <c r="K1157" s="28" t="n">
        <f aca="false">IF(AND($C1157&lt;&gt;"",$H1157="Ha",$B1157&gt;=Boshqaruv!$C$9,$B1157&lt;=Boshqaruv!$C$10),IF(COUNTIFS($C$4:$C1156,$C1157,$H$4:$H1156,"Ha",$B$4:$B1156,"&gt;="&amp;Boshqaruv!$C$9,$B$4:$B1156,"&lt;="&amp;Boshqaruv!$C$10)=0,1,0),0)</f>
        <v>0</v>
      </c>
    </row>
    <row r="1158" customFormat="false" ht="15" hidden="false" customHeight="false" outlineLevel="0" collapsed="false">
      <c r="A1158" s="8" t="n">
        <v>1154</v>
      </c>
      <c r="B1158" s="13"/>
      <c r="C1158" s="25"/>
      <c r="D1158" s="26" t="str">
        <f aca="false">IF($C1158="","",IFERROR(IF(INDEX(Bolalar!$B$5:$B$1804,MATCH($C1158,Bolalar!$I$5:$I$1804,0))="","",INDEX(Bolalar!$B$5:$B$1804,MATCH($C1158,Bolalar!$I$5:$I$1804,0))),""))</f>
        <v/>
      </c>
      <c r="E1158" s="15" t="str">
        <f aca="false">IF($C1158="","",IFERROR(IF(INDEX(Bolalar!$C$5:$C$1804,MATCH($C1158,Bolalar!$I$5:$I$1804,0))="","",INDEX(Bolalar!$C$5:$C$1804,MATCH($C1158,Bolalar!$I$5:$I$1804,0))),""))</f>
        <v/>
      </c>
      <c r="F1158" s="24"/>
      <c r="G1158" s="14" t="str">
        <f aca="false">IF(OR($E1158="",$B1158=""),"",INT(($B1158-$E1158)/365.25))</f>
        <v/>
      </c>
      <c r="H1158" s="14" t="str">
        <f aca="false">IF($G1158="","",IF($G1158&lt;=5,"Ha","Yo'q"))</f>
        <v/>
      </c>
      <c r="I1158" s="12"/>
      <c r="J1158" s="12"/>
      <c r="K1158" s="28" t="n">
        <f aca="false">IF(AND($C1158&lt;&gt;"",$H1158="Ha",$B1158&gt;=Boshqaruv!$C$9,$B1158&lt;=Boshqaruv!$C$10),IF(COUNTIFS($C$4:$C1157,$C1158,$H$4:$H1157,"Ha",$B$4:$B1157,"&gt;="&amp;Boshqaruv!$C$9,$B$4:$B1157,"&lt;="&amp;Boshqaruv!$C$10)=0,1,0),0)</f>
        <v>0</v>
      </c>
    </row>
    <row r="1159" customFormat="false" ht="15" hidden="false" customHeight="false" outlineLevel="0" collapsed="false">
      <c r="A1159" s="8" t="n">
        <v>1155</v>
      </c>
      <c r="B1159" s="13"/>
      <c r="C1159" s="25"/>
      <c r="D1159" s="26" t="str">
        <f aca="false">IF($C1159="","",IFERROR(IF(INDEX(Bolalar!$B$5:$B$1804,MATCH($C1159,Bolalar!$I$5:$I$1804,0))="","",INDEX(Bolalar!$B$5:$B$1804,MATCH($C1159,Bolalar!$I$5:$I$1804,0))),""))</f>
        <v/>
      </c>
      <c r="E1159" s="15" t="str">
        <f aca="false">IF($C1159="","",IFERROR(IF(INDEX(Bolalar!$C$5:$C$1804,MATCH($C1159,Bolalar!$I$5:$I$1804,0))="","",INDEX(Bolalar!$C$5:$C$1804,MATCH($C1159,Bolalar!$I$5:$I$1804,0))),""))</f>
        <v/>
      </c>
      <c r="F1159" s="24"/>
      <c r="G1159" s="14" t="str">
        <f aca="false">IF(OR($E1159="",$B1159=""),"",INT(($B1159-$E1159)/365.25))</f>
        <v/>
      </c>
      <c r="H1159" s="14" t="str">
        <f aca="false">IF($G1159="","",IF($G1159&lt;=5,"Ha","Yo'q"))</f>
        <v/>
      </c>
      <c r="I1159" s="12"/>
      <c r="J1159" s="12"/>
      <c r="K1159" s="28" t="n">
        <f aca="false">IF(AND($C1159&lt;&gt;"",$H1159="Ha",$B1159&gt;=Boshqaruv!$C$9,$B1159&lt;=Boshqaruv!$C$10),IF(COUNTIFS($C$4:$C1158,$C1159,$H$4:$H1158,"Ha",$B$4:$B1158,"&gt;="&amp;Boshqaruv!$C$9,$B$4:$B1158,"&lt;="&amp;Boshqaruv!$C$10)=0,1,0),0)</f>
        <v>0</v>
      </c>
    </row>
    <row r="1160" customFormat="false" ht="15" hidden="false" customHeight="false" outlineLevel="0" collapsed="false">
      <c r="A1160" s="8" t="n">
        <v>1156</v>
      </c>
      <c r="B1160" s="13"/>
      <c r="C1160" s="25"/>
      <c r="D1160" s="26" t="str">
        <f aca="false">IF($C1160="","",IFERROR(IF(INDEX(Bolalar!$B$5:$B$1804,MATCH($C1160,Bolalar!$I$5:$I$1804,0))="","",INDEX(Bolalar!$B$5:$B$1804,MATCH($C1160,Bolalar!$I$5:$I$1804,0))),""))</f>
        <v/>
      </c>
      <c r="E1160" s="15" t="str">
        <f aca="false">IF($C1160="","",IFERROR(IF(INDEX(Bolalar!$C$5:$C$1804,MATCH($C1160,Bolalar!$I$5:$I$1804,0))="","",INDEX(Bolalar!$C$5:$C$1804,MATCH($C1160,Bolalar!$I$5:$I$1804,0))),""))</f>
        <v/>
      </c>
      <c r="F1160" s="24"/>
      <c r="G1160" s="14" t="str">
        <f aca="false">IF(OR($E1160="",$B1160=""),"",INT(($B1160-$E1160)/365.25))</f>
        <v/>
      </c>
      <c r="H1160" s="14" t="str">
        <f aca="false">IF($G1160="","",IF($G1160&lt;=5,"Ha","Yo'q"))</f>
        <v/>
      </c>
      <c r="I1160" s="12"/>
      <c r="J1160" s="12"/>
      <c r="K1160" s="28" t="n">
        <f aca="false">IF(AND($C1160&lt;&gt;"",$H1160="Ha",$B1160&gt;=Boshqaruv!$C$9,$B1160&lt;=Boshqaruv!$C$10),IF(COUNTIFS($C$4:$C1159,$C1160,$H$4:$H1159,"Ha",$B$4:$B1159,"&gt;="&amp;Boshqaruv!$C$9,$B$4:$B1159,"&lt;="&amp;Boshqaruv!$C$10)=0,1,0),0)</f>
        <v>0</v>
      </c>
    </row>
    <row r="1161" customFormat="false" ht="15" hidden="false" customHeight="false" outlineLevel="0" collapsed="false">
      <c r="A1161" s="8" t="n">
        <v>1157</v>
      </c>
      <c r="B1161" s="13"/>
      <c r="C1161" s="25"/>
      <c r="D1161" s="26" t="str">
        <f aca="false">IF($C1161="","",IFERROR(IF(INDEX(Bolalar!$B$5:$B$1804,MATCH($C1161,Bolalar!$I$5:$I$1804,0))="","",INDEX(Bolalar!$B$5:$B$1804,MATCH($C1161,Bolalar!$I$5:$I$1804,0))),""))</f>
        <v/>
      </c>
      <c r="E1161" s="15" t="str">
        <f aca="false">IF($C1161="","",IFERROR(IF(INDEX(Bolalar!$C$5:$C$1804,MATCH($C1161,Bolalar!$I$5:$I$1804,0))="","",INDEX(Bolalar!$C$5:$C$1804,MATCH($C1161,Bolalar!$I$5:$I$1804,0))),""))</f>
        <v/>
      </c>
      <c r="F1161" s="24"/>
      <c r="G1161" s="14" t="str">
        <f aca="false">IF(OR($E1161="",$B1161=""),"",INT(($B1161-$E1161)/365.25))</f>
        <v/>
      </c>
      <c r="H1161" s="14" t="str">
        <f aca="false">IF($G1161="","",IF($G1161&lt;=5,"Ha","Yo'q"))</f>
        <v/>
      </c>
      <c r="I1161" s="12"/>
      <c r="J1161" s="12"/>
      <c r="K1161" s="28" t="n">
        <f aca="false">IF(AND($C1161&lt;&gt;"",$H1161="Ha",$B1161&gt;=Boshqaruv!$C$9,$B1161&lt;=Boshqaruv!$C$10),IF(COUNTIFS($C$4:$C1160,$C1161,$H$4:$H1160,"Ha",$B$4:$B1160,"&gt;="&amp;Boshqaruv!$C$9,$B$4:$B1160,"&lt;="&amp;Boshqaruv!$C$10)=0,1,0),0)</f>
        <v>0</v>
      </c>
    </row>
    <row r="1162" customFormat="false" ht="15" hidden="false" customHeight="false" outlineLevel="0" collapsed="false">
      <c r="A1162" s="8" t="n">
        <v>1158</v>
      </c>
      <c r="B1162" s="13"/>
      <c r="C1162" s="25"/>
      <c r="D1162" s="26" t="str">
        <f aca="false">IF($C1162="","",IFERROR(IF(INDEX(Bolalar!$B$5:$B$1804,MATCH($C1162,Bolalar!$I$5:$I$1804,0))="","",INDEX(Bolalar!$B$5:$B$1804,MATCH($C1162,Bolalar!$I$5:$I$1804,0))),""))</f>
        <v/>
      </c>
      <c r="E1162" s="15" t="str">
        <f aca="false">IF($C1162="","",IFERROR(IF(INDEX(Bolalar!$C$5:$C$1804,MATCH($C1162,Bolalar!$I$5:$I$1804,0))="","",INDEX(Bolalar!$C$5:$C$1804,MATCH($C1162,Bolalar!$I$5:$I$1804,0))),""))</f>
        <v/>
      </c>
      <c r="F1162" s="24"/>
      <c r="G1162" s="14" t="str">
        <f aca="false">IF(OR($E1162="",$B1162=""),"",INT(($B1162-$E1162)/365.25))</f>
        <v/>
      </c>
      <c r="H1162" s="14" t="str">
        <f aca="false">IF($G1162="","",IF($G1162&lt;=5,"Ha","Yo'q"))</f>
        <v/>
      </c>
      <c r="I1162" s="12"/>
      <c r="J1162" s="12"/>
      <c r="K1162" s="28" t="n">
        <f aca="false">IF(AND($C1162&lt;&gt;"",$H1162="Ha",$B1162&gt;=Boshqaruv!$C$9,$B1162&lt;=Boshqaruv!$C$10),IF(COUNTIFS($C$4:$C1161,$C1162,$H$4:$H1161,"Ha",$B$4:$B1161,"&gt;="&amp;Boshqaruv!$C$9,$B$4:$B1161,"&lt;="&amp;Boshqaruv!$C$10)=0,1,0),0)</f>
        <v>0</v>
      </c>
    </row>
    <row r="1163" customFormat="false" ht="15" hidden="false" customHeight="false" outlineLevel="0" collapsed="false">
      <c r="A1163" s="8" t="n">
        <v>1159</v>
      </c>
      <c r="B1163" s="13"/>
      <c r="C1163" s="25"/>
      <c r="D1163" s="26" t="str">
        <f aca="false">IF($C1163="","",IFERROR(IF(INDEX(Bolalar!$B$5:$B$1804,MATCH($C1163,Bolalar!$I$5:$I$1804,0))="","",INDEX(Bolalar!$B$5:$B$1804,MATCH($C1163,Bolalar!$I$5:$I$1804,0))),""))</f>
        <v/>
      </c>
      <c r="E1163" s="15" t="str">
        <f aca="false">IF($C1163="","",IFERROR(IF(INDEX(Bolalar!$C$5:$C$1804,MATCH($C1163,Bolalar!$I$5:$I$1804,0))="","",INDEX(Bolalar!$C$5:$C$1804,MATCH($C1163,Bolalar!$I$5:$I$1804,0))),""))</f>
        <v/>
      </c>
      <c r="F1163" s="24"/>
      <c r="G1163" s="14" t="str">
        <f aca="false">IF(OR($E1163="",$B1163=""),"",INT(($B1163-$E1163)/365.25))</f>
        <v/>
      </c>
      <c r="H1163" s="14" t="str">
        <f aca="false">IF($G1163="","",IF($G1163&lt;=5,"Ha","Yo'q"))</f>
        <v/>
      </c>
      <c r="I1163" s="12"/>
      <c r="J1163" s="12"/>
      <c r="K1163" s="28" t="n">
        <f aca="false">IF(AND($C1163&lt;&gt;"",$H1163="Ha",$B1163&gt;=Boshqaruv!$C$9,$B1163&lt;=Boshqaruv!$C$10),IF(COUNTIFS($C$4:$C1162,$C1163,$H$4:$H1162,"Ha",$B$4:$B1162,"&gt;="&amp;Boshqaruv!$C$9,$B$4:$B1162,"&lt;="&amp;Boshqaruv!$C$10)=0,1,0),0)</f>
        <v>0</v>
      </c>
    </row>
    <row r="1164" customFormat="false" ht="15" hidden="false" customHeight="false" outlineLevel="0" collapsed="false">
      <c r="A1164" s="8" t="n">
        <v>1160</v>
      </c>
      <c r="B1164" s="13"/>
      <c r="C1164" s="25"/>
      <c r="D1164" s="26" t="str">
        <f aca="false">IF($C1164="","",IFERROR(IF(INDEX(Bolalar!$B$5:$B$1804,MATCH($C1164,Bolalar!$I$5:$I$1804,0))="","",INDEX(Bolalar!$B$5:$B$1804,MATCH($C1164,Bolalar!$I$5:$I$1804,0))),""))</f>
        <v/>
      </c>
      <c r="E1164" s="15" t="str">
        <f aca="false">IF($C1164="","",IFERROR(IF(INDEX(Bolalar!$C$5:$C$1804,MATCH($C1164,Bolalar!$I$5:$I$1804,0))="","",INDEX(Bolalar!$C$5:$C$1804,MATCH($C1164,Bolalar!$I$5:$I$1804,0))),""))</f>
        <v/>
      </c>
      <c r="F1164" s="24"/>
      <c r="G1164" s="14" t="str">
        <f aca="false">IF(OR($E1164="",$B1164=""),"",INT(($B1164-$E1164)/365.25))</f>
        <v/>
      </c>
      <c r="H1164" s="14" t="str">
        <f aca="false">IF($G1164="","",IF($G1164&lt;=5,"Ha","Yo'q"))</f>
        <v/>
      </c>
      <c r="I1164" s="12"/>
      <c r="J1164" s="12"/>
      <c r="K1164" s="28" t="n">
        <f aca="false">IF(AND($C1164&lt;&gt;"",$H1164="Ha",$B1164&gt;=Boshqaruv!$C$9,$B1164&lt;=Boshqaruv!$C$10),IF(COUNTIFS($C$4:$C1163,$C1164,$H$4:$H1163,"Ha",$B$4:$B1163,"&gt;="&amp;Boshqaruv!$C$9,$B$4:$B1163,"&lt;="&amp;Boshqaruv!$C$10)=0,1,0),0)</f>
        <v>0</v>
      </c>
    </row>
    <row r="1165" customFormat="false" ht="15" hidden="false" customHeight="false" outlineLevel="0" collapsed="false">
      <c r="A1165" s="8" t="n">
        <v>1161</v>
      </c>
      <c r="B1165" s="13"/>
      <c r="C1165" s="25"/>
      <c r="D1165" s="26" t="str">
        <f aca="false">IF($C1165="","",IFERROR(IF(INDEX(Bolalar!$B$5:$B$1804,MATCH($C1165,Bolalar!$I$5:$I$1804,0))="","",INDEX(Bolalar!$B$5:$B$1804,MATCH($C1165,Bolalar!$I$5:$I$1804,0))),""))</f>
        <v/>
      </c>
      <c r="E1165" s="15" t="str">
        <f aca="false">IF($C1165="","",IFERROR(IF(INDEX(Bolalar!$C$5:$C$1804,MATCH($C1165,Bolalar!$I$5:$I$1804,0))="","",INDEX(Bolalar!$C$5:$C$1804,MATCH($C1165,Bolalar!$I$5:$I$1804,0))),""))</f>
        <v/>
      </c>
      <c r="F1165" s="24"/>
      <c r="G1165" s="14" t="str">
        <f aca="false">IF(OR($E1165="",$B1165=""),"",INT(($B1165-$E1165)/365.25))</f>
        <v/>
      </c>
      <c r="H1165" s="14" t="str">
        <f aca="false">IF($G1165="","",IF($G1165&lt;=5,"Ha","Yo'q"))</f>
        <v/>
      </c>
      <c r="I1165" s="12"/>
      <c r="J1165" s="12"/>
      <c r="K1165" s="28" t="n">
        <f aca="false">IF(AND($C1165&lt;&gt;"",$H1165="Ha",$B1165&gt;=Boshqaruv!$C$9,$B1165&lt;=Boshqaruv!$C$10),IF(COUNTIFS($C$4:$C1164,$C1165,$H$4:$H1164,"Ha",$B$4:$B1164,"&gt;="&amp;Boshqaruv!$C$9,$B$4:$B1164,"&lt;="&amp;Boshqaruv!$C$10)=0,1,0),0)</f>
        <v>0</v>
      </c>
    </row>
    <row r="1166" customFormat="false" ht="15" hidden="false" customHeight="false" outlineLevel="0" collapsed="false">
      <c r="A1166" s="8" t="n">
        <v>1162</v>
      </c>
      <c r="B1166" s="13"/>
      <c r="C1166" s="25"/>
      <c r="D1166" s="26" t="str">
        <f aca="false">IF($C1166="","",IFERROR(IF(INDEX(Bolalar!$B$5:$B$1804,MATCH($C1166,Bolalar!$I$5:$I$1804,0))="","",INDEX(Bolalar!$B$5:$B$1804,MATCH($C1166,Bolalar!$I$5:$I$1804,0))),""))</f>
        <v/>
      </c>
      <c r="E1166" s="15" t="str">
        <f aca="false">IF($C1166="","",IFERROR(IF(INDEX(Bolalar!$C$5:$C$1804,MATCH($C1166,Bolalar!$I$5:$I$1804,0))="","",INDEX(Bolalar!$C$5:$C$1804,MATCH($C1166,Bolalar!$I$5:$I$1804,0))),""))</f>
        <v/>
      </c>
      <c r="F1166" s="24"/>
      <c r="G1166" s="14" t="str">
        <f aca="false">IF(OR($E1166="",$B1166=""),"",INT(($B1166-$E1166)/365.25))</f>
        <v/>
      </c>
      <c r="H1166" s="14" t="str">
        <f aca="false">IF($G1166="","",IF($G1166&lt;=5,"Ha","Yo'q"))</f>
        <v/>
      </c>
      <c r="I1166" s="12"/>
      <c r="J1166" s="12"/>
      <c r="K1166" s="28" t="n">
        <f aca="false">IF(AND($C1166&lt;&gt;"",$H1166="Ha",$B1166&gt;=Boshqaruv!$C$9,$B1166&lt;=Boshqaruv!$C$10),IF(COUNTIFS($C$4:$C1165,$C1166,$H$4:$H1165,"Ha",$B$4:$B1165,"&gt;="&amp;Boshqaruv!$C$9,$B$4:$B1165,"&lt;="&amp;Boshqaruv!$C$10)=0,1,0),0)</f>
        <v>0</v>
      </c>
    </row>
    <row r="1167" customFormat="false" ht="15" hidden="false" customHeight="false" outlineLevel="0" collapsed="false">
      <c r="A1167" s="8" t="n">
        <v>1163</v>
      </c>
      <c r="B1167" s="13"/>
      <c r="C1167" s="25"/>
      <c r="D1167" s="26" t="str">
        <f aca="false">IF($C1167="","",IFERROR(IF(INDEX(Bolalar!$B$5:$B$1804,MATCH($C1167,Bolalar!$I$5:$I$1804,0))="","",INDEX(Bolalar!$B$5:$B$1804,MATCH($C1167,Bolalar!$I$5:$I$1804,0))),""))</f>
        <v/>
      </c>
      <c r="E1167" s="15" t="str">
        <f aca="false">IF($C1167="","",IFERROR(IF(INDEX(Bolalar!$C$5:$C$1804,MATCH($C1167,Bolalar!$I$5:$I$1804,0))="","",INDEX(Bolalar!$C$5:$C$1804,MATCH($C1167,Bolalar!$I$5:$I$1804,0))),""))</f>
        <v/>
      </c>
      <c r="F1167" s="24"/>
      <c r="G1167" s="14" t="str">
        <f aca="false">IF(OR($E1167="",$B1167=""),"",INT(($B1167-$E1167)/365.25))</f>
        <v/>
      </c>
      <c r="H1167" s="14" t="str">
        <f aca="false">IF($G1167="","",IF($G1167&lt;=5,"Ha","Yo'q"))</f>
        <v/>
      </c>
      <c r="I1167" s="12"/>
      <c r="J1167" s="12"/>
      <c r="K1167" s="28" t="n">
        <f aca="false">IF(AND($C1167&lt;&gt;"",$H1167="Ha",$B1167&gt;=Boshqaruv!$C$9,$B1167&lt;=Boshqaruv!$C$10),IF(COUNTIFS($C$4:$C1166,$C1167,$H$4:$H1166,"Ha",$B$4:$B1166,"&gt;="&amp;Boshqaruv!$C$9,$B$4:$B1166,"&lt;="&amp;Boshqaruv!$C$10)=0,1,0),0)</f>
        <v>0</v>
      </c>
    </row>
    <row r="1168" customFormat="false" ht="15" hidden="false" customHeight="false" outlineLevel="0" collapsed="false">
      <c r="A1168" s="8" t="n">
        <v>1164</v>
      </c>
      <c r="B1168" s="13"/>
      <c r="C1168" s="25"/>
      <c r="D1168" s="26" t="str">
        <f aca="false">IF($C1168="","",IFERROR(IF(INDEX(Bolalar!$B$5:$B$1804,MATCH($C1168,Bolalar!$I$5:$I$1804,0))="","",INDEX(Bolalar!$B$5:$B$1804,MATCH($C1168,Bolalar!$I$5:$I$1804,0))),""))</f>
        <v/>
      </c>
      <c r="E1168" s="15" t="str">
        <f aca="false">IF($C1168="","",IFERROR(IF(INDEX(Bolalar!$C$5:$C$1804,MATCH($C1168,Bolalar!$I$5:$I$1804,0))="","",INDEX(Bolalar!$C$5:$C$1804,MATCH($C1168,Bolalar!$I$5:$I$1804,0))),""))</f>
        <v/>
      </c>
      <c r="F1168" s="24"/>
      <c r="G1168" s="14" t="str">
        <f aca="false">IF(OR($E1168="",$B1168=""),"",INT(($B1168-$E1168)/365.25))</f>
        <v/>
      </c>
      <c r="H1168" s="14" t="str">
        <f aca="false">IF($G1168="","",IF($G1168&lt;=5,"Ha","Yo'q"))</f>
        <v/>
      </c>
      <c r="I1168" s="12"/>
      <c r="J1168" s="12"/>
      <c r="K1168" s="28" t="n">
        <f aca="false">IF(AND($C1168&lt;&gt;"",$H1168="Ha",$B1168&gt;=Boshqaruv!$C$9,$B1168&lt;=Boshqaruv!$C$10),IF(COUNTIFS($C$4:$C1167,$C1168,$H$4:$H1167,"Ha",$B$4:$B1167,"&gt;="&amp;Boshqaruv!$C$9,$B$4:$B1167,"&lt;="&amp;Boshqaruv!$C$10)=0,1,0),0)</f>
        <v>0</v>
      </c>
    </row>
    <row r="1169" customFormat="false" ht="15" hidden="false" customHeight="false" outlineLevel="0" collapsed="false">
      <c r="A1169" s="8" t="n">
        <v>1165</v>
      </c>
      <c r="B1169" s="13"/>
      <c r="C1169" s="25"/>
      <c r="D1169" s="26" t="str">
        <f aca="false">IF($C1169="","",IFERROR(IF(INDEX(Bolalar!$B$5:$B$1804,MATCH($C1169,Bolalar!$I$5:$I$1804,0))="","",INDEX(Bolalar!$B$5:$B$1804,MATCH($C1169,Bolalar!$I$5:$I$1804,0))),""))</f>
        <v/>
      </c>
      <c r="E1169" s="15" t="str">
        <f aca="false">IF($C1169="","",IFERROR(IF(INDEX(Bolalar!$C$5:$C$1804,MATCH($C1169,Bolalar!$I$5:$I$1804,0))="","",INDEX(Bolalar!$C$5:$C$1804,MATCH($C1169,Bolalar!$I$5:$I$1804,0))),""))</f>
        <v/>
      </c>
      <c r="F1169" s="24"/>
      <c r="G1169" s="14" t="str">
        <f aca="false">IF(OR($E1169="",$B1169=""),"",INT(($B1169-$E1169)/365.25))</f>
        <v/>
      </c>
      <c r="H1169" s="14" t="str">
        <f aca="false">IF($G1169="","",IF($G1169&lt;=5,"Ha","Yo'q"))</f>
        <v/>
      </c>
      <c r="I1169" s="12"/>
      <c r="J1169" s="12"/>
      <c r="K1169" s="28" t="n">
        <f aca="false">IF(AND($C1169&lt;&gt;"",$H1169="Ha",$B1169&gt;=Boshqaruv!$C$9,$B1169&lt;=Boshqaruv!$C$10),IF(COUNTIFS($C$4:$C1168,$C1169,$H$4:$H1168,"Ha",$B$4:$B1168,"&gt;="&amp;Boshqaruv!$C$9,$B$4:$B1168,"&lt;="&amp;Boshqaruv!$C$10)=0,1,0),0)</f>
        <v>0</v>
      </c>
    </row>
    <row r="1170" customFormat="false" ht="15" hidden="false" customHeight="false" outlineLevel="0" collapsed="false">
      <c r="A1170" s="8" t="n">
        <v>1166</v>
      </c>
      <c r="B1170" s="13"/>
      <c r="C1170" s="25"/>
      <c r="D1170" s="26" t="str">
        <f aca="false">IF($C1170="","",IFERROR(IF(INDEX(Bolalar!$B$5:$B$1804,MATCH($C1170,Bolalar!$I$5:$I$1804,0))="","",INDEX(Bolalar!$B$5:$B$1804,MATCH($C1170,Bolalar!$I$5:$I$1804,0))),""))</f>
        <v/>
      </c>
      <c r="E1170" s="15" t="str">
        <f aca="false">IF($C1170="","",IFERROR(IF(INDEX(Bolalar!$C$5:$C$1804,MATCH($C1170,Bolalar!$I$5:$I$1804,0))="","",INDEX(Bolalar!$C$5:$C$1804,MATCH($C1170,Bolalar!$I$5:$I$1804,0))),""))</f>
        <v/>
      </c>
      <c r="F1170" s="24"/>
      <c r="G1170" s="14" t="str">
        <f aca="false">IF(OR($E1170="",$B1170=""),"",INT(($B1170-$E1170)/365.25))</f>
        <v/>
      </c>
      <c r="H1170" s="14" t="str">
        <f aca="false">IF($G1170="","",IF($G1170&lt;=5,"Ha","Yo'q"))</f>
        <v/>
      </c>
      <c r="I1170" s="12"/>
      <c r="J1170" s="12"/>
      <c r="K1170" s="28" t="n">
        <f aca="false">IF(AND($C1170&lt;&gt;"",$H1170="Ha",$B1170&gt;=Boshqaruv!$C$9,$B1170&lt;=Boshqaruv!$C$10),IF(COUNTIFS($C$4:$C1169,$C1170,$H$4:$H1169,"Ha",$B$4:$B1169,"&gt;="&amp;Boshqaruv!$C$9,$B$4:$B1169,"&lt;="&amp;Boshqaruv!$C$10)=0,1,0),0)</f>
        <v>0</v>
      </c>
    </row>
    <row r="1171" customFormat="false" ht="15" hidden="false" customHeight="false" outlineLevel="0" collapsed="false">
      <c r="A1171" s="8" t="n">
        <v>1167</v>
      </c>
      <c r="B1171" s="13"/>
      <c r="C1171" s="25"/>
      <c r="D1171" s="26" t="str">
        <f aca="false">IF($C1171="","",IFERROR(IF(INDEX(Bolalar!$B$5:$B$1804,MATCH($C1171,Bolalar!$I$5:$I$1804,0))="","",INDEX(Bolalar!$B$5:$B$1804,MATCH($C1171,Bolalar!$I$5:$I$1804,0))),""))</f>
        <v/>
      </c>
      <c r="E1171" s="15" t="str">
        <f aca="false">IF($C1171="","",IFERROR(IF(INDEX(Bolalar!$C$5:$C$1804,MATCH($C1171,Bolalar!$I$5:$I$1804,0))="","",INDEX(Bolalar!$C$5:$C$1804,MATCH($C1171,Bolalar!$I$5:$I$1804,0))),""))</f>
        <v/>
      </c>
      <c r="F1171" s="24"/>
      <c r="G1171" s="14" t="str">
        <f aca="false">IF(OR($E1171="",$B1171=""),"",INT(($B1171-$E1171)/365.25))</f>
        <v/>
      </c>
      <c r="H1171" s="14" t="str">
        <f aca="false">IF($G1171="","",IF($G1171&lt;=5,"Ha","Yo'q"))</f>
        <v/>
      </c>
      <c r="I1171" s="12"/>
      <c r="J1171" s="12"/>
      <c r="K1171" s="28" t="n">
        <f aca="false">IF(AND($C1171&lt;&gt;"",$H1171="Ha",$B1171&gt;=Boshqaruv!$C$9,$B1171&lt;=Boshqaruv!$C$10),IF(COUNTIFS($C$4:$C1170,$C1171,$H$4:$H1170,"Ha",$B$4:$B1170,"&gt;="&amp;Boshqaruv!$C$9,$B$4:$B1170,"&lt;="&amp;Boshqaruv!$C$10)=0,1,0),0)</f>
        <v>0</v>
      </c>
    </row>
    <row r="1172" customFormat="false" ht="15" hidden="false" customHeight="false" outlineLevel="0" collapsed="false">
      <c r="A1172" s="8" t="n">
        <v>1168</v>
      </c>
      <c r="B1172" s="13"/>
      <c r="C1172" s="25"/>
      <c r="D1172" s="26" t="str">
        <f aca="false">IF($C1172="","",IFERROR(IF(INDEX(Bolalar!$B$5:$B$1804,MATCH($C1172,Bolalar!$I$5:$I$1804,0))="","",INDEX(Bolalar!$B$5:$B$1804,MATCH($C1172,Bolalar!$I$5:$I$1804,0))),""))</f>
        <v/>
      </c>
      <c r="E1172" s="15" t="str">
        <f aca="false">IF($C1172="","",IFERROR(IF(INDEX(Bolalar!$C$5:$C$1804,MATCH($C1172,Bolalar!$I$5:$I$1804,0))="","",INDEX(Bolalar!$C$5:$C$1804,MATCH($C1172,Bolalar!$I$5:$I$1804,0))),""))</f>
        <v/>
      </c>
      <c r="F1172" s="24"/>
      <c r="G1172" s="14" t="str">
        <f aca="false">IF(OR($E1172="",$B1172=""),"",INT(($B1172-$E1172)/365.25))</f>
        <v/>
      </c>
      <c r="H1172" s="14" t="str">
        <f aca="false">IF($G1172="","",IF($G1172&lt;=5,"Ha","Yo'q"))</f>
        <v/>
      </c>
      <c r="I1172" s="12"/>
      <c r="J1172" s="12"/>
      <c r="K1172" s="28" t="n">
        <f aca="false">IF(AND($C1172&lt;&gt;"",$H1172="Ha",$B1172&gt;=Boshqaruv!$C$9,$B1172&lt;=Boshqaruv!$C$10),IF(COUNTIFS($C$4:$C1171,$C1172,$H$4:$H1171,"Ha",$B$4:$B1171,"&gt;="&amp;Boshqaruv!$C$9,$B$4:$B1171,"&lt;="&amp;Boshqaruv!$C$10)=0,1,0),0)</f>
        <v>0</v>
      </c>
    </row>
    <row r="1173" customFormat="false" ht="15" hidden="false" customHeight="false" outlineLevel="0" collapsed="false">
      <c r="A1173" s="8" t="n">
        <v>1169</v>
      </c>
      <c r="B1173" s="13"/>
      <c r="C1173" s="25"/>
      <c r="D1173" s="26" t="str">
        <f aca="false">IF($C1173="","",IFERROR(IF(INDEX(Bolalar!$B$5:$B$1804,MATCH($C1173,Bolalar!$I$5:$I$1804,0))="","",INDEX(Bolalar!$B$5:$B$1804,MATCH($C1173,Bolalar!$I$5:$I$1804,0))),""))</f>
        <v/>
      </c>
      <c r="E1173" s="15" t="str">
        <f aca="false">IF($C1173="","",IFERROR(IF(INDEX(Bolalar!$C$5:$C$1804,MATCH($C1173,Bolalar!$I$5:$I$1804,0))="","",INDEX(Bolalar!$C$5:$C$1804,MATCH($C1173,Bolalar!$I$5:$I$1804,0))),""))</f>
        <v/>
      </c>
      <c r="F1173" s="24"/>
      <c r="G1173" s="14" t="str">
        <f aca="false">IF(OR($E1173="",$B1173=""),"",INT(($B1173-$E1173)/365.25))</f>
        <v/>
      </c>
      <c r="H1173" s="14" t="str">
        <f aca="false">IF($G1173="","",IF($G1173&lt;=5,"Ha","Yo'q"))</f>
        <v/>
      </c>
      <c r="I1173" s="12"/>
      <c r="J1173" s="12"/>
      <c r="K1173" s="28" t="n">
        <f aca="false">IF(AND($C1173&lt;&gt;"",$H1173="Ha",$B1173&gt;=Boshqaruv!$C$9,$B1173&lt;=Boshqaruv!$C$10),IF(COUNTIFS($C$4:$C1172,$C1173,$H$4:$H1172,"Ha",$B$4:$B1172,"&gt;="&amp;Boshqaruv!$C$9,$B$4:$B1172,"&lt;="&amp;Boshqaruv!$C$10)=0,1,0),0)</f>
        <v>0</v>
      </c>
    </row>
    <row r="1174" customFormat="false" ht="15" hidden="false" customHeight="false" outlineLevel="0" collapsed="false">
      <c r="A1174" s="8" t="n">
        <v>1170</v>
      </c>
      <c r="B1174" s="13"/>
      <c r="C1174" s="25"/>
      <c r="D1174" s="26" t="str">
        <f aca="false">IF($C1174="","",IFERROR(IF(INDEX(Bolalar!$B$5:$B$1804,MATCH($C1174,Bolalar!$I$5:$I$1804,0))="","",INDEX(Bolalar!$B$5:$B$1804,MATCH($C1174,Bolalar!$I$5:$I$1804,0))),""))</f>
        <v/>
      </c>
      <c r="E1174" s="15" t="str">
        <f aca="false">IF($C1174="","",IFERROR(IF(INDEX(Bolalar!$C$5:$C$1804,MATCH($C1174,Bolalar!$I$5:$I$1804,0))="","",INDEX(Bolalar!$C$5:$C$1804,MATCH($C1174,Bolalar!$I$5:$I$1804,0))),""))</f>
        <v/>
      </c>
      <c r="F1174" s="24"/>
      <c r="G1174" s="14" t="str">
        <f aca="false">IF(OR($E1174="",$B1174=""),"",INT(($B1174-$E1174)/365.25))</f>
        <v/>
      </c>
      <c r="H1174" s="14" t="str">
        <f aca="false">IF($G1174="","",IF($G1174&lt;=5,"Ha","Yo'q"))</f>
        <v/>
      </c>
      <c r="I1174" s="12"/>
      <c r="J1174" s="12"/>
      <c r="K1174" s="28" t="n">
        <f aca="false">IF(AND($C1174&lt;&gt;"",$H1174="Ha",$B1174&gt;=Boshqaruv!$C$9,$B1174&lt;=Boshqaruv!$C$10),IF(COUNTIFS($C$4:$C1173,$C1174,$H$4:$H1173,"Ha",$B$4:$B1173,"&gt;="&amp;Boshqaruv!$C$9,$B$4:$B1173,"&lt;="&amp;Boshqaruv!$C$10)=0,1,0),0)</f>
        <v>0</v>
      </c>
    </row>
    <row r="1175" customFormat="false" ht="15" hidden="false" customHeight="false" outlineLevel="0" collapsed="false">
      <c r="A1175" s="8" t="n">
        <v>1171</v>
      </c>
      <c r="B1175" s="13"/>
      <c r="C1175" s="25"/>
      <c r="D1175" s="26" t="str">
        <f aca="false">IF($C1175="","",IFERROR(IF(INDEX(Bolalar!$B$5:$B$1804,MATCH($C1175,Bolalar!$I$5:$I$1804,0))="","",INDEX(Bolalar!$B$5:$B$1804,MATCH($C1175,Bolalar!$I$5:$I$1804,0))),""))</f>
        <v/>
      </c>
      <c r="E1175" s="15" t="str">
        <f aca="false">IF($C1175="","",IFERROR(IF(INDEX(Bolalar!$C$5:$C$1804,MATCH($C1175,Bolalar!$I$5:$I$1804,0))="","",INDEX(Bolalar!$C$5:$C$1804,MATCH($C1175,Bolalar!$I$5:$I$1804,0))),""))</f>
        <v/>
      </c>
      <c r="F1175" s="24"/>
      <c r="G1175" s="14" t="str">
        <f aca="false">IF(OR($E1175="",$B1175=""),"",INT(($B1175-$E1175)/365.25))</f>
        <v/>
      </c>
      <c r="H1175" s="14" t="str">
        <f aca="false">IF($G1175="","",IF($G1175&lt;=5,"Ha","Yo'q"))</f>
        <v/>
      </c>
      <c r="I1175" s="12"/>
      <c r="J1175" s="12"/>
      <c r="K1175" s="28" t="n">
        <f aca="false">IF(AND($C1175&lt;&gt;"",$H1175="Ha",$B1175&gt;=Boshqaruv!$C$9,$B1175&lt;=Boshqaruv!$C$10),IF(COUNTIFS($C$4:$C1174,$C1175,$H$4:$H1174,"Ha",$B$4:$B1174,"&gt;="&amp;Boshqaruv!$C$9,$B$4:$B1174,"&lt;="&amp;Boshqaruv!$C$10)=0,1,0),0)</f>
        <v>0</v>
      </c>
    </row>
    <row r="1176" customFormat="false" ht="15" hidden="false" customHeight="false" outlineLevel="0" collapsed="false">
      <c r="A1176" s="8" t="n">
        <v>1172</v>
      </c>
      <c r="B1176" s="13"/>
      <c r="C1176" s="25"/>
      <c r="D1176" s="26" t="str">
        <f aca="false">IF($C1176="","",IFERROR(IF(INDEX(Bolalar!$B$5:$B$1804,MATCH($C1176,Bolalar!$I$5:$I$1804,0))="","",INDEX(Bolalar!$B$5:$B$1804,MATCH($C1176,Bolalar!$I$5:$I$1804,0))),""))</f>
        <v/>
      </c>
      <c r="E1176" s="15" t="str">
        <f aca="false">IF($C1176="","",IFERROR(IF(INDEX(Bolalar!$C$5:$C$1804,MATCH($C1176,Bolalar!$I$5:$I$1804,0))="","",INDEX(Bolalar!$C$5:$C$1804,MATCH($C1176,Bolalar!$I$5:$I$1804,0))),""))</f>
        <v/>
      </c>
      <c r="F1176" s="24"/>
      <c r="G1176" s="14" t="str">
        <f aca="false">IF(OR($E1176="",$B1176=""),"",INT(($B1176-$E1176)/365.25))</f>
        <v/>
      </c>
      <c r="H1176" s="14" t="str">
        <f aca="false">IF($G1176="","",IF($G1176&lt;=5,"Ha","Yo'q"))</f>
        <v/>
      </c>
      <c r="I1176" s="12"/>
      <c r="J1176" s="12"/>
      <c r="K1176" s="28" t="n">
        <f aca="false">IF(AND($C1176&lt;&gt;"",$H1176="Ha",$B1176&gt;=Boshqaruv!$C$9,$B1176&lt;=Boshqaruv!$C$10),IF(COUNTIFS($C$4:$C1175,$C1176,$H$4:$H1175,"Ha",$B$4:$B1175,"&gt;="&amp;Boshqaruv!$C$9,$B$4:$B1175,"&lt;="&amp;Boshqaruv!$C$10)=0,1,0),0)</f>
        <v>0</v>
      </c>
    </row>
    <row r="1177" customFormat="false" ht="15" hidden="false" customHeight="false" outlineLevel="0" collapsed="false">
      <c r="A1177" s="8" t="n">
        <v>1173</v>
      </c>
      <c r="B1177" s="13"/>
      <c r="C1177" s="25"/>
      <c r="D1177" s="26" t="str">
        <f aca="false">IF($C1177="","",IFERROR(IF(INDEX(Bolalar!$B$5:$B$1804,MATCH($C1177,Bolalar!$I$5:$I$1804,0))="","",INDEX(Bolalar!$B$5:$B$1804,MATCH($C1177,Bolalar!$I$5:$I$1804,0))),""))</f>
        <v/>
      </c>
      <c r="E1177" s="15" t="str">
        <f aca="false">IF($C1177="","",IFERROR(IF(INDEX(Bolalar!$C$5:$C$1804,MATCH($C1177,Bolalar!$I$5:$I$1804,0))="","",INDEX(Bolalar!$C$5:$C$1804,MATCH($C1177,Bolalar!$I$5:$I$1804,0))),""))</f>
        <v/>
      </c>
      <c r="F1177" s="24"/>
      <c r="G1177" s="14" t="str">
        <f aca="false">IF(OR($E1177="",$B1177=""),"",INT(($B1177-$E1177)/365.25))</f>
        <v/>
      </c>
      <c r="H1177" s="14" t="str">
        <f aca="false">IF($G1177="","",IF($G1177&lt;=5,"Ha","Yo'q"))</f>
        <v/>
      </c>
      <c r="I1177" s="12"/>
      <c r="J1177" s="12"/>
      <c r="K1177" s="28" t="n">
        <f aca="false">IF(AND($C1177&lt;&gt;"",$H1177="Ha",$B1177&gt;=Boshqaruv!$C$9,$B1177&lt;=Boshqaruv!$C$10),IF(COUNTIFS($C$4:$C1176,$C1177,$H$4:$H1176,"Ha",$B$4:$B1176,"&gt;="&amp;Boshqaruv!$C$9,$B$4:$B1176,"&lt;="&amp;Boshqaruv!$C$10)=0,1,0),0)</f>
        <v>0</v>
      </c>
    </row>
    <row r="1178" customFormat="false" ht="15" hidden="false" customHeight="false" outlineLevel="0" collapsed="false">
      <c r="A1178" s="8" t="n">
        <v>1174</v>
      </c>
      <c r="B1178" s="13"/>
      <c r="C1178" s="25"/>
      <c r="D1178" s="26" t="str">
        <f aca="false">IF($C1178="","",IFERROR(IF(INDEX(Bolalar!$B$5:$B$1804,MATCH($C1178,Bolalar!$I$5:$I$1804,0))="","",INDEX(Bolalar!$B$5:$B$1804,MATCH($C1178,Bolalar!$I$5:$I$1804,0))),""))</f>
        <v/>
      </c>
      <c r="E1178" s="15" t="str">
        <f aca="false">IF($C1178="","",IFERROR(IF(INDEX(Bolalar!$C$5:$C$1804,MATCH($C1178,Bolalar!$I$5:$I$1804,0))="","",INDEX(Bolalar!$C$5:$C$1804,MATCH($C1178,Bolalar!$I$5:$I$1804,0))),""))</f>
        <v/>
      </c>
      <c r="F1178" s="24"/>
      <c r="G1178" s="14" t="str">
        <f aca="false">IF(OR($E1178="",$B1178=""),"",INT(($B1178-$E1178)/365.25))</f>
        <v/>
      </c>
      <c r="H1178" s="14" t="str">
        <f aca="false">IF($G1178="","",IF($G1178&lt;=5,"Ha","Yo'q"))</f>
        <v/>
      </c>
      <c r="I1178" s="12"/>
      <c r="J1178" s="12"/>
      <c r="K1178" s="28" t="n">
        <f aca="false">IF(AND($C1178&lt;&gt;"",$H1178="Ha",$B1178&gt;=Boshqaruv!$C$9,$B1178&lt;=Boshqaruv!$C$10),IF(COUNTIFS($C$4:$C1177,$C1178,$H$4:$H1177,"Ha",$B$4:$B1177,"&gt;="&amp;Boshqaruv!$C$9,$B$4:$B1177,"&lt;="&amp;Boshqaruv!$C$10)=0,1,0),0)</f>
        <v>0</v>
      </c>
    </row>
    <row r="1179" customFormat="false" ht="15" hidden="false" customHeight="false" outlineLevel="0" collapsed="false">
      <c r="A1179" s="8" t="n">
        <v>1175</v>
      </c>
      <c r="B1179" s="13"/>
      <c r="C1179" s="25"/>
      <c r="D1179" s="26" t="str">
        <f aca="false">IF($C1179="","",IFERROR(IF(INDEX(Bolalar!$B$5:$B$1804,MATCH($C1179,Bolalar!$I$5:$I$1804,0))="","",INDEX(Bolalar!$B$5:$B$1804,MATCH($C1179,Bolalar!$I$5:$I$1804,0))),""))</f>
        <v/>
      </c>
      <c r="E1179" s="15" t="str">
        <f aca="false">IF($C1179="","",IFERROR(IF(INDEX(Bolalar!$C$5:$C$1804,MATCH($C1179,Bolalar!$I$5:$I$1804,0))="","",INDEX(Bolalar!$C$5:$C$1804,MATCH($C1179,Bolalar!$I$5:$I$1804,0))),""))</f>
        <v/>
      </c>
      <c r="F1179" s="24"/>
      <c r="G1179" s="14" t="str">
        <f aca="false">IF(OR($E1179="",$B1179=""),"",INT(($B1179-$E1179)/365.25))</f>
        <v/>
      </c>
      <c r="H1179" s="14" t="str">
        <f aca="false">IF($G1179="","",IF($G1179&lt;=5,"Ha","Yo'q"))</f>
        <v/>
      </c>
      <c r="I1179" s="12"/>
      <c r="J1179" s="12"/>
      <c r="K1179" s="28" t="n">
        <f aca="false">IF(AND($C1179&lt;&gt;"",$H1179="Ha",$B1179&gt;=Boshqaruv!$C$9,$B1179&lt;=Boshqaruv!$C$10),IF(COUNTIFS($C$4:$C1178,$C1179,$H$4:$H1178,"Ha",$B$4:$B1178,"&gt;="&amp;Boshqaruv!$C$9,$B$4:$B1178,"&lt;="&amp;Boshqaruv!$C$10)=0,1,0),0)</f>
        <v>0</v>
      </c>
    </row>
    <row r="1180" customFormat="false" ht="15" hidden="false" customHeight="false" outlineLevel="0" collapsed="false">
      <c r="A1180" s="8" t="n">
        <v>1176</v>
      </c>
      <c r="B1180" s="13"/>
      <c r="C1180" s="25"/>
      <c r="D1180" s="26" t="str">
        <f aca="false">IF($C1180="","",IFERROR(IF(INDEX(Bolalar!$B$5:$B$1804,MATCH($C1180,Bolalar!$I$5:$I$1804,0))="","",INDEX(Bolalar!$B$5:$B$1804,MATCH($C1180,Bolalar!$I$5:$I$1804,0))),""))</f>
        <v/>
      </c>
      <c r="E1180" s="15" t="str">
        <f aca="false">IF($C1180="","",IFERROR(IF(INDEX(Bolalar!$C$5:$C$1804,MATCH($C1180,Bolalar!$I$5:$I$1804,0))="","",INDEX(Bolalar!$C$5:$C$1804,MATCH($C1180,Bolalar!$I$5:$I$1804,0))),""))</f>
        <v/>
      </c>
      <c r="F1180" s="24"/>
      <c r="G1180" s="14" t="str">
        <f aca="false">IF(OR($E1180="",$B1180=""),"",INT(($B1180-$E1180)/365.25))</f>
        <v/>
      </c>
      <c r="H1180" s="14" t="str">
        <f aca="false">IF($G1180="","",IF($G1180&lt;=5,"Ha","Yo'q"))</f>
        <v/>
      </c>
      <c r="I1180" s="12"/>
      <c r="J1180" s="12"/>
      <c r="K1180" s="28" t="n">
        <f aca="false">IF(AND($C1180&lt;&gt;"",$H1180="Ha",$B1180&gt;=Boshqaruv!$C$9,$B1180&lt;=Boshqaruv!$C$10),IF(COUNTIFS($C$4:$C1179,$C1180,$H$4:$H1179,"Ha",$B$4:$B1179,"&gt;="&amp;Boshqaruv!$C$9,$B$4:$B1179,"&lt;="&amp;Boshqaruv!$C$10)=0,1,0),0)</f>
        <v>0</v>
      </c>
    </row>
    <row r="1181" customFormat="false" ht="15" hidden="false" customHeight="false" outlineLevel="0" collapsed="false">
      <c r="A1181" s="8" t="n">
        <v>1177</v>
      </c>
      <c r="B1181" s="13"/>
      <c r="C1181" s="25"/>
      <c r="D1181" s="26" t="str">
        <f aca="false">IF($C1181="","",IFERROR(IF(INDEX(Bolalar!$B$5:$B$1804,MATCH($C1181,Bolalar!$I$5:$I$1804,0))="","",INDEX(Bolalar!$B$5:$B$1804,MATCH($C1181,Bolalar!$I$5:$I$1804,0))),""))</f>
        <v/>
      </c>
      <c r="E1181" s="15" t="str">
        <f aca="false">IF($C1181="","",IFERROR(IF(INDEX(Bolalar!$C$5:$C$1804,MATCH($C1181,Bolalar!$I$5:$I$1804,0))="","",INDEX(Bolalar!$C$5:$C$1804,MATCH($C1181,Bolalar!$I$5:$I$1804,0))),""))</f>
        <v/>
      </c>
      <c r="F1181" s="24"/>
      <c r="G1181" s="14" t="str">
        <f aca="false">IF(OR($E1181="",$B1181=""),"",INT(($B1181-$E1181)/365.25))</f>
        <v/>
      </c>
      <c r="H1181" s="14" t="str">
        <f aca="false">IF($G1181="","",IF($G1181&lt;=5,"Ha","Yo'q"))</f>
        <v/>
      </c>
      <c r="I1181" s="12"/>
      <c r="J1181" s="12"/>
      <c r="K1181" s="28" t="n">
        <f aca="false">IF(AND($C1181&lt;&gt;"",$H1181="Ha",$B1181&gt;=Boshqaruv!$C$9,$B1181&lt;=Boshqaruv!$C$10),IF(COUNTIFS($C$4:$C1180,$C1181,$H$4:$H1180,"Ha",$B$4:$B1180,"&gt;="&amp;Boshqaruv!$C$9,$B$4:$B1180,"&lt;="&amp;Boshqaruv!$C$10)=0,1,0),0)</f>
        <v>0</v>
      </c>
    </row>
    <row r="1182" customFormat="false" ht="15" hidden="false" customHeight="false" outlineLevel="0" collapsed="false">
      <c r="A1182" s="8" t="n">
        <v>1178</v>
      </c>
      <c r="B1182" s="13"/>
      <c r="C1182" s="25"/>
      <c r="D1182" s="26" t="str">
        <f aca="false">IF($C1182="","",IFERROR(IF(INDEX(Bolalar!$B$5:$B$1804,MATCH($C1182,Bolalar!$I$5:$I$1804,0))="","",INDEX(Bolalar!$B$5:$B$1804,MATCH($C1182,Bolalar!$I$5:$I$1804,0))),""))</f>
        <v/>
      </c>
      <c r="E1182" s="15" t="str">
        <f aca="false">IF($C1182="","",IFERROR(IF(INDEX(Bolalar!$C$5:$C$1804,MATCH($C1182,Bolalar!$I$5:$I$1804,0))="","",INDEX(Bolalar!$C$5:$C$1804,MATCH($C1182,Bolalar!$I$5:$I$1804,0))),""))</f>
        <v/>
      </c>
      <c r="F1182" s="24"/>
      <c r="G1182" s="14" t="str">
        <f aca="false">IF(OR($E1182="",$B1182=""),"",INT(($B1182-$E1182)/365.25))</f>
        <v/>
      </c>
      <c r="H1182" s="14" t="str">
        <f aca="false">IF($G1182="","",IF($G1182&lt;=5,"Ha","Yo'q"))</f>
        <v/>
      </c>
      <c r="I1182" s="12"/>
      <c r="J1182" s="12"/>
      <c r="K1182" s="28" t="n">
        <f aca="false">IF(AND($C1182&lt;&gt;"",$H1182="Ha",$B1182&gt;=Boshqaruv!$C$9,$B1182&lt;=Boshqaruv!$C$10),IF(COUNTIFS($C$4:$C1181,$C1182,$H$4:$H1181,"Ha",$B$4:$B1181,"&gt;="&amp;Boshqaruv!$C$9,$B$4:$B1181,"&lt;="&amp;Boshqaruv!$C$10)=0,1,0),0)</f>
        <v>0</v>
      </c>
    </row>
    <row r="1183" customFormat="false" ht="15" hidden="false" customHeight="false" outlineLevel="0" collapsed="false">
      <c r="A1183" s="8" t="n">
        <v>1179</v>
      </c>
      <c r="B1183" s="13"/>
      <c r="C1183" s="25"/>
      <c r="D1183" s="26" t="str">
        <f aca="false">IF($C1183="","",IFERROR(IF(INDEX(Bolalar!$B$5:$B$1804,MATCH($C1183,Bolalar!$I$5:$I$1804,0))="","",INDEX(Bolalar!$B$5:$B$1804,MATCH($C1183,Bolalar!$I$5:$I$1804,0))),""))</f>
        <v/>
      </c>
      <c r="E1183" s="15" t="str">
        <f aca="false">IF($C1183="","",IFERROR(IF(INDEX(Bolalar!$C$5:$C$1804,MATCH($C1183,Bolalar!$I$5:$I$1804,0))="","",INDEX(Bolalar!$C$5:$C$1804,MATCH($C1183,Bolalar!$I$5:$I$1804,0))),""))</f>
        <v/>
      </c>
      <c r="F1183" s="24"/>
      <c r="G1183" s="14" t="str">
        <f aca="false">IF(OR($E1183="",$B1183=""),"",INT(($B1183-$E1183)/365.25))</f>
        <v/>
      </c>
      <c r="H1183" s="14" t="str">
        <f aca="false">IF($G1183="","",IF($G1183&lt;=5,"Ha","Yo'q"))</f>
        <v/>
      </c>
      <c r="I1183" s="12"/>
      <c r="J1183" s="12"/>
      <c r="K1183" s="28" t="n">
        <f aca="false">IF(AND($C1183&lt;&gt;"",$H1183="Ha",$B1183&gt;=Boshqaruv!$C$9,$B1183&lt;=Boshqaruv!$C$10),IF(COUNTIFS($C$4:$C1182,$C1183,$H$4:$H1182,"Ha",$B$4:$B1182,"&gt;="&amp;Boshqaruv!$C$9,$B$4:$B1182,"&lt;="&amp;Boshqaruv!$C$10)=0,1,0),0)</f>
        <v>0</v>
      </c>
    </row>
    <row r="1184" customFormat="false" ht="15" hidden="false" customHeight="false" outlineLevel="0" collapsed="false">
      <c r="A1184" s="8" t="n">
        <v>1180</v>
      </c>
      <c r="B1184" s="13"/>
      <c r="C1184" s="25"/>
      <c r="D1184" s="26" t="str">
        <f aca="false">IF($C1184="","",IFERROR(IF(INDEX(Bolalar!$B$5:$B$1804,MATCH($C1184,Bolalar!$I$5:$I$1804,0))="","",INDEX(Bolalar!$B$5:$B$1804,MATCH($C1184,Bolalar!$I$5:$I$1804,0))),""))</f>
        <v/>
      </c>
      <c r="E1184" s="15" t="str">
        <f aca="false">IF($C1184="","",IFERROR(IF(INDEX(Bolalar!$C$5:$C$1804,MATCH($C1184,Bolalar!$I$5:$I$1804,0))="","",INDEX(Bolalar!$C$5:$C$1804,MATCH($C1184,Bolalar!$I$5:$I$1804,0))),""))</f>
        <v/>
      </c>
      <c r="F1184" s="24"/>
      <c r="G1184" s="14" t="str">
        <f aca="false">IF(OR($E1184="",$B1184=""),"",INT(($B1184-$E1184)/365.25))</f>
        <v/>
      </c>
      <c r="H1184" s="14" t="str">
        <f aca="false">IF($G1184="","",IF($G1184&lt;=5,"Ha","Yo'q"))</f>
        <v/>
      </c>
      <c r="I1184" s="12"/>
      <c r="J1184" s="12"/>
      <c r="K1184" s="28" t="n">
        <f aca="false">IF(AND($C1184&lt;&gt;"",$H1184="Ha",$B1184&gt;=Boshqaruv!$C$9,$B1184&lt;=Boshqaruv!$C$10),IF(COUNTIFS($C$4:$C1183,$C1184,$H$4:$H1183,"Ha",$B$4:$B1183,"&gt;="&amp;Boshqaruv!$C$9,$B$4:$B1183,"&lt;="&amp;Boshqaruv!$C$10)=0,1,0),0)</f>
        <v>0</v>
      </c>
    </row>
    <row r="1185" customFormat="false" ht="15" hidden="false" customHeight="false" outlineLevel="0" collapsed="false">
      <c r="A1185" s="8" t="n">
        <v>1181</v>
      </c>
      <c r="B1185" s="13"/>
      <c r="C1185" s="25"/>
      <c r="D1185" s="26" t="str">
        <f aca="false">IF($C1185="","",IFERROR(IF(INDEX(Bolalar!$B$5:$B$1804,MATCH($C1185,Bolalar!$I$5:$I$1804,0))="","",INDEX(Bolalar!$B$5:$B$1804,MATCH($C1185,Bolalar!$I$5:$I$1804,0))),""))</f>
        <v/>
      </c>
      <c r="E1185" s="15" t="str">
        <f aca="false">IF($C1185="","",IFERROR(IF(INDEX(Bolalar!$C$5:$C$1804,MATCH($C1185,Bolalar!$I$5:$I$1804,0))="","",INDEX(Bolalar!$C$5:$C$1804,MATCH($C1185,Bolalar!$I$5:$I$1804,0))),""))</f>
        <v/>
      </c>
      <c r="F1185" s="24"/>
      <c r="G1185" s="14" t="str">
        <f aca="false">IF(OR($E1185="",$B1185=""),"",INT(($B1185-$E1185)/365.25))</f>
        <v/>
      </c>
      <c r="H1185" s="14" t="str">
        <f aca="false">IF($G1185="","",IF($G1185&lt;=5,"Ha","Yo'q"))</f>
        <v/>
      </c>
      <c r="I1185" s="12"/>
      <c r="J1185" s="12"/>
      <c r="K1185" s="28" t="n">
        <f aca="false">IF(AND($C1185&lt;&gt;"",$H1185="Ha",$B1185&gt;=Boshqaruv!$C$9,$B1185&lt;=Boshqaruv!$C$10),IF(COUNTIFS($C$4:$C1184,$C1185,$H$4:$H1184,"Ha",$B$4:$B1184,"&gt;="&amp;Boshqaruv!$C$9,$B$4:$B1184,"&lt;="&amp;Boshqaruv!$C$10)=0,1,0),0)</f>
        <v>0</v>
      </c>
    </row>
    <row r="1186" customFormat="false" ht="15" hidden="false" customHeight="false" outlineLevel="0" collapsed="false">
      <c r="A1186" s="8" t="n">
        <v>1182</v>
      </c>
      <c r="B1186" s="13"/>
      <c r="C1186" s="25"/>
      <c r="D1186" s="26" t="str">
        <f aca="false">IF($C1186="","",IFERROR(IF(INDEX(Bolalar!$B$5:$B$1804,MATCH($C1186,Bolalar!$I$5:$I$1804,0))="","",INDEX(Bolalar!$B$5:$B$1804,MATCH($C1186,Bolalar!$I$5:$I$1804,0))),""))</f>
        <v/>
      </c>
      <c r="E1186" s="15" t="str">
        <f aca="false">IF($C1186="","",IFERROR(IF(INDEX(Bolalar!$C$5:$C$1804,MATCH($C1186,Bolalar!$I$5:$I$1804,0))="","",INDEX(Bolalar!$C$5:$C$1804,MATCH($C1186,Bolalar!$I$5:$I$1804,0))),""))</f>
        <v/>
      </c>
      <c r="F1186" s="24"/>
      <c r="G1186" s="14" t="str">
        <f aca="false">IF(OR($E1186="",$B1186=""),"",INT(($B1186-$E1186)/365.25))</f>
        <v/>
      </c>
      <c r="H1186" s="14" t="str">
        <f aca="false">IF($G1186="","",IF($G1186&lt;=5,"Ha","Yo'q"))</f>
        <v/>
      </c>
      <c r="I1186" s="12"/>
      <c r="J1186" s="12"/>
      <c r="K1186" s="28" t="n">
        <f aca="false">IF(AND($C1186&lt;&gt;"",$H1186="Ha",$B1186&gt;=Boshqaruv!$C$9,$B1186&lt;=Boshqaruv!$C$10),IF(COUNTIFS($C$4:$C1185,$C1186,$H$4:$H1185,"Ha",$B$4:$B1185,"&gt;="&amp;Boshqaruv!$C$9,$B$4:$B1185,"&lt;="&amp;Boshqaruv!$C$10)=0,1,0),0)</f>
        <v>0</v>
      </c>
    </row>
    <row r="1187" customFormat="false" ht="15" hidden="false" customHeight="false" outlineLevel="0" collapsed="false">
      <c r="A1187" s="8" t="n">
        <v>1183</v>
      </c>
      <c r="B1187" s="13"/>
      <c r="C1187" s="25"/>
      <c r="D1187" s="26" t="str">
        <f aca="false">IF($C1187="","",IFERROR(IF(INDEX(Bolalar!$B$5:$B$1804,MATCH($C1187,Bolalar!$I$5:$I$1804,0))="","",INDEX(Bolalar!$B$5:$B$1804,MATCH($C1187,Bolalar!$I$5:$I$1804,0))),""))</f>
        <v/>
      </c>
      <c r="E1187" s="15" t="str">
        <f aca="false">IF($C1187="","",IFERROR(IF(INDEX(Bolalar!$C$5:$C$1804,MATCH($C1187,Bolalar!$I$5:$I$1804,0))="","",INDEX(Bolalar!$C$5:$C$1804,MATCH($C1187,Bolalar!$I$5:$I$1804,0))),""))</f>
        <v/>
      </c>
      <c r="F1187" s="24"/>
      <c r="G1187" s="14" t="str">
        <f aca="false">IF(OR($E1187="",$B1187=""),"",INT(($B1187-$E1187)/365.25))</f>
        <v/>
      </c>
      <c r="H1187" s="14" t="str">
        <f aca="false">IF($G1187="","",IF($G1187&lt;=5,"Ha","Yo'q"))</f>
        <v/>
      </c>
      <c r="I1187" s="12"/>
      <c r="J1187" s="12"/>
      <c r="K1187" s="28" t="n">
        <f aca="false">IF(AND($C1187&lt;&gt;"",$H1187="Ha",$B1187&gt;=Boshqaruv!$C$9,$B1187&lt;=Boshqaruv!$C$10),IF(COUNTIFS($C$4:$C1186,$C1187,$H$4:$H1186,"Ha",$B$4:$B1186,"&gt;="&amp;Boshqaruv!$C$9,$B$4:$B1186,"&lt;="&amp;Boshqaruv!$C$10)=0,1,0),0)</f>
        <v>0</v>
      </c>
    </row>
    <row r="1188" customFormat="false" ht="15" hidden="false" customHeight="false" outlineLevel="0" collapsed="false">
      <c r="A1188" s="8" t="n">
        <v>1184</v>
      </c>
      <c r="B1188" s="13"/>
      <c r="C1188" s="25"/>
      <c r="D1188" s="26" t="str">
        <f aca="false">IF($C1188="","",IFERROR(IF(INDEX(Bolalar!$B$5:$B$1804,MATCH($C1188,Bolalar!$I$5:$I$1804,0))="","",INDEX(Bolalar!$B$5:$B$1804,MATCH($C1188,Bolalar!$I$5:$I$1804,0))),""))</f>
        <v/>
      </c>
      <c r="E1188" s="15" t="str">
        <f aca="false">IF($C1188="","",IFERROR(IF(INDEX(Bolalar!$C$5:$C$1804,MATCH($C1188,Bolalar!$I$5:$I$1804,0))="","",INDEX(Bolalar!$C$5:$C$1804,MATCH($C1188,Bolalar!$I$5:$I$1804,0))),""))</f>
        <v/>
      </c>
      <c r="F1188" s="24"/>
      <c r="G1188" s="14" t="str">
        <f aca="false">IF(OR($E1188="",$B1188=""),"",INT(($B1188-$E1188)/365.25))</f>
        <v/>
      </c>
      <c r="H1188" s="14" t="str">
        <f aca="false">IF($G1188="","",IF($G1188&lt;=5,"Ha","Yo'q"))</f>
        <v/>
      </c>
      <c r="I1188" s="12"/>
      <c r="J1188" s="12"/>
      <c r="K1188" s="28" t="n">
        <f aca="false">IF(AND($C1188&lt;&gt;"",$H1188="Ha",$B1188&gt;=Boshqaruv!$C$9,$B1188&lt;=Boshqaruv!$C$10),IF(COUNTIFS($C$4:$C1187,$C1188,$H$4:$H1187,"Ha",$B$4:$B1187,"&gt;="&amp;Boshqaruv!$C$9,$B$4:$B1187,"&lt;="&amp;Boshqaruv!$C$10)=0,1,0),0)</f>
        <v>0</v>
      </c>
    </row>
    <row r="1189" customFormat="false" ht="15" hidden="false" customHeight="false" outlineLevel="0" collapsed="false">
      <c r="A1189" s="8" t="n">
        <v>1185</v>
      </c>
      <c r="B1189" s="13"/>
      <c r="C1189" s="25"/>
      <c r="D1189" s="26" t="str">
        <f aca="false">IF($C1189="","",IFERROR(IF(INDEX(Bolalar!$B$5:$B$1804,MATCH($C1189,Bolalar!$I$5:$I$1804,0))="","",INDEX(Bolalar!$B$5:$B$1804,MATCH($C1189,Bolalar!$I$5:$I$1804,0))),""))</f>
        <v/>
      </c>
      <c r="E1189" s="15" t="str">
        <f aca="false">IF($C1189="","",IFERROR(IF(INDEX(Bolalar!$C$5:$C$1804,MATCH($C1189,Bolalar!$I$5:$I$1804,0))="","",INDEX(Bolalar!$C$5:$C$1804,MATCH($C1189,Bolalar!$I$5:$I$1804,0))),""))</f>
        <v/>
      </c>
      <c r="F1189" s="24"/>
      <c r="G1189" s="14" t="str">
        <f aca="false">IF(OR($E1189="",$B1189=""),"",INT(($B1189-$E1189)/365.25))</f>
        <v/>
      </c>
      <c r="H1189" s="14" t="str">
        <f aca="false">IF($G1189="","",IF($G1189&lt;=5,"Ha","Yo'q"))</f>
        <v/>
      </c>
      <c r="I1189" s="12"/>
      <c r="J1189" s="12"/>
      <c r="K1189" s="28" t="n">
        <f aca="false">IF(AND($C1189&lt;&gt;"",$H1189="Ha",$B1189&gt;=Boshqaruv!$C$9,$B1189&lt;=Boshqaruv!$C$10),IF(COUNTIFS($C$4:$C1188,$C1189,$H$4:$H1188,"Ha",$B$4:$B1188,"&gt;="&amp;Boshqaruv!$C$9,$B$4:$B1188,"&lt;="&amp;Boshqaruv!$C$10)=0,1,0),0)</f>
        <v>0</v>
      </c>
    </row>
    <row r="1190" customFormat="false" ht="15" hidden="false" customHeight="false" outlineLevel="0" collapsed="false">
      <c r="A1190" s="8" t="n">
        <v>1186</v>
      </c>
      <c r="B1190" s="13"/>
      <c r="C1190" s="25"/>
      <c r="D1190" s="26" t="str">
        <f aca="false">IF($C1190="","",IFERROR(IF(INDEX(Bolalar!$B$5:$B$1804,MATCH($C1190,Bolalar!$I$5:$I$1804,0))="","",INDEX(Bolalar!$B$5:$B$1804,MATCH($C1190,Bolalar!$I$5:$I$1804,0))),""))</f>
        <v/>
      </c>
      <c r="E1190" s="15" t="str">
        <f aca="false">IF($C1190="","",IFERROR(IF(INDEX(Bolalar!$C$5:$C$1804,MATCH($C1190,Bolalar!$I$5:$I$1804,0))="","",INDEX(Bolalar!$C$5:$C$1804,MATCH($C1190,Bolalar!$I$5:$I$1804,0))),""))</f>
        <v/>
      </c>
      <c r="F1190" s="24"/>
      <c r="G1190" s="14" t="str">
        <f aca="false">IF(OR($E1190="",$B1190=""),"",INT(($B1190-$E1190)/365.25))</f>
        <v/>
      </c>
      <c r="H1190" s="14" t="str">
        <f aca="false">IF($G1190="","",IF($G1190&lt;=5,"Ha","Yo'q"))</f>
        <v/>
      </c>
      <c r="I1190" s="12"/>
      <c r="J1190" s="12"/>
      <c r="K1190" s="28" t="n">
        <f aca="false">IF(AND($C1190&lt;&gt;"",$H1190="Ha",$B1190&gt;=Boshqaruv!$C$9,$B1190&lt;=Boshqaruv!$C$10),IF(COUNTIFS($C$4:$C1189,$C1190,$H$4:$H1189,"Ha",$B$4:$B1189,"&gt;="&amp;Boshqaruv!$C$9,$B$4:$B1189,"&lt;="&amp;Boshqaruv!$C$10)=0,1,0),0)</f>
        <v>0</v>
      </c>
    </row>
    <row r="1191" customFormat="false" ht="15" hidden="false" customHeight="false" outlineLevel="0" collapsed="false">
      <c r="A1191" s="8" t="n">
        <v>1187</v>
      </c>
      <c r="B1191" s="13"/>
      <c r="C1191" s="25"/>
      <c r="D1191" s="26" t="str">
        <f aca="false">IF($C1191="","",IFERROR(IF(INDEX(Bolalar!$B$5:$B$1804,MATCH($C1191,Bolalar!$I$5:$I$1804,0))="","",INDEX(Bolalar!$B$5:$B$1804,MATCH($C1191,Bolalar!$I$5:$I$1804,0))),""))</f>
        <v/>
      </c>
      <c r="E1191" s="15" t="str">
        <f aca="false">IF($C1191="","",IFERROR(IF(INDEX(Bolalar!$C$5:$C$1804,MATCH($C1191,Bolalar!$I$5:$I$1804,0))="","",INDEX(Bolalar!$C$5:$C$1804,MATCH($C1191,Bolalar!$I$5:$I$1804,0))),""))</f>
        <v/>
      </c>
      <c r="F1191" s="24"/>
      <c r="G1191" s="14" t="str">
        <f aca="false">IF(OR($E1191="",$B1191=""),"",INT(($B1191-$E1191)/365.25))</f>
        <v/>
      </c>
      <c r="H1191" s="14" t="str">
        <f aca="false">IF($G1191="","",IF($G1191&lt;=5,"Ha","Yo'q"))</f>
        <v/>
      </c>
      <c r="I1191" s="12"/>
      <c r="J1191" s="12"/>
      <c r="K1191" s="28" t="n">
        <f aca="false">IF(AND($C1191&lt;&gt;"",$H1191="Ha",$B1191&gt;=Boshqaruv!$C$9,$B1191&lt;=Boshqaruv!$C$10),IF(COUNTIFS($C$4:$C1190,$C1191,$H$4:$H1190,"Ha",$B$4:$B1190,"&gt;="&amp;Boshqaruv!$C$9,$B$4:$B1190,"&lt;="&amp;Boshqaruv!$C$10)=0,1,0),0)</f>
        <v>0</v>
      </c>
    </row>
    <row r="1192" customFormat="false" ht="15" hidden="false" customHeight="false" outlineLevel="0" collapsed="false">
      <c r="A1192" s="8" t="n">
        <v>1188</v>
      </c>
      <c r="B1192" s="13"/>
      <c r="C1192" s="25"/>
      <c r="D1192" s="26" t="str">
        <f aca="false">IF($C1192="","",IFERROR(IF(INDEX(Bolalar!$B$5:$B$1804,MATCH($C1192,Bolalar!$I$5:$I$1804,0))="","",INDEX(Bolalar!$B$5:$B$1804,MATCH($C1192,Bolalar!$I$5:$I$1804,0))),""))</f>
        <v/>
      </c>
      <c r="E1192" s="15" t="str">
        <f aca="false">IF($C1192="","",IFERROR(IF(INDEX(Bolalar!$C$5:$C$1804,MATCH($C1192,Bolalar!$I$5:$I$1804,0))="","",INDEX(Bolalar!$C$5:$C$1804,MATCH($C1192,Bolalar!$I$5:$I$1804,0))),""))</f>
        <v/>
      </c>
      <c r="F1192" s="24"/>
      <c r="G1192" s="14" t="str">
        <f aca="false">IF(OR($E1192="",$B1192=""),"",INT(($B1192-$E1192)/365.25))</f>
        <v/>
      </c>
      <c r="H1192" s="14" t="str">
        <f aca="false">IF($G1192="","",IF($G1192&lt;=5,"Ha","Yo'q"))</f>
        <v/>
      </c>
      <c r="I1192" s="12"/>
      <c r="J1192" s="12"/>
      <c r="K1192" s="28" t="n">
        <f aca="false">IF(AND($C1192&lt;&gt;"",$H1192="Ha",$B1192&gt;=Boshqaruv!$C$9,$B1192&lt;=Boshqaruv!$C$10),IF(COUNTIFS($C$4:$C1191,$C1192,$H$4:$H1191,"Ha",$B$4:$B1191,"&gt;="&amp;Boshqaruv!$C$9,$B$4:$B1191,"&lt;="&amp;Boshqaruv!$C$10)=0,1,0),0)</f>
        <v>0</v>
      </c>
    </row>
    <row r="1193" customFormat="false" ht="15" hidden="false" customHeight="false" outlineLevel="0" collapsed="false">
      <c r="A1193" s="8" t="n">
        <v>1189</v>
      </c>
      <c r="B1193" s="13"/>
      <c r="C1193" s="25"/>
      <c r="D1193" s="26" t="str">
        <f aca="false">IF($C1193="","",IFERROR(IF(INDEX(Bolalar!$B$5:$B$1804,MATCH($C1193,Bolalar!$I$5:$I$1804,0))="","",INDEX(Bolalar!$B$5:$B$1804,MATCH($C1193,Bolalar!$I$5:$I$1804,0))),""))</f>
        <v/>
      </c>
      <c r="E1193" s="15" t="str">
        <f aca="false">IF($C1193="","",IFERROR(IF(INDEX(Bolalar!$C$5:$C$1804,MATCH($C1193,Bolalar!$I$5:$I$1804,0))="","",INDEX(Bolalar!$C$5:$C$1804,MATCH($C1193,Bolalar!$I$5:$I$1804,0))),""))</f>
        <v/>
      </c>
      <c r="F1193" s="24"/>
      <c r="G1193" s="14" t="str">
        <f aca="false">IF(OR($E1193="",$B1193=""),"",INT(($B1193-$E1193)/365.25))</f>
        <v/>
      </c>
      <c r="H1193" s="14" t="str">
        <f aca="false">IF($G1193="","",IF($G1193&lt;=5,"Ha","Yo'q"))</f>
        <v/>
      </c>
      <c r="I1193" s="12"/>
      <c r="J1193" s="12"/>
      <c r="K1193" s="28" t="n">
        <f aca="false">IF(AND($C1193&lt;&gt;"",$H1193="Ha",$B1193&gt;=Boshqaruv!$C$9,$B1193&lt;=Boshqaruv!$C$10),IF(COUNTIFS($C$4:$C1192,$C1193,$H$4:$H1192,"Ha",$B$4:$B1192,"&gt;="&amp;Boshqaruv!$C$9,$B$4:$B1192,"&lt;="&amp;Boshqaruv!$C$10)=0,1,0),0)</f>
        <v>0</v>
      </c>
    </row>
    <row r="1194" customFormat="false" ht="15" hidden="false" customHeight="false" outlineLevel="0" collapsed="false">
      <c r="A1194" s="8" t="n">
        <v>1190</v>
      </c>
      <c r="B1194" s="13"/>
      <c r="C1194" s="25"/>
      <c r="D1194" s="26" t="str">
        <f aca="false">IF($C1194="","",IFERROR(IF(INDEX(Bolalar!$B$5:$B$1804,MATCH($C1194,Bolalar!$I$5:$I$1804,0))="","",INDEX(Bolalar!$B$5:$B$1804,MATCH($C1194,Bolalar!$I$5:$I$1804,0))),""))</f>
        <v/>
      </c>
      <c r="E1194" s="15" t="str">
        <f aca="false">IF($C1194="","",IFERROR(IF(INDEX(Bolalar!$C$5:$C$1804,MATCH($C1194,Bolalar!$I$5:$I$1804,0))="","",INDEX(Bolalar!$C$5:$C$1804,MATCH($C1194,Bolalar!$I$5:$I$1804,0))),""))</f>
        <v/>
      </c>
      <c r="F1194" s="24"/>
      <c r="G1194" s="14" t="str">
        <f aca="false">IF(OR($E1194="",$B1194=""),"",INT(($B1194-$E1194)/365.25))</f>
        <v/>
      </c>
      <c r="H1194" s="14" t="str">
        <f aca="false">IF($G1194="","",IF($G1194&lt;=5,"Ha","Yo'q"))</f>
        <v/>
      </c>
      <c r="I1194" s="12"/>
      <c r="J1194" s="12"/>
      <c r="K1194" s="28" t="n">
        <f aca="false">IF(AND($C1194&lt;&gt;"",$H1194="Ha",$B1194&gt;=Boshqaruv!$C$9,$B1194&lt;=Boshqaruv!$C$10),IF(COUNTIFS($C$4:$C1193,$C1194,$H$4:$H1193,"Ha",$B$4:$B1193,"&gt;="&amp;Boshqaruv!$C$9,$B$4:$B1193,"&lt;="&amp;Boshqaruv!$C$10)=0,1,0),0)</f>
        <v>0</v>
      </c>
    </row>
    <row r="1195" customFormat="false" ht="15" hidden="false" customHeight="false" outlineLevel="0" collapsed="false">
      <c r="A1195" s="8" t="n">
        <v>1191</v>
      </c>
      <c r="B1195" s="13"/>
      <c r="C1195" s="25"/>
      <c r="D1195" s="26" t="str">
        <f aca="false">IF($C1195="","",IFERROR(IF(INDEX(Bolalar!$B$5:$B$1804,MATCH($C1195,Bolalar!$I$5:$I$1804,0))="","",INDEX(Bolalar!$B$5:$B$1804,MATCH($C1195,Bolalar!$I$5:$I$1804,0))),""))</f>
        <v/>
      </c>
      <c r="E1195" s="15" t="str">
        <f aca="false">IF($C1195="","",IFERROR(IF(INDEX(Bolalar!$C$5:$C$1804,MATCH($C1195,Bolalar!$I$5:$I$1804,0))="","",INDEX(Bolalar!$C$5:$C$1804,MATCH($C1195,Bolalar!$I$5:$I$1804,0))),""))</f>
        <v/>
      </c>
      <c r="F1195" s="24"/>
      <c r="G1195" s="14" t="str">
        <f aca="false">IF(OR($E1195="",$B1195=""),"",INT(($B1195-$E1195)/365.25))</f>
        <v/>
      </c>
      <c r="H1195" s="14" t="str">
        <f aca="false">IF($G1195="","",IF($G1195&lt;=5,"Ha","Yo'q"))</f>
        <v/>
      </c>
      <c r="I1195" s="12"/>
      <c r="J1195" s="12"/>
      <c r="K1195" s="28" t="n">
        <f aca="false">IF(AND($C1195&lt;&gt;"",$H1195="Ha",$B1195&gt;=Boshqaruv!$C$9,$B1195&lt;=Boshqaruv!$C$10),IF(COUNTIFS($C$4:$C1194,$C1195,$H$4:$H1194,"Ha",$B$4:$B1194,"&gt;="&amp;Boshqaruv!$C$9,$B$4:$B1194,"&lt;="&amp;Boshqaruv!$C$10)=0,1,0),0)</f>
        <v>0</v>
      </c>
    </row>
    <row r="1196" customFormat="false" ht="15" hidden="false" customHeight="false" outlineLevel="0" collapsed="false">
      <c r="A1196" s="8" t="n">
        <v>1192</v>
      </c>
      <c r="B1196" s="13"/>
      <c r="C1196" s="25"/>
      <c r="D1196" s="26" t="str">
        <f aca="false">IF($C1196="","",IFERROR(IF(INDEX(Bolalar!$B$5:$B$1804,MATCH($C1196,Bolalar!$I$5:$I$1804,0))="","",INDEX(Bolalar!$B$5:$B$1804,MATCH($C1196,Bolalar!$I$5:$I$1804,0))),""))</f>
        <v/>
      </c>
      <c r="E1196" s="15" t="str">
        <f aca="false">IF($C1196="","",IFERROR(IF(INDEX(Bolalar!$C$5:$C$1804,MATCH($C1196,Bolalar!$I$5:$I$1804,0))="","",INDEX(Bolalar!$C$5:$C$1804,MATCH($C1196,Bolalar!$I$5:$I$1804,0))),""))</f>
        <v/>
      </c>
      <c r="F1196" s="24"/>
      <c r="G1196" s="14" t="str">
        <f aca="false">IF(OR($E1196="",$B1196=""),"",INT(($B1196-$E1196)/365.25))</f>
        <v/>
      </c>
      <c r="H1196" s="14" t="str">
        <f aca="false">IF($G1196="","",IF($G1196&lt;=5,"Ha","Yo'q"))</f>
        <v/>
      </c>
      <c r="I1196" s="12"/>
      <c r="J1196" s="12"/>
      <c r="K1196" s="28" t="n">
        <f aca="false">IF(AND($C1196&lt;&gt;"",$H1196="Ha",$B1196&gt;=Boshqaruv!$C$9,$B1196&lt;=Boshqaruv!$C$10),IF(COUNTIFS($C$4:$C1195,$C1196,$H$4:$H1195,"Ha",$B$4:$B1195,"&gt;="&amp;Boshqaruv!$C$9,$B$4:$B1195,"&lt;="&amp;Boshqaruv!$C$10)=0,1,0),0)</f>
        <v>0</v>
      </c>
    </row>
    <row r="1197" customFormat="false" ht="15" hidden="false" customHeight="false" outlineLevel="0" collapsed="false">
      <c r="A1197" s="8" t="n">
        <v>1193</v>
      </c>
      <c r="B1197" s="13"/>
      <c r="C1197" s="25"/>
      <c r="D1197" s="26" t="str">
        <f aca="false">IF($C1197="","",IFERROR(IF(INDEX(Bolalar!$B$5:$B$1804,MATCH($C1197,Bolalar!$I$5:$I$1804,0))="","",INDEX(Bolalar!$B$5:$B$1804,MATCH($C1197,Bolalar!$I$5:$I$1804,0))),""))</f>
        <v/>
      </c>
      <c r="E1197" s="15" t="str">
        <f aca="false">IF($C1197="","",IFERROR(IF(INDEX(Bolalar!$C$5:$C$1804,MATCH($C1197,Bolalar!$I$5:$I$1804,0))="","",INDEX(Bolalar!$C$5:$C$1804,MATCH($C1197,Bolalar!$I$5:$I$1804,0))),""))</f>
        <v/>
      </c>
      <c r="F1197" s="24"/>
      <c r="G1197" s="14" t="str">
        <f aca="false">IF(OR($E1197="",$B1197=""),"",INT(($B1197-$E1197)/365.25))</f>
        <v/>
      </c>
      <c r="H1197" s="14" t="str">
        <f aca="false">IF($G1197="","",IF($G1197&lt;=5,"Ha","Yo'q"))</f>
        <v/>
      </c>
      <c r="I1197" s="12"/>
      <c r="J1197" s="12"/>
      <c r="K1197" s="28" t="n">
        <f aca="false">IF(AND($C1197&lt;&gt;"",$H1197="Ha",$B1197&gt;=Boshqaruv!$C$9,$B1197&lt;=Boshqaruv!$C$10),IF(COUNTIFS($C$4:$C1196,$C1197,$H$4:$H1196,"Ha",$B$4:$B1196,"&gt;="&amp;Boshqaruv!$C$9,$B$4:$B1196,"&lt;="&amp;Boshqaruv!$C$10)=0,1,0),0)</f>
        <v>0</v>
      </c>
    </row>
    <row r="1198" customFormat="false" ht="15" hidden="false" customHeight="false" outlineLevel="0" collapsed="false">
      <c r="A1198" s="8" t="n">
        <v>1194</v>
      </c>
      <c r="B1198" s="13"/>
      <c r="C1198" s="25"/>
      <c r="D1198" s="26" t="str">
        <f aca="false">IF($C1198="","",IFERROR(IF(INDEX(Bolalar!$B$5:$B$1804,MATCH($C1198,Bolalar!$I$5:$I$1804,0))="","",INDEX(Bolalar!$B$5:$B$1804,MATCH($C1198,Bolalar!$I$5:$I$1804,0))),""))</f>
        <v/>
      </c>
      <c r="E1198" s="15" t="str">
        <f aca="false">IF($C1198="","",IFERROR(IF(INDEX(Bolalar!$C$5:$C$1804,MATCH($C1198,Bolalar!$I$5:$I$1804,0))="","",INDEX(Bolalar!$C$5:$C$1804,MATCH($C1198,Bolalar!$I$5:$I$1804,0))),""))</f>
        <v/>
      </c>
      <c r="F1198" s="24"/>
      <c r="G1198" s="14" t="str">
        <f aca="false">IF(OR($E1198="",$B1198=""),"",INT(($B1198-$E1198)/365.25))</f>
        <v/>
      </c>
      <c r="H1198" s="14" t="str">
        <f aca="false">IF($G1198="","",IF($G1198&lt;=5,"Ha","Yo'q"))</f>
        <v/>
      </c>
      <c r="I1198" s="12"/>
      <c r="J1198" s="12"/>
      <c r="K1198" s="28" t="n">
        <f aca="false">IF(AND($C1198&lt;&gt;"",$H1198="Ha",$B1198&gt;=Boshqaruv!$C$9,$B1198&lt;=Boshqaruv!$C$10),IF(COUNTIFS($C$4:$C1197,$C1198,$H$4:$H1197,"Ha",$B$4:$B1197,"&gt;="&amp;Boshqaruv!$C$9,$B$4:$B1197,"&lt;="&amp;Boshqaruv!$C$10)=0,1,0),0)</f>
        <v>0</v>
      </c>
    </row>
    <row r="1199" customFormat="false" ht="15" hidden="false" customHeight="false" outlineLevel="0" collapsed="false">
      <c r="A1199" s="8" t="n">
        <v>1195</v>
      </c>
      <c r="B1199" s="13"/>
      <c r="C1199" s="25"/>
      <c r="D1199" s="26" t="str">
        <f aca="false">IF($C1199="","",IFERROR(IF(INDEX(Bolalar!$B$5:$B$1804,MATCH($C1199,Bolalar!$I$5:$I$1804,0))="","",INDEX(Bolalar!$B$5:$B$1804,MATCH($C1199,Bolalar!$I$5:$I$1804,0))),""))</f>
        <v/>
      </c>
      <c r="E1199" s="15" t="str">
        <f aca="false">IF($C1199="","",IFERROR(IF(INDEX(Bolalar!$C$5:$C$1804,MATCH($C1199,Bolalar!$I$5:$I$1804,0))="","",INDEX(Bolalar!$C$5:$C$1804,MATCH($C1199,Bolalar!$I$5:$I$1804,0))),""))</f>
        <v/>
      </c>
      <c r="F1199" s="24"/>
      <c r="G1199" s="14" t="str">
        <f aca="false">IF(OR($E1199="",$B1199=""),"",INT(($B1199-$E1199)/365.25))</f>
        <v/>
      </c>
      <c r="H1199" s="14" t="str">
        <f aca="false">IF($G1199="","",IF($G1199&lt;=5,"Ha","Yo'q"))</f>
        <v/>
      </c>
      <c r="I1199" s="12"/>
      <c r="J1199" s="12"/>
      <c r="K1199" s="28" t="n">
        <f aca="false">IF(AND($C1199&lt;&gt;"",$H1199="Ha",$B1199&gt;=Boshqaruv!$C$9,$B1199&lt;=Boshqaruv!$C$10),IF(COUNTIFS($C$4:$C1198,$C1199,$H$4:$H1198,"Ha",$B$4:$B1198,"&gt;="&amp;Boshqaruv!$C$9,$B$4:$B1198,"&lt;="&amp;Boshqaruv!$C$10)=0,1,0),0)</f>
        <v>0</v>
      </c>
    </row>
    <row r="1200" customFormat="false" ht="15" hidden="false" customHeight="false" outlineLevel="0" collapsed="false">
      <c r="A1200" s="8" t="n">
        <v>1196</v>
      </c>
      <c r="B1200" s="13"/>
      <c r="C1200" s="25"/>
      <c r="D1200" s="26" t="str">
        <f aca="false">IF($C1200="","",IFERROR(IF(INDEX(Bolalar!$B$5:$B$1804,MATCH($C1200,Bolalar!$I$5:$I$1804,0))="","",INDEX(Bolalar!$B$5:$B$1804,MATCH($C1200,Bolalar!$I$5:$I$1804,0))),""))</f>
        <v/>
      </c>
      <c r="E1200" s="15" t="str">
        <f aca="false">IF($C1200="","",IFERROR(IF(INDEX(Bolalar!$C$5:$C$1804,MATCH($C1200,Bolalar!$I$5:$I$1804,0))="","",INDEX(Bolalar!$C$5:$C$1804,MATCH($C1200,Bolalar!$I$5:$I$1804,0))),""))</f>
        <v/>
      </c>
      <c r="F1200" s="24"/>
      <c r="G1200" s="14" t="str">
        <f aca="false">IF(OR($E1200="",$B1200=""),"",INT(($B1200-$E1200)/365.25))</f>
        <v/>
      </c>
      <c r="H1200" s="14" t="str">
        <f aca="false">IF($G1200="","",IF($G1200&lt;=5,"Ha","Yo'q"))</f>
        <v/>
      </c>
      <c r="I1200" s="12"/>
      <c r="J1200" s="12"/>
      <c r="K1200" s="28" t="n">
        <f aca="false">IF(AND($C1200&lt;&gt;"",$H1200="Ha",$B1200&gt;=Boshqaruv!$C$9,$B1200&lt;=Boshqaruv!$C$10),IF(COUNTIFS($C$4:$C1199,$C1200,$H$4:$H1199,"Ha",$B$4:$B1199,"&gt;="&amp;Boshqaruv!$C$9,$B$4:$B1199,"&lt;="&amp;Boshqaruv!$C$10)=0,1,0),0)</f>
        <v>0</v>
      </c>
    </row>
    <row r="1201" customFormat="false" ht="15" hidden="false" customHeight="false" outlineLevel="0" collapsed="false">
      <c r="A1201" s="8" t="n">
        <v>1197</v>
      </c>
      <c r="B1201" s="13"/>
      <c r="C1201" s="25"/>
      <c r="D1201" s="26" t="str">
        <f aca="false">IF($C1201="","",IFERROR(IF(INDEX(Bolalar!$B$5:$B$1804,MATCH($C1201,Bolalar!$I$5:$I$1804,0))="","",INDEX(Bolalar!$B$5:$B$1804,MATCH($C1201,Bolalar!$I$5:$I$1804,0))),""))</f>
        <v/>
      </c>
      <c r="E1201" s="15" t="str">
        <f aca="false">IF($C1201="","",IFERROR(IF(INDEX(Bolalar!$C$5:$C$1804,MATCH($C1201,Bolalar!$I$5:$I$1804,0))="","",INDEX(Bolalar!$C$5:$C$1804,MATCH($C1201,Bolalar!$I$5:$I$1804,0))),""))</f>
        <v/>
      </c>
      <c r="F1201" s="24"/>
      <c r="G1201" s="14" t="str">
        <f aca="false">IF(OR($E1201="",$B1201=""),"",INT(($B1201-$E1201)/365.25))</f>
        <v/>
      </c>
      <c r="H1201" s="14" t="str">
        <f aca="false">IF($G1201="","",IF($G1201&lt;=5,"Ha","Yo'q"))</f>
        <v/>
      </c>
      <c r="I1201" s="12"/>
      <c r="J1201" s="12"/>
      <c r="K1201" s="28" t="n">
        <f aca="false">IF(AND($C1201&lt;&gt;"",$H1201="Ha",$B1201&gt;=Boshqaruv!$C$9,$B1201&lt;=Boshqaruv!$C$10),IF(COUNTIFS($C$4:$C1200,$C1201,$H$4:$H1200,"Ha",$B$4:$B1200,"&gt;="&amp;Boshqaruv!$C$9,$B$4:$B1200,"&lt;="&amp;Boshqaruv!$C$10)=0,1,0),0)</f>
        <v>0</v>
      </c>
    </row>
    <row r="1202" customFormat="false" ht="15" hidden="false" customHeight="false" outlineLevel="0" collapsed="false">
      <c r="A1202" s="8" t="n">
        <v>1198</v>
      </c>
      <c r="B1202" s="13"/>
      <c r="C1202" s="25"/>
      <c r="D1202" s="26" t="str">
        <f aca="false">IF($C1202="","",IFERROR(IF(INDEX(Bolalar!$B$5:$B$1804,MATCH($C1202,Bolalar!$I$5:$I$1804,0))="","",INDEX(Bolalar!$B$5:$B$1804,MATCH($C1202,Bolalar!$I$5:$I$1804,0))),""))</f>
        <v/>
      </c>
      <c r="E1202" s="15" t="str">
        <f aca="false">IF($C1202="","",IFERROR(IF(INDEX(Bolalar!$C$5:$C$1804,MATCH($C1202,Bolalar!$I$5:$I$1804,0))="","",INDEX(Bolalar!$C$5:$C$1804,MATCH($C1202,Bolalar!$I$5:$I$1804,0))),""))</f>
        <v/>
      </c>
      <c r="F1202" s="24"/>
      <c r="G1202" s="14" t="str">
        <f aca="false">IF(OR($E1202="",$B1202=""),"",INT(($B1202-$E1202)/365.25))</f>
        <v/>
      </c>
      <c r="H1202" s="14" t="str">
        <f aca="false">IF($G1202="","",IF($G1202&lt;=5,"Ha","Yo'q"))</f>
        <v/>
      </c>
      <c r="I1202" s="12"/>
      <c r="J1202" s="12"/>
      <c r="K1202" s="28" t="n">
        <f aca="false">IF(AND($C1202&lt;&gt;"",$H1202="Ha",$B1202&gt;=Boshqaruv!$C$9,$B1202&lt;=Boshqaruv!$C$10),IF(COUNTIFS($C$4:$C1201,$C1202,$H$4:$H1201,"Ha",$B$4:$B1201,"&gt;="&amp;Boshqaruv!$C$9,$B$4:$B1201,"&lt;="&amp;Boshqaruv!$C$10)=0,1,0),0)</f>
        <v>0</v>
      </c>
    </row>
    <row r="1203" customFormat="false" ht="15" hidden="false" customHeight="false" outlineLevel="0" collapsed="false">
      <c r="A1203" s="8" t="n">
        <v>1199</v>
      </c>
      <c r="B1203" s="13"/>
      <c r="C1203" s="25"/>
      <c r="D1203" s="26" t="str">
        <f aca="false">IF($C1203="","",IFERROR(IF(INDEX(Bolalar!$B$5:$B$1804,MATCH($C1203,Bolalar!$I$5:$I$1804,0))="","",INDEX(Bolalar!$B$5:$B$1804,MATCH($C1203,Bolalar!$I$5:$I$1804,0))),""))</f>
        <v/>
      </c>
      <c r="E1203" s="15" t="str">
        <f aca="false">IF($C1203="","",IFERROR(IF(INDEX(Bolalar!$C$5:$C$1804,MATCH($C1203,Bolalar!$I$5:$I$1804,0))="","",INDEX(Bolalar!$C$5:$C$1804,MATCH($C1203,Bolalar!$I$5:$I$1804,0))),""))</f>
        <v/>
      </c>
      <c r="F1203" s="24"/>
      <c r="G1203" s="14" t="str">
        <f aca="false">IF(OR($E1203="",$B1203=""),"",INT(($B1203-$E1203)/365.25))</f>
        <v/>
      </c>
      <c r="H1203" s="14" t="str">
        <f aca="false">IF($G1203="","",IF($G1203&lt;=5,"Ha","Yo'q"))</f>
        <v/>
      </c>
      <c r="I1203" s="12"/>
      <c r="J1203" s="12"/>
      <c r="K1203" s="28" t="n">
        <f aca="false">IF(AND($C1203&lt;&gt;"",$H1203="Ha",$B1203&gt;=Boshqaruv!$C$9,$B1203&lt;=Boshqaruv!$C$10),IF(COUNTIFS($C$4:$C1202,$C1203,$H$4:$H1202,"Ha",$B$4:$B1202,"&gt;="&amp;Boshqaruv!$C$9,$B$4:$B1202,"&lt;="&amp;Boshqaruv!$C$10)=0,1,0),0)</f>
        <v>0</v>
      </c>
    </row>
    <row r="1204" customFormat="false" ht="15" hidden="false" customHeight="false" outlineLevel="0" collapsed="false">
      <c r="A1204" s="8" t="n">
        <v>1200</v>
      </c>
      <c r="B1204" s="13"/>
      <c r="C1204" s="25"/>
      <c r="D1204" s="26" t="str">
        <f aca="false">IF($C1204="","",IFERROR(IF(INDEX(Bolalar!$B$5:$B$1804,MATCH($C1204,Bolalar!$I$5:$I$1804,0))="","",INDEX(Bolalar!$B$5:$B$1804,MATCH($C1204,Bolalar!$I$5:$I$1804,0))),""))</f>
        <v/>
      </c>
      <c r="E1204" s="15" t="str">
        <f aca="false">IF($C1204="","",IFERROR(IF(INDEX(Bolalar!$C$5:$C$1804,MATCH($C1204,Bolalar!$I$5:$I$1804,0))="","",INDEX(Bolalar!$C$5:$C$1804,MATCH($C1204,Bolalar!$I$5:$I$1804,0))),""))</f>
        <v/>
      </c>
      <c r="F1204" s="24"/>
      <c r="G1204" s="14" t="str">
        <f aca="false">IF(OR($E1204="",$B1204=""),"",INT(($B1204-$E1204)/365.25))</f>
        <v/>
      </c>
      <c r="H1204" s="14" t="str">
        <f aca="false">IF($G1204="","",IF($G1204&lt;=5,"Ha","Yo'q"))</f>
        <v/>
      </c>
      <c r="I1204" s="12"/>
      <c r="J1204" s="12"/>
      <c r="K1204" s="28" t="n">
        <f aca="false">IF(AND($C1204&lt;&gt;"",$H1204="Ha",$B1204&gt;=Boshqaruv!$C$9,$B1204&lt;=Boshqaruv!$C$10),IF(COUNTIFS($C$4:$C1203,$C1204,$H$4:$H1203,"Ha",$B$4:$B1203,"&gt;="&amp;Boshqaruv!$C$9,$B$4:$B1203,"&lt;="&amp;Boshqaruv!$C$10)=0,1,0),0)</f>
        <v>0</v>
      </c>
    </row>
    <row r="1205" customFormat="false" ht="15" hidden="false" customHeight="false" outlineLevel="0" collapsed="false">
      <c r="A1205" s="8" t="n">
        <v>1201</v>
      </c>
      <c r="B1205" s="13"/>
      <c r="C1205" s="25"/>
      <c r="D1205" s="26" t="str">
        <f aca="false">IF($C1205="","",IFERROR(IF(INDEX(Bolalar!$B$5:$B$1804,MATCH($C1205,Bolalar!$I$5:$I$1804,0))="","",INDEX(Bolalar!$B$5:$B$1804,MATCH($C1205,Bolalar!$I$5:$I$1804,0))),""))</f>
        <v/>
      </c>
      <c r="E1205" s="15" t="str">
        <f aca="false">IF($C1205="","",IFERROR(IF(INDEX(Bolalar!$C$5:$C$1804,MATCH($C1205,Bolalar!$I$5:$I$1804,0))="","",INDEX(Bolalar!$C$5:$C$1804,MATCH($C1205,Bolalar!$I$5:$I$1804,0))),""))</f>
        <v/>
      </c>
      <c r="F1205" s="24"/>
      <c r="G1205" s="14" t="str">
        <f aca="false">IF(OR($E1205="",$B1205=""),"",INT(($B1205-$E1205)/365.25))</f>
        <v/>
      </c>
      <c r="H1205" s="14" t="str">
        <f aca="false">IF($G1205="","",IF($G1205&lt;=5,"Ha","Yo'q"))</f>
        <v/>
      </c>
      <c r="I1205" s="12"/>
      <c r="J1205" s="12"/>
      <c r="K1205" s="28" t="n">
        <f aca="false">IF(AND($C1205&lt;&gt;"",$H1205="Ha",$B1205&gt;=Boshqaruv!$C$9,$B1205&lt;=Boshqaruv!$C$10),IF(COUNTIFS($C$4:$C1204,$C1205,$H$4:$H1204,"Ha",$B$4:$B1204,"&gt;="&amp;Boshqaruv!$C$9,$B$4:$B1204,"&lt;="&amp;Boshqaruv!$C$10)=0,1,0),0)</f>
        <v>0</v>
      </c>
    </row>
    <row r="1206" customFormat="false" ht="15" hidden="false" customHeight="false" outlineLevel="0" collapsed="false">
      <c r="A1206" s="8" t="n">
        <v>1202</v>
      </c>
      <c r="B1206" s="13"/>
      <c r="C1206" s="25"/>
      <c r="D1206" s="26" t="str">
        <f aca="false">IF($C1206="","",IFERROR(IF(INDEX(Bolalar!$B$5:$B$1804,MATCH($C1206,Bolalar!$I$5:$I$1804,0))="","",INDEX(Bolalar!$B$5:$B$1804,MATCH($C1206,Bolalar!$I$5:$I$1804,0))),""))</f>
        <v/>
      </c>
      <c r="E1206" s="15" t="str">
        <f aca="false">IF($C1206="","",IFERROR(IF(INDEX(Bolalar!$C$5:$C$1804,MATCH($C1206,Bolalar!$I$5:$I$1804,0))="","",INDEX(Bolalar!$C$5:$C$1804,MATCH($C1206,Bolalar!$I$5:$I$1804,0))),""))</f>
        <v/>
      </c>
      <c r="F1206" s="24"/>
      <c r="G1206" s="14" t="str">
        <f aca="false">IF(OR($E1206="",$B1206=""),"",INT(($B1206-$E1206)/365.25))</f>
        <v/>
      </c>
      <c r="H1206" s="14" t="str">
        <f aca="false">IF($G1206="","",IF($G1206&lt;=5,"Ha","Yo'q"))</f>
        <v/>
      </c>
      <c r="I1206" s="12"/>
      <c r="J1206" s="12"/>
      <c r="K1206" s="28" t="n">
        <f aca="false">IF(AND($C1206&lt;&gt;"",$H1206="Ha",$B1206&gt;=Boshqaruv!$C$9,$B1206&lt;=Boshqaruv!$C$10),IF(COUNTIFS($C$4:$C1205,$C1206,$H$4:$H1205,"Ha",$B$4:$B1205,"&gt;="&amp;Boshqaruv!$C$9,$B$4:$B1205,"&lt;="&amp;Boshqaruv!$C$10)=0,1,0),0)</f>
        <v>0</v>
      </c>
    </row>
    <row r="1207" customFormat="false" ht="15" hidden="false" customHeight="false" outlineLevel="0" collapsed="false">
      <c r="A1207" s="8" t="n">
        <v>1203</v>
      </c>
      <c r="B1207" s="13"/>
      <c r="C1207" s="25"/>
      <c r="D1207" s="26" t="str">
        <f aca="false">IF($C1207="","",IFERROR(IF(INDEX(Bolalar!$B$5:$B$1804,MATCH($C1207,Bolalar!$I$5:$I$1804,0))="","",INDEX(Bolalar!$B$5:$B$1804,MATCH($C1207,Bolalar!$I$5:$I$1804,0))),""))</f>
        <v/>
      </c>
      <c r="E1207" s="15" t="str">
        <f aca="false">IF($C1207="","",IFERROR(IF(INDEX(Bolalar!$C$5:$C$1804,MATCH($C1207,Bolalar!$I$5:$I$1804,0))="","",INDEX(Bolalar!$C$5:$C$1804,MATCH($C1207,Bolalar!$I$5:$I$1804,0))),""))</f>
        <v/>
      </c>
      <c r="F1207" s="24"/>
      <c r="G1207" s="14" t="str">
        <f aca="false">IF(OR($E1207="",$B1207=""),"",INT(($B1207-$E1207)/365.25))</f>
        <v/>
      </c>
      <c r="H1207" s="14" t="str">
        <f aca="false">IF($G1207="","",IF($G1207&lt;=5,"Ha","Yo'q"))</f>
        <v/>
      </c>
      <c r="I1207" s="12"/>
      <c r="J1207" s="12"/>
      <c r="K1207" s="28" t="n">
        <f aca="false">IF(AND($C1207&lt;&gt;"",$H1207="Ha",$B1207&gt;=Boshqaruv!$C$9,$B1207&lt;=Boshqaruv!$C$10),IF(COUNTIFS($C$4:$C1206,$C1207,$H$4:$H1206,"Ha",$B$4:$B1206,"&gt;="&amp;Boshqaruv!$C$9,$B$4:$B1206,"&lt;="&amp;Boshqaruv!$C$10)=0,1,0),0)</f>
        <v>0</v>
      </c>
    </row>
    <row r="1208" customFormat="false" ht="15" hidden="false" customHeight="false" outlineLevel="0" collapsed="false">
      <c r="A1208" s="8" t="n">
        <v>1204</v>
      </c>
      <c r="B1208" s="13"/>
      <c r="C1208" s="25"/>
      <c r="D1208" s="26" t="str">
        <f aca="false">IF($C1208="","",IFERROR(IF(INDEX(Bolalar!$B$5:$B$1804,MATCH($C1208,Bolalar!$I$5:$I$1804,0))="","",INDEX(Bolalar!$B$5:$B$1804,MATCH($C1208,Bolalar!$I$5:$I$1804,0))),""))</f>
        <v/>
      </c>
      <c r="E1208" s="15" t="str">
        <f aca="false">IF($C1208="","",IFERROR(IF(INDEX(Bolalar!$C$5:$C$1804,MATCH($C1208,Bolalar!$I$5:$I$1804,0))="","",INDEX(Bolalar!$C$5:$C$1804,MATCH($C1208,Bolalar!$I$5:$I$1804,0))),""))</f>
        <v/>
      </c>
      <c r="F1208" s="24"/>
      <c r="G1208" s="14" t="str">
        <f aca="false">IF(OR($E1208="",$B1208=""),"",INT(($B1208-$E1208)/365.25))</f>
        <v/>
      </c>
      <c r="H1208" s="14" t="str">
        <f aca="false">IF($G1208="","",IF($G1208&lt;=5,"Ha","Yo'q"))</f>
        <v/>
      </c>
      <c r="I1208" s="12"/>
      <c r="J1208" s="12"/>
      <c r="K1208" s="28" t="n">
        <f aca="false">IF(AND($C1208&lt;&gt;"",$H1208="Ha",$B1208&gt;=Boshqaruv!$C$9,$B1208&lt;=Boshqaruv!$C$10),IF(COUNTIFS($C$4:$C1207,$C1208,$H$4:$H1207,"Ha",$B$4:$B1207,"&gt;="&amp;Boshqaruv!$C$9,$B$4:$B1207,"&lt;="&amp;Boshqaruv!$C$10)=0,1,0),0)</f>
        <v>0</v>
      </c>
    </row>
    <row r="1209" customFormat="false" ht="15" hidden="false" customHeight="false" outlineLevel="0" collapsed="false">
      <c r="A1209" s="8" t="n">
        <v>1205</v>
      </c>
      <c r="B1209" s="13"/>
      <c r="C1209" s="25"/>
      <c r="D1209" s="26" t="str">
        <f aca="false">IF($C1209="","",IFERROR(IF(INDEX(Bolalar!$B$5:$B$1804,MATCH($C1209,Bolalar!$I$5:$I$1804,0))="","",INDEX(Bolalar!$B$5:$B$1804,MATCH($C1209,Bolalar!$I$5:$I$1804,0))),""))</f>
        <v/>
      </c>
      <c r="E1209" s="15" t="str">
        <f aca="false">IF($C1209="","",IFERROR(IF(INDEX(Bolalar!$C$5:$C$1804,MATCH($C1209,Bolalar!$I$5:$I$1804,0))="","",INDEX(Bolalar!$C$5:$C$1804,MATCH($C1209,Bolalar!$I$5:$I$1804,0))),""))</f>
        <v/>
      </c>
      <c r="F1209" s="24"/>
      <c r="G1209" s="14" t="str">
        <f aca="false">IF(OR($E1209="",$B1209=""),"",INT(($B1209-$E1209)/365.25))</f>
        <v/>
      </c>
      <c r="H1209" s="14" t="str">
        <f aca="false">IF($G1209="","",IF($G1209&lt;=5,"Ha","Yo'q"))</f>
        <v/>
      </c>
      <c r="I1209" s="12"/>
      <c r="J1209" s="12"/>
      <c r="K1209" s="28" t="n">
        <f aca="false">IF(AND($C1209&lt;&gt;"",$H1209="Ha",$B1209&gt;=Boshqaruv!$C$9,$B1209&lt;=Boshqaruv!$C$10),IF(COUNTIFS($C$4:$C1208,$C1209,$H$4:$H1208,"Ha",$B$4:$B1208,"&gt;="&amp;Boshqaruv!$C$9,$B$4:$B1208,"&lt;="&amp;Boshqaruv!$C$10)=0,1,0),0)</f>
        <v>0</v>
      </c>
    </row>
    <row r="1210" customFormat="false" ht="15" hidden="false" customHeight="false" outlineLevel="0" collapsed="false">
      <c r="A1210" s="8" t="n">
        <v>1206</v>
      </c>
      <c r="B1210" s="13"/>
      <c r="C1210" s="25"/>
      <c r="D1210" s="26" t="str">
        <f aca="false">IF($C1210="","",IFERROR(IF(INDEX(Bolalar!$B$5:$B$1804,MATCH($C1210,Bolalar!$I$5:$I$1804,0))="","",INDEX(Bolalar!$B$5:$B$1804,MATCH($C1210,Bolalar!$I$5:$I$1804,0))),""))</f>
        <v/>
      </c>
      <c r="E1210" s="15" t="str">
        <f aca="false">IF($C1210="","",IFERROR(IF(INDEX(Bolalar!$C$5:$C$1804,MATCH($C1210,Bolalar!$I$5:$I$1804,0))="","",INDEX(Bolalar!$C$5:$C$1804,MATCH($C1210,Bolalar!$I$5:$I$1804,0))),""))</f>
        <v/>
      </c>
      <c r="F1210" s="24"/>
      <c r="G1210" s="14" t="str">
        <f aca="false">IF(OR($E1210="",$B1210=""),"",INT(($B1210-$E1210)/365.25))</f>
        <v/>
      </c>
      <c r="H1210" s="14" t="str">
        <f aca="false">IF($G1210="","",IF($G1210&lt;=5,"Ha","Yo'q"))</f>
        <v/>
      </c>
      <c r="I1210" s="12"/>
      <c r="J1210" s="12"/>
      <c r="K1210" s="28" t="n">
        <f aca="false">IF(AND($C1210&lt;&gt;"",$H1210="Ha",$B1210&gt;=Boshqaruv!$C$9,$B1210&lt;=Boshqaruv!$C$10),IF(COUNTIFS($C$4:$C1209,$C1210,$H$4:$H1209,"Ha",$B$4:$B1209,"&gt;="&amp;Boshqaruv!$C$9,$B$4:$B1209,"&lt;="&amp;Boshqaruv!$C$10)=0,1,0),0)</f>
        <v>0</v>
      </c>
    </row>
    <row r="1211" customFormat="false" ht="15" hidden="false" customHeight="false" outlineLevel="0" collapsed="false">
      <c r="A1211" s="8" t="n">
        <v>1207</v>
      </c>
      <c r="B1211" s="13"/>
      <c r="C1211" s="25"/>
      <c r="D1211" s="26" t="str">
        <f aca="false">IF($C1211="","",IFERROR(IF(INDEX(Bolalar!$B$5:$B$1804,MATCH($C1211,Bolalar!$I$5:$I$1804,0))="","",INDEX(Bolalar!$B$5:$B$1804,MATCH($C1211,Bolalar!$I$5:$I$1804,0))),""))</f>
        <v/>
      </c>
      <c r="E1211" s="15" t="str">
        <f aca="false">IF($C1211="","",IFERROR(IF(INDEX(Bolalar!$C$5:$C$1804,MATCH($C1211,Bolalar!$I$5:$I$1804,0))="","",INDEX(Bolalar!$C$5:$C$1804,MATCH($C1211,Bolalar!$I$5:$I$1804,0))),""))</f>
        <v/>
      </c>
      <c r="F1211" s="24"/>
      <c r="G1211" s="14" t="str">
        <f aca="false">IF(OR($E1211="",$B1211=""),"",INT(($B1211-$E1211)/365.25))</f>
        <v/>
      </c>
      <c r="H1211" s="14" t="str">
        <f aca="false">IF($G1211="","",IF($G1211&lt;=5,"Ha","Yo'q"))</f>
        <v/>
      </c>
      <c r="I1211" s="12"/>
      <c r="J1211" s="12"/>
      <c r="K1211" s="28" t="n">
        <f aca="false">IF(AND($C1211&lt;&gt;"",$H1211="Ha",$B1211&gt;=Boshqaruv!$C$9,$B1211&lt;=Boshqaruv!$C$10),IF(COUNTIFS($C$4:$C1210,$C1211,$H$4:$H1210,"Ha",$B$4:$B1210,"&gt;="&amp;Boshqaruv!$C$9,$B$4:$B1210,"&lt;="&amp;Boshqaruv!$C$10)=0,1,0),0)</f>
        <v>0</v>
      </c>
    </row>
    <row r="1212" customFormat="false" ht="15" hidden="false" customHeight="false" outlineLevel="0" collapsed="false">
      <c r="A1212" s="8" t="n">
        <v>1208</v>
      </c>
      <c r="B1212" s="13"/>
      <c r="C1212" s="25"/>
      <c r="D1212" s="26" t="str">
        <f aca="false">IF($C1212="","",IFERROR(IF(INDEX(Bolalar!$B$5:$B$1804,MATCH($C1212,Bolalar!$I$5:$I$1804,0))="","",INDEX(Bolalar!$B$5:$B$1804,MATCH($C1212,Bolalar!$I$5:$I$1804,0))),""))</f>
        <v/>
      </c>
      <c r="E1212" s="15" t="str">
        <f aca="false">IF($C1212="","",IFERROR(IF(INDEX(Bolalar!$C$5:$C$1804,MATCH($C1212,Bolalar!$I$5:$I$1804,0))="","",INDEX(Bolalar!$C$5:$C$1804,MATCH($C1212,Bolalar!$I$5:$I$1804,0))),""))</f>
        <v/>
      </c>
      <c r="F1212" s="24"/>
      <c r="G1212" s="14" t="str">
        <f aca="false">IF(OR($E1212="",$B1212=""),"",INT(($B1212-$E1212)/365.25))</f>
        <v/>
      </c>
      <c r="H1212" s="14" t="str">
        <f aca="false">IF($G1212="","",IF($G1212&lt;=5,"Ha","Yo'q"))</f>
        <v/>
      </c>
      <c r="I1212" s="12"/>
      <c r="J1212" s="12"/>
      <c r="K1212" s="28" t="n">
        <f aca="false">IF(AND($C1212&lt;&gt;"",$H1212="Ha",$B1212&gt;=Boshqaruv!$C$9,$B1212&lt;=Boshqaruv!$C$10),IF(COUNTIFS($C$4:$C1211,$C1212,$H$4:$H1211,"Ha",$B$4:$B1211,"&gt;="&amp;Boshqaruv!$C$9,$B$4:$B1211,"&lt;="&amp;Boshqaruv!$C$10)=0,1,0),0)</f>
        <v>0</v>
      </c>
    </row>
    <row r="1213" customFormat="false" ht="15" hidden="false" customHeight="false" outlineLevel="0" collapsed="false">
      <c r="A1213" s="8" t="n">
        <v>1209</v>
      </c>
      <c r="B1213" s="13"/>
      <c r="C1213" s="25"/>
      <c r="D1213" s="26" t="str">
        <f aca="false">IF($C1213="","",IFERROR(IF(INDEX(Bolalar!$B$5:$B$1804,MATCH($C1213,Bolalar!$I$5:$I$1804,0))="","",INDEX(Bolalar!$B$5:$B$1804,MATCH($C1213,Bolalar!$I$5:$I$1804,0))),""))</f>
        <v/>
      </c>
      <c r="E1213" s="15" t="str">
        <f aca="false">IF($C1213="","",IFERROR(IF(INDEX(Bolalar!$C$5:$C$1804,MATCH($C1213,Bolalar!$I$5:$I$1804,0))="","",INDEX(Bolalar!$C$5:$C$1804,MATCH($C1213,Bolalar!$I$5:$I$1804,0))),""))</f>
        <v/>
      </c>
      <c r="F1213" s="24"/>
      <c r="G1213" s="14" t="str">
        <f aca="false">IF(OR($E1213="",$B1213=""),"",INT(($B1213-$E1213)/365.25))</f>
        <v/>
      </c>
      <c r="H1213" s="14" t="str">
        <f aca="false">IF($G1213="","",IF($G1213&lt;=5,"Ha","Yo'q"))</f>
        <v/>
      </c>
      <c r="I1213" s="12"/>
      <c r="J1213" s="12"/>
      <c r="K1213" s="28" t="n">
        <f aca="false">IF(AND($C1213&lt;&gt;"",$H1213="Ha",$B1213&gt;=Boshqaruv!$C$9,$B1213&lt;=Boshqaruv!$C$10),IF(COUNTIFS($C$4:$C1212,$C1213,$H$4:$H1212,"Ha",$B$4:$B1212,"&gt;="&amp;Boshqaruv!$C$9,$B$4:$B1212,"&lt;="&amp;Boshqaruv!$C$10)=0,1,0),0)</f>
        <v>0</v>
      </c>
    </row>
    <row r="1214" customFormat="false" ht="15" hidden="false" customHeight="false" outlineLevel="0" collapsed="false">
      <c r="A1214" s="8" t="n">
        <v>1210</v>
      </c>
      <c r="B1214" s="13"/>
      <c r="C1214" s="25"/>
      <c r="D1214" s="26" t="str">
        <f aca="false">IF($C1214="","",IFERROR(IF(INDEX(Bolalar!$B$5:$B$1804,MATCH($C1214,Bolalar!$I$5:$I$1804,0))="","",INDEX(Bolalar!$B$5:$B$1804,MATCH($C1214,Bolalar!$I$5:$I$1804,0))),""))</f>
        <v/>
      </c>
      <c r="E1214" s="15" t="str">
        <f aca="false">IF($C1214="","",IFERROR(IF(INDEX(Bolalar!$C$5:$C$1804,MATCH($C1214,Bolalar!$I$5:$I$1804,0))="","",INDEX(Bolalar!$C$5:$C$1804,MATCH($C1214,Bolalar!$I$5:$I$1804,0))),""))</f>
        <v/>
      </c>
      <c r="F1214" s="24"/>
      <c r="G1214" s="14" t="str">
        <f aca="false">IF(OR($E1214="",$B1214=""),"",INT(($B1214-$E1214)/365.25))</f>
        <v/>
      </c>
      <c r="H1214" s="14" t="str">
        <f aca="false">IF($G1214="","",IF($G1214&lt;=5,"Ha","Yo'q"))</f>
        <v/>
      </c>
      <c r="I1214" s="12"/>
      <c r="J1214" s="12"/>
      <c r="K1214" s="28" t="n">
        <f aca="false">IF(AND($C1214&lt;&gt;"",$H1214="Ha",$B1214&gt;=Boshqaruv!$C$9,$B1214&lt;=Boshqaruv!$C$10),IF(COUNTIFS($C$4:$C1213,$C1214,$H$4:$H1213,"Ha",$B$4:$B1213,"&gt;="&amp;Boshqaruv!$C$9,$B$4:$B1213,"&lt;="&amp;Boshqaruv!$C$10)=0,1,0),0)</f>
        <v>0</v>
      </c>
    </row>
    <row r="1215" customFormat="false" ht="15" hidden="false" customHeight="false" outlineLevel="0" collapsed="false">
      <c r="A1215" s="8" t="n">
        <v>1211</v>
      </c>
      <c r="B1215" s="13"/>
      <c r="C1215" s="25"/>
      <c r="D1215" s="26" t="str">
        <f aca="false">IF($C1215="","",IFERROR(IF(INDEX(Bolalar!$B$5:$B$1804,MATCH($C1215,Bolalar!$I$5:$I$1804,0))="","",INDEX(Bolalar!$B$5:$B$1804,MATCH($C1215,Bolalar!$I$5:$I$1804,0))),""))</f>
        <v/>
      </c>
      <c r="E1215" s="15" t="str">
        <f aca="false">IF($C1215="","",IFERROR(IF(INDEX(Bolalar!$C$5:$C$1804,MATCH($C1215,Bolalar!$I$5:$I$1804,0))="","",INDEX(Bolalar!$C$5:$C$1804,MATCH($C1215,Bolalar!$I$5:$I$1804,0))),""))</f>
        <v/>
      </c>
      <c r="F1215" s="24"/>
      <c r="G1215" s="14" t="str">
        <f aca="false">IF(OR($E1215="",$B1215=""),"",INT(($B1215-$E1215)/365.25))</f>
        <v/>
      </c>
      <c r="H1215" s="14" t="str">
        <f aca="false">IF($G1215="","",IF($G1215&lt;=5,"Ha","Yo'q"))</f>
        <v/>
      </c>
      <c r="I1215" s="12"/>
      <c r="J1215" s="12"/>
      <c r="K1215" s="28" t="n">
        <f aca="false">IF(AND($C1215&lt;&gt;"",$H1215="Ha",$B1215&gt;=Boshqaruv!$C$9,$B1215&lt;=Boshqaruv!$C$10),IF(COUNTIFS($C$4:$C1214,$C1215,$H$4:$H1214,"Ha",$B$4:$B1214,"&gt;="&amp;Boshqaruv!$C$9,$B$4:$B1214,"&lt;="&amp;Boshqaruv!$C$10)=0,1,0),0)</f>
        <v>0</v>
      </c>
    </row>
    <row r="1216" customFormat="false" ht="15" hidden="false" customHeight="false" outlineLevel="0" collapsed="false">
      <c r="A1216" s="8" t="n">
        <v>1212</v>
      </c>
      <c r="B1216" s="13"/>
      <c r="C1216" s="25"/>
      <c r="D1216" s="26" t="str">
        <f aca="false">IF($C1216="","",IFERROR(IF(INDEX(Bolalar!$B$5:$B$1804,MATCH($C1216,Bolalar!$I$5:$I$1804,0))="","",INDEX(Bolalar!$B$5:$B$1804,MATCH($C1216,Bolalar!$I$5:$I$1804,0))),""))</f>
        <v/>
      </c>
      <c r="E1216" s="15" t="str">
        <f aca="false">IF($C1216="","",IFERROR(IF(INDEX(Bolalar!$C$5:$C$1804,MATCH($C1216,Bolalar!$I$5:$I$1804,0))="","",INDEX(Bolalar!$C$5:$C$1804,MATCH($C1216,Bolalar!$I$5:$I$1804,0))),""))</f>
        <v/>
      </c>
      <c r="F1216" s="24"/>
      <c r="G1216" s="14" t="str">
        <f aca="false">IF(OR($E1216="",$B1216=""),"",INT(($B1216-$E1216)/365.25))</f>
        <v/>
      </c>
      <c r="H1216" s="14" t="str">
        <f aca="false">IF($G1216="","",IF($G1216&lt;=5,"Ha","Yo'q"))</f>
        <v/>
      </c>
      <c r="I1216" s="12"/>
      <c r="J1216" s="12"/>
      <c r="K1216" s="28" t="n">
        <f aca="false">IF(AND($C1216&lt;&gt;"",$H1216="Ha",$B1216&gt;=Boshqaruv!$C$9,$B1216&lt;=Boshqaruv!$C$10),IF(COUNTIFS($C$4:$C1215,$C1216,$H$4:$H1215,"Ha",$B$4:$B1215,"&gt;="&amp;Boshqaruv!$C$9,$B$4:$B1215,"&lt;="&amp;Boshqaruv!$C$10)=0,1,0),0)</f>
        <v>0</v>
      </c>
    </row>
    <row r="1217" customFormat="false" ht="15" hidden="false" customHeight="false" outlineLevel="0" collapsed="false">
      <c r="A1217" s="8" t="n">
        <v>1213</v>
      </c>
      <c r="B1217" s="13"/>
      <c r="C1217" s="25"/>
      <c r="D1217" s="26" t="str">
        <f aca="false">IF($C1217="","",IFERROR(IF(INDEX(Bolalar!$B$5:$B$1804,MATCH($C1217,Bolalar!$I$5:$I$1804,0))="","",INDEX(Bolalar!$B$5:$B$1804,MATCH($C1217,Bolalar!$I$5:$I$1804,0))),""))</f>
        <v/>
      </c>
      <c r="E1217" s="15" t="str">
        <f aca="false">IF($C1217="","",IFERROR(IF(INDEX(Bolalar!$C$5:$C$1804,MATCH($C1217,Bolalar!$I$5:$I$1804,0))="","",INDEX(Bolalar!$C$5:$C$1804,MATCH($C1217,Bolalar!$I$5:$I$1804,0))),""))</f>
        <v/>
      </c>
      <c r="F1217" s="24"/>
      <c r="G1217" s="14" t="str">
        <f aca="false">IF(OR($E1217="",$B1217=""),"",INT(($B1217-$E1217)/365.25))</f>
        <v/>
      </c>
      <c r="H1217" s="14" t="str">
        <f aca="false">IF($G1217="","",IF($G1217&lt;=5,"Ha","Yo'q"))</f>
        <v/>
      </c>
      <c r="I1217" s="12"/>
      <c r="J1217" s="12"/>
      <c r="K1217" s="28" t="n">
        <f aca="false">IF(AND($C1217&lt;&gt;"",$H1217="Ha",$B1217&gt;=Boshqaruv!$C$9,$B1217&lt;=Boshqaruv!$C$10),IF(COUNTIFS($C$4:$C1216,$C1217,$H$4:$H1216,"Ha",$B$4:$B1216,"&gt;="&amp;Boshqaruv!$C$9,$B$4:$B1216,"&lt;="&amp;Boshqaruv!$C$10)=0,1,0),0)</f>
        <v>0</v>
      </c>
    </row>
    <row r="1218" customFormat="false" ht="15" hidden="false" customHeight="false" outlineLevel="0" collapsed="false">
      <c r="A1218" s="8" t="n">
        <v>1214</v>
      </c>
      <c r="B1218" s="13"/>
      <c r="C1218" s="25"/>
      <c r="D1218" s="26" t="str">
        <f aca="false">IF($C1218="","",IFERROR(IF(INDEX(Bolalar!$B$5:$B$1804,MATCH($C1218,Bolalar!$I$5:$I$1804,0))="","",INDEX(Bolalar!$B$5:$B$1804,MATCH($C1218,Bolalar!$I$5:$I$1804,0))),""))</f>
        <v/>
      </c>
      <c r="E1218" s="15" t="str">
        <f aca="false">IF($C1218="","",IFERROR(IF(INDEX(Bolalar!$C$5:$C$1804,MATCH($C1218,Bolalar!$I$5:$I$1804,0))="","",INDEX(Bolalar!$C$5:$C$1804,MATCH($C1218,Bolalar!$I$5:$I$1804,0))),""))</f>
        <v/>
      </c>
      <c r="F1218" s="24"/>
      <c r="G1218" s="14" t="str">
        <f aca="false">IF(OR($E1218="",$B1218=""),"",INT(($B1218-$E1218)/365.25))</f>
        <v/>
      </c>
      <c r="H1218" s="14" t="str">
        <f aca="false">IF($G1218="","",IF($G1218&lt;=5,"Ha","Yo'q"))</f>
        <v/>
      </c>
      <c r="I1218" s="12"/>
      <c r="J1218" s="12"/>
      <c r="K1218" s="28" t="n">
        <f aca="false">IF(AND($C1218&lt;&gt;"",$H1218="Ha",$B1218&gt;=Boshqaruv!$C$9,$B1218&lt;=Boshqaruv!$C$10),IF(COUNTIFS($C$4:$C1217,$C1218,$H$4:$H1217,"Ha",$B$4:$B1217,"&gt;="&amp;Boshqaruv!$C$9,$B$4:$B1217,"&lt;="&amp;Boshqaruv!$C$10)=0,1,0),0)</f>
        <v>0</v>
      </c>
    </row>
    <row r="1219" customFormat="false" ht="15" hidden="false" customHeight="false" outlineLevel="0" collapsed="false">
      <c r="A1219" s="8" t="n">
        <v>1215</v>
      </c>
      <c r="B1219" s="13"/>
      <c r="C1219" s="25"/>
      <c r="D1219" s="26" t="str">
        <f aca="false">IF($C1219="","",IFERROR(IF(INDEX(Bolalar!$B$5:$B$1804,MATCH($C1219,Bolalar!$I$5:$I$1804,0))="","",INDEX(Bolalar!$B$5:$B$1804,MATCH($C1219,Bolalar!$I$5:$I$1804,0))),""))</f>
        <v/>
      </c>
      <c r="E1219" s="15" t="str">
        <f aca="false">IF($C1219="","",IFERROR(IF(INDEX(Bolalar!$C$5:$C$1804,MATCH($C1219,Bolalar!$I$5:$I$1804,0))="","",INDEX(Bolalar!$C$5:$C$1804,MATCH($C1219,Bolalar!$I$5:$I$1804,0))),""))</f>
        <v/>
      </c>
      <c r="F1219" s="24"/>
      <c r="G1219" s="14" t="str">
        <f aca="false">IF(OR($E1219="",$B1219=""),"",INT(($B1219-$E1219)/365.25))</f>
        <v/>
      </c>
      <c r="H1219" s="14" t="str">
        <f aca="false">IF($G1219="","",IF($G1219&lt;=5,"Ha","Yo'q"))</f>
        <v/>
      </c>
      <c r="I1219" s="12"/>
      <c r="J1219" s="12"/>
      <c r="K1219" s="28" t="n">
        <f aca="false">IF(AND($C1219&lt;&gt;"",$H1219="Ha",$B1219&gt;=Boshqaruv!$C$9,$B1219&lt;=Boshqaruv!$C$10),IF(COUNTIFS($C$4:$C1218,$C1219,$H$4:$H1218,"Ha",$B$4:$B1218,"&gt;="&amp;Boshqaruv!$C$9,$B$4:$B1218,"&lt;="&amp;Boshqaruv!$C$10)=0,1,0),0)</f>
        <v>0</v>
      </c>
    </row>
    <row r="1220" customFormat="false" ht="15" hidden="false" customHeight="false" outlineLevel="0" collapsed="false">
      <c r="A1220" s="8" t="n">
        <v>1216</v>
      </c>
      <c r="B1220" s="13"/>
      <c r="C1220" s="25"/>
      <c r="D1220" s="26" t="str">
        <f aca="false">IF($C1220="","",IFERROR(IF(INDEX(Bolalar!$B$5:$B$1804,MATCH($C1220,Bolalar!$I$5:$I$1804,0))="","",INDEX(Bolalar!$B$5:$B$1804,MATCH($C1220,Bolalar!$I$5:$I$1804,0))),""))</f>
        <v/>
      </c>
      <c r="E1220" s="15" t="str">
        <f aca="false">IF($C1220="","",IFERROR(IF(INDEX(Bolalar!$C$5:$C$1804,MATCH($C1220,Bolalar!$I$5:$I$1804,0))="","",INDEX(Bolalar!$C$5:$C$1804,MATCH($C1220,Bolalar!$I$5:$I$1804,0))),""))</f>
        <v/>
      </c>
      <c r="F1220" s="24"/>
      <c r="G1220" s="14" t="str">
        <f aca="false">IF(OR($E1220="",$B1220=""),"",INT(($B1220-$E1220)/365.25))</f>
        <v/>
      </c>
      <c r="H1220" s="14" t="str">
        <f aca="false">IF($G1220="","",IF($G1220&lt;=5,"Ha","Yo'q"))</f>
        <v/>
      </c>
      <c r="I1220" s="12"/>
      <c r="J1220" s="12"/>
      <c r="K1220" s="28" t="n">
        <f aca="false">IF(AND($C1220&lt;&gt;"",$H1220="Ha",$B1220&gt;=Boshqaruv!$C$9,$B1220&lt;=Boshqaruv!$C$10),IF(COUNTIFS($C$4:$C1219,$C1220,$H$4:$H1219,"Ha",$B$4:$B1219,"&gt;="&amp;Boshqaruv!$C$9,$B$4:$B1219,"&lt;="&amp;Boshqaruv!$C$10)=0,1,0),0)</f>
        <v>0</v>
      </c>
    </row>
    <row r="1221" customFormat="false" ht="15" hidden="false" customHeight="false" outlineLevel="0" collapsed="false">
      <c r="A1221" s="8" t="n">
        <v>1217</v>
      </c>
      <c r="B1221" s="13"/>
      <c r="C1221" s="25"/>
      <c r="D1221" s="26" t="str">
        <f aca="false">IF($C1221="","",IFERROR(IF(INDEX(Bolalar!$B$5:$B$1804,MATCH($C1221,Bolalar!$I$5:$I$1804,0))="","",INDEX(Bolalar!$B$5:$B$1804,MATCH($C1221,Bolalar!$I$5:$I$1804,0))),""))</f>
        <v/>
      </c>
      <c r="E1221" s="15" t="str">
        <f aca="false">IF($C1221="","",IFERROR(IF(INDEX(Bolalar!$C$5:$C$1804,MATCH($C1221,Bolalar!$I$5:$I$1804,0))="","",INDEX(Bolalar!$C$5:$C$1804,MATCH($C1221,Bolalar!$I$5:$I$1804,0))),""))</f>
        <v/>
      </c>
      <c r="F1221" s="24"/>
      <c r="G1221" s="14" t="str">
        <f aca="false">IF(OR($E1221="",$B1221=""),"",INT(($B1221-$E1221)/365.25))</f>
        <v/>
      </c>
      <c r="H1221" s="14" t="str">
        <f aca="false">IF($G1221="","",IF($G1221&lt;=5,"Ha","Yo'q"))</f>
        <v/>
      </c>
      <c r="I1221" s="12"/>
      <c r="J1221" s="12"/>
      <c r="K1221" s="28" t="n">
        <f aca="false">IF(AND($C1221&lt;&gt;"",$H1221="Ha",$B1221&gt;=Boshqaruv!$C$9,$B1221&lt;=Boshqaruv!$C$10),IF(COUNTIFS($C$4:$C1220,$C1221,$H$4:$H1220,"Ha",$B$4:$B1220,"&gt;="&amp;Boshqaruv!$C$9,$B$4:$B1220,"&lt;="&amp;Boshqaruv!$C$10)=0,1,0),0)</f>
        <v>0</v>
      </c>
    </row>
    <row r="1222" customFormat="false" ht="15" hidden="false" customHeight="false" outlineLevel="0" collapsed="false">
      <c r="A1222" s="8" t="n">
        <v>1218</v>
      </c>
      <c r="B1222" s="13"/>
      <c r="C1222" s="25"/>
      <c r="D1222" s="26" t="str">
        <f aca="false">IF($C1222="","",IFERROR(IF(INDEX(Bolalar!$B$5:$B$1804,MATCH($C1222,Bolalar!$I$5:$I$1804,0))="","",INDEX(Bolalar!$B$5:$B$1804,MATCH($C1222,Bolalar!$I$5:$I$1804,0))),""))</f>
        <v/>
      </c>
      <c r="E1222" s="15" t="str">
        <f aca="false">IF($C1222="","",IFERROR(IF(INDEX(Bolalar!$C$5:$C$1804,MATCH($C1222,Bolalar!$I$5:$I$1804,0))="","",INDEX(Bolalar!$C$5:$C$1804,MATCH($C1222,Bolalar!$I$5:$I$1804,0))),""))</f>
        <v/>
      </c>
      <c r="F1222" s="24"/>
      <c r="G1222" s="14" t="str">
        <f aca="false">IF(OR($E1222="",$B1222=""),"",INT(($B1222-$E1222)/365.25))</f>
        <v/>
      </c>
      <c r="H1222" s="14" t="str">
        <f aca="false">IF($G1222="","",IF($G1222&lt;=5,"Ha","Yo'q"))</f>
        <v/>
      </c>
      <c r="I1222" s="12"/>
      <c r="J1222" s="12"/>
      <c r="K1222" s="28" t="n">
        <f aca="false">IF(AND($C1222&lt;&gt;"",$H1222="Ha",$B1222&gt;=Boshqaruv!$C$9,$B1222&lt;=Boshqaruv!$C$10),IF(COUNTIFS($C$4:$C1221,$C1222,$H$4:$H1221,"Ha",$B$4:$B1221,"&gt;="&amp;Boshqaruv!$C$9,$B$4:$B1221,"&lt;="&amp;Boshqaruv!$C$10)=0,1,0),0)</f>
        <v>0</v>
      </c>
    </row>
    <row r="1223" customFormat="false" ht="15" hidden="false" customHeight="false" outlineLevel="0" collapsed="false">
      <c r="A1223" s="8" t="n">
        <v>1219</v>
      </c>
      <c r="B1223" s="13"/>
      <c r="C1223" s="25"/>
      <c r="D1223" s="26" t="str">
        <f aca="false">IF($C1223="","",IFERROR(IF(INDEX(Bolalar!$B$5:$B$1804,MATCH($C1223,Bolalar!$I$5:$I$1804,0))="","",INDEX(Bolalar!$B$5:$B$1804,MATCH($C1223,Bolalar!$I$5:$I$1804,0))),""))</f>
        <v/>
      </c>
      <c r="E1223" s="15" t="str">
        <f aca="false">IF($C1223="","",IFERROR(IF(INDEX(Bolalar!$C$5:$C$1804,MATCH($C1223,Bolalar!$I$5:$I$1804,0))="","",INDEX(Bolalar!$C$5:$C$1804,MATCH($C1223,Bolalar!$I$5:$I$1804,0))),""))</f>
        <v/>
      </c>
      <c r="F1223" s="24"/>
      <c r="G1223" s="14" t="str">
        <f aca="false">IF(OR($E1223="",$B1223=""),"",INT(($B1223-$E1223)/365.25))</f>
        <v/>
      </c>
      <c r="H1223" s="14" t="str">
        <f aca="false">IF($G1223="","",IF($G1223&lt;=5,"Ha","Yo'q"))</f>
        <v/>
      </c>
      <c r="I1223" s="12"/>
      <c r="J1223" s="12"/>
      <c r="K1223" s="28" t="n">
        <f aca="false">IF(AND($C1223&lt;&gt;"",$H1223="Ha",$B1223&gt;=Boshqaruv!$C$9,$B1223&lt;=Boshqaruv!$C$10),IF(COUNTIFS($C$4:$C1222,$C1223,$H$4:$H1222,"Ha",$B$4:$B1222,"&gt;="&amp;Boshqaruv!$C$9,$B$4:$B1222,"&lt;="&amp;Boshqaruv!$C$10)=0,1,0),0)</f>
        <v>0</v>
      </c>
    </row>
    <row r="1224" customFormat="false" ht="15" hidden="false" customHeight="false" outlineLevel="0" collapsed="false">
      <c r="A1224" s="8" t="n">
        <v>1220</v>
      </c>
      <c r="B1224" s="13"/>
      <c r="C1224" s="25"/>
      <c r="D1224" s="26" t="str">
        <f aca="false">IF($C1224="","",IFERROR(IF(INDEX(Bolalar!$B$5:$B$1804,MATCH($C1224,Bolalar!$I$5:$I$1804,0))="","",INDEX(Bolalar!$B$5:$B$1804,MATCH($C1224,Bolalar!$I$5:$I$1804,0))),""))</f>
        <v/>
      </c>
      <c r="E1224" s="15" t="str">
        <f aca="false">IF($C1224="","",IFERROR(IF(INDEX(Bolalar!$C$5:$C$1804,MATCH($C1224,Bolalar!$I$5:$I$1804,0))="","",INDEX(Bolalar!$C$5:$C$1804,MATCH($C1224,Bolalar!$I$5:$I$1804,0))),""))</f>
        <v/>
      </c>
      <c r="F1224" s="24"/>
      <c r="G1224" s="14" t="str">
        <f aca="false">IF(OR($E1224="",$B1224=""),"",INT(($B1224-$E1224)/365.25))</f>
        <v/>
      </c>
      <c r="H1224" s="14" t="str">
        <f aca="false">IF($G1224="","",IF($G1224&lt;=5,"Ha","Yo'q"))</f>
        <v/>
      </c>
      <c r="I1224" s="12"/>
      <c r="J1224" s="12"/>
      <c r="K1224" s="28" t="n">
        <f aca="false">IF(AND($C1224&lt;&gt;"",$H1224="Ha",$B1224&gt;=Boshqaruv!$C$9,$B1224&lt;=Boshqaruv!$C$10),IF(COUNTIFS($C$4:$C1223,$C1224,$H$4:$H1223,"Ha",$B$4:$B1223,"&gt;="&amp;Boshqaruv!$C$9,$B$4:$B1223,"&lt;="&amp;Boshqaruv!$C$10)=0,1,0),0)</f>
        <v>0</v>
      </c>
    </row>
    <row r="1225" customFormat="false" ht="15" hidden="false" customHeight="false" outlineLevel="0" collapsed="false">
      <c r="A1225" s="8" t="n">
        <v>1221</v>
      </c>
      <c r="B1225" s="13"/>
      <c r="C1225" s="25"/>
      <c r="D1225" s="26" t="str">
        <f aca="false">IF($C1225="","",IFERROR(IF(INDEX(Bolalar!$B$5:$B$1804,MATCH($C1225,Bolalar!$I$5:$I$1804,0))="","",INDEX(Bolalar!$B$5:$B$1804,MATCH($C1225,Bolalar!$I$5:$I$1804,0))),""))</f>
        <v/>
      </c>
      <c r="E1225" s="15" t="str">
        <f aca="false">IF($C1225="","",IFERROR(IF(INDEX(Bolalar!$C$5:$C$1804,MATCH($C1225,Bolalar!$I$5:$I$1804,0))="","",INDEX(Bolalar!$C$5:$C$1804,MATCH($C1225,Bolalar!$I$5:$I$1804,0))),""))</f>
        <v/>
      </c>
      <c r="F1225" s="24"/>
      <c r="G1225" s="14" t="str">
        <f aca="false">IF(OR($E1225="",$B1225=""),"",INT(($B1225-$E1225)/365.25))</f>
        <v/>
      </c>
      <c r="H1225" s="14" t="str">
        <f aca="false">IF($G1225="","",IF($G1225&lt;=5,"Ha","Yo'q"))</f>
        <v/>
      </c>
      <c r="I1225" s="12"/>
      <c r="J1225" s="12"/>
      <c r="K1225" s="28" t="n">
        <f aca="false">IF(AND($C1225&lt;&gt;"",$H1225="Ha",$B1225&gt;=Boshqaruv!$C$9,$B1225&lt;=Boshqaruv!$C$10),IF(COUNTIFS($C$4:$C1224,$C1225,$H$4:$H1224,"Ha",$B$4:$B1224,"&gt;="&amp;Boshqaruv!$C$9,$B$4:$B1224,"&lt;="&amp;Boshqaruv!$C$10)=0,1,0),0)</f>
        <v>0</v>
      </c>
    </row>
    <row r="1226" customFormat="false" ht="15" hidden="false" customHeight="false" outlineLevel="0" collapsed="false">
      <c r="A1226" s="8" t="n">
        <v>1222</v>
      </c>
      <c r="B1226" s="13"/>
      <c r="C1226" s="25"/>
      <c r="D1226" s="26" t="str">
        <f aca="false">IF($C1226="","",IFERROR(IF(INDEX(Bolalar!$B$5:$B$1804,MATCH($C1226,Bolalar!$I$5:$I$1804,0))="","",INDEX(Bolalar!$B$5:$B$1804,MATCH($C1226,Bolalar!$I$5:$I$1804,0))),""))</f>
        <v/>
      </c>
      <c r="E1226" s="15" t="str">
        <f aca="false">IF($C1226="","",IFERROR(IF(INDEX(Bolalar!$C$5:$C$1804,MATCH($C1226,Bolalar!$I$5:$I$1804,0))="","",INDEX(Bolalar!$C$5:$C$1804,MATCH($C1226,Bolalar!$I$5:$I$1804,0))),""))</f>
        <v/>
      </c>
      <c r="F1226" s="24"/>
      <c r="G1226" s="14" t="str">
        <f aca="false">IF(OR($E1226="",$B1226=""),"",INT(($B1226-$E1226)/365.25))</f>
        <v/>
      </c>
      <c r="H1226" s="14" t="str">
        <f aca="false">IF($G1226="","",IF($G1226&lt;=5,"Ha","Yo'q"))</f>
        <v/>
      </c>
      <c r="I1226" s="12"/>
      <c r="J1226" s="12"/>
      <c r="K1226" s="28" t="n">
        <f aca="false">IF(AND($C1226&lt;&gt;"",$H1226="Ha",$B1226&gt;=Boshqaruv!$C$9,$B1226&lt;=Boshqaruv!$C$10),IF(COUNTIFS($C$4:$C1225,$C1226,$H$4:$H1225,"Ha",$B$4:$B1225,"&gt;="&amp;Boshqaruv!$C$9,$B$4:$B1225,"&lt;="&amp;Boshqaruv!$C$10)=0,1,0),0)</f>
        <v>0</v>
      </c>
    </row>
    <row r="1227" customFormat="false" ht="15" hidden="false" customHeight="false" outlineLevel="0" collapsed="false">
      <c r="A1227" s="8" t="n">
        <v>1223</v>
      </c>
      <c r="B1227" s="13"/>
      <c r="C1227" s="25"/>
      <c r="D1227" s="26" t="str">
        <f aca="false">IF($C1227="","",IFERROR(IF(INDEX(Bolalar!$B$5:$B$1804,MATCH($C1227,Bolalar!$I$5:$I$1804,0))="","",INDEX(Bolalar!$B$5:$B$1804,MATCH($C1227,Bolalar!$I$5:$I$1804,0))),""))</f>
        <v/>
      </c>
      <c r="E1227" s="15" t="str">
        <f aca="false">IF($C1227="","",IFERROR(IF(INDEX(Bolalar!$C$5:$C$1804,MATCH($C1227,Bolalar!$I$5:$I$1804,0))="","",INDEX(Bolalar!$C$5:$C$1804,MATCH($C1227,Bolalar!$I$5:$I$1804,0))),""))</f>
        <v/>
      </c>
      <c r="F1227" s="24"/>
      <c r="G1227" s="14" t="str">
        <f aca="false">IF(OR($E1227="",$B1227=""),"",INT(($B1227-$E1227)/365.25))</f>
        <v/>
      </c>
      <c r="H1227" s="14" t="str">
        <f aca="false">IF($G1227="","",IF($G1227&lt;=5,"Ha","Yo'q"))</f>
        <v/>
      </c>
      <c r="I1227" s="12"/>
      <c r="J1227" s="12"/>
      <c r="K1227" s="28" t="n">
        <f aca="false">IF(AND($C1227&lt;&gt;"",$H1227="Ha",$B1227&gt;=Boshqaruv!$C$9,$B1227&lt;=Boshqaruv!$C$10),IF(COUNTIFS($C$4:$C1226,$C1227,$H$4:$H1226,"Ha",$B$4:$B1226,"&gt;="&amp;Boshqaruv!$C$9,$B$4:$B1226,"&lt;="&amp;Boshqaruv!$C$10)=0,1,0),0)</f>
        <v>0</v>
      </c>
    </row>
    <row r="1228" customFormat="false" ht="15" hidden="false" customHeight="false" outlineLevel="0" collapsed="false">
      <c r="A1228" s="8" t="n">
        <v>1224</v>
      </c>
      <c r="B1228" s="13"/>
      <c r="C1228" s="25"/>
      <c r="D1228" s="26" t="str">
        <f aca="false">IF($C1228="","",IFERROR(IF(INDEX(Bolalar!$B$5:$B$1804,MATCH($C1228,Bolalar!$I$5:$I$1804,0))="","",INDEX(Bolalar!$B$5:$B$1804,MATCH($C1228,Bolalar!$I$5:$I$1804,0))),""))</f>
        <v/>
      </c>
      <c r="E1228" s="15" t="str">
        <f aca="false">IF($C1228="","",IFERROR(IF(INDEX(Bolalar!$C$5:$C$1804,MATCH($C1228,Bolalar!$I$5:$I$1804,0))="","",INDEX(Bolalar!$C$5:$C$1804,MATCH($C1228,Bolalar!$I$5:$I$1804,0))),""))</f>
        <v/>
      </c>
      <c r="F1228" s="24"/>
      <c r="G1228" s="14" t="str">
        <f aca="false">IF(OR($E1228="",$B1228=""),"",INT(($B1228-$E1228)/365.25))</f>
        <v/>
      </c>
      <c r="H1228" s="14" t="str">
        <f aca="false">IF($G1228="","",IF($G1228&lt;=5,"Ha","Yo'q"))</f>
        <v/>
      </c>
      <c r="I1228" s="12"/>
      <c r="J1228" s="12"/>
      <c r="K1228" s="28" t="n">
        <f aca="false">IF(AND($C1228&lt;&gt;"",$H1228="Ha",$B1228&gt;=Boshqaruv!$C$9,$B1228&lt;=Boshqaruv!$C$10),IF(COUNTIFS($C$4:$C1227,$C1228,$H$4:$H1227,"Ha",$B$4:$B1227,"&gt;="&amp;Boshqaruv!$C$9,$B$4:$B1227,"&lt;="&amp;Boshqaruv!$C$10)=0,1,0),0)</f>
        <v>0</v>
      </c>
    </row>
    <row r="1229" customFormat="false" ht="15" hidden="false" customHeight="false" outlineLevel="0" collapsed="false">
      <c r="A1229" s="8" t="n">
        <v>1225</v>
      </c>
      <c r="B1229" s="13"/>
      <c r="C1229" s="25"/>
      <c r="D1229" s="26" t="str">
        <f aca="false">IF($C1229="","",IFERROR(IF(INDEX(Bolalar!$B$5:$B$1804,MATCH($C1229,Bolalar!$I$5:$I$1804,0))="","",INDEX(Bolalar!$B$5:$B$1804,MATCH($C1229,Bolalar!$I$5:$I$1804,0))),""))</f>
        <v/>
      </c>
      <c r="E1229" s="15" t="str">
        <f aca="false">IF($C1229="","",IFERROR(IF(INDEX(Bolalar!$C$5:$C$1804,MATCH($C1229,Bolalar!$I$5:$I$1804,0))="","",INDEX(Bolalar!$C$5:$C$1804,MATCH($C1229,Bolalar!$I$5:$I$1804,0))),""))</f>
        <v/>
      </c>
      <c r="F1229" s="24"/>
      <c r="G1229" s="14" t="str">
        <f aca="false">IF(OR($E1229="",$B1229=""),"",INT(($B1229-$E1229)/365.25))</f>
        <v/>
      </c>
      <c r="H1229" s="14" t="str">
        <f aca="false">IF($G1229="","",IF($G1229&lt;=5,"Ha","Yo'q"))</f>
        <v/>
      </c>
      <c r="I1229" s="12"/>
      <c r="J1229" s="12"/>
      <c r="K1229" s="28" t="n">
        <f aca="false">IF(AND($C1229&lt;&gt;"",$H1229="Ha",$B1229&gt;=Boshqaruv!$C$9,$B1229&lt;=Boshqaruv!$C$10),IF(COUNTIFS($C$4:$C1228,$C1229,$H$4:$H1228,"Ha",$B$4:$B1228,"&gt;="&amp;Boshqaruv!$C$9,$B$4:$B1228,"&lt;="&amp;Boshqaruv!$C$10)=0,1,0),0)</f>
        <v>0</v>
      </c>
    </row>
    <row r="1230" customFormat="false" ht="15" hidden="false" customHeight="false" outlineLevel="0" collapsed="false">
      <c r="A1230" s="8" t="n">
        <v>1226</v>
      </c>
      <c r="B1230" s="13"/>
      <c r="C1230" s="25"/>
      <c r="D1230" s="26" t="str">
        <f aca="false">IF($C1230="","",IFERROR(IF(INDEX(Bolalar!$B$5:$B$1804,MATCH($C1230,Bolalar!$I$5:$I$1804,0))="","",INDEX(Bolalar!$B$5:$B$1804,MATCH($C1230,Bolalar!$I$5:$I$1804,0))),""))</f>
        <v/>
      </c>
      <c r="E1230" s="15" t="str">
        <f aca="false">IF($C1230="","",IFERROR(IF(INDEX(Bolalar!$C$5:$C$1804,MATCH($C1230,Bolalar!$I$5:$I$1804,0))="","",INDEX(Bolalar!$C$5:$C$1804,MATCH($C1230,Bolalar!$I$5:$I$1804,0))),""))</f>
        <v/>
      </c>
      <c r="F1230" s="24"/>
      <c r="G1230" s="14" t="str">
        <f aca="false">IF(OR($E1230="",$B1230=""),"",INT(($B1230-$E1230)/365.25))</f>
        <v/>
      </c>
      <c r="H1230" s="14" t="str">
        <f aca="false">IF($G1230="","",IF($G1230&lt;=5,"Ha","Yo'q"))</f>
        <v/>
      </c>
      <c r="I1230" s="12"/>
      <c r="J1230" s="12"/>
      <c r="K1230" s="28" t="n">
        <f aca="false">IF(AND($C1230&lt;&gt;"",$H1230="Ha",$B1230&gt;=Boshqaruv!$C$9,$B1230&lt;=Boshqaruv!$C$10),IF(COUNTIFS($C$4:$C1229,$C1230,$H$4:$H1229,"Ha",$B$4:$B1229,"&gt;="&amp;Boshqaruv!$C$9,$B$4:$B1229,"&lt;="&amp;Boshqaruv!$C$10)=0,1,0),0)</f>
        <v>0</v>
      </c>
    </row>
    <row r="1231" customFormat="false" ht="15" hidden="false" customHeight="false" outlineLevel="0" collapsed="false">
      <c r="A1231" s="8" t="n">
        <v>1227</v>
      </c>
      <c r="B1231" s="13"/>
      <c r="C1231" s="25"/>
      <c r="D1231" s="26" t="str">
        <f aca="false">IF($C1231="","",IFERROR(IF(INDEX(Bolalar!$B$5:$B$1804,MATCH($C1231,Bolalar!$I$5:$I$1804,0))="","",INDEX(Bolalar!$B$5:$B$1804,MATCH($C1231,Bolalar!$I$5:$I$1804,0))),""))</f>
        <v/>
      </c>
      <c r="E1231" s="15" t="str">
        <f aca="false">IF($C1231="","",IFERROR(IF(INDEX(Bolalar!$C$5:$C$1804,MATCH($C1231,Bolalar!$I$5:$I$1804,0))="","",INDEX(Bolalar!$C$5:$C$1804,MATCH($C1231,Bolalar!$I$5:$I$1804,0))),""))</f>
        <v/>
      </c>
      <c r="F1231" s="24"/>
      <c r="G1231" s="14" t="str">
        <f aca="false">IF(OR($E1231="",$B1231=""),"",INT(($B1231-$E1231)/365.25))</f>
        <v/>
      </c>
      <c r="H1231" s="14" t="str">
        <f aca="false">IF($G1231="","",IF($G1231&lt;=5,"Ha","Yo'q"))</f>
        <v/>
      </c>
      <c r="I1231" s="12"/>
      <c r="J1231" s="12"/>
      <c r="K1231" s="28" t="n">
        <f aca="false">IF(AND($C1231&lt;&gt;"",$H1231="Ha",$B1231&gt;=Boshqaruv!$C$9,$B1231&lt;=Boshqaruv!$C$10),IF(COUNTIFS($C$4:$C1230,$C1231,$H$4:$H1230,"Ha",$B$4:$B1230,"&gt;="&amp;Boshqaruv!$C$9,$B$4:$B1230,"&lt;="&amp;Boshqaruv!$C$10)=0,1,0),0)</f>
        <v>0</v>
      </c>
    </row>
    <row r="1232" customFormat="false" ht="15" hidden="false" customHeight="false" outlineLevel="0" collapsed="false">
      <c r="A1232" s="8" t="n">
        <v>1228</v>
      </c>
      <c r="B1232" s="13"/>
      <c r="C1232" s="25"/>
      <c r="D1232" s="26" t="str">
        <f aca="false">IF($C1232="","",IFERROR(IF(INDEX(Bolalar!$B$5:$B$1804,MATCH($C1232,Bolalar!$I$5:$I$1804,0))="","",INDEX(Bolalar!$B$5:$B$1804,MATCH($C1232,Bolalar!$I$5:$I$1804,0))),""))</f>
        <v/>
      </c>
      <c r="E1232" s="15" t="str">
        <f aca="false">IF($C1232="","",IFERROR(IF(INDEX(Bolalar!$C$5:$C$1804,MATCH($C1232,Bolalar!$I$5:$I$1804,0))="","",INDEX(Bolalar!$C$5:$C$1804,MATCH($C1232,Bolalar!$I$5:$I$1804,0))),""))</f>
        <v/>
      </c>
      <c r="F1232" s="24"/>
      <c r="G1232" s="14" t="str">
        <f aca="false">IF(OR($E1232="",$B1232=""),"",INT(($B1232-$E1232)/365.25))</f>
        <v/>
      </c>
      <c r="H1232" s="14" t="str">
        <f aca="false">IF($G1232="","",IF($G1232&lt;=5,"Ha","Yo'q"))</f>
        <v/>
      </c>
      <c r="I1232" s="12"/>
      <c r="J1232" s="12"/>
      <c r="K1232" s="28" t="n">
        <f aca="false">IF(AND($C1232&lt;&gt;"",$H1232="Ha",$B1232&gt;=Boshqaruv!$C$9,$B1232&lt;=Boshqaruv!$C$10),IF(COUNTIFS($C$4:$C1231,$C1232,$H$4:$H1231,"Ha",$B$4:$B1231,"&gt;="&amp;Boshqaruv!$C$9,$B$4:$B1231,"&lt;="&amp;Boshqaruv!$C$10)=0,1,0),0)</f>
        <v>0</v>
      </c>
    </row>
    <row r="1233" customFormat="false" ht="15" hidden="false" customHeight="false" outlineLevel="0" collapsed="false">
      <c r="A1233" s="8" t="n">
        <v>1229</v>
      </c>
      <c r="B1233" s="13"/>
      <c r="C1233" s="25"/>
      <c r="D1233" s="26" t="str">
        <f aca="false">IF($C1233="","",IFERROR(IF(INDEX(Bolalar!$B$5:$B$1804,MATCH($C1233,Bolalar!$I$5:$I$1804,0))="","",INDEX(Bolalar!$B$5:$B$1804,MATCH($C1233,Bolalar!$I$5:$I$1804,0))),""))</f>
        <v/>
      </c>
      <c r="E1233" s="15" t="str">
        <f aca="false">IF($C1233="","",IFERROR(IF(INDEX(Bolalar!$C$5:$C$1804,MATCH($C1233,Bolalar!$I$5:$I$1804,0))="","",INDEX(Bolalar!$C$5:$C$1804,MATCH($C1233,Bolalar!$I$5:$I$1804,0))),""))</f>
        <v/>
      </c>
      <c r="F1233" s="24"/>
      <c r="G1233" s="14" t="str">
        <f aca="false">IF(OR($E1233="",$B1233=""),"",INT(($B1233-$E1233)/365.25))</f>
        <v/>
      </c>
      <c r="H1233" s="14" t="str">
        <f aca="false">IF($G1233="","",IF($G1233&lt;=5,"Ha","Yo'q"))</f>
        <v/>
      </c>
      <c r="I1233" s="12"/>
      <c r="J1233" s="12"/>
      <c r="K1233" s="28" t="n">
        <f aca="false">IF(AND($C1233&lt;&gt;"",$H1233="Ha",$B1233&gt;=Boshqaruv!$C$9,$B1233&lt;=Boshqaruv!$C$10),IF(COUNTIFS($C$4:$C1232,$C1233,$H$4:$H1232,"Ha",$B$4:$B1232,"&gt;="&amp;Boshqaruv!$C$9,$B$4:$B1232,"&lt;="&amp;Boshqaruv!$C$10)=0,1,0),0)</f>
        <v>0</v>
      </c>
    </row>
    <row r="1234" customFormat="false" ht="15" hidden="false" customHeight="false" outlineLevel="0" collapsed="false">
      <c r="A1234" s="8" t="n">
        <v>1230</v>
      </c>
      <c r="B1234" s="13"/>
      <c r="C1234" s="25"/>
      <c r="D1234" s="26" t="str">
        <f aca="false">IF($C1234="","",IFERROR(IF(INDEX(Bolalar!$B$5:$B$1804,MATCH($C1234,Bolalar!$I$5:$I$1804,0))="","",INDEX(Bolalar!$B$5:$B$1804,MATCH($C1234,Bolalar!$I$5:$I$1804,0))),""))</f>
        <v/>
      </c>
      <c r="E1234" s="15" t="str">
        <f aca="false">IF($C1234="","",IFERROR(IF(INDEX(Bolalar!$C$5:$C$1804,MATCH($C1234,Bolalar!$I$5:$I$1804,0))="","",INDEX(Bolalar!$C$5:$C$1804,MATCH($C1234,Bolalar!$I$5:$I$1804,0))),""))</f>
        <v/>
      </c>
      <c r="F1234" s="24"/>
      <c r="G1234" s="14" t="str">
        <f aca="false">IF(OR($E1234="",$B1234=""),"",INT(($B1234-$E1234)/365.25))</f>
        <v/>
      </c>
      <c r="H1234" s="14" t="str">
        <f aca="false">IF($G1234="","",IF($G1234&lt;=5,"Ha","Yo'q"))</f>
        <v/>
      </c>
      <c r="I1234" s="12"/>
      <c r="J1234" s="12"/>
      <c r="K1234" s="28" t="n">
        <f aca="false">IF(AND($C1234&lt;&gt;"",$H1234="Ha",$B1234&gt;=Boshqaruv!$C$9,$B1234&lt;=Boshqaruv!$C$10),IF(COUNTIFS($C$4:$C1233,$C1234,$H$4:$H1233,"Ha",$B$4:$B1233,"&gt;="&amp;Boshqaruv!$C$9,$B$4:$B1233,"&lt;="&amp;Boshqaruv!$C$10)=0,1,0),0)</f>
        <v>0</v>
      </c>
    </row>
    <row r="1235" customFormat="false" ht="15" hidden="false" customHeight="false" outlineLevel="0" collapsed="false">
      <c r="A1235" s="8" t="n">
        <v>1231</v>
      </c>
      <c r="B1235" s="13"/>
      <c r="C1235" s="25"/>
      <c r="D1235" s="26" t="str">
        <f aca="false">IF($C1235="","",IFERROR(IF(INDEX(Bolalar!$B$5:$B$1804,MATCH($C1235,Bolalar!$I$5:$I$1804,0))="","",INDEX(Bolalar!$B$5:$B$1804,MATCH($C1235,Bolalar!$I$5:$I$1804,0))),""))</f>
        <v/>
      </c>
      <c r="E1235" s="15" t="str">
        <f aca="false">IF($C1235="","",IFERROR(IF(INDEX(Bolalar!$C$5:$C$1804,MATCH($C1235,Bolalar!$I$5:$I$1804,0))="","",INDEX(Bolalar!$C$5:$C$1804,MATCH($C1235,Bolalar!$I$5:$I$1804,0))),""))</f>
        <v/>
      </c>
      <c r="F1235" s="24"/>
      <c r="G1235" s="14" t="str">
        <f aca="false">IF(OR($E1235="",$B1235=""),"",INT(($B1235-$E1235)/365.25))</f>
        <v/>
      </c>
      <c r="H1235" s="14" t="str">
        <f aca="false">IF($G1235="","",IF($G1235&lt;=5,"Ha","Yo'q"))</f>
        <v/>
      </c>
      <c r="I1235" s="12"/>
      <c r="J1235" s="12"/>
      <c r="K1235" s="28" t="n">
        <f aca="false">IF(AND($C1235&lt;&gt;"",$H1235="Ha",$B1235&gt;=Boshqaruv!$C$9,$B1235&lt;=Boshqaruv!$C$10),IF(COUNTIFS($C$4:$C1234,$C1235,$H$4:$H1234,"Ha",$B$4:$B1234,"&gt;="&amp;Boshqaruv!$C$9,$B$4:$B1234,"&lt;="&amp;Boshqaruv!$C$10)=0,1,0),0)</f>
        <v>0</v>
      </c>
    </row>
    <row r="1236" customFormat="false" ht="15" hidden="false" customHeight="false" outlineLevel="0" collapsed="false">
      <c r="A1236" s="8" t="n">
        <v>1232</v>
      </c>
      <c r="B1236" s="13"/>
      <c r="C1236" s="25"/>
      <c r="D1236" s="26" t="str">
        <f aca="false">IF($C1236="","",IFERROR(IF(INDEX(Bolalar!$B$5:$B$1804,MATCH($C1236,Bolalar!$I$5:$I$1804,0))="","",INDEX(Bolalar!$B$5:$B$1804,MATCH($C1236,Bolalar!$I$5:$I$1804,0))),""))</f>
        <v/>
      </c>
      <c r="E1236" s="15" t="str">
        <f aca="false">IF($C1236="","",IFERROR(IF(INDEX(Bolalar!$C$5:$C$1804,MATCH($C1236,Bolalar!$I$5:$I$1804,0))="","",INDEX(Bolalar!$C$5:$C$1804,MATCH($C1236,Bolalar!$I$5:$I$1804,0))),""))</f>
        <v/>
      </c>
      <c r="F1236" s="24"/>
      <c r="G1236" s="14" t="str">
        <f aca="false">IF(OR($E1236="",$B1236=""),"",INT(($B1236-$E1236)/365.25))</f>
        <v/>
      </c>
      <c r="H1236" s="14" t="str">
        <f aca="false">IF($G1236="","",IF($G1236&lt;=5,"Ha","Yo'q"))</f>
        <v/>
      </c>
      <c r="I1236" s="12"/>
      <c r="J1236" s="12"/>
      <c r="K1236" s="28" t="n">
        <f aca="false">IF(AND($C1236&lt;&gt;"",$H1236="Ha",$B1236&gt;=Boshqaruv!$C$9,$B1236&lt;=Boshqaruv!$C$10),IF(COUNTIFS($C$4:$C1235,$C1236,$H$4:$H1235,"Ha",$B$4:$B1235,"&gt;="&amp;Boshqaruv!$C$9,$B$4:$B1235,"&lt;="&amp;Boshqaruv!$C$10)=0,1,0),0)</f>
        <v>0</v>
      </c>
    </row>
    <row r="1237" customFormat="false" ht="15" hidden="false" customHeight="false" outlineLevel="0" collapsed="false">
      <c r="A1237" s="8" t="n">
        <v>1233</v>
      </c>
      <c r="B1237" s="13"/>
      <c r="C1237" s="25"/>
      <c r="D1237" s="26" t="str">
        <f aca="false">IF($C1237="","",IFERROR(IF(INDEX(Bolalar!$B$5:$B$1804,MATCH($C1237,Bolalar!$I$5:$I$1804,0))="","",INDEX(Bolalar!$B$5:$B$1804,MATCH($C1237,Bolalar!$I$5:$I$1804,0))),""))</f>
        <v/>
      </c>
      <c r="E1237" s="15" t="str">
        <f aca="false">IF($C1237="","",IFERROR(IF(INDEX(Bolalar!$C$5:$C$1804,MATCH($C1237,Bolalar!$I$5:$I$1804,0))="","",INDEX(Bolalar!$C$5:$C$1804,MATCH($C1237,Bolalar!$I$5:$I$1804,0))),""))</f>
        <v/>
      </c>
      <c r="F1237" s="24"/>
      <c r="G1237" s="14" t="str">
        <f aca="false">IF(OR($E1237="",$B1237=""),"",INT(($B1237-$E1237)/365.25))</f>
        <v/>
      </c>
      <c r="H1237" s="14" t="str">
        <f aca="false">IF($G1237="","",IF($G1237&lt;=5,"Ha","Yo'q"))</f>
        <v/>
      </c>
      <c r="I1237" s="12"/>
      <c r="J1237" s="12"/>
      <c r="K1237" s="28" t="n">
        <f aca="false">IF(AND($C1237&lt;&gt;"",$H1237="Ha",$B1237&gt;=Boshqaruv!$C$9,$B1237&lt;=Boshqaruv!$C$10),IF(COUNTIFS($C$4:$C1236,$C1237,$H$4:$H1236,"Ha",$B$4:$B1236,"&gt;="&amp;Boshqaruv!$C$9,$B$4:$B1236,"&lt;="&amp;Boshqaruv!$C$10)=0,1,0),0)</f>
        <v>0</v>
      </c>
    </row>
    <row r="1238" customFormat="false" ht="15" hidden="false" customHeight="false" outlineLevel="0" collapsed="false">
      <c r="A1238" s="8" t="n">
        <v>1234</v>
      </c>
      <c r="B1238" s="13"/>
      <c r="C1238" s="25"/>
      <c r="D1238" s="26" t="str">
        <f aca="false">IF($C1238="","",IFERROR(IF(INDEX(Bolalar!$B$5:$B$1804,MATCH($C1238,Bolalar!$I$5:$I$1804,0))="","",INDEX(Bolalar!$B$5:$B$1804,MATCH($C1238,Bolalar!$I$5:$I$1804,0))),""))</f>
        <v/>
      </c>
      <c r="E1238" s="15" t="str">
        <f aca="false">IF($C1238="","",IFERROR(IF(INDEX(Bolalar!$C$5:$C$1804,MATCH($C1238,Bolalar!$I$5:$I$1804,0))="","",INDEX(Bolalar!$C$5:$C$1804,MATCH($C1238,Bolalar!$I$5:$I$1804,0))),""))</f>
        <v/>
      </c>
      <c r="F1238" s="24"/>
      <c r="G1238" s="14" t="str">
        <f aca="false">IF(OR($E1238="",$B1238=""),"",INT(($B1238-$E1238)/365.25))</f>
        <v/>
      </c>
      <c r="H1238" s="14" t="str">
        <f aca="false">IF($G1238="","",IF($G1238&lt;=5,"Ha","Yo'q"))</f>
        <v/>
      </c>
      <c r="I1238" s="12"/>
      <c r="J1238" s="12"/>
      <c r="K1238" s="28" t="n">
        <f aca="false">IF(AND($C1238&lt;&gt;"",$H1238="Ha",$B1238&gt;=Boshqaruv!$C$9,$B1238&lt;=Boshqaruv!$C$10),IF(COUNTIFS($C$4:$C1237,$C1238,$H$4:$H1237,"Ha",$B$4:$B1237,"&gt;="&amp;Boshqaruv!$C$9,$B$4:$B1237,"&lt;="&amp;Boshqaruv!$C$10)=0,1,0),0)</f>
        <v>0</v>
      </c>
    </row>
    <row r="1239" customFormat="false" ht="15" hidden="false" customHeight="false" outlineLevel="0" collapsed="false">
      <c r="A1239" s="8" t="n">
        <v>1235</v>
      </c>
      <c r="B1239" s="13"/>
      <c r="C1239" s="25"/>
      <c r="D1239" s="26" t="str">
        <f aca="false">IF($C1239="","",IFERROR(IF(INDEX(Bolalar!$B$5:$B$1804,MATCH($C1239,Bolalar!$I$5:$I$1804,0))="","",INDEX(Bolalar!$B$5:$B$1804,MATCH($C1239,Bolalar!$I$5:$I$1804,0))),""))</f>
        <v/>
      </c>
      <c r="E1239" s="15" t="str">
        <f aca="false">IF($C1239="","",IFERROR(IF(INDEX(Bolalar!$C$5:$C$1804,MATCH($C1239,Bolalar!$I$5:$I$1804,0))="","",INDEX(Bolalar!$C$5:$C$1804,MATCH($C1239,Bolalar!$I$5:$I$1804,0))),""))</f>
        <v/>
      </c>
      <c r="F1239" s="24"/>
      <c r="G1239" s="14" t="str">
        <f aca="false">IF(OR($E1239="",$B1239=""),"",INT(($B1239-$E1239)/365.25))</f>
        <v/>
      </c>
      <c r="H1239" s="14" t="str">
        <f aca="false">IF($G1239="","",IF($G1239&lt;=5,"Ha","Yo'q"))</f>
        <v/>
      </c>
      <c r="I1239" s="12"/>
      <c r="J1239" s="12"/>
      <c r="K1239" s="28" t="n">
        <f aca="false">IF(AND($C1239&lt;&gt;"",$H1239="Ha",$B1239&gt;=Boshqaruv!$C$9,$B1239&lt;=Boshqaruv!$C$10),IF(COUNTIFS($C$4:$C1238,$C1239,$H$4:$H1238,"Ha",$B$4:$B1238,"&gt;="&amp;Boshqaruv!$C$9,$B$4:$B1238,"&lt;="&amp;Boshqaruv!$C$10)=0,1,0),0)</f>
        <v>0</v>
      </c>
    </row>
    <row r="1240" customFormat="false" ht="15" hidden="false" customHeight="false" outlineLevel="0" collapsed="false">
      <c r="A1240" s="8" t="n">
        <v>1236</v>
      </c>
      <c r="B1240" s="13"/>
      <c r="C1240" s="25"/>
      <c r="D1240" s="26" t="str">
        <f aca="false">IF($C1240="","",IFERROR(IF(INDEX(Bolalar!$B$5:$B$1804,MATCH($C1240,Bolalar!$I$5:$I$1804,0))="","",INDEX(Bolalar!$B$5:$B$1804,MATCH($C1240,Bolalar!$I$5:$I$1804,0))),""))</f>
        <v/>
      </c>
      <c r="E1240" s="15" t="str">
        <f aca="false">IF($C1240="","",IFERROR(IF(INDEX(Bolalar!$C$5:$C$1804,MATCH($C1240,Bolalar!$I$5:$I$1804,0))="","",INDEX(Bolalar!$C$5:$C$1804,MATCH($C1240,Bolalar!$I$5:$I$1804,0))),""))</f>
        <v/>
      </c>
      <c r="F1240" s="24"/>
      <c r="G1240" s="14" t="str">
        <f aca="false">IF(OR($E1240="",$B1240=""),"",INT(($B1240-$E1240)/365.25))</f>
        <v/>
      </c>
      <c r="H1240" s="14" t="str">
        <f aca="false">IF($G1240="","",IF($G1240&lt;=5,"Ha","Yo'q"))</f>
        <v/>
      </c>
      <c r="I1240" s="12"/>
      <c r="J1240" s="12"/>
      <c r="K1240" s="28" t="n">
        <f aca="false">IF(AND($C1240&lt;&gt;"",$H1240="Ha",$B1240&gt;=Boshqaruv!$C$9,$B1240&lt;=Boshqaruv!$C$10),IF(COUNTIFS($C$4:$C1239,$C1240,$H$4:$H1239,"Ha",$B$4:$B1239,"&gt;="&amp;Boshqaruv!$C$9,$B$4:$B1239,"&lt;="&amp;Boshqaruv!$C$10)=0,1,0),0)</f>
        <v>0</v>
      </c>
    </row>
    <row r="1241" customFormat="false" ht="15" hidden="false" customHeight="false" outlineLevel="0" collapsed="false">
      <c r="A1241" s="8" t="n">
        <v>1237</v>
      </c>
      <c r="B1241" s="13"/>
      <c r="C1241" s="25"/>
      <c r="D1241" s="26" t="str">
        <f aca="false">IF($C1241="","",IFERROR(IF(INDEX(Bolalar!$B$5:$B$1804,MATCH($C1241,Bolalar!$I$5:$I$1804,0))="","",INDEX(Bolalar!$B$5:$B$1804,MATCH($C1241,Bolalar!$I$5:$I$1804,0))),""))</f>
        <v/>
      </c>
      <c r="E1241" s="15" t="str">
        <f aca="false">IF($C1241="","",IFERROR(IF(INDEX(Bolalar!$C$5:$C$1804,MATCH($C1241,Bolalar!$I$5:$I$1804,0))="","",INDEX(Bolalar!$C$5:$C$1804,MATCH($C1241,Bolalar!$I$5:$I$1804,0))),""))</f>
        <v/>
      </c>
      <c r="F1241" s="24"/>
      <c r="G1241" s="14" t="str">
        <f aca="false">IF(OR($E1241="",$B1241=""),"",INT(($B1241-$E1241)/365.25))</f>
        <v/>
      </c>
      <c r="H1241" s="14" t="str">
        <f aca="false">IF($G1241="","",IF($G1241&lt;=5,"Ha","Yo'q"))</f>
        <v/>
      </c>
      <c r="I1241" s="12"/>
      <c r="J1241" s="12"/>
      <c r="K1241" s="28" t="n">
        <f aca="false">IF(AND($C1241&lt;&gt;"",$H1241="Ha",$B1241&gt;=Boshqaruv!$C$9,$B1241&lt;=Boshqaruv!$C$10),IF(COUNTIFS($C$4:$C1240,$C1241,$H$4:$H1240,"Ha",$B$4:$B1240,"&gt;="&amp;Boshqaruv!$C$9,$B$4:$B1240,"&lt;="&amp;Boshqaruv!$C$10)=0,1,0),0)</f>
        <v>0</v>
      </c>
    </row>
    <row r="1242" customFormat="false" ht="15" hidden="false" customHeight="false" outlineLevel="0" collapsed="false">
      <c r="A1242" s="8" t="n">
        <v>1238</v>
      </c>
      <c r="B1242" s="13"/>
      <c r="C1242" s="25"/>
      <c r="D1242" s="26" t="str">
        <f aca="false">IF($C1242="","",IFERROR(IF(INDEX(Bolalar!$B$5:$B$1804,MATCH($C1242,Bolalar!$I$5:$I$1804,0))="","",INDEX(Bolalar!$B$5:$B$1804,MATCH($C1242,Bolalar!$I$5:$I$1804,0))),""))</f>
        <v/>
      </c>
      <c r="E1242" s="15" t="str">
        <f aca="false">IF($C1242="","",IFERROR(IF(INDEX(Bolalar!$C$5:$C$1804,MATCH($C1242,Bolalar!$I$5:$I$1804,0))="","",INDEX(Bolalar!$C$5:$C$1804,MATCH($C1242,Bolalar!$I$5:$I$1804,0))),""))</f>
        <v/>
      </c>
      <c r="F1242" s="24"/>
      <c r="G1242" s="14" t="str">
        <f aca="false">IF(OR($E1242="",$B1242=""),"",INT(($B1242-$E1242)/365.25))</f>
        <v/>
      </c>
      <c r="H1242" s="14" t="str">
        <f aca="false">IF($G1242="","",IF($G1242&lt;=5,"Ha","Yo'q"))</f>
        <v/>
      </c>
      <c r="I1242" s="12"/>
      <c r="J1242" s="12"/>
      <c r="K1242" s="28" t="n">
        <f aca="false">IF(AND($C1242&lt;&gt;"",$H1242="Ha",$B1242&gt;=Boshqaruv!$C$9,$B1242&lt;=Boshqaruv!$C$10),IF(COUNTIFS($C$4:$C1241,$C1242,$H$4:$H1241,"Ha",$B$4:$B1241,"&gt;="&amp;Boshqaruv!$C$9,$B$4:$B1241,"&lt;="&amp;Boshqaruv!$C$10)=0,1,0),0)</f>
        <v>0</v>
      </c>
    </row>
    <row r="1243" customFormat="false" ht="15" hidden="false" customHeight="false" outlineLevel="0" collapsed="false">
      <c r="A1243" s="8" t="n">
        <v>1239</v>
      </c>
      <c r="B1243" s="13"/>
      <c r="C1243" s="25"/>
      <c r="D1243" s="26" t="str">
        <f aca="false">IF($C1243="","",IFERROR(IF(INDEX(Bolalar!$B$5:$B$1804,MATCH($C1243,Bolalar!$I$5:$I$1804,0))="","",INDEX(Bolalar!$B$5:$B$1804,MATCH($C1243,Bolalar!$I$5:$I$1804,0))),""))</f>
        <v/>
      </c>
      <c r="E1243" s="15" t="str">
        <f aca="false">IF($C1243="","",IFERROR(IF(INDEX(Bolalar!$C$5:$C$1804,MATCH($C1243,Bolalar!$I$5:$I$1804,0))="","",INDEX(Bolalar!$C$5:$C$1804,MATCH($C1243,Bolalar!$I$5:$I$1804,0))),""))</f>
        <v/>
      </c>
      <c r="F1243" s="24"/>
      <c r="G1243" s="14" t="str">
        <f aca="false">IF(OR($E1243="",$B1243=""),"",INT(($B1243-$E1243)/365.25))</f>
        <v/>
      </c>
      <c r="H1243" s="14" t="str">
        <f aca="false">IF($G1243="","",IF($G1243&lt;=5,"Ha","Yo'q"))</f>
        <v/>
      </c>
      <c r="I1243" s="12"/>
      <c r="J1243" s="12"/>
      <c r="K1243" s="28" t="n">
        <f aca="false">IF(AND($C1243&lt;&gt;"",$H1243="Ha",$B1243&gt;=Boshqaruv!$C$9,$B1243&lt;=Boshqaruv!$C$10),IF(COUNTIFS($C$4:$C1242,$C1243,$H$4:$H1242,"Ha",$B$4:$B1242,"&gt;="&amp;Boshqaruv!$C$9,$B$4:$B1242,"&lt;="&amp;Boshqaruv!$C$10)=0,1,0),0)</f>
        <v>0</v>
      </c>
    </row>
    <row r="1244" customFormat="false" ht="15" hidden="false" customHeight="false" outlineLevel="0" collapsed="false">
      <c r="A1244" s="8" t="n">
        <v>1240</v>
      </c>
      <c r="B1244" s="13"/>
      <c r="C1244" s="25"/>
      <c r="D1244" s="26" t="str">
        <f aca="false">IF($C1244="","",IFERROR(IF(INDEX(Bolalar!$B$5:$B$1804,MATCH($C1244,Bolalar!$I$5:$I$1804,0))="","",INDEX(Bolalar!$B$5:$B$1804,MATCH($C1244,Bolalar!$I$5:$I$1804,0))),""))</f>
        <v/>
      </c>
      <c r="E1244" s="15" t="str">
        <f aca="false">IF($C1244="","",IFERROR(IF(INDEX(Bolalar!$C$5:$C$1804,MATCH($C1244,Bolalar!$I$5:$I$1804,0))="","",INDEX(Bolalar!$C$5:$C$1804,MATCH($C1244,Bolalar!$I$5:$I$1804,0))),""))</f>
        <v/>
      </c>
      <c r="F1244" s="24"/>
      <c r="G1244" s="14" t="str">
        <f aca="false">IF(OR($E1244="",$B1244=""),"",INT(($B1244-$E1244)/365.25))</f>
        <v/>
      </c>
      <c r="H1244" s="14" t="str">
        <f aca="false">IF($G1244="","",IF($G1244&lt;=5,"Ha","Yo'q"))</f>
        <v/>
      </c>
      <c r="I1244" s="12"/>
      <c r="J1244" s="12"/>
      <c r="K1244" s="28" t="n">
        <f aca="false">IF(AND($C1244&lt;&gt;"",$H1244="Ha",$B1244&gt;=Boshqaruv!$C$9,$B1244&lt;=Boshqaruv!$C$10),IF(COUNTIFS($C$4:$C1243,$C1244,$H$4:$H1243,"Ha",$B$4:$B1243,"&gt;="&amp;Boshqaruv!$C$9,$B$4:$B1243,"&lt;="&amp;Boshqaruv!$C$10)=0,1,0),0)</f>
        <v>0</v>
      </c>
    </row>
    <row r="1245" customFormat="false" ht="15" hidden="false" customHeight="false" outlineLevel="0" collapsed="false">
      <c r="A1245" s="8" t="n">
        <v>1241</v>
      </c>
      <c r="B1245" s="13"/>
      <c r="C1245" s="25"/>
      <c r="D1245" s="26" t="str">
        <f aca="false">IF($C1245="","",IFERROR(IF(INDEX(Bolalar!$B$5:$B$1804,MATCH($C1245,Bolalar!$I$5:$I$1804,0))="","",INDEX(Bolalar!$B$5:$B$1804,MATCH($C1245,Bolalar!$I$5:$I$1804,0))),""))</f>
        <v/>
      </c>
      <c r="E1245" s="15" t="str">
        <f aca="false">IF($C1245="","",IFERROR(IF(INDEX(Bolalar!$C$5:$C$1804,MATCH($C1245,Bolalar!$I$5:$I$1804,0))="","",INDEX(Bolalar!$C$5:$C$1804,MATCH($C1245,Bolalar!$I$5:$I$1804,0))),""))</f>
        <v/>
      </c>
      <c r="F1245" s="24"/>
      <c r="G1245" s="14" t="str">
        <f aca="false">IF(OR($E1245="",$B1245=""),"",INT(($B1245-$E1245)/365.25))</f>
        <v/>
      </c>
      <c r="H1245" s="14" t="str">
        <f aca="false">IF($G1245="","",IF($G1245&lt;=5,"Ha","Yo'q"))</f>
        <v/>
      </c>
      <c r="I1245" s="12"/>
      <c r="J1245" s="12"/>
      <c r="K1245" s="28" t="n">
        <f aca="false">IF(AND($C1245&lt;&gt;"",$H1245="Ha",$B1245&gt;=Boshqaruv!$C$9,$B1245&lt;=Boshqaruv!$C$10),IF(COUNTIFS($C$4:$C1244,$C1245,$H$4:$H1244,"Ha",$B$4:$B1244,"&gt;="&amp;Boshqaruv!$C$9,$B$4:$B1244,"&lt;="&amp;Boshqaruv!$C$10)=0,1,0),0)</f>
        <v>0</v>
      </c>
    </row>
    <row r="1246" customFormat="false" ht="15" hidden="false" customHeight="false" outlineLevel="0" collapsed="false">
      <c r="A1246" s="8" t="n">
        <v>1242</v>
      </c>
      <c r="B1246" s="13"/>
      <c r="C1246" s="25"/>
      <c r="D1246" s="26" t="str">
        <f aca="false">IF($C1246="","",IFERROR(IF(INDEX(Bolalar!$B$5:$B$1804,MATCH($C1246,Bolalar!$I$5:$I$1804,0))="","",INDEX(Bolalar!$B$5:$B$1804,MATCH($C1246,Bolalar!$I$5:$I$1804,0))),""))</f>
        <v/>
      </c>
      <c r="E1246" s="15" t="str">
        <f aca="false">IF($C1246="","",IFERROR(IF(INDEX(Bolalar!$C$5:$C$1804,MATCH($C1246,Bolalar!$I$5:$I$1804,0))="","",INDEX(Bolalar!$C$5:$C$1804,MATCH($C1246,Bolalar!$I$5:$I$1804,0))),""))</f>
        <v/>
      </c>
      <c r="F1246" s="24"/>
      <c r="G1246" s="14" t="str">
        <f aca="false">IF(OR($E1246="",$B1246=""),"",INT(($B1246-$E1246)/365.25))</f>
        <v/>
      </c>
      <c r="H1246" s="14" t="str">
        <f aca="false">IF($G1246="","",IF($G1246&lt;=5,"Ha","Yo'q"))</f>
        <v/>
      </c>
      <c r="I1246" s="12"/>
      <c r="J1246" s="12"/>
      <c r="K1246" s="28" t="n">
        <f aca="false">IF(AND($C1246&lt;&gt;"",$H1246="Ha",$B1246&gt;=Boshqaruv!$C$9,$B1246&lt;=Boshqaruv!$C$10),IF(COUNTIFS($C$4:$C1245,$C1246,$H$4:$H1245,"Ha",$B$4:$B1245,"&gt;="&amp;Boshqaruv!$C$9,$B$4:$B1245,"&lt;="&amp;Boshqaruv!$C$10)=0,1,0),0)</f>
        <v>0</v>
      </c>
    </row>
    <row r="1247" customFormat="false" ht="15" hidden="false" customHeight="false" outlineLevel="0" collapsed="false">
      <c r="A1247" s="8" t="n">
        <v>1243</v>
      </c>
      <c r="B1247" s="13"/>
      <c r="C1247" s="25"/>
      <c r="D1247" s="26" t="str">
        <f aca="false">IF($C1247="","",IFERROR(IF(INDEX(Bolalar!$B$5:$B$1804,MATCH($C1247,Bolalar!$I$5:$I$1804,0))="","",INDEX(Bolalar!$B$5:$B$1804,MATCH($C1247,Bolalar!$I$5:$I$1804,0))),""))</f>
        <v/>
      </c>
      <c r="E1247" s="15" t="str">
        <f aca="false">IF($C1247="","",IFERROR(IF(INDEX(Bolalar!$C$5:$C$1804,MATCH($C1247,Bolalar!$I$5:$I$1804,0))="","",INDEX(Bolalar!$C$5:$C$1804,MATCH($C1247,Bolalar!$I$5:$I$1804,0))),""))</f>
        <v/>
      </c>
      <c r="F1247" s="24"/>
      <c r="G1247" s="14" t="str">
        <f aca="false">IF(OR($E1247="",$B1247=""),"",INT(($B1247-$E1247)/365.25))</f>
        <v/>
      </c>
      <c r="H1247" s="14" t="str">
        <f aca="false">IF($G1247="","",IF($G1247&lt;=5,"Ha","Yo'q"))</f>
        <v/>
      </c>
      <c r="I1247" s="12"/>
      <c r="J1247" s="12"/>
      <c r="K1247" s="28" t="n">
        <f aca="false">IF(AND($C1247&lt;&gt;"",$H1247="Ha",$B1247&gt;=Boshqaruv!$C$9,$B1247&lt;=Boshqaruv!$C$10),IF(COUNTIFS($C$4:$C1246,$C1247,$H$4:$H1246,"Ha",$B$4:$B1246,"&gt;="&amp;Boshqaruv!$C$9,$B$4:$B1246,"&lt;="&amp;Boshqaruv!$C$10)=0,1,0),0)</f>
        <v>0</v>
      </c>
    </row>
    <row r="1248" customFormat="false" ht="15" hidden="false" customHeight="false" outlineLevel="0" collapsed="false">
      <c r="A1248" s="8" t="n">
        <v>1244</v>
      </c>
      <c r="B1248" s="13"/>
      <c r="C1248" s="25"/>
      <c r="D1248" s="26" t="str">
        <f aca="false">IF($C1248="","",IFERROR(IF(INDEX(Bolalar!$B$5:$B$1804,MATCH($C1248,Bolalar!$I$5:$I$1804,0))="","",INDEX(Bolalar!$B$5:$B$1804,MATCH($C1248,Bolalar!$I$5:$I$1804,0))),""))</f>
        <v/>
      </c>
      <c r="E1248" s="15" t="str">
        <f aca="false">IF($C1248="","",IFERROR(IF(INDEX(Bolalar!$C$5:$C$1804,MATCH($C1248,Bolalar!$I$5:$I$1804,0))="","",INDEX(Bolalar!$C$5:$C$1804,MATCH($C1248,Bolalar!$I$5:$I$1804,0))),""))</f>
        <v/>
      </c>
      <c r="F1248" s="24"/>
      <c r="G1248" s="14" t="str">
        <f aca="false">IF(OR($E1248="",$B1248=""),"",INT(($B1248-$E1248)/365.25))</f>
        <v/>
      </c>
      <c r="H1248" s="14" t="str">
        <f aca="false">IF($G1248="","",IF($G1248&lt;=5,"Ha","Yo'q"))</f>
        <v/>
      </c>
      <c r="I1248" s="12"/>
      <c r="J1248" s="12"/>
      <c r="K1248" s="28" t="n">
        <f aca="false">IF(AND($C1248&lt;&gt;"",$H1248="Ha",$B1248&gt;=Boshqaruv!$C$9,$B1248&lt;=Boshqaruv!$C$10),IF(COUNTIFS($C$4:$C1247,$C1248,$H$4:$H1247,"Ha",$B$4:$B1247,"&gt;="&amp;Boshqaruv!$C$9,$B$4:$B1247,"&lt;="&amp;Boshqaruv!$C$10)=0,1,0),0)</f>
        <v>0</v>
      </c>
    </row>
    <row r="1249" customFormat="false" ht="15" hidden="false" customHeight="false" outlineLevel="0" collapsed="false">
      <c r="A1249" s="8" t="n">
        <v>1245</v>
      </c>
      <c r="B1249" s="13"/>
      <c r="C1249" s="25"/>
      <c r="D1249" s="26" t="str">
        <f aca="false">IF($C1249="","",IFERROR(IF(INDEX(Bolalar!$B$5:$B$1804,MATCH($C1249,Bolalar!$I$5:$I$1804,0))="","",INDEX(Bolalar!$B$5:$B$1804,MATCH($C1249,Bolalar!$I$5:$I$1804,0))),""))</f>
        <v/>
      </c>
      <c r="E1249" s="15" t="str">
        <f aca="false">IF($C1249="","",IFERROR(IF(INDEX(Bolalar!$C$5:$C$1804,MATCH($C1249,Bolalar!$I$5:$I$1804,0))="","",INDEX(Bolalar!$C$5:$C$1804,MATCH($C1249,Bolalar!$I$5:$I$1804,0))),""))</f>
        <v/>
      </c>
      <c r="F1249" s="24"/>
      <c r="G1249" s="14" t="str">
        <f aca="false">IF(OR($E1249="",$B1249=""),"",INT(($B1249-$E1249)/365.25))</f>
        <v/>
      </c>
      <c r="H1249" s="14" t="str">
        <f aca="false">IF($G1249="","",IF($G1249&lt;=5,"Ha","Yo'q"))</f>
        <v/>
      </c>
      <c r="I1249" s="12"/>
      <c r="J1249" s="12"/>
      <c r="K1249" s="28" t="n">
        <f aca="false">IF(AND($C1249&lt;&gt;"",$H1249="Ha",$B1249&gt;=Boshqaruv!$C$9,$B1249&lt;=Boshqaruv!$C$10),IF(COUNTIFS($C$4:$C1248,$C1249,$H$4:$H1248,"Ha",$B$4:$B1248,"&gt;="&amp;Boshqaruv!$C$9,$B$4:$B1248,"&lt;="&amp;Boshqaruv!$C$10)=0,1,0),0)</f>
        <v>0</v>
      </c>
    </row>
    <row r="1250" customFormat="false" ht="15" hidden="false" customHeight="false" outlineLevel="0" collapsed="false">
      <c r="A1250" s="8" t="n">
        <v>1246</v>
      </c>
      <c r="B1250" s="13"/>
      <c r="C1250" s="25"/>
      <c r="D1250" s="26" t="str">
        <f aca="false">IF($C1250="","",IFERROR(IF(INDEX(Bolalar!$B$5:$B$1804,MATCH($C1250,Bolalar!$I$5:$I$1804,0))="","",INDEX(Bolalar!$B$5:$B$1804,MATCH($C1250,Bolalar!$I$5:$I$1804,0))),""))</f>
        <v/>
      </c>
      <c r="E1250" s="15" t="str">
        <f aca="false">IF($C1250="","",IFERROR(IF(INDEX(Bolalar!$C$5:$C$1804,MATCH($C1250,Bolalar!$I$5:$I$1804,0))="","",INDEX(Bolalar!$C$5:$C$1804,MATCH($C1250,Bolalar!$I$5:$I$1804,0))),""))</f>
        <v/>
      </c>
      <c r="F1250" s="24"/>
      <c r="G1250" s="14" t="str">
        <f aca="false">IF(OR($E1250="",$B1250=""),"",INT(($B1250-$E1250)/365.25))</f>
        <v/>
      </c>
      <c r="H1250" s="14" t="str">
        <f aca="false">IF($G1250="","",IF($G1250&lt;=5,"Ha","Yo'q"))</f>
        <v/>
      </c>
      <c r="I1250" s="12"/>
      <c r="J1250" s="12"/>
      <c r="K1250" s="28" t="n">
        <f aca="false">IF(AND($C1250&lt;&gt;"",$H1250="Ha",$B1250&gt;=Boshqaruv!$C$9,$B1250&lt;=Boshqaruv!$C$10),IF(COUNTIFS($C$4:$C1249,$C1250,$H$4:$H1249,"Ha",$B$4:$B1249,"&gt;="&amp;Boshqaruv!$C$9,$B$4:$B1249,"&lt;="&amp;Boshqaruv!$C$10)=0,1,0),0)</f>
        <v>0</v>
      </c>
    </row>
    <row r="1251" customFormat="false" ht="15" hidden="false" customHeight="false" outlineLevel="0" collapsed="false">
      <c r="A1251" s="8" t="n">
        <v>1247</v>
      </c>
      <c r="B1251" s="13"/>
      <c r="C1251" s="25"/>
      <c r="D1251" s="26" t="str">
        <f aca="false">IF($C1251="","",IFERROR(IF(INDEX(Bolalar!$B$5:$B$1804,MATCH($C1251,Bolalar!$I$5:$I$1804,0))="","",INDEX(Bolalar!$B$5:$B$1804,MATCH($C1251,Bolalar!$I$5:$I$1804,0))),""))</f>
        <v/>
      </c>
      <c r="E1251" s="15" t="str">
        <f aca="false">IF($C1251="","",IFERROR(IF(INDEX(Bolalar!$C$5:$C$1804,MATCH($C1251,Bolalar!$I$5:$I$1804,0))="","",INDEX(Bolalar!$C$5:$C$1804,MATCH($C1251,Bolalar!$I$5:$I$1804,0))),""))</f>
        <v/>
      </c>
      <c r="F1251" s="24"/>
      <c r="G1251" s="14" t="str">
        <f aca="false">IF(OR($E1251="",$B1251=""),"",INT(($B1251-$E1251)/365.25))</f>
        <v/>
      </c>
      <c r="H1251" s="14" t="str">
        <f aca="false">IF($G1251="","",IF($G1251&lt;=5,"Ha","Yo'q"))</f>
        <v/>
      </c>
      <c r="I1251" s="12"/>
      <c r="J1251" s="12"/>
      <c r="K1251" s="28" t="n">
        <f aca="false">IF(AND($C1251&lt;&gt;"",$H1251="Ha",$B1251&gt;=Boshqaruv!$C$9,$B1251&lt;=Boshqaruv!$C$10),IF(COUNTIFS($C$4:$C1250,$C1251,$H$4:$H1250,"Ha",$B$4:$B1250,"&gt;="&amp;Boshqaruv!$C$9,$B$4:$B1250,"&lt;="&amp;Boshqaruv!$C$10)=0,1,0),0)</f>
        <v>0</v>
      </c>
    </row>
    <row r="1252" customFormat="false" ht="15" hidden="false" customHeight="false" outlineLevel="0" collapsed="false">
      <c r="A1252" s="8" t="n">
        <v>1248</v>
      </c>
      <c r="B1252" s="13"/>
      <c r="C1252" s="25"/>
      <c r="D1252" s="26" t="str">
        <f aca="false">IF($C1252="","",IFERROR(IF(INDEX(Bolalar!$B$5:$B$1804,MATCH($C1252,Bolalar!$I$5:$I$1804,0))="","",INDEX(Bolalar!$B$5:$B$1804,MATCH($C1252,Bolalar!$I$5:$I$1804,0))),""))</f>
        <v/>
      </c>
      <c r="E1252" s="15" t="str">
        <f aca="false">IF($C1252="","",IFERROR(IF(INDEX(Bolalar!$C$5:$C$1804,MATCH($C1252,Bolalar!$I$5:$I$1804,0))="","",INDEX(Bolalar!$C$5:$C$1804,MATCH($C1252,Bolalar!$I$5:$I$1804,0))),""))</f>
        <v/>
      </c>
      <c r="F1252" s="24"/>
      <c r="G1252" s="14" t="str">
        <f aca="false">IF(OR($E1252="",$B1252=""),"",INT(($B1252-$E1252)/365.25))</f>
        <v/>
      </c>
      <c r="H1252" s="14" t="str">
        <f aca="false">IF($G1252="","",IF($G1252&lt;=5,"Ha","Yo'q"))</f>
        <v/>
      </c>
      <c r="I1252" s="12"/>
      <c r="J1252" s="12"/>
      <c r="K1252" s="28" t="n">
        <f aca="false">IF(AND($C1252&lt;&gt;"",$H1252="Ha",$B1252&gt;=Boshqaruv!$C$9,$B1252&lt;=Boshqaruv!$C$10),IF(COUNTIFS($C$4:$C1251,$C1252,$H$4:$H1251,"Ha",$B$4:$B1251,"&gt;="&amp;Boshqaruv!$C$9,$B$4:$B1251,"&lt;="&amp;Boshqaruv!$C$10)=0,1,0),0)</f>
        <v>0</v>
      </c>
    </row>
    <row r="1253" customFormat="false" ht="15" hidden="false" customHeight="false" outlineLevel="0" collapsed="false">
      <c r="A1253" s="8" t="n">
        <v>1249</v>
      </c>
      <c r="B1253" s="13"/>
      <c r="C1253" s="25"/>
      <c r="D1253" s="26" t="str">
        <f aca="false">IF($C1253="","",IFERROR(IF(INDEX(Bolalar!$B$5:$B$1804,MATCH($C1253,Bolalar!$I$5:$I$1804,0))="","",INDEX(Bolalar!$B$5:$B$1804,MATCH($C1253,Bolalar!$I$5:$I$1804,0))),""))</f>
        <v/>
      </c>
      <c r="E1253" s="15" t="str">
        <f aca="false">IF($C1253="","",IFERROR(IF(INDEX(Bolalar!$C$5:$C$1804,MATCH($C1253,Bolalar!$I$5:$I$1804,0))="","",INDEX(Bolalar!$C$5:$C$1804,MATCH($C1253,Bolalar!$I$5:$I$1804,0))),""))</f>
        <v/>
      </c>
      <c r="F1253" s="24"/>
      <c r="G1253" s="14" t="str">
        <f aca="false">IF(OR($E1253="",$B1253=""),"",INT(($B1253-$E1253)/365.25))</f>
        <v/>
      </c>
      <c r="H1253" s="14" t="str">
        <f aca="false">IF($G1253="","",IF($G1253&lt;=5,"Ha","Yo'q"))</f>
        <v/>
      </c>
      <c r="I1253" s="12"/>
      <c r="J1253" s="12"/>
      <c r="K1253" s="28" t="n">
        <f aca="false">IF(AND($C1253&lt;&gt;"",$H1253="Ha",$B1253&gt;=Boshqaruv!$C$9,$B1253&lt;=Boshqaruv!$C$10),IF(COUNTIFS($C$4:$C1252,$C1253,$H$4:$H1252,"Ha",$B$4:$B1252,"&gt;="&amp;Boshqaruv!$C$9,$B$4:$B1252,"&lt;="&amp;Boshqaruv!$C$10)=0,1,0),0)</f>
        <v>0</v>
      </c>
    </row>
    <row r="1254" customFormat="false" ht="15" hidden="false" customHeight="false" outlineLevel="0" collapsed="false">
      <c r="A1254" s="8" t="n">
        <v>1250</v>
      </c>
      <c r="B1254" s="13"/>
      <c r="C1254" s="25"/>
      <c r="D1254" s="26" t="str">
        <f aca="false">IF($C1254="","",IFERROR(IF(INDEX(Bolalar!$B$5:$B$1804,MATCH($C1254,Bolalar!$I$5:$I$1804,0))="","",INDEX(Bolalar!$B$5:$B$1804,MATCH($C1254,Bolalar!$I$5:$I$1804,0))),""))</f>
        <v/>
      </c>
      <c r="E1254" s="15" t="str">
        <f aca="false">IF($C1254="","",IFERROR(IF(INDEX(Bolalar!$C$5:$C$1804,MATCH($C1254,Bolalar!$I$5:$I$1804,0))="","",INDEX(Bolalar!$C$5:$C$1804,MATCH($C1254,Bolalar!$I$5:$I$1804,0))),""))</f>
        <v/>
      </c>
      <c r="F1254" s="24"/>
      <c r="G1254" s="14" t="str">
        <f aca="false">IF(OR($E1254="",$B1254=""),"",INT(($B1254-$E1254)/365.25))</f>
        <v/>
      </c>
      <c r="H1254" s="14" t="str">
        <f aca="false">IF($G1254="","",IF($G1254&lt;=5,"Ha","Yo'q"))</f>
        <v/>
      </c>
      <c r="I1254" s="12"/>
      <c r="J1254" s="12"/>
      <c r="K1254" s="28" t="n">
        <f aca="false">IF(AND($C1254&lt;&gt;"",$H1254="Ha",$B1254&gt;=Boshqaruv!$C$9,$B1254&lt;=Boshqaruv!$C$10),IF(COUNTIFS($C$4:$C1253,$C1254,$H$4:$H1253,"Ha",$B$4:$B1253,"&gt;="&amp;Boshqaruv!$C$9,$B$4:$B1253,"&lt;="&amp;Boshqaruv!$C$10)=0,1,0),0)</f>
        <v>0</v>
      </c>
    </row>
    <row r="1255" customFormat="false" ht="15" hidden="false" customHeight="false" outlineLevel="0" collapsed="false">
      <c r="A1255" s="8" t="n">
        <v>1251</v>
      </c>
      <c r="B1255" s="13"/>
      <c r="C1255" s="25"/>
      <c r="D1255" s="26" t="str">
        <f aca="false">IF($C1255="","",IFERROR(IF(INDEX(Bolalar!$B$5:$B$1804,MATCH($C1255,Bolalar!$I$5:$I$1804,0))="","",INDEX(Bolalar!$B$5:$B$1804,MATCH($C1255,Bolalar!$I$5:$I$1804,0))),""))</f>
        <v/>
      </c>
      <c r="E1255" s="15" t="str">
        <f aca="false">IF($C1255="","",IFERROR(IF(INDEX(Bolalar!$C$5:$C$1804,MATCH($C1255,Bolalar!$I$5:$I$1804,0))="","",INDEX(Bolalar!$C$5:$C$1804,MATCH($C1255,Bolalar!$I$5:$I$1804,0))),""))</f>
        <v/>
      </c>
      <c r="F1255" s="24"/>
      <c r="G1255" s="14" t="str">
        <f aca="false">IF(OR($E1255="",$B1255=""),"",INT(($B1255-$E1255)/365.25))</f>
        <v/>
      </c>
      <c r="H1255" s="14" t="str">
        <f aca="false">IF($G1255="","",IF($G1255&lt;=5,"Ha","Yo'q"))</f>
        <v/>
      </c>
      <c r="I1255" s="12"/>
      <c r="J1255" s="12"/>
      <c r="K1255" s="28" t="n">
        <f aca="false">IF(AND($C1255&lt;&gt;"",$H1255="Ha",$B1255&gt;=Boshqaruv!$C$9,$B1255&lt;=Boshqaruv!$C$10),IF(COUNTIFS($C$4:$C1254,$C1255,$H$4:$H1254,"Ha",$B$4:$B1254,"&gt;="&amp;Boshqaruv!$C$9,$B$4:$B1254,"&lt;="&amp;Boshqaruv!$C$10)=0,1,0),0)</f>
        <v>0</v>
      </c>
    </row>
    <row r="1256" customFormat="false" ht="15" hidden="false" customHeight="false" outlineLevel="0" collapsed="false">
      <c r="A1256" s="8" t="n">
        <v>1252</v>
      </c>
      <c r="B1256" s="13"/>
      <c r="C1256" s="25"/>
      <c r="D1256" s="26" t="str">
        <f aca="false">IF($C1256="","",IFERROR(IF(INDEX(Bolalar!$B$5:$B$1804,MATCH($C1256,Bolalar!$I$5:$I$1804,0))="","",INDEX(Bolalar!$B$5:$B$1804,MATCH($C1256,Bolalar!$I$5:$I$1804,0))),""))</f>
        <v/>
      </c>
      <c r="E1256" s="15" t="str">
        <f aca="false">IF($C1256="","",IFERROR(IF(INDEX(Bolalar!$C$5:$C$1804,MATCH($C1256,Bolalar!$I$5:$I$1804,0))="","",INDEX(Bolalar!$C$5:$C$1804,MATCH($C1256,Bolalar!$I$5:$I$1804,0))),""))</f>
        <v/>
      </c>
      <c r="F1256" s="24"/>
      <c r="G1256" s="14" t="str">
        <f aca="false">IF(OR($E1256="",$B1256=""),"",INT(($B1256-$E1256)/365.25))</f>
        <v/>
      </c>
      <c r="H1256" s="14" t="str">
        <f aca="false">IF($G1256="","",IF($G1256&lt;=5,"Ha","Yo'q"))</f>
        <v/>
      </c>
      <c r="I1256" s="12"/>
      <c r="J1256" s="12"/>
      <c r="K1256" s="28" t="n">
        <f aca="false">IF(AND($C1256&lt;&gt;"",$H1256="Ha",$B1256&gt;=Boshqaruv!$C$9,$B1256&lt;=Boshqaruv!$C$10),IF(COUNTIFS($C$4:$C1255,$C1256,$H$4:$H1255,"Ha",$B$4:$B1255,"&gt;="&amp;Boshqaruv!$C$9,$B$4:$B1255,"&lt;="&amp;Boshqaruv!$C$10)=0,1,0),0)</f>
        <v>0</v>
      </c>
    </row>
    <row r="1257" customFormat="false" ht="15" hidden="false" customHeight="false" outlineLevel="0" collapsed="false">
      <c r="A1257" s="8" t="n">
        <v>1253</v>
      </c>
      <c r="B1257" s="13"/>
      <c r="C1257" s="25"/>
      <c r="D1257" s="26" t="str">
        <f aca="false">IF($C1257="","",IFERROR(IF(INDEX(Bolalar!$B$5:$B$1804,MATCH($C1257,Bolalar!$I$5:$I$1804,0))="","",INDEX(Bolalar!$B$5:$B$1804,MATCH($C1257,Bolalar!$I$5:$I$1804,0))),""))</f>
        <v/>
      </c>
      <c r="E1257" s="15" t="str">
        <f aca="false">IF($C1257="","",IFERROR(IF(INDEX(Bolalar!$C$5:$C$1804,MATCH($C1257,Bolalar!$I$5:$I$1804,0))="","",INDEX(Bolalar!$C$5:$C$1804,MATCH($C1257,Bolalar!$I$5:$I$1804,0))),""))</f>
        <v/>
      </c>
      <c r="F1257" s="24"/>
      <c r="G1257" s="14" t="str">
        <f aca="false">IF(OR($E1257="",$B1257=""),"",INT(($B1257-$E1257)/365.25))</f>
        <v/>
      </c>
      <c r="H1257" s="14" t="str">
        <f aca="false">IF($G1257="","",IF($G1257&lt;=5,"Ha","Yo'q"))</f>
        <v/>
      </c>
      <c r="I1257" s="12"/>
      <c r="J1257" s="12"/>
      <c r="K1257" s="28" t="n">
        <f aca="false">IF(AND($C1257&lt;&gt;"",$H1257="Ha",$B1257&gt;=Boshqaruv!$C$9,$B1257&lt;=Boshqaruv!$C$10),IF(COUNTIFS($C$4:$C1256,$C1257,$H$4:$H1256,"Ha",$B$4:$B1256,"&gt;="&amp;Boshqaruv!$C$9,$B$4:$B1256,"&lt;="&amp;Boshqaruv!$C$10)=0,1,0),0)</f>
        <v>0</v>
      </c>
    </row>
    <row r="1258" customFormat="false" ht="15" hidden="false" customHeight="false" outlineLevel="0" collapsed="false">
      <c r="A1258" s="8" t="n">
        <v>1254</v>
      </c>
      <c r="B1258" s="13"/>
      <c r="C1258" s="25"/>
      <c r="D1258" s="26" t="str">
        <f aca="false">IF($C1258="","",IFERROR(IF(INDEX(Bolalar!$B$5:$B$1804,MATCH($C1258,Bolalar!$I$5:$I$1804,0))="","",INDEX(Bolalar!$B$5:$B$1804,MATCH($C1258,Bolalar!$I$5:$I$1804,0))),""))</f>
        <v/>
      </c>
      <c r="E1258" s="15" t="str">
        <f aca="false">IF($C1258="","",IFERROR(IF(INDEX(Bolalar!$C$5:$C$1804,MATCH($C1258,Bolalar!$I$5:$I$1804,0))="","",INDEX(Bolalar!$C$5:$C$1804,MATCH($C1258,Bolalar!$I$5:$I$1804,0))),""))</f>
        <v/>
      </c>
      <c r="F1258" s="24"/>
      <c r="G1258" s="14" t="str">
        <f aca="false">IF(OR($E1258="",$B1258=""),"",INT(($B1258-$E1258)/365.25))</f>
        <v/>
      </c>
      <c r="H1258" s="14" t="str">
        <f aca="false">IF($G1258="","",IF($G1258&lt;=5,"Ha","Yo'q"))</f>
        <v/>
      </c>
      <c r="I1258" s="12"/>
      <c r="J1258" s="12"/>
      <c r="K1258" s="28" t="n">
        <f aca="false">IF(AND($C1258&lt;&gt;"",$H1258="Ha",$B1258&gt;=Boshqaruv!$C$9,$B1258&lt;=Boshqaruv!$C$10),IF(COUNTIFS($C$4:$C1257,$C1258,$H$4:$H1257,"Ha",$B$4:$B1257,"&gt;="&amp;Boshqaruv!$C$9,$B$4:$B1257,"&lt;="&amp;Boshqaruv!$C$10)=0,1,0),0)</f>
        <v>0</v>
      </c>
    </row>
    <row r="1259" customFormat="false" ht="15" hidden="false" customHeight="false" outlineLevel="0" collapsed="false">
      <c r="A1259" s="8" t="n">
        <v>1255</v>
      </c>
      <c r="B1259" s="13"/>
      <c r="C1259" s="25"/>
      <c r="D1259" s="26" t="str">
        <f aca="false">IF($C1259="","",IFERROR(IF(INDEX(Bolalar!$B$5:$B$1804,MATCH($C1259,Bolalar!$I$5:$I$1804,0))="","",INDEX(Bolalar!$B$5:$B$1804,MATCH($C1259,Bolalar!$I$5:$I$1804,0))),""))</f>
        <v/>
      </c>
      <c r="E1259" s="15" t="str">
        <f aca="false">IF($C1259="","",IFERROR(IF(INDEX(Bolalar!$C$5:$C$1804,MATCH($C1259,Bolalar!$I$5:$I$1804,0))="","",INDEX(Bolalar!$C$5:$C$1804,MATCH($C1259,Bolalar!$I$5:$I$1804,0))),""))</f>
        <v/>
      </c>
      <c r="F1259" s="24"/>
      <c r="G1259" s="14" t="str">
        <f aca="false">IF(OR($E1259="",$B1259=""),"",INT(($B1259-$E1259)/365.25))</f>
        <v/>
      </c>
      <c r="H1259" s="14" t="str">
        <f aca="false">IF($G1259="","",IF($G1259&lt;=5,"Ha","Yo'q"))</f>
        <v/>
      </c>
      <c r="I1259" s="12"/>
      <c r="J1259" s="12"/>
      <c r="K1259" s="28" t="n">
        <f aca="false">IF(AND($C1259&lt;&gt;"",$H1259="Ha",$B1259&gt;=Boshqaruv!$C$9,$B1259&lt;=Boshqaruv!$C$10),IF(COUNTIFS($C$4:$C1258,$C1259,$H$4:$H1258,"Ha",$B$4:$B1258,"&gt;="&amp;Boshqaruv!$C$9,$B$4:$B1258,"&lt;="&amp;Boshqaruv!$C$10)=0,1,0),0)</f>
        <v>0</v>
      </c>
    </row>
    <row r="1260" customFormat="false" ht="15" hidden="false" customHeight="false" outlineLevel="0" collapsed="false">
      <c r="A1260" s="8" t="n">
        <v>1256</v>
      </c>
      <c r="B1260" s="13"/>
      <c r="C1260" s="25"/>
      <c r="D1260" s="26" t="str">
        <f aca="false">IF($C1260="","",IFERROR(IF(INDEX(Bolalar!$B$5:$B$1804,MATCH($C1260,Bolalar!$I$5:$I$1804,0))="","",INDEX(Bolalar!$B$5:$B$1804,MATCH($C1260,Bolalar!$I$5:$I$1804,0))),""))</f>
        <v/>
      </c>
      <c r="E1260" s="15" t="str">
        <f aca="false">IF($C1260="","",IFERROR(IF(INDEX(Bolalar!$C$5:$C$1804,MATCH($C1260,Bolalar!$I$5:$I$1804,0))="","",INDEX(Bolalar!$C$5:$C$1804,MATCH($C1260,Bolalar!$I$5:$I$1804,0))),""))</f>
        <v/>
      </c>
      <c r="F1260" s="24"/>
      <c r="G1260" s="14" t="str">
        <f aca="false">IF(OR($E1260="",$B1260=""),"",INT(($B1260-$E1260)/365.25))</f>
        <v/>
      </c>
      <c r="H1260" s="14" t="str">
        <f aca="false">IF($G1260="","",IF($G1260&lt;=5,"Ha","Yo'q"))</f>
        <v/>
      </c>
      <c r="I1260" s="12"/>
      <c r="J1260" s="12"/>
      <c r="K1260" s="28" t="n">
        <f aca="false">IF(AND($C1260&lt;&gt;"",$H1260="Ha",$B1260&gt;=Boshqaruv!$C$9,$B1260&lt;=Boshqaruv!$C$10),IF(COUNTIFS($C$4:$C1259,$C1260,$H$4:$H1259,"Ha",$B$4:$B1259,"&gt;="&amp;Boshqaruv!$C$9,$B$4:$B1259,"&lt;="&amp;Boshqaruv!$C$10)=0,1,0),0)</f>
        <v>0</v>
      </c>
    </row>
    <row r="1261" customFormat="false" ht="15" hidden="false" customHeight="false" outlineLevel="0" collapsed="false">
      <c r="A1261" s="8" t="n">
        <v>1257</v>
      </c>
      <c r="B1261" s="13"/>
      <c r="C1261" s="25"/>
      <c r="D1261" s="26" t="str">
        <f aca="false">IF($C1261="","",IFERROR(IF(INDEX(Bolalar!$B$5:$B$1804,MATCH($C1261,Bolalar!$I$5:$I$1804,0))="","",INDEX(Bolalar!$B$5:$B$1804,MATCH($C1261,Bolalar!$I$5:$I$1804,0))),""))</f>
        <v/>
      </c>
      <c r="E1261" s="15" t="str">
        <f aca="false">IF($C1261="","",IFERROR(IF(INDEX(Bolalar!$C$5:$C$1804,MATCH($C1261,Bolalar!$I$5:$I$1804,0))="","",INDEX(Bolalar!$C$5:$C$1804,MATCH($C1261,Bolalar!$I$5:$I$1804,0))),""))</f>
        <v/>
      </c>
      <c r="F1261" s="24"/>
      <c r="G1261" s="14" t="str">
        <f aca="false">IF(OR($E1261="",$B1261=""),"",INT(($B1261-$E1261)/365.25))</f>
        <v/>
      </c>
      <c r="H1261" s="14" t="str">
        <f aca="false">IF($G1261="","",IF($G1261&lt;=5,"Ha","Yo'q"))</f>
        <v/>
      </c>
      <c r="I1261" s="12"/>
      <c r="J1261" s="12"/>
      <c r="K1261" s="28" t="n">
        <f aca="false">IF(AND($C1261&lt;&gt;"",$H1261="Ha",$B1261&gt;=Boshqaruv!$C$9,$B1261&lt;=Boshqaruv!$C$10),IF(COUNTIFS($C$4:$C1260,$C1261,$H$4:$H1260,"Ha",$B$4:$B1260,"&gt;="&amp;Boshqaruv!$C$9,$B$4:$B1260,"&lt;="&amp;Boshqaruv!$C$10)=0,1,0),0)</f>
        <v>0</v>
      </c>
    </row>
    <row r="1262" customFormat="false" ht="15" hidden="false" customHeight="false" outlineLevel="0" collapsed="false">
      <c r="A1262" s="8" t="n">
        <v>1258</v>
      </c>
      <c r="B1262" s="13"/>
      <c r="C1262" s="25"/>
      <c r="D1262" s="26" t="str">
        <f aca="false">IF($C1262="","",IFERROR(IF(INDEX(Bolalar!$B$5:$B$1804,MATCH($C1262,Bolalar!$I$5:$I$1804,0))="","",INDEX(Bolalar!$B$5:$B$1804,MATCH($C1262,Bolalar!$I$5:$I$1804,0))),""))</f>
        <v/>
      </c>
      <c r="E1262" s="15" t="str">
        <f aca="false">IF($C1262="","",IFERROR(IF(INDEX(Bolalar!$C$5:$C$1804,MATCH($C1262,Bolalar!$I$5:$I$1804,0))="","",INDEX(Bolalar!$C$5:$C$1804,MATCH($C1262,Bolalar!$I$5:$I$1804,0))),""))</f>
        <v/>
      </c>
      <c r="F1262" s="24"/>
      <c r="G1262" s="14" t="str">
        <f aca="false">IF(OR($E1262="",$B1262=""),"",INT(($B1262-$E1262)/365.25))</f>
        <v/>
      </c>
      <c r="H1262" s="14" t="str">
        <f aca="false">IF($G1262="","",IF($G1262&lt;=5,"Ha","Yo'q"))</f>
        <v/>
      </c>
      <c r="I1262" s="12"/>
      <c r="J1262" s="12"/>
      <c r="K1262" s="28" t="n">
        <f aca="false">IF(AND($C1262&lt;&gt;"",$H1262="Ha",$B1262&gt;=Boshqaruv!$C$9,$B1262&lt;=Boshqaruv!$C$10),IF(COUNTIFS($C$4:$C1261,$C1262,$H$4:$H1261,"Ha",$B$4:$B1261,"&gt;="&amp;Boshqaruv!$C$9,$B$4:$B1261,"&lt;="&amp;Boshqaruv!$C$10)=0,1,0),0)</f>
        <v>0</v>
      </c>
    </row>
    <row r="1263" customFormat="false" ht="15" hidden="false" customHeight="false" outlineLevel="0" collapsed="false">
      <c r="A1263" s="8" t="n">
        <v>1259</v>
      </c>
      <c r="B1263" s="13"/>
      <c r="C1263" s="25"/>
      <c r="D1263" s="26" t="str">
        <f aca="false">IF($C1263="","",IFERROR(IF(INDEX(Bolalar!$B$5:$B$1804,MATCH($C1263,Bolalar!$I$5:$I$1804,0))="","",INDEX(Bolalar!$B$5:$B$1804,MATCH($C1263,Bolalar!$I$5:$I$1804,0))),""))</f>
        <v/>
      </c>
      <c r="E1263" s="15" t="str">
        <f aca="false">IF($C1263="","",IFERROR(IF(INDEX(Bolalar!$C$5:$C$1804,MATCH($C1263,Bolalar!$I$5:$I$1804,0))="","",INDEX(Bolalar!$C$5:$C$1804,MATCH($C1263,Bolalar!$I$5:$I$1804,0))),""))</f>
        <v/>
      </c>
      <c r="F1263" s="24"/>
      <c r="G1263" s="14" t="str">
        <f aca="false">IF(OR($E1263="",$B1263=""),"",INT(($B1263-$E1263)/365.25))</f>
        <v/>
      </c>
      <c r="H1263" s="14" t="str">
        <f aca="false">IF($G1263="","",IF($G1263&lt;=5,"Ha","Yo'q"))</f>
        <v/>
      </c>
      <c r="I1263" s="12"/>
      <c r="J1263" s="12"/>
      <c r="K1263" s="28" t="n">
        <f aca="false">IF(AND($C1263&lt;&gt;"",$H1263="Ha",$B1263&gt;=Boshqaruv!$C$9,$B1263&lt;=Boshqaruv!$C$10),IF(COUNTIFS($C$4:$C1262,$C1263,$H$4:$H1262,"Ha",$B$4:$B1262,"&gt;="&amp;Boshqaruv!$C$9,$B$4:$B1262,"&lt;="&amp;Boshqaruv!$C$10)=0,1,0),0)</f>
        <v>0</v>
      </c>
    </row>
    <row r="1264" customFormat="false" ht="15" hidden="false" customHeight="false" outlineLevel="0" collapsed="false">
      <c r="A1264" s="8" t="n">
        <v>1260</v>
      </c>
      <c r="B1264" s="13"/>
      <c r="C1264" s="25"/>
      <c r="D1264" s="26" t="str">
        <f aca="false">IF($C1264="","",IFERROR(IF(INDEX(Bolalar!$B$5:$B$1804,MATCH($C1264,Bolalar!$I$5:$I$1804,0))="","",INDEX(Bolalar!$B$5:$B$1804,MATCH($C1264,Bolalar!$I$5:$I$1804,0))),""))</f>
        <v/>
      </c>
      <c r="E1264" s="15" t="str">
        <f aca="false">IF($C1264="","",IFERROR(IF(INDEX(Bolalar!$C$5:$C$1804,MATCH($C1264,Bolalar!$I$5:$I$1804,0))="","",INDEX(Bolalar!$C$5:$C$1804,MATCH($C1264,Bolalar!$I$5:$I$1804,0))),""))</f>
        <v/>
      </c>
      <c r="F1264" s="24"/>
      <c r="G1264" s="14" t="str">
        <f aca="false">IF(OR($E1264="",$B1264=""),"",INT(($B1264-$E1264)/365.25))</f>
        <v/>
      </c>
      <c r="H1264" s="14" t="str">
        <f aca="false">IF($G1264="","",IF($G1264&lt;=5,"Ha","Yo'q"))</f>
        <v/>
      </c>
      <c r="I1264" s="12"/>
      <c r="J1264" s="12"/>
      <c r="K1264" s="28" t="n">
        <f aca="false">IF(AND($C1264&lt;&gt;"",$H1264="Ha",$B1264&gt;=Boshqaruv!$C$9,$B1264&lt;=Boshqaruv!$C$10),IF(COUNTIFS($C$4:$C1263,$C1264,$H$4:$H1263,"Ha",$B$4:$B1263,"&gt;="&amp;Boshqaruv!$C$9,$B$4:$B1263,"&lt;="&amp;Boshqaruv!$C$10)=0,1,0),0)</f>
        <v>0</v>
      </c>
    </row>
    <row r="1265" customFormat="false" ht="15" hidden="false" customHeight="false" outlineLevel="0" collapsed="false">
      <c r="A1265" s="8" t="n">
        <v>1261</v>
      </c>
      <c r="B1265" s="13"/>
      <c r="C1265" s="25"/>
      <c r="D1265" s="26" t="str">
        <f aca="false">IF($C1265="","",IFERROR(IF(INDEX(Bolalar!$B$5:$B$1804,MATCH($C1265,Bolalar!$I$5:$I$1804,0))="","",INDEX(Bolalar!$B$5:$B$1804,MATCH($C1265,Bolalar!$I$5:$I$1804,0))),""))</f>
        <v/>
      </c>
      <c r="E1265" s="15" t="str">
        <f aca="false">IF($C1265="","",IFERROR(IF(INDEX(Bolalar!$C$5:$C$1804,MATCH($C1265,Bolalar!$I$5:$I$1804,0))="","",INDEX(Bolalar!$C$5:$C$1804,MATCH($C1265,Bolalar!$I$5:$I$1804,0))),""))</f>
        <v/>
      </c>
      <c r="F1265" s="24"/>
      <c r="G1265" s="14" t="str">
        <f aca="false">IF(OR($E1265="",$B1265=""),"",INT(($B1265-$E1265)/365.25))</f>
        <v/>
      </c>
      <c r="H1265" s="14" t="str">
        <f aca="false">IF($G1265="","",IF($G1265&lt;=5,"Ha","Yo'q"))</f>
        <v/>
      </c>
      <c r="I1265" s="12"/>
      <c r="J1265" s="12"/>
      <c r="K1265" s="28" t="n">
        <f aca="false">IF(AND($C1265&lt;&gt;"",$H1265="Ha",$B1265&gt;=Boshqaruv!$C$9,$B1265&lt;=Boshqaruv!$C$10),IF(COUNTIFS($C$4:$C1264,$C1265,$H$4:$H1264,"Ha",$B$4:$B1264,"&gt;="&amp;Boshqaruv!$C$9,$B$4:$B1264,"&lt;="&amp;Boshqaruv!$C$10)=0,1,0),0)</f>
        <v>0</v>
      </c>
    </row>
    <row r="1266" customFormat="false" ht="15" hidden="false" customHeight="false" outlineLevel="0" collapsed="false">
      <c r="A1266" s="8" t="n">
        <v>1262</v>
      </c>
      <c r="B1266" s="13"/>
      <c r="C1266" s="25"/>
      <c r="D1266" s="26" t="str">
        <f aca="false">IF($C1266="","",IFERROR(IF(INDEX(Bolalar!$B$5:$B$1804,MATCH($C1266,Bolalar!$I$5:$I$1804,0))="","",INDEX(Bolalar!$B$5:$B$1804,MATCH($C1266,Bolalar!$I$5:$I$1804,0))),""))</f>
        <v/>
      </c>
      <c r="E1266" s="15" t="str">
        <f aca="false">IF($C1266="","",IFERROR(IF(INDEX(Bolalar!$C$5:$C$1804,MATCH($C1266,Bolalar!$I$5:$I$1804,0))="","",INDEX(Bolalar!$C$5:$C$1804,MATCH($C1266,Bolalar!$I$5:$I$1804,0))),""))</f>
        <v/>
      </c>
      <c r="F1266" s="24"/>
      <c r="G1266" s="14" t="str">
        <f aca="false">IF(OR($E1266="",$B1266=""),"",INT(($B1266-$E1266)/365.25))</f>
        <v/>
      </c>
      <c r="H1266" s="14" t="str">
        <f aca="false">IF($G1266="","",IF($G1266&lt;=5,"Ha","Yo'q"))</f>
        <v/>
      </c>
      <c r="I1266" s="12"/>
      <c r="J1266" s="12"/>
      <c r="K1266" s="28" t="n">
        <f aca="false">IF(AND($C1266&lt;&gt;"",$H1266="Ha",$B1266&gt;=Boshqaruv!$C$9,$B1266&lt;=Boshqaruv!$C$10),IF(COUNTIFS($C$4:$C1265,$C1266,$H$4:$H1265,"Ha",$B$4:$B1265,"&gt;="&amp;Boshqaruv!$C$9,$B$4:$B1265,"&lt;="&amp;Boshqaruv!$C$10)=0,1,0),0)</f>
        <v>0</v>
      </c>
    </row>
    <row r="1267" customFormat="false" ht="15" hidden="false" customHeight="false" outlineLevel="0" collapsed="false">
      <c r="A1267" s="8" t="n">
        <v>1263</v>
      </c>
      <c r="B1267" s="13"/>
      <c r="C1267" s="25"/>
      <c r="D1267" s="26" t="str">
        <f aca="false">IF($C1267="","",IFERROR(IF(INDEX(Bolalar!$B$5:$B$1804,MATCH($C1267,Bolalar!$I$5:$I$1804,0))="","",INDEX(Bolalar!$B$5:$B$1804,MATCH($C1267,Bolalar!$I$5:$I$1804,0))),""))</f>
        <v/>
      </c>
      <c r="E1267" s="15" t="str">
        <f aca="false">IF($C1267="","",IFERROR(IF(INDEX(Bolalar!$C$5:$C$1804,MATCH($C1267,Bolalar!$I$5:$I$1804,0))="","",INDEX(Bolalar!$C$5:$C$1804,MATCH($C1267,Bolalar!$I$5:$I$1804,0))),""))</f>
        <v/>
      </c>
      <c r="F1267" s="24"/>
      <c r="G1267" s="14" t="str">
        <f aca="false">IF(OR($E1267="",$B1267=""),"",INT(($B1267-$E1267)/365.25))</f>
        <v/>
      </c>
      <c r="H1267" s="14" t="str">
        <f aca="false">IF($G1267="","",IF($G1267&lt;=5,"Ha","Yo'q"))</f>
        <v/>
      </c>
      <c r="I1267" s="12"/>
      <c r="J1267" s="12"/>
      <c r="K1267" s="28" t="n">
        <f aca="false">IF(AND($C1267&lt;&gt;"",$H1267="Ha",$B1267&gt;=Boshqaruv!$C$9,$B1267&lt;=Boshqaruv!$C$10),IF(COUNTIFS($C$4:$C1266,$C1267,$H$4:$H1266,"Ha",$B$4:$B1266,"&gt;="&amp;Boshqaruv!$C$9,$B$4:$B1266,"&lt;="&amp;Boshqaruv!$C$10)=0,1,0),0)</f>
        <v>0</v>
      </c>
    </row>
    <row r="1268" customFormat="false" ht="15" hidden="false" customHeight="false" outlineLevel="0" collapsed="false">
      <c r="A1268" s="8" t="n">
        <v>1264</v>
      </c>
      <c r="B1268" s="13"/>
      <c r="C1268" s="25"/>
      <c r="D1268" s="26" t="str">
        <f aca="false">IF($C1268="","",IFERROR(IF(INDEX(Bolalar!$B$5:$B$1804,MATCH($C1268,Bolalar!$I$5:$I$1804,0))="","",INDEX(Bolalar!$B$5:$B$1804,MATCH($C1268,Bolalar!$I$5:$I$1804,0))),""))</f>
        <v/>
      </c>
      <c r="E1268" s="15" t="str">
        <f aca="false">IF($C1268="","",IFERROR(IF(INDEX(Bolalar!$C$5:$C$1804,MATCH($C1268,Bolalar!$I$5:$I$1804,0))="","",INDEX(Bolalar!$C$5:$C$1804,MATCH($C1268,Bolalar!$I$5:$I$1804,0))),""))</f>
        <v/>
      </c>
      <c r="F1268" s="24"/>
      <c r="G1268" s="14" t="str">
        <f aca="false">IF(OR($E1268="",$B1268=""),"",INT(($B1268-$E1268)/365.25))</f>
        <v/>
      </c>
      <c r="H1268" s="14" t="str">
        <f aca="false">IF($G1268="","",IF($G1268&lt;=5,"Ha","Yo'q"))</f>
        <v/>
      </c>
      <c r="I1268" s="12"/>
      <c r="J1268" s="12"/>
      <c r="K1268" s="28" t="n">
        <f aca="false">IF(AND($C1268&lt;&gt;"",$H1268="Ha",$B1268&gt;=Boshqaruv!$C$9,$B1268&lt;=Boshqaruv!$C$10),IF(COUNTIFS($C$4:$C1267,$C1268,$H$4:$H1267,"Ha",$B$4:$B1267,"&gt;="&amp;Boshqaruv!$C$9,$B$4:$B1267,"&lt;="&amp;Boshqaruv!$C$10)=0,1,0),0)</f>
        <v>0</v>
      </c>
    </row>
    <row r="1269" customFormat="false" ht="15" hidden="false" customHeight="false" outlineLevel="0" collapsed="false">
      <c r="A1269" s="8" t="n">
        <v>1265</v>
      </c>
      <c r="B1269" s="13"/>
      <c r="C1269" s="25"/>
      <c r="D1269" s="26" t="str">
        <f aca="false">IF($C1269="","",IFERROR(IF(INDEX(Bolalar!$B$5:$B$1804,MATCH($C1269,Bolalar!$I$5:$I$1804,0))="","",INDEX(Bolalar!$B$5:$B$1804,MATCH($C1269,Bolalar!$I$5:$I$1804,0))),""))</f>
        <v/>
      </c>
      <c r="E1269" s="15" t="str">
        <f aca="false">IF($C1269="","",IFERROR(IF(INDEX(Bolalar!$C$5:$C$1804,MATCH($C1269,Bolalar!$I$5:$I$1804,0))="","",INDEX(Bolalar!$C$5:$C$1804,MATCH($C1269,Bolalar!$I$5:$I$1804,0))),""))</f>
        <v/>
      </c>
      <c r="F1269" s="24"/>
      <c r="G1269" s="14" t="str">
        <f aca="false">IF(OR($E1269="",$B1269=""),"",INT(($B1269-$E1269)/365.25))</f>
        <v/>
      </c>
      <c r="H1269" s="14" t="str">
        <f aca="false">IF($G1269="","",IF($G1269&lt;=5,"Ha","Yo'q"))</f>
        <v/>
      </c>
      <c r="I1269" s="12"/>
      <c r="J1269" s="12"/>
      <c r="K1269" s="28" t="n">
        <f aca="false">IF(AND($C1269&lt;&gt;"",$H1269="Ha",$B1269&gt;=Boshqaruv!$C$9,$B1269&lt;=Boshqaruv!$C$10),IF(COUNTIFS($C$4:$C1268,$C1269,$H$4:$H1268,"Ha",$B$4:$B1268,"&gt;="&amp;Boshqaruv!$C$9,$B$4:$B1268,"&lt;="&amp;Boshqaruv!$C$10)=0,1,0),0)</f>
        <v>0</v>
      </c>
    </row>
    <row r="1270" customFormat="false" ht="15" hidden="false" customHeight="false" outlineLevel="0" collapsed="false">
      <c r="A1270" s="8" t="n">
        <v>1266</v>
      </c>
      <c r="B1270" s="13"/>
      <c r="C1270" s="25"/>
      <c r="D1270" s="26" t="str">
        <f aca="false">IF($C1270="","",IFERROR(IF(INDEX(Bolalar!$B$5:$B$1804,MATCH($C1270,Bolalar!$I$5:$I$1804,0))="","",INDEX(Bolalar!$B$5:$B$1804,MATCH($C1270,Bolalar!$I$5:$I$1804,0))),""))</f>
        <v/>
      </c>
      <c r="E1270" s="15" t="str">
        <f aca="false">IF($C1270="","",IFERROR(IF(INDEX(Bolalar!$C$5:$C$1804,MATCH($C1270,Bolalar!$I$5:$I$1804,0))="","",INDEX(Bolalar!$C$5:$C$1804,MATCH($C1270,Bolalar!$I$5:$I$1804,0))),""))</f>
        <v/>
      </c>
      <c r="F1270" s="24"/>
      <c r="G1270" s="14" t="str">
        <f aca="false">IF(OR($E1270="",$B1270=""),"",INT(($B1270-$E1270)/365.25))</f>
        <v/>
      </c>
      <c r="H1270" s="14" t="str">
        <f aca="false">IF($G1270="","",IF($G1270&lt;=5,"Ha","Yo'q"))</f>
        <v/>
      </c>
      <c r="I1270" s="12"/>
      <c r="J1270" s="12"/>
      <c r="K1270" s="28" t="n">
        <f aca="false">IF(AND($C1270&lt;&gt;"",$H1270="Ha",$B1270&gt;=Boshqaruv!$C$9,$B1270&lt;=Boshqaruv!$C$10),IF(COUNTIFS($C$4:$C1269,$C1270,$H$4:$H1269,"Ha",$B$4:$B1269,"&gt;="&amp;Boshqaruv!$C$9,$B$4:$B1269,"&lt;="&amp;Boshqaruv!$C$10)=0,1,0),0)</f>
        <v>0</v>
      </c>
    </row>
    <row r="1271" customFormat="false" ht="15" hidden="false" customHeight="false" outlineLevel="0" collapsed="false">
      <c r="A1271" s="8" t="n">
        <v>1267</v>
      </c>
      <c r="B1271" s="13"/>
      <c r="C1271" s="25"/>
      <c r="D1271" s="26" t="str">
        <f aca="false">IF($C1271="","",IFERROR(IF(INDEX(Bolalar!$B$5:$B$1804,MATCH($C1271,Bolalar!$I$5:$I$1804,0))="","",INDEX(Bolalar!$B$5:$B$1804,MATCH($C1271,Bolalar!$I$5:$I$1804,0))),""))</f>
        <v/>
      </c>
      <c r="E1271" s="15" t="str">
        <f aca="false">IF($C1271="","",IFERROR(IF(INDEX(Bolalar!$C$5:$C$1804,MATCH($C1271,Bolalar!$I$5:$I$1804,0))="","",INDEX(Bolalar!$C$5:$C$1804,MATCH($C1271,Bolalar!$I$5:$I$1804,0))),""))</f>
        <v/>
      </c>
      <c r="F1271" s="24"/>
      <c r="G1271" s="14" t="str">
        <f aca="false">IF(OR($E1271="",$B1271=""),"",INT(($B1271-$E1271)/365.25))</f>
        <v/>
      </c>
      <c r="H1271" s="14" t="str">
        <f aca="false">IF($G1271="","",IF($G1271&lt;=5,"Ha","Yo'q"))</f>
        <v/>
      </c>
      <c r="I1271" s="12"/>
      <c r="J1271" s="12"/>
      <c r="K1271" s="28" t="n">
        <f aca="false">IF(AND($C1271&lt;&gt;"",$H1271="Ha",$B1271&gt;=Boshqaruv!$C$9,$B1271&lt;=Boshqaruv!$C$10),IF(COUNTIFS($C$4:$C1270,$C1271,$H$4:$H1270,"Ha",$B$4:$B1270,"&gt;="&amp;Boshqaruv!$C$9,$B$4:$B1270,"&lt;="&amp;Boshqaruv!$C$10)=0,1,0),0)</f>
        <v>0</v>
      </c>
    </row>
    <row r="1272" customFormat="false" ht="15" hidden="false" customHeight="false" outlineLevel="0" collapsed="false">
      <c r="A1272" s="8" t="n">
        <v>1268</v>
      </c>
      <c r="B1272" s="13"/>
      <c r="C1272" s="25"/>
      <c r="D1272" s="26" t="str">
        <f aca="false">IF($C1272="","",IFERROR(IF(INDEX(Bolalar!$B$5:$B$1804,MATCH($C1272,Bolalar!$I$5:$I$1804,0))="","",INDEX(Bolalar!$B$5:$B$1804,MATCH($C1272,Bolalar!$I$5:$I$1804,0))),""))</f>
        <v/>
      </c>
      <c r="E1272" s="15" t="str">
        <f aca="false">IF($C1272="","",IFERROR(IF(INDEX(Bolalar!$C$5:$C$1804,MATCH($C1272,Bolalar!$I$5:$I$1804,0))="","",INDEX(Bolalar!$C$5:$C$1804,MATCH($C1272,Bolalar!$I$5:$I$1804,0))),""))</f>
        <v/>
      </c>
      <c r="F1272" s="24"/>
      <c r="G1272" s="14" t="str">
        <f aca="false">IF(OR($E1272="",$B1272=""),"",INT(($B1272-$E1272)/365.25))</f>
        <v/>
      </c>
      <c r="H1272" s="14" t="str">
        <f aca="false">IF($G1272="","",IF($G1272&lt;=5,"Ha","Yo'q"))</f>
        <v/>
      </c>
      <c r="I1272" s="12"/>
      <c r="J1272" s="12"/>
      <c r="K1272" s="28" t="n">
        <f aca="false">IF(AND($C1272&lt;&gt;"",$H1272="Ha",$B1272&gt;=Boshqaruv!$C$9,$B1272&lt;=Boshqaruv!$C$10),IF(COUNTIFS($C$4:$C1271,$C1272,$H$4:$H1271,"Ha",$B$4:$B1271,"&gt;="&amp;Boshqaruv!$C$9,$B$4:$B1271,"&lt;="&amp;Boshqaruv!$C$10)=0,1,0),0)</f>
        <v>0</v>
      </c>
    </row>
    <row r="1273" customFormat="false" ht="15" hidden="false" customHeight="false" outlineLevel="0" collapsed="false">
      <c r="A1273" s="8" t="n">
        <v>1269</v>
      </c>
      <c r="B1273" s="13"/>
      <c r="C1273" s="25"/>
      <c r="D1273" s="26" t="str">
        <f aca="false">IF($C1273="","",IFERROR(IF(INDEX(Bolalar!$B$5:$B$1804,MATCH($C1273,Bolalar!$I$5:$I$1804,0))="","",INDEX(Bolalar!$B$5:$B$1804,MATCH($C1273,Bolalar!$I$5:$I$1804,0))),""))</f>
        <v/>
      </c>
      <c r="E1273" s="15" t="str">
        <f aca="false">IF($C1273="","",IFERROR(IF(INDEX(Bolalar!$C$5:$C$1804,MATCH($C1273,Bolalar!$I$5:$I$1804,0))="","",INDEX(Bolalar!$C$5:$C$1804,MATCH($C1273,Bolalar!$I$5:$I$1804,0))),""))</f>
        <v/>
      </c>
      <c r="F1273" s="24"/>
      <c r="G1273" s="14" t="str">
        <f aca="false">IF(OR($E1273="",$B1273=""),"",INT(($B1273-$E1273)/365.25))</f>
        <v/>
      </c>
      <c r="H1273" s="14" t="str">
        <f aca="false">IF($G1273="","",IF($G1273&lt;=5,"Ha","Yo'q"))</f>
        <v/>
      </c>
      <c r="I1273" s="12"/>
      <c r="J1273" s="12"/>
      <c r="K1273" s="28" t="n">
        <f aca="false">IF(AND($C1273&lt;&gt;"",$H1273="Ha",$B1273&gt;=Boshqaruv!$C$9,$B1273&lt;=Boshqaruv!$C$10),IF(COUNTIFS($C$4:$C1272,$C1273,$H$4:$H1272,"Ha",$B$4:$B1272,"&gt;="&amp;Boshqaruv!$C$9,$B$4:$B1272,"&lt;="&amp;Boshqaruv!$C$10)=0,1,0),0)</f>
        <v>0</v>
      </c>
    </row>
    <row r="1274" customFormat="false" ht="15" hidden="false" customHeight="false" outlineLevel="0" collapsed="false">
      <c r="A1274" s="8" t="n">
        <v>1270</v>
      </c>
      <c r="B1274" s="13"/>
      <c r="C1274" s="25"/>
      <c r="D1274" s="26" t="str">
        <f aca="false">IF($C1274="","",IFERROR(IF(INDEX(Bolalar!$B$5:$B$1804,MATCH($C1274,Bolalar!$I$5:$I$1804,0))="","",INDEX(Bolalar!$B$5:$B$1804,MATCH($C1274,Bolalar!$I$5:$I$1804,0))),""))</f>
        <v/>
      </c>
      <c r="E1274" s="15" t="str">
        <f aca="false">IF($C1274="","",IFERROR(IF(INDEX(Bolalar!$C$5:$C$1804,MATCH($C1274,Bolalar!$I$5:$I$1804,0))="","",INDEX(Bolalar!$C$5:$C$1804,MATCH($C1274,Bolalar!$I$5:$I$1804,0))),""))</f>
        <v/>
      </c>
      <c r="F1274" s="24"/>
      <c r="G1274" s="14" t="str">
        <f aca="false">IF(OR($E1274="",$B1274=""),"",INT(($B1274-$E1274)/365.25))</f>
        <v/>
      </c>
      <c r="H1274" s="14" t="str">
        <f aca="false">IF($G1274="","",IF($G1274&lt;=5,"Ha","Yo'q"))</f>
        <v/>
      </c>
      <c r="I1274" s="12"/>
      <c r="J1274" s="12"/>
      <c r="K1274" s="28" t="n">
        <f aca="false">IF(AND($C1274&lt;&gt;"",$H1274="Ha",$B1274&gt;=Boshqaruv!$C$9,$B1274&lt;=Boshqaruv!$C$10),IF(COUNTIFS($C$4:$C1273,$C1274,$H$4:$H1273,"Ha",$B$4:$B1273,"&gt;="&amp;Boshqaruv!$C$9,$B$4:$B1273,"&lt;="&amp;Boshqaruv!$C$10)=0,1,0),0)</f>
        <v>0</v>
      </c>
    </row>
    <row r="1275" customFormat="false" ht="15" hidden="false" customHeight="false" outlineLevel="0" collapsed="false">
      <c r="A1275" s="8" t="n">
        <v>1271</v>
      </c>
      <c r="B1275" s="13"/>
      <c r="C1275" s="25"/>
      <c r="D1275" s="26" t="str">
        <f aca="false">IF($C1275="","",IFERROR(IF(INDEX(Bolalar!$B$5:$B$1804,MATCH($C1275,Bolalar!$I$5:$I$1804,0))="","",INDEX(Bolalar!$B$5:$B$1804,MATCH($C1275,Bolalar!$I$5:$I$1804,0))),""))</f>
        <v/>
      </c>
      <c r="E1275" s="15" t="str">
        <f aca="false">IF($C1275="","",IFERROR(IF(INDEX(Bolalar!$C$5:$C$1804,MATCH($C1275,Bolalar!$I$5:$I$1804,0))="","",INDEX(Bolalar!$C$5:$C$1804,MATCH($C1275,Bolalar!$I$5:$I$1804,0))),""))</f>
        <v/>
      </c>
      <c r="F1275" s="24"/>
      <c r="G1275" s="14" t="str">
        <f aca="false">IF(OR($E1275="",$B1275=""),"",INT(($B1275-$E1275)/365.25))</f>
        <v/>
      </c>
      <c r="H1275" s="14" t="str">
        <f aca="false">IF($G1275="","",IF($G1275&lt;=5,"Ha","Yo'q"))</f>
        <v/>
      </c>
      <c r="I1275" s="12"/>
      <c r="J1275" s="12"/>
      <c r="K1275" s="28" t="n">
        <f aca="false">IF(AND($C1275&lt;&gt;"",$H1275="Ha",$B1275&gt;=Boshqaruv!$C$9,$B1275&lt;=Boshqaruv!$C$10),IF(COUNTIFS($C$4:$C1274,$C1275,$H$4:$H1274,"Ha",$B$4:$B1274,"&gt;="&amp;Boshqaruv!$C$9,$B$4:$B1274,"&lt;="&amp;Boshqaruv!$C$10)=0,1,0),0)</f>
        <v>0</v>
      </c>
    </row>
    <row r="1276" customFormat="false" ht="15" hidden="false" customHeight="false" outlineLevel="0" collapsed="false">
      <c r="A1276" s="8" t="n">
        <v>1272</v>
      </c>
      <c r="B1276" s="13"/>
      <c r="C1276" s="25"/>
      <c r="D1276" s="26" t="str">
        <f aca="false">IF($C1276="","",IFERROR(IF(INDEX(Bolalar!$B$5:$B$1804,MATCH($C1276,Bolalar!$I$5:$I$1804,0))="","",INDEX(Bolalar!$B$5:$B$1804,MATCH($C1276,Bolalar!$I$5:$I$1804,0))),""))</f>
        <v/>
      </c>
      <c r="E1276" s="15" t="str">
        <f aca="false">IF($C1276="","",IFERROR(IF(INDEX(Bolalar!$C$5:$C$1804,MATCH($C1276,Bolalar!$I$5:$I$1804,0))="","",INDEX(Bolalar!$C$5:$C$1804,MATCH($C1276,Bolalar!$I$5:$I$1804,0))),""))</f>
        <v/>
      </c>
      <c r="F1276" s="24"/>
      <c r="G1276" s="14" t="str">
        <f aca="false">IF(OR($E1276="",$B1276=""),"",INT(($B1276-$E1276)/365.25))</f>
        <v/>
      </c>
      <c r="H1276" s="14" t="str">
        <f aca="false">IF($G1276="","",IF($G1276&lt;=5,"Ha","Yo'q"))</f>
        <v/>
      </c>
      <c r="I1276" s="12"/>
      <c r="J1276" s="12"/>
      <c r="K1276" s="28" t="n">
        <f aca="false">IF(AND($C1276&lt;&gt;"",$H1276="Ha",$B1276&gt;=Boshqaruv!$C$9,$B1276&lt;=Boshqaruv!$C$10),IF(COUNTIFS($C$4:$C1275,$C1276,$H$4:$H1275,"Ha",$B$4:$B1275,"&gt;="&amp;Boshqaruv!$C$9,$B$4:$B1275,"&lt;="&amp;Boshqaruv!$C$10)=0,1,0),0)</f>
        <v>0</v>
      </c>
    </row>
    <row r="1277" customFormat="false" ht="15" hidden="false" customHeight="false" outlineLevel="0" collapsed="false">
      <c r="A1277" s="8" t="n">
        <v>1273</v>
      </c>
      <c r="B1277" s="13"/>
      <c r="C1277" s="25"/>
      <c r="D1277" s="26" t="str">
        <f aca="false">IF($C1277="","",IFERROR(IF(INDEX(Bolalar!$B$5:$B$1804,MATCH($C1277,Bolalar!$I$5:$I$1804,0))="","",INDEX(Bolalar!$B$5:$B$1804,MATCH($C1277,Bolalar!$I$5:$I$1804,0))),""))</f>
        <v/>
      </c>
      <c r="E1277" s="15" t="str">
        <f aca="false">IF($C1277="","",IFERROR(IF(INDEX(Bolalar!$C$5:$C$1804,MATCH($C1277,Bolalar!$I$5:$I$1804,0))="","",INDEX(Bolalar!$C$5:$C$1804,MATCH($C1277,Bolalar!$I$5:$I$1804,0))),""))</f>
        <v/>
      </c>
      <c r="F1277" s="24"/>
      <c r="G1277" s="14" t="str">
        <f aca="false">IF(OR($E1277="",$B1277=""),"",INT(($B1277-$E1277)/365.25))</f>
        <v/>
      </c>
      <c r="H1277" s="14" t="str">
        <f aca="false">IF($G1277="","",IF($G1277&lt;=5,"Ha","Yo'q"))</f>
        <v/>
      </c>
      <c r="I1277" s="12"/>
      <c r="J1277" s="12"/>
      <c r="K1277" s="28" t="n">
        <f aca="false">IF(AND($C1277&lt;&gt;"",$H1277="Ha",$B1277&gt;=Boshqaruv!$C$9,$B1277&lt;=Boshqaruv!$C$10),IF(COUNTIFS($C$4:$C1276,$C1277,$H$4:$H1276,"Ha",$B$4:$B1276,"&gt;="&amp;Boshqaruv!$C$9,$B$4:$B1276,"&lt;="&amp;Boshqaruv!$C$10)=0,1,0),0)</f>
        <v>0</v>
      </c>
    </row>
    <row r="1278" customFormat="false" ht="15" hidden="false" customHeight="false" outlineLevel="0" collapsed="false">
      <c r="A1278" s="8" t="n">
        <v>1274</v>
      </c>
      <c r="B1278" s="13"/>
      <c r="C1278" s="25"/>
      <c r="D1278" s="26" t="str">
        <f aca="false">IF($C1278="","",IFERROR(IF(INDEX(Bolalar!$B$5:$B$1804,MATCH($C1278,Bolalar!$I$5:$I$1804,0))="","",INDEX(Bolalar!$B$5:$B$1804,MATCH($C1278,Bolalar!$I$5:$I$1804,0))),""))</f>
        <v/>
      </c>
      <c r="E1278" s="15" t="str">
        <f aca="false">IF($C1278="","",IFERROR(IF(INDEX(Bolalar!$C$5:$C$1804,MATCH($C1278,Bolalar!$I$5:$I$1804,0))="","",INDEX(Bolalar!$C$5:$C$1804,MATCH($C1278,Bolalar!$I$5:$I$1804,0))),""))</f>
        <v/>
      </c>
      <c r="F1278" s="24"/>
      <c r="G1278" s="14" t="str">
        <f aca="false">IF(OR($E1278="",$B1278=""),"",INT(($B1278-$E1278)/365.25))</f>
        <v/>
      </c>
      <c r="H1278" s="14" t="str">
        <f aca="false">IF($G1278="","",IF($G1278&lt;=5,"Ha","Yo'q"))</f>
        <v/>
      </c>
      <c r="I1278" s="12"/>
      <c r="J1278" s="12"/>
      <c r="K1278" s="28" t="n">
        <f aca="false">IF(AND($C1278&lt;&gt;"",$H1278="Ha",$B1278&gt;=Boshqaruv!$C$9,$B1278&lt;=Boshqaruv!$C$10),IF(COUNTIFS($C$4:$C1277,$C1278,$H$4:$H1277,"Ha",$B$4:$B1277,"&gt;="&amp;Boshqaruv!$C$9,$B$4:$B1277,"&lt;="&amp;Boshqaruv!$C$10)=0,1,0),0)</f>
        <v>0</v>
      </c>
    </row>
    <row r="1279" customFormat="false" ht="15" hidden="false" customHeight="false" outlineLevel="0" collapsed="false">
      <c r="A1279" s="8" t="n">
        <v>1275</v>
      </c>
      <c r="B1279" s="13"/>
      <c r="C1279" s="25"/>
      <c r="D1279" s="26" t="str">
        <f aca="false">IF($C1279="","",IFERROR(IF(INDEX(Bolalar!$B$5:$B$1804,MATCH($C1279,Bolalar!$I$5:$I$1804,0))="","",INDEX(Bolalar!$B$5:$B$1804,MATCH($C1279,Bolalar!$I$5:$I$1804,0))),""))</f>
        <v/>
      </c>
      <c r="E1279" s="15" t="str">
        <f aca="false">IF($C1279="","",IFERROR(IF(INDEX(Bolalar!$C$5:$C$1804,MATCH($C1279,Bolalar!$I$5:$I$1804,0))="","",INDEX(Bolalar!$C$5:$C$1804,MATCH($C1279,Bolalar!$I$5:$I$1804,0))),""))</f>
        <v/>
      </c>
      <c r="F1279" s="24"/>
      <c r="G1279" s="14" t="str">
        <f aca="false">IF(OR($E1279="",$B1279=""),"",INT(($B1279-$E1279)/365.25))</f>
        <v/>
      </c>
      <c r="H1279" s="14" t="str">
        <f aca="false">IF($G1279="","",IF($G1279&lt;=5,"Ha","Yo'q"))</f>
        <v/>
      </c>
      <c r="I1279" s="12"/>
      <c r="J1279" s="12"/>
      <c r="K1279" s="28" t="n">
        <f aca="false">IF(AND($C1279&lt;&gt;"",$H1279="Ha",$B1279&gt;=Boshqaruv!$C$9,$B1279&lt;=Boshqaruv!$C$10),IF(COUNTIFS($C$4:$C1278,$C1279,$H$4:$H1278,"Ha",$B$4:$B1278,"&gt;="&amp;Boshqaruv!$C$9,$B$4:$B1278,"&lt;="&amp;Boshqaruv!$C$10)=0,1,0),0)</f>
        <v>0</v>
      </c>
    </row>
    <row r="1280" customFormat="false" ht="15" hidden="false" customHeight="false" outlineLevel="0" collapsed="false">
      <c r="A1280" s="8" t="n">
        <v>1276</v>
      </c>
      <c r="B1280" s="13"/>
      <c r="C1280" s="25"/>
      <c r="D1280" s="26" t="str">
        <f aca="false">IF($C1280="","",IFERROR(IF(INDEX(Bolalar!$B$5:$B$1804,MATCH($C1280,Bolalar!$I$5:$I$1804,0))="","",INDEX(Bolalar!$B$5:$B$1804,MATCH($C1280,Bolalar!$I$5:$I$1804,0))),""))</f>
        <v/>
      </c>
      <c r="E1280" s="15" t="str">
        <f aca="false">IF($C1280="","",IFERROR(IF(INDEX(Bolalar!$C$5:$C$1804,MATCH($C1280,Bolalar!$I$5:$I$1804,0))="","",INDEX(Bolalar!$C$5:$C$1804,MATCH($C1280,Bolalar!$I$5:$I$1804,0))),""))</f>
        <v/>
      </c>
      <c r="F1280" s="24"/>
      <c r="G1280" s="14" t="str">
        <f aca="false">IF(OR($E1280="",$B1280=""),"",INT(($B1280-$E1280)/365.25))</f>
        <v/>
      </c>
      <c r="H1280" s="14" t="str">
        <f aca="false">IF($G1280="","",IF($G1280&lt;=5,"Ha","Yo'q"))</f>
        <v/>
      </c>
      <c r="I1280" s="12"/>
      <c r="J1280" s="12"/>
      <c r="K1280" s="28" t="n">
        <f aca="false">IF(AND($C1280&lt;&gt;"",$H1280="Ha",$B1280&gt;=Boshqaruv!$C$9,$B1280&lt;=Boshqaruv!$C$10),IF(COUNTIFS($C$4:$C1279,$C1280,$H$4:$H1279,"Ha",$B$4:$B1279,"&gt;="&amp;Boshqaruv!$C$9,$B$4:$B1279,"&lt;="&amp;Boshqaruv!$C$10)=0,1,0),0)</f>
        <v>0</v>
      </c>
    </row>
    <row r="1281" customFormat="false" ht="15" hidden="false" customHeight="false" outlineLevel="0" collapsed="false">
      <c r="A1281" s="8" t="n">
        <v>1277</v>
      </c>
      <c r="B1281" s="13"/>
      <c r="C1281" s="25"/>
      <c r="D1281" s="26" t="str">
        <f aca="false">IF($C1281="","",IFERROR(IF(INDEX(Bolalar!$B$5:$B$1804,MATCH($C1281,Bolalar!$I$5:$I$1804,0))="","",INDEX(Bolalar!$B$5:$B$1804,MATCH($C1281,Bolalar!$I$5:$I$1804,0))),""))</f>
        <v/>
      </c>
      <c r="E1281" s="15" t="str">
        <f aca="false">IF($C1281="","",IFERROR(IF(INDEX(Bolalar!$C$5:$C$1804,MATCH($C1281,Bolalar!$I$5:$I$1804,0))="","",INDEX(Bolalar!$C$5:$C$1804,MATCH($C1281,Bolalar!$I$5:$I$1804,0))),""))</f>
        <v/>
      </c>
      <c r="F1281" s="24"/>
      <c r="G1281" s="14" t="str">
        <f aca="false">IF(OR($E1281="",$B1281=""),"",INT(($B1281-$E1281)/365.25))</f>
        <v/>
      </c>
      <c r="H1281" s="14" t="str">
        <f aca="false">IF($G1281="","",IF($G1281&lt;=5,"Ha","Yo'q"))</f>
        <v/>
      </c>
      <c r="I1281" s="12"/>
      <c r="J1281" s="12"/>
      <c r="K1281" s="28" t="n">
        <f aca="false">IF(AND($C1281&lt;&gt;"",$H1281="Ha",$B1281&gt;=Boshqaruv!$C$9,$B1281&lt;=Boshqaruv!$C$10),IF(COUNTIFS($C$4:$C1280,$C1281,$H$4:$H1280,"Ha",$B$4:$B1280,"&gt;="&amp;Boshqaruv!$C$9,$B$4:$B1280,"&lt;="&amp;Boshqaruv!$C$10)=0,1,0),0)</f>
        <v>0</v>
      </c>
    </row>
    <row r="1282" customFormat="false" ht="15" hidden="false" customHeight="false" outlineLevel="0" collapsed="false">
      <c r="A1282" s="8" t="n">
        <v>1278</v>
      </c>
      <c r="B1282" s="13"/>
      <c r="C1282" s="25"/>
      <c r="D1282" s="26" t="str">
        <f aca="false">IF($C1282="","",IFERROR(IF(INDEX(Bolalar!$B$5:$B$1804,MATCH($C1282,Bolalar!$I$5:$I$1804,0))="","",INDEX(Bolalar!$B$5:$B$1804,MATCH($C1282,Bolalar!$I$5:$I$1804,0))),""))</f>
        <v/>
      </c>
      <c r="E1282" s="15" t="str">
        <f aca="false">IF($C1282="","",IFERROR(IF(INDEX(Bolalar!$C$5:$C$1804,MATCH($C1282,Bolalar!$I$5:$I$1804,0))="","",INDEX(Bolalar!$C$5:$C$1804,MATCH($C1282,Bolalar!$I$5:$I$1804,0))),""))</f>
        <v/>
      </c>
      <c r="F1282" s="24"/>
      <c r="G1282" s="14" t="str">
        <f aca="false">IF(OR($E1282="",$B1282=""),"",INT(($B1282-$E1282)/365.25))</f>
        <v/>
      </c>
      <c r="H1282" s="14" t="str">
        <f aca="false">IF($G1282="","",IF($G1282&lt;=5,"Ha","Yo'q"))</f>
        <v/>
      </c>
      <c r="I1282" s="12"/>
      <c r="J1282" s="12"/>
      <c r="K1282" s="28" t="n">
        <f aca="false">IF(AND($C1282&lt;&gt;"",$H1282="Ha",$B1282&gt;=Boshqaruv!$C$9,$B1282&lt;=Boshqaruv!$C$10),IF(COUNTIFS($C$4:$C1281,$C1282,$H$4:$H1281,"Ha",$B$4:$B1281,"&gt;="&amp;Boshqaruv!$C$9,$B$4:$B1281,"&lt;="&amp;Boshqaruv!$C$10)=0,1,0),0)</f>
        <v>0</v>
      </c>
    </row>
    <row r="1283" customFormat="false" ht="15" hidden="false" customHeight="false" outlineLevel="0" collapsed="false">
      <c r="A1283" s="8" t="n">
        <v>1279</v>
      </c>
      <c r="B1283" s="13"/>
      <c r="C1283" s="25"/>
      <c r="D1283" s="26" t="str">
        <f aca="false">IF($C1283="","",IFERROR(IF(INDEX(Bolalar!$B$5:$B$1804,MATCH($C1283,Bolalar!$I$5:$I$1804,0))="","",INDEX(Bolalar!$B$5:$B$1804,MATCH($C1283,Bolalar!$I$5:$I$1804,0))),""))</f>
        <v/>
      </c>
      <c r="E1283" s="15" t="str">
        <f aca="false">IF($C1283="","",IFERROR(IF(INDEX(Bolalar!$C$5:$C$1804,MATCH($C1283,Bolalar!$I$5:$I$1804,0))="","",INDEX(Bolalar!$C$5:$C$1804,MATCH($C1283,Bolalar!$I$5:$I$1804,0))),""))</f>
        <v/>
      </c>
      <c r="F1283" s="24"/>
      <c r="G1283" s="14" t="str">
        <f aca="false">IF(OR($E1283="",$B1283=""),"",INT(($B1283-$E1283)/365.25))</f>
        <v/>
      </c>
      <c r="H1283" s="14" t="str">
        <f aca="false">IF($G1283="","",IF($G1283&lt;=5,"Ha","Yo'q"))</f>
        <v/>
      </c>
      <c r="I1283" s="12"/>
      <c r="J1283" s="12"/>
      <c r="K1283" s="28" t="n">
        <f aca="false">IF(AND($C1283&lt;&gt;"",$H1283="Ha",$B1283&gt;=Boshqaruv!$C$9,$B1283&lt;=Boshqaruv!$C$10),IF(COUNTIFS($C$4:$C1282,$C1283,$H$4:$H1282,"Ha",$B$4:$B1282,"&gt;="&amp;Boshqaruv!$C$9,$B$4:$B1282,"&lt;="&amp;Boshqaruv!$C$10)=0,1,0),0)</f>
        <v>0</v>
      </c>
    </row>
    <row r="1284" customFormat="false" ht="15" hidden="false" customHeight="false" outlineLevel="0" collapsed="false">
      <c r="A1284" s="8" t="n">
        <v>1280</v>
      </c>
      <c r="B1284" s="13"/>
      <c r="C1284" s="25"/>
      <c r="D1284" s="26" t="str">
        <f aca="false">IF($C1284="","",IFERROR(IF(INDEX(Bolalar!$B$5:$B$1804,MATCH($C1284,Bolalar!$I$5:$I$1804,0))="","",INDEX(Bolalar!$B$5:$B$1804,MATCH($C1284,Bolalar!$I$5:$I$1804,0))),""))</f>
        <v/>
      </c>
      <c r="E1284" s="15" t="str">
        <f aca="false">IF($C1284="","",IFERROR(IF(INDEX(Bolalar!$C$5:$C$1804,MATCH($C1284,Bolalar!$I$5:$I$1804,0))="","",INDEX(Bolalar!$C$5:$C$1804,MATCH($C1284,Bolalar!$I$5:$I$1804,0))),""))</f>
        <v/>
      </c>
      <c r="F1284" s="24"/>
      <c r="G1284" s="14" t="str">
        <f aca="false">IF(OR($E1284="",$B1284=""),"",INT(($B1284-$E1284)/365.25))</f>
        <v/>
      </c>
      <c r="H1284" s="14" t="str">
        <f aca="false">IF($G1284="","",IF($G1284&lt;=5,"Ha","Yo'q"))</f>
        <v/>
      </c>
      <c r="I1284" s="12"/>
      <c r="J1284" s="12"/>
      <c r="K1284" s="28" t="n">
        <f aca="false">IF(AND($C1284&lt;&gt;"",$H1284="Ha",$B1284&gt;=Boshqaruv!$C$9,$B1284&lt;=Boshqaruv!$C$10),IF(COUNTIFS($C$4:$C1283,$C1284,$H$4:$H1283,"Ha",$B$4:$B1283,"&gt;="&amp;Boshqaruv!$C$9,$B$4:$B1283,"&lt;="&amp;Boshqaruv!$C$10)=0,1,0),0)</f>
        <v>0</v>
      </c>
    </row>
    <row r="1285" customFormat="false" ht="15" hidden="false" customHeight="false" outlineLevel="0" collapsed="false">
      <c r="A1285" s="8" t="n">
        <v>1281</v>
      </c>
      <c r="B1285" s="13"/>
      <c r="C1285" s="25"/>
      <c r="D1285" s="26" t="str">
        <f aca="false">IF($C1285="","",IFERROR(IF(INDEX(Bolalar!$B$5:$B$1804,MATCH($C1285,Bolalar!$I$5:$I$1804,0))="","",INDEX(Bolalar!$B$5:$B$1804,MATCH($C1285,Bolalar!$I$5:$I$1804,0))),""))</f>
        <v/>
      </c>
      <c r="E1285" s="15" t="str">
        <f aca="false">IF($C1285="","",IFERROR(IF(INDEX(Bolalar!$C$5:$C$1804,MATCH($C1285,Bolalar!$I$5:$I$1804,0))="","",INDEX(Bolalar!$C$5:$C$1804,MATCH($C1285,Bolalar!$I$5:$I$1804,0))),""))</f>
        <v/>
      </c>
      <c r="F1285" s="24"/>
      <c r="G1285" s="14" t="str">
        <f aca="false">IF(OR($E1285="",$B1285=""),"",INT(($B1285-$E1285)/365.25))</f>
        <v/>
      </c>
      <c r="H1285" s="14" t="str">
        <f aca="false">IF($G1285="","",IF($G1285&lt;=5,"Ha","Yo'q"))</f>
        <v/>
      </c>
      <c r="I1285" s="12"/>
      <c r="J1285" s="12"/>
      <c r="K1285" s="28" t="n">
        <f aca="false">IF(AND($C1285&lt;&gt;"",$H1285="Ha",$B1285&gt;=Boshqaruv!$C$9,$B1285&lt;=Boshqaruv!$C$10),IF(COUNTIFS($C$4:$C1284,$C1285,$H$4:$H1284,"Ha",$B$4:$B1284,"&gt;="&amp;Boshqaruv!$C$9,$B$4:$B1284,"&lt;="&amp;Boshqaruv!$C$10)=0,1,0),0)</f>
        <v>0</v>
      </c>
    </row>
    <row r="1286" customFormat="false" ht="15" hidden="false" customHeight="false" outlineLevel="0" collapsed="false">
      <c r="A1286" s="8" t="n">
        <v>1282</v>
      </c>
      <c r="B1286" s="13"/>
      <c r="C1286" s="25"/>
      <c r="D1286" s="26" t="str">
        <f aca="false">IF($C1286="","",IFERROR(IF(INDEX(Bolalar!$B$5:$B$1804,MATCH($C1286,Bolalar!$I$5:$I$1804,0))="","",INDEX(Bolalar!$B$5:$B$1804,MATCH($C1286,Bolalar!$I$5:$I$1804,0))),""))</f>
        <v/>
      </c>
      <c r="E1286" s="15" t="str">
        <f aca="false">IF($C1286="","",IFERROR(IF(INDEX(Bolalar!$C$5:$C$1804,MATCH($C1286,Bolalar!$I$5:$I$1804,0))="","",INDEX(Bolalar!$C$5:$C$1804,MATCH($C1286,Bolalar!$I$5:$I$1804,0))),""))</f>
        <v/>
      </c>
      <c r="F1286" s="24"/>
      <c r="G1286" s="14" t="str">
        <f aca="false">IF(OR($E1286="",$B1286=""),"",INT(($B1286-$E1286)/365.25))</f>
        <v/>
      </c>
      <c r="H1286" s="14" t="str">
        <f aca="false">IF($G1286="","",IF($G1286&lt;=5,"Ha","Yo'q"))</f>
        <v/>
      </c>
      <c r="I1286" s="12"/>
      <c r="J1286" s="12"/>
      <c r="K1286" s="28" t="n">
        <f aca="false">IF(AND($C1286&lt;&gt;"",$H1286="Ha",$B1286&gt;=Boshqaruv!$C$9,$B1286&lt;=Boshqaruv!$C$10),IF(COUNTIFS($C$4:$C1285,$C1286,$H$4:$H1285,"Ha",$B$4:$B1285,"&gt;="&amp;Boshqaruv!$C$9,$B$4:$B1285,"&lt;="&amp;Boshqaruv!$C$10)=0,1,0),0)</f>
        <v>0</v>
      </c>
    </row>
    <row r="1287" customFormat="false" ht="15" hidden="false" customHeight="false" outlineLevel="0" collapsed="false">
      <c r="A1287" s="8" t="n">
        <v>1283</v>
      </c>
      <c r="B1287" s="13"/>
      <c r="C1287" s="25"/>
      <c r="D1287" s="26" t="str">
        <f aca="false">IF($C1287="","",IFERROR(IF(INDEX(Bolalar!$B$5:$B$1804,MATCH($C1287,Bolalar!$I$5:$I$1804,0))="","",INDEX(Bolalar!$B$5:$B$1804,MATCH($C1287,Bolalar!$I$5:$I$1804,0))),""))</f>
        <v/>
      </c>
      <c r="E1287" s="15" t="str">
        <f aca="false">IF($C1287="","",IFERROR(IF(INDEX(Bolalar!$C$5:$C$1804,MATCH($C1287,Bolalar!$I$5:$I$1804,0))="","",INDEX(Bolalar!$C$5:$C$1804,MATCH($C1287,Bolalar!$I$5:$I$1804,0))),""))</f>
        <v/>
      </c>
      <c r="F1287" s="24"/>
      <c r="G1287" s="14" t="str">
        <f aca="false">IF(OR($E1287="",$B1287=""),"",INT(($B1287-$E1287)/365.25))</f>
        <v/>
      </c>
      <c r="H1287" s="14" t="str">
        <f aca="false">IF($G1287="","",IF($G1287&lt;=5,"Ha","Yo'q"))</f>
        <v/>
      </c>
      <c r="I1287" s="12"/>
      <c r="J1287" s="12"/>
      <c r="K1287" s="28" t="n">
        <f aca="false">IF(AND($C1287&lt;&gt;"",$H1287="Ha",$B1287&gt;=Boshqaruv!$C$9,$B1287&lt;=Boshqaruv!$C$10),IF(COUNTIFS($C$4:$C1286,$C1287,$H$4:$H1286,"Ha",$B$4:$B1286,"&gt;="&amp;Boshqaruv!$C$9,$B$4:$B1286,"&lt;="&amp;Boshqaruv!$C$10)=0,1,0),0)</f>
        <v>0</v>
      </c>
    </row>
    <row r="1288" customFormat="false" ht="15" hidden="false" customHeight="false" outlineLevel="0" collapsed="false">
      <c r="A1288" s="8" t="n">
        <v>1284</v>
      </c>
      <c r="B1288" s="13"/>
      <c r="C1288" s="25"/>
      <c r="D1288" s="26" t="str">
        <f aca="false">IF($C1288="","",IFERROR(IF(INDEX(Bolalar!$B$5:$B$1804,MATCH($C1288,Bolalar!$I$5:$I$1804,0))="","",INDEX(Bolalar!$B$5:$B$1804,MATCH($C1288,Bolalar!$I$5:$I$1804,0))),""))</f>
        <v/>
      </c>
      <c r="E1288" s="15" t="str">
        <f aca="false">IF($C1288="","",IFERROR(IF(INDEX(Bolalar!$C$5:$C$1804,MATCH($C1288,Bolalar!$I$5:$I$1804,0))="","",INDEX(Bolalar!$C$5:$C$1804,MATCH($C1288,Bolalar!$I$5:$I$1804,0))),""))</f>
        <v/>
      </c>
      <c r="F1288" s="24"/>
      <c r="G1288" s="14" t="str">
        <f aca="false">IF(OR($E1288="",$B1288=""),"",INT(($B1288-$E1288)/365.25))</f>
        <v/>
      </c>
      <c r="H1288" s="14" t="str">
        <f aca="false">IF($G1288="","",IF($G1288&lt;=5,"Ha","Yo'q"))</f>
        <v/>
      </c>
      <c r="I1288" s="12"/>
      <c r="J1288" s="12"/>
      <c r="K1288" s="28" t="n">
        <f aca="false">IF(AND($C1288&lt;&gt;"",$H1288="Ha",$B1288&gt;=Boshqaruv!$C$9,$B1288&lt;=Boshqaruv!$C$10),IF(COUNTIFS($C$4:$C1287,$C1288,$H$4:$H1287,"Ha",$B$4:$B1287,"&gt;="&amp;Boshqaruv!$C$9,$B$4:$B1287,"&lt;="&amp;Boshqaruv!$C$10)=0,1,0),0)</f>
        <v>0</v>
      </c>
    </row>
    <row r="1289" customFormat="false" ht="15" hidden="false" customHeight="false" outlineLevel="0" collapsed="false">
      <c r="A1289" s="8" t="n">
        <v>1285</v>
      </c>
      <c r="B1289" s="13"/>
      <c r="C1289" s="25"/>
      <c r="D1289" s="26" t="str">
        <f aca="false">IF($C1289="","",IFERROR(IF(INDEX(Bolalar!$B$5:$B$1804,MATCH($C1289,Bolalar!$I$5:$I$1804,0))="","",INDEX(Bolalar!$B$5:$B$1804,MATCH($C1289,Bolalar!$I$5:$I$1804,0))),""))</f>
        <v/>
      </c>
      <c r="E1289" s="15" t="str">
        <f aca="false">IF($C1289="","",IFERROR(IF(INDEX(Bolalar!$C$5:$C$1804,MATCH($C1289,Bolalar!$I$5:$I$1804,0))="","",INDEX(Bolalar!$C$5:$C$1804,MATCH($C1289,Bolalar!$I$5:$I$1804,0))),""))</f>
        <v/>
      </c>
      <c r="F1289" s="24"/>
      <c r="G1289" s="14" t="str">
        <f aca="false">IF(OR($E1289="",$B1289=""),"",INT(($B1289-$E1289)/365.25))</f>
        <v/>
      </c>
      <c r="H1289" s="14" t="str">
        <f aca="false">IF($G1289="","",IF($G1289&lt;=5,"Ha","Yo'q"))</f>
        <v/>
      </c>
      <c r="I1289" s="12"/>
      <c r="J1289" s="12"/>
      <c r="K1289" s="28" t="n">
        <f aca="false">IF(AND($C1289&lt;&gt;"",$H1289="Ha",$B1289&gt;=Boshqaruv!$C$9,$B1289&lt;=Boshqaruv!$C$10),IF(COUNTIFS($C$4:$C1288,$C1289,$H$4:$H1288,"Ha",$B$4:$B1288,"&gt;="&amp;Boshqaruv!$C$9,$B$4:$B1288,"&lt;="&amp;Boshqaruv!$C$10)=0,1,0),0)</f>
        <v>0</v>
      </c>
    </row>
    <row r="1290" customFormat="false" ht="15" hidden="false" customHeight="false" outlineLevel="0" collapsed="false">
      <c r="A1290" s="8" t="n">
        <v>1286</v>
      </c>
      <c r="B1290" s="13"/>
      <c r="C1290" s="25"/>
      <c r="D1290" s="26" t="str">
        <f aca="false">IF($C1290="","",IFERROR(IF(INDEX(Bolalar!$B$5:$B$1804,MATCH($C1290,Bolalar!$I$5:$I$1804,0))="","",INDEX(Bolalar!$B$5:$B$1804,MATCH($C1290,Bolalar!$I$5:$I$1804,0))),""))</f>
        <v/>
      </c>
      <c r="E1290" s="15" t="str">
        <f aca="false">IF($C1290="","",IFERROR(IF(INDEX(Bolalar!$C$5:$C$1804,MATCH($C1290,Bolalar!$I$5:$I$1804,0))="","",INDEX(Bolalar!$C$5:$C$1804,MATCH($C1290,Bolalar!$I$5:$I$1804,0))),""))</f>
        <v/>
      </c>
      <c r="F1290" s="24"/>
      <c r="G1290" s="14" t="str">
        <f aca="false">IF(OR($E1290="",$B1290=""),"",INT(($B1290-$E1290)/365.25))</f>
        <v/>
      </c>
      <c r="H1290" s="14" t="str">
        <f aca="false">IF($G1290="","",IF($G1290&lt;=5,"Ha","Yo'q"))</f>
        <v/>
      </c>
      <c r="I1290" s="12"/>
      <c r="J1290" s="12"/>
      <c r="K1290" s="28" t="n">
        <f aca="false">IF(AND($C1290&lt;&gt;"",$H1290="Ha",$B1290&gt;=Boshqaruv!$C$9,$B1290&lt;=Boshqaruv!$C$10),IF(COUNTIFS($C$4:$C1289,$C1290,$H$4:$H1289,"Ha",$B$4:$B1289,"&gt;="&amp;Boshqaruv!$C$9,$B$4:$B1289,"&lt;="&amp;Boshqaruv!$C$10)=0,1,0),0)</f>
        <v>0</v>
      </c>
    </row>
    <row r="1291" customFormat="false" ht="15" hidden="false" customHeight="false" outlineLevel="0" collapsed="false">
      <c r="A1291" s="8" t="n">
        <v>1287</v>
      </c>
      <c r="B1291" s="13"/>
      <c r="C1291" s="25"/>
      <c r="D1291" s="26" t="str">
        <f aca="false">IF($C1291="","",IFERROR(IF(INDEX(Bolalar!$B$5:$B$1804,MATCH($C1291,Bolalar!$I$5:$I$1804,0))="","",INDEX(Bolalar!$B$5:$B$1804,MATCH($C1291,Bolalar!$I$5:$I$1804,0))),""))</f>
        <v/>
      </c>
      <c r="E1291" s="15" t="str">
        <f aca="false">IF($C1291="","",IFERROR(IF(INDEX(Bolalar!$C$5:$C$1804,MATCH($C1291,Bolalar!$I$5:$I$1804,0))="","",INDEX(Bolalar!$C$5:$C$1804,MATCH($C1291,Bolalar!$I$5:$I$1804,0))),""))</f>
        <v/>
      </c>
      <c r="F1291" s="24"/>
      <c r="G1291" s="14" t="str">
        <f aca="false">IF(OR($E1291="",$B1291=""),"",INT(($B1291-$E1291)/365.25))</f>
        <v/>
      </c>
      <c r="H1291" s="14" t="str">
        <f aca="false">IF($G1291="","",IF($G1291&lt;=5,"Ha","Yo'q"))</f>
        <v/>
      </c>
      <c r="I1291" s="12"/>
      <c r="J1291" s="12"/>
      <c r="K1291" s="28" t="n">
        <f aca="false">IF(AND($C1291&lt;&gt;"",$H1291="Ha",$B1291&gt;=Boshqaruv!$C$9,$B1291&lt;=Boshqaruv!$C$10),IF(COUNTIFS($C$4:$C1290,$C1291,$H$4:$H1290,"Ha",$B$4:$B1290,"&gt;="&amp;Boshqaruv!$C$9,$B$4:$B1290,"&lt;="&amp;Boshqaruv!$C$10)=0,1,0),0)</f>
        <v>0</v>
      </c>
    </row>
    <row r="1292" customFormat="false" ht="15" hidden="false" customHeight="false" outlineLevel="0" collapsed="false">
      <c r="A1292" s="8" t="n">
        <v>1288</v>
      </c>
      <c r="B1292" s="13"/>
      <c r="C1292" s="25"/>
      <c r="D1292" s="26" t="str">
        <f aca="false">IF($C1292="","",IFERROR(IF(INDEX(Bolalar!$B$5:$B$1804,MATCH($C1292,Bolalar!$I$5:$I$1804,0))="","",INDEX(Bolalar!$B$5:$B$1804,MATCH($C1292,Bolalar!$I$5:$I$1804,0))),""))</f>
        <v/>
      </c>
      <c r="E1292" s="15" t="str">
        <f aca="false">IF($C1292="","",IFERROR(IF(INDEX(Bolalar!$C$5:$C$1804,MATCH($C1292,Bolalar!$I$5:$I$1804,0))="","",INDEX(Bolalar!$C$5:$C$1804,MATCH($C1292,Bolalar!$I$5:$I$1804,0))),""))</f>
        <v/>
      </c>
      <c r="F1292" s="24"/>
      <c r="G1292" s="14" t="str">
        <f aca="false">IF(OR($E1292="",$B1292=""),"",INT(($B1292-$E1292)/365.25))</f>
        <v/>
      </c>
      <c r="H1292" s="14" t="str">
        <f aca="false">IF($G1292="","",IF($G1292&lt;=5,"Ha","Yo'q"))</f>
        <v/>
      </c>
      <c r="I1292" s="12"/>
      <c r="J1292" s="12"/>
      <c r="K1292" s="28" t="n">
        <f aca="false">IF(AND($C1292&lt;&gt;"",$H1292="Ha",$B1292&gt;=Boshqaruv!$C$9,$B1292&lt;=Boshqaruv!$C$10),IF(COUNTIFS($C$4:$C1291,$C1292,$H$4:$H1291,"Ha",$B$4:$B1291,"&gt;="&amp;Boshqaruv!$C$9,$B$4:$B1291,"&lt;="&amp;Boshqaruv!$C$10)=0,1,0),0)</f>
        <v>0</v>
      </c>
    </row>
    <row r="1293" customFormat="false" ht="15" hidden="false" customHeight="false" outlineLevel="0" collapsed="false">
      <c r="A1293" s="8" t="n">
        <v>1289</v>
      </c>
      <c r="B1293" s="13"/>
      <c r="C1293" s="25"/>
      <c r="D1293" s="26" t="str">
        <f aca="false">IF($C1293="","",IFERROR(IF(INDEX(Bolalar!$B$5:$B$1804,MATCH($C1293,Bolalar!$I$5:$I$1804,0))="","",INDEX(Bolalar!$B$5:$B$1804,MATCH($C1293,Bolalar!$I$5:$I$1804,0))),""))</f>
        <v/>
      </c>
      <c r="E1293" s="15" t="str">
        <f aca="false">IF($C1293="","",IFERROR(IF(INDEX(Bolalar!$C$5:$C$1804,MATCH($C1293,Bolalar!$I$5:$I$1804,0))="","",INDEX(Bolalar!$C$5:$C$1804,MATCH($C1293,Bolalar!$I$5:$I$1804,0))),""))</f>
        <v/>
      </c>
      <c r="F1293" s="24"/>
      <c r="G1293" s="14" t="str">
        <f aca="false">IF(OR($E1293="",$B1293=""),"",INT(($B1293-$E1293)/365.25))</f>
        <v/>
      </c>
      <c r="H1293" s="14" t="str">
        <f aca="false">IF($G1293="","",IF($G1293&lt;=5,"Ha","Yo'q"))</f>
        <v/>
      </c>
      <c r="I1293" s="12"/>
      <c r="J1293" s="12"/>
      <c r="K1293" s="28" t="n">
        <f aca="false">IF(AND($C1293&lt;&gt;"",$H1293="Ha",$B1293&gt;=Boshqaruv!$C$9,$B1293&lt;=Boshqaruv!$C$10),IF(COUNTIFS($C$4:$C1292,$C1293,$H$4:$H1292,"Ha",$B$4:$B1292,"&gt;="&amp;Boshqaruv!$C$9,$B$4:$B1292,"&lt;="&amp;Boshqaruv!$C$10)=0,1,0),0)</f>
        <v>0</v>
      </c>
    </row>
    <row r="1294" customFormat="false" ht="15" hidden="false" customHeight="false" outlineLevel="0" collapsed="false">
      <c r="A1294" s="8" t="n">
        <v>1290</v>
      </c>
      <c r="B1294" s="13"/>
      <c r="C1294" s="25"/>
      <c r="D1294" s="26" t="str">
        <f aca="false">IF($C1294="","",IFERROR(IF(INDEX(Bolalar!$B$5:$B$1804,MATCH($C1294,Bolalar!$I$5:$I$1804,0))="","",INDEX(Bolalar!$B$5:$B$1804,MATCH($C1294,Bolalar!$I$5:$I$1804,0))),""))</f>
        <v/>
      </c>
      <c r="E1294" s="15" t="str">
        <f aca="false">IF($C1294="","",IFERROR(IF(INDEX(Bolalar!$C$5:$C$1804,MATCH($C1294,Bolalar!$I$5:$I$1804,0))="","",INDEX(Bolalar!$C$5:$C$1804,MATCH($C1294,Bolalar!$I$5:$I$1804,0))),""))</f>
        <v/>
      </c>
      <c r="F1294" s="24"/>
      <c r="G1294" s="14" t="str">
        <f aca="false">IF(OR($E1294="",$B1294=""),"",INT(($B1294-$E1294)/365.25))</f>
        <v/>
      </c>
      <c r="H1294" s="14" t="str">
        <f aca="false">IF($G1294="","",IF($G1294&lt;=5,"Ha","Yo'q"))</f>
        <v/>
      </c>
      <c r="I1294" s="12"/>
      <c r="J1294" s="12"/>
      <c r="K1294" s="28" t="n">
        <f aca="false">IF(AND($C1294&lt;&gt;"",$H1294="Ha",$B1294&gt;=Boshqaruv!$C$9,$B1294&lt;=Boshqaruv!$C$10),IF(COUNTIFS($C$4:$C1293,$C1294,$H$4:$H1293,"Ha",$B$4:$B1293,"&gt;="&amp;Boshqaruv!$C$9,$B$4:$B1293,"&lt;="&amp;Boshqaruv!$C$10)=0,1,0),0)</f>
        <v>0</v>
      </c>
    </row>
    <row r="1295" customFormat="false" ht="15" hidden="false" customHeight="false" outlineLevel="0" collapsed="false">
      <c r="A1295" s="8" t="n">
        <v>1291</v>
      </c>
      <c r="B1295" s="13"/>
      <c r="C1295" s="25"/>
      <c r="D1295" s="26" t="str">
        <f aca="false">IF($C1295="","",IFERROR(IF(INDEX(Bolalar!$B$5:$B$1804,MATCH($C1295,Bolalar!$I$5:$I$1804,0))="","",INDEX(Bolalar!$B$5:$B$1804,MATCH($C1295,Bolalar!$I$5:$I$1804,0))),""))</f>
        <v/>
      </c>
      <c r="E1295" s="15" t="str">
        <f aca="false">IF($C1295="","",IFERROR(IF(INDEX(Bolalar!$C$5:$C$1804,MATCH($C1295,Bolalar!$I$5:$I$1804,0))="","",INDEX(Bolalar!$C$5:$C$1804,MATCH($C1295,Bolalar!$I$5:$I$1804,0))),""))</f>
        <v/>
      </c>
      <c r="F1295" s="24"/>
      <c r="G1295" s="14" t="str">
        <f aca="false">IF(OR($E1295="",$B1295=""),"",INT(($B1295-$E1295)/365.25))</f>
        <v/>
      </c>
      <c r="H1295" s="14" t="str">
        <f aca="false">IF($G1295="","",IF($G1295&lt;=5,"Ha","Yo'q"))</f>
        <v/>
      </c>
      <c r="I1295" s="12"/>
      <c r="J1295" s="12"/>
      <c r="K1295" s="28" t="n">
        <f aca="false">IF(AND($C1295&lt;&gt;"",$H1295="Ha",$B1295&gt;=Boshqaruv!$C$9,$B1295&lt;=Boshqaruv!$C$10),IF(COUNTIFS($C$4:$C1294,$C1295,$H$4:$H1294,"Ha",$B$4:$B1294,"&gt;="&amp;Boshqaruv!$C$9,$B$4:$B1294,"&lt;="&amp;Boshqaruv!$C$10)=0,1,0),0)</f>
        <v>0</v>
      </c>
    </row>
    <row r="1296" customFormat="false" ht="15" hidden="false" customHeight="false" outlineLevel="0" collapsed="false">
      <c r="A1296" s="8" t="n">
        <v>1292</v>
      </c>
      <c r="B1296" s="13"/>
      <c r="C1296" s="25"/>
      <c r="D1296" s="26" t="str">
        <f aca="false">IF($C1296="","",IFERROR(IF(INDEX(Bolalar!$B$5:$B$1804,MATCH($C1296,Bolalar!$I$5:$I$1804,0))="","",INDEX(Bolalar!$B$5:$B$1804,MATCH($C1296,Bolalar!$I$5:$I$1804,0))),""))</f>
        <v/>
      </c>
      <c r="E1296" s="15" t="str">
        <f aca="false">IF($C1296="","",IFERROR(IF(INDEX(Bolalar!$C$5:$C$1804,MATCH($C1296,Bolalar!$I$5:$I$1804,0))="","",INDEX(Bolalar!$C$5:$C$1804,MATCH($C1296,Bolalar!$I$5:$I$1804,0))),""))</f>
        <v/>
      </c>
      <c r="F1296" s="24"/>
      <c r="G1296" s="14" t="str">
        <f aca="false">IF(OR($E1296="",$B1296=""),"",INT(($B1296-$E1296)/365.25))</f>
        <v/>
      </c>
      <c r="H1296" s="14" t="str">
        <f aca="false">IF($G1296="","",IF($G1296&lt;=5,"Ha","Yo'q"))</f>
        <v/>
      </c>
      <c r="I1296" s="12"/>
      <c r="J1296" s="12"/>
      <c r="K1296" s="28" t="n">
        <f aca="false">IF(AND($C1296&lt;&gt;"",$H1296="Ha",$B1296&gt;=Boshqaruv!$C$9,$B1296&lt;=Boshqaruv!$C$10),IF(COUNTIFS($C$4:$C1295,$C1296,$H$4:$H1295,"Ha",$B$4:$B1295,"&gt;="&amp;Boshqaruv!$C$9,$B$4:$B1295,"&lt;="&amp;Boshqaruv!$C$10)=0,1,0),0)</f>
        <v>0</v>
      </c>
    </row>
    <row r="1297" customFormat="false" ht="15" hidden="false" customHeight="false" outlineLevel="0" collapsed="false">
      <c r="A1297" s="8" t="n">
        <v>1293</v>
      </c>
      <c r="B1297" s="13"/>
      <c r="C1297" s="25"/>
      <c r="D1297" s="26" t="str">
        <f aca="false">IF($C1297="","",IFERROR(IF(INDEX(Bolalar!$B$5:$B$1804,MATCH($C1297,Bolalar!$I$5:$I$1804,0))="","",INDEX(Bolalar!$B$5:$B$1804,MATCH($C1297,Bolalar!$I$5:$I$1804,0))),""))</f>
        <v/>
      </c>
      <c r="E1297" s="15" t="str">
        <f aca="false">IF($C1297="","",IFERROR(IF(INDEX(Bolalar!$C$5:$C$1804,MATCH($C1297,Bolalar!$I$5:$I$1804,0))="","",INDEX(Bolalar!$C$5:$C$1804,MATCH($C1297,Bolalar!$I$5:$I$1804,0))),""))</f>
        <v/>
      </c>
      <c r="F1297" s="24"/>
      <c r="G1297" s="14" t="str">
        <f aca="false">IF(OR($E1297="",$B1297=""),"",INT(($B1297-$E1297)/365.25))</f>
        <v/>
      </c>
      <c r="H1297" s="14" t="str">
        <f aca="false">IF($G1297="","",IF($G1297&lt;=5,"Ha","Yo'q"))</f>
        <v/>
      </c>
      <c r="I1297" s="12"/>
      <c r="J1297" s="12"/>
      <c r="K1297" s="28" t="n">
        <f aca="false">IF(AND($C1297&lt;&gt;"",$H1297="Ha",$B1297&gt;=Boshqaruv!$C$9,$B1297&lt;=Boshqaruv!$C$10),IF(COUNTIFS($C$4:$C1296,$C1297,$H$4:$H1296,"Ha",$B$4:$B1296,"&gt;="&amp;Boshqaruv!$C$9,$B$4:$B1296,"&lt;="&amp;Boshqaruv!$C$10)=0,1,0),0)</f>
        <v>0</v>
      </c>
    </row>
    <row r="1298" customFormat="false" ht="15" hidden="false" customHeight="false" outlineLevel="0" collapsed="false">
      <c r="A1298" s="8" t="n">
        <v>1294</v>
      </c>
      <c r="B1298" s="13"/>
      <c r="C1298" s="25"/>
      <c r="D1298" s="26" t="str">
        <f aca="false">IF($C1298="","",IFERROR(IF(INDEX(Bolalar!$B$5:$B$1804,MATCH($C1298,Bolalar!$I$5:$I$1804,0))="","",INDEX(Bolalar!$B$5:$B$1804,MATCH($C1298,Bolalar!$I$5:$I$1804,0))),""))</f>
        <v/>
      </c>
      <c r="E1298" s="15" t="str">
        <f aca="false">IF($C1298="","",IFERROR(IF(INDEX(Bolalar!$C$5:$C$1804,MATCH($C1298,Bolalar!$I$5:$I$1804,0))="","",INDEX(Bolalar!$C$5:$C$1804,MATCH($C1298,Bolalar!$I$5:$I$1804,0))),""))</f>
        <v/>
      </c>
      <c r="F1298" s="24"/>
      <c r="G1298" s="14" t="str">
        <f aca="false">IF(OR($E1298="",$B1298=""),"",INT(($B1298-$E1298)/365.25))</f>
        <v/>
      </c>
      <c r="H1298" s="14" t="str">
        <f aca="false">IF($G1298="","",IF($G1298&lt;=5,"Ha","Yo'q"))</f>
        <v/>
      </c>
      <c r="I1298" s="12"/>
      <c r="J1298" s="12"/>
      <c r="K1298" s="28" t="n">
        <f aca="false">IF(AND($C1298&lt;&gt;"",$H1298="Ha",$B1298&gt;=Boshqaruv!$C$9,$B1298&lt;=Boshqaruv!$C$10),IF(COUNTIFS($C$4:$C1297,$C1298,$H$4:$H1297,"Ha",$B$4:$B1297,"&gt;="&amp;Boshqaruv!$C$9,$B$4:$B1297,"&lt;="&amp;Boshqaruv!$C$10)=0,1,0),0)</f>
        <v>0</v>
      </c>
    </row>
    <row r="1299" customFormat="false" ht="15" hidden="false" customHeight="false" outlineLevel="0" collapsed="false">
      <c r="A1299" s="8" t="n">
        <v>1295</v>
      </c>
      <c r="B1299" s="13"/>
      <c r="C1299" s="25"/>
      <c r="D1299" s="26" t="str">
        <f aca="false">IF($C1299="","",IFERROR(IF(INDEX(Bolalar!$B$5:$B$1804,MATCH($C1299,Bolalar!$I$5:$I$1804,0))="","",INDEX(Bolalar!$B$5:$B$1804,MATCH($C1299,Bolalar!$I$5:$I$1804,0))),""))</f>
        <v/>
      </c>
      <c r="E1299" s="15" t="str">
        <f aca="false">IF($C1299="","",IFERROR(IF(INDEX(Bolalar!$C$5:$C$1804,MATCH($C1299,Bolalar!$I$5:$I$1804,0))="","",INDEX(Bolalar!$C$5:$C$1804,MATCH($C1299,Bolalar!$I$5:$I$1804,0))),""))</f>
        <v/>
      </c>
      <c r="F1299" s="24"/>
      <c r="G1299" s="14" t="str">
        <f aca="false">IF(OR($E1299="",$B1299=""),"",INT(($B1299-$E1299)/365.25))</f>
        <v/>
      </c>
      <c r="H1299" s="14" t="str">
        <f aca="false">IF($G1299="","",IF($G1299&lt;=5,"Ha","Yo'q"))</f>
        <v/>
      </c>
      <c r="I1299" s="12"/>
      <c r="J1299" s="12"/>
      <c r="K1299" s="28" t="n">
        <f aca="false">IF(AND($C1299&lt;&gt;"",$H1299="Ha",$B1299&gt;=Boshqaruv!$C$9,$B1299&lt;=Boshqaruv!$C$10),IF(COUNTIFS($C$4:$C1298,$C1299,$H$4:$H1298,"Ha",$B$4:$B1298,"&gt;="&amp;Boshqaruv!$C$9,$B$4:$B1298,"&lt;="&amp;Boshqaruv!$C$10)=0,1,0),0)</f>
        <v>0</v>
      </c>
    </row>
    <row r="1300" customFormat="false" ht="15" hidden="false" customHeight="false" outlineLevel="0" collapsed="false">
      <c r="A1300" s="8" t="n">
        <v>1296</v>
      </c>
      <c r="B1300" s="13"/>
      <c r="C1300" s="25"/>
      <c r="D1300" s="26" t="str">
        <f aca="false">IF($C1300="","",IFERROR(IF(INDEX(Bolalar!$B$5:$B$1804,MATCH($C1300,Bolalar!$I$5:$I$1804,0))="","",INDEX(Bolalar!$B$5:$B$1804,MATCH($C1300,Bolalar!$I$5:$I$1804,0))),""))</f>
        <v/>
      </c>
      <c r="E1300" s="15" t="str">
        <f aca="false">IF($C1300="","",IFERROR(IF(INDEX(Bolalar!$C$5:$C$1804,MATCH($C1300,Bolalar!$I$5:$I$1804,0))="","",INDEX(Bolalar!$C$5:$C$1804,MATCH($C1300,Bolalar!$I$5:$I$1804,0))),""))</f>
        <v/>
      </c>
      <c r="F1300" s="24"/>
      <c r="G1300" s="14" t="str">
        <f aca="false">IF(OR($E1300="",$B1300=""),"",INT(($B1300-$E1300)/365.25))</f>
        <v/>
      </c>
      <c r="H1300" s="14" t="str">
        <f aca="false">IF($G1300="","",IF($G1300&lt;=5,"Ha","Yo'q"))</f>
        <v/>
      </c>
      <c r="I1300" s="12"/>
      <c r="J1300" s="12"/>
      <c r="K1300" s="28" t="n">
        <f aca="false">IF(AND($C1300&lt;&gt;"",$H1300="Ha",$B1300&gt;=Boshqaruv!$C$9,$B1300&lt;=Boshqaruv!$C$10),IF(COUNTIFS($C$4:$C1299,$C1300,$H$4:$H1299,"Ha",$B$4:$B1299,"&gt;="&amp;Boshqaruv!$C$9,$B$4:$B1299,"&lt;="&amp;Boshqaruv!$C$10)=0,1,0),0)</f>
        <v>0</v>
      </c>
    </row>
    <row r="1301" customFormat="false" ht="15" hidden="false" customHeight="false" outlineLevel="0" collapsed="false">
      <c r="A1301" s="8" t="n">
        <v>1297</v>
      </c>
      <c r="B1301" s="13"/>
      <c r="C1301" s="25"/>
      <c r="D1301" s="26" t="str">
        <f aca="false">IF($C1301="","",IFERROR(IF(INDEX(Bolalar!$B$5:$B$1804,MATCH($C1301,Bolalar!$I$5:$I$1804,0))="","",INDEX(Bolalar!$B$5:$B$1804,MATCH($C1301,Bolalar!$I$5:$I$1804,0))),""))</f>
        <v/>
      </c>
      <c r="E1301" s="15" t="str">
        <f aca="false">IF($C1301="","",IFERROR(IF(INDEX(Bolalar!$C$5:$C$1804,MATCH($C1301,Bolalar!$I$5:$I$1804,0))="","",INDEX(Bolalar!$C$5:$C$1804,MATCH($C1301,Bolalar!$I$5:$I$1804,0))),""))</f>
        <v/>
      </c>
      <c r="F1301" s="24"/>
      <c r="G1301" s="14" t="str">
        <f aca="false">IF(OR($E1301="",$B1301=""),"",INT(($B1301-$E1301)/365.25))</f>
        <v/>
      </c>
      <c r="H1301" s="14" t="str">
        <f aca="false">IF($G1301="","",IF($G1301&lt;=5,"Ha","Yo'q"))</f>
        <v/>
      </c>
      <c r="I1301" s="12"/>
      <c r="J1301" s="12"/>
      <c r="K1301" s="28" t="n">
        <f aca="false">IF(AND($C1301&lt;&gt;"",$H1301="Ha",$B1301&gt;=Boshqaruv!$C$9,$B1301&lt;=Boshqaruv!$C$10),IF(COUNTIFS($C$4:$C1300,$C1301,$H$4:$H1300,"Ha",$B$4:$B1300,"&gt;="&amp;Boshqaruv!$C$9,$B$4:$B1300,"&lt;="&amp;Boshqaruv!$C$10)=0,1,0),0)</f>
        <v>0</v>
      </c>
    </row>
    <row r="1302" customFormat="false" ht="15" hidden="false" customHeight="false" outlineLevel="0" collapsed="false">
      <c r="A1302" s="8" t="n">
        <v>1298</v>
      </c>
      <c r="B1302" s="13"/>
      <c r="C1302" s="25"/>
      <c r="D1302" s="26" t="str">
        <f aca="false">IF($C1302="","",IFERROR(IF(INDEX(Bolalar!$B$5:$B$1804,MATCH($C1302,Bolalar!$I$5:$I$1804,0))="","",INDEX(Bolalar!$B$5:$B$1804,MATCH($C1302,Bolalar!$I$5:$I$1804,0))),""))</f>
        <v/>
      </c>
      <c r="E1302" s="15" t="str">
        <f aca="false">IF($C1302="","",IFERROR(IF(INDEX(Bolalar!$C$5:$C$1804,MATCH($C1302,Bolalar!$I$5:$I$1804,0))="","",INDEX(Bolalar!$C$5:$C$1804,MATCH($C1302,Bolalar!$I$5:$I$1804,0))),""))</f>
        <v/>
      </c>
      <c r="F1302" s="24"/>
      <c r="G1302" s="14" t="str">
        <f aca="false">IF(OR($E1302="",$B1302=""),"",INT(($B1302-$E1302)/365.25))</f>
        <v/>
      </c>
      <c r="H1302" s="14" t="str">
        <f aca="false">IF($G1302="","",IF($G1302&lt;=5,"Ha","Yo'q"))</f>
        <v/>
      </c>
      <c r="I1302" s="12"/>
      <c r="J1302" s="12"/>
      <c r="K1302" s="28" t="n">
        <f aca="false">IF(AND($C1302&lt;&gt;"",$H1302="Ha",$B1302&gt;=Boshqaruv!$C$9,$B1302&lt;=Boshqaruv!$C$10),IF(COUNTIFS($C$4:$C1301,$C1302,$H$4:$H1301,"Ha",$B$4:$B1301,"&gt;="&amp;Boshqaruv!$C$9,$B$4:$B1301,"&lt;="&amp;Boshqaruv!$C$10)=0,1,0),0)</f>
        <v>0</v>
      </c>
    </row>
    <row r="1303" customFormat="false" ht="15" hidden="false" customHeight="false" outlineLevel="0" collapsed="false">
      <c r="A1303" s="8" t="n">
        <v>1299</v>
      </c>
      <c r="B1303" s="13"/>
      <c r="C1303" s="25"/>
      <c r="D1303" s="26" t="str">
        <f aca="false">IF($C1303="","",IFERROR(IF(INDEX(Bolalar!$B$5:$B$1804,MATCH($C1303,Bolalar!$I$5:$I$1804,0))="","",INDEX(Bolalar!$B$5:$B$1804,MATCH($C1303,Bolalar!$I$5:$I$1804,0))),""))</f>
        <v/>
      </c>
      <c r="E1303" s="15" t="str">
        <f aca="false">IF($C1303="","",IFERROR(IF(INDEX(Bolalar!$C$5:$C$1804,MATCH($C1303,Bolalar!$I$5:$I$1804,0))="","",INDEX(Bolalar!$C$5:$C$1804,MATCH($C1303,Bolalar!$I$5:$I$1804,0))),""))</f>
        <v/>
      </c>
      <c r="F1303" s="24"/>
      <c r="G1303" s="14" t="str">
        <f aca="false">IF(OR($E1303="",$B1303=""),"",INT(($B1303-$E1303)/365.25))</f>
        <v/>
      </c>
      <c r="H1303" s="14" t="str">
        <f aca="false">IF($G1303="","",IF($G1303&lt;=5,"Ha","Yo'q"))</f>
        <v/>
      </c>
      <c r="I1303" s="12"/>
      <c r="J1303" s="12"/>
      <c r="K1303" s="28" t="n">
        <f aca="false">IF(AND($C1303&lt;&gt;"",$H1303="Ha",$B1303&gt;=Boshqaruv!$C$9,$B1303&lt;=Boshqaruv!$C$10),IF(COUNTIFS($C$4:$C1302,$C1303,$H$4:$H1302,"Ha",$B$4:$B1302,"&gt;="&amp;Boshqaruv!$C$9,$B$4:$B1302,"&lt;="&amp;Boshqaruv!$C$10)=0,1,0),0)</f>
        <v>0</v>
      </c>
    </row>
    <row r="1304" customFormat="false" ht="15" hidden="false" customHeight="false" outlineLevel="0" collapsed="false">
      <c r="A1304" s="8" t="n">
        <v>1300</v>
      </c>
      <c r="B1304" s="13"/>
      <c r="C1304" s="25"/>
      <c r="D1304" s="26" t="str">
        <f aca="false">IF($C1304="","",IFERROR(IF(INDEX(Bolalar!$B$5:$B$1804,MATCH($C1304,Bolalar!$I$5:$I$1804,0))="","",INDEX(Bolalar!$B$5:$B$1804,MATCH($C1304,Bolalar!$I$5:$I$1804,0))),""))</f>
        <v/>
      </c>
      <c r="E1304" s="15" t="str">
        <f aca="false">IF($C1304="","",IFERROR(IF(INDEX(Bolalar!$C$5:$C$1804,MATCH($C1304,Bolalar!$I$5:$I$1804,0))="","",INDEX(Bolalar!$C$5:$C$1804,MATCH($C1304,Bolalar!$I$5:$I$1804,0))),""))</f>
        <v/>
      </c>
      <c r="F1304" s="24"/>
      <c r="G1304" s="14" t="str">
        <f aca="false">IF(OR($E1304="",$B1304=""),"",INT(($B1304-$E1304)/365.25))</f>
        <v/>
      </c>
      <c r="H1304" s="14" t="str">
        <f aca="false">IF($G1304="","",IF($G1304&lt;=5,"Ha","Yo'q"))</f>
        <v/>
      </c>
      <c r="I1304" s="12"/>
      <c r="J1304" s="12"/>
      <c r="K1304" s="28" t="n">
        <f aca="false">IF(AND($C1304&lt;&gt;"",$H1304="Ha",$B1304&gt;=Boshqaruv!$C$9,$B1304&lt;=Boshqaruv!$C$10),IF(COUNTIFS($C$4:$C1303,$C1304,$H$4:$H1303,"Ha",$B$4:$B1303,"&gt;="&amp;Boshqaruv!$C$9,$B$4:$B1303,"&lt;="&amp;Boshqaruv!$C$10)=0,1,0),0)</f>
        <v>0</v>
      </c>
    </row>
    <row r="1305" customFormat="false" ht="15" hidden="false" customHeight="false" outlineLevel="0" collapsed="false">
      <c r="A1305" s="8" t="n">
        <v>1301</v>
      </c>
      <c r="B1305" s="13"/>
      <c r="C1305" s="25"/>
      <c r="D1305" s="26" t="str">
        <f aca="false">IF($C1305="","",IFERROR(IF(INDEX(Bolalar!$B$5:$B$1804,MATCH($C1305,Bolalar!$I$5:$I$1804,0))="","",INDEX(Bolalar!$B$5:$B$1804,MATCH($C1305,Bolalar!$I$5:$I$1804,0))),""))</f>
        <v/>
      </c>
      <c r="E1305" s="15" t="str">
        <f aca="false">IF($C1305="","",IFERROR(IF(INDEX(Bolalar!$C$5:$C$1804,MATCH($C1305,Bolalar!$I$5:$I$1804,0))="","",INDEX(Bolalar!$C$5:$C$1804,MATCH($C1305,Bolalar!$I$5:$I$1804,0))),""))</f>
        <v/>
      </c>
      <c r="F1305" s="24"/>
      <c r="G1305" s="14" t="str">
        <f aca="false">IF(OR($E1305="",$B1305=""),"",INT(($B1305-$E1305)/365.25))</f>
        <v/>
      </c>
      <c r="H1305" s="14" t="str">
        <f aca="false">IF($G1305="","",IF($G1305&lt;=5,"Ha","Yo'q"))</f>
        <v/>
      </c>
      <c r="I1305" s="12"/>
      <c r="J1305" s="12"/>
      <c r="K1305" s="28" t="n">
        <f aca="false">IF(AND($C1305&lt;&gt;"",$H1305="Ha",$B1305&gt;=Boshqaruv!$C$9,$B1305&lt;=Boshqaruv!$C$10),IF(COUNTIFS($C$4:$C1304,$C1305,$H$4:$H1304,"Ha",$B$4:$B1304,"&gt;="&amp;Boshqaruv!$C$9,$B$4:$B1304,"&lt;="&amp;Boshqaruv!$C$10)=0,1,0),0)</f>
        <v>0</v>
      </c>
    </row>
    <row r="1306" customFormat="false" ht="15" hidden="false" customHeight="false" outlineLevel="0" collapsed="false">
      <c r="A1306" s="8" t="n">
        <v>1302</v>
      </c>
      <c r="B1306" s="13"/>
      <c r="C1306" s="25"/>
      <c r="D1306" s="26" t="str">
        <f aca="false">IF($C1306="","",IFERROR(IF(INDEX(Bolalar!$B$5:$B$1804,MATCH($C1306,Bolalar!$I$5:$I$1804,0))="","",INDEX(Bolalar!$B$5:$B$1804,MATCH($C1306,Bolalar!$I$5:$I$1804,0))),""))</f>
        <v/>
      </c>
      <c r="E1306" s="15" t="str">
        <f aca="false">IF($C1306="","",IFERROR(IF(INDEX(Bolalar!$C$5:$C$1804,MATCH($C1306,Bolalar!$I$5:$I$1804,0))="","",INDEX(Bolalar!$C$5:$C$1804,MATCH($C1306,Bolalar!$I$5:$I$1804,0))),""))</f>
        <v/>
      </c>
      <c r="F1306" s="24"/>
      <c r="G1306" s="14" t="str">
        <f aca="false">IF(OR($E1306="",$B1306=""),"",INT(($B1306-$E1306)/365.25))</f>
        <v/>
      </c>
      <c r="H1306" s="14" t="str">
        <f aca="false">IF($G1306="","",IF($G1306&lt;=5,"Ha","Yo'q"))</f>
        <v/>
      </c>
      <c r="I1306" s="12"/>
      <c r="J1306" s="12"/>
      <c r="K1306" s="28" t="n">
        <f aca="false">IF(AND($C1306&lt;&gt;"",$H1306="Ha",$B1306&gt;=Boshqaruv!$C$9,$B1306&lt;=Boshqaruv!$C$10),IF(COUNTIFS($C$4:$C1305,$C1306,$H$4:$H1305,"Ha",$B$4:$B1305,"&gt;="&amp;Boshqaruv!$C$9,$B$4:$B1305,"&lt;="&amp;Boshqaruv!$C$10)=0,1,0),0)</f>
        <v>0</v>
      </c>
    </row>
    <row r="1307" customFormat="false" ht="15" hidden="false" customHeight="false" outlineLevel="0" collapsed="false">
      <c r="A1307" s="8" t="n">
        <v>1303</v>
      </c>
      <c r="B1307" s="13"/>
      <c r="C1307" s="25"/>
      <c r="D1307" s="26" t="str">
        <f aca="false">IF($C1307="","",IFERROR(IF(INDEX(Bolalar!$B$5:$B$1804,MATCH($C1307,Bolalar!$I$5:$I$1804,0))="","",INDEX(Bolalar!$B$5:$B$1804,MATCH($C1307,Bolalar!$I$5:$I$1804,0))),""))</f>
        <v/>
      </c>
      <c r="E1307" s="15" t="str">
        <f aca="false">IF($C1307="","",IFERROR(IF(INDEX(Bolalar!$C$5:$C$1804,MATCH($C1307,Bolalar!$I$5:$I$1804,0))="","",INDEX(Bolalar!$C$5:$C$1804,MATCH($C1307,Bolalar!$I$5:$I$1804,0))),""))</f>
        <v/>
      </c>
      <c r="F1307" s="24"/>
      <c r="G1307" s="14" t="str">
        <f aca="false">IF(OR($E1307="",$B1307=""),"",INT(($B1307-$E1307)/365.25))</f>
        <v/>
      </c>
      <c r="H1307" s="14" t="str">
        <f aca="false">IF($G1307="","",IF($G1307&lt;=5,"Ha","Yo'q"))</f>
        <v/>
      </c>
      <c r="I1307" s="12"/>
      <c r="J1307" s="12"/>
      <c r="K1307" s="28" t="n">
        <f aca="false">IF(AND($C1307&lt;&gt;"",$H1307="Ha",$B1307&gt;=Boshqaruv!$C$9,$B1307&lt;=Boshqaruv!$C$10),IF(COUNTIFS($C$4:$C1306,$C1307,$H$4:$H1306,"Ha",$B$4:$B1306,"&gt;="&amp;Boshqaruv!$C$9,$B$4:$B1306,"&lt;="&amp;Boshqaruv!$C$10)=0,1,0),0)</f>
        <v>0</v>
      </c>
    </row>
    <row r="1308" customFormat="false" ht="15" hidden="false" customHeight="false" outlineLevel="0" collapsed="false">
      <c r="A1308" s="8" t="n">
        <v>1304</v>
      </c>
      <c r="B1308" s="13"/>
      <c r="C1308" s="25"/>
      <c r="D1308" s="26" t="str">
        <f aca="false">IF($C1308="","",IFERROR(IF(INDEX(Bolalar!$B$5:$B$1804,MATCH($C1308,Bolalar!$I$5:$I$1804,0))="","",INDEX(Bolalar!$B$5:$B$1804,MATCH($C1308,Bolalar!$I$5:$I$1804,0))),""))</f>
        <v/>
      </c>
      <c r="E1308" s="15" t="str">
        <f aca="false">IF($C1308="","",IFERROR(IF(INDEX(Bolalar!$C$5:$C$1804,MATCH($C1308,Bolalar!$I$5:$I$1804,0))="","",INDEX(Bolalar!$C$5:$C$1804,MATCH($C1308,Bolalar!$I$5:$I$1804,0))),""))</f>
        <v/>
      </c>
      <c r="F1308" s="24"/>
      <c r="G1308" s="14" t="str">
        <f aca="false">IF(OR($E1308="",$B1308=""),"",INT(($B1308-$E1308)/365.25))</f>
        <v/>
      </c>
      <c r="H1308" s="14" t="str">
        <f aca="false">IF($G1308="","",IF($G1308&lt;=5,"Ha","Yo'q"))</f>
        <v/>
      </c>
      <c r="I1308" s="12"/>
      <c r="J1308" s="12"/>
      <c r="K1308" s="28" t="n">
        <f aca="false">IF(AND($C1308&lt;&gt;"",$H1308="Ha",$B1308&gt;=Boshqaruv!$C$9,$B1308&lt;=Boshqaruv!$C$10),IF(COUNTIFS($C$4:$C1307,$C1308,$H$4:$H1307,"Ha",$B$4:$B1307,"&gt;="&amp;Boshqaruv!$C$9,$B$4:$B1307,"&lt;="&amp;Boshqaruv!$C$10)=0,1,0),0)</f>
        <v>0</v>
      </c>
    </row>
    <row r="1309" customFormat="false" ht="15" hidden="false" customHeight="false" outlineLevel="0" collapsed="false">
      <c r="A1309" s="8" t="n">
        <v>1305</v>
      </c>
      <c r="B1309" s="13"/>
      <c r="C1309" s="25"/>
      <c r="D1309" s="26" t="str">
        <f aca="false">IF($C1309="","",IFERROR(IF(INDEX(Bolalar!$B$5:$B$1804,MATCH($C1309,Bolalar!$I$5:$I$1804,0))="","",INDEX(Bolalar!$B$5:$B$1804,MATCH($C1309,Bolalar!$I$5:$I$1804,0))),""))</f>
        <v/>
      </c>
      <c r="E1309" s="15" t="str">
        <f aca="false">IF($C1309="","",IFERROR(IF(INDEX(Bolalar!$C$5:$C$1804,MATCH($C1309,Bolalar!$I$5:$I$1804,0))="","",INDEX(Bolalar!$C$5:$C$1804,MATCH($C1309,Bolalar!$I$5:$I$1804,0))),""))</f>
        <v/>
      </c>
      <c r="F1309" s="24"/>
      <c r="G1309" s="14" t="str">
        <f aca="false">IF(OR($E1309="",$B1309=""),"",INT(($B1309-$E1309)/365.25))</f>
        <v/>
      </c>
      <c r="H1309" s="14" t="str">
        <f aca="false">IF($G1309="","",IF($G1309&lt;=5,"Ha","Yo'q"))</f>
        <v/>
      </c>
      <c r="I1309" s="12"/>
      <c r="J1309" s="12"/>
      <c r="K1309" s="28" t="n">
        <f aca="false">IF(AND($C1309&lt;&gt;"",$H1309="Ha",$B1309&gt;=Boshqaruv!$C$9,$B1309&lt;=Boshqaruv!$C$10),IF(COUNTIFS($C$4:$C1308,$C1309,$H$4:$H1308,"Ha",$B$4:$B1308,"&gt;="&amp;Boshqaruv!$C$9,$B$4:$B1308,"&lt;="&amp;Boshqaruv!$C$10)=0,1,0),0)</f>
        <v>0</v>
      </c>
    </row>
    <row r="1310" customFormat="false" ht="15" hidden="false" customHeight="false" outlineLevel="0" collapsed="false">
      <c r="A1310" s="8" t="n">
        <v>1306</v>
      </c>
      <c r="B1310" s="13"/>
      <c r="C1310" s="25"/>
      <c r="D1310" s="26" t="str">
        <f aca="false">IF($C1310="","",IFERROR(IF(INDEX(Bolalar!$B$5:$B$1804,MATCH($C1310,Bolalar!$I$5:$I$1804,0))="","",INDEX(Bolalar!$B$5:$B$1804,MATCH($C1310,Bolalar!$I$5:$I$1804,0))),""))</f>
        <v/>
      </c>
      <c r="E1310" s="15" t="str">
        <f aca="false">IF($C1310="","",IFERROR(IF(INDEX(Bolalar!$C$5:$C$1804,MATCH($C1310,Bolalar!$I$5:$I$1804,0))="","",INDEX(Bolalar!$C$5:$C$1804,MATCH($C1310,Bolalar!$I$5:$I$1804,0))),""))</f>
        <v/>
      </c>
      <c r="F1310" s="24"/>
      <c r="G1310" s="14" t="str">
        <f aca="false">IF(OR($E1310="",$B1310=""),"",INT(($B1310-$E1310)/365.25))</f>
        <v/>
      </c>
      <c r="H1310" s="14" t="str">
        <f aca="false">IF($G1310="","",IF($G1310&lt;=5,"Ha","Yo'q"))</f>
        <v/>
      </c>
      <c r="I1310" s="12"/>
      <c r="J1310" s="12"/>
      <c r="K1310" s="28" t="n">
        <f aca="false">IF(AND($C1310&lt;&gt;"",$H1310="Ha",$B1310&gt;=Boshqaruv!$C$9,$B1310&lt;=Boshqaruv!$C$10),IF(COUNTIFS($C$4:$C1309,$C1310,$H$4:$H1309,"Ha",$B$4:$B1309,"&gt;="&amp;Boshqaruv!$C$9,$B$4:$B1309,"&lt;="&amp;Boshqaruv!$C$10)=0,1,0),0)</f>
        <v>0</v>
      </c>
    </row>
    <row r="1311" customFormat="false" ht="15" hidden="false" customHeight="false" outlineLevel="0" collapsed="false">
      <c r="A1311" s="8" t="n">
        <v>1307</v>
      </c>
      <c r="B1311" s="13"/>
      <c r="C1311" s="25"/>
      <c r="D1311" s="26" t="str">
        <f aca="false">IF($C1311="","",IFERROR(IF(INDEX(Bolalar!$B$5:$B$1804,MATCH($C1311,Bolalar!$I$5:$I$1804,0))="","",INDEX(Bolalar!$B$5:$B$1804,MATCH($C1311,Bolalar!$I$5:$I$1804,0))),""))</f>
        <v/>
      </c>
      <c r="E1311" s="15" t="str">
        <f aca="false">IF($C1311="","",IFERROR(IF(INDEX(Bolalar!$C$5:$C$1804,MATCH($C1311,Bolalar!$I$5:$I$1804,0))="","",INDEX(Bolalar!$C$5:$C$1804,MATCH($C1311,Bolalar!$I$5:$I$1804,0))),""))</f>
        <v/>
      </c>
      <c r="F1311" s="24"/>
      <c r="G1311" s="14" t="str">
        <f aca="false">IF(OR($E1311="",$B1311=""),"",INT(($B1311-$E1311)/365.25))</f>
        <v/>
      </c>
      <c r="H1311" s="14" t="str">
        <f aca="false">IF($G1311="","",IF($G1311&lt;=5,"Ha","Yo'q"))</f>
        <v/>
      </c>
      <c r="I1311" s="12"/>
      <c r="J1311" s="12"/>
      <c r="K1311" s="28" t="n">
        <f aca="false">IF(AND($C1311&lt;&gt;"",$H1311="Ha",$B1311&gt;=Boshqaruv!$C$9,$B1311&lt;=Boshqaruv!$C$10),IF(COUNTIFS($C$4:$C1310,$C1311,$H$4:$H1310,"Ha",$B$4:$B1310,"&gt;="&amp;Boshqaruv!$C$9,$B$4:$B1310,"&lt;="&amp;Boshqaruv!$C$10)=0,1,0),0)</f>
        <v>0</v>
      </c>
    </row>
    <row r="1312" customFormat="false" ht="15" hidden="false" customHeight="false" outlineLevel="0" collapsed="false">
      <c r="A1312" s="8" t="n">
        <v>1308</v>
      </c>
      <c r="B1312" s="13"/>
      <c r="C1312" s="25"/>
      <c r="D1312" s="26" t="str">
        <f aca="false">IF($C1312="","",IFERROR(IF(INDEX(Bolalar!$B$5:$B$1804,MATCH($C1312,Bolalar!$I$5:$I$1804,0))="","",INDEX(Bolalar!$B$5:$B$1804,MATCH($C1312,Bolalar!$I$5:$I$1804,0))),""))</f>
        <v/>
      </c>
      <c r="E1312" s="15" t="str">
        <f aca="false">IF($C1312="","",IFERROR(IF(INDEX(Bolalar!$C$5:$C$1804,MATCH($C1312,Bolalar!$I$5:$I$1804,0))="","",INDEX(Bolalar!$C$5:$C$1804,MATCH($C1312,Bolalar!$I$5:$I$1804,0))),""))</f>
        <v/>
      </c>
      <c r="F1312" s="24"/>
      <c r="G1312" s="14" t="str">
        <f aca="false">IF(OR($E1312="",$B1312=""),"",INT(($B1312-$E1312)/365.25))</f>
        <v/>
      </c>
      <c r="H1312" s="14" t="str">
        <f aca="false">IF($G1312="","",IF($G1312&lt;=5,"Ha","Yo'q"))</f>
        <v/>
      </c>
      <c r="I1312" s="12"/>
      <c r="J1312" s="12"/>
      <c r="K1312" s="28" t="n">
        <f aca="false">IF(AND($C1312&lt;&gt;"",$H1312="Ha",$B1312&gt;=Boshqaruv!$C$9,$B1312&lt;=Boshqaruv!$C$10),IF(COUNTIFS($C$4:$C1311,$C1312,$H$4:$H1311,"Ha",$B$4:$B1311,"&gt;="&amp;Boshqaruv!$C$9,$B$4:$B1311,"&lt;="&amp;Boshqaruv!$C$10)=0,1,0),0)</f>
        <v>0</v>
      </c>
    </row>
    <row r="1313" customFormat="false" ht="15" hidden="false" customHeight="false" outlineLevel="0" collapsed="false">
      <c r="A1313" s="8" t="n">
        <v>1309</v>
      </c>
      <c r="B1313" s="13"/>
      <c r="C1313" s="25"/>
      <c r="D1313" s="26" t="str">
        <f aca="false">IF($C1313="","",IFERROR(IF(INDEX(Bolalar!$B$5:$B$1804,MATCH($C1313,Bolalar!$I$5:$I$1804,0))="","",INDEX(Bolalar!$B$5:$B$1804,MATCH($C1313,Bolalar!$I$5:$I$1804,0))),""))</f>
        <v/>
      </c>
      <c r="E1313" s="15" t="str">
        <f aca="false">IF($C1313="","",IFERROR(IF(INDEX(Bolalar!$C$5:$C$1804,MATCH($C1313,Bolalar!$I$5:$I$1804,0))="","",INDEX(Bolalar!$C$5:$C$1804,MATCH($C1313,Bolalar!$I$5:$I$1804,0))),""))</f>
        <v/>
      </c>
      <c r="F1313" s="24"/>
      <c r="G1313" s="14" t="str">
        <f aca="false">IF(OR($E1313="",$B1313=""),"",INT(($B1313-$E1313)/365.25))</f>
        <v/>
      </c>
      <c r="H1313" s="14" t="str">
        <f aca="false">IF($G1313="","",IF($G1313&lt;=5,"Ha","Yo'q"))</f>
        <v/>
      </c>
      <c r="I1313" s="12"/>
      <c r="J1313" s="12"/>
      <c r="K1313" s="28" t="n">
        <f aca="false">IF(AND($C1313&lt;&gt;"",$H1313="Ha",$B1313&gt;=Boshqaruv!$C$9,$B1313&lt;=Boshqaruv!$C$10),IF(COUNTIFS($C$4:$C1312,$C1313,$H$4:$H1312,"Ha",$B$4:$B1312,"&gt;="&amp;Boshqaruv!$C$9,$B$4:$B1312,"&lt;="&amp;Boshqaruv!$C$10)=0,1,0),0)</f>
        <v>0</v>
      </c>
    </row>
    <row r="1314" customFormat="false" ht="15" hidden="false" customHeight="false" outlineLevel="0" collapsed="false">
      <c r="A1314" s="8" t="n">
        <v>1310</v>
      </c>
      <c r="B1314" s="13"/>
      <c r="C1314" s="25"/>
      <c r="D1314" s="26" t="str">
        <f aca="false">IF($C1314="","",IFERROR(IF(INDEX(Bolalar!$B$5:$B$1804,MATCH($C1314,Bolalar!$I$5:$I$1804,0))="","",INDEX(Bolalar!$B$5:$B$1804,MATCH($C1314,Bolalar!$I$5:$I$1804,0))),""))</f>
        <v/>
      </c>
      <c r="E1314" s="15" t="str">
        <f aca="false">IF($C1314="","",IFERROR(IF(INDEX(Bolalar!$C$5:$C$1804,MATCH($C1314,Bolalar!$I$5:$I$1804,0))="","",INDEX(Bolalar!$C$5:$C$1804,MATCH($C1314,Bolalar!$I$5:$I$1804,0))),""))</f>
        <v/>
      </c>
      <c r="F1314" s="24"/>
      <c r="G1314" s="14" t="str">
        <f aca="false">IF(OR($E1314="",$B1314=""),"",INT(($B1314-$E1314)/365.25))</f>
        <v/>
      </c>
      <c r="H1314" s="14" t="str">
        <f aca="false">IF($G1314="","",IF($G1314&lt;=5,"Ha","Yo'q"))</f>
        <v/>
      </c>
      <c r="I1314" s="12"/>
      <c r="J1314" s="12"/>
      <c r="K1314" s="28" t="n">
        <f aca="false">IF(AND($C1314&lt;&gt;"",$H1314="Ha",$B1314&gt;=Boshqaruv!$C$9,$B1314&lt;=Boshqaruv!$C$10),IF(COUNTIFS($C$4:$C1313,$C1314,$H$4:$H1313,"Ha",$B$4:$B1313,"&gt;="&amp;Boshqaruv!$C$9,$B$4:$B1313,"&lt;="&amp;Boshqaruv!$C$10)=0,1,0),0)</f>
        <v>0</v>
      </c>
    </row>
    <row r="1315" customFormat="false" ht="15" hidden="false" customHeight="false" outlineLevel="0" collapsed="false">
      <c r="A1315" s="8" t="n">
        <v>1311</v>
      </c>
      <c r="B1315" s="13"/>
      <c r="C1315" s="25"/>
      <c r="D1315" s="26" t="str">
        <f aca="false">IF($C1315="","",IFERROR(IF(INDEX(Bolalar!$B$5:$B$1804,MATCH($C1315,Bolalar!$I$5:$I$1804,0))="","",INDEX(Bolalar!$B$5:$B$1804,MATCH($C1315,Bolalar!$I$5:$I$1804,0))),""))</f>
        <v/>
      </c>
      <c r="E1315" s="15" t="str">
        <f aca="false">IF($C1315="","",IFERROR(IF(INDEX(Bolalar!$C$5:$C$1804,MATCH($C1315,Bolalar!$I$5:$I$1804,0))="","",INDEX(Bolalar!$C$5:$C$1804,MATCH($C1315,Bolalar!$I$5:$I$1804,0))),""))</f>
        <v/>
      </c>
      <c r="F1315" s="24"/>
      <c r="G1315" s="14" t="str">
        <f aca="false">IF(OR($E1315="",$B1315=""),"",INT(($B1315-$E1315)/365.25))</f>
        <v/>
      </c>
      <c r="H1315" s="14" t="str">
        <f aca="false">IF($G1315="","",IF($G1315&lt;=5,"Ha","Yo'q"))</f>
        <v/>
      </c>
      <c r="I1315" s="12"/>
      <c r="J1315" s="12"/>
      <c r="K1315" s="28" t="n">
        <f aca="false">IF(AND($C1315&lt;&gt;"",$H1315="Ha",$B1315&gt;=Boshqaruv!$C$9,$B1315&lt;=Boshqaruv!$C$10),IF(COUNTIFS($C$4:$C1314,$C1315,$H$4:$H1314,"Ha",$B$4:$B1314,"&gt;="&amp;Boshqaruv!$C$9,$B$4:$B1314,"&lt;="&amp;Boshqaruv!$C$10)=0,1,0),0)</f>
        <v>0</v>
      </c>
    </row>
    <row r="1316" customFormat="false" ht="15" hidden="false" customHeight="false" outlineLevel="0" collapsed="false">
      <c r="A1316" s="8" t="n">
        <v>1312</v>
      </c>
      <c r="B1316" s="13"/>
      <c r="C1316" s="25"/>
      <c r="D1316" s="26" t="str">
        <f aca="false">IF($C1316="","",IFERROR(IF(INDEX(Bolalar!$B$5:$B$1804,MATCH($C1316,Bolalar!$I$5:$I$1804,0))="","",INDEX(Bolalar!$B$5:$B$1804,MATCH($C1316,Bolalar!$I$5:$I$1804,0))),""))</f>
        <v/>
      </c>
      <c r="E1316" s="15" t="str">
        <f aca="false">IF($C1316="","",IFERROR(IF(INDEX(Bolalar!$C$5:$C$1804,MATCH($C1316,Bolalar!$I$5:$I$1804,0))="","",INDEX(Bolalar!$C$5:$C$1804,MATCH($C1316,Bolalar!$I$5:$I$1804,0))),""))</f>
        <v/>
      </c>
      <c r="F1316" s="24"/>
      <c r="G1316" s="14" t="str">
        <f aca="false">IF(OR($E1316="",$B1316=""),"",INT(($B1316-$E1316)/365.25))</f>
        <v/>
      </c>
      <c r="H1316" s="14" t="str">
        <f aca="false">IF($G1316="","",IF($G1316&lt;=5,"Ha","Yo'q"))</f>
        <v/>
      </c>
      <c r="I1316" s="12"/>
      <c r="J1316" s="12"/>
      <c r="K1316" s="28" t="n">
        <f aca="false">IF(AND($C1316&lt;&gt;"",$H1316="Ha",$B1316&gt;=Boshqaruv!$C$9,$B1316&lt;=Boshqaruv!$C$10),IF(COUNTIFS($C$4:$C1315,$C1316,$H$4:$H1315,"Ha",$B$4:$B1315,"&gt;="&amp;Boshqaruv!$C$9,$B$4:$B1315,"&lt;="&amp;Boshqaruv!$C$10)=0,1,0),0)</f>
        <v>0</v>
      </c>
    </row>
    <row r="1317" customFormat="false" ht="15" hidden="false" customHeight="false" outlineLevel="0" collapsed="false">
      <c r="A1317" s="8" t="n">
        <v>1313</v>
      </c>
      <c r="B1317" s="13"/>
      <c r="C1317" s="25"/>
      <c r="D1317" s="26" t="str">
        <f aca="false">IF($C1317="","",IFERROR(IF(INDEX(Bolalar!$B$5:$B$1804,MATCH($C1317,Bolalar!$I$5:$I$1804,0))="","",INDEX(Bolalar!$B$5:$B$1804,MATCH($C1317,Bolalar!$I$5:$I$1804,0))),""))</f>
        <v/>
      </c>
      <c r="E1317" s="15" t="str">
        <f aca="false">IF($C1317="","",IFERROR(IF(INDEX(Bolalar!$C$5:$C$1804,MATCH($C1317,Bolalar!$I$5:$I$1804,0))="","",INDEX(Bolalar!$C$5:$C$1804,MATCH($C1317,Bolalar!$I$5:$I$1804,0))),""))</f>
        <v/>
      </c>
      <c r="F1317" s="24"/>
      <c r="G1317" s="14" t="str">
        <f aca="false">IF(OR($E1317="",$B1317=""),"",INT(($B1317-$E1317)/365.25))</f>
        <v/>
      </c>
      <c r="H1317" s="14" t="str">
        <f aca="false">IF($G1317="","",IF($G1317&lt;=5,"Ha","Yo'q"))</f>
        <v/>
      </c>
      <c r="I1317" s="12"/>
      <c r="J1317" s="12"/>
      <c r="K1317" s="28" t="n">
        <f aca="false">IF(AND($C1317&lt;&gt;"",$H1317="Ha",$B1317&gt;=Boshqaruv!$C$9,$B1317&lt;=Boshqaruv!$C$10),IF(COUNTIFS($C$4:$C1316,$C1317,$H$4:$H1316,"Ha",$B$4:$B1316,"&gt;="&amp;Boshqaruv!$C$9,$B$4:$B1316,"&lt;="&amp;Boshqaruv!$C$10)=0,1,0),0)</f>
        <v>0</v>
      </c>
    </row>
    <row r="1318" customFormat="false" ht="15" hidden="false" customHeight="false" outlineLevel="0" collapsed="false">
      <c r="A1318" s="8" t="n">
        <v>1314</v>
      </c>
      <c r="B1318" s="13"/>
      <c r="C1318" s="25"/>
      <c r="D1318" s="26" t="str">
        <f aca="false">IF($C1318="","",IFERROR(IF(INDEX(Bolalar!$B$5:$B$1804,MATCH($C1318,Bolalar!$I$5:$I$1804,0))="","",INDEX(Bolalar!$B$5:$B$1804,MATCH($C1318,Bolalar!$I$5:$I$1804,0))),""))</f>
        <v/>
      </c>
      <c r="E1318" s="15" t="str">
        <f aca="false">IF($C1318="","",IFERROR(IF(INDEX(Bolalar!$C$5:$C$1804,MATCH($C1318,Bolalar!$I$5:$I$1804,0))="","",INDEX(Bolalar!$C$5:$C$1804,MATCH($C1318,Bolalar!$I$5:$I$1804,0))),""))</f>
        <v/>
      </c>
      <c r="F1318" s="24"/>
      <c r="G1318" s="14" t="str">
        <f aca="false">IF(OR($E1318="",$B1318=""),"",INT(($B1318-$E1318)/365.25))</f>
        <v/>
      </c>
      <c r="H1318" s="14" t="str">
        <f aca="false">IF($G1318="","",IF($G1318&lt;=5,"Ha","Yo'q"))</f>
        <v/>
      </c>
      <c r="I1318" s="12"/>
      <c r="J1318" s="12"/>
      <c r="K1318" s="28" t="n">
        <f aca="false">IF(AND($C1318&lt;&gt;"",$H1318="Ha",$B1318&gt;=Boshqaruv!$C$9,$B1318&lt;=Boshqaruv!$C$10),IF(COUNTIFS($C$4:$C1317,$C1318,$H$4:$H1317,"Ha",$B$4:$B1317,"&gt;="&amp;Boshqaruv!$C$9,$B$4:$B1317,"&lt;="&amp;Boshqaruv!$C$10)=0,1,0),0)</f>
        <v>0</v>
      </c>
    </row>
    <row r="1319" customFormat="false" ht="15" hidden="false" customHeight="false" outlineLevel="0" collapsed="false">
      <c r="A1319" s="8" t="n">
        <v>1315</v>
      </c>
      <c r="B1319" s="13"/>
      <c r="C1319" s="25"/>
      <c r="D1319" s="26" t="str">
        <f aca="false">IF($C1319="","",IFERROR(IF(INDEX(Bolalar!$B$5:$B$1804,MATCH($C1319,Bolalar!$I$5:$I$1804,0))="","",INDEX(Bolalar!$B$5:$B$1804,MATCH($C1319,Bolalar!$I$5:$I$1804,0))),""))</f>
        <v/>
      </c>
      <c r="E1319" s="15" t="str">
        <f aca="false">IF($C1319="","",IFERROR(IF(INDEX(Bolalar!$C$5:$C$1804,MATCH($C1319,Bolalar!$I$5:$I$1804,0))="","",INDEX(Bolalar!$C$5:$C$1804,MATCH($C1319,Bolalar!$I$5:$I$1804,0))),""))</f>
        <v/>
      </c>
      <c r="F1319" s="24"/>
      <c r="G1319" s="14" t="str">
        <f aca="false">IF(OR($E1319="",$B1319=""),"",INT(($B1319-$E1319)/365.25))</f>
        <v/>
      </c>
      <c r="H1319" s="14" t="str">
        <f aca="false">IF($G1319="","",IF($G1319&lt;=5,"Ha","Yo'q"))</f>
        <v/>
      </c>
      <c r="I1319" s="12"/>
      <c r="J1319" s="12"/>
      <c r="K1319" s="28" t="n">
        <f aca="false">IF(AND($C1319&lt;&gt;"",$H1319="Ha",$B1319&gt;=Boshqaruv!$C$9,$B1319&lt;=Boshqaruv!$C$10),IF(COUNTIFS($C$4:$C1318,$C1319,$H$4:$H1318,"Ha",$B$4:$B1318,"&gt;="&amp;Boshqaruv!$C$9,$B$4:$B1318,"&lt;="&amp;Boshqaruv!$C$10)=0,1,0),0)</f>
        <v>0</v>
      </c>
    </row>
    <row r="1320" customFormat="false" ht="15" hidden="false" customHeight="false" outlineLevel="0" collapsed="false">
      <c r="A1320" s="8" t="n">
        <v>1316</v>
      </c>
      <c r="B1320" s="13"/>
      <c r="C1320" s="25"/>
      <c r="D1320" s="26" t="str">
        <f aca="false">IF($C1320="","",IFERROR(IF(INDEX(Bolalar!$B$5:$B$1804,MATCH($C1320,Bolalar!$I$5:$I$1804,0))="","",INDEX(Bolalar!$B$5:$B$1804,MATCH($C1320,Bolalar!$I$5:$I$1804,0))),""))</f>
        <v/>
      </c>
      <c r="E1320" s="15" t="str">
        <f aca="false">IF($C1320="","",IFERROR(IF(INDEX(Bolalar!$C$5:$C$1804,MATCH($C1320,Bolalar!$I$5:$I$1804,0))="","",INDEX(Bolalar!$C$5:$C$1804,MATCH($C1320,Bolalar!$I$5:$I$1804,0))),""))</f>
        <v/>
      </c>
      <c r="F1320" s="24"/>
      <c r="G1320" s="14" t="str">
        <f aca="false">IF(OR($E1320="",$B1320=""),"",INT(($B1320-$E1320)/365.25))</f>
        <v/>
      </c>
      <c r="H1320" s="14" t="str">
        <f aca="false">IF($G1320="","",IF($G1320&lt;=5,"Ha","Yo'q"))</f>
        <v/>
      </c>
      <c r="I1320" s="12"/>
      <c r="J1320" s="12"/>
      <c r="K1320" s="28" t="n">
        <f aca="false">IF(AND($C1320&lt;&gt;"",$H1320="Ha",$B1320&gt;=Boshqaruv!$C$9,$B1320&lt;=Boshqaruv!$C$10),IF(COUNTIFS($C$4:$C1319,$C1320,$H$4:$H1319,"Ha",$B$4:$B1319,"&gt;="&amp;Boshqaruv!$C$9,$B$4:$B1319,"&lt;="&amp;Boshqaruv!$C$10)=0,1,0),0)</f>
        <v>0</v>
      </c>
    </row>
    <row r="1321" customFormat="false" ht="15" hidden="false" customHeight="false" outlineLevel="0" collapsed="false">
      <c r="A1321" s="8" t="n">
        <v>1317</v>
      </c>
      <c r="B1321" s="13"/>
      <c r="C1321" s="25"/>
      <c r="D1321" s="26" t="str">
        <f aca="false">IF($C1321="","",IFERROR(IF(INDEX(Bolalar!$B$5:$B$1804,MATCH($C1321,Bolalar!$I$5:$I$1804,0))="","",INDEX(Bolalar!$B$5:$B$1804,MATCH($C1321,Bolalar!$I$5:$I$1804,0))),""))</f>
        <v/>
      </c>
      <c r="E1321" s="15" t="str">
        <f aca="false">IF($C1321="","",IFERROR(IF(INDEX(Bolalar!$C$5:$C$1804,MATCH($C1321,Bolalar!$I$5:$I$1804,0))="","",INDEX(Bolalar!$C$5:$C$1804,MATCH($C1321,Bolalar!$I$5:$I$1804,0))),""))</f>
        <v/>
      </c>
      <c r="F1321" s="24"/>
      <c r="G1321" s="14" t="str">
        <f aca="false">IF(OR($E1321="",$B1321=""),"",INT(($B1321-$E1321)/365.25))</f>
        <v/>
      </c>
      <c r="H1321" s="14" t="str">
        <f aca="false">IF($G1321="","",IF($G1321&lt;=5,"Ha","Yo'q"))</f>
        <v/>
      </c>
      <c r="I1321" s="12"/>
      <c r="J1321" s="12"/>
      <c r="K1321" s="28" t="n">
        <f aca="false">IF(AND($C1321&lt;&gt;"",$H1321="Ha",$B1321&gt;=Boshqaruv!$C$9,$B1321&lt;=Boshqaruv!$C$10),IF(COUNTIFS($C$4:$C1320,$C1321,$H$4:$H1320,"Ha",$B$4:$B1320,"&gt;="&amp;Boshqaruv!$C$9,$B$4:$B1320,"&lt;="&amp;Boshqaruv!$C$10)=0,1,0),0)</f>
        <v>0</v>
      </c>
    </row>
    <row r="1322" customFormat="false" ht="15" hidden="false" customHeight="false" outlineLevel="0" collapsed="false">
      <c r="A1322" s="8" t="n">
        <v>1318</v>
      </c>
      <c r="B1322" s="13"/>
      <c r="C1322" s="25"/>
      <c r="D1322" s="26" t="str">
        <f aca="false">IF($C1322="","",IFERROR(IF(INDEX(Bolalar!$B$5:$B$1804,MATCH($C1322,Bolalar!$I$5:$I$1804,0))="","",INDEX(Bolalar!$B$5:$B$1804,MATCH($C1322,Bolalar!$I$5:$I$1804,0))),""))</f>
        <v/>
      </c>
      <c r="E1322" s="15" t="str">
        <f aca="false">IF($C1322="","",IFERROR(IF(INDEX(Bolalar!$C$5:$C$1804,MATCH($C1322,Bolalar!$I$5:$I$1804,0))="","",INDEX(Bolalar!$C$5:$C$1804,MATCH($C1322,Bolalar!$I$5:$I$1804,0))),""))</f>
        <v/>
      </c>
      <c r="F1322" s="24"/>
      <c r="G1322" s="14" t="str">
        <f aca="false">IF(OR($E1322="",$B1322=""),"",INT(($B1322-$E1322)/365.25))</f>
        <v/>
      </c>
      <c r="H1322" s="14" t="str">
        <f aca="false">IF($G1322="","",IF($G1322&lt;=5,"Ha","Yo'q"))</f>
        <v/>
      </c>
      <c r="I1322" s="12"/>
      <c r="J1322" s="12"/>
      <c r="K1322" s="28" t="n">
        <f aca="false">IF(AND($C1322&lt;&gt;"",$H1322="Ha",$B1322&gt;=Boshqaruv!$C$9,$B1322&lt;=Boshqaruv!$C$10),IF(COUNTIFS($C$4:$C1321,$C1322,$H$4:$H1321,"Ha",$B$4:$B1321,"&gt;="&amp;Boshqaruv!$C$9,$B$4:$B1321,"&lt;="&amp;Boshqaruv!$C$10)=0,1,0),0)</f>
        <v>0</v>
      </c>
    </row>
    <row r="1323" customFormat="false" ht="15" hidden="false" customHeight="false" outlineLevel="0" collapsed="false">
      <c r="A1323" s="8" t="n">
        <v>1319</v>
      </c>
      <c r="B1323" s="13"/>
      <c r="C1323" s="25"/>
      <c r="D1323" s="26" t="str">
        <f aca="false">IF($C1323="","",IFERROR(IF(INDEX(Bolalar!$B$5:$B$1804,MATCH($C1323,Bolalar!$I$5:$I$1804,0))="","",INDEX(Bolalar!$B$5:$B$1804,MATCH($C1323,Bolalar!$I$5:$I$1804,0))),""))</f>
        <v/>
      </c>
      <c r="E1323" s="15" t="str">
        <f aca="false">IF($C1323="","",IFERROR(IF(INDEX(Bolalar!$C$5:$C$1804,MATCH($C1323,Bolalar!$I$5:$I$1804,0))="","",INDEX(Bolalar!$C$5:$C$1804,MATCH($C1323,Bolalar!$I$5:$I$1804,0))),""))</f>
        <v/>
      </c>
      <c r="F1323" s="24"/>
      <c r="G1323" s="14" t="str">
        <f aca="false">IF(OR($E1323="",$B1323=""),"",INT(($B1323-$E1323)/365.25))</f>
        <v/>
      </c>
      <c r="H1323" s="14" t="str">
        <f aca="false">IF($G1323="","",IF($G1323&lt;=5,"Ha","Yo'q"))</f>
        <v/>
      </c>
      <c r="I1323" s="12"/>
      <c r="J1323" s="12"/>
      <c r="K1323" s="28" t="n">
        <f aca="false">IF(AND($C1323&lt;&gt;"",$H1323="Ha",$B1323&gt;=Boshqaruv!$C$9,$B1323&lt;=Boshqaruv!$C$10),IF(COUNTIFS($C$4:$C1322,$C1323,$H$4:$H1322,"Ha",$B$4:$B1322,"&gt;="&amp;Boshqaruv!$C$9,$B$4:$B1322,"&lt;="&amp;Boshqaruv!$C$10)=0,1,0),0)</f>
        <v>0</v>
      </c>
    </row>
    <row r="1324" customFormat="false" ht="15" hidden="false" customHeight="false" outlineLevel="0" collapsed="false">
      <c r="A1324" s="8" t="n">
        <v>1320</v>
      </c>
      <c r="B1324" s="13"/>
      <c r="C1324" s="25"/>
      <c r="D1324" s="26" t="str">
        <f aca="false">IF($C1324="","",IFERROR(IF(INDEX(Bolalar!$B$5:$B$1804,MATCH($C1324,Bolalar!$I$5:$I$1804,0))="","",INDEX(Bolalar!$B$5:$B$1804,MATCH($C1324,Bolalar!$I$5:$I$1804,0))),""))</f>
        <v/>
      </c>
      <c r="E1324" s="15" t="str">
        <f aca="false">IF($C1324="","",IFERROR(IF(INDEX(Bolalar!$C$5:$C$1804,MATCH($C1324,Bolalar!$I$5:$I$1804,0))="","",INDEX(Bolalar!$C$5:$C$1804,MATCH($C1324,Bolalar!$I$5:$I$1804,0))),""))</f>
        <v/>
      </c>
      <c r="F1324" s="24"/>
      <c r="G1324" s="14" t="str">
        <f aca="false">IF(OR($E1324="",$B1324=""),"",INT(($B1324-$E1324)/365.25))</f>
        <v/>
      </c>
      <c r="H1324" s="14" t="str">
        <f aca="false">IF($G1324="","",IF($G1324&lt;=5,"Ha","Yo'q"))</f>
        <v/>
      </c>
      <c r="I1324" s="12"/>
      <c r="J1324" s="12"/>
      <c r="K1324" s="28" t="n">
        <f aca="false">IF(AND($C1324&lt;&gt;"",$H1324="Ha",$B1324&gt;=Boshqaruv!$C$9,$B1324&lt;=Boshqaruv!$C$10),IF(COUNTIFS($C$4:$C1323,$C1324,$H$4:$H1323,"Ha",$B$4:$B1323,"&gt;="&amp;Boshqaruv!$C$9,$B$4:$B1323,"&lt;="&amp;Boshqaruv!$C$10)=0,1,0),0)</f>
        <v>0</v>
      </c>
    </row>
    <row r="1325" customFormat="false" ht="15" hidden="false" customHeight="false" outlineLevel="0" collapsed="false">
      <c r="A1325" s="8" t="n">
        <v>1321</v>
      </c>
      <c r="B1325" s="13"/>
      <c r="C1325" s="25"/>
      <c r="D1325" s="26" t="str">
        <f aca="false">IF($C1325="","",IFERROR(IF(INDEX(Bolalar!$B$5:$B$1804,MATCH($C1325,Bolalar!$I$5:$I$1804,0))="","",INDEX(Bolalar!$B$5:$B$1804,MATCH($C1325,Bolalar!$I$5:$I$1804,0))),""))</f>
        <v/>
      </c>
      <c r="E1325" s="15" t="str">
        <f aca="false">IF($C1325="","",IFERROR(IF(INDEX(Bolalar!$C$5:$C$1804,MATCH($C1325,Bolalar!$I$5:$I$1804,0))="","",INDEX(Bolalar!$C$5:$C$1804,MATCH($C1325,Bolalar!$I$5:$I$1804,0))),""))</f>
        <v/>
      </c>
      <c r="F1325" s="24"/>
      <c r="G1325" s="14" t="str">
        <f aca="false">IF(OR($E1325="",$B1325=""),"",INT(($B1325-$E1325)/365.25))</f>
        <v/>
      </c>
      <c r="H1325" s="14" t="str">
        <f aca="false">IF($G1325="","",IF($G1325&lt;=5,"Ha","Yo'q"))</f>
        <v/>
      </c>
      <c r="I1325" s="12"/>
      <c r="J1325" s="12"/>
      <c r="K1325" s="28" t="n">
        <f aca="false">IF(AND($C1325&lt;&gt;"",$H1325="Ha",$B1325&gt;=Boshqaruv!$C$9,$B1325&lt;=Boshqaruv!$C$10),IF(COUNTIFS($C$4:$C1324,$C1325,$H$4:$H1324,"Ha",$B$4:$B1324,"&gt;="&amp;Boshqaruv!$C$9,$B$4:$B1324,"&lt;="&amp;Boshqaruv!$C$10)=0,1,0),0)</f>
        <v>0</v>
      </c>
    </row>
    <row r="1326" customFormat="false" ht="15" hidden="false" customHeight="false" outlineLevel="0" collapsed="false">
      <c r="A1326" s="8" t="n">
        <v>1322</v>
      </c>
      <c r="B1326" s="13"/>
      <c r="C1326" s="25"/>
      <c r="D1326" s="26" t="str">
        <f aca="false">IF($C1326="","",IFERROR(IF(INDEX(Bolalar!$B$5:$B$1804,MATCH($C1326,Bolalar!$I$5:$I$1804,0))="","",INDEX(Bolalar!$B$5:$B$1804,MATCH($C1326,Bolalar!$I$5:$I$1804,0))),""))</f>
        <v/>
      </c>
      <c r="E1326" s="15" t="str">
        <f aca="false">IF($C1326="","",IFERROR(IF(INDEX(Bolalar!$C$5:$C$1804,MATCH($C1326,Bolalar!$I$5:$I$1804,0))="","",INDEX(Bolalar!$C$5:$C$1804,MATCH($C1326,Bolalar!$I$5:$I$1804,0))),""))</f>
        <v/>
      </c>
      <c r="F1326" s="24"/>
      <c r="G1326" s="14" t="str">
        <f aca="false">IF(OR($E1326="",$B1326=""),"",INT(($B1326-$E1326)/365.25))</f>
        <v/>
      </c>
      <c r="H1326" s="14" t="str">
        <f aca="false">IF($G1326="","",IF($G1326&lt;=5,"Ha","Yo'q"))</f>
        <v/>
      </c>
      <c r="I1326" s="12"/>
      <c r="J1326" s="12"/>
      <c r="K1326" s="28" t="n">
        <f aca="false">IF(AND($C1326&lt;&gt;"",$H1326="Ha",$B1326&gt;=Boshqaruv!$C$9,$B1326&lt;=Boshqaruv!$C$10),IF(COUNTIFS($C$4:$C1325,$C1326,$H$4:$H1325,"Ha",$B$4:$B1325,"&gt;="&amp;Boshqaruv!$C$9,$B$4:$B1325,"&lt;="&amp;Boshqaruv!$C$10)=0,1,0),0)</f>
        <v>0</v>
      </c>
    </row>
    <row r="1327" customFormat="false" ht="15" hidden="false" customHeight="false" outlineLevel="0" collapsed="false">
      <c r="A1327" s="8" t="n">
        <v>1323</v>
      </c>
      <c r="B1327" s="13"/>
      <c r="C1327" s="25"/>
      <c r="D1327" s="26" t="str">
        <f aca="false">IF($C1327="","",IFERROR(IF(INDEX(Bolalar!$B$5:$B$1804,MATCH($C1327,Bolalar!$I$5:$I$1804,0))="","",INDEX(Bolalar!$B$5:$B$1804,MATCH($C1327,Bolalar!$I$5:$I$1804,0))),""))</f>
        <v/>
      </c>
      <c r="E1327" s="15" t="str">
        <f aca="false">IF($C1327="","",IFERROR(IF(INDEX(Bolalar!$C$5:$C$1804,MATCH($C1327,Bolalar!$I$5:$I$1804,0))="","",INDEX(Bolalar!$C$5:$C$1804,MATCH($C1327,Bolalar!$I$5:$I$1804,0))),""))</f>
        <v/>
      </c>
      <c r="F1327" s="24"/>
      <c r="G1327" s="14" t="str">
        <f aca="false">IF(OR($E1327="",$B1327=""),"",INT(($B1327-$E1327)/365.25))</f>
        <v/>
      </c>
      <c r="H1327" s="14" t="str">
        <f aca="false">IF($G1327="","",IF($G1327&lt;=5,"Ha","Yo'q"))</f>
        <v/>
      </c>
      <c r="I1327" s="12"/>
      <c r="J1327" s="12"/>
      <c r="K1327" s="28" t="n">
        <f aca="false">IF(AND($C1327&lt;&gt;"",$H1327="Ha",$B1327&gt;=Boshqaruv!$C$9,$B1327&lt;=Boshqaruv!$C$10),IF(COUNTIFS($C$4:$C1326,$C1327,$H$4:$H1326,"Ha",$B$4:$B1326,"&gt;="&amp;Boshqaruv!$C$9,$B$4:$B1326,"&lt;="&amp;Boshqaruv!$C$10)=0,1,0),0)</f>
        <v>0</v>
      </c>
    </row>
    <row r="1328" customFormat="false" ht="15" hidden="false" customHeight="false" outlineLevel="0" collapsed="false">
      <c r="A1328" s="8" t="n">
        <v>1324</v>
      </c>
      <c r="B1328" s="13"/>
      <c r="C1328" s="25"/>
      <c r="D1328" s="26" t="str">
        <f aca="false">IF($C1328="","",IFERROR(IF(INDEX(Bolalar!$B$5:$B$1804,MATCH($C1328,Bolalar!$I$5:$I$1804,0))="","",INDEX(Bolalar!$B$5:$B$1804,MATCH($C1328,Bolalar!$I$5:$I$1804,0))),""))</f>
        <v/>
      </c>
      <c r="E1328" s="15" t="str">
        <f aca="false">IF($C1328="","",IFERROR(IF(INDEX(Bolalar!$C$5:$C$1804,MATCH($C1328,Bolalar!$I$5:$I$1804,0))="","",INDEX(Bolalar!$C$5:$C$1804,MATCH($C1328,Bolalar!$I$5:$I$1804,0))),""))</f>
        <v/>
      </c>
      <c r="F1328" s="24"/>
      <c r="G1328" s="14" t="str">
        <f aca="false">IF(OR($E1328="",$B1328=""),"",INT(($B1328-$E1328)/365.25))</f>
        <v/>
      </c>
      <c r="H1328" s="14" t="str">
        <f aca="false">IF($G1328="","",IF($G1328&lt;=5,"Ha","Yo'q"))</f>
        <v/>
      </c>
      <c r="I1328" s="12"/>
      <c r="J1328" s="12"/>
      <c r="K1328" s="28" t="n">
        <f aca="false">IF(AND($C1328&lt;&gt;"",$H1328="Ha",$B1328&gt;=Boshqaruv!$C$9,$B1328&lt;=Boshqaruv!$C$10),IF(COUNTIFS($C$4:$C1327,$C1328,$H$4:$H1327,"Ha",$B$4:$B1327,"&gt;="&amp;Boshqaruv!$C$9,$B$4:$B1327,"&lt;="&amp;Boshqaruv!$C$10)=0,1,0),0)</f>
        <v>0</v>
      </c>
    </row>
    <row r="1329" customFormat="false" ht="15" hidden="false" customHeight="false" outlineLevel="0" collapsed="false">
      <c r="A1329" s="8" t="n">
        <v>1325</v>
      </c>
      <c r="B1329" s="13"/>
      <c r="C1329" s="25"/>
      <c r="D1329" s="26" t="str">
        <f aca="false">IF($C1329="","",IFERROR(IF(INDEX(Bolalar!$B$5:$B$1804,MATCH($C1329,Bolalar!$I$5:$I$1804,0))="","",INDEX(Bolalar!$B$5:$B$1804,MATCH($C1329,Bolalar!$I$5:$I$1804,0))),""))</f>
        <v/>
      </c>
      <c r="E1329" s="15" t="str">
        <f aca="false">IF($C1329="","",IFERROR(IF(INDEX(Bolalar!$C$5:$C$1804,MATCH($C1329,Bolalar!$I$5:$I$1804,0))="","",INDEX(Bolalar!$C$5:$C$1804,MATCH($C1329,Bolalar!$I$5:$I$1804,0))),""))</f>
        <v/>
      </c>
      <c r="F1329" s="24"/>
      <c r="G1329" s="14" t="str">
        <f aca="false">IF(OR($E1329="",$B1329=""),"",INT(($B1329-$E1329)/365.25))</f>
        <v/>
      </c>
      <c r="H1329" s="14" t="str">
        <f aca="false">IF($G1329="","",IF($G1329&lt;=5,"Ha","Yo'q"))</f>
        <v/>
      </c>
      <c r="I1329" s="12"/>
      <c r="J1329" s="12"/>
      <c r="K1329" s="28" t="n">
        <f aca="false">IF(AND($C1329&lt;&gt;"",$H1329="Ha",$B1329&gt;=Boshqaruv!$C$9,$B1329&lt;=Boshqaruv!$C$10),IF(COUNTIFS($C$4:$C1328,$C1329,$H$4:$H1328,"Ha",$B$4:$B1328,"&gt;="&amp;Boshqaruv!$C$9,$B$4:$B1328,"&lt;="&amp;Boshqaruv!$C$10)=0,1,0),0)</f>
        <v>0</v>
      </c>
    </row>
    <row r="1330" customFormat="false" ht="15" hidden="false" customHeight="false" outlineLevel="0" collapsed="false">
      <c r="A1330" s="8" t="n">
        <v>1326</v>
      </c>
      <c r="B1330" s="13"/>
      <c r="C1330" s="25"/>
      <c r="D1330" s="26" t="str">
        <f aca="false">IF($C1330="","",IFERROR(IF(INDEX(Bolalar!$B$5:$B$1804,MATCH($C1330,Bolalar!$I$5:$I$1804,0))="","",INDEX(Bolalar!$B$5:$B$1804,MATCH($C1330,Bolalar!$I$5:$I$1804,0))),""))</f>
        <v/>
      </c>
      <c r="E1330" s="15" t="str">
        <f aca="false">IF($C1330="","",IFERROR(IF(INDEX(Bolalar!$C$5:$C$1804,MATCH($C1330,Bolalar!$I$5:$I$1804,0))="","",INDEX(Bolalar!$C$5:$C$1804,MATCH($C1330,Bolalar!$I$5:$I$1804,0))),""))</f>
        <v/>
      </c>
      <c r="F1330" s="24"/>
      <c r="G1330" s="14" t="str">
        <f aca="false">IF(OR($E1330="",$B1330=""),"",INT(($B1330-$E1330)/365.25))</f>
        <v/>
      </c>
      <c r="H1330" s="14" t="str">
        <f aca="false">IF($G1330="","",IF($G1330&lt;=5,"Ha","Yo'q"))</f>
        <v/>
      </c>
      <c r="I1330" s="12"/>
      <c r="J1330" s="12"/>
      <c r="K1330" s="28" t="n">
        <f aca="false">IF(AND($C1330&lt;&gt;"",$H1330="Ha",$B1330&gt;=Boshqaruv!$C$9,$B1330&lt;=Boshqaruv!$C$10),IF(COUNTIFS($C$4:$C1329,$C1330,$H$4:$H1329,"Ha",$B$4:$B1329,"&gt;="&amp;Boshqaruv!$C$9,$B$4:$B1329,"&lt;="&amp;Boshqaruv!$C$10)=0,1,0),0)</f>
        <v>0</v>
      </c>
    </row>
    <row r="1331" customFormat="false" ht="15" hidden="false" customHeight="false" outlineLevel="0" collapsed="false">
      <c r="A1331" s="8" t="n">
        <v>1327</v>
      </c>
      <c r="B1331" s="13"/>
      <c r="C1331" s="25"/>
      <c r="D1331" s="26" t="str">
        <f aca="false">IF($C1331="","",IFERROR(IF(INDEX(Bolalar!$B$5:$B$1804,MATCH($C1331,Bolalar!$I$5:$I$1804,0))="","",INDEX(Bolalar!$B$5:$B$1804,MATCH($C1331,Bolalar!$I$5:$I$1804,0))),""))</f>
        <v/>
      </c>
      <c r="E1331" s="15" t="str">
        <f aca="false">IF($C1331="","",IFERROR(IF(INDEX(Bolalar!$C$5:$C$1804,MATCH($C1331,Bolalar!$I$5:$I$1804,0))="","",INDEX(Bolalar!$C$5:$C$1804,MATCH($C1331,Bolalar!$I$5:$I$1804,0))),""))</f>
        <v/>
      </c>
      <c r="F1331" s="24"/>
      <c r="G1331" s="14" t="str">
        <f aca="false">IF(OR($E1331="",$B1331=""),"",INT(($B1331-$E1331)/365.25))</f>
        <v/>
      </c>
      <c r="H1331" s="14" t="str">
        <f aca="false">IF($G1331="","",IF($G1331&lt;=5,"Ha","Yo'q"))</f>
        <v/>
      </c>
      <c r="I1331" s="12"/>
      <c r="J1331" s="12"/>
      <c r="K1331" s="28" t="n">
        <f aca="false">IF(AND($C1331&lt;&gt;"",$H1331="Ha",$B1331&gt;=Boshqaruv!$C$9,$B1331&lt;=Boshqaruv!$C$10),IF(COUNTIFS($C$4:$C1330,$C1331,$H$4:$H1330,"Ha",$B$4:$B1330,"&gt;="&amp;Boshqaruv!$C$9,$B$4:$B1330,"&lt;="&amp;Boshqaruv!$C$10)=0,1,0),0)</f>
        <v>0</v>
      </c>
    </row>
    <row r="1332" customFormat="false" ht="15" hidden="false" customHeight="false" outlineLevel="0" collapsed="false">
      <c r="A1332" s="8" t="n">
        <v>1328</v>
      </c>
      <c r="B1332" s="13"/>
      <c r="C1332" s="25"/>
      <c r="D1332" s="26" t="str">
        <f aca="false">IF($C1332="","",IFERROR(IF(INDEX(Bolalar!$B$5:$B$1804,MATCH($C1332,Bolalar!$I$5:$I$1804,0))="","",INDEX(Bolalar!$B$5:$B$1804,MATCH($C1332,Bolalar!$I$5:$I$1804,0))),""))</f>
        <v/>
      </c>
      <c r="E1332" s="15" t="str">
        <f aca="false">IF($C1332="","",IFERROR(IF(INDEX(Bolalar!$C$5:$C$1804,MATCH($C1332,Bolalar!$I$5:$I$1804,0))="","",INDEX(Bolalar!$C$5:$C$1804,MATCH($C1332,Bolalar!$I$5:$I$1804,0))),""))</f>
        <v/>
      </c>
      <c r="F1332" s="24"/>
      <c r="G1332" s="14" t="str">
        <f aca="false">IF(OR($E1332="",$B1332=""),"",INT(($B1332-$E1332)/365.25))</f>
        <v/>
      </c>
      <c r="H1332" s="14" t="str">
        <f aca="false">IF($G1332="","",IF($G1332&lt;=5,"Ha","Yo'q"))</f>
        <v/>
      </c>
      <c r="I1332" s="12"/>
      <c r="J1332" s="12"/>
      <c r="K1332" s="28" t="n">
        <f aca="false">IF(AND($C1332&lt;&gt;"",$H1332="Ha",$B1332&gt;=Boshqaruv!$C$9,$B1332&lt;=Boshqaruv!$C$10),IF(COUNTIFS($C$4:$C1331,$C1332,$H$4:$H1331,"Ha",$B$4:$B1331,"&gt;="&amp;Boshqaruv!$C$9,$B$4:$B1331,"&lt;="&amp;Boshqaruv!$C$10)=0,1,0),0)</f>
        <v>0</v>
      </c>
    </row>
    <row r="1333" customFormat="false" ht="15" hidden="false" customHeight="false" outlineLevel="0" collapsed="false">
      <c r="A1333" s="8" t="n">
        <v>1329</v>
      </c>
      <c r="B1333" s="13"/>
      <c r="C1333" s="25"/>
      <c r="D1333" s="26" t="str">
        <f aca="false">IF($C1333="","",IFERROR(IF(INDEX(Bolalar!$B$5:$B$1804,MATCH($C1333,Bolalar!$I$5:$I$1804,0))="","",INDEX(Bolalar!$B$5:$B$1804,MATCH($C1333,Bolalar!$I$5:$I$1804,0))),""))</f>
        <v/>
      </c>
      <c r="E1333" s="15" t="str">
        <f aca="false">IF($C1333="","",IFERROR(IF(INDEX(Bolalar!$C$5:$C$1804,MATCH($C1333,Bolalar!$I$5:$I$1804,0))="","",INDEX(Bolalar!$C$5:$C$1804,MATCH($C1333,Bolalar!$I$5:$I$1804,0))),""))</f>
        <v/>
      </c>
      <c r="F1333" s="24"/>
      <c r="G1333" s="14" t="str">
        <f aca="false">IF(OR($E1333="",$B1333=""),"",INT(($B1333-$E1333)/365.25))</f>
        <v/>
      </c>
      <c r="H1333" s="14" t="str">
        <f aca="false">IF($G1333="","",IF($G1333&lt;=5,"Ha","Yo'q"))</f>
        <v/>
      </c>
      <c r="I1333" s="12"/>
      <c r="J1333" s="12"/>
      <c r="K1333" s="28" t="n">
        <f aca="false">IF(AND($C1333&lt;&gt;"",$H1333="Ha",$B1333&gt;=Boshqaruv!$C$9,$B1333&lt;=Boshqaruv!$C$10),IF(COUNTIFS($C$4:$C1332,$C1333,$H$4:$H1332,"Ha",$B$4:$B1332,"&gt;="&amp;Boshqaruv!$C$9,$B$4:$B1332,"&lt;="&amp;Boshqaruv!$C$10)=0,1,0),0)</f>
        <v>0</v>
      </c>
    </row>
    <row r="1334" customFormat="false" ht="15" hidden="false" customHeight="false" outlineLevel="0" collapsed="false">
      <c r="A1334" s="8" t="n">
        <v>1330</v>
      </c>
      <c r="B1334" s="13"/>
      <c r="C1334" s="25"/>
      <c r="D1334" s="26" t="str">
        <f aca="false">IF($C1334="","",IFERROR(IF(INDEX(Bolalar!$B$5:$B$1804,MATCH($C1334,Bolalar!$I$5:$I$1804,0))="","",INDEX(Bolalar!$B$5:$B$1804,MATCH($C1334,Bolalar!$I$5:$I$1804,0))),""))</f>
        <v/>
      </c>
      <c r="E1334" s="15" t="str">
        <f aca="false">IF($C1334="","",IFERROR(IF(INDEX(Bolalar!$C$5:$C$1804,MATCH($C1334,Bolalar!$I$5:$I$1804,0))="","",INDEX(Bolalar!$C$5:$C$1804,MATCH($C1334,Bolalar!$I$5:$I$1804,0))),""))</f>
        <v/>
      </c>
      <c r="F1334" s="24"/>
      <c r="G1334" s="14" t="str">
        <f aca="false">IF(OR($E1334="",$B1334=""),"",INT(($B1334-$E1334)/365.25))</f>
        <v/>
      </c>
      <c r="H1334" s="14" t="str">
        <f aca="false">IF($G1334="","",IF($G1334&lt;=5,"Ha","Yo'q"))</f>
        <v/>
      </c>
      <c r="I1334" s="12"/>
      <c r="J1334" s="12"/>
      <c r="K1334" s="28" t="n">
        <f aca="false">IF(AND($C1334&lt;&gt;"",$H1334="Ha",$B1334&gt;=Boshqaruv!$C$9,$B1334&lt;=Boshqaruv!$C$10),IF(COUNTIFS($C$4:$C1333,$C1334,$H$4:$H1333,"Ha",$B$4:$B1333,"&gt;="&amp;Boshqaruv!$C$9,$B$4:$B1333,"&lt;="&amp;Boshqaruv!$C$10)=0,1,0),0)</f>
        <v>0</v>
      </c>
    </row>
    <row r="1335" customFormat="false" ht="15" hidden="false" customHeight="false" outlineLevel="0" collapsed="false">
      <c r="A1335" s="8" t="n">
        <v>1331</v>
      </c>
      <c r="B1335" s="13"/>
      <c r="C1335" s="25"/>
      <c r="D1335" s="26" t="str">
        <f aca="false">IF($C1335="","",IFERROR(IF(INDEX(Bolalar!$B$5:$B$1804,MATCH($C1335,Bolalar!$I$5:$I$1804,0))="","",INDEX(Bolalar!$B$5:$B$1804,MATCH($C1335,Bolalar!$I$5:$I$1804,0))),""))</f>
        <v/>
      </c>
      <c r="E1335" s="15" t="str">
        <f aca="false">IF($C1335="","",IFERROR(IF(INDEX(Bolalar!$C$5:$C$1804,MATCH($C1335,Bolalar!$I$5:$I$1804,0))="","",INDEX(Bolalar!$C$5:$C$1804,MATCH($C1335,Bolalar!$I$5:$I$1804,0))),""))</f>
        <v/>
      </c>
      <c r="F1335" s="24"/>
      <c r="G1335" s="14" t="str">
        <f aca="false">IF(OR($E1335="",$B1335=""),"",INT(($B1335-$E1335)/365.25))</f>
        <v/>
      </c>
      <c r="H1335" s="14" t="str">
        <f aca="false">IF($G1335="","",IF($G1335&lt;=5,"Ha","Yo'q"))</f>
        <v/>
      </c>
      <c r="I1335" s="12"/>
      <c r="J1335" s="12"/>
      <c r="K1335" s="28" t="n">
        <f aca="false">IF(AND($C1335&lt;&gt;"",$H1335="Ha",$B1335&gt;=Boshqaruv!$C$9,$B1335&lt;=Boshqaruv!$C$10),IF(COUNTIFS($C$4:$C1334,$C1335,$H$4:$H1334,"Ha",$B$4:$B1334,"&gt;="&amp;Boshqaruv!$C$9,$B$4:$B1334,"&lt;="&amp;Boshqaruv!$C$10)=0,1,0),0)</f>
        <v>0</v>
      </c>
    </row>
    <row r="1336" customFormat="false" ht="15" hidden="false" customHeight="false" outlineLevel="0" collapsed="false">
      <c r="A1336" s="8" t="n">
        <v>1332</v>
      </c>
      <c r="B1336" s="13"/>
      <c r="C1336" s="25"/>
      <c r="D1336" s="26" t="str">
        <f aca="false">IF($C1336="","",IFERROR(IF(INDEX(Bolalar!$B$5:$B$1804,MATCH($C1336,Bolalar!$I$5:$I$1804,0))="","",INDEX(Bolalar!$B$5:$B$1804,MATCH($C1336,Bolalar!$I$5:$I$1804,0))),""))</f>
        <v/>
      </c>
      <c r="E1336" s="15" t="str">
        <f aca="false">IF($C1336="","",IFERROR(IF(INDEX(Bolalar!$C$5:$C$1804,MATCH($C1336,Bolalar!$I$5:$I$1804,0))="","",INDEX(Bolalar!$C$5:$C$1804,MATCH($C1336,Bolalar!$I$5:$I$1804,0))),""))</f>
        <v/>
      </c>
      <c r="F1336" s="24"/>
      <c r="G1336" s="14" t="str">
        <f aca="false">IF(OR($E1336="",$B1336=""),"",INT(($B1336-$E1336)/365.25))</f>
        <v/>
      </c>
      <c r="H1336" s="14" t="str">
        <f aca="false">IF($G1336="","",IF($G1336&lt;=5,"Ha","Yo'q"))</f>
        <v/>
      </c>
      <c r="I1336" s="12"/>
      <c r="J1336" s="12"/>
      <c r="K1336" s="28" t="n">
        <f aca="false">IF(AND($C1336&lt;&gt;"",$H1336="Ha",$B1336&gt;=Boshqaruv!$C$9,$B1336&lt;=Boshqaruv!$C$10),IF(COUNTIFS($C$4:$C1335,$C1336,$H$4:$H1335,"Ha",$B$4:$B1335,"&gt;="&amp;Boshqaruv!$C$9,$B$4:$B1335,"&lt;="&amp;Boshqaruv!$C$10)=0,1,0),0)</f>
        <v>0</v>
      </c>
    </row>
    <row r="1337" customFormat="false" ht="15" hidden="false" customHeight="false" outlineLevel="0" collapsed="false">
      <c r="A1337" s="8" t="n">
        <v>1333</v>
      </c>
      <c r="B1337" s="13"/>
      <c r="C1337" s="25"/>
      <c r="D1337" s="26" t="str">
        <f aca="false">IF($C1337="","",IFERROR(IF(INDEX(Bolalar!$B$5:$B$1804,MATCH($C1337,Bolalar!$I$5:$I$1804,0))="","",INDEX(Bolalar!$B$5:$B$1804,MATCH($C1337,Bolalar!$I$5:$I$1804,0))),""))</f>
        <v/>
      </c>
      <c r="E1337" s="15" t="str">
        <f aca="false">IF($C1337="","",IFERROR(IF(INDEX(Bolalar!$C$5:$C$1804,MATCH($C1337,Bolalar!$I$5:$I$1804,0))="","",INDEX(Bolalar!$C$5:$C$1804,MATCH($C1337,Bolalar!$I$5:$I$1804,0))),""))</f>
        <v/>
      </c>
      <c r="F1337" s="24"/>
      <c r="G1337" s="14" t="str">
        <f aca="false">IF(OR($E1337="",$B1337=""),"",INT(($B1337-$E1337)/365.25))</f>
        <v/>
      </c>
      <c r="H1337" s="14" t="str">
        <f aca="false">IF($G1337="","",IF($G1337&lt;=5,"Ha","Yo'q"))</f>
        <v/>
      </c>
      <c r="I1337" s="12"/>
      <c r="J1337" s="12"/>
      <c r="K1337" s="28" t="n">
        <f aca="false">IF(AND($C1337&lt;&gt;"",$H1337="Ha",$B1337&gt;=Boshqaruv!$C$9,$B1337&lt;=Boshqaruv!$C$10),IF(COUNTIFS($C$4:$C1336,$C1337,$H$4:$H1336,"Ha",$B$4:$B1336,"&gt;="&amp;Boshqaruv!$C$9,$B$4:$B1336,"&lt;="&amp;Boshqaruv!$C$10)=0,1,0),0)</f>
        <v>0</v>
      </c>
    </row>
    <row r="1338" customFormat="false" ht="15" hidden="false" customHeight="false" outlineLevel="0" collapsed="false">
      <c r="A1338" s="8" t="n">
        <v>1334</v>
      </c>
      <c r="B1338" s="13"/>
      <c r="C1338" s="25"/>
      <c r="D1338" s="26" t="str">
        <f aca="false">IF($C1338="","",IFERROR(IF(INDEX(Bolalar!$B$5:$B$1804,MATCH($C1338,Bolalar!$I$5:$I$1804,0))="","",INDEX(Bolalar!$B$5:$B$1804,MATCH($C1338,Bolalar!$I$5:$I$1804,0))),""))</f>
        <v/>
      </c>
      <c r="E1338" s="15" t="str">
        <f aca="false">IF($C1338="","",IFERROR(IF(INDEX(Bolalar!$C$5:$C$1804,MATCH($C1338,Bolalar!$I$5:$I$1804,0))="","",INDEX(Bolalar!$C$5:$C$1804,MATCH($C1338,Bolalar!$I$5:$I$1804,0))),""))</f>
        <v/>
      </c>
      <c r="F1338" s="24"/>
      <c r="G1338" s="14" t="str">
        <f aca="false">IF(OR($E1338="",$B1338=""),"",INT(($B1338-$E1338)/365.25))</f>
        <v/>
      </c>
      <c r="H1338" s="14" t="str">
        <f aca="false">IF($G1338="","",IF($G1338&lt;=5,"Ha","Yo'q"))</f>
        <v/>
      </c>
      <c r="I1338" s="12"/>
      <c r="J1338" s="12"/>
      <c r="K1338" s="28" t="n">
        <f aca="false">IF(AND($C1338&lt;&gt;"",$H1338="Ha",$B1338&gt;=Boshqaruv!$C$9,$B1338&lt;=Boshqaruv!$C$10),IF(COUNTIFS($C$4:$C1337,$C1338,$H$4:$H1337,"Ha",$B$4:$B1337,"&gt;="&amp;Boshqaruv!$C$9,$B$4:$B1337,"&lt;="&amp;Boshqaruv!$C$10)=0,1,0),0)</f>
        <v>0</v>
      </c>
    </row>
    <row r="1339" customFormat="false" ht="15" hidden="false" customHeight="false" outlineLevel="0" collapsed="false">
      <c r="A1339" s="8" t="n">
        <v>1335</v>
      </c>
      <c r="B1339" s="13"/>
      <c r="C1339" s="25"/>
      <c r="D1339" s="26" t="str">
        <f aca="false">IF($C1339="","",IFERROR(IF(INDEX(Bolalar!$B$5:$B$1804,MATCH($C1339,Bolalar!$I$5:$I$1804,0))="","",INDEX(Bolalar!$B$5:$B$1804,MATCH($C1339,Bolalar!$I$5:$I$1804,0))),""))</f>
        <v/>
      </c>
      <c r="E1339" s="15" t="str">
        <f aca="false">IF($C1339="","",IFERROR(IF(INDEX(Bolalar!$C$5:$C$1804,MATCH($C1339,Bolalar!$I$5:$I$1804,0))="","",INDEX(Bolalar!$C$5:$C$1804,MATCH($C1339,Bolalar!$I$5:$I$1804,0))),""))</f>
        <v/>
      </c>
      <c r="F1339" s="24"/>
      <c r="G1339" s="14" t="str">
        <f aca="false">IF(OR($E1339="",$B1339=""),"",INT(($B1339-$E1339)/365.25))</f>
        <v/>
      </c>
      <c r="H1339" s="14" t="str">
        <f aca="false">IF($G1339="","",IF($G1339&lt;=5,"Ha","Yo'q"))</f>
        <v/>
      </c>
      <c r="I1339" s="12"/>
      <c r="J1339" s="12"/>
      <c r="K1339" s="28" t="n">
        <f aca="false">IF(AND($C1339&lt;&gt;"",$H1339="Ha",$B1339&gt;=Boshqaruv!$C$9,$B1339&lt;=Boshqaruv!$C$10),IF(COUNTIFS($C$4:$C1338,$C1339,$H$4:$H1338,"Ha",$B$4:$B1338,"&gt;="&amp;Boshqaruv!$C$9,$B$4:$B1338,"&lt;="&amp;Boshqaruv!$C$10)=0,1,0),0)</f>
        <v>0</v>
      </c>
    </row>
    <row r="1340" customFormat="false" ht="15" hidden="false" customHeight="false" outlineLevel="0" collapsed="false">
      <c r="A1340" s="8" t="n">
        <v>1336</v>
      </c>
      <c r="B1340" s="13"/>
      <c r="C1340" s="25"/>
      <c r="D1340" s="26" t="str">
        <f aca="false">IF($C1340="","",IFERROR(IF(INDEX(Bolalar!$B$5:$B$1804,MATCH($C1340,Bolalar!$I$5:$I$1804,0))="","",INDEX(Bolalar!$B$5:$B$1804,MATCH($C1340,Bolalar!$I$5:$I$1804,0))),""))</f>
        <v/>
      </c>
      <c r="E1340" s="15" t="str">
        <f aca="false">IF($C1340="","",IFERROR(IF(INDEX(Bolalar!$C$5:$C$1804,MATCH($C1340,Bolalar!$I$5:$I$1804,0))="","",INDEX(Bolalar!$C$5:$C$1804,MATCH($C1340,Bolalar!$I$5:$I$1804,0))),""))</f>
        <v/>
      </c>
      <c r="F1340" s="24"/>
      <c r="G1340" s="14" t="str">
        <f aca="false">IF(OR($E1340="",$B1340=""),"",INT(($B1340-$E1340)/365.25))</f>
        <v/>
      </c>
      <c r="H1340" s="14" t="str">
        <f aca="false">IF($G1340="","",IF($G1340&lt;=5,"Ha","Yo'q"))</f>
        <v/>
      </c>
      <c r="I1340" s="12"/>
      <c r="J1340" s="12"/>
      <c r="K1340" s="28" t="n">
        <f aca="false">IF(AND($C1340&lt;&gt;"",$H1340="Ha",$B1340&gt;=Boshqaruv!$C$9,$B1340&lt;=Boshqaruv!$C$10),IF(COUNTIFS($C$4:$C1339,$C1340,$H$4:$H1339,"Ha",$B$4:$B1339,"&gt;="&amp;Boshqaruv!$C$9,$B$4:$B1339,"&lt;="&amp;Boshqaruv!$C$10)=0,1,0),0)</f>
        <v>0</v>
      </c>
    </row>
    <row r="1341" customFormat="false" ht="15" hidden="false" customHeight="false" outlineLevel="0" collapsed="false">
      <c r="A1341" s="8" t="n">
        <v>1337</v>
      </c>
      <c r="B1341" s="13"/>
      <c r="C1341" s="25"/>
      <c r="D1341" s="26" t="str">
        <f aca="false">IF($C1341="","",IFERROR(IF(INDEX(Bolalar!$B$5:$B$1804,MATCH($C1341,Bolalar!$I$5:$I$1804,0))="","",INDEX(Bolalar!$B$5:$B$1804,MATCH($C1341,Bolalar!$I$5:$I$1804,0))),""))</f>
        <v/>
      </c>
      <c r="E1341" s="15" t="str">
        <f aca="false">IF($C1341="","",IFERROR(IF(INDEX(Bolalar!$C$5:$C$1804,MATCH($C1341,Bolalar!$I$5:$I$1804,0))="","",INDEX(Bolalar!$C$5:$C$1804,MATCH($C1341,Bolalar!$I$5:$I$1804,0))),""))</f>
        <v/>
      </c>
      <c r="F1341" s="24"/>
      <c r="G1341" s="14" t="str">
        <f aca="false">IF(OR($E1341="",$B1341=""),"",INT(($B1341-$E1341)/365.25))</f>
        <v/>
      </c>
      <c r="H1341" s="14" t="str">
        <f aca="false">IF($G1341="","",IF($G1341&lt;=5,"Ha","Yo'q"))</f>
        <v/>
      </c>
      <c r="I1341" s="12"/>
      <c r="J1341" s="12"/>
      <c r="K1341" s="28" t="n">
        <f aca="false">IF(AND($C1341&lt;&gt;"",$H1341="Ha",$B1341&gt;=Boshqaruv!$C$9,$B1341&lt;=Boshqaruv!$C$10),IF(COUNTIFS($C$4:$C1340,$C1341,$H$4:$H1340,"Ha",$B$4:$B1340,"&gt;="&amp;Boshqaruv!$C$9,$B$4:$B1340,"&lt;="&amp;Boshqaruv!$C$10)=0,1,0),0)</f>
        <v>0</v>
      </c>
    </row>
    <row r="1342" customFormat="false" ht="15" hidden="false" customHeight="false" outlineLevel="0" collapsed="false">
      <c r="A1342" s="8" t="n">
        <v>1338</v>
      </c>
      <c r="B1342" s="13"/>
      <c r="C1342" s="25"/>
      <c r="D1342" s="26" t="str">
        <f aca="false">IF($C1342="","",IFERROR(IF(INDEX(Bolalar!$B$5:$B$1804,MATCH($C1342,Bolalar!$I$5:$I$1804,0))="","",INDEX(Bolalar!$B$5:$B$1804,MATCH($C1342,Bolalar!$I$5:$I$1804,0))),""))</f>
        <v/>
      </c>
      <c r="E1342" s="15" t="str">
        <f aca="false">IF($C1342="","",IFERROR(IF(INDEX(Bolalar!$C$5:$C$1804,MATCH($C1342,Bolalar!$I$5:$I$1804,0))="","",INDEX(Bolalar!$C$5:$C$1804,MATCH($C1342,Bolalar!$I$5:$I$1804,0))),""))</f>
        <v/>
      </c>
      <c r="F1342" s="24"/>
      <c r="G1342" s="14" t="str">
        <f aca="false">IF(OR($E1342="",$B1342=""),"",INT(($B1342-$E1342)/365.25))</f>
        <v/>
      </c>
      <c r="H1342" s="14" t="str">
        <f aca="false">IF($G1342="","",IF($G1342&lt;=5,"Ha","Yo'q"))</f>
        <v/>
      </c>
      <c r="I1342" s="12"/>
      <c r="J1342" s="12"/>
      <c r="K1342" s="28" t="n">
        <f aca="false">IF(AND($C1342&lt;&gt;"",$H1342="Ha",$B1342&gt;=Boshqaruv!$C$9,$B1342&lt;=Boshqaruv!$C$10),IF(COUNTIFS($C$4:$C1341,$C1342,$H$4:$H1341,"Ha",$B$4:$B1341,"&gt;="&amp;Boshqaruv!$C$9,$B$4:$B1341,"&lt;="&amp;Boshqaruv!$C$10)=0,1,0),0)</f>
        <v>0</v>
      </c>
    </row>
    <row r="1343" customFormat="false" ht="15" hidden="false" customHeight="false" outlineLevel="0" collapsed="false">
      <c r="A1343" s="8" t="n">
        <v>1339</v>
      </c>
      <c r="B1343" s="13"/>
      <c r="C1343" s="25"/>
      <c r="D1343" s="26" t="str">
        <f aca="false">IF($C1343="","",IFERROR(IF(INDEX(Bolalar!$B$5:$B$1804,MATCH($C1343,Bolalar!$I$5:$I$1804,0))="","",INDEX(Bolalar!$B$5:$B$1804,MATCH($C1343,Bolalar!$I$5:$I$1804,0))),""))</f>
        <v/>
      </c>
      <c r="E1343" s="15" t="str">
        <f aca="false">IF($C1343="","",IFERROR(IF(INDEX(Bolalar!$C$5:$C$1804,MATCH($C1343,Bolalar!$I$5:$I$1804,0))="","",INDEX(Bolalar!$C$5:$C$1804,MATCH($C1343,Bolalar!$I$5:$I$1804,0))),""))</f>
        <v/>
      </c>
      <c r="F1343" s="24"/>
      <c r="G1343" s="14" t="str">
        <f aca="false">IF(OR($E1343="",$B1343=""),"",INT(($B1343-$E1343)/365.25))</f>
        <v/>
      </c>
      <c r="H1343" s="14" t="str">
        <f aca="false">IF($G1343="","",IF($G1343&lt;=5,"Ha","Yo'q"))</f>
        <v/>
      </c>
      <c r="I1343" s="12"/>
      <c r="J1343" s="12"/>
      <c r="K1343" s="28" t="n">
        <f aca="false">IF(AND($C1343&lt;&gt;"",$H1343="Ha",$B1343&gt;=Boshqaruv!$C$9,$B1343&lt;=Boshqaruv!$C$10),IF(COUNTIFS($C$4:$C1342,$C1343,$H$4:$H1342,"Ha",$B$4:$B1342,"&gt;="&amp;Boshqaruv!$C$9,$B$4:$B1342,"&lt;="&amp;Boshqaruv!$C$10)=0,1,0),0)</f>
        <v>0</v>
      </c>
    </row>
    <row r="1344" customFormat="false" ht="15" hidden="false" customHeight="false" outlineLevel="0" collapsed="false">
      <c r="A1344" s="8" t="n">
        <v>1340</v>
      </c>
      <c r="B1344" s="13"/>
      <c r="C1344" s="25"/>
      <c r="D1344" s="26" t="str">
        <f aca="false">IF($C1344="","",IFERROR(IF(INDEX(Bolalar!$B$5:$B$1804,MATCH($C1344,Bolalar!$I$5:$I$1804,0))="","",INDEX(Bolalar!$B$5:$B$1804,MATCH($C1344,Bolalar!$I$5:$I$1804,0))),""))</f>
        <v/>
      </c>
      <c r="E1344" s="15" t="str">
        <f aca="false">IF($C1344="","",IFERROR(IF(INDEX(Bolalar!$C$5:$C$1804,MATCH($C1344,Bolalar!$I$5:$I$1804,0))="","",INDEX(Bolalar!$C$5:$C$1804,MATCH($C1344,Bolalar!$I$5:$I$1804,0))),""))</f>
        <v/>
      </c>
      <c r="F1344" s="24"/>
      <c r="G1344" s="14" t="str">
        <f aca="false">IF(OR($E1344="",$B1344=""),"",INT(($B1344-$E1344)/365.25))</f>
        <v/>
      </c>
      <c r="H1344" s="14" t="str">
        <f aca="false">IF($G1344="","",IF($G1344&lt;=5,"Ha","Yo'q"))</f>
        <v/>
      </c>
      <c r="I1344" s="12"/>
      <c r="J1344" s="12"/>
      <c r="K1344" s="28" t="n">
        <f aca="false">IF(AND($C1344&lt;&gt;"",$H1344="Ha",$B1344&gt;=Boshqaruv!$C$9,$B1344&lt;=Boshqaruv!$C$10),IF(COUNTIFS($C$4:$C1343,$C1344,$H$4:$H1343,"Ha",$B$4:$B1343,"&gt;="&amp;Boshqaruv!$C$9,$B$4:$B1343,"&lt;="&amp;Boshqaruv!$C$10)=0,1,0),0)</f>
        <v>0</v>
      </c>
    </row>
    <row r="1345" customFormat="false" ht="15" hidden="false" customHeight="false" outlineLevel="0" collapsed="false">
      <c r="A1345" s="8" t="n">
        <v>1341</v>
      </c>
      <c r="B1345" s="13"/>
      <c r="C1345" s="25"/>
      <c r="D1345" s="26" t="str">
        <f aca="false">IF($C1345="","",IFERROR(IF(INDEX(Bolalar!$B$5:$B$1804,MATCH($C1345,Bolalar!$I$5:$I$1804,0))="","",INDEX(Bolalar!$B$5:$B$1804,MATCH($C1345,Bolalar!$I$5:$I$1804,0))),""))</f>
        <v/>
      </c>
      <c r="E1345" s="15" t="str">
        <f aca="false">IF($C1345="","",IFERROR(IF(INDEX(Bolalar!$C$5:$C$1804,MATCH($C1345,Bolalar!$I$5:$I$1804,0))="","",INDEX(Bolalar!$C$5:$C$1804,MATCH($C1345,Bolalar!$I$5:$I$1804,0))),""))</f>
        <v/>
      </c>
      <c r="F1345" s="24"/>
      <c r="G1345" s="14" t="str">
        <f aca="false">IF(OR($E1345="",$B1345=""),"",INT(($B1345-$E1345)/365.25))</f>
        <v/>
      </c>
      <c r="H1345" s="14" t="str">
        <f aca="false">IF($G1345="","",IF($G1345&lt;=5,"Ha","Yo'q"))</f>
        <v/>
      </c>
      <c r="I1345" s="12"/>
      <c r="J1345" s="12"/>
      <c r="K1345" s="28" t="n">
        <f aca="false">IF(AND($C1345&lt;&gt;"",$H1345="Ha",$B1345&gt;=Boshqaruv!$C$9,$B1345&lt;=Boshqaruv!$C$10),IF(COUNTIFS($C$4:$C1344,$C1345,$H$4:$H1344,"Ha",$B$4:$B1344,"&gt;="&amp;Boshqaruv!$C$9,$B$4:$B1344,"&lt;="&amp;Boshqaruv!$C$10)=0,1,0),0)</f>
        <v>0</v>
      </c>
    </row>
    <row r="1346" customFormat="false" ht="15" hidden="false" customHeight="false" outlineLevel="0" collapsed="false">
      <c r="A1346" s="8" t="n">
        <v>1342</v>
      </c>
      <c r="B1346" s="13"/>
      <c r="C1346" s="25"/>
      <c r="D1346" s="26" t="str">
        <f aca="false">IF($C1346="","",IFERROR(IF(INDEX(Bolalar!$B$5:$B$1804,MATCH($C1346,Bolalar!$I$5:$I$1804,0))="","",INDEX(Bolalar!$B$5:$B$1804,MATCH($C1346,Bolalar!$I$5:$I$1804,0))),""))</f>
        <v/>
      </c>
      <c r="E1346" s="15" t="str">
        <f aca="false">IF($C1346="","",IFERROR(IF(INDEX(Bolalar!$C$5:$C$1804,MATCH($C1346,Bolalar!$I$5:$I$1804,0))="","",INDEX(Bolalar!$C$5:$C$1804,MATCH($C1346,Bolalar!$I$5:$I$1804,0))),""))</f>
        <v/>
      </c>
      <c r="F1346" s="24"/>
      <c r="G1346" s="14" t="str">
        <f aca="false">IF(OR($E1346="",$B1346=""),"",INT(($B1346-$E1346)/365.25))</f>
        <v/>
      </c>
      <c r="H1346" s="14" t="str">
        <f aca="false">IF($G1346="","",IF($G1346&lt;=5,"Ha","Yo'q"))</f>
        <v/>
      </c>
      <c r="I1346" s="12"/>
      <c r="J1346" s="12"/>
      <c r="K1346" s="28" t="n">
        <f aca="false">IF(AND($C1346&lt;&gt;"",$H1346="Ha",$B1346&gt;=Boshqaruv!$C$9,$B1346&lt;=Boshqaruv!$C$10),IF(COUNTIFS($C$4:$C1345,$C1346,$H$4:$H1345,"Ha",$B$4:$B1345,"&gt;="&amp;Boshqaruv!$C$9,$B$4:$B1345,"&lt;="&amp;Boshqaruv!$C$10)=0,1,0),0)</f>
        <v>0</v>
      </c>
    </row>
    <row r="1347" customFormat="false" ht="15" hidden="false" customHeight="false" outlineLevel="0" collapsed="false">
      <c r="A1347" s="8" t="n">
        <v>1343</v>
      </c>
      <c r="B1347" s="13"/>
      <c r="C1347" s="25"/>
      <c r="D1347" s="26" t="str">
        <f aca="false">IF($C1347="","",IFERROR(IF(INDEX(Bolalar!$B$5:$B$1804,MATCH($C1347,Bolalar!$I$5:$I$1804,0))="","",INDEX(Bolalar!$B$5:$B$1804,MATCH($C1347,Bolalar!$I$5:$I$1804,0))),""))</f>
        <v/>
      </c>
      <c r="E1347" s="15" t="str">
        <f aca="false">IF($C1347="","",IFERROR(IF(INDEX(Bolalar!$C$5:$C$1804,MATCH($C1347,Bolalar!$I$5:$I$1804,0))="","",INDEX(Bolalar!$C$5:$C$1804,MATCH($C1347,Bolalar!$I$5:$I$1804,0))),""))</f>
        <v/>
      </c>
      <c r="F1347" s="24"/>
      <c r="G1347" s="14" t="str">
        <f aca="false">IF(OR($E1347="",$B1347=""),"",INT(($B1347-$E1347)/365.25))</f>
        <v/>
      </c>
      <c r="H1347" s="14" t="str">
        <f aca="false">IF($G1347="","",IF($G1347&lt;=5,"Ha","Yo'q"))</f>
        <v/>
      </c>
      <c r="I1347" s="12"/>
      <c r="J1347" s="12"/>
      <c r="K1347" s="28" t="n">
        <f aca="false">IF(AND($C1347&lt;&gt;"",$H1347="Ha",$B1347&gt;=Boshqaruv!$C$9,$B1347&lt;=Boshqaruv!$C$10),IF(COUNTIFS($C$4:$C1346,$C1347,$H$4:$H1346,"Ha",$B$4:$B1346,"&gt;="&amp;Boshqaruv!$C$9,$B$4:$B1346,"&lt;="&amp;Boshqaruv!$C$10)=0,1,0),0)</f>
        <v>0</v>
      </c>
    </row>
    <row r="1348" customFormat="false" ht="15" hidden="false" customHeight="false" outlineLevel="0" collapsed="false">
      <c r="A1348" s="8" t="n">
        <v>1344</v>
      </c>
      <c r="B1348" s="13"/>
      <c r="C1348" s="25"/>
      <c r="D1348" s="26" t="str">
        <f aca="false">IF($C1348="","",IFERROR(IF(INDEX(Bolalar!$B$5:$B$1804,MATCH($C1348,Bolalar!$I$5:$I$1804,0))="","",INDEX(Bolalar!$B$5:$B$1804,MATCH($C1348,Bolalar!$I$5:$I$1804,0))),""))</f>
        <v/>
      </c>
      <c r="E1348" s="15" t="str">
        <f aca="false">IF($C1348="","",IFERROR(IF(INDEX(Bolalar!$C$5:$C$1804,MATCH($C1348,Bolalar!$I$5:$I$1804,0))="","",INDEX(Bolalar!$C$5:$C$1804,MATCH($C1348,Bolalar!$I$5:$I$1804,0))),""))</f>
        <v/>
      </c>
      <c r="F1348" s="24"/>
      <c r="G1348" s="14" t="str">
        <f aca="false">IF(OR($E1348="",$B1348=""),"",INT(($B1348-$E1348)/365.25))</f>
        <v/>
      </c>
      <c r="H1348" s="14" t="str">
        <f aca="false">IF($G1348="","",IF($G1348&lt;=5,"Ha","Yo'q"))</f>
        <v/>
      </c>
      <c r="I1348" s="12"/>
      <c r="J1348" s="12"/>
      <c r="K1348" s="28" t="n">
        <f aca="false">IF(AND($C1348&lt;&gt;"",$H1348="Ha",$B1348&gt;=Boshqaruv!$C$9,$B1348&lt;=Boshqaruv!$C$10),IF(COUNTIFS($C$4:$C1347,$C1348,$H$4:$H1347,"Ha",$B$4:$B1347,"&gt;="&amp;Boshqaruv!$C$9,$B$4:$B1347,"&lt;="&amp;Boshqaruv!$C$10)=0,1,0),0)</f>
        <v>0</v>
      </c>
    </row>
    <row r="1349" customFormat="false" ht="15" hidden="false" customHeight="false" outlineLevel="0" collapsed="false">
      <c r="A1349" s="8" t="n">
        <v>1345</v>
      </c>
      <c r="B1349" s="13"/>
      <c r="C1349" s="25"/>
      <c r="D1349" s="26" t="str">
        <f aca="false">IF($C1349="","",IFERROR(IF(INDEX(Bolalar!$B$5:$B$1804,MATCH($C1349,Bolalar!$I$5:$I$1804,0))="","",INDEX(Bolalar!$B$5:$B$1804,MATCH($C1349,Bolalar!$I$5:$I$1804,0))),""))</f>
        <v/>
      </c>
      <c r="E1349" s="15" t="str">
        <f aca="false">IF($C1349="","",IFERROR(IF(INDEX(Bolalar!$C$5:$C$1804,MATCH($C1349,Bolalar!$I$5:$I$1804,0))="","",INDEX(Bolalar!$C$5:$C$1804,MATCH($C1349,Bolalar!$I$5:$I$1804,0))),""))</f>
        <v/>
      </c>
      <c r="F1349" s="24"/>
      <c r="G1349" s="14" t="str">
        <f aca="false">IF(OR($E1349="",$B1349=""),"",INT(($B1349-$E1349)/365.25))</f>
        <v/>
      </c>
      <c r="H1349" s="14" t="str">
        <f aca="false">IF($G1349="","",IF($G1349&lt;=5,"Ha","Yo'q"))</f>
        <v/>
      </c>
      <c r="I1349" s="12"/>
      <c r="J1349" s="12"/>
      <c r="K1349" s="28" t="n">
        <f aca="false">IF(AND($C1349&lt;&gt;"",$H1349="Ha",$B1349&gt;=Boshqaruv!$C$9,$B1349&lt;=Boshqaruv!$C$10),IF(COUNTIFS($C$4:$C1348,$C1349,$H$4:$H1348,"Ha",$B$4:$B1348,"&gt;="&amp;Boshqaruv!$C$9,$B$4:$B1348,"&lt;="&amp;Boshqaruv!$C$10)=0,1,0),0)</f>
        <v>0</v>
      </c>
    </row>
    <row r="1350" customFormat="false" ht="15" hidden="false" customHeight="false" outlineLevel="0" collapsed="false">
      <c r="A1350" s="8" t="n">
        <v>1346</v>
      </c>
      <c r="B1350" s="13"/>
      <c r="C1350" s="25"/>
      <c r="D1350" s="26" t="str">
        <f aca="false">IF($C1350="","",IFERROR(IF(INDEX(Bolalar!$B$5:$B$1804,MATCH($C1350,Bolalar!$I$5:$I$1804,0))="","",INDEX(Bolalar!$B$5:$B$1804,MATCH($C1350,Bolalar!$I$5:$I$1804,0))),""))</f>
        <v/>
      </c>
      <c r="E1350" s="15" t="str">
        <f aca="false">IF($C1350="","",IFERROR(IF(INDEX(Bolalar!$C$5:$C$1804,MATCH($C1350,Bolalar!$I$5:$I$1804,0))="","",INDEX(Bolalar!$C$5:$C$1804,MATCH($C1350,Bolalar!$I$5:$I$1804,0))),""))</f>
        <v/>
      </c>
      <c r="F1350" s="24"/>
      <c r="G1350" s="14" t="str">
        <f aca="false">IF(OR($E1350="",$B1350=""),"",INT(($B1350-$E1350)/365.25))</f>
        <v/>
      </c>
      <c r="H1350" s="14" t="str">
        <f aca="false">IF($G1350="","",IF($G1350&lt;=5,"Ha","Yo'q"))</f>
        <v/>
      </c>
      <c r="I1350" s="12"/>
      <c r="J1350" s="12"/>
      <c r="K1350" s="28" t="n">
        <f aca="false">IF(AND($C1350&lt;&gt;"",$H1350="Ha",$B1350&gt;=Boshqaruv!$C$9,$B1350&lt;=Boshqaruv!$C$10),IF(COUNTIFS($C$4:$C1349,$C1350,$H$4:$H1349,"Ha",$B$4:$B1349,"&gt;="&amp;Boshqaruv!$C$9,$B$4:$B1349,"&lt;="&amp;Boshqaruv!$C$10)=0,1,0),0)</f>
        <v>0</v>
      </c>
    </row>
    <row r="1351" customFormat="false" ht="15" hidden="false" customHeight="false" outlineLevel="0" collapsed="false">
      <c r="A1351" s="8" t="n">
        <v>1347</v>
      </c>
      <c r="B1351" s="13"/>
      <c r="C1351" s="25"/>
      <c r="D1351" s="26" t="str">
        <f aca="false">IF($C1351="","",IFERROR(IF(INDEX(Bolalar!$B$5:$B$1804,MATCH($C1351,Bolalar!$I$5:$I$1804,0))="","",INDEX(Bolalar!$B$5:$B$1804,MATCH($C1351,Bolalar!$I$5:$I$1804,0))),""))</f>
        <v/>
      </c>
      <c r="E1351" s="15" t="str">
        <f aca="false">IF($C1351="","",IFERROR(IF(INDEX(Bolalar!$C$5:$C$1804,MATCH($C1351,Bolalar!$I$5:$I$1804,0))="","",INDEX(Bolalar!$C$5:$C$1804,MATCH($C1351,Bolalar!$I$5:$I$1804,0))),""))</f>
        <v/>
      </c>
      <c r="F1351" s="24"/>
      <c r="G1351" s="14" t="str">
        <f aca="false">IF(OR($E1351="",$B1351=""),"",INT(($B1351-$E1351)/365.25))</f>
        <v/>
      </c>
      <c r="H1351" s="14" t="str">
        <f aca="false">IF($G1351="","",IF($G1351&lt;=5,"Ha","Yo'q"))</f>
        <v/>
      </c>
      <c r="I1351" s="12"/>
      <c r="J1351" s="12"/>
      <c r="K1351" s="28" t="n">
        <f aca="false">IF(AND($C1351&lt;&gt;"",$H1351="Ha",$B1351&gt;=Boshqaruv!$C$9,$B1351&lt;=Boshqaruv!$C$10),IF(COUNTIFS($C$4:$C1350,$C1351,$H$4:$H1350,"Ha",$B$4:$B1350,"&gt;="&amp;Boshqaruv!$C$9,$B$4:$B1350,"&lt;="&amp;Boshqaruv!$C$10)=0,1,0),0)</f>
        <v>0</v>
      </c>
    </row>
    <row r="1352" customFormat="false" ht="15" hidden="false" customHeight="false" outlineLevel="0" collapsed="false">
      <c r="A1352" s="8" t="n">
        <v>1348</v>
      </c>
      <c r="B1352" s="13"/>
      <c r="C1352" s="25"/>
      <c r="D1352" s="26" t="str">
        <f aca="false">IF($C1352="","",IFERROR(IF(INDEX(Bolalar!$B$5:$B$1804,MATCH($C1352,Bolalar!$I$5:$I$1804,0))="","",INDEX(Bolalar!$B$5:$B$1804,MATCH($C1352,Bolalar!$I$5:$I$1804,0))),""))</f>
        <v/>
      </c>
      <c r="E1352" s="15" t="str">
        <f aca="false">IF($C1352="","",IFERROR(IF(INDEX(Bolalar!$C$5:$C$1804,MATCH($C1352,Bolalar!$I$5:$I$1804,0))="","",INDEX(Bolalar!$C$5:$C$1804,MATCH($C1352,Bolalar!$I$5:$I$1804,0))),""))</f>
        <v/>
      </c>
      <c r="F1352" s="24"/>
      <c r="G1352" s="14" t="str">
        <f aca="false">IF(OR($E1352="",$B1352=""),"",INT(($B1352-$E1352)/365.25))</f>
        <v/>
      </c>
      <c r="H1352" s="14" t="str">
        <f aca="false">IF($G1352="","",IF($G1352&lt;=5,"Ha","Yo'q"))</f>
        <v/>
      </c>
      <c r="I1352" s="12"/>
      <c r="J1352" s="12"/>
      <c r="K1352" s="28" t="n">
        <f aca="false">IF(AND($C1352&lt;&gt;"",$H1352="Ha",$B1352&gt;=Boshqaruv!$C$9,$B1352&lt;=Boshqaruv!$C$10),IF(COUNTIFS($C$4:$C1351,$C1352,$H$4:$H1351,"Ha",$B$4:$B1351,"&gt;="&amp;Boshqaruv!$C$9,$B$4:$B1351,"&lt;="&amp;Boshqaruv!$C$10)=0,1,0),0)</f>
        <v>0</v>
      </c>
    </row>
    <row r="1353" customFormat="false" ht="15" hidden="false" customHeight="false" outlineLevel="0" collapsed="false">
      <c r="A1353" s="8" t="n">
        <v>1349</v>
      </c>
      <c r="B1353" s="13"/>
      <c r="C1353" s="25"/>
      <c r="D1353" s="26" t="str">
        <f aca="false">IF($C1353="","",IFERROR(IF(INDEX(Bolalar!$B$5:$B$1804,MATCH($C1353,Bolalar!$I$5:$I$1804,0))="","",INDEX(Bolalar!$B$5:$B$1804,MATCH($C1353,Bolalar!$I$5:$I$1804,0))),""))</f>
        <v/>
      </c>
      <c r="E1353" s="15" t="str">
        <f aca="false">IF($C1353="","",IFERROR(IF(INDEX(Bolalar!$C$5:$C$1804,MATCH($C1353,Bolalar!$I$5:$I$1804,0))="","",INDEX(Bolalar!$C$5:$C$1804,MATCH($C1353,Bolalar!$I$5:$I$1804,0))),""))</f>
        <v/>
      </c>
      <c r="F1353" s="24"/>
      <c r="G1353" s="14" t="str">
        <f aca="false">IF(OR($E1353="",$B1353=""),"",INT(($B1353-$E1353)/365.25))</f>
        <v/>
      </c>
      <c r="H1353" s="14" t="str">
        <f aca="false">IF($G1353="","",IF($G1353&lt;=5,"Ha","Yo'q"))</f>
        <v/>
      </c>
      <c r="I1353" s="12"/>
      <c r="J1353" s="12"/>
      <c r="K1353" s="28" t="n">
        <f aca="false">IF(AND($C1353&lt;&gt;"",$H1353="Ha",$B1353&gt;=Boshqaruv!$C$9,$B1353&lt;=Boshqaruv!$C$10),IF(COUNTIFS($C$4:$C1352,$C1353,$H$4:$H1352,"Ha",$B$4:$B1352,"&gt;="&amp;Boshqaruv!$C$9,$B$4:$B1352,"&lt;="&amp;Boshqaruv!$C$10)=0,1,0),0)</f>
        <v>0</v>
      </c>
    </row>
    <row r="1354" customFormat="false" ht="15" hidden="false" customHeight="false" outlineLevel="0" collapsed="false">
      <c r="A1354" s="8" t="n">
        <v>1350</v>
      </c>
      <c r="B1354" s="13"/>
      <c r="C1354" s="25"/>
      <c r="D1354" s="26" t="str">
        <f aca="false">IF($C1354="","",IFERROR(IF(INDEX(Bolalar!$B$5:$B$1804,MATCH($C1354,Bolalar!$I$5:$I$1804,0))="","",INDEX(Bolalar!$B$5:$B$1804,MATCH($C1354,Bolalar!$I$5:$I$1804,0))),""))</f>
        <v/>
      </c>
      <c r="E1354" s="15" t="str">
        <f aca="false">IF($C1354="","",IFERROR(IF(INDEX(Bolalar!$C$5:$C$1804,MATCH($C1354,Bolalar!$I$5:$I$1804,0))="","",INDEX(Bolalar!$C$5:$C$1804,MATCH($C1354,Bolalar!$I$5:$I$1804,0))),""))</f>
        <v/>
      </c>
      <c r="F1354" s="24"/>
      <c r="G1354" s="14" t="str">
        <f aca="false">IF(OR($E1354="",$B1354=""),"",INT(($B1354-$E1354)/365.25))</f>
        <v/>
      </c>
      <c r="H1354" s="14" t="str">
        <f aca="false">IF($G1354="","",IF($G1354&lt;=5,"Ha","Yo'q"))</f>
        <v/>
      </c>
      <c r="I1354" s="12"/>
      <c r="J1354" s="12"/>
      <c r="K1354" s="28" t="n">
        <f aca="false">IF(AND($C1354&lt;&gt;"",$H1354="Ha",$B1354&gt;=Boshqaruv!$C$9,$B1354&lt;=Boshqaruv!$C$10),IF(COUNTIFS($C$4:$C1353,$C1354,$H$4:$H1353,"Ha",$B$4:$B1353,"&gt;="&amp;Boshqaruv!$C$9,$B$4:$B1353,"&lt;="&amp;Boshqaruv!$C$10)=0,1,0),0)</f>
        <v>0</v>
      </c>
    </row>
    <row r="1355" customFormat="false" ht="15" hidden="false" customHeight="false" outlineLevel="0" collapsed="false">
      <c r="A1355" s="8" t="n">
        <v>1351</v>
      </c>
      <c r="B1355" s="13"/>
      <c r="C1355" s="25"/>
      <c r="D1355" s="26" t="str">
        <f aca="false">IF($C1355="","",IFERROR(IF(INDEX(Bolalar!$B$5:$B$1804,MATCH($C1355,Bolalar!$I$5:$I$1804,0))="","",INDEX(Bolalar!$B$5:$B$1804,MATCH($C1355,Bolalar!$I$5:$I$1804,0))),""))</f>
        <v/>
      </c>
      <c r="E1355" s="15" t="str">
        <f aca="false">IF($C1355="","",IFERROR(IF(INDEX(Bolalar!$C$5:$C$1804,MATCH($C1355,Bolalar!$I$5:$I$1804,0))="","",INDEX(Bolalar!$C$5:$C$1804,MATCH($C1355,Bolalar!$I$5:$I$1804,0))),""))</f>
        <v/>
      </c>
      <c r="F1355" s="24"/>
      <c r="G1355" s="14" t="str">
        <f aca="false">IF(OR($E1355="",$B1355=""),"",INT(($B1355-$E1355)/365.25))</f>
        <v/>
      </c>
      <c r="H1355" s="14" t="str">
        <f aca="false">IF($G1355="","",IF($G1355&lt;=5,"Ha","Yo'q"))</f>
        <v/>
      </c>
      <c r="I1355" s="12"/>
      <c r="J1355" s="12"/>
      <c r="K1355" s="28" t="n">
        <f aca="false">IF(AND($C1355&lt;&gt;"",$H1355="Ha",$B1355&gt;=Boshqaruv!$C$9,$B1355&lt;=Boshqaruv!$C$10),IF(COUNTIFS($C$4:$C1354,$C1355,$H$4:$H1354,"Ha",$B$4:$B1354,"&gt;="&amp;Boshqaruv!$C$9,$B$4:$B1354,"&lt;="&amp;Boshqaruv!$C$10)=0,1,0),0)</f>
        <v>0</v>
      </c>
    </row>
    <row r="1356" customFormat="false" ht="15" hidden="false" customHeight="false" outlineLevel="0" collapsed="false">
      <c r="A1356" s="8" t="n">
        <v>1352</v>
      </c>
      <c r="B1356" s="13"/>
      <c r="C1356" s="25"/>
      <c r="D1356" s="26" t="str">
        <f aca="false">IF($C1356="","",IFERROR(IF(INDEX(Bolalar!$B$5:$B$1804,MATCH($C1356,Bolalar!$I$5:$I$1804,0))="","",INDEX(Bolalar!$B$5:$B$1804,MATCH($C1356,Bolalar!$I$5:$I$1804,0))),""))</f>
        <v/>
      </c>
      <c r="E1356" s="15" t="str">
        <f aca="false">IF($C1356="","",IFERROR(IF(INDEX(Bolalar!$C$5:$C$1804,MATCH($C1356,Bolalar!$I$5:$I$1804,0))="","",INDEX(Bolalar!$C$5:$C$1804,MATCH($C1356,Bolalar!$I$5:$I$1804,0))),""))</f>
        <v/>
      </c>
      <c r="F1356" s="24"/>
      <c r="G1356" s="14" t="str">
        <f aca="false">IF(OR($E1356="",$B1356=""),"",INT(($B1356-$E1356)/365.25))</f>
        <v/>
      </c>
      <c r="H1356" s="14" t="str">
        <f aca="false">IF($G1356="","",IF($G1356&lt;=5,"Ha","Yo'q"))</f>
        <v/>
      </c>
      <c r="I1356" s="12"/>
      <c r="J1356" s="12"/>
      <c r="K1356" s="28" t="n">
        <f aca="false">IF(AND($C1356&lt;&gt;"",$H1356="Ha",$B1356&gt;=Boshqaruv!$C$9,$B1356&lt;=Boshqaruv!$C$10),IF(COUNTIFS($C$4:$C1355,$C1356,$H$4:$H1355,"Ha",$B$4:$B1355,"&gt;="&amp;Boshqaruv!$C$9,$B$4:$B1355,"&lt;="&amp;Boshqaruv!$C$10)=0,1,0),0)</f>
        <v>0</v>
      </c>
    </row>
    <row r="1357" customFormat="false" ht="15" hidden="false" customHeight="false" outlineLevel="0" collapsed="false">
      <c r="A1357" s="8" t="n">
        <v>1353</v>
      </c>
      <c r="B1357" s="13"/>
      <c r="C1357" s="25"/>
      <c r="D1357" s="26" t="str">
        <f aca="false">IF($C1357="","",IFERROR(IF(INDEX(Bolalar!$B$5:$B$1804,MATCH($C1357,Bolalar!$I$5:$I$1804,0))="","",INDEX(Bolalar!$B$5:$B$1804,MATCH($C1357,Bolalar!$I$5:$I$1804,0))),""))</f>
        <v/>
      </c>
      <c r="E1357" s="15" t="str">
        <f aca="false">IF($C1357="","",IFERROR(IF(INDEX(Bolalar!$C$5:$C$1804,MATCH($C1357,Bolalar!$I$5:$I$1804,0))="","",INDEX(Bolalar!$C$5:$C$1804,MATCH($C1357,Bolalar!$I$5:$I$1804,0))),""))</f>
        <v/>
      </c>
      <c r="F1357" s="24"/>
      <c r="G1357" s="14" t="str">
        <f aca="false">IF(OR($E1357="",$B1357=""),"",INT(($B1357-$E1357)/365.25))</f>
        <v/>
      </c>
      <c r="H1357" s="14" t="str">
        <f aca="false">IF($G1357="","",IF($G1357&lt;=5,"Ha","Yo'q"))</f>
        <v/>
      </c>
      <c r="I1357" s="12"/>
      <c r="J1357" s="12"/>
      <c r="K1357" s="28" t="n">
        <f aca="false">IF(AND($C1357&lt;&gt;"",$H1357="Ha",$B1357&gt;=Boshqaruv!$C$9,$B1357&lt;=Boshqaruv!$C$10),IF(COUNTIFS($C$4:$C1356,$C1357,$H$4:$H1356,"Ha",$B$4:$B1356,"&gt;="&amp;Boshqaruv!$C$9,$B$4:$B1356,"&lt;="&amp;Boshqaruv!$C$10)=0,1,0),0)</f>
        <v>0</v>
      </c>
    </row>
    <row r="1358" customFormat="false" ht="15" hidden="false" customHeight="false" outlineLevel="0" collapsed="false">
      <c r="A1358" s="8" t="n">
        <v>1354</v>
      </c>
      <c r="B1358" s="13"/>
      <c r="C1358" s="25"/>
      <c r="D1358" s="26" t="str">
        <f aca="false">IF($C1358="","",IFERROR(IF(INDEX(Bolalar!$B$5:$B$1804,MATCH($C1358,Bolalar!$I$5:$I$1804,0))="","",INDEX(Bolalar!$B$5:$B$1804,MATCH($C1358,Bolalar!$I$5:$I$1804,0))),""))</f>
        <v/>
      </c>
      <c r="E1358" s="15" t="str">
        <f aca="false">IF($C1358="","",IFERROR(IF(INDEX(Bolalar!$C$5:$C$1804,MATCH($C1358,Bolalar!$I$5:$I$1804,0))="","",INDEX(Bolalar!$C$5:$C$1804,MATCH($C1358,Bolalar!$I$5:$I$1804,0))),""))</f>
        <v/>
      </c>
      <c r="F1358" s="24"/>
      <c r="G1358" s="14" t="str">
        <f aca="false">IF(OR($E1358="",$B1358=""),"",INT(($B1358-$E1358)/365.25))</f>
        <v/>
      </c>
      <c r="H1358" s="14" t="str">
        <f aca="false">IF($G1358="","",IF($G1358&lt;=5,"Ha","Yo'q"))</f>
        <v/>
      </c>
      <c r="I1358" s="12"/>
      <c r="J1358" s="12"/>
      <c r="K1358" s="28" t="n">
        <f aca="false">IF(AND($C1358&lt;&gt;"",$H1358="Ha",$B1358&gt;=Boshqaruv!$C$9,$B1358&lt;=Boshqaruv!$C$10),IF(COUNTIFS($C$4:$C1357,$C1358,$H$4:$H1357,"Ha",$B$4:$B1357,"&gt;="&amp;Boshqaruv!$C$9,$B$4:$B1357,"&lt;="&amp;Boshqaruv!$C$10)=0,1,0),0)</f>
        <v>0</v>
      </c>
    </row>
    <row r="1359" customFormat="false" ht="15" hidden="false" customHeight="false" outlineLevel="0" collapsed="false">
      <c r="A1359" s="8" t="n">
        <v>1355</v>
      </c>
      <c r="B1359" s="13"/>
      <c r="C1359" s="25"/>
      <c r="D1359" s="26" t="str">
        <f aca="false">IF($C1359="","",IFERROR(IF(INDEX(Bolalar!$B$5:$B$1804,MATCH($C1359,Bolalar!$I$5:$I$1804,0))="","",INDEX(Bolalar!$B$5:$B$1804,MATCH($C1359,Bolalar!$I$5:$I$1804,0))),""))</f>
        <v/>
      </c>
      <c r="E1359" s="15" t="str">
        <f aca="false">IF($C1359="","",IFERROR(IF(INDEX(Bolalar!$C$5:$C$1804,MATCH($C1359,Bolalar!$I$5:$I$1804,0))="","",INDEX(Bolalar!$C$5:$C$1804,MATCH($C1359,Bolalar!$I$5:$I$1804,0))),""))</f>
        <v/>
      </c>
      <c r="F1359" s="24"/>
      <c r="G1359" s="14" t="str">
        <f aca="false">IF(OR($E1359="",$B1359=""),"",INT(($B1359-$E1359)/365.25))</f>
        <v/>
      </c>
      <c r="H1359" s="14" t="str">
        <f aca="false">IF($G1359="","",IF($G1359&lt;=5,"Ha","Yo'q"))</f>
        <v/>
      </c>
      <c r="I1359" s="12"/>
      <c r="J1359" s="12"/>
      <c r="K1359" s="28" t="n">
        <f aca="false">IF(AND($C1359&lt;&gt;"",$H1359="Ha",$B1359&gt;=Boshqaruv!$C$9,$B1359&lt;=Boshqaruv!$C$10),IF(COUNTIFS($C$4:$C1358,$C1359,$H$4:$H1358,"Ha",$B$4:$B1358,"&gt;="&amp;Boshqaruv!$C$9,$B$4:$B1358,"&lt;="&amp;Boshqaruv!$C$10)=0,1,0),0)</f>
        <v>0</v>
      </c>
    </row>
    <row r="1360" customFormat="false" ht="15" hidden="false" customHeight="false" outlineLevel="0" collapsed="false">
      <c r="A1360" s="8" t="n">
        <v>1356</v>
      </c>
      <c r="B1360" s="13"/>
      <c r="C1360" s="25"/>
      <c r="D1360" s="26" t="str">
        <f aca="false">IF($C1360="","",IFERROR(IF(INDEX(Bolalar!$B$5:$B$1804,MATCH($C1360,Bolalar!$I$5:$I$1804,0))="","",INDEX(Bolalar!$B$5:$B$1804,MATCH($C1360,Bolalar!$I$5:$I$1804,0))),""))</f>
        <v/>
      </c>
      <c r="E1360" s="15" t="str">
        <f aca="false">IF($C1360="","",IFERROR(IF(INDEX(Bolalar!$C$5:$C$1804,MATCH($C1360,Bolalar!$I$5:$I$1804,0))="","",INDEX(Bolalar!$C$5:$C$1804,MATCH($C1360,Bolalar!$I$5:$I$1804,0))),""))</f>
        <v/>
      </c>
      <c r="F1360" s="24"/>
      <c r="G1360" s="14" t="str">
        <f aca="false">IF(OR($E1360="",$B1360=""),"",INT(($B1360-$E1360)/365.25))</f>
        <v/>
      </c>
      <c r="H1360" s="14" t="str">
        <f aca="false">IF($G1360="","",IF($G1360&lt;=5,"Ha","Yo'q"))</f>
        <v/>
      </c>
      <c r="I1360" s="12"/>
      <c r="J1360" s="12"/>
      <c r="K1360" s="28" t="n">
        <f aca="false">IF(AND($C1360&lt;&gt;"",$H1360="Ha",$B1360&gt;=Boshqaruv!$C$9,$B1360&lt;=Boshqaruv!$C$10),IF(COUNTIFS($C$4:$C1359,$C1360,$H$4:$H1359,"Ha",$B$4:$B1359,"&gt;="&amp;Boshqaruv!$C$9,$B$4:$B1359,"&lt;="&amp;Boshqaruv!$C$10)=0,1,0),0)</f>
        <v>0</v>
      </c>
    </row>
    <row r="1361" customFormat="false" ht="15" hidden="false" customHeight="false" outlineLevel="0" collapsed="false">
      <c r="A1361" s="8" t="n">
        <v>1357</v>
      </c>
      <c r="B1361" s="13"/>
      <c r="C1361" s="25"/>
      <c r="D1361" s="26" t="str">
        <f aca="false">IF($C1361="","",IFERROR(IF(INDEX(Bolalar!$B$5:$B$1804,MATCH($C1361,Bolalar!$I$5:$I$1804,0))="","",INDEX(Bolalar!$B$5:$B$1804,MATCH($C1361,Bolalar!$I$5:$I$1804,0))),""))</f>
        <v/>
      </c>
      <c r="E1361" s="15" t="str">
        <f aca="false">IF($C1361="","",IFERROR(IF(INDEX(Bolalar!$C$5:$C$1804,MATCH($C1361,Bolalar!$I$5:$I$1804,0))="","",INDEX(Bolalar!$C$5:$C$1804,MATCH($C1361,Bolalar!$I$5:$I$1804,0))),""))</f>
        <v/>
      </c>
      <c r="F1361" s="24"/>
      <c r="G1361" s="14" t="str">
        <f aca="false">IF(OR($E1361="",$B1361=""),"",INT(($B1361-$E1361)/365.25))</f>
        <v/>
      </c>
      <c r="H1361" s="14" t="str">
        <f aca="false">IF($G1361="","",IF($G1361&lt;=5,"Ha","Yo'q"))</f>
        <v/>
      </c>
      <c r="I1361" s="12"/>
      <c r="J1361" s="12"/>
      <c r="K1361" s="28" t="n">
        <f aca="false">IF(AND($C1361&lt;&gt;"",$H1361="Ha",$B1361&gt;=Boshqaruv!$C$9,$B1361&lt;=Boshqaruv!$C$10),IF(COUNTIFS($C$4:$C1360,$C1361,$H$4:$H1360,"Ha",$B$4:$B1360,"&gt;="&amp;Boshqaruv!$C$9,$B$4:$B1360,"&lt;="&amp;Boshqaruv!$C$10)=0,1,0),0)</f>
        <v>0</v>
      </c>
    </row>
    <row r="1362" customFormat="false" ht="15" hidden="false" customHeight="false" outlineLevel="0" collapsed="false">
      <c r="A1362" s="8" t="n">
        <v>1358</v>
      </c>
      <c r="B1362" s="13"/>
      <c r="C1362" s="25"/>
      <c r="D1362" s="26" t="str">
        <f aca="false">IF($C1362="","",IFERROR(IF(INDEX(Bolalar!$B$5:$B$1804,MATCH($C1362,Bolalar!$I$5:$I$1804,0))="","",INDEX(Bolalar!$B$5:$B$1804,MATCH($C1362,Bolalar!$I$5:$I$1804,0))),""))</f>
        <v/>
      </c>
      <c r="E1362" s="15" t="str">
        <f aca="false">IF($C1362="","",IFERROR(IF(INDEX(Bolalar!$C$5:$C$1804,MATCH($C1362,Bolalar!$I$5:$I$1804,0))="","",INDEX(Bolalar!$C$5:$C$1804,MATCH($C1362,Bolalar!$I$5:$I$1804,0))),""))</f>
        <v/>
      </c>
      <c r="F1362" s="24"/>
      <c r="G1362" s="14" t="str">
        <f aca="false">IF(OR($E1362="",$B1362=""),"",INT(($B1362-$E1362)/365.25))</f>
        <v/>
      </c>
      <c r="H1362" s="14" t="str">
        <f aca="false">IF($G1362="","",IF($G1362&lt;=5,"Ha","Yo'q"))</f>
        <v/>
      </c>
      <c r="I1362" s="12"/>
      <c r="J1362" s="12"/>
      <c r="K1362" s="28" t="n">
        <f aca="false">IF(AND($C1362&lt;&gt;"",$H1362="Ha",$B1362&gt;=Boshqaruv!$C$9,$B1362&lt;=Boshqaruv!$C$10),IF(COUNTIFS($C$4:$C1361,$C1362,$H$4:$H1361,"Ha",$B$4:$B1361,"&gt;="&amp;Boshqaruv!$C$9,$B$4:$B1361,"&lt;="&amp;Boshqaruv!$C$10)=0,1,0),0)</f>
        <v>0</v>
      </c>
    </row>
    <row r="1363" customFormat="false" ht="15" hidden="false" customHeight="false" outlineLevel="0" collapsed="false">
      <c r="A1363" s="8" t="n">
        <v>1359</v>
      </c>
      <c r="B1363" s="13"/>
      <c r="C1363" s="25"/>
      <c r="D1363" s="26" t="str">
        <f aca="false">IF($C1363="","",IFERROR(IF(INDEX(Bolalar!$B$5:$B$1804,MATCH($C1363,Bolalar!$I$5:$I$1804,0))="","",INDEX(Bolalar!$B$5:$B$1804,MATCH($C1363,Bolalar!$I$5:$I$1804,0))),""))</f>
        <v/>
      </c>
      <c r="E1363" s="15" t="str">
        <f aca="false">IF($C1363="","",IFERROR(IF(INDEX(Bolalar!$C$5:$C$1804,MATCH($C1363,Bolalar!$I$5:$I$1804,0))="","",INDEX(Bolalar!$C$5:$C$1804,MATCH($C1363,Bolalar!$I$5:$I$1804,0))),""))</f>
        <v/>
      </c>
      <c r="F1363" s="24"/>
      <c r="G1363" s="14" t="str">
        <f aca="false">IF(OR($E1363="",$B1363=""),"",INT(($B1363-$E1363)/365.25))</f>
        <v/>
      </c>
      <c r="H1363" s="14" t="str">
        <f aca="false">IF($G1363="","",IF($G1363&lt;=5,"Ha","Yo'q"))</f>
        <v/>
      </c>
      <c r="I1363" s="12"/>
      <c r="J1363" s="12"/>
      <c r="K1363" s="28" t="n">
        <f aca="false">IF(AND($C1363&lt;&gt;"",$H1363="Ha",$B1363&gt;=Boshqaruv!$C$9,$B1363&lt;=Boshqaruv!$C$10),IF(COUNTIFS($C$4:$C1362,$C1363,$H$4:$H1362,"Ha",$B$4:$B1362,"&gt;="&amp;Boshqaruv!$C$9,$B$4:$B1362,"&lt;="&amp;Boshqaruv!$C$10)=0,1,0),0)</f>
        <v>0</v>
      </c>
    </row>
    <row r="1364" customFormat="false" ht="15" hidden="false" customHeight="false" outlineLevel="0" collapsed="false">
      <c r="A1364" s="8" t="n">
        <v>1360</v>
      </c>
      <c r="B1364" s="13"/>
      <c r="C1364" s="25"/>
      <c r="D1364" s="26" t="str">
        <f aca="false">IF($C1364="","",IFERROR(IF(INDEX(Bolalar!$B$5:$B$1804,MATCH($C1364,Bolalar!$I$5:$I$1804,0))="","",INDEX(Bolalar!$B$5:$B$1804,MATCH($C1364,Bolalar!$I$5:$I$1804,0))),""))</f>
        <v/>
      </c>
      <c r="E1364" s="15" t="str">
        <f aca="false">IF($C1364="","",IFERROR(IF(INDEX(Bolalar!$C$5:$C$1804,MATCH($C1364,Bolalar!$I$5:$I$1804,0))="","",INDEX(Bolalar!$C$5:$C$1804,MATCH($C1364,Bolalar!$I$5:$I$1804,0))),""))</f>
        <v/>
      </c>
      <c r="F1364" s="24"/>
      <c r="G1364" s="14" t="str">
        <f aca="false">IF(OR($E1364="",$B1364=""),"",INT(($B1364-$E1364)/365.25))</f>
        <v/>
      </c>
      <c r="H1364" s="14" t="str">
        <f aca="false">IF($G1364="","",IF($G1364&lt;=5,"Ha","Yo'q"))</f>
        <v/>
      </c>
      <c r="I1364" s="12"/>
      <c r="J1364" s="12"/>
      <c r="K1364" s="28" t="n">
        <f aca="false">IF(AND($C1364&lt;&gt;"",$H1364="Ha",$B1364&gt;=Boshqaruv!$C$9,$B1364&lt;=Boshqaruv!$C$10),IF(COUNTIFS($C$4:$C1363,$C1364,$H$4:$H1363,"Ha",$B$4:$B1363,"&gt;="&amp;Boshqaruv!$C$9,$B$4:$B1363,"&lt;="&amp;Boshqaruv!$C$10)=0,1,0),0)</f>
        <v>0</v>
      </c>
    </row>
    <row r="1365" customFormat="false" ht="15" hidden="false" customHeight="false" outlineLevel="0" collapsed="false">
      <c r="A1365" s="8" t="n">
        <v>1361</v>
      </c>
      <c r="B1365" s="13"/>
      <c r="C1365" s="25"/>
      <c r="D1365" s="26" t="str">
        <f aca="false">IF($C1365="","",IFERROR(IF(INDEX(Bolalar!$B$5:$B$1804,MATCH($C1365,Bolalar!$I$5:$I$1804,0))="","",INDEX(Bolalar!$B$5:$B$1804,MATCH($C1365,Bolalar!$I$5:$I$1804,0))),""))</f>
        <v/>
      </c>
      <c r="E1365" s="15" t="str">
        <f aca="false">IF($C1365="","",IFERROR(IF(INDEX(Bolalar!$C$5:$C$1804,MATCH($C1365,Bolalar!$I$5:$I$1804,0))="","",INDEX(Bolalar!$C$5:$C$1804,MATCH($C1365,Bolalar!$I$5:$I$1804,0))),""))</f>
        <v/>
      </c>
      <c r="F1365" s="24"/>
      <c r="G1365" s="14" t="str">
        <f aca="false">IF(OR($E1365="",$B1365=""),"",INT(($B1365-$E1365)/365.25))</f>
        <v/>
      </c>
      <c r="H1365" s="14" t="str">
        <f aca="false">IF($G1365="","",IF($G1365&lt;=5,"Ha","Yo'q"))</f>
        <v/>
      </c>
      <c r="I1365" s="12"/>
      <c r="J1365" s="12"/>
      <c r="K1365" s="28" t="n">
        <f aca="false">IF(AND($C1365&lt;&gt;"",$H1365="Ha",$B1365&gt;=Boshqaruv!$C$9,$B1365&lt;=Boshqaruv!$C$10),IF(COUNTIFS($C$4:$C1364,$C1365,$H$4:$H1364,"Ha",$B$4:$B1364,"&gt;="&amp;Boshqaruv!$C$9,$B$4:$B1364,"&lt;="&amp;Boshqaruv!$C$10)=0,1,0),0)</f>
        <v>0</v>
      </c>
    </row>
    <row r="1366" customFormat="false" ht="15" hidden="false" customHeight="false" outlineLevel="0" collapsed="false">
      <c r="A1366" s="8" t="n">
        <v>1362</v>
      </c>
      <c r="B1366" s="13"/>
      <c r="C1366" s="25"/>
      <c r="D1366" s="26" t="str">
        <f aca="false">IF($C1366="","",IFERROR(IF(INDEX(Bolalar!$B$5:$B$1804,MATCH($C1366,Bolalar!$I$5:$I$1804,0))="","",INDEX(Bolalar!$B$5:$B$1804,MATCH($C1366,Bolalar!$I$5:$I$1804,0))),""))</f>
        <v/>
      </c>
      <c r="E1366" s="15" t="str">
        <f aca="false">IF($C1366="","",IFERROR(IF(INDEX(Bolalar!$C$5:$C$1804,MATCH($C1366,Bolalar!$I$5:$I$1804,0))="","",INDEX(Bolalar!$C$5:$C$1804,MATCH($C1366,Bolalar!$I$5:$I$1804,0))),""))</f>
        <v/>
      </c>
      <c r="F1366" s="24"/>
      <c r="G1366" s="14" t="str">
        <f aca="false">IF(OR($E1366="",$B1366=""),"",INT(($B1366-$E1366)/365.25))</f>
        <v/>
      </c>
      <c r="H1366" s="14" t="str">
        <f aca="false">IF($G1366="","",IF($G1366&lt;=5,"Ha","Yo'q"))</f>
        <v/>
      </c>
      <c r="I1366" s="12"/>
      <c r="J1366" s="12"/>
      <c r="K1366" s="28" t="n">
        <f aca="false">IF(AND($C1366&lt;&gt;"",$H1366="Ha",$B1366&gt;=Boshqaruv!$C$9,$B1366&lt;=Boshqaruv!$C$10),IF(COUNTIFS($C$4:$C1365,$C1366,$H$4:$H1365,"Ha",$B$4:$B1365,"&gt;="&amp;Boshqaruv!$C$9,$B$4:$B1365,"&lt;="&amp;Boshqaruv!$C$10)=0,1,0),0)</f>
        <v>0</v>
      </c>
    </row>
    <row r="1367" customFormat="false" ht="15" hidden="false" customHeight="false" outlineLevel="0" collapsed="false">
      <c r="A1367" s="8" t="n">
        <v>1363</v>
      </c>
      <c r="B1367" s="13"/>
      <c r="C1367" s="25"/>
      <c r="D1367" s="26" t="str">
        <f aca="false">IF($C1367="","",IFERROR(IF(INDEX(Bolalar!$B$5:$B$1804,MATCH($C1367,Bolalar!$I$5:$I$1804,0))="","",INDEX(Bolalar!$B$5:$B$1804,MATCH($C1367,Bolalar!$I$5:$I$1804,0))),""))</f>
        <v/>
      </c>
      <c r="E1367" s="15" t="str">
        <f aca="false">IF($C1367="","",IFERROR(IF(INDEX(Bolalar!$C$5:$C$1804,MATCH($C1367,Bolalar!$I$5:$I$1804,0))="","",INDEX(Bolalar!$C$5:$C$1804,MATCH($C1367,Bolalar!$I$5:$I$1804,0))),""))</f>
        <v/>
      </c>
      <c r="F1367" s="24"/>
      <c r="G1367" s="14" t="str">
        <f aca="false">IF(OR($E1367="",$B1367=""),"",INT(($B1367-$E1367)/365.25))</f>
        <v/>
      </c>
      <c r="H1367" s="14" t="str">
        <f aca="false">IF($G1367="","",IF($G1367&lt;=5,"Ha","Yo'q"))</f>
        <v/>
      </c>
      <c r="I1367" s="12"/>
      <c r="J1367" s="12"/>
      <c r="K1367" s="28" t="n">
        <f aca="false">IF(AND($C1367&lt;&gt;"",$H1367="Ha",$B1367&gt;=Boshqaruv!$C$9,$B1367&lt;=Boshqaruv!$C$10),IF(COUNTIFS($C$4:$C1366,$C1367,$H$4:$H1366,"Ha",$B$4:$B1366,"&gt;="&amp;Boshqaruv!$C$9,$B$4:$B1366,"&lt;="&amp;Boshqaruv!$C$10)=0,1,0),0)</f>
        <v>0</v>
      </c>
    </row>
    <row r="1368" customFormat="false" ht="15" hidden="false" customHeight="false" outlineLevel="0" collapsed="false">
      <c r="A1368" s="8" t="n">
        <v>1364</v>
      </c>
      <c r="B1368" s="13"/>
      <c r="C1368" s="25"/>
      <c r="D1368" s="26" t="str">
        <f aca="false">IF($C1368="","",IFERROR(IF(INDEX(Bolalar!$B$5:$B$1804,MATCH($C1368,Bolalar!$I$5:$I$1804,0))="","",INDEX(Bolalar!$B$5:$B$1804,MATCH($C1368,Bolalar!$I$5:$I$1804,0))),""))</f>
        <v/>
      </c>
      <c r="E1368" s="15" t="str">
        <f aca="false">IF($C1368="","",IFERROR(IF(INDEX(Bolalar!$C$5:$C$1804,MATCH($C1368,Bolalar!$I$5:$I$1804,0))="","",INDEX(Bolalar!$C$5:$C$1804,MATCH($C1368,Bolalar!$I$5:$I$1804,0))),""))</f>
        <v/>
      </c>
      <c r="F1368" s="24"/>
      <c r="G1368" s="14" t="str">
        <f aca="false">IF(OR($E1368="",$B1368=""),"",INT(($B1368-$E1368)/365.25))</f>
        <v/>
      </c>
      <c r="H1368" s="14" t="str">
        <f aca="false">IF($G1368="","",IF($G1368&lt;=5,"Ha","Yo'q"))</f>
        <v/>
      </c>
      <c r="I1368" s="12"/>
      <c r="J1368" s="12"/>
      <c r="K1368" s="28" t="n">
        <f aca="false">IF(AND($C1368&lt;&gt;"",$H1368="Ha",$B1368&gt;=Boshqaruv!$C$9,$B1368&lt;=Boshqaruv!$C$10),IF(COUNTIFS($C$4:$C1367,$C1368,$H$4:$H1367,"Ha",$B$4:$B1367,"&gt;="&amp;Boshqaruv!$C$9,$B$4:$B1367,"&lt;="&amp;Boshqaruv!$C$10)=0,1,0),0)</f>
        <v>0</v>
      </c>
    </row>
    <row r="1369" customFormat="false" ht="15" hidden="false" customHeight="false" outlineLevel="0" collapsed="false">
      <c r="A1369" s="8" t="n">
        <v>1365</v>
      </c>
      <c r="B1369" s="13"/>
      <c r="C1369" s="25"/>
      <c r="D1369" s="26" t="str">
        <f aca="false">IF($C1369="","",IFERROR(IF(INDEX(Bolalar!$B$5:$B$1804,MATCH($C1369,Bolalar!$I$5:$I$1804,0))="","",INDEX(Bolalar!$B$5:$B$1804,MATCH($C1369,Bolalar!$I$5:$I$1804,0))),""))</f>
        <v/>
      </c>
      <c r="E1369" s="15" t="str">
        <f aca="false">IF($C1369="","",IFERROR(IF(INDEX(Bolalar!$C$5:$C$1804,MATCH($C1369,Bolalar!$I$5:$I$1804,0))="","",INDEX(Bolalar!$C$5:$C$1804,MATCH($C1369,Bolalar!$I$5:$I$1804,0))),""))</f>
        <v/>
      </c>
      <c r="F1369" s="24"/>
      <c r="G1369" s="14" t="str">
        <f aca="false">IF(OR($E1369="",$B1369=""),"",INT(($B1369-$E1369)/365.25))</f>
        <v/>
      </c>
      <c r="H1369" s="14" t="str">
        <f aca="false">IF($G1369="","",IF($G1369&lt;=5,"Ha","Yo'q"))</f>
        <v/>
      </c>
      <c r="I1369" s="12"/>
      <c r="J1369" s="12"/>
      <c r="K1369" s="28" t="n">
        <f aca="false">IF(AND($C1369&lt;&gt;"",$H1369="Ha",$B1369&gt;=Boshqaruv!$C$9,$B1369&lt;=Boshqaruv!$C$10),IF(COUNTIFS($C$4:$C1368,$C1369,$H$4:$H1368,"Ha",$B$4:$B1368,"&gt;="&amp;Boshqaruv!$C$9,$B$4:$B1368,"&lt;="&amp;Boshqaruv!$C$10)=0,1,0),0)</f>
        <v>0</v>
      </c>
    </row>
    <row r="1370" customFormat="false" ht="15" hidden="false" customHeight="false" outlineLevel="0" collapsed="false">
      <c r="A1370" s="8" t="n">
        <v>1366</v>
      </c>
      <c r="B1370" s="13"/>
      <c r="C1370" s="25"/>
      <c r="D1370" s="26" t="str">
        <f aca="false">IF($C1370="","",IFERROR(IF(INDEX(Bolalar!$B$5:$B$1804,MATCH($C1370,Bolalar!$I$5:$I$1804,0))="","",INDEX(Bolalar!$B$5:$B$1804,MATCH($C1370,Bolalar!$I$5:$I$1804,0))),""))</f>
        <v/>
      </c>
      <c r="E1370" s="15" t="str">
        <f aca="false">IF($C1370="","",IFERROR(IF(INDEX(Bolalar!$C$5:$C$1804,MATCH($C1370,Bolalar!$I$5:$I$1804,0))="","",INDEX(Bolalar!$C$5:$C$1804,MATCH($C1370,Bolalar!$I$5:$I$1804,0))),""))</f>
        <v/>
      </c>
      <c r="F1370" s="24"/>
      <c r="G1370" s="14" t="str">
        <f aca="false">IF(OR($E1370="",$B1370=""),"",INT(($B1370-$E1370)/365.25))</f>
        <v/>
      </c>
      <c r="H1370" s="14" t="str">
        <f aca="false">IF($G1370="","",IF($G1370&lt;=5,"Ha","Yo'q"))</f>
        <v/>
      </c>
      <c r="I1370" s="12"/>
      <c r="J1370" s="12"/>
      <c r="K1370" s="28" t="n">
        <f aca="false">IF(AND($C1370&lt;&gt;"",$H1370="Ha",$B1370&gt;=Boshqaruv!$C$9,$B1370&lt;=Boshqaruv!$C$10),IF(COUNTIFS($C$4:$C1369,$C1370,$H$4:$H1369,"Ha",$B$4:$B1369,"&gt;="&amp;Boshqaruv!$C$9,$B$4:$B1369,"&lt;="&amp;Boshqaruv!$C$10)=0,1,0),0)</f>
        <v>0</v>
      </c>
    </row>
    <row r="1371" customFormat="false" ht="15" hidden="false" customHeight="false" outlineLevel="0" collapsed="false">
      <c r="A1371" s="8" t="n">
        <v>1367</v>
      </c>
      <c r="B1371" s="13"/>
      <c r="C1371" s="25"/>
      <c r="D1371" s="26" t="str">
        <f aca="false">IF($C1371="","",IFERROR(IF(INDEX(Bolalar!$B$5:$B$1804,MATCH($C1371,Bolalar!$I$5:$I$1804,0))="","",INDEX(Bolalar!$B$5:$B$1804,MATCH($C1371,Bolalar!$I$5:$I$1804,0))),""))</f>
        <v/>
      </c>
      <c r="E1371" s="15" t="str">
        <f aca="false">IF($C1371="","",IFERROR(IF(INDEX(Bolalar!$C$5:$C$1804,MATCH($C1371,Bolalar!$I$5:$I$1804,0))="","",INDEX(Bolalar!$C$5:$C$1804,MATCH($C1371,Bolalar!$I$5:$I$1804,0))),""))</f>
        <v/>
      </c>
      <c r="F1371" s="24"/>
      <c r="G1371" s="14" t="str">
        <f aca="false">IF(OR($E1371="",$B1371=""),"",INT(($B1371-$E1371)/365.25))</f>
        <v/>
      </c>
      <c r="H1371" s="14" t="str">
        <f aca="false">IF($G1371="","",IF($G1371&lt;=5,"Ha","Yo'q"))</f>
        <v/>
      </c>
      <c r="I1371" s="12"/>
      <c r="J1371" s="12"/>
      <c r="K1371" s="28" t="n">
        <f aca="false">IF(AND($C1371&lt;&gt;"",$H1371="Ha",$B1371&gt;=Boshqaruv!$C$9,$B1371&lt;=Boshqaruv!$C$10),IF(COUNTIFS($C$4:$C1370,$C1371,$H$4:$H1370,"Ha",$B$4:$B1370,"&gt;="&amp;Boshqaruv!$C$9,$B$4:$B1370,"&lt;="&amp;Boshqaruv!$C$10)=0,1,0),0)</f>
        <v>0</v>
      </c>
    </row>
    <row r="1372" customFormat="false" ht="15" hidden="false" customHeight="false" outlineLevel="0" collapsed="false">
      <c r="A1372" s="8" t="n">
        <v>1368</v>
      </c>
      <c r="B1372" s="13"/>
      <c r="C1372" s="25"/>
      <c r="D1372" s="26" t="str">
        <f aca="false">IF($C1372="","",IFERROR(IF(INDEX(Bolalar!$B$5:$B$1804,MATCH($C1372,Bolalar!$I$5:$I$1804,0))="","",INDEX(Bolalar!$B$5:$B$1804,MATCH($C1372,Bolalar!$I$5:$I$1804,0))),""))</f>
        <v/>
      </c>
      <c r="E1372" s="15" t="str">
        <f aca="false">IF($C1372="","",IFERROR(IF(INDEX(Bolalar!$C$5:$C$1804,MATCH($C1372,Bolalar!$I$5:$I$1804,0))="","",INDEX(Bolalar!$C$5:$C$1804,MATCH($C1372,Bolalar!$I$5:$I$1804,0))),""))</f>
        <v/>
      </c>
      <c r="F1372" s="24"/>
      <c r="G1372" s="14" t="str">
        <f aca="false">IF(OR($E1372="",$B1372=""),"",INT(($B1372-$E1372)/365.25))</f>
        <v/>
      </c>
      <c r="H1372" s="14" t="str">
        <f aca="false">IF($G1372="","",IF($G1372&lt;=5,"Ha","Yo'q"))</f>
        <v/>
      </c>
      <c r="I1372" s="12"/>
      <c r="J1372" s="12"/>
      <c r="K1372" s="28" t="n">
        <f aca="false">IF(AND($C1372&lt;&gt;"",$H1372="Ha",$B1372&gt;=Boshqaruv!$C$9,$B1372&lt;=Boshqaruv!$C$10),IF(COUNTIFS($C$4:$C1371,$C1372,$H$4:$H1371,"Ha",$B$4:$B1371,"&gt;="&amp;Boshqaruv!$C$9,$B$4:$B1371,"&lt;="&amp;Boshqaruv!$C$10)=0,1,0),0)</f>
        <v>0</v>
      </c>
    </row>
    <row r="1373" customFormat="false" ht="15" hidden="false" customHeight="false" outlineLevel="0" collapsed="false">
      <c r="A1373" s="8" t="n">
        <v>1369</v>
      </c>
      <c r="B1373" s="13"/>
      <c r="C1373" s="25"/>
      <c r="D1373" s="26" t="str">
        <f aca="false">IF($C1373="","",IFERROR(IF(INDEX(Bolalar!$B$5:$B$1804,MATCH($C1373,Bolalar!$I$5:$I$1804,0))="","",INDEX(Bolalar!$B$5:$B$1804,MATCH($C1373,Bolalar!$I$5:$I$1804,0))),""))</f>
        <v/>
      </c>
      <c r="E1373" s="15" t="str">
        <f aca="false">IF($C1373="","",IFERROR(IF(INDEX(Bolalar!$C$5:$C$1804,MATCH($C1373,Bolalar!$I$5:$I$1804,0))="","",INDEX(Bolalar!$C$5:$C$1804,MATCH($C1373,Bolalar!$I$5:$I$1804,0))),""))</f>
        <v/>
      </c>
      <c r="F1373" s="24"/>
      <c r="G1373" s="14" t="str">
        <f aca="false">IF(OR($E1373="",$B1373=""),"",INT(($B1373-$E1373)/365.25))</f>
        <v/>
      </c>
      <c r="H1373" s="14" t="str">
        <f aca="false">IF($G1373="","",IF($G1373&lt;=5,"Ha","Yo'q"))</f>
        <v/>
      </c>
      <c r="I1373" s="12"/>
      <c r="J1373" s="12"/>
      <c r="K1373" s="28" t="n">
        <f aca="false">IF(AND($C1373&lt;&gt;"",$H1373="Ha",$B1373&gt;=Boshqaruv!$C$9,$B1373&lt;=Boshqaruv!$C$10),IF(COUNTIFS($C$4:$C1372,$C1373,$H$4:$H1372,"Ha",$B$4:$B1372,"&gt;="&amp;Boshqaruv!$C$9,$B$4:$B1372,"&lt;="&amp;Boshqaruv!$C$10)=0,1,0),0)</f>
        <v>0</v>
      </c>
    </row>
    <row r="1374" customFormat="false" ht="15" hidden="false" customHeight="false" outlineLevel="0" collapsed="false">
      <c r="A1374" s="8" t="n">
        <v>1370</v>
      </c>
      <c r="B1374" s="13"/>
      <c r="C1374" s="25"/>
      <c r="D1374" s="26" t="str">
        <f aca="false">IF($C1374="","",IFERROR(IF(INDEX(Bolalar!$B$5:$B$1804,MATCH($C1374,Bolalar!$I$5:$I$1804,0))="","",INDEX(Bolalar!$B$5:$B$1804,MATCH($C1374,Bolalar!$I$5:$I$1804,0))),""))</f>
        <v/>
      </c>
      <c r="E1374" s="15" t="str">
        <f aca="false">IF($C1374="","",IFERROR(IF(INDEX(Bolalar!$C$5:$C$1804,MATCH($C1374,Bolalar!$I$5:$I$1804,0))="","",INDEX(Bolalar!$C$5:$C$1804,MATCH($C1374,Bolalar!$I$5:$I$1804,0))),""))</f>
        <v/>
      </c>
      <c r="F1374" s="24"/>
      <c r="G1374" s="14" t="str">
        <f aca="false">IF(OR($E1374="",$B1374=""),"",INT(($B1374-$E1374)/365.25))</f>
        <v/>
      </c>
      <c r="H1374" s="14" t="str">
        <f aca="false">IF($G1374="","",IF($G1374&lt;=5,"Ha","Yo'q"))</f>
        <v/>
      </c>
      <c r="I1374" s="12"/>
      <c r="J1374" s="12"/>
      <c r="K1374" s="28" t="n">
        <f aca="false">IF(AND($C1374&lt;&gt;"",$H1374="Ha",$B1374&gt;=Boshqaruv!$C$9,$B1374&lt;=Boshqaruv!$C$10),IF(COUNTIFS($C$4:$C1373,$C1374,$H$4:$H1373,"Ha",$B$4:$B1373,"&gt;="&amp;Boshqaruv!$C$9,$B$4:$B1373,"&lt;="&amp;Boshqaruv!$C$10)=0,1,0),0)</f>
        <v>0</v>
      </c>
    </row>
    <row r="1375" customFormat="false" ht="15" hidden="false" customHeight="false" outlineLevel="0" collapsed="false">
      <c r="A1375" s="8" t="n">
        <v>1371</v>
      </c>
      <c r="B1375" s="13"/>
      <c r="C1375" s="25"/>
      <c r="D1375" s="26" t="str">
        <f aca="false">IF($C1375="","",IFERROR(IF(INDEX(Bolalar!$B$5:$B$1804,MATCH($C1375,Bolalar!$I$5:$I$1804,0))="","",INDEX(Bolalar!$B$5:$B$1804,MATCH($C1375,Bolalar!$I$5:$I$1804,0))),""))</f>
        <v/>
      </c>
      <c r="E1375" s="15" t="str">
        <f aca="false">IF($C1375="","",IFERROR(IF(INDEX(Bolalar!$C$5:$C$1804,MATCH($C1375,Bolalar!$I$5:$I$1804,0))="","",INDEX(Bolalar!$C$5:$C$1804,MATCH($C1375,Bolalar!$I$5:$I$1804,0))),""))</f>
        <v/>
      </c>
      <c r="F1375" s="24"/>
      <c r="G1375" s="14" t="str">
        <f aca="false">IF(OR($E1375="",$B1375=""),"",INT(($B1375-$E1375)/365.25))</f>
        <v/>
      </c>
      <c r="H1375" s="14" t="str">
        <f aca="false">IF($G1375="","",IF($G1375&lt;=5,"Ha","Yo'q"))</f>
        <v/>
      </c>
      <c r="I1375" s="12"/>
      <c r="J1375" s="12"/>
      <c r="K1375" s="28" t="n">
        <f aca="false">IF(AND($C1375&lt;&gt;"",$H1375="Ha",$B1375&gt;=Boshqaruv!$C$9,$B1375&lt;=Boshqaruv!$C$10),IF(COUNTIFS($C$4:$C1374,$C1375,$H$4:$H1374,"Ha",$B$4:$B1374,"&gt;="&amp;Boshqaruv!$C$9,$B$4:$B1374,"&lt;="&amp;Boshqaruv!$C$10)=0,1,0),0)</f>
        <v>0</v>
      </c>
    </row>
    <row r="1376" customFormat="false" ht="15" hidden="false" customHeight="false" outlineLevel="0" collapsed="false">
      <c r="A1376" s="8" t="n">
        <v>1372</v>
      </c>
      <c r="B1376" s="13"/>
      <c r="C1376" s="25"/>
      <c r="D1376" s="26" t="str">
        <f aca="false">IF($C1376="","",IFERROR(IF(INDEX(Bolalar!$B$5:$B$1804,MATCH($C1376,Bolalar!$I$5:$I$1804,0))="","",INDEX(Bolalar!$B$5:$B$1804,MATCH($C1376,Bolalar!$I$5:$I$1804,0))),""))</f>
        <v/>
      </c>
      <c r="E1376" s="15" t="str">
        <f aca="false">IF($C1376="","",IFERROR(IF(INDEX(Bolalar!$C$5:$C$1804,MATCH($C1376,Bolalar!$I$5:$I$1804,0))="","",INDEX(Bolalar!$C$5:$C$1804,MATCH($C1376,Bolalar!$I$5:$I$1804,0))),""))</f>
        <v/>
      </c>
      <c r="F1376" s="24"/>
      <c r="G1376" s="14" t="str">
        <f aca="false">IF(OR($E1376="",$B1376=""),"",INT(($B1376-$E1376)/365.25))</f>
        <v/>
      </c>
      <c r="H1376" s="14" t="str">
        <f aca="false">IF($G1376="","",IF($G1376&lt;=5,"Ha","Yo'q"))</f>
        <v/>
      </c>
      <c r="I1376" s="12"/>
      <c r="J1376" s="12"/>
      <c r="K1376" s="28" t="n">
        <f aca="false">IF(AND($C1376&lt;&gt;"",$H1376="Ha",$B1376&gt;=Boshqaruv!$C$9,$B1376&lt;=Boshqaruv!$C$10),IF(COUNTIFS($C$4:$C1375,$C1376,$H$4:$H1375,"Ha",$B$4:$B1375,"&gt;="&amp;Boshqaruv!$C$9,$B$4:$B1375,"&lt;="&amp;Boshqaruv!$C$10)=0,1,0),0)</f>
        <v>0</v>
      </c>
    </row>
    <row r="1377" customFormat="false" ht="15" hidden="false" customHeight="false" outlineLevel="0" collapsed="false">
      <c r="A1377" s="8" t="n">
        <v>1373</v>
      </c>
      <c r="B1377" s="13"/>
      <c r="C1377" s="25"/>
      <c r="D1377" s="26" t="str">
        <f aca="false">IF($C1377="","",IFERROR(IF(INDEX(Bolalar!$B$5:$B$1804,MATCH($C1377,Bolalar!$I$5:$I$1804,0))="","",INDEX(Bolalar!$B$5:$B$1804,MATCH($C1377,Bolalar!$I$5:$I$1804,0))),""))</f>
        <v/>
      </c>
      <c r="E1377" s="15" t="str">
        <f aca="false">IF($C1377="","",IFERROR(IF(INDEX(Bolalar!$C$5:$C$1804,MATCH($C1377,Bolalar!$I$5:$I$1804,0))="","",INDEX(Bolalar!$C$5:$C$1804,MATCH($C1377,Bolalar!$I$5:$I$1804,0))),""))</f>
        <v/>
      </c>
      <c r="F1377" s="24"/>
      <c r="G1377" s="14" t="str">
        <f aca="false">IF(OR($E1377="",$B1377=""),"",INT(($B1377-$E1377)/365.25))</f>
        <v/>
      </c>
      <c r="H1377" s="14" t="str">
        <f aca="false">IF($G1377="","",IF($G1377&lt;=5,"Ha","Yo'q"))</f>
        <v/>
      </c>
      <c r="I1377" s="12"/>
      <c r="J1377" s="12"/>
      <c r="K1377" s="28" t="n">
        <f aca="false">IF(AND($C1377&lt;&gt;"",$H1377="Ha",$B1377&gt;=Boshqaruv!$C$9,$B1377&lt;=Boshqaruv!$C$10),IF(COUNTIFS($C$4:$C1376,$C1377,$H$4:$H1376,"Ha",$B$4:$B1376,"&gt;="&amp;Boshqaruv!$C$9,$B$4:$B1376,"&lt;="&amp;Boshqaruv!$C$10)=0,1,0),0)</f>
        <v>0</v>
      </c>
    </row>
    <row r="1378" customFormat="false" ht="15" hidden="false" customHeight="false" outlineLevel="0" collapsed="false">
      <c r="A1378" s="8" t="n">
        <v>1374</v>
      </c>
      <c r="B1378" s="13"/>
      <c r="C1378" s="25"/>
      <c r="D1378" s="26" t="str">
        <f aca="false">IF($C1378="","",IFERROR(IF(INDEX(Bolalar!$B$5:$B$1804,MATCH($C1378,Bolalar!$I$5:$I$1804,0))="","",INDEX(Bolalar!$B$5:$B$1804,MATCH($C1378,Bolalar!$I$5:$I$1804,0))),""))</f>
        <v/>
      </c>
      <c r="E1378" s="15" t="str">
        <f aca="false">IF($C1378="","",IFERROR(IF(INDEX(Bolalar!$C$5:$C$1804,MATCH($C1378,Bolalar!$I$5:$I$1804,0))="","",INDEX(Bolalar!$C$5:$C$1804,MATCH($C1378,Bolalar!$I$5:$I$1804,0))),""))</f>
        <v/>
      </c>
      <c r="F1378" s="24"/>
      <c r="G1378" s="14" t="str">
        <f aca="false">IF(OR($E1378="",$B1378=""),"",INT(($B1378-$E1378)/365.25))</f>
        <v/>
      </c>
      <c r="H1378" s="14" t="str">
        <f aca="false">IF($G1378="","",IF($G1378&lt;=5,"Ha","Yo'q"))</f>
        <v/>
      </c>
      <c r="I1378" s="12"/>
      <c r="J1378" s="12"/>
      <c r="K1378" s="28" t="n">
        <f aca="false">IF(AND($C1378&lt;&gt;"",$H1378="Ha",$B1378&gt;=Boshqaruv!$C$9,$B1378&lt;=Boshqaruv!$C$10),IF(COUNTIFS($C$4:$C1377,$C1378,$H$4:$H1377,"Ha",$B$4:$B1377,"&gt;="&amp;Boshqaruv!$C$9,$B$4:$B1377,"&lt;="&amp;Boshqaruv!$C$10)=0,1,0),0)</f>
        <v>0</v>
      </c>
    </row>
    <row r="1379" customFormat="false" ht="15" hidden="false" customHeight="false" outlineLevel="0" collapsed="false">
      <c r="A1379" s="8" t="n">
        <v>1375</v>
      </c>
      <c r="B1379" s="13"/>
      <c r="C1379" s="25"/>
      <c r="D1379" s="26" t="str">
        <f aca="false">IF($C1379="","",IFERROR(IF(INDEX(Bolalar!$B$5:$B$1804,MATCH($C1379,Bolalar!$I$5:$I$1804,0))="","",INDEX(Bolalar!$B$5:$B$1804,MATCH($C1379,Bolalar!$I$5:$I$1804,0))),""))</f>
        <v/>
      </c>
      <c r="E1379" s="15" t="str">
        <f aca="false">IF($C1379="","",IFERROR(IF(INDEX(Bolalar!$C$5:$C$1804,MATCH($C1379,Bolalar!$I$5:$I$1804,0))="","",INDEX(Bolalar!$C$5:$C$1804,MATCH($C1379,Bolalar!$I$5:$I$1804,0))),""))</f>
        <v/>
      </c>
      <c r="F1379" s="24"/>
      <c r="G1379" s="14" t="str">
        <f aca="false">IF(OR($E1379="",$B1379=""),"",INT(($B1379-$E1379)/365.25))</f>
        <v/>
      </c>
      <c r="H1379" s="14" t="str">
        <f aca="false">IF($G1379="","",IF($G1379&lt;=5,"Ha","Yo'q"))</f>
        <v/>
      </c>
      <c r="I1379" s="12"/>
      <c r="J1379" s="12"/>
      <c r="K1379" s="28" t="n">
        <f aca="false">IF(AND($C1379&lt;&gt;"",$H1379="Ha",$B1379&gt;=Boshqaruv!$C$9,$B1379&lt;=Boshqaruv!$C$10),IF(COUNTIFS($C$4:$C1378,$C1379,$H$4:$H1378,"Ha",$B$4:$B1378,"&gt;="&amp;Boshqaruv!$C$9,$B$4:$B1378,"&lt;="&amp;Boshqaruv!$C$10)=0,1,0),0)</f>
        <v>0</v>
      </c>
    </row>
    <row r="1380" customFormat="false" ht="15" hidden="false" customHeight="false" outlineLevel="0" collapsed="false">
      <c r="A1380" s="8" t="n">
        <v>1376</v>
      </c>
      <c r="B1380" s="13"/>
      <c r="C1380" s="25"/>
      <c r="D1380" s="26" t="str">
        <f aca="false">IF($C1380="","",IFERROR(IF(INDEX(Bolalar!$B$5:$B$1804,MATCH($C1380,Bolalar!$I$5:$I$1804,0))="","",INDEX(Bolalar!$B$5:$B$1804,MATCH($C1380,Bolalar!$I$5:$I$1804,0))),""))</f>
        <v/>
      </c>
      <c r="E1380" s="15" t="str">
        <f aca="false">IF($C1380="","",IFERROR(IF(INDEX(Bolalar!$C$5:$C$1804,MATCH($C1380,Bolalar!$I$5:$I$1804,0))="","",INDEX(Bolalar!$C$5:$C$1804,MATCH($C1380,Bolalar!$I$5:$I$1804,0))),""))</f>
        <v/>
      </c>
      <c r="F1380" s="24"/>
      <c r="G1380" s="14" t="str">
        <f aca="false">IF(OR($E1380="",$B1380=""),"",INT(($B1380-$E1380)/365.25))</f>
        <v/>
      </c>
      <c r="H1380" s="14" t="str">
        <f aca="false">IF($G1380="","",IF($G1380&lt;=5,"Ha","Yo'q"))</f>
        <v/>
      </c>
      <c r="I1380" s="12"/>
      <c r="J1380" s="12"/>
      <c r="K1380" s="28" t="n">
        <f aca="false">IF(AND($C1380&lt;&gt;"",$H1380="Ha",$B1380&gt;=Boshqaruv!$C$9,$B1380&lt;=Boshqaruv!$C$10),IF(COUNTIFS($C$4:$C1379,$C1380,$H$4:$H1379,"Ha",$B$4:$B1379,"&gt;="&amp;Boshqaruv!$C$9,$B$4:$B1379,"&lt;="&amp;Boshqaruv!$C$10)=0,1,0),0)</f>
        <v>0</v>
      </c>
    </row>
    <row r="1381" customFormat="false" ht="15" hidden="false" customHeight="false" outlineLevel="0" collapsed="false">
      <c r="A1381" s="8" t="n">
        <v>1377</v>
      </c>
      <c r="B1381" s="13"/>
      <c r="C1381" s="25"/>
      <c r="D1381" s="26" t="str">
        <f aca="false">IF($C1381="","",IFERROR(IF(INDEX(Bolalar!$B$5:$B$1804,MATCH($C1381,Bolalar!$I$5:$I$1804,0))="","",INDEX(Bolalar!$B$5:$B$1804,MATCH($C1381,Bolalar!$I$5:$I$1804,0))),""))</f>
        <v/>
      </c>
      <c r="E1381" s="15" t="str">
        <f aca="false">IF($C1381="","",IFERROR(IF(INDEX(Bolalar!$C$5:$C$1804,MATCH($C1381,Bolalar!$I$5:$I$1804,0))="","",INDEX(Bolalar!$C$5:$C$1804,MATCH($C1381,Bolalar!$I$5:$I$1804,0))),""))</f>
        <v/>
      </c>
      <c r="F1381" s="24"/>
      <c r="G1381" s="14" t="str">
        <f aca="false">IF(OR($E1381="",$B1381=""),"",INT(($B1381-$E1381)/365.25))</f>
        <v/>
      </c>
      <c r="H1381" s="14" t="str">
        <f aca="false">IF($G1381="","",IF($G1381&lt;=5,"Ha","Yo'q"))</f>
        <v/>
      </c>
      <c r="I1381" s="12"/>
      <c r="J1381" s="12"/>
      <c r="K1381" s="28" t="n">
        <f aca="false">IF(AND($C1381&lt;&gt;"",$H1381="Ha",$B1381&gt;=Boshqaruv!$C$9,$B1381&lt;=Boshqaruv!$C$10),IF(COUNTIFS($C$4:$C1380,$C1381,$H$4:$H1380,"Ha",$B$4:$B1380,"&gt;="&amp;Boshqaruv!$C$9,$B$4:$B1380,"&lt;="&amp;Boshqaruv!$C$10)=0,1,0),0)</f>
        <v>0</v>
      </c>
    </row>
    <row r="1382" customFormat="false" ht="15" hidden="false" customHeight="false" outlineLevel="0" collapsed="false">
      <c r="A1382" s="8" t="n">
        <v>1378</v>
      </c>
      <c r="B1382" s="13"/>
      <c r="C1382" s="25"/>
      <c r="D1382" s="26" t="str">
        <f aca="false">IF($C1382="","",IFERROR(IF(INDEX(Bolalar!$B$5:$B$1804,MATCH($C1382,Bolalar!$I$5:$I$1804,0))="","",INDEX(Bolalar!$B$5:$B$1804,MATCH($C1382,Bolalar!$I$5:$I$1804,0))),""))</f>
        <v/>
      </c>
      <c r="E1382" s="15" t="str">
        <f aca="false">IF($C1382="","",IFERROR(IF(INDEX(Bolalar!$C$5:$C$1804,MATCH($C1382,Bolalar!$I$5:$I$1804,0))="","",INDEX(Bolalar!$C$5:$C$1804,MATCH($C1382,Bolalar!$I$5:$I$1804,0))),""))</f>
        <v/>
      </c>
      <c r="F1382" s="24"/>
      <c r="G1382" s="14" t="str">
        <f aca="false">IF(OR($E1382="",$B1382=""),"",INT(($B1382-$E1382)/365.25))</f>
        <v/>
      </c>
      <c r="H1382" s="14" t="str">
        <f aca="false">IF($G1382="","",IF($G1382&lt;=5,"Ha","Yo'q"))</f>
        <v/>
      </c>
      <c r="I1382" s="12"/>
      <c r="J1382" s="12"/>
      <c r="K1382" s="28" t="n">
        <f aca="false">IF(AND($C1382&lt;&gt;"",$H1382="Ha",$B1382&gt;=Boshqaruv!$C$9,$B1382&lt;=Boshqaruv!$C$10),IF(COUNTIFS($C$4:$C1381,$C1382,$H$4:$H1381,"Ha",$B$4:$B1381,"&gt;="&amp;Boshqaruv!$C$9,$B$4:$B1381,"&lt;="&amp;Boshqaruv!$C$10)=0,1,0),0)</f>
        <v>0</v>
      </c>
    </row>
    <row r="1383" customFormat="false" ht="15" hidden="false" customHeight="false" outlineLevel="0" collapsed="false">
      <c r="A1383" s="8" t="n">
        <v>1379</v>
      </c>
      <c r="B1383" s="13"/>
      <c r="C1383" s="25"/>
      <c r="D1383" s="26" t="str">
        <f aca="false">IF($C1383="","",IFERROR(IF(INDEX(Bolalar!$B$5:$B$1804,MATCH($C1383,Bolalar!$I$5:$I$1804,0))="","",INDEX(Bolalar!$B$5:$B$1804,MATCH($C1383,Bolalar!$I$5:$I$1804,0))),""))</f>
        <v/>
      </c>
      <c r="E1383" s="15" t="str">
        <f aca="false">IF($C1383="","",IFERROR(IF(INDEX(Bolalar!$C$5:$C$1804,MATCH($C1383,Bolalar!$I$5:$I$1804,0))="","",INDEX(Bolalar!$C$5:$C$1804,MATCH($C1383,Bolalar!$I$5:$I$1804,0))),""))</f>
        <v/>
      </c>
      <c r="F1383" s="24"/>
      <c r="G1383" s="14" t="str">
        <f aca="false">IF(OR($E1383="",$B1383=""),"",INT(($B1383-$E1383)/365.25))</f>
        <v/>
      </c>
      <c r="H1383" s="14" t="str">
        <f aca="false">IF($G1383="","",IF($G1383&lt;=5,"Ha","Yo'q"))</f>
        <v/>
      </c>
      <c r="I1383" s="12"/>
      <c r="J1383" s="12"/>
      <c r="K1383" s="28" t="n">
        <f aca="false">IF(AND($C1383&lt;&gt;"",$H1383="Ha",$B1383&gt;=Boshqaruv!$C$9,$B1383&lt;=Boshqaruv!$C$10),IF(COUNTIFS($C$4:$C1382,$C1383,$H$4:$H1382,"Ha",$B$4:$B1382,"&gt;="&amp;Boshqaruv!$C$9,$B$4:$B1382,"&lt;="&amp;Boshqaruv!$C$10)=0,1,0),0)</f>
        <v>0</v>
      </c>
    </row>
    <row r="1384" customFormat="false" ht="15" hidden="false" customHeight="false" outlineLevel="0" collapsed="false">
      <c r="A1384" s="8" t="n">
        <v>1380</v>
      </c>
      <c r="B1384" s="13"/>
      <c r="C1384" s="25"/>
      <c r="D1384" s="26" t="str">
        <f aca="false">IF($C1384="","",IFERROR(IF(INDEX(Bolalar!$B$5:$B$1804,MATCH($C1384,Bolalar!$I$5:$I$1804,0))="","",INDEX(Bolalar!$B$5:$B$1804,MATCH($C1384,Bolalar!$I$5:$I$1804,0))),""))</f>
        <v/>
      </c>
      <c r="E1384" s="15" t="str">
        <f aca="false">IF($C1384="","",IFERROR(IF(INDEX(Bolalar!$C$5:$C$1804,MATCH($C1384,Bolalar!$I$5:$I$1804,0))="","",INDEX(Bolalar!$C$5:$C$1804,MATCH($C1384,Bolalar!$I$5:$I$1804,0))),""))</f>
        <v/>
      </c>
      <c r="F1384" s="24"/>
      <c r="G1384" s="14" t="str">
        <f aca="false">IF(OR($E1384="",$B1384=""),"",INT(($B1384-$E1384)/365.25))</f>
        <v/>
      </c>
      <c r="H1384" s="14" t="str">
        <f aca="false">IF($G1384="","",IF($G1384&lt;=5,"Ha","Yo'q"))</f>
        <v/>
      </c>
      <c r="I1384" s="12"/>
      <c r="J1384" s="12"/>
      <c r="K1384" s="28" t="n">
        <f aca="false">IF(AND($C1384&lt;&gt;"",$H1384="Ha",$B1384&gt;=Boshqaruv!$C$9,$B1384&lt;=Boshqaruv!$C$10),IF(COUNTIFS($C$4:$C1383,$C1384,$H$4:$H1383,"Ha",$B$4:$B1383,"&gt;="&amp;Boshqaruv!$C$9,$B$4:$B1383,"&lt;="&amp;Boshqaruv!$C$10)=0,1,0),0)</f>
        <v>0</v>
      </c>
    </row>
    <row r="1385" customFormat="false" ht="15" hidden="false" customHeight="false" outlineLevel="0" collapsed="false">
      <c r="A1385" s="8" t="n">
        <v>1381</v>
      </c>
      <c r="B1385" s="13"/>
      <c r="C1385" s="25"/>
      <c r="D1385" s="26" t="str">
        <f aca="false">IF($C1385="","",IFERROR(IF(INDEX(Bolalar!$B$5:$B$1804,MATCH($C1385,Bolalar!$I$5:$I$1804,0))="","",INDEX(Bolalar!$B$5:$B$1804,MATCH($C1385,Bolalar!$I$5:$I$1804,0))),""))</f>
        <v/>
      </c>
      <c r="E1385" s="15" t="str">
        <f aca="false">IF($C1385="","",IFERROR(IF(INDEX(Bolalar!$C$5:$C$1804,MATCH($C1385,Bolalar!$I$5:$I$1804,0))="","",INDEX(Bolalar!$C$5:$C$1804,MATCH($C1385,Bolalar!$I$5:$I$1804,0))),""))</f>
        <v/>
      </c>
      <c r="F1385" s="24"/>
      <c r="G1385" s="14" t="str">
        <f aca="false">IF(OR($E1385="",$B1385=""),"",INT(($B1385-$E1385)/365.25))</f>
        <v/>
      </c>
      <c r="H1385" s="14" t="str">
        <f aca="false">IF($G1385="","",IF($G1385&lt;=5,"Ha","Yo'q"))</f>
        <v/>
      </c>
      <c r="I1385" s="12"/>
      <c r="J1385" s="12"/>
      <c r="K1385" s="28" t="n">
        <f aca="false">IF(AND($C1385&lt;&gt;"",$H1385="Ha",$B1385&gt;=Boshqaruv!$C$9,$B1385&lt;=Boshqaruv!$C$10),IF(COUNTIFS($C$4:$C1384,$C1385,$H$4:$H1384,"Ha",$B$4:$B1384,"&gt;="&amp;Boshqaruv!$C$9,$B$4:$B1384,"&lt;="&amp;Boshqaruv!$C$10)=0,1,0),0)</f>
        <v>0</v>
      </c>
    </row>
    <row r="1386" customFormat="false" ht="15" hidden="false" customHeight="false" outlineLevel="0" collapsed="false">
      <c r="A1386" s="8" t="n">
        <v>1382</v>
      </c>
      <c r="B1386" s="13"/>
      <c r="C1386" s="25"/>
      <c r="D1386" s="26" t="str">
        <f aca="false">IF($C1386="","",IFERROR(IF(INDEX(Bolalar!$B$5:$B$1804,MATCH($C1386,Bolalar!$I$5:$I$1804,0))="","",INDEX(Bolalar!$B$5:$B$1804,MATCH($C1386,Bolalar!$I$5:$I$1804,0))),""))</f>
        <v/>
      </c>
      <c r="E1386" s="15" t="str">
        <f aca="false">IF($C1386="","",IFERROR(IF(INDEX(Bolalar!$C$5:$C$1804,MATCH($C1386,Bolalar!$I$5:$I$1804,0))="","",INDEX(Bolalar!$C$5:$C$1804,MATCH($C1386,Bolalar!$I$5:$I$1804,0))),""))</f>
        <v/>
      </c>
      <c r="F1386" s="24"/>
      <c r="G1386" s="14" t="str">
        <f aca="false">IF(OR($E1386="",$B1386=""),"",INT(($B1386-$E1386)/365.25))</f>
        <v/>
      </c>
      <c r="H1386" s="14" t="str">
        <f aca="false">IF($G1386="","",IF($G1386&lt;=5,"Ha","Yo'q"))</f>
        <v/>
      </c>
      <c r="I1386" s="12"/>
      <c r="J1386" s="12"/>
      <c r="K1386" s="28" t="n">
        <f aca="false">IF(AND($C1386&lt;&gt;"",$H1386="Ha",$B1386&gt;=Boshqaruv!$C$9,$B1386&lt;=Boshqaruv!$C$10),IF(COUNTIFS($C$4:$C1385,$C1386,$H$4:$H1385,"Ha",$B$4:$B1385,"&gt;="&amp;Boshqaruv!$C$9,$B$4:$B1385,"&lt;="&amp;Boshqaruv!$C$10)=0,1,0),0)</f>
        <v>0</v>
      </c>
    </row>
    <row r="1387" customFormat="false" ht="15" hidden="false" customHeight="false" outlineLevel="0" collapsed="false">
      <c r="A1387" s="8" t="n">
        <v>1383</v>
      </c>
      <c r="B1387" s="13"/>
      <c r="C1387" s="25"/>
      <c r="D1387" s="26" t="str">
        <f aca="false">IF($C1387="","",IFERROR(IF(INDEX(Bolalar!$B$5:$B$1804,MATCH($C1387,Bolalar!$I$5:$I$1804,0))="","",INDEX(Bolalar!$B$5:$B$1804,MATCH($C1387,Bolalar!$I$5:$I$1804,0))),""))</f>
        <v/>
      </c>
      <c r="E1387" s="15" t="str">
        <f aca="false">IF($C1387="","",IFERROR(IF(INDEX(Bolalar!$C$5:$C$1804,MATCH($C1387,Bolalar!$I$5:$I$1804,0))="","",INDEX(Bolalar!$C$5:$C$1804,MATCH($C1387,Bolalar!$I$5:$I$1804,0))),""))</f>
        <v/>
      </c>
      <c r="F1387" s="24"/>
      <c r="G1387" s="14" t="str">
        <f aca="false">IF(OR($E1387="",$B1387=""),"",INT(($B1387-$E1387)/365.25))</f>
        <v/>
      </c>
      <c r="H1387" s="14" t="str">
        <f aca="false">IF($G1387="","",IF($G1387&lt;=5,"Ha","Yo'q"))</f>
        <v/>
      </c>
      <c r="I1387" s="12"/>
      <c r="J1387" s="12"/>
      <c r="K1387" s="28" t="n">
        <f aca="false">IF(AND($C1387&lt;&gt;"",$H1387="Ha",$B1387&gt;=Boshqaruv!$C$9,$B1387&lt;=Boshqaruv!$C$10),IF(COUNTIFS($C$4:$C1386,$C1387,$H$4:$H1386,"Ha",$B$4:$B1386,"&gt;="&amp;Boshqaruv!$C$9,$B$4:$B1386,"&lt;="&amp;Boshqaruv!$C$10)=0,1,0),0)</f>
        <v>0</v>
      </c>
    </row>
    <row r="1388" customFormat="false" ht="15" hidden="false" customHeight="false" outlineLevel="0" collapsed="false">
      <c r="A1388" s="8" t="n">
        <v>1384</v>
      </c>
      <c r="B1388" s="13"/>
      <c r="C1388" s="25"/>
      <c r="D1388" s="26" t="str">
        <f aca="false">IF($C1388="","",IFERROR(IF(INDEX(Bolalar!$B$5:$B$1804,MATCH($C1388,Bolalar!$I$5:$I$1804,0))="","",INDEX(Bolalar!$B$5:$B$1804,MATCH($C1388,Bolalar!$I$5:$I$1804,0))),""))</f>
        <v/>
      </c>
      <c r="E1388" s="15" t="str">
        <f aca="false">IF($C1388="","",IFERROR(IF(INDEX(Bolalar!$C$5:$C$1804,MATCH($C1388,Bolalar!$I$5:$I$1804,0))="","",INDEX(Bolalar!$C$5:$C$1804,MATCH($C1388,Bolalar!$I$5:$I$1804,0))),""))</f>
        <v/>
      </c>
      <c r="F1388" s="24"/>
      <c r="G1388" s="14" t="str">
        <f aca="false">IF(OR($E1388="",$B1388=""),"",INT(($B1388-$E1388)/365.25))</f>
        <v/>
      </c>
      <c r="H1388" s="14" t="str">
        <f aca="false">IF($G1388="","",IF($G1388&lt;=5,"Ha","Yo'q"))</f>
        <v/>
      </c>
      <c r="I1388" s="12"/>
      <c r="J1388" s="12"/>
      <c r="K1388" s="28" t="n">
        <f aca="false">IF(AND($C1388&lt;&gt;"",$H1388="Ha",$B1388&gt;=Boshqaruv!$C$9,$B1388&lt;=Boshqaruv!$C$10),IF(COUNTIFS($C$4:$C1387,$C1388,$H$4:$H1387,"Ha",$B$4:$B1387,"&gt;="&amp;Boshqaruv!$C$9,$B$4:$B1387,"&lt;="&amp;Boshqaruv!$C$10)=0,1,0),0)</f>
        <v>0</v>
      </c>
    </row>
    <row r="1389" customFormat="false" ht="15" hidden="false" customHeight="false" outlineLevel="0" collapsed="false">
      <c r="A1389" s="8" t="n">
        <v>1385</v>
      </c>
      <c r="B1389" s="13"/>
      <c r="C1389" s="25"/>
      <c r="D1389" s="26" t="str">
        <f aca="false">IF($C1389="","",IFERROR(IF(INDEX(Bolalar!$B$5:$B$1804,MATCH($C1389,Bolalar!$I$5:$I$1804,0))="","",INDEX(Bolalar!$B$5:$B$1804,MATCH($C1389,Bolalar!$I$5:$I$1804,0))),""))</f>
        <v/>
      </c>
      <c r="E1389" s="15" t="str">
        <f aca="false">IF($C1389="","",IFERROR(IF(INDEX(Bolalar!$C$5:$C$1804,MATCH($C1389,Bolalar!$I$5:$I$1804,0))="","",INDEX(Bolalar!$C$5:$C$1804,MATCH($C1389,Bolalar!$I$5:$I$1804,0))),""))</f>
        <v/>
      </c>
      <c r="F1389" s="24"/>
      <c r="G1389" s="14" t="str">
        <f aca="false">IF(OR($E1389="",$B1389=""),"",INT(($B1389-$E1389)/365.25))</f>
        <v/>
      </c>
      <c r="H1389" s="14" t="str">
        <f aca="false">IF($G1389="","",IF($G1389&lt;=5,"Ha","Yo'q"))</f>
        <v/>
      </c>
      <c r="I1389" s="12"/>
      <c r="J1389" s="12"/>
      <c r="K1389" s="28" t="n">
        <f aca="false">IF(AND($C1389&lt;&gt;"",$H1389="Ha",$B1389&gt;=Boshqaruv!$C$9,$B1389&lt;=Boshqaruv!$C$10),IF(COUNTIFS($C$4:$C1388,$C1389,$H$4:$H1388,"Ha",$B$4:$B1388,"&gt;="&amp;Boshqaruv!$C$9,$B$4:$B1388,"&lt;="&amp;Boshqaruv!$C$10)=0,1,0),0)</f>
        <v>0</v>
      </c>
    </row>
    <row r="1390" customFormat="false" ht="15" hidden="false" customHeight="false" outlineLevel="0" collapsed="false">
      <c r="A1390" s="8" t="n">
        <v>1386</v>
      </c>
      <c r="B1390" s="13"/>
      <c r="C1390" s="25"/>
      <c r="D1390" s="26" t="str">
        <f aca="false">IF($C1390="","",IFERROR(IF(INDEX(Bolalar!$B$5:$B$1804,MATCH($C1390,Bolalar!$I$5:$I$1804,0))="","",INDEX(Bolalar!$B$5:$B$1804,MATCH($C1390,Bolalar!$I$5:$I$1804,0))),""))</f>
        <v/>
      </c>
      <c r="E1390" s="15" t="str">
        <f aca="false">IF($C1390="","",IFERROR(IF(INDEX(Bolalar!$C$5:$C$1804,MATCH($C1390,Bolalar!$I$5:$I$1804,0))="","",INDEX(Bolalar!$C$5:$C$1804,MATCH($C1390,Bolalar!$I$5:$I$1804,0))),""))</f>
        <v/>
      </c>
      <c r="F1390" s="24"/>
      <c r="G1390" s="14" t="str">
        <f aca="false">IF(OR($E1390="",$B1390=""),"",INT(($B1390-$E1390)/365.25))</f>
        <v/>
      </c>
      <c r="H1390" s="14" t="str">
        <f aca="false">IF($G1390="","",IF($G1390&lt;=5,"Ha","Yo'q"))</f>
        <v/>
      </c>
      <c r="I1390" s="12"/>
      <c r="J1390" s="12"/>
      <c r="K1390" s="28" t="n">
        <f aca="false">IF(AND($C1390&lt;&gt;"",$H1390="Ha",$B1390&gt;=Boshqaruv!$C$9,$B1390&lt;=Boshqaruv!$C$10),IF(COUNTIFS($C$4:$C1389,$C1390,$H$4:$H1389,"Ha",$B$4:$B1389,"&gt;="&amp;Boshqaruv!$C$9,$B$4:$B1389,"&lt;="&amp;Boshqaruv!$C$10)=0,1,0),0)</f>
        <v>0</v>
      </c>
    </row>
    <row r="1391" customFormat="false" ht="15" hidden="false" customHeight="false" outlineLevel="0" collapsed="false">
      <c r="A1391" s="8" t="n">
        <v>1387</v>
      </c>
      <c r="B1391" s="13"/>
      <c r="C1391" s="25"/>
      <c r="D1391" s="26" t="str">
        <f aca="false">IF($C1391="","",IFERROR(IF(INDEX(Bolalar!$B$5:$B$1804,MATCH($C1391,Bolalar!$I$5:$I$1804,0))="","",INDEX(Bolalar!$B$5:$B$1804,MATCH($C1391,Bolalar!$I$5:$I$1804,0))),""))</f>
        <v/>
      </c>
      <c r="E1391" s="15" t="str">
        <f aca="false">IF($C1391="","",IFERROR(IF(INDEX(Bolalar!$C$5:$C$1804,MATCH($C1391,Bolalar!$I$5:$I$1804,0))="","",INDEX(Bolalar!$C$5:$C$1804,MATCH($C1391,Bolalar!$I$5:$I$1804,0))),""))</f>
        <v/>
      </c>
      <c r="F1391" s="24"/>
      <c r="G1391" s="14" t="str">
        <f aca="false">IF(OR($E1391="",$B1391=""),"",INT(($B1391-$E1391)/365.25))</f>
        <v/>
      </c>
      <c r="H1391" s="14" t="str">
        <f aca="false">IF($G1391="","",IF($G1391&lt;=5,"Ha","Yo'q"))</f>
        <v/>
      </c>
      <c r="I1391" s="12"/>
      <c r="J1391" s="12"/>
      <c r="K1391" s="28" t="n">
        <f aca="false">IF(AND($C1391&lt;&gt;"",$H1391="Ha",$B1391&gt;=Boshqaruv!$C$9,$B1391&lt;=Boshqaruv!$C$10),IF(COUNTIFS($C$4:$C1390,$C1391,$H$4:$H1390,"Ha",$B$4:$B1390,"&gt;="&amp;Boshqaruv!$C$9,$B$4:$B1390,"&lt;="&amp;Boshqaruv!$C$10)=0,1,0),0)</f>
        <v>0</v>
      </c>
    </row>
    <row r="1392" customFormat="false" ht="15" hidden="false" customHeight="false" outlineLevel="0" collapsed="false">
      <c r="A1392" s="8" t="n">
        <v>1388</v>
      </c>
      <c r="B1392" s="13"/>
      <c r="C1392" s="25"/>
      <c r="D1392" s="26" t="str">
        <f aca="false">IF($C1392="","",IFERROR(IF(INDEX(Bolalar!$B$5:$B$1804,MATCH($C1392,Bolalar!$I$5:$I$1804,0))="","",INDEX(Bolalar!$B$5:$B$1804,MATCH($C1392,Bolalar!$I$5:$I$1804,0))),""))</f>
        <v/>
      </c>
      <c r="E1392" s="15" t="str">
        <f aca="false">IF($C1392="","",IFERROR(IF(INDEX(Bolalar!$C$5:$C$1804,MATCH($C1392,Bolalar!$I$5:$I$1804,0))="","",INDEX(Bolalar!$C$5:$C$1804,MATCH($C1392,Bolalar!$I$5:$I$1804,0))),""))</f>
        <v/>
      </c>
      <c r="F1392" s="24"/>
      <c r="G1392" s="14" t="str">
        <f aca="false">IF(OR($E1392="",$B1392=""),"",INT(($B1392-$E1392)/365.25))</f>
        <v/>
      </c>
      <c r="H1392" s="14" t="str">
        <f aca="false">IF($G1392="","",IF($G1392&lt;=5,"Ha","Yo'q"))</f>
        <v/>
      </c>
      <c r="I1392" s="12"/>
      <c r="J1392" s="12"/>
      <c r="K1392" s="28" t="n">
        <f aca="false">IF(AND($C1392&lt;&gt;"",$H1392="Ha",$B1392&gt;=Boshqaruv!$C$9,$B1392&lt;=Boshqaruv!$C$10),IF(COUNTIFS($C$4:$C1391,$C1392,$H$4:$H1391,"Ha",$B$4:$B1391,"&gt;="&amp;Boshqaruv!$C$9,$B$4:$B1391,"&lt;="&amp;Boshqaruv!$C$10)=0,1,0),0)</f>
        <v>0</v>
      </c>
    </row>
    <row r="1393" customFormat="false" ht="15" hidden="false" customHeight="false" outlineLevel="0" collapsed="false">
      <c r="A1393" s="8" t="n">
        <v>1389</v>
      </c>
      <c r="B1393" s="13"/>
      <c r="C1393" s="25"/>
      <c r="D1393" s="26" t="str">
        <f aca="false">IF($C1393="","",IFERROR(IF(INDEX(Bolalar!$B$5:$B$1804,MATCH($C1393,Bolalar!$I$5:$I$1804,0))="","",INDEX(Bolalar!$B$5:$B$1804,MATCH($C1393,Bolalar!$I$5:$I$1804,0))),""))</f>
        <v/>
      </c>
      <c r="E1393" s="15" t="str">
        <f aca="false">IF($C1393="","",IFERROR(IF(INDEX(Bolalar!$C$5:$C$1804,MATCH($C1393,Bolalar!$I$5:$I$1804,0))="","",INDEX(Bolalar!$C$5:$C$1804,MATCH($C1393,Bolalar!$I$5:$I$1804,0))),""))</f>
        <v/>
      </c>
      <c r="F1393" s="24"/>
      <c r="G1393" s="14" t="str">
        <f aca="false">IF(OR($E1393="",$B1393=""),"",INT(($B1393-$E1393)/365.25))</f>
        <v/>
      </c>
      <c r="H1393" s="14" t="str">
        <f aca="false">IF($G1393="","",IF($G1393&lt;=5,"Ha","Yo'q"))</f>
        <v/>
      </c>
      <c r="I1393" s="12"/>
      <c r="J1393" s="12"/>
      <c r="K1393" s="28" t="n">
        <f aca="false">IF(AND($C1393&lt;&gt;"",$H1393="Ha",$B1393&gt;=Boshqaruv!$C$9,$B1393&lt;=Boshqaruv!$C$10),IF(COUNTIFS($C$4:$C1392,$C1393,$H$4:$H1392,"Ha",$B$4:$B1392,"&gt;="&amp;Boshqaruv!$C$9,$B$4:$B1392,"&lt;="&amp;Boshqaruv!$C$10)=0,1,0),0)</f>
        <v>0</v>
      </c>
    </row>
    <row r="1394" customFormat="false" ht="15" hidden="false" customHeight="false" outlineLevel="0" collapsed="false">
      <c r="A1394" s="8" t="n">
        <v>1390</v>
      </c>
      <c r="B1394" s="13"/>
      <c r="C1394" s="25"/>
      <c r="D1394" s="26" t="str">
        <f aca="false">IF($C1394="","",IFERROR(IF(INDEX(Bolalar!$B$5:$B$1804,MATCH($C1394,Bolalar!$I$5:$I$1804,0))="","",INDEX(Bolalar!$B$5:$B$1804,MATCH($C1394,Bolalar!$I$5:$I$1804,0))),""))</f>
        <v/>
      </c>
      <c r="E1394" s="15" t="str">
        <f aca="false">IF($C1394="","",IFERROR(IF(INDEX(Bolalar!$C$5:$C$1804,MATCH($C1394,Bolalar!$I$5:$I$1804,0))="","",INDEX(Bolalar!$C$5:$C$1804,MATCH($C1394,Bolalar!$I$5:$I$1804,0))),""))</f>
        <v/>
      </c>
      <c r="F1394" s="24"/>
      <c r="G1394" s="14" t="str">
        <f aca="false">IF(OR($E1394="",$B1394=""),"",INT(($B1394-$E1394)/365.25))</f>
        <v/>
      </c>
      <c r="H1394" s="14" t="str">
        <f aca="false">IF($G1394="","",IF($G1394&lt;=5,"Ha","Yo'q"))</f>
        <v/>
      </c>
      <c r="I1394" s="12"/>
      <c r="J1394" s="12"/>
      <c r="K1394" s="28" t="n">
        <f aca="false">IF(AND($C1394&lt;&gt;"",$H1394="Ha",$B1394&gt;=Boshqaruv!$C$9,$B1394&lt;=Boshqaruv!$C$10),IF(COUNTIFS($C$4:$C1393,$C1394,$H$4:$H1393,"Ha",$B$4:$B1393,"&gt;="&amp;Boshqaruv!$C$9,$B$4:$B1393,"&lt;="&amp;Boshqaruv!$C$10)=0,1,0),0)</f>
        <v>0</v>
      </c>
    </row>
    <row r="1395" customFormat="false" ht="15" hidden="false" customHeight="false" outlineLevel="0" collapsed="false">
      <c r="A1395" s="8" t="n">
        <v>1391</v>
      </c>
      <c r="B1395" s="13"/>
      <c r="C1395" s="25"/>
      <c r="D1395" s="26" t="str">
        <f aca="false">IF($C1395="","",IFERROR(IF(INDEX(Bolalar!$B$5:$B$1804,MATCH($C1395,Bolalar!$I$5:$I$1804,0))="","",INDEX(Bolalar!$B$5:$B$1804,MATCH($C1395,Bolalar!$I$5:$I$1804,0))),""))</f>
        <v/>
      </c>
      <c r="E1395" s="15" t="str">
        <f aca="false">IF($C1395="","",IFERROR(IF(INDEX(Bolalar!$C$5:$C$1804,MATCH($C1395,Bolalar!$I$5:$I$1804,0))="","",INDEX(Bolalar!$C$5:$C$1804,MATCH($C1395,Bolalar!$I$5:$I$1804,0))),""))</f>
        <v/>
      </c>
      <c r="F1395" s="24"/>
      <c r="G1395" s="14" t="str">
        <f aca="false">IF(OR($E1395="",$B1395=""),"",INT(($B1395-$E1395)/365.25))</f>
        <v/>
      </c>
      <c r="H1395" s="14" t="str">
        <f aca="false">IF($G1395="","",IF($G1395&lt;=5,"Ha","Yo'q"))</f>
        <v/>
      </c>
      <c r="I1395" s="12"/>
      <c r="J1395" s="12"/>
      <c r="K1395" s="28" t="n">
        <f aca="false">IF(AND($C1395&lt;&gt;"",$H1395="Ha",$B1395&gt;=Boshqaruv!$C$9,$B1395&lt;=Boshqaruv!$C$10),IF(COUNTIFS($C$4:$C1394,$C1395,$H$4:$H1394,"Ha",$B$4:$B1394,"&gt;="&amp;Boshqaruv!$C$9,$B$4:$B1394,"&lt;="&amp;Boshqaruv!$C$10)=0,1,0),0)</f>
        <v>0</v>
      </c>
    </row>
    <row r="1396" customFormat="false" ht="15" hidden="false" customHeight="false" outlineLevel="0" collapsed="false">
      <c r="A1396" s="8" t="n">
        <v>1392</v>
      </c>
      <c r="B1396" s="13"/>
      <c r="C1396" s="25"/>
      <c r="D1396" s="26" t="str">
        <f aca="false">IF($C1396="","",IFERROR(IF(INDEX(Bolalar!$B$5:$B$1804,MATCH($C1396,Bolalar!$I$5:$I$1804,0))="","",INDEX(Bolalar!$B$5:$B$1804,MATCH($C1396,Bolalar!$I$5:$I$1804,0))),""))</f>
        <v/>
      </c>
      <c r="E1396" s="15" t="str">
        <f aca="false">IF($C1396="","",IFERROR(IF(INDEX(Bolalar!$C$5:$C$1804,MATCH($C1396,Bolalar!$I$5:$I$1804,0))="","",INDEX(Bolalar!$C$5:$C$1804,MATCH($C1396,Bolalar!$I$5:$I$1804,0))),""))</f>
        <v/>
      </c>
      <c r="F1396" s="24"/>
      <c r="G1396" s="14" t="str">
        <f aca="false">IF(OR($E1396="",$B1396=""),"",INT(($B1396-$E1396)/365.25))</f>
        <v/>
      </c>
      <c r="H1396" s="14" t="str">
        <f aca="false">IF($G1396="","",IF($G1396&lt;=5,"Ha","Yo'q"))</f>
        <v/>
      </c>
      <c r="I1396" s="12"/>
      <c r="J1396" s="12"/>
      <c r="K1396" s="28" t="n">
        <f aca="false">IF(AND($C1396&lt;&gt;"",$H1396="Ha",$B1396&gt;=Boshqaruv!$C$9,$B1396&lt;=Boshqaruv!$C$10),IF(COUNTIFS($C$4:$C1395,$C1396,$H$4:$H1395,"Ha",$B$4:$B1395,"&gt;="&amp;Boshqaruv!$C$9,$B$4:$B1395,"&lt;="&amp;Boshqaruv!$C$10)=0,1,0),0)</f>
        <v>0</v>
      </c>
    </row>
    <row r="1397" customFormat="false" ht="15" hidden="false" customHeight="false" outlineLevel="0" collapsed="false">
      <c r="A1397" s="8" t="n">
        <v>1393</v>
      </c>
      <c r="B1397" s="13"/>
      <c r="C1397" s="25"/>
      <c r="D1397" s="26" t="str">
        <f aca="false">IF($C1397="","",IFERROR(IF(INDEX(Bolalar!$B$5:$B$1804,MATCH($C1397,Bolalar!$I$5:$I$1804,0))="","",INDEX(Bolalar!$B$5:$B$1804,MATCH($C1397,Bolalar!$I$5:$I$1804,0))),""))</f>
        <v/>
      </c>
      <c r="E1397" s="15" t="str">
        <f aca="false">IF($C1397="","",IFERROR(IF(INDEX(Bolalar!$C$5:$C$1804,MATCH($C1397,Bolalar!$I$5:$I$1804,0))="","",INDEX(Bolalar!$C$5:$C$1804,MATCH($C1397,Bolalar!$I$5:$I$1804,0))),""))</f>
        <v/>
      </c>
      <c r="F1397" s="24"/>
      <c r="G1397" s="14" t="str">
        <f aca="false">IF(OR($E1397="",$B1397=""),"",INT(($B1397-$E1397)/365.25))</f>
        <v/>
      </c>
      <c r="H1397" s="14" t="str">
        <f aca="false">IF($G1397="","",IF($G1397&lt;=5,"Ha","Yo'q"))</f>
        <v/>
      </c>
      <c r="I1397" s="12"/>
      <c r="J1397" s="12"/>
      <c r="K1397" s="28" t="n">
        <f aca="false">IF(AND($C1397&lt;&gt;"",$H1397="Ha",$B1397&gt;=Boshqaruv!$C$9,$B1397&lt;=Boshqaruv!$C$10),IF(COUNTIFS($C$4:$C1396,$C1397,$H$4:$H1396,"Ha",$B$4:$B1396,"&gt;="&amp;Boshqaruv!$C$9,$B$4:$B1396,"&lt;="&amp;Boshqaruv!$C$10)=0,1,0),0)</f>
        <v>0</v>
      </c>
    </row>
    <row r="1398" customFormat="false" ht="15" hidden="false" customHeight="false" outlineLevel="0" collapsed="false">
      <c r="A1398" s="8" t="n">
        <v>1394</v>
      </c>
      <c r="B1398" s="13"/>
      <c r="C1398" s="25"/>
      <c r="D1398" s="26" t="str">
        <f aca="false">IF($C1398="","",IFERROR(IF(INDEX(Bolalar!$B$5:$B$1804,MATCH($C1398,Bolalar!$I$5:$I$1804,0))="","",INDEX(Bolalar!$B$5:$B$1804,MATCH($C1398,Bolalar!$I$5:$I$1804,0))),""))</f>
        <v/>
      </c>
      <c r="E1398" s="15" t="str">
        <f aca="false">IF($C1398="","",IFERROR(IF(INDEX(Bolalar!$C$5:$C$1804,MATCH($C1398,Bolalar!$I$5:$I$1804,0))="","",INDEX(Bolalar!$C$5:$C$1804,MATCH($C1398,Bolalar!$I$5:$I$1804,0))),""))</f>
        <v/>
      </c>
      <c r="F1398" s="24"/>
      <c r="G1398" s="14" t="str">
        <f aca="false">IF(OR($E1398="",$B1398=""),"",INT(($B1398-$E1398)/365.25))</f>
        <v/>
      </c>
      <c r="H1398" s="14" t="str">
        <f aca="false">IF($G1398="","",IF($G1398&lt;=5,"Ha","Yo'q"))</f>
        <v/>
      </c>
      <c r="I1398" s="12"/>
      <c r="J1398" s="12"/>
      <c r="K1398" s="28" t="n">
        <f aca="false">IF(AND($C1398&lt;&gt;"",$H1398="Ha",$B1398&gt;=Boshqaruv!$C$9,$B1398&lt;=Boshqaruv!$C$10),IF(COUNTIFS($C$4:$C1397,$C1398,$H$4:$H1397,"Ha",$B$4:$B1397,"&gt;="&amp;Boshqaruv!$C$9,$B$4:$B1397,"&lt;="&amp;Boshqaruv!$C$10)=0,1,0),0)</f>
        <v>0</v>
      </c>
    </row>
    <row r="1399" customFormat="false" ht="15" hidden="false" customHeight="false" outlineLevel="0" collapsed="false">
      <c r="A1399" s="8" t="n">
        <v>1395</v>
      </c>
      <c r="B1399" s="13"/>
      <c r="C1399" s="25"/>
      <c r="D1399" s="26" t="str">
        <f aca="false">IF($C1399="","",IFERROR(IF(INDEX(Bolalar!$B$5:$B$1804,MATCH($C1399,Bolalar!$I$5:$I$1804,0))="","",INDEX(Bolalar!$B$5:$B$1804,MATCH($C1399,Bolalar!$I$5:$I$1804,0))),""))</f>
        <v/>
      </c>
      <c r="E1399" s="15" t="str">
        <f aca="false">IF($C1399="","",IFERROR(IF(INDEX(Bolalar!$C$5:$C$1804,MATCH($C1399,Bolalar!$I$5:$I$1804,0))="","",INDEX(Bolalar!$C$5:$C$1804,MATCH($C1399,Bolalar!$I$5:$I$1804,0))),""))</f>
        <v/>
      </c>
      <c r="F1399" s="24"/>
      <c r="G1399" s="14" t="str">
        <f aca="false">IF(OR($E1399="",$B1399=""),"",INT(($B1399-$E1399)/365.25))</f>
        <v/>
      </c>
      <c r="H1399" s="14" t="str">
        <f aca="false">IF($G1399="","",IF($G1399&lt;=5,"Ha","Yo'q"))</f>
        <v/>
      </c>
      <c r="I1399" s="12"/>
      <c r="J1399" s="12"/>
      <c r="K1399" s="28" t="n">
        <f aca="false">IF(AND($C1399&lt;&gt;"",$H1399="Ha",$B1399&gt;=Boshqaruv!$C$9,$B1399&lt;=Boshqaruv!$C$10),IF(COUNTIFS($C$4:$C1398,$C1399,$H$4:$H1398,"Ha",$B$4:$B1398,"&gt;="&amp;Boshqaruv!$C$9,$B$4:$B1398,"&lt;="&amp;Boshqaruv!$C$10)=0,1,0),0)</f>
        <v>0</v>
      </c>
    </row>
    <row r="1400" customFormat="false" ht="15" hidden="false" customHeight="false" outlineLevel="0" collapsed="false">
      <c r="A1400" s="8" t="n">
        <v>1396</v>
      </c>
      <c r="B1400" s="13"/>
      <c r="C1400" s="25"/>
      <c r="D1400" s="26" t="str">
        <f aca="false">IF($C1400="","",IFERROR(IF(INDEX(Bolalar!$B$5:$B$1804,MATCH($C1400,Bolalar!$I$5:$I$1804,0))="","",INDEX(Bolalar!$B$5:$B$1804,MATCH($C1400,Bolalar!$I$5:$I$1804,0))),""))</f>
        <v/>
      </c>
      <c r="E1400" s="15" t="str">
        <f aca="false">IF($C1400="","",IFERROR(IF(INDEX(Bolalar!$C$5:$C$1804,MATCH($C1400,Bolalar!$I$5:$I$1804,0))="","",INDEX(Bolalar!$C$5:$C$1804,MATCH($C1400,Bolalar!$I$5:$I$1804,0))),""))</f>
        <v/>
      </c>
      <c r="F1400" s="24"/>
      <c r="G1400" s="14" t="str">
        <f aca="false">IF(OR($E1400="",$B1400=""),"",INT(($B1400-$E1400)/365.25))</f>
        <v/>
      </c>
      <c r="H1400" s="14" t="str">
        <f aca="false">IF($G1400="","",IF($G1400&lt;=5,"Ha","Yo'q"))</f>
        <v/>
      </c>
      <c r="I1400" s="12"/>
      <c r="J1400" s="12"/>
      <c r="K1400" s="28" t="n">
        <f aca="false">IF(AND($C1400&lt;&gt;"",$H1400="Ha",$B1400&gt;=Boshqaruv!$C$9,$B1400&lt;=Boshqaruv!$C$10),IF(COUNTIFS($C$4:$C1399,$C1400,$H$4:$H1399,"Ha",$B$4:$B1399,"&gt;="&amp;Boshqaruv!$C$9,$B$4:$B1399,"&lt;="&amp;Boshqaruv!$C$10)=0,1,0),0)</f>
        <v>0</v>
      </c>
    </row>
    <row r="1401" customFormat="false" ht="15" hidden="false" customHeight="false" outlineLevel="0" collapsed="false">
      <c r="A1401" s="8" t="n">
        <v>1397</v>
      </c>
      <c r="B1401" s="13"/>
      <c r="C1401" s="25"/>
      <c r="D1401" s="26" t="str">
        <f aca="false">IF($C1401="","",IFERROR(IF(INDEX(Bolalar!$B$5:$B$1804,MATCH($C1401,Bolalar!$I$5:$I$1804,0))="","",INDEX(Bolalar!$B$5:$B$1804,MATCH($C1401,Bolalar!$I$5:$I$1804,0))),""))</f>
        <v/>
      </c>
      <c r="E1401" s="15" t="str">
        <f aca="false">IF($C1401="","",IFERROR(IF(INDEX(Bolalar!$C$5:$C$1804,MATCH($C1401,Bolalar!$I$5:$I$1804,0))="","",INDEX(Bolalar!$C$5:$C$1804,MATCH($C1401,Bolalar!$I$5:$I$1804,0))),""))</f>
        <v/>
      </c>
      <c r="F1401" s="24"/>
      <c r="G1401" s="14" t="str">
        <f aca="false">IF(OR($E1401="",$B1401=""),"",INT(($B1401-$E1401)/365.25))</f>
        <v/>
      </c>
      <c r="H1401" s="14" t="str">
        <f aca="false">IF($G1401="","",IF($G1401&lt;=5,"Ha","Yo'q"))</f>
        <v/>
      </c>
      <c r="I1401" s="12"/>
      <c r="J1401" s="12"/>
      <c r="K1401" s="28" t="n">
        <f aca="false">IF(AND($C1401&lt;&gt;"",$H1401="Ha",$B1401&gt;=Boshqaruv!$C$9,$B1401&lt;=Boshqaruv!$C$10),IF(COUNTIFS($C$4:$C1400,$C1401,$H$4:$H1400,"Ha",$B$4:$B1400,"&gt;="&amp;Boshqaruv!$C$9,$B$4:$B1400,"&lt;="&amp;Boshqaruv!$C$10)=0,1,0),0)</f>
        <v>0</v>
      </c>
    </row>
    <row r="1402" customFormat="false" ht="15" hidden="false" customHeight="false" outlineLevel="0" collapsed="false">
      <c r="A1402" s="8" t="n">
        <v>1398</v>
      </c>
      <c r="B1402" s="13"/>
      <c r="C1402" s="25"/>
      <c r="D1402" s="26" t="str">
        <f aca="false">IF($C1402="","",IFERROR(IF(INDEX(Bolalar!$B$5:$B$1804,MATCH($C1402,Bolalar!$I$5:$I$1804,0))="","",INDEX(Bolalar!$B$5:$B$1804,MATCH($C1402,Bolalar!$I$5:$I$1804,0))),""))</f>
        <v/>
      </c>
      <c r="E1402" s="15" t="str">
        <f aca="false">IF($C1402="","",IFERROR(IF(INDEX(Bolalar!$C$5:$C$1804,MATCH($C1402,Bolalar!$I$5:$I$1804,0))="","",INDEX(Bolalar!$C$5:$C$1804,MATCH($C1402,Bolalar!$I$5:$I$1804,0))),""))</f>
        <v/>
      </c>
      <c r="F1402" s="24"/>
      <c r="G1402" s="14" t="str">
        <f aca="false">IF(OR($E1402="",$B1402=""),"",INT(($B1402-$E1402)/365.25))</f>
        <v/>
      </c>
      <c r="H1402" s="14" t="str">
        <f aca="false">IF($G1402="","",IF($G1402&lt;=5,"Ha","Yo'q"))</f>
        <v/>
      </c>
      <c r="I1402" s="12"/>
      <c r="J1402" s="12"/>
      <c r="K1402" s="28" t="n">
        <f aca="false">IF(AND($C1402&lt;&gt;"",$H1402="Ha",$B1402&gt;=Boshqaruv!$C$9,$B1402&lt;=Boshqaruv!$C$10),IF(COUNTIFS($C$4:$C1401,$C1402,$H$4:$H1401,"Ha",$B$4:$B1401,"&gt;="&amp;Boshqaruv!$C$9,$B$4:$B1401,"&lt;="&amp;Boshqaruv!$C$10)=0,1,0),0)</f>
        <v>0</v>
      </c>
    </row>
    <row r="1403" customFormat="false" ht="15" hidden="false" customHeight="false" outlineLevel="0" collapsed="false">
      <c r="A1403" s="8" t="n">
        <v>1399</v>
      </c>
      <c r="B1403" s="13"/>
      <c r="C1403" s="25"/>
      <c r="D1403" s="26" t="str">
        <f aca="false">IF($C1403="","",IFERROR(IF(INDEX(Bolalar!$B$5:$B$1804,MATCH($C1403,Bolalar!$I$5:$I$1804,0))="","",INDEX(Bolalar!$B$5:$B$1804,MATCH($C1403,Bolalar!$I$5:$I$1804,0))),""))</f>
        <v/>
      </c>
      <c r="E1403" s="15" t="str">
        <f aca="false">IF($C1403="","",IFERROR(IF(INDEX(Bolalar!$C$5:$C$1804,MATCH($C1403,Bolalar!$I$5:$I$1804,0))="","",INDEX(Bolalar!$C$5:$C$1804,MATCH($C1403,Bolalar!$I$5:$I$1804,0))),""))</f>
        <v/>
      </c>
      <c r="F1403" s="24"/>
      <c r="G1403" s="14" t="str">
        <f aca="false">IF(OR($E1403="",$B1403=""),"",INT(($B1403-$E1403)/365.25))</f>
        <v/>
      </c>
      <c r="H1403" s="14" t="str">
        <f aca="false">IF($G1403="","",IF($G1403&lt;=5,"Ha","Yo'q"))</f>
        <v/>
      </c>
      <c r="I1403" s="12"/>
      <c r="J1403" s="12"/>
      <c r="K1403" s="28" t="n">
        <f aca="false">IF(AND($C1403&lt;&gt;"",$H1403="Ha",$B1403&gt;=Boshqaruv!$C$9,$B1403&lt;=Boshqaruv!$C$10),IF(COUNTIFS($C$4:$C1402,$C1403,$H$4:$H1402,"Ha",$B$4:$B1402,"&gt;="&amp;Boshqaruv!$C$9,$B$4:$B1402,"&lt;="&amp;Boshqaruv!$C$10)=0,1,0),0)</f>
        <v>0</v>
      </c>
    </row>
    <row r="1404" customFormat="false" ht="15" hidden="false" customHeight="false" outlineLevel="0" collapsed="false">
      <c r="A1404" s="8" t="n">
        <v>1400</v>
      </c>
      <c r="B1404" s="13"/>
      <c r="C1404" s="25"/>
      <c r="D1404" s="26" t="str">
        <f aca="false">IF($C1404="","",IFERROR(IF(INDEX(Bolalar!$B$5:$B$1804,MATCH($C1404,Bolalar!$I$5:$I$1804,0))="","",INDEX(Bolalar!$B$5:$B$1804,MATCH($C1404,Bolalar!$I$5:$I$1804,0))),""))</f>
        <v/>
      </c>
      <c r="E1404" s="15" t="str">
        <f aca="false">IF($C1404="","",IFERROR(IF(INDEX(Bolalar!$C$5:$C$1804,MATCH($C1404,Bolalar!$I$5:$I$1804,0))="","",INDEX(Bolalar!$C$5:$C$1804,MATCH($C1404,Bolalar!$I$5:$I$1804,0))),""))</f>
        <v/>
      </c>
      <c r="F1404" s="24"/>
      <c r="G1404" s="14" t="str">
        <f aca="false">IF(OR($E1404="",$B1404=""),"",INT(($B1404-$E1404)/365.25))</f>
        <v/>
      </c>
      <c r="H1404" s="14" t="str">
        <f aca="false">IF($G1404="","",IF($G1404&lt;=5,"Ha","Yo'q"))</f>
        <v/>
      </c>
      <c r="I1404" s="12"/>
      <c r="J1404" s="12"/>
      <c r="K1404" s="28" t="n">
        <f aca="false">IF(AND($C1404&lt;&gt;"",$H1404="Ha",$B1404&gt;=Boshqaruv!$C$9,$B1404&lt;=Boshqaruv!$C$10),IF(COUNTIFS($C$4:$C1403,$C1404,$H$4:$H1403,"Ha",$B$4:$B1403,"&gt;="&amp;Boshqaruv!$C$9,$B$4:$B1403,"&lt;="&amp;Boshqaruv!$C$10)=0,1,0),0)</f>
        <v>0</v>
      </c>
    </row>
    <row r="1405" customFormat="false" ht="15" hidden="false" customHeight="false" outlineLevel="0" collapsed="false">
      <c r="A1405" s="8" t="n">
        <v>1401</v>
      </c>
      <c r="B1405" s="13"/>
      <c r="C1405" s="25"/>
      <c r="D1405" s="26" t="str">
        <f aca="false">IF($C1405="","",IFERROR(IF(INDEX(Bolalar!$B$5:$B$1804,MATCH($C1405,Bolalar!$I$5:$I$1804,0))="","",INDEX(Bolalar!$B$5:$B$1804,MATCH($C1405,Bolalar!$I$5:$I$1804,0))),""))</f>
        <v/>
      </c>
      <c r="E1405" s="15" t="str">
        <f aca="false">IF($C1405="","",IFERROR(IF(INDEX(Bolalar!$C$5:$C$1804,MATCH($C1405,Bolalar!$I$5:$I$1804,0))="","",INDEX(Bolalar!$C$5:$C$1804,MATCH($C1405,Bolalar!$I$5:$I$1804,0))),""))</f>
        <v/>
      </c>
      <c r="F1405" s="24"/>
      <c r="G1405" s="14" t="str">
        <f aca="false">IF(OR($E1405="",$B1405=""),"",INT(($B1405-$E1405)/365.25))</f>
        <v/>
      </c>
      <c r="H1405" s="14" t="str">
        <f aca="false">IF($G1405="","",IF($G1405&lt;=5,"Ha","Yo'q"))</f>
        <v/>
      </c>
      <c r="I1405" s="12"/>
      <c r="J1405" s="12"/>
      <c r="K1405" s="28" t="n">
        <f aca="false">IF(AND($C1405&lt;&gt;"",$H1405="Ha",$B1405&gt;=Boshqaruv!$C$9,$B1405&lt;=Boshqaruv!$C$10),IF(COUNTIFS($C$4:$C1404,$C1405,$H$4:$H1404,"Ha",$B$4:$B1404,"&gt;="&amp;Boshqaruv!$C$9,$B$4:$B1404,"&lt;="&amp;Boshqaruv!$C$10)=0,1,0),0)</f>
        <v>0</v>
      </c>
    </row>
    <row r="1406" customFormat="false" ht="15" hidden="false" customHeight="false" outlineLevel="0" collapsed="false">
      <c r="A1406" s="8" t="n">
        <v>1402</v>
      </c>
      <c r="B1406" s="13"/>
      <c r="C1406" s="25"/>
      <c r="D1406" s="26" t="str">
        <f aca="false">IF($C1406="","",IFERROR(IF(INDEX(Bolalar!$B$5:$B$1804,MATCH($C1406,Bolalar!$I$5:$I$1804,0))="","",INDEX(Bolalar!$B$5:$B$1804,MATCH($C1406,Bolalar!$I$5:$I$1804,0))),""))</f>
        <v/>
      </c>
      <c r="E1406" s="15" t="str">
        <f aca="false">IF($C1406="","",IFERROR(IF(INDEX(Bolalar!$C$5:$C$1804,MATCH($C1406,Bolalar!$I$5:$I$1804,0))="","",INDEX(Bolalar!$C$5:$C$1804,MATCH($C1406,Bolalar!$I$5:$I$1804,0))),""))</f>
        <v/>
      </c>
      <c r="F1406" s="24"/>
      <c r="G1406" s="14" t="str">
        <f aca="false">IF(OR($E1406="",$B1406=""),"",INT(($B1406-$E1406)/365.25))</f>
        <v/>
      </c>
      <c r="H1406" s="14" t="str">
        <f aca="false">IF($G1406="","",IF($G1406&lt;=5,"Ha","Yo'q"))</f>
        <v/>
      </c>
      <c r="I1406" s="12"/>
      <c r="J1406" s="12"/>
      <c r="K1406" s="28" t="n">
        <f aca="false">IF(AND($C1406&lt;&gt;"",$H1406="Ha",$B1406&gt;=Boshqaruv!$C$9,$B1406&lt;=Boshqaruv!$C$10),IF(COUNTIFS($C$4:$C1405,$C1406,$H$4:$H1405,"Ha",$B$4:$B1405,"&gt;="&amp;Boshqaruv!$C$9,$B$4:$B1405,"&lt;="&amp;Boshqaruv!$C$10)=0,1,0),0)</f>
        <v>0</v>
      </c>
    </row>
    <row r="1407" customFormat="false" ht="15" hidden="false" customHeight="false" outlineLevel="0" collapsed="false">
      <c r="A1407" s="8" t="n">
        <v>1403</v>
      </c>
      <c r="B1407" s="13"/>
      <c r="C1407" s="25"/>
      <c r="D1407" s="26" t="str">
        <f aca="false">IF($C1407="","",IFERROR(IF(INDEX(Bolalar!$B$5:$B$1804,MATCH($C1407,Bolalar!$I$5:$I$1804,0))="","",INDEX(Bolalar!$B$5:$B$1804,MATCH($C1407,Bolalar!$I$5:$I$1804,0))),""))</f>
        <v/>
      </c>
      <c r="E1407" s="15" t="str">
        <f aca="false">IF($C1407="","",IFERROR(IF(INDEX(Bolalar!$C$5:$C$1804,MATCH($C1407,Bolalar!$I$5:$I$1804,0))="","",INDEX(Bolalar!$C$5:$C$1804,MATCH($C1407,Bolalar!$I$5:$I$1804,0))),""))</f>
        <v/>
      </c>
      <c r="F1407" s="24"/>
      <c r="G1407" s="14" t="str">
        <f aca="false">IF(OR($E1407="",$B1407=""),"",INT(($B1407-$E1407)/365.25))</f>
        <v/>
      </c>
      <c r="H1407" s="14" t="str">
        <f aca="false">IF($G1407="","",IF($G1407&lt;=5,"Ha","Yo'q"))</f>
        <v/>
      </c>
      <c r="I1407" s="12"/>
      <c r="J1407" s="12"/>
      <c r="K1407" s="28" t="n">
        <f aca="false">IF(AND($C1407&lt;&gt;"",$H1407="Ha",$B1407&gt;=Boshqaruv!$C$9,$B1407&lt;=Boshqaruv!$C$10),IF(COUNTIFS($C$4:$C1406,$C1407,$H$4:$H1406,"Ha",$B$4:$B1406,"&gt;="&amp;Boshqaruv!$C$9,$B$4:$B1406,"&lt;="&amp;Boshqaruv!$C$10)=0,1,0),0)</f>
        <v>0</v>
      </c>
    </row>
    <row r="1408" customFormat="false" ht="15" hidden="false" customHeight="false" outlineLevel="0" collapsed="false">
      <c r="A1408" s="8" t="n">
        <v>1404</v>
      </c>
      <c r="B1408" s="13"/>
      <c r="C1408" s="25"/>
      <c r="D1408" s="26" t="str">
        <f aca="false">IF($C1408="","",IFERROR(IF(INDEX(Bolalar!$B$5:$B$1804,MATCH($C1408,Bolalar!$I$5:$I$1804,0))="","",INDEX(Bolalar!$B$5:$B$1804,MATCH($C1408,Bolalar!$I$5:$I$1804,0))),""))</f>
        <v/>
      </c>
      <c r="E1408" s="15" t="str">
        <f aca="false">IF($C1408="","",IFERROR(IF(INDEX(Bolalar!$C$5:$C$1804,MATCH($C1408,Bolalar!$I$5:$I$1804,0))="","",INDEX(Bolalar!$C$5:$C$1804,MATCH($C1408,Bolalar!$I$5:$I$1804,0))),""))</f>
        <v/>
      </c>
      <c r="F1408" s="24"/>
      <c r="G1408" s="14" t="str">
        <f aca="false">IF(OR($E1408="",$B1408=""),"",INT(($B1408-$E1408)/365.25))</f>
        <v/>
      </c>
      <c r="H1408" s="14" t="str">
        <f aca="false">IF($G1408="","",IF($G1408&lt;=5,"Ha","Yo'q"))</f>
        <v/>
      </c>
      <c r="I1408" s="12"/>
      <c r="J1408" s="12"/>
      <c r="K1408" s="28" t="n">
        <f aca="false">IF(AND($C1408&lt;&gt;"",$H1408="Ha",$B1408&gt;=Boshqaruv!$C$9,$B1408&lt;=Boshqaruv!$C$10),IF(COUNTIFS($C$4:$C1407,$C1408,$H$4:$H1407,"Ha",$B$4:$B1407,"&gt;="&amp;Boshqaruv!$C$9,$B$4:$B1407,"&lt;="&amp;Boshqaruv!$C$10)=0,1,0),0)</f>
        <v>0</v>
      </c>
    </row>
    <row r="1409" customFormat="false" ht="15" hidden="false" customHeight="false" outlineLevel="0" collapsed="false">
      <c r="A1409" s="8" t="n">
        <v>1405</v>
      </c>
      <c r="B1409" s="13"/>
      <c r="C1409" s="25"/>
      <c r="D1409" s="26" t="str">
        <f aca="false">IF($C1409="","",IFERROR(IF(INDEX(Bolalar!$B$5:$B$1804,MATCH($C1409,Bolalar!$I$5:$I$1804,0))="","",INDEX(Bolalar!$B$5:$B$1804,MATCH($C1409,Bolalar!$I$5:$I$1804,0))),""))</f>
        <v/>
      </c>
      <c r="E1409" s="15" t="str">
        <f aca="false">IF($C1409="","",IFERROR(IF(INDEX(Bolalar!$C$5:$C$1804,MATCH($C1409,Bolalar!$I$5:$I$1804,0))="","",INDEX(Bolalar!$C$5:$C$1804,MATCH($C1409,Bolalar!$I$5:$I$1804,0))),""))</f>
        <v/>
      </c>
      <c r="F1409" s="24"/>
      <c r="G1409" s="14" t="str">
        <f aca="false">IF(OR($E1409="",$B1409=""),"",INT(($B1409-$E1409)/365.25))</f>
        <v/>
      </c>
      <c r="H1409" s="14" t="str">
        <f aca="false">IF($G1409="","",IF($G1409&lt;=5,"Ha","Yo'q"))</f>
        <v/>
      </c>
      <c r="I1409" s="12"/>
      <c r="J1409" s="12"/>
      <c r="K1409" s="28" t="n">
        <f aca="false">IF(AND($C1409&lt;&gt;"",$H1409="Ha",$B1409&gt;=Boshqaruv!$C$9,$B1409&lt;=Boshqaruv!$C$10),IF(COUNTIFS($C$4:$C1408,$C1409,$H$4:$H1408,"Ha",$B$4:$B1408,"&gt;="&amp;Boshqaruv!$C$9,$B$4:$B1408,"&lt;="&amp;Boshqaruv!$C$10)=0,1,0),0)</f>
        <v>0</v>
      </c>
    </row>
    <row r="1410" customFormat="false" ht="15" hidden="false" customHeight="false" outlineLevel="0" collapsed="false">
      <c r="A1410" s="8" t="n">
        <v>1406</v>
      </c>
      <c r="B1410" s="13"/>
      <c r="C1410" s="25"/>
      <c r="D1410" s="26" t="str">
        <f aca="false">IF($C1410="","",IFERROR(IF(INDEX(Bolalar!$B$5:$B$1804,MATCH($C1410,Bolalar!$I$5:$I$1804,0))="","",INDEX(Bolalar!$B$5:$B$1804,MATCH($C1410,Bolalar!$I$5:$I$1804,0))),""))</f>
        <v/>
      </c>
      <c r="E1410" s="15" t="str">
        <f aca="false">IF($C1410="","",IFERROR(IF(INDEX(Bolalar!$C$5:$C$1804,MATCH($C1410,Bolalar!$I$5:$I$1804,0))="","",INDEX(Bolalar!$C$5:$C$1804,MATCH($C1410,Bolalar!$I$5:$I$1804,0))),""))</f>
        <v/>
      </c>
      <c r="F1410" s="24"/>
      <c r="G1410" s="14" t="str">
        <f aca="false">IF(OR($E1410="",$B1410=""),"",INT(($B1410-$E1410)/365.25))</f>
        <v/>
      </c>
      <c r="H1410" s="14" t="str">
        <f aca="false">IF($G1410="","",IF($G1410&lt;=5,"Ha","Yo'q"))</f>
        <v/>
      </c>
      <c r="I1410" s="12"/>
      <c r="J1410" s="12"/>
      <c r="K1410" s="28" t="n">
        <f aca="false">IF(AND($C1410&lt;&gt;"",$H1410="Ha",$B1410&gt;=Boshqaruv!$C$9,$B1410&lt;=Boshqaruv!$C$10),IF(COUNTIFS($C$4:$C1409,$C1410,$H$4:$H1409,"Ha",$B$4:$B1409,"&gt;="&amp;Boshqaruv!$C$9,$B$4:$B1409,"&lt;="&amp;Boshqaruv!$C$10)=0,1,0),0)</f>
        <v>0</v>
      </c>
    </row>
    <row r="1411" customFormat="false" ht="15" hidden="false" customHeight="false" outlineLevel="0" collapsed="false">
      <c r="A1411" s="8" t="n">
        <v>1407</v>
      </c>
      <c r="B1411" s="13"/>
      <c r="C1411" s="25"/>
      <c r="D1411" s="26" t="str">
        <f aca="false">IF($C1411="","",IFERROR(IF(INDEX(Bolalar!$B$5:$B$1804,MATCH($C1411,Bolalar!$I$5:$I$1804,0))="","",INDEX(Bolalar!$B$5:$B$1804,MATCH($C1411,Bolalar!$I$5:$I$1804,0))),""))</f>
        <v/>
      </c>
      <c r="E1411" s="15" t="str">
        <f aca="false">IF($C1411="","",IFERROR(IF(INDEX(Bolalar!$C$5:$C$1804,MATCH($C1411,Bolalar!$I$5:$I$1804,0))="","",INDEX(Bolalar!$C$5:$C$1804,MATCH($C1411,Bolalar!$I$5:$I$1804,0))),""))</f>
        <v/>
      </c>
      <c r="F1411" s="24"/>
      <c r="G1411" s="14" t="str">
        <f aca="false">IF(OR($E1411="",$B1411=""),"",INT(($B1411-$E1411)/365.25))</f>
        <v/>
      </c>
      <c r="H1411" s="14" t="str">
        <f aca="false">IF($G1411="","",IF($G1411&lt;=5,"Ha","Yo'q"))</f>
        <v/>
      </c>
      <c r="I1411" s="12"/>
      <c r="J1411" s="12"/>
      <c r="K1411" s="28" t="n">
        <f aca="false">IF(AND($C1411&lt;&gt;"",$H1411="Ha",$B1411&gt;=Boshqaruv!$C$9,$B1411&lt;=Boshqaruv!$C$10),IF(COUNTIFS($C$4:$C1410,$C1411,$H$4:$H1410,"Ha",$B$4:$B1410,"&gt;="&amp;Boshqaruv!$C$9,$B$4:$B1410,"&lt;="&amp;Boshqaruv!$C$10)=0,1,0),0)</f>
        <v>0</v>
      </c>
    </row>
    <row r="1412" customFormat="false" ht="15" hidden="false" customHeight="false" outlineLevel="0" collapsed="false">
      <c r="A1412" s="8" t="n">
        <v>1408</v>
      </c>
      <c r="B1412" s="13"/>
      <c r="C1412" s="25"/>
      <c r="D1412" s="26" t="str">
        <f aca="false">IF($C1412="","",IFERROR(IF(INDEX(Bolalar!$B$5:$B$1804,MATCH($C1412,Bolalar!$I$5:$I$1804,0))="","",INDEX(Bolalar!$B$5:$B$1804,MATCH($C1412,Bolalar!$I$5:$I$1804,0))),""))</f>
        <v/>
      </c>
      <c r="E1412" s="15" t="str">
        <f aca="false">IF($C1412="","",IFERROR(IF(INDEX(Bolalar!$C$5:$C$1804,MATCH($C1412,Bolalar!$I$5:$I$1804,0))="","",INDEX(Bolalar!$C$5:$C$1804,MATCH($C1412,Bolalar!$I$5:$I$1804,0))),""))</f>
        <v/>
      </c>
      <c r="F1412" s="24"/>
      <c r="G1412" s="14" t="str">
        <f aca="false">IF(OR($E1412="",$B1412=""),"",INT(($B1412-$E1412)/365.25))</f>
        <v/>
      </c>
      <c r="H1412" s="14" t="str">
        <f aca="false">IF($G1412="","",IF($G1412&lt;=5,"Ha","Yo'q"))</f>
        <v/>
      </c>
      <c r="I1412" s="12"/>
      <c r="J1412" s="12"/>
      <c r="K1412" s="28" t="n">
        <f aca="false">IF(AND($C1412&lt;&gt;"",$H1412="Ha",$B1412&gt;=Boshqaruv!$C$9,$B1412&lt;=Boshqaruv!$C$10),IF(COUNTIFS($C$4:$C1411,$C1412,$H$4:$H1411,"Ha",$B$4:$B1411,"&gt;="&amp;Boshqaruv!$C$9,$B$4:$B1411,"&lt;="&amp;Boshqaruv!$C$10)=0,1,0),0)</f>
        <v>0</v>
      </c>
    </row>
    <row r="1413" customFormat="false" ht="15" hidden="false" customHeight="false" outlineLevel="0" collapsed="false">
      <c r="A1413" s="8" t="n">
        <v>1409</v>
      </c>
      <c r="B1413" s="13"/>
      <c r="C1413" s="25"/>
      <c r="D1413" s="26" t="str">
        <f aca="false">IF($C1413="","",IFERROR(IF(INDEX(Bolalar!$B$5:$B$1804,MATCH($C1413,Bolalar!$I$5:$I$1804,0))="","",INDEX(Bolalar!$B$5:$B$1804,MATCH($C1413,Bolalar!$I$5:$I$1804,0))),""))</f>
        <v/>
      </c>
      <c r="E1413" s="15" t="str">
        <f aca="false">IF($C1413="","",IFERROR(IF(INDEX(Bolalar!$C$5:$C$1804,MATCH($C1413,Bolalar!$I$5:$I$1804,0))="","",INDEX(Bolalar!$C$5:$C$1804,MATCH($C1413,Bolalar!$I$5:$I$1804,0))),""))</f>
        <v/>
      </c>
      <c r="F1413" s="24"/>
      <c r="G1413" s="14" t="str">
        <f aca="false">IF(OR($E1413="",$B1413=""),"",INT(($B1413-$E1413)/365.25))</f>
        <v/>
      </c>
      <c r="H1413" s="14" t="str">
        <f aca="false">IF($G1413="","",IF($G1413&lt;=5,"Ha","Yo'q"))</f>
        <v/>
      </c>
      <c r="I1413" s="12"/>
      <c r="J1413" s="12"/>
      <c r="K1413" s="28" t="n">
        <f aca="false">IF(AND($C1413&lt;&gt;"",$H1413="Ha",$B1413&gt;=Boshqaruv!$C$9,$B1413&lt;=Boshqaruv!$C$10),IF(COUNTIFS($C$4:$C1412,$C1413,$H$4:$H1412,"Ha",$B$4:$B1412,"&gt;="&amp;Boshqaruv!$C$9,$B$4:$B1412,"&lt;="&amp;Boshqaruv!$C$10)=0,1,0),0)</f>
        <v>0</v>
      </c>
    </row>
    <row r="1414" customFormat="false" ht="15" hidden="false" customHeight="false" outlineLevel="0" collapsed="false">
      <c r="A1414" s="8" t="n">
        <v>1410</v>
      </c>
      <c r="B1414" s="13"/>
      <c r="C1414" s="25"/>
      <c r="D1414" s="26" t="str">
        <f aca="false">IF($C1414="","",IFERROR(IF(INDEX(Bolalar!$B$5:$B$1804,MATCH($C1414,Bolalar!$I$5:$I$1804,0))="","",INDEX(Bolalar!$B$5:$B$1804,MATCH($C1414,Bolalar!$I$5:$I$1804,0))),""))</f>
        <v/>
      </c>
      <c r="E1414" s="15" t="str">
        <f aca="false">IF($C1414="","",IFERROR(IF(INDEX(Bolalar!$C$5:$C$1804,MATCH($C1414,Bolalar!$I$5:$I$1804,0))="","",INDEX(Bolalar!$C$5:$C$1804,MATCH($C1414,Bolalar!$I$5:$I$1804,0))),""))</f>
        <v/>
      </c>
      <c r="F1414" s="24"/>
      <c r="G1414" s="14" t="str">
        <f aca="false">IF(OR($E1414="",$B1414=""),"",INT(($B1414-$E1414)/365.25))</f>
        <v/>
      </c>
      <c r="H1414" s="14" t="str">
        <f aca="false">IF($G1414="","",IF($G1414&lt;=5,"Ha","Yo'q"))</f>
        <v/>
      </c>
      <c r="I1414" s="12"/>
      <c r="J1414" s="12"/>
      <c r="K1414" s="28" t="n">
        <f aca="false">IF(AND($C1414&lt;&gt;"",$H1414="Ha",$B1414&gt;=Boshqaruv!$C$9,$B1414&lt;=Boshqaruv!$C$10),IF(COUNTIFS($C$4:$C1413,$C1414,$H$4:$H1413,"Ha",$B$4:$B1413,"&gt;="&amp;Boshqaruv!$C$9,$B$4:$B1413,"&lt;="&amp;Boshqaruv!$C$10)=0,1,0),0)</f>
        <v>0</v>
      </c>
    </row>
    <row r="1415" customFormat="false" ht="15" hidden="false" customHeight="false" outlineLevel="0" collapsed="false">
      <c r="A1415" s="8" t="n">
        <v>1411</v>
      </c>
      <c r="B1415" s="13"/>
      <c r="C1415" s="25"/>
      <c r="D1415" s="26" t="str">
        <f aca="false">IF($C1415="","",IFERROR(IF(INDEX(Bolalar!$B$5:$B$1804,MATCH($C1415,Bolalar!$I$5:$I$1804,0))="","",INDEX(Bolalar!$B$5:$B$1804,MATCH($C1415,Bolalar!$I$5:$I$1804,0))),""))</f>
        <v/>
      </c>
      <c r="E1415" s="15" t="str">
        <f aca="false">IF($C1415="","",IFERROR(IF(INDEX(Bolalar!$C$5:$C$1804,MATCH($C1415,Bolalar!$I$5:$I$1804,0))="","",INDEX(Bolalar!$C$5:$C$1804,MATCH($C1415,Bolalar!$I$5:$I$1804,0))),""))</f>
        <v/>
      </c>
      <c r="F1415" s="24"/>
      <c r="G1415" s="14" t="str">
        <f aca="false">IF(OR($E1415="",$B1415=""),"",INT(($B1415-$E1415)/365.25))</f>
        <v/>
      </c>
      <c r="H1415" s="14" t="str">
        <f aca="false">IF($G1415="","",IF($G1415&lt;=5,"Ha","Yo'q"))</f>
        <v/>
      </c>
      <c r="I1415" s="12"/>
      <c r="J1415" s="12"/>
      <c r="K1415" s="28" t="n">
        <f aca="false">IF(AND($C1415&lt;&gt;"",$H1415="Ha",$B1415&gt;=Boshqaruv!$C$9,$B1415&lt;=Boshqaruv!$C$10),IF(COUNTIFS($C$4:$C1414,$C1415,$H$4:$H1414,"Ha",$B$4:$B1414,"&gt;="&amp;Boshqaruv!$C$9,$B$4:$B1414,"&lt;="&amp;Boshqaruv!$C$10)=0,1,0),0)</f>
        <v>0</v>
      </c>
    </row>
    <row r="1416" customFormat="false" ht="15" hidden="false" customHeight="false" outlineLevel="0" collapsed="false">
      <c r="A1416" s="8" t="n">
        <v>1412</v>
      </c>
      <c r="B1416" s="13"/>
      <c r="C1416" s="25"/>
      <c r="D1416" s="26" t="str">
        <f aca="false">IF($C1416="","",IFERROR(IF(INDEX(Bolalar!$B$5:$B$1804,MATCH($C1416,Bolalar!$I$5:$I$1804,0))="","",INDEX(Bolalar!$B$5:$B$1804,MATCH($C1416,Bolalar!$I$5:$I$1804,0))),""))</f>
        <v/>
      </c>
      <c r="E1416" s="15" t="str">
        <f aca="false">IF($C1416="","",IFERROR(IF(INDEX(Bolalar!$C$5:$C$1804,MATCH($C1416,Bolalar!$I$5:$I$1804,0))="","",INDEX(Bolalar!$C$5:$C$1804,MATCH($C1416,Bolalar!$I$5:$I$1804,0))),""))</f>
        <v/>
      </c>
      <c r="F1416" s="24"/>
      <c r="G1416" s="14" t="str">
        <f aca="false">IF(OR($E1416="",$B1416=""),"",INT(($B1416-$E1416)/365.25))</f>
        <v/>
      </c>
      <c r="H1416" s="14" t="str">
        <f aca="false">IF($G1416="","",IF($G1416&lt;=5,"Ha","Yo'q"))</f>
        <v/>
      </c>
      <c r="I1416" s="12"/>
      <c r="J1416" s="12"/>
      <c r="K1416" s="28" t="n">
        <f aca="false">IF(AND($C1416&lt;&gt;"",$H1416="Ha",$B1416&gt;=Boshqaruv!$C$9,$B1416&lt;=Boshqaruv!$C$10),IF(COUNTIFS($C$4:$C1415,$C1416,$H$4:$H1415,"Ha",$B$4:$B1415,"&gt;="&amp;Boshqaruv!$C$9,$B$4:$B1415,"&lt;="&amp;Boshqaruv!$C$10)=0,1,0),0)</f>
        <v>0</v>
      </c>
    </row>
    <row r="1417" customFormat="false" ht="15" hidden="false" customHeight="false" outlineLevel="0" collapsed="false">
      <c r="A1417" s="8" t="n">
        <v>1413</v>
      </c>
      <c r="B1417" s="13"/>
      <c r="C1417" s="25"/>
      <c r="D1417" s="26" t="str">
        <f aca="false">IF($C1417="","",IFERROR(IF(INDEX(Bolalar!$B$5:$B$1804,MATCH($C1417,Bolalar!$I$5:$I$1804,0))="","",INDEX(Bolalar!$B$5:$B$1804,MATCH($C1417,Bolalar!$I$5:$I$1804,0))),""))</f>
        <v/>
      </c>
      <c r="E1417" s="15" t="str">
        <f aca="false">IF($C1417="","",IFERROR(IF(INDEX(Bolalar!$C$5:$C$1804,MATCH($C1417,Bolalar!$I$5:$I$1804,0))="","",INDEX(Bolalar!$C$5:$C$1804,MATCH($C1417,Bolalar!$I$5:$I$1804,0))),""))</f>
        <v/>
      </c>
      <c r="F1417" s="24"/>
      <c r="G1417" s="14" t="str">
        <f aca="false">IF(OR($E1417="",$B1417=""),"",INT(($B1417-$E1417)/365.25))</f>
        <v/>
      </c>
      <c r="H1417" s="14" t="str">
        <f aca="false">IF($G1417="","",IF($G1417&lt;=5,"Ha","Yo'q"))</f>
        <v/>
      </c>
      <c r="I1417" s="12"/>
      <c r="J1417" s="12"/>
      <c r="K1417" s="28" t="n">
        <f aca="false">IF(AND($C1417&lt;&gt;"",$H1417="Ha",$B1417&gt;=Boshqaruv!$C$9,$B1417&lt;=Boshqaruv!$C$10),IF(COUNTIFS($C$4:$C1416,$C1417,$H$4:$H1416,"Ha",$B$4:$B1416,"&gt;="&amp;Boshqaruv!$C$9,$B$4:$B1416,"&lt;="&amp;Boshqaruv!$C$10)=0,1,0),0)</f>
        <v>0</v>
      </c>
    </row>
    <row r="1418" customFormat="false" ht="15" hidden="false" customHeight="false" outlineLevel="0" collapsed="false">
      <c r="A1418" s="8" t="n">
        <v>1414</v>
      </c>
      <c r="B1418" s="13"/>
      <c r="C1418" s="25"/>
      <c r="D1418" s="26" t="str">
        <f aca="false">IF($C1418="","",IFERROR(IF(INDEX(Bolalar!$B$5:$B$1804,MATCH($C1418,Bolalar!$I$5:$I$1804,0))="","",INDEX(Bolalar!$B$5:$B$1804,MATCH($C1418,Bolalar!$I$5:$I$1804,0))),""))</f>
        <v/>
      </c>
      <c r="E1418" s="15" t="str">
        <f aca="false">IF($C1418="","",IFERROR(IF(INDEX(Bolalar!$C$5:$C$1804,MATCH($C1418,Bolalar!$I$5:$I$1804,0))="","",INDEX(Bolalar!$C$5:$C$1804,MATCH($C1418,Bolalar!$I$5:$I$1804,0))),""))</f>
        <v/>
      </c>
      <c r="F1418" s="24"/>
      <c r="G1418" s="14" t="str">
        <f aca="false">IF(OR($E1418="",$B1418=""),"",INT(($B1418-$E1418)/365.25))</f>
        <v/>
      </c>
      <c r="H1418" s="14" t="str">
        <f aca="false">IF($G1418="","",IF($G1418&lt;=5,"Ha","Yo'q"))</f>
        <v/>
      </c>
      <c r="I1418" s="12"/>
      <c r="J1418" s="12"/>
      <c r="K1418" s="28" t="n">
        <f aca="false">IF(AND($C1418&lt;&gt;"",$H1418="Ha",$B1418&gt;=Boshqaruv!$C$9,$B1418&lt;=Boshqaruv!$C$10),IF(COUNTIFS($C$4:$C1417,$C1418,$H$4:$H1417,"Ha",$B$4:$B1417,"&gt;="&amp;Boshqaruv!$C$9,$B$4:$B1417,"&lt;="&amp;Boshqaruv!$C$10)=0,1,0),0)</f>
        <v>0</v>
      </c>
    </row>
    <row r="1419" customFormat="false" ht="15" hidden="false" customHeight="false" outlineLevel="0" collapsed="false">
      <c r="A1419" s="8" t="n">
        <v>1415</v>
      </c>
      <c r="B1419" s="13"/>
      <c r="C1419" s="25"/>
      <c r="D1419" s="26" t="str">
        <f aca="false">IF($C1419="","",IFERROR(IF(INDEX(Bolalar!$B$5:$B$1804,MATCH($C1419,Bolalar!$I$5:$I$1804,0))="","",INDEX(Bolalar!$B$5:$B$1804,MATCH($C1419,Bolalar!$I$5:$I$1804,0))),""))</f>
        <v/>
      </c>
      <c r="E1419" s="15" t="str">
        <f aca="false">IF($C1419="","",IFERROR(IF(INDEX(Bolalar!$C$5:$C$1804,MATCH($C1419,Bolalar!$I$5:$I$1804,0))="","",INDEX(Bolalar!$C$5:$C$1804,MATCH($C1419,Bolalar!$I$5:$I$1804,0))),""))</f>
        <v/>
      </c>
      <c r="F1419" s="24"/>
      <c r="G1419" s="14" t="str">
        <f aca="false">IF(OR($E1419="",$B1419=""),"",INT(($B1419-$E1419)/365.25))</f>
        <v/>
      </c>
      <c r="H1419" s="14" t="str">
        <f aca="false">IF($G1419="","",IF($G1419&lt;=5,"Ha","Yo'q"))</f>
        <v/>
      </c>
      <c r="I1419" s="12"/>
      <c r="J1419" s="12"/>
      <c r="K1419" s="28" t="n">
        <f aca="false">IF(AND($C1419&lt;&gt;"",$H1419="Ha",$B1419&gt;=Boshqaruv!$C$9,$B1419&lt;=Boshqaruv!$C$10),IF(COUNTIFS($C$4:$C1418,$C1419,$H$4:$H1418,"Ha",$B$4:$B1418,"&gt;="&amp;Boshqaruv!$C$9,$B$4:$B1418,"&lt;="&amp;Boshqaruv!$C$10)=0,1,0),0)</f>
        <v>0</v>
      </c>
    </row>
    <row r="1420" customFormat="false" ht="15" hidden="false" customHeight="false" outlineLevel="0" collapsed="false">
      <c r="A1420" s="8" t="n">
        <v>1416</v>
      </c>
      <c r="B1420" s="13"/>
      <c r="C1420" s="25"/>
      <c r="D1420" s="26" t="str">
        <f aca="false">IF($C1420="","",IFERROR(IF(INDEX(Bolalar!$B$5:$B$1804,MATCH($C1420,Bolalar!$I$5:$I$1804,0))="","",INDEX(Bolalar!$B$5:$B$1804,MATCH($C1420,Bolalar!$I$5:$I$1804,0))),""))</f>
        <v/>
      </c>
      <c r="E1420" s="15" t="str">
        <f aca="false">IF($C1420="","",IFERROR(IF(INDEX(Bolalar!$C$5:$C$1804,MATCH($C1420,Bolalar!$I$5:$I$1804,0))="","",INDEX(Bolalar!$C$5:$C$1804,MATCH($C1420,Bolalar!$I$5:$I$1804,0))),""))</f>
        <v/>
      </c>
      <c r="F1420" s="24"/>
      <c r="G1420" s="14" t="str">
        <f aca="false">IF(OR($E1420="",$B1420=""),"",INT(($B1420-$E1420)/365.25))</f>
        <v/>
      </c>
      <c r="H1420" s="14" t="str">
        <f aca="false">IF($G1420="","",IF($G1420&lt;=5,"Ha","Yo'q"))</f>
        <v/>
      </c>
      <c r="I1420" s="12"/>
      <c r="J1420" s="12"/>
      <c r="K1420" s="28" t="n">
        <f aca="false">IF(AND($C1420&lt;&gt;"",$H1420="Ha",$B1420&gt;=Boshqaruv!$C$9,$B1420&lt;=Boshqaruv!$C$10),IF(COUNTIFS($C$4:$C1419,$C1420,$H$4:$H1419,"Ha",$B$4:$B1419,"&gt;="&amp;Boshqaruv!$C$9,$B$4:$B1419,"&lt;="&amp;Boshqaruv!$C$10)=0,1,0),0)</f>
        <v>0</v>
      </c>
    </row>
    <row r="1421" customFormat="false" ht="15" hidden="false" customHeight="false" outlineLevel="0" collapsed="false">
      <c r="A1421" s="8" t="n">
        <v>1417</v>
      </c>
      <c r="B1421" s="13"/>
      <c r="C1421" s="25"/>
      <c r="D1421" s="26" t="str">
        <f aca="false">IF($C1421="","",IFERROR(IF(INDEX(Bolalar!$B$5:$B$1804,MATCH($C1421,Bolalar!$I$5:$I$1804,0))="","",INDEX(Bolalar!$B$5:$B$1804,MATCH($C1421,Bolalar!$I$5:$I$1804,0))),""))</f>
        <v/>
      </c>
      <c r="E1421" s="15" t="str">
        <f aca="false">IF($C1421="","",IFERROR(IF(INDEX(Bolalar!$C$5:$C$1804,MATCH($C1421,Bolalar!$I$5:$I$1804,0))="","",INDEX(Bolalar!$C$5:$C$1804,MATCH($C1421,Bolalar!$I$5:$I$1804,0))),""))</f>
        <v/>
      </c>
      <c r="F1421" s="24"/>
      <c r="G1421" s="14" t="str">
        <f aca="false">IF(OR($E1421="",$B1421=""),"",INT(($B1421-$E1421)/365.25))</f>
        <v/>
      </c>
      <c r="H1421" s="14" t="str">
        <f aca="false">IF($G1421="","",IF($G1421&lt;=5,"Ha","Yo'q"))</f>
        <v/>
      </c>
      <c r="I1421" s="12"/>
      <c r="J1421" s="12"/>
      <c r="K1421" s="28" t="n">
        <f aca="false">IF(AND($C1421&lt;&gt;"",$H1421="Ha",$B1421&gt;=Boshqaruv!$C$9,$B1421&lt;=Boshqaruv!$C$10),IF(COUNTIFS($C$4:$C1420,$C1421,$H$4:$H1420,"Ha",$B$4:$B1420,"&gt;="&amp;Boshqaruv!$C$9,$B$4:$B1420,"&lt;="&amp;Boshqaruv!$C$10)=0,1,0),0)</f>
        <v>0</v>
      </c>
    </row>
    <row r="1422" customFormat="false" ht="15" hidden="false" customHeight="false" outlineLevel="0" collapsed="false">
      <c r="A1422" s="8" t="n">
        <v>1418</v>
      </c>
      <c r="B1422" s="13"/>
      <c r="C1422" s="25"/>
      <c r="D1422" s="26" t="str">
        <f aca="false">IF($C1422="","",IFERROR(IF(INDEX(Bolalar!$B$5:$B$1804,MATCH($C1422,Bolalar!$I$5:$I$1804,0))="","",INDEX(Bolalar!$B$5:$B$1804,MATCH($C1422,Bolalar!$I$5:$I$1804,0))),""))</f>
        <v/>
      </c>
      <c r="E1422" s="15" t="str">
        <f aca="false">IF($C1422="","",IFERROR(IF(INDEX(Bolalar!$C$5:$C$1804,MATCH($C1422,Bolalar!$I$5:$I$1804,0))="","",INDEX(Bolalar!$C$5:$C$1804,MATCH($C1422,Bolalar!$I$5:$I$1804,0))),""))</f>
        <v/>
      </c>
      <c r="F1422" s="24"/>
      <c r="G1422" s="14" t="str">
        <f aca="false">IF(OR($E1422="",$B1422=""),"",INT(($B1422-$E1422)/365.25))</f>
        <v/>
      </c>
      <c r="H1422" s="14" t="str">
        <f aca="false">IF($G1422="","",IF($G1422&lt;=5,"Ha","Yo'q"))</f>
        <v/>
      </c>
      <c r="I1422" s="12"/>
      <c r="J1422" s="12"/>
      <c r="K1422" s="28" t="n">
        <f aca="false">IF(AND($C1422&lt;&gt;"",$H1422="Ha",$B1422&gt;=Boshqaruv!$C$9,$B1422&lt;=Boshqaruv!$C$10),IF(COUNTIFS($C$4:$C1421,$C1422,$H$4:$H1421,"Ha",$B$4:$B1421,"&gt;="&amp;Boshqaruv!$C$9,$B$4:$B1421,"&lt;="&amp;Boshqaruv!$C$10)=0,1,0),0)</f>
        <v>0</v>
      </c>
    </row>
    <row r="1423" customFormat="false" ht="15" hidden="false" customHeight="false" outlineLevel="0" collapsed="false">
      <c r="A1423" s="8" t="n">
        <v>1419</v>
      </c>
      <c r="B1423" s="13"/>
      <c r="C1423" s="25"/>
      <c r="D1423" s="26" t="str">
        <f aca="false">IF($C1423="","",IFERROR(IF(INDEX(Bolalar!$B$5:$B$1804,MATCH($C1423,Bolalar!$I$5:$I$1804,0))="","",INDEX(Bolalar!$B$5:$B$1804,MATCH($C1423,Bolalar!$I$5:$I$1804,0))),""))</f>
        <v/>
      </c>
      <c r="E1423" s="15" t="str">
        <f aca="false">IF($C1423="","",IFERROR(IF(INDEX(Bolalar!$C$5:$C$1804,MATCH($C1423,Bolalar!$I$5:$I$1804,0))="","",INDEX(Bolalar!$C$5:$C$1804,MATCH($C1423,Bolalar!$I$5:$I$1804,0))),""))</f>
        <v/>
      </c>
      <c r="F1423" s="24"/>
      <c r="G1423" s="14" t="str">
        <f aca="false">IF(OR($E1423="",$B1423=""),"",INT(($B1423-$E1423)/365.25))</f>
        <v/>
      </c>
      <c r="H1423" s="14" t="str">
        <f aca="false">IF($G1423="","",IF($G1423&lt;=5,"Ha","Yo'q"))</f>
        <v/>
      </c>
      <c r="I1423" s="12"/>
      <c r="J1423" s="12"/>
      <c r="K1423" s="28" t="n">
        <f aca="false">IF(AND($C1423&lt;&gt;"",$H1423="Ha",$B1423&gt;=Boshqaruv!$C$9,$B1423&lt;=Boshqaruv!$C$10),IF(COUNTIFS($C$4:$C1422,$C1423,$H$4:$H1422,"Ha",$B$4:$B1422,"&gt;="&amp;Boshqaruv!$C$9,$B$4:$B1422,"&lt;="&amp;Boshqaruv!$C$10)=0,1,0),0)</f>
        <v>0</v>
      </c>
    </row>
    <row r="1424" customFormat="false" ht="15" hidden="false" customHeight="false" outlineLevel="0" collapsed="false">
      <c r="A1424" s="8" t="n">
        <v>1420</v>
      </c>
      <c r="B1424" s="13"/>
      <c r="C1424" s="25"/>
      <c r="D1424" s="26" t="str">
        <f aca="false">IF($C1424="","",IFERROR(IF(INDEX(Bolalar!$B$5:$B$1804,MATCH($C1424,Bolalar!$I$5:$I$1804,0))="","",INDEX(Bolalar!$B$5:$B$1804,MATCH($C1424,Bolalar!$I$5:$I$1804,0))),""))</f>
        <v/>
      </c>
      <c r="E1424" s="15" t="str">
        <f aca="false">IF($C1424="","",IFERROR(IF(INDEX(Bolalar!$C$5:$C$1804,MATCH($C1424,Bolalar!$I$5:$I$1804,0))="","",INDEX(Bolalar!$C$5:$C$1804,MATCH($C1424,Bolalar!$I$5:$I$1804,0))),""))</f>
        <v/>
      </c>
      <c r="F1424" s="24"/>
      <c r="G1424" s="14" t="str">
        <f aca="false">IF(OR($E1424="",$B1424=""),"",INT(($B1424-$E1424)/365.25))</f>
        <v/>
      </c>
      <c r="H1424" s="14" t="str">
        <f aca="false">IF($G1424="","",IF($G1424&lt;=5,"Ha","Yo'q"))</f>
        <v/>
      </c>
      <c r="I1424" s="12"/>
      <c r="J1424" s="12"/>
      <c r="K1424" s="28" t="n">
        <f aca="false">IF(AND($C1424&lt;&gt;"",$H1424="Ha",$B1424&gt;=Boshqaruv!$C$9,$B1424&lt;=Boshqaruv!$C$10),IF(COUNTIFS($C$4:$C1423,$C1424,$H$4:$H1423,"Ha",$B$4:$B1423,"&gt;="&amp;Boshqaruv!$C$9,$B$4:$B1423,"&lt;="&amp;Boshqaruv!$C$10)=0,1,0),0)</f>
        <v>0</v>
      </c>
    </row>
    <row r="1425" customFormat="false" ht="15" hidden="false" customHeight="false" outlineLevel="0" collapsed="false">
      <c r="A1425" s="8" t="n">
        <v>1421</v>
      </c>
      <c r="B1425" s="13"/>
      <c r="C1425" s="25"/>
      <c r="D1425" s="26" t="str">
        <f aca="false">IF($C1425="","",IFERROR(IF(INDEX(Bolalar!$B$5:$B$1804,MATCH($C1425,Bolalar!$I$5:$I$1804,0))="","",INDEX(Bolalar!$B$5:$B$1804,MATCH($C1425,Bolalar!$I$5:$I$1804,0))),""))</f>
        <v/>
      </c>
      <c r="E1425" s="15" t="str">
        <f aca="false">IF($C1425="","",IFERROR(IF(INDEX(Bolalar!$C$5:$C$1804,MATCH($C1425,Bolalar!$I$5:$I$1804,0))="","",INDEX(Bolalar!$C$5:$C$1804,MATCH($C1425,Bolalar!$I$5:$I$1804,0))),""))</f>
        <v/>
      </c>
      <c r="F1425" s="24"/>
      <c r="G1425" s="14" t="str">
        <f aca="false">IF(OR($E1425="",$B1425=""),"",INT(($B1425-$E1425)/365.25))</f>
        <v/>
      </c>
      <c r="H1425" s="14" t="str">
        <f aca="false">IF($G1425="","",IF($G1425&lt;=5,"Ha","Yo'q"))</f>
        <v/>
      </c>
      <c r="I1425" s="12"/>
      <c r="J1425" s="12"/>
      <c r="K1425" s="28" t="n">
        <f aca="false">IF(AND($C1425&lt;&gt;"",$H1425="Ha",$B1425&gt;=Boshqaruv!$C$9,$B1425&lt;=Boshqaruv!$C$10),IF(COUNTIFS($C$4:$C1424,$C1425,$H$4:$H1424,"Ha",$B$4:$B1424,"&gt;="&amp;Boshqaruv!$C$9,$B$4:$B1424,"&lt;="&amp;Boshqaruv!$C$10)=0,1,0),0)</f>
        <v>0</v>
      </c>
    </row>
    <row r="1426" customFormat="false" ht="15" hidden="false" customHeight="false" outlineLevel="0" collapsed="false">
      <c r="A1426" s="8" t="n">
        <v>1422</v>
      </c>
      <c r="B1426" s="13"/>
      <c r="C1426" s="25"/>
      <c r="D1426" s="26" t="str">
        <f aca="false">IF($C1426="","",IFERROR(IF(INDEX(Bolalar!$B$5:$B$1804,MATCH($C1426,Bolalar!$I$5:$I$1804,0))="","",INDEX(Bolalar!$B$5:$B$1804,MATCH($C1426,Bolalar!$I$5:$I$1804,0))),""))</f>
        <v/>
      </c>
      <c r="E1426" s="15" t="str">
        <f aca="false">IF($C1426="","",IFERROR(IF(INDEX(Bolalar!$C$5:$C$1804,MATCH($C1426,Bolalar!$I$5:$I$1804,0))="","",INDEX(Bolalar!$C$5:$C$1804,MATCH($C1426,Bolalar!$I$5:$I$1804,0))),""))</f>
        <v/>
      </c>
      <c r="F1426" s="24"/>
      <c r="G1426" s="14" t="str">
        <f aca="false">IF(OR($E1426="",$B1426=""),"",INT(($B1426-$E1426)/365.25))</f>
        <v/>
      </c>
      <c r="H1426" s="14" t="str">
        <f aca="false">IF($G1426="","",IF($G1426&lt;=5,"Ha","Yo'q"))</f>
        <v/>
      </c>
      <c r="I1426" s="12"/>
      <c r="J1426" s="12"/>
      <c r="K1426" s="28" t="n">
        <f aca="false">IF(AND($C1426&lt;&gt;"",$H1426="Ha",$B1426&gt;=Boshqaruv!$C$9,$B1426&lt;=Boshqaruv!$C$10),IF(COUNTIFS($C$4:$C1425,$C1426,$H$4:$H1425,"Ha",$B$4:$B1425,"&gt;="&amp;Boshqaruv!$C$9,$B$4:$B1425,"&lt;="&amp;Boshqaruv!$C$10)=0,1,0),0)</f>
        <v>0</v>
      </c>
    </row>
    <row r="1427" customFormat="false" ht="15" hidden="false" customHeight="false" outlineLevel="0" collapsed="false">
      <c r="A1427" s="8" t="n">
        <v>1423</v>
      </c>
      <c r="B1427" s="13"/>
      <c r="C1427" s="25"/>
      <c r="D1427" s="26" t="str">
        <f aca="false">IF($C1427="","",IFERROR(IF(INDEX(Bolalar!$B$5:$B$1804,MATCH($C1427,Bolalar!$I$5:$I$1804,0))="","",INDEX(Bolalar!$B$5:$B$1804,MATCH($C1427,Bolalar!$I$5:$I$1804,0))),""))</f>
        <v/>
      </c>
      <c r="E1427" s="15" t="str">
        <f aca="false">IF($C1427="","",IFERROR(IF(INDEX(Bolalar!$C$5:$C$1804,MATCH($C1427,Bolalar!$I$5:$I$1804,0))="","",INDEX(Bolalar!$C$5:$C$1804,MATCH($C1427,Bolalar!$I$5:$I$1804,0))),""))</f>
        <v/>
      </c>
      <c r="F1427" s="24"/>
      <c r="G1427" s="14" t="str">
        <f aca="false">IF(OR($E1427="",$B1427=""),"",INT(($B1427-$E1427)/365.25))</f>
        <v/>
      </c>
      <c r="H1427" s="14" t="str">
        <f aca="false">IF($G1427="","",IF($G1427&lt;=5,"Ha","Yo'q"))</f>
        <v/>
      </c>
      <c r="I1427" s="12"/>
      <c r="J1427" s="12"/>
      <c r="K1427" s="28" t="n">
        <f aca="false">IF(AND($C1427&lt;&gt;"",$H1427="Ha",$B1427&gt;=Boshqaruv!$C$9,$B1427&lt;=Boshqaruv!$C$10),IF(COUNTIFS($C$4:$C1426,$C1427,$H$4:$H1426,"Ha",$B$4:$B1426,"&gt;="&amp;Boshqaruv!$C$9,$B$4:$B1426,"&lt;="&amp;Boshqaruv!$C$10)=0,1,0),0)</f>
        <v>0</v>
      </c>
    </row>
    <row r="1428" customFormat="false" ht="15" hidden="false" customHeight="false" outlineLevel="0" collapsed="false">
      <c r="A1428" s="8" t="n">
        <v>1424</v>
      </c>
      <c r="B1428" s="13"/>
      <c r="C1428" s="25"/>
      <c r="D1428" s="26" t="str">
        <f aca="false">IF($C1428="","",IFERROR(IF(INDEX(Bolalar!$B$5:$B$1804,MATCH($C1428,Bolalar!$I$5:$I$1804,0))="","",INDEX(Bolalar!$B$5:$B$1804,MATCH($C1428,Bolalar!$I$5:$I$1804,0))),""))</f>
        <v/>
      </c>
      <c r="E1428" s="15" t="str">
        <f aca="false">IF($C1428="","",IFERROR(IF(INDEX(Bolalar!$C$5:$C$1804,MATCH($C1428,Bolalar!$I$5:$I$1804,0))="","",INDEX(Bolalar!$C$5:$C$1804,MATCH($C1428,Bolalar!$I$5:$I$1804,0))),""))</f>
        <v/>
      </c>
      <c r="F1428" s="24"/>
      <c r="G1428" s="14" t="str">
        <f aca="false">IF(OR($E1428="",$B1428=""),"",INT(($B1428-$E1428)/365.25))</f>
        <v/>
      </c>
      <c r="H1428" s="14" t="str">
        <f aca="false">IF($G1428="","",IF($G1428&lt;=5,"Ha","Yo'q"))</f>
        <v/>
      </c>
      <c r="I1428" s="12"/>
      <c r="J1428" s="12"/>
      <c r="K1428" s="28" t="n">
        <f aca="false">IF(AND($C1428&lt;&gt;"",$H1428="Ha",$B1428&gt;=Boshqaruv!$C$9,$B1428&lt;=Boshqaruv!$C$10),IF(COUNTIFS($C$4:$C1427,$C1428,$H$4:$H1427,"Ha",$B$4:$B1427,"&gt;="&amp;Boshqaruv!$C$9,$B$4:$B1427,"&lt;="&amp;Boshqaruv!$C$10)=0,1,0),0)</f>
        <v>0</v>
      </c>
    </row>
    <row r="1429" customFormat="false" ht="15" hidden="false" customHeight="false" outlineLevel="0" collapsed="false">
      <c r="A1429" s="8" t="n">
        <v>1425</v>
      </c>
      <c r="B1429" s="13"/>
      <c r="C1429" s="25"/>
      <c r="D1429" s="26" t="str">
        <f aca="false">IF($C1429="","",IFERROR(IF(INDEX(Bolalar!$B$5:$B$1804,MATCH($C1429,Bolalar!$I$5:$I$1804,0))="","",INDEX(Bolalar!$B$5:$B$1804,MATCH($C1429,Bolalar!$I$5:$I$1804,0))),""))</f>
        <v/>
      </c>
      <c r="E1429" s="15" t="str">
        <f aca="false">IF($C1429="","",IFERROR(IF(INDEX(Bolalar!$C$5:$C$1804,MATCH($C1429,Bolalar!$I$5:$I$1804,0))="","",INDEX(Bolalar!$C$5:$C$1804,MATCH($C1429,Bolalar!$I$5:$I$1804,0))),""))</f>
        <v/>
      </c>
      <c r="F1429" s="24"/>
      <c r="G1429" s="14" t="str">
        <f aca="false">IF(OR($E1429="",$B1429=""),"",INT(($B1429-$E1429)/365.25))</f>
        <v/>
      </c>
      <c r="H1429" s="14" t="str">
        <f aca="false">IF($G1429="","",IF($G1429&lt;=5,"Ha","Yo'q"))</f>
        <v/>
      </c>
      <c r="I1429" s="12"/>
      <c r="J1429" s="12"/>
      <c r="K1429" s="28" t="n">
        <f aca="false">IF(AND($C1429&lt;&gt;"",$H1429="Ha",$B1429&gt;=Boshqaruv!$C$9,$B1429&lt;=Boshqaruv!$C$10),IF(COUNTIFS($C$4:$C1428,$C1429,$H$4:$H1428,"Ha",$B$4:$B1428,"&gt;="&amp;Boshqaruv!$C$9,$B$4:$B1428,"&lt;="&amp;Boshqaruv!$C$10)=0,1,0),0)</f>
        <v>0</v>
      </c>
    </row>
    <row r="1430" customFormat="false" ht="15" hidden="false" customHeight="false" outlineLevel="0" collapsed="false">
      <c r="A1430" s="8" t="n">
        <v>1426</v>
      </c>
      <c r="B1430" s="13"/>
      <c r="C1430" s="25"/>
      <c r="D1430" s="26" t="str">
        <f aca="false">IF($C1430="","",IFERROR(IF(INDEX(Bolalar!$B$5:$B$1804,MATCH($C1430,Bolalar!$I$5:$I$1804,0))="","",INDEX(Bolalar!$B$5:$B$1804,MATCH($C1430,Bolalar!$I$5:$I$1804,0))),""))</f>
        <v/>
      </c>
      <c r="E1430" s="15" t="str">
        <f aca="false">IF($C1430="","",IFERROR(IF(INDEX(Bolalar!$C$5:$C$1804,MATCH($C1430,Bolalar!$I$5:$I$1804,0))="","",INDEX(Bolalar!$C$5:$C$1804,MATCH($C1430,Bolalar!$I$5:$I$1804,0))),""))</f>
        <v/>
      </c>
      <c r="F1430" s="24"/>
      <c r="G1430" s="14" t="str">
        <f aca="false">IF(OR($E1430="",$B1430=""),"",INT(($B1430-$E1430)/365.25))</f>
        <v/>
      </c>
      <c r="H1430" s="14" t="str">
        <f aca="false">IF($G1430="","",IF($G1430&lt;=5,"Ha","Yo'q"))</f>
        <v/>
      </c>
      <c r="I1430" s="12"/>
      <c r="J1430" s="12"/>
      <c r="K1430" s="28" t="n">
        <f aca="false">IF(AND($C1430&lt;&gt;"",$H1430="Ha",$B1430&gt;=Boshqaruv!$C$9,$B1430&lt;=Boshqaruv!$C$10),IF(COUNTIFS($C$4:$C1429,$C1430,$H$4:$H1429,"Ha",$B$4:$B1429,"&gt;="&amp;Boshqaruv!$C$9,$B$4:$B1429,"&lt;="&amp;Boshqaruv!$C$10)=0,1,0),0)</f>
        <v>0</v>
      </c>
    </row>
    <row r="1431" customFormat="false" ht="15" hidden="false" customHeight="false" outlineLevel="0" collapsed="false">
      <c r="A1431" s="8" t="n">
        <v>1427</v>
      </c>
      <c r="B1431" s="13"/>
      <c r="C1431" s="25"/>
      <c r="D1431" s="26" t="str">
        <f aca="false">IF($C1431="","",IFERROR(IF(INDEX(Bolalar!$B$5:$B$1804,MATCH($C1431,Bolalar!$I$5:$I$1804,0))="","",INDEX(Bolalar!$B$5:$B$1804,MATCH($C1431,Bolalar!$I$5:$I$1804,0))),""))</f>
        <v/>
      </c>
      <c r="E1431" s="15" t="str">
        <f aca="false">IF($C1431="","",IFERROR(IF(INDEX(Bolalar!$C$5:$C$1804,MATCH($C1431,Bolalar!$I$5:$I$1804,0))="","",INDEX(Bolalar!$C$5:$C$1804,MATCH($C1431,Bolalar!$I$5:$I$1804,0))),""))</f>
        <v/>
      </c>
      <c r="F1431" s="24"/>
      <c r="G1431" s="14" t="str">
        <f aca="false">IF(OR($E1431="",$B1431=""),"",INT(($B1431-$E1431)/365.25))</f>
        <v/>
      </c>
      <c r="H1431" s="14" t="str">
        <f aca="false">IF($G1431="","",IF($G1431&lt;=5,"Ha","Yo'q"))</f>
        <v/>
      </c>
      <c r="I1431" s="12"/>
      <c r="J1431" s="12"/>
      <c r="K1431" s="28" t="n">
        <f aca="false">IF(AND($C1431&lt;&gt;"",$H1431="Ha",$B1431&gt;=Boshqaruv!$C$9,$B1431&lt;=Boshqaruv!$C$10),IF(COUNTIFS($C$4:$C1430,$C1431,$H$4:$H1430,"Ha",$B$4:$B1430,"&gt;="&amp;Boshqaruv!$C$9,$B$4:$B1430,"&lt;="&amp;Boshqaruv!$C$10)=0,1,0),0)</f>
        <v>0</v>
      </c>
    </row>
    <row r="1432" customFormat="false" ht="15" hidden="false" customHeight="false" outlineLevel="0" collapsed="false">
      <c r="A1432" s="8" t="n">
        <v>1428</v>
      </c>
      <c r="B1432" s="13"/>
      <c r="C1432" s="25"/>
      <c r="D1432" s="26" t="str">
        <f aca="false">IF($C1432="","",IFERROR(IF(INDEX(Bolalar!$B$5:$B$1804,MATCH($C1432,Bolalar!$I$5:$I$1804,0))="","",INDEX(Bolalar!$B$5:$B$1804,MATCH($C1432,Bolalar!$I$5:$I$1804,0))),""))</f>
        <v/>
      </c>
      <c r="E1432" s="15" t="str">
        <f aca="false">IF($C1432="","",IFERROR(IF(INDEX(Bolalar!$C$5:$C$1804,MATCH($C1432,Bolalar!$I$5:$I$1804,0))="","",INDEX(Bolalar!$C$5:$C$1804,MATCH($C1432,Bolalar!$I$5:$I$1804,0))),""))</f>
        <v/>
      </c>
      <c r="F1432" s="24"/>
      <c r="G1432" s="14" t="str">
        <f aca="false">IF(OR($E1432="",$B1432=""),"",INT(($B1432-$E1432)/365.25))</f>
        <v/>
      </c>
      <c r="H1432" s="14" t="str">
        <f aca="false">IF($G1432="","",IF($G1432&lt;=5,"Ha","Yo'q"))</f>
        <v/>
      </c>
      <c r="I1432" s="12"/>
      <c r="J1432" s="12"/>
      <c r="K1432" s="28" t="n">
        <f aca="false">IF(AND($C1432&lt;&gt;"",$H1432="Ha",$B1432&gt;=Boshqaruv!$C$9,$B1432&lt;=Boshqaruv!$C$10),IF(COUNTIFS($C$4:$C1431,$C1432,$H$4:$H1431,"Ha",$B$4:$B1431,"&gt;="&amp;Boshqaruv!$C$9,$B$4:$B1431,"&lt;="&amp;Boshqaruv!$C$10)=0,1,0),0)</f>
        <v>0</v>
      </c>
    </row>
    <row r="1433" customFormat="false" ht="15" hidden="false" customHeight="false" outlineLevel="0" collapsed="false">
      <c r="A1433" s="8" t="n">
        <v>1429</v>
      </c>
      <c r="B1433" s="13"/>
      <c r="C1433" s="25"/>
      <c r="D1433" s="26" t="str">
        <f aca="false">IF($C1433="","",IFERROR(IF(INDEX(Bolalar!$B$5:$B$1804,MATCH($C1433,Bolalar!$I$5:$I$1804,0))="","",INDEX(Bolalar!$B$5:$B$1804,MATCH($C1433,Bolalar!$I$5:$I$1804,0))),""))</f>
        <v/>
      </c>
      <c r="E1433" s="15" t="str">
        <f aca="false">IF($C1433="","",IFERROR(IF(INDEX(Bolalar!$C$5:$C$1804,MATCH($C1433,Bolalar!$I$5:$I$1804,0))="","",INDEX(Bolalar!$C$5:$C$1804,MATCH($C1433,Bolalar!$I$5:$I$1804,0))),""))</f>
        <v/>
      </c>
      <c r="F1433" s="24"/>
      <c r="G1433" s="14" t="str">
        <f aca="false">IF(OR($E1433="",$B1433=""),"",INT(($B1433-$E1433)/365.25))</f>
        <v/>
      </c>
      <c r="H1433" s="14" t="str">
        <f aca="false">IF($G1433="","",IF($G1433&lt;=5,"Ha","Yo'q"))</f>
        <v/>
      </c>
      <c r="I1433" s="12"/>
      <c r="J1433" s="12"/>
      <c r="K1433" s="28" t="n">
        <f aca="false">IF(AND($C1433&lt;&gt;"",$H1433="Ha",$B1433&gt;=Boshqaruv!$C$9,$B1433&lt;=Boshqaruv!$C$10),IF(COUNTIFS($C$4:$C1432,$C1433,$H$4:$H1432,"Ha",$B$4:$B1432,"&gt;="&amp;Boshqaruv!$C$9,$B$4:$B1432,"&lt;="&amp;Boshqaruv!$C$10)=0,1,0),0)</f>
        <v>0</v>
      </c>
    </row>
    <row r="1434" customFormat="false" ht="15" hidden="false" customHeight="false" outlineLevel="0" collapsed="false">
      <c r="A1434" s="8" t="n">
        <v>1430</v>
      </c>
      <c r="B1434" s="13"/>
      <c r="C1434" s="25"/>
      <c r="D1434" s="26" t="str">
        <f aca="false">IF($C1434="","",IFERROR(IF(INDEX(Bolalar!$B$5:$B$1804,MATCH($C1434,Bolalar!$I$5:$I$1804,0))="","",INDEX(Bolalar!$B$5:$B$1804,MATCH($C1434,Bolalar!$I$5:$I$1804,0))),""))</f>
        <v/>
      </c>
      <c r="E1434" s="15" t="str">
        <f aca="false">IF($C1434="","",IFERROR(IF(INDEX(Bolalar!$C$5:$C$1804,MATCH($C1434,Bolalar!$I$5:$I$1804,0))="","",INDEX(Bolalar!$C$5:$C$1804,MATCH($C1434,Bolalar!$I$5:$I$1804,0))),""))</f>
        <v/>
      </c>
      <c r="F1434" s="24"/>
      <c r="G1434" s="14" t="str">
        <f aca="false">IF(OR($E1434="",$B1434=""),"",INT(($B1434-$E1434)/365.25))</f>
        <v/>
      </c>
      <c r="H1434" s="14" t="str">
        <f aca="false">IF($G1434="","",IF($G1434&lt;=5,"Ha","Yo'q"))</f>
        <v/>
      </c>
      <c r="I1434" s="12"/>
      <c r="J1434" s="12"/>
      <c r="K1434" s="28" t="n">
        <f aca="false">IF(AND($C1434&lt;&gt;"",$H1434="Ha",$B1434&gt;=Boshqaruv!$C$9,$B1434&lt;=Boshqaruv!$C$10),IF(COUNTIFS($C$4:$C1433,$C1434,$H$4:$H1433,"Ha",$B$4:$B1433,"&gt;="&amp;Boshqaruv!$C$9,$B$4:$B1433,"&lt;="&amp;Boshqaruv!$C$10)=0,1,0),0)</f>
        <v>0</v>
      </c>
    </row>
    <row r="1435" customFormat="false" ht="15" hidden="false" customHeight="false" outlineLevel="0" collapsed="false">
      <c r="A1435" s="8" t="n">
        <v>1431</v>
      </c>
      <c r="B1435" s="13"/>
      <c r="C1435" s="25"/>
      <c r="D1435" s="26" t="str">
        <f aca="false">IF($C1435="","",IFERROR(IF(INDEX(Bolalar!$B$5:$B$1804,MATCH($C1435,Bolalar!$I$5:$I$1804,0))="","",INDEX(Bolalar!$B$5:$B$1804,MATCH($C1435,Bolalar!$I$5:$I$1804,0))),""))</f>
        <v/>
      </c>
      <c r="E1435" s="15" t="str">
        <f aca="false">IF($C1435="","",IFERROR(IF(INDEX(Bolalar!$C$5:$C$1804,MATCH($C1435,Bolalar!$I$5:$I$1804,0))="","",INDEX(Bolalar!$C$5:$C$1804,MATCH($C1435,Bolalar!$I$5:$I$1804,0))),""))</f>
        <v/>
      </c>
      <c r="F1435" s="24"/>
      <c r="G1435" s="14" t="str">
        <f aca="false">IF(OR($E1435="",$B1435=""),"",INT(($B1435-$E1435)/365.25))</f>
        <v/>
      </c>
      <c r="H1435" s="14" t="str">
        <f aca="false">IF($G1435="","",IF($G1435&lt;=5,"Ha","Yo'q"))</f>
        <v/>
      </c>
      <c r="I1435" s="12"/>
      <c r="J1435" s="12"/>
      <c r="K1435" s="28" t="n">
        <f aca="false">IF(AND($C1435&lt;&gt;"",$H1435="Ha",$B1435&gt;=Boshqaruv!$C$9,$B1435&lt;=Boshqaruv!$C$10),IF(COUNTIFS($C$4:$C1434,$C1435,$H$4:$H1434,"Ha",$B$4:$B1434,"&gt;="&amp;Boshqaruv!$C$9,$B$4:$B1434,"&lt;="&amp;Boshqaruv!$C$10)=0,1,0),0)</f>
        <v>0</v>
      </c>
    </row>
    <row r="1436" customFormat="false" ht="15" hidden="false" customHeight="false" outlineLevel="0" collapsed="false">
      <c r="A1436" s="8" t="n">
        <v>1432</v>
      </c>
      <c r="B1436" s="13"/>
      <c r="C1436" s="25"/>
      <c r="D1436" s="26" t="str">
        <f aca="false">IF($C1436="","",IFERROR(IF(INDEX(Bolalar!$B$5:$B$1804,MATCH($C1436,Bolalar!$I$5:$I$1804,0))="","",INDEX(Bolalar!$B$5:$B$1804,MATCH($C1436,Bolalar!$I$5:$I$1804,0))),""))</f>
        <v/>
      </c>
      <c r="E1436" s="15" t="str">
        <f aca="false">IF($C1436="","",IFERROR(IF(INDEX(Bolalar!$C$5:$C$1804,MATCH($C1436,Bolalar!$I$5:$I$1804,0))="","",INDEX(Bolalar!$C$5:$C$1804,MATCH($C1436,Bolalar!$I$5:$I$1804,0))),""))</f>
        <v/>
      </c>
      <c r="F1436" s="24"/>
      <c r="G1436" s="14" t="str">
        <f aca="false">IF(OR($E1436="",$B1436=""),"",INT(($B1436-$E1436)/365.25))</f>
        <v/>
      </c>
      <c r="H1436" s="14" t="str">
        <f aca="false">IF($G1436="","",IF($G1436&lt;=5,"Ha","Yo'q"))</f>
        <v/>
      </c>
      <c r="I1436" s="12"/>
      <c r="J1436" s="12"/>
      <c r="K1436" s="28" t="n">
        <f aca="false">IF(AND($C1436&lt;&gt;"",$H1436="Ha",$B1436&gt;=Boshqaruv!$C$9,$B1436&lt;=Boshqaruv!$C$10),IF(COUNTIFS($C$4:$C1435,$C1436,$H$4:$H1435,"Ha",$B$4:$B1435,"&gt;="&amp;Boshqaruv!$C$9,$B$4:$B1435,"&lt;="&amp;Boshqaruv!$C$10)=0,1,0),0)</f>
        <v>0</v>
      </c>
    </row>
    <row r="1437" customFormat="false" ht="15" hidden="false" customHeight="false" outlineLevel="0" collapsed="false">
      <c r="A1437" s="8" t="n">
        <v>1433</v>
      </c>
      <c r="B1437" s="13"/>
      <c r="C1437" s="25"/>
      <c r="D1437" s="26" t="str">
        <f aca="false">IF($C1437="","",IFERROR(IF(INDEX(Bolalar!$B$5:$B$1804,MATCH($C1437,Bolalar!$I$5:$I$1804,0))="","",INDEX(Bolalar!$B$5:$B$1804,MATCH($C1437,Bolalar!$I$5:$I$1804,0))),""))</f>
        <v/>
      </c>
      <c r="E1437" s="15" t="str">
        <f aca="false">IF($C1437="","",IFERROR(IF(INDEX(Bolalar!$C$5:$C$1804,MATCH($C1437,Bolalar!$I$5:$I$1804,0))="","",INDEX(Bolalar!$C$5:$C$1804,MATCH($C1437,Bolalar!$I$5:$I$1804,0))),""))</f>
        <v/>
      </c>
      <c r="F1437" s="24"/>
      <c r="G1437" s="14" t="str">
        <f aca="false">IF(OR($E1437="",$B1437=""),"",INT(($B1437-$E1437)/365.25))</f>
        <v/>
      </c>
      <c r="H1437" s="14" t="str">
        <f aca="false">IF($G1437="","",IF($G1437&lt;=5,"Ha","Yo'q"))</f>
        <v/>
      </c>
      <c r="I1437" s="12"/>
      <c r="J1437" s="12"/>
      <c r="K1437" s="28" t="n">
        <f aca="false">IF(AND($C1437&lt;&gt;"",$H1437="Ha",$B1437&gt;=Boshqaruv!$C$9,$B1437&lt;=Boshqaruv!$C$10),IF(COUNTIFS($C$4:$C1436,$C1437,$H$4:$H1436,"Ha",$B$4:$B1436,"&gt;="&amp;Boshqaruv!$C$9,$B$4:$B1436,"&lt;="&amp;Boshqaruv!$C$10)=0,1,0),0)</f>
        <v>0</v>
      </c>
    </row>
    <row r="1438" customFormat="false" ht="15" hidden="false" customHeight="false" outlineLevel="0" collapsed="false">
      <c r="A1438" s="8" t="n">
        <v>1434</v>
      </c>
      <c r="B1438" s="13"/>
      <c r="C1438" s="25"/>
      <c r="D1438" s="26" t="str">
        <f aca="false">IF($C1438="","",IFERROR(IF(INDEX(Bolalar!$B$5:$B$1804,MATCH($C1438,Bolalar!$I$5:$I$1804,0))="","",INDEX(Bolalar!$B$5:$B$1804,MATCH($C1438,Bolalar!$I$5:$I$1804,0))),""))</f>
        <v/>
      </c>
      <c r="E1438" s="15" t="str">
        <f aca="false">IF($C1438="","",IFERROR(IF(INDEX(Bolalar!$C$5:$C$1804,MATCH($C1438,Bolalar!$I$5:$I$1804,0))="","",INDEX(Bolalar!$C$5:$C$1804,MATCH($C1438,Bolalar!$I$5:$I$1804,0))),""))</f>
        <v/>
      </c>
      <c r="F1438" s="24"/>
      <c r="G1438" s="14" t="str">
        <f aca="false">IF(OR($E1438="",$B1438=""),"",INT(($B1438-$E1438)/365.25))</f>
        <v/>
      </c>
      <c r="H1438" s="14" t="str">
        <f aca="false">IF($G1438="","",IF($G1438&lt;=5,"Ha","Yo'q"))</f>
        <v/>
      </c>
      <c r="I1438" s="12"/>
      <c r="J1438" s="12"/>
      <c r="K1438" s="28" t="n">
        <f aca="false">IF(AND($C1438&lt;&gt;"",$H1438="Ha",$B1438&gt;=Boshqaruv!$C$9,$B1438&lt;=Boshqaruv!$C$10),IF(COUNTIFS($C$4:$C1437,$C1438,$H$4:$H1437,"Ha",$B$4:$B1437,"&gt;="&amp;Boshqaruv!$C$9,$B$4:$B1437,"&lt;="&amp;Boshqaruv!$C$10)=0,1,0),0)</f>
        <v>0</v>
      </c>
    </row>
    <row r="1439" customFormat="false" ht="15" hidden="false" customHeight="false" outlineLevel="0" collapsed="false">
      <c r="A1439" s="8" t="n">
        <v>1435</v>
      </c>
      <c r="B1439" s="13"/>
      <c r="C1439" s="25"/>
      <c r="D1439" s="26" t="str">
        <f aca="false">IF($C1439="","",IFERROR(IF(INDEX(Bolalar!$B$5:$B$1804,MATCH($C1439,Bolalar!$I$5:$I$1804,0))="","",INDEX(Bolalar!$B$5:$B$1804,MATCH($C1439,Bolalar!$I$5:$I$1804,0))),""))</f>
        <v/>
      </c>
      <c r="E1439" s="15" t="str">
        <f aca="false">IF($C1439="","",IFERROR(IF(INDEX(Bolalar!$C$5:$C$1804,MATCH($C1439,Bolalar!$I$5:$I$1804,0))="","",INDEX(Bolalar!$C$5:$C$1804,MATCH($C1439,Bolalar!$I$5:$I$1804,0))),""))</f>
        <v/>
      </c>
      <c r="F1439" s="24"/>
      <c r="G1439" s="14" t="str">
        <f aca="false">IF(OR($E1439="",$B1439=""),"",INT(($B1439-$E1439)/365.25))</f>
        <v/>
      </c>
      <c r="H1439" s="14" t="str">
        <f aca="false">IF($G1439="","",IF($G1439&lt;=5,"Ha","Yo'q"))</f>
        <v/>
      </c>
      <c r="I1439" s="12"/>
      <c r="J1439" s="12"/>
      <c r="K1439" s="28" t="n">
        <f aca="false">IF(AND($C1439&lt;&gt;"",$H1439="Ha",$B1439&gt;=Boshqaruv!$C$9,$B1439&lt;=Boshqaruv!$C$10),IF(COUNTIFS($C$4:$C1438,$C1439,$H$4:$H1438,"Ha",$B$4:$B1438,"&gt;="&amp;Boshqaruv!$C$9,$B$4:$B1438,"&lt;="&amp;Boshqaruv!$C$10)=0,1,0),0)</f>
        <v>0</v>
      </c>
    </row>
    <row r="1440" customFormat="false" ht="15" hidden="false" customHeight="false" outlineLevel="0" collapsed="false">
      <c r="A1440" s="8" t="n">
        <v>1436</v>
      </c>
      <c r="B1440" s="13"/>
      <c r="C1440" s="25"/>
      <c r="D1440" s="26" t="str">
        <f aca="false">IF($C1440="","",IFERROR(IF(INDEX(Bolalar!$B$5:$B$1804,MATCH($C1440,Bolalar!$I$5:$I$1804,0))="","",INDEX(Bolalar!$B$5:$B$1804,MATCH($C1440,Bolalar!$I$5:$I$1804,0))),""))</f>
        <v/>
      </c>
      <c r="E1440" s="15" t="str">
        <f aca="false">IF($C1440="","",IFERROR(IF(INDEX(Bolalar!$C$5:$C$1804,MATCH($C1440,Bolalar!$I$5:$I$1804,0))="","",INDEX(Bolalar!$C$5:$C$1804,MATCH($C1440,Bolalar!$I$5:$I$1804,0))),""))</f>
        <v/>
      </c>
      <c r="F1440" s="24"/>
      <c r="G1440" s="14" t="str">
        <f aca="false">IF(OR($E1440="",$B1440=""),"",INT(($B1440-$E1440)/365.25))</f>
        <v/>
      </c>
      <c r="H1440" s="14" t="str">
        <f aca="false">IF($G1440="","",IF($G1440&lt;=5,"Ha","Yo'q"))</f>
        <v/>
      </c>
      <c r="I1440" s="12"/>
      <c r="J1440" s="12"/>
      <c r="K1440" s="28" t="n">
        <f aca="false">IF(AND($C1440&lt;&gt;"",$H1440="Ha",$B1440&gt;=Boshqaruv!$C$9,$B1440&lt;=Boshqaruv!$C$10),IF(COUNTIFS($C$4:$C1439,$C1440,$H$4:$H1439,"Ha",$B$4:$B1439,"&gt;="&amp;Boshqaruv!$C$9,$B$4:$B1439,"&lt;="&amp;Boshqaruv!$C$10)=0,1,0),0)</f>
        <v>0</v>
      </c>
    </row>
    <row r="1441" customFormat="false" ht="15" hidden="false" customHeight="false" outlineLevel="0" collapsed="false">
      <c r="A1441" s="8" t="n">
        <v>1437</v>
      </c>
      <c r="B1441" s="13"/>
      <c r="C1441" s="25"/>
      <c r="D1441" s="26" t="str">
        <f aca="false">IF($C1441="","",IFERROR(IF(INDEX(Bolalar!$B$5:$B$1804,MATCH($C1441,Bolalar!$I$5:$I$1804,0))="","",INDEX(Bolalar!$B$5:$B$1804,MATCH($C1441,Bolalar!$I$5:$I$1804,0))),""))</f>
        <v/>
      </c>
      <c r="E1441" s="15" t="str">
        <f aca="false">IF($C1441="","",IFERROR(IF(INDEX(Bolalar!$C$5:$C$1804,MATCH($C1441,Bolalar!$I$5:$I$1804,0))="","",INDEX(Bolalar!$C$5:$C$1804,MATCH($C1441,Bolalar!$I$5:$I$1804,0))),""))</f>
        <v/>
      </c>
      <c r="F1441" s="24"/>
      <c r="G1441" s="14" t="str">
        <f aca="false">IF(OR($E1441="",$B1441=""),"",INT(($B1441-$E1441)/365.25))</f>
        <v/>
      </c>
      <c r="H1441" s="14" t="str">
        <f aca="false">IF($G1441="","",IF($G1441&lt;=5,"Ha","Yo'q"))</f>
        <v/>
      </c>
      <c r="I1441" s="12"/>
      <c r="J1441" s="12"/>
      <c r="K1441" s="28" t="n">
        <f aca="false">IF(AND($C1441&lt;&gt;"",$H1441="Ha",$B1441&gt;=Boshqaruv!$C$9,$B1441&lt;=Boshqaruv!$C$10),IF(COUNTIFS($C$4:$C1440,$C1441,$H$4:$H1440,"Ha",$B$4:$B1440,"&gt;="&amp;Boshqaruv!$C$9,$B$4:$B1440,"&lt;="&amp;Boshqaruv!$C$10)=0,1,0),0)</f>
        <v>0</v>
      </c>
    </row>
    <row r="1442" customFormat="false" ht="15" hidden="false" customHeight="false" outlineLevel="0" collapsed="false">
      <c r="A1442" s="8" t="n">
        <v>1438</v>
      </c>
      <c r="B1442" s="13"/>
      <c r="C1442" s="25"/>
      <c r="D1442" s="26" t="str">
        <f aca="false">IF($C1442="","",IFERROR(IF(INDEX(Bolalar!$B$5:$B$1804,MATCH($C1442,Bolalar!$I$5:$I$1804,0))="","",INDEX(Bolalar!$B$5:$B$1804,MATCH($C1442,Bolalar!$I$5:$I$1804,0))),""))</f>
        <v/>
      </c>
      <c r="E1442" s="15" t="str">
        <f aca="false">IF($C1442="","",IFERROR(IF(INDEX(Bolalar!$C$5:$C$1804,MATCH($C1442,Bolalar!$I$5:$I$1804,0))="","",INDEX(Bolalar!$C$5:$C$1804,MATCH($C1442,Bolalar!$I$5:$I$1804,0))),""))</f>
        <v/>
      </c>
      <c r="F1442" s="24"/>
      <c r="G1442" s="14" t="str">
        <f aca="false">IF(OR($E1442="",$B1442=""),"",INT(($B1442-$E1442)/365.25))</f>
        <v/>
      </c>
      <c r="H1442" s="14" t="str">
        <f aca="false">IF($G1442="","",IF($G1442&lt;=5,"Ha","Yo'q"))</f>
        <v/>
      </c>
      <c r="I1442" s="12"/>
      <c r="J1442" s="12"/>
      <c r="K1442" s="28" t="n">
        <f aca="false">IF(AND($C1442&lt;&gt;"",$H1442="Ha",$B1442&gt;=Boshqaruv!$C$9,$B1442&lt;=Boshqaruv!$C$10),IF(COUNTIFS($C$4:$C1441,$C1442,$H$4:$H1441,"Ha",$B$4:$B1441,"&gt;="&amp;Boshqaruv!$C$9,$B$4:$B1441,"&lt;="&amp;Boshqaruv!$C$10)=0,1,0),0)</f>
        <v>0</v>
      </c>
    </row>
    <row r="1443" customFormat="false" ht="15" hidden="false" customHeight="false" outlineLevel="0" collapsed="false">
      <c r="A1443" s="8" t="n">
        <v>1439</v>
      </c>
      <c r="B1443" s="13"/>
      <c r="C1443" s="25"/>
      <c r="D1443" s="26" t="str">
        <f aca="false">IF($C1443="","",IFERROR(IF(INDEX(Bolalar!$B$5:$B$1804,MATCH($C1443,Bolalar!$I$5:$I$1804,0))="","",INDEX(Bolalar!$B$5:$B$1804,MATCH($C1443,Bolalar!$I$5:$I$1804,0))),""))</f>
        <v/>
      </c>
      <c r="E1443" s="15" t="str">
        <f aca="false">IF($C1443="","",IFERROR(IF(INDEX(Bolalar!$C$5:$C$1804,MATCH($C1443,Bolalar!$I$5:$I$1804,0))="","",INDEX(Bolalar!$C$5:$C$1804,MATCH($C1443,Bolalar!$I$5:$I$1804,0))),""))</f>
        <v/>
      </c>
      <c r="F1443" s="24"/>
      <c r="G1443" s="14" t="str">
        <f aca="false">IF(OR($E1443="",$B1443=""),"",INT(($B1443-$E1443)/365.25))</f>
        <v/>
      </c>
      <c r="H1443" s="14" t="str">
        <f aca="false">IF($G1443="","",IF($G1443&lt;=5,"Ha","Yo'q"))</f>
        <v/>
      </c>
      <c r="I1443" s="12"/>
      <c r="J1443" s="12"/>
      <c r="K1443" s="28" t="n">
        <f aca="false">IF(AND($C1443&lt;&gt;"",$H1443="Ha",$B1443&gt;=Boshqaruv!$C$9,$B1443&lt;=Boshqaruv!$C$10),IF(COUNTIFS($C$4:$C1442,$C1443,$H$4:$H1442,"Ha",$B$4:$B1442,"&gt;="&amp;Boshqaruv!$C$9,$B$4:$B1442,"&lt;="&amp;Boshqaruv!$C$10)=0,1,0),0)</f>
        <v>0</v>
      </c>
    </row>
    <row r="1444" customFormat="false" ht="15" hidden="false" customHeight="false" outlineLevel="0" collapsed="false">
      <c r="A1444" s="8" t="n">
        <v>1440</v>
      </c>
      <c r="B1444" s="13"/>
      <c r="C1444" s="25"/>
      <c r="D1444" s="26" t="str">
        <f aca="false">IF($C1444="","",IFERROR(IF(INDEX(Bolalar!$B$5:$B$1804,MATCH($C1444,Bolalar!$I$5:$I$1804,0))="","",INDEX(Bolalar!$B$5:$B$1804,MATCH($C1444,Bolalar!$I$5:$I$1804,0))),""))</f>
        <v/>
      </c>
      <c r="E1444" s="15" t="str">
        <f aca="false">IF($C1444="","",IFERROR(IF(INDEX(Bolalar!$C$5:$C$1804,MATCH($C1444,Bolalar!$I$5:$I$1804,0))="","",INDEX(Bolalar!$C$5:$C$1804,MATCH($C1444,Bolalar!$I$5:$I$1804,0))),""))</f>
        <v/>
      </c>
      <c r="F1444" s="24"/>
      <c r="G1444" s="14" t="str">
        <f aca="false">IF(OR($E1444="",$B1444=""),"",INT(($B1444-$E1444)/365.25))</f>
        <v/>
      </c>
      <c r="H1444" s="14" t="str">
        <f aca="false">IF($G1444="","",IF($G1444&lt;=5,"Ha","Yo'q"))</f>
        <v/>
      </c>
      <c r="I1444" s="12"/>
      <c r="J1444" s="12"/>
      <c r="K1444" s="28" t="n">
        <f aca="false">IF(AND($C1444&lt;&gt;"",$H1444="Ha",$B1444&gt;=Boshqaruv!$C$9,$B1444&lt;=Boshqaruv!$C$10),IF(COUNTIFS($C$4:$C1443,$C1444,$H$4:$H1443,"Ha",$B$4:$B1443,"&gt;="&amp;Boshqaruv!$C$9,$B$4:$B1443,"&lt;="&amp;Boshqaruv!$C$10)=0,1,0),0)</f>
        <v>0</v>
      </c>
    </row>
    <row r="1445" customFormat="false" ht="15" hidden="false" customHeight="false" outlineLevel="0" collapsed="false">
      <c r="A1445" s="8" t="n">
        <v>1441</v>
      </c>
      <c r="B1445" s="13"/>
      <c r="C1445" s="25"/>
      <c r="D1445" s="26" t="str">
        <f aca="false">IF($C1445="","",IFERROR(IF(INDEX(Bolalar!$B$5:$B$1804,MATCH($C1445,Bolalar!$I$5:$I$1804,0))="","",INDEX(Bolalar!$B$5:$B$1804,MATCH($C1445,Bolalar!$I$5:$I$1804,0))),""))</f>
        <v/>
      </c>
      <c r="E1445" s="15" t="str">
        <f aca="false">IF($C1445="","",IFERROR(IF(INDEX(Bolalar!$C$5:$C$1804,MATCH($C1445,Bolalar!$I$5:$I$1804,0))="","",INDEX(Bolalar!$C$5:$C$1804,MATCH($C1445,Bolalar!$I$5:$I$1804,0))),""))</f>
        <v/>
      </c>
      <c r="F1445" s="24"/>
      <c r="G1445" s="14" t="str">
        <f aca="false">IF(OR($E1445="",$B1445=""),"",INT(($B1445-$E1445)/365.25))</f>
        <v/>
      </c>
      <c r="H1445" s="14" t="str">
        <f aca="false">IF($G1445="","",IF($G1445&lt;=5,"Ha","Yo'q"))</f>
        <v/>
      </c>
      <c r="I1445" s="12"/>
      <c r="J1445" s="12"/>
      <c r="K1445" s="28" t="n">
        <f aca="false">IF(AND($C1445&lt;&gt;"",$H1445="Ha",$B1445&gt;=Boshqaruv!$C$9,$B1445&lt;=Boshqaruv!$C$10),IF(COUNTIFS($C$4:$C1444,$C1445,$H$4:$H1444,"Ha",$B$4:$B1444,"&gt;="&amp;Boshqaruv!$C$9,$B$4:$B1444,"&lt;="&amp;Boshqaruv!$C$10)=0,1,0),0)</f>
        <v>0</v>
      </c>
    </row>
    <row r="1446" customFormat="false" ht="15" hidden="false" customHeight="false" outlineLevel="0" collapsed="false">
      <c r="A1446" s="8" t="n">
        <v>1442</v>
      </c>
      <c r="B1446" s="13"/>
      <c r="C1446" s="25"/>
      <c r="D1446" s="26" t="str">
        <f aca="false">IF($C1446="","",IFERROR(IF(INDEX(Bolalar!$B$5:$B$1804,MATCH($C1446,Bolalar!$I$5:$I$1804,0))="","",INDEX(Bolalar!$B$5:$B$1804,MATCH($C1446,Bolalar!$I$5:$I$1804,0))),""))</f>
        <v/>
      </c>
      <c r="E1446" s="15" t="str">
        <f aca="false">IF($C1446="","",IFERROR(IF(INDEX(Bolalar!$C$5:$C$1804,MATCH($C1446,Bolalar!$I$5:$I$1804,0))="","",INDEX(Bolalar!$C$5:$C$1804,MATCH($C1446,Bolalar!$I$5:$I$1804,0))),""))</f>
        <v/>
      </c>
      <c r="F1446" s="24"/>
      <c r="G1446" s="14" t="str">
        <f aca="false">IF(OR($E1446="",$B1446=""),"",INT(($B1446-$E1446)/365.25))</f>
        <v/>
      </c>
      <c r="H1446" s="14" t="str">
        <f aca="false">IF($G1446="","",IF($G1446&lt;=5,"Ha","Yo'q"))</f>
        <v/>
      </c>
      <c r="I1446" s="12"/>
      <c r="J1446" s="12"/>
      <c r="K1446" s="28" t="n">
        <f aca="false">IF(AND($C1446&lt;&gt;"",$H1446="Ha",$B1446&gt;=Boshqaruv!$C$9,$B1446&lt;=Boshqaruv!$C$10),IF(COUNTIFS($C$4:$C1445,$C1446,$H$4:$H1445,"Ha",$B$4:$B1445,"&gt;="&amp;Boshqaruv!$C$9,$B$4:$B1445,"&lt;="&amp;Boshqaruv!$C$10)=0,1,0),0)</f>
        <v>0</v>
      </c>
    </row>
    <row r="1447" customFormat="false" ht="15" hidden="false" customHeight="false" outlineLevel="0" collapsed="false">
      <c r="A1447" s="8" t="n">
        <v>1443</v>
      </c>
      <c r="B1447" s="13"/>
      <c r="C1447" s="25"/>
      <c r="D1447" s="26" t="str">
        <f aca="false">IF($C1447="","",IFERROR(IF(INDEX(Bolalar!$B$5:$B$1804,MATCH($C1447,Bolalar!$I$5:$I$1804,0))="","",INDEX(Bolalar!$B$5:$B$1804,MATCH($C1447,Bolalar!$I$5:$I$1804,0))),""))</f>
        <v/>
      </c>
      <c r="E1447" s="15" t="str">
        <f aca="false">IF($C1447="","",IFERROR(IF(INDEX(Bolalar!$C$5:$C$1804,MATCH($C1447,Bolalar!$I$5:$I$1804,0))="","",INDEX(Bolalar!$C$5:$C$1804,MATCH($C1447,Bolalar!$I$5:$I$1804,0))),""))</f>
        <v/>
      </c>
      <c r="F1447" s="24"/>
      <c r="G1447" s="14" t="str">
        <f aca="false">IF(OR($E1447="",$B1447=""),"",INT(($B1447-$E1447)/365.25))</f>
        <v/>
      </c>
      <c r="H1447" s="14" t="str">
        <f aca="false">IF($G1447="","",IF($G1447&lt;=5,"Ha","Yo'q"))</f>
        <v/>
      </c>
      <c r="I1447" s="12"/>
      <c r="J1447" s="12"/>
      <c r="K1447" s="28" t="n">
        <f aca="false">IF(AND($C1447&lt;&gt;"",$H1447="Ha",$B1447&gt;=Boshqaruv!$C$9,$B1447&lt;=Boshqaruv!$C$10),IF(COUNTIFS($C$4:$C1446,$C1447,$H$4:$H1446,"Ha",$B$4:$B1446,"&gt;="&amp;Boshqaruv!$C$9,$B$4:$B1446,"&lt;="&amp;Boshqaruv!$C$10)=0,1,0),0)</f>
        <v>0</v>
      </c>
    </row>
    <row r="1448" customFormat="false" ht="15" hidden="false" customHeight="false" outlineLevel="0" collapsed="false">
      <c r="A1448" s="8" t="n">
        <v>1444</v>
      </c>
      <c r="B1448" s="13"/>
      <c r="C1448" s="25"/>
      <c r="D1448" s="26" t="str">
        <f aca="false">IF($C1448="","",IFERROR(IF(INDEX(Bolalar!$B$5:$B$1804,MATCH($C1448,Bolalar!$I$5:$I$1804,0))="","",INDEX(Bolalar!$B$5:$B$1804,MATCH($C1448,Bolalar!$I$5:$I$1804,0))),""))</f>
        <v/>
      </c>
      <c r="E1448" s="15" t="str">
        <f aca="false">IF($C1448="","",IFERROR(IF(INDEX(Bolalar!$C$5:$C$1804,MATCH($C1448,Bolalar!$I$5:$I$1804,0))="","",INDEX(Bolalar!$C$5:$C$1804,MATCH($C1448,Bolalar!$I$5:$I$1804,0))),""))</f>
        <v/>
      </c>
      <c r="F1448" s="24"/>
      <c r="G1448" s="14" t="str">
        <f aca="false">IF(OR($E1448="",$B1448=""),"",INT(($B1448-$E1448)/365.25))</f>
        <v/>
      </c>
      <c r="H1448" s="14" t="str">
        <f aca="false">IF($G1448="","",IF($G1448&lt;=5,"Ha","Yo'q"))</f>
        <v/>
      </c>
      <c r="I1448" s="12"/>
      <c r="J1448" s="12"/>
      <c r="K1448" s="28" t="n">
        <f aca="false">IF(AND($C1448&lt;&gt;"",$H1448="Ha",$B1448&gt;=Boshqaruv!$C$9,$B1448&lt;=Boshqaruv!$C$10),IF(COUNTIFS($C$4:$C1447,$C1448,$H$4:$H1447,"Ha",$B$4:$B1447,"&gt;="&amp;Boshqaruv!$C$9,$B$4:$B1447,"&lt;="&amp;Boshqaruv!$C$10)=0,1,0),0)</f>
        <v>0</v>
      </c>
    </row>
    <row r="1449" customFormat="false" ht="15" hidden="false" customHeight="false" outlineLevel="0" collapsed="false">
      <c r="A1449" s="8" t="n">
        <v>1445</v>
      </c>
      <c r="B1449" s="13"/>
      <c r="C1449" s="25"/>
      <c r="D1449" s="26" t="str">
        <f aca="false">IF($C1449="","",IFERROR(IF(INDEX(Bolalar!$B$5:$B$1804,MATCH($C1449,Bolalar!$I$5:$I$1804,0))="","",INDEX(Bolalar!$B$5:$B$1804,MATCH($C1449,Bolalar!$I$5:$I$1804,0))),""))</f>
        <v/>
      </c>
      <c r="E1449" s="15" t="str">
        <f aca="false">IF($C1449="","",IFERROR(IF(INDEX(Bolalar!$C$5:$C$1804,MATCH($C1449,Bolalar!$I$5:$I$1804,0))="","",INDEX(Bolalar!$C$5:$C$1804,MATCH($C1449,Bolalar!$I$5:$I$1804,0))),""))</f>
        <v/>
      </c>
      <c r="F1449" s="24"/>
      <c r="G1449" s="14" t="str">
        <f aca="false">IF(OR($E1449="",$B1449=""),"",INT(($B1449-$E1449)/365.25))</f>
        <v/>
      </c>
      <c r="H1449" s="14" t="str">
        <f aca="false">IF($G1449="","",IF($G1449&lt;=5,"Ha","Yo'q"))</f>
        <v/>
      </c>
      <c r="I1449" s="12"/>
      <c r="J1449" s="12"/>
      <c r="K1449" s="28" t="n">
        <f aca="false">IF(AND($C1449&lt;&gt;"",$H1449="Ha",$B1449&gt;=Boshqaruv!$C$9,$B1449&lt;=Boshqaruv!$C$10),IF(COUNTIFS($C$4:$C1448,$C1449,$H$4:$H1448,"Ha",$B$4:$B1448,"&gt;="&amp;Boshqaruv!$C$9,$B$4:$B1448,"&lt;="&amp;Boshqaruv!$C$10)=0,1,0),0)</f>
        <v>0</v>
      </c>
    </row>
    <row r="1450" customFormat="false" ht="15" hidden="false" customHeight="false" outlineLevel="0" collapsed="false">
      <c r="A1450" s="8" t="n">
        <v>1446</v>
      </c>
      <c r="B1450" s="13"/>
      <c r="C1450" s="25"/>
      <c r="D1450" s="26" t="str">
        <f aca="false">IF($C1450="","",IFERROR(IF(INDEX(Bolalar!$B$5:$B$1804,MATCH($C1450,Bolalar!$I$5:$I$1804,0))="","",INDEX(Bolalar!$B$5:$B$1804,MATCH($C1450,Bolalar!$I$5:$I$1804,0))),""))</f>
        <v/>
      </c>
      <c r="E1450" s="15" t="str">
        <f aca="false">IF($C1450="","",IFERROR(IF(INDEX(Bolalar!$C$5:$C$1804,MATCH($C1450,Bolalar!$I$5:$I$1804,0))="","",INDEX(Bolalar!$C$5:$C$1804,MATCH($C1450,Bolalar!$I$5:$I$1804,0))),""))</f>
        <v/>
      </c>
      <c r="F1450" s="24"/>
      <c r="G1450" s="14" t="str">
        <f aca="false">IF(OR($E1450="",$B1450=""),"",INT(($B1450-$E1450)/365.25))</f>
        <v/>
      </c>
      <c r="H1450" s="14" t="str">
        <f aca="false">IF($G1450="","",IF($G1450&lt;=5,"Ha","Yo'q"))</f>
        <v/>
      </c>
      <c r="I1450" s="12"/>
      <c r="J1450" s="12"/>
      <c r="K1450" s="28" t="n">
        <f aca="false">IF(AND($C1450&lt;&gt;"",$H1450="Ha",$B1450&gt;=Boshqaruv!$C$9,$B1450&lt;=Boshqaruv!$C$10),IF(COUNTIFS($C$4:$C1449,$C1450,$H$4:$H1449,"Ha",$B$4:$B1449,"&gt;="&amp;Boshqaruv!$C$9,$B$4:$B1449,"&lt;="&amp;Boshqaruv!$C$10)=0,1,0),0)</f>
        <v>0</v>
      </c>
    </row>
    <row r="1451" customFormat="false" ht="15" hidden="false" customHeight="false" outlineLevel="0" collapsed="false">
      <c r="A1451" s="8" t="n">
        <v>1447</v>
      </c>
      <c r="B1451" s="13"/>
      <c r="C1451" s="25"/>
      <c r="D1451" s="26" t="str">
        <f aca="false">IF($C1451="","",IFERROR(IF(INDEX(Bolalar!$B$5:$B$1804,MATCH($C1451,Bolalar!$I$5:$I$1804,0))="","",INDEX(Bolalar!$B$5:$B$1804,MATCH($C1451,Bolalar!$I$5:$I$1804,0))),""))</f>
        <v/>
      </c>
      <c r="E1451" s="15" t="str">
        <f aca="false">IF($C1451="","",IFERROR(IF(INDEX(Bolalar!$C$5:$C$1804,MATCH($C1451,Bolalar!$I$5:$I$1804,0))="","",INDEX(Bolalar!$C$5:$C$1804,MATCH($C1451,Bolalar!$I$5:$I$1804,0))),""))</f>
        <v/>
      </c>
      <c r="F1451" s="24"/>
      <c r="G1451" s="14" t="str">
        <f aca="false">IF(OR($E1451="",$B1451=""),"",INT(($B1451-$E1451)/365.25))</f>
        <v/>
      </c>
      <c r="H1451" s="14" t="str">
        <f aca="false">IF($G1451="","",IF($G1451&lt;=5,"Ha","Yo'q"))</f>
        <v/>
      </c>
      <c r="I1451" s="12"/>
      <c r="J1451" s="12"/>
      <c r="K1451" s="28" t="n">
        <f aca="false">IF(AND($C1451&lt;&gt;"",$H1451="Ha",$B1451&gt;=Boshqaruv!$C$9,$B1451&lt;=Boshqaruv!$C$10),IF(COUNTIFS($C$4:$C1450,$C1451,$H$4:$H1450,"Ha",$B$4:$B1450,"&gt;="&amp;Boshqaruv!$C$9,$B$4:$B1450,"&lt;="&amp;Boshqaruv!$C$10)=0,1,0),0)</f>
        <v>0</v>
      </c>
    </row>
    <row r="1452" customFormat="false" ht="15" hidden="false" customHeight="false" outlineLevel="0" collapsed="false">
      <c r="A1452" s="8" t="n">
        <v>1448</v>
      </c>
      <c r="B1452" s="13"/>
      <c r="C1452" s="25"/>
      <c r="D1452" s="26" t="str">
        <f aca="false">IF($C1452="","",IFERROR(IF(INDEX(Bolalar!$B$5:$B$1804,MATCH($C1452,Bolalar!$I$5:$I$1804,0))="","",INDEX(Bolalar!$B$5:$B$1804,MATCH($C1452,Bolalar!$I$5:$I$1804,0))),""))</f>
        <v/>
      </c>
      <c r="E1452" s="15" t="str">
        <f aca="false">IF($C1452="","",IFERROR(IF(INDEX(Bolalar!$C$5:$C$1804,MATCH($C1452,Bolalar!$I$5:$I$1804,0))="","",INDEX(Bolalar!$C$5:$C$1804,MATCH($C1452,Bolalar!$I$5:$I$1804,0))),""))</f>
        <v/>
      </c>
      <c r="F1452" s="24"/>
      <c r="G1452" s="14" t="str">
        <f aca="false">IF(OR($E1452="",$B1452=""),"",INT(($B1452-$E1452)/365.25))</f>
        <v/>
      </c>
      <c r="H1452" s="14" t="str">
        <f aca="false">IF($G1452="","",IF($G1452&lt;=5,"Ha","Yo'q"))</f>
        <v/>
      </c>
      <c r="I1452" s="12"/>
      <c r="J1452" s="12"/>
      <c r="K1452" s="28" t="n">
        <f aca="false">IF(AND($C1452&lt;&gt;"",$H1452="Ha",$B1452&gt;=Boshqaruv!$C$9,$B1452&lt;=Boshqaruv!$C$10),IF(COUNTIFS($C$4:$C1451,$C1452,$H$4:$H1451,"Ha",$B$4:$B1451,"&gt;="&amp;Boshqaruv!$C$9,$B$4:$B1451,"&lt;="&amp;Boshqaruv!$C$10)=0,1,0),0)</f>
        <v>0</v>
      </c>
    </row>
    <row r="1453" customFormat="false" ht="15" hidden="false" customHeight="false" outlineLevel="0" collapsed="false">
      <c r="A1453" s="8" t="n">
        <v>1449</v>
      </c>
      <c r="B1453" s="13"/>
      <c r="C1453" s="25"/>
      <c r="D1453" s="26" t="str">
        <f aca="false">IF($C1453="","",IFERROR(IF(INDEX(Bolalar!$B$5:$B$1804,MATCH($C1453,Bolalar!$I$5:$I$1804,0))="","",INDEX(Bolalar!$B$5:$B$1804,MATCH($C1453,Bolalar!$I$5:$I$1804,0))),""))</f>
        <v/>
      </c>
      <c r="E1453" s="15" t="str">
        <f aca="false">IF($C1453="","",IFERROR(IF(INDEX(Bolalar!$C$5:$C$1804,MATCH($C1453,Bolalar!$I$5:$I$1804,0))="","",INDEX(Bolalar!$C$5:$C$1804,MATCH($C1453,Bolalar!$I$5:$I$1804,0))),""))</f>
        <v/>
      </c>
      <c r="F1453" s="24"/>
      <c r="G1453" s="14" t="str">
        <f aca="false">IF(OR($E1453="",$B1453=""),"",INT(($B1453-$E1453)/365.25))</f>
        <v/>
      </c>
      <c r="H1453" s="14" t="str">
        <f aca="false">IF($G1453="","",IF($G1453&lt;=5,"Ha","Yo'q"))</f>
        <v/>
      </c>
      <c r="I1453" s="12"/>
      <c r="J1453" s="12"/>
      <c r="K1453" s="28" t="n">
        <f aca="false">IF(AND($C1453&lt;&gt;"",$H1453="Ha",$B1453&gt;=Boshqaruv!$C$9,$B1453&lt;=Boshqaruv!$C$10),IF(COUNTIFS($C$4:$C1452,$C1453,$H$4:$H1452,"Ha",$B$4:$B1452,"&gt;="&amp;Boshqaruv!$C$9,$B$4:$B1452,"&lt;="&amp;Boshqaruv!$C$10)=0,1,0),0)</f>
        <v>0</v>
      </c>
    </row>
    <row r="1454" customFormat="false" ht="15" hidden="false" customHeight="false" outlineLevel="0" collapsed="false">
      <c r="A1454" s="8" t="n">
        <v>1450</v>
      </c>
      <c r="B1454" s="13"/>
      <c r="C1454" s="25"/>
      <c r="D1454" s="26" t="str">
        <f aca="false">IF($C1454="","",IFERROR(IF(INDEX(Bolalar!$B$5:$B$1804,MATCH($C1454,Bolalar!$I$5:$I$1804,0))="","",INDEX(Bolalar!$B$5:$B$1804,MATCH($C1454,Bolalar!$I$5:$I$1804,0))),""))</f>
        <v/>
      </c>
      <c r="E1454" s="15" t="str">
        <f aca="false">IF($C1454="","",IFERROR(IF(INDEX(Bolalar!$C$5:$C$1804,MATCH($C1454,Bolalar!$I$5:$I$1804,0))="","",INDEX(Bolalar!$C$5:$C$1804,MATCH($C1454,Bolalar!$I$5:$I$1804,0))),""))</f>
        <v/>
      </c>
      <c r="F1454" s="24"/>
      <c r="G1454" s="14" t="str">
        <f aca="false">IF(OR($E1454="",$B1454=""),"",INT(($B1454-$E1454)/365.25))</f>
        <v/>
      </c>
      <c r="H1454" s="14" t="str">
        <f aca="false">IF($G1454="","",IF($G1454&lt;=5,"Ha","Yo'q"))</f>
        <v/>
      </c>
      <c r="I1454" s="12"/>
      <c r="J1454" s="12"/>
      <c r="K1454" s="28" t="n">
        <f aca="false">IF(AND($C1454&lt;&gt;"",$H1454="Ha",$B1454&gt;=Boshqaruv!$C$9,$B1454&lt;=Boshqaruv!$C$10),IF(COUNTIFS($C$4:$C1453,$C1454,$H$4:$H1453,"Ha",$B$4:$B1453,"&gt;="&amp;Boshqaruv!$C$9,$B$4:$B1453,"&lt;="&amp;Boshqaruv!$C$10)=0,1,0),0)</f>
        <v>0</v>
      </c>
    </row>
    <row r="1455" customFormat="false" ht="15" hidden="false" customHeight="false" outlineLevel="0" collapsed="false">
      <c r="A1455" s="8" t="n">
        <v>1451</v>
      </c>
      <c r="B1455" s="13"/>
      <c r="C1455" s="25"/>
      <c r="D1455" s="26" t="str">
        <f aca="false">IF($C1455="","",IFERROR(IF(INDEX(Bolalar!$B$5:$B$1804,MATCH($C1455,Bolalar!$I$5:$I$1804,0))="","",INDEX(Bolalar!$B$5:$B$1804,MATCH($C1455,Bolalar!$I$5:$I$1804,0))),""))</f>
        <v/>
      </c>
      <c r="E1455" s="15" t="str">
        <f aca="false">IF($C1455="","",IFERROR(IF(INDEX(Bolalar!$C$5:$C$1804,MATCH($C1455,Bolalar!$I$5:$I$1804,0))="","",INDEX(Bolalar!$C$5:$C$1804,MATCH($C1455,Bolalar!$I$5:$I$1804,0))),""))</f>
        <v/>
      </c>
      <c r="F1455" s="24"/>
      <c r="G1455" s="14" t="str">
        <f aca="false">IF(OR($E1455="",$B1455=""),"",INT(($B1455-$E1455)/365.25))</f>
        <v/>
      </c>
      <c r="H1455" s="14" t="str">
        <f aca="false">IF($G1455="","",IF($G1455&lt;=5,"Ha","Yo'q"))</f>
        <v/>
      </c>
      <c r="I1455" s="12"/>
      <c r="J1455" s="12"/>
      <c r="K1455" s="28" t="n">
        <f aca="false">IF(AND($C1455&lt;&gt;"",$H1455="Ha",$B1455&gt;=Boshqaruv!$C$9,$B1455&lt;=Boshqaruv!$C$10),IF(COUNTIFS($C$4:$C1454,$C1455,$H$4:$H1454,"Ha",$B$4:$B1454,"&gt;="&amp;Boshqaruv!$C$9,$B$4:$B1454,"&lt;="&amp;Boshqaruv!$C$10)=0,1,0),0)</f>
        <v>0</v>
      </c>
    </row>
    <row r="1456" customFormat="false" ht="15" hidden="false" customHeight="false" outlineLevel="0" collapsed="false">
      <c r="A1456" s="8" t="n">
        <v>1452</v>
      </c>
      <c r="B1456" s="13"/>
      <c r="C1456" s="25"/>
      <c r="D1456" s="26" t="str">
        <f aca="false">IF($C1456="","",IFERROR(IF(INDEX(Bolalar!$B$5:$B$1804,MATCH($C1456,Bolalar!$I$5:$I$1804,0))="","",INDEX(Bolalar!$B$5:$B$1804,MATCH($C1456,Bolalar!$I$5:$I$1804,0))),""))</f>
        <v/>
      </c>
      <c r="E1456" s="15" t="str">
        <f aca="false">IF($C1456="","",IFERROR(IF(INDEX(Bolalar!$C$5:$C$1804,MATCH($C1456,Bolalar!$I$5:$I$1804,0))="","",INDEX(Bolalar!$C$5:$C$1804,MATCH($C1456,Bolalar!$I$5:$I$1804,0))),""))</f>
        <v/>
      </c>
      <c r="F1456" s="24"/>
      <c r="G1456" s="14" t="str">
        <f aca="false">IF(OR($E1456="",$B1456=""),"",INT(($B1456-$E1456)/365.25))</f>
        <v/>
      </c>
      <c r="H1456" s="14" t="str">
        <f aca="false">IF($G1456="","",IF($G1456&lt;=5,"Ha","Yo'q"))</f>
        <v/>
      </c>
      <c r="I1456" s="12"/>
      <c r="J1456" s="12"/>
      <c r="K1456" s="28" t="n">
        <f aca="false">IF(AND($C1456&lt;&gt;"",$H1456="Ha",$B1456&gt;=Boshqaruv!$C$9,$B1456&lt;=Boshqaruv!$C$10),IF(COUNTIFS($C$4:$C1455,$C1456,$H$4:$H1455,"Ha",$B$4:$B1455,"&gt;="&amp;Boshqaruv!$C$9,$B$4:$B1455,"&lt;="&amp;Boshqaruv!$C$10)=0,1,0),0)</f>
        <v>0</v>
      </c>
    </row>
    <row r="1457" customFormat="false" ht="15" hidden="false" customHeight="false" outlineLevel="0" collapsed="false">
      <c r="A1457" s="8" t="n">
        <v>1453</v>
      </c>
      <c r="B1457" s="13"/>
      <c r="C1457" s="25"/>
      <c r="D1457" s="26" t="str">
        <f aca="false">IF($C1457="","",IFERROR(IF(INDEX(Bolalar!$B$5:$B$1804,MATCH($C1457,Bolalar!$I$5:$I$1804,0))="","",INDEX(Bolalar!$B$5:$B$1804,MATCH($C1457,Bolalar!$I$5:$I$1804,0))),""))</f>
        <v/>
      </c>
      <c r="E1457" s="15" t="str">
        <f aca="false">IF($C1457="","",IFERROR(IF(INDEX(Bolalar!$C$5:$C$1804,MATCH($C1457,Bolalar!$I$5:$I$1804,0))="","",INDEX(Bolalar!$C$5:$C$1804,MATCH($C1457,Bolalar!$I$5:$I$1804,0))),""))</f>
        <v/>
      </c>
      <c r="F1457" s="24"/>
      <c r="G1457" s="14" t="str">
        <f aca="false">IF(OR($E1457="",$B1457=""),"",INT(($B1457-$E1457)/365.25))</f>
        <v/>
      </c>
      <c r="H1457" s="14" t="str">
        <f aca="false">IF($G1457="","",IF($G1457&lt;=5,"Ha","Yo'q"))</f>
        <v/>
      </c>
      <c r="I1457" s="12"/>
      <c r="J1457" s="12"/>
      <c r="K1457" s="28" t="n">
        <f aca="false">IF(AND($C1457&lt;&gt;"",$H1457="Ha",$B1457&gt;=Boshqaruv!$C$9,$B1457&lt;=Boshqaruv!$C$10),IF(COUNTIFS($C$4:$C1456,$C1457,$H$4:$H1456,"Ha",$B$4:$B1456,"&gt;="&amp;Boshqaruv!$C$9,$B$4:$B1456,"&lt;="&amp;Boshqaruv!$C$10)=0,1,0),0)</f>
        <v>0</v>
      </c>
    </row>
    <row r="1458" customFormat="false" ht="15" hidden="false" customHeight="false" outlineLevel="0" collapsed="false">
      <c r="A1458" s="8" t="n">
        <v>1454</v>
      </c>
      <c r="B1458" s="13"/>
      <c r="C1458" s="25"/>
      <c r="D1458" s="26" t="str">
        <f aca="false">IF($C1458="","",IFERROR(IF(INDEX(Bolalar!$B$5:$B$1804,MATCH($C1458,Bolalar!$I$5:$I$1804,0))="","",INDEX(Bolalar!$B$5:$B$1804,MATCH($C1458,Bolalar!$I$5:$I$1804,0))),""))</f>
        <v/>
      </c>
      <c r="E1458" s="15" t="str">
        <f aca="false">IF($C1458="","",IFERROR(IF(INDEX(Bolalar!$C$5:$C$1804,MATCH($C1458,Bolalar!$I$5:$I$1804,0))="","",INDEX(Bolalar!$C$5:$C$1804,MATCH($C1458,Bolalar!$I$5:$I$1804,0))),""))</f>
        <v/>
      </c>
      <c r="F1458" s="24"/>
      <c r="G1458" s="14" t="str">
        <f aca="false">IF(OR($E1458="",$B1458=""),"",INT(($B1458-$E1458)/365.25))</f>
        <v/>
      </c>
      <c r="H1458" s="14" t="str">
        <f aca="false">IF($G1458="","",IF($G1458&lt;=5,"Ha","Yo'q"))</f>
        <v/>
      </c>
      <c r="I1458" s="12"/>
      <c r="J1458" s="12"/>
      <c r="K1458" s="28" t="n">
        <f aca="false">IF(AND($C1458&lt;&gt;"",$H1458="Ha",$B1458&gt;=Boshqaruv!$C$9,$B1458&lt;=Boshqaruv!$C$10),IF(COUNTIFS($C$4:$C1457,$C1458,$H$4:$H1457,"Ha",$B$4:$B1457,"&gt;="&amp;Boshqaruv!$C$9,$B$4:$B1457,"&lt;="&amp;Boshqaruv!$C$10)=0,1,0),0)</f>
        <v>0</v>
      </c>
    </row>
    <row r="1459" customFormat="false" ht="15" hidden="false" customHeight="false" outlineLevel="0" collapsed="false">
      <c r="A1459" s="8" t="n">
        <v>1455</v>
      </c>
      <c r="B1459" s="13"/>
      <c r="C1459" s="25"/>
      <c r="D1459" s="26" t="str">
        <f aca="false">IF($C1459="","",IFERROR(IF(INDEX(Bolalar!$B$5:$B$1804,MATCH($C1459,Bolalar!$I$5:$I$1804,0))="","",INDEX(Bolalar!$B$5:$B$1804,MATCH($C1459,Bolalar!$I$5:$I$1804,0))),""))</f>
        <v/>
      </c>
      <c r="E1459" s="15" t="str">
        <f aca="false">IF($C1459="","",IFERROR(IF(INDEX(Bolalar!$C$5:$C$1804,MATCH($C1459,Bolalar!$I$5:$I$1804,0))="","",INDEX(Bolalar!$C$5:$C$1804,MATCH($C1459,Bolalar!$I$5:$I$1804,0))),""))</f>
        <v/>
      </c>
      <c r="F1459" s="24"/>
      <c r="G1459" s="14" t="str">
        <f aca="false">IF(OR($E1459="",$B1459=""),"",INT(($B1459-$E1459)/365.25))</f>
        <v/>
      </c>
      <c r="H1459" s="14" t="str">
        <f aca="false">IF($G1459="","",IF($G1459&lt;=5,"Ha","Yo'q"))</f>
        <v/>
      </c>
      <c r="I1459" s="12"/>
      <c r="J1459" s="12"/>
      <c r="K1459" s="28" t="n">
        <f aca="false">IF(AND($C1459&lt;&gt;"",$H1459="Ha",$B1459&gt;=Boshqaruv!$C$9,$B1459&lt;=Boshqaruv!$C$10),IF(COUNTIFS($C$4:$C1458,$C1459,$H$4:$H1458,"Ha",$B$4:$B1458,"&gt;="&amp;Boshqaruv!$C$9,$B$4:$B1458,"&lt;="&amp;Boshqaruv!$C$10)=0,1,0),0)</f>
        <v>0</v>
      </c>
    </row>
    <row r="1460" customFormat="false" ht="15" hidden="false" customHeight="false" outlineLevel="0" collapsed="false">
      <c r="A1460" s="8" t="n">
        <v>1456</v>
      </c>
      <c r="B1460" s="13"/>
      <c r="C1460" s="25"/>
      <c r="D1460" s="26" t="str">
        <f aca="false">IF($C1460="","",IFERROR(IF(INDEX(Bolalar!$B$5:$B$1804,MATCH($C1460,Bolalar!$I$5:$I$1804,0))="","",INDEX(Bolalar!$B$5:$B$1804,MATCH($C1460,Bolalar!$I$5:$I$1804,0))),""))</f>
        <v/>
      </c>
      <c r="E1460" s="15" t="str">
        <f aca="false">IF($C1460="","",IFERROR(IF(INDEX(Bolalar!$C$5:$C$1804,MATCH($C1460,Bolalar!$I$5:$I$1804,0))="","",INDEX(Bolalar!$C$5:$C$1804,MATCH($C1460,Bolalar!$I$5:$I$1804,0))),""))</f>
        <v/>
      </c>
      <c r="F1460" s="24"/>
      <c r="G1460" s="14" t="str">
        <f aca="false">IF(OR($E1460="",$B1460=""),"",INT(($B1460-$E1460)/365.25))</f>
        <v/>
      </c>
      <c r="H1460" s="14" t="str">
        <f aca="false">IF($G1460="","",IF($G1460&lt;=5,"Ha","Yo'q"))</f>
        <v/>
      </c>
      <c r="I1460" s="12"/>
      <c r="J1460" s="12"/>
      <c r="K1460" s="28" t="n">
        <f aca="false">IF(AND($C1460&lt;&gt;"",$H1460="Ha",$B1460&gt;=Boshqaruv!$C$9,$B1460&lt;=Boshqaruv!$C$10),IF(COUNTIFS($C$4:$C1459,$C1460,$H$4:$H1459,"Ha",$B$4:$B1459,"&gt;="&amp;Boshqaruv!$C$9,$B$4:$B1459,"&lt;="&amp;Boshqaruv!$C$10)=0,1,0),0)</f>
        <v>0</v>
      </c>
    </row>
    <row r="1461" customFormat="false" ht="15" hidden="false" customHeight="false" outlineLevel="0" collapsed="false">
      <c r="A1461" s="8" t="n">
        <v>1457</v>
      </c>
      <c r="B1461" s="13"/>
      <c r="C1461" s="25"/>
      <c r="D1461" s="26" t="str">
        <f aca="false">IF($C1461="","",IFERROR(IF(INDEX(Bolalar!$B$5:$B$1804,MATCH($C1461,Bolalar!$I$5:$I$1804,0))="","",INDEX(Bolalar!$B$5:$B$1804,MATCH($C1461,Bolalar!$I$5:$I$1804,0))),""))</f>
        <v/>
      </c>
      <c r="E1461" s="15" t="str">
        <f aca="false">IF($C1461="","",IFERROR(IF(INDEX(Bolalar!$C$5:$C$1804,MATCH($C1461,Bolalar!$I$5:$I$1804,0))="","",INDEX(Bolalar!$C$5:$C$1804,MATCH($C1461,Bolalar!$I$5:$I$1804,0))),""))</f>
        <v/>
      </c>
      <c r="F1461" s="24"/>
      <c r="G1461" s="14" t="str">
        <f aca="false">IF(OR($E1461="",$B1461=""),"",INT(($B1461-$E1461)/365.25))</f>
        <v/>
      </c>
      <c r="H1461" s="14" t="str">
        <f aca="false">IF($G1461="","",IF($G1461&lt;=5,"Ha","Yo'q"))</f>
        <v/>
      </c>
      <c r="I1461" s="12"/>
      <c r="J1461" s="12"/>
      <c r="K1461" s="28" t="n">
        <f aca="false">IF(AND($C1461&lt;&gt;"",$H1461="Ha",$B1461&gt;=Boshqaruv!$C$9,$B1461&lt;=Boshqaruv!$C$10),IF(COUNTIFS($C$4:$C1460,$C1461,$H$4:$H1460,"Ha",$B$4:$B1460,"&gt;="&amp;Boshqaruv!$C$9,$B$4:$B1460,"&lt;="&amp;Boshqaruv!$C$10)=0,1,0),0)</f>
        <v>0</v>
      </c>
    </row>
    <row r="1462" customFormat="false" ht="15" hidden="false" customHeight="false" outlineLevel="0" collapsed="false">
      <c r="A1462" s="8" t="n">
        <v>1458</v>
      </c>
      <c r="B1462" s="13"/>
      <c r="C1462" s="25"/>
      <c r="D1462" s="26" t="str">
        <f aca="false">IF($C1462="","",IFERROR(IF(INDEX(Bolalar!$B$5:$B$1804,MATCH($C1462,Bolalar!$I$5:$I$1804,0))="","",INDEX(Bolalar!$B$5:$B$1804,MATCH($C1462,Bolalar!$I$5:$I$1804,0))),""))</f>
        <v/>
      </c>
      <c r="E1462" s="15" t="str">
        <f aca="false">IF($C1462="","",IFERROR(IF(INDEX(Bolalar!$C$5:$C$1804,MATCH($C1462,Bolalar!$I$5:$I$1804,0))="","",INDEX(Bolalar!$C$5:$C$1804,MATCH($C1462,Bolalar!$I$5:$I$1804,0))),""))</f>
        <v/>
      </c>
      <c r="F1462" s="24"/>
      <c r="G1462" s="14" t="str">
        <f aca="false">IF(OR($E1462="",$B1462=""),"",INT(($B1462-$E1462)/365.25))</f>
        <v/>
      </c>
      <c r="H1462" s="14" t="str">
        <f aca="false">IF($G1462="","",IF($G1462&lt;=5,"Ha","Yo'q"))</f>
        <v/>
      </c>
      <c r="I1462" s="12"/>
      <c r="J1462" s="12"/>
      <c r="K1462" s="28" t="n">
        <f aca="false">IF(AND($C1462&lt;&gt;"",$H1462="Ha",$B1462&gt;=Boshqaruv!$C$9,$B1462&lt;=Boshqaruv!$C$10),IF(COUNTIFS($C$4:$C1461,$C1462,$H$4:$H1461,"Ha",$B$4:$B1461,"&gt;="&amp;Boshqaruv!$C$9,$B$4:$B1461,"&lt;="&amp;Boshqaruv!$C$10)=0,1,0),0)</f>
        <v>0</v>
      </c>
    </row>
    <row r="1463" customFormat="false" ht="15" hidden="false" customHeight="false" outlineLevel="0" collapsed="false">
      <c r="A1463" s="8" t="n">
        <v>1459</v>
      </c>
      <c r="B1463" s="13"/>
      <c r="C1463" s="25"/>
      <c r="D1463" s="26" t="str">
        <f aca="false">IF($C1463="","",IFERROR(IF(INDEX(Bolalar!$B$5:$B$1804,MATCH($C1463,Bolalar!$I$5:$I$1804,0))="","",INDEX(Bolalar!$B$5:$B$1804,MATCH($C1463,Bolalar!$I$5:$I$1804,0))),""))</f>
        <v/>
      </c>
      <c r="E1463" s="15" t="str">
        <f aca="false">IF($C1463="","",IFERROR(IF(INDEX(Bolalar!$C$5:$C$1804,MATCH($C1463,Bolalar!$I$5:$I$1804,0))="","",INDEX(Bolalar!$C$5:$C$1804,MATCH($C1463,Bolalar!$I$5:$I$1804,0))),""))</f>
        <v/>
      </c>
      <c r="F1463" s="24"/>
      <c r="G1463" s="14" t="str">
        <f aca="false">IF(OR($E1463="",$B1463=""),"",INT(($B1463-$E1463)/365.25))</f>
        <v/>
      </c>
      <c r="H1463" s="14" t="str">
        <f aca="false">IF($G1463="","",IF($G1463&lt;=5,"Ha","Yo'q"))</f>
        <v/>
      </c>
      <c r="I1463" s="12"/>
      <c r="J1463" s="12"/>
      <c r="K1463" s="28" t="n">
        <f aca="false">IF(AND($C1463&lt;&gt;"",$H1463="Ha",$B1463&gt;=Boshqaruv!$C$9,$B1463&lt;=Boshqaruv!$C$10),IF(COUNTIFS($C$4:$C1462,$C1463,$H$4:$H1462,"Ha",$B$4:$B1462,"&gt;="&amp;Boshqaruv!$C$9,$B$4:$B1462,"&lt;="&amp;Boshqaruv!$C$10)=0,1,0),0)</f>
        <v>0</v>
      </c>
    </row>
    <row r="1464" customFormat="false" ht="15" hidden="false" customHeight="false" outlineLevel="0" collapsed="false">
      <c r="A1464" s="8" t="n">
        <v>1460</v>
      </c>
      <c r="B1464" s="13"/>
      <c r="C1464" s="25"/>
      <c r="D1464" s="26" t="str">
        <f aca="false">IF($C1464="","",IFERROR(IF(INDEX(Bolalar!$B$5:$B$1804,MATCH($C1464,Bolalar!$I$5:$I$1804,0))="","",INDEX(Bolalar!$B$5:$B$1804,MATCH($C1464,Bolalar!$I$5:$I$1804,0))),""))</f>
        <v/>
      </c>
      <c r="E1464" s="15" t="str">
        <f aca="false">IF($C1464="","",IFERROR(IF(INDEX(Bolalar!$C$5:$C$1804,MATCH($C1464,Bolalar!$I$5:$I$1804,0))="","",INDEX(Bolalar!$C$5:$C$1804,MATCH($C1464,Bolalar!$I$5:$I$1804,0))),""))</f>
        <v/>
      </c>
      <c r="F1464" s="24"/>
      <c r="G1464" s="14" t="str">
        <f aca="false">IF(OR($E1464="",$B1464=""),"",INT(($B1464-$E1464)/365.25))</f>
        <v/>
      </c>
      <c r="H1464" s="14" t="str">
        <f aca="false">IF($G1464="","",IF($G1464&lt;=5,"Ha","Yo'q"))</f>
        <v/>
      </c>
      <c r="I1464" s="12"/>
      <c r="J1464" s="12"/>
      <c r="K1464" s="28" t="n">
        <f aca="false">IF(AND($C1464&lt;&gt;"",$H1464="Ha",$B1464&gt;=Boshqaruv!$C$9,$B1464&lt;=Boshqaruv!$C$10),IF(COUNTIFS($C$4:$C1463,$C1464,$H$4:$H1463,"Ha",$B$4:$B1463,"&gt;="&amp;Boshqaruv!$C$9,$B$4:$B1463,"&lt;="&amp;Boshqaruv!$C$10)=0,1,0),0)</f>
        <v>0</v>
      </c>
    </row>
    <row r="1465" customFormat="false" ht="15" hidden="false" customHeight="false" outlineLevel="0" collapsed="false">
      <c r="A1465" s="8" t="n">
        <v>1461</v>
      </c>
      <c r="B1465" s="13"/>
      <c r="C1465" s="25"/>
      <c r="D1465" s="26" t="str">
        <f aca="false">IF($C1465="","",IFERROR(IF(INDEX(Bolalar!$B$5:$B$1804,MATCH($C1465,Bolalar!$I$5:$I$1804,0))="","",INDEX(Bolalar!$B$5:$B$1804,MATCH($C1465,Bolalar!$I$5:$I$1804,0))),""))</f>
        <v/>
      </c>
      <c r="E1465" s="15" t="str">
        <f aca="false">IF($C1465="","",IFERROR(IF(INDEX(Bolalar!$C$5:$C$1804,MATCH($C1465,Bolalar!$I$5:$I$1804,0))="","",INDEX(Bolalar!$C$5:$C$1804,MATCH($C1465,Bolalar!$I$5:$I$1804,0))),""))</f>
        <v/>
      </c>
      <c r="F1465" s="24"/>
      <c r="G1465" s="14" t="str">
        <f aca="false">IF(OR($E1465="",$B1465=""),"",INT(($B1465-$E1465)/365.25))</f>
        <v/>
      </c>
      <c r="H1465" s="14" t="str">
        <f aca="false">IF($G1465="","",IF($G1465&lt;=5,"Ha","Yo'q"))</f>
        <v/>
      </c>
      <c r="I1465" s="12"/>
      <c r="J1465" s="12"/>
      <c r="K1465" s="28" t="n">
        <f aca="false">IF(AND($C1465&lt;&gt;"",$H1465="Ha",$B1465&gt;=Boshqaruv!$C$9,$B1465&lt;=Boshqaruv!$C$10),IF(COUNTIFS($C$4:$C1464,$C1465,$H$4:$H1464,"Ha",$B$4:$B1464,"&gt;="&amp;Boshqaruv!$C$9,$B$4:$B1464,"&lt;="&amp;Boshqaruv!$C$10)=0,1,0),0)</f>
        <v>0</v>
      </c>
    </row>
    <row r="1466" customFormat="false" ht="15" hidden="false" customHeight="false" outlineLevel="0" collapsed="false">
      <c r="A1466" s="8" t="n">
        <v>1462</v>
      </c>
      <c r="B1466" s="13"/>
      <c r="C1466" s="25"/>
      <c r="D1466" s="26" t="str">
        <f aca="false">IF($C1466="","",IFERROR(IF(INDEX(Bolalar!$B$5:$B$1804,MATCH($C1466,Bolalar!$I$5:$I$1804,0))="","",INDEX(Bolalar!$B$5:$B$1804,MATCH($C1466,Bolalar!$I$5:$I$1804,0))),""))</f>
        <v/>
      </c>
      <c r="E1466" s="15" t="str">
        <f aca="false">IF($C1466="","",IFERROR(IF(INDEX(Bolalar!$C$5:$C$1804,MATCH($C1466,Bolalar!$I$5:$I$1804,0))="","",INDEX(Bolalar!$C$5:$C$1804,MATCH($C1466,Bolalar!$I$5:$I$1804,0))),""))</f>
        <v/>
      </c>
      <c r="F1466" s="24"/>
      <c r="G1466" s="14" t="str">
        <f aca="false">IF(OR($E1466="",$B1466=""),"",INT(($B1466-$E1466)/365.25))</f>
        <v/>
      </c>
      <c r="H1466" s="14" t="str">
        <f aca="false">IF($G1466="","",IF($G1466&lt;=5,"Ha","Yo'q"))</f>
        <v/>
      </c>
      <c r="I1466" s="12"/>
      <c r="J1466" s="12"/>
      <c r="K1466" s="28" t="n">
        <f aca="false">IF(AND($C1466&lt;&gt;"",$H1466="Ha",$B1466&gt;=Boshqaruv!$C$9,$B1466&lt;=Boshqaruv!$C$10),IF(COUNTIFS($C$4:$C1465,$C1466,$H$4:$H1465,"Ha",$B$4:$B1465,"&gt;="&amp;Boshqaruv!$C$9,$B$4:$B1465,"&lt;="&amp;Boshqaruv!$C$10)=0,1,0),0)</f>
        <v>0</v>
      </c>
    </row>
    <row r="1467" customFormat="false" ht="15" hidden="false" customHeight="false" outlineLevel="0" collapsed="false">
      <c r="A1467" s="8" t="n">
        <v>1463</v>
      </c>
      <c r="B1467" s="13"/>
      <c r="C1467" s="25"/>
      <c r="D1467" s="26" t="str">
        <f aca="false">IF($C1467="","",IFERROR(IF(INDEX(Bolalar!$B$5:$B$1804,MATCH($C1467,Bolalar!$I$5:$I$1804,0))="","",INDEX(Bolalar!$B$5:$B$1804,MATCH($C1467,Bolalar!$I$5:$I$1804,0))),""))</f>
        <v/>
      </c>
      <c r="E1467" s="15" t="str">
        <f aca="false">IF($C1467="","",IFERROR(IF(INDEX(Bolalar!$C$5:$C$1804,MATCH($C1467,Bolalar!$I$5:$I$1804,0))="","",INDEX(Bolalar!$C$5:$C$1804,MATCH($C1467,Bolalar!$I$5:$I$1804,0))),""))</f>
        <v/>
      </c>
      <c r="F1467" s="24"/>
      <c r="G1467" s="14" t="str">
        <f aca="false">IF(OR($E1467="",$B1467=""),"",INT(($B1467-$E1467)/365.25))</f>
        <v/>
      </c>
      <c r="H1467" s="14" t="str">
        <f aca="false">IF($G1467="","",IF($G1467&lt;=5,"Ha","Yo'q"))</f>
        <v/>
      </c>
      <c r="I1467" s="12"/>
      <c r="J1467" s="12"/>
      <c r="K1467" s="28" t="n">
        <f aca="false">IF(AND($C1467&lt;&gt;"",$H1467="Ha",$B1467&gt;=Boshqaruv!$C$9,$B1467&lt;=Boshqaruv!$C$10),IF(COUNTIFS($C$4:$C1466,$C1467,$H$4:$H1466,"Ha",$B$4:$B1466,"&gt;="&amp;Boshqaruv!$C$9,$B$4:$B1466,"&lt;="&amp;Boshqaruv!$C$10)=0,1,0),0)</f>
        <v>0</v>
      </c>
    </row>
    <row r="1468" customFormat="false" ht="15" hidden="false" customHeight="false" outlineLevel="0" collapsed="false">
      <c r="A1468" s="8" t="n">
        <v>1464</v>
      </c>
      <c r="B1468" s="13"/>
      <c r="C1468" s="25"/>
      <c r="D1468" s="26" t="str">
        <f aca="false">IF($C1468="","",IFERROR(IF(INDEX(Bolalar!$B$5:$B$1804,MATCH($C1468,Bolalar!$I$5:$I$1804,0))="","",INDEX(Bolalar!$B$5:$B$1804,MATCH($C1468,Bolalar!$I$5:$I$1804,0))),""))</f>
        <v/>
      </c>
      <c r="E1468" s="15" t="str">
        <f aca="false">IF($C1468="","",IFERROR(IF(INDEX(Bolalar!$C$5:$C$1804,MATCH($C1468,Bolalar!$I$5:$I$1804,0))="","",INDEX(Bolalar!$C$5:$C$1804,MATCH($C1468,Bolalar!$I$5:$I$1804,0))),""))</f>
        <v/>
      </c>
      <c r="F1468" s="24"/>
      <c r="G1468" s="14" t="str">
        <f aca="false">IF(OR($E1468="",$B1468=""),"",INT(($B1468-$E1468)/365.25))</f>
        <v/>
      </c>
      <c r="H1468" s="14" t="str">
        <f aca="false">IF($G1468="","",IF($G1468&lt;=5,"Ha","Yo'q"))</f>
        <v/>
      </c>
      <c r="I1468" s="12"/>
      <c r="J1468" s="12"/>
      <c r="K1468" s="28" t="n">
        <f aca="false">IF(AND($C1468&lt;&gt;"",$H1468="Ha",$B1468&gt;=Boshqaruv!$C$9,$B1468&lt;=Boshqaruv!$C$10),IF(COUNTIFS($C$4:$C1467,$C1468,$H$4:$H1467,"Ha",$B$4:$B1467,"&gt;="&amp;Boshqaruv!$C$9,$B$4:$B1467,"&lt;="&amp;Boshqaruv!$C$10)=0,1,0),0)</f>
        <v>0</v>
      </c>
    </row>
    <row r="1469" customFormat="false" ht="15" hidden="false" customHeight="false" outlineLevel="0" collapsed="false">
      <c r="A1469" s="8" t="n">
        <v>1465</v>
      </c>
      <c r="B1469" s="13"/>
      <c r="C1469" s="25"/>
      <c r="D1469" s="26" t="str">
        <f aca="false">IF($C1469="","",IFERROR(IF(INDEX(Bolalar!$B$5:$B$1804,MATCH($C1469,Bolalar!$I$5:$I$1804,0))="","",INDEX(Bolalar!$B$5:$B$1804,MATCH($C1469,Bolalar!$I$5:$I$1804,0))),""))</f>
        <v/>
      </c>
      <c r="E1469" s="15" t="str">
        <f aca="false">IF($C1469="","",IFERROR(IF(INDEX(Bolalar!$C$5:$C$1804,MATCH($C1469,Bolalar!$I$5:$I$1804,0))="","",INDEX(Bolalar!$C$5:$C$1804,MATCH($C1469,Bolalar!$I$5:$I$1804,0))),""))</f>
        <v/>
      </c>
      <c r="F1469" s="24"/>
      <c r="G1469" s="14" t="str">
        <f aca="false">IF(OR($E1469="",$B1469=""),"",INT(($B1469-$E1469)/365.25))</f>
        <v/>
      </c>
      <c r="H1469" s="14" t="str">
        <f aca="false">IF($G1469="","",IF($G1469&lt;=5,"Ha","Yo'q"))</f>
        <v/>
      </c>
      <c r="I1469" s="12"/>
      <c r="J1469" s="12"/>
      <c r="K1469" s="28" t="n">
        <f aca="false">IF(AND($C1469&lt;&gt;"",$H1469="Ha",$B1469&gt;=Boshqaruv!$C$9,$B1469&lt;=Boshqaruv!$C$10),IF(COUNTIFS($C$4:$C1468,$C1469,$H$4:$H1468,"Ha",$B$4:$B1468,"&gt;="&amp;Boshqaruv!$C$9,$B$4:$B1468,"&lt;="&amp;Boshqaruv!$C$10)=0,1,0),0)</f>
        <v>0</v>
      </c>
    </row>
    <row r="1470" customFormat="false" ht="15" hidden="false" customHeight="false" outlineLevel="0" collapsed="false">
      <c r="A1470" s="8" t="n">
        <v>1466</v>
      </c>
      <c r="B1470" s="13"/>
      <c r="C1470" s="25"/>
      <c r="D1470" s="26" t="str">
        <f aca="false">IF($C1470="","",IFERROR(IF(INDEX(Bolalar!$B$5:$B$1804,MATCH($C1470,Bolalar!$I$5:$I$1804,0))="","",INDEX(Bolalar!$B$5:$B$1804,MATCH($C1470,Bolalar!$I$5:$I$1804,0))),""))</f>
        <v/>
      </c>
      <c r="E1470" s="15" t="str">
        <f aca="false">IF($C1470="","",IFERROR(IF(INDEX(Bolalar!$C$5:$C$1804,MATCH($C1470,Bolalar!$I$5:$I$1804,0))="","",INDEX(Bolalar!$C$5:$C$1804,MATCH($C1470,Bolalar!$I$5:$I$1804,0))),""))</f>
        <v/>
      </c>
      <c r="F1470" s="24"/>
      <c r="G1470" s="14" t="str">
        <f aca="false">IF(OR($E1470="",$B1470=""),"",INT(($B1470-$E1470)/365.25))</f>
        <v/>
      </c>
      <c r="H1470" s="14" t="str">
        <f aca="false">IF($G1470="","",IF($G1470&lt;=5,"Ha","Yo'q"))</f>
        <v/>
      </c>
      <c r="I1470" s="12"/>
      <c r="J1470" s="12"/>
      <c r="K1470" s="28" t="n">
        <f aca="false">IF(AND($C1470&lt;&gt;"",$H1470="Ha",$B1470&gt;=Boshqaruv!$C$9,$B1470&lt;=Boshqaruv!$C$10),IF(COUNTIFS($C$4:$C1469,$C1470,$H$4:$H1469,"Ha",$B$4:$B1469,"&gt;="&amp;Boshqaruv!$C$9,$B$4:$B1469,"&lt;="&amp;Boshqaruv!$C$10)=0,1,0),0)</f>
        <v>0</v>
      </c>
    </row>
    <row r="1471" customFormat="false" ht="15" hidden="false" customHeight="false" outlineLevel="0" collapsed="false">
      <c r="A1471" s="8" t="n">
        <v>1467</v>
      </c>
      <c r="B1471" s="13"/>
      <c r="C1471" s="25"/>
      <c r="D1471" s="26" t="str">
        <f aca="false">IF($C1471="","",IFERROR(IF(INDEX(Bolalar!$B$5:$B$1804,MATCH($C1471,Bolalar!$I$5:$I$1804,0))="","",INDEX(Bolalar!$B$5:$B$1804,MATCH($C1471,Bolalar!$I$5:$I$1804,0))),""))</f>
        <v/>
      </c>
      <c r="E1471" s="15" t="str">
        <f aca="false">IF($C1471="","",IFERROR(IF(INDEX(Bolalar!$C$5:$C$1804,MATCH($C1471,Bolalar!$I$5:$I$1804,0))="","",INDEX(Bolalar!$C$5:$C$1804,MATCH($C1471,Bolalar!$I$5:$I$1804,0))),""))</f>
        <v/>
      </c>
      <c r="F1471" s="24"/>
      <c r="G1471" s="14" t="str">
        <f aca="false">IF(OR($E1471="",$B1471=""),"",INT(($B1471-$E1471)/365.25))</f>
        <v/>
      </c>
      <c r="H1471" s="14" t="str">
        <f aca="false">IF($G1471="","",IF($G1471&lt;=5,"Ha","Yo'q"))</f>
        <v/>
      </c>
      <c r="I1471" s="12"/>
      <c r="J1471" s="12"/>
      <c r="K1471" s="28" t="n">
        <f aca="false">IF(AND($C1471&lt;&gt;"",$H1471="Ha",$B1471&gt;=Boshqaruv!$C$9,$B1471&lt;=Boshqaruv!$C$10),IF(COUNTIFS($C$4:$C1470,$C1471,$H$4:$H1470,"Ha",$B$4:$B1470,"&gt;="&amp;Boshqaruv!$C$9,$B$4:$B1470,"&lt;="&amp;Boshqaruv!$C$10)=0,1,0),0)</f>
        <v>0</v>
      </c>
    </row>
    <row r="1472" customFormat="false" ht="15" hidden="false" customHeight="false" outlineLevel="0" collapsed="false">
      <c r="A1472" s="8" t="n">
        <v>1468</v>
      </c>
      <c r="B1472" s="13"/>
      <c r="C1472" s="25"/>
      <c r="D1472" s="26" t="str">
        <f aca="false">IF($C1472="","",IFERROR(IF(INDEX(Bolalar!$B$5:$B$1804,MATCH($C1472,Bolalar!$I$5:$I$1804,0))="","",INDEX(Bolalar!$B$5:$B$1804,MATCH($C1472,Bolalar!$I$5:$I$1804,0))),""))</f>
        <v/>
      </c>
      <c r="E1472" s="15" t="str">
        <f aca="false">IF($C1472="","",IFERROR(IF(INDEX(Bolalar!$C$5:$C$1804,MATCH($C1472,Bolalar!$I$5:$I$1804,0))="","",INDEX(Bolalar!$C$5:$C$1804,MATCH($C1472,Bolalar!$I$5:$I$1804,0))),""))</f>
        <v/>
      </c>
      <c r="F1472" s="24"/>
      <c r="G1472" s="14" t="str">
        <f aca="false">IF(OR($E1472="",$B1472=""),"",INT(($B1472-$E1472)/365.25))</f>
        <v/>
      </c>
      <c r="H1472" s="14" t="str">
        <f aca="false">IF($G1472="","",IF($G1472&lt;=5,"Ha","Yo'q"))</f>
        <v/>
      </c>
      <c r="I1472" s="12"/>
      <c r="J1472" s="12"/>
      <c r="K1472" s="28" t="n">
        <f aca="false">IF(AND($C1472&lt;&gt;"",$H1472="Ha",$B1472&gt;=Boshqaruv!$C$9,$B1472&lt;=Boshqaruv!$C$10),IF(COUNTIFS($C$4:$C1471,$C1472,$H$4:$H1471,"Ha",$B$4:$B1471,"&gt;="&amp;Boshqaruv!$C$9,$B$4:$B1471,"&lt;="&amp;Boshqaruv!$C$10)=0,1,0),0)</f>
        <v>0</v>
      </c>
    </row>
    <row r="1473" customFormat="false" ht="15" hidden="false" customHeight="false" outlineLevel="0" collapsed="false">
      <c r="A1473" s="8" t="n">
        <v>1469</v>
      </c>
      <c r="B1473" s="13"/>
      <c r="C1473" s="25"/>
      <c r="D1473" s="26" t="str">
        <f aca="false">IF($C1473="","",IFERROR(IF(INDEX(Bolalar!$B$5:$B$1804,MATCH($C1473,Bolalar!$I$5:$I$1804,0))="","",INDEX(Bolalar!$B$5:$B$1804,MATCH($C1473,Bolalar!$I$5:$I$1804,0))),""))</f>
        <v/>
      </c>
      <c r="E1473" s="15" t="str">
        <f aca="false">IF($C1473="","",IFERROR(IF(INDEX(Bolalar!$C$5:$C$1804,MATCH($C1473,Bolalar!$I$5:$I$1804,0))="","",INDEX(Bolalar!$C$5:$C$1804,MATCH($C1473,Bolalar!$I$5:$I$1804,0))),""))</f>
        <v/>
      </c>
      <c r="F1473" s="24"/>
      <c r="G1473" s="14" t="str">
        <f aca="false">IF(OR($E1473="",$B1473=""),"",INT(($B1473-$E1473)/365.25))</f>
        <v/>
      </c>
      <c r="H1473" s="14" t="str">
        <f aca="false">IF($G1473="","",IF($G1473&lt;=5,"Ha","Yo'q"))</f>
        <v/>
      </c>
      <c r="I1473" s="12"/>
      <c r="J1473" s="12"/>
      <c r="K1473" s="28" t="n">
        <f aca="false">IF(AND($C1473&lt;&gt;"",$H1473="Ha",$B1473&gt;=Boshqaruv!$C$9,$B1473&lt;=Boshqaruv!$C$10),IF(COUNTIFS($C$4:$C1472,$C1473,$H$4:$H1472,"Ha",$B$4:$B1472,"&gt;="&amp;Boshqaruv!$C$9,$B$4:$B1472,"&lt;="&amp;Boshqaruv!$C$10)=0,1,0),0)</f>
        <v>0</v>
      </c>
    </row>
    <row r="1474" customFormat="false" ht="15" hidden="false" customHeight="false" outlineLevel="0" collapsed="false">
      <c r="A1474" s="8" t="n">
        <v>1470</v>
      </c>
      <c r="B1474" s="13"/>
      <c r="C1474" s="25"/>
      <c r="D1474" s="26" t="str">
        <f aca="false">IF($C1474="","",IFERROR(IF(INDEX(Bolalar!$B$5:$B$1804,MATCH($C1474,Bolalar!$I$5:$I$1804,0))="","",INDEX(Bolalar!$B$5:$B$1804,MATCH($C1474,Bolalar!$I$5:$I$1804,0))),""))</f>
        <v/>
      </c>
      <c r="E1474" s="15" t="str">
        <f aca="false">IF($C1474="","",IFERROR(IF(INDEX(Bolalar!$C$5:$C$1804,MATCH($C1474,Bolalar!$I$5:$I$1804,0))="","",INDEX(Bolalar!$C$5:$C$1804,MATCH($C1474,Bolalar!$I$5:$I$1804,0))),""))</f>
        <v/>
      </c>
      <c r="F1474" s="24"/>
      <c r="G1474" s="14" t="str">
        <f aca="false">IF(OR($E1474="",$B1474=""),"",INT(($B1474-$E1474)/365.25))</f>
        <v/>
      </c>
      <c r="H1474" s="14" t="str">
        <f aca="false">IF($G1474="","",IF($G1474&lt;=5,"Ha","Yo'q"))</f>
        <v/>
      </c>
      <c r="I1474" s="12"/>
      <c r="J1474" s="12"/>
      <c r="K1474" s="28" t="n">
        <f aca="false">IF(AND($C1474&lt;&gt;"",$H1474="Ha",$B1474&gt;=Boshqaruv!$C$9,$B1474&lt;=Boshqaruv!$C$10),IF(COUNTIFS($C$4:$C1473,$C1474,$H$4:$H1473,"Ha",$B$4:$B1473,"&gt;="&amp;Boshqaruv!$C$9,$B$4:$B1473,"&lt;="&amp;Boshqaruv!$C$10)=0,1,0),0)</f>
        <v>0</v>
      </c>
    </row>
    <row r="1475" customFormat="false" ht="15" hidden="false" customHeight="false" outlineLevel="0" collapsed="false">
      <c r="A1475" s="8" t="n">
        <v>1471</v>
      </c>
      <c r="B1475" s="13"/>
      <c r="C1475" s="25"/>
      <c r="D1475" s="26" t="str">
        <f aca="false">IF($C1475="","",IFERROR(IF(INDEX(Bolalar!$B$5:$B$1804,MATCH($C1475,Bolalar!$I$5:$I$1804,0))="","",INDEX(Bolalar!$B$5:$B$1804,MATCH($C1475,Bolalar!$I$5:$I$1804,0))),""))</f>
        <v/>
      </c>
      <c r="E1475" s="15" t="str">
        <f aca="false">IF($C1475="","",IFERROR(IF(INDEX(Bolalar!$C$5:$C$1804,MATCH($C1475,Bolalar!$I$5:$I$1804,0))="","",INDEX(Bolalar!$C$5:$C$1804,MATCH($C1475,Bolalar!$I$5:$I$1804,0))),""))</f>
        <v/>
      </c>
      <c r="F1475" s="24"/>
      <c r="G1475" s="14" t="str">
        <f aca="false">IF(OR($E1475="",$B1475=""),"",INT(($B1475-$E1475)/365.25))</f>
        <v/>
      </c>
      <c r="H1475" s="14" t="str">
        <f aca="false">IF($G1475="","",IF($G1475&lt;=5,"Ha","Yo'q"))</f>
        <v/>
      </c>
      <c r="I1475" s="12"/>
      <c r="J1475" s="12"/>
      <c r="K1475" s="28" t="n">
        <f aca="false">IF(AND($C1475&lt;&gt;"",$H1475="Ha",$B1475&gt;=Boshqaruv!$C$9,$B1475&lt;=Boshqaruv!$C$10),IF(COUNTIFS($C$4:$C1474,$C1475,$H$4:$H1474,"Ha",$B$4:$B1474,"&gt;="&amp;Boshqaruv!$C$9,$B$4:$B1474,"&lt;="&amp;Boshqaruv!$C$10)=0,1,0),0)</f>
        <v>0</v>
      </c>
    </row>
    <row r="1476" customFormat="false" ht="15" hidden="false" customHeight="false" outlineLevel="0" collapsed="false">
      <c r="A1476" s="8" t="n">
        <v>1472</v>
      </c>
      <c r="B1476" s="13"/>
      <c r="C1476" s="25"/>
      <c r="D1476" s="26" t="str">
        <f aca="false">IF($C1476="","",IFERROR(IF(INDEX(Bolalar!$B$5:$B$1804,MATCH($C1476,Bolalar!$I$5:$I$1804,0))="","",INDEX(Bolalar!$B$5:$B$1804,MATCH($C1476,Bolalar!$I$5:$I$1804,0))),""))</f>
        <v/>
      </c>
      <c r="E1476" s="15" t="str">
        <f aca="false">IF($C1476="","",IFERROR(IF(INDEX(Bolalar!$C$5:$C$1804,MATCH($C1476,Bolalar!$I$5:$I$1804,0))="","",INDEX(Bolalar!$C$5:$C$1804,MATCH($C1476,Bolalar!$I$5:$I$1804,0))),""))</f>
        <v/>
      </c>
      <c r="F1476" s="24"/>
      <c r="G1476" s="14" t="str">
        <f aca="false">IF(OR($E1476="",$B1476=""),"",INT(($B1476-$E1476)/365.25))</f>
        <v/>
      </c>
      <c r="H1476" s="14" t="str">
        <f aca="false">IF($G1476="","",IF($G1476&lt;=5,"Ha","Yo'q"))</f>
        <v/>
      </c>
      <c r="I1476" s="12"/>
      <c r="J1476" s="12"/>
      <c r="K1476" s="28" t="n">
        <f aca="false">IF(AND($C1476&lt;&gt;"",$H1476="Ha",$B1476&gt;=Boshqaruv!$C$9,$B1476&lt;=Boshqaruv!$C$10),IF(COUNTIFS($C$4:$C1475,$C1476,$H$4:$H1475,"Ha",$B$4:$B1475,"&gt;="&amp;Boshqaruv!$C$9,$B$4:$B1475,"&lt;="&amp;Boshqaruv!$C$10)=0,1,0),0)</f>
        <v>0</v>
      </c>
    </row>
    <row r="1477" customFormat="false" ht="15" hidden="false" customHeight="false" outlineLevel="0" collapsed="false">
      <c r="A1477" s="8" t="n">
        <v>1473</v>
      </c>
      <c r="B1477" s="13"/>
      <c r="C1477" s="25"/>
      <c r="D1477" s="26" t="str">
        <f aca="false">IF($C1477="","",IFERROR(IF(INDEX(Bolalar!$B$5:$B$1804,MATCH($C1477,Bolalar!$I$5:$I$1804,0))="","",INDEX(Bolalar!$B$5:$B$1804,MATCH($C1477,Bolalar!$I$5:$I$1804,0))),""))</f>
        <v/>
      </c>
      <c r="E1477" s="15" t="str">
        <f aca="false">IF($C1477="","",IFERROR(IF(INDEX(Bolalar!$C$5:$C$1804,MATCH($C1477,Bolalar!$I$5:$I$1804,0))="","",INDEX(Bolalar!$C$5:$C$1804,MATCH($C1477,Bolalar!$I$5:$I$1804,0))),""))</f>
        <v/>
      </c>
      <c r="F1477" s="24"/>
      <c r="G1477" s="14" t="str">
        <f aca="false">IF(OR($E1477="",$B1477=""),"",INT(($B1477-$E1477)/365.25))</f>
        <v/>
      </c>
      <c r="H1477" s="14" t="str">
        <f aca="false">IF($G1477="","",IF($G1477&lt;=5,"Ha","Yo'q"))</f>
        <v/>
      </c>
      <c r="I1477" s="12"/>
      <c r="J1477" s="12"/>
      <c r="K1477" s="28" t="n">
        <f aca="false">IF(AND($C1477&lt;&gt;"",$H1477="Ha",$B1477&gt;=Boshqaruv!$C$9,$B1477&lt;=Boshqaruv!$C$10),IF(COUNTIFS($C$4:$C1476,$C1477,$H$4:$H1476,"Ha",$B$4:$B1476,"&gt;="&amp;Boshqaruv!$C$9,$B$4:$B1476,"&lt;="&amp;Boshqaruv!$C$10)=0,1,0),0)</f>
        <v>0</v>
      </c>
    </row>
    <row r="1478" customFormat="false" ht="15" hidden="false" customHeight="false" outlineLevel="0" collapsed="false">
      <c r="A1478" s="8" t="n">
        <v>1474</v>
      </c>
      <c r="B1478" s="13"/>
      <c r="C1478" s="25"/>
      <c r="D1478" s="26" t="str">
        <f aca="false">IF($C1478="","",IFERROR(IF(INDEX(Bolalar!$B$5:$B$1804,MATCH($C1478,Bolalar!$I$5:$I$1804,0))="","",INDEX(Bolalar!$B$5:$B$1804,MATCH($C1478,Bolalar!$I$5:$I$1804,0))),""))</f>
        <v/>
      </c>
      <c r="E1478" s="15" t="str">
        <f aca="false">IF($C1478="","",IFERROR(IF(INDEX(Bolalar!$C$5:$C$1804,MATCH($C1478,Bolalar!$I$5:$I$1804,0))="","",INDEX(Bolalar!$C$5:$C$1804,MATCH($C1478,Bolalar!$I$5:$I$1804,0))),""))</f>
        <v/>
      </c>
      <c r="F1478" s="24"/>
      <c r="G1478" s="14" t="str">
        <f aca="false">IF(OR($E1478="",$B1478=""),"",INT(($B1478-$E1478)/365.25))</f>
        <v/>
      </c>
      <c r="H1478" s="14" t="str">
        <f aca="false">IF($G1478="","",IF($G1478&lt;=5,"Ha","Yo'q"))</f>
        <v/>
      </c>
      <c r="I1478" s="12"/>
      <c r="J1478" s="12"/>
      <c r="K1478" s="28" t="n">
        <f aca="false">IF(AND($C1478&lt;&gt;"",$H1478="Ha",$B1478&gt;=Boshqaruv!$C$9,$B1478&lt;=Boshqaruv!$C$10),IF(COUNTIFS($C$4:$C1477,$C1478,$H$4:$H1477,"Ha",$B$4:$B1477,"&gt;="&amp;Boshqaruv!$C$9,$B$4:$B1477,"&lt;="&amp;Boshqaruv!$C$10)=0,1,0),0)</f>
        <v>0</v>
      </c>
    </row>
    <row r="1479" customFormat="false" ht="15" hidden="false" customHeight="false" outlineLevel="0" collapsed="false">
      <c r="A1479" s="8" t="n">
        <v>1475</v>
      </c>
      <c r="B1479" s="13"/>
      <c r="C1479" s="25"/>
      <c r="D1479" s="26" t="str">
        <f aca="false">IF($C1479="","",IFERROR(IF(INDEX(Bolalar!$B$5:$B$1804,MATCH($C1479,Bolalar!$I$5:$I$1804,0))="","",INDEX(Bolalar!$B$5:$B$1804,MATCH($C1479,Bolalar!$I$5:$I$1804,0))),""))</f>
        <v/>
      </c>
      <c r="E1479" s="15" t="str">
        <f aca="false">IF($C1479="","",IFERROR(IF(INDEX(Bolalar!$C$5:$C$1804,MATCH($C1479,Bolalar!$I$5:$I$1804,0))="","",INDEX(Bolalar!$C$5:$C$1804,MATCH($C1479,Bolalar!$I$5:$I$1804,0))),""))</f>
        <v/>
      </c>
      <c r="F1479" s="24"/>
      <c r="G1479" s="14" t="str">
        <f aca="false">IF(OR($E1479="",$B1479=""),"",INT(($B1479-$E1479)/365.25))</f>
        <v/>
      </c>
      <c r="H1479" s="14" t="str">
        <f aca="false">IF($G1479="","",IF($G1479&lt;=5,"Ha","Yo'q"))</f>
        <v/>
      </c>
      <c r="I1479" s="12"/>
      <c r="J1479" s="12"/>
      <c r="K1479" s="28" t="n">
        <f aca="false">IF(AND($C1479&lt;&gt;"",$H1479="Ha",$B1479&gt;=Boshqaruv!$C$9,$B1479&lt;=Boshqaruv!$C$10),IF(COUNTIFS($C$4:$C1478,$C1479,$H$4:$H1478,"Ha",$B$4:$B1478,"&gt;="&amp;Boshqaruv!$C$9,$B$4:$B1478,"&lt;="&amp;Boshqaruv!$C$10)=0,1,0),0)</f>
        <v>0</v>
      </c>
    </row>
    <row r="1480" customFormat="false" ht="15" hidden="false" customHeight="false" outlineLevel="0" collapsed="false">
      <c r="A1480" s="8" t="n">
        <v>1476</v>
      </c>
      <c r="B1480" s="13"/>
      <c r="C1480" s="25"/>
      <c r="D1480" s="26" t="str">
        <f aca="false">IF($C1480="","",IFERROR(IF(INDEX(Bolalar!$B$5:$B$1804,MATCH($C1480,Bolalar!$I$5:$I$1804,0))="","",INDEX(Bolalar!$B$5:$B$1804,MATCH($C1480,Bolalar!$I$5:$I$1804,0))),""))</f>
        <v/>
      </c>
      <c r="E1480" s="15" t="str">
        <f aca="false">IF($C1480="","",IFERROR(IF(INDEX(Bolalar!$C$5:$C$1804,MATCH($C1480,Bolalar!$I$5:$I$1804,0))="","",INDEX(Bolalar!$C$5:$C$1804,MATCH($C1480,Bolalar!$I$5:$I$1804,0))),""))</f>
        <v/>
      </c>
      <c r="F1480" s="24"/>
      <c r="G1480" s="14" t="str">
        <f aca="false">IF(OR($E1480="",$B1480=""),"",INT(($B1480-$E1480)/365.25))</f>
        <v/>
      </c>
      <c r="H1480" s="14" t="str">
        <f aca="false">IF($G1480="","",IF($G1480&lt;=5,"Ha","Yo'q"))</f>
        <v/>
      </c>
      <c r="I1480" s="12"/>
      <c r="J1480" s="12"/>
      <c r="K1480" s="28" t="n">
        <f aca="false">IF(AND($C1480&lt;&gt;"",$H1480="Ha",$B1480&gt;=Boshqaruv!$C$9,$B1480&lt;=Boshqaruv!$C$10),IF(COUNTIFS($C$4:$C1479,$C1480,$H$4:$H1479,"Ha",$B$4:$B1479,"&gt;="&amp;Boshqaruv!$C$9,$B$4:$B1479,"&lt;="&amp;Boshqaruv!$C$10)=0,1,0),0)</f>
        <v>0</v>
      </c>
    </row>
    <row r="1481" customFormat="false" ht="15" hidden="false" customHeight="false" outlineLevel="0" collapsed="false">
      <c r="A1481" s="8" t="n">
        <v>1477</v>
      </c>
      <c r="B1481" s="13"/>
      <c r="C1481" s="25"/>
      <c r="D1481" s="26" t="str">
        <f aca="false">IF($C1481="","",IFERROR(IF(INDEX(Bolalar!$B$5:$B$1804,MATCH($C1481,Bolalar!$I$5:$I$1804,0))="","",INDEX(Bolalar!$B$5:$B$1804,MATCH($C1481,Bolalar!$I$5:$I$1804,0))),""))</f>
        <v/>
      </c>
      <c r="E1481" s="15" t="str">
        <f aca="false">IF($C1481="","",IFERROR(IF(INDEX(Bolalar!$C$5:$C$1804,MATCH($C1481,Bolalar!$I$5:$I$1804,0))="","",INDEX(Bolalar!$C$5:$C$1804,MATCH($C1481,Bolalar!$I$5:$I$1804,0))),""))</f>
        <v/>
      </c>
      <c r="F1481" s="24"/>
      <c r="G1481" s="14" t="str">
        <f aca="false">IF(OR($E1481="",$B1481=""),"",INT(($B1481-$E1481)/365.25))</f>
        <v/>
      </c>
      <c r="H1481" s="14" t="str">
        <f aca="false">IF($G1481="","",IF($G1481&lt;=5,"Ha","Yo'q"))</f>
        <v/>
      </c>
      <c r="I1481" s="12"/>
      <c r="J1481" s="12"/>
      <c r="K1481" s="28" t="n">
        <f aca="false">IF(AND($C1481&lt;&gt;"",$H1481="Ha",$B1481&gt;=Boshqaruv!$C$9,$B1481&lt;=Boshqaruv!$C$10),IF(COUNTIFS($C$4:$C1480,$C1481,$H$4:$H1480,"Ha",$B$4:$B1480,"&gt;="&amp;Boshqaruv!$C$9,$B$4:$B1480,"&lt;="&amp;Boshqaruv!$C$10)=0,1,0),0)</f>
        <v>0</v>
      </c>
    </row>
    <row r="1482" customFormat="false" ht="15" hidden="false" customHeight="false" outlineLevel="0" collapsed="false">
      <c r="A1482" s="8" t="n">
        <v>1478</v>
      </c>
      <c r="B1482" s="13"/>
      <c r="C1482" s="25"/>
      <c r="D1482" s="26" t="str">
        <f aca="false">IF($C1482="","",IFERROR(IF(INDEX(Bolalar!$B$5:$B$1804,MATCH($C1482,Bolalar!$I$5:$I$1804,0))="","",INDEX(Bolalar!$B$5:$B$1804,MATCH($C1482,Bolalar!$I$5:$I$1804,0))),""))</f>
        <v/>
      </c>
      <c r="E1482" s="15" t="str">
        <f aca="false">IF($C1482="","",IFERROR(IF(INDEX(Bolalar!$C$5:$C$1804,MATCH($C1482,Bolalar!$I$5:$I$1804,0))="","",INDEX(Bolalar!$C$5:$C$1804,MATCH($C1482,Bolalar!$I$5:$I$1804,0))),""))</f>
        <v/>
      </c>
      <c r="F1482" s="24"/>
      <c r="G1482" s="14" t="str">
        <f aca="false">IF(OR($E1482="",$B1482=""),"",INT(($B1482-$E1482)/365.25))</f>
        <v/>
      </c>
      <c r="H1482" s="14" t="str">
        <f aca="false">IF($G1482="","",IF($G1482&lt;=5,"Ha","Yo'q"))</f>
        <v/>
      </c>
      <c r="I1482" s="12"/>
      <c r="J1482" s="12"/>
      <c r="K1482" s="28" t="n">
        <f aca="false">IF(AND($C1482&lt;&gt;"",$H1482="Ha",$B1482&gt;=Boshqaruv!$C$9,$B1482&lt;=Boshqaruv!$C$10),IF(COUNTIFS($C$4:$C1481,$C1482,$H$4:$H1481,"Ha",$B$4:$B1481,"&gt;="&amp;Boshqaruv!$C$9,$B$4:$B1481,"&lt;="&amp;Boshqaruv!$C$10)=0,1,0),0)</f>
        <v>0</v>
      </c>
    </row>
    <row r="1483" customFormat="false" ht="15" hidden="false" customHeight="false" outlineLevel="0" collapsed="false">
      <c r="A1483" s="8" t="n">
        <v>1479</v>
      </c>
      <c r="B1483" s="13"/>
      <c r="C1483" s="25"/>
      <c r="D1483" s="26" t="str">
        <f aca="false">IF($C1483="","",IFERROR(IF(INDEX(Bolalar!$B$5:$B$1804,MATCH($C1483,Bolalar!$I$5:$I$1804,0))="","",INDEX(Bolalar!$B$5:$B$1804,MATCH($C1483,Bolalar!$I$5:$I$1804,0))),""))</f>
        <v/>
      </c>
      <c r="E1483" s="15" t="str">
        <f aca="false">IF($C1483="","",IFERROR(IF(INDEX(Bolalar!$C$5:$C$1804,MATCH($C1483,Bolalar!$I$5:$I$1804,0))="","",INDEX(Bolalar!$C$5:$C$1804,MATCH($C1483,Bolalar!$I$5:$I$1804,0))),""))</f>
        <v/>
      </c>
      <c r="F1483" s="24"/>
      <c r="G1483" s="14" t="str">
        <f aca="false">IF(OR($E1483="",$B1483=""),"",INT(($B1483-$E1483)/365.25))</f>
        <v/>
      </c>
      <c r="H1483" s="14" t="str">
        <f aca="false">IF($G1483="","",IF($G1483&lt;=5,"Ha","Yo'q"))</f>
        <v/>
      </c>
      <c r="I1483" s="12"/>
      <c r="J1483" s="12"/>
      <c r="K1483" s="28" t="n">
        <f aca="false">IF(AND($C1483&lt;&gt;"",$H1483="Ha",$B1483&gt;=Boshqaruv!$C$9,$B1483&lt;=Boshqaruv!$C$10),IF(COUNTIFS($C$4:$C1482,$C1483,$H$4:$H1482,"Ha",$B$4:$B1482,"&gt;="&amp;Boshqaruv!$C$9,$B$4:$B1482,"&lt;="&amp;Boshqaruv!$C$10)=0,1,0),0)</f>
        <v>0</v>
      </c>
    </row>
    <row r="1484" customFormat="false" ht="15" hidden="false" customHeight="false" outlineLevel="0" collapsed="false">
      <c r="A1484" s="8" t="n">
        <v>1480</v>
      </c>
      <c r="B1484" s="13"/>
      <c r="C1484" s="25"/>
      <c r="D1484" s="26" t="str">
        <f aca="false">IF($C1484="","",IFERROR(IF(INDEX(Bolalar!$B$5:$B$1804,MATCH($C1484,Bolalar!$I$5:$I$1804,0))="","",INDEX(Bolalar!$B$5:$B$1804,MATCH($C1484,Bolalar!$I$5:$I$1804,0))),""))</f>
        <v/>
      </c>
      <c r="E1484" s="15" t="str">
        <f aca="false">IF($C1484="","",IFERROR(IF(INDEX(Bolalar!$C$5:$C$1804,MATCH($C1484,Bolalar!$I$5:$I$1804,0))="","",INDEX(Bolalar!$C$5:$C$1804,MATCH($C1484,Bolalar!$I$5:$I$1804,0))),""))</f>
        <v/>
      </c>
      <c r="F1484" s="24"/>
      <c r="G1484" s="14" t="str">
        <f aca="false">IF(OR($E1484="",$B1484=""),"",INT(($B1484-$E1484)/365.25))</f>
        <v/>
      </c>
      <c r="H1484" s="14" t="str">
        <f aca="false">IF($G1484="","",IF($G1484&lt;=5,"Ha","Yo'q"))</f>
        <v/>
      </c>
      <c r="I1484" s="12"/>
      <c r="J1484" s="12"/>
      <c r="K1484" s="28" t="n">
        <f aca="false">IF(AND($C1484&lt;&gt;"",$H1484="Ha",$B1484&gt;=Boshqaruv!$C$9,$B1484&lt;=Boshqaruv!$C$10),IF(COUNTIFS($C$4:$C1483,$C1484,$H$4:$H1483,"Ha",$B$4:$B1483,"&gt;="&amp;Boshqaruv!$C$9,$B$4:$B1483,"&lt;="&amp;Boshqaruv!$C$10)=0,1,0),0)</f>
        <v>0</v>
      </c>
    </row>
    <row r="1485" customFormat="false" ht="15" hidden="false" customHeight="false" outlineLevel="0" collapsed="false">
      <c r="A1485" s="8" t="n">
        <v>1481</v>
      </c>
      <c r="B1485" s="13"/>
      <c r="C1485" s="25"/>
      <c r="D1485" s="26" t="str">
        <f aca="false">IF($C1485="","",IFERROR(IF(INDEX(Bolalar!$B$5:$B$1804,MATCH($C1485,Bolalar!$I$5:$I$1804,0))="","",INDEX(Bolalar!$B$5:$B$1804,MATCH($C1485,Bolalar!$I$5:$I$1804,0))),""))</f>
        <v/>
      </c>
      <c r="E1485" s="15" t="str">
        <f aca="false">IF($C1485="","",IFERROR(IF(INDEX(Bolalar!$C$5:$C$1804,MATCH($C1485,Bolalar!$I$5:$I$1804,0))="","",INDEX(Bolalar!$C$5:$C$1804,MATCH($C1485,Bolalar!$I$5:$I$1804,0))),""))</f>
        <v/>
      </c>
      <c r="F1485" s="24"/>
      <c r="G1485" s="14" t="str">
        <f aca="false">IF(OR($E1485="",$B1485=""),"",INT(($B1485-$E1485)/365.25))</f>
        <v/>
      </c>
      <c r="H1485" s="14" t="str">
        <f aca="false">IF($G1485="","",IF($G1485&lt;=5,"Ha","Yo'q"))</f>
        <v/>
      </c>
      <c r="I1485" s="12"/>
      <c r="J1485" s="12"/>
      <c r="K1485" s="28" t="n">
        <f aca="false">IF(AND($C1485&lt;&gt;"",$H1485="Ha",$B1485&gt;=Boshqaruv!$C$9,$B1485&lt;=Boshqaruv!$C$10),IF(COUNTIFS($C$4:$C1484,$C1485,$H$4:$H1484,"Ha",$B$4:$B1484,"&gt;="&amp;Boshqaruv!$C$9,$B$4:$B1484,"&lt;="&amp;Boshqaruv!$C$10)=0,1,0),0)</f>
        <v>0</v>
      </c>
    </row>
    <row r="1486" customFormat="false" ht="15" hidden="false" customHeight="false" outlineLevel="0" collapsed="false">
      <c r="A1486" s="8" t="n">
        <v>1482</v>
      </c>
      <c r="B1486" s="13"/>
      <c r="C1486" s="25"/>
      <c r="D1486" s="26" t="str">
        <f aca="false">IF($C1486="","",IFERROR(IF(INDEX(Bolalar!$B$5:$B$1804,MATCH($C1486,Bolalar!$I$5:$I$1804,0))="","",INDEX(Bolalar!$B$5:$B$1804,MATCH($C1486,Bolalar!$I$5:$I$1804,0))),""))</f>
        <v/>
      </c>
      <c r="E1486" s="15" t="str">
        <f aca="false">IF($C1486="","",IFERROR(IF(INDEX(Bolalar!$C$5:$C$1804,MATCH($C1486,Bolalar!$I$5:$I$1804,0))="","",INDEX(Bolalar!$C$5:$C$1804,MATCH($C1486,Bolalar!$I$5:$I$1804,0))),""))</f>
        <v/>
      </c>
      <c r="F1486" s="24"/>
      <c r="G1486" s="14" t="str">
        <f aca="false">IF(OR($E1486="",$B1486=""),"",INT(($B1486-$E1486)/365.25))</f>
        <v/>
      </c>
      <c r="H1486" s="14" t="str">
        <f aca="false">IF($G1486="","",IF($G1486&lt;=5,"Ha","Yo'q"))</f>
        <v/>
      </c>
      <c r="I1486" s="12"/>
      <c r="J1486" s="12"/>
      <c r="K1486" s="28" t="n">
        <f aca="false">IF(AND($C1486&lt;&gt;"",$H1486="Ha",$B1486&gt;=Boshqaruv!$C$9,$B1486&lt;=Boshqaruv!$C$10),IF(COUNTIFS($C$4:$C1485,$C1486,$H$4:$H1485,"Ha",$B$4:$B1485,"&gt;="&amp;Boshqaruv!$C$9,$B$4:$B1485,"&lt;="&amp;Boshqaruv!$C$10)=0,1,0),0)</f>
        <v>0</v>
      </c>
    </row>
    <row r="1487" customFormat="false" ht="15" hidden="false" customHeight="false" outlineLevel="0" collapsed="false">
      <c r="A1487" s="8" t="n">
        <v>1483</v>
      </c>
      <c r="B1487" s="13"/>
      <c r="C1487" s="25"/>
      <c r="D1487" s="26" t="str">
        <f aca="false">IF($C1487="","",IFERROR(IF(INDEX(Bolalar!$B$5:$B$1804,MATCH($C1487,Bolalar!$I$5:$I$1804,0))="","",INDEX(Bolalar!$B$5:$B$1804,MATCH($C1487,Bolalar!$I$5:$I$1804,0))),""))</f>
        <v/>
      </c>
      <c r="E1487" s="15" t="str">
        <f aca="false">IF($C1487="","",IFERROR(IF(INDEX(Bolalar!$C$5:$C$1804,MATCH($C1487,Bolalar!$I$5:$I$1804,0))="","",INDEX(Bolalar!$C$5:$C$1804,MATCH($C1487,Bolalar!$I$5:$I$1804,0))),""))</f>
        <v/>
      </c>
      <c r="F1487" s="24"/>
      <c r="G1487" s="14" t="str">
        <f aca="false">IF(OR($E1487="",$B1487=""),"",INT(($B1487-$E1487)/365.25))</f>
        <v/>
      </c>
      <c r="H1487" s="14" t="str">
        <f aca="false">IF($G1487="","",IF($G1487&lt;=5,"Ha","Yo'q"))</f>
        <v/>
      </c>
      <c r="I1487" s="12"/>
      <c r="J1487" s="12"/>
      <c r="K1487" s="28" t="n">
        <f aca="false">IF(AND($C1487&lt;&gt;"",$H1487="Ha",$B1487&gt;=Boshqaruv!$C$9,$B1487&lt;=Boshqaruv!$C$10),IF(COUNTIFS($C$4:$C1486,$C1487,$H$4:$H1486,"Ha",$B$4:$B1486,"&gt;="&amp;Boshqaruv!$C$9,$B$4:$B1486,"&lt;="&amp;Boshqaruv!$C$10)=0,1,0),0)</f>
        <v>0</v>
      </c>
    </row>
    <row r="1488" customFormat="false" ht="15" hidden="false" customHeight="false" outlineLevel="0" collapsed="false">
      <c r="A1488" s="8" t="n">
        <v>1484</v>
      </c>
      <c r="B1488" s="13"/>
      <c r="C1488" s="25"/>
      <c r="D1488" s="26" t="str">
        <f aca="false">IF($C1488="","",IFERROR(IF(INDEX(Bolalar!$B$5:$B$1804,MATCH($C1488,Bolalar!$I$5:$I$1804,0))="","",INDEX(Bolalar!$B$5:$B$1804,MATCH($C1488,Bolalar!$I$5:$I$1804,0))),""))</f>
        <v/>
      </c>
      <c r="E1488" s="15" t="str">
        <f aca="false">IF($C1488="","",IFERROR(IF(INDEX(Bolalar!$C$5:$C$1804,MATCH($C1488,Bolalar!$I$5:$I$1804,0))="","",INDEX(Bolalar!$C$5:$C$1804,MATCH($C1488,Bolalar!$I$5:$I$1804,0))),""))</f>
        <v/>
      </c>
      <c r="F1488" s="24"/>
      <c r="G1488" s="14" t="str">
        <f aca="false">IF(OR($E1488="",$B1488=""),"",INT(($B1488-$E1488)/365.25))</f>
        <v/>
      </c>
      <c r="H1488" s="14" t="str">
        <f aca="false">IF($G1488="","",IF($G1488&lt;=5,"Ha","Yo'q"))</f>
        <v/>
      </c>
      <c r="I1488" s="12"/>
      <c r="J1488" s="12"/>
      <c r="K1488" s="28" t="n">
        <f aca="false">IF(AND($C1488&lt;&gt;"",$H1488="Ha",$B1488&gt;=Boshqaruv!$C$9,$B1488&lt;=Boshqaruv!$C$10),IF(COUNTIFS($C$4:$C1487,$C1488,$H$4:$H1487,"Ha",$B$4:$B1487,"&gt;="&amp;Boshqaruv!$C$9,$B$4:$B1487,"&lt;="&amp;Boshqaruv!$C$10)=0,1,0),0)</f>
        <v>0</v>
      </c>
    </row>
    <row r="1489" customFormat="false" ht="15" hidden="false" customHeight="false" outlineLevel="0" collapsed="false">
      <c r="A1489" s="8" t="n">
        <v>1485</v>
      </c>
      <c r="B1489" s="13"/>
      <c r="C1489" s="25"/>
      <c r="D1489" s="26" t="str">
        <f aca="false">IF($C1489="","",IFERROR(IF(INDEX(Bolalar!$B$5:$B$1804,MATCH($C1489,Bolalar!$I$5:$I$1804,0))="","",INDEX(Bolalar!$B$5:$B$1804,MATCH($C1489,Bolalar!$I$5:$I$1804,0))),""))</f>
        <v/>
      </c>
      <c r="E1489" s="15" t="str">
        <f aca="false">IF($C1489="","",IFERROR(IF(INDEX(Bolalar!$C$5:$C$1804,MATCH($C1489,Bolalar!$I$5:$I$1804,0))="","",INDEX(Bolalar!$C$5:$C$1804,MATCH($C1489,Bolalar!$I$5:$I$1804,0))),""))</f>
        <v/>
      </c>
      <c r="F1489" s="24"/>
      <c r="G1489" s="14" t="str">
        <f aca="false">IF(OR($E1489="",$B1489=""),"",INT(($B1489-$E1489)/365.25))</f>
        <v/>
      </c>
      <c r="H1489" s="14" t="str">
        <f aca="false">IF($G1489="","",IF($G1489&lt;=5,"Ha","Yo'q"))</f>
        <v/>
      </c>
      <c r="I1489" s="12"/>
      <c r="J1489" s="12"/>
      <c r="K1489" s="28" t="n">
        <f aca="false">IF(AND($C1489&lt;&gt;"",$H1489="Ha",$B1489&gt;=Boshqaruv!$C$9,$B1489&lt;=Boshqaruv!$C$10),IF(COUNTIFS($C$4:$C1488,$C1489,$H$4:$H1488,"Ha",$B$4:$B1488,"&gt;="&amp;Boshqaruv!$C$9,$B$4:$B1488,"&lt;="&amp;Boshqaruv!$C$10)=0,1,0),0)</f>
        <v>0</v>
      </c>
    </row>
    <row r="1490" customFormat="false" ht="15" hidden="false" customHeight="false" outlineLevel="0" collapsed="false">
      <c r="A1490" s="8" t="n">
        <v>1486</v>
      </c>
      <c r="B1490" s="13"/>
      <c r="C1490" s="25"/>
      <c r="D1490" s="26" t="str">
        <f aca="false">IF($C1490="","",IFERROR(IF(INDEX(Bolalar!$B$5:$B$1804,MATCH($C1490,Bolalar!$I$5:$I$1804,0))="","",INDEX(Bolalar!$B$5:$B$1804,MATCH($C1490,Bolalar!$I$5:$I$1804,0))),""))</f>
        <v/>
      </c>
      <c r="E1490" s="15" t="str">
        <f aca="false">IF($C1490="","",IFERROR(IF(INDEX(Bolalar!$C$5:$C$1804,MATCH($C1490,Bolalar!$I$5:$I$1804,0))="","",INDEX(Bolalar!$C$5:$C$1804,MATCH($C1490,Bolalar!$I$5:$I$1804,0))),""))</f>
        <v/>
      </c>
      <c r="F1490" s="24"/>
      <c r="G1490" s="14" t="str">
        <f aca="false">IF(OR($E1490="",$B1490=""),"",INT(($B1490-$E1490)/365.25))</f>
        <v/>
      </c>
      <c r="H1490" s="14" t="str">
        <f aca="false">IF($G1490="","",IF($G1490&lt;=5,"Ha","Yo'q"))</f>
        <v/>
      </c>
      <c r="I1490" s="12"/>
      <c r="J1490" s="12"/>
      <c r="K1490" s="28" t="n">
        <f aca="false">IF(AND($C1490&lt;&gt;"",$H1490="Ha",$B1490&gt;=Boshqaruv!$C$9,$B1490&lt;=Boshqaruv!$C$10),IF(COUNTIFS($C$4:$C1489,$C1490,$H$4:$H1489,"Ha",$B$4:$B1489,"&gt;="&amp;Boshqaruv!$C$9,$B$4:$B1489,"&lt;="&amp;Boshqaruv!$C$10)=0,1,0),0)</f>
        <v>0</v>
      </c>
    </row>
    <row r="1491" customFormat="false" ht="15" hidden="false" customHeight="false" outlineLevel="0" collapsed="false">
      <c r="A1491" s="8" t="n">
        <v>1487</v>
      </c>
      <c r="B1491" s="13"/>
      <c r="C1491" s="25"/>
      <c r="D1491" s="26" t="str">
        <f aca="false">IF($C1491="","",IFERROR(IF(INDEX(Bolalar!$B$5:$B$1804,MATCH($C1491,Bolalar!$I$5:$I$1804,0))="","",INDEX(Bolalar!$B$5:$B$1804,MATCH($C1491,Bolalar!$I$5:$I$1804,0))),""))</f>
        <v/>
      </c>
      <c r="E1491" s="15" t="str">
        <f aca="false">IF($C1491="","",IFERROR(IF(INDEX(Bolalar!$C$5:$C$1804,MATCH($C1491,Bolalar!$I$5:$I$1804,0))="","",INDEX(Bolalar!$C$5:$C$1804,MATCH($C1491,Bolalar!$I$5:$I$1804,0))),""))</f>
        <v/>
      </c>
      <c r="F1491" s="24"/>
      <c r="G1491" s="14" t="str">
        <f aca="false">IF(OR($E1491="",$B1491=""),"",INT(($B1491-$E1491)/365.25))</f>
        <v/>
      </c>
      <c r="H1491" s="14" t="str">
        <f aca="false">IF($G1491="","",IF($G1491&lt;=5,"Ha","Yo'q"))</f>
        <v/>
      </c>
      <c r="I1491" s="12"/>
      <c r="J1491" s="12"/>
      <c r="K1491" s="28" t="n">
        <f aca="false">IF(AND($C1491&lt;&gt;"",$H1491="Ha",$B1491&gt;=Boshqaruv!$C$9,$B1491&lt;=Boshqaruv!$C$10),IF(COUNTIFS($C$4:$C1490,$C1491,$H$4:$H1490,"Ha",$B$4:$B1490,"&gt;="&amp;Boshqaruv!$C$9,$B$4:$B1490,"&lt;="&amp;Boshqaruv!$C$10)=0,1,0),0)</f>
        <v>0</v>
      </c>
    </row>
    <row r="1492" customFormat="false" ht="15" hidden="false" customHeight="false" outlineLevel="0" collapsed="false">
      <c r="A1492" s="8" t="n">
        <v>1488</v>
      </c>
      <c r="B1492" s="13"/>
      <c r="C1492" s="25"/>
      <c r="D1492" s="26" t="str">
        <f aca="false">IF($C1492="","",IFERROR(IF(INDEX(Bolalar!$B$5:$B$1804,MATCH($C1492,Bolalar!$I$5:$I$1804,0))="","",INDEX(Bolalar!$B$5:$B$1804,MATCH($C1492,Bolalar!$I$5:$I$1804,0))),""))</f>
        <v/>
      </c>
      <c r="E1492" s="15" t="str">
        <f aca="false">IF($C1492="","",IFERROR(IF(INDEX(Bolalar!$C$5:$C$1804,MATCH($C1492,Bolalar!$I$5:$I$1804,0))="","",INDEX(Bolalar!$C$5:$C$1804,MATCH($C1492,Bolalar!$I$5:$I$1804,0))),""))</f>
        <v/>
      </c>
      <c r="F1492" s="24"/>
      <c r="G1492" s="14" t="str">
        <f aca="false">IF(OR($E1492="",$B1492=""),"",INT(($B1492-$E1492)/365.25))</f>
        <v/>
      </c>
      <c r="H1492" s="14" t="str">
        <f aca="false">IF($G1492="","",IF($G1492&lt;=5,"Ha","Yo'q"))</f>
        <v/>
      </c>
      <c r="I1492" s="12"/>
      <c r="J1492" s="12"/>
      <c r="K1492" s="28" t="n">
        <f aca="false">IF(AND($C1492&lt;&gt;"",$H1492="Ha",$B1492&gt;=Boshqaruv!$C$9,$B1492&lt;=Boshqaruv!$C$10),IF(COUNTIFS($C$4:$C1491,$C1492,$H$4:$H1491,"Ha",$B$4:$B1491,"&gt;="&amp;Boshqaruv!$C$9,$B$4:$B1491,"&lt;="&amp;Boshqaruv!$C$10)=0,1,0),0)</f>
        <v>0</v>
      </c>
    </row>
    <row r="1493" customFormat="false" ht="15" hidden="false" customHeight="false" outlineLevel="0" collapsed="false">
      <c r="A1493" s="8" t="n">
        <v>1489</v>
      </c>
      <c r="B1493" s="13"/>
      <c r="C1493" s="25"/>
      <c r="D1493" s="26" t="str">
        <f aca="false">IF($C1493="","",IFERROR(IF(INDEX(Bolalar!$B$5:$B$1804,MATCH($C1493,Bolalar!$I$5:$I$1804,0))="","",INDEX(Bolalar!$B$5:$B$1804,MATCH($C1493,Bolalar!$I$5:$I$1804,0))),""))</f>
        <v/>
      </c>
      <c r="E1493" s="15" t="str">
        <f aca="false">IF($C1493="","",IFERROR(IF(INDEX(Bolalar!$C$5:$C$1804,MATCH($C1493,Bolalar!$I$5:$I$1804,0))="","",INDEX(Bolalar!$C$5:$C$1804,MATCH($C1493,Bolalar!$I$5:$I$1804,0))),""))</f>
        <v/>
      </c>
      <c r="F1493" s="24"/>
      <c r="G1493" s="14" t="str">
        <f aca="false">IF(OR($E1493="",$B1493=""),"",INT(($B1493-$E1493)/365.25))</f>
        <v/>
      </c>
      <c r="H1493" s="14" t="str">
        <f aca="false">IF($G1493="","",IF($G1493&lt;=5,"Ha","Yo'q"))</f>
        <v/>
      </c>
      <c r="I1493" s="12"/>
      <c r="J1493" s="12"/>
      <c r="K1493" s="28" t="n">
        <f aca="false">IF(AND($C1493&lt;&gt;"",$H1493="Ha",$B1493&gt;=Boshqaruv!$C$9,$B1493&lt;=Boshqaruv!$C$10),IF(COUNTIFS($C$4:$C1492,$C1493,$H$4:$H1492,"Ha",$B$4:$B1492,"&gt;="&amp;Boshqaruv!$C$9,$B$4:$B1492,"&lt;="&amp;Boshqaruv!$C$10)=0,1,0),0)</f>
        <v>0</v>
      </c>
    </row>
    <row r="1494" customFormat="false" ht="15" hidden="false" customHeight="false" outlineLevel="0" collapsed="false">
      <c r="A1494" s="8" t="n">
        <v>1490</v>
      </c>
      <c r="B1494" s="13"/>
      <c r="C1494" s="25"/>
      <c r="D1494" s="26" t="str">
        <f aca="false">IF($C1494="","",IFERROR(IF(INDEX(Bolalar!$B$5:$B$1804,MATCH($C1494,Bolalar!$I$5:$I$1804,0))="","",INDEX(Bolalar!$B$5:$B$1804,MATCH($C1494,Bolalar!$I$5:$I$1804,0))),""))</f>
        <v/>
      </c>
      <c r="E1494" s="15" t="str">
        <f aca="false">IF($C1494="","",IFERROR(IF(INDEX(Bolalar!$C$5:$C$1804,MATCH($C1494,Bolalar!$I$5:$I$1804,0))="","",INDEX(Bolalar!$C$5:$C$1804,MATCH($C1494,Bolalar!$I$5:$I$1804,0))),""))</f>
        <v/>
      </c>
      <c r="F1494" s="24"/>
      <c r="G1494" s="14" t="str">
        <f aca="false">IF(OR($E1494="",$B1494=""),"",INT(($B1494-$E1494)/365.25))</f>
        <v/>
      </c>
      <c r="H1494" s="14" t="str">
        <f aca="false">IF($G1494="","",IF($G1494&lt;=5,"Ha","Yo'q"))</f>
        <v/>
      </c>
      <c r="I1494" s="12"/>
      <c r="J1494" s="12"/>
      <c r="K1494" s="28" t="n">
        <f aca="false">IF(AND($C1494&lt;&gt;"",$H1494="Ha",$B1494&gt;=Boshqaruv!$C$9,$B1494&lt;=Boshqaruv!$C$10),IF(COUNTIFS($C$4:$C1493,$C1494,$H$4:$H1493,"Ha",$B$4:$B1493,"&gt;="&amp;Boshqaruv!$C$9,$B$4:$B1493,"&lt;="&amp;Boshqaruv!$C$10)=0,1,0),0)</f>
        <v>0</v>
      </c>
    </row>
    <row r="1495" customFormat="false" ht="15" hidden="false" customHeight="false" outlineLevel="0" collapsed="false">
      <c r="A1495" s="8" t="n">
        <v>1491</v>
      </c>
      <c r="B1495" s="13"/>
      <c r="C1495" s="25"/>
      <c r="D1495" s="26" t="str">
        <f aca="false">IF($C1495="","",IFERROR(IF(INDEX(Bolalar!$B$5:$B$1804,MATCH($C1495,Bolalar!$I$5:$I$1804,0))="","",INDEX(Bolalar!$B$5:$B$1804,MATCH($C1495,Bolalar!$I$5:$I$1804,0))),""))</f>
        <v/>
      </c>
      <c r="E1495" s="15" t="str">
        <f aca="false">IF($C1495="","",IFERROR(IF(INDEX(Bolalar!$C$5:$C$1804,MATCH($C1495,Bolalar!$I$5:$I$1804,0))="","",INDEX(Bolalar!$C$5:$C$1804,MATCH($C1495,Bolalar!$I$5:$I$1804,0))),""))</f>
        <v/>
      </c>
      <c r="F1495" s="24"/>
      <c r="G1495" s="14" t="str">
        <f aca="false">IF(OR($E1495="",$B1495=""),"",INT(($B1495-$E1495)/365.25))</f>
        <v/>
      </c>
      <c r="H1495" s="14" t="str">
        <f aca="false">IF($G1495="","",IF($G1495&lt;=5,"Ha","Yo'q"))</f>
        <v/>
      </c>
      <c r="I1495" s="12"/>
      <c r="J1495" s="12"/>
      <c r="K1495" s="28" t="n">
        <f aca="false">IF(AND($C1495&lt;&gt;"",$H1495="Ha",$B1495&gt;=Boshqaruv!$C$9,$B1495&lt;=Boshqaruv!$C$10),IF(COUNTIFS($C$4:$C1494,$C1495,$H$4:$H1494,"Ha",$B$4:$B1494,"&gt;="&amp;Boshqaruv!$C$9,$B$4:$B1494,"&lt;="&amp;Boshqaruv!$C$10)=0,1,0),0)</f>
        <v>0</v>
      </c>
    </row>
    <row r="1496" customFormat="false" ht="15" hidden="false" customHeight="false" outlineLevel="0" collapsed="false">
      <c r="A1496" s="8" t="n">
        <v>1492</v>
      </c>
      <c r="B1496" s="13"/>
      <c r="C1496" s="25"/>
      <c r="D1496" s="26" t="str">
        <f aca="false">IF($C1496="","",IFERROR(IF(INDEX(Bolalar!$B$5:$B$1804,MATCH($C1496,Bolalar!$I$5:$I$1804,0))="","",INDEX(Bolalar!$B$5:$B$1804,MATCH($C1496,Bolalar!$I$5:$I$1804,0))),""))</f>
        <v/>
      </c>
      <c r="E1496" s="15" t="str">
        <f aca="false">IF($C1496="","",IFERROR(IF(INDEX(Bolalar!$C$5:$C$1804,MATCH($C1496,Bolalar!$I$5:$I$1804,0))="","",INDEX(Bolalar!$C$5:$C$1804,MATCH($C1496,Bolalar!$I$5:$I$1804,0))),""))</f>
        <v/>
      </c>
      <c r="F1496" s="24"/>
      <c r="G1496" s="14" t="str">
        <f aca="false">IF(OR($E1496="",$B1496=""),"",INT(($B1496-$E1496)/365.25))</f>
        <v/>
      </c>
      <c r="H1496" s="14" t="str">
        <f aca="false">IF($G1496="","",IF($G1496&lt;=5,"Ha","Yo'q"))</f>
        <v/>
      </c>
      <c r="I1496" s="12"/>
      <c r="J1496" s="12"/>
      <c r="K1496" s="28" t="n">
        <f aca="false">IF(AND($C1496&lt;&gt;"",$H1496="Ha",$B1496&gt;=Boshqaruv!$C$9,$B1496&lt;=Boshqaruv!$C$10),IF(COUNTIFS($C$4:$C1495,$C1496,$H$4:$H1495,"Ha",$B$4:$B1495,"&gt;="&amp;Boshqaruv!$C$9,$B$4:$B1495,"&lt;="&amp;Boshqaruv!$C$10)=0,1,0),0)</f>
        <v>0</v>
      </c>
    </row>
    <row r="1497" customFormat="false" ht="15" hidden="false" customHeight="false" outlineLevel="0" collapsed="false">
      <c r="A1497" s="8" t="n">
        <v>1493</v>
      </c>
      <c r="B1497" s="13"/>
      <c r="C1497" s="25"/>
      <c r="D1497" s="26" t="str">
        <f aca="false">IF($C1497="","",IFERROR(IF(INDEX(Bolalar!$B$5:$B$1804,MATCH($C1497,Bolalar!$I$5:$I$1804,0))="","",INDEX(Bolalar!$B$5:$B$1804,MATCH($C1497,Bolalar!$I$5:$I$1804,0))),""))</f>
        <v/>
      </c>
      <c r="E1497" s="15" t="str">
        <f aca="false">IF($C1497="","",IFERROR(IF(INDEX(Bolalar!$C$5:$C$1804,MATCH($C1497,Bolalar!$I$5:$I$1804,0))="","",INDEX(Bolalar!$C$5:$C$1804,MATCH($C1497,Bolalar!$I$5:$I$1804,0))),""))</f>
        <v/>
      </c>
      <c r="F1497" s="24"/>
      <c r="G1497" s="14" t="str">
        <f aca="false">IF(OR($E1497="",$B1497=""),"",INT(($B1497-$E1497)/365.25))</f>
        <v/>
      </c>
      <c r="H1497" s="14" t="str">
        <f aca="false">IF($G1497="","",IF($G1497&lt;=5,"Ha","Yo'q"))</f>
        <v/>
      </c>
      <c r="I1497" s="12"/>
      <c r="J1497" s="12"/>
      <c r="K1497" s="28" t="n">
        <f aca="false">IF(AND($C1497&lt;&gt;"",$H1497="Ha",$B1497&gt;=Boshqaruv!$C$9,$B1497&lt;=Boshqaruv!$C$10),IF(COUNTIFS($C$4:$C1496,$C1497,$H$4:$H1496,"Ha",$B$4:$B1496,"&gt;="&amp;Boshqaruv!$C$9,$B$4:$B1496,"&lt;="&amp;Boshqaruv!$C$10)=0,1,0),0)</f>
        <v>0</v>
      </c>
    </row>
    <row r="1498" customFormat="false" ht="15" hidden="false" customHeight="false" outlineLevel="0" collapsed="false">
      <c r="A1498" s="8" t="n">
        <v>1494</v>
      </c>
      <c r="B1498" s="13"/>
      <c r="C1498" s="25"/>
      <c r="D1498" s="26" t="str">
        <f aca="false">IF($C1498="","",IFERROR(IF(INDEX(Bolalar!$B$5:$B$1804,MATCH($C1498,Bolalar!$I$5:$I$1804,0))="","",INDEX(Bolalar!$B$5:$B$1804,MATCH($C1498,Bolalar!$I$5:$I$1804,0))),""))</f>
        <v/>
      </c>
      <c r="E1498" s="15" t="str">
        <f aca="false">IF($C1498="","",IFERROR(IF(INDEX(Bolalar!$C$5:$C$1804,MATCH($C1498,Bolalar!$I$5:$I$1804,0))="","",INDEX(Bolalar!$C$5:$C$1804,MATCH($C1498,Bolalar!$I$5:$I$1804,0))),""))</f>
        <v/>
      </c>
      <c r="F1498" s="24"/>
      <c r="G1498" s="14" t="str">
        <f aca="false">IF(OR($E1498="",$B1498=""),"",INT(($B1498-$E1498)/365.25))</f>
        <v/>
      </c>
      <c r="H1498" s="14" t="str">
        <f aca="false">IF($G1498="","",IF($G1498&lt;=5,"Ha","Yo'q"))</f>
        <v/>
      </c>
      <c r="I1498" s="12"/>
      <c r="J1498" s="12"/>
      <c r="K1498" s="28" t="n">
        <f aca="false">IF(AND($C1498&lt;&gt;"",$H1498="Ha",$B1498&gt;=Boshqaruv!$C$9,$B1498&lt;=Boshqaruv!$C$10),IF(COUNTIFS($C$4:$C1497,$C1498,$H$4:$H1497,"Ha",$B$4:$B1497,"&gt;="&amp;Boshqaruv!$C$9,$B$4:$B1497,"&lt;="&amp;Boshqaruv!$C$10)=0,1,0),0)</f>
        <v>0</v>
      </c>
    </row>
    <row r="1499" customFormat="false" ht="15" hidden="false" customHeight="false" outlineLevel="0" collapsed="false">
      <c r="A1499" s="8" t="n">
        <v>1495</v>
      </c>
      <c r="B1499" s="13"/>
      <c r="C1499" s="25"/>
      <c r="D1499" s="26" t="str">
        <f aca="false">IF($C1499="","",IFERROR(IF(INDEX(Bolalar!$B$5:$B$1804,MATCH($C1499,Bolalar!$I$5:$I$1804,0))="","",INDEX(Bolalar!$B$5:$B$1804,MATCH($C1499,Bolalar!$I$5:$I$1804,0))),""))</f>
        <v/>
      </c>
      <c r="E1499" s="15" t="str">
        <f aca="false">IF($C1499="","",IFERROR(IF(INDEX(Bolalar!$C$5:$C$1804,MATCH($C1499,Bolalar!$I$5:$I$1804,0))="","",INDEX(Bolalar!$C$5:$C$1804,MATCH($C1499,Bolalar!$I$5:$I$1804,0))),""))</f>
        <v/>
      </c>
      <c r="F1499" s="24"/>
      <c r="G1499" s="14" t="str">
        <f aca="false">IF(OR($E1499="",$B1499=""),"",INT(($B1499-$E1499)/365.25))</f>
        <v/>
      </c>
      <c r="H1499" s="14" t="str">
        <f aca="false">IF($G1499="","",IF($G1499&lt;=5,"Ha","Yo'q"))</f>
        <v/>
      </c>
      <c r="I1499" s="12"/>
      <c r="J1499" s="12"/>
      <c r="K1499" s="28" t="n">
        <f aca="false">IF(AND($C1499&lt;&gt;"",$H1499="Ha",$B1499&gt;=Boshqaruv!$C$9,$B1499&lt;=Boshqaruv!$C$10),IF(COUNTIFS($C$4:$C1498,$C1499,$H$4:$H1498,"Ha",$B$4:$B1498,"&gt;="&amp;Boshqaruv!$C$9,$B$4:$B1498,"&lt;="&amp;Boshqaruv!$C$10)=0,1,0),0)</f>
        <v>0</v>
      </c>
    </row>
    <row r="1500" customFormat="false" ht="15" hidden="false" customHeight="false" outlineLevel="0" collapsed="false">
      <c r="A1500" s="8" t="n">
        <v>1496</v>
      </c>
      <c r="B1500" s="13"/>
      <c r="C1500" s="25"/>
      <c r="D1500" s="26" t="str">
        <f aca="false">IF($C1500="","",IFERROR(IF(INDEX(Bolalar!$B$5:$B$1804,MATCH($C1500,Bolalar!$I$5:$I$1804,0))="","",INDEX(Bolalar!$B$5:$B$1804,MATCH($C1500,Bolalar!$I$5:$I$1804,0))),""))</f>
        <v/>
      </c>
      <c r="E1500" s="15" t="str">
        <f aca="false">IF($C1500="","",IFERROR(IF(INDEX(Bolalar!$C$5:$C$1804,MATCH($C1500,Bolalar!$I$5:$I$1804,0))="","",INDEX(Bolalar!$C$5:$C$1804,MATCH($C1500,Bolalar!$I$5:$I$1804,0))),""))</f>
        <v/>
      </c>
      <c r="F1500" s="24"/>
      <c r="G1500" s="14" t="str">
        <f aca="false">IF(OR($E1500="",$B1500=""),"",INT(($B1500-$E1500)/365.25))</f>
        <v/>
      </c>
      <c r="H1500" s="14" t="str">
        <f aca="false">IF($G1500="","",IF($G1500&lt;=5,"Ha","Yo'q"))</f>
        <v/>
      </c>
      <c r="I1500" s="12"/>
      <c r="J1500" s="12"/>
      <c r="K1500" s="28" t="n">
        <f aca="false">IF(AND($C1500&lt;&gt;"",$H1500="Ha",$B1500&gt;=Boshqaruv!$C$9,$B1500&lt;=Boshqaruv!$C$10),IF(COUNTIFS($C$4:$C1499,$C1500,$H$4:$H1499,"Ha",$B$4:$B1499,"&gt;="&amp;Boshqaruv!$C$9,$B$4:$B1499,"&lt;="&amp;Boshqaruv!$C$10)=0,1,0),0)</f>
        <v>0</v>
      </c>
    </row>
    <row r="1501" customFormat="false" ht="15" hidden="false" customHeight="false" outlineLevel="0" collapsed="false">
      <c r="A1501" s="8" t="n">
        <v>1497</v>
      </c>
      <c r="B1501" s="13"/>
      <c r="C1501" s="25"/>
      <c r="D1501" s="26" t="str">
        <f aca="false">IF($C1501="","",IFERROR(IF(INDEX(Bolalar!$B$5:$B$1804,MATCH($C1501,Bolalar!$I$5:$I$1804,0))="","",INDEX(Bolalar!$B$5:$B$1804,MATCH($C1501,Bolalar!$I$5:$I$1804,0))),""))</f>
        <v/>
      </c>
      <c r="E1501" s="15" t="str">
        <f aca="false">IF($C1501="","",IFERROR(IF(INDEX(Bolalar!$C$5:$C$1804,MATCH($C1501,Bolalar!$I$5:$I$1804,0))="","",INDEX(Bolalar!$C$5:$C$1804,MATCH($C1501,Bolalar!$I$5:$I$1804,0))),""))</f>
        <v/>
      </c>
      <c r="F1501" s="24"/>
      <c r="G1501" s="14" t="str">
        <f aca="false">IF(OR($E1501="",$B1501=""),"",INT(($B1501-$E1501)/365.25))</f>
        <v/>
      </c>
      <c r="H1501" s="14" t="str">
        <f aca="false">IF($G1501="","",IF($G1501&lt;=5,"Ha","Yo'q"))</f>
        <v/>
      </c>
      <c r="I1501" s="12"/>
      <c r="J1501" s="12"/>
      <c r="K1501" s="28" t="n">
        <f aca="false">IF(AND($C1501&lt;&gt;"",$H1501="Ha",$B1501&gt;=Boshqaruv!$C$9,$B1501&lt;=Boshqaruv!$C$10),IF(COUNTIFS($C$4:$C1500,$C1501,$H$4:$H1500,"Ha",$B$4:$B1500,"&gt;="&amp;Boshqaruv!$C$9,$B$4:$B1500,"&lt;="&amp;Boshqaruv!$C$10)=0,1,0),0)</f>
        <v>0</v>
      </c>
    </row>
    <row r="1502" customFormat="false" ht="15" hidden="false" customHeight="false" outlineLevel="0" collapsed="false">
      <c r="A1502" s="8" t="n">
        <v>1498</v>
      </c>
      <c r="B1502" s="13"/>
      <c r="C1502" s="25"/>
      <c r="D1502" s="26" t="str">
        <f aca="false">IF($C1502="","",IFERROR(IF(INDEX(Bolalar!$B$5:$B$1804,MATCH($C1502,Bolalar!$I$5:$I$1804,0))="","",INDEX(Bolalar!$B$5:$B$1804,MATCH($C1502,Bolalar!$I$5:$I$1804,0))),""))</f>
        <v/>
      </c>
      <c r="E1502" s="15" t="str">
        <f aca="false">IF($C1502="","",IFERROR(IF(INDEX(Bolalar!$C$5:$C$1804,MATCH($C1502,Bolalar!$I$5:$I$1804,0))="","",INDEX(Bolalar!$C$5:$C$1804,MATCH($C1502,Bolalar!$I$5:$I$1804,0))),""))</f>
        <v/>
      </c>
      <c r="F1502" s="24"/>
      <c r="G1502" s="14" t="str">
        <f aca="false">IF(OR($E1502="",$B1502=""),"",INT(($B1502-$E1502)/365.25))</f>
        <v/>
      </c>
      <c r="H1502" s="14" t="str">
        <f aca="false">IF($G1502="","",IF($G1502&lt;=5,"Ha","Yo'q"))</f>
        <v/>
      </c>
      <c r="I1502" s="12"/>
      <c r="J1502" s="12"/>
      <c r="K1502" s="28" t="n">
        <f aca="false">IF(AND($C1502&lt;&gt;"",$H1502="Ha",$B1502&gt;=Boshqaruv!$C$9,$B1502&lt;=Boshqaruv!$C$10),IF(COUNTIFS($C$4:$C1501,$C1502,$H$4:$H1501,"Ha",$B$4:$B1501,"&gt;="&amp;Boshqaruv!$C$9,$B$4:$B1501,"&lt;="&amp;Boshqaruv!$C$10)=0,1,0),0)</f>
        <v>0</v>
      </c>
    </row>
    <row r="1503" customFormat="false" ht="15" hidden="false" customHeight="false" outlineLevel="0" collapsed="false">
      <c r="A1503" s="8" t="n">
        <v>1499</v>
      </c>
      <c r="B1503" s="13"/>
      <c r="C1503" s="25"/>
      <c r="D1503" s="26" t="str">
        <f aca="false">IF($C1503="","",IFERROR(IF(INDEX(Bolalar!$B$5:$B$1804,MATCH($C1503,Bolalar!$I$5:$I$1804,0))="","",INDEX(Bolalar!$B$5:$B$1804,MATCH($C1503,Bolalar!$I$5:$I$1804,0))),""))</f>
        <v/>
      </c>
      <c r="E1503" s="15" t="str">
        <f aca="false">IF($C1503="","",IFERROR(IF(INDEX(Bolalar!$C$5:$C$1804,MATCH($C1503,Bolalar!$I$5:$I$1804,0))="","",INDEX(Bolalar!$C$5:$C$1804,MATCH($C1503,Bolalar!$I$5:$I$1804,0))),""))</f>
        <v/>
      </c>
      <c r="F1503" s="24"/>
      <c r="G1503" s="14" t="str">
        <f aca="false">IF(OR($E1503="",$B1503=""),"",INT(($B1503-$E1503)/365.25))</f>
        <v/>
      </c>
      <c r="H1503" s="14" t="str">
        <f aca="false">IF($G1503="","",IF($G1503&lt;=5,"Ha","Yo'q"))</f>
        <v/>
      </c>
      <c r="I1503" s="12"/>
      <c r="J1503" s="12"/>
      <c r="K1503" s="28" t="n">
        <f aca="false">IF(AND($C1503&lt;&gt;"",$H1503="Ha",$B1503&gt;=Boshqaruv!$C$9,$B1503&lt;=Boshqaruv!$C$10),IF(COUNTIFS($C$4:$C1502,$C1503,$H$4:$H1502,"Ha",$B$4:$B1502,"&gt;="&amp;Boshqaruv!$C$9,$B$4:$B1502,"&lt;="&amp;Boshqaruv!$C$10)=0,1,0),0)</f>
        <v>0</v>
      </c>
    </row>
    <row r="1504" customFormat="false" ht="15" hidden="false" customHeight="false" outlineLevel="0" collapsed="false">
      <c r="A1504" s="8" t="n">
        <v>1500</v>
      </c>
      <c r="B1504" s="13"/>
      <c r="C1504" s="25"/>
      <c r="D1504" s="26" t="str">
        <f aca="false">IF($C1504="","",IFERROR(IF(INDEX(Bolalar!$B$5:$B$1804,MATCH($C1504,Bolalar!$I$5:$I$1804,0))="","",INDEX(Bolalar!$B$5:$B$1804,MATCH($C1504,Bolalar!$I$5:$I$1804,0))),""))</f>
        <v/>
      </c>
      <c r="E1504" s="15" t="str">
        <f aca="false">IF($C1504="","",IFERROR(IF(INDEX(Bolalar!$C$5:$C$1804,MATCH($C1504,Bolalar!$I$5:$I$1804,0))="","",INDEX(Bolalar!$C$5:$C$1804,MATCH($C1504,Bolalar!$I$5:$I$1804,0))),""))</f>
        <v/>
      </c>
      <c r="F1504" s="24"/>
      <c r="G1504" s="14" t="str">
        <f aca="false">IF(OR($E1504="",$B1504=""),"",INT(($B1504-$E1504)/365.25))</f>
        <v/>
      </c>
      <c r="H1504" s="14" t="str">
        <f aca="false">IF($G1504="","",IF($G1504&lt;=5,"Ha","Yo'q"))</f>
        <v/>
      </c>
      <c r="I1504" s="12"/>
      <c r="J1504" s="12"/>
      <c r="K1504" s="28" t="n">
        <f aca="false">IF(AND($C1504&lt;&gt;"",$H1504="Ha",$B1504&gt;=Boshqaruv!$C$9,$B1504&lt;=Boshqaruv!$C$10),IF(COUNTIFS($C$4:$C1503,$C1504,$H$4:$H1503,"Ha",$B$4:$B1503,"&gt;="&amp;Boshqaruv!$C$9,$B$4:$B1503,"&lt;="&amp;Boshqaruv!$C$10)=0,1,0),0)</f>
        <v>0</v>
      </c>
    </row>
    <row r="1505" customFormat="false" ht="15" hidden="false" customHeight="false" outlineLevel="0" collapsed="false">
      <c r="A1505" s="8" t="n">
        <v>1501</v>
      </c>
      <c r="B1505" s="13"/>
      <c r="C1505" s="25"/>
      <c r="D1505" s="26" t="str">
        <f aca="false">IF($C1505="","",IFERROR(IF(INDEX(Bolalar!$B$5:$B$1804,MATCH($C1505,Bolalar!$I$5:$I$1804,0))="","",INDEX(Bolalar!$B$5:$B$1804,MATCH($C1505,Bolalar!$I$5:$I$1804,0))),""))</f>
        <v/>
      </c>
      <c r="E1505" s="15" t="str">
        <f aca="false">IF($C1505="","",IFERROR(IF(INDEX(Bolalar!$C$5:$C$1804,MATCH($C1505,Bolalar!$I$5:$I$1804,0))="","",INDEX(Bolalar!$C$5:$C$1804,MATCH($C1505,Bolalar!$I$5:$I$1804,0))),""))</f>
        <v/>
      </c>
      <c r="F1505" s="24"/>
      <c r="G1505" s="14" t="str">
        <f aca="false">IF(OR($E1505="",$B1505=""),"",INT(($B1505-$E1505)/365.25))</f>
        <v/>
      </c>
      <c r="H1505" s="14" t="str">
        <f aca="false">IF($G1505="","",IF($G1505&lt;=5,"Ha","Yo'q"))</f>
        <v/>
      </c>
      <c r="I1505" s="12"/>
      <c r="J1505" s="12"/>
      <c r="K1505" s="28" t="n">
        <f aca="false">IF(AND($C1505&lt;&gt;"",$H1505="Ha",$B1505&gt;=Boshqaruv!$C$9,$B1505&lt;=Boshqaruv!$C$10),IF(COUNTIFS($C$4:$C1504,$C1505,$H$4:$H1504,"Ha",$B$4:$B1504,"&gt;="&amp;Boshqaruv!$C$9,$B$4:$B1504,"&lt;="&amp;Boshqaruv!$C$10)=0,1,0),0)</f>
        <v>0</v>
      </c>
    </row>
    <row r="1506" customFormat="false" ht="15" hidden="false" customHeight="false" outlineLevel="0" collapsed="false">
      <c r="A1506" s="8" t="n">
        <v>1502</v>
      </c>
      <c r="B1506" s="13"/>
      <c r="C1506" s="25"/>
      <c r="D1506" s="26" t="str">
        <f aca="false">IF($C1506="","",IFERROR(IF(INDEX(Bolalar!$B$5:$B$1804,MATCH($C1506,Bolalar!$I$5:$I$1804,0))="","",INDEX(Bolalar!$B$5:$B$1804,MATCH($C1506,Bolalar!$I$5:$I$1804,0))),""))</f>
        <v/>
      </c>
      <c r="E1506" s="15" t="str">
        <f aca="false">IF($C1506="","",IFERROR(IF(INDEX(Bolalar!$C$5:$C$1804,MATCH($C1506,Bolalar!$I$5:$I$1804,0))="","",INDEX(Bolalar!$C$5:$C$1804,MATCH($C1506,Bolalar!$I$5:$I$1804,0))),""))</f>
        <v/>
      </c>
      <c r="F1506" s="24"/>
      <c r="G1506" s="14" t="str">
        <f aca="false">IF(OR($E1506="",$B1506=""),"",INT(($B1506-$E1506)/365.25))</f>
        <v/>
      </c>
      <c r="H1506" s="14" t="str">
        <f aca="false">IF($G1506="","",IF($G1506&lt;=5,"Ha","Yo'q"))</f>
        <v/>
      </c>
      <c r="I1506" s="12"/>
      <c r="J1506" s="12"/>
      <c r="K1506" s="28" t="n">
        <f aca="false">IF(AND($C1506&lt;&gt;"",$H1506="Ha",$B1506&gt;=Boshqaruv!$C$9,$B1506&lt;=Boshqaruv!$C$10),IF(COUNTIFS($C$4:$C1505,$C1506,$H$4:$H1505,"Ha",$B$4:$B1505,"&gt;="&amp;Boshqaruv!$C$9,$B$4:$B1505,"&lt;="&amp;Boshqaruv!$C$10)=0,1,0),0)</f>
        <v>0</v>
      </c>
    </row>
    <row r="1507" customFormat="false" ht="15" hidden="false" customHeight="false" outlineLevel="0" collapsed="false">
      <c r="A1507" s="8" t="n">
        <v>1503</v>
      </c>
      <c r="B1507" s="13"/>
      <c r="C1507" s="25"/>
      <c r="D1507" s="26" t="str">
        <f aca="false">IF($C1507="","",IFERROR(IF(INDEX(Bolalar!$B$5:$B$1804,MATCH($C1507,Bolalar!$I$5:$I$1804,0))="","",INDEX(Bolalar!$B$5:$B$1804,MATCH($C1507,Bolalar!$I$5:$I$1804,0))),""))</f>
        <v/>
      </c>
      <c r="E1507" s="15" t="str">
        <f aca="false">IF($C1507="","",IFERROR(IF(INDEX(Bolalar!$C$5:$C$1804,MATCH($C1507,Bolalar!$I$5:$I$1804,0))="","",INDEX(Bolalar!$C$5:$C$1804,MATCH($C1507,Bolalar!$I$5:$I$1804,0))),""))</f>
        <v/>
      </c>
      <c r="F1507" s="24"/>
      <c r="G1507" s="14" t="str">
        <f aca="false">IF(OR($E1507="",$B1507=""),"",INT(($B1507-$E1507)/365.25))</f>
        <v/>
      </c>
      <c r="H1507" s="14" t="str">
        <f aca="false">IF($G1507="","",IF($G1507&lt;=5,"Ha","Yo'q"))</f>
        <v/>
      </c>
      <c r="I1507" s="12"/>
      <c r="J1507" s="12"/>
      <c r="K1507" s="28" t="n">
        <f aca="false">IF(AND($C1507&lt;&gt;"",$H1507="Ha",$B1507&gt;=Boshqaruv!$C$9,$B1507&lt;=Boshqaruv!$C$10),IF(COUNTIFS($C$4:$C1506,$C1507,$H$4:$H1506,"Ha",$B$4:$B1506,"&gt;="&amp;Boshqaruv!$C$9,$B$4:$B1506,"&lt;="&amp;Boshqaruv!$C$10)=0,1,0),0)</f>
        <v>0</v>
      </c>
    </row>
    <row r="1508" customFormat="false" ht="15" hidden="false" customHeight="false" outlineLevel="0" collapsed="false">
      <c r="A1508" s="8" t="n">
        <v>1504</v>
      </c>
      <c r="B1508" s="13"/>
      <c r="C1508" s="25"/>
      <c r="D1508" s="26" t="str">
        <f aca="false">IF($C1508="","",IFERROR(IF(INDEX(Bolalar!$B$5:$B$1804,MATCH($C1508,Bolalar!$I$5:$I$1804,0))="","",INDEX(Bolalar!$B$5:$B$1804,MATCH($C1508,Bolalar!$I$5:$I$1804,0))),""))</f>
        <v/>
      </c>
      <c r="E1508" s="15" t="str">
        <f aca="false">IF($C1508="","",IFERROR(IF(INDEX(Bolalar!$C$5:$C$1804,MATCH($C1508,Bolalar!$I$5:$I$1804,0))="","",INDEX(Bolalar!$C$5:$C$1804,MATCH($C1508,Bolalar!$I$5:$I$1804,0))),""))</f>
        <v/>
      </c>
      <c r="F1508" s="24"/>
      <c r="G1508" s="14" t="str">
        <f aca="false">IF(OR($E1508="",$B1508=""),"",INT(($B1508-$E1508)/365.25))</f>
        <v/>
      </c>
      <c r="H1508" s="14" t="str">
        <f aca="false">IF($G1508="","",IF($G1508&lt;=5,"Ha","Yo'q"))</f>
        <v/>
      </c>
      <c r="I1508" s="12"/>
      <c r="J1508" s="12"/>
      <c r="K1508" s="28" t="n">
        <f aca="false">IF(AND($C1508&lt;&gt;"",$H1508="Ha",$B1508&gt;=Boshqaruv!$C$9,$B1508&lt;=Boshqaruv!$C$10),IF(COUNTIFS($C$4:$C1507,$C1508,$H$4:$H1507,"Ha",$B$4:$B1507,"&gt;="&amp;Boshqaruv!$C$9,$B$4:$B1507,"&lt;="&amp;Boshqaruv!$C$10)=0,1,0),0)</f>
        <v>0</v>
      </c>
    </row>
    <row r="1509" customFormat="false" ht="15" hidden="false" customHeight="false" outlineLevel="0" collapsed="false">
      <c r="A1509" s="8" t="n">
        <v>1505</v>
      </c>
      <c r="B1509" s="13"/>
      <c r="C1509" s="25"/>
      <c r="D1509" s="26" t="str">
        <f aca="false">IF($C1509="","",IFERROR(IF(INDEX(Bolalar!$B$5:$B$1804,MATCH($C1509,Bolalar!$I$5:$I$1804,0))="","",INDEX(Bolalar!$B$5:$B$1804,MATCH($C1509,Bolalar!$I$5:$I$1804,0))),""))</f>
        <v/>
      </c>
      <c r="E1509" s="15" t="str">
        <f aca="false">IF($C1509="","",IFERROR(IF(INDEX(Bolalar!$C$5:$C$1804,MATCH($C1509,Bolalar!$I$5:$I$1804,0))="","",INDEX(Bolalar!$C$5:$C$1804,MATCH($C1509,Bolalar!$I$5:$I$1804,0))),""))</f>
        <v/>
      </c>
      <c r="F1509" s="24"/>
      <c r="G1509" s="14" t="str">
        <f aca="false">IF(OR($E1509="",$B1509=""),"",INT(($B1509-$E1509)/365.25))</f>
        <v/>
      </c>
      <c r="H1509" s="14" t="str">
        <f aca="false">IF($G1509="","",IF($G1509&lt;=5,"Ha","Yo'q"))</f>
        <v/>
      </c>
      <c r="I1509" s="12"/>
      <c r="J1509" s="12"/>
      <c r="K1509" s="28" t="n">
        <f aca="false">IF(AND($C1509&lt;&gt;"",$H1509="Ha",$B1509&gt;=Boshqaruv!$C$9,$B1509&lt;=Boshqaruv!$C$10),IF(COUNTIFS($C$4:$C1508,$C1509,$H$4:$H1508,"Ha",$B$4:$B1508,"&gt;="&amp;Boshqaruv!$C$9,$B$4:$B1508,"&lt;="&amp;Boshqaruv!$C$10)=0,1,0),0)</f>
        <v>0</v>
      </c>
    </row>
    <row r="1510" customFormat="false" ht="15" hidden="false" customHeight="false" outlineLevel="0" collapsed="false">
      <c r="A1510" s="8" t="n">
        <v>1506</v>
      </c>
      <c r="B1510" s="13"/>
      <c r="C1510" s="25"/>
      <c r="D1510" s="26" t="str">
        <f aca="false">IF($C1510="","",IFERROR(IF(INDEX(Bolalar!$B$5:$B$1804,MATCH($C1510,Bolalar!$I$5:$I$1804,0))="","",INDEX(Bolalar!$B$5:$B$1804,MATCH($C1510,Bolalar!$I$5:$I$1804,0))),""))</f>
        <v/>
      </c>
      <c r="E1510" s="15" t="str">
        <f aca="false">IF($C1510="","",IFERROR(IF(INDEX(Bolalar!$C$5:$C$1804,MATCH($C1510,Bolalar!$I$5:$I$1804,0))="","",INDEX(Bolalar!$C$5:$C$1804,MATCH($C1510,Bolalar!$I$5:$I$1804,0))),""))</f>
        <v/>
      </c>
      <c r="F1510" s="24"/>
      <c r="G1510" s="14" t="str">
        <f aca="false">IF(OR($E1510="",$B1510=""),"",INT(($B1510-$E1510)/365.25))</f>
        <v/>
      </c>
      <c r="H1510" s="14" t="str">
        <f aca="false">IF($G1510="","",IF($G1510&lt;=5,"Ha","Yo'q"))</f>
        <v/>
      </c>
      <c r="I1510" s="12"/>
      <c r="J1510" s="12"/>
      <c r="K1510" s="28" t="n">
        <f aca="false">IF(AND($C1510&lt;&gt;"",$H1510="Ha",$B1510&gt;=Boshqaruv!$C$9,$B1510&lt;=Boshqaruv!$C$10),IF(COUNTIFS($C$4:$C1509,$C1510,$H$4:$H1509,"Ha",$B$4:$B1509,"&gt;="&amp;Boshqaruv!$C$9,$B$4:$B1509,"&lt;="&amp;Boshqaruv!$C$10)=0,1,0),0)</f>
        <v>0</v>
      </c>
    </row>
    <row r="1511" customFormat="false" ht="15" hidden="false" customHeight="false" outlineLevel="0" collapsed="false">
      <c r="A1511" s="8" t="n">
        <v>1507</v>
      </c>
      <c r="B1511" s="13"/>
      <c r="C1511" s="25"/>
      <c r="D1511" s="26" t="str">
        <f aca="false">IF($C1511="","",IFERROR(IF(INDEX(Bolalar!$B$5:$B$1804,MATCH($C1511,Bolalar!$I$5:$I$1804,0))="","",INDEX(Bolalar!$B$5:$B$1804,MATCH($C1511,Bolalar!$I$5:$I$1804,0))),""))</f>
        <v/>
      </c>
      <c r="E1511" s="15" t="str">
        <f aca="false">IF($C1511="","",IFERROR(IF(INDEX(Bolalar!$C$5:$C$1804,MATCH($C1511,Bolalar!$I$5:$I$1804,0))="","",INDEX(Bolalar!$C$5:$C$1804,MATCH($C1511,Bolalar!$I$5:$I$1804,0))),""))</f>
        <v/>
      </c>
      <c r="F1511" s="24"/>
      <c r="G1511" s="14" t="str">
        <f aca="false">IF(OR($E1511="",$B1511=""),"",INT(($B1511-$E1511)/365.25))</f>
        <v/>
      </c>
      <c r="H1511" s="14" t="str">
        <f aca="false">IF($G1511="","",IF($G1511&lt;=5,"Ha","Yo'q"))</f>
        <v/>
      </c>
      <c r="I1511" s="12"/>
      <c r="J1511" s="12"/>
      <c r="K1511" s="28" t="n">
        <f aca="false">IF(AND($C1511&lt;&gt;"",$H1511="Ha",$B1511&gt;=Boshqaruv!$C$9,$B1511&lt;=Boshqaruv!$C$10),IF(COUNTIFS($C$4:$C1510,$C1511,$H$4:$H1510,"Ha",$B$4:$B1510,"&gt;="&amp;Boshqaruv!$C$9,$B$4:$B1510,"&lt;="&amp;Boshqaruv!$C$10)=0,1,0),0)</f>
        <v>0</v>
      </c>
    </row>
    <row r="1512" customFormat="false" ht="15" hidden="false" customHeight="false" outlineLevel="0" collapsed="false">
      <c r="A1512" s="8" t="n">
        <v>1508</v>
      </c>
      <c r="B1512" s="13"/>
      <c r="C1512" s="25"/>
      <c r="D1512" s="26" t="str">
        <f aca="false">IF($C1512="","",IFERROR(IF(INDEX(Bolalar!$B$5:$B$1804,MATCH($C1512,Bolalar!$I$5:$I$1804,0))="","",INDEX(Bolalar!$B$5:$B$1804,MATCH($C1512,Bolalar!$I$5:$I$1804,0))),""))</f>
        <v/>
      </c>
      <c r="E1512" s="15" t="str">
        <f aca="false">IF($C1512="","",IFERROR(IF(INDEX(Bolalar!$C$5:$C$1804,MATCH($C1512,Bolalar!$I$5:$I$1804,0))="","",INDEX(Bolalar!$C$5:$C$1804,MATCH($C1512,Bolalar!$I$5:$I$1804,0))),""))</f>
        <v/>
      </c>
      <c r="F1512" s="24"/>
      <c r="G1512" s="14" t="str">
        <f aca="false">IF(OR($E1512="",$B1512=""),"",INT(($B1512-$E1512)/365.25))</f>
        <v/>
      </c>
      <c r="H1512" s="14" t="str">
        <f aca="false">IF($G1512="","",IF($G1512&lt;=5,"Ha","Yo'q"))</f>
        <v/>
      </c>
      <c r="I1512" s="12"/>
      <c r="J1512" s="12"/>
      <c r="K1512" s="28" t="n">
        <f aca="false">IF(AND($C1512&lt;&gt;"",$H1512="Ha",$B1512&gt;=Boshqaruv!$C$9,$B1512&lt;=Boshqaruv!$C$10),IF(COUNTIFS($C$4:$C1511,$C1512,$H$4:$H1511,"Ha",$B$4:$B1511,"&gt;="&amp;Boshqaruv!$C$9,$B$4:$B1511,"&lt;="&amp;Boshqaruv!$C$10)=0,1,0),0)</f>
        <v>0</v>
      </c>
    </row>
    <row r="1513" customFormat="false" ht="15" hidden="false" customHeight="false" outlineLevel="0" collapsed="false">
      <c r="A1513" s="8" t="n">
        <v>1509</v>
      </c>
      <c r="B1513" s="13"/>
      <c r="C1513" s="25"/>
      <c r="D1513" s="26" t="str">
        <f aca="false">IF($C1513="","",IFERROR(IF(INDEX(Bolalar!$B$5:$B$1804,MATCH($C1513,Bolalar!$I$5:$I$1804,0))="","",INDEX(Bolalar!$B$5:$B$1804,MATCH($C1513,Bolalar!$I$5:$I$1804,0))),""))</f>
        <v/>
      </c>
      <c r="E1513" s="15" t="str">
        <f aca="false">IF($C1513="","",IFERROR(IF(INDEX(Bolalar!$C$5:$C$1804,MATCH($C1513,Bolalar!$I$5:$I$1804,0))="","",INDEX(Bolalar!$C$5:$C$1804,MATCH($C1513,Bolalar!$I$5:$I$1804,0))),""))</f>
        <v/>
      </c>
      <c r="F1513" s="24"/>
      <c r="G1513" s="14" t="str">
        <f aca="false">IF(OR($E1513="",$B1513=""),"",INT(($B1513-$E1513)/365.25))</f>
        <v/>
      </c>
      <c r="H1513" s="14" t="str">
        <f aca="false">IF($G1513="","",IF($G1513&lt;=5,"Ha","Yo'q"))</f>
        <v/>
      </c>
      <c r="I1513" s="12"/>
      <c r="J1513" s="12"/>
      <c r="K1513" s="28" t="n">
        <f aca="false">IF(AND($C1513&lt;&gt;"",$H1513="Ha",$B1513&gt;=Boshqaruv!$C$9,$B1513&lt;=Boshqaruv!$C$10),IF(COUNTIFS($C$4:$C1512,$C1513,$H$4:$H1512,"Ha",$B$4:$B1512,"&gt;="&amp;Boshqaruv!$C$9,$B$4:$B1512,"&lt;="&amp;Boshqaruv!$C$10)=0,1,0),0)</f>
        <v>0</v>
      </c>
    </row>
    <row r="1514" customFormat="false" ht="15" hidden="false" customHeight="false" outlineLevel="0" collapsed="false">
      <c r="A1514" s="8" t="n">
        <v>1510</v>
      </c>
      <c r="B1514" s="13"/>
      <c r="C1514" s="25"/>
      <c r="D1514" s="26" t="str">
        <f aca="false">IF($C1514="","",IFERROR(IF(INDEX(Bolalar!$B$5:$B$1804,MATCH($C1514,Bolalar!$I$5:$I$1804,0))="","",INDEX(Bolalar!$B$5:$B$1804,MATCH($C1514,Bolalar!$I$5:$I$1804,0))),""))</f>
        <v/>
      </c>
      <c r="E1514" s="15" t="str">
        <f aca="false">IF($C1514="","",IFERROR(IF(INDEX(Bolalar!$C$5:$C$1804,MATCH($C1514,Bolalar!$I$5:$I$1804,0))="","",INDEX(Bolalar!$C$5:$C$1804,MATCH($C1514,Bolalar!$I$5:$I$1804,0))),""))</f>
        <v/>
      </c>
      <c r="F1514" s="24"/>
      <c r="G1514" s="14" t="str">
        <f aca="false">IF(OR($E1514="",$B1514=""),"",INT(($B1514-$E1514)/365.25))</f>
        <v/>
      </c>
      <c r="H1514" s="14" t="str">
        <f aca="false">IF($G1514="","",IF($G1514&lt;=5,"Ha","Yo'q"))</f>
        <v/>
      </c>
      <c r="I1514" s="12"/>
      <c r="J1514" s="12"/>
      <c r="K1514" s="28" t="n">
        <f aca="false">IF(AND($C1514&lt;&gt;"",$H1514="Ha",$B1514&gt;=Boshqaruv!$C$9,$B1514&lt;=Boshqaruv!$C$10),IF(COUNTIFS($C$4:$C1513,$C1514,$H$4:$H1513,"Ha",$B$4:$B1513,"&gt;="&amp;Boshqaruv!$C$9,$B$4:$B1513,"&lt;="&amp;Boshqaruv!$C$10)=0,1,0),0)</f>
        <v>0</v>
      </c>
    </row>
    <row r="1515" customFormat="false" ht="15" hidden="false" customHeight="false" outlineLevel="0" collapsed="false">
      <c r="A1515" s="8" t="n">
        <v>1511</v>
      </c>
      <c r="B1515" s="13"/>
      <c r="C1515" s="25"/>
      <c r="D1515" s="26" t="str">
        <f aca="false">IF($C1515="","",IFERROR(IF(INDEX(Bolalar!$B$5:$B$1804,MATCH($C1515,Bolalar!$I$5:$I$1804,0))="","",INDEX(Bolalar!$B$5:$B$1804,MATCH($C1515,Bolalar!$I$5:$I$1804,0))),""))</f>
        <v/>
      </c>
      <c r="E1515" s="15" t="str">
        <f aca="false">IF($C1515="","",IFERROR(IF(INDEX(Bolalar!$C$5:$C$1804,MATCH($C1515,Bolalar!$I$5:$I$1804,0))="","",INDEX(Bolalar!$C$5:$C$1804,MATCH($C1515,Bolalar!$I$5:$I$1804,0))),""))</f>
        <v/>
      </c>
      <c r="F1515" s="24"/>
      <c r="G1515" s="14" t="str">
        <f aca="false">IF(OR($E1515="",$B1515=""),"",INT(($B1515-$E1515)/365.25))</f>
        <v/>
      </c>
      <c r="H1515" s="14" t="str">
        <f aca="false">IF($G1515="","",IF($G1515&lt;=5,"Ha","Yo'q"))</f>
        <v/>
      </c>
      <c r="I1515" s="12"/>
      <c r="J1515" s="12"/>
      <c r="K1515" s="28" t="n">
        <f aca="false">IF(AND($C1515&lt;&gt;"",$H1515="Ha",$B1515&gt;=Boshqaruv!$C$9,$B1515&lt;=Boshqaruv!$C$10),IF(COUNTIFS($C$4:$C1514,$C1515,$H$4:$H1514,"Ha",$B$4:$B1514,"&gt;="&amp;Boshqaruv!$C$9,$B$4:$B1514,"&lt;="&amp;Boshqaruv!$C$10)=0,1,0),0)</f>
        <v>0</v>
      </c>
    </row>
    <row r="1516" customFormat="false" ht="15" hidden="false" customHeight="false" outlineLevel="0" collapsed="false">
      <c r="A1516" s="8" t="n">
        <v>1512</v>
      </c>
      <c r="B1516" s="13"/>
      <c r="C1516" s="25"/>
      <c r="D1516" s="26" t="str">
        <f aca="false">IF($C1516="","",IFERROR(IF(INDEX(Bolalar!$B$5:$B$1804,MATCH($C1516,Bolalar!$I$5:$I$1804,0))="","",INDEX(Bolalar!$B$5:$B$1804,MATCH($C1516,Bolalar!$I$5:$I$1804,0))),""))</f>
        <v/>
      </c>
      <c r="E1516" s="15" t="str">
        <f aca="false">IF($C1516="","",IFERROR(IF(INDEX(Bolalar!$C$5:$C$1804,MATCH($C1516,Bolalar!$I$5:$I$1804,0))="","",INDEX(Bolalar!$C$5:$C$1804,MATCH($C1516,Bolalar!$I$5:$I$1804,0))),""))</f>
        <v/>
      </c>
      <c r="F1516" s="24"/>
      <c r="G1516" s="14" t="str">
        <f aca="false">IF(OR($E1516="",$B1516=""),"",INT(($B1516-$E1516)/365.25))</f>
        <v/>
      </c>
      <c r="H1516" s="14" t="str">
        <f aca="false">IF($G1516="","",IF($G1516&lt;=5,"Ha","Yo'q"))</f>
        <v/>
      </c>
      <c r="I1516" s="12"/>
      <c r="J1516" s="12"/>
      <c r="K1516" s="28" t="n">
        <f aca="false">IF(AND($C1516&lt;&gt;"",$H1516="Ha",$B1516&gt;=Boshqaruv!$C$9,$B1516&lt;=Boshqaruv!$C$10),IF(COUNTIFS($C$4:$C1515,$C1516,$H$4:$H1515,"Ha",$B$4:$B1515,"&gt;="&amp;Boshqaruv!$C$9,$B$4:$B1515,"&lt;="&amp;Boshqaruv!$C$10)=0,1,0),0)</f>
        <v>0</v>
      </c>
    </row>
    <row r="1517" customFormat="false" ht="15" hidden="false" customHeight="false" outlineLevel="0" collapsed="false">
      <c r="A1517" s="8" t="n">
        <v>1513</v>
      </c>
      <c r="B1517" s="13"/>
      <c r="C1517" s="25"/>
      <c r="D1517" s="26" t="str">
        <f aca="false">IF($C1517="","",IFERROR(IF(INDEX(Bolalar!$B$5:$B$1804,MATCH($C1517,Bolalar!$I$5:$I$1804,0))="","",INDEX(Bolalar!$B$5:$B$1804,MATCH($C1517,Bolalar!$I$5:$I$1804,0))),""))</f>
        <v/>
      </c>
      <c r="E1517" s="15" t="str">
        <f aca="false">IF($C1517="","",IFERROR(IF(INDEX(Bolalar!$C$5:$C$1804,MATCH($C1517,Bolalar!$I$5:$I$1804,0))="","",INDEX(Bolalar!$C$5:$C$1804,MATCH($C1517,Bolalar!$I$5:$I$1804,0))),""))</f>
        <v/>
      </c>
      <c r="F1517" s="24"/>
      <c r="G1517" s="14" t="str">
        <f aca="false">IF(OR($E1517="",$B1517=""),"",INT(($B1517-$E1517)/365.25))</f>
        <v/>
      </c>
      <c r="H1517" s="14" t="str">
        <f aca="false">IF($G1517="","",IF($G1517&lt;=5,"Ha","Yo'q"))</f>
        <v/>
      </c>
      <c r="I1517" s="12"/>
      <c r="J1517" s="12"/>
      <c r="K1517" s="28" t="n">
        <f aca="false">IF(AND($C1517&lt;&gt;"",$H1517="Ha",$B1517&gt;=Boshqaruv!$C$9,$B1517&lt;=Boshqaruv!$C$10),IF(COUNTIFS($C$4:$C1516,$C1517,$H$4:$H1516,"Ha",$B$4:$B1516,"&gt;="&amp;Boshqaruv!$C$9,$B$4:$B1516,"&lt;="&amp;Boshqaruv!$C$10)=0,1,0),0)</f>
        <v>0</v>
      </c>
    </row>
    <row r="1518" customFormat="false" ht="15" hidden="false" customHeight="false" outlineLevel="0" collapsed="false">
      <c r="A1518" s="8" t="n">
        <v>1514</v>
      </c>
      <c r="B1518" s="13"/>
      <c r="C1518" s="25"/>
      <c r="D1518" s="26" t="str">
        <f aca="false">IF($C1518="","",IFERROR(IF(INDEX(Bolalar!$B$5:$B$1804,MATCH($C1518,Bolalar!$I$5:$I$1804,0))="","",INDEX(Bolalar!$B$5:$B$1804,MATCH($C1518,Bolalar!$I$5:$I$1804,0))),""))</f>
        <v/>
      </c>
      <c r="E1518" s="15" t="str">
        <f aca="false">IF($C1518="","",IFERROR(IF(INDEX(Bolalar!$C$5:$C$1804,MATCH($C1518,Bolalar!$I$5:$I$1804,0))="","",INDEX(Bolalar!$C$5:$C$1804,MATCH($C1518,Bolalar!$I$5:$I$1804,0))),""))</f>
        <v/>
      </c>
      <c r="F1518" s="24"/>
      <c r="G1518" s="14" t="str">
        <f aca="false">IF(OR($E1518="",$B1518=""),"",INT(($B1518-$E1518)/365.25))</f>
        <v/>
      </c>
      <c r="H1518" s="14" t="str">
        <f aca="false">IF($G1518="","",IF($G1518&lt;=5,"Ha","Yo'q"))</f>
        <v/>
      </c>
      <c r="I1518" s="12"/>
      <c r="J1518" s="12"/>
      <c r="K1518" s="28" t="n">
        <f aca="false">IF(AND($C1518&lt;&gt;"",$H1518="Ha",$B1518&gt;=Boshqaruv!$C$9,$B1518&lt;=Boshqaruv!$C$10),IF(COUNTIFS($C$4:$C1517,$C1518,$H$4:$H1517,"Ha",$B$4:$B1517,"&gt;="&amp;Boshqaruv!$C$9,$B$4:$B1517,"&lt;="&amp;Boshqaruv!$C$10)=0,1,0),0)</f>
        <v>0</v>
      </c>
    </row>
    <row r="1519" customFormat="false" ht="15" hidden="false" customHeight="false" outlineLevel="0" collapsed="false">
      <c r="A1519" s="8" t="n">
        <v>1515</v>
      </c>
      <c r="B1519" s="13"/>
      <c r="C1519" s="25"/>
      <c r="D1519" s="26" t="str">
        <f aca="false">IF($C1519="","",IFERROR(IF(INDEX(Bolalar!$B$5:$B$1804,MATCH($C1519,Bolalar!$I$5:$I$1804,0))="","",INDEX(Bolalar!$B$5:$B$1804,MATCH($C1519,Bolalar!$I$5:$I$1804,0))),""))</f>
        <v/>
      </c>
      <c r="E1519" s="15" t="str">
        <f aca="false">IF($C1519="","",IFERROR(IF(INDEX(Bolalar!$C$5:$C$1804,MATCH($C1519,Bolalar!$I$5:$I$1804,0))="","",INDEX(Bolalar!$C$5:$C$1804,MATCH($C1519,Bolalar!$I$5:$I$1804,0))),""))</f>
        <v/>
      </c>
      <c r="F1519" s="24"/>
      <c r="G1519" s="14" t="str">
        <f aca="false">IF(OR($E1519="",$B1519=""),"",INT(($B1519-$E1519)/365.25))</f>
        <v/>
      </c>
      <c r="H1519" s="14" t="str">
        <f aca="false">IF($G1519="","",IF($G1519&lt;=5,"Ha","Yo'q"))</f>
        <v/>
      </c>
      <c r="I1519" s="12"/>
      <c r="J1519" s="12"/>
      <c r="K1519" s="28" t="n">
        <f aca="false">IF(AND($C1519&lt;&gt;"",$H1519="Ha",$B1519&gt;=Boshqaruv!$C$9,$B1519&lt;=Boshqaruv!$C$10),IF(COUNTIFS($C$4:$C1518,$C1519,$H$4:$H1518,"Ha",$B$4:$B1518,"&gt;="&amp;Boshqaruv!$C$9,$B$4:$B1518,"&lt;="&amp;Boshqaruv!$C$10)=0,1,0),0)</f>
        <v>0</v>
      </c>
    </row>
    <row r="1520" customFormat="false" ht="15" hidden="false" customHeight="false" outlineLevel="0" collapsed="false">
      <c r="A1520" s="8" t="n">
        <v>1516</v>
      </c>
      <c r="B1520" s="13"/>
      <c r="C1520" s="25"/>
      <c r="D1520" s="26" t="str">
        <f aca="false">IF($C1520="","",IFERROR(IF(INDEX(Bolalar!$B$5:$B$1804,MATCH($C1520,Bolalar!$I$5:$I$1804,0))="","",INDEX(Bolalar!$B$5:$B$1804,MATCH($C1520,Bolalar!$I$5:$I$1804,0))),""))</f>
        <v/>
      </c>
      <c r="E1520" s="15" t="str">
        <f aca="false">IF($C1520="","",IFERROR(IF(INDEX(Bolalar!$C$5:$C$1804,MATCH($C1520,Bolalar!$I$5:$I$1804,0))="","",INDEX(Bolalar!$C$5:$C$1804,MATCH($C1520,Bolalar!$I$5:$I$1804,0))),""))</f>
        <v/>
      </c>
      <c r="F1520" s="24"/>
      <c r="G1520" s="14" t="str">
        <f aca="false">IF(OR($E1520="",$B1520=""),"",INT(($B1520-$E1520)/365.25))</f>
        <v/>
      </c>
      <c r="H1520" s="14" t="str">
        <f aca="false">IF($G1520="","",IF($G1520&lt;=5,"Ha","Yo'q"))</f>
        <v/>
      </c>
      <c r="I1520" s="12"/>
      <c r="J1520" s="12"/>
      <c r="K1520" s="28" t="n">
        <f aca="false">IF(AND($C1520&lt;&gt;"",$H1520="Ha",$B1520&gt;=Boshqaruv!$C$9,$B1520&lt;=Boshqaruv!$C$10),IF(COUNTIFS($C$4:$C1519,$C1520,$H$4:$H1519,"Ha",$B$4:$B1519,"&gt;="&amp;Boshqaruv!$C$9,$B$4:$B1519,"&lt;="&amp;Boshqaruv!$C$10)=0,1,0),0)</f>
        <v>0</v>
      </c>
    </row>
    <row r="1521" customFormat="false" ht="15" hidden="false" customHeight="false" outlineLevel="0" collapsed="false">
      <c r="A1521" s="8" t="n">
        <v>1517</v>
      </c>
      <c r="B1521" s="13"/>
      <c r="C1521" s="25"/>
      <c r="D1521" s="26" t="str">
        <f aca="false">IF($C1521="","",IFERROR(IF(INDEX(Bolalar!$B$5:$B$1804,MATCH($C1521,Bolalar!$I$5:$I$1804,0))="","",INDEX(Bolalar!$B$5:$B$1804,MATCH($C1521,Bolalar!$I$5:$I$1804,0))),""))</f>
        <v/>
      </c>
      <c r="E1521" s="15" t="str">
        <f aca="false">IF($C1521="","",IFERROR(IF(INDEX(Bolalar!$C$5:$C$1804,MATCH($C1521,Bolalar!$I$5:$I$1804,0))="","",INDEX(Bolalar!$C$5:$C$1804,MATCH($C1521,Bolalar!$I$5:$I$1804,0))),""))</f>
        <v/>
      </c>
      <c r="F1521" s="24"/>
      <c r="G1521" s="14" t="str">
        <f aca="false">IF(OR($E1521="",$B1521=""),"",INT(($B1521-$E1521)/365.25))</f>
        <v/>
      </c>
      <c r="H1521" s="14" t="str">
        <f aca="false">IF($G1521="","",IF($G1521&lt;=5,"Ha","Yo'q"))</f>
        <v/>
      </c>
      <c r="I1521" s="12"/>
      <c r="J1521" s="12"/>
      <c r="K1521" s="28" t="n">
        <f aca="false">IF(AND($C1521&lt;&gt;"",$H1521="Ha",$B1521&gt;=Boshqaruv!$C$9,$B1521&lt;=Boshqaruv!$C$10),IF(COUNTIFS($C$4:$C1520,$C1521,$H$4:$H1520,"Ha",$B$4:$B1520,"&gt;="&amp;Boshqaruv!$C$9,$B$4:$B1520,"&lt;="&amp;Boshqaruv!$C$10)=0,1,0),0)</f>
        <v>0</v>
      </c>
    </row>
    <row r="1522" customFormat="false" ht="15" hidden="false" customHeight="false" outlineLevel="0" collapsed="false">
      <c r="A1522" s="8" t="n">
        <v>1518</v>
      </c>
      <c r="B1522" s="13"/>
      <c r="C1522" s="25"/>
      <c r="D1522" s="26" t="str">
        <f aca="false">IF($C1522="","",IFERROR(IF(INDEX(Bolalar!$B$5:$B$1804,MATCH($C1522,Bolalar!$I$5:$I$1804,0))="","",INDEX(Bolalar!$B$5:$B$1804,MATCH($C1522,Bolalar!$I$5:$I$1804,0))),""))</f>
        <v/>
      </c>
      <c r="E1522" s="15" t="str">
        <f aca="false">IF($C1522="","",IFERROR(IF(INDEX(Bolalar!$C$5:$C$1804,MATCH($C1522,Bolalar!$I$5:$I$1804,0))="","",INDEX(Bolalar!$C$5:$C$1804,MATCH($C1522,Bolalar!$I$5:$I$1804,0))),""))</f>
        <v/>
      </c>
      <c r="F1522" s="24"/>
      <c r="G1522" s="14" t="str">
        <f aca="false">IF(OR($E1522="",$B1522=""),"",INT(($B1522-$E1522)/365.25))</f>
        <v/>
      </c>
      <c r="H1522" s="14" t="str">
        <f aca="false">IF($G1522="","",IF($G1522&lt;=5,"Ha","Yo'q"))</f>
        <v/>
      </c>
      <c r="I1522" s="12"/>
      <c r="J1522" s="12"/>
      <c r="K1522" s="28" t="n">
        <f aca="false">IF(AND($C1522&lt;&gt;"",$H1522="Ha",$B1522&gt;=Boshqaruv!$C$9,$B1522&lt;=Boshqaruv!$C$10),IF(COUNTIFS($C$4:$C1521,$C1522,$H$4:$H1521,"Ha",$B$4:$B1521,"&gt;="&amp;Boshqaruv!$C$9,$B$4:$B1521,"&lt;="&amp;Boshqaruv!$C$10)=0,1,0),0)</f>
        <v>0</v>
      </c>
    </row>
    <row r="1523" customFormat="false" ht="15" hidden="false" customHeight="false" outlineLevel="0" collapsed="false">
      <c r="A1523" s="8" t="n">
        <v>1519</v>
      </c>
      <c r="B1523" s="13"/>
      <c r="C1523" s="25"/>
      <c r="D1523" s="26" t="str">
        <f aca="false">IF($C1523="","",IFERROR(IF(INDEX(Bolalar!$B$5:$B$1804,MATCH($C1523,Bolalar!$I$5:$I$1804,0))="","",INDEX(Bolalar!$B$5:$B$1804,MATCH($C1523,Bolalar!$I$5:$I$1804,0))),""))</f>
        <v/>
      </c>
      <c r="E1523" s="15" t="str">
        <f aca="false">IF($C1523="","",IFERROR(IF(INDEX(Bolalar!$C$5:$C$1804,MATCH($C1523,Bolalar!$I$5:$I$1804,0))="","",INDEX(Bolalar!$C$5:$C$1804,MATCH($C1523,Bolalar!$I$5:$I$1804,0))),""))</f>
        <v/>
      </c>
      <c r="F1523" s="24"/>
      <c r="G1523" s="14" t="str">
        <f aca="false">IF(OR($E1523="",$B1523=""),"",INT(($B1523-$E1523)/365.25))</f>
        <v/>
      </c>
      <c r="H1523" s="14" t="str">
        <f aca="false">IF($G1523="","",IF($G1523&lt;=5,"Ha","Yo'q"))</f>
        <v/>
      </c>
      <c r="I1523" s="12"/>
      <c r="J1523" s="12"/>
      <c r="K1523" s="28" t="n">
        <f aca="false">IF(AND($C1523&lt;&gt;"",$H1523="Ha",$B1523&gt;=Boshqaruv!$C$9,$B1523&lt;=Boshqaruv!$C$10),IF(COUNTIFS($C$4:$C1522,$C1523,$H$4:$H1522,"Ha",$B$4:$B1522,"&gt;="&amp;Boshqaruv!$C$9,$B$4:$B1522,"&lt;="&amp;Boshqaruv!$C$10)=0,1,0),0)</f>
        <v>0</v>
      </c>
    </row>
    <row r="1524" customFormat="false" ht="15" hidden="false" customHeight="false" outlineLevel="0" collapsed="false">
      <c r="A1524" s="8" t="n">
        <v>1520</v>
      </c>
      <c r="B1524" s="13"/>
      <c r="C1524" s="25"/>
      <c r="D1524" s="26" t="str">
        <f aca="false">IF($C1524="","",IFERROR(IF(INDEX(Bolalar!$B$5:$B$1804,MATCH($C1524,Bolalar!$I$5:$I$1804,0))="","",INDEX(Bolalar!$B$5:$B$1804,MATCH($C1524,Bolalar!$I$5:$I$1804,0))),""))</f>
        <v/>
      </c>
      <c r="E1524" s="15" t="str">
        <f aca="false">IF($C1524="","",IFERROR(IF(INDEX(Bolalar!$C$5:$C$1804,MATCH($C1524,Bolalar!$I$5:$I$1804,0))="","",INDEX(Bolalar!$C$5:$C$1804,MATCH($C1524,Bolalar!$I$5:$I$1804,0))),""))</f>
        <v/>
      </c>
      <c r="F1524" s="24"/>
      <c r="G1524" s="14" t="str">
        <f aca="false">IF(OR($E1524="",$B1524=""),"",INT(($B1524-$E1524)/365.25))</f>
        <v/>
      </c>
      <c r="H1524" s="14" t="str">
        <f aca="false">IF($G1524="","",IF($G1524&lt;=5,"Ha","Yo'q"))</f>
        <v/>
      </c>
      <c r="I1524" s="12"/>
      <c r="J1524" s="12"/>
      <c r="K1524" s="28" t="n">
        <f aca="false">IF(AND($C1524&lt;&gt;"",$H1524="Ha",$B1524&gt;=Boshqaruv!$C$9,$B1524&lt;=Boshqaruv!$C$10),IF(COUNTIFS($C$4:$C1523,$C1524,$H$4:$H1523,"Ha",$B$4:$B1523,"&gt;="&amp;Boshqaruv!$C$9,$B$4:$B1523,"&lt;="&amp;Boshqaruv!$C$10)=0,1,0),0)</f>
        <v>0</v>
      </c>
    </row>
    <row r="1525" customFormat="false" ht="15" hidden="false" customHeight="false" outlineLevel="0" collapsed="false">
      <c r="A1525" s="8" t="n">
        <v>1521</v>
      </c>
      <c r="B1525" s="13"/>
      <c r="C1525" s="25"/>
      <c r="D1525" s="26" t="str">
        <f aca="false">IF($C1525="","",IFERROR(IF(INDEX(Bolalar!$B$5:$B$1804,MATCH($C1525,Bolalar!$I$5:$I$1804,0))="","",INDEX(Bolalar!$B$5:$B$1804,MATCH($C1525,Bolalar!$I$5:$I$1804,0))),""))</f>
        <v/>
      </c>
      <c r="E1525" s="15" t="str">
        <f aca="false">IF($C1525="","",IFERROR(IF(INDEX(Bolalar!$C$5:$C$1804,MATCH($C1525,Bolalar!$I$5:$I$1804,0))="","",INDEX(Bolalar!$C$5:$C$1804,MATCH($C1525,Bolalar!$I$5:$I$1804,0))),""))</f>
        <v/>
      </c>
      <c r="F1525" s="24"/>
      <c r="G1525" s="14" t="str">
        <f aca="false">IF(OR($E1525="",$B1525=""),"",INT(($B1525-$E1525)/365.25))</f>
        <v/>
      </c>
      <c r="H1525" s="14" t="str">
        <f aca="false">IF($G1525="","",IF($G1525&lt;=5,"Ha","Yo'q"))</f>
        <v/>
      </c>
      <c r="I1525" s="12"/>
      <c r="J1525" s="12"/>
      <c r="K1525" s="28" t="n">
        <f aca="false">IF(AND($C1525&lt;&gt;"",$H1525="Ha",$B1525&gt;=Boshqaruv!$C$9,$B1525&lt;=Boshqaruv!$C$10),IF(COUNTIFS($C$4:$C1524,$C1525,$H$4:$H1524,"Ha",$B$4:$B1524,"&gt;="&amp;Boshqaruv!$C$9,$B$4:$B1524,"&lt;="&amp;Boshqaruv!$C$10)=0,1,0),0)</f>
        <v>0</v>
      </c>
    </row>
    <row r="1526" customFormat="false" ht="15" hidden="false" customHeight="false" outlineLevel="0" collapsed="false">
      <c r="A1526" s="8" t="n">
        <v>1522</v>
      </c>
      <c r="B1526" s="13"/>
      <c r="C1526" s="25"/>
      <c r="D1526" s="26" t="str">
        <f aca="false">IF($C1526="","",IFERROR(IF(INDEX(Bolalar!$B$5:$B$1804,MATCH($C1526,Bolalar!$I$5:$I$1804,0))="","",INDEX(Bolalar!$B$5:$B$1804,MATCH($C1526,Bolalar!$I$5:$I$1804,0))),""))</f>
        <v/>
      </c>
      <c r="E1526" s="15" t="str">
        <f aca="false">IF($C1526="","",IFERROR(IF(INDEX(Bolalar!$C$5:$C$1804,MATCH($C1526,Bolalar!$I$5:$I$1804,0))="","",INDEX(Bolalar!$C$5:$C$1804,MATCH($C1526,Bolalar!$I$5:$I$1804,0))),""))</f>
        <v/>
      </c>
      <c r="F1526" s="24"/>
      <c r="G1526" s="14" t="str">
        <f aca="false">IF(OR($E1526="",$B1526=""),"",INT(($B1526-$E1526)/365.25))</f>
        <v/>
      </c>
      <c r="H1526" s="14" t="str">
        <f aca="false">IF($G1526="","",IF($G1526&lt;=5,"Ha","Yo'q"))</f>
        <v/>
      </c>
      <c r="I1526" s="12"/>
      <c r="J1526" s="12"/>
      <c r="K1526" s="28" t="n">
        <f aca="false">IF(AND($C1526&lt;&gt;"",$H1526="Ha",$B1526&gt;=Boshqaruv!$C$9,$B1526&lt;=Boshqaruv!$C$10),IF(COUNTIFS($C$4:$C1525,$C1526,$H$4:$H1525,"Ha",$B$4:$B1525,"&gt;="&amp;Boshqaruv!$C$9,$B$4:$B1525,"&lt;="&amp;Boshqaruv!$C$10)=0,1,0),0)</f>
        <v>0</v>
      </c>
    </row>
    <row r="1527" customFormat="false" ht="15" hidden="false" customHeight="false" outlineLevel="0" collapsed="false">
      <c r="A1527" s="8" t="n">
        <v>1523</v>
      </c>
      <c r="B1527" s="13"/>
      <c r="C1527" s="25"/>
      <c r="D1527" s="26" t="str">
        <f aca="false">IF($C1527="","",IFERROR(IF(INDEX(Bolalar!$B$5:$B$1804,MATCH($C1527,Bolalar!$I$5:$I$1804,0))="","",INDEX(Bolalar!$B$5:$B$1804,MATCH($C1527,Bolalar!$I$5:$I$1804,0))),""))</f>
        <v/>
      </c>
      <c r="E1527" s="15" t="str">
        <f aca="false">IF($C1527="","",IFERROR(IF(INDEX(Bolalar!$C$5:$C$1804,MATCH($C1527,Bolalar!$I$5:$I$1804,0))="","",INDEX(Bolalar!$C$5:$C$1804,MATCH($C1527,Bolalar!$I$5:$I$1804,0))),""))</f>
        <v/>
      </c>
      <c r="F1527" s="24"/>
      <c r="G1527" s="14" t="str">
        <f aca="false">IF(OR($E1527="",$B1527=""),"",INT(($B1527-$E1527)/365.25))</f>
        <v/>
      </c>
      <c r="H1527" s="14" t="str">
        <f aca="false">IF($G1527="","",IF($G1527&lt;=5,"Ha","Yo'q"))</f>
        <v/>
      </c>
      <c r="I1527" s="12"/>
      <c r="J1527" s="12"/>
      <c r="K1527" s="28" t="n">
        <f aca="false">IF(AND($C1527&lt;&gt;"",$H1527="Ha",$B1527&gt;=Boshqaruv!$C$9,$B1527&lt;=Boshqaruv!$C$10),IF(COUNTIFS($C$4:$C1526,$C1527,$H$4:$H1526,"Ha",$B$4:$B1526,"&gt;="&amp;Boshqaruv!$C$9,$B$4:$B1526,"&lt;="&amp;Boshqaruv!$C$10)=0,1,0),0)</f>
        <v>0</v>
      </c>
    </row>
    <row r="1528" customFormat="false" ht="15" hidden="false" customHeight="false" outlineLevel="0" collapsed="false">
      <c r="A1528" s="8" t="n">
        <v>1524</v>
      </c>
      <c r="B1528" s="13"/>
      <c r="C1528" s="25"/>
      <c r="D1528" s="26" t="str">
        <f aca="false">IF($C1528="","",IFERROR(IF(INDEX(Bolalar!$B$5:$B$1804,MATCH($C1528,Bolalar!$I$5:$I$1804,0))="","",INDEX(Bolalar!$B$5:$B$1804,MATCH($C1528,Bolalar!$I$5:$I$1804,0))),""))</f>
        <v/>
      </c>
      <c r="E1528" s="15" t="str">
        <f aca="false">IF($C1528="","",IFERROR(IF(INDEX(Bolalar!$C$5:$C$1804,MATCH($C1528,Bolalar!$I$5:$I$1804,0))="","",INDEX(Bolalar!$C$5:$C$1804,MATCH($C1528,Bolalar!$I$5:$I$1804,0))),""))</f>
        <v/>
      </c>
      <c r="F1528" s="24"/>
      <c r="G1528" s="14" t="str">
        <f aca="false">IF(OR($E1528="",$B1528=""),"",INT(($B1528-$E1528)/365.25))</f>
        <v/>
      </c>
      <c r="H1528" s="14" t="str">
        <f aca="false">IF($G1528="","",IF($G1528&lt;=5,"Ha","Yo'q"))</f>
        <v/>
      </c>
      <c r="I1528" s="12"/>
      <c r="J1528" s="12"/>
      <c r="K1528" s="28" t="n">
        <f aca="false">IF(AND($C1528&lt;&gt;"",$H1528="Ha",$B1528&gt;=Boshqaruv!$C$9,$B1528&lt;=Boshqaruv!$C$10),IF(COUNTIFS($C$4:$C1527,$C1528,$H$4:$H1527,"Ha",$B$4:$B1527,"&gt;="&amp;Boshqaruv!$C$9,$B$4:$B1527,"&lt;="&amp;Boshqaruv!$C$10)=0,1,0),0)</f>
        <v>0</v>
      </c>
    </row>
    <row r="1529" customFormat="false" ht="15" hidden="false" customHeight="false" outlineLevel="0" collapsed="false">
      <c r="A1529" s="8" t="n">
        <v>1525</v>
      </c>
      <c r="B1529" s="13"/>
      <c r="C1529" s="25"/>
      <c r="D1529" s="26" t="str">
        <f aca="false">IF($C1529="","",IFERROR(IF(INDEX(Bolalar!$B$5:$B$1804,MATCH($C1529,Bolalar!$I$5:$I$1804,0))="","",INDEX(Bolalar!$B$5:$B$1804,MATCH($C1529,Bolalar!$I$5:$I$1804,0))),""))</f>
        <v/>
      </c>
      <c r="E1529" s="15" t="str">
        <f aca="false">IF($C1529="","",IFERROR(IF(INDEX(Bolalar!$C$5:$C$1804,MATCH($C1529,Bolalar!$I$5:$I$1804,0))="","",INDEX(Bolalar!$C$5:$C$1804,MATCH($C1529,Bolalar!$I$5:$I$1804,0))),""))</f>
        <v/>
      </c>
      <c r="F1529" s="24"/>
      <c r="G1529" s="14" t="str">
        <f aca="false">IF(OR($E1529="",$B1529=""),"",INT(($B1529-$E1529)/365.25))</f>
        <v/>
      </c>
      <c r="H1529" s="14" t="str">
        <f aca="false">IF($G1529="","",IF($G1529&lt;=5,"Ha","Yo'q"))</f>
        <v/>
      </c>
      <c r="I1529" s="12"/>
      <c r="J1529" s="12"/>
      <c r="K1529" s="28" t="n">
        <f aca="false">IF(AND($C1529&lt;&gt;"",$H1529="Ha",$B1529&gt;=Boshqaruv!$C$9,$B1529&lt;=Boshqaruv!$C$10),IF(COUNTIFS($C$4:$C1528,$C1529,$H$4:$H1528,"Ha",$B$4:$B1528,"&gt;="&amp;Boshqaruv!$C$9,$B$4:$B1528,"&lt;="&amp;Boshqaruv!$C$10)=0,1,0),0)</f>
        <v>0</v>
      </c>
    </row>
    <row r="1530" customFormat="false" ht="15" hidden="false" customHeight="false" outlineLevel="0" collapsed="false">
      <c r="A1530" s="8" t="n">
        <v>1526</v>
      </c>
      <c r="B1530" s="13"/>
      <c r="C1530" s="25"/>
      <c r="D1530" s="26" t="str">
        <f aca="false">IF($C1530="","",IFERROR(IF(INDEX(Bolalar!$B$5:$B$1804,MATCH($C1530,Bolalar!$I$5:$I$1804,0))="","",INDEX(Bolalar!$B$5:$B$1804,MATCH($C1530,Bolalar!$I$5:$I$1804,0))),""))</f>
        <v/>
      </c>
      <c r="E1530" s="15" t="str">
        <f aca="false">IF($C1530="","",IFERROR(IF(INDEX(Bolalar!$C$5:$C$1804,MATCH($C1530,Bolalar!$I$5:$I$1804,0))="","",INDEX(Bolalar!$C$5:$C$1804,MATCH($C1530,Bolalar!$I$5:$I$1804,0))),""))</f>
        <v/>
      </c>
      <c r="F1530" s="24"/>
      <c r="G1530" s="14" t="str">
        <f aca="false">IF(OR($E1530="",$B1530=""),"",INT(($B1530-$E1530)/365.25))</f>
        <v/>
      </c>
      <c r="H1530" s="14" t="str">
        <f aca="false">IF($G1530="","",IF($G1530&lt;=5,"Ha","Yo'q"))</f>
        <v/>
      </c>
      <c r="I1530" s="12"/>
      <c r="J1530" s="12"/>
      <c r="K1530" s="28" t="n">
        <f aca="false">IF(AND($C1530&lt;&gt;"",$H1530="Ha",$B1530&gt;=Boshqaruv!$C$9,$B1530&lt;=Boshqaruv!$C$10),IF(COUNTIFS($C$4:$C1529,$C1530,$H$4:$H1529,"Ha",$B$4:$B1529,"&gt;="&amp;Boshqaruv!$C$9,$B$4:$B1529,"&lt;="&amp;Boshqaruv!$C$10)=0,1,0),0)</f>
        <v>0</v>
      </c>
    </row>
    <row r="1531" customFormat="false" ht="15" hidden="false" customHeight="false" outlineLevel="0" collapsed="false">
      <c r="A1531" s="8" t="n">
        <v>1527</v>
      </c>
      <c r="B1531" s="13"/>
      <c r="C1531" s="25"/>
      <c r="D1531" s="26" t="str">
        <f aca="false">IF($C1531="","",IFERROR(IF(INDEX(Bolalar!$B$5:$B$1804,MATCH($C1531,Bolalar!$I$5:$I$1804,0))="","",INDEX(Bolalar!$B$5:$B$1804,MATCH($C1531,Bolalar!$I$5:$I$1804,0))),""))</f>
        <v/>
      </c>
      <c r="E1531" s="15" t="str">
        <f aca="false">IF($C1531="","",IFERROR(IF(INDEX(Bolalar!$C$5:$C$1804,MATCH($C1531,Bolalar!$I$5:$I$1804,0))="","",INDEX(Bolalar!$C$5:$C$1804,MATCH($C1531,Bolalar!$I$5:$I$1804,0))),""))</f>
        <v/>
      </c>
      <c r="F1531" s="24"/>
      <c r="G1531" s="14" t="str">
        <f aca="false">IF(OR($E1531="",$B1531=""),"",INT(($B1531-$E1531)/365.25))</f>
        <v/>
      </c>
      <c r="H1531" s="14" t="str">
        <f aca="false">IF($G1531="","",IF($G1531&lt;=5,"Ha","Yo'q"))</f>
        <v/>
      </c>
      <c r="I1531" s="12"/>
      <c r="J1531" s="12"/>
      <c r="K1531" s="28" t="n">
        <f aca="false">IF(AND($C1531&lt;&gt;"",$H1531="Ha",$B1531&gt;=Boshqaruv!$C$9,$B1531&lt;=Boshqaruv!$C$10),IF(COUNTIFS($C$4:$C1530,$C1531,$H$4:$H1530,"Ha",$B$4:$B1530,"&gt;="&amp;Boshqaruv!$C$9,$B$4:$B1530,"&lt;="&amp;Boshqaruv!$C$10)=0,1,0),0)</f>
        <v>0</v>
      </c>
    </row>
    <row r="1532" customFormat="false" ht="15" hidden="false" customHeight="false" outlineLevel="0" collapsed="false">
      <c r="A1532" s="8" t="n">
        <v>1528</v>
      </c>
      <c r="B1532" s="13"/>
      <c r="C1532" s="25"/>
      <c r="D1532" s="26" t="str">
        <f aca="false">IF($C1532="","",IFERROR(IF(INDEX(Bolalar!$B$5:$B$1804,MATCH($C1532,Bolalar!$I$5:$I$1804,0))="","",INDEX(Bolalar!$B$5:$B$1804,MATCH($C1532,Bolalar!$I$5:$I$1804,0))),""))</f>
        <v/>
      </c>
      <c r="E1532" s="15" t="str">
        <f aca="false">IF($C1532="","",IFERROR(IF(INDEX(Bolalar!$C$5:$C$1804,MATCH($C1532,Bolalar!$I$5:$I$1804,0))="","",INDEX(Bolalar!$C$5:$C$1804,MATCH($C1532,Bolalar!$I$5:$I$1804,0))),""))</f>
        <v/>
      </c>
      <c r="F1532" s="24"/>
      <c r="G1532" s="14" t="str">
        <f aca="false">IF(OR($E1532="",$B1532=""),"",INT(($B1532-$E1532)/365.25))</f>
        <v/>
      </c>
      <c r="H1532" s="14" t="str">
        <f aca="false">IF($G1532="","",IF($G1532&lt;=5,"Ha","Yo'q"))</f>
        <v/>
      </c>
      <c r="I1532" s="12"/>
      <c r="J1532" s="12"/>
      <c r="K1532" s="28" t="n">
        <f aca="false">IF(AND($C1532&lt;&gt;"",$H1532="Ha",$B1532&gt;=Boshqaruv!$C$9,$B1532&lt;=Boshqaruv!$C$10),IF(COUNTIFS($C$4:$C1531,$C1532,$H$4:$H1531,"Ha",$B$4:$B1531,"&gt;="&amp;Boshqaruv!$C$9,$B$4:$B1531,"&lt;="&amp;Boshqaruv!$C$10)=0,1,0),0)</f>
        <v>0</v>
      </c>
    </row>
    <row r="1533" customFormat="false" ht="15" hidden="false" customHeight="false" outlineLevel="0" collapsed="false">
      <c r="A1533" s="8" t="n">
        <v>1529</v>
      </c>
      <c r="B1533" s="13"/>
      <c r="C1533" s="25"/>
      <c r="D1533" s="26" t="str">
        <f aca="false">IF($C1533="","",IFERROR(IF(INDEX(Bolalar!$B$5:$B$1804,MATCH($C1533,Bolalar!$I$5:$I$1804,0))="","",INDEX(Bolalar!$B$5:$B$1804,MATCH($C1533,Bolalar!$I$5:$I$1804,0))),""))</f>
        <v/>
      </c>
      <c r="E1533" s="15" t="str">
        <f aca="false">IF($C1533="","",IFERROR(IF(INDEX(Bolalar!$C$5:$C$1804,MATCH($C1533,Bolalar!$I$5:$I$1804,0))="","",INDEX(Bolalar!$C$5:$C$1804,MATCH($C1533,Bolalar!$I$5:$I$1804,0))),""))</f>
        <v/>
      </c>
      <c r="F1533" s="24"/>
      <c r="G1533" s="14" t="str">
        <f aca="false">IF(OR($E1533="",$B1533=""),"",INT(($B1533-$E1533)/365.25))</f>
        <v/>
      </c>
      <c r="H1533" s="14" t="str">
        <f aca="false">IF($G1533="","",IF($G1533&lt;=5,"Ha","Yo'q"))</f>
        <v/>
      </c>
      <c r="I1533" s="12"/>
      <c r="J1533" s="12"/>
      <c r="K1533" s="28" t="n">
        <f aca="false">IF(AND($C1533&lt;&gt;"",$H1533="Ha",$B1533&gt;=Boshqaruv!$C$9,$B1533&lt;=Boshqaruv!$C$10),IF(COUNTIFS($C$4:$C1532,$C1533,$H$4:$H1532,"Ha",$B$4:$B1532,"&gt;="&amp;Boshqaruv!$C$9,$B$4:$B1532,"&lt;="&amp;Boshqaruv!$C$10)=0,1,0),0)</f>
        <v>0</v>
      </c>
    </row>
    <row r="1534" customFormat="false" ht="15" hidden="false" customHeight="false" outlineLevel="0" collapsed="false">
      <c r="A1534" s="8" t="n">
        <v>1530</v>
      </c>
      <c r="B1534" s="13"/>
      <c r="C1534" s="25"/>
      <c r="D1534" s="26" t="str">
        <f aca="false">IF($C1534="","",IFERROR(IF(INDEX(Bolalar!$B$5:$B$1804,MATCH($C1534,Bolalar!$I$5:$I$1804,0))="","",INDEX(Bolalar!$B$5:$B$1804,MATCH($C1534,Bolalar!$I$5:$I$1804,0))),""))</f>
        <v/>
      </c>
      <c r="E1534" s="15" t="str">
        <f aca="false">IF($C1534="","",IFERROR(IF(INDEX(Bolalar!$C$5:$C$1804,MATCH($C1534,Bolalar!$I$5:$I$1804,0))="","",INDEX(Bolalar!$C$5:$C$1804,MATCH($C1534,Bolalar!$I$5:$I$1804,0))),""))</f>
        <v/>
      </c>
      <c r="F1534" s="24"/>
      <c r="G1534" s="14" t="str">
        <f aca="false">IF(OR($E1534="",$B1534=""),"",INT(($B1534-$E1534)/365.25))</f>
        <v/>
      </c>
      <c r="H1534" s="14" t="str">
        <f aca="false">IF($G1534="","",IF($G1534&lt;=5,"Ha","Yo'q"))</f>
        <v/>
      </c>
      <c r="I1534" s="12"/>
      <c r="J1534" s="12"/>
      <c r="K1534" s="28" t="n">
        <f aca="false">IF(AND($C1534&lt;&gt;"",$H1534="Ha",$B1534&gt;=Boshqaruv!$C$9,$B1534&lt;=Boshqaruv!$C$10),IF(COUNTIFS($C$4:$C1533,$C1534,$H$4:$H1533,"Ha",$B$4:$B1533,"&gt;="&amp;Boshqaruv!$C$9,$B$4:$B1533,"&lt;="&amp;Boshqaruv!$C$10)=0,1,0),0)</f>
        <v>0</v>
      </c>
    </row>
    <row r="1535" customFormat="false" ht="15" hidden="false" customHeight="false" outlineLevel="0" collapsed="false">
      <c r="A1535" s="8" t="n">
        <v>1531</v>
      </c>
      <c r="B1535" s="13"/>
      <c r="C1535" s="25"/>
      <c r="D1535" s="26" t="str">
        <f aca="false">IF($C1535="","",IFERROR(IF(INDEX(Bolalar!$B$5:$B$1804,MATCH($C1535,Bolalar!$I$5:$I$1804,0))="","",INDEX(Bolalar!$B$5:$B$1804,MATCH($C1535,Bolalar!$I$5:$I$1804,0))),""))</f>
        <v/>
      </c>
      <c r="E1535" s="15" t="str">
        <f aca="false">IF($C1535="","",IFERROR(IF(INDEX(Bolalar!$C$5:$C$1804,MATCH($C1535,Bolalar!$I$5:$I$1804,0))="","",INDEX(Bolalar!$C$5:$C$1804,MATCH($C1535,Bolalar!$I$5:$I$1804,0))),""))</f>
        <v/>
      </c>
      <c r="F1535" s="24"/>
      <c r="G1535" s="14" t="str">
        <f aca="false">IF(OR($E1535="",$B1535=""),"",INT(($B1535-$E1535)/365.25))</f>
        <v/>
      </c>
      <c r="H1535" s="14" t="str">
        <f aca="false">IF($G1535="","",IF($G1535&lt;=5,"Ha","Yo'q"))</f>
        <v/>
      </c>
      <c r="I1535" s="12"/>
      <c r="J1535" s="12"/>
      <c r="K1535" s="28" t="n">
        <f aca="false">IF(AND($C1535&lt;&gt;"",$H1535="Ha",$B1535&gt;=Boshqaruv!$C$9,$B1535&lt;=Boshqaruv!$C$10),IF(COUNTIFS($C$4:$C1534,$C1535,$H$4:$H1534,"Ha",$B$4:$B1534,"&gt;="&amp;Boshqaruv!$C$9,$B$4:$B1534,"&lt;="&amp;Boshqaruv!$C$10)=0,1,0),0)</f>
        <v>0</v>
      </c>
    </row>
    <row r="1536" customFormat="false" ht="15" hidden="false" customHeight="false" outlineLevel="0" collapsed="false">
      <c r="A1536" s="8" t="n">
        <v>1532</v>
      </c>
      <c r="B1536" s="13"/>
      <c r="C1536" s="25"/>
      <c r="D1536" s="26" t="str">
        <f aca="false">IF($C1536="","",IFERROR(IF(INDEX(Bolalar!$B$5:$B$1804,MATCH($C1536,Bolalar!$I$5:$I$1804,0))="","",INDEX(Bolalar!$B$5:$B$1804,MATCH($C1536,Bolalar!$I$5:$I$1804,0))),""))</f>
        <v/>
      </c>
      <c r="E1536" s="15" t="str">
        <f aca="false">IF($C1536="","",IFERROR(IF(INDEX(Bolalar!$C$5:$C$1804,MATCH($C1536,Bolalar!$I$5:$I$1804,0))="","",INDEX(Bolalar!$C$5:$C$1804,MATCH($C1536,Bolalar!$I$5:$I$1804,0))),""))</f>
        <v/>
      </c>
      <c r="F1536" s="24"/>
      <c r="G1536" s="14" t="str">
        <f aca="false">IF(OR($E1536="",$B1536=""),"",INT(($B1536-$E1536)/365.25))</f>
        <v/>
      </c>
      <c r="H1536" s="14" t="str">
        <f aca="false">IF($G1536="","",IF($G1536&lt;=5,"Ha","Yo'q"))</f>
        <v/>
      </c>
      <c r="I1536" s="12"/>
      <c r="J1536" s="12"/>
      <c r="K1536" s="28" t="n">
        <f aca="false">IF(AND($C1536&lt;&gt;"",$H1536="Ha",$B1536&gt;=Boshqaruv!$C$9,$B1536&lt;=Boshqaruv!$C$10),IF(COUNTIFS($C$4:$C1535,$C1536,$H$4:$H1535,"Ha",$B$4:$B1535,"&gt;="&amp;Boshqaruv!$C$9,$B$4:$B1535,"&lt;="&amp;Boshqaruv!$C$10)=0,1,0),0)</f>
        <v>0</v>
      </c>
    </row>
    <row r="1537" customFormat="false" ht="15" hidden="false" customHeight="false" outlineLevel="0" collapsed="false">
      <c r="A1537" s="8" t="n">
        <v>1533</v>
      </c>
      <c r="B1537" s="13"/>
      <c r="C1537" s="25"/>
      <c r="D1537" s="26" t="str">
        <f aca="false">IF($C1537="","",IFERROR(IF(INDEX(Bolalar!$B$5:$B$1804,MATCH($C1537,Bolalar!$I$5:$I$1804,0))="","",INDEX(Bolalar!$B$5:$B$1804,MATCH($C1537,Bolalar!$I$5:$I$1804,0))),""))</f>
        <v/>
      </c>
      <c r="E1537" s="15" t="str">
        <f aca="false">IF($C1537="","",IFERROR(IF(INDEX(Bolalar!$C$5:$C$1804,MATCH($C1537,Bolalar!$I$5:$I$1804,0))="","",INDEX(Bolalar!$C$5:$C$1804,MATCH($C1537,Bolalar!$I$5:$I$1804,0))),""))</f>
        <v/>
      </c>
      <c r="F1537" s="24"/>
      <c r="G1537" s="14" t="str">
        <f aca="false">IF(OR($E1537="",$B1537=""),"",INT(($B1537-$E1537)/365.25))</f>
        <v/>
      </c>
      <c r="H1537" s="14" t="str">
        <f aca="false">IF($G1537="","",IF($G1537&lt;=5,"Ha","Yo'q"))</f>
        <v/>
      </c>
      <c r="I1537" s="12"/>
      <c r="J1537" s="12"/>
      <c r="K1537" s="28" t="n">
        <f aca="false">IF(AND($C1537&lt;&gt;"",$H1537="Ha",$B1537&gt;=Boshqaruv!$C$9,$B1537&lt;=Boshqaruv!$C$10),IF(COUNTIFS($C$4:$C1536,$C1537,$H$4:$H1536,"Ha",$B$4:$B1536,"&gt;="&amp;Boshqaruv!$C$9,$B$4:$B1536,"&lt;="&amp;Boshqaruv!$C$10)=0,1,0),0)</f>
        <v>0</v>
      </c>
    </row>
    <row r="1538" customFormat="false" ht="15" hidden="false" customHeight="false" outlineLevel="0" collapsed="false">
      <c r="A1538" s="8" t="n">
        <v>1534</v>
      </c>
      <c r="B1538" s="13"/>
      <c r="C1538" s="25"/>
      <c r="D1538" s="26" t="str">
        <f aca="false">IF($C1538="","",IFERROR(IF(INDEX(Bolalar!$B$5:$B$1804,MATCH($C1538,Bolalar!$I$5:$I$1804,0))="","",INDEX(Bolalar!$B$5:$B$1804,MATCH($C1538,Bolalar!$I$5:$I$1804,0))),""))</f>
        <v/>
      </c>
      <c r="E1538" s="15" t="str">
        <f aca="false">IF($C1538="","",IFERROR(IF(INDEX(Bolalar!$C$5:$C$1804,MATCH($C1538,Bolalar!$I$5:$I$1804,0))="","",INDEX(Bolalar!$C$5:$C$1804,MATCH($C1538,Bolalar!$I$5:$I$1804,0))),""))</f>
        <v/>
      </c>
      <c r="F1538" s="24"/>
      <c r="G1538" s="14" t="str">
        <f aca="false">IF(OR($E1538="",$B1538=""),"",INT(($B1538-$E1538)/365.25))</f>
        <v/>
      </c>
      <c r="H1538" s="14" t="str">
        <f aca="false">IF($G1538="","",IF($G1538&lt;=5,"Ha","Yo'q"))</f>
        <v/>
      </c>
      <c r="I1538" s="12"/>
      <c r="J1538" s="12"/>
      <c r="K1538" s="28" t="n">
        <f aca="false">IF(AND($C1538&lt;&gt;"",$H1538="Ha",$B1538&gt;=Boshqaruv!$C$9,$B1538&lt;=Boshqaruv!$C$10),IF(COUNTIFS($C$4:$C1537,$C1538,$H$4:$H1537,"Ha",$B$4:$B1537,"&gt;="&amp;Boshqaruv!$C$9,$B$4:$B1537,"&lt;="&amp;Boshqaruv!$C$10)=0,1,0),0)</f>
        <v>0</v>
      </c>
    </row>
    <row r="1539" customFormat="false" ht="15" hidden="false" customHeight="false" outlineLevel="0" collapsed="false">
      <c r="A1539" s="8" t="n">
        <v>1535</v>
      </c>
      <c r="B1539" s="13"/>
      <c r="C1539" s="25"/>
      <c r="D1539" s="26" t="str">
        <f aca="false">IF($C1539="","",IFERROR(IF(INDEX(Bolalar!$B$5:$B$1804,MATCH($C1539,Bolalar!$I$5:$I$1804,0))="","",INDEX(Bolalar!$B$5:$B$1804,MATCH($C1539,Bolalar!$I$5:$I$1804,0))),""))</f>
        <v/>
      </c>
      <c r="E1539" s="15" t="str">
        <f aca="false">IF($C1539="","",IFERROR(IF(INDEX(Bolalar!$C$5:$C$1804,MATCH($C1539,Bolalar!$I$5:$I$1804,0))="","",INDEX(Bolalar!$C$5:$C$1804,MATCH($C1539,Bolalar!$I$5:$I$1804,0))),""))</f>
        <v/>
      </c>
      <c r="F1539" s="24"/>
      <c r="G1539" s="14" t="str">
        <f aca="false">IF(OR($E1539="",$B1539=""),"",INT(($B1539-$E1539)/365.25))</f>
        <v/>
      </c>
      <c r="H1539" s="14" t="str">
        <f aca="false">IF($G1539="","",IF($G1539&lt;=5,"Ha","Yo'q"))</f>
        <v/>
      </c>
      <c r="I1539" s="12"/>
      <c r="J1539" s="12"/>
      <c r="K1539" s="28" t="n">
        <f aca="false">IF(AND($C1539&lt;&gt;"",$H1539="Ha",$B1539&gt;=Boshqaruv!$C$9,$B1539&lt;=Boshqaruv!$C$10),IF(COUNTIFS($C$4:$C1538,$C1539,$H$4:$H1538,"Ha",$B$4:$B1538,"&gt;="&amp;Boshqaruv!$C$9,$B$4:$B1538,"&lt;="&amp;Boshqaruv!$C$10)=0,1,0),0)</f>
        <v>0</v>
      </c>
    </row>
    <row r="1540" customFormat="false" ht="15" hidden="false" customHeight="false" outlineLevel="0" collapsed="false">
      <c r="A1540" s="8" t="n">
        <v>1536</v>
      </c>
      <c r="B1540" s="13"/>
      <c r="C1540" s="25"/>
      <c r="D1540" s="26" t="str">
        <f aca="false">IF($C1540="","",IFERROR(IF(INDEX(Bolalar!$B$5:$B$1804,MATCH($C1540,Bolalar!$I$5:$I$1804,0))="","",INDEX(Bolalar!$B$5:$B$1804,MATCH($C1540,Bolalar!$I$5:$I$1804,0))),""))</f>
        <v/>
      </c>
      <c r="E1540" s="15" t="str">
        <f aca="false">IF($C1540="","",IFERROR(IF(INDEX(Bolalar!$C$5:$C$1804,MATCH($C1540,Bolalar!$I$5:$I$1804,0))="","",INDEX(Bolalar!$C$5:$C$1804,MATCH($C1540,Bolalar!$I$5:$I$1804,0))),""))</f>
        <v/>
      </c>
      <c r="F1540" s="24"/>
      <c r="G1540" s="14" t="str">
        <f aca="false">IF(OR($E1540="",$B1540=""),"",INT(($B1540-$E1540)/365.25))</f>
        <v/>
      </c>
      <c r="H1540" s="14" t="str">
        <f aca="false">IF($G1540="","",IF($G1540&lt;=5,"Ha","Yo'q"))</f>
        <v/>
      </c>
      <c r="I1540" s="12"/>
      <c r="J1540" s="12"/>
      <c r="K1540" s="28" t="n">
        <f aca="false">IF(AND($C1540&lt;&gt;"",$H1540="Ha",$B1540&gt;=Boshqaruv!$C$9,$B1540&lt;=Boshqaruv!$C$10),IF(COUNTIFS($C$4:$C1539,$C1540,$H$4:$H1539,"Ha",$B$4:$B1539,"&gt;="&amp;Boshqaruv!$C$9,$B$4:$B1539,"&lt;="&amp;Boshqaruv!$C$10)=0,1,0),0)</f>
        <v>0</v>
      </c>
    </row>
    <row r="1541" customFormat="false" ht="15" hidden="false" customHeight="false" outlineLevel="0" collapsed="false">
      <c r="A1541" s="8" t="n">
        <v>1537</v>
      </c>
      <c r="B1541" s="13"/>
      <c r="C1541" s="25"/>
      <c r="D1541" s="26" t="str">
        <f aca="false">IF($C1541="","",IFERROR(IF(INDEX(Bolalar!$B$5:$B$1804,MATCH($C1541,Bolalar!$I$5:$I$1804,0))="","",INDEX(Bolalar!$B$5:$B$1804,MATCH($C1541,Bolalar!$I$5:$I$1804,0))),""))</f>
        <v/>
      </c>
      <c r="E1541" s="15" t="str">
        <f aca="false">IF($C1541="","",IFERROR(IF(INDEX(Bolalar!$C$5:$C$1804,MATCH($C1541,Bolalar!$I$5:$I$1804,0))="","",INDEX(Bolalar!$C$5:$C$1804,MATCH($C1541,Bolalar!$I$5:$I$1804,0))),""))</f>
        <v/>
      </c>
      <c r="F1541" s="24"/>
      <c r="G1541" s="14" t="str">
        <f aca="false">IF(OR($E1541="",$B1541=""),"",INT(($B1541-$E1541)/365.25))</f>
        <v/>
      </c>
      <c r="H1541" s="14" t="str">
        <f aca="false">IF($G1541="","",IF($G1541&lt;=5,"Ha","Yo'q"))</f>
        <v/>
      </c>
      <c r="I1541" s="12"/>
      <c r="J1541" s="12"/>
      <c r="K1541" s="28" t="n">
        <f aca="false">IF(AND($C1541&lt;&gt;"",$H1541="Ha",$B1541&gt;=Boshqaruv!$C$9,$B1541&lt;=Boshqaruv!$C$10),IF(COUNTIFS($C$4:$C1540,$C1541,$H$4:$H1540,"Ha",$B$4:$B1540,"&gt;="&amp;Boshqaruv!$C$9,$B$4:$B1540,"&lt;="&amp;Boshqaruv!$C$10)=0,1,0),0)</f>
        <v>0</v>
      </c>
    </row>
    <row r="1542" customFormat="false" ht="15" hidden="false" customHeight="false" outlineLevel="0" collapsed="false">
      <c r="A1542" s="8" t="n">
        <v>1538</v>
      </c>
      <c r="B1542" s="13"/>
      <c r="C1542" s="25"/>
      <c r="D1542" s="26" t="str">
        <f aca="false">IF($C1542="","",IFERROR(IF(INDEX(Bolalar!$B$5:$B$1804,MATCH($C1542,Bolalar!$I$5:$I$1804,0))="","",INDEX(Bolalar!$B$5:$B$1804,MATCH($C1542,Bolalar!$I$5:$I$1804,0))),""))</f>
        <v/>
      </c>
      <c r="E1542" s="15" t="str">
        <f aca="false">IF($C1542="","",IFERROR(IF(INDEX(Bolalar!$C$5:$C$1804,MATCH($C1542,Bolalar!$I$5:$I$1804,0))="","",INDEX(Bolalar!$C$5:$C$1804,MATCH($C1542,Bolalar!$I$5:$I$1804,0))),""))</f>
        <v/>
      </c>
      <c r="F1542" s="24"/>
      <c r="G1542" s="14" t="str">
        <f aca="false">IF(OR($E1542="",$B1542=""),"",INT(($B1542-$E1542)/365.25))</f>
        <v/>
      </c>
      <c r="H1542" s="14" t="str">
        <f aca="false">IF($G1542="","",IF($G1542&lt;=5,"Ha","Yo'q"))</f>
        <v/>
      </c>
      <c r="I1542" s="12"/>
      <c r="J1542" s="12"/>
      <c r="K1542" s="28" t="n">
        <f aca="false">IF(AND($C1542&lt;&gt;"",$H1542="Ha",$B1542&gt;=Boshqaruv!$C$9,$B1542&lt;=Boshqaruv!$C$10),IF(COUNTIFS($C$4:$C1541,$C1542,$H$4:$H1541,"Ha",$B$4:$B1541,"&gt;="&amp;Boshqaruv!$C$9,$B$4:$B1541,"&lt;="&amp;Boshqaruv!$C$10)=0,1,0),0)</f>
        <v>0</v>
      </c>
    </row>
    <row r="1543" customFormat="false" ht="15" hidden="false" customHeight="false" outlineLevel="0" collapsed="false">
      <c r="A1543" s="8" t="n">
        <v>1539</v>
      </c>
      <c r="B1543" s="13"/>
      <c r="C1543" s="25"/>
      <c r="D1543" s="26" t="str">
        <f aca="false">IF($C1543="","",IFERROR(IF(INDEX(Bolalar!$B$5:$B$1804,MATCH($C1543,Bolalar!$I$5:$I$1804,0))="","",INDEX(Bolalar!$B$5:$B$1804,MATCH($C1543,Bolalar!$I$5:$I$1804,0))),""))</f>
        <v/>
      </c>
      <c r="E1543" s="15" t="str">
        <f aca="false">IF($C1543="","",IFERROR(IF(INDEX(Bolalar!$C$5:$C$1804,MATCH($C1543,Bolalar!$I$5:$I$1804,0))="","",INDEX(Bolalar!$C$5:$C$1804,MATCH($C1543,Bolalar!$I$5:$I$1804,0))),""))</f>
        <v/>
      </c>
      <c r="F1543" s="24"/>
      <c r="G1543" s="14" t="str">
        <f aca="false">IF(OR($E1543="",$B1543=""),"",INT(($B1543-$E1543)/365.25))</f>
        <v/>
      </c>
      <c r="H1543" s="14" t="str">
        <f aca="false">IF($G1543="","",IF($G1543&lt;=5,"Ha","Yo'q"))</f>
        <v/>
      </c>
      <c r="I1543" s="12"/>
      <c r="J1543" s="12"/>
      <c r="K1543" s="28" t="n">
        <f aca="false">IF(AND($C1543&lt;&gt;"",$H1543="Ha",$B1543&gt;=Boshqaruv!$C$9,$B1543&lt;=Boshqaruv!$C$10),IF(COUNTIFS($C$4:$C1542,$C1543,$H$4:$H1542,"Ha",$B$4:$B1542,"&gt;="&amp;Boshqaruv!$C$9,$B$4:$B1542,"&lt;="&amp;Boshqaruv!$C$10)=0,1,0),0)</f>
        <v>0</v>
      </c>
    </row>
    <row r="1544" customFormat="false" ht="15" hidden="false" customHeight="false" outlineLevel="0" collapsed="false">
      <c r="A1544" s="8" t="n">
        <v>1540</v>
      </c>
      <c r="B1544" s="13"/>
      <c r="C1544" s="25"/>
      <c r="D1544" s="26" t="str">
        <f aca="false">IF($C1544="","",IFERROR(IF(INDEX(Bolalar!$B$5:$B$1804,MATCH($C1544,Bolalar!$I$5:$I$1804,0))="","",INDEX(Bolalar!$B$5:$B$1804,MATCH($C1544,Bolalar!$I$5:$I$1804,0))),""))</f>
        <v/>
      </c>
      <c r="E1544" s="15" t="str">
        <f aca="false">IF($C1544="","",IFERROR(IF(INDEX(Bolalar!$C$5:$C$1804,MATCH($C1544,Bolalar!$I$5:$I$1804,0))="","",INDEX(Bolalar!$C$5:$C$1804,MATCH($C1544,Bolalar!$I$5:$I$1804,0))),""))</f>
        <v/>
      </c>
      <c r="F1544" s="24"/>
      <c r="G1544" s="14" t="str">
        <f aca="false">IF(OR($E1544="",$B1544=""),"",INT(($B1544-$E1544)/365.25))</f>
        <v/>
      </c>
      <c r="H1544" s="14" t="str">
        <f aca="false">IF($G1544="","",IF($G1544&lt;=5,"Ha","Yo'q"))</f>
        <v/>
      </c>
      <c r="I1544" s="12"/>
      <c r="J1544" s="12"/>
      <c r="K1544" s="28" t="n">
        <f aca="false">IF(AND($C1544&lt;&gt;"",$H1544="Ha",$B1544&gt;=Boshqaruv!$C$9,$B1544&lt;=Boshqaruv!$C$10),IF(COUNTIFS($C$4:$C1543,$C1544,$H$4:$H1543,"Ha",$B$4:$B1543,"&gt;="&amp;Boshqaruv!$C$9,$B$4:$B1543,"&lt;="&amp;Boshqaruv!$C$10)=0,1,0),0)</f>
        <v>0</v>
      </c>
    </row>
    <row r="1545" customFormat="false" ht="15" hidden="false" customHeight="false" outlineLevel="0" collapsed="false">
      <c r="A1545" s="8" t="n">
        <v>1541</v>
      </c>
      <c r="B1545" s="13"/>
      <c r="C1545" s="25"/>
      <c r="D1545" s="26" t="str">
        <f aca="false">IF($C1545="","",IFERROR(IF(INDEX(Bolalar!$B$5:$B$1804,MATCH($C1545,Bolalar!$I$5:$I$1804,0))="","",INDEX(Bolalar!$B$5:$B$1804,MATCH($C1545,Bolalar!$I$5:$I$1804,0))),""))</f>
        <v/>
      </c>
      <c r="E1545" s="15" t="str">
        <f aca="false">IF($C1545="","",IFERROR(IF(INDEX(Bolalar!$C$5:$C$1804,MATCH($C1545,Bolalar!$I$5:$I$1804,0))="","",INDEX(Bolalar!$C$5:$C$1804,MATCH($C1545,Bolalar!$I$5:$I$1804,0))),""))</f>
        <v/>
      </c>
      <c r="F1545" s="24"/>
      <c r="G1545" s="14" t="str">
        <f aca="false">IF(OR($E1545="",$B1545=""),"",INT(($B1545-$E1545)/365.25))</f>
        <v/>
      </c>
      <c r="H1545" s="14" t="str">
        <f aca="false">IF($G1545="","",IF($G1545&lt;=5,"Ha","Yo'q"))</f>
        <v/>
      </c>
      <c r="I1545" s="12"/>
      <c r="J1545" s="12"/>
      <c r="K1545" s="28" t="n">
        <f aca="false">IF(AND($C1545&lt;&gt;"",$H1545="Ha",$B1545&gt;=Boshqaruv!$C$9,$B1545&lt;=Boshqaruv!$C$10),IF(COUNTIFS($C$4:$C1544,$C1545,$H$4:$H1544,"Ha",$B$4:$B1544,"&gt;="&amp;Boshqaruv!$C$9,$B$4:$B1544,"&lt;="&amp;Boshqaruv!$C$10)=0,1,0),0)</f>
        <v>0</v>
      </c>
    </row>
    <row r="1546" customFormat="false" ht="15" hidden="false" customHeight="false" outlineLevel="0" collapsed="false">
      <c r="A1546" s="8" t="n">
        <v>1542</v>
      </c>
      <c r="B1546" s="13"/>
      <c r="C1546" s="25"/>
      <c r="D1546" s="26" t="str">
        <f aca="false">IF($C1546="","",IFERROR(IF(INDEX(Bolalar!$B$5:$B$1804,MATCH($C1546,Bolalar!$I$5:$I$1804,0))="","",INDEX(Bolalar!$B$5:$B$1804,MATCH($C1546,Bolalar!$I$5:$I$1804,0))),""))</f>
        <v/>
      </c>
      <c r="E1546" s="15" t="str">
        <f aca="false">IF($C1546="","",IFERROR(IF(INDEX(Bolalar!$C$5:$C$1804,MATCH($C1546,Bolalar!$I$5:$I$1804,0))="","",INDEX(Bolalar!$C$5:$C$1804,MATCH($C1546,Bolalar!$I$5:$I$1804,0))),""))</f>
        <v/>
      </c>
      <c r="F1546" s="24"/>
      <c r="G1546" s="14" t="str">
        <f aca="false">IF(OR($E1546="",$B1546=""),"",INT(($B1546-$E1546)/365.25))</f>
        <v/>
      </c>
      <c r="H1546" s="14" t="str">
        <f aca="false">IF($G1546="","",IF($G1546&lt;=5,"Ha","Yo'q"))</f>
        <v/>
      </c>
      <c r="I1546" s="12"/>
      <c r="J1546" s="12"/>
      <c r="K1546" s="28" t="n">
        <f aca="false">IF(AND($C1546&lt;&gt;"",$H1546="Ha",$B1546&gt;=Boshqaruv!$C$9,$B1546&lt;=Boshqaruv!$C$10),IF(COUNTIFS($C$4:$C1545,$C1546,$H$4:$H1545,"Ha",$B$4:$B1545,"&gt;="&amp;Boshqaruv!$C$9,$B$4:$B1545,"&lt;="&amp;Boshqaruv!$C$10)=0,1,0),0)</f>
        <v>0</v>
      </c>
    </row>
    <row r="1547" customFormat="false" ht="15" hidden="false" customHeight="false" outlineLevel="0" collapsed="false">
      <c r="A1547" s="8" t="n">
        <v>1543</v>
      </c>
      <c r="B1547" s="13"/>
      <c r="C1547" s="25"/>
      <c r="D1547" s="26" t="str">
        <f aca="false">IF($C1547="","",IFERROR(IF(INDEX(Bolalar!$B$5:$B$1804,MATCH($C1547,Bolalar!$I$5:$I$1804,0))="","",INDEX(Bolalar!$B$5:$B$1804,MATCH($C1547,Bolalar!$I$5:$I$1804,0))),""))</f>
        <v/>
      </c>
      <c r="E1547" s="15" t="str">
        <f aca="false">IF($C1547="","",IFERROR(IF(INDEX(Bolalar!$C$5:$C$1804,MATCH($C1547,Bolalar!$I$5:$I$1804,0))="","",INDEX(Bolalar!$C$5:$C$1804,MATCH($C1547,Bolalar!$I$5:$I$1804,0))),""))</f>
        <v/>
      </c>
      <c r="F1547" s="24"/>
      <c r="G1547" s="14" t="str">
        <f aca="false">IF(OR($E1547="",$B1547=""),"",INT(($B1547-$E1547)/365.25))</f>
        <v/>
      </c>
      <c r="H1547" s="14" t="str">
        <f aca="false">IF($G1547="","",IF($G1547&lt;=5,"Ha","Yo'q"))</f>
        <v/>
      </c>
      <c r="I1547" s="12"/>
      <c r="J1547" s="12"/>
      <c r="K1547" s="28" t="n">
        <f aca="false">IF(AND($C1547&lt;&gt;"",$H1547="Ha",$B1547&gt;=Boshqaruv!$C$9,$B1547&lt;=Boshqaruv!$C$10),IF(COUNTIFS($C$4:$C1546,$C1547,$H$4:$H1546,"Ha",$B$4:$B1546,"&gt;="&amp;Boshqaruv!$C$9,$B$4:$B1546,"&lt;="&amp;Boshqaruv!$C$10)=0,1,0),0)</f>
        <v>0</v>
      </c>
    </row>
    <row r="1548" customFormat="false" ht="15" hidden="false" customHeight="false" outlineLevel="0" collapsed="false">
      <c r="A1548" s="8" t="n">
        <v>1544</v>
      </c>
      <c r="B1548" s="13"/>
      <c r="C1548" s="25"/>
      <c r="D1548" s="26" t="str">
        <f aca="false">IF($C1548="","",IFERROR(IF(INDEX(Bolalar!$B$5:$B$1804,MATCH($C1548,Bolalar!$I$5:$I$1804,0))="","",INDEX(Bolalar!$B$5:$B$1804,MATCH($C1548,Bolalar!$I$5:$I$1804,0))),""))</f>
        <v/>
      </c>
      <c r="E1548" s="15" t="str">
        <f aca="false">IF($C1548="","",IFERROR(IF(INDEX(Bolalar!$C$5:$C$1804,MATCH($C1548,Bolalar!$I$5:$I$1804,0))="","",INDEX(Bolalar!$C$5:$C$1804,MATCH($C1548,Bolalar!$I$5:$I$1804,0))),""))</f>
        <v/>
      </c>
      <c r="F1548" s="24"/>
      <c r="G1548" s="14" t="str">
        <f aca="false">IF(OR($E1548="",$B1548=""),"",INT(($B1548-$E1548)/365.25))</f>
        <v/>
      </c>
      <c r="H1548" s="14" t="str">
        <f aca="false">IF($G1548="","",IF($G1548&lt;=5,"Ha","Yo'q"))</f>
        <v/>
      </c>
      <c r="I1548" s="12"/>
      <c r="J1548" s="12"/>
      <c r="K1548" s="28" t="n">
        <f aca="false">IF(AND($C1548&lt;&gt;"",$H1548="Ha",$B1548&gt;=Boshqaruv!$C$9,$B1548&lt;=Boshqaruv!$C$10),IF(COUNTIFS($C$4:$C1547,$C1548,$H$4:$H1547,"Ha",$B$4:$B1547,"&gt;="&amp;Boshqaruv!$C$9,$B$4:$B1547,"&lt;="&amp;Boshqaruv!$C$10)=0,1,0),0)</f>
        <v>0</v>
      </c>
    </row>
    <row r="1549" customFormat="false" ht="15" hidden="false" customHeight="false" outlineLevel="0" collapsed="false">
      <c r="A1549" s="8" t="n">
        <v>1545</v>
      </c>
      <c r="B1549" s="13"/>
      <c r="C1549" s="25"/>
      <c r="D1549" s="26" t="str">
        <f aca="false">IF($C1549="","",IFERROR(IF(INDEX(Bolalar!$B$5:$B$1804,MATCH($C1549,Bolalar!$I$5:$I$1804,0))="","",INDEX(Bolalar!$B$5:$B$1804,MATCH($C1549,Bolalar!$I$5:$I$1804,0))),""))</f>
        <v/>
      </c>
      <c r="E1549" s="15" t="str">
        <f aca="false">IF($C1549="","",IFERROR(IF(INDEX(Bolalar!$C$5:$C$1804,MATCH($C1549,Bolalar!$I$5:$I$1804,0))="","",INDEX(Bolalar!$C$5:$C$1804,MATCH($C1549,Bolalar!$I$5:$I$1804,0))),""))</f>
        <v/>
      </c>
      <c r="F1549" s="24"/>
      <c r="G1549" s="14" t="str">
        <f aca="false">IF(OR($E1549="",$B1549=""),"",INT(($B1549-$E1549)/365.25))</f>
        <v/>
      </c>
      <c r="H1549" s="14" t="str">
        <f aca="false">IF($G1549="","",IF($G1549&lt;=5,"Ha","Yo'q"))</f>
        <v/>
      </c>
      <c r="I1549" s="12"/>
      <c r="J1549" s="12"/>
      <c r="K1549" s="28" t="n">
        <f aca="false">IF(AND($C1549&lt;&gt;"",$H1549="Ha",$B1549&gt;=Boshqaruv!$C$9,$B1549&lt;=Boshqaruv!$C$10),IF(COUNTIFS($C$4:$C1548,$C1549,$H$4:$H1548,"Ha",$B$4:$B1548,"&gt;="&amp;Boshqaruv!$C$9,$B$4:$B1548,"&lt;="&amp;Boshqaruv!$C$10)=0,1,0),0)</f>
        <v>0</v>
      </c>
    </row>
    <row r="1550" customFormat="false" ht="15" hidden="false" customHeight="false" outlineLevel="0" collapsed="false">
      <c r="A1550" s="8" t="n">
        <v>1546</v>
      </c>
      <c r="B1550" s="13"/>
      <c r="C1550" s="25"/>
      <c r="D1550" s="26" t="str">
        <f aca="false">IF($C1550="","",IFERROR(IF(INDEX(Bolalar!$B$5:$B$1804,MATCH($C1550,Bolalar!$I$5:$I$1804,0))="","",INDEX(Bolalar!$B$5:$B$1804,MATCH($C1550,Bolalar!$I$5:$I$1804,0))),""))</f>
        <v/>
      </c>
      <c r="E1550" s="15" t="str">
        <f aca="false">IF($C1550="","",IFERROR(IF(INDEX(Bolalar!$C$5:$C$1804,MATCH($C1550,Bolalar!$I$5:$I$1804,0))="","",INDEX(Bolalar!$C$5:$C$1804,MATCH($C1550,Bolalar!$I$5:$I$1804,0))),""))</f>
        <v/>
      </c>
      <c r="F1550" s="24"/>
      <c r="G1550" s="14" t="str">
        <f aca="false">IF(OR($E1550="",$B1550=""),"",INT(($B1550-$E1550)/365.25))</f>
        <v/>
      </c>
      <c r="H1550" s="14" t="str">
        <f aca="false">IF($G1550="","",IF($G1550&lt;=5,"Ha","Yo'q"))</f>
        <v/>
      </c>
      <c r="I1550" s="12"/>
      <c r="J1550" s="12"/>
      <c r="K1550" s="28" t="n">
        <f aca="false">IF(AND($C1550&lt;&gt;"",$H1550="Ha",$B1550&gt;=Boshqaruv!$C$9,$B1550&lt;=Boshqaruv!$C$10),IF(COUNTIFS($C$4:$C1549,$C1550,$H$4:$H1549,"Ha",$B$4:$B1549,"&gt;="&amp;Boshqaruv!$C$9,$B$4:$B1549,"&lt;="&amp;Boshqaruv!$C$10)=0,1,0),0)</f>
        <v>0</v>
      </c>
    </row>
    <row r="1551" customFormat="false" ht="15" hidden="false" customHeight="false" outlineLevel="0" collapsed="false">
      <c r="A1551" s="8" t="n">
        <v>1547</v>
      </c>
      <c r="B1551" s="13"/>
      <c r="C1551" s="25"/>
      <c r="D1551" s="26" t="str">
        <f aca="false">IF($C1551="","",IFERROR(IF(INDEX(Bolalar!$B$5:$B$1804,MATCH($C1551,Bolalar!$I$5:$I$1804,0))="","",INDEX(Bolalar!$B$5:$B$1804,MATCH($C1551,Bolalar!$I$5:$I$1804,0))),""))</f>
        <v/>
      </c>
      <c r="E1551" s="15" t="str">
        <f aca="false">IF($C1551="","",IFERROR(IF(INDEX(Bolalar!$C$5:$C$1804,MATCH($C1551,Bolalar!$I$5:$I$1804,0))="","",INDEX(Bolalar!$C$5:$C$1804,MATCH($C1551,Bolalar!$I$5:$I$1804,0))),""))</f>
        <v/>
      </c>
      <c r="F1551" s="24"/>
      <c r="G1551" s="14" t="str">
        <f aca="false">IF(OR($E1551="",$B1551=""),"",INT(($B1551-$E1551)/365.25))</f>
        <v/>
      </c>
      <c r="H1551" s="14" t="str">
        <f aca="false">IF($G1551="","",IF($G1551&lt;=5,"Ha","Yo'q"))</f>
        <v/>
      </c>
      <c r="I1551" s="12"/>
      <c r="J1551" s="12"/>
      <c r="K1551" s="28" t="n">
        <f aca="false">IF(AND($C1551&lt;&gt;"",$H1551="Ha",$B1551&gt;=Boshqaruv!$C$9,$B1551&lt;=Boshqaruv!$C$10),IF(COUNTIFS($C$4:$C1550,$C1551,$H$4:$H1550,"Ha",$B$4:$B1550,"&gt;="&amp;Boshqaruv!$C$9,$B$4:$B1550,"&lt;="&amp;Boshqaruv!$C$10)=0,1,0),0)</f>
        <v>0</v>
      </c>
    </row>
    <row r="1552" customFormat="false" ht="15" hidden="false" customHeight="false" outlineLevel="0" collapsed="false">
      <c r="A1552" s="8" t="n">
        <v>1548</v>
      </c>
      <c r="B1552" s="13"/>
      <c r="C1552" s="25"/>
      <c r="D1552" s="26" t="str">
        <f aca="false">IF($C1552="","",IFERROR(IF(INDEX(Bolalar!$B$5:$B$1804,MATCH($C1552,Bolalar!$I$5:$I$1804,0))="","",INDEX(Bolalar!$B$5:$B$1804,MATCH($C1552,Bolalar!$I$5:$I$1804,0))),""))</f>
        <v/>
      </c>
      <c r="E1552" s="15" t="str">
        <f aca="false">IF($C1552="","",IFERROR(IF(INDEX(Bolalar!$C$5:$C$1804,MATCH($C1552,Bolalar!$I$5:$I$1804,0))="","",INDEX(Bolalar!$C$5:$C$1804,MATCH($C1552,Bolalar!$I$5:$I$1804,0))),""))</f>
        <v/>
      </c>
      <c r="F1552" s="24"/>
      <c r="G1552" s="14" t="str">
        <f aca="false">IF(OR($E1552="",$B1552=""),"",INT(($B1552-$E1552)/365.25))</f>
        <v/>
      </c>
      <c r="H1552" s="14" t="str">
        <f aca="false">IF($G1552="","",IF($G1552&lt;=5,"Ha","Yo'q"))</f>
        <v/>
      </c>
      <c r="I1552" s="12"/>
      <c r="J1552" s="12"/>
      <c r="K1552" s="28" t="n">
        <f aca="false">IF(AND($C1552&lt;&gt;"",$H1552="Ha",$B1552&gt;=Boshqaruv!$C$9,$B1552&lt;=Boshqaruv!$C$10),IF(COUNTIFS($C$4:$C1551,$C1552,$H$4:$H1551,"Ha",$B$4:$B1551,"&gt;="&amp;Boshqaruv!$C$9,$B$4:$B1551,"&lt;="&amp;Boshqaruv!$C$10)=0,1,0),0)</f>
        <v>0</v>
      </c>
    </row>
    <row r="1553" customFormat="false" ht="15" hidden="false" customHeight="false" outlineLevel="0" collapsed="false">
      <c r="A1553" s="8" t="n">
        <v>1549</v>
      </c>
      <c r="B1553" s="13"/>
      <c r="C1553" s="25"/>
      <c r="D1553" s="26" t="str">
        <f aca="false">IF($C1553="","",IFERROR(IF(INDEX(Bolalar!$B$5:$B$1804,MATCH($C1553,Bolalar!$I$5:$I$1804,0))="","",INDEX(Bolalar!$B$5:$B$1804,MATCH($C1553,Bolalar!$I$5:$I$1804,0))),""))</f>
        <v/>
      </c>
      <c r="E1553" s="15" t="str">
        <f aca="false">IF($C1553="","",IFERROR(IF(INDEX(Bolalar!$C$5:$C$1804,MATCH($C1553,Bolalar!$I$5:$I$1804,0))="","",INDEX(Bolalar!$C$5:$C$1804,MATCH($C1553,Bolalar!$I$5:$I$1804,0))),""))</f>
        <v/>
      </c>
      <c r="F1553" s="24"/>
      <c r="G1553" s="14" t="str">
        <f aca="false">IF(OR($E1553="",$B1553=""),"",INT(($B1553-$E1553)/365.25))</f>
        <v/>
      </c>
      <c r="H1553" s="14" t="str">
        <f aca="false">IF($G1553="","",IF($G1553&lt;=5,"Ha","Yo'q"))</f>
        <v/>
      </c>
      <c r="I1553" s="12"/>
      <c r="J1553" s="12"/>
      <c r="K1553" s="28" t="n">
        <f aca="false">IF(AND($C1553&lt;&gt;"",$H1553="Ha",$B1553&gt;=Boshqaruv!$C$9,$B1553&lt;=Boshqaruv!$C$10),IF(COUNTIFS($C$4:$C1552,$C1553,$H$4:$H1552,"Ha",$B$4:$B1552,"&gt;="&amp;Boshqaruv!$C$9,$B$4:$B1552,"&lt;="&amp;Boshqaruv!$C$10)=0,1,0),0)</f>
        <v>0</v>
      </c>
    </row>
    <row r="1554" customFormat="false" ht="15" hidden="false" customHeight="false" outlineLevel="0" collapsed="false">
      <c r="A1554" s="8" t="n">
        <v>1550</v>
      </c>
      <c r="B1554" s="13"/>
      <c r="C1554" s="25"/>
      <c r="D1554" s="26" t="str">
        <f aca="false">IF($C1554="","",IFERROR(IF(INDEX(Bolalar!$B$5:$B$1804,MATCH($C1554,Bolalar!$I$5:$I$1804,0))="","",INDEX(Bolalar!$B$5:$B$1804,MATCH($C1554,Bolalar!$I$5:$I$1804,0))),""))</f>
        <v/>
      </c>
      <c r="E1554" s="15" t="str">
        <f aca="false">IF($C1554="","",IFERROR(IF(INDEX(Bolalar!$C$5:$C$1804,MATCH($C1554,Bolalar!$I$5:$I$1804,0))="","",INDEX(Bolalar!$C$5:$C$1804,MATCH($C1554,Bolalar!$I$5:$I$1804,0))),""))</f>
        <v/>
      </c>
      <c r="F1554" s="24"/>
      <c r="G1554" s="14" t="str">
        <f aca="false">IF(OR($E1554="",$B1554=""),"",INT(($B1554-$E1554)/365.25))</f>
        <v/>
      </c>
      <c r="H1554" s="14" t="str">
        <f aca="false">IF($G1554="","",IF($G1554&lt;=5,"Ha","Yo'q"))</f>
        <v/>
      </c>
      <c r="I1554" s="12"/>
      <c r="J1554" s="12"/>
      <c r="K1554" s="28" t="n">
        <f aca="false">IF(AND($C1554&lt;&gt;"",$H1554="Ha",$B1554&gt;=Boshqaruv!$C$9,$B1554&lt;=Boshqaruv!$C$10),IF(COUNTIFS($C$4:$C1553,$C1554,$H$4:$H1553,"Ha",$B$4:$B1553,"&gt;="&amp;Boshqaruv!$C$9,$B$4:$B1553,"&lt;="&amp;Boshqaruv!$C$10)=0,1,0),0)</f>
        <v>0</v>
      </c>
    </row>
    <row r="1555" customFormat="false" ht="15" hidden="false" customHeight="false" outlineLevel="0" collapsed="false">
      <c r="A1555" s="8" t="n">
        <v>1551</v>
      </c>
      <c r="B1555" s="13"/>
      <c r="C1555" s="25"/>
      <c r="D1555" s="26" t="str">
        <f aca="false">IF($C1555="","",IFERROR(IF(INDEX(Bolalar!$B$5:$B$1804,MATCH($C1555,Bolalar!$I$5:$I$1804,0))="","",INDEX(Bolalar!$B$5:$B$1804,MATCH($C1555,Bolalar!$I$5:$I$1804,0))),""))</f>
        <v/>
      </c>
      <c r="E1555" s="15" t="str">
        <f aca="false">IF($C1555="","",IFERROR(IF(INDEX(Bolalar!$C$5:$C$1804,MATCH($C1555,Bolalar!$I$5:$I$1804,0))="","",INDEX(Bolalar!$C$5:$C$1804,MATCH($C1555,Bolalar!$I$5:$I$1804,0))),""))</f>
        <v/>
      </c>
      <c r="F1555" s="24"/>
      <c r="G1555" s="14" t="str">
        <f aca="false">IF(OR($E1555="",$B1555=""),"",INT(($B1555-$E1555)/365.25))</f>
        <v/>
      </c>
      <c r="H1555" s="14" t="str">
        <f aca="false">IF($G1555="","",IF($G1555&lt;=5,"Ha","Yo'q"))</f>
        <v/>
      </c>
      <c r="I1555" s="12"/>
      <c r="J1555" s="12"/>
      <c r="K1555" s="28" t="n">
        <f aca="false">IF(AND($C1555&lt;&gt;"",$H1555="Ha",$B1555&gt;=Boshqaruv!$C$9,$B1555&lt;=Boshqaruv!$C$10),IF(COUNTIFS($C$4:$C1554,$C1555,$H$4:$H1554,"Ha",$B$4:$B1554,"&gt;="&amp;Boshqaruv!$C$9,$B$4:$B1554,"&lt;="&amp;Boshqaruv!$C$10)=0,1,0),0)</f>
        <v>0</v>
      </c>
    </row>
    <row r="1556" customFormat="false" ht="15" hidden="false" customHeight="false" outlineLevel="0" collapsed="false">
      <c r="A1556" s="8" t="n">
        <v>1552</v>
      </c>
      <c r="B1556" s="13"/>
      <c r="C1556" s="25"/>
      <c r="D1556" s="26" t="str">
        <f aca="false">IF($C1556="","",IFERROR(IF(INDEX(Bolalar!$B$5:$B$1804,MATCH($C1556,Bolalar!$I$5:$I$1804,0))="","",INDEX(Bolalar!$B$5:$B$1804,MATCH($C1556,Bolalar!$I$5:$I$1804,0))),""))</f>
        <v/>
      </c>
      <c r="E1556" s="15" t="str">
        <f aca="false">IF($C1556="","",IFERROR(IF(INDEX(Bolalar!$C$5:$C$1804,MATCH($C1556,Bolalar!$I$5:$I$1804,0))="","",INDEX(Bolalar!$C$5:$C$1804,MATCH($C1556,Bolalar!$I$5:$I$1804,0))),""))</f>
        <v/>
      </c>
      <c r="F1556" s="24"/>
      <c r="G1556" s="14" t="str">
        <f aca="false">IF(OR($E1556="",$B1556=""),"",INT(($B1556-$E1556)/365.25))</f>
        <v/>
      </c>
      <c r="H1556" s="14" t="str">
        <f aca="false">IF($G1556="","",IF($G1556&lt;=5,"Ha","Yo'q"))</f>
        <v/>
      </c>
      <c r="I1556" s="12"/>
      <c r="J1556" s="12"/>
      <c r="K1556" s="28" t="n">
        <f aca="false">IF(AND($C1556&lt;&gt;"",$H1556="Ha",$B1556&gt;=Boshqaruv!$C$9,$B1556&lt;=Boshqaruv!$C$10),IF(COUNTIFS($C$4:$C1555,$C1556,$H$4:$H1555,"Ha",$B$4:$B1555,"&gt;="&amp;Boshqaruv!$C$9,$B$4:$B1555,"&lt;="&amp;Boshqaruv!$C$10)=0,1,0),0)</f>
        <v>0</v>
      </c>
    </row>
    <row r="1557" customFormat="false" ht="15" hidden="false" customHeight="false" outlineLevel="0" collapsed="false">
      <c r="A1557" s="8" t="n">
        <v>1553</v>
      </c>
      <c r="B1557" s="13"/>
      <c r="C1557" s="25"/>
      <c r="D1557" s="26" t="str">
        <f aca="false">IF($C1557="","",IFERROR(IF(INDEX(Bolalar!$B$5:$B$1804,MATCH($C1557,Bolalar!$I$5:$I$1804,0))="","",INDEX(Bolalar!$B$5:$B$1804,MATCH($C1557,Bolalar!$I$5:$I$1804,0))),""))</f>
        <v/>
      </c>
      <c r="E1557" s="15" t="str">
        <f aca="false">IF($C1557="","",IFERROR(IF(INDEX(Bolalar!$C$5:$C$1804,MATCH($C1557,Bolalar!$I$5:$I$1804,0))="","",INDEX(Bolalar!$C$5:$C$1804,MATCH($C1557,Bolalar!$I$5:$I$1804,0))),""))</f>
        <v/>
      </c>
      <c r="F1557" s="24"/>
      <c r="G1557" s="14" t="str">
        <f aca="false">IF(OR($E1557="",$B1557=""),"",INT(($B1557-$E1557)/365.25))</f>
        <v/>
      </c>
      <c r="H1557" s="14" t="str">
        <f aca="false">IF($G1557="","",IF($G1557&lt;=5,"Ha","Yo'q"))</f>
        <v/>
      </c>
      <c r="I1557" s="12"/>
      <c r="J1557" s="12"/>
      <c r="K1557" s="28" t="n">
        <f aca="false">IF(AND($C1557&lt;&gt;"",$H1557="Ha",$B1557&gt;=Boshqaruv!$C$9,$B1557&lt;=Boshqaruv!$C$10),IF(COUNTIFS($C$4:$C1556,$C1557,$H$4:$H1556,"Ha",$B$4:$B1556,"&gt;="&amp;Boshqaruv!$C$9,$B$4:$B1556,"&lt;="&amp;Boshqaruv!$C$10)=0,1,0),0)</f>
        <v>0</v>
      </c>
    </row>
    <row r="1558" customFormat="false" ht="15" hidden="false" customHeight="false" outlineLevel="0" collapsed="false">
      <c r="A1558" s="8" t="n">
        <v>1554</v>
      </c>
      <c r="B1558" s="13"/>
      <c r="C1558" s="25"/>
      <c r="D1558" s="26" t="str">
        <f aca="false">IF($C1558="","",IFERROR(IF(INDEX(Bolalar!$B$5:$B$1804,MATCH($C1558,Bolalar!$I$5:$I$1804,0))="","",INDEX(Bolalar!$B$5:$B$1804,MATCH($C1558,Bolalar!$I$5:$I$1804,0))),""))</f>
        <v/>
      </c>
      <c r="E1558" s="15" t="str">
        <f aca="false">IF($C1558="","",IFERROR(IF(INDEX(Bolalar!$C$5:$C$1804,MATCH($C1558,Bolalar!$I$5:$I$1804,0))="","",INDEX(Bolalar!$C$5:$C$1804,MATCH($C1558,Bolalar!$I$5:$I$1804,0))),""))</f>
        <v/>
      </c>
      <c r="F1558" s="24"/>
      <c r="G1558" s="14" t="str">
        <f aca="false">IF(OR($E1558="",$B1558=""),"",INT(($B1558-$E1558)/365.25))</f>
        <v/>
      </c>
      <c r="H1558" s="14" t="str">
        <f aca="false">IF($G1558="","",IF($G1558&lt;=5,"Ha","Yo'q"))</f>
        <v/>
      </c>
      <c r="I1558" s="12"/>
      <c r="J1558" s="12"/>
      <c r="K1558" s="28" t="n">
        <f aca="false">IF(AND($C1558&lt;&gt;"",$H1558="Ha",$B1558&gt;=Boshqaruv!$C$9,$B1558&lt;=Boshqaruv!$C$10),IF(COUNTIFS($C$4:$C1557,$C1558,$H$4:$H1557,"Ha",$B$4:$B1557,"&gt;="&amp;Boshqaruv!$C$9,$B$4:$B1557,"&lt;="&amp;Boshqaruv!$C$10)=0,1,0),0)</f>
        <v>0</v>
      </c>
    </row>
    <row r="1559" customFormat="false" ht="15" hidden="false" customHeight="false" outlineLevel="0" collapsed="false">
      <c r="A1559" s="8" t="n">
        <v>1555</v>
      </c>
      <c r="B1559" s="13"/>
      <c r="C1559" s="25"/>
      <c r="D1559" s="26" t="str">
        <f aca="false">IF($C1559="","",IFERROR(IF(INDEX(Bolalar!$B$5:$B$1804,MATCH($C1559,Bolalar!$I$5:$I$1804,0))="","",INDEX(Bolalar!$B$5:$B$1804,MATCH($C1559,Bolalar!$I$5:$I$1804,0))),""))</f>
        <v/>
      </c>
      <c r="E1559" s="15" t="str">
        <f aca="false">IF($C1559="","",IFERROR(IF(INDEX(Bolalar!$C$5:$C$1804,MATCH($C1559,Bolalar!$I$5:$I$1804,0))="","",INDEX(Bolalar!$C$5:$C$1804,MATCH($C1559,Bolalar!$I$5:$I$1804,0))),""))</f>
        <v/>
      </c>
      <c r="F1559" s="24"/>
      <c r="G1559" s="14" t="str">
        <f aca="false">IF(OR($E1559="",$B1559=""),"",INT(($B1559-$E1559)/365.25))</f>
        <v/>
      </c>
      <c r="H1559" s="14" t="str">
        <f aca="false">IF($G1559="","",IF($G1559&lt;=5,"Ha","Yo'q"))</f>
        <v/>
      </c>
      <c r="I1559" s="12"/>
      <c r="J1559" s="12"/>
      <c r="K1559" s="28" t="n">
        <f aca="false">IF(AND($C1559&lt;&gt;"",$H1559="Ha",$B1559&gt;=Boshqaruv!$C$9,$B1559&lt;=Boshqaruv!$C$10),IF(COUNTIFS($C$4:$C1558,$C1559,$H$4:$H1558,"Ha",$B$4:$B1558,"&gt;="&amp;Boshqaruv!$C$9,$B$4:$B1558,"&lt;="&amp;Boshqaruv!$C$10)=0,1,0),0)</f>
        <v>0</v>
      </c>
    </row>
    <row r="1560" customFormat="false" ht="15" hidden="false" customHeight="false" outlineLevel="0" collapsed="false">
      <c r="A1560" s="8" t="n">
        <v>1556</v>
      </c>
      <c r="B1560" s="13"/>
      <c r="C1560" s="25"/>
      <c r="D1560" s="26" t="str">
        <f aca="false">IF($C1560="","",IFERROR(IF(INDEX(Bolalar!$B$5:$B$1804,MATCH($C1560,Bolalar!$I$5:$I$1804,0))="","",INDEX(Bolalar!$B$5:$B$1804,MATCH($C1560,Bolalar!$I$5:$I$1804,0))),""))</f>
        <v/>
      </c>
      <c r="E1560" s="15" t="str">
        <f aca="false">IF($C1560="","",IFERROR(IF(INDEX(Bolalar!$C$5:$C$1804,MATCH($C1560,Bolalar!$I$5:$I$1804,0))="","",INDEX(Bolalar!$C$5:$C$1804,MATCH($C1560,Bolalar!$I$5:$I$1804,0))),""))</f>
        <v/>
      </c>
      <c r="F1560" s="24"/>
      <c r="G1560" s="14" t="str">
        <f aca="false">IF(OR($E1560="",$B1560=""),"",INT(($B1560-$E1560)/365.25))</f>
        <v/>
      </c>
      <c r="H1560" s="14" t="str">
        <f aca="false">IF($G1560="","",IF($G1560&lt;=5,"Ha","Yo'q"))</f>
        <v/>
      </c>
      <c r="I1560" s="12"/>
      <c r="J1560" s="12"/>
      <c r="K1560" s="28" t="n">
        <f aca="false">IF(AND($C1560&lt;&gt;"",$H1560="Ha",$B1560&gt;=Boshqaruv!$C$9,$B1560&lt;=Boshqaruv!$C$10),IF(COUNTIFS($C$4:$C1559,$C1560,$H$4:$H1559,"Ha",$B$4:$B1559,"&gt;="&amp;Boshqaruv!$C$9,$B$4:$B1559,"&lt;="&amp;Boshqaruv!$C$10)=0,1,0),0)</f>
        <v>0</v>
      </c>
    </row>
    <row r="1561" customFormat="false" ht="15" hidden="false" customHeight="false" outlineLevel="0" collapsed="false">
      <c r="A1561" s="8" t="n">
        <v>1557</v>
      </c>
      <c r="B1561" s="13"/>
      <c r="C1561" s="25"/>
      <c r="D1561" s="26" t="str">
        <f aca="false">IF($C1561="","",IFERROR(IF(INDEX(Bolalar!$B$5:$B$1804,MATCH($C1561,Bolalar!$I$5:$I$1804,0))="","",INDEX(Bolalar!$B$5:$B$1804,MATCH($C1561,Bolalar!$I$5:$I$1804,0))),""))</f>
        <v/>
      </c>
      <c r="E1561" s="15" t="str">
        <f aca="false">IF($C1561="","",IFERROR(IF(INDEX(Bolalar!$C$5:$C$1804,MATCH($C1561,Bolalar!$I$5:$I$1804,0))="","",INDEX(Bolalar!$C$5:$C$1804,MATCH($C1561,Bolalar!$I$5:$I$1804,0))),""))</f>
        <v/>
      </c>
      <c r="F1561" s="24"/>
      <c r="G1561" s="14" t="str">
        <f aca="false">IF(OR($E1561="",$B1561=""),"",INT(($B1561-$E1561)/365.25))</f>
        <v/>
      </c>
      <c r="H1561" s="14" t="str">
        <f aca="false">IF($G1561="","",IF($G1561&lt;=5,"Ha","Yo'q"))</f>
        <v/>
      </c>
      <c r="I1561" s="12"/>
      <c r="J1561" s="12"/>
      <c r="K1561" s="28" t="n">
        <f aca="false">IF(AND($C1561&lt;&gt;"",$H1561="Ha",$B1561&gt;=Boshqaruv!$C$9,$B1561&lt;=Boshqaruv!$C$10),IF(COUNTIFS($C$4:$C1560,$C1561,$H$4:$H1560,"Ha",$B$4:$B1560,"&gt;="&amp;Boshqaruv!$C$9,$B$4:$B1560,"&lt;="&amp;Boshqaruv!$C$10)=0,1,0),0)</f>
        <v>0</v>
      </c>
    </row>
    <row r="1562" customFormat="false" ht="15" hidden="false" customHeight="false" outlineLevel="0" collapsed="false">
      <c r="A1562" s="8" t="n">
        <v>1558</v>
      </c>
      <c r="B1562" s="13"/>
      <c r="C1562" s="25"/>
      <c r="D1562" s="26" t="str">
        <f aca="false">IF($C1562="","",IFERROR(IF(INDEX(Bolalar!$B$5:$B$1804,MATCH($C1562,Bolalar!$I$5:$I$1804,0))="","",INDEX(Bolalar!$B$5:$B$1804,MATCH($C1562,Bolalar!$I$5:$I$1804,0))),""))</f>
        <v/>
      </c>
      <c r="E1562" s="15" t="str">
        <f aca="false">IF($C1562="","",IFERROR(IF(INDEX(Bolalar!$C$5:$C$1804,MATCH($C1562,Bolalar!$I$5:$I$1804,0))="","",INDEX(Bolalar!$C$5:$C$1804,MATCH($C1562,Bolalar!$I$5:$I$1804,0))),""))</f>
        <v/>
      </c>
      <c r="F1562" s="24"/>
      <c r="G1562" s="14" t="str">
        <f aca="false">IF(OR($E1562="",$B1562=""),"",INT(($B1562-$E1562)/365.25))</f>
        <v/>
      </c>
      <c r="H1562" s="14" t="str">
        <f aca="false">IF($G1562="","",IF($G1562&lt;=5,"Ha","Yo'q"))</f>
        <v/>
      </c>
      <c r="I1562" s="12"/>
      <c r="J1562" s="12"/>
      <c r="K1562" s="28" t="n">
        <f aca="false">IF(AND($C1562&lt;&gt;"",$H1562="Ha",$B1562&gt;=Boshqaruv!$C$9,$B1562&lt;=Boshqaruv!$C$10),IF(COUNTIFS($C$4:$C1561,$C1562,$H$4:$H1561,"Ha",$B$4:$B1561,"&gt;="&amp;Boshqaruv!$C$9,$B$4:$B1561,"&lt;="&amp;Boshqaruv!$C$10)=0,1,0),0)</f>
        <v>0</v>
      </c>
    </row>
    <row r="1563" customFormat="false" ht="15" hidden="false" customHeight="false" outlineLevel="0" collapsed="false">
      <c r="A1563" s="8" t="n">
        <v>1559</v>
      </c>
      <c r="B1563" s="13"/>
      <c r="C1563" s="25"/>
      <c r="D1563" s="26" t="str">
        <f aca="false">IF($C1563="","",IFERROR(IF(INDEX(Bolalar!$B$5:$B$1804,MATCH($C1563,Bolalar!$I$5:$I$1804,0))="","",INDEX(Bolalar!$B$5:$B$1804,MATCH($C1563,Bolalar!$I$5:$I$1804,0))),""))</f>
        <v/>
      </c>
      <c r="E1563" s="15" t="str">
        <f aca="false">IF($C1563="","",IFERROR(IF(INDEX(Bolalar!$C$5:$C$1804,MATCH($C1563,Bolalar!$I$5:$I$1804,0))="","",INDEX(Bolalar!$C$5:$C$1804,MATCH($C1563,Bolalar!$I$5:$I$1804,0))),""))</f>
        <v/>
      </c>
      <c r="F1563" s="24"/>
      <c r="G1563" s="14" t="str">
        <f aca="false">IF(OR($E1563="",$B1563=""),"",INT(($B1563-$E1563)/365.25))</f>
        <v/>
      </c>
      <c r="H1563" s="14" t="str">
        <f aca="false">IF($G1563="","",IF($G1563&lt;=5,"Ha","Yo'q"))</f>
        <v/>
      </c>
      <c r="I1563" s="12"/>
      <c r="J1563" s="12"/>
      <c r="K1563" s="28" t="n">
        <f aca="false">IF(AND($C1563&lt;&gt;"",$H1563="Ha",$B1563&gt;=Boshqaruv!$C$9,$B1563&lt;=Boshqaruv!$C$10),IF(COUNTIFS($C$4:$C1562,$C1563,$H$4:$H1562,"Ha",$B$4:$B1562,"&gt;="&amp;Boshqaruv!$C$9,$B$4:$B1562,"&lt;="&amp;Boshqaruv!$C$10)=0,1,0),0)</f>
        <v>0</v>
      </c>
    </row>
    <row r="1564" customFormat="false" ht="15" hidden="false" customHeight="false" outlineLevel="0" collapsed="false">
      <c r="A1564" s="8" t="n">
        <v>1560</v>
      </c>
      <c r="B1564" s="13"/>
      <c r="C1564" s="25"/>
      <c r="D1564" s="26" t="str">
        <f aca="false">IF($C1564="","",IFERROR(IF(INDEX(Bolalar!$B$5:$B$1804,MATCH($C1564,Bolalar!$I$5:$I$1804,0))="","",INDEX(Bolalar!$B$5:$B$1804,MATCH($C1564,Bolalar!$I$5:$I$1804,0))),""))</f>
        <v/>
      </c>
      <c r="E1564" s="15" t="str">
        <f aca="false">IF($C1564="","",IFERROR(IF(INDEX(Bolalar!$C$5:$C$1804,MATCH($C1564,Bolalar!$I$5:$I$1804,0))="","",INDEX(Bolalar!$C$5:$C$1804,MATCH($C1564,Bolalar!$I$5:$I$1804,0))),""))</f>
        <v/>
      </c>
      <c r="F1564" s="24"/>
      <c r="G1564" s="14" t="str">
        <f aca="false">IF(OR($E1564="",$B1564=""),"",INT(($B1564-$E1564)/365.25))</f>
        <v/>
      </c>
      <c r="H1564" s="14" t="str">
        <f aca="false">IF($G1564="","",IF($G1564&lt;=5,"Ha","Yo'q"))</f>
        <v/>
      </c>
      <c r="I1564" s="12"/>
      <c r="J1564" s="12"/>
      <c r="K1564" s="28" t="n">
        <f aca="false">IF(AND($C1564&lt;&gt;"",$H1564="Ha",$B1564&gt;=Boshqaruv!$C$9,$B1564&lt;=Boshqaruv!$C$10),IF(COUNTIFS($C$4:$C1563,$C1564,$H$4:$H1563,"Ha",$B$4:$B1563,"&gt;="&amp;Boshqaruv!$C$9,$B$4:$B1563,"&lt;="&amp;Boshqaruv!$C$10)=0,1,0),0)</f>
        <v>0</v>
      </c>
    </row>
    <row r="1565" customFormat="false" ht="15" hidden="false" customHeight="false" outlineLevel="0" collapsed="false">
      <c r="A1565" s="8" t="n">
        <v>1561</v>
      </c>
      <c r="B1565" s="13"/>
      <c r="C1565" s="25"/>
      <c r="D1565" s="26" t="str">
        <f aca="false">IF($C1565="","",IFERROR(IF(INDEX(Bolalar!$B$5:$B$1804,MATCH($C1565,Bolalar!$I$5:$I$1804,0))="","",INDEX(Bolalar!$B$5:$B$1804,MATCH($C1565,Bolalar!$I$5:$I$1804,0))),""))</f>
        <v/>
      </c>
      <c r="E1565" s="15" t="str">
        <f aca="false">IF($C1565="","",IFERROR(IF(INDEX(Bolalar!$C$5:$C$1804,MATCH($C1565,Bolalar!$I$5:$I$1804,0))="","",INDEX(Bolalar!$C$5:$C$1804,MATCH($C1565,Bolalar!$I$5:$I$1804,0))),""))</f>
        <v/>
      </c>
      <c r="F1565" s="24"/>
      <c r="G1565" s="14" t="str">
        <f aca="false">IF(OR($E1565="",$B1565=""),"",INT(($B1565-$E1565)/365.25))</f>
        <v/>
      </c>
      <c r="H1565" s="14" t="str">
        <f aca="false">IF($G1565="","",IF($G1565&lt;=5,"Ha","Yo'q"))</f>
        <v/>
      </c>
      <c r="I1565" s="12"/>
      <c r="J1565" s="12"/>
      <c r="K1565" s="28" t="n">
        <f aca="false">IF(AND($C1565&lt;&gt;"",$H1565="Ha",$B1565&gt;=Boshqaruv!$C$9,$B1565&lt;=Boshqaruv!$C$10),IF(COUNTIFS($C$4:$C1564,$C1565,$H$4:$H1564,"Ha",$B$4:$B1564,"&gt;="&amp;Boshqaruv!$C$9,$B$4:$B1564,"&lt;="&amp;Boshqaruv!$C$10)=0,1,0),0)</f>
        <v>0</v>
      </c>
    </row>
    <row r="1566" customFormat="false" ht="15" hidden="false" customHeight="false" outlineLevel="0" collapsed="false">
      <c r="A1566" s="8" t="n">
        <v>1562</v>
      </c>
      <c r="B1566" s="13"/>
      <c r="C1566" s="25"/>
      <c r="D1566" s="26" t="str">
        <f aca="false">IF($C1566="","",IFERROR(IF(INDEX(Bolalar!$B$5:$B$1804,MATCH($C1566,Bolalar!$I$5:$I$1804,0))="","",INDEX(Bolalar!$B$5:$B$1804,MATCH($C1566,Bolalar!$I$5:$I$1804,0))),""))</f>
        <v/>
      </c>
      <c r="E1566" s="15" t="str">
        <f aca="false">IF($C1566="","",IFERROR(IF(INDEX(Bolalar!$C$5:$C$1804,MATCH($C1566,Bolalar!$I$5:$I$1804,0))="","",INDEX(Bolalar!$C$5:$C$1804,MATCH($C1566,Bolalar!$I$5:$I$1804,0))),""))</f>
        <v/>
      </c>
      <c r="F1566" s="24"/>
      <c r="G1566" s="14" t="str">
        <f aca="false">IF(OR($E1566="",$B1566=""),"",INT(($B1566-$E1566)/365.25))</f>
        <v/>
      </c>
      <c r="H1566" s="14" t="str">
        <f aca="false">IF($G1566="","",IF($G1566&lt;=5,"Ha","Yo'q"))</f>
        <v/>
      </c>
      <c r="I1566" s="12"/>
      <c r="J1566" s="12"/>
      <c r="K1566" s="28" t="n">
        <f aca="false">IF(AND($C1566&lt;&gt;"",$H1566="Ha",$B1566&gt;=Boshqaruv!$C$9,$B1566&lt;=Boshqaruv!$C$10),IF(COUNTIFS($C$4:$C1565,$C1566,$H$4:$H1565,"Ha",$B$4:$B1565,"&gt;="&amp;Boshqaruv!$C$9,$B$4:$B1565,"&lt;="&amp;Boshqaruv!$C$10)=0,1,0),0)</f>
        <v>0</v>
      </c>
    </row>
    <row r="1567" customFormat="false" ht="15" hidden="false" customHeight="false" outlineLevel="0" collapsed="false">
      <c r="A1567" s="8" t="n">
        <v>1563</v>
      </c>
      <c r="B1567" s="13"/>
      <c r="C1567" s="25"/>
      <c r="D1567" s="26" t="str">
        <f aca="false">IF($C1567="","",IFERROR(IF(INDEX(Bolalar!$B$5:$B$1804,MATCH($C1567,Bolalar!$I$5:$I$1804,0))="","",INDEX(Bolalar!$B$5:$B$1804,MATCH($C1567,Bolalar!$I$5:$I$1804,0))),""))</f>
        <v/>
      </c>
      <c r="E1567" s="15" t="str">
        <f aca="false">IF($C1567="","",IFERROR(IF(INDEX(Bolalar!$C$5:$C$1804,MATCH($C1567,Bolalar!$I$5:$I$1804,0))="","",INDEX(Bolalar!$C$5:$C$1804,MATCH($C1567,Bolalar!$I$5:$I$1804,0))),""))</f>
        <v/>
      </c>
      <c r="F1567" s="24"/>
      <c r="G1567" s="14" t="str">
        <f aca="false">IF(OR($E1567="",$B1567=""),"",INT(($B1567-$E1567)/365.25))</f>
        <v/>
      </c>
      <c r="H1567" s="14" t="str">
        <f aca="false">IF($G1567="","",IF($G1567&lt;=5,"Ha","Yo'q"))</f>
        <v/>
      </c>
      <c r="I1567" s="12"/>
      <c r="J1567" s="12"/>
      <c r="K1567" s="28" t="n">
        <f aca="false">IF(AND($C1567&lt;&gt;"",$H1567="Ha",$B1567&gt;=Boshqaruv!$C$9,$B1567&lt;=Boshqaruv!$C$10),IF(COUNTIFS($C$4:$C1566,$C1567,$H$4:$H1566,"Ha",$B$4:$B1566,"&gt;="&amp;Boshqaruv!$C$9,$B$4:$B1566,"&lt;="&amp;Boshqaruv!$C$10)=0,1,0),0)</f>
        <v>0</v>
      </c>
    </row>
    <row r="1568" customFormat="false" ht="15" hidden="false" customHeight="false" outlineLevel="0" collapsed="false">
      <c r="A1568" s="8" t="n">
        <v>1564</v>
      </c>
      <c r="B1568" s="13"/>
      <c r="C1568" s="25"/>
      <c r="D1568" s="26" t="str">
        <f aca="false">IF($C1568="","",IFERROR(IF(INDEX(Bolalar!$B$5:$B$1804,MATCH($C1568,Bolalar!$I$5:$I$1804,0))="","",INDEX(Bolalar!$B$5:$B$1804,MATCH($C1568,Bolalar!$I$5:$I$1804,0))),""))</f>
        <v/>
      </c>
      <c r="E1568" s="15" t="str">
        <f aca="false">IF($C1568="","",IFERROR(IF(INDEX(Bolalar!$C$5:$C$1804,MATCH($C1568,Bolalar!$I$5:$I$1804,0))="","",INDEX(Bolalar!$C$5:$C$1804,MATCH($C1568,Bolalar!$I$5:$I$1804,0))),""))</f>
        <v/>
      </c>
      <c r="F1568" s="24"/>
      <c r="G1568" s="14" t="str">
        <f aca="false">IF(OR($E1568="",$B1568=""),"",INT(($B1568-$E1568)/365.25))</f>
        <v/>
      </c>
      <c r="H1568" s="14" t="str">
        <f aca="false">IF($G1568="","",IF($G1568&lt;=5,"Ha","Yo'q"))</f>
        <v/>
      </c>
      <c r="I1568" s="12"/>
      <c r="J1568" s="12"/>
      <c r="K1568" s="28" t="n">
        <f aca="false">IF(AND($C1568&lt;&gt;"",$H1568="Ha",$B1568&gt;=Boshqaruv!$C$9,$B1568&lt;=Boshqaruv!$C$10),IF(COUNTIFS($C$4:$C1567,$C1568,$H$4:$H1567,"Ha",$B$4:$B1567,"&gt;="&amp;Boshqaruv!$C$9,$B$4:$B1567,"&lt;="&amp;Boshqaruv!$C$10)=0,1,0),0)</f>
        <v>0</v>
      </c>
    </row>
    <row r="1569" customFormat="false" ht="15" hidden="false" customHeight="false" outlineLevel="0" collapsed="false">
      <c r="A1569" s="8" t="n">
        <v>1565</v>
      </c>
      <c r="B1569" s="13"/>
      <c r="C1569" s="25"/>
      <c r="D1569" s="26" t="str">
        <f aca="false">IF($C1569="","",IFERROR(IF(INDEX(Bolalar!$B$5:$B$1804,MATCH($C1569,Bolalar!$I$5:$I$1804,0))="","",INDEX(Bolalar!$B$5:$B$1804,MATCH($C1569,Bolalar!$I$5:$I$1804,0))),""))</f>
        <v/>
      </c>
      <c r="E1569" s="15" t="str">
        <f aca="false">IF($C1569="","",IFERROR(IF(INDEX(Bolalar!$C$5:$C$1804,MATCH($C1569,Bolalar!$I$5:$I$1804,0))="","",INDEX(Bolalar!$C$5:$C$1804,MATCH($C1569,Bolalar!$I$5:$I$1804,0))),""))</f>
        <v/>
      </c>
      <c r="F1569" s="24"/>
      <c r="G1569" s="14" t="str">
        <f aca="false">IF(OR($E1569="",$B1569=""),"",INT(($B1569-$E1569)/365.25))</f>
        <v/>
      </c>
      <c r="H1569" s="14" t="str">
        <f aca="false">IF($G1569="","",IF($G1569&lt;=5,"Ha","Yo'q"))</f>
        <v/>
      </c>
      <c r="I1569" s="12"/>
      <c r="J1569" s="12"/>
      <c r="K1569" s="28" t="n">
        <f aca="false">IF(AND($C1569&lt;&gt;"",$H1569="Ha",$B1569&gt;=Boshqaruv!$C$9,$B1569&lt;=Boshqaruv!$C$10),IF(COUNTIFS($C$4:$C1568,$C1569,$H$4:$H1568,"Ha",$B$4:$B1568,"&gt;="&amp;Boshqaruv!$C$9,$B$4:$B1568,"&lt;="&amp;Boshqaruv!$C$10)=0,1,0),0)</f>
        <v>0</v>
      </c>
    </row>
    <row r="1570" customFormat="false" ht="15" hidden="false" customHeight="false" outlineLevel="0" collapsed="false">
      <c r="A1570" s="8" t="n">
        <v>1566</v>
      </c>
      <c r="B1570" s="13"/>
      <c r="C1570" s="25"/>
      <c r="D1570" s="26" t="str">
        <f aca="false">IF($C1570="","",IFERROR(IF(INDEX(Bolalar!$B$5:$B$1804,MATCH($C1570,Bolalar!$I$5:$I$1804,0))="","",INDEX(Bolalar!$B$5:$B$1804,MATCH($C1570,Bolalar!$I$5:$I$1804,0))),""))</f>
        <v/>
      </c>
      <c r="E1570" s="15" t="str">
        <f aca="false">IF($C1570="","",IFERROR(IF(INDEX(Bolalar!$C$5:$C$1804,MATCH($C1570,Bolalar!$I$5:$I$1804,0))="","",INDEX(Bolalar!$C$5:$C$1804,MATCH($C1570,Bolalar!$I$5:$I$1804,0))),""))</f>
        <v/>
      </c>
      <c r="F1570" s="24"/>
      <c r="G1570" s="14" t="str">
        <f aca="false">IF(OR($E1570="",$B1570=""),"",INT(($B1570-$E1570)/365.25))</f>
        <v/>
      </c>
      <c r="H1570" s="14" t="str">
        <f aca="false">IF($G1570="","",IF($G1570&lt;=5,"Ha","Yo'q"))</f>
        <v/>
      </c>
      <c r="I1570" s="12"/>
      <c r="J1570" s="12"/>
      <c r="K1570" s="28" t="n">
        <f aca="false">IF(AND($C1570&lt;&gt;"",$H1570="Ha",$B1570&gt;=Boshqaruv!$C$9,$B1570&lt;=Boshqaruv!$C$10),IF(COUNTIFS($C$4:$C1569,$C1570,$H$4:$H1569,"Ha",$B$4:$B1569,"&gt;="&amp;Boshqaruv!$C$9,$B$4:$B1569,"&lt;="&amp;Boshqaruv!$C$10)=0,1,0),0)</f>
        <v>0</v>
      </c>
    </row>
    <row r="1571" customFormat="false" ht="15" hidden="false" customHeight="false" outlineLevel="0" collapsed="false">
      <c r="A1571" s="8" t="n">
        <v>1567</v>
      </c>
      <c r="B1571" s="13"/>
      <c r="C1571" s="25"/>
      <c r="D1571" s="26" t="str">
        <f aca="false">IF($C1571="","",IFERROR(IF(INDEX(Bolalar!$B$5:$B$1804,MATCH($C1571,Bolalar!$I$5:$I$1804,0))="","",INDEX(Bolalar!$B$5:$B$1804,MATCH($C1571,Bolalar!$I$5:$I$1804,0))),""))</f>
        <v/>
      </c>
      <c r="E1571" s="15" t="str">
        <f aca="false">IF($C1571="","",IFERROR(IF(INDEX(Bolalar!$C$5:$C$1804,MATCH($C1571,Bolalar!$I$5:$I$1804,0))="","",INDEX(Bolalar!$C$5:$C$1804,MATCH($C1571,Bolalar!$I$5:$I$1804,0))),""))</f>
        <v/>
      </c>
      <c r="F1571" s="24"/>
      <c r="G1571" s="14" t="str">
        <f aca="false">IF(OR($E1571="",$B1571=""),"",INT(($B1571-$E1571)/365.25))</f>
        <v/>
      </c>
      <c r="H1571" s="14" t="str">
        <f aca="false">IF($G1571="","",IF($G1571&lt;=5,"Ha","Yo'q"))</f>
        <v/>
      </c>
      <c r="I1571" s="12"/>
      <c r="J1571" s="12"/>
      <c r="K1571" s="28" t="n">
        <f aca="false">IF(AND($C1571&lt;&gt;"",$H1571="Ha",$B1571&gt;=Boshqaruv!$C$9,$B1571&lt;=Boshqaruv!$C$10),IF(COUNTIFS($C$4:$C1570,$C1571,$H$4:$H1570,"Ha",$B$4:$B1570,"&gt;="&amp;Boshqaruv!$C$9,$B$4:$B1570,"&lt;="&amp;Boshqaruv!$C$10)=0,1,0),0)</f>
        <v>0</v>
      </c>
    </row>
    <row r="1572" customFormat="false" ht="15" hidden="false" customHeight="false" outlineLevel="0" collapsed="false">
      <c r="A1572" s="8" t="n">
        <v>1568</v>
      </c>
      <c r="B1572" s="13"/>
      <c r="C1572" s="25"/>
      <c r="D1572" s="26" t="str">
        <f aca="false">IF($C1572="","",IFERROR(IF(INDEX(Bolalar!$B$5:$B$1804,MATCH($C1572,Bolalar!$I$5:$I$1804,0))="","",INDEX(Bolalar!$B$5:$B$1804,MATCH($C1572,Bolalar!$I$5:$I$1804,0))),""))</f>
        <v/>
      </c>
      <c r="E1572" s="15" t="str">
        <f aca="false">IF($C1572="","",IFERROR(IF(INDEX(Bolalar!$C$5:$C$1804,MATCH($C1572,Bolalar!$I$5:$I$1804,0))="","",INDEX(Bolalar!$C$5:$C$1804,MATCH($C1572,Bolalar!$I$5:$I$1804,0))),""))</f>
        <v/>
      </c>
      <c r="F1572" s="24"/>
      <c r="G1572" s="14" t="str">
        <f aca="false">IF(OR($E1572="",$B1572=""),"",INT(($B1572-$E1572)/365.25))</f>
        <v/>
      </c>
      <c r="H1572" s="14" t="str">
        <f aca="false">IF($G1572="","",IF($G1572&lt;=5,"Ha","Yo'q"))</f>
        <v/>
      </c>
      <c r="I1572" s="12"/>
      <c r="J1572" s="12"/>
      <c r="K1572" s="28" t="n">
        <f aca="false">IF(AND($C1572&lt;&gt;"",$H1572="Ha",$B1572&gt;=Boshqaruv!$C$9,$B1572&lt;=Boshqaruv!$C$10),IF(COUNTIFS($C$4:$C1571,$C1572,$H$4:$H1571,"Ha",$B$4:$B1571,"&gt;="&amp;Boshqaruv!$C$9,$B$4:$B1571,"&lt;="&amp;Boshqaruv!$C$10)=0,1,0),0)</f>
        <v>0</v>
      </c>
    </row>
    <row r="1573" customFormat="false" ht="15" hidden="false" customHeight="false" outlineLevel="0" collapsed="false">
      <c r="A1573" s="8" t="n">
        <v>1569</v>
      </c>
      <c r="B1573" s="13"/>
      <c r="C1573" s="25"/>
      <c r="D1573" s="26" t="str">
        <f aca="false">IF($C1573="","",IFERROR(IF(INDEX(Bolalar!$B$5:$B$1804,MATCH($C1573,Bolalar!$I$5:$I$1804,0))="","",INDEX(Bolalar!$B$5:$B$1804,MATCH($C1573,Bolalar!$I$5:$I$1804,0))),""))</f>
        <v/>
      </c>
      <c r="E1573" s="15" t="str">
        <f aca="false">IF($C1573="","",IFERROR(IF(INDEX(Bolalar!$C$5:$C$1804,MATCH($C1573,Bolalar!$I$5:$I$1804,0))="","",INDEX(Bolalar!$C$5:$C$1804,MATCH($C1573,Bolalar!$I$5:$I$1804,0))),""))</f>
        <v/>
      </c>
      <c r="F1573" s="24"/>
      <c r="G1573" s="14" t="str">
        <f aca="false">IF(OR($E1573="",$B1573=""),"",INT(($B1573-$E1573)/365.25))</f>
        <v/>
      </c>
      <c r="H1573" s="14" t="str">
        <f aca="false">IF($G1573="","",IF($G1573&lt;=5,"Ha","Yo'q"))</f>
        <v/>
      </c>
      <c r="I1573" s="12"/>
      <c r="J1573" s="12"/>
      <c r="K1573" s="28" t="n">
        <f aca="false">IF(AND($C1573&lt;&gt;"",$H1573="Ha",$B1573&gt;=Boshqaruv!$C$9,$B1573&lt;=Boshqaruv!$C$10),IF(COUNTIFS($C$4:$C1572,$C1573,$H$4:$H1572,"Ha",$B$4:$B1572,"&gt;="&amp;Boshqaruv!$C$9,$B$4:$B1572,"&lt;="&amp;Boshqaruv!$C$10)=0,1,0),0)</f>
        <v>0</v>
      </c>
    </row>
    <row r="1574" customFormat="false" ht="15" hidden="false" customHeight="false" outlineLevel="0" collapsed="false">
      <c r="A1574" s="8" t="n">
        <v>1570</v>
      </c>
      <c r="B1574" s="13"/>
      <c r="C1574" s="25"/>
      <c r="D1574" s="26" t="str">
        <f aca="false">IF($C1574="","",IFERROR(IF(INDEX(Bolalar!$B$5:$B$1804,MATCH($C1574,Bolalar!$I$5:$I$1804,0))="","",INDEX(Bolalar!$B$5:$B$1804,MATCH($C1574,Bolalar!$I$5:$I$1804,0))),""))</f>
        <v/>
      </c>
      <c r="E1574" s="15" t="str">
        <f aca="false">IF($C1574="","",IFERROR(IF(INDEX(Bolalar!$C$5:$C$1804,MATCH($C1574,Bolalar!$I$5:$I$1804,0))="","",INDEX(Bolalar!$C$5:$C$1804,MATCH($C1574,Bolalar!$I$5:$I$1804,0))),""))</f>
        <v/>
      </c>
      <c r="F1574" s="24"/>
      <c r="G1574" s="14" t="str">
        <f aca="false">IF(OR($E1574="",$B1574=""),"",INT(($B1574-$E1574)/365.25))</f>
        <v/>
      </c>
      <c r="H1574" s="14" t="str">
        <f aca="false">IF($G1574="","",IF($G1574&lt;=5,"Ha","Yo'q"))</f>
        <v/>
      </c>
      <c r="I1574" s="12"/>
      <c r="J1574" s="12"/>
      <c r="K1574" s="28" t="n">
        <f aca="false">IF(AND($C1574&lt;&gt;"",$H1574="Ha",$B1574&gt;=Boshqaruv!$C$9,$B1574&lt;=Boshqaruv!$C$10),IF(COUNTIFS($C$4:$C1573,$C1574,$H$4:$H1573,"Ha",$B$4:$B1573,"&gt;="&amp;Boshqaruv!$C$9,$B$4:$B1573,"&lt;="&amp;Boshqaruv!$C$10)=0,1,0),0)</f>
        <v>0</v>
      </c>
    </row>
    <row r="1575" customFormat="false" ht="15" hidden="false" customHeight="false" outlineLevel="0" collapsed="false">
      <c r="A1575" s="8" t="n">
        <v>1571</v>
      </c>
      <c r="B1575" s="13"/>
      <c r="C1575" s="25"/>
      <c r="D1575" s="26" t="str">
        <f aca="false">IF($C1575="","",IFERROR(IF(INDEX(Bolalar!$B$5:$B$1804,MATCH($C1575,Bolalar!$I$5:$I$1804,0))="","",INDEX(Bolalar!$B$5:$B$1804,MATCH($C1575,Bolalar!$I$5:$I$1804,0))),""))</f>
        <v/>
      </c>
      <c r="E1575" s="15" t="str">
        <f aca="false">IF($C1575="","",IFERROR(IF(INDEX(Bolalar!$C$5:$C$1804,MATCH($C1575,Bolalar!$I$5:$I$1804,0))="","",INDEX(Bolalar!$C$5:$C$1804,MATCH($C1575,Bolalar!$I$5:$I$1804,0))),""))</f>
        <v/>
      </c>
      <c r="F1575" s="24"/>
      <c r="G1575" s="14" t="str">
        <f aca="false">IF(OR($E1575="",$B1575=""),"",INT(($B1575-$E1575)/365.25))</f>
        <v/>
      </c>
      <c r="H1575" s="14" t="str">
        <f aca="false">IF($G1575="","",IF($G1575&lt;=5,"Ha","Yo'q"))</f>
        <v/>
      </c>
      <c r="I1575" s="12"/>
      <c r="J1575" s="12"/>
      <c r="K1575" s="28" t="n">
        <f aca="false">IF(AND($C1575&lt;&gt;"",$H1575="Ha",$B1575&gt;=Boshqaruv!$C$9,$B1575&lt;=Boshqaruv!$C$10),IF(COUNTIFS($C$4:$C1574,$C1575,$H$4:$H1574,"Ha",$B$4:$B1574,"&gt;="&amp;Boshqaruv!$C$9,$B$4:$B1574,"&lt;="&amp;Boshqaruv!$C$10)=0,1,0),0)</f>
        <v>0</v>
      </c>
    </row>
    <row r="1576" customFormat="false" ht="15" hidden="false" customHeight="false" outlineLevel="0" collapsed="false">
      <c r="A1576" s="8" t="n">
        <v>1572</v>
      </c>
      <c r="B1576" s="13"/>
      <c r="C1576" s="25"/>
      <c r="D1576" s="26" t="str">
        <f aca="false">IF($C1576="","",IFERROR(IF(INDEX(Bolalar!$B$5:$B$1804,MATCH($C1576,Bolalar!$I$5:$I$1804,0))="","",INDEX(Bolalar!$B$5:$B$1804,MATCH($C1576,Bolalar!$I$5:$I$1804,0))),""))</f>
        <v/>
      </c>
      <c r="E1576" s="15" t="str">
        <f aca="false">IF($C1576="","",IFERROR(IF(INDEX(Bolalar!$C$5:$C$1804,MATCH($C1576,Bolalar!$I$5:$I$1804,0))="","",INDEX(Bolalar!$C$5:$C$1804,MATCH($C1576,Bolalar!$I$5:$I$1804,0))),""))</f>
        <v/>
      </c>
      <c r="F1576" s="24"/>
      <c r="G1576" s="14" t="str">
        <f aca="false">IF(OR($E1576="",$B1576=""),"",INT(($B1576-$E1576)/365.25))</f>
        <v/>
      </c>
      <c r="H1576" s="14" t="str">
        <f aca="false">IF($G1576="","",IF($G1576&lt;=5,"Ha","Yo'q"))</f>
        <v/>
      </c>
      <c r="I1576" s="12"/>
      <c r="J1576" s="12"/>
      <c r="K1576" s="28" t="n">
        <f aca="false">IF(AND($C1576&lt;&gt;"",$H1576="Ha",$B1576&gt;=Boshqaruv!$C$9,$B1576&lt;=Boshqaruv!$C$10),IF(COUNTIFS($C$4:$C1575,$C1576,$H$4:$H1575,"Ha",$B$4:$B1575,"&gt;="&amp;Boshqaruv!$C$9,$B$4:$B1575,"&lt;="&amp;Boshqaruv!$C$10)=0,1,0),0)</f>
        <v>0</v>
      </c>
    </row>
    <row r="1577" customFormat="false" ht="15" hidden="false" customHeight="false" outlineLevel="0" collapsed="false">
      <c r="A1577" s="8" t="n">
        <v>1573</v>
      </c>
      <c r="B1577" s="13"/>
      <c r="C1577" s="25"/>
      <c r="D1577" s="26" t="str">
        <f aca="false">IF($C1577="","",IFERROR(IF(INDEX(Bolalar!$B$5:$B$1804,MATCH($C1577,Bolalar!$I$5:$I$1804,0))="","",INDEX(Bolalar!$B$5:$B$1804,MATCH($C1577,Bolalar!$I$5:$I$1804,0))),""))</f>
        <v/>
      </c>
      <c r="E1577" s="15" t="str">
        <f aca="false">IF($C1577="","",IFERROR(IF(INDEX(Bolalar!$C$5:$C$1804,MATCH($C1577,Bolalar!$I$5:$I$1804,0))="","",INDEX(Bolalar!$C$5:$C$1804,MATCH($C1577,Bolalar!$I$5:$I$1804,0))),""))</f>
        <v/>
      </c>
      <c r="F1577" s="24"/>
      <c r="G1577" s="14" t="str">
        <f aca="false">IF(OR($E1577="",$B1577=""),"",INT(($B1577-$E1577)/365.25))</f>
        <v/>
      </c>
      <c r="H1577" s="14" t="str">
        <f aca="false">IF($G1577="","",IF($G1577&lt;=5,"Ha","Yo'q"))</f>
        <v/>
      </c>
      <c r="I1577" s="12"/>
      <c r="J1577" s="12"/>
      <c r="K1577" s="28" t="n">
        <f aca="false">IF(AND($C1577&lt;&gt;"",$H1577="Ha",$B1577&gt;=Boshqaruv!$C$9,$B1577&lt;=Boshqaruv!$C$10),IF(COUNTIFS($C$4:$C1576,$C1577,$H$4:$H1576,"Ha",$B$4:$B1576,"&gt;="&amp;Boshqaruv!$C$9,$B$4:$B1576,"&lt;="&amp;Boshqaruv!$C$10)=0,1,0),0)</f>
        <v>0</v>
      </c>
    </row>
    <row r="1578" customFormat="false" ht="15" hidden="false" customHeight="false" outlineLevel="0" collapsed="false">
      <c r="A1578" s="8" t="n">
        <v>1574</v>
      </c>
      <c r="B1578" s="13"/>
      <c r="C1578" s="25"/>
      <c r="D1578" s="26" t="str">
        <f aca="false">IF($C1578="","",IFERROR(IF(INDEX(Bolalar!$B$5:$B$1804,MATCH($C1578,Bolalar!$I$5:$I$1804,0))="","",INDEX(Bolalar!$B$5:$B$1804,MATCH($C1578,Bolalar!$I$5:$I$1804,0))),""))</f>
        <v/>
      </c>
      <c r="E1578" s="15" t="str">
        <f aca="false">IF($C1578="","",IFERROR(IF(INDEX(Bolalar!$C$5:$C$1804,MATCH($C1578,Bolalar!$I$5:$I$1804,0))="","",INDEX(Bolalar!$C$5:$C$1804,MATCH($C1578,Bolalar!$I$5:$I$1804,0))),""))</f>
        <v/>
      </c>
      <c r="F1578" s="24"/>
      <c r="G1578" s="14" t="str">
        <f aca="false">IF(OR($E1578="",$B1578=""),"",INT(($B1578-$E1578)/365.25))</f>
        <v/>
      </c>
      <c r="H1578" s="14" t="str">
        <f aca="false">IF($G1578="","",IF($G1578&lt;=5,"Ha","Yo'q"))</f>
        <v/>
      </c>
      <c r="I1578" s="12"/>
      <c r="J1578" s="12"/>
      <c r="K1578" s="28" t="n">
        <f aca="false">IF(AND($C1578&lt;&gt;"",$H1578="Ha",$B1578&gt;=Boshqaruv!$C$9,$B1578&lt;=Boshqaruv!$C$10),IF(COUNTIFS($C$4:$C1577,$C1578,$H$4:$H1577,"Ha",$B$4:$B1577,"&gt;="&amp;Boshqaruv!$C$9,$B$4:$B1577,"&lt;="&amp;Boshqaruv!$C$10)=0,1,0),0)</f>
        <v>0</v>
      </c>
    </row>
    <row r="1579" customFormat="false" ht="15" hidden="false" customHeight="false" outlineLevel="0" collapsed="false">
      <c r="A1579" s="8" t="n">
        <v>1575</v>
      </c>
      <c r="B1579" s="13"/>
      <c r="C1579" s="25"/>
      <c r="D1579" s="26" t="str">
        <f aca="false">IF($C1579="","",IFERROR(IF(INDEX(Bolalar!$B$5:$B$1804,MATCH($C1579,Bolalar!$I$5:$I$1804,0))="","",INDEX(Bolalar!$B$5:$B$1804,MATCH($C1579,Bolalar!$I$5:$I$1804,0))),""))</f>
        <v/>
      </c>
      <c r="E1579" s="15" t="str">
        <f aca="false">IF($C1579="","",IFERROR(IF(INDEX(Bolalar!$C$5:$C$1804,MATCH($C1579,Bolalar!$I$5:$I$1804,0))="","",INDEX(Bolalar!$C$5:$C$1804,MATCH($C1579,Bolalar!$I$5:$I$1804,0))),""))</f>
        <v/>
      </c>
      <c r="F1579" s="24"/>
      <c r="G1579" s="14" t="str">
        <f aca="false">IF(OR($E1579="",$B1579=""),"",INT(($B1579-$E1579)/365.25))</f>
        <v/>
      </c>
      <c r="H1579" s="14" t="str">
        <f aca="false">IF($G1579="","",IF($G1579&lt;=5,"Ha","Yo'q"))</f>
        <v/>
      </c>
      <c r="I1579" s="12"/>
      <c r="J1579" s="12"/>
      <c r="K1579" s="28" t="n">
        <f aca="false">IF(AND($C1579&lt;&gt;"",$H1579="Ha",$B1579&gt;=Boshqaruv!$C$9,$B1579&lt;=Boshqaruv!$C$10),IF(COUNTIFS($C$4:$C1578,$C1579,$H$4:$H1578,"Ha",$B$4:$B1578,"&gt;="&amp;Boshqaruv!$C$9,$B$4:$B1578,"&lt;="&amp;Boshqaruv!$C$10)=0,1,0),0)</f>
        <v>0</v>
      </c>
    </row>
    <row r="1580" customFormat="false" ht="15" hidden="false" customHeight="false" outlineLevel="0" collapsed="false">
      <c r="A1580" s="8" t="n">
        <v>1576</v>
      </c>
      <c r="B1580" s="13"/>
      <c r="C1580" s="25"/>
      <c r="D1580" s="26" t="str">
        <f aca="false">IF($C1580="","",IFERROR(IF(INDEX(Bolalar!$B$5:$B$1804,MATCH($C1580,Bolalar!$I$5:$I$1804,0))="","",INDEX(Bolalar!$B$5:$B$1804,MATCH($C1580,Bolalar!$I$5:$I$1804,0))),""))</f>
        <v/>
      </c>
      <c r="E1580" s="15" t="str">
        <f aca="false">IF($C1580="","",IFERROR(IF(INDEX(Bolalar!$C$5:$C$1804,MATCH($C1580,Bolalar!$I$5:$I$1804,0))="","",INDEX(Bolalar!$C$5:$C$1804,MATCH($C1580,Bolalar!$I$5:$I$1804,0))),""))</f>
        <v/>
      </c>
      <c r="F1580" s="24"/>
      <c r="G1580" s="14" t="str">
        <f aca="false">IF(OR($E1580="",$B1580=""),"",INT(($B1580-$E1580)/365.25))</f>
        <v/>
      </c>
      <c r="H1580" s="14" t="str">
        <f aca="false">IF($G1580="","",IF($G1580&lt;=5,"Ha","Yo'q"))</f>
        <v/>
      </c>
      <c r="I1580" s="12"/>
      <c r="J1580" s="12"/>
      <c r="K1580" s="28" t="n">
        <f aca="false">IF(AND($C1580&lt;&gt;"",$H1580="Ha",$B1580&gt;=Boshqaruv!$C$9,$B1580&lt;=Boshqaruv!$C$10),IF(COUNTIFS($C$4:$C1579,$C1580,$H$4:$H1579,"Ha",$B$4:$B1579,"&gt;="&amp;Boshqaruv!$C$9,$B$4:$B1579,"&lt;="&amp;Boshqaruv!$C$10)=0,1,0),0)</f>
        <v>0</v>
      </c>
    </row>
    <row r="1581" customFormat="false" ht="15" hidden="false" customHeight="false" outlineLevel="0" collapsed="false">
      <c r="A1581" s="8" t="n">
        <v>1577</v>
      </c>
      <c r="B1581" s="13"/>
      <c r="C1581" s="25"/>
      <c r="D1581" s="26" t="str">
        <f aca="false">IF($C1581="","",IFERROR(IF(INDEX(Bolalar!$B$5:$B$1804,MATCH($C1581,Bolalar!$I$5:$I$1804,0))="","",INDEX(Bolalar!$B$5:$B$1804,MATCH($C1581,Bolalar!$I$5:$I$1804,0))),""))</f>
        <v/>
      </c>
      <c r="E1581" s="15" t="str">
        <f aca="false">IF($C1581="","",IFERROR(IF(INDEX(Bolalar!$C$5:$C$1804,MATCH($C1581,Bolalar!$I$5:$I$1804,0))="","",INDEX(Bolalar!$C$5:$C$1804,MATCH($C1581,Bolalar!$I$5:$I$1804,0))),""))</f>
        <v/>
      </c>
      <c r="F1581" s="24"/>
      <c r="G1581" s="14" t="str">
        <f aca="false">IF(OR($E1581="",$B1581=""),"",INT(($B1581-$E1581)/365.25))</f>
        <v/>
      </c>
      <c r="H1581" s="14" t="str">
        <f aca="false">IF($G1581="","",IF($G1581&lt;=5,"Ha","Yo'q"))</f>
        <v/>
      </c>
      <c r="I1581" s="12"/>
      <c r="J1581" s="12"/>
      <c r="K1581" s="28" t="n">
        <f aca="false">IF(AND($C1581&lt;&gt;"",$H1581="Ha",$B1581&gt;=Boshqaruv!$C$9,$B1581&lt;=Boshqaruv!$C$10),IF(COUNTIFS($C$4:$C1580,$C1581,$H$4:$H1580,"Ha",$B$4:$B1580,"&gt;="&amp;Boshqaruv!$C$9,$B$4:$B1580,"&lt;="&amp;Boshqaruv!$C$10)=0,1,0),0)</f>
        <v>0</v>
      </c>
    </row>
    <row r="1582" customFormat="false" ht="15" hidden="false" customHeight="false" outlineLevel="0" collapsed="false">
      <c r="A1582" s="8" t="n">
        <v>1578</v>
      </c>
      <c r="B1582" s="13"/>
      <c r="C1582" s="25"/>
      <c r="D1582" s="26" t="str">
        <f aca="false">IF($C1582="","",IFERROR(IF(INDEX(Bolalar!$B$5:$B$1804,MATCH($C1582,Bolalar!$I$5:$I$1804,0))="","",INDEX(Bolalar!$B$5:$B$1804,MATCH($C1582,Bolalar!$I$5:$I$1804,0))),""))</f>
        <v/>
      </c>
      <c r="E1582" s="15" t="str">
        <f aca="false">IF($C1582="","",IFERROR(IF(INDEX(Bolalar!$C$5:$C$1804,MATCH($C1582,Bolalar!$I$5:$I$1804,0))="","",INDEX(Bolalar!$C$5:$C$1804,MATCH($C1582,Bolalar!$I$5:$I$1804,0))),""))</f>
        <v/>
      </c>
      <c r="F1582" s="24"/>
      <c r="G1582" s="14" t="str">
        <f aca="false">IF(OR($E1582="",$B1582=""),"",INT(($B1582-$E1582)/365.25))</f>
        <v/>
      </c>
      <c r="H1582" s="14" t="str">
        <f aca="false">IF($G1582="","",IF($G1582&lt;=5,"Ha","Yo'q"))</f>
        <v/>
      </c>
      <c r="I1582" s="12"/>
      <c r="J1582" s="12"/>
      <c r="K1582" s="28" t="n">
        <f aca="false">IF(AND($C1582&lt;&gt;"",$H1582="Ha",$B1582&gt;=Boshqaruv!$C$9,$B1582&lt;=Boshqaruv!$C$10),IF(COUNTIFS($C$4:$C1581,$C1582,$H$4:$H1581,"Ha",$B$4:$B1581,"&gt;="&amp;Boshqaruv!$C$9,$B$4:$B1581,"&lt;="&amp;Boshqaruv!$C$10)=0,1,0),0)</f>
        <v>0</v>
      </c>
    </row>
    <row r="1583" customFormat="false" ht="15" hidden="false" customHeight="false" outlineLevel="0" collapsed="false">
      <c r="A1583" s="8" t="n">
        <v>1579</v>
      </c>
      <c r="B1583" s="13"/>
      <c r="C1583" s="25"/>
      <c r="D1583" s="26" t="str">
        <f aca="false">IF($C1583="","",IFERROR(IF(INDEX(Bolalar!$B$5:$B$1804,MATCH($C1583,Bolalar!$I$5:$I$1804,0))="","",INDEX(Bolalar!$B$5:$B$1804,MATCH($C1583,Bolalar!$I$5:$I$1804,0))),""))</f>
        <v/>
      </c>
      <c r="E1583" s="15" t="str">
        <f aca="false">IF($C1583="","",IFERROR(IF(INDEX(Bolalar!$C$5:$C$1804,MATCH($C1583,Bolalar!$I$5:$I$1804,0))="","",INDEX(Bolalar!$C$5:$C$1804,MATCH($C1583,Bolalar!$I$5:$I$1804,0))),""))</f>
        <v/>
      </c>
      <c r="F1583" s="24"/>
      <c r="G1583" s="14" t="str">
        <f aca="false">IF(OR($E1583="",$B1583=""),"",INT(($B1583-$E1583)/365.25))</f>
        <v/>
      </c>
      <c r="H1583" s="14" t="str">
        <f aca="false">IF($G1583="","",IF($G1583&lt;=5,"Ha","Yo'q"))</f>
        <v/>
      </c>
      <c r="I1583" s="12"/>
      <c r="J1583" s="12"/>
      <c r="K1583" s="28" t="n">
        <f aca="false">IF(AND($C1583&lt;&gt;"",$H1583="Ha",$B1583&gt;=Boshqaruv!$C$9,$B1583&lt;=Boshqaruv!$C$10),IF(COUNTIFS($C$4:$C1582,$C1583,$H$4:$H1582,"Ha",$B$4:$B1582,"&gt;="&amp;Boshqaruv!$C$9,$B$4:$B1582,"&lt;="&amp;Boshqaruv!$C$10)=0,1,0),0)</f>
        <v>0</v>
      </c>
    </row>
    <row r="1584" customFormat="false" ht="15" hidden="false" customHeight="false" outlineLevel="0" collapsed="false">
      <c r="A1584" s="8" t="n">
        <v>1580</v>
      </c>
      <c r="B1584" s="13"/>
      <c r="C1584" s="25"/>
      <c r="D1584" s="26" t="str">
        <f aca="false">IF($C1584="","",IFERROR(IF(INDEX(Bolalar!$B$5:$B$1804,MATCH($C1584,Bolalar!$I$5:$I$1804,0))="","",INDEX(Bolalar!$B$5:$B$1804,MATCH($C1584,Bolalar!$I$5:$I$1804,0))),""))</f>
        <v/>
      </c>
      <c r="E1584" s="15" t="str">
        <f aca="false">IF($C1584="","",IFERROR(IF(INDEX(Bolalar!$C$5:$C$1804,MATCH($C1584,Bolalar!$I$5:$I$1804,0))="","",INDEX(Bolalar!$C$5:$C$1804,MATCH($C1584,Bolalar!$I$5:$I$1804,0))),""))</f>
        <v/>
      </c>
      <c r="F1584" s="24"/>
      <c r="G1584" s="14" t="str">
        <f aca="false">IF(OR($E1584="",$B1584=""),"",INT(($B1584-$E1584)/365.25))</f>
        <v/>
      </c>
      <c r="H1584" s="14" t="str">
        <f aca="false">IF($G1584="","",IF($G1584&lt;=5,"Ha","Yo'q"))</f>
        <v/>
      </c>
      <c r="I1584" s="12"/>
      <c r="J1584" s="12"/>
      <c r="K1584" s="28" t="n">
        <f aca="false">IF(AND($C1584&lt;&gt;"",$H1584="Ha",$B1584&gt;=Boshqaruv!$C$9,$B1584&lt;=Boshqaruv!$C$10),IF(COUNTIFS($C$4:$C1583,$C1584,$H$4:$H1583,"Ha",$B$4:$B1583,"&gt;="&amp;Boshqaruv!$C$9,$B$4:$B1583,"&lt;="&amp;Boshqaruv!$C$10)=0,1,0),0)</f>
        <v>0</v>
      </c>
    </row>
    <row r="1585" customFormat="false" ht="15" hidden="false" customHeight="false" outlineLevel="0" collapsed="false">
      <c r="A1585" s="8" t="n">
        <v>1581</v>
      </c>
      <c r="B1585" s="13"/>
      <c r="C1585" s="25"/>
      <c r="D1585" s="26" t="str">
        <f aca="false">IF($C1585="","",IFERROR(IF(INDEX(Bolalar!$B$5:$B$1804,MATCH($C1585,Bolalar!$I$5:$I$1804,0))="","",INDEX(Bolalar!$B$5:$B$1804,MATCH($C1585,Bolalar!$I$5:$I$1804,0))),""))</f>
        <v/>
      </c>
      <c r="E1585" s="15" t="str">
        <f aca="false">IF($C1585="","",IFERROR(IF(INDEX(Bolalar!$C$5:$C$1804,MATCH($C1585,Bolalar!$I$5:$I$1804,0))="","",INDEX(Bolalar!$C$5:$C$1804,MATCH($C1585,Bolalar!$I$5:$I$1804,0))),""))</f>
        <v/>
      </c>
      <c r="F1585" s="24"/>
      <c r="G1585" s="14" t="str">
        <f aca="false">IF(OR($E1585="",$B1585=""),"",INT(($B1585-$E1585)/365.25))</f>
        <v/>
      </c>
      <c r="H1585" s="14" t="str">
        <f aca="false">IF($G1585="","",IF($G1585&lt;=5,"Ha","Yo'q"))</f>
        <v/>
      </c>
      <c r="I1585" s="12"/>
      <c r="J1585" s="12"/>
      <c r="K1585" s="28" t="n">
        <f aca="false">IF(AND($C1585&lt;&gt;"",$H1585="Ha",$B1585&gt;=Boshqaruv!$C$9,$B1585&lt;=Boshqaruv!$C$10),IF(COUNTIFS($C$4:$C1584,$C1585,$H$4:$H1584,"Ha",$B$4:$B1584,"&gt;="&amp;Boshqaruv!$C$9,$B$4:$B1584,"&lt;="&amp;Boshqaruv!$C$10)=0,1,0),0)</f>
        <v>0</v>
      </c>
    </row>
    <row r="1586" customFormat="false" ht="15" hidden="false" customHeight="false" outlineLevel="0" collapsed="false">
      <c r="A1586" s="8" t="n">
        <v>1582</v>
      </c>
      <c r="B1586" s="13"/>
      <c r="C1586" s="25"/>
      <c r="D1586" s="26" t="str">
        <f aca="false">IF($C1586="","",IFERROR(IF(INDEX(Bolalar!$B$5:$B$1804,MATCH($C1586,Bolalar!$I$5:$I$1804,0))="","",INDEX(Bolalar!$B$5:$B$1804,MATCH($C1586,Bolalar!$I$5:$I$1804,0))),""))</f>
        <v/>
      </c>
      <c r="E1586" s="15" t="str">
        <f aca="false">IF($C1586="","",IFERROR(IF(INDEX(Bolalar!$C$5:$C$1804,MATCH($C1586,Bolalar!$I$5:$I$1804,0))="","",INDEX(Bolalar!$C$5:$C$1804,MATCH($C1586,Bolalar!$I$5:$I$1804,0))),""))</f>
        <v/>
      </c>
      <c r="F1586" s="24"/>
      <c r="G1586" s="14" t="str">
        <f aca="false">IF(OR($E1586="",$B1586=""),"",INT(($B1586-$E1586)/365.25))</f>
        <v/>
      </c>
      <c r="H1586" s="14" t="str">
        <f aca="false">IF($G1586="","",IF($G1586&lt;=5,"Ha","Yo'q"))</f>
        <v/>
      </c>
      <c r="I1586" s="12"/>
      <c r="J1586" s="12"/>
      <c r="K1586" s="28" t="n">
        <f aca="false">IF(AND($C1586&lt;&gt;"",$H1586="Ha",$B1586&gt;=Boshqaruv!$C$9,$B1586&lt;=Boshqaruv!$C$10),IF(COUNTIFS($C$4:$C1585,$C1586,$H$4:$H1585,"Ha",$B$4:$B1585,"&gt;="&amp;Boshqaruv!$C$9,$B$4:$B1585,"&lt;="&amp;Boshqaruv!$C$10)=0,1,0),0)</f>
        <v>0</v>
      </c>
    </row>
    <row r="1587" customFormat="false" ht="15" hidden="false" customHeight="false" outlineLevel="0" collapsed="false">
      <c r="A1587" s="8" t="n">
        <v>1583</v>
      </c>
      <c r="B1587" s="13"/>
      <c r="C1587" s="25"/>
      <c r="D1587" s="26" t="str">
        <f aca="false">IF($C1587="","",IFERROR(IF(INDEX(Bolalar!$B$5:$B$1804,MATCH($C1587,Bolalar!$I$5:$I$1804,0))="","",INDEX(Bolalar!$B$5:$B$1804,MATCH($C1587,Bolalar!$I$5:$I$1804,0))),""))</f>
        <v/>
      </c>
      <c r="E1587" s="15" t="str">
        <f aca="false">IF($C1587="","",IFERROR(IF(INDEX(Bolalar!$C$5:$C$1804,MATCH($C1587,Bolalar!$I$5:$I$1804,0))="","",INDEX(Bolalar!$C$5:$C$1804,MATCH($C1587,Bolalar!$I$5:$I$1804,0))),""))</f>
        <v/>
      </c>
      <c r="F1587" s="24"/>
      <c r="G1587" s="14" t="str">
        <f aca="false">IF(OR($E1587="",$B1587=""),"",INT(($B1587-$E1587)/365.25))</f>
        <v/>
      </c>
      <c r="H1587" s="14" t="str">
        <f aca="false">IF($G1587="","",IF($G1587&lt;=5,"Ha","Yo'q"))</f>
        <v/>
      </c>
      <c r="I1587" s="12"/>
      <c r="J1587" s="12"/>
      <c r="K1587" s="28" t="n">
        <f aca="false">IF(AND($C1587&lt;&gt;"",$H1587="Ha",$B1587&gt;=Boshqaruv!$C$9,$B1587&lt;=Boshqaruv!$C$10),IF(COUNTIFS($C$4:$C1586,$C1587,$H$4:$H1586,"Ha",$B$4:$B1586,"&gt;="&amp;Boshqaruv!$C$9,$B$4:$B1586,"&lt;="&amp;Boshqaruv!$C$10)=0,1,0),0)</f>
        <v>0</v>
      </c>
    </row>
    <row r="1588" customFormat="false" ht="15" hidden="false" customHeight="false" outlineLevel="0" collapsed="false">
      <c r="A1588" s="8" t="n">
        <v>1584</v>
      </c>
      <c r="B1588" s="13"/>
      <c r="C1588" s="25"/>
      <c r="D1588" s="26" t="str">
        <f aca="false">IF($C1588="","",IFERROR(IF(INDEX(Bolalar!$B$5:$B$1804,MATCH($C1588,Bolalar!$I$5:$I$1804,0))="","",INDEX(Bolalar!$B$5:$B$1804,MATCH($C1588,Bolalar!$I$5:$I$1804,0))),""))</f>
        <v/>
      </c>
      <c r="E1588" s="15" t="str">
        <f aca="false">IF($C1588="","",IFERROR(IF(INDEX(Bolalar!$C$5:$C$1804,MATCH($C1588,Bolalar!$I$5:$I$1804,0))="","",INDEX(Bolalar!$C$5:$C$1804,MATCH($C1588,Bolalar!$I$5:$I$1804,0))),""))</f>
        <v/>
      </c>
      <c r="F1588" s="24"/>
      <c r="G1588" s="14" t="str">
        <f aca="false">IF(OR($E1588="",$B1588=""),"",INT(($B1588-$E1588)/365.25))</f>
        <v/>
      </c>
      <c r="H1588" s="14" t="str">
        <f aca="false">IF($G1588="","",IF($G1588&lt;=5,"Ha","Yo'q"))</f>
        <v/>
      </c>
      <c r="I1588" s="12"/>
      <c r="J1588" s="12"/>
      <c r="K1588" s="28" t="n">
        <f aca="false">IF(AND($C1588&lt;&gt;"",$H1588="Ha",$B1588&gt;=Boshqaruv!$C$9,$B1588&lt;=Boshqaruv!$C$10),IF(COUNTIFS($C$4:$C1587,$C1588,$H$4:$H1587,"Ha",$B$4:$B1587,"&gt;="&amp;Boshqaruv!$C$9,$B$4:$B1587,"&lt;="&amp;Boshqaruv!$C$10)=0,1,0),0)</f>
        <v>0</v>
      </c>
    </row>
    <row r="1589" customFormat="false" ht="15" hidden="false" customHeight="false" outlineLevel="0" collapsed="false">
      <c r="A1589" s="8" t="n">
        <v>1585</v>
      </c>
      <c r="B1589" s="13"/>
      <c r="C1589" s="25"/>
      <c r="D1589" s="26" t="str">
        <f aca="false">IF($C1589="","",IFERROR(IF(INDEX(Bolalar!$B$5:$B$1804,MATCH($C1589,Bolalar!$I$5:$I$1804,0))="","",INDEX(Bolalar!$B$5:$B$1804,MATCH($C1589,Bolalar!$I$5:$I$1804,0))),""))</f>
        <v/>
      </c>
      <c r="E1589" s="15" t="str">
        <f aca="false">IF($C1589="","",IFERROR(IF(INDEX(Bolalar!$C$5:$C$1804,MATCH($C1589,Bolalar!$I$5:$I$1804,0))="","",INDEX(Bolalar!$C$5:$C$1804,MATCH($C1589,Bolalar!$I$5:$I$1804,0))),""))</f>
        <v/>
      </c>
      <c r="F1589" s="24"/>
      <c r="G1589" s="14" t="str">
        <f aca="false">IF(OR($E1589="",$B1589=""),"",INT(($B1589-$E1589)/365.25))</f>
        <v/>
      </c>
      <c r="H1589" s="14" t="str">
        <f aca="false">IF($G1589="","",IF($G1589&lt;=5,"Ha","Yo'q"))</f>
        <v/>
      </c>
      <c r="I1589" s="12"/>
      <c r="J1589" s="12"/>
      <c r="K1589" s="28" t="n">
        <f aca="false">IF(AND($C1589&lt;&gt;"",$H1589="Ha",$B1589&gt;=Boshqaruv!$C$9,$B1589&lt;=Boshqaruv!$C$10),IF(COUNTIFS($C$4:$C1588,$C1589,$H$4:$H1588,"Ha",$B$4:$B1588,"&gt;="&amp;Boshqaruv!$C$9,$B$4:$B1588,"&lt;="&amp;Boshqaruv!$C$10)=0,1,0),0)</f>
        <v>0</v>
      </c>
    </row>
    <row r="1590" customFormat="false" ht="15" hidden="false" customHeight="false" outlineLevel="0" collapsed="false">
      <c r="A1590" s="8" t="n">
        <v>1586</v>
      </c>
      <c r="B1590" s="13"/>
      <c r="C1590" s="25"/>
      <c r="D1590" s="26" t="str">
        <f aca="false">IF($C1590="","",IFERROR(IF(INDEX(Bolalar!$B$5:$B$1804,MATCH($C1590,Bolalar!$I$5:$I$1804,0))="","",INDEX(Bolalar!$B$5:$B$1804,MATCH($C1590,Bolalar!$I$5:$I$1804,0))),""))</f>
        <v/>
      </c>
      <c r="E1590" s="15" t="str">
        <f aca="false">IF($C1590="","",IFERROR(IF(INDEX(Bolalar!$C$5:$C$1804,MATCH($C1590,Bolalar!$I$5:$I$1804,0))="","",INDEX(Bolalar!$C$5:$C$1804,MATCH($C1590,Bolalar!$I$5:$I$1804,0))),""))</f>
        <v/>
      </c>
      <c r="F1590" s="24"/>
      <c r="G1590" s="14" t="str">
        <f aca="false">IF(OR($E1590="",$B1590=""),"",INT(($B1590-$E1590)/365.25))</f>
        <v/>
      </c>
      <c r="H1590" s="14" t="str">
        <f aca="false">IF($G1590="","",IF($G1590&lt;=5,"Ha","Yo'q"))</f>
        <v/>
      </c>
      <c r="I1590" s="12"/>
      <c r="J1590" s="12"/>
      <c r="K1590" s="28" t="n">
        <f aca="false">IF(AND($C1590&lt;&gt;"",$H1590="Ha",$B1590&gt;=Boshqaruv!$C$9,$B1590&lt;=Boshqaruv!$C$10),IF(COUNTIFS($C$4:$C1589,$C1590,$H$4:$H1589,"Ha",$B$4:$B1589,"&gt;="&amp;Boshqaruv!$C$9,$B$4:$B1589,"&lt;="&amp;Boshqaruv!$C$10)=0,1,0),0)</f>
        <v>0</v>
      </c>
    </row>
    <row r="1591" customFormat="false" ht="15" hidden="false" customHeight="false" outlineLevel="0" collapsed="false">
      <c r="A1591" s="8" t="n">
        <v>1587</v>
      </c>
      <c r="B1591" s="13"/>
      <c r="C1591" s="25"/>
      <c r="D1591" s="26" t="str">
        <f aca="false">IF($C1591="","",IFERROR(IF(INDEX(Bolalar!$B$5:$B$1804,MATCH($C1591,Bolalar!$I$5:$I$1804,0))="","",INDEX(Bolalar!$B$5:$B$1804,MATCH($C1591,Bolalar!$I$5:$I$1804,0))),""))</f>
        <v/>
      </c>
      <c r="E1591" s="15" t="str">
        <f aca="false">IF($C1591="","",IFERROR(IF(INDEX(Bolalar!$C$5:$C$1804,MATCH($C1591,Bolalar!$I$5:$I$1804,0))="","",INDEX(Bolalar!$C$5:$C$1804,MATCH($C1591,Bolalar!$I$5:$I$1804,0))),""))</f>
        <v/>
      </c>
      <c r="F1591" s="24"/>
      <c r="G1591" s="14" t="str">
        <f aca="false">IF(OR($E1591="",$B1591=""),"",INT(($B1591-$E1591)/365.25))</f>
        <v/>
      </c>
      <c r="H1591" s="14" t="str">
        <f aca="false">IF($G1591="","",IF($G1591&lt;=5,"Ha","Yo'q"))</f>
        <v/>
      </c>
      <c r="I1591" s="12"/>
      <c r="J1591" s="12"/>
      <c r="K1591" s="28" t="n">
        <f aca="false">IF(AND($C1591&lt;&gt;"",$H1591="Ha",$B1591&gt;=Boshqaruv!$C$9,$B1591&lt;=Boshqaruv!$C$10),IF(COUNTIFS($C$4:$C1590,$C1591,$H$4:$H1590,"Ha",$B$4:$B1590,"&gt;="&amp;Boshqaruv!$C$9,$B$4:$B1590,"&lt;="&amp;Boshqaruv!$C$10)=0,1,0),0)</f>
        <v>0</v>
      </c>
    </row>
    <row r="1592" customFormat="false" ht="15" hidden="false" customHeight="false" outlineLevel="0" collapsed="false">
      <c r="A1592" s="8" t="n">
        <v>1588</v>
      </c>
      <c r="B1592" s="13"/>
      <c r="C1592" s="25"/>
      <c r="D1592" s="26" t="str">
        <f aca="false">IF($C1592="","",IFERROR(IF(INDEX(Bolalar!$B$5:$B$1804,MATCH($C1592,Bolalar!$I$5:$I$1804,0))="","",INDEX(Bolalar!$B$5:$B$1804,MATCH($C1592,Bolalar!$I$5:$I$1804,0))),""))</f>
        <v/>
      </c>
      <c r="E1592" s="15" t="str">
        <f aca="false">IF($C1592="","",IFERROR(IF(INDEX(Bolalar!$C$5:$C$1804,MATCH($C1592,Bolalar!$I$5:$I$1804,0))="","",INDEX(Bolalar!$C$5:$C$1804,MATCH($C1592,Bolalar!$I$5:$I$1804,0))),""))</f>
        <v/>
      </c>
      <c r="F1592" s="24"/>
      <c r="G1592" s="14" t="str">
        <f aca="false">IF(OR($E1592="",$B1592=""),"",INT(($B1592-$E1592)/365.25))</f>
        <v/>
      </c>
      <c r="H1592" s="14" t="str">
        <f aca="false">IF($G1592="","",IF($G1592&lt;=5,"Ha","Yo'q"))</f>
        <v/>
      </c>
      <c r="I1592" s="12"/>
      <c r="J1592" s="12"/>
      <c r="K1592" s="28" t="n">
        <f aca="false">IF(AND($C1592&lt;&gt;"",$H1592="Ha",$B1592&gt;=Boshqaruv!$C$9,$B1592&lt;=Boshqaruv!$C$10),IF(COUNTIFS($C$4:$C1591,$C1592,$H$4:$H1591,"Ha",$B$4:$B1591,"&gt;="&amp;Boshqaruv!$C$9,$B$4:$B1591,"&lt;="&amp;Boshqaruv!$C$10)=0,1,0),0)</f>
        <v>0</v>
      </c>
    </row>
    <row r="1593" customFormat="false" ht="15" hidden="false" customHeight="false" outlineLevel="0" collapsed="false">
      <c r="A1593" s="8" t="n">
        <v>1589</v>
      </c>
      <c r="B1593" s="13"/>
      <c r="C1593" s="25"/>
      <c r="D1593" s="26" t="str">
        <f aca="false">IF($C1593="","",IFERROR(IF(INDEX(Bolalar!$B$5:$B$1804,MATCH($C1593,Bolalar!$I$5:$I$1804,0))="","",INDEX(Bolalar!$B$5:$B$1804,MATCH($C1593,Bolalar!$I$5:$I$1804,0))),""))</f>
        <v/>
      </c>
      <c r="E1593" s="15" t="str">
        <f aca="false">IF($C1593="","",IFERROR(IF(INDEX(Bolalar!$C$5:$C$1804,MATCH($C1593,Bolalar!$I$5:$I$1804,0))="","",INDEX(Bolalar!$C$5:$C$1804,MATCH($C1593,Bolalar!$I$5:$I$1804,0))),""))</f>
        <v/>
      </c>
      <c r="F1593" s="24"/>
      <c r="G1593" s="14" t="str">
        <f aca="false">IF(OR($E1593="",$B1593=""),"",INT(($B1593-$E1593)/365.25))</f>
        <v/>
      </c>
      <c r="H1593" s="14" t="str">
        <f aca="false">IF($G1593="","",IF($G1593&lt;=5,"Ha","Yo'q"))</f>
        <v/>
      </c>
      <c r="I1593" s="12"/>
      <c r="J1593" s="12"/>
      <c r="K1593" s="28" t="n">
        <f aca="false">IF(AND($C1593&lt;&gt;"",$H1593="Ha",$B1593&gt;=Boshqaruv!$C$9,$B1593&lt;=Boshqaruv!$C$10),IF(COUNTIFS($C$4:$C1592,$C1593,$H$4:$H1592,"Ha",$B$4:$B1592,"&gt;="&amp;Boshqaruv!$C$9,$B$4:$B1592,"&lt;="&amp;Boshqaruv!$C$10)=0,1,0),0)</f>
        <v>0</v>
      </c>
    </row>
    <row r="1594" customFormat="false" ht="15" hidden="false" customHeight="false" outlineLevel="0" collapsed="false">
      <c r="A1594" s="8" t="n">
        <v>1590</v>
      </c>
      <c r="B1594" s="13"/>
      <c r="C1594" s="25"/>
      <c r="D1594" s="26" t="str">
        <f aca="false">IF($C1594="","",IFERROR(IF(INDEX(Bolalar!$B$5:$B$1804,MATCH($C1594,Bolalar!$I$5:$I$1804,0))="","",INDEX(Bolalar!$B$5:$B$1804,MATCH($C1594,Bolalar!$I$5:$I$1804,0))),""))</f>
        <v/>
      </c>
      <c r="E1594" s="15" t="str">
        <f aca="false">IF($C1594="","",IFERROR(IF(INDEX(Bolalar!$C$5:$C$1804,MATCH($C1594,Bolalar!$I$5:$I$1804,0))="","",INDEX(Bolalar!$C$5:$C$1804,MATCH($C1594,Bolalar!$I$5:$I$1804,0))),""))</f>
        <v/>
      </c>
      <c r="F1594" s="24"/>
      <c r="G1594" s="14" t="str">
        <f aca="false">IF(OR($E1594="",$B1594=""),"",INT(($B1594-$E1594)/365.25))</f>
        <v/>
      </c>
      <c r="H1594" s="14" t="str">
        <f aca="false">IF($G1594="","",IF($G1594&lt;=5,"Ha","Yo'q"))</f>
        <v/>
      </c>
      <c r="I1594" s="12"/>
      <c r="J1594" s="12"/>
      <c r="K1594" s="28" t="n">
        <f aca="false">IF(AND($C1594&lt;&gt;"",$H1594="Ha",$B1594&gt;=Boshqaruv!$C$9,$B1594&lt;=Boshqaruv!$C$10),IF(COUNTIFS($C$4:$C1593,$C1594,$H$4:$H1593,"Ha",$B$4:$B1593,"&gt;="&amp;Boshqaruv!$C$9,$B$4:$B1593,"&lt;="&amp;Boshqaruv!$C$10)=0,1,0),0)</f>
        <v>0</v>
      </c>
    </row>
    <row r="1595" customFormat="false" ht="15" hidden="false" customHeight="false" outlineLevel="0" collapsed="false">
      <c r="A1595" s="8" t="n">
        <v>1591</v>
      </c>
      <c r="B1595" s="13"/>
      <c r="C1595" s="25"/>
      <c r="D1595" s="26" t="str">
        <f aca="false">IF($C1595="","",IFERROR(IF(INDEX(Bolalar!$B$5:$B$1804,MATCH($C1595,Bolalar!$I$5:$I$1804,0))="","",INDEX(Bolalar!$B$5:$B$1804,MATCH($C1595,Bolalar!$I$5:$I$1804,0))),""))</f>
        <v/>
      </c>
      <c r="E1595" s="15" t="str">
        <f aca="false">IF($C1595="","",IFERROR(IF(INDEX(Bolalar!$C$5:$C$1804,MATCH($C1595,Bolalar!$I$5:$I$1804,0))="","",INDEX(Bolalar!$C$5:$C$1804,MATCH($C1595,Bolalar!$I$5:$I$1804,0))),""))</f>
        <v/>
      </c>
      <c r="F1595" s="24"/>
      <c r="G1595" s="14" t="str">
        <f aca="false">IF(OR($E1595="",$B1595=""),"",INT(($B1595-$E1595)/365.25))</f>
        <v/>
      </c>
      <c r="H1595" s="14" t="str">
        <f aca="false">IF($G1595="","",IF($G1595&lt;=5,"Ha","Yo'q"))</f>
        <v/>
      </c>
      <c r="I1595" s="12"/>
      <c r="J1595" s="12"/>
      <c r="K1595" s="28" t="n">
        <f aca="false">IF(AND($C1595&lt;&gt;"",$H1595="Ha",$B1595&gt;=Boshqaruv!$C$9,$B1595&lt;=Boshqaruv!$C$10),IF(COUNTIFS($C$4:$C1594,$C1595,$H$4:$H1594,"Ha",$B$4:$B1594,"&gt;="&amp;Boshqaruv!$C$9,$B$4:$B1594,"&lt;="&amp;Boshqaruv!$C$10)=0,1,0),0)</f>
        <v>0</v>
      </c>
    </row>
    <row r="1596" customFormat="false" ht="15" hidden="false" customHeight="false" outlineLevel="0" collapsed="false">
      <c r="A1596" s="8" t="n">
        <v>1592</v>
      </c>
      <c r="B1596" s="13"/>
      <c r="C1596" s="25"/>
      <c r="D1596" s="26" t="str">
        <f aca="false">IF($C1596="","",IFERROR(IF(INDEX(Bolalar!$B$5:$B$1804,MATCH($C1596,Bolalar!$I$5:$I$1804,0))="","",INDEX(Bolalar!$B$5:$B$1804,MATCH($C1596,Bolalar!$I$5:$I$1804,0))),""))</f>
        <v/>
      </c>
      <c r="E1596" s="15" t="str">
        <f aca="false">IF($C1596="","",IFERROR(IF(INDEX(Bolalar!$C$5:$C$1804,MATCH($C1596,Bolalar!$I$5:$I$1804,0))="","",INDEX(Bolalar!$C$5:$C$1804,MATCH($C1596,Bolalar!$I$5:$I$1804,0))),""))</f>
        <v/>
      </c>
      <c r="F1596" s="24"/>
      <c r="G1596" s="14" t="str">
        <f aca="false">IF(OR($E1596="",$B1596=""),"",INT(($B1596-$E1596)/365.25))</f>
        <v/>
      </c>
      <c r="H1596" s="14" t="str">
        <f aca="false">IF($G1596="","",IF($G1596&lt;=5,"Ha","Yo'q"))</f>
        <v/>
      </c>
      <c r="I1596" s="12"/>
      <c r="J1596" s="12"/>
      <c r="K1596" s="28" t="n">
        <f aca="false">IF(AND($C1596&lt;&gt;"",$H1596="Ha",$B1596&gt;=Boshqaruv!$C$9,$B1596&lt;=Boshqaruv!$C$10),IF(COUNTIFS($C$4:$C1595,$C1596,$H$4:$H1595,"Ha",$B$4:$B1595,"&gt;="&amp;Boshqaruv!$C$9,$B$4:$B1595,"&lt;="&amp;Boshqaruv!$C$10)=0,1,0),0)</f>
        <v>0</v>
      </c>
    </row>
    <row r="1597" customFormat="false" ht="15" hidden="false" customHeight="false" outlineLevel="0" collapsed="false">
      <c r="A1597" s="8" t="n">
        <v>1593</v>
      </c>
      <c r="B1597" s="13"/>
      <c r="C1597" s="25"/>
      <c r="D1597" s="26" t="str">
        <f aca="false">IF($C1597="","",IFERROR(IF(INDEX(Bolalar!$B$5:$B$1804,MATCH($C1597,Bolalar!$I$5:$I$1804,0))="","",INDEX(Bolalar!$B$5:$B$1804,MATCH($C1597,Bolalar!$I$5:$I$1804,0))),""))</f>
        <v/>
      </c>
      <c r="E1597" s="15" t="str">
        <f aca="false">IF($C1597="","",IFERROR(IF(INDEX(Bolalar!$C$5:$C$1804,MATCH($C1597,Bolalar!$I$5:$I$1804,0))="","",INDEX(Bolalar!$C$5:$C$1804,MATCH($C1597,Bolalar!$I$5:$I$1804,0))),""))</f>
        <v/>
      </c>
      <c r="F1597" s="24"/>
      <c r="G1597" s="14" t="str">
        <f aca="false">IF(OR($E1597="",$B1597=""),"",INT(($B1597-$E1597)/365.25))</f>
        <v/>
      </c>
      <c r="H1597" s="14" t="str">
        <f aca="false">IF($G1597="","",IF($G1597&lt;=5,"Ha","Yo'q"))</f>
        <v/>
      </c>
      <c r="I1597" s="12"/>
      <c r="J1597" s="12"/>
      <c r="K1597" s="28" t="n">
        <f aca="false">IF(AND($C1597&lt;&gt;"",$H1597="Ha",$B1597&gt;=Boshqaruv!$C$9,$B1597&lt;=Boshqaruv!$C$10),IF(COUNTIFS($C$4:$C1596,$C1597,$H$4:$H1596,"Ha",$B$4:$B1596,"&gt;="&amp;Boshqaruv!$C$9,$B$4:$B1596,"&lt;="&amp;Boshqaruv!$C$10)=0,1,0),0)</f>
        <v>0</v>
      </c>
    </row>
    <row r="1598" customFormat="false" ht="15" hidden="false" customHeight="false" outlineLevel="0" collapsed="false">
      <c r="A1598" s="8" t="n">
        <v>1594</v>
      </c>
      <c r="B1598" s="13"/>
      <c r="C1598" s="25"/>
      <c r="D1598" s="26" t="str">
        <f aca="false">IF($C1598="","",IFERROR(IF(INDEX(Bolalar!$B$5:$B$1804,MATCH($C1598,Bolalar!$I$5:$I$1804,0))="","",INDEX(Bolalar!$B$5:$B$1804,MATCH($C1598,Bolalar!$I$5:$I$1804,0))),""))</f>
        <v/>
      </c>
      <c r="E1598" s="15" t="str">
        <f aca="false">IF($C1598="","",IFERROR(IF(INDEX(Bolalar!$C$5:$C$1804,MATCH($C1598,Bolalar!$I$5:$I$1804,0))="","",INDEX(Bolalar!$C$5:$C$1804,MATCH($C1598,Bolalar!$I$5:$I$1804,0))),""))</f>
        <v/>
      </c>
      <c r="F1598" s="24"/>
      <c r="G1598" s="14" t="str">
        <f aca="false">IF(OR($E1598="",$B1598=""),"",INT(($B1598-$E1598)/365.25))</f>
        <v/>
      </c>
      <c r="H1598" s="14" t="str">
        <f aca="false">IF($G1598="","",IF($G1598&lt;=5,"Ha","Yo'q"))</f>
        <v/>
      </c>
      <c r="I1598" s="12"/>
      <c r="J1598" s="12"/>
      <c r="K1598" s="28" t="n">
        <f aca="false">IF(AND($C1598&lt;&gt;"",$H1598="Ha",$B1598&gt;=Boshqaruv!$C$9,$B1598&lt;=Boshqaruv!$C$10),IF(COUNTIFS($C$4:$C1597,$C1598,$H$4:$H1597,"Ha",$B$4:$B1597,"&gt;="&amp;Boshqaruv!$C$9,$B$4:$B1597,"&lt;="&amp;Boshqaruv!$C$10)=0,1,0),0)</f>
        <v>0</v>
      </c>
    </row>
    <row r="1599" customFormat="false" ht="15" hidden="false" customHeight="false" outlineLevel="0" collapsed="false">
      <c r="A1599" s="8" t="n">
        <v>1595</v>
      </c>
      <c r="B1599" s="13"/>
      <c r="C1599" s="25"/>
      <c r="D1599" s="26" t="str">
        <f aca="false">IF($C1599="","",IFERROR(IF(INDEX(Bolalar!$B$5:$B$1804,MATCH($C1599,Bolalar!$I$5:$I$1804,0))="","",INDEX(Bolalar!$B$5:$B$1804,MATCH($C1599,Bolalar!$I$5:$I$1804,0))),""))</f>
        <v/>
      </c>
      <c r="E1599" s="15" t="str">
        <f aca="false">IF($C1599="","",IFERROR(IF(INDEX(Bolalar!$C$5:$C$1804,MATCH($C1599,Bolalar!$I$5:$I$1804,0))="","",INDEX(Bolalar!$C$5:$C$1804,MATCH($C1599,Bolalar!$I$5:$I$1804,0))),""))</f>
        <v/>
      </c>
      <c r="F1599" s="24"/>
      <c r="G1599" s="14" t="str">
        <f aca="false">IF(OR($E1599="",$B1599=""),"",INT(($B1599-$E1599)/365.25))</f>
        <v/>
      </c>
      <c r="H1599" s="14" t="str">
        <f aca="false">IF($G1599="","",IF($G1599&lt;=5,"Ha","Yo'q"))</f>
        <v/>
      </c>
      <c r="I1599" s="12"/>
      <c r="J1599" s="12"/>
      <c r="K1599" s="28" t="n">
        <f aca="false">IF(AND($C1599&lt;&gt;"",$H1599="Ha",$B1599&gt;=Boshqaruv!$C$9,$B1599&lt;=Boshqaruv!$C$10),IF(COUNTIFS($C$4:$C1598,$C1599,$H$4:$H1598,"Ha",$B$4:$B1598,"&gt;="&amp;Boshqaruv!$C$9,$B$4:$B1598,"&lt;="&amp;Boshqaruv!$C$10)=0,1,0),0)</f>
        <v>0</v>
      </c>
    </row>
    <row r="1600" customFormat="false" ht="15" hidden="false" customHeight="false" outlineLevel="0" collapsed="false">
      <c r="A1600" s="8" t="n">
        <v>1596</v>
      </c>
      <c r="B1600" s="13"/>
      <c r="C1600" s="25"/>
      <c r="D1600" s="26" t="str">
        <f aca="false">IF($C1600="","",IFERROR(IF(INDEX(Bolalar!$B$5:$B$1804,MATCH($C1600,Bolalar!$I$5:$I$1804,0))="","",INDEX(Bolalar!$B$5:$B$1804,MATCH($C1600,Bolalar!$I$5:$I$1804,0))),""))</f>
        <v/>
      </c>
      <c r="E1600" s="15" t="str">
        <f aca="false">IF($C1600="","",IFERROR(IF(INDEX(Bolalar!$C$5:$C$1804,MATCH($C1600,Bolalar!$I$5:$I$1804,0))="","",INDEX(Bolalar!$C$5:$C$1804,MATCH($C1600,Bolalar!$I$5:$I$1804,0))),""))</f>
        <v/>
      </c>
      <c r="F1600" s="24"/>
      <c r="G1600" s="14" t="str">
        <f aca="false">IF(OR($E1600="",$B1600=""),"",INT(($B1600-$E1600)/365.25))</f>
        <v/>
      </c>
      <c r="H1600" s="14" t="str">
        <f aca="false">IF($G1600="","",IF($G1600&lt;=5,"Ha","Yo'q"))</f>
        <v/>
      </c>
      <c r="I1600" s="12"/>
      <c r="J1600" s="12"/>
      <c r="K1600" s="28" t="n">
        <f aca="false">IF(AND($C1600&lt;&gt;"",$H1600="Ha",$B1600&gt;=Boshqaruv!$C$9,$B1600&lt;=Boshqaruv!$C$10),IF(COUNTIFS($C$4:$C1599,$C1600,$H$4:$H1599,"Ha",$B$4:$B1599,"&gt;="&amp;Boshqaruv!$C$9,$B$4:$B1599,"&lt;="&amp;Boshqaruv!$C$10)=0,1,0),0)</f>
        <v>0</v>
      </c>
    </row>
    <row r="1601" customFormat="false" ht="15" hidden="false" customHeight="false" outlineLevel="0" collapsed="false">
      <c r="A1601" s="8" t="n">
        <v>1597</v>
      </c>
      <c r="B1601" s="13"/>
      <c r="C1601" s="25"/>
      <c r="D1601" s="26" t="str">
        <f aca="false">IF($C1601="","",IFERROR(IF(INDEX(Bolalar!$B$5:$B$1804,MATCH($C1601,Bolalar!$I$5:$I$1804,0))="","",INDEX(Bolalar!$B$5:$B$1804,MATCH($C1601,Bolalar!$I$5:$I$1804,0))),""))</f>
        <v/>
      </c>
      <c r="E1601" s="15" t="str">
        <f aca="false">IF($C1601="","",IFERROR(IF(INDEX(Bolalar!$C$5:$C$1804,MATCH($C1601,Bolalar!$I$5:$I$1804,0))="","",INDEX(Bolalar!$C$5:$C$1804,MATCH($C1601,Bolalar!$I$5:$I$1804,0))),""))</f>
        <v/>
      </c>
      <c r="F1601" s="24"/>
      <c r="G1601" s="14" t="str">
        <f aca="false">IF(OR($E1601="",$B1601=""),"",INT(($B1601-$E1601)/365.25))</f>
        <v/>
      </c>
      <c r="H1601" s="14" t="str">
        <f aca="false">IF($G1601="","",IF($G1601&lt;=5,"Ha","Yo'q"))</f>
        <v/>
      </c>
      <c r="I1601" s="12"/>
      <c r="J1601" s="12"/>
      <c r="K1601" s="28" t="n">
        <f aca="false">IF(AND($C1601&lt;&gt;"",$H1601="Ha",$B1601&gt;=Boshqaruv!$C$9,$B1601&lt;=Boshqaruv!$C$10),IF(COUNTIFS($C$4:$C1600,$C1601,$H$4:$H1600,"Ha",$B$4:$B1600,"&gt;="&amp;Boshqaruv!$C$9,$B$4:$B1600,"&lt;="&amp;Boshqaruv!$C$10)=0,1,0),0)</f>
        <v>0</v>
      </c>
    </row>
    <row r="1602" customFormat="false" ht="15" hidden="false" customHeight="false" outlineLevel="0" collapsed="false">
      <c r="A1602" s="8" t="n">
        <v>1598</v>
      </c>
      <c r="B1602" s="13"/>
      <c r="C1602" s="25"/>
      <c r="D1602" s="26" t="str">
        <f aca="false">IF($C1602="","",IFERROR(IF(INDEX(Bolalar!$B$5:$B$1804,MATCH($C1602,Bolalar!$I$5:$I$1804,0))="","",INDEX(Bolalar!$B$5:$B$1804,MATCH($C1602,Bolalar!$I$5:$I$1804,0))),""))</f>
        <v/>
      </c>
      <c r="E1602" s="15" t="str">
        <f aca="false">IF($C1602="","",IFERROR(IF(INDEX(Bolalar!$C$5:$C$1804,MATCH($C1602,Bolalar!$I$5:$I$1804,0))="","",INDEX(Bolalar!$C$5:$C$1804,MATCH($C1602,Bolalar!$I$5:$I$1804,0))),""))</f>
        <v/>
      </c>
      <c r="F1602" s="24"/>
      <c r="G1602" s="14" t="str">
        <f aca="false">IF(OR($E1602="",$B1602=""),"",INT(($B1602-$E1602)/365.25))</f>
        <v/>
      </c>
      <c r="H1602" s="14" t="str">
        <f aca="false">IF($G1602="","",IF($G1602&lt;=5,"Ha","Yo'q"))</f>
        <v/>
      </c>
      <c r="I1602" s="12"/>
      <c r="J1602" s="12"/>
      <c r="K1602" s="28" t="n">
        <f aca="false">IF(AND($C1602&lt;&gt;"",$H1602="Ha",$B1602&gt;=Boshqaruv!$C$9,$B1602&lt;=Boshqaruv!$C$10),IF(COUNTIFS($C$4:$C1601,$C1602,$H$4:$H1601,"Ha",$B$4:$B1601,"&gt;="&amp;Boshqaruv!$C$9,$B$4:$B1601,"&lt;="&amp;Boshqaruv!$C$10)=0,1,0),0)</f>
        <v>0</v>
      </c>
    </row>
    <row r="1603" customFormat="false" ht="15" hidden="false" customHeight="false" outlineLevel="0" collapsed="false">
      <c r="A1603" s="8" t="n">
        <v>1599</v>
      </c>
      <c r="B1603" s="13"/>
      <c r="C1603" s="25"/>
      <c r="D1603" s="26" t="str">
        <f aca="false">IF($C1603="","",IFERROR(IF(INDEX(Bolalar!$B$5:$B$1804,MATCH($C1603,Bolalar!$I$5:$I$1804,0))="","",INDEX(Bolalar!$B$5:$B$1804,MATCH($C1603,Bolalar!$I$5:$I$1804,0))),""))</f>
        <v/>
      </c>
      <c r="E1603" s="15" t="str">
        <f aca="false">IF($C1603="","",IFERROR(IF(INDEX(Bolalar!$C$5:$C$1804,MATCH($C1603,Bolalar!$I$5:$I$1804,0))="","",INDEX(Bolalar!$C$5:$C$1804,MATCH($C1603,Bolalar!$I$5:$I$1804,0))),""))</f>
        <v/>
      </c>
      <c r="F1603" s="24"/>
      <c r="G1603" s="14" t="str">
        <f aca="false">IF(OR($E1603="",$B1603=""),"",INT(($B1603-$E1603)/365.25))</f>
        <v/>
      </c>
      <c r="H1603" s="14" t="str">
        <f aca="false">IF($G1603="","",IF($G1603&lt;=5,"Ha","Yo'q"))</f>
        <v/>
      </c>
      <c r="I1603" s="12"/>
      <c r="J1603" s="12"/>
      <c r="K1603" s="28" t="n">
        <f aca="false">IF(AND($C1603&lt;&gt;"",$H1603="Ha",$B1603&gt;=Boshqaruv!$C$9,$B1603&lt;=Boshqaruv!$C$10),IF(COUNTIFS($C$4:$C1602,$C1603,$H$4:$H1602,"Ha",$B$4:$B1602,"&gt;="&amp;Boshqaruv!$C$9,$B$4:$B1602,"&lt;="&amp;Boshqaruv!$C$10)=0,1,0),0)</f>
        <v>0</v>
      </c>
    </row>
    <row r="1604" customFormat="false" ht="15" hidden="false" customHeight="false" outlineLevel="0" collapsed="false">
      <c r="A1604" s="8" t="n">
        <v>1600</v>
      </c>
      <c r="B1604" s="13"/>
      <c r="C1604" s="25"/>
      <c r="D1604" s="26" t="str">
        <f aca="false">IF($C1604="","",IFERROR(IF(INDEX(Bolalar!$B$5:$B$1804,MATCH($C1604,Bolalar!$I$5:$I$1804,0))="","",INDEX(Bolalar!$B$5:$B$1804,MATCH($C1604,Bolalar!$I$5:$I$1804,0))),""))</f>
        <v/>
      </c>
      <c r="E1604" s="15" t="str">
        <f aca="false">IF($C1604="","",IFERROR(IF(INDEX(Bolalar!$C$5:$C$1804,MATCH($C1604,Bolalar!$I$5:$I$1804,0))="","",INDEX(Bolalar!$C$5:$C$1804,MATCH($C1604,Bolalar!$I$5:$I$1804,0))),""))</f>
        <v/>
      </c>
      <c r="F1604" s="24"/>
      <c r="G1604" s="14" t="str">
        <f aca="false">IF(OR($E1604="",$B1604=""),"",INT(($B1604-$E1604)/365.25))</f>
        <v/>
      </c>
      <c r="H1604" s="14" t="str">
        <f aca="false">IF($G1604="","",IF($G1604&lt;=5,"Ha","Yo'q"))</f>
        <v/>
      </c>
      <c r="I1604" s="12"/>
      <c r="J1604" s="12"/>
      <c r="K1604" s="28" t="n">
        <f aca="false">IF(AND($C1604&lt;&gt;"",$H1604="Ha",$B1604&gt;=Boshqaruv!$C$9,$B1604&lt;=Boshqaruv!$C$10),IF(COUNTIFS($C$4:$C1603,$C1604,$H$4:$H1603,"Ha",$B$4:$B1603,"&gt;="&amp;Boshqaruv!$C$9,$B$4:$B1603,"&lt;="&amp;Boshqaruv!$C$10)=0,1,0),0)</f>
        <v>0</v>
      </c>
    </row>
    <row r="1605" customFormat="false" ht="15" hidden="false" customHeight="false" outlineLevel="0" collapsed="false">
      <c r="A1605" s="8" t="n">
        <v>1601</v>
      </c>
      <c r="B1605" s="13"/>
      <c r="C1605" s="25"/>
      <c r="D1605" s="26" t="str">
        <f aca="false">IF($C1605="","",IFERROR(IF(INDEX(Bolalar!$B$5:$B$1804,MATCH($C1605,Bolalar!$I$5:$I$1804,0))="","",INDEX(Bolalar!$B$5:$B$1804,MATCH($C1605,Bolalar!$I$5:$I$1804,0))),""))</f>
        <v/>
      </c>
      <c r="E1605" s="15" t="str">
        <f aca="false">IF($C1605="","",IFERROR(IF(INDEX(Bolalar!$C$5:$C$1804,MATCH($C1605,Bolalar!$I$5:$I$1804,0))="","",INDEX(Bolalar!$C$5:$C$1804,MATCH($C1605,Bolalar!$I$5:$I$1804,0))),""))</f>
        <v/>
      </c>
      <c r="F1605" s="24"/>
      <c r="G1605" s="14" t="str">
        <f aca="false">IF(OR($E1605="",$B1605=""),"",INT(($B1605-$E1605)/365.25))</f>
        <v/>
      </c>
      <c r="H1605" s="14" t="str">
        <f aca="false">IF($G1605="","",IF($G1605&lt;=5,"Ha","Yo'q"))</f>
        <v/>
      </c>
      <c r="I1605" s="12"/>
      <c r="J1605" s="12"/>
      <c r="K1605" s="28" t="n">
        <f aca="false">IF(AND($C1605&lt;&gt;"",$H1605="Ha",$B1605&gt;=Boshqaruv!$C$9,$B1605&lt;=Boshqaruv!$C$10),IF(COUNTIFS($C$4:$C1604,$C1605,$H$4:$H1604,"Ha",$B$4:$B1604,"&gt;="&amp;Boshqaruv!$C$9,$B$4:$B1604,"&lt;="&amp;Boshqaruv!$C$10)=0,1,0),0)</f>
        <v>0</v>
      </c>
    </row>
    <row r="1606" customFormat="false" ht="15" hidden="false" customHeight="false" outlineLevel="0" collapsed="false">
      <c r="A1606" s="8" t="n">
        <v>1602</v>
      </c>
      <c r="B1606" s="13"/>
      <c r="C1606" s="25"/>
      <c r="D1606" s="26" t="str">
        <f aca="false">IF($C1606="","",IFERROR(IF(INDEX(Bolalar!$B$5:$B$1804,MATCH($C1606,Bolalar!$I$5:$I$1804,0))="","",INDEX(Bolalar!$B$5:$B$1804,MATCH($C1606,Bolalar!$I$5:$I$1804,0))),""))</f>
        <v/>
      </c>
      <c r="E1606" s="15" t="str">
        <f aca="false">IF($C1606="","",IFERROR(IF(INDEX(Bolalar!$C$5:$C$1804,MATCH($C1606,Bolalar!$I$5:$I$1804,0))="","",INDEX(Bolalar!$C$5:$C$1804,MATCH($C1606,Bolalar!$I$5:$I$1804,0))),""))</f>
        <v/>
      </c>
      <c r="F1606" s="24"/>
      <c r="G1606" s="14" t="str">
        <f aca="false">IF(OR($E1606="",$B1606=""),"",INT(($B1606-$E1606)/365.25))</f>
        <v/>
      </c>
      <c r="H1606" s="14" t="str">
        <f aca="false">IF($G1606="","",IF($G1606&lt;=5,"Ha","Yo'q"))</f>
        <v/>
      </c>
      <c r="I1606" s="12"/>
      <c r="J1606" s="12"/>
      <c r="K1606" s="28" t="n">
        <f aca="false">IF(AND($C1606&lt;&gt;"",$H1606="Ha",$B1606&gt;=Boshqaruv!$C$9,$B1606&lt;=Boshqaruv!$C$10),IF(COUNTIFS($C$4:$C1605,$C1606,$H$4:$H1605,"Ha",$B$4:$B1605,"&gt;="&amp;Boshqaruv!$C$9,$B$4:$B1605,"&lt;="&amp;Boshqaruv!$C$10)=0,1,0),0)</f>
        <v>0</v>
      </c>
    </row>
    <row r="1607" customFormat="false" ht="15" hidden="false" customHeight="false" outlineLevel="0" collapsed="false">
      <c r="A1607" s="8" t="n">
        <v>1603</v>
      </c>
      <c r="B1607" s="13"/>
      <c r="C1607" s="25"/>
      <c r="D1607" s="26" t="str">
        <f aca="false">IF($C1607="","",IFERROR(IF(INDEX(Bolalar!$B$5:$B$1804,MATCH($C1607,Bolalar!$I$5:$I$1804,0))="","",INDEX(Bolalar!$B$5:$B$1804,MATCH($C1607,Bolalar!$I$5:$I$1804,0))),""))</f>
        <v/>
      </c>
      <c r="E1607" s="15" t="str">
        <f aca="false">IF($C1607="","",IFERROR(IF(INDEX(Bolalar!$C$5:$C$1804,MATCH($C1607,Bolalar!$I$5:$I$1804,0))="","",INDEX(Bolalar!$C$5:$C$1804,MATCH($C1607,Bolalar!$I$5:$I$1804,0))),""))</f>
        <v/>
      </c>
      <c r="F1607" s="24"/>
      <c r="G1607" s="14" t="str">
        <f aca="false">IF(OR($E1607="",$B1607=""),"",INT(($B1607-$E1607)/365.25))</f>
        <v/>
      </c>
      <c r="H1607" s="14" t="str">
        <f aca="false">IF($G1607="","",IF($G1607&lt;=5,"Ha","Yo'q"))</f>
        <v/>
      </c>
      <c r="I1607" s="12"/>
      <c r="J1607" s="12"/>
      <c r="K1607" s="28" t="n">
        <f aca="false">IF(AND($C1607&lt;&gt;"",$H1607="Ha",$B1607&gt;=Boshqaruv!$C$9,$B1607&lt;=Boshqaruv!$C$10),IF(COUNTIFS($C$4:$C1606,$C1607,$H$4:$H1606,"Ha",$B$4:$B1606,"&gt;="&amp;Boshqaruv!$C$9,$B$4:$B1606,"&lt;="&amp;Boshqaruv!$C$10)=0,1,0),0)</f>
        <v>0</v>
      </c>
    </row>
    <row r="1608" customFormat="false" ht="15" hidden="false" customHeight="false" outlineLevel="0" collapsed="false">
      <c r="A1608" s="8" t="n">
        <v>1604</v>
      </c>
      <c r="B1608" s="13"/>
      <c r="C1608" s="25"/>
      <c r="D1608" s="26" t="str">
        <f aca="false">IF($C1608="","",IFERROR(IF(INDEX(Bolalar!$B$5:$B$1804,MATCH($C1608,Bolalar!$I$5:$I$1804,0))="","",INDEX(Bolalar!$B$5:$B$1804,MATCH($C1608,Bolalar!$I$5:$I$1804,0))),""))</f>
        <v/>
      </c>
      <c r="E1608" s="15" t="str">
        <f aca="false">IF($C1608="","",IFERROR(IF(INDEX(Bolalar!$C$5:$C$1804,MATCH($C1608,Bolalar!$I$5:$I$1804,0))="","",INDEX(Bolalar!$C$5:$C$1804,MATCH($C1608,Bolalar!$I$5:$I$1804,0))),""))</f>
        <v/>
      </c>
      <c r="F1608" s="24"/>
      <c r="G1608" s="14" t="str">
        <f aca="false">IF(OR($E1608="",$B1608=""),"",INT(($B1608-$E1608)/365.25))</f>
        <v/>
      </c>
      <c r="H1608" s="14" t="str">
        <f aca="false">IF($G1608="","",IF($G1608&lt;=5,"Ha","Yo'q"))</f>
        <v/>
      </c>
      <c r="I1608" s="12"/>
      <c r="J1608" s="12"/>
      <c r="K1608" s="28" t="n">
        <f aca="false">IF(AND($C1608&lt;&gt;"",$H1608="Ha",$B1608&gt;=Boshqaruv!$C$9,$B1608&lt;=Boshqaruv!$C$10),IF(COUNTIFS($C$4:$C1607,$C1608,$H$4:$H1607,"Ha",$B$4:$B1607,"&gt;="&amp;Boshqaruv!$C$9,$B$4:$B1607,"&lt;="&amp;Boshqaruv!$C$10)=0,1,0),0)</f>
        <v>0</v>
      </c>
    </row>
    <row r="1609" customFormat="false" ht="15" hidden="false" customHeight="false" outlineLevel="0" collapsed="false">
      <c r="A1609" s="8" t="n">
        <v>1605</v>
      </c>
      <c r="B1609" s="13"/>
      <c r="C1609" s="25"/>
      <c r="D1609" s="26" t="str">
        <f aca="false">IF($C1609="","",IFERROR(IF(INDEX(Bolalar!$B$5:$B$1804,MATCH($C1609,Bolalar!$I$5:$I$1804,0))="","",INDEX(Bolalar!$B$5:$B$1804,MATCH($C1609,Bolalar!$I$5:$I$1804,0))),""))</f>
        <v/>
      </c>
      <c r="E1609" s="15" t="str">
        <f aca="false">IF($C1609="","",IFERROR(IF(INDEX(Bolalar!$C$5:$C$1804,MATCH($C1609,Bolalar!$I$5:$I$1804,0))="","",INDEX(Bolalar!$C$5:$C$1804,MATCH($C1609,Bolalar!$I$5:$I$1804,0))),""))</f>
        <v/>
      </c>
      <c r="F1609" s="24"/>
      <c r="G1609" s="14" t="str">
        <f aca="false">IF(OR($E1609="",$B1609=""),"",INT(($B1609-$E1609)/365.25))</f>
        <v/>
      </c>
      <c r="H1609" s="14" t="str">
        <f aca="false">IF($G1609="","",IF($G1609&lt;=5,"Ha","Yo'q"))</f>
        <v/>
      </c>
      <c r="I1609" s="12"/>
      <c r="J1609" s="12"/>
      <c r="K1609" s="28" t="n">
        <f aca="false">IF(AND($C1609&lt;&gt;"",$H1609="Ha",$B1609&gt;=Boshqaruv!$C$9,$B1609&lt;=Boshqaruv!$C$10),IF(COUNTIFS($C$4:$C1608,$C1609,$H$4:$H1608,"Ha",$B$4:$B1608,"&gt;="&amp;Boshqaruv!$C$9,$B$4:$B1608,"&lt;="&amp;Boshqaruv!$C$10)=0,1,0),0)</f>
        <v>0</v>
      </c>
    </row>
    <row r="1610" customFormat="false" ht="15" hidden="false" customHeight="false" outlineLevel="0" collapsed="false">
      <c r="A1610" s="8" t="n">
        <v>1606</v>
      </c>
      <c r="B1610" s="13"/>
      <c r="C1610" s="25"/>
      <c r="D1610" s="26" t="str">
        <f aca="false">IF($C1610="","",IFERROR(IF(INDEX(Bolalar!$B$5:$B$1804,MATCH($C1610,Bolalar!$I$5:$I$1804,0))="","",INDEX(Bolalar!$B$5:$B$1804,MATCH($C1610,Bolalar!$I$5:$I$1804,0))),""))</f>
        <v/>
      </c>
      <c r="E1610" s="15" t="str">
        <f aca="false">IF($C1610="","",IFERROR(IF(INDEX(Bolalar!$C$5:$C$1804,MATCH($C1610,Bolalar!$I$5:$I$1804,0))="","",INDEX(Bolalar!$C$5:$C$1804,MATCH($C1610,Bolalar!$I$5:$I$1804,0))),""))</f>
        <v/>
      </c>
      <c r="F1610" s="24"/>
      <c r="G1610" s="14" t="str">
        <f aca="false">IF(OR($E1610="",$B1610=""),"",INT(($B1610-$E1610)/365.25))</f>
        <v/>
      </c>
      <c r="H1610" s="14" t="str">
        <f aca="false">IF($G1610="","",IF($G1610&lt;=5,"Ha","Yo'q"))</f>
        <v/>
      </c>
      <c r="I1610" s="12"/>
      <c r="J1610" s="12"/>
      <c r="K1610" s="28" t="n">
        <f aca="false">IF(AND($C1610&lt;&gt;"",$H1610="Ha",$B1610&gt;=Boshqaruv!$C$9,$B1610&lt;=Boshqaruv!$C$10),IF(COUNTIFS($C$4:$C1609,$C1610,$H$4:$H1609,"Ha",$B$4:$B1609,"&gt;="&amp;Boshqaruv!$C$9,$B$4:$B1609,"&lt;="&amp;Boshqaruv!$C$10)=0,1,0),0)</f>
        <v>0</v>
      </c>
    </row>
    <row r="1611" customFormat="false" ht="15" hidden="false" customHeight="false" outlineLevel="0" collapsed="false">
      <c r="A1611" s="8" t="n">
        <v>1607</v>
      </c>
      <c r="B1611" s="13"/>
      <c r="C1611" s="25"/>
      <c r="D1611" s="26" t="str">
        <f aca="false">IF($C1611="","",IFERROR(IF(INDEX(Bolalar!$B$5:$B$1804,MATCH($C1611,Bolalar!$I$5:$I$1804,0))="","",INDEX(Bolalar!$B$5:$B$1804,MATCH($C1611,Bolalar!$I$5:$I$1804,0))),""))</f>
        <v/>
      </c>
      <c r="E1611" s="15" t="str">
        <f aca="false">IF($C1611="","",IFERROR(IF(INDEX(Bolalar!$C$5:$C$1804,MATCH($C1611,Bolalar!$I$5:$I$1804,0))="","",INDEX(Bolalar!$C$5:$C$1804,MATCH($C1611,Bolalar!$I$5:$I$1804,0))),""))</f>
        <v/>
      </c>
      <c r="F1611" s="24"/>
      <c r="G1611" s="14" t="str">
        <f aca="false">IF(OR($E1611="",$B1611=""),"",INT(($B1611-$E1611)/365.25))</f>
        <v/>
      </c>
      <c r="H1611" s="14" t="str">
        <f aca="false">IF($G1611="","",IF($G1611&lt;=5,"Ha","Yo'q"))</f>
        <v/>
      </c>
      <c r="I1611" s="12"/>
      <c r="J1611" s="12"/>
      <c r="K1611" s="28" t="n">
        <f aca="false">IF(AND($C1611&lt;&gt;"",$H1611="Ha",$B1611&gt;=Boshqaruv!$C$9,$B1611&lt;=Boshqaruv!$C$10),IF(COUNTIFS($C$4:$C1610,$C1611,$H$4:$H1610,"Ha",$B$4:$B1610,"&gt;="&amp;Boshqaruv!$C$9,$B$4:$B1610,"&lt;="&amp;Boshqaruv!$C$10)=0,1,0),0)</f>
        <v>0</v>
      </c>
    </row>
    <row r="1612" customFormat="false" ht="15" hidden="false" customHeight="false" outlineLevel="0" collapsed="false">
      <c r="A1612" s="8" t="n">
        <v>1608</v>
      </c>
      <c r="B1612" s="13"/>
      <c r="C1612" s="25"/>
      <c r="D1612" s="26" t="str">
        <f aca="false">IF($C1612="","",IFERROR(IF(INDEX(Bolalar!$B$5:$B$1804,MATCH($C1612,Bolalar!$I$5:$I$1804,0))="","",INDEX(Bolalar!$B$5:$B$1804,MATCH($C1612,Bolalar!$I$5:$I$1804,0))),""))</f>
        <v/>
      </c>
      <c r="E1612" s="15" t="str">
        <f aca="false">IF($C1612="","",IFERROR(IF(INDEX(Bolalar!$C$5:$C$1804,MATCH($C1612,Bolalar!$I$5:$I$1804,0))="","",INDEX(Bolalar!$C$5:$C$1804,MATCH($C1612,Bolalar!$I$5:$I$1804,0))),""))</f>
        <v/>
      </c>
      <c r="F1612" s="24"/>
      <c r="G1612" s="14" t="str">
        <f aca="false">IF(OR($E1612="",$B1612=""),"",INT(($B1612-$E1612)/365.25))</f>
        <v/>
      </c>
      <c r="H1612" s="14" t="str">
        <f aca="false">IF($G1612="","",IF($G1612&lt;=5,"Ha","Yo'q"))</f>
        <v/>
      </c>
      <c r="I1612" s="12"/>
      <c r="J1612" s="12"/>
      <c r="K1612" s="28" t="n">
        <f aca="false">IF(AND($C1612&lt;&gt;"",$H1612="Ha",$B1612&gt;=Boshqaruv!$C$9,$B1612&lt;=Boshqaruv!$C$10),IF(COUNTIFS($C$4:$C1611,$C1612,$H$4:$H1611,"Ha",$B$4:$B1611,"&gt;="&amp;Boshqaruv!$C$9,$B$4:$B1611,"&lt;="&amp;Boshqaruv!$C$10)=0,1,0),0)</f>
        <v>0</v>
      </c>
    </row>
    <row r="1613" customFormat="false" ht="15" hidden="false" customHeight="false" outlineLevel="0" collapsed="false">
      <c r="A1613" s="8" t="n">
        <v>1609</v>
      </c>
      <c r="B1613" s="13"/>
      <c r="C1613" s="25"/>
      <c r="D1613" s="26" t="str">
        <f aca="false">IF($C1613="","",IFERROR(IF(INDEX(Bolalar!$B$5:$B$1804,MATCH($C1613,Bolalar!$I$5:$I$1804,0))="","",INDEX(Bolalar!$B$5:$B$1804,MATCH($C1613,Bolalar!$I$5:$I$1804,0))),""))</f>
        <v/>
      </c>
      <c r="E1613" s="15" t="str">
        <f aca="false">IF($C1613="","",IFERROR(IF(INDEX(Bolalar!$C$5:$C$1804,MATCH($C1613,Bolalar!$I$5:$I$1804,0))="","",INDEX(Bolalar!$C$5:$C$1804,MATCH($C1613,Bolalar!$I$5:$I$1804,0))),""))</f>
        <v/>
      </c>
      <c r="F1613" s="24"/>
      <c r="G1613" s="14" t="str">
        <f aca="false">IF(OR($E1613="",$B1613=""),"",INT(($B1613-$E1613)/365.25))</f>
        <v/>
      </c>
      <c r="H1613" s="14" t="str">
        <f aca="false">IF($G1613="","",IF($G1613&lt;=5,"Ha","Yo'q"))</f>
        <v/>
      </c>
      <c r="I1613" s="12"/>
      <c r="J1613" s="12"/>
      <c r="K1613" s="28" t="n">
        <f aca="false">IF(AND($C1613&lt;&gt;"",$H1613="Ha",$B1613&gt;=Boshqaruv!$C$9,$B1613&lt;=Boshqaruv!$C$10),IF(COUNTIFS($C$4:$C1612,$C1613,$H$4:$H1612,"Ha",$B$4:$B1612,"&gt;="&amp;Boshqaruv!$C$9,$B$4:$B1612,"&lt;="&amp;Boshqaruv!$C$10)=0,1,0),0)</f>
        <v>0</v>
      </c>
    </row>
    <row r="1614" customFormat="false" ht="15" hidden="false" customHeight="false" outlineLevel="0" collapsed="false">
      <c r="A1614" s="8" t="n">
        <v>1610</v>
      </c>
      <c r="B1614" s="13"/>
      <c r="C1614" s="25"/>
      <c r="D1614" s="26" t="str">
        <f aca="false">IF($C1614="","",IFERROR(IF(INDEX(Bolalar!$B$5:$B$1804,MATCH($C1614,Bolalar!$I$5:$I$1804,0))="","",INDEX(Bolalar!$B$5:$B$1804,MATCH($C1614,Bolalar!$I$5:$I$1804,0))),""))</f>
        <v/>
      </c>
      <c r="E1614" s="15" t="str">
        <f aca="false">IF($C1614="","",IFERROR(IF(INDEX(Bolalar!$C$5:$C$1804,MATCH($C1614,Bolalar!$I$5:$I$1804,0))="","",INDEX(Bolalar!$C$5:$C$1804,MATCH($C1614,Bolalar!$I$5:$I$1804,0))),""))</f>
        <v/>
      </c>
      <c r="F1614" s="24"/>
      <c r="G1614" s="14" t="str">
        <f aca="false">IF(OR($E1614="",$B1614=""),"",INT(($B1614-$E1614)/365.25))</f>
        <v/>
      </c>
      <c r="H1614" s="14" t="str">
        <f aca="false">IF($G1614="","",IF($G1614&lt;=5,"Ha","Yo'q"))</f>
        <v/>
      </c>
      <c r="I1614" s="12"/>
      <c r="J1614" s="12"/>
      <c r="K1614" s="28" t="n">
        <f aca="false">IF(AND($C1614&lt;&gt;"",$H1614="Ha",$B1614&gt;=Boshqaruv!$C$9,$B1614&lt;=Boshqaruv!$C$10),IF(COUNTIFS($C$4:$C1613,$C1614,$H$4:$H1613,"Ha",$B$4:$B1613,"&gt;="&amp;Boshqaruv!$C$9,$B$4:$B1613,"&lt;="&amp;Boshqaruv!$C$10)=0,1,0),0)</f>
        <v>0</v>
      </c>
    </row>
    <row r="1615" customFormat="false" ht="15" hidden="false" customHeight="false" outlineLevel="0" collapsed="false">
      <c r="A1615" s="8" t="n">
        <v>1611</v>
      </c>
      <c r="B1615" s="13"/>
      <c r="C1615" s="25"/>
      <c r="D1615" s="26" t="str">
        <f aca="false">IF($C1615="","",IFERROR(IF(INDEX(Bolalar!$B$5:$B$1804,MATCH($C1615,Bolalar!$I$5:$I$1804,0))="","",INDEX(Bolalar!$B$5:$B$1804,MATCH($C1615,Bolalar!$I$5:$I$1804,0))),""))</f>
        <v/>
      </c>
      <c r="E1615" s="15" t="str">
        <f aca="false">IF($C1615="","",IFERROR(IF(INDEX(Bolalar!$C$5:$C$1804,MATCH($C1615,Bolalar!$I$5:$I$1804,0))="","",INDEX(Bolalar!$C$5:$C$1804,MATCH($C1615,Bolalar!$I$5:$I$1804,0))),""))</f>
        <v/>
      </c>
      <c r="F1615" s="24"/>
      <c r="G1615" s="14" t="str">
        <f aca="false">IF(OR($E1615="",$B1615=""),"",INT(($B1615-$E1615)/365.25))</f>
        <v/>
      </c>
      <c r="H1615" s="14" t="str">
        <f aca="false">IF($G1615="","",IF($G1615&lt;=5,"Ha","Yo'q"))</f>
        <v/>
      </c>
      <c r="I1615" s="12"/>
      <c r="J1615" s="12"/>
      <c r="K1615" s="28" t="n">
        <f aca="false">IF(AND($C1615&lt;&gt;"",$H1615="Ha",$B1615&gt;=Boshqaruv!$C$9,$B1615&lt;=Boshqaruv!$C$10),IF(COUNTIFS($C$4:$C1614,$C1615,$H$4:$H1614,"Ha",$B$4:$B1614,"&gt;="&amp;Boshqaruv!$C$9,$B$4:$B1614,"&lt;="&amp;Boshqaruv!$C$10)=0,1,0),0)</f>
        <v>0</v>
      </c>
    </row>
    <row r="1616" customFormat="false" ht="15" hidden="false" customHeight="false" outlineLevel="0" collapsed="false">
      <c r="A1616" s="8" t="n">
        <v>1612</v>
      </c>
      <c r="B1616" s="13"/>
      <c r="C1616" s="25"/>
      <c r="D1616" s="26" t="str">
        <f aca="false">IF($C1616="","",IFERROR(IF(INDEX(Bolalar!$B$5:$B$1804,MATCH($C1616,Bolalar!$I$5:$I$1804,0))="","",INDEX(Bolalar!$B$5:$B$1804,MATCH($C1616,Bolalar!$I$5:$I$1804,0))),""))</f>
        <v/>
      </c>
      <c r="E1616" s="15" t="str">
        <f aca="false">IF($C1616="","",IFERROR(IF(INDEX(Bolalar!$C$5:$C$1804,MATCH($C1616,Bolalar!$I$5:$I$1804,0))="","",INDEX(Bolalar!$C$5:$C$1804,MATCH($C1616,Bolalar!$I$5:$I$1804,0))),""))</f>
        <v/>
      </c>
      <c r="F1616" s="24"/>
      <c r="G1616" s="14" t="str">
        <f aca="false">IF(OR($E1616="",$B1616=""),"",INT(($B1616-$E1616)/365.25))</f>
        <v/>
      </c>
      <c r="H1616" s="14" t="str">
        <f aca="false">IF($G1616="","",IF($G1616&lt;=5,"Ha","Yo'q"))</f>
        <v/>
      </c>
      <c r="I1616" s="12"/>
      <c r="J1616" s="12"/>
      <c r="K1616" s="28" t="n">
        <f aca="false">IF(AND($C1616&lt;&gt;"",$H1616="Ha",$B1616&gt;=Boshqaruv!$C$9,$B1616&lt;=Boshqaruv!$C$10),IF(COUNTIFS($C$4:$C1615,$C1616,$H$4:$H1615,"Ha",$B$4:$B1615,"&gt;="&amp;Boshqaruv!$C$9,$B$4:$B1615,"&lt;="&amp;Boshqaruv!$C$10)=0,1,0),0)</f>
        <v>0</v>
      </c>
    </row>
    <row r="1617" customFormat="false" ht="15" hidden="false" customHeight="false" outlineLevel="0" collapsed="false">
      <c r="A1617" s="8" t="n">
        <v>1613</v>
      </c>
      <c r="B1617" s="13"/>
      <c r="C1617" s="25"/>
      <c r="D1617" s="26" t="str">
        <f aca="false">IF($C1617="","",IFERROR(IF(INDEX(Bolalar!$B$5:$B$1804,MATCH($C1617,Bolalar!$I$5:$I$1804,0))="","",INDEX(Bolalar!$B$5:$B$1804,MATCH($C1617,Bolalar!$I$5:$I$1804,0))),""))</f>
        <v/>
      </c>
      <c r="E1617" s="15" t="str">
        <f aca="false">IF($C1617="","",IFERROR(IF(INDEX(Bolalar!$C$5:$C$1804,MATCH($C1617,Bolalar!$I$5:$I$1804,0))="","",INDEX(Bolalar!$C$5:$C$1804,MATCH($C1617,Bolalar!$I$5:$I$1804,0))),""))</f>
        <v/>
      </c>
      <c r="F1617" s="24"/>
      <c r="G1617" s="14" t="str">
        <f aca="false">IF(OR($E1617="",$B1617=""),"",INT(($B1617-$E1617)/365.25))</f>
        <v/>
      </c>
      <c r="H1617" s="14" t="str">
        <f aca="false">IF($G1617="","",IF($G1617&lt;=5,"Ha","Yo'q"))</f>
        <v/>
      </c>
      <c r="I1617" s="12"/>
      <c r="J1617" s="12"/>
      <c r="K1617" s="28" t="n">
        <f aca="false">IF(AND($C1617&lt;&gt;"",$H1617="Ha",$B1617&gt;=Boshqaruv!$C$9,$B1617&lt;=Boshqaruv!$C$10),IF(COUNTIFS($C$4:$C1616,$C1617,$H$4:$H1616,"Ha",$B$4:$B1616,"&gt;="&amp;Boshqaruv!$C$9,$B$4:$B1616,"&lt;="&amp;Boshqaruv!$C$10)=0,1,0),0)</f>
        <v>0</v>
      </c>
    </row>
    <row r="1618" customFormat="false" ht="15" hidden="false" customHeight="false" outlineLevel="0" collapsed="false">
      <c r="A1618" s="8" t="n">
        <v>1614</v>
      </c>
      <c r="B1618" s="13"/>
      <c r="C1618" s="25"/>
      <c r="D1618" s="26" t="str">
        <f aca="false">IF($C1618="","",IFERROR(IF(INDEX(Bolalar!$B$5:$B$1804,MATCH($C1618,Bolalar!$I$5:$I$1804,0))="","",INDEX(Bolalar!$B$5:$B$1804,MATCH($C1618,Bolalar!$I$5:$I$1804,0))),""))</f>
        <v/>
      </c>
      <c r="E1618" s="15" t="str">
        <f aca="false">IF($C1618="","",IFERROR(IF(INDEX(Bolalar!$C$5:$C$1804,MATCH($C1618,Bolalar!$I$5:$I$1804,0))="","",INDEX(Bolalar!$C$5:$C$1804,MATCH($C1618,Bolalar!$I$5:$I$1804,0))),""))</f>
        <v/>
      </c>
      <c r="F1618" s="24"/>
      <c r="G1618" s="14" t="str">
        <f aca="false">IF(OR($E1618="",$B1618=""),"",INT(($B1618-$E1618)/365.25))</f>
        <v/>
      </c>
      <c r="H1618" s="14" t="str">
        <f aca="false">IF($G1618="","",IF($G1618&lt;=5,"Ha","Yo'q"))</f>
        <v/>
      </c>
      <c r="I1618" s="12"/>
      <c r="J1618" s="12"/>
      <c r="K1618" s="28" t="n">
        <f aca="false">IF(AND($C1618&lt;&gt;"",$H1618="Ha",$B1618&gt;=Boshqaruv!$C$9,$B1618&lt;=Boshqaruv!$C$10),IF(COUNTIFS($C$4:$C1617,$C1618,$H$4:$H1617,"Ha",$B$4:$B1617,"&gt;="&amp;Boshqaruv!$C$9,$B$4:$B1617,"&lt;="&amp;Boshqaruv!$C$10)=0,1,0),0)</f>
        <v>0</v>
      </c>
    </row>
    <row r="1619" customFormat="false" ht="15" hidden="false" customHeight="false" outlineLevel="0" collapsed="false">
      <c r="A1619" s="8" t="n">
        <v>1615</v>
      </c>
      <c r="B1619" s="13"/>
      <c r="C1619" s="25"/>
      <c r="D1619" s="26" t="str">
        <f aca="false">IF($C1619="","",IFERROR(IF(INDEX(Bolalar!$B$5:$B$1804,MATCH($C1619,Bolalar!$I$5:$I$1804,0))="","",INDEX(Bolalar!$B$5:$B$1804,MATCH($C1619,Bolalar!$I$5:$I$1804,0))),""))</f>
        <v/>
      </c>
      <c r="E1619" s="15" t="str">
        <f aca="false">IF($C1619="","",IFERROR(IF(INDEX(Bolalar!$C$5:$C$1804,MATCH($C1619,Bolalar!$I$5:$I$1804,0))="","",INDEX(Bolalar!$C$5:$C$1804,MATCH($C1619,Bolalar!$I$5:$I$1804,0))),""))</f>
        <v/>
      </c>
      <c r="F1619" s="24"/>
      <c r="G1619" s="14" t="str">
        <f aca="false">IF(OR($E1619="",$B1619=""),"",INT(($B1619-$E1619)/365.25))</f>
        <v/>
      </c>
      <c r="H1619" s="14" t="str">
        <f aca="false">IF($G1619="","",IF($G1619&lt;=5,"Ha","Yo'q"))</f>
        <v/>
      </c>
      <c r="I1619" s="12"/>
      <c r="J1619" s="12"/>
      <c r="K1619" s="28" t="n">
        <f aca="false">IF(AND($C1619&lt;&gt;"",$H1619="Ha",$B1619&gt;=Boshqaruv!$C$9,$B1619&lt;=Boshqaruv!$C$10),IF(COUNTIFS($C$4:$C1618,$C1619,$H$4:$H1618,"Ha",$B$4:$B1618,"&gt;="&amp;Boshqaruv!$C$9,$B$4:$B1618,"&lt;="&amp;Boshqaruv!$C$10)=0,1,0),0)</f>
        <v>0</v>
      </c>
    </row>
    <row r="1620" customFormat="false" ht="15" hidden="false" customHeight="false" outlineLevel="0" collapsed="false">
      <c r="A1620" s="8" t="n">
        <v>1616</v>
      </c>
      <c r="B1620" s="13"/>
      <c r="C1620" s="25"/>
      <c r="D1620" s="26" t="str">
        <f aca="false">IF($C1620="","",IFERROR(IF(INDEX(Bolalar!$B$5:$B$1804,MATCH($C1620,Bolalar!$I$5:$I$1804,0))="","",INDEX(Bolalar!$B$5:$B$1804,MATCH($C1620,Bolalar!$I$5:$I$1804,0))),""))</f>
        <v/>
      </c>
      <c r="E1620" s="15" t="str">
        <f aca="false">IF($C1620="","",IFERROR(IF(INDEX(Bolalar!$C$5:$C$1804,MATCH($C1620,Bolalar!$I$5:$I$1804,0))="","",INDEX(Bolalar!$C$5:$C$1804,MATCH($C1620,Bolalar!$I$5:$I$1804,0))),""))</f>
        <v/>
      </c>
      <c r="F1620" s="24"/>
      <c r="G1620" s="14" t="str">
        <f aca="false">IF(OR($E1620="",$B1620=""),"",INT(($B1620-$E1620)/365.25))</f>
        <v/>
      </c>
      <c r="H1620" s="14" t="str">
        <f aca="false">IF($G1620="","",IF($G1620&lt;=5,"Ha","Yo'q"))</f>
        <v/>
      </c>
      <c r="I1620" s="12"/>
      <c r="J1620" s="12"/>
      <c r="K1620" s="28" t="n">
        <f aca="false">IF(AND($C1620&lt;&gt;"",$H1620="Ha",$B1620&gt;=Boshqaruv!$C$9,$B1620&lt;=Boshqaruv!$C$10),IF(COUNTIFS($C$4:$C1619,$C1620,$H$4:$H1619,"Ha",$B$4:$B1619,"&gt;="&amp;Boshqaruv!$C$9,$B$4:$B1619,"&lt;="&amp;Boshqaruv!$C$10)=0,1,0),0)</f>
        <v>0</v>
      </c>
    </row>
    <row r="1621" customFormat="false" ht="15" hidden="false" customHeight="false" outlineLevel="0" collapsed="false">
      <c r="A1621" s="8" t="n">
        <v>1617</v>
      </c>
      <c r="B1621" s="13"/>
      <c r="C1621" s="25"/>
      <c r="D1621" s="26" t="str">
        <f aca="false">IF($C1621="","",IFERROR(IF(INDEX(Bolalar!$B$5:$B$1804,MATCH($C1621,Bolalar!$I$5:$I$1804,0))="","",INDEX(Bolalar!$B$5:$B$1804,MATCH($C1621,Bolalar!$I$5:$I$1804,0))),""))</f>
        <v/>
      </c>
      <c r="E1621" s="15" t="str">
        <f aca="false">IF($C1621="","",IFERROR(IF(INDEX(Bolalar!$C$5:$C$1804,MATCH($C1621,Bolalar!$I$5:$I$1804,0))="","",INDEX(Bolalar!$C$5:$C$1804,MATCH($C1621,Bolalar!$I$5:$I$1804,0))),""))</f>
        <v/>
      </c>
      <c r="F1621" s="24"/>
      <c r="G1621" s="14" t="str">
        <f aca="false">IF(OR($E1621="",$B1621=""),"",INT(($B1621-$E1621)/365.25))</f>
        <v/>
      </c>
      <c r="H1621" s="14" t="str">
        <f aca="false">IF($G1621="","",IF($G1621&lt;=5,"Ha","Yo'q"))</f>
        <v/>
      </c>
      <c r="I1621" s="12"/>
      <c r="J1621" s="12"/>
      <c r="K1621" s="28" t="n">
        <f aca="false">IF(AND($C1621&lt;&gt;"",$H1621="Ha",$B1621&gt;=Boshqaruv!$C$9,$B1621&lt;=Boshqaruv!$C$10),IF(COUNTIFS($C$4:$C1620,$C1621,$H$4:$H1620,"Ha",$B$4:$B1620,"&gt;="&amp;Boshqaruv!$C$9,$B$4:$B1620,"&lt;="&amp;Boshqaruv!$C$10)=0,1,0),0)</f>
        <v>0</v>
      </c>
    </row>
    <row r="1622" customFormat="false" ht="15" hidden="false" customHeight="false" outlineLevel="0" collapsed="false">
      <c r="A1622" s="8" t="n">
        <v>1618</v>
      </c>
      <c r="B1622" s="13"/>
      <c r="C1622" s="25"/>
      <c r="D1622" s="26" t="str">
        <f aca="false">IF($C1622="","",IFERROR(IF(INDEX(Bolalar!$B$5:$B$1804,MATCH($C1622,Bolalar!$I$5:$I$1804,0))="","",INDEX(Bolalar!$B$5:$B$1804,MATCH($C1622,Bolalar!$I$5:$I$1804,0))),""))</f>
        <v/>
      </c>
      <c r="E1622" s="15" t="str">
        <f aca="false">IF($C1622="","",IFERROR(IF(INDEX(Bolalar!$C$5:$C$1804,MATCH($C1622,Bolalar!$I$5:$I$1804,0))="","",INDEX(Bolalar!$C$5:$C$1804,MATCH($C1622,Bolalar!$I$5:$I$1804,0))),""))</f>
        <v/>
      </c>
      <c r="F1622" s="24"/>
      <c r="G1622" s="14" t="str">
        <f aca="false">IF(OR($E1622="",$B1622=""),"",INT(($B1622-$E1622)/365.25))</f>
        <v/>
      </c>
      <c r="H1622" s="14" t="str">
        <f aca="false">IF($G1622="","",IF($G1622&lt;=5,"Ha","Yo'q"))</f>
        <v/>
      </c>
      <c r="I1622" s="12"/>
      <c r="J1622" s="12"/>
      <c r="K1622" s="28" t="n">
        <f aca="false">IF(AND($C1622&lt;&gt;"",$H1622="Ha",$B1622&gt;=Boshqaruv!$C$9,$B1622&lt;=Boshqaruv!$C$10),IF(COUNTIFS($C$4:$C1621,$C1622,$H$4:$H1621,"Ha",$B$4:$B1621,"&gt;="&amp;Boshqaruv!$C$9,$B$4:$B1621,"&lt;="&amp;Boshqaruv!$C$10)=0,1,0),0)</f>
        <v>0</v>
      </c>
    </row>
    <row r="1623" customFormat="false" ht="15" hidden="false" customHeight="false" outlineLevel="0" collapsed="false">
      <c r="A1623" s="8" t="n">
        <v>1619</v>
      </c>
      <c r="B1623" s="13"/>
      <c r="C1623" s="25"/>
      <c r="D1623" s="26" t="str">
        <f aca="false">IF($C1623="","",IFERROR(IF(INDEX(Bolalar!$B$5:$B$1804,MATCH($C1623,Bolalar!$I$5:$I$1804,0))="","",INDEX(Bolalar!$B$5:$B$1804,MATCH($C1623,Bolalar!$I$5:$I$1804,0))),""))</f>
        <v/>
      </c>
      <c r="E1623" s="15" t="str">
        <f aca="false">IF($C1623="","",IFERROR(IF(INDEX(Bolalar!$C$5:$C$1804,MATCH($C1623,Bolalar!$I$5:$I$1804,0))="","",INDEX(Bolalar!$C$5:$C$1804,MATCH($C1623,Bolalar!$I$5:$I$1804,0))),""))</f>
        <v/>
      </c>
      <c r="F1623" s="24"/>
      <c r="G1623" s="14" t="str">
        <f aca="false">IF(OR($E1623="",$B1623=""),"",INT(($B1623-$E1623)/365.25))</f>
        <v/>
      </c>
      <c r="H1623" s="14" t="str">
        <f aca="false">IF($G1623="","",IF($G1623&lt;=5,"Ha","Yo'q"))</f>
        <v/>
      </c>
      <c r="I1623" s="12"/>
      <c r="J1623" s="12"/>
      <c r="K1623" s="28" t="n">
        <f aca="false">IF(AND($C1623&lt;&gt;"",$H1623="Ha",$B1623&gt;=Boshqaruv!$C$9,$B1623&lt;=Boshqaruv!$C$10),IF(COUNTIFS($C$4:$C1622,$C1623,$H$4:$H1622,"Ha",$B$4:$B1622,"&gt;="&amp;Boshqaruv!$C$9,$B$4:$B1622,"&lt;="&amp;Boshqaruv!$C$10)=0,1,0),0)</f>
        <v>0</v>
      </c>
    </row>
    <row r="1624" customFormat="false" ht="15" hidden="false" customHeight="false" outlineLevel="0" collapsed="false">
      <c r="A1624" s="8" t="n">
        <v>1620</v>
      </c>
      <c r="B1624" s="13"/>
      <c r="C1624" s="25"/>
      <c r="D1624" s="26" t="str">
        <f aca="false">IF($C1624="","",IFERROR(IF(INDEX(Bolalar!$B$5:$B$1804,MATCH($C1624,Bolalar!$I$5:$I$1804,0))="","",INDEX(Bolalar!$B$5:$B$1804,MATCH($C1624,Bolalar!$I$5:$I$1804,0))),""))</f>
        <v/>
      </c>
      <c r="E1624" s="15" t="str">
        <f aca="false">IF($C1624="","",IFERROR(IF(INDEX(Bolalar!$C$5:$C$1804,MATCH($C1624,Bolalar!$I$5:$I$1804,0))="","",INDEX(Bolalar!$C$5:$C$1804,MATCH($C1624,Bolalar!$I$5:$I$1804,0))),""))</f>
        <v/>
      </c>
      <c r="F1624" s="24"/>
      <c r="G1624" s="14" t="str">
        <f aca="false">IF(OR($E1624="",$B1624=""),"",INT(($B1624-$E1624)/365.25))</f>
        <v/>
      </c>
      <c r="H1624" s="14" t="str">
        <f aca="false">IF($G1624="","",IF($G1624&lt;=5,"Ha","Yo'q"))</f>
        <v/>
      </c>
      <c r="I1624" s="12"/>
      <c r="J1624" s="12"/>
      <c r="K1624" s="28" t="n">
        <f aca="false">IF(AND($C1624&lt;&gt;"",$H1624="Ha",$B1624&gt;=Boshqaruv!$C$9,$B1624&lt;=Boshqaruv!$C$10),IF(COUNTIFS($C$4:$C1623,$C1624,$H$4:$H1623,"Ha",$B$4:$B1623,"&gt;="&amp;Boshqaruv!$C$9,$B$4:$B1623,"&lt;="&amp;Boshqaruv!$C$10)=0,1,0),0)</f>
        <v>0</v>
      </c>
    </row>
    <row r="1625" customFormat="false" ht="15" hidden="false" customHeight="false" outlineLevel="0" collapsed="false">
      <c r="A1625" s="8" t="n">
        <v>1621</v>
      </c>
      <c r="B1625" s="13"/>
      <c r="C1625" s="25"/>
      <c r="D1625" s="26" t="str">
        <f aca="false">IF($C1625="","",IFERROR(IF(INDEX(Bolalar!$B$5:$B$1804,MATCH($C1625,Bolalar!$I$5:$I$1804,0))="","",INDEX(Bolalar!$B$5:$B$1804,MATCH($C1625,Bolalar!$I$5:$I$1804,0))),""))</f>
        <v/>
      </c>
      <c r="E1625" s="15" t="str">
        <f aca="false">IF($C1625="","",IFERROR(IF(INDEX(Bolalar!$C$5:$C$1804,MATCH($C1625,Bolalar!$I$5:$I$1804,0))="","",INDEX(Bolalar!$C$5:$C$1804,MATCH($C1625,Bolalar!$I$5:$I$1804,0))),""))</f>
        <v/>
      </c>
      <c r="F1625" s="24"/>
      <c r="G1625" s="14" t="str">
        <f aca="false">IF(OR($E1625="",$B1625=""),"",INT(($B1625-$E1625)/365.25))</f>
        <v/>
      </c>
      <c r="H1625" s="14" t="str">
        <f aca="false">IF($G1625="","",IF($G1625&lt;=5,"Ha","Yo'q"))</f>
        <v/>
      </c>
      <c r="I1625" s="12"/>
      <c r="J1625" s="12"/>
      <c r="K1625" s="28" t="n">
        <f aca="false">IF(AND($C1625&lt;&gt;"",$H1625="Ha",$B1625&gt;=Boshqaruv!$C$9,$B1625&lt;=Boshqaruv!$C$10),IF(COUNTIFS($C$4:$C1624,$C1625,$H$4:$H1624,"Ha",$B$4:$B1624,"&gt;="&amp;Boshqaruv!$C$9,$B$4:$B1624,"&lt;="&amp;Boshqaruv!$C$10)=0,1,0),0)</f>
        <v>0</v>
      </c>
    </row>
    <row r="1626" customFormat="false" ht="15" hidden="false" customHeight="false" outlineLevel="0" collapsed="false">
      <c r="A1626" s="8" t="n">
        <v>1622</v>
      </c>
      <c r="B1626" s="13"/>
      <c r="C1626" s="25"/>
      <c r="D1626" s="26" t="str">
        <f aca="false">IF($C1626="","",IFERROR(IF(INDEX(Bolalar!$B$5:$B$1804,MATCH($C1626,Bolalar!$I$5:$I$1804,0))="","",INDEX(Bolalar!$B$5:$B$1804,MATCH($C1626,Bolalar!$I$5:$I$1804,0))),""))</f>
        <v/>
      </c>
      <c r="E1626" s="15" t="str">
        <f aca="false">IF($C1626="","",IFERROR(IF(INDEX(Bolalar!$C$5:$C$1804,MATCH($C1626,Bolalar!$I$5:$I$1804,0))="","",INDEX(Bolalar!$C$5:$C$1804,MATCH($C1626,Bolalar!$I$5:$I$1804,0))),""))</f>
        <v/>
      </c>
      <c r="F1626" s="24"/>
      <c r="G1626" s="14" t="str">
        <f aca="false">IF(OR($E1626="",$B1626=""),"",INT(($B1626-$E1626)/365.25))</f>
        <v/>
      </c>
      <c r="H1626" s="14" t="str">
        <f aca="false">IF($G1626="","",IF($G1626&lt;=5,"Ha","Yo'q"))</f>
        <v/>
      </c>
      <c r="I1626" s="12"/>
      <c r="J1626" s="12"/>
      <c r="K1626" s="28" t="n">
        <f aca="false">IF(AND($C1626&lt;&gt;"",$H1626="Ha",$B1626&gt;=Boshqaruv!$C$9,$B1626&lt;=Boshqaruv!$C$10),IF(COUNTIFS($C$4:$C1625,$C1626,$H$4:$H1625,"Ha",$B$4:$B1625,"&gt;="&amp;Boshqaruv!$C$9,$B$4:$B1625,"&lt;="&amp;Boshqaruv!$C$10)=0,1,0),0)</f>
        <v>0</v>
      </c>
    </row>
    <row r="1627" customFormat="false" ht="15" hidden="false" customHeight="false" outlineLevel="0" collapsed="false">
      <c r="A1627" s="8" t="n">
        <v>1623</v>
      </c>
      <c r="B1627" s="13"/>
      <c r="C1627" s="25"/>
      <c r="D1627" s="26" t="str">
        <f aca="false">IF($C1627="","",IFERROR(IF(INDEX(Bolalar!$B$5:$B$1804,MATCH($C1627,Bolalar!$I$5:$I$1804,0))="","",INDEX(Bolalar!$B$5:$B$1804,MATCH($C1627,Bolalar!$I$5:$I$1804,0))),""))</f>
        <v/>
      </c>
      <c r="E1627" s="15" t="str">
        <f aca="false">IF($C1627="","",IFERROR(IF(INDEX(Bolalar!$C$5:$C$1804,MATCH($C1627,Bolalar!$I$5:$I$1804,0))="","",INDEX(Bolalar!$C$5:$C$1804,MATCH($C1627,Bolalar!$I$5:$I$1804,0))),""))</f>
        <v/>
      </c>
      <c r="F1627" s="24"/>
      <c r="G1627" s="14" t="str">
        <f aca="false">IF(OR($E1627="",$B1627=""),"",INT(($B1627-$E1627)/365.25))</f>
        <v/>
      </c>
      <c r="H1627" s="14" t="str">
        <f aca="false">IF($G1627="","",IF($G1627&lt;=5,"Ha","Yo'q"))</f>
        <v/>
      </c>
      <c r="I1627" s="12"/>
      <c r="J1627" s="12"/>
      <c r="K1627" s="28" t="n">
        <f aca="false">IF(AND($C1627&lt;&gt;"",$H1627="Ha",$B1627&gt;=Boshqaruv!$C$9,$B1627&lt;=Boshqaruv!$C$10),IF(COUNTIFS($C$4:$C1626,$C1627,$H$4:$H1626,"Ha",$B$4:$B1626,"&gt;="&amp;Boshqaruv!$C$9,$B$4:$B1626,"&lt;="&amp;Boshqaruv!$C$10)=0,1,0),0)</f>
        <v>0</v>
      </c>
    </row>
    <row r="1628" customFormat="false" ht="15" hidden="false" customHeight="false" outlineLevel="0" collapsed="false">
      <c r="A1628" s="8" t="n">
        <v>1624</v>
      </c>
      <c r="B1628" s="13"/>
      <c r="C1628" s="25"/>
      <c r="D1628" s="26" t="str">
        <f aca="false">IF($C1628="","",IFERROR(IF(INDEX(Bolalar!$B$5:$B$1804,MATCH($C1628,Bolalar!$I$5:$I$1804,0))="","",INDEX(Bolalar!$B$5:$B$1804,MATCH($C1628,Bolalar!$I$5:$I$1804,0))),""))</f>
        <v/>
      </c>
      <c r="E1628" s="15" t="str">
        <f aca="false">IF($C1628="","",IFERROR(IF(INDEX(Bolalar!$C$5:$C$1804,MATCH($C1628,Bolalar!$I$5:$I$1804,0))="","",INDEX(Bolalar!$C$5:$C$1804,MATCH($C1628,Bolalar!$I$5:$I$1804,0))),""))</f>
        <v/>
      </c>
      <c r="F1628" s="24"/>
      <c r="G1628" s="14" t="str">
        <f aca="false">IF(OR($E1628="",$B1628=""),"",INT(($B1628-$E1628)/365.25))</f>
        <v/>
      </c>
      <c r="H1628" s="14" t="str">
        <f aca="false">IF($G1628="","",IF($G1628&lt;=5,"Ha","Yo'q"))</f>
        <v/>
      </c>
      <c r="I1628" s="12"/>
      <c r="J1628" s="12"/>
      <c r="K1628" s="28" t="n">
        <f aca="false">IF(AND($C1628&lt;&gt;"",$H1628="Ha",$B1628&gt;=Boshqaruv!$C$9,$B1628&lt;=Boshqaruv!$C$10),IF(COUNTIFS($C$4:$C1627,$C1628,$H$4:$H1627,"Ha",$B$4:$B1627,"&gt;="&amp;Boshqaruv!$C$9,$B$4:$B1627,"&lt;="&amp;Boshqaruv!$C$10)=0,1,0),0)</f>
        <v>0</v>
      </c>
    </row>
    <row r="1629" customFormat="false" ht="15" hidden="false" customHeight="false" outlineLevel="0" collapsed="false">
      <c r="A1629" s="8" t="n">
        <v>1625</v>
      </c>
      <c r="B1629" s="13"/>
      <c r="C1629" s="25"/>
      <c r="D1629" s="26" t="str">
        <f aca="false">IF($C1629="","",IFERROR(IF(INDEX(Bolalar!$B$5:$B$1804,MATCH($C1629,Bolalar!$I$5:$I$1804,0))="","",INDEX(Bolalar!$B$5:$B$1804,MATCH($C1629,Bolalar!$I$5:$I$1804,0))),""))</f>
        <v/>
      </c>
      <c r="E1629" s="15" t="str">
        <f aca="false">IF($C1629="","",IFERROR(IF(INDEX(Bolalar!$C$5:$C$1804,MATCH($C1629,Bolalar!$I$5:$I$1804,0))="","",INDEX(Bolalar!$C$5:$C$1804,MATCH($C1629,Bolalar!$I$5:$I$1804,0))),""))</f>
        <v/>
      </c>
      <c r="F1629" s="24"/>
      <c r="G1629" s="14" t="str">
        <f aca="false">IF(OR($E1629="",$B1629=""),"",INT(($B1629-$E1629)/365.25))</f>
        <v/>
      </c>
      <c r="H1629" s="14" t="str">
        <f aca="false">IF($G1629="","",IF($G1629&lt;=5,"Ha","Yo'q"))</f>
        <v/>
      </c>
      <c r="I1629" s="12"/>
      <c r="J1629" s="12"/>
      <c r="K1629" s="28" t="n">
        <f aca="false">IF(AND($C1629&lt;&gt;"",$H1629="Ha",$B1629&gt;=Boshqaruv!$C$9,$B1629&lt;=Boshqaruv!$C$10),IF(COUNTIFS($C$4:$C1628,$C1629,$H$4:$H1628,"Ha",$B$4:$B1628,"&gt;="&amp;Boshqaruv!$C$9,$B$4:$B1628,"&lt;="&amp;Boshqaruv!$C$10)=0,1,0),0)</f>
        <v>0</v>
      </c>
    </row>
    <row r="1630" customFormat="false" ht="15" hidden="false" customHeight="false" outlineLevel="0" collapsed="false">
      <c r="A1630" s="8" t="n">
        <v>1626</v>
      </c>
      <c r="B1630" s="13"/>
      <c r="C1630" s="25"/>
      <c r="D1630" s="26" t="str">
        <f aca="false">IF($C1630="","",IFERROR(IF(INDEX(Bolalar!$B$5:$B$1804,MATCH($C1630,Bolalar!$I$5:$I$1804,0))="","",INDEX(Bolalar!$B$5:$B$1804,MATCH($C1630,Bolalar!$I$5:$I$1804,0))),""))</f>
        <v/>
      </c>
      <c r="E1630" s="15" t="str">
        <f aca="false">IF($C1630="","",IFERROR(IF(INDEX(Bolalar!$C$5:$C$1804,MATCH($C1630,Bolalar!$I$5:$I$1804,0))="","",INDEX(Bolalar!$C$5:$C$1804,MATCH($C1630,Bolalar!$I$5:$I$1804,0))),""))</f>
        <v/>
      </c>
      <c r="F1630" s="24"/>
      <c r="G1630" s="14" t="str">
        <f aca="false">IF(OR($E1630="",$B1630=""),"",INT(($B1630-$E1630)/365.25))</f>
        <v/>
      </c>
      <c r="H1630" s="14" t="str">
        <f aca="false">IF($G1630="","",IF($G1630&lt;=5,"Ha","Yo'q"))</f>
        <v/>
      </c>
      <c r="I1630" s="12"/>
      <c r="J1630" s="12"/>
      <c r="K1630" s="28" t="n">
        <f aca="false">IF(AND($C1630&lt;&gt;"",$H1630="Ha",$B1630&gt;=Boshqaruv!$C$9,$B1630&lt;=Boshqaruv!$C$10),IF(COUNTIFS($C$4:$C1629,$C1630,$H$4:$H1629,"Ha",$B$4:$B1629,"&gt;="&amp;Boshqaruv!$C$9,$B$4:$B1629,"&lt;="&amp;Boshqaruv!$C$10)=0,1,0),0)</f>
        <v>0</v>
      </c>
    </row>
    <row r="1631" customFormat="false" ht="15" hidden="false" customHeight="false" outlineLevel="0" collapsed="false">
      <c r="A1631" s="8" t="n">
        <v>1627</v>
      </c>
      <c r="B1631" s="13"/>
      <c r="C1631" s="25"/>
      <c r="D1631" s="26" t="str">
        <f aca="false">IF($C1631="","",IFERROR(IF(INDEX(Bolalar!$B$5:$B$1804,MATCH($C1631,Bolalar!$I$5:$I$1804,0))="","",INDEX(Bolalar!$B$5:$B$1804,MATCH($C1631,Bolalar!$I$5:$I$1804,0))),""))</f>
        <v/>
      </c>
      <c r="E1631" s="15" t="str">
        <f aca="false">IF($C1631="","",IFERROR(IF(INDEX(Bolalar!$C$5:$C$1804,MATCH($C1631,Bolalar!$I$5:$I$1804,0))="","",INDEX(Bolalar!$C$5:$C$1804,MATCH($C1631,Bolalar!$I$5:$I$1804,0))),""))</f>
        <v/>
      </c>
      <c r="F1631" s="24"/>
      <c r="G1631" s="14" t="str">
        <f aca="false">IF(OR($E1631="",$B1631=""),"",INT(($B1631-$E1631)/365.25))</f>
        <v/>
      </c>
      <c r="H1631" s="14" t="str">
        <f aca="false">IF($G1631="","",IF($G1631&lt;=5,"Ha","Yo'q"))</f>
        <v/>
      </c>
      <c r="I1631" s="12"/>
      <c r="J1631" s="12"/>
      <c r="K1631" s="28" t="n">
        <f aca="false">IF(AND($C1631&lt;&gt;"",$H1631="Ha",$B1631&gt;=Boshqaruv!$C$9,$B1631&lt;=Boshqaruv!$C$10),IF(COUNTIFS($C$4:$C1630,$C1631,$H$4:$H1630,"Ha",$B$4:$B1630,"&gt;="&amp;Boshqaruv!$C$9,$B$4:$B1630,"&lt;="&amp;Boshqaruv!$C$10)=0,1,0),0)</f>
        <v>0</v>
      </c>
    </row>
    <row r="1632" customFormat="false" ht="15" hidden="false" customHeight="false" outlineLevel="0" collapsed="false">
      <c r="A1632" s="8" t="n">
        <v>1628</v>
      </c>
      <c r="B1632" s="13"/>
      <c r="C1632" s="25"/>
      <c r="D1632" s="26" t="str">
        <f aca="false">IF($C1632="","",IFERROR(IF(INDEX(Bolalar!$B$5:$B$1804,MATCH($C1632,Bolalar!$I$5:$I$1804,0))="","",INDEX(Bolalar!$B$5:$B$1804,MATCH($C1632,Bolalar!$I$5:$I$1804,0))),""))</f>
        <v/>
      </c>
      <c r="E1632" s="15" t="str">
        <f aca="false">IF($C1632="","",IFERROR(IF(INDEX(Bolalar!$C$5:$C$1804,MATCH($C1632,Bolalar!$I$5:$I$1804,0))="","",INDEX(Bolalar!$C$5:$C$1804,MATCH($C1632,Bolalar!$I$5:$I$1804,0))),""))</f>
        <v/>
      </c>
      <c r="F1632" s="24"/>
      <c r="G1632" s="14" t="str">
        <f aca="false">IF(OR($E1632="",$B1632=""),"",INT(($B1632-$E1632)/365.25))</f>
        <v/>
      </c>
      <c r="H1632" s="14" t="str">
        <f aca="false">IF($G1632="","",IF($G1632&lt;=5,"Ha","Yo'q"))</f>
        <v/>
      </c>
      <c r="I1632" s="12"/>
      <c r="J1632" s="12"/>
      <c r="K1632" s="28" t="n">
        <f aca="false">IF(AND($C1632&lt;&gt;"",$H1632="Ha",$B1632&gt;=Boshqaruv!$C$9,$B1632&lt;=Boshqaruv!$C$10),IF(COUNTIFS($C$4:$C1631,$C1632,$H$4:$H1631,"Ha",$B$4:$B1631,"&gt;="&amp;Boshqaruv!$C$9,$B$4:$B1631,"&lt;="&amp;Boshqaruv!$C$10)=0,1,0),0)</f>
        <v>0</v>
      </c>
    </row>
    <row r="1633" customFormat="false" ht="15" hidden="false" customHeight="false" outlineLevel="0" collapsed="false">
      <c r="A1633" s="8" t="n">
        <v>1629</v>
      </c>
      <c r="B1633" s="13"/>
      <c r="C1633" s="25"/>
      <c r="D1633" s="26" t="str">
        <f aca="false">IF($C1633="","",IFERROR(IF(INDEX(Bolalar!$B$5:$B$1804,MATCH($C1633,Bolalar!$I$5:$I$1804,0))="","",INDEX(Bolalar!$B$5:$B$1804,MATCH($C1633,Bolalar!$I$5:$I$1804,0))),""))</f>
        <v/>
      </c>
      <c r="E1633" s="15" t="str">
        <f aca="false">IF($C1633="","",IFERROR(IF(INDEX(Bolalar!$C$5:$C$1804,MATCH($C1633,Bolalar!$I$5:$I$1804,0))="","",INDEX(Bolalar!$C$5:$C$1804,MATCH($C1633,Bolalar!$I$5:$I$1804,0))),""))</f>
        <v/>
      </c>
      <c r="F1633" s="24"/>
      <c r="G1633" s="14" t="str">
        <f aca="false">IF(OR($E1633="",$B1633=""),"",INT(($B1633-$E1633)/365.25))</f>
        <v/>
      </c>
      <c r="H1633" s="14" t="str">
        <f aca="false">IF($G1633="","",IF($G1633&lt;=5,"Ha","Yo'q"))</f>
        <v/>
      </c>
      <c r="I1633" s="12"/>
      <c r="J1633" s="12"/>
      <c r="K1633" s="28" t="n">
        <f aca="false">IF(AND($C1633&lt;&gt;"",$H1633="Ha",$B1633&gt;=Boshqaruv!$C$9,$B1633&lt;=Boshqaruv!$C$10),IF(COUNTIFS($C$4:$C1632,$C1633,$H$4:$H1632,"Ha",$B$4:$B1632,"&gt;="&amp;Boshqaruv!$C$9,$B$4:$B1632,"&lt;="&amp;Boshqaruv!$C$10)=0,1,0),0)</f>
        <v>0</v>
      </c>
    </row>
    <row r="1634" customFormat="false" ht="15" hidden="false" customHeight="false" outlineLevel="0" collapsed="false">
      <c r="A1634" s="8" t="n">
        <v>1630</v>
      </c>
      <c r="B1634" s="13"/>
      <c r="C1634" s="25"/>
      <c r="D1634" s="26" t="str">
        <f aca="false">IF($C1634="","",IFERROR(IF(INDEX(Bolalar!$B$5:$B$1804,MATCH($C1634,Bolalar!$I$5:$I$1804,0))="","",INDEX(Bolalar!$B$5:$B$1804,MATCH($C1634,Bolalar!$I$5:$I$1804,0))),""))</f>
        <v/>
      </c>
      <c r="E1634" s="15" t="str">
        <f aca="false">IF($C1634="","",IFERROR(IF(INDEX(Bolalar!$C$5:$C$1804,MATCH($C1634,Bolalar!$I$5:$I$1804,0))="","",INDEX(Bolalar!$C$5:$C$1804,MATCH($C1634,Bolalar!$I$5:$I$1804,0))),""))</f>
        <v/>
      </c>
      <c r="F1634" s="24"/>
      <c r="G1634" s="14" t="str">
        <f aca="false">IF(OR($E1634="",$B1634=""),"",INT(($B1634-$E1634)/365.25))</f>
        <v/>
      </c>
      <c r="H1634" s="14" t="str">
        <f aca="false">IF($G1634="","",IF($G1634&lt;=5,"Ha","Yo'q"))</f>
        <v/>
      </c>
      <c r="I1634" s="12"/>
      <c r="J1634" s="12"/>
      <c r="K1634" s="28" t="n">
        <f aca="false">IF(AND($C1634&lt;&gt;"",$H1634="Ha",$B1634&gt;=Boshqaruv!$C$9,$B1634&lt;=Boshqaruv!$C$10),IF(COUNTIFS($C$4:$C1633,$C1634,$H$4:$H1633,"Ha",$B$4:$B1633,"&gt;="&amp;Boshqaruv!$C$9,$B$4:$B1633,"&lt;="&amp;Boshqaruv!$C$10)=0,1,0),0)</f>
        <v>0</v>
      </c>
    </row>
    <row r="1635" customFormat="false" ht="15" hidden="false" customHeight="false" outlineLevel="0" collapsed="false">
      <c r="A1635" s="8" t="n">
        <v>1631</v>
      </c>
      <c r="B1635" s="13"/>
      <c r="C1635" s="25"/>
      <c r="D1635" s="26" t="str">
        <f aca="false">IF($C1635="","",IFERROR(IF(INDEX(Bolalar!$B$5:$B$1804,MATCH($C1635,Bolalar!$I$5:$I$1804,0))="","",INDEX(Bolalar!$B$5:$B$1804,MATCH($C1635,Bolalar!$I$5:$I$1804,0))),""))</f>
        <v/>
      </c>
      <c r="E1635" s="15" t="str">
        <f aca="false">IF($C1635="","",IFERROR(IF(INDEX(Bolalar!$C$5:$C$1804,MATCH($C1635,Bolalar!$I$5:$I$1804,0))="","",INDEX(Bolalar!$C$5:$C$1804,MATCH($C1635,Bolalar!$I$5:$I$1804,0))),""))</f>
        <v/>
      </c>
      <c r="F1635" s="24"/>
      <c r="G1635" s="14" t="str">
        <f aca="false">IF(OR($E1635="",$B1635=""),"",INT(($B1635-$E1635)/365.25))</f>
        <v/>
      </c>
      <c r="H1635" s="14" t="str">
        <f aca="false">IF($G1635="","",IF($G1635&lt;=5,"Ha","Yo'q"))</f>
        <v/>
      </c>
      <c r="I1635" s="12"/>
      <c r="J1635" s="12"/>
      <c r="K1635" s="28" t="n">
        <f aca="false">IF(AND($C1635&lt;&gt;"",$H1635="Ha",$B1635&gt;=Boshqaruv!$C$9,$B1635&lt;=Boshqaruv!$C$10),IF(COUNTIFS($C$4:$C1634,$C1635,$H$4:$H1634,"Ha",$B$4:$B1634,"&gt;="&amp;Boshqaruv!$C$9,$B$4:$B1634,"&lt;="&amp;Boshqaruv!$C$10)=0,1,0),0)</f>
        <v>0</v>
      </c>
    </row>
    <row r="1636" customFormat="false" ht="15" hidden="false" customHeight="false" outlineLevel="0" collapsed="false">
      <c r="A1636" s="8" t="n">
        <v>1632</v>
      </c>
      <c r="B1636" s="13"/>
      <c r="C1636" s="25"/>
      <c r="D1636" s="26" t="str">
        <f aca="false">IF($C1636="","",IFERROR(IF(INDEX(Bolalar!$B$5:$B$1804,MATCH($C1636,Bolalar!$I$5:$I$1804,0))="","",INDEX(Bolalar!$B$5:$B$1804,MATCH($C1636,Bolalar!$I$5:$I$1804,0))),""))</f>
        <v/>
      </c>
      <c r="E1636" s="15" t="str">
        <f aca="false">IF($C1636="","",IFERROR(IF(INDEX(Bolalar!$C$5:$C$1804,MATCH($C1636,Bolalar!$I$5:$I$1804,0))="","",INDEX(Bolalar!$C$5:$C$1804,MATCH($C1636,Bolalar!$I$5:$I$1804,0))),""))</f>
        <v/>
      </c>
      <c r="F1636" s="24"/>
      <c r="G1636" s="14" t="str">
        <f aca="false">IF(OR($E1636="",$B1636=""),"",INT(($B1636-$E1636)/365.25))</f>
        <v/>
      </c>
      <c r="H1636" s="14" t="str">
        <f aca="false">IF($G1636="","",IF($G1636&lt;=5,"Ha","Yo'q"))</f>
        <v/>
      </c>
      <c r="I1636" s="12"/>
      <c r="J1636" s="12"/>
      <c r="K1636" s="28" t="n">
        <f aca="false">IF(AND($C1636&lt;&gt;"",$H1636="Ha",$B1636&gt;=Boshqaruv!$C$9,$B1636&lt;=Boshqaruv!$C$10),IF(COUNTIFS($C$4:$C1635,$C1636,$H$4:$H1635,"Ha",$B$4:$B1635,"&gt;="&amp;Boshqaruv!$C$9,$B$4:$B1635,"&lt;="&amp;Boshqaruv!$C$10)=0,1,0),0)</f>
        <v>0</v>
      </c>
    </row>
    <row r="1637" customFormat="false" ht="15" hidden="false" customHeight="false" outlineLevel="0" collapsed="false">
      <c r="A1637" s="8" t="n">
        <v>1633</v>
      </c>
      <c r="B1637" s="13"/>
      <c r="C1637" s="25"/>
      <c r="D1637" s="26" t="str">
        <f aca="false">IF($C1637="","",IFERROR(IF(INDEX(Bolalar!$B$5:$B$1804,MATCH($C1637,Bolalar!$I$5:$I$1804,0))="","",INDEX(Bolalar!$B$5:$B$1804,MATCH($C1637,Bolalar!$I$5:$I$1804,0))),""))</f>
        <v/>
      </c>
      <c r="E1637" s="15" t="str">
        <f aca="false">IF($C1637="","",IFERROR(IF(INDEX(Bolalar!$C$5:$C$1804,MATCH($C1637,Bolalar!$I$5:$I$1804,0))="","",INDEX(Bolalar!$C$5:$C$1804,MATCH($C1637,Bolalar!$I$5:$I$1804,0))),""))</f>
        <v/>
      </c>
      <c r="F1637" s="24"/>
      <c r="G1637" s="14" t="str">
        <f aca="false">IF(OR($E1637="",$B1637=""),"",INT(($B1637-$E1637)/365.25))</f>
        <v/>
      </c>
      <c r="H1637" s="14" t="str">
        <f aca="false">IF($G1637="","",IF($G1637&lt;=5,"Ha","Yo'q"))</f>
        <v/>
      </c>
      <c r="I1637" s="12"/>
      <c r="J1637" s="12"/>
      <c r="K1637" s="28" t="n">
        <f aca="false">IF(AND($C1637&lt;&gt;"",$H1637="Ha",$B1637&gt;=Boshqaruv!$C$9,$B1637&lt;=Boshqaruv!$C$10),IF(COUNTIFS($C$4:$C1636,$C1637,$H$4:$H1636,"Ha",$B$4:$B1636,"&gt;="&amp;Boshqaruv!$C$9,$B$4:$B1636,"&lt;="&amp;Boshqaruv!$C$10)=0,1,0),0)</f>
        <v>0</v>
      </c>
    </row>
    <row r="1638" customFormat="false" ht="15" hidden="false" customHeight="false" outlineLevel="0" collapsed="false">
      <c r="A1638" s="8" t="n">
        <v>1634</v>
      </c>
      <c r="B1638" s="13"/>
      <c r="C1638" s="25"/>
      <c r="D1638" s="26" t="str">
        <f aca="false">IF($C1638="","",IFERROR(IF(INDEX(Bolalar!$B$5:$B$1804,MATCH($C1638,Bolalar!$I$5:$I$1804,0))="","",INDEX(Bolalar!$B$5:$B$1804,MATCH($C1638,Bolalar!$I$5:$I$1804,0))),""))</f>
        <v/>
      </c>
      <c r="E1638" s="15" t="str">
        <f aca="false">IF($C1638="","",IFERROR(IF(INDEX(Bolalar!$C$5:$C$1804,MATCH($C1638,Bolalar!$I$5:$I$1804,0))="","",INDEX(Bolalar!$C$5:$C$1804,MATCH($C1638,Bolalar!$I$5:$I$1804,0))),""))</f>
        <v/>
      </c>
      <c r="F1638" s="24"/>
      <c r="G1638" s="14" t="str">
        <f aca="false">IF(OR($E1638="",$B1638=""),"",INT(($B1638-$E1638)/365.25))</f>
        <v/>
      </c>
      <c r="H1638" s="14" t="str">
        <f aca="false">IF($G1638="","",IF($G1638&lt;=5,"Ha","Yo'q"))</f>
        <v/>
      </c>
      <c r="I1638" s="12"/>
      <c r="J1638" s="12"/>
      <c r="K1638" s="28" t="n">
        <f aca="false">IF(AND($C1638&lt;&gt;"",$H1638="Ha",$B1638&gt;=Boshqaruv!$C$9,$B1638&lt;=Boshqaruv!$C$10),IF(COUNTIFS($C$4:$C1637,$C1638,$H$4:$H1637,"Ha",$B$4:$B1637,"&gt;="&amp;Boshqaruv!$C$9,$B$4:$B1637,"&lt;="&amp;Boshqaruv!$C$10)=0,1,0),0)</f>
        <v>0</v>
      </c>
    </row>
    <row r="1639" customFormat="false" ht="15" hidden="false" customHeight="false" outlineLevel="0" collapsed="false">
      <c r="A1639" s="8" t="n">
        <v>1635</v>
      </c>
      <c r="B1639" s="13"/>
      <c r="C1639" s="25"/>
      <c r="D1639" s="26" t="str">
        <f aca="false">IF($C1639="","",IFERROR(IF(INDEX(Bolalar!$B$5:$B$1804,MATCH($C1639,Bolalar!$I$5:$I$1804,0))="","",INDEX(Bolalar!$B$5:$B$1804,MATCH($C1639,Bolalar!$I$5:$I$1804,0))),""))</f>
        <v/>
      </c>
      <c r="E1639" s="15" t="str">
        <f aca="false">IF($C1639="","",IFERROR(IF(INDEX(Bolalar!$C$5:$C$1804,MATCH($C1639,Bolalar!$I$5:$I$1804,0))="","",INDEX(Bolalar!$C$5:$C$1804,MATCH($C1639,Bolalar!$I$5:$I$1804,0))),""))</f>
        <v/>
      </c>
      <c r="F1639" s="24"/>
      <c r="G1639" s="14" t="str">
        <f aca="false">IF(OR($E1639="",$B1639=""),"",INT(($B1639-$E1639)/365.25))</f>
        <v/>
      </c>
      <c r="H1639" s="14" t="str">
        <f aca="false">IF($G1639="","",IF($G1639&lt;=5,"Ha","Yo'q"))</f>
        <v/>
      </c>
      <c r="I1639" s="12"/>
      <c r="J1639" s="12"/>
      <c r="K1639" s="28" t="n">
        <f aca="false">IF(AND($C1639&lt;&gt;"",$H1639="Ha",$B1639&gt;=Boshqaruv!$C$9,$B1639&lt;=Boshqaruv!$C$10),IF(COUNTIFS($C$4:$C1638,$C1639,$H$4:$H1638,"Ha",$B$4:$B1638,"&gt;="&amp;Boshqaruv!$C$9,$B$4:$B1638,"&lt;="&amp;Boshqaruv!$C$10)=0,1,0),0)</f>
        <v>0</v>
      </c>
    </row>
    <row r="1640" customFormat="false" ht="15" hidden="false" customHeight="false" outlineLevel="0" collapsed="false">
      <c r="A1640" s="8" t="n">
        <v>1636</v>
      </c>
      <c r="B1640" s="13"/>
      <c r="C1640" s="25"/>
      <c r="D1640" s="26" t="str">
        <f aca="false">IF($C1640="","",IFERROR(IF(INDEX(Bolalar!$B$5:$B$1804,MATCH($C1640,Bolalar!$I$5:$I$1804,0))="","",INDEX(Bolalar!$B$5:$B$1804,MATCH($C1640,Bolalar!$I$5:$I$1804,0))),""))</f>
        <v/>
      </c>
      <c r="E1640" s="15" t="str">
        <f aca="false">IF($C1640="","",IFERROR(IF(INDEX(Bolalar!$C$5:$C$1804,MATCH($C1640,Bolalar!$I$5:$I$1804,0))="","",INDEX(Bolalar!$C$5:$C$1804,MATCH($C1640,Bolalar!$I$5:$I$1804,0))),""))</f>
        <v/>
      </c>
      <c r="F1640" s="24"/>
      <c r="G1640" s="14" t="str">
        <f aca="false">IF(OR($E1640="",$B1640=""),"",INT(($B1640-$E1640)/365.25))</f>
        <v/>
      </c>
      <c r="H1640" s="14" t="str">
        <f aca="false">IF($G1640="","",IF($G1640&lt;=5,"Ha","Yo'q"))</f>
        <v/>
      </c>
      <c r="I1640" s="12"/>
      <c r="J1640" s="12"/>
      <c r="K1640" s="28" t="n">
        <f aca="false">IF(AND($C1640&lt;&gt;"",$H1640="Ha",$B1640&gt;=Boshqaruv!$C$9,$B1640&lt;=Boshqaruv!$C$10),IF(COUNTIFS($C$4:$C1639,$C1640,$H$4:$H1639,"Ha",$B$4:$B1639,"&gt;="&amp;Boshqaruv!$C$9,$B$4:$B1639,"&lt;="&amp;Boshqaruv!$C$10)=0,1,0),0)</f>
        <v>0</v>
      </c>
    </row>
    <row r="1641" customFormat="false" ht="15" hidden="false" customHeight="false" outlineLevel="0" collapsed="false">
      <c r="A1641" s="8" t="n">
        <v>1637</v>
      </c>
      <c r="B1641" s="13"/>
      <c r="C1641" s="25"/>
      <c r="D1641" s="26" t="str">
        <f aca="false">IF($C1641="","",IFERROR(IF(INDEX(Bolalar!$B$5:$B$1804,MATCH($C1641,Bolalar!$I$5:$I$1804,0))="","",INDEX(Bolalar!$B$5:$B$1804,MATCH($C1641,Bolalar!$I$5:$I$1804,0))),""))</f>
        <v/>
      </c>
      <c r="E1641" s="15" t="str">
        <f aca="false">IF($C1641="","",IFERROR(IF(INDEX(Bolalar!$C$5:$C$1804,MATCH($C1641,Bolalar!$I$5:$I$1804,0))="","",INDEX(Bolalar!$C$5:$C$1804,MATCH($C1641,Bolalar!$I$5:$I$1804,0))),""))</f>
        <v/>
      </c>
      <c r="F1641" s="24"/>
      <c r="G1641" s="14" t="str">
        <f aca="false">IF(OR($E1641="",$B1641=""),"",INT(($B1641-$E1641)/365.25))</f>
        <v/>
      </c>
      <c r="H1641" s="14" t="str">
        <f aca="false">IF($G1641="","",IF($G1641&lt;=5,"Ha","Yo'q"))</f>
        <v/>
      </c>
      <c r="I1641" s="12"/>
      <c r="J1641" s="12"/>
      <c r="K1641" s="28" t="n">
        <f aca="false">IF(AND($C1641&lt;&gt;"",$H1641="Ha",$B1641&gt;=Boshqaruv!$C$9,$B1641&lt;=Boshqaruv!$C$10),IF(COUNTIFS($C$4:$C1640,$C1641,$H$4:$H1640,"Ha",$B$4:$B1640,"&gt;="&amp;Boshqaruv!$C$9,$B$4:$B1640,"&lt;="&amp;Boshqaruv!$C$10)=0,1,0),0)</f>
        <v>0</v>
      </c>
    </row>
    <row r="1642" customFormat="false" ht="15" hidden="false" customHeight="false" outlineLevel="0" collapsed="false">
      <c r="A1642" s="8" t="n">
        <v>1638</v>
      </c>
      <c r="B1642" s="13"/>
      <c r="C1642" s="25"/>
      <c r="D1642" s="26" t="str">
        <f aca="false">IF($C1642="","",IFERROR(IF(INDEX(Bolalar!$B$5:$B$1804,MATCH($C1642,Bolalar!$I$5:$I$1804,0))="","",INDEX(Bolalar!$B$5:$B$1804,MATCH($C1642,Bolalar!$I$5:$I$1804,0))),""))</f>
        <v/>
      </c>
      <c r="E1642" s="15" t="str">
        <f aca="false">IF($C1642="","",IFERROR(IF(INDEX(Bolalar!$C$5:$C$1804,MATCH($C1642,Bolalar!$I$5:$I$1804,0))="","",INDEX(Bolalar!$C$5:$C$1804,MATCH($C1642,Bolalar!$I$5:$I$1804,0))),""))</f>
        <v/>
      </c>
      <c r="F1642" s="24"/>
      <c r="G1642" s="14" t="str">
        <f aca="false">IF(OR($E1642="",$B1642=""),"",INT(($B1642-$E1642)/365.25))</f>
        <v/>
      </c>
      <c r="H1642" s="14" t="str">
        <f aca="false">IF($G1642="","",IF($G1642&lt;=5,"Ha","Yo'q"))</f>
        <v/>
      </c>
      <c r="I1642" s="12"/>
      <c r="J1642" s="12"/>
      <c r="K1642" s="28" t="n">
        <f aca="false">IF(AND($C1642&lt;&gt;"",$H1642="Ha",$B1642&gt;=Boshqaruv!$C$9,$B1642&lt;=Boshqaruv!$C$10),IF(COUNTIFS($C$4:$C1641,$C1642,$H$4:$H1641,"Ha",$B$4:$B1641,"&gt;="&amp;Boshqaruv!$C$9,$B$4:$B1641,"&lt;="&amp;Boshqaruv!$C$10)=0,1,0),0)</f>
        <v>0</v>
      </c>
    </row>
    <row r="1643" customFormat="false" ht="15" hidden="false" customHeight="false" outlineLevel="0" collapsed="false">
      <c r="A1643" s="8" t="n">
        <v>1639</v>
      </c>
      <c r="B1643" s="13"/>
      <c r="C1643" s="25"/>
      <c r="D1643" s="26" t="str">
        <f aca="false">IF($C1643="","",IFERROR(IF(INDEX(Bolalar!$B$5:$B$1804,MATCH($C1643,Bolalar!$I$5:$I$1804,0))="","",INDEX(Bolalar!$B$5:$B$1804,MATCH($C1643,Bolalar!$I$5:$I$1804,0))),""))</f>
        <v/>
      </c>
      <c r="E1643" s="15" t="str">
        <f aca="false">IF($C1643="","",IFERROR(IF(INDEX(Bolalar!$C$5:$C$1804,MATCH($C1643,Bolalar!$I$5:$I$1804,0))="","",INDEX(Bolalar!$C$5:$C$1804,MATCH($C1643,Bolalar!$I$5:$I$1804,0))),""))</f>
        <v/>
      </c>
      <c r="F1643" s="24"/>
      <c r="G1643" s="14" t="str">
        <f aca="false">IF(OR($E1643="",$B1643=""),"",INT(($B1643-$E1643)/365.25))</f>
        <v/>
      </c>
      <c r="H1643" s="14" t="str">
        <f aca="false">IF($G1643="","",IF($G1643&lt;=5,"Ha","Yo'q"))</f>
        <v/>
      </c>
      <c r="I1643" s="12"/>
      <c r="J1643" s="12"/>
      <c r="K1643" s="28" t="n">
        <f aca="false">IF(AND($C1643&lt;&gt;"",$H1643="Ha",$B1643&gt;=Boshqaruv!$C$9,$B1643&lt;=Boshqaruv!$C$10),IF(COUNTIFS($C$4:$C1642,$C1643,$H$4:$H1642,"Ha",$B$4:$B1642,"&gt;="&amp;Boshqaruv!$C$9,$B$4:$B1642,"&lt;="&amp;Boshqaruv!$C$10)=0,1,0),0)</f>
        <v>0</v>
      </c>
    </row>
    <row r="1644" customFormat="false" ht="15" hidden="false" customHeight="false" outlineLevel="0" collapsed="false">
      <c r="A1644" s="8" t="n">
        <v>1640</v>
      </c>
      <c r="B1644" s="13"/>
      <c r="C1644" s="25"/>
      <c r="D1644" s="26" t="str">
        <f aca="false">IF($C1644="","",IFERROR(IF(INDEX(Bolalar!$B$5:$B$1804,MATCH($C1644,Bolalar!$I$5:$I$1804,0))="","",INDEX(Bolalar!$B$5:$B$1804,MATCH($C1644,Bolalar!$I$5:$I$1804,0))),""))</f>
        <v/>
      </c>
      <c r="E1644" s="15" t="str">
        <f aca="false">IF($C1644="","",IFERROR(IF(INDEX(Bolalar!$C$5:$C$1804,MATCH($C1644,Bolalar!$I$5:$I$1804,0))="","",INDEX(Bolalar!$C$5:$C$1804,MATCH($C1644,Bolalar!$I$5:$I$1804,0))),""))</f>
        <v/>
      </c>
      <c r="F1644" s="24"/>
      <c r="G1644" s="14" t="str">
        <f aca="false">IF(OR($E1644="",$B1644=""),"",INT(($B1644-$E1644)/365.25))</f>
        <v/>
      </c>
      <c r="H1644" s="14" t="str">
        <f aca="false">IF($G1644="","",IF($G1644&lt;=5,"Ha","Yo'q"))</f>
        <v/>
      </c>
      <c r="I1644" s="12"/>
      <c r="J1644" s="12"/>
      <c r="K1644" s="28" t="n">
        <f aca="false">IF(AND($C1644&lt;&gt;"",$H1644="Ha",$B1644&gt;=Boshqaruv!$C$9,$B1644&lt;=Boshqaruv!$C$10),IF(COUNTIFS($C$4:$C1643,$C1644,$H$4:$H1643,"Ha",$B$4:$B1643,"&gt;="&amp;Boshqaruv!$C$9,$B$4:$B1643,"&lt;="&amp;Boshqaruv!$C$10)=0,1,0),0)</f>
        <v>0</v>
      </c>
    </row>
    <row r="1645" customFormat="false" ht="15" hidden="false" customHeight="false" outlineLevel="0" collapsed="false">
      <c r="A1645" s="8" t="n">
        <v>1641</v>
      </c>
      <c r="B1645" s="13"/>
      <c r="C1645" s="25"/>
      <c r="D1645" s="26" t="str">
        <f aca="false">IF($C1645="","",IFERROR(IF(INDEX(Bolalar!$B$5:$B$1804,MATCH($C1645,Bolalar!$I$5:$I$1804,0))="","",INDEX(Bolalar!$B$5:$B$1804,MATCH($C1645,Bolalar!$I$5:$I$1804,0))),""))</f>
        <v/>
      </c>
      <c r="E1645" s="15" t="str">
        <f aca="false">IF($C1645="","",IFERROR(IF(INDEX(Bolalar!$C$5:$C$1804,MATCH($C1645,Bolalar!$I$5:$I$1804,0))="","",INDEX(Bolalar!$C$5:$C$1804,MATCH($C1645,Bolalar!$I$5:$I$1804,0))),""))</f>
        <v/>
      </c>
      <c r="F1645" s="24"/>
      <c r="G1645" s="14" t="str">
        <f aca="false">IF(OR($E1645="",$B1645=""),"",INT(($B1645-$E1645)/365.25))</f>
        <v/>
      </c>
      <c r="H1645" s="14" t="str">
        <f aca="false">IF($G1645="","",IF($G1645&lt;=5,"Ha","Yo'q"))</f>
        <v/>
      </c>
      <c r="I1645" s="12"/>
      <c r="J1645" s="12"/>
      <c r="K1645" s="28" t="n">
        <f aca="false">IF(AND($C1645&lt;&gt;"",$H1645="Ha",$B1645&gt;=Boshqaruv!$C$9,$B1645&lt;=Boshqaruv!$C$10),IF(COUNTIFS($C$4:$C1644,$C1645,$H$4:$H1644,"Ha",$B$4:$B1644,"&gt;="&amp;Boshqaruv!$C$9,$B$4:$B1644,"&lt;="&amp;Boshqaruv!$C$10)=0,1,0),0)</f>
        <v>0</v>
      </c>
    </row>
    <row r="1646" customFormat="false" ht="15" hidden="false" customHeight="false" outlineLevel="0" collapsed="false">
      <c r="A1646" s="8" t="n">
        <v>1642</v>
      </c>
      <c r="B1646" s="13"/>
      <c r="C1646" s="25"/>
      <c r="D1646" s="26" t="str">
        <f aca="false">IF($C1646="","",IFERROR(IF(INDEX(Bolalar!$B$5:$B$1804,MATCH($C1646,Bolalar!$I$5:$I$1804,0))="","",INDEX(Bolalar!$B$5:$B$1804,MATCH($C1646,Bolalar!$I$5:$I$1804,0))),""))</f>
        <v/>
      </c>
      <c r="E1646" s="15" t="str">
        <f aca="false">IF($C1646="","",IFERROR(IF(INDEX(Bolalar!$C$5:$C$1804,MATCH($C1646,Bolalar!$I$5:$I$1804,0))="","",INDEX(Bolalar!$C$5:$C$1804,MATCH($C1646,Bolalar!$I$5:$I$1804,0))),""))</f>
        <v/>
      </c>
      <c r="F1646" s="24"/>
      <c r="G1646" s="14" t="str">
        <f aca="false">IF(OR($E1646="",$B1646=""),"",INT(($B1646-$E1646)/365.25))</f>
        <v/>
      </c>
      <c r="H1646" s="14" t="str">
        <f aca="false">IF($G1646="","",IF($G1646&lt;=5,"Ha","Yo'q"))</f>
        <v/>
      </c>
      <c r="I1646" s="12"/>
      <c r="J1646" s="12"/>
      <c r="K1646" s="28" t="n">
        <f aca="false">IF(AND($C1646&lt;&gt;"",$H1646="Ha",$B1646&gt;=Boshqaruv!$C$9,$B1646&lt;=Boshqaruv!$C$10),IF(COUNTIFS($C$4:$C1645,$C1646,$H$4:$H1645,"Ha",$B$4:$B1645,"&gt;="&amp;Boshqaruv!$C$9,$B$4:$B1645,"&lt;="&amp;Boshqaruv!$C$10)=0,1,0),0)</f>
        <v>0</v>
      </c>
    </row>
    <row r="1647" customFormat="false" ht="15" hidden="false" customHeight="false" outlineLevel="0" collapsed="false">
      <c r="A1647" s="8" t="n">
        <v>1643</v>
      </c>
      <c r="B1647" s="13"/>
      <c r="C1647" s="25"/>
      <c r="D1647" s="26" t="str">
        <f aca="false">IF($C1647="","",IFERROR(IF(INDEX(Bolalar!$B$5:$B$1804,MATCH($C1647,Bolalar!$I$5:$I$1804,0))="","",INDEX(Bolalar!$B$5:$B$1804,MATCH($C1647,Bolalar!$I$5:$I$1804,0))),""))</f>
        <v/>
      </c>
      <c r="E1647" s="15" t="str">
        <f aca="false">IF($C1647="","",IFERROR(IF(INDEX(Bolalar!$C$5:$C$1804,MATCH($C1647,Bolalar!$I$5:$I$1804,0))="","",INDEX(Bolalar!$C$5:$C$1804,MATCH($C1647,Bolalar!$I$5:$I$1804,0))),""))</f>
        <v/>
      </c>
      <c r="F1647" s="24"/>
      <c r="G1647" s="14" t="str">
        <f aca="false">IF(OR($E1647="",$B1647=""),"",INT(($B1647-$E1647)/365.25))</f>
        <v/>
      </c>
      <c r="H1647" s="14" t="str">
        <f aca="false">IF($G1647="","",IF($G1647&lt;=5,"Ha","Yo'q"))</f>
        <v/>
      </c>
      <c r="I1647" s="12"/>
      <c r="J1647" s="12"/>
      <c r="K1647" s="28" t="n">
        <f aca="false">IF(AND($C1647&lt;&gt;"",$H1647="Ha",$B1647&gt;=Boshqaruv!$C$9,$B1647&lt;=Boshqaruv!$C$10),IF(COUNTIFS($C$4:$C1646,$C1647,$H$4:$H1646,"Ha",$B$4:$B1646,"&gt;="&amp;Boshqaruv!$C$9,$B$4:$B1646,"&lt;="&amp;Boshqaruv!$C$10)=0,1,0),0)</f>
        <v>0</v>
      </c>
    </row>
    <row r="1648" customFormat="false" ht="15" hidden="false" customHeight="false" outlineLevel="0" collapsed="false">
      <c r="A1648" s="8" t="n">
        <v>1644</v>
      </c>
      <c r="B1648" s="13"/>
      <c r="C1648" s="25"/>
      <c r="D1648" s="26" t="str">
        <f aca="false">IF($C1648="","",IFERROR(IF(INDEX(Bolalar!$B$5:$B$1804,MATCH($C1648,Bolalar!$I$5:$I$1804,0))="","",INDEX(Bolalar!$B$5:$B$1804,MATCH($C1648,Bolalar!$I$5:$I$1804,0))),""))</f>
        <v/>
      </c>
      <c r="E1648" s="15" t="str">
        <f aca="false">IF($C1648="","",IFERROR(IF(INDEX(Bolalar!$C$5:$C$1804,MATCH($C1648,Bolalar!$I$5:$I$1804,0))="","",INDEX(Bolalar!$C$5:$C$1804,MATCH($C1648,Bolalar!$I$5:$I$1804,0))),""))</f>
        <v/>
      </c>
      <c r="F1648" s="24"/>
      <c r="G1648" s="14" t="str">
        <f aca="false">IF(OR($E1648="",$B1648=""),"",INT(($B1648-$E1648)/365.25))</f>
        <v/>
      </c>
      <c r="H1648" s="14" t="str">
        <f aca="false">IF($G1648="","",IF($G1648&lt;=5,"Ha","Yo'q"))</f>
        <v/>
      </c>
      <c r="I1648" s="12"/>
      <c r="J1648" s="12"/>
      <c r="K1648" s="28" t="n">
        <f aca="false">IF(AND($C1648&lt;&gt;"",$H1648="Ha",$B1648&gt;=Boshqaruv!$C$9,$B1648&lt;=Boshqaruv!$C$10),IF(COUNTIFS($C$4:$C1647,$C1648,$H$4:$H1647,"Ha",$B$4:$B1647,"&gt;="&amp;Boshqaruv!$C$9,$B$4:$B1647,"&lt;="&amp;Boshqaruv!$C$10)=0,1,0),0)</f>
        <v>0</v>
      </c>
    </row>
    <row r="1649" customFormat="false" ht="15" hidden="false" customHeight="false" outlineLevel="0" collapsed="false">
      <c r="A1649" s="8" t="n">
        <v>1645</v>
      </c>
      <c r="B1649" s="13"/>
      <c r="C1649" s="25"/>
      <c r="D1649" s="26" t="str">
        <f aca="false">IF($C1649="","",IFERROR(IF(INDEX(Bolalar!$B$5:$B$1804,MATCH($C1649,Bolalar!$I$5:$I$1804,0))="","",INDEX(Bolalar!$B$5:$B$1804,MATCH($C1649,Bolalar!$I$5:$I$1804,0))),""))</f>
        <v/>
      </c>
      <c r="E1649" s="15" t="str">
        <f aca="false">IF($C1649="","",IFERROR(IF(INDEX(Bolalar!$C$5:$C$1804,MATCH($C1649,Bolalar!$I$5:$I$1804,0))="","",INDEX(Bolalar!$C$5:$C$1804,MATCH($C1649,Bolalar!$I$5:$I$1804,0))),""))</f>
        <v/>
      </c>
      <c r="F1649" s="24"/>
      <c r="G1649" s="14" t="str">
        <f aca="false">IF(OR($E1649="",$B1649=""),"",INT(($B1649-$E1649)/365.25))</f>
        <v/>
      </c>
      <c r="H1649" s="14" t="str">
        <f aca="false">IF($G1649="","",IF($G1649&lt;=5,"Ha","Yo'q"))</f>
        <v/>
      </c>
      <c r="I1649" s="12"/>
      <c r="J1649" s="12"/>
      <c r="K1649" s="28" t="n">
        <f aca="false">IF(AND($C1649&lt;&gt;"",$H1649="Ha",$B1649&gt;=Boshqaruv!$C$9,$B1649&lt;=Boshqaruv!$C$10),IF(COUNTIFS($C$4:$C1648,$C1649,$H$4:$H1648,"Ha",$B$4:$B1648,"&gt;="&amp;Boshqaruv!$C$9,$B$4:$B1648,"&lt;="&amp;Boshqaruv!$C$10)=0,1,0),0)</f>
        <v>0</v>
      </c>
    </row>
    <row r="1650" customFormat="false" ht="15" hidden="false" customHeight="false" outlineLevel="0" collapsed="false">
      <c r="A1650" s="8" t="n">
        <v>1646</v>
      </c>
      <c r="B1650" s="13"/>
      <c r="C1650" s="25"/>
      <c r="D1650" s="26" t="str">
        <f aca="false">IF($C1650="","",IFERROR(IF(INDEX(Bolalar!$B$5:$B$1804,MATCH($C1650,Bolalar!$I$5:$I$1804,0))="","",INDEX(Bolalar!$B$5:$B$1804,MATCH($C1650,Bolalar!$I$5:$I$1804,0))),""))</f>
        <v/>
      </c>
      <c r="E1650" s="15" t="str">
        <f aca="false">IF($C1650="","",IFERROR(IF(INDEX(Bolalar!$C$5:$C$1804,MATCH($C1650,Bolalar!$I$5:$I$1804,0))="","",INDEX(Bolalar!$C$5:$C$1804,MATCH($C1650,Bolalar!$I$5:$I$1804,0))),""))</f>
        <v/>
      </c>
      <c r="F1650" s="24"/>
      <c r="G1650" s="14" t="str">
        <f aca="false">IF(OR($E1650="",$B1650=""),"",INT(($B1650-$E1650)/365.25))</f>
        <v/>
      </c>
      <c r="H1650" s="14" t="str">
        <f aca="false">IF($G1650="","",IF($G1650&lt;=5,"Ha","Yo'q"))</f>
        <v/>
      </c>
      <c r="I1650" s="12"/>
      <c r="J1650" s="12"/>
      <c r="K1650" s="28" t="n">
        <f aca="false">IF(AND($C1650&lt;&gt;"",$H1650="Ha",$B1650&gt;=Boshqaruv!$C$9,$B1650&lt;=Boshqaruv!$C$10),IF(COUNTIFS($C$4:$C1649,$C1650,$H$4:$H1649,"Ha",$B$4:$B1649,"&gt;="&amp;Boshqaruv!$C$9,$B$4:$B1649,"&lt;="&amp;Boshqaruv!$C$10)=0,1,0),0)</f>
        <v>0</v>
      </c>
    </row>
    <row r="1651" customFormat="false" ht="15" hidden="false" customHeight="false" outlineLevel="0" collapsed="false">
      <c r="A1651" s="8" t="n">
        <v>1647</v>
      </c>
      <c r="B1651" s="13"/>
      <c r="C1651" s="25"/>
      <c r="D1651" s="26" t="str">
        <f aca="false">IF($C1651="","",IFERROR(IF(INDEX(Bolalar!$B$5:$B$1804,MATCH($C1651,Bolalar!$I$5:$I$1804,0))="","",INDEX(Bolalar!$B$5:$B$1804,MATCH($C1651,Bolalar!$I$5:$I$1804,0))),""))</f>
        <v/>
      </c>
      <c r="E1651" s="15" t="str">
        <f aca="false">IF($C1651="","",IFERROR(IF(INDEX(Bolalar!$C$5:$C$1804,MATCH($C1651,Bolalar!$I$5:$I$1804,0))="","",INDEX(Bolalar!$C$5:$C$1804,MATCH($C1651,Bolalar!$I$5:$I$1804,0))),""))</f>
        <v/>
      </c>
      <c r="F1651" s="24"/>
      <c r="G1651" s="14" t="str">
        <f aca="false">IF(OR($E1651="",$B1651=""),"",INT(($B1651-$E1651)/365.25))</f>
        <v/>
      </c>
      <c r="H1651" s="14" t="str">
        <f aca="false">IF($G1651="","",IF($G1651&lt;=5,"Ha","Yo'q"))</f>
        <v/>
      </c>
      <c r="I1651" s="12"/>
      <c r="J1651" s="12"/>
      <c r="K1651" s="28" t="n">
        <f aca="false">IF(AND($C1651&lt;&gt;"",$H1651="Ha",$B1651&gt;=Boshqaruv!$C$9,$B1651&lt;=Boshqaruv!$C$10),IF(COUNTIFS($C$4:$C1650,$C1651,$H$4:$H1650,"Ha",$B$4:$B1650,"&gt;="&amp;Boshqaruv!$C$9,$B$4:$B1650,"&lt;="&amp;Boshqaruv!$C$10)=0,1,0),0)</f>
        <v>0</v>
      </c>
    </row>
    <row r="1652" customFormat="false" ht="15" hidden="false" customHeight="false" outlineLevel="0" collapsed="false">
      <c r="A1652" s="8" t="n">
        <v>1648</v>
      </c>
      <c r="B1652" s="13"/>
      <c r="C1652" s="25"/>
      <c r="D1652" s="26" t="str">
        <f aca="false">IF($C1652="","",IFERROR(IF(INDEX(Bolalar!$B$5:$B$1804,MATCH($C1652,Bolalar!$I$5:$I$1804,0))="","",INDEX(Bolalar!$B$5:$B$1804,MATCH($C1652,Bolalar!$I$5:$I$1804,0))),""))</f>
        <v/>
      </c>
      <c r="E1652" s="15" t="str">
        <f aca="false">IF($C1652="","",IFERROR(IF(INDEX(Bolalar!$C$5:$C$1804,MATCH($C1652,Bolalar!$I$5:$I$1804,0))="","",INDEX(Bolalar!$C$5:$C$1804,MATCH($C1652,Bolalar!$I$5:$I$1804,0))),""))</f>
        <v/>
      </c>
      <c r="F1652" s="24"/>
      <c r="G1652" s="14" t="str">
        <f aca="false">IF(OR($E1652="",$B1652=""),"",INT(($B1652-$E1652)/365.25))</f>
        <v/>
      </c>
      <c r="H1652" s="14" t="str">
        <f aca="false">IF($G1652="","",IF($G1652&lt;=5,"Ha","Yo'q"))</f>
        <v/>
      </c>
      <c r="I1652" s="12"/>
      <c r="J1652" s="12"/>
      <c r="K1652" s="28" t="n">
        <f aca="false">IF(AND($C1652&lt;&gt;"",$H1652="Ha",$B1652&gt;=Boshqaruv!$C$9,$B1652&lt;=Boshqaruv!$C$10),IF(COUNTIFS($C$4:$C1651,$C1652,$H$4:$H1651,"Ha",$B$4:$B1651,"&gt;="&amp;Boshqaruv!$C$9,$B$4:$B1651,"&lt;="&amp;Boshqaruv!$C$10)=0,1,0),0)</f>
        <v>0</v>
      </c>
    </row>
    <row r="1653" customFormat="false" ht="15" hidden="false" customHeight="false" outlineLevel="0" collapsed="false">
      <c r="A1653" s="8" t="n">
        <v>1649</v>
      </c>
      <c r="B1653" s="13"/>
      <c r="C1653" s="25"/>
      <c r="D1653" s="26" t="str">
        <f aca="false">IF($C1653="","",IFERROR(IF(INDEX(Bolalar!$B$5:$B$1804,MATCH($C1653,Bolalar!$I$5:$I$1804,0))="","",INDEX(Bolalar!$B$5:$B$1804,MATCH($C1653,Bolalar!$I$5:$I$1804,0))),""))</f>
        <v/>
      </c>
      <c r="E1653" s="15" t="str">
        <f aca="false">IF($C1653="","",IFERROR(IF(INDEX(Bolalar!$C$5:$C$1804,MATCH($C1653,Bolalar!$I$5:$I$1804,0))="","",INDEX(Bolalar!$C$5:$C$1804,MATCH($C1653,Bolalar!$I$5:$I$1804,0))),""))</f>
        <v/>
      </c>
      <c r="F1653" s="24"/>
      <c r="G1653" s="14" t="str">
        <f aca="false">IF(OR($E1653="",$B1653=""),"",INT(($B1653-$E1653)/365.25))</f>
        <v/>
      </c>
      <c r="H1653" s="14" t="str">
        <f aca="false">IF($G1653="","",IF($G1653&lt;=5,"Ha","Yo'q"))</f>
        <v/>
      </c>
      <c r="I1653" s="12"/>
      <c r="J1653" s="12"/>
      <c r="K1653" s="28" t="n">
        <f aca="false">IF(AND($C1653&lt;&gt;"",$H1653="Ha",$B1653&gt;=Boshqaruv!$C$9,$B1653&lt;=Boshqaruv!$C$10),IF(COUNTIFS($C$4:$C1652,$C1653,$H$4:$H1652,"Ha",$B$4:$B1652,"&gt;="&amp;Boshqaruv!$C$9,$B$4:$B1652,"&lt;="&amp;Boshqaruv!$C$10)=0,1,0),0)</f>
        <v>0</v>
      </c>
    </row>
    <row r="1654" customFormat="false" ht="15" hidden="false" customHeight="false" outlineLevel="0" collapsed="false">
      <c r="A1654" s="8" t="n">
        <v>1650</v>
      </c>
      <c r="B1654" s="13"/>
      <c r="C1654" s="25"/>
      <c r="D1654" s="26" t="str">
        <f aca="false">IF($C1654="","",IFERROR(IF(INDEX(Bolalar!$B$5:$B$1804,MATCH($C1654,Bolalar!$I$5:$I$1804,0))="","",INDEX(Bolalar!$B$5:$B$1804,MATCH($C1654,Bolalar!$I$5:$I$1804,0))),""))</f>
        <v/>
      </c>
      <c r="E1654" s="15" t="str">
        <f aca="false">IF($C1654="","",IFERROR(IF(INDEX(Bolalar!$C$5:$C$1804,MATCH($C1654,Bolalar!$I$5:$I$1804,0))="","",INDEX(Bolalar!$C$5:$C$1804,MATCH($C1654,Bolalar!$I$5:$I$1804,0))),""))</f>
        <v/>
      </c>
      <c r="F1654" s="24"/>
      <c r="G1654" s="14" t="str">
        <f aca="false">IF(OR($E1654="",$B1654=""),"",INT(($B1654-$E1654)/365.25))</f>
        <v/>
      </c>
      <c r="H1654" s="14" t="str">
        <f aca="false">IF($G1654="","",IF($G1654&lt;=5,"Ha","Yo'q"))</f>
        <v/>
      </c>
      <c r="I1654" s="12"/>
      <c r="J1654" s="12"/>
      <c r="K1654" s="28" t="n">
        <f aca="false">IF(AND($C1654&lt;&gt;"",$H1654="Ha",$B1654&gt;=Boshqaruv!$C$9,$B1654&lt;=Boshqaruv!$C$10),IF(COUNTIFS($C$4:$C1653,$C1654,$H$4:$H1653,"Ha",$B$4:$B1653,"&gt;="&amp;Boshqaruv!$C$9,$B$4:$B1653,"&lt;="&amp;Boshqaruv!$C$10)=0,1,0),0)</f>
        <v>0</v>
      </c>
    </row>
    <row r="1655" customFormat="false" ht="15" hidden="false" customHeight="false" outlineLevel="0" collapsed="false">
      <c r="A1655" s="8" t="n">
        <v>1651</v>
      </c>
      <c r="B1655" s="13"/>
      <c r="C1655" s="25"/>
      <c r="D1655" s="26" t="str">
        <f aca="false">IF($C1655="","",IFERROR(IF(INDEX(Bolalar!$B$5:$B$1804,MATCH($C1655,Bolalar!$I$5:$I$1804,0))="","",INDEX(Bolalar!$B$5:$B$1804,MATCH($C1655,Bolalar!$I$5:$I$1804,0))),""))</f>
        <v/>
      </c>
      <c r="E1655" s="15" t="str">
        <f aca="false">IF($C1655="","",IFERROR(IF(INDEX(Bolalar!$C$5:$C$1804,MATCH($C1655,Bolalar!$I$5:$I$1804,0))="","",INDEX(Bolalar!$C$5:$C$1804,MATCH($C1655,Bolalar!$I$5:$I$1804,0))),""))</f>
        <v/>
      </c>
      <c r="F1655" s="24"/>
      <c r="G1655" s="14" t="str">
        <f aca="false">IF(OR($E1655="",$B1655=""),"",INT(($B1655-$E1655)/365.25))</f>
        <v/>
      </c>
      <c r="H1655" s="14" t="str">
        <f aca="false">IF($G1655="","",IF($G1655&lt;=5,"Ha","Yo'q"))</f>
        <v/>
      </c>
      <c r="I1655" s="12"/>
      <c r="J1655" s="12"/>
      <c r="K1655" s="28" t="n">
        <f aca="false">IF(AND($C1655&lt;&gt;"",$H1655="Ha",$B1655&gt;=Boshqaruv!$C$9,$B1655&lt;=Boshqaruv!$C$10),IF(COUNTIFS($C$4:$C1654,$C1655,$H$4:$H1654,"Ha",$B$4:$B1654,"&gt;="&amp;Boshqaruv!$C$9,$B$4:$B1654,"&lt;="&amp;Boshqaruv!$C$10)=0,1,0),0)</f>
        <v>0</v>
      </c>
    </row>
    <row r="1656" customFormat="false" ht="15" hidden="false" customHeight="false" outlineLevel="0" collapsed="false">
      <c r="A1656" s="8" t="n">
        <v>1652</v>
      </c>
      <c r="B1656" s="13"/>
      <c r="C1656" s="25"/>
      <c r="D1656" s="26" t="str">
        <f aca="false">IF($C1656="","",IFERROR(IF(INDEX(Bolalar!$B$5:$B$1804,MATCH($C1656,Bolalar!$I$5:$I$1804,0))="","",INDEX(Bolalar!$B$5:$B$1804,MATCH($C1656,Bolalar!$I$5:$I$1804,0))),""))</f>
        <v/>
      </c>
      <c r="E1656" s="15" t="str">
        <f aca="false">IF($C1656="","",IFERROR(IF(INDEX(Bolalar!$C$5:$C$1804,MATCH($C1656,Bolalar!$I$5:$I$1804,0))="","",INDEX(Bolalar!$C$5:$C$1804,MATCH($C1656,Bolalar!$I$5:$I$1804,0))),""))</f>
        <v/>
      </c>
      <c r="F1656" s="24"/>
      <c r="G1656" s="14" t="str">
        <f aca="false">IF(OR($E1656="",$B1656=""),"",INT(($B1656-$E1656)/365.25))</f>
        <v/>
      </c>
      <c r="H1656" s="14" t="str">
        <f aca="false">IF($G1656="","",IF($G1656&lt;=5,"Ha","Yo'q"))</f>
        <v/>
      </c>
      <c r="I1656" s="12"/>
      <c r="J1656" s="12"/>
      <c r="K1656" s="28" t="n">
        <f aca="false">IF(AND($C1656&lt;&gt;"",$H1656="Ha",$B1656&gt;=Boshqaruv!$C$9,$B1656&lt;=Boshqaruv!$C$10),IF(COUNTIFS($C$4:$C1655,$C1656,$H$4:$H1655,"Ha",$B$4:$B1655,"&gt;="&amp;Boshqaruv!$C$9,$B$4:$B1655,"&lt;="&amp;Boshqaruv!$C$10)=0,1,0),0)</f>
        <v>0</v>
      </c>
    </row>
    <row r="1657" customFormat="false" ht="15" hidden="false" customHeight="false" outlineLevel="0" collapsed="false">
      <c r="A1657" s="8" t="n">
        <v>1653</v>
      </c>
      <c r="B1657" s="13"/>
      <c r="C1657" s="25"/>
      <c r="D1657" s="26" t="str">
        <f aca="false">IF($C1657="","",IFERROR(IF(INDEX(Bolalar!$B$5:$B$1804,MATCH($C1657,Bolalar!$I$5:$I$1804,0))="","",INDEX(Bolalar!$B$5:$B$1804,MATCH($C1657,Bolalar!$I$5:$I$1804,0))),""))</f>
        <v/>
      </c>
      <c r="E1657" s="15" t="str">
        <f aca="false">IF($C1657="","",IFERROR(IF(INDEX(Bolalar!$C$5:$C$1804,MATCH($C1657,Bolalar!$I$5:$I$1804,0))="","",INDEX(Bolalar!$C$5:$C$1804,MATCH($C1657,Bolalar!$I$5:$I$1804,0))),""))</f>
        <v/>
      </c>
      <c r="F1657" s="24"/>
      <c r="G1657" s="14" t="str">
        <f aca="false">IF(OR($E1657="",$B1657=""),"",INT(($B1657-$E1657)/365.25))</f>
        <v/>
      </c>
      <c r="H1657" s="14" t="str">
        <f aca="false">IF($G1657="","",IF($G1657&lt;=5,"Ha","Yo'q"))</f>
        <v/>
      </c>
      <c r="I1657" s="12"/>
      <c r="J1657" s="12"/>
      <c r="K1657" s="28" t="n">
        <f aca="false">IF(AND($C1657&lt;&gt;"",$H1657="Ha",$B1657&gt;=Boshqaruv!$C$9,$B1657&lt;=Boshqaruv!$C$10),IF(COUNTIFS($C$4:$C1656,$C1657,$H$4:$H1656,"Ha",$B$4:$B1656,"&gt;="&amp;Boshqaruv!$C$9,$B$4:$B1656,"&lt;="&amp;Boshqaruv!$C$10)=0,1,0),0)</f>
        <v>0</v>
      </c>
    </row>
    <row r="1658" customFormat="false" ht="15" hidden="false" customHeight="false" outlineLevel="0" collapsed="false">
      <c r="A1658" s="8" t="n">
        <v>1654</v>
      </c>
      <c r="B1658" s="13"/>
      <c r="C1658" s="25"/>
      <c r="D1658" s="26" t="str">
        <f aca="false">IF($C1658="","",IFERROR(IF(INDEX(Bolalar!$B$5:$B$1804,MATCH($C1658,Bolalar!$I$5:$I$1804,0))="","",INDEX(Bolalar!$B$5:$B$1804,MATCH($C1658,Bolalar!$I$5:$I$1804,0))),""))</f>
        <v/>
      </c>
      <c r="E1658" s="15" t="str">
        <f aca="false">IF($C1658="","",IFERROR(IF(INDEX(Bolalar!$C$5:$C$1804,MATCH($C1658,Bolalar!$I$5:$I$1804,0))="","",INDEX(Bolalar!$C$5:$C$1804,MATCH($C1658,Bolalar!$I$5:$I$1804,0))),""))</f>
        <v/>
      </c>
      <c r="F1658" s="24"/>
      <c r="G1658" s="14" t="str">
        <f aca="false">IF(OR($E1658="",$B1658=""),"",INT(($B1658-$E1658)/365.25))</f>
        <v/>
      </c>
      <c r="H1658" s="14" t="str">
        <f aca="false">IF($G1658="","",IF($G1658&lt;=5,"Ha","Yo'q"))</f>
        <v/>
      </c>
      <c r="I1658" s="12"/>
      <c r="J1658" s="12"/>
      <c r="K1658" s="28" t="n">
        <f aca="false">IF(AND($C1658&lt;&gt;"",$H1658="Ha",$B1658&gt;=Boshqaruv!$C$9,$B1658&lt;=Boshqaruv!$C$10),IF(COUNTIFS($C$4:$C1657,$C1658,$H$4:$H1657,"Ha",$B$4:$B1657,"&gt;="&amp;Boshqaruv!$C$9,$B$4:$B1657,"&lt;="&amp;Boshqaruv!$C$10)=0,1,0),0)</f>
        <v>0</v>
      </c>
    </row>
    <row r="1659" customFormat="false" ht="15" hidden="false" customHeight="false" outlineLevel="0" collapsed="false">
      <c r="A1659" s="8" t="n">
        <v>1655</v>
      </c>
      <c r="B1659" s="13"/>
      <c r="C1659" s="25"/>
      <c r="D1659" s="26" t="str">
        <f aca="false">IF($C1659="","",IFERROR(IF(INDEX(Bolalar!$B$5:$B$1804,MATCH($C1659,Bolalar!$I$5:$I$1804,0))="","",INDEX(Bolalar!$B$5:$B$1804,MATCH($C1659,Bolalar!$I$5:$I$1804,0))),""))</f>
        <v/>
      </c>
      <c r="E1659" s="15" t="str">
        <f aca="false">IF($C1659="","",IFERROR(IF(INDEX(Bolalar!$C$5:$C$1804,MATCH($C1659,Bolalar!$I$5:$I$1804,0))="","",INDEX(Bolalar!$C$5:$C$1804,MATCH($C1659,Bolalar!$I$5:$I$1804,0))),""))</f>
        <v/>
      </c>
      <c r="F1659" s="24"/>
      <c r="G1659" s="14" t="str">
        <f aca="false">IF(OR($E1659="",$B1659=""),"",INT(($B1659-$E1659)/365.25))</f>
        <v/>
      </c>
      <c r="H1659" s="14" t="str">
        <f aca="false">IF($G1659="","",IF($G1659&lt;=5,"Ha","Yo'q"))</f>
        <v/>
      </c>
      <c r="I1659" s="12"/>
      <c r="J1659" s="12"/>
      <c r="K1659" s="28" t="n">
        <f aca="false">IF(AND($C1659&lt;&gt;"",$H1659="Ha",$B1659&gt;=Boshqaruv!$C$9,$B1659&lt;=Boshqaruv!$C$10),IF(COUNTIFS($C$4:$C1658,$C1659,$H$4:$H1658,"Ha",$B$4:$B1658,"&gt;="&amp;Boshqaruv!$C$9,$B$4:$B1658,"&lt;="&amp;Boshqaruv!$C$10)=0,1,0),0)</f>
        <v>0</v>
      </c>
    </row>
    <row r="1660" customFormat="false" ht="15" hidden="false" customHeight="false" outlineLevel="0" collapsed="false">
      <c r="A1660" s="8" t="n">
        <v>1656</v>
      </c>
      <c r="B1660" s="13"/>
      <c r="C1660" s="25"/>
      <c r="D1660" s="26" t="str">
        <f aca="false">IF($C1660="","",IFERROR(IF(INDEX(Bolalar!$B$5:$B$1804,MATCH($C1660,Bolalar!$I$5:$I$1804,0))="","",INDEX(Bolalar!$B$5:$B$1804,MATCH($C1660,Bolalar!$I$5:$I$1804,0))),""))</f>
        <v/>
      </c>
      <c r="E1660" s="15" t="str">
        <f aca="false">IF($C1660="","",IFERROR(IF(INDEX(Bolalar!$C$5:$C$1804,MATCH($C1660,Bolalar!$I$5:$I$1804,0))="","",INDEX(Bolalar!$C$5:$C$1804,MATCH($C1660,Bolalar!$I$5:$I$1804,0))),""))</f>
        <v/>
      </c>
      <c r="F1660" s="24"/>
      <c r="G1660" s="14" t="str">
        <f aca="false">IF(OR($E1660="",$B1660=""),"",INT(($B1660-$E1660)/365.25))</f>
        <v/>
      </c>
      <c r="H1660" s="14" t="str">
        <f aca="false">IF($G1660="","",IF($G1660&lt;=5,"Ha","Yo'q"))</f>
        <v/>
      </c>
      <c r="I1660" s="12"/>
      <c r="J1660" s="12"/>
      <c r="K1660" s="28" t="n">
        <f aca="false">IF(AND($C1660&lt;&gt;"",$H1660="Ha",$B1660&gt;=Boshqaruv!$C$9,$B1660&lt;=Boshqaruv!$C$10),IF(COUNTIFS($C$4:$C1659,$C1660,$H$4:$H1659,"Ha",$B$4:$B1659,"&gt;="&amp;Boshqaruv!$C$9,$B$4:$B1659,"&lt;="&amp;Boshqaruv!$C$10)=0,1,0),0)</f>
        <v>0</v>
      </c>
    </row>
    <row r="1661" customFormat="false" ht="15" hidden="false" customHeight="false" outlineLevel="0" collapsed="false">
      <c r="A1661" s="8" t="n">
        <v>1657</v>
      </c>
      <c r="B1661" s="13"/>
      <c r="C1661" s="25"/>
      <c r="D1661" s="26" t="str">
        <f aca="false">IF($C1661="","",IFERROR(IF(INDEX(Bolalar!$B$5:$B$1804,MATCH($C1661,Bolalar!$I$5:$I$1804,0))="","",INDEX(Bolalar!$B$5:$B$1804,MATCH($C1661,Bolalar!$I$5:$I$1804,0))),""))</f>
        <v/>
      </c>
      <c r="E1661" s="15" t="str">
        <f aca="false">IF($C1661="","",IFERROR(IF(INDEX(Bolalar!$C$5:$C$1804,MATCH($C1661,Bolalar!$I$5:$I$1804,0))="","",INDEX(Bolalar!$C$5:$C$1804,MATCH($C1661,Bolalar!$I$5:$I$1804,0))),""))</f>
        <v/>
      </c>
      <c r="F1661" s="24"/>
      <c r="G1661" s="14" t="str">
        <f aca="false">IF(OR($E1661="",$B1661=""),"",INT(($B1661-$E1661)/365.25))</f>
        <v/>
      </c>
      <c r="H1661" s="14" t="str">
        <f aca="false">IF($G1661="","",IF($G1661&lt;=5,"Ha","Yo'q"))</f>
        <v/>
      </c>
      <c r="I1661" s="12"/>
      <c r="J1661" s="12"/>
      <c r="K1661" s="28" t="n">
        <f aca="false">IF(AND($C1661&lt;&gt;"",$H1661="Ha",$B1661&gt;=Boshqaruv!$C$9,$B1661&lt;=Boshqaruv!$C$10),IF(COUNTIFS($C$4:$C1660,$C1661,$H$4:$H1660,"Ha",$B$4:$B1660,"&gt;="&amp;Boshqaruv!$C$9,$B$4:$B1660,"&lt;="&amp;Boshqaruv!$C$10)=0,1,0),0)</f>
        <v>0</v>
      </c>
    </row>
    <row r="1662" customFormat="false" ht="15" hidden="false" customHeight="false" outlineLevel="0" collapsed="false">
      <c r="A1662" s="8" t="n">
        <v>1658</v>
      </c>
      <c r="B1662" s="13"/>
      <c r="C1662" s="25"/>
      <c r="D1662" s="26" t="str">
        <f aca="false">IF($C1662="","",IFERROR(IF(INDEX(Bolalar!$B$5:$B$1804,MATCH($C1662,Bolalar!$I$5:$I$1804,0))="","",INDEX(Bolalar!$B$5:$B$1804,MATCH($C1662,Bolalar!$I$5:$I$1804,0))),""))</f>
        <v/>
      </c>
      <c r="E1662" s="15" t="str">
        <f aca="false">IF($C1662="","",IFERROR(IF(INDEX(Bolalar!$C$5:$C$1804,MATCH($C1662,Bolalar!$I$5:$I$1804,0))="","",INDEX(Bolalar!$C$5:$C$1804,MATCH($C1662,Bolalar!$I$5:$I$1804,0))),""))</f>
        <v/>
      </c>
      <c r="F1662" s="24"/>
      <c r="G1662" s="14" t="str">
        <f aca="false">IF(OR($E1662="",$B1662=""),"",INT(($B1662-$E1662)/365.25))</f>
        <v/>
      </c>
      <c r="H1662" s="14" t="str">
        <f aca="false">IF($G1662="","",IF($G1662&lt;=5,"Ha","Yo'q"))</f>
        <v/>
      </c>
      <c r="I1662" s="12"/>
      <c r="J1662" s="12"/>
      <c r="K1662" s="28" t="n">
        <f aca="false">IF(AND($C1662&lt;&gt;"",$H1662="Ha",$B1662&gt;=Boshqaruv!$C$9,$B1662&lt;=Boshqaruv!$C$10),IF(COUNTIFS($C$4:$C1661,$C1662,$H$4:$H1661,"Ha",$B$4:$B1661,"&gt;="&amp;Boshqaruv!$C$9,$B$4:$B1661,"&lt;="&amp;Boshqaruv!$C$10)=0,1,0),0)</f>
        <v>0</v>
      </c>
    </row>
    <row r="1663" customFormat="false" ht="15" hidden="false" customHeight="false" outlineLevel="0" collapsed="false">
      <c r="A1663" s="8" t="n">
        <v>1659</v>
      </c>
      <c r="B1663" s="13"/>
      <c r="C1663" s="25"/>
      <c r="D1663" s="26" t="str">
        <f aca="false">IF($C1663="","",IFERROR(IF(INDEX(Bolalar!$B$5:$B$1804,MATCH($C1663,Bolalar!$I$5:$I$1804,0))="","",INDEX(Bolalar!$B$5:$B$1804,MATCH($C1663,Bolalar!$I$5:$I$1804,0))),""))</f>
        <v/>
      </c>
      <c r="E1663" s="15" t="str">
        <f aca="false">IF($C1663="","",IFERROR(IF(INDEX(Bolalar!$C$5:$C$1804,MATCH($C1663,Bolalar!$I$5:$I$1804,0))="","",INDEX(Bolalar!$C$5:$C$1804,MATCH($C1663,Bolalar!$I$5:$I$1804,0))),""))</f>
        <v/>
      </c>
      <c r="F1663" s="24"/>
      <c r="G1663" s="14" t="str">
        <f aca="false">IF(OR($E1663="",$B1663=""),"",INT(($B1663-$E1663)/365.25))</f>
        <v/>
      </c>
      <c r="H1663" s="14" t="str">
        <f aca="false">IF($G1663="","",IF($G1663&lt;=5,"Ha","Yo'q"))</f>
        <v/>
      </c>
      <c r="I1663" s="12"/>
      <c r="J1663" s="12"/>
      <c r="K1663" s="28" t="n">
        <f aca="false">IF(AND($C1663&lt;&gt;"",$H1663="Ha",$B1663&gt;=Boshqaruv!$C$9,$B1663&lt;=Boshqaruv!$C$10),IF(COUNTIFS($C$4:$C1662,$C1663,$H$4:$H1662,"Ha",$B$4:$B1662,"&gt;="&amp;Boshqaruv!$C$9,$B$4:$B1662,"&lt;="&amp;Boshqaruv!$C$10)=0,1,0),0)</f>
        <v>0</v>
      </c>
    </row>
    <row r="1664" customFormat="false" ht="15" hidden="false" customHeight="false" outlineLevel="0" collapsed="false">
      <c r="A1664" s="8" t="n">
        <v>1660</v>
      </c>
      <c r="B1664" s="13"/>
      <c r="C1664" s="25"/>
      <c r="D1664" s="26" t="str">
        <f aca="false">IF($C1664="","",IFERROR(IF(INDEX(Bolalar!$B$5:$B$1804,MATCH($C1664,Bolalar!$I$5:$I$1804,0))="","",INDEX(Bolalar!$B$5:$B$1804,MATCH($C1664,Bolalar!$I$5:$I$1804,0))),""))</f>
        <v/>
      </c>
      <c r="E1664" s="15" t="str">
        <f aca="false">IF($C1664="","",IFERROR(IF(INDEX(Bolalar!$C$5:$C$1804,MATCH($C1664,Bolalar!$I$5:$I$1804,0))="","",INDEX(Bolalar!$C$5:$C$1804,MATCH($C1664,Bolalar!$I$5:$I$1804,0))),""))</f>
        <v/>
      </c>
      <c r="F1664" s="24"/>
      <c r="G1664" s="14" t="str">
        <f aca="false">IF(OR($E1664="",$B1664=""),"",INT(($B1664-$E1664)/365.25))</f>
        <v/>
      </c>
      <c r="H1664" s="14" t="str">
        <f aca="false">IF($G1664="","",IF($G1664&lt;=5,"Ha","Yo'q"))</f>
        <v/>
      </c>
      <c r="I1664" s="12"/>
      <c r="J1664" s="12"/>
      <c r="K1664" s="28" t="n">
        <f aca="false">IF(AND($C1664&lt;&gt;"",$H1664="Ha",$B1664&gt;=Boshqaruv!$C$9,$B1664&lt;=Boshqaruv!$C$10),IF(COUNTIFS($C$4:$C1663,$C1664,$H$4:$H1663,"Ha",$B$4:$B1663,"&gt;="&amp;Boshqaruv!$C$9,$B$4:$B1663,"&lt;="&amp;Boshqaruv!$C$10)=0,1,0),0)</f>
        <v>0</v>
      </c>
    </row>
    <row r="1665" customFormat="false" ht="15" hidden="false" customHeight="false" outlineLevel="0" collapsed="false">
      <c r="A1665" s="8" t="n">
        <v>1661</v>
      </c>
      <c r="B1665" s="13"/>
      <c r="C1665" s="25"/>
      <c r="D1665" s="26" t="str">
        <f aca="false">IF($C1665="","",IFERROR(IF(INDEX(Bolalar!$B$5:$B$1804,MATCH($C1665,Bolalar!$I$5:$I$1804,0))="","",INDEX(Bolalar!$B$5:$B$1804,MATCH($C1665,Bolalar!$I$5:$I$1804,0))),""))</f>
        <v/>
      </c>
      <c r="E1665" s="15" t="str">
        <f aca="false">IF($C1665="","",IFERROR(IF(INDEX(Bolalar!$C$5:$C$1804,MATCH($C1665,Bolalar!$I$5:$I$1804,0))="","",INDEX(Bolalar!$C$5:$C$1804,MATCH($C1665,Bolalar!$I$5:$I$1804,0))),""))</f>
        <v/>
      </c>
      <c r="F1665" s="24"/>
      <c r="G1665" s="14" t="str">
        <f aca="false">IF(OR($E1665="",$B1665=""),"",INT(($B1665-$E1665)/365.25))</f>
        <v/>
      </c>
      <c r="H1665" s="14" t="str">
        <f aca="false">IF($G1665="","",IF($G1665&lt;=5,"Ha","Yo'q"))</f>
        <v/>
      </c>
      <c r="I1665" s="12"/>
      <c r="J1665" s="12"/>
      <c r="K1665" s="28" t="n">
        <f aca="false">IF(AND($C1665&lt;&gt;"",$H1665="Ha",$B1665&gt;=Boshqaruv!$C$9,$B1665&lt;=Boshqaruv!$C$10),IF(COUNTIFS($C$4:$C1664,$C1665,$H$4:$H1664,"Ha",$B$4:$B1664,"&gt;="&amp;Boshqaruv!$C$9,$B$4:$B1664,"&lt;="&amp;Boshqaruv!$C$10)=0,1,0),0)</f>
        <v>0</v>
      </c>
    </row>
    <row r="1666" customFormat="false" ht="15" hidden="false" customHeight="false" outlineLevel="0" collapsed="false">
      <c r="A1666" s="8" t="n">
        <v>1662</v>
      </c>
      <c r="B1666" s="13"/>
      <c r="C1666" s="25"/>
      <c r="D1666" s="26" t="str">
        <f aca="false">IF($C1666="","",IFERROR(IF(INDEX(Bolalar!$B$5:$B$1804,MATCH($C1666,Bolalar!$I$5:$I$1804,0))="","",INDEX(Bolalar!$B$5:$B$1804,MATCH($C1666,Bolalar!$I$5:$I$1804,0))),""))</f>
        <v/>
      </c>
      <c r="E1666" s="15" t="str">
        <f aca="false">IF($C1666="","",IFERROR(IF(INDEX(Bolalar!$C$5:$C$1804,MATCH($C1666,Bolalar!$I$5:$I$1804,0))="","",INDEX(Bolalar!$C$5:$C$1804,MATCH($C1666,Bolalar!$I$5:$I$1804,0))),""))</f>
        <v/>
      </c>
      <c r="F1666" s="24"/>
      <c r="G1666" s="14" t="str">
        <f aca="false">IF(OR($E1666="",$B1666=""),"",INT(($B1666-$E1666)/365.25))</f>
        <v/>
      </c>
      <c r="H1666" s="14" t="str">
        <f aca="false">IF($G1666="","",IF($G1666&lt;=5,"Ha","Yo'q"))</f>
        <v/>
      </c>
      <c r="I1666" s="12"/>
      <c r="J1666" s="12"/>
      <c r="K1666" s="28" t="n">
        <f aca="false">IF(AND($C1666&lt;&gt;"",$H1666="Ha",$B1666&gt;=Boshqaruv!$C$9,$B1666&lt;=Boshqaruv!$C$10),IF(COUNTIFS($C$4:$C1665,$C1666,$H$4:$H1665,"Ha",$B$4:$B1665,"&gt;="&amp;Boshqaruv!$C$9,$B$4:$B1665,"&lt;="&amp;Boshqaruv!$C$10)=0,1,0),0)</f>
        <v>0</v>
      </c>
    </row>
    <row r="1667" customFormat="false" ht="15" hidden="false" customHeight="false" outlineLevel="0" collapsed="false">
      <c r="A1667" s="8" t="n">
        <v>1663</v>
      </c>
      <c r="B1667" s="13"/>
      <c r="C1667" s="25"/>
      <c r="D1667" s="26" t="str">
        <f aca="false">IF($C1667="","",IFERROR(IF(INDEX(Bolalar!$B$5:$B$1804,MATCH($C1667,Bolalar!$I$5:$I$1804,0))="","",INDEX(Bolalar!$B$5:$B$1804,MATCH($C1667,Bolalar!$I$5:$I$1804,0))),""))</f>
        <v/>
      </c>
      <c r="E1667" s="15" t="str">
        <f aca="false">IF($C1667="","",IFERROR(IF(INDEX(Bolalar!$C$5:$C$1804,MATCH($C1667,Bolalar!$I$5:$I$1804,0))="","",INDEX(Bolalar!$C$5:$C$1804,MATCH($C1667,Bolalar!$I$5:$I$1804,0))),""))</f>
        <v/>
      </c>
      <c r="F1667" s="24"/>
      <c r="G1667" s="14" t="str">
        <f aca="false">IF(OR($E1667="",$B1667=""),"",INT(($B1667-$E1667)/365.25))</f>
        <v/>
      </c>
      <c r="H1667" s="14" t="str">
        <f aca="false">IF($G1667="","",IF($G1667&lt;=5,"Ha","Yo'q"))</f>
        <v/>
      </c>
      <c r="I1667" s="12"/>
      <c r="J1667" s="12"/>
      <c r="K1667" s="28" t="n">
        <f aca="false">IF(AND($C1667&lt;&gt;"",$H1667="Ha",$B1667&gt;=Boshqaruv!$C$9,$B1667&lt;=Boshqaruv!$C$10),IF(COUNTIFS($C$4:$C1666,$C1667,$H$4:$H1666,"Ha",$B$4:$B1666,"&gt;="&amp;Boshqaruv!$C$9,$B$4:$B1666,"&lt;="&amp;Boshqaruv!$C$10)=0,1,0),0)</f>
        <v>0</v>
      </c>
    </row>
    <row r="1668" customFormat="false" ht="15" hidden="false" customHeight="false" outlineLevel="0" collapsed="false">
      <c r="A1668" s="8" t="n">
        <v>1664</v>
      </c>
      <c r="B1668" s="13"/>
      <c r="C1668" s="25"/>
      <c r="D1668" s="26" t="str">
        <f aca="false">IF($C1668="","",IFERROR(IF(INDEX(Bolalar!$B$5:$B$1804,MATCH($C1668,Bolalar!$I$5:$I$1804,0))="","",INDEX(Bolalar!$B$5:$B$1804,MATCH($C1668,Bolalar!$I$5:$I$1804,0))),""))</f>
        <v/>
      </c>
      <c r="E1668" s="15" t="str">
        <f aca="false">IF($C1668="","",IFERROR(IF(INDEX(Bolalar!$C$5:$C$1804,MATCH($C1668,Bolalar!$I$5:$I$1804,0))="","",INDEX(Bolalar!$C$5:$C$1804,MATCH($C1668,Bolalar!$I$5:$I$1804,0))),""))</f>
        <v/>
      </c>
      <c r="F1668" s="24"/>
      <c r="G1668" s="14" t="str">
        <f aca="false">IF(OR($E1668="",$B1668=""),"",INT(($B1668-$E1668)/365.25))</f>
        <v/>
      </c>
      <c r="H1668" s="14" t="str">
        <f aca="false">IF($G1668="","",IF($G1668&lt;=5,"Ha","Yo'q"))</f>
        <v/>
      </c>
      <c r="I1668" s="12"/>
      <c r="J1668" s="12"/>
      <c r="K1668" s="28" t="n">
        <f aca="false">IF(AND($C1668&lt;&gt;"",$H1668="Ha",$B1668&gt;=Boshqaruv!$C$9,$B1668&lt;=Boshqaruv!$C$10),IF(COUNTIFS($C$4:$C1667,$C1668,$H$4:$H1667,"Ha",$B$4:$B1667,"&gt;="&amp;Boshqaruv!$C$9,$B$4:$B1667,"&lt;="&amp;Boshqaruv!$C$10)=0,1,0),0)</f>
        <v>0</v>
      </c>
    </row>
    <row r="1669" customFormat="false" ht="15" hidden="false" customHeight="false" outlineLevel="0" collapsed="false">
      <c r="A1669" s="8" t="n">
        <v>1665</v>
      </c>
      <c r="B1669" s="13"/>
      <c r="C1669" s="25"/>
      <c r="D1669" s="26" t="str">
        <f aca="false">IF($C1669="","",IFERROR(IF(INDEX(Bolalar!$B$5:$B$1804,MATCH($C1669,Bolalar!$I$5:$I$1804,0))="","",INDEX(Bolalar!$B$5:$B$1804,MATCH($C1669,Bolalar!$I$5:$I$1804,0))),""))</f>
        <v/>
      </c>
      <c r="E1669" s="15" t="str">
        <f aca="false">IF($C1669="","",IFERROR(IF(INDEX(Bolalar!$C$5:$C$1804,MATCH($C1669,Bolalar!$I$5:$I$1804,0))="","",INDEX(Bolalar!$C$5:$C$1804,MATCH($C1669,Bolalar!$I$5:$I$1804,0))),""))</f>
        <v/>
      </c>
      <c r="F1669" s="24"/>
      <c r="G1669" s="14" t="str">
        <f aca="false">IF(OR($E1669="",$B1669=""),"",INT(($B1669-$E1669)/365.25))</f>
        <v/>
      </c>
      <c r="H1669" s="14" t="str">
        <f aca="false">IF($G1669="","",IF($G1669&lt;=5,"Ha","Yo'q"))</f>
        <v/>
      </c>
      <c r="I1669" s="12"/>
      <c r="J1669" s="12"/>
      <c r="K1669" s="28" t="n">
        <f aca="false">IF(AND($C1669&lt;&gt;"",$H1669="Ha",$B1669&gt;=Boshqaruv!$C$9,$B1669&lt;=Boshqaruv!$C$10),IF(COUNTIFS($C$4:$C1668,$C1669,$H$4:$H1668,"Ha",$B$4:$B1668,"&gt;="&amp;Boshqaruv!$C$9,$B$4:$B1668,"&lt;="&amp;Boshqaruv!$C$10)=0,1,0),0)</f>
        <v>0</v>
      </c>
    </row>
    <row r="1670" customFormat="false" ht="15" hidden="false" customHeight="false" outlineLevel="0" collapsed="false">
      <c r="A1670" s="8" t="n">
        <v>1666</v>
      </c>
      <c r="B1670" s="13"/>
      <c r="C1670" s="25"/>
      <c r="D1670" s="26" t="str">
        <f aca="false">IF($C1670="","",IFERROR(IF(INDEX(Bolalar!$B$5:$B$1804,MATCH($C1670,Bolalar!$I$5:$I$1804,0))="","",INDEX(Bolalar!$B$5:$B$1804,MATCH($C1670,Bolalar!$I$5:$I$1804,0))),""))</f>
        <v/>
      </c>
      <c r="E1670" s="15" t="str">
        <f aca="false">IF($C1670="","",IFERROR(IF(INDEX(Bolalar!$C$5:$C$1804,MATCH($C1670,Bolalar!$I$5:$I$1804,0))="","",INDEX(Bolalar!$C$5:$C$1804,MATCH($C1670,Bolalar!$I$5:$I$1804,0))),""))</f>
        <v/>
      </c>
      <c r="F1670" s="24"/>
      <c r="G1670" s="14" t="str">
        <f aca="false">IF(OR($E1670="",$B1670=""),"",INT(($B1670-$E1670)/365.25))</f>
        <v/>
      </c>
      <c r="H1670" s="14" t="str">
        <f aca="false">IF($G1670="","",IF($G1670&lt;=5,"Ha","Yo'q"))</f>
        <v/>
      </c>
      <c r="I1670" s="12"/>
      <c r="J1670" s="12"/>
      <c r="K1670" s="28" t="n">
        <f aca="false">IF(AND($C1670&lt;&gt;"",$H1670="Ha",$B1670&gt;=Boshqaruv!$C$9,$B1670&lt;=Boshqaruv!$C$10),IF(COUNTIFS($C$4:$C1669,$C1670,$H$4:$H1669,"Ha",$B$4:$B1669,"&gt;="&amp;Boshqaruv!$C$9,$B$4:$B1669,"&lt;="&amp;Boshqaruv!$C$10)=0,1,0),0)</f>
        <v>0</v>
      </c>
    </row>
    <row r="1671" customFormat="false" ht="15" hidden="false" customHeight="false" outlineLevel="0" collapsed="false">
      <c r="A1671" s="8" t="n">
        <v>1667</v>
      </c>
      <c r="B1671" s="13"/>
      <c r="C1671" s="25"/>
      <c r="D1671" s="26" t="str">
        <f aca="false">IF($C1671="","",IFERROR(IF(INDEX(Bolalar!$B$5:$B$1804,MATCH($C1671,Bolalar!$I$5:$I$1804,0))="","",INDEX(Bolalar!$B$5:$B$1804,MATCH($C1671,Bolalar!$I$5:$I$1804,0))),""))</f>
        <v/>
      </c>
      <c r="E1671" s="15" t="str">
        <f aca="false">IF($C1671="","",IFERROR(IF(INDEX(Bolalar!$C$5:$C$1804,MATCH($C1671,Bolalar!$I$5:$I$1804,0))="","",INDEX(Bolalar!$C$5:$C$1804,MATCH($C1671,Bolalar!$I$5:$I$1804,0))),""))</f>
        <v/>
      </c>
      <c r="F1671" s="24"/>
      <c r="G1671" s="14" t="str">
        <f aca="false">IF(OR($E1671="",$B1671=""),"",INT(($B1671-$E1671)/365.25))</f>
        <v/>
      </c>
      <c r="H1671" s="14" t="str">
        <f aca="false">IF($G1671="","",IF($G1671&lt;=5,"Ha","Yo'q"))</f>
        <v/>
      </c>
      <c r="I1671" s="12"/>
      <c r="J1671" s="12"/>
      <c r="K1671" s="28" t="n">
        <f aca="false">IF(AND($C1671&lt;&gt;"",$H1671="Ha",$B1671&gt;=Boshqaruv!$C$9,$B1671&lt;=Boshqaruv!$C$10),IF(COUNTIFS($C$4:$C1670,$C1671,$H$4:$H1670,"Ha",$B$4:$B1670,"&gt;="&amp;Boshqaruv!$C$9,$B$4:$B1670,"&lt;="&amp;Boshqaruv!$C$10)=0,1,0),0)</f>
        <v>0</v>
      </c>
    </row>
    <row r="1672" customFormat="false" ht="15" hidden="false" customHeight="false" outlineLevel="0" collapsed="false">
      <c r="A1672" s="8" t="n">
        <v>1668</v>
      </c>
      <c r="B1672" s="13"/>
      <c r="C1672" s="25"/>
      <c r="D1672" s="26" t="str">
        <f aca="false">IF($C1672="","",IFERROR(IF(INDEX(Bolalar!$B$5:$B$1804,MATCH($C1672,Bolalar!$I$5:$I$1804,0))="","",INDEX(Bolalar!$B$5:$B$1804,MATCH($C1672,Bolalar!$I$5:$I$1804,0))),""))</f>
        <v/>
      </c>
      <c r="E1672" s="15" t="str">
        <f aca="false">IF($C1672="","",IFERROR(IF(INDEX(Bolalar!$C$5:$C$1804,MATCH($C1672,Bolalar!$I$5:$I$1804,0))="","",INDEX(Bolalar!$C$5:$C$1804,MATCH($C1672,Bolalar!$I$5:$I$1804,0))),""))</f>
        <v/>
      </c>
      <c r="F1672" s="24"/>
      <c r="G1672" s="14" t="str">
        <f aca="false">IF(OR($E1672="",$B1672=""),"",INT(($B1672-$E1672)/365.25))</f>
        <v/>
      </c>
      <c r="H1672" s="14" t="str">
        <f aca="false">IF($G1672="","",IF($G1672&lt;=5,"Ha","Yo'q"))</f>
        <v/>
      </c>
      <c r="I1672" s="12"/>
      <c r="J1672" s="12"/>
      <c r="K1672" s="28" t="n">
        <f aca="false">IF(AND($C1672&lt;&gt;"",$H1672="Ha",$B1672&gt;=Boshqaruv!$C$9,$B1672&lt;=Boshqaruv!$C$10),IF(COUNTIFS($C$4:$C1671,$C1672,$H$4:$H1671,"Ha",$B$4:$B1671,"&gt;="&amp;Boshqaruv!$C$9,$B$4:$B1671,"&lt;="&amp;Boshqaruv!$C$10)=0,1,0),0)</f>
        <v>0</v>
      </c>
    </row>
    <row r="1673" customFormat="false" ht="15" hidden="false" customHeight="false" outlineLevel="0" collapsed="false">
      <c r="A1673" s="8" t="n">
        <v>1669</v>
      </c>
      <c r="B1673" s="13"/>
      <c r="C1673" s="25"/>
      <c r="D1673" s="26" t="str">
        <f aca="false">IF($C1673="","",IFERROR(IF(INDEX(Bolalar!$B$5:$B$1804,MATCH($C1673,Bolalar!$I$5:$I$1804,0))="","",INDEX(Bolalar!$B$5:$B$1804,MATCH($C1673,Bolalar!$I$5:$I$1804,0))),""))</f>
        <v/>
      </c>
      <c r="E1673" s="15" t="str">
        <f aca="false">IF($C1673="","",IFERROR(IF(INDEX(Bolalar!$C$5:$C$1804,MATCH($C1673,Bolalar!$I$5:$I$1804,0))="","",INDEX(Bolalar!$C$5:$C$1804,MATCH($C1673,Bolalar!$I$5:$I$1804,0))),""))</f>
        <v/>
      </c>
      <c r="F1673" s="24"/>
      <c r="G1673" s="14" t="str">
        <f aca="false">IF(OR($E1673="",$B1673=""),"",INT(($B1673-$E1673)/365.25))</f>
        <v/>
      </c>
      <c r="H1673" s="14" t="str">
        <f aca="false">IF($G1673="","",IF($G1673&lt;=5,"Ha","Yo'q"))</f>
        <v/>
      </c>
      <c r="I1673" s="12"/>
      <c r="J1673" s="12"/>
      <c r="K1673" s="28" t="n">
        <f aca="false">IF(AND($C1673&lt;&gt;"",$H1673="Ha",$B1673&gt;=Boshqaruv!$C$9,$B1673&lt;=Boshqaruv!$C$10),IF(COUNTIFS($C$4:$C1672,$C1673,$H$4:$H1672,"Ha",$B$4:$B1672,"&gt;="&amp;Boshqaruv!$C$9,$B$4:$B1672,"&lt;="&amp;Boshqaruv!$C$10)=0,1,0),0)</f>
        <v>0</v>
      </c>
    </row>
    <row r="1674" customFormat="false" ht="15" hidden="false" customHeight="false" outlineLevel="0" collapsed="false">
      <c r="A1674" s="8" t="n">
        <v>1670</v>
      </c>
      <c r="B1674" s="13"/>
      <c r="C1674" s="25"/>
      <c r="D1674" s="26" t="str">
        <f aca="false">IF($C1674="","",IFERROR(IF(INDEX(Bolalar!$B$5:$B$1804,MATCH($C1674,Bolalar!$I$5:$I$1804,0))="","",INDEX(Bolalar!$B$5:$B$1804,MATCH($C1674,Bolalar!$I$5:$I$1804,0))),""))</f>
        <v/>
      </c>
      <c r="E1674" s="15" t="str">
        <f aca="false">IF($C1674="","",IFERROR(IF(INDEX(Bolalar!$C$5:$C$1804,MATCH($C1674,Bolalar!$I$5:$I$1804,0))="","",INDEX(Bolalar!$C$5:$C$1804,MATCH($C1674,Bolalar!$I$5:$I$1804,0))),""))</f>
        <v/>
      </c>
      <c r="F1674" s="24"/>
      <c r="G1674" s="14" t="str">
        <f aca="false">IF(OR($E1674="",$B1674=""),"",INT(($B1674-$E1674)/365.25))</f>
        <v/>
      </c>
      <c r="H1674" s="14" t="str">
        <f aca="false">IF($G1674="","",IF($G1674&lt;=5,"Ha","Yo'q"))</f>
        <v/>
      </c>
      <c r="I1674" s="12"/>
      <c r="J1674" s="12"/>
      <c r="K1674" s="28" t="n">
        <f aca="false">IF(AND($C1674&lt;&gt;"",$H1674="Ha",$B1674&gt;=Boshqaruv!$C$9,$B1674&lt;=Boshqaruv!$C$10),IF(COUNTIFS($C$4:$C1673,$C1674,$H$4:$H1673,"Ha",$B$4:$B1673,"&gt;="&amp;Boshqaruv!$C$9,$B$4:$B1673,"&lt;="&amp;Boshqaruv!$C$10)=0,1,0),0)</f>
        <v>0</v>
      </c>
    </row>
    <row r="1675" customFormat="false" ht="15" hidden="false" customHeight="false" outlineLevel="0" collapsed="false">
      <c r="A1675" s="8" t="n">
        <v>1671</v>
      </c>
      <c r="B1675" s="13"/>
      <c r="C1675" s="25"/>
      <c r="D1675" s="26" t="str">
        <f aca="false">IF($C1675="","",IFERROR(IF(INDEX(Bolalar!$B$5:$B$1804,MATCH($C1675,Bolalar!$I$5:$I$1804,0))="","",INDEX(Bolalar!$B$5:$B$1804,MATCH($C1675,Bolalar!$I$5:$I$1804,0))),""))</f>
        <v/>
      </c>
      <c r="E1675" s="15" t="str">
        <f aca="false">IF($C1675="","",IFERROR(IF(INDEX(Bolalar!$C$5:$C$1804,MATCH($C1675,Bolalar!$I$5:$I$1804,0))="","",INDEX(Bolalar!$C$5:$C$1804,MATCH($C1675,Bolalar!$I$5:$I$1804,0))),""))</f>
        <v/>
      </c>
      <c r="F1675" s="24"/>
      <c r="G1675" s="14" t="str">
        <f aca="false">IF(OR($E1675="",$B1675=""),"",INT(($B1675-$E1675)/365.25))</f>
        <v/>
      </c>
      <c r="H1675" s="14" t="str">
        <f aca="false">IF($G1675="","",IF($G1675&lt;=5,"Ha","Yo'q"))</f>
        <v/>
      </c>
      <c r="I1675" s="12"/>
      <c r="J1675" s="12"/>
      <c r="K1675" s="28" t="n">
        <f aca="false">IF(AND($C1675&lt;&gt;"",$H1675="Ha",$B1675&gt;=Boshqaruv!$C$9,$B1675&lt;=Boshqaruv!$C$10),IF(COUNTIFS($C$4:$C1674,$C1675,$H$4:$H1674,"Ha",$B$4:$B1674,"&gt;="&amp;Boshqaruv!$C$9,$B$4:$B1674,"&lt;="&amp;Boshqaruv!$C$10)=0,1,0),0)</f>
        <v>0</v>
      </c>
    </row>
    <row r="1676" customFormat="false" ht="15" hidden="false" customHeight="false" outlineLevel="0" collapsed="false">
      <c r="A1676" s="8" t="n">
        <v>1672</v>
      </c>
      <c r="B1676" s="13"/>
      <c r="C1676" s="25"/>
      <c r="D1676" s="26" t="str">
        <f aca="false">IF($C1676="","",IFERROR(IF(INDEX(Bolalar!$B$5:$B$1804,MATCH($C1676,Bolalar!$I$5:$I$1804,0))="","",INDEX(Bolalar!$B$5:$B$1804,MATCH($C1676,Bolalar!$I$5:$I$1804,0))),""))</f>
        <v/>
      </c>
      <c r="E1676" s="15" t="str">
        <f aca="false">IF($C1676="","",IFERROR(IF(INDEX(Bolalar!$C$5:$C$1804,MATCH($C1676,Bolalar!$I$5:$I$1804,0))="","",INDEX(Bolalar!$C$5:$C$1804,MATCH($C1676,Bolalar!$I$5:$I$1804,0))),""))</f>
        <v/>
      </c>
      <c r="F1676" s="24"/>
      <c r="G1676" s="14" t="str">
        <f aca="false">IF(OR($E1676="",$B1676=""),"",INT(($B1676-$E1676)/365.25))</f>
        <v/>
      </c>
      <c r="H1676" s="14" t="str">
        <f aca="false">IF($G1676="","",IF($G1676&lt;=5,"Ha","Yo'q"))</f>
        <v/>
      </c>
      <c r="I1676" s="12"/>
      <c r="J1676" s="12"/>
      <c r="K1676" s="28" t="n">
        <f aca="false">IF(AND($C1676&lt;&gt;"",$H1676="Ha",$B1676&gt;=Boshqaruv!$C$9,$B1676&lt;=Boshqaruv!$C$10),IF(COUNTIFS($C$4:$C1675,$C1676,$H$4:$H1675,"Ha",$B$4:$B1675,"&gt;="&amp;Boshqaruv!$C$9,$B$4:$B1675,"&lt;="&amp;Boshqaruv!$C$10)=0,1,0),0)</f>
        <v>0</v>
      </c>
    </row>
    <row r="1677" customFormat="false" ht="15" hidden="false" customHeight="false" outlineLevel="0" collapsed="false">
      <c r="A1677" s="8" t="n">
        <v>1673</v>
      </c>
      <c r="B1677" s="13"/>
      <c r="C1677" s="25"/>
      <c r="D1677" s="26" t="str">
        <f aca="false">IF($C1677="","",IFERROR(IF(INDEX(Bolalar!$B$5:$B$1804,MATCH($C1677,Bolalar!$I$5:$I$1804,0))="","",INDEX(Bolalar!$B$5:$B$1804,MATCH($C1677,Bolalar!$I$5:$I$1804,0))),""))</f>
        <v/>
      </c>
      <c r="E1677" s="15" t="str">
        <f aca="false">IF($C1677="","",IFERROR(IF(INDEX(Bolalar!$C$5:$C$1804,MATCH($C1677,Bolalar!$I$5:$I$1804,0))="","",INDEX(Bolalar!$C$5:$C$1804,MATCH($C1677,Bolalar!$I$5:$I$1804,0))),""))</f>
        <v/>
      </c>
      <c r="F1677" s="24"/>
      <c r="G1677" s="14" t="str">
        <f aca="false">IF(OR($E1677="",$B1677=""),"",INT(($B1677-$E1677)/365.25))</f>
        <v/>
      </c>
      <c r="H1677" s="14" t="str">
        <f aca="false">IF($G1677="","",IF($G1677&lt;=5,"Ha","Yo'q"))</f>
        <v/>
      </c>
      <c r="I1677" s="12"/>
      <c r="J1677" s="12"/>
      <c r="K1677" s="28" t="n">
        <f aca="false">IF(AND($C1677&lt;&gt;"",$H1677="Ha",$B1677&gt;=Boshqaruv!$C$9,$B1677&lt;=Boshqaruv!$C$10),IF(COUNTIFS($C$4:$C1676,$C1677,$H$4:$H1676,"Ha",$B$4:$B1676,"&gt;="&amp;Boshqaruv!$C$9,$B$4:$B1676,"&lt;="&amp;Boshqaruv!$C$10)=0,1,0),0)</f>
        <v>0</v>
      </c>
    </row>
    <row r="1678" customFormat="false" ht="15" hidden="false" customHeight="false" outlineLevel="0" collapsed="false">
      <c r="A1678" s="8" t="n">
        <v>1674</v>
      </c>
      <c r="B1678" s="13"/>
      <c r="C1678" s="25"/>
      <c r="D1678" s="26" t="str">
        <f aca="false">IF($C1678="","",IFERROR(IF(INDEX(Bolalar!$B$5:$B$1804,MATCH($C1678,Bolalar!$I$5:$I$1804,0))="","",INDEX(Bolalar!$B$5:$B$1804,MATCH($C1678,Bolalar!$I$5:$I$1804,0))),""))</f>
        <v/>
      </c>
      <c r="E1678" s="15" t="str">
        <f aca="false">IF($C1678="","",IFERROR(IF(INDEX(Bolalar!$C$5:$C$1804,MATCH($C1678,Bolalar!$I$5:$I$1804,0))="","",INDEX(Bolalar!$C$5:$C$1804,MATCH($C1678,Bolalar!$I$5:$I$1804,0))),""))</f>
        <v/>
      </c>
      <c r="F1678" s="24"/>
      <c r="G1678" s="14" t="str">
        <f aca="false">IF(OR($E1678="",$B1678=""),"",INT(($B1678-$E1678)/365.25))</f>
        <v/>
      </c>
      <c r="H1678" s="14" t="str">
        <f aca="false">IF($G1678="","",IF($G1678&lt;=5,"Ha","Yo'q"))</f>
        <v/>
      </c>
      <c r="I1678" s="12"/>
      <c r="J1678" s="12"/>
      <c r="K1678" s="28" t="n">
        <f aca="false">IF(AND($C1678&lt;&gt;"",$H1678="Ha",$B1678&gt;=Boshqaruv!$C$9,$B1678&lt;=Boshqaruv!$C$10),IF(COUNTIFS($C$4:$C1677,$C1678,$H$4:$H1677,"Ha",$B$4:$B1677,"&gt;="&amp;Boshqaruv!$C$9,$B$4:$B1677,"&lt;="&amp;Boshqaruv!$C$10)=0,1,0),0)</f>
        <v>0</v>
      </c>
    </row>
    <row r="1679" customFormat="false" ht="15" hidden="false" customHeight="false" outlineLevel="0" collapsed="false">
      <c r="A1679" s="8" t="n">
        <v>1675</v>
      </c>
      <c r="B1679" s="13"/>
      <c r="C1679" s="25"/>
      <c r="D1679" s="26" t="str">
        <f aca="false">IF($C1679="","",IFERROR(IF(INDEX(Bolalar!$B$5:$B$1804,MATCH($C1679,Bolalar!$I$5:$I$1804,0))="","",INDEX(Bolalar!$B$5:$B$1804,MATCH($C1679,Bolalar!$I$5:$I$1804,0))),""))</f>
        <v/>
      </c>
      <c r="E1679" s="15" t="str">
        <f aca="false">IF($C1679="","",IFERROR(IF(INDEX(Bolalar!$C$5:$C$1804,MATCH($C1679,Bolalar!$I$5:$I$1804,0))="","",INDEX(Bolalar!$C$5:$C$1804,MATCH($C1679,Bolalar!$I$5:$I$1804,0))),""))</f>
        <v/>
      </c>
      <c r="F1679" s="24"/>
      <c r="G1679" s="14" t="str">
        <f aca="false">IF(OR($E1679="",$B1679=""),"",INT(($B1679-$E1679)/365.25))</f>
        <v/>
      </c>
      <c r="H1679" s="14" t="str">
        <f aca="false">IF($G1679="","",IF($G1679&lt;=5,"Ha","Yo'q"))</f>
        <v/>
      </c>
      <c r="I1679" s="12"/>
      <c r="J1679" s="12"/>
      <c r="K1679" s="28" t="n">
        <f aca="false">IF(AND($C1679&lt;&gt;"",$H1679="Ha",$B1679&gt;=Boshqaruv!$C$9,$B1679&lt;=Boshqaruv!$C$10),IF(COUNTIFS($C$4:$C1678,$C1679,$H$4:$H1678,"Ha",$B$4:$B1678,"&gt;="&amp;Boshqaruv!$C$9,$B$4:$B1678,"&lt;="&amp;Boshqaruv!$C$10)=0,1,0),0)</f>
        <v>0</v>
      </c>
    </row>
    <row r="1680" customFormat="false" ht="15" hidden="false" customHeight="false" outlineLevel="0" collapsed="false">
      <c r="A1680" s="8" t="n">
        <v>1676</v>
      </c>
      <c r="B1680" s="13"/>
      <c r="C1680" s="25"/>
      <c r="D1680" s="26" t="str">
        <f aca="false">IF($C1680="","",IFERROR(IF(INDEX(Bolalar!$B$5:$B$1804,MATCH($C1680,Bolalar!$I$5:$I$1804,0))="","",INDEX(Bolalar!$B$5:$B$1804,MATCH($C1680,Bolalar!$I$5:$I$1804,0))),""))</f>
        <v/>
      </c>
      <c r="E1680" s="15" t="str">
        <f aca="false">IF($C1680="","",IFERROR(IF(INDEX(Bolalar!$C$5:$C$1804,MATCH($C1680,Bolalar!$I$5:$I$1804,0))="","",INDEX(Bolalar!$C$5:$C$1804,MATCH($C1680,Bolalar!$I$5:$I$1804,0))),""))</f>
        <v/>
      </c>
      <c r="F1680" s="24"/>
      <c r="G1680" s="14" t="str">
        <f aca="false">IF(OR($E1680="",$B1680=""),"",INT(($B1680-$E1680)/365.25))</f>
        <v/>
      </c>
      <c r="H1680" s="14" t="str">
        <f aca="false">IF($G1680="","",IF($G1680&lt;=5,"Ha","Yo'q"))</f>
        <v/>
      </c>
      <c r="I1680" s="12"/>
      <c r="J1680" s="12"/>
      <c r="K1680" s="28" t="n">
        <f aca="false">IF(AND($C1680&lt;&gt;"",$H1680="Ha",$B1680&gt;=Boshqaruv!$C$9,$B1680&lt;=Boshqaruv!$C$10),IF(COUNTIFS($C$4:$C1679,$C1680,$H$4:$H1679,"Ha",$B$4:$B1679,"&gt;="&amp;Boshqaruv!$C$9,$B$4:$B1679,"&lt;="&amp;Boshqaruv!$C$10)=0,1,0),0)</f>
        <v>0</v>
      </c>
    </row>
    <row r="1681" customFormat="false" ht="15" hidden="false" customHeight="false" outlineLevel="0" collapsed="false">
      <c r="A1681" s="8" t="n">
        <v>1677</v>
      </c>
      <c r="B1681" s="13"/>
      <c r="C1681" s="25"/>
      <c r="D1681" s="26" t="str">
        <f aca="false">IF($C1681="","",IFERROR(IF(INDEX(Bolalar!$B$5:$B$1804,MATCH($C1681,Bolalar!$I$5:$I$1804,0))="","",INDEX(Bolalar!$B$5:$B$1804,MATCH($C1681,Bolalar!$I$5:$I$1804,0))),""))</f>
        <v/>
      </c>
      <c r="E1681" s="15" t="str">
        <f aca="false">IF($C1681="","",IFERROR(IF(INDEX(Bolalar!$C$5:$C$1804,MATCH($C1681,Bolalar!$I$5:$I$1804,0))="","",INDEX(Bolalar!$C$5:$C$1804,MATCH($C1681,Bolalar!$I$5:$I$1804,0))),""))</f>
        <v/>
      </c>
      <c r="F1681" s="24"/>
      <c r="G1681" s="14" t="str">
        <f aca="false">IF(OR($E1681="",$B1681=""),"",INT(($B1681-$E1681)/365.25))</f>
        <v/>
      </c>
      <c r="H1681" s="14" t="str">
        <f aca="false">IF($G1681="","",IF($G1681&lt;=5,"Ha","Yo'q"))</f>
        <v/>
      </c>
      <c r="I1681" s="12"/>
      <c r="J1681" s="12"/>
      <c r="K1681" s="28" t="n">
        <f aca="false">IF(AND($C1681&lt;&gt;"",$H1681="Ha",$B1681&gt;=Boshqaruv!$C$9,$B1681&lt;=Boshqaruv!$C$10),IF(COUNTIFS($C$4:$C1680,$C1681,$H$4:$H1680,"Ha",$B$4:$B1680,"&gt;="&amp;Boshqaruv!$C$9,$B$4:$B1680,"&lt;="&amp;Boshqaruv!$C$10)=0,1,0),0)</f>
        <v>0</v>
      </c>
    </row>
    <row r="1682" customFormat="false" ht="15" hidden="false" customHeight="false" outlineLevel="0" collapsed="false">
      <c r="A1682" s="8" t="n">
        <v>1678</v>
      </c>
      <c r="B1682" s="13"/>
      <c r="C1682" s="25"/>
      <c r="D1682" s="26" t="str">
        <f aca="false">IF($C1682="","",IFERROR(IF(INDEX(Bolalar!$B$5:$B$1804,MATCH($C1682,Bolalar!$I$5:$I$1804,0))="","",INDEX(Bolalar!$B$5:$B$1804,MATCH($C1682,Bolalar!$I$5:$I$1804,0))),""))</f>
        <v/>
      </c>
      <c r="E1682" s="15" t="str">
        <f aca="false">IF($C1682="","",IFERROR(IF(INDEX(Bolalar!$C$5:$C$1804,MATCH($C1682,Bolalar!$I$5:$I$1804,0))="","",INDEX(Bolalar!$C$5:$C$1804,MATCH($C1682,Bolalar!$I$5:$I$1804,0))),""))</f>
        <v/>
      </c>
      <c r="F1682" s="24"/>
      <c r="G1682" s="14" t="str">
        <f aca="false">IF(OR($E1682="",$B1682=""),"",INT(($B1682-$E1682)/365.25))</f>
        <v/>
      </c>
      <c r="H1682" s="14" t="str">
        <f aca="false">IF($G1682="","",IF($G1682&lt;=5,"Ha","Yo'q"))</f>
        <v/>
      </c>
      <c r="I1682" s="12"/>
      <c r="J1682" s="12"/>
      <c r="K1682" s="28" t="n">
        <f aca="false">IF(AND($C1682&lt;&gt;"",$H1682="Ha",$B1682&gt;=Boshqaruv!$C$9,$B1682&lt;=Boshqaruv!$C$10),IF(COUNTIFS($C$4:$C1681,$C1682,$H$4:$H1681,"Ha",$B$4:$B1681,"&gt;="&amp;Boshqaruv!$C$9,$B$4:$B1681,"&lt;="&amp;Boshqaruv!$C$10)=0,1,0),0)</f>
        <v>0</v>
      </c>
    </row>
    <row r="1683" customFormat="false" ht="15" hidden="false" customHeight="false" outlineLevel="0" collapsed="false">
      <c r="A1683" s="8" t="n">
        <v>1679</v>
      </c>
      <c r="B1683" s="13"/>
      <c r="C1683" s="25"/>
      <c r="D1683" s="26" t="str">
        <f aca="false">IF($C1683="","",IFERROR(IF(INDEX(Bolalar!$B$5:$B$1804,MATCH($C1683,Bolalar!$I$5:$I$1804,0))="","",INDEX(Bolalar!$B$5:$B$1804,MATCH($C1683,Bolalar!$I$5:$I$1804,0))),""))</f>
        <v/>
      </c>
      <c r="E1683" s="15" t="str">
        <f aca="false">IF($C1683="","",IFERROR(IF(INDEX(Bolalar!$C$5:$C$1804,MATCH($C1683,Bolalar!$I$5:$I$1804,0))="","",INDEX(Bolalar!$C$5:$C$1804,MATCH($C1683,Bolalar!$I$5:$I$1804,0))),""))</f>
        <v/>
      </c>
      <c r="F1683" s="24"/>
      <c r="G1683" s="14" t="str">
        <f aca="false">IF(OR($E1683="",$B1683=""),"",INT(($B1683-$E1683)/365.25))</f>
        <v/>
      </c>
      <c r="H1683" s="14" t="str">
        <f aca="false">IF($G1683="","",IF($G1683&lt;=5,"Ha","Yo'q"))</f>
        <v/>
      </c>
      <c r="I1683" s="12"/>
      <c r="J1683" s="12"/>
      <c r="K1683" s="28" t="n">
        <f aca="false">IF(AND($C1683&lt;&gt;"",$H1683="Ha",$B1683&gt;=Boshqaruv!$C$9,$B1683&lt;=Boshqaruv!$C$10),IF(COUNTIFS($C$4:$C1682,$C1683,$H$4:$H1682,"Ha",$B$4:$B1682,"&gt;="&amp;Boshqaruv!$C$9,$B$4:$B1682,"&lt;="&amp;Boshqaruv!$C$10)=0,1,0),0)</f>
        <v>0</v>
      </c>
    </row>
    <row r="1684" customFormat="false" ht="15" hidden="false" customHeight="false" outlineLevel="0" collapsed="false">
      <c r="A1684" s="8" t="n">
        <v>1680</v>
      </c>
      <c r="B1684" s="13"/>
      <c r="C1684" s="25"/>
      <c r="D1684" s="26" t="str">
        <f aca="false">IF($C1684="","",IFERROR(IF(INDEX(Bolalar!$B$5:$B$1804,MATCH($C1684,Bolalar!$I$5:$I$1804,0))="","",INDEX(Bolalar!$B$5:$B$1804,MATCH($C1684,Bolalar!$I$5:$I$1804,0))),""))</f>
        <v/>
      </c>
      <c r="E1684" s="15" t="str">
        <f aca="false">IF($C1684="","",IFERROR(IF(INDEX(Bolalar!$C$5:$C$1804,MATCH($C1684,Bolalar!$I$5:$I$1804,0))="","",INDEX(Bolalar!$C$5:$C$1804,MATCH($C1684,Bolalar!$I$5:$I$1804,0))),""))</f>
        <v/>
      </c>
      <c r="F1684" s="24"/>
      <c r="G1684" s="14" t="str">
        <f aca="false">IF(OR($E1684="",$B1684=""),"",INT(($B1684-$E1684)/365.25))</f>
        <v/>
      </c>
      <c r="H1684" s="14" t="str">
        <f aca="false">IF($G1684="","",IF($G1684&lt;=5,"Ha","Yo'q"))</f>
        <v/>
      </c>
      <c r="I1684" s="12"/>
      <c r="J1684" s="12"/>
      <c r="K1684" s="28" t="n">
        <f aca="false">IF(AND($C1684&lt;&gt;"",$H1684="Ha",$B1684&gt;=Boshqaruv!$C$9,$B1684&lt;=Boshqaruv!$C$10),IF(COUNTIFS($C$4:$C1683,$C1684,$H$4:$H1683,"Ha",$B$4:$B1683,"&gt;="&amp;Boshqaruv!$C$9,$B$4:$B1683,"&lt;="&amp;Boshqaruv!$C$10)=0,1,0),0)</f>
        <v>0</v>
      </c>
    </row>
    <row r="1685" customFormat="false" ht="15" hidden="false" customHeight="false" outlineLevel="0" collapsed="false">
      <c r="A1685" s="8" t="n">
        <v>1681</v>
      </c>
      <c r="B1685" s="13"/>
      <c r="C1685" s="25"/>
      <c r="D1685" s="26" t="str">
        <f aca="false">IF($C1685="","",IFERROR(IF(INDEX(Bolalar!$B$5:$B$1804,MATCH($C1685,Bolalar!$I$5:$I$1804,0))="","",INDEX(Bolalar!$B$5:$B$1804,MATCH($C1685,Bolalar!$I$5:$I$1804,0))),""))</f>
        <v/>
      </c>
      <c r="E1685" s="15" t="str">
        <f aca="false">IF($C1685="","",IFERROR(IF(INDEX(Bolalar!$C$5:$C$1804,MATCH($C1685,Bolalar!$I$5:$I$1804,0))="","",INDEX(Bolalar!$C$5:$C$1804,MATCH($C1685,Bolalar!$I$5:$I$1804,0))),""))</f>
        <v/>
      </c>
      <c r="F1685" s="24"/>
      <c r="G1685" s="14" t="str">
        <f aca="false">IF(OR($E1685="",$B1685=""),"",INT(($B1685-$E1685)/365.25))</f>
        <v/>
      </c>
      <c r="H1685" s="14" t="str">
        <f aca="false">IF($G1685="","",IF($G1685&lt;=5,"Ha","Yo'q"))</f>
        <v/>
      </c>
      <c r="I1685" s="12"/>
      <c r="J1685" s="12"/>
      <c r="K1685" s="28" t="n">
        <f aca="false">IF(AND($C1685&lt;&gt;"",$H1685="Ha",$B1685&gt;=Boshqaruv!$C$9,$B1685&lt;=Boshqaruv!$C$10),IF(COUNTIFS($C$4:$C1684,$C1685,$H$4:$H1684,"Ha",$B$4:$B1684,"&gt;="&amp;Boshqaruv!$C$9,$B$4:$B1684,"&lt;="&amp;Boshqaruv!$C$10)=0,1,0),0)</f>
        <v>0</v>
      </c>
    </row>
    <row r="1686" customFormat="false" ht="15" hidden="false" customHeight="false" outlineLevel="0" collapsed="false">
      <c r="A1686" s="8" t="n">
        <v>1682</v>
      </c>
      <c r="B1686" s="13"/>
      <c r="C1686" s="25"/>
      <c r="D1686" s="26" t="str">
        <f aca="false">IF($C1686="","",IFERROR(IF(INDEX(Bolalar!$B$5:$B$1804,MATCH($C1686,Bolalar!$I$5:$I$1804,0))="","",INDEX(Bolalar!$B$5:$B$1804,MATCH($C1686,Bolalar!$I$5:$I$1804,0))),""))</f>
        <v/>
      </c>
      <c r="E1686" s="15" t="str">
        <f aca="false">IF($C1686="","",IFERROR(IF(INDEX(Bolalar!$C$5:$C$1804,MATCH($C1686,Bolalar!$I$5:$I$1804,0))="","",INDEX(Bolalar!$C$5:$C$1804,MATCH($C1686,Bolalar!$I$5:$I$1804,0))),""))</f>
        <v/>
      </c>
      <c r="F1686" s="24"/>
      <c r="G1686" s="14" t="str">
        <f aca="false">IF(OR($E1686="",$B1686=""),"",INT(($B1686-$E1686)/365.25))</f>
        <v/>
      </c>
      <c r="H1686" s="14" t="str">
        <f aca="false">IF($G1686="","",IF($G1686&lt;=5,"Ha","Yo'q"))</f>
        <v/>
      </c>
      <c r="I1686" s="12"/>
      <c r="J1686" s="12"/>
      <c r="K1686" s="28" t="n">
        <f aca="false">IF(AND($C1686&lt;&gt;"",$H1686="Ha",$B1686&gt;=Boshqaruv!$C$9,$B1686&lt;=Boshqaruv!$C$10),IF(COUNTIFS($C$4:$C1685,$C1686,$H$4:$H1685,"Ha",$B$4:$B1685,"&gt;="&amp;Boshqaruv!$C$9,$B$4:$B1685,"&lt;="&amp;Boshqaruv!$C$10)=0,1,0),0)</f>
        <v>0</v>
      </c>
    </row>
    <row r="1687" customFormat="false" ht="15" hidden="false" customHeight="false" outlineLevel="0" collapsed="false">
      <c r="A1687" s="8" t="n">
        <v>1683</v>
      </c>
      <c r="B1687" s="13"/>
      <c r="C1687" s="25"/>
      <c r="D1687" s="26" t="str">
        <f aca="false">IF($C1687="","",IFERROR(IF(INDEX(Bolalar!$B$5:$B$1804,MATCH($C1687,Bolalar!$I$5:$I$1804,0))="","",INDEX(Bolalar!$B$5:$B$1804,MATCH($C1687,Bolalar!$I$5:$I$1804,0))),""))</f>
        <v/>
      </c>
      <c r="E1687" s="15" t="str">
        <f aca="false">IF($C1687="","",IFERROR(IF(INDEX(Bolalar!$C$5:$C$1804,MATCH($C1687,Bolalar!$I$5:$I$1804,0))="","",INDEX(Bolalar!$C$5:$C$1804,MATCH($C1687,Bolalar!$I$5:$I$1804,0))),""))</f>
        <v/>
      </c>
      <c r="F1687" s="24"/>
      <c r="G1687" s="14" t="str">
        <f aca="false">IF(OR($E1687="",$B1687=""),"",INT(($B1687-$E1687)/365.25))</f>
        <v/>
      </c>
      <c r="H1687" s="14" t="str">
        <f aca="false">IF($G1687="","",IF($G1687&lt;=5,"Ha","Yo'q"))</f>
        <v/>
      </c>
      <c r="I1687" s="12"/>
      <c r="J1687" s="12"/>
      <c r="K1687" s="28" t="n">
        <f aca="false">IF(AND($C1687&lt;&gt;"",$H1687="Ha",$B1687&gt;=Boshqaruv!$C$9,$B1687&lt;=Boshqaruv!$C$10),IF(COUNTIFS($C$4:$C1686,$C1687,$H$4:$H1686,"Ha",$B$4:$B1686,"&gt;="&amp;Boshqaruv!$C$9,$B$4:$B1686,"&lt;="&amp;Boshqaruv!$C$10)=0,1,0),0)</f>
        <v>0</v>
      </c>
    </row>
    <row r="1688" customFormat="false" ht="15" hidden="false" customHeight="false" outlineLevel="0" collapsed="false">
      <c r="A1688" s="8" t="n">
        <v>1684</v>
      </c>
      <c r="B1688" s="13"/>
      <c r="C1688" s="25"/>
      <c r="D1688" s="26" t="str">
        <f aca="false">IF($C1688="","",IFERROR(IF(INDEX(Bolalar!$B$5:$B$1804,MATCH($C1688,Bolalar!$I$5:$I$1804,0))="","",INDEX(Bolalar!$B$5:$B$1804,MATCH($C1688,Bolalar!$I$5:$I$1804,0))),""))</f>
        <v/>
      </c>
      <c r="E1688" s="15" t="str">
        <f aca="false">IF($C1688="","",IFERROR(IF(INDEX(Bolalar!$C$5:$C$1804,MATCH($C1688,Bolalar!$I$5:$I$1804,0))="","",INDEX(Bolalar!$C$5:$C$1804,MATCH($C1688,Bolalar!$I$5:$I$1804,0))),""))</f>
        <v/>
      </c>
      <c r="F1688" s="24"/>
      <c r="G1688" s="14" t="str">
        <f aca="false">IF(OR($E1688="",$B1688=""),"",INT(($B1688-$E1688)/365.25))</f>
        <v/>
      </c>
      <c r="H1688" s="14" t="str">
        <f aca="false">IF($G1688="","",IF($G1688&lt;=5,"Ha","Yo'q"))</f>
        <v/>
      </c>
      <c r="I1688" s="12"/>
      <c r="J1688" s="12"/>
      <c r="K1688" s="28" t="n">
        <f aca="false">IF(AND($C1688&lt;&gt;"",$H1688="Ha",$B1688&gt;=Boshqaruv!$C$9,$B1688&lt;=Boshqaruv!$C$10),IF(COUNTIFS($C$4:$C1687,$C1688,$H$4:$H1687,"Ha",$B$4:$B1687,"&gt;="&amp;Boshqaruv!$C$9,$B$4:$B1687,"&lt;="&amp;Boshqaruv!$C$10)=0,1,0),0)</f>
        <v>0</v>
      </c>
    </row>
    <row r="1689" customFormat="false" ht="15" hidden="false" customHeight="false" outlineLevel="0" collapsed="false">
      <c r="A1689" s="8" t="n">
        <v>1685</v>
      </c>
      <c r="B1689" s="13"/>
      <c r="C1689" s="25"/>
      <c r="D1689" s="26" t="str">
        <f aca="false">IF($C1689="","",IFERROR(IF(INDEX(Bolalar!$B$5:$B$1804,MATCH($C1689,Bolalar!$I$5:$I$1804,0))="","",INDEX(Bolalar!$B$5:$B$1804,MATCH($C1689,Bolalar!$I$5:$I$1804,0))),""))</f>
        <v/>
      </c>
      <c r="E1689" s="15" t="str">
        <f aca="false">IF($C1689="","",IFERROR(IF(INDEX(Bolalar!$C$5:$C$1804,MATCH($C1689,Bolalar!$I$5:$I$1804,0))="","",INDEX(Bolalar!$C$5:$C$1804,MATCH($C1689,Bolalar!$I$5:$I$1804,0))),""))</f>
        <v/>
      </c>
      <c r="F1689" s="24"/>
      <c r="G1689" s="14" t="str">
        <f aca="false">IF(OR($E1689="",$B1689=""),"",INT(($B1689-$E1689)/365.25))</f>
        <v/>
      </c>
      <c r="H1689" s="14" t="str">
        <f aca="false">IF($G1689="","",IF($G1689&lt;=5,"Ha","Yo'q"))</f>
        <v/>
      </c>
      <c r="I1689" s="12"/>
      <c r="J1689" s="12"/>
      <c r="K1689" s="28" t="n">
        <f aca="false">IF(AND($C1689&lt;&gt;"",$H1689="Ha",$B1689&gt;=Boshqaruv!$C$9,$B1689&lt;=Boshqaruv!$C$10),IF(COUNTIFS($C$4:$C1688,$C1689,$H$4:$H1688,"Ha",$B$4:$B1688,"&gt;="&amp;Boshqaruv!$C$9,$B$4:$B1688,"&lt;="&amp;Boshqaruv!$C$10)=0,1,0),0)</f>
        <v>0</v>
      </c>
    </row>
    <row r="1690" customFormat="false" ht="15" hidden="false" customHeight="false" outlineLevel="0" collapsed="false">
      <c r="A1690" s="8" t="n">
        <v>1686</v>
      </c>
      <c r="B1690" s="13"/>
      <c r="C1690" s="25"/>
      <c r="D1690" s="26" t="str">
        <f aca="false">IF($C1690="","",IFERROR(IF(INDEX(Bolalar!$B$5:$B$1804,MATCH($C1690,Bolalar!$I$5:$I$1804,0))="","",INDEX(Bolalar!$B$5:$B$1804,MATCH($C1690,Bolalar!$I$5:$I$1804,0))),""))</f>
        <v/>
      </c>
      <c r="E1690" s="15" t="str">
        <f aca="false">IF($C1690="","",IFERROR(IF(INDEX(Bolalar!$C$5:$C$1804,MATCH($C1690,Bolalar!$I$5:$I$1804,0))="","",INDEX(Bolalar!$C$5:$C$1804,MATCH($C1690,Bolalar!$I$5:$I$1804,0))),""))</f>
        <v/>
      </c>
      <c r="F1690" s="24"/>
      <c r="G1690" s="14" t="str">
        <f aca="false">IF(OR($E1690="",$B1690=""),"",INT(($B1690-$E1690)/365.25))</f>
        <v/>
      </c>
      <c r="H1690" s="14" t="str">
        <f aca="false">IF($G1690="","",IF($G1690&lt;=5,"Ha","Yo'q"))</f>
        <v/>
      </c>
      <c r="I1690" s="12"/>
      <c r="J1690" s="12"/>
      <c r="K1690" s="28" t="n">
        <f aca="false">IF(AND($C1690&lt;&gt;"",$H1690="Ha",$B1690&gt;=Boshqaruv!$C$9,$B1690&lt;=Boshqaruv!$C$10),IF(COUNTIFS($C$4:$C1689,$C1690,$H$4:$H1689,"Ha",$B$4:$B1689,"&gt;="&amp;Boshqaruv!$C$9,$B$4:$B1689,"&lt;="&amp;Boshqaruv!$C$10)=0,1,0),0)</f>
        <v>0</v>
      </c>
    </row>
    <row r="1691" customFormat="false" ht="15" hidden="false" customHeight="false" outlineLevel="0" collapsed="false">
      <c r="A1691" s="8" t="n">
        <v>1687</v>
      </c>
      <c r="B1691" s="13"/>
      <c r="C1691" s="25"/>
      <c r="D1691" s="26" t="str">
        <f aca="false">IF($C1691="","",IFERROR(IF(INDEX(Bolalar!$B$5:$B$1804,MATCH($C1691,Bolalar!$I$5:$I$1804,0))="","",INDEX(Bolalar!$B$5:$B$1804,MATCH($C1691,Bolalar!$I$5:$I$1804,0))),""))</f>
        <v/>
      </c>
      <c r="E1691" s="15" t="str">
        <f aca="false">IF($C1691="","",IFERROR(IF(INDEX(Bolalar!$C$5:$C$1804,MATCH($C1691,Bolalar!$I$5:$I$1804,0))="","",INDEX(Bolalar!$C$5:$C$1804,MATCH($C1691,Bolalar!$I$5:$I$1804,0))),""))</f>
        <v/>
      </c>
      <c r="F1691" s="24"/>
      <c r="G1691" s="14" t="str">
        <f aca="false">IF(OR($E1691="",$B1691=""),"",INT(($B1691-$E1691)/365.25))</f>
        <v/>
      </c>
      <c r="H1691" s="14" t="str">
        <f aca="false">IF($G1691="","",IF($G1691&lt;=5,"Ha","Yo'q"))</f>
        <v/>
      </c>
      <c r="I1691" s="12"/>
      <c r="J1691" s="12"/>
      <c r="K1691" s="28" t="n">
        <f aca="false">IF(AND($C1691&lt;&gt;"",$H1691="Ha",$B1691&gt;=Boshqaruv!$C$9,$B1691&lt;=Boshqaruv!$C$10),IF(COUNTIFS($C$4:$C1690,$C1691,$H$4:$H1690,"Ha",$B$4:$B1690,"&gt;="&amp;Boshqaruv!$C$9,$B$4:$B1690,"&lt;="&amp;Boshqaruv!$C$10)=0,1,0),0)</f>
        <v>0</v>
      </c>
    </row>
    <row r="1692" customFormat="false" ht="15" hidden="false" customHeight="false" outlineLevel="0" collapsed="false">
      <c r="A1692" s="8" t="n">
        <v>1688</v>
      </c>
      <c r="B1692" s="13"/>
      <c r="C1692" s="25"/>
      <c r="D1692" s="26" t="str">
        <f aca="false">IF($C1692="","",IFERROR(IF(INDEX(Bolalar!$B$5:$B$1804,MATCH($C1692,Bolalar!$I$5:$I$1804,0))="","",INDEX(Bolalar!$B$5:$B$1804,MATCH($C1692,Bolalar!$I$5:$I$1804,0))),""))</f>
        <v/>
      </c>
      <c r="E1692" s="15" t="str">
        <f aca="false">IF($C1692="","",IFERROR(IF(INDEX(Bolalar!$C$5:$C$1804,MATCH($C1692,Bolalar!$I$5:$I$1804,0))="","",INDEX(Bolalar!$C$5:$C$1804,MATCH($C1692,Bolalar!$I$5:$I$1804,0))),""))</f>
        <v/>
      </c>
      <c r="F1692" s="24"/>
      <c r="G1692" s="14" t="str">
        <f aca="false">IF(OR($E1692="",$B1692=""),"",INT(($B1692-$E1692)/365.25))</f>
        <v/>
      </c>
      <c r="H1692" s="14" t="str">
        <f aca="false">IF($G1692="","",IF($G1692&lt;=5,"Ha","Yo'q"))</f>
        <v/>
      </c>
      <c r="I1692" s="12"/>
      <c r="J1692" s="12"/>
      <c r="K1692" s="28" t="n">
        <f aca="false">IF(AND($C1692&lt;&gt;"",$H1692="Ha",$B1692&gt;=Boshqaruv!$C$9,$B1692&lt;=Boshqaruv!$C$10),IF(COUNTIFS($C$4:$C1691,$C1692,$H$4:$H1691,"Ha",$B$4:$B1691,"&gt;="&amp;Boshqaruv!$C$9,$B$4:$B1691,"&lt;="&amp;Boshqaruv!$C$10)=0,1,0),0)</f>
        <v>0</v>
      </c>
    </row>
    <row r="1693" customFormat="false" ht="15" hidden="false" customHeight="false" outlineLevel="0" collapsed="false">
      <c r="A1693" s="8" t="n">
        <v>1689</v>
      </c>
      <c r="B1693" s="13"/>
      <c r="C1693" s="25"/>
      <c r="D1693" s="26" t="str">
        <f aca="false">IF($C1693="","",IFERROR(IF(INDEX(Bolalar!$B$5:$B$1804,MATCH($C1693,Bolalar!$I$5:$I$1804,0))="","",INDEX(Bolalar!$B$5:$B$1804,MATCH($C1693,Bolalar!$I$5:$I$1804,0))),""))</f>
        <v/>
      </c>
      <c r="E1693" s="15" t="str">
        <f aca="false">IF($C1693="","",IFERROR(IF(INDEX(Bolalar!$C$5:$C$1804,MATCH($C1693,Bolalar!$I$5:$I$1804,0))="","",INDEX(Bolalar!$C$5:$C$1804,MATCH($C1693,Bolalar!$I$5:$I$1804,0))),""))</f>
        <v/>
      </c>
      <c r="F1693" s="24"/>
      <c r="G1693" s="14" t="str">
        <f aca="false">IF(OR($E1693="",$B1693=""),"",INT(($B1693-$E1693)/365.25))</f>
        <v/>
      </c>
      <c r="H1693" s="14" t="str">
        <f aca="false">IF($G1693="","",IF($G1693&lt;=5,"Ha","Yo'q"))</f>
        <v/>
      </c>
      <c r="I1693" s="12"/>
      <c r="J1693" s="12"/>
      <c r="K1693" s="28" t="n">
        <f aca="false">IF(AND($C1693&lt;&gt;"",$H1693="Ha",$B1693&gt;=Boshqaruv!$C$9,$B1693&lt;=Boshqaruv!$C$10),IF(COUNTIFS($C$4:$C1692,$C1693,$H$4:$H1692,"Ha",$B$4:$B1692,"&gt;="&amp;Boshqaruv!$C$9,$B$4:$B1692,"&lt;="&amp;Boshqaruv!$C$10)=0,1,0),0)</f>
        <v>0</v>
      </c>
    </row>
    <row r="1694" customFormat="false" ht="15" hidden="false" customHeight="false" outlineLevel="0" collapsed="false">
      <c r="A1694" s="8" t="n">
        <v>1690</v>
      </c>
      <c r="B1694" s="13"/>
      <c r="C1694" s="25"/>
      <c r="D1694" s="26" t="str">
        <f aca="false">IF($C1694="","",IFERROR(IF(INDEX(Bolalar!$B$5:$B$1804,MATCH($C1694,Bolalar!$I$5:$I$1804,0))="","",INDEX(Bolalar!$B$5:$B$1804,MATCH($C1694,Bolalar!$I$5:$I$1804,0))),""))</f>
        <v/>
      </c>
      <c r="E1694" s="15" t="str">
        <f aca="false">IF($C1694="","",IFERROR(IF(INDEX(Bolalar!$C$5:$C$1804,MATCH($C1694,Bolalar!$I$5:$I$1804,0))="","",INDEX(Bolalar!$C$5:$C$1804,MATCH($C1694,Bolalar!$I$5:$I$1804,0))),""))</f>
        <v/>
      </c>
      <c r="F1694" s="24"/>
      <c r="G1694" s="14" t="str">
        <f aca="false">IF(OR($E1694="",$B1694=""),"",INT(($B1694-$E1694)/365.25))</f>
        <v/>
      </c>
      <c r="H1694" s="14" t="str">
        <f aca="false">IF($G1694="","",IF($G1694&lt;=5,"Ha","Yo'q"))</f>
        <v/>
      </c>
      <c r="I1694" s="12"/>
      <c r="J1694" s="12"/>
      <c r="K1694" s="28" t="n">
        <f aca="false">IF(AND($C1694&lt;&gt;"",$H1694="Ha",$B1694&gt;=Boshqaruv!$C$9,$B1694&lt;=Boshqaruv!$C$10),IF(COUNTIFS($C$4:$C1693,$C1694,$H$4:$H1693,"Ha",$B$4:$B1693,"&gt;="&amp;Boshqaruv!$C$9,$B$4:$B1693,"&lt;="&amp;Boshqaruv!$C$10)=0,1,0),0)</f>
        <v>0</v>
      </c>
    </row>
    <row r="1695" customFormat="false" ht="15" hidden="false" customHeight="false" outlineLevel="0" collapsed="false">
      <c r="A1695" s="8" t="n">
        <v>1691</v>
      </c>
      <c r="B1695" s="13"/>
      <c r="C1695" s="25"/>
      <c r="D1695" s="26" t="str">
        <f aca="false">IF($C1695="","",IFERROR(IF(INDEX(Bolalar!$B$5:$B$1804,MATCH($C1695,Bolalar!$I$5:$I$1804,0))="","",INDEX(Bolalar!$B$5:$B$1804,MATCH($C1695,Bolalar!$I$5:$I$1804,0))),""))</f>
        <v/>
      </c>
      <c r="E1695" s="15" t="str">
        <f aca="false">IF($C1695="","",IFERROR(IF(INDEX(Bolalar!$C$5:$C$1804,MATCH($C1695,Bolalar!$I$5:$I$1804,0))="","",INDEX(Bolalar!$C$5:$C$1804,MATCH($C1695,Bolalar!$I$5:$I$1804,0))),""))</f>
        <v/>
      </c>
      <c r="F1695" s="24"/>
      <c r="G1695" s="14" t="str">
        <f aca="false">IF(OR($E1695="",$B1695=""),"",INT(($B1695-$E1695)/365.25))</f>
        <v/>
      </c>
      <c r="H1695" s="14" t="str">
        <f aca="false">IF($G1695="","",IF($G1695&lt;=5,"Ha","Yo'q"))</f>
        <v/>
      </c>
      <c r="I1695" s="12"/>
      <c r="J1695" s="12"/>
      <c r="K1695" s="28" t="n">
        <f aca="false">IF(AND($C1695&lt;&gt;"",$H1695="Ha",$B1695&gt;=Boshqaruv!$C$9,$B1695&lt;=Boshqaruv!$C$10),IF(COUNTIFS($C$4:$C1694,$C1695,$H$4:$H1694,"Ha",$B$4:$B1694,"&gt;="&amp;Boshqaruv!$C$9,$B$4:$B1694,"&lt;="&amp;Boshqaruv!$C$10)=0,1,0),0)</f>
        <v>0</v>
      </c>
    </row>
    <row r="1696" customFormat="false" ht="15" hidden="false" customHeight="false" outlineLevel="0" collapsed="false">
      <c r="A1696" s="8" t="n">
        <v>1692</v>
      </c>
      <c r="B1696" s="13"/>
      <c r="C1696" s="25"/>
      <c r="D1696" s="26" t="str">
        <f aca="false">IF($C1696="","",IFERROR(IF(INDEX(Bolalar!$B$5:$B$1804,MATCH($C1696,Bolalar!$I$5:$I$1804,0))="","",INDEX(Bolalar!$B$5:$B$1804,MATCH($C1696,Bolalar!$I$5:$I$1804,0))),""))</f>
        <v/>
      </c>
      <c r="E1696" s="15" t="str">
        <f aca="false">IF($C1696="","",IFERROR(IF(INDEX(Bolalar!$C$5:$C$1804,MATCH($C1696,Bolalar!$I$5:$I$1804,0))="","",INDEX(Bolalar!$C$5:$C$1804,MATCH($C1696,Bolalar!$I$5:$I$1804,0))),""))</f>
        <v/>
      </c>
      <c r="F1696" s="24"/>
      <c r="G1696" s="14" t="str">
        <f aca="false">IF(OR($E1696="",$B1696=""),"",INT(($B1696-$E1696)/365.25))</f>
        <v/>
      </c>
      <c r="H1696" s="14" t="str">
        <f aca="false">IF($G1696="","",IF($G1696&lt;=5,"Ha","Yo'q"))</f>
        <v/>
      </c>
      <c r="I1696" s="12"/>
      <c r="J1696" s="12"/>
      <c r="K1696" s="28" t="n">
        <f aca="false">IF(AND($C1696&lt;&gt;"",$H1696="Ha",$B1696&gt;=Boshqaruv!$C$9,$B1696&lt;=Boshqaruv!$C$10),IF(COUNTIFS($C$4:$C1695,$C1696,$H$4:$H1695,"Ha",$B$4:$B1695,"&gt;="&amp;Boshqaruv!$C$9,$B$4:$B1695,"&lt;="&amp;Boshqaruv!$C$10)=0,1,0),0)</f>
        <v>0</v>
      </c>
    </row>
    <row r="1697" customFormat="false" ht="15" hidden="false" customHeight="false" outlineLevel="0" collapsed="false">
      <c r="A1697" s="8" t="n">
        <v>1693</v>
      </c>
      <c r="B1697" s="13"/>
      <c r="C1697" s="25"/>
      <c r="D1697" s="26" t="str">
        <f aca="false">IF($C1697="","",IFERROR(IF(INDEX(Bolalar!$B$5:$B$1804,MATCH($C1697,Bolalar!$I$5:$I$1804,0))="","",INDEX(Bolalar!$B$5:$B$1804,MATCH($C1697,Bolalar!$I$5:$I$1804,0))),""))</f>
        <v/>
      </c>
      <c r="E1697" s="15" t="str">
        <f aca="false">IF($C1697="","",IFERROR(IF(INDEX(Bolalar!$C$5:$C$1804,MATCH($C1697,Bolalar!$I$5:$I$1804,0))="","",INDEX(Bolalar!$C$5:$C$1804,MATCH($C1697,Bolalar!$I$5:$I$1804,0))),""))</f>
        <v/>
      </c>
      <c r="F1697" s="24"/>
      <c r="G1697" s="14" t="str">
        <f aca="false">IF(OR($E1697="",$B1697=""),"",INT(($B1697-$E1697)/365.25))</f>
        <v/>
      </c>
      <c r="H1697" s="14" t="str">
        <f aca="false">IF($G1697="","",IF($G1697&lt;=5,"Ha","Yo'q"))</f>
        <v/>
      </c>
      <c r="I1697" s="12"/>
      <c r="J1697" s="12"/>
      <c r="K1697" s="28" t="n">
        <f aca="false">IF(AND($C1697&lt;&gt;"",$H1697="Ha",$B1697&gt;=Boshqaruv!$C$9,$B1697&lt;=Boshqaruv!$C$10),IF(COUNTIFS($C$4:$C1696,$C1697,$H$4:$H1696,"Ha",$B$4:$B1696,"&gt;="&amp;Boshqaruv!$C$9,$B$4:$B1696,"&lt;="&amp;Boshqaruv!$C$10)=0,1,0),0)</f>
        <v>0</v>
      </c>
    </row>
    <row r="1698" customFormat="false" ht="15" hidden="false" customHeight="false" outlineLevel="0" collapsed="false">
      <c r="A1698" s="8" t="n">
        <v>1694</v>
      </c>
      <c r="B1698" s="13"/>
      <c r="C1698" s="25"/>
      <c r="D1698" s="26" t="str">
        <f aca="false">IF($C1698="","",IFERROR(IF(INDEX(Bolalar!$B$5:$B$1804,MATCH($C1698,Bolalar!$I$5:$I$1804,0))="","",INDEX(Bolalar!$B$5:$B$1804,MATCH($C1698,Bolalar!$I$5:$I$1804,0))),""))</f>
        <v/>
      </c>
      <c r="E1698" s="15" t="str">
        <f aca="false">IF($C1698="","",IFERROR(IF(INDEX(Bolalar!$C$5:$C$1804,MATCH($C1698,Bolalar!$I$5:$I$1804,0))="","",INDEX(Bolalar!$C$5:$C$1804,MATCH($C1698,Bolalar!$I$5:$I$1804,0))),""))</f>
        <v/>
      </c>
      <c r="F1698" s="24"/>
      <c r="G1698" s="14" t="str">
        <f aca="false">IF(OR($E1698="",$B1698=""),"",INT(($B1698-$E1698)/365.25))</f>
        <v/>
      </c>
      <c r="H1698" s="14" t="str">
        <f aca="false">IF($G1698="","",IF($G1698&lt;=5,"Ha","Yo'q"))</f>
        <v/>
      </c>
      <c r="I1698" s="12"/>
      <c r="J1698" s="12"/>
      <c r="K1698" s="28" t="n">
        <f aca="false">IF(AND($C1698&lt;&gt;"",$H1698="Ha",$B1698&gt;=Boshqaruv!$C$9,$B1698&lt;=Boshqaruv!$C$10),IF(COUNTIFS($C$4:$C1697,$C1698,$H$4:$H1697,"Ha",$B$4:$B1697,"&gt;="&amp;Boshqaruv!$C$9,$B$4:$B1697,"&lt;="&amp;Boshqaruv!$C$10)=0,1,0),0)</f>
        <v>0</v>
      </c>
    </row>
    <row r="1699" customFormat="false" ht="15" hidden="false" customHeight="false" outlineLevel="0" collapsed="false">
      <c r="A1699" s="8" t="n">
        <v>1695</v>
      </c>
      <c r="B1699" s="13"/>
      <c r="C1699" s="25"/>
      <c r="D1699" s="26" t="str">
        <f aca="false">IF($C1699="","",IFERROR(IF(INDEX(Bolalar!$B$5:$B$1804,MATCH($C1699,Bolalar!$I$5:$I$1804,0))="","",INDEX(Bolalar!$B$5:$B$1804,MATCH($C1699,Bolalar!$I$5:$I$1804,0))),""))</f>
        <v/>
      </c>
      <c r="E1699" s="15" t="str">
        <f aca="false">IF($C1699="","",IFERROR(IF(INDEX(Bolalar!$C$5:$C$1804,MATCH($C1699,Bolalar!$I$5:$I$1804,0))="","",INDEX(Bolalar!$C$5:$C$1804,MATCH($C1699,Bolalar!$I$5:$I$1804,0))),""))</f>
        <v/>
      </c>
      <c r="F1699" s="24"/>
      <c r="G1699" s="14" t="str">
        <f aca="false">IF(OR($E1699="",$B1699=""),"",INT(($B1699-$E1699)/365.25))</f>
        <v/>
      </c>
      <c r="H1699" s="14" t="str">
        <f aca="false">IF($G1699="","",IF($G1699&lt;=5,"Ha","Yo'q"))</f>
        <v/>
      </c>
      <c r="I1699" s="12"/>
      <c r="J1699" s="12"/>
      <c r="K1699" s="28" t="n">
        <f aca="false">IF(AND($C1699&lt;&gt;"",$H1699="Ha",$B1699&gt;=Boshqaruv!$C$9,$B1699&lt;=Boshqaruv!$C$10),IF(COUNTIFS($C$4:$C1698,$C1699,$H$4:$H1698,"Ha",$B$4:$B1698,"&gt;="&amp;Boshqaruv!$C$9,$B$4:$B1698,"&lt;="&amp;Boshqaruv!$C$10)=0,1,0),0)</f>
        <v>0</v>
      </c>
    </row>
    <row r="1700" customFormat="false" ht="15" hidden="false" customHeight="false" outlineLevel="0" collapsed="false">
      <c r="A1700" s="8" t="n">
        <v>1696</v>
      </c>
      <c r="B1700" s="13"/>
      <c r="C1700" s="25"/>
      <c r="D1700" s="26" t="str">
        <f aca="false">IF($C1700="","",IFERROR(IF(INDEX(Bolalar!$B$5:$B$1804,MATCH($C1700,Bolalar!$I$5:$I$1804,0))="","",INDEX(Bolalar!$B$5:$B$1804,MATCH($C1700,Bolalar!$I$5:$I$1804,0))),""))</f>
        <v/>
      </c>
      <c r="E1700" s="15" t="str">
        <f aca="false">IF($C1700="","",IFERROR(IF(INDEX(Bolalar!$C$5:$C$1804,MATCH($C1700,Bolalar!$I$5:$I$1804,0))="","",INDEX(Bolalar!$C$5:$C$1804,MATCH($C1700,Bolalar!$I$5:$I$1804,0))),""))</f>
        <v/>
      </c>
      <c r="F1700" s="24"/>
      <c r="G1700" s="14" t="str">
        <f aca="false">IF(OR($E1700="",$B1700=""),"",INT(($B1700-$E1700)/365.25))</f>
        <v/>
      </c>
      <c r="H1700" s="14" t="str">
        <f aca="false">IF($G1700="","",IF($G1700&lt;=5,"Ha","Yo'q"))</f>
        <v/>
      </c>
      <c r="I1700" s="12"/>
      <c r="J1700" s="12"/>
      <c r="K1700" s="28" t="n">
        <f aca="false">IF(AND($C1700&lt;&gt;"",$H1700="Ha",$B1700&gt;=Boshqaruv!$C$9,$B1700&lt;=Boshqaruv!$C$10),IF(COUNTIFS($C$4:$C1699,$C1700,$H$4:$H1699,"Ha",$B$4:$B1699,"&gt;="&amp;Boshqaruv!$C$9,$B$4:$B1699,"&lt;="&amp;Boshqaruv!$C$10)=0,1,0),0)</f>
        <v>0</v>
      </c>
    </row>
    <row r="1701" customFormat="false" ht="15" hidden="false" customHeight="false" outlineLevel="0" collapsed="false">
      <c r="A1701" s="8" t="n">
        <v>1697</v>
      </c>
      <c r="B1701" s="13"/>
      <c r="C1701" s="25"/>
      <c r="D1701" s="26" t="str">
        <f aca="false">IF($C1701="","",IFERROR(IF(INDEX(Bolalar!$B$5:$B$1804,MATCH($C1701,Bolalar!$I$5:$I$1804,0))="","",INDEX(Bolalar!$B$5:$B$1804,MATCH($C1701,Bolalar!$I$5:$I$1804,0))),""))</f>
        <v/>
      </c>
      <c r="E1701" s="15" t="str">
        <f aca="false">IF($C1701="","",IFERROR(IF(INDEX(Bolalar!$C$5:$C$1804,MATCH($C1701,Bolalar!$I$5:$I$1804,0))="","",INDEX(Bolalar!$C$5:$C$1804,MATCH($C1701,Bolalar!$I$5:$I$1804,0))),""))</f>
        <v/>
      </c>
      <c r="F1701" s="24"/>
      <c r="G1701" s="14" t="str">
        <f aca="false">IF(OR($E1701="",$B1701=""),"",INT(($B1701-$E1701)/365.25))</f>
        <v/>
      </c>
      <c r="H1701" s="14" t="str">
        <f aca="false">IF($G1701="","",IF($G1701&lt;=5,"Ha","Yo'q"))</f>
        <v/>
      </c>
      <c r="I1701" s="12"/>
      <c r="J1701" s="12"/>
      <c r="K1701" s="28" t="n">
        <f aca="false">IF(AND($C1701&lt;&gt;"",$H1701="Ha",$B1701&gt;=Boshqaruv!$C$9,$B1701&lt;=Boshqaruv!$C$10),IF(COUNTIFS($C$4:$C1700,$C1701,$H$4:$H1700,"Ha",$B$4:$B1700,"&gt;="&amp;Boshqaruv!$C$9,$B$4:$B1700,"&lt;="&amp;Boshqaruv!$C$10)=0,1,0),0)</f>
        <v>0</v>
      </c>
    </row>
    <row r="1702" customFormat="false" ht="15" hidden="false" customHeight="false" outlineLevel="0" collapsed="false">
      <c r="A1702" s="8" t="n">
        <v>1698</v>
      </c>
      <c r="B1702" s="13"/>
      <c r="C1702" s="25"/>
      <c r="D1702" s="26" t="str">
        <f aca="false">IF($C1702="","",IFERROR(IF(INDEX(Bolalar!$B$5:$B$1804,MATCH($C1702,Bolalar!$I$5:$I$1804,0))="","",INDEX(Bolalar!$B$5:$B$1804,MATCH($C1702,Bolalar!$I$5:$I$1804,0))),""))</f>
        <v/>
      </c>
      <c r="E1702" s="15" t="str">
        <f aca="false">IF($C1702="","",IFERROR(IF(INDEX(Bolalar!$C$5:$C$1804,MATCH($C1702,Bolalar!$I$5:$I$1804,0))="","",INDEX(Bolalar!$C$5:$C$1804,MATCH($C1702,Bolalar!$I$5:$I$1804,0))),""))</f>
        <v/>
      </c>
      <c r="F1702" s="24"/>
      <c r="G1702" s="14" t="str">
        <f aca="false">IF(OR($E1702="",$B1702=""),"",INT(($B1702-$E1702)/365.25))</f>
        <v/>
      </c>
      <c r="H1702" s="14" t="str">
        <f aca="false">IF($G1702="","",IF($G1702&lt;=5,"Ha","Yo'q"))</f>
        <v/>
      </c>
      <c r="I1702" s="12"/>
      <c r="J1702" s="12"/>
      <c r="K1702" s="28" t="n">
        <f aca="false">IF(AND($C1702&lt;&gt;"",$H1702="Ha",$B1702&gt;=Boshqaruv!$C$9,$B1702&lt;=Boshqaruv!$C$10),IF(COUNTIFS($C$4:$C1701,$C1702,$H$4:$H1701,"Ha",$B$4:$B1701,"&gt;="&amp;Boshqaruv!$C$9,$B$4:$B1701,"&lt;="&amp;Boshqaruv!$C$10)=0,1,0),0)</f>
        <v>0</v>
      </c>
    </row>
    <row r="1703" customFormat="false" ht="15" hidden="false" customHeight="false" outlineLevel="0" collapsed="false">
      <c r="A1703" s="8" t="n">
        <v>1699</v>
      </c>
      <c r="B1703" s="13"/>
      <c r="C1703" s="25"/>
      <c r="D1703" s="26" t="str">
        <f aca="false">IF($C1703="","",IFERROR(IF(INDEX(Bolalar!$B$5:$B$1804,MATCH($C1703,Bolalar!$I$5:$I$1804,0))="","",INDEX(Bolalar!$B$5:$B$1804,MATCH($C1703,Bolalar!$I$5:$I$1804,0))),""))</f>
        <v/>
      </c>
      <c r="E1703" s="15" t="str">
        <f aca="false">IF($C1703="","",IFERROR(IF(INDEX(Bolalar!$C$5:$C$1804,MATCH($C1703,Bolalar!$I$5:$I$1804,0))="","",INDEX(Bolalar!$C$5:$C$1804,MATCH($C1703,Bolalar!$I$5:$I$1804,0))),""))</f>
        <v/>
      </c>
      <c r="F1703" s="24"/>
      <c r="G1703" s="14" t="str">
        <f aca="false">IF(OR($E1703="",$B1703=""),"",INT(($B1703-$E1703)/365.25))</f>
        <v/>
      </c>
      <c r="H1703" s="14" t="str">
        <f aca="false">IF($G1703="","",IF($G1703&lt;=5,"Ha","Yo'q"))</f>
        <v/>
      </c>
      <c r="I1703" s="12"/>
      <c r="J1703" s="12"/>
      <c r="K1703" s="28" t="n">
        <f aca="false">IF(AND($C1703&lt;&gt;"",$H1703="Ha",$B1703&gt;=Boshqaruv!$C$9,$B1703&lt;=Boshqaruv!$C$10),IF(COUNTIFS($C$4:$C1702,$C1703,$H$4:$H1702,"Ha",$B$4:$B1702,"&gt;="&amp;Boshqaruv!$C$9,$B$4:$B1702,"&lt;="&amp;Boshqaruv!$C$10)=0,1,0),0)</f>
        <v>0</v>
      </c>
    </row>
    <row r="1704" customFormat="false" ht="15" hidden="false" customHeight="false" outlineLevel="0" collapsed="false">
      <c r="A1704" s="8" t="n">
        <v>1700</v>
      </c>
      <c r="B1704" s="13"/>
      <c r="C1704" s="25"/>
      <c r="D1704" s="26" t="str">
        <f aca="false">IF($C1704="","",IFERROR(IF(INDEX(Bolalar!$B$5:$B$1804,MATCH($C1704,Bolalar!$I$5:$I$1804,0))="","",INDEX(Bolalar!$B$5:$B$1804,MATCH($C1704,Bolalar!$I$5:$I$1804,0))),""))</f>
        <v/>
      </c>
      <c r="E1704" s="15" t="str">
        <f aca="false">IF($C1704="","",IFERROR(IF(INDEX(Bolalar!$C$5:$C$1804,MATCH($C1704,Bolalar!$I$5:$I$1804,0))="","",INDEX(Bolalar!$C$5:$C$1804,MATCH($C1704,Bolalar!$I$5:$I$1804,0))),""))</f>
        <v/>
      </c>
      <c r="F1704" s="24"/>
      <c r="G1704" s="14" t="str">
        <f aca="false">IF(OR($E1704="",$B1704=""),"",INT(($B1704-$E1704)/365.25))</f>
        <v/>
      </c>
      <c r="H1704" s="14" t="str">
        <f aca="false">IF($G1704="","",IF($G1704&lt;=5,"Ha","Yo'q"))</f>
        <v/>
      </c>
      <c r="I1704" s="12"/>
      <c r="J1704" s="12"/>
      <c r="K1704" s="28" t="n">
        <f aca="false">IF(AND($C1704&lt;&gt;"",$H1704="Ha",$B1704&gt;=Boshqaruv!$C$9,$B1704&lt;=Boshqaruv!$C$10),IF(COUNTIFS($C$4:$C1703,$C1704,$H$4:$H1703,"Ha",$B$4:$B1703,"&gt;="&amp;Boshqaruv!$C$9,$B$4:$B1703,"&lt;="&amp;Boshqaruv!$C$10)=0,1,0),0)</f>
        <v>0</v>
      </c>
    </row>
    <row r="1705" customFormat="false" ht="15" hidden="false" customHeight="false" outlineLevel="0" collapsed="false">
      <c r="A1705" s="8" t="n">
        <v>1701</v>
      </c>
      <c r="B1705" s="13"/>
      <c r="C1705" s="25"/>
      <c r="D1705" s="26" t="str">
        <f aca="false">IF($C1705="","",IFERROR(IF(INDEX(Bolalar!$B$5:$B$1804,MATCH($C1705,Bolalar!$I$5:$I$1804,0))="","",INDEX(Bolalar!$B$5:$B$1804,MATCH($C1705,Bolalar!$I$5:$I$1804,0))),""))</f>
        <v/>
      </c>
      <c r="E1705" s="15" t="str">
        <f aca="false">IF($C1705="","",IFERROR(IF(INDEX(Bolalar!$C$5:$C$1804,MATCH($C1705,Bolalar!$I$5:$I$1804,0))="","",INDEX(Bolalar!$C$5:$C$1804,MATCH($C1705,Bolalar!$I$5:$I$1804,0))),""))</f>
        <v/>
      </c>
      <c r="F1705" s="24"/>
      <c r="G1705" s="14" t="str">
        <f aca="false">IF(OR($E1705="",$B1705=""),"",INT(($B1705-$E1705)/365.25))</f>
        <v/>
      </c>
      <c r="H1705" s="14" t="str">
        <f aca="false">IF($G1705="","",IF($G1705&lt;=5,"Ha","Yo'q"))</f>
        <v/>
      </c>
      <c r="I1705" s="12"/>
      <c r="J1705" s="12"/>
      <c r="K1705" s="28" t="n">
        <f aca="false">IF(AND($C1705&lt;&gt;"",$H1705="Ha",$B1705&gt;=Boshqaruv!$C$9,$B1705&lt;=Boshqaruv!$C$10),IF(COUNTIFS($C$4:$C1704,$C1705,$H$4:$H1704,"Ha",$B$4:$B1704,"&gt;="&amp;Boshqaruv!$C$9,$B$4:$B1704,"&lt;="&amp;Boshqaruv!$C$10)=0,1,0),0)</f>
        <v>0</v>
      </c>
    </row>
    <row r="1706" customFormat="false" ht="15" hidden="false" customHeight="false" outlineLevel="0" collapsed="false">
      <c r="A1706" s="8" t="n">
        <v>1702</v>
      </c>
      <c r="B1706" s="13"/>
      <c r="C1706" s="25"/>
      <c r="D1706" s="26" t="str">
        <f aca="false">IF($C1706="","",IFERROR(IF(INDEX(Bolalar!$B$5:$B$1804,MATCH($C1706,Bolalar!$I$5:$I$1804,0))="","",INDEX(Bolalar!$B$5:$B$1804,MATCH($C1706,Bolalar!$I$5:$I$1804,0))),""))</f>
        <v/>
      </c>
      <c r="E1706" s="15" t="str">
        <f aca="false">IF($C1706="","",IFERROR(IF(INDEX(Bolalar!$C$5:$C$1804,MATCH($C1706,Bolalar!$I$5:$I$1804,0))="","",INDEX(Bolalar!$C$5:$C$1804,MATCH($C1706,Bolalar!$I$5:$I$1804,0))),""))</f>
        <v/>
      </c>
      <c r="F1706" s="24"/>
      <c r="G1706" s="14" t="str">
        <f aca="false">IF(OR($E1706="",$B1706=""),"",INT(($B1706-$E1706)/365.25))</f>
        <v/>
      </c>
      <c r="H1706" s="14" t="str">
        <f aca="false">IF($G1706="","",IF($G1706&lt;=5,"Ha","Yo'q"))</f>
        <v/>
      </c>
      <c r="I1706" s="12"/>
      <c r="J1706" s="12"/>
      <c r="K1706" s="28" t="n">
        <f aca="false">IF(AND($C1706&lt;&gt;"",$H1706="Ha",$B1706&gt;=Boshqaruv!$C$9,$B1706&lt;=Boshqaruv!$C$10),IF(COUNTIFS($C$4:$C1705,$C1706,$H$4:$H1705,"Ha",$B$4:$B1705,"&gt;="&amp;Boshqaruv!$C$9,$B$4:$B1705,"&lt;="&amp;Boshqaruv!$C$10)=0,1,0),0)</f>
        <v>0</v>
      </c>
    </row>
    <row r="1707" customFormat="false" ht="15" hidden="false" customHeight="false" outlineLevel="0" collapsed="false">
      <c r="A1707" s="8" t="n">
        <v>1703</v>
      </c>
      <c r="B1707" s="13"/>
      <c r="C1707" s="25"/>
      <c r="D1707" s="26" t="str">
        <f aca="false">IF($C1707="","",IFERROR(IF(INDEX(Bolalar!$B$5:$B$1804,MATCH($C1707,Bolalar!$I$5:$I$1804,0))="","",INDEX(Bolalar!$B$5:$B$1804,MATCH($C1707,Bolalar!$I$5:$I$1804,0))),""))</f>
        <v/>
      </c>
      <c r="E1707" s="15" t="str">
        <f aca="false">IF($C1707="","",IFERROR(IF(INDEX(Bolalar!$C$5:$C$1804,MATCH($C1707,Bolalar!$I$5:$I$1804,0))="","",INDEX(Bolalar!$C$5:$C$1804,MATCH($C1707,Bolalar!$I$5:$I$1804,0))),""))</f>
        <v/>
      </c>
      <c r="F1707" s="24"/>
      <c r="G1707" s="14" t="str">
        <f aca="false">IF(OR($E1707="",$B1707=""),"",INT(($B1707-$E1707)/365.25))</f>
        <v/>
      </c>
      <c r="H1707" s="14" t="str">
        <f aca="false">IF($G1707="","",IF($G1707&lt;=5,"Ha","Yo'q"))</f>
        <v/>
      </c>
      <c r="I1707" s="12"/>
      <c r="J1707" s="12"/>
      <c r="K1707" s="28" t="n">
        <f aca="false">IF(AND($C1707&lt;&gt;"",$H1707="Ha",$B1707&gt;=Boshqaruv!$C$9,$B1707&lt;=Boshqaruv!$C$10),IF(COUNTIFS($C$4:$C1706,$C1707,$H$4:$H1706,"Ha",$B$4:$B1706,"&gt;="&amp;Boshqaruv!$C$9,$B$4:$B1706,"&lt;="&amp;Boshqaruv!$C$10)=0,1,0),0)</f>
        <v>0</v>
      </c>
    </row>
    <row r="1708" customFormat="false" ht="15" hidden="false" customHeight="false" outlineLevel="0" collapsed="false">
      <c r="A1708" s="8" t="n">
        <v>1704</v>
      </c>
      <c r="B1708" s="13"/>
      <c r="C1708" s="25"/>
      <c r="D1708" s="26" t="str">
        <f aca="false">IF($C1708="","",IFERROR(IF(INDEX(Bolalar!$B$5:$B$1804,MATCH($C1708,Bolalar!$I$5:$I$1804,0))="","",INDEX(Bolalar!$B$5:$B$1804,MATCH($C1708,Bolalar!$I$5:$I$1804,0))),""))</f>
        <v/>
      </c>
      <c r="E1708" s="15" t="str">
        <f aca="false">IF($C1708="","",IFERROR(IF(INDEX(Bolalar!$C$5:$C$1804,MATCH($C1708,Bolalar!$I$5:$I$1804,0))="","",INDEX(Bolalar!$C$5:$C$1804,MATCH($C1708,Bolalar!$I$5:$I$1804,0))),""))</f>
        <v/>
      </c>
      <c r="F1708" s="24"/>
      <c r="G1708" s="14" t="str">
        <f aca="false">IF(OR($E1708="",$B1708=""),"",INT(($B1708-$E1708)/365.25))</f>
        <v/>
      </c>
      <c r="H1708" s="14" t="str">
        <f aca="false">IF($G1708="","",IF($G1708&lt;=5,"Ha","Yo'q"))</f>
        <v/>
      </c>
      <c r="I1708" s="12"/>
      <c r="J1708" s="12"/>
      <c r="K1708" s="28" t="n">
        <f aca="false">IF(AND($C1708&lt;&gt;"",$H1708="Ha",$B1708&gt;=Boshqaruv!$C$9,$B1708&lt;=Boshqaruv!$C$10),IF(COUNTIFS($C$4:$C1707,$C1708,$H$4:$H1707,"Ha",$B$4:$B1707,"&gt;="&amp;Boshqaruv!$C$9,$B$4:$B1707,"&lt;="&amp;Boshqaruv!$C$10)=0,1,0),0)</f>
        <v>0</v>
      </c>
    </row>
    <row r="1709" customFormat="false" ht="15" hidden="false" customHeight="false" outlineLevel="0" collapsed="false">
      <c r="A1709" s="8" t="n">
        <v>1705</v>
      </c>
      <c r="B1709" s="13"/>
      <c r="C1709" s="25"/>
      <c r="D1709" s="26" t="str">
        <f aca="false">IF($C1709="","",IFERROR(IF(INDEX(Bolalar!$B$5:$B$1804,MATCH($C1709,Bolalar!$I$5:$I$1804,0))="","",INDEX(Bolalar!$B$5:$B$1804,MATCH($C1709,Bolalar!$I$5:$I$1804,0))),""))</f>
        <v/>
      </c>
      <c r="E1709" s="15" t="str">
        <f aca="false">IF($C1709="","",IFERROR(IF(INDEX(Bolalar!$C$5:$C$1804,MATCH($C1709,Bolalar!$I$5:$I$1804,0))="","",INDEX(Bolalar!$C$5:$C$1804,MATCH($C1709,Bolalar!$I$5:$I$1804,0))),""))</f>
        <v/>
      </c>
      <c r="F1709" s="24"/>
      <c r="G1709" s="14" t="str">
        <f aca="false">IF(OR($E1709="",$B1709=""),"",INT(($B1709-$E1709)/365.25))</f>
        <v/>
      </c>
      <c r="H1709" s="14" t="str">
        <f aca="false">IF($G1709="","",IF($G1709&lt;=5,"Ha","Yo'q"))</f>
        <v/>
      </c>
      <c r="I1709" s="12"/>
      <c r="J1709" s="12"/>
      <c r="K1709" s="28" t="n">
        <f aca="false">IF(AND($C1709&lt;&gt;"",$H1709="Ha",$B1709&gt;=Boshqaruv!$C$9,$B1709&lt;=Boshqaruv!$C$10),IF(COUNTIFS($C$4:$C1708,$C1709,$H$4:$H1708,"Ha",$B$4:$B1708,"&gt;="&amp;Boshqaruv!$C$9,$B$4:$B1708,"&lt;="&amp;Boshqaruv!$C$10)=0,1,0),0)</f>
        <v>0</v>
      </c>
    </row>
    <row r="1710" customFormat="false" ht="15" hidden="false" customHeight="false" outlineLevel="0" collapsed="false">
      <c r="A1710" s="8" t="n">
        <v>1706</v>
      </c>
      <c r="B1710" s="13"/>
      <c r="C1710" s="25"/>
      <c r="D1710" s="26" t="str">
        <f aca="false">IF($C1710="","",IFERROR(IF(INDEX(Bolalar!$B$5:$B$1804,MATCH($C1710,Bolalar!$I$5:$I$1804,0))="","",INDEX(Bolalar!$B$5:$B$1804,MATCH($C1710,Bolalar!$I$5:$I$1804,0))),""))</f>
        <v/>
      </c>
      <c r="E1710" s="15" t="str">
        <f aca="false">IF($C1710="","",IFERROR(IF(INDEX(Bolalar!$C$5:$C$1804,MATCH($C1710,Bolalar!$I$5:$I$1804,0))="","",INDEX(Bolalar!$C$5:$C$1804,MATCH($C1710,Bolalar!$I$5:$I$1804,0))),""))</f>
        <v/>
      </c>
      <c r="F1710" s="24"/>
      <c r="G1710" s="14" t="str">
        <f aca="false">IF(OR($E1710="",$B1710=""),"",INT(($B1710-$E1710)/365.25))</f>
        <v/>
      </c>
      <c r="H1710" s="14" t="str">
        <f aca="false">IF($G1710="","",IF($G1710&lt;=5,"Ha","Yo'q"))</f>
        <v/>
      </c>
      <c r="I1710" s="12"/>
      <c r="J1710" s="12"/>
      <c r="K1710" s="28" t="n">
        <f aca="false">IF(AND($C1710&lt;&gt;"",$H1710="Ha",$B1710&gt;=Boshqaruv!$C$9,$B1710&lt;=Boshqaruv!$C$10),IF(COUNTIFS($C$4:$C1709,$C1710,$H$4:$H1709,"Ha",$B$4:$B1709,"&gt;="&amp;Boshqaruv!$C$9,$B$4:$B1709,"&lt;="&amp;Boshqaruv!$C$10)=0,1,0),0)</f>
        <v>0</v>
      </c>
    </row>
    <row r="1711" customFormat="false" ht="15" hidden="false" customHeight="false" outlineLevel="0" collapsed="false">
      <c r="A1711" s="8" t="n">
        <v>1707</v>
      </c>
      <c r="B1711" s="13"/>
      <c r="C1711" s="25"/>
      <c r="D1711" s="26" t="str">
        <f aca="false">IF($C1711="","",IFERROR(IF(INDEX(Bolalar!$B$5:$B$1804,MATCH($C1711,Bolalar!$I$5:$I$1804,0))="","",INDEX(Bolalar!$B$5:$B$1804,MATCH($C1711,Bolalar!$I$5:$I$1804,0))),""))</f>
        <v/>
      </c>
      <c r="E1711" s="15" t="str">
        <f aca="false">IF($C1711="","",IFERROR(IF(INDEX(Bolalar!$C$5:$C$1804,MATCH($C1711,Bolalar!$I$5:$I$1804,0))="","",INDEX(Bolalar!$C$5:$C$1804,MATCH($C1711,Bolalar!$I$5:$I$1804,0))),""))</f>
        <v/>
      </c>
      <c r="F1711" s="24"/>
      <c r="G1711" s="14" t="str">
        <f aca="false">IF(OR($E1711="",$B1711=""),"",INT(($B1711-$E1711)/365.25))</f>
        <v/>
      </c>
      <c r="H1711" s="14" t="str">
        <f aca="false">IF($G1711="","",IF($G1711&lt;=5,"Ha","Yo'q"))</f>
        <v/>
      </c>
      <c r="I1711" s="12"/>
      <c r="J1711" s="12"/>
      <c r="K1711" s="28" t="n">
        <f aca="false">IF(AND($C1711&lt;&gt;"",$H1711="Ha",$B1711&gt;=Boshqaruv!$C$9,$B1711&lt;=Boshqaruv!$C$10),IF(COUNTIFS($C$4:$C1710,$C1711,$H$4:$H1710,"Ha",$B$4:$B1710,"&gt;="&amp;Boshqaruv!$C$9,$B$4:$B1710,"&lt;="&amp;Boshqaruv!$C$10)=0,1,0),0)</f>
        <v>0</v>
      </c>
    </row>
    <row r="1712" customFormat="false" ht="15" hidden="false" customHeight="false" outlineLevel="0" collapsed="false">
      <c r="A1712" s="8" t="n">
        <v>1708</v>
      </c>
      <c r="B1712" s="13"/>
      <c r="C1712" s="25"/>
      <c r="D1712" s="26" t="str">
        <f aca="false">IF($C1712="","",IFERROR(IF(INDEX(Bolalar!$B$5:$B$1804,MATCH($C1712,Bolalar!$I$5:$I$1804,0))="","",INDEX(Bolalar!$B$5:$B$1804,MATCH($C1712,Bolalar!$I$5:$I$1804,0))),""))</f>
        <v/>
      </c>
      <c r="E1712" s="15" t="str">
        <f aca="false">IF($C1712="","",IFERROR(IF(INDEX(Bolalar!$C$5:$C$1804,MATCH($C1712,Bolalar!$I$5:$I$1804,0))="","",INDEX(Bolalar!$C$5:$C$1804,MATCH($C1712,Bolalar!$I$5:$I$1804,0))),""))</f>
        <v/>
      </c>
      <c r="F1712" s="24"/>
      <c r="G1712" s="14" t="str">
        <f aca="false">IF(OR($E1712="",$B1712=""),"",INT(($B1712-$E1712)/365.25))</f>
        <v/>
      </c>
      <c r="H1712" s="14" t="str">
        <f aca="false">IF($G1712="","",IF($G1712&lt;=5,"Ha","Yo'q"))</f>
        <v/>
      </c>
      <c r="I1712" s="12"/>
      <c r="J1712" s="12"/>
      <c r="K1712" s="28" t="n">
        <f aca="false">IF(AND($C1712&lt;&gt;"",$H1712="Ha",$B1712&gt;=Boshqaruv!$C$9,$B1712&lt;=Boshqaruv!$C$10),IF(COUNTIFS($C$4:$C1711,$C1712,$H$4:$H1711,"Ha",$B$4:$B1711,"&gt;="&amp;Boshqaruv!$C$9,$B$4:$B1711,"&lt;="&amp;Boshqaruv!$C$10)=0,1,0),0)</f>
        <v>0</v>
      </c>
    </row>
    <row r="1713" customFormat="false" ht="15" hidden="false" customHeight="false" outlineLevel="0" collapsed="false">
      <c r="A1713" s="8" t="n">
        <v>1709</v>
      </c>
      <c r="B1713" s="13"/>
      <c r="C1713" s="25"/>
      <c r="D1713" s="26" t="str">
        <f aca="false">IF($C1713="","",IFERROR(IF(INDEX(Bolalar!$B$5:$B$1804,MATCH($C1713,Bolalar!$I$5:$I$1804,0))="","",INDEX(Bolalar!$B$5:$B$1804,MATCH($C1713,Bolalar!$I$5:$I$1804,0))),""))</f>
        <v/>
      </c>
      <c r="E1713" s="15" t="str">
        <f aca="false">IF($C1713="","",IFERROR(IF(INDEX(Bolalar!$C$5:$C$1804,MATCH($C1713,Bolalar!$I$5:$I$1804,0))="","",INDEX(Bolalar!$C$5:$C$1804,MATCH($C1713,Bolalar!$I$5:$I$1804,0))),""))</f>
        <v/>
      </c>
      <c r="F1713" s="24"/>
      <c r="G1713" s="14" t="str">
        <f aca="false">IF(OR($E1713="",$B1713=""),"",INT(($B1713-$E1713)/365.25))</f>
        <v/>
      </c>
      <c r="H1713" s="14" t="str">
        <f aca="false">IF($G1713="","",IF($G1713&lt;=5,"Ha","Yo'q"))</f>
        <v/>
      </c>
      <c r="I1713" s="12"/>
      <c r="J1713" s="12"/>
      <c r="K1713" s="28" t="n">
        <f aca="false">IF(AND($C1713&lt;&gt;"",$H1713="Ha",$B1713&gt;=Boshqaruv!$C$9,$B1713&lt;=Boshqaruv!$C$10),IF(COUNTIFS($C$4:$C1712,$C1713,$H$4:$H1712,"Ha",$B$4:$B1712,"&gt;="&amp;Boshqaruv!$C$9,$B$4:$B1712,"&lt;="&amp;Boshqaruv!$C$10)=0,1,0),0)</f>
        <v>0</v>
      </c>
    </row>
    <row r="1714" customFormat="false" ht="15" hidden="false" customHeight="false" outlineLevel="0" collapsed="false">
      <c r="A1714" s="8" t="n">
        <v>1710</v>
      </c>
      <c r="B1714" s="13"/>
      <c r="C1714" s="25"/>
      <c r="D1714" s="26" t="str">
        <f aca="false">IF($C1714="","",IFERROR(IF(INDEX(Bolalar!$B$5:$B$1804,MATCH($C1714,Bolalar!$I$5:$I$1804,0))="","",INDEX(Bolalar!$B$5:$B$1804,MATCH($C1714,Bolalar!$I$5:$I$1804,0))),""))</f>
        <v/>
      </c>
      <c r="E1714" s="15" t="str">
        <f aca="false">IF($C1714="","",IFERROR(IF(INDEX(Bolalar!$C$5:$C$1804,MATCH($C1714,Bolalar!$I$5:$I$1804,0))="","",INDEX(Bolalar!$C$5:$C$1804,MATCH($C1714,Bolalar!$I$5:$I$1804,0))),""))</f>
        <v/>
      </c>
      <c r="F1714" s="24"/>
      <c r="G1714" s="14" t="str">
        <f aca="false">IF(OR($E1714="",$B1714=""),"",INT(($B1714-$E1714)/365.25))</f>
        <v/>
      </c>
      <c r="H1714" s="14" t="str">
        <f aca="false">IF($G1714="","",IF($G1714&lt;=5,"Ha","Yo'q"))</f>
        <v/>
      </c>
      <c r="I1714" s="12"/>
      <c r="J1714" s="12"/>
      <c r="K1714" s="28" t="n">
        <f aca="false">IF(AND($C1714&lt;&gt;"",$H1714="Ha",$B1714&gt;=Boshqaruv!$C$9,$B1714&lt;=Boshqaruv!$C$10),IF(COUNTIFS($C$4:$C1713,$C1714,$H$4:$H1713,"Ha",$B$4:$B1713,"&gt;="&amp;Boshqaruv!$C$9,$B$4:$B1713,"&lt;="&amp;Boshqaruv!$C$10)=0,1,0),0)</f>
        <v>0</v>
      </c>
    </row>
    <row r="1715" customFormat="false" ht="15" hidden="false" customHeight="false" outlineLevel="0" collapsed="false">
      <c r="A1715" s="8" t="n">
        <v>1711</v>
      </c>
      <c r="B1715" s="13"/>
      <c r="C1715" s="25"/>
      <c r="D1715" s="26" t="str">
        <f aca="false">IF($C1715="","",IFERROR(IF(INDEX(Bolalar!$B$5:$B$1804,MATCH($C1715,Bolalar!$I$5:$I$1804,0))="","",INDEX(Bolalar!$B$5:$B$1804,MATCH($C1715,Bolalar!$I$5:$I$1804,0))),""))</f>
        <v/>
      </c>
      <c r="E1715" s="15" t="str">
        <f aca="false">IF($C1715="","",IFERROR(IF(INDEX(Bolalar!$C$5:$C$1804,MATCH($C1715,Bolalar!$I$5:$I$1804,0))="","",INDEX(Bolalar!$C$5:$C$1804,MATCH($C1715,Bolalar!$I$5:$I$1804,0))),""))</f>
        <v/>
      </c>
      <c r="F1715" s="24"/>
      <c r="G1715" s="14" t="str">
        <f aca="false">IF(OR($E1715="",$B1715=""),"",INT(($B1715-$E1715)/365.25))</f>
        <v/>
      </c>
      <c r="H1715" s="14" t="str">
        <f aca="false">IF($G1715="","",IF($G1715&lt;=5,"Ha","Yo'q"))</f>
        <v/>
      </c>
      <c r="I1715" s="12"/>
      <c r="J1715" s="12"/>
      <c r="K1715" s="28" t="n">
        <f aca="false">IF(AND($C1715&lt;&gt;"",$H1715="Ha",$B1715&gt;=Boshqaruv!$C$9,$B1715&lt;=Boshqaruv!$C$10),IF(COUNTIFS($C$4:$C1714,$C1715,$H$4:$H1714,"Ha",$B$4:$B1714,"&gt;="&amp;Boshqaruv!$C$9,$B$4:$B1714,"&lt;="&amp;Boshqaruv!$C$10)=0,1,0),0)</f>
        <v>0</v>
      </c>
    </row>
    <row r="1716" customFormat="false" ht="15" hidden="false" customHeight="false" outlineLevel="0" collapsed="false">
      <c r="A1716" s="8" t="n">
        <v>1712</v>
      </c>
      <c r="B1716" s="13"/>
      <c r="C1716" s="25"/>
      <c r="D1716" s="26" t="str">
        <f aca="false">IF($C1716="","",IFERROR(IF(INDEX(Bolalar!$B$5:$B$1804,MATCH($C1716,Bolalar!$I$5:$I$1804,0))="","",INDEX(Bolalar!$B$5:$B$1804,MATCH($C1716,Bolalar!$I$5:$I$1804,0))),""))</f>
        <v/>
      </c>
      <c r="E1716" s="15" t="str">
        <f aca="false">IF($C1716="","",IFERROR(IF(INDEX(Bolalar!$C$5:$C$1804,MATCH($C1716,Bolalar!$I$5:$I$1804,0))="","",INDEX(Bolalar!$C$5:$C$1804,MATCH($C1716,Bolalar!$I$5:$I$1804,0))),""))</f>
        <v/>
      </c>
      <c r="F1716" s="24"/>
      <c r="G1716" s="14" t="str">
        <f aca="false">IF(OR($E1716="",$B1716=""),"",INT(($B1716-$E1716)/365.25))</f>
        <v/>
      </c>
      <c r="H1716" s="14" t="str">
        <f aca="false">IF($G1716="","",IF($G1716&lt;=5,"Ha","Yo'q"))</f>
        <v/>
      </c>
      <c r="I1716" s="12"/>
      <c r="J1716" s="12"/>
      <c r="K1716" s="28" t="n">
        <f aca="false">IF(AND($C1716&lt;&gt;"",$H1716="Ha",$B1716&gt;=Boshqaruv!$C$9,$B1716&lt;=Boshqaruv!$C$10),IF(COUNTIFS($C$4:$C1715,$C1716,$H$4:$H1715,"Ha",$B$4:$B1715,"&gt;="&amp;Boshqaruv!$C$9,$B$4:$B1715,"&lt;="&amp;Boshqaruv!$C$10)=0,1,0),0)</f>
        <v>0</v>
      </c>
    </row>
    <row r="1717" customFormat="false" ht="15" hidden="false" customHeight="false" outlineLevel="0" collapsed="false">
      <c r="A1717" s="8" t="n">
        <v>1713</v>
      </c>
      <c r="B1717" s="13"/>
      <c r="C1717" s="25"/>
      <c r="D1717" s="26" t="str">
        <f aca="false">IF($C1717="","",IFERROR(IF(INDEX(Bolalar!$B$5:$B$1804,MATCH($C1717,Bolalar!$I$5:$I$1804,0))="","",INDEX(Bolalar!$B$5:$B$1804,MATCH($C1717,Bolalar!$I$5:$I$1804,0))),""))</f>
        <v/>
      </c>
      <c r="E1717" s="15" t="str">
        <f aca="false">IF($C1717="","",IFERROR(IF(INDEX(Bolalar!$C$5:$C$1804,MATCH($C1717,Bolalar!$I$5:$I$1804,0))="","",INDEX(Bolalar!$C$5:$C$1804,MATCH($C1717,Bolalar!$I$5:$I$1804,0))),""))</f>
        <v/>
      </c>
      <c r="F1717" s="24"/>
      <c r="G1717" s="14" t="str">
        <f aca="false">IF(OR($E1717="",$B1717=""),"",INT(($B1717-$E1717)/365.25))</f>
        <v/>
      </c>
      <c r="H1717" s="14" t="str">
        <f aca="false">IF($G1717="","",IF($G1717&lt;=5,"Ha","Yo'q"))</f>
        <v/>
      </c>
      <c r="I1717" s="12"/>
      <c r="J1717" s="12"/>
      <c r="K1717" s="28" t="n">
        <f aca="false">IF(AND($C1717&lt;&gt;"",$H1717="Ha",$B1717&gt;=Boshqaruv!$C$9,$B1717&lt;=Boshqaruv!$C$10),IF(COUNTIFS($C$4:$C1716,$C1717,$H$4:$H1716,"Ha",$B$4:$B1716,"&gt;="&amp;Boshqaruv!$C$9,$B$4:$B1716,"&lt;="&amp;Boshqaruv!$C$10)=0,1,0),0)</f>
        <v>0</v>
      </c>
    </row>
    <row r="1718" customFormat="false" ht="15" hidden="false" customHeight="false" outlineLevel="0" collapsed="false">
      <c r="A1718" s="8" t="n">
        <v>1714</v>
      </c>
      <c r="B1718" s="13"/>
      <c r="C1718" s="25"/>
      <c r="D1718" s="26" t="str">
        <f aca="false">IF($C1718="","",IFERROR(IF(INDEX(Bolalar!$B$5:$B$1804,MATCH($C1718,Bolalar!$I$5:$I$1804,0))="","",INDEX(Bolalar!$B$5:$B$1804,MATCH($C1718,Bolalar!$I$5:$I$1804,0))),""))</f>
        <v/>
      </c>
      <c r="E1718" s="15" t="str">
        <f aca="false">IF($C1718="","",IFERROR(IF(INDEX(Bolalar!$C$5:$C$1804,MATCH($C1718,Bolalar!$I$5:$I$1804,0))="","",INDEX(Bolalar!$C$5:$C$1804,MATCH($C1718,Bolalar!$I$5:$I$1804,0))),""))</f>
        <v/>
      </c>
      <c r="F1718" s="24"/>
      <c r="G1718" s="14" t="str">
        <f aca="false">IF(OR($E1718="",$B1718=""),"",INT(($B1718-$E1718)/365.25))</f>
        <v/>
      </c>
      <c r="H1718" s="14" t="str">
        <f aca="false">IF($G1718="","",IF($G1718&lt;=5,"Ha","Yo'q"))</f>
        <v/>
      </c>
      <c r="I1718" s="12"/>
      <c r="J1718" s="12"/>
      <c r="K1718" s="28" t="n">
        <f aca="false">IF(AND($C1718&lt;&gt;"",$H1718="Ha",$B1718&gt;=Boshqaruv!$C$9,$B1718&lt;=Boshqaruv!$C$10),IF(COUNTIFS($C$4:$C1717,$C1718,$H$4:$H1717,"Ha",$B$4:$B1717,"&gt;="&amp;Boshqaruv!$C$9,$B$4:$B1717,"&lt;="&amp;Boshqaruv!$C$10)=0,1,0),0)</f>
        <v>0</v>
      </c>
    </row>
    <row r="1719" customFormat="false" ht="15" hidden="false" customHeight="false" outlineLevel="0" collapsed="false">
      <c r="A1719" s="8" t="n">
        <v>1715</v>
      </c>
      <c r="B1719" s="13"/>
      <c r="C1719" s="25"/>
      <c r="D1719" s="26" t="str">
        <f aca="false">IF($C1719="","",IFERROR(IF(INDEX(Bolalar!$B$5:$B$1804,MATCH($C1719,Bolalar!$I$5:$I$1804,0))="","",INDEX(Bolalar!$B$5:$B$1804,MATCH($C1719,Bolalar!$I$5:$I$1804,0))),""))</f>
        <v/>
      </c>
      <c r="E1719" s="15" t="str">
        <f aca="false">IF($C1719="","",IFERROR(IF(INDEX(Bolalar!$C$5:$C$1804,MATCH($C1719,Bolalar!$I$5:$I$1804,0))="","",INDEX(Bolalar!$C$5:$C$1804,MATCH($C1719,Bolalar!$I$5:$I$1804,0))),""))</f>
        <v/>
      </c>
      <c r="F1719" s="24"/>
      <c r="G1719" s="14" t="str">
        <f aca="false">IF(OR($E1719="",$B1719=""),"",INT(($B1719-$E1719)/365.25))</f>
        <v/>
      </c>
      <c r="H1719" s="14" t="str">
        <f aca="false">IF($G1719="","",IF($G1719&lt;=5,"Ha","Yo'q"))</f>
        <v/>
      </c>
      <c r="I1719" s="12"/>
      <c r="J1719" s="12"/>
      <c r="K1719" s="28" t="n">
        <f aca="false">IF(AND($C1719&lt;&gt;"",$H1719="Ha",$B1719&gt;=Boshqaruv!$C$9,$B1719&lt;=Boshqaruv!$C$10),IF(COUNTIFS($C$4:$C1718,$C1719,$H$4:$H1718,"Ha",$B$4:$B1718,"&gt;="&amp;Boshqaruv!$C$9,$B$4:$B1718,"&lt;="&amp;Boshqaruv!$C$10)=0,1,0),0)</f>
        <v>0</v>
      </c>
    </row>
    <row r="1720" customFormat="false" ht="15" hidden="false" customHeight="false" outlineLevel="0" collapsed="false">
      <c r="A1720" s="8" t="n">
        <v>1716</v>
      </c>
      <c r="B1720" s="13"/>
      <c r="C1720" s="25"/>
      <c r="D1720" s="26" t="str">
        <f aca="false">IF($C1720="","",IFERROR(IF(INDEX(Bolalar!$B$5:$B$1804,MATCH($C1720,Bolalar!$I$5:$I$1804,0))="","",INDEX(Bolalar!$B$5:$B$1804,MATCH($C1720,Bolalar!$I$5:$I$1804,0))),""))</f>
        <v/>
      </c>
      <c r="E1720" s="15" t="str">
        <f aca="false">IF($C1720="","",IFERROR(IF(INDEX(Bolalar!$C$5:$C$1804,MATCH($C1720,Bolalar!$I$5:$I$1804,0))="","",INDEX(Bolalar!$C$5:$C$1804,MATCH($C1720,Bolalar!$I$5:$I$1804,0))),""))</f>
        <v/>
      </c>
      <c r="F1720" s="24"/>
      <c r="G1720" s="14" t="str">
        <f aca="false">IF(OR($E1720="",$B1720=""),"",INT(($B1720-$E1720)/365.25))</f>
        <v/>
      </c>
      <c r="H1720" s="14" t="str">
        <f aca="false">IF($G1720="","",IF($G1720&lt;=5,"Ha","Yo'q"))</f>
        <v/>
      </c>
      <c r="I1720" s="12"/>
      <c r="J1720" s="12"/>
      <c r="K1720" s="28" t="n">
        <f aca="false">IF(AND($C1720&lt;&gt;"",$H1720="Ha",$B1720&gt;=Boshqaruv!$C$9,$B1720&lt;=Boshqaruv!$C$10),IF(COUNTIFS($C$4:$C1719,$C1720,$H$4:$H1719,"Ha",$B$4:$B1719,"&gt;="&amp;Boshqaruv!$C$9,$B$4:$B1719,"&lt;="&amp;Boshqaruv!$C$10)=0,1,0),0)</f>
        <v>0</v>
      </c>
    </row>
    <row r="1721" customFormat="false" ht="15" hidden="false" customHeight="false" outlineLevel="0" collapsed="false">
      <c r="A1721" s="8" t="n">
        <v>1717</v>
      </c>
      <c r="B1721" s="13"/>
      <c r="C1721" s="25"/>
      <c r="D1721" s="26" t="str">
        <f aca="false">IF($C1721="","",IFERROR(IF(INDEX(Bolalar!$B$5:$B$1804,MATCH($C1721,Bolalar!$I$5:$I$1804,0))="","",INDEX(Bolalar!$B$5:$B$1804,MATCH($C1721,Bolalar!$I$5:$I$1804,0))),""))</f>
        <v/>
      </c>
      <c r="E1721" s="15" t="str">
        <f aca="false">IF($C1721="","",IFERROR(IF(INDEX(Bolalar!$C$5:$C$1804,MATCH($C1721,Bolalar!$I$5:$I$1804,0))="","",INDEX(Bolalar!$C$5:$C$1804,MATCH($C1721,Bolalar!$I$5:$I$1804,0))),""))</f>
        <v/>
      </c>
      <c r="F1721" s="24"/>
      <c r="G1721" s="14" t="str">
        <f aca="false">IF(OR($E1721="",$B1721=""),"",INT(($B1721-$E1721)/365.25))</f>
        <v/>
      </c>
      <c r="H1721" s="14" t="str">
        <f aca="false">IF($G1721="","",IF($G1721&lt;=5,"Ha","Yo'q"))</f>
        <v/>
      </c>
      <c r="I1721" s="12"/>
      <c r="J1721" s="12"/>
      <c r="K1721" s="28" t="n">
        <f aca="false">IF(AND($C1721&lt;&gt;"",$H1721="Ha",$B1721&gt;=Boshqaruv!$C$9,$B1721&lt;=Boshqaruv!$C$10),IF(COUNTIFS($C$4:$C1720,$C1721,$H$4:$H1720,"Ha",$B$4:$B1720,"&gt;="&amp;Boshqaruv!$C$9,$B$4:$B1720,"&lt;="&amp;Boshqaruv!$C$10)=0,1,0),0)</f>
        <v>0</v>
      </c>
    </row>
    <row r="1722" customFormat="false" ht="15" hidden="false" customHeight="false" outlineLevel="0" collapsed="false">
      <c r="A1722" s="8" t="n">
        <v>1718</v>
      </c>
      <c r="B1722" s="13"/>
      <c r="C1722" s="25"/>
      <c r="D1722" s="26" t="str">
        <f aca="false">IF($C1722="","",IFERROR(IF(INDEX(Bolalar!$B$5:$B$1804,MATCH($C1722,Bolalar!$I$5:$I$1804,0))="","",INDEX(Bolalar!$B$5:$B$1804,MATCH($C1722,Bolalar!$I$5:$I$1804,0))),""))</f>
        <v/>
      </c>
      <c r="E1722" s="15" t="str">
        <f aca="false">IF($C1722="","",IFERROR(IF(INDEX(Bolalar!$C$5:$C$1804,MATCH($C1722,Bolalar!$I$5:$I$1804,0))="","",INDEX(Bolalar!$C$5:$C$1804,MATCH($C1722,Bolalar!$I$5:$I$1804,0))),""))</f>
        <v/>
      </c>
      <c r="F1722" s="24"/>
      <c r="G1722" s="14" t="str">
        <f aca="false">IF(OR($E1722="",$B1722=""),"",INT(($B1722-$E1722)/365.25))</f>
        <v/>
      </c>
      <c r="H1722" s="14" t="str">
        <f aca="false">IF($G1722="","",IF($G1722&lt;=5,"Ha","Yo'q"))</f>
        <v/>
      </c>
      <c r="I1722" s="12"/>
      <c r="J1722" s="12"/>
      <c r="K1722" s="28" t="n">
        <f aca="false">IF(AND($C1722&lt;&gt;"",$H1722="Ha",$B1722&gt;=Boshqaruv!$C$9,$B1722&lt;=Boshqaruv!$C$10),IF(COUNTIFS($C$4:$C1721,$C1722,$H$4:$H1721,"Ha",$B$4:$B1721,"&gt;="&amp;Boshqaruv!$C$9,$B$4:$B1721,"&lt;="&amp;Boshqaruv!$C$10)=0,1,0),0)</f>
        <v>0</v>
      </c>
    </row>
    <row r="1723" customFormat="false" ht="15" hidden="false" customHeight="false" outlineLevel="0" collapsed="false">
      <c r="A1723" s="8" t="n">
        <v>1719</v>
      </c>
      <c r="B1723" s="13"/>
      <c r="C1723" s="25"/>
      <c r="D1723" s="26" t="str">
        <f aca="false">IF($C1723="","",IFERROR(IF(INDEX(Bolalar!$B$5:$B$1804,MATCH($C1723,Bolalar!$I$5:$I$1804,0))="","",INDEX(Bolalar!$B$5:$B$1804,MATCH($C1723,Bolalar!$I$5:$I$1804,0))),""))</f>
        <v/>
      </c>
      <c r="E1723" s="15" t="str">
        <f aca="false">IF($C1723="","",IFERROR(IF(INDEX(Bolalar!$C$5:$C$1804,MATCH($C1723,Bolalar!$I$5:$I$1804,0))="","",INDEX(Bolalar!$C$5:$C$1804,MATCH($C1723,Bolalar!$I$5:$I$1804,0))),""))</f>
        <v/>
      </c>
      <c r="F1723" s="24"/>
      <c r="G1723" s="14" t="str">
        <f aca="false">IF(OR($E1723="",$B1723=""),"",INT(($B1723-$E1723)/365.25))</f>
        <v/>
      </c>
      <c r="H1723" s="14" t="str">
        <f aca="false">IF($G1723="","",IF($G1723&lt;=5,"Ha","Yo'q"))</f>
        <v/>
      </c>
      <c r="I1723" s="12"/>
      <c r="J1723" s="12"/>
      <c r="K1723" s="28" t="n">
        <f aca="false">IF(AND($C1723&lt;&gt;"",$H1723="Ha",$B1723&gt;=Boshqaruv!$C$9,$B1723&lt;=Boshqaruv!$C$10),IF(COUNTIFS($C$4:$C1722,$C1723,$H$4:$H1722,"Ha",$B$4:$B1722,"&gt;="&amp;Boshqaruv!$C$9,$B$4:$B1722,"&lt;="&amp;Boshqaruv!$C$10)=0,1,0),0)</f>
        <v>0</v>
      </c>
    </row>
    <row r="1724" customFormat="false" ht="15" hidden="false" customHeight="false" outlineLevel="0" collapsed="false">
      <c r="A1724" s="8" t="n">
        <v>1720</v>
      </c>
      <c r="B1724" s="13"/>
      <c r="C1724" s="25"/>
      <c r="D1724" s="26" t="str">
        <f aca="false">IF($C1724="","",IFERROR(IF(INDEX(Bolalar!$B$5:$B$1804,MATCH($C1724,Bolalar!$I$5:$I$1804,0))="","",INDEX(Bolalar!$B$5:$B$1804,MATCH($C1724,Bolalar!$I$5:$I$1804,0))),""))</f>
        <v/>
      </c>
      <c r="E1724" s="15" t="str">
        <f aca="false">IF($C1724="","",IFERROR(IF(INDEX(Bolalar!$C$5:$C$1804,MATCH($C1724,Bolalar!$I$5:$I$1804,0))="","",INDEX(Bolalar!$C$5:$C$1804,MATCH($C1724,Bolalar!$I$5:$I$1804,0))),""))</f>
        <v/>
      </c>
      <c r="F1724" s="24"/>
      <c r="G1724" s="14" t="str">
        <f aca="false">IF(OR($E1724="",$B1724=""),"",INT(($B1724-$E1724)/365.25))</f>
        <v/>
      </c>
      <c r="H1724" s="14" t="str">
        <f aca="false">IF($G1724="","",IF($G1724&lt;=5,"Ha","Yo'q"))</f>
        <v/>
      </c>
      <c r="I1724" s="12"/>
      <c r="J1724" s="12"/>
      <c r="K1724" s="28" t="n">
        <f aca="false">IF(AND($C1724&lt;&gt;"",$H1724="Ha",$B1724&gt;=Boshqaruv!$C$9,$B1724&lt;=Boshqaruv!$C$10),IF(COUNTIFS($C$4:$C1723,$C1724,$H$4:$H1723,"Ha",$B$4:$B1723,"&gt;="&amp;Boshqaruv!$C$9,$B$4:$B1723,"&lt;="&amp;Boshqaruv!$C$10)=0,1,0),0)</f>
        <v>0</v>
      </c>
    </row>
    <row r="1725" customFormat="false" ht="15" hidden="false" customHeight="false" outlineLevel="0" collapsed="false">
      <c r="A1725" s="8" t="n">
        <v>1721</v>
      </c>
      <c r="B1725" s="13"/>
      <c r="C1725" s="25"/>
      <c r="D1725" s="26" t="str">
        <f aca="false">IF($C1725="","",IFERROR(IF(INDEX(Bolalar!$B$5:$B$1804,MATCH($C1725,Bolalar!$I$5:$I$1804,0))="","",INDEX(Bolalar!$B$5:$B$1804,MATCH($C1725,Bolalar!$I$5:$I$1804,0))),""))</f>
        <v/>
      </c>
      <c r="E1725" s="15" t="str">
        <f aca="false">IF($C1725="","",IFERROR(IF(INDEX(Bolalar!$C$5:$C$1804,MATCH($C1725,Bolalar!$I$5:$I$1804,0))="","",INDEX(Bolalar!$C$5:$C$1804,MATCH($C1725,Bolalar!$I$5:$I$1804,0))),""))</f>
        <v/>
      </c>
      <c r="F1725" s="24"/>
      <c r="G1725" s="14" t="str">
        <f aca="false">IF(OR($E1725="",$B1725=""),"",INT(($B1725-$E1725)/365.25))</f>
        <v/>
      </c>
      <c r="H1725" s="14" t="str">
        <f aca="false">IF($G1725="","",IF($G1725&lt;=5,"Ha","Yo'q"))</f>
        <v/>
      </c>
      <c r="I1725" s="12"/>
      <c r="J1725" s="12"/>
      <c r="K1725" s="28" t="n">
        <f aca="false">IF(AND($C1725&lt;&gt;"",$H1725="Ha",$B1725&gt;=Boshqaruv!$C$9,$B1725&lt;=Boshqaruv!$C$10),IF(COUNTIFS($C$4:$C1724,$C1725,$H$4:$H1724,"Ha",$B$4:$B1724,"&gt;="&amp;Boshqaruv!$C$9,$B$4:$B1724,"&lt;="&amp;Boshqaruv!$C$10)=0,1,0),0)</f>
        <v>0</v>
      </c>
    </row>
    <row r="1726" customFormat="false" ht="15" hidden="false" customHeight="false" outlineLevel="0" collapsed="false">
      <c r="A1726" s="8" t="n">
        <v>1722</v>
      </c>
      <c r="B1726" s="13"/>
      <c r="C1726" s="25"/>
      <c r="D1726" s="26" t="str">
        <f aca="false">IF($C1726="","",IFERROR(IF(INDEX(Bolalar!$B$5:$B$1804,MATCH($C1726,Bolalar!$I$5:$I$1804,0))="","",INDEX(Bolalar!$B$5:$B$1804,MATCH($C1726,Bolalar!$I$5:$I$1804,0))),""))</f>
        <v/>
      </c>
      <c r="E1726" s="15" t="str">
        <f aca="false">IF($C1726="","",IFERROR(IF(INDEX(Bolalar!$C$5:$C$1804,MATCH($C1726,Bolalar!$I$5:$I$1804,0))="","",INDEX(Bolalar!$C$5:$C$1804,MATCH($C1726,Bolalar!$I$5:$I$1804,0))),""))</f>
        <v/>
      </c>
      <c r="F1726" s="24"/>
      <c r="G1726" s="14" t="str">
        <f aca="false">IF(OR($E1726="",$B1726=""),"",INT(($B1726-$E1726)/365.25))</f>
        <v/>
      </c>
      <c r="H1726" s="14" t="str">
        <f aca="false">IF($G1726="","",IF($G1726&lt;=5,"Ha","Yo'q"))</f>
        <v/>
      </c>
      <c r="I1726" s="12"/>
      <c r="J1726" s="12"/>
      <c r="K1726" s="28" t="n">
        <f aca="false">IF(AND($C1726&lt;&gt;"",$H1726="Ha",$B1726&gt;=Boshqaruv!$C$9,$B1726&lt;=Boshqaruv!$C$10),IF(COUNTIFS($C$4:$C1725,$C1726,$H$4:$H1725,"Ha",$B$4:$B1725,"&gt;="&amp;Boshqaruv!$C$9,$B$4:$B1725,"&lt;="&amp;Boshqaruv!$C$10)=0,1,0),0)</f>
        <v>0</v>
      </c>
    </row>
    <row r="1727" customFormat="false" ht="15" hidden="false" customHeight="false" outlineLevel="0" collapsed="false">
      <c r="A1727" s="8" t="n">
        <v>1723</v>
      </c>
      <c r="B1727" s="13"/>
      <c r="C1727" s="25"/>
      <c r="D1727" s="26" t="str">
        <f aca="false">IF($C1727="","",IFERROR(IF(INDEX(Bolalar!$B$5:$B$1804,MATCH($C1727,Bolalar!$I$5:$I$1804,0))="","",INDEX(Bolalar!$B$5:$B$1804,MATCH($C1727,Bolalar!$I$5:$I$1804,0))),""))</f>
        <v/>
      </c>
      <c r="E1727" s="15" t="str">
        <f aca="false">IF($C1727="","",IFERROR(IF(INDEX(Bolalar!$C$5:$C$1804,MATCH($C1727,Bolalar!$I$5:$I$1804,0))="","",INDEX(Bolalar!$C$5:$C$1804,MATCH($C1727,Bolalar!$I$5:$I$1804,0))),""))</f>
        <v/>
      </c>
      <c r="F1727" s="24"/>
      <c r="G1727" s="14" t="str">
        <f aca="false">IF(OR($E1727="",$B1727=""),"",INT(($B1727-$E1727)/365.25))</f>
        <v/>
      </c>
      <c r="H1727" s="14" t="str">
        <f aca="false">IF($G1727="","",IF($G1727&lt;=5,"Ha","Yo'q"))</f>
        <v/>
      </c>
      <c r="I1727" s="12"/>
      <c r="J1727" s="12"/>
      <c r="K1727" s="28" t="n">
        <f aca="false">IF(AND($C1727&lt;&gt;"",$H1727="Ha",$B1727&gt;=Boshqaruv!$C$9,$B1727&lt;=Boshqaruv!$C$10),IF(COUNTIFS($C$4:$C1726,$C1727,$H$4:$H1726,"Ha",$B$4:$B1726,"&gt;="&amp;Boshqaruv!$C$9,$B$4:$B1726,"&lt;="&amp;Boshqaruv!$C$10)=0,1,0),0)</f>
        <v>0</v>
      </c>
    </row>
    <row r="1728" customFormat="false" ht="15" hidden="false" customHeight="false" outlineLevel="0" collapsed="false">
      <c r="A1728" s="8" t="n">
        <v>1724</v>
      </c>
      <c r="B1728" s="13"/>
      <c r="C1728" s="25"/>
      <c r="D1728" s="26" t="str">
        <f aca="false">IF($C1728="","",IFERROR(IF(INDEX(Bolalar!$B$5:$B$1804,MATCH($C1728,Bolalar!$I$5:$I$1804,0))="","",INDEX(Bolalar!$B$5:$B$1804,MATCH($C1728,Bolalar!$I$5:$I$1804,0))),""))</f>
        <v/>
      </c>
      <c r="E1728" s="15" t="str">
        <f aca="false">IF($C1728="","",IFERROR(IF(INDEX(Bolalar!$C$5:$C$1804,MATCH($C1728,Bolalar!$I$5:$I$1804,0))="","",INDEX(Bolalar!$C$5:$C$1804,MATCH($C1728,Bolalar!$I$5:$I$1804,0))),""))</f>
        <v/>
      </c>
      <c r="F1728" s="24"/>
      <c r="G1728" s="14" t="str">
        <f aca="false">IF(OR($E1728="",$B1728=""),"",INT(($B1728-$E1728)/365.25))</f>
        <v/>
      </c>
      <c r="H1728" s="14" t="str">
        <f aca="false">IF($G1728="","",IF($G1728&lt;=5,"Ha","Yo'q"))</f>
        <v/>
      </c>
      <c r="I1728" s="12"/>
      <c r="J1728" s="12"/>
      <c r="K1728" s="28" t="n">
        <f aca="false">IF(AND($C1728&lt;&gt;"",$H1728="Ha",$B1728&gt;=Boshqaruv!$C$9,$B1728&lt;=Boshqaruv!$C$10),IF(COUNTIFS($C$4:$C1727,$C1728,$H$4:$H1727,"Ha",$B$4:$B1727,"&gt;="&amp;Boshqaruv!$C$9,$B$4:$B1727,"&lt;="&amp;Boshqaruv!$C$10)=0,1,0),0)</f>
        <v>0</v>
      </c>
    </row>
    <row r="1729" customFormat="false" ht="15" hidden="false" customHeight="false" outlineLevel="0" collapsed="false">
      <c r="A1729" s="8" t="n">
        <v>1725</v>
      </c>
      <c r="B1729" s="13"/>
      <c r="C1729" s="25"/>
      <c r="D1729" s="26" t="str">
        <f aca="false">IF($C1729="","",IFERROR(IF(INDEX(Bolalar!$B$5:$B$1804,MATCH($C1729,Bolalar!$I$5:$I$1804,0))="","",INDEX(Bolalar!$B$5:$B$1804,MATCH($C1729,Bolalar!$I$5:$I$1804,0))),""))</f>
        <v/>
      </c>
      <c r="E1729" s="15" t="str">
        <f aca="false">IF($C1729="","",IFERROR(IF(INDEX(Bolalar!$C$5:$C$1804,MATCH($C1729,Bolalar!$I$5:$I$1804,0))="","",INDEX(Bolalar!$C$5:$C$1804,MATCH($C1729,Bolalar!$I$5:$I$1804,0))),""))</f>
        <v/>
      </c>
      <c r="F1729" s="24"/>
      <c r="G1729" s="14" t="str">
        <f aca="false">IF(OR($E1729="",$B1729=""),"",INT(($B1729-$E1729)/365.25))</f>
        <v/>
      </c>
      <c r="H1729" s="14" t="str">
        <f aca="false">IF($G1729="","",IF($G1729&lt;=5,"Ha","Yo'q"))</f>
        <v/>
      </c>
      <c r="I1729" s="12"/>
      <c r="J1729" s="12"/>
      <c r="K1729" s="28" t="n">
        <f aca="false">IF(AND($C1729&lt;&gt;"",$H1729="Ha",$B1729&gt;=Boshqaruv!$C$9,$B1729&lt;=Boshqaruv!$C$10),IF(COUNTIFS($C$4:$C1728,$C1729,$H$4:$H1728,"Ha",$B$4:$B1728,"&gt;="&amp;Boshqaruv!$C$9,$B$4:$B1728,"&lt;="&amp;Boshqaruv!$C$10)=0,1,0),0)</f>
        <v>0</v>
      </c>
    </row>
    <row r="1730" customFormat="false" ht="15" hidden="false" customHeight="false" outlineLevel="0" collapsed="false">
      <c r="A1730" s="8" t="n">
        <v>1726</v>
      </c>
      <c r="B1730" s="13"/>
      <c r="C1730" s="25"/>
      <c r="D1730" s="26" t="str">
        <f aca="false">IF($C1730="","",IFERROR(IF(INDEX(Bolalar!$B$5:$B$1804,MATCH($C1730,Bolalar!$I$5:$I$1804,0))="","",INDEX(Bolalar!$B$5:$B$1804,MATCH($C1730,Bolalar!$I$5:$I$1804,0))),""))</f>
        <v/>
      </c>
      <c r="E1730" s="15" t="str">
        <f aca="false">IF($C1730="","",IFERROR(IF(INDEX(Bolalar!$C$5:$C$1804,MATCH($C1730,Bolalar!$I$5:$I$1804,0))="","",INDEX(Bolalar!$C$5:$C$1804,MATCH($C1730,Bolalar!$I$5:$I$1804,0))),""))</f>
        <v/>
      </c>
      <c r="F1730" s="24"/>
      <c r="G1730" s="14" t="str">
        <f aca="false">IF(OR($E1730="",$B1730=""),"",INT(($B1730-$E1730)/365.25))</f>
        <v/>
      </c>
      <c r="H1730" s="14" t="str">
        <f aca="false">IF($G1730="","",IF($G1730&lt;=5,"Ha","Yo'q"))</f>
        <v/>
      </c>
      <c r="I1730" s="12"/>
      <c r="J1730" s="12"/>
      <c r="K1730" s="28" t="n">
        <f aca="false">IF(AND($C1730&lt;&gt;"",$H1730="Ha",$B1730&gt;=Boshqaruv!$C$9,$B1730&lt;=Boshqaruv!$C$10),IF(COUNTIFS($C$4:$C1729,$C1730,$H$4:$H1729,"Ha",$B$4:$B1729,"&gt;="&amp;Boshqaruv!$C$9,$B$4:$B1729,"&lt;="&amp;Boshqaruv!$C$10)=0,1,0),0)</f>
        <v>0</v>
      </c>
    </row>
    <row r="1731" customFormat="false" ht="15" hidden="false" customHeight="false" outlineLevel="0" collapsed="false">
      <c r="A1731" s="8" t="n">
        <v>1727</v>
      </c>
      <c r="B1731" s="13"/>
      <c r="C1731" s="25"/>
      <c r="D1731" s="26" t="str">
        <f aca="false">IF($C1731="","",IFERROR(IF(INDEX(Bolalar!$B$5:$B$1804,MATCH($C1731,Bolalar!$I$5:$I$1804,0))="","",INDEX(Bolalar!$B$5:$B$1804,MATCH($C1731,Bolalar!$I$5:$I$1804,0))),""))</f>
        <v/>
      </c>
      <c r="E1731" s="15" t="str">
        <f aca="false">IF($C1731="","",IFERROR(IF(INDEX(Bolalar!$C$5:$C$1804,MATCH($C1731,Bolalar!$I$5:$I$1804,0))="","",INDEX(Bolalar!$C$5:$C$1804,MATCH($C1731,Bolalar!$I$5:$I$1804,0))),""))</f>
        <v/>
      </c>
      <c r="F1731" s="24"/>
      <c r="G1731" s="14" t="str">
        <f aca="false">IF(OR($E1731="",$B1731=""),"",INT(($B1731-$E1731)/365.25))</f>
        <v/>
      </c>
      <c r="H1731" s="14" t="str">
        <f aca="false">IF($G1731="","",IF($G1731&lt;=5,"Ha","Yo'q"))</f>
        <v/>
      </c>
      <c r="I1731" s="12"/>
      <c r="J1731" s="12"/>
      <c r="K1731" s="28" t="n">
        <f aca="false">IF(AND($C1731&lt;&gt;"",$H1731="Ha",$B1731&gt;=Boshqaruv!$C$9,$B1731&lt;=Boshqaruv!$C$10),IF(COUNTIFS($C$4:$C1730,$C1731,$H$4:$H1730,"Ha",$B$4:$B1730,"&gt;="&amp;Boshqaruv!$C$9,$B$4:$B1730,"&lt;="&amp;Boshqaruv!$C$10)=0,1,0),0)</f>
        <v>0</v>
      </c>
    </row>
    <row r="1732" customFormat="false" ht="15" hidden="false" customHeight="false" outlineLevel="0" collapsed="false">
      <c r="A1732" s="8" t="n">
        <v>1728</v>
      </c>
      <c r="B1732" s="13"/>
      <c r="C1732" s="25"/>
      <c r="D1732" s="26" t="str">
        <f aca="false">IF($C1732="","",IFERROR(IF(INDEX(Bolalar!$B$5:$B$1804,MATCH($C1732,Bolalar!$I$5:$I$1804,0))="","",INDEX(Bolalar!$B$5:$B$1804,MATCH($C1732,Bolalar!$I$5:$I$1804,0))),""))</f>
        <v/>
      </c>
      <c r="E1732" s="15" t="str">
        <f aca="false">IF($C1732="","",IFERROR(IF(INDEX(Bolalar!$C$5:$C$1804,MATCH($C1732,Bolalar!$I$5:$I$1804,0))="","",INDEX(Bolalar!$C$5:$C$1804,MATCH($C1732,Bolalar!$I$5:$I$1804,0))),""))</f>
        <v/>
      </c>
      <c r="F1732" s="24"/>
      <c r="G1732" s="14" t="str">
        <f aca="false">IF(OR($E1732="",$B1732=""),"",INT(($B1732-$E1732)/365.25))</f>
        <v/>
      </c>
      <c r="H1732" s="14" t="str">
        <f aca="false">IF($G1732="","",IF($G1732&lt;=5,"Ha","Yo'q"))</f>
        <v/>
      </c>
      <c r="I1732" s="12"/>
      <c r="J1732" s="12"/>
      <c r="K1732" s="28" t="n">
        <f aca="false">IF(AND($C1732&lt;&gt;"",$H1732="Ha",$B1732&gt;=Boshqaruv!$C$9,$B1732&lt;=Boshqaruv!$C$10),IF(COUNTIFS($C$4:$C1731,$C1732,$H$4:$H1731,"Ha",$B$4:$B1731,"&gt;="&amp;Boshqaruv!$C$9,$B$4:$B1731,"&lt;="&amp;Boshqaruv!$C$10)=0,1,0),0)</f>
        <v>0</v>
      </c>
    </row>
    <row r="1733" customFormat="false" ht="15" hidden="false" customHeight="false" outlineLevel="0" collapsed="false">
      <c r="A1733" s="8" t="n">
        <v>1729</v>
      </c>
      <c r="B1733" s="13"/>
      <c r="C1733" s="25"/>
      <c r="D1733" s="26" t="str">
        <f aca="false">IF($C1733="","",IFERROR(IF(INDEX(Bolalar!$B$5:$B$1804,MATCH($C1733,Bolalar!$I$5:$I$1804,0))="","",INDEX(Bolalar!$B$5:$B$1804,MATCH($C1733,Bolalar!$I$5:$I$1804,0))),""))</f>
        <v/>
      </c>
      <c r="E1733" s="15" t="str">
        <f aca="false">IF($C1733="","",IFERROR(IF(INDEX(Bolalar!$C$5:$C$1804,MATCH($C1733,Bolalar!$I$5:$I$1804,0))="","",INDEX(Bolalar!$C$5:$C$1804,MATCH($C1733,Bolalar!$I$5:$I$1804,0))),""))</f>
        <v/>
      </c>
      <c r="F1733" s="24"/>
      <c r="G1733" s="14" t="str">
        <f aca="false">IF(OR($E1733="",$B1733=""),"",INT(($B1733-$E1733)/365.25))</f>
        <v/>
      </c>
      <c r="H1733" s="14" t="str">
        <f aca="false">IF($G1733="","",IF($G1733&lt;=5,"Ha","Yo'q"))</f>
        <v/>
      </c>
      <c r="I1733" s="12"/>
      <c r="J1733" s="12"/>
      <c r="K1733" s="28" t="n">
        <f aca="false">IF(AND($C1733&lt;&gt;"",$H1733="Ha",$B1733&gt;=Boshqaruv!$C$9,$B1733&lt;=Boshqaruv!$C$10),IF(COUNTIFS($C$4:$C1732,$C1733,$H$4:$H1732,"Ha",$B$4:$B1732,"&gt;="&amp;Boshqaruv!$C$9,$B$4:$B1732,"&lt;="&amp;Boshqaruv!$C$10)=0,1,0),0)</f>
        <v>0</v>
      </c>
    </row>
    <row r="1734" customFormat="false" ht="15" hidden="false" customHeight="false" outlineLevel="0" collapsed="false">
      <c r="A1734" s="8" t="n">
        <v>1730</v>
      </c>
      <c r="B1734" s="13"/>
      <c r="C1734" s="25"/>
      <c r="D1734" s="26" t="str">
        <f aca="false">IF($C1734="","",IFERROR(IF(INDEX(Bolalar!$B$5:$B$1804,MATCH($C1734,Bolalar!$I$5:$I$1804,0))="","",INDEX(Bolalar!$B$5:$B$1804,MATCH($C1734,Bolalar!$I$5:$I$1804,0))),""))</f>
        <v/>
      </c>
      <c r="E1734" s="15" t="str">
        <f aca="false">IF($C1734="","",IFERROR(IF(INDEX(Bolalar!$C$5:$C$1804,MATCH($C1734,Bolalar!$I$5:$I$1804,0))="","",INDEX(Bolalar!$C$5:$C$1804,MATCH($C1734,Bolalar!$I$5:$I$1804,0))),""))</f>
        <v/>
      </c>
      <c r="F1734" s="24"/>
      <c r="G1734" s="14" t="str">
        <f aca="false">IF(OR($E1734="",$B1734=""),"",INT(($B1734-$E1734)/365.25))</f>
        <v/>
      </c>
      <c r="H1734" s="14" t="str">
        <f aca="false">IF($G1734="","",IF($G1734&lt;=5,"Ha","Yo'q"))</f>
        <v/>
      </c>
      <c r="I1734" s="12"/>
      <c r="J1734" s="12"/>
      <c r="K1734" s="28" t="n">
        <f aca="false">IF(AND($C1734&lt;&gt;"",$H1734="Ha",$B1734&gt;=Boshqaruv!$C$9,$B1734&lt;=Boshqaruv!$C$10),IF(COUNTIFS($C$4:$C1733,$C1734,$H$4:$H1733,"Ha",$B$4:$B1733,"&gt;="&amp;Boshqaruv!$C$9,$B$4:$B1733,"&lt;="&amp;Boshqaruv!$C$10)=0,1,0),0)</f>
        <v>0</v>
      </c>
    </row>
    <row r="1735" customFormat="false" ht="15" hidden="false" customHeight="false" outlineLevel="0" collapsed="false">
      <c r="A1735" s="8" t="n">
        <v>1731</v>
      </c>
      <c r="B1735" s="13"/>
      <c r="C1735" s="25"/>
      <c r="D1735" s="26" t="str">
        <f aca="false">IF($C1735="","",IFERROR(IF(INDEX(Bolalar!$B$5:$B$1804,MATCH($C1735,Bolalar!$I$5:$I$1804,0))="","",INDEX(Bolalar!$B$5:$B$1804,MATCH($C1735,Bolalar!$I$5:$I$1804,0))),""))</f>
        <v/>
      </c>
      <c r="E1735" s="15" t="str">
        <f aca="false">IF($C1735="","",IFERROR(IF(INDEX(Bolalar!$C$5:$C$1804,MATCH($C1735,Bolalar!$I$5:$I$1804,0))="","",INDEX(Bolalar!$C$5:$C$1804,MATCH($C1735,Bolalar!$I$5:$I$1804,0))),""))</f>
        <v/>
      </c>
      <c r="F1735" s="24"/>
      <c r="G1735" s="14" t="str">
        <f aca="false">IF(OR($E1735="",$B1735=""),"",INT(($B1735-$E1735)/365.25))</f>
        <v/>
      </c>
      <c r="H1735" s="14" t="str">
        <f aca="false">IF($G1735="","",IF($G1735&lt;=5,"Ha","Yo'q"))</f>
        <v/>
      </c>
      <c r="I1735" s="12"/>
      <c r="J1735" s="12"/>
      <c r="K1735" s="28" t="n">
        <f aca="false">IF(AND($C1735&lt;&gt;"",$H1735="Ha",$B1735&gt;=Boshqaruv!$C$9,$B1735&lt;=Boshqaruv!$C$10),IF(COUNTIFS($C$4:$C1734,$C1735,$H$4:$H1734,"Ha",$B$4:$B1734,"&gt;="&amp;Boshqaruv!$C$9,$B$4:$B1734,"&lt;="&amp;Boshqaruv!$C$10)=0,1,0),0)</f>
        <v>0</v>
      </c>
    </row>
    <row r="1736" customFormat="false" ht="15" hidden="false" customHeight="false" outlineLevel="0" collapsed="false">
      <c r="A1736" s="8" t="n">
        <v>1732</v>
      </c>
      <c r="B1736" s="13"/>
      <c r="C1736" s="25"/>
      <c r="D1736" s="26" t="str">
        <f aca="false">IF($C1736="","",IFERROR(IF(INDEX(Bolalar!$B$5:$B$1804,MATCH($C1736,Bolalar!$I$5:$I$1804,0))="","",INDEX(Bolalar!$B$5:$B$1804,MATCH($C1736,Bolalar!$I$5:$I$1804,0))),""))</f>
        <v/>
      </c>
      <c r="E1736" s="15" t="str">
        <f aca="false">IF($C1736="","",IFERROR(IF(INDEX(Bolalar!$C$5:$C$1804,MATCH($C1736,Bolalar!$I$5:$I$1804,0))="","",INDEX(Bolalar!$C$5:$C$1804,MATCH($C1736,Bolalar!$I$5:$I$1804,0))),""))</f>
        <v/>
      </c>
      <c r="F1736" s="24"/>
      <c r="G1736" s="14" t="str">
        <f aca="false">IF(OR($E1736="",$B1736=""),"",INT(($B1736-$E1736)/365.25))</f>
        <v/>
      </c>
      <c r="H1736" s="14" t="str">
        <f aca="false">IF($G1736="","",IF($G1736&lt;=5,"Ha","Yo'q"))</f>
        <v/>
      </c>
      <c r="I1736" s="12"/>
      <c r="J1736" s="12"/>
      <c r="K1736" s="28" t="n">
        <f aca="false">IF(AND($C1736&lt;&gt;"",$H1736="Ha",$B1736&gt;=Boshqaruv!$C$9,$B1736&lt;=Boshqaruv!$C$10),IF(COUNTIFS($C$4:$C1735,$C1736,$H$4:$H1735,"Ha",$B$4:$B1735,"&gt;="&amp;Boshqaruv!$C$9,$B$4:$B1735,"&lt;="&amp;Boshqaruv!$C$10)=0,1,0),0)</f>
        <v>0</v>
      </c>
    </row>
    <row r="1737" customFormat="false" ht="15" hidden="false" customHeight="false" outlineLevel="0" collapsed="false">
      <c r="A1737" s="8" t="n">
        <v>1733</v>
      </c>
      <c r="B1737" s="13"/>
      <c r="C1737" s="25"/>
      <c r="D1737" s="26" t="str">
        <f aca="false">IF($C1737="","",IFERROR(IF(INDEX(Bolalar!$B$5:$B$1804,MATCH($C1737,Bolalar!$I$5:$I$1804,0))="","",INDEX(Bolalar!$B$5:$B$1804,MATCH($C1737,Bolalar!$I$5:$I$1804,0))),""))</f>
        <v/>
      </c>
      <c r="E1737" s="15" t="str">
        <f aca="false">IF($C1737="","",IFERROR(IF(INDEX(Bolalar!$C$5:$C$1804,MATCH($C1737,Bolalar!$I$5:$I$1804,0))="","",INDEX(Bolalar!$C$5:$C$1804,MATCH($C1737,Bolalar!$I$5:$I$1804,0))),""))</f>
        <v/>
      </c>
      <c r="F1737" s="24"/>
      <c r="G1737" s="14" t="str">
        <f aca="false">IF(OR($E1737="",$B1737=""),"",INT(($B1737-$E1737)/365.25))</f>
        <v/>
      </c>
      <c r="H1737" s="14" t="str">
        <f aca="false">IF($G1737="","",IF($G1737&lt;=5,"Ha","Yo'q"))</f>
        <v/>
      </c>
      <c r="I1737" s="12"/>
      <c r="J1737" s="12"/>
      <c r="K1737" s="28" t="n">
        <f aca="false">IF(AND($C1737&lt;&gt;"",$H1737="Ha",$B1737&gt;=Boshqaruv!$C$9,$B1737&lt;=Boshqaruv!$C$10),IF(COUNTIFS($C$4:$C1736,$C1737,$H$4:$H1736,"Ha",$B$4:$B1736,"&gt;="&amp;Boshqaruv!$C$9,$B$4:$B1736,"&lt;="&amp;Boshqaruv!$C$10)=0,1,0),0)</f>
        <v>0</v>
      </c>
    </row>
    <row r="1738" customFormat="false" ht="15" hidden="false" customHeight="false" outlineLevel="0" collapsed="false">
      <c r="A1738" s="8" t="n">
        <v>1734</v>
      </c>
      <c r="B1738" s="13"/>
      <c r="C1738" s="25"/>
      <c r="D1738" s="26" t="str">
        <f aca="false">IF($C1738="","",IFERROR(IF(INDEX(Bolalar!$B$5:$B$1804,MATCH($C1738,Bolalar!$I$5:$I$1804,0))="","",INDEX(Bolalar!$B$5:$B$1804,MATCH($C1738,Bolalar!$I$5:$I$1804,0))),""))</f>
        <v/>
      </c>
      <c r="E1738" s="15" t="str">
        <f aca="false">IF($C1738="","",IFERROR(IF(INDEX(Bolalar!$C$5:$C$1804,MATCH($C1738,Bolalar!$I$5:$I$1804,0))="","",INDEX(Bolalar!$C$5:$C$1804,MATCH($C1738,Bolalar!$I$5:$I$1804,0))),""))</f>
        <v/>
      </c>
      <c r="F1738" s="24"/>
      <c r="G1738" s="14" t="str">
        <f aca="false">IF(OR($E1738="",$B1738=""),"",INT(($B1738-$E1738)/365.25))</f>
        <v/>
      </c>
      <c r="H1738" s="14" t="str">
        <f aca="false">IF($G1738="","",IF($G1738&lt;=5,"Ha","Yo'q"))</f>
        <v/>
      </c>
      <c r="I1738" s="12"/>
      <c r="J1738" s="12"/>
      <c r="K1738" s="28" t="n">
        <f aca="false">IF(AND($C1738&lt;&gt;"",$H1738="Ha",$B1738&gt;=Boshqaruv!$C$9,$B1738&lt;=Boshqaruv!$C$10),IF(COUNTIFS($C$4:$C1737,$C1738,$H$4:$H1737,"Ha",$B$4:$B1737,"&gt;="&amp;Boshqaruv!$C$9,$B$4:$B1737,"&lt;="&amp;Boshqaruv!$C$10)=0,1,0),0)</f>
        <v>0</v>
      </c>
    </row>
    <row r="1739" customFormat="false" ht="15" hidden="false" customHeight="false" outlineLevel="0" collapsed="false">
      <c r="A1739" s="8" t="n">
        <v>1735</v>
      </c>
      <c r="B1739" s="13"/>
      <c r="C1739" s="25"/>
      <c r="D1739" s="26" t="str">
        <f aca="false">IF($C1739="","",IFERROR(IF(INDEX(Bolalar!$B$5:$B$1804,MATCH($C1739,Bolalar!$I$5:$I$1804,0))="","",INDEX(Bolalar!$B$5:$B$1804,MATCH($C1739,Bolalar!$I$5:$I$1804,0))),""))</f>
        <v/>
      </c>
      <c r="E1739" s="15" t="str">
        <f aca="false">IF($C1739="","",IFERROR(IF(INDEX(Bolalar!$C$5:$C$1804,MATCH($C1739,Bolalar!$I$5:$I$1804,0))="","",INDEX(Bolalar!$C$5:$C$1804,MATCH($C1739,Bolalar!$I$5:$I$1804,0))),""))</f>
        <v/>
      </c>
      <c r="F1739" s="24"/>
      <c r="G1739" s="14" t="str">
        <f aca="false">IF(OR($E1739="",$B1739=""),"",INT(($B1739-$E1739)/365.25))</f>
        <v/>
      </c>
      <c r="H1739" s="14" t="str">
        <f aca="false">IF($G1739="","",IF($G1739&lt;=5,"Ha","Yo'q"))</f>
        <v/>
      </c>
      <c r="I1739" s="12"/>
      <c r="J1739" s="12"/>
      <c r="K1739" s="28" t="n">
        <f aca="false">IF(AND($C1739&lt;&gt;"",$H1739="Ha",$B1739&gt;=Boshqaruv!$C$9,$B1739&lt;=Boshqaruv!$C$10),IF(COUNTIFS($C$4:$C1738,$C1739,$H$4:$H1738,"Ha",$B$4:$B1738,"&gt;="&amp;Boshqaruv!$C$9,$B$4:$B1738,"&lt;="&amp;Boshqaruv!$C$10)=0,1,0),0)</f>
        <v>0</v>
      </c>
    </row>
    <row r="1740" customFormat="false" ht="15" hidden="false" customHeight="false" outlineLevel="0" collapsed="false">
      <c r="A1740" s="8" t="n">
        <v>1736</v>
      </c>
      <c r="B1740" s="13"/>
      <c r="C1740" s="25"/>
      <c r="D1740" s="26" t="str">
        <f aca="false">IF($C1740="","",IFERROR(IF(INDEX(Bolalar!$B$5:$B$1804,MATCH($C1740,Bolalar!$I$5:$I$1804,0))="","",INDEX(Bolalar!$B$5:$B$1804,MATCH($C1740,Bolalar!$I$5:$I$1804,0))),""))</f>
        <v/>
      </c>
      <c r="E1740" s="15" t="str">
        <f aca="false">IF($C1740="","",IFERROR(IF(INDEX(Bolalar!$C$5:$C$1804,MATCH($C1740,Bolalar!$I$5:$I$1804,0))="","",INDEX(Bolalar!$C$5:$C$1804,MATCH($C1740,Bolalar!$I$5:$I$1804,0))),""))</f>
        <v/>
      </c>
      <c r="F1740" s="24"/>
      <c r="G1740" s="14" t="str">
        <f aca="false">IF(OR($E1740="",$B1740=""),"",INT(($B1740-$E1740)/365.25))</f>
        <v/>
      </c>
      <c r="H1740" s="14" t="str">
        <f aca="false">IF($G1740="","",IF($G1740&lt;=5,"Ha","Yo'q"))</f>
        <v/>
      </c>
      <c r="I1740" s="12"/>
      <c r="J1740" s="12"/>
      <c r="K1740" s="28" t="n">
        <f aca="false">IF(AND($C1740&lt;&gt;"",$H1740="Ha",$B1740&gt;=Boshqaruv!$C$9,$B1740&lt;=Boshqaruv!$C$10),IF(COUNTIFS($C$4:$C1739,$C1740,$H$4:$H1739,"Ha",$B$4:$B1739,"&gt;="&amp;Boshqaruv!$C$9,$B$4:$B1739,"&lt;="&amp;Boshqaruv!$C$10)=0,1,0),0)</f>
        <v>0</v>
      </c>
    </row>
    <row r="1741" customFormat="false" ht="15" hidden="false" customHeight="false" outlineLevel="0" collapsed="false">
      <c r="A1741" s="8" t="n">
        <v>1737</v>
      </c>
      <c r="B1741" s="13"/>
      <c r="C1741" s="25"/>
      <c r="D1741" s="26" t="str">
        <f aca="false">IF($C1741="","",IFERROR(IF(INDEX(Bolalar!$B$5:$B$1804,MATCH($C1741,Bolalar!$I$5:$I$1804,0))="","",INDEX(Bolalar!$B$5:$B$1804,MATCH($C1741,Bolalar!$I$5:$I$1804,0))),""))</f>
        <v/>
      </c>
      <c r="E1741" s="15" t="str">
        <f aca="false">IF($C1741="","",IFERROR(IF(INDEX(Bolalar!$C$5:$C$1804,MATCH($C1741,Bolalar!$I$5:$I$1804,0))="","",INDEX(Bolalar!$C$5:$C$1804,MATCH($C1741,Bolalar!$I$5:$I$1804,0))),""))</f>
        <v/>
      </c>
      <c r="F1741" s="24"/>
      <c r="G1741" s="14" t="str">
        <f aca="false">IF(OR($E1741="",$B1741=""),"",INT(($B1741-$E1741)/365.25))</f>
        <v/>
      </c>
      <c r="H1741" s="14" t="str">
        <f aca="false">IF($G1741="","",IF($G1741&lt;=5,"Ha","Yo'q"))</f>
        <v/>
      </c>
      <c r="I1741" s="12"/>
      <c r="J1741" s="12"/>
      <c r="K1741" s="28" t="n">
        <f aca="false">IF(AND($C1741&lt;&gt;"",$H1741="Ha",$B1741&gt;=Boshqaruv!$C$9,$B1741&lt;=Boshqaruv!$C$10),IF(COUNTIFS($C$4:$C1740,$C1741,$H$4:$H1740,"Ha",$B$4:$B1740,"&gt;="&amp;Boshqaruv!$C$9,$B$4:$B1740,"&lt;="&amp;Boshqaruv!$C$10)=0,1,0),0)</f>
        <v>0</v>
      </c>
    </row>
    <row r="1742" customFormat="false" ht="15" hidden="false" customHeight="false" outlineLevel="0" collapsed="false">
      <c r="A1742" s="8" t="n">
        <v>1738</v>
      </c>
      <c r="B1742" s="13"/>
      <c r="C1742" s="25"/>
      <c r="D1742" s="26" t="str">
        <f aca="false">IF($C1742="","",IFERROR(IF(INDEX(Bolalar!$B$5:$B$1804,MATCH($C1742,Bolalar!$I$5:$I$1804,0))="","",INDEX(Bolalar!$B$5:$B$1804,MATCH($C1742,Bolalar!$I$5:$I$1804,0))),""))</f>
        <v/>
      </c>
      <c r="E1742" s="15" t="str">
        <f aca="false">IF($C1742="","",IFERROR(IF(INDEX(Bolalar!$C$5:$C$1804,MATCH($C1742,Bolalar!$I$5:$I$1804,0))="","",INDEX(Bolalar!$C$5:$C$1804,MATCH($C1742,Bolalar!$I$5:$I$1804,0))),""))</f>
        <v/>
      </c>
      <c r="F1742" s="24"/>
      <c r="G1742" s="14" t="str">
        <f aca="false">IF(OR($E1742="",$B1742=""),"",INT(($B1742-$E1742)/365.25))</f>
        <v/>
      </c>
      <c r="H1742" s="14" t="str">
        <f aca="false">IF($G1742="","",IF($G1742&lt;=5,"Ha","Yo'q"))</f>
        <v/>
      </c>
      <c r="I1742" s="12"/>
      <c r="J1742" s="12"/>
      <c r="K1742" s="28" t="n">
        <f aca="false">IF(AND($C1742&lt;&gt;"",$H1742="Ha",$B1742&gt;=Boshqaruv!$C$9,$B1742&lt;=Boshqaruv!$C$10),IF(COUNTIFS($C$4:$C1741,$C1742,$H$4:$H1741,"Ha",$B$4:$B1741,"&gt;="&amp;Boshqaruv!$C$9,$B$4:$B1741,"&lt;="&amp;Boshqaruv!$C$10)=0,1,0),0)</f>
        <v>0</v>
      </c>
    </row>
    <row r="1743" customFormat="false" ht="15" hidden="false" customHeight="false" outlineLevel="0" collapsed="false">
      <c r="A1743" s="8" t="n">
        <v>1739</v>
      </c>
      <c r="B1743" s="13"/>
      <c r="C1743" s="25"/>
      <c r="D1743" s="26" t="str">
        <f aca="false">IF($C1743="","",IFERROR(IF(INDEX(Bolalar!$B$5:$B$1804,MATCH($C1743,Bolalar!$I$5:$I$1804,0))="","",INDEX(Bolalar!$B$5:$B$1804,MATCH($C1743,Bolalar!$I$5:$I$1804,0))),""))</f>
        <v/>
      </c>
      <c r="E1743" s="15" t="str">
        <f aca="false">IF($C1743="","",IFERROR(IF(INDEX(Bolalar!$C$5:$C$1804,MATCH($C1743,Bolalar!$I$5:$I$1804,0))="","",INDEX(Bolalar!$C$5:$C$1804,MATCH($C1743,Bolalar!$I$5:$I$1804,0))),""))</f>
        <v/>
      </c>
      <c r="F1743" s="24"/>
      <c r="G1743" s="14" t="str">
        <f aca="false">IF(OR($E1743="",$B1743=""),"",INT(($B1743-$E1743)/365.25))</f>
        <v/>
      </c>
      <c r="H1743" s="14" t="str">
        <f aca="false">IF($G1743="","",IF($G1743&lt;=5,"Ha","Yo'q"))</f>
        <v/>
      </c>
      <c r="I1743" s="12"/>
      <c r="J1743" s="12"/>
      <c r="K1743" s="28" t="n">
        <f aca="false">IF(AND($C1743&lt;&gt;"",$H1743="Ha",$B1743&gt;=Boshqaruv!$C$9,$B1743&lt;=Boshqaruv!$C$10),IF(COUNTIFS($C$4:$C1742,$C1743,$H$4:$H1742,"Ha",$B$4:$B1742,"&gt;="&amp;Boshqaruv!$C$9,$B$4:$B1742,"&lt;="&amp;Boshqaruv!$C$10)=0,1,0),0)</f>
        <v>0</v>
      </c>
    </row>
    <row r="1744" customFormat="false" ht="15" hidden="false" customHeight="false" outlineLevel="0" collapsed="false">
      <c r="A1744" s="8" t="n">
        <v>1740</v>
      </c>
      <c r="B1744" s="13"/>
      <c r="C1744" s="25"/>
      <c r="D1744" s="26" t="str">
        <f aca="false">IF($C1744="","",IFERROR(IF(INDEX(Bolalar!$B$5:$B$1804,MATCH($C1744,Bolalar!$I$5:$I$1804,0))="","",INDEX(Bolalar!$B$5:$B$1804,MATCH($C1744,Bolalar!$I$5:$I$1804,0))),""))</f>
        <v/>
      </c>
      <c r="E1744" s="15" t="str">
        <f aca="false">IF($C1744="","",IFERROR(IF(INDEX(Bolalar!$C$5:$C$1804,MATCH($C1744,Bolalar!$I$5:$I$1804,0))="","",INDEX(Bolalar!$C$5:$C$1804,MATCH($C1744,Bolalar!$I$5:$I$1804,0))),""))</f>
        <v/>
      </c>
      <c r="F1744" s="24"/>
      <c r="G1744" s="14" t="str">
        <f aca="false">IF(OR($E1744="",$B1744=""),"",INT(($B1744-$E1744)/365.25))</f>
        <v/>
      </c>
      <c r="H1744" s="14" t="str">
        <f aca="false">IF($G1744="","",IF($G1744&lt;=5,"Ha","Yo'q"))</f>
        <v/>
      </c>
      <c r="I1744" s="12"/>
      <c r="J1744" s="12"/>
      <c r="K1744" s="28" t="n">
        <f aca="false">IF(AND($C1744&lt;&gt;"",$H1744="Ha",$B1744&gt;=Boshqaruv!$C$9,$B1744&lt;=Boshqaruv!$C$10),IF(COUNTIFS($C$4:$C1743,$C1744,$H$4:$H1743,"Ha",$B$4:$B1743,"&gt;="&amp;Boshqaruv!$C$9,$B$4:$B1743,"&lt;="&amp;Boshqaruv!$C$10)=0,1,0),0)</f>
        <v>0</v>
      </c>
    </row>
    <row r="1745" customFormat="false" ht="15" hidden="false" customHeight="false" outlineLevel="0" collapsed="false">
      <c r="A1745" s="8" t="n">
        <v>1741</v>
      </c>
      <c r="B1745" s="13"/>
      <c r="C1745" s="25"/>
      <c r="D1745" s="26" t="str">
        <f aca="false">IF($C1745="","",IFERROR(IF(INDEX(Bolalar!$B$5:$B$1804,MATCH($C1745,Bolalar!$I$5:$I$1804,0))="","",INDEX(Bolalar!$B$5:$B$1804,MATCH($C1745,Bolalar!$I$5:$I$1804,0))),""))</f>
        <v/>
      </c>
      <c r="E1745" s="15" t="str">
        <f aca="false">IF($C1745="","",IFERROR(IF(INDEX(Bolalar!$C$5:$C$1804,MATCH($C1745,Bolalar!$I$5:$I$1804,0))="","",INDEX(Bolalar!$C$5:$C$1804,MATCH($C1745,Bolalar!$I$5:$I$1804,0))),""))</f>
        <v/>
      </c>
      <c r="F1745" s="24"/>
      <c r="G1745" s="14" t="str">
        <f aca="false">IF(OR($E1745="",$B1745=""),"",INT(($B1745-$E1745)/365.25))</f>
        <v/>
      </c>
      <c r="H1745" s="14" t="str">
        <f aca="false">IF($G1745="","",IF($G1745&lt;=5,"Ha","Yo'q"))</f>
        <v/>
      </c>
      <c r="I1745" s="12"/>
      <c r="J1745" s="12"/>
      <c r="K1745" s="28" t="n">
        <f aca="false">IF(AND($C1745&lt;&gt;"",$H1745="Ha",$B1745&gt;=Boshqaruv!$C$9,$B1745&lt;=Boshqaruv!$C$10),IF(COUNTIFS($C$4:$C1744,$C1745,$H$4:$H1744,"Ha",$B$4:$B1744,"&gt;="&amp;Boshqaruv!$C$9,$B$4:$B1744,"&lt;="&amp;Boshqaruv!$C$10)=0,1,0),0)</f>
        <v>0</v>
      </c>
    </row>
    <row r="1746" customFormat="false" ht="15" hidden="false" customHeight="false" outlineLevel="0" collapsed="false">
      <c r="A1746" s="8" t="n">
        <v>1742</v>
      </c>
      <c r="B1746" s="13"/>
      <c r="C1746" s="25"/>
      <c r="D1746" s="26" t="str">
        <f aca="false">IF($C1746="","",IFERROR(IF(INDEX(Bolalar!$B$5:$B$1804,MATCH($C1746,Bolalar!$I$5:$I$1804,0))="","",INDEX(Bolalar!$B$5:$B$1804,MATCH($C1746,Bolalar!$I$5:$I$1804,0))),""))</f>
        <v/>
      </c>
      <c r="E1746" s="15" t="str">
        <f aca="false">IF($C1746="","",IFERROR(IF(INDEX(Bolalar!$C$5:$C$1804,MATCH($C1746,Bolalar!$I$5:$I$1804,0))="","",INDEX(Bolalar!$C$5:$C$1804,MATCH($C1746,Bolalar!$I$5:$I$1804,0))),""))</f>
        <v/>
      </c>
      <c r="F1746" s="24"/>
      <c r="G1746" s="14" t="str">
        <f aca="false">IF(OR($E1746="",$B1746=""),"",INT(($B1746-$E1746)/365.25))</f>
        <v/>
      </c>
      <c r="H1746" s="14" t="str">
        <f aca="false">IF($G1746="","",IF($G1746&lt;=5,"Ha","Yo'q"))</f>
        <v/>
      </c>
      <c r="I1746" s="12"/>
      <c r="J1746" s="12"/>
      <c r="K1746" s="28" t="n">
        <f aca="false">IF(AND($C1746&lt;&gt;"",$H1746="Ha",$B1746&gt;=Boshqaruv!$C$9,$B1746&lt;=Boshqaruv!$C$10),IF(COUNTIFS($C$4:$C1745,$C1746,$H$4:$H1745,"Ha",$B$4:$B1745,"&gt;="&amp;Boshqaruv!$C$9,$B$4:$B1745,"&lt;="&amp;Boshqaruv!$C$10)=0,1,0),0)</f>
        <v>0</v>
      </c>
    </row>
    <row r="1747" customFormat="false" ht="15" hidden="false" customHeight="false" outlineLevel="0" collapsed="false">
      <c r="A1747" s="8" t="n">
        <v>1743</v>
      </c>
      <c r="B1747" s="13"/>
      <c r="C1747" s="25"/>
      <c r="D1747" s="26" t="str">
        <f aca="false">IF($C1747="","",IFERROR(IF(INDEX(Bolalar!$B$5:$B$1804,MATCH($C1747,Bolalar!$I$5:$I$1804,0))="","",INDEX(Bolalar!$B$5:$B$1804,MATCH($C1747,Bolalar!$I$5:$I$1804,0))),""))</f>
        <v/>
      </c>
      <c r="E1747" s="15" t="str">
        <f aca="false">IF($C1747="","",IFERROR(IF(INDEX(Bolalar!$C$5:$C$1804,MATCH($C1747,Bolalar!$I$5:$I$1804,0))="","",INDEX(Bolalar!$C$5:$C$1804,MATCH($C1747,Bolalar!$I$5:$I$1804,0))),""))</f>
        <v/>
      </c>
      <c r="F1747" s="24"/>
      <c r="G1747" s="14" t="str">
        <f aca="false">IF(OR($E1747="",$B1747=""),"",INT(($B1747-$E1747)/365.25))</f>
        <v/>
      </c>
      <c r="H1747" s="14" t="str">
        <f aca="false">IF($G1747="","",IF($G1747&lt;=5,"Ha","Yo'q"))</f>
        <v/>
      </c>
      <c r="I1747" s="12"/>
      <c r="J1747" s="12"/>
      <c r="K1747" s="28" t="n">
        <f aca="false">IF(AND($C1747&lt;&gt;"",$H1747="Ha",$B1747&gt;=Boshqaruv!$C$9,$B1747&lt;=Boshqaruv!$C$10),IF(COUNTIFS($C$4:$C1746,$C1747,$H$4:$H1746,"Ha",$B$4:$B1746,"&gt;="&amp;Boshqaruv!$C$9,$B$4:$B1746,"&lt;="&amp;Boshqaruv!$C$10)=0,1,0),0)</f>
        <v>0</v>
      </c>
    </row>
    <row r="1748" customFormat="false" ht="15" hidden="false" customHeight="false" outlineLevel="0" collapsed="false">
      <c r="A1748" s="8" t="n">
        <v>1744</v>
      </c>
      <c r="B1748" s="13"/>
      <c r="C1748" s="25"/>
      <c r="D1748" s="26" t="str">
        <f aca="false">IF($C1748="","",IFERROR(IF(INDEX(Bolalar!$B$5:$B$1804,MATCH($C1748,Bolalar!$I$5:$I$1804,0))="","",INDEX(Bolalar!$B$5:$B$1804,MATCH($C1748,Bolalar!$I$5:$I$1804,0))),""))</f>
        <v/>
      </c>
      <c r="E1748" s="15" t="str">
        <f aca="false">IF($C1748="","",IFERROR(IF(INDEX(Bolalar!$C$5:$C$1804,MATCH($C1748,Bolalar!$I$5:$I$1804,0))="","",INDEX(Bolalar!$C$5:$C$1804,MATCH($C1748,Bolalar!$I$5:$I$1804,0))),""))</f>
        <v/>
      </c>
      <c r="F1748" s="24"/>
      <c r="G1748" s="14" t="str">
        <f aca="false">IF(OR($E1748="",$B1748=""),"",INT(($B1748-$E1748)/365.25))</f>
        <v/>
      </c>
      <c r="H1748" s="14" t="str">
        <f aca="false">IF($G1748="","",IF($G1748&lt;=5,"Ha","Yo'q"))</f>
        <v/>
      </c>
      <c r="I1748" s="12"/>
      <c r="J1748" s="12"/>
      <c r="K1748" s="28" t="n">
        <f aca="false">IF(AND($C1748&lt;&gt;"",$H1748="Ha",$B1748&gt;=Boshqaruv!$C$9,$B1748&lt;=Boshqaruv!$C$10),IF(COUNTIFS($C$4:$C1747,$C1748,$H$4:$H1747,"Ha",$B$4:$B1747,"&gt;="&amp;Boshqaruv!$C$9,$B$4:$B1747,"&lt;="&amp;Boshqaruv!$C$10)=0,1,0),0)</f>
        <v>0</v>
      </c>
    </row>
    <row r="1749" customFormat="false" ht="15" hidden="false" customHeight="false" outlineLevel="0" collapsed="false">
      <c r="A1749" s="8" t="n">
        <v>1745</v>
      </c>
      <c r="B1749" s="13"/>
      <c r="C1749" s="25"/>
      <c r="D1749" s="26" t="str">
        <f aca="false">IF($C1749="","",IFERROR(IF(INDEX(Bolalar!$B$5:$B$1804,MATCH($C1749,Bolalar!$I$5:$I$1804,0))="","",INDEX(Bolalar!$B$5:$B$1804,MATCH($C1749,Bolalar!$I$5:$I$1804,0))),""))</f>
        <v/>
      </c>
      <c r="E1749" s="15" t="str">
        <f aca="false">IF($C1749="","",IFERROR(IF(INDEX(Bolalar!$C$5:$C$1804,MATCH($C1749,Bolalar!$I$5:$I$1804,0))="","",INDEX(Bolalar!$C$5:$C$1804,MATCH($C1749,Bolalar!$I$5:$I$1804,0))),""))</f>
        <v/>
      </c>
      <c r="F1749" s="24"/>
      <c r="G1749" s="14" t="str">
        <f aca="false">IF(OR($E1749="",$B1749=""),"",INT(($B1749-$E1749)/365.25))</f>
        <v/>
      </c>
      <c r="H1749" s="14" t="str">
        <f aca="false">IF($G1749="","",IF($G1749&lt;=5,"Ha","Yo'q"))</f>
        <v/>
      </c>
      <c r="I1749" s="12"/>
      <c r="J1749" s="12"/>
      <c r="K1749" s="28" t="n">
        <f aca="false">IF(AND($C1749&lt;&gt;"",$H1749="Ha",$B1749&gt;=Boshqaruv!$C$9,$B1749&lt;=Boshqaruv!$C$10),IF(COUNTIFS($C$4:$C1748,$C1749,$H$4:$H1748,"Ha",$B$4:$B1748,"&gt;="&amp;Boshqaruv!$C$9,$B$4:$B1748,"&lt;="&amp;Boshqaruv!$C$10)=0,1,0),0)</f>
        <v>0</v>
      </c>
    </row>
    <row r="1750" customFormat="false" ht="15" hidden="false" customHeight="false" outlineLevel="0" collapsed="false">
      <c r="A1750" s="8" t="n">
        <v>1746</v>
      </c>
      <c r="B1750" s="13"/>
      <c r="C1750" s="25"/>
      <c r="D1750" s="26" t="str">
        <f aca="false">IF($C1750="","",IFERROR(IF(INDEX(Bolalar!$B$5:$B$1804,MATCH($C1750,Bolalar!$I$5:$I$1804,0))="","",INDEX(Bolalar!$B$5:$B$1804,MATCH($C1750,Bolalar!$I$5:$I$1804,0))),""))</f>
        <v/>
      </c>
      <c r="E1750" s="15" t="str">
        <f aca="false">IF($C1750="","",IFERROR(IF(INDEX(Bolalar!$C$5:$C$1804,MATCH($C1750,Bolalar!$I$5:$I$1804,0))="","",INDEX(Bolalar!$C$5:$C$1804,MATCH($C1750,Bolalar!$I$5:$I$1804,0))),""))</f>
        <v/>
      </c>
      <c r="F1750" s="24"/>
      <c r="G1750" s="14" t="str">
        <f aca="false">IF(OR($E1750="",$B1750=""),"",INT(($B1750-$E1750)/365.25))</f>
        <v/>
      </c>
      <c r="H1750" s="14" t="str">
        <f aca="false">IF($G1750="","",IF($G1750&lt;=5,"Ha","Yo'q"))</f>
        <v/>
      </c>
      <c r="I1750" s="12"/>
      <c r="J1750" s="12"/>
      <c r="K1750" s="28" t="n">
        <f aca="false">IF(AND($C1750&lt;&gt;"",$H1750="Ha",$B1750&gt;=Boshqaruv!$C$9,$B1750&lt;=Boshqaruv!$C$10),IF(COUNTIFS($C$4:$C1749,$C1750,$H$4:$H1749,"Ha",$B$4:$B1749,"&gt;="&amp;Boshqaruv!$C$9,$B$4:$B1749,"&lt;="&amp;Boshqaruv!$C$10)=0,1,0),0)</f>
        <v>0</v>
      </c>
    </row>
    <row r="1751" customFormat="false" ht="15" hidden="false" customHeight="false" outlineLevel="0" collapsed="false">
      <c r="A1751" s="8" t="n">
        <v>1747</v>
      </c>
      <c r="B1751" s="13"/>
      <c r="C1751" s="25"/>
      <c r="D1751" s="26" t="str">
        <f aca="false">IF($C1751="","",IFERROR(IF(INDEX(Bolalar!$B$5:$B$1804,MATCH($C1751,Bolalar!$I$5:$I$1804,0))="","",INDEX(Bolalar!$B$5:$B$1804,MATCH($C1751,Bolalar!$I$5:$I$1804,0))),""))</f>
        <v/>
      </c>
      <c r="E1751" s="15" t="str">
        <f aca="false">IF($C1751="","",IFERROR(IF(INDEX(Bolalar!$C$5:$C$1804,MATCH($C1751,Bolalar!$I$5:$I$1804,0))="","",INDEX(Bolalar!$C$5:$C$1804,MATCH($C1751,Bolalar!$I$5:$I$1804,0))),""))</f>
        <v/>
      </c>
      <c r="F1751" s="24"/>
      <c r="G1751" s="14" t="str">
        <f aca="false">IF(OR($E1751="",$B1751=""),"",INT(($B1751-$E1751)/365.25))</f>
        <v/>
      </c>
      <c r="H1751" s="14" t="str">
        <f aca="false">IF($G1751="","",IF($G1751&lt;=5,"Ha","Yo'q"))</f>
        <v/>
      </c>
      <c r="I1751" s="12"/>
      <c r="J1751" s="12"/>
      <c r="K1751" s="28" t="n">
        <f aca="false">IF(AND($C1751&lt;&gt;"",$H1751="Ha",$B1751&gt;=Boshqaruv!$C$9,$B1751&lt;=Boshqaruv!$C$10),IF(COUNTIFS($C$4:$C1750,$C1751,$H$4:$H1750,"Ha",$B$4:$B1750,"&gt;="&amp;Boshqaruv!$C$9,$B$4:$B1750,"&lt;="&amp;Boshqaruv!$C$10)=0,1,0),0)</f>
        <v>0</v>
      </c>
    </row>
    <row r="1752" customFormat="false" ht="15" hidden="false" customHeight="false" outlineLevel="0" collapsed="false">
      <c r="A1752" s="8" t="n">
        <v>1748</v>
      </c>
      <c r="B1752" s="13"/>
      <c r="C1752" s="25"/>
      <c r="D1752" s="26" t="str">
        <f aca="false">IF($C1752="","",IFERROR(IF(INDEX(Bolalar!$B$5:$B$1804,MATCH($C1752,Bolalar!$I$5:$I$1804,0))="","",INDEX(Bolalar!$B$5:$B$1804,MATCH($C1752,Bolalar!$I$5:$I$1804,0))),""))</f>
        <v/>
      </c>
      <c r="E1752" s="15" t="str">
        <f aca="false">IF($C1752="","",IFERROR(IF(INDEX(Bolalar!$C$5:$C$1804,MATCH($C1752,Bolalar!$I$5:$I$1804,0))="","",INDEX(Bolalar!$C$5:$C$1804,MATCH($C1752,Bolalar!$I$5:$I$1804,0))),""))</f>
        <v/>
      </c>
      <c r="F1752" s="24"/>
      <c r="G1752" s="14" t="str">
        <f aca="false">IF(OR($E1752="",$B1752=""),"",INT(($B1752-$E1752)/365.25))</f>
        <v/>
      </c>
      <c r="H1752" s="14" t="str">
        <f aca="false">IF($G1752="","",IF($G1752&lt;=5,"Ha","Yo'q"))</f>
        <v/>
      </c>
      <c r="I1752" s="12"/>
      <c r="J1752" s="12"/>
      <c r="K1752" s="28" t="n">
        <f aca="false">IF(AND($C1752&lt;&gt;"",$H1752="Ha",$B1752&gt;=Boshqaruv!$C$9,$B1752&lt;=Boshqaruv!$C$10),IF(COUNTIFS($C$4:$C1751,$C1752,$H$4:$H1751,"Ha",$B$4:$B1751,"&gt;="&amp;Boshqaruv!$C$9,$B$4:$B1751,"&lt;="&amp;Boshqaruv!$C$10)=0,1,0),0)</f>
        <v>0</v>
      </c>
    </row>
    <row r="1753" customFormat="false" ht="15" hidden="false" customHeight="false" outlineLevel="0" collapsed="false">
      <c r="A1753" s="8" t="n">
        <v>1749</v>
      </c>
      <c r="B1753" s="13"/>
      <c r="C1753" s="25"/>
      <c r="D1753" s="26" t="str">
        <f aca="false">IF($C1753="","",IFERROR(IF(INDEX(Bolalar!$B$5:$B$1804,MATCH($C1753,Bolalar!$I$5:$I$1804,0))="","",INDEX(Bolalar!$B$5:$B$1804,MATCH($C1753,Bolalar!$I$5:$I$1804,0))),""))</f>
        <v/>
      </c>
      <c r="E1753" s="15" t="str">
        <f aca="false">IF($C1753="","",IFERROR(IF(INDEX(Bolalar!$C$5:$C$1804,MATCH($C1753,Bolalar!$I$5:$I$1804,0))="","",INDEX(Bolalar!$C$5:$C$1804,MATCH($C1753,Bolalar!$I$5:$I$1804,0))),""))</f>
        <v/>
      </c>
      <c r="F1753" s="24"/>
      <c r="G1753" s="14" t="str">
        <f aca="false">IF(OR($E1753="",$B1753=""),"",INT(($B1753-$E1753)/365.25))</f>
        <v/>
      </c>
      <c r="H1753" s="14" t="str">
        <f aca="false">IF($G1753="","",IF($G1753&lt;=5,"Ha","Yo'q"))</f>
        <v/>
      </c>
      <c r="I1753" s="12"/>
      <c r="J1753" s="12"/>
      <c r="K1753" s="28" t="n">
        <f aca="false">IF(AND($C1753&lt;&gt;"",$H1753="Ha",$B1753&gt;=Boshqaruv!$C$9,$B1753&lt;=Boshqaruv!$C$10),IF(COUNTIFS($C$4:$C1752,$C1753,$H$4:$H1752,"Ha",$B$4:$B1752,"&gt;="&amp;Boshqaruv!$C$9,$B$4:$B1752,"&lt;="&amp;Boshqaruv!$C$10)=0,1,0),0)</f>
        <v>0</v>
      </c>
    </row>
    <row r="1754" customFormat="false" ht="15" hidden="false" customHeight="false" outlineLevel="0" collapsed="false">
      <c r="A1754" s="8" t="n">
        <v>1750</v>
      </c>
      <c r="B1754" s="13"/>
      <c r="C1754" s="25"/>
      <c r="D1754" s="26" t="str">
        <f aca="false">IF($C1754="","",IFERROR(IF(INDEX(Bolalar!$B$5:$B$1804,MATCH($C1754,Bolalar!$I$5:$I$1804,0))="","",INDEX(Bolalar!$B$5:$B$1804,MATCH($C1754,Bolalar!$I$5:$I$1804,0))),""))</f>
        <v/>
      </c>
      <c r="E1754" s="15" t="str">
        <f aca="false">IF($C1754="","",IFERROR(IF(INDEX(Bolalar!$C$5:$C$1804,MATCH($C1754,Bolalar!$I$5:$I$1804,0))="","",INDEX(Bolalar!$C$5:$C$1804,MATCH($C1754,Bolalar!$I$5:$I$1804,0))),""))</f>
        <v/>
      </c>
      <c r="F1754" s="24"/>
      <c r="G1754" s="14" t="str">
        <f aca="false">IF(OR($E1754="",$B1754=""),"",INT(($B1754-$E1754)/365.25))</f>
        <v/>
      </c>
      <c r="H1754" s="14" t="str">
        <f aca="false">IF($G1754="","",IF($G1754&lt;=5,"Ha","Yo'q"))</f>
        <v/>
      </c>
      <c r="I1754" s="12"/>
      <c r="J1754" s="12"/>
      <c r="K1754" s="28" t="n">
        <f aca="false">IF(AND($C1754&lt;&gt;"",$H1754="Ha",$B1754&gt;=Boshqaruv!$C$9,$B1754&lt;=Boshqaruv!$C$10),IF(COUNTIFS($C$4:$C1753,$C1754,$H$4:$H1753,"Ha",$B$4:$B1753,"&gt;="&amp;Boshqaruv!$C$9,$B$4:$B1753,"&lt;="&amp;Boshqaruv!$C$10)=0,1,0),0)</f>
        <v>0</v>
      </c>
    </row>
    <row r="1755" customFormat="false" ht="15" hidden="false" customHeight="false" outlineLevel="0" collapsed="false">
      <c r="A1755" s="8" t="n">
        <v>1751</v>
      </c>
      <c r="B1755" s="13"/>
      <c r="C1755" s="25"/>
      <c r="D1755" s="26" t="str">
        <f aca="false">IF($C1755="","",IFERROR(IF(INDEX(Bolalar!$B$5:$B$1804,MATCH($C1755,Bolalar!$I$5:$I$1804,0))="","",INDEX(Bolalar!$B$5:$B$1804,MATCH($C1755,Bolalar!$I$5:$I$1804,0))),""))</f>
        <v/>
      </c>
      <c r="E1755" s="15" t="str">
        <f aca="false">IF($C1755="","",IFERROR(IF(INDEX(Bolalar!$C$5:$C$1804,MATCH($C1755,Bolalar!$I$5:$I$1804,0))="","",INDEX(Bolalar!$C$5:$C$1804,MATCH($C1755,Bolalar!$I$5:$I$1804,0))),""))</f>
        <v/>
      </c>
      <c r="F1755" s="24"/>
      <c r="G1755" s="14" t="str">
        <f aca="false">IF(OR($E1755="",$B1755=""),"",INT(($B1755-$E1755)/365.25))</f>
        <v/>
      </c>
      <c r="H1755" s="14" t="str">
        <f aca="false">IF($G1755="","",IF($G1755&lt;=5,"Ha","Yo'q"))</f>
        <v/>
      </c>
      <c r="I1755" s="12"/>
      <c r="J1755" s="12"/>
      <c r="K1755" s="28" t="n">
        <f aca="false">IF(AND($C1755&lt;&gt;"",$H1755="Ha",$B1755&gt;=Boshqaruv!$C$9,$B1755&lt;=Boshqaruv!$C$10),IF(COUNTIFS($C$4:$C1754,$C1755,$H$4:$H1754,"Ha",$B$4:$B1754,"&gt;="&amp;Boshqaruv!$C$9,$B$4:$B1754,"&lt;="&amp;Boshqaruv!$C$10)=0,1,0),0)</f>
        <v>0</v>
      </c>
    </row>
    <row r="1756" customFormat="false" ht="15" hidden="false" customHeight="false" outlineLevel="0" collapsed="false">
      <c r="A1756" s="8" t="n">
        <v>1752</v>
      </c>
      <c r="B1756" s="13"/>
      <c r="C1756" s="25"/>
      <c r="D1756" s="26" t="str">
        <f aca="false">IF($C1756="","",IFERROR(IF(INDEX(Bolalar!$B$5:$B$1804,MATCH($C1756,Bolalar!$I$5:$I$1804,0))="","",INDEX(Bolalar!$B$5:$B$1804,MATCH($C1756,Bolalar!$I$5:$I$1804,0))),""))</f>
        <v/>
      </c>
      <c r="E1756" s="15" t="str">
        <f aca="false">IF($C1756="","",IFERROR(IF(INDEX(Bolalar!$C$5:$C$1804,MATCH($C1756,Bolalar!$I$5:$I$1804,0))="","",INDEX(Bolalar!$C$5:$C$1804,MATCH($C1756,Bolalar!$I$5:$I$1804,0))),""))</f>
        <v/>
      </c>
      <c r="F1756" s="24"/>
      <c r="G1756" s="14" t="str">
        <f aca="false">IF(OR($E1756="",$B1756=""),"",INT(($B1756-$E1756)/365.25))</f>
        <v/>
      </c>
      <c r="H1756" s="14" t="str">
        <f aca="false">IF($G1756="","",IF($G1756&lt;=5,"Ha","Yo'q"))</f>
        <v/>
      </c>
      <c r="I1756" s="12"/>
      <c r="J1756" s="12"/>
      <c r="K1756" s="28" t="n">
        <f aca="false">IF(AND($C1756&lt;&gt;"",$H1756="Ha",$B1756&gt;=Boshqaruv!$C$9,$B1756&lt;=Boshqaruv!$C$10),IF(COUNTIFS($C$4:$C1755,$C1756,$H$4:$H1755,"Ha",$B$4:$B1755,"&gt;="&amp;Boshqaruv!$C$9,$B$4:$B1755,"&lt;="&amp;Boshqaruv!$C$10)=0,1,0),0)</f>
        <v>0</v>
      </c>
    </row>
    <row r="1757" customFormat="false" ht="15" hidden="false" customHeight="false" outlineLevel="0" collapsed="false">
      <c r="A1757" s="8" t="n">
        <v>1753</v>
      </c>
      <c r="B1757" s="13"/>
      <c r="C1757" s="25"/>
      <c r="D1757" s="26" t="str">
        <f aca="false">IF($C1757="","",IFERROR(IF(INDEX(Bolalar!$B$5:$B$1804,MATCH($C1757,Bolalar!$I$5:$I$1804,0))="","",INDEX(Bolalar!$B$5:$B$1804,MATCH($C1757,Bolalar!$I$5:$I$1804,0))),""))</f>
        <v/>
      </c>
      <c r="E1757" s="15" t="str">
        <f aca="false">IF($C1757="","",IFERROR(IF(INDEX(Bolalar!$C$5:$C$1804,MATCH($C1757,Bolalar!$I$5:$I$1804,0))="","",INDEX(Bolalar!$C$5:$C$1804,MATCH($C1757,Bolalar!$I$5:$I$1804,0))),""))</f>
        <v/>
      </c>
      <c r="F1757" s="24"/>
      <c r="G1757" s="14" t="str">
        <f aca="false">IF(OR($E1757="",$B1757=""),"",INT(($B1757-$E1757)/365.25))</f>
        <v/>
      </c>
      <c r="H1757" s="14" t="str">
        <f aca="false">IF($G1757="","",IF($G1757&lt;=5,"Ha","Yo'q"))</f>
        <v/>
      </c>
      <c r="I1757" s="12"/>
      <c r="J1757" s="12"/>
      <c r="K1757" s="28" t="n">
        <f aca="false">IF(AND($C1757&lt;&gt;"",$H1757="Ha",$B1757&gt;=Boshqaruv!$C$9,$B1757&lt;=Boshqaruv!$C$10),IF(COUNTIFS($C$4:$C1756,$C1757,$H$4:$H1756,"Ha",$B$4:$B1756,"&gt;="&amp;Boshqaruv!$C$9,$B$4:$B1756,"&lt;="&amp;Boshqaruv!$C$10)=0,1,0),0)</f>
        <v>0</v>
      </c>
    </row>
    <row r="1758" customFormat="false" ht="15" hidden="false" customHeight="false" outlineLevel="0" collapsed="false">
      <c r="A1758" s="8" t="n">
        <v>1754</v>
      </c>
      <c r="B1758" s="13"/>
      <c r="C1758" s="25"/>
      <c r="D1758" s="26" t="str">
        <f aca="false">IF($C1758="","",IFERROR(IF(INDEX(Bolalar!$B$5:$B$1804,MATCH($C1758,Bolalar!$I$5:$I$1804,0))="","",INDEX(Bolalar!$B$5:$B$1804,MATCH($C1758,Bolalar!$I$5:$I$1804,0))),""))</f>
        <v/>
      </c>
      <c r="E1758" s="15" t="str">
        <f aca="false">IF($C1758="","",IFERROR(IF(INDEX(Bolalar!$C$5:$C$1804,MATCH($C1758,Bolalar!$I$5:$I$1804,0))="","",INDEX(Bolalar!$C$5:$C$1804,MATCH($C1758,Bolalar!$I$5:$I$1804,0))),""))</f>
        <v/>
      </c>
      <c r="F1758" s="24"/>
      <c r="G1758" s="14" t="str">
        <f aca="false">IF(OR($E1758="",$B1758=""),"",INT(($B1758-$E1758)/365.25))</f>
        <v/>
      </c>
      <c r="H1758" s="14" t="str">
        <f aca="false">IF($G1758="","",IF($G1758&lt;=5,"Ha","Yo'q"))</f>
        <v/>
      </c>
      <c r="I1758" s="12"/>
      <c r="J1758" s="12"/>
      <c r="K1758" s="28" t="n">
        <f aca="false">IF(AND($C1758&lt;&gt;"",$H1758="Ha",$B1758&gt;=Boshqaruv!$C$9,$B1758&lt;=Boshqaruv!$C$10),IF(COUNTIFS($C$4:$C1757,$C1758,$H$4:$H1757,"Ha",$B$4:$B1757,"&gt;="&amp;Boshqaruv!$C$9,$B$4:$B1757,"&lt;="&amp;Boshqaruv!$C$10)=0,1,0),0)</f>
        <v>0</v>
      </c>
    </row>
    <row r="1759" customFormat="false" ht="15" hidden="false" customHeight="false" outlineLevel="0" collapsed="false">
      <c r="A1759" s="8" t="n">
        <v>1755</v>
      </c>
      <c r="B1759" s="13"/>
      <c r="C1759" s="25"/>
      <c r="D1759" s="26" t="str">
        <f aca="false">IF($C1759="","",IFERROR(IF(INDEX(Bolalar!$B$5:$B$1804,MATCH($C1759,Bolalar!$I$5:$I$1804,0))="","",INDEX(Bolalar!$B$5:$B$1804,MATCH($C1759,Bolalar!$I$5:$I$1804,0))),""))</f>
        <v/>
      </c>
      <c r="E1759" s="15" t="str">
        <f aca="false">IF($C1759="","",IFERROR(IF(INDEX(Bolalar!$C$5:$C$1804,MATCH($C1759,Bolalar!$I$5:$I$1804,0))="","",INDEX(Bolalar!$C$5:$C$1804,MATCH($C1759,Bolalar!$I$5:$I$1804,0))),""))</f>
        <v/>
      </c>
      <c r="F1759" s="24"/>
      <c r="G1759" s="14" t="str">
        <f aca="false">IF(OR($E1759="",$B1759=""),"",INT(($B1759-$E1759)/365.25))</f>
        <v/>
      </c>
      <c r="H1759" s="14" t="str">
        <f aca="false">IF($G1759="","",IF($G1759&lt;=5,"Ha","Yo'q"))</f>
        <v/>
      </c>
      <c r="I1759" s="12"/>
      <c r="J1759" s="12"/>
      <c r="K1759" s="28" t="n">
        <f aca="false">IF(AND($C1759&lt;&gt;"",$H1759="Ha",$B1759&gt;=Boshqaruv!$C$9,$B1759&lt;=Boshqaruv!$C$10),IF(COUNTIFS($C$4:$C1758,$C1759,$H$4:$H1758,"Ha",$B$4:$B1758,"&gt;="&amp;Boshqaruv!$C$9,$B$4:$B1758,"&lt;="&amp;Boshqaruv!$C$10)=0,1,0),0)</f>
        <v>0</v>
      </c>
    </row>
    <row r="1760" customFormat="false" ht="15" hidden="false" customHeight="false" outlineLevel="0" collapsed="false">
      <c r="A1760" s="8" t="n">
        <v>1756</v>
      </c>
      <c r="B1760" s="13"/>
      <c r="C1760" s="25"/>
      <c r="D1760" s="26" t="str">
        <f aca="false">IF($C1760="","",IFERROR(IF(INDEX(Bolalar!$B$5:$B$1804,MATCH($C1760,Bolalar!$I$5:$I$1804,0))="","",INDEX(Bolalar!$B$5:$B$1804,MATCH($C1760,Bolalar!$I$5:$I$1804,0))),""))</f>
        <v/>
      </c>
      <c r="E1760" s="15" t="str">
        <f aca="false">IF($C1760="","",IFERROR(IF(INDEX(Bolalar!$C$5:$C$1804,MATCH($C1760,Bolalar!$I$5:$I$1804,0))="","",INDEX(Bolalar!$C$5:$C$1804,MATCH($C1760,Bolalar!$I$5:$I$1804,0))),""))</f>
        <v/>
      </c>
      <c r="F1760" s="24"/>
      <c r="G1760" s="14" t="str">
        <f aca="false">IF(OR($E1760="",$B1760=""),"",INT(($B1760-$E1760)/365.25))</f>
        <v/>
      </c>
      <c r="H1760" s="14" t="str">
        <f aca="false">IF($G1760="","",IF($G1760&lt;=5,"Ha","Yo'q"))</f>
        <v/>
      </c>
      <c r="I1760" s="12"/>
      <c r="J1760" s="12"/>
      <c r="K1760" s="28" t="n">
        <f aca="false">IF(AND($C1760&lt;&gt;"",$H1760="Ha",$B1760&gt;=Boshqaruv!$C$9,$B1760&lt;=Boshqaruv!$C$10),IF(COUNTIFS($C$4:$C1759,$C1760,$H$4:$H1759,"Ha",$B$4:$B1759,"&gt;="&amp;Boshqaruv!$C$9,$B$4:$B1759,"&lt;="&amp;Boshqaruv!$C$10)=0,1,0),0)</f>
        <v>0</v>
      </c>
    </row>
    <row r="1761" customFormat="false" ht="15" hidden="false" customHeight="false" outlineLevel="0" collapsed="false">
      <c r="A1761" s="8" t="n">
        <v>1757</v>
      </c>
      <c r="B1761" s="13"/>
      <c r="C1761" s="25"/>
      <c r="D1761" s="26" t="str">
        <f aca="false">IF($C1761="","",IFERROR(IF(INDEX(Bolalar!$B$5:$B$1804,MATCH($C1761,Bolalar!$I$5:$I$1804,0))="","",INDEX(Bolalar!$B$5:$B$1804,MATCH($C1761,Bolalar!$I$5:$I$1804,0))),""))</f>
        <v/>
      </c>
      <c r="E1761" s="15" t="str">
        <f aca="false">IF($C1761="","",IFERROR(IF(INDEX(Bolalar!$C$5:$C$1804,MATCH($C1761,Bolalar!$I$5:$I$1804,0))="","",INDEX(Bolalar!$C$5:$C$1804,MATCH($C1761,Bolalar!$I$5:$I$1804,0))),""))</f>
        <v/>
      </c>
      <c r="F1761" s="24"/>
      <c r="G1761" s="14" t="str">
        <f aca="false">IF(OR($E1761="",$B1761=""),"",INT(($B1761-$E1761)/365.25))</f>
        <v/>
      </c>
      <c r="H1761" s="14" t="str">
        <f aca="false">IF($G1761="","",IF($G1761&lt;=5,"Ha","Yo'q"))</f>
        <v/>
      </c>
      <c r="I1761" s="12"/>
      <c r="J1761" s="12"/>
      <c r="K1761" s="28" t="n">
        <f aca="false">IF(AND($C1761&lt;&gt;"",$H1761="Ha",$B1761&gt;=Boshqaruv!$C$9,$B1761&lt;=Boshqaruv!$C$10),IF(COUNTIFS($C$4:$C1760,$C1761,$H$4:$H1760,"Ha",$B$4:$B1760,"&gt;="&amp;Boshqaruv!$C$9,$B$4:$B1760,"&lt;="&amp;Boshqaruv!$C$10)=0,1,0),0)</f>
        <v>0</v>
      </c>
    </row>
    <row r="1762" customFormat="false" ht="15" hidden="false" customHeight="false" outlineLevel="0" collapsed="false">
      <c r="A1762" s="8" t="n">
        <v>1758</v>
      </c>
      <c r="B1762" s="13"/>
      <c r="C1762" s="25"/>
      <c r="D1762" s="26" t="str">
        <f aca="false">IF($C1762="","",IFERROR(IF(INDEX(Bolalar!$B$5:$B$1804,MATCH($C1762,Bolalar!$I$5:$I$1804,0))="","",INDEX(Bolalar!$B$5:$B$1804,MATCH($C1762,Bolalar!$I$5:$I$1804,0))),""))</f>
        <v/>
      </c>
      <c r="E1762" s="15" t="str">
        <f aca="false">IF($C1762="","",IFERROR(IF(INDEX(Bolalar!$C$5:$C$1804,MATCH($C1762,Bolalar!$I$5:$I$1804,0))="","",INDEX(Bolalar!$C$5:$C$1804,MATCH($C1762,Bolalar!$I$5:$I$1804,0))),""))</f>
        <v/>
      </c>
      <c r="F1762" s="24"/>
      <c r="G1762" s="14" t="str">
        <f aca="false">IF(OR($E1762="",$B1762=""),"",INT(($B1762-$E1762)/365.25))</f>
        <v/>
      </c>
      <c r="H1762" s="14" t="str">
        <f aca="false">IF($G1762="","",IF($G1762&lt;=5,"Ha","Yo'q"))</f>
        <v/>
      </c>
      <c r="I1762" s="12"/>
      <c r="J1762" s="12"/>
      <c r="K1762" s="28" t="n">
        <f aca="false">IF(AND($C1762&lt;&gt;"",$H1762="Ha",$B1762&gt;=Boshqaruv!$C$9,$B1762&lt;=Boshqaruv!$C$10),IF(COUNTIFS($C$4:$C1761,$C1762,$H$4:$H1761,"Ha",$B$4:$B1761,"&gt;="&amp;Boshqaruv!$C$9,$B$4:$B1761,"&lt;="&amp;Boshqaruv!$C$10)=0,1,0),0)</f>
        <v>0</v>
      </c>
    </row>
    <row r="1763" customFormat="false" ht="15" hidden="false" customHeight="false" outlineLevel="0" collapsed="false">
      <c r="A1763" s="8" t="n">
        <v>1759</v>
      </c>
      <c r="B1763" s="13"/>
      <c r="C1763" s="25"/>
      <c r="D1763" s="26" t="str">
        <f aca="false">IF($C1763="","",IFERROR(IF(INDEX(Bolalar!$B$5:$B$1804,MATCH($C1763,Bolalar!$I$5:$I$1804,0))="","",INDEX(Bolalar!$B$5:$B$1804,MATCH($C1763,Bolalar!$I$5:$I$1804,0))),""))</f>
        <v/>
      </c>
      <c r="E1763" s="15" t="str">
        <f aca="false">IF($C1763="","",IFERROR(IF(INDEX(Bolalar!$C$5:$C$1804,MATCH($C1763,Bolalar!$I$5:$I$1804,0))="","",INDEX(Bolalar!$C$5:$C$1804,MATCH($C1763,Bolalar!$I$5:$I$1804,0))),""))</f>
        <v/>
      </c>
      <c r="F1763" s="24"/>
      <c r="G1763" s="14" t="str">
        <f aca="false">IF(OR($E1763="",$B1763=""),"",INT(($B1763-$E1763)/365.25))</f>
        <v/>
      </c>
      <c r="H1763" s="14" t="str">
        <f aca="false">IF($G1763="","",IF($G1763&lt;=5,"Ha","Yo'q"))</f>
        <v/>
      </c>
      <c r="I1763" s="12"/>
      <c r="J1763" s="12"/>
      <c r="K1763" s="28" t="n">
        <f aca="false">IF(AND($C1763&lt;&gt;"",$H1763="Ha",$B1763&gt;=Boshqaruv!$C$9,$B1763&lt;=Boshqaruv!$C$10),IF(COUNTIFS($C$4:$C1762,$C1763,$H$4:$H1762,"Ha",$B$4:$B1762,"&gt;="&amp;Boshqaruv!$C$9,$B$4:$B1762,"&lt;="&amp;Boshqaruv!$C$10)=0,1,0),0)</f>
        <v>0</v>
      </c>
    </row>
    <row r="1764" customFormat="false" ht="15" hidden="false" customHeight="false" outlineLevel="0" collapsed="false">
      <c r="A1764" s="8" t="n">
        <v>1760</v>
      </c>
      <c r="B1764" s="13"/>
      <c r="C1764" s="25"/>
      <c r="D1764" s="26" t="str">
        <f aca="false">IF($C1764="","",IFERROR(IF(INDEX(Bolalar!$B$5:$B$1804,MATCH($C1764,Bolalar!$I$5:$I$1804,0))="","",INDEX(Bolalar!$B$5:$B$1804,MATCH($C1764,Bolalar!$I$5:$I$1804,0))),""))</f>
        <v/>
      </c>
      <c r="E1764" s="15" t="str">
        <f aca="false">IF($C1764="","",IFERROR(IF(INDEX(Bolalar!$C$5:$C$1804,MATCH($C1764,Bolalar!$I$5:$I$1804,0))="","",INDEX(Bolalar!$C$5:$C$1804,MATCH($C1764,Bolalar!$I$5:$I$1804,0))),""))</f>
        <v/>
      </c>
      <c r="F1764" s="24"/>
      <c r="G1764" s="14" t="str">
        <f aca="false">IF(OR($E1764="",$B1764=""),"",INT(($B1764-$E1764)/365.25))</f>
        <v/>
      </c>
      <c r="H1764" s="14" t="str">
        <f aca="false">IF($G1764="","",IF($G1764&lt;=5,"Ha","Yo'q"))</f>
        <v/>
      </c>
      <c r="I1764" s="12"/>
      <c r="J1764" s="12"/>
      <c r="K1764" s="28" t="n">
        <f aca="false">IF(AND($C1764&lt;&gt;"",$H1764="Ha",$B1764&gt;=Boshqaruv!$C$9,$B1764&lt;=Boshqaruv!$C$10),IF(COUNTIFS($C$4:$C1763,$C1764,$H$4:$H1763,"Ha",$B$4:$B1763,"&gt;="&amp;Boshqaruv!$C$9,$B$4:$B1763,"&lt;="&amp;Boshqaruv!$C$10)=0,1,0),0)</f>
        <v>0</v>
      </c>
    </row>
    <row r="1765" customFormat="false" ht="15" hidden="false" customHeight="false" outlineLevel="0" collapsed="false">
      <c r="A1765" s="8" t="n">
        <v>1761</v>
      </c>
      <c r="B1765" s="13"/>
      <c r="C1765" s="25"/>
      <c r="D1765" s="26" t="str">
        <f aca="false">IF($C1765="","",IFERROR(IF(INDEX(Bolalar!$B$5:$B$1804,MATCH($C1765,Bolalar!$I$5:$I$1804,0))="","",INDEX(Bolalar!$B$5:$B$1804,MATCH($C1765,Bolalar!$I$5:$I$1804,0))),""))</f>
        <v/>
      </c>
      <c r="E1765" s="15" t="str">
        <f aca="false">IF($C1765="","",IFERROR(IF(INDEX(Bolalar!$C$5:$C$1804,MATCH($C1765,Bolalar!$I$5:$I$1804,0))="","",INDEX(Bolalar!$C$5:$C$1804,MATCH($C1765,Bolalar!$I$5:$I$1804,0))),""))</f>
        <v/>
      </c>
      <c r="F1765" s="24"/>
      <c r="G1765" s="14" t="str">
        <f aca="false">IF(OR($E1765="",$B1765=""),"",INT(($B1765-$E1765)/365.25))</f>
        <v/>
      </c>
      <c r="H1765" s="14" t="str">
        <f aca="false">IF($G1765="","",IF($G1765&lt;=5,"Ha","Yo'q"))</f>
        <v/>
      </c>
      <c r="I1765" s="12"/>
      <c r="J1765" s="12"/>
      <c r="K1765" s="28" t="n">
        <f aca="false">IF(AND($C1765&lt;&gt;"",$H1765="Ha",$B1765&gt;=Boshqaruv!$C$9,$B1765&lt;=Boshqaruv!$C$10),IF(COUNTIFS($C$4:$C1764,$C1765,$H$4:$H1764,"Ha",$B$4:$B1764,"&gt;="&amp;Boshqaruv!$C$9,$B$4:$B1764,"&lt;="&amp;Boshqaruv!$C$10)=0,1,0),0)</f>
        <v>0</v>
      </c>
    </row>
    <row r="1766" customFormat="false" ht="15" hidden="false" customHeight="false" outlineLevel="0" collapsed="false">
      <c r="A1766" s="8" t="n">
        <v>1762</v>
      </c>
      <c r="B1766" s="13"/>
      <c r="C1766" s="25"/>
      <c r="D1766" s="26" t="str">
        <f aca="false">IF($C1766="","",IFERROR(IF(INDEX(Bolalar!$B$5:$B$1804,MATCH($C1766,Bolalar!$I$5:$I$1804,0))="","",INDEX(Bolalar!$B$5:$B$1804,MATCH($C1766,Bolalar!$I$5:$I$1804,0))),""))</f>
        <v/>
      </c>
      <c r="E1766" s="15" t="str">
        <f aca="false">IF($C1766="","",IFERROR(IF(INDEX(Bolalar!$C$5:$C$1804,MATCH($C1766,Bolalar!$I$5:$I$1804,0))="","",INDEX(Bolalar!$C$5:$C$1804,MATCH($C1766,Bolalar!$I$5:$I$1804,0))),""))</f>
        <v/>
      </c>
      <c r="F1766" s="24"/>
      <c r="G1766" s="14" t="str">
        <f aca="false">IF(OR($E1766="",$B1766=""),"",INT(($B1766-$E1766)/365.25))</f>
        <v/>
      </c>
      <c r="H1766" s="14" t="str">
        <f aca="false">IF($G1766="","",IF($G1766&lt;=5,"Ha","Yo'q"))</f>
        <v/>
      </c>
      <c r="I1766" s="12"/>
      <c r="J1766" s="12"/>
      <c r="K1766" s="28" t="n">
        <f aca="false">IF(AND($C1766&lt;&gt;"",$H1766="Ha",$B1766&gt;=Boshqaruv!$C$9,$B1766&lt;=Boshqaruv!$C$10),IF(COUNTIFS($C$4:$C1765,$C1766,$H$4:$H1765,"Ha",$B$4:$B1765,"&gt;="&amp;Boshqaruv!$C$9,$B$4:$B1765,"&lt;="&amp;Boshqaruv!$C$10)=0,1,0),0)</f>
        <v>0</v>
      </c>
    </row>
    <row r="1767" customFormat="false" ht="15" hidden="false" customHeight="false" outlineLevel="0" collapsed="false">
      <c r="A1767" s="8" t="n">
        <v>1763</v>
      </c>
      <c r="B1767" s="13"/>
      <c r="C1767" s="25"/>
      <c r="D1767" s="26" t="str">
        <f aca="false">IF($C1767="","",IFERROR(IF(INDEX(Bolalar!$B$5:$B$1804,MATCH($C1767,Bolalar!$I$5:$I$1804,0))="","",INDEX(Bolalar!$B$5:$B$1804,MATCH($C1767,Bolalar!$I$5:$I$1804,0))),""))</f>
        <v/>
      </c>
      <c r="E1767" s="15" t="str">
        <f aca="false">IF($C1767="","",IFERROR(IF(INDEX(Bolalar!$C$5:$C$1804,MATCH($C1767,Bolalar!$I$5:$I$1804,0))="","",INDEX(Bolalar!$C$5:$C$1804,MATCH($C1767,Bolalar!$I$5:$I$1804,0))),""))</f>
        <v/>
      </c>
      <c r="F1767" s="24"/>
      <c r="G1767" s="14" t="str">
        <f aca="false">IF(OR($E1767="",$B1767=""),"",INT(($B1767-$E1767)/365.25))</f>
        <v/>
      </c>
      <c r="H1767" s="14" t="str">
        <f aca="false">IF($G1767="","",IF($G1767&lt;=5,"Ha","Yo'q"))</f>
        <v/>
      </c>
      <c r="I1767" s="12"/>
      <c r="J1767" s="12"/>
      <c r="K1767" s="28" t="n">
        <f aca="false">IF(AND($C1767&lt;&gt;"",$H1767="Ha",$B1767&gt;=Boshqaruv!$C$9,$B1767&lt;=Boshqaruv!$C$10),IF(COUNTIFS($C$4:$C1766,$C1767,$H$4:$H1766,"Ha",$B$4:$B1766,"&gt;="&amp;Boshqaruv!$C$9,$B$4:$B1766,"&lt;="&amp;Boshqaruv!$C$10)=0,1,0),0)</f>
        <v>0</v>
      </c>
    </row>
    <row r="1768" customFormat="false" ht="15" hidden="false" customHeight="false" outlineLevel="0" collapsed="false">
      <c r="A1768" s="8" t="n">
        <v>1764</v>
      </c>
      <c r="B1768" s="13"/>
      <c r="C1768" s="25"/>
      <c r="D1768" s="26" t="str">
        <f aca="false">IF($C1768="","",IFERROR(IF(INDEX(Bolalar!$B$5:$B$1804,MATCH($C1768,Bolalar!$I$5:$I$1804,0))="","",INDEX(Bolalar!$B$5:$B$1804,MATCH($C1768,Bolalar!$I$5:$I$1804,0))),""))</f>
        <v/>
      </c>
      <c r="E1768" s="15" t="str">
        <f aca="false">IF($C1768="","",IFERROR(IF(INDEX(Bolalar!$C$5:$C$1804,MATCH($C1768,Bolalar!$I$5:$I$1804,0))="","",INDEX(Bolalar!$C$5:$C$1804,MATCH($C1768,Bolalar!$I$5:$I$1804,0))),""))</f>
        <v/>
      </c>
      <c r="F1768" s="24"/>
      <c r="G1768" s="14" t="str">
        <f aca="false">IF(OR($E1768="",$B1768=""),"",INT(($B1768-$E1768)/365.25))</f>
        <v/>
      </c>
      <c r="H1768" s="14" t="str">
        <f aca="false">IF($G1768="","",IF($G1768&lt;=5,"Ha","Yo'q"))</f>
        <v/>
      </c>
      <c r="I1768" s="12"/>
      <c r="J1768" s="12"/>
      <c r="K1768" s="28" t="n">
        <f aca="false">IF(AND($C1768&lt;&gt;"",$H1768="Ha",$B1768&gt;=Boshqaruv!$C$9,$B1768&lt;=Boshqaruv!$C$10),IF(COUNTIFS($C$4:$C1767,$C1768,$H$4:$H1767,"Ha",$B$4:$B1767,"&gt;="&amp;Boshqaruv!$C$9,$B$4:$B1767,"&lt;="&amp;Boshqaruv!$C$10)=0,1,0),0)</f>
        <v>0</v>
      </c>
    </row>
    <row r="1769" customFormat="false" ht="15" hidden="false" customHeight="false" outlineLevel="0" collapsed="false">
      <c r="A1769" s="8" t="n">
        <v>1765</v>
      </c>
      <c r="B1769" s="13"/>
      <c r="C1769" s="25"/>
      <c r="D1769" s="26" t="str">
        <f aca="false">IF($C1769="","",IFERROR(IF(INDEX(Bolalar!$B$5:$B$1804,MATCH($C1769,Bolalar!$I$5:$I$1804,0))="","",INDEX(Bolalar!$B$5:$B$1804,MATCH($C1769,Bolalar!$I$5:$I$1804,0))),""))</f>
        <v/>
      </c>
      <c r="E1769" s="15" t="str">
        <f aca="false">IF($C1769="","",IFERROR(IF(INDEX(Bolalar!$C$5:$C$1804,MATCH($C1769,Bolalar!$I$5:$I$1804,0))="","",INDEX(Bolalar!$C$5:$C$1804,MATCH($C1769,Bolalar!$I$5:$I$1804,0))),""))</f>
        <v/>
      </c>
      <c r="F1769" s="24"/>
      <c r="G1769" s="14" t="str">
        <f aca="false">IF(OR($E1769="",$B1769=""),"",INT(($B1769-$E1769)/365.25))</f>
        <v/>
      </c>
      <c r="H1769" s="14" t="str">
        <f aca="false">IF($G1769="","",IF($G1769&lt;=5,"Ha","Yo'q"))</f>
        <v/>
      </c>
      <c r="I1769" s="12"/>
      <c r="J1769" s="12"/>
      <c r="K1769" s="28" t="n">
        <f aca="false">IF(AND($C1769&lt;&gt;"",$H1769="Ha",$B1769&gt;=Boshqaruv!$C$9,$B1769&lt;=Boshqaruv!$C$10),IF(COUNTIFS($C$4:$C1768,$C1769,$H$4:$H1768,"Ha",$B$4:$B1768,"&gt;="&amp;Boshqaruv!$C$9,$B$4:$B1768,"&lt;="&amp;Boshqaruv!$C$10)=0,1,0),0)</f>
        <v>0</v>
      </c>
    </row>
    <row r="1770" customFormat="false" ht="15" hidden="false" customHeight="false" outlineLevel="0" collapsed="false">
      <c r="A1770" s="8" t="n">
        <v>1766</v>
      </c>
      <c r="B1770" s="13"/>
      <c r="C1770" s="25"/>
      <c r="D1770" s="26" t="str">
        <f aca="false">IF($C1770="","",IFERROR(IF(INDEX(Bolalar!$B$5:$B$1804,MATCH($C1770,Bolalar!$I$5:$I$1804,0))="","",INDEX(Bolalar!$B$5:$B$1804,MATCH($C1770,Bolalar!$I$5:$I$1804,0))),""))</f>
        <v/>
      </c>
      <c r="E1770" s="15" t="str">
        <f aca="false">IF($C1770="","",IFERROR(IF(INDEX(Bolalar!$C$5:$C$1804,MATCH($C1770,Bolalar!$I$5:$I$1804,0))="","",INDEX(Bolalar!$C$5:$C$1804,MATCH($C1770,Bolalar!$I$5:$I$1804,0))),""))</f>
        <v/>
      </c>
      <c r="F1770" s="24"/>
      <c r="G1770" s="14" t="str">
        <f aca="false">IF(OR($E1770="",$B1770=""),"",INT(($B1770-$E1770)/365.25))</f>
        <v/>
      </c>
      <c r="H1770" s="14" t="str">
        <f aca="false">IF($G1770="","",IF($G1770&lt;=5,"Ha","Yo'q"))</f>
        <v/>
      </c>
      <c r="I1770" s="12"/>
      <c r="J1770" s="12"/>
      <c r="K1770" s="28" t="n">
        <f aca="false">IF(AND($C1770&lt;&gt;"",$H1770="Ha",$B1770&gt;=Boshqaruv!$C$9,$B1770&lt;=Boshqaruv!$C$10),IF(COUNTIFS($C$4:$C1769,$C1770,$H$4:$H1769,"Ha",$B$4:$B1769,"&gt;="&amp;Boshqaruv!$C$9,$B$4:$B1769,"&lt;="&amp;Boshqaruv!$C$10)=0,1,0),0)</f>
        <v>0</v>
      </c>
    </row>
    <row r="1771" customFormat="false" ht="15" hidden="false" customHeight="false" outlineLevel="0" collapsed="false">
      <c r="A1771" s="8" t="n">
        <v>1767</v>
      </c>
      <c r="B1771" s="13"/>
      <c r="C1771" s="25"/>
      <c r="D1771" s="26" t="str">
        <f aca="false">IF($C1771="","",IFERROR(IF(INDEX(Bolalar!$B$5:$B$1804,MATCH($C1771,Bolalar!$I$5:$I$1804,0))="","",INDEX(Bolalar!$B$5:$B$1804,MATCH($C1771,Bolalar!$I$5:$I$1804,0))),""))</f>
        <v/>
      </c>
      <c r="E1771" s="15" t="str">
        <f aca="false">IF($C1771="","",IFERROR(IF(INDEX(Bolalar!$C$5:$C$1804,MATCH($C1771,Bolalar!$I$5:$I$1804,0))="","",INDEX(Bolalar!$C$5:$C$1804,MATCH($C1771,Bolalar!$I$5:$I$1804,0))),""))</f>
        <v/>
      </c>
      <c r="F1771" s="24"/>
      <c r="G1771" s="14" t="str">
        <f aca="false">IF(OR($E1771="",$B1771=""),"",INT(($B1771-$E1771)/365.25))</f>
        <v/>
      </c>
      <c r="H1771" s="14" t="str">
        <f aca="false">IF($G1771="","",IF($G1771&lt;=5,"Ha","Yo'q"))</f>
        <v/>
      </c>
      <c r="I1771" s="12"/>
      <c r="J1771" s="12"/>
      <c r="K1771" s="28" t="n">
        <f aca="false">IF(AND($C1771&lt;&gt;"",$H1771="Ha",$B1771&gt;=Boshqaruv!$C$9,$B1771&lt;=Boshqaruv!$C$10),IF(COUNTIFS($C$4:$C1770,$C1771,$H$4:$H1770,"Ha",$B$4:$B1770,"&gt;="&amp;Boshqaruv!$C$9,$B$4:$B1770,"&lt;="&amp;Boshqaruv!$C$10)=0,1,0),0)</f>
        <v>0</v>
      </c>
    </row>
    <row r="1772" customFormat="false" ht="15" hidden="false" customHeight="false" outlineLevel="0" collapsed="false">
      <c r="A1772" s="8" t="n">
        <v>1768</v>
      </c>
      <c r="B1772" s="13"/>
      <c r="C1772" s="25"/>
      <c r="D1772" s="26" t="str">
        <f aca="false">IF($C1772="","",IFERROR(IF(INDEX(Bolalar!$B$5:$B$1804,MATCH($C1772,Bolalar!$I$5:$I$1804,0))="","",INDEX(Bolalar!$B$5:$B$1804,MATCH($C1772,Bolalar!$I$5:$I$1804,0))),""))</f>
        <v/>
      </c>
      <c r="E1772" s="15" t="str">
        <f aca="false">IF($C1772="","",IFERROR(IF(INDEX(Bolalar!$C$5:$C$1804,MATCH($C1772,Bolalar!$I$5:$I$1804,0))="","",INDEX(Bolalar!$C$5:$C$1804,MATCH($C1772,Bolalar!$I$5:$I$1804,0))),""))</f>
        <v/>
      </c>
      <c r="F1772" s="24"/>
      <c r="G1772" s="14" t="str">
        <f aca="false">IF(OR($E1772="",$B1772=""),"",INT(($B1772-$E1772)/365.25))</f>
        <v/>
      </c>
      <c r="H1772" s="14" t="str">
        <f aca="false">IF($G1772="","",IF($G1772&lt;=5,"Ha","Yo'q"))</f>
        <v/>
      </c>
      <c r="I1772" s="12"/>
      <c r="J1772" s="12"/>
      <c r="K1772" s="28" t="n">
        <f aca="false">IF(AND($C1772&lt;&gt;"",$H1772="Ha",$B1772&gt;=Boshqaruv!$C$9,$B1772&lt;=Boshqaruv!$C$10),IF(COUNTIFS($C$4:$C1771,$C1772,$H$4:$H1771,"Ha",$B$4:$B1771,"&gt;="&amp;Boshqaruv!$C$9,$B$4:$B1771,"&lt;="&amp;Boshqaruv!$C$10)=0,1,0),0)</f>
        <v>0</v>
      </c>
    </row>
    <row r="1773" customFormat="false" ht="15" hidden="false" customHeight="false" outlineLevel="0" collapsed="false">
      <c r="A1773" s="8" t="n">
        <v>1769</v>
      </c>
      <c r="B1773" s="13"/>
      <c r="C1773" s="25"/>
      <c r="D1773" s="26" t="str">
        <f aca="false">IF($C1773="","",IFERROR(IF(INDEX(Bolalar!$B$5:$B$1804,MATCH($C1773,Bolalar!$I$5:$I$1804,0))="","",INDEX(Bolalar!$B$5:$B$1804,MATCH($C1773,Bolalar!$I$5:$I$1804,0))),""))</f>
        <v/>
      </c>
      <c r="E1773" s="15" t="str">
        <f aca="false">IF($C1773="","",IFERROR(IF(INDEX(Bolalar!$C$5:$C$1804,MATCH($C1773,Bolalar!$I$5:$I$1804,0))="","",INDEX(Bolalar!$C$5:$C$1804,MATCH($C1773,Bolalar!$I$5:$I$1804,0))),""))</f>
        <v/>
      </c>
      <c r="F1773" s="24"/>
      <c r="G1773" s="14" t="str">
        <f aca="false">IF(OR($E1773="",$B1773=""),"",INT(($B1773-$E1773)/365.25))</f>
        <v/>
      </c>
      <c r="H1773" s="14" t="str">
        <f aca="false">IF($G1773="","",IF($G1773&lt;=5,"Ha","Yo'q"))</f>
        <v/>
      </c>
      <c r="I1773" s="12"/>
      <c r="J1773" s="12"/>
      <c r="K1773" s="28" t="n">
        <f aca="false">IF(AND($C1773&lt;&gt;"",$H1773="Ha",$B1773&gt;=Boshqaruv!$C$9,$B1773&lt;=Boshqaruv!$C$10),IF(COUNTIFS($C$4:$C1772,$C1773,$H$4:$H1772,"Ha",$B$4:$B1772,"&gt;="&amp;Boshqaruv!$C$9,$B$4:$B1772,"&lt;="&amp;Boshqaruv!$C$10)=0,1,0),0)</f>
        <v>0</v>
      </c>
    </row>
    <row r="1774" customFormat="false" ht="15" hidden="false" customHeight="false" outlineLevel="0" collapsed="false">
      <c r="A1774" s="8" t="n">
        <v>1770</v>
      </c>
      <c r="B1774" s="13"/>
      <c r="C1774" s="25"/>
      <c r="D1774" s="26" t="str">
        <f aca="false">IF($C1774="","",IFERROR(IF(INDEX(Bolalar!$B$5:$B$1804,MATCH($C1774,Bolalar!$I$5:$I$1804,0))="","",INDEX(Bolalar!$B$5:$B$1804,MATCH($C1774,Bolalar!$I$5:$I$1804,0))),""))</f>
        <v/>
      </c>
      <c r="E1774" s="15" t="str">
        <f aca="false">IF($C1774="","",IFERROR(IF(INDEX(Bolalar!$C$5:$C$1804,MATCH($C1774,Bolalar!$I$5:$I$1804,0))="","",INDEX(Bolalar!$C$5:$C$1804,MATCH($C1774,Bolalar!$I$5:$I$1804,0))),""))</f>
        <v/>
      </c>
      <c r="F1774" s="24"/>
      <c r="G1774" s="14" t="str">
        <f aca="false">IF(OR($E1774="",$B1774=""),"",INT(($B1774-$E1774)/365.25))</f>
        <v/>
      </c>
      <c r="H1774" s="14" t="str">
        <f aca="false">IF($G1774="","",IF($G1774&lt;=5,"Ha","Yo'q"))</f>
        <v/>
      </c>
      <c r="I1774" s="12"/>
      <c r="J1774" s="12"/>
      <c r="K1774" s="28" t="n">
        <f aca="false">IF(AND($C1774&lt;&gt;"",$H1774="Ha",$B1774&gt;=Boshqaruv!$C$9,$B1774&lt;=Boshqaruv!$C$10),IF(COUNTIFS($C$4:$C1773,$C1774,$H$4:$H1773,"Ha",$B$4:$B1773,"&gt;="&amp;Boshqaruv!$C$9,$B$4:$B1773,"&lt;="&amp;Boshqaruv!$C$10)=0,1,0),0)</f>
        <v>0</v>
      </c>
    </row>
    <row r="1775" customFormat="false" ht="15" hidden="false" customHeight="false" outlineLevel="0" collapsed="false">
      <c r="A1775" s="8" t="n">
        <v>1771</v>
      </c>
      <c r="B1775" s="13"/>
      <c r="C1775" s="25"/>
      <c r="D1775" s="26" t="str">
        <f aca="false">IF($C1775="","",IFERROR(IF(INDEX(Bolalar!$B$5:$B$1804,MATCH($C1775,Bolalar!$I$5:$I$1804,0))="","",INDEX(Bolalar!$B$5:$B$1804,MATCH($C1775,Bolalar!$I$5:$I$1804,0))),""))</f>
        <v/>
      </c>
      <c r="E1775" s="15" t="str">
        <f aca="false">IF($C1775="","",IFERROR(IF(INDEX(Bolalar!$C$5:$C$1804,MATCH($C1775,Bolalar!$I$5:$I$1804,0))="","",INDEX(Bolalar!$C$5:$C$1804,MATCH($C1775,Bolalar!$I$5:$I$1804,0))),""))</f>
        <v/>
      </c>
      <c r="F1775" s="24"/>
      <c r="G1775" s="14" t="str">
        <f aca="false">IF(OR($E1775="",$B1775=""),"",INT(($B1775-$E1775)/365.25))</f>
        <v/>
      </c>
      <c r="H1775" s="14" t="str">
        <f aca="false">IF($G1775="","",IF($G1775&lt;=5,"Ha","Yo'q"))</f>
        <v/>
      </c>
      <c r="I1775" s="12"/>
      <c r="J1775" s="12"/>
      <c r="K1775" s="28" t="n">
        <f aca="false">IF(AND($C1775&lt;&gt;"",$H1775="Ha",$B1775&gt;=Boshqaruv!$C$9,$B1775&lt;=Boshqaruv!$C$10),IF(COUNTIFS($C$4:$C1774,$C1775,$H$4:$H1774,"Ha",$B$4:$B1774,"&gt;="&amp;Boshqaruv!$C$9,$B$4:$B1774,"&lt;="&amp;Boshqaruv!$C$10)=0,1,0),0)</f>
        <v>0</v>
      </c>
    </row>
    <row r="1776" customFormat="false" ht="15" hidden="false" customHeight="false" outlineLevel="0" collapsed="false">
      <c r="A1776" s="8" t="n">
        <v>1772</v>
      </c>
      <c r="B1776" s="13"/>
      <c r="C1776" s="25"/>
      <c r="D1776" s="26" t="str">
        <f aca="false">IF($C1776="","",IFERROR(IF(INDEX(Bolalar!$B$5:$B$1804,MATCH($C1776,Bolalar!$I$5:$I$1804,0))="","",INDEX(Bolalar!$B$5:$B$1804,MATCH($C1776,Bolalar!$I$5:$I$1804,0))),""))</f>
        <v/>
      </c>
      <c r="E1776" s="15" t="str">
        <f aca="false">IF($C1776="","",IFERROR(IF(INDEX(Bolalar!$C$5:$C$1804,MATCH($C1776,Bolalar!$I$5:$I$1804,0))="","",INDEX(Bolalar!$C$5:$C$1804,MATCH($C1776,Bolalar!$I$5:$I$1804,0))),""))</f>
        <v/>
      </c>
      <c r="F1776" s="24"/>
      <c r="G1776" s="14" t="str">
        <f aca="false">IF(OR($E1776="",$B1776=""),"",INT(($B1776-$E1776)/365.25))</f>
        <v/>
      </c>
      <c r="H1776" s="14" t="str">
        <f aca="false">IF($G1776="","",IF($G1776&lt;=5,"Ha","Yo'q"))</f>
        <v/>
      </c>
      <c r="I1776" s="12"/>
      <c r="J1776" s="12"/>
      <c r="K1776" s="28" t="n">
        <f aca="false">IF(AND($C1776&lt;&gt;"",$H1776="Ha",$B1776&gt;=Boshqaruv!$C$9,$B1776&lt;=Boshqaruv!$C$10),IF(COUNTIFS($C$4:$C1775,$C1776,$H$4:$H1775,"Ha",$B$4:$B1775,"&gt;="&amp;Boshqaruv!$C$9,$B$4:$B1775,"&lt;="&amp;Boshqaruv!$C$10)=0,1,0),0)</f>
        <v>0</v>
      </c>
    </row>
    <row r="1777" customFormat="false" ht="15" hidden="false" customHeight="false" outlineLevel="0" collapsed="false">
      <c r="A1777" s="8" t="n">
        <v>1773</v>
      </c>
      <c r="B1777" s="13"/>
      <c r="C1777" s="25"/>
      <c r="D1777" s="26" t="str">
        <f aca="false">IF($C1777="","",IFERROR(IF(INDEX(Bolalar!$B$5:$B$1804,MATCH($C1777,Bolalar!$I$5:$I$1804,0))="","",INDEX(Bolalar!$B$5:$B$1804,MATCH($C1777,Bolalar!$I$5:$I$1804,0))),""))</f>
        <v/>
      </c>
      <c r="E1777" s="15" t="str">
        <f aca="false">IF($C1777="","",IFERROR(IF(INDEX(Bolalar!$C$5:$C$1804,MATCH($C1777,Bolalar!$I$5:$I$1804,0))="","",INDEX(Bolalar!$C$5:$C$1804,MATCH($C1777,Bolalar!$I$5:$I$1804,0))),""))</f>
        <v/>
      </c>
      <c r="F1777" s="24"/>
      <c r="G1777" s="14" t="str">
        <f aca="false">IF(OR($E1777="",$B1777=""),"",INT(($B1777-$E1777)/365.25))</f>
        <v/>
      </c>
      <c r="H1777" s="14" t="str">
        <f aca="false">IF($G1777="","",IF($G1777&lt;=5,"Ha","Yo'q"))</f>
        <v/>
      </c>
      <c r="I1777" s="12"/>
      <c r="J1777" s="12"/>
      <c r="K1777" s="28" t="n">
        <f aca="false">IF(AND($C1777&lt;&gt;"",$H1777="Ha",$B1777&gt;=Boshqaruv!$C$9,$B1777&lt;=Boshqaruv!$C$10),IF(COUNTIFS($C$4:$C1776,$C1777,$H$4:$H1776,"Ha",$B$4:$B1776,"&gt;="&amp;Boshqaruv!$C$9,$B$4:$B1776,"&lt;="&amp;Boshqaruv!$C$10)=0,1,0),0)</f>
        <v>0</v>
      </c>
    </row>
    <row r="1778" customFormat="false" ht="15" hidden="false" customHeight="false" outlineLevel="0" collapsed="false">
      <c r="A1778" s="8" t="n">
        <v>1774</v>
      </c>
      <c r="B1778" s="13"/>
      <c r="C1778" s="25"/>
      <c r="D1778" s="26" t="str">
        <f aca="false">IF($C1778="","",IFERROR(IF(INDEX(Bolalar!$B$5:$B$1804,MATCH($C1778,Bolalar!$I$5:$I$1804,0))="","",INDEX(Bolalar!$B$5:$B$1804,MATCH($C1778,Bolalar!$I$5:$I$1804,0))),""))</f>
        <v/>
      </c>
      <c r="E1778" s="15" t="str">
        <f aca="false">IF($C1778="","",IFERROR(IF(INDEX(Bolalar!$C$5:$C$1804,MATCH($C1778,Bolalar!$I$5:$I$1804,0))="","",INDEX(Bolalar!$C$5:$C$1804,MATCH($C1778,Bolalar!$I$5:$I$1804,0))),""))</f>
        <v/>
      </c>
      <c r="F1778" s="24"/>
      <c r="G1778" s="14" t="str">
        <f aca="false">IF(OR($E1778="",$B1778=""),"",INT(($B1778-$E1778)/365.25))</f>
        <v/>
      </c>
      <c r="H1778" s="14" t="str">
        <f aca="false">IF($G1778="","",IF($G1778&lt;=5,"Ha","Yo'q"))</f>
        <v/>
      </c>
      <c r="I1778" s="12"/>
      <c r="J1778" s="12"/>
      <c r="K1778" s="28" t="n">
        <f aca="false">IF(AND($C1778&lt;&gt;"",$H1778="Ha",$B1778&gt;=Boshqaruv!$C$9,$B1778&lt;=Boshqaruv!$C$10),IF(COUNTIFS($C$4:$C1777,$C1778,$H$4:$H1777,"Ha",$B$4:$B1777,"&gt;="&amp;Boshqaruv!$C$9,$B$4:$B1777,"&lt;="&amp;Boshqaruv!$C$10)=0,1,0),0)</f>
        <v>0</v>
      </c>
    </row>
    <row r="1779" customFormat="false" ht="15" hidden="false" customHeight="false" outlineLevel="0" collapsed="false">
      <c r="A1779" s="8" t="n">
        <v>1775</v>
      </c>
      <c r="B1779" s="13"/>
      <c r="C1779" s="25"/>
      <c r="D1779" s="26" t="str">
        <f aca="false">IF($C1779="","",IFERROR(IF(INDEX(Bolalar!$B$5:$B$1804,MATCH($C1779,Bolalar!$I$5:$I$1804,0))="","",INDEX(Bolalar!$B$5:$B$1804,MATCH($C1779,Bolalar!$I$5:$I$1804,0))),""))</f>
        <v/>
      </c>
      <c r="E1779" s="15" t="str">
        <f aca="false">IF($C1779="","",IFERROR(IF(INDEX(Bolalar!$C$5:$C$1804,MATCH($C1779,Bolalar!$I$5:$I$1804,0))="","",INDEX(Bolalar!$C$5:$C$1804,MATCH($C1779,Bolalar!$I$5:$I$1804,0))),""))</f>
        <v/>
      </c>
      <c r="F1779" s="24"/>
      <c r="G1779" s="14" t="str">
        <f aca="false">IF(OR($E1779="",$B1779=""),"",INT(($B1779-$E1779)/365.25))</f>
        <v/>
      </c>
      <c r="H1779" s="14" t="str">
        <f aca="false">IF($G1779="","",IF($G1779&lt;=5,"Ha","Yo'q"))</f>
        <v/>
      </c>
      <c r="I1779" s="12"/>
      <c r="J1779" s="12"/>
      <c r="K1779" s="28" t="n">
        <f aca="false">IF(AND($C1779&lt;&gt;"",$H1779="Ha",$B1779&gt;=Boshqaruv!$C$9,$B1779&lt;=Boshqaruv!$C$10),IF(COUNTIFS($C$4:$C1778,$C1779,$H$4:$H1778,"Ha",$B$4:$B1778,"&gt;="&amp;Boshqaruv!$C$9,$B$4:$B1778,"&lt;="&amp;Boshqaruv!$C$10)=0,1,0),0)</f>
        <v>0</v>
      </c>
    </row>
    <row r="1780" customFormat="false" ht="15" hidden="false" customHeight="false" outlineLevel="0" collapsed="false">
      <c r="A1780" s="8" t="n">
        <v>1776</v>
      </c>
      <c r="B1780" s="13"/>
      <c r="C1780" s="25"/>
      <c r="D1780" s="26" t="str">
        <f aca="false">IF($C1780="","",IFERROR(IF(INDEX(Bolalar!$B$5:$B$1804,MATCH($C1780,Bolalar!$I$5:$I$1804,0))="","",INDEX(Bolalar!$B$5:$B$1804,MATCH($C1780,Bolalar!$I$5:$I$1804,0))),""))</f>
        <v/>
      </c>
      <c r="E1780" s="15" t="str">
        <f aca="false">IF($C1780="","",IFERROR(IF(INDEX(Bolalar!$C$5:$C$1804,MATCH($C1780,Bolalar!$I$5:$I$1804,0))="","",INDEX(Bolalar!$C$5:$C$1804,MATCH($C1780,Bolalar!$I$5:$I$1804,0))),""))</f>
        <v/>
      </c>
      <c r="F1780" s="24"/>
      <c r="G1780" s="14" t="str">
        <f aca="false">IF(OR($E1780="",$B1780=""),"",INT(($B1780-$E1780)/365.25))</f>
        <v/>
      </c>
      <c r="H1780" s="14" t="str">
        <f aca="false">IF($G1780="","",IF($G1780&lt;=5,"Ha","Yo'q"))</f>
        <v/>
      </c>
      <c r="I1780" s="12"/>
      <c r="J1780" s="12"/>
      <c r="K1780" s="28" t="n">
        <f aca="false">IF(AND($C1780&lt;&gt;"",$H1780="Ha",$B1780&gt;=Boshqaruv!$C$9,$B1780&lt;=Boshqaruv!$C$10),IF(COUNTIFS($C$4:$C1779,$C1780,$H$4:$H1779,"Ha",$B$4:$B1779,"&gt;="&amp;Boshqaruv!$C$9,$B$4:$B1779,"&lt;="&amp;Boshqaruv!$C$10)=0,1,0),0)</f>
        <v>0</v>
      </c>
    </row>
    <row r="1781" customFormat="false" ht="15" hidden="false" customHeight="false" outlineLevel="0" collapsed="false">
      <c r="A1781" s="8" t="n">
        <v>1777</v>
      </c>
      <c r="B1781" s="13"/>
      <c r="C1781" s="25"/>
      <c r="D1781" s="26" t="str">
        <f aca="false">IF($C1781="","",IFERROR(IF(INDEX(Bolalar!$B$5:$B$1804,MATCH($C1781,Bolalar!$I$5:$I$1804,0))="","",INDEX(Bolalar!$B$5:$B$1804,MATCH($C1781,Bolalar!$I$5:$I$1804,0))),""))</f>
        <v/>
      </c>
      <c r="E1781" s="15" t="str">
        <f aca="false">IF($C1781="","",IFERROR(IF(INDEX(Bolalar!$C$5:$C$1804,MATCH($C1781,Bolalar!$I$5:$I$1804,0))="","",INDEX(Bolalar!$C$5:$C$1804,MATCH($C1781,Bolalar!$I$5:$I$1804,0))),""))</f>
        <v/>
      </c>
      <c r="F1781" s="24"/>
      <c r="G1781" s="14" t="str">
        <f aca="false">IF(OR($E1781="",$B1781=""),"",INT(($B1781-$E1781)/365.25))</f>
        <v/>
      </c>
      <c r="H1781" s="14" t="str">
        <f aca="false">IF($G1781="","",IF($G1781&lt;=5,"Ha","Yo'q"))</f>
        <v/>
      </c>
      <c r="I1781" s="12"/>
      <c r="J1781" s="12"/>
      <c r="K1781" s="28" t="n">
        <f aca="false">IF(AND($C1781&lt;&gt;"",$H1781="Ha",$B1781&gt;=Boshqaruv!$C$9,$B1781&lt;=Boshqaruv!$C$10),IF(COUNTIFS($C$4:$C1780,$C1781,$H$4:$H1780,"Ha",$B$4:$B1780,"&gt;="&amp;Boshqaruv!$C$9,$B$4:$B1780,"&lt;="&amp;Boshqaruv!$C$10)=0,1,0),0)</f>
        <v>0</v>
      </c>
    </row>
    <row r="1782" customFormat="false" ht="15" hidden="false" customHeight="false" outlineLevel="0" collapsed="false">
      <c r="A1782" s="8" t="n">
        <v>1778</v>
      </c>
      <c r="B1782" s="13"/>
      <c r="C1782" s="25"/>
      <c r="D1782" s="26" t="str">
        <f aca="false">IF($C1782="","",IFERROR(IF(INDEX(Bolalar!$B$5:$B$1804,MATCH($C1782,Bolalar!$I$5:$I$1804,0))="","",INDEX(Bolalar!$B$5:$B$1804,MATCH($C1782,Bolalar!$I$5:$I$1804,0))),""))</f>
        <v/>
      </c>
      <c r="E1782" s="15" t="str">
        <f aca="false">IF($C1782="","",IFERROR(IF(INDEX(Bolalar!$C$5:$C$1804,MATCH($C1782,Bolalar!$I$5:$I$1804,0))="","",INDEX(Bolalar!$C$5:$C$1804,MATCH($C1782,Bolalar!$I$5:$I$1804,0))),""))</f>
        <v/>
      </c>
      <c r="F1782" s="24"/>
      <c r="G1782" s="14" t="str">
        <f aca="false">IF(OR($E1782="",$B1782=""),"",INT(($B1782-$E1782)/365.25))</f>
        <v/>
      </c>
      <c r="H1782" s="14" t="str">
        <f aca="false">IF($G1782="","",IF($G1782&lt;=5,"Ha","Yo'q"))</f>
        <v/>
      </c>
      <c r="I1782" s="12"/>
      <c r="J1782" s="12"/>
      <c r="K1782" s="28" t="n">
        <f aca="false">IF(AND($C1782&lt;&gt;"",$H1782="Ha",$B1782&gt;=Boshqaruv!$C$9,$B1782&lt;=Boshqaruv!$C$10),IF(COUNTIFS($C$4:$C1781,$C1782,$H$4:$H1781,"Ha",$B$4:$B1781,"&gt;="&amp;Boshqaruv!$C$9,$B$4:$B1781,"&lt;="&amp;Boshqaruv!$C$10)=0,1,0),0)</f>
        <v>0</v>
      </c>
    </row>
    <row r="1783" customFormat="false" ht="15" hidden="false" customHeight="false" outlineLevel="0" collapsed="false">
      <c r="A1783" s="8" t="n">
        <v>1779</v>
      </c>
      <c r="B1783" s="13"/>
      <c r="C1783" s="25"/>
      <c r="D1783" s="26" t="str">
        <f aca="false">IF($C1783="","",IFERROR(IF(INDEX(Bolalar!$B$5:$B$1804,MATCH($C1783,Bolalar!$I$5:$I$1804,0))="","",INDEX(Bolalar!$B$5:$B$1804,MATCH($C1783,Bolalar!$I$5:$I$1804,0))),""))</f>
        <v/>
      </c>
      <c r="E1783" s="15" t="str">
        <f aca="false">IF($C1783="","",IFERROR(IF(INDEX(Bolalar!$C$5:$C$1804,MATCH($C1783,Bolalar!$I$5:$I$1804,0))="","",INDEX(Bolalar!$C$5:$C$1804,MATCH($C1783,Bolalar!$I$5:$I$1804,0))),""))</f>
        <v/>
      </c>
      <c r="F1783" s="24"/>
      <c r="G1783" s="14" t="str">
        <f aca="false">IF(OR($E1783="",$B1783=""),"",INT(($B1783-$E1783)/365.25))</f>
        <v/>
      </c>
      <c r="H1783" s="14" t="str">
        <f aca="false">IF($G1783="","",IF($G1783&lt;=5,"Ha","Yo'q"))</f>
        <v/>
      </c>
      <c r="I1783" s="12"/>
      <c r="J1783" s="12"/>
      <c r="K1783" s="28" t="n">
        <f aca="false">IF(AND($C1783&lt;&gt;"",$H1783="Ha",$B1783&gt;=Boshqaruv!$C$9,$B1783&lt;=Boshqaruv!$C$10),IF(COUNTIFS($C$4:$C1782,$C1783,$H$4:$H1782,"Ha",$B$4:$B1782,"&gt;="&amp;Boshqaruv!$C$9,$B$4:$B1782,"&lt;="&amp;Boshqaruv!$C$10)=0,1,0),0)</f>
        <v>0</v>
      </c>
    </row>
    <row r="1784" customFormat="false" ht="15" hidden="false" customHeight="false" outlineLevel="0" collapsed="false">
      <c r="A1784" s="8" t="n">
        <v>1780</v>
      </c>
      <c r="B1784" s="13"/>
      <c r="C1784" s="25"/>
      <c r="D1784" s="26" t="str">
        <f aca="false">IF($C1784="","",IFERROR(IF(INDEX(Bolalar!$B$5:$B$1804,MATCH($C1784,Bolalar!$I$5:$I$1804,0))="","",INDEX(Bolalar!$B$5:$B$1804,MATCH($C1784,Bolalar!$I$5:$I$1804,0))),""))</f>
        <v/>
      </c>
      <c r="E1784" s="15" t="str">
        <f aca="false">IF($C1784="","",IFERROR(IF(INDEX(Bolalar!$C$5:$C$1804,MATCH($C1784,Bolalar!$I$5:$I$1804,0))="","",INDEX(Bolalar!$C$5:$C$1804,MATCH($C1784,Bolalar!$I$5:$I$1804,0))),""))</f>
        <v/>
      </c>
      <c r="F1784" s="24"/>
      <c r="G1784" s="14" t="str">
        <f aca="false">IF(OR($E1784="",$B1784=""),"",INT(($B1784-$E1784)/365.25))</f>
        <v/>
      </c>
      <c r="H1784" s="14" t="str">
        <f aca="false">IF($G1784="","",IF($G1784&lt;=5,"Ha","Yo'q"))</f>
        <v/>
      </c>
      <c r="I1784" s="12"/>
      <c r="J1784" s="12"/>
      <c r="K1784" s="28" t="n">
        <f aca="false">IF(AND($C1784&lt;&gt;"",$H1784="Ha",$B1784&gt;=Boshqaruv!$C$9,$B1784&lt;=Boshqaruv!$C$10),IF(COUNTIFS($C$4:$C1783,$C1784,$H$4:$H1783,"Ha",$B$4:$B1783,"&gt;="&amp;Boshqaruv!$C$9,$B$4:$B1783,"&lt;="&amp;Boshqaruv!$C$10)=0,1,0),0)</f>
        <v>0</v>
      </c>
    </row>
    <row r="1785" customFormat="false" ht="15" hidden="false" customHeight="false" outlineLevel="0" collapsed="false">
      <c r="A1785" s="8" t="n">
        <v>1781</v>
      </c>
      <c r="B1785" s="13"/>
      <c r="C1785" s="25"/>
      <c r="D1785" s="26" t="str">
        <f aca="false">IF($C1785="","",IFERROR(IF(INDEX(Bolalar!$B$5:$B$1804,MATCH($C1785,Bolalar!$I$5:$I$1804,0))="","",INDEX(Bolalar!$B$5:$B$1804,MATCH($C1785,Bolalar!$I$5:$I$1804,0))),""))</f>
        <v/>
      </c>
      <c r="E1785" s="15" t="str">
        <f aca="false">IF($C1785="","",IFERROR(IF(INDEX(Bolalar!$C$5:$C$1804,MATCH($C1785,Bolalar!$I$5:$I$1804,0))="","",INDEX(Bolalar!$C$5:$C$1804,MATCH($C1785,Bolalar!$I$5:$I$1804,0))),""))</f>
        <v/>
      </c>
      <c r="F1785" s="24"/>
      <c r="G1785" s="14" t="str">
        <f aca="false">IF(OR($E1785="",$B1785=""),"",INT(($B1785-$E1785)/365.25))</f>
        <v/>
      </c>
      <c r="H1785" s="14" t="str">
        <f aca="false">IF($G1785="","",IF($G1785&lt;=5,"Ha","Yo'q"))</f>
        <v/>
      </c>
      <c r="I1785" s="12"/>
      <c r="J1785" s="12"/>
      <c r="K1785" s="28" t="n">
        <f aca="false">IF(AND($C1785&lt;&gt;"",$H1785="Ha",$B1785&gt;=Boshqaruv!$C$9,$B1785&lt;=Boshqaruv!$C$10),IF(COUNTIFS($C$4:$C1784,$C1785,$H$4:$H1784,"Ha",$B$4:$B1784,"&gt;="&amp;Boshqaruv!$C$9,$B$4:$B1784,"&lt;="&amp;Boshqaruv!$C$10)=0,1,0),0)</f>
        <v>0</v>
      </c>
    </row>
    <row r="1786" customFormat="false" ht="15" hidden="false" customHeight="false" outlineLevel="0" collapsed="false">
      <c r="A1786" s="8" t="n">
        <v>1782</v>
      </c>
      <c r="B1786" s="13"/>
      <c r="C1786" s="25"/>
      <c r="D1786" s="26" t="str">
        <f aca="false">IF($C1786="","",IFERROR(IF(INDEX(Bolalar!$B$5:$B$1804,MATCH($C1786,Bolalar!$I$5:$I$1804,0))="","",INDEX(Bolalar!$B$5:$B$1804,MATCH($C1786,Bolalar!$I$5:$I$1804,0))),""))</f>
        <v/>
      </c>
      <c r="E1786" s="15" t="str">
        <f aca="false">IF($C1786="","",IFERROR(IF(INDEX(Bolalar!$C$5:$C$1804,MATCH($C1786,Bolalar!$I$5:$I$1804,0))="","",INDEX(Bolalar!$C$5:$C$1804,MATCH($C1786,Bolalar!$I$5:$I$1804,0))),""))</f>
        <v/>
      </c>
      <c r="F1786" s="24"/>
      <c r="G1786" s="14" t="str">
        <f aca="false">IF(OR($E1786="",$B1786=""),"",INT(($B1786-$E1786)/365.25))</f>
        <v/>
      </c>
      <c r="H1786" s="14" t="str">
        <f aca="false">IF($G1786="","",IF($G1786&lt;=5,"Ha","Yo'q"))</f>
        <v/>
      </c>
      <c r="I1786" s="12"/>
      <c r="J1786" s="12"/>
      <c r="K1786" s="28" t="n">
        <f aca="false">IF(AND($C1786&lt;&gt;"",$H1786="Ha",$B1786&gt;=Boshqaruv!$C$9,$B1786&lt;=Boshqaruv!$C$10),IF(COUNTIFS($C$4:$C1785,$C1786,$H$4:$H1785,"Ha",$B$4:$B1785,"&gt;="&amp;Boshqaruv!$C$9,$B$4:$B1785,"&lt;="&amp;Boshqaruv!$C$10)=0,1,0),0)</f>
        <v>0</v>
      </c>
    </row>
    <row r="1787" customFormat="false" ht="15" hidden="false" customHeight="false" outlineLevel="0" collapsed="false">
      <c r="A1787" s="8" t="n">
        <v>1783</v>
      </c>
      <c r="B1787" s="13"/>
      <c r="C1787" s="25"/>
      <c r="D1787" s="26" t="str">
        <f aca="false">IF($C1787="","",IFERROR(IF(INDEX(Bolalar!$B$5:$B$1804,MATCH($C1787,Bolalar!$I$5:$I$1804,0))="","",INDEX(Bolalar!$B$5:$B$1804,MATCH($C1787,Bolalar!$I$5:$I$1804,0))),""))</f>
        <v/>
      </c>
      <c r="E1787" s="15" t="str">
        <f aca="false">IF($C1787="","",IFERROR(IF(INDEX(Bolalar!$C$5:$C$1804,MATCH($C1787,Bolalar!$I$5:$I$1804,0))="","",INDEX(Bolalar!$C$5:$C$1804,MATCH($C1787,Bolalar!$I$5:$I$1804,0))),""))</f>
        <v/>
      </c>
      <c r="F1787" s="24"/>
      <c r="G1787" s="14" t="str">
        <f aca="false">IF(OR($E1787="",$B1787=""),"",INT(($B1787-$E1787)/365.25))</f>
        <v/>
      </c>
      <c r="H1787" s="14" t="str">
        <f aca="false">IF($G1787="","",IF($G1787&lt;=5,"Ha","Yo'q"))</f>
        <v/>
      </c>
      <c r="I1787" s="12"/>
      <c r="J1787" s="12"/>
      <c r="K1787" s="28" t="n">
        <f aca="false">IF(AND($C1787&lt;&gt;"",$H1787="Ha",$B1787&gt;=Boshqaruv!$C$9,$B1787&lt;=Boshqaruv!$C$10),IF(COUNTIFS($C$4:$C1786,$C1787,$H$4:$H1786,"Ha",$B$4:$B1786,"&gt;="&amp;Boshqaruv!$C$9,$B$4:$B1786,"&lt;="&amp;Boshqaruv!$C$10)=0,1,0),0)</f>
        <v>0</v>
      </c>
    </row>
    <row r="1788" customFormat="false" ht="15" hidden="false" customHeight="false" outlineLevel="0" collapsed="false">
      <c r="A1788" s="8" t="n">
        <v>1784</v>
      </c>
      <c r="B1788" s="13"/>
      <c r="C1788" s="25"/>
      <c r="D1788" s="26" t="str">
        <f aca="false">IF($C1788="","",IFERROR(IF(INDEX(Bolalar!$B$5:$B$1804,MATCH($C1788,Bolalar!$I$5:$I$1804,0))="","",INDEX(Bolalar!$B$5:$B$1804,MATCH($C1788,Bolalar!$I$5:$I$1804,0))),""))</f>
        <v/>
      </c>
      <c r="E1788" s="15" t="str">
        <f aca="false">IF($C1788="","",IFERROR(IF(INDEX(Bolalar!$C$5:$C$1804,MATCH($C1788,Bolalar!$I$5:$I$1804,0))="","",INDEX(Bolalar!$C$5:$C$1804,MATCH($C1788,Bolalar!$I$5:$I$1804,0))),""))</f>
        <v/>
      </c>
      <c r="F1788" s="24"/>
      <c r="G1788" s="14" t="str">
        <f aca="false">IF(OR($E1788="",$B1788=""),"",INT(($B1788-$E1788)/365.25))</f>
        <v/>
      </c>
      <c r="H1788" s="14" t="str">
        <f aca="false">IF($G1788="","",IF($G1788&lt;=5,"Ha","Yo'q"))</f>
        <v/>
      </c>
      <c r="I1788" s="12"/>
      <c r="J1788" s="12"/>
      <c r="K1788" s="28" t="n">
        <f aca="false">IF(AND($C1788&lt;&gt;"",$H1788="Ha",$B1788&gt;=Boshqaruv!$C$9,$B1788&lt;=Boshqaruv!$C$10),IF(COUNTIFS($C$4:$C1787,$C1788,$H$4:$H1787,"Ha",$B$4:$B1787,"&gt;="&amp;Boshqaruv!$C$9,$B$4:$B1787,"&lt;="&amp;Boshqaruv!$C$10)=0,1,0),0)</f>
        <v>0</v>
      </c>
    </row>
    <row r="1789" customFormat="false" ht="15" hidden="false" customHeight="false" outlineLevel="0" collapsed="false">
      <c r="A1789" s="8" t="n">
        <v>1785</v>
      </c>
      <c r="B1789" s="13"/>
      <c r="C1789" s="25"/>
      <c r="D1789" s="26" t="str">
        <f aca="false">IF($C1789="","",IFERROR(IF(INDEX(Bolalar!$B$5:$B$1804,MATCH($C1789,Bolalar!$I$5:$I$1804,0))="","",INDEX(Bolalar!$B$5:$B$1804,MATCH($C1789,Bolalar!$I$5:$I$1804,0))),""))</f>
        <v/>
      </c>
      <c r="E1789" s="15" t="str">
        <f aca="false">IF($C1789="","",IFERROR(IF(INDEX(Bolalar!$C$5:$C$1804,MATCH($C1789,Bolalar!$I$5:$I$1804,0))="","",INDEX(Bolalar!$C$5:$C$1804,MATCH($C1789,Bolalar!$I$5:$I$1804,0))),""))</f>
        <v/>
      </c>
      <c r="F1789" s="24"/>
      <c r="G1789" s="14" t="str">
        <f aca="false">IF(OR($E1789="",$B1789=""),"",INT(($B1789-$E1789)/365.25))</f>
        <v/>
      </c>
      <c r="H1789" s="14" t="str">
        <f aca="false">IF($G1789="","",IF($G1789&lt;=5,"Ha","Yo'q"))</f>
        <v/>
      </c>
      <c r="I1789" s="12"/>
      <c r="J1789" s="12"/>
      <c r="K1789" s="28" t="n">
        <f aca="false">IF(AND($C1789&lt;&gt;"",$H1789="Ha",$B1789&gt;=Boshqaruv!$C$9,$B1789&lt;=Boshqaruv!$C$10),IF(COUNTIFS($C$4:$C1788,$C1789,$H$4:$H1788,"Ha",$B$4:$B1788,"&gt;="&amp;Boshqaruv!$C$9,$B$4:$B1788,"&lt;="&amp;Boshqaruv!$C$10)=0,1,0),0)</f>
        <v>0</v>
      </c>
    </row>
    <row r="1790" customFormat="false" ht="15" hidden="false" customHeight="false" outlineLevel="0" collapsed="false">
      <c r="A1790" s="8" t="n">
        <v>1786</v>
      </c>
      <c r="B1790" s="13"/>
      <c r="C1790" s="25"/>
      <c r="D1790" s="26" t="str">
        <f aca="false">IF($C1790="","",IFERROR(IF(INDEX(Bolalar!$B$5:$B$1804,MATCH($C1790,Bolalar!$I$5:$I$1804,0))="","",INDEX(Bolalar!$B$5:$B$1804,MATCH($C1790,Bolalar!$I$5:$I$1804,0))),""))</f>
        <v/>
      </c>
      <c r="E1790" s="15" t="str">
        <f aca="false">IF($C1790="","",IFERROR(IF(INDEX(Bolalar!$C$5:$C$1804,MATCH($C1790,Bolalar!$I$5:$I$1804,0))="","",INDEX(Bolalar!$C$5:$C$1804,MATCH($C1790,Bolalar!$I$5:$I$1804,0))),""))</f>
        <v/>
      </c>
      <c r="F1790" s="24"/>
      <c r="G1790" s="14" t="str">
        <f aca="false">IF(OR($E1790="",$B1790=""),"",INT(($B1790-$E1790)/365.25))</f>
        <v/>
      </c>
      <c r="H1790" s="14" t="str">
        <f aca="false">IF($G1790="","",IF($G1790&lt;=5,"Ha","Yo'q"))</f>
        <v/>
      </c>
      <c r="I1790" s="12"/>
      <c r="J1790" s="12"/>
      <c r="K1790" s="28" t="n">
        <f aca="false">IF(AND($C1790&lt;&gt;"",$H1790="Ha",$B1790&gt;=Boshqaruv!$C$9,$B1790&lt;=Boshqaruv!$C$10),IF(COUNTIFS($C$4:$C1789,$C1790,$H$4:$H1789,"Ha",$B$4:$B1789,"&gt;="&amp;Boshqaruv!$C$9,$B$4:$B1789,"&lt;="&amp;Boshqaruv!$C$10)=0,1,0),0)</f>
        <v>0</v>
      </c>
    </row>
    <row r="1791" customFormat="false" ht="15" hidden="false" customHeight="false" outlineLevel="0" collapsed="false">
      <c r="A1791" s="8" t="n">
        <v>1787</v>
      </c>
      <c r="B1791" s="13"/>
      <c r="C1791" s="25"/>
      <c r="D1791" s="26" t="str">
        <f aca="false">IF($C1791="","",IFERROR(IF(INDEX(Bolalar!$B$5:$B$1804,MATCH($C1791,Bolalar!$I$5:$I$1804,0))="","",INDEX(Bolalar!$B$5:$B$1804,MATCH($C1791,Bolalar!$I$5:$I$1804,0))),""))</f>
        <v/>
      </c>
      <c r="E1791" s="15" t="str">
        <f aca="false">IF($C1791="","",IFERROR(IF(INDEX(Bolalar!$C$5:$C$1804,MATCH($C1791,Bolalar!$I$5:$I$1804,0))="","",INDEX(Bolalar!$C$5:$C$1804,MATCH($C1791,Bolalar!$I$5:$I$1804,0))),""))</f>
        <v/>
      </c>
      <c r="F1791" s="24"/>
      <c r="G1791" s="14" t="str">
        <f aca="false">IF(OR($E1791="",$B1791=""),"",INT(($B1791-$E1791)/365.25))</f>
        <v/>
      </c>
      <c r="H1791" s="14" t="str">
        <f aca="false">IF($G1791="","",IF($G1791&lt;=5,"Ha","Yo'q"))</f>
        <v/>
      </c>
      <c r="I1791" s="12"/>
      <c r="J1791" s="12"/>
      <c r="K1791" s="28" t="n">
        <f aca="false">IF(AND($C1791&lt;&gt;"",$H1791="Ha",$B1791&gt;=Boshqaruv!$C$9,$B1791&lt;=Boshqaruv!$C$10),IF(COUNTIFS($C$4:$C1790,$C1791,$H$4:$H1790,"Ha",$B$4:$B1790,"&gt;="&amp;Boshqaruv!$C$9,$B$4:$B1790,"&lt;="&amp;Boshqaruv!$C$10)=0,1,0),0)</f>
        <v>0</v>
      </c>
    </row>
    <row r="1792" customFormat="false" ht="15" hidden="false" customHeight="false" outlineLevel="0" collapsed="false">
      <c r="A1792" s="8" t="n">
        <v>1788</v>
      </c>
      <c r="B1792" s="13"/>
      <c r="C1792" s="25"/>
      <c r="D1792" s="26" t="str">
        <f aca="false">IF($C1792="","",IFERROR(IF(INDEX(Bolalar!$B$5:$B$1804,MATCH($C1792,Bolalar!$I$5:$I$1804,0))="","",INDEX(Bolalar!$B$5:$B$1804,MATCH($C1792,Bolalar!$I$5:$I$1804,0))),""))</f>
        <v/>
      </c>
      <c r="E1792" s="15" t="str">
        <f aca="false">IF($C1792="","",IFERROR(IF(INDEX(Bolalar!$C$5:$C$1804,MATCH($C1792,Bolalar!$I$5:$I$1804,0))="","",INDEX(Bolalar!$C$5:$C$1804,MATCH($C1792,Bolalar!$I$5:$I$1804,0))),""))</f>
        <v/>
      </c>
      <c r="F1792" s="24"/>
      <c r="G1792" s="14" t="str">
        <f aca="false">IF(OR($E1792="",$B1792=""),"",INT(($B1792-$E1792)/365.25))</f>
        <v/>
      </c>
      <c r="H1792" s="14" t="str">
        <f aca="false">IF($G1792="","",IF($G1792&lt;=5,"Ha","Yo'q"))</f>
        <v/>
      </c>
      <c r="I1792" s="12"/>
      <c r="J1792" s="12"/>
      <c r="K1792" s="28" t="n">
        <f aca="false">IF(AND($C1792&lt;&gt;"",$H1792="Ha",$B1792&gt;=Boshqaruv!$C$9,$B1792&lt;=Boshqaruv!$C$10),IF(COUNTIFS($C$4:$C1791,$C1792,$H$4:$H1791,"Ha",$B$4:$B1791,"&gt;="&amp;Boshqaruv!$C$9,$B$4:$B1791,"&lt;="&amp;Boshqaruv!$C$10)=0,1,0),0)</f>
        <v>0</v>
      </c>
    </row>
    <row r="1793" customFormat="false" ht="15" hidden="false" customHeight="false" outlineLevel="0" collapsed="false">
      <c r="A1793" s="8" t="n">
        <v>1789</v>
      </c>
      <c r="B1793" s="13"/>
      <c r="C1793" s="25"/>
      <c r="D1793" s="26" t="str">
        <f aca="false">IF($C1793="","",IFERROR(IF(INDEX(Bolalar!$B$5:$B$1804,MATCH($C1793,Bolalar!$I$5:$I$1804,0))="","",INDEX(Bolalar!$B$5:$B$1804,MATCH($C1793,Bolalar!$I$5:$I$1804,0))),""))</f>
        <v/>
      </c>
      <c r="E1793" s="15" t="str">
        <f aca="false">IF($C1793="","",IFERROR(IF(INDEX(Bolalar!$C$5:$C$1804,MATCH($C1793,Bolalar!$I$5:$I$1804,0))="","",INDEX(Bolalar!$C$5:$C$1804,MATCH($C1793,Bolalar!$I$5:$I$1804,0))),""))</f>
        <v/>
      </c>
      <c r="F1793" s="24"/>
      <c r="G1793" s="14" t="str">
        <f aca="false">IF(OR($E1793="",$B1793=""),"",INT(($B1793-$E1793)/365.25))</f>
        <v/>
      </c>
      <c r="H1793" s="14" t="str">
        <f aca="false">IF($G1793="","",IF($G1793&lt;=5,"Ha","Yo'q"))</f>
        <v/>
      </c>
      <c r="I1793" s="12"/>
      <c r="J1793" s="12"/>
      <c r="K1793" s="28" t="n">
        <f aca="false">IF(AND($C1793&lt;&gt;"",$H1793="Ha",$B1793&gt;=Boshqaruv!$C$9,$B1793&lt;=Boshqaruv!$C$10),IF(COUNTIFS($C$4:$C1792,$C1793,$H$4:$H1792,"Ha",$B$4:$B1792,"&gt;="&amp;Boshqaruv!$C$9,$B$4:$B1792,"&lt;="&amp;Boshqaruv!$C$10)=0,1,0),0)</f>
        <v>0</v>
      </c>
    </row>
    <row r="1794" customFormat="false" ht="15" hidden="false" customHeight="false" outlineLevel="0" collapsed="false">
      <c r="A1794" s="8" t="n">
        <v>1790</v>
      </c>
      <c r="B1794" s="13"/>
      <c r="C1794" s="25"/>
      <c r="D1794" s="26" t="str">
        <f aca="false">IF($C1794="","",IFERROR(IF(INDEX(Bolalar!$B$5:$B$1804,MATCH($C1794,Bolalar!$I$5:$I$1804,0))="","",INDEX(Bolalar!$B$5:$B$1804,MATCH($C1794,Bolalar!$I$5:$I$1804,0))),""))</f>
        <v/>
      </c>
      <c r="E1794" s="15" t="str">
        <f aca="false">IF($C1794="","",IFERROR(IF(INDEX(Bolalar!$C$5:$C$1804,MATCH($C1794,Bolalar!$I$5:$I$1804,0))="","",INDEX(Bolalar!$C$5:$C$1804,MATCH($C1794,Bolalar!$I$5:$I$1804,0))),""))</f>
        <v/>
      </c>
      <c r="F1794" s="24"/>
      <c r="G1794" s="14" t="str">
        <f aca="false">IF(OR($E1794="",$B1794=""),"",INT(($B1794-$E1794)/365.25))</f>
        <v/>
      </c>
      <c r="H1794" s="14" t="str">
        <f aca="false">IF($G1794="","",IF($G1794&lt;=5,"Ha","Yo'q"))</f>
        <v/>
      </c>
      <c r="I1794" s="12"/>
      <c r="J1794" s="12"/>
      <c r="K1794" s="28" t="n">
        <f aca="false">IF(AND($C1794&lt;&gt;"",$H1794="Ha",$B1794&gt;=Boshqaruv!$C$9,$B1794&lt;=Boshqaruv!$C$10),IF(COUNTIFS($C$4:$C1793,$C1794,$H$4:$H1793,"Ha",$B$4:$B1793,"&gt;="&amp;Boshqaruv!$C$9,$B$4:$B1793,"&lt;="&amp;Boshqaruv!$C$10)=0,1,0),0)</f>
        <v>0</v>
      </c>
    </row>
    <row r="1795" customFormat="false" ht="15" hidden="false" customHeight="false" outlineLevel="0" collapsed="false">
      <c r="A1795" s="8" t="n">
        <v>1791</v>
      </c>
      <c r="B1795" s="13"/>
      <c r="C1795" s="25"/>
      <c r="D1795" s="26" t="str">
        <f aca="false">IF($C1795="","",IFERROR(IF(INDEX(Bolalar!$B$5:$B$1804,MATCH($C1795,Bolalar!$I$5:$I$1804,0))="","",INDEX(Bolalar!$B$5:$B$1804,MATCH($C1795,Bolalar!$I$5:$I$1804,0))),""))</f>
        <v/>
      </c>
      <c r="E1795" s="15" t="str">
        <f aca="false">IF($C1795="","",IFERROR(IF(INDEX(Bolalar!$C$5:$C$1804,MATCH($C1795,Bolalar!$I$5:$I$1804,0))="","",INDEX(Bolalar!$C$5:$C$1804,MATCH($C1795,Bolalar!$I$5:$I$1804,0))),""))</f>
        <v/>
      </c>
      <c r="F1795" s="24"/>
      <c r="G1795" s="14" t="str">
        <f aca="false">IF(OR($E1795="",$B1795=""),"",INT(($B1795-$E1795)/365.25))</f>
        <v/>
      </c>
      <c r="H1795" s="14" t="str">
        <f aca="false">IF($G1795="","",IF($G1795&lt;=5,"Ha","Yo'q"))</f>
        <v/>
      </c>
      <c r="I1795" s="12"/>
      <c r="J1795" s="12"/>
      <c r="K1795" s="28" t="n">
        <f aca="false">IF(AND($C1795&lt;&gt;"",$H1795="Ha",$B1795&gt;=Boshqaruv!$C$9,$B1795&lt;=Boshqaruv!$C$10),IF(COUNTIFS($C$4:$C1794,$C1795,$H$4:$H1794,"Ha",$B$4:$B1794,"&gt;="&amp;Boshqaruv!$C$9,$B$4:$B1794,"&lt;="&amp;Boshqaruv!$C$10)=0,1,0),0)</f>
        <v>0</v>
      </c>
    </row>
    <row r="1796" customFormat="false" ht="15" hidden="false" customHeight="false" outlineLevel="0" collapsed="false">
      <c r="A1796" s="8" t="n">
        <v>1792</v>
      </c>
      <c r="B1796" s="13"/>
      <c r="C1796" s="25"/>
      <c r="D1796" s="26" t="str">
        <f aca="false">IF($C1796="","",IFERROR(IF(INDEX(Bolalar!$B$5:$B$1804,MATCH($C1796,Bolalar!$I$5:$I$1804,0))="","",INDEX(Bolalar!$B$5:$B$1804,MATCH($C1796,Bolalar!$I$5:$I$1804,0))),""))</f>
        <v/>
      </c>
      <c r="E1796" s="15" t="str">
        <f aca="false">IF($C1796="","",IFERROR(IF(INDEX(Bolalar!$C$5:$C$1804,MATCH($C1796,Bolalar!$I$5:$I$1804,0))="","",INDEX(Bolalar!$C$5:$C$1804,MATCH($C1796,Bolalar!$I$5:$I$1804,0))),""))</f>
        <v/>
      </c>
      <c r="F1796" s="24"/>
      <c r="G1796" s="14" t="str">
        <f aca="false">IF(OR($E1796="",$B1796=""),"",INT(($B1796-$E1796)/365.25))</f>
        <v/>
      </c>
      <c r="H1796" s="14" t="str">
        <f aca="false">IF($G1796="","",IF($G1796&lt;=5,"Ha","Yo'q"))</f>
        <v/>
      </c>
      <c r="I1796" s="12"/>
      <c r="J1796" s="12"/>
      <c r="K1796" s="28" t="n">
        <f aca="false">IF(AND($C1796&lt;&gt;"",$H1796="Ha",$B1796&gt;=Boshqaruv!$C$9,$B1796&lt;=Boshqaruv!$C$10),IF(COUNTIFS($C$4:$C1795,$C1796,$H$4:$H1795,"Ha",$B$4:$B1795,"&gt;="&amp;Boshqaruv!$C$9,$B$4:$B1795,"&lt;="&amp;Boshqaruv!$C$10)=0,1,0),0)</f>
        <v>0</v>
      </c>
    </row>
    <row r="1797" customFormat="false" ht="15" hidden="false" customHeight="false" outlineLevel="0" collapsed="false">
      <c r="A1797" s="8" t="n">
        <v>1793</v>
      </c>
      <c r="B1797" s="13"/>
      <c r="C1797" s="25"/>
      <c r="D1797" s="26" t="str">
        <f aca="false">IF($C1797="","",IFERROR(IF(INDEX(Bolalar!$B$5:$B$1804,MATCH($C1797,Bolalar!$I$5:$I$1804,0))="","",INDEX(Bolalar!$B$5:$B$1804,MATCH($C1797,Bolalar!$I$5:$I$1804,0))),""))</f>
        <v/>
      </c>
      <c r="E1797" s="15" t="str">
        <f aca="false">IF($C1797="","",IFERROR(IF(INDEX(Bolalar!$C$5:$C$1804,MATCH($C1797,Bolalar!$I$5:$I$1804,0))="","",INDEX(Bolalar!$C$5:$C$1804,MATCH($C1797,Bolalar!$I$5:$I$1804,0))),""))</f>
        <v/>
      </c>
      <c r="F1797" s="24"/>
      <c r="G1797" s="14" t="str">
        <f aca="false">IF(OR($E1797="",$B1797=""),"",INT(($B1797-$E1797)/365.25))</f>
        <v/>
      </c>
      <c r="H1797" s="14" t="str">
        <f aca="false">IF($G1797="","",IF($G1797&lt;=5,"Ha","Yo'q"))</f>
        <v/>
      </c>
      <c r="I1797" s="12"/>
      <c r="J1797" s="12"/>
      <c r="K1797" s="28" t="n">
        <f aca="false">IF(AND($C1797&lt;&gt;"",$H1797="Ha",$B1797&gt;=Boshqaruv!$C$9,$B1797&lt;=Boshqaruv!$C$10),IF(COUNTIFS($C$4:$C1796,$C1797,$H$4:$H1796,"Ha",$B$4:$B1796,"&gt;="&amp;Boshqaruv!$C$9,$B$4:$B1796,"&lt;="&amp;Boshqaruv!$C$10)=0,1,0),0)</f>
        <v>0</v>
      </c>
    </row>
    <row r="1798" customFormat="false" ht="15" hidden="false" customHeight="false" outlineLevel="0" collapsed="false">
      <c r="A1798" s="8" t="n">
        <v>1794</v>
      </c>
      <c r="B1798" s="13"/>
      <c r="C1798" s="25"/>
      <c r="D1798" s="26" t="str">
        <f aca="false">IF($C1798="","",IFERROR(IF(INDEX(Bolalar!$B$5:$B$1804,MATCH($C1798,Bolalar!$I$5:$I$1804,0))="","",INDEX(Bolalar!$B$5:$B$1804,MATCH($C1798,Bolalar!$I$5:$I$1804,0))),""))</f>
        <v/>
      </c>
      <c r="E1798" s="15" t="str">
        <f aca="false">IF($C1798="","",IFERROR(IF(INDEX(Bolalar!$C$5:$C$1804,MATCH($C1798,Bolalar!$I$5:$I$1804,0))="","",INDEX(Bolalar!$C$5:$C$1804,MATCH($C1798,Bolalar!$I$5:$I$1804,0))),""))</f>
        <v/>
      </c>
      <c r="F1798" s="24"/>
      <c r="G1798" s="14" t="str">
        <f aca="false">IF(OR($E1798="",$B1798=""),"",INT(($B1798-$E1798)/365.25))</f>
        <v/>
      </c>
      <c r="H1798" s="14" t="str">
        <f aca="false">IF($G1798="","",IF($G1798&lt;=5,"Ha","Yo'q"))</f>
        <v/>
      </c>
      <c r="I1798" s="12"/>
      <c r="J1798" s="12"/>
      <c r="K1798" s="28" t="n">
        <f aca="false">IF(AND($C1798&lt;&gt;"",$H1798="Ha",$B1798&gt;=Boshqaruv!$C$9,$B1798&lt;=Boshqaruv!$C$10),IF(COUNTIFS($C$4:$C1797,$C1798,$H$4:$H1797,"Ha",$B$4:$B1797,"&gt;="&amp;Boshqaruv!$C$9,$B$4:$B1797,"&lt;="&amp;Boshqaruv!$C$10)=0,1,0),0)</f>
        <v>0</v>
      </c>
    </row>
    <row r="1799" customFormat="false" ht="15" hidden="false" customHeight="false" outlineLevel="0" collapsed="false">
      <c r="A1799" s="8" t="n">
        <v>1795</v>
      </c>
      <c r="B1799" s="13"/>
      <c r="C1799" s="25"/>
      <c r="D1799" s="26" t="str">
        <f aca="false">IF($C1799="","",IFERROR(IF(INDEX(Bolalar!$B$5:$B$1804,MATCH($C1799,Bolalar!$I$5:$I$1804,0))="","",INDEX(Bolalar!$B$5:$B$1804,MATCH($C1799,Bolalar!$I$5:$I$1804,0))),""))</f>
        <v/>
      </c>
      <c r="E1799" s="15" t="str">
        <f aca="false">IF($C1799="","",IFERROR(IF(INDEX(Bolalar!$C$5:$C$1804,MATCH($C1799,Bolalar!$I$5:$I$1804,0))="","",INDEX(Bolalar!$C$5:$C$1804,MATCH($C1799,Bolalar!$I$5:$I$1804,0))),""))</f>
        <v/>
      </c>
      <c r="F1799" s="24"/>
      <c r="G1799" s="14" t="str">
        <f aca="false">IF(OR($E1799="",$B1799=""),"",INT(($B1799-$E1799)/365.25))</f>
        <v/>
      </c>
      <c r="H1799" s="14" t="str">
        <f aca="false">IF($G1799="","",IF($G1799&lt;=5,"Ha","Yo'q"))</f>
        <v/>
      </c>
      <c r="I1799" s="12"/>
      <c r="J1799" s="12"/>
      <c r="K1799" s="28" t="n">
        <f aca="false">IF(AND($C1799&lt;&gt;"",$H1799="Ha",$B1799&gt;=Boshqaruv!$C$9,$B1799&lt;=Boshqaruv!$C$10),IF(COUNTIFS($C$4:$C1798,$C1799,$H$4:$H1798,"Ha",$B$4:$B1798,"&gt;="&amp;Boshqaruv!$C$9,$B$4:$B1798,"&lt;="&amp;Boshqaruv!$C$10)=0,1,0),0)</f>
        <v>0</v>
      </c>
    </row>
    <row r="1800" customFormat="false" ht="15" hidden="false" customHeight="false" outlineLevel="0" collapsed="false">
      <c r="A1800" s="8" t="n">
        <v>1796</v>
      </c>
      <c r="B1800" s="13"/>
      <c r="C1800" s="25"/>
      <c r="D1800" s="26" t="str">
        <f aca="false">IF($C1800="","",IFERROR(IF(INDEX(Bolalar!$B$5:$B$1804,MATCH($C1800,Bolalar!$I$5:$I$1804,0))="","",INDEX(Bolalar!$B$5:$B$1804,MATCH($C1800,Bolalar!$I$5:$I$1804,0))),""))</f>
        <v/>
      </c>
      <c r="E1800" s="15" t="str">
        <f aca="false">IF($C1800="","",IFERROR(IF(INDEX(Bolalar!$C$5:$C$1804,MATCH($C1800,Bolalar!$I$5:$I$1804,0))="","",INDEX(Bolalar!$C$5:$C$1804,MATCH($C1800,Bolalar!$I$5:$I$1804,0))),""))</f>
        <v/>
      </c>
      <c r="F1800" s="24"/>
      <c r="G1800" s="14" t="str">
        <f aca="false">IF(OR($E1800="",$B1800=""),"",INT(($B1800-$E1800)/365.25))</f>
        <v/>
      </c>
      <c r="H1800" s="14" t="str">
        <f aca="false">IF($G1800="","",IF($G1800&lt;=5,"Ha","Yo'q"))</f>
        <v/>
      </c>
      <c r="I1800" s="12"/>
      <c r="J1800" s="12"/>
      <c r="K1800" s="28" t="n">
        <f aca="false">IF(AND($C1800&lt;&gt;"",$H1800="Ha",$B1800&gt;=Boshqaruv!$C$9,$B1800&lt;=Boshqaruv!$C$10),IF(COUNTIFS($C$4:$C1799,$C1800,$H$4:$H1799,"Ha",$B$4:$B1799,"&gt;="&amp;Boshqaruv!$C$9,$B$4:$B1799,"&lt;="&amp;Boshqaruv!$C$10)=0,1,0),0)</f>
        <v>0</v>
      </c>
    </row>
    <row r="1801" customFormat="false" ht="15" hidden="false" customHeight="false" outlineLevel="0" collapsed="false">
      <c r="A1801" s="8" t="n">
        <v>1797</v>
      </c>
      <c r="B1801" s="13"/>
      <c r="C1801" s="25"/>
      <c r="D1801" s="26" t="str">
        <f aca="false">IF($C1801="","",IFERROR(IF(INDEX(Bolalar!$B$5:$B$1804,MATCH($C1801,Bolalar!$I$5:$I$1804,0))="","",INDEX(Bolalar!$B$5:$B$1804,MATCH($C1801,Bolalar!$I$5:$I$1804,0))),""))</f>
        <v/>
      </c>
      <c r="E1801" s="15" t="str">
        <f aca="false">IF($C1801="","",IFERROR(IF(INDEX(Bolalar!$C$5:$C$1804,MATCH($C1801,Bolalar!$I$5:$I$1804,0))="","",INDEX(Bolalar!$C$5:$C$1804,MATCH($C1801,Bolalar!$I$5:$I$1804,0))),""))</f>
        <v/>
      </c>
      <c r="F1801" s="24"/>
      <c r="G1801" s="14" t="str">
        <f aca="false">IF(OR($E1801="",$B1801=""),"",INT(($B1801-$E1801)/365.25))</f>
        <v/>
      </c>
      <c r="H1801" s="14" t="str">
        <f aca="false">IF($G1801="","",IF($G1801&lt;=5,"Ha","Yo'q"))</f>
        <v/>
      </c>
      <c r="I1801" s="12"/>
      <c r="J1801" s="12"/>
      <c r="K1801" s="28" t="n">
        <f aca="false">IF(AND($C1801&lt;&gt;"",$H1801="Ha",$B1801&gt;=Boshqaruv!$C$9,$B1801&lt;=Boshqaruv!$C$10),IF(COUNTIFS($C$4:$C1800,$C1801,$H$4:$H1800,"Ha",$B$4:$B1800,"&gt;="&amp;Boshqaruv!$C$9,$B$4:$B1800,"&lt;="&amp;Boshqaruv!$C$10)=0,1,0),0)</f>
        <v>0</v>
      </c>
    </row>
    <row r="1802" customFormat="false" ht="15" hidden="false" customHeight="false" outlineLevel="0" collapsed="false">
      <c r="A1802" s="8" t="n">
        <v>1798</v>
      </c>
      <c r="B1802" s="13"/>
      <c r="C1802" s="25"/>
      <c r="D1802" s="26" t="str">
        <f aca="false">IF($C1802="","",IFERROR(IF(INDEX(Bolalar!$B$5:$B$1804,MATCH($C1802,Bolalar!$I$5:$I$1804,0))="","",INDEX(Bolalar!$B$5:$B$1804,MATCH($C1802,Bolalar!$I$5:$I$1804,0))),""))</f>
        <v/>
      </c>
      <c r="E1802" s="15" t="str">
        <f aca="false">IF($C1802="","",IFERROR(IF(INDEX(Bolalar!$C$5:$C$1804,MATCH($C1802,Bolalar!$I$5:$I$1804,0))="","",INDEX(Bolalar!$C$5:$C$1804,MATCH($C1802,Bolalar!$I$5:$I$1804,0))),""))</f>
        <v/>
      </c>
      <c r="F1802" s="24"/>
      <c r="G1802" s="14" t="str">
        <f aca="false">IF(OR($E1802="",$B1802=""),"",INT(($B1802-$E1802)/365.25))</f>
        <v/>
      </c>
      <c r="H1802" s="14" t="str">
        <f aca="false">IF($G1802="","",IF($G1802&lt;=5,"Ha","Yo'q"))</f>
        <v/>
      </c>
      <c r="I1802" s="12"/>
      <c r="J1802" s="12"/>
      <c r="K1802" s="28" t="n">
        <f aca="false">IF(AND($C1802&lt;&gt;"",$H1802="Ha",$B1802&gt;=Boshqaruv!$C$9,$B1802&lt;=Boshqaruv!$C$10),IF(COUNTIFS($C$4:$C1801,$C1802,$H$4:$H1801,"Ha",$B$4:$B1801,"&gt;="&amp;Boshqaruv!$C$9,$B$4:$B1801,"&lt;="&amp;Boshqaruv!$C$10)=0,1,0),0)</f>
        <v>0</v>
      </c>
    </row>
    <row r="1803" customFormat="false" ht="15" hidden="false" customHeight="false" outlineLevel="0" collapsed="false">
      <c r="A1803" s="8" t="n">
        <v>1799</v>
      </c>
      <c r="B1803" s="13"/>
      <c r="C1803" s="25"/>
      <c r="D1803" s="26" t="str">
        <f aca="false">IF($C1803="","",IFERROR(IF(INDEX(Bolalar!$B$5:$B$1804,MATCH($C1803,Bolalar!$I$5:$I$1804,0))="","",INDEX(Bolalar!$B$5:$B$1804,MATCH($C1803,Bolalar!$I$5:$I$1804,0))),""))</f>
        <v/>
      </c>
      <c r="E1803" s="15" t="str">
        <f aca="false">IF($C1803="","",IFERROR(IF(INDEX(Bolalar!$C$5:$C$1804,MATCH($C1803,Bolalar!$I$5:$I$1804,0))="","",INDEX(Bolalar!$C$5:$C$1804,MATCH($C1803,Bolalar!$I$5:$I$1804,0))),""))</f>
        <v/>
      </c>
      <c r="F1803" s="24"/>
      <c r="G1803" s="14" t="str">
        <f aca="false">IF(OR($E1803="",$B1803=""),"",INT(($B1803-$E1803)/365.25))</f>
        <v/>
      </c>
      <c r="H1803" s="14" t="str">
        <f aca="false">IF($G1803="","",IF($G1803&lt;=5,"Ha","Yo'q"))</f>
        <v/>
      </c>
      <c r="I1803" s="12"/>
      <c r="J1803" s="12"/>
      <c r="K1803" s="28" t="n">
        <f aca="false">IF(AND($C1803&lt;&gt;"",$H1803="Ha",$B1803&gt;=Boshqaruv!$C$9,$B1803&lt;=Boshqaruv!$C$10),IF(COUNTIFS($C$4:$C1802,$C1803,$H$4:$H1802,"Ha",$B$4:$B1802,"&gt;="&amp;Boshqaruv!$C$9,$B$4:$B1802,"&lt;="&amp;Boshqaruv!$C$10)=0,1,0),0)</f>
        <v>0</v>
      </c>
    </row>
    <row r="1804" customFormat="false" ht="15" hidden="false" customHeight="false" outlineLevel="0" collapsed="false">
      <c r="A1804" s="8" t="n">
        <v>1800</v>
      </c>
      <c r="B1804" s="13"/>
      <c r="C1804" s="25"/>
      <c r="D1804" s="26" t="str">
        <f aca="false">IF($C1804="","",IFERROR(IF(INDEX(Bolalar!$B$5:$B$1804,MATCH($C1804,Bolalar!$I$5:$I$1804,0))="","",INDEX(Bolalar!$B$5:$B$1804,MATCH($C1804,Bolalar!$I$5:$I$1804,0))),""))</f>
        <v/>
      </c>
      <c r="E1804" s="15" t="str">
        <f aca="false">IF($C1804="","",IFERROR(IF(INDEX(Bolalar!$C$5:$C$1804,MATCH($C1804,Bolalar!$I$5:$I$1804,0))="","",INDEX(Bolalar!$C$5:$C$1804,MATCH($C1804,Bolalar!$I$5:$I$1804,0))),""))</f>
        <v/>
      </c>
      <c r="F1804" s="24"/>
      <c r="G1804" s="14" t="str">
        <f aca="false">IF(OR($E1804="",$B1804=""),"",INT(($B1804-$E1804)/365.25))</f>
        <v/>
      </c>
      <c r="H1804" s="14" t="str">
        <f aca="false">IF($G1804="","",IF($G1804&lt;=5,"Ha","Yo'q"))</f>
        <v/>
      </c>
      <c r="I1804" s="12"/>
      <c r="J1804" s="12"/>
      <c r="K1804" s="28" t="n">
        <f aca="false">IF(AND($C1804&lt;&gt;"",$H1804="Ha",$B1804&gt;=Boshqaruv!$C$9,$B1804&lt;=Boshqaruv!$C$10),IF(COUNTIFS($C$4:$C1803,$C1804,$H$4:$H1803,"Ha",$B$4:$B1803,"&gt;="&amp;Boshqaruv!$C$9,$B$4:$B1803,"&lt;="&amp;Boshqaruv!$C$10)=0,1,0),0)</f>
        <v>0</v>
      </c>
    </row>
    <row r="1805" customFormat="false" ht="15" hidden="false" customHeight="false" outlineLevel="0" collapsed="false">
      <c r="A1805" s="8" t="n">
        <v>1801</v>
      </c>
      <c r="B1805" s="13"/>
      <c r="C1805" s="25"/>
      <c r="D1805" s="26" t="str">
        <f aca="false">IF($C1805="","",IFERROR(IF(INDEX(Bolalar!$B$5:$B$1804,MATCH($C1805,Bolalar!$I$5:$I$1804,0))="","",INDEX(Bolalar!$B$5:$B$1804,MATCH($C1805,Bolalar!$I$5:$I$1804,0))),""))</f>
        <v/>
      </c>
      <c r="E1805" s="15" t="str">
        <f aca="false">IF($C1805="","",IFERROR(IF(INDEX(Bolalar!$C$5:$C$1804,MATCH($C1805,Bolalar!$I$5:$I$1804,0))="","",INDEX(Bolalar!$C$5:$C$1804,MATCH($C1805,Bolalar!$I$5:$I$1804,0))),""))</f>
        <v/>
      </c>
      <c r="F1805" s="24"/>
      <c r="G1805" s="14" t="str">
        <f aca="false">IF(OR($E1805="",$B1805=""),"",INT(($B1805-$E1805)/365.25))</f>
        <v/>
      </c>
      <c r="H1805" s="14" t="str">
        <f aca="false">IF($G1805="","",IF($G1805&lt;=5,"Ha","Yo'q"))</f>
        <v/>
      </c>
      <c r="I1805" s="12"/>
      <c r="J1805" s="12"/>
      <c r="K1805" s="28" t="n">
        <f aca="false">IF(AND($C1805&lt;&gt;"",$H1805="Ha",$B1805&gt;=Boshqaruv!$C$9,$B1805&lt;=Boshqaruv!$C$10),IF(COUNTIFS($C$4:$C1804,$C1805,$H$4:$H1804,"Ha",$B$4:$B1804,"&gt;="&amp;Boshqaruv!$C$9,$B$4:$B1804,"&lt;="&amp;Boshqaruv!$C$10)=0,1,0),0)</f>
        <v>0</v>
      </c>
    </row>
    <row r="1806" customFormat="false" ht="15" hidden="false" customHeight="false" outlineLevel="0" collapsed="false">
      <c r="A1806" s="8" t="n">
        <v>1802</v>
      </c>
      <c r="B1806" s="13"/>
      <c r="C1806" s="25"/>
      <c r="D1806" s="26" t="str">
        <f aca="false">IF($C1806="","",IFERROR(IF(INDEX(Bolalar!$B$5:$B$1804,MATCH($C1806,Bolalar!$I$5:$I$1804,0))="","",INDEX(Bolalar!$B$5:$B$1804,MATCH($C1806,Bolalar!$I$5:$I$1804,0))),""))</f>
        <v/>
      </c>
      <c r="E1806" s="15" t="str">
        <f aca="false">IF($C1806="","",IFERROR(IF(INDEX(Bolalar!$C$5:$C$1804,MATCH($C1806,Bolalar!$I$5:$I$1804,0))="","",INDEX(Bolalar!$C$5:$C$1804,MATCH($C1806,Bolalar!$I$5:$I$1804,0))),""))</f>
        <v/>
      </c>
      <c r="F1806" s="24"/>
      <c r="G1806" s="14" t="str">
        <f aca="false">IF(OR($E1806="",$B1806=""),"",INT(($B1806-$E1806)/365.25))</f>
        <v/>
      </c>
      <c r="H1806" s="14" t="str">
        <f aca="false">IF($G1806="","",IF($G1806&lt;=5,"Ha","Yo'q"))</f>
        <v/>
      </c>
      <c r="I1806" s="12"/>
      <c r="J1806" s="12"/>
      <c r="K1806" s="28" t="n">
        <f aca="false">IF(AND($C1806&lt;&gt;"",$H1806="Ha",$B1806&gt;=Boshqaruv!$C$9,$B1806&lt;=Boshqaruv!$C$10),IF(COUNTIFS($C$4:$C1805,$C1806,$H$4:$H1805,"Ha",$B$4:$B1805,"&gt;="&amp;Boshqaruv!$C$9,$B$4:$B1805,"&lt;="&amp;Boshqaruv!$C$10)=0,1,0),0)</f>
        <v>0</v>
      </c>
    </row>
    <row r="1807" customFormat="false" ht="15" hidden="false" customHeight="false" outlineLevel="0" collapsed="false">
      <c r="A1807" s="8" t="n">
        <v>1803</v>
      </c>
      <c r="B1807" s="13"/>
      <c r="C1807" s="25"/>
      <c r="D1807" s="26" t="str">
        <f aca="false">IF($C1807="","",IFERROR(IF(INDEX(Bolalar!$B$5:$B$1804,MATCH($C1807,Bolalar!$I$5:$I$1804,0))="","",INDEX(Bolalar!$B$5:$B$1804,MATCH($C1807,Bolalar!$I$5:$I$1804,0))),""))</f>
        <v/>
      </c>
      <c r="E1807" s="15" t="str">
        <f aca="false">IF($C1807="","",IFERROR(IF(INDEX(Bolalar!$C$5:$C$1804,MATCH($C1807,Bolalar!$I$5:$I$1804,0))="","",INDEX(Bolalar!$C$5:$C$1804,MATCH($C1807,Bolalar!$I$5:$I$1804,0))),""))</f>
        <v/>
      </c>
      <c r="F1807" s="24"/>
      <c r="G1807" s="14" t="str">
        <f aca="false">IF(OR($E1807="",$B1807=""),"",INT(($B1807-$E1807)/365.25))</f>
        <v/>
      </c>
      <c r="H1807" s="14" t="str">
        <f aca="false">IF($G1807="","",IF($G1807&lt;=5,"Ha","Yo'q"))</f>
        <v/>
      </c>
      <c r="I1807" s="12"/>
      <c r="J1807" s="12"/>
      <c r="K1807" s="28" t="n">
        <f aca="false">IF(AND($C1807&lt;&gt;"",$H1807="Ha",$B1807&gt;=Boshqaruv!$C$9,$B1807&lt;=Boshqaruv!$C$10),IF(COUNTIFS($C$4:$C1806,$C1807,$H$4:$H1806,"Ha",$B$4:$B1806,"&gt;="&amp;Boshqaruv!$C$9,$B$4:$B1806,"&lt;="&amp;Boshqaruv!$C$10)=0,1,0),0)</f>
        <v>0</v>
      </c>
    </row>
    <row r="1808" customFormat="false" ht="15" hidden="false" customHeight="false" outlineLevel="0" collapsed="false">
      <c r="A1808" s="8" t="n">
        <v>1804</v>
      </c>
      <c r="B1808" s="13"/>
      <c r="C1808" s="25"/>
      <c r="D1808" s="26" t="str">
        <f aca="false">IF($C1808="","",IFERROR(IF(INDEX(Bolalar!$B$5:$B$1804,MATCH($C1808,Bolalar!$I$5:$I$1804,0))="","",INDEX(Bolalar!$B$5:$B$1804,MATCH($C1808,Bolalar!$I$5:$I$1804,0))),""))</f>
        <v/>
      </c>
      <c r="E1808" s="15" t="str">
        <f aca="false">IF($C1808="","",IFERROR(IF(INDEX(Bolalar!$C$5:$C$1804,MATCH($C1808,Bolalar!$I$5:$I$1804,0))="","",INDEX(Bolalar!$C$5:$C$1804,MATCH($C1808,Bolalar!$I$5:$I$1804,0))),""))</f>
        <v/>
      </c>
      <c r="F1808" s="24"/>
      <c r="G1808" s="14" t="str">
        <f aca="false">IF(OR($E1808="",$B1808=""),"",INT(($B1808-$E1808)/365.25))</f>
        <v/>
      </c>
      <c r="H1808" s="14" t="str">
        <f aca="false">IF($G1808="","",IF($G1808&lt;=5,"Ha","Yo'q"))</f>
        <v/>
      </c>
      <c r="I1808" s="12"/>
      <c r="J1808" s="12"/>
      <c r="K1808" s="28" t="n">
        <f aca="false">IF(AND($C1808&lt;&gt;"",$H1808="Ha",$B1808&gt;=Boshqaruv!$C$9,$B1808&lt;=Boshqaruv!$C$10),IF(COUNTIFS($C$4:$C1807,$C1808,$H$4:$H1807,"Ha",$B$4:$B1807,"&gt;="&amp;Boshqaruv!$C$9,$B$4:$B1807,"&lt;="&amp;Boshqaruv!$C$10)=0,1,0),0)</f>
        <v>0</v>
      </c>
    </row>
    <row r="1809" customFormat="false" ht="15" hidden="false" customHeight="false" outlineLevel="0" collapsed="false">
      <c r="A1809" s="8" t="n">
        <v>1805</v>
      </c>
      <c r="B1809" s="13"/>
      <c r="C1809" s="25"/>
      <c r="D1809" s="26" t="str">
        <f aca="false">IF($C1809="","",IFERROR(IF(INDEX(Bolalar!$B$5:$B$1804,MATCH($C1809,Bolalar!$I$5:$I$1804,0))="","",INDEX(Bolalar!$B$5:$B$1804,MATCH($C1809,Bolalar!$I$5:$I$1804,0))),""))</f>
        <v/>
      </c>
      <c r="E1809" s="15" t="str">
        <f aca="false">IF($C1809="","",IFERROR(IF(INDEX(Bolalar!$C$5:$C$1804,MATCH($C1809,Bolalar!$I$5:$I$1804,0))="","",INDEX(Bolalar!$C$5:$C$1804,MATCH($C1809,Bolalar!$I$5:$I$1804,0))),""))</f>
        <v/>
      </c>
      <c r="F1809" s="24"/>
      <c r="G1809" s="14" t="str">
        <f aca="false">IF(OR($E1809="",$B1809=""),"",INT(($B1809-$E1809)/365.25))</f>
        <v/>
      </c>
      <c r="H1809" s="14" t="str">
        <f aca="false">IF($G1809="","",IF($G1809&lt;=5,"Ha","Yo'q"))</f>
        <v/>
      </c>
      <c r="I1809" s="12"/>
      <c r="J1809" s="12"/>
      <c r="K1809" s="28" t="n">
        <f aca="false">IF(AND($C1809&lt;&gt;"",$H1809="Ha",$B1809&gt;=Boshqaruv!$C$9,$B1809&lt;=Boshqaruv!$C$10),IF(COUNTIFS($C$4:$C1808,$C1809,$H$4:$H1808,"Ha",$B$4:$B1808,"&gt;="&amp;Boshqaruv!$C$9,$B$4:$B1808,"&lt;="&amp;Boshqaruv!$C$10)=0,1,0),0)</f>
        <v>0</v>
      </c>
    </row>
    <row r="1810" customFormat="false" ht="15" hidden="false" customHeight="false" outlineLevel="0" collapsed="false">
      <c r="A1810" s="8" t="n">
        <v>1806</v>
      </c>
      <c r="B1810" s="13"/>
      <c r="C1810" s="25"/>
      <c r="D1810" s="26" t="str">
        <f aca="false">IF($C1810="","",IFERROR(IF(INDEX(Bolalar!$B$5:$B$1804,MATCH($C1810,Bolalar!$I$5:$I$1804,0))="","",INDEX(Bolalar!$B$5:$B$1804,MATCH($C1810,Bolalar!$I$5:$I$1804,0))),""))</f>
        <v/>
      </c>
      <c r="E1810" s="15" t="str">
        <f aca="false">IF($C1810="","",IFERROR(IF(INDEX(Bolalar!$C$5:$C$1804,MATCH($C1810,Bolalar!$I$5:$I$1804,0))="","",INDEX(Bolalar!$C$5:$C$1804,MATCH($C1810,Bolalar!$I$5:$I$1804,0))),""))</f>
        <v/>
      </c>
      <c r="F1810" s="24"/>
      <c r="G1810" s="14" t="str">
        <f aca="false">IF(OR($E1810="",$B1810=""),"",INT(($B1810-$E1810)/365.25))</f>
        <v/>
      </c>
      <c r="H1810" s="14" t="str">
        <f aca="false">IF($G1810="","",IF($G1810&lt;=5,"Ha","Yo'q"))</f>
        <v/>
      </c>
      <c r="I1810" s="12"/>
      <c r="J1810" s="12"/>
      <c r="K1810" s="28" t="n">
        <f aca="false">IF(AND($C1810&lt;&gt;"",$H1810="Ha",$B1810&gt;=Boshqaruv!$C$9,$B1810&lt;=Boshqaruv!$C$10),IF(COUNTIFS($C$4:$C1809,$C1810,$H$4:$H1809,"Ha",$B$4:$B1809,"&gt;="&amp;Boshqaruv!$C$9,$B$4:$B1809,"&lt;="&amp;Boshqaruv!$C$10)=0,1,0),0)</f>
        <v>0</v>
      </c>
    </row>
    <row r="1811" customFormat="false" ht="15" hidden="false" customHeight="false" outlineLevel="0" collapsed="false">
      <c r="A1811" s="8" t="n">
        <v>1807</v>
      </c>
      <c r="B1811" s="13"/>
      <c r="C1811" s="25"/>
      <c r="D1811" s="26" t="str">
        <f aca="false">IF($C1811="","",IFERROR(IF(INDEX(Bolalar!$B$5:$B$1804,MATCH($C1811,Bolalar!$I$5:$I$1804,0))="","",INDEX(Bolalar!$B$5:$B$1804,MATCH($C1811,Bolalar!$I$5:$I$1804,0))),""))</f>
        <v/>
      </c>
      <c r="E1811" s="15" t="str">
        <f aca="false">IF($C1811="","",IFERROR(IF(INDEX(Bolalar!$C$5:$C$1804,MATCH($C1811,Bolalar!$I$5:$I$1804,0))="","",INDEX(Bolalar!$C$5:$C$1804,MATCH($C1811,Bolalar!$I$5:$I$1804,0))),""))</f>
        <v/>
      </c>
      <c r="F1811" s="24"/>
      <c r="G1811" s="14" t="str">
        <f aca="false">IF(OR($E1811="",$B1811=""),"",INT(($B1811-$E1811)/365.25))</f>
        <v/>
      </c>
      <c r="H1811" s="14" t="str">
        <f aca="false">IF($G1811="","",IF($G1811&lt;=5,"Ha","Yo'q"))</f>
        <v/>
      </c>
      <c r="I1811" s="12"/>
      <c r="J1811" s="12"/>
      <c r="K1811" s="28" t="n">
        <f aca="false">IF(AND($C1811&lt;&gt;"",$H1811="Ha",$B1811&gt;=Boshqaruv!$C$9,$B1811&lt;=Boshqaruv!$C$10),IF(COUNTIFS($C$4:$C1810,$C1811,$H$4:$H1810,"Ha",$B$4:$B1810,"&gt;="&amp;Boshqaruv!$C$9,$B$4:$B1810,"&lt;="&amp;Boshqaruv!$C$10)=0,1,0),0)</f>
        <v>0</v>
      </c>
    </row>
    <row r="1812" customFormat="false" ht="15" hidden="false" customHeight="false" outlineLevel="0" collapsed="false">
      <c r="A1812" s="8" t="n">
        <v>1808</v>
      </c>
      <c r="B1812" s="13"/>
      <c r="C1812" s="25"/>
      <c r="D1812" s="26" t="str">
        <f aca="false">IF($C1812="","",IFERROR(IF(INDEX(Bolalar!$B$5:$B$1804,MATCH($C1812,Bolalar!$I$5:$I$1804,0))="","",INDEX(Bolalar!$B$5:$B$1804,MATCH($C1812,Bolalar!$I$5:$I$1804,0))),""))</f>
        <v/>
      </c>
      <c r="E1812" s="15" t="str">
        <f aca="false">IF($C1812="","",IFERROR(IF(INDEX(Bolalar!$C$5:$C$1804,MATCH($C1812,Bolalar!$I$5:$I$1804,0))="","",INDEX(Bolalar!$C$5:$C$1804,MATCH($C1812,Bolalar!$I$5:$I$1804,0))),""))</f>
        <v/>
      </c>
      <c r="F1812" s="24"/>
      <c r="G1812" s="14" t="str">
        <f aca="false">IF(OR($E1812="",$B1812=""),"",INT(($B1812-$E1812)/365.25))</f>
        <v/>
      </c>
      <c r="H1812" s="14" t="str">
        <f aca="false">IF($G1812="","",IF($G1812&lt;=5,"Ha","Yo'q"))</f>
        <v/>
      </c>
      <c r="I1812" s="12"/>
      <c r="J1812" s="12"/>
      <c r="K1812" s="28" t="n">
        <f aca="false">IF(AND($C1812&lt;&gt;"",$H1812="Ha",$B1812&gt;=Boshqaruv!$C$9,$B1812&lt;=Boshqaruv!$C$10),IF(COUNTIFS($C$4:$C1811,$C1812,$H$4:$H1811,"Ha",$B$4:$B1811,"&gt;="&amp;Boshqaruv!$C$9,$B$4:$B1811,"&lt;="&amp;Boshqaruv!$C$10)=0,1,0),0)</f>
        <v>0</v>
      </c>
    </row>
    <row r="1813" customFormat="false" ht="15" hidden="false" customHeight="false" outlineLevel="0" collapsed="false">
      <c r="A1813" s="8" t="n">
        <v>1809</v>
      </c>
      <c r="B1813" s="13"/>
      <c r="C1813" s="25"/>
      <c r="D1813" s="26" t="str">
        <f aca="false">IF($C1813="","",IFERROR(IF(INDEX(Bolalar!$B$5:$B$1804,MATCH($C1813,Bolalar!$I$5:$I$1804,0))="","",INDEX(Bolalar!$B$5:$B$1804,MATCH($C1813,Bolalar!$I$5:$I$1804,0))),""))</f>
        <v/>
      </c>
      <c r="E1813" s="15" t="str">
        <f aca="false">IF($C1813="","",IFERROR(IF(INDEX(Bolalar!$C$5:$C$1804,MATCH($C1813,Bolalar!$I$5:$I$1804,0))="","",INDEX(Bolalar!$C$5:$C$1804,MATCH($C1813,Bolalar!$I$5:$I$1804,0))),""))</f>
        <v/>
      </c>
      <c r="F1813" s="24"/>
      <c r="G1813" s="14" t="str">
        <f aca="false">IF(OR($E1813="",$B1813=""),"",INT(($B1813-$E1813)/365.25))</f>
        <v/>
      </c>
      <c r="H1813" s="14" t="str">
        <f aca="false">IF($G1813="","",IF($G1813&lt;=5,"Ha","Yo'q"))</f>
        <v/>
      </c>
      <c r="I1813" s="12"/>
      <c r="J1813" s="12"/>
      <c r="K1813" s="28" t="n">
        <f aca="false">IF(AND($C1813&lt;&gt;"",$H1813="Ha",$B1813&gt;=Boshqaruv!$C$9,$B1813&lt;=Boshqaruv!$C$10),IF(COUNTIFS($C$4:$C1812,$C1813,$H$4:$H1812,"Ha",$B$4:$B1812,"&gt;="&amp;Boshqaruv!$C$9,$B$4:$B1812,"&lt;="&amp;Boshqaruv!$C$10)=0,1,0),0)</f>
        <v>0</v>
      </c>
    </row>
    <row r="1814" customFormat="false" ht="15" hidden="false" customHeight="false" outlineLevel="0" collapsed="false">
      <c r="A1814" s="8" t="n">
        <v>1810</v>
      </c>
      <c r="B1814" s="13"/>
      <c r="C1814" s="25"/>
      <c r="D1814" s="26" t="str">
        <f aca="false">IF($C1814="","",IFERROR(IF(INDEX(Bolalar!$B$5:$B$1804,MATCH($C1814,Bolalar!$I$5:$I$1804,0))="","",INDEX(Bolalar!$B$5:$B$1804,MATCH($C1814,Bolalar!$I$5:$I$1804,0))),""))</f>
        <v/>
      </c>
      <c r="E1814" s="15" t="str">
        <f aca="false">IF($C1814="","",IFERROR(IF(INDEX(Bolalar!$C$5:$C$1804,MATCH($C1814,Bolalar!$I$5:$I$1804,0))="","",INDEX(Bolalar!$C$5:$C$1804,MATCH($C1814,Bolalar!$I$5:$I$1804,0))),""))</f>
        <v/>
      </c>
      <c r="F1814" s="24"/>
      <c r="G1814" s="14" t="str">
        <f aca="false">IF(OR($E1814="",$B1814=""),"",INT(($B1814-$E1814)/365.25))</f>
        <v/>
      </c>
      <c r="H1814" s="14" t="str">
        <f aca="false">IF($G1814="","",IF($G1814&lt;=5,"Ha","Yo'q"))</f>
        <v/>
      </c>
      <c r="I1814" s="12"/>
      <c r="J1814" s="12"/>
      <c r="K1814" s="28" t="n">
        <f aca="false">IF(AND($C1814&lt;&gt;"",$H1814="Ha",$B1814&gt;=Boshqaruv!$C$9,$B1814&lt;=Boshqaruv!$C$10),IF(COUNTIFS($C$4:$C1813,$C1814,$H$4:$H1813,"Ha",$B$4:$B1813,"&gt;="&amp;Boshqaruv!$C$9,$B$4:$B1813,"&lt;="&amp;Boshqaruv!$C$10)=0,1,0),0)</f>
        <v>0</v>
      </c>
    </row>
    <row r="1815" customFormat="false" ht="15" hidden="false" customHeight="false" outlineLevel="0" collapsed="false">
      <c r="A1815" s="8" t="n">
        <v>1811</v>
      </c>
      <c r="B1815" s="13"/>
      <c r="C1815" s="25"/>
      <c r="D1815" s="26" t="str">
        <f aca="false">IF($C1815="","",IFERROR(IF(INDEX(Bolalar!$B$5:$B$1804,MATCH($C1815,Bolalar!$I$5:$I$1804,0))="","",INDEX(Bolalar!$B$5:$B$1804,MATCH($C1815,Bolalar!$I$5:$I$1804,0))),""))</f>
        <v/>
      </c>
      <c r="E1815" s="15" t="str">
        <f aca="false">IF($C1815="","",IFERROR(IF(INDEX(Bolalar!$C$5:$C$1804,MATCH($C1815,Bolalar!$I$5:$I$1804,0))="","",INDEX(Bolalar!$C$5:$C$1804,MATCH($C1815,Bolalar!$I$5:$I$1804,0))),""))</f>
        <v/>
      </c>
      <c r="F1815" s="24"/>
      <c r="G1815" s="14" t="str">
        <f aca="false">IF(OR($E1815="",$B1815=""),"",INT(($B1815-$E1815)/365.25))</f>
        <v/>
      </c>
      <c r="H1815" s="14" t="str">
        <f aca="false">IF($G1815="","",IF($G1815&lt;=5,"Ha","Yo'q"))</f>
        <v/>
      </c>
      <c r="I1815" s="12"/>
      <c r="J1815" s="12"/>
      <c r="K1815" s="28" t="n">
        <f aca="false">IF(AND($C1815&lt;&gt;"",$H1815="Ha",$B1815&gt;=Boshqaruv!$C$9,$B1815&lt;=Boshqaruv!$C$10),IF(COUNTIFS($C$4:$C1814,$C1815,$H$4:$H1814,"Ha",$B$4:$B1814,"&gt;="&amp;Boshqaruv!$C$9,$B$4:$B1814,"&lt;="&amp;Boshqaruv!$C$10)=0,1,0),0)</f>
        <v>0</v>
      </c>
    </row>
    <row r="1816" customFormat="false" ht="15" hidden="false" customHeight="false" outlineLevel="0" collapsed="false">
      <c r="A1816" s="8" t="n">
        <v>1812</v>
      </c>
      <c r="B1816" s="13"/>
      <c r="C1816" s="25"/>
      <c r="D1816" s="26" t="str">
        <f aca="false">IF($C1816="","",IFERROR(IF(INDEX(Bolalar!$B$5:$B$1804,MATCH($C1816,Bolalar!$I$5:$I$1804,0))="","",INDEX(Bolalar!$B$5:$B$1804,MATCH($C1816,Bolalar!$I$5:$I$1804,0))),""))</f>
        <v/>
      </c>
      <c r="E1816" s="15" t="str">
        <f aca="false">IF($C1816="","",IFERROR(IF(INDEX(Bolalar!$C$5:$C$1804,MATCH($C1816,Bolalar!$I$5:$I$1804,0))="","",INDEX(Bolalar!$C$5:$C$1804,MATCH($C1816,Bolalar!$I$5:$I$1804,0))),""))</f>
        <v/>
      </c>
      <c r="F1816" s="24"/>
      <c r="G1816" s="14" t="str">
        <f aca="false">IF(OR($E1816="",$B1816=""),"",INT(($B1816-$E1816)/365.25))</f>
        <v/>
      </c>
      <c r="H1816" s="14" t="str">
        <f aca="false">IF($G1816="","",IF($G1816&lt;=5,"Ha","Yo'q"))</f>
        <v/>
      </c>
      <c r="I1816" s="12"/>
      <c r="J1816" s="12"/>
      <c r="K1816" s="28" t="n">
        <f aca="false">IF(AND($C1816&lt;&gt;"",$H1816="Ha",$B1816&gt;=Boshqaruv!$C$9,$B1816&lt;=Boshqaruv!$C$10),IF(COUNTIFS($C$4:$C1815,$C1816,$H$4:$H1815,"Ha",$B$4:$B1815,"&gt;="&amp;Boshqaruv!$C$9,$B$4:$B1815,"&lt;="&amp;Boshqaruv!$C$10)=0,1,0),0)</f>
        <v>0</v>
      </c>
    </row>
    <row r="1817" customFormat="false" ht="15" hidden="false" customHeight="false" outlineLevel="0" collapsed="false">
      <c r="A1817" s="8" t="n">
        <v>1813</v>
      </c>
      <c r="B1817" s="13"/>
      <c r="C1817" s="25"/>
      <c r="D1817" s="26" t="str">
        <f aca="false">IF($C1817="","",IFERROR(IF(INDEX(Bolalar!$B$5:$B$1804,MATCH($C1817,Bolalar!$I$5:$I$1804,0))="","",INDEX(Bolalar!$B$5:$B$1804,MATCH($C1817,Bolalar!$I$5:$I$1804,0))),""))</f>
        <v/>
      </c>
      <c r="E1817" s="15" t="str">
        <f aca="false">IF($C1817="","",IFERROR(IF(INDEX(Bolalar!$C$5:$C$1804,MATCH($C1817,Bolalar!$I$5:$I$1804,0))="","",INDEX(Bolalar!$C$5:$C$1804,MATCH($C1817,Bolalar!$I$5:$I$1804,0))),""))</f>
        <v/>
      </c>
      <c r="F1817" s="24"/>
      <c r="G1817" s="14" t="str">
        <f aca="false">IF(OR($E1817="",$B1817=""),"",INT(($B1817-$E1817)/365.25))</f>
        <v/>
      </c>
      <c r="H1817" s="14" t="str">
        <f aca="false">IF($G1817="","",IF($G1817&lt;=5,"Ha","Yo'q"))</f>
        <v/>
      </c>
      <c r="I1817" s="12"/>
      <c r="J1817" s="12"/>
      <c r="K1817" s="28" t="n">
        <f aca="false">IF(AND($C1817&lt;&gt;"",$H1817="Ha",$B1817&gt;=Boshqaruv!$C$9,$B1817&lt;=Boshqaruv!$C$10),IF(COUNTIFS($C$4:$C1816,$C1817,$H$4:$H1816,"Ha",$B$4:$B1816,"&gt;="&amp;Boshqaruv!$C$9,$B$4:$B1816,"&lt;="&amp;Boshqaruv!$C$10)=0,1,0),0)</f>
        <v>0</v>
      </c>
    </row>
    <row r="1818" customFormat="false" ht="15" hidden="false" customHeight="false" outlineLevel="0" collapsed="false">
      <c r="A1818" s="8" t="n">
        <v>1814</v>
      </c>
      <c r="B1818" s="13"/>
      <c r="C1818" s="25"/>
      <c r="D1818" s="26" t="str">
        <f aca="false">IF($C1818="","",IFERROR(IF(INDEX(Bolalar!$B$5:$B$1804,MATCH($C1818,Bolalar!$I$5:$I$1804,0))="","",INDEX(Bolalar!$B$5:$B$1804,MATCH($C1818,Bolalar!$I$5:$I$1804,0))),""))</f>
        <v/>
      </c>
      <c r="E1818" s="15" t="str">
        <f aca="false">IF($C1818="","",IFERROR(IF(INDEX(Bolalar!$C$5:$C$1804,MATCH($C1818,Bolalar!$I$5:$I$1804,0))="","",INDEX(Bolalar!$C$5:$C$1804,MATCH($C1818,Bolalar!$I$5:$I$1804,0))),""))</f>
        <v/>
      </c>
      <c r="F1818" s="24"/>
      <c r="G1818" s="14" t="str">
        <f aca="false">IF(OR($E1818="",$B1818=""),"",INT(($B1818-$E1818)/365.25))</f>
        <v/>
      </c>
      <c r="H1818" s="14" t="str">
        <f aca="false">IF($G1818="","",IF($G1818&lt;=5,"Ha","Yo'q"))</f>
        <v/>
      </c>
      <c r="I1818" s="12"/>
      <c r="J1818" s="12"/>
      <c r="K1818" s="28" t="n">
        <f aca="false">IF(AND($C1818&lt;&gt;"",$H1818="Ha",$B1818&gt;=Boshqaruv!$C$9,$B1818&lt;=Boshqaruv!$C$10),IF(COUNTIFS($C$4:$C1817,$C1818,$H$4:$H1817,"Ha",$B$4:$B1817,"&gt;="&amp;Boshqaruv!$C$9,$B$4:$B1817,"&lt;="&amp;Boshqaruv!$C$10)=0,1,0),0)</f>
        <v>0</v>
      </c>
    </row>
    <row r="1819" customFormat="false" ht="15" hidden="false" customHeight="false" outlineLevel="0" collapsed="false">
      <c r="A1819" s="8" t="n">
        <v>1815</v>
      </c>
      <c r="B1819" s="13"/>
      <c r="C1819" s="25"/>
      <c r="D1819" s="26" t="str">
        <f aca="false">IF($C1819="","",IFERROR(IF(INDEX(Bolalar!$B$5:$B$1804,MATCH($C1819,Bolalar!$I$5:$I$1804,0))="","",INDEX(Bolalar!$B$5:$B$1804,MATCH($C1819,Bolalar!$I$5:$I$1804,0))),""))</f>
        <v/>
      </c>
      <c r="E1819" s="15" t="str">
        <f aca="false">IF($C1819="","",IFERROR(IF(INDEX(Bolalar!$C$5:$C$1804,MATCH($C1819,Bolalar!$I$5:$I$1804,0))="","",INDEX(Bolalar!$C$5:$C$1804,MATCH($C1819,Bolalar!$I$5:$I$1804,0))),""))</f>
        <v/>
      </c>
      <c r="F1819" s="24"/>
      <c r="G1819" s="14" t="str">
        <f aca="false">IF(OR($E1819="",$B1819=""),"",INT(($B1819-$E1819)/365.25))</f>
        <v/>
      </c>
      <c r="H1819" s="14" t="str">
        <f aca="false">IF($G1819="","",IF($G1819&lt;=5,"Ha","Yo'q"))</f>
        <v/>
      </c>
      <c r="I1819" s="12"/>
      <c r="J1819" s="12"/>
      <c r="K1819" s="28" t="n">
        <f aca="false">IF(AND($C1819&lt;&gt;"",$H1819="Ha",$B1819&gt;=Boshqaruv!$C$9,$B1819&lt;=Boshqaruv!$C$10),IF(COUNTIFS($C$4:$C1818,$C1819,$H$4:$H1818,"Ha",$B$4:$B1818,"&gt;="&amp;Boshqaruv!$C$9,$B$4:$B1818,"&lt;="&amp;Boshqaruv!$C$10)=0,1,0),0)</f>
        <v>0</v>
      </c>
    </row>
    <row r="1820" customFormat="false" ht="15" hidden="false" customHeight="false" outlineLevel="0" collapsed="false">
      <c r="A1820" s="8" t="n">
        <v>1816</v>
      </c>
      <c r="B1820" s="13"/>
      <c r="C1820" s="25"/>
      <c r="D1820" s="26" t="str">
        <f aca="false">IF($C1820="","",IFERROR(IF(INDEX(Bolalar!$B$5:$B$1804,MATCH($C1820,Bolalar!$I$5:$I$1804,0))="","",INDEX(Bolalar!$B$5:$B$1804,MATCH($C1820,Bolalar!$I$5:$I$1804,0))),""))</f>
        <v/>
      </c>
      <c r="E1820" s="15" t="str">
        <f aca="false">IF($C1820="","",IFERROR(IF(INDEX(Bolalar!$C$5:$C$1804,MATCH($C1820,Bolalar!$I$5:$I$1804,0))="","",INDEX(Bolalar!$C$5:$C$1804,MATCH($C1820,Bolalar!$I$5:$I$1804,0))),""))</f>
        <v/>
      </c>
      <c r="F1820" s="24"/>
      <c r="G1820" s="14" t="str">
        <f aca="false">IF(OR($E1820="",$B1820=""),"",INT(($B1820-$E1820)/365.25))</f>
        <v/>
      </c>
      <c r="H1820" s="14" t="str">
        <f aca="false">IF($G1820="","",IF($G1820&lt;=5,"Ha","Yo'q"))</f>
        <v/>
      </c>
      <c r="I1820" s="12"/>
      <c r="J1820" s="12"/>
      <c r="K1820" s="28" t="n">
        <f aca="false">IF(AND($C1820&lt;&gt;"",$H1820="Ha",$B1820&gt;=Boshqaruv!$C$9,$B1820&lt;=Boshqaruv!$C$10),IF(COUNTIFS($C$4:$C1819,$C1820,$H$4:$H1819,"Ha",$B$4:$B1819,"&gt;="&amp;Boshqaruv!$C$9,$B$4:$B1819,"&lt;="&amp;Boshqaruv!$C$10)=0,1,0),0)</f>
        <v>0</v>
      </c>
    </row>
    <row r="1821" customFormat="false" ht="15" hidden="false" customHeight="false" outlineLevel="0" collapsed="false">
      <c r="A1821" s="8" t="n">
        <v>1817</v>
      </c>
      <c r="B1821" s="13"/>
      <c r="C1821" s="25"/>
      <c r="D1821" s="26" t="str">
        <f aca="false">IF($C1821="","",IFERROR(IF(INDEX(Bolalar!$B$5:$B$1804,MATCH($C1821,Bolalar!$I$5:$I$1804,0))="","",INDEX(Bolalar!$B$5:$B$1804,MATCH($C1821,Bolalar!$I$5:$I$1804,0))),""))</f>
        <v/>
      </c>
      <c r="E1821" s="15" t="str">
        <f aca="false">IF($C1821="","",IFERROR(IF(INDEX(Bolalar!$C$5:$C$1804,MATCH($C1821,Bolalar!$I$5:$I$1804,0))="","",INDEX(Bolalar!$C$5:$C$1804,MATCH($C1821,Bolalar!$I$5:$I$1804,0))),""))</f>
        <v/>
      </c>
      <c r="F1821" s="24"/>
      <c r="G1821" s="14" t="str">
        <f aca="false">IF(OR($E1821="",$B1821=""),"",INT(($B1821-$E1821)/365.25))</f>
        <v/>
      </c>
      <c r="H1821" s="14" t="str">
        <f aca="false">IF($G1821="","",IF($G1821&lt;=5,"Ha","Yo'q"))</f>
        <v/>
      </c>
      <c r="I1821" s="12"/>
      <c r="J1821" s="12"/>
      <c r="K1821" s="28" t="n">
        <f aca="false">IF(AND($C1821&lt;&gt;"",$H1821="Ha",$B1821&gt;=Boshqaruv!$C$9,$B1821&lt;=Boshqaruv!$C$10),IF(COUNTIFS($C$4:$C1820,$C1821,$H$4:$H1820,"Ha",$B$4:$B1820,"&gt;="&amp;Boshqaruv!$C$9,$B$4:$B1820,"&lt;="&amp;Boshqaruv!$C$10)=0,1,0),0)</f>
        <v>0</v>
      </c>
    </row>
    <row r="1822" customFormat="false" ht="15" hidden="false" customHeight="false" outlineLevel="0" collapsed="false">
      <c r="A1822" s="8" t="n">
        <v>1818</v>
      </c>
      <c r="B1822" s="13"/>
      <c r="C1822" s="25"/>
      <c r="D1822" s="26" t="str">
        <f aca="false">IF($C1822="","",IFERROR(IF(INDEX(Bolalar!$B$5:$B$1804,MATCH($C1822,Bolalar!$I$5:$I$1804,0))="","",INDEX(Bolalar!$B$5:$B$1804,MATCH($C1822,Bolalar!$I$5:$I$1804,0))),""))</f>
        <v/>
      </c>
      <c r="E1822" s="15" t="str">
        <f aca="false">IF($C1822="","",IFERROR(IF(INDEX(Bolalar!$C$5:$C$1804,MATCH($C1822,Bolalar!$I$5:$I$1804,0))="","",INDEX(Bolalar!$C$5:$C$1804,MATCH($C1822,Bolalar!$I$5:$I$1804,0))),""))</f>
        <v/>
      </c>
      <c r="F1822" s="24"/>
      <c r="G1822" s="14" t="str">
        <f aca="false">IF(OR($E1822="",$B1822=""),"",INT(($B1822-$E1822)/365.25))</f>
        <v/>
      </c>
      <c r="H1822" s="14" t="str">
        <f aca="false">IF($G1822="","",IF($G1822&lt;=5,"Ha","Yo'q"))</f>
        <v/>
      </c>
      <c r="I1822" s="12"/>
      <c r="J1822" s="12"/>
      <c r="K1822" s="28" t="n">
        <f aca="false">IF(AND($C1822&lt;&gt;"",$H1822="Ha",$B1822&gt;=Boshqaruv!$C$9,$B1822&lt;=Boshqaruv!$C$10),IF(COUNTIFS($C$4:$C1821,$C1822,$H$4:$H1821,"Ha",$B$4:$B1821,"&gt;="&amp;Boshqaruv!$C$9,$B$4:$B1821,"&lt;="&amp;Boshqaruv!$C$10)=0,1,0),0)</f>
        <v>0</v>
      </c>
    </row>
    <row r="1823" customFormat="false" ht="15" hidden="false" customHeight="false" outlineLevel="0" collapsed="false">
      <c r="A1823" s="8" t="n">
        <v>1819</v>
      </c>
      <c r="B1823" s="13"/>
      <c r="C1823" s="25"/>
      <c r="D1823" s="26" t="str">
        <f aca="false">IF($C1823="","",IFERROR(IF(INDEX(Bolalar!$B$5:$B$1804,MATCH($C1823,Bolalar!$I$5:$I$1804,0))="","",INDEX(Bolalar!$B$5:$B$1804,MATCH($C1823,Bolalar!$I$5:$I$1804,0))),""))</f>
        <v/>
      </c>
      <c r="E1823" s="15" t="str">
        <f aca="false">IF($C1823="","",IFERROR(IF(INDEX(Bolalar!$C$5:$C$1804,MATCH($C1823,Bolalar!$I$5:$I$1804,0))="","",INDEX(Bolalar!$C$5:$C$1804,MATCH($C1823,Bolalar!$I$5:$I$1804,0))),""))</f>
        <v/>
      </c>
      <c r="F1823" s="24"/>
      <c r="G1823" s="14" t="str">
        <f aca="false">IF(OR($E1823="",$B1823=""),"",INT(($B1823-$E1823)/365.25))</f>
        <v/>
      </c>
      <c r="H1823" s="14" t="str">
        <f aca="false">IF($G1823="","",IF($G1823&lt;=5,"Ha","Yo'q"))</f>
        <v/>
      </c>
      <c r="I1823" s="12"/>
      <c r="J1823" s="12"/>
      <c r="K1823" s="28" t="n">
        <f aca="false">IF(AND($C1823&lt;&gt;"",$H1823="Ha",$B1823&gt;=Boshqaruv!$C$9,$B1823&lt;=Boshqaruv!$C$10),IF(COUNTIFS($C$4:$C1822,$C1823,$H$4:$H1822,"Ha",$B$4:$B1822,"&gt;="&amp;Boshqaruv!$C$9,$B$4:$B1822,"&lt;="&amp;Boshqaruv!$C$10)=0,1,0),0)</f>
        <v>0</v>
      </c>
    </row>
    <row r="1824" customFormat="false" ht="15" hidden="false" customHeight="false" outlineLevel="0" collapsed="false">
      <c r="A1824" s="8" t="n">
        <v>1820</v>
      </c>
      <c r="B1824" s="13"/>
      <c r="C1824" s="25"/>
      <c r="D1824" s="26" t="str">
        <f aca="false">IF($C1824="","",IFERROR(IF(INDEX(Bolalar!$B$5:$B$1804,MATCH($C1824,Bolalar!$I$5:$I$1804,0))="","",INDEX(Bolalar!$B$5:$B$1804,MATCH($C1824,Bolalar!$I$5:$I$1804,0))),""))</f>
        <v/>
      </c>
      <c r="E1824" s="15" t="str">
        <f aca="false">IF($C1824="","",IFERROR(IF(INDEX(Bolalar!$C$5:$C$1804,MATCH($C1824,Bolalar!$I$5:$I$1804,0))="","",INDEX(Bolalar!$C$5:$C$1804,MATCH($C1824,Bolalar!$I$5:$I$1804,0))),""))</f>
        <v/>
      </c>
      <c r="F1824" s="24"/>
      <c r="G1824" s="14" t="str">
        <f aca="false">IF(OR($E1824="",$B1824=""),"",INT(($B1824-$E1824)/365.25))</f>
        <v/>
      </c>
      <c r="H1824" s="14" t="str">
        <f aca="false">IF($G1824="","",IF($G1824&lt;=5,"Ha","Yo'q"))</f>
        <v/>
      </c>
      <c r="I1824" s="12"/>
      <c r="J1824" s="12"/>
      <c r="K1824" s="28" t="n">
        <f aca="false">IF(AND($C1824&lt;&gt;"",$H1824="Ha",$B1824&gt;=Boshqaruv!$C$9,$B1824&lt;=Boshqaruv!$C$10),IF(COUNTIFS($C$4:$C1823,$C1824,$H$4:$H1823,"Ha",$B$4:$B1823,"&gt;="&amp;Boshqaruv!$C$9,$B$4:$B1823,"&lt;="&amp;Boshqaruv!$C$10)=0,1,0),0)</f>
        <v>0</v>
      </c>
    </row>
    <row r="1825" customFormat="false" ht="15" hidden="false" customHeight="false" outlineLevel="0" collapsed="false">
      <c r="A1825" s="8" t="n">
        <v>1821</v>
      </c>
      <c r="B1825" s="13"/>
      <c r="C1825" s="25"/>
      <c r="D1825" s="26" t="str">
        <f aca="false">IF($C1825="","",IFERROR(IF(INDEX(Bolalar!$B$5:$B$1804,MATCH($C1825,Bolalar!$I$5:$I$1804,0))="","",INDEX(Bolalar!$B$5:$B$1804,MATCH($C1825,Bolalar!$I$5:$I$1804,0))),""))</f>
        <v/>
      </c>
      <c r="E1825" s="15" t="str">
        <f aca="false">IF($C1825="","",IFERROR(IF(INDEX(Bolalar!$C$5:$C$1804,MATCH($C1825,Bolalar!$I$5:$I$1804,0))="","",INDEX(Bolalar!$C$5:$C$1804,MATCH($C1825,Bolalar!$I$5:$I$1804,0))),""))</f>
        <v/>
      </c>
      <c r="F1825" s="24"/>
      <c r="G1825" s="14" t="str">
        <f aca="false">IF(OR($E1825="",$B1825=""),"",INT(($B1825-$E1825)/365.25))</f>
        <v/>
      </c>
      <c r="H1825" s="14" t="str">
        <f aca="false">IF($G1825="","",IF($G1825&lt;=5,"Ha","Yo'q"))</f>
        <v/>
      </c>
      <c r="I1825" s="12"/>
      <c r="J1825" s="12"/>
      <c r="K1825" s="28" t="n">
        <f aca="false">IF(AND($C1825&lt;&gt;"",$H1825="Ha",$B1825&gt;=Boshqaruv!$C$9,$B1825&lt;=Boshqaruv!$C$10),IF(COUNTIFS($C$4:$C1824,$C1825,$H$4:$H1824,"Ha",$B$4:$B1824,"&gt;="&amp;Boshqaruv!$C$9,$B$4:$B1824,"&lt;="&amp;Boshqaruv!$C$10)=0,1,0),0)</f>
        <v>0</v>
      </c>
    </row>
    <row r="1826" customFormat="false" ht="15" hidden="false" customHeight="false" outlineLevel="0" collapsed="false">
      <c r="A1826" s="8" t="n">
        <v>1822</v>
      </c>
      <c r="B1826" s="13"/>
      <c r="C1826" s="25"/>
      <c r="D1826" s="26" t="str">
        <f aca="false">IF($C1826="","",IFERROR(IF(INDEX(Bolalar!$B$5:$B$1804,MATCH($C1826,Bolalar!$I$5:$I$1804,0))="","",INDEX(Bolalar!$B$5:$B$1804,MATCH($C1826,Bolalar!$I$5:$I$1804,0))),""))</f>
        <v/>
      </c>
      <c r="E1826" s="15" t="str">
        <f aca="false">IF($C1826="","",IFERROR(IF(INDEX(Bolalar!$C$5:$C$1804,MATCH($C1826,Bolalar!$I$5:$I$1804,0))="","",INDEX(Bolalar!$C$5:$C$1804,MATCH($C1826,Bolalar!$I$5:$I$1804,0))),""))</f>
        <v/>
      </c>
      <c r="F1826" s="24"/>
      <c r="G1826" s="14" t="str">
        <f aca="false">IF(OR($E1826="",$B1826=""),"",INT(($B1826-$E1826)/365.25))</f>
        <v/>
      </c>
      <c r="H1826" s="14" t="str">
        <f aca="false">IF($G1826="","",IF($G1826&lt;=5,"Ha","Yo'q"))</f>
        <v/>
      </c>
      <c r="I1826" s="12"/>
      <c r="J1826" s="12"/>
      <c r="K1826" s="28" t="n">
        <f aca="false">IF(AND($C1826&lt;&gt;"",$H1826="Ha",$B1826&gt;=Boshqaruv!$C$9,$B1826&lt;=Boshqaruv!$C$10),IF(COUNTIFS($C$4:$C1825,$C1826,$H$4:$H1825,"Ha",$B$4:$B1825,"&gt;="&amp;Boshqaruv!$C$9,$B$4:$B1825,"&lt;="&amp;Boshqaruv!$C$10)=0,1,0),0)</f>
        <v>0</v>
      </c>
    </row>
    <row r="1827" customFormat="false" ht="15" hidden="false" customHeight="false" outlineLevel="0" collapsed="false">
      <c r="A1827" s="8" t="n">
        <v>1823</v>
      </c>
      <c r="B1827" s="13"/>
      <c r="C1827" s="25"/>
      <c r="D1827" s="26" t="str">
        <f aca="false">IF($C1827="","",IFERROR(IF(INDEX(Bolalar!$B$5:$B$1804,MATCH($C1827,Bolalar!$I$5:$I$1804,0))="","",INDEX(Bolalar!$B$5:$B$1804,MATCH($C1827,Bolalar!$I$5:$I$1804,0))),""))</f>
        <v/>
      </c>
      <c r="E1827" s="15" t="str">
        <f aca="false">IF($C1827="","",IFERROR(IF(INDEX(Bolalar!$C$5:$C$1804,MATCH($C1827,Bolalar!$I$5:$I$1804,0))="","",INDEX(Bolalar!$C$5:$C$1804,MATCH($C1827,Bolalar!$I$5:$I$1804,0))),""))</f>
        <v/>
      </c>
      <c r="F1827" s="24"/>
      <c r="G1827" s="14" t="str">
        <f aca="false">IF(OR($E1827="",$B1827=""),"",INT(($B1827-$E1827)/365.25))</f>
        <v/>
      </c>
      <c r="H1827" s="14" t="str">
        <f aca="false">IF($G1827="","",IF($G1827&lt;=5,"Ha","Yo'q"))</f>
        <v/>
      </c>
      <c r="I1827" s="12"/>
      <c r="J1827" s="12"/>
      <c r="K1827" s="28" t="n">
        <f aca="false">IF(AND($C1827&lt;&gt;"",$H1827="Ha",$B1827&gt;=Boshqaruv!$C$9,$B1827&lt;=Boshqaruv!$C$10),IF(COUNTIFS($C$4:$C1826,$C1827,$H$4:$H1826,"Ha",$B$4:$B1826,"&gt;="&amp;Boshqaruv!$C$9,$B$4:$B1826,"&lt;="&amp;Boshqaruv!$C$10)=0,1,0),0)</f>
        <v>0</v>
      </c>
    </row>
    <row r="1828" customFormat="false" ht="15" hidden="false" customHeight="false" outlineLevel="0" collapsed="false">
      <c r="A1828" s="8" t="n">
        <v>1824</v>
      </c>
      <c r="B1828" s="13"/>
      <c r="C1828" s="25"/>
      <c r="D1828" s="26" t="str">
        <f aca="false">IF($C1828="","",IFERROR(IF(INDEX(Bolalar!$B$5:$B$1804,MATCH($C1828,Bolalar!$I$5:$I$1804,0))="","",INDEX(Bolalar!$B$5:$B$1804,MATCH($C1828,Bolalar!$I$5:$I$1804,0))),""))</f>
        <v/>
      </c>
      <c r="E1828" s="15" t="str">
        <f aca="false">IF($C1828="","",IFERROR(IF(INDEX(Bolalar!$C$5:$C$1804,MATCH($C1828,Bolalar!$I$5:$I$1804,0))="","",INDEX(Bolalar!$C$5:$C$1804,MATCH($C1828,Bolalar!$I$5:$I$1804,0))),""))</f>
        <v/>
      </c>
      <c r="F1828" s="24"/>
      <c r="G1828" s="14" t="str">
        <f aca="false">IF(OR($E1828="",$B1828=""),"",INT(($B1828-$E1828)/365.25))</f>
        <v/>
      </c>
      <c r="H1828" s="14" t="str">
        <f aca="false">IF($G1828="","",IF($G1828&lt;=5,"Ha","Yo'q"))</f>
        <v/>
      </c>
      <c r="I1828" s="12"/>
      <c r="J1828" s="12"/>
      <c r="K1828" s="28" t="n">
        <f aca="false">IF(AND($C1828&lt;&gt;"",$H1828="Ha",$B1828&gt;=Boshqaruv!$C$9,$B1828&lt;=Boshqaruv!$C$10),IF(COUNTIFS($C$4:$C1827,$C1828,$H$4:$H1827,"Ha",$B$4:$B1827,"&gt;="&amp;Boshqaruv!$C$9,$B$4:$B1827,"&lt;="&amp;Boshqaruv!$C$10)=0,1,0),0)</f>
        <v>0</v>
      </c>
    </row>
    <row r="1829" customFormat="false" ht="15" hidden="false" customHeight="false" outlineLevel="0" collapsed="false">
      <c r="A1829" s="8" t="n">
        <v>1825</v>
      </c>
      <c r="B1829" s="13"/>
      <c r="C1829" s="25"/>
      <c r="D1829" s="26" t="str">
        <f aca="false">IF($C1829="","",IFERROR(IF(INDEX(Bolalar!$B$5:$B$1804,MATCH($C1829,Bolalar!$I$5:$I$1804,0))="","",INDEX(Bolalar!$B$5:$B$1804,MATCH($C1829,Bolalar!$I$5:$I$1804,0))),""))</f>
        <v/>
      </c>
      <c r="E1829" s="15" t="str">
        <f aca="false">IF($C1829="","",IFERROR(IF(INDEX(Bolalar!$C$5:$C$1804,MATCH($C1829,Bolalar!$I$5:$I$1804,0))="","",INDEX(Bolalar!$C$5:$C$1804,MATCH($C1829,Bolalar!$I$5:$I$1804,0))),""))</f>
        <v/>
      </c>
      <c r="F1829" s="24"/>
      <c r="G1829" s="14" t="str">
        <f aca="false">IF(OR($E1829="",$B1829=""),"",INT(($B1829-$E1829)/365.25))</f>
        <v/>
      </c>
      <c r="H1829" s="14" t="str">
        <f aca="false">IF($G1829="","",IF($G1829&lt;=5,"Ha","Yo'q"))</f>
        <v/>
      </c>
      <c r="I1829" s="12"/>
      <c r="J1829" s="12"/>
      <c r="K1829" s="28" t="n">
        <f aca="false">IF(AND($C1829&lt;&gt;"",$H1829="Ha",$B1829&gt;=Boshqaruv!$C$9,$B1829&lt;=Boshqaruv!$C$10),IF(COUNTIFS($C$4:$C1828,$C1829,$H$4:$H1828,"Ha",$B$4:$B1828,"&gt;="&amp;Boshqaruv!$C$9,$B$4:$B1828,"&lt;="&amp;Boshqaruv!$C$10)=0,1,0),0)</f>
        <v>0</v>
      </c>
    </row>
    <row r="1830" customFormat="false" ht="15" hidden="false" customHeight="false" outlineLevel="0" collapsed="false">
      <c r="A1830" s="8" t="n">
        <v>1826</v>
      </c>
      <c r="B1830" s="13"/>
      <c r="C1830" s="25"/>
      <c r="D1830" s="26" t="str">
        <f aca="false">IF($C1830="","",IFERROR(IF(INDEX(Bolalar!$B$5:$B$1804,MATCH($C1830,Bolalar!$I$5:$I$1804,0))="","",INDEX(Bolalar!$B$5:$B$1804,MATCH($C1830,Bolalar!$I$5:$I$1804,0))),""))</f>
        <v/>
      </c>
      <c r="E1830" s="15" t="str">
        <f aca="false">IF($C1830="","",IFERROR(IF(INDEX(Bolalar!$C$5:$C$1804,MATCH($C1830,Bolalar!$I$5:$I$1804,0))="","",INDEX(Bolalar!$C$5:$C$1804,MATCH($C1830,Bolalar!$I$5:$I$1804,0))),""))</f>
        <v/>
      </c>
      <c r="F1830" s="24"/>
      <c r="G1830" s="14" t="str">
        <f aca="false">IF(OR($E1830="",$B1830=""),"",INT(($B1830-$E1830)/365.25))</f>
        <v/>
      </c>
      <c r="H1830" s="14" t="str">
        <f aca="false">IF($G1830="","",IF($G1830&lt;=5,"Ha","Yo'q"))</f>
        <v/>
      </c>
      <c r="I1830" s="12"/>
      <c r="J1830" s="12"/>
      <c r="K1830" s="28" t="n">
        <f aca="false">IF(AND($C1830&lt;&gt;"",$H1830="Ha",$B1830&gt;=Boshqaruv!$C$9,$B1830&lt;=Boshqaruv!$C$10),IF(COUNTIFS($C$4:$C1829,$C1830,$H$4:$H1829,"Ha",$B$4:$B1829,"&gt;="&amp;Boshqaruv!$C$9,$B$4:$B1829,"&lt;="&amp;Boshqaruv!$C$10)=0,1,0),0)</f>
        <v>0</v>
      </c>
    </row>
    <row r="1831" customFormat="false" ht="15" hidden="false" customHeight="false" outlineLevel="0" collapsed="false">
      <c r="A1831" s="8" t="n">
        <v>1827</v>
      </c>
      <c r="B1831" s="13"/>
      <c r="C1831" s="25"/>
      <c r="D1831" s="26" t="str">
        <f aca="false">IF($C1831="","",IFERROR(IF(INDEX(Bolalar!$B$5:$B$1804,MATCH($C1831,Bolalar!$I$5:$I$1804,0))="","",INDEX(Bolalar!$B$5:$B$1804,MATCH($C1831,Bolalar!$I$5:$I$1804,0))),""))</f>
        <v/>
      </c>
      <c r="E1831" s="15" t="str">
        <f aca="false">IF($C1831="","",IFERROR(IF(INDEX(Bolalar!$C$5:$C$1804,MATCH($C1831,Bolalar!$I$5:$I$1804,0))="","",INDEX(Bolalar!$C$5:$C$1804,MATCH($C1831,Bolalar!$I$5:$I$1804,0))),""))</f>
        <v/>
      </c>
      <c r="F1831" s="24"/>
      <c r="G1831" s="14" t="str">
        <f aca="false">IF(OR($E1831="",$B1831=""),"",INT(($B1831-$E1831)/365.25))</f>
        <v/>
      </c>
      <c r="H1831" s="14" t="str">
        <f aca="false">IF($G1831="","",IF($G1831&lt;=5,"Ha","Yo'q"))</f>
        <v/>
      </c>
      <c r="I1831" s="12"/>
      <c r="J1831" s="12"/>
      <c r="K1831" s="28" t="n">
        <f aca="false">IF(AND($C1831&lt;&gt;"",$H1831="Ha",$B1831&gt;=Boshqaruv!$C$9,$B1831&lt;=Boshqaruv!$C$10),IF(COUNTIFS($C$4:$C1830,$C1831,$H$4:$H1830,"Ha",$B$4:$B1830,"&gt;="&amp;Boshqaruv!$C$9,$B$4:$B1830,"&lt;="&amp;Boshqaruv!$C$10)=0,1,0),0)</f>
        <v>0</v>
      </c>
    </row>
    <row r="1832" customFormat="false" ht="15" hidden="false" customHeight="false" outlineLevel="0" collapsed="false">
      <c r="A1832" s="8" t="n">
        <v>1828</v>
      </c>
      <c r="B1832" s="13"/>
      <c r="C1832" s="25"/>
      <c r="D1832" s="26" t="str">
        <f aca="false">IF($C1832="","",IFERROR(IF(INDEX(Bolalar!$B$5:$B$1804,MATCH($C1832,Bolalar!$I$5:$I$1804,0))="","",INDEX(Bolalar!$B$5:$B$1804,MATCH($C1832,Bolalar!$I$5:$I$1804,0))),""))</f>
        <v/>
      </c>
      <c r="E1832" s="15" t="str">
        <f aca="false">IF($C1832="","",IFERROR(IF(INDEX(Bolalar!$C$5:$C$1804,MATCH($C1832,Bolalar!$I$5:$I$1804,0))="","",INDEX(Bolalar!$C$5:$C$1804,MATCH($C1832,Bolalar!$I$5:$I$1804,0))),""))</f>
        <v/>
      </c>
      <c r="F1832" s="24"/>
      <c r="G1832" s="14" t="str">
        <f aca="false">IF(OR($E1832="",$B1832=""),"",INT(($B1832-$E1832)/365.25))</f>
        <v/>
      </c>
      <c r="H1832" s="14" t="str">
        <f aca="false">IF($G1832="","",IF($G1832&lt;=5,"Ha","Yo'q"))</f>
        <v/>
      </c>
      <c r="I1832" s="12"/>
      <c r="J1832" s="12"/>
      <c r="K1832" s="28" t="n">
        <f aca="false">IF(AND($C1832&lt;&gt;"",$H1832="Ha",$B1832&gt;=Boshqaruv!$C$9,$B1832&lt;=Boshqaruv!$C$10),IF(COUNTIFS($C$4:$C1831,$C1832,$H$4:$H1831,"Ha",$B$4:$B1831,"&gt;="&amp;Boshqaruv!$C$9,$B$4:$B1831,"&lt;="&amp;Boshqaruv!$C$10)=0,1,0),0)</f>
        <v>0</v>
      </c>
    </row>
    <row r="1833" customFormat="false" ht="15" hidden="false" customHeight="false" outlineLevel="0" collapsed="false">
      <c r="A1833" s="8" t="n">
        <v>1829</v>
      </c>
      <c r="B1833" s="13"/>
      <c r="C1833" s="25"/>
      <c r="D1833" s="26" t="str">
        <f aca="false">IF($C1833="","",IFERROR(IF(INDEX(Bolalar!$B$5:$B$1804,MATCH($C1833,Bolalar!$I$5:$I$1804,0))="","",INDEX(Bolalar!$B$5:$B$1804,MATCH($C1833,Bolalar!$I$5:$I$1804,0))),""))</f>
        <v/>
      </c>
      <c r="E1833" s="15" t="str">
        <f aca="false">IF($C1833="","",IFERROR(IF(INDEX(Bolalar!$C$5:$C$1804,MATCH($C1833,Bolalar!$I$5:$I$1804,0))="","",INDEX(Bolalar!$C$5:$C$1804,MATCH($C1833,Bolalar!$I$5:$I$1804,0))),""))</f>
        <v/>
      </c>
      <c r="F1833" s="24"/>
      <c r="G1833" s="14" t="str">
        <f aca="false">IF(OR($E1833="",$B1833=""),"",INT(($B1833-$E1833)/365.25))</f>
        <v/>
      </c>
      <c r="H1833" s="14" t="str">
        <f aca="false">IF($G1833="","",IF($G1833&lt;=5,"Ha","Yo'q"))</f>
        <v/>
      </c>
      <c r="I1833" s="12"/>
      <c r="J1833" s="12"/>
      <c r="K1833" s="28" t="n">
        <f aca="false">IF(AND($C1833&lt;&gt;"",$H1833="Ha",$B1833&gt;=Boshqaruv!$C$9,$B1833&lt;=Boshqaruv!$C$10),IF(COUNTIFS($C$4:$C1832,$C1833,$H$4:$H1832,"Ha",$B$4:$B1832,"&gt;="&amp;Boshqaruv!$C$9,$B$4:$B1832,"&lt;="&amp;Boshqaruv!$C$10)=0,1,0),0)</f>
        <v>0</v>
      </c>
    </row>
    <row r="1834" customFormat="false" ht="15" hidden="false" customHeight="false" outlineLevel="0" collapsed="false">
      <c r="A1834" s="8" t="n">
        <v>1830</v>
      </c>
      <c r="B1834" s="13"/>
      <c r="C1834" s="25"/>
      <c r="D1834" s="26" t="str">
        <f aca="false">IF($C1834="","",IFERROR(IF(INDEX(Bolalar!$B$5:$B$1804,MATCH($C1834,Bolalar!$I$5:$I$1804,0))="","",INDEX(Bolalar!$B$5:$B$1804,MATCH($C1834,Bolalar!$I$5:$I$1804,0))),""))</f>
        <v/>
      </c>
      <c r="E1834" s="15" t="str">
        <f aca="false">IF($C1834="","",IFERROR(IF(INDEX(Bolalar!$C$5:$C$1804,MATCH($C1834,Bolalar!$I$5:$I$1804,0))="","",INDEX(Bolalar!$C$5:$C$1804,MATCH($C1834,Bolalar!$I$5:$I$1804,0))),""))</f>
        <v/>
      </c>
      <c r="F1834" s="24"/>
      <c r="G1834" s="14" t="str">
        <f aca="false">IF(OR($E1834="",$B1834=""),"",INT(($B1834-$E1834)/365.25))</f>
        <v/>
      </c>
      <c r="H1834" s="14" t="str">
        <f aca="false">IF($G1834="","",IF($G1834&lt;=5,"Ha","Yo'q"))</f>
        <v/>
      </c>
      <c r="I1834" s="12"/>
      <c r="J1834" s="12"/>
      <c r="K1834" s="28" t="n">
        <f aca="false">IF(AND($C1834&lt;&gt;"",$H1834="Ha",$B1834&gt;=Boshqaruv!$C$9,$B1834&lt;=Boshqaruv!$C$10),IF(COUNTIFS($C$4:$C1833,$C1834,$H$4:$H1833,"Ha",$B$4:$B1833,"&gt;="&amp;Boshqaruv!$C$9,$B$4:$B1833,"&lt;="&amp;Boshqaruv!$C$10)=0,1,0),0)</f>
        <v>0</v>
      </c>
    </row>
    <row r="1835" customFormat="false" ht="15" hidden="false" customHeight="false" outlineLevel="0" collapsed="false">
      <c r="A1835" s="8" t="n">
        <v>1831</v>
      </c>
      <c r="B1835" s="13"/>
      <c r="C1835" s="25"/>
      <c r="D1835" s="26" t="str">
        <f aca="false">IF($C1835="","",IFERROR(IF(INDEX(Bolalar!$B$5:$B$1804,MATCH($C1835,Bolalar!$I$5:$I$1804,0))="","",INDEX(Bolalar!$B$5:$B$1804,MATCH($C1835,Bolalar!$I$5:$I$1804,0))),""))</f>
        <v/>
      </c>
      <c r="E1835" s="15" t="str">
        <f aca="false">IF($C1835="","",IFERROR(IF(INDEX(Bolalar!$C$5:$C$1804,MATCH($C1835,Bolalar!$I$5:$I$1804,0))="","",INDEX(Bolalar!$C$5:$C$1804,MATCH($C1835,Bolalar!$I$5:$I$1804,0))),""))</f>
        <v/>
      </c>
      <c r="F1835" s="24"/>
      <c r="G1835" s="14" t="str">
        <f aca="false">IF(OR($E1835="",$B1835=""),"",INT(($B1835-$E1835)/365.25))</f>
        <v/>
      </c>
      <c r="H1835" s="14" t="str">
        <f aca="false">IF($G1835="","",IF($G1835&lt;=5,"Ha","Yo'q"))</f>
        <v/>
      </c>
      <c r="I1835" s="12"/>
      <c r="J1835" s="12"/>
      <c r="K1835" s="28" t="n">
        <f aca="false">IF(AND($C1835&lt;&gt;"",$H1835="Ha",$B1835&gt;=Boshqaruv!$C$9,$B1835&lt;=Boshqaruv!$C$10),IF(COUNTIFS($C$4:$C1834,$C1835,$H$4:$H1834,"Ha",$B$4:$B1834,"&gt;="&amp;Boshqaruv!$C$9,$B$4:$B1834,"&lt;="&amp;Boshqaruv!$C$10)=0,1,0),0)</f>
        <v>0</v>
      </c>
    </row>
    <row r="1836" customFormat="false" ht="15" hidden="false" customHeight="false" outlineLevel="0" collapsed="false">
      <c r="A1836" s="8" t="n">
        <v>1832</v>
      </c>
      <c r="B1836" s="13"/>
      <c r="C1836" s="25"/>
      <c r="D1836" s="26" t="str">
        <f aca="false">IF($C1836="","",IFERROR(IF(INDEX(Bolalar!$B$5:$B$1804,MATCH($C1836,Bolalar!$I$5:$I$1804,0))="","",INDEX(Bolalar!$B$5:$B$1804,MATCH($C1836,Bolalar!$I$5:$I$1804,0))),""))</f>
        <v/>
      </c>
      <c r="E1836" s="15" t="str">
        <f aca="false">IF($C1836="","",IFERROR(IF(INDEX(Bolalar!$C$5:$C$1804,MATCH($C1836,Bolalar!$I$5:$I$1804,0))="","",INDEX(Bolalar!$C$5:$C$1804,MATCH($C1836,Bolalar!$I$5:$I$1804,0))),""))</f>
        <v/>
      </c>
      <c r="F1836" s="24"/>
      <c r="G1836" s="14" t="str">
        <f aca="false">IF(OR($E1836="",$B1836=""),"",INT(($B1836-$E1836)/365.25))</f>
        <v/>
      </c>
      <c r="H1836" s="14" t="str">
        <f aca="false">IF($G1836="","",IF($G1836&lt;=5,"Ha","Yo'q"))</f>
        <v/>
      </c>
      <c r="I1836" s="12"/>
      <c r="J1836" s="12"/>
      <c r="K1836" s="28" t="n">
        <f aca="false">IF(AND($C1836&lt;&gt;"",$H1836="Ha",$B1836&gt;=Boshqaruv!$C$9,$B1836&lt;=Boshqaruv!$C$10),IF(COUNTIFS($C$4:$C1835,$C1836,$H$4:$H1835,"Ha",$B$4:$B1835,"&gt;="&amp;Boshqaruv!$C$9,$B$4:$B1835,"&lt;="&amp;Boshqaruv!$C$10)=0,1,0),0)</f>
        <v>0</v>
      </c>
    </row>
    <row r="1837" customFormat="false" ht="15" hidden="false" customHeight="false" outlineLevel="0" collapsed="false">
      <c r="A1837" s="8" t="n">
        <v>1833</v>
      </c>
      <c r="B1837" s="13"/>
      <c r="C1837" s="25"/>
      <c r="D1837" s="26" t="str">
        <f aca="false">IF($C1837="","",IFERROR(IF(INDEX(Bolalar!$B$5:$B$1804,MATCH($C1837,Bolalar!$I$5:$I$1804,0))="","",INDEX(Bolalar!$B$5:$B$1804,MATCH($C1837,Bolalar!$I$5:$I$1804,0))),""))</f>
        <v/>
      </c>
      <c r="E1837" s="15" t="str">
        <f aca="false">IF($C1837="","",IFERROR(IF(INDEX(Bolalar!$C$5:$C$1804,MATCH($C1837,Bolalar!$I$5:$I$1804,0))="","",INDEX(Bolalar!$C$5:$C$1804,MATCH($C1837,Bolalar!$I$5:$I$1804,0))),""))</f>
        <v/>
      </c>
      <c r="F1837" s="24"/>
      <c r="G1837" s="14" t="str">
        <f aca="false">IF(OR($E1837="",$B1837=""),"",INT(($B1837-$E1837)/365.25))</f>
        <v/>
      </c>
      <c r="H1837" s="14" t="str">
        <f aca="false">IF($G1837="","",IF($G1837&lt;=5,"Ha","Yo'q"))</f>
        <v/>
      </c>
      <c r="I1837" s="12"/>
      <c r="J1837" s="12"/>
      <c r="K1837" s="28" t="n">
        <f aca="false">IF(AND($C1837&lt;&gt;"",$H1837="Ha",$B1837&gt;=Boshqaruv!$C$9,$B1837&lt;=Boshqaruv!$C$10),IF(COUNTIFS($C$4:$C1836,$C1837,$H$4:$H1836,"Ha",$B$4:$B1836,"&gt;="&amp;Boshqaruv!$C$9,$B$4:$B1836,"&lt;="&amp;Boshqaruv!$C$10)=0,1,0),0)</f>
        <v>0</v>
      </c>
    </row>
    <row r="1838" customFormat="false" ht="15" hidden="false" customHeight="false" outlineLevel="0" collapsed="false">
      <c r="A1838" s="8" t="n">
        <v>1834</v>
      </c>
      <c r="B1838" s="13"/>
      <c r="C1838" s="25"/>
      <c r="D1838" s="26" t="str">
        <f aca="false">IF($C1838="","",IFERROR(IF(INDEX(Bolalar!$B$5:$B$1804,MATCH($C1838,Bolalar!$I$5:$I$1804,0))="","",INDEX(Bolalar!$B$5:$B$1804,MATCH($C1838,Bolalar!$I$5:$I$1804,0))),""))</f>
        <v/>
      </c>
      <c r="E1838" s="15" t="str">
        <f aca="false">IF($C1838="","",IFERROR(IF(INDEX(Bolalar!$C$5:$C$1804,MATCH($C1838,Bolalar!$I$5:$I$1804,0))="","",INDEX(Bolalar!$C$5:$C$1804,MATCH($C1838,Bolalar!$I$5:$I$1804,0))),""))</f>
        <v/>
      </c>
      <c r="F1838" s="24"/>
      <c r="G1838" s="14" t="str">
        <f aca="false">IF(OR($E1838="",$B1838=""),"",INT(($B1838-$E1838)/365.25))</f>
        <v/>
      </c>
      <c r="H1838" s="14" t="str">
        <f aca="false">IF($G1838="","",IF($G1838&lt;=5,"Ha","Yo'q"))</f>
        <v/>
      </c>
      <c r="I1838" s="12"/>
      <c r="J1838" s="12"/>
      <c r="K1838" s="28" t="n">
        <f aca="false">IF(AND($C1838&lt;&gt;"",$H1838="Ha",$B1838&gt;=Boshqaruv!$C$9,$B1838&lt;=Boshqaruv!$C$10),IF(COUNTIFS($C$4:$C1837,$C1838,$H$4:$H1837,"Ha",$B$4:$B1837,"&gt;="&amp;Boshqaruv!$C$9,$B$4:$B1837,"&lt;="&amp;Boshqaruv!$C$10)=0,1,0),0)</f>
        <v>0</v>
      </c>
    </row>
    <row r="1839" customFormat="false" ht="15" hidden="false" customHeight="false" outlineLevel="0" collapsed="false">
      <c r="A1839" s="8" t="n">
        <v>1835</v>
      </c>
      <c r="B1839" s="13"/>
      <c r="C1839" s="25"/>
      <c r="D1839" s="26" t="str">
        <f aca="false">IF($C1839="","",IFERROR(IF(INDEX(Bolalar!$B$5:$B$1804,MATCH($C1839,Bolalar!$I$5:$I$1804,0))="","",INDEX(Bolalar!$B$5:$B$1804,MATCH($C1839,Bolalar!$I$5:$I$1804,0))),""))</f>
        <v/>
      </c>
      <c r="E1839" s="15" t="str">
        <f aca="false">IF($C1839="","",IFERROR(IF(INDEX(Bolalar!$C$5:$C$1804,MATCH($C1839,Bolalar!$I$5:$I$1804,0))="","",INDEX(Bolalar!$C$5:$C$1804,MATCH($C1839,Bolalar!$I$5:$I$1804,0))),""))</f>
        <v/>
      </c>
      <c r="F1839" s="24"/>
      <c r="G1839" s="14" t="str">
        <f aca="false">IF(OR($E1839="",$B1839=""),"",INT(($B1839-$E1839)/365.25))</f>
        <v/>
      </c>
      <c r="H1839" s="14" t="str">
        <f aca="false">IF($G1839="","",IF($G1839&lt;=5,"Ha","Yo'q"))</f>
        <v/>
      </c>
      <c r="I1839" s="12"/>
      <c r="J1839" s="12"/>
      <c r="K1839" s="28" t="n">
        <f aca="false">IF(AND($C1839&lt;&gt;"",$H1839="Ha",$B1839&gt;=Boshqaruv!$C$9,$B1839&lt;=Boshqaruv!$C$10),IF(COUNTIFS($C$4:$C1838,$C1839,$H$4:$H1838,"Ha",$B$4:$B1838,"&gt;="&amp;Boshqaruv!$C$9,$B$4:$B1838,"&lt;="&amp;Boshqaruv!$C$10)=0,1,0),0)</f>
        <v>0</v>
      </c>
    </row>
    <row r="1840" customFormat="false" ht="15" hidden="false" customHeight="false" outlineLevel="0" collapsed="false">
      <c r="A1840" s="8" t="n">
        <v>1836</v>
      </c>
      <c r="B1840" s="13"/>
      <c r="C1840" s="25"/>
      <c r="D1840" s="26" t="str">
        <f aca="false">IF($C1840="","",IFERROR(IF(INDEX(Bolalar!$B$5:$B$1804,MATCH($C1840,Bolalar!$I$5:$I$1804,0))="","",INDEX(Bolalar!$B$5:$B$1804,MATCH($C1840,Bolalar!$I$5:$I$1804,0))),""))</f>
        <v/>
      </c>
      <c r="E1840" s="15" t="str">
        <f aca="false">IF($C1840="","",IFERROR(IF(INDEX(Bolalar!$C$5:$C$1804,MATCH($C1840,Bolalar!$I$5:$I$1804,0))="","",INDEX(Bolalar!$C$5:$C$1804,MATCH($C1840,Bolalar!$I$5:$I$1804,0))),""))</f>
        <v/>
      </c>
      <c r="F1840" s="24"/>
      <c r="G1840" s="14" t="str">
        <f aca="false">IF(OR($E1840="",$B1840=""),"",INT(($B1840-$E1840)/365.25))</f>
        <v/>
      </c>
      <c r="H1840" s="14" t="str">
        <f aca="false">IF($G1840="","",IF($G1840&lt;=5,"Ha","Yo'q"))</f>
        <v/>
      </c>
      <c r="I1840" s="12"/>
      <c r="J1840" s="12"/>
      <c r="K1840" s="28" t="n">
        <f aca="false">IF(AND($C1840&lt;&gt;"",$H1840="Ha",$B1840&gt;=Boshqaruv!$C$9,$B1840&lt;=Boshqaruv!$C$10),IF(COUNTIFS($C$4:$C1839,$C1840,$H$4:$H1839,"Ha",$B$4:$B1839,"&gt;="&amp;Boshqaruv!$C$9,$B$4:$B1839,"&lt;="&amp;Boshqaruv!$C$10)=0,1,0),0)</f>
        <v>0</v>
      </c>
    </row>
    <row r="1841" customFormat="false" ht="15" hidden="false" customHeight="false" outlineLevel="0" collapsed="false">
      <c r="A1841" s="8" t="n">
        <v>1837</v>
      </c>
      <c r="B1841" s="13"/>
      <c r="C1841" s="25"/>
      <c r="D1841" s="26" t="str">
        <f aca="false">IF($C1841="","",IFERROR(IF(INDEX(Bolalar!$B$5:$B$1804,MATCH($C1841,Bolalar!$I$5:$I$1804,0))="","",INDEX(Bolalar!$B$5:$B$1804,MATCH($C1841,Bolalar!$I$5:$I$1804,0))),""))</f>
        <v/>
      </c>
      <c r="E1841" s="15" t="str">
        <f aca="false">IF($C1841="","",IFERROR(IF(INDEX(Bolalar!$C$5:$C$1804,MATCH($C1841,Bolalar!$I$5:$I$1804,0))="","",INDEX(Bolalar!$C$5:$C$1804,MATCH($C1841,Bolalar!$I$5:$I$1804,0))),""))</f>
        <v/>
      </c>
      <c r="F1841" s="24"/>
      <c r="G1841" s="14" t="str">
        <f aca="false">IF(OR($E1841="",$B1841=""),"",INT(($B1841-$E1841)/365.25))</f>
        <v/>
      </c>
      <c r="H1841" s="14" t="str">
        <f aca="false">IF($G1841="","",IF($G1841&lt;=5,"Ha","Yo'q"))</f>
        <v/>
      </c>
      <c r="I1841" s="12"/>
      <c r="J1841" s="12"/>
      <c r="K1841" s="28" t="n">
        <f aca="false">IF(AND($C1841&lt;&gt;"",$H1841="Ha",$B1841&gt;=Boshqaruv!$C$9,$B1841&lt;=Boshqaruv!$C$10),IF(COUNTIFS($C$4:$C1840,$C1841,$H$4:$H1840,"Ha",$B$4:$B1840,"&gt;="&amp;Boshqaruv!$C$9,$B$4:$B1840,"&lt;="&amp;Boshqaruv!$C$10)=0,1,0),0)</f>
        <v>0</v>
      </c>
    </row>
    <row r="1842" customFormat="false" ht="15" hidden="false" customHeight="false" outlineLevel="0" collapsed="false">
      <c r="A1842" s="8" t="n">
        <v>1838</v>
      </c>
      <c r="B1842" s="13"/>
      <c r="C1842" s="25"/>
      <c r="D1842" s="26" t="str">
        <f aca="false">IF($C1842="","",IFERROR(IF(INDEX(Bolalar!$B$5:$B$1804,MATCH($C1842,Bolalar!$I$5:$I$1804,0))="","",INDEX(Bolalar!$B$5:$B$1804,MATCH($C1842,Bolalar!$I$5:$I$1804,0))),""))</f>
        <v/>
      </c>
      <c r="E1842" s="15" t="str">
        <f aca="false">IF($C1842="","",IFERROR(IF(INDEX(Bolalar!$C$5:$C$1804,MATCH($C1842,Bolalar!$I$5:$I$1804,0))="","",INDEX(Bolalar!$C$5:$C$1804,MATCH($C1842,Bolalar!$I$5:$I$1804,0))),""))</f>
        <v/>
      </c>
      <c r="F1842" s="24"/>
      <c r="G1842" s="14" t="str">
        <f aca="false">IF(OR($E1842="",$B1842=""),"",INT(($B1842-$E1842)/365.25))</f>
        <v/>
      </c>
      <c r="H1842" s="14" t="str">
        <f aca="false">IF($G1842="","",IF($G1842&lt;=5,"Ha","Yo'q"))</f>
        <v/>
      </c>
      <c r="I1842" s="12"/>
      <c r="J1842" s="12"/>
      <c r="K1842" s="28" t="n">
        <f aca="false">IF(AND($C1842&lt;&gt;"",$H1842="Ha",$B1842&gt;=Boshqaruv!$C$9,$B1842&lt;=Boshqaruv!$C$10),IF(COUNTIFS($C$4:$C1841,$C1842,$H$4:$H1841,"Ha",$B$4:$B1841,"&gt;="&amp;Boshqaruv!$C$9,$B$4:$B1841,"&lt;="&amp;Boshqaruv!$C$10)=0,1,0),0)</f>
        <v>0</v>
      </c>
    </row>
    <row r="1843" customFormat="false" ht="15" hidden="false" customHeight="false" outlineLevel="0" collapsed="false">
      <c r="A1843" s="8" t="n">
        <v>1839</v>
      </c>
      <c r="B1843" s="13"/>
      <c r="C1843" s="25"/>
      <c r="D1843" s="26" t="str">
        <f aca="false">IF($C1843="","",IFERROR(IF(INDEX(Bolalar!$B$5:$B$1804,MATCH($C1843,Bolalar!$I$5:$I$1804,0))="","",INDEX(Bolalar!$B$5:$B$1804,MATCH($C1843,Bolalar!$I$5:$I$1804,0))),""))</f>
        <v/>
      </c>
      <c r="E1843" s="15" t="str">
        <f aca="false">IF($C1843="","",IFERROR(IF(INDEX(Bolalar!$C$5:$C$1804,MATCH($C1843,Bolalar!$I$5:$I$1804,0))="","",INDEX(Bolalar!$C$5:$C$1804,MATCH($C1843,Bolalar!$I$5:$I$1804,0))),""))</f>
        <v/>
      </c>
      <c r="F1843" s="24"/>
      <c r="G1843" s="14" t="str">
        <f aca="false">IF(OR($E1843="",$B1843=""),"",INT(($B1843-$E1843)/365.25))</f>
        <v/>
      </c>
      <c r="H1843" s="14" t="str">
        <f aca="false">IF($G1843="","",IF($G1843&lt;=5,"Ha","Yo'q"))</f>
        <v/>
      </c>
      <c r="I1843" s="12"/>
      <c r="J1843" s="12"/>
      <c r="K1843" s="28" t="n">
        <f aca="false">IF(AND($C1843&lt;&gt;"",$H1843="Ha",$B1843&gt;=Boshqaruv!$C$9,$B1843&lt;=Boshqaruv!$C$10),IF(COUNTIFS($C$4:$C1842,$C1843,$H$4:$H1842,"Ha",$B$4:$B1842,"&gt;="&amp;Boshqaruv!$C$9,$B$4:$B1842,"&lt;="&amp;Boshqaruv!$C$10)=0,1,0),0)</f>
        <v>0</v>
      </c>
    </row>
    <row r="1844" customFormat="false" ht="15" hidden="false" customHeight="false" outlineLevel="0" collapsed="false">
      <c r="A1844" s="8" t="n">
        <v>1840</v>
      </c>
      <c r="B1844" s="13"/>
      <c r="C1844" s="25"/>
      <c r="D1844" s="26" t="str">
        <f aca="false">IF($C1844="","",IFERROR(IF(INDEX(Bolalar!$B$5:$B$1804,MATCH($C1844,Bolalar!$I$5:$I$1804,0))="","",INDEX(Bolalar!$B$5:$B$1804,MATCH($C1844,Bolalar!$I$5:$I$1804,0))),""))</f>
        <v/>
      </c>
      <c r="E1844" s="15" t="str">
        <f aca="false">IF($C1844="","",IFERROR(IF(INDEX(Bolalar!$C$5:$C$1804,MATCH($C1844,Bolalar!$I$5:$I$1804,0))="","",INDEX(Bolalar!$C$5:$C$1804,MATCH($C1844,Bolalar!$I$5:$I$1804,0))),""))</f>
        <v/>
      </c>
      <c r="F1844" s="24"/>
      <c r="G1844" s="14" t="str">
        <f aca="false">IF(OR($E1844="",$B1844=""),"",INT(($B1844-$E1844)/365.25))</f>
        <v/>
      </c>
      <c r="H1844" s="14" t="str">
        <f aca="false">IF($G1844="","",IF($G1844&lt;=5,"Ha","Yo'q"))</f>
        <v/>
      </c>
      <c r="I1844" s="12"/>
      <c r="J1844" s="12"/>
      <c r="K1844" s="28" t="n">
        <f aca="false">IF(AND($C1844&lt;&gt;"",$H1844="Ha",$B1844&gt;=Boshqaruv!$C$9,$B1844&lt;=Boshqaruv!$C$10),IF(COUNTIFS($C$4:$C1843,$C1844,$H$4:$H1843,"Ha",$B$4:$B1843,"&gt;="&amp;Boshqaruv!$C$9,$B$4:$B1843,"&lt;="&amp;Boshqaruv!$C$10)=0,1,0),0)</f>
        <v>0</v>
      </c>
    </row>
    <row r="1845" customFormat="false" ht="15" hidden="false" customHeight="false" outlineLevel="0" collapsed="false">
      <c r="A1845" s="8" t="n">
        <v>1841</v>
      </c>
      <c r="B1845" s="13"/>
      <c r="C1845" s="25"/>
      <c r="D1845" s="26" t="str">
        <f aca="false">IF($C1845="","",IFERROR(IF(INDEX(Bolalar!$B$5:$B$1804,MATCH($C1845,Bolalar!$I$5:$I$1804,0))="","",INDEX(Bolalar!$B$5:$B$1804,MATCH($C1845,Bolalar!$I$5:$I$1804,0))),""))</f>
        <v/>
      </c>
      <c r="E1845" s="15" t="str">
        <f aca="false">IF($C1845="","",IFERROR(IF(INDEX(Bolalar!$C$5:$C$1804,MATCH($C1845,Bolalar!$I$5:$I$1804,0))="","",INDEX(Bolalar!$C$5:$C$1804,MATCH($C1845,Bolalar!$I$5:$I$1804,0))),""))</f>
        <v/>
      </c>
      <c r="F1845" s="24"/>
      <c r="G1845" s="14" t="str">
        <f aca="false">IF(OR($E1845="",$B1845=""),"",INT(($B1845-$E1845)/365.25))</f>
        <v/>
      </c>
      <c r="H1845" s="14" t="str">
        <f aca="false">IF($G1845="","",IF($G1845&lt;=5,"Ha","Yo'q"))</f>
        <v/>
      </c>
      <c r="I1845" s="12"/>
      <c r="J1845" s="12"/>
      <c r="K1845" s="28" t="n">
        <f aca="false">IF(AND($C1845&lt;&gt;"",$H1845="Ha",$B1845&gt;=Boshqaruv!$C$9,$B1845&lt;=Boshqaruv!$C$10),IF(COUNTIFS($C$4:$C1844,$C1845,$H$4:$H1844,"Ha",$B$4:$B1844,"&gt;="&amp;Boshqaruv!$C$9,$B$4:$B1844,"&lt;="&amp;Boshqaruv!$C$10)=0,1,0),0)</f>
        <v>0</v>
      </c>
    </row>
    <row r="1846" customFormat="false" ht="15" hidden="false" customHeight="false" outlineLevel="0" collapsed="false">
      <c r="A1846" s="8" t="n">
        <v>1842</v>
      </c>
      <c r="B1846" s="13"/>
      <c r="C1846" s="25"/>
      <c r="D1846" s="26" t="str">
        <f aca="false">IF($C1846="","",IFERROR(IF(INDEX(Bolalar!$B$5:$B$1804,MATCH($C1846,Bolalar!$I$5:$I$1804,0))="","",INDEX(Bolalar!$B$5:$B$1804,MATCH($C1846,Bolalar!$I$5:$I$1804,0))),""))</f>
        <v/>
      </c>
      <c r="E1846" s="15" t="str">
        <f aca="false">IF($C1846="","",IFERROR(IF(INDEX(Bolalar!$C$5:$C$1804,MATCH($C1846,Bolalar!$I$5:$I$1804,0))="","",INDEX(Bolalar!$C$5:$C$1804,MATCH($C1846,Bolalar!$I$5:$I$1804,0))),""))</f>
        <v/>
      </c>
      <c r="F1846" s="24"/>
      <c r="G1846" s="14" t="str">
        <f aca="false">IF(OR($E1846="",$B1846=""),"",INT(($B1846-$E1846)/365.25))</f>
        <v/>
      </c>
      <c r="H1846" s="14" t="str">
        <f aca="false">IF($G1846="","",IF($G1846&lt;=5,"Ha","Yo'q"))</f>
        <v/>
      </c>
      <c r="I1846" s="12"/>
      <c r="J1846" s="12"/>
      <c r="K1846" s="28" t="n">
        <f aca="false">IF(AND($C1846&lt;&gt;"",$H1846="Ha",$B1846&gt;=Boshqaruv!$C$9,$B1846&lt;=Boshqaruv!$C$10),IF(COUNTIFS($C$4:$C1845,$C1846,$H$4:$H1845,"Ha",$B$4:$B1845,"&gt;="&amp;Boshqaruv!$C$9,$B$4:$B1845,"&lt;="&amp;Boshqaruv!$C$10)=0,1,0),0)</f>
        <v>0</v>
      </c>
    </row>
    <row r="1847" customFormat="false" ht="15" hidden="false" customHeight="false" outlineLevel="0" collapsed="false">
      <c r="A1847" s="8" t="n">
        <v>1843</v>
      </c>
      <c r="B1847" s="13"/>
      <c r="C1847" s="25"/>
      <c r="D1847" s="26" t="str">
        <f aca="false">IF($C1847="","",IFERROR(IF(INDEX(Bolalar!$B$5:$B$1804,MATCH($C1847,Bolalar!$I$5:$I$1804,0))="","",INDEX(Bolalar!$B$5:$B$1804,MATCH($C1847,Bolalar!$I$5:$I$1804,0))),""))</f>
        <v/>
      </c>
      <c r="E1847" s="15" t="str">
        <f aca="false">IF($C1847="","",IFERROR(IF(INDEX(Bolalar!$C$5:$C$1804,MATCH($C1847,Bolalar!$I$5:$I$1804,0))="","",INDEX(Bolalar!$C$5:$C$1804,MATCH($C1847,Bolalar!$I$5:$I$1804,0))),""))</f>
        <v/>
      </c>
      <c r="F1847" s="24"/>
      <c r="G1847" s="14" t="str">
        <f aca="false">IF(OR($E1847="",$B1847=""),"",INT(($B1847-$E1847)/365.25))</f>
        <v/>
      </c>
      <c r="H1847" s="14" t="str">
        <f aca="false">IF($G1847="","",IF($G1847&lt;=5,"Ha","Yo'q"))</f>
        <v/>
      </c>
      <c r="I1847" s="12"/>
      <c r="J1847" s="12"/>
      <c r="K1847" s="28" t="n">
        <f aca="false">IF(AND($C1847&lt;&gt;"",$H1847="Ha",$B1847&gt;=Boshqaruv!$C$9,$B1847&lt;=Boshqaruv!$C$10),IF(COUNTIFS($C$4:$C1846,$C1847,$H$4:$H1846,"Ha",$B$4:$B1846,"&gt;="&amp;Boshqaruv!$C$9,$B$4:$B1846,"&lt;="&amp;Boshqaruv!$C$10)=0,1,0),0)</f>
        <v>0</v>
      </c>
    </row>
    <row r="1848" customFormat="false" ht="15" hidden="false" customHeight="false" outlineLevel="0" collapsed="false">
      <c r="A1848" s="8" t="n">
        <v>1844</v>
      </c>
      <c r="B1848" s="13"/>
      <c r="C1848" s="25"/>
      <c r="D1848" s="26" t="str">
        <f aca="false">IF($C1848="","",IFERROR(IF(INDEX(Bolalar!$B$5:$B$1804,MATCH($C1848,Bolalar!$I$5:$I$1804,0))="","",INDEX(Bolalar!$B$5:$B$1804,MATCH($C1848,Bolalar!$I$5:$I$1804,0))),""))</f>
        <v/>
      </c>
      <c r="E1848" s="15" t="str">
        <f aca="false">IF($C1848="","",IFERROR(IF(INDEX(Bolalar!$C$5:$C$1804,MATCH($C1848,Bolalar!$I$5:$I$1804,0))="","",INDEX(Bolalar!$C$5:$C$1804,MATCH($C1848,Bolalar!$I$5:$I$1804,0))),""))</f>
        <v/>
      </c>
      <c r="F1848" s="24"/>
      <c r="G1848" s="14" t="str">
        <f aca="false">IF(OR($E1848="",$B1848=""),"",INT(($B1848-$E1848)/365.25))</f>
        <v/>
      </c>
      <c r="H1848" s="14" t="str">
        <f aca="false">IF($G1848="","",IF($G1848&lt;=5,"Ha","Yo'q"))</f>
        <v/>
      </c>
      <c r="I1848" s="12"/>
      <c r="J1848" s="12"/>
      <c r="K1848" s="28" t="n">
        <f aca="false">IF(AND($C1848&lt;&gt;"",$H1848="Ha",$B1848&gt;=Boshqaruv!$C$9,$B1848&lt;=Boshqaruv!$C$10),IF(COUNTIFS($C$4:$C1847,$C1848,$H$4:$H1847,"Ha",$B$4:$B1847,"&gt;="&amp;Boshqaruv!$C$9,$B$4:$B1847,"&lt;="&amp;Boshqaruv!$C$10)=0,1,0),0)</f>
        <v>0</v>
      </c>
    </row>
    <row r="1849" customFormat="false" ht="15" hidden="false" customHeight="false" outlineLevel="0" collapsed="false">
      <c r="A1849" s="8" t="n">
        <v>1845</v>
      </c>
      <c r="B1849" s="13"/>
      <c r="C1849" s="25"/>
      <c r="D1849" s="26" t="str">
        <f aca="false">IF($C1849="","",IFERROR(IF(INDEX(Bolalar!$B$5:$B$1804,MATCH($C1849,Bolalar!$I$5:$I$1804,0))="","",INDEX(Bolalar!$B$5:$B$1804,MATCH($C1849,Bolalar!$I$5:$I$1804,0))),""))</f>
        <v/>
      </c>
      <c r="E1849" s="15" t="str">
        <f aca="false">IF($C1849="","",IFERROR(IF(INDEX(Bolalar!$C$5:$C$1804,MATCH($C1849,Bolalar!$I$5:$I$1804,0))="","",INDEX(Bolalar!$C$5:$C$1804,MATCH($C1849,Bolalar!$I$5:$I$1804,0))),""))</f>
        <v/>
      </c>
      <c r="F1849" s="24"/>
      <c r="G1849" s="14" t="str">
        <f aca="false">IF(OR($E1849="",$B1849=""),"",INT(($B1849-$E1849)/365.25))</f>
        <v/>
      </c>
      <c r="H1849" s="14" t="str">
        <f aca="false">IF($G1849="","",IF($G1849&lt;=5,"Ha","Yo'q"))</f>
        <v/>
      </c>
      <c r="I1849" s="12"/>
      <c r="J1849" s="12"/>
      <c r="K1849" s="28" t="n">
        <f aca="false">IF(AND($C1849&lt;&gt;"",$H1849="Ha",$B1849&gt;=Boshqaruv!$C$9,$B1849&lt;=Boshqaruv!$C$10),IF(COUNTIFS($C$4:$C1848,$C1849,$H$4:$H1848,"Ha",$B$4:$B1848,"&gt;="&amp;Boshqaruv!$C$9,$B$4:$B1848,"&lt;="&amp;Boshqaruv!$C$10)=0,1,0),0)</f>
        <v>0</v>
      </c>
    </row>
    <row r="1850" customFormat="false" ht="15" hidden="false" customHeight="false" outlineLevel="0" collapsed="false">
      <c r="A1850" s="8" t="n">
        <v>1846</v>
      </c>
      <c r="B1850" s="13"/>
      <c r="C1850" s="25"/>
      <c r="D1850" s="26" t="str">
        <f aca="false">IF($C1850="","",IFERROR(IF(INDEX(Bolalar!$B$5:$B$1804,MATCH($C1850,Bolalar!$I$5:$I$1804,0))="","",INDEX(Bolalar!$B$5:$B$1804,MATCH($C1850,Bolalar!$I$5:$I$1804,0))),""))</f>
        <v/>
      </c>
      <c r="E1850" s="15" t="str">
        <f aca="false">IF($C1850="","",IFERROR(IF(INDEX(Bolalar!$C$5:$C$1804,MATCH($C1850,Bolalar!$I$5:$I$1804,0))="","",INDEX(Bolalar!$C$5:$C$1804,MATCH($C1850,Bolalar!$I$5:$I$1804,0))),""))</f>
        <v/>
      </c>
      <c r="F1850" s="24"/>
      <c r="G1850" s="14" t="str">
        <f aca="false">IF(OR($E1850="",$B1850=""),"",INT(($B1850-$E1850)/365.25))</f>
        <v/>
      </c>
      <c r="H1850" s="14" t="str">
        <f aca="false">IF($G1850="","",IF($G1850&lt;=5,"Ha","Yo'q"))</f>
        <v/>
      </c>
      <c r="I1850" s="12"/>
      <c r="J1850" s="12"/>
      <c r="K1850" s="28" t="n">
        <f aca="false">IF(AND($C1850&lt;&gt;"",$H1850="Ha",$B1850&gt;=Boshqaruv!$C$9,$B1850&lt;=Boshqaruv!$C$10),IF(COUNTIFS($C$4:$C1849,$C1850,$H$4:$H1849,"Ha",$B$4:$B1849,"&gt;="&amp;Boshqaruv!$C$9,$B$4:$B1849,"&lt;="&amp;Boshqaruv!$C$10)=0,1,0),0)</f>
        <v>0</v>
      </c>
    </row>
    <row r="1851" customFormat="false" ht="15" hidden="false" customHeight="false" outlineLevel="0" collapsed="false">
      <c r="A1851" s="8" t="n">
        <v>1847</v>
      </c>
      <c r="B1851" s="13"/>
      <c r="C1851" s="25"/>
      <c r="D1851" s="26" t="str">
        <f aca="false">IF($C1851="","",IFERROR(IF(INDEX(Bolalar!$B$5:$B$1804,MATCH($C1851,Bolalar!$I$5:$I$1804,0))="","",INDEX(Bolalar!$B$5:$B$1804,MATCH($C1851,Bolalar!$I$5:$I$1804,0))),""))</f>
        <v/>
      </c>
      <c r="E1851" s="15" t="str">
        <f aca="false">IF($C1851="","",IFERROR(IF(INDEX(Bolalar!$C$5:$C$1804,MATCH($C1851,Bolalar!$I$5:$I$1804,0))="","",INDEX(Bolalar!$C$5:$C$1804,MATCH($C1851,Bolalar!$I$5:$I$1804,0))),""))</f>
        <v/>
      </c>
      <c r="F1851" s="24"/>
      <c r="G1851" s="14" t="str">
        <f aca="false">IF(OR($E1851="",$B1851=""),"",INT(($B1851-$E1851)/365.25))</f>
        <v/>
      </c>
      <c r="H1851" s="14" t="str">
        <f aca="false">IF($G1851="","",IF($G1851&lt;=5,"Ha","Yo'q"))</f>
        <v/>
      </c>
      <c r="I1851" s="12"/>
      <c r="J1851" s="12"/>
      <c r="K1851" s="28" t="n">
        <f aca="false">IF(AND($C1851&lt;&gt;"",$H1851="Ha",$B1851&gt;=Boshqaruv!$C$9,$B1851&lt;=Boshqaruv!$C$10),IF(COUNTIFS($C$4:$C1850,$C1851,$H$4:$H1850,"Ha",$B$4:$B1850,"&gt;="&amp;Boshqaruv!$C$9,$B$4:$B1850,"&lt;="&amp;Boshqaruv!$C$10)=0,1,0),0)</f>
        <v>0</v>
      </c>
    </row>
    <row r="1852" customFormat="false" ht="15" hidden="false" customHeight="false" outlineLevel="0" collapsed="false">
      <c r="A1852" s="8" t="n">
        <v>1848</v>
      </c>
      <c r="B1852" s="13"/>
      <c r="C1852" s="25"/>
      <c r="D1852" s="26" t="str">
        <f aca="false">IF($C1852="","",IFERROR(IF(INDEX(Bolalar!$B$5:$B$1804,MATCH($C1852,Bolalar!$I$5:$I$1804,0))="","",INDEX(Bolalar!$B$5:$B$1804,MATCH($C1852,Bolalar!$I$5:$I$1804,0))),""))</f>
        <v/>
      </c>
      <c r="E1852" s="15" t="str">
        <f aca="false">IF($C1852="","",IFERROR(IF(INDEX(Bolalar!$C$5:$C$1804,MATCH($C1852,Bolalar!$I$5:$I$1804,0))="","",INDEX(Bolalar!$C$5:$C$1804,MATCH($C1852,Bolalar!$I$5:$I$1804,0))),""))</f>
        <v/>
      </c>
      <c r="F1852" s="24"/>
      <c r="G1852" s="14" t="str">
        <f aca="false">IF(OR($E1852="",$B1852=""),"",INT(($B1852-$E1852)/365.25))</f>
        <v/>
      </c>
      <c r="H1852" s="14" t="str">
        <f aca="false">IF($G1852="","",IF($G1852&lt;=5,"Ha","Yo'q"))</f>
        <v/>
      </c>
      <c r="I1852" s="12"/>
      <c r="J1852" s="12"/>
      <c r="K1852" s="28" t="n">
        <f aca="false">IF(AND($C1852&lt;&gt;"",$H1852="Ha",$B1852&gt;=Boshqaruv!$C$9,$B1852&lt;=Boshqaruv!$C$10),IF(COUNTIFS($C$4:$C1851,$C1852,$H$4:$H1851,"Ha",$B$4:$B1851,"&gt;="&amp;Boshqaruv!$C$9,$B$4:$B1851,"&lt;="&amp;Boshqaruv!$C$10)=0,1,0),0)</f>
        <v>0</v>
      </c>
    </row>
    <row r="1853" customFormat="false" ht="15" hidden="false" customHeight="false" outlineLevel="0" collapsed="false">
      <c r="A1853" s="8" t="n">
        <v>1849</v>
      </c>
      <c r="B1853" s="13"/>
      <c r="C1853" s="25"/>
      <c r="D1853" s="26" t="str">
        <f aca="false">IF($C1853="","",IFERROR(IF(INDEX(Bolalar!$B$5:$B$1804,MATCH($C1853,Bolalar!$I$5:$I$1804,0))="","",INDEX(Bolalar!$B$5:$B$1804,MATCH($C1853,Bolalar!$I$5:$I$1804,0))),""))</f>
        <v/>
      </c>
      <c r="E1853" s="15" t="str">
        <f aca="false">IF($C1853="","",IFERROR(IF(INDEX(Bolalar!$C$5:$C$1804,MATCH($C1853,Bolalar!$I$5:$I$1804,0))="","",INDEX(Bolalar!$C$5:$C$1804,MATCH($C1853,Bolalar!$I$5:$I$1804,0))),""))</f>
        <v/>
      </c>
      <c r="F1853" s="24"/>
      <c r="G1853" s="14" t="str">
        <f aca="false">IF(OR($E1853="",$B1853=""),"",INT(($B1853-$E1853)/365.25))</f>
        <v/>
      </c>
      <c r="H1853" s="14" t="str">
        <f aca="false">IF($G1853="","",IF($G1853&lt;=5,"Ha","Yo'q"))</f>
        <v/>
      </c>
      <c r="I1853" s="12"/>
      <c r="J1853" s="12"/>
      <c r="K1853" s="28" t="n">
        <f aca="false">IF(AND($C1853&lt;&gt;"",$H1853="Ha",$B1853&gt;=Boshqaruv!$C$9,$B1853&lt;=Boshqaruv!$C$10),IF(COUNTIFS($C$4:$C1852,$C1853,$H$4:$H1852,"Ha",$B$4:$B1852,"&gt;="&amp;Boshqaruv!$C$9,$B$4:$B1852,"&lt;="&amp;Boshqaruv!$C$10)=0,1,0),0)</f>
        <v>0</v>
      </c>
    </row>
    <row r="1854" customFormat="false" ht="15" hidden="false" customHeight="false" outlineLevel="0" collapsed="false">
      <c r="A1854" s="8" t="n">
        <v>1850</v>
      </c>
      <c r="B1854" s="13"/>
      <c r="C1854" s="25"/>
      <c r="D1854" s="26" t="str">
        <f aca="false">IF($C1854="","",IFERROR(IF(INDEX(Bolalar!$B$5:$B$1804,MATCH($C1854,Bolalar!$I$5:$I$1804,0))="","",INDEX(Bolalar!$B$5:$B$1804,MATCH($C1854,Bolalar!$I$5:$I$1804,0))),""))</f>
        <v/>
      </c>
      <c r="E1854" s="15" t="str">
        <f aca="false">IF($C1854="","",IFERROR(IF(INDEX(Bolalar!$C$5:$C$1804,MATCH($C1854,Bolalar!$I$5:$I$1804,0))="","",INDEX(Bolalar!$C$5:$C$1804,MATCH($C1854,Bolalar!$I$5:$I$1804,0))),""))</f>
        <v/>
      </c>
      <c r="F1854" s="24"/>
      <c r="G1854" s="14" t="str">
        <f aca="false">IF(OR($E1854="",$B1854=""),"",INT(($B1854-$E1854)/365.25))</f>
        <v/>
      </c>
      <c r="H1854" s="14" t="str">
        <f aca="false">IF($G1854="","",IF($G1854&lt;=5,"Ha","Yo'q"))</f>
        <v/>
      </c>
      <c r="I1854" s="12"/>
      <c r="J1854" s="12"/>
      <c r="K1854" s="28" t="n">
        <f aca="false">IF(AND($C1854&lt;&gt;"",$H1854="Ha",$B1854&gt;=Boshqaruv!$C$9,$B1854&lt;=Boshqaruv!$C$10),IF(COUNTIFS($C$4:$C1853,$C1854,$H$4:$H1853,"Ha",$B$4:$B1853,"&gt;="&amp;Boshqaruv!$C$9,$B$4:$B1853,"&lt;="&amp;Boshqaruv!$C$10)=0,1,0),0)</f>
        <v>0</v>
      </c>
    </row>
    <row r="1855" customFormat="false" ht="15" hidden="false" customHeight="false" outlineLevel="0" collapsed="false">
      <c r="A1855" s="8" t="n">
        <v>1851</v>
      </c>
      <c r="B1855" s="13"/>
      <c r="C1855" s="25"/>
      <c r="D1855" s="26" t="str">
        <f aca="false">IF($C1855="","",IFERROR(IF(INDEX(Bolalar!$B$5:$B$1804,MATCH($C1855,Bolalar!$I$5:$I$1804,0))="","",INDEX(Bolalar!$B$5:$B$1804,MATCH($C1855,Bolalar!$I$5:$I$1804,0))),""))</f>
        <v/>
      </c>
      <c r="E1855" s="15" t="str">
        <f aca="false">IF($C1855="","",IFERROR(IF(INDEX(Bolalar!$C$5:$C$1804,MATCH($C1855,Bolalar!$I$5:$I$1804,0))="","",INDEX(Bolalar!$C$5:$C$1804,MATCH($C1855,Bolalar!$I$5:$I$1804,0))),""))</f>
        <v/>
      </c>
      <c r="F1855" s="24"/>
      <c r="G1855" s="14" t="str">
        <f aca="false">IF(OR($E1855="",$B1855=""),"",INT(($B1855-$E1855)/365.25))</f>
        <v/>
      </c>
      <c r="H1855" s="14" t="str">
        <f aca="false">IF($G1855="","",IF($G1855&lt;=5,"Ha","Yo'q"))</f>
        <v/>
      </c>
      <c r="I1855" s="12"/>
      <c r="J1855" s="12"/>
      <c r="K1855" s="28" t="n">
        <f aca="false">IF(AND($C1855&lt;&gt;"",$H1855="Ha",$B1855&gt;=Boshqaruv!$C$9,$B1855&lt;=Boshqaruv!$C$10),IF(COUNTIFS($C$4:$C1854,$C1855,$H$4:$H1854,"Ha",$B$4:$B1854,"&gt;="&amp;Boshqaruv!$C$9,$B$4:$B1854,"&lt;="&amp;Boshqaruv!$C$10)=0,1,0),0)</f>
        <v>0</v>
      </c>
    </row>
    <row r="1856" customFormat="false" ht="15" hidden="false" customHeight="false" outlineLevel="0" collapsed="false">
      <c r="A1856" s="8" t="n">
        <v>1852</v>
      </c>
      <c r="B1856" s="13"/>
      <c r="C1856" s="25"/>
      <c r="D1856" s="26" t="str">
        <f aca="false">IF($C1856="","",IFERROR(IF(INDEX(Bolalar!$B$5:$B$1804,MATCH($C1856,Bolalar!$I$5:$I$1804,0))="","",INDEX(Bolalar!$B$5:$B$1804,MATCH($C1856,Bolalar!$I$5:$I$1804,0))),""))</f>
        <v/>
      </c>
      <c r="E1856" s="15" t="str">
        <f aca="false">IF($C1856="","",IFERROR(IF(INDEX(Bolalar!$C$5:$C$1804,MATCH($C1856,Bolalar!$I$5:$I$1804,0))="","",INDEX(Bolalar!$C$5:$C$1804,MATCH($C1856,Bolalar!$I$5:$I$1804,0))),""))</f>
        <v/>
      </c>
      <c r="F1856" s="24"/>
      <c r="G1856" s="14" t="str">
        <f aca="false">IF(OR($E1856="",$B1856=""),"",INT(($B1856-$E1856)/365.25))</f>
        <v/>
      </c>
      <c r="H1856" s="14" t="str">
        <f aca="false">IF($G1856="","",IF($G1856&lt;=5,"Ha","Yo'q"))</f>
        <v/>
      </c>
      <c r="I1856" s="12"/>
      <c r="J1856" s="12"/>
      <c r="K1856" s="28" t="n">
        <f aca="false">IF(AND($C1856&lt;&gt;"",$H1856="Ha",$B1856&gt;=Boshqaruv!$C$9,$B1856&lt;=Boshqaruv!$C$10),IF(COUNTIFS($C$4:$C1855,$C1856,$H$4:$H1855,"Ha",$B$4:$B1855,"&gt;="&amp;Boshqaruv!$C$9,$B$4:$B1855,"&lt;="&amp;Boshqaruv!$C$10)=0,1,0),0)</f>
        <v>0</v>
      </c>
    </row>
    <row r="1857" customFormat="false" ht="15" hidden="false" customHeight="false" outlineLevel="0" collapsed="false">
      <c r="A1857" s="8" t="n">
        <v>1853</v>
      </c>
      <c r="B1857" s="13"/>
      <c r="C1857" s="25"/>
      <c r="D1857" s="26" t="str">
        <f aca="false">IF($C1857="","",IFERROR(IF(INDEX(Bolalar!$B$5:$B$1804,MATCH($C1857,Bolalar!$I$5:$I$1804,0))="","",INDEX(Bolalar!$B$5:$B$1804,MATCH($C1857,Bolalar!$I$5:$I$1804,0))),""))</f>
        <v/>
      </c>
      <c r="E1857" s="15" t="str">
        <f aca="false">IF($C1857="","",IFERROR(IF(INDEX(Bolalar!$C$5:$C$1804,MATCH($C1857,Bolalar!$I$5:$I$1804,0))="","",INDEX(Bolalar!$C$5:$C$1804,MATCH($C1857,Bolalar!$I$5:$I$1804,0))),""))</f>
        <v/>
      </c>
      <c r="F1857" s="24"/>
      <c r="G1857" s="14" t="str">
        <f aca="false">IF(OR($E1857="",$B1857=""),"",INT(($B1857-$E1857)/365.25))</f>
        <v/>
      </c>
      <c r="H1857" s="14" t="str">
        <f aca="false">IF($G1857="","",IF($G1857&lt;=5,"Ha","Yo'q"))</f>
        <v/>
      </c>
      <c r="I1857" s="12"/>
      <c r="J1857" s="12"/>
      <c r="K1857" s="28" t="n">
        <f aca="false">IF(AND($C1857&lt;&gt;"",$H1857="Ha",$B1857&gt;=Boshqaruv!$C$9,$B1857&lt;=Boshqaruv!$C$10),IF(COUNTIFS($C$4:$C1856,$C1857,$H$4:$H1856,"Ha",$B$4:$B1856,"&gt;="&amp;Boshqaruv!$C$9,$B$4:$B1856,"&lt;="&amp;Boshqaruv!$C$10)=0,1,0),0)</f>
        <v>0</v>
      </c>
    </row>
    <row r="1858" customFormat="false" ht="15" hidden="false" customHeight="false" outlineLevel="0" collapsed="false">
      <c r="A1858" s="8" t="n">
        <v>1854</v>
      </c>
      <c r="B1858" s="13"/>
      <c r="C1858" s="25"/>
      <c r="D1858" s="26" t="str">
        <f aca="false">IF($C1858="","",IFERROR(IF(INDEX(Bolalar!$B$5:$B$1804,MATCH($C1858,Bolalar!$I$5:$I$1804,0))="","",INDEX(Bolalar!$B$5:$B$1804,MATCH($C1858,Bolalar!$I$5:$I$1804,0))),""))</f>
        <v/>
      </c>
      <c r="E1858" s="15" t="str">
        <f aca="false">IF($C1858="","",IFERROR(IF(INDEX(Bolalar!$C$5:$C$1804,MATCH($C1858,Bolalar!$I$5:$I$1804,0))="","",INDEX(Bolalar!$C$5:$C$1804,MATCH($C1858,Bolalar!$I$5:$I$1804,0))),""))</f>
        <v/>
      </c>
      <c r="F1858" s="24"/>
      <c r="G1858" s="14" t="str">
        <f aca="false">IF(OR($E1858="",$B1858=""),"",INT(($B1858-$E1858)/365.25))</f>
        <v/>
      </c>
      <c r="H1858" s="14" t="str">
        <f aca="false">IF($G1858="","",IF($G1858&lt;=5,"Ha","Yo'q"))</f>
        <v/>
      </c>
      <c r="I1858" s="12"/>
      <c r="J1858" s="12"/>
      <c r="K1858" s="28" t="n">
        <f aca="false">IF(AND($C1858&lt;&gt;"",$H1858="Ha",$B1858&gt;=Boshqaruv!$C$9,$B1858&lt;=Boshqaruv!$C$10),IF(COUNTIFS($C$4:$C1857,$C1858,$H$4:$H1857,"Ha",$B$4:$B1857,"&gt;="&amp;Boshqaruv!$C$9,$B$4:$B1857,"&lt;="&amp;Boshqaruv!$C$10)=0,1,0),0)</f>
        <v>0</v>
      </c>
    </row>
    <row r="1859" customFormat="false" ht="15" hidden="false" customHeight="false" outlineLevel="0" collapsed="false">
      <c r="A1859" s="8" t="n">
        <v>1855</v>
      </c>
      <c r="B1859" s="13"/>
      <c r="C1859" s="25"/>
      <c r="D1859" s="26" t="str">
        <f aca="false">IF($C1859="","",IFERROR(IF(INDEX(Bolalar!$B$5:$B$1804,MATCH($C1859,Bolalar!$I$5:$I$1804,0))="","",INDEX(Bolalar!$B$5:$B$1804,MATCH($C1859,Bolalar!$I$5:$I$1804,0))),""))</f>
        <v/>
      </c>
      <c r="E1859" s="15" t="str">
        <f aca="false">IF($C1859="","",IFERROR(IF(INDEX(Bolalar!$C$5:$C$1804,MATCH($C1859,Bolalar!$I$5:$I$1804,0))="","",INDEX(Bolalar!$C$5:$C$1804,MATCH($C1859,Bolalar!$I$5:$I$1804,0))),""))</f>
        <v/>
      </c>
      <c r="F1859" s="24"/>
      <c r="G1859" s="14" t="str">
        <f aca="false">IF(OR($E1859="",$B1859=""),"",INT(($B1859-$E1859)/365.25))</f>
        <v/>
      </c>
      <c r="H1859" s="14" t="str">
        <f aca="false">IF($G1859="","",IF($G1859&lt;=5,"Ha","Yo'q"))</f>
        <v/>
      </c>
      <c r="I1859" s="12"/>
      <c r="J1859" s="12"/>
      <c r="K1859" s="28" t="n">
        <f aca="false">IF(AND($C1859&lt;&gt;"",$H1859="Ha",$B1859&gt;=Boshqaruv!$C$9,$B1859&lt;=Boshqaruv!$C$10),IF(COUNTIFS($C$4:$C1858,$C1859,$H$4:$H1858,"Ha",$B$4:$B1858,"&gt;="&amp;Boshqaruv!$C$9,$B$4:$B1858,"&lt;="&amp;Boshqaruv!$C$10)=0,1,0),0)</f>
        <v>0</v>
      </c>
    </row>
    <row r="1860" customFormat="false" ht="15" hidden="false" customHeight="false" outlineLevel="0" collapsed="false">
      <c r="A1860" s="8" t="n">
        <v>1856</v>
      </c>
      <c r="B1860" s="13"/>
      <c r="C1860" s="25"/>
      <c r="D1860" s="26" t="str">
        <f aca="false">IF($C1860="","",IFERROR(IF(INDEX(Bolalar!$B$5:$B$1804,MATCH($C1860,Bolalar!$I$5:$I$1804,0))="","",INDEX(Bolalar!$B$5:$B$1804,MATCH($C1860,Bolalar!$I$5:$I$1804,0))),""))</f>
        <v/>
      </c>
      <c r="E1860" s="15" t="str">
        <f aca="false">IF($C1860="","",IFERROR(IF(INDEX(Bolalar!$C$5:$C$1804,MATCH($C1860,Bolalar!$I$5:$I$1804,0))="","",INDEX(Bolalar!$C$5:$C$1804,MATCH($C1860,Bolalar!$I$5:$I$1804,0))),""))</f>
        <v/>
      </c>
      <c r="F1860" s="24"/>
      <c r="G1860" s="14" t="str">
        <f aca="false">IF(OR($E1860="",$B1860=""),"",INT(($B1860-$E1860)/365.25))</f>
        <v/>
      </c>
      <c r="H1860" s="14" t="str">
        <f aca="false">IF($G1860="","",IF($G1860&lt;=5,"Ha","Yo'q"))</f>
        <v/>
      </c>
      <c r="I1860" s="12"/>
      <c r="J1860" s="12"/>
      <c r="K1860" s="28" t="n">
        <f aca="false">IF(AND($C1860&lt;&gt;"",$H1860="Ha",$B1860&gt;=Boshqaruv!$C$9,$B1860&lt;=Boshqaruv!$C$10),IF(COUNTIFS($C$4:$C1859,$C1860,$H$4:$H1859,"Ha",$B$4:$B1859,"&gt;="&amp;Boshqaruv!$C$9,$B$4:$B1859,"&lt;="&amp;Boshqaruv!$C$10)=0,1,0),0)</f>
        <v>0</v>
      </c>
    </row>
    <row r="1861" customFormat="false" ht="15" hidden="false" customHeight="false" outlineLevel="0" collapsed="false">
      <c r="A1861" s="8" t="n">
        <v>1857</v>
      </c>
      <c r="B1861" s="13"/>
      <c r="C1861" s="25"/>
      <c r="D1861" s="26" t="str">
        <f aca="false">IF($C1861="","",IFERROR(IF(INDEX(Bolalar!$B$5:$B$1804,MATCH($C1861,Bolalar!$I$5:$I$1804,0))="","",INDEX(Bolalar!$B$5:$B$1804,MATCH($C1861,Bolalar!$I$5:$I$1804,0))),""))</f>
        <v/>
      </c>
      <c r="E1861" s="15" t="str">
        <f aca="false">IF($C1861="","",IFERROR(IF(INDEX(Bolalar!$C$5:$C$1804,MATCH($C1861,Bolalar!$I$5:$I$1804,0))="","",INDEX(Bolalar!$C$5:$C$1804,MATCH($C1861,Bolalar!$I$5:$I$1804,0))),""))</f>
        <v/>
      </c>
      <c r="F1861" s="24"/>
      <c r="G1861" s="14" t="str">
        <f aca="false">IF(OR($E1861="",$B1861=""),"",INT(($B1861-$E1861)/365.25))</f>
        <v/>
      </c>
      <c r="H1861" s="14" t="str">
        <f aca="false">IF($G1861="","",IF($G1861&lt;=5,"Ha","Yo'q"))</f>
        <v/>
      </c>
      <c r="I1861" s="12"/>
      <c r="J1861" s="12"/>
      <c r="K1861" s="28" t="n">
        <f aca="false">IF(AND($C1861&lt;&gt;"",$H1861="Ha",$B1861&gt;=Boshqaruv!$C$9,$B1861&lt;=Boshqaruv!$C$10),IF(COUNTIFS($C$4:$C1860,$C1861,$H$4:$H1860,"Ha",$B$4:$B1860,"&gt;="&amp;Boshqaruv!$C$9,$B$4:$B1860,"&lt;="&amp;Boshqaruv!$C$10)=0,1,0),0)</f>
        <v>0</v>
      </c>
    </row>
    <row r="1862" customFormat="false" ht="15" hidden="false" customHeight="false" outlineLevel="0" collapsed="false">
      <c r="A1862" s="8" t="n">
        <v>1858</v>
      </c>
      <c r="B1862" s="13"/>
      <c r="C1862" s="25"/>
      <c r="D1862" s="26" t="str">
        <f aca="false">IF($C1862="","",IFERROR(IF(INDEX(Bolalar!$B$5:$B$1804,MATCH($C1862,Bolalar!$I$5:$I$1804,0))="","",INDEX(Bolalar!$B$5:$B$1804,MATCH($C1862,Bolalar!$I$5:$I$1804,0))),""))</f>
        <v/>
      </c>
      <c r="E1862" s="15" t="str">
        <f aca="false">IF($C1862="","",IFERROR(IF(INDEX(Bolalar!$C$5:$C$1804,MATCH($C1862,Bolalar!$I$5:$I$1804,0))="","",INDEX(Bolalar!$C$5:$C$1804,MATCH($C1862,Bolalar!$I$5:$I$1804,0))),""))</f>
        <v/>
      </c>
      <c r="F1862" s="24"/>
      <c r="G1862" s="14" t="str">
        <f aca="false">IF(OR($E1862="",$B1862=""),"",INT(($B1862-$E1862)/365.25))</f>
        <v/>
      </c>
      <c r="H1862" s="14" t="str">
        <f aca="false">IF($G1862="","",IF($G1862&lt;=5,"Ha","Yo'q"))</f>
        <v/>
      </c>
      <c r="I1862" s="12"/>
      <c r="J1862" s="12"/>
      <c r="K1862" s="28" t="n">
        <f aca="false">IF(AND($C1862&lt;&gt;"",$H1862="Ha",$B1862&gt;=Boshqaruv!$C$9,$B1862&lt;=Boshqaruv!$C$10),IF(COUNTIFS($C$4:$C1861,$C1862,$H$4:$H1861,"Ha",$B$4:$B1861,"&gt;="&amp;Boshqaruv!$C$9,$B$4:$B1861,"&lt;="&amp;Boshqaruv!$C$10)=0,1,0),0)</f>
        <v>0</v>
      </c>
    </row>
    <row r="1863" customFormat="false" ht="15" hidden="false" customHeight="false" outlineLevel="0" collapsed="false">
      <c r="A1863" s="8" t="n">
        <v>1859</v>
      </c>
      <c r="B1863" s="13"/>
      <c r="C1863" s="25"/>
      <c r="D1863" s="26" t="str">
        <f aca="false">IF($C1863="","",IFERROR(IF(INDEX(Bolalar!$B$5:$B$1804,MATCH($C1863,Bolalar!$I$5:$I$1804,0))="","",INDEX(Bolalar!$B$5:$B$1804,MATCH($C1863,Bolalar!$I$5:$I$1804,0))),""))</f>
        <v/>
      </c>
      <c r="E1863" s="15" t="str">
        <f aca="false">IF($C1863="","",IFERROR(IF(INDEX(Bolalar!$C$5:$C$1804,MATCH($C1863,Bolalar!$I$5:$I$1804,0))="","",INDEX(Bolalar!$C$5:$C$1804,MATCH($C1863,Bolalar!$I$5:$I$1804,0))),""))</f>
        <v/>
      </c>
      <c r="F1863" s="24"/>
      <c r="G1863" s="14" t="str">
        <f aca="false">IF(OR($E1863="",$B1863=""),"",INT(($B1863-$E1863)/365.25))</f>
        <v/>
      </c>
      <c r="H1863" s="14" t="str">
        <f aca="false">IF($G1863="","",IF($G1863&lt;=5,"Ha","Yo'q"))</f>
        <v/>
      </c>
      <c r="I1863" s="12"/>
      <c r="J1863" s="12"/>
      <c r="K1863" s="28" t="n">
        <f aca="false">IF(AND($C1863&lt;&gt;"",$H1863="Ha",$B1863&gt;=Boshqaruv!$C$9,$B1863&lt;=Boshqaruv!$C$10),IF(COUNTIFS($C$4:$C1862,$C1863,$H$4:$H1862,"Ha",$B$4:$B1862,"&gt;="&amp;Boshqaruv!$C$9,$B$4:$B1862,"&lt;="&amp;Boshqaruv!$C$10)=0,1,0),0)</f>
        <v>0</v>
      </c>
    </row>
    <row r="1864" customFormat="false" ht="15" hidden="false" customHeight="false" outlineLevel="0" collapsed="false">
      <c r="A1864" s="8" t="n">
        <v>1860</v>
      </c>
      <c r="B1864" s="13"/>
      <c r="C1864" s="25"/>
      <c r="D1864" s="26" t="str">
        <f aca="false">IF($C1864="","",IFERROR(IF(INDEX(Bolalar!$B$5:$B$1804,MATCH($C1864,Bolalar!$I$5:$I$1804,0))="","",INDEX(Bolalar!$B$5:$B$1804,MATCH($C1864,Bolalar!$I$5:$I$1804,0))),""))</f>
        <v/>
      </c>
      <c r="E1864" s="15" t="str">
        <f aca="false">IF($C1864="","",IFERROR(IF(INDEX(Bolalar!$C$5:$C$1804,MATCH($C1864,Bolalar!$I$5:$I$1804,0))="","",INDEX(Bolalar!$C$5:$C$1804,MATCH($C1864,Bolalar!$I$5:$I$1804,0))),""))</f>
        <v/>
      </c>
      <c r="F1864" s="24"/>
      <c r="G1864" s="14" t="str">
        <f aca="false">IF(OR($E1864="",$B1864=""),"",INT(($B1864-$E1864)/365.25))</f>
        <v/>
      </c>
      <c r="H1864" s="14" t="str">
        <f aca="false">IF($G1864="","",IF($G1864&lt;=5,"Ha","Yo'q"))</f>
        <v/>
      </c>
      <c r="I1864" s="12"/>
      <c r="J1864" s="12"/>
      <c r="K1864" s="28" t="n">
        <f aca="false">IF(AND($C1864&lt;&gt;"",$H1864="Ha",$B1864&gt;=Boshqaruv!$C$9,$B1864&lt;=Boshqaruv!$C$10),IF(COUNTIFS($C$4:$C1863,$C1864,$H$4:$H1863,"Ha",$B$4:$B1863,"&gt;="&amp;Boshqaruv!$C$9,$B$4:$B1863,"&lt;="&amp;Boshqaruv!$C$10)=0,1,0),0)</f>
        <v>0</v>
      </c>
    </row>
    <row r="1865" customFormat="false" ht="15" hidden="false" customHeight="false" outlineLevel="0" collapsed="false">
      <c r="A1865" s="8" t="n">
        <v>1861</v>
      </c>
      <c r="B1865" s="13"/>
      <c r="C1865" s="25"/>
      <c r="D1865" s="26" t="str">
        <f aca="false">IF($C1865="","",IFERROR(IF(INDEX(Bolalar!$B$5:$B$1804,MATCH($C1865,Bolalar!$I$5:$I$1804,0))="","",INDEX(Bolalar!$B$5:$B$1804,MATCH($C1865,Bolalar!$I$5:$I$1804,0))),""))</f>
        <v/>
      </c>
      <c r="E1865" s="15" t="str">
        <f aca="false">IF($C1865="","",IFERROR(IF(INDEX(Bolalar!$C$5:$C$1804,MATCH($C1865,Bolalar!$I$5:$I$1804,0))="","",INDEX(Bolalar!$C$5:$C$1804,MATCH($C1865,Bolalar!$I$5:$I$1804,0))),""))</f>
        <v/>
      </c>
      <c r="F1865" s="24"/>
      <c r="G1865" s="14" t="str">
        <f aca="false">IF(OR($E1865="",$B1865=""),"",INT(($B1865-$E1865)/365.25))</f>
        <v/>
      </c>
      <c r="H1865" s="14" t="str">
        <f aca="false">IF($G1865="","",IF($G1865&lt;=5,"Ha","Yo'q"))</f>
        <v/>
      </c>
      <c r="I1865" s="12"/>
      <c r="J1865" s="12"/>
      <c r="K1865" s="28" t="n">
        <f aca="false">IF(AND($C1865&lt;&gt;"",$H1865="Ha",$B1865&gt;=Boshqaruv!$C$9,$B1865&lt;=Boshqaruv!$C$10),IF(COUNTIFS($C$4:$C1864,$C1865,$H$4:$H1864,"Ha",$B$4:$B1864,"&gt;="&amp;Boshqaruv!$C$9,$B$4:$B1864,"&lt;="&amp;Boshqaruv!$C$10)=0,1,0),0)</f>
        <v>0</v>
      </c>
    </row>
    <row r="1866" customFormat="false" ht="15" hidden="false" customHeight="false" outlineLevel="0" collapsed="false">
      <c r="A1866" s="8" t="n">
        <v>1862</v>
      </c>
      <c r="B1866" s="13"/>
      <c r="C1866" s="25"/>
      <c r="D1866" s="26" t="str">
        <f aca="false">IF($C1866="","",IFERROR(IF(INDEX(Bolalar!$B$5:$B$1804,MATCH($C1866,Bolalar!$I$5:$I$1804,0))="","",INDEX(Bolalar!$B$5:$B$1804,MATCH($C1866,Bolalar!$I$5:$I$1804,0))),""))</f>
        <v/>
      </c>
      <c r="E1866" s="15" t="str">
        <f aca="false">IF($C1866="","",IFERROR(IF(INDEX(Bolalar!$C$5:$C$1804,MATCH($C1866,Bolalar!$I$5:$I$1804,0))="","",INDEX(Bolalar!$C$5:$C$1804,MATCH($C1866,Bolalar!$I$5:$I$1804,0))),""))</f>
        <v/>
      </c>
      <c r="F1866" s="24"/>
      <c r="G1866" s="14" t="str">
        <f aca="false">IF(OR($E1866="",$B1866=""),"",INT(($B1866-$E1866)/365.25))</f>
        <v/>
      </c>
      <c r="H1866" s="14" t="str">
        <f aca="false">IF($G1866="","",IF($G1866&lt;=5,"Ha","Yo'q"))</f>
        <v/>
      </c>
      <c r="I1866" s="12"/>
      <c r="J1866" s="12"/>
      <c r="K1866" s="28" t="n">
        <f aca="false">IF(AND($C1866&lt;&gt;"",$H1866="Ha",$B1866&gt;=Boshqaruv!$C$9,$B1866&lt;=Boshqaruv!$C$10),IF(COUNTIFS($C$4:$C1865,$C1866,$H$4:$H1865,"Ha",$B$4:$B1865,"&gt;="&amp;Boshqaruv!$C$9,$B$4:$B1865,"&lt;="&amp;Boshqaruv!$C$10)=0,1,0),0)</f>
        <v>0</v>
      </c>
    </row>
    <row r="1867" customFormat="false" ht="15" hidden="false" customHeight="false" outlineLevel="0" collapsed="false">
      <c r="A1867" s="8" t="n">
        <v>1863</v>
      </c>
      <c r="B1867" s="13"/>
      <c r="C1867" s="25"/>
      <c r="D1867" s="26" t="str">
        <f aca="false">IF($C1867="","",IFERROR(IF(INDEX(Bolalar!$B$5:$B$1804,MATCH($C1867,Bolalar!$I$5:$I$1804,0))="","",INDEX(Bolalar!$B$5:$B$1804,MATCH($C1867,Bolalar!$I$5:$I$1804,0))),""))</f>
        <v/>
      </c>
      <c r="E1867" s="15" t="str">
        <f aca="false">IF($C1867="","",IFERROR(IF(INDEX(Bolalar!$C$5:$C$1804,MATCH($C1867,Bolalar!$I$5:$I$1804,0))="","",INDEX(Bolalar!$C$5:$C$1804,MATCH($C1867,Bolalar!$I$5:$I$1804,0))),""))</f>
        <v/>
      </c>
      <c r="F1867" s="24"/>
      <c r="G1867" s="14" t="str">
        <f aca="false">IF(OR($E1867="",$B1867=""),"",INT(($B1867-$E1867)/365.25))</f>
        <v/>
      </c>
      <c r="H1867" s="14" t="str">
        <f aca="false">IF($G1867="","",IF($G1867&lt;=5,"Ha","Yo'q"))</f>
        <v/>
      </c>
      <c r="I1867" s="12"/>
      <c r="J1867" s="12"/>
      <c r="K1867" s="28" t="n">
        <f aca="false">IF(AND($C1867&lt;&gt;"",$H1867="Ha",$B1867&gt;=Boshqaruv!$C$9,$B1867&lt;=Boshqaruv!$C$10),IF(COUNTIFS($C$4:$C1866,$C1867,$H$4:$H1866,"Ha",$B$4:$B1866,"&gt;="&amp;Boshqaruv!$C$9,$B$4:$B1866,"&lt;="&amp;Boshqaruv!$C$10)=0,1,0),0)</f>
        <v>0</v>
      </c>
    </row>
    <row r="1868" customFormat="false" ht="15" hidden="false" customHeight="false" outlineLevel="0" collapsed="false">
      <c r="A1868" s="8" t="n">
        <v>1864</v>
      </c>
      <c r="B1868" s="13"/>
      <c r="C1868" s="25"/>
      <c r="D1868" s="26" t="str">
        <f aca="false">IF($C1868="","",IFERROR(IF(INDEX(Bolalar!$B$5:$B$1804,MATCH($C1868,Bolalar!$I$5:$I$1804,0))="","",INDEX(Bolalar!$B$5:$B$1804,MATCH($C1868,Bolalar!$I$5:$I$1804,0))),""))</f>
        <v/>
      </c>
      <c r="E1868" s="15" t="str">
        <f aca="false">IF($C1868="","",IFERROR(IF(INDEX(Bolalar!$C$5:$C$1804,MATCH($C1868,Bolalar!$I$5:$I$1804,0))="","",INDEX(Bolalar!$C$5:$C$1804,MATCH($C1868,Bolalar!$I$5:$I$1804,0))),""))</f>
        <v/>
      </c>
      <c r="F1868" s="24"/>
      <c r="G1868" s="14" t="str">
        <f aca="false">IF(OR($E1868="",$B1868=""),"",INT(($B1868-$E1868)/365.25))</f>
        <v/>
      </c>
      <c r="H1868" s="14" t="str">
        <f aca="false">IF($G1868="","",IF($G1868&lt;=5,"Ha","Yo'q"))</f>
        <v/>
      </c>
      <c r="I1868" s="12"/>
      <c r="J1868" s="12"/>
      <c r="K1868" s="28" t="n">
        <f aca="false">IF(AND($C1868&lt;&gt;"",$H1868="Ha",$B1868&gt;=Boshqaruv!$C$9,$B1868&lt;=Boshqaruv!$C$10),IF(COUNTIFS($C$4:$C1867,$C1868,$H$4:$H1867,"Ha",$B$4:$B1867,"&gt;="&amp;Boshqaruv!$C$9,$B$4:$B1867,"&lt;="&amp;Boshqaruv!$C$10)=0,1,0),0)</f>
        <v>0</v>
      </c>
    </row>
    <row r="1869" customFormat="false" ht="15" hidden="false" customHeight="false" outlineLevel="0" collapsed="false">
      <c r="A1869" s="8" t="n">
        <v>1865</v>
      </c>
      <c r="B1869" s="13"/>
      <c r="C1869" s="25"/>
      <c r="D1869" s="26" t="str">
        <f aca="false">IF($C1869="","",IFERROR(IF(INDEX(Bolalar!$B$5:$B$1804,MATCH($C1869,Bolalar!$I$5:$I$1804,0))="","",INDEX(Bolalar!$B$5:$B$1804,MATCH($C1869,Bolalar!$I$5:$I$1804,0))),""))</f>
        <v/>
      </c>
      <c r="E1869" s="15" t="str">
        <f aca="false">IF($C1869="","",IFERROR(IF(INDEX(Bolalar!$C$5:$C$1804,MATCH($C1869,Bolalar!$I$5:$I$1804,0))="","",INDEX(Bolalar!$C$5:$C$1804,MATCH($C1869,Bolalar!$I$5:$I$1804,0))),""))</f>
        <v/>
      </c>
      <c r="F1869" s="24"/>
      <c r="G1869" s="14" t="str">
        <f aca="false">IF(OR($E1869="",$B1869=""),"",INT(($B1869-$E1869)/365.25))</f>
        <v/>
      </c>
      <c r="H1869" s="14" t="str">
        <f aca="false">IF($G1869="","",IF($G1869&lt;=5,"Ha","Yo'q"))</f>
        <v/>
      </c>
      <c r="I1869" s="12"/>
      <c r="J1869" s="12"/>
      <c r="K1869" s="28" t="n">
        <f aca="false">IF(AND($C1869&lt;&gt;"",$H1869="Ha",$B1869&gt;=Boshqaruv!$C$9,$B1869&lt;=Boshqaruv!$C$10),IF(COUNTIFS($C$4:$C1868,$C1869,$H$4:$H1868,"Ha",$B$4:$B1868,"&gt;="&amp;Boshqaruv!$C$9,$B$4:$B1868,"&lt;="&amp;Boshqaruv!$C$10)=0,1,0),0)</f>
        <v>0</v>
      </c>
    </row>
    <row r="1870" customFormat="false" ht="15" hidden="false" customHeight="false" outlineLevel="0" collapsed="false">
      <c r="A1870" s="8" t="n">
        <v>1866</v>
      </c>
      <c r="B1870" s="13"/>
      <c r="C1870" s="25"/>
      <c r="D1870" s="26" t="str">
        <f aca="false">IF($C1870="","",IFERROR(IF(INDEX(Bolalar!$B$5:$B$1804,MATCH($C1870,Bolalar!$I$5:$I$1804,0))="","",INDEX(Bolalar!$B$5:$B$1804,MATCH($C1870,Bolalar!$I$5:$I$1804,0))),""))</f>
        <v/>
      </c>
      <c r="E1870" s="15" t="str">
        <f aca="false">IF($C1870="","",IFERROR(IF(INDEX(Bolalar!$C$5:$C$1804,MATCH($C1870,Bolalar!$I$5:$I$1804,0))="","",INDEX(Bolalar!$C$5:$C$1804,MATCH($C1870,Bolalar!$I$5:$I$1804,0))),""))</f>
        <v/>
      </c>
      <c r="F1870" s="24"/>
      <c r="G1870" s="14" t="str">
        <f aca="false">IF(OR($E1870="",$B1870=""),"",INT(($B1870-$E1870)/365.25))</f>
        <v/>
      </c>
      <c r="H1870" s="14" t="str">
        <f aca="false">IF($G1870="","",IF($G1870&lt;=5,"Ha","Yo'q"))</f>
        <v/>
      </c>
      <c r="I1870" s="12"/>
      <c r="J1870" s="12"/>
      <c r="K1870" s="28" t="n">
        <f aca="false">IF(AND($C1870&lt;&gt;"",$H1870="Ha",$B1870&gt;=Boshqaruv!$C$9,$B1870&lt;=Boshqaruv!$C$10),IF(COUNTIFS($C$4:$C1869,$C1870,$H$4:$H1869,"Ha",$B$4:$B1869,"&gt;="&amp;Boshqaruv!$C$9,$B$4:$B1869,"&lt;="&amp;Boshqaruv!$C$10)=0,1,0),0)</f>
        <v>0</v>
      </c>
    </row>
    <row r="1871" customFormat="false" ht="15" hidden="false" customHeight="false" outlineLevel="0" collapsed="false">
      <c r="A1871" s="8" t="n">
        <v>1867</v>
      </c>
      <c r="B1871" s="13"/>
      <c r="C1871" s="25"/>
      <c r="D1871" s="26" t="str">
        <f aca="false">IF($C1871="","",IFERROR(IF(INDEX(Bolalar!$B$5:$B$1804,MATCH($C1871,Bolalar!$I$5:$I$1804,0))="","",INDEX(Bolalar!$B$5:$B$1804,MATCH($C1871,Bolalar!$I$5:$I$1804,0))),""))</f>
        <v/>
      </c>
      <c r="E1871" s="15" t="str">
        <f aca="false">IF($C1871="","",IFERROR(IF(INDEX(Bolalar!$C$5:$C$1804,MATCH($C1871,Bolalar!$I$5:$I$1804,0))="","",INDEX(Bolalar!$C$5:$C$1804,MATCH($C1871,Bolalar!$I$5:$I$1804,0))),""))</f>
        <v/>
      </c>
      <c r="F1871" s="24"/>
      <c r="G1871" s="14" t="str">
        <f aca="false">IF(OR($E1871="",$B1871=""),"",INT(($B1871-$E1871)/365.25))</f>
        <v/>
      </c>
      <c r="H1871" s="14" t="str">
        <f aca="false">IF($G1871="","",IF($G1871&lt;=5,"Ha","Yo'q"))</f>
        <v/>
      </c>
      <c r="I1871" s="12"/>
      <c r="J1871" s="12"/>
      <c r="K1871" s="28" t="n">
        <f aca="false">IF(AND($C1871&lt;&gt;"",$H1871="Ha",$B1871&gt;=Boshqaruv!$C$9,$B1871&lt;=Boshqaruv!$C$10),IF(COUNTIFS($C$4:$C1870,$C1871,$H$4:$H1870,"Ha",$B$4:$B1870,"&gt;="&amp;Boshqaruv!$C$9,$B$4:$B1870,"&lt;="&amp;Boshqaruv!$C$10)=0,1,0),0)</f>
        <v>0</v>
      </c>
    </row>
    <row r="1872" customFormat="false" ht="15" hidden="false" customHeight="false" outlineLevel="0" collapsed="false">
      <c r="A1872" s="8" t="n">
        <v>1868</v>
      </c>
      <c r="B1872" s="13"/>
      <c r="C1872" s="25"/>
      <c r="D1872" s="26" t="str">
        <f aca="false">IF($C1872="","",IFERROR(IF(INDEX(Bolalar!$B$5:$B$1804,MATCH($C1872,Bolalar!$I$5:$I$1804,0))="","",INDEX(Bolalar!$B$5:$B$1804,MATCH($C1872,Bolalar!$I$5:$I$1804,0))),""))</f>
        <v/>
      </c>
      <c r="E1872" s="15" t="str">
        <f aca="false">IF($C1872="","",IFERROR(IF(INDEX(Bolalar!$C$5:$C$1804,MATCH($C1872,Bolalar!$I$5:$I$1804,0))="","",INDEX(Bolalar!$C$5:$C$1804,MATCH($C1872,Bolalar!$I$5:$I$1804,0))),""))</f>
        <v/>
      </c>
      <c r="F1872" s="24"/>
      <c r="G1872" s="14" t="str">
        <f aca="false">IF(OR($E1872="",$B1872=""),"",INT(($B1872-$E1872)/365.25))</f>
        <v/>
      </c>
      <c r="H1872" s="14" t="str">
        <f aca="false">IF($G1872="","",IF($G1872&lt;=5,"Ha","Yo'q"))</f>
        <v/>
      </c>
      <c r="I1872" s="12"/>
      <c r="J1872" s="12"/>
      <c r="K1872" s="28" t="n">
        <f aca="false">IF(AND($C1872&lt;&gt;"",$H1872="Ha",$B1872&gt;=Boshqaruv!$C$9,$B1872&lt;=Boshqaruv!$C$10),IF(COUNTIFS($C$4:$C1871,$C1872,$H$4:$H1871,"Ha",$B$4:$B1871,"&gt;="&amp;Boshqaruv!$C$9,$B$4:$B1871,"&lt;="&amp;Boshqaruv!$C$10)=0,1,0),0)</f>
        <v>0</v>
      </c>
    </row>
    <row r="1873" customFormat="false" ht="15" hidden="false" customHeight="false" outlineLevel="0" collapsed="false">
      <c r="A1873" s="8" t="n">
        <v>1869</v>
      </c>
      <c r="B1873" s="13"/>
      <c r="C1873" s="25"/>
      <c r="D1873" s="26" t="str">
        <f aca="false">IF($C1873="","",IFERROR(IF(INDEX(Bolalar!$B$5:$B$1804,MATCH($C1873,Bolalar!$I$5:$I$1804,0))="","",INDEX(Bolalar!$B$5:$B$1804,MATCH($C1873,Bolalar!$I$5:$I$1804,0))),""))</f>
        <v/>
      </c>
      <c r="E1873" s="15" t="str">
        <f aca="false">IF($C1873="","",IFERROR(IF(INDEX(Bolalar!$C$5:$C$1804,MATCH($C1873,Bolalar!$I$5:$I$1804,0))="","",INDEX(Bolalar!$C$5:$C$1804,MATCH($C1873,Bolalar!$I$5:$I$1804,0))),""))</f>
        <v/>
      </c>
      <c r="F1873" s="24"/>
      <c r="G1873" s="14" t="str">
        <f aca="false">IF(OR($E1873="",$B1873=""),"",INT(($B1873-$E1873)/365.25))</f>
        <v/>
      </c>
      <c r="H1873" s="14" t="str">
        <f aca="false">IF($G1873="","",IF($G1873&lt;=5,"Ha","Yo'q"))</f>
        <v/>
      </c>
      <c r="I1873" s="12"/>
      <c r="J1873" s="12"/>
      <c r="K1873" s="28" t="n">
        <f aca="false">IF(AND($C1873&lt;&gt;"",$H1873="Ha",$B1873&gt;=Boshqaruv!$C$9,$B1873&lt;=Boshqaruv!$C$10),IF(COUNTIFS($C$4:$C1872,$C1873,$H$4:$H1872,"Ha",$B$4:$B1872,"&gt;="&amp;Boshqaruv!$C$9,$B$4:$B1872,"&lt;="&amp;Boshqaruv!$C$10)=0,1,0),0)</f>
        <v>0</v>
      </c>
    </row>
    <row r="1874" customFormat="false" ht="15" hidden="false" customHeight="false" outlineLevel="0" collapsed="false">
      <c r="A1874" s="8" t="n">
        <v>1870</v>
      </c>
      <c r="B1874" s="13"/>
      <c r="C1874" s="25"/>
      <c r="D1874" s="26" t="str">
        <f aca="false">IF($C1874="","",IFERROR(IF(INDEX(Bolalar!$B$5:$B$1804,MATCH($C1874,Bolalar!$I$5:$I$1804,0))="","",INDEX(Bolalar!$B$5:$B$1804,MATCH($C1874,Bolalar!$I$5:$I$1804,0))),""))</f>
        <v/>
      </c>
      <c r="E1874" s="15" t="str">
        <f aca="false">IF($C1874="","",IFERROR(IF(INDEX(Bolalar!$C$5:$C$1804,MATCH($C1874,Bolalar!$I$5:$I$1804,0))="","",INDEX(Bolalar!$C$5:$C$1804,MATCH($C1874,Bolalar!$I$5:$I$1804,0))),""))</f>
        <v/>
      </c>
      <c r="F1874" s="24"/>
      <c r="G1874" s="14" t="str">
        <f aca="false">IF(OR($E1874="",$B1874=""),"",INT(($B1874-$E1874)/365.25))</f>
        <v/>
      </c>
      <c r="H1874" s="14" t="str">
        <f aca="false">IF($G1874="","",IF($G1874&lt;=5,"Ha","Yo'q"))</f>
        <v/>
      </c>
      <c r="I1874" s="12"/>
      <c r="J1874" s="12"/>
      <c r="K1874" s="28" t="n">
        <f aca="false">IF(AND($C1874&lt;&gt;"",$H1874="Ha",$B1874&gt;=Boshqaruv!$C$9,$B1874&lt;=Boshqaruv!$C$10),IF(COUNTIFS($C$4:$C1873,$C1874,$H$4:$H1873,"Ha",$B$4:$B1873,"&gt;="&amp;Boshqaruv!$C$9,$B$4:$B1873,"&lt;="&amp;Boshqaruv!$C$10)=0,1,0),0)</f>
        <v>0</v>
      </c>
    </row>
    <row r="1875" customFormat="false" ht="15" hidden="false" customHeight="false" outlineLevel="0" collapsed="false">
      <c r="A1875" s="8" t="n">
        <v>1871</v>
      </c>
      <c r="B1875" s="13"/>
      <c r="C1875" s="25"/>
      <c r="D1875" s="26" t="str">
        <f aca="false">IF($C1875="","",IFERROR(IF(INDEX(Bolalar!$B$5:$B$1804,MATCH($C1875,Bolalar!$I$5:$I$1804,0))="","",INDEX(Bolalar!$B$5:$B$1804,MATCH($C1875,Bolalar!$I$5:$I$1804,0))),""))</f>
        <v/>
      </c>
      <c r="E1875" s="15" t="str">
        <f aca="false">IF($C1875="","",IFERROR(IF(INDEX(Bolalar!$C$5:$C$1804,MATCH($C1875,Bolalar!$I$5:$I$1804,0))="","",INDEX(Bolalar!$C$5:$C$1804,MATCH($C1875,Bolalar!$I$5:$I$1804,0))),""))</f>
        <v/>
      </c>
      <c r="F1875" s="24"/>
      <c r="G1875" s="14" t="str">
        <f aca="false">IF(OR($E1875="",$B1875=""),"",INT(($B1875-$E1875)/365.25))</f>
        <v/>
      </c>
      <c r="H1875" s="14" t="str">
        <f aca="false">IF($G1875="","",IF($G1875&lt;=5,"Ha","Yo'q"))</f>
        <v/>
      </c>
      <c r="I1875" s="12"/>
      <c r="J1875" s="12"/>
      <c r="K1875" s="28" t="n">
        <f aca="false">IF(AND($C1875&lt;&gt;"",$H1875="Ha",$B1875&gt;=Boshqaruv!$C$9,$B1875&lt;=Boshqaruv!$C$10),IF(COUNTIFS($C$4:$C1874,$C1875,$H$4:$H1874,"Ha",$B$4:$B1874,"&gt;="&amp;Boshqaruv!$C$9,$B$4:$B1874,"&lt;="&amp;Boshqaruv!$C$10)=0,1,0),0)</f>
        <v>0</v>
      </c>
    </row>
    <row r="1876" customFormat="false" ht="15" hidden="false" customHeight="false" outlineLevel="0" collapsed="false">
      <c r="A1876" s="8" t="n">
        <v>1872</v>
      </c>
      <c r="B1876" s="13"/>
      <c r="C1876" s="25"/>
      <c r="D1876" s="26" t="str">
        <f aca="false">IF($C1876="","",IFERROR(IF(INDEX(Bolalar!$B$5:$B$1804,MATCH($C1876,Bolalar!$I$5:$I$1804,0))="","",INDEX(Bolalar!$B$5:$B$1804,MATCH($C1876,Bolalar!$I$5:$I$1804,0))),""))</f>
        <v/>
      </c>
      <c r="E1876" s="15" t="str">
        <f aca="false">IF($C1876="","",IFERROR(IF(INDEX(Bolalar!$C$5:$C$1804,MATCH($C1876,Bolalar!$I$5:$I$1804,0))="","",INDEX(Bolalar!$C$5:$C$1804,MATCH($C1876,Bolalar!$I$5:$I$1804,0))),""))</f>
        <v/>
      </c>
      <c r="F1876" s="24"/>
      <c r="G1876" s="14" t="str">
        <f aca="false">IF(OR($E1876="",$B1876=""),"",INT(($B1876-$E1876)/365.25))</f>
        <v/>
      </c>
      <c r="H1876" s="14" t="str">
        <f aca="false">IF($G1876="","",IF($G1876&lt;=5,"Ha","Yo'q"))</f>
        <v/>
      </c>
      <c r="I1876" s="12"/>
      <c r="J1876" s="12"/>
      <c r="K1876" s="28" t="n">
        <f aca="false">IF(AND($C1876&lt;&gt;"",$H1876="Ha",$B1876&gt;=Boshqaruv!$C$9,$B1876&lt;=Boshqaruv!$C$10),IF(COUNTIFS($C$4:$C1875,$C1876,$H$4:$H1875,"Ha",$B$4:$B1875,"&gt;="&amp;Boshqaruv!$C$9,$B$4:$B1875,"&lt;="&amp;Boshqaruv!$C$10)=0,1,0),0)</f>
        <v>0</v>
      </c>
    </row>
    <row r="1877" customFormat="false" ht="15" hidden="false" customHeight="false" outlineLevel="0" collapsed="false">
      <c r="A1877" s="8" t="n">
        <v>1873</v>
      </c>
      <c r="B1877" s="13"/>
      <c r="C1877" s="25"/>
      <c r="D1877" s="26" t="str">
        <f aca="false">IF($C1877="","",IFERROR(IF(INDEX(Bolalar!$B$5:$B$1804,MATCH($C1877,Bolalar!$I$5:$I$1804,0))="","",INDEX(Bolalar!$B$5:$B$1804,MATCH($C1877,Bolalar!$I$5:$I$1804,0))),""))</f>
        <v/>
      </c>
      <c r="E1877" s="15" t="str">
        <f aca="false">IF($C1877="","",IFERROR(IF(INDEX(Bolalar!$C$5:$C$1804,MATCH($C1877,Bolalar!$I$5:$I$1804,0))="","",INDEX(Bolalar!$C$5:$C$1804,MATCH($C1877,Bolalar!$I$5:$I$1804,0))),""))</f>
        <v/>
      </c>
      <c r="F1877" s="24"/>
      <c r="G1877" s="14" t="str">
        <f aca="false">IF(OR($E1877="",$B1877=""),"",INT(($B1877-$E1877)/365.25))</f>
        <v/>
      </c>
      <c r="H1877" s="14" t="str">
        <f aca="false">IF($G1877="","",IF($G1877&lt;=5,"Ha","Yo'q"))</f>
        <v/>
      </c>
      <c r="I1877" s="12"/>
      <c r="J1877" s="12"/>
      <c r="K1877" s="28" t="n">
        <f aca="false">IF(AND($C1877&lt;&gt;"",$H1877="Ha",$B1877&gt;=Boshqaruv!$C$9,$B1877&lt;=Boshqaruv!$C$10),IF(COUNTIFS($C$4:$C1876,$C1877,$H$4:$H1876,"Ha",$B$4:$B1876,"&gt;="&amp;Boshqaruv!$C$9,$B$4:$B1876,"&lt;="&amp;Boshqaruv!$C$10)=0,1,0),0)</f>
        <v>0</v>
      </c>
    </row>
    <row r="1878" customFormat="false" ht="15" hidden="false" customHeight="false" outlineLevel="0" collapsed="false">
      <c r="A1878" s="8" t="n">
        <v>1874</v>
      </c>
      <c r="B1878" s="13"/>
      <c r="C1878" s="25"/>
      <c r="D1878" s="26" t="str">
        <f aca="false">IF($C1878="","",IFERROR(IF(INDEX(Bolalar!$B$5:$B$1804,MATCH($C1878,Bolalar!$I$5:$I$1804,0))="","",INDEX(Bolalar!$B$5:$B$1804,MATCH($C1878,Bolalar!$I$5:$I$1804,0))),""))</f>
        <v/>
      </c>
      <c r="E1878" s="15" t="str">
        <f aca="false">IF($C1878="","",IFERROR(IF(INDEX(Bolalar!$C$5:$C$1804,MATCH($C1878,Bolalar!$I$5:$I$1804,0))="","",INDEX(Bolalar!$C$5:$C$1804,MATCH($C1878,Bolalar!$I$5:$I$1804,0))),""))</f>
        <v/>
      </c>
      <c r="F1878" s="24"/>
      <c r="G1878" s="14" t="str">
        <f aca="false">IF(OR($E1878="",$B1878=""),"",INT(($B1878-$E1878)/365.25))</f>
        <v/>
      </c>
      <c r="H1878" s="14" t="str">
        <f aca="false">IF($G1878="","",IF($G1878&lt;=5,"Ha","Yo'q"))</f>
        <v/>
      </c>
      <c r="I1878" s="12"/>
      <c r="J1878" s="12"/>
      <c r="K1878" s="28" t="n">
        <f aca="false">IF(AND($C1878&lt;&gt;"",$H1878="Ha",$B1878&gt;=Boshqaruv!$C$9,$B1878&lt;=Boshqaruv!$C$10),IF(COUNTIFS($C$4:$C1877,$C1878,$H$4:$H1877,"Ha",$B$4:$B1877,"&gt;="&amp;Boshqaruv!$C$9,$B$4:$B1877,"&lt;="&amp;Boshqaruv!$C$10)=0,1,0),0)</f>
        <v>0</v>
      </c>
    </row>
    <row r="1879" customFormat="false" ht="15" hidden="false" customHeight="false" outlineLevel="0" collapsed="false">
      <c r="A1879" s="8" t="n">
        <v>1875</v>
      </c>
      <c r="B1879" s="13"/>
      <c r="C1879" s="25"/>
      <c r="D1879" s="26" t="str">
        <f aca="false">IF($C1879="","",IFERROR(IF(INDEX(Bolalar!$B$5:$B$1804,MATCH($C1879,Bolalar!$I$5:$I$1804,0))="","",INDEX(Bolalar!$B$5:$B$1804,MATCH($C1879,Bolalar!$I$5:$I$1804,0))),""))</f>
        <v/>
      </c>
      <c r="E1879" s="15" t="str">
        <f aca="false">IF($C1879="","",IFERROR(IF(INDEX(Bolalar!$C$5:$C$1804,MATCH($C1879,Bolalar!$I$5:$I$1804,0))="","",INDEX(Bolalar!$C$5:$C$1804,MATCH($C1879,Bolalar!$I$5:$I$1804,0))),""))</f>
        <v/>
      </c>
      <c r="F1879" s="24"/>
      <c r="G1879" s="14" t="str">
        <f aca="false">IF(OR($E1879="",$B1879=""),"",INT(($B1879-$E1879)/365.25))</f>
        <v/>
      </c>
      <c r="H1879" s="14" t="str">
        <f aca="false">IF($G1879="","",IF($G1879&lt;=5,"Ha","Yo'q"))</f>
        <v/>
      </c>
      <c r="I1879" s="12"/>
      <c r="J1879" s="12"/>
      <c r="K1879" s="28" t="n">
        <f aca="false">IF(AND($C1879&lt;&gt;"",$H1879="Ha",$B1879&gt;=Boshqaruv!$C$9,$B1879&lt;=Boshqaruv!$C$10),IF(COUNTIFS($C$4:$C1878,$C1879,$H$4:$H1878,"Ha",$B$4:$B1878,"&gt;="&amp;Boshqaruv!$C$9,$B$4:$B1878,"&lt;="&amp;Boshqaruv!$C$10)=0,1,0),0)</f>
        <v>0</v>
      </c>
    </row>
    <row r="1880" customFormat="false" ht="15" hidden="false" customHeight="false" outlineLevel="0" collapsed="false">
      <c r="A1880" s="8" t="n">
        <v>1876</v>
      </c>
      <c r="B1880" s="13"/>
      <c r="C1880" s="25"/>
      <c r="D1880" s="26" t="str">
        <f aca="false">IF($C1880="","",IFERROR(IF(INDEX(Bolalar!$B$5:$B$1804,MATCH($C1880,Bolalar!$I$5:$I$1804,0))="","",INDEX(Bolalar!$B$5:$B$1804,MATCH($C1880,Bolalar!$I$5:$I$1804,0))),""))</f>
        <v/>
      </c>
      <c r="E1880" s="15" t="str">
        <f aca="false">IF($C1880="","",IFERROR(IF(INDEX(Bolalar!$C$5:$C$1804,MATCH($C1880,Bolalar!$I$5:$I$1804,0))="","",INDEX(Bolalar!$C$5:$C$1804,MATCH($C1880,Bolalar!$I$5:$I$1804,0))),""))</f>
        <v/>
      </c>
      <c r="F1880" s="24"/>
      <c r="G1880" s="14" t="str">
        <f aca="false">IF(OR($E1880="",$B1880=""),"",INT(($B1880-$E1880)/365.25))</f>
        <v/>
      </c>
      <c r="H1880" s="14" t="str">
        <f aca="false">IF($G1880="","",IF($G1880&lt;=5,"Ha","Yo'q"))</f>
        <v/>
      </c>
      <c r="I1880" s="12"/>
      <c r="J1880" s="12"/>
      <c r="K1880" s="28" t="n">
        <f aca="false">IF(AND($C1880&lt;&gt;"",$H1880="Ha",$B1880&gt;=Boshqaruv!$C$9,$B1880&lt;=Boshqaruv!$C$10),IF(COUNTIFS($C$4:$C1879,$C1880,$H$4:$H1879,"Ha",$B$4:$B1879,"&gt;="&amp;Boshqaruv!$C$9,$B$4:$B1879,"&lt;="&amp;Boshqaruv!$C$10)=0,1,0),0)</f>
        <v>0</v>
      </c>
    </row>
    <row r="1881" customFormat="false" ht="15" hidden="false" customHeight="false" outlineLevel="0" collapsed="false">
      <c r="A1881" s="8" t="n">
        <v>1877</v>
      </c>
      <c r="B1881" s="13"/>
      <c r="C1881" s="25"/>
      <c r="D1881" s="26" t="str">
        <f aca="false">IF($C1881="","",IFERROR(IF(INDEX(Bolalar!$B$5:$B$1804,MATCH($C1881,Bolalar!$I$5:$I$1804,0))="","",INDEX(Bolalar!$B$5:$B$1804,MATCH($C1881,Bolalar!$I$5:$I$1804,0))),""))</f>
        <v/>
      </c>
      <c r="E1881" s="15" t="str">
        <f aca="false">IF($C1881="","",IFERROR(IF(INDEX(Bolalar!$C$5:$C$1804,MATCH($C1881,Bolalar!$I$5:$I$1804,0))="","",INDEX(Bolalar!$C$5:$C$1804,MATCH($C1881,Bolalar!$I$5:$I$1804,0))),""))</f>
        <v/>
      </c>
      <c r="F1881" s="24"/>
      <c r="G1881" s="14" t="str">
        <f aca="false">IF(OR($E1881="",$B1881=""),"",INT(($B1881-$E1881)/365.25))</f>
        <v/>
      </c>
      <c r="H1881" s="14" t="str">
        <f aca="false">IF($G1881="","",IF($G1881&lt;=5,"Ha","Yo'q"))</f>
        <v/>
      </c>
      <c r="I1881" s="12"/>
      <c r="J1881" s="12"/>
      <c r="K1881" s="28" t="n">
        <f aca="false">IF(AND($C1881&lt;&gt;"",$H1881="Ha",$B1881&gt;=Boshqaruv!$C$9,$B1881&lt;=Boshqaruv!$C$10),IF(COUNTIFS($C$4:$C1880,$C1881,$H$4:$H1880,"Ha",$B$4:$B1880,"&gt;="&amp;Boshqaruv!$C$9,$B$4:$B1880,"&lt;="&amp;Boshqaruv!$C$10)=0,1,0),0)</f>
        <v>0</v>
      </c>
    </row>
    <row r="1882" customFormat="false" ht="15" hidden="false" customHeight="false" outlineLevel="0" collapsed="false">
      <c r="A1882" s="8" t="n">
        <v>1878</v>
      </c>
      <c r="B1882" s="13"/>
      <c r="C1882" s="25"/>
      <c r="D1882" s="26" t="str">
        <f aca="false">IF($C1882="","",IFERROR(IF(INDEX(Bolalar!$B$5:$B$1804,MATCH($C1882,Bolalar!$I$5:$I$1804,0))="","",INDEX(Bolalar!$B$5:$B$1804,MATCH($C1882,Bolalar!$I$5:$I$1804,0))),""))</f>
        <v/>
      </c>
      <c r="E1882" s="15" t="str">
        <f aca="false">IF($C1882="","",IFERROR(IF(INDEX(Bolalar!$C$5:$C$1804,MATCH($C1882,Bolalar!$I$5:$I$1804,0))="","",INDEX(Bolalar!$C$5:$C$1804,MATCH($C1882,Bolalar!$I$5:$I$1804,0))),""))</f>
        <v/>
      </c>
      <c r="F1882" s="24"/>
      <c r="G1882" s="14" t="str">
        <f aca="false">IF(OR($E1882="",$B1882=""),"",INT(($B1882-$E1882)/365.25))</f>
        <v/>
      </c>
      <c r="H1882" s="14" t="str">
        <f aca="false">IF($G1882="","",IF($G1882&lt;=5,"Ha","Yo'q"))</f>
        <v/>
      </c>
      <c r="I1882" s="12"/>
      <c r="J1882" s="12"/>
      <c r="K1882" s="28" t="n">
        <f aca="false">IF(AND($C1882&lt;&gt;"",$H1882="Ha",$B1882&gt;=Boshqaruv!$C$9,$B1882&lt;=Boshqaruv!$C$10),IF(COUNTIFS($C$4:$C1881,$C1882,$H$4:$H1881,"Ha",$B$4:$B1881,"&gt;="&amp;Boshqaruv!$C$9,$B$4:$B1881,"&lt;="&amp;Boshqaruv!$C$10)=0,1,0),0)</f>
        <v>0</v>
      </c>
    </row>
    <row r="1883" customFormat="false" ht="15" hidden="false" customHeight="false" outlineLevel="0" collapsed="false">
      <c r="A1883" s="8" t="n">
        <v>1879</v>
      </c>
      <c r="B1883" s="13"/>
      <c r="C1883" s="25"/>
      <c r="D1883" s="26" t="str">
        <f aca="false">IF($C1883="","",IFERROR(IF(INDEX(Bolalar!$B$5:$B$1804,MATCH($C1883,Bolalar!$I$5:$I$1804,0))="","",INDEX(Bolalar!$B$5:$B$1804,MATCH($C1883,Bolalar!$I$5:$I$1804,0))),""))</f>
        <v/>
      </c>
      <c r="E1883" s="15" t="str">
        <f aca="false">IF($C1883="","",IFERROR(IF(INDEX(Bolalar!$C$5:$C$1804,MATCH($C1883,Bolalar!$I$5:$I$1804,0))="","",INDEX(Bolalar!$C$5:$C$1804,MATCH($C1883,Bolalar!$I$5:$I$1804,0))),""))</f>
        <v/>
      </c>
      <c r="F1883" s="24"/>
      <c r="G1883" s="14" t="str">
        <f aca="false">IF(OR($E1883="",$B1883=""),"",INT(($B1883-$E1883)/365.25))</f>
        <v/>
      </c>
      <c r="H1883" s="14" t="str">
        <f aca="false">IF($G1883="","",IF($G1883&lt;=5,"Ha","Yo'q"))</f>
        <v/>
      </c>
      <c r="I1883" s="12"/>
      <c r="J1883" s="12"/>
      <c r="K1883" s="28" t="n">
        <f aca="false">IF(AND($C1883&lt;&gt;"",$H1883="Ha",$B1883&gt;=Boshqaruv!$C$9,$B1883&lt;=Boshqaruv!$C$10),IF(COUNTIFS($C$4:$C1882,$C1883,$H$4:$H1882,"Ha",$B$4:$B1882,"&gt;="&amp;Boshqaruv!$C$9,$B$4:$B1882,"&lt;="&amp;Boshqaruv!$C$10)=0,1,0),0)</f>
        <v>0</v>
      </c>
    </row>
    <row r="1884" customFormat="false" ht="15" hidden="false" customHeight="false" outlineLevel="0" collapsed="false">
      <c r="A1884" s="8" t="n">
        <v>1880</v>
      </c>
      <c r="B1884" s="13"/>
      <c r="C1884" s="25"/>
      <c r="D1884" s="26" t="str">
        <f aca="false">IF($C1884="","",IFERROR(IF(INDEX(Bolalar!$B$5:$B$1804,MATCH($C1884,Bolalar!$I$5:$I$1804,0))="","",INDEX(Bolalar!$B$5:$B$1804,MATCH($C1884,Bolalar!$I$5:$I$1804,0))),""))</f>
        <v/>
      </c>
      <c r="E1884" s="15" t="str">
        <f aca="false">IF($C1884="","",IFERROR(IF(INDEX(Bolalar!$C$5:$C$1804,MATCH($C1884,Bolalar!$I$5:$I$1804,0))="","",INDEX(Bolalar!$C$5:$C$1804,MATCH($C1884,Bolalar!$I$5:$I$1804,0))),""))</f>
        <v/>
      </c>
      <c r="F1884" s="24"/>
      <c r="G1884" s="14" t="str">
        <f aca="false">IF(OR($E1884="",$B1884=""),"",INT(($B1884-$E1884)/365.25))</f>
        <v/>
      </c>
      <c r="H1884" s="14" t="str">
        <f aca="false">IF($G1884="","",IF($G1884&lt;=5,"Ha","Yo'q"))</f>
        <v/>
      </c>
      <c r="I1884" s="12"/>
      <c r="J1884" s="12"/>
      <c r="K1884" s="28" t="n">
        <f aca="false">IF(AND($C1884&lt;&gt;"",$H1884="Ha",$B1884&gt;=Boshqaruv!$C$9,$B1884&lt;=Boshqaruv!$C$10),IF(COUNTIFS($C$4:$C1883,$C1884,$H$4:$H1883,"Ha",$B$4:$B1883,"&gt;="&amp;Boshqaruv!$C$9,$B$4:$B1883,"&lt;="&amp;Boshqaruv!$C$10)=0,1,0),0)</f>
        <v>0</v>
      </c>
    </row>
    <row r="1885" customFormat="false" ht="15" hidden="false" customHeight="false" outlineLevel="0" collapsed="false">
      <c r="A1885" s="8" t="n">
        <v>1881</v>
      </c>
      <c r="B1885" s="13"/>
      <c r="C1885" s="25"/>
      <c r="D1885" s="26" t="str">
        <f aca="false">IF($C1885="","",IFERROR(IF(INDEX(Bolalar!$B$5:$B$1804,MATCH($C1885,Bolalar!$I$5:$I$1804,0))="","",INDEX(Bolalar!$B$5:$B$1804,MATCH($C1885,Bolalar!$I$5:$I$1804,0))),""))</f>
        <v/>
      </c>
      <c r="E1885" s="15" t="str">
        <f aca="false">IF($C1885="","",IFERROR(IF(INDEX(Bolalar!$C$5:$C$1804,MATCH($C1885,Bolalar!$I$5:$I$1804,0))="","",INDEX(Bolalar!$C$5:$C$1804,MATCH($C1885,Bolalar!$I$5:$I$1804,0))),""))</f>
        <v/>
      </c>
      <c r="F1885" s="24"/>
      <c r="G1885" s="14" t="str">
        <f aca="false">IF(OR($E1885="",$B1885=""),"",INT(($B1885-$E1885)/365.25))</f>
        <v/>
      </c>
      <c r="H1885" s="14" t="str">
        <f aca="false">IF($G1885="","",IF($G1885&lt;=5,"Ha","Yo'q"))</f>
        <v/>
      </c>
      <c r="I1885" s="12"/>
      <c r="J1885" s="12"/>
      <c r="K1885" s="28" t="n">
        <f aca="false">IF(AND($C1885&lt;&gt;"",$H1885="Ha",$B1885&gt;=Boshqaruv!$C$9,$B1885&lt;=Boshqaruv!$C$10),IF(COUNTIFS($C$4:$C1884,$C1885,$H$4:$H1884,"Ha",$B$4:$B1884,"&gt;="&amp;Boshqaruv!$C$9,$B$4:$B1884,"&lt;="&amp;Boshqaruv!$C$10)=0,1,0),0)</f>
        <v>0</v>
      </c>
    </row>
    <row r="1886" customFormat="false" ht="15" hidden="false" customHeight="false" outlineLevel="0" collapsed="false">
      <c r="A1886" s="8" t="n">
        <v>1882</v>
      </c>
      <c r="B1886" s="13"/>
      <c r="C1886" s="25"/>
      <c r="D1886" s="26" t="str">
        <f aca="false">IF($C1886="","",IFERROR(IF(INDEX(Bolalar!$B$5:$B$1804,MATCH($C1886,Bolalar!$I$5:$I$1804,0))="","",INDEX(Bolalar!$B$5:$B$1804,MATCH($C1886,Bolalar!$I$5:$I$1804,0))),""))</f>
        <v/>
      </c>
      <c r="E1886" s="15" t="str">
        <f aca="false">IF($C1886="","",IFERROR(IF(INDEX(Bolalar!$C$5:$C$1804,MATCH($C1886,Bolalar!$I$5:$I$1804,0))="","",INDEX(Bolalar!$C$5:$C$1804,MATCH($C1886,Bolalar!$I$5:$I$1804,0))),""))</f>
        <v/>
      </c>
      <c r="F1886" s="24"/>
      <c r="G1886" s="14" t="str">
        <f aca="false">IF(OR($E1886="",$B1886=""),"",INT(($B1886-$E1886)/365.25))</f>
        <v/>
      </c>
      <c r="H1886" s="14" t="str">
        <f aca="false">IF($G1886="","",IF($G1886&lt;=5,"Ha","Yo'q"))</f>
        <v/>
      </c>
      <c r="I1886" s="12"/>
      <c r="J1886" s="12"/>
      <c r="K1886" s="28" t="n">
        <f aca="false">IF(AND($C1886&lt;&gt;"",$H1886="Ha",$B1886&gt;=Boshqaruv!$C$9,$B1886&lt;=Boshqaruv!$C$10),IF(COUNTIFS($C$4:$C1885,$C1886,$H$4:$H1885,"Ha",$B$4:$B1885,"&gt;="&amp;Boshqaruv!$C$9,$B$4:$B1885,"&lt;="&amp;Boshqaruv!$C$10)=0,1,0),0)</f>
        <v>0</v>
      </c>
    </row>
    <row r="1887" customFormat="false" ht="15" hidden="false" customHeight="false" outlineLevel="0" collapsed="false">
      <c r="A1887" s="8" t="n">
        <v>1883</v>
      </c>
      <c r="B1887" s="13"/>
      <c r="C1887" s="25"/>
      <c r="D1887" s="26" t="str">
        <f aca="false">IF($C1887="","",IFERROR(IF(INDEX(Bolalar!$B$5:$B$1804,MATCH($C1887,Bolalar!$I$5:$I$1804,0))="","",INDEX(Bolalar!$B$5:$B$1804,MATCH($C1887,Bolalar!$I$5:$I$1804,0))),""))</f>
        <v/>
      </c>
      <c r="E1887" s="15" t="str">
        <f aca="false">IF($C1887="","",IFERROR(IF(INDEX(Bolalar!$C$5:$C$1804,MATCH($C1887,Bolalar!$I$5:$I$1804,0))="","",INDEX(Bolalar!$C$5:$C$1804,MATCH($C1887,Bolalar!$I$5:$I$1804,0))),""))</f>
        <v/>
      </c>
      <c r="F1887" s="24"/>
      <c r="G1887" s="14" t="str">
        <f aca="false">IF(OR($E1887="",$B1887=""),"",INT(($B1887-$E1887)/365.25))</f>
        <v/>
      </c>
      <c r="H1887" s="14" t="str">
        <f aca="false">IF($G1887="","",IF($G1887&lt;=5,"Ha","Yo'q"))</f>
        <v/>
      </c>
      <c r="I1887" s="12"/>
      <c r="J1887" s="12"/>
      <c r="K1887" s="28" t="n">
        <f aca="false">IF(AND($C1887&lt;&gt;"",$H1887="Ha",$B1887&gt;=Boshqaruv!$C$9,$B1887&lt;=Boshqaruv!$C$10),IF(COUNTIFS($C$4:$C1886,$C1887,$H$4:$H1886,"Ha",$B$4:$B1886,"&gt;="&amp;Boshqaruv!$C$9,$B$4:$B1886,"&lt;="&amp;Boshqaruv!$C$10)=0,1,0),0)</f>
        <v>0</v>
      </c>
    </row>
    <row r="1888" customFormat="false" ht="15" hidden="false" customHeight="false" outlineLevel="0" collapsed="false">
      <c r="A1888" s="8" t="n">
        <v>1884</v>
      </c>
      <c r="B1888" s="13"/>
      <c r="C1888" s="25"/>
      <c r="D1888" s="26" t="str">
        <f aca="false">IF($C1888="","",IFERROR(IF(INDEX(Bolalar!$B$5:$B$1804,MATCH($C1888,Bolalar!$I$5:$I$1804,0))="","",INDEX(Bolalar!$B$5:$B$1804,MATCH($C1888,Bolalar!$I$5:$I$1804,0))),""))</f>
        <v/>
      </c>
      <c r="E1888" s="15" t="str">
        <f aca="false">IF($C1888="","",IFERROR(IF(INDEX(Bolalar!$C$5:$C$1804,MATCH($C1888,Bolalar!$I$5:$I$1804,0))="","",INDEX(Bolalar!$C$5:$C$1804,MATCH($C1888,Bolalar!$I$5:$I$1804,0))),""))</f>
        <v/>
      </c>
      <c r="F1888" s="24"/>
      <c r="G1888" s="14" t="str">
        <f aca="false">IF(OR($E1888="",$B1888=""),"",INT(($B1888-$E1888)/365.25))</f>
        <v/>
      </c>
      <c r="H1888" s="14" t="str">
        <f aca="false">IF($G1888="","",IF($G1888&lt;=5,"Ha","Yo'q"))</f>
        <v/>
      </c>
      <c r="I1888" s="12"/>
      <c r="J1888" s="12"/>
      <c r="K1888" s="28" t="n">
        <f aca="false">IF(AND($C1888&lt;&gt;"",$H1888="Ha",$B1888&gt;=Boshqaruv!$C$9,$B1888&lt;=Boshqaruv!$C$10),IF(COUNTIFS($C$4:$C1887,$C1888,$H$4:$H1887,"Ha",$B$4:$B1887,"&gt;="&amp;Boshqaruv!$C$9,$B$4:$B1887,"&lt;="&amp;Boshqaruv!$C$10)=0,1,0),0)</f>
        <v>0</v>
      </c>
    </row>
    <row r="1889" customFormat="false" ht="15" hidden="false" customHeight="false" outlineLevel="0" collapsed="false">
      <c r="A1889" s="8" t="n">
        <v>1885</v>
      </c>
      <c r="B1889" s="13"/>
      <c r="C1889" s="25"/>
      <c r="D1889" s="26" t="str">
        <f aca="false">IF($C1889="","",IFERROR(IF(INDEX(Bolalar!$B$5:$B$1804,MATCH($C1889,Bolalar!$I$5:$I$1804,0))="","",INDEX(Bolalar!$B$5:$B$1804,MATCH($C1889,Bolalar!$I$5:$I$1804,0))),""))</f>
        <v/>
      </c>
      <c r="E1889" s="15" t="str">
        <f aca="false">IF($C1889="","",IFERROR(IF(INDEX(Bolalar!$C$5:$C$1804,MATCH($C1889,Bolalar!$I$5:$I$1804,0))="","",INDEX(Bolalar!$C$5:$C$1804,MATCH($C1889,Bolalar!$I$5:$I$1804,0))),""))</f>
        <v/>
      </c>
      <c r="F1889" s="24"/>
      <c r="G1889" s="14" t="str">
        <f aca="false">IF(OR($E1889="",$B1889=""),"",INT(($B1889-$E1889)/365.25))</f>
        <v/>
      </c>
      <c r="H1889" s="14" t="str">
        <f aca="false">IF($G1889="","",IF($G1889&lt;=5,"Ha","Yo'q"))</f>
        <v/>
      </c>
      <c r="I1889" s="12"/>
      <c r="J1889" s="12"/>
      <c r="K1889" s="28" t="n">
        <f aca="false">IF(AND($C1889&lt;&gt;"",$H1889="Ha",$B1889&gt;=Boshqaruv!$C$9,$B1889&lt;=Boshqaruv!$C$10),IF(COUNTIFS($C$4:$C1888,$C1889,$H$4:$H1888,"Ha",$B$4:$B1888,"&gt;="&amp;Boshqaruv!$C$9,$B$4:$B1888,"&lt;="&amp;Boshqaruv!$C$10)=0,1,0),0)</f>
        <v>0</v>
      </c>
    </row>
    <row r="1890" customFormat="false" ht="15" hidden="false" customHeight="false" outlineLevel="0" collapsed="false">
      <c r="A1890" s="8" t="n">
        <v>1886</v>
      </c>
      <c r="B1890" s="13"/>
      <c r="C1890" s="25"/>
      <c r="D1890" s="26" t="str">
        <f aca="false">IF($C1890="","",IFERROR(IF(INDEX(Bolalar!$B$5:$B$1804,MATCH($C1890,Bolalar!$I$5:$I$1804,0))="","",INDEX(Bolalar!$B$5:$B$1804,MATCH($C1890,Bolalar!$I$5:$I$1804,0))),""))</f>
        <v/>
      </c>
      <c r="E1890" s="15" t="str">
        <f aca="false">IF($C1890="","",IFERROR(IF(INDEX(Bolalar!$C$5:$C$1804,MATCH($C1890,Bolalar!$I$5:$I$1804,0))="","",INDEX(Bolalar!$C$5:$C$1804,MATCH($C1890,Bolalar!$I$5:$I$1804,0))),""))</f>
        <v/>
      </c>
      <c r="F1890" s="24"/>
      <c r="G1890" s="14" t="str">
        <f aca="false">IF(OR($E1890="",$B1890=""),"",INT(($B1890-$E1890)/365.25))</f>
        <v/>
      </c>
      <c r="H1890" s="14" t="str">
        <f aca="false">IF($G1890="","",IF($G1890&lt;=5,"Ha","Yo'q"))</f>
        <v/>
      </c>
      <c r="I1890" s="12"/>
      <c r="J1890" s="12"/>
      <c r="K1890" s="28" t="n">
        <f aca="false">IF(AND($C1890&lt;&gt;"",$H1890="Ha",$B1890&gt;=Boshqaruv!$C$9,$B1890&lt;=Boshqaruv!$C$10),IF(COUNTIFS($C$4:$C1889,$C1890,$H$4:$H1889,"Ha",$B$4:$B1889,"&gt;="&amp;Boshqaruv!$C$9,$B$4:$B1889,"&lt;="&amp;Boshqaruv!$C$10)=0,1,0),0)</f>
        <v>0</v>
      </c>
    </row>
    <row r="1891" customFormat="false" ht="15" hidden="false" customHeight="false" outlineLevel="0" collapsed="false">
      <c r="A1891" s="8" t="n">
        <v>1887</v>
      </c>
      <c r="B1891" s="13"/>
      <c r="C1891" s="25"/>
      <c r="D1891" s="26" t="str">
        <f aca="false">IF($C1891="","",IFERROR(IF(INDEX(Bolalar!$B$5:$B$1804,MATCH($C1891,Bolalar!$I$5:$I$1804,0))="","",INDEX(Bolalar!$B$5:$B$1804,MATCH($C1891,Bolalar!$I$5:$I$1804,0))),""))</f>
        <v/>
      </c>
      <c r="E1891" s="15" t="str">
        <f aca="false">IF($C1891="","",IFERROR(IF(INDEX(Bolalar!$C$5:$C$1804,MATCH($C1891,Bolalar!$I$5:$I$1804,0))="","",INDEX(Bolalar!$C$5:$C$1804,MATCH($C1891,Bolalar!$I$5:$I$1804,0))),""))</f>
        <v/>
      </c>
      <c r="F1891" s="24"/>
      <c r="G1891" s="14" t="str">
        <f aca="false">IF(OR($E1891="",$B1891=""),"",INT(($B1891-$E1891)/365.25))</f>
        <v/>
      </c>
      <c r="H1891" s="14" t="str">
        <f aca="false">IF($G1891="","",IF($G1891&lt;=5,"Ha","Yo'q"))</f>
        <v/>
      </c>
      <c r="I1891" s="12"/>
      <c r="J1891" s="12"/>
      <c r="K1891" s="28" t="n">
        <f aca="false">IF(AND($C1891&lt;&gt;"",$H1891="Ha",$B1891&gt;=Boshqaruv!$C$9,$B1891&lt;=Boshqaruv!$C$10),IF(COUNTIFS($C$4:$C1890,$C1891,$H$4:$H1890,"Ha",$B$4:$B1890,"&gt;="&amp;Boshqaruv!$C$9,$B$4:$B1890,"&lt;="&amp;Boshqaruv!$C$10)=0,1,0),0)</f>
        <v>0</v>
      </c>
    </row>
    <row r="1892" customFormat="false" ht="15" hidden="false" customHeight="false" outlineLevel="0" collapsed="false">
      <c r="A1892" s="8" t="n">
        <v>1888</v>
      </c>
      <c r="B1892" s="13"/>
      <c r="C1892" s="25"/>
      <c r="D1892" s="26" t="str">
        <f aca="false">IF($C1892="","",IFERROR(IF(INDEX(Bolalar!$B$5:$B$1804,MATCH($C1892,Bolalar!$I$5:$I$1804,0))="","",INDEX(Bolalar!$B$5:$B$1804,MATCH($C1892,Bolalar!$I$5:$I$1804,0))),""))</f>
        <v/>
      </c>
      <c r="E1892" s="15" t="str">
        <f aca="false">IF($C1892="","",IFERROR(IF(INDEX(Bolalar!$C$5:$C$1804,MATCH($C1892,Bolalar!$I$5:$I$1804,0))="","",INDEX(Bolalar!$C$5:$C$1804,MATCH($C1892,Bolalar!$I$5:$I$1804,0))),""))</f>
        <v/>
      </c>
      <c r="F1892" s="24"/>
      <c r="G1892" s="14" t="str">
        <f aca="false">IF(OR($E1892="",$B1892=""),"",INT(($B1892-$E1892)/365.25))</f>
        <v/>
      </c>
      <c r="H1892" s="14" t="str">
        <f aca="false">IF($G1892="","",IF($G1892&lt;=5,"Ha","Yo'q"))</f>
        <v/>
      </c>
      <c r="I1892" s="12"/>
      <c r="J1892" s="12"/>
      <c r="K1892" s="28" t="n">
        <f aca="false">IF(AND($C1892&lt;&gt;"",$H1892="Ha",$B1892&gt;=Boshqaruv!$C$9,$B1892&lt;=Boshqaruv!$C$10),IF(COUNTIFS($C$4:$C1891,$C1892,$H$4:$H1891,"Ha",$B$4:$B1891,"&gt;="&amp;Boshqaruv!$C$9,$B$4:$B1891,"&lt;="&amp;Boshqaruv!$C$10)=0,1,0),0)</f>
        <v>0</v>
      </c>
    </row>
    <row r="1893" customFormat="false" ht="15" hidden="false" customHeight="false" outlineLevel="0" collapsed="false">
      <c r="A1893" s="8" t="n">
        <v>1889</v>
      </c>
      <c r="B1893" s="13"/>
      <c r="C1893" s="25"/>
      <c r="D1893" s="26" t="str">
        <f aca="false">IF($C1893="","",IFERROR(IF(INDEX(Bolalar!$B$5:$B$1804,MATCH($C1893,Bolalar!$I$5:$I$1804,0))="","",INDEX(Bolalar!$B$5:$B$1804,MATCH($C1893,Bolalar!$I$5:$I$1804,0))),""))</f>
        <v/>
      </c>
      <c r="E1893" s="15" t="str">
        <f aca="false">IF($C1893="","",IFERROR(IF(INDEX(Bolalar!$C$5:$C$1804,MATCH($C1893,Bolalar!$I$5:$I$1804,0))="","",INDEX(Bolalar!$C$5:$C$1804,MATCH($C1893,Bolalar!$I$5:$I$1804,0))),""))</f>
        <v/>
      </c>
      <c r="F1893" s="24"/>
      <c r="G1893" s="14" t="str">
        <f aca="false">IF(OR($E1893="",$B1893=""),"",INT(($B1893-$E1893)/365.25))</f>
        <v/>
      </c>
      <c r="H1893" s="14" t="str">
        <f aca="false">IF($G1893="","",IF($G1893&lt;=5,"Ha","Yo'q"))</f>
        <v/>
      </c>
      <c r="I1893" s="12"/>
      <c r="J1893" s="12"/>
      <c r="K1893" s="28" t="n">
        <f aca="false">IF(AND($C1893&lt;&gt;"",$H1893="Ha",$B1893&gt;=Boshqaruv!$C$9,$B1893&lt;=Boshqaruv!$C$10),IF(COUNTIFS($C$4:$C1892,$C1893,$H$4:$H1892,"Ha",$B$4:$B1892,"&gt;="&amp;Boshqaruv!$C$9,$B$4:$B1892,"&lt;="&amp;Boshqaruv!$C$10)=0,1,0),0)</f>
        <v>0</v>
      </c>
    </row>
    <row r="1894" customFormat="false" ht="15" hidden="false" customHeight="false" outlineLevel="0" collapsed="false">
      <c r="A1894" s="8" t="n">
        <v>1890</v>
      </c>
      <c r="B1894" s="13"/>
      <c r="C1894" s="25"/>
      <c r="D1894" s="26" t="str">
        <f aca="false">IF($C1894="","",IFERROR(IF(INDEX(Bolalar!$B$5:$B$1804,MATCH($C1894,Bolalar!$I$5:$I$1804,0))="","",INDEX(Bolalar!$B$5:$B$1804,MATCH($C1894,Bolalar!$I$5:$I$1804,0))),""))</f>
        <v/>
      </c>
      <c r="E1894" s="15" t="str">
        <f aca="false">IF($C1894="","",IFERROR(IF(INDEX(Bolalar!$C$5:$C$1804,MATCH($C1894,Bolalar!$I$5:$I$1804,0))="","",INDEX(Bolalar!$C$5:$C$1804,MATCH($C1894,Bolalar!$I$5:$I$1804,0))),""))</f>
        <v/>
      </c>
      <c r="F1894" s="24"/>
      <c r="G1894" s="14" t="str">
        <f aca="false">IF(OR($E1894="",$B1894=""),"",INT(($B1894-$E1894)/365.25))</f>
        <v/>
      </c>
      <c r="H1894" s="14" t="str">
        <f aca="false">IF($G1894="","",IF($G1894&lt;=5,"Ha","Yo'q"))</f>
        <v/>
      </c>
      <c r="I1894" s="12"/>
      <c r="J1894" s="12"/>
      <c r="K1894" s="28" t="n">
        <f aca="false">IF(AND($C1894&lt;&gt;"",$H1894="Ha",$B1894&gt;=Boshqaruv!$C$9,$B1894&lt;=Boshqaruv!$C$10),IF(COUNTIFS($C$4:$C1893,$C1894,$H$4:$H1893,"Ha",$B$4:$B1893,"&gt;="&amp;Boshqaruv!$C$9,$B$4:$B1893,"&lt;="&amp;Boshqaruv!$C$10)=0,1,0),0)</f>
        <v>0</v>
      </c>
    </row>
    <row r="1895" customFormat="false" ht="15" hidden="false" customHeight="false" outlineLevel="0" collapsed="false">
      <c r="A1895" s="8" t="n">
        <v>1891</v>
      </c>
      <c r="B1895" s="13"/>
      <c r="C1895" s="25"/>
      <c r="D1895" s="26" t="str">
        <f aca="false">IF($C1895="","",IFERROR(IF(INDEX(Bolalar!$B$5:$B$1804,MATCH($C1895,Bolalar!$I$5:$I$1804,0))="","",INDEX(Bolalar!$B$5:$B$1804,MATCH($C1895,Bolalar!$I$5:$I$1804,0))),""))</f>
        <v/>
      </c>
      <c r="E1895" s="15" t="str">
        <f aca="false">IF($C1895="","",IFERROR(IF(INDEX(Bolalar!$C$5:$C$1804,MATCH($C1895,Bolalar!$I$5:$I$1804,0))="","",INDEX(Bolalar!$C$5:$C$1804,MATCH($C1895,Bolalar!$I$5:$I$1804,0))),""))</f>
        <v/>
      </c>
      <c r="F1895" s="24"/>
      <c r="G1895" s="14" t="str">
        <f aca="false">IF(OR($E1895="",$B1895=""),"",INT(($B1895-$E1895)/365.25))</f>
        <v/>
      </c>
      <c r="H1895" s="14" t="str">
        <f aca="false">IF($G1895="","",IF($G1895&lt;=5,"Ha","Yo'q"))</f>
        <v/>
      </c>
      <c r="I1895" s="12"/>
      <c r="J1895" s="12"/>
      <c r="K1895" s="28" t="n">
        <f aca="false">IF(AND($C1895&lt;&gt;"",$H1895="Ha",$B1895&gt;=Boshqaruv!$C$9,$B1895&lt;=Boshqaruv!$C$10),IF(COUNTIFS($C$4:$C1894,$C1895,$H$4:$H1894,"Ha",$B$4:$B1894,"&gt;="&amp;Boshqaruv!$C$9,$B$4:$B1894,"&lt;="&amp;Boshqaruv!$C$10)=0,1,0),0)</f>
        <v>0</v>
      </c>
    </row>
    <row r="1896" customFormat="false" ht="15" hidden="false" customHeight="false" outlineLevel="0" collapsed="false">
      <c r="A1896" s="8" t="n">
        <v>1892</v>
      </c>
      <c r="B1896" s="13"/>
      <c r="C1896" s="25"/>
      <c r="D1896" s="26" t="str">
        <f aca="false">IF($C1896="","",IFERROR(IF(INDEX(Bolalar!$B$5:$B$1804,MATCH($C1896,Bolalar!$I$5:$I$1804,0))="","",INDEX(Bolalar!$B$5:$B$1804,MATCH($C1896,Bolalar!$I$5:$I$1804,0))),""))</f>
        <v/>
      </c>
      <c r="E1896" s="15" t="str">
        <f aca="false">IF($C1896="","",IFERROR(IF(INDEX(Bolalar!$C$5:$C$1804,MATCH($C1896,Bolalar!$I$5:$I$1804,0))="","",INDEX(Bolalar!$C$5:$C$1804,MATCH($C1896,Bolalar!$I$5:$I$1804,0))),""))</f>
        <v/>
      </c>
      <c r="F1896" s="24"/>
      <c r="G1896" s="14" t="str">
        <f aca="false">IF(OR($E1896="",$B1896=""),"",INT(($B1896-$E1896)/365.25))</f>
        <v/>
      </c>
      <c r="H1896" s="14" t="str">
        <f aca="false">IF($G1896="","",IF($G1896&lt;=5,"Ha","Yo'q"))</f>
        <v/>
      </c>
      <c r="I1896" s="12"/>
      <c r="J1896" s="12"/>
      <c r="K1896" s="28" t="n">
        <f aca="false">IF(AND($C1896&lt;&gt;"",$H1896="Ha",$B1896&gt;=Boshqaruv!$C$9,$B1896&lt;=Boshqaruv!$C$10),IF(COUNTIFS($C$4:$C1895,$C1896,$H$4:$H1895,"Ha",$B$4:$B1895,"&gt;="&amp;Boshqaruv!$C$9,$B$4:$B1895,"&lt;="&amp;Boshqaruv!$C$10)=0,1,0),0)</f>
        <v>0</v>
      </c>
    </row>
    <row r="1897" customFormat="false" ht="15" hidden="false" customHeight="false" outlineLevel="0" collapsed="false">
      <c r="A1897" s="8" t="n">
        <v>1893</v>
      </c>
      <c r="B1897" s="13"/>
      <c r="C1897" s="25"/>
      <c r="D1897" s="26" t="str">
        <f aca="false">IF($C1897="","",IFERROR(IF(INDEX(Bolalar!$B$5:$B$1804,MATCH($C1897,Bolalar!$I$5:$I$1804,0))="","",INDEX(Bolalar!$B$5:$B$1804,MATCH($C1897,Bolalar!$I$5:$I$1804,0))),""))</f>
        <v/>
      </c>
      <c r="E1897" s="15" t="str">
        <f aca="false">IF($C1897="","",IFERROR(IF(INDEX(Bolalar!$C$5:$C$1804,MATCH($C1897,Bolalar!$I$5:$I$1804,0))="","",INDEX(Bolalar!$C$5:$C$1804,MATCH($C1897,Bolalar!$I$5:$I$1804,0))),""))</f>
        <v/>
      </c>
      <c r="F1897" s="24"/>
      <c r="G1897" s="14" t="str">
        <f aca="false">IF(OR($E1897="",$B1897=""),"",INT(($B1897-$E1897)/365.25))</f>
        <v/>
      </c>
      <c r="H1897" s="14" t="str">
        <f aca="false">IF($G1897="","",IF($G1897&lt;=5,"Ha","Yo'q"))</f>
        <v/>
      </c>
      <c r="I1897" s="12"/>
      <c r="J1897" s="12"/>
      <c r="K1897" s="28" t="n">
        <f aca="false">IF(AND($C1897&lt;&gt;"",$H1897="Ha",$B1897&gt;=Boshqaruv!$C$9,$B1897&lt;=Boshqaruv!$C$10),IF(COUNTIFS($C$4:$C1896,$C1897,$H$4:$H1896,"Ha",$B$4:$B1896,"&gt;="&amp;Boshqaruv!$C$9,$B$4:$B1896,"&lt;="&amp;Boshqaruv!$C$10)=0,1,0),0)</f>
        <v>0</v>
      </c>
    </row>
    <row r="1898" customFormat="false" ht="15" hidden="false" customHeight="false" outlineLevel="0" collapsed="false">
      <c r="A1898" s="8" t="n">
        <v>1894</v>
      </c>
      <c r="B1898" s="13"/>
      <c r="C1898" s="25"/>
      <c r="D1898" s="26" t="str">
        <f aca="false">IF($C1898="","",IFERROR(IF(INDEX(Bolalar!$B$5:$B$1804,MATCH($C1898,Bolalar!$I$5:$I$1804,0))="","",INDEX(Bolalar!$B$5:$B$1804,MATCH($C1898,Bolalar!$I$5:$I$1804,0))),""))</f>
        <v/>
      </c>
      <c r="E1898" s="15" t="str">
        <f aca="false">IF($C1898="","",IFERROR(IF(INDEX(Bolalar!$C$5:$C$1804,MATCH($C1898,Bolalar!$I$5:$I$1804,0))="","",INDEX(Bolalar!$C$5:$C$1804,MATCH($C1898,Bolalar!$I$5:$I$1804,0))),""))</f>
        <v/>
      </c>
      <c r="F1898" s="24"/>
      <c r="G1898" s="14" t="str">
        <f aca="false">IF(OR($E1898="",$B1898=""),"",INT(($B1898-$E1898)/365.25))</f>
        <v/>
      </c>
      <c r="H1898" s="14" t="str">
        <f aca="false">IF($G1898="","",IF($G1898&lt;=5,"Ha","Yo'q"))</f>
        <v/>
      </c>
      <c r="I1898" s="12"/>
      <c r="J1898" s="12"/>
      <c r="K1898" s="28" t="n">
        <f aca="false">IF(AND($C1898&lt;&gt;"",$H1898="Ha",$B1898&gt;=Boshqaruv!$C$9,$B1898&lt;=Boshqaruv!$C$10),IF(COUNTIFS($C$4:$C1897,$C1898,$H$4:$H1897,"Ha",$B$4:$B1897,"&gt;="&amp;Boshqaruv!$C$9,$B$4:$B1897,"&lt;="&amp;Boshqaruv!$C$10)=0,1,0),0)</f>
        <v>0</v>
      </c>
    </row>
    <row r="1899" customFormat="false" ht="15" hidden="false" customHeight="false" outlineLevel="0" collapsed="false">
      <c r="A1899" s="8" t="n">
        <v>1895</v>
      </c>
      <c r="B1899" s="13"/>
      <c r="C1899" s="25"/>
      <c r="D1899" s="26" t="str">
        <f aca="false">IF($C1899="","",IFERROR(IF(INDEX(Bolalar!$B$5:$B$1804,MATCH($C1899,Bolalar!$I$5:$I$1804,0))="","",INDEX(Bolalar!$B$5:$B$1804,MATCH($C1899,Bolalar!$I$5:$I$1804,0))),""))</f>
        <v/>
      </c>
      <c r="E1899" s="15" t="str">
        <f aca="false">IF($C1899="","",IFERROR(IF(INDEX(Bolalar!$C$5:$C$1804,MATCH($C1899,Bolalar!$I$5:$I$1804,0))="","",INDEX(Bolalar!$C$5:$C$1804,MATCH($C1899,Bolalar!$I$5:$I$1804,0))),""))</f>
        <v/>
      </c>
      <c r="F1899" s="24"/>
      <c r="G1899" s="14" t="str">
        <f aca="false">IF(OR($E1899="",$B1899=""),"",INT(($B1899-$E1899)/365.25))</f>
        <v/>
      </c>
      <c r="H1899" s="14" t="str">
        <f aca="false">IF($G1899="","",IF($G1899&lt;=5,"Ha","Yo'q"))</f>
        <v/>
      </c>
      <c r="I1899" s="12"/>
      <c r="J1899" s="12"/>
      <c r="K1899" s="28" t="n">
        <f aca="false">IF(AND($C1899&lt;&gt;"",$H1899="Ha",$B1899&gt;=Boshqaruv!$C$9,$B1899&lt;=Boshqaruv!$C$10),IF(COUNTIFS($C$4:$C1898,$C1899,$H$4:$H1898,"Ha",$B$4:$B1898,"&gt;="&amp;Boshqaruv!$C$9,$B$4:$B1898,"&lt;="&amp;Boshqaruv!$C$10)=0,1,0),0)</f>
        <v>0</v>
      </c>
    </row>
    <row r="1900" customFormat="false" ht="15" hidden="false" customHeight="false" outlineLevel="0" collapsed="false">
      <c r="A1900" s="8" t="n">
        <v>1896</v>
      </c>
      <c r="B1900" s="13"/>
      <c r="C1900" s="25"/>
      <c r="D1900" s="26" t="str">
        <f aca="false">IF($C1900="","",IFERROR(IF(INDEX(Bolalar!$B$5:$B$1804,MATCH($C1900,Bolalar!$I$5:$I$1804,0))="","",INDEX(Bolalar!$B$5:$B$1804,MATCH($C1900,Bolalar!$I$5:$I$1804,0))),""))</f>
        <v/>
      </c>
      <c r="E1900" s="15" t="str">
        <f aca="false">IF($C1900="","",IFERROR(IF(INDEX(Bolalar!$C$5:$C$1804,MATCH($C1900,Bolalar!$I$5:$I$1804,0))="","",INDEX(Bolalar!$C$5:$C$1804,MATCH($C1900,Bolalar!$I$5:$I$1804,0))),""))</f>
        <v/>
      </c>
      <c r="F1900" s="24"/>
      <c r="G1900" s="14" t="str">
        <f aca="false">IF(OR($E1900="",$B1900=""),"",INT(($B1900-$E1900)/365.25))</f>
        <v/>
      </c>
      <c r="H1900" s="14" t="str">
        <f aca="false">IF($G1900="","",IF($G1900&lt;=5,"Ha","Yo'q"))</f>
        <v/>
      </c>
      <c r="I1900" s="12"/>
      <c r="J1900" s="12"/>
      <c r="K1900" s="28" t="n">
        <f aca="false">IF(AND($C1900&lt;&gt;"",$H1900="Ha",$B1900&gt;=Boshqaruv!$C$9,$B1900&lt;=Boshqaruv!$C$10),IF(COUNTIFS($C$4:$C1899,$C1900,$H$4:$H1899,"Ha",$B$4:$B1899,"&gt;="&amp;Boshqaruv!$C$9,$B$4:$B1899,"&lt;="&amp;Boshqaruv!$C$10)=0,1,0),0)</f>
        <v>0</v>
      </c>
    </row>
    <row r="1901" customFormat="false" ht="15" hidden="false" customHeight="false" outlineLevel="0" collapsed="false">
      <c r="A1901" s="8" t="n">
        <v>1897</v>
      </c>
      <c r="B1901" s="13"/>
      <c r="C1901" s="25"/>
      <c r="D1901" s="26" t="str">
        <f aca="false">IF($C1901="","",IFERROR(IF(INDEX(Bolalar!$B$5:$B$1804,MATCH($C1901,Bolalar!$I$5:$I$1804,0))="","",INDEX(Bolalar!$B$5:$B$1804,MATCH($C1901,Bolalar!$I$5:$I$1804,0))),""))</f>
        <v/>
      </c>
      <c r="E1901" s="15" t="str">
        <f aca="false">IF($C1901="","",IFERROR(IF(INDEX(Bolalar!$C$5:$C$1804,MATCH($C1901,Bolalar!$I$5:$I$1804,0))="","",INDEX(Bolalar!$C$5:$C$1804,MATCH($C1901,Bolalar!$I$5:$I$1804,0))),""))</f>
        <v/>
      </c>
      <c r="F1901" s="24"/>
      <c r="G1901" s="14" t="str">
        <f aca="false">IF(OR($E1901="",$B1901=""),"",INT(($B1901-$E1901)/365.25))</f>
        <v/>
      </c>
      <c r="H1901" s="14" t="str">
        <f aca="false">IF($G1901="","",IF($G1901&lt;=5,"Ha","Yo'q"))</f>
        <v/>
      </c>
      <c r="I1901" s="12"/>
      <c r="J1901" s="12"/>
      <c r="K1901" s="28" t="n">
        <f aca="false">IF(AND($C1901&lt;&gt;"",$H1901="Ha",$B1901&gt;=Boshqaruv!$C$9,$B1901&lt;=Boshqaruv!$C$10),IF(COUNTIFS($C$4:$C1900,$C1901,$H$4:$H1900,"Ha",$B$4:$B1900,"&gt;="&amp;Boshqaruv!$C$9,$B$4:$B1900,"&lt;="&amp;Boshqaruv!$C$10)=0,1,0),0)</f>
        <v>0</v>
      </c>
    </row>
    <row r="1902" customFormat="false" ht="15" hidden="false" customHeight="false" outlineLevel="0" collapsed="false">
      <c r="A1902" s="8" t="n">
        <v>1898</v>
      </c>
      <c r="B1902" s="13"/>
      <c r="C1902" s="25"/>
      <c r="D1902" s="26" t="str">
        <f aca="false">IF($C1902="","",IFERROR(IF(INDEX(Bolalar!$B$5:$B$1804,MATCH($C1902,Bolalar!$I$5:$I$1804,0))="","",INDEX(Bolalar!$B$5:$B$1804,MATCH($C1902,Bolalar!$I$5:$I$1804,0))),""))</f>
        <v/>
      </c>
      <c r="E1902" s="15" t="str">
        <f aca="false">IF($C1902="","",IFERROR(IF(INDEX(Bolalar!$C$5:$C$1804,MATCH($C1902,Bolalar!$I$5:$I$1804,0))="","",INDEX(Bolalar!$C$5:$C$1804,MATCH($C1902,Bolalar!$I$5:$I$1804,0))),""))</f>
        <v/>
      </c>
      <c r="F1902" s="24"/>
      <c r="G1902" s="14" t="str">
        <f aca="false">IF(OR($E1902="",$B1902=""),"",INT(($B1902-$E1902)/365.25))</f>
        <v/>
      </c>
      <c r="H1902" s="14" t="str">
        <f aca="false">IF($G1902="","",IF($G1902&lt;=5,"Ha","Yo'q"))</f>
        <v/>
      </c>
      <c r="I1902" s="12"/>
      <c r="J1902" s="12"/>
      <c r="K1902" s="28" t="n">
        <f aca="false">IF(AND($C1902&lt;&gt;"",$H1902="Ha",$B1902&gt;=Boshqaruv!$C$9,$B1902&lt;=Boshqaruv!$C$10),IF(COUNTIFS($C$4:$C1901,$C1902,$H$4:$H1901,"Ha",$B$4:$B1901,"&gt;="&amp;Boshqaruv!$C$9,$B$4:$B1901,"&lt;="&amp;Boshqaruv!$C$10)=0,1,0),0)</f>
        <v>0</v>
      </c>
    </row>
    <row r="1903" customFormat="false" ht="15" hidden="false" customHeight="false" outlineLevel="0" collapsed="false">
      <c r="A1903" s="8" t="n">
        <v>1899</v>
      </c>
      <c r="B1903" s="13"/>
      <c r="C1903" s="25"/>
      <c r="D1903" s="26" t="str">
        <f aca="false">IF($C1903="","",IFERROR(IF(INDEX(Bolalar!$B$5:$B$1804,MATCH($C1903,Bolalar!$I$5:$I$1804,0))="","",INDEX(Bolalar!$B$5:$B$1804,MATCH($C1903,Bolalar!$I$5:$I$1804,0))),""))</f>
        <v/>
      </c>
      <c r="E1903" s="15" t="str">
        <f aca="false">IF($C1903="","",IFERROR(IF(INDEX(Bolalar!$C$5:$C$1804,MATCH($C1903,Bolalar!$I$5:$I$1804,0))="","",INDEX(Bolalar!$C$5:$C$1804,MATCH($C1903,Bolalar!$I$5:$I$1804,0))),""))</f>
        <v/>
      </c>
      <c r="F1903" s="24"/>
      <c r="G1903" s="14" t="str">
        <f aca="false">IF(OR($E1903="",$B1903=""),"",INT(($B1903-$E1903)/365.25))</f>
        <v/>
      </c>
      <c r="H1903" s="14" t="str">
        <f aca="false">IF($G1903="","",IF($G1903&lt;=5,"Ha","Yo'q"))</f>
        <v/>
      </c>
      <c r="I1903" s="12"/>
      <c r="J1903" s="12"/>
      <c r="K1903" s="28" t="n">
        <f aca="false">IF(AND($C1903&lt;&gt;"",$H1903="Ha",$B1903&gt;=Boshqaruv!$C$9,$B1903&lt;=Boshqaruv!$C$10),IF(COUNTIFS($C$4:$C1902,$C1903,$H$4:$H1902,"Ha",$B$4:$B1902,"&gt;="&amp;Boshqaruv!$C$9,$B$4:$B1902,"&lt;="&amp;Boshqaruv!$C$10)=0,1,0),0)</f>
        <v>0</v>
      </c>
    </row>
    <row r="1904" customFormat="false" ht="15" hidden="false" customHeight="false" outlineLevel="0" collapsed="false">
      <c r="A1904" s="8" t="n">
        <v>1900</v>
      </c>
      <c r="B1904" s="13"/>
      <c r="C1904" s="25"/>
      <c r="D1904" s="26" t="str">
        <f aca="false">IF($C1904="","",IFERROR(IF(INDEX(Bolalar!$B$5:$B$1804,MATCH($C1904,Bolalar!$I$5:$I$1804,0))="","",INDEX(Bolalar!$B$5:$B$1804,MATCH($C1904,Bolalar!$I$5:$I$1804,0))),""))</f>
        <v/>
      </c>
      <c r="E1904" s="15" t="str">
        <f aca="false">IF($C1904="","",IFERROR(IF(INDEX(Bolalar!$C$5:$C$1804,MATCH($C1904,Bolalar!$I$5:$I$1804,0))="","",INDEX(Bolalar!$C$5:$C$1804,MATCH($C1904,Bolalar!$I$5:$I$1804,0))),""))</f>
        <v/>
      </c>
      <c r="F1904" s="24"/>
      <c r="G1904" s="14" t="str">
        <f aca="false">IF(OR($E1904="",$B1904=""),"",INT(($B1904-$E1904)/365.25))</f>
        <v/>
      </c>
      <c r="H1904" s="14" t="str">
        <f aca="false">IF($G1904="","",IF($G1904&lt;=5,"Ha","Yo'q"))</f>
        <v/>
      </c>
      <c r="I1904" s="12"/>
      <c r="J1904" s="12"/>
      <c r="K1904" s="28" t="n">
        <f aca="false">IF(AND($C1904&lt;&gt;"",$H1904="Ha",$B1904&gt;=Boshqaruv!$C$9,$B1904&lt;=Boshqaruv!$C$10),IF(COUNTIFS($C$4:$C1903,$C1904,$H$4:$H1903,"Ha",$B$4:$B1903,"&gt;="&amp;Boshqaruv!$C$9,$B$4:$B1903,"&lt;="&amp;Boshqaruv!$C$10)=0,1,0),0)</f>
        <v>0</v>
      </c>
    </row>
    <row r="1905" customFormat="false" ht="15" hidden="false" customHeight="false" outlineLevel="0" collapsed="false">
      <c r="A1905" s="8" t="n">
        <v>1901</v>
      </c>
      <c r="B1905" s="13"/>
      <c r="C1905" s="25"/>
      <c r="D1905" s="26" t="str">
        <f aca="false">IF($C1905="","",IFERROR(IF(INDEX(Bolalar!$B$5:$B$1804,MATCH($C1905,Bolalar!$I$5:$I$1804,0))="","",INDEX(Bolalar!$B$5:$B$1804,MATCH($C1905,Bolalar!$I$5:$I$1804,0))),""))</f>
        <v/>
      </c>
      <c r="E1905" s="15" t="str">
        <f aca="false">IF($C1905="","",IFERROR(IF(INDEX(Bolalar!$C$5:$C$1804,MATCH($C1905,Bolalar!$I$5:$I$1804,0))="","",INDEX(Bolalar!$C$5:$C$1804,MATCH($C1905,Bolalar!$I$5:$I$1804,0))),""))</f>
        <v/>
      </c>
      <c r="F1905" s="24"/>
      <c r="G1905" s="14" t="str">
        <f aca="false">IF(OR($E1905="",$B1905=""),"",INT(($B1905-$E1905)/365.25))</f>
        <v/>
      </c>
      <c r="H1905" s="14" t="str">
        <f aca="false">IF($G1905="","",IF($G1905&lt;=5,"Ha","Yo'q"))</f>
        <v/>
      </c>
      <c r="I1905" s="12"/>
      <c r="J1905" s="12"/>
      <c r="K1905" s="28" t="n">
        <f aca="false">IF(AND($C1905&lt;&gt;"",$H1905="Ha",$B1905&gt;=Boshqaruv!$C$9,$B1905&lt;=Boshqaruv!$C$10),IF(COUNTIFS($C$4:$C1904,$C1905,$H$4:$H1904,"Ha",$B$4:$B1904,"&gt;="&amp;Boshqaruv!$C$9,$B$4:$B1904,"&lt;="&amp;Boshqaruv!$C$10)=0,1,0),0)</f>
        <v>0</v>
      </c>
    </row>
    <row r="1906" customFormat="false" ht="15" hidden="false" customHeight="false" outlineLevel="0" collapsed="false">
      <c r="A1906" s="8" t="n">
        <v>1902</v>
      </c>
      <c r="B1906" s="13"/>
      <c r="C1906" s="25"/>
      <c r="D1906" s="26" t="str">
        <f aca="false">IF($C1906="","",IFERROR(IF(INDEX(Bolalar!$B$5:$B$1804,MATCH($C1906,Bolalar!$I$5:$I$1804,0))="","",INDEX(Bolalar!$B$5:$B$1804,MATCH($C1906,Bolalar!$I$5:$I$1804,0))),""))</f>
        <v/>
      </c>
      <c r="E1906" s="15" t="str">
        <f aca="false">IF($C1906="","",IFERROR(IF(INDEX(Bolalar!$C$5:$C$1804,MATCH($C1906,Bolalar!$I$5:$I$1804,0))="","",INDEX(Bolalar!$C$5:$C$1804,MATCH($C1906,Bolalar!$I$5:$I$1804,0))),""))</f>
        <v/>
      </c>
      <c r="F1906" s="24"/>
      <c r="G1906" s="14" t="str">
        <f aca="false">IF(OR($E1906="",$B1906=""),"",INT(($B1906-$E1906)/365.25))</f>
        <v/>
      </c>
      <c r="H1906" s="14" t="str">
        <f aca="false">IF($G1906="","",IF($G1906&lt;=5,"Ha","Yo'q"))</f>
        <v/>
      </c>
      <c r="I1906" s="12"/>
      <c r="J1906" s="12"/>
      <c r="K1906" s="28" t="n">
        <f aca="false">IF(AND($C1906&lt;&gt;"",$H1906="Ha",$B1906&gt;=Boshqaruv!$C$9,$B1906&lt;=Boshqaruv!$C$10),IF(COUNTIFS($C$4:$C1905,$C1906,$H$4:$H1905,"Ha",$B$4:$B1905,"&gt;="&amp;Boshqaruv!$C$9,$B$4:$B1905,"&lt;="&amp;Boshqaruv!$C$10)=0,1,0),0)</f>
        <v>0</v>
      </c>
    </row>
    <row r="1907" customFormat="false" ht="15" hidden="false" customHeight="false" outlineLevel="0" collapsed="false">
      <c r="A1907" s="8" t="n">
        <v>1903</v>
      </c>
      <c r="B1907" s="13"/>
      <c r="C1907" s="25"/>
      <c r="D1907" s="26" t="str">
        <f aca="false">IF($C1907="","",IFERROR(IF(INDEX(Bolalar!$B$5:$B$1804,MATCH($C1907,Bolalar!$I$5:$I$1804,0))="","",INDEX(Bolalar!$B$5:$B$1804,MATCH($C1907,Bolalar!$I$5:$I$1804,0))),""))</f>
        <v/>
      </c>
      <c r="E1907" s="15" t="str">
        <f aca="false">IF($C1907="","",IFERROR(IF(INDEX(Bolalar!$C$5:$C$1804,MATCH($C1907,Bolalar!$I$5:$I$1804,0))="","",INDEX(Bolalar!$C$5:$C$1804,MATCH($C1907,Bolalar!$I$5:$I$1804,0))),""))</f>
        <v/>
      </c>
      <c r="F1907" s="24"/>
      <c r="G1907" s="14" t="str">
        <f aca="false">IF(OR($E1907="",$B1907=""),"",INT(($B1907-$E1907)/365.25))</f>
        <v/>
      </c>
      <c r="H1907" s="14" t="str">
        <f aca="false">IF($G1907="","",IF($G1907&lt;=5,"Ha","Yo'q"))</f>
        <v/>
      </c>
      <c r="I1907" s="12"/>
      <c r="J1907" s="12"/>
      <c r="K1907" s="28" t="n">
        <f aca="false">IF(AND($C1907&lt;&gt;"",$H1907="Ha",$B1907&gt;=Boshqaruv!$C$9,$B1907&lt;=Boshqaruv!$C$10),IF(COUNTIFS($C$4:$C1906,$C1907,$H$4:$H1906,"Ha",$B$4:$B1906,"&gt;="&amp;Boshqaruv!$C$9,$B$4:$B1906,"&lt;="&amp;Boshqaruv!$C$10)=0,1,0),0)</f>
        <v>0</v>
      </c>
    </row>
    <row r="1908" customFormat="false" ht="15" hidden="false" customHeight="false" outlineLevel="0" collapsed="false">
      <c r="A1908" s="8" t="n">
        <v>1904</v>
      </c>
      <c r="B1908" s="13"/>
      <c r="C1908" s="25"/>
      <c r="D1908" s="26" t="str">
        <f aca="false">IF($C1908="","",IFERROR(IF(INDEX(Bolalar!$B$5:$B$1804,MATCH($C1908,Bolalar!$I$5:$I$1804,0))="","",INDEX(Bolalar!$B$5:$B$1804,MATCH($C1908,Bolalar!$I$5:$I$1804,0))),""))</f>
        <v/>
      </c>
      <c r="E1908" s="15" t="str">
        <f aca="false">IF($C1908="","",IFERROR(IF(INDEX(Bolalar!$C$5:$C$1804,MATCH($C1908,Bolalar!$I$5:$I$1804,0))="","",INDEX(Bolalar!$C$5:$C$1804,MATCH($C1908,Bolalar!$I$5:$I$1804,0))),""))</f>
        <v/>
      </c>
      <c r="F1908" s="24"/>
      <c r="G1908" s="14" t="str">
        <f aca="false">IF(OR($E1908="",$B1908=""),"",INT(($B1908-$E1908)/365.25))</f>
        <v/>
      </c>
      <c r="H1908" s="14" t="str">
        <f aca="false">IF($G1908="","",IF($G1908&lt;=5,"Ha","Yo'q"))</f>
        <v/>
      </c>
      <c r="I1908" s="12"/>
      <c r="J1908" s="12"/>
      <c r="K1908" s="28" t="n">
        <f aca="false">IF(AND($C1908&lt;&gt;"",$H1908="Ha",$B1908&gt;=Boshqaruv!$C$9,$B1908&lt;=Boshqaruv!$C$10),IF(COUNTIFS($C$4:$C1907,$C1908,$H$4:$H1907,"Ha",$B$4:$B1907,"&gt;="&amp;Boshqaruv!$C$9,$B$4:$B1907,"&lt;="&amp;Boshqaruv!$C$10)=0,1,0),0)</f>
        <v>0</v>
      </c>
    </row>
    <row r="1909" customFormat="false" ht="15" hidden="false" customHeight="false" outlineLevel="0" collapsed="false">
      <c r="A1909" s="8" t="n">
        <v>1905</v>
      </c>
      <c r="B1909" s="13"/>
      <c r="C1909" s="25"/>
      <c r="D1909" s="26" t="str">
        <f aca="false">IF($C1909="","",IFERROR(IF(INDEX(Bolalar!$B$5:$B$1804,MATCH($C1909,Bolalar!$I$5:$I$1804,0))="","",INDEX(Bolalar!$B$5:$B$1804,MATCH($C1909,Bolalar!$I$5:$I$1804,0))),""))</f>
        <v/>
      </c>
      <c r="E1909" s="15" t="str">
        <f aca="false">IF($C1909="","",IFERROR(IF(INDEX(Bolalar!$C$5:$C$1804,MATCH($C1909,Bolalar!$I$5:$I$1804,0))="","",INDEX(Bolalar!$C$5:$C$1804,MATCH($C1909,Bolalar!$I$5:$I$1804,0))),""))</f>
        <v/>
      </c>
      <c r="F1909" s="24"/>
      <c r="G1909" s="14" t="str">
        <f aca="false">IF(OR($E1909="",$B1909=""),"",INT(($B1909-$E1909)/365.25))</f>
        <v/>
      </c>
      <c r="H1909" s="14" t="str">
        <f aca="false">IF($G1909="","",IF($G1909&lt;=5,"Ha","Yo'q"))</f>
        <v/>
      </c>
      <c r="I1909" s="12"/>
      <c r="J1909" s="12"/>
      <c r="K1909" s="28" t="n">
        <f aca="false">IF(AND($C1909&lt;&gt;"",$H1909="Ha",$B1909&gt;=Boshqaruv!$C$9,$B1909&lt;=Boshqaruv!$C$10),IF(COUNTIFS($C$4:$C1908,$C1909,$H$4:$H1908,"Ha",$B$4:$B1908,"&gt;="&amp;Boshqaruv!$C$9,$B$4:$B1908,"&lt;="&amp;Boshqaruv!$C$10)=0,1,0),0)</f>
        <v>0</v>
      </c>
    </row>
    <row r="1910" customFormat="false" ht="15" hidden="false" customHeight="false" outlineLevel="0" collapsed="false">
      <c r="A1910" s="8" t="n">
        <v>1906</v>
      </c>
      <c r="B1910" s="13"/>
      <c r="C1910" s="25"/>
      <c r="D1910" s="26" t="str">
        <f aca="false">IF($C1910="","",IFERROR(IF(INDEX(Bolalar!$B$5:$B$1804,MATCH($C1910,Bolalar!$I$5:$I$1804,0))="","",INDEX(Bolalar!$B$5:$B$1804,MATCH($C1910,Bolalar!$I$5:$I$1804,0))),""))</f>
        <v/>
      </c>
      <c r="E1910" s="15" t="str">
        <f aca="false">IF($C1910="","",IFERROR(IF(INDEX(Bolalar!$C$5:$C$1804,MATCH($C1910,Bolalar!$I$5:$I$1804,0))="","",INDEX(Bolalar!$C$5:$C$1804,MATCH($C1910,Bolalar!$I$5:$I$1804,0))),""))</f>
        <v/>
      </c>
      <c r="F1910" s="24"/>
      <c r="G1910" s="14" t="str">
        <f aca="false">IF(OR($E1910="",$B1910=""),"",INT(($B1910-$E1910)/365.25))</f>
        <v/>
      </c>
      <c r="H1910" s="14" t="str">
        <f aca="false">IF($G1910="","",IF($G1910&lt;=5,"Ha","Yo'q"))</f>
        <v/>
      </c>
      <c r="I1910" s="12"/>
      <c r="J1910" s="12"/>
      <c r="K1910" s="28" t="n">
        <f aca="false">IF(AND($C1910&lt;&gt;"",$H1910="Ha",$B1910&gt;=Boshqaruv!$C$9,$B1910&lt;=Boshqaruv!$C$10),IF(COUNTIFS($C$4:$C1909,$C1910,$H$4:$H1909,"Ha",$B$4:$B1909,"&gt;="&amp;Boshqaruv!$C$9,$B$4:$B1909,"&lt;="&amp;Boshqaruv!$C$10)=0,1,0),0)</f>
        <v>0</v>
      </c>
    </row>
    <row r="1911" customFormat="false" ht="15" hidden="false" customHeight="false" outlineLevel="0" collapsed="false">
      <c r="A1911" s="8" t="n">
        <v>1907</v>
      </c>
      <c r="B1911" s="13"/>
      <c r="C1911" s="25"/>
      <c r="D1911" s="26" t="str">
        <f aca="false">IF($C1911="","",IFERROR(IF(INDEX(Bolalar!$B$5:$B$1804,MATCH($C1911,Bolalar!$I$5:$I$1804,0))="","",INDEX(Bolalar!$B$5:$B$1804,MATCH($C1911,Bolalar!$I$5:$I$1804,0))),""))</f>
        <v/>
      </c>
      <c r="E1911" s="15" t="str">
        <f aca="false">IF($C1911="","",IFERROR(IF(INDEX(Bolalar!$C$5:$C$1804,MATCH($C1911,Bolalar!$I$5:$I$1804,0))="","",INDEX(Bolalar!$C$5:$C$1804,MATCH($C1911,Bolalar!$I$5:$I$1804,0))),""))</f>
        <v/>
      </c>
      <c r="F1911" s="24"/>
      <c r="G1911" s="14" t="str">
        <f aca="false">IF(OR($E1911="",$B1911=""),"",INT(($B1911-$E1911)/365.25))</f>
        <v/>
      </c>
      <c r="H1911" s="14" t="str">
        <f aca="false">IF($G1911="","",IF($G1911&lt;=5,"Ha","Yo'q"))</f>
        <v/>
      </c>
      <c r="I1911" s="12"/>
      <c r="J1911" s="12"/>
      <c r="K1911" s="28" t="n">
        <f aca="false">IF(AND($C1911&lt;&gt;"",$H1911="Ha",$B1911&gt;=Boshqaruv!$C$9,$B1911&lt;=Boshqaruv!$C$10),IF(COUNTIFS($C$4:$C1910,$C1911,$H$4:$H1910,"Ha",$B$4:$B1910,"&gt;="&amp;Boshqaruv!$C$9,$B$4:$B1910,"&lt;="&amp;Boshqaruv!$C$10)=0,1,0),0)</f>
        <v>0</v>
      </c>
    </row>
    <row r="1912" customFormat="false" ht="15" hidden="false" customHeight="false" outlineLevel="0" collapsed="false">
      <c r="A1912" s="8" t="n">
        <v>1908</v>
      </c>
      <c r="B1912" s="13"/>
      <c r="C1912" s="25"/>
      <c r="D1912" s="26" t="str">
        <f aca="false">IF($C1912="","",IFERROR(IF(INDEX(Bolalar!$B$5:$B$1804,MATCH($C1912,Bolalar!$I$5:$I$1804,0))="","",INDEX(Bolalar!$B$5:$B$1804,MATCH($C1912,Bolalar!$I$5:$I$1804,0))),""))</f>
        <v/>
      </c>
      <c r="E1912" s="15" t="str">
        <f aca="false">IF($C1912="","",IFERROR(IF(INDEX(Bolalar!$C$5:$C$1804,MATCH($C1912,Bolalar!$I$5:$I$1804,0))="","",INDEX(Bolalar!$C$5:$C$1804,MATCH($C1912,Bolalar!$I$5:$I$1804,0))),""))</f>
        <v/>
      </c>
      <c r="F1912" s="24"/>
      <c r="G1912" s="14" t="str">
        <f aca="false">IF(OR($E1912="",$B1912=""),"",INT(($B1912-$E1912)/365.25))</f>
        <v/>
      </c>
      <c r="H1912" s="14" t="str">
        <f aca="false">IF($G1912="","",IF($G1912&lt;=5,"Ha","Yo'q"))</f>
        <v/>
      </c>
      <c r="I1912" s="12"/>
      <c r="J1912" s="12"/>
      <c r="K1912" s="28" t="n">
        <f aca="false">IF(AND($C1912&lt;&gt;"",$H1912="Ha",$B1912&gt;=Boshqaruv!$C$9,$B1912&lt;=Boshqaruv!$C$10),IF(COUNTIFS($C$4:$C1911,$C1912,$H$4:$H1911,"Ha",$B$4:$B1911,"&gt;="&amp;Boshqaruv!$C$9,$B$4:$B1911,"&lt;="&amp;Boshqaruv!$C$10)=0,1,0),0)</f>
        <v>0</v>
      </c>
    </row>
    <row r="1913" customFormat="false" ht="15" hidden="false" customHeight="false" outlineLevel="0" collapsed="false">
      <c r="A1913" s="8" t="n">
        <v>1909</v>
      </c>
      <c r="B1913" s="13"/>
      <c r="C1913" s="25"/>
      <c r="D1913" s="26" t="str">
        <f aca="false">IF($C1913="","",IFERROR(IF(INDEX(Bolalar!$B$5:$B$1804,MATCH($C1913,Bolalar!$I$5:$I$1804,0))="","",INDEX(Bolalar!$B$5:$B$1804,MATCH($C1913,Bolalar!$I$5:$I$1804,0))),""))</f>
        <v/>
      </c>
      <c r="E1913" s="15" t="str">
        <f aca="false">IF($C1913="","",IFERROR(IF(INDEX(Bolalar!$C$5:$C$1804,MATCH($C1913,Bolalar!$I$5:$I$1804,0))="","",INDEX(Bolalar!$C$5:$C$1804,MATCH($C1913,Bolalar!$I$5:$I$1804,0))),""))</f>
        <v/>
      </c>
      <c r="F1913" s="24"/>
      <c r="G1913" s="14" t="str">
        <f aca="false">IF(OR($E1913="",$B1913=""),"",INT(($B1913-$E1913)/365.25))</f>
        <v/>
      </c>
      <c r="H1913" s="14" t="str">
        <f aca="false">IF($G1913="","",IF($G1913&lt;=5,"Ha","Yo'q"))</f>
        <v/>
      </c>
      <c r="I1913" s="12"/>
      <c r="J1913" s="12"/>
      <c r="K1913" s="28" t="n">
        <f aca="false">IF(AND($C1913&lt;&gt;"",$H1913="Ha",$B1913&gt;=Boshqaruv!$C$9,$B1913&lt;=Boshqaruv!$C$10),IF(COUNTIFS($C$4:$C1912,$C1913,$H$4:$H1912,"Ha",$B$4:$B1912,"&gt;="&amp;Boshqaruv!$C$9,$B$4:$B1912,"&lt;="&amp;Boshqaruv!$C$10)=0,1,0),0)</f>
        <v>0</v>
      </c>
    </row>
    <row r="1914" customFormat="false" ht="15" hidden="false" customHeight="false" outlineLevel="0" collapsed="false">
      <c r="A1914" s="8" t="n">
        <v>1910</v>
      </c>
      <c r="B1914" s="13"/>
      <c r="C1914" s="25"/>
      <c r="D1914" s="26" t="str">
        <f aca="false">IF($C1914="","",IFERROR(IF(INDEX(Bolalar!$B$5:$B$1804,MATCH($C1914,Bolalar!$I$5:$I$1804,0))="","",INDEX(Bolalar!$B$5:$B$1804,MATCH($C1914,Bolalar!$I$5:$I$1804,0))),""))</f>
        <v/>
      </c>
      <c r="E1914" s="15" t="str">
        <f aca="false">IF($C1914="","",IFERROR(IF(INDEX(Bolalar!$C$5:$C$1804,MATCH($C1914,Bolalar!$I$5:$I$1804,0))="","",INDEX(Bolalar!$C$5:$C$1804,MATCH($C1914,Bolalar!$I$5:$I$1804,0))),""))</f>
        <v/>
      </c>
      <c r="F1914" s="24"/>
      <c r="G1914" s="14" t="str">
        <f aca="false">IF(OR($E1914="",$B1914=""),"",INT(($B1914-$E1914)/365.25))</f>
        <v/>
      </c>
      <c r="H1914" s="14" t="str">
        <f aca="false">IF($G1914="","",IF($G1914&lt;=5,"Ha","Yo'q"))</f>
        <v/>
      </c>
      <c r="I1914" s="12"/>
      <c r="J1914" s="12"/>
      <c r="K1914" s="28" t="n">
        <f aca="false">IF(AND($C1914&lt;&gt;"",$H1914="Ha",$B1914&gt;=Boshqaruv!$C$9,$B1914&lt;=Boshqaruv!$C$10),IF(COUNTIFS($C$4:$C1913,$C1914,$H$4:$H1913,"Ha",$B$4:$B1913,"&gt;="&amp;Boshqaruv!$C$9,$B$4:$B1913,"&lt;="&amp;Boshqaruv!$C$10)=0,1,0),0)</f>
        <v>0</v>
      </c>
    </row>
    <row r="1915" customFormat="false" ht="15" hidden="false" customHeight="false" outlineLevel="0" collapsed="false">
      <c r="A1915" s="8" t="n">
        <v>1911</v>
      </c>
      <c r="B1915" s="13"/>
      <c r="C1915" s="25"/>
      <c r="D1915" s="26" t="str">
        <f aca="false">IF($C1915="","",IFERROR(IF(INDEX(Bolalar!$B$5:$B$1804,MATCH($C1915,Bolalar!$I$5:$I$1804,0))="","",INDEX(Bolalar!$B$5:$B$1804,MATCH($C1915,Bolalar!$I$5:$I$1804,0))),""))</f>
        <v/>
      </c>
      <c r="E1915" s="15" t="str">
        <f aca="false">IF($C1915="","",IFERROR(IF(INDEX(Bolalar!$C$5:$C$1804,MATCH($C1915,Bolalar!$I$5:$I$1804,0))="","",INDEX(Bolalar!$C$5:$C$1804,MATCH($C1915,Bolalar!$I$5:$I$1804,0))),""))</f>
        <v/>
      </c>
      <c r="F1915" s="24"/>
      <c r="G1915" s="14" t="str">
        <f aca="false">IF(OR($E1915="",$B1915=""),"",INT(($B1915-$E1915)/365.25))</f>
        <v/>
      </c>
      <c r="H1915" s="14" t="str">
        <f aca="false">IF($G1915="","",IF($G1915&lt;=5,"Ha","Yo'q"))</f>
        <v/>
      </c>
      <c r="I1915" s="12"/>
      <c r="J1915" s="12"/>
      <c r="K1915" s="28" t="n">
        <f aca="false">IF(AND($C1915&lt;&gt;"",$H1915="Ha",$B1915&gt;=Boshqaruv!$C$9,$B1915&lt;=Boshqaruv!$C$10),IF(COUNTIFS($C$4:$C1914,$C1915,$H$4:$H1914,"Ha",$B$4:$B1914,"&gt;="&amp;Boshqaruv!$C$9,$B$4:$B1914,"&lt;="&amp;Boshqaruv!$C$10)=0,1,0),0)</f>
        <v>0</v>
      </c>
    </row>
    <row r="1916" customFormat="false" ht="15" hidden="false" customHeight="false" outlineLevel="0" collapsed="false">
      <c r="A1916" s="8" t="n">
        <v>1912</v>
      </c>
      <c r="B1916" s="13"/>
      <c r="C1916" s="25"/>
      <c r="D1916" s="26" t="str">
        <f aca="false">IF($C1916="","",IFERROR(IF(INDEX(Bolalar!$B$5:$B$1804,MATCH($C1916,Bolalar!$I$5:$I$1804,0))="","",INDEX(Bolalar!$B$5:$B$1804,MATCH($C1916,Bolalar!$I$5:$I$1804,0))),""))</f>
        <v/>
      </c>
      <c r="E1916" s="15" t="str">
        <f aca="false">IF($C1916="","",IFERROR(IF(INDEX(Bolalar!$C$5:$C$1804,MATCH($C1916,Bolalar!$I$5:$I$1804,0))="","",INDEX(Bolalar!$C$5:$C$1804,MATCH($C1916,Bolalar!$I$5:$I$1804,0))),""))</f>
        <v/>
      </c>
      <c r="F1916" s="24"/>
      <c r="G1916" s="14" t="str">
        <f aca="false">IF(OR($E1916="",$B1916=""),"",INT(($B1916-$E1916)/365.25))</f>
        <v/>
      </c>
      <c r="H1916" s="14" t="str">
        <f aca="false">IF($G1916="","",IF($G1916&lt;=5,"Ha","Yo'q"))</f>
        <v/>
      </c>
      <c r="I1916" s="12"/>
      <c r="J1916" s="12"/>
      <c r="K1916" s="28" t="n">
        <f aca="false">IF(AND($C1916&lt;&gt;"",$H1916="Ha",$B1916&gt;=Boshqaruv!$C$9,$B1916&lt;=Boshqaruv!$C$10),IF(COUNTIFS($C$4:$C1915,$C1916,$H$4:$H1915,"Ha",$B$4:$B1915,"&gt;="&amp;Boshqaruv!$C$9,$B$4:$B1915,"&lt;="&amp;Boshqaruv!$C$10)=0,1,0),0)</f>
        <v>0</v>
      </c>
    </row>
    <row r="1917" customFormat="false" ht="15" hidden="false" customHeight="false" outlineLevel="0" collapsed="false">
      <c r="A1917" s="8" t="n">
        <v>1913</v>
      </c>
      <c r="B1917" s="13"/>
      <c r="C1917" s="25"/>
      <c r="D1917" s="26" t="str">
        <f aca="false">IF($C1917="","",IFERROR(IF(INDEX(Bolalar!$B$5:$B$1804,MATCH($C1917,Bolalar!$I$5:$I$1804,0))="","",INDEX(Bolalar!$B$5:$B$1804,MATCH($C1917,Bolalar!$I$5:$I$1804,0))),""))</f>
        <v/>
      </c>
      <c r="E1917" s="15" t="str">
        <f aca="false">IF($C1917="","",IFERROR(IF(INDEX(Bolalar!$C$5:$C$1804,MATCH($C1917,Bolalar!$I$5:$I$1804,0))="","",INDEX(Bolalar!$C$5:$C$1804,MATCH($C1917,Bolalar!$I$5:$I$1804,0))),""))</f>
        <v/>
      </c>
      <c r="F1917" s="24"/>
      <c r="G1917" s="14" t="str">
        <f aca="false">IF(OR($E1917="",$B1917=""),"",INT(($B1917-$E1917)/365.25))</f>
        <v/>
      </c>
      <c r="H1917" s="14" t="str">
        <f aca="false">IF($G1917="","",IF($G1917&lt;=5,"Ha","Yo'q"))</f>
        <v/>
      </c>
      <c r="I1917" s="12"/>
      <c r="J1917" s="12"/>
      <c r="K1917" s="28" t="n">
        <f aca="false">IF(AND($C1917&lt;&gt;"",$H1917="Ha",$B1917&gt;=Boshqaruv!$C$9,$B1917&lt;=Boshqaruv!$C$10),IF(COUNTIFS($C$4:$C1916,$C1917,$H$4:$H1916,"Ha",$B$4:$B1916,"&gt;="&amp;Boshqaruv!$C$9,$B$4:$B1916,"&lt;="&amp;Boshqaruv!$C$10)=0,1,0),0)</f>
        <v>0</v>
      </c>
    </row>
    <row r="1918" customFormat="false" ht="15" hidden="false" customHeight="false" outlineLevel="0" collapsed="false">
      <c r="A1918" s="8" t="n">
        <v>1914</v>
      </c>
      <c r="B1918" s="13"/>
      <c r="C1918" s="25"/>
      <c r="D1918" s="26" t="str">
        <f aca="false">IF($C1918="","",IFERROR(IF(INDEX(Bolalar!$B$5:$B$1804,MATCH($C1918,Bolalar!$I$5:$I$1804,0))="","",INDEX(Bolalar!$B$5:$B$1804,MATCH($C1918,Bolalar!$I$5:$I$1804,0))),""))</f>
        <v/>
      </c>
      <c r="E1918" s="15" t="str">
        <f aca="false">IF($C1918="","",IFERROR(IF(INDEX(Bolalar!$C$5:$C$1804,MATCH($C1918,Bolalar!$I$5:$I$1804,0))="","",INDEX(Bolalar!$C$5:$C$1804,MATCH($C1918,Bolalar!$I$5:$I$1804,0))),""))</f>
        <v/>
      </c>
      <c r="F1918" s="24"/>
      <c r="G1918" s="14" t="str">
        <f aca="false">IF(OR($E1918="",$B1918=""),"",INT(($B1918-$E1918)/365.25))</f>
        <v/>
      </c>
      <c r="H1918" s="14" t="str">
        <f aca="false">IF($G1918="","",IF($G1918&lt;=5,"Ha","Yo'q"))</f>
        <v/>
      </c>
      <c r="I1918" s="12"/>
      <c r="J1918" s="12"/>
      <c r="K1918" s="28" t="n">
        <f aca="false">IF(AND($C1918&lt;&gt;"",$H1918="Ha",$B1918&gt;=Boshqaruv!$C$9,$B1918&lt;=Boshqaruv!$C$10),IF(COUNTIFS($C$4:$C1917,$C1918,$H$4:$H1917,"Ha",$B$4:$B1917,"&gt;="&amp;Boshqaruv!$C$9,$B$4:$B1917,"&lt;="&amp;Boshqaruv!$C$10)=0,1,0),0)</f>
        <v>0</v>
      </c>
    </row>
    <row r="1919" customFormat="false" ht="15" hidden="false" customHeight="false" outlineLevel="0" collapsed="false">
      <c r="A1919" s="8" t="n">
        <v>1915</v>
      </c>
      <c r="B1919" s="13"/>
      <c r="C1919" s="25"/>
      <c r="D1919" s="26" t="str">
        <f aca="false">IF($C1919="","",IFERROR(IF(INDEX(Bolalar!$B$5:$B$1804,MATCH($C1919,Bolalar!$I$5:$I$1804,0))="","",INDEX(Bolalar!$B$5:$B$1804,MATCH($C1919,Bolalar!$I$5:$I$1804,0))),""))</f>
        <v/>
      </c>
      <c r="E1919" s="15" t="str">
        <f aca="false">IF($C1919="","",IFERROR(IF(INDEX(Bolalar!$C$5:$C$1804,MATCH($C1919,Bolalar!$I$5:$I$1804,0))="","",INDEX(Bolalar!$C$5:$C$1804,MATCH($C1919,Bolalar!$I$5:$I$1804,0))),""))</f>
        <v/>
      </c>
      <c r="F1919" s="24"/>
      <c r="G1919" s="14" t="str">
        <f aca="false">IF(OR($E1919="",$B1919=""),"",INT(($B1919-$E1919)/365.25))</f>
        <v/>
      </c>
      <c r="H1919" s="14" t="str">
        <f aca="false">IF($G1919="","",IF($G1919&lt;=5,"Ha","Yo'q"))</f>
        <v/>
      </c>
      <c r="I1919" s="12"/>
      <c r="J1919" s="12"/>
      <c r="K1919" s="28" t="n">
        <f aca="false">IF(AND($C1919&lt;&gt;"",$H1919="Ha",$B1919&gt;=Boshqaruv!$C$9,$B1919&lt;=Boshqaruv!$C$10),IF(COUNTIFS($C$4:$C1918,$C1919,$H$4:$H1918,"Ha",$B$4:$B1918,"&gt;="&amp;Boshqaruv!$C$9,$B$4:$B1918,"&lt;="&amp;Boshqaruv!$C$10)=0,1,0),0)</f>
        <v>0</v>
      </c>
    </row>
    <row r="1920" customFormat="false" ht="15" hidden="false" customHeight="false" outlineLevel="0" collapsed="false">
      <c r="A1920" s="8" t="n">
        <v>1916</v>
      </c>
      <c r="B1920" s="13"/>
      <c r="C1920" s="25"/>
      <c r="D1920" s="26" t="str">
        <f aca="false">IF($C1920="","",IFERROR(IF(INDEX(Bolalar!$B$5:$B$1804,MATCH($C1920,Bolalar!$I$5:$I$1804,0))="","",INDEX(Bolalar!$B$5:$B$1804,MATCH($C1920,Bolalar!$I$5:$I$1804,0))),""))</f>
        <v/>
      </c>
      <c r="E1920" s="15" t="str">
        <f aca="false">IF($C1920="","",IFERROR(IF(INDEX(Bolalar!$C$5:$C$1804,MATCH($C1920,Bolalar!$I$5:$I$1804,0))="","",INDEX(Bolalar!$C$5:$C$1804,MATCH($C1920,Bolalar!$I$5:$I$1804,0))),""))</f>
        <v/>
      </c>
      <c r="F1920" s="24"/>
      <c r="G1920" s="14" t="str">
        <f aca="false">IF(OR($E1920="",$B1920=""),"",INT(($B1920-$E1920)/365.25))</f>
        <v/>
      </c>
      <c r="H1920" s="14" t="str">
        <f aca="false">IF($G1920="","",IF($G1920&lt;=5,"Ha","Yo'q"))</f>
        <v/>
      </c>
      <c r="I1920" s="12"/>
      <c r="J1920" s="12"/>
      <c r="K1920" s="28" t="n">
        <f aca="false">IF(AND($C1920&lt;&gt;"",$H1920="Ha",$B1920&gt;=Boshqaruv!$C$9,$B1920&lt;=Boshqaruv!$C$10),IF(COUNTIFS($C$4:$C1919,$C1920,$H$4:$H1919,"Ha",$B$4:$B1919,"&gt;="&amp;Boshqaruv!$C$9,$B$4:$B1919,"&lt;="&amp;Boshqaruv!$C$10)=0,1,0),0)</f>
        <v>0</v>
      </c>
    </row>
    <row r="1921" customFormat="false" ht="15" hidden="false" customHeight="false" outlineLevel="0" collapsed="false">
      <c r="A1921" s="8" t="n">
        <v>1917</v>
      </c>
      <c r="B1921" s="13"/>
      <c r="C1921" s="25"/>
      <c r="D1921" s="26" t="str">
        <f aca="false">IF($C1921="","",IFERROR(IF(INDEX(Bolalar!$B$5:$B$1804,MATCH($C1921,Bolalar!$I$5:$I$1804,0))="","",INDEX(Bolalar!$B$5:$B$1804,MATCH($C1921,Bolalar!$I$5:$I$1804,0))),""))</f>
        <v/>
      </c>
      <c r="E1921" s="15" t="str">
        <f aca="false">IF($C1921="","",IFERROR(IF(INDEX(Bolalar!$C$5:$C$1804,MATCH($C1921,Bolalar!$I$5:$I$1804,0))="","",INDEX(Bolalar!$C$5:$C$1804,MATCH($C1921,Bolalar!$I$5:$I$1804,0))),""))</f>
        <v/>
      </c>
      <c r="F1921" s="24"/>
      <c r="G1921" s="14" t="str">
        <f aca="false">IF(OR($E1921="",$B1921=""),"",INT(($B1921-$E1921)/365.25))</f>
        <v/>
      </c>
      <c r="H1921" s="14" t="str">
        <f aca="false">IF($G1921="","",IF($G1921&lt;=5,"Ha","Yo'q"))</f>
        <v/>
      </c>
      <c r="I1921" s="12"/>
      <c r="J1921" s="12"/>
      <c r="K1921" s="28" t="n">
        <f aca="false">IF(AND($C1921&lt;&gt;"",$H1921="Ha",$B1921&gt;=Boshqaruv!$C$9,$B1921&lt;=Boshqaruv!$C$10),IF(COUNTIFS($C$4:$C1920,$C1921,$H$4:$H1920,"Ha",$B$4:$B1920,"&gt;="&amp;Boshqaruv!$C$9,$B$4:$B1920,"&lt;="&amp;Boshqaruv!$C$10)=0,1,0),0)</f>
        <v>0</v>
      </c>
    </row>
    <row r="1922" customFormat="false" ht="15" hidden="false" customHeight="false" outlineLevel="0" collapsed="false">
      <c r="A1922" s="8" t="n">
        <v>1918</v>
      </c>
      <c r="B1922" s="13"/>
      <c r="C1922" s="25"/>
      <c r="D1922" s="26" t="str">
        <f aca="false">IF($C1922="","",IFERROR(IF(INDEX(Bolalar!$B$5:$B$1804,MATCH($C1922,Bolalar!$I$5:$I$1804,0))="","",INDEX(Bolalar!$B$5:$B$1804,MATCH($C1922,Bolalar!$I$5:$I$1804,0))),""))</f>
        <v/>
      </c>
      <c r="E1922" s="15" t="str">
        <f aca="false">IF($C1922="","",IFERROR(IF(INDEX(Bolalar!$C$5:$C$1804,MATCH($C1922,Bolalar!$I$5:$I$1804,0))="","",INDEX(Bolalar!$C$5:$C$1804,MATCH($C1922,Bolalar!$I$5:$I$1804,0))),""))</f>
        <v/>
      </c>
      <c r="F1922" s="24"/>
      <c r="G1922" s="14" t="str">
        <f aca="false">IF(OR($E1922="",$B1922=""),"",INT(($B1922-$E1922)/365.25))</f>
        <v/>
      </c>
      <c r="H1922" s="14" t="str">
        <f aca="false">IF($G1922="","",IF($G1922&lt;=5,"Ha","Yo'q"))</f>
        <v/>
      </c>
      <c r="I1922" s="12"/>
      <c r="J1922" s="12"/>
      <c r="K1922" s="28" t="n">
        <f aca="false">IF(AND($C1922&lt;&gt;"",$H1922="Ha",$B1922&gt;=Boshqaruv!$C$9,$B1922&lt;=Boshqaruv!$C$10),IF(COUNTIFS($C$4:$C1921,$C1922,$H$4:$H1921,"Ha",$B$4:$B1921,"&gt;="&amp;Boshqaruv!$C$9,$B$4:$B1921,"&lt;="&amp;Boshqaruv!$C$10)=0,1,0),0)</f>
        <v>0</v>
      </c>
    </row>
    <row r="1923" customFormat="false" ht="15" hidden="false" customHeight="false" outlineLevel="0" collapsed="false">
      <c r="A1923" s="8" t="n">
        <v>1919</v>
      </c>
      <c r="B1923" s="13"/>
      <c r="C1923" s="25"/>
      <c r="D1923" s="26" t="str">
        <f aca="false">IF($C1923="","",IFERROR(IF(INDEX(Bolalar!$B$5:$B$1804,MATCH($C1923,Bolalar!$I$5:$I$1804,0))="","",INDEX(Bolalar!$B$5:$B$1804,MATCH($C1923,Bolalar!$I$5:$I$1804,0))),""))</f>
        <v/>
      </c>
      <c r="E1923" s="15" t="str">
        <f aca="false">IF($C1923="","",IFERROR(IF(INDEX(Bolalar!$C$5:$C$1804,MATCH($C1923,Bolalar!$I$5:$I$1804,0))="","",INDEX(Bolalar!$C$5:$C$1804,MATCH($C1923,Bolalar!$I$5:$I$1804,0))),""))</f>
        <v/>
      </c>
      <c r="F1923" s="24"/>
      <c r="G1923" s="14" t="str">
        <f aca="false">IF(OR($E1923="",$B1923=""),"",INT(($B1923-$E1923)/365.25))</f>
        <v/>
      </c>
      <c r="H1923" s="14" t="str">
        <f aca="false">IF($G1923="","",IF($G1923&lt;=5,"Ha","Yo'q"))</f>
        <v/>
      </c>
      <c r="I1923" s="12"/>
      <c r="J1923" s="12"/>
      <c r="K1923" s="28" t="n">
        <f aca="false">IF(AND($C1923&lt;&gt;"",$H1923="Ha",$B1923&gt;=Boshqaruv!$C$9,$B1923&lt;=Boshqaruv!$C$10),IF(COUNTIFS($C$4:$C1922,$C1923,$H$4:$H1922,"Ha",$B$4:$B1922,"&gt;="&amp;Boshqaruv!$C$9,$B$4:$B1922,"&lt;="&amp;Boshqaruv!$C$10)=0,1,0),0)</f>
        <v>0</v>
      </c>
    </row>
    <row r="1924" customFormat="false" ht="15" hidden="false" customHeight="false" outlineLevel="0" collapsed="false">
      <c r="A1924" s="8" t="n">
        <v>1920</v>
      </c>
      <c r="B1924" s="13"/>
      <c r="C1924" s="25"/>
      <c r="D1924" s="26" t="str">
        <f aca="false">IF($C1924="","",IFERROR(IF(INDEX(Bolalar!$B$5:$B$1804,MATCH($C1924,Bolalar!$I$5:$I$1804,0))="","",INDEX(Bolalar!$B$5:$B$1804,MATCH($C1924,Bolalar!$I$5:$I$1804,0))),""))</f>
        <v/>
      </c>
      <c r="E1924" s="15" t="str">
        <f aca="false">IF($C1924="","",IFERROR(IF(INDEX(Bolalar!$C$5:$C$1804,MATCH($C1924,Bolalar!$I$5:$I$1804,0))="","",INDEX(Bolalar!$C$5:$C$1804,MATCH($C1924,Bolalar!$I$5:$I$1804,0))),""))</f>
        <v/>
      </c>
      <c r="F1924" s="24"/>
      <c r="G1924" s="14" t="str">
        <f aca="false">IF(OR($E1924="",$B1924=""),"",INT(($B1924-$E1924)/365.25))</f>
        <v/>
      </c>
      <c r="H1924" s="14" t="str">
        <f aca="false">IF($G1924="","",IF($G1924&lt;=5,"Ha","Yo'q"))</f>
        <v/>
      </c>
      <c r="I1924" s="12"/>
      <c r="J1924" s="12"/>
      <c r="K1924" s="28" t="n">
        <f aca="false">IF(AND($C1924&lt;&gt;"",$H1924="Ha",$B1924&gt;=Boshqaruv!$C$9,$B1924&lt;=Boshqaruv!$C$10),IF(COUNTIFS($C$4:$C1923,$C1924,$H$4:$H1923,"Ha",$B$4:$B1923,"&gt;="&amp;Boshqaruv!$C$9,$B$4:$B1923,"&lt;="&amp;Boshqaruv!$C$10)=0,1,0),0)</f>
        <v>0</v>
      </c>
    </row>
    <row r="1925" customFormat="false" ht="15" hidden="false" customHeight="false" outlineLevel="0" collapsed="false">
      <c r="A1925" s="8" t="n">
        <v>1921</v>
      </c>
      <c r="B1925" s="13"/>
      <c r="C1925" s="25"/>
      <c r="D1925" s="26" t="str">
        <f aca="false">IF($C1925="","",IFERROR(IF(INDEX(Bolalar!$B$5:$B$1804,MATCH($C1925,Bolalar!$I$5:$I$1804,0))="","",INDEX(Bolalar!$B$5:$B$1804,MATCH($C1925,Bolalar!$I$5:$I$1804,0))),""))</f>
        <v/>
      </c>
      <c r="E1925" s="15" t="str">
        <f aca="false">IF($C1925="","",IFERROR(IF(INDEX(Bolalar!$C$5:$C$1804,MATCH($C1925,Bolalar!$I$5:$I$1804,0))="","",INDEX(Bolalar!$C$5:$C$1804,MATCH($C1925,Bolalar!$I$5:$I$1804,0))),""))</f>
        <v/>
      </c>
      <c r="F1925" s="24"/>
      <c r="G1925" s="14" t="str">
        <f aca="false">IF(OR($E1925="",$B1925=""),"",INT(($B1925-$E1925)/365.25))</f>
        <v/>
      </c>
      <c r="H1925" s="14" t="str">
        <f aca="false">IF($G1925="","",IF($G1925&lt;=5,"Ha","Yo'q"))</f>
        <v/>
      </c>
      <c r="I1925" s="12"/>
      <c r="J1925" s="12"/>
      <c r="K1925" s="28" t="n">
        <f aca="false">IF(AND($C1925&lt;&gt;"",$H1925="Ha",$B1925&gt;=Boshqaruv!$C$9,$B1925&lt;=Boshqaruv!$C$10),IF(COUNTIFS($C$4:$C1924,$C1925,$H$4:$H1924,"Ha",$B$4:$B1924,"&gt;="&amp;Boshqaruv!$C$9,$B$4:$B1924,"&lt;="&amp;Boshqaruv!$C$10)=0,1,0),0)</f>
        <v>0</v>
      </c>
    </row>
    <row r="1926" customFormat="false" ht="15" hidden="false" customHeight="false" outlineLevel="0" collapsed="false">
      <c r="A1926" s="8" t="n">
        <v>1922</v>
      </c>
      <c r="B1926" s="13"/>
      <c r="C1926" s="25"/>
      <c r="D1926" s="26" t="str">
        <f aca="false">IF($C1926="","",IFERROR(IF(INDEX(Bolalar!$B$5:$B$1804,MATCH($C1926,Bolalar!$I$5:$I$1804,0))="","",INDEX(Bolalar!$B$5:$B$1804,MATCH($C1926,Bolalar!$I$5:$I$1804,0))),""))</f>
        <v/>
      </c>
      <c r="E1926" s="15" t="str">
        <f aca="false">IF($C1926="","",IFERROR(IF(INDEX(Bolalar!$C$5:$C$1804,MATCH($C1926,Bolalar!$I$5:$I$1804,0))="","",INDEX(Bolalar!$C$5:$C$1804,MATCH($C1926,Bolalar!$I$5:$I$1804,0))),""))</f>
        <v/>
      </c>
      <c r="F1926" s="24"/>
      <c r="G1926" s="14" t="str">
        <f aca="false">IF(OR($E1926="",$B1926=""),"",INT(($B1926-$E1926)/365.25))</f>
        <v/>
      </c>
      <c r="H1926" s="14" t="str">
        <f aca="false">IF($G1926="","",IF($G1926&lt;=5,"Ha","Yo'q"))</f>
        <v/>
      </c>
      <c r="I1926" s="12"/>
      <c r="J1926" s="12"/>
      <c r="K1926" s="28" t="n">
        <f aca="false">IF(AND($C1926&lt;&gt;"",$H1926="Ha",$B1926&gt;=Boshqaruv!$C$9,$B1926&lt;=Boshqaruv!$C$10),IF(COUNTIFS($C$4:$C1925,$C1926,$H$4:$H1925,"Ha",$B$4:$B1925,"&gt;="&amp;Boshqaruv!$C$9,$B$4:$B1925,"&lt;="&amp;Boshqaruv!$C$10)=0,1,0),0)</f>
        <v>0</v>
      </c>
    </row>
    <row r="1927" customFormat="false" ht="15" hidden="false" customHeight="false" outlineLevel="0" collapsed="false">
      <c r="A1927" s="8" t="n">
        <v>1923</v>
      </c>
      <c r="B1927" s="13"/>
      <c r="C1927" s="25"/>
      <c r="D1927" s="26" t="str">
        <f aca="false">IF($C1927="","",IFERROR(IF(INDEX(Bolalar!$B$5:$B$1804,MATCH($C1927,Bolalar!$I$5:$I$1804,0))="","",INDEX(Bolalar!$B$5:$B$1804,MATCH($C1927,Bolalar!$I$5:$I$1804,0))),""))</f>
        <v/>
      </c>
      <c r="E1927" s="15" t="str">
        <f aca="false">IF($C1927="","",IFERROR(IF(INDEX(Bolalar!$C$5:$C$1804,MATCH($C1927,Bolalar!$I$5:$I$1804,0))="","",INDEX(Bolalar!$C$5:$C$1804,MATCH($C1927,Bolalar!$I$5:$I$1804,0))),""))</f>
        <v/>
      </c>
      <c r="F1927" s="24"/>
      <c r="G1927" s="14" t="str">
        <f aca="false">IF(OR($E1927="",$B1927=""),"",INT(($B1927-$E1927)/365.25))</f>
        <v/>
      </c>
      <c r="H1927" s="14" t="str">
        <f aca="false">IF($G1927="","",IF($G1927&lt;=5,"Ha","Yo'q"))</f>
        <v/>
      </c>
      <c r="I1927" s="12"/>
      <c r="J1927" s="12"/>
      <c r="K1927" s="28" t="n">
        <f aca="false">IF(AND($C1927&lt;&gt;"",$H1927="Ha",$B1927&gt;=Boshqaruv!$C$9,$B1927&lt;=Boshqaruv!$C$10),IF(COUNTIFS($C$4:$C1926,$C1927,$H$4:$H1926,"Ha",$B$4:$B1926,"&gt;="&amp;Boshqaruv!$C$9,$B$4:$B1926,"&lt;="&amp;Boshqaruv!$C$10)=0,1,0),0)</f>
        <v>0</v>
      </c>
    </row>
    <row r="1928" customFormat="false" ht="15" hidden="false" customHeight="false" outlineLevel="0" collapsed="false">
      <c r="A1928" s="8" t="n">
        <v>1924</v>
      </c>
      <c r="B1928" s="13"/>
      <c r="C1928" s="25"/>
      <c r="D1928" s="26" t="str">
        <f aca="false">IF($C1928="","",IFERROR(IF(INDEX(Bolalar!$B$5:$B$1804,MATCH($C1928,Bolalar!$I$5:$I$1804,0))="","",INDEX(Bolalar!$B$5:$B$1804,MATCH($C1928,Bolalar!$I$5:$I$1804,0))),""))</f>
        <v/>
      </c>
      <c r="E1928" s="15" t="str">
        <f aca="false">IF($C1928="","",IFERROR(IF(INDEX(Bolalar!$C$5:$C$1804,MATCH($C1928,Bolalar!$I$5:$I$1804,0))="","",INDEX(Bolalar!$C$5:$C$1804,MATCH($C1928,Bolalar!$I$5:$I$1804,0))),""))</f>
        <v/>
      </c>
      <c r="F1928" s="24"/>
      <c r="G1928" s="14" t="str">
        <f aca="false">IF(OR($E1928="",$B1928=""),"",INT(($B1928-$E1928)/365.25))</f>
        <v/>
      </c>
      <c r="H1928" s="14" t="str">
        <f aca="false">IF($G1928="","",IF($G1928&lt;=5,"Ha","Yo'q"))</f>
        <v/>
      </c>
      <c r="I1928" s="12"/>
      <c r="J1928" s="12"/>
      <c r="K1928" s="28" t="n">
        <f aca="false">IF(AND($C1928&lt;&gt;"",$H1928="Ha",$B1928&gt;=Boshqaruv!$C$9,$B1928&lt;=Boshqaruv!$C$10),IF(COUNTIFS($C$4:$C1927,$C1928,$H$4:$H1927,"Ha",$B$4:$B1927,"&gt;="&amp;Boshqaruv!$C$9,$B$4:$B1927,"&lt;="&amp;Boshqaruv!$C$10)=0,1,0),0)</f>
        <v>0</v>
      </c>
    </row>
    <row r="1929" customFormat="false" ht="15" hidden="false" customHeight="false" outlineLevel="0" collapsed="false">
      <c r="A1929" s="8" t="n">
        <v>1925</v>
      </c>
      <c r="B1929" s="13"/>
      <c r="C1929" s="25"/>
      <c r="D1929" s="26" t="str">
        <f aca="false">IF($C1929="","",IFERROR(IF(INDEX(Bolalar!$B$5:$B$1804,MATCH($C1929,Bolalar!$I$5:$I$1804,0))="","",INDEX(Bolalar!$B$5:$B$1804,MATCH($C1929,Bolalar!$I$5:$I$1804,0))),""))</f>
        <v/>
      </c>
      <c r="E1929" s="15" t="str">
        <f aca="false">IF($C1929="","",IFERROR(IF(INDEX(Bolalar!$C$5:$C$1804,MATCH($C1929,Bolalar!$I$5:$I$1804,0))="","",INDEX(Bolalar!$C$5:$C$1804,MATCH($C1929,Bolalar!$I$5:$I$1804,0))),""))</f>
        <v/>
      </c>
      <c r="F1929" s="24"/>
      <c r="G1929" s="14" t="str">
        <f aca="false">IF(OR($E1929="",$B1929=""),"",INT(($B1929-$E1929)/365.25))</f>
        <v/>
      </c>
      <c r="H1929" s="14" t="str">
        <f aca="false">IF($G1929="","",IF($G1929&lt;=5,"Ha","Yo'q"))</f>
        <v/>
      </c>
      <c r="I1929" s="12"/>
      <c r="J1929" s="12"/>
      <c r="K1929" s="28" t="n">
        <f aca="false">IF(AND($C1929&lt;&gt;"",$H1929="Ha",$B1929&gt;=Boshqaruv!$C$9,$B1929&lt;=Boshqaruv!$C$10),IF(COUNTIFS($C$4:$C1928,$C1929,$H$4:$H1928,"Ha",$B$4:$B1928,"&gt;="&amp;Boshqaruv!$C$9,$B$4:$B1928,"&lt;="&amp;Boshqaruv!$C$10)=0,1,0),0)</f>
        <v>0</v>
      </c>
    </row>
    <row r="1930" customFormat="false" ht="15" hidden="false" customHeight="false" outlineLevel="0" collapsed="false">
      <c r="A1930" s="8" t="n">
        <v>1926</v>
      </c>
      <c r="B1930" s="13"/>
      <c r="C1930" s="25"/>
      <c r="D1930" s="26" t="str">
        <f aca="false">IF($C1930="","",IFERROR(IF(INDEX(Bolalar!$B$5:$B$1804,MATCH($C1930,Bolalar!$I$5:$I$1804,0))="","",INDEX(Bolalar!$B$5:$B$1804,MATCH($C1930,Bolalar!$I$5:$I$1804,0))),""))</f>
        <v/>
      </c>
      <c r="E1930" s="15" t="str">
        <f aca="false">IF($C1930="","",IFERROR(IF(INDEX(Bolalar!$C$5:$C$1804,MATCH($C1930,Bolalar!$I$5:$I$1804,0))="","",INDEX(Bolalar!$C$5:$C$1804,MATCH($C1930,Bolalar!$I$5:$I$1804,0))),""))</f>
        <v/>
      </c>
      <c r="F1930" s="24"/>
      <c r="G1930" s="14" t="str">
        <f aca="false">IF(OR($E1930="",$B1930=""),"",INT(($B1930-$E1930)/365.25))</f>
        <v/>
      </c>
      <c r="H1930" s="14" t="str">
        <f aca="false">IF($G1930="","",IF($G1930&lt;=5,"Ha","Yo'q"))</f>
        <v/>
      </c>
      <c r="I1930" s="12"/>
      <c r="J1930" s="12"/>
      <c r="K1930" s="28" t="n">
        <f aca="false">IF(AND($C1930&lt;&gt;"",$H1930="Ha",$B1930&gt;=Boshqaruv!$C$9,$B1930&lt;=Boshqaruv!$C$10),IF(COUNTIFS($C$4:$C1929,$C1930,$H$4:$H1929,"Ha",$B$4:$B1929,"&gt;="&amp;Boshqaruv!$C$9,$B$4:$B1929,"&lt;="&amp;Boshqaruv!$C$10)=0,1,0),0)</f>
        <v>0</v>
      </c>
    </row>
    <row r="1931" customFormat="false" ht="15" hidden="false" customHeight="false" outlineLevel="0" collapsed="false">
      <c r="A1931" s="8" t="n">
        <v>1927</v>
      </c>
      <c r="B1931" s="13"/>
      <c r="C1931" s="25"/>
      <c r="D1931" s="26" t="str">
        <f aca="false">IF($C1931="","",IFERROR(IF(INDEX(Bolalar!$B$5:$B$1804,MATCH($C1931,Bolalar!$I$5:$I$1804,0))="","",INDEX(Bolalar!$B$5:$B$1804,MATCH($C1931,Bolalar!$I$5:$I$1804,0))),""))</f>
        <v/>
      </c>
      <c r="E1931" s="15" t="str">
        <f aca="false">IF($C1931="","",IFERROR(IF(INDEX(Bolalar!$C$5:$C$1804,MATCH($C1931,Bolalar!$I$5:$I$1804,0))="","",INDEX(Bolalar!$C$5:$C$1804,MATCH($C1931,Bolalar!$I$5:$I$1804,0))),""))</f>
        <v/>
      </c>
      <c r="F1931" s="24"/>
      <c r="G1931" s="14" t="str">
        <f aca="false">IF(OR($E1931="",$B1931=""),"",INT(($B1931-$E1931)/365.25))</f>
        <v/>
      </c>
      <c r="H1931" s="14" t="str">
        <f aca="false">IF($G1931="","",IF($G1931&lt;=5,"Ha","Yo'q"))</f>
        <v/>
      </c>
      <c r="I1931" s="12"/>
      <c r="J1931" s="12"/>
      <c r="K1931" s="28" t="n">
        <f aca="false">IF(AND($C1931&lt;&gt;"",$H1931="Ha",$B1931&gt;=Boshqaruv!$C$9,$B1931&lt;=Boshqaruv!$C$10),IF(COUNTIFS($C$4:$C1930,$C1931,$H$4:$H1930,"Ha",$B$4:$B1930,"&gt;="&amp;Boshqaruv!$C$9,$B$4:$B1930,"&lt;="&amp;Boshqaruv!$C$10)=0,1,0),0)</f>
        <v>0</v>
      </c>
    </row>
    <row r="1932" customFormat="false" ht="15" hidden="false" customHeight="false" outlineLevel="0" collapsed="false">
      <c r="A1932" s="8" t="n">
        <v>1928</v>
      </c>
      <c r="B1932" s="13"/>
      <c r="C1932" s="25"/>
      <c r="D1932" s="26" t="str">
        <f aca="false">IF($C1932="","",IFERROR(IF(INDEX(Bolalar!$B$5:$B$1804,MATCH($C1932,Bolalar!$I$5:$I$1804,0))="","",INDEX(Bolalar!$B$5:$B$1804,MATCH($C1932,Bolalar!$I$5:$I$1804,0))),""))</f>
        <v/>
      </c>
      <c r="E1932" s="15" t="str">
        <f aca="false">IF($C1932="","",IFERROR(IF(INDEX(Bolalar!$C$5:$C$1804,MATCH($C1932,Bolalar!$I$5:$I$1804,0))="","",INDEX(Bolalar!$C$5:$C$1804,MATCH($C1932,Bolalar!$I$5:$I$1804,0))),""))</f>
        <v/>
      </c>
      <c r="F1932" s="24"/>
      <c r="G1932" s="14" t="str">
        <f aca="false">IF(OR($E1932="",$B1932=""),"",INT(($B1932-$E1932)/365.25))</f>
        <v/>
      </c>
      <c r="H1932" s="14" t="str">
        <f aca="false">IF($G1932="","",IF($G1932&lt;=5,"Ha","Yo'q"))</f>
        <v/>
      </c>
      <c r="I1932" s="12"/>
      <c r="J1932" s="12"/>
      <c r="K1932" s="28" t="n">
        <f aca="false">IF(AND($C1932&lt;&gt;"",$H1932="Ha",$B1932&gt;=Boshqaruv!$C$9,$B1932&lt;=Boshqaruv!$C$10),IF(COUNTIFS($C$4:$C1931,$C1932,$H$4:$H1931,"Ha",$B$4:$B1931,"&gt;="&amp;Boshqaruv!$C$9,$B$4:$B1931,"&lt;="&amp;Boshqaruv!$C$10)=0,1,0),0)</f>
        <v>0</v>
      </c>
    </row>
    <row r="1933" customFormat="false" ht="15" hidden="false" customHeight="false" outlineLevel="0" collapsed="false">
      <c r="A1933" s="8" t="n">
        <v>1929</v>
      </c>
      <c r="B1933" s="13"/>
      <c r="C1933" s="25"/>
      <c r="D1933" s="26" t="str">
        <f aca="false">IF($C1933="","",IFERROR(IF(INDEX(Bolalar!$B$5:$B$1804,MATCH($C1933,Bolalar!$I$5:$I$1804,0))="","",INDEX(Bolalar!$B$5:$B$1804,MATCH($C1933,Bolalar!$I$5:$I$1804,0))),""))</f>
        <v/>
      </c>
      <c r="E1933" s="15" t="str">
        <f aca="false">IF($C1933="","",IFERROR(IF(INDEX(Bolalar!$C$5:$C$1804,MATCH($C1933,Bolalar!$I$5:$I$1804,0))="","",INDEX(Bolalar!$C$5:$C$1804,MATCH($C1933,Bolalar!$I$5:$I$1804,0))),""))</f>
        <v/>
      </c>
      <c r="F1933" s="24"/>
      <c r="G1933" s="14" t="str">
        <f aca="false">IF(OR($E1933="",$B1933=""),"",INT(($B1933-$E1933)/365.25))</f>
        <v/>
      </c>
      <c r="H1933" s="14" t="str">
        <f aca="false">IF($G1933="","",IF($G1933&lt;=5,"Ha","Yo'q"))</f>
        <v/>
      </c>
      <c r="I1933" s="12"/>
      <c r="J1933" s="12"/>
      <c r="K1933" s="28" t="n">
        <f aca="false">IF(AND($C1933&lt;&gt;"",$H1933="Ha",$B1933&gt;=Boshqaruv!$C$9,$B1933&lt;=Boshqaruv!$C$10),IF(COUNTIFS($C$4:$C1932,$C1933,$H$4:$H1932,"Ha",$B$4:$B1932,"&gt;="&amp;Boshqaruv!$C$9,$B$4:$B1932,"&lt;="&amp;Boshqaruv!$C$10)=0,1,0),0)</f>
        <v>0</v>
      </c>
    </row>
    <row r="1934" customFormat="false" ht="15" hidden="false" customHeight="false" outlineLevel="0" collapsed="false">
      <c r="A1934" s="8" t="n">
        <v>1930</v>
      </c>
      <c r="B1934" s="13"/>
      <c r="C1934" s="25"/>
      <c r="D1934" s="26" t="str">
        <f aca="false">IF($C1934="","",IFERROR(IF(INDEX(Bolalar!$B$5:$B$1804,MATCH($C1934,Bolalar!$I$5:$I$1804,0))="","",INDEX(Bolalar!$B$5:$B$1804,MATCH($C1934,Bolalar!$I$5:$I$1804,0))),""))</f>
        <v/>
      </c>
      <c r="E1934" s="15" t="str">
        <f aca="false">IF($C1934="","",IFERROR(IF(INDEX(Bolalar!$C$5:$C$1804,MATCH($C1934,Bolalar!$I$5:$I$1804,0))="","",INDEX(Bolalar!$C$5:$C$1804,MATCH($C1934,Bolalar!$I$5:$I$1804,0))),""))</f>
        <v/>
      </c>
      <c r="F1934" s="24"/>
      <c r="G1934" s="14" t="str">
        <f aca="false">IF(OR($E1934="",$B1934=""),"",INT(($B1934-$E1934)/365.25))</f>
        <v/>
      </c>
      <c r="H1934" s="14" t="str">
        <f aca="false">IF($G1934="","",IF($G1934&lt;=5,"Ha","Yo'q"))</f>
        <v/>
      </c>
      <c r="I1934" s="12"/>
      <c r="J1934" s="12"/>
      <c r="K1934" s="28" t="n">
        <f aca="false">IF(AND($C1934&lt;&gt;"",$H1934="Ha",$B1934&gt;=Boshqaruv!$C$9,$B1934&lt;=Boshqaruv!$C$10),IF(COUNTIFS($C$4:$C1933,$C1934,$H$4:$H1933,"Ha",$B$4:$B1933,"&gt;="&amp;Boshqaruv!$C$9,$B$4:$B1933,"&lt;="&amp;Boshqaruv!$C$10)=0,1,0),0)</f>
        <v>0</v>
      </c>
    </row>
    <row r="1935" customFormat="false" ht="15" hidden="false" customHeight="false" outlineLevel="0" collapsed="false">
      <c r="A1935" s="8" t="n">
        <v>1931</v>
      </c>
      <c r="B1935" s="13"/>
      <c r="C1935" s="25"/>
      <c r="D1935" s="26" t="str">
        <f aca="false">IF($C1935="","",IFERROR(IF(INDEX(Bolalar!$B$5:$B$1804,MATCH($C1935,Bolalar!$I$5:$I$1804,0))="","",INDEX(Bolalar!$B$5:$B$1804,MATCH($C1935,Bolalar!$I$5:$I$1804,0))),""))</f>
        <v/>
      </c>
      <c r="E1935" s="15" t="str">
        <f aca="false">IF($C1935="","",IFERROR(IF(INDEX(Bolalar!$C$5:$C$1804,MATCH($C1935,Bolalar!$I$5:$I$1804,0))="","",INDEX(Bolalar!$C$5:$C$1804,MATCH($C1935,Bolalar!$I$5:$I$1804,0))),""))</f>
        <v/>
      </c>
      <c r="F1935" s="24"/>
      <c r="G1935" s="14" t="str">
        <f aca="false">IF(OR($E1935="",$B1935=""),"",INT(($B1935-$E1935)/365.25))</f>
        <v/>
      </c>
      <c r="H1935" s="14" t="str">
        <f aca="false">IF($G1935="","",IF($G1935&lt;=5,"Ha","Yo'q"))</f>
        <v/>
      </c>
      <c r="I1935" s="12"/>
      <c r="J1935" s="12"/>
      <c r="K1935" s="28" t="n">
        <f aca="false">IF(AND($C1935&lt;&gt;"",$H1935="Ha",$B1935&gt;=Boshqaruv!$C$9,$B1935&lt;=Boshqaruv!$C$10),IF(COUNTIFS($C$4:$C1934,$C1935,$H$4:$H1934,"Ha",$B$4:$B1934,"&gt;="&amp;Boshqaruv!$C$9,$B$4:$B1934,"&lt;="&amp;Boshqaruv!$C$10)=0,1,0),0)</f>
        <v>0</v>
      </c>
    </row>
    <row r="1936" customFormat="false" ht="15" hidden="false" customHeight="false" outlineLevel="0" collapsed="false">
      <c r="A1936" s="8" t="n">
        <v>1932</v>
      </c>
      <c r="B1936" s="13"/>
      <c r="C1936" s="25"/>
      <c r="D1936" s="26" t="str">
        <f aca="false">IF($C1936="","",IFERROR(IF(INDEX(Bolalar!$B$5:$B$1804,MATCH($C1936,Bolalar!$I$5:$I$1804,0))="","",INDEX(Bolalar!$B$5:$B$1804,MATCH($C1936,Bolalar!$I$5:$I$1804,0))),""))</f>
        <v/>
      </c>
      <c r="E1936" s="15" t="str">
        <f aca="false">IF($C1936="","",IFERROR(IF(INDEX(Bolalar!$C$5:$C$1804,MATCH($C1936,Bolalar!$I$5:$I$1804,0))="","",INDEX(Bolalar!$C$5:$C$1804,MATCH($C1936,Bolalar!$I$5:$I$1804,0))),""))</f>
        <v/>
      </c>
      <c r="F1936" s="24"/>
      <c r="G1936" s="14" t="str">
        <f aca="false">IF(OR($E1936="",$B1936=""),"",INT(($B1936-$E1936)/365.25))</f>
        <v/>
      </c>
      <c r="H1936" s="14" t="str">
        <f aca="false">IF($G1936="","",IF($G1936&lt;=5,"Ha","Yo'q"))</f>
        <v/>
      </c>
      <c r="I1936" s="12"/>
      <c r="J1936" s="12"/>
      <c r="K1936" s="28" t="n">
        <f aca="false">IF(AND($C1936&lt;&gt;"",$H1936="Ha",$B1936&gt;=Boshqaruv!$C$9,$B1936&lt;=Boshqaruv!$C$10),IF(COUNTIFS($C$4:$C1935,$C1936,$H$4:$H1935,"Ha",$B$4:$B1935,"&gt;="&amp;Boshqaruv!$C$9,$B$4:$B1935,"&lt;="&amp;Boshqaruv!$C$10)=0,1,0),0)</f>
        <v>0</v>
      </c>
    </row>
    <row r="1937" customFormat="false" ht="15" hidden="false" customHeight="false" outlineLevel="0" collapsed="false">
      <c r="A1937" s="8" t="n">
        <v>1933</v>
      </c>
      <c r="B1937" s="13"/>
      <c r="C1937" s="25"/>
      <c r="D1937" s="26" t="str">
        <f aca="false">IF($C1937="","",IFERROR(IF(INDEX(Bolalar!$B$5:$B$1804,MATCH($C1937,Bolalar!$I$5:$I$1804,0))="","",INDEX(Bolalar!$B$5:$B$1804,MATCH($C1937,Bolalar!$I$5:$I$1804,0))),""))</f>
        <v/>
      </c>
      <c r="E1937" s="15" t="str">
        <f aca="false">IF($C1937="","",IFERROR(IF(INDEX(Bolalar!$C$5:$C$1804,MATCH($C1937,Bolalar!$I$5:$I$1804,0))="","",INDEX(Bolalar!$C$5:$C$1804,MATCH($C1937,Bolalar!$I$5:$I$1804,0))),""))</f>
        <v/>
      </c>
      <c r="F1937" s="24"/>
      <c r="G1937" s="14" t="str">
        <f aca="false">IF(OR($E1937="",$B1937=""),"",INT(($B1937-$E1937)/365.25))</f>
        <v/>
      </c>
      <c r="H1937" s="14" t="str">
        <f aca="false">IF($G1937="","",IF($G1937&lt;=5,"Ha","Yo'q"))</f>
        <v/>
      </c>
      <c r="I1937" s="12"/>
      <c r="J1937" s="12"/>
      <c r="K1937" s="28" t="n">
        <f aca="false">IF(AND($C1937&lt;&gt;"",$H1937="Ha",$B1937&gt;=Boshqaruv!$C$9,$B1937&lt;=Boshqaruv!$C$10),IF(COUNTIFS($C$4:$C1936,$C1937,$H$4:$H1936,"Ha",$B$4:$B1936,"&gt;="&amp;Boshqaruv!$C$9,$B$4:$B1936,"&lt;="&amp;Boshqaruv!$C$10)=0,1,0),0)</f>
        <v>0</v>
      </c>
    </row>
    <row r="1938" customFormat="false" ht="15" hidden="false" customHeight="false" outlineLevel="0" collapsed="false">
      <c r="A1938" s="8" t="n">
        <v>1934</v>
      </c>
      <c r="B1938" s="13"/>
      <c r="C1938" s="25"/>
      <c r="D1938" s="26" t="str">
        <f aca="false">IF($C1938="","",IFERROR(IF(INDEX(Bolalar!$B$5:$B$1804,MATCH($C1938,Bolalar!$I$5:$I$1804,0))="","",INDEX(Bolalar!$B$5:$B$1804,MATCH($C1938,Bolalar!$I$5:$I$1804,0))),""))</f>
        <v/>
      </c>
      <c r="E1938" s="15" t="str">
        <f aca="false">IF($C1938="","",IFERROR(IF(INDEX(Bolalar!$C$5:$C$1804,MATCH($C1938,Bolalar!$I$5:$I$1804,0))="","",INDEX(Bolalar!$C$5:$C$1804,MATCH($C1938,Bolalar!$I$5:$I$1804,0))),""))</f>
        <v/>
      </c>
      <c r="F1938" s="24"/>
      <c r="G1938" s="14" t="str">
        <f aca="false">IF(OR($E1938="",$B1938=""),"",INT(($B1938-$E1938)/365.25))</f>
        <v/>
      </c>
      <c r="H1938" s="14" t="str">
        <f aca="false">IF($G1938="","",IF($G1938&lt;=5,"Ha","Yo'q"))</f>
        <v/>
      </c>
      <c r="I1938" s="12"/>
      <c r="J1938" s="12"/>
      <c r="K1938" s="28" t="n">
        <f aca="false">IF(AND($C1938&lt;&gt;"",$H1938="Ha",$B1938&gt;=Boshqaruv!$C$9,$B1938&lt;=Boshqaruv!$C$10),IF(COUNTIFS($C$4:$C1937,$C1938,$H$4:$H1937,"Ha",$B$4:$B1937,"&gt;="&amp;Boshqaruv!$C$9,$B$4:$B1937,"&lt;="&amp;Boshqaruv!$C$10)=0,1,0),0)</f>
        <v>0</v>
      </c>
    </row>
    <row r="1939" customFormat="false" ht="15" hidden="false" customHeight="false" outlineLevel="0" collapsed="false">
      <c r="A1939" s="8" t="n">
        <v>1935</v>
      </c>
      <c r="B1939" s="13"/>
      <c r="C1939" s="25"/>
      <c r="D1939" s="26" t="str">
        <f aca="false">IF($C1939="","",IFERROR(IF(INDEX(Bolalar!$B$5:$B$1804,MATCH($C1939,Bolalar!$I$5:$I$1804,0))="","",INDEX(Bolalar!$B$5:$B$1804,MATCH($C1939,Bolalar!$I$5:$I$1804,0))),""))</f>
        <v/>
      </c>
      <c r="E1939" s="15" t="str">
        <f aca="false">IF($C1939="","",IFERROR(IF(INDEX(Bolalar!$C$5:$C$1804,MATCH($C1939,Bolalar!$I$5:$I$1804,0))="","",INDEX(Bolalar!$C$5:$C$1804,MATCH($C1939,Bolalar!$I$5:$I$1804,0))),""))</f>
        <v/>
      </c>
      <c r="F1939" s="24"/>
      <c r="G1939" s="14" t="str">
        <f aca="false">IF(OR($E1939="",$B1939=""),"",INT(($B1939-$E1939)/365.25))</f>
        <v/>
      </c>
      <c r="H1939" s="14" t="str">
        <f aca="false">IF($G1939="","",IF($G1939&lt;=5,"Ha","Yo'q"))</f>
        <v/>
      </c>
      <c r="I1939" s="12"/>
      <c r="J1939" s="12"/>
      <c r="K1939" s="28" t="n">
        <f aca="false">IF(AND($C1939&lt;&gt;"",$H1939="Ha",$B1939&gt;=Boshqaruv!$C$9,$B1939&lt;=Boshqaruv!$C$10),IF(COUNTIFS($C$4:$C1938,$C1939,$H$4:$H1938,"Ha",$B$4:$B1938,"&gt;="&amp;Boshqaruv!$C$9,$B$4:$B1938,"&lt;="&amp;Boshqaruv!$C$10)=0,1,0),0)</f>
        <v>0</v>
      </c>
    </row>
    <row r="1940" customFormat="false" ht="15" hidden="false" customHeight="false" outlineLevel="0" collapsed="false">
      <c r="A1940" s="8" t="n">
        <v>1936</v>
      </c>
      <c r="B1940" s="13"/>
      <c r="C1940" s="25"/>
      <c r="D1940" s="26" t="str">
        <f aca="false">IF($C1940="","",IFERROR(IF(INDEX(Bolalar!$B$5:$B$1804,MATCH($C1940,Bolalar!$I$5:$I$1804,0))="","",INDEX(Bolalar!$B$5:$B$1804,MATCH($C1940,Bolalar!$I$5:$I$1804,0))),""))</f>
        <v/>
      </c>
      <c r="E1940" s="15" t="str">
        <f aca="false">IF($C1940="","",IFERROR(IF(INDEX(Bolalar!$C$5:$C$1804,MATCH($C1940,Bolalar!$I$5:$I$1804,0))="","",INDEX(Bolalar!$C$5:$C$1804,MATCH($C1940,Bolalar!$I$5:$I$1804,0))),""))</f>
        <v/>
      </c>
      <c r="F1940" s="24"/>
      <c r="G1940" s="14" t="str">
        <f aca="false">IF(OR($E1940="",$B1940=""),"",INT(($B1940-$E1940)/365.25))</f>
        <v/>
      </c>
      <c r="H1940" s="14" t="str">
        <f aca="false">IF($G1940="","",IF($G1940&lt;=5,"Ha","Yo'q"))</f>
        <v/>
      </c>
      <c r="I1940" s="12"/>
      <c r="J1940" s="12"/>
      <c r="K1940" s="28" t="n">
        <f aca="false">IF(AND($C1940&lt;&gt;"",$H1940="Ha",$B1940&gt;=Boshqaruv!$C$9,$B1940&lt;=Boshqaruv!$C$10),IF(COUNTIFS($C$4:$C1939,$C1940,$H$4:$H1939,"Ha",$B$4:$B1939,"&gt;="&amp;Boshqaruv!$C$9,$B$4:$B1939,"&lt;="&amp;Boshqaruv!$C$10)=0,1,0),0)</f>
        <v>0</v>
      </c>
    </row>
    <row r="1941" customFormat="false" ht="15" hidden="false" customHeight="false" outlineLevel="0" collapsed="false">
      <c r="A1941" s="8" t="n">
        <v>1937</v>
      </c>
      <c r="B1941" s="13"/>
      <c r="C1941" s="25"/>
      <c r="D1941" s="26" t="str">
        <f aca="false">IF($C1941="","",IFERROR(IF(INDEX(Bolalar!$B$5:$B$1804,MATCH($C1941,Bolalar!$I$5:$I$1804,0))="","",INDEX(Bolalar!$B$5:$B$1804,MATCH($C1941,Bolalar!$I$5:$I$1804,0))),""))</f>
        <v/>
      </c>
      <c r="E1941" s="15" t="str">
        <f aca="false">IF($C1941="","",IFERROR(IF(INDEX(Bolalar!$C$5:$C$1804,MATCH($C1941,Bolalar!$I$5:$I$1804,0))="","",INDEX(Bolalar!$C$5:$C$1804,MATCH($C1941,Bolalar!$I$5:$I$1804,0))),""))</f>
        <v/>
      </c>
      <c r="F1941" s="24"/>
      <c r="G1941" s="14" t="str">
        <f aca="false">IF(OR($E1941="",$B1941=""),"",INT(($B1941-$E1941)/365.25))</f>
        <v/>
      </c>
      <c r="H1941" s="14" t="str">
        <f aca="false">IF($G1941="","",IF($G1941&lt;=5,"Ha","Yo'q"))</f>
        <v/>
      </c>
      <c r="I1941" s="12"/>
      <c r="J1941" s="12"/>
      <c r="K1941" s="28" t="n">
        <f aca="false">IF(AND($C1941&lt;&gt;"",$H1941="Ha",$B1941&gt;=Boshqaruv!$C$9,$B1941&lt;=Boshqaruv!$C$10),IF(COUNTIFS($C$4:$C1940,$C1941,$H$4:$H1940,"Ha",$B$4:$B1940,"&gt;="&amp;Boshqaruv!$C$9,$B$4:$B1940,"&lt;="&amp;Boshqaruv!$C$10)=0,1,0),0)</f>
        <v>0</v>
      </c>
    </row>
    <row r="1942" customFormat="false" ht="15" hidden="false" customHeight="false" outlineLevel="0" collapsed="false">
      <c r="A1942" s="8" t="n">
        <v>1938</v>
      </c>
      <c r="B1942" s="13"/>
      <c r="C1942" s="25"/>
      <c r="D1942" s="26" t="str">
        <f aca="false">IF($C1942="","",IFERROR(IF(INDEX(Bolalar!$B$5:$B$1804,MATCH($C1942,Bolalar!$I$5:$I$1804,0))="","",INDEX(Bolalar!$B$5:$B$1804,MATCH($C1942,Bolalar!$I$5:$I$1804,0))),""))</f>
        <v/>
      </c>
      <c r="E1942" s="15" t="str">
        <f aca="false">IF($C1942="","",IFERROR(IF(INDEX(Bolalar!$C$5:$C$1804,MATCH($C1942,Bolalar!$I$5:$I$1804,0))="","",INDEX(Bolalar!$C$5:$C$1804,MATCH($C1942,Bolalar!$I$5:$I$1804,0))),""))</f>
        <v/>
      </c>
      <c r="F1942" s="24"/>
      <c r="G1942" s="14" t="str">
        <f aca="false">IF(OR($E1942="",$B1942=""),"",INT(($B1942-$E1942)/365.25))</f>
        <v/>
      </c>
      <c r="H1942" s="14" t="str">
        <f aca="false">IF($G1942="","",IF($G1942&lt;=5,"Ha","Yo'q"))</f>
        <v/>
      </c>
      <c r="I1942" s="12"/>
      <c r="J1942" s="12"/>
      <c r="K1942" s="28" t="n">
        <f aca="false">IF(AND($C1942&lt;&gt;"",$H1942="Ha",$B1942&gt;=Boshqaruv!$C$9,$B1942&lt;=Boshqaruv!$C$10),IF(COUNTIFS($C$4:$C1941,$C1942,$H$4:$H1941,"Ha",$B$4:$B1941,"&gt;="&amp;Boshqaruv!$C$9,$B$4:$B1941,"&lt;="&amp;Boshqaruv!$C$10)=0,1,0),0)</f>
        <v>0</v>
      </c>
    </row>
    <row r="1943" customFormat="false" ht="15" hidden="false" customHeight="false" outlineLevel="0" collapsed="false">
      <c r="A1943" s="8" t="n">
        <v>1939</v>
      </c>
      <c r="B1943" s="13"/>
      <c r="C1943" s="25"/>
      <c r="D1943" s="26" t="str">
        <f aca="false">IF($C1943="","",IFERROR(IF(INDEX(Bolalar!$B$5:$B$1804,MATCH($C1943,Bolalar!$I$5:$I$1804,0))="","",INDEX(Bolalar!$B$5:$B$1804,MATCH($C1943,Bolalar!$I$5:$I$1804,0))),""))</f>
        <v/>
      </c>
      <c r="E1943" s="15" t="str">
        <f aca="false">IF($C1943="","",IFERROR(IF(INDEX(Bolalar!$C$5:$C$1804,MATCH($C1943,Bolalar!$I$5:$I$1804,0))="","",INDEX(Bolalar!$C$5:$C$1804,MATCH($C1943,Bolalar!$I$5:$I$1804,0))),""))</f>
        <v/>
      </c>
      <c r="F1943" s="24"/>
      <c r="G1943" s="14" t="str">
        <f aca="false">IF(OR($E1943="",$B1943=""),"",INT(($B1943-$E1943)/365.25))</f>
        <v/>
      </c>
      <c r="H1943" s="14" t="str">
        <f aca="false">IF($G1943="","",IF($G1943&lt;=5,"Ha","Yo'q"))</f>
        <v/>
      </c>
      <c r="I1943" s="12"/>
      <c r="J1943" s="12"/>
      <c r="K1943" s="28" t="n">
        <f aca="false">IF(AND($C1943&lt;&gt;"",$H1943="Ha",$B1943&gt;=Boshqaruv!$C$9,$B1943&lt;=Boshqaruv!$C$10),IF(COUNTIFS($C$4:$C1942,$C1943,$H$4:$H1942,"Ha",$B$4:$B1942,"&gt;="&amp;Boshqaruv!$C$9,$B$4:$B1942,"&lt;="&amp;Boshqaruv!$C$10)=0,1,0),0)</f>
        <v>0</v>
      </c>
    </row>
    <row r="1944" customFormat="false" ht="15" hidden="false" customHeight="false" outlineLevel="0" collapsed="false">
      <c r="A1944" s="8" t="n">
        <v>1940</v>
      </c>
      <c r="B1944" s="13"/>
      <c r="C1944" s="25"/>
      <c r="D1944" s="26" t="str">
        <f aca="false">IF($C1944="","",IFERROR(IF(INDEX(Bolalar!$B$5:$B$1804,MATCH($C1944,Bolalar!$I$5:$I$1804,0))="","",INDEX(Bolalar!$B$5:$B$1804,MATCH($C1944,Bolalar!$I$5:$I$1804,0))),""))</f>
        <v/>
      </c>
      <c r="E1944" s="15" t="str">
        <f aca="false">IF($C1944="","",IFERROR(IF(INDEX(Bolalar!$C$5:$C$1804,MATCH($C1944,Bolalar!$I$5:$I$1804,0))="","",INDEX(Bolalar!$C$5:$C$1804,MATCH($C1944,Bolalar!$I$5:$I$1804,0))),""))</f>
        <v/>
      </c>
      <c r="F1944" s="24"/>
      <c r="G1944" s="14" t="str">
        <f aca="false">IF(OR($E1944="",$B1944=""),"",INT(($B1944-$E1944)/365.25))</f>
        <v/>
      </c>
      <c r="H1944" s="14" t="str">
        <f aca="false">IF($G1944="","",IF($G1944&lt;=5,"Ha","Yo'q"))</f>
        <v/>
      </c>
      <c r="I1944" s="12"/>
      <c r="J1944" s="12"/>
      <c r="K1944" s="28" t="n">
        <f aca="false">IF(AND($C1944&lt;&gt;"",$H1944="Ha",$B1944&gt;=Boshqaruv!$C$9,$B1944&lt;=Boshqaruv!$C$10),IF(COUNTIFS($C$4:$C1943,$C1944,$H$4:$H1943,"Ha",$B$4:$B1943,"&gt;="&amp;Boshqaruv!$C$9,$B$4:$B1943,"&lt;="&amp;Boshqaruv!$C$10)=0,1,0),0)</f>
        <v>0</v>
      </c>
    </row>
    <row r="1945" customFormat="false" ht="15" hidden="false" customHeight="false" outlineLevel="0" collapsed="false">
      <c r="A1945" s="8" t="n">
        <v>1941</v>
      </c>
      <c r="B1945" s="13"/>
      <c r="C1945" s="25"/>
      <c r="D1945" s="26" t="str">
        <f aca="false">IF($C1945="","",IFERROR(IF(INDEX(Bolalar!$B$5:$B$1804,MATCH($C1945,Bolalar!$I$5:$I$1804,0))="","",INDEX(Bolalar!$B$5:$B$1804,MATCH($C1945,Bolalar!$I$5:$I$1804,0))),""))</f>
        <v/>
      </c>
      <c r="E1945" s="15" t="str">
        <f aca="false">IF($C1945="","",IFERROR(IF(INDEX(Bolalar!$C$5:$C$1804,MATCH($C1945,Bolalar!$I$5:$I$1804,0))="","",INDEX(Bolalar!$C$5:$C$1804,MATCH($C1945,Bolalar!$I$5:$I$1804,0))),""))</f>
        <v/>
      </c>
      <c r="F1945" s="24"/>
      <c r="G1945" s="14" t="str">
        <f aca="false">IF(OR($E1945="",$B1945=""),"",INT(($B1945-$E1945)/365.25))</f>
        <v/>
      </c>
      <c r="H1945" s="14" t="str">
        <f aca="false">IF($G1945="","",IF($G1945&lt;=5,"Ha","Yo'q"))</f>
        <v/>
      </c>
      <c r="I1945" s="12"/>
      <c r="J1945" s="12"/>
      <c r="K1945" s="28" t="n">
        <f aca="false">IF(AND($C1945&lt;&gt;"",$H1945="Ha",$B1945&gt;=Boshqaruv!$C$9,$B1945&lt;=Boshqaruv!$C$10),IF(COUNTIFS($C$4:$C1944,$C1945,$H$4:$H1944,"Ha",$B$4:$B1944,"&gt;="&amp;Boshqaruv!$C$9,$B$4:$B1944,"&lt;="&amp;Boshqaruv!$C$10)=0,1,0),0)</f>
        <v>0</v>
      </c>
    </row>
    <row r="1946" customFormat="false" ht="15" hidden="false" customHeight="false" outlineLevel="0" collapsed="false">
      <c r="A1946" s="8" t="n">
        <v>1942</v>
      </c>
      <c r="B1946" s="13"/>
      <c r="C1946" s="25"/>
      <c r="D1946" s="26" t="str">
        <f aca="false">IF($C1946="","",IFERROR(IF(INDEX(Bolalar!$B$5:$B$1804,MATCH($C1946,Bolalar!$I$5:$I$1804,0))="","",INDEX(Bolalar!$B$5:$B$1804,MATCH($C1946,Bolalar!$I$5:$I$1804,0))),""))</f>
        <v/>
      </c>
      <c r="E1946" s="15" t="str">
        <f aca="false">IF($C1946="","",IFERROR(IF(INDEX(Bolalar!$C$5:$C$1804,MATCH($C1946,Bolalar!$I$5:$I$1804,0))="","",INDEX(Bolalar!$C$5:$C$1804,MATCH($C1946,Bolalar!$I$5:$I$1804,0))),""))</f>
        <v/>
      </c>
      <c r="F1946" s="24"/>
      <c r="G1946" s="14" t="str">
        <f aca="false">IF(OR($E1946="",$B1946=""),"",INT(($B1946-$E1946)/365.25))</f>
        <v/>
      </c>
      <c r="H1946" s="14" t="str">
        <f aca="false">IF($G1946="","",IF($G1946&lt;=5,"Ha","Yo'q"))</f>
        <v/>
      </c>
      <c r="I1946" s="12"/>
      <c r="J1946" s="12"/>
      <c r="K1946" s="28" t="n">
        <f aca="false">IF(AND($C1946&lt;&gt;"",$H1946="Ha",$B1946&gt;=Boshqaruv!$C$9,$B1946&lt;=Boshqaruv!$C$10),IF(COUNTIFS($C$4:$C1945,$C1946,$H$4:$H1945,"Ha",$B$4:$B1945,"&gt;="&amp;Boshqaruv!$C$9,$B$4:$B1945,"&lt;="&amp;Boshqaruv!$C$10)=0,1,0),0)</f>
        <v>0</v>
      </c>
    </row>
    <row r="1947" customFormat="false" ht="15" hidden="false" customHeight="false" outlineLevel="0" collapsed="false">
      <c r="A1947" s="8" t="n">
        <v>1943</v>
      </c>
      <c r="B1947" s="13"/>
      <c r="C1947" s="25"/>
      <c r="D1947" s="26" t="str">
        <f aca="false">IF($C1947="","",IFERROR(IF(INDEX(Bolalar!$B$5:$B$1804,MATCH($C1947,Bolalar!$I$5:$I$1804,0))="","",INDEX(Bolalar!$B$5:$B$1804,MATCH($C1947,Bolalar!$I$5:$I$1804,0))),""))</f>
        <v/>
      </c>
      <c r="E1947" s="15" t="str">
        <f aca="false">IF($C1947="","",IFERROR(IF(INDEX(Bolalar!$C$5:$C$1804,MATCH($C1947,Bolalar!$I$5:$I$1804,0))="","",INDEX(Bolalar!$C$5:$C$1804,MATCH($C1947,Bolalar!$I$5:$I$1804,0))),""))</f>
        <v/>
      </c>
      <c r="F1947" s="24"/>
      <c r="G1947" s="14" t="str">
        <f aca="false">IF(OR($E1947="",$B1947=""),"",INT(($B1947-$E1947)/365.25))</f>
        <v/>
      </c>
      <c r="H1947" s="14" t="str">
        <f aca="false">IF($G1947="","",IF($G1947&lt;=5,"Ha","Yo'q"))</f>
        <v/>
      </c>
      <c r="I1947" s="12"/>
      <c r="J1947" s="12"/>
      <c r="K1947" s="28" t="n">
        <f aca="false">IF(AND($C1947&lt;&gt;"",$H1947="Ha",$B1947&gt;=Boshqaruv!$C$9,$B1947&lt;=Boshqaruv!$C$10),IF(COUNTIFS($C$4:$C1946,$C1947,$H$4:$H1946,"Ha",$B$4:$B1946,"&gt;="&amp;Boshqaruv!$C$9,$B$4:$B1946,"&lt;="&amp;Boshqaruv!$C$10)=0,1,0),0)</f>
        <v>0</v>
      </c>
    </row>
    <row r="1948" customFormat="false" ht="15" hidden="false" customHeight="false" outlineLevel="0" collapsed="false">
      <c r="A1948" s="8" t="n">
        <v>1944</v>
      </c>
      <c r="B1948" s="13"/>
      <c r="C1948" s="25"/>
      <c r="D1948" s="26" t="str">
        <f aca="false">IF($C1948="","",IFERROR(IF(INDEX(Bolalar!$B$5:$B$1804,MATCH($C1948,Bolalar!$I$5:$I$1804,0))="","",INDEX(Bolalar!$B$5:$B$1804,MATCH($C1948,Bolalar!$I$5:$I$1804,0))),""))</f>
        <v/>
      </c>
      <c r="E1948" s="15" t="str">
        <f aca="false">IF($C1948="","",IFERROR(IF(INDEX(Bolalar!$C$5:$C$1804,MATCH($C1948,Bolalar!$I$5:$I$1804,0))="","",INDEX(Bolalar!$C$5:$C$1804,MATCH($C1948,Bolalar!$I$5:$I$1804,0))),""))</f>
        <v/>
      </c>
      <c r="F1948" s="24"/>
      <c r="G1948" s="14" t="str">
        <f aca="false">IF(OR($E1948="",$B1948=""),"",INT(($B1948-$E1948)/365.25))</f>
        <v/>
      </c>
      <c r="H1948" s="14" t="str">
        <f aca="false">IF($G1948="","",IF($G1948&lt;=5,"Ha","Yo'q"))</f>
        <v/>
      </c>
      <c r="I1948" s="12"/>
      <c r="J1948" s="12"/>
      <c r="K1948" s="28" t="n">
        <f aca="false">IF(AND($C1948&lt;&gt;"",$H1948="Ha",$B1948&gt;=Boshqaruv!$C$9,$B1948&lt;=Boshqaruv!$C$10),IF(COUNTIFS($C$4:$C1947,$C1948,$H$4:$H1947,"Ha",$B$4:$B1947,"&gt;="&amp;Boshqaruv!$C$9,$B$4:$B1947,"&lt;="&amp;Boshqaruv!$C$10)=0,1,0),0)</f>
        <v>0</v>
      </c>
    </row>
    <row r="1949" customFormat="false" ht="15" hidden="false" customHeight="false" outlineLevel="0" collapsed="false">
      <c r="A1949" s="8" t="n">
        <v>1945</v>
      </c>
      <c r="B1949" s="13"/>
      <c r="C1949" s="25"/>
      <c r="D1949" s="26" t="str">
        <f aca="false">IF($C1949="","",IFERROR(IF(INDEX(Bolalar!$B$5:$B$1804,MATCH($C1949,Bolalar!$I$5:$I$1804,0))="","",INDEX(Bolalar!$B$5:$B$1804,MATCH($C1949,Bolalar!$I$5:$I$1804,0))),""))</f>
        <v/>
      </c>
      <c r="E1949" s="15" t="str">
        <f aca="false">IF($C1949="","",IFERROR(IF(INDEX(Bolalar!$C$5:$C$1804,MATCH($C1949,Bolalar!$I$5:$I$1804,0))="","",INDEX(Bolalar!$C$5:$C$1804,MATCH($C1949,Bolalar!$I$5:$I$1804,0))),""))</f>
        <v/>
      </c>
      <c r="F1949" s="24"/>
      <c r="G1949" s="14" t="str">
        <f aca="false">IF(OR($E1949="",$B1949=""),"",INT(($B1949-$E1949)/365.25))</f>
        <v/>
      </c>
      <c r="H1949" s="14" t="str">
        <f aca="false">IF($G1949="","",IF($G1949&lt;=5,"Ha","Yo'q"))</f>
        <v/>
      </c>
      <c r="I1949" s="12"/>
      <c r="J1949" s="12"/>
      <c r="K1949" s="28" t="n">
        <f aca="false">IF(AND($C1949&lt;&gt;"",$H1949="Ha",$B1949&gt;=Boshqaruv!$C$9,$B1949&lt;=Boshqaruv!$C$10),IF(COUNTIFS($C$4:$C1948,$C1949,$H$4:$H1948,"Ha",$B$4:$B1948,"&gt;="&amp;Boshqaruv!$C$9,$B$4:$B1948,"&lt;="&amp;Boshqaruv!$C$10)=0,1,0),0)</f>
        <v>0</v>
      </c>
    </row>
    <row r="1950" customFormat="false" ht="15" hidden="false" customHeight="false" outlineLevel="0" collapsed="false">
      <c r="A1950" s="8" t="n">
        <v>1946</v>
      </c>
      <c r="B1950" s="13"/>
      <c r="C1950" s="25"/>
      <c r="D1950" s="26" t="str">
        <f aca="false">IF($C1950="","",IFERROR(IF(INDEX(Bolalar!$B$5:$B$1804,MATCH($C1950,Bolalar!$I$5:$I$1804,0))="","",INDEX(Bolalar!$B$5:$B$1804,MATCH($C1950,Bolalar!$I$5:$I$1804,0))),""))</f>
        <v/>
      </c>
      <c r="E1950" s="15" t="str">
        <f aca="false">IF($C1950="","",IFERROR(IF(INDEX(Bolalar!$C$5:$C$1804,MATCH($C1950,Bolalar!$I$5:$I$1804,0))="","",INDEX(Bolalar!$C$5:$C$1804,MATCH($C1950,Bolalar!$I$5:$I$1804,0))),""))</f>
        <v/>
      </c>
      <c r="F1950" s="24"/>
      <c r="G1950" s="14" t="str">
        <f aca="false">IF(OR($E1950="",$B1950=""),"",INT(($B1950-$E1950)/365.25))</f>
        <v/>
      </c>
      <c r="H1950" s="14" t="str">
        <f aca="false">IF($G1950="","",IF($G1950&lt;=5,"Ha","Yo'q"))</f>
        <v/>
      </c>
      <c r="I1950" s="12"/>
      <c r="J1950" s="12"/>
      <c r="K1950" s="28" t="n">
        <f aca="false">IF(AND($C1950&lt;&gt;"",$H1950="Ha",$B1950&gt;=Boshqaruv!$C$9,$B1950&lt;=Boshqaruv!$C$10),IF(COUNTIFS($C$4:$C1949,$C1950,$H$4:$H1949,"Ha",$B$4:$B1949,"&gt;="&amp;Boshqaruv!$C$9,$B$4:$B1949,"&lt;="&amp;Boshqaruv!$C$10)=0,1,0),0)</f>
        <v>0</v>
      </c>
    </row>
    <row r="1951" customFormat="false" ht="15" hidden="false" customHeight="false" outlineLevel="0" collapsed="false">
      <c r="A1951" s="8" t="n">
        <v>1947</v>
      </c>
      <c r="B1951" s="13"/>
      <c r="C1951" s="25"/>
      <c r="D1951" s="26" t="str">
        <f aca="false">IF($C1951="","",IFERROR(IF(INDEX(Bolalar!$B$5:$B$1804,MATCH($C1951,Bolalar!$I$5:$I$1804,0))="","",INDEX(Bolalar!$B$5:$B$1804,MATCH($C1951,Bolalar!$I$5:$I$1804,0))),""))</f>
        <v/>
      </c>
      <c r="E1951" s="15" t="str">
        <f aca="false">IF($C1951="","",IFERROR(IF(INDEX(Bolalar!$C$5:$C$1804,MATCH($C1951,Bolalar!$I$5:$I$1804,0))="","",INDEX(Bolalar!$C$5:$C$1804,MATCH($C1951,Bolalar!$I$5:$I$1804,0))),""))</f>
        <v/>
      </c>
      <c r="F1951" s="24"/>
      <c r="G1951" s="14" t="str">
        <f aca="false">IF(OR($E1951="",$B1951=""),"",INT(($B1951-$E1951)/365.25))</f>
        <v/>
      </c>
      <c r="H1951" s="14" t="str">
        <f aca="false">IF($G1951="","",IF($G1951&lt;=5,"Ha","Yo'q"))</f>
        <v/>
      </c>
      <c r="I1951" s="12"/>
      <c r="J1951" s="12"/>
      <c r="K1951" s="28" t="n">
        <f aca="false">IF(AND($C1951&lt;&gt;"",$H1951="Ha",$B1951&gt;=Boshqaruv!$C$9,$B1951&lt;=Boshqaruv!$C$10),IF(COUNTIFS($C$4:$C1950,$C1951,$H$4:$H1950,"Ha",$B$4:$B1950,"&gt;="&amp;Boshqaruv!$C$9,$B$4:$B1950,"&lt;="&amp;Boshqaruv!$C$10)=0,1,0),0)</f>
        <v>0</v>
      </c>
    </row>
    <row r="1952" customFormat="false" ht="15" hidden="false" customHeight="false" outlineLevel="0" collapsed="false">
      <c r="A1952" s="8" t="n">
        <v>1948</v>
      </c>
      <c r="B1952" s="13"/>
      <c r="C1952" s="25"/>
      <c r="D1952" s="26" t="str">
        <f aca="false">IF($C1952="","",IFERROR(IF(INDEX(Bolalar!$B$5:$B$1804,MATCH($C1952,Bolalar!$I$5:$I$1804,0))="","",INDEX(Bolalar!$B$5:$B$1804,MATCH($C1952,Bolalar!$I$5:$I$1804,0))),""))</f>
        <v/>
      </c>
      <c r="E1952" s="15" t="str">
        <f aca="false">IF($C1952="","",IFERROR(IF(INDEX(Bolalar!$C$5:$C$1804,MATCH($C1952,Bolalar!$I$5:$I$1804,0))="","",INDEX(Bolalar!$C$5:$C$1804,MATCH($C1952,Bolalar!$I$5:$I$1804,0))),""))</f>
        <v/>
      </c>
      <c r="F1952" s="24"/>
      <c r="G1952" s="14" t="str">
        <f aca="false">IF(OR($E1952="",$B1952=""),"",INT(($B1952-$E1952)/365.25))</f>
        <v/>
      </c>
      <c r="H1952" s="14" t="str">
        <f aca="false">IF($G1952="","",IF($G1952&lt;=5,"Ha","Yo'q"))</f>
        <v/>
      </c>
      <c r="I1952" s="12"/>
      <c r="J1952" s="12"/>
      <c r="K1952" s="28" t="n">
        <f aca="false">IF(AND($C1952&lt;&gt;"",$H1952="Ha",$B1952&gt;=Boshqaruv!$C$9,$B1952&lt;=Boshqaruv!$C$10),IF(COUNTIFS($C$4:$C1951,$C1952,$H$4:$H1951,"Ha",$B$4:$B1951,"&gt;="&amp;Boshqaruv!$C$9,$B$4:$B1951,"&lt;="&amp;Boshqaruv!$C$10)=0,1,0),0)</f>
        <v>0</v>
      </c>
    </row>
    <row r="1953" customFormat="false" ht="15" hidden="false" customHeight="false" outlineLevel="0" collapsed="false">
      <c r="A1953" s="8" t="n">
        <v>1949</v>
      </c>
      <c r="B1953" s="13"/>
      <c r="C1953" s="25"/>
      <c r="D1953" s="26" t="str">
        <f aca="false">IF($C1953="","",IFERROR(IF(INDEX(Bolalar!$B$5:$B$1804,MATCH($C1953,Bolalar!$I$5:$I$1804,0))="","",INDEX(Bolalar!$B$5:$B$1804,MATCH($C1953,Bolalar!$I$5:$I$1804,0))),""))</f>
        <v/>
      </c>
      <c r="E1953" s="15" t="str">
        <f aca="false">IF($C1953="","",IFERROR(IF(INDEX(Bolalar!$C$5:$C$1804,MATCH($C1953,Bolalar!$I$5:$I$1804,0))="","",INDEX(Bolalar!$C$5:$C$1804,MATCH($C1953,Bolalar!$I$5:$I$1804,0))),""))</f>
        <v/>
      </c>
      <c r="F1953" s="24"/>
      <c r="G1953" s="14" t="str">
        <f aca="false">IF(OR($E1953="",$B1953=""),"",INT(($B1953-$E1953)/365.25))</f>
        <v/>
      </c>
      <c r="H1953" s="14" t="str">
        <f aca="false">IF($G1953="","",IF($G1953&lt;=5,"Ha","Yo'q"))</f>
        <v/>
      </c>
      <c r="I1953" s="12"/>
      <c r="J1953" s="12"/>
      <c r="K1953" s="28" t="n">
        <f aca="false">IF(AND($C1953&lt;&gt;"",$H1953="Ha",$B1953&gt;=Boshqaruv!$C$9,$B1953&lt;=Boshqaruv!$C$10),IF(COUNTIFS($C$4:$C1952,$C1953,$H$4:$H1952,"Ha",$B$4:$B1952,"&gt;="&amp;Boshqaruv!$C$9,$B$4:$B1952,"&lt;="&amp;Boshqaruv!$C$10)=0,1,0),0)</f>
        <v>0</v>
      </c>
    </row>
    <row r="1954" customFormat="false" ht="15" hidden="false" customHeight="false" outlineLevel="0" collapsed="false">
      <c r="A1954" s="8" t="n">
        <v>1950</v>
      </c>
      <c r="B1954" s="13"/>
      <c r="C1954" s="25"/>
      <c r="D1954" s="26" t="str">
        <f aca="false">IF($C1954="","",IFERROR(IF(INDEX(Bolalar!$B$5:$B$1804,MATCH($C1954,Bolalar!$I$5:$I$1804,0))="","",INDEX(Bolalar!$B$5:$B$1804,MATCH($C1954,Bolalar!$I$5:$I$1804,0))),""))</f>
        <v/>
      </c>
      <c r="E1954" s="15" t="str">
        <f aca="false">IF($C1954="","",IFERROR(IF(INDEX(Bolalar!$C$5:$C$1804,MATCH($C1954,Bolalar!$I$5:$I$1804,0))="","",INDEX(Bolalar!$C$5:$C$1804,MATCH($C1954,Bolalar!$I$5:$I$1804,0))),""))</f>
        <v/>
      </c>
      <c r="F1954" s="24"/>
      <c r="G1954" s="14" t="str">
        <f aca="false">IF(OR($E1954="",$B1954=""),"",INT(($B1954-$E1954)/365.25))</f>
        <v/>
      </c>
      <c r="H1954" s="14" t="str">
        <f aca="false">IF($G1954="","",IF($G1954&lt;=5,"Ha","Yo'q"))</f>
        <v/>
      </c>
      <c r="I1954" s="12"/>
      <c r="J1954" s="12"/>
      <c r="K1954" s="28" t="n">
        <f aca="false">IF(AND($C1954&lt;&gt;"",$H1954="Ha",$B1954&gt;=Boshqaruv!$C$9,$B1954&lt;=Boshqaruv!$C$10),IF(COUNTIFS($C$4:$C1953,$C1954,$H$4:$H1953,"Ha",$B$4:$B1953,"&gt;="&amp;Boshqaruv!$C$9,$B$4:$B1953,"&lt;="&amp;Boshqaruv!$C$10)=0,1,0),0)</f>
        <v>0</v>
      </c>
    </row>
    <row r="1955" customFormat="false" ht="15" hidden="false" customHeight="false" outlineLevel="0" collapsed="false">
      <c r="A1955" s="8" t="n">
        <v>1951</v>
      </c>
      <c r="B1955" s="13"/>
      <c r="C1955" s="25"/>
      <c r="D1955" s="26" t="str">
        <f aca="false">IF($C1955="","",IFERROR(IF(INDEX(Bolalar!$B$5:$B$1804,MATCH($C1955,Bolalar!$I$5:$I$1804,0))="","",INDEX(Bolalar!$B$5:$B$1804,MATCH($C1955,Bolalar!$I$5:$I$1804,0))),""))</f>
        <v/>
      </c>
      <c r="E1955" s="15" t="str">
        <f aca="false">IF($C1955="","",IFERROR(IF(INDEX(Bolalar!$C$5:$C$1804,MATCH($C1955,Bolalar!$I$5:$I$1804,0))="","",INDEX(Bolalar!$C$5:$C$1804,MATCH($C1955,Bolalar!$I$5:$I$1804,0))),""))</f>
        <v/>
      </c>
      <c r="F1955" s="24"/>
      <c r="G1955" s="14" t="str">
        <f aca="false">IF(OR($E1955="",$B1955=""),"",INT(($B1955-$E1955)/365.25))</f>
        <v/>
      </c>
      <c r="H1955" s="14" t="str">
        <f aca="false">IF($G1955="","",IF($G1955&lt;=5,"Ha","Yo'q"))</f>
        <v/>
      </c>
      <c r="I1955" s="12"/>
      <c r="J1955" s="12"/>
      <c r="K1955" s="28" t="n">
        <f aca="false">IF(AND($C1955&lt;&gt;"",$H1955="Ha",$B1955&gt;=Boshqaruv!$C$9,$B1955&lt;=Boshqaruv!$C$10),IF(COUNTIFS($C$4:$C1954,$C1955,$H$4:$H1954,"Ha",$B$4:$B1954,"&gt;="&amp;Boshqaruv!$C$9,$B$4:$B1954,"&lt;="&amp;Boshqaruv!$C$10)=0,1,0),0)</f>
        <v>0</v>
      </c>
    </row>
    <row r="1956" customFormat="false" ht="15" hidden="false" customHeight="false" outlineLevel="0" collapsed="false">
      <c r="A1956" s="8" t="n">
        <v>1952</v>
      </c>
      <c r="B1956" s="13"/>
      <c r="C1956" s="25"/>
      <c r="D1956" s="26" t="str">
        <f aca="false">IF($C1956="","",IFERROR(IF(INDEX(Bolalar!$B$5:$B$1804,MATCH($C1956,Bolalar!$I$5:$I$1804,0))="","",INDEX(Bolalar!$B$5:$B$1804,MATCH($C1956,Bolalar!$I$5:$I$1804,0))),""))</f>
        <v/>
      </c>
      <c r="E1956" s="15" t="str">
        <f aca="false">IF($C1956="","",IFERROR(IF(INDEX(Bolalar!$C$5:$C$1804,MATCH($C1956,Bolalar!$I$5:$I$1804,0))="","",INDEX(Bolalar!$C$5:$C$1804,MATCH($C1956,Bolalar!$I$5:$I$1804,0))),""))</f>
        <v/>
      </c>
      <c r="F1956" s="24"/>
      <c r="G1956" s="14" t="str">
        <f aca="false">IF(OR($E1956="",$B1956=""),"",INT(($B1956-$E1956)/365.25))</f>
        <v/>
      </c>
      <c r="H1956" s="14" t="str">
        <f aca="false">IF($G1956="","",IF($G1956&lt;=5,"Ha","Yo'q"))</f>
        <v/>
      </c>
      <c r="I1956" s="12"/>
      <c r="J1956" s="12"/>
      <c r="K1956" s="28" t="n">
        <f aca="false">IF(AND($C1956&lt;&gt;"",$H1956="Ha",$B1956&gt;=Boshqaruv!$C$9,$B1956&lt;=Boshqaruv!$C$10),IF(COUNTIFS($C$4:$C1955,$C1956,$H$4:$H1955,"Ha",$B$4:$B1955,"&gt;="&amp;Boshqaruv!$C$9,$B$4:$B1955,"&lt;="&amp;Boshqaruv!$C$10)=0,1,0),0)</f>
        <v>0</v>
      </c>
    </row>
    <row r="1957" customFormat="false" ht="15" hidden="false" customHeight="false" outlineLevel="0" collapsed="false">
      <c r="A1957" s="8" t="n">
        <v>1953</v>
      </c>
      <c r="B1957" s="13"/>
      <c r="C1957" s="25"/>
      <c r="D1957" s="26" t="str">
        <f aca="false">IF($C1957="","",IFERROR(IF(INDEX(Bolalar!$B$5:$B$1804,MATCH($C1957,Bolalar!$I$5:$I$1804,0))="","",INDEX(Bolalar!$B$5:$B$1804,MATCH($C1957,Bolalar!$I$5:$I$1804,0))),""))</f>
        <v/>
      </c>
      <c r="E1957" s="15" t="str">
        <f aca="false">IF($C1957="","",IFERROR(IF(INDEX(Bolalar!$C$5:$C$1804,MATCH($C1957,Bolalar!$I$5:$I$1804,0))="","",INDEX(Bolalar!$C$5:$C$1804,MATCH($C1957,Bolalar!$I$5:$I$1804,0))),""))</f>
        <v/>
      </c>
      <c r="F1957" s="24"/>
      <c r="G1957" s="14" t="str">
        <f aca="false">IF(OR($E1957="",$B1957=""),"",INT(($B1957-$E1957)/365.25))</f>
        <v/>
      </c>
      <c r="H1957" s="14" t="str">
        <f aca="false">IF($G1957="","",IF($G1957&lt;=5,"Ha","Yo'q"))</f>
        <v/>
      </c>
      <c r="I1957" s="12"/>
      <c r="J1957" s="12"/>
      <c r="K1957" s="28" t="n">
        <f aca="false">IF(AND($C1957&lt;&gt;"",$H1957="Ha",$B1957&gt;=Boshqaruv!$C$9,$B1957&lt;=Boshqaruv!$C$10),IF(COUNTIFS($C$4:$C1956,$C1957,$H$4:$H1956,"Ha",$B$4:$B1956,"&gt;="&amp;Boshqaruv!$C$9,$B$4:$B1956,"&lt;="&amp;Boshqaruv!$C$10)=0,1,0),0)</f>
        <v>0</v>
      </c>
    </row>
    <row r="1958" customFormat="false" ht="15" hidden="false" customHeight="false" outlineLevel="0" collapsed="false">
      <c r="A1958" s="8" t="n">
        <v>1954</v>
      </c>
      <c r="B1958" s="13"/>
      <c r="C1958" s="25"/>
      <c r="D1958" s="26" t="str">
        <f aca="false">IF($C1958="","",IFERROR(IF(INDEX(Bolalar!$B$5:$B$1804,MATCH($C1958,Bolalar!$I$5:$I$1804,0))="","",INDEX(Bolalar!$B$5:$B$1804,MATCH($C1958,Bolalar!$I$5:$I$1804,0))),""))</f>
        <v/>
      </c>
      <c r="E1958" s="15" t="str">
        <f aca="false">IF($C1958="","",IFERROR(IF(INDEX(Bolalar!$C$5:$C$1804,MATCH($C1958,Bolalar!$I$5:$I$1804,0))="","",INDEX(Bolalar!$C$5:$C$1804,MATCH($C1958,Bolalar!$I$5:$I$1804,0))),""))</f>
        <v/>
      </c>
      <c r="F1958" s="24"/>
      <c r="G1958" s="14" t="str">
        <f aca="false">IF(OR($E1958="",$B1958=""),"",INT(($B1958-$E1958)/365.25))</f>
        <v/>
      </c>
      <c r="H1958" s="14" t="str">
        <f aca="false">IF($G1958="","",IF($G1958&lt;=5,"Ha","Yo'q"))</f>
        <v/>
      </c>
      <c r="I1958" s="12"/>
      <c r="J1958" s="12"/>
      <c r="K1958" s="28" t="n">
        <f aca="false">IF(AND($C1958&lt;&gt;"",$H1958="Ha",$B1958&gt;=Boshqaruv!$C$9,$B1958&lt;=Boshqaruv!$C$10),IF(COUNTIFS($C$4:$C1957,$C1958,$H$4:$H1957,"Ha",$B$4:$B1957,"&gt;="&amp;Boshqaruv!$C$9,$B$4:$B1957,"&lt;="&amp;Boshqaruv!$C$10)=0,1,0),0)</f>
        <v>0</v>
      </c>
    </row>
    <row r="1959" customFormat="false" ht="15" hidden="false" customHeight="false" outlineLevel="0" collapsed="false">
      <c r="A1959" s="8" t="n">
        <v>1955</v>
      </c>
      <c r="B1959" s="13"/>
      <c r="C1959" s="25"/>
      <c r="D1959" s="26" t="str">
        <f aca="false">IF($C1959="","",IFERROR(IF(INDEX(Bolalar!$B$5:$B$1804,MATCH($C1959,Bolalar!$I$5:$I$1804,0))="","",INDEX(Bolalar!$B$5:$B$1804,MATCH($C1959,Bolalar!$I$5:$I$1804,0))),""))</f>
        <v/>
      </c>
      <c r="E1959" s="15" t="str">
        <f aca="false">IF($C1959="","",IFERROR(IF(INDEX(Bolalar!$C$5:$C$1804,MATCH($C1959,Bolalar!$I$5:$I$1804,0))="","",INDEX(Bolalar!$C$5:$C$1804,MATCH($C1959,Bolalar!$I$5:$I$1804,0))),""))</f>
        <v/>
      </c>
      <c r="F1959" s="24"/>
      <c r="G1959" s="14" t="str">
        <f aca="false">IF(OR($E1959="",$B1959=""),"",INT(($B1959-$E1959)/365.25))</f>
        <v/>
      </c>
      <c r="H1959" s="14" t="str">
        <f aca="false">IF($G1959="","",IF($G1959&lt;=5,"Ha","Yo'q"))</f>
        <v/>
      </c>
      <c r="I1959" s="12"/>
      <c r="J1959" s="12"/>
      <c r="K1959" s="28" t="n">
        <f aca="false">IF(AND($C1959&lt;&gt;"",$H1959="Ha",$B1959&gt;=Boshqaruv!$C$9,$B1959&lt;=Boshqaruv!$C$10),IF(COUNTIFS($C$4:$C1958,$C1959,$H$4:$H1958,"Ha",$B$4:$B1958,"&gt;="&amp;Boshqaruv!$C$9,$B$4:$B1958,"&lt;="&amp;Boshqaruv!$C$10)=0,1,0),0)</f>
        <v>0</v>
      </c>
    </row>
    <row r="1960" customFormat="false" ht="15" hidden="false" customHeight="false" outlineLevel="0" collapsed="false">
      <c r="A1960" s="8" t="n">
        <v>1956</v>
      </c>
      <c r="B1960" s="13"/>
      <c r="C1960" s="25"/>
      <c r="D1960" s="26" t="str">
        <f aca="false">IF($C1960="","",IFERROR(IF(INDEX(Bolalar!$B$5:$B$1804,MATCH($C1960,Bolalar!$I$5:$I$1804,0))="","",INDEX(Bolalar!$B$5:$B$1804,MATCH($C1960,Bolalar!$I$5:$I$1804,0))),""))</f>
        <v/>
      </c>
      <c r="E1960" s="15" t="str">
        <f aca="false">IF($C1960="","",IFERROR(IF(INDEX(Bolalar!$C$5:$C$1804,MATCH($C1960,Bolalar!$I$5:$I$1804,0))="","",INDEX(Bolalar!$C$5:$C$1804,MATCH($C1960,Bolalar!$I$5:$I$1804,0))),""))</f>
        <v/>
      </c>
      <c r="F1960" s="24"/>
      <c r="G1960" s="14" t="str">
        <f aca="false">IF(OR($E1960="",$B1960=""),"",INT(($B1960-$E1960)/365.25))</f>
        <v/>
      </c>
      <c r="H1960" s="14" t="str">
        <f aca="false">IF($G1960="","",IF($G1960&lt;=5,"Ha","Yo'q"))</f>
        <v/>
      </c>
      <c r="I1960" s="12"/>
      <c r="J1960" s="12"/>
      <c r="K1960" s="28" t="n">
        <f aca="false">IF(AND($C1960&lt;&gt;"",$H1960="Ha",$B1960&gt;=Boshqaruv!$C$9,$B1960&lt;=Boshqaruv!$C$10),IF(COUNTIFS($C$4:$C1959,$C1960,$H$4:$H1959,"Ha",$B$4:$B1959,"&gt;="&amp;Boshqaruv!$C$9,$B$4:$B1959,"&lt;="&amp;Boshqaruv!$C$10)=0,1,0),0)</f>
        <v>0</v>
      </c>
    </row>
    <row r="1961" customFormat="false" ht="15" hidden="false" customHeight="false" outlineLevel="0" collapsed="false">
      <c r="A1961" s="8" t="n">
        <v>1957</v>
      </c>
      <c r="B1961" s="13"/>
      <c r="C1961" s="25"/>
      <c r="D1961" s="26" t="str">
        <f aca="false">IF($C1961="","",IFERROR(IF(INDEX(Bolalar!$B$5:$B$1804,MATCH($C1961,Bolalar!$I$5:$I$1804,0))="","",INDEX(Bolalar!$B$5:$B$1804,MATCH($C1961,Bolalar!$I$5:$I$1804,0))),""))</f>
        <v/>
      </c>
      <c r="E1961" s="15" t="str">
        <f aca="false">IF($C1961="","",IFERROR(IF(INDEX(Bolalar!$C$5:$C$1804,MATCH($C1961,Bolalar!$I$5:$I$1804,0))="","",INDEX(Bolalar!$C$5:$C$1804,MATCH($C1961,Bolalar!$I$5:$I$1804,0))),""))</f>
        <v/>
      </c>
      <c r="F1961" s="24"/>
      <c r="G1961" s="14" t="str">
        <f aca="false">IF(OR($E1961="",$B1961=""),"",INT(($B1961-$E1961)/365.25))</f>
        <v/>
      </c>
      <c r="H1961" s="14" t="str">
        <f aca="false">IF($G1961="","",IF($G1961&lt;=5,"Ha","Yo'q"))</f>
        <v/>
      </c>
      <c r="I1961" s="12"/>
      <c r="J1961" s="12"/>
      <c r="K1961" s="28" t="n">
        <f aca="false">IF(AND($C1961&lt;&gt;"",$H1961="Ha",$B1961&gt;=Boshqaruv!$C$9,$B1961&lt;=Boshqaruv!$C$10),IF(COUNTIFS($C$4:$C1960,$C1961,$H$4:$H1960,"Ha",$B$4:$B1960,"&gt;="&amp;Boshqaruv!$C$9,$B$4:$B1960,"&lt;="&amp;Boshqaruv!$C$10)=0,1,0),0)</f>
        <v>0</v>
      </c>
    </row>
    <row r="1962" customFormat="false" ht="15" hidden="false" customHeight="false" outlineLevel="0" collapsed="false">
      <c r="A1962" s="8" t="n">
        <v>1958</v>
      </c>
      <c r="B1962" s="13"/>
      <c r="C1962" s="25"/>
      <c r="D1962" s="26" t="str">
        <f aca="false">IF($C1962="","",IFERROR(IF(INDEX(Bolalar!$B$5:$B$1804,MATCH($C1962,Bolalar!$I$5:$I$1804,0))="","",INDEX(Bolalar!$B$5:$B$1804,MATCH($C1962,Bolalar!$I$5:$I$1804,0))),""))</f>
        <v/>
      </c>
      <c r="E1962" s="15" t="str">
        <f aca="false">IF($C1962="","",IFERROR(IF(INDEX(Bolalar!$C$5:$C$1804,MATCH($C1962,Bolalar!$I$5:$I$1804,0))="","",INDEX(Bolalar!$C$5:$C$1804,MATCH($C1962,Bolalar!$I$5:$I$1804,0))),""))</f>
        <v/>
      </c>
      <c r="F1962" s="24"/>
      <c r="G1962" s="14" t="str">
        <f aca="false">IF(OR($E1962="",$B1962=""),"",INT(($B1962-$E1962)/365.25))</f>
        <v/>
      </c>
      <c r="H1962" s="14" t="str">
        <f aca="false">IF($G1962="","",IF($G1962&lt;=5,"Ha","Yo'q"))</f>
        <v/>
      </c>
      <c r="I1962" s="12"/>
      <c r="J1962" s="12"/>
      <c r="K1962" s="28" t="n">
        <f aca="false">IF(AND($C1962&lt;&gt;"",$H1962="Ha",$B1962&gt;=Boshqaruv!$C$9,$B1962&lt;=Boshqaruv!$C$10),IF(COUNTIFS($C$4:$C1961,$C1962,$H$4:$H1961,"Ha",$B$4:$B1961,"&gt;="&amp;Boshqaruv!$C$9,$B$4:$B1961,"&lt;="&amp;Boshqaruv!$C$10)=0,1,0),0)</f>
        <v>0</v>
      </c>
    </row>
    <row r="1963" customFormat="false" ht="15" hidden="false" customHeight="false" outlineLevel="0" collapsed="false">
      <c r="A1963" s="8" t="n">
        <v>1959</v>
      </c>
      <c r="B1963" s="13"/>
      <c r="C1963" s="25"/>
      <c r="D1963" s="26" t="str">
        <f aca="false">IF($C1963="","",IFERROR(IF(INDEX(Bolalar!$B$5:$B$1804,MATCH($C1963,Bolalar!$I$5:$I$1804,0))="","",INDEX(Bolalar!$B$5:$B$1804,MATCH($C1963,Bolalar!$I$5:$I$1804,0))),""))</f>
        <v/>
      </c>
      <c r="E1963" s="15" t="str">
        <f aca="false">IF($C1963="","",IFERROR(IF(INDEX(Bolalar!$C$5:$C$1804,MATCH($C1963,Bolalar!$I$5:$I$1804,0))="","",INDEX(Bolalar!$C$5:$C$1804,MATCH($C1963,Bolalar!$I$5:$I$1804,0))),""))</f>
        <v/>
      </c>
      <c r="F1963" s="24"/>
      <c r="G1963" s="14" t="str">
        <f aca="false">IF(OR($E1963="",$B1963=""),"",INT(($B1963-$E1963)/365.25))</f>
        <v/>
      </c>
      <c r="H1963" s="14" t="str">
        <f aca="false">IF($G1963="","",IF($G1963&lt;=5,"Ha","Yo'q"))</f>
        <v/>
      </c>
      <c r="I1963" s="12"/>
      <c r="J1963" s="12"/>
      <c r="K1963" s="28" t="n">
        <f aca="false">IF(AND($C1963&lt;&gt;"",$H1963="Ha",$B1963&gt;=Boshqaruv!$C$9,$B1963&lt;=Boshqaruv!$C$10),IF(COUNTIFS($C$4:$C1962,$C1963,$H$4:$H1962,"Ha",$B$4:$B1962,"&gt;="&amp;Boshqaruv!$C$9,$B$4:$B1962,"&lt;="&amp;Boshqaruv!$C$10)=0,1,0),0)</f>
        <v>0</v>
      </c>
    </row>
    <row r="1964" customFormat="false" ht="15" hidden="false" customHeight="false" outlineLevel="0" collapsed="false">
      <c r="A1964" s="8" t="n">
        <v>1960</v>
      </c>
      <c r="B1964" s="13"/>
      <c r="C1964" s="25"/>
      <c r="D1964" s="26" t="str">
        <f aca="false">IF($C1964="","",IFERROR(IF(INDEX(Bolalar!$B$5:$B$1804,MATCH($C1964,Bolalar!$I$5:$I$1804,0))="","",INDEX(Bolalar!$B$5:$B$1804,MATCH($C1964,Bolalar!$I$5:$I$1804,0))),""))</f>
        <v/>
      </c>
      <c r="E1964" s="15" t="str">
        <f aca="false">IF($C1964="","",IFERROR(IF(INDEX(Bolalar!$C$5:$C$1804,MATCH($C1964,Bolalar!$I$5:$I$1804,0))="","",INDEX(Bolalar!$C$5:$C$1804,MATCH($C1964,Bolalar!$I$5:$I$1804,0))),""))</f>
        <v/>
      </c>
      <c r="F1964" s="24"/>
      <c r="G1964" s="14" t="str">
        <f aca="false">IF(OR($E1964="",$B1964=""),"",INT(($B1964-$E1964)/365.25))</f>
        <v/>
      </c>
      <c r="H1964" s="14" t="str">
        <f aca="false">IF($G1964="","",IF($G1964&lt;=5,"Ha","Yo'q"))</f>
        <v/>
      </c>
      <c r="I1964" s="12"/>
      <c r="J1964" s="12"/>
      <c r="K1964" s="28" t="n">
        <f aca="false">IF(AND($C1964&lt;&gt;"",$H1964="Ha",$B1964&gt;=Boshqaruv!$C$9,$B1964&lt;=Boshqaruv!$C$10),IF(COUNTIFS($C$4:$C1963,$C1964,$H$4:$H1963,"Ha",$B$4:$B1963,"&gt;="&amp;Boshqaruv!$C$9,$B$4:$B1963,"&lt;="&amp;Boshqaruv!$C$10)=0,1,0),0)</f>
        <v>0</v>
      </c>
    </row>
    <row r="1965" customFormat="false" ht="15" hidden="false" customHeight="false" outlineLevel="0" collapsed="false">
      <c r="A1965" s="8" t="n">
        <v>1961</v>
      </c>
      <c r="B1965" s="13"/>
      <c r="C1965" s="25"/>
      <c r="D1965" s="26" t="str">
        <f aca="false">IF($C1965="","",IFERROR(IF(INDEX(Bolalar!$B$5:$B$1804,MATCH($C1965,Bolalar!$I$5:$I$1804,0))="","",INDEX(Bolalar!$B$5:$B$1804,MATCH($C1965,Bolalar!$I$5:$I$1804,0))),""))</f>
        <v/>
      </c>
      <c r="E1965" s="15" t="str">
        <f aca="false">IF($C1965="","",IFERROR(IF(INDEX(Bolalar!$C$5:$C$1804,MATCH($C1965,Bolalar!$I$5:$I$1804,0))="","",INDEX(Bolalar!$C$5:$C$1804,MATCH($C1965,Bolalar!$I$5:$I$1804,0))),""))</f>
        <v/>
      </c>
      <c r="F1965" s="24"/>
      <c r="G1965" s="14" t="str">
        <f aca="false">IF(OR($E1965="",$B1965=""),"",INT(($B1965-$E1965)/365.25))</f>
        <v/>
      </c>
      <c r="H1965" s="14" t="str">
        <f aca="false">IF($G1965="","",IF($G1965&lt;=5,"Ha","Yo'q"))</f>
        <v/>
      </c>
      <c r="I1965" s="12"/>
      <c r="J1965" s="12"/>
      <c r="K1965" s="28" t="n">
        <f aca="false">IF(AND($C1965&lt;&gt;"",$H1965="Ha",$B1965&gt;=Boshqaruv!$C$9,$B1965&lt;=Boshqaruv!$C$10),IF(COUNTIFS($C$4:$C1964,$C1965,$H$4:$H1964,"Ha",$B$4:$B1964,"&gt;="&amp;Boshqaruv!$C$9,$B$4:$B1964,"&lt;="&amp;Boshqaruv!$C$10)=0,1,0),0)</f>
        <v>0</v>
      </c>
    </row>
    <row r="1966" customFormat="false" ht="15" hidden="false" customHeight="false" outlineLevel="0" collapsed="false">
      <c r="A1966" s="8" t="n">
        <v>1962</v>
      </c>
      <c r="B1966" s="13"/>
      <c r="C1966" s="25"/>
      <c r="D1966" s="26" t="str">
        <f aca="false">IF($C1966="","",IFERROR(IF(INDEX(Bolalar!$B$5:$B$1804,MATCH($C1966,Bolalar!$I$5:$I$1804,0))="","",INDEX(Bolalar!$B$5:$B$1804,MATCH($C1966,Bolalar!$I$5:$I$1804,0))),""))</f>
        <v/>
      </c>
      <c r="E1966" s="15" t="str">
        <f aca="false">IF($C1966="","",IFERROR(IF(INDEX(Bolalar!$C$5:$C$1804,MATCH($C1966,Bolalar!$I$5:$I$1804,0))="","",INDEX(Bolalar!$C$5:$C$1804,MATCH($C1966,Bolalar!$I$5:$I$1804,0))),""))</f>
        <v/>
      </c>
      <c r="F1966" s="24"/>
      <c r="G1966" s="14" t="str">
        <f aca="false">IF(OR($E1966="",$B1966=""),"",INT(($B1966-$E1966)/365.25))</f>
        <v/>
      </c>
      <c r="H1966" s="14" t="str">
        <f aca="false">IF($G1966="","",IF($G1966&lt;=5,"Ha","Yo'q"))</f>
        <v/>
      </c>
      <c r="I1966" s="12"/>
      <c r="J1966" s="12"/>
      <c r="K1966" s="28" t="n">
        <f aca="false">IF(AND($C1966&lt;&gt;"",$H1966="Ha",$B1966&gt;=Boshqaruv!$C$9,$B1966&lt;=Boshqaruv!$C$10),IF(COUNTIFS($C$4:$C1965,$C1966,$H$4:$H1965,"Ha",$B$4:$B1965,"&gt;="&amp;Boshqaruv!$C$9,$B$4:$B1965,"&lt;="&amp;Boshqaruv!$C$10)=0,1,0),0)</f>
        <v>0</v>
      </c>
    </row>
    <row r="1967" customFormat="false" ht="15" hidden="false" customHeight="false" outlineLevel="0" collapsed="false">
      <c r="A1967" s="8" t="n">
        <v>1963</v>
      </c>
      <c r="B1967" s="13"/>
      <c r="C1967" s="25"/>
      <c r="D1967" s="26" t="str">
        <f aca="false">IF($C1967="","",IFERROR(IF(INDEX(Bolalar!$B$5:$B$1804,MATCH($C1967,Bolalar!$I$5:$I$1804,0))="","",INDEX(Bolalar!$B$5:$B$1804,MATCH($C1967,Bolalar!$I$5:$I$1804,0))),""))</f>
        <v/>
      </c>
      <c r="E1967" s="15" t="str">
        <f aca="false">IF($C1967="","",IFERROR(IF(INDEX(Bolalar!$C$5:$C$1804,MATCH($C1967,Bolalar!$I$5:$I$1804,0))="","",INDEX(Bolalar!$C$5:$C$1804,MATCH($C1967,Bolalar!$I$5:$I$1804,0))),""))</f>
        <v/>
      </c>
      <c r="F1967" s="24"/>
      <c r="G1967" s="14" t="str">
        <f aca="false">IF(OR($E1967="",$B1967=""),"",INT(($B1967-$E1967)/365.25))</f>
        <v/>
      </c>
      <c r="H1967" s="14" t="str">
        <f aca="false">IF($G1967="","",IF($G1967&lt;=5,"Ha","Yo'q"))</f>
        <v/>
      </c>
      <c r="I1967" s="12"/>
      <c r="J1967" s="12"/>
      <c r="K1967" s="28" t="n">
        <f aca="false">IF(AND($C1967&lt;&gt;"",$H1967="Ha",$B1967&gt;=Boshqaruv!$C$9,$B1967&lt;=Boshqaruv!$C$10),IF(COUNTIFS($C$4:$C1966,$C1967,$H$4:$H1966,"Ha",$B$4:$B1966,"&gt;="&amp;Boshqaruv!$C$9,$B$4:$B1966,"&lt;="&amp;Boshqaruv!$C$10)=0,1,0),0)</f>
        <v>0</v>
      </c>
    </row>
    <row r="1968" customFormat="false" ht="15" hidden="false" customHeight="false" outlineLevel="0" collapsed="false">
      <c r="A1968" s="8" t="n">
        <v>1964</v>
      </c>
      <c r="B1968" s="13"/>
      <c r="C1968" s="25"/>
      <c r="D1968" s="26" t="str">
        <f aca="false">IF($C1968="","",IFERROR(IF(INDEX(Bolalar!$B$5:$B$1804,MATCH($C1968,Bolalar!$I$5:$I$1804,0))="","",INDEX(Bolalar!$B$5:$B$1804,MATCH($C1968,Bolalar!$I$5:$I$1804,0))),""))</f>
        <v/>
      </c>
      <c r="E1968" s="15" t="str">
        <f aca="false">IF($C1968="","",IFERROR(IF(INDEX(Bolalar!$C$5:$C$1804,MATCH($C1968,Bolalar!$I$5:$I$1804,0))="","",INDEX(Bolalar!$C$5:$C$1804,MATCH($C1968,Bolalar!$I$5:$I$1804,0))),""))</f>
        <v/>
      </c>
      <c r="F1968" s="24"/>
      <c r="G1968" s="14" t="str">
        <f aca="false">IF(OR($E1968="",$B1968=""),"",INT(($B1968-$E1968)/365.25))</f>
        <v/>
      </c>
      <c r="H1968" s="14" t="str">
        <f aca="false">IF($G1968="","",IF($G1968&lt;=5,"Ha","Yo'q"))</f>
        <v/>
      </c>
      <c r="I1968" s="12"/>
      <c r="J1968" s="12"/>
      <c r="K1968" s="28" t="n">
        <f aca="false">IF(AND($C1968&lt;&gt;"",$H1968="Ha",$B1968&gt;=Boshqaruv!$C$9,$B1968&lt;=Boshqaruv!$C$10),IF(COUNTIFS($C$4:$C1967,$C1968,$H$4:$H1967,"Ha",$B$4:$B1967,"&gt;="&amp;Boshqaruv!$C$9,$B$4:$B1967,"&lt;="&amp;Boshqaruv!$C$10)=0,1,0),0)</f>
        <v>0</v>
      </c>
    </row>
    <row r="1969" customFormat="false" ht="15" hidden="false" customHeight="false" outlineLevel="0" collapsed="false">
      <c r="A1969" s="8" t="n">
        <v>1965</v>
      </c>
      <c r="B1969" s="13"/>
      <c r="C1969" s="25"/>
      <c r="D1969" s="26" t="str">
        <f aca="false">IF($C1969="","",IFERROR(IF(INDEX(Bolalar!$B$5:$B$1804,MATCH($C1969,Bolalar!$I$5:$I$1804,0))="","",INDEX(Bolalar!$B$5:$B$1804,MATCH($C1969,Bolalar!$I$5:$I$1804,0))),""))</f>
        <v/>
      </c>
      <c r="E1969" s="15" t="str">
        <f aca="false">IF($C1969="","",IFERROR(IF(INDEX(Bolalar!$C$5:$C$1804,MATCH($C1969,Bolalar!$I$5:$I$1804,0))="","",INDEX(Bolalar!$C$5:$C$1804,MATCH($C1969,Bolalar!$I$5:$I$1804,0))),""))</f>
        <v/>
      </c>
      <c r="F1969" s="24"/>
      <c r="G1969" s="14" t="str">
        <f aca="false">IF(OR($E1969="",$B1969=""),"",INT(($B1969-$E1969)/365.25))</f>
        <v/>
      </c>
      <c r="H1969" s="14" t="str">
        <f aca="false">IF($G1969="","",IF($G1969&lt;=5,"Ha","Yo'q"))</f>
        <v/>
      </c>
      <c r="I1969" s="12"/>
      <c r="J1969" s="12"/>
      <c r="K1969" s="28" t="n">
        <f aca="false">IF(AND($C1969&lt;&gt;"",$H1969="Ha",$B1969&gt;=Boshqaruv!$C$9,$B1969&lt;=Boshqaruv!$C$10),IF(COUNTIFS($C$4:$C1968,$C1969,$H$4:$H1968,"Ha",$B$4:$B1968,"&gt;="&amp;Boshqaruv!$C$9,$B$4:$B1968,"&lt;="&amp;Boshqaruv!$C$10)=0,1,0),0)</f>
        <v>0</v>
      </c>
    </row>
    <row r="1970" customFormat="false" ht="15" hidden="false" customHeight="false" outlineLevel="0" collapsed="false">
      <c r="A1970" s="8" t="n">
        <v>1966</v>
      </c>
      <c r="B1970" s="13"/>
      <c r="C1970" s="25"/>
      <c r="D1970" s="26" t="str">
        <f aca="false">IF($C1970="","",IFERROR(IF(INDEX(Bolalar!$B$5:$B$1804,MATCH($C1970,Bolalar!$I$5:$I$1804,0))="","",INDEX(Bolalar!$B$5:$B$1804,MATCH($C1970,Bolalar!$I$5:$I$1804,0))),""))</f>
        <v/>
      </c>
      <c r="E1970" s="15" t="str">
        <f aca="false">IF($C1970="","",IFERROR(IF(INDEX(Bolalar!$C$5:$C$1804,MATCH($C1970,Bolalar!$I$5:$I$1804,0))="","",INDEX(Bolalar!$C$5:$C$1804,MATCH($C1970,Bolalar!$I$5:$I$1804,0))),""))</f>
        <v/>
      </c>
      <c r="F1970" s="24"/>
      <c r="G1970" s="14" t="str">
        <f aca="false">IF(OR($E1970="",$B1970=""),"",INT(($B1970-$E1970)/365.25))</f>
        <v/>
      </c>
      <c r="H1970" s="14" t="str">
        <f aca="false">IF($G1970="","",IF($G1970&lt;=5,"Ha","Yo'q"))</f>
        <v/>
      </c>
      <c r="I1970" s="12"/>
      <c r="J1970" s="12"/>
      <c r="K1970" s="28" t="n">
        <f aca="false">IF(AND($C1970&lt;&gt;"",$H1970="Ha",$B1970&gt;=Boshqaruv!$C$9,$B1970&lt;=Boshqaruv!$C$10),IF(COUNTIFS($C$4:$C1969,$C1970,$H$4:$H1969,"Ha",$B$4:$B1969,"&gt;="&amp;Boshqaruv!$C$9,$B$4:$B1969,"&lt;="&amp;Boshqaruv!$C$10)=0,1,0),0)</f>
        <v>0</v>
      </c>
    </row>
    <row r="1971" customFormat="false" ht="15" hidden="false" customHeight="false" outlineLevel="0" collapsed="false">
      <c r="A1971" s="8" t="n">
        <v>1967</v>
      </c>
      <c r="B1971" s="13"/>
      <c r="C1971" s="25"/>
      <c r="D1971" s="26" t="str">
        <f aca="false">IF($C1971="","",IFERROR(IF(INDEX(Bolalar!$B$5:$B$1804,MATCH($C1971,Bolalar!$I$5:$I$1804,0))="","",INDEX(Bolalar!$B$5:$B$1804,MATCH($C1971,Bolalar!$I$5:$I$1804,0))),""))</f>
        <v/>
      </c>
      <c r="E1971" s="15" t="str">
        <f aca="false">IF($C1971="","",IFERROR(IF(INDEX(Bolalar!$C$5:$C$1804,MATCH($C1971,Bolalar!$I$5:$I$1804,0))="","",INDEX(Bolalar!$C$5:$C$1804,MATCH($C1971,Bolalar!$I$5:$I$1804,0))),""))</f>
        <v/>
      </c>
      <c r="F1971" s="24"/>
      <c r="G1971" s="14" t="str">
        <f aca="false">IF(OR($E1971="",$B1971=""),"",INT(($B1971-$E1971)/365.25))</f>
        <v/>
      </c>
      <c r="H1971" s="14" t="str">
        <f aca="false">IF($G1971="","",IF($G1971&lt;=5,"Ha","Yo'q"))</f>
        <v/>
      </c>
      <c r="I1971" s="12"/>
      <c r="J1971" s="12"/>
      <c r="K1971" s="28" t="n">
        <f aca="false">IF(AND($C1971&lt;&gt;"",$H1971="Ha",$B1971&gt;=Boshqaruv!$C$9,$B1971&lt;=Boshqaruv!$C$10),IF(COUNTIFS($C$4:$C1970,$C1971,$H$4:$H1970,"Ha",$B$4:$B1970,"&gt;="&amp;Boshqaruv!$C$9,$B$4:$B1970,"&lt;="&amp;Boshqaruv!$C$10)=0,1,0),0)</f>
        <v>0</v>
      </c>
    </row>
    <row r="1972" customFormat="false" ht="15" hidden="false" customHeight="false" outlineLevel="0" collapsed="false">
      <c r="A1972" s="8" t="n">
        <v>1968</v>
      </c>
      <c r="B1972" s="13"/>
      <c r="C1972" s="25"/>
      <c r="D1972" s="26" t="str">
        <f aca="false">IF($C1972="","",IFERROR(IF(INDEX(Bolalar!$B$5:$B$1804,MATCH($C1972,Bolalar!$I$5:$I$1804,0))="","",INDEX(Bolalar!$B$5:$B$1804,MATCH($C1972,Bolalar!$I$5:$I$1804,0))),""))</f>
        <v/>
      </c>
      <c r="E1972" s="15" t="str">
        <f aca="false">IF($C1972="","",IFERROR(IF(INDEX(Bolalar!$C$5:$C$1804,MATCH($C1972,Bolalar!$I$5:$I$1804,0))="","",INDEX(Bolalar!$C$5:$C$1804,MATCH($C1972,Bolalar!$I$5:$I$1804,0))),""))</f>
        <v/>
      </c>
      <c r="F1972" s="24"/>
      <c r="G1972" s="14" t="str">
        <f aca="false">IF(OR($E1972="",$B1972=""),"",INT(($B1972-$E1972)/365.25))</f>
        <v/>
      </c>
      <c r="H1972" s="14" t="str">
        <f aca="false">IF($G1972="","",IF($G1972&lt;=5,"Ha","Yo'q"))</f>
        <v/>
      </c>
      <c r="I1972" s="12"/>
      <c r="J1972" s="12"/>
      <c r="K1972" s="28" t="n">
        <f aca="false">IF(AND($C1972&lt;&gt;"",$H1972="Ha",$B1972&gt;=Boshqaruv!$C$9,$B1972&lt;=Boshqaruv!$C$10),IF(COUNTIFS($C$4:$C1971,$C1972,$H$4:$H1971,"Ha",$B$4:$B1971,"&gt;="&amp;Boshqaruv!$C$9,$B$4:$B1971,"&lt;="&amp;Boshqaruv!$C$10)=0,1,0),0)</f>
        <v>0</v>
      </c>
    </row>
    <row r="1973" customFormat="false" ht="15" hidden="false" customHeight="false" outlineLevel="0" collapsed="false">
      <c r="A1973" s="8" t="n">
        <v>1969</v>
      </c>
      <c r="B1973" s="13"/>
      <c r="C1973" s="25"/>
      <c r="D1973" s="26" t="str">
        <f aca="false">IF($C1973="","",IFERROR(IF(INDEX(Bolalar!$B$5:$B$1804,MATCH($C1973,Bolalar!$I$5:$I$1804,0))="","",INDEX(Bolalar!$B$5:$B$1804,MATCH($C1973,Bolalar!$I$5:$I$1804,0))),""))</f>
        <v/>
      </c>
      <c r="E1973" s="15" t="str">
        <f aca="false">IF($C1973="","",IFERROR(IF(INDEX(Bolalar!$C$5:$C$1804,MATCH($C1973,Bolalar!$I$5:$I$1804,0))="","",INDEX(Bolalar!$C$5:$C$1804,MATCH($C1973,Bolalar!$I$5:$I$1804,0))),""))</f>
        <v/>
      </c>
      <c r="F1973" s="24"/>
      <c r="G1973" s="14" t="str">
        <f aca="false">IF(OR($E1973="",$B1973=""),"",INT(($B1973-$E1973)/365.25))</f>
        <v/>
      </c>
      <c r="H1973" s="14" t="str">
        <f aca="false">IF($G1973="","",IF($G1973&lt;=5,"Ha","Yo'q"))</f>
        <v/>
      </c>
      <c r="I1973" s="12"/>
      <c r="J1973" s="12"/>
      <c r="K1973" s="28" t="n">
        <f aca="false">IF(AND($C1973&lt;&gt;"",$H1973="Ha",$B1973&gt;=Boshqaruv!$C$9,$B1973&lt;=Boshqaruv!$C$10),IF(COUNTIFS($C$4:$C1972,$C1973,$H$4:$H1972,"Ha",$B$4:$B1972,"&gt;="&amp;Boshqaruv!$C$9,$B$4:$B1972,"&lt;="&amp;Boshqaruv!$C$10)=0,1,0),0)</f>
        <v>0</v>
      </c>
    </row>
    <row r="1974" customFormat="false" ht="15" hidden="false" customHeight="false" outlineLevel="0" collapsed="false">
      <c r="A1974" s="8" t="n">
        <v>1970</v>
      </c>
      <c r="B1974" s="13"/>
      <c r="C1974" s="25"/>
      <c r="D1974" s="26" t="str">
        <f aca="false">IF($C1974="","",IFERROR(IF(INDEX(Bolalar!$B$5:$B$1804,MATCH($C1974,Bolalar!$I$5:$I$1804,0))="","",INDEX(Bolalar!$B$5:$B$1804,MATCH($C1974,Bolalar!$I$5:$I$1804,0))),""))</f>
        <v/>
      </c>
      <c r="E1974" s="15" t="str">
        <f aca="false">IF($C1974="","",IFERROR(IF(INDEX(Bolalar!$C$5:$C$1804,MATCH($C1974,Bolalar!$I$5:$I$1804,0))="","",INDEX(Bolalar!$C$5:$C$1804,MATCH($C1974,Bolalar!$I$5:$I$1804,0))),""))</f>
        <v/>
      </c>
      <c r="F1974" s="24"/>
      <c r="G1974" s="14" t="str">
        <f aca="false">IF(OR($E1974="",$B1974=""),"",INT(($B1974-$E1974)/365.25))</f>
        <v/>
      </c>
      <c r="H1974" s="14" t="str">
        <f aca="false">IF($G1974="","",IF($G1974&lt;=5,"Ha","Yo'q"))</f>
        <v/>
      </c>
      <c r="I1974" s="12"/>
      <c r="J1974" s="12"/>
      <c r="K1974" s="28" t="n">
        <f aca="false">IF(AND($C1974&lt;&gt;"",$H1974="Ha",$B1974&gt;=Boshqaruv!$C$9,$B1974&lt;=Boshqaruv!$C$10),IF(COUNTIFS($C$4:$C1973,$C1974,$H$4:$H1973,"Ha",$B$4:$B1973,"&gt;="&amp;Boshqaruv!$C$9,$B$4:$B1973,"&lt;="&amp;Boshqaruv!$C$10)=0,1,0),0)</f>
        <v>0</v>
      </c>
    </row>
    <row r="1975" customFormat="false" ht="15" hidden="false" customHeight="false" outlineLevel="0" collapsed="false">
      <c r="A1975" s="8" t="n">
        <v>1971</v>
      </c>
      <c r="B1975" s="13"/>
      <c r="C1975" s="25"/>
      <c r="D1975" s="26" t="str">
        <f aca="false">IF($C1975="","",IFERROR(IF(INDEX(Bolalar!$B$5:$B$1804,MATCH($C1975,Bolalar!$I$5:$I$1804,0))="","",INDEX(Bolalar!$B$5:$B$1804,MATCH($C1975,Bolalar!$I$5:$I$1804,0))),""))</f>
        <v/>
      </c>
      <c r="E1975" s="15" t="str">
        <f aca="false">IF($C1975="","",IFERROR(IF(INDEX(Bolalar!$C$5:$C$1804,MATCH($C1975,Bolalar!$I$5:$I$1804,0))="","",INDEX(Bolalar!$C$5:$C$1804,MATCH($C1975,Bolalar!$I$5:$I$1804,0))),""))</f>
        <v/>
      </c>
      <c r="F1975" s="24"/>
      <c r="G1975" s="14" t="str">
        <f aca="false">IF(OR($E1975="",$B1975=""),"",INT(($B1975-$E1975)/365.25))</f>
        <v/>
      </c>
      <c r="H1975" s="14" t="str">
        <f aca="false">IF($G1975="","",IF($G1975&lt;=5,"Ha","Yo'q"))</f>
        <v/>
      </c>
      <c r="I1975" s="12"/>
      <c r="J1975" s="12"/>
      <c r="K1975" s="28" t="n">
        <f aca="false">IF(AND($C1975&lt;&gt;"",$H1975="Ha",$B1975&gt;=Boshqaruv!$C$9,$B1975&lt;=Boshqaruv!$C$10),IF(COUNTIFS($C$4:$C1974,$C1975,$H$4:$H1974,"Ha",$B$4:$B1974,"&gt;="&amp;Boshqaruv!$C$9,$B$4:$B1974,"&lt;="&amp;Boshqaruv!$C$10)=0,1,0),0)</f>
        <v>0</v>
      </c>
    </row>
    <row r="1976" customFormat="false" ht="15" hidden="false" customHeight="false" outlineLevel="0" collapsed="false">
      <c r="A1976" s="8" t="n">
        <v>1972</v>
      </c>
      <c r="B1976" s="13"/>
      <c r="C1976" s="25"/>
      <c r="D1976" s="26" t="str">
        <f aca="false">IF($C1976="","",IFERROR(IF(INDEX(Bolalar!$B$5:$B$1804,MATCH($C1976,Bolalar!$I$5:$I$1804,0))="","",INDEX(Bolalar!$B$5:$B$1804,MATCH($C1976,Bolalar!$I$5:$I$1804,0))),""))</f>
        <v/>
      </c>
      <c r="E1976" s="15" t="str">
        <f aca="false">IF($C1976="","",IFERROR(IF(INDEX(Bolalar!$C$5:$C$1804,MATCH($C1976,Bolalar!$I$5:$I$1804,0))="","",INDEX(Bolalar!$C$5:$C$1804,MATCH($C1976,Bolalar!$I$5:$I$1804,0))),""))</f>
        <v/>
      </c>
      <c r="F1976" s="24"/>
      <c r="G1976" s="14" t="str">
        <f aca="false">IF(OR($E1976="",$B1976=""),"",INT(($B1976-$E1976)/365.25))</f>
        <v/>
      </c>
      <c r="H1976" s="14" t="str">
        <f aca="false">IF($G1976="","",IF($G1976&lt;=5,"Ha","Yo'q"))</f>
        <v/>
      </c>
      <c r="I1976" s="12"/>
      <c r="J1976" s="12"/>
      <c r="K1976" s="28" t="n">
        <f aca="false">IF(AND($C1976&lt;&gt;"",$H1976="Ha",$B1976&gt;=Boshqaruv!$C$9,$B1976&lt;=Boshqaruv!$C$10),IF(COUNTIFS($C$4:$C1975,$C1976,$H$4:$H1975,"Ha",$B$4:$B1975,"&gt;="&amp;Boshqaruv!$C$9,$B$4:$B1975,"&lt;="&amp;Boshqaruv!$C$10)=0,1,0),0)</f>
        <v>0</v>
      </c>
    </row>
    <row r="1977" customFormat="false" ht="15" hidden="false" customHeight="false" outlineLevel="0" collapsed="false">
      <c r="A1977" s="8" t="n">
        <v>1973</v>
      </c>
      <c r="B1977" s="13"/>
      <c r="C1977" s="25"/>
      <c r="D1977" s="26" t="str">
        <f aca="false">IF($C1977="","",IFERROR(IF(INDEX(Bolalar!$B$5:$B$1804,MATCH($C1977,Bolalar!$I$5:$I$1804,0))="","",INDEX(Bolalar!$B$5:$B$1804,MATCH($C1977,Bolalar!$I$5:$I$1804,0))),""))</f>
        <v/>
      </c>
      <c r="E1977" s="15" t="str">
        <f aca="false">IF($C1977="","",IFERROR(IF(INDEX(Bolalar!$C$5:$C$1804,MATCH($C1977,Bolalar!$I$5:$I$1804,0))="","",INDEX(Bolalar!$C$5:$C$1804,MATCH($C1977,Bolalar!$I$5:$I$1804,0))),""))</f>
        <v/>
      </c>
      <c r="F1977" s="24"/>
      <c r="G1977" s="14" t="str">
        <f aca="false">IF(OR($E1977="",$B1977=""),"",INT(($B1977-$E1977)/365.25))</f>
        <v/>
      </c>
      <c r="H1977" s="14" t="str">
        <f aca="false">IF($G1977="","",IF($G1977&lt;=5,"Ha","Yo'q"))</f>
        <v/>
      </c>
      <c r="I1977" s="12"/>
      <c r="J1977" s="12"/>
      <c r="K1977" s="28" t="n">
        <f aca="false">IF(AND($C1977&lt;&gt;"",$H1977="Ha",$B1977&gt;=Boshqaruv!$C$9,$B1977&lt;=Boshqaruv!$C$10),IF(COUNTIFS($C$4:$C1976,$C1977,$H$4:$H1976,"Ha",$B$4:$B1976,"&gt;="&amp;Boshqaruv!$C$9,$B$4:$B1976,"&lt;="&amp;Boshqaruv!$C$10)=0,1,0),0)</f>
        <v>0</v>
      </c>
    </row>
    <row r="1978" customFormat="false" ht="15" hidden="false" customHeight="false" outlineLevel="0" collapsed="false">
      <c r="A1978" s="8" t="n">
        <v>1974</v>
      </c>
      <c r="B1978" s="13"/>
      <c r="C1978" s="25"/>
      <c r="D1978" s="26" t="str">
        <f aca="false">IF($C1978="","",IFERROR(IF(INDEX(Bolalar!$B$5:$B$1804,MATCH($C1978,Bolalar!$I$5:$I$1804,0))="","",INDEX(Bolalar!$B$5:$B$1804,MATCH($C1978,Bolalar!$I$5:$I$1804,0))),""))</f>
        <v/>
      </c>
      <c r="E1978" s="15" t="str">
        <f aca="false">IF($C1978="","",IFERROR(IF(INDEX(Bolalar!$C$5:$C$1804,MATCH($C1978,Bolalar!$I$5:$I$1804,0))="","",INDEX(Bolalar!$C$5:$C$1804,MATCH($C1978,Bolalar!$I$5:$I$1804,0))),""))</f>
        <v/>
      </c>
      <c r="F1978" s="24"/>
      <c r="G1978" s="14" t="str">
        <f aca="false">IF(OR($E1978="",$B1978=""),"",INT(($B1978-$E1978)/365.25))</f>
        <v/>
      </c>
      <c r="H1978" s="14" t="str">
        <f aca="false">IF($G1978="","",IF($G1978&lt;=5,"Ha","Yo'q"))</f>
        <v/>
      </c>
      <c r="I1978" s="12"/>
      <c r="J1978" s="12"/>
      <c r="K1978" s="28" t="n">
        <f aca="false">IF(AND($C1978&lt;&gt;"",$H1978="Ha",$B1978&gt;=Boshqaruv!$C$9,$B1978&lt;=Boshqaruv!$C$10),IF(COUNTIFS($C$4:$C1977,$C1978,$H$4:$H1977,"Ha",$B$4:$B1977,"&gt;="&amp;Boshqaruv!$C$9,$B$4:$B1977,"&lt;="&amp;Boshqaruv!$C$10)=0,1,0),0)</f>
        <v>0</v>
      </c>
    </row>
    <row r="1979" customFormat="false" ht="15" hidden="false" customHeight="false" outlineLevel="0" collapsed="false">
      <c r="A1979" s="8" t="n">
        <v>1975</v>
      </c>
      <c r="B1979" s="13"/>
      <c r="C1979" s="25"/>
      <c r="D1979" s="26" t="str">
        <f aca="false">IF($C1979="","",IFERROR(IF(INDEX(Bolalar!$B$5:$B$1804,MATCH($C1979,Bolalar!$I$5:$I$1804,0))="","",INDEX(Bolalar!$B$5:$B$1804,MATCH($C1979,Bolalar!$I$5:$I$1804,0))),""))</f>
        <v/>
      </c>
      <c r="E1979" s="15" t="str">
        <f aca="false">IF($C1979="","",IFERROR(IF(INDEX(Bolalar!$C$5:$C$1804,MATCH($C1979,Bolalar!$I$5:$I$1804,0))="","",INDEX(Bolalar!$C$5:$C$1804,MATCH($C1979,Bolalar!$I$5:$I$1804,0))),""))</f>
        <v/>
      </c>
      <c r="F1979" s="24"/>
      <c r="G1979" s="14" t="str">
        <f aca="false">IF(OR($E1979="",$B1979=""),"",INT(($B1979-$E1979)/365.25))</f>
        <v/>
      </c>
      <c r="H1979" s="14" t="str">
        <f aca="false">IF($G1979="","",IF($G1979&lt;=5,"Ha","Yo'q"))</f>
        <v/>
      </c>
      <c r="I1979" s="12"/>
      <c r="J1979" s="12"/>
      <c r="K1979" s="28" t="n">
        <f aca="false">IF(AND($C1979&lt;&gt;"",$H1979="Ha",$B1979&gt;=Boshqaruv!$C$9,$B1979&lt;=Boshqaruv!$C$10),IF(COUNTIFS($C$4:$C1978,$C1979,$H$4:$H1978,"Ha",$B$4:$B1978,"&gt;="&amp;Boshqaruv!$C$9,$B$4:$B1978,"&lt;="&amp;Boshqaruv!$C$10)=0,1,0),0)</f>
        <v>0</v>
      </c>
    </row>
    <row r="1980" customFormat="false" ht="15" hidden="false" customHeight="false" outlineLevel="0" collapsed="false">
      <c r="A1980" s="8" t="n">
        <v>1976</v>
      </c>
      <c r="B1980" s="13"/>
      <c r="C1980" s="25"/>
      <c r="D1980" s="26" t="str">
        <f aca="false">IF($C1980="","",IFERROR(IF(INDEX(Bolalar!$B$5:$B$1804,MATCH($C1980,Bolalar!$I$5:$I$1804,0))="","",INDEX(Bolalar!$B$5:$B$1804,MATCH($C1980,Bolalar!$I$5:$I$1804,0))),""))</f>
        <v/>
      </c>
      <c r="E1980" s="15" t="str">
        <f aca="false">IF($C1980="","",IFERROR(IF(INDEX(Bolalar!$C$5:$C$1804,MATCH($C1980,Bolalar!$I$5:$I$1804,0))="","",INDEX(Bolalar!$C$5:$C$1804,MATCH($C1980,Bolalar!$I$5:$I$1804,0))),""))</f>
        <v/>
      </c>
      <c r="F1980" s="24"/>
      <c r="G1980" s="14" t="str">
        <f aca="false">IF(OR($E1980="",$B1980=""),"",INT(($B1980-$E1980)/365.25))</f>
        <v/>
      </c>
      <c r="H1980" s="14" t="str">
        <f aca="false">IF($G1980="","",IF($G1980&lt;=5,"Ha","Yo'q"))</f>
        <v/>
      </c>
      <c r="I1980" s="12"/>
      <c r="J1980" s="12"/>
      <c r="K1980" s="28" t="n">
        <f aca="false">IF(AND($C1980&lt;&gt;"",$H1980="Ha",$B1980&gt;=Boshqaruv!$C$9,$B1980&lt;=Boshqaruv!$C$10),IF(COUNTIFS($C$4:$C1979,$C1980,$H$4:$H1979,"Ha",$B$4:$B1979,"&gt;="&amp;Boshqaruv!$C$9,$B$4:$B1979,"&lt;="&amp;Boshqaruv!$C$10)=0,1,0),0)</f>
        <v>0</v>
      </c>
    </row>
    <row r="1981" customFormat="false" ht="15" hidden="false" customHeight="false" outlineLevel="0" collapsed="false">
      <c r="A1981" s="8" t="n">
        <v>1977</v>
      </c>
      <c r="B1981" s="13"/>
      <c r="C1981" s="25"/>
      <c r="D1981" s="26" t="str">
        <f aca="false">IF($C1981="","",IFERROR(IF(INDEX(Bolalar!$B$5:$B$1804,MATCH($C1981,Bolalar!$I$5:$I$1804,0))="","",INDEX(Bolalar!$B$5:$B$1804,MATCH($C1981,Bolalar!$I$5:$I$1804,0))),""))</f>
        <v/>
      </c>
      <c r="E1981" s="15" t="str">
        <f aca="false">IF($C1981="","",IFERROR(IF(INDEX(Bolalar!$C$5:$C$1804,MATCH($C1981,Bolalar!$I$5:$I$1804,0))="","",INDEX(Bolalar!$C$5:$C$1804,MATCH($C1981,Bolalar!$I$5:$I$1804,0))),""))</f>
        <v/>
      </c>
      <c r="F1981" s="24"/>
      <c r="G1981" s="14" t="str">
        <f aca="false">IF(OR($E1981="",$B1981=""),"",INT(($B1981-$E1981)/365.25))</f>
        <v/>
      </c>
      <c r="H1981" s="14" t="str">
        <f aca="false">IF($G1981="","",IF($G1981&lt;=5,"Ha","Yo'q"))</f>
        <v/>
      </c>
      <c r="I1981" s="12"/>
      <c r="J1981" s="12"/>
      <c r="K1981" s="28" t="n">
        <f aca="false">IF(AND($C1981&lt;&gt;"",$H1981="Ha",$B1981&gt;=Boshqaruv!$C$9,$B1981&lt;=Boshqaruv!$C$10),IF(COUNTIFS($C$4:$C1980,$C1981,$H$4:$H1980,"Ha",$B$4:$B1980,"&gt;="&amp;Boshqaruv!$C$9,$B$4:$B1980,"&lt;="&amp;Boshqaruv!$C$10)=0,1,0),0)</f>
        <v>0</v>
      </c>
    </row>
    <row r="1982" customFormat="false" ht="15" hidden="false" customHeight="false" outlineLevel="0" collapsed="false">
      <c r="A1982" s="8" t="n">
        <v>1978</v>
      </c>
      <c r="B1982" s="13"/>
      <c r="C1982" s="25"/>
      <c r="D1982" s="26" t="str">
        <f aca="false">IF($C1982="","",IFERROR(IF(INDEX(Bolalar!$B$5:$B$1804,MATCH($C1982,Bolalar!$I$5:$I$1804,0))="","",INDEX(Bolalar!$B$5:$B$1804,MATCH($C1982,Bolalar!$I$5:$I$1804,0))),""))</f>
        <v/>
      </c>
      <c r="E1982" s="15" t="str">
        <f aca="false">IF($C1982="","",IFERROR(IF(INDEX(Bolalar!$C$5:$C$1804,MATCH($C1982,Bolalar!$I$5:$I$1804,0))="","",INDEX(Bolalar!$C$5:$C$1804,MATCH($C1982,Bolalar!$I$5:$I$1804,0))),""))</f>
        <v/>
      </c>
      <c r="F1982" s="24"/>
      <c r="G1982" s="14" t="str">
        <f aca="false">IF(OR($E1982="",$B1982=""),"",INT(($B1982-$E1982)/365.25))</f>
        <v/>
      </c>
      <c r="H1982" s="14" t="str">
        <f aca="false">IF($G1982="","",IF($G1982&lt;=5,"Ha","Yo'q"))</f>
        <v/>
      </c>
      <c r="I1982" s="12"/>
      <c r="J1982" s="12"/>
      <c r="K1982" s="28" t="n">
        <f aca="false">IF(AND($C1982&lt;&gt;"",$H1982="Ha",$B1982&gt;=Boshqaruv!$C$9,$B1982&lt;=Boshqaruv!$C$10),IF(COUNTIFS($C$4:$C1981,$C1982,$H$4:$H1981,"Ha",$B$4:$B1981,"&gt;="&amp;Boshqaruv!$C$9,$B$4:$B1981,"&lt;="&amp;Boshqaruv!$C$10)=0,1,0),0)</f>
        <v>0</v>
      </c>
    </row>
    <row r="1983" customFormat="false" ht="15" hidden="false" customHeight="false" outlineLevel="0" collapsed="false">
      <c r="A1983" s="8" t="n">
        <v>1979</v>
      </c>
      <c r="B1983" s="13"/>
      <c r="C1983" s="25"/>
      <c r="D1983" s="26" t="str">
        <f aca="false">IF($C1983="","",IFERROR(IF(INDEX(Bolalar!$B$5:$B$1804,MATCH($C1983,Bolalar!$I$5:$I$1804,0))="","",INDEX(Bolalar!$B$5:$B$1804,MATCH($C1983,Bolalar!$I$5:$I$1804,0))),""))</f>
        <v/>
      </c>
      <c r="E1983" s="15" t="str">
        <f aca="false">IF($C1983="","",IFERROR(IF(INDEX(Bolalar!$C$5:$C$1804,MATCH($C1983,Bolalar!$I$5:$I$1804,0))="","",INDEX(Bolalar!$C$5:$C$1804,MATCH($C1983,Bolalar!$I$5:$I$1804,0))),""))</f>
        <v/>
      </c>
      <c r="F1983" s="24"/>
      <c r="G1983" s="14" t="str">
        <f aca="false">IF(OR($E1983="",$B1983=""),"",INT(($B1983-$E1983)/365.25))</f>
        <v/>
      </c>
      <c r="H1983" s="14" t="str">
        <f aca="false">IF($G1983="","",IF($G1983&lt;=5,"Ha","Yo'q"))</f>
        <v/>
      </c>
      <c r="I1983" s="12"/>
      <c r="J1983" s="12"/>
      <c r="K1983" s="28" t="n">
        <f aca="false">IF(AND($C1983&lt;&gt;"",$H1983="Ha",$B1983&gt;=Boshqaruv!$C$9,$B1983&lt;=Boshqaruv!$C$10),IF(COUNTIFS($C$4:$C1982,$C1983,$H$4:$H1982,"Ha",$B$4:$B1982,"&gt;="&amp;Boshqaruv!$C$9,$B$4:$B1982,"&lt;="&amp;Boshqaruv!$C$10)=0,1,0),0)</f>
        <v>0</v>
      </c>
    </row>
    <row r="1984" customFormat="false" ht="15" hidden="false" customHeight="false" outlineLevel="0" collapsed="false">
      <c r="A1984" s="8" t="n">
        <v>1980</v>
      </c>
      <c r="B1984" s="13"/>
      <c r="C1984" s="25"/>
      <c r="D1984" s="26" t="str">
        <f aca="false">IF($C1984="","",IFERROR(IF(INDEX(Bolalar!$B$5:$B$1804,MATCH($C1984,Bolalar!$I$5:$I$1804,0))="","",INDEX(Bolalar!$B$5:$B$1804,MATCH($C1984,Bolalar!$I$5:$I$1804,0))),""))</f>
        <v/>
      </c>
      <c r="E1984" s="15" t="str">
        <f aca="false">IF($C1984="","",IFERROR(IF(INDEX(Bolalar!$C$5:$C$1804,MATCH($C1984,Bolalar!$I$5:$I$1804,0))="","",INDEX(Bolalar!$C$5:$C$1804,MATCH($C1984,Bolalar!$I$5:$I$1804,0))),""))</f>
        <v/>
      </c>
      <c r="F1984" s="24"/>
      <c r="G1984" s="14" t="str">
        <f aca="false">IF(OR($E1984="",$B1984=""),"",INT(($B1984-$E1984)/365.25))</f>
        <v/>
      </c>
      <c r="H1984" s="14" t="str">
        <f aca="false">IF($G1984="","",IF($G1984&lt;=5,"Ha","Yo'q"))</f>
        <v/>
      </c>
      <c r="I1984" s="12"/>
      <c r="J1984" s="12"/>
      <c r="K1984" s="28" t="n">
        <f aca="false">IF(AND($C1984&lt;&gt;"",$H1984="Ha",$B1984&gt;=Boshqaruv!$C$9,$B1984&lt;=Boshqaruv!$C$10),IF(COUNTIFS($C$4:$C1983,$C1984,$H$4:$H1983,"Ha",$B$4:$B1983,"&gt;="&amp;Boshqaruv!$C$9,$B$4:$B1983,"&lt;="&amp;Boshqaruv!$C$10)=0,1,0),0)</f>
        <v>0</v>
      </c>
    </row>
    <row r="1985" customFormat="false" ht="15" hidden="false" customHeight="false" outlineLevel="0" collapsed="false">
      <c r="A1985" s="8" t="n">
        <v>1981</v>
      </c>
      <c r="B1985" s="13"/>
      <c r="C1985" s="25"/>
      <c r="D1985" s="26" t="str">
        <f aca="false">IF($C1985="","",IFERROR(IF(INDEX(Bolalar!$B$5:$B$1804,MATCH($C1985,Bolalar!$I$5:$I$1804,0))="","",INDEX(Bolalar!$B$5:$B$1804,MATCH($C1985,Bolalar!$I$5:$I$1804,0))),""))</f>
        <v/>
      </c>
      <c r="E1985" s="15" t="str">
        <f aca="false">IF($C1985="","",IFERROR(IF(INDEX(Bolalar!$C$5:$C$1804,MATCH($C1985,Bolalar!$I$5:$I$1804,0))="","",INDEX(Bolalar!$C$5:$C$1804,MATCH($C1985,Bolalar!$I$5:$I$1804,0))),""))</f>
        <v/>
      </c>
      <c r="F1985" s="24"/>
      <c r="G1985" s="14" t="str">
        <f aca="false">IF(OR($E1985="",$B1985=""),"",INT(($B1985-$E1985)/365.25))</f>
        <v/>
      </c>
      <c r="H1985" s="14" t="str">
        <f aca="false">IF($G1985="","",IF($G1985&lt;=5,"Ha","Yo'q"))</f>
        <v/>
      </c>
      <c r="I1985" s="12"/>
      <c r="J1985" s="12"/>
      <c r="K1985" s="28" t="n">
        <f aca="false">IF(AND($C1985&lt;&gt;"",$H1985="Ha",$B1985&gt;=Boshqaruv!$C$9,$B1985&lt;=Boshqaruv!$C$10),IF(COUNTIFS($C$4:$C1984,$C1985,$H$4:$H1984,"Ha",$B$4:$B1984,"&gt;="&amp;Boshqaruv!$C$9,$B$4:$B1984,"&lt;="&amp;Boshqaruv!$C$10)=0,1,0),0)</f>
        <v>0</v>
      </c>
    </row>
    <row r="1986" customFormat="false" ht="15" hidden="false" customHeight="false" outlineLevel="0" collapsed="false">
      <c r="A1986" s="8" t="n">
        <v>1982</v>
      </c>
      <c r="B1986" s="13"/>
      <c r="C1986" s="25"/>
      <c r="D1986" s="26" t="str">
        <f aca="false">IF($C1986="","",IFERROR(IF(INDEX(Bolalar!$B$5:$B$1804,MATCH($C1986,Bolalar!$I$5:$I$1804,0))="","",INDEX(Bolalar!$B$5:$B$1804,MATCH($C1986,Bolalar!$I$5:$I$1804,0))),""))</f>
        <v/>
      </c>
      <c r="E1986" s="15" t="str">
        <f aca="false">IF($C1986="","",IFERROR(IF(INDEX(Bolalar!$C$5:$C$1804,MATCH($C1986,Bolalar!$I$5:$I$1804,0))="","",INDEX(Bolalar!$C$5:$C$1804,MATCH($C1986,Bolalar!$I$5:$I$1804,0))),""))</f>
        <v/>
      </c>
      <c r="F1986" s="24"/>
      <c r="G1986" s="14" t="str">
        <f aca="false">IF(OR($E1986="",$B1986=""),"",INT(($B1986-$E1986)/365.25))</f>
        <v/>
      </c>
      <c r="H1986" s="14" t="str">
        <f aca="false">IF($G1986="","",IF($G1986&lt;=5,"Ha","Yo'q"))</f>
        <v/>
      </c>
      <c r="I1986" s="12"/>
      <c r="J1986" s="12"/>
      <c r="K1986" s="28" t="n">
        <f aca="false">IF(AND($C1986&lt;&gt;"",$H1986="Ha",$B1986&gt;=Boshqaruv!$C$9,$B1986&lt;=Boshqaruv!$C$10),IF(COUNTIFS($C$4:$C1985,$C1986,$H$4:$H1985,"Ha",$B$4:$B1985,"&gt;="&amp;Boshqaruv!$C$9,$B$4:$B1985,"&lt;="&amp;Boshqaruv!$C$10)=0,1,0),0)</f>
        <v>0</v>
      </c>
    </row>
    <row r="1987" customFormat="false" ht="15" hidden="false" customHeight="false" outlineLevel="0" collapsed="false">
      <c r="A1987" s="8" t="n">
        <v>1983</v>
      </c>
      <c r="B1987" s="13"/>
      <c r="C1987" s="25"/>
      <c r="D1987" s="26" t="str">
        <f aca="false">IF($C1987="","",IFERROR(IF(INDEX(Bolalar!$B$5:$B$1804,MATCH($C1987,Bolalar!$I$5:$I$1804,0))="","",INDEX(Bolalar!$B$5:$B$1804,MATCH($C1987,Bolalar!$I$5:$I$1804,0))),""))</f>
        <v/>
      </c>
      <c r="E1987" s="15" t="str">
        <f aca="false">IF($C1987="","",IFERROR(IF(INDEX(Bolalar!$C$5:$C$1804,MATCH($C1987,Bolalar!$I$5:$I$1804,0))="","",INDEX(Bolalar!$C$5:$C$1804,MATCH($C1987,Bolalar!$I$5:$I$1804,0))),""))</f>
        <v/>
      </c>
      <c r="F1987" s="24"/>
      <c r="G1987" s="14" t="str">
        <f aca="false">IF(OR($E1987="",$B1987=""),"",INT(($B1987-$E1987)/365.25))</f>
        <v/>
      </c>
      <c r="H1987" s="14" t="str">
        <f aca="false">IF($G1987="","",IF($G1987&lt;=5,"Ha","Yo'q"))</f>
        <v/>
      </c>
      <c r="I1987" s="12"/>
      <c r="J1987" s="12"/>
      <c r="K1987" s="28" t="n">
        <f aca="false">IF(AND($C1987&lt;&gt;"",$H1987="Ha",$B1987&gt;=Boshqaruv!$C$9,$B1987&lt;=Boshqaruv!$C$10),IF(COUNTIFS($C$4:$C1986,$C1987,$H$4:$H1986,"Ha",$B$4:$B1986,"&gt;="&amp;Boshqaruv!$C$9,$B$4:$B1986,"&lt;="&amp;Boshqaruv!$C$10)=0,1,0),0)</f>
        <v>0</v>
      </c>
    </row>
    <row r="1988" customFormat="false" ht="15" hidden="false" customHeight="false" outlineLevel="0" collapsed="false">
      <c r="A1988" s="8" t="n">
        <v>1984</v>
      </c>
      <c r="B1988" s="13"/>
      <c r="C1988" s="25"/>
      <c r="D1988" s="26" t="str">
        <f aca="false">IF($C1988="","",IFERROR(IF(INDEX(Bolalar!$B$5:$B$1804,MATCH($C1988,Bolalar!$I$5:$I$1804,0))="","",INDEX(Bolalar!$B$5:$B$1804,MATCH($C1988,Bolalar!$I$5:$I$1804,0))),""))</f>
        <v/>
      </c>
      <c r="E1988" s="15" t="str">
        <f aca="false">IF($C1988="","",IFERROR(IF(INDEX(Bolalar!$C$5:$C$1804,MATCH($C1988,Bolalar!$I$5:$I$1804,0))="","",INDEX(Bolalar!$C$5:$C$1804,MATCH($C1988,Bolalar!$I$5:$I$1804,0))),""))</f>
        <v/>
      </c>
      <c r="F1988" s="24"/>
      <c r="G1988" s="14" t="str">
        <f aca="false">IF(OR($E1988="",$B1988=""),"",INT(($B1988-$E1988)/365.25))</f>
        <v/>
      </c>
      <c r="H1988" s="14" t="str">
        <f aca="false">IF($G1988="","",IF($G1988&lt;=5,"Ha","Yo'q"))</f>
        <v/>
      </c>
      <c r="I1988" s="12"/>
      <c r="J1988" s="12"/>
      <c r="K1988" s="28" t="n">
        <f aca="false">IF(AND($C1988&lt;&gt;"",$H1988="Ha",$B1988&gt;=Boshqaruv!$C$9,$B1988&lt;=Boshqaruv!$C$10),IF(COUNTIFS($C$4:$C1987,$C1988,$H$4:$H1987,"Ha",$B$4:$B1987,"&gt;="&amp;Boshqaruv!$C$9,$B$4:$B1987,"&lt;="&amp;Boshqaruv!$C$10)=0,1,0),0)</f>
        <v>0</v>
      </c>
    </row>
    <row r="1989" customFormat="false" ht="15" hidden="false" customHeight="false" outlineLevel="0" collapsed="false">
      <c r="A1989" s="8" t="n">
        <v>1985</v>
      </c>
      <c r="B1989" s="13"/>
      <c r="C1989" s="25"/>
      <c r="D1989" s="26" t="str">
        <f aca="false">IF($C1989="","",IFERROR(IF(INDEX(Bolalar!$B$5:$B$1804,MATCH($C1989,Bolalar!$I$5:$I$1804,0))="","",INDEX(Bolalar!$B$5:$B$1804,MATCH($C1989,Bolalar!$I$5:$I$1804,0))),""))</f>
        <v/>
      </c>
      <c r="E1989" s="15" t="str">
        <f aca="false">IF($C1989="","",IFERROR(IF(INDEX(Bolalar!$C$5:$C$1804,MATCH($C1989,Bolalar!$I$5:$I$1804,0))="","",INDEX(Bolalar!$C$5:$C$1804,MATCH($C1989,Bolalar!$I$5:$I$1804,0))),""))</f>
        <v/>
      </c>
      <c r="F1989" s="24"/>
      <c r="G1989" s="14" t="str">
        <f aca="false">IF(OR($E1989="",$B1989=""),"",INT(($B1989-$E1989)/365.25))</f>
        <v/>
      </c>
      <c r="H1989" s="14" t="str">
        <f aca="false">IF($G1989="","",IF($G1989&lt;=5,"Ha","Yo'q"))</f>
        <v/>
      </c>
      <c r="I1989" s="12"/>
      <c r="J1989" s="12"/>
      <c r="K1989" s="28" t="n">
        <f aca="false">IF(AND($C1989&lt;&gt;"",$H1989="Ha",$B1989&gt;=Boshqaruv!$C$9,$B1989&lt;=Boshqaruv!$C$10),IF(COUNTIFS($C$4:$C1988,$C1989,$H$4:$H1988,"Ha",$B$4:$B1988,"&gt;="&amp;Boshqaruv!$C$9,$B$4:$B1988,"&lt;="&amp;Boshqaruv!$C$10)=0,1,0),0)</f>
        <v>0</v>
      </c>
    </row>
    <row r="1990" customFormat="false" ht="15" hidden="false" customHeight="false" outlineLevel="0" collapsed="false">
      <c r="A1990" s="8" t="n">
        <v>1986</v>
      </c>
      <c r="B1990" s="13"/>
      <c r="C1990" s="25"/>
      <c r="D1990" s="26" t="str">
        <f aca="false">IF($C1990="","",IFERROR(IF(INDEX(Bolalar!$B$5:$B$1804,MATCH($C1990,Bolalar!$I$5:$I$1804,0))="","",INDEX(Bolalar!$B$5:$B$1804,MATCH($C1990,Bolalar!$I$5:$I$1804,0))),""))</f>
        <v/>
      </c>
      <c r="E1990" s="15" t="str">
        <f aca="false">IF($C1990="","",IFERROR(IF(INDEX(Bolalar!$C$5:$C$1804,MATCH($C1990,Bolalar!$I$5:$I$1804,0))="","",INDEX(Bolalar!$C$5:$C$1804,MATCH($C1990,Bolalar!$I$5:$I$1804,0))),""))</f>
        <v/>
      </c>
      <c r="F1990" s="24"/>
      <c r="G1990" s="14" t="str">
        <f aca="false">IF(OR($E1990="",$B1990=""),"",INT(($B1990-$E1990)/365.25))</f>
        <v/>
      </c>
      <c r="H1990" s="14" t="str">
        <f aca="false">IF($G1990="","",IF($G1990&lt;=5,"Ha","Yo'q"))</f>
        <v/>
      </c>
      <c r="I1990" s="12"/>
      <c r="J1990" s="12"/>
      <c r="K1990" s="28" t="n">
        <f aca="false">IF(AND($C1990&lt;&gt;"",$H1990="Ha",$B1990&gt;=Boshqaruv!$C$9,$B1990&lt;=Boshqaruv!$C$10),IF(COUNTIFS($C$4:$C1989,$C1990,$H$4:$H1989,"Ha",$B$4:$B1989,"&gt;="&amp;Boshqaruv!$C$9,$B$4:$B1989,"&lt;="&amp;Boshqaruv!$C$10)=0,1,0),0)</f>
        <v>0</v>
      </c>
    </row>
    <row r="1991" customFormat="false" ht="15" hidden="false" customHeight="false" outlineLevel="0" collapsed="false">
      <c r="A1991" s="8" t="n">
        <v>1987</v>
      </c>
      <c r="B1991" s="13"/>
      <c r="C1991" s="25"/>
      <c r="D1991" s="26" t="str">
        <f aca="false">IF($C1991="","",IFERROR(IF(INDEX(Bolalar!$B$5:$B$1804,MATCH($C1991,Bolalar!$I$5:$I$1804,0))="","",INDEX(Bolalar!$B$5:$B$1804,MATCH($C1991,Bolalar!$I$5:$I$1804,0))),""))</f>
        <v/>
      </c>
      <c r="E1991" s="15" t="str">
        <f aca="false">IF($C1991="","",IFERROR(IF(INDEX(Bolalar!$C$5:$C$1804,MATCH($C1991,Bolalar!$I$5:$I$1804,0))="","",INDEX(Bolalar!$C$5:$C$1804,MATCH($C1991,Bolalar!$I$5:$I$1804,0))),""))</f>
        <v/>
      </c>
      <c r="F1991" s="24"/>
      <c r="G1991" s="14" t="str">
        <f aca="false">IF(OR($E1991="",$B1991=""),"",INT(($B1991-$E1991)/365.25))</f>
        <v/>
      </c>
      <c r="H1991" s="14" t="str">
        <f aca="false">IF($G1991="","",IF($G1991&lt;=5,"Ha","Yo'q"))</f>
        <v/>
      </c>
      <c r="I1991" s="12"/>
      <c r="J1991" s="12"/>
      <c r="K1991" s="28" t="n">
        <f aca="false">IF(AND($C1991&lt;&gt;"",$H1991="Ha",$B1991&gt;=Boshqaruv!$C$9,$B1991&lt;=Boshqaruv!$C$10),IF(COUNTIFS($C$4:$C1990,$C1991,$H$4:$H1990,"Ha",$B$4:$B1990,"&gt;="&amp;Boshqaruv!$C$9,$B$4:$B1990,"&lt;="&amp;Boshqaruv!$C$10)=0,1,0),0)</f>
        <v>0</v>
      </c>
    </row>
    <row r="1992" customFormat="false" ht="15" hidden="false" customHeight="false" outlineLevel="0" collapsed="false">
      <c r="A1992" s="8" t="n">
        <v>1988</v>
      </c>
      <c r="B1992" s="13"/>
      <c r="C1992" s="25"/>
      <c r="D1992" s="26" t="str">
        <f aca="false">IF($C1992="","",IFERROR(IF(INDEX(Bolalar!$B$5:$B$1804,MATCH($C1992,Bolalar!$I$5:$I$1804,0))="","",INDEX(Bolalar!$B$5:$B$1804,MATCH($C1992,Bolalar!$I$5:$I$1804,0))),""))</f>
        <v/>
      </c>
      <c r="E1992" s="15" t="str">
        <f aca="false">IF($C1992="","",IFERROR(IF(INDEX(Bolalar!$C$5:$C$1804,MATCH($C1992,Bolalar!$I$5:$I$1804,0))="","",INDEX(Bolalar!$C$5:$C$1804,MATCH($C1992,Bolalar!$I$5:$I$1804,0))),""))</f>
        <v/>
      </c>
      <c r="F1992" s="24"/>
      <c r="G1992" s="14" t="str">
        <f aca="false">IF(OR($E1992="",$B1992=""),"",INT(($B1992-$E1992)/365.25))</f>
        <v/>
      </c>
      <c r="H1992" s="14" t="str">
        <f aca="false">IF($G1992="","",IF($G1992&lt;=5,"Ha","Yo'q"))</f>
        <v/>
      </c>
      <c r="I1992" s="12"/>
      <c r="J1992" s="12"/>
      <c r="K1992" s="28" t="n">
        <f aca="false">IF(AND($C1992&lt;&gt;"",$H1992="Ha",$B1992&gt;=Boshqaruv!$C$9,$B1992&lt;=Boshqaruv!$C$10),IF(COUNTIFS($C$4:$C1991,$C1992,$H$4:$H1991,"Ha",$B$4:$B1991,"&gt;="&amp;Boshqaruv!$C$9,$B$4:$B1991,"&lt;="&amp;Boshqaruv!$C$10)=0,1,0),0)</f>
        <v>0</v>
      </c>
    </row>
    <row r="1993" customFormat="false" ht="15" hidden="false" customHeight="false" outlineLevel="0" collapsed="false">
      <c r="A1993" s="8" t="n">
        <v>1989</v>
      </c>
      <c r="B1993" s="13"/>
      <c r="C1993" s="25"/>
      <c r="D1993" s="26" t="str">
        <f aca="false">IF($C1993="","",IFERROR(IF(INDEX(Bolalar!$B$5:$B$1804,MATCH($C1993,Bolalar!$I$5:$I$1804,0))="","",INDEX(Bolalar!$B$5:$B$1804,MATCH($C1993,Bolalar!$I$5:$I$1804,0))),""))</f>
        <v/>
      </c>
      <c r="E1993" s="15" t="str">
        <f aca="false">IF($C1993="","",IFERROR(IF(INDEX(Bolalar!$C$5:$C$1804,MATCH($C1993,Bolalar!$I$5:$I$1804,0))="","",INDEX(Bolalar!$C$5:$C$1804,MATCH($C1993,Bolalar!$I$5:$I$1804,0))),""))</f>
        <v/>
      </c>
      <c r="F1993" s="24"/>
      <c r="G1993" s="14" t="str">
        <f aca="false">IF(OR($E1993="",$B1993=""),"",INT(($B1993-$E1993)/365.25))</f>
        <v/>
      </c>
      <c r="H1993" s="14" t="str">
        <f aca="false">IF($G1993="","",IF($G1993&lt;=5,"Ha","Yo'q"))</f>
        <v/>
      </c>
      <c r="I1993" s="12"/>
      <c r="J1993" s="12"/>
      <c r="K1993" s="28" t="n">
        <f aca="false">IF(AND($C1993&lt;&gt;"",$H1993="Ha",$B1993&gt;=Boshqaruv!$C$9,$B1993&lt;=Boshqaruv!$C$10),IF(COUNTIFS($C$4:$C1992,$C1993,$H$4:$H1992,"Ha",$B$4:$B1992,"&gt;="&amp;Boshqaruv!$C$9,$B$4:$B1992,"&lt;="&amp;Boshqaruv!$C$10)=0,1,0),0)</f>
        <v>0</v>
      </c>
    </row>
    <row r="1994" customFormat="false" ht="15" hidden="false" customHeight="false" outlineLevel="0" collapsed="false">
      <c r="A1994" s="8" t="n">
        <v>1990</v>
      </c>
      <c r="B1994" s="13"/>
      <c r="C1994" s="25"/>
      <c r="D1994" s="26" t="str">
        <f aca="false">IF($C1994="","",IFERROR(IF(INDEX(Bolalar!$B$5:$B$1804,MATCH($C1994,Bolalar!$I$5:$I$1804,0))="","",INDEX(Bolalar!$B$5:$B$1804,MATCH($C1994,Bolalar!$I$5:$I$1804,0))),""))</f>
        <v/>
      </c>
      <c r="E1994" s="15" t="str">
        <f aca="false">IF($C1994="","",IFERROR(IF(INDEX(Bolalar!$C$5:$C$1804,MATCH($C1994,Bolalar!$I$5:$I$1804,0))="","",INDEX(Bolalar!$C$5:$C$1804,MATCH($C1994,Bolalar!$I$5:$I$1804,0))),""))</f>
        <v/>
      </c>
      <c r="F1994" s="24"/>
      <c r="G1994" s="14" t="str">
        <f aca="false">IF(OR($E1994="",$B1994=""),"",INT(($B1994-$E1994)/365.25))</f>
        <v/>
      </c>
      <c r="H1994" s="14" t="str">
        <f aca="false">IF($G1994="","",IF($G1994&lt;=5,"Ha","Yo'q"))</f>
        <v/>
      </c>
      <c r="I1994" s="12"/>
      <c r="J1994" s="12"/>
      <c r="K1994" s="28" t="n">
        <f aca="false">IF(AND($C1994&lt;&gt;"",$H1994="Ha",$B1994&gt;=Boshqaruv!$C$9,$B1994&lt;=Boshqaruv!$C$10),IF(COUNTIFS($C$4:$C1993,$C1994,$H$4:$H1993,"Ha",$B$4:$B1993,"&gt;="&amp;Boshqaruv!$C$9,$B$4:$B1993,"&lt;="&amp;Boshqaruv!$C$10)=0,1,0),0)</f>
        <v>0</v>
      </c>
    </row>
    <row r="1995" customFormat="false" ht="15" hidden="false" customHeight="false" outlineLevel="0" collapsed="false">
      <c r="A1995" s="8" t="n">
        <v>1991</v>
      </c>
      <c r="B1995" s="13"/>
      <c r="C1995" s="25"/>
      <c r="D1995" s="26" t="str">
        <f aca="false">IF($C1995="","",IFERROR(IF(INDEX(Bolalar!$B$5:$B$1804,MATCH($C1995,Bolalar!$I$5:$I$1804,0))="","",INDEX(Bolalar!$B$5:$B$1804,MATCH($C1995,Bolalar!$I$5:$I$1804,0))),""))</f>
        <v/>
      </c>
      <c r="E1995" s="15" t="str">
        <f aca="false">IF($C1995="","",IFERROR(IF(INDEX(Bolalar!$C$5:$C$1804,MATCH($C1995,Bolalar!$I$5:$I$1804,0))="","",INDEX(Bolalar!$C$5:$C$1804,MATCH($C1995,Bolalar!$I$5:$I$1804,0))),""))</f>
        <v/>
      </c>
      <c r="F1995" s="24"/>
      <c r="G1995" s="14" t="str">
        <f aca="false">IF(OR($E1995="",$B1995=""),"",INT(($B1995-$E1995)/365.25))</f>
        <v/>
      </c>
      <c r="H1995" s="14" t="str">
        <f aca="false">IF($G1995="","",IF($G1995&lt;=5,"Ha","Yo'q"))</f>
        <v/>
      </c>
      <c r="I1995" s="12"/>
      <c r="J1995" s="12"/>
      <c r="K1995" s="28" t="n">
        <f aca="false">IF(AND($C1995&lt;&gt;"",$H1995="Ha",$B1995&gt;=Boshqaruv!$C$9,$B1995&lt;=Boshqaruv!$C$10),IF(COUNTIFS($C$4:$C1994,$C1995,$H$4:$H1994,"Ha",$B$4:$B1994,"&gt;="&amp;Boshqaruv!$C$9,$B$4:$B1994,"&lt;="&amp;Boshqaruv!$C$10)=0,1,0),0)</f>
        <v>0</v>
      </c>
    </row>
    <row r="1996" customFormat="false" ht="15" hidden="false" customHeight="false" outlineLevel="0" collapsed="false">
      <c r="A1996" s="8" t="n">
        <v>1992</v>
      </c>
      <c r="B1996" s="13"/>
      <c r="C1996" s="25"/>
      <c r="D1996" s="26" t="str">
        <f aca="false">IF($C1996="","",IFERROR(IF(INDEX(Bolalar!$B$5:$B$1804,MATCH($C1996,Bolalar!$I$5:$I$1804,0))="","",INDEX(Bolalar!$B$5:$B$1804,MATCH($C1996,Bolalar!$I$5:$I$1804,0))),""))</f>
        <v/>
      </c>
      <c r="E1996" s="15" t="str">
        <f aca="false">IF($C1996="","",IFERROR(IF(INDEX(Bolalar!$C$5:$C$1804,MATCH($C1996,Bolalar!$I$5:$I$1804,0))="","",INDEX(Bolalar!$C$5:$C$1804,MATCH($C1996,Bolalar!$I$5:$I$1804,0))),""))</f>
        <v/>
      </c>
      <c r="F1996" s="24"/>
      <c r="G1996" s="14" t="str">
        <f aca="false">IF(OR($E1996="",$B1996=""),"",INT(($B1996-$E1996)/365.25))</f>
        <v/>
      </c>
      <c r="H1996" s="14" t="str">
        <f aca="false">IF($G1996="","",IF($G1996&lt;=5,"Ha","Yo'q"))</f>
        <v/>
      </c>
      <c r="I1996" s="12"/>
      <c r="J1996" s="12"/>
      <c r="K1996" s="28" t="n">
        <f aca="false">IF(AND($C1996&lt;&gt;"",$H1996="Ha",$B1996&gt;=Boshqaruv!$C$9,$B1996&lt;=Boshqaruv!$C$10),IF(COUNTIFS($C$4:$C1995,$C1996,$H$4:$H1995,"Ha",$B$4:$B1995,"&gt;="&amp;Boshqaruv!$C$9,$B$4:$B1995,"&lt;="&amp;Boshqaruv!$C$10)=0,1,0),0)</f>
        <v>0</v>
      </c>
    </row>
    <row r="1997" customFormat="false" ht="15" hidden="false" customHeight="false" outlineLevel="0" collapsed="false">
      <c r="A1997" s="8" t="n">
        <v>1993</v>
      </c>
      <c r="B1997" s="13"/>
      <c r="C1997" s="25"/>
      <c r="D1997" s="26" t="str">
        <f aca="false">IF($C1997="","",IFERROR(IF(INDEX(Bolalar!$B$5:$B$1804,MATCH($C1997,Bolalar!$I$5:$I$1804,0))="","",INDEX(Bolalar!$B$5:$B$1804,MATCH($C1997,Bolalar!$I$5:$I$1804,0))),""))</f>
        <v/>
      </c>
      <c r="E1997" s="15" t="str">
        <f aca="false">IF($C1997="","",IFERROR(IF(INDEX(Bolalar!$C$5:$C$1804,MATCH($C1997,Bolalar!$I$5:$I$1804,0))="","",INDEX(Bolalar!$C$5:$C$1804,MATCH($C1997,Bolalar!$I$5:$I$1804,0))),""))</f>
        <v/>
      </c>
      <c r="F1997" s="24"/>
      <c r="G1997" s="14" t="str">
        <f aca="false">IF(OR($E1997="",$B1997=""),"",INT(($B1997-$E1997)/365.25))</f>
        <v/>
      </c>
      <c r="H1997" s="14" t="str">
        <f aca="false">IF($G1997="","",IF($G1997&lt;=5,"Ha","Yo'q"))</f>
        <v/>
      </c>
      <c r="I1997" s="12"/>
      <c r="J1997" s="12"/>
      <c r="K1997" s="28" t="n">
        <f aca="false">IF(AND($C1997&lt;&gt;"",$H1997="Ha",$B1997&gt;=Boshqaruv!$C$9,$B1997&lt;=Boshqaruv!$C$10),IF(COUNTIFS($C$4:$C1996,$C1997,$H$4:$H1996,"Ha",$B$4:$B1996,"&gt;="&amp;Boshqaruv!$C$9,$B$4:$B1996,"&lt;="&amp;Boshqaruv!$C$10)=0,1,0),0)</f>
        <v>0</v>
      </c>
    </row>
    <row r="1998" customFormat="false" ht="15" hidden="false" customHeight="false" outlineLevel="0" collapsed="false">
      <c r="A1998" s="8" t="n">
        <v>1994</v>
      </c>
      <c r="B1998" s="13"/>
      <c r="C1998" s="25"/>
      <c r="D1998" s="26" t="str">
        <f aca="false">IF($C1998="","",IFERROR(IF(INDEX(Bolalar!$B$5:$B$1804,MATCH($C1998,Bolalar!$I$5:$I$1804,0))="","",INDEX(Bolalar!$B$5:$B$1804,MATCH($C1998,Bolalar!$I$5:$I$1804,0))),""))</f>
        <v/>
      </c>
      <c r="E1998" s="15" t="str">
        <f aca="false">IF($C1998="","",IFERROR(IF(INDEX(Bolalar!$C$5:$C$1804,MATCH($C1998,Bolalar!$I$5:$I$1804,0))="","",INDEX(Bolalar!$C$5:$C$1804,MATCH($C1998,Bolalar!$I$5:$I$1804,0))),""))</f>
        <v/>
      </c>
      <c r="F1998" s="24"/>
      <c r="G1998" s="14" t="str">
        <f aca="false">IF(OR($E1998="",$B1998=""),"",INT(($B1998-$E1998)/365.25))</f>
        <v/>
      </c>
      <c r="H1998" s="14" t="str">
        <f aca="false">IF($G1998="","",IF($G1998&lt;=5,"Ha","Yo'q"))</f>
        <v/>
      </c>
      <c r="I1998" s="12"/>
      <c r="J1998" s="12"/>
      <c r="K1998" s="28" t="n">
        <f aca="false">IF(AND($C1998&lt;&gt;"",$H1998="Ha",$B1998&gt;=Boshqaruv!$C$9,$B1998&lt;=Boshqaruv!$C$10),IF(COUNTIFS($C$4:$C1997,$C1998,$H$4:$H1997,"Ha",$B$4:$B1997,"&gt;="&amp;Boshqaruv!$C$9,$B$4:$B1997,"&lt;="&amp;Boshqaruv!$C$10)=0,1,0),0)</f>
        <v>0</v>
      </c>
    </row>
    <row r="1999" customFormat="false" ht="15" hidden="false" customHeight="false" outlineLevel="0" collapsed="false">
      <c r="A1999" s="8" t="n">
        <v>1995</v>
      </c>
      <c r="B1999" s="13"/>
      <c r="C1999" s="25"/>
      <c r="D1999" s="26" t="str">
        <f aca="false">IF($C1999="","",IFERROR(IF(INDEX(Bolalar!$B$5:$B$1804,MATCH($C1999,Bolalar!$I$5:$I$1804,0))="","",INDEX(Bolalar!$B$5:$B$1804,MATCH($C1999,Bolalar!$I$5:$I$1804,0))),""))</f>
        <v/>
      </c>
      <c r="E1999" s="15" t="str">
        <f aca="false">IF($C1999="","",IFERROR(IF(INDEX(Bolalar!$C$5:$C$1804,MATCH($C1999,Bolalar!$I$5:$I$1804,0))="","",INDEX(Bolalar!$C$5:$C$1804,MATCH($C1999,Bolalar!$I$5:$I$1804,0))),""))</f>
        <v/>
      </c>
      <c r="F1999" s="24"/>
      <c r="G1999" s="14" t="str">
        <f aca="false">IF(OR($E1999="",$B1999=""),"",INT(($B1999-$E1999)/365.25))</f>
        <v/>
      </c>
      <c r="H1999" s="14" t="str">
        <f aca="false">IF($G1999="","",IF($G1999&lt;=5,"Ha","Yo'q"))</f>
        <v/>
      </c>
      <c r="I1999" s="12"/>
      <c r="J1999" s="12"/>
      <c r="K1999" s="28" t="n">
        <f aca="false">IF(AND($C1999&lt;&gt;"",$H1999="Ha",$B1999&gt;=Boshqaruv!$C$9,$B1999&lt;=Boshqaruv!$C$10),IF(COUNTIFS($C$4:$C1998,$C1999,$H$4:$H1998,"Ha",$B$4:$B1998,"&gt;="&amp;Boshqaruv!$C$9,$B$4:$B1998,"&lt;="&amp;Boshqaruv!$C$10)=0,1,0),0)</f>
        <v>0</v>
      </c>
    </row>
    <row r="2000" customFormat="false" ht="15" hidden="false" customHeight="false" outlineLevel="0" collapsed="false">
      <c r="A2000" s="8" t="n">
        <v>1996</v>
      </c>
      <c r="B2000" s="13"/>
      <c r="C2000" s="25"/>
      <c r="D2000" s="26" t="str">
        <f aca="false">IF($C2000="","",IFERROR(IF(INDEX(Bolalar!$B$5:$B$1804,MATCH($C2000,Bolalar!$I$5:$I$1804,0))="","",INDEX(Bolalar!$B$5:$B$1804,MATCH($C2000,Bolalar!$I$5:$I$1804,0))),""))</f>
        <v/>
      </c>
      <c r="E2000" s="15" t="str">
        <f aca="false">IF($C2000="","",IFERROR(IF(INDEX(Bolalar!$C$5:$C$1804,MATCH($C2000,Bolalar!$I$5:$I$1804,0))="","",INDEX(Bolalar!$C$5:$C$1804,MATCH($C2000,Bolalar!$I$5:$I$1804,0))),""))</f>
        <v/>
      </c>
      <c r="F2000" s="24"/>
      <c r="G2000" s="14" t="str">
        <f aca="false">IF(OR($E2000="",$B2000=""),"",INT(($B2000-$E2000)/365.25))</f>
        <v/>
      </c>
      <c r="H2000" s="14" t="str">
        <f aca="false">IF($G2000="","",IF($G2000&lt;=5,"Ha","Yo'q"))</f>
        <v/>
      </c>
      <c r="I2000" s="12"/>
      <c r="J2000" s="12"/>
      <c r="K2000" s="28" t="n">
        <f aca="false">IF(AND($C2000&lt;&gt;"",$H2000="Ha",$B2000&gt;=Boshqaruv!$C$9,$B2000&lt;=Boshqaruv!$C$10),IF(COUNTIFS($C$4:$C1999,$C2000,$H$4:$H1999,"Ha",$B$4:$B1999,"&gt;="&amp;Boshqaruv!$C$9,$B$4:$B1999,"&lt;="&amp;Boshqaruv!$C$10)=0,1,0),0)</f>
        <v>0</v>
      </c>
    </row>
    <row r="2001" customFormat="false" ht="15" hidden="false" customHeight="false" outlineLevel="0" collapsed="false">
      <c r="A2001" s="8" t="n">
        <v>1997</v>
      </c>
      <c r="B2001" s="13"/>
      <c r="C2001" s="25"/>
      <c r="D2001" s="26" t="str">
        <f aca="false">IF($C2001="","",IFERROR(IF(INDEX(Bolalar!$B$5:$B$1804,MATCH($C2001,Bolalar!$I$5:$I$1804,0))="","",INDEX(Bolalar!$B$5:$B$1804,MATCH($C2001,Bolalar!$I$5:$I$1804,0))),""))</f>
        <v/>
      </c>
      <c r="E2001" s="15" t="str">
        <f aca="false">IF($C2001="","",IFERROR(IF(INDEX(Bolalar!$C$5:$C$1804,MATCH($C2001,Bolalar!$I$5:$I$1804,0))="","",INDEX(Bolalar!$C$5:$C$1804,MATCH($C2001,Bolalar!$I$5:$I$1804,0))),""))</f>
        <v/>
      </c>
      <c r="F2001" s="24"/>
      <c r="G2001" s="14" t="str">
        <f aca="false">IF(OR($E2001="",$B2001=""),"",INT(($B2001-$E2001)/365.25))</f>
        <v/>
      </c>
      <c r="H2001" s="14" t="str">
        <f aca="false">IF($G2001="","",IF($G2001&lt;=5,"Ha","Yo'q"))</f>
        <v/>
      </c>
      <c r="I2001" s="12"/>
      <c r="J2001" s="12"/>
      <c r="K2001" s="28" t="n">
        <f aca="false">IF(AND($C2001&lt;&gt;"",$H2001="Ha",$B2001&gt;=Boshqaruv!$C$9,$B2001&lt;=Boshqaruv!$C$10),IF(COUNTIFS($C$4:$C2000,$C2001,$H$4:$H2000,"Ha",$B$4:$B2000,"&gt;="&amp;Boshqaruv!$C$9,$B$4:$B2000,"&lt;="&amp;Boshqaruv!$C$10)=0,1,0),0)</f>
        <v>0</v>
      </c>
    </row>
    <row r="2002" customFormat="false" ht="15" hidden="false" customHeight="false" outlineLevel="0" collapsed="false">
      <c r="A2002" s="8" t="n">
        <v>1998</v>
      </c>
      <c r="B2002" s="13"/>
      <c r="C2002" s="25"/>
      <c r="D2002" s="26" t="str">
        <f aca="false">IF($C2002="","",IFERROR(IF(INDEX(Bolalar!$B$5:$B$1804,MATCH($C2002,Bolalar!$I$5:$I$1804,0))="","",INDEX(Bolalar!$B$5:$B$1804,MATCH($C2002,Bolalar!$I$5:$I$1804,0))),""))</f>
        <v/>
      </c>
      <c r="E2002" s="15" t="str">
        <f aca="false">IF($C2002="","",IFERROR(IF(INDEX(Bolalar!$C$5:$C$1804,MATCH($C2002,Bolalar!$I$5:$I$1804,0))="","",INDEX(Bolalar!$C$5:$C$1804,MATCH($C2002,Bolalar!$I$5:$I$1804,0))),""))</f>
        <v/>
      </c>
      <c r="F2002" s="24"/>
      <c r="G2002" s="14" t="str">
        <f aca="false">IF(OR($E2002="",$B2002=""),"",INT(($B2002-$E2002)/365.25))</f>
        <v/>
      </c>
      <c r="H2002" s="14" t="str">
        <f aca="false">IF($G2002="","",IF($G2002&lt;=5,"Ha","Yo'q"))</f>
        <v/>
      </c>
      <c r="I2002" s="12"/>
      <c r="J2002" s="12"/>
      <c r="K2002" s="28" t="n">
        <f aca="false">IF(AND($C2002&lt;&gt;"",$H2002="Ha",$B2002&gt;=Boshqaruv!$C$9,$B2002&lt;=Boshqaruv!$C$10),IF(COUNTIFS($C$4:$C2001,$C2002,$H$4:$H2001,"Ha",$B$4:$B2001,"&gt;="&amp;Boshqaruv!$C$9,$B$4:$B2001,"&lt;="&amp;Boshqaruv!$C$10)=0,1,0),0)</f>
        <v>0</v>
      </c>
    </row>
    <row r="2003" customFormat="false" ht="15" hidden="false" customHeight="false" outlineLevel="0" collapsed="false">
      <c r="A2003" s="8" t="n">
        <v>1999</v>
      </c>
      <c r="B2003" s="13"/>
      <c r="C2003" s="25"/>
      <c r="D2003" s="26" t="str">
        <f aca="false">IF($C2003="","",IFERROR(IF(INDEX(Bolalar!$B$5:$B$1804,MATCH($C2003,Bolalar!$I$5:$I$1804,0))="","",INDEX(Bolalar!$B$5:$B$1804,MATCH($C2003,Bolalar!$I$5:$I$1804,0))),""))</f>
        <v/>
      </c>
      <c r="E2003" s="15" t="str">
        <f aca="false">IF($C2003="","",IFERROR(IF(INDEX(Bolalar!$C$5:$C$1804,MATCH($C2003,Bolalar!$I$5:$I$1804,0))="","",INDEX(Bolalar!$C$5:$C$1804,MATCH($C2003,Bolalar!$I$5:$I$1804,0))),""))</f>
        <v/>
      </c>
      <c r="F2003" s="24"/>
      <c r="G2003" s="14" t="str">
        <f aca="false">IF(OR($E2003="",$B2003=""),"",INT(($B2003-$E2003)/365.25))</f>
        <v/>
      </c>
      <c r="H2003" s="14" t="str">
        <f aca="false">IF($G2003="","",IF($G2003&lt;=5,"Ha","Yo'q"))</f>
        <v/>
      </c>
      <c r="I2003" s="12"/>
      <c r="J2003" s="12"/>
      <c r="K2003" s="28" t="n">
        <f aca="false">IF(AND($C2003&lt;&gt;"",$H2003="Ha",$B2003&gt;=Boshqaruv!$C$9,$B2003&lt;=Boshqaruv!$C$10),IF(COUNTIFS($C$4:$C2002,$C2003,$H$4:$H2002,"Ha",$B$4:$B2002,"&gt;="&amp;Boshqaruv!$C$9,$B$4:$B2002,"&lt;="&amp;Boshqaruv!$C$10)=0,1,0),0)</f>
        <v>0</v>
      </c>
    </row>
    <row r="2004" customFormat="false" ht="15" hidden="false" customHeight="false" outlineLevel="0" collapsed="false">
      <c r="A2004" s="8" t="n">
        <v>2000</v>
      </c>
      <c r="B2004" s="13"/>
      <c r="C2004" s="25"/>
      <c r="D2004" s="26" t="str">
        <f aca="false">IF($C2004="","",IFERROR(IF(INDEX(Bolalar!$B$5:$B$1804,MATCH($C2004,Bolalar!$I$5:$I$1804,0))="","",INDEX(Bolalar!$B$5:$B$1804,MATCH($C2004,Bolalar!$I$5:$I$1804,0))),""))</f>
        <v/>
      </c>
      <c r="E2004" s="15" t="str">
        <f aca="false">IF($C2004="","",IFERROR(IF(INDEX(Bolalar!$C$5:$C$1804,MATCH($C2004,Bolalar!$I$5:$I$1804,0))="","",INDEX(Bolalar!$C$5:$C$1804,MATCH($C2004,Bolalar!$I$5:$I$1804,0))),""))</f>
        <v/>
      </c>
      <c r="F2004" s="24"/>
      <c r="G2004" s="14" t="str">
        <f aca="false">IF(OR($E2004="",$B2004=""),"",INT(($B2004-$E2004)/365.25))</f>
        <v/>
      </c>
      <c r="H2004" s="14" t="str">
        <f aca="false">IF($G2004="","",IF($G2004&lt;=5,"Ha","Yo'q"))</f>
        <v/>
      </c>
      <c r="I2004" s="12"/>
      <c r="J2004" s="12"/>
      <c r="K2004" s="28" t="n">
        <f aca="false">IF(AND($C2004&lt;&gt;"",$H2004="Ha",$B2004&gt;=Boshqaruv!$C$9,$B2004&lt;=Boshqaruv!$C$10),IF(COUNTIFS($C$4:$C2003,$C2004,$H$4:$H2003,"Ha",$B$4:$B2003,"&gt;="&amp;Boshqaruv!$C$9,$B$4:$B2003,"&lt;="&amp;Boshqaruv!$C$10)=0,1,0),0)</f>
        <v>0</v>
      </c>
    </row>
    <row r="2005" customFormat="false" ht="15" hidden="false" customHeight="false" outlineLevel="0" collapsed="false">
      <c r="A2005" s="8" t="n">
        <v>2001</v>
      </c>
      <c r="B2005" s="13"/>
      <c r="C2005" s="25"/>
      <c r="D2005" s="26" t="str">
        <f aca="false">IF($C2005="","",IFERROR(IF(INDEX(Bolalar!$B$5:$B$1804,MATCH($C2005,Bolalar!$I$5:$I$1804,0))="","",INDEX(Bolalar!$B$5:$B$1804,MATCH($C2005,Bolalar!$I$5:$I$1804,0))),""))</f>
        <v/>
      </c>
      <c r="E2005" s="15" t="str">
        <f aca="false">IF($C2005="","",IFERROR(IF(INDEX(Bolalar!$C$5:$C$1804,MATCH($C2005,Bolalar!$I$5:$I$1804,0))="","",INDEX(Bolalar!$C$5:$C$1804,MATCH($C2005,Bolalar!$I$5:$I$1804,0))),""))</f>
        <v/>
      </c>
      <c r="F2005" s="24"/>
      <c r="G2005" s="14" t="str">
        <f aca="false">IF(OR($E2005="",$B2005=""),"",INT(($B2005-$E2005)/365.25))</f>
        <v/>
      </c>
      <c r="H2005" s="14" t="str">
        <f aca="false">IF($G2005="","",IF($G2005&lt;=5,"Ha","Yo'q"))</f>
        <v/>
      </c>
      <c r="I2005" s="12"/>
      <c r="J2005" s="12"/>
      <c r="K2005" s="28" t="n">
        <f aca="false">IF(AND($C2005&lt;&gt;"",$H2005="Ha",$B2005&gt;=Boshqaruv!$C$9,$B2005&lt;=Boshqaruv!$C$10),IF(COUNTIFS($C$4:$C2004,$C2005,$H$4:$H2004,"Ha",$B$4:$B2004,"&gt;="&amp;Boshqaruv!$C$9,$B$4:$B2004,"&lt;="&amp;Boshqaruv!$C$10)=0,1,0),0)</f>
        <v>0</v>
      </c>
    </row>
    <row r="2006" customFormat="false" ht="15" hidden="false" customHeight="false" outlineLevel="0" collapsed="false">
      <c r="A2006" s="8" t="n">
        <v>2002</v>
      </c>
      <c r="B2006" s="13"/>
      <c r="C2006" s="25"/>
      <c r="D2006" s="26" t="str">
        <f aca="false">IF($C2006="","",IFERROR(IF(INDEX(Bolalar!$B$5:$B$1804,MATCH($C2006,Bolalar!$I$5:$I$1804,0))="","",INDEX(Bolalar!$B$5:$B$1804,MATCH($C2006,Bolalar!$I$5:$I$1804,0))),""))</f>
        <v/>
      </c>
      <c r="E2006" s="15" t="str">
        <f aca="false">IF($C2006="","",IFERROR(IF(INDEX(Bolalar!$C$5:$C$1804,MATCH($C2006,Bolalar!$I$5:$I$1804,0))="","",INDEX(Bolalar!$C$5:$C$1804,MATCH($C2006,Bolalar!$I$5:$I$1804,0))),""))</f>
        <v/>
      </c>
      <c r="F2006" s="24"/>
      <c r="G2006" s="14" t="str">
        <f aca="false">IF(OR($E2006="",$B2006=""),"",INT(($B2006-$E2006)/365.25))</f>
        <v/>
      </c>
      <c r="H2006" s="14" t="str">
        <f aca="false">IF($G2006="","",IF($G2006&lt;=5,"Ha","Yo'q"))</f>
        <v/>
      </c>
      <c r="I2006" s="12"/>
      <c r="J2006" s="12"/>
      <c r="K2006" s="28" t="n">
        <f aca="false">IF(AND($C2006&lt;&gt;"",$H2006="Ha",$B2006&gt;=Boshqaruv!$C$9,$B2006&lt;=Boshqaruv!$C$10),IF(COUNTIFS($C$4:$C2005,$C2006,$H$4:$H2005,"Ha",$B$4:$B2005,"&gt;="&amp;Boshqaruv!$C$9,$B$4:$B2005,"&lt;="&amp;Boshqaruv!$C$10)=0,1,0),0)</f>
        <v>0</v>
      </c>
    </row>
    <row r="2007" customFormat="false" ht="15" hidden="false" customHeight="false" outlineLevel="0" collapsed="false">
      <c r="A2007" s="8" t="n">
        <v>2003</v>
      </c>
      <c r="B2007" s="13"/>
      <c r="C2007" s="25"/>
      <c r="D2007" s="26" t="str">
        <f aca="false">IF($C2007="","",IFERROR(IF(INDEX(Bolalar!$B$5:$B$1804,MATCH($C2007,Bolalar!$I$5:$I$1804,0))="","",INDEX(Bolalar!$B$5:$B$1804,MATCH($C2007,Bolalar!$I$5:$I$1804,0))),""))</f>
        <v/>
      </c>
      <c r="E2007" s="15" t="str">
        <f aca="false">IF($C2007="","",IFERROR(IF(INDEX(Bolalar!$C$5:$C$1804,MATCH($C2007,Bolalar!$I$5:$I$1804,0))="","",INDEX(Bolalar!$C$5:$C$1804,MATCH($C2007,Bolalar!$I$5:$I$1804,0))),""))</f>
        <v/>
      </c>
      <c r="F2007" s="24"/>
      <c r="G2007" s="14" t="str">
        <f aca="false">IF(OR($E2007="",$B2007=""),"",INT(($B2007-$E2007)/365.25))</f>
        <v/>
      </c>
      <c r="H2007" s="14" t="str">
        <f aca="false">IF($G2007="","",IF($G2007&lt;=5,"Ha","Yo'q"))</f>
        <v/>
      </c>
      <c r="I2007" s="12"/>
      <c r="J2007" s="12"/>
      <c r="K2007" s="28" t="n">
        <f aca="false">IF(AND($C2007&lt;&gt;"",$H2007="Ha",$B2007&gt;=Boshqaruv!$C$9,$B2007&lt;=Boshqaruv!$C$10),IF(COUNTIFS($C$4:$C2006,$C2007,$H$4:$H2006,"Ha",$B$4:$B2006,"&gt;="&amp;Boshqaruv!$C$9,$B$4:$B2006,"&lt;="&amp;Boshqaruv!$C$10)=0,1,0),0)</f>
        <v>0</v>
      </c>
    </row>
    <row r="2008" customFormat="false" ht="15" hidden="false" customHeight="false" outlineLevel="0" collapsed="false">
      <c r="A2008" s="8" t="n">
        <v>2004</v>
      </c>
      <c r="B2008" s="13"/>
      <c r="C2008" s="25"/>
      <c r="D2008" s="26" t="str">
        <f aca="false">IF($C2008="","",IFERROR(IF(INDEX(Bolalar!$B$5:$B$1804,MATCH($C2008,Bolalar!$I$5:$I$1804,0))="","",INDEX(Bolalar!$B$5:$B$1804,MATCH($C2008,Bolalar!$I$5:$I$1804,0))),""))</f>
        <v/>
      </c>
      <c r="E2008" s="15" t="str">
        <f aca="false">IF($C2008="","",IFERROR(IF(INDEX(Bolalar!$C$5:$C$1804,MATCH($C2008,Bolalar!$I$5:$I$1804,0))="","",INDEX(Bolalar!$C$5:$C$1804,MATCH($C2008,Bolalar!$I$5:$I$1804,0))),""))</f>
        <v/>
      </c>
      <c r="F2008" s="24"/>
      <c r="G2008" s="14" t="str">
        <f aca="false">IF(OR($E2008="",$B2008=""),"",INT(($B2008-$E2008)/365.25))</f>
        <v/>
      </c>
      <c r="H2008" s="14" t="str">
        <f aca="false">IF($G2008="","",IF($G2008&lt;=5,"Ha","Yo'q"))</f>
        <v/>
      </c>
      <c r="I2008" s="12"/>
      <c r="J2008" s="12"/>
      <c r="K2008" s="28" t="n">
        <f aca="false">IF(AND($C2008&lt;&gt;"",$H2008="Ha",$B2008&gt;=Boshqaruv!$C$9,$B2008&lt;=Boshqaruv!$C$10),IF(COUNTIFS($C$4:$C2007,$C2008,$H$4:$H2007,"Ha",$B$4:$B2007,"&gt;="&amp;Boshqaruv!$C$9,$B$4:$B2007,"&lt;="&amp;Boshqaruv!$C$10)=0,1,0),0)</f>
        <v>0</v>
      </c>
    </row>
    <row r="2009" customFormat="false" ht="15" hidden="false" customHeight="false" outlineLevel="0" collapsed="false">
      <c r="A2009" s="8" t="n">
        <v>2005</v>
      </c>
      <c r="B2009" s="13"/>
      <c r="C2009" s="25"/>
      <c r="D2009" s="26" t="str">
        <f aca="false">IF($C2009="","",IFERROR(IF(INDEX(Bolalar!$B$5:$B$1804,MATCH($C2009,Bolalar!$I$5:$I$1804,0))="","",INDEX(Bolalar!$B$5:$B$1804,MATCH($C2009,Bolalar!$I$5:$I$1804,0))),""))</f>
        <v/>
      </c>
      <c r="E2009" s="15" t="str">
        <f aca="false">IF($C2009="","",IFERROR(IF(INDEX(Bolalar!$C$5:$C$1804,MATCH($C2009,Bolalar!$I$5:$I$1804,0))="","",INDEX(Bolalar!$C$5:$C$1804,MATCH($C2009,Bolalar!$I$5:$I$1804,0))),""))</f>
        <v/>
      </c>
      <c r="F2009" s="24"/>
      <c r="G2009" s="14" t="str">
        <f aca="false">IF(OR($E2009="",$B2009=""),"",INT(($B2009-$E2009)/365.25))</f>
        <v/>
      </c>
      <c r="H2009" s="14" t="str">
        <f aca="false">IF($G2009="","",IF($G2009&lt;=5,"Ha","Yo'q"))</f>
        <v/>
      </c>
      <c r="I2009" s="12"/>
      <c r="J2009" s="12"/>
      <c r="K2009" s="28" t="n">
        <f aca="false">IF(AND($C2009&lt;&gt;"",$H2009="Ha",$B2009&gt;=Boshqaruv!$C$9,$B2009&lt;=Boshqaruv!$C$10),IF(COUNTIFS($C$4:$C2008,$C2009,$H$4:$H2008,"Ha",$B$4:$B2008,"&gt;="&amp;Boshqaruv!$C$9,$B$4:$B2008,"&lt;="&amp;Boshqaruv!$C$10)=0,1,0),0)</f>
        <v>0</v>
      </c>
    </row>
    <row r="2010" customFormat="false" ht="15" hidden="false" customHeight="false" outlineLevel="0" collapsed="false">
      <c r="A2010" s="8" t="n">
        <v>2006</v>
      </c>
      <c r="B2010" s="13"/>
      <c r="C2010" s="25"/>
      <c r="D2010" s="26" t="str">
        <f aca="false">IF($C2010="","",IFERROR(IF(INDEX(Bolalar!$B$5:$B$1804,MATCH($C2010,Bolalar!$I$5:$I$1804,0))="","",INDEX(Bolalar!$B$5:$B$1804,MATCH($C2010,Bolalar!$I$5:$I$1804,0))),""))</f>
        <v/>
      </c>
      <c r="E2010" s="15" t="str">
        <f aca="false">IF($C2010="","",IFERROR(IF(INDEX(Bolalar!$C$5:$C$1804,MATCH($C2010,Bolalar!$I$5:$I$1804,0))="","",INDEX(Bolalar!$C$5:$C$1804,MATCH($C2010,Bolalar!$I$5:$I$1804,0))),""))</f>
        <v/>
      </c>
      <c r="F2010" s="24"/>
      <c r="G2010" s="14" t="str">
        <f aca="false">IF(OR($E2010="",$B2010=""),"",INT(($B2010-$E2010)/365.25))</f>
        <v/>
      </c>
      <c r="H2010" s="14" t="str">
        <f aca="false">IF($G2010="","",IF($G2010&lt;=5,"Ha","Yo'q"))</f>
        <v/>
      </c>
      <c r="I2010" s="12"/>
      <c r="J2010" s="12"/>
      <c r="K2010" s="28" t="n">
        <f aca="false">IF(AND($C2010&lt;&gt;"",$H2010="Ha",$B2010&gt;=Boshqaruv!$C$9,$B2010&lt;=Boshqaruv!$C$10),IF(COUNTIFS($C$4:$C2009,$C2010,$H$4:$H2009,"Ha",$B$4:$B2009,"&gt;="&amp;Boshqaruv!$C$9,$B$4:$B2009,"&lt;="&amp;Boshqaruv!$C$10)=0,1,0),0)</f>
        <v>0</v>
      </c>
    </row>
    <row r="2011" customFormat="false" ht="15" hidden="false" customHeight="false" outlineLevel="0" collapsed="false">
      <c r="A2011" s="8" t="n">
        <v>2007</v>
      </c>
      <c r="B2011" s="13"/>
      <c r="C2011" s="25"/>
      <c r="D2011" s="26" t="str">
        <f aca="false">IF($C2011="","",IFERROR(IF(INDEX(Bolalar!$B$5:$B$1804,MATCH($C2011,Bolalar!$I$5:$I$1804,0))="","",INDEX(Bolalar!$B$5:$B$1804,MATCH($C2011,Bolalar!$I$5:$I$1804,0))),""))</f>
        <v/>
      </c>
      <c r="E2011" s="15" t="str">
        <f aca="false">IF($C2011="","",IFERROR(IF(INDEX(Bolalar!$C$5:$C$1804,MATCH($C2011,Bolalar!$I$5:$I$1804,0))="","",INDEX(Bolalar!$C$5:$C$1804,MATCH($C2011,Bolalar!$I$5:$I$1804,0))),""))</f>
        <v/>
      </c>
      <c r="F2011" s="24"/>
      <c r="G2011" s="14" t="str">
        <f aca="false">IF(OR($E2011="",$B2011=""),"",INT(($B2011-$E2011)/365.25))</f>
        <v/>
      </c>
      <c r="H2011" s="14" t="str">
        <f aca="false">IF($G2011="","",IF($G2011&lt;=5,"Ha","Yo'q"))</f>
        <v/>
      </c>
      <c r="I2011" s="12"/>
      <c r="J2011" s="12"/>
      <c r="K2011" s="28" t="n">
        <f aca="false">IF(AND($C2011&lt;&gt;"",$H2011="Ha",$B2011&gt;=Boshqaruv!$C$9,$B2011&lt;=Boshqaruv!$C$10),IF(COUNTIFS($C$4:$C2010,$C2011,$H$4:$H2010,"Ha",$B$4:$B2010,"&gt;="&amp;Boshqaruv!$C$9,$B$4:$B2010,"&lt;="&amp;Boshqaruv!$C$10)=0,1,0),0)</f>
        <v>0</v>
      </c>
    </row>
    <row r="2012" customFormat="false" ht="15" hidden="false" customHeight="false" outlineLevel="0" collapsed="false">
      <c r="A2012" s="8" t="n">
        <v>2008</v>
      </c>
      <c r="B2012" s="13"/>
      <c r="C2012" s="25"/>
      <c r="D2012" s="26" t="str">
        <f aca="false">IF($C2012="","",IFERROR(IF(INDEX(Bolalar!$B$5:$B$1804,MATCH($C2012,Bolalar!$I$5:$I$1804,0))="","",INDEX(Bolalar!$B$5:$B$1804,MATCH($C2012,Bolalar!$I$5:$I$1804,0))),""))</f>
        <v/>
      </c>
      <c r="E2012" s="15" t="str">
        <f aca="false">IF($C2012="","",IFERROR(IF(INDEX(Bolalar!$C$5:$C$1804,MATCH($C2012,Bolalar!$I$5:$I$1804,0))="","",INDEX(Bolalar!$C$5:$C$1804,MATCH($C2012,Bolalar!$I$5:$I$1804,0))),""))</f>
        <v/>
      </c>
      <c r="F2012" s="24"/>
      <c r="G2012" s="14" t="str">
        <f aca="false">IF(OR($E2012="",$B2012=""),"",INT(($B2012-$E2012)/365.25))</f>
        <v/>
      </c>
      <c r="H2012" s="14" t="str">
        <f aca="false">IF($G2012="","",IF($G2012&lt;=5,"Ha","Yo'q"))</f>
        <v/>
      </c>
      <c r="I2012" s="12"/>
      <c r="J2012" s="12"/>
      <c r="K2012" s="28" t="n">
        <f aca="false">IF(AND($C2012&lt;&gt;"",$H2012="Ha",$B2012&gt;=Boshqaruv!$C$9,$B2012&lt;=Boshqaruv!$C$10),IF(COUNTIFS($C$4:$C2011,$C2012,$H$4:$H2011,"Ha",$B$4:$B2011,"&gt;="&amp;Boshqaruv!$C$9,$B$4:$B2011,"&lt;="&amp;Boshqaruv!$C$10)=0,1,0),0)</f>
        <v>0</v>
      </c>
    </row>
    <row r="2013" customFormat="false" ht="15" hidden="false" customHeight="false" outlineLevel="0" collapsed="false">
      <c r="A2013" s="8" t="n">
        <v>2009</v>
      </c>
      <c r="B2013" s="13"/>
      <c r="C2013" s="25"/>
      <c r="D2013" s="26" t="str">
        <f aca="false">IF($C2013="","",IFERROR(IF(INDEX(Bolalar!$B$5:$B$1804,MATCH($C2013,Bolalar!$I$5:$I$1804,0))="","",INDEX(Bolalar!$B$5:$B$1804,MATCH($C2013,Bolalar!$I$5:$I$1804,0))),""))</f>
        <v/>
      </c>
      <c r="E2013" s="15" t="str">
        <f aca="false">IF($C2013="","",IFERROR(IF(INDEX(Bolalar!$C$5:$C$1804,MATCH($C2013,Bolalar!$I$5:$I$1804,0))="","",INDEX(Bolalar!$C$5:$C$1804,MATCH($C2013,Bolalar!$I$5:$I$1804,0))),""))</f>
        <v/>
      </c>
      <c r="F2013" s="24"/>
      <c r="G2013" s="14" t="str">
        <f aca="false">IF(OR($E2013="",$B2013=""),"",INT(($B2013-$E2013)/365.25))</f>
        <v/>
      </c>
      <c r="H2013" s="14" t="str">
        <f aca="false">IF($G2013="","",IF($G2013&lt;=5,"Ha","Yo'q"))</f>
        <v/>
      </c>
      <c r="I2013" s="12"/>
      <c r="J2013" s="12"/>
      <c r="K2013" s="28" t="n">
        <f aca="false">IF(AND($C2013&lt;&gt;"",$H2013="Ha",$B2013&gt;=Boshqaruv!$C$9,$B2013&lt;=Boshqaruv!$C$10),IF(COUNTIFS($C$4:$C2012,$C2013,$H$4:$H2012,"Ha",$B$4:$B2012,"&gt;="&amp;Boshqaruv!$C$9,$B$4:$B2012,"&lt;="&amp;Boshqaruv!$C$10)=0,1,0),0)</f>
        <v>0</v>
      </c>
    </row>
    <row r="2014" customFormat="false" ht="15" hidden="false" customHeight="false" outlineLevel="0" collapsed="false">
      <c r="A2014" s="8" t="n">
        <v>2010</v>
      </c>
      <c r="B2014" s="13"/>
      <c r="C2014" s="25"/>
      <c r="D2014" s="26" t="str">
        <f aca="false">IF($C2014="","",IFERROR(IF(INDEX(Bolalar!$B$5:$B$1804,MATCH($C2014,Bolalar!$I$5:$I$1804,0))="","",INDEX(Bolalar!$B$5:$B$1804,MATCH($C2014,Bolalar!$I$5:$I$1804,0))),""))</f>
        <v/>
      </c>
      <c r="E2014" s="15" t="str">
        <f aca="false">IF($C2014="","",IFERROR(IF(INDEX(Bolalar!$C$5:$C$1804,MATCH($C2014,Bolalar!$I$5:$I$1804,0))="","",INDEX(Bolalar!$C$5:$C$1804,MATCH($C2014,Bolalar!$I$5:$I$1804,0))),""))</f>
        <v/>
      </c>
      <c r="F2014" s="24"/>
      <c r="G2014" s="14" t="str">
        <f aca="false">IF(OR($E2014="",$B2014=""),"",INT(($B2014-$E2014)/365.25))</f>
        <v/>
      </c>
      <c r="H2014" s="14" t="str">
        <f aca="false">IF($G2014="","",IF($G2014&lt;=5,"Ha","Yo'q"))</f>
        <v/>
      </c>
      <c r="I2014" s="12"/>
      <c r="J2014" s="12"/>
      <c r="K2014" s="28" t="n">
        <f aca="false">IF(AND($C2014&lt;&gt;"",$H2014="Ha",$B2014&gt;=Boshqaruv!$C$9,$B2014&lt;=Boshqaruv!$C$10),IF(COUNTIFS($C$4:$C2013,$C2014,$H$4:$H2013,"Ha",$B$4:$B2013,"&gt;="&amp;Boshqaruv!$C$9,$B$4:$B2013,"&lt;="&amp;Boshqaruv!$C$10)=0,1,0),0)</f>
        <v>0</v>
      </c>
    </row>
    <row r="2015" customFormat="false" ht="15" hidden="false" customHeight="false" outlineLevel="0" collapsed="false">
      <c r="A2015" s="8" t="n">
        <v>2011</v>
      </c>
      <c r="B2015" s="13"/>
      <c r="C2015" s="25"/>
      <c r="D2015" s="26" t="str">
        <f aca="false">IF($C2015="","",IFERROR(IF(INDEX(Bolalar!$B$5:$B$1804,MATCH($C2015,Bolalar!$I$5:$I$1804,0))="","",INDEX(Bolalar!$B$5:$B$1804,MATCH($C2015,Bolalar!$I$5:$I$1804,0))),""))</f>
        <v/>
      </c>
      <c r="E2015" s="15" t="str">
        <f aca="false">IF($C2015="","",IFERROR(IF(INDEX(Bolalar!$C$5:$C$1804,MATCH($C2015,Bolalar!$I$5:$I$1804,0))="","",INDEX(Bolalar!$C$5:$C$1804,MATCH($C2015,Bolalar!$I$5:$I$1804,0))),""))</f>
        <v/>
      </c>
      <c r="F2015" s="24"/>
      <c r="G2015" s="14" t="str">
        <f aca="false">IF(OR($E2015="",$B2015=""),"",INT(($B2015-$E2015)/365.25))</f>
        <v/>
      </c>
      <c r="H2015" s="14" t="str">
        <f aca="false">IF($G2015="","",IF($G2015&lt;=5,"Ha","Yo'q"))</f>
        <v/>
      </c>
      <c r="I2015" s="12"/>
      <c r="J2015" s="12"/>
      <c r="K2015" s="28" t="n">
        <f aca="false">IF(AND($C2015&lt;&gt;"",$H2015="Ha",$B2015&gt;=Boshqaruv!$C$9,$B2015&lt;=Boshqaruv!$C$10),IF(COUNTIFS($C$4:$C2014,$C2015,$H$4:$H2014,"Ha",$B$4:$B2014,"&gt;="&amp;Boshqaruv!$C$9,$B$4:$B2014,"&lt;="&amp;Boshqaruv!$C$10)=0,1,0),0)</f>
        <v>0</v>
      </c>
    </row>
    <row r="2016" customFormat="false" ht="15" hidden="false" customHeight="false" outlineLevel="0" collapsed="false">
      <c r="A2016" s="8" t="n">
        <v>2012</v>
      </c>
      <c r="B2016" s="13"/>
      <c r="C2016" s="25"/>
      <c r="D2016" s="26" t="str">
        <f aca="false">IF($C2016="","",IFERROR(IF(INDEX(Bolalar!$B$5:$B$1804,MATCH($C2016,Bolalar!$I$5:$I$1804,0))="","",INDEX(Bolalar!$B$5:$B$1804,MATCH($C2016,Bolalar!$I$5:$I$1804,0))),""))</f>
        <v/>
      </c>
      <c r="E2016" s="15" t="str">
        <f aca="false">IF($C2016="","",IFERROR(IF(INDEX(Bolalar!$C$5:$C$1804,MATCH($C2016,Bolalar!$I$5:$I$1804,0))="","",INDEX(Bolalar!$C$5:$C$1804,MATCH($C2016,Bolalar!$I$5:$I$1804,0))),""))</f>
        <v/>
      </c>
      <c r="F2016" s="24"/>
      <c r="G2016" s="14" t="str">
        <f aca="false">IF(OR($E2016="",$B2016=""),"",INT(($B2016-$E2016)/365.25))</f>
        <v/>
      </c>
      <c r="H2016" s="14" t="str">
        <f aca="false">IF($G2016="","",IF($G2016&lt;=5,"Ha","Yo'q"))</f>
        <v/>
      </c>
      <c r="I2016" s="12"/>
      <c r="J2016" s="12"/>
      <c r="K2016" s="28" t="n">
        <f aca="false">IF(AND($C2016&lt;&gt;"",$H2016="Ha",$B2016&gt;=Boshqaruv!$C$9,$B2016&lt;=Boshqaruv!$C$10),IF(COUNTIFS($C$4:$C2015,$C2016,$H$4:$H2015,"Ha",$B$4:$B2015,"&gt;="&amp;Boshqaruv!$C$9,$B$4:$B2015,"&lt;="&amp;Boshqaruv!$C$10)=0,1,0),0)</f>
        <v>0</v>
      </c>
    </row>
    <row r="2017" customFormat="false" ht="15" hidden="false" customHeight="false" outlineLevel="0" collapsed="false">
      <c r="A2017" s="8" t="n">
        <v>2013</v>
      </c>
      <c r="B2017" s="13"/>
      <c r="C2017" s="25"/>
      <c r="D2017" s="26" t="str">
        <f aca="false">IF($C2017="","",IFERROR(IF(INDEX(Bolalar!$B$5:$B$1804,MATCH($C2017,Bolalar!$I$5:$I$1804,0))="","",INDEX(Bolalar!$B$5:$B$1804,MATCH($C2017,Bolalar!$I$5:$I$1804,0))),""))</f>
        <v/>
      </c>
      <c r="E2017" s="15" t="str">
        <f aca="false">IF($C2017="","",IFERROR(IF(INDEX(Bolalar!$C$5:$C$1804,MATCH($C2017,Bolalar!$I$5:$I$1804,0))="","",INDEX(Bolalar!$C$5:$C$1804,MATCH($C2017,Bolalar!$I$5:$I$1804,0))),""))</f>
        <v/>
      </c>
      <c r="F2017" s="24"/>
      <c r="G2017" s="14" t="str">
        <f aca="false">IF(OR($E2017="",$B2017=""),"",INT(($B2017-$E2017)/365.25))</f>
        <v/>
      </c>
      <c r="H2017" s="14" t="str">
        <f aca="false">IF($G2017="","",IF($G2017&lt;=5,"Ha","Yo'q"))</f>
        <v/>
      </c>
      <c r="I2017" s="12"/>
      <c r="J2017" s="12"/>
      <c r="K2017" s="28" t="n">
        <f aca="false">IF(AND($C2017&lt;&gt;"",$H2017="Ha",$B2017&gt;=Boshqaruv!$C$9,$B2017&lt;=Boshqaruv!$C$10),IF(COUNTIFS($C$4:$C2016,$C2017,$H$4:$H2016,"Ha",$B$4:$B2016,"&gt;="&amp;Boshqaruv!$C$9,$B$4:$B2016,"&lt;="&amp;Boshqaruv!$C$10)=0,1,0),0)</f>
        <v>0</v>
      </c>
    </row>
    <row r="2018" customFormat="false" ht="15" hidden="false" customHeight="false" outlineLevel="0" collapsed="false">
      <c r="A2018" s="8" t="n">
        <v>2014</v>
      </c>
      <c r="B2018" s="13"/>
      <c r="C2018" s="25"/>
      <c r="D2018" s="26" t="str">
        <f aca="false">IF($C2018="","",IFERROR(IF(INDEX(Bolalar!$B$5:$B$1804,MATCH($C2018,Bolalar!$I$5:$I$1804,0))="","",INDEX(Bolalar!$B$5:$B$1804,MATCH($C2018,Bolalar!$I$5:$I$1804,0))),""))</f>
        <v/>
      </c>
      <c r="E2018" s="15" t="str">
        <f aca="false">IF($C2018="","",IFERROR(IF(INDEX(Bolalar!$C$5:$C$1804,MATCH($C2018,Bolalar!$I$5:$I$1804,0))="","",INDEX(Bolalar!$C$5:$C$1804,MATCH($C2018,Bolalar!$I$5:$I$1804,0))),""))</f>
        <v/>
      </c>
      <c r="F2018" s="24"/>
      <c r="G2018" s="14" t="str">
        <f aca="false">IF(OR($E2018="",$B2018=""),"",INT(($B2018-$E2018)/365.25))</f>
        <v/>
      </c>
      <c r="H2018" s="14" t="str">
        <f aca="false">IF($G2018="","",IF($G2018&lt;=5,"Ha","Yo'q"))</f>
        <v/>
      </c>
      <c r="I2018" s="12"/>
      <c r="J2018" s="12"/>
      <c r="K2018" s="28" t="n">
        <f aca="false">IF(AND($C2018&lt;&gt;"",$H2018="Ha",$B2018&gt;=Boshqaruv!$C$9,$B2018&lt;=Boshqaruv!$C$10),IF(COUNTIFS($C$4:$C2017,$C2018,$H$4:$H2017,"Ha",$B$4:$B2017,"&gt;="&amp;Boshqaruv!$C$9,$B$4:$B2017,"&lt;="&amp;Boshqaruv!$C$10)=0,1,0),0)</f>
        <v>0</v>
      </c>
    </row>
    <row r="2019" customFormat="false" ht="15" hidden="false" customHeight="false" outlineLevel="0" collapsed="false">
      <c r="A2019" s="8" t="n">
        <v>2015</v>
      </c>
      <c r="B2019" s="13"/>
      <c r="C2019" s="25"/>
      <c r="D2019" s="26" t="str">
        <f aca="false">IF($C2019="","",IFERROR(IF(INDEX(Bolalar!$B$5:$B$1804,MATCH($C2019,Bolalar!$I$5:$I$1804,0))="","",INDEX(Bolalar!$B$5:$B$1804,MATCH($C2019,Bolalar!$I$5:$I$1804,0))),""))</f>
        <v/>
      </c>
      <c r="E2019" s="15" t="str">
        <f aca="false">IF($C2019="","",IFERROR(IF(INDEX(Bolalar!$C$5:$C$1804,MATCH($C2019,Bolalar!$I$5:$I$1804,0))="","",INDEX(Bolalar!$C$5:$C$1804,MATCH($C2019,Bolalar!$I$5:$I$1804,0))),""))</f>
        <v/>
      </c>
      <c r="F2019" s="24"/>
      <c r="G2019" s="14" t="str">
        <f aca="false">IF(OR($E2019="",$B2019=""),"",INT(($B2019-$E2019)/365.25))</f>
        <v/>
      </c>
      <c r="H2019" s="14" t="str">
        <f aca="false">IF($G2019="","",IF($G2019&lt;=5,"Ha","Yo'q"))</f>
        <v/>
      </c>
      <c r="I2019" s="12"/>
      <c r="J2019" s="12"/>
      <c r="K2019" s="28" t="n">
        <f aca="false">IF(AND($C2019&lt;&gt;"",$H2019="Ha",$B2019&gt;=Boshqaruv!$C$9,$B2019&lt;=Boshqaruv!$C$10),IF(COUNTIFS($C$4:$C2018,$C2019,$H$4:$H2018,"Ha",$B$4:$B2018,"&gt;="&amp;Boshqaruv!$C$9,$B$4:$B2018,"&lt;="&amp;Boshqaruv!$C$10)=0,1,0),0)</f>
        <v>0</v>
      </c>
    </row>
    <row r="2020" customFormat="false" ht="15" hidden="false" customHeight="false" outlineLevel="0" collapsed="false">
      <c r="A2020" s="8" t="n">
        <v>2016</v>
      </c>
      <c r="B2020" s="13"/>
      <c r="C2020" s="25"/>
      <c r="D2020" s="26" t="str">
        <f aca="false">IF($C2020="","",IFERROR(IF(INDEX(Bolalar!$B$5:$B$1804,MATCH($C2020,Bolalar!$I$5:$I$1804,0))="","",INDEX(Bolalar!$B$5:$B$1804,MATCH($C2020,Bolalar!$I$5:$I$1804,0))),""))</f>
        <v/>
      </c>
      <c r="E2020" s="15" t="str">
        <f aca="false">IF($C2020="","",IFERROR(IF(INDEX(Bolalar!$C$5:$C$1804,MATCH($C2020,Bolalar!$I$5:$I$1804,0))="","",INDEX(Bolalar!$C$5:$C$1804,MATCH($C2020,Bolalar!$I$5:$I$1804,0))),""))</f>
        <v/>
      </c>
      <c r="F2020" s="24"/>
      <c r="G2020" s="14" t="str">
        <f aca="false">IF(OR($E2020="",$B2020=""),"",INT(($B2020-$E2020)/365.25))</f>
        <v/>
      </c>
      <c r="H2020" s="14" t="str">
        <f aca="false">IF($G2020="","",IF($G2020&lt;=5,"Ha","Yo'q"))</f>
        <v/>
      </c>
      <c r="I2020" s="12"/>
      <c r="J2020" s="12"/>
      <c r="K2020" s="28" t="n">
        <f aca="false">IF(AND($C2020&lt;&gt;"",$H2020="Ha",$B2020&gt;=Boshqaruv!$C$9,$B2020&lt;=Boshqaruv!$C$10),IF(COUNTIFS($C$4:$C2019,$C2020,$H$4:$H2019,"Ha",$B$4:$B2019,"&gt;="&amp;Boshqaruv!$C$9,$B$4:$B2019,"&lt;="&amp;Boshqaruv!$C$10)=0,1,0),0)</f>
        <v>0</v>
      </c>
    </row>
    <row r="2021" customFormat="false" ht="15" hidden="false" customHeight="false" outlineLevel="0" collapsed="false">
      <c r="A2021" s="8" t="n">
        <v>2017</v>
      </c>
      <c r="B2021" s="13"/>
      <c r="C2021" s="25"/>
      <c r="D2021" s="26" t="str">
        <f aca="false">IF($C2021="","",IFERROR(IF(INDEX(Bolalar!$B$5:$B$1804,MATCH($C2021,Bolalar!$I$5:$I$1804,0))="","",INDEX(Bolalar!$B$5:$B$1804,MATCH($C2021,Bolalar!$I$5:$I$1804,0))),""))</f>
        <v/>
      </c>
      <c r="E2021" s="15" t="str">
        <f aca="false">IF($C2021="","",IFERROR(IF(INDEX(Bolalar!$C$5:$C$1804,MATCH($C2021,Bolalar!$I$5:$I$1804,0))="","",INDEX(Bolalar!$C$5:$C$1804,MATCH($C2021,Bolalar!$I$5:$I$1804,0))),""))</f>
        <v/>
      </c>
      <c r="F2021" s="24"/>
      <c r="G2021" s="14" t="str">
        <f aca="false">IF(OR($E2021="",$B2021=""),"",INT(($B2021-$E2021)/365.25))</f>
        <v/>
      </c>
      <c r="H2021" s="14" t="str">
        <f aca="false">IF($G2021="","",IF($G2021&lt;=5,"Ha","Yo'q"))</f>
        <v/>
      </c>
      <c r="I2021" s="12"/>
      <c r="J2021" s="12"/>
      <c r="K2021" s="28" t="n">
        <f aca="false">IF(AND($C2021&lt;&gt;"",$H2021="Ha",$B2021&gt;=Boshqaruv!$C$9,$B2021&lt;=Boshqaruv!$C$10),IF(COUNTIFS($C$4:$C2020,$C2021,$H$4:$H2020,"Ha",$B$4:$B2020,"&gt;="&amp;Boshqaruv!$C$9,$B$4:$B2020,"&lt;="&amp;Boshqaruv!$C$10)=0,1,0),0)</f>
        <v>0</v>
      </c>
    </row>
    <row r="2022" customFormat="false" ht="15" hidden="false" customHeight="false" outlineLevel="0" collapsed="false">
      <c r="A2022" s="8" t="n">
        <v>2018</v>
      </c>
      <c r="B2022" s="13"/>
      <c r="C2022" s="25"/>
      <c r="D2022" s="26" t="str">
        <f aca="false">IF($C2022="","",IFERROR(IF(INDEX(Bolalar!$B$5:$B$1804,MATCH($C2022,Bolalar!$I$5:$I$1804,0))="","",INDEX(Bolalar!$B$5:$B$1804,MATCH($C2022,Bolalar!$I$5:$I$1804,0))),""))</f>
        <v/>
      </c>
      <c r="E2022" s="15" t="str">
        <f aca="false">IF($C2022="","",IFERROR(IF(INDEX(Bolalar!$C$5:$C$1804,MATCH($C2022,Bolalar!$I$5:$I$1804,0))="","",INDEX(Bolalar!$C$5:$C$1804,MATCH($C2022,Bolalar!$I$5:$I$1804,0))),""))</f>
        <v/>
      </c>
      <c r="F2022" s="24"/>
      <c r="G2022" s="14" t="str">
        <f aca="false">IF(OR($E2022="",$B2022=""),"",INT(($B2022-$E2022)/365.25))</f>
        <v/>
      </c>
      <c r="H2022" s="14" t="str">
        <f aca="false">IF($G2022="","",IF($G2022&lt;=5,"Ha","Yo'q"))</f>
        <v/>
      </c>
      <c r="I2022" s="12"/>
      <c r="J2022" s="12"/>
      <c r="K2022" s="28" t="n">
        <f aca="false">IF(AND($C2022&lt;&gt;"",$H2022="Ha",$B2022&gt;=Boshqaruv!$C$9,$B2022&lt;=Boshqaruv!$C$10),IF(COUNTIFS($C$4:$C2021,$C2022,$H$4:$H2021,"Ha",$B$4:$B2021,"&gt;="&amp;Boshqaruv!$C$9,$B$4:$B2021,"&lt;="&amp;Boshqaruv!$C$10)=0,1,0),0)</f>
        <v>0</v>
      </c>
    </row>
    <row r="2023" customFormat="false" ht="15" hidden="false" customHeight="false" outlineLevel="0" collapsed="false">
      <c r="A2023" s="8" t="n">
        <v>2019</v>
      </c>
      <c r="B2023" s="13"/>
      <c r="C2023" s="25"/>
      <c r="D2023" s="26" t="str">
        <f aca="false">IF($C2023="","",IFERROR(IF(INDEX(Bolalar!$B$5:$B$1804,MATCH($C2023,Bolalar!$I$5:$I$1804,0))="","",INDEX(Bolalar!$B$5:$B$1804,MATCH($C2023,Bolalar!$I$5:$I$1804,0))),""))</f>
        <v/>
      </c>
      <c r="E2023" s="15" t="str">
        <f aca="false">IF($C2023="","",IFERROR(IF(INDEX(Bolalar!$C$5:$C$1804,MATCH($C2023,Bolalar!$I$5:$I$1804,0))="","",INDEX(Bolalar!$C$5:$C$1804,MATCH($C2023,Bolalar!$I$5:$I$1804,0))),""))</f>
        <v/>
      </c>
      <c r="F2023" s="24"/>
      <c r="G2023" s="14" t="str">
        <f aca="false">IF(OR($E2023="",$B2023=""),"",INT(($B2023-$E2023)/365.25))</f>
        <v/>
      </c>
      <c r="H2023" s="14" t="str">
        <f aca="false">IF($G2023="","",IF($G2023&lt;=5,"Ha","Yo'q"))</f>
        <v/>
      </c>
      <c r="I2023" s="12"/>
      <c r="J2023" s="12"/>
      <c r="K2023" s="28" t="n">
        <f aca="false">IF(AND($C2023&lt;&gt;"",$H2023="Ha",$B2023&gt;=Boshqaruv!$C$9,$B2023&lt;=Boshqaruv!$C$10),IF(COUNTIFS($C$4:$C2022,$C2023,$H$4:$H2022,"Ha",$B$4:$B2022,"&gt;="&amp;Boshqaruv!$C$9,$B$4:$B2022,"&lt;="&amp;Boshqaruv!$C$10)=0,1,0),0)</f>
        <v>0</v>
      </c>
    </row>
    <row r="2024" customFormat="false" ht="15" hidden="false" customHeight="false" outlineLevel="0" collapsed="false">
      <c r="A2024" s="8" t="n">
        <v>2020</v>
      </c>
      <c r="B2024" s="13"/>
      <c r="C2024" s="25"/>
      <c r="D2024" s="26" t="str">
        <f aca="false">IF($C2024="","",IFERROR(IF(INDEX(Bolalar!$B$5:$B$1804,MATCH($C2024,Bolalar!$I$5:$I$1804,0))="","",INDEX(Bolalar!$B$5:$B$1804,MATCH($C2024,Bolalar!$I$5:$I$1804,0))),""))</f>
        <v/>
      </c>
      <c r="E2024" s="15" t="str">
        <f aca="false">IF($C2024="","",IFERROR(IF(INDEX(Bolalar!$C$5:$C$1804,MATCH($C2024,Bolalar!$I$5:$I$1804,0))="","",INDEX(Bolalar!$C$5:$C$1804,MATCH($C2024,Bolalar!$I$5:$I$1804,0))),""))</f>
        <v/>
      </c>
      <c r="F2024" s="24"/>
      <c r="G2024" s="14" t="str">
        <f aca="false">IF(OR($E2024="",$B2024=""),"",INT(($B2024-$E2024)/365.25))</f>
        <v/>
      </c>
      <c r="H2024" s="14" t="str">
        <f aca="false">IF($G2024="","",IF($G2024&lt;=5,"Ha","Yo'q"))</f>
        <v/>
      </c>
      <c r="I2024" s="12"/>
      <c r="J2024" s="12"/>
      <c r="K2024" s="28" t="n">
        <f aca="false">IF(AND($C2024&lt;&gt;"",$H2024="Ha",$B2024&gt;=Boshqaruv!$C$9,$B2024&lt;=Boshqaruv!$C$10),IF(COUNTIFS($C$4:$C2023,$C2024,$H$4:$H2023,"Ha",$B$4:$B2023,"&gt;="&amp;Boshqaruv!$C$9,$B$4:$B2023,"&lt;="&amp;Boshqaruv!$C$10)=0,1,0),0)</f>
        <v>0</v>
      </c>
    </row>
    <row r="2025" customFormat="false" ht="15" hidden="false" customHeight="false" outlineLevel="0" collapsed="false">
      <c r="A2025" s="8" t="n">
        <v>2021</v>
      </c>
      <c r="B2025" s="13"/>
      <c r="C2025" s="25"/>
      <c r="D2025" s="26" t="str">
        <f aca="false">IF($C2025="","",IFERROR(IF(INDEX(Bolalar!$B$5:$B$1804,MATCH($C2025,Bolalar!$I$5:$I$1804,0))="","",INDEX(Bolalar!$B$5:$B$1804,MATCH($C2025,Bolalar!$I$5:$I$1804,0))),""))</f>
        <v/>
      </c>
      <c r="E2025" s="15" t="str">
        <f aca="false">IF($C2025="","",IFERROR(IF(INDEX(Bolalar!$C$5:$C$1804,MATCH($C2025,Bolalar!$I$5:$I$1804,0))="","",INDEX(Bolalar!$C$5:$C$1804,MATCH($C2025,Bolalar!$I$5:$I$1804,0))),""))</f>
        <v/>
      </c>
      <c r="F2025" s="24"/>
      <c r="G2025" s="14" t="str">
        <f aca="false">IF(OR($E2025="",$B2025=""),"",INT(($B2025-$E2025)/365.25))</f>
        <v/>
      </c>
      <c r="H2025" s="14" t="str">
        <f aca="false">IF($G2025="","",IF($G2025&lt;=5,"Ha","Yo'q"))</f>
        <v/>
      </c>
      <c r="I2025" s="12"/>
      <c r="J2025" s="12"/>
      <c r="K2025" s="28" t="n">
        <f aca="false">IF(AND($C2025&lt;&gt;"",$H2025="Ha",$B2025&gt;=Boshqaruv!$C$9,$B2025&lt;=Boshqaruv!$C$10),IF(COUNTIFS($C$4:$C2024,$C2025,$H$4:$H2024,"Ha",$B$4:$B2024,"&gt;="&amp;Boshqaruv!$C$9,$B$4:$B2024,"&lt;="&amp;Boshqaruv!$C$10)=0,1,0),0)</f>
        <v>0</v>
      </c>
    </row>
    <row r="2026" customFormat="false" ht="15" hidden="false" customHeight="false" outlineLevel="0" collapsed="false">
      <c r="A2026" s="8" t="n">
        <v>2022</v>
      </c>
      <c r="B2026" s="13"/>
      <c r="C2026" s="25"/>
      <c r="D2026" s="26" t="str">
        <f aca="false">IF($C2026="","",IFERROR(IF(INDEX(Bolalar!$B$5:$B$1804,MATCH($C2026,Bolalar!$I$5:$I$1804,0))="","",INDEX(Bolalar!$B$5:$B$1804,MATCH($C2026,Bolalar!$I$5:$I$1804,0))),""))</f>
        <v/>
      </c>
      <c r="E2026" s="15" t="str">
        <f aca="false">IF($C2026="","",IFERROR(IF(INDEX(Bolalar!$C$5:$C$1804,MATCH($C2026,Bolalar!$I$5:$I$1804,0))="","",INDEX(Bolalar!$C$5:$C$1804,MATCH($C2026,Bolalar!$I$5:$I$1804,0))),""))</f>
        <v/>
      </c>
      <c r="F2026" s="24"/>
      <c r="G2026" s="14" t="str">
        <f aca="false">IF(OR($E2026="",$B2026=""),"",INT(($B2026-$E2026)/365.25))</f>
        <v/>
      </c>
      <c r="H2026" s="14" t="str">
        <f aca="false">IF($G2026="","",IF($G2026&lt;=5,"Ha","Yo'q"))</f>
        <v/>
      </c>
      <c r="I2026" s="12"/>
      <c r="J2026" s="12"/>
      <c r="K2026" s="28" t="n">
        <f aca="false">IF(AND($C2026&lt;&gt;"",$H2026="Ha",$B2026&gt;=Boshqaruv!$C$9,$B2026&lt;=Boshqaruv!$C$10),IF(COUNTIFS($C$4:$C2025,$C2026,$H$4:$H2025,"Ha",$B$4:$B2025,"&gt;="&amp;Boshqaruv!$C$9,$B$4:$B2025,"&lt;="&amp;Boshqaruv!$C$10)=0,1,0),0)</f>
        <v>0</v>
      </c>
    </row>
    <row r="2027" customFormat="false" ht="15" hidden="false" customHeight="false" outlineLevel="0" collapsed="false">
      <c r="A2027" s="8" t="n">
        <v>2023</v>
      </c>
      <c r="B2027" s="13"/>
      <c r="C2027" s="25"/>
      <c r="D2027" s="26" t="str">
        <f aca="false">IF($C2027="","",IFERROR(IF(INDEX(Bolalar!$B$5:$B$1804,MATCH($C2027,Bolalar!$I$5:$I$1804,0))="","",INDEX(Bolalar!$B$5:$B$1804,MATCH($C2027,Bolalar!$I$5:$I$1804,0))),""))</f>
        <v/>
      </c>
      <c r="E2027" s="15" t="str">
        <f aca="false">IF($C2027="","",IFERROR(IF(INDEX(Bolalar!$C$5:$C$1804,MATCH($C2027,Bolalar!$I$5:$I$1804,0))="","",INDEX(Bolalar!$C$5:$C$1804,MATCH($C2027,Bolalar!$I$5:$I$1804,0))),""))</f>
        <v/>
      </c>
      <c r="F2027" s="24"/>
      <c r="G2027" s="14" t="str">
        <f aca="false">IF(OR($E2027="",$B2027=""),"",INT(($B2027-$E2027)/365.25))</f>
        <v/>
      </c>
      <c r="H2027" s="14" t="str">
        <f aca="false">IF($G2027="","",IF($G2027&lt;=5,"Ha","Yo'q"))</f>
        <v/>
      </c>
      <c r="I2027" s="12"/>
      <c r="J2027" s="12"/>
      <c r="K2027" s="28" t="n">
        <f aca="false">IF(AND($C2027&lt;&gt;"",$H2027="Ha",$B2027&gt;=Boshqaruv!$C$9,$B2027&lt;=Boshqaruv!$C$10),IF(COUNTIFS($C$4:$C2026,$C2027,$H$4:$H2026,"Ha",$B$4:$B2026,"&gt;="&amp;Boshqaruv!$C$9,$B$4:$B2026,"&lt;="&amp;Boshqaruv!$C$10)=0,1,0),0)</f>
        <v>0</v>
      </c>
    </row>
    <row r="2028" customFormat="false" ht="15" hidden="false" customHeight="false" outlineLevel="0" collapsed="false">
      <c r="A2028" s="8" t="n">
        <v>2024</v>
      </c>
      <c r="B2028" s="13"/>
      <c r="C2028" s="25"/>
      <c r="D2028" s="26" t="str">
        <f aca="false">IF($C2028="","",IFERROR(IF(INDEX(Bolalar!$B$5:$B$1804,MATCH($C2028,Bolalar!$I$5:$I$1804,0))="","",INDEX(Bolalar!$B$5:$B$1804,MATCH($C2028,Bolalar!$I$5:$I$1804,0))),""))</f>
        <v/>
      </c>
      <c r="E2028" s="15" t="str">
        <f aca="false">IF($C2028="","",IFERROR(IF(INDEX(Bolalar!$C$5:$C$1804,MATCH($C2028,Bolalar!$I$5:$I$1804,0))="","",INDEX(Bolalar!$C$5:$C$1804,MATCH($C2028,Bolalar!$I$5:$I$1804,0))),""))</f>
        <v/>
      </c>
      <c r="F2028" s="24"/>
      <c r="G2028" s="14" t="str">
        <f aca="false">IF(OR($E2028="",$B2028=""),"",INT(($B2028-$E2028)/365.25))</f>
        <v/>
      </c>
      <c r="H2028" s="14" t="str">
        <f aca="false">IF($G2028="","",IF($G2028&lt;=5,"Ha","Yo'q"))</f>
        <v/>
      </c>
      <c r="I2028" s="12"/>
      <c r="J2028" s="12"/>
      <c r="K2028" s="28" t="n">
        <f aca="false">IF(AND($C2028&lt;&gt;"",$H2028="Ha",$B2028&gt;=Boshqaruv!$C$9,$B2028&lt;=Boshqaruv!$C$10),IF(COUNTIFS($C$4:$C2027,$C2028,$H$4:$H2027,"Ha",$B$4:$B2027,"&gt;="&amp;Boshqaruv!$C$9,$B$4:$B2027,"&lt;="&amp;Boshqaruv!$C$10)=0,1,0),0)</f>
        <v>0</v>
      </c>
    </row>
    <row r="2029" customFormat="false" ht="15" hidden="false" customHeight="false" outlineLevel="0" collapsed="false">
      <c r="A2029" s="8" t="n">
        <v>2025</v>
      </c>
      <c r="B2029" s="13"/>
      <c r="C2029" s="25"/>
      <c r="D2029" s="26" t="str">
        <f aca="false">IF($C2029="","",IFERROR(IF(INDEX(Bolalar!$B$5:$B$1804,MATCH($C2029,Bolalar!$I$5:$I$1804,0))="","",INDEX(Bolalar!$B$5:$B$1804,MATCH($C2029,Bolalar!$I$5:$I$1804,0))),""))</f>
        <v/>
      </c>
      <c r="E2029" s="15" t="str">
        <f aca="false">IF($C2029="","",IFERROR(IF(INDEX(Bolalar!$C$5:$C$1804,MATCH($C2029,Bolalar!$I$5:$I$1804,0))="","",INDEX(Bolalar!$C$5:$C$1804,MATCH($C2029,Bolalar!$I$5:$I$1804,0))),""))</f>
        <v/>
      </c>
      <c r="F2029" s="24"/>
      <c r="G2029" s="14" t="str">
        <f aca="false">IF(OR($E2029="",$B2029=""),"",INT(($B2029-$E2029)/365.25))</f>
        <v/>
      </c>
      <c r="H2029" s="14" t="str">
        <f aca="false">IF($G2029="","",IF($G2029&lt;=5,"Ha","Yo'q"))</f>
        <v/>
      </c>
      <c r="I2029" s="12"/>
      <c r="J2029" s="12"/>
      <c r="K2029" s="28" t="n">
        <f aca="false">IF(AND($C2029&lt;&gt;"",$H2029="Ha",$B2029&gt;=Boshqaruv!$C$9,$B2029&lt;=Boshqaruv!$C$10),IF(COUNTIFS($C$4:$C2028,$C2029,$H$4:$H2028,"Ha",$B$4:$B2028,"&gt;="&amp;Boshqaruv!$C$9,$B$4:$B2028,"&lt;="&amp;Boshqaruv!$C$10)=0,1,0),0)</f>
        <v>0</v>
      </c>
    </row>
    <row r="2030" customFormat="false" ht="15" hidden="false" customHeight="false" outlineLevel="0" collapsed="false">
      <c r="A2030" s="8" t="n">
        <v>2026</v>
      </c>
      <c r="B2030" s="13"/>
      <c r="C2030" s="25"/>
      <c r="D2030" s="26" t="str">
        <f aca="false">IF($C2030="","",IFERROR(IF(INDEX(Bolalar!$B$5:$B$1804,MATCH($C2030,Bolalar!$I$5:$I$1804,0))="","",INDEX(Bolalar!$B$5:$B$1804,MATCH($C2030,Bolalar!$I$5:$I$1804,0))),""))</f>
        <v/>
      </c>
      <c r="E2030" s="15" t="str">
        <f aca="false">IF($C2030="","",IFERROR(IF(INDEX(Bolalar!$C$5:$C$1804,MATCH($C2030,Bolalar!$I$5:$I$1804,0))="","",INDEX(Bolalar!$C$5:$C$1804,MATCH($C2030,Bolalar!$I$5:$I$1804,0))),""))</f>
        <v/>
      </c>
      <c r="F2030" s="24"/>
      <c r="G2030" s="14" t="str">
        <f aca="false">IF(OR($E2030="",$B2030=""),"",INT(($B2030-$E2030)/365.25))</f>
        <v/>
      </c>
      <c r="H2030" s="14" t="str">
        <f aca="false">IF($G2030="","",IF($G2030&lt;=5,"Ha","Yo'q"))</f>
        <v/>
      </c>
      <c r="I2030" s="12"/>
      <c r="J2030" s="12"/>
      <c r="K2030" s="28" t="n">
        <f aca="false">IF(AND($C2030&lt;&gt;"",$H2030="Ha",$B2030&gt;=Boshqaruv!$C$9,$B2030&lt;=Boshqaruv!$C$10),IF(COUNTIFS($C$4:$C2029,$C2030,$H$4:$H2029,"Ha",$B$4:$B2029,"&gt;="&amp;Boshqaruv!$C$9,$B$4:$B2029,"&lt;="&amp;Boshqaruv!$C$10)=0,1,0),0)</f>
        <v>0</v>
      </c>
    </row>
    <row r="2031" customFormat="false" ht="15" hidden="false" customHeight="false" outlineLevel="0" collapsed="false">
      <c r="A2031" s="8" t="n">
        <v>2027</v>
      </c>
      <c r="B2031" s="13"/>
      <c r="C2031" s="25"/>
      <c r="D2031" s="26" t="str">
        <f aca="false">IF($C2031="","",IFERROR(IF(INDEX(Bolalar!$B$5:$B$1804,MATCH($C2031,Bolalar!$I$5:$I$1804,0))="","",INDEX(Bolalar!$B$5:$B$1804,MATCH($C2031,Bolalar!$I$5:$I$1804,0))),""))</f>
        <v/>
      </c>
      <c r="E2031" s="15" t="str">
        <f aca="false">IF($C2031="","",IFERROR(IF(INDEX(Bolalar!$C$5:$C$1804,MATCH($C2031,Bolalar!$I$5:$I$1804,0))="","",INDEX(Bolalar!$C$5:$C$1804,MATCH($C2031,Bolalar!$I$5:$I$1804,0))),""))</f>
        <v/>
      </c>
      <c r="F2031" s="24"/>
      <c r="G2031" s="14" t="str">
        <f aca="false">IF(OR($E2031="",$B2031=""),"",INT(($B2031-$E2031)/365.25))</f>
        <v/>
      </c>
      <c r="H2031" s="14" t="str">
        <f aca="false">IF($G2031="","",IF($G2031&lt;=5,"Ha","Yo'q"))</f>
        <v/>
      </c>
      <c r="I2031" s="12"/>
      <c r="J2031" s="12"/>
      <c r="K2031" s="28" t="n">
        <f aca="false">IF(AND($C2031&lt;&gt;"",$H2031="Ha",$B2031&gt;=Boshqaruv!$C$9,$B2031&lt;=Boshqaruv!$C$10),IF(COUNTIFS($C$4:$C2030,$C2031,$H$4:$H2030,"Ha",$B$4:$B2030,"&gt;="&amp;Boshqaruv!$C$9,$B$4:$B2030,"&lt;="&amp;Boshqaruv!$C$10)=0,1,0),0)</f>
        <v>0</v>
      </c>
    </row>
    <row r="2032" customFormat="false" ht="15" hidden="false" customHeight="false" outlineLevel="0" collapsed="false">
      <c r="A2032" s="8" t="n">
        <v>2028</v>
      </c>
      <c r="B2032" s="13"/>
      <c r="C2032" s="25"/>
      <c r="D2032" s="26" t="str">
        <f aca="false">IF($C2032="","",IFERROR(IF(INDEX(Bolalar!$B$5:$B$1804,MATCH($C2032,Bolalar!$I$5:$I$1804,0))="","",INDEX(Bolalar!$B$5:$B$1804,MATCH($C2032,Bolalar!$I$5:$I$1804,0))),""))</f>
        <v/>
      </c>
      <c r="E2032" s="15" t="str">
        <f aca="false">IF($C2032="","",IFERROR(IF(INDEX(Bolalar!$C$5:$C$1804,MATCH($C2032,Bolalar!$I$5:$I$1804,0))="","",INDEX(Bolalar!$C$5:$C$1804,MATCH($C2032,Bolalar!$I$5:$I$1804,0))),""))</f>
        <v/>
      </c>
      <c r="F2032" s="24"/>
      <c r="G2032" s="14" t="str">
        <f aca="false">IF(OR($E2032="",$B2032=""),"",INT(($B2032-$E2032)/365.25))</f>
        <v/>
      </c>
      <c r="H2032" s="14" t="str">
        <f aca="false">IF($G2032="","",IF($G2032&lt;=5,"Ha","Yo'q"))</f>
        <v/>
      </c>
      <c r="I2032" s="12"/>
      <c r="J2032" s="12"/>
      <c r="K2032" s="28" t="n">
        <f aca="false">IF(AND($C2032&lt;&gt;"",$H2032="Ha",$B2032&gt;=Boshqaruv!$C$9,$B2032&lt;=Boshqaruv!$C$10),IF(COUNTIFS($C$4:$C2031,$C2032,$H$4:$H2031,"Ha",$B$4:$B2031,"&gt;="&amp;Boshqaruv!$C$9,$B$4:$B2031,"&lt;="&amp;Boshqaruv!$C$10)=0,1,0),0)</f>
        <v>0</v>
      </c>
    </row>
    <row r="2033" customFormat="false" ht="15" hidden="false" customHeight="false" outlineLevel="0" collapsed="false">
      <c r="A2033" s="8" t="n">
        <v>2029</v>
      </c>
      <c r="B2033" s="13"/>
      <c r="C2033" s="25"/>
      <c r="D2033" s="26" t="str">
        <f aca="false">IF($C2033="","",IFERROR(IF(INDEX(Bolalar!$B$5:$B$1804,MATCH($C2033,Bolalar!$I$5:$I$1804,0))="","",INDEX(Bolalar!$B$5:$B$1804,MATCH($C2033,Bolalar!$I$5:$I$1804,0))),""))</f>
        <v/>
      </c>
      <c r="E2033" s="15" t="str">
        <f aca="false">IF($C2033="","",IFERROR(IF(INDEX(Bolalar!$C$5:$C$1804,MATCH($C2033,Bolalar!$I$5:$I$1804,0))="","",INDEX(Bolalar!$C$5:$C$1804,MATCH($C2033,Bolalar!$I$5:$I$1804,0))),""))</f>
        <v/>
      </c>
      <c r="F2033" s="24"/>
      <c r="G2033" s="14" t="str">
        <f aca="false">IF(OR($E2033="",$B2033=""),"",INT(($B2033-$E2033)/365.25))</f>
        <v/>
      </c>
      <c r="H2033" s="14" t="str">
        <f aca="false">IF($G2033="","",IF($G2033&lt;=5,"Ha","Yo'q"))</f>
        <v/>
      </c>
      <c r="I2033" s="12"/>
      <c r="J2033" s="12"/>
      <c r="K2033" s="28" t="n">
        <f aca="false">IF(AND($C2033&lt;&gt;"",$H2033="Ha",$B2033&gt;=Boshqaruv!$C$9,$B2033&lt;=Boshqaruv!$C$10),IF(COUNTIFS($C$4:$C2032,$C2033,$H$4:$H2032,"Ha",$B$4:$B2032,"&gt;="&amp;Boshqaruv!$C$9,$B$4:$B2032,"&lt;="&amp;Boshqaruv!$C$10)=0,1,0),0)</f>
        <v>0</v>
      </c>
    </row>
    <row r="2034" customFormat="false" ht="15" hidden="false" customHeight="false" outlineLevel="0" collapsed="false">
      <c r="A2034" s="8" t="n">
        <v>2030</v>
      </c>
      <c r="B2034" s="13"/>
      <c r="C2034" s="25"/>
      <c r="D2034" s="26" t="str">
        <f aca="false">IF($C2034="","",IFERROR(IF(INDEX(Bolalar!$B$5:$B$1804,MATCH($C2034,Bolalar!$I$5:$I$1804,0))="","",INDEX(Bolalar!$B$5:$B$1804,MATCH($C2034,Bolalar!$I$5:$I$1804,0))),""))</f>
        <v/>
      </c>
      <c r="E2034" s="15" t="str">
        <f aca="false">IF($C2034="","",IFERROR(IF(INDEX(Bolalar!$C$5:$C$1804,MATCH($C2034,Bolalar!$I$5:$I$1804,0))="","",INDEX(Bolalar!$C$5:$C$1804,MATCH($C2034,Bolalar!$I$5:$I$1804,0))),""))</f>
        <v/>
      </c>
      <c r="F2034" s="24"/>
      <c r="G2034" s="14" t="str">
        <f aca="false">IF(OR($E2034="",$B2034=""),"",INT(($B2034-$E2034)/365.25))</f>
        <v/>
      </c>
      <c r="H2034" s="14" t="str">
        <f aca="false">IF($G2034="","",IF($G2034&lt;=5,"Ha","Yo'q"))</f>
        <v/>
      </c>
      <c r="I2034" s="12"/>
      <c r="J2034" s="12"/>
      <c r="K2034" s="28" t="n">
        <f aca="false">IF(AND($C2034&lt;&gt;"",$H2034="Ha",$B2034&gt;=Boshqaruv!$C$9,$B2034&lt;=Boshqaruv!$C$10),IF(COUNTIFS($C$4:$C2033,$C2034,$H$4:$H2033,"Ha",$B$4:$B2033,"&gt;="&amp;Boshqaruv!$C$9,$B$4:$B2033,"&lt;="&amp;Boshqaruv!$C$10)=0,1,0),0)</f>
        <v>0</v>
      </c>
    </row>
    <row r="2035" customFormat="false" ht="15" hidden="false" customHeight="false" outlineLevel="0" collapsed="false">
      <c r="A2035" s="8" t="n">
        <v>2031</v>
      </c>
      <c r="B2035" s="13"/>
      <c r="C2035" s="25"/>
      <c r="D2035" s="26" t="str">
        <f aca="false">IF($C2035="","",IFERROR(IF(INDEX(Bolalar!$B$5:$B$1804,MATCH($C2035,Bolalar!$I$5:$I$1804,0))="","",INDEX(Bolalar!$B$5:$B$1804,MATCH($C2035,Bolalar!$I$5:$I$1804,0))),""))</f>
        <v/>
      </c>
      <c r="E2035" s="15" t="str">
        <f aca="false">IF($C2035="","",IFERROR(IF(INDEX(Bolalar!$C$5:$C$1804,MATCH($C2035,Bolalar!$I$5:$I$1804,0))="","",INDEX(Bolalar!$C$5:$C$1804,MATCH($C2035,Bolalar!$I$5:$I$1804,0))),""))</f>
        <v/>
      </c>
      <c r="F2035" s="24"/>
      <c r="G2035" s="14" t="str">
        <f aca="false">IF(OR($E2035="",$B2035=""),"",INT(($B2035-$E2035)/365.25))</f>
        <v/>
      </c>
      <c r="H2035" s="14" t="str">
        <f aca="false">IF($G2035="","",IF($G2035&lt;=5,"Ha","Yo'q"))</f>
        <v/>
      </c>
      <c r="I2035" s="12"/>
      <c r="J2035" s="12"/>
      <c r="K2035" s="28" t="n">
        <f aca="false">IF(AND($C2035&lt;&gt;"",$H2035="Ha",$B2035&gt;=Boshqaruv!$C$9,$B2035&lt;=Boshqaruv!$C$10),IF(COUNTIFS($C$4:$C2034,$C2035,$H$4:$H2034,"Ha",$B$4:$B2034,"&gt;="&amp;Boshqaruv!$C$9,$B$4:$B2034,"&lt;="&amp;Boshqaruv!$C$10)=0,1,0),0)</f>
        <v>0</v>
      </c>
    </row>
    <row r="2036" customFormat="false" ht="15" hidden="false" customHeight="false" outlineLevel="0" collapsed="false">
      <c r="A2036" s="8" t="n">
        <v>2032</v>
      </c>
      <c r="B2036" s="13"/>
      <c r="C2036" s="25"/>
      <c r="D2036" s="26" t="str">
        <f aca="false">IF($C2036="","",IFERROR(IF(INDEX(Bolalar!$B$5:$B$1804,MATCH($C2036,Bolalar!$I$5:$I$1804,0))="","",INDEX(Bolalar!$B$5:$B$1804,MATCH($C2036,Bolalar!$I$5:$I$1804,0))),""))</f>
        <v/>
      </c>
      <c r="E2036" s="15" t="str">
        <f aca="false">IF($C2036="","",IFERROR(IF(INDEX(Bolalar!$C$5:$C$1804,MATCH($C2036,Bolalar!$I$5:$I$1804,0))="","",INDEX(Bolalar!$C$5:$C$1804,MATCH($C2036,Bolalar!$I$5:$I$1804,0))),""))</f>
        <v/>
      </c>
      <c r="F2036" s="24"/>
      <c r="G2036" s="14" t="str">
        <f aca="false">IF(OR($E2036="",$B2036=""),"",INT(($B2036-$E2036)/365.25))</f>
        <v/>
      </c>
      <c r="H2036" s="14" t="str">
        <f aca="false">IF($G2036="","",IF($G2036&lt;=5,"Ha","Yo'q"))</f>
        <v/>
      </c>
      <c r="I2036" s="12"/>
      <c r="J2036" s="12"/>
      <c r="K2036" s="28" t="n">
        <f aca="false">IF(AND($C2036&lt;&gt;"",$H2036="Ha",$B2036&gt;=Boshqaruv!$C$9,$B2036&lt;=Boshqaruv!$C$10),IF(COUNTIFS($C$4:$C2035,$C2036,$H$4:$H2035,"Ha",$B$4:$B2035,"&gt;="&amp;Boshqaruv!$C$9,$B$4:$B2035,"&lt;="&amp;Boshqaruv!$C$10)=0,1,0),0)</f>
        <v>0</v>
      </c>
    </row>
    <row r="2037" customFormat="false" ht="15" hidden="false" customHeight="false" outlineLevel="0" collapsed="false">
      <c r="A2037" s="8" t="n">
        <v>2033</v>
      </c>
      <c r="B2037" s="13"/>
      <c r="C2037" s="25"/>
      <c r="D2037" s="26" t="str">
        <f aca="false">IF($C2037="","",IFERROR(IF(INDEX(Bolalar!$B$5:$B$1804,MATCH($C2037,Bolalar!$I$5:$I$1804,0))="","",INDEX(Bolalar!$B$5:$B$1804,MATCH($C2037,Bolalar!$I$5:$I$1804,0))),""))</f>
        <v/>
      </c>
      <c r="E2037" s="15" t="str">
        <f aca="false">IF($C2037="","",IFERROR(IF(INDEX(Bolalar!$C$5:$C$1804,MATCH($C2037,Bolalar!$I$5:$I$1804,0))="","",INDEX(Bolalar!$C$5:$C$1804,MATCH($C2037,Bolalar!$I$5:$I$1804,0))),""))</f>
        <v/>
      </c>
      <c r="F2037" s="24"/>
      <c r="G2037" s="14" t="str">
        <f aca="false">IF(OR($E2037="",$B2037=""),"",INT(($B2037-$E2037)/365.25))</f>
        <v/>
      </c>
      <c r="H2037" s="14" t="str">
        <f aca="false">IF($G2037="","",IF($G2037&lt;=5,"Ha","Yo'q"))</f>
        <v/>
      </c>
      <c r="I2037" s="12"/>
      <c r="J2037" s="12"/>
      <c r="K2037" s="28" t="n">
        <f aca="false">IF(AND($C2037&lt;&gt;"",$H2037="Ha",$B2037&gt;=Boshqaruv!$C$9,$B2037&lt;=Boshqaruv!$C$10),IF(COUNTIFS($C$4:$C2036,$C2037,$H$4:$H2036,"Ha",$B$4:$B2036,"&gt;="&amp;Boshqaruv!$C$9,$B$4:$B2036,"&lt;="&amp;Boshqaruv!$C$10)=0,1,0),0)</f>
        <v>0</v>
      </c>
    </row>
    <row r="2038" customFormat="false" ht="15" hidden="false" customHeight="false" outlineLevel="0" collapsed="false">
      <c r="A2038" s="8" t="n">
        <v>2034</v>
      </c>
      <c r="B2038" s="13"/>
      <c r="C2038" s="25"/>
      <c r="D2038" s="26" t="str">
        <f aca="false">IF($C2038="","",IFERROR(IF(INDEX(Bolalar!$B$5:$B$1804,MATCH($C2038,Bolalar!$I$5:$I$1804,0))="","",INDEX(Bolalar!$B$5:$B$1804,MATCH($C2038,Bolalar!$I$5:$I$1804,0))),""))</f>
        <v/>
      </c>
      <c r="E2038" s="15" t="str">
        <f aca="false">IF($C2038="","",IFERROR(IF(INDEX(Bolalar!$C$5:$C$1804,MATCH($C2038,Bolalar!$I$5:$I$1804,0))="","",INDEX(Bolalar!$C$5:$C$1804,MATCH($C2038,Bolalar!$I$5:$I$1804,0))),""))</f>
        <v/>
      </c>
      <c r="F2038" s="24"/>
      <c r="G2038" s="14" t="str">
        <f aca="false">IF(OR($E2038="",$B2038=""),"",INT(($B2038-$E2038)/365.25))</f>
        <v/>
      </c>
      <c r="H2038" s="14" t="str">
        <f aca="false">IF($G2038="","",IF($G2038&lt;=5,"Ha","Yo'q"))</f>
        <v/>
      </c>
      <c r="I2038" s="12"/>
      <c r="J2038" s="12"/>
      <c r="K2038" s="28" t="n">
        <f aca="false">IF(AND($C2038&lt;&gt;"",$H2038="Ha",$B2038&gt;=Boshqaruv!$C$9,$B2038&lt;=Boshqaruv!$C$10),IF(COUNTIFS($C$4:$C2037,$C2038,$H$4:$H2037,"Ha",$B$4:$B2037,"&gt;="&amp;Boshqaruv!$C$9,$B$4:$B2037,"&lt;="&amp;Boshqaruv!$C$10)=0,1,0),0)</f>
        <v>0</v>
      </c>
    </row>
    <row r="2039" customFormat="false" ht="15" hidden="false" customHeight="false" outlineLevel="0" collapsed="false">
      <c r="A2039" s="8" t="n">
        <v>2035</v>
      </c>
      <c r="B2039" s="13"/>
      <c r="C2039" s="25"/>
      <c r="D2039" s="26" t="str">
        <f aca="false">IF($C2039="","",IFERROR(IF(INDEX(Bolalar!$B$5:$B$1804,MATCH($C2039,Bolalar!$I$5:$I$1804,0))="","",INDEX(Bolalar!$B$5:$B$1804,MATCH($C2039,Bolalar!$I$5:$I$1804,0))),""))</f>
        <v/>
      </c>
      <c r="E2039" s="15" t="str">
        <f aca="false">IF($C2039="","",IFERROR(IF(INDEX(Bolalar!$C$5:$C$1804,MATCH($C2039,Bolalar!$I$5:$I$1804,0))="","",INDEX(Bolalar!$C$5:$C$1804,MATCH($C2039,Bolalar!$I$5:$I$1804,0))),""))</f>
        <v/>
      </c>
      <c r="F2039" s="24"/>
      <c r="G2039" s="14" t="str">
        <f aca="false">IF(OR($E2039="",$B2039=""),"",INT(($B2039-$E2039)/365.25))</f>
        <v/>
      </c>
      <c r="H2039" s="14" t="str">
        <f aca="false">IF($G2039="","",IF($G2039&lt;=5,"Ha","Yo'q"))</f>
        <v/>
      </c>
      <c r="I2039" s="12"/>
      <c r="J2039" s="12"/>
      <c r="K2039" s="28" t="n">
        <f aca="false">IF(AND($C2039&lt;&gt;"",$H2039="Ha",$B2039&gt;=Boshqaruv!$C$9,$B2039&lt;=Boshqaruv!$C$10),IF(COUNTIFS($C$4:$C2038,$C2039,$H$4:$H2038,"Ha",$B$4:$B2038,"&gt;="&amp;Boshqaruv!$C$9,$B$4:$B2038,"&lt;="&amp;Boshqaruv!$C$10)=0,1,0),0)</f>
        <v>0</v>
      </c>
    </row>
    <row r="2040" customFormat="false" ht="15" hidden="false" customHeight="false" outlineLevel="0" collapsed="false">
      <c r="A2040" s="8" t="n">
        <v>2036</v>
      </c>
      <c r="B2040" s="13"/>
      <c r="C2040" s="25"/>
      <c r="D2040" s="26" t="str">
        <f aca="false">IF($C2040="","",IFERROR(IF(INDEX(Bolalar!$B$5:$B$1804,MATCH($C2040,Bolalar!$I$5:$I$1804,0))="","",INDEX(Bolalar!$B$5:$B$1804,MATCH($C2040,Bolalar!$I$5:$I$1804,0))),""))</f>
        <v/>
      </c>
      <c r="E2040" s="15" t="str">
        <f aca="false">IF($C2040="","",IFERROR(IF(INDEX(Bolalar!$C$5:$C$1804,MATCH($C2040,Bolalar!$I$5:$I$1804,0))="","",INDEX(Bolalar!$C$5:$C$1804,MATCH($C2040,Bolalar!$I$5:$I$1804,0))),""))</f>
        <v/>
      </c>
      <c r="F2040" s="24"/>
      <c r="G2040" s="14" t="str">
        <f aca="false">IF(OR($E2040="",$B2040=""),"",INT(($B2040-$E2040)/365.25))</f>
        <v/>
      </c>
      <c r="H2040" s="14" t="str">
        <f aca="false">IF($G2040="","",IF($G2040&lt;=5,"Ha","Yo'q"))</f>
        <v/>
      </c>
      <c r="I2040" s="12"/>
      <c r="J2040" s="12"/>
      <c r="K2040" s="28" t="n">
        <f aca="false">IF(AND($C2040&lt;&gt;"",$H2040="Ha",$B2040&gt;=Boshqaruv!$C$9,$B2040&lt;=Boshqaruv!$C$10),IF(COUNTIFS($C$4:$C2039,$C2040,$H$4:$H2039,"Ha",$B$4:$B2039,"&gt;="&amp;Boshqaruv!$C$9,$B$4:$B2039,"&lt;="&amp;Boshqaruv!$C$10)=0,1,0),0)</f>
        <v>0</v>
      </c>
    </row>
    <row r="2041" customFormat="false" ht="15" hidden="false" customHeight="false" outlineLevel="0" collapsed="false">
      <c r="A2041" s="8" t="n">
        <v>2037</v>
      </c>
      <c r="B2041" s="13"/>
      <c r="C2041" s="25"/>
      <c r="D2041" s="26" t="str">
        <f aca="false">IF($C2041="","",IFERROR(IF(INDEX(Bolalar!$B$5:$B$1804,MATCH($C2041,Bolalar!$I$5:$I$1804,0))="","",INDEX(Bolalar!$B$5:$B$1804,MATCH($C2041,Bolalar!$I$5:$I$1804,0))),""))</f>
        <v/>
      </c>
      <c r="E2041" s="15" t="str">
        <f aca="false">IF($C2041="","",IFERROR(IF(INDEX(Bolalar!$C$5:$C$1804,MATCH($C2041,Bolalar!$I$5:$I$1804,0))="","",INDEX(Bolalar!$C$5:$C$1804,MATCH($C2041,Bolalar!$I$5:$I$1804,0))),""))</f>
        <v/>
      </c>
      <c r="F2041" s="24"/>
      <c r="G2041" s="14" t="str">
        <f aca="false">IF(OR($E2041="",$B2041=""),"",INT(($B2041-$E2041)/365.25))</f>
        <v/>
      </c>
      <c r="H2041" s="14" t="str">
        <f aca="false">IF($G2041="","",IF($G2041&lt;=5,"Ha","Yo'q"))</f>
        <v/>
      </c>
      <c r="I2041" s="12"/>
      <c r="J2041" s="12"/>
      <c r="K2041" s="28" t="n">
        <f aca="false">IF(AND($C2041&lt;&gt;"",$H2041="Ha",$B2041&gt;=Boshqaruv!$C$9,$B2041&lt;=Boshqaruv!$C$10),IF(COUNTIFS($C$4:$C2040,$C2041,$H$4:$H2040,"Ha",$B$4:$B2040,"&gt;="&amp;Boshqaruv!$C$9,$B$4:$B2040,"&lt;="&amp;Boshqaruv!$C$10)=0,1,0),0)</f>
        <v>0</v>
      </c>
    </row>
    <row r="2042" customFormat="false" ht="15" hidden="false" customHeight="false" outlineLevel="0" collapsed="false">
      <c r="A2042" s="8" t="n">
        <v>2038</v>
      </c>
      <c r="B2042" s="13"/>
      <c r="C2042" s="25"/>
      <c r="D2042" s="26" t="str">
        <f aca="false">IF($C2042="","",IFERROR(IF(INDEX(Bolalar!$B$5:$B$1804,MATCH($C2042,Bolalar!$I$5:$I$1804,0))="","",INDEX(Bolalar!$B$5:$B$1804,MATCH($C2042,Bolalar!$I$5:$I$1804,0))),""))</f>
        <v/>
      </c>
      <c r="E2042" s="15" t="str">
        <f aca="false">IF($C2042="","",IFERROR(IF(INDEX(Bolalar!$C$5:$C$1804,MATCH($C2042,Bolalar!$I$5:$I$1804,0))="","",INDEX(Bolalar!$C$5:$C$1804,MATCH($C2042,Bolalar!$I$5:$I$1804,0))),""))</f>
        <v/>
      </c>
      <c r="F2042" s="24"/>
      <c r="G2042" s="14" t="str">
        <f aca="false">IF(OR($E2042="",$B2042=""),"",INT(($B2042-$E2042)/365.25))</f>
        <v/>
      </c>
      <c r="H2042" s="14" t="str">
        <f aca="false">IF($G2042="","",IF($G2042&lt;=5,"Ha","Yo'q"))</f>
        <v/>
      </c>
      <c r="I2042" s="12"/>
      <c r="J2042" s="12"/>
      <c r="K2042" s="28" t="n">
        <f aca="false">IF(AND($C2042&lt;&gt;"",$H2042="Ha",$B2042&gt;=Boshqaruv!$C$9,$B2042&lt;=Boshqaruv!$C$10),IF(COUNTIFS($C$4:$C2041,$C2042,$H$4:$H2041,"Ha",$B$4:$B2041,"&gt;="&amp;Boshqaruv!$C$9,$B$4:$B2041,"&lt;="&amp;Boshqaruv!$C$10)=0,1,0),0)</f>
        <v>0</v>
      </c>
    </row>
    <row r="2043" customFormat="false" ht="15" hidden="false" customHeight="false" outlineLevel="0" collapsed="false">
      <c r="A2043" s="8" t="n">
        <v>2039</v>
      </c>
      <c r="B2043" s="13"/>
      <c r="C2043" s="25"/>
      <c r="D2043" s="26" t="str">
        <f aca="false">IF($C2043="","",IFERROR(IF(INDEX(Bolalar!$B$5:$B$1804,MATCH($C2043,Bolalar!$I$5:$I$1804,0))="","",INDEX(Bolalar!$B$5:$B$1804,MATCH($C2043,Bolalar!$I$5:$I$1804,0))),""))</f>
        <v/>
      </c>
      <c r="E2043" s="15" t="str">
        <f aca="false">IF($C2043="","",IFERROR(IF(INDEX(Bolalar!$C$5:$C$1804,MATCH($C2043,Bolalar!$I$5:$I$1804,0))="","",INDEX(Bolalar!$C$5:$C$1804,MATCH($C2043,Bolalar!$I$5:$I$1804,0))),""))</f>
        <v/>
      </c>
      <c r="F2043" s="24"/>
      <c r="G2043" s="14" t="str">
        <f aca="false">IF(OR($E2043="",$B2043=""),"",INT(($B2043-$E2043)/365.25))</f>
        <v/>
      </c>
      <c r="H2043" s="14" t="str">
        <f aca="false">IF($G2043="","",IF($G2043&lt;=5,"Ha","Yo'q"))</f>
        <v/>
      </c>
      <c r="I2043" s="12"/>
      <c r="J2043" s="12"/>
      <c r="K2043" s="28" t="n">
        <f aca="false">IF(AND($C2043&lt;&gt;"",$H2043="Ha",$B2043&gt;=Boshqaruv!$C$9,$B2043&lt;=Boshqaruv!$C$10),IF(COUNTIFS($C$4:$C2042,$C2043,$H$4:$H2042,"Ha",$B$4:$B2042,"&gt;="&amp;Boshqaruv!$C$9,$B$4:$B2042,"&lt;="&amp;Boshqaruv!$C$10)=0,1,0),0)</f>
        <v>0</v>
      </c>
    </row>
    <row r="2044" customFormat="false" ht="15" hidden="false" customHeight="false" outlineLevel="0" collapsed="false">
      <c r="A2044" s="8" t="n">
        <v>2040</v>
      </c>
      <c r="B2044" s="13"/>
      <c r="C2044" s="25"/>
      <c r="D2044" s="26" t="str">
        <f aca="false">IF($C2044="","",IFERROR(IF(INDEX(Bolalar!$B$5:$B$1804,MATCH($C2044,Bolalar!$I$5:$I$1804,0))="","",INDEX(Bolalar!$B$5:$B$1804,MATCH($C2044,Bolalar!$I$5:$I$1804,0))),""))</f>
        <v/>
      </c>
      <c r="E2044" s="15" t="str">
        <f aca="false">IF($C2044="","",IFERROR(IF(INDEX(Bolalar!$C$5:$C$1804,MATCH($C2044,Bolalar!$I$5:$I$1804,0))="","",INDEX(Bolalar!$C$5:$C$1804,MATCH($C2044,Bolalar!$I$5:$I$1804,0))),""))</f>
        <v/>
      </c>
      <c r="F2044" s="24"/>
      <c r="G2044" s="14" t="str">
        <f aca="false">IF(OR($E2044="",$B2044=""),"",INT(($B2044-$E2044)/365.25))</f>
        <v/>
      </c>
      <c r="H2044" s="14" t="str">
        <f aca="false">IF($G2044="","",IF($G2044&lt;=5,"Ha","Yo'q"))</f>
        <v/>
      </c>
      <c r="I2044" s="12"/>
      <c r="J2044" s="12"/>
      <c r="K2044" s="28" t="n">
        <f aca="false">IF(AND($C2044&lt;&gt;"",$H2044="Ha",$B2044&gt;=Boshqaruv!$C$9,$B2044&lt;=Boshqaruv!$C$10),IF(COUNTIFS($C$4:$C2043,$C2044,$H$4:$H2043,"Ha",$B$4:$B2043,"&gt;="&amp;Boshqaruv!$C$9,$B$4:$B2043,"&lt;="&amp;Boshqaruv!$C$10)=0,1,0),0)</f>
        <v>0</v>
      </c>
    </row>
    <row r="2045" customFormat="false" ht="15" hidden="false" customHeight="false" outlineLevel="0" collapsed="false">
      <c r="A2045" s="8" t="n">
        <v>2041</v>
      </c>
      <c r="B2045" s="13"/>
      <c r="C2045" s="25"/>
      <c r="D2045" s="26" t="str">
        <f aca="false">IF($C2045="","",IFERROR(IF(INDEX(Bolalar!$B$5:$B$1804,MATCH($C2045,Bolalar!$I$5:$I$1804,0))="","",INDEX(Bolalar!$B$5:$B$1804,MATCH($C2045,Bolalar!$I$5:$I$1804,0))),""))</f>
        <v/>
      </c>
      <c r="E2045" s="15" t="str">
        <f aca="false">IF($C2045="","",IFERROR(IF(INDEX(Bolalar!$C$5:$C$1804,MATCH($C2045,Bolalar!$I$5:$I$1804,0))="","",INDEX(Bolalar!$C$5:$C$1804,MATCH($C2045,Bolalar!$I$5:$I$1804,0))),""))</f>
        <v/>
      </c>
      <c r="F2045" s="24"/>
      <c r="G2045" s="14" t="str">
        <f aca="false">IF(OR($E2045="",$B2045=""),"",INT(($B2045-$E2045)/365.25))</f>
        <v/>
      </c>
      <c r="H2045" s="14" t="str">
        <f aca="false">IF($G2045="","",IF($G2045&lt;=5,"Ha","Yo'q"))</f>
        <v/>
      </c>
      <c r="I2045" s="12"/>
      <c r="J2045" s="12"/>
      <c r="K2045" s="28" t="n">
        <f aca="false">IF(AND($C2045&lt;&gt;"",$H2045="Ha",$B2045&gt;=Boshqaruv!$C$9,$B2045&lt;=Boshqaruv!$C$10),IF(COUNTIFS($C$4:$C2044,$C2045,$H$4:$H2044,"Ha",$B$4:$B2044,"&gt;="&amp;Boshqaruv!$C$9,$B$4:$B2044,"&lt;="&amp;Boshqaruv!$C$10)=0,1,0),0)</f>
        <v>0</v>
      </c>
    </row>
    <row r="2046" customFormat="false" ht="15" hidden="false" customHeight="false" outlineLevel="0" collapsed="false">
      <c r="A2046" s="8" t="n">
        <v>2042</v>
      </c>
      <c r="B2046" s="13"/>
      <c r="C2046" s="25"/>
      <c r="D2046" s="26" t="str">
        <f aca="false">IF($C2046="","",IFERROR(IF(INDEX(Bolalar!$B$5:$B$1804,MATCH($C2046,Bolalar!$I$5:$I$1804,0))="","",INDEX(Bolalar!$B$5:$B$1804,MATCH($C2046,Bolalar!$I$5:$I$1804,0))),""))</f>
        <v/>
      </c>
      <c r="E2046" s="15" t="str">
        <f aca="false">IF($C2046="","",IFERROR(IF(INDEX(Bolalar!$C$5:$C$1804,MATCH($C2046,Bolalar!$I$5:$I$1804,0))="","",INDEX(Bolalar!$C$5:$C$1804,MATCH($C2046,Bolalar!$I$5:$I$1804,0))),""))</f>
        <v/>
      </c>
      <c r="F2046" s="24"/>
      <c r="G2046" s="14" t="str">
        <f aca="false">IF(OR($E2046="",$B2046=""),"",INT(($B2046-$E2046)/365.25))</f>
        <v/>
      </c>
      <c r="H2046" s="14" t="str">
        <f aca="false">IF($G2046="","",IF($G2046&lt;=5,"Ha","Yo'q"))</f>
        <v/>
      </c>
      <c r="I2046" s="12"/>
      <c r="J2046" s="12"/>
      <c r="K2046" s="28" t="n">
        <f aca="false">IF(AND($C2046&lt;&gt;"",$H2046="Ha",$B2046&gt;=Boshqaruv!$C$9,$B2046&lt;=Boshqaruv!$C$10),IF(COUNTIFS($C$4:$C2045,$C2046,$H$4:$H2045,"Ha",$B$4:$B2045,"&gt;="&amp;Boshqaruv!$C$9,$B$4:$B2045,"&lt;="&amp;Boshqaruv!$C$10)=0,1,0),0)</f>
        <v>0</v>
      </c>
    </row>
    <row r="2047" customFormat="false" ht="15" hidden="false" customHeight="false" outlineLevel="0" collapsed="false">
      <c r="A2047" s="8" t="n">
        <v>2043</v>
      </c>
      <c r="B2047" s="13"/>
      <c r="C2047" s="25"/>
      <c r="D2047" s="26" t="str">
        <f aca="false">IF($C2047="","",IFERROR(IF(INDEX(Bolalar!$B$5:$B$1804,MATCH($C2047,Bolalar!$I$5:$I$1804,0))="","",INDEX(Bolalar!$B$5:$B$1804,MATCH($C2047,Bolalar!$I$5:$I$1804,0))),""))</f>
        <v/>
      </c>
      <c r="E2047" s="15" t="str">
        <f aca="false">IF($C2047="","",IFERROR(IF(INDEX(Bolalar!$C$5:$C$1804,MATCH($C2047,Bolalar!$I$5:$I$1804,0))="","",INDEX(Bolalar!$C$5:$C$1804,MATCH($C2047,Bolalar!$I$5:$I$1804,0))),""))</f>
        <v/>
      </c>
      <c r="F2047" s="24"/>
      <c r="G2047" s="14" t="str">
        <f aca="false">IF(OR($E2047="",$B2047=""),"",INT(($B2047-$E2047)/365.25))</f>
        <v/>
      </c>
      <c r="H2047" s="14" t="str">
        <f aca="false">IF($G2047="","",IF($G2047&lt;=5,"Ha","Yo'q"))</f>
        <v/>
      </c>
      <c r="I2047" s="12"/>
      <c r="J2047" s="12"/>
      <c r="K2047" s="28" t="n">
        <f aca="false">IF(AND($C2047&lt;&gt;"",$H2047="Ha",$B2047&gt;=Boshqaruv!$C$9,$B2047&lt;=Boshqaruv!$C$10),IF(COUNTIFS($C$4:$C2046,$C2047,$H$4:$H2046,"Ha",$B$4:$B2046,"&gt;="&amp;Boshqaruv!$C$9,$B$4:$B2046,"&lt;="&amp;Boshqaruv!$C$10)=0,1,0),0)</f>
        <v>0</v>
      </c>
    </row>
    <row r="2048" customFormat="false" ht="15" hidden="false" customHeight="false" outlineLevel="0" collapsed="false">
      <c r="A2048" s="8" t="n">
        <v>2044</v>
      </c>
      <c r="B2048" s="13"/>
      <c r="C2048" s="25"/>
      <c r="D2048" s="26" t="str">
        <f aca="false">IF($C2048="","",IFERROR(IF(INDEX(Bolalar!$B$5:$B$1804,MATCH($C2048,Bolalar!$I$5:$I$1804,0))="","",INDEX(Bolalar!$B$5:$B$1804,MATCH($C2048,Bolalar!$I$5:$I$1804,0))),""))</f>
        <v/>
      </c>
      <c r="E2048" s="15" t="str">
        <f aca="false">IF($C2048="","",IFERROR(IF(INDEX(Bolalar!$C$5:$C$1804,MATCH($C2048,Bolalar!$I$5:$I$1804,0))="","",INDEX(Bolalar!$C$5:$C$1804,MATCH($C2048,Bolalar!$I$5:$I$1804,0))),""))</f>
        <v/>
      </c>
      <c r="F2048" s="24"/>
      <c r="G2048" s="14" t="str">
        <f aca="false">IF(OR($E2048="",$B2048=""),"",INT(($B2048-$E2048)/365.25))</f>
        <v/>
      </c>
      <c r="H2048" s="14" t="str">
        <f aca="false">IF($G2048="","",IF($G2048&lt;=5,"Ha","Yo'q"))</f>
        <v/>
      </c>
      <c r="I2048" s="12"/>
      <c r="J2048" s="12"/>
      <c r="K2048" s="28" t="n">
        <f aca="false">IF(AND($C2048&lt;&gt;"",$H2048="Ha",$B2048&gt;=Boshqaruv!$C$9,$B2048&lt;=Boshqaruv!$C$10),IF(COUNTIFS($C$4:$C2047,$C2048,$H$4:$H2047,"Ha",$B$4:$B2047,"&gt;="&amp;Boshqaruv!$C$9,$B$4:$B2047,"&lt;="&amp;Boshqaruv!$C$10)=0,1,0),0)</f>
        <v>0</v>
      </c>
    </row>
    <row r="2049" customFormat="false" ht="15" hidden="false" customHeight="false" outlineLevel="0" collapsed="false">
      <c r="A2049" s="8" t="n">
        <v>2045</v>
      </c>
      <c r="B2049" s="13"/>
      <c r="C2049" s="25"/>
      <c r="D2049" s="26" t="str">
        <f aca="false">IF($C2049="","",IFERROR(IF(INDEX(Bolalar!$B$5:$B$1804,MATCH($C2049,Bolalar!$I$5:$I$1804,0))="","",INDEX(Bolalar!$B$5:$B$1804,MATCH($C2049,Bolalar!$I$5:$I$1804,0))),""))</f>
        <v/>
      </c>
      <c r="E2049" s="15" t="str">
        <f aca="false">IF($C2049="","",IFERROR(IF(INDEX(Bolalar!$C$5:$C$1804,MATCH($C2049,Bolalar!$I$5:$I$1804,0))="","",INDEX(Bolalar!$C$5:$C$1804,MATCH($C2049,Bolalar!$I$5:$I$1804,0))),""))</f>
        <v/>
      </c>
      <c r="F2049" s="24"/>
      <c r="G2049" s="14" t="str">
        <f aca="false">IF(OR($E2049="",$B2049=""),"",INT(($B2049-$E2049)/365.25))</f>
        <v/>
      </c>
      <c r="H2049" s="14" t="str">
        <f aca="false">IF($G2049="","",IF($G2049&lt;=5,"Ha","Yo'q"))</f>
        <v/>
      </c>
      <c r="I2049" s="12"/>
      <c r="J2049" s="12"/>
      <c r="K2049" s="28" t="n">
        <f aca="false">IF(AND($C2049&lt;&gt;"",$H2049="Ha",$B2049&gt;=Boshqaruv!$C$9,$B2049&lt;=Boshqaruv!$C$10),IF(COUNTIFS($C$4:$C2048,$C2049,$H$4:$H2048,"Ha",$B$4:$B2048,"&gt;="&amp;Boshqaruv!$C$9,$B$4:$B2048,"&lt;="&amp;Boshqaruv!$C$10)=0,1,0),0)</f>
        <v>0</v>
      </c>
    </row>
    <row r="2050" customFormat="false" ht="15" hidden="false" customHeight="false" outlineLevel="0" collapsed="false">
      <c r="A2050" s="8" t="n">
        <v>2046</v>
      </c>
      <c r="B2050" s="13"/>
      <c r="C2050" s="25"/>
      <c r="D2050" s="26" t="str">
        <f aca="false">IF($C2050="","",IFERROR(IF(INDEX(Bolalar!$B$5:$B$1804,MATCH($C2050,Bolalar!$I$5:$I$1804,0))="","",INDEX(Bolalar!$B$5:$B$1804,MATCH($C2050,Bolalar!$I$5:$I$1804,0))),""))</f>
        <v/>
      </c>
      <c r="E2050" s="15" t="str">
        <f aca="false">IF($C2050="","",IFERROR(IF(INDEX(Bolalar!$C$5:$C$1804,MATCH($C2050,Bolalar!$I$5:$I$1804,0))="","",INDEX(Bolalar!$C$5:$C$1804,MATCH($C2050,Bolalar!$I$5:$I$1804,0))),""))</f>
        <v/>
      </c>
      <c r="F2050" s="24"/>
      <c r="G2050" s="14" t="str">
        <f aca="false">IF(OR($E2050="",$B2050=""),"",INT(($B2050-$E2050)/365.25))</f>
        <v/>
      </c>
      <c r="H2050" s="14" t="str">
        <f aca="false">IF($G2050="","",IF($G2050&lt;=5,"Ha","Yo'q"))</f>
        <v/>
      </c>
      <c r="I2050" s="12"/>
      <c r="J2050" s="12"/>
      <c r="K2050" s="28" t="n">
        <f aca="false">IF(AND($C2050&lt;&gt;"",$H2050="Ha",$B2050&gt;=Boshqaruv!$C$9,$B2050&lt;=Boshqaruv!$C$10),IF(COUNTIFS($C$4:$C2049,$C2050,$H$4:$H2049,"Ha",$B$4:$B2049,"&gt;="&amp;Boshqaruv!$C$9,$B$4:$B2049,"&lt;="&amp;Boshqaruv!$C$10)=0,1,0),0)</f>
        <v>0</v>
      </c>
    </row>
    <row r="2051" customFormat="false" ht="15" hidden="false" customHeight="false" outlineLevel="0" collapsed="false">
      <c r="A2051" s="8" t="n">
        <v>2047</v>
      </c>
      <c r="B2051" s="13"/>
      <c r="C2051" s="25"/>
      <c r="D2051" s="26" t="str">
        <f aca="false">IF($C2051="","",IFERROR(IF(INDEX(Bolalar!$B$5:$B$1804,MATCH($C2051,Bolalar!$I$5:$I$1804,0))="","",INDEX(Bolalar!$B$5:$B$1804,MATCH($C2051,Bolalar!$I$5:$I$1804,0))),""))</f>
        <v/>
      </c>
      <c r="E2051" s="15" t="str">
        <f aca="false">IF($C2051="","",IFERROR(IF(INDEX(Bolalar!$C$5:$C$1804,MATCH($C2051,Bolalar!$I$5:$I$1804,0))="","",INDEX(Bolalar!$C$5:$C$1804,MATCH($C2051,Bolalar!$I$5:$I$1804,0))),""))</f>
        <v/>
      </c>
      <c r="F2051" s="24"/>
      <c r="G2051" s="14" t="str">
        <f aca="false">IF(OR($E2051="",$B2051=""),"",INT(($B2051-$E2051)/365.25))</f>
        <v/>
      </c>
      <c r="H2051" s="14" t="str">
        <f aca="false">IF($G2051="","",IF($G2051&lt;=5,"Ha","Yo'q"))</f>
        <v/>
      </c>
      <c r="I2051" s="12"/>
      <c r="J2051" s="12"/>
      <c r="K2051" s="28" t="n">
        <f aca="false">IF(AND($C2051&lt;&gt;"",$H2051="Ha",$B2051&gt;=Boshqaruv!$C$9,$B2051&lt;=Boshqaruv!$C$10),IF(COUNTIFS($C$4:$C2050,$C2051,$H$4:$H2050,"Ha",$B$4:$B2050,"&gt;="&amp;Boshqaruv!$C$9,$B$4:$B2050,"&lt;="&amp;Boshqaruv!$C$10)=0,1,0),0)</f>
        <v>0</v>
      </c>
    </row>
    <row r="2052" customFormat="false" ht="15" hidden="false" customHeight="false" outlineLevel="0" collapsed="false">
      <c r="A2052" s="8" t="n">
        <v>2048</v>
      </c>
      <c r="B2052" s="13"/>
      <c r="C2052" s="25"/>
      <c r="D2052" s="26" t="str">
        <f aca="false">IF($C2052="","",IFERROR(IF(INDEX(Bolalar!$B$5:$B$1804,MATCH($C2052,Bolalar!$I$5:$I$1804,0))="","",INDEX(Bolalar!$B$5:$B$1804,MATCH($C2052,Bolalar!$I$5:$I$1804,0))),""))</f>
        <v/>
      </c>
      <c r="E2052" s="15" t="str">
        <f aca="false">IF($C2052="","",IFERROR(IF(INDEX(Bolalar!$C$5:$C$1804,MATCH($C2052,Bolalar!$I$5:$I$1804,0))="","",INDEX(Bolalar!$C$5:$C$1804,MATCH($C2052,Bolalar!$I$5:$I$1804,0))),""))</f>
        <v/>
      </c>
      <c r="F2052" s="24"/>
      <c r="G2052" s="14" t="str">
        <f aca="false">IF(OR($E2052="",$B2052=""),"",INT(($B2052-$E2052)/365.25))</f>
        <v/>
      </c>
      <c r="H2052" s="14" t="str">
        <f aca="false">IF($G2052="","",IF($G2052&lt;=5,"Ha","Yo'q"))</f>
        <v/>
      </c>
      <c r="I2052" s="12"/>
      <c r="J2052" s="12"/>
      <c r="K2052" s="28" t="n">
        <f aca="false">IF(AND($C2052&lt;&gt;"",$H2052="Ha",$B2052&gt;=Boshqaruv!$C$9,$B2052&lt;=Boshqaruv!$C$10),IF(COUNTIFS($C$4:$C2051,$C2052,$H$4:$H2051,"Ha",$B$4:$B2051,"&gt;="&amp;Boshqaruv!$C$9,$B$4:$B2051,"&lt;="&amp;Boshqaruv!$C$10)=0,1,0),0)</f>
        <v>0</v>
      </c>
    </row>
    <row r="2053" customFormat="false" ht="15" hidden="false" customHeight="false" outlineLevel="0" collapsed="false">
      <c r="A2053" s="8" t="n">
        <v>2049</v>
      </c>
      <c r="B2053" s="13"/>
      <c r="C2053" s="25"/>
      <c r="D2053" s="26" t="str">
        <f aca="false">IF($C2053="","",IFERROR(IF(INDEX(Bolalar!$B$5:$B$1804,MATCH($C2053,Bolalar!$I$5:$I$1804,0))="","",INDEX(Bolalar!$B$5:$B$1804,MATCH($C2053,Bolalar!$I$5:$I$1804,0))),""))</f>
        <v/>
      </c>
      <c r="E2053" s="15" t="str">
        <f aca="false">IF($C2053="","",IFERROR(IF(INDEX(Bolalar!$C$5:$C$1804,MATCH($C2053,Bolalar!$I$5:$I$1804,0))="","",INDEX(Bolalar!$C$5:$C$1804,MATCH($C2053,Bolalar!$I$5:$I$1804,0))),""))</f>
        <v/>
      </c>
      <c r="F2053" s="24"/>
      <c r="G2053" s="14" t="str">
        <f aca="false">IF(OR($E2053="",$B2053=""),"",INT(($B2053-$E2053)/365.25))</f>
        <v/>
      </c>
      <c r="H2053" s="14" t="str">
        <f aca="false">IF($G2053="","",IF($G2053&lt;=5,"Ha","Yo'q"))</f>
        <v/>
      </c>
      <c r="I2053" s="12"/>
      <c r="J2053" s="12"/>
      <c r="K2053" s="28" t="n">
        <f aca="false">IF(AND($C2053&lt;&gt;"",$H2053="Ha",$B2053&gt;=Boshqaruv!$C$9,$B2053&lt;=Boshqaruv!$C$10),IF(COUNTIFS($C$4:$C2052,$C2053,$H$4:$H2052,"Ha",$B$4:$B2052,"&gt;="&amp;Boshqaruv!$C$9,$B$4:$B2052,"&lt;="&amp;Boshqaruv!$C$10)=0,1,0),0)</f>
        <v>0</v>
      </c>
    </row>
    <row r="2054" customFormat="false" ht="15" hidden="false" customHeight="false" outlineLevel="0" collapsed="false">
      <c r="A2054" s="8" t="n">
        <v>2050</v>
      </c>
      <c r="B2054" s="13"/>
      <c r="C2054" s="25"/>
      <c r="D2054" s="26" t="str">
        <f aca="false">IF($C2054="","",IFERROR(IF(INDEX(Bolalar!$B$5:$B$1804,MATCH($C2054,Bolalar!$I$5:$I$1804,0))="","",INDEX(Bolalar!$B$5:$B$1804,MATCH($C2054,Bolalar!$I$5:$I$1804,0))),""))</f>
        <v/>
      </c>
      <c r="E2054" s="15" t="str">
        <f aca="false">IF($C2054="","",IFERROR(IF(INDEX(Bolalar!$C$5:$C$1804,MATCH($C2054,Bolalar!$I$5:$I$1804,0))="","",INDEX(Bolalar!$C$5:$C$1804,MATCH($C2054,Bolalar!$I$5:$I$1804,0))),""))</f>
        <v/>
      </c>
      <c r="F2054" s="24"/>
      <c r="G2054" s="14" t="str">
        <f aca="false">IF(OR($E2054="",$B2054=""),"",INT(($B2054-$E2054)/365.25))</f>
        <v/>
      </c>
      <c r="H2054" s="14" t="str">
        <f aca="false">IF($G2054="","",IF($G2054&lt;=5,"Ha","Yo'q"))</f>
        <v/>
      </c>
      <c r="I2054" s="12"/>
      <c r="J2054" s="12"/>
      <c r="K2054" s="28" t="n">
        <f aca="false">IF(AND($C2054&lt;&gt;"",$H2054="Ha",$B2054&gt;=Boshqaruv!$C$9,$B2054&lt;=Boshqaruv!$C$10),IF(COUNTIFS($C$4:$C2053,$C2054,$H$4:$H2053,"Ha",$B$4:$B2053,"&gt;="&amp;Boshqaruv!$C$9,$B$4:$B2053,"&lt;="&amp;Boshqaruv!$C$10)=0,1,0),0)</f>
        <v>0</v>
      </c>
    </row>
    <row r="2055" customFormat="false" ht="15" hidden="false" customHeight="false" outlineLevel="0" collapsed="false">
      <c r="A2055" s="8" t="n">
        <v>2051</v>
      </c>
      <c r="B2055" s="13"/>
      <c r="C2055" s="25"/>
      <c r="D2055" s="26" t="str">
        <f aca="false">IF($C2055="","",IFERROR(IF(INDEX(Bolalar!$B$5:$B$1804,MATCH($C2055,Bolalar!$I$5:$I$1804,0))="","",INDEX(Bolalar!$B$5:$B$1804,MATCH($C2055,Bolalar!$I$5:$I$1804,0))),""))</f>
        <v/>
      </c>
      <c r="E2055" s="15" t="str">
        <f aca="false">IF($C2055="","",IFERROR(IF(INDEX(Bolalar!$C$5:$C$1804,MATCH($C2055,Bolalar!$I$5:$I$1804,0))="","",INDEX(Bolalar!$C$5:$C$1804,MATCH($C2055,Bolalar!$I$5:$I$1804,0))),""))</f>
        <v/>
      </c>
      <c r="F2055" s="24"/>
      <c r="G2055" s="14" t="str">
        <f aca="false">IF(OR($E2055="",$B2055=""),"",INT(($B2055-$E2055)/365.25))</f>
        <v/>
      </c>
      <c r="H2055" s="14" t="str">
        <f aca="false">IF($G2055="","",IF($G2055&lt;=5,"Ha","Yo'q"))</f>
        <v/>
      </c>
      <c r="I2055" s="12"/>
      <c r="J2055" s="12"/>
      <c r="K2055" s="28" t="n">
        <f aca="false">IF(AND($C2055&lt;&gt;"",$H2055="Ha",$B2055&gt;=Boshqaruv!$C$9,$B2055&lt;=Boshqaruv!$C$10),IF(COUNTIFS($C$4:$C2054,$C2055,$H$4:$H2054,"Ha",$B$4:$B2054,"&gt;="&amp;Boshqaruv!$C$9,$B$4:$B2054,"&lt;="&amp;Boshqaruv!$C$10)=0,1,0),0)</f>
        <v>0</v>
      </c>
    </row>
    <row r="2056" customFormat="false" ht="15" hidden="false" customHeight="false" outlineLevel="0" collapsed="false">
      <c r="A2056" s="8" t="n">
        <v>2052</v>
      </c>
      <c r="B2056" s="13"/>
      <c r="C2056" s="25"/>
      <c r="D2056" s="26" t="str">
        <f aca="false">IF($C2056="","",IFERROR(IF(INDEX(Bolalar!$B$5:$B$1804,MATCH($C2056,Bolalar!$I$5:$I$1804,0))="","",INDEX(Bolalar!$B$5:$B$1804,MATCH($C2056,Bolalar!$I$5:$I$1804,0))),""))</f>
        <v/>
      </c>
      <c r="E2056" s="15" t="str">
        <f aca="false">IF($C2056="","",IFERROR(IF(INDEX(Bolalar!$C$5:$C$1804,MATCH($C2056,Bolalar!$I$5:$I$1804,0))="","",INDEX(Bolalar!$C$5:$C$1804,MATCH($C2056,Bolalar!$I$5:$I$1804,0))),""))</f>
        <v/>
      </c>
      <c r="F2056" s="24"/>
      <c r="G2056" s="14" t="str">
        <f aca="false">IF(OR($E2056="",$B2056=""),"",INT(($B2056-$E2056)/365.25))</f>
        <v/>
      </c>
      <c r="H2056" s="14" t="str">
        <f aca="false">IF($G2056="","",IF($G2056&lt;=5,"Ha","Yo'q"))</f>
        <v/>
      </c>
      <c r="I2056" s="12"/>
      <c r="J2056" s="12"/>
      <c r="K2056" s="28" t="n">
        <f aca="false">IF(AND($C2056&lt;&gt;"",$H2056="Ha",$B2056&gt;=Boshqaruv!$C$9,$B2056&lt;=Boshqaruv!$C$10),IF(COUNTIFS($C$4:$C2055,$C2056,$H$4:$H2055,"Ha",$B$4:$B2055,"&gt;="&amp;Boshqaruv!$C$9,$B$4:$B2055,"&lt;="&amp;Boshqaruv!$C$10)=0,1,0),0)</f>
        <v>0</v>
      </c>
    </row>
    <row r="2057" customFormat="false" ht="15" hidden="false" customHeight="false" outlineLevel="0" collapsed="false">
      <c r="A2057" s="8" t="n">
        <v>2053</v>
      </c>
      <c r="B2057" s="13"/>
      <c r="C2057" s="25"/>
      <c r="D2057" s="26" t="str">
        <f aca="false">IF($C2057="","",IFERROR(IF(INDEX(Bolalar!$B$5:$B$1804,MATCH($C2057,Bolalar!$I$5:$I$1804,0))="","",INDEX(Bolalar!$B$5:$B$1804,MATCH($C2057,Bolalar!$I$5:$I$1804,0))),""))</f>
        <v/>
      </c>
      <c r="E2057" s="15" t="str">
        <f aca="false">IF($C2057="","",IFERROR(IF(INDEX(Bolalar!$C$5:$C$1804,MATCH($C2057,Bolalar!$I$5:$I$1804,0))="","",INDEX(Bolalar!$C$5:$C$1804,MATCH($C2057,Bolalar!$I$5:$I$1804,0))),""))</f>
        <v/>
      </c>
      <c r="F2057" s="24"/>
      <c r="G2057" s="14" t="str">
        <f aca="false">IF(OR($E2057="",$B2057=""),"",INT(($B2057-$E2057)/365.25))</f>
        <v/>
      </c>
      <c r="H2057" s="14" t="str">
        <f aca="false">IF($G2057="","",IF($G2057&lt;=5,"Ha","Yo'q"))</f>
        <v/>
      </c>
      <c r="I2057" s="12"/>
      <c r="J2057" s="12"/>
      <c r="K2057" s="28" t="n">
        <f aca="false">IF(AND($C2057&lt;&gt;"",$H2057="Ha",$B2057&gt;=Boshqaruv!$C$9,$B2057&lt;=Boshqaruv!$C$10),IF(COUNTIFS($C$4:$C2056,$C2057,$H$4:$H2056,"Ha",$B$4:$B2056,"&gt;="&amp;Boshqaruv!$C$9,$B$4:$B2056,"&lt;="&amp;Boshqaruv!$C$10)=0,1,0),0)</f>
        <v>0</v>
      </c>
    </row>
    <row r="2058" customFormat="false" ht="15" hidden="false" customHeight="false" outlineLevel="0" collapsed="false">
      <c r="A2058" s="8" t="n">
        <v>2054</v>
      </c>
      <c r="B2058" s="13"/>
      <c r="C2058" s="25"/>
      <c r="D2058" s="26" t="str">
        <f aca="false">IF($C2058="","",IFERROR(IF(INDEX(Bolalar!$B$5:$B$1804,MATCH($C2058,Bolalar!$I$5:$I$1804,0))="","",INDEX(Bolalar!$B$5:$B$1804,MATCH($C2058,Bolalar!$I$5:$I$1804,0))),""))</f>
        <v/>
      </c>
      <c r="E2058" s="15" t="str">
        <f aca="false">IF($C2058="","",IFERROR(IF(INDEX(Bolalar!$C$5:$C$1804,MATCH($C2058,Bolalar!$I$5:$I$1804,0))="","",INDEX(Bolalar!$C$5:$C$1804,MATCH($C2058,Bolalar!$I$5:$I$1804,0))),""))</f>
        <v/>
      </c>
      <c r="F2058" s="24"/>
      <c r="G2058" s="14" t="str">
        <f aca="false">IF(OR($E2058="",$B2058=""),"",INT(($B2058-$E2058)/365.25))</f>
        <v/>
      </c>
      <c r="H2058" s="14" t="str">
        <f aca="false">IF($G2058="","",IF($G2058&lt;=5,"Ha","Yo'q"))</f>
        <v/>
      </c>
      <c r="I2058" s="12"/>
      <c r="J2058" s="12"/>
      <c r="K2058" s="28" t="n">
        <f aca="false">IF(AND($C2058&lt;&gt;"",$H2058="Ha",$B2058&gt;=Boshqaruv!$C$9,$B2058&lt;=Boshqaruv!$C$10),IF(COUNTIFS($C$4:$C2057,$C2058,$H$4:$H2057,"Ha",$B$4:$B2057,"&gt;="&amp;Boshqaruv!$C$9,$B$4:$B2057,"&lt;="&amp;Boshqaruv!$C$10)=0,1,0),0)</f>
        <v>0</v>
      </c>
    </row>
    <row r="2059" customFormat="false" ht="15" hidden="false" customHeight="false" outlineLevel="0" collapsed="false">
      <c r="A2059" s="8" t="n">
        <v>2055</v>
      </c>
      <c r="B2059" s="13"/>
      <c r="C2059" s="25"/>
      <c r="D2059" s="26" t="str">
        <f aca="false">IF($C2059="","",IFERROR(IF(INDEX(Bolalar!$B$5:$B$1804,MATCH($C2059,Bolalar!$I$5:$I$1804,0))="","",INDEX(Bolalar!$B$5:$B$1804,MATCH($C2059,Bolalar!$I$5:$I$1804,0))),""))</f>
        <v/>
      </c>
      <c r="E2059" s="15" t="str">
        <f aca="false">IF($C2059="","",IFERROR(IF(INDEX(Bolalar!$C$5:$C$1804,MATCH($C2059,Bolalar!$I$5:$I$1804,0))="","",INDEX(Bolalar!$C$5:$C$1804,MATCH($C2059,Bolalar!$I$5:$I$1804,0))),""))</f>
        <v/>
      </c>
      <c r="F2059" s="24"/>
      <c r="G2059" s="14" t="str">
        <f aca="false">IF(OR($E2059="",$B2059=""),"",INT(($B2059-$E2059)/365.25))</f>
        <v/>
      </c>
      <c r="H2059" s="14" t="str">
        <f aca="false">IF($G2059="","",IF($G2059&lt;=5,"Ha","Yo'q"))</f>
        <v/>
      </c>
      <c r="I2059" s="12"/>
      <c r="J2059" s="12"/>
      <c r="K2059" s="28" t="n">
        <f aca="false">IF(AND($C2059&lt;&gt;"",$H2059="Ha",$B2059&gt;=Boshqaruv!$C$9,$B2059&lt;=Boshqaruv!$C$10),IF(COUNTIFS($C$4:$C2058,$C2059,$H$4:$H2058,"Ha",$B$4:$B2058,"&gt;="&amp;Boshqaruv!$C$9,$B$4:$B2058,"&lt;="&amp;Boshqaruv!$C$10)=0,1,0),0)</f>
        <v>0</v>
      </c>
    </row>
    <row r="2060" customFormat="false" ht="15" hidden="false" customHeight="false" outlineLevel="0" collapsed="false">
      <c r="A2060" s="8" t="n">
        <v>2056</v>
      </c>
      <c r="B2060" s="13"/>
      <c r="C2060" s="25"/>
      <c r="D2060" s="26" t="str">
        <f aca="false">IF($C2060="","",IFERROR(IF(INDEX(Bolalar!$B$5:$B$1804,MATCH($C2060,Bolalar!$I$5:$I$1804,0))="","",INDEX(Bolalar!$B$5:$B$1804,MATCH($C2060,Bolalar!$I$5:$I$1804,0))),""))</f>
        <v/>
      </c>
      <c r="E2060" s="15" t="str">
        <f aca="false">IF($C2060="","",IFERROR(IF(INDEX(Bolalar!$C$5:$C$1804,MATCH($C2060,Bolalar!$I$5:$I$1804,0))="","",INDEX(Bolalar!$C$5:$C$1804,MATCH($C2060,Bolalar!$I$5:$I$1804,0))),""))</f>
        <v/>
      </c>
      <c r="F2060" s="24"/>
      <c r="G2060" s="14" t="str">
        <f aca="false">IF(OR($E2060="",$B2060=""),"",INT(($B2060-$E2060)/365.25))</f>
        <v/>
      </c>
      <c r="H2060" s="14" t="str">
        <f aca="false">IF($G2060="","",IF($G2060&lt;=5,"Ha","Yo'q"))</f>
        <v/>
      </c>
      <c r="I2060" s="12"/>
      <c r="J2060" s="12"/>
      <c r="K2060" s="28" t="n">
        <f aca="false">IF(AND($C2060&lt;&gt;"",$H2060="Ha",$B2060&gt;=Boshqaruv!$C$9,$B2060&lt;=Boshqaruv!$C$10),IF(COUNTIFS($C$4:$C2059,$C2060,$H$4:$H2059,"Ha",$B$4:$B2059,"&gt;="&amp;Boshqaruv!$C$9,$B$4:$B2059,"&lt;="&amp;Boshqaruv!$C$10)=0,1,0),0)</f>
        <v>0</v>
      </c>
    </row>
    <row r="2061" customFormat="false" ht="15" hidden="false" customHeight="false" outlineLevel="0" collapsed="false">
      <c r="A2061" s="8" t="n">
        <v>2057</v>
      </c>
      <c r="B2061" s="13"/>
      <c r="C2061" s="25"/>
      <c r="D2061" s="26" t="str">
        <f aca="false">IF($C2061="","",IFERROR(IF(INDEX(Bolalar!$B$5:$B$1804,MATCH($C2061,Bolalar!$I$5:$I$1804,0))="","",INDEX(Bolalar!$B$5:$B$1804,MATCH($C2061,Bolalar!$I$5:$I$1804,0))),""))</f>
        <v/>
      </c>
      <c r="E2061" s="15" t="str">
        <f aca="false">IF($C2061="","",IFERROR(IF(INDEX(Bolalar!$C$5:$C$1804,MATCH($C2061,Bolalar!$I$5:$I$1804,0))="","",INDEX(Bolalar!$C$5:$C$1804,MATCH($C2061,Bolalar!$I$5:$I$1804,0))),""))</f>
        <v/>
      </c>
      <c r="F2061" s="24"/>
      <c r="G2061" s="14" t="str">
        <f aca="false">IF(OR($E2061="",$B2061=""),"",INT(($B2061-$E2061)/365.25))</f>
        <v/>
      </c>
      <c r="H2061" s="14" t="str">
        <f aca="false">IF($G2061="","",IF($G2061&lt;=5,"Ha","Yo'q"))</f>
        <v/>
      </c>
      <c r="I2061" s="12"/>
      <c r="J2061" s="12"/>
      <c r="K2061" s="28" t="n">
        <f aca="false">IF(AND($C2061&lt;&gt;"",$H2061="Ha",$B2061&gt;=Boshqaruv!$C$9,$B2061&lt;=Boshqaruv!$C$10),IF(COUNTIFS($C$4:$C2060,$C2061,$H$4:$H2060,"Ha",$B$4:$B2060,"&gt;="&amp;Boshqaruv!$C$9,$B$4:$B2060,"&lt;="&amp;Boshqaruv!$C$10)=0,1,0),0)</f>
        <v>0</v>
      </c>
    </row>
    <row r="2062" customFormat="false" ht="15" hidden="false" customHeight="false" outlineLevel="0" collapsed="false">
      <c r="A2062" s="8" t="n">
        <v>2058</v>
      </c>
      <c r="B2062" s="13"/>
      <c r="C2062" s="25"/>
      <c r="D2062" s="26" t="str">
        <f aca="false">IF($C2062="","",IFERROR(IF(INDEX(Bolalar!$B$5:$B$1804,MATCH($C2062,Bolalar!$I$5:$I$1804,0))="","",INDEX(Bolalar!$B$5:$B$1804,MATCH($C2062,Bolalar!$I$5:$I$1804,0))),""))</f>
        <v/>
      </c>
      <c r="E2062" s="15" t="str">
        <f aca="false">IF($C2062="","",IFERROR(IF(INDEX(Bolalar!$C$5:$C$1804,MATCH($C2062,Bolalar!$I$5:$I$1804,0))="","",INDEX(Bolalar!$C$5:$C$1804,MATCH($C2062,Bolalar!$I$5:$I$1804,0))),""))</f>
        <v/>
      </c>
      <c r="F2062" s="24"/>
      <c r="G2062" s="14" t="str">
        <f aca="false">IF(OR($E2062="",$B2062=""),"",INT(($B2062-$E2062)/365.25))</f>
        <v/>
      </c>
      <c r="H2062" s="14" t="str">
        <f aca="false">IF($G2062="","",IF($G2062&lt;=5,"Ha","Yo'q"))</f>
        <v/>
      </c>
      <c r="I2062" s="12"/>
      <c r="J2062" s="12"/>
      <c r="K2062" s="28" t="n">
        <f aca="false">IF(AND($C2062&lt;&gt;"",$H2062="Ha",$B2062&gt;=Boshqaruv!$C$9,$B2062&lt;=Boshqaruv!$C$10),IF(COUNTIFS($C$4:$C2061,$C2062,$H$4:$H2061,"Ha",$B$4:$B2061,"&gt;="&amp;Boshqaruv!$C$9,$B$4:$B2061,"&lt;="&amp;Boshqaruv!$C$10)=0,1,0),0)</f>
        <v>0</v>
      </c>
    </row>
    <row r="2063" customFormat="false" ht="15" hidden="false" customHeight="false" outlineLevel="0" collapsed="false">
      <c r="A2063" s="8" t="n">
        <v>2059</v>
      </c>
      <c r="B2063" s="13"/>
      <c r="C2063" s="25"/>
      <c r="D2063" s="26" t="str">
        <f aca="false">IF($C2063="","",IFERROR(IF(INDEX(Bolalar!$B$5:$B$1804,MATCH($C2063,Bolalar!$I$5:$I$1804,0))="","",INDEX(Bolalar!$B$5:$B$1804,MATCH($C2063,Bolalar!$I$5:$I$1804,0))),""))</f>
        <v/>
      </c>
      <c r="E2063" s="15" t="str">
        <f aca="false">IF($C2063="","",IFERROR(IF(INDEX(Bolalar!$C$5:$C$1804,MATCH($C2063,Bolalar!$I$5:$I$1804,0))="","",INDEX(Bolalar!$C$5:$C$1804,MATCH($C2063,Bolalar!$I$5:$I$1804,0))),""))</f>
        <v/>
      </c>
      <c r="F2063" s="24"/>
      <c r="G2063" s="14" t="str">
        <f aca="false">IF(OR($E2063="",$B2063=""),"",INT(($B2063-$E2063)/365.25))</f>
        <v/>
      </c>
      <c r="H2063" s="14" t="str">
        <f aca="false">IF($G2063="","",IF($G2063&lt;=5,"Ha","Yo'q"))</f>
        <v/>
      </c>
      <c r="I2063" s="12"/>
      <c r="J2063" s="12"/>
      <c r="K2063" s="28" t="n">
        <f aca="false">IF(AND($C2063&lt;&gt;"",$H2063="Ha",$B2063&gt;=Boshqaruv!$C$9,$B2063&lt;=Boshqaruv!$C$10),IF(COUNTIFS($C$4:$C2062,$C2063,$H$4:$H2062,"Ha",$B$4:$B2062,"&gt;="&amp;Boshqaruv!$C$9,$B$4:$B2062,"&lt;="&amp;Boshqaruv!$C$10)=0,1,0),0)</f>
        <v>0</v>
      </c>
    </row>
    <row r="2064" customFormat="false" ht="15" hidden="false" customHeight="false" outlineLevel="0" collapsed="false">
      <c r="A2064" s="8" t="n">
        <v>2060</v>
      </c>
      <c r="B2064" s="13"/>
      <c r="C2064" s="25"/>
      <c r="D2064" s="26" t="str">
        <f aca="false">IF($C2064="","",IFERROR(IF(INDEX(Bolalar!$B$5:$B$1804,MATCH($C2064,Bolalar!$I$5:$I$1804,0))="","",INDEX(Bolalar!$B$5:$B$1804,MATCH($C2064,Bolalar!$I$5:$I$1804,0))),""))</f>
        <v/>
      </c>
      <c r="E2064" s="15" t="str">
        <f aca="false">IF($C2064="","",IFERROR(IF(INDEX(Bolalar!$C$5:$C$1804,MATCH($C2064,Bolalar!$I$5:$I$1804,0))="","",INDEX(Bolalar!$C$5:$C$1804,MATCH($C2064,Bolalar!$I$5:$I$1804,0))),""))</f>
        <v/>
      </c>
      <c r="F2064" s="24"/>
      <c r="G2064" s="14" t="str">
        <f aca="false">IF(OR($E2064="",$B2064=""),"",INT(($B2064-$E2064)/365.25))</f>
        <v/>
      </c>
      <c r="H2064" s="14" t="str">
        <f aca="false">IF($G2064="","",IF($G2064&lt;=5,"Ha","Yo'q"))</f>
        <v/>
      </c>
      <c r="I2064" s="12"/>
      <c r="J2064" s="12"/>
      <c r="K2064" s="28" t="n">
        <f aca="false">IF(AND($C2064&lt;&gt;"",$H2064="Ha",$B2064&gt;=Boshqaruv!$C$9,$B2064&lt;=Boshqaruv!$C$10),IF(COUNTIFS($C$4:$C2063,$C2064,$H$4:$H2063,"Ha",$B$4:$B2063,"&gt;="&amp;Boshqaruv!$C$9,$B$4:$B2063,"&lt;="&amp;Boshqaruv!$C$10)=0,1,0),0)</f>
        <v>0</v>
      </c>
    </row>
    <row r="2065" customFormat="false" ht="15" hidden="false" customHeight="false" outlineLevel="0" collapsed="false">
      <c r="A2065" s="8" t="n">
        <v>2061</v>
      </c>
      <c r="B2065" s="13"/>
      <c r="C2065" s="25"/>
      <c r="D2065" s="26" t="str">
        <f aca="false">IF($C2065="","",IFERROR(IF(INDEX(Bolalar!$B$5:$B$1804,MATCH($C2065,Bolalar!$I$5:$I$1804,0))="","",INDEX(Bolalar!$B$5:$B$1804,MATCH($C2065,Bolalar!$I$5:$I$1804,0))),""))</f>
        <v/>
      </c>
      <c r="E2065" s="15" t="str">
        <f aca="false">IF($C2065="","",IFERROR(IF(INDEX(Bolalar!$C$5:$C$1804,MATCH($C2065,Bolalar!$I$5:$I$1804,0))="","",INDEX(Bolalar!$C$5:$C$1804,MATCH($C2065,Bolalar!$I$5:$I$1804,0))),""))</f>
        <v/>
      </c>
      <c r="F2065" s="24"/>
      <c r="G2065" s="14" t="str">
        <f aca="false">IF(OR($E2065="",$B2065=""),"",INT(($B2065-$E2065)/365.25))</f>
        <v/>
      </c>
      <c r="H2065" s="14" t="str">
        <f aca="false">IF($G2065="","",IF($G2065&lt;=5,"Ha","Yo'q"))</f>
        <v/>
      </c>
      <c r="I2065" s="12"/>
      <c r="J2065" s="12"/>
      <c r="K2065" s="28" t="n">
        <f aca="false">IF(AND($C2065&lt;&gt;"",$H2065="Ha",$B2065&gt;=Boshqaruv!$C$9,$B2065&lt;=Boshqaruv!$C$10),IF(COUNTIFS($C$4:$C2064,$C2065,$H$4:$H2064,"Ha",$B$4:$B2064,"&gt;="&amp;Boshqaruv!$C$9,$B$4:$B2064,"&lt;="&amp;Boshqaruv!$C$10)=0,1,0),0)</f>
        <v>0</v>
      </c>
    </row>
    <row r="2066" customFormat="false" ht="15" hidden="false" customHeight="false" outlineLevel="0" collapsed="false">
      <c r="A2066" s="8" t="n">
        <v>2062</v>
      </c>
      <c r="B2066" s="13"/>
      <c r="C2066" s="25"/>
      <c r="D2066" s="26" t="str">
        <f aca="false">IF($C2066="","",IFERROR(IF(INDEX(Bolalar!$B$5:$B$1804,MATCH($C2066,Bolalar!$I$5:$I$1804,0))="","",INDEX(Bolalar!$B$5:$B$1804,MATCH($C2066,Bolalar!$I$5:$I$1804,0))),""))</f>
        <v/>
      </c>
      <c r="E2066" s="15" t="str">
        <f aca="false">IF($C2066="","",IFERROR(IF(INDEX(Bolalar!$C$5:$C$1804,MATCH($C2066,Bolalar!$I$5:$I$1804,0))="","",INDEX(Bolalar!$C$5:$C$1804,MATCH($C2066,Bolalar!$I$5:$I$1804,0))),""))</f>
        <v/>
      </c>
      <c r="F2066" s="24"/>
      <c r="G2066" s="14" t="str">
        <f aca="false">IF(OR($E2066="",$B2066=""),"",INT(($B2066-$E2066)/365.25))</f>
        <v/>
      </c>
      <c r="H2066" s="14" t="str">
        <f aca="false">IF($G2066="","",IF($G2066&lt;=5,"Ha","Yo'q"))</f>
        <v/>
      </c>
      <c r="I2066" s="12"/>
      <c r="J2066" s="12"/>
      <c r="K2066" s="28" t="n">
        <f aca="false">IF(AND($C2066&lt;&gt;"",$H2066="Ha",$B2066&gt;=Boshqaruv!$C$9,$B2066&lt;=Boshqaruv!$C$10),IF(COUNTIFS($C$4:$C2065,$C2066,$H$4:$H2065,"Ha",$B$4:$B2065,"&gt;="&amp;Boshqaruv!$C$9,$B$4:$B2065,"&lt;="&amp;Boshqaruv!$C$10)=0,1,0),0)</f>
        <v>0</v>
      </c>
    </row>
    <row r="2067" customFormat="false" ht="15" hidden="false" customHeight="false" outlineLevel="0" collapsed="false">
      <c r="A2067" s="8" t="n">
        <v>2063</v>
      </c>
      <c r="B2067" s="13"/>
      <c r="C2067" s="25"/>
      <c r="D2067" s="26" t="str">
        <f aca="false">IF($C2067="","",IFERROR(IF(INDEX(Bolalar!$B$5:$B$1804,MATCH($C2067,Bolalar!$I$5:$I$1804,0))="","",INDEX(Bolalar!$B$5:$B$1804,MATCH($C2067,Bolalar!$I$5:$I$1804,0))),""))</f>
        <v/>
      </c>
      <c r="E2067" s="15" t="str">
        <f aca="false">IF($C2067="","",IFERROR(IF(INDEX(Bolalar!$C$5:$C$1804,MATCH($C2067,Bolalar!$I$5:$I$1804,0))="","",INDEX(Bolalar!$C$5:$C$1804,MATCH($C2067,Bolalar!$I$5:$I$1804,0))),""))</f>
        <v/>
      </c>
      <c r="F2067" s="24"/>
      <c r="G2067" s="14" t="str">
        <f aca="false">IF(OR($E2067="",$B2067=""),"",INT(($B2067-$E2067)/365.25))</f>
        <v/>
      </c>
      <c r="H2067" s="14" t="str">
        <f aca="false">IF($G2067="","",IF($G2067&lt;=5,"Ha","Yo'q"))</f>
        <v/>
      </c>
      <c r="I2067" s="12"/>
      <c r="J2067" s="12"/>
      <c r="K2067" s="28" t="n">
        <f aca="false">IF(AND($C2067&lt;&gt;"",$H2067="Ha",$B2067&gt;=Boshqaruv!$C$9,$B2067&lt;=Boshqaruv!$C$10),IF(COUNTIFS($C$4:$C2066,$C2067,$H$4:$H2066,"Ha",$B$4:$B2066,"&gt;="&amp;Boshqaruv!$C$9,$B$4:$B2066,"&lt;="&amp;Boshqaruv!$C$10)=0,1,0),0)</f>
        <v>0</v>
      </c>
    </row>
    <row r="2068" customFormat="false" ht="15" hidden="false" customHeight="false" outlineLevel="0" collapsed="false">
      <c r="A2068" s="8" t="n">
        <v>2064</v>
      </c>
      <c r="B2068" s="13"/>
      <c r="C2068" s="25"/>
      <c r="D2068" s="26" t="str">
        <f aca="false">IF($C2068="","",IFERROR(IF(INDEX(Bolalar!$B$5:$B$1804,MATCH($C2068,Bolalar!$I$5:$I$1804,0))="","",INDEX(Bolalar!$B$5:$B$1804,MATCH($C2068,Bolalar!$I$5:$I$1804,0))),""))</f>
        <v/>
      </c>
      <c r="E2068" s="15" t="str">
        <f aca="false">IF($C2068="","",IFERROR(IF(INDEX(Bolalar!$C$5:$C$1804,MATCH($C2068,Bolalar!$I$5:$I$1804,0))="","",INDEX(Bolalar!$C$5:$C$1804,MATCH($C2068,Bolalar!$I$5:$I$1804,0))),""))</f>
        <v/>
      </c>
      <c r="F2068" s="24"/>
      <c r="G2068" s="14" t="str">
        <f aca="false">IF(OR($E2068="",$B2068=""),"",INT(($B2068-$E2068)/365.25))</f>
        <v/>
      </c>
      <c r="H2068" s="14" t="str">
        <f aca="false">IF($G2068="","",IF($G2068&lt;=5,"Ha","Yo'q"))</f>
        <v/>
      </c>
      <c r="I2068" s="12"/>
      <c r="J2068" s="12"/>
      <c r="K2068" s="28" t="n">
        <f aca="false">IF(AND($C2068&lt;&gt;"",$H2068="Ha",$B2068&gt;=Boshqaruv!$C$9,$B2068&lt;=Boshqaruv!$C$10),IF(COUNTIFS($C$4:$C2067,$C2068,$H$4:$H2067,"Ha",$B$4:$B2067,"&gt;="&amp;Boshqaruv!$C$9,$B$4:$B2067,"&lt;="&amp;Boshqaruv!$C$10)=0,1,0),0)</f>
        <v>0</v>
      </c>
    </row>
    <row r="2069" customFormat="false" ht="15" hidden="false" customHeight="false" outlineLevel="0" collapsed="false">
      <c r="A2069" s="8" t="n">
        <v>2065</v>
      </c>
      <c r="B2069" s="13"/>
      <c r="C2069" s="25"/>
      <c r="D2069" s="26" t="str">
        <f aca="false">IF($C2069="","",IFERROR(IF(INDEX(Bolalar!$B$5:$B$1804,MATCH($C2069,Bolalar!$I$5:$I$1804,0))="","",INDEX(Bolalar!$B$5:$B$1804,MATCH($C2069,Bolalar!$I$5:$I$1804,0))),""))</f>
        <v/>
      </c>
      <c r="E2069" s="15" t="str">
        <f aca="false">IF($C2069="","",IFERROR(IF(INDEX(Bolalar!$C$5:$C$1804,MATCH($C2069,Bolalar!$I$5:$I$1804,0))="","",INDEX(Bolalar!$C$5:$C$1804,MATCH($C2069,Bolalar!$I$5:$I$1804,0))),""))</f>
        <v/>
      </c>
      <c r="F2069" s="24"/>
      <c r="G2069" s="14" t="str">
        <f aca="false">IF(OR($E2069="",$B2069=""),"",INT(($B2069-$E2069)/365.25))</f>
        <v/>
      </c>
      <c r="H2069" s="14" t="str">
        <f aca="false">IF($G2069="","",IF($G2069&lt;=5,"Ha","Yo'q"))</f>
        <v/>
      </c>
      <c r="I2069" s="12"/>
      <c r="J2069" s="12"/>
      <c r="K2069" s="28" t="n">
        <f aca="false">IF(AND($C2069&lt;&gt;"",$H2069="Ha",$B2069&gt;=Boshqaruv!$C$9,$B2069&lt;=Boshqaruv!$C$10),IF(COUNTIFS($C$4:$C2068,$C2069,$H$4:$H2068,"Ha",$B$4:$B2068,"&gt;="&amp;Boshqaruv!$C$9,$B$4:$B2068,"&lt;="&amp;Boshqaruv!$C$10)=0,1,0),0)</f>
        <v>0</v>
      </c>
    </row>
    <row r="2070" customFormat="false" ht="15" hidden="false" customHeight="false" outlineLevel="0" collapsed="false">
      <c r="A2070" s="8" t="n">
        <v>2066</v>
      </c>
      <c r="B2070" s="13"/>
      <c r="C2070" s="25"/>
      <c r="D2070" s="26" t="str">
        <f aca="false">IF($C2070="","",IFERROR(IF(INDEX(Bolalar!$B$5:$B$1804,MATCH($C2070,Bolalar!$I$5:$I$1804,0))="","",INDEX(Bolalar!$B$5:$B$1804,MATCH($C2070,Bolalar!$I$5:$I$1804,0))),""))</f>
        <v/>
      </c>
      <c r="E2070" s="15" t="str">
        <f aca="false">IF($C2070="","",IFERROR(IF(INDEX(Bolalar!$C$5:$C$1804,MATCH($C2070,Bolalar!$I$5:$I$1804,0))="","",INDEX(Bolalar!$C$5:$C$1804,MATCH($C2070,Bolalar!$I$5:$I$1804,0))),""))</f>
        <v/>
      </c>
      <c r="F2070" s="24"/>
      <c r="G2070" s="14" t="str">
        <f aca="false">IF(OR($E2070="",$B2070=""),"",INT(($B2070-$E2070)/365.25))</f>
        <v/>
      </c>
      <c r="H2070" s="14" t="str">
        <f aca="false">IF($G2070="","",IF($G2070&lt;=5,"Ha","Yo'q"))</f>
        <v/>
      </c>
      <c r="I2070" s="12"/>
      <c r="J2070" s="12"/>
      <c r="K2070" s="28" t="n">
        <f aca="false">IF(AND($C2070&lt;&gt;"",$H2070="Ha",$B2070&gt;=Boshqaruv!$C$9,$B2070&lt;=Boshqaruv!$C$10),IF(COUNTIFS($C$4:$C2069,$C2070,$H$4:$H2069,"Ha",$B$4:$B2069,"&gt;="&amp;Boshqaruv!$C$9,$B$4:$B2069,"&lt;="&amp;Boshqaruv!$C$10)=0,1,0),0)</f>
        <v>0</v>
      </c>
    </row>
    <row r="2071" customFormat="false" ht="15" hidden="false" customHeight="false" outlineLevel="0" collapsed="false">
      <c r="A2071" s="8" t="n">
        <v>2067</v>
      </c>
      <c r="B2071" s="13"/>
      <c r="C2071" s="25"/>
      <c r="D2071" s="26" t="str">
        <f aca="false">IF($C2071="","",IFERROR(IF(INDEX(Bolalar!$B$5:$B$1804,MATCH($C2071,Bolalar!$I$5:$I$1804,0))="","",INDEX(Bolalar!$B$5:$B$1804,MATCH($C2071,Bolalar!$I$5:$I$1804,0))),""))</f>
        <v/>
      </c>
      <c r="E2071" s="15" t="str">
        <f aca="false">IF($C2071="","",IFERROR(IF(INDEX(Bolalar!$C$5:$C$1804,MATCH($C2071,Bolalar!$I$5:$I$1804,0))="","",INDEX(Bolalar!$C$5:$C$1804,MATCH($C2071,Bolalar!$I$5:$I$1804,0))),""))</f>
        <v/>
      </c>
      <c r="F2071" s="24"/>
      <c r="G2071" s="14" t="str">
        <f aca="false">IF(OR($E2071="",$B2071=""),"",INT(($B2071-$E2071)/365.25))</f>
        <v/>
      </c>
      <c r="H2071" s="14" t="str">
        <f aca="false">IF($G2071="","",IF($G2071&lt;=5,"Ha","Yo'q"))</f>
        <v/>
      </c>
      <c r="I2071" s="12"/>
      <c r="J2071" s="12"/>
      <c r="K2071" s="28" t="n">
        <f aca="false">IF(AND($C2071&lt;&gt;"",$H2071="Ha",$B2071&gt;=Boshqaruv!$C$9,$B2071&lt;=Boshqaruv!$C$10),IF(COUNTIFS($C$4:$C2070,$C2071,$H$4:$H2070,"Ha",$B$4:$B2070,"&gt;="&amp;Boshqaruv!$C$9,$B$4:$B2070,"&lt;="&amp;Boshqaruv!$C$10)=0,1,0),0)</f>
        <v>0</v>
      </c>
    </row>
    <row r="2072" customFormat="false" ht="15" hidden="false" customHeight="false" outlineLevel="0" collapsed="false">
      <c r="A2072" s="8" t="n">
        <v>2068</v>
      </c>
      <c r="B2072" s="13"/>
      <c r="C2072" s="25"/>
      <c r="D2072" s="26" t="str">
        <f aca="false">IF($C2072="","",IFERROR(IF(INDEX(Bolalar!$B$5:$B$1804,MATCH($C2072,Bolalar!$I$5:$I$1804,0))="","",INDEX(Bolalar!$B$5:$B$1804,MATCH($C2072,Bolalar!$I$5:$I$1804,0))),""))</f>
        <v/>
      </c>
      <c r="E2072" s="15" t="str">
        <f aca="false">IF($C2072="","",IFERROR(IF(INDEX(Bolalar!$C$5:$C$1804,MATCH($C2072,Bolalar!$I$5:$I$1804,0))="","",INDEX(Bolalar!$C$5:$C$1804,MATCH($C2072,Bolalar!$I$5:$I$1804,0))),""))</f>
        <v/>
      </c>
      <c r="F2072" s="24"/>
      <c r="G2072" s="14" t="str">
        <f aca="false">IF(OR($E2072="",$B2072=""),"",INT(($B2072-$E2072)/365.25))</f>
        <v/>
      </c>
      <c r="H2072" s="14" t="str">
        <f aca="false">IF($G2072="","",IF($G2072&lt;=5,"Ha","Yo'q"))</f>
        <v/>
      </c>
      <c r="I2072" s="12"/>
      <c r="J2072" s="12"/>
      <c r="K2072" s="28" t="n">
        <f aca="false">IF(AND($C2072&lt;&gt;"",$H2072="Ha",$B2072&gt;=Boshqaruv!$C$9,$B2072&lt;=Boshqaruv!$C$10),IF(COUNTIFS($C$4:$C2071,$C2072,$H$4:$H2071,"Ha",$B$4:$B2071,"&gt;="&amp;Boshqaruv!$C$9,$B$4:$B2071,"&lt;="&amp;Boshqaruv!$C$10)=0,1,0),0)</f>
        <v>0</v>
      </c>
    </row>
    <row r="2073" customFormat="false" ht="15" hidden="false" customHeight="false" outlineLevel="0" collapsed="false">
      <c r="A2073" s="8" t="n">
        <v>2069</v>
      </c>
      <c r="B2073" s="13"/>
      <c r="C2073" s="25"/>
      <c r="D2073" s="26" t="str">
        <f aca="false">IF($C2073="","",IFERROR(IF(INDEX(Bolalar!$B$5:$B$1804,MATCH($C2073,Bolalar!$I$5:$I$1804,0))="","",INDEX(Bolalar!$B$5:$B$1804,MATCH($C2073,Bolalar!$I$5:$I$1804,0))),""))</f>
        <v/>
      </c>
      <c r="E2073" s="15" t="str">
        <f aca="false">IF($C2073="","",IFERROR(IF(INDEX(Bolalar!$C$5:$C$1804,MATCH($C2073,Bolalar!$I$5:$I$1804,0))="","",INDEX(Bolalar!$C$5:$C$1804,MATCH($C2073,Bolalar!$I$5:$I$1804,0))),""))</f>
        <v/>
      </c>
      <c r="F2073" s="24"/>
      <c r="G2073" s="14" t="str">
        <f aca="false">IF(OR($E2073="",$B2073=""),"",INT(($B2073-$E2073)/365.25))</f>
        <v/>
      </c>
      <c r="H2073" s="14" t="str">
        <f aca="false">IF($G2073="","",IF($G2073&lt;=5,"Ha","Yo'q"))</f>
        <v/>
      </c>
      <c r="I2073" s="12"/>
      <c r="J2073" s="12"/>
      <c r="K2073" s="28" t="n">
        <f aca="false">IF(AND($C2073&lt;&gt;"",$H2073="Ha",$B2073&gt;=Boshqaruv!$C$9,$B2073&lt;=Boshqaruv!$C$10),IF(COUNTIFS($C$4:$C2072,$C2073,$H$4:$H2072,"Ha",$B$4:$B2072,"&gt;="&amp;Boshqaruv!$C$9,$B$4:$B2072,"&lt;="&amp;Boshqaruv!$C$10)=0,1,0),0)</f>
        <v>0</v>
      </c>
    </row>
    <row r="2074" customFormat="false" ht="15" hidden="false" customHeight="false" outlineLevel="0" collapsed="false">
      <c r="A2074" s="8" t="n">
        <v>2070</v>
      </c>
      <c r="B2074" s="13"/>
      <c r="C2074" s="25"/>
      <c r="D2074" s="26" t="str">
        <f aca="false">IF($C2074="","",IFERROR(IF(INDEX(Bolalar!$B$5:$B$1804,MATCH($C2074,Bolalar!$I$5:$I$1804,0))="","",INDEX(Bolalar!$B$5:$B$1804,MATCH($C2074,Bolalar!$I$5:$I$1804,0))),""))</f>
        <v/>
      </c>
      <c r="E2074" s="15" t="str">
        <f aca="false">IF($C2074="","",IFERROR(IF(INDEX(Bolalar!$C$5:$C$1804,MATCH($C2074,Bolalar!$I$5:$I$1804,0))="","",INDEX(Bolalar!$C$5:$C$1804,MATCH($C2074,Bolalar!$I$5:$I$1804,0))),""))</f>
        <v/>
      </c>
      <c r="F2074" s="24"/>
      <c r="G2074" s="14" t="str">
        <f aca="false">IF(OR($E2074="",$B2074=""),"",INT(($B2074-$E2074)/365.25))</f>
        <v/>
      </c>
      <c r="H2074" s="14" t="str">
        <f aca="false">IF($G2074="","",IF($G2074&lt;=5,"Ha","Yo'q"))</f>
        <v/>
      </c>
      <c r="I2074" s="12"/>
      <c r="J2074" s="12"/>
      <c r="K2074" s="28" t="n">
        <f aca="false">IF(AND($C2074&lt;&gt;"",$H2074="Ha",$B2074&gt;=Boshqaruv!$C$9,$B2074&lt;=Boshqaruv!$C$10),IF(COUNTIFS($C$4:$C2073,$C2074,$H$4:$H2073,"Ha",$B$4:$B2073,"&gt;="&amp;Boshqaruv!$C$9,$B$4:$B2073,"&lt;="&amp;Boshqaruv!$C$10)=0,1,0),0)</f>
        <v>0</v>
      </c>
    </row>
    <row r="2075" customFormat="false" ht="15" hidden="false" customHeight="false" outlineLevel="0" collapsed="false">
      <c r="A2075" s="8" t="n">
        <v>2071</v>
      </c>
      <c r="B2075" s="13"/>
      <c r="C2075" s="25"/>
      <c r="D2075" s="26" t="str">
        <f aca="false">IF($C2075="","",IFERROR(IF(INDEX(Bolalar!$B$5:$B$1804,MATCH($C2075,Bolalar!$I$5:$I$1804,0))="","",INDEX(Bolalar!$B$5:$B$1804,MATCH($C2075,Bolalar!$I$5:$I$1804,0))),""))</f>
        <v/>
      </c>
      <c r="E2075" s="15" t="str">
        <f aca="false">IF($C2075="","",IFERROR(IF(INDEX(Bolalar!$C$5:$C$1804,MATCH($C2075,Bolalar!$I$5:$I$1804,0))="","",INDEX(Bolalar!$C$5:$C$1804,MATCH($C2075,Bolalar!$I$5:$I$1804,0))),""))</f>
        <v/>
      </c>
      <c r="F2075" s="24"/>
      <c r="G2075" s="14" t="str">
        <f aca="false">IF(OR($E2075="",$B2075=""),"",INT(($B2075-$E2075)/365.25))</f>
        <v/>
      </c>
      <c r="H2075" s="14" t="str">
        <f aca="false">IF($G2075="","",IF($G2075&lt;=5,"Ha","Yo'q"))</f>
        <v/>
      </c>
      <c r="I2075" s="12"/>
      <c r="J2075" s="12"/>
      <c r="K2075" s="28" t="n">
        <f aca="false">IF(AND($C2075&lt;&gt;"",$H2075="Ha",$B2075&gt;=Boshqaruv!$C$9,$B2075&lt;=Boshqaruv!$C$10),IF(COUNTIFS($C$4:$C2074,$C2075,$H$4:$H2074,"Ha",$B$4:$B2074,"&gt;="&amp;Boshqaruv!$C$9,$B$4:$B2074,"&lt;="&amp;Boshqaruv!$C$10)=0,1,0),0)</f>
        <v>0</v>
      </c>
    </row>
    <row r="2076" customFormat="false" ht="15" hidden="false" customHeight="false" outlineLevel="0" collapsed="false">
      <c r="A2076" s="8" t="n">
        <v>2072</v>
      </c>
      <c r="B2076" s="13"/>
      <c r="C2076" s="25"/>
      <c r="D2076" s="26" t="str">
        <f aca="false">IF($C2076="","",IFERROR(IF(INDEX(Bolalar!$B$5:$B$1804,MATCH($C2076,Bolalar!$I$5:$I$1804,0))="","",INDEX(Bolalar!$B$5:$B$1804,MATCH($C2076,Bolalar!$I$5:$I$1804,0))),""))</f>
        <v/>
      </c>
      <c r="E2076" s="15" t="str">
        <f aca="false">IF($C2076="","",IFERROR(IF(INDEX(Bolalar!$C$5:$C$1804,MATCH($C2076,Bolalar!$I$5:$I$1804,0))="","",INDEX(Bolalar!$C$5:$C$1804,MATCH($C2076,Bolalar!$I$5:$I$1804,0))),""))</f>
        <v/>
      </c>
      <c r="F2076" s="24"/>
      <c r="G2076" s="14" t="str">
        <f aca="false">IF(OR($E2076="",$B2076=""),"",INT(($B2076-$E2076)/365.25))</f>
        <v/>
      </c>
      <c r="H2076" s="14" t="str">
        <f aca="false">IF($G2076="","",IF($G2076&lt;=5,"Ha","Yo'q"))</f>
        <v/>
      </c>
      <c r="I2076" s="12"/>
      <c r="J2076" s="12"/>
      <c r="K2076" s="28" t="n">
        <f aca="false">IF(AND($C2076&lt;&gt;"",$H2076="Ha",$B2076&gt;=Boshqaruv!$C$9,$B2076&lt;=Boshqaruv!$C$10),IF(COUNTIFS($C$4:$C2075,$C2076,$H$4:$H2075,"Ha",$B$4:$B2075,"&gt;="&amp;Boshqaruv!$C$9,$B$4:$B2075,"&lt;="&amp;Boshqaruv!$C$10)=0,1,0),0)</f>
        <v>0</v>
      </c>
    </row>
    <row r="2077" customFormat="false" ht="15" hidden="false" customHeight="false" outlineLevel="0" collapsed="false">
      <c r="A2077" s="8" t="n">
        <v>2073</v>
      </c>
      <c r="B2077" s="13"/>
      <c r="C2077" s="25"/>
      <c r="D2077" s="26" t="str">
        <f aca="false">IF($C2077="","",IFERROR(IF(INDEX(Bolalar!$B$5:$B$1804,MATCH($C2077,Bolalar!$I$5:$I$1804,0))="","",INDEX(Bolalar!$B$5:$B$1804,MATCH($C2077,Bolalar!$I$5:$I$1804,0))),""))</f>
        <v/>
      </c>
      <c r="E2077" s="15" t="str">
        <f aca="false">IF($C2077="","",IFERROR(IF(INDEX(Bolalar!$C$5:$C$1804,MATCH($C2077,Bolalar!$I$5:$I$1804,0))="","",INDEX(Bolalar!$C$5:$C$1804,MATCH($C2077,Bolalar!$I$5:$I$1804,0))),""))</f>
        <v/>
      </c>
      <c r="F2077" s="24"/>
      <c r="G2077" s="14" t="str">
        <f aca="false">IF(OR($E2077="",$B2077=""),"",INT(($B2077-$E2077)/365.25))</f>
        <v/>
      </c>
      <c r="H2077" s="14" t="str">
        <f aca="false">IF($G2077="","",IF($G2077&lt;=5,"Ha","Yo'q"))</f>
        <v/>
      </c>
      <c r="I2077" s="12"/>
      <c r="J2077" s="12"/>
      <c r="K2077" s="28" t="n">
        <f aca="false">IF(AND($C2077&lt;&gt;"",$H2077="Ha",$B2077&gt;=Boshqaruv!$C$9,$B2077&lt;=Boshqaruv!$C$10),IF(COUNTIFS($C$4:$C2076,$C2077,$H$4:$H2076,"Ha",$B$4:$B2076,"&gt;="&amp;Boshqaruv!$C$9,$B$4:$B2076,"&lt;="&amp;Boshqaruv!$C$10)=0,1,0),0)</f>
        <v>0</v>
      </c>
    </row>
    <row r="2078" customFormat="false" ht="15" hidden="false" customHeight="false" outlineLevel="0" collapsed="false">
      <c r="A2078" s="8" t="n">
        <v>2074</v>
      </c>
      <c r="B2078" s="13"/>
      <c r="C2078" s="25"/>
      <c r="D2078" s="26" t="str">
        <f aca="false">IF($C2078="","",IFERROR(IF(INDEX(Bolalar!$B$5:$B$1804,MATCH($C2078,Bolalar!$I$5:$I$1804,0))="","",INDEX(Bolalar!$B$5:$B$1804,MATCH($C2078,Bolalar!$I$5:$I$1804,0))),""))</f>
        <v/>
      </c>
      <c r="E2078" s="15" t="str">
        <f aca="false">IF($C2078="","",IFERROR(IF(INDEX(Bolalar!$C$5:$C$1804,MATCH($C2078,Bolalar!$I$5:$I$1804,0))="","",INDEX(Bolalar!$C$5:$C$1804,MATCH($C2078,Bolalar!$I$5:$I$1804,0))),""))</f>
        <v/>
      </c>
      <c r="F2078" s="24"/>
      <c r="G2078" s="14" t="str">
        <f aca="false">IF(OR($E2078="",$B2078=""),"",INT(($B2078-$E2078)/365.25))</f>
        <v/>
      </c>
      <c r="H2078" s="14" t="str">
        <f aca="false">IF($G2078="","",IF($G2078&lt;=5,"Ha","Yo'q"))</f>
        <v/>
      </c>
      <c r="I2078" s="12"/>
      <c r="J2078" s="12"/>
      <c r="K2078" s="28" t="n">
        <f aca="false">IF(AND($C2078&lt;&gt;"",$H2078="Ha",$B2078&gt;=Boshqaruv!$C$9,$B2078&lt;=Boshqaruv!$C$10),IF(COUNTIFS($C$4:$C2077,$C2078,$H$4:$H2077,"Ha",$B$4:$B2077,"&gt;="&amp;Boshqaruv!$C$9,$B$4:$B2077,"&lt;="&amp;Boshqaruv!$C$10)=0,1,0),0)</f>
        <v>0</v>
      </c>
    </row>
    <row r="2079" customFormat="false" ht="15" hidden="false" customHeight="false" outlineLevel="0" collapsed="false">
      <c r="A2079" s="8" t="n">
        <v>2075</v>
      </c>
      <c r="B2079" s="13"/>
      <c r="C2079" s="25"/>
      <c r="D2079" s="26" t="str">
        <f aca="false">IF($C2079="","",IFERROR(IF(INDEX(Bolalar!$B$5:$B$1804,MATCH($C2079,Bolalar!$I$5:$I$1804,0))="","",INDEX(Bolalar!$B$5:$B$1804,MATCH($C2079,Bolalar!$I$5:$I$1804,0))),""))</f>
        <v/>
      </c>
      <c r="E2079" s="15" t="str">
        <f aca="false">IF($C2079="","",IFERROR(IF(INDEX(Bolalar!$C$5:$C$1804,MATCH($C2079,Bolalar!$I$5:$I$1804,0))="","",INDEX(Bolalar!$C$5:$C$1804,MATCH($C2079,Bolalar!$I$5:$I$1804,0))),""))</f>
        <v/>
      </c>
      <c r="F2079" s="24"/>
      <c r="G2079" s="14" t="str">
        <f aca="false">IF(OR($E2079="",$B2079=""),"",INT(($B2079-$E2079)/365.25))</f>
        <v/>
      </c>
      <c r="H2079" s="14" t="str">
        <f aca="false">IF($G2079="","",IF($G2079&lt;=5,"Ha","Yo'q"))</f>
        <v/>
      </c>
      <c r="I2079" s="12"/>
      <c r="J2079" s="12"/>
      <c r="K2079" s="28" t="n">
        <f aca="false">IF(AND($C2079&lt;&gt;"",$H2079="Ha",$B2079&gt;=Boshqaruv!$C$9,$B2079&lt;=Boshqaruv!$C$10),IF(COUNTIFS($C$4:$C2078,$C2079,$H$4:$H2078,"Ha",$B$4:$B2078,"&gt;="&amp;Boshqaruv!$C$9,$B$4:$B2078,"&lt;="&amp;Boshqaruv!$C$10)=0,1,0),0)</f>
        <v>0</v>
      </c>
    </row>
    <row r="2080" customFormat="false" ht="15" hidden="false" customHeight="false" outlineLevel="0" collapsed="false">
      <c r="A2080" s="8" t="n">
        <v>2076</v>
      </c>
      <c r="B2080" s="13"/>
      <c r="C2080" s="25"/>
      <c r="D2080" s="26" t="str">
        <f aca="false">IF($C2080="","",IFERROR(IF(INDEX(Bolalar!$B$5:$B$1804,MATCH($C2080,Bolalar!$I$5:$I$1804,0))="","",INDEX(Bolalar!$B$5:$B$1804,MATCH($C2080,Bolalar!$I$5:$I$1804,0))),""))</f>
        <v/>
      </c>
      <c r="E2080" s="15" t="str">
        <f aca="false">IF($C2080="","",IFERROR(IF(INDEX(Bolalar!$C$5:$C$1804,MATCH($C2080,Bolalar!$I$5:$I$1804,0))="","",INDEX(Bolalar!$C$5:$C$1804,MATCH($C2080,Bolalar!$I$5:$I$1804,0))),""))</f>
        <v/>
      </c>
      <c r="F2080" s="24"/>
      <c r="G2080" s="14" t="str">
        <f aca="false">IF(OR($E2080="",$B2080=""),"",INT(($B2080-$E2080)/365.25))</f>
        <v/>
      </c>
      <c r="H2080" s="14" t="str">
        <f aca="false">IF($G2080="","",IF($G2080&lt;=5,"Ha","Yo'q"))</f>
        <v/>
      </c>
      <c r="I2080" s="12"/>
      <c r="J2080" s="12"/>
      <c r="K2080" s="28" t="n">
        <f aca="false">IF(AND($C2080&lt;&gt;"",$H2080="Ha",$B2080&gt;=Boshqaruv!$C$9,$B2080&lt;=Boshqaruv!$C$10),IF(COUNTIFS($C$4:$C2079,$C2080,$H$4:$H2079,"Ha",$B$4:$B2079,"&gt;="&amp;Boshqaruv!$C$9,$B$4:$B2079,"&lt;="&amp;Boshqaruv!$C$10)=0,1,0),0)</f>
        <v>0</v>
      </c>
    </row>
    <row r="2081" customFormat="false" ht="15" hidden="false" customHeight="false" outlineLevel="0" collapsed="false">
      <c r="A2081" s="8" t="n">
        <v>2077</v>
      </c>
      <c r="B2081" s="13"/>
      <c r="C2081" s="25"/>
      <c r="D2081" s="26" t="str">
        <f aca="false">IF($C2081="","",IFERROR(IF(INDEX(Bolalar!$B$5:$B$1804,MATCH($C2081,Bolalar!$I$5:$I$1804,0))="","",INDEX(Bolalar!$B$5:$B$1804,MATCH($C2081,Bolalar!$I$5:$I$1804,0))),""))</f>
        <v/>
      </c>
      <c r="E2081" s="15" t="str">
        <f aca="false">IF($C2081="","",IFERROR(IF(INDEX(Bolalar!$C$5:$C$1804,MATCH($C2081,Bolalar!$I$5:$I$1804,0))="","",INDEX(Bolalar!$C$5:$C$1804,MATCH($C2081,Bolalar!$I$5:$I$1804,0))),""))</f>
        <v/>
      </c>
      <c r="F2081" s="24"/>
      <c r="G2081" s="14" t="str">
        <f aca="false">IF(OR($E2081="",$B2081=""),"",INT(($B2081-$E2081)/365.25))</f>
        <v/>
      </c>
      <c r="H2081" s="14" t="str">
        <f aca="false">IF($G2081="","",IF($G2081&lt;=5,"Ha","Yo'q"))</f>
        <v/>
      </c>
      <c r="I2081" s="12"/>
      <c r="J2081" s="12"/>
      <c r="K2081" s="28" t="n">
        <f aca="false">IF(AND($C2081&lt;&gt;"",$H2081="Ha",$B2081&gt;=Boshqaruv!$C$9,$B2081&lt;=Boshqaruv!$C$10),IF(COUNTIFS($C$4:$C2080,$C2081,$H$4:$H2080,"Ha",$B$4:$B2080,"&gt;="&amp;Boshqaruv!$C$9,$B$4:$B2080,"&lt;="&amp;Boshqaruv!$C$10)=0,1,0),0)</f>
        <v>0</v>
      </c>
    </row>
    <row r="2082" customFormat="false" ht="15" hidden="false" customHeight="false" outlineLevel="0" collapsed="false">
      <c r="A2082" s="8" t="n">
        <v>2078</v>
      </c>
      <c r="B2082" s="13"/>
      <c r="C2082" s="25"/>
      <c r="D2082" s="26" t="str">
        <f aca="false">IF($C2082="","",IFERROR(IF(INDEX(Bolalar!$B$5:$B$1804,MATCH($C2082,Bolalar!$I$5:$I$1804,0))="","",INDEX(Bolalar!$B$5:$B$1804,MATCH($C2082,Bolalar!$I$5:$I$1804,0))),""))</f>
        <v/>
      </c>
      <c r="E2082" s="15" t="str">
        <f aca="false">IF($C2082="","",IFERROR(IF(INDEX(Bolalar!$C$5:$C$1804,MATCH($C2082,Bolalar!$I$5:$I$1804,0))="","",INDEX(Bolalar!$C$5:$C$1804,MATCH($C2082,Bolalar!$I$5:$I$1804,0))),""))</f>
        <v/>
      </c>
      <c r="F2082" s="24"/>
      <c r="G2082" s="14" t="str">
        <f aca="false">IF(OR($E2082="",$B2082=""),"",INT(($B2082-$E2082)/365.25))</f>
        <v/>
      </c>
      <c r="H2082" s="14" t="str">
        <f aca="false">IF($G2082="","",IF($G2082&lt;=5,"Ha","Yo'q"))</f>
        <v/>
      </c>
      <c r="I2082" s="12"/>
      <c r="J2082" s="12"/>
      <c r="K2082" s="28" t="n">
        <f aca="false">IF(AND($C2082&lt;&gt;"",$H2082="Ha",$B2082&gt;=Boshqaruv!$C$9,$B2082&lt;=Boshqaruv!$C$10),IF(COUNTIFS($C$4:$C2081,$C2082,$H$4:$H2081,"Ha",$B$4:$B2081,"&gt;="&amp;Boshqaruv!$C$9,$B$4:$B2081,"&lt;="&amp;Boshqaruv!$C$10)=0,1,0),0)</f>
        <v>0</v>
      </c>
    </row>
    <row r="2083" customFormat="false" ht="15" hidden="false" customHeight="false" outlineLevel="0" collapsed="false">
      <c r="A2083" s="8" t="n">
        <v>2079</v>
      </c>
      <c r="B2083" s="13"/>
      <c r="C2083" s="25"/>
      <c r="D2083" s="26" t="str">
        <f aca="false">IF($C2083="","",IFERROR(IF(INDEX(Bolalar!$B$5:$B$1804,MATCH($C2083,Bolalar!$I$5:$I$1804,0))="","",INDEX(Bolalar!$B$5:$B$1804,MATCH($C2083,Bolalar!$I$5:$I$1804,0))),""))</f>
        <v/>
      </c>
      <c r="E2083" s="15" t="str">
        <f aca="false">IF($C2083="","",IFERROR(IF(INDEX(Bolalar!$C$5:$C$1804,MATCH($C2083,Bolalar!$I$5:$I$1804,0))="","",INDEX(Bolalar!$C$5:$C$1804,MATCH($C2083,Bolalar!$I$5:$I$1804,0))),""))</f>
        <v/>
      </c>
      <c r="F2083" s="24"/>
      <c r="G2083" s="14" t="str">
        <f aca="false">IF(OR($E2083="",$B2083=""),"",INT(($B2083-$E2083)/365.25))</f>
        <v/>
      </c>
      <c r="H2083" s="14" t="str">
        <f aca="false">IF($G2083="","",IF($G2083&lt;=5,"Ha","Yo'q"))</f>
        <v/>
      </c>
      <c r="I2083" s="12"/>
      <c r="J2083" s="12"/>
      <c r="K2083" s="28" t="n">
        <f aca="false">IF(AND($C2083&lt;&gt;"",$H2083="Ha",$B2083&gt;=Boshqaruv!$C$9,$B2083&lt;=Boshqaruv!$C$10),IF(COUNTIFS($C$4:$C2082,$C2083,$H$4:$H2082,"Ha",$B$4:$B2082,"&gt;="&amp;Boshqaruv!$C$9,$B$4:$B2082,"&lt;="&amp;Boshqaruv!$C$10)=0,1,0),0)</f>
        <v>0</v>
      </c>
    </row>
    <row r="2084" customFormat="false" ht="15" hidden="false" customHeight="false" outlineLevel="0" collapsed="false">
      <c r="A2084" s="8" t="n">
        <v>2080</v>
      </c>
      <c r="B2084" s="13"/>
      <c r="C2084" s="25"/>
      <c r="D2084" s="26" t="str">
        <f aca="false">IF($C2084="","",IFERROR(IF(INDEX(Bolalar!$B$5:$B$1804,MATCH($C2084,Bolalar!$I$5:$I$1804,0))="","",INDEX(Bolalar!$B$5:$B$1804,MATCH($C2084,Bolalar!$I$5:$I$1804,0))),""))</f>
        <v/>
      </c>
      <c r="E2084" s="15" t="str">
        <f aca="false">IF($C2084="","",IFERROR(IF(INDEX(Bolalar!$C$5:$C$1804,MATCH($C2084,Bolalar!$I$5:$I$1804,0))="","",INDEX(Bolalar!$C$5:$C$1804,MATCH($C2084,Bolalar!$I$5:$I$1804,0))),""))</f>
        <v/>
      </c>
      <c r="F2084" s="24"/>
      <c r="G2084" s="14" t="str">
        <f aca="false">IF(OR($E2084="",$B2084=""),"",INT(($B2084-$E2084)/365.25))</f>
        <v/>
      </c>
      <c r="H2084" s="14" t="str">
        <f aca="false">IF($G2084="","",IF($G2084&lt;=5,"Ha","Yo'q"))</f>
        <v/>
      </c>
      <c r="I2084" s="12"/>
      <c r="J2084" s="12"/>
      <c r="K2084" s="28" t="n">
        <f aca="false">IF(AND($C2084&lt;&gt;"",$H2084="Ha",$B2084&gt;=Boshqaruv!$C$9,$B2084&lt;=Boshqaruv!$C$10),IF(COUNTIFS($C$4:$C2083,$C2084,$H$4:$H2083,"Ha",$B$4:$B2083,"&gt;="&amp;Boshqaruv!$C$9,$B$4:$B2083,"&lt;="&amp;Boshqaruv!$C$10)=0,1,0),0)</f>
        <v>0</v>
      </c>
    </row>
    <row r="2085" customFormat="false" ht="15" hidden="false" customHeight="false" outlineLevel="0" collapsed="false">
      <c r="A2085" s="8" t="n">
        <v>2081</v>
      </c>
      <c r="B2085" s="13"/>
      <c r="C2085" s="25"/>
      <c r="D2085" s="26" t="str">
        <f aca="false">IF($C2085="","",IFERROR(IF(INDEX(Bolalar!$B$5:$B$1804,MATCH($C2085,Bolalar!$I$5:$I$1804,0))="","",INDEX(Bolalar!$B$5:$B$1804,MATCH($C2085,Bolalar!$I$5:$I$1804,0))),""))</f>
        <v/>
      </c>
      <c r="E2085" s="15" t="str">
        <f aca="false">IF($C2085="","",IFERROR(IF(INDEX(Bolalar!$C$5:$C$1804,MATCH($C2085,Bolalar!$I$5:$I$1804,0))="","",INDEX(Bolalar!$C$5:$C$1804,MATCH($C2085,Bolalar!$I$5:$I$1804,0))),""))</f>
        <v/>
      </c>
      <c r="F2085" s="24"/>
      <c r="G2085" s="14" t="str">
        <f aca="false">IF(OR($E2085="",$B2085=""),"",INT(($B2085-$E2085)/365.25))</f>
        <v/>
      </c>
      <c r="H2085" s="14" t="str">
        <f aca="false">IF($G2085="","",IF($G2085&lt;=5,"Ha","Yo'q"))</f>
        <v/>
      </c>
      <c r="I2085" s="12"/>
      <c r="J2085" s="12"/>
      <c r="K2085" s="28" t="n">
        <f aca="false">IF(AND($C2085&lt;&gt;"",$H2085="Ha",$B2085&gt;=Boshqaruv!$C$9,$B2085&lt;=Boshqaruv!$C$10),IF(COUNTIFS($C$4:$C2084,$C2085,$H$4:$H2084,"Ha",$B$4:$B2084,"&gt;="&amp;Boshqaruv!$C$9,$B$4:$B2084,"&lt;="&amp;Boshqaruv!$C$10)=0,1,0),0)</f>
        <v>0</v>
      </c>
    </row>
    <row r="2086" customFormat="false" ht="15" hidden="false" customHeight="false" outlineLevel="0" collapsed="false">
      <c r="A2086" s="8" t="n">
        <v>2082</v>
      </c>
      <c r="B2086" s="13"/>
      <c r="C2086" s="25"/>
      <c r="D2086" s="26" t="str">
        <f aca="false">IF($C2086="","",IFERROR(IF(INDEX(Bolalar!$B$5:$B$1804,MATCH($C2086,Bolalar!$I$5:$I$1804,0))="","",INDEX(Bolalar!$B$5:$B$1804,MATCH($C2086,Bolalar!$I$5:$I$1804,0))),""))</f>
        <v/>
      </c>
      <c r="E2086" s="15" t="str">
        <f aca="false">IF($C2086="","",IFERROR(IF(INDEX(Bolalar!$C$5:$C$1804,MATCH($C2086,Bolalar!$I$5:$I$1804,0))="","",INDEX(Bolalar!$C$5:$C$1804,MATCH($C2086,Bolalar!$I$5:$I$1804,0))),""))</f>
        <v/>
      </c>
      <c r="F2086" s="24"/>
      <c r="G2086" s="14" t="str">
        <f aca="false">IF(OR($E2086="",$B2086=""),"",INT(($B2086-$E2086)/365.25))</f>
        <v/>
      </c>
      <c r="H2086" s="14" t="str">
        <f aca="false">IF($G2086="","",IF($G2086&lt;=5,"Ha","Yo'q"))</f>
        <v/>
      </c>
      <c r="I2086" s="12"/>
      <c r="J2086" s="12"/>
      <c r="K2086" s="28" t="n">
        <f aca="false">IF(AND($C2086&lt;&gt;"",$H2086="Ha",$B2086&gt;=Boshqaruv!$C$9,$B2086&lt;=Boshqaruv!$C$10),IF(COUNTIFS($C$4:$C2085,$C2086,$H$4:$H2085,"Ha",$B$4:$B2085,"&gt;="&amp;Boshqaruv!$C$9,$B$4:$B2085,"&lt;="&amp;Boshqaruv!$C$10)=0,1,0),0)</f>
        <v>0</v>
      </c>
    </row>
    <row r="2087" customFormat="false" ht="15" hidden="false" customHeight="false" outlineLevel="0" collapsed="false">
      <c r="A2087" s="8" t="n">
        <v>2083</v>
      </c>
      <c r="B2087" s="13"/>
      <c r="C2087" s="25"/>
      <c r="D2087" s="26" t="str">
        <f aca="false">IF($C2087="","",IFERROR(IF(INDEX(Bolalar!$B$5:$B$1804,MATCH($C2087,Bolalar!$I$5:$I$1804,0))="","",INDEX(Bolalar!$B$5:$B$1804,MATCH($C2087,Bolalar!$I$5:$I$1804,0))),""))</f>
        <v/>
      </c>
      <c r="E2087" s="15" t="str">
        <f aca="false">IF($C2087="","",IFERROR(IF(INDEX(Bolalar!$C$5:$C$1804,MATCH($C2087,Bolalar!$I$5:$I$1804,0))="","",INDEX(Bolalar!$C$5:$C$1804,MATCH($C2087,Bolalar!$I$5:$I$1804,0))),""))</f>
        <v/>
      </c>
      <c r="F2087" s="24"/>
      <c r="G2087" s="14" t="str">
        <f aca="false">IF(OR($E2087="",$B2087=""),"",INT(($B2087-$E2087)/365.25))</f>
        <v/>
      </c>
      <c r="H2087" s="14" t="str">
        <f aca="false">IF($G2087="","",IF($G2087&lt;=5,"Ha","Yo'q"))</f>
        <v/>
      </c>
      <c r="I2087" s="12"/>
      <c r="J2087" s="12"/>
      <c r="K2087" s="28" t="n">
        <f aca="false">IF(AND($C2087&lt;&gt;"",$H2087="Ha",$B2087&gt;=Boshqaruv!$C$9,$B2087&lt;=Boshqaruv!$C$10),IF(COUNTIFS($C$4:$C2086,$C2087,$H$4:$H2086,"Ha",$B$4:$B2086,"&gt;="&amp;Boshqaruv!$C$9,$B$4:$B2086,"&lt;="&amp;Boshqaruv!$C$10)=0,1,0),0)</f>
        <v>0</v>
      </c>
    </row>
    <row r="2088" customFormat="false" ht="15" hidden="false" customHeight="false" outlineLevel="0" collapsed="false">
      <c r="A2088" s="8" t="n">
        <v>2084</v>
      </c>
      <c r="B2088" s="13"/>
      <c r="C2088" s="25"/>
      <c r="D2088" s="26" t="str">
        <f aca="false">IF($C2088="","",IFERROR(IF(INDEX(Bolalar!$B$5:$B$1804,MATCH($C2088,Bolalar!$I$5:$I$1804,0))="","",INDEX(Bolalar!$B$5:$B$1804,MATCH($C2088,Bolalar!$I$5:$I$1804,0))),""))</f>
        <v/>
      </c>
      <c r="E2088" s="15" t="str">
        <f aca="false">IF($C2088="","",IFERROR(IF(INDEX(Bolalar!$C$5:$C$1804,MATCH($C2088,Bolalar!$I$5:$I$1804,0))="","",INDEX(Bolalar!$C$5:$C$1804,MATCH($C2088,Bolalar!$I$5:$I$1804,0))),""))</f>
        <v/>
      </c>
      <c r="F2088" s="24"/>
      <c r="G2088" s="14" t="str">
        <f aca="false">IF(OR($E2088="",$B2088=""),"",INT(($B2088-$E2088)/365.25))</f>
        <v/>
      </c>
      <c r="H2088" s="14" t="str">
        <f aca="false">IF($G2088="","",IF($G2088&lt;=5,"Ha","Yo'q"))</f>
        <v/>
      </c>
      <c r="I2088" s="12"/>
      <c r="J2088" s="12"/>
      <c r="K2088" s="28" t="n">
        <f aca="false">IF(AND($C2088&lt;&gt;"",$H2088="Ha",$B2088&gt;=Boshqaruv!$C$9,$B2088&lt;=Boshqaruv!$C$10),IF(COUNTIFS($C$4:$C2087,$C2088,$H$4:$H2087,"Ha",$B$4:$B2087,"&gt;="&amp;Boshqaruv!$C$9,$B$4:$B2087,"&lt;="&amp;Boshqaruv!$C$10)=0,1,0),0)</f>
        <v>0</v>
      </c>
    </row>
    <row r="2089" customFormat="false" ht="15" hidden="false" customHeight="false" outlineLevel="0" collapsed="false">
      <c r="A2089" s="8" t="n">
        <v>2085</v>
      </c>
      <c r="B2089" s="13"/>
      <c r="C2089" s="25"/>
      <c r="D2089" s="26" t="str">
        <f aca="false">IF($C2089="","",IFERROR(IF(INDEX(Bolalar!$B$5:$B$1804,MATCH($C2089,Bolalar!$I$5:$I$1804,0))="","",INDEX(Bolalar!$B$5:$B$1804,MATCH($C2089,Bolalar!$I$5:$I$1804,0))),""))</f>
        <v/>
      </c>
      <c r="E2089" s="15" t="str">
        <f aca="false">IF($C2089="","",IFERROR(IF(INDEX(Bolalar!$C$5:$C$1804,MATCH($C2089,Bolalar!$I$5:$I$1804,0))="","",INDEX(Bolalar!$C$5:$C$1804,MATCH($C2089,Bolalar!$I$5:$I$1804,0))),""))</f>
        <v/>
      </c>
      <c r="F2089" s="24"/>
      <c r="G2089" s="14" t="str">
        <f aca="false">IF(OR($E2089="",$B2089=""),"",INT(($B2089-$E2089)/365.25))</f>
        <v/>
      </c>
      <c r="H2089" s="14" t="str">
        <f aca="false">IF($G2089="","",IF($G2089&lt;=5,"Ha","Yo'q"))</f>
        <v/>
      </c>
      <c r="I2089" s="12"/>
      <c r="J2089" s="12"/>
      <c r="K2089" s="28" t="n">
        <f aca="false">IF(AND($C2089&lt;&gt;"",$H2089="Ha",$B2089&gt;=Boshqaruv!$C$9,$B2089&lt;=Boshqaruv!$C$10),IF(COUNTIFS($C$4:$C2088,$C2089,$H$4:$H2088,"Ha",$B$4:$B2088,"&gt;="&amp;Boshqaruv!$C$9,$B$4:$B2088,"&lt;="&amp;Boshqaruv!$C$10)=0,1,0),0)</f>
        <v>0</v>
      </c>
    </row>
    <row r="2090" customFormat="false" ht="15" hidden="false" customHeight="false" outlineLevel="0" collapsed="false">
      <c r="A2090" s="8" t="n">
        <v>2086</v>
      </c>
      <c r="B2090" s="13"/>
      <c r="C2090" s="25"/>
      <c r="D2090" s="26" t="str">
        <f aca="false">IF($C2090="","",IFERROR(IF(INDEX(Bolalar!$B$5:$B$1804,MATCH($C2090,Bolalar!$I$5:$I$1804,0))="","",INDEX(Bolalar!$B$5:$B$1804,MATCH($C2090,Bolalar!$I$5:$I$1804,0))),""))</f>
        <v/>
      </c>
      <c r="E2090" s="15" t="str">
        <f aca="false">IF($C2090="","",IFERROR(IF(INDEX(Bolalar!$C$5:$C$1804,MATCH($C2090,Bolalar!$I$5:$I$1804,0))="","",INDEX(Bolalar!$C$5:$C$1804,MATCH($C2090,Bolalar!$I$5:$I$1804,0))),""))</f>
        <v/>
      </c>
      <c r="F2090" s="24"/>
      <c r="G2090" s="14" t="str">
        <f aca="false">IF(OR($E2090="",$B2090=""),"",INT(($B2090-$E2090)/365.25))</f>
        <v/>
      </c>
      <c r="H2090" s="14" t="str">
        <f aca="false">IF($G2090="","",IF($G2090&lt;=5,"Ha","Yo'q"))</f>
        <v/>
      </c>
      <c r="I2090" s="12"/>
      <c r="J2090" s="12"/>
      <c r="K2090" s="28" t="n">
        <f aca="false">IF(AND($C2090&lt;&gt;"",$H2090="Ha",$B2090&gt;=Boshqaruv!$C$9,$B2090&lt;=Boshqaruv!$C$10),IF(COUNTIFS($C$4:$C2089,$C2090,$H$4:$H2089,"Ha",$B$4:$B2089,"&gt;="&amp;Boshqaruv!$C$9,$B$4:$B2089,"&lt;="&amp;Boshqaruv!$C$10)=0,1,0),0)</f>
        <v>0</v>
      </c>
    </row>
    <row r="2091" customFormat="false" ht="15" hidden="false" customHeight="false" outlineLevel="0" collapsed="false">
      <c r="A2091" s="8" t="n">
        <v>2087</v>
      </c>
      <c r="B2091" s="13"/>
      <c r="C2091" s="25"/>
      <c r="D2091" s="26" t="str">
        <f aca="false">IF($C2091="","",IFERROR(IF(INDEX(Bolalar!$B$5:$B$1804,MATCH($C2091,Bolalar!$I$5:$I$1804,0))="","",INDEX(Bolalar!$B$5:$B$1804,MATCH($C2091,Bolalar!$I$5:$I$1804,0))),""))</f>
        <v/>
      </c>
      <c r="E2091" s="15" t="str">
        <f aca="false">IF($C2091="","",IFERROR(IF(INDEX(Bolalar!$C$5:$C$1804,MATCH($C2091,Bolalar!$I$5:$I$1804,0))="","",INDEX(Bolalar!$C$5:$C$1804,MATCH($C2091,Bolalar!$I$5:$I$1804,0))),""))</f>
        <v/>
      </c>
      <c r="F2091" s="24"/>
      <c r="G2091" s="14" t="str">
        <f aca="false">IF(OR($E2091="",$B2091=""),"",INT(($B2091-$E2091)/365.25))</f>
        <v/>
      </c>
      <c r="H2091" s="14" t="str">
        <f aca="false">IF($G2091="","",IF($G2091&lt;=5,"Ha","Yo'q"))</f>
        <v/>
      </c>
      <c r="I2091" s="12"/>
      <c r="J2091" s="12"/>
      <c r="K2091" s="28" t="n">
        <f aca="false">IF(AND($C2091&lt;&gt;"",$H2091="Ha",$B2091&gt;=Boshqaruv!$C$9,$B2091&lt;=Boshqaruv!$C$10),IF(COUNTIFS($C$4:$C2090,$C2091,$H$4:$H2090,"Ha",$B$4:$B2090,"&gt;="&amp;Boshqaruv!$C$9,$B$4:$B2090,"&lt;="&amp;Boshqaruv!$C$10)=0,1,0),0)</f>
        <v>0</v>
      </c>
    </row>
    <row r="2092" customFormat="false" ht="15" hidden="false" customHeight="false" outlineLevel="0" collapsed="false">
      <c r="A2092" s="8" t="n">
        <v>2088</v>
      </c>
      <c r="B2092" s="13"/>
      <c r="C2092" s="25"/>
      <c r="D2092" s="26" t="str">
        <f aca="false">IF($C2092="","",IFERROR(IF(INDEX(Bolalar!$B$5:$B$1804,MATCH($C2092,Bolalar!$I$5:$I$1804,0))="","",INDEX(Bolalar!$B$5:$B$1804,MATCH($C2092,Bolalar!$I$5:$I$1804,0))),""))</f>
        <v/>
      </c>
      <c r="E2092" s="15" t="str">
        <f aca="false">IF($C2092="","",IFERROR(IF(INDEX(Bolalar!$C$5:$C$1804,MATCH($C2092,Bolalar!$I$5:$I$1804,0))="","",INDEX(Bolalar!$C$5:$C$1804,MATCH($C2092,Bolalar!$I$5:$I$1804,0))),""))</f>
        <v/>
      </c>
      <c r="F2092" s="24"/>
      <c r="G2092" s="14" t="str">
        <f aca="false">IF(OR($E2092="",$B2092=""),"",INT(($B2092-$E2092)/365.25))</f>
        <v/>
      </c>
      <c r="H2092" s="14" t="str">
        <f aca="false">IF($G2092="","",IF($G2092&lt;=5,"Ha","Yo'q"))</f>
        <v/>
      </c>
      <c r="I2092" s="12"/>
      <c r="J2092" s="12"/>
      <c r="K2092" s="28" t="n">
        <f aca="false">IF(AND($C2092&lt;&gt;"",$H2092="Ha",$B2092&gt;=Boshqaruv!$C$9,$B2092&lt;=Boshqaruv!$C$10),IF(COUNTIFS($C$4:$C2091,$C2092,$H$4:$H2091,"Ha",$B$4:$B2091,"&gt;="&amp;Boshqaruv!$C$9,$B$4:$B2091,"&lt;="&amp;Boshqaruv!$C$10)=0,1,0),0)</f>
        <v>0</v>
      </c>
    </row>
    <row r="2093" customFormat="false" ht="15" hidden="false" customHeight="false" outlineLevel="0" collapsed="false">
      <c r="A2093" s="8" t="n">
        <v>2089</v>
      </c>
      <c r="B2093" s="13"/>
      <c r="C2093" s="25"/>
      <c r="D2093" s="26" t="str">
        <f aca="false">IF($C2093="","",IFERROR(IF(INDEX(Bolalar!$B$5:$B$1804,MATCH($C2093,Bolalar!$I$5:$I$1804,0))="","",INDEX(Bolalar!$B$5:$B$1804,MATCH($C2093,Bolalar!$I$5:$I$1804,0))),""))</f>
        <v/>
      </c>
      <c r="E2093" s="15" t="str">
        <f aca="false">IF($C2093="","",IFERROR(IF(INDEX(Bolalar!$C$5:$C$1804,MATCH($C2093,Bolalar!$I$5:$I$1804,0))="","",INDEX(Bolalar!$C$5:$C$1804,MATCH($C2093,Bolalar!$I$5:$I$1804,0))),""))</f>
        <v/>
      </c>
      <c r="F2093" s="24"/>
      <c r="G2093" s="14" t="str">
        <f aca="false">IF(OR($E2093="",$B2093=""),"",INT(($B2093-$E2093)/365.25))</f>
        <v/>
      </c>
      <c r="H2093" s="14" t="str">
        <f aca="false">IF($G2093="","",IF($G2093&lt;=5,"Ha","Yo'q"))</f>
        <v/>
      </c>
      <c r="I2093" s="12"/>
      <c r="J2093" s="12"/>
      <c r="K2093" s="28" t="n">
        <f aca="false">IF(AND($C2093&lt;&gt;"",$H2093="Ha",$B2093&gt;=Boshqaruv!$C$9,$B2093&lt;=Boshqaruv!$C$10),IF(COUNTIFS($C$4:$C2092,$C2093,$H$4:$H2092,"Ha",$B$4:$B2092,"&gt;="&amp;Boshqaruv!$C$9,$B$4:$B2092,"&lt;="&amp;Boshqaruv!$C$10)=0,1,0),0)</f>
        <v>0</v>
      </c>
    </row>
    <row r="2094" customFormat="false" ht="15" hidden="false" customHeight="false" outlineLevel="0" collapsed="false">
      <c r="A2094" s="8" t="n">
        <v>2090</v>
      </c>
      <c r="B2094" s="13"/>
      <c r="C2094" s="25"/>
      <c r="D2094" s="26" t="str">
        <f aca="false">IF($C2094="","",IFERROR(IF(INDEX(Bolalar!$B$5:$B$1804,MATCH($C2094,Bolalar!$I$5:$I$1804,0))="","",INDEX(Bolalar!$B$5:$B$1804,MATCH($C2094,Bolalar!$I$5:$I$1804,0))),""))</f>
        <v/>
      </c>
      <c r="E2094" s="15" t="str">
        <f aca="false">IF($C2094="","",IFERROR(IF(INDEX(Bolalar!$C$5:$C$1804,MATCH($C2094,Bolalar!$I$5:$I$1804,0))="","",INDEX(Bolalar!$C$5:$C$1804,MATCH($C2094,Bolalar!$I$5:$I$1804,0))),""))</f>
        <v/>
      </c>
      <c r="F2094" s="24"/>
      <c r="G2094" s="14" t="str">
        <f aca="false">IF(OR($E2094="",$B2094=""),"",INT(($B2094-$E2094)/365.25))</f>
        <v/>
      </c>
      <c r="H2094" s="14" t="str">
        <f aca="false">IF($G2094="","",IF($G2094&lt;=5,"Ha","Yo'q"))</f>
        <v/>
      </c>
      <c r="I2094" s="12"/>
      <c r="J2094" s="12"/>
      <c r="K2094" s="28" t="n">
        <f aca="false">IF(AND($C2094&lt;&gt;"",$H2094="Ha",$B2094&gt;=Boshqaruv!$C$9,$B2094&lt;=Boshqaruv!$C$10),IF(COUNTIFS($C$4:$C2093,$C2094,$H$4:$H2093,"Ha",$B$4:$B2093,"&gt;="&amp;Boshqaruv!$C$9,$B$4:$B2093,"&lt;="&amp;Boshqaruv!$C$10)=0,1,0),0)</f>
        <v>0</v>
      </c>
    </row>
    <row r="2095" customFormat="false" ht="15" hidden="false" customHeight="false" outlineLevel="0" collapsed="false">
      <c r="A2095" s="8" t="n">
        <v>2091</v>
      </c>
      <c r="B2095" s="13"/>
      <c r="C2095" s="25"/>
      <c r="D2095" s="26" t="str">
        <f aca="false">IF($C2095="","",IFERROR(IF(INDEX(Bolalar!$B$5:$B$1804,MATCH($C2095,Bolalar!$I$5:$I$1804,0))="","",INDEX(Bolalar!$B$5:$B$1804,MATCH($C2095,Bolalar!$I$5:$I$1804,0))),""))</f>
        <v/>
      </c>
      <c r="E2095" s="15" t="str">
        <f aca="false">IF($C2095="","",IFERROR(IF(INDEX(Bolalar!$C$5:$C$1804,MATCH($C2095,Bolalar!$I$5:$I$1804,0))="","",INDEX(Bolalar!$C$5:$C$1804,MATCH($C2095,Bolalar!$I$5:$I$1804,0))),""))</f>
        <v/>
      </c>
      <c r="F2095" s="24"/>
      <c r="G2095" s="14" t="str">
        <f aca="false">IF(OR($E2095="",$B2095=""),"",INT(($B2095-$E2095)/365.25))</f>
        <v/>
      </c>
      <c r="H2095" s="14" t="str">
        <f aca="false">IF($G2095="","",IF($G2095&lt;=5,"Ha","Yo'q"))</f>
        <v/>
      </c>
      <c r="I2095" s="12"/>
      <c r="J2095" s="12"/>
      <c r="K2095" s="28" t="n">
        <f aca="false">IF(AND($C2095&lt;&gt;"",$H2095="Ha",$B2095&gt;=Boshqaruv!$C$9,$B2095&lt;=Boshqaruv!$C$10),IF(COUNTIFS($C$4:$C2094,$C2095,$H$4:$H2094,"Ha",$B$4:$B2094,"&gt;="&amp;Boshqaruv!$C$9,$B$4:$B2094,"&lt;="&amp;Boshqaruv!$C$10)=0,1,0),0)</f>
        <v>0</v>
      </c>
    </row>
    <row r="2096" customFormat="false" ht="15" hidden="false" customHeight="false" outlineLevel="0" collapsed="false">
      <c r="A2096" s="8" t="n">
        <v>2092</v>
      </c>
      <c r="B2096" s="13"/>
      <c r="C2096" s="25"/>
      <c r="D2096" s="26" t="str">
        <f aca="false">IF($C2096="","",IFERROR(IF(INDEX(Bolalar!$B$5:$B$1804,MATCH($C2096,Bolalar!$I$5:$I$1804,0))="","",INDEX(Bolalar!$B$5:$B$1804,MATCH($C2096,Bolalar!$I$5:$I$1804,0))),""))</f>
        <v/>
      </c>
      <c r="E2096" s="15" t="str">
        <f aca="false">IF($C2096="","",IFERROR(IF(INDEX(Bolalar!$C$5:$C$1804,MATCH($C2096,Bolalar!$I$5:$I$1804,0))="","",INDEX(Bolalar!$C$5:$C$1804,MATCH($C2096,Bolalar!$I$5:$I$1804,0))),""))</f>
        <v/>
      </c>
      <c r="F2096" s="24"/>
      <c r="G2096" s="14" t="str">
        <f aca="false">IF(OR($E2096="",$B2096=""),"",INT(($B2096-$E2096)/365.25))</f>
        <v/>
      </c>
      <c r="H2096" s="14" t="str">
        <f aca="false">IF($G2096="","",IF($G2096&lt;=5,"Ha","Yo'q"))</f>
        <v/>
      </c>
      <c r="I2096" s="12"/>
      <c r="J2096" s="12"/>
      <c r="K2096" s="28" t="n">
        <f aca="false">IF(AND($C2096&lt;&gt;"",$H2096="Ha",$B2096&gt;=Boshqaruv!$C$9,$B2096&lt;=Boshqaruv!$C$10),IF(COUNTIFS($C$4:$C2095,$C2096,$H$4:$H2095,"Ha",$B$4:$B2095,"&gt;="&amp;Boshqaruv!$C$9,$B$4:$B2095,"&lt;="&amp;Boshqaruv!$C$10)=0,1,0),0)</f>
        <v>0</v>
      </c>
    </row>
    <row r="2097" customFormat="false" ht="15" hidden="false" customHeight="false" outlineLevel="0" collapsed="false">
      <c r="A2097" s="8" t="n">
        <v>2093</v>
      </c>
      <c r="B2097" s="13"/>
      <c r="C2097" s="25"/>
      <c r="D2097" s="26" t="str">
        <f aca="false">IF($C2097="","",IFERROR(IF(INDEX(Bolalar!$B$5:$B$1804,MATCH($C2097,Bolalar!$I$5:$I$1804,0))="","",INDEX(Bolalar!$B$5:$B$1804,MATCH($C2097,Bolalar!$I$5:$I$1804,0))),""))</f>
        <v/>
      </c>
      <c r="E2097" s="15" t="str">
        <f aca="false">IF($C2097="","",IFERROR(IF(INDEX(Bolalar!$C$5:$C$1804,MATCH($C2097,Bolalar!$I$5:$I$1804,0))="","",INDEX(Bolalar!$C$5:$C$1804,MATCH($C2097,Bolalar!$I$5:$I$1804,0))),""))</f>
        <v/>
      </c>
      <c r="F2097" s="24"/>
      <c r="G2097" s="14" t="str">
        <f aca="false">IF(OR($E2097="",$B2097=""),"",INT(($B2097-$E2097)/365.25))</f>
        <v/>
      </c>
      <c r="H2097" s="14" t="str">
        <f aca="false">IF($G2097="","",IF($G2097&lt;=5,"Ha","Yo'q"))</f>
        <v/>
      </c>
      <c r="I2097" s="12"/>
      <c r="J2097" s="12"/>
      <c r="K2097" s="28" t="n">
        <f aca="false">IF(AND($C2097&lt;&gt;"",$H2097="Ha",$B2097&gt;=Boshqaruv!$C$9,$B2097&lt;=Boshqaruv!$C$10),IF(COUNTIFS($C$4:$C2096,$C2097,$H$4:$H2096,"Ha",$B$4:$B2096,"&gt;="&amp;Boshqaruv!$C$9,$B$4:$B2096,"&lt;="&amp;Boshqaruv!$C$10)=0,1,0),0)</f>
        <v>0</v>
      </c>
    </row>
    <row r="2098" customFormat="false" ht="15" hidden="false" customHeight="false" outlineLevel="0" collapsed="false">
      <c r="A2098" s="8" t="n">
        <v>2094</v>
      </c>
      <c r="B2098" s="13"/>
      <c r="C2098" s="25"/>
      <c r="D2098" s="26" t="str">
        <f aca="false">IF($C2098="","",IFERROR(IF(INDEX(Bolalar!$B$5:$B$1804,MATCH($C2098,Bolalar!$I$5:$I$1804,0))="","",INDEX(Bolalar!$B$5:$B$1804,MATCH($C2098,Bolalar!$I$5:$I$1804,0))),""))</f>
        <v/>
      </c>
      <c r="E2098" s="15" t="str">
        <f aca="false">IF($C2098="","",IFERROR(IF(INDEX(Bolalar!$C$5:$C$1804,MATCH($C2098,Bolalar!$I$5:$I$1804,0))="","",INDEX(Bolalar!$C$5:$C$1804,MATCH($C2098,Bolalar!$I$5:$I$1804,0))),""))</f>
        <v/>
      </c>
      <c r="F2098" s="24"/>
      <c r="G2098" s="14" t="str">
        <f aca="false">IF(OR($E2098="",$B2098=""),"",INT(($B2098-$E2098)/365.25))</f>
        <v/>
      </c>
      <c r="H2098" s="14" t="str">
        <f aca="false">IF($G2098="","",IF($G2098&lt;=5,"Ha","Yo'q"))</f>
        <v/>
      </c>
      <c r="I2098" s="12"/>
      <c r="J2098" s="12"/>
      <c r="K2098" s="28" t="n">
        <f aca="false">IF(AND($C2098&lt;&gt;"",$H2098="Ha",$B2098&gt;=Boshqaruv!$C$9,$B2098&lt;=Boshqaruv!$C$10),IF(COUNTIFS($C$4:$C2097,$C2098,$H$4:$H2097,"Ha",$B$4:$B2097,"&gt;="&amp;Boshqaruv!$C$9,$B$4:$B2097,"&lt;="&amp;Boshqaruv!$C$10)=0,1,0),0)</f>
        <v>0</v>
      </c>
    </row>
    <row r="2099" customFormat="false" ht="15" hidden="false" customHeight="false" outlineLevel="0" collapsed="false">
      <c r="A2099" s="8" t="n">
        <v>2095</v>
      </c>
      <c r="B2099" s="13"/>
      <c r="C2099" s="25"/>
      <c r="D2099" s="26" t="str">
        <f aca="false">IF($C2099="","",IFERROR(IF(INDEX(Bolalar!$B$5:$B$1804,MATCH($C2099,Bolalar!$I$5:$I$1804,0))="","",INDEX(Bolalar!$B$5:$B$1804,MATCH($C2099,Bolalar!$I$5:$I$1804,0))),""))</f>
        <v/>
      </c>
      <c r="E2099" s="15" t="str">
        <f aca="false">IF($C2099="","",IFERROR(IF(INDEX(Bolalar!$C$5:$C$1804,MATCH($C2099,Bolalar!$I$5:$I$1804,0))="","",INDEX(Bolalar!$C$5:$C$1804,MATCH($C2099,Bolalar!$I$5:$I$1804,0))),""))</f>
        <v/>
      </c>
      <c r="F2099" s="24"/>
      <c r="G2099" s="14" t="str">
        <f aca="false">IF(OR($E2099="",$B2099=""),"",INT(($B2099-$E2099)/365.25))</f>
        <v/>
      </c>
      <c r="H2099" s="14" t="str">
        <f aca="false">IF($G2099="","",IF($G2099&lt;=5,"Ha","Yo'q"))</f>
        <v/>
      </c>
      <c r="I2099" s="12"/>
      <c r="J2099" s="12"/>
      <c r="K2099" s="28" t="n">
        <f aca="false">IF(AND($C2099&lt;&gt;"",$H2099="Ha",$B2099&gt;=Boshqaruv!$C$9,$B2099&lt;=Boshqaruv!$C$10),IF(COUNTIFS($C$4:$C2098,$C2099,$H$4:$H2098,"Ha",$B$4:$B2098,"&gt;="&amp;Boshqaruv!$C$9,$B$4:$B2098,"&lt;="&amp;Boshqaruv!$C$10)=0,1,0),0)</f>
        <v>0</v>
      </c>
    </row>
    <row r="2100" customFormat="false" ht="15" hidden="false" customHeight="false" outlineLevel="0" collapsed="false">
      <c r="A2100" s="8" t="n">
        <v>2096</v>
      </c>
      <c r="B2100" s="13"/>
      <c r="C2100" s="25"/>
      <c r="D2100" s="26" t="str">
        <f aca="false">IF($C2100="","",IFERROR(IF(INDEX(Bolalar!$B$5:$B$1804,MATCH($C2100,Bolalar!$I$5:$I$1804,0))="","",INDEX(Bolalar!$B$5:$B$1804,MATCH($C2100,Bolalar!$I$5:$I$1804,0))),""))</f>
        <v/>
      </c>
      <c r="E2100" s="15" t="str">
        <f aca="false">IF($C2100="","",IFERROR(IF(INDEX(Bolalar!$C$5:$C$1804,MATCH($C2100,Bolalar!$I$5:$I$1804,0))="","",INDEX(Bolalar!$C$5:$C$1804,MATCH($C2100,Bolalar!$I$5:$I$1804,0))),""))</f>
        <v/>
      </c>
      <c r="F2100" s="24"/>
      <c r="G2100" s="14" t="str">
        <f aca="false">IF(OR($E2100="",$B2100=""),"",INT(($B2100-$E2100)/365.25))</f>
        <v/>
      </c>
      <c r="H2100" s="14" t="str">
        <f aca="false">IF($G2100="","",IF($G2100&lt;=5,"Ha","Yo'q"))</f>
        <v/>
      </c>
      <c r="I2100" s="12"/>
      <c r="J2100" s="12"/>
      <c r="K2100" s="28" t="n">
        <f aca="false">IF(AND($C2100&lt;&gt;"",$H2100="Ha",$B2100&gt;=Boshqaruv!$C$9,$B2100&lt;=Boshqaruv!$C$10),IF(COUNTIFS($C$4:$C2099,$C2100,$H$4:$H2099,"Ha",$B$4:$B2099,"&gt;="&amp;Boshqaruv!$C$9,$B$4:$B2099,"&lt;="&amp;Boshqaruv!$C$10)=0,1,0),0)</f>
        <v>0</v>
      </c>
    </row>
    <row r="2101" customFormat="false" ht="15" hidden="false" customHeight="false" outlineLevel="0" collapsed="false">
      <c r="A2101" s="8" t="n">
        <v>2097</v>
      </c>
      <c r="B2101" s="13"/>
      <c r="C2101" s="25"/>
      <c r="D2101" s="26" t="str">
        <f aca="false">IF($C2101="","",IFERROR(IF(INDEX(Bolalar!$B$5:$B$1804,MATCH($C2101,Bolalar!$I$5:$I$1804,0))="","",INDEX(Bolalar!$B$5:$B$1804,MATCH($C2101,Bolalar!$I$5:$I$1804,0))),""))</f>
        <v/>
      </c>
      <c r="E2101" s="15" t="str">
        <f aca="false">IF($C2101="","",IFERROR(IF(INDEX(Bolalar!$C$5:$C$1804,MATCH($C2101,Bolalar!$I$5:$I$1804,0))="","",INDEX(Bolalar!$C$5:$C$1804,MATCH($C2101,Bolalar!$I$5:$I$1804,0))),""))</f>
        <v/>
      </c>
      <c r="F2101" s="24"/>
      <c r="G2101" s="14" t="str">
        <f aca="false">IF(OR($E2101="",$B2101=""),"",INT(($B2101-$E2101)/365.25))</f>
        <v/>
      </c>
      <c r="H2101" s="14" t="str">
        <f aca="false">IF($G2101="","",IF($G2101&lt;=5,"Ha","Yo'q"))</f>
        <v/>
      </c>
      <c r="I2101" s="12"/>
      <c r="J2101" s="12"/>
      <c r="K2101" s="28" t="n">
        <f aca="false">IF(AND($C2101&lt;&gt;"",$H2101="Ha",$B2101&gt;=Boshqaruv!$C$9,$B2101&lt;=Boshqaruv!$C$10),IF(COUNTIFS($C$4:$C2100,$C2101,$H$4:$H2100,"Ha",$B$4:$B2100,"&gt;="&amp;Boshqaruv!$C$9,$B$4:$B2100,"&lt;="&amp;Boshqaruv!$C$10)=0,1,0),0)</f>
        <v>0</v>
      </c>
    </row>
    <row r="2102" customFormat="false" ht="15" hidden="false" customHeight="false" outlineLevel="0" collapsed="false">
      <c r="A2102" s="8" t="n">
        <v>2098</v>
      </c>
      <c r="B2102" s="13"/>
      <c r="C2102" s="25"/>
      <c r="D2102" s="26" t="str">
        <f aca="false">IF($C2102="","",IFERROR(IF(INDEX(Bolalar!$B$5:$B$1804,MATCH($C2102,Bolalar!$I$5:$I$1804,0))="","",INDEX(Bolalar!$B$5:$B$1804,MATCH($C2102,Bolalar!$I$5:$I$1804,0))),""))</f>
        <v/>
      </c>
      <c r="E2102" s="15" t="str">
        <f aca="false">IF($C2102="","",IFERROR(IF(INDEX(Bolalar!$C$5:$C$1804,MATCH($C2102,Bolalar!$I$5:$I$1804,0))="","",INDEX(Bolalar!$C$5:$C$1804,MATCH($C2102,Bolalar!$I$5:$I$1804,0))),""))</f>
        <v/>
      </c>
      <c r="F2102" s="24"/>
      <c r="G2102" s="14" t="str">
        <f aca="false">IF(OR($E2102="",$B2102=""),"",INT(($B2102-$E2102)/365.25))</f>
        <v/>
      </c>
      <c r="H2102" s="14" t="str">
        <f aca="false">IF($G2102="","",IF($G2102&lt;=5,"Ha","Yo'q"))</f>
        <v/>
      </c>
      <c r="I2102" s="12"/>
      <c r="J2102" s="12"/>
      <c r="K2102" s="28" t="n">
        <f aca="false">IF(AND($C2102&lt;&gt;"",$H2102="Ha",$B2102&gt;=Boshqaruv!$C$9,$B2102&lt;=Boshqaruv!$C$10),IF(COUNTIFS($C$4:$C2101,$C2102,$H$4:$H2101,"Ha",$B$4:$B2101,"&gt;="&amp;Boshqaruv!$C$9,$B$4:$B2101,"&lt;="&amp;Boshqaruv!$C$10)=0,1,0),0)</f>
        <v>0</v>
      </c>
    </row>
    <row r="2103" customFormat="false" ht="15" hidden="false" customHeight="false" outlineLevel="0" collapsed="false">
      <c r="A2103" s="8" t="n">
        <v>2099</v>
      </c>
      <c r="B2103" s="13"/>
      <c r="C2103" s="25"/>
      <c r="D2103" s="26" t="str">
        <f aca="false">IF($C2103="","",IFERROR(IF(INDEX(Bolalar!$B$5:$B$1804,MATCH($C2103,Bolalar!$I$5:$I$1804,0))="","",INDEX(Bolalar!$B$5:$B$1804,MATCH($C2103,Bolalar!$I$5:$I$1804,0))),""))</f>
        <v/>
      </c>
      <c r="E2103" s="15" t="str">
        <f aca="false">IF($C2103="","",IFERROR(IF(INDEX(Bolalar!$C$5:$C$1804,MATCH($C2103,Bolalar!$I$5:$I$1804,0))="","",INDEX(Bolalar!$C$5:$C$1804,MATCH($C2103,Bolalar!$I$5:$I$1804,0))),""))</f>
        <v/>
      </c>
      <c r="F2103" s="24"/>
      <c r="G2103" s="14" t="str">
        <f aca="false">IF(OR($E2103="",$B2103=""),"",INT(($B2103-$E2103)/365.25))</f>
        <v/>
      </c>
      <c r="H2103" s="14" t="str">
        <f aca="false">IF($G2103="","",IF($G2103&lt;=5,"Ha","Yo'q"))</f>
        <v/>
      </c>
      <c r="I2103" s="12"/>
      <c r="J2103" s="12"/>
      <c r="K2103" s="28" t="n">
        <f aca="false">IF(AND($C2103&lt;&gt;"",$H2103="Ha",$B2103&gt;=Boshqaruv!$C$9,$B2103&lt;=Boshqaruv!$C$10),IF(COUNTIFS($C$4:$C2102,$C2103,$H$4:$H2102,"Ha",$B$4:$B2102,"&gt;="&amp;Boshqaruv!$C$9,$B$4:$B2102,"&lt;="&amp;Boshqaruv!$C$10)=0,1,0),0)</f>
        <v>0</v>
      </c>
    </row>
    <row r="2104" customFormat="false" ht="15" hidden="false" customHeight="false" outlineLevel="0" collapsed="false">
      <c r="A2104" s="8" t="n">
        <v>2100</v>
      </c>
      <c r="B2104" s="13"/>
      <c r="C2104" s="25"/>
      <c r="D2104" s="26" t="str">
        <f aca="false">IF($C2104="","",IFERROR(IF(INDEX(Bolalar!$B$5:$B$1804,MATCH($C2104,Bolalar!$I$5:$I$1804,0))="","",INDEX(Bolalar!$B$5:$B$1804,MATCH($C2104,Bolalar!$I$5:$I$1804,0))),""))</f>
        <v/>
      </c>
      <c r="E2104" s="15" t="str">
        <f aca="false">IF($C2104="","",IFERROR(IF(INDEX(Bolalar!$C$5:$C$1804,MATCH($C2104,Bolalar!$I$5:$I$1804,0))="","",INDEX(Bolalar!$C$5:$C$1804,MATCH($C2104,Bolalar!$I$5:$I$1804,0))),""))</f>
        <v/>
      </c>
      <c r="F2104" s="24"/>
      <c r="G2104" s="14" t="str">
        <f aca="false">IF(OR($E2104="",$B2104=""),"",INT(($B2104-$E2104)/365.25))</f>
        <v/>
      </c>
      <c r="H2104" s="14" t="str">
        <f aca="false">IF($G2104="","",IF($G2104&lt;=5,"Ha","Yo'q"))</f>
        <v/>
      </c>
      <c r="I2104" s="12"/>
      <c r="J2104" s="12"/>
      <c r="K2104" s="28" t="n">
        <f aca="false">IF(AND($C2104&lt;&gt;"",$H2104="Ha",$B2104&gt;=Boshqaruv!$C$9,$B2104&lt;=Boshqaruv!$C$10),IF(COUNTIFS($C$4:$C2103,$C2104,$H$4:$H2103,"Ha",$B$4:$B2103,"&gt;="&amp;Boshqaruv!$C$9,$B$4:$B2103,"&lt;="&amp;Boshqaruv!$C$10)=0,1,0),0)</f>
        <v>0</v>
      </c>
    </row>
    <row r="2105" customFormat="false" ht="15" hidden="false" customHeight="false" outlineLevel="0" collapsed="false">
      <c r="A2105" s="8" t="n">
        <v>2101</v>
      </c>
      <c r="B2105" s="13"/>
      <c r="C2105" s="25"/>
      <c r="D2105" s="26" t="str">
        <f aca="false">IF($C2105="","",IFERROR(IF(INDEX(Bolalar!$B$5:$B$1804,MATCH($C2105,Bolalar!$I$5:$I$1804,0))="","",INDEX(Bolalar!$B$5:$B$1804,MATCH($C2105,Bolalar!$I$5:$I$1804,0))),""))</f>
        <v/>
      </c>
      <c r="E2105" s="15" t="str">
        <f aca="false">IF($C2105="","",IFERROR(IF(INDEX(Bolalar!$C$5:$C$1804,MATCH($C2105,Bolalar!$I$5:$I$1804,0))="","",INDEX(Bolalar!$C$5:$C$1804,MATCH($C2105,Bolalar!$I$5:$I$1804,0))),""))</f>
        <v/>
      </c>
      <c r="F2105" s="24"/>
      <c r="G2105" s="14" t="str">
        <f aca="false">IF(OR($E2105="",$B2105=""),"",INT(($B2105-$E2105)/365.25))</f>
        <v/>
      </c>
      <c r="H2105" s="14" t="str">
        <f aca="false">IF($G2105="","",IF($G2105&lt;=5,"Ha","Yo'q"))</f>
        <v/>
      </c>
      <c r="I2105" s="12"/>
      <c r="J2105" s="12"/>
      <c r="K2105" s="28" t="n">
        <f aca="false">IF(AND($C2105&lt;&gt;"",$H2105="Ha",$B2105&gt;=Boshqaruv!$C$9,$B2105&lt;=Boshqaruv!$C$10),IF(COUNTIFS($C$4:$C2104,$C2105,$H$4:$H2104,"Ha",$B$4:$B2104,"&gt;="&amp;Boshqaruv!$C$9,$B$4:$B2104,"&lt;="&amp;Boshqaruv!$C$10)=0,1,0),0)</f>
        <v>0</v>
      </c>
    </row>
    <row r="2106" customFormat="false" ht="15" hidden="false" customHeight="false" outlineLevel="0" collapsed="false">
      <c r="A2106" s="8" t="n">
        <v>2102</v>
      </c>
      <c r="B2106" s="13"/>
      <c r="C2106" s="25"/>
      <c r="D2106" s="26" t="str">
        <f aca="false">IF($C2106="","",IFERROR(IF(INDEX(Bolalar!$B$5:$B$1804,MATCH($C2106,Bolalar!$I$5:$I$1804,0))="","",INDEX(Bolalar!$B$5:$B$1804,MATCH($C2106,Bolalar!$I$5:$I$1804,0))),""))</f>
        <v/>
      </c>
      <c r="E2106" s="15" t="str">
        <f aca="false">IF($C2106="","",IFERROR(IF(INDEX(Bolalar!$C$5:$C$1804,MATCH($C2106,Bolalar!$I$5:$I$1804,0))="","",INDEX(Bolalar!$C$5:$C$1804,MATCH($C2106,Bolalar!$I$5:$I$1804,0))),""))</f>
        <v/>
      </c>
      <c r="F2106" s="24"/>
      <c r="G2106" s="14" t="str">
        <f aca="false">IF(OR($E2106="",$B2106=""),"",INT(($B2106-$E2106)/365.25))</f>
        <v/>
      </c>
      <c r="H2106" s="14" t="str">
        <f aca="false">IF($G2106="","",IF($G2106&lt;=5,"Ha","Yo'q"))</f>
        <v/>
      </c>
      <c r="I2106" s="12"/>
      <c r="J2106" s="12"/>
      <c r="K2106" s="28" t="n">
        <f aca="false">IF(AND($C2106&lt;&gt;"",$H2106="Ha",$B2106&gt;=Boshqaruv!$C$9,$B2106&lt;=Boshqaruv!$C$10),IF(COUNTIFS($C$4:$C2105,$C2106,$H$4:$H2105,"Ha",$B$4:$B2105,"&gt;="&amp;Boshqaruv!$C$9,$B$4:$B2105,"&lt;="&amp;Boshqaruv!$C$10)=0,1,0),0)</f>
        <v>0</v>
      </c>
    </row>
    <row r="2107" customFormat="false" ht="15" hidden="false" customHeight="false" outlineLevel="0" collapsed="false">
      <c r="A2107" s="8" t="n">
        <v>2103</v>
      </c>
      <c r="B2107" s="13"/>
      <c r="C2107" s="25"/>
      <c r="D2107" s="26" t="str">
        <f aca="false">IF($C2107="","",IFERROR(IF(INDEX(Bolalar!$B$5:$B$1804,MATCH($C2107,Bolalar!$I$5:$I$1804,0))="","",INDEX(Bolalar!$B$5:$B$1804,MATCH($C2107,Bolalar!$I$5:$I$1804,0))),""))</f>
        <v/>
      </c>
      <c r="E2107" s="15" t="str">
        <f aca="false">IF($C2107="","",IFERROR(IF(INDEX(Bolalar!$C$5:$C$1804,MATCH($C2107,Bolalar!$I$5:$I$1804,0))="","",INDEX(Bolalar!$C$5:$C$1804,MATCH($C2107,Bolalar!$I$5:$I$1804,0))),""))</f>
        <v/>
      </c>
      <c r="F2107" s="24"/>
      <c r="G2107" s="14" t="str">
        <f aca="false">IF(OR($E2107="",$B2107=""),"",INT(($B2107-$E2107)/365.25))</f>
        <v/>
      </c>
      <c r="H2107" s="14" t="str">
        <f aca="false">IF($G2107="","",IF($G2107&lt;=5,"Ha","Yo'q"))</f>
        <v/>
      </c>
      <c r="I2107" s="12"/>
      <c r="J2107" s="12"/>
      <c r="K2107" s="28" t="n">
        <f aca="false">IF(AND($C2107&lt;&gt;"",$H2107="Ha",$B2107&gt;=Boshqaruv!$C$9,$B2107&lt;=Boshqaruv!$C$10),IF(COUNTIFS($C$4:$C2106,$C2107,$H$4:$H2106,"Ha",$B$4:$B2106,"&gt;="&amp;Boshqaruv!$C$9,$B$4:$B2106,"&lt;="&amp;Boshqaruv!$C$10)=0,1,0),0)</f>
        <v>0</v>
      </c>
    </row>
    <row r="2108" customFormat="false" ht="15" hidden="false" customHeight="false" outlineLevel="0" collapsed="false">
      <c r="A2108" s="8" t="n">
        <v>2104</v>
      </c>
      <c r="B2108" s="13"/>
      <c r="C2108" s="25"/>
      <c r="D2108" s="26" t="str">
        <f aca="false">IF($C2108="","",IFERROR(IF(INDEX(Bolalar!$B$5:$B$1804,MATCH($C2108,Bolalar!$I$5:$I$1804,0))="","",INDEX(Bolalar!$B$5:$B$1804,MATCH($C2108,Bolalar!$I$5:$I$1804,0))),""))</f>
        <v/>
      </c>
      <c r="E2108" s="15" t="str">
        <f aca="false">IF($C2108="","",IFERROR(IF(INDEX(Bolalar!$C$5:$C$1804,MATCH($C2108,Bolalar!$I$5:$I$1804,0))="","",INDEX(Bolalar!$C$5:$C$1804,MATCH($C2108,Bolalar!$I$5:$I$1804,0))),""))</f>
        <v/>
      </c>
      <c r="F2108" s="24"/>
      <c r="G2108" s="14" t="str">
        <f aca="false">IF(OR($E2108="",$B2108=""),"",INT(($B2108-$E2108)/365.25))</f>
        <v/>
      </c>
      <c r="H2108" s="14" t="str">
        <f aca="false">IF($G2108="","",IF($G2108&lt;=5,"Ha","Yo'q"))</f>
        <v/>
      </c>
      <c r="I2108" s="12"/>
      <c r="J2108" s="12"/>
      <c r="K2108" s="28" t="n">
        <f aca="false">IF(AND($C2108&lt;&gt;"",$H2108="Ha",$B2108&gt;=Boshqaruv!$C$9,$B2108&lt;=Boshqaruv!$C$10),IF(COUNTIFS($C$4:$C2107,$C2108,$H$4:$H2107,"Ha",$B$4:$B2107,"&gt;="&amp;Boshqaruv!$C$9,$B$4:$B2107,"&lt;="&amp;Boshqaruv!$C$10)=0,1,0),0)</f>
        <v>0</v>
      </c>
    </row>
    <row r="2109" customFormat="false" ht="15" hidden="false" customHeight="false" outlineLevel="0" collapsed="false">
      <c r="A2109" s="8" t="n">
        <v>2105</v>
      </c>
      <c r="B2109" s="13"/>
      <c r="C2109" s="25"/>
      <c r="D2109" s="26" t="str">
        <f aca="false">IF($C2109="","",IFERROR(IF(INDEX(Bolalar!$B$5:$B$1804,MATCH($C2109,Bolalar!$I$5:$I$1804,0))="","",INDEX(Bolalar!$B$5:$B$1804,MATCH($C2109,Bolalar!$I$5:$I$1804,0))),""))</f>
        <v/>
      </c>
      <c r="E2109" s="15" t="str">
        <f aca="false">IF($C2109="","",IFERROR(IF(INDEX(Bolalar!$C$5:$C$1804,MATCH($C2109,Bolalar!$I$5:$I$1804,0))="","",INDEX(Bolalar!$C$5:$C$1804,MATCH($C2109,Bolalar!$I$5:$I$1804,0))),""))</f>
        <v/>
      </c>
      <c r="F2109" s="24"/>
      <c r="G2109" s="14" t="str">
        <f aca="false">IF(OR($E2109="",$B2109=""),"",INT(($B2109-$E2109)/365.25))</f>
        <v/>
      </c>
      <c r="H2109" s="14" t="str">
        <f aca="false">IF($G2109="","",IF($G2109&lt;=5,"Ha","Yo'q"))</f>
        <v/>
      </c>
      <c r="I2109" s="12"/>
      <c r="J2109" s="12"/>
      <c r="K2109" s="28" t="n">
        <f aca="false">IF(AND($C2109&lt;&gt;"",$H2109="Ha",$B2109&gt;=Boshqaruv!$C$9,$B2109&lt;=Boshqaruv!$C$10),IF(COUNTIFS($C$4:$C2108,$C2109,$H$4:$H2108,"Ha",$B$4:$B2108,"&gt;="&amp;Boshqaruv!$C$9,$B$4:$B2108,"&lt;="&amp;Boshqaruv!$C$10)=0,1,0),0)</f>
        <v>0</v>
      </c>
    </row>
    <row r="2110" customFormat="false" ht="15" hidden="false" customHeight="false" outlineLevel="0" collapsed="false">
      <c r="A2110" s="8" t="n">
        <v>2106</v>
      </c>
      <c r="B2110" s="13"/>
      <c r="C2110" s="25"/>
      <c r="D2110" s="26" t="str">
        <f aca="false">IF($C2110="","",IFERROR(IF(INDEX(Bolalar!$B$5:$B$1804,MATCH($C2110,Bolalar!$I$5:$I$1804,0))="","",INDEX(Bolalar!$B$5:$B$1804,MATCH($C2110,Bolalar!$I$5:$I$1804,0))),""))</f>
        <v/>
      </c>
      <c r="E2110" s="15" t="str">
        <f aca="false">IF($C2110="","",IFERROR(IF(INDEX(Bolalar!$C$5:$C$1804,MATCH($C2110,Bolalar!$I$5:$I$1804,0))="","",INDEX(Bolalar!$C$5:$C$1804,MATCH($C2110,Bolalar!$I$5:$I$1804,0))),""))</f>
        <v/>
      </c>
      <c r="F2110" s="24"/>
      <c r="G2110" s="14" t="str">
        <f aca="false">IF(OR($E2110="",$B2110=""),"",INT(($B2110-$E2110)/365.25))</f>
        <v/>
      </c>
      <c r="H2110" s="14" t="str">
        <f aca="false">IF($G2110="","",IF($G2110&lt;=5,"Ha","Yo'q"))</f>
        <v/>
      </c>
      <c r="I2110" s="12"/>
      <c r="J2110" s="12"/>
      <c r="K2110" s="28" t="n">
        <f aca="false">IF(AND($C2110&lt;&gt;"",$H2110="Ha",$B2110&gt;=Boshqaruv!$C$9,$B2110&lt;=Boshqaruv!$C$10),IF(COUNTIFS($C$4:$C2109,$C2110,$H$4:$H2109,"Ha",$B$4:$B2109,"&gt;="&amp;Boshqaruv!$C$9,$B$4:$B2109,"&lt;="&amp;Boshqaruv!$C$10)=0,1,0),0)</f>
        <v>0</v>
      </c>
    </row>
    <row r="2111" customFormat="false" ht="15" hidden="false" customHeight="false" outlineLevel="0" collapsed="false">
      <c r="A2111" s="8" t="n">
        <v>2107</v>
      </c>
      <c r="B2111" s="13"/>
      <c r="C2111" s="25"/>
      <c r="D2111" s="26" t="str">
        <f aca="false">IF($C2111="","",IFERROR(IF(INDEX(Bolalar!$B$5:$B$1804,MATCH($C2111,Bolalar!$I$5:$I$1804,0))="","",INDEX(Bolalar!$B$5:$B$1804,MATCH($C2111,Bolalar!$I$5:$I$1804,0))),""))</f>
        <v/>
      </c>
      <c r="E2111" s="15" t="str">
        <f aca="false">IF($C2111="","",IFERROR(IF(INDEX(Bolalar!$C$5:$C$1804,MATCH($C2111,Bolalar!$I$5:$I$1804,0))="","",INDEX(Bolalar!$C$5:$C$1804,MATCH($C2111,Bolalar!$I$5:$I$1804,0))),""))</f>
        <v/>
      </c>
      <c r="F2111" s="24"/>
      <c r="G2111" s="14" t="str">
        <f aca="false">IF(OR($E2111="",$B2111=""),"",INT(($B2111-$E2111)/365.25))</f>
        <v/>
      </c>
      <c r="H2111" s="14" t="str">
        <f aca="false">IF($G2111="","",IF($G2111&lt;=5,"Ha","Yo'q"))</f>
        <v/>
      </c>
      <c r="I2111" s="12"/>
      <c r="J2111" s="12"/>
      <c r="K2111" s="28" t="n">
        <f aca="false">IF(AND($C2111&lt;&gt;"",$H2111="Ha",$B2111&gt;=Boshqaruv!$C$9,$B2111&lt;=Boshqaruv!$C$10),IF(COUNTIFS($C$4:$C2110,$C2111,$H$4:$H2110,"Ha",$B$4:$B2110,"&gt;="&amp;Boshqaruv!$C$9,$B$4:$B2110,"&lt;="&amp;Boshqaruv!$C$10)=0,1,0),0)</f>
        <v>0</v>
      </c>
    </row>
    <row r="2112" customFormat="false" ht="15" hidden="false" customHeight="false" outlineLevel="0" collapsed="false">
      <c r="A2112" s="8" t="n">
        <v>2108</v>
      </c>
      <c r="B2112" s="13"/>
      <c r="C2112" s="25"/>
      <c r="D2112" s="26" t="str">
        <f aca="false">IF($C2112="","",IFERROR(IF(INDEX(Bolalar!$B$5:$B$1804,MATCH($C2112,Bolalar!$I$5:$I$1804,0))="","",INDEX(Bolalar!$B$5:$B$1804,MATCH($C2112,Bolalar!$I$5:$I$1804,0))),""))</f>
        <v/>
      </c>
      <c r="E2112" s="15" t="str">
        <f aca="false">IF($C2112="","",IFERROR(IF(INDEX(Bolalar!$C$5:$C$1804,MATCH($C2112,Bolalar!$I$5:$I$1804,0))="","",INDEX(Bolalar!$C$5:$C$1804,MATCH($C2112,Bolalar!$I$5:$I$1804,0))),""))</f>
        <v/>
      </c>
      <c r="F2112" s="24"/>
      <c r="G2112" s="14" t="str">
        <f aca="false">IF(OR($E2112="",$B2112=""),"",INT(($B2112-$E2112)/365.25))</f>
        <v/>
      </c>
      <c r="H2112" s="14" t="str">
        <f aca="false">IF($G2112="","",IF($G2112&lt;=5,"Ha","Yo'q"))</f>
        <v/>
      </c>
      <c r="I2112" s="12"/>
      <c r="J2112" s="12"/>
      <c r="K2112" s="28" t="n">
        <f aca="false">IF(AND($C2112&lt;&gt;"",$H2112="Ha",$B2112&gt;=Boshqaruv!$C$9,$B2112&lt;=Boshqaruv!$C$10),IF(COUNTIFS($C$4:$C2111,$C2112,$H$4:$H2111,"Ha",$B$4:$B2111,"&gt;="&amp;Boshqaruv!$C$9,$B$4:$B2111,"&lt;="&amp;Boshqaruv!$C$10)=0,1,0),0)</f>
        <v>0</v>
      </c>
    </row>
    <row r="2113" customFormat="false" ht="15" hidden="false" customHeight="false" outlineLevel="0" collapsed="false">
      <c r="A2113" s="8" t="n">
        <v>2109</v>
      </c>
      <c r="B2113" s="13"/>
      <c r="C2113" s="25"/>
      <c r="D2113" s="26" t="str">
        <f aca="false">IF($C2113="","",IFERROR(IF(INDEX(Bolalar!$B$5:$B$1804,MATCH($C2113,Bolalar!$I$5:$I$1804,0))="","",INDEX(Bolalar!$B$5:$B$1804,MATCH($C2113,Bolalar!$I$5:$I$1804,0))),""))</f>
        <v/>
      </c>
      <c r="E2113" s="15" t="str">
        <f aca="false">IF($C2113="","",IFERROR(IF(INDEX(Bolalar!$C$5:$C$1804,MATCH($C2113,Bolalar!$I$5:$I$1804,0))="","",INDEX(Bolalar!$C$5:$C$1804,MATCH($C2113,Bolalar!$I$5:$I$1804,0))),""))</f>
        <v/>
      </c>
      <c r="F2113" s="24"/>
      <c r="G2113" s="14" t="str">
        <f aca="false">IF(OR($E2113="",$B2113=""),"",INT(($B2113-$E2113)/365.25))</f>
        <v/>
      </c>
      <c r="H2113" s="14" t="str">
        <f aca="false">IF($G2113="","",IF($G2113&lt;=5,"Ha","Yo'q"))</f>
        <v/>
      </c>
      <c r="I2113" s="12"/>
      <c r="J2113" s="12"/>
      <c r="K2113" s="28" t="n">
        <f aca="false">IF(AND($C2113&lt;&gt;"",$H2113="Ha",$B2113&gt;=Boshqaruv!$C$9,$B2113&lt;=Boshqaruv!$C$10),IF(COUNTIFS($C$4:$C2112,$C2113,$H$4:$H2112,"Ha",$B$4:$B2112,"&gt;="&amp;Boshqaruv!$C$9,$B$4:$B2112,"&lt;="&amp;Boshqaruv!$C$10)=0,1,0),0)</f>
        <v>0</v>
      </c>
    </row>
    <row r="2114" customFormat="false" ht="15" hidden="false" customHeight="false" outlineLevel="0" collapsed="false">
      <c r="A2114" s="8" t="n">
        <v>2110</v>
      </c>
      <c r="B2114" s="13"/>
      <c r="C2114" s="25"/>
      <c r="D2114" s="26" t="str">
        <f aca="false">IF($C2114="","",IFERROR(IF(INDEX(Bolalar!$B$5:$B$1804,MATCH($C2114,Bolalar!$I$5:$I$1804,0))="","",INDEX(Bolalar!$B$5:$B$1804,MATCH($C2114,Bolalar!$I$5:$I$1804,0))),""))</f>
        <v/>
      </c>
      <c r="E2114" s="15" t="str">
        <f aca="false">IF($C2114="","",IFERROR(IF(INDEX(Bolalar!$C$5:$C$1804,MATCH($C2114,Bolalar!$I$5:$I$1804,0))="","",INDEX(Bolalar!$C$5:$C$1804,MATCH($C2114,Bolalar!$I$5:$I$1804,0))),""))</f>
        <v/>
      </c>
      <c r="F2114" s="24"/>
      <c r="G2114" s="14" t="str">
        <f aca="false">IF(OR($E2114="",$B2114=""),"",INT(($B2114-$E2114)/365.25))</f>
        <v/>
      </c>
      <c r="H2114" s="14" t="str">
        <f aca="false">IF($G2114="","",IF($G2114&lt;=5,"Ha","Yo'q"))</f>
        <v/>
      </c>
      <c r="I2114" s="12"/>
      <c r="J2114" s="12"/>
      <c r="K2114" s="28" t="n">
        <f aca="false">IF(AND($C2114&lt;&gt;"",$H2114="Ha",$B2114&gt;=Boshqaruv!$C$9,$B2114&lt;=Boshqaruv!$C$10),IF(COUNTIFS($C$4:$C2113,$C2114,$H$4:$H2113,"Ha",$B$4:$B2113,"&gt;="&amp;Boshqaruv!$C$9,$B$4:$B2113,"&lt;="&amp;Boshqaruv!$C$10)=0,1,0),0)</f>
        <v>0</v>
      </c>
    </row>
    <row r="2115" customFormat="false" ht="15" hidden="false" customHeight="false" outlineLevel="0" collapsed="false">
      <c r="A2115" s="8" t="n">
        <v>2111</v>
      </c>
      <c r="B2115" s="13"/>
      <c r="C2115" s="25"/>
      <c r="D2115" s="26" t="str">
        <f aca="false">IF($C2115="","",IFERROR(IF(INDEX(Bolalar!$B$5:$B$1804,MATCH($C2115,Bolalar!$I$5:$I$1804,0))="","",INDEX(Bolalar!$B$5:$B$1804,MATCH($C2115,Bolalar!$I$5:$I$1804,0))),""))</f>
        <v/>
      </c>
      <c r="E2115" s="15" t="str">
        <f aca="false">IF($C2115="","",IFERROR(IF(INDEX(Bolalar!$C$5:$C$1804,MATCH($C2115,Bolalar!$I$5:$I$1804,0))="","",INDEX(Bolalar!$C$5:$C$1804,MATCH($C2115,Bolalar!$I$5:$I$1804,0))),""))</f>
        <v/>
      </c>
      <c r="F2115" s="24"/>
      <c r="G2115" s="14" t="str">
        <f aca="false">IF(OR($E2115="",$B2115=""),"",INT(($B2115-$E2115)/365.25))</f>
        <v/>
      </c>
      <c r="H2115" s="14" t="str">
        <f aca="false">IF($G2115="","",IF($G2115&lt;=5,"Ha","Yo'q"))</f>
        <v/>
      </c>
      <c r="I2115" s="12"/>
      <c r="J2115" s="12"/>
      <c r="K2115" s="28" t="n">
        <f aca="false">IF(AND($C2115&lt;&gt;"",$H2115="Ha",$B2115&gt;=Boshqaruv!$C$9,$B2115&lt;=Boshqaruv!$C$10),IF(COUNTIFS($C$4:$C2114,$C2115,$H$4:$H2114,"Ha",$B$4:$B2114,"&gt;="&amp;Boshqaruv!$C$9,$B$4:$B2114,"&lt;="&amp;Boshqaruv!$C$10)=0,1,0),0)</f>
        <v>0</v>
      </c>
    </row>
    <row r="2116" customFormat="false" ht="15" hidden="false" customHeight="false" outlineLevel="0" collapsed="false">
      <c r="A2116" s="8" t="n">
        <v>2112</v>
      </c>
      <c r="B2116" s="13"/>
      <c r="C2116" s="25"/>
      <c r="D2116" s="26" t="str">
        <f aca="false">IF($C2116="","",IFERROR(IF(INDEX(Bolalar!$B$5:$B$1804,MATCH($C2116,Bolalar!$I$5:$I$1804,0))="","",INDEX(Bolalar!$B$5:$B$1804,MATCH($C2116,Bolalar!$I$5:$I$1804,0))),""))</f>
        <v/>
      </c>
      <c r="E2116" s="15" t="str">
        <f aca="false">IF($C2116="","",IFERROR(IF(INDEX(Bolalar!$C$5:$C$1804,MATCH($C2116,Bolalar!$I$5:$I$1804,0))="","",INDEX(Bolalar!$C$5:$C$1804,MATCH($C2116,Bolalar!$I$5:$I$1804,0))),""))</f>
        <v/>
      </c>
      <c r="F2116" s="24"/>
      <c r="G2116" s="14" t="str">
        <f aca="false">IF(OR($E2116="",$B2116=""),"",INT(($B2116-$E2116)/365.25))</f>
        <v/>
      </c>
      <c r="H2116" s="14" t="str">
        <f aca="false">IF($G2116="","",IF($G2116&lt;=5,"Ha","Yo'q"))</f>
        <v/>
      </c>
      <c r="I2116" s="12"/>
      <c r="J2116" s="12"/>
      <c r="K2116" s="28" t="n">
        <f aca="false">IF(AND($C2116&lt;&gt;"",$H2116="Ha",$B2116&gt;=Boshqaruv!$C$9,$B2116&lt;=Boshqaruv!$C$10),IF(COUNTIFS($C$4:$C2115,$C2116,$H$4:$H2115,"Ha",$B$4:$B2115,"&gt;="&amp;Boshqaruv!$C$9,$B$4:$B2115,"&lt;="&amp;Boshqaruv!$C$10)=0,1,0),0)</f>
        <v>0</v>
      </c>
    </row>
    <row r="2117" customFormat="false" ht="15" hidden="false" customHeight="false" outlineLevel="0" collapsed="false">
      <c r="A2117" s="8" t="n">
        <v>2113</v>
      </c>
      <c r="B2117" s="13"/>
      <c r="C2117" s="25"/>
      <c r="D2117" s="26" t="str">
        <f aca="false">IF($C2117="","",IFERROR(IF(INDEX(Bolalar!$B$5:$B$1804,MATCH($C2117,Bolalar!$I$5:$I$1804,0))="","",INDEX(Bolalar!$B$5:$B$1804,MATCH($C2117,Bolalar!$I$5:$I$1804,0))),""))</f>
        <v/>
      </c>
      <c r="E2117" s="15" t="str">
        <f aca="false">IF($C2117="","",IFERROR(IF(INDEX(Bolalar!$C$5:$C$1804,MATCH($C2117,Bolalar!$I$5:$I$1804,0))="","",INDEX(Bolalar!$C$5:$C$1804,MATCH($C2117,Bolalar!$I$5:$I$1804,0))),""))</f>
        <v/>
      </c>
      <c r="F2117" s="24"/>
      <c r="G2117" s="14" t="str">
        <f aca="false">IF(OR($E2117="",$B2117=""),"",INT(($B2117-$E2117)/365.25))</f>
        <v/>
      </c>
      <c r="H2117" s="14" t="str">
        <f aca="false">IF($G2117="","",IF($G2117&lt;=5,"Ha","Yo'q"))</f>
        <v/>
      </c>
      <c r="I2117" s="12"/>
      <c r="J2117" s="12"/>
      <c r="K2117" s="28" t="n">
        <f aca="false">IF(AND($C2117&lt;&gt;"",$H2117="Ha",$B2117&gt;=Boshqaruv!$C$9,$B2117&lt;=Boshqaruv!$C$10),IF(COUNTIFS($C$4:$C2116,$C2117,$H$4:$H2116,"Ha",$B$4:$B2116,"&gt;="&amp;Boshqaruv!$C$9,$B$4:$B2116,"&lt;="&amp;Boshqaruv!$C$10)=0,1,0),0)</f>
        <v>0</v>
      </c>
    </row>
    <row r="2118" customFormat="false" ht="15" hidden="false" customHeight="false" outlineLevel="0" collapsed="false">
      <c r="A2118" s="8" t="n">
        <v>2114</v>
      </c>
      <c r="B2118" s="13"/>
      <c r="C2118" s="25"/>
      <c r="D2118" s="26" t="str">
        <f aca="false">IF($C2118="","",IFERROR(IF(INDEX(Bolalar!$B$5:$B$1804,MATCH($C2118,Bolalar!$I$5:$I$1804,0))="","",INDEX(Bolalar!$B$5:$B$1804,MATCH($C2118,Bolalar!$I$5:$I$1804,0))),""))</f>
        <v/>
      </c>
      <c r="E2118" s="15" t="str">
        <f aca="false">IF($C2118="","",IFERROR(IF(INDEX(Bolalar!$C$5:$C$1804,MATCH($C2118,Bolalar!$I$5:$I$1804,0))="","",INDEX(Bolalar!$C$5:$C$1804,MATCH($C2118,Bolalar!$I$5:$I$1804,0))),""))</f>
        <v/>
      </c>
      <c r="F2118" s="24"/>
      <c r="G2118" s="14" t="str">
        <f aca="false">IF(OR($E2118="",$B2118=""),"",INT(($B2118-$E2118)/365.25))</f>
        <v/>
      </c>
      <c r="H2118" s="14" t="str">
        <f aca="false">IF($G2118="","",IF($G2118&lt;=5,"Ha","Yo'q"))</f>
        <v/>
      </c>
      <c r="I2118" s="12"/>
      <c r="J2118" s="12"/>
      <c r="K2118" s="28" t="n">
        <f aca="false">IF(AND($C2118&lt;&gt;"",$H2118="Ha",$B2118&gt;=Boshqaruv!$C$9,$B2118&lt;=Boshqaruv!$C$10),IF(COUNTIFS($C$4:$C2117,$C2118,$H$4:$H2117,"Ha",$B$4:$B2117,"&gt;="&amp;Boshqaruv!$C$9,$B$4:$B2117,"&lt;="&amp;Boshqaruv!$C$10)=0,1,0),0)</f>
        <v>0</v>
      </c>
    </row>
    <row r="2119" customFormat="false" ht="15" hidden="false" customHeight="false" outlineLevel="0" collapsed="false">
      <c r="A2119" s="8" t="n">
        <v>2115</v>
      </c>
      <c r="B2119" s="13"/>
      <c r="C2119" s="25"/>
      <c r="D2119" s="26" t="str">
        <f aca="false">IF($C2119="","",IFERROR(IF(INDEX(Bolalar!$B$5:$B$1804,MATCH($C2119,Bolalar!$I$5:$I$1804,0))="","",INDEX(Bolalar!$B$5:$B$1804,MATCH($C2119,Bolalar!$I$5:$I$1804,0))),""))</f>
        <v/>
      </c>
      <c r="E2119" s="15" t="str">
        <f aca="false">IF($C2119="","",IFERROR(IF(INDEX(Bolalar!$C$5:$C$1804,MATCH($C2119,Bolalar!$I$5:$I$1804,0))="","",INDEX(Bolalar!$C$5:$C$1804,MATCH($C2119,Bolalar!$I$5:$I$1804,0))),""))</f>
        <v/>
      </c>
      <c r="F2119" s="24"/>
      <c r="G2119" s="14" t="str">
        <f aca="false">IF(OR($E2119="",$B2119=""),"",INT(($B2119-$E2119)/365.25))</f>
        <v/>
      </c>
      <c r="H2119" s="14" t="str">
        <f aca="false">IF($G2119="","",IF($G2119&lt;=5,"Ha","Yo'q"))</f>
        <v/>
      </c>
      <c r="I2119" s="12"/>
      <c r="J2119" s="12"/>
      <c r="K2119" s="28" t="n">
        <f aca="false">IF(AND($C2119&lt;&gt;"",$H2119="Ha",$B2119&gt;=Boshqaruv!$C$9,$B2119&lt;=Boshqaruv!$C$10),IF(COUNTIFS($C$4:$C2118,$C2119,$H$4:$H2118,"Ha",$B$4:$B2118,"&gt;="&amp;Boshqaruv!$C$9,$B$4:$B2118,"&lt;="&amp;Boshqaruv!$C$10)=0,1,0),0)</f>
        <v>0</v>
      </c>
    </row>
    <row r="2120" customFormat="false" ht="15" hidden="false" customHeight="false" outlineLevel="0" collapsed="false">
      <c r="A2120" s="8" t="n">
        <v>2116</v>
      </c>
      <c r="B2120" s="13"/>
      <c r="C2120" s="25"/>
      <c r="D2120" s="26" t="str">
        <f aca="false">IF($C2120="","",IFERROR(IF(INDEX(Bolalar!$B$5:$B$1804,MATCH($C2120,Bolalar!$I$5:$I$1804,0))="","",INDEX(Bolalar!$B$5:$B$1804,MATCH($C2120,Bolalar!$I$5:$I$1804,0))),""))</f>
        <v/>
      </c>
      <c r="E2120" s="15" t="str">
        <f aca="false">IF($C2120="","",IFERROR(IF(INDEX(Bolalar!$C$5:$C$1804,MATCH($C2120,Bolalar!$I$5:$I$1804,0))="","",INDEX(Bolalar!$C$5:$C$1804,MATCH($C2120,Bolalar!$I$5:$I$1804,0))),""))</f>
        <v/>
      </c>
      <c r="F2120" s="24"/>
      <c r="G2120" s="14" t="str">
        <f aca="false">IF(OR($E2120="",$B2120=""),"",INT(($B2120-$E2120)/365.25))</f>
        <v/>
      </c>
      <c r="H2120" s="14" t="str">
        <f aca="false">IF($G2120="","",IF($G2120&lt;=5,"Ha","Yo'q"))</f>
        <v/>
      </c>
      <c r="I2120" s="12"/>
      <c r="J2120" s="12"/>
      <c r="K2120" s="28" t="n">
        <f aca="false">IF(AND($C2120&lt;&gt;"",$H2120="Ha",$B2120&gt;=Boshqaruv!$C$9,$B2120&lt;=Boshqaruv!$C$10),IF(COUNTIFS($C$4:$C2119,$C2120,$H$4:$H2119,"Ha",$B$4:$B2119,"&gt;="&amp;Boshqaruv!$C$9,$B$4:$B2119,"&lt;="&amp;Boshqaruv!$C$10)=0,1,0),0)</f>
        <v>0</v>
      </c>
    </row>
    <row r="2121" customFormat="false" ht="15" hidden="false" customHeight="false" outlineLevel="0" collapsed="false">
      <c r="A2121" s="8" t="n">
        <v>2117</v>
      </c>
      <c r="B2121" s="13"/>
      <c r="C2121" s="25"/>
      <c r="D2121" s="26" t="str">
        <f aca="false">IF($C2121="","",IFERROR(IF(INDEX(Bolalar!$B$5:$B$1804,MATCH($C2121,Bolalar!$I$5:$I$1804,0))="","",INDEX(Bolalar!$B$5:$B$1804,MATCH($C2121,Bolalar!$I$5:$I$1804,0))),""))</f>
        <v/>
      </c>
      <c r="E2121" s="15" t="str">
        <f aca="false">IF($C2121="","",IFERROR(IF(INDEX(Bolalar!$C$5:$C$1804,MATCH($C2121,Bolalar!$I$5:$I$1804,0))="","",INDEX(Bolalar!$C$5:$C$1804,MATCH($C2121,Bolalar!$I$5:$I$1804,0))),""))</f>
        <v/>
      </c>
      <c r="F2121" s="24"/>
      <c r="G2121" s="14" t="str">
        <f aca="false">IF(OR($E2121="",$B2121=""),"",INT(($B2121-$E2121)/365.25))</f>
        <v/>
      </c>
      <c r="H2121" s="14" t="str">
        <f aca="false">IF($G2121="","",IF($G2121&lt;=5,"Ha","Yo'q"))</f>
        <v/>
      </c>
      <c r="I2121" s="12"/>
      <c r="J2121" s="12"/>
      <c r="K2121" s="28" t="n">
        <f aca="false">IF(AND($C2121&lt;&gt;"",$H2121="Ha",$B2121&gt;=Boshqaruv!$C$9,$B2121&lt;=Boshqaruv!$C$10),IF(COUNTIFS($C$4:$C2120,$C2121,$H$4:$H2120,"Ha",$B$4:$B2120,"&gt;="&amp;Boshqaruv!$C$9,$B$4:$B2120,"&lt;="&amp;Boshqaruv!$C$10)=0,1,0),0)</f>
        <v>0</v>
      </c>
    </row>
    <row r="2122" customFormat="false" ht="15" hidden="false" customHeight="false" outlineLevel="0" collapsed="false">
      <c r="A2122" s="8" t="n">
        <v>2118</v>
      </c>
      <c r="B2122" s="13"/>
      <c r="C2122" s="25"/>
      <c r="D2122" s="26" t="str">
        <f aca="false">IF($C2122="","",IFERROR(IF(INDEX(Bolalar!$B$5:$B$1804,MATCH($C2122,Bolalar!$I$5:$I$1804,0))="","",INDEX(Bolalar!$B$5:$B$1804,MATCH($C2122,Bolalar!$I$5:$I$1804,0))),""))</f>
        <v/>
      </c>
      <c r="E2122" s="15" t="str">
        <f aca="false">IF($C2122="","",IFERROR(IF(INDEX(Bolalar!$C$5:$C$1804,MATCH($C2122,Bolalar!$I$5:$I$1804,0))="","",INDEX(Bolalar!$C$5:$C$1804,MATCH($C2122,Bolalar!$I$5:$I$1804,0))),""))</f>
        <v/>
      </c>
      <c r="F2122" s="24"/>
      <c r="G2122" s="14" t="str">
        <f aca="false">IF(OR($E2122="",$B2122=""),"",INT(($B2122-$E2122)/365.25))</f>
        <v/>
      </c>
      <c r="H2122" s="14" t="str">
        <f aca="false">IF($G2122="","",IF($G2122&lt;=5,"Ha","Yo'q"))</f>
        <v/>
      </c>
      <c r="I2122" s="12"/>
      <c r="J2122" s="12"/>
      <c r="K2122" s="28" t="n">
        <f aca="false">IF(AND($C2122&lt;&gt;"",$H2122="Ha",$B2122&gt;=Boshqaruv!$C$9,$B2122&lt;=Boshqaruv!$C$10),IF(COUNTIFS($C$4:$C2121,$C2122,$H$4:$H2121,"Ha",$B$4:$B2121,"&gt;="&amp;Boshqaruv!$C$9,$B$4:$B2121,"&lt;="&amp;Boshqaruv!$C$10)=0,1,0),0)</f>
        <v>0</v>
      </c>
    </row>
    <row r="2123" customFormat="false" ht="15" hidden="false" customHeight="false" outlineLevel="0" collapsed="false">
      <c r="A2123" s="8" t="n">
        <v>2119</v>
      </c>
      <c r="B2123" s="13"/>
      <c r="C2123" s="25"/>
      <c r="D2123" s="26" t="str">
        <f aca="false">IF($C2123="","",IFERROR(IF(INDEX(Bolalar!$B$5:$B$1804,MATCH($C2123,Bolalar!$I$5:$I$1804,0))="","",INDEX(Bolalar!$B$5:$B$1804,MATCH($C2123,Bolalar!$I$5:$I$1804,0))),""))</f>
        <v/>
      </c>
      <c r="E2123" s="15" t="str">
        <f aca="false">IF($C2123="","",IFERROR(IF(INDEX(Bolalar!$C$5:$C$1804,MATCH($C2123,Bolalar!$I$5:$I$1804,0))="","",INDEX(Bolalar!$C$5:$C$1804,MATCH($C2123,Bolalar!$I$5:$I$1804,0))),""))</f>
        <v/>
      </c>
      <c r="F2123" s="24"/>
      <c r="G2123" s="14" t="str">
        <f aca="false">IF(OR($E2123="",$B2123=""),"",INT(($B2123-$E2123)/365.25))</f>
        <v/>
      </c>
      <c r="H2123" s="14" t="str">
        <f aca="false">IF($G2123="","",IF($G2123&lt;=5,"Ha","Yo'q"))</f>
        <v/>
      </c>
      <c r="I2123" s="12"/>
      <c r="J2123" s="12"/>
      <c r="K2123" s="28" t="n">
        <f aca="false">IF(AND($C2123&lt;&gt;"",$H2123="Ha",$B2123&gt;=Boshqaruv!$C$9,$B2123&lt;=Boshqaruv!$C$10),IF(COUNTIFS($C$4:$C2122,$C2123,$H$4:$H2122,"Ha",$B$4:$B2122,"&gt;="&amp;Boshqaruv!$C$9,$B$4:$B2122,"&lt;="&amp;Boshqaruv!$C$10)=0,1,0),0)</f>
        <v>0</v>
      </c>
    </row>
    <row r="2124" customFormat="false" ht="15" hidden="false" customHeight="false" outlineLevel="0" collapsed="false">
      <c r="A2124" s="8" t="n">
        <v>2120</v>
      </c>
      <c r="B2124" s="13"/>
      <c r="C2124" s="25"/>
      <c r="D2124" s="26" t="str">
        <f aca="false">IF($C2124="","",IFERROR(IF(INDEX(Bolalar!$B$5:$B$1804,MATCH($C2124,Bolalar!$I$5:$I$1804,0))="","",INDEX(Bolalar!$B$5:$B$1804,MATCH($C2124,Bolalar!$I$5:$I$1804,0))),""))</f>
        <v/>
      </c>
      <c r="E2124" s="15" t="str">
        <f aca="false">IF($C2124="","",IFERROR(IF(INDEX(Bolalar!$C$5:$C$1804,MATCH($C2124,Bolalar!$I$5:$I$1804,0))="","",INDEX(Bolalar!$C$5:$C$1804,MATCH($C2124,Bolalar!$I$5:$I$1804,0))),""))</f>
        <v/>
      </c>
      <c r="F2124" s="24"/>
      <c r="G2124" s="14" t="str">
        <f aca="false">IF(OR($E2124="",$B2124=""),"",INT(($B2124-$E2124)/365.25))</f>
        <v/>
      </c>
      <c r="H2124" s="14" t="str">
        <f aca="false">IF($G2124="","",IF($G2124&lt;=5,"Ha","Yo'q"))</f>
        <v/>
      </c>
      <c r="I2124" s="12"/>
      <c r="J2124" s="12"/>
      <c r="K2124" s="28" t="n">
        <f aca="false">IF(AND($C2124&lt;&gt;"",$H2124="Ha",$B2124&gt;=Boshqaruv!$C$9,$B2124&lt;=Boshqaruv!$C$10),IF(COUNTIFS($C$4:$C2123,$C2124,$H$4:$H2123,"Ha",$B$4:$B2123,"&gt;="&amp;Boshqaruv!$C$9,$B$4:$B2123,"&lt;="&amp;Boshqaruv!$C$10)=0,1,0),0)</f>
        <v>0</v>
      </c>
    </row>
    <row r="2125" customFormat="false" ht="15" hidden="false" customHeight="false" outlineLevel="0" collapsed="false">
      <c r="A2125" s="8" t="n">
        <v>2121</v>
      </c>
      <c r="B2125" s="13"/>
      <c r="C2125" s="25"/>
      <c r="D2125" s="26" t="str">
        <f aca="false">IF($C2125="","",IFERROR(IF(INDEX(Bolalar!$B$5:$B$1804,MATCH($C2125,Bolalar!$I$5:$I$1804,0))="","",INDEX(Bolalar!$B$5:$B$1804,MATCH($C2125,Bolalar!$I$5:$I$1804,0))),""))</f>
        <v/>
      </c>
      <c r="E2125" s="15" t="str">
        <f aca="false">IF($C2125="","",IFERROR(IF(INDEX(Bolalar!$C$5:$C$1804,MATCH($C2125,Bolalar!$I$5:$I$1804,0))="","",INDEX(Bolalar!$C$5:$C$1804,MATCH($C2125,Bolalar!$I$5:$I$1804,0))),""))</f>
        <v/>
      </c>
      <c r="F2125" s="24"/>
      <c r="G2125" s="14" t="str">
        <f aca="false">IF(OR($E2125="",$B2125=""),"",INT(($B2125-$E2125)/365.25))</f>
        <v/>
      </c>
      <c r="H2125" s="14" t="str">
        <f aca="false">IF($G2125="","",IF($G2125&lt;=5,"Ha","Yo'q"))</f>
        <v/>
      </c>
      <c r="I2125" s="12"/>
      <c r="J2125" s="12"/>
      <c r="K2125" s="28" t="n">
        <f aca="false">IF(AND($C2125&lt;&gt;"",$H2125="Ha",$B2125&gt;=Boshqaruv!$C$9,$B2125&lt;=Boshqaruv!$C$10),IF(COUNTIFS($C$4:$C2124,$C2125,$H$4:$H2124,"Ha",$B$4:$B2124,"&gt;="&amp;Boshqaruv!$C$9,$B$4:$B2124,"&lt;="&amp;Boshqaruv!$C$10)=0,1,0),0)</f>
        <v>0</v>
      </c>
    </row>
    <row r="2126" customFormat="false" ht="15" hidden="false" customHeight="false" outlineLevel="0" collapsed="false">
      <c r="A2126" s="8" t="n">
        <v>2122</v>
      </c>
      <c r="B2126" s="13"/>
      <c r="C2126" s="25"/>
      <c r="D2126" s="26" t="str">
        <f aca="false">IF($C2126="","",IFERROR(IF(INDEX(Bolalar!$B$5:$B$1804,MATCH($C2126,Bolalar!$I$5:$I$1804,0))="","",INDEX(Bolalar!$B$5:$B$1804,MATCH($C2126,Bolalar!$I$5:$I$1804,0))),""))</f>
        <v/>
      </c>
      <c r="E2126" s="15" t="str">
        <f aca="false">IF($C2126="","",IFERROR(IF(INDEX(Bolalar!$C$5:$C$1804,MATCH($C2126,Bolalar!$I$5:$I$1804,0))="","",INDEX(Bolalar!$C$5:$C$1804,MATCH($C2126,Bolalar!$I$5:$I$1804,0))),""))</f>
        <v/>
      </c>
      <c r="F2126" s="24"/>
      <c r="G2126" s="14" t="str">
        <f aca="false">IF(OR($E2126="",$B2126=""),"",INT(($B2126-$E2126)/365.25))</f>
        <v/>
      </c>
      <c r="H2126" s="14" t="str">
        <f aca="false">IF($G2126="","",IF($G2126&lt;=5,"Ha","Yo'q"))</f>
        <v/>
      </c>
      <c r="I2126" s="12"/>
      <c r="J2126" s="12"/>
      <c r="K2126" s="28" t="n">
        <f aca="false">IF(AND($C2126&lt;&gt;"",$H2126="Ha",$B2126&gt;=Boshqaruv!$C$9,$B2126&lt;=Boshqaruv!$C$10),IF(COUNTIFS($C$4:$C2125,$C2126,$H$4:$H2125,"Ha",$B$4:$B2125,"&gt;="&amp;Boshqaruv!$C$9,$B$4:$B2125,"&lt;="&amp;Boshqaruv!$C$10)=0,1,0),0)</f>
        <v>0</v>
      </c>
    </row>
    <row r="2127" customFormat="false" ht="15" hidden="false" customHeight="false" outlineLevel="0" collapsed="false">
      <c r="A2127" s="8" t="n">
        <v>2123</v>
      </c>
      <c r="B2127" s="13"/>
      <c r="C2127" s="25"/>
      <c r="D2127" s="26" t="str">
        <f aca="false">IF($C2127="","",IFERROR(IF(INDEX(Bolalar!$B$5:$B$1804,MATCH($C2127,Bolalar!$I$5:$I$1804,0))="","",INDEX(Bolalar!$B$5:$B$1804,MATCH($C2127,Bolalar!$I$5:$I$1804,0))),""))</f>
        <v/>
      </c>
      <c r="E2127" s="15" t="str">
        <f aca="false">IF($C2127="","",IFERROR(IF(INDEX(Bolalar!$C$5:$C$1804,MATCH($C2127,Bolalar!$I$5:$I$1804,0))="","",INDEX(Bolalar!$C$5:$C$1804,MATCH($C2127,Bolalar!$I$5:$I$1804,0))),""))</f>
        <v/>
      </c>
      <c r="F2127" s="24"/>
      <c r="G2127" s="14" t="str">
        <f aca="false">IF(OR($E2127="",$B2127=""),"",INT(($B2127-$E2127)/365.25))</f>
        <v/>
      </c>
      <c r="H2127" s="14" t="str">
        <f aca="false">IF($G2127="","",IF($G2127&lt;=5,"Ha","Yo'q"))</f>
        <v/>
      </c>
      <c r="I2127" s="12"/>
      <c r="J2127" s="12"/>
      <c r="K2127" s="28" t="n">
        <f aca="false">IF(AND($C2127&lt;&gt;"",$H2127="Ha",$B2127&gt;=Boshqaruv!$C$9,$B2127&lt;=Boshqaruv!$C$10),IF(COUNTIFS($C$4:$C2126,$C2127,$H$4:$H2126,"Ha",$B$4:$B2126,"&gt;="&amp;Boshqaruv!$C$9,$B$4:$B2126,"&lt;="&amp;Boshqaruv!$C$10)=0,1,0),0)</f>
        <v>0</v>
      </c>
    </row>
    <row r="2128" customFormat="false" ht="15" hidden="false" customHeight="false" outlineLevel="0" collapsed="false">
      <c r="A2128" s="8" t="n">
        <v>2124</v>
      </c>
      <c r="B2128" s="13"/>
      <c r="C2128" s="25"/>
      <c r="D2128" s="26" t="str">
        <f aca="false">IF($C2128="","",IFERROR(IF(INDEX(Bolalar!$B$5:$B$1804,MATCH($C2128,Bolalar!$I$5:$I$1804,0))="","",INDEX(Bolalar!$B$5:$B$1804,MATCH($C2128,Bolalar!$I$5:$I$1804,0))),""))</f>
        <v/>
      </c>
      <c r="E2128" s="15" t="str">
        <f aca="false">IF($C2128="","",IFERROR(IF(INDEX(Bolalar!$C$5:$C$1804,MATCH($C2128,Bolalar!$I$5:$I$1804,0))="","",INDEX(Bolalar!$C$5:$C$1804,MATCH($C2128,Bolalar!$I$5:$I$1804,0))),""))</f>
        <v/>
      </c>
      <c r="F2128" s="24"/>
      <c r="G2128" s="14" t="str">
        <f aca="false">IF(OR($E2128="",$B2128=""),"",INT(($B2128-$E2128)/365.25))</f>
        <v/>
      </c>
      <c r="H2128" s="14" t="str">
        <f aca="false">IF($G2128="","",IF($G2128&lt;=5,"Ha","Yo'q"))</f>
        <v/>
      </c>
      <c r="I2128" s="12"/>
      <c r="J2128" s="12"/>
      <c r="K2128" s="28" t="n">
        <f aca="false">IF(AND($C2128&lt;&gt;"",$H2128="Ha",$B2128&gt;=Boshqaruv!$C$9,$B2128&lt;=Boshqaruv!$C$10),IF(COUNTIFS($C$4:$C2127,$C2128,$H$4:$H2127,"Ha",$B$4:$B2127,"&gt;="&amp;Boshqaruv!$C$9,$B$4:$B2127,"&lt;="&amp;Boshqaruv!$C$10)=0,1,0),0)</f>
        <v>0</v>
      </c>
    </row>
    <row r="2129" customFormat="false" ht="15" hidden="false" customHeight="false" outlineLevel="0" collapsed="false">
      <c r="A2129" s="8" t="n">
        <v>2125</v>
      </c>
      <c r="B2129" s="13"/>
      <c r="C2129" s="25"/>
      <c r="D2129" s="26" t="str">
        <f aca="false">IF($C2129="","",IFERROR(IF(INDEX(Bolalar!$B$5:$B$1804,MATCH($C2129,Bolalar!$I$5:$I$1804,0))="","",INDEX(Bolalar!$B$5:$B$1804,MATCH($C2129,Bolalar!$I$5:$I$1804,0))),""))</f>
        <v/>
      </c>
      <c r="E2129" s="15" t="str">
        <f aca="false">IF($C2129="","",IFERROR(IF(INDEX(Bolalar!$C$5:$C$1804,MATCH($C2129,Bolalar!$I$5:$I$1804,0))="","",INDEX(Bolalar!$C$5:$C$1804,MATCH($C2129,Bolalar!$I$5:$I$1804,0))),""))</f>
        <v/>
      </c>
      <c r="F2129" s="24"/>
      <c r="G2129" s="14" t="str">
        <f aca="false">IF(OR($E2129="",$B2129=""),"",INT(($B2129-$E2129)/365.25))</f>
        <v/>
      </c>
      <c r="H2129" s="14" t="str">
        <f aca="false">IF($G2129="","",IF($G2129&lt;=5,"Ha","Yo'q"))</f>
        <v/>
      </c>
      <c r="I2129" s="12"/>
      <c r="J2129" s="12"/>
      <c r="K2129" s="28" t="n">
        <f aca="false">IF(AND($C2129&lt;&gt;"",$H2129="Ha",$B2129&gt;=Boshqaruv!$C$9,$B2129&lt;=Boshqaruv!$C$10),IF(COUNTIFS($C$4:$C2128,$C2129,$H$4:$H2128,"Ha",$B$4:$B2128,"&gt;="&amp;Boshqaruv!$C$9,$B$4:$B2128,"&lt;="&amp;Boshqaruv!$C$10)=0,1,0),0)</f>
        <v>0</v>
      </c>
    </row>
    <row r="2130" customFormat="false" ht="15" hidden="false" customHeight="false" outlineLevel="0" collapsed="false">
      <c r="A2130" s="8" t="n">
        <v>2126</v>
      </c>
      <c r="B2130" s="13"/>
      <c r="C2130" s="25"/>
      <c r="D2130" s="26" t="str">
        <f aca="false">IF($C2130="","",IFERROR(IF(INDEX(Bolalar!$B$5:$B$1804,MATCH($C2130,Bolalar!$I$5:$I$1804,0))="","",INDEX(Bolalar!$B$5:$B$1804,MATCH($C2130,Bolalar!$I$5:$I$1804,0))),""))</f>
        <v/>
      </c>
      <c r="E2130" s="15" t="str">
        <f aca="false">IF($C2130="","",IFERROR(IF(INDEX(Bolalar!$C$5:$C$1804,MATCH($C2130,Bolalar!$I$5:$I$1804,0))="","",INDEX(Bolalar!$C$5:$C$1804,MATCH($C2130,Bolalar!$I$5:$I$1804,0))),""))</f>
        <v/>
      </c>
      <c r="F2130" s="24"/>
      <c r="G2130" s="14" t="str">
        <f aca="false">IF(OR($E2130="",$B2130=""),"",INT(($B2130-$E2130)/365.25))</f>
        <v/>
      </c>
      <c r="H2130" s="14" t="str">
        <f aca="false">IF($G2130="","",IF($G2130&lt;=5,"Ha","Yo'q"))</f>
        <v/>
      </c>
      <c r="I2130" s="12"/>
      <c r="J2130" s="12"/>
      <c r="K2130" s="28" t="n">
        <f aca="false">IF(AND($C2130&lt;&gt;"",$H2130="Ha",$B2130&gt;=Boshqaruv!$C$9,$B2130&lt;=Boshqaruv!$C$10),IF(COUNTIFS($C$4:$C2129,$C2130,$H$4:$H2129,"Ha",$B$4:$B2129,"&gt;="&amp;Boshqaruv!$C$9,$B$4:$B2129,"&lt;="&amp;Boshqaruv!$C$10)=0,1,0),0)</f>
        <v>0</v>
      </c>
    </row>
    <row r="2131" customFormat="false" ht="15" hidden="false" customHeight="false" outlineLevel="0" collapsed="false">
      <c r="A2131" s="8" t="n">
        <v>2127</v>
      </c>
      <c r="B2131" s="13"/>
      <c r="C2131" s="25"/>
      <c r="D2131" s="26" t="str">
        <f aca="false">IF($C2131="","",IFERROR(IF(INDEX(Bolalar!$B$5:$B$1804,MATCH($C2131,Bolalar!$I$5:$I$1804,0))="","",INDEX(Bolalar!$B$5:$B$1804,MATCH($C2131,Bolalar!$I$5:$I$1804,0))),""))</f>
        <v/>
      </c>
      <c r="E2131" s="15" t="str">
        <f aca="false">IF($C2131="","",IFERROR(IF(INDEX(Bolalar!$C$5:$C$1804,MATCH($C2131,Bolalar!$I$5:$I$1804,0))="","",INDEX(Bolalar!$C$5:$C$1804,MATCH($C2131,Bolalar!$I$5:$I$1804,0))),""))</f>
        <v/>
      </c>
      <c r="F2131" s="24"/>
      <c r="G2131" s="14" t="str">
        <f aca="false">IF(OR($E2131="",$B2131=""),"",INT(($B2131-$E2131)/365.25))</f>
        <v/>
      </c>
      <c r="H2131" s="14" t="str">
        <f aca="false">IF($G2131="","",IF($G2131&lt;=5,"Ha","Yo'q"))</f>
        <v/>
      </c>
      <c r="I2131" s="12"/>
      <c r="J2131" s="12"/>
      <c r="K2131" s="28" t="n">
        <f aca="false">IF(AND($C2131&lt;&gt;"",$H2131="Ha",$B2131&gt;=Boshqaruv!$C$9,$B2131&lt;=Boshqaruv!$C$10),IF(COUNTIFS($C$4:$C2130,$C2131,$H$4:$H2130,"Ha",$B$4:$B2130,"&gt;="&amp;Boshqaruv!$C$9,$B$4:$B2130,"&lt;="&amp;Boshqaruv!$C$10)=0,1,0),0)</f>
        <v>0</v>
      </c>
    </row>
    <row r="2132" customFormat="false" ht="15" hidden="false" customHeight="false" outlineLevel="0" collapsed="false">
      <c r="A2132" s="8" t="n">
        <v>2128</v>
      </c>
      <c r="B2132" s="13"/>
      <c r="C2132" s="25"/>
      <c r="D2132" s="26" t="str">
        <f aca="false">IF($C2132="","",IFERROR(IF(INDEX(Bolalar!$B$5:$B$1804,MATCH($C2132,Bolalar!$I$5:$I$1804,0))="","",INDEX(Bolalar!$B$5:$B$1804,MATCH($C2132,Bolalar!$I$5:$I$1804,0))),""))</f>
        <v/>
      </c>
      <c r="E2132" s="15" t="str">
        <f aca="false">IF($C2132="","",IFERROR(IF(INDEX(Bolalar!$C$5:$C$1804,MATCH($C2132,Bolalar!$I$5:$I$1804,0))="","",INDEX(Bolalar!$C$5:$C$1804,MATCH($C2132,Bolalar!$I$5:$I$1804,0))),""))</f>
        <v/>
      </c>
      <c r="F2132" s="24"/>
      <c r="G2132" s="14" t="str">
        <f aca="false">IF(OR($E2132="",$B2132=""),"",INT(($B2132-$E2132)/365.25))</f>
        <v/>
      </c>
      <c r="H2132" s="14" t="str">
        <f aca="false">IF($G2132="","",IF($G2132&lt;=5,"Ha","Yo'q"))</f>
        <v/>
      </c>
      <c r="I2132" s="12"/>
      <c r="J2132" s="12"/>
      <c r="K2132" s="28" t="n">
        <f aca="false">IF(AND($C2132&lt;&gt;"",$H2132="Ha",$B2132&gt;=Boshqaruv!$C$9,$B2132&lt;=Boshqaruv!$C$10),IF(COUNTIFS($C$4:$C2131,$C2132,$H$4:$H2131,"Ha",$B$4:$B2131,"&gt;="&amp;Boshqaruv!$C$9,$B$4:$B2131,"&lt;="&amp;Boshqaruv!$C$10)=0,1,0),0)</f>
        <v>0</v>
      </c>
    </row>
    <row r="2133" customFormat="false" ht="15" hidden="false" customHeight="false" outlineLevel="0" collapsed="false">
      <c r="A2133" s="8" t="n">
        <v>2129</v>
      </c>
      <c r="B2133" s="13"/>
      <c r="C2133" s="25"/>
      <c r="D2133" s="26" t="str">
        <f aca="false">IF($C2133="","",IFERROR(IF(INDEX(Bolalar!$B$5:$B$1804,MATCH($C2133,Bolalar!$I$5:$I$1804,0))="","",INDEX(Bolalar!$B$5:$B$1804,MATCH($C2133,Bolalar!$I$5:$I$1804,0))),""))</f>
        <v/>
      </c>
      <c r="E2133" s="15" t="str">
        <f aca="false">IF($C2133="","",IFERROR(IF(INDEX(Bolalar!$C$5:$C$1804,MATCH($C2133,Bolalar!$I$5:$I$1804,0))="","",INDEX(Bolalar!$C$5:$C$1804,MATCH($C2133,Bolalar!$I$5:$I$1804,0))),""))</f>
        <v/>
      </c>
      <c r="F2133" s="24"/>
      <c r="G2133" s="14" t="str">
        <f aca="false">IF(OR($E2133="",$B2133=""),"",INT(($B2133-$E2133)/365.25))</f>
        <v/>
      </c>
      <c r="H2133" s="14" t="str">
        <f aca="false">IF($G2133="","",IF($G2133&lt;=5,"Ha","Yo'q"))</f>
        <v/>
      </c>
      <c r="I2133" s="12"/>
      <c r="J2133" s="12"/>
      <c r="K2133" s="28" t="n">
        <f aca="false">IF(AND($C2133&lt;&gt;"",$H2133="Ha",$B2133&gt;=Boshqaruv!$C$9,$B2133&lt;=Boshqaruv!$C$10),IF(COUNTIFS($C$4:$C2132,$C2133,$H$4:$H2132,"Ha",$B$4:$B2132,"&gt;="&amp;Boshqaruv!$C$9,$B$4:$B2132,"&lt;="&amp;Boshqaruv!$C$10)=0,1,0),0)</f>
        <v>0</v>
      </c>
    </row>
    <row r="2134" customFormat="false" ht="15" hidden="false" customHeight="false" outlineLevel="0" collapsed="false">
      <c r="A2134" s="8" t="n">
        <v>2130</v>
      </c>
      <c r="B2134" s="13"/>
      <c r="C2134" s="25"/>
      <c r="D2134" s="26" t="str">
        <f aca="false">IF($C2134="","",IFERROR(IF(INDEX(Bolalar!$B$5:$B$1804,MATCH($C2134,Bolalar!$I$5:$I$1804,0))="","",INDEX(Bolalar!$B$5:$B$1804,MATCH($C2134,Bolalar!$I$5:$I$1804,0))),""))</f>
        <v/>
      </c>
      <c r="E2134" s="15" t="str">
        <f aca="false">IF($C2134="","",IFERROR(IF(INDEX(Bolalar!$C$5:$C$1804,MATCH($C2134,Bolalar!$I$5:$I$1804,0))="","",INDEX(Bolalar!$C$5:$C$1804,MATCH($C2134,Bolalar!$I$5:$I$1804,0))),""))</f>
        <v/>
      </c>
      <c r="F2134" s="24"/>
      <c r="G2134" s="14" t="str">
        <f aca="false">IF(OR($E2134="",$B2134=""),"",INT(($B2134-$E2134)/365.25))</f>
        <v/>
      </c>
      <c r="H2134" s="14" t="str">
        <f aca="false">IF($G2134="","",IF($G2134&lt;=5,"Ha","Yo'q"))</f>
        <v/>
      </c>
      <c r="I2134" s="12"/>
      <c r="J2134" s="12"/>
      <c r="K2134" s="28" t="n">
        <f aca="false">IF(AND($C2134&lt;&gt;"",$H2134="Ha",$B2134&gt;=Boshqaruv!$C$9,$B2134&lt;=Boshqaruv!$C$10),IF(COUNTIFS($C$4:$C2133,$C2134,$H$4:$H2133,"Ha",$B$4:$B2133,"&gt;="&amp;Boshqaruv!$C$9,$B$4:$B2133,"&lt;="&amp;Boshqaruv!$C$10)=0,1,0),0)</f>
        <v>0</v>
      </c>
    </row>
    <row r="2135" customFormat="false" ht="15" hidden="false" customHeight="false" outlineLevel="0" collapsed="false">
      <c r="A2135" s="8" t="n">
        <v>2131</v>
      </c>
      <c r="B2135" s="13"/>
      <c r="C2135" s="25"/>
      <c r="D2135" s="26" t="str">
        <f aca="false">IF($C2135="","",IFERROR(IF(INDEX(Bolalar!$B$5:$B$1804,MATCH($C2135,Bolalar!$I$5:$I$1804,0))="","",INDEX(Bolalar!$B$5:$B$1804,MATCH($C2135,Bolalar!$I$5:$I$1804,0))),""))</f>
        <v/>
      </c>
      <c r="E2135" s="15" t="str">
        <f aca="false">IF($C2135="","",IFERROR(IF(INDEX(Bolalar!$C$5:$C$1804,MATCH($C2135,Bolalar!$I$5:$I$1804,0))="","",INDEX(Bolalar!$C$5:$C$1804,MATCH($C2135,Bolalar!$I$5:$I$1804,0))),""))</f>
        <v/>
      </c>
      <c r="F2135" s="24"/>
      <c r="G2135" s="14" t="str">
        <f aca="false">IF(OR($E2135="",$B2135=""),"",INT(($B2135-$E2135)/365.25))</f>
        <v/>
      </c>
      <c r="H2135" s="14" t="str">
        <f aca="false">IF($G2135="","",IF($G2135&lt;=5,"Ha","Yo'q"))</f>
        <v/>
      </c>
      <c r="I2135" s="12"/>
      <c r="J2135" s="12"/>
      <c r="K2135" s="28" t="n">
        <f aca="false">IF(AND($C2135&lt;&gt;"",$H2135="Ha",$B2135&gt;=Boshqaruv!$C$9,$B2135&lt;=Boshqaruv!$C$10),IF(COUNTIFS($C$4:$C2134,$C2135,$H$4:$H2134,"Ha",$B$4:$B2134,"&gt;="&amp;Boshqaruv!$C$9,$B$4:$B2134,"&lt;="&amp;Boshqaruv!$C$10)=0,1,0),0)</f>
        <v>0</v>
      </c>
    </row>
    <row r="2136" customFormat="false" ht="15" hidden="false" customHeight="false" outlineLevel="0" collapsed="false">
      <c r="A2136" s="8" t="n">
        <v>2132</v>
      </c>
      <c r="B2136" s="13"/>
      <c r="C2136" s="25"/>
      <c r="D2136" s="26" t="str">
        <f aca="false">IF($C2136="","",IFERROR(IF(INDEX(Bolalar!$B$5:$B$1804,MATCH($C2136,Bolalar!$I$5:$I$1804,0))="","",INDEX(Bolalar!$B$5:$B$1804,MATCH($C2136,Bolalar!$I$5:$I$1804,0))),""))</f>
        <v/>
      </c>
      <c r="E2136" s="15" t="str">
        <f aca="false">IF($C2136="","",IFERROR(IF(INDEX(Bolalar!$C$5:$C$1804,MATCH($C2136,Bolalar!$I$5:$I$1804,0))="","",INDEX(Bolalar!$C$5:$C$1804,MATCH($C2136,Bolalar!$I$5:$I$1804,0))),""))</f>
        <v/>
      </c>
      <c r="F2136" s="24"/>
      <c r="G2136" s="14" t="str">
        <f aca="false">IF(OR($E2136="",$B2136=""),"",INT(($B2136-$E2136)/365.25))</f>
        <v/>
      </c>
      <c r="H2136" s="14" t="str">
        <f aca="false">IF($G2136="","",IF($G2136&lt;=5,"Ha","Yo'q"))</f>
        <v/>
      </c>
      <c r="I2136" s="12"/>
      <c r="J2136" s="12"/>
      <c r="K2136" s="28" t="n">
        <f aca="false">IF(AND($C2136&lt;&gt;"",$H2136="Ha",$B2136&gt;=Boshqaruv!$C$9,$B2136&lt;=Boshqaruv!$C$10),IF(COUNTIFS($C$4:$C2135,$C2136,$H$4:$H2135,"Ha",$B$4:$B2135,"&gt;="&amp;Boshqaruv!$C$9,$B$4:$B2135,"&lt;="&amp;Boshqaruv!$C$10)=0,1,0),0)</f>
        <v>0</v>
      </c>
    </row>
    <row r="2137" customFormat="false" ht="15" hidden="false" customHeight="false" outlineLevel="0" collapsed="false">
      <c r="A2137" s="8" t="n">
        <v>2133</v>
      </c>
      <c r="B2137" s="13"/>
      <c r="C2137" s="25"/>
      <c r="D2137" s="26" t="str">
        <f aca="false">IF($C2137="","",IFERROR(IF(INDEX(Bolalar!$B$5:$B$1804,MATCH($C2137,Bolalar!$I$5:$I$1804,0))="","",INDEX(Bolalar!$B$5:$B$1804,MATCH($C2137,Bolalar!$I$5:$I$1804,0))),""))</f>
        <v/>
      </c>
      <c r="E2137" s="15" t="str">
        <f aca="false">IF($C2137="","",IFERROR(IF(INDEX(Bolalar!$C$5:$C$1804,MATCH($C2137,Bolalar!$I$5:$I$1804,0))="","",INDEX(Bolalar!$C$5:$C$1804,MATCH($C2137,Bolalar!$I$5:$I$1804,0))),""))</f>
        <v/>
      </c>
      <c r="F2137" s="24"/>
      <c r="G2137" s="14" t="str">
        <f aca="false">IF(OR($E2137="",$B2137=""),"",INT(($B2137-$E2137)/365.25))</f>
        <v/>
      </c>
      <c r="H2137" s="14" t="str">
        <f aca="false">IF($G2137="","",IF($G2137&lt;=5,"Ha","Yo'q"))</f>
        <v/>
      </c>
      <c r="I2137" s="12"/>
      <c r="J2137" s="12"/>
      <c r="K2137" s="28" t="n">
        <f aca="false">IF(AND($C2137&lt;&gt;"",$H2137="Ha",$B2137&gt;=Boshqaruv!$C$9,$B2137&lt;=Boshqaruv!$C$10),IF(COUNTIFS($C$4:$C2136,$C2137,$H$4:$H2136,"Ha",$B$4:$B2136,"&gt;="&amp;Boshqaruv!$C$9,$B$4:$B2136,"&lt;="&amp;Boshqaruv!$C$10)=0,1,0),0)</f>
        <v>0</v>
      </c>
    </row>
    <row r="2138" customFormat="false" ht="15" hidden="false" customHeight="false" outlineLevel="0" collapsed="false">
      <c r="A2138" s="8" t="n">
        <v>2134</v>
      </c>
      <c r="B2138" s="13"/>
      <c r="C2138" s="25"/>
      <c r="D2138" s="26" t="str">
        <f aca="false">IF($C2138="","",IFERROR(IF(INDEX(Bolalar!$B$5:$B$1804,MATCH($C2138,Bolalar!$I$5:$I$1804,0))="","",INDEX(Bolalar!$B$5:$B$1804,MATCH($C2138,Bolalar!$I$5:$I$1804,0))),""))</f>
        <v/>
      </c>
      <c r="E2138" s="15" t="str">
        <f aca="false">IF($C2138="","",IFERROR(IF(INDEX(Bolalar!$C$5:$C$1804,MATCH($C2138,Bolalar!$I$5:$I$1804,0))="","",INDEX(Bolalar!$C$5:$C$1804,MATCH($C2138,Bolalar!$I$5:$I$1804,0))),""))</f>
        <v/>
      </c>
      <c r="F2138" s="24"/>
      <c r="G2138" s="14" t="str">
        <f aca="false">IF(OR($E2138="",$B2138=""),"",INT(($B2138-$E2138)/365.25))</f>
        <v/>
      </c>
      <c r="H2138" s="14" t="str">
        <f aca="false">IF($G2138="","",IF($G2138&lt;=5,"Ha","Yo'q"))</f>
        <v/>
      </c>
      <c r="I2138" s="12"/>
      <c r="J2138" s="12"/>
      <c r="K2138" s="28" t="n">
        <f aca="false">IF(AND($C2138&lt;&gt;"",$H2138="Ha",$B2138&gt;=Boshqaruv!$C$9,$B2138&lt;=Boshqaruv!$C$10),IF(COUNTIFS($C$4:$C2137,$C2138,$H$4:$H2137,"Ha",$B$4:$B2137,"&gt;="&amp;Boshqaruv!$C$9,$B$4:$B2137,"&lt;="&amp;Boshqaruv!$C$10)=0,1,0),0)</f>
        <v>0</v>
      </c>
    </row>
    <row r="2139" customFormat="false" ht="15" hidden="false" customHeight="false" outlineLevel="0" collapsed="false">
      <c r="A2139" s="8" t="n">
        <v>2135</v>
      </c>
      <c r="B2139" s="13"/>
      <c r="C2139" s="25"/>
      <c r="D2139" s="26" t="str">
        <f aca="false">IF($C2139="","",IFERROR(IF(INDEX(Bolalar!$B$5:$B$1804,MATCH($C2139,Bolalar!$I$5:$I$1804,0))="","",INDEX(Bolalar!$B$5:$B$1804,MATCH($C2139,Bolalar!$I$5:$I$1804,0))),""))</f>
        <v/>
      </c>
      <c r="E2139" s="15" t="str">
        <f aca="false">IF($C2139="","",IFERROR(IF(INDEX(Bolalar!$C$5:$C$1804,MATCH($C2139,Bolalar!$I$5:$I$1804,0))="","",INDEX(Bolalar!$C$5:$C$1804,MATCH($C2139,Bolalar!$I$5:$I$1804,0))),""))</f>
        <v/>
      </c>
      <c r="F2139" s="24"/>
      <c r="G2139" s="14" t="str">
        <f aca="false">IF(OR($E2139="",$B2139=""),"",INT(($B2139-$E2139)/365.25))</f>
        <v/>
      </c>
      <c r="H2139" s="14" t="str">
        <f aca="false">IF($G2139="","",IF($G2139&lt;=5,"Ha","Yo'q"))</f>
        <v/>
      </c>
      <c r="I2139" s="12"/>
      <c r="J2139" s="12"/>
      <c r="K2139" s="28" t="n">
        <f aca="false">IF(AND($C2139&lt;&gt;"",$H2139="Ha",$B2139&gt;=Boshqaruv!$C$9,$B2139&lt;=Boshqaruv!$C$10),IF(COUNTIFS($C$4:$C2138,$C2139,$H$4:$H2138,"Ha",$B$4:$B2138,"&gt;="&amp;Boshqaruv!$C$9,$B$4:$B2138,"&lt;="&amp;Boshqaruv!$C$10)=0,1,0),0)</f>
        <v>0</v>
      </c>
    </row>
    <row r="2140" customFormat="false" ht="15" hidden="false" customHeight="false" outlineLevel="0" collapsed="false">
      <c r="A2140" s="8" t="n">
        <v>2136</v>
      </c>
      <c r="B2140" s="13"/>
      <c r="C2140" s="25"/>
      <c r="D2140" s="26" t="str">
        <f aca="false">IF($C2140="","",IFERROR(IF(INDEX(Bolalar!$B$5:$B$1804,MATCH($C2140,Bolalar!$I$5:$I$1804,0))="","",INDEX(Bolalar!$B$5:$B$1804,MATCH($C2140,Bolalar!$I$5:$I$1804,0))),""))</f>
        <v/>
      </c>
      <c r="E2140" s="15" t="str">
        <f aca="false">IF($C2140="","",IFERROR(IF(INDEX(Bolalar!$C$5:$C$1804,MATCH($C2140,Bolalar!$I$5:$I$1804,0))="","",INDEX(Bolalar!$C$5:$C$1804,MATCH($C2140,Bolalar!$I$5:$I$1804,0))),""))</f>
        <v/>
      </c>
      <c r="F2140" s="24"/>
      <c r="G2140" s="14" t="str">
        <f aca="false">IF(OR($E2140="",$B2140=""),"",INT(($B2140-$E2140)/365.25))</f>
        <v/>
      </c>
      <c r="H2140" s="14" t="str">
        <f aca="false">IF($G2140="","",IF($G2140&lt;=5,"Ha","Yo'q"))</f>
        <v/>
      </c>
      <c r="I2140" s="12"/>
      <c r="J2140" s="12"/>
      <c r="K2140" s="28" t="n">
        <f aca="false">IF(AND($C2140&lt;&gt;"",$H2140="Ha",$B2140&gt;=Boshqaruv!$C$9,$B2140&lt;=Boshqaruv!$C$10),IF(COUNTIFS($C$4:$C2139,$C2140,$H$4:$H2139,"Ha",$B$4:$B2139,"&gt;="&amp;Boshqaruv!$C$9,$B$4:$B2139,"&lt;="&amp;Boshqaruv!$C$10)=0,1,0),0)</f>
        <v>0</v>
      </c>
    </row>
    <row r="2141" customFormat="false" ht="15" hidden="false" customHeight="false" outlineLevel="0" collapsed="false">
      <c r="A2141" s="8" t="n">
        <v>2137</v>
      </c>
      <c r="B2141" s="13"/>
      <c r="C2141" s="25"/>
      <c r="D2141" s="26" t="str">
        <f aca="false">IF($C2141="","",IFERROR(IF(INDEX(Bolalar!$B$5:$B$1804,MATCH($C2141,Bolalar!$I$5:$I$1804,0))="","",INDEX(Bolalar!$B$5:$B$1804,MATCH($C2141,Bolalar!$I$5:$I$1804,0))),""))</f>
        <v/>
      </c>
      <c r="E2141" s="15" t="str">
        <f aca="false">IF($C2141="","",IFERROR(IF(INDEX(Bolalar!$C$5:$C$1804,MATCH($C2141,Bolalar!$I$5:$I$1804,0))="","",INDEX(Bolalar!$C$5:$C$1804,MATCH($C2141,Bolalar!$I$5:$I$1804,0))),""))</f>
        <v/>
      </c>
      <c r="F2141" s="24"/>
      <c r="G2141" s="14" t="str">
        <f aca="false">IF(OR($E2141="",$B2141=""),"",INT(($B2141-$E2141)/365.25))</f>
        <v/>
      </c>
      <c r="H2141" s="14" t="str">
        <f aca="false">IF($G2141="","",IF($G2141&lt;=5,"Ha","Yo'q"))</f>
        <v/>
      </c>
      <c r="I2141" s="12"/>
      <c r="J2141" s="12"/>
      <c r="K2141" s="28" t="n">
        <f aca="false">IF(AND($C2141&lt;&gt;"",$H2141="Ha",$B2141&gt;=Boshqaruv!$C$9,$B2141&lt;=Boshqaruv!$C$10),IF(COUNTIFS($C$4:$C2140,$C2141,$H$4:$H2140,"Ha",$B$4:$B2140,"&gt;="&amp;Boshqaruv!$C$9,$B$4:$B2140,"&lt;="&amp;Boshqaruv!$C$10)=0,1,0),0)</f>
        <v>0</v>
      </c>
    </row>
    <row r="2142" customFormat="false" ht="15" hidden="false" customHeight="false" outlineLevel="0" collapsed="false">
      <c r="A2142" s="8" t="n">
        <v>2138</v>
      </c>
      <c r="B2142" s="13"/>
      <c r="C2142" s="25"/>
      <c r="D2142" s="26" t="str">
        <f aca="false">IF($C2142="","",IFERROR(IF(INDEX(Bolalar!$B$5:$B$1804,MATCH($C2142,Bolalar!$I$5:$I$1804,0))="","",INDEX(Bolalar!$B$5:$B$1804,MATCH($C2142,Bolalar!$I$5:$I$1804,0))),""))</f>
        <v/>
      </c>
      <c r="E2142" s="15" t="str">
        <f aca="false">IF($C2142="","",IFERROR(IF(INDEX(Bolalar!$C$5:$C$1804,MATCH($C2142,Bolalar!$I$5:$I$1804,0))="","",INDEX(Bolalar!$C$5:$C$1804,MATCH($C2142,Bolalar!$I$5:$I$1804,0))),""))</f>
        <v/>
      </c>
      <c r="F2142" s="24"/>
      <c r="G2142" s="14" t="str">
        <f aca="false">IF(OR($E2142="",$B2142=""),"",INT(($B2142-$E2142)/365.25))</f>
        <v/>
      </c>
      <c r="H2142" s="14" t="str">
        <f aca="false">IF($G2142="","",IF($G2142&lt;=5,"Ha","Yo'q"))</f>
        <v/>
      </c>
      <c r="I2142" s="12"/>
      <c r="J2142" s="12"/>
      <c r="K2142" s="28" t="n">
        <f aca="false">IF(AND($C2142&lt;&gt;"",$H2142="Ha",$B2142&gt;=Boshqaruv!$C$9,$B2142&lt;=Boshqaruv!$C$10),IF(COUNTIFS($C$4:$C2141,$C2142,$H$4:$H2141,"Ha",$B$4:$B2141,"&gt;="&amp;Boshqaruv!$C$9,$B$4:$B2141,"&lt;="&amp;Boshqaruv!$C$10)=0,1,0),0)</f>
        <v>0</v>
      </c>
    </row>
    <row r="2143" customFormat="false" ht="15" hidden="false" customHeight="false" outlineLevel="0" collapsed="false">
      <c r="A2143" s="8" t="n">
        <v>2139</v>
      </c>
      <c r="B2143" s="13"/>
      <c r="C2143" s="25"/>
      <c r="D2143" s="26" t="str">
        <f aca="false">IF($C2143="","",IFERROR(IF(INDEX(Bolalar!$B$5:$B$1804,MATCH($C2143,Bolalar!$I$5:$I$1804,0))="","",INDEX(Bolalar!$B$5:$B$1804,MATCH($C2143,Bolalar!$I$5:$I$1804,0))),""))</f>
        <v/>
      </c>
      <c r="E2143" s="15" t="str">
        <f aca="false">IF($C2143="","",IFERROR(IF(INDEX(Bolalar!$C$5:$C$1804,MATCH($C2143,Bolalar!$I$5:$I$1804,0))="","",INDEX(Bolalar!$C$5:$C$1804,MATCH($C2143,Bolalar!$I$5:$I$1804,0))),""))</f>
        <v/>
      </c>
      <c r="F2143" s="24"/>
      <c r="G2143" s="14" t="str">
        <f aca="false">IF(OR($E2143="",$B2143=""),"",INT(($B2143-$E2143)/365.25))</f>
        <v/>
      </c>
      <c r="H2143" s="14" t="str">
        <f aca="false">IF($G2143="","",IF($G2143&lt;=5,"Ha","Yo'q"))</f>
        <v/>
      </c>
      <c r="I2143" s="12"/>
      <c r="J2143" s="12"/>
      <c r="K2143" s="28" t="n">
        <f aca="false">IF(AND($C2143&lt;&gt;"",$H2143="Ha",$B2143&gt;=Boshqaruv!$C$9,$B2143&lt;=Boshqaruv!$C$10),IF(COUNTIFS($C$4:$C2142,$C2143,$H$4:$H2142,"Ha",$B$4:$B2142,"&gt;="&amp;Boshqaruv!$C$9,$B$4:$B2142,"&lt;="&amp;Boshqaruv!$C$10)=0,1,0),0)</f>
        <v>0</v>
      </c>
    </row>
    <row r="2144" customFormat="false" ht="15" hidden="false" customHeight="false" outlineLevel="0" collapsed="false">
      <c r="A2144" s="8" t="n">
        <v>2140</v>
      </c>
      <c r="B2144" s="13"/>
      <c r="C2144" s="25"/>
      <c r="D2144" s="26" t="str">
        <f aca="false">IF($C2144="","",IFERROR(IF(INDEX(Bolalar!$B$5:$B$1804,MATCH($C2144,Bolalar!$I$5:$I$1804,0))="","",INDEX(Bolalar!$B$5:$B$1804,MATCH($C2144,Bolalar!$I$5:$I$1804,0))),""))</f>
        <v/>
      </c>
      <c r="E2144" s="15" t="str">
        <f aca="false">IF($C2144="","",IFERROR(IF(INDEX(Bolalar!$C$5:$C$1804,MATCH($C2144,Bolalar!$I$5:$I$1804,0))="","",INDEX(Bolalar!$C$5:$C$1804,MATCH($C2144,Bolalar!$I$5:$I$1804,0))),""))</f>
        <v/>
      </c>
      <c r="F2144" s="24"/>
      <c r="G2144" s="14" t="str">
        <f aca="false">IF(OR($E2144="",$B2144=""),"",INT(($B2144-$E2144)/365.25))</f>
        <v/>
      </c>
      <c r="H2144" s="14" t="str">
        <f aca="false">IF($G2144="","",IF($G2144&lt;=5,"Ha","Yo'q"))</f>
        <v/>
      </c>
      <c r="I2144" s="12"/>
      <c r="J2144" s="12"/>
      <c r="K2144" s="28" t="n">
        <f aca="false">IF(AND($C2144&lt;&gt;"",$H2144="Ha",$B2144&gt;=Boshqaruv!$C$9,$B2144&lt;=Boshqaruv!$C$10),IF(COUNTIFS($C$4:$C2143,$C2144,$H$4:$H2143,"Ha",$B$4:$B2143,"&gt;="&amp;Boshqaruv!$C$9,$B$4:$B2143,"&lt;="&amp;Boshqaruv!$C$10)=0,1,0),0)</f>
        <v>0</v>
      </c>
    </row>
    <row r="2145" customFormat="false" ht="15" hidden="false" customHeight="false" outlineLevel="0" collapsed="false">
      <c r="A2145" s="8" t="n">
        <v>2141</v>
      </c>
      <c r="B2145" s="13"/>
      <c r="C2145" s="25"/>
      <c r="D2145" s="26" t="str">
        <f aca="false">IF($C2145="","",IFERROR(IF(INDEX(Bolalar!$B$5:$B$1804,MATCH($C2145,Bolalar!$I$5:$I$1804,0))="","",INDEX(Bolalar!$B$5:$B$1804,MATCH($C2145,Bolalar!$I$5:$I$1804,0))),""))</f>
        <v/>
      </c>
      <c r="E2145" s="15" t="str">
        <f aca="false">IF($C2145="","",IFERROR(IF(INDEX(Bolalar!$C$5:$C$1804,MATCH($C2145,Bolalar!$I$5:$I$1804,0))="","",INDEX(Bolalar!$C$5:$C$1804,MATCH($C2145,Bolalar!$I$5:$I$1804,0))),""))</f>
        <v/>
      </c>
      <c r="F2145" s="24"/>
      <c r="G2145" s="14" t="str">
        <f aca="false">IF(OR($E2145="",$B2145=""),"",INT(($B2145-$E2145)/365.25))</f>
        <v/>
      </c>
      <c r="H2145" s="14" t="str">
        <f aca="false">IF($G2145="","",IF($G2145&lt;=5,"Ha","Yo'q"))</f>
        <v/>
      </c>
      <c r="I2145" s="12"/>
      <c r="J2145" s="12"/>
      <c r="K2145" s="28" t="n">
        <f aca="false">IF(AND($C2145&lt;&gt;"",$H2145="Ha",$B2145&gt;=Boshqaruv!$C$9,$B2145&lt;=Boshqaruv!$C$10),IF(COUNTIFS($C$4:$C2144,$C2145,$H$4:$H2144,"Ha",$B$4:$B2144,"&gt;="&amp;Boshqaruv!$C$9,$B$4:$B2144,"&lt;="&amp;Boshqaruv!$C$10)=0,1,0),0)</f>
        <v>0</v>
      </c>
    </row>
    <row r="2146" customFormat="false" ht="15" hidden="false" customHeight="false" outlineLevel="0" collapsed="false">
      <c r="A2146" s="8" t="n">
        <v>2142</v>
      </c>
      <c r="B2146" s="13"/>
      <c r="C2146" s="25"/>
      <c r="D2146" s="26" t="str">
        <f aca="false">IF($C2146="","",IFERROR(IF(INDEX(Bolalar!$B$5:$B$1804,MATCH($C2146,Bolalar!$I$5:$I$1804,0))="","",INDEX(Bolalar!$B$5:$B$1804,MATCH($C2146,Bolalar!$I$5:$I$1804,0))),""))</f>
        <v/>
      </c>
      <c r="E2146" s="15" t="str">
        <f aca="false">IF($C2146="","",IFERROR(IF(INDEX(Bolalar!$C$5:$C$1804,MATCH($C2146,Bolalar!$I$5:$I$1804,0))="","",INDEX(Bolalar!$C$5:$C$1804,MATCH($C2146,Bolalar!$I$5:$I$1804,0))),""))</f>
        <v/>
      </c>
      <c r="F2146" s="24"/>
      <c r="G2146" s="14" t="str">
        <f aca="false">IF(OR($E2146="",$B2146=""),"",INT(($B2146-$E2146)/365.25))</f>
        <v/>
      </c>
      <c r="H2146" s="14" t="str">
        <f aca="false">IF($G2146="","",IF($G2146&lt;=5,"Ha","Yo'q"))</f>
        <v/>
      </c>
      <c r="I2146" s="12"/>
      <c r="J2146" s="12"/>
      <c r="K2146" s="28" t="n">
        <f aca="false">IF(AND($C2146&lt;&gt;"",$H2146="Ha",$B2146&gt;=Boshqaruv!$C$9,$B2146&lt;=Boshqaruv!$C$10),IF(COUNTIFS($C$4:$C2145,$C2146,$H$4:$H2145,"Ha",$B$4:$B2145,"&gt;="&amp;Boshqaruv!$C$9,$B$4:$B2145,"&lt;="&amp;Boshqaruv!$C$10)=0,1,0),0)</f>
        <v>0</v>
      </c>
    </row>
    <row r="2147" customFormat="false" ht="15" hidden="false" customHeight="false" outlineLevel="0" collapsed="false">
      <c r="A2147" s="8" t="n">
        <v>2143</v>
      </c>
      <c r="B2147" s="13"/>
      <c r="C2147" s="25"/>
      <c r="D2147" s="26" t="str">
        <f aca="false">IF($C2147="","",IFERROR(IF(INDEX(Bolalar!$B$5:$B$1804,MATCH($C2147,Bolalar!$I$5:$I$1804,0))="","",INDEX(Bolalar!$B$5:$B$1804,MATCH($C2147,Bolalar!$I$5:$I$1804,0))),""))</f>
        <v/>
      </c>
      <c r="E2147" s="15" t="str">
        <f aca="false">IF($C2147="","",IFERROR(IF(INDEX(Bolalar!$C$5:$C$1804,MATCH($C2147,Bolalar!$I$5:$I$1804,0))="","",INDEX(Bolalar!$C$5:$C$1804,MATCH($C2147,Bolalar!$I$5:$I$1804,0))),""))</f>
        <v/>
      </c>
      <c r="F2147" s="24"/>
      <c r="G2147" s="14" t="str">
        <f aca="false">IF(OR($E2147="",$B2147=""),"",INT(($B2147-$E2147)/365.25))</f>
        <v/>
      </c>
      <c r="H2147" s="14" t="str">
        <f aca="false">IF($G2147="","",IF($G2147&lt;=5,"Ha","Yo'q"))</f>
        <v/>
      </c>
      <c r="I2147" s="12"/>
      <c r="J2147" s="12"/>
      <c r="K2147" s="28" t="n">
        <f aca="false">IF(AND($C2147&lt;&gt;"",$H2147="Ha",$B2147&gt;=Boshqaruv!$C$9,$B2147&lt;=Boshqaruv!$C$10),IF(COUNTIFS($C$4:$C2146,$C2147,$H$4:$H2146,"Ha",$B$4:$B2146,"&gt;="&amp;Boshqaruv!$C$9,$B$4:$B2146,"&lt;="&amp;Boshqaruv!$C$10)=0,1,0),0)</f>
        <v>0</v>
      </c>
    </row>
    <row r="2148" customFormat="false" ht="15" hidden="false" customHeight="false" outlineLevel="0" collapsed="false">
      <c r="A2148" s="8" t="n">
        <v>2144</v>
      </c>
      <c r="B2148" s="13"/>
      <c r="C2148" s="25"/>
      <c r="D2148" s="26" t="str">
        <f aca="false">IF($C2148="","",IFERROR(IF(INDEX(Bolalar!$B$5:$B$1804,MATCH($C2148,Bolalar!$I$5:$I$1804,0))="","",INDEX(Bolalar!$B$5:$B$1804,MATCH($C2148,Bolalar!$I$5:$I$1804,0))),""))</f>
        <v/>
      </c>
      <c r="E2148" s="15" t="str">
        <f aca="false">IF($C2148="","",IFERROR(IF(INDEX(Bolalar!$C$5:$C$1804,MATCH($C2148,Bolalar!$I$5:$I$1804,0))="","",INDEX(Bolalar!$C$5:$C$1804,MATCH($C2148,Bolalar!$I$5:$I$1804,0))),""))</f>
        <v/>
      </c>
      <c r="F2148" s="24"/>
      <c r="G2148" s="14" t="str">
        <f aca="false">IF(OR($E2148="",$B2148=""),"",INT(($B2148-$E2148)/365.25))</f>
        <v/>
      </c>
      <c r="H2148" s="14" t="str">
        <f aca="false">IF($G2148="","",IF($G2148&lt;=5,"Ha","Yo'q"))</f>
        <v/>
      </c>
      <c r="I2148" s="12"/>
      <c r="J2148" s="12"/>
      <c r="K2148" s="28" t="n">
        <f aca="false">IF(AND($C2148&lt;&gt;"",$H2148="Ha",$B2148&gt;=Boshqaruv!$C$9,$B2148&lt;=Boshqaruv!$C$10),IF(COUNTIFS($C$4:$C2147,$C2148,$H$4:$H2147,"Ha",$B$4:$B2147,"&gt;="&amp;Boshqaruv!$C$9,$B$4:$B2147,"&lt;="&amp;Boshqaruv!$C$10)=0,1,0),0)</f>
        <v>0</v>
      </c>
    </row>
    <row r="2149" customFormat="false" ht="15" hidden="false" customHeight="false" outlineLevel="0" collapsed="false">
      <c r="A2149" s="8" t="n">
        <v>2145</v>
      </c>
      <c r="B2149" s="13"/>
      <c r="C2149" s="25"/>
      <c r="D2149" s="26" t="str">
        <f aca="false">IF($C2149="","",IFERROR(IF(INDEX(Bolalar!$B$5:$B$1804,MATCH($C2149,Bolalar!$I$5:$I$1804,0))="","",INDEX(Bolalar!$B$5:$B$1804,MATCH($C2149,Bolalar!$I$5:$I$1804,0))),""))</f>
        <v/>
      </c>
      <c r="E2149" s="15" t="str">
        <f aca="false">IF($C2149="","",IFERROR(IF(INDEX(Bolalar!$C$5:$C$1804,MATCH($C2149,Bolalar!$I$5:$I$1804,0))="","",INDEX(Bolalar!$C$5:$C$1804,MATCH($C2149,Bolalar!$I$5:$I$1804,0))),""))</f>
        <v/>
      </c>
      <c r="F2149" s="24"/>
      <c r="G2149" s="14" t="str">
        <f aca="false">IF(OR($E2149="",$B2149=""),"",INT(($B2149-$E2149)/365.25))</f>
        <v/>
      </c>
      <c r="H2149" s="14" t="str">
        <f aca="false">IF($G2149="","",IF($G2149&lt;=5,"Ha","Yo'q"))</f>
        <v/>
      </c>
      <c r="I2149" s="12"/>
      <c r="J2149" s="12"/>
      <c r="K2149" s="28" t="n">
        <f aca="false">IF(AND($C2149&lt;&gt;"",$H2149="Ha",$B2149&gt;=Boshqaruv!$C$9,$B2149&lt;=Boshqaruv!$C$10),IF(COUNTIFS($C$4:$C2148,$C2149,$H$4:$H2148,"Ha",$B$4:$B2148,"&gt;="&amp;Boshqaruv!$C$9,$B$4:$B2148,"&lt;="&amp;Boshqaruv!$C$10)=0,1,0),0)</f>
        <v>0</v>
      </c>
    </row>
    <row r="2150" customFormat="false" ht="15" hidden="false" customHeight="false" outlineLevel="0" collapsed="false">
      <c r="A2150" s="8" t="n">
        <v>2146</v>
      </c>
      <c r="B2150" s="13"/>
      <c r="C2150" s="25"/>
      <c r="D2150" s="26" t="str">
        <f aca="false">IF($C2150="","",IFERROR(IF(INDEX(Bolalar!$B$5:$B$1804,MATCH($C2150,Bolalar!$I$5:$I$1804,0))="","",INDEX(Bolalar!$B$5:$B$1804,MATCH($C2150,Bolalar!$I$5:$I$1804,0))),""))</f>
        <v/>
      </c>
      <c r="E2150" s="15" t="str">
        <f aca="false">IF($C2150="","",IFERROR(IF(INDEX(Bolalar!$C$5:$C$1804,MATCH($C2150,Bolalar!$I$5:$I$1804,0))="","",INDEX(Bolalar!$C$5:$C$1804,MATCH($C2150,Bolalar!$I$5:$I$1804,0))),""))</f>
        <v/>
      </c>
      <c r="F2150" s="24"/>
      <c r="G2150" s="14" t="str">
        <f aca="false">IF(OR($E2150="",$B2150=""),"",INT(($B2150-$E2150)/365.25))</f>
        <v/>
      </c>
      <c r="H2150" s="14" t="str">
        <f aca="false">IF($G2150="","",IF($G2150&lt;=5,"Ha","Yo'q"))</f>
        <v/>
      </c>
      <c r="I2150" s="12"/>
      <c r="J2150" s="12"/>
      <c r="K2150" s="28" t="n">
        <f aca="false">IF(AND($C2150&lt;&gt;"",$H2150="Ha",$B2150&gt;=Boshqaruv!$C$9,$B2150&lt;=Boshqaruv!$C$10),IF(COUNTIFS($C$4:$C2149,$C2150,$H$4:$H2149,"Ha",$B$4:$B2149,"&gt;="&amp;Boshqaruv!$C$9,$B$4:$B2149,"&lt;="&amp;Boshqaruv!$C$10)=0,1,0),0)</f>
        <v>0</v>
      </c>
    </row>
    <row r="2151" customFormat="false" ht="15" hidden="false" customHeight="false" outlineLevel="0" collapsed="false">
      <c r="A2151" s="8" t="n">
        <v>2147</v>
      </c>
      <c r="B2151" s="13"/>
      <c r="C2151" s="25"/>
      <c r="D2151" s="26" t="str">
        <f aca="false">IF($C2151="","",IFERROR(IF(INDEX(Bolalar!$B$5:$B$1804,MATCH($C2151,Bolalar!$I$5:$I$1804,0))="","",INDEX(Bolalar!$B$5:$B$1804,MATCH($C2151,Bolalar!$I$5:$I$1804,0))),""))</f>
        <v/>
      </c>
      <c r="E2151" s="15" t="str">
        <f aca="false">IF($C2151="","",IFERROR(IF(INDEX(Bolalar!$C$5:$C$1804,MATCH($C2151,Bolalar!$I$5:$I$1804,0))="","",INDEX(Bolalar!$C$5:$C$1804,MATCH($C2151,Bolalar!$I$5:$I$1804,0))),""))</f>
        <v/>
      </c>
      <c r="F2151" s="24"/>
      <c r="G2151" s="14" t="str">
        <f aca="false">IF(OR($E2151="",$B2151=""),"",INT(($B2151-$E2151)/365.25))</f>
        <v/>
      </c>
      <c r="H2151" s="14" t="str">
        <f aca="false">IF($G2151="","",IF($G2151&lt;=5,"Ha","Yo'q"))</f>
        <v/>
      </c>
      <c r="I2151" s="12"/>
      <c r="J2151" s="12"/>
      <c r="K2151" s="28" t="n">
        <f aca="false">IF(AND($C2151&lt;&gt;"",$H2151="Ha",$B2151&gt;=Boshqaruv!$C$9,$B2151&lt;=Boshqaruv!$C$10),IF(COUNTIFS($C$4:$C2150,$C2151,$H$4:$H2150,"Ha",$B$4:$B2150,"&gt;="&amp;Boshqaruv!$C$9,$B$4:$B2150,"&lt;="&amp;Boshqaruv!$C$10)=0,1,0),0)</f>
        <v>0</v>
      </c>
    </row>
    <row r="2152" customFormat="false" ht="15" hidden="false" customHeight="false" outlineLevel="0" collapsed="false">
      <c r="A2152" s="8" t="n">
        <v>2148</v>
      </c>
      <c r="B2152" s="13"/>
      <c r="C2152" s="25"/>
      <c r="D2152" s="26" t="str">
        <f aca="false">IF($C2152="","",IFERROR(IF(INDEX(Bolalar!$B$5:$B$1804,MATCH($C2152,Bolalar!$I$5:$I$1804,0))="","",INDEX(Bolalar!$B$5:$B$1804,MATCH($C2152,Bolalar!$I$5:$I$1804,0))),""))</f>
        <v/>
      </c>
      <c r="E2152" s="15" t="str">
        <f aca="false">IF($C2152="","",IFERROR(IF(INDEX(Bolalar!$C$5:$C$1804,MATCH($C2152,Bolalar!$I$5:$I$1804,0))="","",INDEX(Bolalar!$C$5:$C$1804,MATCH($C2152,Bolalar!$I$5:$I$1804,0))),""))</f>
        <v/>
      </c>
      <c r="F2152" s="24"/>
      <c r="G2152" s="14" t="str">
        <f aca="false">IF(OR($E2152="",$B2152=""),"",INT(($B2152-$E2152)/365.25))</f>
        <v/>
      </c>
      <c r="H2152" s="14" t="str">
        <f aca="false">IF($G2152="","",IF($G2152&lt;=5,"Ha","Yo'q"))</f>
        <v/>
      </c>
      <c r="I2152" s="12"/>
      <c r="J2152" s="12"/>
      <c r="K2152" s="28" t="n">
        <f aca="false">IF(AND($C2152&lt;&gt;"",$H2152="Ha",$B2152&gt;=Boshqaruv!$C$9,$B2152&lt;=Boshqaruv!$C$10),IF(COUNTIFS($C$4:$C2151,$C2152,$H$4:$H2151,"Ha",$B$4:$B2151,"&gt;="&amp;Boshqaruv!$C$9,$B$4:$B2151,"&lt;="&amp;Boshqaruv!$C$10)=0,1,0),0)</f>
        <v>0</v>
      </c>
    </row>
    <row r="2153" customFormat="false" ht="15" hidden="false" customHeight="false" outlineLevel="0" collapsed="false">
      <c r="A2153" s="8" t="n">
        <v>2149</v>
      </c>
      <c r="B2153" s="13"/>
      <c r="C2153" s="25"/>
      <c r="D2153" s="26" t="str">
        <f aca="false">IF($C2153="","",IFERROR(IF(INDEX(Bolalar!$B$5:$B$1804,MATCH($C2153,Bolalar!$I$5:$I$1804,0))="","",INDEX(Bolalar!$B$5:$B$1804,MATCH($C2153,Bolalar!$I$5:$I$1804,0))),""))</f>
        <v/>
      </c>
      <c r="E2153" s="15" t="str">
        <f aca="false">IF($C2153="","",IFERROR(IF(INDEX(Bolalar!$C$5:$C$1804,MATCH($C2153,Bolalar!$I$5:$I$1804,0))="","",INDEX(Bolalar!$C$5:$C$1804,MATCH($C2153,Bolalar!$I$5:$I$1804,0))),""))</f>
        <v/>
      </c>
      <c r="F2153" s="24"/>
      <c r="G2153" s="14" t="str">
        <f aca="false">IF(OR($E2153="",$B2153=""),"",INT(($B2153-$E2153)/365.25))</f>
        <v/>
      </c>
      <c r="H2153" s="14" t="str">
        <f aca="false">IF($G2153="","",IF($G2153&lt;=5,"Ha","Yo'q"))</f>
        <v/>
      </c>
      <c r="I2153" s="12"/>
      <c r="J2153" s="12"/>
      <c r="K2153" s="28" t="n">
        <f aca="false">IF(AND($C2153&lt;&gt;"",$H2153="Ha",$B2153&gt;=Boshqaruv!$C$9,$B2153&lt;=Boshqaruv!$C$10),IF(COUNTIFS($C$4:$C2152,$C2153,$H$4:$H2152,"Ha",$B$4:$B2152,"&gt;="&amp;Boshqaruv!$C$9,$B$4:$B2152,"&lt;="&amp;Boshqaruv!$C$10)=0,1,0),0)</f>
        <v>0</v>
      </c>
    </row>
    <row r="2154" customFormat="false" ht="15" hidden="false" customHeight="false" outlineLevel="0" collapsed="false">
      <c r="A2154" s="8" t="n">
        <v>2150</v>
      </c>
      <c r="B2154" s="13"/>
      <c r="C2154" s="25"/>
      <c r="D2154" s="26" t="str">
        <f aca="false">IF($C2154="","",IFERROR(IF(INDEX(Bolalar!$B$5:$B$1804,MATCH($C2154,Bolalar!$I$5:$I$1804,0))="","",INDEX(Bolalar!$B$5:$B$1804,MATCH($C2154,Bolalar!$I$5:$I$1804,0))),""))</f>
        <v/>
      </c>
      <c r="E2154" s="15" t="str">
        <f aca="false">IF($C2154="","",IFERROR(IF(INDEX(Bolalar!$C$5:$C$1804,MATCH($C2154,Bolalar!$I$5:$I$1804,0))="","",INDEX(Bolalar!$C$5:$C$1804,MATCH($C2154,Bolalar!$I$5:$I$1804,0))),""))</f>
        <v/>
      </c>
      <c r="F2154" s="24"/>
      <c r="G2154" s="14" t="str">
        <f aca="false">IF(OR($E2154="",$B2154=""),"",INT(($B2154-$E2154)/365.25))</f>
        <v/>
      </c>
      <c r="H2154" s="14" t="str">
        <f aca="false">IF($G2154="","",IF($G2154&lt;=5,"Ha","Yo'q"))</f>
        <v/>
      </c>
      <c r="I2154" s="12"/>
      <c r="J2154" s="12"/>
      <c r="K2154" s="28" t="n">
        <f aca="false">IF(AND($C2154&lt;&gt;"",$H2154="Ha",$B2154&gt;=Boshqaruv!$C$9,$B2154&lt;=Boshqaruv!$C$10),IF(COUNTIFS($C$4:$C2153,$C2154,$H$4:$H2153,"Ha",$B$4:$B2153,"&gt;="&amp;Boshqaruv!$C$9,$B$4:$B2153,"&lt;="&amp;Boshqaruv!$C$10)=0,1,0),0)</f>
        <v>0</v>
      </c>
    </row>
    <row r="2155" customFormat="false" ht="15" hidden="false" customHeight="false" outlineLevel="0" collapsed="false">
      <c r="A2155" s="8" t="n">
        <v>2151</v>
      </c>
      <c r="B2155" s="13"/>
      <c r="C2155" s="25"/>
      <c r="D2155" s="26" t="str">
        <f aca="false">IF($C2155="","",IFERROR(IF(INDEX(Bolalar!$B$5:$B$1804,MATCH($C2155,Bolalar!$I$5:$I$1804,0))="","",INDEX(Bolalar!$B$5:$B$1804,MATCH($C2155,Bolalar!$I$5:$I$1804,0))),""))</f>
        <v/>
      </c>
      <c r="E2155" s="15" t="str">
        <f aca="false">IF($C2155="","",IFERROR(IF(INDEX(Bolalar!$C$5:$C$1804,MATCH($C2155,Bolalar!$I$5:$I$1804,0))="","",INDEX(Bolalar!$C$5:$C$1804,MATCH($C2155,Bolalar!$I$5:$I$1804,0))),""))</f>
        <v/>
      </c>
      <c r="F2155" s="24"/>
      <c r="G2155" s="14" t="str">
        <f aca="false">IF(OR($E2155="",$B2155=""),"",INT(($B2155-$E2155)/365.25))</f>
        <v/>
      </c>
      <c r="H2155" s="14" t="str">
        <f aca="false">IF($G2155="","",IF($G2155&lt;=5,"Ha","Yo'q"))</f>
        <v/>
      </c>
      <c r="I2155" s="12"/>
      <c r="J2155" s="12"/>
      <c r="K2155" s="28" t="n">
        <f aca="false">IF(AND($C2155&lt;&gt;"",$H2155="Ha",$B2155&gt;=Boshqaruv!$C$9,$B2155&lt;=Boshqaruv!$C$10),IF(COUNTIFS($C$4:$C2154,$C2155,$H$4:$H2154,"Ha",$B$4:$B2154,"&gt;="&amp;Boshqaruv!$C$9,$B$4:$B2154,"&lt;="&amp;Boshqaruv!$C$10)=0,1,0),0)</f>
        <v>0</v>
      </c>
    </row>
    <row r="2156" customFormat="false" ht="15" hidden="false" customHeight="false" outlineLevel="0" collapsed="false">
      <c r="A2156" s="8" t="n">
        <v>2152</v>
      </c>
      <c r="B2156" s="13"/>
      <c r="C2156" s="25"/>
      <c r="D2156" s="26" t="str">
        <f aca="false">IF($C2156="","",IFERROR(IF(INDEX(Bolalar!$B$5:$B$1804,MATCH($C2156,Bolalar!$I$5:$I$1804,0))="","",INDEX(Bolalar!$B$5:$B$1804,MATCH($C2156,Bolalar!$I$5:$I$1804,0))),""))</f>
        <v/>
      </c>
      <c r="E2156" s="15" t="str">
        <f aca="false">IF($C2156="","",IFERROR(IF(INDEX(Bolalar!$C$5:$C$1804,MATCH($C2156,Bolalar!$I$5:$I$1804,0))="","",INDEX(Bolalar!$C$5:$C$1804,MATCH($C2156,Bolalar!$I$5:$I$1804,0))),""))</f>
        <v/>
      </c>
      <c r="F2156" s="24"/>
      <c r="G2156" s="14" t="str">
        <f aca="false">IF(OR($E2156="",$B2156=""),"",INT(($B2156-$E2156)/365.25))</f>
        <v/>
      </c>
      <c r="H2156" s="14" t="str">
        <f aca="false">IF($G2156="","",IF($G2156&lt;=5,"Ha","Yo'q"))</f>
        <v/>
      </c>
      <c r="I2156" s="12"/>
      <c r="J2156" s="12"/>
      <c r="K2156" s="28" t="n">
        <f aca="false">IF(AND($C2156&lt;&gt;"",$H2156="Ha",$B2156&gt;=Boshqaruv!$C$9,$B2156&lt;=Boshqaruv!$C$10),IF(COUNTIFS($C$4:$C2155,$C2156,$H$4:$H2155,"Ha",$B$4:$B2155,"&gt;="&amp;Boshqaruv!$C$9,$B$4:$B2155,"&lt;="&amp;Boshqaruv!$C$10)=0,1,0),0)</f>
        <v>0</v>
      </c>
    </row>
    <row r="2157" customFormat="false" ht="15" hidden="false" customHeight="false" outlineLevel="0" collapsed="false">
      <c r="A2157" s="8" t="n">
        <v>2153</v>
      </c>
      <c r="B2157" s="13"/>
      <c r="C2157" s="25"/>
      <c r="D2157" s="26" t="str">
        <f aca="false">IF($C2157="","",IFERROR(IF(INDEX(Bolalar!$B$5:$B$1804,MATCH($C2157,Bolalar!$I$5:$I$1804,0))="","",INDEX(Bolalar!$B$5:$B$1804,MATCH($C2157,Bolalar!$I$5:$I$1804,0))),""))</f>
        <v/>
      </c>
      <c r="E2157" s="15" t="str">
        <f aca="false">IF($C2157="","",IFERROR(IF(INDEX(Bolalar!$C$5:$C$1804,MATCH($C2157,Bolalar!$I$5:$I$1804,0))="","",INDEX(Bolalar!$C$5:$C$1804,MATCH($C2157,Bolalar!$I$5:$I$1804,0))),""))</f>
        <v/>
      </c>
      <c r="F2157" s="24"/>
      <c r="G2157" s="14" t="str">
        <f aca="false">IF(OR($E2157="",$B2157=""),"",INT(($B2157-$E2157)/365.25))</f>
        <v/>
      </c>
      <c r="H2157" s="14" t="str">
        <f aca="false">IF($G2157="","",IF($G2157&lt;=5,"Ha","Yo'q"))</f>
        <v/>
      </c>
      <c r="I2157" s="12"/>
      <c r="J2157" s="12"/>
      <c r="K2157" s="28" t="n">
        <f aca="false">IF(AND($C2157&lt;&gt;"",$H2157="Ha",$B2157&gt;=Boshqaruv!$C$9,$B2157&lt;=Boshqaruv!$C$10),IF(COUNTIFS($C$4:$C2156,$C2157,$H$4:$H2156,"Ha",$B$4:$B2156,"&gt;="&amp;Boshqaruv!$C$9,$B$4:$B2156,"&lt;="&amp;Boshqaruv!$C$10)=0,1,0),0)</f>
        <v>0</v>
      </c>
    </row>
    <row r="2158" customFormat="false" ht="15" hidden="false" customHeight="false" outlineLevel="0" collapsed="false">
      <c r="A2158" s="8" t="n">
        <v>2154</v>
      </c>
      <c r="B2158" s="13"/>
      <c r="C2158" s="25"/>
      <c r="D2158" s="26" t="str">
        <f aca="false">IF($C2158="","",IFERROR(IF(INDEX(Bolalar!$B$5:$B$1804,MATCH($C2158,Bolalar!$I$5:$I$1804,0))="","",INDEX(Bolalar!$B$5:$B$1804,MATCH($C2158,Bolalar!$I$5:$I$1804,0))),""))</f>
        <v/>
      </c>
      <c r="E2158" s="15" t="str">
        <f aca="false">IF($C2158="","",IFERROR(IF(INDEX(Bolalar!$C$5:$C$1804,MATCH($C2158,Bolalar!$I$5:$I$1804,0))="","",INDEX(Bolalar!$C$5:$C$1804,MATCH($C2158,Bolalar!$I$5:$I$1804,0))),""))</f>
        <v/>
      </c>
      <c r="F2158" s="24"/>
      <c r="G2158" s="14" t="str">
        <f aca="false">IF(OR($E2158="",$B2158=""),"",INT(($B2158-$E2158)/365.25))</f>
        <v/>
      </c>
      <c r="H2158" s="14" t="str">
        <f aca="false">IF($G2158="","",IF($G2158&lt;=5,"Ha","Yo'q"))</f>
        <v/>
      </c>
      <c r="I2158" s="12"/>
      <c r="J2158" s="12"/>
      <c r="K2158" s="28" t="n">
        <f aca="false">IF(AND($C2158&lt;&gt;"",$H2158="Ha",$B2158&gt;=Boshqaruv!$C$9,$B2158&lt;=Boshqaruv!$C$10),IF(COUNTIFS($C$4:$C2157,$C2158,$H$4:$H2157,"Ha",$B$4:$B2157,"&gt;="&amp;Boshqaruv!$C$9,$B$4:$B2157,"&lt;="&amp;Boshqaruv!$C$10)=0,1,0),0)</f>
        <v>0</v>
      </c>
    </row>
    <row r="2159" customFormat="false" ht="15" hidden="false" customHeight="false" outlineLevel="0" collapsed="false">
      <c r="A2159" s="8" t="n">
        <v>2155</v>
      </c>
      <c r="B2159" s="13"/>
      <c r="C2159" s="25"/>
      <c r="D2159" s="26" t="str">
        <f aca="false">IF($C2159="","",IFERROR(IF(INDEX(Bolalar!$B$5:$B$1804,MATCH($C2159,Bolalar!$I$5:$I$1804,0))="","",INDEX(Bolalar!$B$5:$B$1804,MATCH($C2159,Bolalar!$I$5:$I$1804,0))),""))</f>
        <v/>
      </c>
      <c r="E2159" s="15" t="str">
        <f aca="false">IF($C2159="","",IFERROR(IF(INDEX(Bolalar!$C$5:$C$1804,MATCH($C2159,Bolalar!$I$5:$I$1804,0))="","",INDEX(Bolalar!$C$5:$C$1804,MATCH($C2159,Bolalar!$I$5:$I$1804,0))),""))</f>
        <v/>
      </c>
      <c r="F2159" s="24"/>
      <c r="G2159" s="14" t="str">
        <f aca="false">IF(OR($E2159="",$B2159=""),"",INT(($B2159-$E2159)/365.25))</f>
        <v/>
      </c>
      <c r="H2159" s="14" t="str">
        <f aca="false">IF($G2159="","",IF($G2159&lt;=5,"Ha","Yo'q"))</f>
        <v/>
      </c>
      <c r="I2159" s="12"/>
      <c r="J2159" s="12"/>
      <c r="K2159" s="28" t="n">
        <f aca="false">IF(AND($C2159&lt;&gt;"",$H2159="Ha",$B2159&gt;=Boshqaruv!$C$9,$B2159&lt;=Boshqaruv!$C$10),IF(COUNTIFS($C$4:$C2158,$C2159,$H$4:$H2158,"Ha",$B$4:$B2158,"&gt;="&amp;Boshqaruv!$C$9,$B$4:$B2158,"&lt;="&amp;Boshqaruv!$C$10)=0,1,0),0)</f>
        <v>0</v>
      </c>
    </row>
    <row r="2160" customFormat="false" ht="15" hidden="false" customHeight="false" outlineLevel="0" collapsed="false">
      <c r="A2160" s="8" t="n">
        <v>2156</v>
      </c>
      <c r="B2160" s="13"/>
      <c r="C2160" s="25"/>
      <c r="D2160" s="26" t="str">
        <f aca="false">IF($C2160="","",IFERROR(IF(INDEX(Bolalar!$B$5:$B$1804,MATCH($C2160,Bolalar!$I$5:$I$1804,0))="","",INDEX(Bolalar!$B$5:$B$1804,MATCH($C2160,Bolalar!$I$5:$I$1804,0))),""))</f>
        <v/>
      </c>
      <c r="E2160" s="15" t="str">
        <f aca="false">IF($C2160="","",IFERROR(IF(INDEX(Bolalar!$C$5:$C$1804,MATCH($C2160,Bolalar!$I$5:$I$1804,0))="","",INDEX(Bolalar!$C$5:$C$1804,MATCH($C2160,Bolalar!$I$5:$I$1804,0))),""))</f>
        <v/>
      </c>
      <c r="F2160" s="24"/>
      <c r="G2160" s="14" t="str">
        <f aca="false">IF(OR($E2160="",$B2160=""),"",INT(($B2160-$E2160)/365.25))</f>
        <v/>
      </c>
      <c r="H2160" s="14" t="str">
        <f aca="false">IF($G2160="","",IF($G2160&lt;=5,"Ha","Yo'q"))</f>
        <v/>
      </c>
      <c r="I2160" s="12"/>
      <c r="J2160" s="12"/>
      <c r="K2160" s="28" t="n">
        <f aca="false">IF(AND($C2160&lt;&gt;"",$H2160="Ha",$B2160&gt;=Boshqaruv!$C$9,$B2160&lt;=Boshqaruv!$C$10),IF(COUNTIFS($C$4:$C2159,$C2160,$H$4:$H2159,"Ha",$B$4:$B2159,"&gt;="&amp;Boshqaruv!$C$9,$B$4:$B2159,"&lt;="&amp;Boshqaruv!$C$10)=0,1,0),0)</f>
        <v>0</v>
      </c>
    </row>
    <row r="2161" customFormat="false" ht="15" hidden="false" customHeight="false" outlineLevel="0" collapsed="false">
      <c r="A2161" s="8" t="n">
        <v>2157</v>
      </c>
      <c r="B2161" s="13"/>
      <c r="C2161" s="25"/>
      <c r="D2161" s="26" t="str">
        <f aca="false">IF($C2161="","",IFERROR(IF(INDEX(Bolalar!$B$5:$B$1804,MATCH($C2161,Bolalar!$I$5:$I$1804,0))="","",INDEX(Bolalar!$B$5:$B$1804,MATCH($C2161,Bolalar!$I$5:$I$1804,0))),""))</f>
        <v/>
      </c>
      <c r="E2161" s="15" t="str">
        <f aca="false">IF($C2161="","",IFERROR(IF(INDEX(Bolalar!$C$5:$C$1804,MATCH($C2161,Bolalar!$I$5:$I$1804,0))="","",INDEX(Bolalar!$C$5:$C$1804,MATCH($C2161,Bolalar!$I$5:$I$1804,0))),""))</f>
        <v/>
      </c>
      <c r="F2161" s="24"/>
      <c r="G2161" s="14" t="str">
        <f aca="false">IF(OR($E2161="",$B2161=""),"",INT(($B2161-$E2161)/365.25))</f>
        <v/>
      </c>
      <c r="H2161" s="14" t="str">
        <f aca="false">IF($G2161="","",IF($G2161&lt;=5,"Ha","Yo'q"))</f>
        <v/>
      </c>
      <c r="I2161" s="12"/>
      <c r="J2161" s="12"/>
      <c r="K2161" s="28" t="n">
        <f aca="false">IF(AND($C2161&lt;&gt;"",$H2161="Ha",$B2161&gt;=Boshqaruv!$C$9,$B2161&lt;=Boshqaruv!$C$10),IF(COUNTIFS($C$4:$C2160,$C2161,$H$4:$H2160,"Ha",$B$4:$B2160,"&gt;="&amp;Boshqaruv!$C$9,$B$4:$B2160,"&lt;="&amp;Boshqaruv!$C$10)=0,1,0),0)</f>
        <v>0</v>
      </c>
    </row>
    <row r="2162" customFormat="false" ht="15" hidden="false" customHeight="false" outlineLevel="0" collapsed="false">
      <c r="A2162" s="8" t="n">
        <v>2158</v>
      </c>
      <c r="B2162" s="13"/>
      <c r="C2162" s="25"/>
      <c r="D2162" s="26" t="str">
        <f aca="false">IF($C2162="","",IFERROR(IF(INDEX(Bolalar!$B$5:$B$1804,MATCH($C2162,Bolalar!$I$5:$I$1804,0))="","",INDEX(Bolalar!$B$5:$B$1804,MATCH($C2162,Bolalar!$I$5:$I$1804,0))),""))</f>
        <v/>
      </c>
      <c r="E2162" s="15" t="str">
        <f aca="false">IF($C2162="","",IFERROR(IF(INDEX(Bolalar!$C$5:$C$1804,MATCH($C2162,Bolalar!$I$5:$I$1804,0))="","",INDEX(Bolalar!$C$5:$C$1804,MATCH($C2162,Bolalar!$I$5:$I$1804,0))),""))</f>
        <v/>
      </c>
      <c r="F2162" s="24"/>
      <c r="G2162" s="14" t="str">
        <f aca="false">IF(OR($E2162="",$B2162=""),"",INT(($B2162-$E2162)/365.25))</f>
        <v/>
      </c>
      <c r="H2162" s="14" t="str">
        <f aca="false">IF($G2162="","",IF($G2162&lt;=5,"Ha","Yo'q"))</f>
        <v/>
      </c>
      <c r="I2162" s="12"/>
      <c r="J2162" s="12"/>
      <c r="K2162" s="28" t="n">
        <f aca="false">IF(AND($C2162&lt;&gt;"",$H2162="Ha",$B2162&gt;=Boshqaruv!$C$9,$B2162&lt;=Boshqaruv!$C$10),IF(COUNTIFS($C$4:$C2161,$C2162,$H$4:$H2161,"Ha",$B$4:$B2161,"&gt;="&amp;Boshqaruv!$C$9,$B$4:$B2161,"&lt;="&amp;Boshqaruv!$C$10)=0,1,0),0)</f>
        <v>0</v>
      </c>
    </row>
    <row r="2163" customFormat="false" ht="15" hidden="false" customHeight="false" outlineLevel="0" collapsed="false">
      <c r="A2163" s="8" t="n">
        <v>2159</v>
      </c>
      <c r="B2163" s="13"/>
      <c r="C2163" s="25"/>
      <c r="D2163" s="26" t="str">
        <f aca="false">IF($C2163="","",IFERROR(IF(INDEX(Bolalar!$B$5:$B$1804,MATCH($C2163,Bolalar!$I$5:$I$1804,0))="","",INDEX(Bolalar!$B$5:$B$1804,MATCH($C2163,Bolalar!$I$5:$I$1804,0))),""))</f>
        <v/>
      </c>
      <c r="E2163" s="15" t="str">
        <f aca="false">IF($C2163="","",IFERROR(IF(INDEX(Bolalar!$C$5:$C$1804,MATCH($C2163,Bolalar!$I$5:$I$1804,0))="","",INDEX(Bolalar!$C$5:$C$1804,MATCH($C2163,Bolalar!$I$5:$I$1804,0))),""))</f>
        <v/>
      </c>
      <c r="F2163" s="24"/>
      <c r="G2163" s="14" t="str">
        <f aca="false">IF(OR($E2163="",$B2163=""),"",INT(($B2163-$E2163)/365.25))</f>
        <v/>
      </c>
      <c r="H2163" s="14" t="str">
        <f aca="false">IF($G2163="","",IF($G2163&lt;=5,"Ha","Yo'q"))</f>
        <v/>
      </c>
      <c r="I2163" s="12"/>
      <c r="J2163" s="12"/>
      <c r="K2163" s="28" t="n">
        <f aca="false">IF(AND($C2163&lt;&gt;"",$H2163="Ha",$B2163&gt;=Boshqaruv!$C$9,$B2163&lt;=Boshqaruv!$C$10),IF(COUNTIFS($C$4:$C2162,$C2163,$H$4:$H2162,"Ha",$B$4:$B2162,"&gt;="&amp;Boshqaruv!$C$9,$B$4:$B2162,"&lt;="&amp;Boshqaruv!$C$10)=0,1,0),0)</f>
        <v>0</v>
      </c>
    </row>
    <row r="2164" customFormat="false" ht="15" hidden="false" customHeight="false" outlineLevel="0" collapsed="false">
      <c r="A2164" s="8" t="n">
        <v>2160</v>
      </c>
      <c r="B2164" s="13"/>
      <c r="C2164" s="25"/>
      <c r="D2164" s="26" t="str">
        <f aca="false">IF($C2164="","",IFERROR(IF(INDEX(Bolalar!$B$5:$B$1804,MATCH($C2164,Bolalar!$I$5:$I$1804,0))="","",INDEX(Bolalar!$B$5:$B$1804,MATCH($C2164,Bolalar!$I$5:$I$1804,0))),""))</f>
        <v/>
      </c>
      <c r="E2164" s="15" t="str">
        <f aca="false">IF($C2164="","",IFERROR(IF(INDEX(Bolalar!$C$5:$C$1804,MATCH($C2164,Bolalar!$I$5:$I$1804,0))="","",INDEX(Bolalar!$C$5:$C$1804,MATCH($C2164,Bolalar!$I$5:$I$1804,0))),""))</f>
        <v/>
      </c>
      <c r="F2164" s="24"/>
      <c r="G2164" s="14" t="str">
        <f aca="false">IF(OR($E2164="",$B2164=""),"",INT(($B2164-$E2164)/365.25))</f>
        <v/>
      </c>
      <c r="H2164" s="14" t="str">
        <f aca="false">IF($G2164="","",IF($G2164&lt;=5,"Ha","Yo'q"))</f>
        <v/>
      </c>
      <c r="I2164" s="12"/>
      <c r="J2164" s="12"/>
      <c r="K2164" s="28" t="n">
        <f aca="false">IF(AND($C2164&lt;&gt;"",$H2164="Ha",$B2164&gt;=Boshqaruv!$C$9,$B2164&lt;=Boshqaruv!$C$10),IF(COUNTIFS($C$4:$C2163,$C2164,$H$4:$H2163,"Ha",$B$4:$B2163,"&gt;="&amp;Boshqaruv!$C$9,$B$4:$B2163,"&lt;="&amp;Boshqaruv!$C$10)=0,1,0),0)</f>
        <v>0</v>
      </c>
    </row>
    <row r="2165" customFormat="false" ht="15" hidden="false" customHeight="false" outlineLevel="0" collapsed="false">
      <c r="A2165" s="8" t="n">
        <v>2161</v>
      </c>
      <c r="B2165" s="13"/>
      <c r="C2165" s="25"/>
      <c r="D2165" s="26" t="str">
        <f aca="false">IF($C2165="","",IFERROR(IF(INDEX(Bolalar!$B$5:$B$1804,MATCH($C2165,Bolalar!$I$5:$I$1804,0))="","",INDEX(Bolalar!$B$5:$B$1804,MATCH($C2165,Bolalar!$I$5:$I$1804,0))),""))</f>
        <v/>
      </c>
      <c r="E2165" s="15" t="str">
        <f aca="false">IF($C2165="","",IFERROR(IF(INDEX(Bolalar!$C$5:$C$1804,MATCH($C2165,Bolalar!$I$5:$I$1804,0))="","",INDEX(Bolalar!$C$5:$C$1804,MATCH($C2165,Bolalar!$I$5:$I$1804,0))),""))</f>
        <v/>
      </c>
      <c r="F2165" s="24"/>
      <c r="G2165" s="14" t="str">
        <f aca="false">IF(OR($E2165="",$B2165=""),"",INT(($B2165-$E2165)/365.25))</f>
        <v/>
      </c>
      <c r="H2165" s="14" t="str">
        <f aca="false">IF($G2165="","",IF($G2165&lt;=5,"Ha","Yo'q"))</f>
        <v/>
      </c>
      <c r="I2165" s="12"/>
      <c r="J2165" s="12"/>
      <c r="K2165" s="28" t="n">
        <f aca="false">IF(AND($C2165&lt;&gt;"",$H2165="Ha",$B2165&gt;=Boshqaruv!$C$9,$B2165&lt;=Boshqaruv!$C$10),IF(COUNTIFS($C$4:$C2164,$C2165,$H$4:$H2164,"Ha",$B$4:$B2164,"&gt;="&amp;Boshqaruv!$C$9,$B$4:$B2164,"&lt;="&amp;Boshqaruv!$C$10)=0,1,0),0)</f>
        <v>0</v>
      </c>
    </row>
    <row r="2166" customFormat="false" ht="15" hidden="false" customHeight="false" outlineLevel="0" collapsed="false">
      <c r="A2166" s="8" t="n">
        <v>2162</v>
      </c>
      <c r="B2166" s="13"/>
      <c r="C2166" s="25"/>
      <c r="D2166" s="26" t="str">
        <f aca="false">IF($C2166="","",IFERROR(IF(INDEX(Bolalar!$B$5:$B$1804,MATCH($C2166,Bolalar!$I$5:$I$1804,0))="","",INDEX(Bolalar!$B$5:$B$1804,MATCH($C2166,Bolalar!$I$5:$I$1804,0))),""))</f>
        <v/>
      </c>
      <c r="E2166" s="15" t="str">
        <f aca="false">IF($C2166="","",IFERROR(IF(INDEX(Bolalar!$C$5:$C$1804,MATCH($C2166,Bolalar!$I$5:$I$1804,0))="","",INDEX(Bolalar!$C$5:$C$1804,MATCH($C2166,Bolalar!$I$5:$I$1804,0))),""))</f>
        <v/>
      </c>
      <c r="F2166" s="24"/>
      <c r="G2166" s="14" t="str">
        <f aca="false">IF(OR($E2166="",$B2166=""),"",INT(($B2166-$E2166)/365.25))</f>
        <v/>
      </c>
      <c r="H2166" s="14" t="str">
        <f aca="false">IF($G2166="","",IF($G2166&lt;=5,"Ha","Yo'q"))</f>
        <v/>
      </c>
      <c r="I2166" s="12"/>
      <c r="J2166" s="12"/>
      <c r="K2166" s="28" t="n">
        <f aca="false">IF(AND($C2166&lt;&gt;"",$H2166="Ha",$B2166&gt;=Boshqaruv!$C$9,$B2166&lt;=Boshqaruv!$C$10),IF(COUNTIFS($C$4:$C2165,$C2166,$H$4:$H2165,"Ha",$B$4:$B2165,"&gt;="&amp;Boshqaruv!$C$9,$B$4:$B2165,"&lt;="&amp;Boshqaruv!$C$10)=0,1,0),0)</f>
        <v>0</v>
      </c>
    </row>
    <row r="2167" customFormat="false" ht="15" hidden="false" customHeight="false" outlineLevel="0" collapsed="false">
      <c r="A2167" s="8" t="n">
        <v>2163</v>
      </c>
      <c r="B2167" s="13"/>
      <c r="C2167" s="25"/>
      <c r="D2167" s="26" t="str">
        <f aca="false">IF($C2167="","",IFERROR(IF(INDEX(Bolalar!$B$5:$B$1804,MATCH($C2167,Bolalar!$I$5:$I$1804,0))="","",INDEX(Bolalar!$B$5:$B$1804,MATCH($C2167,Bolalar!$I$5:$I$1804,0))),""))</f>
        <v/>
      </c>
      <c r="E2167" s="15" t="str">
        <f aca="false">IF($C2167="","",IFERROR(IF(INDEX(Bolalar!$C$5:$C$1804,MATCH($C2167,Bolalar!$I$5:$I$1804,0))="","",INDEX(Bolalar!$C$5:$C$1804,MATCH($C2167,Bolalar!$I$5:$I$1804,0))),""))</f>
        <v/>
      </c>
      <c r="F2167" s="24"/>
      <c r="G2167" s="14" t="str">
        <f aca="false">IF(OR($E2167="",$B2167=""),"",INT(($B2167-$E2167)/365.25))</f>
        <v/>
      </c>
      <c r="H2167" s="14" t="str">
        <f aca="false">IF($G2167="","",IF($G2167&lt;=5,"Ha","Yo'q"))</f>
        <v/>
      </c>
      <c r="I2167" s="12"/>
      <c r="J2167" s="12"/>
      <c r="K2167" s="28" t="n">
        <f aca="false">IF(AND($C2167&lt;&gt;"",$H2167="Ha",$B2167&gt;=Boshqaruv!$C$9,$B2167&lt;=Boshqaruv!$C$10),IF(COUNTIFS($C$4:$C2166,$C2167,$H$4:$H2166,"Ha",$B$4:$B2166,"&gt;="&amp;Boshqaruv!$C$9,$B$4:$B2166,"&lt;="&amp;Boshqaruv!$C$10)=0,1,0),0)</f>
        <v>0</v>
      </c>
    </row>
    <row r="2168" customFormat="false" ht="15" hidden="false" customHeight="false" outlineLevel="0" collapsed="false">
      <c r="A2168" s="8" t="n">
        <v>2164</v>
      </c>
      <c r="B2168" s="13"/>
      <c r="C2168" s="25"/>
      <c r="D2168" s="26" t="str">
        <f aca="false">IF($C2168="","",IFERROR(IF(INDEX(Bolalar!$B$5:$B$1804,MATCH($C2168,Bolalar!$I$5:$I$1804,0))="","",INDEX(Bolalar!$B$5:$B$1804,MATCH($C2168,Bolalar!$I$5:$I$1804,0))),""))</f>
        <v/>
      </c>
      <c r="E2168" s="15" t="str">
        <f aca="false">IF($C2168="","",IFERROR(IF(INDEX(Bolalar!$C$5:$C$1804,MATCH($C2168,Bolalar!$I$5:$I$1804,0))="","",INDEX(Bolalar!$C$5:$C$1804,MATCH($C2168,Bolalar!$I$5:$I$1804,0))),""))</f>
        <v/>
      </c>
      <c r="F2168" s="24"/>
      <c r="G2168" s="14" t="str">
        <f aca="false">IF(OR($E2168="",$B2168=""),"",INT(($B2168-$E2168)/365.25))</f>
        <v/>
      </c>
      <c r="H2168" s="14" t="str">
        <f aca="false">IF($G2168="","",IF($G2168&lt;=5,"Ha","Yo'q"))</f>
        <v/>
      </c>
      <c r="I2168" s="12"/>
      <c r="J2168" s="12"/>
      <c r="K2168" s="28" t="n">
        <f aca="false">IF(AND($C2168&lt;&gt;"",$H2168="Ha",$B2168&gt;=Boshqaruv!$C$9,$B2168&lt;=Boshqaruv!$C$10),IF(COUNTIFS($C$4:$C2167,$C2168,$H$4:$H2167,"Ha",$B$4:$B2167,"&gt;="&amp;Boshqaruv!$C$9,$B$4:$B2167,"&lt;="&amp;Boshqaruv!$C$10)=0,1,0),0)</f>
        <v>0</v>
      </c>
    </row>
    <row r="2169" customFormat="false" ht="15" hidden="false" customHeight="false" outlineLevel="0" collapsed="false">
      <c r="A2169" s="8" t="n">
        <v>2165</v>
      </c>
      <c r="B2169" s="13"/>
      <c r="C2169" s="25"/>
      <c r="D2169" s="26" t="str">
        <f aca="false">IF($C2169="","",IFERROR(IF(INDEX(Bolalar!$B$5:$B$1804,MATCH($C2169,Bolalar!$I$5:$I$1804,0))="","",INDEX(Bolalar!$B$5:$B$1804,MATCH($C2169,Bolalar!$I$5:$I$1804,0))),""))</f>
        <v/>
      </c>
      <c r="E2169" s="15" t="str">
        <f aca="false">IF($C2169="","",IFERROR(IF(INDEX(Bolalar!$C$5:$C$1804,MATCH($C2169,Bolalar!$I$5:$I$1804,0))="","",INDEX(Bolalar!$C$5:$C$1804,MATCH($C2169,Bolalar!$I$5:$I$1804,0))),""))</f>
        <v/>
      </c>
      <c r="F2169" s="24"/>
      <c r="G2169" s="14" t="str">
        <f aca="false">IF(OR($E2169="",$B2169=""),"",INT(($B2169-$E2169)/365.25))</f>
        <v/>
      </c>
      <c r="H2169" s="14" t="str">
        <f aca="false">IF($G2169="","",IF($G2169&lt;=5,"Ha","Yo'q"))</f>
        <v/>
      </c>
      <c r="I2169" s="12"/>
      <c r="J2169" s="12"/>
      <c r="K2169" s="28" t="n">
        <f aca="false">IF(AND($C2169&lt;&gt;"",$H2169="Ha",$B2169&gt;=Boshqaruv!$C$9,$B2169&lt;=Boshqaruv!$C$10),IF(COUNTIFS($C$4:$C2168,$C2169,$H$4:$H2168,"Ha",$B$4:$B2168,"&gt;="&amp;Boshqaruv!$C$9,$B$4:$B2168,"&lt;="&amp;Boshqaruv!$C$10)=0,1,0),0)</f>
        <v>0</v>
      </c>
    </row>
    <row r="2170" customFormat="false" ht="15" hidden="false" customHeight="false" outlineLevel="0" collapsed="false">
      <c r="A2170" s="8" t="n">
        <v>2166</v>
      </c>
      <c r="B2170" s="13"/>
      <c r="C2170" s="25"/>
      <c r="D2170" s="26" t="str">
        <f aca="false">IF($C2170="","",IFERROR(IF(INDEX(Bolalar!$B$5:$B$1804,MATCH($C2170,Bolalar!$I$5:$I$1804,0))="","",INDEX(Bolalar!$B$5:$B$1804,MATCH($C2170,Bolalar!$I$5:$I$1804,0))),""))</f>
        <v/>
      </c>
      <c r="E2170" s="15" t="str">
        <f aca="false">IF($C2170="","",IFERROR(IF(INDEX(Bolalar!$C$5:$C$1804,MATCH($C2170,Bolalar!$I$5:$I$1804,0))="","",INDEX(Bolalar!$C$5:$C$1804,MATCH($C2170,Bolalar!$I$5:$I$1804,0))),""))</f>
        <v/>
      </c>
      <c r="F2170" s="24"/>
      <c r="G2170" s="14" t="str">
        <f aca="false">IF(OR($E2170="",$B2170=""),"",INT(($B2170-$E2170)/365.25))</f>
        <v/>
      </c>
      <c r="H2170" s="14" t="str">
        <f aca="false">IF($G2170="","",IF($G2170&lt;=5,"Ha","Yo'q"))</f>
        <v/>
      </c>
      <c r="I2170" s="12"/>
      <c r="J2170" s="12"/>
      <c r="K2170" s="28" t="n">
        <f aca="false">IF(AND($C2170&lt;&gt;"",$H2170="Ha",$B2170&gt;=Boshqaruv!$C$9,$B2170&lt;=Boshqaruv!$C$10),IF(COUNTIFS($C$4:$C2169,$C2170,$H$4:$H2169,"Ha",$B$4:$B2169,"&gt;="&amp;Boshqaruv!$C$9,$B$4:$B2169,"&lt;="&amp;Boshqaruv!$C$10)=0,1,0),0)</f>
        <v>0</v>
      </c>
    </row>
    <row r="2171" customFormat="false" ht="15" hidden="false" customHeight="false" outlineLevel="0" collapsed="false">
      <c r="A2171" s="8" t="n">
        <v>2167</v>
      </c>
      <c r="B2171" s="13"/>
      <c r="C2171" s="25"/>
      <c r="D2171" s="26" t="str">
        <f aca="false">IF($C2171="","",IFERROR(IF(INDEX(Bolalar!$B$5:$B$1804,MATCH($C2171,Bolalar!$I$5:$I$1804,0))="","",INDEX(Bolalar!$B$5:$B$1804,MATCH($C2171,Bolalar!$I$5:$I$1804,0))),""))</f>
        <v/>
      </c>
      <c r="E2171" s="15" t="str">
        <f aca="false">IF($C2171="","",IFERROR(IF(INDEX(Bolalar!$C$5:$C$1804,MATCH($C2171,Bolalar!$I$5:$I$1804,0))="","",INDEX(Bolalar!$C$5:$C$1804,MATCH($C2171,Bolalar!$I$5:$I$1804,0))),""))</f>
        <v/>
      </c>
      <c r="F2171" s="24"/>
      <c r="G2171" s="14" t="str">
        <f aca="false">IF(OR($E2171="",$B2171=""),"",INT(($B2171-$E2171)/365.25))</f>
        <v/>
      </c>
      <c r="H2171" s="14" t="str">
        <f aca="false">IF($G2171="","",IF($G2171&lt;=5,"Ha","Yo'q"))</f>
        <v/>
      </c>
      <c r="I2171" s="12"/>
      <c r="J2171" s="12"/>
      <c r="K2171" s="28" t="n">
        <f aca="false">IF(AND($C2171&lt;&gt;"",$H2171="Ha",$B2171&gt;=Boshqaruv!$C$9,$B2171&lt;=Boshqaruv!$C$10),IF(COUNTIFS($C$4:$C2170,$C2171,$H$4:$H2170,"Ha",$B$4:$B2170,"&gt;="&amp;Boshqaruv!$C$9,$B$4:$B2170,"&lt;="&amp;Boshqaruv!$C$10)=0,1,0),0)</f>
        <v>0</v>
      </c>
    </row>
    <row r="2172" customFormat="false" ht="15" hidden="false" customHeight="false" outlineLevel="0" collapsed="false">
      <c r="A2172" s="8" t="n">
        <v>2168</v>
      </c>
      <c r="B2172" s="13"/>
      <c r="C2172" s="25"/>
      <c r="D2172" s="26" t="str">
        <f aca="false">IF($C2172="","",IFERROR(IF(INDEX(Bolalar!$B$5:$B$1804,MATCH($C2172,Bolalar!$I$5:$I$1804,0))="","",INDEX(Bolalar!$B$5:$B$1804,MATCH($C2172,Bolalar!$I$5:$I$1804,0))),""))</f>
        <v/>
      </c>
      <c r="E2172" s="15" t="str">
        <f aca="false">IF($C2172="","",IFERROR(IF(INDEX(Bolalar!$C$5:$C$1804,MATCH($C2172,Bolalar!$I$5:$I$1804,0))="","",INDEX(Bolalar!$C$5:$C$1804,MATCH($C2172,Bolalar!$I$5:$I$1804,0))),""))</f>
        <v/>
      </c>
      <c r="F2172" s="24"/>
      <c r="G2172" s="14" t="str">
        <f aca="false">IF(OR($E2172="",$B2172=""),"",INT(($B2172-$E2172)/365.25))</f>
        <v/>
      </c>
      <c r="H2172" s="14" t="str">
        <f aca="false">IF($G2172="","",IF($G2172&lt;=5,"Ha","Yo'q"))</f>
        <v/>
      </c>
      <c r="I2172" s="12"/>
      <c r="J2172" s="12"/>
      <c r="K2172" s="28" t="n">
        <f aca="false">IF(AND($C2172&lt;&gt;"",$H2172="Ha",$B2172&gt;=Boshqaruv!$C$9,$B2172&lt;=Boshqaruv!$C$10),IF(COUNTIFS($C$4:$C2171,$C2172,$H$4:$H2171,"Ha",$B$4:$B2171,"&gt;="&amp;Boshqaruv!$C$9,$B$4:$B2171,"&lt;="&amp;Boshqaruv!$C$10)=0,1,0),0)</f>
        <v>0</v>
      </c>
    </row>
    <row r="2173" customFormat="false" ht="15" hidden="false" customHeight="false" outlineLevel="0" collapsed="false">
      <c r="A2173" s="8" t="n">
        <v>2169</v>
      </c>
      <c r="B2173" s="13"/>
      <c r="C2173" s="25"/>
      <c r="D2173" s="26" t="str">
        <f aca="false">IF($C2173="","",IFERROR(IF(INDEX(Bolalar!$B$5:$B$1804,MATCH($C2173,Bolalar!$I$5:$I$1804,0))="","",INDEX(Bolalar!$B$5:$B$1804,MATCH($C2173,Bolalar!$I$5:$I$1804,0))),""))</f>
        <v/>
      </c>
      <c r="E2173" s="15" t="str">
        <f aca="false">IF($C2173="","",IFERROR(IF(INDEX(Bolalar!$C$5:$C$1804,MATCH($C2173,Bolalar!$I$5:$I$1804,0))="","",INDEX(Bolalar!$C$5:$C$1804,MATCH($C2173,Bolalar!$I$5:$I$1804,0))),""))</f>
        <v/>
      </c>
      <c r="F2173" s="24"/>
      <c r="G2173" s="14" t="str">
        <f aca="false">IF(OR($E2173="",$B2173=""),"",INT(($B2173-$E2173)/365.25))</f>
        <v/>
      </c>
      <c r="H2173" s="14" t="str">
        <f aca="false">IF($G2173="","",IF($G2173&lt;=5,"Ha","Yo'q"))</f>
        <v/>
      </c>
      <c r="I2173" s="12"/>
      <c r="J2173" s="12"/>
      <c r="K2173" s="28" t="n">
        <f aca="false">IF(AND($C2173&lt;&gt;"",$H2173="Ha",$B2173&gt;=Boshqaruv!$C$9,$B2173&lt;=Boshqaruv!$C$10),IF(COUNTIFS($C$4:$C2172,$C2173,$H$4:$H2172,"Ha",$B$4:$B2172,"&gt;="&amp;Boshqaruv!$C$9,$B$4:$B2172,"&lt;="&amp;Boshqaruv!$C$10)=0,1,0),0)</f>
        <v>0</v>
      </c>
    </row>
    <row r="2174" customFormat="false" ht="15" hidden="false" customHeight="false" outlineLevel="0" collapsed="false">
      <c r="A2174" s="8" t="n">
        <v>2170</v>
      </c>
      <c r="B2174" s="13"/>
      <c r="C2174" s="25"/>
      <c r="D2174" s="26" t="str">
        <f aca="false">IF($C2174="","",IFERROR(IF(INDEX(Bolalar!$B$5:$B$1804,MATCH($C2174,Bolalar!$I$5:$I$1804,0))="","",INDEX(Bolalar!$B$5:$B$1804,MATCH($C2174,Bolalar!$I$5:$I$1804,0))),""))</f>
        <v/>
      </c>
      <c r="E2174" s="15" t="str">
        <f aca="false">IF($C2174="","",IFERROR(IF(INDEX(Bolalar!$C$5:$C$1804,MATCH($C2174,Bolalar!$I$5:$I$1804,0))="","",INDEX(Bolalar!$C$5:$C$1804,MATCH($C2174,Bolalar!$I$5:$I$1804,0))),""))</f>
        <v/>
      </c>
      <c r="F2174" s="24"/>
      <c r="G2174" s="14" t="str">
        <f aca="false">IF(OR($E2174="",$B2174=""),"",INT(($B2174-$E2174)/365.25))</f>
        <v/>
      </c>
      <c r="H2174" s="14" t="str">
        <f aca="false">IF($G2174="","",IF($G2174&lt;=5,"Ha","Yo'q"))</f>
        <v/>
      </c>
      <c r="I2174" s="12"/>
      <c r="J2174" s="12"/>
      <c r="K2174" s="28" t="n">
        <f aca="false">IF(AND($C2174&lt;&gt;"",$H2174="Ha",$B2174&gt;=Boshqaruv!$C$9,$B2174&lt;=Boshqaruv!$C$10),IF(COUNTIFS($C$4:$C2173,$C2174,$H$4:$H2173,"Ha",$B$4:$B2173,"&gt;="&amp;Boshqaruv!$C$9,$B$4:$B2173,"&lt;="&amp;Boshqaruv!$C$10)=0,1,0),0)</f>
        <v>0</v>
      </c>
    </row>
    <row r="2175" customFormat="false" ht="15" hidden="false" customHeight="false" outlineLevel="0" collapsed="false">
      <c r="A2175" s="8" t="n">
        <v>2171</v>
      </c>
      <c r="B2175" s="13"/>
      <c r="C2175" s="25"/>
      <c r="D2175" s="26" t="str">
        <f aca="false">IF($C2175="","",IFERROR(IF(INDEX(Bolalar!$B$5:$B$1804,MATCH($C2175,Bolalar!$I$5:$I$1804,0))="","",INDEX(Bolalar!$B$5:$B$1804,MATCH($C2175,Bolalar!$I$5:$I$1804,0))),""))</f>
        <v/>
      </c>
      <c r="E2175" s="15" t="str">
        <f aca="false">IF($C2175="","",IFERROR(IF(INDEX(Bolalar!$C$5:$C$1804,MATCH($C2175,Bolalar!$I$5:$I$1804,0))="","",INDEX(Bolalar!$C$5:$C$1804,MATCH($C2175,Bolalar!$I$5:$I$1804,0))),""))</f>
        <v/>
      </c>
      <c r="F2175" s="24"/>
      <c r="G2175" s="14" t="str">
        <f aca="false">IF(OR($E2175="",$B2175=""),"",INT(($B2175-$E2175)/365.25))</f>
        <v/>
      </c>
      <c r="H2175" s="14" t="str">
        <f aca="false">IF($G2175="","",IF($G2175&lt;=5,"Ha","Yo'q"))</f>
        <v/>
      </c>
      <c r="I2175" s="12"/>
      <c r="J2175" s="12"/>
      <c r="K2175" s="28" t="n">
        <f aca="false">IF(AND($C2175&lt;&gt;"",$H2175="Ha",$B2175&gt;=Boshqaruv!$C$9,$B2175&lt;=Boshqaruv!$C$10),IF(COUNTIFS($C$4:$C2174,$C2175,$H$4:$H2174,"Ha",$B$4:$B2174,"&gt;="&amp;Boshqaruv!$C$9,$B$4:$B2174,"&lt;="&amp;Boshqaruv!$C$10)=0,1,0),0)</f>
        <v>0</v>
      </c>
    </row>
    <row r="2176" customFormat="false" ht="15" hidden="false" customHeight="false" outlineLevel="0" collapsed="false">
      <c r="A2176" s="8" t="n">
        <v>2172</v>
      </c>
      <c r="B2176" s="13"/>
      <c r="C2176" s="25"/>
      <c r="D2176" s="26" t="str">
        <f aca="false">IF($C2176="","",IFERROR(IF(INDEX(Bolalar!$B$5:$B$1804,MATCH($C2176,Bolalar!$I$5:$I$1804,0))="","",INDEX(Bolalar!$B$5:$B$1804,MATCH($C2176,Bolalar!$I$5:$I$1804,0))),""))</f>
        <v/>
      </c>
      <c r="E2176" s="15" t="str">
        <f aca="false">IF($C2176="","",IFERROR(IF(INDEX(Bolalar!$C$5:$C$1804,MATCH($C2176,Bolalar!$I$5:$I$1804,0))="","",INDEX(Bolalar!$C$5:$C$1804,MATCH($C2176,Bolalar!$I$5:$I$1804,0))),""))</f>
        <v/>
      </c>
      <c r="F2176" s="24"/>
      <c r="G2176" s="14" t="str">
        <f aca="false">IF(OR($E2176="",$B2176=""),"",INT(($B2176-$E2176)/365.25))</f>
        <v/>
      </c>
      <c r="H2176" s="14" t="str">
        <f aca="false">IF($G2176="","",IF($G2176&lt;=5,"Ha","Yo'q"))</f>
        <v/>
      </c>
      <c r="I2176" s="12"/>
      <c r="J2176" s="12"/>
      <c r="K2176" s="28" t="n">
        <f aca="false">IF(AND($C2176&lt;&gt;"",$H2176="Ha",$B2176&gt;=Boshqaruv!$C$9,$B2176&lt;=Boshqaruv!$C$10),IF(COUNTIFS($C$4:$C2175,$C2176,$H$4:$H2175,"Ha",$B$4:$B2175,"&gt;="&amp;Boshqaruv!$C$9,$B$4:$B2175,"&lt;="&amp;Boshqaruv!$C$10)=0,1,0),0)</f>
        <v>0</v>
      </c>
    </row>
    <row r="2177" customFormat="false" ht="15" hidden="false" customHeight="false" outlineLevel="0" collapsed="false">
      <c r="A2177" s="8" t="n">
        <v>2173</v>
      </c>
      <c r="B2177" s="13"/>
      <c r="C2177" s="25"/>
      <c r="D2177" s="26" t="str">
        <f aca="false">IF($C2177="","",IFERROR(IF(INDEX(Bolalar!$B$5:$B$1804,MATCH($C2177,Bolalar!$I$5:$I$1804,0))="","",INDEX(Bolalar!$B$5:$B$1804,MATCH($C2177,Bolalar!$I$5:$I$1804,0))),""))</f>
        <v/>
      </c>
      <c r="E2177" s="15" t="str">
        <f aca="false">IF($C2177="","",IFERROR(IF(INDEX(Bolalar!$C$5:$C$1804,MATCH($C2177,Bolalar!$I$5:$I$1804,0))="","",INDEX(Bolalar!$C$5:$C$1804,MATCH($C2177,Bolalar!$I$5:$I$1804,0))),""))</f>
        <v/>
      </c>
      <c r="F2177" s="24"/>
      <c r="G2177" s="14" t="str">
        <f aca="false">IF(OR($E2177="",$B2177=""),"",INT(($B2177-$E2177)/365.25))</f>
        <v/>
      </c>
      <c r="H2177" s="14" t="str">
        <f aca="false">IF($G2177="","",IF($G2177&lt;=5,"Ha","Yo'q"))</f>
        <v/>
      </c>
      <c r="I2177" s="12"/>
      <c r="J2177" s="12"/>
      <c r="K2177" s="28" t="n">
        <f aca="false">IF(AND($C2177&lt;&gt;"",$H2177="Ha",$B2177&gt;=Boshqaruv!$C$9,$B2177&lt;=Boshqaruv!$C$10),IF(COUNTIFS($C$4:$C2176,$C2177,$H$4:$H2176,"Ha",$B$4:$B2176,"&gt;="&amp;Boshqaruv!$C$9,$B$4:$B2176,"&lt;="&amp;Boshqaruv!$C$10)=0,1,0),0)</f>
        <v>0</v>
      </c>
    </row>
    <row r="2178" customFormat="false" ht="15" hidden="false" customHeight="false" outlineLevel="0" collapsed="false">
      <c r="A2178" s="8" t="n">
        <v>2174</v>
      </c>
      <c r="B2178" s="13"/>
      <c r="C2178" s="25"/>
      <c r="D2178" s="26" t="str">
        <f aca="false">IF($C2178="","",IFERROR(IF(INDEX(Bolalar!$B$5:$B$1804,MATCH($C2178,Bolalar!$I$5:$I$1804,0))="","",INDEX(Bolalar!$B$5:$B$1804,MATCH($C2178,Bolalar!$I$5:$I$1804,0))),""))</f>
        <v/>
      </c>
      <c r="E2178" s="15" t="str">
        <f aca="false">IF($C2178="","",IFERROR(IF(INDEX(Bolalar!$C$5:$C$1804,MATCH($C2178,Bolalar!$I$5:$I$1804,0))="","",INDEX(Bolalar!$C$5:$C$1804,MATCH($C2178,Bolalar!$I$5:$I$1804,0))),""))</f>
        <v/>
      </c>
      <c r="F2178" s="24"/>
      <c r="G2178" s="14" t="str">
        <f aca="false">IF(OR($E2178="",$B2178=""),"",INT(($B2178-$E2178)/365.25))</f>
        <v/>
      </c>
      <c r="H2178" s="14" t="str">
        <f aca="false">IF($G2178="","",IF($G2178&lt;=5,"Ha","Yo'q"))</f>
        <v/>
      </c>
      <c r="I2178" s="12"/>
      <c r="J2178" s="12"/>
      <c r="K2178" s="28" t="n">
        <f aca="false">IF(AND($C2178&lt;&gt;"",$H2178="Ha",$B2178&gt;=Boshqaruv!$C$9,$B2178&lt;=Boshqaruv!$C$10),IF(COUNTIFS($C$4:$C2177,$C2178,$H$4:$H2177,"Ha",$B$4:$B2177,"&gt;="&amp;Boshqaruv!$C$9,$B$4:$B2177,"&lt;="&amp;Boshqaruv!$C$10)=0,1,0),0)</f>
        <v>0</v>
      </c>
    </row>
    <row r="2179" customFormat="false" ht="15" hidden="false" customHeight="false" outlineLevel="0" collapsed="false">
      <c r="A2179" s="8" t="n">
        <v>2175</v>
      </c>
      <c r="B2179" s="13"/>
      <c r="C2179" s="25"/>
      <c r="D2179" s="26" t="str">
        <f aca="false">IF($C2179="","",IFERROR(IF(INDEX(Bolalar!$B$5:$B$1804,MATCH($C2179,Bolalar!$I$5:$I$1804,0))="","",INDEX(Bolalar!$B$5:$B$1804,MATCH($C2179,Bolalar!$I$5:$I$1804,0))),""))</f>
        <v/>
      </c>
      <c r="E2179" s="15" t="str">
        <f aca="false">IF($C2179="","",IFERROR(IF(INDEX(Bolalar!$C$5:$C$1804,MATCH($C2179,Bolalar!$I$5:$I$1804,0))="","",INDEX(Bolalar!$C$5:$C$1804,MATCH($C2179,Bolalar!$I$5:$I$1804,0))),""))</f>
        <v/>
      </c>
      <c r="F2179" s="24"/>
      <c r="G2179" s="14" t="str">
        <f aca="false">IF(OR($E2179="",$B2179=""),"",INT(($B2179-$E2179)/365.25))</f>
        <v/>
      </c>
      <c r="H2179" s="14" t="str">
        <f aca="false">IF($G2179="","",IF($G2179&lt;=5,"Ha","Yo'q"))</f>
        <v/>
      </c>
      <c r="I2179" s="12"/>
      <c r="J2179" s="12"/>
      <c r="K2179" s="28" t="n">
        <f aca="false">IF(AND($C2179&lt;&gt;"",$H2179="Ha",$B2179&gt;=Boshqaruv!$C$9,$B2179&lt;=Boshqaruv!$C$10),IF(COUNTIFS($C$4:$C2178,$C2179,$H$4:$H2178,"Ha",$B$4:$B2178,"&gt;="&amp;Boshqaruv!$C$9,$B$4:$B2178,"&lt;="&amp;Boshqaruv!$C$10)=0,1,0),0)</f>
        <v>0</v>
      </c>
    </row>
    <row r="2180" customFormat="false" ht="15" hidden="false" customHeight="false" outlineLevel="0" collapsed="false">
      <c r="A2180" s="8" t="n">
        <v>2176</v>
      </c>
      <c r="B2180" s="13"/>
      <c r="C2180" s="25"/>
      <c r="D2180" s="26" t="str">
        <f aca="false">IF($C2180="","",IFERROR(IF(INDEX(Bolalar!$B$5:$B$1804,MATCH($C2180,Bolalar!$I$5:$I$1804,0))="","",INDEX(Bolalar!$B$5:$B$1804,MATCH($C2180,Bolalar!$I$5:$I$1804,0))),""))</f>
        <v/>
      </c>
      <c r="E2180" s="15" t="str">
        <f aca="false">IF($C2180="","",IFERROR(IF(INDEX(Bolalar!$C$5:$C$1804,MATCH($C2180,Bolalar!$I$5:$I$1804,0))="","",INDEX(Bolalar!$C$5:$C$1804,MATCH($C2180,Bolalar!$I$5:$I$1804,0))),""))</f>
        <v/>
      </c>
      <c r="F2180" s="24"/>
      <c r="G2180" s="14" t="str">
        <f aca="false">IF(OR($E2180="",$B2180=""),"",INT(($B2180-$E2180)/365.25))</f>
        <v/>
      </c>
      <c r="H2180" s="14" t="str">
        <f aca="false">IF($G2180="","",IF($G2180&lt;=5,"Ha","Yo'q"))</f>
        <v/>
      </c>
      <c r="I2180" s="12"/>
      <c r="J2180" s="12"/>
      <c r="K2180" s="28" t="n">
        <f aca="false">IF(AND($C2180&lt;&gt;"",$H2180="Ha",$B2180&gt;=Boshqaruv!$C$9,$B2180&lt;=Boshqaruv!$C$10),IF(COUNTIFS($C$4:$C2179,$C2180,$H$4:$H2179,"Ha",$B$4:$B2179,"&gt;="&amp;Boshqaruv!$C$9,$B$4:$B2179,"&lt;="&amp;Boshqaruv!$C$10)=0,1,0),0)</f>
        <v>0</v>
      </c>
    </row>
    <row r="2181" customFormat="false" ht="15" hidden="false" customHeight="false" outlineLevel="0" collapsed="false">
      <c r="A2181" s="8" t="n">
        <v>2177</v>
      </c>
      <c r="B2181" s="13"/>
      <c r="C2181" s="25"/>
      <c r="D2181" s="26" t="str">
        <f aca="false">IF($C2181="","",IFERROR(IF(INDEX(Bolalar!$B$5:$B$1804,MATCH($C2181,Bolalar!$I$5:$I$1804,0))="","",INDEX(Bolalar!$B$5:$B$1804,MATCH($C2181,Bolalar!$I$5:$I$1804,0))),""))</f>
        <v/>
      </c>
      <c r="E2181" s="15" t="str">
        <f aca="false">IF($C2181="","",IFERROR(IF(INDEX(Bolalar!$C$5:$C$1804,MATCH($C2181,Bolalar!$I$5:$I$1804,0))="","",INDEX(Bolalar!$C$5:$C$1804,MATCH($C2181,Bolalar!$I$5:$I$1804,0))),""))</f>
        <v/>
      </c>
      <c r="F2181" s="24"/>
      <c r="G2181" s="14" t="str">
        <f aca="false">IF(OR($E2181="",$B2181=""),"",INT(($B2181-$E2181)/365.25))</f>
        <v/>
      </c>
      <c r="H2181" s="14" t="str">
        <f aca="false">IF($G2181="","",IF($G2181&lt;=5,"Ha","Yo'q"))</f>
        <v/>
      </c>
      <c r="I2181" s="12"/>
      <c r="J2181" s="12"/>
      <c r="K2181" s="28" t="n">
        <f aca="false">IF(AND($C2181&lt;&gt;"",$H2181="Ha",$B2181&gt;=Boshqaruv!$C$9,$B2181&lt;=Boshqaruv!$C$10),IF(COUNTIFS($C$4:$C2180,$C2181,$H$4:$H2180,"Ha",$B$4:$B2180,"&gt;="&amp;Boshqaruv!$C$9,$B$4:$B2180,"&lt;="&amp;Boshqaruv!$C$10)=0,1,0),0)</f>
        <v>0</v>
      </c>
    </row>
    <row r="2182" customFormat="false" ht="15" hidden="false" customHeight="false" outlineLevel="0" collapsed="false">
      <c r="A2182" s="8" t="n">
        <v>2178</v>
      </c>
      <c r="B2182" s="13"/>
      <c r="C2182" s="25"/>
      <c r="D2182" s="26" t="str">
        <f aca="false">IF($C2182="","",IFERROR(IF(INDEX(Bolalar!$B$5:$B$1804,MATCH($C2182,Bolalar!$I$5:$I$1804,0))="","",INDEX(Bolalar!$B$5:$B$1804,MATCH($C2182,Bolalar!$I$5:$I$1804,0))),""))</f>
        <v/>
      </c>
      <c r="E2182" s="15" t="str">
        <f aca="false">IF($C2182="","",IFERROR(IF(INDEX(Bolalar!$C$5:$C$1804,MATCH($C2182,Bolalar!$I$5:$I$1804,0))="","",INDEX(Bolalar!$C$5:$C$1804,MATCH($C2182,Bolalar!$I$5:$I$1804,0))),""))</f>
        <v/>
      </c>
      <c r="F2182" s="24"/>
      <c r="G2182" s="14" t="str">
        <f aca="false">IF(OR($E2182="",$B2182=""),"",INT(($B2182-$E2182)/365.25))</f>
        <v/>
      </c>
      <c r="H2182" s="14" t="str">
        <f aca="false">IF($G2182="","",IF($G2182&lt;=5,"Ha","Yo'q"))</f>
        <v/>
      </c>
      <c r="I2182" s="12"/>
      <c r="J2182" s="12"/>
      <c r="K2182" s="28" t="n">
        <f aca="false">IF(AND($C2182&lt;&gt;"",$H2182="Ha",$B2182&gt;=Boshqaruv!$C$9,$B2182&lt;=Boshqaruv!$C$10),IF(COUNTIFS($C$4:$C2181,$C2182,$H$4:$H2181,"Ha",$B$4:$B2181,"&gt;="&amp;Boshqaruv!$C$9,$B$4:$B2181,"&lt;="&amp;Boshqaruv!$C$10)=0,1,0),0)</f>
        <v>0</v>
      </c>
    </row>
    <row r="2183" customFormat="false" ht="15" hidden="false" customHeight="false" outlineLevel="0" collapsed="false">
      <c r="A2183" s="8" t="n">
        <v>2179</v>
      </c>
      <c r="B2183" s="13"/>
      <c r="C2183" s="25"/>
      <c r="D2183" s="26" t="str">
        <f aca="false">IF($C2183="","",IFERROR(IF(INDEX(Bolalar!$B$5:$B$1804,MATCH($C2183,Bolalar!$I$5:$I$1804,0))="","",INDEX(Bolalar!$B$5:$B$1804,MATCH($C2183,Bolalar!$I$5:$I$1804,0))),""))</f>
        <v/>
      </c>
      <c r="E2183" s="15" t="str">
        <f aca="false">IF($C2183="","",IFERROR(IF(INDEX(Bolalar!$C$5:$C$1804,MATCH($C2183,Bolalar!$I$5:$I$1804,0))="","",INDEX(Bolalar!$C$5:$C$1804,MATCH($C2183,Bolalar!$I$5:$I$1804,0))),""))</f>
        <v/>
      </c>
      <c r="F2183" s="24"/>
      <c r="G2183" s="14" t="str">
        <f aca="false">IF(OR($E2183="",$B2183=""),"",INT(($B2183-$E2183)/365.25))</f>
        <v/>
      </c>
      <c r="H2183" s="14" t="str">
        <f aca="false">IF($G2183="","",IF($G2183&lt;=5,"Ha","Yo'q"))</f>
        <v/>
      </c>
      <c r="I2183" s="12"/>
      <c r="J2183" s="12"/>
      <c r="K2183" s="28" t="n">
        <f aca="false">IF(AND($C2183&lt;&gt;"",$H2183="Ha",$B2183&gt;=Boshqaruv!$C$9,$B2183&lt;=Boshqaruv!$C$10),IF(COUNTIFS($C$4:$C2182,$C2183,$H$4:$H2182,"Ha",$B$4:$B2182,"&gt;="&amp;Boshqaruv!$C$9,$B$4:$B2182,"&lt;="&amp;Boshqaruv!$C$10)=0,1,0),0)</f>
        <v>0</v>
      </c>
    </row>
    <row r="2184" customFormat="false" ht="15" hidden="false" customHeight="false" outlineLevel="0" collapsed="false">
      <c r="A2184" s="8" t="n">
        <v>2180</v>
      </c>
      <c r="B2184" s="13"/>
      <c r="C2184" s="25"/>
      <c r="D2184" s="26" t="str">
        <f aca="false">IF($C2184="","",IFERROR(IF(INDEX(Bolalar!$B$5:$B$1804,MATCH($C2184,Bolalar!$I$5:$I$1804,0))="","",INDEX(Bolalar!$B$5:$B$1804,MATCH($C2184,Bolalar!$I$5:$I$1804,0))),""))</f>
        <v/>
      </c>
      <c r="E2184" s="15" t="str">
        <f aca="false">IF($C2184="","",IFERROR(IF(INDEX(Bolalar!$C$5:$C$1804,MATCH($C2184,Bolalar!$I$5:$I$1804,0))="","",INDEX(Bolalar!$C$5:$C$1804,MATCH($C2184,Bolalar!$I$5:$I$1804,0))),""))</f>
        <v/>
      </c>
      <c r="F2184" s="24"/>
      <c r="G2184" s="14" t="str">
        <f aca="false">IF(OR($E2184="",$B2184=""),"",INT(($B2184-$E2184)/365.25))</f>
        <v/>
      </c>
      <c r="H2184" s="14" t="str">
        <f aca="false">IF($G2184="","",IF($G2184&lt;=5,"Ha","Yo'q"))</f>
        <v/>
      </c>
      <c r="I2184" s="12"/>
      <c r="J2184" s="12"/>
      <c r="K2184" s="28" t="n">
        <f aca="false">IF(AND($C2184&lt;&gt;"",$H2184="Ha",$B2184&gt;=Boshqaruv!$C$9,$B2184&lt;=Boshqaruv!$C$10),IF(COUNTIFS($C$4:$C2183,$C2184,$H$4:$H2183,"Ha",$B$4:$B2183,"&gt;="&amp;Boshqaruv!$C$9,$B$4:$B2183,"&lt;="&amp;Boshqaruv!$C$10)=0,1,0),0)</f>
        <v>0</v>
      </c>
    </row>
    <row r="2185" customFormat="false" ht="15" hidden="false" customHeight="false" outlineLevel="0" collapsed="false">
      <c r="A2185" s="8" t="n">
        <v>2181</v>
      </c>
      <c r="B2185" s="13"/>
      <c r="C2185" s="25"/>
      <c r="D2185" s="26" t="str">
        <f aca="false">IF($C2185="","",IFERROR(IF(INDEX(Bolalar!$B$5:$B$1804,MATCH($C2185,Bolalar!$I$5:$I$1804,0))="","",INDEX(Bolalar!$B$5:$B$1804,MATCH($C2185,Bolalar!$I$5:$I$1804,0))),""))</f>
        <v/>
      </c>
      <c r="E2185" s="15" t="str">
        <f aca="false">IF($C2185="","",IFERROR(IF(INDEX(Bolalar!$C$5:$C$1804,MATCH($C2185,Bolalar!$I$5:$I$1804,0))="","",INDEX(Bolalar!$C$5:$C$1804,MATCH($C2185,Bolalar!$I$5:$I$1804,0))),""))</f>
        <v/>
      </c>
      <c r="F2185" s="24"/>
      <c r="G2185" s="14" t="str">
        <f aca="false">IF(OR($E2185="",$B2185=""),"",INT(($B2185-$E2185)/365.25))</f>
        <v/>
      </c>
      <c r="H2185" s="14" t="str">
        <f aca="false">IF($G2185="","",IF($G2185&lt;=5,"Ha","Yo'q"))</f>
        <v/>
      </c>
      <c r="I2185" s="12"/>
      <c r="J2185" s="12"/>
      <c r="K2185" s="28" t="n">
        <f aca="false">IF(AND($C2185&lt;&gt;"",$H2185="Ha",$B2185&gt;=Boshqaruv!$C$9,$B2185&lt;=Boshqaruv!$C$10),IF(COUNTIFS($C$4:$C2184,$C2185,$H$4:$H2184,"Ha",$B$4:$B2184,"&gt;="&amp;Boshqaruv!$C$9,$B$4:$B2184,"&lt;="&amp;Boshqaruv!$C$10)=0,1,0),0)</f>
        <v>0</v>
      </c>
    </row>
    <row r="2186" customFormat="false" ht="15" hidden="false" customHeight="false" outlineLevel="0" collapsed="false">
      <c r="A2186" s="8" t="n">
        <v>2182</v>
      </c>
      <c r="B2186" s="13"/>
      <c r="C2186" s="25"/>
      <c r="D2186" s="26" t="str">
        <f aca="false">IF($C2186="","",IFERROR(IF(INDEX(Bolalar!$B$5:$B$1804,MATCH($C2186,Bolalar!$I$5:$I$1804,0))="","",INDEX(Bolalar!$B$5:$B$1804,MATCH($C2186,Bolalar!$I$5:$I$1804,0))),""))</f>
        <v/>
      </c>
      <c r="E2186" s="15" t="str">
        <f aca="false">IF($C2186="","",IFERROR(IF(INDEX(Bolalar!$C$5:$C$1804,MATCH($C2186,Bolalar!$I$5:$I$1804,0))="","",INDEX(Bolalar!$C$5:$C$1804,MATCH($C2186,Bolalar!$I$5:$I$1804,0))),""))</f>
        <v/>
      </c>
      <c r="F2186" s="24"/>
      <c r="G2186" s="14" t="str">
        <f aca="false">IF(OR($E2186="",$B2186=""),"",INT(($B2186-$E2186)/365.25))</f>
        <v/>
      </c>
      <c r="H2186" s="14" t="str">
        <f aca="false">IF($G2186="","",IF($G2186&lt;=5,"Ha","Yo'q"))</f>
        <v/>
      </c>
      <c r="I2186" s="12"/>
      <c r="J2186" s="12"/>
      <c r="K2186" s="28" t="n">
        <f aca="false">IF(AND($C2186&lt;&gt;"",$H2186="Ha",$B2186&gt;=Boshqaruv!$C$9,$B2186&lt;=Boshqaruv!$C$10),IF(COUNTIFS($C$4:$C2185,$C2186,$H$4:$H2185,"Ha",$B$4:$B2185,"&gt;="&amp;Boshqaruv!$C$9,$B$4:$B2185,"&lt;="&amp;Boshqaruv!$C$10)=0,1,0),0)</f>
        <v>0</v>
      </c>
    </row>
    <row r="2187" customFormat="false" ht="15" hidden="false" customHeight="false" outlineLevel="0" collapsed="false">
      <c r="A2187" s="8" t="n">
        <v>2183</v>
      </c>
      <c r="B2187" s="13"/>
      <c r="C2187" s="25"/>
      <c r="D2187" s="26" t="str">
        <f aca="false">IF($C2187="","",IFERROR(IF(INDEX(Bolalar!$B$5:$B$1804,MATCH($C2187,Bolalar!$I$5:$I$1804,0))="","",INDEX(Bolalar!$B$5:$B$1804,MATCH($C2187,Bolalar!$I$5:$I$1804,0))),""))</f>
        <v/>
      </c>
      <c r="E2187" s="15" t="str">
        <f aca="false">IF($C2187="","",IFERROR(IF(INDEX(Bolalar!$C$5:$C$1804,MATCH($C2187,Bolalar!$I$5:$I$1804,0))="","",INDEX(Bolalar!$C$5:$C$1804,MATCH($C2187,Bolalar!$I$5:$I$1804,0))),""))</f>
        <v/>
      </c>
      <c r="F2187" s="24"/>
      <c r="G2187" s="14" t="str">
        <f aca="false">IF(OR($E2187="",$B2187=""),"",INT(($B2187-$E2187)/365.25))</f>
        <v/>
      </c>
      <c r="H2187" s="14" t="str">
        <f aca="false">IF($G2187="","",IF($G2187&lt;=5,"Ha","Yo'q"))</f>
        <v/>
      </c>
      <c r="I2187" s="12"/>
      <c r="J2187" s="12"/>
      <c r="K2187" s="28" t="n">
        <f aca="false">IF(AND($C2187&lt;&gt;"",$H2187="Ha",$B2187&gt;=Boshqaruv!$C$9,$B2187&lt;=Boshqaruv!$C$10),IF(COUNTIFS($C$4:$C2186,$C2187,$H$4:$H2186,"Ha",$B$4:$B2186,"&gt;="&amp;Boshqaruv!$C$9,$B$4:$B2186,"&lt;="&amp;Boshqaruv!$C$10)=0,1,0),0)</f>
        <v>0</v>
      </c>
    </row>
    <row r="2188" customFormat="false" ht="15" hidden="false" customHeight="false" outlineLevel="0" collapsed="false">
      <c r="A2188" s="8" t="n">
        <v>2184</v>
      </c>
      <c r="B2188" s="13"/>
      <c r="C2188" s="25"/>
      <c r="D2188" s="26" t="str">
        <f aca="false">IF($C2188="","",IFERROR(IF(INDEX(Bolalar!$B$5:$B$1804,MATCH($C2188,Bolalar!$I$5:$I$1804,0))="","",INDEX(Bolalar!$B$5:$B$1804,MATCH($C2188,Bolalar!$I$5:$I$1804,0))),""))</f>
        <v/>
      </c>
      <c r="E2188" s="15" t="str">
        <f aca="false">IF($C2188="","",IFERROR(IF(INDEX(Bolalar!$C$5:$C$1804,MATCH($C2188,Bolalar!$I$5:$I$1804,0))="","",INDEX(Bolalar!$C$5:$C$1804,MATCH($C2188,Bolalar!$I$5:$I$1804,0))),""))</f>
        <v/>
      </c>
      <c r="F2188" s="24"/>
      <c r="G2188" s="14" t="str">
        <f aca="false">IF(OR($E2188="",$B2188=""),"",INT(($B2188-$E2188)/365.25))</f>
        <v/>
      </c>
      <c r="H2188" s="14" t="str">
        <f aca="false">IF($G2188="","",IF($G2188&lt;=5,"Ha","Yo'q"))</f>
        <v/>
      </c>
      <c r="I2188" s="12"/>
      <c r="J2188" s="12"/>
      <c r="K2188" s="28" t="n">
        <f aca="false">IF(AND($C2188&lt;&gt;"",$H2188="Ha",$B2188&gt;=Boshqaruv!$C$9,$B2188&lt;=Boshqaruv!$C$10),IF(COUNTIFS($C$4:$C2187,$C2188,$H$4:$H2187,"Ha",$B$4:$B2187,"&gt;="&amp;Boshqaruv!$C$9,$B$4:$B2187,"&lt;="&amp;Boshqaruv!$C$10)=0,1,0),0)</f>
        <v>0</v>
      </c>
    </row>
    <row r="2189" customFormat="false" ht="15" hidden="false" customHeight="false" outlineLevel="0" collapsed="false">
      <c r="A2189" s="8" t="n">
        <v>2185</v>
      </c>
      <c r="B2189" s="13"/>
      <c r="C2189" s="25"/>
      <c r="D2189" s="26" t="str">
        <f aca="false">IF($C2189="","",IFERROR(IF(INDEX(Bolalar!$B$5:$B$1804,MATCH($C2189,Bolalar!$I$5:$I$1804,0))="","",INDEX(Bolalar!$B$5:$B$1804,MATCH($C2189,Bolalar!$I$5:$I$1804,0))),""))</f>
        <v/>
      </c>
      <c r="E2189" s="15" t="str">
        <f aca="false">IF($C2189="","",IFERROR(IF(INDEX(Bolalar!$C$5:$C$1804,MATCH($C2189,Bolalar!$I$5:$I$1804,0))="","",INDEX(Bolalar!$C$5:$C$1804,MATCH($C2189,Bolalar!$I$5:$I$1804,0))),""))</f>
        <v/>
      </c>
      <c r="F2189" s="24"/>
      <c r="G2189" s="14" t="str">
        <f aca="false">IF(OR($E2189="",$B2189=""),"",INT(($B2189-$E2189)/365.25))</f>
        <v/>
      </c>
      <c r="H2189" s="14" t="str">
        <f aca="false">IF($G2189="","",IF($G2189&lt;=5,"Ha","Yo'q"))</f>
        <v/>
      </c>
      <c r="I2189" s="12"/>
      <c r="J2189" s="12"/>
      <c r="K2189" s="28" t="n">
        <f aca="false">IF(AND($C2189&lt;&gt;"",$H2189="Ha",$B2189&gt;=Boshqaruv!$C$9,$B2189&lt;=Boshqaruv!$C$10),IF(COUNTIFS($C$4:$C2188,$C2189,$H$4:$H2188,"Ha",$B$4:$B2188,"&gt;="&amp;Boshqaruv!$C$9,$B$4:$B2188,"&lt;="&amp;Boshqaruv!$C$10)=0,1,0),0)</f>
        <v>0</v>
      </c>
    </row>
    <row r="2190" customFormat="false" ht="15" hidden="false" customHeight="false" outlineLevel="0" collapsed="false">
      <c r="A2190" s="8" t="n">
        <v>2186</v>
      </c>
      <c r="B2190" s="13"/>
      <c r="C2190" s="25"/>
      <c r="D2190" s="26" t="str">
        <f aca="false">IF($C2190="","",IFERROR(IF(INDEX(Bolalar!$B$5:$B$1804,MATCH($C2190,Bolalar!$I$5:$I$1804,0))="","",INDEX(Bolalar!$B$5:$B$1804,MATCH($C2190,Bolalar!$I$5:$I$1804,0))),""))</f>
        <v/>
      </c>
      <c r="E2190" s="15" t="str">
        <f aca="false">IF($C2190="","",IFERROR(IF(INDEX(Bolalar!$C$5:$C$1804,MATCH($C2190,Bolalar!$I$5:$I$1804,0))="","",INDEX(Bolalar!$C$5:$C$1804,MATCH($C2190,Bolalar!$I$5:$I$1804,0))),""))</f>
        <v/>
      </c>
      <c r="F2190" s="24"/>
      <c r="G2190" s="14" t="str">
        <f aca="false">IF(OR($E2190="",$B2190=""),"",INT(($B2190-$E2190)/365.25))</f>
        <v/>
      </c>
      <c r="H2190" s="14" t="str">
        <f aca="false">IF($G2190="","",IF($G2190&lt;=5,"Ha","Yo'q"))</f>
        <v/>
      </c>
      <c r="I2190" s="12"/>
      <c r="J2190" s="12"/>
      <c r="K2190" s="28" t="n">
        <f aca="false">IF(AND($C2190&lt;&gt;"",$H2190="Ha",$B2190&gt;=Boshqaruv!$C$9,$B2190&lt;=Boshqaruv!$C$10),IF(COUNTIFS($C$4:$C2189,$C2190,$H$4:$H2189,"Ha",$B$4:$B2189,"&gt;="&amp;Boshqaruv!$C$9,$B$4:$B2189,"&lt;="&amp;Boshqaruv!$C$10)=0,1,0),0)</f>
        <v>0</v>
      </c>
    </row>
    <row r="2191" customFormat="false" ht="15" hidden="false" customHeight="false" outlineLevel="0" collapsed="false">
      <c r="A2191" s="8" t="n">
        <v>2187</v>
      </c>
      <c r="B2191" s="13"/>
      <c r="C2191" s="25"/>
      <c r="D2191" s="26" t="str">
        <f aca="false">IF($C2191="","",IFERROR(IF(INDEX(Bolalar!$B$5:$B$1804,MATCH($C2191,Bolalar!$I$5:$I$1804,0))="","",INDEX(Bolalar!$B$5:$B$1804,MATCH($C2191,Bolalar!$I$5:$I$1804,0))),""))</f>
        <v/>
      </c>
      <c r="E2191" s="15" t="str">
        <f aca="false">IF($C2191="","",IFERROR(IF(INDEX(Bolalar!$C$5:$C$1804,MATCH($C2191,Bolalar!$I$5:$I$1804,0))="","",INDEX(Bolalar!$C$5:$C$1804,MATCH($C2191,Bolalar!$I$5:$I$1804,0))),""))</f>
        <v/>
      </c>
      <c r="F2191" s="24"/>
      <c r="G2191" s="14" t="str">
        <f aca="false">IF(OR($E2191="",$B2191=""),"",INT(($B2191-$E2191)/365.25))</f>
        <v/>
      </c>
      <c r="H2191" s="14" t="str">
        <f aca="false">IF($G2191="","",IF($G2191&lt;=5,"Ha","Yo'q"))</f>
        <v/>
      </c>
      <c r="I2191" s="12"/>
      <c r="J2191" s="12"/>
      <c r="K2191" s="28" t="n">
        <f aca="false">IF(AND($C2191&lt;&gt;"",$H2191="Ha",$B2191&gt;=Boshqaruv!$C$9,$B2191&lt;=Boshqaruv!$C$10),IF(COUNTIFS($C$4:$C2190,$C2191,$H$4:$H2190,"Ha",$B$4:$B2190,"&gt;="&amp;Boshqaruv!$C$9,$B$4:$B2190,"&lt;="&amp;Boshqaruv!$C$10)=0,1,0),0)</f>
        <v>0</v>
      </c>
    </row>
    <row r="2192" customFormat="false" ht="15" hidden="false" customHeight="false" outlineLevel="0" collapsed="false">
      <c r="A2192" s="8" t="n">
        <v>2188</v>
      </c>
      <c r="B2192" s="13"/>
      <c r="C2192" s="25"/>
      <c r="D2192" s="26" t="str">
        <f aca="false">IF($C2192="","",IFERROR(IF(INDEX(Bolalar!$B$5:$B$1804,MATCH($C2192,Bolalar!$I$5:$I$1804,0))="","",INDEX(Bolalar!$B$5:$B$1804,MATCH($C2192,Bolalar!$I$5:$I$1804,0))),""))</f>
        <v/>
      </c>
      <c r="E2192" s="15" t="str">
        <f aca="false">IF($C2192="","",IFERROR(IF(INDEX(Bolalar!$C$5:$C$1804,MATCH($C2192,Bolalar!$I$5:$I$1804,0))="","",INDEX(Bolalar!$C$5:$C$1804,MATCH($C2192,Bolalar!$I$5:$I$1804,0))),""))</f>
        <v/>
      </c>
      <c r="F2192" s="24"/>
      <c r="G2192" s="14" t="str">
        <f aca="false">IF(OR($E2192="",$B2192=""),"",INT(($B2192-$E2192)/365.25))</f>
        <v/>
      </c>
      <c r="H2192" s="14" t="str">
        <f aca="false">IF($G2192="","",IF($G2192&lt;=5,"Ha","Yo'q"))</f>
        <v/>
      </c>
      <c r="I2192" s="12"/>
      <c r="J2192" s="12"/>
      <c r="K2192" s="28" t="n">
        <f aca="false">IF(AND($C2192&lt;&gt;"",$H2192="Ha",$B2192&gt;=Boshqaruv!$C$9,$B2192&lt;=Boshqaruv!$C$10),IF(COUNTIFS($C$4:$C2191,$C2192,$H$4:$H2191,"Ha",$B$4:$B2191,"&gt;="&amp;Boshqaruv!$C$9,$B$4:$B2191,"&lt;="&amp;Boshqaruv!$C$10)=0,1,0),0)</f>
        <v>0</v>
      </c>
    </row>
    <row r="2193" customFormat="false" ht="15" hidden="false" customHeight="false" outlineLevel="0" collapsed="false">
      <c r="A2193" s="8" t="n">
        <v>2189</v>
      </c>
      <c r="B2193" s="13"/>
      <c r="C2193" s="25"/>
      <c r="D2193" s="26" t="str">
        <f aca="false">IF($C2193="","",IFERROR(IF(INDEX(Bolalar!$B$5:$B$1804,MATCH($C2193,Bolalar!$I$5:$I$1804,0))="","",INDEX(Bolalar!$B$5:$B$1804,MATCH($C2193,Bolalar!$I$5:$I$1804,0))),""))</f>
        <v/>
      </c>
      <c r="E2193" s="15" t="str">
        <f aca="false">IF($C2193="","",IFERROR(IF(INDEX(Bolalar!$C$5:$C$1804,MATCH($C2193,Bolalar!$I$5:$I$1804,0))="","",INDEX(Bolalar!$C$5:$C$1804,MATCH($C2193,Bolalar!$I$5:$I$1804,0))),""))</f>
        <v/>
      </c>
      <c r="F2193" s="24"/>
      <c r="G2193" s="14" t="str">
        <f aca="false">IF(OR($E2193="",$B2193=""),"",INT(($B2193-$E2193)/365.25))</f>
        <v/>
      </c>
      <c r="H2193" s="14" t="str">
        <f aca="false">IF($G2193="","",IF($G2193&lt;=5,"Ha","Yo'q"))</f>
        <v/>
      </c>
      <c r="I2193" s="12"/>
      <c r="J2193" s="12"/>
      <c r="K2193" s="28" t="n">
        <f aca="false">IF(AND($C2193&lt;&gt;"",$H2193="Ha",$B2193&gt;=Boshqaruv!$C$9,$B2193&lt;=Boshqaruv!$C$10),IF(COUNTIFS($C$4:$C2192,$C2193,$H$4:$H2192,"Ha",$B$4:$B2192,"&gt;="&amp;Boshqaruv!$C$9,$B$4:$B2192,"&lt;="&amp;Boshqaruv!$C$10)=0,1,0),0)</f>
        <v>0</v>
      </c>
    </row>
    <row r="2194" customFormat="false" ht="15" hidden="false" customHeight="false" outlineLevel="0" collapsed="false">
      <c r="A2194" s="8" t="n">
        <v>2190</v>
      </c>
      <c r="B2194" s="13"/>
      <c r="C2194" s="25"/>
      <c r="D2194" s="26" t="str">
        <f aca="false">IF($C2194="","",IFERROR(IF(INDEX(Bolalar!$B$5:$B$1804,MATCH($C2194,Bolalar!$I$5:$I$1804,0))="","",INDEX(Bolalar!$B$5:$B$1804,MATCH($C2194,Bolalar!$I$5:$I$1804,0))),""))</f>
        <v/>
      </c>
      <c r="E2194" s="15" t="str">
        <f aca="false">IF($C2194="","",IFERROR(IF(INDEX(Bolalar!$C$5:$C$1804,MATCH($C2194,Bolalar!$I$5:$I$1804,0))="","",INDEX(Bolalar!$C$5:$C$1804,MATCH($C2194,Bolalar!$I$5:$I$1804,0))),""))</f>
        <v/>
      </c>
      <c r="F2194" s="24"/>
      <c r="G2194" s="14" t="str">
        <f aca="false">IF(OR($E2194="",$B2194=""),"",INT(($B2194-$E2194)/365.25))</f>
        <v/>
      </c>
      <c r="H2194" s="14" t="str">
        <f aca="false">IF($G2194="","",IF($G2194&lt;=5,"Ha","Yo'q"))</f>
        <v/>
      </c>
      <c r="I2194" s="12"/>
      <c r="J2194" s="12"/>
      <c r="K2194" s="28" t="n">
        <f aca="false">IF(AND($C2194&lt;&gt;"",$H2194="Ha",$B2194&gt;=Boshqaruv!$C$9,$B2194&lt;=Boshqaruv!$C$10),IF(COUNTIFS($C$4:$C2193,$C2194,$H$4:$H2193,"Ha",$B$4:$B2193,"&gt;="&amp;Boshqaruv!$C$9,$B$4:$B2193,"&lt;="&amp;Boshqaruv!$C$10)=0,1,0),0)</f>
        <v>0</v>
      </c>
    </row>
    <row r="2195" customFormat="false" ht="15" hidden="false" customHeight="false" outlineLevel="0" collapsed="false">
      <c r="A2195" s="8" t="n">
        <v>2191</v>
      </c>
      <c r="B2195" s="13"/>
      <c r="C2195" s="25"/>
      <c r="D2195" s="26" t="str">
        <f aca="false">IF($C2195="","",IFERROR(IF(INDEX(Bolalar!$B$5:$B$1804,MATCH($C2195,Bolalar!$I$5:$I$1804,0))="","",INDEX(Bolalar!$B$5:$B$1804,MATCH($C2195,Bolalar!$I$5:$I$1804,0))),""))</f>
        <v/>
      </c>
      <c r="E2195" s="15" t="str">
        <f aca="false">IF($C2195="","",IFERROR(IF(INDEX(Bolalar!$C$5:$C$1804,MATCH($C2195,Bolalar!$I$5:$I$1804,0))="","",INDEX(Bolalar!$C$5:$C$1804,MATCH($C2195,Bolalar!$I$5:$I$1804,0))),""))</f>
        <v/>
      </c>
      <c r="F2195" s="24"/>
      <c r="G2195" s="14" t="str">
        <f aca="false">IF(OR($E2195="",$B2195=""),"",INT(($B2195-$E2195)/365.25))</f>
        <v/>
      </c>
      <c r="H2195" s="14" t="str">
        <f aca="false">IF($G2195="","",IF($G2195&lt;=5,"Ha","Yo'q"))</f>
        <v/>
      </c>
      <c r="I2195" s="12"/>
      <c r="J2195" s="12"/>
      <c r="K2195" s="28" t="n">
        <f aca="false">IF(AND($C2195&lt;&gt;"",$H2195="Ha",$B2195&gt;=Boshqaruv!$C$9,$B2195&lt;=Boshqaruv!$C$10),IF(COUNTIFS($C$4:$C2194,$C2195,$H$4:$H2194,"Ha",$B$4:$B2194,"&gt;="&amp;Boshqaruv!$C$9,$B$4:$B2194,"&lt;="&amp;Boshqaruv!$C$10)=0,1,0),0)</f>
        <v>0</v>
      </c>
    </row>
    <row r="2196" customFormat="false" ht="15" hidden="false" customHeight="false" outlineLevel="0" collapsed="false">
      <c r="A2196" s="8" t="n">
        <v>2192</v>
      </c>
      <c r="B2196" s="13"/>
      <c r="C2196" s="25"/>
      <c r="D2196" s="26" t="str">
        <f aca="false">IF($C2196="","",IFERROR(IF(INDEX(Bolalar!$B$5:$B$1804,MATCH($C2196,Bolalar!$I$5:$I$1804,0))="","",INDEX(Bolalar!$B$5:$B$1804,MATCH($C2196,Bolalar!$I$5:$I$1804,0))),""))</f>
        <v/>
      </c>
      <c r="E2196" s="15" t="str">
        <f aca="false">IF($C2196="","",IFERROR(IF(INDEX(Bolalar!$C$5:$C$1804,MATCH($C2196,Bolalar!$I$5:$I$1804,0))="","",INDEX(Bolalar!$C$5:$C$1804,MATCH($C2196,Bolalar!$I$5:$I$1804,0))),""))</f>
        <v/>
      </c>
      <c r="F2196" s="24"/>
      <c r="G2196" s="14" t="str">
        <f aca="false">IF(OR($E2196="",$B2196=""),"",INT(($B2196-$E2196)/365.25))</f>
        <v/>
      </c>
      <c r="H2196" s="14" t="str">
        <f aca="false">IF($G2196="","",IF($G2196&lt;=5,"Ha","Yo'q"))</f>
        <v/>
      </c>
      <c r="I2196" s="12"/>
      <c r="J2196" s="12"/>
      <c r="K2196" s="28" t="n">
        <f aca="false">IF(AND($C2196&lt;&gt;"",$H2196="Ha",$B2196&gt;=Boshqaruv!$C$9,$B2196&lt;=Boshqaruv!$C$10),IF(COUNTIFS($C$4:$C2195,$C2196,$H$4:$H2195,"Ha",$B$4:$B2195,"&gt;="&amp;Boshqaruv!$C$9,$B$4:$B2195,"&lt;="&amp;Boshqaruv!$C$10)=0,1,0),0)</f>
        <v>0</v>
      </c>
    </row>
    <row r="2197" customFormat="false" ht="15" hidden="false" customHeight="false" outlineLevel="0" collapsed="false">
      <c r="A2197" s="8" t="n">
        <v>2193</v>
      </c>
      <c r="B2197" s="13"/>
      <c r="C2197" s="25"/>
      <c r="D2197" s="26" t="str">
        <f aca="false">IF($C2197="","",IFERROR(IF(INDEX(Bolalar!$B$5:$B$1804,MATCH($C2197,Bolalar!$I$5:$I$1804,0))="","",INDEX(Bolalar!$B$5:$B$1804,MATCH($C2197,Bolalar!$I$5:$I$1804,0))),""))</f>
        <v/>
      </c>
      <c r="E2197" s="15" t="str">
        <f aca="false">IF($C2197="","",IFERROR(IF(INDEX(Bolalar!$C$5:$C$1804,MATCH($C2197,Bolalar!$I$5:$I$1804,0))="","",INDEX(Bolalar!$C$5:$C$1804,MATCH($C2197,Bolalar!$I$5:$I$1804,0))),""))</f>
        <v/>
      </c>
      <c r="F2197" s="24"/>
      <c r="G2197" s="14" t="str">
        <f aca="false">IF(OR($E2197="",$B2197=""),"",INT(($B2197-$E2197)/365.25))</f>
        <v/>
      </c>
      <c r="H2197" s="14" t="str">
        <f aca="false">IF($G2197="","",IF($G2197&lt;=5,"Ha","Yo'q"))</f>
        <v/>
      </c>
      <c r="I2197" s="12"/>
      <c r="J2197" s="12"/>
      <c r="K2197" s="28" t="n">
        <f aca="false">IF(AND($C2197&lt;&gt;"",$H2197="Ha",$B2197&gt;=Boshqaruv!$C$9,$B2197&lt;=Boshqaruv!$C$10),IF(COUNTIFS($C$4:$C2196,$C2197,$H$4:$H2196,"Ha",$B$4:$B2196,"&gt;="&amp;Boshqaruv!$C$9,$B$4:$B2196,"&lt;="&amp;Boshqaruv!$C$10)=0,1,0),0)</f>
        <v>0</v>
      </c>
    </row>
    <row r="2198" customFormat="false" ht="15" hidden="false" customHeight="false" outlineLevel="0" collapsed="false">
      <c r="A2198" s="8" t="n">
        <v>2194</v>
      </c>
      <c r="B2198" s="13"/>
      <c r="C2198" s="25"/>
      <c r="D2198" s="26" t="str">
        <f aca="false">IF($C2198="","",IFERROR(IF(INDEX(Bolalar!$B$5:$B$1804,MATCH($C2198,Bolalar!$I$5:$I$1804,0))="","",INDEX(Bolalar!$B$5:$B$1804,MATCH($C2198,Bolalar!$I$5:$I$1804,0))),""))</f>
        <v/>
      </c>
      <c r="E2198" s="15" t="str">
        <f aca="false">IF($C2198="","",IFERROR(IF(INDEX(Bolalar!$C$5:$C$1804,MATCH($C2198,Bolalar!$I$5:$I$1804,0))="","",INDEX(Bolalar!$C$5:$C$1804,MATCH($C2198,Bolalar!$I$5:$I$1804,0))),""))</f>
        <v/>
      </c>
      <c r="F2198" s="24"/>
      <c r="G2198" s="14" t="str">
        <f aca="false">IF(OR($E2198="",$B2198=""),"",INT(($B2198-$E2198)/365.25))</f>
        <v/>
      </c>
      <c r="H2198" s="14" t="str">
        <f aca="false">IF($G2198="","",IF($G2198&lt;=5,"Ha","Yo'q"))</f>
        <v/>
      </c>
      <c r="I2198" s="12"/>
      <c r="J2198" s="12"/>
      <c r="K2198" s="28" t="n">
        <f aca="false">IF(AND($C2198&lt;&gt;"",$H2198="Ha",$B2198&gt;=Boshqaruv!$C$9,$B2198&lt;=Boshqaruv!$C$10),IF(COUNTIFS($C$4:$C2197,$C2198,$H$4:$H2197,"Ha",$B$4:$B2197,"&gt;="&amp;Boshqaruv!$C$9,$B$4:$B2197,"&lt;="&amp;Boshqaruv!$C$10)=0,1,0),0)</f>
        <v>0</v>
      </c>
    </row>
    <row r="2199" customFormat="false" ht="15" hidden="false" customHeight="false" outlineLevel="0" collapsed="false">
      <c r="A2199" s="8" t="n">
        <v>2195</v>
      </c>
      <c r="B2199" s="13"/>
      <c r="C2199" s="25"/>
      <c r="D2199" s="26" t="str">
        <f aca="false">IF($C2199="","",IFERROR(IF(INDEX(Bolalar!$B$5:$B$1804,MATCH($C2199,Bolalar!$I$5:$I$1804,0))="","",INDEX(Bolalar!$B$5:$B$1804,MATCH($C2199,Bolalar!$I$5:$I$1804,0))),""))</f>
        <v/>
      </c>
      <c r="E2199" s="15" t="str">
        <f aca="false">IF($C2199="","",IFERROR(IF(INDEX(Bolalar!$C$5:$C$1804,MATCH($C2199,Bolalar!$I$5:$I$1804,0))="","",INDEX(Bolalar!$C$5:$C$1804,MATCH($C2199,Bolalar!$I$5:$I$1804,0))),""))</f>
        <v/>
      </c>
      <c r="F2199" s="24"/>
      <c r="G2199" s="14" t="str">
        <f aca="false">IF(OR($E2199="",$B2199=""),"",INT(($B2199-$E2199)/365.25))</f>
        <v/>
      </c>
      <c r="H2199" s="14" t="str">
        <f aca="false">IF($G2199="","",IF($G2199&lt;=5,"Ha","Yo'q"))</f>
        <v/>
      </c>
      <c r="I2199" s="12"/>
      <c r="J2199" s="12"/>
      <c r="K2199" s="28" t="n">
        <f aca="false">IF(AND($C2199&lt;&gt;"",$H2199="Ha",$B2199&gt;=Boshqaruv!$C$9,$B2199&lt;=Boshqaruv!$C$10),IF(COUNTIFS($C$4:$C2198,$C2199,$H$4:$H2198,"Ha",$B$4:$B2198,"&gt;="&amp;Boshqaruv!$C$9,$B$4:$B2198,"&lt;="&amp;Boshqaruv!$C$10)=0,1,0),0)</f>
        <v>0</v>
      </c>
    </row>
    <row r="2200" customFormat="false" ht="15" hidden="false" customHeight="false" outlineLevel="0" collapsed="false">
      <c r="A2200" s="8" t="n">
        <v>2196</v>
      </c>
      <c r="B2200" s="13"/>
      <c r="C2200" s="25"/>
      <c r="D2200" s="26" t="str">
        <f aca="false">IF($C2200="","",IFERROR(IF(INDEX(Bolalar!$B$5:$B$1804,MATCH($C2200,Bolalar!$I$5:$I$1804,0))="","",INDEX(Bolalar!$B$5:$B$1804,MATCH($C2200,Bolalar!$I$5:$I$1804,0))),""))</f>
        <v/>
      </c>
      <c r="E2200" s="15" t="str">
        <f aca="false">IF($C2200="","",IFERROR(IF(INDEX(Bolalar!$C$5:$C$1804,MATCH($C2200,Bolalar!$I$5:$I$1804,0))="","",INDEX(Bolalar!$C$5:$C$1804,MATCH($C2200,Bolalar!$I$5:$I$1804,0))),""))</f>
        <v/>
      </c>
      <c r="F2200" s="24"/>
      <c r="G2200" s="14" t="str">
        <f aca="false">IF(OR($E2200="",$B2200=""),"",INT(($B2200-$E2200)/365.25))</f>
        <v/>
      </c>
      <c r="H2200" s="14" t="str">
        <f aca="false">IF($G2200="","",IF($G2200&lt;=5,"Ha","Yo'q"))</f>
        <v/>
      </c>
      <c r="I2200" s="12"/>
      <c r="J2200" s="12"/>
      <c r="K2200" s="28" t="n">
        <f aca="false">IF(AND($C2200&lt;&gt;"",$H2200="Ha",$B2200&gt;=Boshqaruv!$C$9,$B2200&lt;=Boshqaruv!$C$10),IF(COUNTIFS($C$4:$C2199,$C2200,$H$4:$H2199,"Ha",$B$4:$B2199,"&gt;="&amp;Boshqaruv!$C$9,$B$4:$B2199,"&lt;="&amp;Boshqaruv!$C$10)=0,1,0),0)</f>
        <v>0</v>
      </c>
    </row>
    <row r="2201" customFormat="false" ht="15" hidden="false" customHeight="false" outlineLevel="0" collapsed="false">
      <c r="A2201" s="8" t="n">
        <v>2197</v>
      </c>
      <c r="B2201" s="13"/>
      <c r="C2201" s="25"/>
      <c r="D2201" s="26" t="str">
        <f aca="false">IF($C2201="","",IFERROR(IF(INDEX(Bolalar!$B$5:$B$1804,MATCH($C2201,Bolalar!$I$5:$I$1804,0))="","",INDEX(Bolalar!$B$5:$B$1804,MATCH($C2201,Bolalar!$I$5:$I$1804,0))),""))</f>
        <v/>
      </c>
      <c r="E2201" s="15" t="str">
        <f aca="false">IF($C2201="","",IFERROR(IF(INDEX(Bolalar!$C$5:$C$1804,MATCH($C2201,Bolalar!$I$5:$I$1804,0))="","",INDEX(Bolalar!$C$5:$C$1804,MATCH($C2201,Bolalar!$I$5:$I$1804,0))),""))</f>
        <v/>
      </c>
      <c r="F2201" s="24"/>
      <c r="G2201" s="14" t="str">
        <f aca="false">IF(OR($E2201="",$B2201=""),"",INT(($B2201-$E2201)/365.25))</f>
        <v/>
      </c>
      <c r="H2201" s="14" t="str">
        <f aca="false">IF($G2201="","",IF($G2201&lt;=5,"Ha","Yo'q"))</f>
        <v/>
      </c>
      <c r="I2201" s="12"/>
      <c r="J2201" s="12"/>
      <c r="K2201" s="28" t="n">
        <f aca="false">IF(AND($C2201&lt;&gt;"",$H2201="Ha",$B2201&gt;=Boshqaruv!$C$9,$B2201&lt;=Boshqaruv!$C$10),IF(COUNTIFS($C$4:$C2200,$C2201,$H$4:$H2200,"Ha",$B$4:$B2200,"&gt;="&amp;Boshqaruv!$C$9,$B$4:$B2200,"&lt;="&amp;Boshqaruv!$C$10)=0,1,0),0)</f>
        <v>0</v>
      </c>
    </row>
    <row r="2202" customFormat="false" ht="15" hidden="false" customHeight="false" outlineLevel="0" collapsed="false">
      <c r="A2202" s="8" t="n">
        <v>2198</v>
      </c>
      <c r="B2202" s="13"/>
      <c r="C2202" s="25"/>
      <c r="D2202" s="26" t="str">
        <f aca="false">IF($C2202="","",IFERROR(IF(INDEX(Bolalar!$B$5:$B$1804,MATCH($C2202,Bolalar!$I$5:$I$1804,0))="","",INDEX(Bolalar!$B$5:$B$1804,MATCH($C2202,Bolalar!$I$5:$I$1804,0))),""))</f>
        <v/>
      </c>
      <c r="E2202" s="15" t="str">
        <f aca="false">IF($C2202="","",IFERROR(IF(INDEX(Bolalar!$C$5:$C$1804,MATCH($C2202,Bolalar!$I$5:$I$1804,0))="","",INDEX(Bolalar!$C$5:$C$1804,MATCH($C2202,Bolalar!$I$5:$I$1804,0))),""))</f>
        <v/>
      </c>
      <c r="F2202" s="24"/>
      <c r="G2202" s="14" t="str">
        <f aca="false">IF(OR($E2202="",$B2202=""),"",INT(($B2202-$E2202)/365.25))</f>
        <v/>
      </c>
      <c r="H2202" s="14" t="str">
        <f aca="false">IF($G2202="","",IF($G2202&lt;=5,"Ha","Yo'q"))</f>
        <v/>
      </c>
      <c r="I2202" s="12"/>
      <c r="J2202" s="12"/>
      <c r="K2202" s="28" t="n">
        <f aca="false">IF(AND($C2202&lt;&gt;"",$H2202="Ha",$B2202&gt;=Boshqaruv!$C$9,$B2202&lt;=Boshqaruv!$C$10),IF(COUNTIFS($C$4:$C2201,$C2202,$H$4:$H2201,"Ha",$B$4:$B2201,"&gt;="&amp;Boshqaruv!$C$9,$B$4:$B2201,"&lt;="&amp;Boshqaruv!$C$10)=0,1,0),0)</f>
        <v>0</v>
      </c>
    </row>
    <row r="2203" customFormat="false" ht="15" hidden="false" customHeight="false" outlineLevel="0" collapsed="false">
      <c r="A2203" s="8" t="n">
        <v>2199</v>
      </c>
      <c r="B2203" s="13"/>
      <c r="C2203" s="25"/>
      <c r="D2203" s="26" t="str">
        <f aca="false">IF($C2203="","",IFERROR(IF(INDEX(Bolalar!$B$5:$B$1804,MATCH($C2203,Bolalar!$I$5:$I$1804,0))="","",INDEX(Bolalar!$B$5:$B$1804,MATCH($C2203,Bolalar!$I$5:$I$1804,0))),""))</f>
        <v/>
      </c>
      <c r="E2203" s="15" t="str">
        <f aca="false">IF($C2203="","",IFERROR(IF(INDEX(Bolalar!$C$5:$C$1804,MATCH($C2203,Bolalar!$I$5:$I$1804,0))="","",INDEX(Bolalar!$C$5:$C$1804,MATCH($C2203,Bolalar!$I$5:$I$1804,0))),""))</f>
        <v/>
      </c>
      <c r="F2203" s="24"/>
      <c r="G2203" s="14" t="str">
        <f aca="false">IF(OR($E2203="",$B2203=""),"",INT(($B2203-$E2203)/365.25))</f>
        <v/>
      </c>
      <c r="H2203" s="14" t="str">
        <f aca="false">IF($G2203="","",IF($G2203&lt;=5,"Ha","Yo'q"))</f>
        <v/>
      </c>
      <c r="I2203" s="12"/>
      <c r="J2203" s="12"/>
      <c r="K2203" s="28" t="n">
        <f aca="false">IF(AND($C2203&lt;&gt;"",$H2203="Ha",$B2203&gt;=Boshqaruv!$C$9,$B2203&lt;=Boshqaruv!$C$10),IF(COUNTIFS($C$4:$C2202,$C2203,$H$4:$H2202,"Ha",$B$4:$B2202,"&gt;="&amp;Boshqaruv!$C$9,$B$4:$B2202,"&lt;="&amp;Boshqaruv!$C$10)=0,1,0),0)</f>
        <v>0</v>
      </c>
    </row>
    <row r="2204" customFormat="false" ht="15" hidden="false" customHeight="false" outlineLevel="0" collapsed="false">
      <c r="A2204" s="8" t="n">
        <v>2200</v>
      </c>
      <c r="B2204" s="13"/>
      <c r="C2204" s="25"/>
      <c r="D2204" s="26" t="str">
        <f aca="false">IF($C2204="","",IFERROR(IF(INDEX(Bolalar!$B$5:$B$1804,MATCH($C2204,Bolalar!$I$5:$I$1804,0))="","",INDEX(Bolalar!$B$5:$B$1804,MATCH($C2204,Bolalar!$I$5:$I$1804,0))),""))</f>
        <v/>
      </c>
      <c r="E2204" s="15" t="str">
        <f aca="false">IF($C2204="","",IFERROR(IF(INDEX(Bolalar!$C$5:$C$1804,MATCH($C2204,Bolalar!$I$5:$I$1804,0))="","",INDEX(Bolalar!$C$5:$C$1804,MATCH($C2204,Bolalar!$I$5:$I$1804,0))),""))</f>
        <v/>
      </c>
      <c r="F2204" s="24"/>
      <c r="G2204" s="14" t="str">
        <f aca="false">IF(OR($E2204="",$B2204=""),"",INT(($B2204-$E2204)/365.25))</f>
        <v/>
      </c>
      <c r="H2204" s="14" t="str">
        <f aca="false">IF($G2204="","",IF($G2204&lt;=5,"Ha","Yo'q"))</f>
        <v/>
      </c>
      <c r="I2204" s="12"/>
      <c r="J2204" s="12"/>
      <c r="K2204" s="28" t="n">
        <f aca="false">IF(AND($C2204&lt;&gt;"",$H2204="Ha",$B2204&gt;=Boshqaruv!$C$9,$B2204&lt;=Boshqaruv!$C$10),IF(COUNTIFS($C$4:$C2203,$C2204,$H$4:$H2203,"Ha",$B$4:$B2203,"&gt;="&amp;Boshqaruv!$C$9,$B$4:$B2203,"&lt;="&amp;Boshqaruv!$C$10)=0,1,0),0)</f>
        <v>0</v>
      </c>
    </row>
    <row r="2205" customFormat="false" ht="15" hidden="false" customHeight="false" outlineLevel="0" collapsed="false">
      <c r="A2205" s="8" t="n">
        <v>2201</v>
      </c>
      <c r="B2205" s="13"/>
      <c r="C2205" s="25"/>
      <c r="D2205" s="26" t="str">
        <f aca="false">IF($C2205="","",IFERROR(IF(INDEX(Bolalar!$B$5:$B$1804,MATCH($C2205,Bolalar!$I$5:$I$1804,0))="","",INDEX(Bolalar!$B$5:$B$1804,MATCH($C2205,Bolalar!$I$5:$I$1804,0))),""))</f>
        <v/>
      </c>
      <c r="E2205" s="15" t="str">
        <f aca="false">IF($C2205="","",IFERROR(IF(INDEX(Bolalar!$C$5:$C$1804,MATCH($C2205,Bolalar!$I$5:$I$1804,0))="","",INDEX(Bolalar!$C$5:$C$1804,MATCH($C2205,Bolalar!$I$5:$I$1804,0))),""))</f>
        <v/>
      </c>
      <c r="F2205" s="24"/>
      <c r="G2205" s="14" t="str">
        <f aca="false">IF(OR($E2205="",$B2205=""),"",INT(($B2205-$E2205)/365.25))</f>
        <v/>
      </c>
      <c r="H2205" s="14" t="str">
        <f aca="false">IF($G2205="","",IF($G2205&lt;=5,"Ha","Yo'q"))</f>
        <v/>
      </c>
      <c r="I2205" s="12"/>
      <c r="J2205" s="12"/>
      <c r="K2205" s="28" t="n">
        <f aca="false">IF(AND($C2205&lt;&gt;"",$H2205="Ha",$B2205&gt;=Boshqaruv!$C$9,$B2205&lt;=Boshqaruv!$C$10),IF(COUNTIFS($C$4:$C2204,$C2205,$H$4:$H2204,"Ha",$B$4:$B2204,"&gt;="&amp;Boshqaruv!$C$9,$B$4:$B2204,"&lt;="&amp;Boshqaruv!$C$10)=0,1,0),0)</f>
        <v>0</v>
      </c>
    </row>
    <row r="2206" customFormat="false" ht="15" hidden="false" customHeight="false" outlineLevel="0" collapsed="false">
      <c r="A2206" s="8" t="n">
        <v>2202</v>
      </c>
      <c r="B2206" s="13"/>
      <c r="C2206" s="25"/>
      <c r="D2206" s="26" t="str">
        <f aca="false">IF($C2206="","",IFERROR(IF(INDEX(Bolalar!$B$5:$B$1804,MATCH($C2206,Bolalar!$I$5:$I$1804,0))="","",INDEX(Bolalar!$B$5:$B$1804,MATCH($C2206,Bolalar!$I$5:$I$1804,0))),""))</f>
        <v/>
      </c>
      <c r="E2206" s="15" t="str">
        <f aca="false">IF($C2206="","",IFERROR(IF(INDEX(Bolalar!$C$5:$C$1804,MATCH($C2206,Bolalar!$I$5:$I$1804,0))="","",INDEX(Bolalar!$C$5:$C$1804,MATCH($C2206,Bolalar!$I$5:$I$1804,0))),""))</f>
        <v/>
      </c>
      <c r="F2206" s="24"/>
      <c r="G2206" s="14" t="str">
        <f aca="false">IF(OR($E2206="",$B2206=""),"",INT(($B2206-$E2206)/365.25))</f>
        <v/>
      </c>
      <c r="H2206" s="14" t="str">
        <f aca="false">IF($G2206="","",IF($G2206&lt;=5,"Ha","Yo'q"))</f>
        <v/>
      </c>
      <c r="I2206" s="12"/>
      <c r="J2206" s="12"/>
      <c r="K2206" s="28" t="n">
        <f aca="false">IF(AND($C2206&lt;&gt;"",$H2206="Ha",$B2206&gt;=Boshqaruv!$C$9,$B2206&lt;=Boshqaruv!$C$10),IF(COUNTIFS($C$4:$C2205,$C2206,$H$4:$H2205,"Ha",$B$4:$B2205,"&gt;="&amp;Boshqaruv!$C$9,$B$4:$B2205,"&lt;="&amp;Boshqaruv!$C$10)=0,1,0),0)</f>
        <v>0</v>
      </c>
    </row>
    <row r="2207" customFormat="false" ht="15" hidden="false" customHeight="false" outlineLevel="0" collapsed="false">
      <c r="A2207" s="8" t="n">
        <v>2203</v>
      </c>
      <c r="B2207" s="13"/>
      <c r="C2207" s="25"/>
      <c r="D2207" s="26" t="str">
        <f aca="false">IF($C2207="","",IFERROR(IF(INDEX(Bolalar!$B$5:$B$1804,MATCH($C2207,Bolalar!$I$5:$I$1804,0))="","",INDEX(Bolalar!$B$5:$B$1804,MATCH($C2207,Bolalar!$I$5:$I$1804,0))),""))</f>
        <v/>
      </c>
      <c r="E2207" s="15" t="str">
        <f aca="false">IF($C2207="","",IFERROR(IF(INDEX(Bolalar!$C$5:$C$1804,MATCH($C2207,Bolalar!$I$5:$I$1804,0))="","",INDEX(Bolalar!$C$5:$C$1804,MATCH($C2207,Bolalar!$I$5:$I$1804,0))),""))</f>
        <v/>
      </c>
      <c r="F2207" s="24"/>
      <c r="G2207" s="14" t="str">
        <f aca="false">IF(OR($E2207="",$B2207=""),"",INT(($B2207-$E2207)/365.25))</f>
        <v/>
      </c>
      <c r="H2207" s="14" t="str">
        <f aca="false">IF($G2207="","",IF($G2207&lt;=5,"Ha","Yo'q"))</f>
        <v/>
      </c>
      <c r="I2207" s="12"/>
      <c r="J2207" s="12"/>
      <c r="K2207" s="28" t="n">
        <f aca="false">IF(AND($C2207&lt;&gt;"",$H2207="Ha",$B2207&gt;=Boshqaruv!$C$9,$B2207&lt;=Boshqaruv!$C$10),IF(COUNTIFS($C$4:$C2206,$C2207,$H$4:$H2206,"Ha",$B$4:$B2206,"&gt;="&amp;Boshqaruv!$C$9,$B$4:$B2206,"&lt;="&amp;Boshqaruv!$C$10)=0,1,0),0)</f>
        <v>0</v>
      </c>
    </row>
    <row r="2208" customFormat="false" ht="15" hidden="false" customHeight="false" outlineLevel="0" collapsed="false">
      <c r="A2208" s="8" t="n">
        <v>2204</v>
      </c>
      <c r="B2208" s="13"/>
      <c r="C2208" s="25"/>
      <c r="D2208" s="26" t="str">
        <f aca="false">IF($C2208="","",IFERROR(IF(INDEX(Bolalar!$B$5:$B$1804,MATCH($C2208,Bolalar!$I$5:$I$1804,0))="","",INDEX(Bolalar!$B$5:$B$1804,MATCH($C2208,Bolalar!$I$5:$I$1804,0))),""))</f>
        <v/>
      </c>
      <c r="E2208" s="15" t="str">
        <f aca="false">IF($C2208="","",IFERROR(IF(INDEX(Bolalar!$C$5:$C$1804,MATCH($C2208,Bolalar!$I$5:$I$1804,0))="","",INDEX(Bolalar!$C$5:$C$1804,MATCH($C2208,Bolalar!$I$5:$I$1804,0))),""))</f>
        <v/>
      </c>
      <c r="F2208" s="24"/>
      <c r="G2208" s="14" t="str">
        <f aca="false">IF(OR($E2208="",$B2208=""),"",INT(($B2208-$E2208)/365.25))</f>
        <v/>
      </c>
      <c r="H2208" s="14" t="str">
        <f aca="false">IF($G2208="","",IF($G2208&lt;=5,"Ha","Yo'q"))</f>
        <v/>
      </c>
      <c r="I2208" s="12"/>
      <c r="J2208" s="12"/>
      <c r="K2208" s="28" t="n">
        <f aca="false">IF(AND($C2208&lt;&gt;"",$H2208="Ha",$B2208&gt;=Boshqaruv!$C$9,$B2208&lt;=Boshqaruv!$C$10),IF(COUNTIFS($C$4:$C2207,$C2208,$H$4:$H2207,"Ha",$B$4:$B2207,"&gt;="&amp;Boshqaruv!$C$9,$B$4:$B2207,"&lt;="&amp;Boshqaruv!$C$10)=0,1,0),0)</f>
        <v>0</v>
      </c>
    </row>
    <row r="2209" customFormat="false" ht="15" hidden="false" customHeight="false" outlineLevel="0" collapsed="false">
      <c r="A2209" s="8" t="n">
        <v>2205</v>
      </c>
      <c r="B2209" s="13"/>
      <c r="C2209" s="25"/>
      <c r="D2209" s="26" t="str">
        <f aca="false">IF($C2209="","",IFERROR(IF(INDEX(Bolalar!$B$5:$B$1804,MATCH($C2209,Bolalar!$I$5:$I$1804,0))="","",INDEX(Bolalar!$B$5:$B$1804,MATCH($C2209,Bolalar!$I$5:$I$1804,0))),""))</f>
        <v/>
      </c>
      <c r="E2209" s="15" t="str">
        <f aca="false">IF($C2209="","",IFERROR(IF(INDEX(Bolalar!$C$5:$C$1804,MATCH($C2209,Bolalar!$I$5:$I$1804,0))="","",INDEX(Bolalar!$C$5:$C$1804,MATCH($C2209,Bolalar!$I$5:$I$1804,0))),""))</f>
        <v/>
      </c>
      <c r="F2209" s="24"/>
      <c r="G2209" s="14" t="str">
        <f aca="false">IF(OR($E2209="",$B2209=""),"",INT(($B2209-$E2209)/365.25))</f>
        <v/>
      </c>
      <c r="H2209" s="14" t="str">
        <f aca="false">IF($G2209="","",IF($G2209&lt;=5,"Ha","Yo'q"))</f>
        <v/>
      </c>
      <c r="I2209" s="12"/>
      <c r="J2209" s="12"/>
      <c r="K2209" s="28" t="n">
        <f aca="false">IF(AND($C2209&lt;&gt;"",$H2209="Ha",$B2209&gt;=Boshqaruv!$C$9,$B2209&lt;=Boshqaruv!$C$10),IF(COUNTIFS($C$4:$C2208,$C2209,$H$4:$H2208,"Ha",$B$4:$B2208,"&gt;="&amp;Boshqaruv!$C$9,$B$4:$B2208,"&lt;="&amp;Boshqaruv!$C$10)=0,1,0),0)</f>
        <v>0</v>
      </c>
    </row>
    <row r="2210" customFormat="false" ht="15" hidden="false" customHeight="false" outlineLevel="0" collapsed="false">
      <c r="A2210" s="8" t="n">
        <v>2206</v>
      </c>
      <c r="B2210" s="13"/>
      <c r="C2210" s="25"/>
      <c r="D2210" s="26" t="str">
        <f aca="false">IF($C2210="","",IFERROR(IF(INDEX(Bolalar!$B$5:$B$1804,MATCH($C2210,Bolalar!$I$5:$I$1804,0))="","",INDEX(Bolalar!$B$5:$B$1804,MATCH($C2210,Bolalar!$I$5:$I$1804,0))),""))</f>
        <v/>
      </c>
      <c r="E2210" s="15" t="str">
        <f aca="false">IF($C2210="","",IFERROR(IF(INDEX(Bolalar!$C$5:$C$1804,MATCH($C2210,Bolalar!$I$5:$I$1804,0))="","",INDEX(Bolalar!$C$5:$C$1804,MATCH($C2210,Bolalar!$I$5:$I$1804,0))),""))</f>
        <v/>
      </c>
      <c r="F2210" s="24"/>
      <c r="G2210" s="14" t="str">
        <f aca="false">IF(OR($E2210="",$B2210=""),"",INT(($B2210-$E2210)/365.25))</f>
        <v/>
      </c>
      <c r="H2210" s="14" t="str">
        <f aca="false">IF($G2210="","",IF($G2210&lt;=5,"Ha","Yo'q"))</f>
        <v/>
      </c>
      <c r="I2210" s="12"/>
      <c r="J2210" s="12"/>
      <c r="K2210" s="28" t="n">
        <f aca="false">IF(AND($C2210&lt;&gt;"",$H2210="Ha",$B2210&gt;=Boshqaruv!$C$9,$B2210&lt;=Boshqaruv!$C$10),IF(COUNTIFS($C$4:$C2209,$C2210,$H$4:$H2209,"Ha",$B$4:$B2209,"&gt;="&amp;Boshqaruv!$C$9,$B$4:$B2209,"&lt;="&amp;Boshqaruv!$C$10)=0,1,0),0)</f>
        <v>0</v>
      </c>
    </row>
    <row r="2211" customFormat="false" ht="15" hidden="false" customHeight="false" outlineLevel="0" collapsed="false">
      <c r="A2211" s="8" t="n">
        <v>2207</v>
      </c>
      <c r="B2211" s="13"/>
      <c r="C2211" s="25"/>
      <c r="D2211" s="26" t="str">
        <f aca="false">IF($C2211="","",IFERROR(IF(INDEX(Bolalar!$B$5:$B$1804,MATCH($C2211,Bolalar!$I$5:$I$1804,0))="","",INDEX(Bolalar!$B$5:$B$1804,MATCH($C2211,Bolalar!$I$5:$I$1804,0))),""))</f>
        <v/>
      </c>
      <c r="E2211" s="15" t="str">
        <f aca="false">IF($C2211="","",IFERROR(IF(INDEX(Bolalar!$C$5:$C$1804,MATCH($C2211,Bolalar!$I$5:$I$1804,0))="","",INDEX(Bolalar!$C$5:$C$1804,MATCH($C2211,Bolalar!$I$5:$I$1804,0))),""))</f>
        <v/>
      </c>
      <c r="F2211" s="24"/>
      <c r="G2211" s="14" t="str">
        <f aca="false">IF(OR($E2211="",$B2211=""),"",INT(($B2211-$E2211)/365.25))</f>
        <v/>
      </c>
      <c r="H2211" s="14" t="str">
        <f aca="false">IF($G2211="","",IF($G2211&lt;=5,"Ha","Yo'q"))</f>
        <v/>
      </c>
      <c r="I2211" s="12"/>
      <c r="J2211" s="12"/>
      <c r="K2211" s="28" t="n">
        <f aca="false">IF(AND($C2211&lt;&gt;"",$H2211="Ha",$B2211&gt;=Boshqaruv!$C$9,$B2211&lt;=Boshqaruv!$C$10),IF(COUNTIFS($C$4:$C2210,$C2211,$H$4:$H2210,"Ha",$B$4:$B2210,"&gt;="&amp;Boshqaruv!$C$9,$B$4:$B2210,"&lt;="&amp;Boshqaruv!$C$10)=0,1,0),0)</f>
        <v>0</v>
      </c>
    </row>
    <row r="2212" customFormat="false" ht="15" hidden="false" customHeight="false" outlineLevel="0" collapsed="false">
      <c r="A2212" s="8" t="n">
        <v>2208</v>
      </c>
      <c r="B2212" s="13"/>
      <c r="C2212" s="25"/>
      <c r="D2212" s="26" t="str">
        <f aca="false">IF($C2212="","",IFERROR(IF(INDEX(Bolalar!$B$5:$B$1804,MATCH($C2212,Bolalar!$I$5:$I$1804,0))="","",INDEX(Bolalar!$B$5:$B$1804,MATCH($C2212,Bolalar!$I$5:$I$1804,0))),""))</f>
        <v/>
      </c>
      <c r="E2212" s="15" t="str">
        <f aca="false">IF($C2212="","",IFERROR(IF(INDEX(Bolalar!$C$5:$C$1804,MATCH($C2212,Bolalar!$I$5:$I$1804,0))="","",INDEX(Bolalar!$C$5:$C$1804,MATCH($C2212,Bolalar!$I$5:$I$1804,0))),""))</f>
        <v/>
      </c>
      <c r="F2212" s="24"/>
      <c r="G2212" s="14" t="str">
        <f aca="false">IF(OR($E2212="",$B2212=""),"",INT(($B2212-$E2212)/365.25))</f>
        <v/>
      </c>
      <c r="H2212" s="14" t="str">
        <f aca="false">IF($G2212="","",IF($G2212&lt;=5,"Ha","Yo'q"))</f>
        <v/>
      </c>
      <c r="I2212" s="12"/>
      <c r="J2212" s="12"/>
      <c r="K2212" s="28" t="n">
        <f aca="false">IF(AND($C2212&lt;&gt;"",$H2212="Ha",$B2212&gt;=Boshqaruv!$C$9,$B2212&lt;=Boshqaruv!$C$10),IF(COUNTIFS($C$4:$C2211,$C2212,$H$4:$H2211,"Ha",$B$4:$B2211,"&gt;="&amp;Boshqaruv!$C$9,$B$4:$B2211,"&lt;="&amp;Boshqaruv!$C$10)=0,1,0),0)</f>
        <v>0</v>
      </c>
    </row>
    <row r="2213" customFormat="false" ht="15" hidden="false" customHeight="false" outlineLevel="0" collapsed="false">
      <c r="A2213" s="8" t="n">
        <v>2209</v>
      </c>
      <c r="B2213" s="13"/>
      <c r="C2213" s="25"/>
      <c r="D2213" s="26" t="str">
        <f aca="false">IF($C2213="","",IFERROR(IF(INDEX(Bolalar!$B$5:$B$1804,MATCH($C2213,Bolalar!$I$5:$I$1804,0))="","",INDEX(Bolalar!$B$5:$B$1804,MATCH($C2213,Bolalar!$I$5:$I$1804,0))),""))</f>
        <v/>
      </c>
      <c r="E2213" s="15" t="str">
        <f aca="false">IF($C2213="","",IFERROR(IF(INDEX(Bolalar!$C$5:$C$1804,MATCH($C2213,Bolalar!$I$5:$I$1804,0))="","",INDEX(Bolalar!$C$5:$C$1804,MATCH($C2213,Bolalar!$I$5:$I$1804,0))),""))</f>
        <v/>
      </c>
      <c r="F2213" s="24"/>
      <c r="G2213" s="14" t="str">
        <f aca="false">IF(OR($E2213="",$B2213=""),"",INT(($B2213-$E2213)/365.25))</f>
        <v/>
      </c>
      <c r="H2213" s="14" t="str">
        <f aca="false">IF($G2213="","",IF($G2213&lt;=5,"Ha","Yo'q"))</f>
        <v/>
      </c>
      <c r="I2213" s="12"/>
      <c r="J2213" s="12"/>
      <c r="K2213" s="28" t="n">
        <f aca="false">IF(AND($C2213&lt;&gt;"",$H2213="Ha",$B2213&gt;=Boshqaruv!$C$9,$B2213&lt;=Boshqaruv!$C$10),IF(COUNTIFS($C$4:$C2212,$C2213,$H$4:$H2212,"Ha",$B$4:$B2212,"&gt;="&amp;Boshqaruv!$C$9,$B$4:$B2212,"&lt;="&amp;Boshqaruv!$C$10)=0,1,0),0)</f>
        <v>0</v>
      </c>
    </row>
    <row r="2214" customFormat="false" ht="15" hidden="false" customHeight="false" outlineLevel="0" collapsed="false">
      <c r="A2214" s="8" t="n">
        <v>2210</v>
      </c>
      <c r="B2214" s="13"/>
      <c r="C2214" s="25"/>
      <c r="D2214" s="26" t="str">
        <f aca="false">IF($C2214="","",IFERROR(IF(INDEX(Bolalar!$B$5:$B$1804,MATCH($C2214,Bolalar!$I$5:$I$1804,0))="","",INDEX(Bolalar!$B$5:$B$1804,MATCH($C2214,Bolalar!$I$5:$I$1804,0))),""))</f>
        <v/>
      </c>
      <c r="E2214" s="15" t="str">
        <f aca="false">IF($C2214="","",IFERROR(IF(INDEX(Bolalar!$C$5:$C$1804,MATCH($C2214,Bolalar!$I$5:$I$1804,0))="","",INDEX(Bolalar!$C$5:$C$1804,MATCH($C2214,Bolalar!$I$5:$I$1804,0))),""))</f>
        <v/>
      </c>
      <c r="F2214" s="24"/>
      <c r="G2214" s="14" t="str">
        <f aca="false">IF(OR($E2214="",$B2214=""),"",INT(($B2214-$E2214)/365.25))</f>
        <v/>
      </c>
      <c r="H2214" s="14" t="str">
        <f aca="false">IF($G2214="","",IF($G2214&lt;=5,"Ha","Yo'q"))</f>
        <v/>
      </c>
      <c r="I2214" s="12"/>
      <c r="J2214" s="12"/>
      <c r="K2214" s="28" t="n">
        <f aca="false">IF(AND($C2214&lt;&gt;"",$H2214="Ha",$B2214&gt;=Boshqaruv!$C$9,$B2214&lt;=Boshqaruv!$C$10),IF(COUNTIFS($C$4:$C2213,$C2214,$H$4:$H2213,"Ha",$B$4:$B2213,"&gt;="&amp;Boshqaruv!$C$9,$B$4:$B2213,"&lt;="&amp;Boshqaruv!$C$10)=0,1,0),0)</f>
        <v>0</v>
      </c>
    </row>
    <row r="2215" customFormat="false" ht="15" hidden="false" customHeight="false" outlineLevel="0" collapsed="false">
      <c r="A2215" s="8" t="n">
        <v>2211</v>
      </c>
      <c r="B2215" s="13"/>
      <c r="C2215" s="25"/>
      <c r="D2215" s="26" t="str">
        <f aca="false">IF($C2215="","",IFERROR(IF(INDEX(Bolalar!$B$5:$B$1804,MATCH($C2215,Bolalar!$I$5:$I$1804,0))="","",INDEX(Bolalar!$B$5:$B$1804,MATCH($C2215,Bolalar!$I$5:$I$1804,0))),""))</f>
        <v/>
      </c>
      <c r="E2215" s="15" t="str">
        <f aca="false">IF($C2215="","",IFERROR(IF(INDEX(Bolalar!$C$5:$C$1804,MATCH($C2215,Bolalar!$I$5:$I$1804,0))="","",INDEX(Bolalar!$C$5:$C$1804,MATCH($C2215,Bolalar!$I$5:$I$1804,0))),""))</f>
        <v/>
      </c>
      <c r="F2215" s="24"/>
      <c r="G2215" s="14" t="str">
        <f aca="false">IF(OR($E2215="",$B2215=""),"",INT(($B2215-$E2215)/365.25))</f>
        <v/>
      </c>
      <c r="H2215" s="14" t="str">
        <f aca="false">IF($G2215="","",IF($G2215&lt;=5,"Ha","Yo'q"))</f>
        <v/>
      </c>
      <c r="I2215" s="12"/>
      <c r="J2215" s="12"/>
      <c r="K2215" s="28" t="n">
        <f aca="false">IF(AND($C2215&lt;&gt;"",$H2215="Ha",$B2215&gt;=Boshqaruv!$C$9,$B2215&lt;=Boshqaruv!$C$10),IF(COUNTIFS($C$4:$C2214,$C2215,$H$4:$H2214,"Ha",$B$4:$B2214,"&gt;="&amp;Boshqaruv!$C$9,$B$4:$B2214,"&lt;="&amp;Boshqaruv!$C$10)=0,1,0),0)</f>
        <v>0</v>
      </c>
    </row>
    <row r="2216" customFormat="false" ht="15" hidden="false" customHeight="false" outlineLevel="0" collapsed="false">
      <c r="A2216" s="8" t="n">
        <v>2212</v>
      </c>
      <c r="B2216" s="13"/>
      <c r="C2216" s="25"/>
      <c r="D2216" s="26" t="str">
        <f aca="false">IF($C2216="","",IFERROR(IF(INDEX(Bolalar!$B$5:$B$1804,MATCH($C2216,Bolalar!$I$5:$I$1804,0))="","",INDEX(Bolalar!$B$5:$B$1804,MATCH($C2216,Bolalar!$I$5:$I$1804,0))),""))</f>
        <v/>
      </c>
      <c r="E2216" s="15" t="str">
        <f aca="false">IF($C2216="","",IFERROR(IF(INDEX(Bolalar!$C$5:$C$1804,MATCH($C2216,Bolalar!$I$5:$I$1804,0))="","",INDEX(Bolalar!$C$5:$C$1804,MATCH($C2216,Bolalar!$I$5:$I$1804,0))),""))</f>
        <v/>
      </c>
      <c r="F2216" s="24"/>
      <c r="G2216" s="14" t="str">
        <f aca="false">IF(OR($E2216="",$B2216=""),"",INT(($B2216-$E2216)/365.25))</f>
        <v/>
      </c>
      <c r="H2216" s="14" t="str">
        <f aca="false">IF($G2216="","",IF($G2216&lt;=5,"Ha","Yo'q"))</f>
        <v/>
      </c>
      <c r="I2216" s="12"/>
      <c r="J2216" s="12"/>
      <c r="K2216" s="28" t="n">
        <f aca="false">IF(AND($C2216&lt;&gt;"",$H2216="Ha",$B2216&gt;=Boshqaruv!$C$9,$B2216&lt;=Boshqaruv!$C$10),IF(COUNTIFS($C$4:$C2215,$C2216,$H$4:$H2215,"Ha",$B$4:$B2215,"&gt;="&amp;Boshqaruv!$C$9,$B$4:$B2215,"&lt;="&amp;Boshqaruv!$C$10)=0,1,0),0)</f>
        <v>0</v>
      </c>
    </row>
    <row r="2217" customFormat="false" ht="15" hidden="false" customHeight="false" outlineLevel="0" collapsed="false">
      <c r="A2217" s="8" t="n">
        <v>2213</v>
      </c>
      <c r="B2217" s="13"/>
      <c r="C2217" s="25"/>
      <c r="D2217" s="26" t="str">
        <f aca="false">IF($C2217="","",IFERROR(IF(INDEX(Bolalar!$B$5:$B$1804,MATCH($C2217,Bolalar!$I$5:$I$1804,0))="","",INDEX(Bolalar!$B$5:$B$1804,MATCH($C2217,Bolalar!$I$5:$I$1804,0))),""))</f>
        <v/>
      </c>
      <c r="E2217" s="15" t="str">
        <f aca="false">IF($C2217="","",IFERROR(IF(INDEX(Bolalar!$C$5:$C$1804,MATCH($C2217,Bolalar!$I$5:$I$1804,0))="","",INDEX(Bolalar!$C$5:$C$1804,MATCH($C2217,Bolalar!$I$5:$I$1804,0))),""))</f>
        <v/>
      </c>
      <c r="F2217" s="24"/>
      <c r="G2217" s="14" t="str">
        <f aca="false">IF(OR($E2217="",$B2217=""),"",INT(($B2217-$E2217)/365.25))</f>
        <v/>
      </c>
      <c r="H2217" s="14" t="str">
        <f aca="false">IF($G2217="","",IF($G2217&lt;=5,"Ha","Yo'q"))</f>
        <v/>
      </c>
      <c r="I2217" s="12"/>
      <c r="J2217" s="12"/>
      <c r="K2217" s="28" t="n">
        <f aca="false">IF(AND($C2217&lt;&gt;"",$H2217="Ha",$B2217&gt;=Boshqaruv!$C$9,$B2217&lt;=Boshqaruv!$C$10),IF(COUNTIFS($C$4:$C2216,$C2217,$H$4:$H2216,"Ha",$B$4:$B2216,"&gt;="&amp;Boshqaruv!$C$9,$B$4:$B2216,"&lt;="&amp;Boshqaruv!$C$10)=0,1,0),0)</f>
        <v>0</v>
      </c>
    </row>
    <row r="2218" customFormat="false" ht="15" hidden="false" customHeight="false" outlineLevel="0" collapsed="false">
      <c r="A2218" s="8" t="n">
        <v>2214</v>
      </c>
      <c r="B2218" s="13"/>
      <c r="C2218" s="25"/>
      <c r="D2218" s="26" t="str">
        <f aca="false">IF($C2218="","",IFERROR(IF(INDEX(Bolalar!$B$5:$B$1804,MATCH($C2218,Bolalar!$I$5:$I$1804,0))="","",INDEX(Bolalar!$B$5:$B$1804,MATCH($C2218,Bolalar!$I$5:$I$1804,0))),""))</f>
        <v/>
      </c>
      <c r="E2218" s="15" t="str">
        <f aca="false">IF($C2218="","",IFERROR(IF(INDEX(Bolalar!$C$5:$C$1804,MATCH($C2218,Bolalar!$I$5:$I$1804,0))="","",INDEX(Bolalar!$C$5:$C$1804,MATCH($C2218,Bolalar!$I$5:$I$1804,0))),""))</f>
        <v/>
      </c>
      <c r="F2218" s="24"/>
      <c r="G2218" s="14" t="str">
        <f aca="false">IF(OR($E2218="",$B2218=""),"",INT(($B2218-$E2218)/365.25))</f>
        <v/>
      </c>
      <c r="H2218" s="14" t="str">
        <f aca="false">IF($G2218="","",IF($G2218&lt;=5,"Ha","Yo'q"))</f>
        <v/>
      </c>
      <c r="I2218" s="12"/>
      <c r="J2218" s="12"/>
      <c r="K2218" s="28" t="n">
        <f aca="false">IF(AND($C2218&lt;&gt;"",$H2218="Ha",$B2218&gt;=Boshqaruv!$C$9,$B2218&lt;=Boshqaruv!$C$10),IF(COUNTIFS($C$4:$C2217,$C2218,$H$4:$H2217,"Ha",$B$4:$B2217,"&gt;="&amp;Boshqaruv!$C$9,$B$4:$B2217,"&lt;="&amp;Boshqaruv!$C$10)=0,1,0),0)</f>
        <v>0</v>
      </c>
    </row>
    <row r="2219" customFormat="false" ht="15" hidden="false" customHeight="false" outlineLevel="0" collapsed="false">
      <c r="A2219" s="8" t="n">
        <v>2215</v>
      </c>
      <c r="B2219" s="13"/>
      <c r="C2219" s="25"/>
      <c r="D2219" s="26" t="str">
        <f aca="false">IF($C2219="","",IFERROR(IF(INDEX(Bolalar!$B$5:$B$1804,MATCH($C2219,Bolalar!$I$5:$I$1804,0))="","",INDEX(Bolalar!$B$5:$B$1804,MATCH($C2219,Bolalar!$I$5:$I$1804,0))),""))</f>
        <v/>
      </c>
      <c r="E2219" s="15" t="str">
        <f aca="false">IF($C2219="","",IFERROR(IF(INDEX(Bolalar!$C$5:$C$1804,MATCH($C2219,Bolalar!$I$5:$I$1804,0))="","",INDEX(Bolalar!$C$5:$C$1804,MATCH($C2219,Bolalar!$I$5:$I$1804,0))),""))</f>
        <v/>
      </c>
      <c r="F2219" s="24"/>
      <c r="G2219" s="14" t="str">
        <f aca="false">IF(OR($E2219="",$B2219=""),"",INT(($B2219-$E2219)/365.25))</f>
        <v/>
      </c>
      <c r="H2219" s="14" t="str">
        <f aca="false">IF($G2219="","",IF($G2219&lt;=5,"Ha","Yo'q"))</f>
        <v/>
      </c>
      <c r="I2219" s="12"/>
      <c r="J2219" s="12"/>
      <c r="K2219" s="28" t="n">
        <f aca="false">IF(AND($C2219&lt;&gt;"",$H2219="Ha",$B2219&gt;=Boshqaruv!$C$9,$B2219&lt;=Boshqaruv!$C$10),IF(COUNTIFS($C$4:$C2218,$C2219,$H$4:$H2218,"Ha",$B$4:$B2218,"&gt;="&amp;Boshqaruv!$C$9,$B$4:$B2218,"&lt;="&amp;Boshqaruv!$C$10)=0,1,0),0)</f>
        <v>0</v>
      </c>
    </row>
    <row r="2220" customFormat="false" ht="15" hidden="false" customHeight="false" outlineLevel="0" collapsed="false">
      <c r="A2220" s="8" t="n">
        <v>2216</v>
      </c>
      <c r="B2220" s="13"/>
      <c r="C2220" s="25"/>
      <c r="D2220" s="26" t="str">
        <f aca="false">IF($C2220="","",IFERROR(IF(INDEX(Bolalar!$B$5:$B$1804,MATCH($C2220,Bolalar!$I$5:$I$1804,0))="","",INDEX(Bolalar!$B$5:$B$1804,MATCH($C2220,Bolalar!$I$5:$I$1804,0))),""))</f>
        <v/>
      </c>
      <c r="E2220" s="15" t="str">
        <f aca="false">IF($C2220="","",IFERROR(IF(INDEX(Bolalar!$C$5:$C$1804,MATCH($C2220,Bolalar!$I$5:$I$1804,0))="","",INDEX(Bolalar!$C$5:$C$1804,MATCH($C2220,Bolalar!$I$5:$I$1804,0))),""))</f>
        <v/>
      </c>
      <c r="F2220" s="24"/>
      <c r="G2220" s="14" t="str">
        <f aca="false">IF(OR($E2220="",$B2220=""),"",INT(($B2220-$E2220)/365.25))</f>
        <v/>
      </c>
      <c r="H2220" s="14" t="str">
        <f aca="false">IF($G2220="","",IF($G2220&lt;=5,"Ha","Yo'q"))</f>
        <v/>
      </c>
      <c r="I2220" s="12"/>
      <c r="J2220" s="12"/>
      <c r="K2220" s="28" t="n">
        <f aca="false">IF(AND($C2220&lt;&gt;"",$H2220="Ha",$B2220&gt;=Boshqaruv!$C$9,$B2220&lt;=Boshqaruv!$C$10),IF(COUNTIFS($C$4:$C2219,$C2220,$H$4:$H2219,"Ha",$B$4:$B2219,"&gt;="&amp;Boshqaruv!$C$9,$B$4:$B2219,"&lt;="&amp;Boshqaruv!$C$10)=0,1,0),0)</f>
        <v>0</v>
      </c>
    </row>
    <row r="2221" customFormat="false" ht="15" hidden="false" customHeight="false" outlineLevel="0" collapsed="false">
      <c r="A2221" s="8" t="n">
        <v>2217</v>
      </c>
      <c r="B2221" s="13"/>
      <c r="C2221" s="25"/>
      <c r="D2221" s="26" t="str">
        <f aca="false">IF($C2221="","",IFERROR(IF(INDEX(Bolalar!$B$5:$B$1804,MATCH($C2221,Bolalar!$I$5:$I$1804,0))="","",INDEX(Bolalar!$B$5:$B$1804,MATCH($C2221,Bolalar!$I$5:$I$1804,0))),""))</f>
        <v/>
      </c>
      <c r="E2221" s="15" t="str">
        <f aca="false">IF($C2221="","",IFERROR(IF(INDEX(Bolalar!$C$5:$C$1804,MATCH($C2221,Bolalar!$I$5:$I$1804,0))="","",INDEX(Bolalar!$C$5:$C$1804,MATCH($C2221,Bolalar!$I$5:$I$1804,0))),""))</f>
        <v/>
      </c>
      <c r="F2221" s="24"/>
      <c r="G2221" s="14" t="str">
        <f aca="false">IF(OR($E2221="",$B2221=""),"",INT(($B2221-$E2221)/365.25))</f>
        <v/>
      </c>
      <c r="H2221" s="14" t="str">
        <f aca="false">IF($G2221="","",IF($G2221&lt;=5,"Ha","Yo'q"))</f>
        <v/>
      </c>
      <c r="I2221" s="12"/>
      <c r="J2221" s="12"/>
      <c r="K2221" s="28" t="n">
        <f aca="false">IF(AND($C2221&lt;&gt;"",$H2221="Ha",$B2221&gt;=Boshqaruv!$C$9,$B2221&lt;=Boshqaruv!$C$10),IF(COUNTIFS($C$4:$C2220,$C2221,$H$4:$H2220,"Ha",$B$4:$B2220,"&gt;="&amp;Boshqaruv!$C$9,$B$4:$B2220,"&lt;="&amp;Boshqaruv!$C$10)=0,1,0),0)</f>
        <v>0</v>
      </c>
    </row>
    <row r="2222" customFormat="false" ht="15" hidden="false" customHeight="false" outlineLevel="0" collapsed="false">
      <c r="A2222" s="8" t="n">
        <v>2218</v>
      </c>
      <c r="B2222" s="13"/>
      <c r="C2222" s="25"/>
      <c r="D2222" s="26" t="str">
        <f aca="false">IF($C2222="","",IFERROR(IF(INDEX(Bolalar!$B$5:$B$1804,MATCH($C2222,Bolalar!$I$5:$I$1804,0))="","",INDEX(Bolalar!$B$5:$B$1804,MATCH($C2222,Bolalar!$I$5:$I$1804,0))),""))</f>
        <v/>
      </c>
      <c r="E2222" s="15" t="str">
        <f aca="false">IF($C2222="","",IFERROR(IF(INDEX(Bolalar!$C$5:$C$1804,MATCH($C2222,Bolalar!$I$5:$I$1804,0))="","",INDEX(Bolalar!$C$5:$C$1804,MATCH($C2222,Bolalar!$I$5:$I$1804,0))),""))</f>
        <v/>
      </c>
      <c r="F2222" s="24"/>
      <c r="G2222" s="14" t="str">
        <f aca="false">IF(OR($E2222="",$B2222=""),"",INT(($B2222-$E2222)/365.25))</f>
        <v/>
      </c>
      <c r="H2222" s="14" t="str">
        <f aca="false">IF($G2222="","",IF($G2222&lt;=5,"Ha","Yo'q"))</f>
        <v/>
      </c>
      <c r="I2222" s="12"/>
      <c r="J2222" s="12"/>
      <c r="K2222" s="28" t="n">
        <f aca="false">IF(AND($C2222&lt;&gt;"",$H2222="Ha",$B2222&gt;=Boshqaruv!$C$9,$B2222&lt;=Boshqaruv!$C$10),IF(COUNTIFS($C$4:$C2221,$C2222,$H$4:$H2221,"Ha",$B$4:$B2221,"&gt;="&amp;Boshqaruv!$C$9,$B$4:$B2221,"&lt;="&amp;Boshqaruv!$C$10)=0,1,0),0)</f>
        <v>0</v>
      </c>
    </row>
    <row r="2223" customFormat="false" ht="15" hidden="false" customHeight="false" outlineLevel="0" collapsed="false">
      <c r="A2223" s="8" t="n">
        <v>2219</v>
      </c>
      <c r="B2223" s="13"/>
      <c r="C2223" s="25"/>
      <c r="D2223" s="26" t="str">
        <f aca="false">IF($C2223="","",IFERROR(IF(INDEX(Bolalar!$B$5:$B$1804,MATCH($C2223,Bolalar!$I$5:$I$1804,0))="","",INDEX(Bolalar!$B$5:$B$1804,MATCH($C2223,Bolalar!$I$5:$I$1804,0))),""))</f>
        <v/>
      </c>
      <c r="E2223" s="15" t="str">
        <f aca="false">IF($C2223="","",IFERROR(IF(INDEX(Bolalar!$C$5:$C$1804,MATCH($C2223,Bolalar!$I$5:$I$1804,0))="","",INDEX(Bolalar!$C$5:$C$1804,MATCH($C2223,Bolalar!$I$5:$I$1804,0))),""))</f>
        <v/>
      </c>
      <c r="F2223" s="24"/>
      <c r="G2223" s="14" t="str">
        <f aca="false">IF(OR($E2223="",$B2223=""),"",INT(($B2223-$E2223)/365.25))</f>
        <v/>
      </c>
      <c r="H2223" s="14" t="str">
        <f aca="false">IF($G2223="","",IF($G2223&lt;=5,"Ha","Yo'q"))</f>
        <v/>
      </c>
      <c r="I2223" s="12"/>
      <c r="J2223" s="12"/>
      <c r="K2223" s="28" t="n">
        <f aca="false">IF(AND($C2223&lt;&gt;"",$H2223="Ha",$B2223&gt;=Boshqaruv!$C$9,$B2223&lt;=Boshqaruv!$C$10),IF(COUNTIFS($C$4:$C2222,$C2223,$H$4:$H2222,"Ha",$B$4:$B2222,"&gt;="&amp;Boshqaruv!$C$9,$B$4:$B2222,"&lt;="&amp;Boshqaruv!$C$10)=0,1,0),0)</f>
        <v>0</v>
      </c>
    </row>
    <row r="2224" customFormat="false" ht="15" hidden="false" customHeight="false" outlineLevel="0" collapsed="false">
      <c r="A2224" s="8" t="n">
        <v>2220</v>
      </c>
      <c r="B2224" s="13"/>
      <c r="C2224" s="25"/>
      <c r="D2224" s="26" t="str">
        <f aca="false">IF($C2224="","",IFERROR(IF(INDEX(Bolalar!$B$5:$B$1804,MATCH($C2224,Bolalar!$I$5:$I$1804,0))="","",INDEX(Bolalar!$B$5:$B$1804,MATCH($C2224,Bolalar!$I$5:$I$1804,0))),""))</f>
        <v/>
      </c>
      <c r="E2224" s="15" t="str">
        <f aca="false">IF($C2224="","",IFERROR(IF(INDEX(Bolalar!$C$5:$C$1804,MATCH($C2224,Bolalar!$I$5:$I$1804,0))="","",INDEX(Bolalar!$C$5:$C$1804,MATCH($C2224,Bolalar!$I$5:$I$1804,0))),""))</f>
        <v/>
      </c>
      <c r="F2224" s="24"/>
      <c r="G2224" s="14" t="str">
        <f aca="false">IF(OR($E2224="",$B2224=""),"",INT(($B2224-$E2224)/365.25))</f>
        <v/>
      </c>
      <c r="H2224" s="14" t="str">
        <f aca="false">IF($G2224="","",IF($G2224&lt;=5,"Ha","Yo'q"))</f>
        <v/>
      </c>
      <c r="I2224" s="12"/>
      <c r="J2224" s="12"/>
      <c r="K2224" s="28" t="n">
        <f aca="false">IF(AND($C2224&lt;&gt;"",$H2224="Ha",$B2224&gt;=Boshqaruv!$C$9,$B2224&lt;=Boshqaruv!$C$10),IF(COUNTIFS($C$4:$C2223,$C2224,$H$4:$H2223,"Ha",$B$4:$B2223,"&gt;="&amp;Boshqaruv!$C$9,$B$4:$B2223,"&lt;="&amp;Boshqaruv!$C$10)=0,1,0),0)</f>
        <v>0</v>
      </c>
    </row>
    <row r="2225" customFormat="false" ht="15" hidden="false" customHeight="false" outlineLevel="0" collapsed="false">
      <c r="A2225" s="8" t="n">
        <v>2221</v>
      </c>
      <c r="B2225" s="13"/>
      <c r="C2225" s="25"/>
      <c r="D2225" s="26" t="str">
        <f aca="false">IF($C2225="","",IFERROR(IF(INDEX(Bolalar!$B$5:$B$1804,MATCH($C2225,Bolalar!$I$5:$I$1804,0))="","",INDEX(Bolalar!$B$5:$B$1804,MATCH($C2225,Bolalar!$I$5:$I$1804,0))),""))</f>
        <v/>
      </c>
      <c r="E2225" s="15" t="str">
        <f aca="false">IF($C2225="","",IFERROR(IF(INDEX(Bolalar!$C$5:$C$1804,MATCH($C2225,Bolalar!$I$5:$I$1804,0))="","",INDEX(Bolalar!$C$5:$C$1804,MATCH($C2225,Bolalar!$I$5:$I$1804,0))),""))</f>
        <v/>
      </c>
      <c r="F2225" s="24"/>
      <c r="G2225" s="14" t="str">
        <f aca="false">IF(OR($E2225="",$B2225=""),"",INT(($B2225-$E2225)/365.25))</f>
        <v/>
      </c>
      <c r="H2225" s="14" t="str">
        <f aca="false">IF($G2225="","",IF($G2225&lt;=5,"Ha","Yo'q"))</f>
        <v/>
      </c>
      <c r="I2225" s="12"/>
      <c r="J2225" s="12"/>
      <c r="K2225" s="28" t="n">
        <f aca="false">IF(AND($C2225&lt;&gt;"",$H2225="Ha",$B2225&gt;=Boshqaruv!$C$9,$B2225&lt;=Boshqaruv!$C$10),IF(COUNTIFS($C$4:$C2224,$C2225,$H$4:$H2224,"Ha",$B$4:$B2224,"&gt;="&amp;Boshqaruv!$C$9,$B$4:$B2224,"&lt;="&amp;Boshqaruv!$C$10)=0,1,0),0)</f>
        <v>0</v>
      </c>
    </row>
    <row r="2226" customFormat="false" ht="15" hidden="false" customHeight="false" outlineLevel="0" collapsed="false">
      <c r="A2226" s="8" t="n">
        <v>2222</v>
      </c>
      <c r="B2226" s="13"/>
      <c r="C2226" s="25"/>
      <c r="D2226" s="26" t="str">
        <f aca="false">IF($C2226="","",IFERROR(IF(INDEX(Bolalar!$B$5:$B$1804,MATCH($C2226,Bolalar!$I$5:$I$1804,0))="","",INDEX(Bolalar!$B$5:$B$1804,MATCH($C2226,Bolalar!$I$5:$I$1804,0))),""))</f>
        <v/>
      </c>
      <c r="E2226" s="15" t="str">
        <f aca="false">IF($C2226="","",IFERROR(IF(INDEX(Bolalar!$C$5:$C$1804,MATCH($C2226,Bolalar!$I$5:$I$1804,0))="","",INDEX(Bolalar!$C$5:$C$1804,MATCH($C2226,Bolalar!$I$5:$I$1804,0))),""))</f>
        <v/>
      </c>
      <c r="F2226" s="24"/>
      <c r="G2226" s="14" t="str">
        <f aca="false">IF(OR($E2226="",$B2226=""),"",INT(($B2226-$E2226)/365.25))</f>
        <v/>
      </c>
      <c r="H2226" s="14" t="str">
        <f aca="false">IF($G2226="","",IF($G2226&lt;=5,"Ha","Yo'q"))</f>
        <v/>
      </c>
      <c r="I2226" s="12"/>
      <c r="J2226" s="12"/>
      <c r="K2226" s="28" t="n">
        <f aca="false">IF(AND($C2226&lt;&gt;"",$H2226="Ha",$B2226&gt;=Boshqaruv!$C$9,$B2226&lt;=Boshqaruv!$C$10),IF(COUNTIFS($C$4:$C2225,$C2226,$H$4:$H2225,"Ha",$B$4:$B2225,"&gt;="&amp;Boshqaruv!$C$9,$B$4:$B2225,"&lt;="&amp;Boshqaruv!$C$10)=0,1,0),0)</f>
        <v>0</v>
      </c>
    </row>
    <row r="2227" customFormat="false" ht="15" hidden="false" customHeight="false" outlineLevel="0" collapsed="false">
      <c r="A2227" s="8" t="n">
        <v>2223</v>
      </c>
      <c r="B2227" s="13"/>
      <c r="C2227" s="25"/>
      <c r="D2227" s="26" t="str">
        <f aca="false">IF($C2227="","",IFERROR(IF(INDEX(Bolalar!$B$5:$B$1804,MATCH($C2227,Bolalar!$I$5:$I$1804,0))="","",INDEX(Bolalar!$B$5:$B$1804,MATCH($C2227,Bolalar!$I$5:$I$1804,0))),""))</f>
        <v/>
      </c>
      <c r="E2227" s="15" t="str">
        <f aca="false">IF($C2227="","",IFERROR(IF(INDEX(Bolalar!$C$5:$C$1804,MATCH($C2227,Bolalar!$I$5:$I$1804,0))="","",INDEX(Bolalar!$C$5:$C$1804,MATCH($C2227,Bolalar!$I$5:$I$1804,0))),""))</f>
        <v/>
      </c>
      <c r="F2227" s="24"/>
      <c r="G2227" s="14" t="str">
        <f aca="false">IF(OR($E2227="",$B2227=""),"",INT(($B2227-$E2227)/365.25))</f>
        <v/>
      </c>
      <c r="H2227" s="14" t="str">
        <f aca="false">IF($G2227="","",IF($G2227&lt;=5,"Ha","Yo'q"))</f>
        <v/>
      </c>
      <c r="I2227" s="12"/>
      <c r="J2227" s="12"/>
      <c r="K2227" s="28" t="n">
        <f aca="false">IF(AND($C2227&lt;&gt;"",$H2227="Ha",$B2227&gt;=Boshqaruv!$C$9,$B2227&lt;=Boshqaruv!$C$10),IF(COUNTIFS($C$4:$C2226,$C2227,$H$4:$H2226,"Ha",$B$4:$B2226,"&gt;="&amp;Boshqaruv!$C$9,$B$4:$B2226,"&lt;="&amp;Boshqaruv!$C$10)=0,1,0),0)</f>
        <v>0</v>
      </c>
    </row>
    <row r="2228" customFormat="false" ht="15" hidden="false" customHeight="false" outlineLevel="0" collapsed="false">
      <c r="A2228" s="8" t="n">
        <v>2224</v>
      </c>
      <c r="B2228" s="13"/>
      <c r="C2228" s="25"/>
      <c r="D2228" s="26" t="str">
        <f aca="false">IF($C2228="","",IFERROR(IF(INDEX(Bolalar!$B$5:$B$1804,MATCH($C2228,Bolalar!$I$5:$I$1804,0))="","",INDEX(Bolalar!$B$5:$B$1804,MATCH($C2228,Bolalar!$I$5:$I$1804,0))),""))</f>
        <v/>
      </c>
      <c r="E2228" s="15" t="str">
        <f aca="false">IF($C2228="","",IFERROR(IF(INDEX(Bolalar!$C$5:$C$1804,MATCH($C2228,Bolalar!$I$5:$I$1804,0))="","",INDEX(Bolalar!$C$5:$C$1804,MATCH($C2228,Bolalar!$I$5:$I$1804,0))),""))</f>
        <v/>
      </c>
      <c r="F2228" s="24"/>
      <c r="G2228" s="14" t="str">
        <f aca="false">IF(OR($E2228="",$B2228=""),"",INT(($B2228-$E2228)/365.25))</f>
        <v/>
      </c>
      <c r="H2228" s="14" t="str">
        <f aca="false">IF($G2228="","",IF($G2228&lt;=5,"Ha","Yo'q"))</f>
        <v/>
      </c>
      <c r="I2228" s="12"/>
      <c r="J2228" s="12"/>
      <c r="K2228" s="28" t="n">
        <f aca="false">IF(AND($C2228&lt;&gt;"",$H2228="Ha",$B2228&gt;=Boshqaruv!$C$9,$B2228&lt;=Boshqaruv!$C$10),IF(COUNTIFS($C$4:$C2227,$C2228,$H$4:$H2227,"Ha",$B$4:$B2227,"&gt;="&amp;Boshqaruv!$C$9,$B$4:$B2227,"&lt;="&amp;Boshqaruv!$C$10)=0,1,0),0)</f>
        <v>0</v>
      </c>
    </row>
    <row r="2229" customFormat="false" ht="15" hidden="false" customHeight="false" outlineLevel="0" collapsed="false">
      <c r="A2229" s="8" t="n">
        <v>2225</v>
      </c>
      <c r="B2229" s="13"/>
      <c r="C2229" s="25"/>
      <c r="D2229" s="26" t="str">
        <f aca="false">IF($C2229="","",IFERROR(IF(INDEX(Bolalar!$B$5:$B$1804,MATCH($C2229,Bolalar!$I$5:$I$1804,0))="","",INDEX(Bolalar!$B$5:$B$1804,MATCH($C2229,Bolalar!$I$5:$I$1804,0))),""))</f>
        <v/>
      </c>
      <c r="E2229" s="15" t="str">
        <f aca="false">IF($C2229="","",IFERROR(IF(INDEX(Bolalar!$C$5:$C$1804,MATCH($C2229,Bolalar!$I$5:$I$1804,0))="","",INDEX(Bolalar!$C$5:$C$1804,MATCH($C2229,Bolalar!$I$5:$I$1804,0))),""))</f>
        <v/>
      </c>
      <c r="F2229" s="24"/>
      <c r="G2229" s="14" t="str">
        <f aca="false">IF(OR($E2229="",$B2229=""),"",INT(($B2229-$E2229)/365.25))</f>
        <v/>
      </c>
      <c r="H2229" s="14" t="str">
        <f aca="false">IF($G2229="","",IF($G2229&lt;=5,"Ha","Yo'q"))</f>
        <v/>
      </c>
      <c r="I2229" s="12"/>
      <c r="J2229" s="12"/>
      <c r="K2229" s="28" t="n">
        <f aca="false">IF(AND($C2229&lt;&gt;"",$H2229="Ha",$B2229&gt;=Boshqaruv!$C$9,$B2229&lt;=Boshqaruv!$C$10),IF(COUNTIFS($C$4:$C2228,$C2229,$H$4:$H2228,"Ha",$B$4:$B2228,"&gt;="&amp;Boshqaruv!$C$9,$B$4:$B2228,"&lt;="&amp;Boshqaruv!$C$10)=0,1,0),0)</f>
        <v>0</v>
      </c>
    </row>
    <row r="2230" customFormat="false" ht="15" hidden="false" customHeight="false" outlineLevel="0" collapsed="false">
      <c r="A2230" s="8" t="n">
        <v>2226</v>
      </c>
      <c r="B2230" s="13"/>
      <c r="C2230" s="25"/>
      <c r="D2230" s="26" t="str">
        <f aca="false">IF($C2230="","",IFERROR(IF(INDEX(Bolalar!$B$5:$B$1804,MATCH($C2230,Bolalar!$I$5:$I$1804,0))="","",INDEX(Bolalar!$B$5:$B$1804,MATCH($C2230,Bolalar!$I$5:$I$1804,0))),""))</f>
        <v/>
      </c>
      <c r="E2230" s="15" t="str">
        <f aca="false">IF($C2230="","",IFERROR(IF(INDEX(Bolalar!$C$5:$C$1804,MATCH($C2230,Bolalar!$I$5:$I$1804,0))="","",INDEX(Bolalar!$C$5:$C$1804,MATCH($C2230,Bolalar!$I$5:$I$1804,0))),""))</f>
        <v/>
      </c>
      <c r="F2230" s="24"/>
      <c r="G2230" s="14" t="str">
        <f aca="false">IF(OR($E2230="",$B2230=""),"",INT(($B2230-$E2230)/365.25))</f>
        <v/>
      </c>
      <c r="H2230" s="14" t="str">
        <f aca="false">IF($G2230="","",IF($G2230&lt;=5,"Ha","Yo'q"))</f>
        <v/>
      </c>
      <c r="I2230" s="12"/>
      <c r="J2230" s="12"/>
      <c r="K2230" s="28" t="n">
        <f aca="false">IF(AND($C2230&lt;&gt;"",$H2230="Ha",$B2230&gt;=Boshqaruv!$C$9,$B2230&lt;=Boshqaruv!$C$10),IF(COUNTIFS($C$4:$C2229,$C2230,$H$4:$H2229,"Ha",$B$4:$B2229,"&gt;="&amp;Boshqaruv!$C$9,$B$4:$B2229,"&lt;="&amp;Boshqaruv!$C$10)=0,1,0),0)</f>
        <v>0</v>
      </c>
    </row>
    <row r="2231" customFormat="false" ht="15" hidden="false" customHeight="false" outlineLevel="0" collapsed="false">
      <c r="A2231" s="8" t="n">
        <v>2227</v>
      </c>
      <c r="B2231" s="13"/>
      <c r="C2231" s="25"/>
      <c r="D2231" s="26" t="str">
        <f aca="false">IF($C2231="","",IFERROR(IF(INDEX(Bolalar!$B$5:$B$1804,MATCH($C2231,Bolalar!$I$5:$I$1804,0))="","",INDEX(Bolalar!$B$5:$B$1804,MATCH($C2231,Bolalar!$I$5:$I$1804,0))),""))</f>
        <v/>
      </c>
      <c r="E2231" s="15" t="str">
        <f aca="false">IF($C2231="","",IFERROR(IF(INDEX(Bolalar!$C$5:$C$1804,MATCH($C2231,Bolalar!$I$5:$I$1804,0))="","",INDEX(Bolalar!$C$5:$C$1804,MATCH($C2231,Bolalar!$I$5:$I$1804,0))),""))</f>
        <v/>
      </c>
      <c r="F2231" s="24"/>
      <c r="G2231" s="14" t="str">
        <f aca="false">IF(OR($E2231="",$B2231=""),"",INT(($B2231-$E2231)/365.25))</f>
        <v/>
      </c>
      <c r="H2231" s="14" t="str">
        <f aca="false">IF($G2231="","",IF($G2231&lt;=5,"Ha","Yo'q"))</f>
        <v/>
      </c>
      <c r="I2231" s="12"/>
      <c r="J2231" s="12"/>
      <c r="K2231" s="28" t="n">
        <f aca="false">IF(AND($C2231&lt;&gt;"",$H2231="Ha",$B2231&gt;=Boshqaruv!$C$9,$B2231&lt;=Boshqaruv!$C$10),IF(COUNTIFS($C$4:$C2230,$C2231,$H$4:$H2230,"Ha",$B$4:$B2230,"&gt;="&amp;Boshqaruv!$C$9,$B$4:$B2230,"&lt;="&amp;Boshqaruv!$C$10)=0,1,0),0)</f>
        <v>0</v>
      </c>
    </row>
    <row r="2232" customFormat="false" ht="15" hidden="false" customHeight="false" outlineLevel="0" collapsed="false">
      <c r="A2232" s="8" t="n">
        <v>2228</v>
      </c>
      <c r="B2232" s="13"/>
      <c r="C2232" s="25"/>
      <c r="D2232" s="26" t="str">
        <f aca="false">IF($C2232="","",IFERROR(IF(INDEX(Bolalar!$B$5:$B$1804,MATCH($C2232,Bolalar!$I$5:$I$1804,0))="","",INDEX(Bolalar!$B$5:$B$1804,MATCH($C2232,Bolalar!$I$5:$I$1804,0))),""))</f>
        <v/>
      </c>
      <c r="E2232" s="15" t="str">
        <f aca="false">IF($C2232="","",IFERROR(IF(INDEX(Bolalar!$C$5:$C$1804,MATCH($C2232,Bolalar!$I$5:$I$1804,0))="","",INDEX(Bolalar!$C$5:$C$1804,MATCH($C2232,Bolalar!$I$5:$I$1804,0))),""))</f>
        <v/>
      </c>
      <c r="F2232" s="24"/>
      <c r="G2232" s="14" t="str">
        <f aca="false">IF(OR($E2232="",$B2232=""),"",INT(($B2232-$E2232)/365.25))</f>
        <v/>
      </c>
      <c r="H2232" s="14" t="str">
        <f aca="false">IF($G2232="","",IF($G2232&lt;=5,"Ha","Yo'q"))</f>
        <v/>
      </c>
      <c r="I2232" s="12"/>
      <c r="J2232" s="12"/>
      <c r="K2232" s="28" t="n">
        <f aca="false">IF(AND($C2232&lt;&gt;"",$H2232="Ha",$B2232&gt;=Boshqaruv!$C$9,$B2232&lt;=Boshqaruv!$C$10),IF(COUNTIFS($C$4:$C2231,$C2232,$H$4:$H2231,"Ha",$B$4:$B2231,"&gt;="&amp;Boshqaruv!$C$9,$B$4:$B2231,"&lt;="&amp;Boshqaruv!$C$10)=0,1,0),0)</f>
        <v>0</v>
      </c>
    </row>
    <row r="2233" customFormat="false" ht="15" hidden="false" customHeight="false" outlineLevel="0" collapsed="false">
      <c r="A2233" s="8" t="n">
        <v>2229</v>
      </c>
      <c r="B2233" s="13"/>
      <c r="C2233" s="25"/>
      <c r="D2233" s="26" t="str">
        <f aca="false">IF($C2233="","",IFERROR(IF(INDEX(Bolalar!$B$5:$B$1804,MATCH($C2233,Bolalar!$I$5:$I$1804,0))="","",INDEX(Bolalar!$B$5:$B$1804,MATCH($C2233,Bolalar!$I$5:$I$1804,0))),""))</f>
        <v/>
      </c>
      <c r="E2233" s="15" t="str">
        <f aca="false">IF($C2233="","",IFERROR(IF(INDEX(Bolalar!$C$5:$C$1804,MATCH($C2233,Bolalar!$I$5:$I$1804,0))="","",INDEX(Bolalar!$C$5:$C$1804,MATCH($C2233,Bolalar!$I$5:$I$1804,0))),""))</f>
        <v/>
      </c>
      <c r="F2233" s="24"/>
      <c r="G2233" s="14" t="str">
        <f aca="false">IF(OR($E2233="",$B2233=""),"",INT(($B2233-$E2233)/365.25))</f>
        <v/>
      </c>
      <c r="H2233" s="14" t="str">
        <f aca="false">IF($G2233="","",IF($G2233&lt;=5,"Ha","Yo'q"))</f>
        <v/>
      </c>
      <c r="I2233" s="12"/>
      <c r="J2233" s="12"/>
      <c r="K2233" s="28" t="n">
        <f aca="false">IF(AND($C2233&lt;&gt;"",$H2233="Ha",$B2233&gt;=Boshqaruv!$C$9,$B2233&lt;=Boshqaruv!$C$10),IF(COUNTIFS($C$4:$C2232,$C2233,$H$4:$H2232,"Ha",$B$4:$B2232,"&gt;="&amp;Boshqaruv!$C$9,$B$4:$B2232,"&lt;="&amp;Boshqaruv!$C$10)=0,1,0),0)</f>
        <v>0</v>
      </c>
    </row>
    <row r="2234" customFormat="false" ht="15" hidden="false" customHeight="false" outlineLevel="0" collapsed="false">
      <c r="A2234" s="8" t="n">
        <v>2230</v>
      </c>
      <c r="B2234" s="13"/>
      <c r="C2234" s="25"/>
      <c r="D2234" s="26" t="str">
        <f aca="false">IF($C2234="","",IFERROR(IF(INDEX(Bolalar!$B$5:$B$1804,MATCH($C2234,Bolalar!$I$5:$I$1804,0))="","",INDEX(Bolalar!$B$5:$B$1804,MATCH($C2234,Bolalar!$I$5:$I$1804,0))),""))</f>
        <v/>
      </c>
      <c r="E2234" s="15" t="str">
        <f aca="false">IF($C2234="","",IFERROR(IF(INDEX(Bolalar!$C$5:$C$1804,MATCH($C2234,Bolalar!$I$5:$I$1804,0))="","",INDEX(Bolalar!$C$5:$C$1804,MATCH($C2234,Bolalar!$I$5:$I$1804,0))),""))</f>
        <v/>
      </c>
      <c r="F2234" s="24"/>
      <c r="G2234" s="14" t="str">
        <f aca="false">IF(OR($E2234="",$B2234=""),"",INT(($B2234-$E2234)/365.25))</f>
        <v/>
      </c>
      <c r="H2234" s="14" t="str">
        <f aca="false">IF($G2234="","",IF($G2234&lt;=5,"Ha","Yo'q"))</f>
        <v/>
      </c>
      <c r="I2234" s="12"/>
      <c r="J2234" s="12"/>
      <c r="K2234" s="28" t="n">
        <f aca="false">IF(AND($C2234&lt;&gt;"",$H2234="Ha",$B2234&gt;=Boshqaruv!$C$9,$B2234&lt;=Boshqaruv!$C$10),IF(COUNTIFS($C$4:$C2233,$C2234,$H$4:$H2233,"Ha",$B$4:$B2233,"&gt;="&amp;Boshqaruv!$C$9,$B$4:$B2233,"&lt;="&amp;Boshqaruv!$C$10)=0,1,0),0)</f>
        <v>0</v>
      </c>
    </row>
    <row r="2235" customFormat="false" ht="15" hidden="false" customHeight="false" outlineLevel="0" collapsed="false">
      <c r="A2235" s="8" t="n">
        <v>2231</v>
      </c>
      <c r="B2235" s="13"/>
      <c r="C2235" s="25"/>
      <c r="D2235" s="26" t="str">
        <f aca="false">IF($C2235="","",IFERROR(IF(INDEX(Bolalar!$B$5:$B$1804,MATCH($C2235,Bolalar!$I$5:$I$1804,0))="","",INDEX(Bolalar!$B$5:$B$1804,MATCH($C2235,Bolalar!$I$5:$I$1804,0))),""))</f>
        <v/>
      </c>
      <c r="E2235" s="15" t="str">
        <f aca="false">IF($C2235="","",IFERROR(IF(INDEX(Bolalar!$C$5:$C$1804,MATCH($C2235,Bolalar!$I$5:$I$1804,0))="","",INDEX(Bolalar!$C$5:$C$1804,MATCH($C2235,Bolalar!$I$5:$I$1804,0))),""))</f>
        <v/>
      </c>
      <c r="F2235" s="24"/>
      <c r="G2235" s="14" t="str">
        <f aca="false">IF(OR($E2235="",$B2235=""),"",INT(($B2235-$E2235)/365.25))</f>
        <v/>
      </c>
      <c r="H2235" s="14" t="str">
        <f aca="false">IF($G2235="","",IF($G2235&lt;=5,"Ha","Yo'q"))</f>
        <v/>
      </c>
      <c r="I2235" s="12"/>
      <c r="J2235" s="12"/>
      <c r="K2235" s="28" t="n">
        <f aca="false">IF(AND($C2235&lt;&gt;"",$H2235="Ha",$B2235&gt;=Boshqaruv!$C$9,$B2235&lt;=Boshqaruv!$C$10),IF(COUNTIFS($C$4:$C2234,$C2235,$H$4:$H2234,"Ha",$B$4:$B2234,"&gt;="&amp;Boshqaruv!$C$9,$B$4:$B2234,"&lt;="&amp;Boshqaruv!$C$10)=0,1,0),0)</f>
        <v>0</v>
      </c>
    </row>
    <row r="2236" customFormat="false" ht="15" hidden="false" customHeight="false" outlineLevel="0" collapsed="false">
      <c r="A2236" s="8" t="n">
        <v>2232</v>
      </c>
      <c r="B2236" s="13"/>
      <c r="C2236" s="25"/>
      <c r="D2236" s="26" t="str">
        <f aca="false">IF($C2236="","",IFERROR(IF(INDEX(Bolalar!$B$5:$B$1804,MATCH($C2236,Bolalar!$I$5:$I$1804,0))="","",INDEX(Bolalar!$B$5:$B$1804,MATCH($C2236,Bolalar!$I$5:$I$1804,0))),""))</f>
        <v/>
      </c>
      <c r="E2236" s="15" t="str">
        <f aca="false">IF($C2236="","",IFERROR(IF(INDEX(Bolalar!$C$5:$C$1804,MATCH($C2236,Bolalar!$I$5:$I$1804,0))="","",INDEX(Bolalar!$C$5:$C$1804,MATCH($C2236,Bolalar!$I$5:$I$1804,0))),""))</f>
        <v/>
      </c>
      <c r="F2236" s="24"/>
      <c r="G2236" s="14" t="str">
        <f aca="false">IF(OR($E2236="",$B2236=""),"",INT(($B2236-$E2236)/365.25))</f>
        <v/>
      </c>
      <c r="H2236" s="14" t="str">
        <f aca="false">IF($G2236="","",IF($G2236&lt;=5,"Ha","Yo'q"))</f>
        <v/>
      </c>
      <c r="I2236" s="12"/>
      <c r="J2236" s="12"/>
      <c r="K2236" s="28" t="n">
        <f aca="false">IF(AND($C2236&lt;&gt;"",$H2236="Ha",$B2236&gt;=Boshqaruv!$C$9,$B2236&lt;=Boshqaruv!$C$10),IF(COUNTIFS($C$4:$C2235,$C2236,$H$4:$H2235,"Ha",$B$4:$B2235,"&gt;="&amp;Boshqaruv!$C$9,$B$4:$B2235,"&lt;="&amp;Boshqaruv!$C$10)=0,1,0),0)</f>
        <v>0</v>
      </c>
    </row>
    <row r="2237" customFormat="false" ht="15" hidden="false" customHeight="false" outlineLevel="0" collapsed="false">
      <c r="A2237" s="8" t="n">
        <v>2233</v>
      </c>
      <c r="B2237" s="13"/>
      <c r="C2237" s="25"/>
      <c r="D2237" s="26" t="str">
        <f aca="false">IF($C2237="","",IFERROR(IF(INDEX(Bolalar!$B$5:$B$1804,MATCH($C2237,Bolalar!$I$5:$I$1804,0))="","",INDEX(Bolalar!$B$5:$B$1804,MATCH($C2237,Bolalar!$I$5:$I$1804,0))),""))</f>
        <v/>
      </c>
      <c r="E2237" s="15" t="str">
        <f aca="false">IF($C2237="","",IFERROR(IF(INDEX(Bolalar!$C$5:$C$1804,MATCH($C2237,Bolalar!$I$5:$I$1804,0))="","",INDEX(Bolalar!$C$5:$C$1804,MATCH($C2237,Bolalar!$I$5:$I$1804,0))),""))</f>
        <v/>
      </c>
      <c r="F2237" s="24"/>
      <c r="G2237" s="14" t="str">
        <f aca="false">IF(OR($E2237="",$B2237=""),"",INT(($B2237-$E2237)/365.25))</f>
        <v/>
      </c>
      <c r="H2237" s="14" t="str">
        <f aca="false">IF($G2237="","",IF($G2237&lt;=5,"Ha","Yo'q"))</f>
        <v/>
      </c>
      <c r="I2237" s="12"/>
      <c r="J2237" s="12"/>
      <c r="K2237" s="28" t="n">
        <f aca="false">IF(AND($C2237&lt;&gt;"",$H2237="Ha",$B2237&gt;=Boshqaruv!$C$9,$B2237&lt;=Boshqaruv!$C$10),IF(COUNTIFS($C$4:$C2236,$C2237,$H$4:$H2236,"Ha",$B$4:$B2236,"&gt;="&amp;Boshqaruv!$C$9,$B$4:$B2236,"&lt;="&amp;Boshqaruv!$C$10)=0,1,0),0)</f>
        <v>0</v>
      </c>
    </row>
    <row r="2238" customFormat="false" ht="15" hidden="false" customHeight="false" outlineLevel="0" collapsed="false">
      <c r="A2238" s="8" t="n">
        <v>2234</v>
      </c>
      <c r="B2238" s="13"/>
      <c r="C2238" s="25"/>
      <c r="D2238" s="26" t="str">
        <f aca="false">IF($C2238="","",IFERROR(IF(INDEX(Bolalar!$B$5:$B$1804,MATCH($C2238,Bolalar!$I$5:$I$1804,0))="","",INDEX(Bolalar!$B$5:$B$1804,MATCH($C2238,Bolalar!$I$5:$I$1804,0))),""))</f>
        <v/>
      </c>
      <c r="E2238" s="15" t="str">
        <f aca="false">IF($C2238="","",IFERROR(IF(INDEX(Bolalar!$C$5:$C$1804,MATCH($C2238,Bolalar!$I$5:$I$1804,0))="","",INDEX(Bolalar!$C$5:$C$1804,MATCH($C2238,Bolalar!$I$5:$I$1804,0))),""))</f>
        <v/>
      </c>
      <c r="F2238" s="24"/>
      <c r="G2238" s="14" t="str">
        <f aca="false">IF(OR($E2238="",$B2238=""),"",INT(($B2238-$E2238)/365.25))</f>
        <v/>
      </c>
      <c r="H2238" s="14" t="str">
        <f aca="false">IF($G2238="","",IF($G2238&lt;=5,"Ha","Yo'q"))</f>
        <v/>
      </c>
      <c r="I2238" s="12"/>
      <c r="J2238" s="12"/>
      <c r="K2238" s="28" t="n">
        <f aca="false">IF(AND($C2238&lt;&gt;"",$H2238="Ha",$B2238&gt;=Boshqaruv!$C$9,$B2238&lt;=Boshqaruv!$C$10),IF(COUNTIFS($C$4:$C2237,$C2238,$H$4:$H2237,"Ha",$B$4:$B2237,"&gt;="&amp;Boshqaruv!$C$9,$B$4:$B2237,"&lt;="&amp;Boshqaruv!$C$10)=0,1,0),0)</f>
        <v>0</v>
      </c>
    </row>
    <row r="2239" customFormat="false" ht="15" hidden="false" customHeight="false" outlineLevel="0" collapsed="false">
      <c r="A2239" s="8" t="n">
        <v>2235</v>
      </c>
      <c r="B2239" s="13"/>
      <c r="C2239" s="25"/>
      <c r="D2239" s="26" t="str">
        <f aca="false">IF($C2239="","",IFERROR(IF(INDEX(Bolalar!$B$5:$B$1804,MATCH($C2239,Bolalar!$I$5:$I$1804,0))="","",INDEX(Bolalar!$B$5:$B$1804,MATCH($C2239,Bolalar!$I$5:$I$1804,0))),""))</f>
        <v/>
      </c>
      <c r="E2239" s="15" t="str">
        <f aca="false">IF($C2239="","",IFERROR(IF(INDEX(Bolalar!$C$5:$C$1804,MATCH($C2239,Bolalar!$I$5:$I$1804,0))="","",INDEX(Bolalar!$C$5:$C$1804,MATCH($C2239,Bolalar!$I$5:$I$1804,0))),""))</f>
        <v/>
      </c>
      <c r="F2239" s="24"/>
      <c r="G2239" s="14" t="str">
        <f aca="false">IF(OR($E2239="",$B2239=""),"",INT(($B2239-$E2239)/365.25))</f>
        <v/>
      </c>
      <c r="H2239" s="14" t="str">
        <f aca="false">IF($G2239="","",IF($G2239&lt;=5,"Ha","Yo'q"))</f>
        <v/>
      </c>
      <c r="I2239" s="12"/>
      <c r="J2239" s="12"/>
      <c r="K2239" s="28" t="n">
        <f aca="false">IF(AND($C2239&lt;&gt;"",$H2239="Ha",$B2239&gt;=Boshqaruv!$C$9,$B2239&lt;=Boshqaruv!$C$10),IF(COUNTIFS($C$4:$C2238,$C2239,$H$4:$H2238,"Ha",$B$4:$B2238,"&gt;="&amp;Boshqaruv!$C$9,$B$4:$B2238,"&lt;="&amp;Boshqaruv!$C$10)=0,1,0),0)</f>
        <v>0</v>
      </c>
    </row>
    <row r="2240" customFormat="false" ht="15" hidden="false" customHeight="false" outlineLevel="0" collapsed="false">
      <c r="A2240" s="8" t="n">
        <v>2236</v>
      </c>
      <c r="B2240" s="13"/>
      <c r="C2240" s="25"/>
      <c r="D2240" s="26" t="str">
        <f aca="false">IF($C2240="","",IFERROR(IF(INDEX(Bolalar!$B$5:$B$1804,MATCH($C2240,Bolalar!$I$5:$I$1804,0))="","",INDEX(Bolalar!$B$5:$B$1804,MATCH($C2240,Bolalar!$I$5:$I$1804,0))),""))</f>
        <v/>
      </c>
      <c r="E2240" s="15" t="str">
        <f aca="false">IF($C2240="","",IFERROR(IF(INDEX(Bolalar!$C$5:$C$1804,MATCH($C2240,Bolalar!$I$5:$I$1804,0))="","",INDEX(Bolalar!$C$5:$C$1804,MATCH($C2240,Bolalar!$I$5:$I$1804,0))),""))</f>
        <v/>
      </c>
      <c r="F2240" s="24"/>
      <c r="G2240" s="14" t="str">
        <f aca="false">IF(OR($E2240="",$B2240=""),"",INT(($B2240-$E2240)/365.25))</f>
        <v/>
      </c>
      <c r="H2240" s="14" t="str">
        <f aca="false">IF($G2240="","",IF($G2240&lt;=5,"Ha","Yo'q"))</f>
        <v/>
      </c>
      <c r="I2240" s="12"/>
      <c r="J2240" s="12"/>
      <c r="K2240" s="28" t="n">
        <f aca="false">IF(AND($C2240&lt;&gt;"",$H2240="Ha",$B2240&gt;=Boshqaruv!$C$9,$B2240&lt;=Boshqaruv!$C$10),IF(COUNTIFS($C$4:$C2239,$C2240,$H$4:$H2239,"Ha",$B$4:$B2239,"&gt;="&amp;Boshqaruv!$C$9,$B$4:$B2239,"&lt;="&amp;Boshqaruv!$C$10)=0,1,0),0)</f>
        <v>0</v>
      </c>
    </row>
    <row r="2241" customFormat="false" ht="15" hidden="false" customHeight="false" outlineLevel="0" collapsed="false">
      <c r="A2241" s="8" t="n">
        <v>2237</v>
      </c>
      <c r="B2241" s="13"/>
      <c r="C2241" s="25"/>
      <c r="D2241" s="26" t="str">
        <f aca="false">IF($C2241="","",IFERROR(IF(INDEX(Bolalar!$B$5:$B$1804,MATCH($C2241,Bolalar!$I$5:$I$1804,0))="","",INDEX(Bolalar!$B$5:$B$1804,MATCH($C2241,Bolalar!$I$5:$I$1804,0))),""))</f>
        <v/>
      </c>
      <c r="E2241" s="15" t="str">
        <f aca="false">IF($C2241="","",IFERROR(IF(INDEX(Bolalar!$C$5:$C$1804,MATCH($C2241,Bolalar!$I$5:$I$1804,0))="","",INDEX(Bolalar!$C$5:$C$1804,MATCH($C2241,Bolalar!$I$5:$I$1804,0))),""))</f>
        <v/>
      </c>
      <c r="F2241" s="24"/>
      <c r="G2241" s="14" t="str">
        <f aca="false">IF(OR($E2241="",$B2241=""),"",INT(($B2241-$E2241)/365.25))</f>
        <v/>
      </c>
      <c r="H2241" s="14" t="str">
        <f aca="false">IF($G2241="","",IF($G2241&lt;=5,"Ha","Yo'q"))</f>
        <v/>
      </c>
      <c r="I2241" s="12"/>
      <c r="J2241" s="12"/>
      <c r="K2241" s="28" t="n">
        <f aca="false">IF(AND($C2241&lt;&gt;"",$H2241="Ha",$B2241&gt;=Boshqaruv!$C$9,$B2241&lt;=Boshqaruv!$C$10),IF(COUNTIFS($C$4:$C2240,$C2241,$H$4:$H2240,"Ha",$B$4:$B2240,"&gt;="&amp;Boshqaruv!$C$9,$B$4:$B2240,"&lt;="&amp;Boshqaruv!$C$10)=0,1,0),0)</f>
        <v>0</v>
      </c>
    </row>
    <row r="2242" customFormat="false" ht="15" hidden="false" customHeight="false" outlineLevel="0" collapsed="false">
      <c r="A2242" s="8" t="n">
        <v>2238</v>
      </c>
      <c r="B2242" s="13"/>
      <c r="C2242" s="25"/>
      <c r="D2242" s="26" t="str">
        <f aca="false">IF($C2242="","",IFERROR(IF(INDEX(Bolalar!$B$5:$B$1804,MATCH($C2242,Bolalar!$I$5:$I$1804,0))="","",INDEX(Bolalar!$B$5:$B$1804,MATCH($C2242,Bolalar!$I$5:$I$1804,0))),""))</f>
        <v/>
      </c>
      <c r="E2242" s="15" t="str">
        <f aca="false">IF($C2242="","",IFERROR(IF(INDEX(Bolalar!$C$5:$C$1804,MATCH($C2242,Bolalar!$I$5:$I$1804,0))="","",INDEX(Bolalar!$C$5:$C$1804,MATCH($C2242,Bolalar!$I$5:$I$1804,0))),""))</f>
        <v/>
      </c>
      <c r="F2242" s="24"/>
      <c r="G2242" s="14" t="str">
        <f aca="false">IF(OR($E2242="",$B2242=""),"",INT(($B2242-$E2242)/365.25))</f>
        <v/>
      </c>
      <c r="H2242" s="14" t="str">
        <f aca="false">IF($G2242="","",IF($G2242&lt;=5,"Ha","Yo'q"))</f>
        <v/>
      </c>
      <c r="I2242" s="12"/>
      <c r="J2242" s="12"/>
      <c r="K2242" s="28" t="n">
        <f aca="false">IF(AND($C2242&lt;&gt;"",$H2242="Ha",$B2242&gt;=Boshqaruv!$C$9,$B2242&lt;=Boshqaruv!$C$10),IF(COUNTIFS($C$4:$C2241,$C2242,$H$4:$H2241,"Ha",$B$4:$B2241,"&gt;="&amp;Boshqaruv!$C$9,$B$4:$B2241,"&lt;="&amp;Boshqaruv!$C$10)=0,1,0),0)</f>
        <v>0</v>
      </c>
    </row>
    <row r="2243" customFormat="false" ht="15" hidden="false" customHeight="false" outlineLevel="0" collapsed="false">
      <c r="A2243" s="8" t="n">
        <v>2239</v>
      </c>
      <c r="B2243" s="13"/>
      <c r="C2243" s="25"/>
      <c r="D2243" s="26" t="str">
        <f aca="false">IF($C2243="","",IFERROR(IF(INDEX(Bolalar!$B$5:$B$1804,MATCH($C2243,Bolalar!$I$5:$I$1804,0))="","",INDEX(Bolalar!$B$5:$B$1804,MATCH($C2243,Bolalar!$I$5:$I$1804,0))),""))</f>
        <v/>
      </c>
      <c r="E2243" s="15" t="str">
        <f aca="false">IF($C2243="","",IFERROR(IF(INDEX(Bolalar!$C$5:$C$1804,MATCH($C2243,Bolalar!$I$5:$I$1804,0))="","",INDEX(Bolalar!$C$5:$C$1804,MATCH($C2243,Bolalar!$I$5:$I$1804,0))),""))</f>
        <v/>
      </c>
      <c r="F2243" s="24"/>
      <c r="G2243" s="14" t="str">
        <f aca="false">IF(OR($E2243="",$B2243=""),"",INT(($B2243-$E2243)/365.25))</f>
        <v/>
      </c>
      <c r="H2243" s="14" t="str">
        <f aca="false">IF($G2243="","",IF($G2243&lt;=5,"Ha","Yo'q"))</f>
        <v/>
      </c>
      <c r="I2243" s="12"/>
      <c r="J2243" s="12"/>
      <c r="K2243" s="28" t="n">
        <f aca="false">IF(AND($C2243&lt;&gt;"",$H2243="Ha",$B2243&gt;=Boshqaruv!$C$9,$B2243&lt;=Boshqaruv!$C$10),IF(COUNTIFS($C$4:$C2242,$C2243,$H$4:$H2242,"Ha",$B$4:$B2242,"&gt;="&amp;Boshqaruv!$C$9,$B$4:$B2242,"&lt;="&amp;Boshqaruv!$C$10)=0,1,0),0)</f>
        <v>0</v>
      </c>
    </row>
    <row r="2244" customFormat="false" ht="15" hidden="false" customHeight="false" outlineLevel="0" collapsed="false">
      <c r="A2244" s="8" t="n">
        <v>2240</v>
      </c>
      <c r="B2244" s="13"/>
      <c r="C2244" s="25"/>
      <c r="D2244" s="26" t="str">
        <f aca="false">IF($C2244="","",IFERROR(IF(INDEX(Bolalar!$B$5:$B$1804,MATCH($C2244,Bolalar!$I$5:$I$1804,0))="","",INDEX(Bolalar!$B$5:$B$1804,MATCH($C2244,Bolalar!$I$5:$I$1804,0))),""))</f>
        <v/>
      </c>
      <c r="E2244" s="15" t="str">
        <f aca="false">IF($C2244="","",IFERROR(IF(INDEX(Bolalar!$C$5:$C$1804,MATCH($C2244,Bolalar!$I$5:$I$1804,0))="","",INDEX(Bolalar!$C$5:$C$1804,MATCH($C2244,Bolalar!$I$5:$I$1804,0))),""))</f>
        <v/>
      </c>
      <c r="F2244" s="24"/>
      <c r="G2244" s="14" t="str">
        <f aca="false">IF(OR($E2244="",$B2244=""),"",INT(($B2244-$E2244)/365.25))</f>
        <v/>
      </c>
      <c r="H2244" s="14" t="str">
        <f aca="false">IF($G2244="","",IF($G2244&lt;=5,"Ha","Yo'q"))</f>
        <v/>
      </c>
      <c r="I2244" s="12"/>
      <c r="J2244" s="12"/>
      <c r="K2244" s="28" t="n">
        <f aca="false">IF(AND($C2244&lt;&gt;"",$H2244="Ha",$B2244&gt;=Boshqaruv!$C$9,$B2244&lt;=Boshqaruv!$C$10),IF(COUNTIFS($C$4:$C2243,$C2244,$H$4:$H2243,"Ha",$B$4:$B2243,"&gt;="&amp;Boshqaruv!$C$9,$B$4:$B2243,"&lt;="&amp;Boshqaruv!$C$10)=0,1,0),0)</f>
        <v>0</v>
      </c>
    </row>
    <row r="2245" customFormat="false" ht="15" hidden="false" customHeight="false" outlineLevel="0" collapsed="false">
      <c r="A2245" s="8" t="n">
        <v>2241</v>
      </c>
      <c r="B2245" s="13"/>
      <c r="C2245" s="25"/>
      <c r="D2245" s="26" t="str">
        <f aca="false">IF($C2245="","",IFERROR(IF(INDEX(Bolalar!$B$5:$B$1804,MATCH($C2245,Bolalar!$I$5:$I$1804,0))="","",INDEX(Bolalar!$B$5:$B$1804,MATCH($C2245,Bolalar!$I$5:$I$1804,0))),""))</f>
        <v/>
      </c>
      <c r="E2245" s="15" t="str">
        <f aca="false">IF($C2245="","",IFERROR(IF(INDEX(Bolalar!$C$5:$C$1804,MATCH($C2245,Bolalar!$I$5:$I$1804,0))="","",INDEX(Bolalar!$C$5:$C$1804,MATCH($C2245,Bolalar!$I$5:$I$1804,0))),""))</f>
        <v/>
      </c>
      <c r="F2245" s="24"/>
      <c r="G2245" s="14" t="str">
        <f aca="false">IF(OR($E2245="",$B2245=""),"",INT(($B2245-$E2245)/365.25))</f>
        <v/>
      </c>
      <c r="H2245" s="14" t="str">
        <f aca="false">IF($G2245="","",IF($G2245&lt;=5,"Ha","Yo'q"))</f>
        <v/>
      </c>
      <c r="I2245" s="12"/>
      <c r="J2245" s="12"/>
      <c r="K2245" s="28" t="n">
        <f aca="false">IF(AND($C2245&lt;&gt;"",$H2245="Ha",$B2245&gt;=Boshqaruv!$C$9,$B2245&lt;=Boshqaruv!$C$10),IF(COUNTIFS($C$4:$C2244,$C2245,$H$4:$H2244,"Ha",$B$4:$B2244,"&gt;="&amp;Boshqaruv!$C$9,$B$4:$B2244,"&lt;="&amp;Boshqaruv!$C$10)=0,1,0),0)</f>
        <v>0</v>
      </c>
    </row>
    <row r="2246" customFormat="false" ht="15" hidden="false" customHeight="false" outlineLevel="0" collapsed="false">
      <c r="A2246" s="8" t="n">
        <v>2242</v>
      </c>
      <c r="B2246" s="13"/>
      <c r="C2246" s="25"/>
      <c r="D2246" s="26" t="str">
        <f aca="false">IF($C2246="","",IFERROR(IF(INDEX(Bolalar!$B$5:$B$1804,MATCH($C2246,Bolalar!$I$5:$I$1804,0))="","",INDEX(Bolalar!$B$5:$B$1804,MATCH($C2246,Bolalar!$I$5:$I$1804,0))),""))</f>
        <v/>
      </c>
      <c r="E2246" s="15" t="str">
        <f aca="false">IF($C2246="","",IFERROR(IF(INDEX(Bolalar!$C$5:$C$1804,MATCH($C2246,Bolalar!$I$5:$I$1804,0))="","",INDEX(Bolalar!$C$5:$C$1804,MATCH($C2246,Bolalar!$I$5:$I$1804,0))),""))</f>
        <v/>
      </c>
      <c r="F2246" s="24"/>
      <c r="G2246" s="14" t="str">
        <f aca="false">IF(OR($E2246="",$B2246=""),"",INT(($B2246-$E2246)/365.25))</f>
        <v/>
      </c>
      <c r="H2246" s="14" t="str">
        <f aca="false">IF($G2246="","",IF($G2246&lt;=5,"Ha","Yo'q"))</f>
        <v/>
      </c>
      <c r="I2246" s="12"/>
      <c r="J2246" s="12"/>
      <c r="K2246" s="28" t="n">
        <f aca="false">IF(AND($C2246&lt;&gt;"",$H2246="Ha",$B2246&gt;=Boshqaruv!$C$9,$B2246&lt;=Boshqaruv!$C$10),IF(COUNTIFS($C$4:$C2245,$C2246,$H$4:$H2245,"Ha",$B$4:$B2245,"&gt;="&amp;Boshqaruv!$C$9,$B$4:$B2245,"&lt;="&amp;Boshqaruv!$C$10)=0,1,0),0)</f>
        <v>0</v>
      </c>
    </row>
    <row r="2247" customFormat="false" ht="15" hidden="false" customHeight="false" outlineLevel="0" collapsed="false">
      <c r="A2247" s="8" t="n">
        <v>2243</v>
      </c>
      <c r="B2247" s="13"/>
      <c r="C2247" s="25"/>
      <c r="D2247" s="26" t="str">
        <f aca="false">IF($C2247="","",IFERROR(IF(INDEX(Bolalar!$B$5:$B$1804,MATCH($C2247,Bolalar!$I$5:$I$1804,0))="","",INDEX(Bolalar!$B$5:$B$1804,MATCH($C2247,Bolalar!$I$5:$I$1804,0))),""))</f>
        <v/>
      </c>
      <c r="E2247" s="15" t="str">
        <f aca="false">IF($C2247="","",IFERROR(IF(INDEX(Bolalar!$C$5:$C$1804,MATCH($C2247,Bolalar!$I$5:$I$1804,0))="","",INDEX(Bolalar!$C$5:$C$1804,MATCH($C2247,Bolalar!$I$5:$I$1804,0))),""))</f>
        <v/>
      </c>
      <c r="F2247" s="24"/>
      <c r="G2247" s="14" t="str">
        <f aca="false">IF(OR($E2247="",$B2247=""),"",INT(($B2247-$E2247)/365.25))</f>
        <v/>
      </c>
      <c r="H2247" s="14" t="str">
        <f aca="false">IF($G2247="","",IF($G2247&lt;=5,"Ha","Yo'q"))</f>
        <v/>
      </c>
      <c r="I2247" s="12"/>
      <c r="J2247" s="12"/>
      <c r="K2247" s="28" t="n">
        <f aca="false">IF(AND($C2247&lt;&gt;"",$H2247="Ha",$B2247&gt;=Boshqaruv!$C$9,$B2247&lt;=Boshqaruv!$C$10),IF(COUNTIFS($C$4:$C2246,$C2247,$H$4:$H2246,"Ha",$B$4:$B2246,"&gt;="&amp;Boshqaruv!$C$9,$B$4:$B2246,"&lt;="&amp;Boshqaruv!$C$10)=0,1,0),0)</f>
        <v>0</v>
      </c>
    </row>
    <row r="2248" customFormat="false" ht="15" hidden="false" customHeight="false" outlineLevel="0" collapsed="false">
      <c r="A2248" s="8" t="n">
        <v>2244</v>
      </c>
      <c r="B2248" s="13"/>
      <c r="C2248" s="25"/>
      <c r="D2248" s="26" t="str">
        <f aca="false">IF($C2248="","",IFERROR(IF(INDEX(Bolalar!$B$5:$B$1804,MATCH($C2248,Bolalar!$I$5:$I$1804,0))="","",INDEX(Bolalar!$B$5:$B$1804,MATCH($C2248,Bolalar!$I$5:$I$1804,0))),""))</f>
        <v/>
      </c>
      <c r="E2248" s="15" t="str">
        <f aca="false">IF($C2248="","",IFERROR(IF(INDEX(Bolalar!$C$5:$C$1804,MATCH($C2248,Bolalar!$I$5:$I$1804,0))="","",INDEX(Bolalar!$C$5:$C$1804,MATCH($C2248,Bolalar!$I$5:$I$1804,0))),""))</f>
        <v/>
      </c>
      <c r="F2248" s="24"/>
      <c r="G2248" s="14" t="str">
        <f aca="false">IF(OR($E2248="",$B2248=""),"",INT(($B2248-$E2248)/365.25))</f>
        <v/>
      </c>
      <c r="H2248" s="14" t="str">
        <f aca="false">IF($G2248="","",IF($G2248&lt;=5,"Ha","Yo'q"))</f>
        <v/>
      </c>
      <c r="I2248" s="12"/>
      <c r="J2248" s="12"/>
      <c r="K2248" s="28" t="n">
        <f aca="false">IF(AND($C2248&lt;&gt;"",$H2248="Ha",$B2248&gt;=Boshqaruv!$C$9,$B2248&lt;=Boshqaruv!$C$10),IF(COUNTIFS($C$4:$C2247,$C2248,$H$4:$H2247,"Ha",$B$4:$B2247,"&gt;="&amp;Boshqaruv!$C$9,$B$4:$B2247,"&lt;="&amp;Boshqaruv!$C$10)=0,1,0),0)</f>
        <v>0</v>
      </c>
    </row>
    <row r="2249" customFormat="false" ht="15" hidden="false" customHeight="false" outlineLevel="0" collapsed="false">
      <c r="A2249" s="8" t="n">
        <v>2245</v>
      </c>
      <c r="B2249" s="13"/>
      <c r="C2249" s="25"/>
      <c r="D2249" s="26" t="str">
        <f aca="false">IF($C2249="","",IFERROR(IF(INDEX(Bolalar!$B$5:$B$1804,MATCH($C2249,Bolalar!$I$5:$I$1804,0))="","",INDEX(Bolalar!$B$5:$B$1804,MATCH($C2249,Bolalar!$I$5:$I$1804,0))),""))</f>
        <v/>
      </c>
      <c r="E2249" s="15" t="str">
        <f aca="false">IF($C2249="","",IFERROR(IF(INDEX(Bolalar!$C$5:$C$1804,MATCH($C2249,Bolalar!$I$5:$I$1804,0))="","",INDEX(Bolalar!$C$5:$C$1804,MATCH($C2249,Bolalar!$I$5:$I$1804,0))),""))</f>
        <v/>
      </c>
      <c r="F2249" s="24"/>
      <c r="G2249" s="14" t="str">
        <f aca="false">IF(OR($E2249="",$B2249=""),"",INT(($B2249-$E2249)/365.25))</f>
        <v/>
      </c>
      <c r="H2249" s="14" t="str">
        <f aca="false">IF($G2249="","",IF($G2249&lt;=5,"Ha","Yo'q"))</f>
        <v/>
      </c>
      <c r="I2249" s="12"/>
      <c r="J2249" s="12"/>
      <c r="K2249" s="28" t="n">
        <f aca="false">IF(AND($C2249&lt;&gt;"",$H2249="Ha",$B2249&gt;=Boshqaruv!$C$9,$B2249&lt;=Boshqaruv!$C$10),IF(COUNTIFS($C$4:$C2248,$C2249,$H$4:$H2248,"Ha",$B$4:$B2248,"&gt;="&amp;Boshqaruv!$C$9,$B$4:$B2248,"&lt;="&amp;Boshqaruv!$C$10)=0,1,0),0)</f>
        <v>0</v>
      </c>
    </row>
    <row r="2250" customFormat="false" ht="15" hidden="false" customHeight="false" outlineLevel="0" collapsed="false">
      <c r="A2250" s="8" t="n">
        <v>2246</v>
      </c>
      <c r="B2250" s="13"/>
      <c r="C2250" s="25"/>
      <c r="D2250" s="26" t="str">
        <f aca="false">IF($C2250="","",IFERROR(IF(INDEX(Bolalar!$B$5:$B$1804,MATCH($C2250,Bolalar!$I$5:$I$1804,0))="","",INDEX(Bolalar!$B$5:$B$1804,MATCH($C2250,Bolalar!$I$5:$I$1804,0))),""))</f>
        <v/>
      </c>
      <c r="E2250" s="15" t="str">
        <f aca="false">IF($C2250="","",IFERROR(IF(INDEX(Bolalar!$C$5:$C$1804,MATCH($C2250,Bolalar!$I$5:$I$1804,0))="","",INDEX(Bolalar!$C$5:$C$1804,MATCH($C2250,Bolalar!$I$5:$I$1804,0))),""))</f>
        <v/>
      </c>
      <c r="F2250" s="24"/>
      <c r="G2250" s="14" t="str">
        <f aca="false">IF(OR($E2250="",$B2250=""),"",INT(($B2250-$E2250)/365.25))</f>
        <v/>
      </c>
      <c r="H2250" s="14" t="str">
        <f aca="false">IF($G2250="","",IF($G2250&lt;=5,"Ha","Yo'q"))</f>
        <v/>
      </c>
      <c r="I2250" s="12"/>
      <c r="J2250" s="12"/>
      <c r="K2250" s="28" t="n">
        <f aca="false">IF(AND($C2250&lt;&gt;"",$H2250="Ha",$B2250&gt;=Boshqaruv!$C$9,$B2250&lt;=Boshqaruv!$C$10),IF(COUNTIFS($C$4:$C2249,$C2250,$H$4:$H2249,"Ha",$B$4:$B2249,"&gt;="&amp;Boshqaruv!$C$9,$B$4:$B2249,"&lt;="&amp;Boshqaruv!$C$10)=0,1,0),0)</f>
        <v>0</v>
      </c>
    </row>
    <row r="2251" customFormat="false" ht="15" hidden="false" customHeight="false" outlineLevel="0" collapsed="false">
      <c r="A2251" s="8" t="n">
        <v>2247</v>
      </c>
      <c r="B2251" s="13"/>
      <c r="C2251" s="25"/>
      <c r="D2251" s="26" t="str">
        <f aca="false">IF($C2251="","",IFERROR(IF(INDEX(Bolalar!$B$5:$B$1804,MATCH($C2251,Bolalar!$I$5:$I$1804,0))="","",INDEX(Bolalar!$B$5:$B$1804,MATCH($C2251,Bolalar!$I$5:$I$1804,0))),""))</f>
        <v/>
      </c>
      <c r="E2251" s="15" t="str">
        <f aca="false">IF($C2251="","",IFERROR(IF(INDEX(Bolalar!$C$5:$C$1804,MATCH($C2251,Bolalar!$I$5:$I$1804,0))="","",INDEX(Bolalar!$C$5:$C$1804,MATCH($C2251,Bolalar!$I$5:$I$1804,0))),""))</f>
        <v/>
      </c>
      <c r="F2251" s="24"/>
      <c r="G2251" s="14" t="str">
        <f aca="false">IF(OR($E2251="",$B2251=""),"",INT(($B2251-$E2251)/365.25))</f>
        <v/>
      </c>
      <c r="H2251" s="14" t="str">
        <f aca="false">IF($G2251="","",IF($G2251&lt;=5,"Ha","Yo'q"))</f>
        <v/>
      </c>
      <c r="I2251" s="12"/>
      <c r="J2251" s="12"/>
      <c r="K2251" s="28" t="n">
        <f aca="false">IF(AND($C2251&lt;&gt;"",$H2251="Ha",$B2251&gt;=Boshqaruv!$C$9,$B2251&lt;=Boshqaruv!$C$10),IF(COUNTIFS($C$4:$C2250,$C2251,$H$4:$H2250,"Ha",$B$4:$B2250,"&gt;="&amp;Boshqaruv!$C$9,$B$4:$B2250,"&lt;="&amp;Boshqaruv!$C$10)=0,1,0),0)</f>
        <v>0</v>
      </c>
    </row>
    <row r="2252" customFormat="false" ht="15" hidden="false" customHeight="false" outlineLevel="0" collapsed="false">
      <c r="A2252" s="8" t="n">
        <v>2248</v>
      </c>
      <c r="B2252" s="13"/>
      <c r="C2252" s="25"/>
      <c r="D2252" s="26" t="str">
        <f aca="false">IF($C2252="","",IFERROR(IF(INDEX(Bolalar!$B$5:$B$1804,MATCH($C2252,Bolalar!$I$5:$I$1804,0))="","",INDEX(Bolalar!$B$5:$B$1804,MATCH($C2252,Bolalar!$I$5:$I$1804,0))),""))</f>
        <v/>
      </c>
      <c r="E2252" s="15" t="str">
        <f aca="false">IF($C2252="","",IFERROR(IF(INDEX(Bolalar!$C$5:$C$1804,MATCH($C2252,Bolalar!$I$5:$I$1804,0))="","",INDEX(Bolalar!$C$5:$C$1804,MATCH($C2252,Bolalar!$I$5:$I$1804,0))),""))</f>
        <v/>
      </c>
      <c r="F2252" s="24"/>
      <c r="G2252" s="14" t="str">
        <f aca="false">IF(OR($E2252="",$B2252=""),"",INT(($B2252-$E2252)/365.25))</f>
        <v/>
      </c>
      <c r="H2252" s="14" t="str">
        <f aca="false">IF($G2252="","",IF($G2252&lt;=5,"Ha","Yo'q"))</f>
        <v/>
      </c>
      <c r="I2252" s="12"/>
      <c r="J2252" s="12"/>
      <c r="K2252" s="28" t="n">
        <f aca="false">IF(AND($C2252&lt;&gt;"",$H2252="Ha",$B2252&gt;=Boshqaruv!$C$9,$B2252&lt;=Boshqaruv!$C$10),IF(COUNTIFS($C$4:$C2251,$C2252,$H$4:$H2251,"Ha",$B$4:$B2251,"&gt;="&amp;Boshqaruv!$C$9,$B$4:$B2251,"&lt;="&amp;Boshqaruv!$C$10)=0,1,0),0)</f>
        <v>0</v>
      </c>
    </row>
    <row r="2253" customFormat="false" ht="15" hidden="false" customHeight="false" outlineLevel="0" collapsed="false">
      <c r="A2253" s="8" t="n">
        <v>2249</v>
      </c>
      <c r="B2253" s="13"/>
      <c r="C2253" s="25"/>
      <c r="D2253" s="26" t="str">
        <f aca="false">IF($C2253="","",IFERROR(IF(INDEX(Bolalar!$B$5:$B$1804,MATCH($C2253,Bolalar!$I$5:$I$1804,0))="","",INDEX(Bolalar!$B$5:$B$1804,MATCH($C2253,Bolalar!$I$5:$I$1804,0))),""))</f>
        <v/>
      </c>
      <c r="E2253" s="15" t="str">
        <f aca="false">IF($C2253="","",IFERROR(IF(INDEX(Bolalar!$C$5:$C$1804,MATCH($C2253,Bolalar!$I$5:$I$1804,0))="","",INDEX(Bolalar!$C$5:$C$1804,MATCH($C2253,Bolalar!$I$5:$I$1804,0))),""))</f>
        <v/>
      </c>
      <c r="F2253" s="24"/>
      <c r="G2253" s="14" t="str">
        <f aca="false">IF(OR($E2253="",$B2253=""),"",INT(($B2253-$E2253)/365.25))</f>
        <v/>
      </c>
      <c r="H2253" s="14" t="str">
        <f aca="false">IF($G2253="","",IF($G2253&lt;=5,"Ha","Yo'q"))</f>
        <v/>
      </c>
      <c r="I2253" s="12"/>
      <c r="J2253" s="12"/>
      <c r="K2253" s="28" t="n">
        <f aca="false">IF(AND($C2253&lt;&gt;"",$H2253="Ha",$B2253&gt;=Boshqaruv!$C$9,$B2253&lt;=Boshqaruv!$C$10),IF(COUNTIFS($C$4:$C2252,$C2253,$H$4:$H2252,"Ha",$B$4:$B2252,"&gt;="&amp;Boshqaruv!$C$9,$B$4:$B2252,"&lt;="&amp;Boshqaruv!$C$10)=0,1,0),0)</f>
        <v>0</v>
      </c>
    </row>
    <row r="2254" customFormat="false" ht="15" hidden="false" customHeight="false" outlineLevel="0" collapsed="false">
      <c r="A2254" s="8" t="n">
        <v>2250</v>
      </c>
      <c r="B2254" s="13"/>
      <c r="C2254" s="25"/>
      <c r="D2254" s="26" t="str">
        <f aca="false">IF($C2254="","",IFERROR(IF(INDEX(Bolalar!$B$5:$B$1804,MATCH($C2254,Bolalar!$I$5:$I$1804,0))="","",INDEX(Bolalar!$B$5:$B$1804,MATCH($C2254,Bolalar!$I$5:$I$1804,0))),""))</f>
        <v/>
      </c>
      <c r="E2254" s="15" t="str">
        <f aca="false">IF($C2254="","",IFERROR(IF(INDEX(Bolalar!$C$5:$C$1804,MATCH($C2254,Bolalar!$I$5:$I$1804,0))="","",INDEX(Bolalar!$C$5:$C$1804,MATCH($C2254,Bolalar!$I$5:$I$1804,0))),""))</f>
        <v/>
      </c>
      <c r="F2254" s="24"/>
      <c r="G2254" s="14" t="str">
        <f aca="false">IF(OR($E2254="",$B2254=""),"",INT(($B2254-$E2254)/365.25))</f>
        <v/>
      </c>
      <c r="H2254" s="14" t="str">
        <f aca="false">IF($G2254="","",IF($G2254&lt;=5,"Ha","Yo'q"))</f>
        <v/>
      </c>
      <c r="I2254" s="12"/>
      <c r="J2254" s="12"/>
      <c r="K2254" s="28" t="n">
        <f aca="false">IF(AND($C2254&lt;&gt;"",$H2254="Ha",$B2254&gt;=Boshqaruv!$C$9,$B2254&lt;=Boshqaruv!$C$10),IF(COUNTIFS($C$4:$C2253,$C2254,$H$4:$H2253,"Ha",$B$4:$B2253,"&gt;="&amp;Boshqaruv!$C$9,$B$4:$B2253,"&lt;="&amp;Boshqaruv!$C$10)=0,1,0),0)</f>
        <v>0</v>
      </c>
    </row>
    <row r="2255" customFormat="false" ht="15" hidden="false" customHeight="false" outlineLevel="0" collapsed="false">
      <c r="A2255" s="8" t="n">
        <v>2251</v>
      </c>
      <c r="B2255" s="13"/>
      <c r="C2255" s="25"/>
      <c r="D2255" s="26" t="str">
        <f aca="false">IF($C2255="","",IFERROR(IF(INDEX(Bolalar!$B$5:$B$1804,MATCH($C2255,Bolalar!$I$5:$I$1804,0))="","",INDEX(Bolalar!$B$5:$B$1804,MATCH($C2255,Bolalar!$I$5:$I$1804,0))),""))</f>
        <v/>
      </c>
      <c r="E2255" s="15" t="str">
        <f aca="false">IF($C2255="","",IFERROR(IF(INDEX(Bolalar!$C$5:$C$1804,MATCH($C2255,Bolalar!$I$5:$I$1804,0))="","",INDEX(Bolalar!$C$5:$C$1804,MATCH($C2255,Bolalar!$I$5:$I$1804,0))),""))</f>
        <v/>
      </c>
      <c r="F2255" s="24"/>
      <c r="G2255" s="14" t="str">
        <f aca="false">IF(OR($E2255="",$B2255=""),"",INT(($B2255-$E2255)/365.25))</f>
        <v/>
      </c>
      <c r="H2255" s="14" t="str">
        <f aca="false">IF($G2255="","",IF($G2255&lt;=5,"Ha","Yo'q"))</f>
        <v/>
      </c>
      <c r="I2255" s="12"/>
      <c r="J2255" s="12"/>
      <c r="K2255" s="28" t="n">
        <f aca="false">IF(AND($C2255&lt;&gt;"",$H2255="Ha",$B2255&gt;=Boshqaruv!$C$9,$B2255&lt;=Boshqaruv!$C$10),IF(COUNTIFS($C$4:$C2254,$C2255,$H$4:$H2254,"Ha",$B$4:$B2254,"&gt;="&amp;Boshqaruv!$C$9,$B$4:$B2254,"&lt;="&amp;Boshqaruv!$C$10)=0,1,0),0)</f>
        <v>0</v>
      </c>
    </row>
    <row r="2256" customFormat="false" ht="15" hidden="false" customHeight="false" outlineLevel="0" collapsed="false">
      <c r="A2256" s="8" t="n">
        <v>2252</v>
      </c>
      <c r="B2256" s="13"/>
      <c r="C2256" s="25"/>
      <c r="D2256" s="26" t="str">
        <f aca="false">IF($C2256="","",IFERROR(IF(INDEX(Bolalar!$B$5:$B$1804,MATCH($C2256,Bolalar!$I$5:$I$1804,0))="","",INDEX(Bolalar!$B$5:$B$1804,MATCH($C2256,Bolalar!$I$5:$I$1804,0))),""))</f>
        <v/>
      </c>
      <c r="E2256" s="15" t="str">
        <f aca="false">IF($C2256="","",IFERROR(IF(INDEX(Bolalar!$C$5:$C$1804,MATCH($C2256,Bolalar!$I$5:$I$1804,0))="","",INDEX(Bolalar!$C$5:$C$1804,MATCH($C2256,Bolalar!$I$5:$I$1804,0))),""))</f>
        <v/>
      </c>
      <c r="F2256" s="24"/>
      <c r="G2256" s="14" t="str">
        <f aca="false">IF(OR($E2256="",$B2256=""),"",INT(($B2256-$E2256)/365.25))</f>
        <v/>
      </c>
      <c r="H2256" s="14" t="str">
        <f aca="false">IF($G2256="","",IF($G2256&lt;=5,"Ha","Yo'q"))</f>
        <v/>
      </c>
      <c r="I2256" s="12"/>
      <c r="J2256" s="12"/>
      <c r="K2256" s="28" t="n">
        <f aca="false">IF(AND($C2256&lt;&gt;"",$H2256="Ha",$B2256&gt;=Boshqaruv!$C$9,$B2256&lt;=Boshqaruv!$C$10),IF(COUNTIFS($C$4:$C2255,$C2256,$H$4:$H2255,"Ha",$B$4:$B2255,"&gt;="&amp;Boshqaruv!$C$9,$B$4:$B2255,"&lt;="&amp;Boshqaruv!$C$10)=0,1,0),0)</f>
        <v>0</v>
      </c>
    </row>
    <row r="2257" customFormat="false" ht="15" hidden="false" customHeight="false" outlineLevel="0" collapsed="false">
      <c r="A2257" s="8" t="n">
        <v>2253</v>
      </c>
      <c r="B2257" s="13"/>
      <c r="C2257" s="25"/>
      <c r="D2257" s="26" t="str">
        <f aca="false">IF($C2257="","",IFERROR(IF(INDEX(Bolalar!$B$5:$B$1804,MATCH($C2257,Bolalar!$I$5:$I$1804,0))="","",INDEX(Bolalar!$B$5:$B$1804,MATCH($C2257,Bolalar!$I$5:$I$1804,0))),""))</f>
        <v/>
      </c>
      <c r="E2257" s="15" t="str">
        <f aca="false">IF($C2257="","",IFERROR(IF(INDEX(Bolalar!$C$5:$C$1804,MATCH($C2257,Bolalar!$I$5:$I$1804,0))="","",INDEX(Bolalar!$C$5:$C$1804,MATCH($C2257,Bolalar!$I$5:$I$1804,0))),""))</f>
        <v/>
      </c>
      <c r="F2257" s="24"/>
      <c r="G2257" s="14" t="str">
        <f aca="false">IF(OR($E2257="",$B2257=""),"",INT(($B2257-$E2257)/365.25))</f>
        <v/>
      </c>
      <c r="H2257" s="14" t="str">
        <f aca="false">IF($G2257="","",IF($G2257&lt;=5,"Ha","Yo'q"))</f>
        <v/>
      </c>
      <c r="I2257" s="12"/>
      <c r="J2257" s="12"/>
      <c r="K2257" s="28" t="n">
        <f aca="false">IF(AND($C2257&lt;&gt;"",$H2257="Ha",$B2257&gt;=Boshqaruv!$C$9,$B2257&lt;=Boshqaruv!$C$10),IF(COUNTIFS($C$4:$C2256,$C2257,$H$4:$H2256,"Ha",$B$4:$B2256,"&gt;="&amp;Boshqaruv!$C$9,$B$4:$B2256,"&lt;="&amp;Boshqaruv!$C$10)=0,1,0),0)</f>
        <v>0</v>
      </c>
    </row>
    <row r="2258" customFormat="false" ht="15" hidden="false" customHeight="false" outlineLevel="0" collapsed="false">
      <c r="A2258" s="8" t="n">
        <v>2254</v>
      </c>
      <c r="B2258" s="13"/>
      <c r="C2258" s="25"/>
      <c r="D2258" s="26" t="str">
        <f aca="false">IF($C2258="","",IFERROR(IF(INDEX(Bolalar!$B$5:$B$1804,MATCH($C2258,Bolalar!$I$5:$I$1804,0))="","",INDEX(Bolalar!$B$5:$B$1804,MATCH($C2258,Bolalar!$I$5:$I$1804,0))),""))</f>
        <v/>
      </c>
      <c r="E2258" s="15" t="str">
        <f aca="false">IF($C2258="","",IFERROR(IF(INDEX(Bolalar!$C$5:$C$1804,MATCH($C2258,Bolalar!$I$5:$I$1804,0))="","",INDEX(Bolalar!$C$5:$C$1804,MATCH($C2258,Bolalar!$I$5:$I$1804,0))),""))</f>
        <v/>
      </c>
      <c r="F2258" s="24"/>
      <c r="G2258" s="14" t="str">
        <f aca="false">IF(OR($E2258="",$B2258=""),"",INT(($B2258-$E2258)/365.25))</f>
        <v/>
      </c>
      <c r="H2258" s="14" t="str">
        <f aca="false">IF($G2258="","",IF($G2258&lt;=5,"Ha","Yo'q"))</f>
        <v/>
      </c>
      <c r="I2258" s="12"/>
      <c r="J2258" s="12"/>
      <c r="K2258" s="28" t="n">
        <f aca="false">IF(AND($C2258&lt;&gt;"",$H2258="Ha",$B2258&gt;=Boshqaruv!$C$9,$B2258&lt;=Boshqaruv!$C$10),IF(COUNTIFS($C$4:$C2257,$C2258,$H$4:$H2257,"Ha",$B$4:$B2257,"&gt;="&amp;Boshqaruv!$C$9,$B$4:$B2257,"&lt;="&amp;Boshqaruv!$C$10)=0,1,0),0)</f>
        <v>0</v>
      </c>
    </row>
    <row r="2259" customFormat="false" ht="15" hidden="false" customHeight="false" outlineLevel="0" collapsed="false">
      <c r="A2259" s="8" t="n">
        <v>2255</v>
      </c>
      <c r="B2259" s="13"/>
      <c r="C2259" s="25"/>
      <c r="D2259" s="26" t="str">
        <f aca="false">IF($C2259="","",IFERROR(IF(INDEX(Bolalar!$B$5:$B$1804,MATCH($C2259,Bolalar!$I$5:$I$1804,0))="","",INDEX(Bolalar!$B$5:$B$1804,MATCH($C2259,Bolalar!$I$5:$I$1804,0))),""))</f>
        <v/>
      </c>
      <c r="E2259" s="15" t="str">
        <f aca="false">IF($C2259="","",IFERROR(IF(INDEX(Bolalar!$C$5:$C$1804,MATCH($C2259,Bolalar!$I$5:$I$1804,0))="","",INDEX(Bolalar!$C$5:$C$1804,MATCH($C2259,Bolalar!$I$5:$I$1804,0))),""))</f>
        <v/>
      </c>
      <c r="F2259" s="24"/>
      <c r="G2259" s="14" t="str">
        <f aca="false">IF(OR($E2259="",$B2259=""),"",INT(($B2259-$E2259)/365.25))</f>
        <v/>
      </c>
      <c r="H2259" s="14" t="str">
        <f aca="false">IF($G2259="","",IF($G2259&lt;=5,"Ha","Yo'q"))</f>
        <v/>
      </c>
      <c r="I2259" s="12"/>
      <c r="J2259" s="12"/>
      <c r="K2259" s="28" t="n">
        <f aca="false">IF(AND($C2259&lt;&gt;"",$H2259="Ha",$B2259&gt;=Boshqaruv!$C$9,$B2259&lt;=Boshqaruv!$C$10),IF(COUNTIFS($C$4:$C2258,$C2259,$H$4:$H2258,"Ha",$B$4:$B2258,"&gt;="&amp;Boshqaruv!$C$9,$B$4:$B2258,"&lt;="&amp;Boshqaruv!$C$10)=0,1,0),0)</f>
        <v>0</v>
      </c>
    </row>
    <row r="2260" customFormat="false" ht="15" hidden="false" customHeight="false" outlineLevel="0" collapsed="false">
      <c r="A2260" s="8" t="n">
        <v>2256</v>
      </c>
      <c r="B2260" s="13"/>
      <c r="C2260" s="25"/>
      <c r="D2260" s="26" t="str">
        <f aca="false">IF($C2260="","",IFERROR(IF(INDEX(Bolalar!$B$5:$B$1804,MATCH($C2260,Bolalar!$I$5:$I$1804,0))="","",INDEX(Bolalar!$B$5:$B$1804,MATCH($C2260,Bolalar!$I$5:$I$1804,0))),""))</f>
        <v/>
      </c>
      <c r="E2260" s="15" t="str">
        <f aca="false">IF($C2260="","",IFERROR(IF(INDEX(Bolalar!$C$5:$C$1804,MATCH($C2260,Bolalar!$I$5:$I$1804,0))="","",INDEX(Bolalar!$C$5:$C$1804,MATCH($C2260,Bolalar!$I$5:$I$1804,0))),""))</f>
        <v/>
      </c>
      <c r="F2260" s="24"/>
      <c r="G2260" s="14" t="str">
        <f aca="false">IF(OR($E2260="",$B2260=""),"",INT(($B2260-$E2260)/365.25))</f>
        <v/>
      </c>
      <c r="H2260" s="14" t="str">
        <f aca="false">IF($G2260="","",IF($G2260&lt;=5,"Ha","Yo'q"))</f>
        <v/>
      </c>
      <c r="I2260" s="12"/>
      <c r="J2260" s="12"/>
      <c r="K2260" s="28" t="n">
        <f aca="false">IF(AND($C2260&lt;&gt;"",$H2260="Ha",$B2260&gt;=Boshqaruv!$C$9,$B2260&lt;=Boshqaruv!$C$10),IF(COUNTIFS($C$4:$C2259,$C2260,$H$4:$H2259,"Ha",$B$4:$B2259,"&gt;="&amp;Boshqaruv!$C$9,$B$4:$B2259,"&lt;="&amp;Boshqaruv!$C$10)=0,1,0),0)</f>
        <v>0</v>
      </c>
    </row>
    <row r="2261" customFormat="false" ht="15" hidden="false" customHeight="false" outlineLevel="0" collapsed="false">
      <c r="A2261" s="8" t="n">
        <v>2257</v>
      </c>
      <c r="B2261" s="13"/>
      <c r="C2261" s="25"/>
      <c r="D2261" s="26" t="str">
        <f aca="false">IF($C2261="","",IFERROR(IF(INDEX(Bolalar!$B$5:$B$1804,MATCH($C2261,Bolalar!$I$5:$I$1804,0))="","",INDEX(Bolalar!$B$5:$B$1804,MATCH($C2261,Bolalar!$I$5:$I$1804,0))),""))</f>
        <v/>
      </c>
      <c r="E2261" s="15" t="str">
        <f aca="false">IF($C2261="","",IFERROR(IF(INDEX(Bolalar!$C$5:$C$1804,MATCH($C2261,Bolalar!$I$5:$I$1804,0))="","",INDEX(Bolalar!$C$5:$C$1804,MATCH($C2261,Bolalar!$I$5:$I$1804,0))),""))</f>
        <v/>
      </c>
      <c r="F2261" s="24"/>
      <c r="G2261" s="14" t="str">
        <f aca="false">IF(OR($E2261="",$B2261=""),"",INT(($B2261-$E2261)/365.25))</f>
        <v/>
      </c>
      <c r="H2261" s="14" t="str">
        <f aca="false">IF($G2261="","",IF($G2261&lt;=5,"Ha","Yo'q"))</f>
        <v/>
      </c>
      <c r="I2261" s="12"/>
      <c r="J2261" s="12"/>
      <c r="K2261" s="28" t="n">
        <f aca="false">IF(AND($C2261&lt;&gt;"",$H2261="Ha",$B2261&gt;=Boshqaruv!$C$9,$B2261&lt;=Boshqaruv!$C$10),IF(COUNTIFS($C$4:$C2260,$C2261,$H$4:$H2260,"Ha",$B$4:$B2260,"&gt;="&amp;Boshqaruv!$C$9,$B$4:$B2260,"&lt;="&amp;Boshqaruv!$C$10)=0,1,0),0)</f>
        <v>0</v>
      </c>
    </row>
    <row r="2262" customFormat="false" ht="15" hidden="false" customHeight="false" outlineLevel="0" collapsed="false">
      <c r="A2262" s="8" t="n">
        <v>2258</v>
      </c>
      <c r="B2262" s="13"/>
      <c r="C2262" s="25"/>
      <c r="D2262" s="26" t="str">
        <f aca="false">IF($C2262="","",IFERROR(IF(INDEX(Bolalar!$B$5:$B$1804,MATCH($C2262,Bolalar!$I$5:$I$1804,0))="","",INDEX(Bolalar!$B$5:$B$1804,MATCH($C2262,Bolalar!$I$5:$I$1804,0))),""))</f>
        <v/>
      </c>
      <c r="E2262" s="15" t="str">
        <f aca="false">IF($C2262="","",IFERROR(IF(INDEX(Bolalar!$C$5:$C$1804,MATCH($C2262,Bolalar!$I$5:$I$1804,0))="","",INDEX(Bolalar!$C$5:$C$1804,MATCH($C2262,Bolalar!$I$5:$I$1804,0))),""))</f>
        <v/>
      </c>
      <c r="F2262" s="24"/>
      <c r="G2262" s="14" t="str">
        <f aca="false">IF(OR($E2262="",$B2262=""),"",INT(($B2262-$E2262)/365.25))</f>
        <v/>
      </c>
      <c r="H2262" s="14" t="str">
        <f aca="false">IF($G2262="","",IF($G2262&lt;=5,"Ha","Yo'q"))</f>
        <v/>
      </c>
      <c r="I2262" s="12"/>
      <c r="J2262" s="12"/>
      <c r="K2262" s="28" t="n">
        <f aca="false">IF(AND($C2262&lt;&gt;"",$H2262="Ha",$B2262&gt;=Boshqaruv!$C$9,$B2262&lt;=Boshqaruv!$C$10),IF(COUNTIFS($C$4:$C2261,$C2262,$H$4:$H2261,"Ha",$B$4:$B2261,"&gt;="&amp;Boshqaruv!$C$9,$B$4:$B2261,"&lt;="&amp;Boshqaruv!$C$10)=0,1,0),0)</f>
        <v>0</v>
      </c>
    </row>
    <row r="2263" customFormat="false" ht="15" hidden="false" customHeight="false" outlineLevel="0" collapsed="false">
      <c r="A2263" s="8" t="n">
        <v>2259</v>
      </c>
      <c r="B2263" s="13"/>
      <c r="C2263" s="25"/>
      <c r="D2263" s="26" t="str">
        <f aca="false">IF($C2263="","",IFERROR(IF(INDEX(Bolalar!$B$5:$B$1804,MATCH($C2263,Bolalar!$I$5:$I$1804,0))="","",INDEX(Bolalar!$B$5:$B$1804,MATCH($C2263,Bolalar!$I$5:$I$1804,0))),""))</f>
        <v/>
      </c>
      <c r="E2263" s="15" t="str">
        <f aca="false">IF($C2263="","",IFERROR(IF(INDEX(Bolalar!$C$5:$C$1804,MATCH($C2263,Bolalar!$I$5:$I$1804,0))="","",INDEX(Bolalar!$C$5:$C$1804,MATCH($C2263,Bolalar!$I$5:$I$1804,0))),""))</f>
        <v/>
      </c>
      <c r="F2263" s="24"/>
      <c r="G2263" s="14" t="str">
        <f aca="false">IF(OR($E2263="",$B2263=""),"",INT(($B2263-$E2263)/365.25))</f>
        <v/>
      </c>
      <c r="H2263" s="14" t="str">
        <f aca="false">IF($G2263="","",IF($G2263&lt;=5,"Ha","Yo'q"))</f>
        <v/>
      </c>
      <c r="I2263" s="12"/>
      <c r="J2263" s="12"/>
      <c r="K2263" s="28" t="n">
        <f aca="false">IF(AND($C2263&lt;&gt;"",$H2263="Ha",$B2263&gt;=Boshqaruv!$C$9,$B2263&lt;=Boshqaruv!$C$10),IF(COUNTIFS($C$4:$C2262,$C2263,$H$4:$H2262,"Ha",$B$4:$B2262,"&gt;="&amp;Boshqaruv!$C$9,$B$4:$B2262,"&lt;="&amp;Boshqaruv!$C$10)=0,1,0),0)</f>
        <v>0</v>
      </c>
    </row>
    <row r="2264" customFormat="false" ht="15" hidden="false" customHeight="false" outlineLevel="0" collapsed="false">
      <c r="A2264" s="8" t="n">
        <v>2260</v>
      </c>
      <c r="B2264" s="13"/>
      <c r="C2264" s="25"/>
      <c r="D2264" s="26" t="str">
        <f aca="false">IF($C2264="","",IFERROR(IF(INDEX(Bolalar!$B$5:$B$1804,MATCH($C2264,Bolalar!$I$5:$I$1804,0))="","",INDEX(Bolalar!$B$5:$B$1804,MATCH($C2264,Bolalar!$I$5:$I$1804,0))),""))</f>
        <v/>
      </c>
      <c r="E2264" s="15" t="str">
        <f aca="false">IF($C2264="","",IFERROR(IF(INDEX(Bolalar!$C$5:$C$1804,MATCH($C2264,Bolalar!$I$5:$I$1804,0))="","",INDEX(Bolalar!$C$5:$C$1804,MATCH($C2264,Bolalar!$I$5:$I$1804,0))),""))</f>
        <v/>
      </c>
      <c r="F2264" s="24"/>
      <c r="G2264" s="14" t="str">
        <f aca="false">IF(OR($E2264="",$B2264=""),"",INT(($B2264-$E2264)/365.25))</f>
        <v/>
      </c>
      <c r="H2264" s="14" t="str">
        <f aca="false">IF($G2264="","",IF($G2264&lt;=5,"Ha","Yo'q"))</f>
        <v/>
      </c>
      <c r="I2264" s="12"/>
      <c r="J2264" s="12"/>
      <c r="K2264" s="28" t="n">
        <f aca="false">IF(AND($C2264&lt;&gt;"",$H2264="Ha",$B2264&gt;=Boshqaruv!$C$9,$B2264&lt;=Boshqaruv!$C$10),IF(COUNTIFS($C$4:$C2263,$C2264,$H$4:$H2263,"Ha",$B$4:$B2263,"&gt;="&amp;Boshqaruv!$C$9,$B$4:$B2263,"&lt;="&amp;Boshqaruv!$C$10)=0,1,0),0)</f>
        <v>0</v>
      </c>
    </row>
    <row r="2265" customFormat="false" ht="15" hidden="false" customHeight="false" outlineLevel="0" collapsed="false">
      <c r="A2265" s="8" t="n">
        <v>2261</v>
      </c>
      <c r="B2265" s="13"/>
      <c r="C2265" s="25"/>
      <c r="D2265" s="26" t="str">
        <f aca="false">IF($C2265="","",IFERROR(IF(INDEX(Bolalar!$B$5:$B$1804,MATCH($C2265,Bolalar!$I$5:$I$1804,0))="","",INDEX(Bolalar!$B$5:$B$1804,MATCH($C2265,Bolalar!$I$5:$I$1804,0))),""))</f>
        <v/>
      </c>
      <c r="E2265" s="15" t="str">
        <f aca="false">IF($C2265="","",IFERROR(IF(INDEX(Bolalar!$C$5:$C$1804,MATCH($C2265,Bolalar!$I$5:$I$1804,0))="","",INDEX(Bolalar!$C$5:$C$1804,MATCH($C2265,Bolalar!$I$5:$I$1804,0))),""))</f>
        <v/>
      </c>
      <c r="F2265" s="24"/>
      <c r="G2265" s="14" t="str">
        <f aca="false">IF(OR($E2265="",$B2265=""),"",INT(($B2265-$E2265)/365.25))</f>
        <v/>
      </c>
      <c r="H2265" s="14" t="str">
        <f aca="false">IF($G2265="","",IF($G2265&lt;=5,"Ha","Yo'q"))</f>
        <v/>
      </c>
      <c r="I2265" s="12"/>
      <c r="J2265" s="12"/>
      <c r="K2265" s="28" t="n">
        <f aca="false">IF(AND($C2265&lt;&gt;"",$H2265="Ha",$B2265&gt;=Boshqaruv!$C$9,$B2265&lt;=Boshqaruv!$C$10),IF(COUNTIFS($C$4:$C2264,$C2265,$H$4:$H2264,"Ha",$B$4:$B2264,"&gt;="&amp;Boshqaruv!$C$9,$B$4:$B2264,"&lt;="&amp;Boshqaruv!$C$10)=0,1,0),0)</f>
        <v>0</v>
      </c>
    </row>
    <row r="2266" customFormat="false" ht="15" hidden="false" customHeight="false" outlineLevel="0" collapsed="false">
      <c r="A2266" s="8" t="n">
        <v>2262</v>
      </c>
      <c r="B2266" s="13"/>
      <c r="C2266" s="25"/>
      <c r="D2266" s="26" t="str">
        <f aca="false">IF($C2266="","",IFERROR(IF(INDEX(Bolalar!$B$5:$B$1804,MATCH($C2266,Bolalar!$I$5:$I$1804,0))="","",INDEX(Bolalar!$B$5:$B$1804,MATCH($C2266,Bolalar!$I$5:$I$1804,0))),""))</f>
        <v/>
      </c>
      <c r="E2266" s="15" t="str">
        <f aca="false">IF($C2266="","",IFERROR(IF(INDEX(Bolalar!$C$5:$C$1804,MATCH($C2266,Bolalar!$I$5:$I$1804,0))="","",INDEX(Bolalar!$C$5:$C$1804,MATCH($C2266,Bolalar!$I$5:$I$1804,0))),""))</f>
        <v/>
      </c>
      <c r="F2266" s="24"/>
      <c r="G2266" s="14" t="str">
        <f aca="false">IF(OR($E2266="",$B2266=""),"",INT(($B2266-$E2266)/365.25))</f>
        <v/>
      </c>
      <c r="H2266" s="14" t="str">
        <f aca="false">IF($G2266="","",IF($G2266&lt;=5,"Ha","Yo'q"))</f>
        <v/>
      </c>
      <c r="I2266" s="12"/>
      <c r="J2266" s="12"/>
      <c r="K2266" s="28" t="n">
        <f aca="false">IF(AND($C2266&lt;&gt;"",$H2266="Ha",$B2266&gt;=Boshqaruv!$C$9,$B2266&lt;=Boshqaruv!$C$10),IF(COUNTIFS($C$4:$C2265,$C2266,$H$4:$H2265,"Ha",$B$4:$B2265,"&gt;="&amp;Boshqaruv!$C$9,$B$4:$B2265,"&lt;="&amp;Boshqaruv!$C$10)=0,1,0),0)</f>
        <v>0</v>
      </c>
    </row>
    <row r="2267" customFormat="false" ht="15" hidden="false" customHeight="false" outlineLevel="0" collapsed="false">
      <c r="A2267" s="8" t="n">
        <v>2263</v>
      </c>
      <c r="B2267" s="13"/>
      <c r="C2267" s="25"/>
      <c r="D2267" s="26" t="str">
        <f aca="false">IF($C2267="","",IFERROR(IF(INDEX(Bolalar!$B$5:$B$1804,MATCH($C2267,Bolalar!$I$5:$I$1804,0))="","",INDEX(Bolalar!$B$5:$B$1804,MATCH($C2267,Bolalar!$I$5:$I$1804,0))),""))</f>
        <v/>
      </c>
      <c r="E2267" s="15" t="str">
        <f aca="false">IF($C2267="","",IFERROR(IF(INDEX(Bolalar!$C$5:$C$1804,MATCH($C2267,Bolalar!$I$5:$I$1804,0))="","",INDEX(Bolalar!$C$5:$C$1804,MATCH($C2267,Bolalar!$I$5:$I$1804,0))),""))</f>
        <v/>
      </c>
      <c r="F2267" s="24"/>
      <c r="G2267" s="14" t="str">
        <f aca="false">IF(OR($E2267="",$B2267=""),"",INT(($B2267-$E2267)/365.25))</f>
        <v/>
      </c>
      <c r="H2267" s="14" t="str">
        <f aca="false">IF($G2267="","",IF($G2267&lt;=5,"Ha","Yo'q"))</f>
        <v/>
      </c>
      <c r="I2267" s="12"/>
      <c r="J2267" s="12"/>
      <c r="K2267" s="28" t="n">
        <f aca="false">IF(AND($C2267&lt;&gt;"",$H2267="Ha",$B2267&gt;=Boshqaruv!$C$9,$B2267&lt;=Boshqaruv!$C$10),IF(COUNTIFS($C$4:$C2266,$C2267,$H$4:$H2266,"Ha",$B$4:$B2266,"&gt;="&amp;Boshqaruv!$C$9,$B$4:$B2266,"&lt;="&amp;Boshqaruv!$C$10)=0,1,0),0)</f>
        <v>0</v>
      </c>
    </row>
    <row r="2268" customFormat="false" ht="15" hidden="false" customHeight="false" outlineLevel="0" collapsed="false">
      <c r="A2268" s="8" t="n">
        <v>2264</v>
      </c>
      <c r="B2268" s="13"/>
      <c r="C2268" s="25"/>
      <c r="D2268" s="26" t="str">
        <f aca="false">IF($C2268="","",IFERROR(IF(INDEX(Bolalar!$B$5:$B$1804,MATCH($C2268,Bolalar!$I$5:$I$1804,0))="","",INDEX(Bolalar!$B$5:$B$1804,MATCH($C2268,Bolalar!$I$5:$I$1804,0))),""))</f>
        <v/>
      </c>
      <c r="E2268" s="15" t="str">
        <f aca="false">IF($C2268="","",IFERROR(IF(INDEX(Bolalar!$C$5:$C$1804,MATCH($C2268,Bolalar!$I$5:$I$1804,0))="","",INDEX(Bolalar!$C$5:$C$1804,MATCH($C2268,Bolalar!$I$5:$I$1804,0))),""))</f>
        <v/>
      </c>
      <c r="F2268" s="24"/>
      <c r="G2268" s="14" t="str">
        <f aca="false">IF(OR($E2268="",$B2268=""),"",INT(($B2268-$E2268)/365.25))</f>
        <v/>
      </c>
      <c r="H2268" s="14" t="str">
        <f aca="false">IF($G2268="","",IF($G2268&lt;=5,"Ha","Yo'q"))</f>
        <v/>
      </c>
      <c r="I2268" s="12"/>
      <c r="J2268" s="12"/>
      <c r="K2268" s="28" t="n">
        <f aca="false">IF(AND($C2268&lt;&gt;"",$H2268="Ha",$B2268&gt;=Boshqaruv!$C$9,$B2268&lt;=Boshqaruv!$C$10),IF(COUNTIFS($C$4:$C2267,$C2268,$H$4:$H2267,"Ha",$B$4:$B2267,"&gt;="&amp;Boshqaruv!$C$9,$B$4:$B2267,"&lt;="&amp;Boshqaruv!$C$10)=0,1,0),0)</f>
        <v>0</v>
      </c>
    </row>
    <row r="2269" customFormat="false" ht="15" hidden="false" customHeight="false" outlineLevel="0" collapsed="false">
      <c r="A2269" s="8" t="n">
        <v>2265</v>
      </c>
      <c r="B2269" s="13"/>
      <c r="C2269" s="25"/>
      <c r="D2269" s="26" t="str">
        <f aca="false">IF($C2269="","",IFERROR(IF(INDEX(Bolalar!$B$5:$B$1804,MATCH($C2269,Bolalar!$I$5:$I$1804,0))="","",INDEX(Bolalar!$B$5:$B$1804,MATCH($C2269,Bolalar!$I$5:$I$1804,0))),""))</f>
        <v/>
      </c>
      <c r="E2269" s="15" t="str">
        <f aca="false">IF($C2269="","",IFERROR(IF(INDEX(Bolalar!$C$5:$C$1804,MATCH($C2269,Bolalar!$I$5:$I$1804,0))="","",INDEX(Bolalar!$C$5:$C$1804,MATCH($C2269,Bolalar!$I$5:$I$1804,0))),""))</f>
        <v/>
      </c>
      <c r="F2269" s="24"/>
      <c r="G2269" s="14" t="str">
        <f aca="false">IF(OR($E2269="",$B2269=""),"",INT(($B2269-$E2269)/365.25))</f>
        <v/>
      </c>
      <c r="H2269" s="14" t="str">
        <f aca="false">IF($G2269="","",IF($G2269&lt;=5,"Ha","Yo'q"))</f>
        <v/>
      </c>
      <c r="I2269" s="12"/>
      <c r="J2269" s="12"/>
      <c r="K2269" s="28" t="n">
        <f aca="false">IF(AND($C2269&lt;&gt;"",$H2269="Ha",$B2269&gt;=Boshqaruv!$C$9,$B2269&lt;=Boshqaruv!$C$10),IF(COUNTIFS($C$4:$C2268,$C2269,$H$4:$H2268,"Ha",$B$4:$B2268,"&gt;="&amp;Boshqaruv!$C$9,$B$4:$B2268,"&lt;="&amp;Boshqaruv!$C$10)=0,1,0),0)</f>
        <v>0</v>
      </c>
    </row>
    <row r="2270" customFormat="false" ht="15" hidden="false" customHeight="false" outlineLevel="0" collapsed="false">
      <c r="A2270" s="8" t="n">
        <v>2266</v>
      </c>
      <c r="B2270" s="13"/>
      <c r="C2270" s="25"/>
      <c r="D2270" s="26" t="str">
        <f aca="false">IF($C2270="","",IFERROR(IF(INDEX(Bolalar!$B$5:$B$1804,MATCH($C2270,Bolalar!$I$5:$I$1804,0))="","",INDEX(Bolalar!$B$5:$B$1804,MATCH($C2270,Bolalar!$I$5:$I$1804,0))),""))</f>
        <v/>
      </c>
      <c r="E2270" s="15" t="str">
        <f aca="false">IF($C2270="","",IFERROR(IF(INDEX(Bolalar!$C$5:$C$1804,MATCH($C2270,Bolalar!$I$5:$I$1804,0))="","",INDEX(Bolalar!$C$5:$C$1804,MATCH($C2270,Bolalar!$I$5:$I$1804,0))),""))</f>
        <v/>
      </c>
      <c r="F2270" s="24"/>
      <c r="G2270" s="14" t="str">
        <f aca="false">IF(OR($E2270="",$B2270=""),"",INT(($B2270-$E2270)/365.25))</f>
        <v/>
      </c>
      <c r="H2270" s="14" t="str">
        <f aca="false">IF($G2270="","",IF($G2270&lt;=5,"Ha","Yo'q"))</f>
        <v/>
      </c>
      <c r="I2270" s="12"/>
      <c r="J2270" s="12"/>
      <c r="K2270" s="28" t="n">
        <f aca="false">IF(AND($C2270&lt;&gt;"",$H2270="Ha",$B2270&gt;=Boshqaruv!$C$9,$B2270&lt;=Boshqaruv!$C$10),IF(COUNTIFS($C$4:$C2269,$C2270,$H$4:$H2269,"Ha",$B$4:$B2269,"&gt;="&amp;Boshqaruv!$C$9,$B$4:$B2269,"&lt;="&amp;Boshqaruv!$C$10)=0,1,0),0)</f>
        <v>0</v>
      </c>
    </row>
    <row r="2271" customFormat="false" ht="15" hidden="false" customHeight="false" outlineLevel="0" collapsed="false">
      <c r="A2271" s="8" t="n">
        <v>2267</v>
      </c>
      <c r="B2271" s="13"/>
      <c r="C2271" s="25"/>
      <c r="D2271" s="26" t="str">
        <f aca="false">IF($C2271="","",IFERROR(IF(INDEX(Bolalar!$B$5:$B$1804,MATCH($C2271,Bolalar!$I$5:$I$1804,0))="","",INDEX(Bolalar!$B$5:$B$1804,MATCH($C2271,Bolalar!$I$5:$I$1804,0))),""))</f>
        <v/>
      </c>
      <c r="E2271" s="15" t="str">
        <f aca="false">IF($C2271="","",IFERROR(IF(INDEX(Bolalar!$C$5:$C$1804,MATCH($C2271,Bolalar!$I$5:$I$1804,0))="","",INDEX(Bolalar!$C$5:$C$1804,MATCH($C2271,Bolalar!$I$5:$I$1804,0))),""))</f>
        <v/>
      </c>
      <c r="F2271" s="24"/>
      <c r="G2271" s="14" t="str">
        <f aca="false">IF(OR($E2271="",$B2271=""),"",INT(($B2271-$E2271)/365.25))</f>
        <v/>
      </c>
      <c r="H2271" s="14" t="str">
        <f aca="false">IF($G2271="","",IF($G2271&lt;=5,"Ha","Yo'q"))</f>
        <v/>
      </c>
      <c r="I2271" s="12"/>
      <c r="J2271" s="12"/>
      <c r="K2271" s="28" t="n">
        <f aca="false">IF(AND($C2271&lt;&gt;"",$H2271="Ha",$B2271&gt;=Boshqaruv!$C$9,$B2271&lt;=Boshqaruv!$C$10),IF(COUNTIFS($C$4:$C2270,$C2271,$H$4:$H2270,"Ha",$B$4:$B2270,"&gt;="&amp;Boshqaruv!$C$9,$B$4:$B2270,"&lt;="&amp;Boshqaruv!$C$10)=0,1,0),0)</f>
        <v>0</v>
      </c>
    </row>
    <row r="2272" customFormat="false" ht="15" hidden="false" customHeight="false" outlineLevel="0" collapsed="false">
      <c r="A2272" s="8" t="n">
        <v>2268</v>
      </c>
      <c r="B2272" s="13"/>
      <c r="C2272" s="25"/>
      <c r="D2272" s="26" t="str">
        <f aca="false">IF($C2272="","",IFERROR(IF(INDEX(Bolalar!$B$5:$B$1804,MATCH($C2272,Bolalar!$I$5:$I$1804,0))="","",INDEX(Bolalar!$B$5:$B$1804,MATCH($C2272,Bolalar!$I$5:$I$1804,0))),""))</f>
        <v/>
      </c>
      <c r="E2272" s="15" t="str">
        <f aca="false">IF($C2272="","",IFERROR(IF(INDEX(Bolalar!$C$5:$C$1804,MATCH($C2272,Bolalar!$I$5:$I$1804,0))="","",INDEX(Bolalar!$C$5:$C$1804,MATCH($C2272,Bolalar!$I$5:$I$1804,0))),""))</f>
        <v/>
      </c>
      <c r="F2272" s="24"/>
      <c r="G2272" s="14" t="str">
        <f aca="false">IF(OR($E2272="",$B2272=""),"",INT(($B2272-$E2272)/365.25))</f>
        <v/>
      </c>
      <c r="H2272" s="14" t="str">
        <f aca="false">IF($G2272="","",IF($G2272&lt;=5,"Ha","Yo'q"))</f>
        <v/>
      </c>
      <c r="I2272" s="12"/>
      <c r="J2272" s="12"/>
      <c r="K2272" s="28" t="n">
        <f aca="false">IF(AND($C2272&lt;&gt;"",$H2272="Ha",$B2272&gt;=Boshqaruv!$C$9,$B2272&lt;=Boshqaruv!$C$10),IF(COUNTIFS($C$4:$C2271,$C2272,$H$4:$H2271,"Ha",$B$4:$B2271,"&gt;="&amp;Boshqaruv!$C$9,$B$4:$B2271,"&lt;="&amp;Boshqaruv!$C$10)=0,1,0),0)</f>
        <v>0</v>
      </c>
    </row>
    <row r="2273" customFormat="false" ht="15" hidden="false" customHeight="false" outlineLevel="0" collapsed="false">
      <c r="A2273" s="8" t="n">
        <v>2269</v>
      </c>
      <c r="B2273" s="13"/>
      <c r="C2273" s="25"/>
      <c r="D2273" s="26" t="str">
        <f aca="false">IF($C2273="","",IFERROR(IF(INDEX(Bolalar!$B$5:$B$1804,MATCH($C2273,Bolalar!$I$5:$I$1804,0))="","",INDEX(Bolalar!$B$5:$B$1804,MATCH($C2273,Bolalar!$I$5:$I$1804,0))),""))</f>
        <v/>
      </c>
      <c r="E2273" s="15" t="str">
        <f aca="false">IF($C2273="","",IFERROR(IF(INDEX(Bolalar!$C$5:$C$1804,MATCH($C2273,Bolalar!$I$5:$I$1804,0))="","",INDEX(Bolalar!$C$5:$C$1804,MATCH($C2273,Bolalar!$I$5:$I$1804,0))),""))</f>
        <v/>
      </c>
      <c r="F2273" s="24"/>
      <c r="G2273" s="14" t="str">
        <f aca="false">IF(OR($E2273="",$B2273=""),"",INT(($B2273-$E2273)/365.25))</f>
        <v/>
      </c>
      <c r="H2273" s="14" t="str">
        <f aca="false">IF($G2273="","",IF($G2273&lt;=5,"Ha","Yo'q"))</f>
        <v/>
      </c>
      <c r="I2273" s="12"/>
      <c r="J2273" s="12"/>
      <c r="K2273" s="28" t="n">
        <f aca="false">IF(AND($C2273&lt;&gt;"",$H2273="Ha",$B2273&gt;=Boshqaruv!$C$9,$B2273&lt;=Boshqaruv!$C$10),IF(COUNTIFS($C$4:$C2272,$C2273,$H$4:$H2272,"Ha",$B$4:$B2272,"&gt;="&amp;Boshqaruv!$C$9,$B$4:$B2272,"&lt;="&amp;Boshqaruv!$C$10)=0,1,0),0)</f>
        <v>0</v>
      </c>
    </row>
    <row r="2274" customFormat="false" ht="15" hidden="false" customHeight="false" outlineLevel="0" collapsed="false">
      <c r="A2274" s="8" t="n">
        <v>2270</v>
      </c>
      <c r="B2274" s="13"/>
      <c r="C2274" s="25"/>
      <c r="D2274" s="26" t="str">
        <f aca="false">IF($C2274="","",IFERROR(IF(INDEX(Bolalar!$B$5:$B$1804,MATCH($C2274,Bolalar!$I$5:$I$1804,0))="","",INDEX(Bolalar!$B$5:$B$1804,MATCH($C2274,Bolalar!$I$5:$I$1804,0))),""))</f>
        <v/>
      </c>
      <c r="E2274" s="15" t="str">
        <f aca="false">IF($C2274="","",IFERROR(IF(INDEX(Bolalar!$C$5:$C$1804,MATCH($C2274,Bolalar!$I$5:$I$1804,0))="","",INDEX(Bolalar!$C$5:$C$1804,MATCH($C2274,Bolalar!$I$5:$I$1804,0))),""))</f>
        <v/>
      </c>
      <c r="F2274" s="24"/>
      <c r="G2274" s="14" t="str">
        <f aca="false">IF(OR($E2274="",$B2274=""),"",INT(($B2274-$E2274)/365.25))</f>
        <v/>
      </c>
      <c r="H2274" s="14" t="str">
        <f aca="false">IF($G2274="","",IF($G2274&lt;=5,"Ha","Yo'q"))</f>
        <v/>
      </c>
      <c r="I2274" s="12"/>
      <c r="J2274" s="12"/>
      <c r="K2274" s="28" t="n">
        <f aca="false">IF(AND($C2274&lt;&gt;"",$H2274="Ha",$B2274&gt;=Boshqaruv!$C$9,$B2274&lt;=Boshqaruv!$C$10),IF(COUNTIFS($C$4:$C2273,$C2274,$H$4:$H2273,"Ha",$B$4:$B2273,"&gt;="&amp;Boshqaruv!$C$9,$B$4:$B2273,"&lt;="&amp;Boshqaruv!$C$10)=0,1,0),0)</f>
        <v>0</v>
      </c>
    </row>
    <row r="2275" customFormat="false" ht="15" hidden="false" customHeight="false" outlineLevel="0" collapsed="false">
      <c r="A2275" s="8" t="n">
        <v>2271</v>
      </c>
      <c r="B2275" s="13"/>
      <c r="C2275" s="25"/>
      <c r="D2275" s="26" t="str">
        <f aca="false">IF($C2275="","",IFERROR(IF(INDEX(Bolalar!$B$5:$B$1804,MATCH($C2275,Bolalar!$I$5:$I$1804,0))="","",INDEX(Bolalar!$B$5:$B$1804,MATCH($C2275,Bolalar!$I$5:$I$1804,0))),""))</f>
        <v/>
      </c>
      <c r="E2275" s="15" t="str">
        <f aca="false">IF($C2275="","",IFERROR(IF(INDEX(Bolalar!$C$5:$C$1804,MATCH($C2275,Bolalar!$I$5:$I$1804,0))="","",INDEX(Bolalar!$C$5:$C$1804,MATCH($C2275,Bolalar!$I$5:$I$1804,0))),""))</f>
        <v/>
      </c>
      <c r="F2275" s="24"/>
      <c r="G2275" s="14" t="str">
        <f aca="false">IF(OR($E2275="",$B2275=""),"",INT(($B2275-$E2275)/365.25))</f>
        <v/>
      </c>
      <c r="H2275" s="14" t="str">
        <f aca="false">IF($G2275="","",IF($G2275&lt;=5,"Ha","Yo'q"))</f>
        <v/>
      </c>
      <c r="I2275" s="12"/>
      <c r="J2275" s="12"/>
      <c r="K2275" s="28" t="n">
        <f aca="false">IF(AND($C2275&lt;&gt;"",$H2275="Ha",$B2275&gt;=Boshqaruv!$C$9,$B2275&lt;=Boshqaruv!$C$10),IF(COUNTIFS($C$4:$C2274,$C2275,$H$4:$H2274,"Ha",$B$4:$B2274,"&gt;="&amp;Boshqaruv!$C$9,$B$4:$B2274,"&lt;="&amp;Boshqaruv!$C$10)=0,1,0),0)</f>
        <v>0</v>
      </c>
    </row>
    <row r="2276" customFormat="false" ht="15" hidden="false" customHeight="false" outlineLevel="0" collapsed="false">
      <c r="A2276" s="8" t="n">
        <v>2272</v>
      </c>
      <c r="B2276" s="13"/>
      <c r="C2276" s="25"/>
      <c r="D2276" s="26" t="str">
        <f aca="false">IF($C2276="","",IFERROR(IF(INDEX(Bolalar!$B$5:$B$1804,MATCH($C2276,Bolalar!$I$5:$I$1804,0))="","",INDEX(Bolalar!$B$5:$B$1804,MATCH($C2276,Bolalar!$I$5:$I$1804,0))),""))</f>
        <v/>
      </c>
      <c r="E2276" s="15" t="str">
        <f aca="false">IF($C2276="","",IFERROR(IF(INDEX(Bolalar!$C$5:$C$1804,MATCH($C2276,Bolalar!$I$5:$I$1804,0))="","",INDEX(Bolalar!$C$5:$C$1804,MATCH($C2276,Bolalar!$I$5:$I$1804,0))),""))</f>
        <v/>
      </c>
      <c r="F2276" s="24"/>
      <c r="G2276" s="14" t="str">
        <f aca="false">IF(OR($E2276="",$B2276=""),"",INT(($B2276-$E2276)/365.25))</f>
        <v/>
      </c>
      <c r="H2276" s="14" t="str">
        <f aca="false">IF($G2276="","",IF($G2276&lt;=5,"Ha","Yo'q"))</f>
        <v/>
      </c>
      <c r="I2276" s="12"/>
      <c r="J2276" s="12"/>
      <c r="K2276" s="28" t="n">
        <f aca="false">IF(AND($C2276&lt;&gt;"",$H2276="Ha",$B2276&gt;=Boshqaruv!$C$9,$B2276&lt;=Boshqaruv!$C$10),IF(COUNTIFS($C$4:$C2275,$C2276,$H$4:$H2275,"Ha",$B$4:$B2275,"&gt;="&amp;Boshqaruv!$C$9,$B$4:$B2275,"&lt;="&amp;Boshqaruv!$C$10)=0,1,0),0)</f>
        <v>0</v>
      </c>
    </row>
    <row r="2277" customFormat="false" ht="15" hidden="false" customHeight="false" outlineLevel="0" collapsed="false">
      <c r="A2277" s="8" t="n">
        <v>2273</v>
      </c>
      <c r="B2277" s="13"/>
      <c r="C2277" s="25"/>
      <c r="D2277" s="26" t="str">
        <f aca="false">IF($C2277="","",IFERROR(IF(INDEX(Bolalar!$B$5:$B$1804,MATCH($C2277,Bolalar!$I$5:$I$1804,0))="","",INDEX(Bolalar!$B$5:$B$1804,MATCH($C2277,Bolalar!$I$5:$I$1804,0))),""))</f>
        <v/>
      </c>
      <c r="E2277" s="15" t="str">
        <f aca="false">IF($C2277="","",IFERROR(IF(INDEX(Bolalar!$C$5:$C$1804,MATCH($C2277,Bolalar!$I$5:$I$1804,0))="","",INDEX(Bolalar!$C$5:$C$1804,MATCH($C2277,Bolalar!$I$5:$I$1804,0))),""))</f>
        <v/>
      </c>
      <c r="F2277" s="24"/>
      <c r="G2277" s="14" t="str">
        <f aca="false">IF(OR($E2277="",$B2277=""),"",INT(($B2277-$E2277)/365.25))</f>
        <v/>
      </c>
      <c r="H2277" s="14" t="str">
        <f aca="false">IF($G2277="","",IF($G2277&lt;=5,"Ha","Yo'q"))</f>
        <v/>
      </c>
      <c r="I2277" s="12"/>
      <c r="J2277" s="12"/>
      <c r="K2277" s="28" t="n">
        <f aca="false">IF(AND($C2277&lt;&gt;"",$H2277="Ha",$B2277&gt;=Boshqaruv!$C$9,$B2277&lt;=Boshqaruv!$C$10),IF(COUNTIFS($C$4:$C2276,$C2277,$H$4:$H2276,"Ha",$B$4:$B2276,"&gt;="&amp;Boshqaruv!$C$9,$B$4:$B2276,"&lt;="&amp;Boshqaruv!$C$10)=0,1,0),0)</f>
        <v>0</v>
      </c>
    </row>
    <row r="2278" customFormat="false" ht="15" hidden="false" customHeight="false" outlineLevel="0" collapsed="false">
      <c r="A2278" s="8" t="n">
        <v>2274</v>
      </c>
      <c r="B2278" s="13"/>
      <c r="C2278" s="25"/>
      <c r="D2278" s="26" t="str">
        <f aca="false">IF($C2278="","",IFERROR(IF(INDEX(Bolalar!$B$5:$B$1804,MATCH($C2278,Bolalar!$I$5:$I$1804,0))="","",INDEX(Bolalar!$B$5:$B$1804,MATCH($C2278,Bolalar!$I$5:$I$1804,0))),""))</f>
        <v/>
      </c>
      <c r="E2278" s="15" t="str">
        <f aca="false">IF($C2278="","",IFERROR(IF(INDEX(Bolalar!$C$5:$C$1804,MATCH($C2278,Bolalar!$I$5:$I$1804,0))="","",INDEX(Bolalar!$C$5:$C$1804,MATCH($C2278,Bolalar!$I$5:$I$1804,0))),""))</f>
        <v/>
      </c>
      <c r="F2278" s="24"/>
      <c r="G2278" s="14" t="str">
        <f aca="false">IF(OR($E2278="",$B2278=""),"",INT(($B2278-$E2278)/365.25))</f>
        <v/>
      </c>
      <c r="H2278" s="14" t="str">
        <f aca="false">IF($G2278="","",IF($G2278&lt;=5,"Ha","Yo'q"))</f>
        <v/>
      </c>
      <c r="I2278" s="12"/>
      <c r="J2278" s="12"/>
      <c r="K2278" s="28" t="n">
        <f aca="false">IF(AND($C2278&lt;&gt;"",$H2278="Ha",$B2278&gt;=Boshqaruv!$C$9,$B2278&lt;=Boshqaruv!$C$10),IF(COUNTIFS($C$4:$C2277,$C2278,$H$4:$H2277,"Ha",$B$4:$B2277,"&gt;="&amp;Boshqaruv!$C$9,$B$4:$B2277,"&lt;="&amp;Boshqaruv!$C$10)=0,1,0),0)</f>
        <v>0</v>
      </c>
    </row>
    <row r="2279" customFormat="false" ht="15" hidden="false" customHeight="false" outlineLevel="0" collapsed="false">
      <c r="A2279" s="8" t="n">
        <v>2275</v>
      </c>
      <c r="B2279" s="13"/>
      <c r="C2279" s="25"/>
      <c r="D2279" s="26" t="str">
        <f aca="false">IF($C2279="","",IFERROR(IF(INDEX(Bolalar!$B$5:$B$1804,MATCH($C2279,Bolalar!$I$5:$I$1804,0))="","",INDEX(Bolalar!$B$5:$B$1804,MATCH($C2279,Bolalar!$I$5:$I$1804,0))),""))</f>
        <v/>
      </c>
      <c r="E2279" s="15" t="str">
        <f aca="false">IF($C2279="","",IFERROR(IF(INDEX(Bolalar!$C$5:$C$1804,MATCH($C2279,Bolalar!$I$5:$I$1804,0))="","",INDEX(Bolalar!$C$5:$C$1804,MATCH($C2279,Bolalar!$I$5:$I$1804,0))),""))</f>
        <v/>
      </c>
      <c r="F2279" s="24"/>
      <c r="G2279" s="14" t="str">
        <f aca="false">IF(OR($E2279="",$B2279=""),"",INT(($B2279-$E2279)/365.25))</f>
        <v/>
      </c>
      <c r="H2279" s="14" t="str">
        <f aca="false">IF($G2279="","",IF($G2279&lt;=5,"Ha","Yo'q"))</f>
        <v/>
      </c>
      <c r="I2279" s="12"/>
      <c r="J2279" s="12"/>
      <c r="K2279" s="28" t="n">
        <f aca="false">IF(AND($C2279&lt;&gt;"",$H2279="Ha",$B2279&gt;=Boshqaruv!$C$9,$B2279&lt;=Boshqaruv!$C$10),IF(COUNTIFS($C$4:$C2278,$C2279,$H$4:$H2278,"Ha",$B$4:$B2278,"&gt;="&amp;Boshqaruv!$C$9,$B$4:$B2278,"&lt;="&amp;Boshqaruv!$C$10)=0,1,0),0)</f>
        <v>0</v>
      </c>
    </row>
    <row r="2280" customFormat="false" ht="15" hidden="false" customHeight="false" outlineLevel="0" collapsed="false">
      <c r="A2280" s="8" t="n">
        <v>2276</v>
      </c>
      <c r="B2280" s="13"/>
      <c r="C2280" s="25"/>
      <c r="D2280" s="26" t="str">
        <f aca="false">IF($C2280="","",IFERROR(IF(INDEX(Bolalar!$B$5:$B$1804,MATCH($C2280,Bolalar!$I$5:$I$1804,0))="","",INDEX(Bolalar!$B$5:$B$1804,MATCH($C2280,Bolalar!$I$5:$I$1804,0))),""))</f>
        <v/>
      </c>
      <c r="E2280" s="15" t="str">
        <f aca="false">IF($C2280="","",IFERROR(IF(INDEX(Bolalar!$C$5:$C$1804,MATCH($C2280,Bolalar!$I$5:$I$1804,0))="","",INDEX(Bolalar!$C$5:$C$1804,MATCH($C2280,Bolalar!$I$5:$I$1804,0))),""))</f>
        <v/>
      </c>
      <c r="F2280" s="24"/>
      <c r="G2280" s="14" t="str">
        <f aca="false">IF(OR($E2280="",$B2280=""),"",INT(($B2280-$E2280)/365.25))</f>
        <v/>
      </c>
      <c r="H2280" s="14" t="str">
        <f aca="false">IF($G2280="","",IF($G2280&lt;=5,"Ha","Yo'q"))</f>
        <v/>
      </c>
      <c r="I2280" s="12"/>
      <c r="J2280" s="12"/>
      <c r="K2280" s="28" t="n">
        <f aca="false">IF(AND($C2280&lt;&gt;"",$H2280="Ha",$B2280&gt;=Boshqaruv!$C$9,$B2280&lt;=Boshqaruv!$C$10),IF(COUNTIFS($C$4:$C2279,$C2280,$H$4:$H2279,"Ha",$B$4:$B2279,"&gt;="&amp;Boshqaruv!$C$9,$B$4:$B2279,"&lt;="&amp;Boshqaruv!$C$10)=0,1,0),0)</f>
        <v>0</v>
      </c>
    </row>
    <row r="2281" customFormat="false" ht="15" hidden="false" customHeight="false" outlineLevel="0" collapsed="false">
      <c r="A2281" s="8" t="n">
        <v>2277</v>
      </c>
      <c r="B2281" s="13"/>
      <c r="C2281" s="25"/>
      <c r="D2281" s="26" t="str">
        <f aca="false">IF($C2281="","",IFERROR(IF(INDEX(Bolalar!$B$5:$B$1804,MATCH($C2281,Bolalar!$I$5:$I$1804,0))="","",INDEX(Bolalar!$B$5:$B$1804,MATCH($C2281,Bolalar!$I$5:$I$1804,0))),""))</f>
        <v/>
      </c>
      <c r="E2281" s="15" t="str">
        <f aca="false">IF($C2281="","",IFERROR(IF(INDEX(Bolalar!$C$5:$C$1804,MATCH($C2281,Bolalar!$I$5:$I$1804,0))="","",INDEX(Bolalar!$C$5:$C$1804,MATCH($C2281,Bolalar!$I$5:$I$1804,0))),""))</f>
        <v/>
      </c>
      <c r="F2281" s="24"/>
      <c r="G2281" s="14" t="str">
        <f aca="false">IF(OR($E2281="",$B2281=""),"",INT(($B2281-$E2281)/365.25))</f>
        <v/>
      </c>
      <c r="H2281" s="14" t="str">
        <f aca="false">IF($G2281="","",IF($G2281&lt;=5,"Ha","Yo'q"))</f>
        <v/>
      </c>
      <c r="I2281" s="12"/>
      <c r="J2281" s="12"/>
      <c r="K2281" s="28" t="n">
        <f aca="false">IF(AND($C2281&lt;&gt;"",$H2281="Ha",$B2281&gt;=Boshqaruv!$C$9,$B2281&lt;=Boshqaruv!$C$10),IF(COUNTIFS($C$4:$C2280,$C2281,$H$4:$H2280,"Ha",$B$4:$B2280,"&gt;="&amp;Boshqaruv!$C$9,$B$4:$B2280,"&lt;="&amp;Boshqaruv!$C$10)=0,1,0),0)</f>
        <v>0</v>
      </c>
    </row>
    <row r="2282" customFormat="false" ht="15" hidden="false" customHeight="false" outlineLevel="0" collapsed="false">
      <c r="A2282" s="8" t="n">
        <v>2278</v>
      </c>
      <c r="B2282" s="13"/>
      <c r="C2282" s="25"/>
      <c r="D2282" s="26" t="str">
        <f aca="false">IF($C2282="","",IFERROR(IF(INDEX(Bolalar!$B$5:$B$1804,MATCH($C2282,Bolalar!$I$5:$I$1804,0))="","",INDEX(Bolalar!$B$5:$B$1804,MATCH($C2282,Bolalar!$I$5:$I$1804,0))),""))</f>
        <v/>
      </c>
      <c r="E2282" s="15" t="str">
        <f aca="false">IF($C2282="","",IFERROR(IF(INDEX(Bolalar!$C$5:$C$1804,MATCH($C2282,Bolalar!$I$5:$I$1804,0))="","",INDEX(Bolalar!$C$5:$C$1804,MATCH($C2282,Bolalar!$I$5:$I$1804,0))),""))</f>
        <v/>
      </c>
      <c r="F2282" s="24"/>
      <c r="G2282" s="14" t="str">
        <f aca="false">IF(OR($E2282="",$B2282=""),"",INT(($B2282-$E2282)/365.25))</f>
        <v/>
      </c>
      <c r="H2282" s="14" t="str">
        <f aca="false">IF($G2282="","",IF($G2282&lt;=5,"Ha","Yo'q"))</f>
        <v/>
      </c>
      <c r="I2282" s="12"/>
      <c r="J2282" s="12"/>
      <c r="K2282" s="28" t="n">
        <f aca="false">IF(AND($C2282&lt;&gt;"",$H2282="Ha",$B2282&gt;=Boshqaruv!$C$9,$B2282&lt;=Boshqaruv!$C$10),IF(COUNTIFS($C$4:$C2281,$C2282,$H$4:$H2281,"Ha",$B$4:$B2281,"&gt;="&amp;Boshqaruv!$C$9,$B$4:$B2281,"&lt;="&amp;Boshqaruv!$C$10)=0,1,0),0)</f>
        <v>0</v>
      </c>
    </row>
    <row r="2283" customFormat="false" ht="15" hidden="false" customHeight="false" outlineLevel="0" collapsed="false">
      <c r="A2283" s="8" t="n">
        <v>2279</v>
      </c>
      <c r="B2283" s="13"/>
      <c r="C2283" s="25"/>
      <c r="D2283" s="26" t="str">
        <f aca="false">IF($C2283="","",IFERROR(IF(INDEX(Bolalar!$B$5:$B$1804,MATCH($C2283,Bolalar!$I$5:$I$1804,0))="","",INDEX(Bolalar!$B$5:$B$1804,MATCH($C2283,Bolalar!$I$5:$I$1804,0))),""))</f>
        <v/>
      </c>
      <c r="E2283" s="15" t="str">
        <f aca="false">IF($C2283="","",IFERROR(IF(INDEX(Bolalar!$C$5:$C$1804,MATCH($C2283,Bolalar!$I$5:$I$1804,0))="","",INDEX(Bolalar!$C$5:$C$1804,MATCH($C2283,Bolalar!$I$5:$I$1804,0))),""))</f>
        <v/>
      </c>
      <c r="F2283" s="24"/>
      <c r="G2283" s="14" t="str">
        <f aca="false">IF(OR($E2283="",$B2283=""),"",INT(($B2283-$E2283)/365.25))</f>
        <v/>
      </c>
      <c r="H2283" s="14" t="str">
        <f aca="false">IF($G2283="","",IF($G2283&lt;=5,"Ha","Yo'q"))</f>
        <v/>
      </c>
      <c r="I2283" s="12"/>
      <c r="J2283" s="12"/>
      <c r="K2283" s="28" t="n">
        <f aca="false">IF(AND($C2283&lt;&gt;"",$H2283="Ha",$B2283&gt;=Boshqaruv!$C$9,$B2283&lt;=Boshqaruv!$C$10),IF(COUNTIFS($C$4:$C2282,$C2283,$H$4:$H2282,"Ha",$B$4:$B2282,"&gt;="&amp;Boshqaruv!$C$9,$B$4:$B2282,"&lt;="&amp;Boshqaruv!$C$10)=0,1,0),0)</f>
        <v>0</v>
      </c>
    </row>
    <row r="2284" customFormat="false" ht="15" hidden="false" customHeight="false" outlineLevel="0" collapsed="false">
      <c r="A2284" s="8" t="n">
        <v>2280</v>
      </c>
      <c r="B2284" s="13"/>
      <c r="C2284" s="25"/>
      <c r="D2284" s="26" t="str">
        <f aca="false">IF($C2284="","",IFERROR(IF(INDEX(Bolalar!$B$5:$B$1804,MATCH($C2284,Bolalar!$I$5:$I$1804,0))="","",INDEX(Bolalar!$B$5:$B$1804,MATCH($C2284,Bolalar!$I$5:$I$1804,0))),""))</f>
        <v/>
      </c>
      <c r="E2284" s="15" t="str">
        <f aca="false">IF($C2284="","",IFERROR(IF(INDEX(Bolalar!$C$5:$C$1804,MATCH($C2284,Bolalar!$I$5:$I$1804,0))="","",INDEX(Bolalar!$C$5:$C$1804,MATCH($C2284,Bolalar!$I$5:$I$1804,0))),""))</f>
        <v/>
      </c>
      <c r="F2284" s="24"/>
      <c r="G2284" s="14" t="str">
        <f aca="false">IF(OR($E2284="",$B2284=""),"",INT(($B2284-$E2284)/365.25))</f>
        <v/>
      </c>
      <c r="H2284" s="14" t="str">
        <f aca="false">IF($G2284="","",IF($G2284&lt;=5,"Ha","Yo'q"))</f>
        <v/>
      </c>
      <c r="I2284" s="12"/>
      <c r="J2284" s="12"/>
      <c r="K2284" s="28" t="n">
        <f aca="false">IF(AND($C2284&lt;&gt;"",$H2284="Ha",$B2284&gt;=Boshqaruv!$C$9,$B2284&lt;=Boshqaruv!$C$10),IF(COUNTIFS($C$4:$C2283,$C2284,$H$4:$H2283,"Ha",$B$4:$B2283,"&gt;="&amp;Boshqaruv!$C$9,$B$4:$B2283,"&lt;="&amp;Boshqaruv!$C$10)=0,1,0),0)</f>
        <v>0</v>
      </c>
    </row>
    <row r="2285" customFormat="false" ht="15" hidden="false" customHeight="false" outlineLevel="0" collapsed="false">
      <c r="A2285" s="8" t="n">
        <v>2281</v>
      </c>
      <c r="B2285" s="13"/>
      <c r="C2285" s="25"/>
      <c r="D2285" s="26" t="str">
        <f aca="false">IF($C2285="","",IFERROR(IF(INDEX(Bolalar!$B$5:$B$1804,MATCH($C2285,Bolalar!$I$5:$I$1804,0))="","",INDEX(Bolalar!$B$5:$B$1804,MATCH($C2285,Bolalar!$I$5:$I$1804,0))),""))</f>
        <v/>
      </c>
      <c r="E2285" s="15" t="str">
        <f aca="false">IF($C2285="","",IFERROR(IF(INDEX(Bolalar!$C$5:$C$1804,MATCH($C2285,Bolalar!$I$5:$I$1804,0))="","",INDEX(Bolalar!$C$5:$C$1804,MATCH($C2285,Bolalar!$I$5:$I$1804,0))),""))</f>
        <v/>
      </c>
      <c r="F2285" s="24"/>
      <c r="G2285" s="14" t="str">
        <f aca="false">IF(OR($E2285="",$B2285=""),"",INT(($B2285-$E2285)/365.25))</f>
        <v/>
      </c>
      <c r="H2285" s="14" t="str">
        <f aca="false">IF($G2285="","",IF($G2285&lt;=5,"Ha","Yo'q"))</f>
        <v/>
      </c>
      <c r="I2285" s="12"/>
      <c r="J2285" s="12"/>
      <c r="K2285" s="28" t="n">
        <f aca="false">IF(AND($C2285&lt;&gt;"",$H2285="Ha",$B2285&gt;=Boshqaruv!$C$9,$B2285&lt;=Boshqaruv!$C$10),IF(COUNTIFS($C$4:$C2284,$C2285,$H$4:$H2284,"Ha",$B$4:$B2284,"&gt;="&amp;Boshqaruv!$C$9,$B$4:$B2284,"&lt;="&amp;Boshqaruv!$C$10)=0,1,0),0)</f>
        <v>0</v>
      </c>
    </row>
    <row r="2286" customFormat="false" ht="15" hidden="false" customHeight="false" outlineLevel="0" collapsed="false">
      <c r="A2286" s="8" t="n">
        <v>2282</v>
      </c>
      <c r="B2286" s="13"/>
      <c r="C2286" s="25"/>
      <c r="D2286" s="26" t="str">
        <f aca="false">IF($C2286="","",IFERROR(IF(INDEX(Bolalar!$B$5:$B$1804,MATCH($C2286,Bolalar!$I$5:$I$1804,0))="","",INDEX(Bolalar!$B$5:$B$1804,MATCH($C2286,Bolalar!$I$5:$I$1804,0))),""))</f>
        <v/>
      </c>
      <c r="E2286" s="15" t="str">
        <f aca="false">IF($C2286="","",IFERROR(IF(INDEX(Bolalar!$C$5:$C$1804,MATCH($C2286,Bolalar!$I$5:$I$1804,0))="","",INDEX(Bolalar!$C$5:$C$1804,MATCH($C2286,Bolalar!$I$5:$I$1804,0))),""))</f>
        <v/>
      </c>
      <c r="F2286" s="24"/>
      <c r="G2286" s="14" t="str">
        <f aca="false">IF(OR($E2286="",$B2286=""),"",INT(($B2286-$E2286)/365.25))</f>
        <v/>
      </c>
      <c r="H2286" s="14" t="str">
        <f aca="false">IF($G2286="","",IF($G2286&lt;=5,"Ha","Yo'q"))</f>
        <v/>
      </c>
      <c r="I2286" s="12"/>
      <c r="J2286" s="12"/>
      <c r="K2286" s="28" t="n">
        <f aca="false">IF(AND($C2286&lt;&gt;"",$H2286="Ha",$B2286&gt;=Boshqaruv!$C$9,$B2286&lt;=Boshqaruv!$C$10),IF(COUNTIFS($C$4:$C2285,$C2286,$H$4:$H2285,"Ha",$B$4:$B2285,"&gt;="&amp;Boshqaruv!$C$9,$B$4:$B2285,"&lt;="&amp;Boshqaruv!$C$10)=0,1,0),0)</f>
        <v>0</v>
      </c>
    </row>
    <row r="2287" customFormat="false" ht="15" hidden="false" customHeight="false" outlineLevel="0" collapsed="false">
      <c r="A2287" s="8" t="n">
        <v>2283</v>
      </c>
      <c r="B2287" s="13"/>
      <c r="C2287" s="25"/>
      <c r="D2287" s="26" t="str">
        <f aca="false">IF($C2287="","",IFERROR(IF(INDEX(Bolalar!$B$5:$B$1804,MATCH($C2287,Bolalar!$I$5:$I$1804,0))="","",INDEX(Bolalar!$B$5:$B$1804,MATCH($C2287,Bolalar!$I$5:$I$1804,0))),""))</f>
        <v/>
      </c>
      <c r="E2287" s="15" t="str">
        <f aca="false">IF($C2287="","",IFERROR(IF(INDEX(Bolalar!$C$5:$C$1804,MATCH($C2287,Bolalar!$I$5:$I$1804,0))="","",INDEX(Bolalar!$C$5:$C$1804,MATCH($C2287,Bolalar!$I$5:$I$1804,0))),""))</f>
        <v/>
      </c>
      <c r="F2287" s="24"/>
      <c r="G2287" s="14" t="str">
        <f aca="false">IF(OR($E2287="",$B2287=""),"",INT(($B2287-$E2287)/365.25))</f>
        <v/>
      </c>
      <c r="H2287" s="14" t="str">
        <f aca="false">IF($G2287="","",IF($G2287&lt;=5,"Ha","Yo'q"))</f>
        <v/>
      </c>
      <c r="I2287" s="12"/>
      <c r="J2287" s="12"/>
      <c r="K2287" s="28" t="n">
        <f aca="false">IF(AND($C2287&lt;&gt;"",$H2287="Ha",$B2287&gt;=Boshqaruv!$C$9,$B2287&lt;=Boshqaruv!$C$10),IF(COUNTIFS($C$4:$C2286,$C2287,$H$4:$H2286,"Ha",$B$4:$B2286,"&gt;="&amp;Boshqaruv!$C$9,$B$4:$B2286,"&lt;="&amp;Boshqaruv!$C$10)=0,1,0),0)</f>
        <v>0</v>
      </c>
    </row>
    <row r="2288" customFormat="false" ht="15" hidden="false" customHeight="false" outlineLevel="0" collapsed="false">
      <c r="A2288" s="8" t="n">
        <v>2284</v>
      </c>
      <c r="B2288" s="13"/>
      <c r="C2288" s="25"/>
      <c r="D2288" s="26" t="str">
        <f aca="false">IF($C2288="","",IFERROR(IF(INDEX(Bolalar!$B$5:$B$1804,MATCH($C2288,Bolalar!$I$5:$I$1804,0))="","",INDEX(Bolalar!$B$5:$B$1804,MATCH($C2288,Bolalar!$I$5:$I$1804,0))),""))</f>
        <v/>
      </c>
      <c r="E2288" s="15" t="str">
        <f aca="false">IF($C2288="","",IFERROR(IF(INDEX(Bolalar!$C$5:$C$1804,MATCH($C2288,Bolalar!$I$5:$I$1804,0))="","",INDEX(Bolalar!$C$5:$C$1804,MATCH($C2288,Bolalar!$I$5:$I$1804,0))),""))</f>
        <v/>
      </c>
      <c r="F2288" s="24"/>
      <c r="G2288" s="14" t="str">
        <f aca="false">IF(OR($E2288="",$B2288=""),"",INT(($B2288-$E2288)/365.25))</f>
        <v/>
      </c>
      <c r="H2288" s="14" t="str">
        <f aca="false">IF($G2288="","",IF($G2288&lt;=5,"Ha","Yo'q"))</f>
        <v/>
      </c>
      <c r="I2288" s="12"/>
      <c r="J2288" s="12"/>
      <c r="K2288" s="28" t="n">
        <f aca="false">IF(AND($C2288&lt;&gt;"",$H2288="Ha",$B2288&gt;=Boshqaruv!$C$9,$B2288&lt;=Boshqaruv!$C$10),IF(COUNTIFS($C$4:$C2287,$C2288,$H$4:$H2287,"Ha",$B$4:$B2287,"&gt;="&amp;Boshqaruv!$C$9,$B$4:$B2287,"&lt;="&amp;Boshqaruv!$C$10)=0,1,0),0)</f>
        <v>0</v>
      </c>
    </row>
    <row r="2289" customFormat="false" ht="15" hidden="false" customHeight="false" outlineLevel="0" collapsed="false">
      <c r="A2289" s="8" t="n">
        <v>2285</v>
      </c>
      <c r="B2289" s="13"/>
      <c r="C2289" s="25"/>
      <c r="D2289" s="26" t="str">
        <f aca="false">IF($C2289="","",IFERROR(IF(INDEX(Bolalar!$B$5:$B$1804,MATCH($C2289,Bolalar!$I$5:$I$1804,0))="","",INDEX(Bolalar!$B$5:$B$1804,MATCH($C2289,Bolalar!$I$5:$I$1804,0))),""))</f>
        <v/>
      </c>
      <c r="E2289" s="15" t="str">
        <f aca="false">IF($C2289="","",IFERROR(IF(INDEX(Bolalar!$C$5:$C$1804,MATCH($C2289,Bolalar!$I$5:$I$1804,0))="","",INDEX(Bolalar!$C$5:$C$1804,MATCH($C2289,Bolalar!$I$5:$I$1804,0))),""))</f>
        <v/>
      </c>
      <c r="F2289" s="24"/>
      <c r="G2289" s="14" t="str">
        <f aca="false">IF(OR($E2289="",$B2289=""),"",INT(($B2289-$E2289)/365.25))</f>
        <v/>
      </c>
      <c r="H2289" s="14" t="str">
        <f aca="false">IF($G2289="","",IF($G2289&lt;=5,"Ha","Yo'q"))</f>
        <v/>
      </c>
      <c r="I2289" s="12"/>
      <c r="J2289" s="12"/>
      <c r="K2289" s="28" t="n">
        <f aca="false">IF(AND($C2289&lt;&gt;"",$H2289="Ha",$B2289&gt;=Boshqaruv!$C$9,$B2289&lt;=Boshqaruv!$C$10),IF(COUNTIFS($C$4:$C2288,$C2289,$H$4:$H2288,"Ha",$B$4:$B2288,"&gt;="&amp;Boshqaruv!$C$9,$B$4:$B2288,"&lt;="&amp;Boshqaruv!$C$10)=0,1,0),0)</f>
        <v>0</v>
      </c>
    </row>
    <row r="2290" customFormat="false" ht="15" hidden="false" customHeight="false" outlineLevel="0" collapsed="false">
      <c r="A2290" s="8" t="n">
        <v>2286</v>
      </c>
      <c r="B2290" s="13"/>
      <c r="C2290" s="25"/>
      <c r="D2290" s="26" t="str">
        <f aca="false">IF($C2290="","",IFERROR(IF(INDEX(Bolalar!$B$5:$B$1804,MATCH($C2290,Bolalar!$I$5:$I$1804,0))="","",INDEX(Bolalar!$B$5:$B$1804,MATCH($C2290,Bolalar!$I$5:$I$1804,0))),""))</f>
        <v/>
      </c>
      <c r="E2290" s="15" t="str">
        <f aca="false">IF($C2290="","",IFERROR(IF(INDEX(Bolalar!$C$5:$C$1804,MATCH($C2290,Bolalar!$I$5:$I$1804,0))="","",INDEX(Bolalar!$C$5:$C$1804,MATCH($C2290,Bolalar!$I$5:$I$1804,0))),""))</f>
        <v/>
      </c>
      <c r="F2290" s="24"/>
      <c r="G2290" s="14" t="str">
        <f aca="false">IF(OR($E2290="",$B2290=""),"",INT(($B2290-$E2290)/365.25))</f>
        <v/>
      </c>
      <c r="H2290" s="14" t="str">
        <f aca="false">IF($G2290="","",IF($G2290&lt;=5,"Ha","Yo'q"))</f>
        <v/>
      </c>
      <c r="I2290" s="12"/>
      <c r="J2290" s="12"/>
      <c r="K2290" s="28" t="n">
        <f aca="false">IF(AND($C2290&lt;&gt;"",$H2290="Ha",$B2290&gt;=Boshqaruv!$C$9,$B2290&lt;=Boshqaruv!$C$10),IF(COUNTIFS($C$4:$C2289,$C2290,$H$4:$H2289,"Ha",$B$4:$B2289,"&gt;="&amp;Boshqaruv!$C$9,$B$4:$B2289,"&lt;="&amp;Boshqaruv!$C$10)=0,1,0),0)</f>
        <v>0</v>
      </c>
    </row>
    <row r="2291" customFormat="false" ht="15" hidden="false" customHeight="false" outlineLevel="0" collapsed="false">
      <c r="A2291" s="8" t="n">
        <v>2287</v>
      </c>
      <c r="B2291" s="13"/>
      <c r="C2291" s="25"/>
      <c r="D2291" s="26" t="str">
        <f aca="false">IF($C2291="","",IFERROR(IF(INDEX(Bolalar!$B$5:$B$1804,MATCH($C2291,Bolalar!$I$5:$I$1804,0))="","",INDEX(Bolalar!$B$5:$B$1804,MATCH($C2291,Bolalar!$I$5:$I$1804,0))),""))</f>
        <v/>
      </c>
      <c r="E2291" s="15" t="str">
        <f aca="false">IF($C2291="","",IFERROR(IF(INDEX(Bolalar!$C$5:$C$1804,MATCH($C2291,Bolalar!$I$5:$I$1804,0))="","",INDEX(Bolalar!$C$5:$C$1804,MATCH($C2291,Bolalar!$I$5:$I$1804,0))),""))</f>
        <v/>
      </c>
      <c r="F2291" s="24"/>
      <c r="G2291" s="14" t="str">
        <f aca="false">IF(OR($E2291="",$B2291=""),"",INT(($B2291-$E2291)/365.25))</f>
        <v/>
      </c>
      <c r="H2291" s="14" t="str">
        <f aca="false">IF($G2291="","",IF($G2291&lt;=5,"Ha","Yo'q"))</f>
        <v/>
      </c>
      <c r="I2291" s="12"/>
      <c r="J2291" s="12"/>
      <c r="K2291" s="28" t="n">
        <f aca="false">IF(AND($C2291&lt;&gt;"",$H2291="Ha",$B2291&gt;=Boshqaruv!$C$9,$B2291&lt;=Boshqaruv!$C$10),IF(COUNTIFS($C$4:$C2290,$C2291,$H$4:$H2290,"Ha",$B$4:$B2290,"&gt;="&amp;Boshqaruv!$C$9,$B$4:$B2290,"&lt;="&amp;Boshqaruv!$C$10)=0,1,0),0)</f>
        <v>0</v>
      </c>
    </row>
    <row r="2292" customFormat="false" ht="15" hidden="false" customHeight="false" outlineLevel="0" collapsed="false">
      <c r="A2292" s="8" t="n">
        <v>2288</v>
      </c>
      <c r="B2292" s="13"/>
      <c r="C2292" s="25"/>
      <c r="D2292" s="26" t="str">
        <f aca="false">IF($C2292="","",IFERROR(IF(INDEX(Bolalar!$B$5:$B$1804,MATCH($C2292,Bolalar!$I$5:$I$1804,0))="","",INDEX(Bolalar!$B$5:$B$1804,MATCH($C2292,Bolalar!$I$5:$I$1804,0))),""))</f>
        <v/>
      </c>
      <c r="E2292" s="15" t="str">
        <f aca="false">IF($C2292="","",IFERROR(IF(INDEX(Bolalar!$C$5:$C$1804,MATCH($C2292,Bolalar!$I$5:$I$1804,0))="","",INDEX(Bolalar!$C$5:$C$1804,MATCH($C2292,Bolalar!$I$5:$I$1804,0))),""))</f>
        <v/>
      </c>
      <c r="F2292" s="24"/>
      <c r="G2292" s="14" t="str">
        <f aca="false">IF(OR($E2292="",$B2292=""),"",INT(($B2292-$E2292)/365.25))</f>
        <v/>
      </c>
      <c r="H2292" s="14" t="str">
        <f aca="false">IF($G2292="","",IF($G2292&lt;=5,"Ha","Yo'q"))</f>
        <v/>
      </c>
      <c r="I2292" s="12"/>
      <c r="J2292" s="12"/>
      <c r="K2292" s="28" t="n">
        <f aca="false">IF(AND($C2292&lt;&gt;"",$H2292="Ha",$B2292&gt;=Boshqaruv!$C$9,$B2292&lt;=Boshqaruv!$C$10),IF(COUNTIFS($C$4:$C2291,$C2292,$H$4:$H2291,"Ha",$B$4:$B2291,"&gt;="&amp;Boshqaruv!$C$9,$B$4:$B2291,"&lt;="&amp;Boshqaruv!$C$10)=0,1,0),0)</f>
        <v>0</v>
      </c>
    </row>
    <row r="2293" customFormat="false" ht="15" hidden="false" customHeight="false" outlineLevel="0" collapsed="false">
      <c r="A2293" s="8" t="n">
        <v>2289</v>
      </c>
      <c r="B2293" s="13"/>
      <c r="C2293" s="25"/>
      <c r="D2293" s="26" t="str">
        <f aca="false">IF($C2293="","",IFERROR(IF(INDEX(Bolalar!$B$5:$B$1804,MATCH($C2293,Bolalar!$I$5:$I$1804,0))="","",INDEX(Bolalar!$B$5:$B$1804,MATCH($C2293,Bolalar!$I$5:$I$1804,0))),""))</f>
        <v/>
      </c>
      <c r="E2293" s="15" t="str">
        <f aca="false">IF($C2293="","",IFERROR(IF(INDEX(Bolalar!$C$5:$C$1804,MATCH($C2293,Bolalar!$I$5:$I$1804,0))="","",INDEX(Bolalar!$C$5:$C$1804,MATCH($C2293,Bolalar!$I$5:$I$1804,0))),""))</f>
        <v/>
      </c>
      <c r="F2293" s="24"/>
      <c r="G2293" s="14" t="str">
        <f aca="false">IF(OR($E2293="",$B2293=""),"",INT(($B2293-$E2293)/365.25))</f>
        <v/>
      </c>
      <c r="H2293" s="14" t="str">
        <f aca="false">IF($G2293="","",IF($G2293&lt;=5,"Ha","Yo'q"))</f>
        <v/>
      </c>
      <c r="I2293" s="12"/>
      <c r="J2293" s="12"/>
      <c r="K2293" s="28" t="n">
        <f aca="false">IF(AND($C2293&lt;&gt;"",$H2293="Ha",$B2293&gt;=Boshqaruv!$C$9,$B2293&lt;=Boshqaruv!$C$10),IF(COUNTIFS($C$4:$C2292,$C2293,$H$4:$H2292,"Ha",$B$4:$B2292,"&gt;="&amp;Boshqaruv!$C$9,$B$4:$B2292,"&lt;="&amp;Boshqaruv!$C$10)=0,1,0),0)</f>
        <v>0</v>
      </c>
    </row>
    <row r="2294" customFormat="false" ht="15" hidden="false" customHeight="false" outlineLevel="0" collapsed="false">
      <c r="A2294" s="8" t="n">
        <v>2290</v>
      </c>
      <c r="B2294" s="13"/>
      <c r="C2294" s="25"/>
      <c r="D2294" s="26" t="str">
        <f aca="false">IF($C2294="","",IFERROR(IF(INDEX(Bolalar!$B$5:$B$1804,MATCH($C2294,Bolalar!$I$5:$I$1804,0))="","",INDEX(Bolalar!$B$5:$B$1804,MATCH($C2294,Bolalar!$I$5:$I$1804,0))),""))</f>
        <v/>
      </c>
      <c r="E2294" s="15" t="str">
        <f aca="false">IF($C2294="","",IFERROR(IF(INDEX(Bolalar!$C$5:$C$1804,MATCH($C2294,Bolalar!$I$5:$I$1804,0))="","",INDEX(Bolalar!$C$5:$C$1804,MATCH($C2294,Bolalar!$I$5:$I$1804,0))),""))</f>
        <v/>
      </c>
      <c r="F2294" s="24"/>
      <c r="G2294" s="14" t="str">
        <f aca="false">IF(OR($E2294="",$B2294=""),"",INT(($B2294-$E2294)/365.25))</f>
        <v/>
      </c>
      <c r="H2294" s="14" t="str">
        <f aca="false">IF($G2294="","",IF($G2294&lt;=5,"Ha","Yo'q"))</f>
        <v/>
      </c>
      <c r="I2294" s="12"/>
      <c r="J2294" s="12"/>
      <c r="K2294" s="28" t="n">
        <f aca="false">IF(AND($C2294&lt;&gt;"",$H2294="Ha",$B2294&gt;=Boshqaruv!$C$9,$B2294&lt;=Boshqaruv!$C$10),IF(COUNTIFS($C$4:$C2293,$C2294,$H$4:$H2293,"Ha",$B$4:$B2293,"&gt;="&amp;Boshqaruv!$C$9,$B$4:$B2293,"&lt;="&amp;Boshqaruv!$C$10)=0,1,0),0)</f>
        <v>0</v>
      </c>
    </row>
    <row r="2295" customFormat="false" ht="15" hidden="false" customHeight="false" outlineLevel="0" collapsed="false">
      <c r="A2295" s="8" t="n">
        <v>2291</v>
      </c>
      <c r="B2295" s="13"/>
      <c r="C2295" s="25"/>
      <c r="D2295" s="26" t="str">
        <f aca="false">IF($C2295="","",IFERROR(IF(INDEX(Bolalar!$B$5:$B$1804,MATCH($C2295,Bolalar!$I$5:$I$1804,0))="","",INDEX(Bolalar!$B$5:$B$1804,MATCH($C2295,Bolalar!$I$5:$I$1804,0))),""))</f>
        <v/>
      </c>
      <c r="E2295" s="15" t="str">
        <f aca="false">IF($C2295="","",IFERROR(IF(INDEX(Bolalar!$C$5:$C$1804,MATCH($C2295,Bolalar!$I$5:$I$1804,0))="","",INDEX(Bolalar!$C$5:$C$1804,MATCH($C2295,Bolalar!$I$5:$I$1804,0))),""))</f>
        <v/>
      </c>
      <c r="F2295" s="24"/>
      <c r="G2295" s="14" t="str">
        <f aca="false">IF(OR($E2295="",$B2295=""),"",INT(($B2295-$E2295)/365.25))</f>
        <v/>
      </c>
      <c r="H2295" s="14" t="str">
        <f aca="false">IF($G2295="","",IF($G2295&lt;=5,"Ha","Yo'q"))</f>
        <v/>
      </c>
      <c r="I2295" s="12"/>
      <c r="J2295" s="12"/>
      <c r="K2295" s="28" t="n">
        <f aca="false">IF(AND($C2295&lt;&gt;"",$H2295="Ha",$B2295&gt;=Boshqaruv!$C$9,$B2295&lt;=Boshqaruv!$C$10),IF(COUNTIFS($C$4:$C2294,$C2295,$H$4:$H2294,"Ha",$B$4:$B2294,"&gt;="&amp;Boshqaruv!$C$9,$B$4:$B2294,"&lt;="&amp;Boshqaruv!$C$10)=0,1,0),0)</f>
        <v>0</v>
      </c>
    </row>
    <row r="2296" customFormat="false" ht="15" hidden="false" customHeight="false" outlineLevel="0" collapsed="false">
      <c r="A2296" s="8" t="n">
        <v>2292</v>
      </c>
      <c r="B2296" s="13"/>
      <c r="C2296" s="25"/>
      <c r="D2296" s="26" t="str">
        <f aca="false">IF($C2296="","",IFERROR(IF(INDEX(Bolalar!$B$5:$B$1804,MATCH($C2296,Bolalar!$I$5:$I$1804,0))="","",INDEX(Bolalar!$B$5:$B$1804,MATCH($C2296,Bolalar!$I$5:$I$1804,0))),""))</f>
        <v/>
      </c>
      <c r="E2296" s="15" t="str">
        <f aca="false">IF($C2296="","",IFERROR(IF(INDEX(Bolalar!$C$5:$C$1804,MATCH($C2296,Bolalar!$I$5:$I$1804,0))="","",INDEX(Bolalar!$C$5:$C$1804,MATCH($C2296,Bolalar!$I$5:$I$1804,0))),""))</f>
        <v/>
      </c>
      <c r="F2296" s="24"/>
      <c r="G2296" s="14" t="str">
        <f aca="false">IF(OR($E2296="",$B2296=""),"",INT(($B2296-$E2296)/365.25))</f>
        <v/>
      </c>
      <c r="H2296" s="14" t="str">
        <f aca="false">IF($G2296="","",IF($G2296&lt;=5,"Ha","Yo'q"))</f>
        <v/>
      </c>
      <c r="I2296" s="12"/>
      <c r="J2296" s="12"/>
      <c r="K2296" s="28" t="n">
        <f aca="false">IF(AND($C2296&lt;&gt;"",$H2296="Ha",$B2296&gt;=Boshqaruv!$C$9,$B2296&lt;=Boshqaruv!$C$10),IF(COUNTIFS($C$4:$C2295,$C2296,$H$4:$H2295,"Ha",$B$4:$B2295,"&gt;="&amp;Boshqaruv!$C$9,$B$4:$B2295,"&lt;="&amp;Boshqaruv!$C$10)=0,1,0),0)</f>
        <v>0</v>
      </c>
    </row>
    <row r="2297" customFormat="false" ht="15" hidden="false" customHeight="false" outlineLevel="0" collapsed="false">
      <c r="A2297" s="8" t="n">
        <v>2293</v>
      </c>
      <c r="B2297" s="13"/>
      <c r="C2297" s="25"/>
      <c r="D2297" s="26" t="str">
        <f aca="false">IF($C2297="","",IFERROR(IF(INDEX(Bolalar!$B$5:$B$1804,MATCH($C2297,Bolalar!$I$5:$I$1804,0))="","",INDEX(Bolalar!$B$5:$B$1804,MATCH($C2297,Bolalar!$I$5:$I$1804,0))),""))</f>
        <v/>
      </c>
      <c r="E2297" s="15" t="str">
        <f aca="false">IF($C2297="","",IFERROR(IF(INDEX(Bolalar!$C$5:$C$1804,MATCH($C2297,Bolalar!$I$5:$I$1804,0))="","",INDEX(Bolalar!$C$5:$C$1804,MATCH($C2297,Bolalar!$I$5:$I$1804,0))),""))</f>
        <v/>
      </c>
      <c r="F2297" s="24"/>
      <c r="G2297" s="14" t="str">
        <f aca="false">IF(OR($E2297="",$B2297=""),"",INT(($B2297-$E2297)/365.25))</f>
        <v/>
      </c>
      <c r="H2297" s="14" t="str">
        <f aca="false">IF($G2297="","",IF($G2297&lt;=5,"Ha","Yo'q"))</f>
        <v/>
      </c>
      <c r="I2297" s="12"/>
      <c r="J2297" s="12"/>
      <c r="K2297" s="28" t="n">
        <f aca="false">IF(AND($C2297&lt;&gt;"",$H2297="Ha",$B2297&gt;=Boshqaruv!$C$9,$B2297&lt;=Boshqaruv!$C$10),IF(COUNTIFS($C$4:$C2296,$C2297,$H$4:$H2296,"Ha",$B$4:$B2296,"&gt;="&amp;Boshqaruv!$C$9,$B$4:$B2296,"&lt;="&amp;Boshqaruv!$C$10)=0,1,0),0)</f>
        <v>0</v>
      </c>
    </row>
    <row r="2298" customFormat="false" ht="15" hidden="false" customHeight="false" outlineLevel="0" collapsed="false">
      <c r="A2298" s="8" t="n">
        <v>2294</v>
      </c>
      <c r="B2298" s="13"/>
      <c r="C2298" s="25"/>
      <c r="D2298" s="26" t="str">
        <f aca="false">IF($C2298="","",IFERROR(IF(INDEX(Bolalar!$B$5:$B$1804,MATCH($C2298,Bolalar!$I$5:$I$1804,0))="","",INDEX(Bolalar!$B$5:$B$1804,MATCH($C2298,Bolalar!$I$5:$I$1804,0))),""))</f>
        <v/>
      </c>
      <c r="E2298" s="15" t="str">
        <f aca="false">IF($C2298="","",IFERROR(IF(INDEX(Bolalar!$C$5:$C$1804,MATCH($C2298,Bolalar!$I$5:$I$1804,0))="","",INDEX(Bolalar!$C$5:$C$1804,MATCH($C2298,Bolalar!$I$5:$I$1804,0))),""))</f>
        <v/>
      </c>
      <c r="F2298" s="24"/>
      <c r="G2298" s="14" t="str">
        <f aca="false">IF(OR($E2298="",$B2298=""),"",INT(($B2298-$E2298)/365.25))</f>
        <v/>
      </c>
      <c r="H2298" s="14" t="str">
        <f aca="false">IF($G2298="","",IF($G2298&lt;=5,"Ha","Yo'q"))</f>
        <v/>
      </c>
      <c r="I2298" s="12"/>
      <c r="J2298" s="12"/>
      <c r="K2298" s="28" t="n">
        <f aca="false">IF(AND($C2298&lt;&gt;"",$H2298="Ha",$B2298&gt;=Boshqaruv!$C$9,$B2298&lt;=Boshqaruv!$C$10),IF(COUNTIFS($C$4:$C2297,$C2298,$H$4:$H2297,"Ha",$B$4:$B2297,"&gt;="&amp;Boshqaruv!$C$9,$B$4:$B2297,"&lt;="&amp;Boshqaruv!$C$10)=0,1,0),0)</f>
        <v>0</v>
      </c>
    </row>
    <row r="2299" customFormat="false" ht="15" hidden="false" customHeight="false" outlineLevel="0" collapsed="false">
      <c r="A2299" s="8" t="n">
        <v>2295</v>
      </c>
      <c r="B2299" s="13"/>
      <c r="C2299" s="25"/>
      <c r="D2299" s="26" t="str">
        <f aca="false">IF($C2299="","",IFERROR(IF(INDEX(Bolalar!$B$5:$B$1804,MATCH($C2299,Bolalar!$I$5:$I$1804,0))="","",INDEX(Bolalar!$B$5:$B$1804,MATCH($C2299,Bolalar!$I$5:$I$1804,0))),""))</f>
        <v/>
      </c>
      <c r="E2299" s="15" t="str">
        <f aca="false">IF($C2299="","",IFERROR(IF(INDEX(Bolalar!$C$5:$C$1804,MATCH($C2299,Bolalar!$I$5:$I$1804,0))="","",INDEX(Bolalar!$C$5:$C$1804,MATCH($C2299,Bolalar!$I$5:$I$1804,0))),""))</f>
        <v/>
      </c>
      <c r="F2299" s="24"/>
      <c r="G2299" s="14" t="str">
        <f aca="false">IF(OR($E2299="",$B2299=""),"",INT(($B2299-$E2299)/365.25))</f>
        <v/>
      </c>
      <c r="H2299" s="14" t="str">
        <f aca="false">IF($G2299="","",IF($G2299&lt;=5,"Ha","Yo'q"))</f>
        <v/>
      </c>
      <c r="I2299" s="12"/>
      <c r="J2299" s="12"/>
      <c r="K2299" s="28" t="n">
        <f aca="false">IF(AND($C2299&lt;&gt;"",$H2299="Ha",$B2299&gt;=Boshqaruv!$C$9,$B2299&lt;=Boshqaruv!$C$10),IF(COUNTIFS($C$4:$C2298,$C2299,$H$4:$H2298,"Ha",$B$4:$B2298,"&gt;="&amp;Boshqaruv!$C$9,$B$4:$B2298,"&lt;="&amp;Boshqaruv!$C$10)=0,1,0),0)</f>
        <v>0</v>
      </c>
    </row>
    <row r="2300" customFormat="false" ht="15" hidden="false" customHeight="false" outlineLevel="0" collapsed="false">
      <c r="A2300" s="8" t="n">
        <v>2296</v>
      </c>
      <c r="B2300" s="13"/>
      <c r="C2300" s="25"/>
      <c r="D2300" s="26" t="str">
        <f aca="false">IF($C2300="","",IFERROR(IF(INDEX(Bolalar!$B$5:$B$1804,MATCH($C2300,Bolalar!$I$5:$I$1804,0))="","",INDEX(Bolalar!$B$5:$B$1804,MATCH($C2300,Bolalar!$I$5:$I$1804,0))),""))</f>
        <v/>
      </c>
      <c r="E2300" s="15" t="str">
        <f aca="false">IF($C2300="","",IFERROR(IF(INDEX(Bolalar!$C$5:$C$1804,MATCH($C2300,Bolalar!$I$5:$I$1804,0))="","",INDEX(Bolalar!$C$5:$C$1804,MATCH($C2300,Bolalar!$I$5:$I$1804,0))),""))</f>
        <v/>
      </c>
      <c r="F2300" s="24"/>
      <c r="G2300" s="14" t="str">
        <f aca="false">IF(OR($E2300="",$B2300=""),"",INT(($B2300-$E2300)/365.25))</f>
        <v/>
      </c>
      <c r="H2300" s="14" t="str">
        <f aca="false">IF($G2300="","",IF($G2300&lt;=5,"Ha","Yo'q"))</f>
        <v/>
      </c>
      <c r="I2300" s="12"/>
      <c r="J2300" s="12"/>
      <c r="K2300" s="28" t="n">
        <f aca="false">IF(AND($C2300&lt;&gt;"",$H2300="Ha",$B2300&gt;=Boshqaruv!$C$9,$B2300&lt;=Boshqaruv!$C$10),IF(COUNTIFS($C$4:$C2299,$C2300,$H$4:$H2299,"Ha",$B$4:$B2299,"&gt;="&amp;Boshqaruv!$C$9,$B$4:$B2299,"&lt;="&amp;Boshqaruv!$C$10)=0,1,0),0)</f>
        <v>0</v>
      </c>
    </row>
    <row r="2301" customFormat="false" ht="15" hidden="false" customHeight="false" outlineLevel="0" collapsed="false">
      <c r="A2301" s="8" t="n">
        <v>2297</v>
      </c>
      <c r="B2301" s="13"/>
      <c r="C2301" s="25"/>
      <c r="D2301" s="26" t="str">
        <f aca="false">IF($C2301="","",IFERROR(IF(INDEX(Bolalar!$B$5:$B$1804,MATCH($C2301,Bolalar!$I$5:$I$1804,0))="","",INDEX(Bolalar!$B$5:$B$1804,MATCH($C2301,Bolalar!$I$5:$I$1804,0))),""))</f>
        <v/>
      </c>
      <c r="E2301" s="15" t="str">
        <f aca="false">IF($C2301="","",IFERROR(IF(INDEX(Bolalar!$C$5:$C$1804,MATCH($C2301,Bolalar!$I$5:$I$1804,0))="","",INDEX(Bolalar!$C$5:$C$1804,MATCH($C2301,Bolalar!$I$5:$I$1804,0))),""))</f>
        <v/>
      </c>
      <c r="F2301" s="24"/>
      <c r="G2301" s="14" t="str">
        <f aca="false">IF(OR($E2301="",$B2301=""),"",INT(($B2301-$E2301)/365.25))</f>
        <v/>
      </c>
      <c r="H2301" s="14" t="str">
        <f aca="false">IF($G2301="","",IF($G2301&lt;=5,"Ha","Yo'q"))</f>
        <v/>
      </c>
      <c r="I2301" s="12"/>
      <c r="J2301" s="12"/>
      <c r="K2301" s="28" t="n">
        <f aca="false">IF(AND($C2301&lt;&gt;"",$H2301="Ha",$B2301&gt;=Boshqaruv!$C$9,$B2301&lt;=Boshqaruv!$C$10),IF(COUNTIFS($C$4:$C2300,$C2301,$H$4:$H2300,"Ha",$B$4:$B2300,"&gt;="&amp;Boshqaruv!$C$9,$B$4:$B2300,"&lt;="&amp;Boshqaruv!$C$10)=0,1,0),0)</f>
        <v>0</v>
      </c>
    </row>
    <row r="2302" customFormat="false" ht="15" hidden="false" customHeight="false" outlineLevel="0" collapsed="false">
      <c r="A2302" s="8" t="n">
        <v>2298</v>
      </c>
      <c r="B2302" s="13"/>
      <c r="C2302" s="25"/>
      <c r="D2302" s="26" t="str">
        <f aca="false">IF($C2302="","",IFERROR(IF(INDEX(Bolalar!$B$5:$B$1804,MATCH($C2302,Bolalar!$I$5:$I$1804,0))="","",INDEX(Bolalar!$B$5:$B$1804,MATCH($C2302,Bolalar!$I$5:$I$1804,0))),""))</f>
        <v/>
      </c>
      <c r="E2302" s="15" t="str">
        <f aca="false">IF($C2302="","",IFERROR(IF(INDEX(Bolalar!$C$5:$C$1804,MATCH($C2302,Bolalar!$I$5:$I$1804,0))="","",INDEX(Bolalar!$C$5:$C$1804,MATCH($C2302,Bolalar!$I$5:$I$1804,0))),""))</f>
        <v/>
      </c>
      <c r="F2302" s="24"/>
      <c r="G2302" s="14" t="str">
        <f aca="false">IF(OR($E2302="",$B2302=""),"",INT(($B2302-$E2302)/365.25))</f>
        <v/>
      </c>
      <c r="H2302" s="14" t="str">
        <f aca="false">IF($G2302="","",IF($G2302&lt;=5,"Ha","Yo'q"))</f>
        <v/>
      </c>
      <c r="I2302" s="12"/>
      <c r="J2302" s="12"/>
      <c r="K2302" s="28" t="n">
        <f aca="false">IF(AND($C2302&lt;&gt;"",$H2302="Ha",$B2302&gt;=Boshqaruv!$C$9,$B2302&lt;=Boshqaruv!$C$10),IF(COUNTIFS($C$4:$C2301,$C2302,$H$4:$H2301,"Ha",$B$4:$B2301,"&gt;="&amp;Boshqaruv!$C$9,$B$4:$B2301,"&lt;="&amp;Boshqaruv!$C$10)=0,1,0),0)</f>
        <v>0</v>
      </c>
    </row>
    <row r="2303" customFormat="false" ht="15" hidden="false" customHeight="false" outlineLevel="0" collapsed="false">
      <c r="A2303" s="8" t="n">
        <v>2299</v>
      </c>
      <c r="B2303" s="13"/>
      <c r="C2303" s="25"/>
      <c r="D2303" s="26" t="str">
        <f aca="false">IF($C2303="","",IFERROR(IF(INDEX(Bolalar!$B$5:$B$1804,MATCH($C2303,Bolalar!$I$5:$I$1804,0))="","",INDEX(Bolalar!$B$5:$B$1804,MATCH($C2303,Bolalar!$I$5:$I$1804,0))),""))</f>
        <v/>
      </c>
      <c r="E2303" s="15" t="str">
        <f aca="false">IF($C2303="","",IFERROR(IF(INDEX(Bolalar!$C$5:$C$1804,MATCH($C2303,Bolalar!$I$5:$I$1804,0))="","",INDEX(Bolalar!$C$5:$C$1804,MATCH($C2303,Bolalar!$I$5:$I$1804,0))),""))</f>
        <v/>
      </c>
      <c r="F2303" s="24"/>
      <c r="G2303" s="14" t="str">
        <f aca="false">IF(OR($E2303="",$B2303=""),"",INT(($B2303-$E2303)/365.25))</f>
        <v/>
      </c>
      <c r="H2303" s="14" t="str">
        <f aca="false">IF($G2303="","",IF($G2303&lt;=5,"Ha","Yo'q"))</f>
        <v/>
      </c>
      <c r="I2303" s="12"/>
      <c r="J2303" s="12"/>
      <c r="K2303" s="28" t="n">
        <f aca="false">IF(AND($C2303&lt;&gt;"",$H2303="Ha",$B2303&gt;=Boshqaruv!$C$9,$B2303&lt;=Boshqaruv!$C$10),IF(COUNTIFS($C$4:$C2302,$C2303,$H$4:$H2302,"Ha",$B$4:$B2302,"&gt;="&amp;Boshqaruv!$C$9,$B$4:$B2302,"&lt;="&amp;Boshqaruv!$C$10)=0,1,0),0)</f>
        <v>0</v>
      </c>
    </row>
    <row r="2304" customFormat="false" ht="15" hidden="false" customHeight="false" outlineLevel="0" collapsed="false">
      <c r="A2304" s="8" t="n">
        <v>2300</v>
      </c>
      <c r="B2304" s="13"/>
      <c r="C2304" s="25"/>
      <c r="D2304" s="26" t="str">
        <f aca="false">IF($C2304="","",IFERROR(IF(INDEX(Bolalar!$B$5:$B$1804,MATCH($C2304,Bolalar!$I$5:$I$1804,0))="","",INDEX(Bolalar!$B$5:$B$1804,MATCH($C2304,Bolalar!$I$5:$I$1804,0))),""))</f>
        <v/>
      </c>
      <c r="E2304" s="15" t="str">
        <f aca="false">IF($C2304="","",IFERROR(IF(INDEX(Bolalar!$C$5:$C$1804,MATCH($C2304,Bolalar!$I$5:$I$1804,0))="","",INDEX(Bolalar!$C$5:$C$1804,MATCH($C2304,Bolalar!$I$5:$I$1804,0))),""))</f>
        <v/>
      </c>
      <c r="F2304" s="24"/>
      <c r="G2304" s="14" t="str">
        <f aca="false">IF(OR($E2304="",$B2304=""),"",INT(($B2304-$E2304)/365.25))</f>
        <v/>
      </c>
      <c r="H2304" s="14" t="str">
        <f aca="false">IF($G2304="","",IF($G2304&lt;=5,"Ha","Yo'q"))</f>
        <v/>
      </c>
      <c r="I2304" s="12"/>
      <c r="J2304" s="12"/>
      <c r="K2304" s="28" t="n">
        <f aca="false">IF(AND($C2304&lt;&gt;"",$H2304="Ha",$B2304&gt;=Boshqaruv!$C$9,$B2304&lt;=Boshqaruv!$C$10),IF(COUNTIFS($C$4:$C2303,$C2304,$H$4:$H2303,"Ha",$B$4:$B2303,"&gt;="&amp;Boshqaruv!$C$9,$B$4:$B2303,"&lt;="&amp;Boshqaruv!$C$10)=0,1,0),0)</f>
        <v>0</v>
      </c>
    </row>
    <row r="2305" customFormat="false" ht="15" hidden="false" customHeight="false" outlineLevel="0" collapsed="false">
      <c r="A2305" s="8" t="n">
        <v>2301</v>
      </c>
      <c r="B2305" s="13"/>
      <c r="C2305" s="25"/>
      <c r="D2305" s="26" t="str">
        <f aca="false">IF($C2305="","",IFERROR(IF(INDEX(Bolalar!$B$5:$B$1804,MATCH($C2305,Bolalar!$I$5:$I$1804,0))="","",INDEX(Bolalar!$B$5:$B$1804,MATCH($C2305,Bolalar!$I$5:$I$1804,0))),""))</f>
        <v/>
      </c>
      <c r="E2305" s="15" t="str">
        <f aca="false">IF($C2305="","",IFERROR(IF(INDEX(Bolalar!$C$5:$C$1804,MATCH($C2305,Bolalar!$I$5:$I$1804,0))="","",INDEX(Bolalar!$C$5:$C$1804,MATCH($C2305,Bolalar!$I$5:$I$1804,0))),""))</f>
        <v/>
      </c>
      <c r="F2305" s="24"/>
      <c r="G2305" s="14" t="str">
        <f aca="false">IF(OR($E2305="",$B2305=""),"",INT(($B2305-$E2305)/365.25))</f>
        <v/>
      </c>
      <c r="H2305" s="14" t="str">
        <f aca="false">IF($G2305="","",IF($G2305&lt;=5,"Ha","Yo'q"))</f>
        <v/>
      </c>
      <c r="I2305" s="12"/>
      <c r="J2305" s="12"/>
      <c r="K2305" s="28" t="n">
        <f aca="false">IF(AND($C2305&lt;&gt;"",$H2305="Ha",$B2305&gt;=Boshqaruv!$C$9,$B2305&lt;=Boshqaruv!$C$10),IF(COUNTIFS($C$4:$C2304,$C2305,$H$4:$H2304,"Ha",$B$4:$B2304,"&gt;="&amp;Boshqaruv!$C$9,$B$4:$B2304,"&lt;="&amp;Boshqaruv!$C$10)=0,1,0),0)</f>
        <v>0</v>
      </c>
    </row>
    <row r="2306" customFormat="false" ht="15" hidden="false" customHeight="false" outlineLevel="0" collapsed="false">
      <c r="A2306" s="8" t="n">
        <v>2302</v>
      </c>
      <c r="B2306" s="13"/>
      <c r="C2306" s="25"/>
      <c r="D2306" s="26" t="str">
        <f aca="false">IF($C2306="","",IFERROR(IF(INDEX(Bolalar!$B$5:$B$1804,MATCH($C2306,Bolalar!$I$5:$I$1804,0))="","",INDEX(Bolalar!$B$5:$B$1804,MATCH($C2306,Bolalar!$I$5:$I$1804,0))),""))</f>
        <v/>
      </c>
      <c r="E2306" s="15" t="str">
        <f aca="false">IF($C2306="","",IFERROR(IF(INDEX(Bolalar!$C$5:$C$1804,MATCH($C2306,Bolalar!$I$5:$I$1804,0))="","",INDEX(Bolalar!$C$5:$C$1804,MATCH($C2306,Bolalar!$I$5:$I$1804,0))),""))</f>
        <v/>
      </c>
      <c r="F2306" s="24"/>
      <c r="G2306" s="14" t="str">
        <f aca="false">IF(OR($E2306="",$B2306=""),"",INT(($B2306-$E2306)/365.25))</f>
        <v/>
      </c>
      <c r="H2306" s="14" t="str">
        <f aca="false">IF($G2306="","",IF($G2306&lt;=5,"Ha","Yo'q"))</f>
        <v/>
      </c>
      <c r="I2306" s="12"/>
      <c r="J2306" s="12"/>
      <c r="K2306" s="28" t="n">
        <f aca="false">IF(AND($C2306&lt;&gt;"",$H2306="Ha",$B2306&gt;=Boshqaruv!$C$9,$B2306&lt;=Boshqaruv!$C$10),IF(COUNTIFS($C$4:$C2305,$C2306,$H$4:$H2305,"Ha",$B$4:$B2305,"&gt;="&amp;Boshqaruv!$C$9,$B$4:$B2305,"&lt;="&amp;Boshqaruv!$C$10)=0,1,0),0)</f>
        <v>0</v>
      </c>
    </row>
    <row r="2307" customFormat="false" ht="15" hidden="false" customHeight="false" outlineLevel="0" collapsed="false">
      <c r="A2307" s="8" t="n">
        <v>2303</v>
      </c>
      <c r="B2307" s="13"/>
      <c r="C2307" s="25"/>
      <c r="D2307" s="26" t="str">
        <f aca="false">IF($C2307="","",IFERROR(IF(INDEX(Bolalar!$B$5:$B$1804,MATCH($C2307,Bolalar!$I$5:$I$1804,0))="","",INDEX(Bolalar!$B$5:$B$1804,MATCH($C2307,Bolalar!$I$5:$I$1804,0))),""))</f>
        <v/>
      </c>
      <c r="E2307" s="15" t="str">
        <f aca="false">IF($C2307="","",IFERROR(IF(INDEX(Bolalar!$C$5:$C$1804,MATCH($C2307,Bolalar!$I$5:$I$1804,0))="","",INDEX(Bolalar!$C$5:$C$1804,MATCH($C2307,Bolalar!$I$5:$I$1804,0))),""))</f>
        <v/>
      </c>
      <c r="F2307" s="24"/>
      <c r="G2307" s="14" t="str">
        <f aca="false">IF(OR($E2307="",$B2307=""),"",INT(($B2307-$E2307)/365.25))</f>
        <v/>
      </c>
      <c r="H2307" s="14" t="str">
        <f aca="false">IF($G2307="","",IF($G2307&lt;=5,"Ha","Yo'q"))</f>
        <v/>
      </c>
      <c r="I2307" s="12"/>
      <c r="J2307" s="12"/>
      <c r="K2307" s="28" t="n">
        <f aca="false">IF(AND($C2307&lt;&gt;"",$H2307="Ha",$B2307&gt;=Boshqaruv!$C$9,$B2307&lt;=Boshqaruv!$C$10),IF(COUNTIFS($C$4:$C2306,$C2307,$H$4:$H2306,"Ha",$B$4:$B2306,"&gt;="&amp;Boshqaruv!$C$9,$B$4:$B2306,"&lt;="&amp;Boshqaruv!$C$10)=0,1,0),0)</f>
        <v>0</v>
      </c>
    </row>
    <row r="2308" customFormat="false" ht="15" hidden="false" customHeight="false" outlineLevel="0" collapsed="false">
      <c r="A2308" s="8" t="n">
        <v>2304</v>
      </c>
      <c r="B2308" s="13"/>
      <c r="C2308" s="25"/>
      <c r="D2308" s="26" t="str">
        <f aca="false">IF($C2308="","",IFERROR(IF(INDEX(Bolalar!$B$5:$B$1804,MATCH($C2308,Bolalar!$I$5:$I$1804,0))="","",INDEX(Bolalar!$B$5:$B$1804,MATCH($C2308,Bolalar!$I$5:$I$1804,0))),""))</f>
        <v/>
      </c>
      <c r="E2308" s="15" t="str">
        <f aca="false">IF($C2308="","",IFERROR(IF(INDEX(Bolalar!$C$5:$C$1804,MATCH($C2308,Bolalar!$I$5:$I$1804,0))="","",INDEX(Bolalar!$C$5:$C$1804,MATCH($C2308,Bolalar!$I$5:$I$1804,0))),""))</f>
        <v/>
      </c>
      <c r="F2308" s="24"/>
      <c r="G2308" s="14" t="str">
        <f aca="false">IF(OR($E2308="",$B2308=""),"",INT(($B2308-$E2308)/365.25))</f>
        <v/>
      </c>
      <c r="H2308" s="14" t="str">
        <f aca="false">IF($G2308="","",IF($G2308&lt;=5,"Ha","Yo'q"))</f>
        <v/>
      </c>
      <c r="I2308" s="12"/>
      <c r="J2308" s="12"/>
      <c r="K2308" s="28" t="n">
        <f aca="false">IF(AND($C2308&lt;&gt;"",$H2308="Ha",$B2308&gt;=Boshqaruv!$C$9,$B2308&lt;=Boshqaruv!$C$10),IF(COUNTIFS($C$4:$C2307,$C2308,$H$4:$H2307,"Ha",$B$4:$B2307,"&gt;="&amp;Boshqaruv!$C$9,$B$4:$B2307,"&lt;="&amp;Boshqaruv!$C$10)=0,1,0),0)</f>
        <v>0</v>
      </c>
    </row>
    <row r="2309" customFormat="false" ht="15" hidden="false" customHeight="false" outlineLevel="0" collapsed="false">
      <c r="A2309" s="8" t="n">
        <v>2305</v>
      </c>
      <c r="B2309" s="13"/>
      <c r="C2309" s="25"/>
      <c r="D2309" s="26" t="str">
        <f aca="false">IF($C2309="","",IFERROR(IF(INDEX(Bolalar!$B$5:$B$1804,MATCH($C2309,Bolalar!$I$5:$I$1804,0))="","",INDEX(Bolalar!$B$5:$B$1804,MATCH($C2309,Bolalar!$I$5:$I$1804,0))),""))</f>
        <v/>
      </c>
      <c r="E2309" s="15" t="str">
        <f aca="false">IF($C2309="","",IFERROR(IF(INDEX(Bolalar!$C$5:$C$1804,MATCH($C2309,Bolalar!$I$5:$I$1804,0))="","",INDEX(Bolalar!$C$5:$C$1804,MATCH($C2309,Bolalar!$I$5:$I$1804,0))),""))</f>
        <v/>
      </c>
      <c r="F2309" s="24"/>
      <c r="G2309" s="14" t="str">
        <f aca="false">IF(OR($E2309="",$B2309=""),"",INT(($B2309-$E2309)/365.25))</f>
        <v/>
      </c>
      <c r="H2309" s="14" t="str">
        <f aca="false">IF($G2309="","",IF($G2309&lt;=5,"Ha","Yo'q"))</f>
        <v/>
      </c>
      <c r="I2309" s="12"/>
      <c r="J2309" s="12"/>
      <c r="K2309" s="28" t="n">
        <f aca="false">IF(AND($C2309&lt;&gt;"",$H2309="Ha",$B2309&gt;=Boshqaruv!$C$9,$B2309&lt;=Boshqaruv!$C$10),IF(COUNTIFS($C$4:$C2308,$C2309,$H$4:$H2308,"Ha",$B$4:$B2308,"&gt;="&amp;Boshqaruv!$C$9,$B$4:$B2308,"&lt;="&amp;Boshqaruv!$C$10)=0,1,0),0)</f>
        <v>0</v>
      </c>
    </row>
    <row r="2310" customFormat="false" ht="15" hidden="false" customHeight="false" outlineLevel="0" collapsed="false">
      <c r="A2310" s="8" t="n">
        <v>2306</v>
      </c>
      <c r="B2310" s="13"/>
      <c r="C2310" s="25"/>
      <c r="D2310" s="26" t="str">
        <f aca="false">IF($C2310="","",IFERROR(IF(INDEX(Bolalar!$B$5:$B$1804,MATCH($C2310,Bolalar!$I$5:$I$1804,0))="","",INDEX(Bolalar!$B$5:$B$1804,MATCH($C2310,Bolalar!$I$5:$I$1804,0))),""))</f>
        <v/>
      </c>
      <c r="E2310" s="15" t="str">
        <f aca="false">IF($C2310="","",IFERROR(IF(INDEX(Bolalar!$C$5:$C$1804,MATCH($C2310,Bolalar!$I$5:$I$1804,0))="","",INDEX(Bolalar!$C$5:$C$1804,MATCH($C2310,Bolalar!$I$5:$I$1804,0))),""))</f>
        <v/>
      </c>
      <c r="F2310" s="24"/>
      <c r="G2310" s="14" t="str">
        <f aca="false">IF(OR($E2310="",$B2310=""),"",INT(($B2310-$E2310)/365.25))</f>
        <v/>
      </c>
      <c r="H2310" s="14" t="str">
        <f aca="false">IF($G2310="","",IF($G2310&lt;=5,"Ha","Yo'q"))</f>
        <v/>
      </c>
      <c r="I2310" s="12"/>
      <c r="J2310" s="12"/>
      <c r="K2310" s="28" t="n">
        <f aca="false">IF(AND($C2310&lt;&gt;"",$H2310="Ha",$B2310&gt;=Boshqaruv!$C$9,$B2310&lt;=Boshqaruv!$C$10),IF(COUNTIFS($C$4:$C2309,$C2310,$H$4:$H2309,"Ha",$B$4:$B2309,"&gt;="&amp;Boshqaruv!$C$9,$B$4:$B2309,"&lt;="&amp;Boshqaruv!$C$10)=0,1,0),0)</f>
        <v>0</v>
      </c>
    </row>
    <row r="2311" customFormat="false" ht="15" hidden="false" customHeight="false" outlineLevel="0" collapsed="false">
      <c r="A2311" s="8" t="n">
        <v>2307</v>
      </c>
      <c r="B2311" s="13"/>
      <c r="C2311" s="25"/>
      <c r="D2311" s="26" t="str">
        <f aca="false">IF($C2311="","",IFERROR(IF(INDEX(Bolalar!$B$5:$B$1804,MATCH($C2311,Bolalar!$I$5:$I$1804,0))="","",INDEX(Bolalar!$B$5:$B$1804,MATCH($C2311,Bolalar!$I$5:$I$1804,0))),""))</f>
        <v/>
      </c>
      <c r="E2311" s="15" t="str">
        <f aca="false">IF($C2311="","",IFERROR(IF(INDEX(Bolalar!$C$5:$C$1804,MATCH($C2311,Bolalar!$I$5:$I$1804,0))="","",INDEX(Bolalar!$C$5:$C$1804,MATCH($C2311,Bolalar!$I$5:$I$1804,0))),""))</f>
        <v/>
      </c>
      <c r="F2311" s="24"/>
      <c r="G2311" s="14" t="str">
        <f aca="false">IF(OR($E2311="",$B2311=""),"",INT(($B2311-$E2311)/365.25))</f>
        <v/>
      </c>
      <c r="H2311" s="14" t="str">
        <f aca="false">IF($G2311="","",IF($G2311&lt;=5,"Ha","Yo'q"))</f>
        <v/>
      </c>
      <c r="I2311" s="12"/>
      <c r="J2311" s="12"/>
      <c r="K2311" s="28" t="n">
        <f aca="false">IF(AND($C2311&lt;&gt;"",$H2311="Ha",$B2311&gt;=Boshqaruv!$C$9,$B2311&lt;=Boshqaruv!$C$10),IF(COUNTIFS($C$4:$C2310,$C2311,$H$4:$H2310,"Ha",$B$4:$B2310,"&gt;="&amp;Boshqaruv!$C$9,$B$4:$B2310,"&lt;="&amp;Boshqaruv!$C$10)=0,1,0),0)</f>
        <v>0</v>
      </c>
    </row>
    <row r="2312" customFormat="false" ht="15" hidden="false" customHeight="false" outlineLevel="0" collapsed="false">
      <c r="A2312" s="8" t="n">
        <v>2308</v>
      </c>
      <c r="B2312" s="13"/>
      <c r="C2312" s="25"/>
      <c r="D2312" s="26" t="str">
        <f aca="false">IF($C2312="","",IFERROR(IF(INDEX(Bolalar!$B$5:$B$1804,MATCH($C2312,Bolalar!$I$5:$I$1804,0))="","",INDEX(Bolalar!$B$5:$B$1804,MATCH($C2312,Bolalar!$I$5:$I$1804,0))),""))</f>
        <v/>
      </c>
      <c r="E2312" s="15" t="str">
        <f aca="false">IF($C2312="","",IFERROR(IF(INDEX(Bolalar!$C$5:$C$1804,MATCH($C2312,Bolalar!$I$5:$I$1804,0))="","",INDEX(Bolalar!$C$5:$C$1804,MATCH($C2312,Bolalar!$I$5:$I$1804,0))),""))</f>
        <v/>
      </c>
      <c r="F2312" s="24"/>
      <c r="G2312" s="14" t="str">
        <f aca="false">IF(OR($E2312="",$B2312=""),"",INT(($B2312-$E2312)/365.25))</f>
        <v/>
      </c>
      <c r="H2312" s="14" t="str">
        <f aca="false">IF($G2312="","",IF($G2312&lt;=5,"Ha","Yo'q"))</f>
        <v/>
      </c>
      <c r="I2312" s="12"/>
      <c r="J2312" s="12"/>
      <c r="K2312" s="28" t="n">
        <f aca="false">IF(AND($C2312&lt;&gt;"",$H2312="Ha",$B2312&gt;=Boshqaruv!$C$9,$B2312&lt;=Boshqaruv!$C$10),IF(COUNTIFS($C$4:$C2311,$C2312,$H$4:$H2311,"Ha",$B$4:$B2311,"&gt;="&amp;Boshqaruv!$C$9,$B$4:$B2311,"&lt;="&amp;Boshqaruv!$C$10)=0,1,0),0)</f>
        <v>0</v>
      </c>
    </row>
    <row r="2313" customFormat="false" ht="15" hidden="false" customHeight="false" outlineLevel="0" collapsed="false">
      <c r="A2313" s="8" t="n">
        <v>2309</v>
      </c>
      <c r="B2313" s="13"/>
      <c r="C2313" s="25"/>
      <c r="D2313" s="26" t="str">
        <f aca="false">IF($C2313="","",IFERROR(IF(INDEX(Bolalar!$B$5:$B$1804,MATCH($C2313,Bolalar!$I$5:$I$1804,0))="","",INDEX(Bolalar!$B$5:$B$1804,MATCH($C2313,Bolalar!$I$5:$I$1804,0))),""))</f>
        <v/>
      </c>
      <c r="E2313" s="15" t="str">
        <f aca="false">IF($C2313="","",IFERROR(IF(INDEX(Bolalar!$C$5:$C$1804,MATCH($C2313,Bolalar!$I$5:$I$1804,0))="","",INDEX(Bolalar!$C$5:$C$1804,MATCH($C2313,Bolalar!$I$5:$I$1804,0))),""))</f>
        <v/>
      </c>
      <c r="F2313" s="24"/>
      <c r="G2313" s="14" t="str">
        <f aca="false">IF(OR($E2313="",$B2313=""),"",INT(($B2313-$E2313)/365.25))</f>
        <v/>
      </c>
      <c r="H2313" s="14" t="str">
        <f aca="false">IF($G2313="","",IF($G2313&lt;=5,"Ha","Yo'q"))</f>
        <v/>
      </c>
      <c r="I2313" s="12"/>
      <c r="J2313" s="12"/>
      <c r="K2313" s="28" t="n">
        <f aca="false">IF(AND($C2313&lt;&gt;"",$H2313="Ha",$B2313&gt;=Boshqaruv!$C$9,$B2313&lt;=Boshqaruv!$C$10),IF(COUNTIFS($C$4:$C2312,$C2313,$H$4:$H2312,"Ha",$B$4:$B2312,"&gt;="&amp;Boshqaruv!$C$9,$B$4:$B2312,"&lt;="&amp;Boshqaruv!$C$10)=0,1,0),0)</f>
        <v>0</v>
      </c>
    </row>
    <row r="2314" customFormat="false" ht="15" hidden="false" customHeight="false" outlineLevel="0" collapsed="false">
      <c r="A2314" s="8" t="n">
        <v>2310</v>
      </c>
      <c r="B2314" s="13"/>
      <c r="C2314" s="25"/>
      <c r="D2314" s="26" t="str">
        <f aca="false">IF($C2314="","",IFERROR(IF(INDEX(Bolalar!$B$5:$B$1804,MATCH($C2314,Bolalar!$I$5:$I$1804,0))="","",INDEX(Bolalar!$B$5:$B$1804,MATCH($C2314,Bolalar!$I$5:$I$1804,0))),""))</f>
        <v/>
      </c>
      <c r="E2314" s="15" t="str">
        <f aca="false">IF($C2314="","",IFERROR(IF(INDEX(Bolalar!$C$5:$C$1804,MATCH($C2314,Bolalar!$I$5:$I$1804,0))="","",INDEX(Bolalar!$C$5:$C$1804,MATCH($C2314,Bolalar!$I$5:$I$1804,0))),""))</f>
        <v/>
      </c>
      <c r="F2314" s="24"/>
      <c r="G2314" s="14" t="str">
        <f aca="false">IF(OR($E2314="",$B2314=""),"",INT(($B2314-$E2314)/365.25))</f>
        <v/>
      </c>
      <c r="H2314" s="14" t="str">
        <f aca="false">IF($G2314="","",IF($G2314&lt;=5,"Ha","Yo'q"))</f>
        <v/>
      </c>
      <c r="I2314" s="12"/>
      <c r="J2314" s="12"/>
      <c r="K2314" s="28" t="n">
        <f aca="false">IF(AND($C2314&lt;&gt;"",$H2314="Ha",$B2314&gt;=Boshqaruv!$C$9,$B2314&lt;=Boshqaruv!$C$10),IF(COUNTIFS($C$4:$C2313,$C2314,$H$4:$H2313,"Ha",$B$4:$B2313,"&gt;="&amp;Boshqaruv!$C$9,$B$4:$B2313,"&lt;="&amp;Boshqaruv!$C$10)=0,1,0),0)</f>
        <v>0</v>
      </c>
    </row>
    <row r="2315" customFormat="false" ht="15" hidden="false" customHeight="false" outlineLevel="0" collapsed="false">
      <c r="A2315" s="8" t="n">
        <v>2311</v>
      </c>
      <c r="B2315" s="13"/>
      <c r="C2315" s="25"/>
      <c r="D2315" s="26" t="str">
        <f aca="false">IF($C2315="","",IFERROR(IF(INDEX(Bolalar!$B$5:$B$1804,MATCH($C2315,Bolalar!$I$5:$I$1804,0))="","",INDEX(Bolalar!$B$5:$B$1804,MATCH($C2315,Bolalar!$I$5:$I$1804,0))),""))</f>
        <v/>
      </c>
      <c r="E2315" s="15" t="str">
        <f aca="false">IF($C2315="","",IFERROR(IF(INDEX(Bolalar!$C$5:$C$1804,MATCH($C2315,Bolalar!$I$5:$I$1804,0))="","",INDEX(Bolalar!$C$5:$C$1804,MATCH($C2315,Bolalar!$I$5:$I$1804,0))),""))</f>
        <v/>
      </c>
      <c r="F2315" s="24"/>
      <c r="G2315" s="14" t="str">
        <f aca="false">IF(OR($E2315="",$B2315=""),"",INT(($B2315-$E2315)/365.25))</f>
        <v/>
      </c>
      <c r="H2315" s="14" t="str">
        <f aca="false">IF($G2315="","",IF($G2315&lt;=5,"Ha","Yo'q"))</f>
        <v/>
      </c>
      <c r="I2315" s="12"/>
      <c r="J2315" s="12"/>
      <c r="K2315" s="28" t="n">
        <f aca="false">IF(AND($C2315&lt;&gt;"",$H2315="Ha",$B2315&gt;=Boshqaruv!$C$9,$B2315&lt;=Boshqaruv!$C$10),IF(COUNTIFS($C$4:$C2314,$C2315,$H$4:$H2314,"Ha",$B$4:$B2314,"&gt;="&amp;Boshqaruv!$C$9,$B$4:$B2314,"&lt;="&amp;Boshqaruv!$C$10)=0,1,0),0)</f>
        <v>0</v>
      </c>
    </row>
    <row r="2316" customFormat="false" ht="15" hidden="false" customHeight="false" outlineLevel="0" collapsed="false">
      <c r="A2316" s="8" t="n">
        <v>2312</v>
      </c>
      <c r="B2316" s="13"/>
      <c r="C2316" s="25"/>
      <c r="D2316" s="26" t="str">
        <f aca="false">IF($C2316="","",IFERROR(IF(INDEX(Bolalar!$B$5:$B$1804,MATCH($C2316,Bolalar!$I$5:$I$1804,0))="","",INDEX(Bolalar!$B$5:$B$1804,MATCH($C2316,Bolalar!$I$5:$I$1804,0))),""))</f>
        <v/>
      </c>
      <c r="E2316" s="15" t="str">
        <f aca="false">IF($C2316="","",IFERROR(IF(INDEX(Bolalar!$C$5:$C$1804,MATCH($C2316,Bolalar!$I$5:$I$1804,0))="","",INDEX(Bolalar!$C$5:$C$1804,MATCH($C2316,Bolalar!$I$5:$I$1804,0))),""))</f>
        <v/>
      </c>
      <c r="F2316" s="24"/>
      <c r="G2316" s="14" t="str">
        <f aca="false">IF(OR($E2316="",$B2316=""),"",INT(($B2316-$E2316)/365.25))</f>
        <v/>
      </c>
      <c r="H2316" s="14" t="str">
        <f aca="false">IF($G2316="","",IF($G2316&lt;=5,"Ha","Yo'q"))</f>
        <v/>
      </c>
      <c r="I2316" s="12"/>
      <c r="J2316" s="12"/>
      <c r="K2316" s="28" t="n">
        <f aca="false">IF(AND($C2316&lt;&gt;"",$H2316="Ha",$B2316&gt;=Boshqaruv!$C$9,$B2316&lt;=Boshqaruv!$C$10),IF(COUNTIFS($C$4:$C2315,$C2316,$H$4:$H2315,"Ha",$B$4:$B2315,"&gt;="&amp;Boshqaruv!$C$9,$B$4:$B2315,"&lt;="&amp;Boshqaruv!$C$10)=0,1,0),0)</f>
        <v>0</v>
      </c>
    </row>
    <row r="2317" customFormat="false" ht="15" hidden="false" customHeight="false" outlineLevel="0" collapsed="false">
      <c r="A2317" s="8" t="n">
        <v>2313</v>
      </c>
      <c r="B2317" s="13"/>
      <c r="C2317" s="25"/>
      <c r="D2317" s="26" t="str">
        <f aca="false">IF($C2317="","",IFERROR(IF(INDEX(Bolalar!$B$5:$B$1804,MATCH($C2317,Bolalar!$I$5:$I$1804,0))="","",INDEX(Bolalar!$B$5:$B$1804,MATCH($C2317,Bolalar!$I$5:$I$1804,0))),""))</f>
        <v/>
      </c>
      <c r="E2317" s="15" t="str">
        <f aca="false">IF($C2317="","",IFERROR(IF(INDEX(Bolalar!$C$5:$C$1804,MATCH($C2317,Bolalar!$I$5:$I$1804,0))="","",INDEX(Bolalar!$C$5:$C$1804,MATCH($C2317,Bolalar!$I$5:$I$1804,0))),""))</f>
        <v/>
      </c>
      <c r="F2317" s="24"/>
      <c r="G2317" s="14" t="str">
        <f aca="false">IF(OR($E2317="",$B2317=""),"",INT(($B2317-$E2317)/365.25))</f>
        <v/>
      </c>
      <c r="H2317" s="14" t="str">
        <f aca="false">IF($G2317="","",IF($G2317&lt;=5,"Ha","Yo'q"))</f>
        <v/>
      </c>
      <c r="I2317" s="12"/>
      <c r="J2317" s="12"/>
      <c r="K2317" s="28" t="n">
        <f aca="false">IF(AND($C2317&lt;&gt;"",$H2317="Ha",$B2317&gt;=Boshqaruv!$C$9,$B2317&lt;=Boshqaruv!$C$10),IF(COUNTIFS($C$4:$C2316,$C2317,$H$4:$H2316,"Ha",$B$4:$B2316,"&gt;="&amp;Boshqaruv!$C$9,$B$4:$B2316,"&lt;="&amp;Boshqaruv!$C$10)=0,1,0),0)</f>
        <v>0</v>
      </c>
    </row>
    <row r="2318" customFormat="false" ht="15" hidden="false" customHeight="false" outlineLevel="0" collapsed="false">
      <c r="A2318" s="8" t="n">
        <v>2314</v>
      </c>
      <c r="B2318" s="13"/>
      <c r="C2318" s="25"/>
      <c r="D2318" s="26" t="str">
        <f aca="false">IF($C2318="","",IFERROR(IF(INDEX(Bolalar!$B$5:$B$1804,MATCH($C2318,Bolalar!$I$5:$I$1804,0))="","",INDEX(Bolalar!$B$5:$B$1804,MATCH($C2318,Bolalar!$I$5:$I$1804,0))),""))</f>
        <v/>
      </c>
      <c r="E2318" s="15" t="str">
        <f aca="false">IF($C2318="","",IFERROR(IF(INDEX(Bolalar!$C$5:$C$1804,MATCH($C2318,Bolalar!$I$5:$I$1804,0))="","",INDEX(Bolalar!$C$5:$C$1804,MATCH($C2318,Bolalar!$I$5:$I$1804,0))),""))</f>
        <v/>
      </c>
      <c r="F2318" s="24"/>
      <c r="G2318" s="14" t="str">
        <f aca="false">IF(OR($E2318="",$B2318=""),"",INT(($B2318-$E2318)/365.25))</f>
        <v/>
      </c>
      <c r="H2318" s="14" t="str">
        <f aca="false">IF($G2318="","",IF($G2318&lt;=5,"Ha","Yo'q"))</f>
        <v/>
      </c>
      <c r="I2318" s="12"/>
      <c r="J2318" s="12"/>
      <c r="K2318" s="28" t="n">
        <f aca="false">IF(AND($C2318&lt;&gt;"",$H2318="Ha",$B2318&gt;=Boshqaruv!$C$9,$B2318&lt;=Boshqaruv!$C$10),IF(COUNTIFS($C$4:$C2317,$C2318,$H$4:$H2317,"Ha",$B$4:$B2317,"&gt;="&amp;Boshqaruv!$C$9,$B$4:$B2317,"&lt;="&amp;Boshqaruv!$C$10)=0,1,0),0)</f>
        <v>0</v>
      </c>
    </row>
    <row r="2319" customFormat="false" ht="15" hidden="false" customHeight="false" outlineLevel="0" collapsed="false">
      <c r="A2319" s="8" t="n">
        <v>2315</v>
      </c>
      <c r="B2319" s="13"/>
      <c r="C2319" s="25"/>
      <c r="D2319" s="26" t="str">
        <f aca="false">IF($C2319="","",IFERROR(IF(INDEX(Bolalar!$B$5:$B$1804,MATCH($C2319,Bolalar!$I$5:$I$1804,0))="","",INDEX(Bolalar!$B$5:$B$1804,MATCH($C2319,Bolalar!$I$5:$I$1804,0))),""))</f>
        <v/>
      </c>
      <c r="E2319" s="15" t="str">
        <f aca="false">IF($C2319="","",IFERROR(IF(INDEX(Bolalar!$C$5:$C$1804,MATCH($C2319,Bolalar!$I$5:$I$1804,0))="","",INDEX(Bolalar!$C$5:$C$1804,MATCH($C2319,Bolalar!$I$5:$I$1804,0))),""))</f>
        <v/>
      </c>
      <c r="F2319" s="24"/>
      <c r="G2319" s="14" t="str">
        <f aca="false">IF(OR($E2319="",$B2319=""),"",INT(($B2319-$E2319)/365.25))</f>
        <v/>
      </c>
      <c r="H2319" s="14" t="str">
        <f aca="false">IF($G2319="","",IF($G2319&lt;=5,"Ha","Yo'q"))</f>
        <v/>
      </c>
      <c r="I2319" s="12"/>
      <c r="J2319" s="12"/>
      <c r="K2319" s="28" t="n">
        <f aca="false">IF(AND($C2319&lt;&gt;"",$H2319="Ha",$B2319&gt;=Boshqaruv!$C$9,$B2319&lt;=Boshqaruv!$C$10),IF(COUNTIFS($C$4:$C2318,$C2319,$H$4:$H2318,"Ha",$B$4:$B2318,"&gt;="&amp;Boshqaruv!$C$9,$B$4:$B2318,"&lt;="&amp;Boshqaruv!$C$10)=0,1,0),0)</f>
        <v>0</v>
      </c>
    </row>
    <row r="2320" customFormat="false" ht="15" hidden="false" customHeight="false" outlineLevel="0" collapsed="false">
      <c r="A2320" s="8" t="n">
        <v>2316</v>
      </c>
      <c r="B2320" s="13"/>
      <c r="C2320" s="25"/>
      <c r="D2320" s="26" t="str">
        <f aca="false">IF($C2320="","",IFERROR(IF(INDEX(Bolalar!$B$5:$B$1804,MATCH($C2320,Bolalar!$I$5:$I$1804,0))="","",INDEX(Bolalar!$B$5:$B$1804,MATCH($C2320,Bolalar!$I$5:$I$1804,0))),""))</f>
        <v/>
      </c>
      <c r="E2320" s="15" t="str">
        <f aca="false">IF($C2320="","",IFERROR(IF(INDEX(Bolalar!$C$5:$C$1804,MATCH($C2320,Bolalar!$I$5:$I$1804,0))="","",INDEX(Bolalar!$C$5:$C$1804,MATCH($C2320,Bolalar!$I$5:$I$1804,0))),""))</f>
        <v/>
      </c>
      <c r="F2320" s="24"/>
      <c r="G2320" s="14" t="str">
        <f aca="false">IF(OR($E2320="",$B2320=""),"",INT(($B2320-$E2320)/365.25))</f>
        <v/>
      </c>
      <c r="H2320" s="14" t="str">
        <f aca="false">IF($G2320="","",IF($G2320&lt;=5,"Ha","Yo'q"))</f>
        <v/>
      </c>
      <c r="I2320" s="12"/>
      <c r="J2320" s="12"/>
      <c r="K2320" s="28" t="n">
        <f aca="false">IF(AND($C2320&lt;&gt;"",$H2320="Ha",$B2320&gt;=Boshqaruv!$C$9,$B2320&lt;=Boshqaruv!$C$10),IF(COUNTIFS($C$4:$C2319,$C2320,$H$4:$H2319,"Ha",$B$4:$B2319,"&gt;="&amp;Boshqaruv!$C$9,$B$4:$B2319,"&lt;="&amp;Boshqaruv!$C$10)=0,1,0),0)</f>
        <v>0</v>
      </c>
    </row>
    <row r="2321" customFormat="false" ht="15" hidden="false" customHeight="false" outlineLevel="0" collapsed="false">
      <c r="A2321" s="8" t="n">
        <v>2317</v>
      </c>
      <c r="B2321" s="13"/>
      <c r="C2321" s="25"/>
      <c r="D2321" s="26" t="str">
        <f aca="false">IF($C2321="","",IFERROR(IF(INDEX(Bolalar!$B$5:$B$1804,MATCH($C2321,Bolalar!$I$5:$I$1804,0))="","",INDEX(Bolalar!$B$5:$B$1804,MATCH($C2321,Bolalar!$I$5:$I$1804,0))),""))</f>
        <v/>
      </c>
      <c r="E2321" s="15" t="str">
        <f aca="false">IF($C2321="","",IFERROR(IF(INDEX(Bolalar!$C$5:$C$1804,MATCH($C2321,Bolalar!$I$5:$I$1804,0))="","",INDEX(Bolalar!$C$5:$C$1804,MATCH($C2321,Bolalar!$I$5:$I$1804,0))),""))</f>
        <v/>
      </c>
      <c r="F2321" s="24"/>
      <c r="G2321" s="14" t="str">
        <f aca="false">IF(OR($E2321="",$B2321=""),"",INT(($B2321-$E2321)/365.25))</f>
        <v/>
      </c>
      <c r="H2321" s="14" t="str">
        <f aca="false">IF($G2321="","",IF($G2321&lt;=5,"Ha","Yo'q"))</f>
        <v/>
      </c>
      <c r="I2321" s="12"/>
      <c r="J2321" s="12"/>
      <c r="K2321" s="28" t="n">
        <f aca="false">IF(AND($C2321&lt;&gt;"",$H2321="Ha",$B2321&gt;=Boshqaruv!$C$9,$B2321&lt;=Boshqaruv!$C$10),IF(COUNTIFS($C$4:$C2320,$C2321,$H$4:$H2320,"Ha",$B$4:$B2320,"&gt;="&amp;Boshqaruv!$C$9,$B$4:$B2320,"&lt;="&amp;Boshqaruv!$C$10)=0,1,0),0)</f>
        <v>0</v>
      </c>
    </row>
    <row r="2322" customFormat="false" ht="15" hidden="false" customHeight="false" outlineLevel="0" collapsed="false">
      <c r="A2322" s="8" t="n">
        <v>2318</v>
      </c>
      <c r="B2322" s="13"/>
      <c r="C2322" s="25"/>
      <c r="D2322" s="26" t="str">
        <f aca="false">IF($C2322="","",IFERROR(IF(INDEX(Bolalar!$B$5:$B$1804,MATCH($C2322,Bolalar!$I$5:$I$1804,0))="","",INDEX(Bolalar!$B$5:$B$1804,MATCH($C2322,Bolalar!$I$5:$I$1804,0))),""))</f>
        <v/>
      </c>
      <c r="E2322" s="15" t="str">
        <f aca="false">IF($C2322="","",IFERROR(IF(INDEX(Bolalar!$C$5:$C$1804,MATCH($C2322,Bolalar!$I$5:$I$1804,0))="","",INDEX(Bolalar!$C$5:$C$1804,MATCH($C2322,Bolalar!$I$5:$I$1804,0))),""))</f>
        <v/>
      </c>
      <c r="F2322" s="24"/>
      <c r="G2322" s="14" t="str">
        <f aca="false">IF(OR($E2322="",$B2322=""),"",INT(($B2322-$E2322)/365.25))</f>
        <v/>
      </c>
      <c r="H2322" s="14" t="str">
        <f aca="false">IF($G2322="","",IF($G2322&lt;=5,"Ha","Yo'q"))</f>
        <v/>
      </c>
      <c r="I2322" s="12"/>
      <c r="J2322" s="12"/>
      <c r="K2322" s="28" t="n">
        <f aca="false">IF(AND($C2322&lt;&gt;"",$H2322="Ha",$B2322&gt;=Boshqaruv!$C$9,$B2322&lt;=Boshqaruv!$C$10),IF(COUNTIFS($C$4:$C2321,$C2322,$H$4:$H2321,"Ha",$B$4:$B2321,"&gt;="&amp;Boshqaruv!$C$9,$B$4:$B2321,"&lt;="&amp;Boshqaruv!$C$10)=0,1,0),0)</f>
        <v>0</v>
      </c>
    </row>
    <row r="2323" customFormat="false" ht="15" hidden="false" customHeight="false" outlineLevel="0" collapsed="false">
      <c r="A2323" s="8" t="n">
        <v>2319</v>
      </c>
      <c r="B2323" s="13"/>
      <c r="C2323" s="25"/>
      <c r="D2323" s="26" t="str">
        <f aca="false">IF($C2323="","",IFERROR(IF(INDEX(Bolalar!$B$5:$B$1804,MATCH($C2323,Bolalar!$I$5:$I$1804,0))="","",INDEX(Bolalar!$B$5:$B$1804,MATCH($C2323,Bolalar!$I$5:$I$1804,0))),""))</f>
        <v/>
      </c>
      <c r="E2323" s="15" t="str">
        <f aca="false">IF($C2323="","",IFERROR(IF(INDEX(Bolalar!$C$5:$C$1804,MATCH($C2323,Bolalar!$I$5:$I$1804,0))="","",INDEX(Bolalar!$C$5:$C$1804,MATCH($C2323,Bolalar!$I$5:$I$1804,0))),""))</f>
        <v/>
      </c>
      <c r="F2323" s="24"/>
      <c r="G2323" s="14" t="str">
        <f aca="false">IF(OR($E2323="",$B2323=""),"",INT(($B2323-$E2323)/365.25))</f>
        <v/>
      </c>
      <c r="H2323" s="14" t="str">
        <f aca="false">IF($G2323="","",IF($G2323&lt;=5,"Ha","Yo'q"))</f>
        <v/>
      </c>
      <c r="I2323" s="12"/>
      <c r="J2323" s="12"/>
      <c r="K2323" s="28" t="n">
        <f aca="false">IF(AND($C2323&lt;&gt;"",$H2323="Ha",$B2323&gt;=Boshqaruv!$C$9,$B2323&lt;=Boshqaruv!$C$10),IF(COUNTIFS($C$4:$C2322,$C2323,$H$4:$H2322,"Ha",$B$4:$B2322,"&gt;="&amp;Boshqaruv!$C$9,$B$4:$B2322,"&lt;="&amp;Boshqaruv!$C$10)=0,1,0),0)</f>
        <v>0</v>
      </c>
    </row>
    <row r="2324" customFormat="false" ht="15" hidden="false" customHeight="false" outlineLevel="0" collapsed="false">
      <c r="A2324" s="8" t="n">
        <v>2320</v>
      </c>
      <c r="B2324" s="13"/>
      <c r="C2324" s="25"/>
      <c r="D2324" s="26" t="str">
        <f aca="false">IF($C2324="","",IFERROR(IF(INDEX(Bolalar!$B$5:$B$1804,MATCH($C2324,Bolalar!$I$5:$I$1804,0))="","",INDEX(Bolalar!$B$5:$B$1804,MATCH($C2324,Bolalar!$I$5:$I$1804,0))),""))</f>
        <v/>
      </c>
      <c r="E2324" s="15" t="str">
        <f aca="false">IF($C2324="","",IFERROR(IF(INDEX(Bolalar!$C$5:$C$1804,MATCH($C2324,Bolalar!$I$5:$I$1804,0))="","",INDEX(Bolalar!$C$5:$C$1804,MATCH($C2324,Bolalar!$I$5:$I$1804,0))),""))</f>
        <v/>
      </c>
      <c r="F2324" s="24"/>
      <c r="G2324" s="14" t="str">
        <f aca="false">IF(OR($E2324="",$B2324=""),"",INT(($B2324-$E2324)/365.25))</f>
        <v/>
      </c>
      <c r="H2324" s="14" t="str">
        <f aca="false">IF($G2324="","",IF($G2324&lt;=5,"Ha","Yo'q"))</f>
        <v/>
      </c>
      <c r="I2324" s="12"/>
      <c r="J2324" s="12"/>
      <c r="K2324" s="28" t="n">
        <f aca="false">IF(AND($C2324&lt;&gt;"",$H2324="Ha",$B2324&gt;=Boshqaruv!$C$9,$B2324&lt;=Boshqaruv!$C$10),IF(COUNTIFS($C$4:$C2323,$C2324,$H$4:$H2323,"Ha",$B$4:$B2323,"&gt;="&amp;Boshqaruv!$C$9,$B$4:$B2323,"&lt;="&amp;Boshqaruv!$C$10)=0,1,0),0)</f>
        <v>0</v>
      </c>
    </row>
    <row r="2325" customFormat="false" ht="15" hidden="false" customHeight="false" outlineLevel="0" collapsed="false">
      <c r="A2325" s="8" t="n">
        <v>2321</v>
      </c>
      <c r="B2325" s="13"/>
      <c r="C2325" s="25"/>
      <c r="D2325" s="26" t="str">
        <f aca="false">IF($C2325="","",IFERROR(IF(INDEX(Bolalar!$B$5:$B$1804,MATCH($C2325,Bolalar!$I$5:$I$1804,0))="","",INDEX(Bolalar!$B$5:$B$1804,MATCH($C2325,Bolalar!$I$5:$I$1804,0))),""))</f>
        <v/>
      </c>
      <c r="E2325" s="15" t="str">
        <f aca="false">IF($C2325="","",IFERROR(IF(INDEX(Bolalar!$C$5:$C$1804,MATCH($C2325,Bolalar!$I$5:$I$1804,0))="","",INDEX(Bolalar!$C$5:$C$1804,MATCH($C2325,Bolalar!$I$5:$I$1804,0))),""))</f>
        <v/>
      </c>
      <c r="F2325" s="24"/>
      <c r="G2325" s="14" t="str">
        <f aca="false">IF(OR($E2325="",$B2325=""),"",INT(($B2325-$E2325)/365.25))</f>
        <v/>
      </c>
      <c r="H2325" s="14" t="str">
        <f aca="false">IF($G2325="","",IF($G2325&lt;=5,"Ha","Yo'q"))</f>
        <v/>
      </c>
      <c r="I2325" s="12"/>
      <c r="J2325" s="12"/>
      <c r="K2325" s="28" t="n">
        <f aca="false">IF(AND($C2325&lt;&gt;"",$H2325="Ha",$B2325&gt;=Boshqaruv!$C$9,$B2325&lt;=Boshqaruv!$C$10),IF(COUNTIFS($C$4:$C2324,$C2325,$H$4:$H2324,"Ha",$B$4:$B2324,"&gt;="&amp;Boshqaruv!$C$9,$B$4:$B2324,"&lt;="&amp;Boshqaruv!$C$10)=0,1,0),0)</f>
        <v>0</v>
      </c>
    </row>
    <row r="2326" customFormat="false" ht="15" hidden="false" customHeight="false" outlineLevel="0" collapsed="false">
      <c r="A2326" s="8" t="n">
        <v>2322</v>
      </c>
      <c r="B2326" s="13"/>
      <c r="C2326" s="25"/>
      <c r="D2326" s="26" t="str">
        <f aca="false">IF($C2326="","",IFERROR(IF(INDEX(Bolalar!$B$5:$B$1804,MATCH($C2326,Bolalar!$I$5:$I$1804,0))="","",INDEX(Bolalar!$B$5:$B$1804,MATCH($C2326,Bolalar!$I$5:$I$1804,0))),""))</f>
        <v/>
      </c>
      <c r="E2326" s="15" t="str">
        <f aca="false">IF($C2326="","",IFERROR(IF(INDEX(Bolalar!$C$5:$C$1804,MATCH($C2326,Bolalar!$I$5:$I$1804,0))="","",INDEX(Bolalar!$C$5:$C$1804,MATCH($C2326,Bolalar!$I$5:$I$1804,0))),""))</f>
        <v/>
      </c>
      <c r="F2326" s="24"/>
      <c r="G2326" s="14" t="str">
        <f aca="false">IF(OR($E2326="",$B2326=""),"",INT(($B2326-$E2326)/365.25))</f>
        <v/>
      </c>
      <c r="H2326" s="14" t="str">
        <f aca="false">IF($G2326="","",IF($G2326&lt;=5,"Ha","Yo'q"))</f>
        <v/>
      </c>
      <c r="I2326" s="12"/>
      <c r="J2326" s="12"/>
      <c r="K2326" s="28" t="n">
        <f aca="false">IF(AND($C2326&lt;&gt;"",$H2326="Ha",$B2326&gt;=Boshqaruv!$C$9,$B2326&lt;=Boshqaruv!$C$10),IF(COUNTIFS($C$4:$C2325,$C2326,$H$4:$H2325,"Ha",$B$4:$B2325,"&gt;="&amp;Boshqaruv!$C$9,$B$4:$B2325,"&lt;="&amp;Boshqaruv!$C$10)=0,1,0),0)</f>
        <v>0</v>
      </c>
    </row>
    <row r="2327" customFormat="false" ht="15" hidden="false" customHeight="false" outlineLevel="0" collapsed="false">
      <c r="A2327" s="8" t="n">
        <v>2323</v>
      </c>
      <c r="B2327" s="13"/>
      <c r="C2327" s="25"/>
      <c r="D2327" s="26" t="str">
        <f aca="false">IF($C2327="","",IFERROR(IF(INDEX(Bolalar!$B$5:$B$1804,MATCH($C2327,Bolalar!$I$5:$I$1804,0))="","",INDEX(Bolalar!$B$5:$B$1804,MATCH($C2327,Bolalar!$I$5:$I$1804,0))),""))</f>
        <v/>
      </c>
      <c r="E2327" s="15" t="str">
        <f aca="false">IF($C2327="","",IFERROR(IF(INDEX(Bolalar!$C$5:$C$1804,MATCH($C2327,Bolalar!$I$5:$I$1804,0))="","",INDEX(Bolalar!$C$5:$C$1804,MATCH($C2327,Bolalar!$I$5:$I$1804,0))),""))</f>
        <v/>
      </c>
      <c r="F2327" s="24"/>
      <c r="G2327" s="14" t="str">
        <f aca="false">IF(OR($E2327="",$B2327=""),"",INT(($B2327-$E2327)/365.25))</f>
        <v/>
      </c>
      <c r="H2327" s="14" t="str">
        <f aca="false">IF($G2327="","",IF($G2327&lt;=5,"Ha","Yo'q"))</f>
        <v/>
      </c>
      <c r="I2327" s="12"/>
      <c r="J2327" s="12"/>
      <c r="K2327" s="28" t="n">
        <f aca="false">IF(AND($C2327&lt;&gt;"",$H2327="Ha",$B2327&gt;=Boshqaruv!$C$9,$B2327&lt;=Boshqaruv!$C$10),IF(COUNTIFS($C$4:$C2326,$C2327,$H$4:$H2326,"Ha",$B$4:$B2326,"&gt;="&amp;Boshqaruv!$C$9,$B$4:$B2326,"&lt;="&amp;Boshqaruv!$C$10)=0,1,0),0)</f>
        <v>0</v>
      </c>
    </row>
    <row r="2328" customFormat="false" ht="15" hidden="false" customHeight="false" outlineLevel="0" collapsed="false">
      <c r="A2328" s="8" t="n">
        <v>2324</v>
      </c>
      <c r="B2328" s="13"/>
      <c r="C2328" s="25"/>
      <c r="D2328" s="26" t="str">
        <f aca="false">IF($C2328="","",IFERROR(IF(INDEX(Bolalar!$B$5:$B$1804,MATCH($C2328,Bolalar!$I$5:$I$1804,0))="","",INDEX(Bolalar!$B$5:$B$1804,MATCH($C2328,Bolalar!$I$5:$I$1804,0))),""))</f>
        <v/>
      </c>
      <c r="E2328" s="15" t="str">
        <f aca="false">IF($C2328="","",IFERROR(IF(INDEX(Bolalar!$C$5:$C$1804,MATCH($C2328,Bolalar!$I$5:$I$1804,0))="","",INDEX(Bolalar!$C$5:$C$1804,MATCH($C2328,Bolalar!$I$5:$I$1804,0))),""))</f>
        <v/>
      </c>
      <c r="F2328" s="24"/>
      <c r="G2328" s="14" t="str">
        <f aca="false">IF(OR($E2328="",$B2328=""),"",INT(($B2328-$E2328)/365.25))</f>
        <v/>
      </c>
      <c r="H2328" s="14" t="str">
        <f aca="false">IF($G2328="","",IF($G2328&lt;=5,"Ha","Yo'q"))</f>
        <v/>
      </c>
      <c r="I2328" s="12"/>
      <c r="J2328" s="12"/>
      <c r="K2328" s="28" t="n">
        <f aca="false">IF(AND($C2328&lt;&gt;"",$H2328="Ha",$B2328&gt;=Boshqaruv!$C$9,$B2328&lt;=Boshqaruv!$C$10),IF(COUNTIFS($C$4:$C2327,$C2328,$H$4:$H2327,"Ha",$B$4:$B2327,"&gt;="&amp;Boshqaruv!$C$9,$B$4:$B2327,"&lt;="&amp;Boshqaruv!$C$10)=0,1,0),0)</f>
        <v>0</v>
      </c>
    </row>
    <row r="2329" customFormat="false" ht="15" hidden="false" customHeight="false" outlineLevel="0" collapsed="false">
      <c r="A2329" s="8" t="n">
        <v>2325</v>
      </c>
      <c r="B2329" s="13"/>
      <c r="C2329" s="25"/>
      <c r="D2329" s="26" t="str">
        <f aca="false">IF($C2329="","",IFERROR(IF(INDEX(Bolalar!$B$5:$B$1804,MATCH($C2329,Bolalar!$I$5:$I$1804,0))="","",INDEX(Bolalar!$B$5:$B$1804,MATCH($C2329,Bolalar!$I$5:$I$1804,0))),""))</f>
        <v/>
      </c>
      <c r="E2329" s="15" t="str">
        <f aca="false">IF($C2329="","",IFERROR(IF(INDEX(Bolalar!$C$5:$C$1804,MATCH($C2329,Bolalar!$I$5:$I$1804,0))="","",INDEX(Bolalar!$C$5:$C$1804,MATCH($C2329,Bolalar!$I$5:$I$1804,0))),""))</f>
        <v/>
      </c>
      <c r="F2329" s="24"/>
      <c r="G2329" s="14" t="str">
        <f aca="false">IF(OR($E2329="",$B2329=""),"",INT(($B2329-$E2329)/365.25))</f>
        <v/>
      </c>
      <c r="H2329" s="14" t="str">
        <f aca="false">IF($G2329="","",IF($G2329&lt;=5,"Ha","Yo'q"))</f>
        <v/>
      </c>
      <c r="I2329" s="12"/>
      <c r="J2329" s="12"/>
      <c r="K2329" s="28" t="n">
        <f aca="false">IF(AND($C2329&lt;&gt;"",$H2329="Ha",$B2329&gt;=Boshqaruv!$C$9,$B2329&lt;=Boshqaruv!$C$10),IF(COUNTIFS($C$4:$C2328,$C2329,$H$4:$H2328,"Ha",$B$4:$B2328,"&gt;="&amp;Boshqaruv!$C$9,$B$4:$B2328,"&lt;="&amp;Boshqaruv!$C$10)=0,1,0),0)</f>
        <v>0</v>
      </c>
    </row>
    <row r="2330" customFormat="false" ht="15" hidden="false" customHeight="false" outlineLevel="0" collapsed="false">
      <c r="A2330" s="8" t="n">
        <v>2326</v>
      </c>
      <c r="B2330" s="13"/>
      <c r="C2330" s="25"/>
      <c r="D2330" s="26" t="str">
        <f aca="false">IF($C2330="","",IFERROR(IF(INDEX(Bolalar!$B$5:$B$1804,MATCH($C2330,Bolalar!$I$5:$I$1804,0))="","",INDEX(Bolalar!$B$5:$B$1804,MATCH($C2330,Bolalar!$I$5:$I$1804,0))),""))</f>
        <v/>
      </c>
      <c r="E2330" s="15" t="str">
        <f aca="false">IF($C2330="","",IFERROR(IF(INDEX(Bolalar!$C$5:$C$1804,MATCH($C2330,Bolalar!$I$5:$I$1804,0))="","",INDEX(Bolalar!$C$5:$C$1804,MATCH($C2330,Bolalar!$I$5:$I$1804,0))),""))</f>
        <v/>
      </c>
      <c r="F2330" s="24"/>
      <c r="G2330" s="14" t="str">
        <f aca="false">IF(OR($E2330="",$B2330=""),"",INT(($B2330-$E2330)/365.25))</f>
        <v/>
      </c>
      <c r="H2330" s="14" t="str">
        <f aca="false">IF($G2330="","",IF($G2330&lt;=5,"Ha","Yo'q"))</f>
        <v/>
      </c>
      <c r="I2330" s="12"/>
      <c r="J2330" s="12"/>
      <c r="K2330" s="28" t="n">
        <f aca="false">IF(AND($C2330&lt;&gt;"",$H2330="Ha",$B2330&gt;=Boshqaruv!$C$9,$B2330&lt;=Boshqaruv!$C$10),IF(COUNTIFS($C$4:$C2329,$C2330,$H$4:$H2329,"Ha",$B$4:$B2329,"&gt;="&amp;Boshqaruv!$C$9,$B$4:$B2329,"&lt;="&amp;Boshqaruv!$C$10)=0,1,0),0)</f>
        <v>0</v>
      </c>
    </row>
    <row r="2331" customFormat="false" ht="15" hidden="false" customHeight="false" outlineLevel="0" collapsed="false">
      <c r="A2331" s="8" t="n">
        <v>2327</v>
      </c>
      <c r="B2331" s="13"/>
      <c r="C2331" s="25"/>
      <c r="D2331" s="26" t="str">
        <f aca="false">IF($C2331="","",IFERROR(IF(INDEX(Bolalar!$B$5:$B$1804,MATCH($C2331,Bolalar!$I$5:$I$1804,0))="","",INDEX(Bolalar!$B$5:$B$1804,MATCH($C2331,Bolalar!$I$5:$I$1804,0))),""))</f>
        <v/>
      </c>
      <c r="E2331" s="15" t="str">
        <f aca="false">IF($C2331="","",IFERROR(IF(INDEX(Bolalar!$C$5:$C$1804,MATCH($C2331,Bolalar!$I$5:$I$1804,0))="","",INDEX(Bolalar!$C$5:$C$1804,MATCH($C2331,Bolalar!$I$5:$I$1804,0))),""))</f>
        <v/>
      </c>
      <c r="F2331" s="24"/>
      <c r="G2331" s="14" t="str">
        <f aca="false">IF(OR($E2331="",$B2331=""),"",INT(($B2331-$E2331)/365.25))</f>
        <v/>
      </c>
      <c r="H2331" s="14" t="str">
        <f aca="false">IF($G2331="","",IF($G2331&lt;=5,"Ha","Yo'q"))</f>
        <v/>
      </c>
      <c r="I2331" s="12"/>
      <c r="J2331" s="12"/>
      <c r="K2331" s="28" t="n">
        <f aca="false">IF(AND($C2331&lt;&gt;"",$H2331="Ha",$B2331&gt;=Boshqaruv!$C$9,$B2331&lt;=Boshqaruv!$C$10),IF(COUNTIFS($C$4:$C2330,$C2331,$H$4:$H2330,"Ha",$B$4:$B2330,"&gt;="&amp;Boshqaruv!$C$9,$B$4:$B2330,"&lt;="&amp;Boshqaruv!$C$10)=0,1,0),0)</f>
        <v>0</v>
      </c>
    </row>
    <row r="2332" customFormat="false" ht="15" hidden="false" customHeight="false" outlineLevel="0" collapsed="false">
      <c r="A2332" s="8" t="n">
        <v>2328</v>
      </c>
      <c r="B2332" s="13"/>
      <c r="C2332" s="25"/>
      <c r="D2332" s="26" t="str">
        <f aca="false">IF($C2332="","",IFERROR(IF(INDEX(Bolalar!$B$5:$B$1804,MATCH($C2332,Bolalar!$I$5:$I$1804,0))="","",INDEX(Bolalar!$B$5:$B$1804,MATCH($C2332,Bolalar!$I$5:$I$1804,0))),""))</f>
        <v/>
      </c>
      <c r="E2332" s="15" t="str">
        <f aca="false">IF($C2332="","",IFERROR(IF(INDEX(Bolalar!$C$5:$C$1804,MATCH($C2332,Bolalar!$I$5:$I$1804,0))="","",INDEX(Bolalar!$C$5:$C$1804,MATCH($C2332,Bolalar!$I$5:$I$1804,0))),""))</f>
        <v/>
      </c>
      <c r="F2332" s="24"/>
      <c r="G2332" s="14" t="str">
        <f aca="false">IF(OR($E2332="",$B2332=""),"",INT(($B2332-$E2332)/365.25))</f>
        <v/>
      </c>
      <c r="H2332" s="14" t="str">
        <f aca="false">IF($G2332="","",IF($G2332&lt;=5,"Ha","Yo'q"))</f>
        <v/>
      </c>
      <c r="I2332" s="12"/>
      <c r="J2332" s="12"/>
      <c r="K2332" s="28" t="n">
        <f aca="false">IF(AND($C2332&lt;&gt;"",$H2332="Ha",$B2332&gt;=Boshqaruv!$C$9,$B2332&lt;=Boshqaruv!$C$10),IF(COUNTIFS($C$4:$C2331,$C2332,$H$4:$H2331,"Ha",$B$4:$B2331,"&gt;="&amp;Boshqaruv!$C$9,$B$4:$B2331,"&lt;="&amp;Boshqaruv!$C$10)=0,1,0),0)</f>
        <v>0</v>
      </c>
    </row>
    <row r="2333" customFormat="false" ht="15" hidden="false" customHeight="false" outlineLevel="0" collapsed="false">
      <c r="A2333" s="8" t="n">
        <v>2329</v>
      </c>
      <c r="B2333" s="13"/>
      <c r="C2333" s="25"/>
      <c r="D2333" s="26" t="str">
        <f aca="false">IF($C2333="","",IFERROR(IF(INDEX(Bolalar!$B$5:$B$1804,MATCH($C2333,Bolalar!$I$5:$I$1804,0))="","",INDEX(Bolalar!$B$5:$B$1804,MATCH($C2333,Bolalar!$I$5:$I$1804,0))),""))</f>
        <v/>
      </c>
      <c r="E2333" s="15" t="str">
        <f aca="false">IF($C2333="","",IFERROR(IF(INDEX(Bolalar!$C$5:$C$1804,MATCH($C2333,Bolalar!$I$5:$I$1804,0))="","",INDEX(Bolalar!$C$5:$C$1804,MATCH($C2333,Bolalar!$I$5:$I$1804,0))),""))</f>
        <v/>
      </c>
      <c r="F2333" s="24"/>
      <c r="G2333" s="14" t="str">
        <f aca="false">IF(OR($E2333="",$B2333=""),"",INT(($B2333-$E2333)/365.25))</f>
        <v/>
      </c>
      <c r="H2333" s="14" t="str">
        <f aca="false">IF($G2333="","",IF($G2333&lt;=5,"Ha","Yo'q"))</f>
        <v/>
      </c>
      <c r="I2333" s="12"/>
      <c r="J2333" s="12"/>
      <c r="K2333" s="28" t="n">
        <f aca="false">IF(AND($C2333&lt;&gt;"",$H2333="Ha",$B2333&gt;=Boshqaruv!$C$9,$B2333&lt;=Boshqaruv!$C$10),IF(COUNTIFS($C$4:$C2332,$C2333,$H$4:$H2332,"Ha",$B$4:$B2332,"&gt;="&amp;Boshqaruv!$C$9,$B$4:$B2332,"&lt;="&amp;Boshqaruv!$C$10)=0,1,0),0)</f>
        <v>0</v>
      </c>
    </row>
    <row r="2334" customFormat="false" ht="15" hidden="false" customHeight="false" outlineLevel="0" collapsed="false">
      <c r="A2334" s="8" t="n">
        <v>2330</v>
      </c>
      <c r="B2334" s="13"/>
      <c r="C2334" s="25"/>
      <c r="D2334" s="26" t="str">
        <f aca="false">IF($C2334="","",IFERROR(IF(INDEX(Bolalar!$B$5:$B$1804,MATCH($C2334,Bolalar!$I$5:$I$1804,0))="","",INDEX(Bolalar!$B$5:$B$1804,MATCH($C2334,Bolalar!$I$5:$I$1804,0))),""))</f>
        <v/>
      </c>
      <c r="E2334" s="15" t="str">
        <f aca="false">IF($C2334="","",IFERROR(IF(INDEX(Bolalar!$C$5:$C$1804,MATCH($C2334,Bolalar!$I$5:$I$1804,0))="","",INDEX(Bolalar!$C$5:$C$1804,MATCH($C2334,Bolalar!$I$5:$I$1804,0))),""))</f>
        <v/>
      </c>
      <c r="F2334" s="24"/>
      <c r="G2334" s="14" t="str">
        <f aca="false">IF(OR($E2334="",$B2334=""),"",INT(($B2334-$E2334)/365.25))</f>
        <v/>
      </c>
      <c r="H2334" s="14" t="str">
        <f aca="false">IF($G2334="","",IF($G2334&lt;=5,"Ha","Yo'q"))</f>
        <v/>
      </c>
      <c r="I2334" s="12"/>
      <c r="J2334" s="12"/>
      <c r="K2334" s="28" t="n">
        <f aca="false">IF(AND($C2334&lt;&gt;"",$H2334="Ha",$B2334&gt;=Boshqaruv!$C$9,$B2334&lt;=Boshqaruv!$C$10),IF(COUNTIFS($C$4:$C2333,$C2334,$H$4:$H2333,"Ha",$B$4:$B2333,"&gt;="&amp;Boshqaruv!$C$9,$B$4:$B2333,"&lt;="&amp;Boshqaruv!$C$10)=0,1,0),0)</f>
        <v>0</v>
      </c>
    </row>
    <row r="2335" customFormat="false" ht="15" hidden="false" customHeight="false" outlineLevel="0" collapsed="false">
      <c r="A2335" s="8" t="n">
        <v>2331</v>
      </c>
      <c r="B2335" s="13"/>
      <c r="C2335" s="25"/>
      <c r="D2335" s="26" t="str">
        <f aca="false">IF($C2335="","",IFERROR(IF(INDEX(Bolalar!$B$5:$B$1804,MATCH($C2335,Bolalar!$I$5:$I$1804,0))="","",INDEX(Bolalar!$B$5:$B$1804,MATCH($C2335,Bolalar!$I$5:$I$1804,0))),""))</f>
        <v/>
      </c>
      <c r="E2335" s="15" t="str">
        <f aca="false">IF($C2335="","",IFERROR(IF(INDEX(Bolalar!$C$5:$C$1804,MATCH($C2335,Bolalar!$I$5:$I$1804,0))="","",INDEX(Bolalar!$C$5:$C$1804,MATCH($C2335,Bolalar!$I$5:$I$1804,0))),""))</f>
        <v/>
      </c>
      <c r="F2335" s="24"/>
      <c r="G2335" s="14" t="str">
        <f aca="false">IF(OR($E2335="",$B2335=""),"",INT(($B2335-$E2335)/365.25))</f>
        <v/>
      </c>
      <c r="H2335" s="14" t="str">
        <f aca="false">IF($G2335="","",IF($G2335&lt;=5,"Ha","Yo'q"))</f>
        <v/>
      </c>
      <c r="I2335" s="12"/>
      <c r="J2335" s="12"/>
      <c r="K2335" s="28" t="n">
        <f aca="false">IF(AND($C2335&lt;&gt;"",$H2335="Ha",$B2335&gt;=Boshqaruv!$C$9,$B2335&lt;=Boshqaruv!$C$10),IF(COUNTIFS($C$4:$C2334,$C2335,$H$4:$H2334,"Ha",$B$4:$B2334,"&gt;="&amp;Boshqaruv!$C$9,$B$4:$B2334,"&lt;="&amp;Boshqaruv!$C$10)=0,1,0),0)</f>
        <v>0</v>
      </c>
    </row>
    <row r="2336" customFormat="false" ht="15" hidden="false" customHeight="false" outlineLevel="0" collapsed="false">
      <c r="A2336" s="8" t="n">
        <v>2332</v>
      </c>
      <c r="B2336" s="13"/>
      <c r="C2336" s="25"/>
      <c r="D2336" s="26" t="str">
        <f aca="false">IF($C2336="","",IFERROR(IF(INDEX(Bolalar!$B$5:$B$1804,MATCH($C2336,Bolalar!$I$5:$I$1804,0))="","",INDEX(Bolalar!$B$5:$B$1804,MATCH($C2336,Bolalar!$I$5:$I$1804,0))),""))</f>
        <v/>
      </c>
      <c r="E2336" s="15" t="str">
        <f aca="false">IF($C2336="","",IFERROR(IF(INDEX(Bolalar!$C$5:$C$1804,MATCH($C2336,Bolalar!$I$5:$I$1804,0))="","",INDEX(Bolalar!$C$5:$C$1804,MATCH($C2336,Bolalar!$I$5:$I$1804,0))),""))</f>
        <v/>
      </c>
      <c r="F2336" s="24"/>
      <c r="G2336" s="14" t="str">
        <f aca="false">IF(OR($E2336="",$B2336=""),"",INT(($B2336-$E2336)/365.25))</f>
        <v/>
      </c>
      <c r="H2336" s="14" t="str">
        <f aca="false">IF($G2336="","",IF($G2336&lt;=5,"Ha","Yo'q"))</f>
        <v/>
      </c>
      <c r="I2336" s="12"/>
      <c r="J2336" s="12"/>
      <c r="K2336" s="28" t="n">
        <f aca="false">IF(AND($C2336&lt;&gt;"",$H2336="Ha",$B2336&gt;=Boshqaruv!$C$9,$B2336&lt;=Boshqaruv!$C$10),IF(COUNTIFS($C$4:$C2335,$C2336,$H$4:$H2335,"Ha",$B$4:$B2335,"&gt;="&amp;Boshqaruv!$C$9,$B$4:$B2335,"&lt;="&amp;Boshqaruv!$C$10)=0,1,0),0)</f>
        <v>0</v>
      </c>
    </row>
    <row r="2337" customFormat="false" ht="15" hidden="false" customHeight="false" outlineLevel="0" collapsed="false">
      <c r="A2337" s="8" t="n">
        <v>2333</v>
      </c>
      <c r="B2337" s="13"/>
      <c r="C2337" s="25"/>
      <c r="D2337" s="26" t="str">
        <f aca="false">IF($C2337="","",IFERROR(IF(INDEX(Bolalar!$B$5:$B$1804,MATCH($C2337,Bolalar!$I$5:$I$1804,0))="","",INDEX(Bolalar!$B$5:$B$1804,MATCH($C2337,Bolalar!$I$5:$I$1804,0))),""))</f>
        <v/>
      </c>
      <c r="E2337" s="15" t="str">
        <f aca="false">IF($C2337="","",IFERROR(IF(INDEX(Bolalar!$C$5:$C$1804,MATCH($C2337,Bolalar!$I$5:$I$1804,0))="","",INDEX(Bolalar!$C$5:$C$1804,MATCH($C2337,Bolalar!$I$5:$I$1804,0))),""))</f>
        <v/>
      </c>
      <c r="F2337" s="24"/>
      <c r="G2337" s="14" t="str">
        <f aca="false">IF(OR($E2337="",$B2337=""),"",INT(($B2337-$E2337)/365.25))</f>
        <v/>
      </c>
      <c r="H2337" s="14" t="str">
        <f aca="false">IF($G2337="","",IF($G2337&lt;=5,"Ha","Yo'q"))</f>
        <v/>
      </c>
      <c r="I2337" s="12"/>
      <c r="J2337" s="12"/>
      <c r="K2337" s="28" t="n">
        <f aca="false">IF(AND($C2337&lt;&gt;"",$H2337="Ha",$B2337&gt;=Boshqaruv!$C$9,$B2337&lt;=Boshqaruv!$C$10),IF(COUNTIFS($C$4:$C2336,$C2337,$H$4:$H2336,"Ha",$B$4:$B2336,"&gt;="&amp;Boshqaruv!$C$9,$B$4:$B2336,"&lt;="&amp;Boshqaruv!$C$10)=0,1,0),0)</f>
        <v>0</v>
      </c>
    </row>
    <row r="2338" customFormat="false" ht="15" hidden="false" customHeight="false" outlineLevel="0" collapsed="false">
      <c r="A2338" s="8" t="n">
        <v>2334</v>
      </c>
      <c r="B2338" s="13"/>
      <c r="C2338" s="25"/>
      <c r="D2338" s="26" t="str">
        <f aca="false">IF($C2338="","",IFERROR(IF(INDEX(Bolalar!$B$5:$B$1804,MATCH($C2338,Bolalar!$I$5:$I$1804,0))="","",INDEX(Bolalar!$B$5:$B$1804,MATCH($C2338,Bolalar!$I$5:$I$1804,0))),""))</f>
        <v/>
      </c>
      <c r="E2338" s="15" t="str">
        <f aca="false">IF($C2338="","",IFERROR(IF(INDEX(Bolalar!$C$5:$C$1804,MATCH($C2338,Bolalar!$I$5:$I$1804,0))="","",INDEX(Bolalar!$C$5:$C$1804,MATCH($C2338,Bolalar!$I$5:$I$1804,0))),""))</f>
        <v/>
      </c>
      <c r="F2338" s="24"/>
      <c r="G2338" s="14" t="str">
        <f aca="false">IF(OR($E2338="",$B2338=""),"",INT(($B2338-$E2338)/365.25))</f>
        <v/>
      </c>
      <c r="H2338" s="14" t="str">
        <f aca="false">IF($G2338="","",IF($G2338&lt;=5,"Ha","Yo'q"))</f>
        <v/>
      </c>
      <c r="I2338" s="12"/>
      <c r="J2338" s="12"/>
      <c r="K2338" s="28" t="n">
        <f aca="false">IF(AND($C2338&lt;&gt;"",$H2338="Ha",$B2338&gt;=Boshqaruv!$C$9,$B2338&lt;=Boshqaruv!$C$10),IF(COUNTIFS($C$4:$C2337,$C2338,$H$4:$H2337,"Ha",$B$4:$B2337,"&gt;="&amp;Boshqaruv!$C$9,$B$4:$B2337,"&lt;="&amp;Boshqaruv!$C$10)=0,1,0),0)</f>
        <v>0</v>
      </c>
    </row>
    <row r="2339" customFormat="false" ht="15" hidden="false" customHeight="false" outlineLevel="0" collapsed="false">
      <c r="A2339" s="8" t="n">
        <v>2335</v>
      </c>
      <c r="B2339" s="13"/>
      <c r="C2339" s="25"/>
      <c r="D2339" s="26" t="str">
        <f aca="false">IF($C2339="","",IFERROR(IF(INDEX(Bolalar!$B$5:$B$1804,MATCH($C2339,Bolalar!$I$5:$I$1804,0))="","",INDEX(Bolalar!$B$5:$B$1804,MATCH($C2339,Bolalar!$I$5:$I$1804,0))),""))</f>
        <v/>
      </c>
      <c r="E2339" s="15" t="str">
        <f aca="false">IF($C2339="","",IFERROR(IF(INDEX(Bolalar!$C$5:$C$1804,MATCH($C2339,Bolalar!$I$5:$I$1804,0))="","",INDEX(Bolalar!$C$5:$C$1804,MATCH($C2339,Bolalar!$I$5:$I$1804,0))),""))</f>
        <v/>
      </c>
      <c r="F2339" s="24"/>
      <c r="G2339" s="14" t="str">
        <f aca="false">IF(OR($E2339="",$B2339=""),"",INT(($B2339-$E2339)/365.25))</f>
        <v/>
      </c>
      <c r="H2339" s="14" t="str">
        <f aca="false">IF($G2339="","",IF($G2339&lt;=5,"Ha","Yo'q"))</f>
        <v/>
      </c>
      <c r="I2339" s="12"/>
      <c r="J2339" s="12"/>
      <c r="K2339" s="28" t="n">
        <f aca="false">IF(AND($C2339&lt;&gt;"",$H2339="Ha",$B2339&gt;=Boshqaruv!$C$9,$B2339&lt;=Boshqaruv!$C$10),IF(COUNTIFS($C$4:$C2338,$C2339,$H$4:$H2338,"Ha",$B$4:$B2338,"&gt;="&amp;Boshqaruv!$C$9,$B$4:$B2338,"&lt;="&amp;Boshqaruv!$C$10)=0,1,0),0)</f>
        <v>0</v>
      </c>
    </row>
    <row r="2340" customFormat="false" ht="15" hidden="false" customHeight="false" outlineLevel="0" collapsed="false">
      <c r="A2340" s="8" t="n">
        <v>2336</v>
      </c>
      <c r="B2340" s="13"/>
      <c r="C2340" s="25"/>
      <c r="D2340" s="26" t="str">
        <f aca="false">IF($C2340="","",IFERROR(IF(INDEX(Bolalar!$B$5:$B$1804,MATCH($C2340,Bolalar!$I$5:$I$1804,0))="","",INDEX(Bolalar!$B$5:$B$1804,MATCH($C2340,Bolalar!$I$5:$I$1804,0))),""))</f>
        <v/>
      </c>
      <c r="E2340" s="15" t="str">
        <f aca="false">IF($C2340="","",IFERROR(IF(INDEX(Bolalar!$C$5:$C$1804,MATCH($C2340,Bolalar!$I$5:$I$1804,0))="","",INDEX(Bolalar!$C$5:$C$1804,MATCH($C2340,Bolalar!$I$5:$I$1804,0))),""))</f>
        <v/>
      </c>
      <c r="F2340" s="24"/>
      <c r="G2340" s="14" t="str">
        <f aca="false">IF(OR($E2340="",$B2340=""),"",INT(($B2340-$E2340)/365.25))</f>
        <v/>
      </c>
      <c r="H2340" s="14" t="str">
        <f aca="false">IF($G2340="","",IF($G2340&lt;=5,"Ha","Yo'q"))</f>
        <v/>
      </c>
      <c r="I2340" s="12"/>
      <c r="J2340" s="12"/>
      <c r="K2340" s="28" t="n">
        <f aca="false">IF(AND($C2340&lt;&gt;"",$H2340="Ha",$B2340&gt;=Boshqaruv!$C$9,$B2340&lt;=Boshqaruv!$C$10),IF(COUNTIFS($C$4:$C2339,$C2340,$H$4:$H2339,"Ha",$B$4:$B2339,"&gt;="&amp;Boshqaruv!$C$9,$B$4:$B2339,"&lt;="&amp;Boshqaruv!$C$10)=0,1,0),0)</f>
        <v>0</v>
      </c>
    </row>
    <row r="2341" customFormat="false" ht="15" hidden="false" customHeight="false" outlineLevel="0" collapsed="false">
      <c r="A2341" s="8" t="n">
        <v>2337</v>
      </c>
      <c r="B2341" s="13"/>
      <c r="C2341" s="25"/>
      <c r="D2341" s="26" t="str">
        <f aca="false">IF($C2341="","",IFERROR(IF(INDEX(Bolalar!$B$5:$B$1804,MATCH($C2341,Bolalar!$I$5:$I$1804,0))="","",INDEX(Bolalar!$B$5:$B$1804,MATCH($C2341,Bolalar!$I$5:$I$1804,0))),""))</f>
        <v/>
      </c>
      <c r="E2341" s="15" t="str">
        <f aca="false">IF($C2341="","",IFERROR(IF(INDEX(Bolalar!$C$5:$C$1804,MATCH($C2341,Bolalar!$I$5:$I$1804,0))="","",INDEX(Bolalar!$C$5:$C$1804,MATCH($C2341,Bolalar!$I$5:$I$1804,0))),""))</f>
        <v/>
      </c>
      <c r="F2341" s="24"/>
      <c r="G2341" s="14" t="str">
        <f aca="false">IF(OR($E2341="",$B2341=""),"",INT(($B2341-$E2341)/365.25))</f>
        <v/>
      </c>
      <c r="H2341" s="14" t="str">
        <f aca="false">IF($G2341="","",IF($G2341&lt;=5,"Ha","Yo'q"))</f>
        <v/>
      </c>
      <c r="I2341" s="12"/>
      <c r="J2341" s="12"/>
      <c r="K2341" s="28" t="n">
        <f aca="false">IF(AND($C2341&lt;&gt;"",$H2341="Ha",$B2341&gt;=Boshqaruv!$C$9,$B2341&lt;=Boshqaruv!$C$10),IF(COUNTIFS($C$4:$C2340,$C2341,$H$4:$H2340,"Ha",$B$4:$B2340,"&gt;="&amp;Boshqaruv!$C$9,$B$4:$B2340,"&lt;="&amp;Boshqaruv!$C$10)=0,1,0),0)</f>
        <v>0</v>
      </c>
    </row>
    <row r="2342" customFormat="false" ht="15" hidden="false" customHeight="false" outlineLevel="0" collapsed="false">
      <c r="A2342" s="8" t="n">
        <v>2338</v>
      </c>
      <c r="B2342" s="13"/>
      <c r="C2342" s="25"/>
      <c r="D2342" s="26" t="str">
        <f aca="false">IF($C2342="","",IFERROR(IF(INDEX(Bolalar!$B$5:$B$1804,MATCH($C2342,Bolalar!$I$5:$I$1804,0))="","",INDEX(Bolalar!$B$5:$B$1804,MATCH($C2342,Bolalar!$I$5:$I$1804,0))),""))</f>
        <v/>
      </c>
      <c r="E2342" s="15" t="str">
        <f aca="false">IF($C2342="","",IFERROR(IF(INDEX(Bolalar!$C$5:$C$1804,MATCH($C2342,Bolalar!$I$5:$I$1804,0))="","",INDEX(Bolalar!$C$5:$C$1804,MATCH($C2342,Bolalar!$I$5:$I$1804,0))),""))</f>
        <v/>
      </c>
      <c r="F2342" s="24"/>
      <c r="G2342" s="14" t="str">
        <f aca="false">IF(OR($E2342="",$B2342=""),"",INT(($B2342-$E2342)/365.25))</f>
        <v/>
      </c>
      <c r="H2342" s="14" t="str">
        <f aca="false">IF($G2342="","",IF($G2342&lt;=5,"Ha","Yo'q"))</f>
        <v/>
      </c>
      <c r="I2342" s="12"/>
      <c r="J2342" s="12"/>
      <c r="K2342" s="28" t="n">
        <f aca="false">IF(AND($C2342&lt;&gt;"",$H2342="Ha",$B2342&gt;=Boshqaruv!$C$9,$B2342&lt;=Boshqaruv!$C$10),IF(COUNTIFS($C$4:$C2341,$C2342,$H$4:$H2341,"Ha",$B$4:$B2341,"&gt;="&amp;Boshqaruv!$C$9,$B$4:$B2341,"&lt;="&amp;Boshqaruv!$C$10)=0,1,0),0)</f>
        <v>0</v>
      </c>
    </row>
    <row r="2343" customFormat="false" ht="15" hidden="false" customHeight="false" outlineLevel="0" collapsed="false">
      <c r="A2343" s="8" t="n">
        <v>2339</v>
      </c>
      <c r="B2343" s="13"/>
      <c r="C2343" s="25"/>
      <c r="D2343" s="26" t="str">
        <f aca="false">IF($C2343="","",IFERROR(IF(INDEX(Bolalar!$B$5:$B$1804,MATCH($C2343,Bolalar!$I$5:$I$1804,0))="","",INDEX(Bolalar!$B$5:$B$1804,MATCH($C2343,Bolalar!$I$5:$I$1804,0))),""))</f>
        <v/>
      </c>
      <c r="E2343" s="15" t="str">
        <f aca="false">IF($C2343="","",IFERROR(IF(INDEX(Bolalar!$C$5:$C$1804,MATCH($C2343,Bolalar!$I$5:$I$1804,0))="","",INDEX(Bolalar!$C$5:$C$1804,MATCH($C2343,Bolalar!$I$5:$I$1804,0))),""))</f>
        <v/>
      </c>
      <c r="F2343" s="24"/>
      <c r="G2343" s="14" t="str">
        <f aca="false">IF(OR($E2343="",$B2343=""),"",INT(($B2343-$E2343)/365.25))</f>
        <v/>
      </c>
      <c r="H2343" s="14" t="str">
        <f aca="false">IF($G2343="","",IF($G2343&lt;=5,"Ha","Yo'q"))</f>
        <v/>
      </c>
      <c r="I2343" s="12"/>
      <c r="J2343" s="12"/>
      <c r="K2343" s="28" t="n">
        <f aca="false">IF(AND($C2343&lt;&gt;"",$H2343="Ha",$B2343&gt;=Boshqaruv!$C$9,$B2343&lt;=Boshqaruv!$C$10),IF(COUNTIFS($C$4:$C2342,$C2343,$H$4:$H2342,"Ha",$B$4:$B2342,"&gt;="&amp;Boshqaruv!$C$9,$B$4:$B2342,"&lt;="&amp;Boshqaruv!$C$10)=0,1,0),0)</f>
        <v>0</v>
      </c>
    </row>
    <row r="2344" customFormat="false" ht="15" hidden="false" customHeight="false" outlineLevel="0" collapsed="false">
      <c r="A2344" s="8" t="n">
        <v>2340</v>
      </c>
      <c r="B2344" s="13"/>
      <c r="C2344" s="25"/>
      <c r="D2344" s="26" t="str">
        <f aca="false">IF($C2344="","",IFERROR(IF(INDEX(Bolalar!$B$5:$B$1804,MATCH($C2344,Bolalar!$I$5:$I$1804,0))="","",INDEX(Bolalar!$B$5:$B$1804,MATCH($C2344,Bolalar!$I$5:$I$1804,0))),""))</f>
        <v/>
      </c>
      <c r="E2344" s="15" t="str">
        <f aca="false">IF($C2344="","",IFERROR(IF(INDEX(Bolalar!$C$5:$C$1804,MATCH($C2344,Bolalar!$I$5:$I$1804,0))="","",INDEX(Bolalar!$C$5:$C$1804,MATCH($C2344,Bolalar!$I$5:$I$1804,0))),""))</f>
        <v/>
      </c>
      <c r="F2344" s="24"/>
      <c r="G2344" s="14" t="str">
        <f aca="false">IF(OR($E2344="",$B2344=""),"",INT(($B2344-$E2344)/365.25))</f>
        <v/>
      </c>
      <c r="H2344" s="14" t="str">
        <f aca="false">IF($G2344="","",IF($G2344&lt;=5,"Ha","Yo'q"))</f>
        <v/>
      </c>
      <c r="I2344" s="12"/>
      <c r="J2344" s="12"/>
      <c r="K2344" s="28" t="n">
        <f aca="false">IF(AND($C2344&lt;&gt;"",$H2344="Ha",$B2344&gt;=Boshqaruv!$C$9,$B2344&lt;=Boshqaruv!$C$10),IF(COUNTIFS($C$4:$C2343,$C2344,$H$4:$H2343,"Ha",$B$4:$B2343,"&gt;="&amp;Boshqaruv!$C$9,$B$4:$B2343,"&lt;="&amp;Boshqaruv!$C$10)=0,1,0),0)</f>
        <v>0</v>
      </c>
    </row>
    <row r="2345" customFormat="false" ht="15" hidden="false" customHeight="false" outlineLevel="0" collapsed="false">
      <c r="A2345" s="8" t="n">
        <v>2341</v>
      </c>
      <c r="B2345" s="13"/>
      <c r="C2345" s="25"/>
      <c r="D2345" s="26" t="str">
        <f aca="false">IF($C2345="","",IFERROR(IF(INDEX(Bolalar!$B$5:$B$1804,MATCH($C2345,Bolalar!$I$5:$I$1804,0))="","",INDEX(Bolalar!$B$5:$B$1804,MATCH($C2345,Bolalar!$I$5:$I$1804,0))),""))</f>
        <v/>
      </c>
      <c r="E2345" s="15" t="str">
        <f aca="false">IF($C2345="","",IFERROR(IF(INDEX(Bolalar!$C$5:$C$1804,MATCH($C2345,Bolalar!$I$5:$I$1804,0))="","",INDEX(Bolalar!$C$5:$C$1804,MATCH($C2345,Bolalar!$I$5:$I$1804,0))),""))</f>
        <v/>
      </c>
      <c r="F2345" s="24"/>
      <c r="G2345" s="14" t="str">
        <f aca="false">IF(OR($E2345="",$B2345=""),"",INT(($B2345-$E2345)/365.25))</f>
        <v/>
      </c>
      <c r="H2345" s="14" t="str">
        <f aca="false">IF($G2345="","",IF($G2345&lt;=5,"Ha","Yo'q"))</f>
        <v/>
      </c>
      <c r="I2345" s="12"/>
      <c r="J2345" s="12"/>
      <c r="K2345" s="28" t="n">
        <f aca="false">IF(AND($C2345&lt;&gt;"",$H2345="Ha",$B2345&gt;=Boshqaruv!$C$9,$B2345&lt;=Boshqaruv!$C$10),IF(COUNTIFS($C$4:$C2344,$C2345,$H$4:$H2344,"Ha",$B$4:$B2344,"&gt;="&amp;Boshqaruv!$C$9,$B$4:$B2344,"&lt;="&amp;Boshqaruv!$C$10)=0,1,0),0)</f>
        <v>0</v>
      </c>
    </row>
    <row r="2346" customFormat="false" ht="15" hidden="false" customHeight="false" outlineLevel="0" collapsed="false">
      <c r="A2346" s="8" t="n">
        <v>2342</v>
      </c>
      <c r="B2346" s="13"/>
      <c r="C2346" s="25"/>
      <c r="D2346" s="26" t="str">
        <f aca="false">IF($C2346="","",IFERROR(IF(INDEX(Bolalar!$B$5:$B$1804,MATCH($C2346,Bolalar!$I$5:$I$1804,0))="","",INDEX(Bolalar!$B$5:$B$1804,MATCH($C2346,Bolalar!$I$5:$I$1804,0))),""))</f>
        <v/>
      </c>
      <c r="E2346" s="15" t="str">
        <f aca="false">IF($C2346="","",IFERROR(IF(INDEX(Bolalar!$C$5:$C$1804,MATCH($C2346,Bolalar!$I$5:$I$1804,0))="","",INDEX(Bolalar!$C$5:$C$1804,MATCH($C2346,Bolalar!$I$5:$I$1804,0))),""))</f>
        <v/>
      </c>
      <c r="F2346" s="24"/>
      <c r="G2346" s="14" t="str">
        <f aca="false">IF(OR($E2346="",$B2346=""),"",INT(($B2346-$E2346)/365.25))</f>
        <v/>
      </c>
      <c r="H2346" s="14" t="str">
        <f aca="false">IF($G2346="","",IF($G2346&lt;=5,"Ha","Yo'q"))</f>
        <v/>
      </c>
      <c r="I2346" s="12"/>
      <c r="J2346" s="12"/>
      <c r="K2346" s="28" t="n">
        <f aca="false">IF(AND($C2346&lt;&gt;"",$H2346="Ha",$B2346&gt;=Boshqaruv!$C$9,$B2346&lt;=Boshqaruv!$C$10),IF(COUNTIFS($C$4:$C2345,$C2346,$H$4:$H2345,"Ha",$B$4:$B2345,"&gt;="&amp;Boshqaruv!$C$9,$B$4:$B2345,"&lt;="&amp;Boshqaruv!$C$10)=0,1,0),0)</f>
        <v>0</v>
      </c>
    </row>
    <row r="2347" customFormat="false" ht="15" hidden="false" customHeight="false" outlineLevel="0" collapsed="false">
      <c r="A2347" s="8" t="n">
        <v>2343</v>
      </c>
      <c r="B2347" s="13"/>
      <c r="C2347" s="25"/>
      <c r="D2347" s="26" t="str">
        <f aca="false">IF($C2347="","",IFERROR(IF(INDEX(Bolalar!$B$5:$B$1804,MATCH($C2347,Bolalar!$I$5:$I$1804,0))="","",INDEX(Bolalar!$B$5:$B$1804,MATCH($C2347,Bolalar!$I$5:$I$1804,0))),""))</f>
        <v/>
      </c>
      <c r="E2347" s="15" t="str">
        <f aca="false">IF($C2347="","",IFERROR(IF(INDEX(Bolalar!$C$5:$C$1804,MATCH($C2347,Bolalar!$I$5:$I$1804,0))="","",INDEX(Bolalar!$C$5:$C$1804,MATCH($C2347,Bolalar!$I$5:$I$1804,0))),""))</f>
        <v/>
      </c>
      <c r="F2347" s="24"/>
      <c r="G2347" s="14" t="str">
        <f aca="false">IF(OR($E2347="",$B2347=""),"",INT(($B2347-$E2347)/365.25))</f>
        <v/>
      </c>
      <c r="H2347" s="14" t="str">
        <f aca="false">IF($G2347="","",IF($G2347&lt;=5,"Ha","Yo'q"))</f>
        <v/>
      </c>
      <c r="I2347" s="12"/>
      <c r="J2347" s="12"/>
      <c r="K2347" s="28" t="n">
        <f aca="false">IF(AND($C2347&lt;&gt;"",$H2347="Ha",$B2347&gt;=Boshqaruv!$C$9,$B2347&lt;=Boshqaruv!$C$10),IF(COUNTIFS($C$4:$C2346,$C2347,$H$4:$H2346,"Ha",$B$4:$B2346,"&gt;="&amp;Boshqaruv!$C$9,$B$4:$B2346,"&lt;="&amp;Boshqaruv!$C$10)=0,1,0),0)</f>
        <v>0</v>
      </c>
    </row>
    <row r="2348" customFormat="false" ht="15" hidden="false" customHeight="false" outlineLevel="0" collapsed="false">
      <c r="A2348" s="8" t="n">
        <v>2344</v>
      </c>
      <c r="B2348" s="13"/>
      <c r="C2348" s="25"/>
      <c r="D2348" s="26" t="str">
        <f aca="false">IF($C2348="","",IFERROR(IF(INDEX(Bolalar!$B$5:$B$1804,MATCH($C2348,Bolalar!$I$5:$I$1804,0))="","",INDEX(Bolalar!$B$5:$B$1804,MATCH($C2348,Bolalar!$I$5:$I$1804,0))),""))</f>
        <v/>
      </c>
      <c r="E2348" s="15" t="str">
        <f aca="false">IF($C2348="","",IFERROR(IF(INDEX(Bolalar!$C$5:$C$1804,MATCH($C2348,Bolalar!$I$5:$I$1804,0))="","",INDEX(Bolalar!$C$5:$C$1804,MATCH($C2348,Bolalar!$I$5:$I$1804,0))),""))</f>
        <v/>
      </c>
      <c r="F2348" s="24"/>
      <c r="G2348" s="14" t="str">
        <f aca="false">IF(OR($E2348="",$B2348=""),"",INT(($B2348-$E2348)/365.25))</f>
        <v/>
      </c>
      <c r="H2348" s="14" t="str">
        <f aca="false">IF($G2348="","",IF($G2348&lt;=5,"Ha","Yo'q"))</f>
        <v/>
      </c>
      <c r="I2348" s="12"/>
      <c r="J2348" s="12"/>
      <c r="K2348" s="28" t="n">
        <f aca="false">IF(AND($C2348&lt;&gt;"",$H2348="Ha",$B2348&gt;=Boshqaruv!$C$9,$B2348&lt;=Boshqaruv!$C$10),IF(COUNTIFS($C$4:$C2347,$C2348,$H$4:$H2347,"Ha",$B$4:$B2347,"&gt;="&amp;Boshqaruv!$C$9,$B$4:$B2347,"&lt;="&amp;Boshqaruv!$C$10)=0,1,0),0)</f>
        <v>0</v>
      </c>
    </row>
    <row r="2349" customFormat="false" ht="15" hidden="false" customHeight="false" outlineLevel="0" collapsed="false">
      <c r="A2349" s="8" t="n">
        <v>2345</v>
      </c>
      <c r="B2349" s="13"/>
      <c r="C2349" s="25"/>
      <c r="D2349" s="26" t="str">
        <f aca="false">IF($C2349="","",IFERROR(IF(INDEX(Bolalar!$B$5:$B$1804,MATCH($C2349,Bolalar!$I$5:$I$1804,0))="","",INDEX(Bolalar!$B$5:$B$1804,MATCH($C2349,Bolalar!$I$5:$I$1804,0))),""))</f>
        <v/>
      </c>
      <c r="E2349" s="15" t="str">
        <f aca="false">IF($C2349="","",IFERROR(IF(INDEX(Bolalar!$C$5:$C$1804,MATCH($C2349,Bolalar!$I$5:$I$1804,0))="","",INDEX(Bolalar!$C$5:$C$1804,MATCH($C2349,Bolalar!$I$5:$I$1804,0))),""))</f>
        <v/>
      </c>
      <c r="F2349" s="24"/>
      <c r="G2349" s="14" t="str">
        <f aca="false">IF(OR($E2349="",$B2349=""),"",INT(($B2349-$E2349)/365.25))</f>
        <v/>
      </c>
      <c r="H2349" s="14" t="str">
        <f aca="false">IF($G2349="","",IF($G2349&lt;=5,"Ha","Yo'q"))</f>
        <v/>
      </c>
      <c r="I2349" s="12"/>
      <c r="J2349" s="12"/>
      <c r="K2349" s="28" t="n">
        <f aca="false">IF(AND($C2349&lt;&gt;"",$H2349="Ha",$B2349&gt;=Boshqaruv!$C$9,$B2349&lt;=Boshqaruv!$C$10),IF(COUNTIFS($C$4:$C2348,$C2349,$H$4:$H2348,"Ha",$B$4:$B2348,"&gt;="&amp;Boshqaruv!$C$9,$B$4:$B2348,"&lt;="&amp;Boshqaruv!$C$10)=0,1,0),0)</f>
        <v>0</v>
      </c>
    </row>
    <row r="2350" customFormat="false" ht="15" hidden="false" customHeight="false" outlineLevel="0" collapsed="false">
      <c r="A2350" s="8" t="n">
        <v>2346</v>
      </c>
      <c r="B2350" s="13"/>
      <c r="C2350" s="25"/>
      <c r="D2350" s="26" t="str">
        <f aca="false">IF($C2350="","",IFERROR(IF(INDEX(Bolalar!$B$5:$B$1804,MATCH($C2350,Bolalar!$I$5:$I$1804,0))="","",INDEX(Bolalar!$B$5:$B$1804,MATCH($C2350,Bolalar!$I$5:$I$1804,0))),""))</f>
        <v/>
      </c>
      <c r="E2350" s="15" t="str">
        <f aca="false">IF($C2350="","",IFERROR(IF(INDEX(Bolalar!$C$5:$C$1804,MATCH($C2350,Bolalar!$I$5:$I$1804,0))="","",INDEX(Bolalar!$C$5:$C$1804,MATCH($C2350,Bolalar!$I$5:$I$1804,0))),""))</f>
        <v/>
      </c>
      <c r="F2350" s="24"/>
      <c r="G2350" s="14" t="str">
        <f aca="false">IF(OR($E2350="",$B2350=""),"",INT(($B2350-$E2350)/365.25))</f>
        <v/>
      </c>
      <c r="H2350" s="14" t="str">
        <f aca="false">IF($G2350="","",IF($G2350&lt;=5,"Ha","Yo'q"))</f>
        <v/>
      </c>
      <c r="I2350" s="12"/>
      <c r="J2350" s="12"/>
      <c r="K2350" s="28" t="n">
        <f aca="false">IF(AND($C2350&lt;&gt;"",$H2350="Ha",$B2350&gt;=Boshqaruv!$C$9,$B2350&lt;=Boshqaruv!$C$10),IF(COUNTIFS($C$4:$C2349,$C2350,$H$4:$H2349,"Ha",$B$4:$B2349,"&gt;="&amp;Boshqaruv!$C$9,$B$4:$B2349,"&lt;="&amp;Boshqaruv!$C$10)=0,1,0),0)</f>
        <v>0</v>
      </c>
    </row>
    <row r="2351" customFormat="false" ht="15" hidden="false" customHeight="false" outlineLevel="0" collapsed="false">
      <c r="A2351" s="8" t="n">
        <v>2347</v>
      </c>
      <c r="B2351" s="13"/>
      <c r="C2351" s="25"/>
      <c r="D2351" s="26" t="str">
        <f aca="false">IF($C2351="","",IFERROR(IF(INDEX(Bolalar!$B$5:$B$1804,MATCH($C2351,Bolalar!$I$5:$I$1804,0))="","",INDEX(Bolalar!$B$5:$B$1804,MATCH($C2351,Bolalar!$I$5:$I$1804,0))),""))</f>
        <v/>
      </c>
      <c r="E2351" s="15" t="str">
        <f aca="false">IF($C2351="","",IFERROR(IF(INDEX(Bolalar!$C$5:$C$1804,MATCH($C2351,Bolalar!$I$5:$I$1804,0))="","",INDEX(Bolalar!$C$5:$C$1804,MATCH($C2351,Bolalar!$I$5:$I$1804,0))),""))</f>
        <v/>
      </c>
      <c r="F2351" s="24"/>
      <c r="G2351" s="14" t="str">
        <f aca="false">IF(OR($E2351="",$B2351=""),"",INT(($B2351-$E2351)/365.25))</f>
        <v/>
      </c>
      <c r="H2351" s="14" t="str">
        <f aca="false">IF($G2351="","",IF($G2351&lt;=5,"Ha","Yo'q"))</f>
        <v/>
      </c>
      <c r="I2351" s="12"/>
      <c r="J2351" s="12"/>
      <c r="K2351" s="28" t="n">
        <f aca="false">IF(AND($C2351&lt;&gt;"",$H2351="Ha",$B2351&gt;=Boshqaruv!$C$9,$B2351&lt;=Boshqaruv!$C$10),IF(COUNTIFS($C$4:$C2350,$C2351,$H$4:$H2350,"Ha",$B$4:$B2350,"&gt;="&amp;Boshqaruv!$C$9,$B$4:$B2350,"&lt;="&amp;Boshqaruv!$C$10)=0,1,0),0)</f>
        <v>0</v>
      </c>
    </row>
    <row r="2352" customFormat="false" ht="15" hidden="false" customHeight="false" outlineLevel="0" collapsed="false">
      <c r="A2352" s="8" t="n">
        <v>2348</v>
      </c>
      <c r="B2352" s="13"/>
      <c r="C2352" s="25"/>
      <c r="D2352" s="26" t="str">
        <f aca="false">IF($C2352="","",IFERROR(IF(INDEX(Bolalar!$B$5:$B$1804,MATCH($C2352,Bolalar!$I$5:$I$1804,0))="","",INDEX(Bolalar!$B$5:$B$1804,MATCH($C2352,Bolalar!$I$5:$I$1804,0))),""))</f>
        <v/>
      </c>
      <c r="E2352" s="15" t="str">
        <f aca="false">IF($C2352="","",IFERROR(IF(INDEX(Bolalar!$C$5:$C$1804,MATCH($C2352,Bolalar!$I$5:$I$1804,0))="","",INDEX(Bolalar!$C$5:$C$1804,MATCH($C2352,Bolalar!$I$5:$I$1804,0))),""))</f>
        <v/>
      </c>
      <c r="F2352" s="24"/>
      <c r="G2352" s="14" t="str">
        <f aca="false">IF(OR($E2352="",$B2352=""),"",INT(($B2352-$E2352)/365.25))</f>
        <v/>
      </c>
      <c r="H2352" s="14" t="str">
        <f aca="false">IF($G2352="","",IF($G2352&lt;=5,"Ha","Yo'q"))</f>
        <v/>
      </c>
      <c r="I2352" s="12"/>
      <c r="J2352" s="12"/>
      <c r="K2352" s="28" t="n">
        <f aca="false">IF(AND($C2352&lt;&gt;"",$H2352="Ha",$B2352&gt;=Boshqaruv!$C$9,$B2352&lt;=Boshqaruv!$C$10),IF(COUNTIFS($C$4:$C2351,$C2352,$H$4:$H2351,"Ha",$B$4:$B2351,"&gt;="&amp;Boshqaruv!$C$9,$B$4:$B2351,"&lt;="&amp;Boshqaruv!$C$10)=0,1,0),0)</f>
        <v>0</v>
      </c>
    </row>
    <row r="2353" customFormat="false" ht="15" hidden="false" customHeight="false" outlineLevel="0" collapsed="false">
      <c r="A2353" s="8" t="n">
        <v>2349</v>
      </c>
      <c r="B2353" s="13"/>
      <c r="C2353" s="25"/>
      <c r="D2353" s="26" t="str">
        <f aca="false">IF($C2353="","",IFERROR(IF(INDEX(Bolalar!$B$5:$B$1804,MATCH($C2353,Bolalar!$I$5:$I$1804,0))="","",INDEX(Bolalar!$B$5:$B$1804,MATCH($C2353,Bolalar!$I$5:$I$1804,0))),""))</f>
        <v/>
      </c>
      <c r="E2353" s="15" t="str">
        <f aca="false">IF($C2353="","",IFERROR(IF(INDEX(Bolalar!$C$5:$C$1804,MATCH($C2353,Bolalar!$I$5:$I$1804,0))="","",INDEX(Bolalar!$C$5:$C$1804,MATCH($C2353,Bolalar!$I$5:$I$1804,0))),""))</f>
        <v/>
      </c>
      <c r="F2353" s="24"/>
      <c r="G2353" s="14" t="str">
        <f aca="false">IF(OR($E2353="",$B2353=""),"",INT(($B2353-$E2353)/365.25))</f>
        <v/>
      </c>
      <c r="H2353" s="14" t="str">
        <f aca="false">IF($G2353="","",IF($G2353&lt;=5,"Ha","Yo'q"))</f>
        <v/>
      </c>
      <c r="I2353" s="12"/>
      <c r="J2353" s="12"/>
      <c r="K2353" s="28" t="n">
        <f aca="false">IF(AND($C2353&lt;&gt;"",$H2353="Ha",$B2353&gt;=Boshqaruv!$C$9,$B2353&lt;=Boshqaruv!$C$10),IF(COUNTIFS($C$4:$C2352,$C2353,$H$4:$H2352,"Ha",$B$4:$B2352,"&gt;="&amp;Boshqaruv!$C$9,$B$4:$B2352,"&lt;="&amp;Boshqaruv!$C$10)=0,1,0),0)</f>
        <v>0</v>
      </c>
    </row>
    <row r="2354" customFormat="false" ht="15" hidden="false" customHeight="false" outlineLevel="0" collapsed="false">
      <c r="A2354" s="8" t="n">
        <v>2350</v>
      </c>
      <c r="B2354" s="13"/>
      <c r="C2354" s="25"/>
      <c r="D2354" s="26" t="str">
        <f aca="false">IF($C2354="","",IFERROR(IF(INDEX(Bolalar!$B$5:$B$1804,MATCH($C2354,Bolalar!$I$5:$I$1804,0))="","",INDEX(Bolalar!$B$5:$B$1804,MATCH($C2354,Bolalar!$I$5:$I$1804,0))),""))</f>
        <v/>
      </c>
      <c r="E2354" s="15" t="str">
        <f aca="false">IF($C2354="","",IFERROR(IF(INDEX(Bolalar!$C$5:$C$1804,MATCH($C2354,Bolalar!$I$5:$I$1804,0))="","",INDEX(Bolalar!$C$5:$C$1804,MATCH($C2354,Bolalar!$I$5:$I$1804,0))),""))</f>
        <v/>
      </c>
      <c r="F2354" s="24"/>
      <c r="G2354" s="14" t="str">
        <f aca="false">IF(OR($E2354="",$B2354=""),"",INT(($B2354-$E2354)/365.25))</f>
        <v/>
      </c>
      <c r="H2354" s="14" t="str">
        <f aca="false">IF($G2354="","",IF($G2354&lt;=5,"Ha","Yo'q"))</f>
        <v/>
      </c>
      <c r="I2354" s="12"/>
      <c r="J2354" s="12"/>
      <c r="K2354" s="28" t="n">
        <f aca="false">IF(AND($C2354&lt;&gt;"",$H2354="Ha",$B2354&gt;=Boshqaruv!$C$9,$B2354&lt;=Boshqaruv!$C$10),IF(COUNTIFS($C$4:$C2353,$C2354,$H$4:$H2353,"Ha",$B$4:$B2353,"&gt;="&amp;Boshqaruv!$C$9,$B$4:$B2353,"&lt;="&amp;Boshqaruv!$C$10)=0,1,0),0)</f>
        <v>0</v>
      </c>
    </row>
    <row r="2355" customFormat="false" ht="15" hidden="false" customHeight="false" outlineLevel="0" collapsed="false">
      <c r="A2355" s="8" t="n">
        <v>2351</v>
      </c>
      <c r="B2355" s="13"/>
      <c r="C2355" s="25"/>
      <c r="D2355" s="26" t="str">
        <f aca="false">IF($C2355="","",IFERROR(IF(INDEX(Bolalar!$B$5:$B$1804,MATCH($C2355,Bolalar!$I$5:$I$1804,0))="","",INDEX(Bolalar!$B$5:$B$1804,MATCH($C2355,Bolalar!$I$5:$I$1804,0))),""))</f>
        <v/>
      </c>
      <c r="E2355" s="15" t="str">
        <f aca="false">IF($C2355="","",IFERROR(IF(INDEX(Bolalar!$C$5:$C$1804,MATCH($C2355,Bolalar!$I$5:$I$1804,0))="","",INDEX(Bolalar!$C$5:$C$1804,MATCH($C2355,Bolalar!$I$5:$I$1804,0))),""))</f>
        <v/>
      </c>
      <c r="F2355" s="24"/>
      <c r="G2355" s="14" t="str">
        <f aca="false">IF(OR($E2355="",$B2355=""),"",INT(($B2355-$E2355)/365.25))</f>
        <v/>
      </c>
      <c r="H2355" s="14" t="str">
        <f aca="false">IF($G2355="","",IF($G2355&lt;=5,"Ha","Yo'q"))</f>
        <v/>
      </c>
      <c r="I2355" s="12"/>
      <c r="J2355" s="12"/>
      <c r="K2355" s="28" t="n">
        <f aca="false">IF(AND($C2355&lt;&gt;"",$H2355="Ha",$B2355&gt;=Boshqaruv!$C$9,$B2355&lt;=Boshqaruv!$C$10),IF(COUNTIFS($C$4:$C2354,$C2355,$H$4:$H2354,"Ha",$B$4:$B2354,"&gt;="&amp;Boshqaruv!$C$9,$B$4:$B2354,"&lt;="&amp;Boshqaruv!$C$10)=0,1,0),0)</f>
        <v>0</v>
      </c>
    </row>
    <row r="2356" customFormat="false" ht="15" hidden="false" customHeight="false" outlineLevel="0" collapsed="false">
      <c r="A2356" s="8" t="n">
        <v>2352</v>
      </c>
      <c r="B2356" s="13"/>
      <c r="C2356" s="25"/>
      <c r="D2356" s="26" t="str">
        <f aca="false">IF($C2356="","",IFERROR(IF(INDEX(Bolalar!$B$5:$B$1804,MATCH($C2356,Bolalar!$I$5:$I$1804,0))="","",INDEX(Bolalar!$B$5:$B$1804,MATCH($C2356,Bolalar!$I$5:$I$1804,0))),""))</f>
        <v/>
      </c>
      <c r="E2356" s="15" t="str">
        <f aca="false">IF($C2356="","",IFERROR(IF(INDEX(Bolalar!$C$5:$C$1804,MATCH($C2356,Bolalar!$I$5:$I$1804,0))="","",INDEX(Bolalar!$C$5:$C$1804,MATCH($C2356,Bolalar!$I$5:$I$1804,0))),""))</f>
        <v/>
      </c>
      <c r="F2356" s="24"/>
      <c r="G2356" s="14" t="str">
        <f aca="false">IF(OR($E2356="",$B2356=""),"",INT(($B2356-$E2356)/365.25))</f>
        <v/>
      </c>
      <c r="H2356" s="14" t="str">
        <f aca="false">IF($G2356="","",IF($G2356&lt;=5,"Ha","Yo'q"))</f>
        <v/>
      </c>
      <c r="I2356" s="12"/>
      <c r="J2356" s="12"/>
      <c r="K2356" s="28" t="n">
        <f aca="false">IF(AND($C2356&lt;&gt;"",$H2356="Ha",$B2356&gt;=Boshqaruv!$C$9,$B2356&lt;=Boshqaruv!$C$10),IF(COUNTIFS($C$4:$C2355,$C2356,$H$4:$H2355,"Ha",$B$4:$B2355,"&gt;="&amp;Boshqaruv!$C$9,$B$4:$B2355,"&lt;="&amp;Boshqaruv!$C$10)=0,1,0),0)</f>
        <v>0</v>
      </c>
    </row>
    <row r="2357" customFormat="false" ht="15" hidden="false" customHeight="false" outlineLevel="0" collapsed="false">
      <c r="A2357" s="8" t="n">
        <v>2353</v>
      </c>
      <c r="B2357" s="13"/>
      <c r="C2357" s="25"/>
      <c r="D2357" s="26" t="str">
        <f aca="false">IF($C2357="","",IFERROR(IF(INDEX(Bolalar!$B$5:$B$1804,MATCH($C2357,Bolalar!$I$5:$I$1804,0))="","",INDEX(Bolalar!$B$5:$B$1804,MATCH($C2357,Bolalar!$I$5:$I$1804,0))),""))</f>
        <v/>
      </c>
      <c r="E2357" s="15" t="str">
        <f aca="false">IF($C2357="","",IFERROR(IF(INDEX(Bolalar!$C$5:$C$1804,MATCH($C2357,Bolalar!$I$5:$I$1804,0))="","",INDEX(Bolalar!$C$5:$C$1804,MATCH($C2357,Bolalar!$I$5:$I$1804,0))),""))</f>
        <v/>
      </c>
      <c r="F2357" s="24"/>
      <c r="G2357" s="14" t="str">
        <f aca="false">IF(OR($E2357="",$B2357=""),"",INT(($B2357-$E2357)/365.25))</f>
        <v/>
      </c>
      <c r="H2357" s="14" t="str">
        <f aca="false">IF($G2357="","",IF($G2357&lt;=5,"Ha","Yo'q"))</f>
        <v/>
      </c>
      <c r="I2357" s="12"/>
      <c r="J2357" s="12"/>
      <c r="K2357" s="28" t="n">
        <f aca="false">IF(AND($C2357&lt;&gt;"",$H2357="Ha",$B2357&gt;=Boshqaruv!$C$9,$B2357&lt;=Boshqaruv!$C$10),IF(COUNTIFS($C$4:$C2356,$C2357,$H$4:$H2356,"Ha",$B$4:$B2356,"&gt;="&amp;Boshqaruv!$C$9,$B$4:$B2356,"&lt;="&amp;Boshqaruv!$C$10)=0,1,0),0)</f>
        <v>0</v>
      </c>
    </row>
    <row r="2358" customFormat="false" ht="15" hidden="false" customHeight="false" outlineLevel="0" collapsed="false">
      <c r="A2358" s="8" t="n">
        <v>2354</v>
      </c>
      <c r="B2358" s="13"/>
      <c r="C2358" s="25"/>
      <c r="D2358" s="26" t="str">
        <f aca="false">IF($C2358="","",IFERROR(IF(INDEX(Bolalar!$B$5:$B$1804,MATCH($C2358,Bolalar!$I$5:$I$1804,0))="","",INDEX(Bolalar!$B$5:$B$1804,MATCH($C2358,Bolalar!$I$5:$I$1804,0))),""))</f>
        <v/>
      </c>
      <c r="E2358" s="15" t="str">
        <f aca="false">IF($C2358="","",IFERROR(IF(INDEX(Bolalar!$C$5:$C$1804,MATCH($C2358,Bolalar!$I$5:$I$1804,0))="","",INDEX(Bolalar!$C$5:$C$1804,MATCH($C2358,Bolalar!$I$5:$I$1804,0))),""))</f>
        <v/>
      </c>
      <c r="F2358" s="24"/>
      <c r="G2358" s="14" t="str">
        <f aca="false">IF(OR($E2358="",$B2358=""),"",INT(($B2358-$E2358)/365.25))</f>
        <v/>
      </c>
      <c r="H2358" s="14" t="str">
        <f aca="false">IF($G2358="","",IF($G2358&lt;=5,"Ha","Yo'q"))</f>
        <v/>
      </c>
      <c r="I2358" s="12"/>
      <c r="J2358" s="12"/>
      <c r="K2358" s="28" t="n">
        <f aca="false">IF(AND($C2358&lt;&gt;"",$H2358="Ha",$B2358&gt;=Boshqaruv!$C$9,$B2358&lt;=Boshqaruv!$C$10),IF(COUNTIFS($C$4:$C2357,$C2358,$H$4:$H2357,"Ha",$B$4:$B2357,"&gt;="&amp;Boshqaruv!$C$9,$B$4:$B2357,"&lt;="&amp;Boshqaruv!$C$10)=0,1,0),0)</f>
        <v>0</v>
      </c>
    </row>
    <row r="2359" customFormat="false" ht="15" hidden="false" customHeight="false" outlineLevel="0" collapsed="false">
      <c r="A2359" s="8" t="n">
        <v>2355</v>
      </c>
      <c r="B2359" s="13"/>
      <c r="C2359" s="25"/>
      <c r="D2359" s="26" t="str">
        <f aca="false">IF($C2359="","",IFERROR(IF(INDEX(Bolalar!$B$5:$B$1804,MATCH($C2359,Bolalar!$I$5:$I$1804,0))="","",INDEX(Bolalar!$B$5:$B$1804,MATCH($C2359,Bolalar!$I$5:$I$1804,0))),""))</f>
        <v/>
      </c>
      <c r="E2359" s="15" t="str">
        <f aca="false">IF($C2359="","",IFERROR(IF(INDEX(Bolalar!$C$5:$C$1804,MATCH($C2359,Bolalar!$I$5:$I$1804,0))="","",INDEX(Bolalar!$C$5:$C$1804,MATCH($C2359,Bolalar!$I$5:$I$1804,0))),""))</f>
        <v/>
      </c>
      <c r="F2359" s="24"/>
      <c r="G2359" s="14" t="str">
        <f aca="false">IF(OR($E2359="",$B2359=""),"",INT(($B2359-$E2359)/365.25))</f>
        <v/>
      </c>
      <c r="H2359" s="14" t="str">
        <f aca="false">IF($G2359="","",IF($G2359&lt;=5,"Ha","Yo'q"))</f>
        <v/>
      </c>
      <c r="I2359" s="12"/>
      <c r="J2359" s="12"/>
      <c r="K2359" s="28" t="n">
        <f aca="false">IF(AND($C2359&lt;&gt;"",$H2359="Ha",$B2359&gt;=Boshqaruv!$C$9,$B2359&lt;=Boshqaruv!$C$10),IF(COUNTIFS($C$4:$C2358,$C2359,$H$4:$H2358,"Ha",$B$4:$B2358,"&gt;="&amp;Boshqaruv!$C$9,$B$4:$B2358,"&lt;="&amp;Boshqaruv!$C$10)=0,1,0),0)</f>
        <v>0</v>
      </c>
    </row>
    <row r="2360" customFormat="false" ht="15" hidden="false" customHeight="false" outlineLevel="0" collapsed="false">
      <c r="A2360" s="8" t="n">
        <v>2356</v>
      </c>
      <c r="B2360" s="13"/>
      <c r="C2360" s="25"/>
      <c r="D2360" s="26" t="str">
        <f aca="false">IF($C2360="","",IFERROR(IF(INDEX(Bolalar!$B$5:$B$1804,MATCH($C2360,Bolalar!$I$5:$I$1804,0))="","",INDEX(Bolalar!$B$5:$B$1804,MATCH($C2360,Bolalar!$I$5:$I$1804,0))),""))</f>
        <v/>
      </c>
      <c r="E2360" s="15" t="str">
        <f aca="false">IF($C2360="","",IFERROR(IF(INDEX(Bolalar!$C$5:$C$1804,MATCH($C2360,Bolalar!$I$5:$I$1804,0))="","",INDEX(Bolalar!$C$5:$C$1804,MATCH($C2360,Bolalar!$I$5:$I$1804,0))),""))</f>
        <v/>
      </c>
      <c r="F2360" s="24"/>
      <c r="G2360" s="14" t="str">
        <f aca="false">IF(OR($E2360="",$B2360=""),"",INT(($B2360-$E2360)/365.25))</f>
        <v/>
      </c>
      <c r="H2360" s="14" t="str">
        <f aca="false">IF($G2360="","",IF($G2360&lt;=5,"Ha","Yo'q"))</f>
        <v/>
      </c>
      <c r="I2360" s="12"/>
      <c r="J2360" s="12"/>
      <c r="K2360" s="28" t="n">
        <f aca="false">IF(AND($C2360&lt;&gt;"",$H2360="Ha",$B2360&gt;=Boshqaruv!$C$9,$B2360&lt;=Boshqaruv!$C$10),IF(COUNTIFS($C$4:$C2359,$C2360,$H$4:$H2359,"Ha",$B$4:$B2359,"&gt;="&amp;Boshqaruv!$C$9,$B$4:$B2359,"&lt;="&amp;Boshqaruv!$C$10)=0,1,0),0)</f>
        <v>0</v>
      </c>
    </row>
    <row r="2361" customFormat="false" ht="15" hidden="false" customHeight="false" outlineLevel="0" collapsed="false">
      <c r="A2361" s="8" t="n">
        <v>2357</v>
      </c>
      <c r="B2361" s="13"/>
      <c r="C2361" s="25"/>
      <c r="D2361" s="26" t="str">
        <f aca="false">IF($C2361="","",IFERROR(IF(INDEX(Bolalar!$B$5:$B$1804,MATCH($C2361,Bolalar!$I$5:$I$1804,0))="","",INDEX(Bolalar!$B$5:$B$1804,MATCH($C2361,Bolalar!$I$5:$I$1804,0))),""))</f>
        <v/>
      </c>
      <c r="E2361" s="15" t="str">
        <f aca="false">IF($C2361="","",IFERROR(IF(INDEX(Bolalar!$C$5:$C$1804,MATCH($C2361,Bolalar!$I$5:$I$1804,0))="","",INDEX(Bolalar!$C$5:$C$1804,MATCH($C2361,Bolalar!$I$5:$I$1804,0))),""))</f>
        <v/>
      </c>
      <c r="F2361" s="24"/>
      <c r="G2361" s="14" t="str">
        <f aca="false">IF(OR($E2361="",$B2361=""),"",INT(($B2361-$E2361)/365.25))</f>
        <v/>
      </c>
      <c r="H2361" s="14" t="str">
        <f aca="false">IF($G2361="","",IF($G2361&lt;=5,"Ha","Yo'q"))</f>
        <v/>
      </c>
      <c r="I2361" s="12"/>
      <c r="J2361" s="12"/>
      <c r="K2361" s="28" t="n">
        <f aca="false">IF(AND($C2361&lt;&gt;"",$H2361="Ha",$B2361&gt;=Boshqaruv!$C$9,$B2361&lt;=Boshqaruv!$C$10),IF(COUNTIFS($C$4:$C2360,$C2361,$H$4:$H2360,"Ha",$B$4:$B2360,"&gt;="&amp;Boshqaruv!$C$9,$B$4:$B2360,"&lt;="&amp;Boshqaruv!$C$10)=0,1,0),0)</f>
        <v>0</v>
      </c>
    </row>
    <row r="2362" customFormat="false" ht="15" hidden="false" customHeight="false" outlineLevel="0" collapsed="false">
      <c r="A2362" s="8" t="n">
        <v>2358</v>
      </c>
      <c r="B2362" s="13"/>
      <c r="C2362" s="25"/>
      <c r="D2362" s="26" t="str">
        <f aca="false">IF($C2362="","",IFERROR(IF(INDEX(Bolalar!$B$5:$B$1804,MATCH($C2362,Bolalar!$I$5:$I$1804,0))="","",INDEX(Bolalar!$B$5:$B$1804,MATCH($C2362,Bolalar!$I$5:$I$1804,0))),""))</f>
        <v/>
      </c>
      <c r="E2362" s="15" t="str">
        <f aca="false">IF($C2362="","",IFERROR(IF(INDEX(Bolalar!$C$5:$C$1804,MATCH($C2362,Bolalar!$I$5:$I$1804,0))="","",INDEX(Bolalar!$C$5:$C$1804,MATCH($C2362,Bolalar!$I$5:$I$1804,0))),""))</f>
        <v/>
      </c>
      <c r="F2362" s="24"/>
      <c r="G2362" s="14" t="str">
        <f aca="false">IF(OR($E2362="",$B2362=""),"",INT(($B2362-$E2362)/365.25))</f>
        <v/>
      </c>
      <c r="H2362" s="14" t="str">
        <f aca="false">IF($G2362="","",IF($G2362&lt;=5,"Ha","Yo'q"))</f>
        <v/>
      </c>
      <c r="I2362" s="12"/>
      <c r="J2362" s="12"/>
      <c r="K2362" s="28" t="n">
        <f aca="false">IF(AND($C2362&lt;&gt;"",$H2362="Ha",$B2362&gt;=Boshqaruv!$C$9,$B2362&lt;=Boshqaruv!$C$10),IF(COUNTIFS($C$4:$C2361,$C2362,$H$4:$H2361,"Ha",$B$4:$B2361,"&gt;="&amp;Boshqaruv!$C$9,$B$4:$B2361,"&lt;="&amp;Boshqaruv!$C$10)=0,1,0),0)</f>
        <v>0</v>
      </c>
    </row>
    <row r="2363" customFormat="false" ht="15" hidden="false" customHeight="false" outlineLevel="0" collapsed="false">
      <c r="A2363" s="8" t="n">
        <v>2359</v>
      </c>
      <c r="B2363" s="13"/>
      <c r="C2363" s="25"/>
      <c r="D2363" s="26" t="str">
        <f aca="false">IF($C2363="","",IFERROR(IF(INDEX(Bolalar!$B$5:$B$1804,MATCH($C2363,Bolalar!$I$5:$I$1804,0))="","",INDEX(Bolalar!$B$5:$B$1804,MATCH($C2363,Bolalar!$I$5:$I$1804,0))),""))</f>
        <v/>
      </c>
      <c r="E2363" s="15" t="str">
        <f aca="false">IF($C2363="","",IFERROR(IF(INDEX(Bolalar!$C$5:$C$1804,MATCH($C2363,Bolalar!$I$5:$I$1804,0))="","",INDEX(Bolalar!$C$5:$C$1804,MATCH($C2363,Bolalar!$I$5:$I$1804,0))),""))</f>
        <v/>
      </c>
      <c r="F2363" s="24"/>
      <c r="G2363" s="14" t="str">
        <f aca="false">IF(OR($E2363="",$B2363=""),"",INT(($B2363-$E2363)/365.25))</f>
        <v/>
      </c>
      <c r="H2363" s="14" t="str">
        <f aca="false">IF($G2363="","",IF($G2363&lt;=5,"Ha","Yo'q"))</f>
        <v/>
      </c>
      <c r="I2363" s="12"/>
      <c r="J2363" s="12"/>
      <c r="K2363" s="28" t="n">
        <f aca="false">IF(AND($C2363&lt;&gt;"",$H2363="Ha",$B2363&gt;=Boshqaruv!$C$9,$B2363&lt;=Boshqaruv!$C$10),IF(COUNTIFS($C$4:$C2362,$C2363,$H$4:$H2362,"Ha",$B$4:$B2362,"&gt;="&amp;Boshqaruv!$C$9,$B$4:$B2362,"&lt;="&amp;Boshqaruv!$C$10)=0,1,0),0)</f>
        <v>0</v>
      </c>
    </row>
    <row r="2364" customFormat="false" ht="15" hidden="false" customHeight="false" outlineLevel="0" collapsed="false">
      <c r="A2364" s="8" t="n">
        <v>2360</v>
      </c>
      <c r="B2364" s="13"/>
      <c r="C2364" s="25"/>
      <c r="D2364" s="26" t="str">
        <f aca="false">IF($C2364="","",IFERROR(IF(INDEX(Bolalar!$B$5:$B$1804,MATCH($C2364,Bolalar!$I$5:$I$1804,0))="","",INDEX(Bolalar!$B$5:$B$1804,MATCH($C2364,Bolalar!$I$5:$I$1804,0))),""))</f>
        <v/>
      </c>
      <c r="E2364" s="15" t="str">
        <f aca="false">IF($C2364="","",IFERROR(IF(INDEX(Bolalar!$C$5:$C$1804,MATCH($C2364,Bolalar!$I$5:$I$1804,0))="","",INDEX(Bolalar!$C$5:$C$1804,MATCH($C2364,Bolalar!$I$5:$I$1804,0))),""))</f>
        <v/>
      </c>
      <c r="F2364" s="24"/>
      <c r="G2364" s="14" t="str">
        <f aca="false">IF(OR($E2364="",$B2364=""),"",INT(($B2364-$E2364)/365.25))</f>
        <v/>
      </c>
      <c r="H2364" s="14" t="str">
        <f aca="false">IF($G2364="","",IF($G2364&lt;=5,"Ha","Yo'q"))</f>
        <v/>
      </c>
      <c r="I2364" s="12"/>
      <c r="J2364" s="12"/>
      <c r="K2364" s="28" t="n">
        <f aca="false">IF(AND($C2364&lt;&gt;"",$H2364="Ha",$B2364&gt;=Boshqaruv!$C$9,$B2364&lt;=Boshqaruv!$C$10),IF(COUNTIFS($C$4:$C2363,$C2364,$H$4:$H2363,"Ha",$B$4:$B2363,"&gt;="&amp;Boshqaruv!$C$9,$B$4:$B2363,"&lt;="&amp;Boshqaruv!$C$10)=0,1,0),0)</f>
        <v>0</v>
      </c>
    </row>
    <row r="2365" customFormat="false" ht="15" hidden="false" customHeight="false" outlineLevel="0" collapsed="false">
      <c r="A2365" s="8" t="n">
        <v>2361</v>
      </c>
      <c r="B2365" s="13"/>
      <c r="C2365" s="25"/>
      <c r="D2365" s="26" t="str">
        <f aca="false">IF($C2365="","",IFERROR(IF(INDEX(Bolalar!$B$5:$B$1804,MATCH($C2365,Bolalar!$I$5:$I$1804,0))="","",INDEX(Bolalar!$B$5:$B$1804,MATCH($C2365,Bolalar!$I$5:$I$1804,0))),""))</f>
        <v/>
      </c>
      <c r="E2365" s="15" t="str">
        <f aca="false">IF($C2365="","",IFERROR(IF(INDEX(Bolalar!$C$5:$C$1804,MATCH($C2365,Bolalar!$I$5:$I$1804,0))="","",INDEX(Bolalar!$C$5:$C$1804,MATCH($C2365,Bolalar!$I$5:$I$1804,0))),""))</f>
        <v/>
      </c>
      <c r="F2365" s="24"/>
      <c r="G2365" s="14" t="str">
        <f aca="false">IF(OR($E2365="",$B2365=""),"",INT(($B2365-$E2365)/365.25))</f>
        <v/>
      </c>
      <c r="H2365" s="14" t="str">
        <f aca="false">IF($G2365="","",IF($G2365&lt;=5,"Ha","Yo'q"))</f>
        <v/>
      </c>
      <c r="I2365" s="12"/>
      <c r="J2365" s="12"/>
      <c r="K2365" s="28" t="n">
        <f aca="false">IF(AND($C2365&lt;&gt;"",$H2365="Ha",$B2365&gt;=Boshqaruv!$C$9,$B2365&lt;=Boshqaruv!$C$10),IF(COUNTIFS($C$4:$C2364,$C2365,$H$4:$H2364,"Ha",$B$4:$B2364,"&gt;="&amp;Boshqaruv!$C$9,$B$4:$B2364,"&lt;="&amp;Boshqaruv!$C$10)=0,1,0),0)</f>
        <v>0</v>
      </c>
    </row>
    <row r="2366" customFormat="false" ht="15" hidden="false" customHeight="false" outlineLevel="0" collapsed="false">
      <c r="A2366" s="8" t="n">
        <v>2362</v>
      </c>
      <c r="B2366" s="13"/>
      <c r="C2366" s="25"/>
      <c r="D2366" s="26" t="str">
        <f aca="false">IF($C2366="","",IFERROR(IF(INDEX(Bolalar!$B$5:$B$1804,MATCH($C2366,Bolalar!$I$5:$I$1804,0))="","",INDEX(Bolalar!$B$5:$B$1804,MATCH($C2366,Bolalar!$I$5:$I$1804,0))),""))</f>
        <v/>
      </c>
      <c r="E2366" s="15" t="str">
        <f aca="false">IF($C2366="","",IFERROR(IF(INDEX(Bolalar!$C$5:$C$1804,MATCH($C2366,Bolalar!$I$5:$I$1804,0))="","",INDEX(Bolalar!$C$5:$C$1804,MATCH($C2366,Bolalar!$I$5:$I$1804,0))),""))</f>
        <v/>
      </c>
      <c r="F2366" s="24"/>
      <c r="G2366" s="14" t="str">
        <f aca="false">IF(OR($E2366="",$B2366=""),"",INT(($B2366-$E2366)/365.25))</f>
        <v/>
      </c>
      <c r="H2366" s="14" t="str">
        <f aca="false">IF($G2366="","",IF($G2366&lt;=5,"Ha","Yo'q"))</f>
        <v/>
      </c>
      <c r="I2366" s="12"/>
      <c r="J2366" s="12"/>
      <c r="K2366" s="28" t="n">
        <f aca="false">IF(AND($C2366&lt;&gt;"",$H2366="Ha",$B2366&gt;=Boshqaruv!$C$9,$B2366&lt;=Boshqaruv!$C$10),IF(COUNTIFS($C$4:$C2365,$C2366,$H$4:$H2365,"Ha",$B$4:$B2365,"&gt;="&amp;Boshqaruv!$C$9,$B$4:$B2365,"&lt;="&amp;Boshqaruv!$C$10)=0,1,0),0)</f>
        <v>0</v>
      </c>
    </row>
    <row r="2367" customFormat="false" ht="15" hidden="false" customHeight="false" outlineLevel="0" collapsed="false">
      <c r="A2367" s="8" t="n">
        <v>2363</v>
      </c>
      <c r="B2367" s="13"/>
      <c r="C2367" s="25"/>
      <c r="D2367" s="26" t="str">
        <f aca="false">IF($C2367="","",IFERROR(IF(INDEX(Bolalar!$B$5:$B$1804,MATCH($C2367,Bolalar!$I$5:$I$1804,0))="","",INDEX(Bolalar!$B$5:$B$1804,MATCH($C2367,Bolalar!$I$5:$I$1804,0))),""))</f>
        <v/>
      </c>
      <c r="E2367" s="15" t="str">
        <f aca="false">IF($C2367="","",IFERROR(IF(INDEX(Bolalar!$C$5:$C$1804,MATCH($C2367,Bolalar!$I$5:$I$1804,0))="","",INDEX(Bolalar!$C$5:$C$1804,MATCH($C2367,Bolalar!$I$5:$I$1804,0))),""))</f>
        <v/>
      </c>
      <c r="F2367" s="24"/>
      <c r="G2367" s="14" t="str">
        <f aca="false">IF(OR($E2367="",$B2367=""),"",INT(($B2367-$E2367)/365.25))</f>
        <v/>
      </c>
      <c r="H2367" s="14" t="str">
        <f aca="false">IF($G2367="","",IF($G2367&lt;=5,"Ha","Yo'q"))</f>
        <v/>
      </c>
      <c r="I2367" s="12"/>
      <c r="J2367" s="12"/>
      <c r="K2367" s="28" t="n">
        <f aca="false">IF(AND($C2367&lt;&gt;"",$H2367="Ha",$B2367&gt;=Boshqaruv!$C$9,$B2367&lt;=Boshqaruv!$C$10),IF(COUNTIFS($C$4:$C2366,$C2367,$H$4:$H2366,"Ha",$B$4:$B2366,"&gt;="&amp;Boshqaruv!$C$9,$B$4:$B2366,"&lt;="&amp;Boshqaruv!$C$10)=0,1,0),0)</f>
        <v>0</v>
      </c>
    </row>
    <row r="2368" customFormat="false" ht="15" hidden="false" customHeight="false" outlineLevel="0" collapsed="false">
      <c r="A2368" s="8" t="n">
        <v>2364</v>
      </c>
      <c r="B2368" s="13"/>
      <c r="C2368" s="25"/>
      <c r="D2368" s="26" t="str">
        <f aca="false">IF($C2368="","",IFERROR(IF(INDEX(Bolalar!$B$5:$B$1804,MATCH($C2368,Bolalar!$I$5:$I$1804,0))="","",INDEX(Bolalar!$B$5:$B$1804,MATCH($C2368,Bolalar!$I$5:$I$1804,0))),""))</f>
        <v/>
      </c>
      <c r="E2368" s="15" t="str">
        <f aca="false">IF($C2368="","",IFERROR(IF(INDEX(Bolalar!$C$5:$C$1804,MATCH($C2368,Bolalar!$I$5:$I$1804,0))="","",INDEX(Bolalar!$C$5:$C$1804,MATCH($C2368,Bolalar!$I$5:$I$1804,0))),""))</f>
        <v/>
      </c>
      <c r="F2368" s="24"/>
      <c r="G2368" s="14" t="str">
        <f aca="false">IF(OR($E2368="",$B2368=""),"",INT(($B2368-$E2368)/365.25))</f>
        <v/>
      </c>
      <c r="H2368" s="14" t="str">
        <f aca="false">IF($G2368="","",IF($G2368&lt;=5,"Ha","Yo'q"))</f>
        <v/>
      </c>
      <c r="I2368" s="12"/>
      <c r="J2368" s="12"/>
      <c r="K2368" s="28" t="n">
        <f aca="false">IF(AND($C2368&lt;&gt;"",$H2368="Ha",$B2368&gt;=Boshqaruv!$C$9,$B2368&lt;=Boshqaruv!$C$10),IF(COUNTIFS($C$4:$C2367,$C2368,$H$4:$H2367,"Ha",$B$4:$B2367,"&gt;="&amp;Boshqaruv!$C$9,$B$4:$B2367,"&lt;="&amp;Boshqaruv!$C$10)=0,1,0),0)</f>
        <v>0</v>
      </c>
    </row>
    <row r="2369" customFormat="false" ht="15" hidden="false" customHeight="false" outlineLevel="0" collapsed="false">
      <c r="A2369" s="8" t="n">
        <v>2365</v>
      </c>
      <c r="B2369" s="13"/>
      <c r="C2369" s="25"/>
      <c r="D2369" s="26" t="str">
        <f aca="false">IF($C2369="","",IFERROR(IF(INDEX(Bolalar!$B$5:$B$1804,MATCH($C2369,Bolalar!$I$5:$I$1804,0))="","",INDEX(Bolalar!$B$5:$B$1804,MATCH($C2369,Bolalar!$I$5:$I$1804,0))),""))</f>
        <v/>
      </c>
      <c r="E2369" s="15" t="str">
        <f aca="false">IF($C2369="","",IFERROR(IF(INDEX(Bolalar!$C$5:$C$1804,MATCH($C2369,Bolalar!$I$5:$I$1804,0))="","",INDEX(Bolalar!$C$5:$C$1804,MATCH($C2369,Bolalar!$I$5:$I$1804,0))),""))</f>
        <v/>
      </c>
      <c r="F2369" s="24"/>
      <c r="G2369" s="14" t="str">
        <f aca="false">IF(OR($E2369="",$B2369=""),"",INT(($B2369-$E2369)/365.25))</f>
        <v/>
      </c>
      <c r="H2369" s="14" t="str">
        <f aca="false">IF($G2369="","",IF($G2369&lt;=5,"Ha","Yo'q"))</f>
        <v/>
      </c>
      <c r="I2369" s="12"/>
      <c r="J2369" s="12"/>
      <c r="K2369" s="28" t="n">
        <f aca="false">IF(AND($C2369&lt;&gt;"",$H2369="Ha",$B2369&gt;=Boshqaruv!$C$9,$B2369&lt;=Boshqaruv!$C$10),IF(COUNTIFS($C$4:$C2368,$C2369,$H$4:$H2368,"Ha",$B$4:$B2368,"&gt;="&amp;Boshqaruv!$C$9,$B$4:$B2368,"&lt;="&amp;Boshqaruv!$C$10)=0,1,0),0)</f>
        <v>0</v>
      </c>
    </row>
    <row r="2370" customFormat="false" ht="15" hidden="false" customHeight="false" outlineLevel="0" collapsed="false">
      <c r="A2370" s="8" t="n">
        <v>2366</v>
      </c>
      <c r="B2370" s="13"/>
      <c r="C2370" s="25"/>
      <c r="D2370" s="26" t="str">
        <f aca="false">IF($C2370="","",IFERROR(IF(INDEX(Bolalar!$B$5:$B$1804,MATCH($C2370,Bolalar!$I$5:$I$1804,0))="","",INDEX(Bolalar!$B$5:$B$1804,MATCH($C2370,Bolalar!$I$5:$I$1804,0))),""))</f>
        <v/>
      </c>
      <c r="E2370" s="15" t="str">
        <f aca="false">IF($C2370="","",IFERROR(IF(INDEX(Bolalar!$C$5:$C$1804,MATCH($C2370,Bolalar!$I$5:$I$1804,0))="","",INDEX(Bolalar!$C$5:$C$1804,MATCH($C2370,Bolalar!$I$5:$I$1804,0))),""))</f>
        <v/>
      </c>
      <c r="F2370" s="24"/>
      <c r="G2370" s="14" t="str">
        <f aca="false">IF(OR($E2370="",$B2370=""),"",INT(($B2370-$E2370)/365.25))</f>
        <v/>
      </c>
      <c r="H2370" s="14" t="str">
        <f aca="false">IF($G2370="","",IF($G2370&lt;=5,"Ha","Yo'q"))</f>
        <v/>
      </c>
      <c r="I2370" s="12"/>
      <c r="J2370" s="12"/>
      <c r="K2370" s="28" t="n">
        <f aca="false">IF(AND($C2370&lt;&gt;"",$H2370="Ha",$B2370&gt;=Boshqaruv!$C$9,$B2370&lt;=Boshqaruv!$C$10),IF(COUNTIFS($C$4:$C2369,$C2370,$H$4:$H2369,"Ha",$B$4:$B2369,"&gt;="&amp;Boshqaruv!$C$9,$B$4:$B2369,"&lt;="&amp;Boshqaruv!$C$10)=0,1,0),0)</f>
        <v>0</v>
      </c>
    </row>
    <row r="2371" customFormat="false" ht="15" hidden="false" customHeight="false" outlineLevel="0" collapsed="false">
      <c r="A2371" s="8" t="n">
        <v>2367</v>
      </c>
      <c r="B2371" s="13"/>
      <c r="C2371" s="25"/>
      <c r="D2371" s="26" t="str">
        <f aca="false">IF($C2371="","",IFERROR(IF(INDEX(Bolalar!$B$5:$B$1804,MATCH($C2371,Bolalar!$I$5:$I$1804,0))="","",INDEX(Bolalar!$B$5:$B$1804,MATCH($C2371,Bolalar!$I$5:$I$1804,0))),""))</f>
        <v/>
      </c>
      <c r="E2371" s="15" t="str">
        <f aca="false">IF($C2371="","",IFERROR(IF(INDEX(Bolalar!$C$5:$C$1804,MATCH($C2371,Bolalar!$I$5:$I$1804,0))="","",INDEX(Bolalar!$C$5:$C$1804,MATCH($C2371,Bolalar!$I$5:$I$1804,0))),""))</f>
        <v/>
      </c>
      <c r="F2371" s="24"/>
      <c r="G2371" s="14" t="str">
        <f aca="false">IF(OR($E2371="",$B2371=""),"",INT(($B2371-$E2371)/365.25))</f>
        <v/>
      </c>
      <c r="H2371" s="14" t="str">
        <f aca="false">IF($G2371="","",IF($G2371&lt;=5,"Ha","Yo'q"))</f>
        <v/>
      </c>
      <c r="I2371" s="12"/>
      <c r="J2371" s="12"/>
      <c r="K2371" s="28" t="n">
        <f aca="false">IF(AND($C2371&lt;&gt;"",$H2371="Ha",$B2371&gt;=Boshqaruv!$C$9,$B2371&lt;=Boshqaruv!$C$10),IF(COUNTIFS($C$4:$C2370,$C2371,$H$4:$H2370,"Ha",$B$4:$B2370,"&gt;="&amp;Boshqaruv!$C$9,$B$4:$B2370,"&lt;="&amp;Boshqaruv!$C$10)=0,1,0),0)</f>
        <v>0</v>
      </c>
    </row>
    <row r="2372" customFormat="false" ht="15" hidden="false" customHeight="false" outlineLevel="0" collapsed="false">
      <c r="A2372" s="8" t="n">
        <v>2368</v>
      </c>
      <c r="B2372" s="13"/>
      <c r="C2372" s="25"/>
      <c r="D2372" s="26" t="str">
        <f aca="false">IF($C2372="","",IFERROR(IF(INDEX(Bolalar!$B$5:$B$1804,MATCH($C2372,Bolalar!$I$5:$I$1804,0))="","",INDEX(Bolalar!$B$5:$B$1804,MATCH($C2372,Bolalar!$I$5:$I$1804,0))),""))</f>
        <v/>
      </c>
      <c r="E2372" s="15" t="str">
        <f aca="false">IF($C2372="","",IFERROR(IF(INDEX(Bolalar!$C$5:$C$1804,MATCH($C2372,Bolalar!$I$5:$I$1804,0))="","",INDEX(Bolalar!$C$5:$C$1804,MATCH($C2372,Bolalar!$I$5:$I$1804,0))),""))</f>
        <v/>
      </c>
      <c r="F2372" s="24"/>
      <c r="G2372" s="14" t="str">
        <f aca="false">IF(OR($E2372="",$B2372=""),"",INT(($B2372-$E2372)/365.25))</f>
        <v/>
      </c>
      <c r="H2372" s="14" t="str">
        <f aca="false">IF($G2372="","",IF($G2372&lt;=5,"Ha","Yo'q"))</f>
        <v/>
      </c>
      <c r="I2372" s="12"/>
      <c r="J2372" s="12"/>
      <c r="K2372" s="28" t="n">
        <f aca="false">IF(AND($C2372&lt;&gt;"",$H2372="Ha",$B2372&gt;=Boshqaruv!$C$9,$B2372&lt;=Boshqaruv!$C$10),IF(COUNTIFS($C$4:$C2371,$C2372,$H$4:$H2371,"Ha",$B$4:$B2371,"&gt;="&amp;Boshqaruv!$C$9,$B$4:$B2371,"&lt;="&amp;Boshqaruv!$C$10)=0,1,0),0)</f>
        <v>0</v>
      </c>
    </row>
    <row r="2373" customFormat="false" ht="15" hidden="false" customHeight="false" outlineLevel="0" collapsed="false">
      <c r="A2373" s="8" t="n">
        <v>2369</v>
      </c>
      <c r="B2373" s="13"/>
      <c r="C2373" s="25"/>
      <c r="D2373" s="26" t="str">
        <f aca="false">IF($C2373="","",IFERROR(IF(INDEX(Bolalar!$B$5:$B$1804,MATCH($C2373,Bolalar!$I$5:$I$1804,0))="","",INDEX(Bolalar!$B$5:$B$1804,MATCH($C2373,Bolalar!$I$5:$I$1804,0))),""))</f>
        <v/>
      </c>
      <c r="E2373" s="15" t="str">
        <f aca="false">IF($C2373="","",IFERROR(IF(INDEX(Bolalar!$C$5:$C$1804,MATCH($C2373,Bolalar!$I$5:$I$1804,0))="","",INDEX(Bolalar!$C$5:$C$1804,MATCH($C2373,Bolalar!$I$5:$I$1804,0))),""))</f>
        <v/>
      </c>
      <c r="F2373" s="24"/>
      <c r="G2373" s="14" t="str">
        <f aca="false">IF(OR($E2373="",$B2373=""),"",INT(($B2373-$E2373)/365.25))</f>
        <v/>
      </c>
      <c r="H2373" s="14" t="str">
        <f aca="false">IF($G2373="","",IF($G2373&lt;=5,"Ha","Yo'q"))</f>
        <v/>
      </c>
      <c r="I2373" s="12"/>
      <c r="J2373" s="12"/>
      <c r="K2373" s="28" t="n">
        <f aca="false">IF(AND($C2373&lt;&gt;"",$H2373="Ha",$B2373&gt;=Boshqaruv!$C$9,$B2373&lt;=Boshqaruv!$C$10),IF(COUNTIFS($C$4:$C2372,$C2373,$H$4:$H2372,"Ha",$B$4:$B2372,"&gt;="&amp;Boshqaruv!$C$9,$B$4:$B2372,"&lt;="&amp;Boshqaruv!$C$10)=0,1,0),0)</f>
        <v>0</v>
      </c>
    </row>
    <row r="2374" customFormat="false" ht="15" hidden="false" customHeight="false" outlineLevel="0" collapsed="false">
      <c r="A2374" s="8" t="n">
        <v>2370</v>
      </c>
      <c r="B2374" s="13"/>
      <c r="C2374" s="25"/>
      <c r="D2374" s="26" t="str">
        <f aca="false">IF($C2374="","",IFERROR(IF(INDEX(Bolalar!$B$5:$B$1804,MATCH($C2374,Bolalar!$I$5:$I$1804,0))="","",INDEX(Bolalar!$B$5:$B$1804,MATCH($C2374,Bolalar!$I$5:$I$1804,0))),""))</f>
        <v/>
      </c>
      <c r="E2374" s="15" t="str">
        <f aca="false">IF($C2374="","",IFERROR(IF(INDEX(Bolalar!$C$5:$C$1804,MATCH($C2374,Bolalar!$I$5:$I$1804,0))="","",INDEX(Bolalar!$C$5:$C$1804,MATCH($C2374,Bolalar!$I$5:$I$1804,0))),""))</f>
        <v/>
      </c>
      <c r="F2374" s="24"/>
      <c r="G2374" s="14" t="str">
        <f aca="false">IF(OR($E2374="",$B2374=""),"",INT(($B2374-$E2374)/365.25))</f>
        <v/>
      </c>
      <c r="H2374" s="14" t="str">
        <f aca="false">IF($G2374="","",IF($G2374&lt;=5,"Ha","Yo'q"))</f>
        <v/>
      </c>
      <c r="I2374" s="12"/>
      <c r="J2374" s="12"/>
      <c r="K2374" s="28" t="n">
        <f aca="false">IF(AND($C2374&lt;&gt;"",$H2374="Ha",$B2374&gt;=Boshqaruv!$C$9,$B2374&lt;=Boshqaruv!$C$10),IF(COUNTIFS($C$4:$C2373,$C2374,$H$4:$H2373,"Ha",$B$4:$B2373,"&gt;="&amp;Boshqaruv!$C$9,$B$4:$B2373,"&lt;="&amp;Boshqaruv!$C$10)=0,1,0),0)</f>
        <v>0</v>
      </c>
    </row>
    <row r="2375" customFormat="false" ht="15" hidden="false" customHeight="false" outlineLevel="0" collapsed="false">
      <c r="A2375" s="8" t="n">
        <v>2371</v>
      </c>
      <c r="B2375" s="13"/>
      <c r="C2375" s="25"/>
      <c r="D2375" s="26" t="str">
        <f aca="false">IF($C2375="","",IFERROR(IF(INDEX(Bolalar!$B$5:$B$1804,MATCH($C2375,Bolalar!$I$5:$I$1804,0))="","",INDEX(Bolalar!$B$5:$B$1804,MATCH($C2375,Bolalar!$I$5:$I$1804,0))),""))</f>
        <v/>
      </c>
      <c r="E2375" s="15" t="str">
        <f aca="false">IF($C2375="","",IFERROR(IF(INDEX(Bolalar!$C$5:$C$1804,MATCH($C2375,Bolalar!$I$5:$I$1804,0))="","",INDEX(Bolalar!$C$5:$C$1804,MATCH($C2375,Bolalar!$I$5:$I$1804,0))),""))</f>
        <v/>
      </c>
      <c r="F2375" s="24"/>
      <c r="G2375" s="14" t="str">
        <f aca="false">IF(OR($E2375="",$B2375=""),"",INT(($B2375-$E2375)/365.25))</f>
        <v/>
      </c>
      <c r="H2375" s="14" t="str">
        <f aca="false">IF($G2375="","",IF($G2375&lt;=5,"Ha","Yo'q"))</f>
        <v/>
      </c>
      <c r="I2375" s="12"/>
      <c r="J2375" s="12"/>
      <c r="K2375" s="28" t="n">
        <f aca="false">IF(AND($C2375&lt;&gt;"",$H2375="Ha",$B2375&gt;=Boshqaruv!$C$9,$B2375&lt;=Boshqaruv!$C$10),IF(COUNTIFS($C$4:$C2374,$C2375,$H$4:$H2374,"Ha",$B$4:$B2374,"&gt;="&amp;Boshqaruv!$C$9,$B$4:$B2374,"&lt;="&amp;Boshqaruv!$C$10)=0,1,0),0)</f>
        <v>0</v>
      </c>
    </row>
    <row r="2376" customFormat="false" ht="15" hidden="false" customHeight="false" outlineLevel="0" collapsed="false">
      <c r="A2376" s="8" t="n">
        <v>2372</v>
      </c>
      <c r="B2376" s="13"/>
      <c r="C2376" s="25"/>
      <c r="D2376" s="26" t="str">
        <f aca="false">IF($C2376="","",IFERROR(IF(INDEX(Bolalar!$B$5:$B$1804,MATCH($C2376,Bolalar!$I$5:$I$1804,0))="","",INDEX(Bolalar!$B$5:$B$1804,MATCH($C2376,Bolalar!$I$5:$I$1804,0))),""))</f>
        <v/>
      </c>
      <c r="E2376" s="15" t="str">
        <f aca="false">IF($C2376="","",IFERROR(IF(INDEX(Bolalar!$C$5:$C$1804,MATCH($C2376,Bolalar!$I$5:$I$1804,0))="","",INDEX(Bolalar!$C$5:$C$1804,MATCH($C2376,Bolalar!$I$5:$I$1804,0))),""))</f>
        <v/>
      </c>
      <c r="F2376" s="24"/>
      <c r="G2376" s="14" t="str">
        <f aca="false">IF(OR($E2376="",$B2376=""),"",INT(($B2376-$E2376)/365.25))</f>
        <v/>
      </c>
      <c r="H2376" s="14" t="str">
        <f aca="false">IF($G2376="","",IF($G2376&lt;=5,"Ha","Yo'q"))</f>
        <v/>
      </c>
      <c r="I2376" s="12"/>
      <c r="J2376" s="12"/>
      <c r="K2376" s="28" t="n">
        <f aca="false">IF(AND($C2376&lt;&gt;"",$H2376="Ha",$B2376&gt;=Boshqaruv!$C$9,$B2376&lt;=Boshqaruv!$C$10),IF(COUNTIFS($C$4:$C2375,$C2376,$H$4:$H2375,"Ha",$B$4:$B2375,"&gt;="&amp;Boshqaruv!$C$9,$B$4:$B2375,"&lt;="&amp;Boshqaruv!$C$10)=0,1,0),0)</f>
        <v>0</v>
      </c>
    </row>
    <row r="2377" customFormat="false" ht="15" hidden="false" customHeight="false" outlineLevel="0" collapsed="false">
      <c r="A2377" s="8" t="n">
        <v>2373</v>
      </c>
      <c r="B2377" s="13"/>
      <c r="C2377" s="25"/>
      <c r="D2377" s="26" t="str">
        <f aca="false">IF($C2377="","",IFERROR(IF(INDEX(Bolalar!$B$5:$B$1804,MATCH($C2377,Bolalar!$I$5:$I$1804,0))="","",INDEX(Bolalar!$B$5:$B$1804,MATCH($C2377,Bolalar!$I$5:$I$1804,0))),""))</f>
        <v/>
      </c>
      <c r="E2377" s="15" t="str">
        <f aca="false">IF($C2377="","",IFERROR(IF(INDEX(Bolalar!$C$5:$C$1804,MATCH($C2377,Bolalar!$I$5:$I$1804,0))="","",INDEX(Bolalar!$C$5:$C$1804,MATCH($C2377,Bolalar!$I$5:$I$1804,0))),""))</f>
        <v/>
      </c>
      <c r="F2377" s="24"/>
      <c r="G2377" s="14" t="str">
        <f aca="false">IF(OR($E2377="",$B2377=""),"",INT(($B2377-$E2377)/365.25))</f>
        <v/>
      </c>
      <c r="H2377" s="14" t="str">
        <f aca="false">IF($G2377="","",IF($G2377&lt;=5,"Ha","Yo'q"))</f>
        <v/>
      </c>
      <c r="I2377" s="12"/>
      <c r="J2377" s="12"/>
      <c r="K2377" s="28" t="n">
        <f aca="false">IF(AND($C2377&lt;&gt;"",$H2377="Ha",$B2377&gt;=Boshqaruv!$C$9,$B2377&lt;=Boshqaruv!$C$10),IF(COUNTIFS($C$4:$C2376,$C2377,$H$4:$H2376,"Ha",$B$4:$B2376,"&gt;="&amp;Boshqaruv!$C$9,$B$4:$B2376,"&lt;="&amp;Boshqaruv!$C$10)=0,1,0),0)</f>
        <v>0</v>
      </c>
    </row>
    <row r="2378" customFormat="false" ht="15" hidden="false" customHeight="false" outlineLevel="0" collapsed="false">
      <c r="A2378" s="8" t="n">
        <v>2374</v>
      </c>
      <c r="B2378" s="13"/>
      <c r="C2378" s="25"/>
      <c r="D2378" s="26" t="str">
        <f aca="false">IF($C2378="","",IFERROR(IF(INDEX(Bolalar!$B$5:$B$1804,MATCH($C2378,Bolalar!$I$5:$I$1804,0))="","",INDEX(Bolalar!$B$5:$B$1804,MATCH($C2378,Bolalar!$I$5:$I$1804,0))),""))</f>
        <v/>
      </c>
      <c r="E2378" s="15" t="str">
        <f aca="false">IF($C2378="","",IFERROR(IF(INDEX(Bolalar!$C$5:$C$1804,MATCH($C2378,Bolalar!$I$5:$I$1804,0))="","",INDEX(Bolalar!$C$5:$C$1804,MATCH($C2378,Bolalar!$I$5:$I$1804,0))),""))</f>
        <v/>
      </c>
      <c r="F2378" s="24"/>
      <c r="G2378" s="14" t="str">
        <f aca="false">IF(OR($E2378="",$B2378=""),"",INT(($B2378-$E2378)/365.25))</f>
        <v/>
      </c>
      <c r="H2378" s="14" t="str">
        <f aca="false">IF($G2378="","",IF($G2378&lt;=5,"Ha","Yo'q"))</f>
        <v/>
      </c>
      <c r="I2378" s="12"/>
      <c r="J2378" s="12"/>
      <c r="K2378" s="28" t="n">
        <f aca="false">IF(AND($C2378&lt;&gt;"",$H2378="Ha",$B2378&gt;=Boshqaruv!$C$9,$B2378&lt;=Boshqaruv!$C$10),IF(COUNTIFS($C$4:$C2377,$C2378,$H$4:$H2377,"Ha",$B$4:$B2377,"&gt;="&amp;Boshqaruv!$C$9,$B$4:$B2377,"&lt;="&amp;Boshqaruv!$C$10)=0,1,0),0)</f>
        <v>0</v>
      </c>
    </row>
    <row r="2379" customFormat="false" ht="15" hidden="false" customHeight="false" outlineLevel="0" collapsed="false">
      <c r="A2379" s="8" t="n">
        <v>2375</v>
      </c>
      <c r="B2379" s="13"/>
      <c r="C2379" s="25"/>
      <c r="D2379" s="26" t="str">
        <f aca="false">IF($C2379="","",IFERROR(IF(INDEX(Bolalar!$B$5:$B$1804,MATCH($C2379,Bolalar!$I$5:$I$1804,0))="","",INDEX(Bolalar!$B$5:$B$1804,MATCH($C2379,Bolalar!$I$5:$I$1804,0))),""))</f>
        <v/>
      </c>
      <c r="E2379" s="15" t="str">
        <f aca="false">IF($C2379="","",IFERROR(IF(INDEX(Bolalar!$C$5:$C$1804,MATCH($C2379,Bolalar!$I$5:$I$1804,0))="","",INDEX(Bolalar!$C$5:$C$1804,MATCH($C2379,Bolalar!$I$5:$I$1804,0))),""))</f>
        <v/>
      </c>
      <c r="F2379" s="24"/>
      <c r="G2379" s="14" t="str">
        <f aca="false">IF(OR($E2379="",$B2379=""),"",INT(($B2379-$E2379)/365.25))</f>
        <v/>
      </c>
      <c r="H2379" s="14" t="str">
        <f aca="false">IF($G2379="","",IF($G2379&lt;=5,"Ha","Yo'q"))</f>
        <v/>
      </c>
      <c r="I2379" s="12"/>
      <c r="J2379" s="12"/>
      <c r="K2379" s="28" t="n">
        <f aca="false">IF(AND($C2379&lt;&gt;"",$H2379="Ha",$B2379&gt;=Boshqaruv!$C$9,$B2379&lt;=Boshqaruv!$C$10),IF(COUNTIFS($C$4:$C2378,$C2379,$H$4:$H2378,"Ha",$B$4:$B2378,"&gt;="&amp;Boshqaruv!$C$9,$B$4:$B2378,"&lt;="&amp;Boshqaruv!$C$10)=0,1,0),0)</f>
        <v>0</v>
      </c>
    </row>
    <row r="2380" customFormat="false" ht="15" hidden="false" customHeight="false" outlineLevel="0" collapsed="false">
      <c r="A2380" s="8" t="n">
        <v>2376</v>
      </c>
      <c r="B2380" s="13"/>
      <c r="C2380" s="25"/>
      <c r="D2380" s="26" t="str">
        <f aca="false">IF($C2380="","",IFERROR(IF(INDEX(Bolalar!$B$5:$B$1804,MATCH($C2380,Bolalar!$I$5:$I$1804,0))="","",INDEX(Bolalar!$B$5:$B$1804,MATCH($C2380,Bolalar!$I$5:$I$1804,0))),""))</f>
        <v/>
      </c>
      <c r="E2380" s="15" t="str">
        <f aca="false">IF($C2380="","",IFERROR(IF(INDEX(Bolalar!$C$5:$C$1804,MATCH($C2380,Bolalar!$I$5:$I$1804,0))="","",INDEX(Bolalar!$C$5:$C$1804,MATCH($C2380,Bolalar!$I$5:$I$1804,0))),""))</f>
        <v/>
      </c>
      <c r="F2380" s="24"/>
      <c r="G2380" s="14" t="str">
        <f aca="false">IF(OR($E2380="",$B2380=""),"",INT(($B2380-$E2380)/365.25))</f>
        <v/>
      </c>
      <c r="H2380" s="14" t="str">
        <f aca="false">IF($G2380="","",IF($G2380&lt;=5,"Ha","Yo'q"))</f>
        <v/>
      </c>
      <c r="I2380" s="12"/>
      <c r="J2380" s="12"/>
      <c r="K2380" s="28" t="n">
        <f aca="false">IF(AND($C2380&lt;&gt;"",$H2380="Ha",$B2380&gt;=Boshqaruv!$C$9,$B2380&lt;=Boshqaruv!$C$10),IF(COUNTIFS($C$4:$C2379,$C2380,$H$4:$H2379,"Ha",$B$4:$B2379,"&gt;="&amp;Boshqaruv!$C$9,$B$4:$B2379,"&lt;="&amp;Boshqaruv!$C$10)=0,1,0),0)</f>
        <v>0</v>
      </c>
    </row>
    <row r="2381" customFormat="false" ht="15" hidden="false" customHeight="false" outlineLevel="0" collapsed="false">
      <c r="A2381" s="8" t="n">
        <v>2377</v>
      </c>
      <c r="B2381" s="13"/>
      <c r="C2381" s="25"/>
      <c r="D2381" s="26" t="str">
        <f aca="false">IF($C2381="","",IFERROR(IF(INDEX(Bolalar!$B$5:$B$1804,MATCH($C2381,Bolalar!$I$5:$I$1804,0))="","",INDEX(Bolalar!$B$5:$B$1804,MATCH($C2381,Bolalar!$I$5:$I$1804,0))),""))</f>
        <v/>
      </c>
      <c r="E2381" s="15" t="str">
        <f aca="false">IF($C2381="","",IFERROR(IF(INDEX(Bolalar!$C$5:$C$1804,MATCH($C2381,Bolalar!$I$5:$I$1804,0))="","",INDEX(Bolalar!$C$5:$C$1804,MATCH($C2381,Bolalar!$I$5:$I$1804,0))),""))</f>
        <v/>
      </c>
      <c r="F2381" s="24"/>
      <c r="G2381" s="14" t="str">
        <f aca="false">IF(OR($E2381="",$B2381=""),"",INT(($B2381-$E2381)/365.25))</f>
        <v/>
      </c>
      <c r="H2381" s="14" t="str">
        <f aca="false">IF($G2381="","",IF($G2381&lt;=5,"Ha","Yo'q"))</f>
        <v/>
      </c>
      <c r="I2381" s="12"/>
      <c r="J2381" s="12"/>
      <c r="K2381" s="28" t="n">
        <f aca="false">IF(AND($C2381&lt;&gt;"",$H2381="Ha",$B2381&gt;=Boshqaruv!$C$9,$B2381&lt;=Boshqaruv!$C$10),IF(COUNTIFS($C$4:$C2380,$C2381,$H$4:$H2380,"Ha",$B$4:$B2380,"&gt;="&amp;Boshqaruv!$C$9,$B$4:$B2380,"&lt;="&amp;Boshqaruv!$C$10)=0,1,0),0)</f>
        <v>0</v>
      </c>
    </row>
    <row r="2382" customFormat="false" ht="15" hidden="false" customHeight="false" outlineLevel="0" collapsed="false">
      <c r="A2382" s="8" t="n">
        <v>2378</v>
      </c>
      <c r="B2382" s="13"/>
      <c r="C2382" s="25"/>
      <c r="D2382" s="26" t="str">
        <f aca="false">IF($C2382="","",IFERROR(IF(INDEX(Bolalar!$B$5:$B$1804,MATCH($C2382,Bolalar!$I$5:$I$1804,0))="","",INDEX(Bolalar!$B$5:$B$1804,MATCH($C2382,Bolalar!$I$5:$I$1804,0))),""))</f>
        <v/>
      </c>
      <c r="E2382" s="15" t="str">
        <f aca="false">IF($C2382="","",IFERROR(IF(INDEX(Bolalar!$C$5:$C$1804,MATCH($C2382,Bolalar!$I$5:$I$1804,0))="","",INDEX(Bolalar!$C$5:$C$1804,MATCH($C2382,Bolalar!$I$5:$I$1804,0))),""))</f>
        <v/>
      </c>
      <c r="F2382" s="24"/>
      <c r="G2382" s="14" t="str">
        <f aca="false">IF(OR($E2382="",$B2382=""),"",INT(($B2382-$E2382)/365.25))</f>
        <v/>
      </c>
      <c r="H2382" s="14" t="str">
        <f aca="false">IF($G2382="","",IF($G2382&lt;=5,"Ha","Yo'q"))</f>
        <v/>
      </c>
      <c r="I2382" s="12"/>
      <c r="J2382" s="12"/>
      <c r="K2382" s="28" t="n">
        <f aca="false">IF(AND($C2382&lt;&gt;"",$H2382="Ha",$B2382&gt;=Boshqaruv!$C$9,$B2382&lt;=Boshqaruv!$C$10),IF(COUNTIFS($C$4:$C2381,$C2382,$H$4:$H2381,"Ha",$B$4:$B2381,"&gt;="&amp;Boshqaruv!$C$9,$B$4:$B2381,"&lt;="&amp;Boshqaruv!$C$10)=0,1,0),0)</f>
        <v>0</v>
      </c>
    </row>
    <row r="2383" customFormat="false" ht="15" hidden="false" customHeight="false" outlineLevel="0" collapsed="false">
      <c r="A2383" s="8" t="n">
        <v>2379</v>
      </c>
      <c r="B2383" s="13"/>
      <c r="C2383" s="25"/>
      <c r="D2383" s="26" t="str">
        <f aca="false">IF($C2383="","",IFERROR(IF(INDEX(Bolalar!$B$5:$B$1804,MATCH($C2383,Bolalar!$I$5:$I$1804,0))="","",INDEX(Bolalar!$B$5:$B$1804,MATCH($C2383,Bolalar!$I$5:$I$1804,0))),""))</f>
        <v/>
      </c>
      <c r="E2383" s="15" t="str">
        <f aca="false">IF($C2383="","",IFERROR(IF(INDEX(Bolalar!$C$5:$C$1804,MATCH($C2383,Bolalar!$I$5:$I$1804,0))="","",INDEX(Bolalar!$C$5:$C$1804,MATCH($C2383,Bolalar!$I$5:$I$1804,0))),""))</f>
        <v/>
      </c>
      <c r="F2383" s="24"/>
      <c r="G2383" s="14" t="str">
        <f aca="false">IF(OR($E2383="",$B2383=""),"",INT(($B2383-$E2383)/365.25))</f>
        <v/>
      </c>
      <c r="H2383" s="14" t="str">
        <f aca="false">IF($G2383="","",IF($G2383&lt;=5,"Ha","Yo'q"))</f>
        <v/>
      </c>
      <c r="I2383" s="12"/>
      <c r="J2383" s="12"/>
      <c r="K2383" s="28" t="n">
        <f aca="false">IF(AND($C2383&lt;&gt;"",$H2383="Ha",$B2383&gt;=Boshqaruv!$C$9,$B2383&lt;=Boshqaruv!$C$10),IF(COUNTIFS($C$4:$C2382,$C2383,$H$4:$H2382,"Ha",$B$4:$B2382,"&gt;="&amp;Boshqaruv!$C$9,$B$4:$B2382,"&lt;="&amp;Boshqaruv!$C$10)=0,1,0),0)</f>
        <v>0</v>
      </c>
    </row>
    <row r="2384" customFormat="false" ht="15" hidden="false" customHeight="false" outlineLevel="0" collapsed="false">
      <c r="A2384" s="8" t="n">
        <v>2380</v>
      </c>
      <c r="B2384" s="13"/>
      <c r="C2384" s="25"/>
      <c r="D2384" s="26" t="str">
        <f aca="false">IF($C2384="","",IFERROR(IF(INDEX(Bolalar!$B$5:$B$1804,MATCH($C2384,Bolalar!$I$5:$I$1804,0))="","",INDEX(Bolalar!$B$5:$B$1804,MATCH($C2384,Bolalar!$I$5:$I$1804,0))),""))</f>
        <v/>
      </c>
      <c r="E2384" s="15" t="str">
        <f aca="false">IF($C2384="","",IFERROR(IF(INDEX(Bolalar!$C$5:$C$1804,MATCH($C2384,Bolalar!$I$5:$I$1804,0))="","",INDEX(Bolalar!$C$5:$C$1804,MATCH($C2384,Bolalar!$I$5:$I$1804,0))),""))</f>
        <v/>
      </c>
      <c r="F2384" s="24"/>
      <c r="G2384" s="14" t="str">
        <f aca="false">IF(OR($E2384="",$B2384=""),"",INT(($B2384-$E2384)/365.25))</f>
        <v/>
      </c>
      <c r="H2384" s="14" t="str">
        <f aca="false">IF($G2384="","",IF($G2384&lt;=5,"Ha","Yo'q"))</f>
        <v/>
      </c>
      <c r="I2384" s="12"/>
      <c r="J2384" s="12"/>
      <c r="K2384" s="28" t="n">
        <f aca="false">IF(AND($C2384&lt;&gt;"",$H2384="Ha",$B2384&gt;=Boshqaruv!$C$9,$B2384&lt;=Boshqaruv!$C$10),IF(COUNTIFS($C$4:$C2383,$C2384,$H$4:$H2383,"Ha",$B$4:$B2383,"&gt;="&amp;Boshqaruv!$C$9,$B$4:$B2383,"&lt;="&amp;Boshqaruv!$C$10)=0,1,0),0)</f>
        <v>0</v>
      </c>
    </row>
    <row r="2385" customFormat="false" ht="15" hidden="false" customHeight="false" outlineLevel="0" collapsed="false">
      <c r="A2385" s="8" t="n">
        <v>2381</v>
      </c>
      <c r="B2385" s="13"/>
      <c r="C2385" s="25"/>
      <c r="D2385" s="26" t="str">
        <f aca="false">IF($C2385="","",IFERROR(IF(INDEX(Bolalar!$B$5:$B$1804,MATCH($C2385,Bolalar!$I$5:$I$1804,0))="","",INDEX(Bolalar!$B$5:$B$1804,MATCH($C2385,Bolalar!$I$5:$I$1804,0))),""))</f>
        <v/>
      </c>
      <c r="E2385" s="15" t="str">
        <f aca="false">IF($C2385="","",IFERROR(IF(INDEX(Bolalar!$C$5:$C$1804,MATCH($C2385,Bolalar!$I$5:$I$1804,0))="","",INDEX(Bolalar!$C$5:$C$1804,MATCH($C2385,Bolalar!$I$5:$I$1804,0))),""))</f>
        <v/>
      </c>
      <c r="F2385" s="24"/>
      <c r="G2385" s="14" t="str">
        <f aca="false">IF(OR($E2385="",$B2385=""),"",INT(($B2385-$E2385)/365.25))</f>
        <v/>
      </c>
      <c r="H2385" s="14" t="str">
        <f aca="false">IF($G2385="","",IF($G2385&lt;=5,"Ha","Yo'q"))</f>
        <v/>
      </c>
      <c r="I2385" s="12"/>
      <c r="J2385" s="12"/>
      <c r="K2385" s="28" t="n">
        <f aca="false">IF(AND($C2385&lt;&gt;"",$H2385="Ha",$B2385&gt;=Boshqaruv!$C$9,$B2385&lt;=Boshqaruv!$C$10),IF(COUNTIFS($C$4:$C2384,$C2385,$H$4:$H2384,"Ha",$B$4:$B2384,"&gt;="&amp;Boshqaruv!$C$9,$B$4:$B2384,"&lt;="&amp;Boshqaruv!$C$10)=0,1,0),0)</f>
        <v>0</v>
      </c>
    </row>
    <row r="2386" customFormat="false" ht="15" hidden="false" customHeight="false" outlineLevel="0" collapsed="false">
      <c r="A2386" s="8" t="n">
        <v>2382</v>
      </c>
      <c r="B2386" s="13"/>
      <c r="C2386" s="25"/>
      <c r="D2386" s="26" t="str">
        <f aca="false">IF($C2386="","",IFERROR(IF(INDEX(Bolalar!$B$5:$B$1804,MATCH($C2386,Bolalar!$I$5:$I$1804,0))="","",INDEX(Bolalar!$B$5:$B$1804,MATCH($C2386,Bolalar!$I$5:$I$1804,0))),""))</f>
        <v/>
      </c>
      <c r="E2386" s="15" t="str">
        <f aca="false">IF($C2386="","",IFERROR(IF(INDEX(Bolalar!$C$5:$C$1804,MATCH($C2386,Bolalar!$I$5:$I$1804,0))="","",INDEX(Bolalar!$C$5:$C$1804,MATCH($C2386,Bolalar!$I$5:$I$1804,0))),""))</f>
        <v/>
      </c>
      <c r="F2386" s="24"/>
      <c r="G2386" s="14" t="str">
        <f aca="false">IF(OR($E2386="",$B2386=""),"",INT(($B2386-$E2386)/365.25))</f>
        <v/>
      </c>
      <c r="H2386" s="14" t="str">
        <f aca="false">IF($G2386="","",IF($G2386&lt;=5,"Ha","Yo'q"))</f>
        <v/>
      </c>
      <c r="I2386" s="12"/>
      <c r="J2386" s="12"/>
      <c r="K2386" s="28" t="n">
        <f aca="false">IF(AND($C2386&lt;&gt;"",$H2386="Ha",$B2386&gt;=Boshqaruv!$C$9,$B2386&lt;=Boshqaruv!$C$10),IF(COUNTIFS($C$4:$C2385,$C2386,$H$4:$H2385,"Ha",$B$4:$B2385,"&gt;="&amp;Boshqaruv!$C$9,$B$4:$B2385,"&lt;="&amp;Boshqaruv!$C$10)=0,1,0),0)</f>
        <v>0</v>
      </c>
    </row>
    <row r="2387" customFormat="false" ht="15" hidden="false" customHeight="false" outlineLevel="0" collapsed="false">
      <c r="A2387" s="8" t="n">
        <v>2383</v>
      </c>
      <c r="B2387" s="13"/>
      <c r="C2387" s="25"/>
      <c r="D2387" s="26" t="str">
        <f aca="false">IF($C2387="","",IFERROR(IF(INDEX(Bolalar!$B$5:$B$1804,MATCH($C2387,Bolalar!$I$5:$I$1804,0))="","",INDEX(Bolalar!$B$5:$B$1804,MATCH($C2387,Bolalar!$I$5:$I$1804,0))),""))</f>
        <v/>
      </c>
      <c r="E2387" s="15" t="str">
        <f aca="false">IF($C2387="","",IFERROR(IF(INDEX(Bolalar!$C$5:$C$1804,MATCH($C2387,Bolalar!$I$5:$I$1804,0))="","",INDEX(Bolalar!$C$5:$C$1804,MATCH($C2387,Bolalar!$I$5:$I$1804,0))),""))</f>
        <v/>
      </c>
      <c r="F2387" s="24"/>
      <c r="G2387" s="14" t="str">
        <f aca="false">IF(OR($E2387="",$B2387=""),"",INT(($B2387-$E2387)/365.25))</f>
        <v/>
      </c>
      <c r="H2387" s="14" t="str">
        <f aca="false">IF($G2387="","",IF($G2387&lt;=5,"Ha","Yo'q"))</f>
        <v/>
      </c>
      <c r="I2387" s="12"/>
      <c r="J2387" s="12"/>
      <c r="K2387" s="28" t="n">
        <f aca="false">IF(AND($C2387&lt;&gt;"",$H2387="Ha",$B2387&gt;=Boshqaruv!$C$9,$B2387&lt;=Boshqaruv!$C$10),IF(COUNTIFS($C$4:$C2386,$C2387,$H$4:$H2386,"Ha",$B$4:$B2386,"&gt;="&amp;Boshqaruv!$C$9,$B$4:$B2386,"&lt;="&amp;Boshqaruv!$C$10)=0,1,0),0)</f>
        <v>0</v>
      </c>
    </row>
    <row r="2388" customFormat="false" ht="15" hidden="false" customHeight="false" outlineLevel="0" collapsed="false">
      <c r="A2388" s="8" t="n">
        <v>2384</v>
      </c>
      <c r="B2388" s="13"/>
      <c r="C2388" s="25"/>
      <c r="D2388" s="26" t="str">
        <f aca="false">IF($C2388="","",IFERROR(IF(INDEX(Bolalar!$B$5:$B$1804,MATCH($C2388,Bolalar!$I$5:$I$1804,0))="","",INDEX(Bolalar!$B$5:$B$1804,MATCH($C2388,Bolalar!$I$5:$I$1804,0))),""))</f>
        <v/>
      </c>
      <c r="E2388" s="15" t="str">
        <f aca="false">IF($C2388="","",IFERROR(IF(INDEX(Bolalar!$C$5:$C$1804,MATCH($C2388,Bolalar!$I$5:$I$1804,0))="","",INDEX(Bolalar!$C$5:$C$1804,MATCH($C2388,Bolalar!$I$5:$I$1804,0))),""))</f>
        <v/>
      </c>
      <c r="F2388" s="24"/>
      <c r="G2388" s="14" t="str">
        <f aca="false">IF(OR($E2388="",$B2388=""),"",INT(($B2388-$E2388)/365.25))</f>
        <v/>
      </c>
      <c r="H2388" s="14" t="str">
        <f aca="false">IF($G2388="","",IF($G2388&lt;=5,"Ha","Yo'q"))</f>
        <v/>
      </c>
      <c r="I2388" s="12"/>
      <c r="J2388" s="12"/>
      <c r="K2388" s="28" t="n">
        <f aca="false">IF(AND($C2388&lt;&gt;"",$H2388="Ha",$B2388&gt;=Boshqaruv!$C$9,$B2388&lt;=Boshqaruv!$C$10),IF(COUNTIFS($C$4:$C2387,$C2388,$H$4:$H2387,"Ha",$B$4:$B2387,"&gt;="&amp;Boshqaruv!$C$9,$B$4:$B2387,"&lt;="&amp;Boshqaruv!$C$10)=0,1,0),0)</f>
        <v>0</v>
      </c>
    </row>
    <row r="2389" customFormat="false" ht="15" hidden="false" customHeight="false" outlineLevel="0" collapsed="false">
      <c r="A2389" s="8" t="n">
        <v>2385</v>
      </c>
      <c r="B2389" s="13"/>
      <c r="C2389" s="25"/>
      <c r="D2389" s="26" t="str">
        <f aca="false">IF($C2389="","",IFERROR(IF(INDEX(Bolalar!$B$5:$B$1804,MATCH($C2389,Bolalar!$I$5:$I$1804,0))="","",INDEX(Bolalar!$B$5:$B$1804,MATCH($C2389,Bolalar!$I$5:$I$1804,0))),""))</f>
        <v/>
      </c>
      <c r="E2389" s="15" t="str">
        <f aca="false">IF($C2389="","",IFERROR(IF(INDEX(Bolalar!$C$5:$C$1804,MATCH($C2389,Bolalar!$I$5:$I$1804,0))="","",INDEX(Bolalar!$C$5:$C$1804,MATCH($C2389,Bolalar!$I$5:$I$1804,0))),""))</f>
        <v/>
      </c>
      <c r="F2389" s="24"/>
      <c r="G2389" s="14" t="str">
        <f aca="false">IF(OR($E2389="",$B2389=""),"",INT(($B2389-$E2389)/365.25))</f>
        <v/>
      </c>
      <c r="H2389" s="14" t="str">
        <f aca="false">IF($G2389="","",IF($G2389&lt;=5,"Ha","Yo'q"))</f>
        <v/>
      </c>
      <c r="I2389" s="12"/>
      <c r="J2389" s="12"/>
      <c r="K2389" s="28" t="n">
        <f aca="false">IF(AND($C2389&lt;&gt;"",$H2389="Ha",$B2389&gt;=Boshqaruv!$C$9,$B2389&lt;=Boshqaruv!$C$10),IF(COUNTIFS($C$4:$C2388,$C2389,$H$4:$H2388,"Ha",$B$4:$B2388,"&gt;="&amp;Boshqaruv!$C$9,$B$4:$B2388,"&lt;="&amp;Boshqaruv!$C$10)=0,1,0),0)</f>
        <v>0</v>
      </c>
    </row>
    <row r="2390" customFormat="false" ht="15" hidden="false" customHeight="false" outlineLevel="0" collapsed="false">
      <c r="A2390" s="8" t="n">
        <v>2386</v>
      </c>
      <c r="B2390" s="13"/>
      <c r="C2390" s="25"/>
      <c r="D2390" s="26" t="str">
        <f aca="false">IF($C2390="","",IFERROR(IF(INDEX(Bolalar!$B$5:$B$1804,MATCH($C2390,Bolalar!$I$5:$I$1804,0))="","",INDEX(Bolalar!$B$5:$B$1804,MATCH($C2390,Bolalar!$I$5:$I$1804,0))),""))</f>
        <v/>
      </c>
      <c r="E2390" s="15" t="str">
        <f aca="false">IF($C2390="","",IFERROR(IF(INDEX(Bolalar!$C$5:$C$1804,MATCH($C2390,Bolalar!$I$5:$I$1804,0))="","",INDEX(Bolalar!$C$5:$C$1804,MATCH($C2390,Bolalar!$I$5:$I$1804,0))),""))</f>
        <v/>
      </c>
      <c r="F2390" s="24"/>
      <c r="G2390" s="14" t="str">
        <f aca="false">IF(OR($E2390="",$B2390=""),"",INT(($B2390-$E2390)/365.25))</f>
        <v/>
      </c>
      <c r="H2390" s="14" t="str">
        <f aca="false">IF($G2390="","",IF($G2390&lt;=5,"Ha","Yo'q"))</f>
        <v/>
      </c>
      <c r="I2390" s="12"/>
      <c r="J2390" s="12"/>
      <c r="K2390" s="28" t="n">
        <f aca="false">IF(AND($C2390&lt;&gt;"",$H2390="Ha",$B2390&gt;=Boshqaruv!$C$9,$B2390&lt;=Boshqaruv!$C$10),IF(COUNTIFS($C$4:$C2389,$C2390,$H$4:$H2389,"Ha",$B$4:$B2389,"&gt;="&amp;Boshqaruv!$C$9,$B$4:$B2389,"&lt;="&amp;Boshqaruv!$C$10)=0,1,0),0)</f>
        <v>0</v>
      </c>
    </row>
    <row r="2391" customFormat="false" ht="15" hidden="false" customHeight="false" outlineLevel="0" collapsed="false">
      <c r="A2391" s="8" t="n">
        <v>2387</v>
      </c>
      <c r="B2391" s="13"/>
      <c r="C2391" s="25"/>
      <c r="D2391" s="26" t="str">
        <f aca="false">IF($C2391="","",IFERROR(IF(INDEX(Bolalar!$B$5:$B$1804,MATCH($C2391,Bolalar!$I$5:$I$1804,0))="","",INDEX(Bolalar!$B$5:$B$1804,MATCH($C2391,Bolalar!$I$5:$I$1804,0))),""))</f>
        <v/>
      </c>
      <c r="E2391" s="15" t="str">
        <f aca="false">IF($C2391="","",IFERROR(IF(INDEX(Bolalar!$C$5:$C$1804,MATCH($C2391,Bolalar!$I$5:$I$1804,0))="","",INDEX(Bolalar!$C$5:$C$1804,MATCH($C2391,Bolalar!$I$5:$I$1804,0))),""))</f>
        <v/>
      </c>
      <c r="F2391" s="24"/>
      <c r="G2391" s="14" t="str">
        <f aca="false">IF(OR($E2391="",$B2391=""),"",INT(($B2391-$E2391)/365.25))</f>
        <v/>
      </c>
      <c r="H2391" s="14" t="str">
        <f aca="false">IF($G2391="","",IF($G2391&lt;=5,"Ha","Yo'q"))</f>
        <v/>
      </c>
      <c r="I2391" s="12"/>
      <c r="J2391" s="12"/>
      <c r="K2391" s="28" t="n">
        <f aca="false">IF(AND($C2391&lt;&gt;"",$H2391="Ha",$B2391&gt;=Boshqaruv!$C$9,$B2391&lt;=Boshqaruv!$C$10),IF(COUNTIFS($C$4:$C2390,$C2391,$H$4:$H2390,"Ha",$B$4:$B2390,"&gt;="&amp;Boshqaruv!$C$9,$B$4:$B2390,"&lt;="&amp;Boshqaruv!$C$10)=0,1,0),0)</f>
        <v>0</v>
      </c>
    </row>
    <row r="2392" customFormat="false" ht="15" hidden="false" customHeight="false" outlineLevel="0" collapsed="false">
      <c r="A2392" s="8" t="n">
        <v>2388</v>
      </c>
      <c r="B2392" s="13"/>
      <c r="C2392" s="25"/>
      <c r="D2392" s="26" t="str">
        <f aca="false">IF($C2392="","",IFERROR(IF(INDEX(Bolalar!$B$5:$B$1804,MATCH($C2392,Bolalar!$I$5:$I$1804,0))="","",INDEX(Bolalar!$B$5:$B$1804,MATCH($C2392,Bolalar!$I$5:$I$1804,0))),""))</f>
        <v/>
      </c>
      <c r="E2392" s="15" t="str">
        <f aca="false">IF($C2392="","",IFERROR(IF(INDEX(Bolalar!$C$5:$C$1804,MATCH($C2392,Bolalar!$I$5:$I$1804,0))="","",INDEX(Bolalar!$C$5:$C$1804,MATCH($C2392,Bolalar!$I$5:$I$1804,0))),""))</f>
        <v/>
      </c>
      <c r="F2392" s="24"/>
      <c r="G2392" s="14" t="str">
        <f aca="false">IF(OR($E2392="",$B2392=""),"",INT(($B2392-$E2392)/365.25))</f>
        <v/>
      </c>
      <c r="H2392" s="14" t="str">
        <f aca="false">IF($G2392="","",IF($G2392&lt;=5,"Ha","Yo'q"))</f>
        <v/>
      </c>
      <c r="I2392" s="12"/>
      <c r="J2392" s="12"/>
      <c r="K2392" s="28" t="n">
        <f aca="false">IF(AND($C2392&lt;&gt;"",$H2392="Ha",$B2392&gt;=Boshqaruv!$C$9,$B2392&lt;=Boshqaruv!$C$10),IF(COUNTIFS($C$4:$C2391,$C2392,$H$4:$H2391,"Ha",$B$4:$B2391,"&gt;="&amp;Boshqaruv!$C$9,$B$4:$B2391,"&lt;="&amp;Boshqaruv!$C$10)=0,1,0),0)</f>
        <v>0</v>
      </c>
    </row>
    <row r="2393" customFormat="false" ht="15" hidden="false" customHeight="false" outlineLevel="0" collapsed="false">
      <c r="A2393" s="8" t="n">
        <v>2389</v>
      </c>
      <c r="B2393" s="13"/>
      <c r="C2393" s="25"/>
      <c r="D2393" s="26" t="str">
        <f aca="false">IF($C2393="","",IFERROR(IF(INDEX(Bolalar!$B$5:$B$1804,MATCH($C2393,Bolalar!$I$5:$I$1804,0))="","",INDEX(Bolalar!$B$5:$B$1804,MATCH($C2393,Bolalar!$I$5:$I$1804,0))),""))</f>
        <v/>
      </c>
      <c r="E2393" s="15" t="str">
        <f aca="false">IF($C2393="","",IFERROR(IF(INDEX(Bolalar!$C$5:$C$1804,MATCH($C2393,Bolalar!$I$5:$I$1804,0))="","",INDEX(Bolalar!$C$5:$C$1804,MATCH($C2393,Bolalar!$I$5:$I$1804,0))),""))</f>
        <v/>
      </c>
      <c r="F2393" s="24"/>
      <c r="G2393" s="14" t="str">
        <f aca="false">IF(OR($E2393="",$B2393=""),"",INT(($B2393-$E2393)/365.25))</f>
        <v/>
      </c>
      <c r="H2393" s="14" t="str">
        <f aca="false">IF($G2393="","",IF($G2393&lt;=5,"Ha","Yo'q"))</f>
        <v/>
      </c>
      <c r="I2393" s="12"/>
      <c r="J2393" s="12"/>
      <c r="K2393" s="28" t="n">
        <f aca="false">IF(AND($C2393&lt;&gt;"",$H2393="Ha",$B2393&gt;=Boshqaruv!$C$9,$B2393&lt;=Boshqaruv!$C$10),IF(COUNTIFS($C$4:$C2392,$C2393,$H$4:$H2392,"Ha",$B$4:$B2392,"&gt;="&amp;Boshqaruv!$C$9,$B$4:$B2392,"&lt;="&amp;Boshqaruv!$C$10)=0,1,0),0)</f>
        <v>0</v>
      </c>
    </row>
    <row r="2394" customFormat="false" ht="15" hidden="false" customHeight="false" outlineLevel="0" collapsed="false">
      <c r="A2394" s="8" t="n">
        <v>2390</v>
      </c>
      <c r="B2394" s="13"/>
      <c r="C2394" s="25"/>
      <c r="D2394" s="26" t="str">
        <f aca="false">IF($C2394="","",IFERROR(IF(INDEX(Bolalar!$B$5:$B$1804,MATCH($C2394,Bolalar!$I$5:$I$1804,0))="","",INDEX(Bolalar!$B$5:$B$1804,MATCH($C2394,Bolalar!$I$5:$I$1804,0))),""))</f>
        <v/>
      </c>
      <c r="E2394" s="15" t="str">
        <f aca="false">IF($C2394="","",IFERROR(IF(INDEX(Bolalar!$C$5:$C$1804,MATCH($C2394,Bolalar!$I$5:$I$1804,0))="","",INDEX(Bolalar!$C$5:$C$1804,MATCH($C2394,Bolalar!$I$5:$I$1804,0))),""))</f>
        <v/>
      </c>
      <c r="F2394" s="24"/>
      <c r="G2394" s="14" t="str">
        <f aca="false">IF(OR($E2394="",$B2394=""),"",INT(($B2394-$E2394)/365.25))</f>
        <v/>
      </c>
      <c r="H2394" s="14" t="str">
        <f aca="false">IF($G2394="","",IF($G2394&lt;=5,"Ha","Yo'q"))</f>
        <v/>
      </c>
      <c r="I2394" s="12"/>
      <c r="J2394" s="12"/>
      <c r="K2394" s="28" t="n">
        <f aca="false">IF(AND($C2394&lt;&gt;"",$H2394="Ha",$B2394&gt;=Boshqaruv!$C$9,$B2394&lt;=Boshqaruv!$C$10),IF(COUNTIFS($C$4:$C2393,$C2394,$H$4:$H2393,"Ha",$B$4:$B2393,"&gt;="&amp;Boshqaruv!$C$9,$B$4:$B2393,"&lt;="&amp;Boshqaruv!$C$10)=0,1,0),0)</f>
        <v>0</v>
      </c>
    </row>
    <row r="2395" customFormat="false" ht="15" hidden="false" customHeight="false" outlineLevel="0" collapsed="false">
      <c r="A2395" s="8" t="n">
        <v>2391</v>
      </c>
      <c r="B2395" s="13"/>
      <c r="C2395" s="25"/>
      <c r="D2395" s="26" t="str">
        <f aca="false">IF($C2395="","",IFERROR(IF(INDEX(Bolalar!$B$5:$B$1804,MATCH($C2395,Bolalar!$I$5:$I$1804,0))="","",INDEX(Bolalar!$B$5:$B$1804,MATCH($C2395,Bolalar!$I$5:$I$1804,0))),""))</f>
        <v/>
      </c>
      <c r="E2395" s="15" t="str">
        <f aca="false">IF($C2395="","",IFERROR(IF(INDEX(Bolalar!$C$5:$C$1804,MATCH($C2395,Bolalar!$I$5:$I$1804,0))="","",INDEX(Bolalar!$C$5:$C$1804,MATCH($C2395,Bolalar!$I$5:$I$1804,0))),""))</f>
        <v/>
      </c>
      <c r="F2395" s="24"/>
      <c r="G2395" s="14" t="str">
        <f aca="false">IF(OR($E2395="",$B2395=""),"",INT(($B2395-$E2395)/365.25))</f>
        <v/>
      </c>
      <c r="H2395" s="14" t="str">
        <f aca="false">IF($G2395="","",IF($G2395&lt;=5,"Ha","Yo'q"))</f>
        <v/>
      </c>
      <c r="I2395" s="12"/>
      <c r="J2395" s="12"/>
      <c r="K2395" s="28" t="n">
        <f aca="false">IF(AND($C2395&lt;&gt;"",$H2395="Ha",$B2395&gt;=Boshqaruv!$C$9,$B2395&lt;=Boshqaruv!$C$10),IF(COUNTIFS($C$4:$C2394,$C2395,$H$4:$H2394,"Ha",$B$4:$B2394,"&gt;="&amp;Boshqaruv!$C$9,$B$4:$B2394,"&lt;="&amp;Boshqaruv!$C$10)=0,1,0),0)</f>
        <v>0</v>
      </c>
    </row>
    <row r="2396" customFormat="false" ht="15" hidden="false" customHeight="false" outlineLevel="0" collapsed="false">
      <c r="A2396" s="8" t="n">
        <v>2392</v>
      </c>
      <c r="B2396" s="13"/>
      <c r="C2396" s="25"/>
      <c r="D2396" s="26" t="str">
        <f aca="false">IF($C2396="","",IFERROR(IF(INDEX(Bolalar!$B$5:$B$1804,MATCH($C2396,Bolalar!$I$5:$I$1804,0))="","",INDEX(Bolalar!$B$5:$B$1804,MATCH($C2396,Bolalar!$I$5:$I$1804,0))),""))</f>
        <v/>
      </c>
      <c r="E2396" s="15" t="str">
        <f aca="false">IF($C2396="","",IFERROR(IF(INDEX(Bolalar!$C$5:$C$1804,MATCH($C2396,Bolalar!$I$5:$I$1804,0))="","",INDEX(Bolalar!$C$5:$C$1804,MATCH($C2396,Bolalar!$I$5:$I$1804,0))),""))</f>
        <v/>
      </c>
      <c r="F2396" s="24"/>
      <c r="G2396" s="14" t="str">
        <f aca="false">IF(OR($E2396="",$B2396=""),"",INT(($B2396-$E2396)/365.25))</f>
        <v/>
      </c>
      <c r="H2396" s="14" t="str">
        <f aca="false">IF($G2396="","",IF($G2396&lt;=5,"Ha","Yo'q"))</f>
        <v/>
      </c>
      <c r="I2396" s="12"/>
      <c r="J2396" s="12"/>
      <c r="K2396" s="28" t="n">
        <f aca="false">IF(AND($C2396&lt;&gt;"",$H2396="Ha",$B2396&gt;=Boshqaruv!$C$9,$B2396&lt;=Boshqaruv!$C$10),IF(COUNTIFS($C$4:$C2395,$C2396,$H$4:$H2395,"Ha",$B$4:$B2395,"&gt;="&amp;Boshqaruv!$C$9,$B$4:$B2395,"&lt;="&amp;Boshqaruv!$C$10)=0,1,0),0)</f>
        <v>0</v>
      </c>
    </row>
    <row r="2397" customFormat="false" ht="15" hidden="false" customHeight="false" outlineLevel="0" collapsed="false">
      <c r="A2397" s="8" t="n">
        <v>2393</v>
      </c>
      <c r="B2397" s="13"/>
      <c r="C2397" s="25"/>
      <c r="D2397" s="26" t="str">
        <f aca="false">IF($C2397="","",IFERROR(IF(INDEX(Bolalar!$B$5:$B$1804,MATCH($C2397,Bolalar!$I$5:$I$1804,0))="","",INDEX(Bolalar!$B$5:$B$1804,MATCH($C2397,Bolalar!$I$5:$I$1804,0))),""))</f>
        <v/>
      </c>
      <c r="E2397" s="15" t="str">
        <f aca="false">IF($C2397="","",IFERROR(IF(INDEX(Bolalar!$C$5:$C$1804,MATCH($C2397,Bolalar!$I$5:$I$1804,0))="","",INDEX(Bolalar!$C$5:$C$1804,MATCH($C2397,Bolalar!$I$5:$I$1804,0))),""))</f>
        <v/>
      </c>
      <c r="F2397" s="24"/>
      <c r="G2397" s="14" t="str">
        <f aca="false">IF(OR($E2397="",$B2397=""),"",INT(($B2397-$E2397)/365.25))</f>
        <v/>
      </c>
      <c r="H2397" s="14" t="str">
        <f aca="false">IF($G2397="","",IF($G2397&lt;=5,"Ha","Yo'q"))</f>
        <v/>
      </c>
      <c r="I2397" s="12"/>
      <c r="J2397" s="12"/>
      <c r="K2397" s="28" t="n">
        <f aca="false">IF(AND($C2397&lt;&gt;"",$H2397="Ha",$B2397&gt;=Boshqaruv!$C$9,$B2397&lt;=Boshqaruv!$C$10),IF(COUNTIFS($C$4:$C2396,$C2397,$H$4:$H2396,"Ha",$B$4:$B2396,"&gt;="&amp;Boshqaruv!$C$9,$B$4:$B2396,"&lt;="&amp;Boshqaruv!$C$10)=0,1,0),0)</f>
        <v>0</v>
      </c>
    </row>
    <row r="2398" customFormat="false" ht="15" hidden="false" customHeight="false" outlineLevel="0" collapsed="false">
      <c r="A2398" s="8" t="n">
        <v>2394</v>
      </c>
      <c r="B2398" s="13"/>
      <c r="C2398" s="25"/>
      <c r="D2398" s="26" t="str">
        <f aca="false">IF($C2398="","",IFERROR(IF(INDEX(Bolalar!$B$5:$B$1804,MATCH($C2398,Bolalar!$I$5:$I$1804,0))="","",INDEX(Bolalar!$B$5:$B$1804,MATCH($C2398,Bolalar!$I$5:$I$1804,0))),""))</f>
        <v/>
      </c>
      <c r="E2398" s="15" t="str">
        <f aca="false">IF($C2398="","",IFERROR(IF(INDEX(Bolalar!$C$5:$C$1804,MATCH($C2398,Bolalar!$I$5:$I$1804,0))="","",INDEX(Bolalar!$C$5:$C$1804,MATCH($C2398,Bolalar!$I$5:$I$1804,0))),""))</f>
        <v/>
      </c>
      <c r="F2398" s="24"/>
      <c r="G2398" s="14" t="str">
        <f aca="false">IF(OR($E2398="",$B2398=""),"",INT(($B2398-$E2398)/365.25))</f>
        <v/>
      </c>
      <c r="H2398" s="14" t="str">
        <f aca="false">IF($G2398="","",IF($G2398&lt;=5,"Ha","Yo'q"))</f>
        <v/>
      </c>
      <c r="I2398" s="12"/>
      <c r="J2398" s="12"/>
      <c r="K2398" s="28" t="n">
        <f aca="false">IF(AND($C2398&lt;&gt;"",$H2398="Ha",$B2398&gt;=Boshqaruv!$C$9,$B2398&lt;=Boshqaruv!$C$10),IF(COUNTIFS($C$4:$C2397,$C2398,$H$4:$H2397,"Ha",$B$4:$B2397,"&gt;="&amp;Boshqaruv!$C$9,$B$4:$B2397,"&lt;="&amp;Boshqaruv!$C$10)=0,1,0),0)</f>
        <v>0</v>
      </c>
    </row>
    <row r="2399" customFormat="false" ht="15" hidden="false" customHeight="false" outlineLevel="0" collapsed="false">
      <c r="A2399" s="8" t="n">
        <v>2395</v>
      </c>
      <c r="B2399" s="13"/>
      <c r="C2399" s="25"/>
      <c r="D2399" s="26" t="str">
        <f aca="false">IF($C2399="","",IFERROR(IF(INDEX(Bolalar!$B$5:$B$1804,MATCH($C2399,Bolalar!$I$5:$I$1804,0))="","",INDEX(Bolalar!$B$5:$B$1804,MATCH($C2399,Bolalar!$I$5:$I$1804,0))),""))</f>
        <v/>
      </c>
      <c r="E2399" s="15" t="str">
        <f aca="false">IF($C2399="","",IFERROR(IF(INDEX(Bolalar!$C$5:$C$1804,MATCH($C2399,Bolalar!$I$5:$I$1804,0))="","",INDEX(Bolalar!$C$5:$C$1804,MATCH($C2399,Bolalar!$I$5:$I$1804,0))),""))</f>
        <v/>
      </c>
      <c r="F2399" s="24"/>
      <c r="G2399" s="14" t="str">
        <f aca="false">IF(OR($E2399="",$B2399=""),"",INT(($B2399-$E2399)/365.25))</f>
        <v/>
      </c>
      <c r="H2399" s="14" t="str">
        <f aca="false">IF($G2399="","",IF($G2399&lt;=5,"Ha","Yo'q"))</f>
        <v/>
      </c>
      <c r="I2399" s="12"/>
      <c r="J2399" s="12"/>
      <c r="K2399" s="28" t="n">
        <f aca="false">IF(AND($C2399&lt;&gt;"",$H2399="Ha",$B2399&gt;=Boshqaruv!$C$9,$B2399&lt;=Boshqaruv!$C$10),IF(COUNTIFS($C$4:$C2398,$C2399,$H$4:$H2398,"Ha",$B$4:$B2398,"&gt;="&amp;Boshqaruv!$C$9,$B$4:$B2398,"&lt;="&amp;Boshqaruv!$C$10)=0,1,0),0)</f>
        <v>0</v>
      </c>
    </row>
    <row r="2400" customFormat="false" ht="15" hidden="false" customHeight="false" outlineLevel="0" collapsed="false">
      <c r="A2400" s="8" t="n">
        <v>2396</v>
      </c>
      <c r="B2400" s="13"/>
      <c r="C2400" s="25"/>
      <c r="D2400" s="26" t="str">
        <f aca="false">IF($C2400="","",IFERROR(IF(INDEX(Bolalar!$B$5:$B$1804,MATCH($C2400,Bolalar!$I$5:$I$1804,0))="","",INDEX(Bolalar!$B$5:$B$1804,MATCH($C2400,Bolalar!$I$5:$I$1804,0))),""))</f>
        <v/>
      </c>
      <c r="E2400" s="15" t="str">
        <f aca="false">IF($C2400="","",IFERROR(IF(INDEX(Bolalar!$C$5:$C$1804,MATCH($C2400,Bolalar!$I$5:$I$1804,0))="","",INDEX(Bolalar!$C$5:$C$1804,MATCH($C2400,Bolalar!$I$5:$I$1804,0))),""))</f>
        <v/>
      </c>
      <c r="F2400" s="24"/>
      <c r="G2400" s="14" t="str">
        <f aca="false">IF(OR($E2400="",$B2400=""),"",INT(($B2400-$E2400)/365.25))</f>
        <v/>
      </c>
      <c r="H2400" s="14" t="str">
        <f aca="false">IF($G2400="","",IF($G2400&lt;=5,"Ha","Yo'q"))</f>
        <v/>
      </c>
      <c r="I2400" s="12"/>
      <c r="J2400" s="12"/>
      <c r="K2400" s="28" t="n">
        <f aca="false">IF(AND($C2400&lt;&gt;"",$H2400="Ha",$B2400&gt;=Boshqaruv!$C$9,$B2400&lt;=Boshqaruv!$C$10),IF(COUNTIFS($C$4:$C2399,$C2400,$H$4:$H2399,"Ha",$B$4:$B2399,"&gt;="&amp;Boshqaruv!$C$9,$B$4:$B2399,"&lt;="&amp;Boshqaruv!$C$10)=0,1,0),0)</f>
        <v>0</v>
      </c>
    </row>
    <row r="2401" customFormat="false" ht="15" hidden="false" customHeight="false" outlineLevel="0" collapsed="false">
      <c r="A2401" s="8" t="n">
        <v>2397</v>
      </c>
      <c r="B2401" s="13"/>
      <c r="C2401" s="25"/>
      <c r="D2401" s="26" t="str">
        <f aca="false">IF($C2401="","",IFERROR(IF(INDEX(Bolalar!$B$5:$B$1804,MATCH($C2401,Bolalar!$I$5:$I$1804,0))="","",INDEX(Bolalar!$B$5:$B$1804,MATCH($C2401,Bolalar!$I$5:$I$1804,0))),""))</f>
        <v/>
      </c>
      <c r="E2401" s="15" t="str">
        <f aca="false">IF($C2401="","",IFERROR(IF(INDEX(Bolalar!$C$5:$C$1804,MATCH($C2401,Bolalar!$I$5:$I$1804,0))="","",INDEX(Bolalar!$C$5:$C$1804,MATCH($C2401,Bolalar!$I$5:$I$1804,0))),""))</f>
        <v/>
      </c>
      <c r="F2401" s="24"/>
      <c r="G2401" s="14" t="str">
        <f aca="false">IF(OR($E2401="",$B2401=""),"",INT(($B2401-$E2401)/365.25))</f>
        <v/>
      </c>
      <c r="H2401" s="14" t="str">
        <f aca="false">IF($G2401="","",IF($G2401&lt;=5,"Ha","Yo'q"))</f>
        <v/>
      </c>
      <c r="I2401" s="12"/>
      <c r="J2401" s="12"/>
      <c r="K2401" s="28" t="n">
        <f aca="false">IF(AND($C2401&lt;&gt;"",$H2401="Ha",$B2401&gt;=Boshqaruv!$C$9,$B2401&lt;=Boshqaruv!$C$10),IF(COUNTIFS($C$4:$C2400,$C2401,$H$4:$H2400,"Ha",$B$4:$B2400,"&gt;="&amp;Boshqaruv!$C$9,$B$4:$B2400,"&lt;="&amp;Boshqaruv!$C$10)=0,1,0),0)</f>
        <v>0</v>
      </c>
    </row>
    <row r="2402" customFormat="false" ht="15" hidden="false" customHeight="false" outlineLevel="0" collapsed="false">
      <c r="A2402" s="8" t="n">
        <v>2398</v>
      </c>
      <c r="B2402" s="13"/>
      <c r="C2402" s="25"/>
      <c r="D2402" s="26" t="str">
        <f aca="false">IF($C2402="","",IFERROR(IF(INDEX(Bolalar!$B$5:$B$1804,MATCH($C2402,Bolalar!$I$5:$I$1804,0))="","",INDEX(Bolalar!$B$5:$B$1804,MATCH($C2402,Bolalar!$I$5:$I$1804,0))),""))</f>
        <v/>
      </c>
      <c r="E2402" s="15" t="str">
        <f aca="false">IF($C2402="","",IFERROR(IF(INDEX(Bolalar!$C$5:$C$1804,MATCH($C2402,Bolalar!$I$5:$I$1804,0))="","",INDEX(Bolalar!$C$5:$C$1804,MATCH($C2402,Bolalar!$I$5:$I$1804,0))),""))</f>
        <v/>
      </c>
      <c r="F2402" s="24"/>
      <c r="G2402" s="14" t="str">
        <f aca="false">IF(OR($E2402="",$B2402=""),"",INT(($B2402-$E2402)/365.25))</f>
        <v/>
      </c>
      <c r="H2402" s="14" t="str">
        <f aca="false">IF($G2402="","",IF($G2402&lt;=5,"Ha","Yo'q"))</f>
        <v/>
      </c>
      <c r="I2402" s="12"/>
      <c r="J2402" s="12"/>
      <c r="K2402" s="28" t="n">
        <f aca="false">IF(AND($C2402&lt;&gt;"",$H2402="Ha",$B2402&gt;=Boshqaruv!$C$9,$B2402&lt;=Boshqaruv!$C$10),IF(COUNTIFS($C$4:$C2401,$C2402,$H$4:$H2401,"Ha",$B$4:$B2401,"&gt;="&amp;Boshqaruv!$C$9,$B$4:$B2401,"&lt;="&amp;Boshqaruv!$C$10)=0,1,0),0)</f>
        <v>0</v>
      </c>
    </row>
    <row r="2403" customFormat="false" ht="15" hidden="false" customHeight="false" outlineLevel="0" collapsed="false">
      <c r="A2403" s="8" t="n">
        <v>2399</v>
      </c>
      <c r="B2403" s="13"/>
      <c r="C2403" s="25"/>
      <c r="D2403" s="26" t="str">
        <f aca="false">IF($C2403="","",IFERROR(IF(INDEX(Bolalar!$B$5:$B$1804,MATCH($C2403,Bolalar!$I$5:$I$1804,0))="","",INDEX(Bolalar!$B$5:$B$1804,MATCH($C2403,Bolalar!$I$5:$I$1804,0))),""))</f>
        <v/>
      </c>
      <c r="E2403" s="15" t="str">
        <f aca="false">IF($C2403="","",IFERROR(IF(INDEX(Bolalar!$C$5:$C$1804,MATCH($C2403,Bolalar!$I$5:$I$1804,0))="","",INDEX(Bolalar!$C$5:$C$1804,MATCH($C2403,Bolalar!$I$5:$I$1804,0))),""))</f>
        <v/>
      </c>
      <c r="F2403" s="24"/>
      <c r="G2403" s="14" t="str">
        <f aca="false">IF(OR($E2403="",$B2403=""),"",INT(($B2403-$E2403)/365.25))</f>
        <v/>
      </c>
      <c r="H2403" s="14" t="str">
        <f aca="false">IF($G2403="","",IF($G2403&lt;=5,"Ha","Yo'q"))</f>
        <v/>
      </c>
      <c r="I2403" s="12"/>
      <c r="J2403" s="12"/>
      <c r="K2403" s="28" t="n">
        <f aca="false">IF(AND($C2403&lt;&gt;"",$H2403="Ha",$B2403&gt;=Boshqaruv!$C$9,$B2403&lt;=Boshqaruv!$C$10),IF(COUNTIFS($C$4:$C2402,$C2403,$H$4:$H2402,"Ha",$B$4:$B2402,"&gt;="&amp;Boshqaruv!$C$9,$B$4:$B2402,"&lt;="&amp;Boshqaruv!$C$10)=0,1,0),0)</f>
        <v>0</v>
      </c>
    </row>
    <row r="2404" customFormat="false" ht="15" hidden="false" customHeight="false" outlineLevel="0" collapsed="false">
      <c r="A2404" s="8" t="n">
        <v>2400</v>
      </c>
      <c r="B2404" s="13"/>
      <c r="C2404" s="25"/>
      <c r="D2404" s="26" t="str">
        <f aca="false">IF($C2404="","",IFERROR(IF(INDEX(Bolalar!$B$5:$B$1804,MATCH($C2404,Bolalar!$I$5:$I$1804,0))="","",INDEX(Bolalar!$B$5:$B$1804,MATCH($C2404,Bolalar!$I$5:$I$1804,0))),""))</f>
        <v/>
      </c>
      <c r="E2404" s="15" t="str">
        <f aca="false">IF($C2404="","",IFERROR(IF(INDEX(Bolalar!$C$5:$C$1804,MATCH($C2404,Bolalar!$I$5:$I$1804,0))="","",INDEX(Bolalar!$C$5:$C$1804,MATCH($C2404,Bolalar!$I$5:$I$1804,0))),""))</f>
        <v/>
      </c>
      <c r="F2404" s="24"/>
      <c r="G2404" s="14" t="str">
        <f aca="false">IF(OR($E2404="",$B2404=""),"",INT(($B2404-$E2404)/365.25))</f>
        <v/>
      </c>
      <c r="H2404" s="14" t="str">
        <f aca="false">IF($G2404="","",IF($G2404&lt;=5,"Ha","Yo'q"))</f>
        <v/>
      </c>
      <c r="I2404" s="12"/>
      <c r="J2404" s="12"/>
      <c r="K2404" s="28" t="n">
        <f aca="false">IF(AND($C2404&lt;&gt;"",$H2404="Ha",$B2404&gt;=Boshqaruv!$C$9,$B2404&lt;=Boshqaruv!$C$10),IF(COUNTIFS($C$4:$C2403,$C2404,$H$4:$H2403,"Ha",$B$4:$B2403,"&gt;="&amp;Boshqaruv!$C$9,$B$4:$B2403,"&lt;="&amp;Boshqaruv!$C$10)=0,1,0),0)</f>
        <v>0</v>
      </c>
    </row>
    <row r="2405" customFormat="false" ht="15" hidden="false" customHeight="false" outlineLevel="0" collapsed="false">
      <c r="A2405" s="8" t="n">
        <v>2401</v>
      </c>
      <c r="B2405" s="13"/>
      <c r="C2405" s="25"/>
      <c r="D2405" s="26" t="str">
        <f aca="false">IF($C2405="","",IFERROR(IF(INDEX(Bolalar!$B$5:$B$1804,MATCH($C2405,Bolalar!$I$5:$I$1804,0))="","",INDEX(Bolalar!$B$5:$B$1804,MATCH($C2405,Bolalar!$I$5:$I$1804,0))),""))</f>
        <v/>
      </c>
      <c r="E2405" s="15" t="str">
        <f aca="false">IF($C2405="","",IFERROR(IF(INDEX(Bolalar!$C$5:$C$1804,MATCH($C2405,Bolalar!$I$5:$I$1804,0))="","",INDEX(Bolalar!$C$5:$C$1804,MATCH($C2405,Bolalar!$I$5:$I$1804,0))),""))</f>
        <v/>
      </c>
      <c r="F2405" s="24"/>
      <c r="G2405" s="14" t="str">
        <f aca="false">IF(OR($E2405="",$B2405=""),"",INT(($B2405-$E2405)/365.25))</f>
        <v/>
      </c>
      <c r="H2405" s="14" t="str">
        <f aca="false">IF($G2405="","",IF($G2405&lt;=5,"Ha","Yo'q"))</f>
        <v/>
      </c>
      <c r="I2405" s="12"/>
      <c r="J2405" s="12"/>
      <c r="K2405" s="28" t="n">
        <f aca="false">IF(AND($C2405&lt;&gt;"",$H2405="Ha",$B2405&gt;=Boshqaruv!$C$9,$B2405&lt;=Boshqaruv!$C$10),IF(COUNTIFS($C$4:$C2404,$C2405,$H$4:$H2404,"Ha",$B$4:$B2404,"&gt;="&amp;Boshqaruv!$C$9,$B$4:$B2404,"&lt;="&amp;Boshqaruv!$C$10)=0,1,0),0)</f>
        <v>0</v>
      </c>
    </row>
    <row r="2406" customFormat="false" ht="15" hidden="false" customHeight="false" outlineLevel="0" collapsed="false">
      <c r="A2406" s="8" t="n">
        <v>2402</v>
      </c>
      <c r="B2406" s="13"/>
      <c r="C2406" s="25"/>
      <c r="D2406" s="26" t="str">
        <f aca="false">IF($C2406="","",IFERROR(IF(INDEX(Bolalar!$B$5:$B$1804,MATCH($C2406,Bolalar!$I$5:$I$1804,0))="","",INDEX(Bolalar!$B$5:$B$1804,MATCH($C2406,Bolalar!$I$5:$I$1804,0))),""))</f>
        <v/>
      </c>
      <c r="E2406" s="15" t="str">
        <f aca="false">IF($C2406="","",IFERROR(IF(INDEX(Bolalar!$C$5:$C$1804,MATCH($C2406,Bolalar!$I$5:$I$1804,0))="","",INDEX(Bolalar!$C$5:$C$1804,MATCH($C2406,Bolalar!$I$5:$I$1804,0))),""))</f>
        <v/>
      </c>
      <c r="F2406" s="24"/>
      <c r="G2406" s="14" t="str">
        <f aca="false">IF(OR($E2406="",$B2406=""),"",INT(($B2406-$E2406)/365.25))</f>
        <v/>
      </c>
      <c r="H2406" s="14" t="str">
        <f aca="false">IF($G2406="","",IF($G2406&lt;=5,"Ha","Yo'q"))</f>
        <v/>
      </c>
      <c r="I2406" s="12"/>
      <c r="J2406" s="12"/>
      <c r="K2406" s="28" t="n">
        <f aca="false">IF(AND($C2406&lt;&gt;"",$H2406="Ha",$B2406&gt;=Boshqaruv!$C$9,$B2406&lt;=Boshqaruv!$C$10),IF(COUNTIFS($C$4:$C2405,$C2406,$H$4:$H2405,"Ha",$B$4:$B2405,"&gt;="&amp;Boshqaruv!$C$9,$B$4:$B2405,"&lt;="&amp;Boshqaruv!$C$10)=0,1,0),0)</f>
        <v>0</v>
      </c>
    </row>
    <row r="2407" customFormat="false" ht="15" hidden="false" customHeight="false" outlineLevel="0" collapsed="false">
      <c r="A2407" s="8" t="n">
        <v>2403</v>
      </c>
      <c r="B2407" s="13"/>
      <c r="C2407" s="25"/>
      <c r="D2407" s="26" t="str">
        <f aca="false">IF($C2407="","",IFERROR(IF(INDEX(Bolalar!$B$5:$B$1804,MATCH($C2407,Bolalar!$I$5:$I$1804,0))="","",INDEX(Bolalar!$B$5:$B$1804,MATCH($C2407,Bolalar!$I$5:$I$1804,0))),""))</f>
        <v/>
      </c>
      <c r="E2407" s="15" t="str">
        <f aca="false">IF($C2407="","",IFERROR(IF(INDEX(Bolalar!$C$5:$C$1804,MATCH($C2407,Bolalar!$I$5:$I$1804,0))="","",INDEX(Bolalar!$C$5:$C$1804,MATCH($C2407,Bolalar!$I$5:$I$1804,0))),""))</f>
        <v/>
      </c>
      <c r="F2407" s="24"/>
      <c r="G2407" s="14" t="str">
        <f aca="false">IF(OR($E2407="",$B2407=""),"",INT(($B2407-$E2407)/365.25))</f>
        <v/>
      </c>
      <c r="H2407" s="14" t="str">
        <f aca="false">IF($G2407="","",IF($G2407&lt;=5,"Ha","Yo'q"))</f>
        <v/>
      </c>
      <c r="I2407" s="12"/>
      <c r="J2407" s="12"/>
      <c r="K2407" s="28" t="n">
        <f aca="false">IF(AND($C2407&lt;&gt;"",$H2407="Ha",$B2407&gt;=Boshqaruv!$C$9,$B2407&lt;=Boshqaruv!$C$10),IF(COUNTIFS($C$4:$C2406,$C2407,$H$4:$H2406,"Ha",$B$4:$B2406,"&gt;="&amp;Boshqaruv!$C$9,$B$4:$B2406,"&lt;="&amp;Boshqaruv!$C$10)=0,1,0),0)</f>
        <v>0</v>
      </c>
    </row>
    <row r="2408" customFormat="false" ht="15" hidden="false" customHeight="false" outlineLevel="0" collapsed="false">
      <c r="A2408" s="8" t="n">
        <v>2404</v>
      </c>
      <c r="B2408" s="13"/>
      <c r="C2408" s="25"/>
      <c r="D2408" s="26" t="str">
        <f aca="false">IF($C2408="","",IFERROR(IF(INDEX(Bolalar!$B$5:$B$1804,MATCH($C2408,Bolalar!$I$5:$I$1804,0))="","",INDEX(Bolalar!$B$5:$B$1804,MATCH($C2408,Bolalar!$I$5:$I$1804,0))),""))</f>
        <v/>
      </c>
      <c r="E2408" s="15" t="str">
        <f aca="false">IF($C2408="","",IFERROR(IF(INDEX(Bolalar!$C$5:$C$1804,MATCH($C2408,Bolalar!$I$5:$I$1804,0))="","",INDEX(Bolalar!$C$5:$C$1804,MATCH($C2408,Bolalar!$I$5:$I$1804,0))),""))</f>
        <v/>
      </c>
      <c r="F2408" s="24"/>
      <c r="G2408" s="14" t="str">
        <f aca="false">IF(OR($E2408="",$B2408=""),"",INT(($B2408-$E2408)/365.25))</f>
        <v/>
      </c>
      <c r="H2408" s="14" t="str">
        <f aca="false">IF($G2408="","",IF($G2408&lt;=5,"Ha","Yo'q"))</f>
        <v/>
      </c>
      <c r="I2408" s="12"/>
      <c r="J2408" s="12"/>
      <c r="K2408" s="28" t="n">
        <f aca="false">IF(AND($C2408&lt;&gt;"",$H2408="Ha",$B2408&gt;=Boshqaruv!$C$9,$B2408&lt;=Boshqaruv!$C$10),IF(COUNTIFS($C$4:$C2407,$C2408,$H$4:$H2407,"Ha",$B$4:$B2407,"&gt;="&amp;Boshqaruv!$C$9,$B$4:$B2407,"&lt;="&amp;Boshqaruv!$C$10)=0,1,0),0)</f>
        <v>0</v>
      </c>
    </row>
    <row r="2409" customFormat="false" ht="15" hidden="false" customHeight="false" outlineLevel="0" collapsed="false">
      <c r="A2409" s="8" t="n">
        <v>2405</v>
      </c>
      <c r="B2409" s="13"/>
      <c r="C2409" s="25"/>
      <c r="D2409" s="26" t="str">
        <f aca="false">IF($C2409="","",IFERROR(IF(INDEX(Bolalar!$B$5:$B$1804,MATCH($C2409,Bolalar!$I$5:$I$1804,0))="","",INDEX(Bolalar!$B$5:$B$1804,MATCH($C2409,Bolalar!$I$5:$I$1804,0))),""))</f>
        <v/>
      </c>
      <c r="E2409" s="15" t="str">
        <f aca="false">IF($C2409="","",IFERROR(IF(INDEX(Bolalar!$C$5:$C$1804,MATCH($C2409,Bolalar!$I$5:$I$1804,0))="","",INDEX(Bolalar!$C$5:$C$1804,MATCH($C2409,Bolalar!$I$5:$I$1804,0))),""))</f>
        <v/>
      </c>
      <c r="F2409" s="24"/>
      <c r="G2409" s="14" t="str">
        <f aca="false">IF(OR($E2409="",$B2409=""),"",INT(($B2409-$E2409)/365.25))</f>
        <v/>
      </c>
      <c r="H2409" s="14" t="str">
        <f aca="false">IF($G2409="","",IF($G2409&lt;=5,"Ha","Yo'q"))</f>
        <v/>
      </c>
      <c r="I2409" s="12"/>
      <c r="J2409" s="12"/>
      <c r="K2409" s="28" t="n">
        <f aca="false">IF(AND($C2409&lt;&gt;"",$H2409="Ha",$B2409&gt;=Boshqaruv!$C$9,$B2409&lt;=Boshqaruv!$C$10),IF(COUNTIFS($C$4:$C2408,$C2409,$H$4:$H2408,"Ha",$B$4:$B2408,"&gt;="&amp;Boshqaruv!$C$9,$B$4:$B2408,"&lt;="&amp;Boshqaruv!$C$10)=0,1,0),0)</f>
        <v>0</v>
      </c>
    </row>
    <row r="2410" customFormat="false" ht="15" hidden="false" customHeight="false" outlineLevel="0" collapsed="false">
      <c r="A2410" s="8" t="n">
        <v>2406</v>
      </c>
      <c r="B2410" s="13"/>
      <c r="C2410" s="25"/>
      <c r="D2410" s="26" t="str">
        <f aca="false">IF($C2410="","",IFERROR(IF(INDEX(Bolalar!$B$5:$B$1804,MATCH($C2410,Bolalar!$I$5:$I$1804,0))="","",INDEX(Bolalar!$B$5:$B$1804,MATCH($C2410,Bolalar!$I$5:$I$1804,0))),""))</f>
        <v/>
      </c>
      <c r="E2410" s="15" t="str">
        <f aca="false">IF($C2410="","",IFERROR(IF(INDEX(Bolalar!$C$5:$C$1804,MATCH($C2410,Bolalar!$I$5:$I$1804,0))="","",INDEX(Bolalar!$C$5:$C$1804,MATCH($C2410,Bolalar!$I$5:$I$1804,0))),""))</f>
        <v/>
      </c>
      <c r="F2410" s="24"/>
      <c r="G2410" s="14" t="str">
        <f aca="false">IF(OR($E2410="",$B2410=""),"",INT(($B2410-$E2410)/365.25))</f>
        <v/>
      </c>
      <c r="H2410" s="14" t="str">
        <f aca="false">IF($G2410="","",IF($G2410&lt;=5,"Ha","Yo'q"))</f>
        <v/>
      </c>
      <c r="I2410" s="12"/>
      <c r="J2410" s="12"/>
      <c r="K2410" s="28" t="n">
        <f aca="false">IF(AND($C2410&lt;&gt;"",$H2410="Ha",$B2410&gt;=Boshqaruv!$C$9,$B2410&lt;=Boshqaruv!$C$10),IF(COUNTIFS($C$4:$C2409,$C2410,$H$4:$H2409,"Ha",$B$4:$B2409,"&gt;="&amp;Boshqaruv!$C$9,$B$4:$B2409,"&lt;="&amp;Boshqaruv!$C$10)=0,1,0),0)</f>
        <v>0</v>
      </c>
    </row>
    <row r="2411" customFormat="false" ht="15" hidden="false" customHeight="false" outlineLevel="0" collapsed="false">
      <c r="A2411" s="8" t="n">
        <v>2407</v>
      </c>
      <c r="B2411" s="13"/>
      <c r="C2411" s="25"/>
      <c r="D2411" s="26" t="str">
        <f aca="false">IF($C2411="","",IFERROR(IF(INDEX(Bolalar!$B$5:$B$1804,MATCH($C2411,Bolalar!$I$5:$I$1804,0))="","",INDEX(Bolalar!$B$5:$B$1804,MATCH($C2411,Bolalar!$I$5:$I$1804,0))),""))</f>
        <v/>
      </c>
      <c r="E2411" s="15" t="str">
        <f aca="false">IF($C2411="","",IFERROR(IF(INDEX(Bolalar!$C$5:$C$1804,MATCH($C2411,Bolalar!$I$5:$I$1804,0))="","",INDEX(Bolalar!$C$5:$C$1804,MATCH($C2411,Bolalar!$I$5:$I$1804,0))),""))</f>
        <v/>
      </c>
      <c r="F2411" s="24"/>
      <c r="G2411" s="14" t="str">
        <f aca="false">IF(OR($E2411="",$B2411=""),"",INT(($B2411-$E2411)/365.25))</f>
        <v/>
      </c>
      <c r="H2411" s="14" t="str">
        <f aca="false">IF($G2411="","",IF($G2411&lt;=5,"Ha","Yo'q"))</f>
        <v/>
      </c>
      <c r="I2411" s="12"/>
      <c r="J2411" s="12"/>
      <c r="K2411" s="28" t="n">
        <f aca="false">IF(AND($C2411&lt;&gt;"",$H2411="Ha",$B2411&gt;=Boshqaruv!$C$9,$B2411&lt;=Boshqaruv!$C$10),IF(COUNTIFS($C$4:$C2410,$C2411,$H$4:$H2410,"Ha",$B$4:$B2410,"&gt;="&amp;Boshqaruv!$C$9,$B$4:$B2410,"&lt;="&amp;Boshqaruv!$C$10)=0,1,0),0)</f>
        <v>0</v>
      </c>
    </row>
    <row r="2412" customFormat="false" ht="15" hidden="false" customHeight="false" outlineLevel="0" collapsed="false">
      <c r="A2412" s="8" t="n">
        <v>2408</v>
      </c>
      <c r="B2412" s="13"/>
      <c r="C2412" s="25"/>
      <c r="D2412" s="26" t="str">
        <f aca="false">IF($C2412="","",IFERROR(IF(INDEX(Bolalar!$B$5:$B$1804,MATCH($C2412,Bolalar!$I$5:$I$1804,0))="","",INDEX(Bolalar!$B$5:$B$1804,MATCH($C2412,Bolalar!$I$5:$I$1804,0))),""))</f>
        <v/>
      </c>
      <c r="E2412" s="15" t="str">
        <f aca="false">IF($C2412="","",IFERROR(IF(INDEX(Bolalar!$C$5:$C$1804,MATCH($C2412,Bolalar!$I$5:$I$1804,0))="","",INDEX(Bolalar!$C$5:$C$1804,MATCH($C2412,Bolalar!$I$5:$I$1804,0))),""))</f>
        <v/>
      </c>
      <c r="F2412" s="24"/>
      <c r="G2412" s="14" t="str">
        <f aca="false">IF(OR($E2412="",$B2412=""),"",INT(($B2412-$E2412)/365.25))</f>
        <v/>
      </c>
      <c r="H2412" s="14" t="str">
        <f aca="false">IF($G2412="","",IF($G2412&lt;=5,"Ha","Yo'q"))</f>
        <v/>
      </c>
      <c r="I2412" s="12"/>
      <c r="J2412" s="12"/>
      <c r="K2412" s="28" t="n">
        <f aca="false">IF(AND($C2412&lt;&gt;"",$H2412="Ha",$B2412&gt;=Boshqaruv!$C$9,$B2412&lt;=Boshqaruv!$C$10),IF(COUNTIFS($C$4:$C2411,$C2412,$H$4:$H2411,"Ha",$B$4:$B2411,"&gt;="&amp;Boshqaruv!$C$9,$B$4:$B2411,"&lt;="&amp;Boshqaruv!$C$10)=0,1,0),0)</f>
        <v>0</v>
      </c>
    </row>
    <row r="2413" customFormat="false" ht="15" hidden="false" customHeight="false" outlineLevel="0" collapsed="false">
      <c r="A2413" s="8" t="n">
        <v>2409</v>
      </c>
      <c r="B2413" s="13"/>
      <c r="C2413" s="25"/>
      <c r="D2413" s="26" t="str">
        <f aca="false">IF($C2413="","",IFERROR(IF(INDEX(Bolalar!$B$5:$B$1804,MATCH($C2413,Bolalar!$I$5:$I$1804,0))="","",INDEX(Bolalar!$B$5:$B$1804,MATCH($C2413,Bolalar!$I$5:$I$1804,0))),""))</f>
        <v/>
      </c>
      <c r="E2413" s="15" t="str">
        <f aca="false">IF($C2413="","",IFERROR(IF(INDEX(Bolalar!$C$5:$C$1804,MATCH($C2413,Bolalar!$I$5:$I$1804,0))="","",INDEX(Bolalar!$C$5:$C$1804,MATCH($C2413,Bolalar!$I$5:$I$1804,0))),""))</f>
        <v/>
      </c>
      <c r="F2413" s="24"/>
      <c r="G2413" s="14" t="str">
        <f aca="false">IF(OR($E2413="",$B2413=""),"",INT(($B2413-$E2413)/365.25))</f>
        <v/>
      </c>
      <c r="H2413" s="14" t="str">
        <f aca="false">IF($G2413="","",IF($G2413&lt;=5,"Ha","Yo'q"))</f>
        <v/>
      </c>
      <c r="I2413" s="12"/>
      <c r="J2413" s="12"/>
      <c r="K2413" s="28" t="n">
        <f aca="false">IF(AND($C2413&lt;&gt;"",$H2413="Ha",$B2413&gt;=Boshqaruv!$C$9,$B2413&lt;=Boshqaruv!$C$10),IF(COUNTIFS($C$4:$C2412,$C2413,$H$4:$H2412,"Ha",$B$4:$B2412,"&gt;="&amp;Boshqaruv!$C$9,$B$4:$B2412,"&lt;="&amp;Boshqaruv!$C$10)=0,1,0),0)</f>
        <v>0</v>
      </c>
    </row>
    <row r="2414" customFormat="false" ht="15" hidden="false" customHeight="false" outlineLevel="0" collapsed="false">
      <c r="A2414" s="8" t="n">
        <v>2410</v>
      </c>
      <c r="B2414" s="13"/>
      <c r="C2414" s="25"/>
      <c r="D2414" s="26" t="str">
        <f aca="false">IF($C2414="","",IFERROR(IF(INDEX(Bolalar!$B$5:$B$1804,MATCH($C2414,Bolalar!$I$5:$I$1804,0))="","",INDEX(Bolalar!$B$5:$B$1804,MATCH($C2414,Bolalar!$I$5:$I$1804,0))),""))</f>
        <v/>
      </c>
      <c r="E2414" s="15" t="str">
        <f aca="false">IF($C2414="","",IFERROR(IF(INDEX(Bolalar!$C$5:$C$1804,MATCH($C2414,Bolalar!$I$5:$I$1804,0))="","",INDEX(Bolalar!$C$5:$C$1804,MATCH($C2414,Bolalar!$I$5:$I$1804,0))),""))</f>
        <v/>
      </c>
      <c r="F2414" s="24"/>
      <c r="G2414" s="14" t="str">
        <f aca="false">IF(OR($E2414="",$B2414=""),"",INT(($B2414-$E2414)/365.25))</f>
        <v/>
      </c>
      <c r="H2414" s="14" t="str">
        <f aca="false">IF($G2414="","",IF($G2414&lt;=5,"Ha","Yo'q"))</f>
        <v/>
      </c>
      <c r="I2414" s="12"/>
      <c r="J2414" s="12"/>
      <c r="K2414" s="28" t="n">
        <f aca="false">IF(AND($C2414&lt;&gt;"",$H2414="Ha",$B2414&gt;=Boshqaruv!$C$9,$B2414&lt;=Boshqaruv!$C$10),IF(COUNTIFS($C$4:$C2413,$C2414,$H$4:$H2413,"Ha",$B$4:$B2413,"&gt;="&amp;Boshqaruv!$C$9,$B$4:$B2413,"&lt;="&amp;Boshqaruv!$C$10)=0,1,0),0)</f>
        <v>0</v>
      </c>
    </row>
    <row r="2415" customFormat="false" ht="15" hidden="false" customHeight="false" outlineLevel="0" collapsed="false">
      <c r="A2415" s="8" t="n">
        <v>2411</v>
      </c>
      <c r="B2415" s="13"/>
      <c r="C2415" s="25"/>
      <c r="D2415" s="26" t="str">
        <f aca="false">IF($C2415="","",IFERROR(IF(INDEX(Bolalar!$B$5:$B$1804,MATCH($C2415,Bolalar!$I$5:$I$1804,0))="","",INDEX(Bolalar!$B$5:$B$1804,MATCH($C2415,Bolalar!$I$5:$I$1804,0))),""))</f>
        <v/>
      </c>
      <c r="E2415" s="15" t="str">
        <f aca="false">IF($C2415="","",IFERROR(IF(INDEX(Bolalar!$C$5:$C$1804,MATCH($C2415,Bolalar!$I$5:$I$1804,0))="","",INDEX(Bolalar!$C$5:$C$1804,MATCH($C2415,Bolalar!$I$5:$I$1804,0))),""))</f>
        <v/>
      </c>
      <c r="F2415" s="24"/>
      <c r="G2415" s="14" t="str">
        <f aca="false">IF(OR($E2415="",$B2415=""),"",INT(($B2415-$E2415)/365.25))</f>
        <v/>
      </c>
      <c r="H2415" s="14" t="str">
        <f aca="false">IF($G2415="","",IF($G2415&lt;=5,"Ha","Yo'q"))</f>
        <v/>
      </c>
      <c r="I2415" s="12"/>
      <c r="J2415" s="12"/>
      <c r="K2415" s="28" t="n">
        <f aca="false">IF(AND($C2415&lt;&gt;"",$H2415="Ha",$B2415&gt;=Boshqaruv!$C$9,$B2415&lt;=Boshqaruv!$C$10),IF(COUNTIFS($C$4:$C2414,$C2415,$H$4:$H2414,"Ha",$B$4:$B2414,"&gt;="&amp;Boshqaruv!$C$9,$B$4:$B2414,"&lt;="&amp;Boshqaruv!$C$10)=0,1,0),0)</f>
        <v>0</v>
      </c>
    </row>
    <row r="2416" customFormat="false" ht="15" hidden="false" customHeight="false" outlineLevel="0" collapsed="false">
      <c r="A2416" s="8" t="n">
        <v>2412</v>
      </c>
      <c r="B2416" s="13"/>
      <c r="C2416" s="25"/>
      <c r="D2416" s="26" t="str">
        <f aca="false">IF($C2416="","",IFERROR(IF(INDEX(Bolalar!$B$5:$B$1804,MATCH($C2416,Bolalar!$I$5:$I$1804,0))="","",INDEX(Bolalar!$B$5:$B$1804,MATCH($C2416,Bolalar!$I$5:$I$1804,0))),""))</f>
        <v/>
      </c>
      <c r="E2416" s="15" t="str">
        <f aca="false">IF($C2416="","",IFERROR(IF(INDEX(Bolalar!$C$5:$C$1804,MATCH($C2416,Bolalar!$I$5:$I$1804,0))="","",INDEX(Bolalar!$C$5:$C$1804,MATCH($C2416,Bolalar!$I$5:$I$1804,0))),""))</f>
        <v/>
      </c>
      <c r="F2416" s="24"/>
      <c r="G2416" s="14" t="str">
        <f aca="false">IF(OR($E2416="",$B2416=""),"",INT(($B2416-$E2416)/365.25))</f>
        <v/>
      </c>
      <c r="H2416" s="14" t="str">
        <f aca="false">IF($G2416="","",IF($G2416&lt;=5,"Ha","Yo'q"))</f>
        <v/>
      </c>
      <c r="I2416" s="12"/>
      <c r="J2416" s="12"/>
      <c r="K2416" s="28" t="n">
        <f aca="false">IF(AND($C2416&lt;&gt;"",$H2416="Ha",$B2416&gt;=Boshqaruv!$C$9,$B2416&lt;=Boshqaruv!$C$10),IF(COUNTIFS($C$4:$C2415,$C2416,$H$4:$H2415,"Ha",$B$4:$B2415,"&gt;="&amp;Boshqaruv!$C$9,$B$4:$B2415,"&lt;="&amp;Boshqaruv!$C$10)=0,1,0),0)</f>
        <v>0</v>
      </c>
    </row>
    <row r="2417" customFormat="false" ht="15" hidden="false" customHeight="false" outlineLevel="0" collapsed="false">
      <c r="A2417" s="8" t="n">
        <v>2413</v>
      </c>
      <c r="B2417" s="13"/>
      <c r="C2417" s="25"/>
      <c r="D2417" s="26" t="str">
        <f aca="false">IF($C2417="","",IFERROR(IF(INDEX(Bolalar!$B$5:$B$1804,MATCH($C2417,Bolalar!$I$5:$I$1804,0))="","",INDEX(Bolalar!$B$5:$B$1804,MATCH($C2417,Bolalar!$I$5:$I$1804,0))),""))</f>
        <v/>
      </c>
      <c r="E2417" s="15" t="str">
        <f aca="false">IF($C2417="","",IFERROR(IF(INDEX(Bolalar!$C$5:$C$1804,MATCH($C2417,Bolalar!$I$5:$I$1804,0))="","",INDEX(Bolalar!$C$5:$C$1804,MATCH($C2417,Bolalar!$I$5:$I$1804,0))),""))</f>
        <v/>
      </c>
      <c r="F2417" s="24"/>
      <c r="G2417" s="14" t="str">
        <f aca="false">IF(OR($E2417="",$B2417=""),"",INT(($B2417-$E2417)/365.25))</f>
        <v/>
      </c>
      <c r="H2417" s="14" t="str">
        <f aca="false">IF($G2417="","",IF($G2417&lt;=5,"Ha","Yo'q"))</f>
        <v/>
      </c>
      <c r="I2417" s="12"/>
      <c r="J2417" s="12"/>
      <c r="K2417" s="28" t="n">
        <f aca="false">IF(AND($C2417&lt;&gt;"",$H2417="Ha",$B2417&gt;=Boshqaruv!$C$9,$B2417&lt;=Boshqaruv!$C$10),IF(COUNTIFS($C$4:$C2416,$C2417,$H$4:$H2416,"Ha",$B$4:$B2416,"&gt;="&amp;Boshqaruv!$C$9,$B$4:$B2416,"&lt;="&amp;Boshqaruv!$C$10)=0,1,0),0)</f>
        <v>0</v>
      </c>
    </row>
    <row r="2418" customFormat="false" ht="15" hidden="false" customHeight="false" outlineLevel="0" collapsed="false">
      <c r="A2418" s="8" t="n">
        <v>2414</v>
      </c>
      <c r="B2418" s="13"/>
      <c r="C2418" s="25"/>
      <c r="D2418" s="26" t="str">
        <f aca="false">IF($C2418="","",IFERROR(IF(INDEX(Bolalar!$B$5:$B$1804,MATCH($C2418,Bolalar!$I$5:$I$1804,0))="","",INDEX(Bolalar!$B$5:$B$1804,MATCH($C2418,Bolalar!$I$5:$I$1804,0))),""))</f>
        <v/>
      </c>
      <c r="E2418" s="15" t="str">
        <f aca="false">IF($C2418="","",IFERROR(IF(INDEX(Bolalar!$C$5:$C$1804,MATCH($C2418,Bolalar!$I$5:$I$1804,0))="","",INDEX(Bolalar!$C$5:$C$1804,MATCH($C2418,Bolalar!$I$5:$I$1804,0))),""))</f>
        <v/>
      </c>
      <c r="F2418" s="24"/>
      <c r="G2418" s="14" t="str">
        <f aca="false">IF(OR($E2418="",$B2418=""),"",INT(($B2418-$E2418)/365.25))</f>
        <v/>
      </c>
      <c r="H2418" s="14" t="str">
        <f aca="false">IF($G2418="","",IF($G2418&lt;=5,"Ha","Yo'q"))</f>
        <v/>
      </c>
      <c r="I2418" s="12"/>
      <c r="J2418" s="12"/>
      <c r="K2418" s="28" t="n">
        <f aca="false">IF(AND($C2418&lt;&gt;"",$H2418="Ha",$B2418&gt;=Boshqaruv!$C$9,$B2418&lt;=Boshqaruv!$C$10),IF(COUNTIFS($C$4:$C2417,$C2418,$H$4:$H2417,"Ha",$B$4:$B2417,"&gt;="&amp;Boshqaruv!$C$9,$B$4:$B2417,"&lt;="&amp;Boshqaruv!$C$10)=0,1,0),0)</f>
        <v>0</v>
      </c>
    </row>
    <row r="2419" customFormat="false" ht="15" hidden="false" customHeight="false" outlineLevel="0" collapsed="false">
      <c r="A2419" s="8" t="n">
        <v>2415</v>
      </c>
      <c r="B2419" s="13"/>
      <c r="C2419" s="25"/>
      <c r="D2419" s="26" t="str">
        <f aca="false">IF($C2419="","",IFERROR(IF(INDEX(Bolalar!$B$5:$B$1804,MATCH($C2419,Bolalar!$I$5:$I$1804,0))="","",INDEX(Bolalar!$B$5:$B$1804,MATCH($C2419,Bolalar!$I$5:$I$1804,0))),""))</f>
        <v/>
      </c>
      <c r="E2419" s="15" t="str">
        <f aca="false">IF($C2419="","",IFERROR(IF(INDEX(Bolalar!$C$5:$C$1804,MATCH($C2419,Bolalar!$I$5:$I$1804,0))="","",INDEX(Bolalar!$C$5:$C$1804,MATCH($C2419,Bolalar!$I$5:$I$1804,0))),""))</f>
        <v/>
      </c>
      <c r="F2419" s="24"/>
      <c r="G2419" s="14" t="str">
        <f aca="false">IF(OR($E2419="",$B2419=""),"",INT(($B2419-$E2419)/365.25))</f>
        <v/>
      </c>
      <c r="H2419" s="14" t="str">
        <f aca="false">IF($G2419="","",IF($G2419&lt;=5,"Ha","Yo'q"))</f>
        <v/>
      </c>
      <c r="I2419" s="12"/>
      <c r="J2419" s="12"/>
      <c r="K2419" s="28" t="n">
        <f aca="false">IF(AND($C2419&lt;&gt;"",$H2419="Ha",$B2419&gt;=Boshqaruv!$C$9,$B2419&lt;=Boshqaruv!$C$10),IF(COUNTIFS($C$4:$C2418,$C2419,$H$4:$H2418,"Ha",$B$4:$B2418,"&gt;="&amp;Boshqaruv!$C$9,$B$4:$B2418,"&lt;="&amp;Boshqaruv!$C$10)=0,1,0),0)</f>
        <v>0</v>
      </c>
    </row>
    <row r="2420" customFormat="false" ht="15" hidden="false" customHeight="false" outlineLevel="0" collapsed="false">
      <c r="A2420" s="8" t="n">
        <v>2416</v>
      </c>
      <c r="B2420" s="13"/>
      <c r="C2420" s="25"/>
      <c r="D2420" s="26" t="str">
        <f aca="false">IF($C2420="","",IFERROR(IF(INDEX(Bolalar!$B$5:$B$1804,MATCH($C2420,Bolalar!$I$5:$I$1804,0))="","",INDEX(Bolalar!$B$5:$B$1804,MATCH($C2420,Bolalar!$I$5:$I$1804,0))),""))</f>
        <v/>
      </c>
      <c r="E2420" s="15" t="str">
        <f aca="false">IF($C2420="","",IFERROR(IF(INDEX(Bolalar!$C$5:$C$1804,MATCH($C2420,Bolalar!$I$5:$I$1804,0))="","",INDEX(Bolalar!$C$5:$C$1804,MATCH($C2420,Bolalar!$I$5:$I$1804,0))),""))</f>
        <v/>
      </c>
      <c r="F2420" s="24"/>
      <c r="G2420" s="14" t="str">
        <f aca="false">IF(OR($E2420="",$B2420=""),"",INT(($B2420-$E2420)/365.25))</f>
        <v/>
      </c>
      <c r="H2420" s="14" t="str">
        <f aca="false">IF($G2420="","",IF($G2420&lt;=5,"Ha","Yo'q"))</f>
        <v/>
      </c>
      <c r="I2420" s="12"/>
      <c r="J2420" s="12"/>
      <c r="K2420" s="28" t="n">
        <f aca="false">IF(AND($C2420&lt;&gt;"",$H2420="Ha",$B2420&gt;=Boshqaruv!$C$9,$B2420&lt;=Boshqaruv!$C$10),IF(COUNTIFS($C$4:$C2419,$C2420,$H$4:$H2419,"Ha",$B$4:$B2419,"&gt;="&amp;Boshqaruv!$C$9,$B$4:$B2419,"&lt;="&amp;Boshqaruv!$C$10)=0,1,0),0)</f>
        <v>0</v>
      </c>
    </row>
    <row r="2421" customFormat="false" ht="15" hidden="false" customHeight="false" outlineLevel="0" collapsed="false">
      <c r="A2421" s="8" t="n">
        <v>2417</v>
      </c>
      <c r="B2421" s="13"/>
      <c r="C2421" s="25"/>
      <c r="D2421" s="26" t="str">
        <f aca="false">IF($C2421="","",IFERROR(IF(INDEX(Bolalar!$B$5:$B$1804,MATCH($C2421,Bolalar!$I$5:$I$1804,0))="","",INDEX(Bolalar!$B$5:$B$1804,MATCH($C2421,Bolalar!$I$5:$I$1804,0))),""))</f>
        <v/>
      </c>
      <c r="E2421" s="15" t="str">
        <f aca="false">IF($C2421="","",IFERROR(IF(INDEX(Bolalar!$C$5:$C$1804,MATCH($C2421,Bolalar!$I$5:$I$1804,0))="","",INDEX(Bolalar!$C$5:$C$1804,MATCH($C2421,Bolalar!$I$5:$I$1804,0))),""))</f>
        <v/>
      </c>
      <c r="F2421" s="24"/>
      <c r="G2421" s="14" t="str">
        <f aca="false">IF(OR($E2421="",$B2421=""),"",INT(($B2421-$E2421)/365.25))</f>
        <v/>
      </c>
      <c r="H2421" s="14" t="str">
        <f aca="false">IF($G2421="","",IF($G2421&lt;=5,"Ha","Yo'q"))</f>
        <v/>
      </c>
      <c r="I2421" s="12"/>
      <c r="J2421" s="12"/>
      <c r="K2421" s="28" t="n">
        <f aca="false">IF(AND($C2421&lt;&gt;"",$H2421="Ha",$B2421&gt;=Boshqaruv!$C$9,$B2421&lt;=Boshqaruv!$C$10),IF(COUNTIFS($C$4:$C2420,$C2421,$H$4:$H2420,"Ha",$B$4:$B2420,"&gt;="&amp;Boshqaruv!$C$9,$B$4:$B2420,"&lt;="&amp;Boshqaruv!$C$10)=0,1,0),0)</f>
        <v>0</v>
      </c>
    </row>
    <row r="2422" customFormat="false" ht="15" hidden="false" customHeight="false" outlineLevel="0" collapsed="false">
      <c r="A2422" s="8" t="n">
        <v>2418</v>
      </c>
      <c r="B2422" s="13"/>
      <c r="C2422" s="25"/>
      <c r="D2422" s="26" t="str">
        <f aca="false">IF($C2422="","",IFERROR(IF(INDEX(Bolalar!$B$5:$B$1804,MATCH($C2422,Bolalar!$I$5:$I$1804,0))="","",INDEX(Bolalar!$B$5:$B$1804,MATCH($C2422,Bolalar!$I$5:$I$1804,0))),""))</f>
        <v/>
      </c>
      <c r="E2422" s="15" t="str">
        <f aca="false">IF($C2422="","",IFERROR(IF(INDEX(Bolalar!$C$5:$C$1804,MATCH($C2422,Bolalar!$I$5:$I$1804,0))="","",INDEX(Bolalar!$C$5:$C$1804,MATCH($C2422,Bolalar!$I$5:$I$1804,0))),""))</f>
        <v/>
      </c>
      <c r="F2422" s="24"/>
      <c r="G2422" s="14" t="str">
        <f aca="false">IF(OR($E2422="",$B2422=""),"",INT(($B2422-$E2422)/365.25))</f>
        <v/>
      </c>
      <c r="H2422" s="14" t="str">
        <f aca="false">IF($G2422="","",IF($G2422&lt;=5,"Ha","Yo'q"))</f>
        <v/>
      </c>
      <c r="I2422" s="12"/>
      <c r="J2422" s="12"/>
      <c r="K2422" s="28" t="n">
        <f aca="false">IF(AND($C2422&lt;&gt;"",$H2422="Ha",$B2422&gt;=Boshqaruv!$C$9,$B2422&lt;=Boshqaruv!$C$10),IF(COUNTIFS($C$4:$C2421,$C2422,$H$4:$H2421,"Ha",$B$4:$B2421,"&gt;="&amp;Boshqaruv!$C$9,$B$4:$B2421,"&lt;="&amp;Boshqaruv!$C$10)=0,1,0),0)</f>
        <v>0</v>
      </c>
    </row>
    <row r="2423" customFormat="false" ht="15" hidden="false" customHeight="false" outlineLevel="0" collapsed="false">
      <c r="A2423" s="8" t="n">
        <v>2419</v>
      </c>
      <c r="B2423" s="13"/>
      <c r="C2423" s="25"/>
      <c r="D2423" s="26" t="str">
        <f aca="false">IF($C2423="","",IFERROR(IF(INDEX(Bolalar!$B$5:$B$1804,MATCH($C2423,Bolalar!$I$5:$I$1804,0))="","",INDEX(Bolalar!$B$5:$B$1804,MATCH($C2423,Bolalar!$I$5:$I$1804,0))),""))</f>
        <v/>
      </c>
      <c r="E2423" s="15" t="str">
        <f aca="false">IF($C2423="","",IFERROR(IF(INDEX(Bolalar!$C$5:$C$1804,MATCH($C2423,Bolalar!$I$5:$I$1804,0))="","",INDEX(Bolalar!$C$5:$C$1804,MATCH($C2423,Bolalar!$I$5:$I$1804,0))),""))</f>
        <v/>
      </c>
      <c r="F2423" s="24"/>
      <c r="G2423" s="14" t="str">
        <f aca="false">IF(OR($E2423="",$B2423=""),"",INT(($B2423-$E2423)/365.25))</f>
        <v/>
      </c>
      <c r="H2423" s="14" t="str">
        <f aca="false">IF($G2423="","",IF($G2423&lt;=5,"Ha","Yo'q"))</f>
        <v/>
      </c>
      <c r="I2423" s="12"/>
      <c r="J2423" s="12"/>
      <c r="K2423" s="28" t="n">
        <f aca="false">IF(AND($C2423&lt;&gt;"",$H2423="Ha",$B2423&gt;=Boshqaruv!$C$9,$B2423&lt;=Boshqaruv!$C$10),IF(COUNTIFS($C$4:$C2422,$C2423,$H$4:$H2422,"Ha",$B$4:$B2422,"&gt;="&amp;Boshqaruv!$C$9,$B$4:$B2422,"&lt;="&amp;Boshqaruv!$C$10)=0,1,0),0)</f>
        <v>0</v>
      </c>
    </row>
    <row r="2424" customFormat="false" ht="15" hidden="false" customHeight="false" outlineLevel="0" collapsed="false">
      <c r="A2424" s="8" t="n">
        <v>2420</v>
      </c>
      <c r="B2424" s="13"/>
      <c r="C2424" s="25"/>
      <c r="D2424" s="26" t="str">
        <f aca="false">IF($C2424="","",IFERROR(IF(INDEX(Bolalar!$B$5:$B$1804,MATCH($C2424,Bolalar!$I$5:$I$1804,0))="","",INDEX(Bolalar!$B$5:$B$1804,MATCH($C2424,Bolalar!$I$5:$I$1804,0))),""))</f>
        <v/>
      </c>
      <c r="E2424" s="15" t="str">
        <f aca="false">IF($C2424="","",IFERROR(IF(INDEX(Bolalar!$C$5:$C$1804,MATCH($C2424,Bolalar!$I$5:$I$1804,0))="","",INDEX(Bolalar!$C$5:$C$1804,MATCH($C2424,Bolalar!$I$5:$I$1804,0))),""))</f>
        <v/>
      </c>
      <c r="F2424" s="24"/>
      <c r="G2424" s="14" t="str">
        <f aca="false">IF(OR($E2424="",$B2424=""),"",INT(($B2424-$E2424)/365.25))</f>
        <v/>
      </c>
      <c r="H2424" s="14" t="str">
        <f aca="false">IF($G2424="","",IF($G2424&lt;=5,"Ha","Yo'q"))</f>
        <v/>
      </c>
      <c r="I2424" s="12"/>
      <c r="J2424" s="12"/>
      <c r="K2424" s="28" t="n">
        <f aca="false">IF(AND($C2424&lt;&gt;"",$H2424="Ha",$B2424&gt;=Boshqaruv!$C$9,$B2424&lt;=Boshqaruv!$C$10),IF(COUNTIFS($C$4:$C2423,$C2424,$H$4:$H2423,"Ha",$B$4:$B2423,"&gt;="&amp;Boshqaruv!$C$9,$B$4:$B2423,"&lt;="&amp;Boshqaruv!$C$10)=0,1,0),0)</f>
        <v>0</v>
      </c>
    </row>
    <row r="2425" customFormat="false" ht="15" hidden="false" customHeight="false" outlineLevel="0" collapsed="false">
      <c r="A2425" s="8" t="n">
        <v>2421</v>
      </c>
      <c r="B2425" s="13"/>
      <c r="C2425" s="25"/>
      <c r="D2425" s="26" t="str">
        <f aca="false">IF($C2425="","",IFERROR(IF(INDEX(Bolalar!$B$5:$B$1804,MATCH($C2425,Bolalar!$I$5:$I$1804,0))="","",INDEX(Bolalar!$B$5:$B$1804,MATCH($C2425,Bolalar!$I$5:$I$1804,0))),""))</f>
        <v/>
      </c>
      <c r="E2425" s="15" t="str">
        <f aca="false">IF($C2425="","",IFERROR(IF(INDEX(Bolalar!$C$5:$C$1804,MATCH($C2425,Bolalar!$I$5:$I$1804,0))="","",INDEX(Bolalar!$C$5:$C$1804,MATCH($C2425,Bolalar!$I$5:$I$1804,0))),""))</f>
        <v/>
      </c>
      <c r="F2425" s="24"/>
      <c r="G2425" s="14" t="str">
        <f aca="false">IF(OR($E2425="",$B2425=""),"",INT(($B2425-$E2425)/365.25))</f>
        <v/>
      </c>
      <c r="H2425" s="14" t="str">
        <f aca="false">IF($G2425="","",IF($G2425&lt;=5,"Ha","Yo'q"))</f>
        <v/>
      </c>
      <c r="I2425" s="12"/>
      <c r="J2425" s="12"/>
      <c r="K2425" s="28" t="n">
        <f aca="false">IF(AND($C2425&lt;&gt;"",$H2425="Ha",$B2425&gt;=Boshqaruv!$C$9,$B2425&lt;=Boshqaruv!$C$10),IF(COUNTIFS($C$4:$C2424,$C2425,$H$4:$H2424,"Ha",$B$4:$B2424,"&gt;="&amp;Boshqaruv!$C$9,$B$4:$B2424,"&lt;="&amp;Boshqaruv!$C$10)=0,1,0),0)</f>
        <v>0</v>
      </c>
    </row>
    <row r="2426" customFormat="false" ht="15" hidden="false" customHeight="false" outlineLevel="0" collapsed="false">
      <c r="A2426" s="8" t="n">
        <v>2422</v>
      </c>
      <c r="B2426" s="13"/>
      <c r="C2426" s="25"/>
      <c r="D2426" s="26" t="str">
        <f aca="false">IF($C2426="","",IFERROR(IF(INDEX(Bolalar!$B$5:$B$1804,MATCH($C2426,Bolalar!$I$5:$I$1804,0))="","",INDEX(Bolalar!$B$5:$B$1804,MATCH($C2426,Bolalar!$I$5:$I$1804,0))),""))</f>
        <v/>
      </c>
      <c r="E2426" s="15" t="str">
        <f aca="false">IF($C2426="","",IFERROR(IF(INDEX(Bolalar!$C$5:$C$1804,MATCH($C2426,Bolalar!$I$5:$I$1804,0))="","",INDEX(Bolalar!$C$5:$C$1804,MATCH($C2426,Bolalar!$I$5:$I$1804,0))),""))</f>
        <v/>
      </c>
      <c r="F2426" s="24"/>
      <c r="G2426" s="14" t="str">
        <f aca="false">IF(OR($E2426="",$B2426=""),"",INT(($B2426-$E2426)/365.25))</f>
        <v/>
      </c>
      <c r="H2426" s="14" t="str">
        <f aca="false">IF($G2426="","",IF($G2426&lt;=5,"Ha","Yo'q"))</f>
        <v/>
      </c>
      <c r="I2426" s="12"/>
      <c r="J2426" s="12"/>
      <c r="K2426" s="28" t="n">
        <f aca="false">IF(AND($C2426&lt;&gt;"",$H2426="Ha",$B2426&gt;=Boshqaruv!$C$9,$B2426&lt;=Boshqaruv!$C$10),IF(COUNTIFS($C$4:$C2425,$C2426,$H$4:$H2425,"Ha",$B$4:$B2425,"&gt;="&amp;Boshqaruv!$C$9,$B$4:$B2425,"&lt;="&amp;Boshqaruv!$C$10)=0,1,0),0)</f>
        <v>0</v>
      </c>
    </row>
    <row r="2427" customFormat="false" ht="15" hidden="false" customHeight="false" outlineLevel="0" collapsed="false">
      <c r="A2427" s="8" t="n">
        <v>2423</v>
      </c>
      <c r="B2427" s="13"/>
      <c r="C2427" s="25"/>
      <c r="D2427" s="26" t="str">
        <f aca="false">IF($C2427="","",IFERROR(IF(INDEX(Bolalar!$B$5:$B$1804,MATCH($C2427,Bolalar!$I$5:$I$1804,0))="","",INDEX(Bolalar!$B$5:$B$1804,MATCH($C2427,Bolalar!$I$5:$I$1804,0))),""))</f>
        <v/>
      </c>
      <c r="E2427" s="15" t="str">
        <f aca="false">IF($C2427="","",IFERROR(IF(INDEX(Bolalar!$C$5:$C$1804,MATCH($C2427,Bolalar!$I$5:$I$1804,0))="","",INDEX(Bolalar!$C$5:$C$1804,MATCH($C2427,Bolalar!$I$5:$I$1804,0))),""))</f>
        <v/>
      </c>
      <c r="F2427" s="24"/>
      <c r="G2427" s="14" t="str">
        <f aca="false">IF(OR($E2427="",$B2427=""),"",INT(($B2427-$E2427)/365.25))</f>
        <v/>
      </c>
      <c r="H2427" s="14" t="str">
        <f aca="false">IF($G2427="","",IF($G2427&lt;=5,"Ha","Yo'q"))</f>
        <v/>
      </c>
      <c r="I2427" s="12"/>
      <c r="J2427" s="12"/>
      <c r="K2427" s="28" t="n">
        <f aca="false">IF(AND($C2427&lt;&gt;"",$H2427="Ha",$B2427&gt;=Boshqaruv!$C$9,$B2427&lt;=Boshqaruv!$C$10),IF(COUNTIFS($C$4:$C2426,$C2427,$H$4:$H2426,"Ha",$B$4:$B2426,"&gt;="&amp;Boshqaruv!$C$9,$B$4:$B2426,"&lt;="&amp;Boshqaruv!$C$10)=0,1,0),0)</f>
        <v>0</v>
      </c>
    </row>
    <row r="2428" customFormat="false" ht="15" hidden="false" customHeight="false" outlineLevel="0" collapsed="false">
      <c r="A2428" s="8" t="n">
        <v>2424</v>
      </c>
      <c r="B2428" s="13"/>
      <c r="C2428" s="25"/>
      <c r="D2428" s="26" t="str">
        <f aca="false">IF($C2428="","",IFERROR(IF(INDEX(Bolalar!$B$5:$B$1804,MATCH($C2428,Bolalar!$I$5:$I$1804,0))="","",INDEX(Bolalar!$B$5:$B$1804,MATCH($C2428,Bolalar!$I$5:$I$1804,0))),""))</f>
        <v/>
      </c>
      <c r="E2428" s="15" t="str">
        <f aca="false">IF($C2428="","",IFERROR(IF(INDEX(Bolalar!$C$5:$C$1804,MATCH($C2428,Bolalar!$I$5:$I$1804,0))="","",INDEX(Bolalar!$C$5:$C$1804,MATCH($C2428,Bolalar!$I$5:$I$1804,0))),""))</f>
        <v/>
      </c>
      <c r="F2428" s="24"/>
      <c r="G2428" s="14" t="str">
        <f aca="false">IF(OR($E2428="",$B2428=""),"",INT(($B2428-$E2428)/365.25))</f>
        <v/>
      </c>
      <c r="H2428" s="14" t="str">
        <f aca="false">IF($G2428="","",IF($G2428&lt;=5,"Ha","Yo'q"))</f>
        <v/>
      </c>
      <c r="I2428" s="12"/>
      <c r="J2428" s="12"/>
      <c r="K2428" s="28" t="n">
        <f aca="false">IF(AND($C2428&lt;&gt;"",$H2428="Ha",$B2428&gt;=Boshqaruv!$C$9,$B2428&lt;=Boshqaruv!$C$10),IF(COUNTIFS($C$4:$C2427,$C2428,$H$4:$H2427,"Ha",$B$4:$B2427,"&gt;="&amp;Boshqaruv!$C$9,$B$4:$B2427,"&lt;="&amp;Boshqaruv!$C$10)=0,1,0),0)</f>
        <v>0</v>
      </c>
    </row>
    <row r="2429" customFormat="false" ht="15" hidden="false" customHeight="false" outlineLevel="0" collapsed="false">
      <c r="A2429" s="8" t="n">
        <v>2425</v>
      </c>
      <c r="B2429" s="13"/>
      <c r="C2429" s="25"/>
      <c r="D2429" s="26" t="str">
        <f aca="false">IF($C2429="","",IFERROR(IF(INDEX(Bolalar!$B$5:$B$1804,MATCH($C2429,Bolalar!$I$5:$I$1804,0))="","",INDEX(Bolalar!$B$5:$B$1804,MATCH($C2429,Bolalar!$I$5:$I$1804,0))),""))</f>
        <v/>
      </c>
      <c r="E2429" s="15" t="str">
        <f aca="false">IF($C2429="","",IFERROR(IF(INDEX(Bolalar!$C$5:$C$1804,MATCH($C2429,Bolalar!$I$5:$I$1804,0))="","",INDEX(Bolalar!$C$5:$C$1804,MATCH($C2429,Bolalar!$I$5:$I$1804,0))),""))</f>
        <v/>
      </c>
      <c r="F2429" s="24"/>
      <c r="G2429" s="14" t="str">
        <f aca="false">IF(OR($E2429="",$B2429=""),"",INT(($B2429-$E2429)/365.25))</f>
        <v/>
      </c>
      <c r="H2429" s="14" t="str">
        <f aca="false">IF($G2429="","",IF($G2429&lt;=5,"Ha","Yo'q"))</f>
        <v/>
      </c>
      <c r="I2429" s="12"/>
      <c r="J2429" s="12"/>
      <c r="K2429" s="28" t="n">
        <f aca="false">IF(AND($C2429&lt;&gt;"",$H2429="Ha",$B2429&gt;=Boshqaruv!$C$9,$B2429&lt;=Boshqaruv!$C$10),IF(COUNTIFS($C$4:$C2428,$C2429,$H$4:$H2428,"Ha",$B$4:$B2428,"&gt;="&amp;Boshqaruv!$C$9,$B$4:$B2428,"&lt;="&amp;Boshqaruv!$C$10)=0,1,0),0)</f>
        <v>0</v>
      </c>
    </row>
    <row r="2430" customFormat="false" ht="15" hidden="false" customHeight="false" outlineLevel="0" collapsed="false">
      <c r="A2430" s="8" t="n">
        <v>2426</v>
      </c>
      <c r="B2430" s="13"/>
      <c r="C2430" s="25"/>
      <c r="D2430" s="26" t="str">
        <f aca="false">IF($C2430="","",IFERROR(IF(INDEX(Bolalar!$B$5:$B$1804,MATCH($C2430,Bolalar!$I$5:$I$1804,0))="","",INDEX(Bolalar!$B$5:$B$1804,MATCH($C2430,Bolalar!$I$5:$I$1804,0))),""))</f>
        <v/>
      </c>
      <c r="E2430" s="15" t="str">
        <f aca="false">IF($C2430="","",IFERROR(IF(INDEX(Bolalar!$C$5:$C$1804,MATCH($C2430,Bolalar!$I$5:$I$1804,0))="","",INDEX(Bolalar!$C$5:$C$1804,MATCH($C2430,Bolalar!$I$5:$I$1804,0))),""))</f>
        <v/>
      </c>
      <c r="F2430" s="24"/>
      <c r="G2430" s="14" t="str">
        <f aca="false">IF(OR($E2430="",$B2430=""),"",INT(($B2430-$E2430)/365.25))</f>
        <v/>
      </c>
      <c r="H2430" s="14" t="str">
        <f aca="false">IF($G2430="","",IF($G2430&lt;=5,"Ha","Yo'q"))</f>
        <v/>
      </c>
      <c r="I2430" s="12"/>
      <c r="J2430" s="12"/>
      <c r="K2430" s="28" t="n">
        <f aca="false">IF(AND($C2430&lt;&gt;"",$H2430="Ha",$B2430&gt;=Boshqaruv!$C$9,$B2430&lt;=Boshqaruv!$C$10),IF(COUNTIFS($C$4:$C2429,$C2430,$H$4:$H2429,"Ha",$B$4:$B2429,"&gt;="&amp;Boshqaruv!$C$9,$B$4:$B2429,"&lt;="&amp;Boshqaruv!$C$10)=0,1,0),0)</f>
        <v>0</v>
      </c>
    </row>
    <row r="2431" customFormat="false" ht="15" hidden="false" customHeight="false" outlineLevel="0" collapsed="false">
      <c r="A2431" s="8" t="n">
        <v>2427</v>
      </c>
      <c r="B2431" s="13"/>
      <c r="C2431" s="25"/>
      <c r="D2431" s="26" t="str">
        <f aca="false">IF($C2431="","",IFERROR(IF(INDEX(Bolalar!$B$5:$B$1804,MATCH($C2431,Bolalar!$I$5:$I$1804,0))="","",INDEX(Bolalar!$B$5:$B$1804,MATCH($C2431,Bolalar!$I$5:$I$1804,0))),""))</f>
        <v/>
      </c>
      <c r="E2431" s="15" t="str">
        <f aca="false">IF($C2431="","",IFERROR(IF(INDEX(Bolalar!$C$5:$C$1804,MATCH($C2431,Bolalar!$I$5:$I$1804,0))="","",INDEX(Bolalar!$C$5:$C$1804,MATCH($C2431,Bolalar!$I$5:$I$1804,0))),""))</f>
        <v/>
      </c>
      <c r="F2431" s="24"/>
      <c r="G2431" s="14" t="str">
        <f aca="false">IF(OR($E2431="",$B2431=""),"",INT(($B2431-$E2431)/365.25))</f>
        <v/>
      </c>
      <c r="H2431" s="14" t="str">
        <f aca="false">IF($G2431="","",IF($G2431&lt;=5,"Ha","Yo'q"))</f>
        <v/>
      </c>
      <c r="I2431" s="12"/>
      <c r="J2431" s="12"/>
      <c r="K2431" s="28" t="n">
        <f aca="false">IF(AND($C2431&lt;&gt;"",$H2431="Ha",$B2431&gt;=Boshqaruv!$C$9,$B2431&lt;=Boshqaruv!$C$10),IF(COUNTIFS($C$4:$C2430,$C2431,$H$4:$H2430,"Ha",$B$4:$B2430,"&gt;="&amp;Boshqaruv!$C$9,$B$4:$B2430,"&lt;="&amp;Boshqaruv!$C$10)=0,1,0),0)</f>
        <v>0</v>
      </c>
    </row>
    <row r="2432" customFormat="false" ht="15" hidden="false" customHeight="false" outlineLevel="0" collapsed="false">
      <c r="A2432" s="8" t="n">
        <v>2428</v>
      </c>
      <c r="B2432" s="13"/>
      <c r="C2432" s="25"/>
      <c r="D2432" s="26" t="str">
        <f aca="false">IF($C2432="","",IFERROR(IF(INDEX(Bolalar!$B$5:$B$1804,MATCH($C2432,Bolalar!$I$5:$I$1804,0))="","",INDEX(Bolalar!$B$5:$B$1804,MATCH($C2432,Bolalar!$I$5:$I$1804,0))),""))</f>
        <v/>
      </c>
      <c r="E2432" s="15" t="str">
        <f aca="false">IF($C2432="","",IFERROR(IF(INDEX(Bolalar!$C$5:$C$1804,MATCH($C2432,Bolalar!$I$5:$I$1804,0))="","",INDEX(Bolalar!$C$5:$C$1804,MATCH($C2432,Bolalar!$I$5:$I$1804,0))),""))</f>
        <v/>
      </c>
      <c r="F2432" s="24"/>
      <c r="G2432" s="14" t="str">
        <f aca="false">IF(OR($E2432="",$B2432=""),"",INT(($B2432-$E2432)/365.25))</f>
        <v/>
      </c>
      <c r="H2432" s="14" t="str">
        <f aca="false">IF($G2432="","",IF($G2432&lt;=5,"Ha","Yo'q"))</f>
        <v/>
      </c>
      <c r="I2432" s="12"/>
      <c r="J2432" s="12"/>
      <c r="K2432" s="28" t="n">
        <f aca="false">IF(AND($C2432&lt;&gt;"",$H2432="Ha",$B2432&gt;=Boshqaruv!$C$9,$B2432&lt;=Boshqaruv!$C$10),IF(COUNTIFS($C$4:$C2431,$C2432,$H$4:$H2431,"Ha",$B$4:$B2431,"&gt;="&amp;Boshqaruv!$C$9,$B$4:$B2431,"&lt;="&amp;Boshqaruv!$C$10)=0,1,0),0)</f>
        <v>0</v>
      </c>
    </row>
    <row r="2433" customFormat="false" ht="15" hidden="false" customHeight="false" outlineLevel="0" collapsed="false">
      <c r="A2433" s="8" t="n">
        <v>2429</v>
      </c>
      <c r="B2433" s="13"/>
      <c r="C2433" s="25"/>
      <c r="D2433" s="26" t="str">
        <f aca="false">IF($C2433="","",IFERROR(IF(INDEX(Bolalar!$B$5:$B$1804,MATCH($C2433,Bolalar!$I$5:$I$1804,0))="","",INDEX(Bolalar!$B$5:$B$1804,MATCH($C2433,Bolalar!$I$5:$I$1804,0))),""))</f>
        <v/>
      </c>
      <c r="E2433" s="15" t="str">
        <f aca="false">IF($C2433="","",IFERROR(IF(INDEX(Bolalar!$C$5:$C$1804,MATCH($C2433,Bolalar!$I$5:$I$1804,0))="","",INDEX(Bolalar!$C$5:$C$1804,MATCH($C2433,Bolalar!$I$5:$I$1804,0))),""))</f>
        <v/>
      </c>
      <c r="F2433" s="24"/>
      <c r="G2433" s="14" t="str">
        <f aca="false">IF(OR($E2433="",$B2433=""),"",INT(($B2433-$E2433)/365.25))</f>
        <v/>
      </c>
      <c r="H2433" s="14" t="str">
        <f aca="false">IF($G2433="","",IF($G2433&lt;=5,"Ha","Yo'q"))</f>
        <v/>
      </c>
      <c r="I2433" s="12"/>
      <c r="J2433" s="12"/>
      <c r="K2433" s="28" t="n">
        <f aca="false">IF(AND($C2433&lt;&gt;"",$H2433="Ha",$B2433&gt;=Boshqaruv!$C$9,$B2433&lt;=Boshqaruv!$C$10),IF(COUNTIFS($C$4:$C2432,$C2433,$H$4:$H2432,"Ha",$B$4:$B2432,"&gt;="&amp;Boshqaruv!$C$9,$B$4:$B2432,"&lt;="&amp;Boshqaruv!$C$10)=0,1,0),0)</f>
        <v>0</v>
      </c>
    </row>
    <row r="2434" customFormat="false" ht="15" hidden="false" customHeight="false" outlineLevel="0" collapsed="false">
      <c r="A2434" s="8" t="n">
        <v>2430</v>
      </c>
      <c r="B2434" s="13"/>
      <c r="C2434" s="25"/>
      <c r="D2434" s="26" t="str">
        <f aca="false">IF($C2434="","",IFERROR(IF(INDEX(Bolalar!$B$5:$B$1804,MATCH($C2434,Bolalar!$I$5:$I$1804,0))="","",INDEX(Bolalar!$B$5:$B$1804,MATCH($C2434,Bolalar!$I$5:$I$1804,0))),""))</f>
        <v/>
      </c>
      <c r="E2434" s="15" t="str">
        <f aca="false">IF($C2434="","",IFERROR(IF(INDEX(Bolalar!$C$5:$C$1804,MATCH($C2434,Bolalar!$I$5:$I$1804,0))="","",INDEX(Bolalar!$C$5:$C$1804,MATCH($C2434,Bolalar!$I$5:$I$1804,0))),""))</f>
        <v/>
      </c>
      <c r="F2434" s="24"/>
      <c r="G2434" s="14" t="str">
        <f aca="false">IF(OR($E2434="",$B2434=""),"",INT(($B2434-$E2434)/365.25))</f>
        <v/>
      </c>
      <c r="H2434" s="14" t="str">
        <f aca="false">IF($G2434="","",IF($G2434&lt;=5,"Ha","Yo'q"))</f>
        <v/>
      </c>
      <c r="I2434" s="12"/>
      <c r="J2434" s="12"/>
      <c r="K2434" s="28" t="n">
        <f aca="false">IF(AND($C2434&lt;&gt;"",$H2434="Ha",$B2434&gt;=Boshqaruv!$C$9,$B2434&lt;=Boshqaruv!$C$10),IF(COUNTIFS($C$4:$C2433,$C2434,$H$4:$H2433,"Ha",$B$4:$B2433,"&gt;="&amp;Boshqaruv!$C$9,$B$4:$B2433,"&lt;="&amp;Boshqaruv!$C$10)=0,1,0),0)</f>
        <v>0</v>
      </c>
    </row>
    <row r="2435" customFormat="false" ht="15" hidden="false" customHeight="false" outlineLevel="0" collapsed="false">
      <c r="A2435" s="8" t="n">
        <v>2431</v>
      </c>
      <c r="B2435" s="13"/>
      <c r="C2435" s="25"/>
      <c r="D2435" s="26" t="str">
        <f aca="false">IF($C2435="","",IFERROR(IF(INDEX(Bolalar!$B$5:$B$1804,MATCH($C2435,Bolalar!$I$5:$I$1804,0))="","",INDEX(Bolalar!$B$5:$B$1804,MATCH($C2435,Bolalar!$I$5:$I$1804,0))),""))</f>
        <v/>
      </c>
      <c r="E2435" s="15" t="str">
        <f aca="false">IF($C2435="","",IFERROR(IF(INDEX(Bolalar!$C$5:$C$1804,MATCH($C2435,Bolalar!$I$5:$I$1804,0))="","",INDEX(Bolalar!$C$5:$C$1804,MATCH($C2435,Bolalar!$I$5:$I$1804,0))),""))</f>
        <v/>
      </c>
      <c r="F2435" s="24"/>
      <c r="G2435" s="14" t="str">
        <f aca="false">IF(OR($E2435="",$B2435=""),"",INT(($B2435-$E2435)/365.25))</f>
        <v/>
      </c>
      <c r="H2435" s="14" t="str">
        <f aca="false">IF($G2435="","",IF($G2435&lt;=5,"Ha","Yo'q"))</f>
        <v/>
      </c>
      <c r="I2435" s="12"/>
      <c r="J2435" s="12"/>
      <c r="K2435" s="28" t="n">
        <f aca="false">IF(AND($C2435&lt;&gt;"",$H2435="Ha",$B2435&gt;=Boshqaruv!$C$9,$B2435&lt;=Boshqaruv!$C$10),IF(COUNTIFS($C$4:$C2434,$C2435,$H$4:$H2434,"Ha",$B$4:$B2434,"&gt;="&amp;Boshqaruv!$C$9,$B$4:$B2434,"&lt;="&amp;Boshqaruv!$C$10)=0,1,0),0)</f>
        <v>0</v>
      </c>
    </row>
    <row r="2436" customFormat="false" ht="15" hidden="false" customHeight="false" outlineLevel="0" collapsed="false">
      <c r="A2436" s="8" t="n">
        <v>2432</v>
      </c>
      <c r="B2436" s="13"/>
      <c r="C2436" s="25"/>
      <c r="D2436" s="26" t="str">
        <f aca="false">IF($C2436="","",IFERROR(IF(INDEX(Bolalar!$B$5:$B$1804,MATCH($C2436,Bolalar!$I$5:$I$1804,0))="","",INDEX(Bolalar!$B$5:$B$1804,MATCH($C2436,Bolalar!$I$5:$I$1804,0))),""))</f>
        <v/>
      </c>
      <c r="E2436" s="15" t="str">
        <f aca="false">IF($C2436="","",IFERROR(IF(INDEX(Bolalar!$C$5:$C$1804,MATCH($C2436,Bolalar!$I$5:$I$1804,0))="","",INDEX(Bolalar!$C$5:$C$1804,MATCH($C2436,Bolalar!$I$5:$I$1804,0))),""))</f>
        <v/>
      </c>
      <c r="F2436" s="24"/>
      <c r="G2436" s="14" t="str">
        <f aca="false">IF(OR($E2436="",$B2436=""),"",INT(($B2436-$E2436)/365.25))</f>
        <v/>
      </c>
      <c r="H2436" s="14" t="str">
        <f aca="false">IF($G2436="","",IF($G2436&lt;=5,"Ha","Yo'q"))</f>
        <v/>
      </c>
      <c r="I2436" s="12"/>
      <c r="J2436" s="12"/>
      <c r="K2436" s="28" t="n">
        <f aca="false">IF(AND($C2436&lt;&gt;"",$H2436="Ha",$B2436&gt;=Boshqaruv!$C$9,$B2436&lt;=Boshqaruv!$C$10),IF(COUNTIFS($C$4:$C2435,$C2436,$H$4:$H2435,"Ha",$B$4:$B2435,"&gt;="&amp;Boshqaruv!$C$9,$B$4:$B2435,"&lt;="&amp;Boshqaruv!$C$10)=0,1,0),0)</f>
        <v>0</v>
      </c>
    </row>
    <row r="2437" customFormat="false" ht="15" hidden="false" customHeight="false" outlineLevel="0" collapsed="false">
      <c r="A2437" s="8" t="n">
        <v>2433</v>
      </c>
      <c r="B2437" s="13"/>
      <c r="C2437" s="25"/>
      <c r="D2437" s="26" t="str">
        <f aca="false">IF($C2437="","",IFERROR(IF(INDEX(Bolalar!$B$5:$B$1804,MATCH($C2437,Bolalar!$I$5:$I$1804,0))="","",INDEX(Bolalar!$B$5:$B$1804,MATCH($C2437,Bolalar!$I$5:$I$1804,0))),""))</f>
        <v/>
      </c>
      <c r="E2437" s="15" t="str">
        <f aca="false">IF($C2437="","",IFERROR(IF(INDEX(Bolalar!$C$5:$C$1804,MATCH($C2437,Bolalar!$I$5:$I$1804,0))="","",INDEX(Bolalar!$C$5:$C$1804,MATCH($C2437,Bolalar!$I$5:$I$1804,0))),""))</f>
        <v/>
      </c>
      <c r="F2437" s="24"/>
      <c r="G2437" s="14" t="str">
        <f aca="false">IF(OR($E2437="",$B2437=""),"",INT(($B2437-$E2437)/365.25))</f>
        <v/>
      </c>
      <c r="H2437" s="14" t="str">
        <f aca="false">IF($G2437="","",IF($G2437&lt;=5,"Ha","Yo'q"))</f>
        <v/>
      </c>
      <c r="I2437" s="12"/>
      <c r="J2437" s="12"/>
      <c r="K2437" s="28" t="n">
        <f aca="false">IF(AND($C2437&lt;&gt;"",$H2437="Ha",$B2437&gt;=Boshqaruv!$C$9,$B2437&lt;=Boshqaruv!$C$10),IF(COUNTIFS($C$4:$C2436,$C2437,$H$4:$H2436,"Ha",$B$4:$B2436,"&gt;="&amp;Boshqaruv!$C$9,$B$4:$B2436,"&lt;="&amp;Boshqaruv!$C$10)=0,1,0),0)</f>
        <v>0</v>
      </c>
    </row>
    <row r="2438" customFormat="false" ht="15" hidden="false" customHeight="false" outlineLevel="0" collapsed="false">
      <c r="A2438" s="8" t="n">
        <v>2434</v>
      </c>
      <c r="B2438" s="13"/>
      <c r="C2438" s="25"/>
      <c r="D2438" s="26" t="str">
        <f aca="false">IF($C2438="","",IFERROR(IF(INDEX(Bolalar!$B$5:$B$1804,MATCH($C2438,Bolalar!$I$5:$I$1804,0))="","",INDEX(Bolalar!$B$5:$B$1804,MATCH($C2438,Bolalar!$I$5:$I$1804,0))),""))</f>
        <v/>
      </c>
      <c r="E2438" s="15" t="str">
        <f aca="false">IF($C2438="","",IFERROR(IF(INDEX(Bolalar!$C$5:$C$1804,MATCH($C2438,Bolalar!$I$5:$I$1804,0))="","",INDEX(Bolalar!$C$5:$C$1804,MATCH($C2438,Bolalar!$I$5:$I$1804,0))),""))</f>
        <v/>
      </c>
      <c r="F2438" s="24"/>
      <c r="G2438" s="14" t="str">
        <f aca="false">IF(OR($E2438="",$B2438=""),"",INT(($B2438-$E2438)/365.25))</f>
        <v/>
      </c>
      <c r="H2438" s="14" t="str">
        <f aca="false">IF($G2438="","",IF($G2438&lt;=5,"Ha","Yo'q"))</f>
        <v/>
      </c>
      <c r="I2438" s="12"/>
      <c r="J2438" s="12"/>
      <c r="K2438" s="28" t="n">
        <f aca="false">IF(AND($C2438&lt;&gt;"",$H2438="Ha",$B2438&gt;=Boshqaruv!$C$9,$B2438&lt;=Boshqaruv!$C$10),IF(COUNTIFS($C$4:$C2437,$C2438,$H$4:$H2437,"Ha",$B$4:$B2437,"&gt;="&amp;Boshqaruv!$C$9,$B$4:$B2437,"&lt;="&amp;Boshqaruv!$C$10)=0,1,0),0)</f>
        <v>0</v>
      </c>
    </row>
    <row r="2439" customFormat="false" ht="15" hidden="false" customHeight="false" outlineLevel="0" collapsed="false">
      <c r="A2439" s="8" t="n">
        <v>2435</v>
      </c>
      <c r="B2439" s="13"/>
      <c r="C2439" s="25"/>
      <c r="D2439" s="26" t="str">
        <f aca="false">IF($C2439="","",IFERROR(IF(INDEX(Bolalar!$B$5:$B$1804,MATCH($C2439,Bolalar!$I$5:$I$1804,0))="","",INDEX(Bolalar!$B$5:$B$1804,MATCH($C2439,Bolalar!$I$5:$I$1804,0))),""))</f>
        <v/>
      </c>
      <c r="E2439" s="15" t="str">
        <f aca="false">IF($C2439="","",IFERROR(IF(INDEX(Bolalar!$C$5:$C$1804,MATCH($C2439,Bolalar!$I$5:$I$1804,0))="","",INDEX(Bolalar!$C$5:$C$1804,MATCH($C2439,Bolalar!$I$5:$I$1804,0))),""))</f>
        <v/>
      </c>
      <c r="F2439" s="24"/>
      <c r="G2439" s="14" t="str">
        <f aca="false">IF(OR($E2439="",$B2439=""),"",INT(($B2439-$E2439)/365.25))</f>
        <v/>
      </c>
      <c r="H2439" s="14" t="str">
        <f aca="false">IF($G2439="","",IF($G2439&lt;=5,"Ha","Yo'q"))</f>
        <v/>
      </c>
      <c r="I2439" s="12"/>
      <c r="J2439" s="12"/>
      <c r="K2439" s="28" t="n">
        <f aca="false">IF(AND($C2439&lt;&gt;"",$H2439="Ha",$B2439&gt;=Boshqaruv!$C$9,$B2439&lt;=Boshqaruv!$C$10),IF(COUNTIFS($C$4:$C2438,$C2439,$H$4:$H2438,"Ha",$B$4:$B2438,"&gt;="&amp;Boshqaruv!$C$9,$B$4:$B2438,"&lt;="&amp;Boshqaruv!$C$10)=0,1,0),0)</f>
        <v>0</v>
      </c>
    </row>
    <row r="2440" customFormat="false" ht="15" hidden="false" customHeight="false" outlineLevel="0" collapsed="false">
      <c r="A2440" s="8" t="n">
        <v>2436</v>
      </c>
      <c r="B2440" s="13"/>
      <c r="C2440" s="25"/>
      <c r="D2440" s="26" t="str">
        <f aca="false">IF($C2440="","",IFERROR(IF(INDEX(Bolalar!$B$5:$B$1804,MATCH($C2440,Bolalar!$I$5:$I$1804,0))="","",INDEX(Bolalar!$B$5:$B$1804,MATCH($C2440,Bolalar!$I$5:$I$1804,0))),""))</f>
        <v/>
      </c>
      <c r="E2440" s="15" t="str">
        <f aca="false">IF($C2440="","",IFERROR(IF(INDEX(Bolalar!$C$5:$C$1804,MATCH($C2440,Bolalar!$I$5:$I$1804,0))="","",INDEX(Bolalar!$C$5:$C$1804,MATCH($C2440,Bolalar!$I$5:$I$1804,0))),""))</f>
        <v/>
      </c>
      <c r="F2440" s="24"/>
      <c r="G2440" s="14" t="str">
        <f aca="false">IF(OR($E2440="",$B2440=""),"",INT(($B2440-$E2440)/365.25))</f>
        <v/>
      </c>
      <c r="H2440" s="14" t="str">
        <f aca="false">IF($G2440="","",IF($G2440&lt;=5,"Ha","Yo'q"))</f>
        <v/>
      </c>
      <c r="I2440" s="12"/>
      <c r="J2440" s="12"/>
      <c r="K2440" s="28" t="n">
        <f aca="false">IF(AND($C2440&lt;&gt;"",$H2440="Ha",$B2440&gt;=Boshqaruv!$C$9,$B2440&lt;=Boshqaruv!$C$10),IF(COUNTIFS($C$4:$C2439,$C2440,$H$4:$H2439,"Ha",$B$4:$B2439,"&gt;="&amp;Boshqaruv!$C$9,$B$4:$B2439,"&lt;="&amp;Boshqaruv!$C$10)=0,1,0),0)</f>
        <v>0</v>
      </c>
    </row>
    <row r="2441" customFormat="false" ht="15" hidden="false" customHeight="false" outlineLevel="0" collapsed="false">
      <c r="A2441" s="8" t="n">
        <v>2437</v>
      </c>
      <c r="B2441" s="13"/>
      <c r="C2441" s="25"/>
      <c r="D2441" s="26" t="str">
        <f aca="false">IF($C2441="","",IFERROR(IF(INDEX(Bolalar!$B$5:$B$1804,MATCH($C2441,Bolalar!$I$5:$I$1804,0))="","",INDEX(Bolalar!$B$5:$B$1804,MATCH($C2441,Bolalar!$I$5:$I$1804,0))),""))</f>
        <v/>
      </c>
      <c r="E2441" s="15" t="str">
        <f aca="false">IF($C2441="","",IFERROR(IF(INDEX(Bolalar!$C$5:$C$1804,MATCH($C2441,Bolalar!$I$5:$I$1804,0))="","",INDEX(Bolalar!$C$5:$C$1804,MATCH($C2441,Bolalar!$I$5:$I$1804,0))),""))</f>
        <v/>
      </c>
      <c r="F2441" s="24"/>
      <c r="G2441" s="14" t="str">
        <f aca="false">IF(OR($E2441="",$B2441=""),"",INT(($B2441-$E2441)/365.25))</f>
        <v/>
      </c>
      <c r="H2441" s="14" t="str">
        <f aca="false">IF($G2441="","",IF($G2441&lt;=5,"Ha","Yo'q"))</f>
        <v/>
      </c>
      <c r="I2441" s="12"/>
      <c r="J2441" s="12"/>
      <c r="K2441" s="28" t="n">
        <f aca="false">IF(AND($C2441&lt;&gt;"",$H2441="Ha",$B2441&gt;=Boshqaruv!$C$9,$B2441&lt;=Boshqaruv!$C$10),IF(COUNTIFS($C$4:$C2440,$C2441,$H$4:$H2440,"Ha",$B$4:$B2440,"&gt;="&amp;Boshqaruv!$C$9,$B$4:$B2440,"&lt;="&amp;Boshqaruv!$C$10)=0,1,0),0)</f>
        <v>0</v>
      </c>
    </row>
    <row r="2442" customFormat="false" ht="15" hidden="false" customHeight="false" outlineLevel="0" collapsed="false">
      <c r="A2442" s="8" t="n">
        <v>2438</v>
      </c>
      <c r="B2442" s="13"/>
      <c r="C2442" s="25"/>
      <c r="D2442" s="26" t="str">
        <f aca="false">IF($C2442="","",IFERROR(IF(INDEX(Bolalar!$B$5:$B$1804,MATCH($C2442,Bolalar!$I$5:$I$1804,0))="","",INDEX(Bolalar!$B$5:$B$1804,MATCH($C2442,Bolalar!$I$5:$I$1804,0))),""))</f>
        <v/>
      </c>
      <c r="E2442" s="15" t="str">
        <f aca="false">IF($C2442="","",IFERROR(IF(INDEX(Bolalar!$C$5:$C$1804,MATCH($C2442,Bolalar!$I$5:$I$1804,0))="","",INDEX(Bolalar!$C$5:$C$1804,MATCH($C2442,Bolalar!$I$5:$I$1804,0))),""))</f>
        <v/>
      </c>
      <c r="F2442" s="24"/>
      <c r="G2442" s="14" t="str">
        <f aca="false">IF(OR($E2442="",$B2442=""),"",INT(($B2442-$E2442)/365.25))</f>
        <v/>
      </c>
      <c r="H2442" s="14" t="str">
        <f aca="false">IF($G2442="","",IF($G2442&lt;=5,"Ha","Yo'q"))</f>
        <v/>
      </c>
      <c r="I2442" s="12"/>
      <c r="J2442" s="12"/>
      <c r="K2442" s="28" t="n">
        <f aca="false">IF(AND($C2442&lt;&gt;"",$H2442="Ha",$B2442&gt;=Boshqaruv!$C$9,$B2442&lt;=Boshqaruv!$C$10),IF(COUNTIFS($C$4:$C2441,$C2442,$H$4:$H2441,"Ha",$B$4:$B2441,"&gt;="&amp;Boshqaruv!$C$9,$B$4:$B2441,"&lt;="&amp;Boshqaruv!$C$10)=0,1,0),0)</f>
        <v>0</v>
      </c>
    </row>
    <row r="2443" customFormat="false" ht="15" hidden="false" customHeight="false" outlineLevel="0" collapsed="false">
      <c r="A2443" s="8" t="n">
        <v>2439</v>
      </c>
      <c r="B2443" s="13"/>
      <c r="C2443" s="25"/>
      <c r="D2443" s="26" t="str">
        <f aca="false">IF($C2443="","",IFERROR(IF(INDEX(Bolalar!$B$5:$B$1804,MATCH($C2443,Bolalar!$I$5:$I$1804,0))="","",INDEX(Bolalar!$B$5:$B$1804,MATCH($C2443,Bolalar!$I$5:$I$1804,0))),""))</f>
        <v/>
      </c>
      <c r="E2443" s="15" t="str">
        <f aca="false">IF($C2443="","",IFERROR(IF(INDEX(Bolalar!$C$5:$C$1804,MATCH($C2443,Bolalar!$I$5:$I$1804,0))="","",INDEX(Bolalar!$C$5:$C$1804,MATCH($C2443,Bolalar!$I$5:$I$1804,0))),""))</f>
        <v/>
      </c>
      <c r="F2443" s="24"/>
      <c r="G2443" s="14" t="str">
        <f aca="false">IF(OR($E2443="",$B2443=""),"",INT(($B2443-$E2443)/365.25))</f>
        <v/>
      </c>
      <c r="H2443" s="14" t="str">
        <f aca="false">IF($G2443="","",IF($G2443&lt;=5,"Ha","Yo'q"))</f>
        <v/>
      </c>
      <c r="I2443" s="12"/>
      <c r="J2443" s="12"/>
      <c r="K2443" s="28" t="n">
        <f aca="false">IF(AND($C2443&lt;&gt;"",$H2443="Ha",$B2443&gt;=Boshqaruv!$C$9,$B2443&lt;=Boshqaruv!$C$10),IF(COUNTIFS($C$4:$C2442,$C2443,$H$4:$H2442,"Ha",$B$4:$B2442,"&gt;="&amp;Boshqaruv!$C$9,$B$4:$B2442,"&lt;="&amp;Boshqaruv!$C$10)=0,1,0),0)</f>
        <v>0</v>
      </c>
    </row>
    <row r="2444" customFormat="false" ht="15" hidden="false" customHeight="false" outlineLevel="0" collapsed="false">
      <c r="A2444" s="8" t="n">
        <v>2440</v>
      </c>
      <c r="B2444" s="13"/>
      <c r="C2444" s="25"/>
      <c r="D2444" s="26" t="str">
        <f aca="false">IF($C2444="","",IFERROR(IF(INDEX(Bolalar!$B$5:$B$1804,MATCH($C2444,Bolalar!$I$5:$I$1804,0))="","",INDEX(Bolalar!$B$5:$B$1804,MATCH($C2444,Bolalar!$I$5:$I$1804,0))),""))</f>
        <v/>
      </c>
      <c r="E2444" s="15" t="str">
        <f aca="false">IF($C2444="","",IFERROR(IF(INDEX(Bolalar!$C$5:$C$1804,MATCH($C2444,Bolalar!$I$5:$I$1804,0))="","",INDEX(Bolalar!$C$5:$C$1804,MATCH($C2444,Bolalar!$I$5:$I$1804,0))),""))</f>
        <v/>
      </c>
      <c r="F2444" s="24"/>
      <c r="G2444" s="14" t="str">
        <f aca="false">IF(OR($E2444="",$B2444=""),"",INT(($B2444-$E2444)/365.25))</f>
        <v/>
      </c>
      <c r="H2444" s="14" t="str">
        <f aca="false">IF($G2444="","",IF($G2444&lt;=5,"Ha","Yo'q"))</f>
        <v/>
      </c>
      <c r="I2444" s="12"/>
      <c r="J2444" s="12"/>
      <c r="K2444" s="28" t="n">
        <f aca="false">IF(AND($C2444&lt;&gt;"",$H2444="Ha",$B2444&gt;=Boshqaruv!$C$9,$B2444&lt;=Boshqaruv!$C$10),IF(COUNTIFS($C$4:$C2443,$C2444,$H$4:$H2443,"Ha",$B$4:$B2443,"&gt;="&amp;Boshqaruv!$C$9,$B$4:$B2443,"&lt;="&amp;Boshqaruv!$C$10)=0,1,0),0)</f>
        <v>0</v>
      </c>
    </row>
    <row r="2445" customFormat="false" ht="15" hidden="false" customHeight="false" outlineLevel="0" collapsed="false">
      <c r="A2445" s="8" t="n">
        <v>2441</v>
      </c>
      <c r="B2445" s="13"/>
      <c r="C2445" s="25"/>
      <c r="D2445" s="26" t="str">
        <f aca="false">IF($C2445="","",IFERROR(IF(INDEX(Bolalar!$B$5:$B$1804,MATCH($C2445,Bolalar!$I$5:$I$1804,0))="","",INDEX(Bolalar!$B$5:$B$1804,MATCH($C2445,Bolalar!$I$5:$I$1804,0))),""))</f>
        <v/>
      </c>
      <c r="E2445" s="15" t="str">
        <f aca="false">IF($C2445="","",IFERROR(IF(INDEX(Bolalar!$C$5:$C$1804,MATCH($C2445,Bolalar!$I$5:$I$1804,0))="","",INDEX(Bolalar!$C$5:$C$1804,MATCH($C2445,Bolalar!$I$5:$I$1804,0))),""))</f>
        <v/>
      </c>
      <c r="F2445" s="24"/>
      <c r="G2445" s="14" t="str">
        <f aca="false">IF(OR($E2445="",$B2445=""),"",INT(($B2445-$E2445)/365.25))</f>
        <v/>
      </c>
      <c r="H2445" s="14" t="str">
        <f aca="false">IF($G2445="","",IF($G2445&lt;=5,"Ha","Yo'q"))</f>
        <v/>
      </c>
      <c r="I2445" s="12"/>
      <c r="J2445" s="12"/>
      <c r="K2445" s="28" t="n">
        <f aca="false">IF(AND($C2445&lt;&gt;"",$H2445="Ha",$B2445&gt;=Boshqaruv!$C$9,$B2445&lt;=Boshqaruv!$C$10),IF(COUNTIFS($C$4:$C2444,$C2445,$H$4:$H2444,"Ha",$B$4:$B2444,"&gt;="&amp;Boshqaruv!$C$9,$B$4:$B2444,"&lt;="&amp;Boshqaruv!$C$10)=0,1,0),0)</f>
        <v>0</v>
      </c>
    </row>
    <row r="2446" customFormat="false" ht="15" hidden="false" customHeight="false" outlineLevel="0" collapsed="false">
      <c r="A2446" s="8" t="n">
        <v>2442</v>
      </c>
      <c r="B2446" s="13"/>
      <c r="C2446" s="25"/>
      <c r="D2446" s="26" t="str">
        <f aca="false">IF($C2446="","",IFERROR(IF(INDEX(Bolalar!$B$5:$B$1804,MATCH($C2446,Bolalar!$I$5:$I$1804,0))="","",INDEX(Bolalar!$B$5:$B$1804,MATCH($C2446,Bolalar!$I$5:$I$1804,0))),""))</f>
        <v/>
      </c>
      <c r="E2446" s="15" t="str">
        <f aca="false">IF($C2446="","",IFERROR(IF(INDEX(Bolalar!$C$5:$C$1804,MATCH($C2446,Bolalar!$I$5:$I$1804,0))="","",INDEX(Bolalar!$C$5:$C$1804,MATCH($C2446,Bolalar!$I$5:$I$1804,0))),""))</f>
        <v/>
      </c>
      <c r="F2446" s="24"/>
      <c r="G2446" s="14" t="str">
        <f aca="false">IF(OR($E2446="",$B2446=""),"",INT(($B2446-$E2446)/365.25))</f>
        <v/>
      </c>
      <c r="H2446" s="14" t="str">
        <f aca="false">IF($G2446="","",IF($G2446&lt;=5,"Ha","Yo'q"))</f>
        <v/>
      </c>
      <c r="I2446" s="12"/>
      <c r="J2446" s="12"/>
      <c r="K2446" s="28" t="n">
        <f aca="false">IF(AND($C2446&lt;&gt;"",$H2446="Ha",$B2446&gt;=Boshqaruv!$C$9,$B2446&lt;=Boshqaruv!$C$10),IF(COUNTIFS($C$4:$C2445,$C2446,$H$4:$H2445,"Ha",$B$4:$B2445,"&gt;="&amp;Boshqaruv!$C$9,$B$4:$B2445,"&lt;="&amp;Boshqaruv!$C$10)=0,1,0),0)</f>
        <v>0</v>
      </c>
    </row>
    <row r="2447" customFormat="false" ht="15" hidden="false" customHeight="false" outlineLevel="0" collapsed="false">
      <c r="A2447" s="8" t="n">
        <v>2443</v>
      </c>
      <c r="B2447" s="13"/>
      <c r="C2447" s="25"/>
      <c r="D2447" s="26" t="str">
        <f aca="false">IF($C2447="","",IFERROR(IF(INDEX(Bolalar!$B$5:$B$1804,MATCH($C2447,Bolalar!$I$5:$I$1804,0))="","",INDEX(Bolalar!$B$5:$B$1804,MATCH($C2447,Bolalar!$I$5:$I$1804,0))),""))</f>
        <v/>
      </c>
      <c r="E2447" s="15" t="str">
        <f aca="false">IF($C2447="","",IFERROR(IF(INDEX(Bolalar!$C$5:$C$1804,MATCH($C2447,Bolalar!$I$5:$I$1804,0))="","",INDEX(Bolalar!$C$5:$C$1804,MATCH($C2447,Bolalar!$I$5:$I$1804,0))),""))</f>
        <v/>
      </c>
      <c r="F2447" s="24"/>
      <c r="G2447" s="14" t="str">
        <f aca="false">IF(OR($E2447="",$B2447=""),"",INT(($B2447-$E2447)/365.25))</f>
        <v/>
      </c>
      <c r="H2447" s="14" t="str">
        <f aca="false">IF($G2447="","",IF($G2447&lt;=5,"Ha","Yo'q"))</f>
        <v/>
      </c>
      <c r="I2447" s="12"/>
      <c r="J2447" s="12"/>
      <c r="K2447" s="28" t="n">
        <f aca="false">IF(AND($C2447&lt;&gt;"",$H2447="Ha",$B2447&gt;=Boshqaruv!$C$9,$B2447&lt;=Boshqaruv!$C$10),IF(COUNTIFS($C$4:$C2446,$C2447,$H$4:$H2446,"Ha",$B$4:$B2446,"&gt;="&amp;Boshqaruv!$C$9,$B$4:$B2446,"&lt;="&amp;Boshqaruv!$C$10)=0,1,0),0)</f>
        <v>0</v>
      </c>
    </row>
    <row r="2448" customFormat="false" ht="15" hidden="false" customHeight="false" outlineLevel="0" collapsed="false">
      <c r="A2448" s="8" t="n">
        <v>2444</v>
      </c>
      <c r="B2448" s="13"/>
      <c r="C2448" s="25"/>
      <c r="D2448" s="26" t="str">
        <f aca="false">IF($C2448="","",IFERROR(IF(INDEX(Bolalar!$B$5:$B$1804,MATCH($C2448,Bolalar!$I$5:$I$1804,0))="","",INDEX(Bolalar!$B$5:$B$1804,MATCH($C2448,Bolalar!$I$5:$I$1804,0))),""))</f>
        <v/>
      </c>
      <c r="E2448" s="15" t="str">
        <f aca="false">IF($C2448="","",IFERROR(IF(INDEX(Bolalar!$C$5:$C$1804,MATCH($C2448,Bolalar!$I$5:$I$1804,0))="","",INDEX(Bolalar!$C$5:$C$1804,MATCH($C2448,Bolalar!$I$5:$I$1804,0))),""))</f>
        <v/>
      </c>
      <c r="F2448" s="24"/>
      <c r="G2448" s="14" t="str">
        <f aca="false">IF(OR($E2448="",$B2448=""),"",INT(($B2448-$E2448)/365.25))</f>
        <v/>
      </c>
      <c r="H2448" s="14" t="str">
        <f aca="false">IF($G2448="","",IF($G2448&lt;=5,"Ha","Yo'q"))</f>
        <v/>
      </c>
      <c r="I2448" s="12"/>
      <c r="J2448" s="12"/>
      <c r="K2448" s="28" t="n">
        <f aca="false">IF(AND($C2448&lt;&gt;"",$H2448="Ha",$B2448&gt;=Boshqaruv!$C$9,$B2448&lt;=Boshqaruv!$C$10),IF(COUNTIFS($C$4:$C2447,$C2448,$H$4:$H2447,"Ha",$B$4:$B2447,"&gt;="&amp;Boshqaruv!$C$9,$B$4:$B2447,"&lt;="&amp;Boshqaruv!$C$10)=0,1,0),0)</f>
        <v>0</v>
      </c>
    </row>
    <row r="2449" customFormat="false" ht="15" hidden="false" customHeight="false" outlineLevel="0" collapsed="false">
      <c r="A2449" s="8" t="n">
        <v>2445</v>
      </c>
      <c r="B2449" s="13"/>
      <c r="C2449" s="25"/>
      <c r="D2449" s="26" t="str">
        <f aca="false">IF($C2449="","",IFERROR(IF(INDEX(Bolalar!$B$5:$B$1804,MATCH($C2449,Bolalar!$I$5:$I$1804,0))="","",INDEX(Bolalar!$B$5:$B$1804,MATCH($C2449,Bolalar!$I$5:$I$1804,0))),""))</f>
        <v/>
      </c>
      <c r="E2449" s="15" t="str">
        <f aca="false">IF($C2449="","",IFERROR(IF(INDEX(Bolalar!$C$5:$C$1804,MATCH($C2449,Bolalar!$I$5:$I$1804,0))="","",INDEX(Bolalar!$C$5:$C$1804,MATCH($C2449,Bolalar!$I$5:$I$1804,0))),""))</f>
        <v/>
      </c>
      <c r="F2449" s="24"/>
      <c r="G2449" s="14" t="str">
        <f aca="false">IF(OR($E2449="",$B2449=""),"",INT(($B2449-$E2449)/365.25))</f>
        <v/>
      </c>
      <c r="H2449" s="14" t="str">
        <f aca="false">IF($G2449="","",IF($G2449&lt;=5,"Ha","Yo'q"))</f>
        <v/>
      </c>
      <c r="I2449" s="12"/>
      <c r="J2449" s="12"/>
      <c r="K2449" s="28" t="n">
        <f aca="false">IF(AND($C2449&lt;&gt;"",$H2449="Ha",$B2449&gt;=Boshqaruv!$C$9,$B2449&lt;=Boshqaruv!$C$10),IF(COUNTIFS($C$4:$C2448,$C2449,$H$4:$H2448,"Ha",$B$4:$B2448,"&gt;="&amp;Boshqaruv!$C$9,$B$4:$B2448,"&lt;="&amp;Boshqaruv!$C$10)=0,1,0),0)</f>
        <v>0</v>
      </c>
    </row>
    <row r="2450" customFormat="false" ht="15" hidden="false" customHeight="false" outlineLevel="0" collapsed="false">
      <c r="A2450" s="8" t="n">
        <v>2446</v>
      </c>
      <c r="B2450" s="13"/>
      <c r="C2450" s="25"/>
      <c r="D2450" s="26" t="str">
        <f aca="false">IF($C2450="","",IFERROR(IF(INDEX(Bolalar!$B$5:$B$1804,MATCH($C2450,Bolalar!$I$5:$I$1804,0))="","",INDEX(Bolalar!$B$5:$B$1804,MATCH($C2450,Bolalar!$I$5:$I$1804,0))),""))</f>
        <v/>
      </c>
      <c r="E2450" s="15" t="str">
        <f aca="false">IF($C2450="","",IFERROR(IF(INDEX(Bolalar!$C$5:$C$1804,MATCH($C2450,Bolalar!$I$5:$I$1804,0))="","",INDEX(Bolalar!$C$5:$C$1804,MATCH($C2450,Bolalar!$I$5:$I$1804,0))),""))</f>
        <v/>
      </c>
      <c r="F2450" s="24"/>
      <c r="G2450" s="14" t="str">
        <f aca="false">IF(OR($E2450="",$B2450=""),"",INT(($B2450-$E2450)/365.25))</f>
        <v/>
      </c>
      <c r="H2450" s="14" t="str">
        <f aca="false">IF($G2450="","",IF($G2450&lt;=5,"Ha","Yo'q"))</f>
        <v/>
      </c>
      <c r="I2450" s="12"/>
      <c r="J2450" s="12"/>
      <c r="K2450" s="28" t="n">
        <f aca="false">IF(AND($C2450&lt;&gt;"",$H2450="Ha",$B2450&gt;=Boshqaruv!$C$9,$B2450&lt;=Boshqaruv!$C$10),IF(COUNTIFS($C$4:$C2449,$C2450,$H$4:$H2449,"Ha",$B$4:$B2449,"&gt;="&amp;Boshqaruv!$C$9,$B$4:$B2449,"&lt;="&amp;Boshqaruv!$C$10)=0,1,0),0)</f>
        <v>0</v>
      </c>
    </row>
    <row r="2451" customFormat="false" ht="15" hidden="false" customHeight="false" outlineLevel="0" collapsed="false">
      <c r="A2451" s="8" t="n">
        <v>2447</v>
      </c>
      <c r="B2451" s="13"/>
      <c r="C2451" s="25"/>
      <c r="D2451" s="26" t="str">
        <f aca="false">IF($C2451="","",IFERROR(IF(INDEX(Bolalar!$B$5:$B$1804,MATCH($C2451,Bolalar!$I$5:$I$1804,0))="","",INDEX(Bolalar!$B$5:$B$1804,MATCH($C2451,Bolalar!$I$5:$I$1804,0))),""))</f>
        <v/>
      </c>
      <c r="E2451" s="15" t="str">
        <f aca="false">IF($C2451="","",IFERROR(IF(INDEX(Bolalar!$C$5:$C$1804,MATCH($C2451,Bolalar!$I$5:$I$1804,0))="","",INDEX(Bolalar!$C$5:$C$1804,MATCH($C2451,Bolalar!$I$5:$I$1804,0))),""))</f>
        <v/>
      </c>
      <c r="F2451" s="24"/>
      <c r="G2451" s="14" t="str">
        <f aca="false">IF(OR($E2451="",$B2451=""),"",INT(($B2451-$E2451)/365.25))</f>
        <v/>
      </c>
      <c r="H2451" s="14" t="str">
        <f aca="false">IF($G2451="","",IF($G2451&lt;=5,"Ha","Yo'q"))</f>
        <v/>
      </c>
      <c r="I2451" s="12"/>
      <c r="J2451" s="12"/>
      <c r="K2451" s="28" t="n">
        <f aca="false">IF(AND($C2451&lt;&gt;"",$H2451="Ha",$B2451&gt;=Boshqaruv!$C$9,$B2451&lt;=Boshqaruv!$C$10),IF(COUNTIFS($C$4:$C2450,$C2451,$H$4:$H2450,"Ha",$B$4:$B2450,"&gt;="&amp;Boshqaruv!$C$9,$B$4:$B2450,"&lt;="&amp;Boshqaruv!$C$10)=0,1,0),0)</f>
        <v>0</v>
      </c>
    </row>
    <row r="2452" customFormat="false" ht="15" hidden="false" customHeight="false" outlineLevel="0" collapsed="false">
      <c r="A2452" s="8" t="n">
        <v>2448</v>
      </c>
      <c r="B2452" s="13"/>
      <c r="C2452" s="25"/>
      <c r="D2452" s="26" t="str">
        <f aca="false">IF($C2452="","",IFERROR(IF(INDEX(Bolalar!$B$5:$B$1804,MATCH($C2452,Bolalar!$I$5:$I$1804,0))="","",INDEX(Bolalar!$B$5:$B$1804,MATCH($C2452,Bolalar!$I$5:$I$1804,0))),""))</f>
        <v/>
      </c>
      <c r="E2452" s="15" t="str">
        <f aca="false">IF($C2452="","",IFERROR(IF(INDEX(Bolalar!$C$5:$C$1804,MATCH($C2452,Bolalar!$I$5:$I$1804,0))="","",INDEX(Bolalar!$C$5:$C$1804,MATCH($C2452,Bolalar!$I$5:$I$1804,0))),""))</f>
        <v/>
      </c>
      <c r="F2452" s="24"/>
      <c r="G2452" s="14" t="str">
        <f aca="false">IF(OR($E2452="",$B2452=""),"",INT(($B2452-$E2452)/365.25))</f>
        <v/>
      </c>
      <c r="H2452" s="14" t="str">
        <f aca="false">IF($G2452="","",IF($G2452&lt;=5,"Ha","Yo'q"))</f>
        <v/>
      </c>
      <c r="I2452" s="12"/>
      <c r="J2452" s="12"/>
      <c r="K2452" s="28" t="n">
        <f aca="false">IF(AND($C2452&lt;&gt;"",$H2452="Ha",$B2452&gt;=Boshqaruv!$C$9,$B2452&lt;=Boshqaruv!$C$10),IF(COUNTIFS($C$4:$C2451,$C2452,$H$4:$H2451,"Ha",$B$4:$B2451,"&gt;="&amp;Boshqaruv!$C$9,$B$4:$B2451,"&lt;="&amp;Boshqaruv!$C$10)=0,1,0),0)</f>
        <v>0</v>
      </c>
    </row>
    <row r="2453" customFormat="false" ht="15" hidden="false" customHeight="false" outlineLevel="0" collapsed="false">
      <c r="A2453" s="8" t="n">
        <v>2449</v>
      </c>
      <c r="B2453" s="13"/>
      <c r="C2453" s="25"/>
      <c r="D2453" s="26" t="str">
        <f aca="false">IF($C2453="","",IFERROR(IF(INDEX(Bolalar!$B$5:$B$1804,MATCH($C2453,Bolalar!$I$5:$I$1804,0))="","",INDEX(Bolalar!$B$5:$B$1804,MATCH($C2453,Bolalar!$I$5:$I$1804,0))),""))</f>
        <v/>
      </c>
      <c r="E2453" s="15" t="str">
        <f aca="false">IF($C2453="","",IFERROR(IF(INDEX(Bolalar!$C$5:$C$1804,MATCH($C2453,Bolalar!$I$5:$I$1804,0))="","",INDEX(Bolalar!$C$5:$C$1804,MATCH($C2453,Bolalar!$I$5:$I$1804,0))),""))</f>
        <v/>
      </c>
      <c r="F2453" s="24"/>
      <c r="G2453" s="14" t="str">
        <f aca="false">IF(OR($E2453="",$B2453=""),"",INT(($B2453-$E2453)/365.25))</f>
        <v/>
      </c>
      <c r="H2453" s="14" t="str">
        <f aca="false">IF($G2453="","",IF($G2453&lt;=5,"Ha","Yo'q"))</f>
        <v/>
      </c>
      <c r="I2453" s="12"/>
      <c r="J2453" s="12"/>
      <c r="K2453" s="28" t="n">
        <f aca="false">IF(AND($C2453&lt;&gt;"",$H2453="Ha",$B2453&gt;=Boshqaruv!$C$9,$B2453&lt;=Boshqaruv!$C$10),IF(COUNTIFS($C$4:$C2452,$C2453,$H$4:$H2452,"Ha",$B$4:$B2452,"&gt;="&amp;Boshqaruv!$C$9,$B$4:$B2452,"&lt;="&amp;Boshqaruv!$C$10)=0,1,0),0)</f>
        <v>0</v>
      </c>
    </row>
    <row r="2454" customFormat="false" ht="15" hidden="false" customHeight="false" outlineLevel="0" collapsed="false">
      <c r="A2454" s="8" t="n">
        <v>2450</v>
      </c>
      <c r="B2454" s="13"/>
      <c r="C2454" s="25"/>
      <c r="D2454" s="26" t="str">
        <f aca="false">IF($C2454="","",IFERROR(IF(INDEX(Bolalar!$B$5:$B$1804,MATCH($C2454,Bolalar!$I$5:$I$1804,0))="","",INDEX(Bolalar!$B$5:$B$1804,MATCH($C2454,Bolalar!$I$5:$I$1804,0))),""))</f>
        <v/>
      </c>
      <c r="E2454" s="15" t="str">
        <f aca="false">IF($C2454="","",IFERROR(IF(INDEX(Bolalar!$C$5:$C$1804,MATCH($C2454,Bolalar!$I$5:$I$1804,0))="","",INDEX(Bolalar!$C$5:$C$1804,MATCH($C2454,Bolalar!$I$5:$I$1804,0))),""))</f>
        <v/>
      </c>
      <c r="F2454" s="24"/>
      <c r="G2454" s="14" t="str">
        <f aca="false">IF(OR($E2454="",$B2454=""),"",INT(($B2454-$E2454)/365.25))</f>
        <v/>
      </c>
      <c r="H2454" s="14" t="str">
        <f aca="false">IF($G2454="","",IF($G2454&lt;=5,"Ha","Yo'q"))</f>
        <v/>
      </c>
      <c r="I2454" s="12"/>
      <c r="J2454" s="12"/>
      <c r="K2454" s="28" t="n">
        <f aca="false">IF(AND($C2454&lt;&gt;"",$H2454="Ha",$B2454&gt;=Boshqaruv!$C$9,$B2454&lt;=Boshqaruv!$C$10),IF(COUNTIFS($C$4:$C2453,$C2454,$H$4:$H2453,"Ha",$B$4:$B2453,"&gt;="&amp;Boshqaruv!$C$9,$B$4:$B2453,"&lt;="&amp;Boshqaruv!$C$10)=0,1,0),0)</f>
        <v>0</v>
      </c>
    </row>
    <row r="2455" customFormat="false" ht="15" hidden="false" customHeight="false" outlineLevel="0" collapsed="false">
      <c r="A2455" s="8" t="n">
        <v>2451</v>
      </c>
      <c r="B2455" s="13"/>
      <c r="C2455" s="25"/>
      <c r="D2455" s="26" t="str">
        <f aca="false">IF($C2455="","",IFERROR(IF(INDEX(Bolalar!$B$5:$B$1804,MATCH($C2455,Bolalar!$I$5:$I$1804,0))="","",INDEX(Bolalar!$B$5:$B$1804,MATCH($C2455,Bolalar!$I$5:$I$1804,0))),""))</f>
        <v/>
      </c>
      <c r="E2455" s="15" t="str">
        <f aca="false">IF($C2455="","",IFERROR(IF(INDEX(Bolalar!$C$5:$C$1804,MATCH($C2455,Bolalar!$I$5:$I$1804,0))="","",INDEX(Bolalar!$C$5:$C$1804,MATCH($C2455,Bolalar!$I$5:$I$1804,0))),""))</f>
        <v/>
      </c>
      <c r="F2455" s="24"/>
      <c r="G2455" s="14" t="str">
        <f aca="false">IF(OR($E2455="",$B2455=""),"",INT(($B2455-$E2455)/365.25))</f>
        <v/>
      </c>
      <c r="H2455" s="14" t="str">
        <f aca="false">IF($G2455="","",IF($G2455&lt;=5,"Ha","Yo'q"))</f>
        <v/>
      </c>
      <c r="I2455" s="12"/>
      <c r="J2455" s="12"/>
      <c r="K2455" s="28" t="n">
        <f aca="false">IF(AND($C2455&lt;&gt;"",$H2455="Ha",$B2455&gt;=Boshqaruv!$C$9,$B2455&lt;=Boshqaruv!$C$10),IF(COUNTIFS($C$4:$C2454,$C2455,$H$4:$H2454,"Ha",$B$4:$B2454,"&gt;="&amp;Boshqaruv!$C$9,$B$4:$B2454,"&lt;="&amp;Boshqaruv!$C$10)=0,1,0),0)</f>
        <v>0</v>
      </c>
    </row>
    <row r="2456" customFormat="false" ht="15" hidden="false" customHeight="false" outlineLevel="0" collapsed="false">
      <c r="A2456" s="8" t="n">
        <v>2452</v>
      </c>
      <c r="B2456" s="13"/>
      <c r="C2456" s="25"/>
      <c r="D2456" s="26" t="str">
        <f aca="false">IF($C2456="","",IFERROR(IF(INDEX(Bolalar!$B$5:$B$1804,MATCH($C2456,Bolalar!$I$5:$I$1804,0))="","",INDEX(Bolalar!$B$5:$B$1804,MATCH($C2456,Bolalar!$I$5:$I$1804,0))),""))</f>
        <v/>
      </c>
      <c r="E2456" s="15" t="str">
        <f aca="false">IF($C2456="","",IFERROR(IF(INDEX(Bolalar!$C$5:$C$1804,MATCH($C2456,Bolalar!$I$5:$I$1804,0))="","",INDEX(Bolalar!$C$5:$C$1804,MATCH($C2456,Bolalar!$I$5:$I$1804,0))),""))</f>
        <v/>
      </c>
      <c r="F2456" s="24"/>
      <c r="G2456" s="14" t="str">
        <f aca="false">IF(OR($E2456="",$B2456=""),"",INT(($B2456-$E2456)/365.25))</f>
        <v/>
      </c>
      <c r="H2456" s="14" t="str">
        <f aca="false">IF($G2456="","",IF($G2456&lt;=5,"Ha","Yo'q"))</f>
        <v/>
      </c>
      <c r="I2456" s="12"/>
      <c r="J2456" s="12"/>
      <c r="K2456" s="28" t="n">
        <f aca="false">IF(AND($C2456&lt;&gt;"",$H2456="Ha",$B2456&gt;=Boshqaruv!$C$9,$B2456&lt;=Boshqaruv!$C$10),IF(COUNTIFS($C$4:$C2455,$C2456,$H$4:$H2455,"Ha",$B$4:$B2455,"&gt;="&amp;Boshqaruv!$C$9,$B$4:$B2455,"&lt;="&amp;Boshqaruv!$C$10)=0,1,0),0)</f>
        <v>0</v>
      </c>
    </row>
    <row r="2457" customFormat="false" ht="15" hidden="false" customHeight="false" outlineLevel="0" collapsed="false">
      <c r="A2457" s="8" t="n">
        <v>2453</v>
      </c>
      <c r="B2457" s="13"/>
      <c r="C2457" s="25"/>
      <c r="D2457" s="26" t="str">
        <f aca="false">IF($C2457="","",IFERROR(IF(INDEX(Bolalar!$B$5:$B$1804,MATCH($C2457,Bolalar!$I$5:$I$1804,0))="","",INDEX(Bolalar!$B$5:$B$1804,MATCH($C2457,Bolalar!$I$5:$I$1804,0))),""))</f>
        <v/>
      </c>
      <c r="E2457" s="15" t="str">
        <f aca="false">IF($C2457="","",IFERROR(IF(INDEX(Bolalar!$C$5:$C$1804,MATCH($C2457,Bolalar!$I$5:$I$1804,0))="","",INDEX(Bolalar!$C$5:$C$1804,MATCH($C2457,Bolalar!$I$5:$I$1804,0))),""))</f>
        <v/>
      </c>
      <c r="F2457" s="24"/>
      <c r="G2457" s="14" t="str">
        <f aca="false">IF(OR($E2457="",$B2457=""),"",INT(($B2457-$E2457)/365.25))</f>
        <v/>
      </c>
      <c r="H2457" s="14" t="str">
        <f aca="false">IF($G2457="","",IF($G2457&lt;=5,"Ha","Yo'q"))</f>
        <v/>
      </c>
      <c r="I2457" s="12"/>
      <c r="J2457" s="12"/>
      <c r="K2457" s="28" t="n">
        <f aca="false">IF(AND($C2457&lt;&gt;"",$H2457="Ha",$B2457&gt;=Boshqaruv!$C$9,$B2457&lt;=Boshqaruv!$C$10),IF(COUNTIFS($C$4:$C2456,$C2457,$H$4:$H2456,"Ha",$B$4:$B2456,"&gt;="&amp;Boshqaruv!$C$9,$B$4:$B2456,"&lt;="&amp;Boshqaruv!$C$10)=0,1,0),0)</f>
        <v>0</v>
      </c>
    </row>
    <row r="2458" customFormat="false" ht="15" hidden="false" customHeight="false" outlineLevel="0" collapsed="false">
      <c r="A2458" s="8" t="n">
        <v>2454</v>
      </c>
      <c r="B2458" s="13"/>
      <c r="C2458" s="25"/>
      <c r="D2458" s="26" t="str">
        <f aca="false">IF($C2458="","",IFERROR(IF(INDEX(Bolalar!$B$5:$B$1804,MATCH($C2458,Bolalar!$I$5:$I$1804,0))="","",INDEX(Bolalar!$B$5:$B$1804,MATCH($C2458,Bolalar!$I$5:$I$1804,0))),""))</f>
        <v/>
      </c>
      <c r="E2458" s="15" t="str">
        <f aca="false">IF($C2458="","",IFERROR(IF(INDEX(Bolalar!$C$5:$C$1804,MATCH($C2458,Bolalar!$I$5:$I$1804,0))="","",INDEX(Bolalar!$C$5:$C$1804,MATCH($C2458,Bolalar!$I$5:$I$1804,0))),""))</f>
        <v/>
      </c>
      <c r="F2458" s="24"/>
      <c r="G2458" s="14" t="str">
        <f aca="false">IF(OR($E2458="",$B2458=""),"",INT(($B2458-$E2458)/365.25))</f>
        <v/>
      </c>
      <c r="H2458" s="14" t="str">
        <f aca="false">IF($G2458="","",IF($G2458&lt;=5,"Ha","Yo'q"))</f>
        <v/>
      </c>
      <c r="I2458" s="12"/>
      <c r="J2458" s="12"/>
      <c r="K2458" s="28" t="n">
        <f aca="false">IF(AND($C2458&lt;&gt;"",$H2458="Ha",$B2458&gt;=Boshqaruv!$C$9,$B2458&lt;=Boshqaruv!$C$10),IF(COUNTIFS($C$4:$C2457,$C2458,$H$4:$H2457,"Ha",$B$4:$B2457,"&gt;="&amp;Boshqaruv!$C$9,$B$4:$B2457,"&lt;="&amp;Boshqaruv!$C$10)=0,1,0),0)</f>
        <v>0</v>
      </c>
    </row>
    <row r="2459" customFormat="false" ht="15" hidden="false" customHeight="false" outlineLevel="0" collapsed="false">
      <c r="A2459" s="8" t="n">
        <v>2455</v>
      </c>
      <c r="B2459" s="13"/>
      <c r="C2459" s="25"/>
      <c r="D2459" s="26" t="str">
        <f aca="false">IF($C2459="","",IFERROR(IF(INDEX(Bolalar!$B$5:$B$1804,MATCH($C2459,Bolalar!$I$5:$I$1804,0))="","",INDEX(Bolalar!$B$5:$B$1804,MATCH($C2459,Bolalar!$I$5:$I$1804,0))),""))</f>
        <v/>
      </c>
      <c r="E2459" s="15" t="str">
        <f aca="false">IF($C2459="","",IFERROR(IF(INDEX(Bolalar!$C$5:$C$1804,MATCH($C2459,Bolalar!$I$5:$I$1804,0))="","",INDEX(Bolalar!$C$5:$C$1804,MATCH($C2459,Bolalar!$I$5:$I$1804,0))),""))</f>
        <v/>
      </c>
      <c r="F2459" s="24"/>
      <c r="G2459" s="14" t="str">
        <f aca="false">IF(OR($E2459="",$B2459=""),"",INT(($B2459-$E2459)/365.25))</f>
        <v/>
      </c>
      <c r="H2459" s="14" t="str">
        <f aca="false">IF($G2459="","",IF($G2459&lt;=5,"Ha","Yo'q"))</f>
        <v/>
      </c>
      <c r="I2459" s="12"/>
      <c r="J2459" s="12"/>
      <c r="K2459" s="28" t="n">
        <f aca="false">IF(AND($C2459&lt;&gt;"",$H2459="Ha",$B2459&gt;=Boshqaruv!$C$9,$B2459&lt;=Boshqaruv!$C$10),IF(COUNTIFS($C$4:$C2458,$C2459,$H$4:$H2458,"Ha",$B$4:$B2458,"&gt;="&amp;Boshqaruv!$C$9,$B$4:$B2458,"&lt;="&amp;Boshqaruv!$C$10)=0,1,0),0)</f>
        <v>0</v>
      </c>
    </row>
    <row r="2460" customFormat="false" ht="15" hidden="false" customHeight="false" outlineLevel="0" collapsed="false">
      <c r="A2460" s="8" t="n">
        <v>2456</v>
      </c>
      <c r="B2460" s="13"/>
      <c r="C2460" s="25"/>
      <c r="D2460" s="26" t="str">
        <f aca="false">IF($C2460="","",IFERROR(IF(INDEX(Bolalar!$B$5:$B$1804,MATCH($C2460,Bolalar!$I$5:$I$1804,0))="","",INDEX(Bolalar!$B$5:$B$1804,MATCH($C2460,Bolalar!$I$5:$I$1804,0))),""))</f>
        <v/>
      </c>
      <c r="E2460" s="15" t="str">
        <f aca="false">IF($C2460="","",IFERROR(IF(INDEX(Bolalar!$C$5:$C$1804,MATCH($C2460,Bolalar!$I$5:$I$1804,0))="","",INDEX(Bolalar!$C$5:$C$1804,MATCH($C2460,Bolalar!$I$5:$I$1804,0))),""))</f>
        <v/>
      </c>
      <c r="F2460" s="24"/>
      <c r="G2460" s="14" t="str">
        <f aca="false">IF(OR($E2460="",$B2460=""),"",INT(($B2460-$E2460)/365.25))</f>
        <v/>
      </c>
      <c r="H2460" s="14" t="str">
        <f aca="false">IF($G2460="","",IF($G2460&lt;=5,"Ha","Yo'q"))</f>
        <v/>
      </c>
      <c r="I2460" s="12"/>
      <c r="J2460" s="12"/>
      <c r="K2460" s="28" t="n">
        <f aca="false">IF(AND($C2460&lt;&gt;"",$H2460="Ha",$B2460&gt;=Boshqaruv!$C$9,$B2460&lt;=Boshqaruv!$C$10),IF(COUNTIFS($C$4:$C2459,$C2460,$H$4:$H2459,"Ha",$B$4:$B2459,"&gt;="&amp;Boshqaruv!$C$9,$B$4:$B2459,"&lt;="&amp;Boshqaruv!$C$10)=0,1,0),0)</f>
        <v>0</v>
      </c>
    </row>
    <row r="2461" customFormat="false" ht="15" hidden="false" customHeight="false" outlineLevel="0" collapsed="false">
      <c r="A2461" s="8" t="n">
        <v>2457</v>
      </c>
      <c r="B2461" s="13"/>
      <c r="C2461" s="25"/>
      <c r="D2461" s="26" t="str">
        <f aca="false">IF($C2461="","",IFERROR(IF(INDEX(Bolalar!$B$5:$B$1804,MATCH($C2461,Bolalar!$I$5:$I$1804,0))="","",INDEX(Bolalar!$B$5:$B$1804,MATCH($C2461,Bolalar!$I$5:$I$1804,0))),""))</f>
        <v/>
      </c>
      <c r="E2461" s="15" t="str">
        <f aca="false">IF($C2461="","",IFERROR(IF(INDEX(Bolalar!$C$5:$C$1804,MATCH($C2461,Bolalar!$I$5:$I$1804,0))="","",INDEX(Bolalar!$C$5:$C$1804,MATCH($C2461,Bolalar!$I$5:$I$1804,0))),""))</f>
        <v/>
      </c>
      <c r="F2461" s="24"/>
      <c r="G2461" s="14" t="str">
        <f aca="false">IF(OR($E2461="",$B2461=""),"",INT(($B2461-$E2461)/365.25))</f>
        <v/>
      </c>
      <c r="H2461" s="14" t="str">
        <f aca="false">IF($G2461="","",IF($G2461&lt;=5,"Ha","Yo'q"))</f>
        <v/>
      </c>
      <c r="I2461" s="12"/>
      <c r="J2461" s="12"/>
      <c r="K2461" s="28" t="n">
        <f aca="false">IF(AND($C2461&lt;&gt;"",$H2461="Ha",$B2461&gt;=Boshqaruv!$C$9,$B2461&lt;=Boshqaruv!$C$10),IF(COUNTIFS($C$4:$C2460,$C2461,$H$4:$H2460,"Ha",$B$4:$B2460,"&gt;="&amp;Boshqaruv!$C$9,$B$4:$B2460,"&lt;="&amp;Boshqaruv!$C$10)=0,1,0),0)</f>
        <v>0</v>
      </c>
    </row>
    <row r="2462" customFormat="false" ht="15" hidden="false" customHeight="false" outlineLevel="0" collapsed="false">
      <c r="A2462" s="8" t="n">
        <v>2458</v>
      </c>
      <c r="B2462" s="13"/>
      <c r="C2462" s="25"/>
      <c r="D2462" s="26" t="str">
        <f aca="false">IF($C2462="","",IFERROR(IF(INDEX(Bolalar!$B$5:$B$1804,MATCH($C2462,Bolalar!$I$5:$I$1804,0))="","",INDEX(Bolalar!$B$5:$B$1804,MATCH($C2462,Bolalar!$I$5:$I$1804,0))),""))</f>
        <v/>
      </c>
      <c r="E2462" s="15" t="str">
        <f aca="false">IF($C2462="","",IFERROR(IF(INDEX(Bolalar!$C$5:$C$1804,MATCH($C2462,Bolalar!$I$5:$I$1804,0))="","",INDEX(Bolalar!$C$5:$C$1804,MATCH($C2462,Bolalar!$I$5:$I$1804,0))),""))</f>
        <v/>
      </c>
      <c r="F2462" s="24"/>
      <c r="G2462" s="14" t="str">
        <f aca="false">IF(OR($E2462="",$B2462=""),"",INT(($B2462-$E2462)/365.25))</f>
        <v/>
      </c>
      <c r="H2462" s="14" t="str">
        <f aca="false">IF($G2462="","",IF($G2462&lt;=5,"Ha","Yo'q"))</f>
        <v/>
      </c>
      <c r="I2462" s="12"/>
      <c r="J2462" s="12"/>
      <c r="K2462" s="28" t="n">
        <f aca="false">IF(AND($C2462&lt;&gt;"",$H2462="Ha",$B2462&gt;=Boshqaruv!$C$9,$B2462&lt;=Boshqaruv!$C$10),IF(COUNTIFS($C$4:$C2461,$C2462,$H$4:$H2461,"Ha",$B$4:$B2461,"&gt;="&amp;Boshqaruv!$C$9,$B$4:$B2461,"&lt;="&amp;Boshqaruv!$C$10)=0,1,0),0)</f>
        <v>0</v>
      </c>
    </row>
    <row r="2463" customFormat="false" ht="15" hidden="false" customHeight="false" outlineLevel="0" collapsed="false">
      <c r="A2463" s="8" t="n">
        <v>2459</v>
      </c>
      <c r="B2463" s="13"/>
      <c r="C2463" s="25"/>
      <c r="D2463" s="26" t="str">
        <f aca="false">IF($C2463="","",IFERROR(IF(INDEX(Bolalar!$B$5:$B$1804,MATCH($C2463,Bolalar!$I$5:$I$1804,0))="","",INDEX(Bolalar!$B$5:$B$1804,MATCH($C2463,Bolalar!$I$5:$I$1804,0))),""))</f>
        <v/>
      </c>
      <c r="E2463" s="15" t="str">
        <f aca="false">IF($C2463="","",IFERROR(IF(INDEX(Bolalar!$C$5:$C$1804,MATCH($C2463,Bolalar!$I$5:$I$1804,0))="","",INDEX(Bolalar!$C$5:$C$1804,MATCH($C2463,Bolalar!$I$5:$I$1804,0))),""))</f>
        <v/>
      </c>
      <c r="F2463" s="24"/>
      <c r="G2463" s="14" t="str">
        <f aca="false">IF(OR($E2463="",$B2463=""),"",INT(($B2463-$E2463)/365.25))</f>
        <v/>
      </c>
      <c r="H2463" s="14" t="str">
        <f aca="false">IF($G2463="","",IF($G2463&lt;=5,"Ha","Yo'q"))</f>
        <v/>
      </c>
      <c r="I2463" s="12"/>
      <c r="J2463" s="12"/>
      <c r="K2463" s="28" t="n">
        <f aca="false">IF(AND($C2463&lt;&gt;"",$H2463="Ha",$B2463&gt;=Boshqaruv!$C$9,$B2463&lt;=Boshqaruv!$C$10),IF(COUNTIFS($C$4:$C2462,$C2463,$H$4:$H2462,"Ha",$B$4:$B2462,"&gt;="&amp;Boshqaruv!$C$9,$B$4:$B2462,"&lt;="&amp;Boshqaruv!$C$10)=0,1,0),0)</f>
        <v>0</v>
      </c>
    </row>
    <row r="2464" customFormat="false" ht="15" hidden="false" customHeight="false" outlineLevel="0" collapsed="false">
      <c r="A2464" s="8" t="n">
        <v>2460</v>
      </c>
      <c r="B2464" s="13"/>
      <c r="C2464" s="25"/>
      <c r="D2464" s="26" t="str">
        <f aca="false">IF($C2464="","",IFERROR(IF(INDEX(Bolalar!$B$5:$B$1804,MATCH($C2464,Bolalar!$I$5:$I$1804,0))="","",INDEX(Bolalar!$B$5:$B$1804,MATCH($C2464,Bolalar!$I$5:$I$1804,0))),""))</f>
        <v/>
      </c>
      <c r="E2464" s="15" t="str">
        <f aca="false">IF($C2464="","",IFERROR(IF(INDEX(Bolalar!$C$5:$C$1804,MATCH($C2464,Bolalar!$I$5:$I$1804,0))="","",INDEX(Bolalar!$C$5:$C$1804,MATCH($C2464,Bolalar!$I$5:$I$1804,0))),""))</f>
        <v/>
      </c>
      <c r="F2464" s="24"/>
      <c r="G2464" s="14" t="str">
        <f aca="false">IF(OR($E2464="",$B2464=""),"",INT(($B2464-$E2464)/365.25))</f>
        <v/>
      </c>
      <c r="H2464" s="14" t="str">
        <f aca="false">IF($G2464="","",IF($G2464&lt;=5,"Ha","Yo'q"))</f>
        <v/>
      </c>
      <c r="I2464" s="12"/>
      <c r="J2464" s="12"/>
      <c r="K2464" s="28" t="n">
        <f aca="false">IF(AND($C2464&lt;&gt;"",$H2464="Ha",$B2464&gt;=Boshqaruv!$C$9,$B2464&lt;=Boshqaruv!$C$10),IF(COUNTIFS($C$4:$C2463,$C2464,$H$4:$H2463,"Ha",$B$4:$B2463,"&gt;="&amp;Boshqaruv!$C$9,$B$4:$B2463,"&lt;="&amp;Boshqaruv!$C$10)=0,1,0),0)</f>
        <v>0</v>
      </c>
    </row>
    <row r="2465" customFormat="false" ht="15" hidden="false" customHeight="false" outlineLevel="0" collapsed="false">
      <c r="A2465" s="8" t="n">
        <v>2461</v>
      </c>
      <c r="B2465" s="13"/>
      <c r="C2465" s="25"/>
      <c r="D2465" s="26" t="str">
        <f aca="false">IF($C2465="","",IFERROR(IF(INDEX(Bolalar!$B$5:$B$1804,MATCH($C2465,Bolalar!$I$5:$I$1804,0))="","",INDEX(Bolalar!$B$5:$B$1804,MATCH($C2465,Bolalar!$I$5:$I$1804,0))),""))</f>
        <v/>
      </c>
      <c r="E2465" s="15" t="str">
        <f aca="false">IF($C2465="","",IFERROR(IF(INDEX(Bolalar!$C$5:$C$1804,MATCH($C2465,Bolalar!$I$5:$I$1804,0))="","",INDEX(Bolalar!$C$5:$C$1804,MATCH($C2465,Bolalar!$I$5:$I$1804,0))),""))</f>
        <v/>
      </c>
      <c r="F2465" s="24"/>
      <c r="G2465" s="14" t="str">
        <f aca="false">IF(OR($E2465="",$B2465=""),"",INT(($B2465-$E2465)/365.25))</f>
        <v/>
      </c>
      <c r="H2465" s="14" t="str">
        <f aca="false">IF($G2465="","",IF($G2465&lt;=5,"Ha","Yo'q"))</f>
        <v/>
      </c>
      <c r="I2465" s="12"/>
      <c r="J2465" s="12"/>
      <c r="K2465" s="28" t="n">
        <f aca="false">IF(AND($C2465&lt;&gt;"",$H2465="Ha",$B2465&gt;=Boshqaruv!$C$9,$B2465&lt;=Boshqaruv!$C$10),IF(COUNTIFS($C$4:$C2464,$C2465,$H$4:$H2464,"Ha",$B$4:$B2464,"&gt;="&amp;Boshqaruv!$C$9,$B$4:$B2464,"&lt;="&amp;Boshqaruv!$C$10)=0,1,0),0)</f>
        <v>0</v>
      </c>
    </row>
    <row r="2466" customFormat="false" ht="15" hidden="false" customHeight="false" outlineLevel="0" collapsed="false">
      <c r="A2466" s="8" t="n">
        <v>2462</v>
      </c>
      <c r="B2466" s="13"/>
      <c r="C2466" s="25"/>
      <c r="D2466" s="26" t="str">
        <f aca="false">IF($C2466="","",IFERROR(IF(INDEX(Bolalar!$B$5:$B$1804,MATCH($C2466,Bolalar!$I$5:$I$1804,0))="","",INDEX(Bolalar!$B$5:$B$1804,MATCH($C2466,Bolalar!$I$5:$I$1804,0))),""))</f>
        <v/>
      </c>
      <c r="E2466" s="15" t="str">
        <f aca="false">IF($C2466="","",IFERROR(IF(INDEX(Bolalar!$C$5:$C$1804,MATCH($C2466,Bolalar!$I$5:$I$1804,0))="","",INDEX(Bolalar!$C$5:$C$1804,MATCH($C2466,Bolalar!$I$5:$I$1804,0))),""))</f>
        <v/>
      </c>
      <c r="F2466" s="24"/>
      <c r="G2466" s="14" t="str">
        <f aca="false">IF(OR($E2466="",$B2466=""),"",INT(($B2466-$E2466)/365.25))</f>
        <v/>
      </c>
      <c r="H2466" s="14" t="str">
        <f aca="false">IF($G2466="","",IF($G2466&lt;=5,"Ha","Yo'q"))</f>
        <v/>
      </c>
      <c r="I2466" s="12"/>
      <c r="J2466" s="12"/>
      <c r="K2466" s="28" t="n">
        <f aca="false">IF(AND($C2466&lt;&gt;"",$H2466="Ha",$B2466&gt;=Boshqaruv!$C$9,$B2466&lt;=Boshqaruv!$C$10),IF(COUNTIFS($C$4:$C2465,$C2466,$H$4:$H2465,"Ha",$B$4:$B2465,"&gt;="&amp;Boshqaruv!$C$9,$B$4:$B2465,"&lt;="&amp;Boshqaruv!$C$10)=0,1,0),0)</f>
        <v>0</v>
      </c>
    </row>
    <row r="2467" customFormat="false" ht="15" hidden="false" customHeight="false" outlineLevel="0" collapsed="false">
      <c r="A2467" s="8" t="n">
        <v>2463</v>
      </c>
      <c r="B2467" s="13"/>
      <c r="C2467" s="25"/>
      <c r="D2467" s="26" t="str">
        <f aca="false">IF($C2467="","",IFERROR(IF(INDEX(Bolalar!$B$5:$B$1804,MATCH($C2467,Bolalar!$I$5:$I$1804,0))="","",INDEX(Bolalar!$B$5:$B$1804,MATCH($C2467,Bolalar!$I$5:$I$1804,0))),""))</f>
        <v/>
      </c>
      <c r="E2467" s="15" t="str">
        <f aca="false">IF($C2467="","",IFERROR(IF(INDEX(Bolalar!$C$5:$C$1804,MATCH($C2467,Bolalar!$I$5:$I$1804,0))="","",INDEX(Bolalar!$C$5:$C$1804,MATCH($C2467,Bolalar!$I$5:$I$1804,0))),""))</f>
        <v/>
      </c>
      <c r="F2467" s="24"/>
      <c r="G2467" s="14" t="str">
        <f aca="false">IF(OR($E2467="",$B2467=""),"",INT(($B2467-$E2467)/365.25))</f>
        <v/>
      </c>
      <c r="H2467" s="14" t="str">
        <f aca="false">IF($G2467="","",IF($G2467&lt;=5,"Ha","Yo'q"))</f>
        <v/>
      </c>
      <c r="I2467" s="12"/>
      <c r="J2467" s="12"/>
      <c r="K2467" s="28" t="n">
        <f aca="false">IF(AND($C2467&lt;&gt;"",$H2467="Ha",$B2467&gt;=Boshqaruv!$C$9,$B2467&lt;=Boshqaruv!$C$10),IF(COUNTIFS($C$4:$C2466,$C2467,$H$4:$H2466,"Ha",$B$4:$B2466,"&gt;="&amp;Boshqaruv!$C$9,$B$4:$B2466,"&lt;="&amp;Boshqaruv!$C$10)=0,1,0),0)</f>
        <v>0</v>
      </c>
    </row>
    <row r="2468" customFormat="false" ht="15" hidden="false" customHeight="false" outlineLevel="0" collapsed="false">
      <c r="A2468" s="8" t="n">
        <v>2464</v>
      </c>
      <c r="B2468" s="13"/>
      <c r="C2468" s="25"/>
      <c r="D2468" s="26" t="str">
        <f aca="false">IF($C2468="","",IFERROR(IF(INDEX(Bolalar!$B$5:$B$1804,MATCH($C2468,Bolalar!$I$5:$I$1804,0))="","",INDEX(Bolalar!$B$5:$B$1804,MATCH($C2468,Bolalar!$I$5:$I$1804,0))),""))</f>
        <v/>
      </c>
      <c r="E2468" s="15" t="str">
        <f aca="false">IF($C2468="","",IFERROR(IF(INDEX(Bolalar!$C$5:$C$1804,MATCH($C2468,Bolalar!$I$5:$I$1804,0))="","",INDEX(Bolalar!$C$5:$C$1804,MATCH($C2468,Bolalar!$I$5:$I$1804,0))),""))</f>
        <v/>
      </c>
      <c r="F2468" s="24"/>
      <c r="G2468" s="14" t="str">
        <f aca="false">IF(OR($E2468="",$B2468=""),"",INT(($B2468-$E2468)/365.25))</f>
        <v/>
      </c>
      <c r="H2468" s="14" t="str">
        <f aca="false">IF($G2468="","",IF($G2468&lt;=5,"Ha","Yo'q"))</f>
        <v/>
      </c>
      <c r="I2468" s="12"/>
      <c r="J2468" s="12"/>
      <c r="K2468" s="28" t="n">
        <f aca="false">IF(AND($C2468&lt;&gt;"",$H2468="Ha",$B2468&gt;=Boshqaruv!$C$9,$B2468&lt;=Boshqaruv!$C$10),IF(COUNTIFS($C$4:$C2467,$C2468,$H$4:$H2467,"Ha",$B$4:$B2467,"&gt;="&amp;Boshqaruv!$C$9,$B$4:$B2467,"&lt;="&amp;Boshqaruv!$C$10)=0,1,0),0)</f>
        <v>0</v>
      </c>
    </row>
    <row r="2469" customFormat="false" ht="15" hidden="false" customHeight="false" outlineLevel="0" collapsed="false">
      <c r="A2469" s="8" t="n">
        <v>2465</v>
      </c>
      <c r="B2469" s="13"/>
      <c r="C2469" s="25"/>
      <c r="D2469" s="26" t="str">
        <f aca="false">IF($C2469="","",IFERROR(IF(INDEX(Bolalar!$B$5:$B$1804,MATCH($C2469,Bolalar!$I$5:$I$1804,0))="","",INDEX(Bolalar!$B$5:$B$1804,MATCH($C2469,Bolalar!$I$5:$I$1804,0))),""))</f>
        <v/>
      </c>
      <c r="E2469" s="15" t="str">
        <f aca="false">IF($C2469="","",IFERROR(IF(INDEX(Bolalar!$C$5:$C$1804,MATCH($C2469,Bolalar!$I$5:$I$1804,0))="","",INDEX(Bolalar!$C$5:$C$1804,MATCH($C2469,Bolalar!$I$5:$I$1804,0))),""))</f>
        <v/>
      </c>
      <c r="F2469" s="24"/>
      <c r="G2469" s="14" t="str">
        <f aca="false">IF(OR($E2469="",$B2469=""),"",INT(($B2469-$E2469)/365.25))</f>
        <v/>
      </c>
      <c r="H2469" s="14" t="str">
        <f aca="false">IF($G2469="","",IF($G2469&lt;=5,"Ha","Yo'q"))</f>
        <v/>
      </c>
      <c r="I2469" s="12"/>
      <c r="J2469" s="12"/>
      <c r="K2469" s="28" t="n">
        <f aca="false">IF(AND($C2469&lt;&gt;"",$H2469="Ha",$B2469&gt;=Boshqaruv!$C$9,$B2469&lt;=Boshqaruv!$C$10),IF(COUNTIFS($C$4:$C2468,$C2469,$H$4:$H2468,"Ha",$B$4:$B2468,"&gt;="&amp;Boshqaruv!$C$9,$B$4:$B2468,"&lt;="&amp;Boshqaruv!$C$10)=0,1,0),0)</f>
        <v>0</v>
      </c>
    </row>
    <row r="2470" customFormat="false" ht="15" hidden="false" customHeight="false" outlineLevel="0" collapsed="false">
      <c r="A2470" s="8" t="n">
        <v>2466</v>
      </c>
      <c r="B2470" s="13"/>
      <c r="C2470" s="25"/>
      <c r="D2470" s="26" t="str">
        <f aca="false">IF($C2470="","",IFERROR(IF(INDEX(Bolalar!$B$5:$B$1804,MATCH($C2470,Bolalar!$I$5:$I$1804,0))="","",INDEX(Bolalar!$B$5:$B$1804,MATCH($C2470,Bolalar!$I$5:$I$1804,0))),""))</f>
        <v/>
      </c>
      <c r="E2470" s="15" t="str">
        <f aca="false">IF($C2470="","",IFERROR(IF(INDEX(Bolalar!$C$5:$C$1804,MATCH($C2470,Bolalar!$I$5:$I$1804,0))="","",INDEX(Bolalar!$C$5:$C$1804,MATCH($C2470,Bolalar!$I$5:$I$1804,0))),""))</f>
        <v/>
      </c>
      <c r="F2470" s="24"/>
      <c r="G2470" s="14" t="str">
        <f aca="false">IF(OR($E2470="",$B2470=""),"",INT(($B2470-$E2470)/365.25))</f>
        <v/>
      </c>
      <c r="H2470" s="14" t="str">
        <f aca="false">IF($G2470="","",IF($G2470&lt;=5,"Ha","Yo'q"))</f>
        <v/>
      </c>
      <c r="I2470" s="12"/>
      <c r="J2470" s="12"/>
      <c r="K2470" s="28" t="n">
        <f aca="false">IF(AND($C2470&lt;&gt;"",$H2470="Ha",$B2470&gt;=Boshqaruv!$C$9,$B2470&lt;=Boshqaruv!$C$10),IF(COUNTIFS($C$4:$C2469,$C2470,$H$4:$H2469,"Ha",$B$4:$B2469,"&gt;="&amp;Boshqaruv!$C$9,$B$4:$B2469,"&lt;="&amp;Boshqaruv!$C$10)=0,1,0),0)</f>
        <v>0</v>
      </c>
    </row>
    <row r="2471" customFormat="false" ht="15" hidden="false" customHeight="false" outlineLevel="0" collapsed="false">
      <c r="A2471" s="8" t="n">
        <v>2467</v>
      </c>
      <c r="B2471" s="13"/>
      <c r="C2471" s="25"/>
      <c r="D2471" s="26" t="str">
        <f aca="false">IF($C2471="","",IFERROR(IF(INDEX(Bolalar!$B$5:$B$1804,MATCH($C2471,Bolalar!$I$5:$I$1804,0))="","",INDEX(Bolalar!$B$5:$B$1804,MATCH($C2471,Bolalar!$I$5:$I$1804,0))),""))</f>
        <v/>
      </c>
      <c r="E2471" s="15" t="str">
        <f aca="false">IF($C2471="","",IFERROR(IF(INDEX(Bolalar!$C$5:$C$1804,MATCH($C2471,Bolalar!$I$5:$I$1804,0))="","",INDEX(Bolalar!$C$5:$C$1804,MATCH($C2471,Bolalar!$I$5:$I$1804,0))),""))</f>
        <v/>
      </c>
      <c r="F2471" s="24"/>
      <c r="G2471" s="14" t="str">
        <f aca="false">IF(OR($E2471="",$B2471=""),"",INT(($B2471-$E2471)/365.25))</f>
        <v/>
      </c>
      <c r="H2471" s="14" t="str">
        <f aca="false">IF($G2471="","",IF($G2471&lt;=5,"Ha","Yo'q"))</f>
        <v/>
      </c>
      <c r="I2471" s="12"/>
      <c r="J2471" s="12"/>
      <c r="K2471" s="28" t="n">
        <f aca="false">IF(AND($C2471&lt;&gt;"",$H2471="Ha",$B2471&gt;=Boshqaruv!$C$9,$B2471&lt;=Boshqaruv!$C$10),IF(COUNTIFS($C$4:$C2470,$C2471,$H$4:$H2470,"Ha",$B$4:$B2470,"&gt;="&amp;Boshqaruv!$C$9,$B$4:$B2470,"&lt;="&amp;Boshqaruv!$C$10)=0,1,0),0)</f>
        <v>0</v>
      </c>
    </row>
    <row r="2472" customFormat="false" ht="15" hidden="false" customHeight="false" outlineLevel="0" collapsed="false">
      <c r="A2472" s="8" t="n">
        <v>2468</v>
      </c>
      <c r="B2472" s="13"/>
      <c r="C2472" s="25"/>
      <c r="D2472" s="26" t="str">
        <f aca="false">IF($C2472="","",IFERROR(IF(INDEX(Bolalar!$B$5:$B$1804,MATCH($C2472,Bolalar!$I$5:$I$1804,0))="","",INDEX(Bolalar!$B$5:$B$1804,MATCH($C2472,Bolalar!$I$5:$I$1804,0))),""))</f>
        <v/>
      </c>
      <c r="E2472" s="15" t="str">
        <f aca="false">IF($C2472="","",IFERROR(IF(INDEX(Bolalar!$C$5:$C$1804,MATCH($C2472,Bolalar!$I$5:$I$1804,0))="","",INDEX(Bolalar!$C$5:$C$1804,MATCH($C2472,Bolalar!$I$5:$I$1804,0))),""))</f>
        <v/>
      </c>
      <c r="F2472" s="24"/>
      <c r="G2472" s="14" t="str">
        <f aca="false">IF(OR($E2472="",$B2472=""),"",INT(($B2472-$E2472)/365.25))</f>
        <v/>
      </c>
      <c r="H2472" s="14" t="str">
        <f aca="false">IF($G2472="","",IF($G2472&lt;=5,"Ha","Yo'q"))</f>
        <v/>
      </c>
      <c r="I2472" s="12"/>
      <c r="J2472" s="12"/>
      <c r="K2472" s="28" t="n">
        <f aca="false">IF(AND($C2472&lt;&gt;"",$H2472="Ha",$B2472&gt;=Boshqaruv!$C$9,$B2472&lt;=Boshqaruv!$C$10),IF(COUNTIFS($C$4:$C2471,$C2472,$H$4:$H2471,"Ha",$B$4:$B2471,"&gt;="&amp;Boshqaruv!$C$9,$B$4:$B2471,"&lt;="&amp;Boshqaruv!$C$10)=0,1,0),0)</f>
        <v>0</v>
      </c>
    </row>
    <row r="2473" customFormat="false" ht="15" hidden="false" customHeight="false" outlineLevel="0" collapsed="false">
      <c r="A2473" s="8" t="n">
        <v>2469</v>
      </c>
      <c r="B2473" s="13"/>
      <c r="C2473" s="25"/>
      <c r="D2473" s="26" t="str">
        <f aca="false">IF($C2473="","",IFERROR(IF(INDEX(Bolalar!$B$5:$B$1804,MATCH($C2473,Bolalar!$I$5:$I$1804,0))="","",INDEX(Bolalar!$B$5:$B$1804,MATCH($C2473,Bolalar!$I$5:$I$1804,0))),""))</f>
        <v/>
      </c>
      <c r="E2473" s="15" t="str">
        <f aca="false">IF($C2473="","",IFERROR(IF(INDEX(Bolalar!$C$5:$C$1804,MATCH($C2473,Bolalar!$I$5:$I$1804,0))="","",INDEX(Bolalar!$C$5:$C$1804,MATCH($C2473,Bolalar!$I$5:$I$1804,0))),""))</f>
        <v/>
      </c>
      <c r="F2473" s="24"/>
      <c r="G2473" s="14" t="str">
        <f aca="false">IF(OR($E2473="",$B2473=""),"",INT(($B2473-$E2473)/365.25))</f>
        <v/>
      </c>
      <c r="H2473" s="14" t="str">
        <f aca="false">IF($G2473="","",IF($G2473&lt;=5,"Ha","Yo'q"))</f>
        <v/>
      </c>
      <c r="I2473" s="12"/>
      <c r="J2473" s="12"/>
      <c r="K2473" s="28" t="n">
        <f aca="false">IF(AND($C2473&lt;&gt;"",$H2473="Ha",$B2473&gt;=Boshqaruv!$C$9,$B2473&lt;=Boshqaruv!$C$10),IF(COUNTIFS($C$4:$C2472,$C2473,$H$4:$H2472,"Ha",$B$4:$B2472,"&gt;="&amp;Boshqaruv!$C$9,$B$4:$B2472,"&lt;="&amp;Boshqaruv!$C$10)=0,1,0),0)</f>
        <v>0</v>
      </c>
    </row>
    <row r="2474" customFormat="false" ht="15" hidden="false" customHeight="false" outlineLevel="0" collapsed="false">
      <c r="A2474" s="8" t="n">
        <v>2470</v>
      </c>
      <c r="B2474" s="13"/>
      <c r="C2474" s="25"/>
      <c r="D2474" s="26" t="str">
        <f aca="false">IF($C2474="","",IFERROR(IF(INDEX(Bolalar!$B$5:$B$1804,MATCH($C2474,Bolalar!$I$5:$I$1804,0))="","",INDEX(Bolalar!$B$5:$B$1804,MATCH($C2474,Bolalar!$I$5:$I$1804,0))),""))</f>
        <v/>
      </c>
      <c r="E2474" s="15" t="str">
        <f aca="false">IF($C2474="","",IFERROR(IF(INDEX(Bolalar!$C$5:$C$1804,MATCH($C2474,Bolalar!$I$5:$I$1804,0))="","",INDEX(Bolalar!$C$5:$C$1804,MATCH($C2474,Bolalar!$I$5:$I$1804,0))),""))</f>
        <v/>
      </c>
      <c r="F2474" s="24"/>
      <c r="G2474" s="14" t="str">
        <f aca="false">IF(OR($E2474="",$B2474=""),"",INT(($B2474-$E2474)/365.25))</f>
        <v/>
      </c>
      <c r="H2474" s="14" t="str">
        <f aca="false">IF($G2474="","",IF($G2474&lt;=5,"Ha","Yo'q"))</f>
        <v/>
      </c>
      <c r="I2474" s="12"/>
      <c r="J2474" s="12"/>
      <c r="K2474" s="28" t="n">
        <f aca="false">IF(AND($C2474&lt;&gt;"",$H2474="Ha",$B2474&gt;=Boshqaruv!$C$9,$B2474&lt;=Boshqaruv!$C$10),IF(COUNTIFS($C$4:$C2473,$C2474,$H$4:$H2473,"Ha",$B$4:$B2473,"&gt;="&amp;Boshqaruv!$C$9,$B$4:$B2473,"&lt;="&amp;Boshqaruv!$C$10)=0,1,0),0)</f>
        <v>0</v>
      </c>
    </row>
    <row r="2475" customFormat="false" ht="15" hidden="false" customHeight="false" outlineLevel="0" collapsed="false">
      <c r="A2475" s="8" t="n">
        <v>2471</v>
      </c>
      <c r="B2475" s="13"/>
      <c r="C2475" s="25"/>
      <c r="D2475" s="26" t="str">
        <f aca="false">IF($C2475="","",IFERROR(IF(INDEX(Bolalar!$B$5:$B$1804,MATCH($C2475,Bolalar!$I$5:$I$1804,0))="","",INDEX(Bolalar!$B$5:$B$1804,MATCH($C2475,Bolalar!$I$5:$I$1804,0))),""))</f>
        <v/>
      </c>
      <c r="E2475" s="15" t="str">
        <f aca="false">IF($C2475="","",IFERROR(IF(INDEX(Bolalar!$C$5:$C$1804,MATCH($C2475,Bolalar!$I$5:$I$1804,0))="","",INDEX(Bolalar!$C$5:$C$1804,MATCH($C2475,Bolalar!$I$5:$I$1804,0))),""))</f>
        <v/>
      </c>
      <c r="F2475" s="24"/>
      <c r="G2475" s="14" t="str">
        <f aca="false">IF(OR($E2475="",$B2475=""),"",INT(($B2475-$E2475)/365.25))</f>
        <v/>
      </c>
      <c r="H2475" s="14" t="str">
        <f aca="false">IF($G2475="","",IF($G2475&lt;=5,"Ha","Yo'q"))</f>
        <v/>
      </c>
      <c r="I2475" s="12"/>
      <c r="J2475" s="12"/>
      <c r="K2475" s="28" t="n">
        <f aca="false">IF(AND($C2475&lt;&gt;"",$H2475="Ha",$B2475&gt;=Boshqaruv!$C$9,$B2475&lt;=Boshqaruv!$C$10),IF(COUNTIFS($C$4:$C2474,$C2475,$H$4:$H2474,"Ha",$B$4:$B2474,"&gt;="&amp;Boshqaruv!$C$9,$B$4:$B2474,"&lt;="&amp;Boshqaruv!$C$10)=0,1,0),0)</f>
        <v>0</v>
      </c>
    </row>
    <row r="2476" customFormat="false" ht="15" hidden="false" customHeight="false" outlineLevel="0" collapsed="false">
      <c r="A2476" s="8" t="n">
        <v>2472</v>
      </c>
      <c r="B2476" s="13"/>
      <c r="C2476" s="25"/>
      <c r="D2476" s="26" t="str">
        <f aca="false">IF($C2476="","",IFERROR(IF(INDEX(Bolalar!$B$5:$B$1804,MATCH($C2476,Bolalar!$I$5:$I$1804,0))="","",INDEX(Bolalar!$B$5:$B$1804,MATCH($C2476,Bolalar!$I$5:$I$1804,0))),""))</f>
        <v/>
      </c>
      <c r="E2476" s="15" t="str">
        <f aca="false">IF($C2476="","",IFERROR(IF(INDEX(Bolalar!$C$5:$C$1804,MATCH($C2476,Bolalar!$I$5:$I$1804,0))="","",INDEX(Bolalar!$C$5:$C$1804,MATCH($C2476,Bolalar!$I$5:$I$1804,0))),""))</f>
        <v/>
      </c>
      <c r="F2476" s="24"/>
      <c r="G2476" s="14" t="str">
        <f aca="false">IF(OR($E2476="",$B2476=""),"",INT(($B2476-$E2476)/365.25))</f>
        <v/>
      </c>
      <c r="H2476" s="14" t="str">
        <f aca="false">IF($G2476="","",IF($G2476&lt;=5,"Ha","Yo'q"))</f>
        <v/>
      </c>
      <c r="I2476" s="12"/>
      <c r="J2476" s="12"/>
      <c r="K2476" s="28" t="n">
        <f aca="false">IF(AND($C2476&lt;&gt;"",$H2476="Ha",$B2476&gt;=Boshqaruv!$C$9,$B2476&lt;=Boshqaruv!$C$10),IF(COUNTIFS($C$4:$C2475,$C2476,$H$4:$H2475,"Ha",$B$4:$B2475,"&gt;="&amp;Boshqaruv!$C$9,$B$4:$B2475,"&lt;="&amp;Boshqaruv!$C$10)=0,1,0),0)</f>
        <v>0</v>
      </c>
    </row>
    <row r="2477" customFormat="false" ht="15" hidden="false" customHeight="false" outlineLevel="0" collapsed="false">
      <c r="A2477" s="8" t="n">
        <v>2473</v>
      </c>
      <c r="B2477" s="13"/>
      <c r="C2477" s="25"/>
      <c r="D2477" s="26" t="str">
        <f aca="false">IF($C2477="","",IFERROR(IF(INDEX(Bolalar!$B$5:$B$1804,MATCH($C2477,Bolalar!$I$5:$I$1804,0))="","",INDEX(Bolalar!$B$5:$B$1804,MATCH($C2477,Bolalar!$I$5:$I$1804,0))),""))</f>
        <v/>
      </c>
      <c r="E2477" s="15" t="str">
        <f aca="false">IF($C2477="","",IFERROR(IF(INDEX(Bolalar!$C$5:$C$1804,MATCH($C2477,Bolalar!$I$5:$I$1804,0))="","",INDEX(Bolalar!$C$5:$C$1804,MATCH($C2477,Bolalar!$I$5:$I$1804,0))),""))</f>
        <v/>
      </c>
      <c r="F2477" s="24"/>
      <c r="G2477" s="14" t="str">
        <f aca="false">IF(OR($E2477="",$B2477=""),"",INT(($B2477-$E2477)/365.25))</f>
        <v/>
      </c>
      <c r="H2477" s="14" t="str">
        <f aca="false">IF($G2477="","",IF($G2477&lt;=5,"Ha","Yo'q"))</f>
        <v/>
      </c>
      <c r="I2477" s="12"/>
      <c r="J2477" s="12"/>
      <c r="K2477" s="28" t="n">
        <f aca="false">IF(AND($C2477&lt;&gt;"",$H2477="Ha",$B2477&gt;=Boshqaruv!$C$9,$B2477&lt;=Boshqaruv!$C$10),IF(COUNTIFS($C$4:$C2476,$C2477,$H$4:$H2476,"Ha",$B$4:$B2476,"&gt;="&amp;Boshqaruv!$C$9,$B$4:$B2476,"&lt;="&amp;Boshqaruv!$C$10)=0,1,0),0)</f>
        <v>0</v>
      </c>
    </row>
    <row r="2478" customFormat="false" ht="15" hidden="false" customHeight="false" outlineLevel="0" collapsed="false">
      <c r="A2478" s="8" t="n">
        <v>2474</v>
      </c>
      <c r="B2478" s="13"/>
      <c r="C2478" s="25"/>
      <c r="D2478" s="26" t="str">
        <f aca="false">IF($C2478="","",IFERROR(IF(INDEX(Bolalar!$B$5:$B$1804,MATCH($C2478,Bolalar!$I$5:$I$1804,0))="","",INDEX(Bolalar!$B$5:$B$1804,MATCH($C2478,Bolalar!$I$5:$I$1804,0))),""))</f>
        <v/>
      </c>
      <c r="E2478" s="15" t="str">
        <f aca="false">IF($C2478="","",IFERROR(IF(INDEX(Bolalar!$C$5:$C$1804,MATCH($C2478,Bolalar!$I$5:$I$1804,0))="","",INDEX(Bolalar!$C$5:$C$1804,MATCH($C2478,Bolalar!$I$5:$I$1804,0))),""))</f>
        <v/>
      </c>
      <c r="F2478" s="24"/>
      <c r="G2478" s="14" t="str">
        <f aca="false">IF(OR($E2478="",$B2478=""),"",INT(($B2478-$E2478)/365.25))</f>
        <v/>
      </c>
      <c r="H2478" s="14" t="str">
        <f aca="false">IF($G2478="","",IF($G2478&lt;=5,"Ha","Yo'q"))</f>
        <v/>
      </c>
      <c r="I2478" s="12"/>
      <c r="J2478" s="12"/>
      <c r="K2478" s="28" t="n">
        <f aca="false">IF(AND($C2478&lt;&gt;"",$H2478="Ha",$B2478&gt;=Boshqaruv!$C$9,$B2478&lt;=Boshqaruv!$C$10),IF(COUNTIFS($C$4:$C2477,$C2478,$H$4:$H2477,"Ha",$B$4:$B2477,"&gt;="&amp;Boshqaruv!$C$9,$B$4:$B2477,"&lt;="&amp;Boshqaruv!$C$10)=0,1,0),0)</f>
        <v>0</v>
      </c>
    </row>
    <row r="2479" customFormat="false" ht="15" hidden="false" customHeight="false" outlineLevel="0" collapsed="false">
      <c r="A2479" s="8" t="n">
        <v>2475</v>
      </c>
      <c r="B2479" s="13"/>
      <c r="C2479" s="25"/>
      <c r="D2479" s="26" t="str">
        <f aca="false">IF($C2479="","",IFERROR(IF(INDEX(Bolalar!$B$5:$B$1804,MATCH($C2479,Bolalar!$I$5:$I$1804,0))="","",INDEX(Bolalar!$B$5:$B$1804,MATCH($C2479,Bolalar!$I$5:$I$1804,0))),""))</f>
        <v/>
      </c>
      <c r="E2479" s="15" t="str">
        <f aca="false">IF($C2479="","",IFERROR(IF(INDEX(Bolalar!$C$5:$C$1804,MATCH($C2479,Bolalar!$I$5:$I$1804,0))="","",INDEX(Bolalar!$C$5:$C$1804,MATCH($C2479,Bolalar!$I$5:$I$1804,0))),""))</f>
        <v/>
      </c>
      <c r="F2479" s="24"/>
      <c r="G2479" s="14" t="str">
        <f aca="false">IF(OR($E2479="",$B2479=""),"",INT(($B2479-$E2479)/365.25))</f>
        <v/>
      </c>
      <c r="H2479" s="14" t="str">
        <f aca="false">IF($G2479="","",IF($G2479&lt;=5,"Ha","Yo'q"))</f>
        <v/>
      </c>
      <c r="I2479" s="12"/>
      <c r="J2479" s="12"/>
      <c r="K2479" s="28" t="n">
        <f aca="false">IF(AND($C2479&lt;&gt;"",$H2479="Ha",$B2479&gt;=Boshqaruv!$C$9,$B2479&lt;=Boshqaruv!$C$10),IF(COUNTIFS($C$4:$C2478,$C2479,$H$4:$H2478,"Ha",$B$4:$B2478,"&gt;="&amp;Boshqaruv!$C$9,$B$4:$B2478,"&lt;="&amp;Boshqaruv!$C$10)=0,1,0),0)</f>
        <v>0</v>
      </c>
    </row>
    <row r="2480" customFormat="false" ht="15" hidden="false" customHeight="false" outlineLevel="0" collapsed="false">
      <c r="A2480" s="8" t="n">
        <v>2476</v>
      </c>
      <c r="B2480" s="13"/>
      <c r="C2480" s="25"/>
      <c r="D2480" s="26" t="str">
        <f aca="false">IF($C2480="","",IFERROR(IF(INDEX(Bolalar!$B$5:$B$1804,MATCH($C2480,Bolalar!$I$5:$I$1804,0))="","",INDEX(Bolalar!$B$5:$B$1804,MATCH($C2480,Bolalar!$I$5:$I$1804,0))),""))</f>
        <v/>
      </c>
      <c r="E2480" s="15" t="str">
        <f aca="false">IF($C2480="","",IFERROR(IF(INDEX(Bolalar!$C$5:$C$1804,MATCH($C2480,Bolalar!$I$5:$I$1804,0))="","",INDEX(Bolalar!$C$5:$C$1804,MATCH($C2480,Bolalar!$I$5:$I$1804,0))),""))</f>
        <v/>
      </c>
      <c r="F2480" s="24"/>
      <c r="G2480" s="14" t="str">
        <f aca="false">IF(OR($E2480="",$B2480=""),"",INT(($B2480-$E2480)/365.25))</f>
        <v/>
      </c>
      <c r="H2480" s="14" t="str">
        <f aca="false">IF($G2480="","",IF($G2480&lt;=5,"Ha","Yo'q"))</f>
        <v/>
      </c>
      <c r="I2480" s="12"/>
      <c r="J2480" s="12"/>
      <c r="K2480" s="28" t="n">
        <f aca="false">IF(AND($C2480&lt;&gt;"",$H2480="Ha",$B2480&gt;=Boshqaruv!$C$9,$B2480&lt;=Boshqaruv!$C$10),IF(COUNTIFS($C$4:$C2479,$C2480,$H$4:$H2479,"Ha",$B$4:$B2479,"&gt;="&amp;Boshqaruv!$C$9,$B$4:$B2479,"&lt;="&amp;Boshqaruv!$C$10)=0,1,0),0)</f>
        <v>0</v>
      </c>
    </row>
    <row r="2481" customFormat="false" ht="15" hidden="false" customHeight="false" outlineLevel="0" collapsed="false">
      <c r="A2481" s="8" t="n">
        <v>2477</v>
      </c>
      <c r="B2481" s="13"/>
      <c r="C2481" s="25"/>
      <c r="D2481" s="26" t="str">
        <f aca="false">IF($C2481="","",IFERROR(IF(INDEX(Bolalar!$B$5:$B$1804,MATCH($C2481,Bolalar!$I$5:$I$1804,0))="","",INDEX(Bolalar!$B$5:$B$1804,MATCH($C2481,Bolalar!$I$5:$I$1804,0))),""))</f>
        <v/>
      </c>
      <c r="E2481" s="15" t="str">
        <f aca="false">IF($C2481="","",IFERROR(IF(INDEX(Bolalar!$C$5:$C$1804,MATCH($C2481,Bolalar!$I$5:$I$1804,0))="","",INDEX(Bolalar!$C$5:$C$1804,MATCH($C2481,Bolalar!$I$5:$I$1804,0))),""))</f>
        <v/>
      </c>
      <c r="F2481" s="24"/>
      <c r="G2481" s="14" t="str">
        <f aca="false">IF(OR($E2481="",$B2481=""),"",INT(($B2481-$E2481)/365.25))</f>
        <v/>
      </c>
      <c r="H2481" s="14" t="str">
        <f aca="false">IF($G2481="","",IF($G2481&lt;=5,"Ha","Yo'q"))</f>
        <v/>
      </c>
      <c r="I2481" s="12"/>
      <c r="J2481" s="12"/>
      <c r="K2481" s="28" t="n">
        <f aca="false">IF(AND($C2481&lt;&gt;"",$H2481="Ha",$B2481&gt;=Boshqaruv!$C$9,$B2481&lt;=Boshqaruv!$C$10),IF(COUNTIFS($C$4:$C2480,$C2481,$H$4:$H2480,"Ha",$B$4:$B2480,"&gt;="&amp;Boshqaruv!$C$9,$B$4:$B2480,"&lt;="&amp;Boshqaruv!$C$10)=0,1,0),0)</f>
        <v>0</v>
      </c>
    </row>
    <row r="2482" customFormat="false" ht="15" hidden="false" customHeight="false" outlineLevel="0" collapsed="false">
      <c r="A2482" s="8" t="n">
        <v>2478</v>
      </c>
      <c r="B2482" s="13"/>
      <c r="C2482" s="25"/>
      <c r="D2482" s="26" t="str">
        <f aca="false">IF($C2482="","",IFERROR(IF(INDEX(Bolalar!$B$5:$B$1804,MATCH($C2482,Bolalar!$I$5:$I$1804,0))="","",INDEX(Bolalar!$B$5:$B$1804,MATCH($C2482,Bolalar!$I$5:$I$1804,0))),""))</f>
        <v/>
      </c>
      <c r="E2482" s="15" t="str">
        <f aca="false">IF($C2482="","",IFERROR(IF(INDEX(Bolalar!$C$5:$C$1804,MATCH($C2482,Bolalar!$I$5:$I$1804,0))="","",INDEX(Bolalar!$C$5:$C$1804,MATCH($C2482,Bolalar!$I$5:$I$1804,0))),""))</f>
        <v/>
      </c>
      <c r="F2482" s="24"/>
      <c r="G2482" s="14" t="str">
        <f aca="false">IF(OR($E2482="",$B2482=""),"",INT(($B2482-$E2482)/365.25))</f>
        <v/>
      </c>
      <c r="H2482" s="14" t="str">
        <f aca="false">IF($G2482="","",IF($G2482&lt;=5,"Ha","Yo'q"))</f>
        <v/>
      </c>
      <c r="I2482" s="12"/>
      <c r="J2482" s="12"/>
      <c r="K2482" s="28" t="n">
        <f aca="false">IF(AND($C2482&lt;&gt;"",$H2482="Ha",$B2482&gt;=Boshqaruv!$C$9,$B2482&lt;=Boshqaruv!$C$10),IF(COUNTIFS($C$4:$C2481,$C2482,$H$4:$H2481,"Ha",$B$4:$B2481,"&gt;="&amp;Boshqaruv!$C$9,$B$4:$B2481,"&lt;="&amp;Boshqaruv!$C$10)=0,1,0),0)</f>
        <v>0</v>
      </c>
    </row>
    <row r="2483" customFormat="false" ht="15" hidden="false" customHeight="false" outlineLevel="0" collapsed="false">
      <c r="A2483" s="8" t="n">
        <v>2479</v>
      </c>
      <c r="B2483" s="13"/>
      <c r="C2483" s="25"/>
      <c r="D2483" s="26" t="str">
        <f aca="false">IF($C2483="","",IFERROR(IF(INDEX(Bolalar!$B$5:$B$1804,MATCH($C2483,Bolalar!$I$5:$I$1804,0))="","",INDEX(Bolalar!$B$5:$B$1804,MATCH($C2483,Bolalar!$I$5:$I$1804,0))),""))</f>
        <v/>
      </c>
      <c r="E2483" s="15" t="str">
        <f aca="false">IF($C2483="","",IFERROR(IF(INDEX(Bolalar!$C$5:$C$1804,MATCH($C2483,Bolalar!$I$5:$I$1804,0))="","",INDEX(Bolalar!$C$5:$C$1804,MATCH($C2483,Bolalar!$I$5:$I$1804,0))),""))</f>
        <v/>
      </c>
      <c r="F2483" s="24"/>
      <c r="G2483" s="14" t="str">
        <f aca="false">IF(OR($E2483="",$B2483=""),"",INT(($B2483-$E2483)/365.25))</f>
        <v/>
      </c>
      <c r="H2483" s="14" t="str">
        <f aca="false">IF($G2483="","",IF($G2483&lt;=5,"Ha","Yo'q"))</f>
        <v/>
      </c>
      <c r="I2483" s="12"/>
      <c r="J2483" s="12"/>
      <c r="K2483" s="28" t="n">
        <f aca="false">IF(AND($C2483&lt;&gt;"",$H2483="Ha",$B2483&gt;=Boshqaruv!$C$9,$B2483&lt;=Boshqaruv!$C$10),IF(COUNTIFS($C$4:$C2482,$C2483,$H$4:$H2482,"Ha",$B$4:$B2482,"&gt;="&amp;Boshqaruv!$C$9,$B$4:$B2482,"&lt;="&amp;Boshqaruv!$C$10)=0,1,0),0)</f>
        <v>0</v>
      </c>
    </row>
    <row r="2484" customFormat="false" ht="15" hidden="false" customHeight="false" outlineLevel="0" collapsed="false">
      <c r="A2484" s="8" t="n">
        <v>2480</v>
      </c>
      <c r="B2484" s="13"/>
      <c r="C2484" s="25"/>
      <c r="D2484" s="26" t="str">
        <f aca="false">IF($C2484="","",IFERROR(IF(INDEX(Bolalar!$B$5:$B$1804,MATCH($C2484,Bolalar!$I$5:$I$1804,0))="","",INDEX(Bolalar!$B$5:$B$1804,MATCH($C2484,Bolalar!$I$5:$I$1804,0))),""))</f>
        <v/>
      </c>
      <c r="E2484" s="15" t="str">
        <f aca="false">IF($C2484="","",IFERROR(IF(INDEX(Bolalar!$C$5:$C$1804,MATCH($C2484,Bolalar!$I$5:$I$1804,0))="","",INDEX(Bolalar!$C$5:$C$1804,MATCH($C2484,Bolalar!$I$5:$I$1804,0))),""))</f>
        <v/>
      </c>
      <c r="F2484" s="24"/>
      <c r="G2484" s="14" t="str">
        <f aca="false">IF(OR($E2484="",$B2484=""),"",INT(($B2484-$E2484)/365.25))</f>
        <v/>
      </c>
      <c r="H2484" s="14" t="str">
        <f aca="false">IF($G2484="","",IF($G2484&lt;=5,"Ha","Yo'q"))</f>
        <v/>
      </c>
      <c r="I2484" s="12"/>
      <c r="J2484" s="12"/>
      <c r="K2484" s="28" t="n">
        <f aca="false">IF(AND($C2484&lt;&gt;"",$H2484="Ha",$B2484&gt;=Boshqaruv!$C$9,$B2484&lt;=Boshqaruv!$C$10),IF(COUNTIFS($C$4:$C2483,$C2484,$H$4:$H2483,"Ha",$B$4:$B2483,"&gt;="&amp;Boshqaruv!$C$9,$B$4:$B2483,"&lt;="&amp;Boshqaruv!$C$10)=0,1,0),0)</f>
        <v>0</v>
      </c>
    </row>
    <row r="2485" customFormat="false" ht="15" hidden="false" customHeight="false" outlineLevel="0" collapsed="false">
      <c r="A2485" s="8" t="n">
        <v>2481</v>
      </c>
      <c r="B2485" s="13"/>
      <c r="C2485" s="25"/>
      <c r="D2485" s="26" t="str">
        <f aca="false">IF($C2485="","",IFERROR(IF(INDEX(Bolalar!$B$5:$B$1804,MATCH($C2485,Bolalar!$I$5:$I$1804,0))="","",INDEX(Bolalar!$B$5:$B$1804,MATCH($C2485,Bolalar!$I$5:$I$1804,0))),""))</f>
        <v/>
      </c>
      <c r="E2485" s="15" t="str">
        <f aca="false">IF($C2485="","",IFERROR(IF(INDEX(Bolalar!$C$5:$C$1804,MATCH($C2485,Bolalar!$I$5:$I$1804,0))="","",INDEX(Bolalar!$C$5:$C$1804,MATCH($C2485,Bolalar!$I$5:$I$1804,0))),""))</f>
        <v/>
      </c>
      <c r="F2485" s="24"/>
      <c r="G2485" s="14" t="str">
        <f aca="false">IF(OR($E2485="",$B2485=""),"",INT(($B2485-$E2485)/365.25))</f>
        <v/>
      </c>
      <c r="H2485" s="14" t="str">
        <f aca="false">IF($G2485="","",IF($G2485&lt;=5,"Ha","Yo'q"))</f>
        <v/>
      </c>
      <c r="I2485" s="12"/>
      <c r="J2485" s="12"/>
      <c r="K2485" s="28" t="n">
        <f aca="false">IF(AND($C2485&lt;&gt;"",$H2485="Ha",$B2485&gt;=Boshqaruv!$C$9,$B2485&lt;=Boshqaruv!$C$10),IF(COUNTIFS($C$4:$C2484,$C2485,$H$4:$H2484,"Ha",$B$4:$B2484,"&gt;="&amp;Boshqaruv!$C$9,$B$4:$B2484,"&lt;="&amp;Boshqaruv!$C$10)=0,1,0),0)</f>
        <v>0</v>
      </c>
    </row>
    <row r="2486" customFormat="false" ht="15" hidden="false" customHeight="false" outlineLevel="0" collapsed="false">
      <c r="A2486" s="8" t="n">
        <v>2482</v>
      </c>
      <c r="B2486" s="13"/>
      <c r="C2486" s="25"/>
      <c r="D2486" s="26" t="str">
        <f aca="false">IF($C2486="","",IFERROR(IF(INDEX(Bolalar!$B$5:$B$1804,MATCH($C2486,Bolalar!$I$5:$I$1804,0))="","",INDEX(Bolalar!$B$5:$B$1804,MATCH($C2486,Bolalar!$I$5:$I$1804,0))),""))</f>
        <v/>
      </c>
      <c r="E2486" s="15" t="str">
        <f aca="false">IF($C2486="","",IFERROR(IF(INDEX(Bolalar!$C$5:$C$1804,MATCH($C2486,Bolalar!$I$5:$I$1804,0))="","",INDEX(Bolalar!$C$5:$C$1804,MATCH($C2486,Bolalar!$I$5:$I$1804,0))),""))</f>
        <v/>
      </c>
      <c r="F2486" s="24"/>
      <c r="G2486" s="14" t="str">
        <f aca="false">IF(OR($E2486="",$B2486=""),"",INT(($B2486-$E2486)/365.25))</f>
        <v/>
      </c>
      <c r="H2486" s="14" t="str">
        <f aca="false">IF($G2486="","",IF($G2486&lt;=5,"Ha","Yo'q"))</f>
        <v/>
      </c>
      <c r="I2486" s="12"/>
      <c r="J2486" s="12"/>
      <c r="K2486" s="28" t="n">
        <f aca="false">IF(AND($C2486&lt;&gt;"",$H2486="Ha",$B2486&gt;=Boshqaruv!$C$9,$B2486&lt;=Boshqaruv!$C$10),IF(COUNTIFS($C$4:$C2485,$C2486,$H$4:$H2485,"Ha",$B$4:$B2485,"&gt;="&amp;Boshqaruv!$C$9,$B$4:$B2485,"&lt;="&amp;Boshqaruv!$C$10)=0,1,0),0)</f>
        <v>0</v>
      </c>
    </row>
    <row r="2487" customFormat="false" ht="15" hidden="false" customHeight="false" outlineLevel="0" collapsed="false">
      <c r="A2487" s="8" t="n">
        <v>2483</v>
      </c>
      <c r="B2487" s="13"/>
      <c r="C2487" s="25"/>
      <c r="D2487" s="26" t="str">
        <f aca="false">IF($C2487="","",IFERROR(IF(INDEX(Bolalar!$B$5:$B$1804,MATCH($C2487,Bolalar!$I$5:$I$1804,0))="","",INDEX(Bolalar!$B$5:$B$1804,MATCH($C2487,Bolalar!$I$5:$I$1804,0))),""))</f>
        <v/>
      </c>
      <c r="E2487" s="15" t="str">
        <f aca="false">IF($C2487="","",IFERROR(IF(INDEX(Bolalar!$C$5:$C$1804,MATCH($C2487,Bolalar!$I$5:$I$1804,0))="","",INDEX(Bolalar!$C$5:$C$1804,MATCH($C2487,Bolalar!$I$5:$I$1804,0))),""))</f>
        <v/>
      </c>
      <c r="F2487" s="24"/>
      <c r="G2487" s="14" t="str">
        <f aca="false">IF(OR($E2487="",$B2487=""),"",INT(($B2487-$E2487)/365.25))</f>
        <v/>
      </c>
      <c r="H2487" s="14" t="str">
        <f aca="false">IF($G2487="","",IF($G2487&lt;=5,"Ha","Yo'q"))</f>
        <v/>
      </c>
      <c r="I2487" s="12"/>
      <c r="J2487" s="12"/>
      <c r="K2487" s="28" t="n">
        <f aca="false">IF(AND($C2487&lt;&gt;"",$H2487="Ha",$B2487&gt;=Boshqaruv!$C$9,$B2487&lt;=Boshqaruv!$C$10),IF(COUNTIFS($C$4:$C2486,$C2487,$H$4:$H2486,"Ha",$B$4:$B2486,"&gt;="&amp;Boshqaruv!$C$9,$B$4:$B2486,"&lt;="&amp;Boshqaruv!$C$10)=0,1,0),0)</f>
        <v>0</v>
      </c>
    </row>
    <row r="2488" customFormat="false" ht="15" hidden="false" customHeight="false" outlineLevel="0" collapsed="false">
      <c r="A2488" s="8" t="n">
        <v>2484</v>
      </c>
      <c r="B2488" s="13"/>
      <c r="C2488" s="25"/>
      <c r="D2488" s="26" t="str">
        <f aca="false">IF($C2488="","",IFERROR(IF(INDEX(Bolalar!$B$5:$B$1804,MATCH($C2488,Bolalar!$I$5:$I$1804,0))="","",INDEX(Bolalar!$B$5:$B$1804,MATCH($C2488,Bolalar!$I$5:$I$1804,0))),""))</f>
        <v/>
      </c>
      <c r="E2488" s="15" t="str">
        <f aca="false">IF($C2488="","",IFERROR(IF(INDEX(Bolalar!$C$5:$C$1804,MATCH($C2488,Bolalar!$I$5:$I$1804,0))="","",INDEX(Bolalar!$C$5:$C$1804,MATCH($C2488,Bolalar!$I$5:$I$1804,0))),""))</f>
        <v/>
      </c>
      <c r="F2488" s="24"/>
      <c r="G2488" s="14" t="str">
        <f aca="false">IF(OR($E2488="",$B2488=""),"",INT(($B2488-$E2488)/365.25))</f>
        <v/>
      </c>
      <c r="H2488" s="14" t="str">
        <f aca="false">IF($G2488="","",IF($G2488&lt;=5,"Ha","Yo'q"))</f>
        <v/>
      </c>
      <c r="I2488" s="12"/>
      <c r="J2488" s="12"/>
      <c r="K2488" s="28" t="n">
        <f aca="false">IF(AND($C2488&lt;&gt;"",$H2488="Ha",$B2488&gt;=Boshqaruv!$C$9,$B2488&lt;=Boshqaruv!$C$10),IF(COUNTIFS($C$4:$C2487,$C2488,$H$4:$H2487,"Ha",$B$4:$B2487,"&gt;="&amp;Boshqaruv!$C$9,$B$4:$B2487,"&lt;="&amp;Boshqaruv!$C$10)=0,1,0),0)</f>
        <v>0</v>
      </c>
    </row>
    <row r="2489" customFormat="false" ht="15" hidden="false" customHeight="false" outlineLevel="0" collapsed="false">
      <c r="A2489" s="8" t="n">
        <v>2485</v>
      </c>
      <c r="B2489" s="13"/>
      <c r="C2489" s="25"/>
      <c r="D2489" s="26" t="str">
        <f aca="false">IF($C2489="","",IFERROR(IF(INDEX(Bolalar!$B$5:$B$1804,MATCH($C2489,Bolalar!$I$5:$I$1804,0))="","",INDEX(Bolalar!$B$5:$B$1804,MATCH($C2489,Bolalar!$I$5:$I$1804,0))),""))</f>
        <v/>
      </c>
      <c r="E2489" s="15" t="str">
        <f aca="false">IF($C2489="","",IFERROR(IF(INDEX(Bolalar!$C$5:$C$1804,MATCH($C2489,Bolalar!$I$5:$I$1804,0))="","",INDEX(Bolalar!$C$5:$C$1804,MATCH($C2489,Bolalar!$I$5:$I$1804,0))),""))</f>
        <v/>
      </c>
      <c r="F2489" s="24"/>
      <c r="G2489" s="14" t="str">
        <f aca="false">IF(OR($E2489="",$B2489=""),"",INT(($B2489-$E2489)/365.25))</f>
        <v/>
      </c>
      <c r="H2489" s="14" t="str">
        <f aca="false">IF($G2489="","",IF($G2489&lt;=5,"Ha","Yo'q"))</f>
        <v/>
      </c>
      <c r="I2489" s="12"/>
      <c r="J2489" s="12"/>
      <c r="K2489" s="28" t="n">
        <f aca="false">IF(AND($C2489&lt;&gt;"",$H2489="Ha",$B2489&gt;=Boshqaruv!$C$9,$B2489&lt;=Boshqaruv!$C$10),IF(COUNTIFS($C$4:$C2488,$C2489,$H$4:$H2488,"Ha",$B$4:$B2488,"&gt;="&amp;Boshqaruv!$C$9,$B$4:$B2488,"&lt;="&amp;Boshqaruv!$C$10)=0,1,0),0)</f>
        <v>0</v>
      </c>
    </row>
    <row r="2490" customFormat="false" ht="15" hidden="false" customHeight="false" outlineLevel="0" collapsed="false">
      <c r="A2490" s="8" t="n">
        <v>2486</v>
      </c>
      <c r="B2490" s="13"/>
      <c r="C2490" s="25"/>
      <c r="D2490" s="26" t="str">
        <f aca="false">IF($C2490="","",IFERROR(IF(INDEX(Bolalar!$B$5:$B$1804,MATCH($C2490,Bolalar!$I$5:$I$1804,0))="","",INDEX(Bolalar!$B$5:$B$1804,MATCH($C2490,Bolalar!$I$5:$I$1804,0))),""))</f>
        <v/>
      </c>
      <c r="E2490" s="15" t="str">
        <f aca="false">IF($C2490="","",IFERROR(IF(INDEX(Bolalar!$C$5:$C$1804,MATCH($C2490,Bolalar!$I$5:$I$1804,0))="","",INDEX(Bolalar!$C$5:$C$1804,MATCH($C2490,Bolalar!$I$5:$I$1804,0))),""))</f>
        <v/>
      </c>
      <c r="F2490" s="24"/>
      <c r="G2490" s="14" t="str">
        <f aca="false">IF(OR($E2490="",$B2490=""),"",INT(($B2490-$E2490)/365.25))</f>
        <v/>
      </c>
      <c r="H2490" s="14" t="str">
        <f aca="false">IF($G2490="","",IF($G2490&lt;=5,"Ha","Yo'q"))</f>
        <v/>
      </c>
      <c r="I2490" s="12"/>
      <c r="J2490" s="12"/>
      <c r="K2490" s="28" t="n">
        <f aca="false">IF(AND($C2490&lt;&gt;"",$H2490="Ha",$B2490&gt;=Boshqaruv!$C$9,$B2490&lt;=Boshqaruv!$C$10),IF(COUNTIFS($C$4:$C2489,$C2490,$H$4:$H2489,"Ha",$B$4:$B2489,"&gt;="&amp;Boshqaruv!$C$9,$B$4:$B2489,"&lt;="&amp;Boshqaruv!$C$10)=0,1,0),0)</f>
        <v>0</v>
      </c>
    </row>
    <row r="2491" customFormat="false" ht="15" hidden="false" customHeight="false" outlineLevel="0" collapsed="false">
      <c r="A2491" s="8" t="n">
        <v>2487</v>
      </c>
      <c r="B2491" s="13"/>
      <c r="C2491" s="25"/>
      <c r="D2491" s="26" t="str">
        <f aca="false">IF($C2491="","",IFERROR(IF(INDEX(Bolalar!$B$5:$B$1804,MATCH($C2491,Bolalar!$I$5:$I$1804,0))="","",INDEX(Bolalar!$B$5:$B$1804,MATCH($C2491,Bolalar!$I$5:$I$1804,0))),""))</f>
        <v/>
      </c>
      <c r="E2491" s="15" t="str">
        <f aca="false">IF($C2491="","",IFERROR(IF(INDEX(Bolalar!$C$5:$C$1804,MATCH($C2491,Bolalar!$I$5:$I$1804,0))="","",INDEX(Bolalar!$C$5:$C$1804,MATCH($C2491,Bolalar!$I$5:$I$1804,0))),""))</f>
        <v/>
      </c>
      <c r="F2491" s="24"/>
      <c r="G2491" s="14" t="str">
        <f aca="false">IF(OR($E2491="",$B2491=""),"",INT(($B2491-$E2491)/365.25))</f>
        <v/>
      </c>
      <c r="H2491" s="14" t="str">
        <f aca="false">IF($G2491="","",IF($G2491&lt;=5,"Ha","Yo'q"))</f>
        <v/>
      </c>
      <c r="I2491" s="12"/>
      <c r="J2491" s="12"/>
      <c r="K2491" s="28" t="n">
        <f aca="false">IF(AND($C2491&lt;&gt;"",$H2491="Ha",$B2491&gt;=Boshqaruv!$C$9,$B2491&lt;=Boshqaruv!$C$10),IF(COUNTIFS($C$4:$C2490,$C2491,$H$4:$H2490,"Ha",$B$4:$B2490,"&gt;="&amp;Boshqaruv!$C$9,$B$4:$B2490,"&lt;="&amp;Boshqaruv!$C$10)=0,1,0),0)</f>
        <v>0</v>
      </c>
    </row>
    <row r="2492" customFormat="false" ht="15" hidden="false" customHeight="false" outlineLevel="0" collapsed="false">
      <c r="A2492" s="8" t="n">
        <v>2488</v>
      </c>
      <c r="B2492" s="13"/>
      <c r="C2492" s="25"/>
      <c r="D2492" s="26" t="str">
        <f aca="false">IF($C2492="","",IFERROR(IF(INDEX(Bolalar!$B$5:$B$1804,MATCH($C2492,Bolalar!$I$5:$I$1804,0))="","",INDEX(Bolalar!$B$5:$B$1804,MATCH($C2492,Bolalar!$I$5:$I$1804,0))),""))</f>
        <v/>
      </c>
      <c r="E2492" s="15" t="str">
        <f aca="false">IF($C2492="","",IFERROR(IF(INDEX(Bolalar!$C$5:$C$1804,MATCH($C2492,Bolalar!$I$5:$I$1804,0))="","",INDEX(Bolalar!$C$5:$C$1804,MATCH($C2492,Bolalar!$I$5:$I$1804,0))),""))</f>
        <v/>
      </c>
      <c r="F2492" s="24"/>
      <c r="G2492" s="14" t="str">
        <f aca="false">IF(OR($E2492="",$B2492=""),"",INT(($B2492-$E2492)/365.25))</f>
        <v/>
      </c>
      <c r="H2492" s="14" t="str">
        <f aca="false">IF($G2492="","",IF($G2492&lt;=5,"Ha","Yo'q"))</f>
        <v/>
      </c>
      <c r="I2492" s="12"/>
      <c r="J2492" s="12"/>
      <c r="K2492" s="28" t="n">
        <f aca="false">IF(AND($C2492&lt;&gt;"",$H2492="Ha",$B2492&gt;=Boshqaruv!$C$9,$B2492&lt;=Boshqaruv!$C$10),IF(COUNTIFS($C$4:$C2491,$C2492,$H$4:$H2491,"Ha",$B$4:$B2491,"&gt;="&amp;Boshqaruv!$C$9,$B$4:$B2491,"&lt;="&amp;Boshqaruv!$C$10)=0,1,0),0)</f>
        <v>0</v>
      </c>
    </row>
    <row r="2493" customFormat="false" ht="15" hidden="false" customHeight="false" outlineLevel="0" collapsed="false">
      <c r="A2493" s="8" t="n">
        <v>2489</v>
      </c>
      <c r="B2493" s="13"/>
      <c r="C2493" s="25"/>
      <c r="D2493" s="26" t="str">
        <f aca="false">IF($C2493="","",IFERROR(IF(INDEX(Bolalar!$B$5:$B$1804,MATCH($C2493,Bolalar!$I$5:$I$1804,0))="","",INDEX(Bolalar!$B$5:$B$1804,MATCH($C2493,Bolalar!$I$5:$I$1804,0))),""))</f>
        <v/>
      </c>
      <c r="E2493" s="15" t="str">
        <f aca="false">IF($C2493="","",IFERROR(IF(INDEX(Bolalar!$C$5:$C$1804,MATCH($C2493,Bolalar!$I$5:$I$1804,0))="","",INDEX(Bolalar!$C$5:$C$1804,MATCH($C2493,Bolalar!$I$5:$I$1804,0))),""))</f>
        <v/>
      </c>
      <c r="F2493" s="24"/>
      <c r="G2493" s="14" t="str">
        <f aca="false">IF(OR($E2493="",$B2493=""),"",INT(($B2493-$E2493)/365.25))</f>
        <v/>
      </c>
      <c r="H2493" s="14" t="str">
        <f aca="false">IF($G2493="","",IF($G2493&lt;=5,"Ha","Yo'q"))</f>
        <v/>
      </c>
      <c r="I2493" s="12"/>
      <c r="J2493" s="12"/>
      <c r="K2493" s="28" t="n">
        <f aca="false">IF(AND($C2493&lt;&gt;"",$H2493="Ha",$B2493&gt;=Boshqaruv!$C$9,$B2493&lt;=Boshqaruv!$C$10),IF(COUNTIFS($C$4:$C2492,$C2493,$H$4:$H2492,"Ha",$B$4:$B2492,"&gt;="&amp;Boshqaruv!$C$9,$B$4:$B2492,"&lt;="&amp;Boshqaruv!$C$10)=0,1,0),0)</f>
        <v>0</v>
      </c>
    </row>
    <row r="2494" customFormat="false" ht="15" hidden="false" customHeight="false" outlineLevel="0" collapsed="false">
      <c r="A2494" s="8" t="n">
        <v>2490</v>
      </c>
      <c r="B2494" s="13"/>
      <c r="C2494" s="25"/>
      <c r="D2494" s="26" t="str">
        <f aca="false">IF($C2494="","",IFERROR(IF(INDEX(Bolalar!$B$5:$B$1804,MATCH($C2494,Bolalar!$I$5:$I$1804,0))="","",INDEX(Bolalar!$B$5:$B$1804,MATCH($C2494,Bolalar!$I$5:$I$1804,0))),""))</f>
        <v/>
      </c>
      <c r="E2494" s="15" t="str">
        <f aca="false">IF($C2494="","",IFERROR(IF(INDEX(Bolalar!$C$5:$C$1804,MATCH($C2494,Bolalar!$I$5:$I$1804,0))="","",INDEX(Bolalar!$C$5:$C$1804,MATCH($C2494,Bolalar!$I$5:$I$1804,0))),""))</f>
        <v/>
      </c>
      <c r="F2494" s="24"/>
      <c r="G2494" s="14" t="str">
        <f aca="false">IF(OR($E2494="",$B2494=""),"",INT(($B2494-$E2494)/365.25))</f>
        <v/>
      </c>
      <c r="H2494" s="14" t="str">
        <f aca="false">IF($G2494="","",IF($G2494&lt;=5,"Ha","Yo'q"))</f>
        <v/>
      </c>
      <c r="I2494" s="12"/>
      <c r="J2494" s="12"/>
      <c r="K2494" s="28" t="n">
        <f aca="false">IF(AND($C2494&lt;&gt;"",$H2494="Ha",$B2494&gt;=Boshqaruv!$C$9,$B2494&lt;=Boshqaruv!$C$10),IF(COUNTIFS($C$4:$C2493,$C2494,$H$4:$H2493,"Ha",$B$4:$B2493,"&gt;="&amp;Boshqaruv!$C$9,$B$4:$B2493,"&lt;="&amp;Boshqaruv!$C$10)=0,1,0),0)</f>
        <v>0</v>
      </c>
    </row>
    <row r="2495" customFormat="false" ht="15" hidden="false" customHeight="false" outlineLevel="0" collapsed="false">
      <c r="A2495" s="8" t="n">
        <v>2491</v>
      </c>
      <c r="B2495" s="13"/>
      <c r="C2495" s="25"/>
      <c r="D2495" s="26" t="str">
        <f aca="false">IF($C2495="","",IFERROR(IF(INDEX(Bolalar!$B$5:$B$1804,MATCH($C2495,Bolalar!$I$5:$I$1804,0))="","",INDEX(Bolalar!$B$5:$B$1804,MATCH($C2495,Bolalar!$I$5:$I$1804,0))),""))</f>
        <v/>
      </c>
      <c r="E2495" s="15" t="str">
        <f aca="false">IF($C2495="","",IFERROR(IF(INDEX(Bolalar!$C$5:$C$1804,MATCH($C2495,Bolalar!$I$5:$I$1804,0))="","",INDEX(Bolalar!$C$5:$C$1804,MATCH($C2495,Bolalar!$I$5:$I$1804,0))),""))</f>
        <v/>
      </c>
      <c r="F2495" s="24"/>
      <c r="G2495" s="14" t="str">
        <f aca="false">IF(OR($E2495="",$B2495=""),"",INT(($B2495-$E2495)/365.25))</f>
        <v/>
      </c>
      <c r="H2495" s="14" t="str">
        <f aca="false">IF($G2495="","",IF($G2495&lt;=5,"Ha","Yo'q"))</f>
        <v/>
      </c>
      <c r="I2495" s="12"/>
      <c r="J2495" s="12"/>
      <c r="K2495" s="28" t="n">
        <f aca="false">IF(AND($C2495&lt;&gt;"",$H2495="Ha",$B2495&gt;=Boshqaruv!$C$9,$B2495&lt;=Boshqaruv!$C$10),IF(COUNTIFS($C$4:$C2494,$C2495,$H$4:$H2494,"Ha",$B$4:$B2494,"&gt;="&amp;Boshqaruv!$C$9,$B$4:$B2494,"&lt;="&amp;Boshqaruv!$C$10)=0,1,0),0)</f>
        <v>0</v>
      </c>
    </row>
    <row r="2496" customFormat="false" ht="15" hidden="false" customHeight="false" outlineLevel="0" collapsed="false">
      <c r="A2496" s="8" t="n">
        <v>2492</v>
      </c>
      <c r="B2496" s="13"/>
      <c r="C2496" s="25"/>
      <c r="D2496" s="26" t="str">
        <f aca="false">IF($C2496="","",IFERROR(IF(INDEX(Bolalar!$B$5:$B$1804,MATCH($C2496,Bolalar!$I$5:$I$1804,0))="","",INDEX(Bolalar!$B$5:$B$1804,MATCH($C2496,Bolalar!$I$5:$I$1804,0))),""))</f>
        <v/>
      </c>
      <c r="E2496" s="15" t="str">
        <f aca="false">IF($C2496="","",IFERROR(IF(INDEX(Bolalar!$C$5:$C$1804,MATCH($C2496,Bolalar!$I$5:$I$1804,0))="","",INDEX(Bolalar!$C$5:$C$1804,MATCH($C2496,Bolalar!$I$5:$I$1804,0))),""))</f>
        <v/>
      </c>
      <c r="F2496" s="24"/>
      <c r="G2496" s="14" t="str">
        <f aca="false">IF(OR($E2496="",$B2496=""),"",INT(($B2496-$E2496)/365.25))</f>
        <v/>
      </c>
      <c r="H2496" s="14" t="str">
        <f aca="false">IF($G2496="","",IF($G2496&lt;=5,"Ha","Yo'q"))</f>
        <v/>
      </c>
      <c r="I2496" s="12"/>
      <c r="J2496" s="12"/>
      <c r="K2496" s="28" t="n">
        <f aca="false">IF(AND($C2496&lt;&gt;"",$H2496="Ha",$B2496&gt;=Boshqaruv!$C$9,$B2496&lt;=Boshqaruv!$C$10),IF(COUNTIFS($C$4:$C2495,$C2496,$H$4:$H2495,"Ha",$B$4:$B2495,"&gt;="&amp;Boshqaruv!$C$9,$B$4:$B2495,"&lt;="&amp;Boshqaruv!$C$10)=0,1,0),0)</f>
        <v>0</v>
      </c>
    </row>
    <row r="2497" customFormat="false" ht="15" hidden="false" customHeight="false" outlineLevel="0" collapsed="false">
      <c r="A2497" s="8" t="n">
        <v>2493</v>
      </c>
      <c r="B2497" s="13"/>
      <c r="C2497" s="25"/>
      <c r="D2497" s="26" t="str">
        <f aca="false">IF($C2497="","",IFERROR(IF(INDEX(Bolalar!$B$5:$B$1804,MATCH($C2497,Bolalar!$I$5:$I$1804,0))="","",INDEX(Bolalar!$B$5:$B$1804,MATCH($C2497,Bolalar!$I$5:$I$1804,0))),""))</f>
        <v/>
      </c>
      <c r="E2497" s="15" t="str">
        <f aca="false">IF($C2497="","",IFERROR(IF(INDEX(Bolalar!$C$5:$C$1804,MATCH($C2497,Bolalar!$I$5:$I$1804,0))="","",INDEX(Bolalar!$C$5:$C$1804,MATCH($C2497,Bolalar!$I$5:$I$1804,0))),""))</f>
        <v/>
      </c>
      <c r="F2497" s="24"/>
      <c r="G2497" s="14" t="str">
        <f aca="false">IF(OR($E2497="",$B2497=""),"",INT(($B2497-$E2497)/365.25))</f>
        <v/>
      </c>
      <c r="H2497" s="14" t="str">
        <f aca="false">IF($G2497="","",IF($G2497&lt;=5,"Ha","Yo'q"))</f>
        <v/>
      </c>
      <c r="I2497" s="12"/>
      <c r="J2497" s="12"/>
      <c r="K2497" s="28" t="n">
        <f aca="false">IF(AND($C2497&lt;&gt;"",$H2497="Ha",$B2497&gt;=Boshqaruv!$C$9,$B2497&lt;=Boshqaruv!$C$10),IF(COUNTIFS($C$4:$C2496,$C2497,$H$4:$H2496,"Ha",$B$4:$B2496,"&gt;="&amp;Boshqaruv!$C$9,$B$4:$B2496,"&lt;="&amp;Boshqaruv!$C$10)=0,1,0),0)</f>
        <v>0</v>
      </c>
    </row>
    <row r="2498" customFormat="false" ht="15" hidden="false" customHeight="false" outlineLevel="0" collapsed="false">
      <c r="A2498" s="8" t="n">
        <v>2494</v>
      </c>
      <c r="B2498" s="13"/>
      <c r="C2498" s="25"/>
      <c r="D2498" s="26" t="str">
        <f aca="false">IF($C2498="","",IFERROR(IF(INDEX(Bolalar!$B$5:$B$1804,MATCH($C2498,Bolalar!$I$5:$I$1804,0))="","",INDEX(Bolalar!$B$5:$B$1804,MATCH($C2498,Bolalar!$I$5:$I$1804,0))),""))</f>
        <v/>
      </c>
      <c r="E2498" s="15" t="str">
        <f aca="false">IF($C2498="","",IFERROR(IF(INDEX(Bolalar!$C$5:$C$1804,MATCH($C2498,Bolalar!$I$5:$I$1804,0))="","",INDEX(Bolalar!$C$5:$C$1804,MATCH($C2498,Bolalar!$I$5:$I$1804,0))),""))</f>
        <v/>
      </c>
      <c r="F2498" s="24"/>
      <c r="G2498" s="14" t="str">
        <f aca="false">IF(OR($E2498="",$B2498=""),"",INT(($B2498-$E2498)/365.25))</f>
        <v/>
      </c>
      <c r="H2498" s="14" t="str">
        <f aca="false">IF($G2498="","",IF($G2498&lt;=5,"Ha","Yo'q"))</f>
        <v/>
      </c>
      <c r="I2498" s="12"/>
      <c r="J2498" s="12"/>
      <c r="K2498" s="28" t="n">
        <f aca="false">IF(AND($C2498&lt;&gt;"",$H2498="Ha",$B2498&gt;=Boshqaruv!$C$9,$B2498&lt;=Boshqaruv!$C$10),IF(COUNTIFS($C$4:$C2497,$C2498,$H$4:$H2497,"Ha",$B$4:$B2497,"&gt;="&amp;Boshqaruv!$C$9,$B$4:$B2497,"&lt;="&amp;Boshqaruv!$C$10)=0,1,0),0)</f>
        <v>0</v>
      </c>
    </row>
    <row r="2499" customFormat="false" ht="15" hidden="false" customHeight="false" outlineLevel="0" collapsed="false">
      <c r="A2499" s="8" t="n">
        <v>2495</v>
      </c>
      <c r="B2499" s="13"/>
      <c r="C2499" s="25"/>
      <c r="D2499" s="26" t="str">
        <f aca="false">IF($C2499="","",IFERROR(IF(INDEX(Bolalar!$B$5:$B$1804,MATCH($C2499,Bolalar!$I$5:$I$1804,0))="","",INDEX(Bolalar!$B$5:$B$1804,MATCH($C2499,Bolalar!$I$5:$I$1804,0))),""))</f>
        <v/>
      </c>
      <c r="E2499" s="15" t="str">
        <f aca="false">IF($C2499="","",IFERROR(IF(INDEX(Bolalar!$C$5:$C$1804,MATCH($C2499,Bolalar!$I$5:$I$1804,0))="","",INDEX(Bolalar!$C$5:$C$1804,MATCH($C2499,Bolalar!$I$5:$I$1804,0))),""))</f>
        <v/>
      </c>
      <c r="F2499" s="24"/>
      <c r="G2499" s="14" t="str">
        <f aca="false">IF(OR($E2499="",$B2499=""),"",INT(($B2499-$E2499)/365.25))</f>
        <v/>
      </c>
      <c r="H2499" s="14" t="str">
        <f aca="false">IF($G2499="","",IF($G2499&lt;=5,"Ha","Yo'q"))</f>
        <v/>
      </c>
      <c r="I2499" s="12"/>
      <c r="J2499" s="12"/>
      <c r="K2499" s="28" t="n">
        <f aca="false">IF(AND($C2499&lt;&gt;"",$H2499="Ha",$B2499&gt;=Boshqaruv!$C$9,$B2499&lt;=Boshqaruv!$C$10),IF(COUNTIFS($C$4:$C2498,$C2499,$H$4:$H2498,"Ha",$B$4:$B2498,"&gt;="&amp;Boshqaruv!$C$9,$B$4:$B2498,"&lt;="&amp;Boshqaruv!$C$10)=0,1,0),0)</f>
        <v>0</v>
      </c>
    </row>
    <row r="2500" customFormat="false" ht="15" hidden="false" customHeight="false" outlineLevel="0" collapsed="false">
      <c r="A2500" s="8" t="n">
        <v>2496</v>
      </c>
      <c r="B2500" s="13"/>
      <c r="C2500" s="25"/>
      <c r="D2500" s="26" t="str">
        <f aca="false">IF($C2500="","",IFERROR(IF(INDEX(Bolalar!$B$5:$B$1804,MATCH($C2500,Bolalar!$I$5:$I$1804,0))="","",INDEX(Bolalar!$B$5:$B$1804,MATCH($C2500,Bolalar!$I$5:$I$1804,0))),""))</f>
        <v/>
      </c>
      <c r="E2500" s="15" t="str">
        <f aca="false">IF($C2500="","",IFERROR(IF(INDEX(Bolalar!$C$5:$C$1804,MATCH($C2500,Bolalar!$I$5:$I$1804,0))="","",INDEX(Bolalar!$C$5:$C$1804,MATCH($C2500,Bolalar!$I$5:$I$1804,0))),""))</f>
        <v/>
      </c>
      <c r="F2500" s="24"/>
      <c r="G2500" s="14" t="str">
        <f aca="false">IF(OR($E2500="",$B2500=""),"",INT(($B2500-$E2500)/365.25))</f>
        <v/>
      </c>
      <c r="H2500" s="14" t="str">
        <f aca="false">IF($G2500="","",IF($G2500&lt;=5,"Ha","Yo'q"))</f>
        <v/>
      </c>
      <c r="I2500" s="12"/>
      <c r="J2500" s="12"/>
      <c r="K2500" s="28" t="n">
        <f aca="false">IF(AND($C2500&lt;&gt;"",$H2500="Ha",$B2500&gt;=Boshqaruv!$C$9,$B2500&lt;=Boshqaruv!$C$10),IF(COUNTIFS($C$4:$C2499,$C2500,$H$4:$H2499,"Ha",$B$4:$B2499,"&gt;="&amp;Boshqaruv!$C$9,$B$4:$B2499,"&lt;="&amp;Boshqaruv!$C$10)=0,1,0),0)</f>
        <v>0</v>
      </c>
    </row>
    <row r="2501" customFormat="false" ht="15" hidden="false" customHeight="false" outlineLevel="0" collapsed="false">
      <c r="A2501" s="8" t="n">
        <v>2497</v>
      </c>
      <c r="B2501" s="13"/>
      <c r="C2501" s="25"/>
      <c r="D2501" s="26" t="str">
        <f aca="false">IF($C2501="","",IFERROR(IF(INDEX(Bolalar!$B$5:$B$1804,MATCH($C2501,Bolalar!$I$5:$I$1804,0))="","",INDEX(Bolalar!$B$5:$B$1804,MATCH($C2501,Bolalar!$I$5:$I$1804,0))),""))</f>
        <v/>
      </c>
      <c r="E2501" s="15" t="str">
        <f aca="false">IF($C2501="","",IFERROR(IF(INDEX(Bolalar!$C$5:$C$1804,MATCH($C2501,Bolalar!$I$5:$I$1804,0))="","",INDEX(Bolalar!$C$5:$C$1804,MATCH($C2501,Bolalar!$I$5:$I$1804,0))),""))</f>
        <v/>
      </c>
      <c r="F2501" s="24"/>
      <c r="G2501" s="14" t="str">
        <f aca="false">IF(OR($E2501="",$B2501=""),"",INT(($B2501-$E2501)/365.25))</f>
        <v/>
      </c>
      <c r="H2501" s="14" t="str">
        <f aca="false">IF($G2501="","",IF($G2501&lt;=5,"Ha","Yo'q"))</f>
        <v/>
      </c>
      <c r="I2501" s="12"/>
      <c r="J2501" s="12"/>
      <c r="K2501" s="28" t="n">
        <f aca="false">IF(AND($C2501&lt;&gt;"",$H2501="Ha",$B2501&gt;=Boshqaruv!$C$9,$B2501&lt;=Boshqaruv!$C$10),IF(COUNTIFS($C$4:$C2500,$C2501,$H$4:$H2500,"Ha",$B$4:$B2500,"&gt;="&amp;Boshqaruv!$C$9,$B$4:$B2500,"&lt;="&amp;Boshqaruv!$C$10)=0,1,0),0)</f>
        <v>0</v>
      </c>
    </row>
    <row r="2502" customFormat="false" ht="15" hidden="false" customHeight="false" outlineLevel="0" collapsed="false">
      <c r="A2502" s="8" t="n">
        <v>2498</v>
      </c>
      <c r="B2502" s="13"/>
      <c r="C2502" s="25"/>
      <c r="D2502" s="26" t="str">
        <f aca="false">IF($C2502="","",IFERROR(IF(INDEX(Bolalar!$B$5:$B$1804,MATCH($C2502,Bolalar!$I$5:$I$1804,0))="","",INDEX(Bolalar!$B$5:$B$1804,MATCH($C2502,Bolalar!$I$5:$I$1804,0))),""))</f>
        <v/>
      </c>
      <c r="E2502" s="15" t="str">
        <f aca="false">IF($C2502="","",IFERROR(IF(INDEX(Bolalar!$C$5:$C$1804,MATCH($C2502,Bolalar!$I$5:$I$1804,0))="","",INDEX(Bolalar!$C$5:$C$1804,MATCH($C2502,Bolalar!$I$5:$I$1804,0))),""))</f>
        <v/>
      </c>
      <c r="F2502" s="24"/>
      <c r="G2502" s="14" t="str">
        <f aca="false">IF(OR($E2502="",$B2502=""),"",INT(($B2502-$E2502)/365.25))</f>
        <v/>
      </c>
      <c r="H2502" s="14" t="str">
        <f aca="false">IF($G2502="","",IF($G2502&lt;=5,"Ha","Yo'q"))</f>
        <v/>
      </c>
      <c r="I2502" s="12"/>
      <c r="J2502" s="12"/>
      <c r="K2502" s="28" t="n">
        <f aca="false">IF(AND($C2502&lt;&gt;"",$H2502="Ha",$B2502&gt;=Boshqaruv!$C$9,$B2502&lt;=Boshqaruv!$C$10),IF(COUNTIFS($C$4:$C2501,$C2502,$H$4:$H2501,"Ha",$B$4:$B2501,"&gt;="&amp;Boshqaruv!$C$9,$B$4:$B2501,"&lt;="&amp;Boshqaruv!$C$10)=0,1,0),0)</f>
        <v>0</v>
      </c>
    </row>
    <row r="2503" customFormat="false" ht="15" hidden="false" customHeight="false" outlineLevel="0" collapsed="false">
      <c r="A2503" s="8" t="n">
        <v>2499</v>
      </c>
      <c r="B2503" s="13"/>
      <c r="C2503" s="25"/>
      <c r="D2503" s="26" t="str">
        <f aca="false">IF($C2503="","",IFERROR(IF(INDEX(Bolalar!$B$5:$B$1804,MATCH($C2503,Bolalar!$I$5:$I$1804,0))="","",INDEX(Bolalar!$B$5:$B$1804,MATCH($C2503,Bolalar!$I$5:$I$1804,0))),""))</f>
        <v/>
      </c>
      <c r="E2503" s="15" t="str">
        <f aca="false">IF($C2503="","",IFERROR(IF(INDEX(Bolalar!$C$5:$C$1804,MATCH($C2503,Bolalar!$I$5:$I$1804,0))="","",INDEX(Bolalar!$C$5:$C$1804,MATCH($C2503,Bolalar!$I$5:$I$1804,0))),""))</f>
        <v/>
      </c>
      <c r="F2503" s="24"/>
      <c r="G2503" s="14" t="str">
        <f aca="false">IF(OR($E2503="",$B2503=""),"",INT(($B2503-$E2503)/365.25))</f>
        <v/>
      </c>
      <c r="H2503" s="14" t="str">
        <f aca="false">IF($G2503="","",IF($G2503&lt;=5,"Ha","Yo'q"))</f>
        <v/>
      </c>
      <c r="I2503" s="12"/>
      <c r="J2503" s="12"/>
      <c r="K2503" s="28" t="n">
        <f aca="false">IF(AND($C2503&lt;&gt;"",$H2503="Ha",$B2503&gt;=Boshqaruv!$C$9,$B2503&lt;=Boshqaruv!$C$10),IF(COUNTIFS($C$4:$C2502,$C2503,$H$4:$H2502,"Ha",$B$4:$B2502,"&gt;="&amp;Boshqaruv!$C$9,$B$4:$B2502,"&lt;="&amp;Boshqaruv!$C$10)=0,1,0),0)</f>
        <v>0</v>
      </c>
    </row>
    <row r="2504" customFormat="false" ht="15" hidden="false" customHeight="false" outlineLevel="0" collapsed="false">
      <c r="A2504" s="8" t="n">
        <v>2500</v>
      </c>
      <c r="B2504" s="13"/>
      <c r="C2504" s="25"/>
      <c r="D2504" s="26" t="str">
        <f aca="false">IF($C2504="","",IFERROR(IF(INDEX(Bolalar!$B$5:$B$1804,MATCH($C2504,Bolalar!$I$5:$I$1804,0))="","",INDEX(Bolalar!$B$5:$B$1804,MATCH($C2504,Bolalar!$I$5:$I$1804,0))),""))</f>
        <v/>
      </c>
      <c r="E2504" s="15" t="str">
        <f aca="false">IF($C2504="","",IFERROR(IF(INDEX(Bolalar!$C$5:$C$1804,MATCH($C2504,Bolalar!$I$5:$I$1804,0))="","",INDEX(Bolalar!$C$5:$C$1804,MATCH($C2504,Bolalar!$I$5:$I$1804,0))),""))</f>
        <v/>
      </c>
      <c r="F2504" s="24"/>
      <c r="G2504" s="14" t="str">
        <f aca="false">IF(OR($E2504="",$B2504=""),"",INT(($B2504-$E2504)/365.25))</f>
        <v/>
      </c>
      <c r="H2504" s="14" t="str">
        <f aca="false">IF($G2504="","",IF($G2504&lt;=5,"Ha","Yo'q"))</f>
        <v/>
      </c>
      <c r="I2504" s="12"/>
      <c r="J2504" s="12"/>
      <c r="K2504" s="28" t="n">
        <f aca="false">IF(AND($C2504&lt;&gt;"",$H2504="Ha",$B2504&gt;=Boshqaruv!$C$9,$B2504&lt;=Boshqaruv!$C$10),IF(COUNTIFS($C$4:$C2503,$C2504,$H$4:$H2503,"Ha",$B$4:$B2503,"&gt;="&amp;Boshqaruv!$C$9,$B$4:$B2503,"&lt;="&amp;Boshqaruv!$C$10)=0,1,0),0)</f>
        <v>0</v>
      </c>
    </row>
  </sheetData>
  <autoFilter ref="A4:K2504"/>
  <dataValidations count="3">
    <dataValidation allowBlank="true" error="Sanani kiriting (kun.oy.yil) / Введите дату (дд.мм.гггг)" errorStyle="stop" errorTitle="Sana / Дата" operator="greaterThan" showDropDown="false" showErrorMessage="true" showInputMessage="false" sqref="B5:B2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F5:F2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2504" type="list">
      <formula1>Bolalar!$I$5:$I$1804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22"/>
    <col collapsed="false" customWidth="true" hidden="false" outlineLevel="0" max="19" min="13" style="0" width="11"/>
    <col collapsed="false" customWidth="true" hidden="false" outlineLevel="0" max="20" min="20" style="0" width="22"/>
  </cols>
  <sheetData>
    <row r="1" customFormat="false" ht="17.3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3" customFormat="false" ht="15" hidden="false" customHeight="false" outlineLevel="0" collapsed="false">
      <c r="A3" s="21" t="s">
        <v>218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customFormat="false" ht="87.75" hidden="false" customHeight="true" outlineLevel="0" collapsed="false">
      <c r="A4" s="7" t="s">
        <v>12</v>
      </c>
      <c r="B4" s="7" t="s">
        <v>219</v>
      </c>
      <c r="C4" s="7" t="s">
        <v>220</v>
      </c>
      <c r="D4" s="7" t="s">
        <v>221</v>
      </c>
      <c r="E4" s="7" t="s">
        <v>294</v>
      </c>
      <c r="F4" s="7" t="s">
        <v>224</v>
      </c>
      <c r="G4" s="7" t="s">
        <v>225</v>
      </c>
      <c r="H4" s="7" t="s">
        <v>295</v>
      </c>
      <c r="I4" s="7" t="s">
        <v>296</v>
      </c>
      <c r="J4" s="7" t="s">
        <v>297</v>
      </c>
      <c r="K4" s="7" t="s">
        <v>298</v>
      </c>
      <c r="L4" s="7" t="s">
        <v>299</v>
      </c>
      <c r="M4" s="23" t="s">
        <v>300</v>
      </c>
      <c r="N4" s="23" t="s">
        <v>301</v>
      </c>
      <c r="O4" s="23" t="s">
        <v>302</v>
      </c>
      <c r="P4" s="23" t="s">
        <v>303</v>
      </c>
      <c r="Q4" s="27" t="s">
        <v>304</v>
      </c>
      <c r="R4" s="27" t="s">
        <v>305</v>
      </c>
      <c r="S4" s="27" t="s">
        <v>306</v>
      </c>
      <c r="T4" s="7" t="s">
        <v>239</v>
      </c>
    </row>
    <row r="5" customFormat="false" ht="15" hidden="false" customHeight="false" outlineLevel="0" collapsed="false">
      <c r="A5" s="20" t="n">
        <v>1</v>
      </c>
      <c r="B5" s="12"/>
      <c r="C5" s="13"/>
      <c r="D5" s="24"/>
      <c r="E5" s="12"/>
      <c r="F5" s="12"/>
      <c r="G5" s="25"/>
      <c r="H5" s="25"/>
      <c r="I5" s="25"/>
      <c r="J5" s="13"/>
      <c r="K5" s="13"/>
      <c r="L5" s="25"/>
      <c r="M5" s="14" t="str">
        <f aca="false">IF(OR($C5="",$J5=""),"",INT(($J5-$C5)/365.25))</f>
        <v/>
      </c>
      <c r="N5" s="14" t="str">
        <f aca="false">IF($M5="","",IF($M5&lt;2,"Ha","Yo'q"))</f>
        <v/>
      </c>
      <c r="O5" s="14" t="str">
        <f aca="false">IF($M5="","",IF(AND($M5&gt;=7,$M5&lt;=17),"Ha","Yo'q"))</f>
        <v/>
      </c>
      <c r="P5" s="14" t="str">
        <f aca="false">IF(AND($B5&lt;&gt;"",$J5&lt;&gt;"",$J5&lt;=Boshqaruv!$C$10,OR($K5="",$K5&gt;Boshqaruv!$C$10),$L5&lt;&gt;"Tibbiy qarshi ko'rsatma"),1,"")</f>
        <v/>
      </c>
      <c r="Q5" s="28" t="n">
        <f aca="false">IF(AND($B5&lt;&gt;"",$J5&gt;=Boshqaruv!$C$9,$J5&lt;=Boshqaruv!$C$10),IF(COUNTIFS($B$4:$B4,$B5,$C$4:$C4,$C5,$J$4:$J4,"&gt;="&amp;Boshqaruv!$C$9,$J$4:$J4,"&lt;="&amp;Boshqaruv!$C$10)=0,1,0),0)</f>
        <v>0</v>
      </c>
      <c r="R5" s="28" t="n">
        <f aca="false">IF(AND($B5&lt;&gt;"",$J5&gt;=Boshqaruv!$C$9,$J5&lt;=Boshqaruv!$C$10,$K5&lt;&gt;"",$K5&lt;=Boshqaruv!$C$10),IF(COUNTIFS($B$4:$B4,$B5,$C$4:$C4,$C5,$J$4:$J4,"&gt;="&amp;Boshqaruv!$C$9,$J$4:$J4,"&lt;="&amp;Boshqaruv!$C$10,$K$4:$K4,"&lt;&gt;",$K$4:$K4,"&lt;="&amp;Boshqaruv!$C$10)=0,1,0),0)</f>
        <v>0</v>
      </c>
      <c r="S5" s="28" t="n">
        <f aca="false">IF($P5=1,IF(COUNTIFS($B$4:$B4,$B5,$C$4:$C4,$C5,$P$4:$P4,1)=0,1,0),0)</f>
        <v>0</v>
      </c>
      <c r="T5" s="12"/>
    </row>
    <row r="6" customFormat="false" ht="15" hidden="false" customHeight="false" outlineLevel="0" collapsed="false">
      <c r="A6" s="20" t="n">
        <v>2</v>
      </c>
      <c r="B6" s="12"/>
      <c r="C6" s="13"/>
      <c r="D6" s="24"/>
      <c r="E6" s="12"/>
      <c r="F6" s="12"/>
      <c r="G6" s="25"/>
      <c r="H6" s="25"/>
      <c r="I6" s="25"/>
      <c r="J6" s="13"/>
      <c r="K6" s="13"/>
      <c r="L6" s="25"/>
      <c r="M6" s="14" t="str">
        <f aca="false">IF(OR($C6="",$J6=""),"",INT(($J6-$C6)/365.25))</f>
        <v/>
      </c>
      <c r="N6" s="14" t="str">
        <f aca="false">IF($M6="","",IF($M6&lt;2,"Ha","Yo'q"))</f>
        <v/>
      </c>
      <c r="O6" s="14" t="str">
        <f aca="false">IF($M6="","",IF(AND($M6&gt;=7,$M6&lt;=17),"Ha","Yo'q"))</f>
        <v/>
      </c>
      <c r="P6" s="14" t="str">
        <f aca="false">IF(AND($B6&lt;&gt;"",$J6&lt;&gt;"",$J6&lt;=Boshqaruv!$C$10,OR($K6="",$K6&gt;Boshqaruv!$C$10),$L6&lt;&gt;"Tibbiy qarshi ko'rsatma"),1,"")</f>
        <v/>
      </c>
      <c r="Q6" s="28" t="n">
        <f aca="false">IF(AND($B6&lt;&gt;"",$J6&gt;=Boshqaruv!$C$9,$J6&lt;=Boshqaruv!$C$10),IF(COUNTIFS($B$4:$B5,$B6,$C$4:$C5,$C6,$J$4:$J5,"&gt;="&amp;Boshqaruv!$C$9,$J$4:$J5,"&lt;="&amp;Boshqaruv!$C$10)=0,1,0),0)</f>
        <v>0</v>
      </c>
      <c r="R6" s="28" t="n">
        <f aca="false">IF(AND($B6&lt;&gt;"",$J6&gt;=Boshqaruv!$C$9,$J6&lt;=Boshqaruv!$C$10,$K6&lt;&gt;"",$K6&lt;=Boshqaruv!$C$10),IF(COUNTIFS($B$4:$B5,$B6,$C$4:$C5,$C6,$J$4:$J5,"&gt;="&amp;Boshqaruv!$C$9,$J$4:$J5,"&lt;="&amp;Boshqaruv!$C$10,$K$4:$K5,"&lt;&gt;",$K$4:$K5,"&lt;="&amp;Boshqaruv!$C$10)=0,1,0),0)</f>
        <v>0</v>
      </c>
      <c r="S6" s="28" t="n">
        <f aca="false">IF($P6=1,IF(COUNTIFS($B$4:$B5,$B6,$C$4:$C5,$C6,$P$4:$P5,1)=0,1,0),0)</f>
        <v>0</v>
      </c>
      <c r="T6" s="12"/>
    </row>
    <row r="7" customFormat="false" ht="15" hidden="false" customHeight="false" outlineLevel="0" collapsed="false">
      <c r="A7" s="20" t="n">
        <v>3</v>
      </c>
      <c r="B7" s="12"/>
      <c r="C7" s="13"/>
      <c r="D7" s="24"/>
      <c r="E7" s="12"/>
      <c r="F7" s="12"/>
      <c r="G7" s="25"/>
      <c r="H7" s="25"/>
      <c r="I7" s="25"/>
      <c r="J7" s="13"/>
      <c r="K7" s="13"/>
      <c r="L7" s="25"/>
      <c r="M7" s="14" t="str">
        <f aca="false">IF(OR($C7="",$J7=""),"",INT(($J7-$C7)/365.25))</f>
        <v/>
      </c>
      <c r="N7" s="14" t="str">
        <f aca="false">IF($M7="","",IF($M7&lt;2,"Ha","Yo'q"))</f>
        <v/>
      </c>
      <c r="O7" s="14" t="str">
        <f aca="false">IF($M7="","",IF(AND($M7&gt;=7,$M7&lt;=17),"Ha","Yo'q"))</f>
        <v/>
      </c>
      <c r="P7" s="14" t="str">
        <f aca="false">IF(AND($B7&lt;&gt;"",$J7&lt;&gt;"",$J7&lt;=Boshqaruv!$C$10,OR($K7="",$K7&gt;Boshqaruv!$C$10),$L7&lt;&gt;"Tibbiy qarshi ko'rsatma"),1,"")</f>
        <v/>
      </c>
      <c r="Q7" s="28" t="n">
        <f aca="false">IF(AND($B7&lt;&gt;"",$J7&gt;=Boshqaruv!$C$9,$J7&lt;=Boshqaruv!$C$10),IF(COUNTIFS($B$4:$B6,$B7,$C$4:$C6,$C7,$J$4:$J6,"&gt;="&amp;Boshqaruv!$C$9,$J$4:$J6,"&lt;="&amp;Boshqaruv!$C$10)=0,1,0),0)</f>
        <v>0</v>
      </c>
      <c r="R7" s="28" t="n">
        <f aca="false">IF(AND($B7&lt;&gt;"",$J7&gt;=Boshqaruv!$C$9,$J7&lt;=Boshqaruv!$C$10,$K7&lt;&gt;"",$K7&lt;=Boshqaruv!$C$10),IF(COUNTIFS($B$4:$B6,$B7,$C$4:$C6,$C7,$J$4:$J6,"&gt;="&amp;Boshqaruv!$C$9,$J$4:$J6,"&lt;="&amp;Boshqaruv!$C$10,$K$4:$K6,"&lt;&gt;",$K$4:$K6,"&lt;="&amp;Boshqaruv!$C$10)=0,1,0),0)</f>
        <v>0</v>
      </c>
      <c r="S7" s="28" t="n">
        <f aca="false">IF($P7=1,IF(COUNTIFS($B$4:$B6,$B7,$C$4:$C6,$C7,$P$4:$P6,1)=0,1,0),0)</f>
        <v>0</v>
      </c>
      <c r="T7" s="12"/>
    </row>
    <row r="8" customFormat="false" ht="15" hidden="false" customHeight="false" outlineLevel="0" collapsed="false">
      <c r="A8" s="20" t="n">
        <v>4</v>
      </c>
      <c r="B8" s="12"/>
      <c r="C8" s="13"/>
      <c r="D8" s="24"/>
      <c r="E8" s="12"/>
      <c r="F8" s="12"/>
      <c r="G8" s="25"/>
      <c r="H8" s="25"/>
      <c r="I8" s="25"/>
      <c r="J8" s="13"/>
      <c r="K8" s="13"/>
      <c r="L8" s="25"/>
      <c r="M8" s="14" t="str">
        <f aca="false">IF(OR($C8="",$J8=""),"",INT(($J8-$C8)/365.25))</f>
        <v/>
      </c>
      <c r="N8" s="14" t="str">
        <f aca="false">IF($M8="","",IF($M8&lt;2,"Ha","Yo'q"))</f>
        <v/>
      </c>
      <c r="O8" s="14" t="str">
        <f aca="false">IF($M8="","",IF(AND($M8&gt;=7,$M8&lt;=17),"Ha","Yo'q"))</f>
        <v/>
      </c>
      <c r="P8" s="14" t="str">
        <f aca="false">IF(AND($B8&lt;&gt;"",$J8&lt;&gt;"",$J8&lt;=Boshqaruv!$C$10,OR($K8="",$K8&gt;Boshqaruv!$C$10),$L8&lt;&gt;"Tibbiy qarshi ko'rsatma"),1,"")</f>
        <v/>
      </c>
      <c r="Q8" s="28" t="n">
        <f aca="false">IF(AND($B8&lt;&gt;"",$J8&gt;=Boshqaruv!$C$9,$J8&lt;=Boshqaruv!$C$10),IF(COUNTIFS($B$4:$B7,$B8,$C$4:$C7,$C8,$J$4:$J7,"&gt;="&amp;Boshqaruv!$C$9,$J$4:$J7,"&lt;="&amp;Boshqaruv!$C$10)=0,1,0),0)</f>
        <v>0</v>
      </c>
      <c r="R8" s="28" t="n">
        <f aca="false">IF(AND($B8&lt;&gt;"",$J8&gt;=Boshqaruv!$C$9,$J8&lt;=Boshqaruv!$C$10,$K8&lt;&gt;"",$K8&lt;=Boshqaruv!$C$10),IF(COUNTIFS($B$4:$B7,$B8,$C$4:$C7,$C8,$J$4:$J7,"&gt;="&amp;Boshqaruv!$C$9,$J$4:$J7,"&lt;="&amp;Boshqaruv!$C$10,$K$4:$K7,"&lt;&gt;",$K$4:$K7,"&lt;="&amp;Boshqaruv!$C$10)=0,1,0),0)</f>
        <v>0</v>
      </c>
      <c r="S8" s="28" t="n">
        <f aca="false">IF($P8=1,IF(COUNTIFS($B$4:$B7,$B8,$C$4:$C7,$C8,$P$4:$P7,1)=0,1,0),0)</f>
        <v>0</v>
      </c>
      <c r="T8" s="12"/>
    </row>
    <row r="9" customFormat="false" ht="15" hidden="false" customHeight="false" outlineLevel="0" collapsed="false">
      <c r="A9" s="20" t="n">
        <v>5</v>
      </c>
      <c r="B9" s="12"/>
      <c r="C9" s="13"/>
      <c r="D9" s="24"/>
      <c r="E9" s="12"/>
      <c r="F9" s="12"/>
      <c r="G9" s="25"/>
      <c r="H9" s="25"/>
      <c r="I9" s="25"/>
      <c r="J9" s="13"/>
      <c r="K9" s="13"/>
      <c r="L9" s="25"/>
      <c r="M9" s="14" t="str">
        <f aca="false">IF(OR($C9="",$J9=""),"",INT(($J9-$C9)/365.25))</f>
        <v/>
      </c>
      <c r="N9" s="14" t="str">
        <f aca="false">IF($M9="","",IF($M9&lt;2,"Ha","Yo'q"))</f>
        <v/>
      </c>
      <c r="O9" s="14" t="str">
        <f aca="false">IF($M9="","",IF(AND($M9&gt;=7,$M9&lt;=17),"Ha","Yo'q"))</f>
        <v/>
      </c>
      <c r="P9" s="14" t="str">
        <f aca="false">IF(AND($B9&lt;&gt;"",$J9&lt;&gt;"",$J9&lt;=Boshqaruv!$C$10,OR($K9="",$K9&gt;Boshqaruv!$C$10),$L9&lt;&gt;"Tibbiy qarshi ko'rsatma"),1,"")</f>
        <v/>
      </c>
      <c r="Q9" s="28" t="n">
        <f aca="false">IF(AND($B9&lt;&gt;"",$J9&gt;=Boshqaruv!$C$9,$J9&lt;=Boshqaruv!$C$10),IF(COUNTIFS($B$4:$B8,$B9,$C$4:$C8,$C9,$J$4:$J8,"&gt;="&amp;Boshqaruv!$C$9,$J$4:$J8,"&lt;="&amp;Boshqaruv!$C$10)=0,1,0),0)</f>
        <v>0</v>
      </c>
      <c r="R9" s="28" t="n">
        <f aca="false">IF(AND($B9&lt;&gt;"",$J9&gt;=Boshqaruv!$C$9,$J9&lt;=Boshqaruv!$C$10,$K9&lt;&gt;"",$K9&lt;=Boshqaruv!$C$10),IF(COUNTIFS($B$4:$B8,$B9,$C$4:$C8,$C9,$J$4:$J8,"&gt;="&amp;Boshqaruv!$C$9,$J$4:$J8,"&lt;="&amp;Boshqaruv!$C$10,$K$4:$K8,"&lt;&gt;",$K$4:$K8,"&lt;="&amp;Boshqaruv!$C$10)=0,1,0),0)</f>
        <v>0</v>
      </c>
      <c r="S9" s="28" t="n">
        <f aca="false">IF($P9=1,IF(COUNTIFS($B$4:$B8,$B9,$C$4:$C8,$C9,$P$4:$P8,1)=0,1,0),0)</f>
        <v>0</v>
      </c>
      <c r="T9" s="12"/>
    </row>
    <row r="10" customFormat="false" ht="15" hidden="false" customHeight="false" outlineLevel="0" collapsed="false">
      <c r="A10" s="20" t="n">
        <v>6</v>
      </c>
      <c r="B10" s="12"/>
      <c r="C10" s="13"/>
      <c r="D10" s="24"/>
      <c r="E10" s="12"/>
      <c r="F10" s="12"/>
      <c r="G10" s="25"/>
      <c r="H10" s="25"/>
      <c r="I10" s="25"/>
      <c r="J10" s="13"/>
      <c r="K10" s="13"/>
      <c r="L10" s="25"/>
      <c r="M10" s="14" t="str">
        <f aca="false">IF(OR($C10="",$J10=""),"",INT(($J10-$C10)/365.25))</f>
        <v/>
      </c>
      <c r="N10" s="14" t="str">
        <f aca="false">IF($M10="","",IF($M10&lt;2,"Ha","Yo'q"))</f>
        <v/>
      </c>
      <c r="O10" s="14" t="str">
        <f aca="false">IF($M10="","",IF(AND($M10&gt;=7,$M10&lt;=17),"Ha","Yo'q"))</f>
        <v/>
      </c>
      <c r="P10" s="14" t="str">
        <f aca="false">IF(AND($B10&lt;&gt;"",$J10&lt;&gt;"",$J10&lt;=Boshqaruv!$C$10,OR($K10="",$K10&gt;Boshqaruv!$C$10),$L10&lt;&gt;"Tibbiy qarshi ko'rsatma"),1,"")</f>
        <v/>
      </c>
      <c r="Q10" s="28" t="n">
        <f aca="false">IF(AND($B10&lt;&gt;"",$J10&gt;=Boshqaruv!$C$9,$J10&lt;=Boshqaruv!$C$10),IF(COUNTIFS($B$4:$B9,$B10,$C$4:$C9,$C10,$J$4:$J9,"&gt;="&amp;Boshqaruv!$C$9,$J$4:$J9,"&lt;="&amp;Boshqaruv!$C$10)=0,1,0),0)</f>
        <v>0</v>
      </c>
      <c r="R10" s="28" t="n">
        <f aca="false">IF(AND($B10&lt;&gt;"",$J10&gt;=Boshqaruv!$C$9,$J10&lt;=Boshqaruv!$C$10,$K10&lt;&gt;"",$K10&lt;=Boshqaruv!$C$10),IF(COUNTIFS($B$4:$B9,$B10,$C$4:$C9,$C10,$J$4:$J9,"&gt;="&amp;Boshqaruv!$C$9,$J$4:$J9,"&lt;="&amp;Boshqaruv!$C$10,$K$4:$K9,"&lt;&gt;",$K$4:$K9,"&lt;="&amp;Boshqaruv!$C$10)=0,1,0),0)</f>
        <v>0</v>
      </c>
      <c r="S10" s="28" t="n">
        <f aca="false">IF($P10=1,IF(COUNTIFS($B$4:$B9,$B10,$C$4:$C9,$C10,$P$4:$P9,1)=0,1,0),0)</f>
        <v>0</v>
      </c>
      <c r="T10" s="12"/>
    </row>
    <row r="11" customFormat="false" ht="15" hidden="false" customHeight="false" outlineLevel="0" collapsed="false">
      <c r="A11" s="20" t="n">
        <v>7</v>
      </c>
      <c r="B11" s="12"/>
      <c r="C11" s="13"/>
      <c r="D11" s="24"/>
      <c r="E11" s="12"/>
      <c r="F11" s="12"/>
      <c r="G11" s="25"/>
      <c r="H11" s="25"/>
      <c r="I11" s="25"/>
      <c r="J11" s="13"/>
      <c r="K11" s="13"/>
      <c r="L11" s="25"/>
      <c r="M11" s="14" t="str">
        <f aca="false">IF(OR($C11="",$J11=""),"",INT(($J11-$C11)/365.25))</f>
        <v/>
      </c>
      <c r="N11" s="14" t="str">
        <f aca="false">IF($M11="","",IF($M11&lt;2,"Ha","Yo'q"))</f>
        <v/>
      </c>
      <c r="O11" s="14" t="str">
        <f aca="false">IF($M11="","",IF(AND($M11&gt;=7,$M11&lt;=17),"Ha","Yo'q"))</f>
        <v/>
      </c>
      <c r="P11" s="14" t="str">
        <f aca="false">IF(AND($B11&lt;&gt;"",$J11&lt;&gt;"",$J11&lt;=Boshqaruv!$C$10,OR($K11="",$K11&gt;Boshqaruv!$C$10),$L11&lt;&gt;"Tibbiy qarshi ko'rsatma"),1,"")</f>
        <v/>
      </c>
      <c r="Q11" s="28" t="n">
        <f aca="false">IF(AND($B11&lt;&gt;"",$J11&gt;=Boshqaruv!$C$9,$J11&lt;=Boshqaruv!$C$10),IF(COUNTIFS($B$4:$B10,$B11,$C$4:$C10,$C11,$J$4:$J10,"&gt;="&amp;Boshqaruv!$C$9,$J$4:$J10,"&lt;="&amp;Boshqaruv!$C$10)=0,1,0),0)</f>
        <v>0</v>
      </c>
      <c r="R11" s="28" t="n">
        <f aca="false">IF(AND($B11&lt;&gt;"",$J11&gt;=Boshqaruv!$C$9,$J11&lt;=Boshqaruv!$C$10,$K11&lt;&gt;"",$K11&lt;=Boshqaruv!$C$10),IF(COUNTIFS($B$4:$B10,$B11,$C$4:$C10,$C11,$J$4:$J10,"&gt;="&amp;Boshqaruv!$C$9,$J$4:$J10,"&lt;="&amp;Boshqaruv!$C$10,$K$4:$K10,"&lt;&gt;",$K$4:$K10,"&lt;="&amp;Boshqaruv!$C$10)=0,1,0),0)</f>
        <v>0</v>
      </c>
      <c r="S11" s="28" t="n">
        <f aca="false">IF($P11=1,IF(COUNTIFS($B$4:$B10,$B11,$C$4:$C10,$C11,$P$4:$P10,1)=0,1,0),0)</f>
        <v>0</v>
      </c>
      <c r="T11" s="12"/>
    </row>
    <row r="12" customFormat="false" ht="15" hidden="false" customHeight="false" outlineLevel="0" collapsed="false">
      <c r="A12" s="20" t="n">
        <v>8</v>
      </c>
      <c r="B12" s="12"/>
      <c r="C12" s="13"/>
      <c r="D12" s="24"/>
      <c r="E12" s="12"/>
      <c r="F12" s="12"/>
      <c r="G12" s="25"/>
      <c r="H12" s="25"/>
      <c r="I12" s="25"/>
      <c r="J12" s="13"/>
      <c r="K12" s="13"/>
      <c r="L12" s="25"/>
      <c r="M12" s="14" t="str">
        <f aca="false">IF(OR($C12="",$J12=""),"",INT(($J12-$C12)/365.25))</f>
        <v/>
      </c>
      <c r="N12" s="14" t="str">
        <f aca="false">IF($M12="","",IF($M12&lt;2,"Ha","Yo'q"))</f>
        <v/>
      </c>
      <c r="O12" s="14" t="str">
        <f aca="false">IF($M12="","",IF(AND($M12&gt;=7,$M12&lt;=17),"Ha","Yo'q"))</f>
        <v/>
      </c>
      <c r="P12" s="14" t="str">
        <f aca="false">IF(AND($B12&lt;&gt;"",$J12&lt;&gt;"",$J12&lt;=Boshqaruv!$C$10,OR($K12="",$K12&gt;Boshqaruv!$C$10),$L12&lt;&gt;"Tibbiy qarshi ko'rsatma"),1,"")</f>
        <v/>
      </c>
      <c r="Q12" s="28" t="n">
        <f aca="false">IF(AND($B12&lt;&gt;"",$J12&gt;=Boshqaruv!$C$9,$J12&lt;=Boshqaruv!$C$10),IF(COUNTIFS($B$4:$B11,$B12,$C$4:$C11,$C12,$J$4:$J11,"&gt;="&amp;Boshqaruv!$C$9,$J$4:$J11,"&lt;="&amp;Boshqaruv!$C$10)=0,1,0),0)</f>
        <v>0</v>
      </c>
      <c r="R12" s="28" t="n">
        <f aca="false">IF(AND($B12&lt;&gt;"",$J12&gt;=Boshqaruv!$C$9,$J12&lt;=Boshqaruv!$C$10,$K12&lt;&gt;"",$K12&lt;=Boshqaruv!$C$10),IF(COUNTIFS($B$4:$B11,$B12,$C$4:$C11,$C12,$J$4:$J11,"&gt;="&amp;Boshqaruv!$C$9,$J$4:$J11,"&lt;="&amp;Boshqaruv!$C$10,$K$4:$K11,"&lt;&gt;",$K$4:$K11,"&lt;="&amp;Boshqaruv!$C$10)=0,1,0),0)</f>
        <v>0</v>
      </c>
      <c r="S12" s="28" t="n">
        <f aca="false">IF($P12=1,IF(COUNTIFS($B$4:$B11,$B12,$C$4:$C11,$C12,$P$4:$P11,1)=0,1,0),0)</f>
        <v>0</v>
      </c>
      <c r="T12" s="12"/>
    </row>
    <row r="13" customFormat="false" ht="15" hidden="false" customHeight="false" outlineLevel="0" collapsed="false">
      <c r="A13" s="20" t="n">
        <v>9</v>
      </c>
      <c r="B13" s="12"/>
      <c r="C13" s="13"/>
      <c r="D13" s="24"/>
      <c r="E13" s="12"/>
      <c r="F13" s="12"/>
      <c r="G13" s="25"/>
      <c r="H13" s="25"/>
      <c r="I13" s="25"/>
      <c r="J13" s="13"/>
      <c r="K13" s="13"/>
      <c r="L13" s="25"/>
      <c r="M13" s="14" t="str">
        <f aca="false">IF(OR($C13="",$J13=""),"",INT(($J13-$C13)/365.25))</f>
        <v/>
      </c>
      <c r="N13" s="14" t="str">
        <f aca="false">IF($M13="","",IF($M13&lt;2,"Ha","Yo'q"))</f>
        <v/>
      </c>
      <c r="O13" s="14" t="str">
        <f aca="false">IF($M13="","",IF(AND($M13&gt;=7,$M13&lt;=17),"Ha","Yo'q"))</f>
        <v/>
      </c>
      <c r="P13" s="14" t="str">
        <f aca="false">IF(AND($B13&lt;&gt;"",$J13&lt;&gt;"",$J13&lt;=Boshqaruv!$C$10,OR($K13="",$K13&gt;Boshqaruv!$C$10),$L13&lt;&gt;"Tibbiy qarshi ko'rsatma"),1,"")</f>
        <v/>
      </c>
      <c r="Q13" s="28" t="n">
        <f aca="false">IF(AND($B13&lt;&gt;"",$J13&gt;=Boshqaruv!$C$9,$J13&lt;=Boshqaruv!$C$10),IF(COUNTIFS($B$4:$B12,$B13,$C$4:$C12,$C13,$J$4:$J12,"&gt;="&amp;Boshqaruv!$C$9,$J$4:$J12,"&lt;="&amp;Boshqaruv!$C$10)=0,1,0),0)</f>
        <v>0</v>
      </c>
      <c r="R13" s="28" t="n">
        <f aca="false">IF(AND($B13&lt;&gt;"",$J13&gt;=Boshqaruv!$C$9,$J13&lt;=Boshqaruv!$C$10,$K13&lt;&gt;"",$K13&lt;=Boshqaruv!$C$10),IF(COUNTIFS($B$4:$B12,$B13,$C$4:$C12,$C13,$J$4:$J12,"&gt;="&amp;Boshqaruv!$C$9,$J$4:$J12,"&lt;="&amp;Boshqaruv!$C$10,$K$4:$K12,"&lt;&gt;",$K$4:$K12,"&lt;="&amp;Boshqaruv!$C$10)=0,1,0),0)</f>
        <v>0</v>
      </c>
      <c r="S13" s="28" t="n">
        <f aca="false">IF($P13=1,IF(COUNTIFS($B$4:$B12,$B13,$C$4:$C12,$C13,$P$4:$P12,1)=0,1,0),0)</f>
        <v>0</v>
      </c>
      <c r="T13" s="12"/>
    </row>
    <row r="14" customFormat="false" ht="15" hidden="false" customHeight="false" outlineLevel="0" collapsed="false">
      <c r="A14" s="20" t="n">
        <v>10</v>
      </c>
      <c r="B14" s="12"/>
      <c r="C14" s="13"/>
      <c r="D14" s="24"/>
      <c r="E14" s="12"/>
      <c r="F14" s="12"/>
      <c r="G14" s="25"/>
      <c r="H14" s="25"/>
      <c r="I14" s="25"/>
      <c r="J14" s="13"/>
      <c r="K14" s="13"/>
      <c r="L14" s="25"/>
      <c r="M14" s="14" t="str">
        <f aca="false">IF(OR($C14="",$J14=""),"",INT(($J14-$C14)/365.25))</f>
        <v/>
      </c>
      <c r="N14" s="14" t="str">
        <f aca="false">IF($M14="","",IF($M14&lt;2,"Ha","Yo'q"))</f>
        <v/>
      </c>
      <c r="O14" s="14" t="str">
        <f aca="false">IF($M14="","",IF(AND($M14&gt;=7,$M14&lt;=17),"Ha","Yo'q"))</f>
        <v/>
      </c>
      <c r="P14" s="14" t="str">
        <f aca="false">IF(AND($B14&lt;&gt;"",$J14&lt;&gt;"",$J14&lt;=Boshqaruv!$C$10,OR($K14="",$K14&gt;Boshqaruv!$C$10),$L14&lt;&gt;"Tibbiy qarshi ko'rsatma"),1,"")</f>
        <v/>
      </c>
      <c r="Q14" s="28" t="n">
        <f aca="false">IF(AND($B14&lt;&gt;"",$J14&gt;=Boshqaruv!$C$9,$J14&lt;=Boshqaruv!$C$10),IF(COUNTIFS($B$4:$B13,$B14,$C$4:$C13,$C14,$J$4:$J13,"&gt;="&amp;Boshqaruv!$C$9,$J$4:$J13,"&lt;="&amp;Boshqaruv!$C$10)=0,1,0),0)</f>
        <v>0</v>
      </c>
      <c r="R14" s="28" t="n">
        <f aca="false">IF(AND($B14&lt;&gt;"",$J14&gt;=Boshqaruv!$C$9,$J14&lt;=Boshqaruv!$C$10,$K14&lt;&gt;"",$K14&lt;=Boshqaruv!$C$10),IF(COUNTIFS($B$4:$B13,$B14,$C$4:$C13,$C14,$J$4:$J13,"&gt;="&amp;Boshqaruv!$C$9,$J$4:$J13,"&lt;="&amp;Boshqaruv!$C$10,$K$4:$K13,"&lt;&gt;",$K$4:$K13,"&lt;="&amp;Boshqaruv!$C$10)=0,1,0),0)</f>
        <v>0</v>
      </c>
      <c r="S14" s="28" t="n">
        <f aca="false">IF($P14=1,IF(COUNTIFS($B$4:$B13,$B14,$C$4:$C13,$C14,$P$4:$P13,1)=0,1,0),0)</f>
        <v>0</v>
      </c>
      <c r="T14" s="12"/>
    </row>
    <row r="15" customFormat="false" ht="15" hidden="false" customHeight="false" outlineLevel="0" collapsed="false">
      <c r="A15" s="20" t="n">
        <v>11</v>
      </c>
      <c r="B15" s="12"/>
      <c r="C15" s="13"/>
      <c r="D15" s="24"/>
      <c r="E15" s="12"/>
      <c r="F15" s="12"/>
      <c r="G15" s="25"/>
      <c r="H15" s="25"/>
      <c r="I15" s="25"/>
      <c r="J15" s="13"/>
      <c r="K15" s="13"/>
      <c r="L15" s="25"/>
      <c r="M15" s="14" t="str">
        <f aca="false">IF(OR($C15="",$J15=""),"",INT(($J15-$C15)/365.25))</f>
        <v/>
      </c>
      <c r="N15" s="14" t="str">
        <f aca="false">IF($M15="","",IF($M15&lt;2,"Ha","Yo'q"))</f>
        <v/>
      </c>
      <c r="O15" s="14" t="str">
        <f aca="false">IF($M15="","",IF(AND($M15&gt;=7,$M15&lt;=17),"Ha","Yo'q"))</f>
        <v/>
      </c>
      <c r="P15" s="14" t="str">
        <f aca="false">IF(AND($B15&lt;&gt;"",$J15&lt;&gt;"",$J15&lt;=Boshqaruv!$C$10,OR($K15="",$K15&gt;Boshqaruv!$C$10),$L15&lt;&gt;"Tibbiy qarshi ko'rsatma"),1,"")</f>
        <v/>
      </c>
      <c r="Q15" s="28" t="n">
        <f aca="false">IF(AND($B15&lt;&gt;"",$J15&gt;=Boshqaruv!$C$9,$J15&lt;=Boshqaruv!$C$10),IF(COUNTIFS($B$4:$B14,$B15,$C$4:$C14,$C15,$J$4:$J14,"&gt;="&amp;Boshqaruv!$C$9,$J$4:$J14,"&lt;="&amp;Boshqaruv!$C$10)=0,1,0),0)</f>
        <v>0</v>
      </c>
      <c r="R15" s="28" t="n">
        <f aca="false">IF(AND($B15&lt;&gt;"",$J15&gt;=Boshqaruv!$C$9,$J15&lt;=Boshqaruv!$C$10,$K15&lt;&gt;"",$K15&lt;=Boshqaruv!$C$10),IF(COUNTIFS($B$4:$B14,$B15,$C$4:$C14,$C15,$J$4:$J14,"&gt;="&amp;Boshqaruv!$C$9,$J$4:$J14,"&lt;="&amp;Boshqaruv!$C$10,$K$4:$K14,"&lt;&gt;",$K$4:$K14,"&lt;="&amp;Boshqaruv!$C$10)=0,1,0),0)</f>
        <v>0</v>
      </c>
      <c r="S15" s="28" t="n">
        <f aca="false">IF($P15=1,IF(COUNTIFS($B$4:$B14,$B15,$C$4:$C14,$C15,$P$4:$P14,1)=0,1,0),0)</f>
        <v>0</v>
      </c>
      <c r="T15" s="12"/>
    </row>
    <row r="16" customFormat="false" ht="15" hidden="false" customHeight="false" outlineLevel="0" collapsed="false">
      <c r="A16" s="20" t="n">
        <v>12</v>
      </c>
      <c r="B16" s="12"/>
      <c r="C16" s="13"/>
      <c r="D16" s="24"/>
      <c r="E16" s="12"/>
      <c r="F16" s="12"/>
      <c r="G16" s="25"/>
      <c r="H16" s="25"/>
      <c r="I16" s="25"/>
      <c r="J16" s="13"/>
      <c r="K16" s="13"/>
      <c r="L16" s="25"/>
      <c r="M16" s="14" t="str">
        <f aca="false">IF(OR($C16="",$J16=""),"",INT(($J16-$C16)/365.25))</f>
        <v/>
      </c>
      <c r="N16" s="14" t="str">
        <f aca="false">IF($M16="","",IF($M16&lt;2,"Ha","Yo'q"))</f>
        <v/>
      </c>
      <c r="O16" s="14" t="str">
        <f aca="false">IF($M16="","",IF(AND($M16&gt;=7,$M16&lt;=17),"Ha","Yo'q"))</f>
        <v/>
      </c>
      <c r="P16" s="14" t="str">
        <f aca="false">IF(AND($B16&lt;&gt;"",$J16&lt;&gt;"",$J16&lt;=Boshqaruv!$C$10,OR($K16="",$K16&gt;Boshqaruv!$C$10),$L16&lt;&gt;"Tibbiy qarshi ko'rsatma"),1,"")</f>
        <v/>
      </c>
      <c r="Q16" s="28" t="n">
        <f aca="false">IF(AND($B16&lt;&gt;"",$J16&gt;=Boshqaruv!$C$9,$J16&lt;=Boshqaruv!$C$10),IF(COUNTIFS($B$4:$B15,$B16,$C$4:$C15,$C16,$J$4:$J15,"&gt;="&amp;Boshqaruv!$C$9,$J$4:$J15,"&lt;="&amp;Boshqaruv!$C$10)=0,1,0),0)</f>
        <v>0</v>
      </c>
      <c r="R16" s="28" t="n">
        <f aca="false">IF(AND($B16&lt;&gt;"",$J16&gt;=Boshqaruv!$C$9,$J16&lt;=Boshqaruv!$C$10,$K16&lt;&gt;"",$K16&lt;=Boshqaruv!$C$10),IF(COUNTIFS($B$4:$B15,$B16,$C$4:$C15,$C16,$J$4:$J15,"&gt;="&amp;Boshqaruv!$C$9,$J$4:$J15,"&lt;="&amp;Boshqaruv!$C$10,$K$4:$K15,"&lt;&gt;",$K$4:$K15,"&lt;="&amp;Boshqaruv!$C$10)=0,1,0),0)</f>
        <v>0</v>
      </c>
      <c r="S16" s="28" t="n">
        <f aca="false">IF($P16=1,IF(COUNTIFS($B$4:$B15,$B16,$C$4:$C15,$C16,$P$4:$P15,1)=0,1,0),0)</f>
        <v>0</v>
      </c>
      <c r="T16" s="12"/>
    </row>
    <row r="17" customFormat="false" ht="15" hidden="false" customHeight="false" outlineLevel="0" collapsed="false">
      <c r="A17" s="20" t="n">
        <v>13</v>
      </c>
      <c r="B17" s="12"/>
      <c r="C17" s="13"/>
      <c r="D17" s="24"/>
      <c r="E17" s="12"/>
      <c r="F17" s="12"/>
      <c r="G17" s="25"/>
      <c r="H17" s="25"/>
      <c r="I17" s="25"/>
      <c r="J17" s="13"/>
      <c r="K17" s="13"/>
      <c r="L17" s="25"/>
      <c r="M17" s="14" t="str">
        <f aca="false">IF(OR($C17="",$J17=""),"",INT(($J17-$C17)/365.25))</f>
        <v/>
      </c>
      <c r="N17" s="14" t="str">
        <f aca="false">IF($M17="","",IF($M17&lt;2,"Ha","Yo'q"))</f>
        <v/>
      </c>
      <c r="O17" s="14" t="str">
        <f aca="false">IF($M17="","",IF(AND($M17&gt;=7,$M17&lt;=17),"Ha","Yo'q"))</f>
        <v/>
      </c>
      <c r="P17" s="14" t="str">
        <f aca="false">IF(AND($B17&lt;&gt;"",$J17&lt;&gt;"",$J17&lt;=Boshqaruv!$C$10,OR($K17="",$K17&gt;Boshqaruv!$C$10),$L17&lt;&gt;"Tibbiy qarshi ko'rsatma"),1,"")</f>
        <v/>
      </c>
      <c r="Q17" s="28" t="n">
        <f aca="false">IF(AND($B17&lt;&gt;"",$J17&gt;=Boshqaruv!$C$9,$J17&lt;=Boshqaruv!$C$10),IF(COUNTIFS($B$4:$B16,$B17,$C$4:$C16,$C17,$J$4:$J16,"&gt;="&amp;Boshqaruv!$C$9,$J$4:$J16,"&lt;="&amp;Boshqaruv!$C$10)=0,1,0),0)</f>
        <v>0</v>
      </c>
      <c r="R17" s="28" t="n">
        <f aca="false">IF(AND($B17&lt;&gt;"",$J17&gt;=Boshqaruv!$C$9,$J17&lt;=Boshqaruv!$C$10,$K17&lt;&gt;"",$K17&lt;=Boshqaruv!$C$10),IF(COUNTIFS($B$4:$B16,$B17,$C$4:$C16,$C17,$J$4:$J16,"&gt;="&amp;Boshqaruv!$C$9,$J$4:$J16,"&lt;="&amp;Boshqaruv!$C$10,$K$4:$K16,"&lt;&gt;",$K$4:$K16,"&lt;="&amp;Boshqaruv!$C$10)=0,1,0),0)</f>
        <v>0</v>
      </c>
      <c r="S17" s="28" t="n">
        <f aca="false">IF($P17=1,IF(COUNTIFS($B$4:$B16,$B17,$C$4:$C16,$C17,$P$4:$P16,1)=0,1,0),0)</f>
        <v>0</v>
      </c>
      <c r="T17" s="12"/>
    </row>
    <row r="18" customFormat="false" ht="15" hidden="false" customHeight="false" outlineLevel="0" collapsed="false">
      <c r="A18" s="20" t="n">
        <v>14</v>
      </c>
      <c r="B18" s="12"/>
      <c r="C18" s="13"/>
      <c r="D18" s="24"/>
      <c r="E18" s="12"/>
      <c r="F18" s="12"/>
      <c r="G18" s="25"/>
      <c r="H18" s="25"/>
      <c r="I18" s="25"/>
      <c r="J18" s="13"/>
      <c r="K18" s="13"/>
      <c r="L18" s="25"/>
      <c r="M18" s="14" t="str">
        <f aca="false">IF(OR($C18="",$J18=""),"",INT(($J18-$C18)/365.25))</f>
        <v/>
      </c>
      <c r="N18" s="14" t="str">
        <f aca="false">IF($M18="","",IF($M18&lt;2,"Ha","Yo'q"))</f>
        <v/>
      </c>
      <c r="O18" s="14" t="str">
        <f aca="false">IF($M18="","",IF(AND($M18&gt;=7,$M18&lt;=17),"Ha","Yo'q"))</f>
        <v/>
      </c>
      <c r="P18" s="14" t="str">
        <f aca="false">IF(AND($B18&lt;&gt;"",$J18&lt;&gt;"",$J18&lt;=Boshqaruv!$C$10,OR($K18="",$K18&gt;Boshqaruv!$C$10),$L18&lt;&gt;"Tibbiy qarshi ko'rsatma"),1,"")</f>
        <v/>
      </c>
      <c r="Q18" s="28" t="n">
        <f aca="false">IF(AND($B18&lt;&gt;"",$J18&gt;=Boshqaruv!$C$9,$J18&lt;=Boshqaruv!$C$10),IF(COUNTIFS($B$4:$B17,$B18,$C$4:$C17,$C18,$J$4:$J17,"&gt;="&amp;Boshqaruv!$C$9,$J$4:$J17,"&lt;="&amp;Boshqaruv!$C$10)=0,1,0),0)</f>
        <v>0</v>
      </c>
      <c r="R18" s="28" t="n">
        <f aca="false">IF(AND($B18&lt;&gt;"",$J18&gt;=Boshqaruv!$C$9,$J18&lt;=Boshqaruv!$C$10,$K18&lt;&gt;"",$K18&lt;=Boshqaruv!$C$10),IF(COUNTIFS($B$4:$B17,$B18,$C$4:$C17,$C18,$J$4:$J17,"&gt;="&amp;Boshqaruv!$C$9,$J$4:$J17,"&lt;="&amp;Boshqaruv!$C$10,$K$4:$K17,"&lt;&gt;",$K$4:$K17,"&lt;="&amp;Boshqaruv!$C$10)=0,1,0),0)</f>
        <v>0</v>
      </c>
      <c r="S18" s="28" t="n">
        <f aca="false">IF($P18=1,IF(COUNTIFS($B$4:$B17,$B18,$C$4:$C17,$C18,$P$4:$P17,1)=0,1,0),0)</f>
        <v>0</v>
      </c>
      <c r="T18" s="12"/>
    </row>
    <row r="19" customFormat="false" ht="15" hidden="false" customHeight="false" outlineLevel="0" collapsed="false">
      <c r="A19" s="20" t="n">
        <v>15</v>
      </c>
      <c r="B19" s="12"/>
      <c r="C19" s="13"/>
      <c r="D19" s="24"/>
      <c r="E19" s="12"/>
      <c r="F19" s="12"/>
      <c r="G19" s="25"/>
      <c r="H19" s="25"/>
      <c r="I19" s="25"/>
      <c r="J19" s="13"/>
      <c r="K19" s="13"/>
      <c r="L19" s="25"/>
      <c r="M19" s="14" t="str">
        <f aca="false">IF(OR($C19="",$J19=""),"",INT(($J19-$C19)/365.25))</f>
        <v/>
      </c>
      <c r="N19" s="14" t="str">
        <f aca="false">IF($M19="","",IF($M19&lt;2,"Ha","Yo'q"))</f>
        <v/>
      </c>
      <c r="O19" s="14" t="str">
        <f aca="false">IF($M19="","",IF(AND($M19&gt;=7,$M19&lt;=17),"Ha","Yo'q"))</f>
        <v/>
      </c>
      <c r="P19" s="14" t="str">
        <f aca="false">IF(AND($B19&lt;&gt;"",$J19&lt;&gt;"",$J19&lt;=Boshqaruv!$C$10,OR($K19="",$K19&gt;Boshqaruv!$C$10),$L19&lt;&gt;"Tibbiy qarshi ko'rsatma"),1,"")</f>
        <v/>
      </c>
      <c r="Q19" s="28" t="n">
        <f aca="false">IF(AND($B19&lt;&gt;"",$J19&gt;=Boshqaruv!$C$9,$J19&lt;=Boshqaruv!$C$10),IF(COUNTIFS($B$4:$B18,$B19,$C$4:$C18,$C19,$J$4:$J18,"&gt;="&amp;Boshqaruv!$C$9,$J$4:$J18,"&lt;="&amp;Boshqaruv!$C$10)=0,1,0),0)</f>
        <v>0</v>
      </c>
      <c r="R19" s="28" t="n">
        <f aca="false">IF(AND($B19&lt;&gt;"",$J19&gt;=Boshqaruv!$C$9,$J19&lt;=Boshqaruv!$C$10,$K19&lt;&gt;"",$K19&lt;=Boshqaruv!$C$10),IF(COUNTIFS($B$4:$B18,$B19,$C$4:$C18,$C19,$J$4:$J18,"&gt;="&amp;Boshqaruv!$C$9,$J$4:$J18,"&lt;="&amp;Boshqaruv!$C$10,$K$4:$K18,"&lt;&gt;",$K$4:$K18,"&lt;="&amp;Boshqaruv!$C$10)=0,1,0),0)</f>
        <v>0</v>
      </c>
      <c r="S19" s="28" t="n">
        <f aca="false">IF($P19=1,IF(COUNTIFS($B$4:$B18,$B19,$C$4:$C18,$C19,$P$4:$P18,1)=0,1,0),0)</f>
        <v>0</v>
      </c>
      <c r="T19" s="12"/>
    </row>
    <row r="20" customFormat="false" ht="15" hidden="false" customHeight="false" outlineLevel="0" collapsed="false">
      <c r="A20" s="20" t="n">
        <v>16</v>
      </c>
      <c r="B20" s="12"/>
      <c r="C20" s="13"/>
      <c r="D20" s="24"/>
      <c r="E20" s="12"/>
      <c r="F20" s="12"/>
      <c r="G20" s="25"/>
      <c r="H20" s="25"/>
      <c r="I20" s="25"/>
      <c r="J20" s="13"/>
      <c r="K20" s="13"/>
      <c r="L20" s="25"/>
      <c r="M20" s="14" t="str">
        <f aca="false">IF(OR($C20="",$J20=""),"",INT(($J20-$C20)/365.25))</f>
        <v/>
      </c>
      <c r="N20" s="14" t="str">
        <f aca="false">IF($M20="","",IF($M20&lt;2,"Ha","Yo'q"))</f>
        <v/>
      </c>
      <c r="O20" s="14" t="str">
        <f aca="false">IF($M20="","",IF(AND($M20&gt;=7,$M20&lt;=17),"Ha","Yo'q"))</f>
        <v/>
      </c>
      <c r="P20" s="14" t="str">
        <f aca="false">IF(AND($B20&lt;&gt;"",$J20&lt;&gt;"",$J20&lt;=Boshqaruv!$C$10,OR($K20="",$K20&gt;Boshqaruv!$C$10),$L20&lt;&gt;"Tibbiy qarshi ko'rsatma"),1,"")</f>
        <v/>
      </c>
      <c r="Q20" s="28" t="n">
        <f aca="false">IF(AND($B20&lt;&gt;"",$J20&gt;=Boshqaruv!$C$9,$J20&lt;=Boshqaruv!$C$10),IF(COUNTIFS($B$4:$B19,$B20,$C$4:$C19,$C20,$J$4:$J19,"&gt;="&amp;Boshqaruv!$C$9,$J$4:$J19,"&lt;="&amp;Boshqaruv!$C$10)=0,1,0),0)</f>
        <v>0</v>
      </c>
      <c r="R20" s="28" t="n">
        <f aca="false">IF(AND($B20&lt;&gt;"",$J20&gt;=Boshqaruv!$C$9,$J20&lt;=Boshqaruv!$C$10,$K20&lt;&gt;"",$K20&lt;=Boshqaruv!$C$10),IF(COUNTIFS($B$4:$B19,$B20,$C$4:$C19,$C20,$J$4:$J19,"&gt;="&amp;Boshqaruv!$C$9,$J$4:$J19,"&lt;="&amp;Boshqaruv!$C$10,$K$4:$K19,"&lt;&gt;",$K$4:$K19,"&lt;="&amp;Boshqaruv!$C$10)=0,1,0),0)</f>
        <v>0</v>
      </c>
      <c r="S20" s="28" t="n">
        <f aca="false">IF($P20=1,IF(COUNTIFS($B$4:$B19,$B20,$C$4:$C19,$C20,$P$4:$P19,1)=0,1,0),0)</f>
        <v>0</v>
      </c>
      <c r="T20" s="12"/>
    </row>
    <row r="21" customFormat="false" ht="15" hidden="false" customHeight="false" outlineLevel="0" collapsed="false">
      <c r="A21" s="20" t="n">
        <v>17</v>
      </c>
      <c r="B21" s="12"/>
      <c r="C21" s="13"/>
      <c r="D21" s="24"/>
      <c r="E21" s="12"/>
      <c r="F21" s="12"/>
      <c r="G21" s="25"/>
      <c r="H21" s="25"/>
      <c r="I21" s="25"/>
      <c r="J21" s="13"/>
      <c r="K21" s="13"/>
      <c r="L21" s="25"/>
      <c r="M21" s="14" t="str">
        <f aca="false">IF(OR($C21="",$J21=""),"",INT(($J21-$C21)/365.25))</f>
        <v/>
      </c>
      <c r="N21" s="14" t="str">
        <f aca="false">IF($M21="","",IF($M21&lt;2,"Ha","Yo'q"))</f>
        <v/>
      </c>
      <c r="O21" s="14" t="str">
        <f aca="false">IF($M21="","",IF(AND($M21&gt;=7,$M21&lt;=17),"Ha","Yo'q"))</f>
        <v/>
      </c>
      <c r="P21" s="14" t="str">
        <f aca="false">IF(AND($B21&lt;&gt;"",$J21&lt;&gt;"",$J21&lt;=Boshqaruv!$C$10,OR($K21="",$K21&gt;Boshqaruv!$C$10),$L21&lt;&gt;"Tibbiy qarshi ko'rsatma"),1,"")</f>
        <v/>
      </c>
      <c r="Q21" s="28" t="n">
        <f aca="false">IF(AND($B21&lt;&gt;"",$J21&gt;=Boshqaruv!$C$9,$J21&lt;=Boshqaruv!$C$10),IF(COUNTIFS($B$4:$B20,$B21,$C$4:$C20,$C21,$J$4:$J20,"&gt;="&amp;Boshqaruv!$C$9,$J$4:$J20,"&lt;="&amp;Boshqaruv!$C$10)=0,1,0),0)</f>
        <v>0</v>
      </c>
      <c r="R21" s="28" t="n">
        <f aca="false">IF(AND($B21&lt;&gt;"",$J21&gt;=Boshqaruv!$C$9,$J21&lt;=Boshqaruv!$C$10,$K21&lt;&gt;"",$K21&lt;=Boshqaruv!$C$10),IF(COUNTIFS($B$4:$B20,$B21,$C$4:$C20,$C21,$J$4:$J20,"&gt;="&amp;Boshqaruv!$C$9,$J$4:$J20,"&lt;="&amp;Boshqaruv!$C$10,$K$4:$K20,"&lt;&gt;",$K$4:$K20,"&lt;="&amp;Boshqaruv!$C$10)=0,1,0),0)</f>
        <v>0</v>
      </c>
      <c r="S21" s="28" t="n">
        <f aca="false">IF($P21=1,IF(COUNTIFS($B$4:$B20,$B21,$C$4:$C20,$C21,$P$4:$P20,1)=0,1,0),0)</f>
        <v>0</v>
      </c>
      <c r="T21" s="12"/>
    </row>
    <row r="22" customFormat="false" ht="15" hidden="false" customHeight="false" outlineLevel="0" collapsed="false">
      <c r="A22" s="20" t="n">
        <v>18</v>
      </c>
      <c r="B22" s="12"/>
      <c r="C22" s="13"/>
      <c r="D22" s="24"/>
      <c r="E22" s="12"/>
      <c r="F22" s="12"/>
      <c r="G22" s="25"/>
      <c r="H22" s="25"/>
      <c r="I22" s="25"/>
      <c r="J22" s="13"/>
      <c r="K22" s="13"/>
      <c r="L22" s="25"/>
      <c r="M22" s="14" t="str">
        <f aca="false">IF(OR($C22="",$J22=""),"",INT(($J22-$C22)/365.25))</f>
        <v/>
      </c>
      <c r="N22" s="14" t="str">
        <f aca="false">IF($M22="","",IF($M22&lt;2,"Ha","Yo'q"))</f>
        <v/>
      </c>
      <c r="O22" s="14" t="str">
        <f aca="false">IF($M22="","",IF(AND($M22&gt;=7,$M22&lt;=17),"Ha","Yo'q"))</f>
        <v/>
      </c>
      <c r="P22" s="14" t="str">
        <f aca="false">IF(AND($B22&lt;&gt;"",$J22&lt;&gt;"",$J22&lt;=Boshqaruv!$C$10,OR($K22="",$K22&gt;Boshqaruv!$C$10),$L22&lt;&gt;"Tibbiy qarshi ko'rsatma"),1,"")</f>
        <v/>
      </c>
      <c r="Q22" s="28" t="n">
        <f aca="false">IF(AND($B22&lt;&gt;"",$J22&gt;=Boshqaruv!$C$9,$J22&lt;=Boshqaruv!$C$10),IF(COUNTIFS($B$4:$B21,$B22,$C$4:$C21,$C22,$J$4:$J21,"&gt;="&amp;Boshqaruv!$C$9,$J$4:$J21,"&lt;="&amp;Boshqaruv!$C$10)=0,1,0),0)</f>
        <v>0</v>
      </c>
      <c r="R22" s="28" t="n">
        <f aca="false">IF(AND($B22&lt;&gt;"",$J22&gt;=Boshqaruv!$C$9,$J22&lt;=Boshqaruv!$C$10,$K22&lt;&gt;"",$K22&lt;=Boshqaruv!$C$10),IF(COUNTIFS($B$4:$B21,$B22,$C$4:$C21,$C22,$J$4:$J21,"&gt;="&amp;Boshqaruv!$C$9,$J$4:$J21,"&lt;="&amp;Boshqaruv!$C$10,$K$4:$K21,"&lt;&gt;",$K$4:$K21,"&lt;="&amp;Boshqaruv!$C$10)=0,1,0),0)</f>
        <v>0</v>
      </c>
      <c r="S22" s="28" t="n">
        <f aca="false">IF($P22=1,IF(COUNTIFS($B$4:$B21,$B22,$C$4:$C21,$C22,$P$4:$P21,1)=0,1,0),0)</f>
        <v>0</v>
      </c>
      <c r="T22" s="12"/>
    </row>
    <row r="23" customFormat="false" ht="15" hidden="false" customHeight="false" outlineLevel="0" collapsed="false">
      <c r="A23" s="20" t="n">
        <v>19</v>
      </c>
      <c r="B23" s="12"/>
      <c r="C23" s="13"/>
      <c r="D23" s="24"/>
      <c r="E23" s="12"/>
      <c r="F23" s="12"/>
      <c r="G23" s="25"/>
      <c r="H23" s="25"/>
      <c r="I23" s="25"/>
      <c r="J23" s="13"/>
      <c r="K23" s="13"/>
      <c r="L23" s="25"/>
      <c r="M23" s="14" t="str">
        <f aca="false">IF(OR($C23="",$J23=""),"",INT(($J23-$C23)/365.25))</f>
        <v/>
      </c>
      <c r="N23" s="14" t="str">
        <f aca="false">IF($M23="","",IF($M23&lt;2,"Ha","Yo'q"))</f>
        <v/>
      </c>
      <c r="O23" s="14" t="str">
        <f aca="false">IF($M23="","",IF(AND($M23&gt;=7,$M23&lt;=17),"Ha","Yo'q"))</f>
        <v/>
      </c>
      <c r="P23" s="14" t="str">
        <f aca="false">IF(AND($B23&lt;&gt;"",$J23&lt;&gt;"",$J23&lt;=Boshqaruv!$C$10,OR($K23="",$K23&gt;Boshqaruv!$C$10),$L23&lt;&gt;"Tibbiy qarshi ko'rsatma"),1,"")</f>
        <v/>
      </c>
      <c r="Q23" s="28" t="n">
        <f aca="false">IF(AND($B23&lt;&gt;"",$J23&gt;=Boshqaruv!$C$9,$J23&lt;=Boshqaruv!$C$10),IF(COUNTIFS($B$4:$B22,$B23,$C$4:$C22,$C23,$J$4:$J22,"&gt;="&amp;Boshqaruv!$C$9,$J$4:$J22,"&lt;="&amp;Boshqaruv!$C$10)=0,1,0),0)</f>
        <v>0</v>
      </c>
      <c r="R23" s="28" t="n">
        <f aca="false">IF(AND($B23&lt;&gt;"",$J23&gt;=Boshqaruv!$C$9,$J23&lt;=Boshqaruv!$C$10,$K23&lt;&gt;"",$K23&lt;=Boshqaruv!$C$10),IF(COUNTIFS($B$4:$B22,$B23,$C$4:$C22,$C23,$J$4:$J22,"&gt;="&amp;Boshqaruv!$C$9,$J$4:$J22,"&lt;="&amp;Boshqaruv!$C$10,$K$4:$K22,"&lt;&gt;",$K$4:$K22,"&lt;="&amp;Boshqaruv!$C$10)=0,1,0),0)</f>
        <v>0</v>
      </c>
      <c r="S23" s="28" t="n">
        <f aca="false">IF($P23=1,IF(COUNTIFS($B$4:$B22,$B23,$C$4:$C22,$C23,$P$4:$P22,1)=0,1,0),0)</f>
        <v>0</v>
      </c>
      <c r="T23" s="12"/>
    </row>
    <row r="24" customFormat="false" ht="15" hidden="false" customHeight="false" outlineLevel="0" collapsed="false">
      <c r="A24" s="20" t="n">
        <v>20</v>
      </c>
      <c r="B24" s="12"/>
      <c r="C24" s="13"/>
      <c r="D24" s="24"/>
      <c r="E24" s="12"/>
      <c r="F24" s="12"/>
      <c r="G24" s="25"/>
      <c r="H24" s="25"/>
      <c r="I24" s="25"/>
      <c r="J24" s="13"/>
      <c r="K24" s="13"/>
      <c r="L24" s="25"/>
      <c r="M24" s="14" t="str">
        <f aca="false">IF(OR($C24="",$J24=""),"",INT(($J24-$C24)/365.25))</f>
        <v/>
      </c>
      <c r="N24" s="14" t="str">
        <f aca="false">IF($M24="","",IF($M24&lt;2,"Ha","Yo'q"))</f>
        <v/>
      </c>
      <c r="O24" s="14" t="str">
        <f aca="false">IF($M24="","",IF(AND($M24&gt;=7,$M24&lt;=17),"Ha","Yo'q"))</f>
        <v/>
      </c>
      <c r="P24" s="14" t="str">
        <f aca="false">IF(AND($B24&lt;&gt;"",$J24&lt;&gt;"",$J24&lt;=Boshqaruv!$C$10,OR($K24="",$K24&gt;Boshqaruv!$C$10),$L24&lt;&gt;"Tibbiy qarshi ko'rsatma"),1,"")</f>
        <v/>
      </c>
      <c r="Q24" s="28" t="n">
        <f aca="false">IF(AND($B24&lt;&gt;"",$J24&gt;=Boshqaruv!$C$9,$J24&lt;=Boshqaruv!$C$10),IF(COUNTIFS($B$4:$B23,$B24,$C$4:$C23,$C24,$J$4:$J23,"&gt;="&amp;Boshqaruv!$C$9,$J$4:$J23,"&lt;="&amp;Boshqaruv!$C$10)=0,1,0),0)</f>
        <v>0</v>
      </c>
      <c r="R24" s="28" t="n">
        <f aca="false">IF(AND($B24&lt;&gt;"",$J24&gt;=Boshqaruv!$C$9,$J24&lt;=Boshqaruv!$C$10,$K24&lt;&gt;"",$K24&lt;=Boshqaruv!$C$10),IF(COUNTIFS($B$4:$B23,$B24,$C$4:$C23,$C24,$J$4:$J23,"&gt;="&amp;Boshqaruv!$C$9,$J$4:$J23,"&lt;="&amp;Boshqaruv!$C$10,$K$4:$K23,"&lt;&gt;",$K$4:$K23,"&lt;="&amp;Boshqaruv!$C$10)=0,1,0),0)</f>
        <v>0</v>
      </c>
      <c r="S24" s="28" t="n">
        <f aca="false">IF($P24=1,IF(COUNTIFS($B$4:$B23,$B24,$C$4:$C23,$C24,$P$4:$P23,1)=0,1,0),0)</f>
        <v>0</v>
      </c>
      <c r="T24" s="12"/>
    </row>
    <row r="25" customFormat="false" ht="15" hidden="false" customHeight="false" outlineLevel="0" collapsed="false">
      <c r="A25" s="20" t="n">
        <v>21</v>
      </c>
      <c r="B25" s="12"/>
      <c r="C25" s="13"/>
      <c r="D25" s="24"/>
      <c r="E25" s="12"/>
      <c r="F25" s="12"/>
      <c r="G25" s="25"/>
      <c r="H25" s="25"/>
      <c r="I25" s="25"/>
      <c r="J25" s="13"/>
      <c r="K25" s="13"/>
      <c r="L25" s="25"/>
      <c r="M25" s="14" t="str">
        <f aca="false">IF(OR($C25="",$J25=""),"",INT(($J25-$C25)/365.25))</f>
        <v/>
      </c>
      <c r="N25" s="14" t="str">
        <f aca="false">IF($M25="","",IF($M25&lt;2,"Ha","Yo'q"))</f>
        <v/>
      </c>
      <c r="O25" s="14" t="str">
        <f aca="false">IF($M25="","",IF(AND($M25&gt;=7,$M25&lt;=17),"Ha","Yo'q"))</f>
        <v/>
      </c>
      <c r="P25" s="14" t="str">
        <f aca="false">IF(AND($B25&lt;&gt;"",$J25&lt;&gt;"",$J25&lt;=Boshqaruv!$C$10,OR($K25="",$K25&gt;Boshqaruv!$C$10),$L25&lt;&gt;"Tibbiy qarshi ko'rsatma"),1,"")</f>
        <v/>
      </c>
      <c r="Q25" s="28" t="n">
        <f aca="false">IF(AND($B25&lt;&gt;"",$J25&gt;=Boshqaruv!$C$9,$J25&lt;=Boshqaruv!$C$10),IF(COUNTIFS($B$4:$B24,$B25,$C$4:$C24,$C25,$J$4:$J24,"&gt;="&amp;Boshqaruv!$C$9,$J$4:$J24,"&lt;="&amp;Boshqaruv!$C$10)=0,1,0),0)</f>
        <v>0</v>
      </c>
      <c r="R25" s="28" t="n">
        <f aca="false">IF(AND($B25&lt;&gt;"",$J25&gt;=Boshqaruv!$C$9,$J25&lt;=Boshqaruv!$C$10,$K25&lt;&gt;"",$K25&lt;=Boshqaruv!$C$10),IF(COUNTIFS($B$4:$B24,$B25,$C$4:$C24,$C25,$J$4:$J24,"&gt;="&amp;Boshqaruv!$C$9,$J$4:$J24,"&lt;="&amp;Boshqaruv!$C$10,$K$4:$K24,"&lt;&gt;",$K$4:$K24,"&lt;="&amp;Boshqaruv!$C$10)=0,1,0),0)</f>
        <v>0</v>
      </c>
      <c r="S25" s="28" t="n">
        <f aca="false">IF($P25=1,IF(COUNTIFS($B$4:$B24,$B25,$C$4:$C24,$C25,$P$4:$P24,1)=0,1,0),0)</f>
        <v>0</v>
      </c>
      <c r="T25" s="12"/>
    </row>
    <row r="26" customFormat="false" ht="15" hidden="false" customHeight="false" outlineLevel="0" collapsed="false">
      <c r="A26" s="20" t="n">
        <v>22</v>
      </c>
      <c r="B26" s="12"/>
      <c r="C26" s="13"/>
      <c r="D26" s="24"/>
      <c r="E26" s="12"/>
      <c r="F26" s="12"/>
      <c r="G26" s="25"/>
      <c r="H26" s="25"/>
      <c r="I26" s="25"/>
      <c r="J26" s="13"/>
      <c r="K26" s="13"/>
      <c r="L26" s="25"/>
      <c r="M26" s="14" t="str">
        <f aca="false">IF(OR($C26="",$J26=""),"",INT(($J26-$C26)/365.25))</f>
        <v/>
      </c>
      <c r="N26" s="14" t="str">
        <f aca="false">IF($M26="","",IF($M26&lt;2,"Ha","Yo'q"))</f>
        <v/>
      </c>
      <c r="O26" s="14" t="str">
        <f aca="false">IF($M26="","",IF(AND($M26&gt;=7,$M26&lt;=17),"Ha","Yo'q"))</f>
        <v/>
      </c>
      <c r="P26" s="14" t="str">
        <f aca="false">IF(AND($B26&lt;&gt;"",$J26&lt;&gt;"",$J26&lt;=Boshqaruv!$C$10,OR($K26="",$K26&gt;Boshqaruv!$C$10),$L26&lt;&gt;"Tibbiy qarshi ko'rsatma"),1,"")</f>
        <v/>
      </c>
      <c r="Q26" s="28" t="n">
        <f aca="false">IF(AND($B26&lt;&gt;"",$J26&gt;=Boshqaruv!$C$9,$J26&lt;=Boshqaruv!$C$10),IF(COUNTIFS($B$4:$B25,$B26,$C$4:$C25,$C26,$J$4:$J25,"&gt;="&amp;Boshqaruv!$C$9,$J$4:$J25,"&lt;="&amp;Boshqaruv!$C$10)=0,1,0),0)</f>
        <v>0</v>
      </c>
      <c r="R26" s="28" t="n">
        <f aca="false">IF(AND($B26&lt;&gt;"",$J26&gt;=Boshqaruv!$C$9,$J26&lt;=Boshqaruv!$C$10,$K26&lt;&gt;"",$K26&lt;=Boshqaruv!$C$10),IF(COUNTIFS($B$4:$B25,$B26,$C$4:$C25,$C26,$J$4:$J25,"&gt;="&amp;Boshqaruv!$C$9,$J$4:$J25,"&lt;="&amp;Boshqaruv!$C$10,$K$4:$K25,"&lt;&gt;",$K$4:$K25,"&lt;="&amp;Boshqaruv!$C$10)=0,1,0),0)</f>
        <v>0</v>
      </c>
      <c r="S26" s="28" t="n">
        <f aca="false">IF($P26=1,IF(COUNTIFS($B$4:$B25,$B26,$C$4:$C25,$C26,$P$4:$P25,1)=0,1,0),0)</f>
        <v>0</v>
      </c>
      <c r="T26" s="12"/>
    </row>
    <row r="27" customFormat="false" ht="15" hidden="false" customHeight="false" outlineLevel="0" collapsed="false">
      <c r="A27" s="20" t="n">
        <v>23</v>
      </c>
      <c r="B27" s="12"/>
      <c r="C27" s="13"/>
      <c r="D27" s="24"/>
      <c r="E27" s="12"/>
      <c r="F27" s="12"/>
      <c r="G27" s="25"/>
      <c r="H27" s="25"/>
      <c r="I27" s="25"/>
      <c r="J27" s="13"/>
      <c r="K27" s="13"/>
      <c r="L27" s="25"/>
      <c r="M27" s="14" t="str">
        <f aca="false">IF(OR($C27="",$J27=""),"",INT(($J27-$C27)/365.25))</f>
        <v/>
      </c>
      <c r="N27" s="14" t="str">
        <f aca="false">IF($M27="","",IF($M27&lt;2,"Ha","Yo'q"))</f>
        <v/>
      </c>
      <c r="O27" s="14" t="str">
        <f aca="false">IF($M27="","",IF(AND($M27&gt;=7,$M27&lt;=17),"Ha","Yo'q"))</f>
        <v/>
      </c>
      <c r="P27" s="14" t="str">
        <f aca="false">IF(AND($B27&lt;&gt;"",$J27&lt;&gt;"",$J27&lt;=Boshqaruv!$C$10,OR($K27="",$K27&gt;Boshqaruv!$C$10),$L27&lt;&gt;"Tibbiy qarshi ko'rsatma"),1,"")</f>
        <v/>
      </c>
      <c r="Q27" s="28" t="n">
        <f aca="false">IF(AND($B27&lt;&gt;"",$J27&gt;=Boshqaruv!$C$9,$J27&lt;=Boshqaruv!$C$10),IF(COUNTIFS($B$4:$B26,$B27,$C$4:$C26,$C27,$J$4:$J26,"&gt;="&amp;Boshqaruv!$C$9,$J$4:$J26,"&lt;="&amp;Boshqaruv!$C$10)=0,1,0),0)</f>
        <v>0</v>
      </c>
      <c r="R27" s="28" t="n">
        <f aca="false">IF(AND($B27&lt;&gt;"",$J27&gt;=Boshqaruv!$C$9,$J27&lt;=Boshqaruv!$C$10,$K27&lt;&gt;"",$K27&lt;=Boshqaruv!$C$10),IF(COUNTIFS($B$4:$B26,$B27,$C$4:$C26,$C27,$J$4:$J26,"&gt;="&amp;Boshqaruv!$C$9,$J$4:$J26,"&lt;="&amp;Boshqaruv!$C$10,$K$4:$K26,"&lt;&gt;",$K$4:$K26,"&lt;="&amp;Boshqaruv!$C$10)=0,1,0),0)</f>
        <v>0</v>
      </c>
      <c r="S27" s="28" t="n">
        <f aca="false">IF($P27=1,IF(COUNTIFS($B$4:$B26,$B27,$C$4:$C26,$C27,$P$4:$P26,1)=0,1,0),0)</f>
        <v>0</v>
      </c>
      <c r="T27" s="12"/>
    </row>
    <row r="28" customFormat="false" ht="15" hidden="false" customHeight="false" outlineLevel="0" collapsed="false">
      <c r="A28" s="20" t="n">
        <v>24</v>
      </c>
      <c r="B28" s="12"/>
      <c r="C28" s="13"/>
      <c r="D28" s="24"/>
      <c r="E28" s="12"/>
      <c r="F28" s="12"/>
      <c r="G28" s="25"/>
      <c r="H28" s="25"/>
      <c r="I28" s="25"/>
      <c r="J28" s="13"/>
      <c r="K28" s="13"/>
      <c r="L28" s="25"/>
      <c r="M28" s="14" t="str">
        <f aca="false">IF(OR($C28="",$J28=""),"",INT(($J28-$C28)/365.25))</f>
        <v/>
      </c>
      <c r="N28" s="14" t="str">
        <f aca="false">IF($M28="","",IF($M28&lt;2,"Ha","Yo'q"))</f>
        <v/>
      </c>
      <c r="O28" s="14" t="str">
        <f aca="false">IF($M28="","",IF(AND($M28&gt;=7,$M28&lt;=17),"Ha","Yo'q"))</f>
        <v/>
      </c>
      <c r="P28" s="14" t="str">
        <f aca="false">IF(AND($B28&lt;&gt;"",$J28&lt;&gt;"",$J28&lt;=Boshqaruv!$C$10,OR($K28="",$K28&gt;Boshqaruv!$C$10),$L28&lt;&gt;"Tibbiy qarshi ko'rsatma"),1,"")</f>
        <v/>
      </c>
      <c r="Q28" s="28" t="n">
        <f aca="false">IF(AND($B28&lt;&gt;"",$J28&gt;=Boshqaruv!$C$9,$J28&lt;=Boshqaruv!$C$10),IF(COUNTIFS($B$4:$B27,$B28,$C$4:$C27,$C28,$J$4:$J27,"&gt;="&amp;Boshqaruv!$C$9,$J$4:$J27,"&lt;="&amp;Boshqaruv!$C$10)=0,1,0),0)</f>
        <v>0</v>
      </c>
      <c r="R28" s="28" t="n">
        <f aca="false">IF(AND($B28&lt;&gt;"",$J28&gt;=Boshqaruv!$C$9,$J28&lt;=Boshqaruv!$C$10,$K28&lt;&gt;"",$K28&lt;=Boshqaruv!$C$10),IF(COUNTIFS($B$4:$B27,$B28,$C$4:$C27,$C28,$J$4:$J27,"&gt;="&amp;Boshqaruv!$C$9,$J$4:$J27,"&lt;="&amp;Boshqaruv!$C$10,$K$4:$K27,"&lt;&gt;",$K$4:$K27,"&lt;="&amp;Boshqaruv!$C$10)=0,1,0),0)</f>
        <v>0</v>
      </c>
      <c r="S28" s="28" t="n">
        <f aca="false">IF($P28=1,IF(COUNTIFS($B$4:$B27,$B28,$C$4:$C27,$C28,$P$4:$P27,1)=0,1,0),0)</f>
        <v>0</v>
      </c>
      <c r="T28" s="12"/>
    </row>
    <row r="29" customFormat="false" ht="15" hidden="false" customHeight="false" outlineLevel="0" collapsed="false">
      <c r="A29" s="20" t="n">
        <v>25</v>
      </c>
      <c r="B29" s="12"/>
      <c r="C29" s="13"/>
      <c r="D29" s="24"/>
      <c r="E29" s="12"/>
      <c r="F29" s="12"/>
      <c r="G29" s="25"/>
      <c r="H29" s="25"/>
      <c r="I29" s="25"/>
      <c r="J29" s="13"/>
      <c r="K29" s="13"/>
      <c r="L29" s="25"/>
      <c r="M29" s="14" t="str">
        <f aca="false">IF(OR($C29="",$J29=""),"",INT(($J29-$C29)/365.25))</f>
        <v/>
      </c>
      <c r="N29" s="14" t="str">
        <f aca="false">IF($M29="","",IF($M29&lt;2,"Ha","Yo'q"))</f>
        <v/>
      </c>
      <c r="O29" s="14" t="str">
        <f aca="false">IF($M29="","",IF(AND($M29&gt;=7,$M29&lt;=17),"Ha","Yo'q"))</f>
        <v/>
      </c>
      <c r="P29" s="14" t="str">
        <f aca="false">IF(AND($B29&lt;&gt;"",$J29&lt;&gt;"",$J29&lt;=Boshqaruv!$C$10,OR($K29="",$K29&gt;Boshqaruv!$C$10),$L29&lt;&gt;"Tibbiy qarshi ko'rsatma"),1,"")</f>
        <v/>
      </c>
      <c r="Q29" s="28" t="n">
        <f aca="false">IF(AND($B29&lt;&gt;"",$J29&gt;=Boshqaruv!$C$9,$J29&lt;=Boshqaruv!$C$10),IF(COUNTIFS($B$4:$B28,$B29,$C$4:$C28,$C29,$J$4:$J28,"&gt;="&amp;Boshqaruv!$C$9,$J$4:$J28,"&lt;="&amp;Boshqaruv!$C$10)=0,1,0),0)</f>
        <v>0</v>
      </c>
      <c r="R29" s="28" t="n">
        <f aca="false">IF(AND($B29&lt;&gt;"",$J29&gt;=Boshqaruv!$C$9,$J29&lt;=Boshqaruv!$C$10,$K29&lt;&gt;"",$K29&lt;=Boshqaruv!$C$10),IF(COUNTIFS($B$4:$B28,$B29,$C$4:$C28,$C29,$J$4:$J28,"&gt;="&amp;Boshqaruv!$C$9,$J$4:$J28,"&lt;="&amp;Boshqaruv!$C$10,$K$4:$K28,"&lt;&gt;",$K$4:$K28,"&lt;="&amp;Boshqaruv!$C$10)=0,1,0),0)</f>
        <v>0</v>
      </c>
      <c r="S29" s="28" t="n">
        <f aca="false">IF($P29=1,IF(COUNTIFS($B$4:$B28,$B29,$C$4:$C28,$C29,$P$4:$P28,1)=0,1,0),0)</f>
        <v>0</v>
      </c>
      <c r="T29" s="12"/>
    </row>
    <row r="30" customFormat="false" ht="15" hidden="false" customHeight="false" outlineLevel="0" collapsed="false">
      <c r="A30" s="20" t="n">
        <v>26</v>
      </c>
      <c r="B30" s="12"/>
      <c r="C30" s="13"/>
      <c r="D30" s="24"/>
      <c r="E30" s="12"/>
      <c r="F30" s="12"/>
      <c r="G30" s="25"/>
      <c r="H30" s="25"/>
      <c r="I30" s="25"/>
      <c r="J30" s="13"/>
      <c r="K30" s="13"/>
      <c r="L30" s="25"/>
      <c r="M30" s="14" t="str">
        <f aca="false">IF(OR($C30="",$J30=""),"",INT(($J30-$C30)/365.25))</f>
        <v/>
      </c>
      <c r="N30" s="14" t="str">
        <f aca="false">IF($M30="","",IF($M30&lt;2,"Ha","Yo'q"))</f>
        <v/>
      </c>
      <c r="O30" s="14" t="str">
        <f aca="false">IF($M30="","",IF(AND($M30&gt;=7,$M30&lt;=17),"Ha","Yo'q"))</f>
        <v/>
      </c>
      <c r="P30" s="14" t="str">
        <f aca="false">IF(AND($B30&lt;&gt;"",$J30&lt;&gt;"",$J30&lt;=Boshqaruv!$C$10,OR($K30="",$K30&gt;Boshqaruv!$C$10),$L30&lt;&gt;"Tibbiy qarshi ko'rsatma"),1,"")</f>
        <v/>
      </c>
      <c r="Q30" s="28" t="n">
        <f aca="false">IF(AND($B30&lt;&gt;"",$J30&gt;=Boshqaruv!$C$9,$J30&lt;=Boshqaruv!$C$10),IF(COUNTIFS($B$4:$B29,$B30,$C$4:$C29,$C30,$J$4:$J29,"&gt;="&amp;Boshqaruv!$C$9,$J$4:$J29,"&lt;="&amp;Boshqaruv!$C$10)=0,1,0),0)</f>
        <v>0</v>
      </c>
      <c r="R30" s="28" t="n">
        <f aca="false">IF(AND($B30&lt;&gt;"",$J30&gt;=Boshqaruv!$C$9,$J30&lt;=Boshqaruv!$C$10,$K30&lt;&gt;"",$K30&lt;=Boshqaruv!$C$10),IF(COUNTIFS($B$4:$B29,$B30,$C$4:$C29,$C30,$J$4:$J29,"&gt;="&amp;Boshqaruv!$C$9,$J$4:$J29,"&lt;="&amp;Boshqaruv!$C$10,$K$4:$K29,"&lt;&gt;",$K$4:$K29,"&lt;="&amp;Boshqaruv!$C$10)=0,1,0),0)</f>
        <v>0</v>
      </c>
      <c r="S30" s="28" t="n">
        <f aca="false">IF($P30=1,IF(COUNTIFS($B$4:$B29,$B30,$C$4:$C29,$C30,$P$4:$P29,1)=0,1,0),0)</f>
        <v>0</v>
      </c>
      <c r="T30" s="12"/>
    </row>
    <row r="31" customFormat="false" ht="15" hidden="false" customHeight="false" outlineLevel="0" collapsed="false">
      <c r="A31" s="20" t="n">
        <v>27</v>
      </c>
      <c r="B31" s="12"/>
      <c r="C31" s="13"/>
      <c r="D31" s="24"/>
      <c r="E31" s="12"/>
      <c r="F31" s="12"/>
      <c r="G31" s="25"/>
      <c r="H31" s="25"/>
      <c r="I31" s="25"/>
      <c r="J31" s="13"/>
      <c r="K31" s="13"/>
      <c r="L31" s="25"/>
      <c r="M31" s="14" t="str">
        <f aca="false">IF(OR($C31="",$J31=""),"",INT(($J31-$C31)/365.25))</f>
        <v/>
      </c>
      <c r="N31" s="14" t="str">
        <f aca="false">IF($M31="","",IF($M31&lt;2,"Ha","Yo'q"))</f>
        <v/>
      </c>
      <c r="O31" s="14" t="str">
        <f aca="false">IF($M31="","",IF(AND($M31&gt;=7,$M31&lt;=17),"Ha","Yo'q"))</f>
        <v/>
      </c>
      <c r="P31" s="14" t="str">
        <f aca="false">IF(AND($B31&lt;&gt;"",$J31&lt;&gt;"",$J31&lt;=Boshqaruv!$C$10,OR($K31="",$K31&gt;Boshqaruv!$C$10),$L31&lt;&gt;"Tibbiy qarshi ko'rsatma"),1,"")</f>
        <v/>
      </c>
      <c r="Q31" s="28" t="n">
        <f aca="false">IF(AND($B31&lt;&gt;"",$J31&gt;=Boshqaruv!$C$9,$J31&lt;=Boshqaruv!$C$10),IF(COUNTIFS($B$4:$B30,$B31,$C$4:$C30,$C31,$J$4:$J30,"&gt;="&amp;Boshqaruv!$C$9,$J$4:$J30,"&lt;="&amp;Boshqaruv!$C$10)=0,1,0),0)</f>
        <v>0</v>
      </c>
      <c r="R31" s="28" t="n">
        <f aca="false">IF(AND($B31&lt;&gt;"",$J31&gt;=Boshqaruv!$C$9,$J31&lt;=Boshqaruv!$C$10,$K31&lt;&gt;"",$K31&lt;=Boshqaruv!$C$10),IF(COUNTIFS($B$4:$B30,$B31,$C$4:$C30,$C31,$J$4:$J30,"&gt;="&amp;Boshqaruv!$C$9,$J$4:$J30,"&lt;="&amp;Boshqaruv!$C$10,$K$4:$K30,"&lt;&gt;",$K$4:$K30,"&lt;="&amp;Boshqaruv!$C$10)=0,1,0),0)</f>
        <v>0</v>
      </c>
      <c r="S31" s="28" t="n">
        <f aca="false">IF($P31=1,IF(COUNTIFS($B$4:$B30,$B31,$C$4:$C30,$C31,$P$4:$P30,1)=0,1,0),0)</f>
        <v>0</v>
      </c>
      <c r="T31" s="12"/>
    </row>
    <row r="32" customFormat="false" ht="15" hidden="false" customHeight="false" outlineLevel="0" collapsed="false">
      <c r="A32" s="20" t="n">
        <v>28</v>
      </c>
      <c r="B32" s="12"/>
      <c r="C32" s="13"/>
      <c r="D32" s="24"/>
      <c r="E32" s="12"/>
      <c r="F32" s="12"/>
      <c r="G32" s="25"/>
      <c r="H32" s="25"/>
      <c r="I32" s="25"/>
      <c r="J32" s="13"/>
      <c r="K32" s="13"/>
      <c r="L32" s="25"/>
      <c r="M32" s="14" t="str">
        <f aca="false">IF(OR($C32="",$J32=""),"",INT(($J32-$C32)/365.25))</f>
        <v/>
      </c>
      <c r="N32" s="14" t="str">
        <f aca="false">IF($M32="","",IF($M32&lt;2,"Ha","Yo'q"))</f>
        <v/>
      </c>
      <c r="O32" s="14" t="str">
        <f aca="false">IF($M32="","",IF(AND($M32&gt;=7,$M32&lt;=17),"Ha","Yo'q"))</f>
        <v/>
      </c>
      <c r="P32" s="14" t="str">
        <f aca="false">IF(AND($B32&lt;&gt;"",$J32&lt;&gt;"",$J32&lt;=Boshqaruv!$C$10,OR($K32="",$K32&gt;Boshqaruv!$C$10),$L32&lt;&gt;"Tibbiy qarshi ko'rsatma"),1,"")</f>
        <v/>
      </c>
      <c r="Q32" s="28" t="n">
        <f aca="false">IF(AND($B32&lt;&gt;"",$J32&gt;=Boshqaruv!$C$9,$J32&lt;=Boshqaruv!$C$10),IF(COUNTIFS($B$4:$B31,$B32,$C$4:$C31,$C32,$J$4:$J31,"&gt;="&amp;Boshqaruv!$C$9,$J$4:$J31,"&lt;="&amp;Boshqaruv!$C$10)=0,1,0),0)</f>
        <v>0</v>
      </c>
      <c r="R32" s="28" t="n">
        <f aca="false">IF(AND($B32&lt;&gt;"",$J32&gt;=Boshqaruv!$C$9,$J32&lt;=Boshqaruv!$C$10,$K32&lt;&gt;"",$K32&lt;=Boshqaruv!$C$10),IF(COUNTIFS($B$4:$B31,$B32,$C$4:$C31,$C32,$J$4:$J31,"&gt;="&amp;Boshqaruv!$C$9,$J$4:$J31,"&lt;="&amp;Boshqaruv!$C$10,$K$4:$K31,"&lt;&gt;",$K$4:$K31,"&lt;="&amp;Boshqaruv!$C$10)=0,1,0),0)</f>
        <v>0</v>
      </c>
      <c r="S32" s="28" t="n">
        <f aca="false">IF($P32=1,IF(COUNTIFS($B$4:$B31,$B32,$C$4:$C31,$C32,$P$4:$P31,1)=0,1,0),0)</f>
        <v>0</v>
      </c>
      <c r="T32" s="12"/>
    </row>
    <row r="33" customFormat="false" ht="15" hidden="false" customHeight="false" outlineLevel="0" collapsed="false">
      <c r="A33" s="20" t="n">
        <v>29</v>
      </c>
      <c r="B33" s="12"/>
      <c r="C33" s="13"/>
      <c r="D33" s="24"/>
      <c r="E33" s="12"/>
      <c r="F33" s="12"/>
      <c r="G33" s="25"/>
      <c r="H33" s="25"/>
      <c r="I33" s="25"/>
      <c r="J33" s="13"/>
      <c r="K33" s="13"/>
      <c r="L33" s="25"/>
      <c r="M33" s="14" t="str">
        <f aca="false">IF(OR($C33="",$J33=""),"",INT(($J33-$C33)/365.25))</f>
        <v/>
      </c>
      <c r="N33" s="14" t="str">
        <f aca="false">IF($M33="","",IF($M33&lt;2,"Ha","Yo'q"))</f>
        <v/>
      </c>
      <c r="O33" s="14" t="str">
        <f aca="false">IF($M33="","",IF(AND($M33&gt;=7,$M33&lt;=17),"Ha","Yo'q"))</f>
        <v/>
      </c>
      <c r="P33" s="14" t="str">
        <f aca="false">IF(AND($B33&lt;&gt;"",$J33&lt;&gt;"",$J33&lt;=Boshqaruv!$C$10,OR($K33="",$K33&gt;Boshqaruv!$C$10),$L33&lt;&gt;"Tibbiy qarshi ko'rsatma"),1,"")</f>
        <v/>
      </c>
      <c r="Q33" s="28" t="n">
        <f aca="false">IF(AND($B33&lt;&gt;"",$J33&gt;=Boshqaruv!$C$9,$J33&lt;=Boshqaruv!$C$10),IF(COUNTIFS($B$4:$B32,$B33,$C$4:$C32,$C33,$J$4:$J32,"&gt;="&amp;Boshqaruv!$C$9,$J$4:$J32,"&lt;="&amp;Boshqaruv!$C$10)=0,1,0),0)</f>
        <v>0</v>
      </c>
      <c r="R33" s="28" t="n">
        <f aca="false">IF(AND($B33&lt;&gt;"",$J33&gt;=Boshqaruv!$C$9,$J33&lt;=Boshqaruv!$C$10,$K33&lt;&gt;"",$K33&lt;=Boshqaruv!$C$10),IF(COUNTIFS($B$4:$B32,$B33,$C$4:$C32,$C33,$J$4:$J32,"&gt;="&amp;Boshqaruv!$C$9,$J$4:$J32,"&lt;="&amp;Boshqaruv!$C$10,$K$4:$K32,"&lt;&gt;",$K$4:$K32,"&lt;="&amp;Boshqaruv!$C$10)=0,1,0),0)</f>
        <v>0</v>
      </c>
      <c r="S33" s="28" t="n">
        <f aca="false">IF($P33=1,IF(COUNTIFS($B$4:$B32,$B33,$C$4:$C32,$C33,$P$4:$P32,1)=0,1,0),0)</f>
        <v>0</v>
      </c>
      <c r="T33" s="12"/>
    </row>
    <row r="34" customFormat="false" ht="15" hidden="false" customHeight="false" outlineLevel="0" collapsed="false">
      <c r="A34" s="20" t="n">
        <v>30</v>
      </c>
      <c r="B34" s="12"/>
      <c r="C34" s="13"/>
      <c r="D34" s="24"/>
      <c r="E34" s="12"/>
      <c r="F34" s="12"/>
      <c r="G34" s="25"/>
      <c r="H34" s="25"/>
      <c r="I34" s="25"/>
      <c r="J34" s="13"/>
      <c r="K34" s="13"/>
      <c r="L34" s="25"/>
      <c r="M34" s="14" t="str">
        <f aca="false">IF(OR($C34="",$J34=""),"",INT(($J34-$C34)/365.25))</f>
        <v/>
      </c>
      <c r="N34" s="14" t="str">
        <f aca="false">IF($M34="","",IF($M34&lt;2,"Ha","Yo'q"))</f>
        <v/>
      </c>
      <c r="O34" s="14" t="str">
        <f aca="false">IF($M34="","",IF(AND($M34&gt;=7,$M34&lt;=17),"Ha","Yo'q"))</f>
        <v/>
      </c>
      <c r="P34" s="14" t="str">
        <f aca="false">IF(AND($B34&lt;&gt;"",$J34&lt;&gt;"",$J34&lt;=Boshqaruv!$C$10,OR($K34="",$K34&gt;Boshqaruv!$C$10),$L34&lt;&gt;"Tibbiy qarshi ko'rsatma"),1,"")</f>
        <v/>
      </c>
      <c r="Q34" s="28" t="n">
        <f aca="false">IF(AND($B34&lt;&gt;"",$J34&gt;=Boshqaruv!$C$9,$J34&lt;=Boshqaruv!$C$10),IF(COUNTIFS($B$4:$B33,$B34,$C$4:$C33,$C34,$J$4:$J33,"&gt;="&amp;Boshqaruv!$C$9,$J$4:$J33,"&lt;="&amp;Boshqaruv!$C$10)=0,1,0),0)</f>
        <v>0</v>
      </c>
      <c r="R34" s="28" t="n">
        <f aca="false">IF(AND($B34&lt;&gt;"",$J34&gt;=Boshqaruv!$C$9,$J34&lt;=Boshqaruv!$C$10,$K34&lt;&gt;"",$K34&lt;=Boshqaruv!$C$10),IF(COUNTIFS($B$4:$B33,$B34,$C$4:$C33,$C34,$J$4:$J33,"&gt;="&amp;Boshqaruv!$C$9,$J$4:$J33,"&lt;="&amp;Boshqaruv!$C$10,$K$4:$K33,"&lt;&gt;",$K$4:$K33,"&lt;="&amp;Boshqaruv!$C$10)=0,1,0),0)</f>
        <v>0</v>
      </c>
      <c r="S34" s="28" t="n">
        <f aca="false">IF($P34=1,IF(COUNTIFS($B$4:$B33,$B34,$C$4:$C33,$C34,$P$4:$P33,1)=0,1,0),0)</f>
        <v>0</v>
      </c>
      <c r="T34" s="12"/>
    </row>
    <row r="35" customFormat="false" ht="15" hidden="false" customHeight="false" outlineLevel="0" collapsed="false">
      <c r="A35" s="20" t="n">
        <v>31</v>
      </c>
      <c r="B35" s="12"/>
      <c r="C35" s="13"/>
      <c r="D35" s="24"/>
      <c r="E35" s="12"/>
      <c r="F35" s="12"/>
      <c r="G35" s="25"/>
      <c r="H35" s="25"/>
      <c r="I35" s="25"/>
      <c r="J35" s="13"/>
      <c r="K35" s="13"/>
      <c r="L35" s="25"/>
      <c r="M35" s="14" t="str">
        <f aca="false">IF(OR($C35="",$J35=""),"",INT(($J35-$C35)/365.25))</f>
        <v/>
      </c>
      <c r="N35" s="14" t="str">
        <f aca="false">IF($M35="","",IF($M35&lt;2,"Ha","Yo'q"))</f>
        <v/>
      </c>
      <c r="O35" s="14" t="str">
        <f aca="false">IF($M35="","",IF(AND($M35&gt;=7,$M35&lt;=17),"Ha","Yo'q"))</f>
        <v/>
      </c>
      <c r="P35" s="14" t="str">
        <f aca="false">IF(AND($B35&lt;&gt;"",$J35&lt;&gt;"",$J35&lt;=Boshqaruv!$C$10,OR($K35="",$K35&gt;Boshqaruv!$C$10),$L35&lt;&gt;"Tibbiy qarshi ko'rsatma"),1,"")</f>
        <v/>
      </c>
      <c r="Q35" s="28" t="n">
        <f aca="false">IF(AND($B35&lt;&gt;"",$J35&gt;=Boshqaruv!$C$9,$J35&lt;=Boshqaruv!$C$10),IF(COUNTIFS($B$4:$B34,$B35,$C$4:$C34,$C35,$J$4:$J34,"&gt;="&amp;Boshqaruv!$C$9,$J$4:$J34,"&lt;="&amp;Boshqaruv!$C$10)=0,1,0),0)</f>
        <v>0</v>
      </c>
      <c r="R35" s="28" t="n">
        <f aca="false">IF(AND($B35&lt;&gt;"",$J35&gt;=Boshqaruv!$C$9,$J35&lt;=Boshqaruv!$C$10,$K35&lt;&gt;"",$K35&lt;=Boshqaruv!$C$10),IF(COUNTIFS($B$4:$B34,$B35,$C$4:$C34,$C35,$J$4:$J34,"&gt;="&amp;Boshqaruv!$C$9,$J$4:$J34,"&lt;="&amp;Boshqaruv!$C$10,$K$4:$K34,"&lt;&gt;",$K$4:$K34,"&lt;="&amp;Boshqaruv!$C$10)=0,1,0),0)</f>
        <v>0</v>
      </c>
      <c r="S35" s="28" t="n">
        <f aca="false">IF($P35=1,IF(COUNTIFS($B$4:$B34,$B35,$C$4:$C34,$C35,$P$4:$P34,1)=0,1,0),0)</f>
        <v>0</v>
      </c>
      <c r="T35" s="12"/>
    </row>
    <row r="36" customFormat="false" ht="15" hidden="false" customHeight="false" outlineLevel="0" collapsed="false">
      <c r="A36" s="20" t="n">
        <v>32</v>
      </c>
      <c r="B36" s="12"/>
      <c r="C36" s="13"/>
      <c r="D36" s="24"/>
      <c r="E36" s="12"/>
      <c r="F36" s="12"/>
      <c r="G36" s="25"/>
      <c r="H36" s="25"/>
      <c r="I36" s="25"/>
      <c r="J36" s="13"/>
      <c r="K36" s="13"/>
      <c r="L36" s="25"/>
      <c r="M36" s="14" t="str">
        <f aca="false">IF(OR($C36="",$J36=""),"",INT(($J36-$C36)/365.25))</f>
        <v/>
      </c>
      <c r="N36" s="14" t="str">
        <f aca="false">IF($M36="","",IF($M36&lt;2,"Ha","Yo'q"))</f>
        <v/>
      </c>
      <c r="O36" s="14" t="str">
        <f aca="false">IF($M36="","",IF(AND($M36&gt;=7,$M36&lt;=17),"Ha","Yo'q"))</f>
        <v/>
      </c>
      <c r="P36" s="14" t="str">
        <f aca="false">IF(AND($B36&lt;&gt;"",$J36&lt;&gt;"",$J36&lt;=Boshqaruv!$C$10,OR($K36="",$K36&gt;Boshqaruv!$C$10),$L36&lt;&gt;"Tibbiy qarshi ko'rsatma"),1,"")</f>
        <v/>
      </c>
      <c r="Q36" s="28" t="n">
        <f aca="false">IF(AND($B36&lt;&gt;"",$J36&gt;=Boshqaruv!$C$9,$J36&lt;=Boshqaruv!$C$10),IF(COUNTIFS($B$4:$B35,$B36,$C$4:$C35,$C36,$J$4:$J35,"&gt;="&amp;Boshqaruv!$C$9,$J$4:$J35,"&lt;="&amp;Boshqaruv!$C$10)=0,1,0),0)</f>
        <v>0</v>
      </c>
      <c r="R36" s="28" t="n">
        <f aca="false">IF(AND($B36&lt;&gt;"",$J36&gt;=Boshqaruv!$C$9,$J36&lt;=Boshqaruv!$C$10,$K36&lt;&gt;"",$K36&lt;=Boshqaruv!$C$10),IF(COUNTIFS($B$4:$B35,$B36,$C$4:$C35,$C36,$J$4:$J35,"&gt;="&amp;Boshqaruv!$C$9,$J$4:$J35,"&lt;="&amp;Boshqaruv!$C$10,$K$4:$K35,"&lt;&gt;",$K$4:$K35,"&lt;="&amp;Boshqaruv!$C$10)=0,1,0),0)</f>
        <v>0</v>
      </c>
      <c r="S36" s="28" t="n">
        <f aca="false">IF($P36=1,IF(COUNTIFS($B$4:$B35,$B36,$C$4:$C35,$C36,$P$4:$P35,1)=0,1,0),0)</f>
        <v>0</v>
      </c>
      <c r="T36" s="12"/>
    </row>
    <row r="37" customFormat="false" ht="15" hidden="false" customHeight="false" outlineLevel="0" collapsed="false">
      <c r="A37" s="20" t="n">
        <v>33</v>
      </c>
      <c r="B37" s="12"/>
      <c r="C37" s="13"/>
      <c r="D37" s="24"/>
      <c r="E37" s="12"/>
      <c r="F37" s="12"/>
      <c r="G37" s="25"/>
      <c r="H37" s="25"/>
      <c r="I37" s="25"/>
      <c r="J37" s="13"/>
      <c r="K37" s="13"/>
      <c r="L37" s="25"/>
      <c r="M37" s="14" t="str">
        <f aca="false">IF(OR($C37="",$J37=""),"",INT(($J37-$C37)/365.25))</f>
        <v/>
      </c>
      <c r="N37" s="14" t="str">
        <f aca="false">IF($M37="","",IF($M37&lt;2,"Ha","Yo'q"))</f>
        <v/>
      </c>
      <c r="O37" s="14" t="str">
        <f aca="false">IF($M37="","",IF(AND($M37&gt;=7,$M37&lt;=17),"Ha","Yo'q"))</f>
        <v/>
      </c>
      <c r="P37" s="14" t="str">
        <f aca="false">IF(AND($B37&lt;&gt;"",$J37&lt;&gt;"",$J37&lt;=Boshqaruv!$C$10,OR($K37="",$K37&gt;Boshqaruv!$C$10),$L37&lt;&gt;"Tibbiy qarshi ko'rsatma"),1,"")</f>
        <v/>
      </c>
      <c r="Q37" s="28" t="n">
        <f aca="false">IF(AND($B37&lt;&gt;"",$J37&gt;=Boshqaruv!$C$9,$J37&lt;=Boshqaruv!$C$10),IF(COUNTIFS($B$4:$B36,$B37,$C$4:$C36,$C37,$J$4:$J36,"&gt;="&amp;Boshqaruv!$C$9,$J$4:$J36,"&lt;="&amp;Boshqaruv!$C$10)=0,1,0),0)</f>
        <v>0</v>
      </c>
      <c r="R37" s="28" t="n">
        <f aca="false">IF(AND($B37&lt;&gt;"",$J37&gt;=Boshqaruv!$C$9,$J37&lt;=Boshqaruv!$C$10,$K37&lt;&gt;"",$K37&lt;=Boshqaruv!$C$10),IF(COUNTIFS($B$4:$B36,$B37,$C$4:$C36,$C37,$J$4:$J36,"&gt;="&amp;Boshqaruv!$C$9,$J$4:$J36,"&lt;="&amp;Boshqaruv!$C$10,$K$4:$K36,"&lt;&gt;",$K$4:$K36,"&lt;="&amp;Boshqaruv!$C$10)=0,1,0),0)</f>
        <v>0</v>
      </c>
      <c r="S37" s="28" t="n">
        <f aca="false">IF($P37=1,IF(COUNTIFS($B$4:$B36,$B37,$C$4:$C36,$C37,$P$4:$P36,1)=0,1,0),0)</f>
        <v>0</v>
      </c>
      <c r="T37" s="12"/>
    </row>
    <row r="38" customFormat="false" ht="15" hidden="false" customHeight="false" outlineLevel="0" collapsed="false">
      <c r="A38" s="20" t="n">
        <v>34</v>
      </c>
      <c r="B38" s="12"/>
      <c r="C38" s="13"/>
      <c r="D38" s="24"/>
      <c r="E38" s="12"/>
      <c r="F38" s="12"/>
      <c r="G38" s="25"/>
      <c r="H38" s="25"/>
      <c r="I38" s="25"/>
      <c r="J38" s="13"/>
      <c r="K38" s="13"/>
      <c r="L38" s="25"/>
      <c r="M38" s="14" t="str">
        <f aca="false">IF(OR($C38="",$J38=""),"",INT(($J38-$C38)/365.25))</f>
        <v/>
      </c>
      <c r="N38" s="14" t="str">
        <f aca="false">IF($M38="","",IF($M38&lt;2,"Ha","Yo'q"))</f>
        <v/>
      </c>
      <c r="O38" s="14" t="str">
        <f aca="false">IF($M38="","",IF(AND($M38&gt;=7,$M38&lt;=17),"Ha","Yo'q"))</f>
        <v/>
      </c>
      <c r="P38" s="14" t="str">
        <f aca="false">IF(AND($B38&lt;&gt;"",$J38&lt;&gt;"",$J38&lt;=Boshqaruv!$C$10,OR($K38="",$K38&gt;Boshqaruv!$C$10),$L38&lt;&gt;"Tibbiy qarshi ko'rsatma"),1,"")</f>
        <v/>
      </c>
      <c r="Q38" s="28" t="n">
        <f aca="false">IF(AND($B38&lt;&gt;"",$J38&gt;=Boshqaruv!$C$9,$J38&lt;=Boshqaruv!$C$10),IF(COUNTIFS($B$4:$B37,$B38,$C$4:$C37,$C38,$J$4:$J37,"&gt;="&amp;Boshqaruv!$C$9,$J$4:$J37,"&lt;="&amp;Boshqaruv!$C$10)=0,1,0),0)</f>
        <v>0</v>
      </c>
      <c r="R38" s="28" t="n">
        <f aca="false">IF(AND($B38&lt;&gt;"",$J38&gt;=Boshqaruv!$C$9,$J38&lt;=Boshqaruv!$C$10,$K38&lt;&gt;"",$K38&lt;=Boshqaruv!$C$10),IF(COUNTIFS($B$4:$B37,$B38,$C$4:$C37,$C38,$J$4:$J37,"&gt;="&amp;Boshqaruv!$C$9,$J$4:$J37,"&lt;="&amp;Boshqaruv!$C$10,$K$4:$K37,"&lt;&gt;",$K$4:$K37,"&lt;="&amp;Boshqaruv!$C$10)=0,1,0),0)</f>
        <v>0</v>
      </c>
      <c r="S38" s="28" t="n">
        <f aca="false">IF($P38=1,IF(COUNTIFS($B$4:$B37,$B38,$C$4:$C37,$C38,$P$4:$P37,1)=0,1,0),0)</f>
        <v>0</v>
      </c>
      <c r="T38" s="12"/>
    </row>
    <row r="39" customFormat="false" ht="15" hidden="false" customHeight="false" outlineLevel="0" collapsed="false">
      <c r="A39" s="20" t="n">
        <v>35</v>
      </c>
      <c r="B39" s="12"/>
      <c r="C39" s="13"/>
      <c r="D39" s="24"/>
      <c r="E39" s="12"/>
      <c r="F39" s="12"/>
      <c r="G39" s="25"/>
      <c r="H39" s="25"/>
      <c r="I39" s="25"/>
      <c r="J39" s="13"/>
      <c r="K39" s="13"/>
      <c r="L39" s="25"/>
      <c r="M39" s="14" t="str">
        <f aca="false">IF(OR($C39="",$J39=""),"",INT(($J39-$C39)/365.25))</f>
        <v/>
      </c>
      <c r="N39" s="14" t="str">
        <f aca="false">IF($M39="","",IF($M39&lt;2,"Ha","Yo'q"))</f>
        <v/>
      </c>
      <c r="O39" s="14" t="str">
        <f aca="false">IF($M39="","",IF(AND($M39&gt;=7,$M39&lt;=17),"Ha","Yo'q"))</f>
        <v/>
      </c>
      <c r="P39" s="14" t="str">
        <f aca="false">IF(AND($B39&lt;&gt;"",$J39&lt;&gt;"",$J39&lt;=Boshqaruv!$C$10,OR($K39="",$K39&gt;Boshqaruv!$C$10),$L39&lt;&gt;"Tibbiy qarshi ko'rsatma"),1,"")</f>
        <v/>
      </c>
      <c r="Q39" s="28" t="n">
        <f aca="false">IF(AND($B39&lt;&gt;"",$J39&gt;=Boshqaruv!$C$9,$J39&lt;=Boshqaruv!$C$10),IF(COUNTIFS($B$4:$B38,$B39,$C$4:$C38,$C39,$J$4:$J38,"&gt;="&amp;Boshqaruv!$C$9,$J$4:$J38,"&lt;="&amp;Boshqaruv!$C$10)=0,1,0),0)</f>
        <v>0</v>
      </c>
      <c r="R39" s="28" t="n">
        <f aca="false">IF(AND($B39&lt;&gt;"",$J39&gt;=Boshqaruv!$C$9,$J39&lt;=Boshqaruv!$C$10,$K39&lt;&gt;"",$K39&lt;=Boshqaruv!$C$10),IF(COUNTIFS($B$4:$B38,$B39,$C$4:$C38,$C39,$J$4:$J38,"&gt;="&amp;Boshqaruv!$C$9,$J$4:$J38,"&lt;="&amp;Boshqaruv!$C$10,$K$4:$K38,"&lt;&gt;",$K$4:$K38,"&lt;="&amp;Boshqaruv!$C$10)=0,1,0),0)</f>
        <v>0</v>
      </c>
      <c r="S39" s="28" t="n">
        <f aca="false">IF($P39=1,IF(COUNTIFS($B$4:$B38,$B39,$C$4:$C38,$C39,$P$4:$P38,1)=0,1,0),0)</f>
        <v>0</v>
      </c>
      <c r="T39" s="12"/>
    </row>
    <row r="40" customFormat="false" ht="15" hidden="false" customHeight="false" outlineLevel="0" collapsed="false">
      <c r="A40" s="20" t="n">
        <v>36</v>
      </c>
      <c r="B40" s="12"/>
      <c r="C40" s="13"/>
      <c r="D40" s="24"/>
      <c r="E40" s="12"/>
      <c r="F40" s="12"/>
      <c r="G40" s="25"/>
      <c r="H40" s="25"/>
      <c r="I40" s="25"/>
      <c r="J40" s="13"/>
      <c r="K40" s="13"/>
      <c r="L40" s="25"/>
      <c r="M40" s="14" t="str">
        <f aca="false">IF(OR($C40="",$J40=""),"",INT(($J40-$C40)/365.25))</f>
        <v/>
      </c>
      <c r="N40" s="14" t="str">
        <f aca="false">IF($M40="","",IF($M40&lt;2,"Ha","Yo'q"))</f>
        <v/>
      </c>
      <c r="O40" s="14" t="str">
        <f aca="false">IF($M40="","",IF(AND($M40&gt;=7,$M40&lt;=17),"Ha","Yo'q"))</f>
        <v/>
      </c>
      <c r="P40" s="14" t="str">
        <f aca="false">IF(AND($B40&lt;&gt;"",$J40&lt;&gt;"",$J40&lt;=Boshqaruv!$C$10,OR($K40="",$K40&gt;Boshqaruv!$C$10),$L40&lt;&gt;"Tibbiy qarshi ko'rsatma"),1,"")</f>
        <v/>
      </c>
      <c r="Q40" s="28" t="n">
        <f aca="false">IF(AND($B40&lt;&gt;"",$J40&gt;=Boshqaruv!$C$9,$J40&lt;=Boshqaruv!$C$10),IF(COUNTIFS($B$4:$B39,$B40,$C$4:$C39,$C40,$J$4:$J39,"&gt;="&amp;Boshqaruv!$C$9,$J$4:$J39,"&lt;="&amp;Boshqaruv!$C$10)=0,1,0),0)</f>
        <v>0</v>
      </c>
      <c r="R40" s="28" t="n">
        <f aca="false">IF(AND($B40&lt;&gt;"",$J40&gt;=Boshqaruv!$C$9,$J40&lt;=Boshqaruv!$C$10,$K40&lt;&gt;"",$K40&lt;=Boshqaruv!$C$10),IF(COUNTIFS($B$4:$B39,$B40,$C$4:$C39,$C40,$J$4:$J39,"&gt;="&amp;Boshqaruv!$C$9,$J$4:$J39,"&lt;="&amp;Boshqaruv!$C$10,$K$4:$K39,"&lt;&gt;",$K$4:$K39,"&lt;="&amp;Boshqaruv!$C$10)=0,1,0),0)</f>
        <v>0</v>
      </c>
      <c r="S40" s="28" t="n">
        <f aca="false">IF($P40=1,IF(COUNTIFS($B$4:$B39,$B40,$C$4:$C39,$C40,$P$4:$P39,1)=0,1,0),0)</f>
        <v>0</v>
      </c>
      <c r="T40" s="12"/>
    </row>
    <row r="41" customFormat="false" ht="15" hidden="false" customHeight="false" outlineLevel="0" collapsed="false">
      <c r="A41" s="20" t="n">
        <v>37</v>
      </c>
      <c r="B41" s="12"/>
      <c r="C41" s="13"/>
      <c r="D41" s="24"/>
      <c r="E41" s="12"/>
      <c r="F41" s="12"/>
      <c r="G41" s="25"/>
      <c r="H41" s="25"/>
      <c r="I41" s="25"/>
      <c r="J41" s="13"/>
      <c r="K41" s="13"/>
      <c r="L41" s="25"/>
      <c r="M41" s="14" t="str">
        <f aca="false">IF(OR($C41="",$J41=""),"",INT(($J41-$C41)/365.25))</f>
        <v/>
      </c>
      <c r="N41" s="14" t="str">
        <f aca="false">IF($M41="","",IF($M41&lt;2,"Ha","Yo'q"))</f>
        <v/>
      </c>
      <c r="O41" s="14" t="str">
        <f aca="false">IF($M41="","",IF(AND($M41&gt;=7,$M41&lt;=17),"Ha","Yo'q"))</f>
        <v/>
      </c>
      <c r="P41" s="14" t="str">
        <f aca="false">IF(AND($B41&lt;&gt;"",$J41&lt;&gt;"",$J41&lt;=Boshqaruv!$C$10,OR($K41="",$K41&gt;Boshqaruv!$C$10),$L41&lt;&gt;"Tibbiy qarshi ko'rsatma"),1,"")</f>
        <v/>
      </c>
      <c r="Q41" s="28" t="n">
        <f aca="false">IF(AND($B41&lt;&gt;"",$J41&gt;=Boshqaruv!$C$9,$J41&lt;=Boshqaruv!$C$10),IF(COUNTIFS($B$4:$B40,$B41,$C$4:$C40,$C41,$J$4:$J40,"&gt;="&amp;Boshqaruv!$C$9,$J$4:$J40,"&lt;="&amp;Boshqaruv!$C$10)=0,1,0),0)</f>
        <v>0</v>
      </c>
      <c r="R41" s="28" t="n">
        <f aca="false">IF(AND($B41&lt;&gt;"",$J41&gt;=Boshqaruv!$C$9,$J41&lt;=Boshqaruv!$C$10,$K41&lt;&gt;"",$K41&lt;=Boshqaruv!$C$10),IF(COUNTIFS($B$4:$B40,$B41,$C$4:$C40,$C41,$J$4:$J40,"&gt;="&amp;Boshqaruv!$C$9,$J$4:$J40,"&lt;="&amp;Boshqaruv!$C$10,$K$4:$K40,"&lt;&gt;",$K$4:$K40,"&lt;="&amp;Boshqaruv!$C$10)=0,1,0),0)</f>
        <v>0</v>
      </c>
      <c r="S41" s="28" t="n">
        <f aca="false">IF($P41=1,IF(COUNTIFS($B$4:$B40,$B41,$C$4:$C40,$C41,$P$4:$P40,1)=0,1,0),0)</f>
        <v>0</v>
      </c>
      <c r="T41" s="12"/>
    </row>
    <row r="42" customFormat="false" ht="15" hidden="false" customHeight="false" outlineLevel="0" collapsed="false">
      <c r="A42" s="20" t="n">
        <v>38</v>
      </c>
      <c r="B42" s="12"/>
      <c r="C42" s="13"/>
      <c r="D42" s="24"/>
      <c r="E42" s="12"/>
      <c r="F42" s="12"/>
      <c r="G42" s="25"/>
      <c r="H42" s="25"/>
      <c r="I42" s="25"/>
      <c r="J42" s="13"/>
      <c r="K42" s="13"/>
      <c r="L42" s="25"/>
      <c r="M42" s="14" t="str">
        <f aca="false">IF(OR($C42="",$J42=""),"",INT(($J42-$C42)/365.25))</f>
        <v/>
      </c>
      <c r="N42" s="14" t="str">
        <f aca="false">IF($M42="","",IF($M42&lt;2,"Ha","Yo'q"))</f>
        <v/>
      </c>
      <c r="O42" s="14" t="str">
        <f aca="false">IF($M42="","",IF(AND($M42&gt;=7,$M42&lt;=17),"Ha","Yo'q"))</f>
        <v/>
      </c>
      <c r="P42" s="14" t="str">
        <f aca="false">IF(AND($B42&lt;&gt;"",$J42&lt;&gt;"",$J42&lt;=Boshqaruv!$C$10,OR($K42="",$K42&gt;Boshqaruv!$C$10),$L42&lt;&gt;"Tibbiy qarshi ko'rsatma"),1,"")</f>
        <v/>
      </c>
      <c r="Q42" s="28" t="n">
        <f aca="false">IF(AND($B42&lt;&gt;"",$J42&gt;=Boshqaruv!$C$9,$J42&lt;=Boshqaruv!$C$10),IF(COUNTIFS($B$4:$B41,$B42,$C$4:$C41,$C42,$J$4:$J41,"&gt;="&amp;Boshqaruv!$C$9,$J$4:$J41,"&lt;="&amp;Boshqaruv!$C$10)=0,1,0),0)</f>
        <v>0</v>
      </c>
      <c r="R42" s="28" t="n">
        <f aca="false">IF(AND($B42&lt;&gt;"",$J42&gt;=Boshqaruv!$C$9,$J42&lt;=Boshqaruv!$C$10,$K42&lt;&gt;"",$K42&lt;=Boshqaruv!$C$10),IF(COUNTIFS($B$4:$B41,$B42,$C$4:$C41,$C42,$J$4:$J41,"&gt;="&amp;Boshqaruv!$C$9,$J$4:$J41,"&lt;="&amp;Boshqaruv!$C$10,$K$4:$K41,"&lt;&gt;",$K$4:$K41,"&lt;="&amp;Boshqaruv!$C$10)=0,1,0),0)</f>
        <v>0</v>
      </c>
      <c r="S42" s="28" t="n">
        <f aca="false">IF($P42=1,IF(COUNTIFS($B$4:$B41,$B42,$C$4:$C41,$C42,$P$4:$P41,1)=0,1,0),0)</f>
        <v>0</v>
      </c>
      <c r="T42" s="12"/>
    </row>
    <row r="43" customFormat="false" ht="15" hidden="false" customHeight="false" outlineLevel="0" collapsed="false">
      <c r="A43" s="20" t="n">
        <v>39</v>
      </c>
      <c r="B43" s="12"/>
      <c r="C43" s="13"/>
      <c r="D43" s="24"/>
      <c r="E43" s="12"/>
      <c r="F43" s="12"/>
      <c r="G43" s="25"/>
      <c r="H43" s="25"/>
      <c r="I43" s="25"/>
      <c r="J43" s="13"/>
      <c r="K43" s="13"/>
      <c r="L43" s="25"/>
      <c r="M43" s="14" t="str">
        <f aca="false">IF(OR($C43="",$J43=""),"",INT(($J43-$C43)/365.25))</f>
        <v/>
      </c>
      <c r="N43" s="14" t="str">
        <f aca="false">IF($M43="","",IF($M43&lt;2,"Ha","Yo'q"))</f>
        <v/>
      </c>
      <c r="O43" s="14" t="str">
        <f aca="false">IF($M43="","",IF(AND($M43&gt;=7,$M43&lt;=17),"Ha","Yo'q"))</f>
        <v/>
      </c>
      <c r="P43" s="14" t="str">
        <f aca="false">IF(AND($B43&lt;&gt;"",$J43&lt;&gt;"",$J43&lt;=Boshqaruv!$C$10,OR($K43="",$K43&gt;Boshqaruv!$C$10),$L43&lt;&gt;"Tibbiy qarshi ko'rsatma"),1,"")</f>
        <v/>
      </c>
      <c r="Q43" s="28" t="n">
        <f aca="false">IF(AND($B43&lt;&gt;"",$J43&gt;=Boshqaruv!$C$9,$J43&lt;=Boshqaruv!$C$10),IF(COUNTIFS($B$4:$B42,$B43,$C$4:$C42,$C43,$J$4:$J42,"&gt;="&amp;Boshqaruv!$C$9,$J$4:$J42,"&lt;="&amp;Boshqaruv!$C$10)=0,1,0),0)</f>
        <v>0</v>
      </c>
      <c r="R43" s="28" t="n">
        <f aca="false">IF(AND($B43&lt;&gt;"",$J43&gt;=Boshqaruv!$C$9,$J43&lt;=Boshqaruv!$C$10,$K43&lt;&gt;"",$K43&lt;=Boshqaruv!$C$10),IF(COUNTIFS($B$4:$B42,$B43,$C$4:$C42,$C43,$J$4:$J42,"&gt;="&amp;Boshqaruv!$C$9,$J$4:$J42,"&lt;="&amp;Boshqaruv!$C$10,$K$4:$K42,"&lt;&gt;",$K$4:$K42,"&lt;="&amp;Boshqaruv!$C$10)=0,1,0),0)</f>
        <v>0</v>
      </c>
      <c r="S43" s="28" t="n">
        <f aca="false">IF($P43=1,IF(COUNTIFS($B$4:$B42,$B43,$C$4:$C42,$C43,$P$4:$P42,1)=0,1,0),0)</f>
        <v>0</v>
      </c>
      <c r="T43" s="12"/>
    </row>
    <row r="44" customFormat="false" ht="15" hidden="false" customHeight="false" outlineLevel="0" collapsed="false">
      <c r="A44" s="20" t="n">
        <v>40</v>
      </c>
      <c r="B44" s="12"/>
      <c r="C44" s="13"/>
      <c r="D44" s="24"/>
      <c r="E44" s="12"/>
      <c r="F44" s="12"/>
      <c r="G44" s="25"/>
      <c r="H44" s="25"/>
      <c r="I44" s="25"/>
      <c r="J44" s="13"/>
      <c r="K44" s="13"/>
      <c r="L44" s="25"/>
      <c r="M44" s="14" t="str">
        <f aca="false">IF(OR($C44="",$J44=""),"",INT(($J44-$C44)/365.25))</f>
        <v/>
      </c>
      <c r="N44" s="14" t="str">
        <f aca="false">IF($M44="","",IF($M44&lt;2,"Ha","Yo'q"))</f>
        <v/>
      </c>
      <c r="O44" s="14" t="str">
        <f aca="false">IF($M44="","",IF(AND($M44&gt;=7,$M44&lt;=17),"Ha","Yo'q"))</f>
        <v/>
      </c>
      <c r="P44" s="14" t="str">
        <f aca="false">IF(AND($B44&lt;&gt;"",$J44&lt;&gt;"",$J44&lt;=Boshqaruv!$C$10,OR($K44="",$K44&gt;Boshqaruv!$C$10),$L44&lt;&gt;"Tibbiy qarshi ko'rsatma"),1,"")</f>
        <v/>
      </c>
      <c r="Q44" s="28" t="n">
        <f aca="false">IF(AND($B44&lt;&gt;"",$J44&gt;=Boshqaruv!$C$9,$J44&lt;=Boshqaruv!$C$10),IF(COUNTIFS($B$4:$B43,$B44,$C$4:$C43,$C44,$J$4:$J43,"&gt;="&amp;Boshqaruv!$C$9,$J$4:$J43,"&lt;="&amp;Boshqaruv!$C$10)=0,1,0),0)</f>
        <v>0</v>
      </c>
      <c r="R44" s="28" t="n">
        <f aca="false">IF(AND($B44&lt;&gt;"",$J44&gt;=Boshqaruv!$C$9,$J44&lt;=Boshqaruv!$C$10,$K44&lt;&gt;"",$K44&lt;=Boshqaruv!$C$10),IF(COUNTIFS($B$4:$B43,$B44,$C$4:$C43,$C44,$J$4:$J43,"&gt;="&amp;Boshqaruv!$C$9,$J$4:$J43,"&lt;="&amp;Boshqaruv!$C$10,$K$4:$K43,"&lt;&gt;",$K$4:$K43,"&lt;="&amp;Boshqaruv!$C$10)=0,1,0),0)</f>
        <v>0</v>
      </c>
      <c r="S44" s="28" t="n">
        <f aca="false">IF($P44=1,IF(COUNTIFS($B$4:$B43,$B44,$C$4:$C43,$C44,$P$4:$P43,1)=0,1,0),0)</f>
        <v>0</v>
      </c>
      <c r="T44" s="12"/>
    </row>
    <row r="45" customFormat="false" ht="15" hidden="false" customHeight="false" outlineLevel="0" collapsed="false">
      <c r="A45" s="20" t="n">
        <v>41</v>
      </c>
      <c r="B45" s="12"/>
      <c r="C45" s="13"/>
      <c r="D45" s="24"/>
      <c r="E45" s="12"/>
      <c r="F45" s="12"/>
      <c r="G45" s="25"/>
      <c r="H45" s="25"/>
      <c r="I45" s="25"/>
      <c r="J45" s="13"/>
      <c r="K45" s="13"/>
      <c r="L45" s="25"/>
      <c r="M45" s="14" t="str">
        <f aca="false">IF(OR($C45="",$J45=""),"",INT(($J45-$C45)/365.25))</f>
        <v/>
      </c>
      <c r="N45" s="14" t="str">
        <f aca="false">IF($M45="","",IF($M45&lt;2,"Ha","Yo'q"))</f>
        <v/>
      </c>
      <c r="O45" s="14" t="str">
        <f aca="false">IF($M45="","",IF(AND($M45&gt;=7,$M45&lt;=17),"Ha","Yo'q"))</f>
        <v/>
      </c>
      <c r="P45" s="14" t="str">
        <f aca="false">IF(AND($B45&lt;&gt;"",$J45&lt;&gt;"",$J45&lt;=Boshqaruv!$C$10,OR($K45="",$K45&gt;Boshqaruv!$C$10),$L45&lt;&gt;"Tibbiy qarshi ko'rsatma"),1,"")</f>
        <v/>
      </c>
      <c r="Q45" s="28" t="n">
        <f aca="false">IF(AND($B45&lt;&gt;"",$J45&gt;=Boshqaruv!$C$9,$J45&lt;=Boshqaruv!$C$10),IF(COUNTIFS($B$4:$B44,$B45,$C$4:$C44,$C45,$J$4:$J44,"&gt;="&amp;Boshqaruv!$C$9,$J$4:$J44,"&lt;="&amp;Boshqaruv!$C$10)=0,1,0),0)</f>
        <v>0</v>
      </c>
      <c r="R45" s="28" t="n">
        <f aca="false">IF(AND($B45&lt;&gt;"",$J45&gt;=Boshqaruv!$C$9,$J45&lt;=Boshqaruv!$C$10,$K45&lt;&gt;"",$K45&lt;=Boshqaruv!$C$10),IF(COUNTIFS($B$4:$B44,$B45,$C$4:$C44,$C45,$J$4:$J44,"&gt;="&amp;Boshqaruv!$C$9,$J$4:$J44,"&lt;="&amp;Boshqaruv!$C$10,$K$4:$K44,"&lt;&gt;",$K$4:$K44,"&lt;="&amp;Boshqaruv!$C$10)=0,1,0),0)</f>
        <v>0</v>
      </c>
      <c r="S45" s="28" t="n">
        <f aca="false">IF($P45=1,IF(COUNTIFS($B$4:$B44,$B45,$C$4:$C44,$C45,$P$4:$P44,1)=0,1,0),0)</f>
        <v>0</v>
      </c>
      <c r="T45" s="12"/>
    </row>
    <row r="46" customFormat="false" ht="15" hidden="false" customHeight="false" outlineLevel="0" collapsed="false">
      <c r="A46" s="20" t="n">
        <v>42</v>
      </c>
      <c r="B46" s="12"/>
      <c r="C46" s="13"/>
      <c r="D46" s="24"/>
      <c r="E46" s="12"/>
      <c r="F46" s="12"/>
      <c r="G46" s="25"/>
      <c r="H46" s="25"/>
      <c r="I46" s="25"/>
      <c r="J46" s="13"/>
      <c r="K46" s="13"/>
      <c r="L46" s="25"/>
      <c r="M46" s="14" t="str">
        <f aca="false">IF(OR($C46="",$J46=""),"",INT(($J46-$C46)/365.25))</f>
        <v/>
      </c>
      <c r="N46" s="14" t="str">
        <f aca="false">IF($M46="","",IF($M46&lt;2,"Ha","Yo'q"))</f>
        <v/>
      </c>
      <c r="O46" s="14" t="str">
        <f aca="false">IF($M46="","",IF(AND($M46&gt;=7,$M46&lt;=17),"Ha","Yo'q"))</f>
        <v/>
      </c>
      <c r="P46" s="14" t="str">
        <f aca="false">IF(AND($B46&lt;&gt;"",$J46&lt;&gt;"",$J46&lt;=Boshqaruv!$C$10,OR($K46="",$K46&gt;Boshqaruv!$C$10),$L46&lt;&gt;"Tibbiy qarshi ko'rsatma"),1,"")</f>
        <v/>
      </c>
      <c r="Q46" s="28" t="n">
        <f aca="false">IF(AND($B46&lt;&gt;"",$J46&gt;=Boshqaruv!$C$9,$J46&lt;=Boshqaruv!$C$10),IF(COUNTIFS($B$4:$B45,$B46,$C$4:$C45,$C46,$J$4:$J45,"&gt;="&amp;Boshqaruv!$C$9,$J$4:$J45,"&lt;="&amp;Boshqaruv!$C$10)=0,1,0),0)</f>
        <v>0</v>
      </c>
      <c r="R46" s="28" t="n">
        <f aca="false">IF(AND($B46&lt;&gt;"",$J46&gt;=Boshqaruv!$C$9,$J46&lt;=Boshqaruv!$C$10,$K46&lt;&gt;"",$K46&lt;=Boshqaruv!$C$10),IF(COUNTIFS($B$4:$B45,$B46,$C$4:$C45,$C46,$J$4:$J45,"&gt;="&amp;Boshqaruv!$C$9,$J$4:$J45,"&lt;="&amp;Boshqaruv!$C$10,$K$4:$K45,"&lt;&gt;",$K$4:$K45,"&lt;="&amp;Boshqaruv!$C$10)=0,1,0),0)</f>
        <v>0</v>
      </c>
      <c r="S46" s="28" t="n">
        <f aca="false">IF($P46=1,IF(COUNTIFS($B$4:$B45,$B46,$C$4:$C45,$C46,$P$4:$P45,1)=0,1,0),0)</f>
        <v>0</v>
      </c>
      <c r="T46" s="12"/>
    </row>
    <row r="47" customFormat="false" ht="15" hidden="false" customHeight="false" outlineLevel="0" collapsed="false">
      <c r="A47" s="20" t="n">
        <v>43</v>
      </c>
      <c r="B47" s="12"/>
      <c r="C47" s="13"/>
      <c r="D47" s="24"/>
      <c r="E47" s="12"/>
      <c r="F47" s="12"/>
      <c r="G47" s="25"/>
      <c r="H47" s="25"/>
      <c r="I47" s="25"/>
      <c r="J47" s="13"/>
      <c r="K47" s="13"/>
      <c r="L47" s="25"/>
      <c r="M47" s="14" t="str">
        <f aca="false">IF(OR($C47="",$J47=""),"",INT(($J47-$C47)/365.25))</f>
        <v/>
      </c>
      <c r="N47" s="14" t="str">
        <f aca="false">IF($M47="","",IF($M47&lt;2,"Ha","Yo'q"))</f>
        <v/>
      </c>
      <c r="O47" s="14" t="str">
        <f aca="false">IF($M47="","",IF(AND($M47&gt;=7,$M47&lt;=17),"Ha","Yo'q"))</f>
        <v/>
      </c>
      <c r="P47" s="14" t="str">
        <f aca="false">IF(AND($B47&lt;&gt;"",$J47&lt;&gt;"",$J47&lt;=Boshqaruv!$C$10,OR($K47="",$K47&gt;Boshqaruv!$C$10),$L47&lt;&gt;"Tibbiy qarshi ko'rsatma"),1,"")</f>
        <v/>
      </c>
      <c r="Q47" s="28" t="n">
        <f aca="false">IF(AND($B47&lt;&gt;"",$J47&gt;=Boshqaruv!$C$9,$J47&lt;=Boshqaruv!$C$10),IF(COUNTIFS($B$4:$B46,$B47,$C$4:$C46,$C47,$J$4:$J46,"&gt;="&amp;Boshqaruv!$C$9,$J$4:$J46,"&lt;="&amp;Boshqaruv!$C$10)=0,1,0),0)</f>
        <v>0</v>
      </c>
      <c r="R47" s="28" t="n">
        <f aca="false">IF(AND($B47&lt;&gt;"",$J47&gt;=Boshqaruv!$C$9,$J47&lt;=Boshqaruv!$C$10,$K47&lt;&gt;"",$K47&lt;=Boshqaruv!$C$10),IF(COUNTIFS($B$4:$B46,$B47,$C$4:$C46,$C47,$J$4:$J46,"&gt;="&amp;Boshqaruv!$C$9,$J$4:$J46,"&lt;="&amp;Boshqaruv!$C$10,$K$4:$K46,"&lt;&gt;",$K$4:$K46,"&lt;="&amp;Boshqaruv!$C$10)=0,1,0),0)</f>
        <v>0</v>
      </c>
      <c r="S47" s="28" t="n">
        <f aca="false">IF($P47=1,IF(COUNTIFS($B$4:$B46,$B47,$C$4:$C46,$C47,$P$4:$P46,1)=0,1,0),0)</f>
        <v>0</v>
      </c>
      <c r="T47" s="12"/>
    </row>
    <row r="48" customFormat="false" ht="15" hidden="false" customHeight="false" outlineLevel="0" collapsed="false">
      <c r="A48" s="20" t="n">
        <v>44</v>
      </c>
      <c r="B48" s="12"/>
      <c r="C48" s="13"/>
      <c r="D48" s="24"/>
      <c r="E48" s="12"/>
      <c r="F48" s="12"/>
      <c r="G48" s="25"/>
      <c r="H48" s="25"/>
      <c r="I48" s="25"/>
      <c r="J48" s="13"/>
      <c r="K48" s="13"/>
      <c r="L48" s="25"/>
      <c r="M48" s="14" t="str">
        <f aca="false">IF(OR($C48="",$J48=""),"",INT(($J48-$C48)/365.25))</f>
        <v/>
      </c>
      <c r="N48" s="14" t="str">
        <f aca="false">IF($M48="","",IF($M48&lt;2,"Ha","Yo'q"))</f>
        <v/>
      </c>
      <c r="O48" s="14" t="str">
        <f aca="false">IF($M48="","",IF(AND($M48&gt;=7,$M48&lt;=17),"Ha","Yo'q"))</f>
        <v/>
      </c>
      <c r="P48" s="14" t="str">
        <f aca="false">IF(AND($B48&lt;&gt;"",$J48&lt;&gt;"",$J48&lt;=Boshqaruv!$C$10,OR($K48="",$K48&gt;Boshqaruv!$C$10),$L48&lt;&gt;"Tibbiy qarshi ko'rsatma"),1,"")</f>
        <v/>
      </c>
      <c r="Q48" s="28" t="n">
        <f aca="false">IF(AND($B48&lt;&gt;"",$J48&gt;=Boshqaruv!$C$9,$J48&lt;=Boshqaruv!$C$10),IF(COUNTIFS($B$4:$B47,$B48,$C$4:$C47,$C48,$J$4:$J47,"&gt;="&amp;Boshqaruv!$C$9,$J$4:$J47,"&lt;="&amp;Boshqaruv!$C$10)=0,1,0),0)</f>
        <v>0</v>
      </c>
      <c r="R48" s="28" t="n">
        <f aca="false">IF(AND($B48&lt;&gt;"",$J48&gt;=Boshqaruv!$C$9,$J48&lt;=Boshqaruv!$C$10,$K48&lt;&gt;"",$K48&lt;=Boshqaruv!$C$10),IF(COUNTIFS($B$4:$B47,$B48,$C$4:$C47,$C48,$J$4:$J47,"&gt;="&amp;Boshqaruv!$C$9,$J$4:$J47,"&lt;="&amp;Boshqaruv!$C$10,$K$4:$K47,"&lt;&gt;",$K$4:$K47,"&lt;="&amp;Boshqaruv!$C$10)=0,1,0),0)</f>
        <v>0</v>
      </c>
      <c r="S48" s="28" t="n">
        <f aca="false">IF($P48=1,IF(COUNTIFS($B$4:$B47,$B48,$C$4:$C47,$C48,$P$4:$P47,1)=0,1,0),0)</f>
        <v>0</v>
      </c>
      <c r="T48" s="12"/>
    </row>
    <row r="49" customFormat="false" ht="15" hidden="false" customHeight="false" outlineLevel="0" collapsed="false">
      <c r="A49" s="20" t="n">
        <v>45</v>
      </c>
      <c r="B49" s="12"/>
      <c r="C49" s="13"/>
      <c r="D49" s="24"/>
      <c r="E49" s="12"/>
      <c r="F49" s="12"/>
      <c r="G49" s="25"/>
      <c r="H49" s="25"/>
      <c r="I49" s="25"/>
      <c r="J49" s="13"/>
      <c r="K49" s="13"/>
      <c r="L49" s="25"/>
      <c r="M49" s="14" t="str">
        <f aca="false">IF(OR($C49="",$J49=""),"",INT(($J49-$C49)/365.25))</f>
        <v/>
      </c>
      <c r="N49" s="14" t="str">
        <f aca="false">IF($M49="","",IF($M49&lt;2,"Ha","Yo'q"))</f>
        <v/>
      </c>
      <c r="O49" s="14" t="str">
        <f aca="false">IF($M49="","",IF(AND($M49&gt;=7,$M49&lt;=17),"Ha","Yo'q"))</f>
        <v/>
      </c>
      <c r="P49" s="14" t="str">
        <f aca="false">IF(AND($B49&lt;&gt;"",$J49&lt;&gt;"",$J49&lt;=Boshqaruv!$C$10,OR($K49="",$K49&gt;Boshqaruv!$C$10),$L49&lt;&gt;"Tibbiy qarshi ko'rsatma"),1,"")</f>
        <v/>
      </c>
      <c r="Q49" s="28" t="n">
        <f aca="false">IF(AND($B49&lt;&gt;"",$J49&gt;=Boshqaruv!$C$9,$J49&lt;=Boshqaruv!$C$10),IF(COUNTIFS($B$4:$B48,$B49,$C$4:$C48,$C49,$J$4:$J48,"&gt;="&amp;Boshqaruv!$C$9,$J$4:$J48,"&lt;="&amp;Boshqaruv!$C$10)=0,1,0),0)</f>
        <v>0</v>
      </c>
      <c r="R49" s="28" t="n">
        <f aca="false">IF(AND($B49&lt;&gt;"",$J49&gt;=Boshqaruv!$C$9,$J49&lt;=Boshqaruv!$C$10,$K49&lt;&gt;"",$K49&lt;=Boshqaruv!$C$10),IF(COUNTIFS($B$4:$B48,$B49,$C$4:$C48,$C49,$J$4:$J48,"&gt;="&amp;Boshqaruv!$C$9,$J$4:$J48,"&lt;="&amp;Boshqaruv!$C$10,$K$4:$K48,"&lt;&gt;",$K$4:$K48,"&lt;="&amp;Boshqaruv!$C$10)=0,1,0),0)</f>
        <v>0</v>
      </c>
      <c r="S49" s="28" t="n">
        <f aca="false">IF($P49=1,IF(COUNTIFS($B$4:$B48,$B49,$C$4:$C48,$C49,$P$4:$P48,1)=0,1,0),0)</f>
        <v>0</v>
      </c>
      <c r="T49" s="12"/>
    </row>
    <row r="50" customFormat="false" ht="15" hidden="false" customHeight="false" outlineLevel="0" collapsed="false">
      <c r="A50" s="20" t="n">
        <v>46</v>
      </c>
      <c r="B50" s="12"/>
      <c r="C50" s="13"/>
      <c r="D50" s="24"/>
      <c r="E50" s="12"/>
      <c r="F50" s="12"/>
      <c r="G50" s="25"/>
      <c r="H50" s="25"/>
      <c r="I50" s="25"/>
      <c r="J50" s="13"/>
      <c r="K50" s="13"/>
      <c r="L50" s="25"/>
      <c r="M50" s="14" t="str">
        <f aca="false">IF(OR($C50="",$J50=""),"",INT(($J50-$C50)/365.25))</f>
        <v/>
      </c>
      <c r="N50" s="14" t="str">
        <f aca="false">IF($M50="","",IF($M50&lt;2,"Ha","Yo'q"))</f>
        <v/>
      </c>
      <c r="O50" s="14" t="str">
        <f aca="false">IF($M50="","",IF(AND($M50&gt;=7,$M50&lt;=17),"Ha","Yo'q"))</f>
        <v/>
      </c>
      <c r="P50" s="14" t="str">
        <f aca="false">IF(AND($B50&lt;&gt;"",$J50&lt;&gt;"",$J50&lt;=Boshqaruv!$C$10,OR($K50="",$K50&gt;Boshqaruv!$C$10),$L50&lt;&gt;"Tibbiy qarshi ko'rsatma"),1,"")</f>
        <v/>
      </c>
      <c r="Q50" s="28" t="n">
        <f aca="false">IF(AND($B50&lt;&gt;"",$J50&gt;=Boshqaruv!$C$9,$J50&lt;=Boshqaruv!$C$10),IF(COUNTIFS($B$4:$B49,$B50,$C$4:$C49,$C50,$J$4:$J49,"&gt;="&amp;Boshqaruv!$C$9,$J$4:$J49,"&lt;="&amp;Boshqaruv!$C$10)=0,1,0),0)</f>
        <v>0</v>
      </c>
      <c r="R50" s="28" t="n">
        <f aca="false">IF(AND($B50&lt;&gt;"",$J50&gt;=Boshqaruv!$C$9,$J50&lt;=Boshqaruv!$C$10,$K50&lt;&gt;"",$K50&lt;=Boshqaruv!$C$10),IF(COUNTIFS($B$4:$B49,$B50,$C$4:$C49,$C50,$J$4:$J49,"&gt;="&amp;Boshqaruv!$C$9,$J$4:$J49,"&lt;="&amp;Boshqaruv!$C$10,$K$4:$K49,"&lt;&gt;",$K$4:$K49,"&lt;="&amp;Boshqaruv!$C$10)=0,1,0),0)</f>
        <v>0</v>
      </c>
      <c r="S50" s="28" t="n">
        <f aca="false">IF($P50=1,IF(COUNTIFS($B$4:$B49,$B50,$C$4:$C49,$C50,$P$4:$P49,1)=0,1,0),0)</f>
        <v>0</v>
      </c>
      <c r="T50" s="12"/>
    </row>
    <row r="51" customFormat="false" ht="15" hidden="false" customHeight="false" outlineLevel="0" collapsed="false">
      <c r="A51" s="20" t="n">
        <v>47</v>
      </c>
      <c r="B51" s="12"/>
      <c r="C51" s="13"/>
      <c r="D51" s="24"/>
      <c r="E51" s="12"/>
      <c r="F51" s="12"/>
      <c r="G51" s="25"/>
      <c r="H51" s="25"/>
      <c r="I51" s="25"/>
      <c r="J51" s="13"/>
      <c r="K51" s="13"/>
      <c r="L51" s="25"/>
      <c r="M51" s="14" t="str">
        <f aca="false">IF(OR($C51="",$J51=""),"",INT(($J51-$C51)/365.25))</f>
        <v/>
      </c>
      <c r="N51" s="14" t="str">
        <f aca="false">IF($M51="","",IF($M51&lt;2,"Ha","Yo'q"))</f>
        <v/>
      </c>
      <c r="O51" s="14" t="str">
        <f aca="false">IF($M51="","",IF(AND($M51&gt;=7,$M51&lt;=17),"Ha","Yo'q"))</f>
        <v/>
      </c>
      <c r="P51" s="14" t="str">
        <f aca="false">IF(AND($B51&lt;&gt;"",$J51&lt;&gt;"",$J51&lt;=Boshqaruv!$C$10,OR($K51="",$K51&gt;Boshqaruv!$C$10),$L51&lt;&gt;"Tibbiy qarshi ko'rsatma"),1,"")</f>
        <v/>
      </c>
      <c r="Q51" s="28" t="n">
        <f aca="false">IF(AND($B51&lt;&gt;"",$J51&gt;=Boshqaruv!$C$9,$J51&lt;=Boshqaruv!$C$10),IF(COUNTIFS($B$4:$B50,$B51,$C$4:$C50,$C51,$J$4:$J50,"&gt;="&amp;Boshqaruv!$C$9,$J$4:$J50,"&lt;="&amp;Boshqaruv!$C$10)=0,1,0),0)</f>
        <v>0</v>
      </c>
      <c r="R51" s="28" t="n">
        <f aca="false">IF(AND($B51&lt;&gt;"",$J51&gt;=Boshqaruv!$C$9,$J51&lt;=Boshqaruv!$C$10,$K51&lt;&gt;"",$K51&lt;=Boshqaruv!$C$10),IF(COUNTIFS($B$4:$B50,$B51,$C$4:$C50,$C51,$J$4:$J50,"&gt;="&amp;Boshqaruv!$C$9,$J$4:$J50,"&lt;="&amp;Boshqaruv!$C$10,$K$4:$K50,"&lt;&gt;",$K$4:$K50,"&lt;="&amp;Boshqaruv!$C$10)=0,1,0),0)</f>
        <v>0</v>
      </c>
      <c r="S51" s="28" t="n">
        <f aca="false">IF($P51=1,IF(COUNTIFS($B$4:$B50,$B51,$C$4:$C50,$C51,$P$4:$P50,1)=0,1,0),0)</f>
        <v>0</v>
      </c>
      <c r="T51" s="12"/>
    </row>
    <row r="52" customFormat="false" ht="15" hidden="false" customHeight="false" outlineLevel="0" collapsed="false">
      <c r="A52" s="20" t="n">
        <v>48</v>
      </c>
      <c r="B52" s="12"/>
      <c r="C52" s="13"/>
      <c r="D52" s="24"/>
      <c r="E52" s="12"/>
      <c r="F52" s="12"/>
      <c r="G52" s="25"/>
      <c r="H52" s="25"/>
      <c r="I52" s="25"/>
      <c r="J52" s="13"/>
      <c r="K52" s="13"/>
      <c r="L52" s="25"/>
      <c r="M52" s="14" t="str">
        <f aca="false">IF(OR($C52="",$J52=""),"",INT(($J52-$C52)/365.25))</f>
        <v/>
      </c>
      <c r="N52" s="14" t="str">
        <f aca="false">IF($M52="","",IF($M52&lt;2,"Ha","Yo'q"))</f>
        <v/>
      </c>
      <c r="O52" s="14" t="str">
        <f aca="false">IF($M52="","",IF(AND($M52&gt;=7,$M52&lt;=17),"Ha","Yo'q"))</f>
        <v/>
      </c>
      <c r="P52" s="14" t="str">
        <f aca="false">IF(AND($B52&lt;&gt;"",$J52&lt;&gt;"",$J52&lt;=Boshqaruv!$C$10,OR($K52="",$K52&gt;Boshqaruv!$C$10),$L52&lt;&gt;"Tibbiy qarshi ko'rsatma"),1,"")</f>
        <v/>
      </c>
      <c r="Q52" s="28" t="n">
        <f aca="false">IF(AND($B52&lt;&gt;"",$J52&gt;=Boshqaruv!$C$9,$J52&lt;=Boshqaruv!$C$10),IF(COUNTIFS($B$4:$B51,$B52,$C$4:$C51,$C52,$J$4:$J51,"&gt;="&amp;Boshqaruv!$C$9,$J$4:$J51,"&lt;="&amp;Boshqaruv!$C$10)=0,1,0),0)</f>
        <v>0</v>
      </c>
      <c r="R52" s="28" t="n">
        <f aca="false">IF(AND($B52&lt;&gt;"",$J52&gt;=Boshqaruv!$C$9,$J52&lt;=Boshqaruv!$C$10,$K52&lt;&gt;"",$K52&lt;=Boshqaruv!$C$10),IF(COUNTIFS($B$4:$B51,$B52,$C$4:$C51,$C52,$J$4:$J51,"&gt;="&amp;Boshqaruv!$C$9,$J$4:$J51,"&lt;="&amp;Boshqaruv!$C$10,$K$4:$K51,"&lt;&gt;",$K$4:$K51,"&lt;="&amp;Boshqaruv!$C$10)=0,1,0),0)</f>
        <v>0</v>
      </c>
      <c r="S52" s="28" t="n">
        <f aca="false">IF($P52=1,IF(COUNTIFS($B$4:$B51,$B52,$C$4:$C51,$C52,$P$4:$P51,1)=0,1,0),0)</f>
        <v>0</v>
      </c>
      <c r="T52" s="12"/>
    </row>
    <row r="53" customFormat="false" ht="15" hidden="false" customHeight="false" outlineLevel="0" collapsed="false">
      <c r="A53" s="20" t="n">
        <v>49</v>
      </c>
      <c r="B53" s="12"/>
      <c r="C53" s="13"/>
      <c r="D53" s="24"/>
      <c r="E53" s="12"/>
      <c r="F53" s="12"/>
      <c r="G53" s="25"/>
      <c r="H53" s="25"/>
      <c r="I53" s="25"/>
      <c r="J53" s="13"/>
      <c r="K53" s="13"/>
      <c r="L53" s="25"/>
      <c r="M53" s="14" t="str">
        <f aca="false">IF(OR($C53="",$J53=""),"",INT(($J53-$C53)/365.25))</f>
        <v/>
      </c>
      <c r="N53" s="14" t="str">
        <f aca="false">IF($M53="","",IF($M53&lt;2,"Ha","Yo'q"))</f>
        <v/>
      </c>
      <c r="O53" s="14" t="str">
        <f aca="false">IF($M53="","",IF(AND($M53&gt;=7,$M53&lt;=17),"Ha","Yo'q"))</f>
        <v/>
      </c>
      <c r="P53" s="14" t="str">
        <f aca="false">IF(AND($B53&lt;&gt;"",$J53&lt;&gt;"",$J53&lt;=Boshqaruv!$C$10,OR($K53="",$K53&gt;Boshqaruv!$C$10),$L53&lt;&gt;"Tibbiy qarshi ko'rsatma"),1,"")</f>
        <v/>
      </c>
      <c r="Q53" s="28" t="n">
        <f aca="false">IF(AND($B53&lt;&gt;"",$J53&gt;=Boshqaruv!$C$9,$J53&lt;=Boshqaruv!$C$10),IF(COUNTIFS($B$4:$B52,$B53,$C$4:$C52,$C53,$J$4:$J52,"&gt;="&amp;Boshqaruv!$C$9,$J$4:$J52,"&lt;="&amp;Boshqaruv!$C$10)=0,1,0),0)</f>
        <v>0</v>
      </c>
      <c r="R53" s="28" t="n">
        <f aca="false">IF(AND($B53&lt;&gt;"",$J53&gt;=Boshqaruv!$C$9,$J53&lt;=Boshqaruv!$C$10,$K53&lt;&gt;"",$K53&lt;=Boshqaruv!$C$10),IF(COUNTIFS($B$4:$B52,$B53,$C$4:$C52,$C53,$J$4:$J52,"&gt;="&amp;Boshqaruv!$C$9,$J$4:$J52,"&lt;="&amp;Boshqaruv!$C$10,$K$4:$K52,"&lt;&gt;",$K$4:$K52,"&lt;="&amp;Boshqaruv!$C$10)=0,1,0),0)</f>
        <v>0</v>
      </c>
      <c r="S53" s="28" t="n">
        <f aca="false">IF($P53=1,IF(COUNTIFS($B$4:$B52,$B53,$C$4:$C52,$C53,$P$4:$P52,1)=0,1,0),0)</f>
        <v>0</v>
      </c>
      <c r="T53" s="12"/>
    </row>
    <row r="54" customFormat="false" ht="15" hidden="false" customHeight="false" outlineLevel="0" collapsed="false">
      <c r="A54" s="20" t="n">
        <v>50</v>
      </c>
      <c r="B54" s="12"/>
      <c r="C54" s="13"/>
      <c r="D54" s="24"/>
      <c r="E54" s="12"/>
      <c r="F54" s="12"/>
      <c r="G54" s="25"/>
      <c r="H54" s="25"/>
      <c r="I54" s="25"/>
      <c r="J54" s="13"/>
      <c r="K54" s="13"/>
      <c r="L54" s="25"/>
      <c r="M54" s="14" t="str">
        <f aca="false">IF(OR($C54="",$J54=""),"",INT(($J54-$C54)/365.25))</f>
        <v/>
      </c>
      <c r="N54" s="14" t="str">
        <f aca="false">IF($M54="","",IF($M54&lt;2,"Ha","Yo'q"))</f>
        <v/>
      </c>
      <c r="O54" s="14" t="str">
        <f aca="false">IF($M54="","",IF(AND($M54&gt;=7,$M54&lt;=17),"Ha","Yo'q"))</f>
        <v/>
      </c>
      <c r="P54" s="14" t="str">
        <f aca="false">IF(AND($B54&lt;&gt;"",$J54&lt;&gt;"",$J54&lt;=Boshqaruv!$C$10,OR($K54="",$K54&gt;Boshqaruv!$C$10),$L54&lt;&gt;"Tibbiy qarshi ko'rsatma"),1,"")</f>
        <v/>
      </c>
      <c r="Q54" s="28" t="n">
        <f aca="false">IF(AND($B54&lt;&gt;"",$J54&gt;=Boshqaruv!$C$9,$J54&lt;=Boshqaruv!$C$10),IF(COUNTIFS($B$4:$B53,$B54,$C$4:$C53,$C54,$J$4:$J53,"&gt;="&amp;Boshqaruv!$C$9,$J$4:$J53,"&lt;="&amp;Boshqaruv!$C$10)=0,1,0),0)</f>
        <v>0</v>
      </c>
      <c r="R54" s="28" t="n">
        <f aca="false">IF(AND($B54&lt;&gt;"",$J54&gt;=Boshqaruv!$C$9,$J54&lt;=Boshqaruv!$C$10,$K54&lt;&gt;"",$K54&lt;=Boshqaruv!$C$10),IF(COUNTIFS($B$4:$B53,$B54,$C$4:$C53,$C54,$J$4:$J53,"&gt;="&amp;Boshqaruv!$C$9,$J$4:$J53,"&lt;="&amp;Boshqaruv!$C$10,$K$4:$K53,"&lt;&gt;",$K$4:$K53,"&lt;="&amp;Boshqaruv!$C$10)=0,1,0),0)</f>
        <v>0</v>
      </c>
      <c r="S54" s="28" t="n">
        <f aca="false">IF($P54=1,IF(COUNTIFS($B$4:$B53,$B54,$C$4:$C53,$C54,$P$4:$P53,1)=0,1,0),0)</f>
        <v>0</v>
      </c>
      <c r="T54" s="12"/>
    </row>
    <row r="55" customFormat="false" ht="15" hidden="false" customHeight="false" outlineLevel="0" collapsed="false">
      <c r="A55" s="20" t="n">
        <v>51</v>
      </c>
      <c r="B55" s="12"/>
      <c r="C55" s="13"/>
      <c r="D55" s="24"/>
      <c r="E55" s="12"/>
      <c r="F55" s="12"/>
      <c r="G55" s="25"/>
      <c r="H55" s="25"/>
      <c r="I55" s="25"/>
      <c r="J55" s="13"/>
      <c r="K55" s="13"/>
      <c r="L55" s="25"/>
      <c r="M55" s="14" t="str">
        <f aca="false">IF(OR($C55="",$J55=""),"",INT(($J55-$C55)/365.25))</f>
        <v/>
      </c>
      <c r="N55" s="14" t="str">
        <f aca="false">IF($M55="","",IF($M55&lt;2,"Ha","Yo'q"))</f>
        <v/>
      </c>
      <c r="O55" s="14" t="str">
        <f aca="false">IF($M55="","",IF(AND($M55&gt;=7,$M55&lt;=17),"Ha","Yo'q"))</f>
        <v/>
      </c>
      <c r="P55" s="14" t="str">
        <f aca="false">IF(AND($B55&lt;&gt;"",$J55&lt;&gt;"",$J55&lt;=Boshqaruv!$C$10,OR($K55="",$K55&gt;Boshqaruv!$C$10),$L55&lt;&gt;"Tibbiy qarshi ko'rsatma"),1,"")</f>
        <v/>
      </c>
      <c r="Q55" s="28" t="n">
        <f aca="false">IF(AND($B55&lt;&gt;"",$J55&gt;=Boshqaruv!$C$9,$J55&lt;=Boshqaruv!$C$10),IF(COUNTIFS($B$4:$B54,$B55,$C$4:$C54,$C55,$J$4:$J54,"&gt;="&amp;Boshqaruv!$C$9,$J$4:$J54,"&lt;="&amp;Boshqaruv!$C$10)=0,1,0),0)</f>
        <v>0</v>
      </c>
      <c r="R55" s="28" t="n">
        <f aca="false">IF(AND($B55&lt;&gt;"",$J55&gt;=Boshqaruv!$C$9,$J55&lt;=Boshqaruv!$C$10,$K55&lt;&gt;"",$K55&lt;=Boshqaruv!$C$10),IF(COUNTIFS($B$4:$B54,$B55,$C$4:$C54,$C55,$J$4:$J54,"&gt;="&amp;Boshqaruv!$C$9,$J$4:$J54,"&lt;="&amp;Boshqaruv!$C$10,$K$4:$K54,"&lt;&gt;",$K$4:$K54,"&lt;="&amp;Boshqaruv!$C$10)=0,1,0),0)</f>
        <v>0</v>
      </c>
      <c r="S55" s="28" t="n">
        <f aca="false">IF($P55=1,IF(COUNTIFS($B$4:$B54,$B55,$C$4:$C54,$C55,$P$4:$P54,1)=0,1,0),0)</f>
        <v>0</v>
      </c>
      <c r="T55" s="12"/>
    </row>
    <row r="56" customFormat="false" ht="15" hidden="false" customHeight="false" outlineLevel="0" collapsed="false">
      <c r="A56" s="20" t="n">
        <v>52</v>
      </c>
      <c r="B56" s="12"/>
      <c r="C56" s="13"/>
      <c r="D56" s="24"/>
      <c r="E56" s="12"/>
      <c r="F56" s="12"/>
      <c r="G56" s="25"/>
      <c r="H56" s="25"/>
      <c r="I56" s="25"/>
      <c r="J56" s="13"/>
      <c r="K56" s="13"/>
      <c r="L56" s="25"/>
      <c r="M56" s="14" t="str">
        <f aca="false">IF(OR($C56="",$J56=""),"",INT(($J56-$C56)/365.25))</f>
        <v/>
      </c>
      <c r="N56" s="14" t="str">
        <f aca="false">IF($M56="","",IF($M56&lt;2,"Ha","Yo'q"))</f>
        <v/>
      </c>
      <c r="O56" s="14" t="str">
        <f aca="false">IF($M56="","",IF(AND($M56&gt;=7,$M56&lt;=17),"Ha","Yo'q"))</f>
        <v/>
      </c>
      <c r="P56" s="14" t="str">
        <f aca="false">IF(AND($B56&lt;&gt;"",$J56&lt;&gt;"",$J56&lt;=Boshqaruv!$C$10,OR($K56="",$K56&gt;Boshqaruv!$C$10),$L56&lt;&gt;"Tibbiy qarshi ko'rsatma"),1,"")</f>
        <v/>
      </c>
      <c r="Q56" s="28" t="n">
        <f aca="false">IF(AND($B56&lt;&gt;"",$J56&gt;=Boshqaruv!$C$9,$J56&lt;=Boshqaruv!$C$10),IF(COUNTIFS($B$4:$B55,$B56,$C$4:$C55,$C56,$J$4:$J55,"&gt;="&amp;Boshqaruv!$C$9,$J$4:$J55,"&lt;="&amp;Boshqaruv!$C$10)=0,1,0),0)</f>
        <v>0</v>
      </c>
      <c r="R56" s="28" t="n">
        <f aca="false">IF(AND($B56&lt;&gt;"",$J56&gt;=Boshqaruv!$C$9,$J56&lt;=Boshqaruv!$C$10,$K56&lt;&gt;"",$K56&lt;=Boshqaruv!$C$10),IF(COUNTIFS($B$4:$B55,$B56,$C$4:$C55,$C56,$J$4:$J55,"&gt;="&amp;Boshqaruv!$C$9,$J$4:$J55,"&lt;="&amp;Boshqaruv!$C$10,$K$4:$K55,"&lt;&gt;",$K$4:$K55,"&lt;="&amp;Boshqaruv!$C$10)=0,1,0),0)</f>
        <v>0</v>
      </c>
      <c r="S56" s="28" t="n">
        <f aca="false">IF($P56=1,IF(COUNTIFS($B$4:$B55,$B56,$C$4:$C55,$C56,$P$4:$P55,1)=0,1,0),0)</f>
        <v>0</v>
      </c>
      <c r="T56" s="12"/>
    </row>
    <row r="57" customFormat="false" ht="15" hidden="false" customHeight="false" outlineLevel="0" collapsed="false">
      <c r="A57" s="20" t="n">
        <v>53</v>
      </c>
      <c r="B57" s="12"/>
      <c r="C57" s="13"/>
      <c r="D57" s="24"/>
      <c r="E57" s="12"/>
      <c r="F57" s="12"/>
      <c r="G57" s="25"/>
      <c r="H57" s="25"/>
      <c r="I57" s="25"/>
      <c r="J57" s="13"/>
      <c r="K57" s="13"/>
      <c r="L57" s="25"/>
      <c r="M57" s="14" t="str">
        <f aca="false">IF(OR($C57="",$J57=""),"",INT(($J57-$C57)/365.25))</f>
        <v/>
      </c>
      <c r="N57" s="14" t="str">
        <f aca="false">IF($M57="","",IF($M57&lt;2,"Ha","Yo'q"))</f>
        <v/>
      </c>
      <c r="O57" s="14" t="str">
        <f aca="false">IF($M57="","",IF(AND($M57&gt;=7,$M57&lt;=17),"Ha","Yo'q"))</f>
        <v/>
      </c>
      <c r="P57" s="14" t="str">
        <f aca="false">IF(AND($B57&lt;&gt;"",$J57&lt;&gt;"",$J57&lt;=Boshqaruv!$C$10,OR($K57="",$K57&gt;Boshqaruv!$C$10),$L57&lt;&gt;"Tibbiy qarshi ko'rsatma"),1,"")</f>
        <v/>
      </c>
      <c r="Q57" s="28" t="n">
        <f aca="false">IF(AND($B57&lt;&gt;"",$J57&gt;=Boshqaruv!$C$9,$J57&lt;=Boshqaruv!$C$10),IF(COUNTIFS($B$4:$B56,$B57,$C$4:$C56,$C57,$J$4:$J56,"&gt;="&amp;Boshqaruv!$C$9,$J$4:$J56,"&lt;="&amp;Boshqaruv!$C$10)=0,1,0),0)</f>
        <v>0</v>
      </c>
      <c r="R57" s="28" t="n">
        <f aca="false">IF(AND($B57&lt;&gt;"",$J57&gt;=Boshqaruv!$C$9,$J57&lt;=Boshqaruv!$C$10,$K57&lt;&gt;"",$K57&lt;=Boshqaruv!$C$10),IF(COUNTIFS($B$4:$B56,$B57,$C$4:$C56,$C57,$J$4:$J56,"&gt;="&amp;Boshqaruv!$C$9,$J$4:$J56,"&lt;="&amp;Boshqaruv!$C$10,$K$4:$K56,"&lt;&gt;",$K$4:$K56,"&lt;="&amp;Boshqaruv!$C$10)=0,1,0),0)</f>
        <v>0</v>
      </c>
      <c r="S57" s="28" t="n">
        <f aca="false">IF($P57=1,IF(COUNTIFS($B$4:$B56,$B57,$C$4:$C56,$C57,$P$4:$P56,1)=0,1,0),0)</f>
        <v>0</v>
      </c>
      <c r="T57" s="12"/>
    </row>
    <row r="58" customFormat="false" ht="15" hidden="false" customHeight="false" outlineLevel="0" collapsed="false">
      <c r="A58" s="20" t="n">
        <v>54</v>
      </c>
      <c r="B58" s="12"/>
      <c r="C58" s="13"/>
      <c r="D58" s="24"/>
      <c r="E58" s="12"/>
      <c r="F58" s="12"/>
      <c r="G58" s="25"/>
      <c r="H58" s="25"/>
      <c r="I58" s="25"/>
      <c r="J58" s="13"/>
      <c r="K58" s="13"/>
      <c r="L58" s="25"/>
      <c r="M58" s="14" t="str">
        <f aca="false">IF(OR($C58="",$J58=""),"",INT(($J58-$C58)/365.25))</f>
        <v/>
      </c>
      <c r="N58" s="14" t="str">
        <f aca="false">IF($M58="","",IF($M58&lt;2,"Ha","Yo'q"))</f>
        <v/>
      </c>
      <c r="O58" s="14" t="str">
        <f aca="false">IF($M58="","",IF(AND($M58&gt;=7,$M58&lt;=17),"Ha","Yo'q"))</f>
        <v/>
      </c>
      <c r="P58" s="14" t="str">
        <f aca="false">IF(AND($B58&lt;&gt;"",$J58&lt;&gt;"",$J58&lt;=Boshqaruv!$C$10,OR($K58="",$K58&gt;Boshqaruv!$C$10),$L58&lt;&gt;"Tibbiy qarshi ko'rsatma"),1,"")</f>
        <v/>
      </c>
      <c r="Q58" s="28" t="n">
        <f aca="false">IF(AND($B58&lt;&gt;"",$J58&gt;=Boshqaruv!$C$9,$J58&lt;=Boshqaruv!$C$10),IF(COUNTIFS($B$4:$B57,$B58,$C$4:$C57,$C58,$J$4:$J57,"&gt;="&amp;Boshqaruv!$C$9,$J$4:$J57,"&lt;="&amp;Boshqaruv!$C$10)=0,1,0),0)</f>
        <v>0</v>
      </c>
      <c r="R58" s="28" t="n">
        <f aca="false">IF(AND($B58&lt;&gt;"",$J58&gt;=Boshqaruv!$C$9,$J58&lt;=Boshqaruv!$C$10,$K58&lt;&gt;"",$K58&lt;=Boshqaruv!$C$10),IF(COUNTIFS($B$4:$B57,$B58,$C$4:$C57,$C58,$J$4:$J57,"&gt;="&amp;Boshqaruv!$C$9,$J$4:$J57,"&lt;="&amp;Boshqaruv!$C$10,$K$4:$K57,"&lt;&gt;",$K$4:$K57,"&lt;="&amp;Boshqaruv!$C$10)=0,1,0),0)</f>
        <v>0</v>
      </c>
      <c r="S58" s="28" t="n">
        <f aca="false">IF($P58=1,IF(COUNTIFS($B$4:$B57,$B58,$C$4:$C57,$C58,$P$4:$P57,1)=0,1,0),0)</f>
        <v>0</v>
      </c>
      <c r="T58" s="12"/>
    </row>
    <row r="59" customFormat="false" ht="15" hidden="false" customHeight="false" outlineLevel="0" collapsed="false">
      <c r="A59" s="20" t="n">
        <v>55</v>
      </c>
      <c r="B59" s="12"/>
      <c r="C59" s="13"/>
      <c r="D59" s="24"/>
      <c r="E59" s="12"/>
      <c r="F59" s="12"/>
      <c r="G59" s="25"/>
      <c r="H59" s="25"/>
      <c r="I59" s="25"/>
      <c r="J59" s="13"/>
      <c r="K59" s="13"/>
      <c r="L59" s="25"/>
      <c r="M59" s="14" t="str">
        <f aca="false">IF(OR($C59="",$J59=""),"",INT(($J59-$C59)/365.25))</f>
        <v/>
      </c>
      <c r="N59" s="14" t="str">
        <f aca="false">IF($M59="","",IF($M59&lt;2,"Ha","Yo'q"))</f>
        <v/>
      </c>
      <c r="O59" s="14" t="str">
        <f aca="false">IF($M59="","",IF(AND($M59&gt;=7,$M59&lt;=17),"Ha","Yo'q"))</f>
        <v/>
      </c>
      <c r="P59" s="14" t="str">
        <f aca="false">IF(AND($B59&lt;&gt;"",$J59&lt;&gt;"",$J59&lt;=Boshqaruv!$C$10,OR($K59="",$K59&gt;Boshqaruv!$C$10),$L59&lt;&gt;"Tibbiy qarshi ko'rsatma"),1,"")</f>
        <v/>
      </c>
      <c r="Q59" s="28" t="n">
        <f aca="false">IF(AND($B59&lt;&gt;"",$J59&gt;=Boshqaruv!$C$9,$J59&lt;=Boshqaruv!$C$10),IF(COUNTIFS($B$4:$B58,$B59,$C$4:$C58,$C59,$J$4:$J58,"&gt;="&amp;Boshqaruv!$C$9,$J$4:$J58,"&lt;="&amp;Boshqaruv!$C$10)=0,1,0),0)</f>
        <v>0</v>
      </c>
      <c r="R59" s="28" t="n">
        <f aca="false">IF(AND($B59&lt;&gt;"",$J59&gt;=Boshqaruv!$C$9,$J59&lt;=Boshqaruv!$C$10,$K59&lt;&gt;"",$K59&lt;=Boshqaruv!$C$10),IF(COUNTIFS($B$4:$B58,$B59,$C$4:$C58,$C59,$J$4:$J58,"&gt;="&amp;Boshqaruv!$C$9,$J$4:$J58,"&lt;="&amp;Boshqaruv!$C$10,$K$4:$K58,"&lt;&gt;",$K$4:$K58,"&lt;="&amp;Boshqaruv!$C$10)=0,1,0),0)</f>
        <v>0</v>
      </c>
      <c r="S59" s="28" t="n">
        <f aca="false">IF($P59=1,IF(COUNTIFS($B$4:$B58,$B59,$C$4:$C58,$C59,$P$4:$P58,1)=0,1,0),0)</f>
        <v>0</v>
      </c>
      <c r="T59" s="12"/>
    </row>
    <row r="60" customFormat="false" ht="15" hidden="false" customHeight="false" outlineLevel="0" collapsed="false">
      <c r="A60" s="20" t="n">
        <v>56</v>
      </c>
      <c r="B60" s="12"/>
      <c r="C60" s="13"/>
      <c r="D60" s="24"/>
      <c r="E60" s="12"/>
      <c r="F60" s="12"/>
      <c r="G60" s="25"/>
      <c r="H60" s="25"/>
      <c r="I60" s="25"/>
      <c r="J60" s="13"/>
      <c r="K60" s="13"/>
      <c r="L60" s="25"/>
      <c r="M60" s="14" t="str">
        <f aca="false">IF(OR($C60="",$J60=""),"",INT(($J60-$C60)/365.25))</f>
        <v/>
      </c>
      <c r="N60" s="14" t="str">
        <f aca="false">IF($M60="","",IF($M60&lt;2,"Ha","Yo'q"))</f>
        <v/>
      </c>
      <c r="O60" s="14" t="str">
        <f aca="false">IF($M60="","",IF(AND($M60&gt;=7,$M60&lt;=17),"Ha","Yo'q"))</f>
        <v/>
      </c>
      <c r="P60" s="14" t="str">
        <f aca="false">IF(AND($B60&lt;&gt;"",$J60&lt;&gt;"",$J60&lt;=Boshqaruv!$C$10,OR($K60="",$K60&gt;Boshqaruv!$C$10),$L60&lt;&gt;"Tibbiy qarshi ko'rsatma"),1,"")</f>
        <v/>
      </c>
      <c r="Q60" s="28" t="n">
        <f aca="false">IF(AND($B60&lt;&gt;"",$J60&gt;=Boshqaruv!$C$9,$J60&lt;=Boshqaruv!$C$10),IF(COUNTIFS($B$4:$B59,$B60,$C$4:$C59,$C60,$J$4:$J59,"&gt;="&amp;Boshqaruv!$C$9,$J$4:$J59,"&lt;="&amp;Boshqaruv!$C$10)=0,1,0),0)</f>
        <v>0</v>
      </c>
      <c r="R60" s="28" t="n">
        <f aca="false">IF(AND($B60&lt;&gt;"",$J60&gt;=Boshqaruv!$C$9,$J60&lt;=Boshqaruv!$C$10,$K60&lt;&gt;"",$K60&lt;=Boshqaruv!$C$10),IF(COUNTIFS($B$4:$B59,$B60,$C$4:$C59,$C60,$J$4:$J59,"&gt;="&amp;Boshqaruv!$C$9,$J$4:$J59,"&lt;="&amp;Boshqaruv!$C$10,$K$4:$K59,"&lt;&gt;",$K$4:$K59,"&lt;="&amp;Boshqaruv!$C$10)=0,1,0),0)</f>
        <v>0</v>
      </c>
      <c r="S60" s="28" t="n">
        <f aca="false">IF($P60=1,IF(COUNTIFS($B$4:$B59,$B60,$C$4:$C59,$C60,$P$4:$P59,1)=0,1,0),0)</f>
        <v>0</v>
      </c>
      <c r="T60" s="12"/>
    </row>
    <row r="61" customFormat="false" ht="15" hidden="false" customHeight="false" outlineLevel="0" collapsed="false">
      <c r="A61" s="20" t="n">
        <v>57</v>
      </c>
      <c r="B61" s="12"/>
      <c r="C61" s="13"/>
      <c r="D61" s="24"/>
      <c r="E61" s="12"/>
      <c r="F61" s="12"/>
      <c r="G61" s="25"/>
      <c r="H61" s="25"/>
      <c r="I61" s="25"/>
      <c r="J61" s="13"/>
      <c r="K61" s="13"/>
      <c r="L61" s="25"/>
      <c r="M61" s="14" t="str">
        <f aca="false">IF(OR($C61="",$J61=""),"",INT(($J61-$C61)/365.25))</f>
        <v/>
      </c>
      <c r="N61" s="14" t="str">
        <f aca="false">IF($M61="","",IF($M61&lt;2,"Ha","Yo'q"))</f>
        <v/>
      </c>
      <c r="O61" s="14" t="str">
        <f aca="false">IF($M61="","",IF(AND($M61&gt;=7,$M61&lt;=17),"Ha","Yo'q"))</f>
        <v/>
      </c>
      <c r="P61" s="14" t="str">
        <f aca="false">IF(AND($B61&lt;&gt;"",$J61&lt;&gt;"",$J61&lt;=Boshqaruv!$C$10,OR($K61="",$K61&gt;Boshqaruv!$C$10),$L61&lt;&gt;"Tibbiy qarshi ko'rsatma"),1,"")</f>
        <v/>
      </c>
      <c r="Q61" s="28" t="n">
        <f aca="false">IF(AND($B61&lt;&gt;"",$J61&gt;=Boshqaruv!$C$9,$J61&lt;=Boshqaruv!$C$10),IF(COUNTIFS($B$4:$B60,$B61,$C$4:$C60,$C61,$J$4:$J60,"&gt;="&amp;Boshqaruv!$C$9,$J$4:$J60,"&lt;="&amp;Boshqaruv!$C$10)=0,1,0),0)</f>
        <v>0</v>
      </c>
      <c r="R61" s="28" t="n">
        <f aca="false">IF(AND($B61&lt;&gt;"",$J61&gt;=Boshqaruv!$C$9,$J61&lt;=Boshqaruv!$C$10,$K61&lt;&gt;"",$K61&lt;=Boshqaruv!$C$10),IF(COUNTIFS($B$4:$B60,$B61,$C$4:$C60,$C61,$J$4:$J60,"&gt;="&amp;Boshqaruv!$C$9,$J$4:$J60,"&lt;="&amp;Boshqaruv!$C$10,$K$4:$K60,"&lt;&gt;",$K$4:$K60,"&lt;="&amp;Boshqaruv!$C$10)=0,1,0),0)</f>
        <v>0</v>
      </c>
      <c r="S61" s="28" t="n">
        <f aca="false">IF($P61=1,IF(COUNTIFS($B$4:$B60,$B61,$C$4:$C60,$C61,$P$4:$P60,1)=0,1,0),0)</f>
        <v>0</v>
      </c>
      <c r="T61" s="12"/>
    </row>
    <row r="62" customFormat="false" ht="15" hidden="false" customHeight="false" outlineLevel="0" collapsed="false">
      <c r="A62" s="20" t="n">
        <v>58</v>
      </c>
      <c r="B62" s="12"/>
      <c r="C62" s="13"/>
      <c r="D62" s="24"/>
      <c r="E62" s="12"/>
      <c r="F62" s="12"/>
      <c r="G62" s="25"/>
      <c r="H62" s="25"/>
      <c r="I62" s="25"/>
      <c r="J62" s="13"/>
      <c r="K62" s="13"/>
      <c r="L62" s="25"/>
      <c r="M62" s="14" t="str">
        <f aca="false">IF(OR($C62="",$J62=""),"",INT(($J62-$C62)/365.25))</f>
        <v/>
      </c>
      <c r="N62" s="14" t="str">
        <f aca="false">IF($M62="","",IF($M62&lt;2,"Ha","Yo'q"))</f>
        <v/>
      </c>
      <c r="O62" s="14" t="str">
        <f aca="false">IF($M62="","",IF(AND($M62&gt;=7,$M62&lt;=17),"Ha","Yo'q"))</f>
        <v/>
      </c>
      <c r="P62" s="14" t="str">
        <f aca="false">IF(AND($B62&lt;&gt;"",$J62&lt;&gt;"",$J62&lt;=Boshqaruv!$C$10,OR($K62="",$K62&gt;Boshqaruv!$C$10),$L62&lt;&gt;"Tibbiy qarshi ko'rsatma"),1,"")</f>
        <v/>
      </c>
      <c r="Q62" s="28" t="n">
        <f aca="false">IF(AND($B62&lt;&gt;"",$J62&gt;=Boshqaruv!$C$9,$J62&lt;=Boshqaruv!$C$10),IF(COUNTIFS($B$4:$B61,$B62,$C$4:$C61,$C62,$J$4:$J61,"&gt;="&amp;Boshqaruv!$C$9,$J$4:$J61,"&lt;="&amp;Boshqaruv!$C$10)=0,1,0),0)</f>
        <v>0</v>
      </c>
      <c r="R62" s="28" t="n">
        <f aca="false">IF(AND($B62&lt;&gt;"",$J62&gt;=Boshqaruv!$C$9,$J62&lt;=Boshqaruv!$C$10,$K62&lt;&gt;"",$K62&lt;=Boshqaruv!$C$10),IF(COUNTIFS($B$4:$B61,$B62,$C$4:$C61,$C62,$J$4:$J61,"&gt;="&amp;Boshqaruv!$C$9,$J$4:$J61,"&lt;="&amp;Boshqaruv!$C$10,$K$4:$K61,"&lt;&gt;",$K$4:$K61,"&lt;="&amp;Boshqaruv!$C$10)=0,1,0),0)</f>
        <v>0</v>
      </c>
      <c r="S62" s="28" t="n">
        <f aca="false">IF($P62=1,IF(COUNTIFS($B$4:$B61,$B62,$C$4:$C61,$C62,$P$4:$P61,1)=0,1,0),0)</f>
        <v>0</v>
      </c>
      <c r="T62" s="12"/>
    </row>
    <row r="63" customFormat="false" ht="15" hidden="false" customHeight="false" outlineLevel="0" collapsed="false">
      <c r="A63" s="20" t="n">
        <v>59</v>
      </c>
      <c r="B63" s="12"/>
      <c r="C63" s="13"/>
      <c r="D63" s="24"/>
      <c r="E63" s="12"/>
      <c r="F63" s="12"/>
      <c r="G63" s="25"/>
      <c r="H63" s="25"/>
      <c r="I63" s="25"/>
      <c r="J63" s="13"/>
      <c r="K63" s="13"/>
      <c r="L63" s="25"/>
      <c r="M63" s="14" t="str">
        <f aca="false">IF(OR($C63="",$J63=""),"",INT(($J63-$C63)/365.25))</f>
        <v/>
      </c>
      <c r="N63" s="14" t="str">
        <f aca="false">IF($M63="","",IF($M63&lt;2,"Ha","Yo'q"))</f>
        <v/>
      </c>
      <c r="O63" s="14" t="str">
        <f aca="false">IF($M63="","",IF(AND($M63&gt;=7,$M63&lt;=17),"Ha","Yo'q"))</f>
        <v/>
      </c>
      <c r="P63" s="14" t="str">
        <f aca="false">IF(AND($B63&lt;&gt;"",$J63&lt;&gt;"",$J63&lt;=Boshqaruv!$C$10,OR($K63="",$K63&gt;Boshqaruv!$C$10),$L63&lt;&gt;"Tibbiy qarshi ko'rsatma"),1,"")</f>
        <v/>
      </c>
      <c r="Q63" s="28" t="n">
        <f aca="false">IF(AND($B63&lt;&gt;"",$J63&gt;=Boshqaruv!$C$9,$J63&lt;=Boshqaruv!$C$10),IF(COUNTIFS($B$4:$B62,$B63,$C$4:$C62,$C63,$J$4:$J62,"&gt;="&amp;Boshqaruv!$C$9,$J$4:$J62,"&lt;="&amp;Boshqaruv!$C$10)=0,1,0),0)</f>
        <v>0</v>
      </c>
      <c r="R63" s="28" t="n">
        <f aca="false">IF(AND($B63&lt;&gt;"",$J63&gt;=Boshqaruv!$C$9,$J63&lt;=Boshqaruv!$C$10,$K63&lt;&gt;"",$K63&lt;=Boshqaruv!$C$10),IF(COUNTIFS($B$4:$B62,$B63,$C$4:$C62,$C63,$J$4:$J62,"&gt;="&amp;Boshqaruv!$C$9,$J$4:$J62,"&lt;="&amp;Boshqaruv!$C$10,$K$4:$K62,"&lt;&gt;",$K$4:$K62,"&lt;="&amp;Boshqaruv!$C$10)=0,1,0),0)</f>
        <v>0</v>
      </c>
      <c r="S63" s="28" t="n">
        <f aca="false">IF($P63=1,IF(COUNTIFS($B$4:$B62,$B63,$C$4:$C62,$C63,$P$4:$P62,1)=0,1,0),0)</f>
        <v>0</v>
      </c>
      <c r="T63" s="12"/>
    </row>
    <row r="64" customFormat="false" ht="15" hidden="false" customHeight="false" outlineLevel="0" collapsed="false">
      <c r="A64" s="20" t="n">
        <v>60</v>
      </c>
      <c r="B64" s="12"/>
      <c r="C64" s="13"/>
      <c r="D64" s="24"/>
      <c r="E64" s="12"/>
      <c r="F64" s="12"/>
      <c r="G64" s="25"/>
      <c r="H64" s="25"/>
      <c r="I64" s="25"/>
      <c r="J64" s="13"/>
      <c r="K64" s="13"/>
      <c r="L64" s="25"/>
      <c r="M64" s="14" t="str">
        <f aca="false">IF(OR($C64="",$J64=""),"",INT(($J64-$C64)/365.25))</f>
        <v/>
      </c>
      <c r="N64" s="14" t="str">
        <f aca="false">IF($M64="","",IF($M64&lt;2,"Ha","Yo'q"))</f>
        <v/>
      </c>
      <c r="O64" s="14" t="str">
        <f aca="false">IF($M64="","",IF(AND($M64&gt;=7,$M64&lt;=17),"Ha","Yo'q"))</f>
        <v/>
      </c>
      <c r="P64" s="14" t="str">
        <f aca="false">IF(AND($B64&lt;&gt;"",$J64&lt;&gt;"",$J64&lt;=Boshqaruv!$C$10,OR($K64="",$K64&gt;Boshqaruv!$C$10),$L64&lt;&gt;"Tibbiy qarshi ko'rsatma"),1,"")</f>
        <v/>
      </c>
      <c r="Q64" s="28" t="n">
        <f aca="false">IF(AND($B64&lt;&gt;"",$J64&gt;=Boshqaruv!$C$9,$J64&lt;=Boshqaruv!$C$10),IF(COUNTIFS($B$4:$B63,$B64,$C$4:$C63,$C64,$J$4:$J63,"&gt;="&amp;Boshqaruv!$C$9,$J$4:$J63,"&lt;="&amp;Boshqaruv!$C$10)=0,1,0),0)</f>
        <v>0</v>
      </c>
      <c r="R64" s="28" t="n">
        <f aca="false">IF(AND($B64&lt;&gt;"",$J64&gt;=Boshqaruv!$C$9,$J64&lt;=Boshqaruv!$C$10,$K64&lt;&gt;"",$K64&lt;=Boshqaruv!$C$10),IF(COUNTIFS($B$4:$B63,$B64,$C$4:$C63,$C64,$J$4:$J63,"&gt;="&amp;Boshqaruv!$C$9,$J$4:$J63,"&lt;="&amp;Boshqaruv!$C$10,$K$4:$K63,"&lt;&gt;",$K$4:$K63,"&lt;="&amp;Boshqaruv!$C$10)=0,1,0),0)</f>
        <v>0</v>
      </c>
      <c r="S64" s="28" t="n">
        <f aca="false">IF($P64=1,IF(COUNTIFS($B$4:$B63,$B64,$C$4:$C63,$C64,$P$4:$P63,1)=0,1,0),0)</f>
        <v>0</v>
      </c>
      <c r="T64" s="12"/>
    </row>
    <row r="65" customFormat="false" ht="15" hidden="false" customHeight="false" outlineLevel="0" collapsed="false">
      <c r="A65" s="20" t="n">
        <v>61</v>
      </c>
      <c r="B65" s="12"/>
      <c r="C65" s="13"/>
      <c r="D65" s="24"/>
      <c r="E65" s="12"/>
      <c r="F65" s="12"/>
      <c r="G65" s="25"/>
      <c r="H65" s="25"/>
      <c r="I65" s="25"/>
      <c r="J65" s="13"/>
      <c r="K65" s="13"/>
      <c r="L65" s="25"/>
      <c r="M65" s="14" t="str">
        <f aca="false">IF(OR($C65="",$J65=""),"",INT(($J65-$C65)/365.25))</f>
        <v/>
      </c>
      <c r="N65" s="14" t="str">
        <f aca="false">IF($M65="","",IF($M65&lt;2,"Ha","Yo'q"))</f>
        <v/>
      </c>
      <c r="O65" s="14" t="str">
        <f aca="false">IF($M65="","",IF(AND($M65&gt;=7,$M65&lt;=17),"Ha","Yo'q"))</f>
        <v/>
      </c>
      <c r="P65" s="14" t="str">
        <f aca="false">IF(AND($B65&lt;&gt;"",$J65&lt;&gt;"",$J65&lt;=Boshqaruv!$C$10,OR($K65="",$K65&gt;Boshqaruv!$C$10),$L65&lt;&gt;"Tibbiy qarshi ko'rsatma"),1,"")</f>
        <v/>
      </c>
      <c r="Q65" s="28" t="n">
        <f aca="false">IF(AND($B65&lt;&gt;"",$J65&gt;=Boshqaruv!$C$9,$J65&lt;=Boshqaruv!$C$10),IF(COUNTIFS($B$4:$B64,$B65,$C$4:$C64,$C65,$J$4:$J64,"&gt;="&amp;Boshqaruv!$C$9,$J$4:$J64,"&lt;="&amp;Boshqaruv!$C$10)=0,1,0),0)</f>
        <v>0</v>
      </c>
      <c r="R65" s="28" t="n">
        <f aca="false">IF(AND($B65&lt;&gt;"",$J65&gt;=Boshqaruv!$C$9,$J65&lt;=Boshqaruv!$C$10,$K65&lt;&gt;"",$K65&lt;=Boshqaruv!$C$10),IF(COUNTIFS($B$4:$B64,$B65,$C$4:$C64,$C65,$J$4:$J64,"&gt;="&amp;Boshqaruv!$C$9,$J$4:$J64,"&lt;="&amp;Boshqaruv!$C$10,$K$4:$K64,"&lt;&gt;",$K$4:$K64,"&lt;="&amp;Boshqaruv!$C$10)=0,1,0),0)</f>
        <v>0</v>
      </c>
      <c r="S65" s="28" t="n">
        <f aca="false">IF($P65=1,IF(COUNTIFS($B$4:$B64,$B65,$C$4:$C64,$C65,$P$4:$P64,1)=0,1,0),0)</f>
        <v>0</v>
      </c>
      <c r="T65" s="12"/>
    </row>
    <row r="66" customFormat="false" ht="15" hidden="false" customHeight="false" outlineLevel="0" collapsed="false">
      <c r="A66" s="20" t="n">
        <v>62</v>
      </c>
      <c r="B66" s="12"/>
      <c r="C66" s="13"/>
      <c r="D66" s="24"/>
      <c r="E66" s="12"/>
      <c r="F66" s="12"/>
      <c r="G66" s="25"/>
      <c r="H66" s="25"/>
      <c r="I66" s="25"/>
      <c r="J66" s="13"/>
      <c r="K66" s="13"/>
      <c r="L66" s="25"/>
      <c r="M66" s="14" t="str">
        <f aca="false">IF(OR($C66="",$J66=""),"",INT(($J66-$C66)/365.25))</f>
        <v/>
      </c>
      <c r="N66" s="14" t="str">
        <f aca="false">IF($M66="","",IF($M66&lt;2,"Ha","Yo'q"))</f>
        <v/>
      </c>
      <c r="O66" s="14" t="str">
        <f aca="false">IF($M66="","",IF(AND($M66&gt;=7,$M66&lt;=17),"Ha","Yo'q"))</f>
        <v/>
      </c>
      <c r="P66" s="14" t="str">
        <f aca="false">IF(AND($B66&lt;&gt;"",$J66&lt;&gt;"",$J66&lt;=Boshqaruv!$C$10,OR($K66="",$K66&gt;Boshqaruv!$C$10),$L66&lt;&gt;"Tibbiy qarshi ko'rsatma"),1,"")</f>
        <v/>
      </c>
      <c r="Q66" s="28" t="n">
        <f aca="false">IF(AND($B66&lt;&gt;"",$J66&gt;=Boshqaruv!$C$9,$J66&lt;=Boshqaruv!$C$10),IF(COUNTIFS($B$4:$B65,$B66,$C$4:$C65,$C66,$J$4:$J65,"&gt;="&amp;Boshqaruv!$C$9,$J$4:$J65,"&lt;="&amp;Boshqaruv!$C$10)=0,1,0),0)</f>
        <v>0</v>
      </c>
      <c r="R66" s="28" t="n">
        <f aca="false">IF(AND($B66&lt;&gt;"",$J66&gt;=Boshqaruv!$C$9,$J66&lt;=Boshqaruv!$C$10,$K66&lt;&gt;"",$K66&lt;=Boshqaruv!$C$10),IF(COUNTIFS($B$4:$B65,$B66,$C$4:$C65,$C66,$J$4:$J65,"&gt;="&amp;Boshqaruv!$C$9,$J$4:$J65,"&lt;="&amp;Boshqaruv!$C$10,$K$4:$K65,"&lt;&gt;",$K$4:$K65,"&lt;="&amp;Boshqaruv!$C$10)=0,1,0),0)</f>
        <v>0</v>
      </c>
      <c r="S66" s="28" t="n">
        <f aca="false">IF($P66=1,IF(COUNTIFS($B$4:$B65,$B66,$C$4:$C65,$C66,$P$4:$P65,1)=0,1,0),0)</f>
        <v>0</v>
      </c>
      <c r="T66" s="12"/>
    </row>
    <row r="67" customFormat="false" ht="15" hidden="false" customHeight="false" outlineLevel="0" collapsed="false">
      <c r="A67" s="20" t="n">
        <v>63</v>
      </c>
      <c r="B67" s="12"/>
      <c r="C67" s="13"/>
      <c r="D67" s="24"/>
      <c r="E67" s="12"/>
      <c r="F67" s="12"/>
      <c r="G67" s="25"/>
      <c r="H67" s="25"/>
      <c r="I67" s="25"/>
      <c r="J67" s="13"/>
      <c r="K67" s="13"/>
      <c r="L67" s="25"/>
      <c r="M67" s="14" t="str">
        <f aca="false">IF(OR($C67="",$J67=""),"",INT(($J67-$C67)/365.25))</f>
        <v/>
      </c>
      <c r="N67" s="14" t="str">
        <f aca="false">IF($M67="","",IF($M67&lt;2,"Ha","Yo'q"))</f>
        <v/>
      </c>
      <c r="O67" s="14" t="str">
        <f aca="false">IF($M67="","",IF(AND($M67&gt;=7,$M67&lt;=17),"Ha","Yo'q"))</f>
        <v/>
      </c>
      <c r="P67" s="14" t="str">
        <f aca="false">IF(AND($B67&lt;&gt;"",$J67&lt;&gt;"",$J67&lt;=Boshqaruv!$C$10,OR($K67="",$K67&gt;Boshqaruv!$C$10),$L67&lt;&gt;"Tibbiy qarshi ko'rsatma"),1,"")</f>
        <v/>
      </c>
      <c r="Q67" s="28" t="n">
        <f aca="false">IF(AND($B67&lt;&gt;"",$J67&gt;=Boshqaruv!$C$9,$J67&lt;=Boshqaruv!$C$10),IF(COUNTIFS($B$4:$B66,$B67,$C$4:$C66,$C67,$J$4:$J66,"&gt;="&amp;Boshqaruv!$C$9,$J$4:$J66,"&lt;="&amp;Boshqaruv!$C$10)=0,1,0),0)</f>
        <v>0</v>
      </c>
      <c r="R67" s="28" t="n">
        <f aca="false">IF(AND($B67&lt;&gt;"",$J67&gt;=Boshqaruv!$C$9,$J67&lt;=Boshqaruv!$C$10,$K67&lt;&gt;"",$K67&lt;=Boshqaruv!$C$10),IF(COUNTIFS($B$4:$B66,$B67,$C$4:$C66,$C67,$J$4:$J66,"&gt;="&amp;Boshqaruv!$C$9,$J$4:$J66,"&lt;="&amp;Boshqaruv!$C$10,$K$4:$K66,"&lt;&gt;",$K$4:$K66,"&lt;="&amp;Boshqaruv!$C$10)=0,1,0),0)</f>
        <v>0</v>
      </c>
      <c r="S67" s="28" t="n">
        <f aca="false">IF($P67=1,IF(COUNTIFS($B$4:$B66,$B67,$C$4:$C66,$C67,$P$4:$P66,1)=0,1,0),0)</f>
        <v>0</v>
      </c>
      <c r="T67" s="12"/>
    </row>
    <row r="68" customFormat="false" ht="15" hidden="false" customHeight="false" outlineLevel="0" collapsed="false">
      <c r="A68" s="20" t="n">
        <v>64</v>
      </c>
      <c r="B68" s="12"/>
      <c r="C68" s="13"/>
      <c r="D68" s="24"/>
      <c r="E68" s="12"/>
      <c r="F68" s="12"/>
      <c r="G68" s="25"/>
      <c r="H68" s="25"/>
      <c r="I68" s="25"/>
      <c r="J68" s="13"/>
      <c r="K68" s="13"/>
      <c r="L68" s="25"/>
      <c r="M68" s="14" t="str">
        <f aca="false">IF(OR($C68="",$J68=""),"",INT(($J68-$C68)/365.25))</f>
        <v/>
      </c>
      <c r="N68" s="14" t="str">
        <f aca="false">IF($M68="","",IF($M68&lt;2,"Ha","Yo'q"))</f>
        <v/>
      </c>
      <c r="O68" s="14" t="str">
        <f aca="false">IF($M68="","",IF(AND($M68&gt;=7,$M68&lt;=17),"Ha","Yo'q"))</f>
        <v/>
      </c>
      <c r="P68" s="14" t="str">
        <f aca="false">IF(AND($B68&lt;&gt;"",$J68&lt;&gt;"",$J68&lt;=Boshqaruv!$C$10,OR($K68="",$K68&gt;Boshqaruv!$C$10),$L68&lt;&gt;"Tibbiy qarshi ko'rsatma"),1,"")</f>
        <v/>
      </c>
      <c r="Q68" s="28" t="n">
        <f aca="false">IF(AND($B68&lt;&gt;"",$J68&gt;=Boshqaruv!$C$9,$J68&lt;=Boshqaruv!$C$10),IF(COUNTIFS($B$4:$B67,$B68,$C$4:$C67,$C68,$J$4:$J67,"&gt;="&amp;Boshqaruv!$C$9,$J$4:$J67,"&lt;="&amp;Boshqaruv!$C$10)=0,1,0),0)</f>
        <v>0</v>
      </c>
      <c r="R68" s="28" t="n">
        <f aca="false">IF(AND($B68&lt;&gt;"",$J68&gt;=Boshqaruv!$C$9,$J68&lt;=Boshqaruv!$C$10,$K68&lt;&gt;"",$K68&lt;=Boshqaruv!$C$10),IF(COUNTIFS($B$4:$B67,$B68,$C$4:$C67,$C68,$J$4:$J67,"&gt;="&amp;Boshqaruv!$C$9,$J$4:$J67,"&lt;="&amp;Boshqaruv!$C$10,$K$4:$K67,"&lt;&gt;",$K$4:$K67,"&lt;="&amp;Boshqaruv!$C$10)=0,1,0),0)</f>
        <v>0</v>
      </c>
      <c r="S68" s="28" t="n">
        <f aca="false">IF($P68=1,IF(COUNTIFS($B$4:$B67,$B68,$C$4:$C67,$C68,$P$4:$P67,1)=0,1,0),0)</f>
        <v>0</v>
      </c>
      <c r="T68" s="12"/>
    </row>
    <row r="69" customFormat="false" ht="15" hidden="false" customHeight="false" outlineLevel="0" collapsed="false">
      <c r="A69" s="20" t="n">
        <v>65</v>
      </c>
      <c r="B69" s="12"/>
      <c r="C69" s="13"/>
      <c r="D69" s="24"/>
      <c r="E69" s="12"/>
      <c r="F69" s="12"/>
      <c r="G69" s="25"/>
      <c r="H69" s="25"/>
      <c r="I69" s="25"/>
      <c r="J69" s="13"/>
      <c r="K69" s="13"/>
      <c r="L69" s="25"/>
      <c r="M69" s="14" t="str">
        <f aca="false">IF(OR($C69="",$J69=""),"",INT(($J69-$C69)/365.25))</f>
        <v/>
      </c>
      <c r="N69" s="14" t="str">
        <f aca="false">IF($M69="","",IF($M69&lt;2,"Ha","Yo'q"))</f>
        <v/>
      </c>
      <c r="O69" s="14" t="str">
        <f aca="false">IF($M69="","",IF(AND($M69&gt;=7,$M69&lt;=17),"Ha","Yo'q"))</f>
        <v/>
      </c>
      <c r="P69" s="14" t="str">
        <f aca="false">IF(AND($B69&lt;&gt;"",$J69&lt;&gt;"",$J69&lt;=Boshqaruv!$C$10,OR($K69="",$K69&gt;Boshqaruv!$C$10),$L69&lt;&gt;"Tibbiy qarshi ko'rsatma"),1,"")</f>
        <v/>
      </c>
      <c r="Q69" s="28" t="n">
        <f aca="false">IF(AND($B69&lt;&gt;"",$J69&gt;=Boshqaruv!$C$9,$J69&lt;=Boshqaruv!$C$10),IF(COUNTIFS($B$4:$B68,$B69,$C$4:$C68,$C69,$J$4:$J68,"&gt;="&amp;Boshqaruv!$C$9,$J$4:$J68,"&lt;="&amp;Boshqaruv!$C$10)=0,1,0),0)</f>
        <v>0</v>
      </c>
      <c r="R69" s="28" t="n">
        <f aca="false">IF(AND($B69&lt;&gt;"",$J69&gt;=Boshqaruv!$C$9,$J69&lt;=Boshqaruv!$C$10,$K69&lt;&gt;"",$K69&lt;=Boshqaruv!$C$10),IF(COUNTIFS($B$4:$B68,$B69,$C$4:$C68,$C69,$J$4:$J68,"&gt;="&amp;Boshqaruv!$C$9,$J$4:$J68,"&lt;="&amp;Boshqaruv!$C$10,$K$4:$K68,"&lt;&gt;",$K$4:$K68,"&lt;="&amp;Boshqaruv!$C$10)=0,1,0),0)</f>
        <v>0</v>
      </c>
      <c r="S69" s="28" t="n">
        <f aca="false">IF($P69=1,IF(COUNTIFS($B$4:$B68,$B69,$C$4:$C68,$C69,$P$4:$P68,1)=0,1,0),0)</f>
        <v>0</v>
      </c>
      <c r="T69" s="12"/>
    </row>
    <row r="70" customFormat="false" ht="15" hidden="false" customHeight="false" outlineLevel="0" collapsed="false">
      <c r="A70" s="20" t="n">
        <v>66</v>
      </c>
      <c r="B70" s="12"/>
      <c r="C70" s="13"/>
      <c r="D70" s="24"/>
      <c r="E70" s="12"/>
      <c r="F70" s="12"/>
      <c r="G70" s="25"/>
      <c r="H70" s="25"/>
      <c r="I70" s="25"/>
      <c r="J70" s="13"/>
      <c r="K70" s="13"/>
      <c r="L70" s="25"/>
      <c r="M70" s="14" t="str">
        <f aca="false">IF(OR($C70="",$J70=""),"",INT(($J70-$C70)/365.25))</f>
        <v/>
      </c>
      <c r="N70" s="14" t="str">
        <f aca="false">IF($M70="","",IF($M70&lt;2,"Ha","Yo'q"))</f>
        <v/>
      </c>
      <c r="O70" s="14" t="str">
        <f aca="false">IF($M70="","",IF(AND($M70&gt;=7,$M70&lt;=17),"Ha","Yo'q"))</f>
        <v/>
      </c>
      <c r="P70" s="14" t="str">
        <f aca="false">IF(AND($B70&lt;&gt;"",$J70&lt;&gt;"",$J70&lt;=Boshqaruv!$C$10,OR($K70="",$K70&gt;Boshqaruv!$C$10),$L70&lt;&gt;"Tibbiy qarshi ko'rsatma"),1,"")</f>
        <v/>
      </c>
      <c r="Q70" s="28" t="n">
        <f aca="false">IF(AND($B70&lt;&gt;"",$J70&gt;=Boshqaruv!$C$9,$J70&lt;=Boshqaruv!$C$10),IF(COUNTIFS($B$4:$B69,$B70,$C$4:$C69,$C70,$J$4:$J69,"&gt;="&amp;Boshqaruv!$C$9,$J$4:$J69,"&lt;="&amp;Boshqaruv!$C$10)=0,1,0),0)</f>
        <v>0</v>
      </c>
      <c r="R70" s="28" t="n">
        <f aca="false">IF(AND($B70&lt;&gt;"",$J70&gt;=Boshqaruv!$C$9,$J70&lt;=Boshqaruv!$C$10,$K70&lt;&gt;"",$K70&lt;=Boshqaruv!$C$10),IF(COUNTIFS($B$4:$B69,$B70,$C$4:$C69,$C70,$J$4:$J69,"&gt;="&amp;Boshqaruv!$C$9,$J$4:$J69,"&lt;="&amp;Boshqaruv!$C$10,$K$4:$K69,"&lt;&gt;",$K$4:$K69,"&lt;="&amp;Boshqaruv!$C$10)=0,1,0),0)</f>
        <v>0</v>
      </c>
      <c r="S70" s="28" t="n">
        <f aca="false">IF($P70=1,IF(COUNTIFS($B$4:$B69,$B70,$C$4:$C69,$C70,$P$4:$P69,1)=0,1,0),0)</f>
        <v>0</v>
      </c>
      <c r="T70" s="12"/>
    </row>
    <row r="71" customFormat="false" ht="15" hidden="false" customHeight="false" outlineLevel="0" collapsed="false">
      <c r="A71" s="20" t="n">
        <v>67</v>
      </c>
      <c r="B71" s="12"/>
      <c r="C71" s="13"/>
      <c r="D71" s="24"/>
      <c r="E71" s="12"/>
      <c r="F71" s="12"/>
      <c r="G71" s="25"/>
      <c r="H71" s="25"/>
      <c r="I71" s="25"/>
      <c r="J71" s="13"/>
      <c r="K71" s="13"/>
      <c r="L71" s="25"/>
      <c r="M71" s="14" t="str">
        <f aca="false">IF(OR($C71="",$J71=""),"",INT(($J71-$C71)/365.25))</f>
        <v/>
      </c>
      <c r="N71" s="14" t="str">
        <f aca="false">IF($M71="","",IF($M71&lt;2,"Ha","Yo'q"))</f>
        <v/>
      </c>
      <c r="O71" s="14" t="str">
        <f aca="false">IF($M71="","",IF(AND($M71&gt;=7,$M71&lt;=17),"Ha","Yo'q"))</f>
        <v/>
      </c>
      <c r="P71" s="14" t="str">
        <f aca="false">IF(AND($B71&lt;&gt;"",$J71&lt;&gt;"",$J71&lt;=Boshqaruv!$C$10,OR($K71="",$K71&gt;Boshqaruv!$C$10),$L71&lt;&gt;"Tibbiy qarshi ko'rsatma"),1,"")</f>
        <v/>
      </c>
      <c r="Q71" s="28" t="n">
        <f aca="false">IF(AND($B71&lt;&gt;"",$J71&gt;=Boshqaruv!$C$9,$J71&lt;=Boshqaruv!$C$10),IF(COUNTIFS($B$4:$B70,$B71,$C$4:$C70,$C71,$J$4:$J70,"&gt;="&amp;Boshqaruv!$C$9,$J$4:$J70,"&lt;="&amp;Boshqaruv!$C$10)=0,1,0),0)</f>
        <v>0</v>
      </c>
      <c r="R71" s="28" t="n">
        <f aca="false">IF(AND($B71&lt;&gt;"",$J71&gt;=Boshqaruv!$C$9,$J71&lt;=Boshqaruv!$C$10,$K71&lt;&gt;"",$K71&lt;=Boshqaruv!$C$10),IF(COUNTIFS($B$4:$B70,$B71,$C$4:$C70,$C71,$J$4:$J70,"&gt;="&amp;Boshqaruv!$C$9,$J$4:$J70,"&lt;="&amp;Boshqaruv!$C$10,$K$4:$K70,"&lt;&gt;",$K$4:$K70,"&lt;="&amp;Boshqaruv!$C$10)=0,1,0),0)</f>
        <v>0</v>
      </c>
      <c r="S71" s="28" t="n">
        <f aca="false">IF($P71=1,IF(COUNTIFS($B$4:$B70,$B71,$C$4:$C70,$C71,$P$4:$P70,1)=0,1,0),0)</f>
        <v>0</v>
      </c>
      <c r="T71" s="12"/>
    </row>
    <row r="72" customFormat="false" ht="15" hidden="false" customHeight="false" outlineLevel="0" collapsed="false">
      <c r="A72" s="20" t="n">
        <v>68</v>
      </c>
      <c r="B72" s="12"/>
      <c r="C72" s="13"/>
      <c r="D72" s="24"/>
      <c r="E72" s="12"/>
      <c r="F72" s="12"/>
      <c r="G72" s="25"/>
      <c r="H72" s="25"/>
      <c r="I72" s="25"/>
      <c r="J72" s="13"/>
      <c r="K72" s="13"/>
      <c r="L72" s="25"/>
      <c r="M72" s="14" t="str">
        <f aca="false">IF(OR($C72="",$J72=""),"",INT(($J72-$C72)/365.25))</f>
        <v/>
      </c>
      <c r="N72" s="14" t="str">
        <f aca="false">IF($M72="","",IF($M72&lt;2,"Ha","Yo'q"))</f>
        <v/>
      </c>
      <c r="O72" s="14" t="str">
        <f aca="false">IF($M72="","",IF(AND($M72&gt;=7,$M72&lt;=17),"Ha","Yo'q"))</f>
        <v/>
      </c>
      <c r="P72" s="14" t="str">
        <f aca="false">IF(AND($B72&lt;&gt;"",$J72&lt;&gt;"",$J72&lt;=Boshqaruv!$C$10,OR($K72="",$K72&gt;Boshqaruv!$C$10),$L72&lt;&gt;"Tibbiy qarshi ko'rsatma"),1,"")</f>
        <v/>
      </c>
      <c r="Q72" s="28" t="n">
        <f aca="false">IF(AND($B72&lt;&gt;"",$J72&gt;=Boshqaruv!$C$9,$J72&lt;=Boshqaruv!$C$10),IF(COUNTIFS($B$4:$B71,$B72,$C$4:$C71,$C72,$J$4:$J71,"&gt;="&amp;Boshqaruv!$C$9,$J$4:$J71,"&lt;="&amp;Boshqaruv!$C$10)=0,1,0),0)</f>
        <v>0</v>
      </c>
      <c r="R72" s="28" t="n">
        <f aca="false">IF(AND($B72&lt;&gt;"",$J72&gt;=Boshqaruv!$C$9,$J72&lt;=Boshqaruv!$C$10,$K72&lt;&gt;"",$K72&lt;=Boshqaruv!$C$10),IF(COUNTIFS($B$4:$B71,$B72,$C$4:$C71,$C72,$J$4:$J71,"&gt;="&amp;Boshqaruv!$C$9,$J$4:$J71,"&lt;="&amp;Boshqaruv!$C$10,$K$4:$K71,"&lt;&gt;",$K$4:$K71,"&lt;="&amp;Boshqaruv!$C$10)=0,1,0),0)</f>
        <v>0</v>
      </c>
      <c r="S72" s="28" t="n">
        <f aca="false">IF($P72=1,IF(COUNTIFS($B$4:$B71,$B72,$C$4:$C71,$C72,$P$4:$P71,1)=0,1,0),0)</f>
        <v>0</v>
      </c>
      <c r="T72" s="12"/>
    </row>
    <row r="73" customFormat="false" ht="15" hidden="false" customHeight="false" outlineLevel="0" collapsed="false">
      <c r="A73" s="20" t="n">
        <v>69</v>
      </c>
      <c r="B73" s="12"/>
      <c r="C73" s="13"/>
      <c r="D73" s="24"/>
      <c r="E73" s="12"/>
      <c r="F73" s="12"/>
      <c r="G73" s="25"/>
      <c r="H73" s="25"/>
      <c r="I73" s="25"/>
      <c r="J73" s="13"/>
      <c r="K73" s="13"/>
      <c r="L73" s="25"/>
      <c r="M73" s="14" t="str">
        <f aca="false">IF(OR($C73="",$J73=""),"",INT(($J73-$C73)/365.25))</f>
        <v/>
      </c>
      <c r="N73" s="14" t="str">
        <f aca="false">IF($M73="","",IF($M73&lt;2,"Ha","Yo'q"))</f>
        <v/>
      </c>
      <c r="O73" s="14" t="str">
        <f aca="false">IF($M73="","",IF(AND($M73&gt;=7,$M73&lt;=17),"Ha","Yo'q"))</f>
        <v/>
      </c>
      <c r="P73" s="14" t="str">
        <f aca="false">IF(AND($B73&lt;&gt;"",$J73&lt;&gt;"",$J73&lt;=Boshqaruv!$C$10,OR($K73="",$K73&gt;Boshqaruv!$C$10),$L73&lt;&gt;"Tibbiy qarshi ko'rsatma"),1,"")</f>
        <v/>
      </c>
      <c r="Q73" s="28" t="n">
        <f aca="false">IF(AND($B73&lt;&gt;"",$J73&gt;=Boshqaruv!$C$9,$J73&lt;=Boshqaruv!$C$10),IF(COUNTIFS($B$4:$B72,$B73,$C$4:$C72,$C73,$J$4:$J72,"&gt;="&amp;Boshqaruv!$C$9,$J$4:$J72,"&lt;="&amp;Boshqaruv!$C$10)=0,1,0),0)</f>
        <v>0</v>
      </c>
      <c r="R73" s="28" t="n">
        <f aca="false">IF(AND($B73&lt;&gt;"",$J73&gt;=Boshqaruv!$C$9,$J73&lt;=Boshqaruv!$C$10,$K73&lt;&gt;"",$K73&lt;=Boshqaruv!$C$10),IF(COUNTIFS($B$4:$B72,$B73,$C$4:$C72,$C73,$J$4:$J72,"&gt;="&amp;Boshqaruv!$C$9,$J$4:$J72,"&lt;="&amp;Boshqaruv!$C$10,$K$4:$K72,"&lt;&gt;",$K$4:$K72,"&lt;="&amp;Boshqaruv!$C$10)=0,1,0),0)</f>
        <v>0</v>
      </c>
      <c r="S73" s="28" t="n">
        <f aca="false">IF($P73=1,IF(COUNTIFS($B$4:$B72,$B73,$C$4:$C72,$C73,$P$4:$P72,1)=0,1,0),0)</f>
        <v>0</v>
      </c>
      <c r="T73" s="12"/>
    </row>
    <row r="74" customFormat="false" ht="15" hidden="false" customHeight="false" outlineLevel="0" collapsed="false">
      <c r="A74" s="20" t="n">
        <v>70</v>
      </c>
      <c r="B74" s="12"/>
      <c r="C74" s="13"/>
      <c r="D74" s="24"/>
      <c r="E74" s="12"/>
      <c r="F74" s="12"/>
      <c r="G74" s="25"/>
      <c r="H74" s="25"/>
      <c r="I74" s="25"/>
      <c r="J74" s="13"/>
      <c r="K74" s="13"/>
      <c r="L74" s="25"/>
      <c r="M74" s="14" t="str">
        <f aca="false">IF(OR($C74="",$J74=""),"",INT(($J74-$C74)/365.25))</f>
        <v/>
      </c>
      <c r="N74" s="14" t="str">
        <f aca="false">IF($M74="","",IF($M74&lt;2,"Ha","Yo'q"))</f>
        <v/>
      </c>
      <c r="O74" s="14" t="str">
        <f aca="false">IF($M74="","",IF(AND($M74&gt;=7,$M74&lt;=17),"Ha","Yo'q"))</f>
        <v/>
      </c>
      <c r="P74" s="14" t="str">
        <f aca="false">IF(AND($B74&lt;&gt;"",$J74&lt;&gt;"",$J74&lt;=Boshqaruv!$C$10,OR($K74="",$K74&gt;Boshqaruv!$C$10),$L74&lt;&gt;"Tibbiy qarshi ko'rsatma"),1,"")</f>
        <v/>
      </c>
      <c r="Q74" s="28" t="n">
        <f aca="false">IF(AND($B74&lt;&gt;"",$J74&gt;=Boshqaruv!$C$9,$J74&lt;=Boshqaruv!$C$10),IF(COUNTIFS($B$4:$B73,$B74,$C$4:$C73,$C74,$J$4:$J73,"&gt;="&amp;Boshqaruv!$C$9,$J$4:$J73,"&lt;="&amp;Boshqaruv!$C$10)=0,1,0),0)</f>
        <v>0</v>
      </c>
      <c r="R74" s="28" t="n">
        <f aca="false">IF(AND($B74&lt;&gt;"",$J74&gt;=Boshqaruv!$C$9,$J74&lt;=Boshqaruv!$C$10,$K74&lt;&gt;"",$K74&lt;=Boshqaruv!$C$10),IF(COUNTIFS($B$4:$B73,$B74,$C$4:$C73,$C74,$J$4:$J73,"&gt;="&amp;Boshqaruv!$C$9,$J$4:$J73,"&lt;="&amp;Boshqaruv!$C$10,$K$4:$K73,"&lt;&gt;",$K$4:$K73,"&lt;="&amp;Boshqaruv!$C$10)=0,1,0),0)</f>
        <v>0</v>
      </c>
      <c r="S74" s="28" t="n">
        <f aca="false">IF($P74=1,IF(COUNTIFS($B$4:$B73,$B74,$C$4:$C73,$C74,$P$4:$P73,1)=0,1,0),0)</f>
        <v>0</v>
      </c>
      <c r="T74" s="12"/>
    </row>
    <row r="75" customFormat="false" ht="15" hidden="false" customHeight="false" outlineLevel="0" collapsed="false">
      <c r="A75" s="20" t="n">
        <v>71</v>
      </c>
      <c r="B75" s="12"/>
      <c r="C75" s="13"/>
      <c r="D75" s="24"/>
      <c r="E75" s="12"/>
      <c r="F75" s="12"/>
      <c r="G75" s="25"/>
      <c r="H75" s="25"/>
      <c r="I75" s="25"/>
      <c r="J75" s="13"/>
      <c r="K75" s="13"/>
      <c r="L75" s="25"/>
      <c r="M75" s="14" t="str">
        <f aca="false">IF(OR($C75="",$J75=""),"",INT(($J75-$C75)/365.25))</f>
        <v/>
      </c>
      <c r="N75" s="14" t="str">
        <f aca="false">IF($M75="","",IF($M75&lt;2,"Ha","Yo'q"))</f>
        <v/>
      </c>
      <c r="O75" s="14" t="str">
        <f aca="false">IF($M75="","",IF(AND($M75&gt;=7,$M75&lt;=17),"Ha","Yo'q"))</f>
        <v/>
      </c>
      <c r="P75" s="14" t="str">
        <f aca="false">IF(AND($B75&lt;&gt;"",$J75&lt;&gt;"",$J75&lt;=Boshqaruv!$C$10,OR($K75="",$K75&gt;Boshqaruv!$C$10),$L75&lt;&gt;"Tibbiy qarshi ko'rsatma"),1,"")</f>
        <v/>
      </c>
      <c r="Q75" s="28" t="n">
        <f aca="false">IF(AND($B75&lt;&gt;"",$J75&gt;=Boshqaruv!$C$9,$J75&lt;=Boshqaruv!$C$10),IF(COUNTIFS($B$4:$B74,$B75,$C$4:$C74,$C75,$J$4:$J74,"&gt;="&amp;Boshqaruv!$C$9,$J$4:$J74,"&lt;="&amp;Boshqaruv!$C$10)=0,1,0),0)</f>
        <v>0</v>
      </c>
      <c r="R75" s="28" t="n">
        <f aca="false">IF(AND($B75&lt;&gt;"",$J75&gt;=Boshqaruv!$C$9,$J75&lt;=Boshqaruv!$C$10,$K75&lt;&gt;"",$K75&lt;=Boshqaruv!$C$10),IF(COUNTIFS($B$4:$B74,$B75,$C$4:$C74,$C75,$J$4:$J74,"&gt;="&amp;Boshqaruv!$C$9,$J$4:$J74,"&lt;="&amp;Boshqaruv!$C$10,$K$4:$K74,"&lt;&gt;",$K$4:$K74,"&lt;="&amp;Boshqaruv!$C$10)=0,1,0),0)</f>
        <v>0</v>
      </c>
      <c r="S75" s="28" t="n">
        <f aca="false">IF($P75=1,IF(COUNTIFS($B$4:$B74,$B75,$C$4:$C74,$C75,$P$4:$P74,1)=0,1,0),0)</f>
        <v>0</v>
      </c>
      <c r="T75" s="12"/>
    </row>
    <row r="76" customFormat="false" ht="15" hidden="false" customHeight="false" outlineLevel="0" collapsed="false">
      <c r="A76" s="20" t="n">
        <v>72</v>
      </c>
      <c r="B76" s="12"/>
      <c r="C76" s="13"/>
      <c r="D76" s="24"/>
      <c r="E76" s="12"/>
      <c r="F76" s="12"/>
      <c r="G76" s="25"/>
      <c r="H76" s="25"/>
      <c r="I76" s="25"/>
      <c r="J76" s="13"/>
      <c r="K76" s="13"/>
      <c r="L76" s="25"/>
      <c r="M76" s="14" t="str">
        <f aca="false">IF(OR($C76="",$J76=""),"",INT(($J76-$C76)/365.25))</f>
        <v/>
      </c>
      <c r="N76" s="14" t="str">
        <f aca="false">IF($M76="","",IF($M76&lt;2,"Ha","Yo'q"))</f>
        <v/>
      </c>
      <c r="O76" s="14" t="str">
        <f aca="false">IF($M76="","",IF(AND($M76&gt;=7,$M76&lt;=17),"Ha","Yo'q"))</f>
        <v/>
      </c>
      <c r="P76" s="14" t="str">
        <f aca="false">IF(AND($B76&lt;&gt;"",$J76&lt;&gt;"",$J76&lt;=Boshqaruv!$C$10,OR($K76="",$K76&gt;Boshqaruv!$C$10),$L76&lt;&gt;"Tibbiy qarshi ko'rsatma"),1,"")</f>
        <v/>
      </c>
      <c r="Q76" s="28" t="n">
        <f aca="false">IF(AND($B76&lt;&gt;"",$J76&gt;=Boshqaruv!$C$9,$J76&lt;=Boshqaruv!$C$10),IF(COUNTIFS($B$4:$B75,$B76,$C$4:$C75,$C76,$J$4:$J75,"&gt;="&amp;Boshqaruv!$C$9,$J$4:$J75,"&lt;="&amp;Boshqaruv!$C$10)=0,1,0),0)</f>
        <v>0</v>
      </c>
      <c r="R76" s="28" t="n">
        <f aca="false">IF(AND($B76&lt;&gt;"",$J76&gt;=Boshqaruv!$C$9,$J76&lt;=Boshqaruv!$C$10,$K76&lt;&gt;"",$K76&lt;=Boshqaruv!$C$10),IF(COUNTIFS($B$4:$B75,$B76,$C$4:$C75,$C76,$J$4:$J75,"&gt;="&amp;Boshqaruv!$C$9,$J$4:$J75,"&lt;="&amp;Boshqaruv!$C$10,$K$4:$K75,"&lt;&gt;",$K$4:$K75,"&lt;="&amp;Boshqaruv!$C$10)=0,1,0),0)</f>
        <v>0</v>
      </c>
      <c r="S76" s="28" t="n">
        <f aca="false">IF($P76=1,IF(COUNTIFS($B$4:$B75,$B76,$C$4:$C75,$C76,$P$4:$P75,1)=0,1,0),0)</f>
        <v>0</v>
      </c>
      <c r="T76" s="12"/>
    </row>
    <row r="77" customFormat="false" ht="15" hidden="false" customHeight="false" outlineLevel="0" collapsed="false">
      <c r="A77" s="20" t="n">
        <v>73</v>
      </c>
      <c r="B77" s="12"/>
      <c r="C77" s="13"/>
      <c r="D77" s="24"/>
      <c r="E77" s="12"/>
      <c r="F77" s="12"/>
      <c r="G77" s="25"/>
      <c r="H77" s="25"/>
      <c r="I77" s="25"/>
      <c r="J77" s="13"/>
      <c r="K77" s="13"/>
      <c r="L77" s="25"/>
      <c r="M77" s="14" t="str">
        <f aca="false">IF(OR($C77="",$J77=""),"",INT(($J77-$C77)/365.25))</f>
        <v/>
      </c>
      <c r="N77" s="14" t="str">
        <f aca="false">IF($M77="","",IF($M77&lt;2,"Ha","Yo'q"))</f>
        <v/>
      </c>
      <c r="O77" s="14" t="str">
        <f aca="false">IF($M77="","",IF(AND($M77&gt;=7,$M77&lt;=17),"Ha","Yo'q"))</f>
        <v/>
      </c>
      <c r="P77" s="14" t="str">
        <f aca="false">IF(AND($B77&lt;&gt;"",$J77&lt;&gt;"",$J77&lt;=Boshqaruv!$C$10,OR($K77="",$K77&gt;Boshqaruv!$C$10),$L77&lt;&gt;"Tibbiy qarshi ko'rsatma"),1,"")</f>
        <v/>
      </c>
      <c r="Q77" s="28" t="n">
        <f aca="false">IF(AND($B77&lt;&gt;"",$J77&gt;=Boshqaruv!$C$9,$J77&lt;=Boshqaruv!$C$10),IF(COUNTIFS($B$4:$B76,$B77,$C$4:$C76,$C77,$J$4:$J76,"&gt;="&amp;Boshqaruv!$C$9,$J$4:$J76,"&lt;="&amp;Boshqaruv!$C$10)=0,1,0),0)</f>
        <v>0</v>
      </c>
      <c r="R77" s="28" t="n">
        <f aca="false">IF(AND($B77&lt;&gt;"",$J77&gt;=Boshqaruv!$C$9,$J77&lt;=Boshqaruv!$C$10,$K77&lt;&gt;"",$K77&lt;=Boshqaruv!$C$10),IF(COUNTIFS($B$4:$B76,$B77,$C$4:$C76,$C77,$J$4:$J76,"&gt;="&amp;Boshqaruv!$C$9,$J$4:$J76,"&lt;="&amp;Boshqaruv!$C$10,$K$4:$K76,"&lt;&gt;",$K$4:$K76,"&lt;="&amp;Boshqaruv!$C$10)=0,1,0),0)</f>
        <v>0</v>
      </c>
      <c r="S77" s="28" t="n">
        <f aca="false">IF($P77=1,IF(COUNTIFS($B$4:$B76,$B77,$C$4:$C76,$C77,$P$4:$P76,1)=0,1,0),0)</f>
        <v>0</v>
      </c>
      <c r="T77" s="12"/>
    </row>
    <row r="78" customFormat="false" ht="15" hidden="false" customHeight="false" outlineLevel="0" collapsed="false">
      <c r="A78" s="20" t="n">
        <v>74</v>
      </c>
      <c r="B78" s="12"/>
      <c r="C78" s="13"/>
      <c r="D78" s="24"/>
      <c r="E78" s="12"/>
      <c r="F78" s="12"/>
      <c r="G78" s="25"/>
      <c r="H78" s="25"/>
      <c r="I78" s="25"/>
      <c r="J78" s="13"/>
      <c r="K78" s="13"/>
      <c r="L78" s="25"/>
      <c r="M78" s="14" t="str">
        <f aca="false">IF(OR($C78="",$J78=""),"",INT(($J78-$C78)/365.25))</f>
        <v/>
      </c>
      <c r="N78" s="14" t="str">
        <f aca="false">IF($M78="","",IF($M78&lt;2,"Ha","Yo'q"))</f>
        <v/>
      </c>
      <c r="O78" s="14" t="str">
        <f aca="false">IF($M78="","",IF(AND($M78&gt;=7,$M78&lt;=17),"Ha","Yo'q"))</f>
        <v/>
      </c>
      <c r="P78" s="14" t="str">
        <f aca="false">IF(AND($B78&lt;&gt;"",$J78&lt;&gt;"",$J78&lt;=Boshqaruv!$C$10,OR($K78="",$K78&gt;Boshqaruv!$C$10),$L78&lt;&gt;"Tibbiy qarshi ko'rsatma"),1,"")</f>
        <v/>
      </c>
      <c r="Q78" s="28" t="n">
        <f aca="false">IF(AND($B78&lt;&gt;"",$J78&gt;=Boshqaruv!$C$9,$J78&lt;=Boshqaruv!$C$10),IF(COUNTIFS($B$4:$B77,$B78,$C$4:$C77,$C78,$J$4:$J77,"&gt;="&amp;Boshqaruv!$C$9,$J$4:$J77,"&lt;="&amp;Boshqaruv!$C$10)=0,1,0),0)</f>
        <v>0</v>
      </c>
      <c r="R78" s="28" t="n">
        <f aca="false">IF(AND($B78&lt;&gt;"",$J78&gt;=Boshqaruv!$C$9,$J78&lt;=Boshqaruv!$C$10,$K78&lt;&gt;"",$K78&lt;=Boshqaruv!$C$10),IF(COUNTIFS($B$4:$B77,$B78,$C$4:$C77,$C78,$J$4:$J77,"&gt;="&amp;Boshqaruv!$C$9,$J$4:$J77,"&lt;="&amp;Boshqaruv!$C$10,$K$4:$K77,"&lt;&gt;",$K$4:$K77,"&lt;="&amp;Boshqaruv!$C$10)=0,1,0),0)</f>
        <v>0</v>
      </c>
      <c r="S78" s="28" t="n">
        <f aca="false">IF($P78=1,IF(COUNTIFS($B$4:$B77,$B78,$C$4:$C77,$C78,$P$4:$P77,1)=0,1,0),0)</f>
        <v>0</v>
      </c>
      <c r="T78" s="12"/>
    </row>
    <row r="79" customFormat="false" ht="15" hidden="false" customHeight="false" outlineLevel="0" collapsed="false">
      <c r="A79" s="20" t="n">
        <v>75</v>
      </c>
      <c r="B79" s="12"/>
      <c r="C79" s="13"/>
      <c r="D79" s="24"/>
      <c r="E79" s="12"/>
      <c r="F79" s="12"/>
      <c r="G79" s="25"/>
      <c r="H79" s="25"/>
      <c r="I79" s="25"/>
      <c r="J79" s="13"/>
      <c r="K79" s="13"/>
      <c r="L79" s="25"/>
      <c r="M79" s="14" t="str">
        <f aca="false">IF(OR($C79="",$J79=""),"",INT(($J79-$C79)/365.25))</f>
        <v/>
      </c>
      <c r="N79" s="14" t="str">
        <f aca="false">IF($M79="","",IF($M79&lt;2,"Ha","Yo'q"))</f>
        <v/>
      </c>
      <c r="O79" s="14" t="str">
        <f aca="false">IF($M79="","",IF(AND($M79&gt;=7,$M79&lt;=17),"Ha","Yo'q"))</f>
        <v/>
      </c>
      <c r="P79" s="14" t="str">
        <f aca="false">IF(AND($B79&lt;&gt;"",$J79&lt;&gt;"",$J79&lt;=Boshqaruv!$C$10,OR($K79="",$K79&gt;Boshqaruv!$C$10),$L79&lt;&gt;"Tibbiy qarshi ko'rsatma"),1,"")</f>
        <v/>
      </c>
      <c r="Q79" s="28" t="n">
        <f aca="false">IF(AND($B79&lt;&gt;"",$J79&gt;=Boshqaruv!$C$9,$J79&lt;=Boshqaruv!$C$10),IF(COUNTIFS($B$4:$B78,$B79,$C$4:$C78,$C79,$J$4:$J78,"&gt;="&amp;Boshqaruv!$C$9,$J$4:$J78,"&lt;="&amp;Boshqaruv!$C$10)=0,1,0),0)</f>
        <v>0</v>
      </c>
      <c r="R79" s="28" t="n">
        <f aca="false">IF(AND($B79&lt;&gt;"",$J79&gt;=Boshqaruv!$C$9,$J79&lt;=Boshqaruv!$C$10,$K79&lt;&gt;"",$K79&lt;=Boshqaruv!$C$10),IF(COUNTIFS($B$4:$B78,$B79,$C$4:$C78,$C79,$J$4:$J78,"&gt;="&amp;Boshqaruv!$C$9,$J$4:$J78,"&lt;="&amp;Boshqaruv!$C$10,$K$4:$K78,"&lt;&gt;",$K$4:$K78,"&lt;="&amp;Boshqaruv!$C$10)=0,1,0),0)</f>
        <v>0</v>
      </c>
      <c r="S79" s="28" t="n">
        <f aca="false">IF($P79=1,IF(COUNTIFS($B$4:$B78,$B79,$C$4:$C78,$C79,$P$4:$P78,1)=0,1,0),0)</f>
        <v>0</v>
      </c>
      <c r="T79" s="12"/>
    </row>
    <row r="80" customFormat="false" ht="15" hidden="false" customHeight="false" outlineLevel="0" collapsed="false">
      <c r="A80" s="20" t="n">
        <v>76</v>
      </c>
      <c r="B80" s="12"/>
      <c r="C80" s="13"/>
      <c r="D80" s="24"/>
      <c r="E80" s="12"/>
      <c r="F80" s="12"/>
      <c r="G80" s="25"/>
      <c r="H80" s="25"/>
      <c r="I80" s="25"/>
      <c r="J80" s="13"/>
      <c r="K80" s="13"/>
      <c r="L80" s="25"/>
      <c r="M80" s="14" t="str">
        <f aca="false">IF(OR($C80="",$J80=""),"",INT(($J80-$C80)/365.25))</f>
        <v/>
      </c>
      <c r="N80" s="14" t="str">
        <f aca="false">IF($M80="","",IF($M80&lt;2,"Ha","Yo'q"))</f>
        <v/>
      </c>
      <c r="O80" s="14" t="str">
        <f aca="false">IF($M80="","",IF(AND($M80&gt;=7,$M80&lt;=17),"Ha","Yo'q"))</f>
        <v/>
      </c>
      <c r="P80" s="14" t="str">
        <f aca="false">IF(AND($B80&lt;&gt;"",$J80&lt;&gt;"",$J80&lt;=Boshqaruv!$C$10,OR($K80="",$K80&gt;Boshqaruv!$C$10),$L80&lt;&gt;"Tibbiy qarshi ko'rsatma"),1,"")</f>
        <v/>
      </c>
      <c r="Q80" s="28" t="n">
        <f aca="false">IF(AND($B80&lt;&gt;"",$J80&gt;=Boshqaruv!$C$9,$J80&lt;=Boshqaruv!$C$10),IF(COUNTIFS($B$4:$B79,$B80,$C$4:$C79,$C80,$J$4:$J79,"&gt;="&amp;Boshqaruv!$C$9,$J$4:$J79,"&lt;="&amp;Boshqaruv!$C$10)=0,1,0),0)</f>
        <v>0</v>
      </c>
      <c r="R80" s="28" t="n">
        <f aca="false">IF(AND($B80&lt;&gt;"",$J80&gt;=Boshqaruv!$C$9,$J80&lt;=Boshqaruv!$C$10,$K80&lt;&gt;"",$K80&lt;=Boshqaruv!$C$10),IF(COUNTIFS($B$4:$B79,$B80,$C$4:$C79,$C80,$J$4:$J79,"&gt;="&amp;Boshqaruv!$C$9,$J$4:$J79,"&lt;="&amp;Boshqaruv!$C$10,$K$4:$K79,"&lt;&gt;",$K$4:$K79,"&lt;="&amp;Boshqaruv!$C$10)=0,1,0),0)</f>
        <v>0</v>
      </c>
      <c r="S80" s="28" t="n">
        <f aca="false">IF($P80=1,IF(COUNTIFS($B$4:$B79,$B80,$C$4:$C79,$C80,$P$4:$P79,1)=0,1,0),0)</f>
        <v>0</v>
      </c>
      <c r="T80" s="12"/>
    </row>
    <row r="81" customFormat="false" ht="15" hidden="false" customHeight="false" outlineLevel="0" collapsed="false">
      <c r="A81" s="20" t="n">
        <v>77</v>
      </c>
      <c r="B81" s="12"/>
      <c r="C81" s="13"/>
      <c r="D81" s="24"/>
      <c r="E81" s="12"/>
      <c r="F81" s="12"/>
      <c r="G81" s="25"/>
      <c r="H81" s="25"/>
      <c r="I81" s="25"/>
      <c r="J81" s="13"/>
      <c r="K81" s="13"/>
      <c r="L81" s="25"/>
      <c r="M81" s="14" t="str">
        <f aca="false">IF(OR($C81="",$J81=""),"",INT(($J81-$C81)/365.25))</f>
        <v/>
      </c>
      <c r="N81" s="14" t="str">
        <f aca="false">IF($M81="","",IF($M81&lt;2,"Ha","Yo'q"))</f>
        <v/>
      </c>
      <c r="O81" s="14" t="str">
        <f aca="false">IF($M81="","",IF(AND($M81&gt;=7,$M81&lt;=17),"Ha","Yo'q"))</f>
        <v/>
      </c>
      <c r="P81" s="14" t="str">
        <f aca="false">IF(AND($B81&lt;&gt;"",$J81&lt;&gt;"",$J81&lt;=Boshqaruv!$C$10,OR($K81="",$K81&gt;Boshqaruv!$C$10),$L81&lt;&gt;"Tibbiy qarshi ko'rsatma"),1,"")</f>
        <v/>
      </c>
      <c r="Q81" s="28" t="n">
        <f aca="false">IF(AND($B81&lt;&gt;"",$J81&gt;=Boshqaruv!$C$9,$J81&lt;=Boshqaruv!$C$10),IF(COUNTIFS($B$4:$B80,$B81,$C$4:$C80,$C81,$J$4:$J80,"&gt;="&amp;Boshqaruv!$C$9,$J$4:$J80,"&lt;="&amp;Boshqaruv!$C$10)=0,1,0),0)</f>
        <v>0</v>
      </c>
      <c r="R81" s="28" t="n">
        <f aca="false">IF(AND($B81&lt;&gt;"",$J81&gt;=Boshqaruv!$C$9,$J81&lt;=Boshqaruv!$C$10,$K81&lt;&gt;"",$K81&lt;=Boshqaruv!$C$10),IF(COUNTIFS($B$4:$B80,$B81,$C$4:$C80,$C81,$J$4:$J80,"&gt;="&amp;Boshqaruv!$C$9,$J$4:$J80,"&lt;="&amp;Boshqaruv!$C$10,$K$4:$K80,"&lt;&gt;",$K$4:$K80,"&lt;="&amp;Boshqaruv!$C$10)=0,1,0),0)</f>
        <v>0</v>
      </c>
      <c r="S81" s="28" t="n">
        <f aca="false">IF($P81=1,IF(COUNTIFS($B$4:$B80,$B81,$C$4:$C80,$C81,$P$4:$P80,1)=0,1,0),0)</f>
        <v>0</v>
      </c>
      <c r="T81" s="12"/>
    </row>
    <row r="82" customFormat="false" ht="15" hidden="false" customHeight="false" outlineLevel="0" collapsed="false">
      <c r="A82" s="20" t="n">
        <v>78</v>
      </c>
      <c r="B82" s="12"/>
      <c r="C82" s="13"/>
      <c r="D82" s="24"/>
      <c r="E82" s="12"/>
      <c r="F82" s="12"/>
      <c r="G82" s="25"/>
      <c r="H82" s="25"/>
      <c r="I82" s="25"/>
      <c r="J82" s="13"/>
      <c r="K82" s="13"/>
      <c r="L82" s="25"/>
      <c r="M82" s="14" t="str">
        <f aca="false">IF(OR($C82="",$J82=""),"",INT(($J82-$C82)/365.25))</f>
        <v/>
      </c>
      <c r="N82" s="14" t="str">
        <f aca="false">IF($M82="","",IF($M82&lt;2,"Ha","Yo'q"))</f>
        <v/>
      </c>
      <c r="O82" s="14" t="str">
        <f aca="false">IF($M82="","",IF(AND($M82&gt;=7,$M82&lt;=17),"Ha","Yo'q"))</f>
        <v/>
      </c>
      <c r="P82" s="14" t="str">
        <f aca="false">IF(AND($B82&lt;&gt;"",$J82&lt;&gt;"",$J82&lt;=Boshqaruv!$C$10,OR($K82="",$K82&gt;Boshqaruv!$C$10),$L82&lt;&gt;"Tibbiy qarshi ko'rsatma"),1,"")</f>
        <v/>
      </c>
      <c r="Q82" s="28" t="n">
        <f aca="false">IF(AND($B82&lt;&gt;"",$J82&gt;=Boshqaruv!$C$9,$J82&lt;=Boshqaruv!$C$10),IF(COUNTIFS($B$4:$B81,$B82,$C$4:$C81,$C82,$J$4:$J81,"&gt;="&amp;Boshqaruv!$C$9,$J$4:$J81,"&lt;="&amp;Boshqaruv!$C$10)=0,1,0),0)</f>
        <v>0</v>
      </c>
      <c r="R82" s="28" t="n">
        <f aca="false">IF(AND($B82&lt;&gt;"",$J82&gt;=Boshqaruv!$C$9,$J82&lt;=Boshqaruv!$C$10,$K82&lt;&gt;"",$K82&lt;=Boshqaruv!$C$10),IF(COUNTIFS($B$4:$B81,$B82,$C$4:$C81,$C82,$J$4:$J81,"&gt;="&amp;Boshqaruv!$C$9,$J$4:$J81,"&lt;="&amp;Boshqaruv!$C$10,$K$4:$K81,"&lt;&gt;",$K$4:$K81,"&lt;="&amp;Boshqaruv!$C$10)=0,1,0),0)</f>
        <v>0</v>
      </c>
      <c r="S82" s="28" t="n">
        <f aca="false">IF($P82=1,IF(COUNTIFS($B$4:$B81,$B82,$C$4:$C81,$C82,$P$4:$P81,1)=0,1,0),0)</f>
        <v>0</v>
      </c>
      <c r="T82" s="12"/>
    </row>
    <row r="83" customFormat="false" ht="15" hidden="false" customHeight="false" outlineLevel="0" collapsed="false">
      <c r="A83" s="20" t="n">
        <v>79</v>
      </c>
      <c r="B83" s="12"/>
      <c r="C83" s="13"/>
      <c r="D83" s="24"/>
      <c r="E83" s="12"/>
      <c r="F83" s="12"/>
      <c r="G83" s="25"/>
      <c r="H83" s="25"/>
      <c r="I83" s="25"/>
      <c r="J83" s="13"/>
      <c r="K83" s="13"/>
      <c r="L83" s="25"/>
      <c r="M83" s="14" t="str">
        <f aca="false">IF(OR($C83="",$J83=""),"",INT(($J83-$C83)/365.25))</f>
        <v/>
      </c>
      <c r="N83" s="14" t="str">
        <f aca="false">IF($M83="","",IF($M83&lt;2,"Ha","Yo'q"))</f>
        <v/>
      </c>
      <c r="O83" s="14" t="str">
        <f aca="false">IF($M83="","",IF(AND($M83&gt;=7,$M83&lt;=17),"Ha","Yo'q"))</f>
        <v/>
      </c>
      <c r="P83" s="14" t="str">
        <f aca="false">IF(AND($B83&lt;&gt;"",$J83&lt;&gt;"",$J83&lt;=Boshqaruv!$C$10,OR($K83="",$K83&gt;Boshqaruv!$C$10),$L83&lt;&gt;"Tibbiy qarshi ko'rsatma"),1,"")</f>
        <v/>
      </c>
      <c r="Q83" s="28" t="n">
        <f aca="false">IF(AND($B83&lt;&gt;"",$J83&gt;=Boshqaruv!$C$9,$J83&lt;=Boshqaruv!$C$10),IF(COUNTIFS($B$4:$B82,$B83,$C$4:$C82,$C83,$J$4:$J82,"&gt;="&amp;Boshqaruv!$C$9,$J$4:$J82,"&lt;="&amp;Boshqaruv!$C$10)=0,1,0),0)</f>
        <v>0</v>
      </c>
      <c r="R83" s="28" t="n">
        <f aca="false">IF(AND($B83&lt;&gt;"",$J83&gt;=Boshqaruv!$C$9,$J83&lt;=Boshqaruv!$C$10,$K83&lt;&gt;"",$K83&lt;=Boshqaruv!$C$10),IF(COUNTIFS($B$4:$B82,$B83,$C$4:$C82,$C83,$J$4:$J82,"&gt;="&amp;Boshqaruv!$C$9,$J$4:$J82,"&lt;="&amp;Boshqaruv!$C$10,$K$4:$K82,"&lt;&gt;",$K$4:$K82,"&lt;="&amp;Boshqaruv!$C$10)=0,1,0),0)</f>
        <v>0</v>
      </c>
      <c r="S83" s="28" t="n">
        <f aca="false">IF($P83=1,IF(COUNTIFS($B$4:$B82,$B83,$C$4:$C82,$C83,$P$4:$P82,1)=0,1,0),0)</f>
        <v>0</v>
      </c>
      <c r="T83" s="12"/>
    </row>
    <row r="84" customFormat="false" ht="15" hidden="false" customHeight="false" outlineLevel="0" collapsed="false">
      <c r="A84" s="20" t="n">
        <v>80</v>
      </c>
      <c r="B84" s="12"/>
      <c r="C84" s="13"/>
      <c r="D84" s="24"/>
      <c r="E84" s="12"/>
      <c r="F84" s="12"/>
      <c r="G84" s="25"/>
      <c r="H84" s="25"/>
      <c r="I84" s="25"/>
      <c r="J84" s="13"/>
      <c r="K84" s="13"/>
      <c r="L84" s="25"/>
      <c r="M84" s="14" t="str">
        <f aca="false">IF(OR($C84="",$J84=""),"",INT(($J84-$C84)/365.25))</f>
        <v/>
      </c>
      <c r="N84" s="14" t="str">
        <f aca="false">IF($M84="","",IF($M84&lt;2,"Ha","Yo'q"))</f>
        <v/>
      </c>
      <c r="O84" s="14" t="str">
        <f aca="false">IF($M84="","",IF(AND($M84&gt;=7,$M84&lt;=17),"Ha","Yo'q"))</f>
        <v/>
      </c>
      <c r="P84" s="14" t="str">
        <f aca="false">IF(AND($B84&lt;&gt;"",$J84&lt;&gt;"",$J84&lt;=Boshqaruv!$C$10,OR($K84="",$K84&gt;Boshqaruv!$C$10),$L84&lt;&gt;"Tibbiy qarshi ko'rsatma"),1,"")</f>
        <v/>
      </c>
      <c r="Q84" s="28" t="n">
        <f aca="false">IF(AND($B84&lt;&gt;"",$J84&gt;=Boshqaruv!$C$9,$J84&lt;=Boshqaruv!$C$10),IF(COUNTIFS($B$4:$B83,$B84,$C$4:$C83,$C84,$J$4:$J83,"&gt;="&amp;Boshqaruv!$C$9,$J$4:$J83,"&lt;="&amp;Boshqaruv!$C$10)=0,1,0),0)</f>
        <v>0</v>
      </c>
      <c r="R84" s="28" t="n">
        <f aca="false">IF(AND($B84&lt;&gt;"",$J84&gt;=Boshqaruv!$C$9,$J84&lt;=Boshqaruv!$C$10,$K84&lt;&gt;"",$K84&lt;=Boshqaruv!$C$10),IF(COUNTIFS($B$4:$B83,$B84,$C$4:$C83,$C84,$J$4:$J83,"&gt;="&amp;Boshqaruv!$C$9,$J$4:$J83,"&lt;="&amp;Boshqaruv!$C$10,$K$4:$K83,"&lt;&gt;",$K$4:$K83,"&lt;="&amp;Boshqaruv!$C$10)=0,1,0),0)</f>
        <v>0</v>
      </c>
      <c r="S84" s="28" t="n">
        <f aca="false">IF($P84=1,IF(COUNTIFS($B$4:$B83,$B84,$C$4:$C83,$C84,$P$4:$P83,1)=0,1,0),0)</f>
        <v>0</v>
      </c>
      <c r="T84" s="12"/>
    </row>
    <row r="85" customFormat="false" ht="15" hidden="false" customHeight="false" outlineLevel="0" collapsed="false">
      <c r="A85" s="20" t="n">
        <v>81</v>
      </c>
      <c r="B85" s="12"/>
      <c r="C85" s="13"/>
      <c r="D85" s="24"/>
      <c r="E85" s="12"/>
      <c r="F85" s="12"/>
      <c r="G85" s="25"/>
      <c r="H85" s="25"/>
      <c r="I85" s="25"/>
      <c r="J85" s="13"/>
      <c r="K85" s="13"/>
      <c r="L85" s="25"/>
      <c r="M85" s="14" t="str">
        <f aca="false">IF(OR($C85="",$J85=""),"",INT(($J85-$C85)/365.25))</f>
        <v/>
      </c>
      <c r="N85" s="14" t="str">
        <f aca="false">IF($M85="","",IF($M85&lt;2,"Ha","Yo'q"))</f>
        <v/>
      </c>
      <c r="O85" s="14" t="str">
        <f aca="false">IF($M85="","",IF(AND($M85&gt;=7,$M85&lt;=17),"Ha","Yo'q"))</f>
        <v/>
      </c>
      <c r="P85" s="14" t="str">
        <f aca="false">IF(AND($B85&lt;&gt;"",$J85&lt;&gt;"",$J85&lt;=Boshqaruv!$C$10,OR($K85="",$K85&gt;Boshqaruv!$C$10),$L85&lt;&gt;"Tibbiy qarshi ko'rsatma"),1,"")</f>
        <v/>
      </c>
      <c r="Q85" s="28" t="n">
        <f aca="false">IF(AND($B85&lt;&gt;"",$J85&gt;=Boshqaruv!$C$9,$J85&lt;=Boshqaruv!$C$10),IF(COUNTIFS($B$4:$B84,$B85,$C$4:$C84,$C85,$J$4:$J84,"&gt;="&amp;Boshqaruv!$C$9,$J$4:$J84,"&lt;="&amp;Boshqaruv!$C$10)=0,1,0),0)</f>
        <v>0</v>
      </c>
      <c r="R85" s="28" t="n">
        <f aca="false">IF(AND($B85&lt;&gt;"",$J85&gt;=Boshqaruv!$C$9,$J85&lt;=Boshqaruv!$C$10,$K85&lt;&gt;"",$K85&lt;=Boshqaruv!$C$10),IF(COUNTIFS($B$4:$B84,$B85,$C$4:$C84,$C85,$J$4:$J84,"&gt;="&amp;Boshqaruv!$C$9,$J$4:$J84,"&lt;="&amp;Boshqaruv!$C$10,$K$4:$K84,"&lt;&gt;",$K$4:$K84,"&lt;="&amp;Boshqaruv!$C$10)=0,1,0),0)</f>
        <v>0</v>
      </c>
      <c r="S85" s="28" t="n">
        <f aca="false">IF($P85=1,IF(COUNTIFS($B$4:$B84,$B85,$C$4:$C84,$C85,$P$4:$P84,1)=0,1,0),0)</f>
        <v>0</v>
      </c>
      <c r="T85" s="12"/>
    </row>
    <row r="86" customFormat="false" ht="15" hidden="false" customHeight="false" outlineLevel="0" collapsed="false">
      <c r="A86" s="20" t="n">
        <v>82</v>
      </c>
      <c r="B86" s="12"/>
      <c r="C86" s="13"/>
      <c r="D86" s="24"/>
      <c r="E86" s="12"/>
      <c r="F86" s="12"/>
      <c r="G86" s="25"/>
      <c r="H86" s="25"/>
      <c r="I86" s="25"/>
      <c r="J86" s="13"/>
      <c r="K86" s="13"/>
      <c r="L86" s="25"/>
      <c r="M86" s="14" t="str">
        <f aca="false">IF(OR($C86="",$J86=""),"",INT(($J86-$C86)/365.25))</f>
        <v/>
      </c>
      <c r="N86" s="14" t="str">
        <f aca="false">IF($M86="","",IF($M86&lt;2,"Ha","Yo'q"))</f>
        <v/>
      </c>
      <c r="O86" s="14" t="str">
        <f aca="false">IF($M86="","",IF(AND($M86&gt;=7,$M86&lt;=17),"Ha","Yo'q"))</f>
        <v/>
      </c>
      <c r="P86" s="14" t="str">
        <f aca="false">IF(AND($B86&lt;&gt;"",$J86&lt;&gt;"",$J86&lt;=Boshqaruv!$C$10,OR($K86="",$K86&gt;Boshqaruv!$C$10),$L86&lt;&gt;"Tibbiy qarshi ko'rsatma"),1,"")</f>
        <v/>
      </c>
      <c r="Q86" s="28" t="n">
        <f aca="false">IF(AND($B86&lt;&gt;"",$J86&gt;=Boshqaruv!$C$9,$J86&lt;=Boshqaruv!$C$10),IF(COUNTIFS($B$4:$B85,$B86,$C$4:$C85,$C86,$J$4:$J85,"&gt;="&amp;Boshqaruv!$C$9,$J$4:$J85,"&lt;="&amp;Boshqaruv!$C$10)=0,1,0),0)</f>
        <v>0</v>
      </c>
      <c r="R86" s="28" t="n">
        <f aca="false">IF(AND($B86&lt;&gt;"",$J86&gt;=Boshqaruv!$C$9,$J86&lt;=Boshqaruv!$C$10,$K86&lt;&gt;"",$K86&lt;=Boshqaruv!$C$10),IF(COUNTIFS($B$4:$B85,$B86,$C$4:$C85,$C86,$J$4:$J85,"&gt;="&amp;Boshqaruv!$C$9,$J$4:$J85,"&lt;="&amp;Boshqaruv!$C$10,$K$4:$K85,"&lt;&gt;",$K$4:$K85,"&lt;="&amp;Boshqaruv!$C$10)=0,1,0),0)</f>
        <v>0</v>
      </c>
      <c r="S86" s="28" t="n">
        <f aca="false">IF($P86=1,IF(COUNTIFS($B$4:$B85,$B86,$C$4:$C85,$C86,$P$4:$P85,1)=0,1,0),0)</f>
        <v>0</v>
      </c>
      <c r="T86" s="12"/>
    </row>
    <row r="87" customFormat="false" ht="15" hidden="false" customHeight="false" outlineLevel="0" collapsed="false">
      <c r="A87" s="20" t="n">
        <v>83</v>
      </c>
      <c r="B87" s="12"/>
      <c r="C87" s="13"/>
      <c r="D87" s="24"/>
      <c r="E87" s="12"/>
      <c r="F87" s="12"/>
      <c r="G87" s="25"/>
      <c r="H87" s="25"/>
      <c r="I87" s="25"/>
      <c r="J87" s="13"/>
      <c r="K87" s="13"/>
      <c r="L87" s="25"/>
      <c r="M87" s="14" t="str">
        <f aca="false">IF(OR($C87="",$J87=""),"",INT(($J87-$C87)/365.25))</f>
        <v/>
      </c>
      <c r="N87" s="14" t="str">
        <f aca="false">IF($M87="","",IF($M87&lt;2,"Ha","Yo'q"))</f>
        <v/>
      </c>
      <c r="O87" s="14" t="str">
        <f aca="false">IF($M87="","",IF(AND($M87&gt;=7,$M87&lt;=17),"Ha","Yo'q"))</f>
        <v/>
      </c>
      <c r="P87" s="14" t="str">
        <f aca="false">IF(AND($B87&lt;&gt;"",$J87&lt;&gt;"",$J87&lt;=Boshqaruv!$C$10,OR($K87="",$K87&gt;Boshqaruv!$C$10),$L87&lt;&gt;"Tibbiy qarshi ko'rsatma"),1,"")</f>
        <v/>
      </c>
      <c r="Q87" s="28" t="n">
        <f aca="false">IF(AND($B87&lt;&gt;"",$J87&gt;=Boshqaruv!$C$9,$J87&lt;=Boshqaruv!$C$10),IF(COUNTIFS($B$4:$B86,$B87,$C$4:$C86,$C87,$J$4:$J86,"&gt;="&amp;Boshqaruv!$C$9,$J$4:$J86,"&lt;="&amp;Boshqaruv!$C$10)=0,1,0),0)</f>
        <v>0</v>
      </c>
      <c r="R87" s="28" t="n">
        <f aca="false">IF(AND($B87&lt;&gt;"",$J87&gt;=Boshqaruv!$C$9,$J87&lt;=Boshqaruv!$C$10,$K87&lt;&gt;"",$K87&lt;=Boshqaruv!$C$10),IF(COUNTIFS($B$4:$B86,$B87,$C$4:$C86,$C87,$J$4:$J86,"&gt;="&amp;Boshqaruv!$C$9,$J$4:$J86,"&lt;="&amp;Boshqaruv!$C$10,$K$4:$K86,"&lt;&gt;",$K$4:$K86,"&lt;="&amp;Boshqaruv!$C$10)=0,1,0),0)</f>
        <v>0</v>
      </c>
      <c r="S87" s="28" t="n">
        <f aca="false">IF($P87=1,IF(COUNTIFS($B$4:$B86,$B87,$C$4:$C86,$C87,$P$4:$P86,1)=0,1,0),0)</f>
        <v>0</v>
      </c>
      <c r="T87" s="12"/>
    </row>
    <row r="88" customFormat="false" ht="15" hidden="false" customHeight="false" outlineLevel="0" collapsed="false">
      <c r="A88" s="20" t="n">
        <v>84</v>
      </c>
      <c r="B88" s="12"/>
      <c r="C88" s="13"/>
      <c r="D88" s="24"/>
      <c r="E88" s="12"/>
      <c r="F88" s="12"/>
      <c r="G88" s="25"/>
      <c r="H88" s="25"/>
      <c r="I88" s="25"/>
      <c r="J88" s="13"/>
      <c r="K88" s="13"/>
      <c r="L88" s="25"/>
      <c r="M88" s="14" t="str">
        <f aca="false">IF(OR($C88="",$J88=""),"",INT(($J88-$C88)/365.25))</f>
        <v/>
      </c>
      <c r="N88" s="14" t="str">
        <f aca="false">IF($M88="","",IF($M88&lt;2,"Ha","Yo'q"))</f>
        <v/>
      </c>
      <c r="O88" s="14" t="str">
        <f aca="false">IF($M88="","",IF(AND($M88&gt;=7,$M88&lt;=17),"Ha","Yo'q"))</f>
        <v/>
      </c>
      <c r="P88" s="14" t="str">
        <f aca="false">IF(AND($B88&lt;&gt;"",$J88&lt;&gt;"",$J88&lt;=Boshqaruv!$C$10,OR($K88="",$K88&gt;Boshqaruv!$C$10),$L88&lt;&gt;"Tibbiy qarshi ko'rsatma"),1,"")</f>
        <v/>
      </c>
      <c r="Q88" s="28" t="n">
        <f aca="false">IF(AND($B88&lt;&gt;"",$J88&gt;=Boshqaruv!$C$9,$J88&lt;=Boshqaruv!$C$10),IF(COUNTIFS($B$4:$B87,$B88,$C$4:$C87,$C88,$J$4:$J87,"&gt;="&amp;Boshqaruv!$C$9,$J$4:$J87,"&lt;="&amp;Boshqaruv!$C$10)=0,1,0),0)</f>
        <v>0</v>
      </c>
      <c r="R88" s="28" t="n">
        <f aca="false">IF(AND($B88&lt;&gt;"",$J88&gt;=Boshqaruv!$C$9,$J88&lt;=Boshqaruv!$C$10,$K88&lt;&gt;"",$K88&lt;=Boshqaruv!$C$10),IF(COUNTIFS($B$4:$B87,$B88,$C$4:$C87,$C88,$J$4:$J87,"&gt;="&amp;Boshqaruv!$C$9,$J$4:$J87,"&lt;="&amp;Boshqaruv!$C$10,$K$4:$K87,"&lt;&gt;",$K$4:$K87,"&lt;="&amp;Boshqaruv!$C$10)=0,1,0),0)</f>
        <v>0</v>
      </c>
      <c r="S88" s="28" t="n">
        <f aca="false">IF($P88=1,IF(COUNTIFS($B$4:$B87,$B88,$C$4:$C87,$C88,$P$4:$P87,1)=0,1,0),0)</f>
        <v>0</v>
      </c>
      <c r="T88" s="12"/>
    </row>
    <row r="89" customFormat="false" ht="15" hidden="false" customHeight="false" outlineLevel="0" collapsed="false">
      <c r="A89" s="20" t="n">
        <v>85</v>
      </c>
      <c r="B89" s="12"/>
      <c r="C89" s="13"/>
      <c r="D89" s="24"/>
      <c r="E89" s="12"/>
      <c r="F89" s="12"/>
      <c r="G89" s="25"/>
      <c r="H89" s="25"/>
      <c r="I89" s="25"/>
      <c r="J89" s="13"/>
      <c r="K89" s="13"/>
      <c r="L89" s="25"/>
      <c r="M89" s="14" t="str">
        <f aca="false">IF(OR($C89="",$J89=""),"",INT(($J89-$C89)/365.25))</f>
        <v/>
      </c>
      <c r="N89" s="14" t="str">
        <f aca="false">IF($M89="","",IF($M89&lt;2,"Ha","Yo'q"))</f>
        <v/>
      </c>
      <c r="O89" s="14" t="str">
        <f aca="false">IF($M89="","",IF(AND($M89&gt;=7,$M89&lt;=17),"Ha","Yo'q"))</f>
        <v/>
      </c>
      <c r="P89" s="14" t="str">
        <f aca="false">IF(AND($B89&lt;&gt;"",$J89&lt;&gt;"",$J89&lt;=Boshqaruv!$C$10,OR($K89="",$K89&gt;Boshqaruv!$C$10),$L89&lt;&gt;"Tibbiy qarshi ko'rsatma"),1,"")</f>
        <v/>
      </c>
      <c r="Q89" s="28" t="n">
        <f aca="false">IF(AND($B89&lt;&gt;"",$J89&gt;=Boshqaruv!$C$9,$J89&lt;=Boshqaruv!$C$10),IF(COUNTIFS($B$4:$B88,$B89,$C$4:$C88,$C89,$J$4:$J88,"&gt;="&amp;Boshqaruv!$C$9,$J$4:$J88,"&lt;="&amp;Boshqaruv!$C$10)=0,1,0),0)</f>
        <v>0</v>
      </c>
      <c r="R89" s="28" t="n">
        <f aca="false">IF(AND($B89&lt;&gt;"",$J89&gt;=Boshqaruv!$C$9,$J89&lt;=Boshqaruv!$C$10,$K89&lt;&gt;"",$K89&lt;=Boshqaruv!$C$10),IF(COUNTIFS($B$4:$B88,$B89,$C$4:$C88,$C89,$J$4:$J88,"&gt;="&amp;Boshqaruv!$C$9,$J$4:$J88,"&lt;="&amp;Boshqaruv!$C$10,$K$4:$K88,"&lt;&gt;",$K$4:$K88,"&lt;="&amp;Boshqaruv!$C$10)=0,1,0),0)</f>
        <v>0</v>
      </c>
      <c r="S89" s="28" t="n">
        <f aca="false">IF($P89=1,IF(COUNTIFS($B$4:$B88,$B89,$C$4:$C88,$C89,$P$4:$P88,1)=0,1,0),0)</f>
        <v>0</v>
      </c>
      <c r="T89" s="12"/>
    </row>
    <row r="90" customFormat="false" ht="15" hidden="false" customHeight="false" outlineLevel="0" collapsed="false">
      <c r="A90" s="20" t="n">
        <v>86</v>
      </c>
      <c r="B90" s="12"/>
      <c r="C90" s="13"/>
      <c r="D90" s="24"/>
      <c r="E90" s="12"/>
      <c r="F90" s="12"/>
      <c r="G90" s="25"/>
      <c r="H90" s="25"/>
      <c r="I90" s="25"/>
      <c r="J90" s="13"/>
      <c r="K90" s="13"/>
      <c r="L90" s="25"/>
      <c r="M90" s="14" t="str">
        <f aca="false">IF(OR($C90="",$J90=""),"",INT(($J90-$C90)/365.25))</f>
        <v/>
      </c>
      <c r="N90" s="14" t="str">
        <f aca="false">IF($M90="","",IF($M90&lt;2,"Ha","Yo'q"))</f>
        <v/>
      </c>
      <c r="O90" s="14" t="str">
        <f aca="false">IF($M90="","",IF(AND($M90&gt;=7,$M90&lt;=17),"Ha","Yo'q"))</f>
        <v/>
      </c>
      <c r="P90" s="14" t="str">
        <f aca="false">IF(AND($B90&lt;&gt;"",$J90&lt;&gt;"",$J90&lt;=Boshqaruv!$C$10,OR($K90="",$K90&gt;Boshqaruv!$C$10),$L90&lt;&gt;"Tibbiy qarshi ko'rsatma"),1,"")</f>
        <v/>
      </c>
      <c r="Q90" s="28" t="n">
        <f aca="false">IF(AND($B90&lt;&gt;"",$J90&gt;=Boshqaruv!$C$9,$J90&lt;=Boshqaruv!$C$10),IF(COUNTIFS($B$4:$B89,$B90,$C$4:$C89,$C90,$J$4:$J89,"&gt;="&amp;Boshqaruv!$C$9,$J$4:$J89,"&lt;="&amp;Boshqaruv!$C$10)=0,1,0),0)</f>
        <v>0</v>
      </c>
      <c r="R90" s="28" t="n">
        <f aca="false">IF(AND($B90&lt;&gt;"",$J90&gt;=Boshqaruv!$C$9,$J90&lt;=Boshqaruv!$C$10,$K90&lt;&gt;"",$K90&lt;=Boshqaruv!$C$10),IF(COUNTIFS($B$4:$B89,$B90,$C$4:$C89,$C90,$J$4:$J89,"&gt;="&amp;Boshqaruv!$C$9,$J$4:$J89,"&lt;="&amp;Boshqaruv!$C$10,$K$4:$K89,"&lt;&gt;",$K$4:$K89,"&lt;="&amp;Boshqaruv!$C$10)=0,1,0),0)</f>
        <v>0</v>
      </c>
      <c r="S90" s="28" t="n">
        <f aca="false">IF($P90=1,IF(COUNTIFS($B$4:$B89,$B90,$C$4:$C89,$C90,$P$4:$P89,1)=0,1,0),0)</f>
        <v>0</v>
      </c>
      <c r="T90" s="12"/>
    </row>
    <row r="91" customFormat="false" ht="15" hidden="false" customHeight="false" outlineLevel="0" collapsed="false">
      <c r="A91" s="20" t="n">
        <v>87</v>
      </c>
      <c r="B91" s="12"/>
      <c r="C91" s="13"/>
      <c r="D91" s="24"/>
      <c r="E91" s="12"/>
      <c r="F91" s="12"/>
      <c r="G91" s="25"/>
      <c r="H91" s="25"/>
      <c r="I91" s="25"/>
      <c r="J91" s="13"/>
      <c r="K91" s="13"/>
      <c r="L91" s="25"/>
      <c r="M91" s="14" t="str">
        <f aca="false">IF(OR($C91="",$J91=""),"",INT(($J91-$C91)/365.25))</f>
        <v/>
      </c>
      <c r="N91" s="14" t="str">
        <f aca="false">IF($M91="","",IF($M91&lt;2,"Ha","Yo'q"))</f>
        <v/>
      </c>
      <c r="O91" s="14" t="str">
        <f aca="false">IF($M91="","",IF(AND($M91&gt;=7,$M91&lt;=17),"Ha","Yo'q"))</f>
        <v/>
      </c>
      <c r="P91" s="14" t="str">
        <f aca="false">IF(AND($B91&lt;&gt;"",$J91&lt;&gt;"",$J91&lt;=Boshqaruv!$C$10,OR($K91="",$K91&gt;Boshqaruv!$C$10),$L91&lt;&gt;"Tibbiy qarshi ko'rsatma"),1,"")</f>
        <v/>
      </c>
      <c r="Q91" s="28" t="n">
        <f aca="false">IF(AND($B91&lt;&gt;"",$J91&gt;=Boshqaruv!$C$9,$J91&lt;=Boshqaruv!$C$10),IF(COUNTIFS($B$4:$B90,$B91,$C$4:$C90,$C91,$J$4:$J90,"&gt;="&amp;Boshqaruv!$C$9,$J$4:$J90,"&lt;="&amp;Boshqaruv!$C$10)=0,1,0),0)</f>
        <v>0</v>
      </c>
      <c r="R91" s="28" t="n">
        <f aca="false">IF(AND($B91&lt;&gt;"",$J91&gt;=Boshqaruv!$C$9,$J91&lt;=Boshqaruv!$C$10,$K91&lt;&gt;"",$K91&lt;=Boshqaruv!$C$10),IF(COUNTIFS($B$4:$B90,$B91,$C$4:$C90,$C91,$J$4:$J90,"&gt;="&amp;Boshqaruv!$C$9,$J$4:$J90,"&lt;="&amp;Boshqaruv!$C$10,$K$4:$K90,"&lt;&gt;",$K$4:$K90,"&lt;="&amp;Boshqaruv!$C$10)=0,1,0),0)</f>
        <v>0</v>
      </c>
      <c r="S91" s="28" t="n">
        <f aca="false">IF($P91=1,IF(COUNTIFS($B$4:$B90,$B91,$C$4:$C90,$C91,$P$4:$P90,1)=0,1,0),0)</f>
        <v>0</v>
      </c>
      <c r="T91" s="12"/>
    </row>
    <row r="92" customFormat="false" ht="15" hidden="false" customHeight="false" outlineLevel="0" collapsed="false">
      <c r="A92" s="20" t="n">
        <v>88</v>
      </c>
      <c r="B92" s="12"/>
      <c r="C92" s="13"/>
      <c r="D92" s="24"/>
      <c r="E92" s="12"/>
      <c r="F92" s="12"/>
      <c r="G92" s="25"/>
      <c r="H92" s="25"/>
      <c r="I92" s="25"/>
      <c r="J92" s="13"/>
      <c r="K92" s="13"/>
      <c r="L92" s="25"/>
      <c r="M92" s="14" t="str">
        <f aca="false">IF(OR($C92="",$J92=""),"",INT(($J92-$C92)/365.25))</f>
        <v/>
      </c>
      <c r="N92" s="14" t="str">
        <f aca="false">IF($M92="","",IF($M92&lt;2,"Ha","Yo'q"))</f>
        <v/>
      </c>
      <c r="O92" s="14" t="str">
        <f aca="false">IF($M92="","",IF(AND($M92&gt;=7,$M92&lt;=17),"Ha","Yo'q"))</f>
        <v/>
      </c>
      <c r="P92" s="14" t="str">
        <f aca="false">IF(AND($B92&lt;&gt;"",$J92&lt;&gt;"",$J92&lt;=Boshqaruv!$C$10,OR($K92="",$K92&gt;Boshqaruv!$C$10),$L92&lt;&gt;"Tibbiy qarshi ko'rsatma"),1,"")</f>
        <v/>
      </c>
      <c r="Q92" s="28" t="n">
        <f aca="false">IF(AND($B92&lt;&gt;"",$J92&gt;=Boshqaruv!$C$9,$J92&lt;=Boshqaruv!$C$10),IF(COUNTIFS($B$4:$B91,$B92,$C$4:$C91,$C92,$J$4:$J91,"&gt;="&amp;Boshqaruv!$C$9,$J$4:$J91,"&lt;="&amp;Boshqaruv!$C$10)=0,1,0),0)</f>
        <v>0</v>
      </c>
      <c r="R92" s="28" t="n">
        <f aca="false">IF(AND($B92&lt;&gt;"",$J92&gt;=Boshqaruv!$C$9,$J92&lt;=Boshqaruv!$C$10,$K92&lt;&gt;"",$K92&lt;=Boshqaruv!$C$10),IF(COUNTIFS($B$4:$B91,$B92,$C$4:$C91,$C92,$J$4:$J91,"&gt;="&amp;Boshqaruv!$C$9,$J$4:$J91,"&lt;="&amp;Boshqaruv!$C$10,$K$4:$K91,"&lt;&gt;",$K$4:$K91,"&lt;="&amp;Boshqaruv!$C$10)=0,1,0),0)</f>
        <v>0</v>
      </c>
      <c r="S92" s="28" t="n">
        <f aca="false">IF($P92=1,IF(COUNTIFS($B$4:$B91,$B92,$C$4:$C91,$C92,$P$4:$P91,1)=0,1,0),0)</f>
        <v>0</v>
      </c>
      <c r="T92" s="12"/>
    </row>
    <row r="93" customFormat="false" ht="15" hidden="false" customHeight="false" outlineLevel="0" collapsed="false">
      <c r="A93" s="20" t="n">
        <v>89</v>
      </c>
      <c r="B93" s="12"/>
      <c r="C93" s="13"/>
      <c r="D93" s="24"/>
      <c r="E93" s="12"/>
      <c r="F93" s="12"/>
      <c r="G93" s="25"/>
      <c r="H93" s="25"/>
      <c r="I93" s="25"/>
      <c r="J93" s="13"/>
      <c r="K93" s="13"/>
      <c r="L93" s="25"/>
      <c r="M93" s="14" t="str">
        <f aca="false">IF(OR($C93="",$J93=""),"",INT(($J93-$C93)/365.25))</f>
        <v/>
      </c>
      <c r="N93" s="14" t="str">
        <f aca="false">IF($M93="","",IF($M93&lt;2,"Ha","Yo'q"))</f>
        <v/>
      </c>
      <c r="O93" s="14" t="str">
        <f aca="false">IF($M93="","",IF(AND($M93&gt;=7,$M93&lt;=17),"Ha","Yo'q"))</f>
        <v/>
      </c>
      <c r="P93" s="14" t="str">
        <f aca="false">IF(AND($B93&lt;&gt;"",$J93&lt;&gt;"",$J93&lt;=Boshqaruv!$C$10,OR($K93="",$K93&gt;Boshqaruv!$C$10),$L93&lt;&gt;"Tibbiy qarshi ko'rsatma"),1,"")</f>
        <v/>
      </c>
      <c r="Q93" s="28" t="n">
        <f aca="false">IF(AND($B93&lt;&gt;"",$J93&gt;=Boshqaruv!$C$9,$J93&lt;=Boshqaruv!$C$10),IF(COUNTIFS($B$4:$B92,$B93,$C$4:$C92,$C93,$J$4:$J92,"&gt;="&amp;Boshqaruv!$C$9,$J$4:$J92,"&lt;="&amp;Boshqaruv!$C$10)=0,1,0),0)</f>
        <v>0</v>
      </c>
      <c r="R93" s="28" t="n">
        <f aca="false">IF(AND($B93&lt;&gt;"",$J93&gt;=Boshqaruv!$C$9,$J93&lt;=Boshqaruv!$C$10,$K93&lt;&gt;"",$K93&lt;=Boshqaruv!$C$10),IF(COUNTIFS($B$4:$B92,$B93,$C$4:$C92,$C93,$J$4:$J92,"&gt;="&amp;Boshqaruv!$C$9,$J$4:$J92,"&lt;="&amp;Boshqaruv!$C$10,$K$4:$K92,"&lt;&gt;",$K$4:$K92,"&lt;="&amp;Boshqaruv!$C$10)=0,1,0),0)</f>
        <v>0</v>
      </c>
      <c r="S93" s="28" t="n">
        <f aca="false">IF($P93=1,IF(COUNTIFS($B$4:$B92,$B93,$C$4:$C92,$C93,$P$4:$P92,1)=0,1,0),0)</f>
        <v>0</v>
      </c>
      <c r="T93" s="12"/>
    </row>
    <row r="94" customFormat="false" ht="15" hidden="false" customHeight="false" outlineLevel="0" collapsed="false">
      <c r="A94" s="20" t="n">
        <v>90</v>
      </c>
      <c r="B94" s="12"/>
      <c r="C94" s="13"/>
      <c r="D94" s="24"/>
      <c r="E94" s="12"/>
      <c r="F94" s="12"/>
      <c r="G94" s="25"/>
      <c r="H94" s="25"/>
      <c r="I94" s="25"/>
      <c r="J94" s="13"/>
      <c r="K94" s="13"/>
      <c r="L94" s="25"/>
      <c r="M94" s="14" t="str">
        <f aca="false">IF(OR($C94="",$J94=""),"",INT(($J94-$C94)/365.25))</f>
        <v/>
      </c>
      <c r="N94" s="14" t="str">
        <f aca="false">IF($M94="","",IF($M94&lt;2,"Ha","Yo'q"))</f>
        <v/>
      </c>
      <c r="O94" s="14" t="str">
        <f aca="false">IF($M94="","",IF(AND($M94&gt;=7,$M94&lt;=17),"Ha","Yo'q"))</f>
        <v/>
      </c>
      <c r="P94" s="14" t="str">
        <f aca="false">IF(AND($B94&lt;&gt;"",$J94&lt;&gt;"",$J94&lt;=Boshqaruv!$C$10,OR($K94="",$K94&gt;Boshqaruv!$C$10),$L94&lt;&gt;"Tibbiy qarshi ko'rsatma"),1,"")</f>
        <v/>
      </c>
      <c r="Q94" s="28" t="n">
        <f aca="false">IF(AND($B94&lt;&gt;"",$J94&gt;=Boshqaruv!$C$9,$J94&lt;=Boshqaruv!$C$10),IF(COUNTIFS($B$4:$B93,$B94,$C$4:$C93,$C94,$J$4:$J93,"&gt;="&amp;Boshqaruv!$C$9,$J$4:$J93,"&lt;="&amp;Boshqaruv!$C$10)=0,1,0),0)</f>
        <v>0</v>
      </c>
      <c r="R94" s="28" t="n">
        <f aca="false">IF(AND($B94&lt;&gt;"",$J94&gt;=Boshqaruv!$C$9,$J94&lt;=Boshqaruv!$C$10,$K94&lt;&gt;"",$K94&lt;=Boshqaruv!$C$10),IF(COUNTIFS($B$4:$B93,$B94,$C$4:$C93,$C94,$J$4:$J93,"&gt;="&amp;Boshqaruv!$C$9,$J$4:$J93,"&lt;="&amp;Boshqaruv!$C$10,$K$4:$K93,"&lt;&gt;",$K$4:$K93,"&lt;="&amp;Boshqaruv!$C$10)=0,1,0),0)</f>
        <v>0</v>
      </c>
      <c r="S94" s="28" t="n">
        <f aca="false">IF($P94=1,IF(COUNTIFS($B$4:$B93,$B94,$C$4:$C93,$C94,$P$4:$P93,1)=0,1,0),0)</f>
        <v>0</v>
      </c>
      <c r="T94" s="12"/>
    </row>
    <row r="95" customFormat="false" ht="15" hidden="false" customHeight="false" outlineLevel="0" collapsed="false">
      <c r="A95" s="20" t="n">
        <v>91</v>
      </c>
      <c r="B95" s="12"/>
      <c r="C95" s="13"/>
      <c r="D95" s="24"/>
      <c r="E95" s="12"/>
      <c r="F95" s="12"/>
      <c r="G95" s="25"/>
      <c r="H95" s="25"/>
      <c r="I95" s="25"/>
      <c r="J95" s="13"/>
      <c r="K95" s="13"/>
      <c r="L95" s="25"/>
      <c r="M95" s="14" t="str">
        <f aca="false">IF(OR($C95="",$J95=""),"",INT(($J95-$C95)/365.25))</f>
        <v/>
      </c>
      <c r="N95" s="14" t="str">
        <f aca="false">IF($M95="","",IF($M95&lt;2,"Ha","Yo'q"))</f>
        <v/>
      </c>
      <c r="O95" s="14" t="str">
        <f aca="false">IF($M95="","",IF(AND($M95&gt;=7,$M95&lt;=17),"Ha","Yo'q"))</f>
        <v/>
      </c>
      <c r="P95" s="14" t="str">
        <f aca="false">IF(AND($B95&lt;&gt;"",$J95&lt;&gt;"",$J95&lt;=Boshqaruv!$C$10,OR($K95="",$K95&gt;Boshqaruv!$C$10),$L95&lt;&gt;"Tibbiy qarshi ko'rsatma"),1,"")</f>
        <v/>
      </c>
      <c r="Q95" s="28" t="n">
        <f aca="false">IF(AND($B95&lt;&gt;"",$J95&gt;=Boshqaruv!$C$9,$J95&lt;=Boshqaruv!$C$10),IF(COUNTIFS($B$4:$B94,$B95,$C$4:$C94,$C95,$J$4:$J94,"&gt;="&amp;Boshqaruv!$C$9,$J$4:$J94,"&lt;="&amp;Boshqaruv!$C$10)=0,1,0),0)</f>
        <v>0</v>
      </c>
      <c r="R95" s="28" t="n">
        <f aca="false">IF(AND($B95&lt;&gt;"",$J95&gt;=Boshqaruv!$C$9,$J95&lt;=Boshqaruv!$C$10,$K95&lt;&gt;"",$K95&lt;=Boshqaruv!$C$10),IF(COUNTIFS($B$4:$B94,$B95,$C$4:$C94,$C95,$J$4:$J94,"&gt;="&amp;Boshqaruv!$C$9,$J$4:$J94,"&lt;="&amp;Boshqaruv!$C$10,$K$4:$K94,"&lt;&gt;",$K$4:$K94,"&lt;="&amp;Boshqaruv!$C$10)=0,1,0),0)</f>
        <v>0</v>
      </c>
      <c r="S95" s="28" t="n">
        <f aca="false">IF($P95=1,IF(COUNTIFS($B$4:$B94,$B95,$C$4:$C94,$C95,$P$4:$P94,1)=0,1,0),0)</f>
        <v>0</v>
      </c>
      <c r="T95" s="12"/>
    </row>
    <row r="96" customFormat="false" ht="15" hidden="false" customHeight="false" outlineLevel="0" collapsed="false">
      <c r="A96" s="20" t="n">
        <v>92</v>
      </c>
      <c r="B96" s="12"/>
      <c r="C96" s="13"/>
      <c r="D96" s="24"/>
      <c r="E96" s="12"/>
      <c r="F96" s="12"/>
      <c r="G96" s="25"/>
      <c r="H96" s="25"/>
      <c r="I96" s="25"/>
      <c r="J96" s="13"/>
      <c r="K96" s="13"/>
      <c r="L96" s="25"/>
      <c r="M96" s="14" t="str">
        <f aca="false">IF(OR($C96="",$J96=""),"",INT(($J96-$C96)/365.25))</f>
        <v/>
      </c>
      <c r="N96" s="14" t="str">
        <f aca="false">IF($M96="","",IF($M96&lt;2,"Ha","Yo'q"))</f>
        <v/>
      </c>
      <c r="O96" s="14" t="str">
        <f aca="false">IF($M96="","",IF(AND($M96&gt;=7,$M96&lt;=17),"Ha","Yo'q"))</f>
        <v/>
      </c>
      <c r="P96" s="14" t="str">
        <f aca="false">IF(AND($B96&lt;&gt;"",$J96&lt;&gt;"",$J96&lt;=Boshqaruv!$C$10,OR($K96="",$K96&gt;Boshqaruv!$C$10),$L96&lt;&gt;"Tibbiy qarshi ko'rsatma"),1,"")</f>
        <v/>
      </c>
      <c r="Q96" s="28" t="n">
        <f aca="false">IF(AND($B96&lt;&gt;"",$J96&gt;=Boshqaruv!$C$9,$J96&lt;=Boshqaruv!$C$10),IF(COUNTIFS($B$4:$B95,$B96,$C$4:$C95,$C96,$J$4:$J95,"&gt;="&amp;Boshqaruv!$C$9,$J$4:$J95,"&lt;="&amp;Boshqaruv!$C$10)=0,1,0),0)</f>
        <v>0</v>
      </c>
      <c r="R96" s="28" t="n">
        <f aca="false">IF(AND($B96&lt;&gt;"",$J96&gt;=Boshqaruv!$C$9,$J96&lt;=Boshqaruv!$C$10,$K96&lt;&gt;"",$K96&lt;=Boshqaruv!$C$10),IF(COUNTIFS($B$4:$B95,$B96,$C$4:$C95,$C96,$J$4:$J95,"&gt;="&amp;Boshqaruv!$C$9,$J$4:$J95,"&lt;="&amp;Boshqaruv!$C$10,$K$4:$K95,"&lt;&gt;",$K$4:$K95,"&lt;="&amp;Boshqaruv!$C$10)=0,1,0),0)</f>
        <v>0</v>
      </c>
      <c r="S96" s="28" t="n">
        <f aca="false">IF($P96=1,IF(COUNTIFS($B$4:$B95,$B96,$C$4:$C95,$C96,$P$4:$P95,1)=0,1,0),0)</f>
        <v>0</v>
      </c>
      <c r="T96" s="12"/>
    </row>
    <row r="97" customFormat="false" ht="15" hidden="false" customHeight="false" outlineLevel="0" collapsed="false">
      <c r="A97" s="20" t="n">
        <v>93</v>
      </c>
      <c r="B97" s="12"/>
      <c r="C97" s="13"/>
      <c r="D97" s="24"/>
      <c r="E97" s="12"/>
      <c r="F97" s="12"/>
      <c r="G97" s="25"/>
      <c r="H97" s="25"/>
      <c r="I97" s="25"/>
      <c r="J97" s="13"/>
      <c r="K97" s="13"/>
      <c r="L97" s="25"/>
      <c r="M97" s="14" t="str">
        <f aca="false">IF(OR($C97="",$J97=""),"",INT(($J97-$C97)/365.25))</f>
        <v/>
      </c>
      <c r="N97" s="14" t="str">
        <f aca="false">IF($M97="","",IF($M97&lt;2,"Ha","Yo'q"))</f>
        <v/>
      </c>
      <c r="O97" s="14" t="str">
        <f aca="false">IF($M97="","",IF(AND($M97&gt;=7,$M97&lt;=17),"Ha","Yo'q"))</f>
        <v/>
      </c>
      <c r="P97" s="14" t="str">
        <f aca="false">IF(AND($B97&lt;&gt;"",$J97&lt;&gt;"",$J97&lt;=Boshqaruv!$C$10,OR($K97="",$K97&gt;Boshqaruv!$C$10),$L97&lt;&gt;"Tibbiy qarshi ko'rsatma"),1,"")</f>
        <v/>
      </c>
      <c r="Q97" s="28" t="n">
        <f aca="false">IF(AND($B97&lt;&gt;"",$J97&gt;=Boshqaruv!$C$9,$J97&lt;=Boshqaruv!$C$10),IF(COUNTIFS($B$4:$B96,$B97,$C$4:$C96,$C97,$J$4:$J96,"&gt;="&amp;Boshqaruv!$C$9,$J$4:$J96,"&lt;="&amp;Boshqaruv!$C$10)=0,1,0),0)</f>
        <v>0</v>
      </c>
      <c r="R97" s="28" t="n">
        <f aca="false">IF(AND($B97&lt;&gt;"",$J97&gt;=Boshqaruv!$C$9,$J97&lt;=Boshqaruv!$C$10,$K97&lt;&gt;"",$K97&lt;=Boshqaruv!$C$10),IF(COUNTIFS($B$4:$B96,$B97,$C$4:$C96,$C97,$J$4:$J96,"&gt;="&amp;Boshqaruv!$C$9,$J$4:$J96,"&lt;="&amp;Boshqaruv!$C$10,$K$4:$K96,"&lt;&gt;",$K$4:$K96,"&lt;="&amp;Boshqaruv!$C$10)=0,1,0),0)</f>
        <v>0</v>
      </c>
      <c r="S97" s="28" t="n">
        <f aca="false">IF($P97=1,IF(COUNTIFS($B$4:$B96,$B97,$C$4:$C96,$C97,$P$4:$P96,1)=0,1,0),0)</f>
        <v>0</v>
      </c>
      <c r="T97" s="12"/>
    </row>
    <row r="98" customFormat="false" ht="15" hidden="false" customHeight="false" outlineLevel="0" collapsed="false">
      <c r="A98" s="20" t="n">
        <v>94</v>
      </c>
      <c r="B98" s="12"/>
      <c r="C98" s="13"/>
      <c r="D98" s="24"/>
      <c r="E98" s="12"/>
      <c r="F98" s="12"/>
      <c r="G98" s="25"/>
      <c r="H98" s="25"/>
      <c r="I98" s="25"/>
      <c r="J98" s="13"/>
      <c r="K98" s="13"/>
      <c r="L98" s="25"/>
      <c r="M98" s="14" t="str">
        <f aca="false">IF(OR($C98="",$J98=""),"",INT(($J98-$C98)/365.25))</f>
        <v/>
      </c>
      <c r="N98" s="14" t="str">
        <f aca="false">IF($M98="","",IF($M98&lt;2,"Ha","Yo'q"))</f>
        <v/>
      </c>
      <c r="O98" s="14" t="str">
        <f aca="false">IF($M98="","",IF(AND($M98&gt;=7,$M98&lt;=17),"Ha","Yo'q"))</f>
        <v/>
      </c>
      <c r="P98" s="14" t="str">
        <f aca="false">IF(AND($B98&lt;&gt;"",$J98&lt;&gt;"",$J98&lt;=Boshqaruv!$C$10,OR($K98="",$K98&gt;Boshqaruv!$C$10),$L98&lt;&gt;"Tibbiy qarshi ko'rsatma"),1,"")</f>
        <v/>
      </c>
      <c r="Q98" s="28" t="n">
        <f aca="false">IF(AND($B98&lt;&gt;"",$J98&gt;=Boshqaruv!$C$9,$J98&lt;=Boshqaruv!$C$10),IF(COUNTIFS($B$4:$B97,$B98,$C$4:$C97,$C98,$J$4:$J97,"&gt;="&amp;Boshqaruv!$C$9,$J$4:$J97,"&lt;="&amp;Boshqaruv!$C$10)=0,1,0),0)</f>
        <v>0</v>
      </c>
      <c r="R98" s="28" t="n">
        <f aca="false">IF(AND($B98&lt;&gt;"",$J98&gt;=Boshqaruv!$C$9,$J98&lt;=Boshqaruv!$C$10,$K98&lt;&gt;"",$K98&lt;=Boshqaruv!$C$10),IF(COUNTIFS($B$4:$B97,$B98,$C$4:$C97,$C98,$J$4:$J97,"&gt;="&amp;Boshqaruv!$C$9,$J$4:$J97,"&lt;="&amp;Boshqaruv!$C$10,$K$4:$K97,"&lt;&gt;",$K$4:$K97,"&lt;="&amp;Boshqaruv!$C$10)=0,1,0),0)</f>
        <v>0</v>
      </c>
      <c r="S98" s="28" t="n">
        <f aca="false">IF($P98=1,IF(COUNTIFS($B$4:$B97,$B98,$C$4:$C97,$C98,$P$4:$P97,1)=0,1,0),0)</f>
        <v>0</v>
      </c>
      <c r="T98" s="12"/>
    </row>
    <row r="99" customFormat="false" ht="15" hidden="false" customHeight="false" outlineLevel="0" collapsed="false">
      <c r="A99" s="20" t="n">
        <v>95</v>
      </c>
      <c r="B99" s="12"/>
      <c r="C99" s="13"/>
      <c r="D99" s="24"/>
      <c r="E99" s="12"/>
      <c r="F99" s="12"/>
      <c r="G99" s="25"/>
      <c r="H99" s="25"/>
      <c r="I99" s="25"/>
      <c r="J99" s="13"/>
      <c r="K99" s="13"/>
      <c r="L99" s="25"/>
      <c r="M99" s="14" t="str">
        <f aca="false">IF(OR($C99="",$J99=""),"",INT(($J99-$C99)/365.25))</f>
        <v/>
      </c>
      <c r="N99" s="14" t="str">
        <f aca="false">IF($M99="","",IF($M99&lt;2,"Ha","Yo'q"))</f>
        <v/>
      </c>
      <c r="O99" s="14" t="str">
        <f aca="false">IF($M99="","",IF(AND($M99&gt;=7,$M99&lt;=17),"Ha","Yo'q"))</f>
        <v/>
      </c>
      <c r="P99" s="14" t="str">
        <f aca="false">IF(AND($B99&lt;&gt;"",$J99&lt;&gt;"",$J99&lt;=Boshqaruv!$C$10,OR($K99="",$K99&gt;Boshqaruv!$C$10),$L99&lt;&gt;"Tibbiy qarshi ko'rsatma"),1,"")</f>
        <v/>
      </c>
      <c r="Q99" s="28" t="n">
        <f aca="false">IF(AND($B99&lt;&gt;"",$J99&gt;=Boshqaruv!$C$9,$J99&lt;=Boshqaruv!$C$10),IF(COUNTIFS($B$4:$B98,$B99,$C$4:$C98,$C99,$J$4:$J98,"&gt;="&amp;Boshqaruv!$C$9,$J$4:$J98,"&lt;="&amp;Boshqaruv!$C$10)=0,1,0),0)</f>
        <v>0</v>
      </c>
      <c r="R99" s="28" t="n">
        <f aca="false">IF(AND($B99&lt;&gt;"",$J99&gt;=Boshqaruv!$C$9,$J99&lt;=Boshqaruv!$C$10,$K99&lt;&gt;"",$K99&lt;=Boshqaruv!$C$10),IF(COUNTIFS($B$4:$B98,$B99,$C$4:$C98,$C99,$J$4:$J98,"&gt;="&amp;Boshqaruv!$C$9,$J$4:$J98,"&lt;="&amp;Boshqaruv!$C$10,$K$4:$K98,"&lt;&gt;",$K$4:$K98,"&lt;="&amp;Boshqaruv!$C$10)=0,1,0),0)</f>
        <v>0</v>
      </c>
      <c r="S99" s="28" t="n">
        <f aca="false">IF($P99=1,IF(COUNTIFS($B$4:$B98,$B99,$C$4:$C98,$C99,$P$4:$P98,1)=0,1,0),0)</f>
        <v>0</v>
      </c>
      <c r="T99" s="12"/>
    </row>
    <row r="100" customFormat="false" ht="15" hidden="false" customHeight="false" outlineLevel="0" collapsed="false">
      <c r="A100" s="20" t="n">
        <v>96</v>
      </c>
      <c r="B100" s="12"/>
      <c r="C100" s="13"/>
      <c r="D100" s="24"/>
      <c r="E100" s="12"/>
      <c r="F100" s="12"/>
      <c r="G100" s="25"/>
      <c r="H100" s="25"/>
      <c r="I100" s="25"/>
      <c r="J100" s="13"/>
      <c r="K100" s="13"/>
      <c r="L100" s="25"/>
      <c r="M100" s="14" t="str">
        <f aca="false">IF(OR($C100="",$J100=""),"",INT(($J100-$C100)/365.25))</f>
        <v/>
      </c>
      <c r="N100" s="14" t="str">
        <f aca="false">IF($M100="","",IF($M100&lt;2,"Ha","Yo'q"))</f>
        <v/>
      </c>
      <c r="O100" s="14" t="str">
        <f aca="false">IF($M100="","",IF(AND($M100&gt;=7,$M100&lt;=17),"Ha","Yo'q"))</f>
        <v/>
      </c>
      <c r="P100" s="14" t="str">
        <f aca="false">IF(AND($B100&lt;&gt;"",$J100&lt;&gt;"",$J100&lt;=Boshqaruv!$C$10,OR($K100="",$K100&gt;Boshqaruv!$C$10),$L100&lt;&gt;"Tibbiy qarshi ko'rsatma"),1,"")</f>
        <v/>
      </c>
      <c r="Q100" s="28" t="n">
        <f aca="false">IF(AND($B100&lt;&gt;"",$J100&gt;=Boshqaruv!$C$9,$J100&lt;=Boshqaruv!$C$10),IF(COUNTIFS($B$4:$B99,$B100,$C$4:$C99,$C100,$J$4:$J99,"&gt;="&amp;Boshqaruv!$C$9,$J$4:$J99,"&lt;="&amp;Boshqaruv!$C$10)=0,1,0),0)</f>
        <v>0</v>
      </c>
      <c r="R100" s="28" t="n">
        <f aca="false">IF(AND($B100&lt;&gt;"",$J100&gt;=Boshqaruv!$C$9,$J100&lt;=Boshqaruv!$C$10,$K100&lt;&gt;"",$K100&lt;=Boshqaruv!$C$10),IF(COUNTIFS($B$4:$B99,$B100,$C$4:$C99,$C100,$J$4:$J99,"&gt;="&amp;Boshqaruv!$C$9,$J$4:$J99,"&lt;="&amp;Boshqaruv!$C$10,$K$4:$K99,"&lt;&gt;",$K$4:$K99,"&lt;="&amp;Boshqaruv!$C$10)=0,1,0),0)</f>
        <v>0</v>
      </c>
      <c r="S100" s="28" t="n">
        <f aca="false">IF($P100=1,IF(COUNTIFS($B$4:$B99,$B100,$C$4:$C99,$C100,$P$4:$P99,1)=0,1,0),0)</f>
        <v>0</v>
      </c>
      <c r="T100" s="12"/>
    </row>
    <row r="101" customFormat="false" ht="15" hidden="false" customHeight="false" outlineLevel="0" collapsed="false">
      <c r="A101" s="20" t="n">
        <v>97</v>
      </c>
      <c r="B101" s="12"/>
      <c r="C101" s="13"/>
      <c r="D101" s="24"/>
      <c r="E101" s="12"/>
      <c r="F101" s="12"/>
      <c r="G101" s="25"/>
      <c r="H101" s="25"/>
      <c r="I101" s="25"/>
      <c r="J101" s="13"/>
      <c r="K101" s="13"/>
      <c r="L101" s="25"/>
      <c r="M101" s="14" t="str">
        <f aca="false">IF(OR($C101="",$J101=""),"",INT(($J101-$C101)/365.25))</f>
        <v/>
      </c>
      <c r="N101" s="14" t="str">
        <f aca="false">IF($M101="","",IF($M101&lt;2,"Ha","Yo'q"))</f>
        <v/>
      </c>
      <c r="O101" s="14" t="str">
        <f aca="false">IF($M101="","",IF(AND($M101&gt;=7,$M101&lt;=17),"Ha","Yo'q"))</f>
        <v/>
      </c>
      <c r="P101" s="14" t="str">
        <f aca="false">IF(AND($B101&lt;&gt;"",$J101&lt;&gt;"",$J101&lt;=Boshqaruv!$C$10,OR($K101="",$K101&gt;Boshqaruv!$C$10),$L101&lt;&gt;"Tibbiy qarshi ko'rsatma"),1,"")</f>
        <v/>
      </c>
      <c r="Q101" s="28" t="n">
        <f aca="false">IF(AND($B101&lt;&gt;"",$J101&gt;=Boshqaruv!$C$9,$J101&lt;=Boshqaruv!$C$10),IF(COUNTIFS($B$4:$B100,$B101,$C$4:$C100,$C101,$J$4:$J100,"&gt;="&amp;Boshqaruv!$C$9,$J$4:$J100,"&lt;="&amp;Boshqaruv!$C$10)=0,1,0),0)</f>
        <v>0</v>
      </c>
      <c r="R101" s="28" t="n">
        <f aca="false">IF(AND($B101&lt;&gt;"",$J101&gt;=Boshqaruv!$C$9,$J101&lt;=Boshqaruv!$C$10,$K101&lt;&gt;"",$K101&lt;=Boshqaruv!$C$10),IF(COUNTIFS($B$4:$B100,$B101,$C$4:$C100,$C101,$J$4:$J100,"&gt;="&amp;Boshqaruv!$C$9,$J$4:$J100,"&lt;="&amp;Boshqaruv!$C$10,$K$4:$K100,"&lt;&gt;",$K$4:$K100,"&lt;="&amp;Boshqaruv!$C$10)=0,1,0),0)</f>
        <v>0</v>
      </c>
      <c r="S101" s="28" t="n">
        <f aca="false">IF($P101=1,IF(COUNTIFS($B$4:$B100,$B101,$C$4:$C100,$C101,$P$4:$P100,1)=0,1,0),0)</f>
        <v>0</v>
      </c>
      <c r="T101" s="12"/>
    </row>
    <row r="102" customFormat="false" ht="15" hidden="false" customHeight="false" outlineLevel="0" collapsed="false">
      <c r="A102" s="20" t="n">
        <v>98</v>
      </c>
      <c r="B102" s="12"/>
      <c r="C102" s="13"/>
      <c r="D102" s="24"/>
      <c r="E102" s="12"/>
      <c r="F102" s="12"/>
      <c r="G102" s="25"/>
      <c r="H102" s="25"/>
      <c r="I102" s="25"/>
      <c r="J102" s="13"/>
      <c r="K102" s="13"/>
      <c r="L102" s="25"/>
      <c r="M102" s="14" t="str">
        <f aca="false">IF(OR($C102="",$J102=""),"",INT(($J102-$C102)/365.25))</f>
        <v/>
      </c>
      <c r="N102" s="14" t="str">
        <f aca="false">IF($M102="","",IF($M102&lt;2,"Ha","Yo'q"))</f>
        <v/>
      </c>
      <c r="O102" s="14" t="str">
        <f aca="false">IF($M102="","",IF(AND($M102&gt;=7,$M102&lt;=17),"Ha","Yo'q"))</f>
        <v/>
      </c>
      <c r="P102" s="14" t="str">
        <f aca="false">IF(AND($B102&lt;&gt;"",$J102&lt;&gt;"",$J102&lt;=Boshqaruv!$C$10,OR($K102="",$K102&gt;Boshqaruv!$C$10),$L102&lt;&gt;"Tibbiy qarshi ko'rsatma"),1,"")</f>
        <v/>
      </c>
      <c r="Q102" s="28" t="n">
        <f aca="false">IF(AND($B102&lt;&gt;"",$J102&gt;=Boshqaruv!$C$9,$J102&lt;=Boshqaruv!$C$10),IF(COUNTIFS($B$4:$B101,$B102,$C$4:$C101,$C102,$J$4:$J101,"&gt;="&amp;Boshqaruv!$C$9,$J$4:$J101,"&lt;="&amp;Boshqaruv!$C$10)=0,1,0),0)</f>
        <v>0</v>
      </c>
      <c r="R102" s="28" t="n">
        <f aca="false">IF(AND($B102&lt;&gt;"",$J102&gt;=Boshqaruv!$C$9,$J102&lt;=Boshqaruv!$C$10,$K102&lt;&gt;"",$K102&lt;=Boshqaruv!$C$10),IF(COUNTIFS($B$4:$B101,$B102,$C$4:$C101,$C102,$J$4:$J101,"&gt;="&amp;Boshqaruv!$C$9,$J$4:$J101,"&lt;="&amp;Boshqaruv!$C$10,$K$4:$K101,"&lt;&gt;",$K$4:$K101,"&lt;="&amp;Boshqaruv!$C$10)=0,1,0),0)</f>
        <v>0</v>
      </c>
      <c r="S102" s="28" t="n">
        <f aca="false">IF($P102=1,IF(COUNTIFS($B$4:$B101,$B102,$C$4:$C101,$C102,$P$4:$P101,1)=0,1,0),0)</f>
        <v>0</v>
      </c>
      <c r="T102" s="12"/>
    </row>
    <row r="103" customFormat="false" ht="15" hidden="false" customHeight="false" outlineLevel="0" collapsed="false">
      <c r="A103" s="20" t="n">
        <v>99</v>
      </c>
      <c r="B103" s="12"/>
      <c r="C103" s="13"/>
      <c r="D103" s="24"/>
      <c r="E103" s="12"/>
      <c r="F103" s="12"/>
      <c r="G103" s="25"/>
      <c r="H103" s="25"/>
      <c r="I103" s="25"/>
      <c r="J103" s="13"/>
      <c r="K103" s="13"/>
      <c r="L103" s="25"/>
      <c r="M103" s="14" t="str">
        <f aca="false">IF(OR($C103="",$J103=""),"",INT(($J103-$C103)/365.25))</f>
        <v/>
      </c>
      <c r="N103" s="14" t="str">
        <f aca="false">IF($M103="","",IF($M103&lt;2,"Ha","Yo'q"))</f>
        <v/>
      </c>
      <c r="O103" s="14" t="str">
        <f aca="false">IF($M103="","",IF(AND($M103&gt;=7,$M103&lt;=17),"Ha","Yo'q"))</f>
        <v/>
      </c>
      <c r="P103" s="14" t="str">
        <f aca="false">IF(AND($B103&lt;&gt;"",$J103&lt;&gt;"",$J103&lt;=Boshqaruv!$C$10,OR($K103="",$K103&gt;Boshqaruv!$C$10),$L103&lt;&gt;"Tibbiy qarshi ko'rsatma"),1,"")</f>
        <v/>
      </c>
      <c r="Q103" s="28" t="n">
        <f aca="false">IF(AND($B103&lt;&gt;"",$J103&gt;=Boshqaruv!$C$9,$J103&lt;=Boshqaruv!$C$10),IF(COUNTIFS($B$4:$B102,$B103,$C$4:$C102,$C103,$J$4:$J102,"&gt;="&amp;Boshqaruv!$C$9,$J$4:$J102,"&lt;="&amp;Boshqaruv!$C$10)=0,1,0),0)</f>
        <v>0</v>
      </c>
      <c r="R103" s="28" t="n">
        <f aca="false">IF(AND($B103&lt;&gt;"",$J103&gt;=Boshqaruv!$C$9,$J103&lt;=Boshqaruv!$C$10,$K103&lt;&gt;"",$K103&lt;=Boshqaruv!$C$10),IF(COUNTIFS($B$4:$B102,$B103,$C$4:$C102,$C103,$J$4:$J102,"&gt;="&amp;Boshqaruv!$C$9,$J$4:$J102,"&lt;="&amp;Boshqaruv!$C$10,$K$4:$K102,"&lt;&gt;",$K$4:$K102,"&lt;="&amp;Boshqaruv!$C$10)=0,1,0),0)</f>
        <v>0</v>
      </c>
      <c r="S103" s="28" t="n">
        <f aca="false">IF($P103=1,IF(COUNTIFS($B$4:$B102,$B103,$C$4:$C102,$C103,$P$4:$P102,1)=0,1,0),0)</f>
        <v>0</v>
      </c>
      <c r="T103" s="12"/>
    </row>
    <row r="104" customFormat="false" ht="15" hidden="false" customHeight="false" outlineLevel="0" collapsed="false">
      <c r="A104" s="20" t="n">
        <v>100</v>
      </c>
      <c r="B104" s="12"/>
      <c r="C104" s="13"/>
      <c r="D104" s="24"/>
      <c r="E104" s="12"/>
      <c r="F104" s="12"/>
      <c r="G104" s="25"/>
      <c r="H104" s="25"/>
      <c r="I104" s="25"/>
      <c r="J104" s="13"/>
      <c r="K104" s="13"/>
      <c r="L104" s="25"/>
      <c r="M104" s="14" t="str">
        <f aca="false">IF(OR($C104="",$J104=""),"",INT(($J104-$C104)/365.25))</f>
        <v/>
      </c>
      <c r="N104" s="14" t="str">
        <f aca="false">IF($M104="","",IF($M104&lt;2,"Ha","Yo'q"))</f>
        <v/>
      </c>
      <c r="O104" s="14" t="str">
        <f aca="false">IF($M104="","",IF(AND($M104&gt;=7,$M104&lt;=17),"Ha","Yo'q"))</f>
        <v/>
      </c>
      <c r="P104" s="14" t="str">
        <f aca="false">IF(AND($B104&lt;&gt;"",$J104&lt;&gt;"",$J104&lt;=Boshqaruv!$C$10,OR($K104="",$K104&gt;Boshqaruv!$C$10),$L104&lt;&gt;"Tibbiy qarshi ko'rsatma"),1,"")</f>
        <v/>
      </c>
      <c r="Q104" s="28" t="n">
        <f aca="false">IF(AND($B104&lt;&gt;"",$J104&gt;=Boshqaruv!$C$9,$J104&lt;=Boshqaruv!$C$10),IF(COUNTIFS($B$4:$B103,$B104,$C$4:$C103,$C104,$J$4:$J103,"&gt;="&amp;Boshqaruv!$C$9,$J$4:$J103,"&lt;="&amp;Boshqaruv!$C$10)=0,1,0),0)</f>
        <v>0</v>
      </c>
      <c r="R104" s="28" t="n">
        <f aca="false">IF(AND($B104&lt;&gt;"",$J104&gt;=Boshqaruv!$C$9,$J104&lt;=Boshqaruv!$C$10,$K104&lt;&gt;"",$K104&lt;=Boshqaruv!$C$10),IF(COUNTIFS($B$4:$B103,$B104,$C$4:$C103,$C104,$J$4:$J103,"&gt;="&amp;Boshqaruv!$C$9,$J$4:$J103,"&lt;="&amp;Boshqaruv!$C$10,$K$4:$K103,"&lt;&gt;",$K$4:$K103,"&lt;="&amp;Boshqaruv!$C$10)=0,1,0),0)</f>
        <v>0</v>
      </c>
      <c r="S104" s="28" t="n">
        <f aca="false">IF($P104=1,IF(COUNTIFS($B$4:$B103,$B104,$C$4:$C103,$C104,$P$4:$P103,1)=0,1,0),0)</f>
        <v>0</v>
      </c>
      <c r="T104" s="12"/>
    </row>
    <row r="105" customFormat="false" ht="15" hidden="false" customHeight="false" outlineLevel="0" collapsed="false">
      <c r="A105" s="20" t="n">
        <v>101</v>
      </c>
      <c r="B105" s="12"/>
      <c r="C105" s="13"/>
      <c r="D105" s="24"/>
      <c r="E105" s="12"/>
      <c r="F105" s="12"/>
      <c r="G105" s="25"/>
      <c r="H105" s="25"/>
      <c r="I105" s="25"/>
      <c r="J105" s="13"/>
      <c r="K105" s="13"/>
      <c r="L105" s="25"/>
      <c r="M105" s="14" t="str">
        <f aca="false">IF(OR($C105="",$J105=""),"",INT(($J105-$C105)/365.25))</f>
        <v/>
      </c>
      <c r="N105" s="14" t="str">
        <f aca="false">IF($M105="","",IF($M105&lt;2,"Ha","Yo'q"))</f>
        <v/>
      </c>
      <c r="O105" s="14" t="str">
        <f aca="false">IF($M105="","",IF(AND($M105&gt;=7,$M105&lt;=17),"Ha","Yo'q"))</f>
        <v/>
      </c>
      <c r="P105" s="14" t="str">
        <f aca="false">IF(AND($B105&lt;&gt;"",$J105&lt;&gt;"",$J105&lt;=Boshqaruv!$C$10,OR($K105="",$K105&gt;Boshqaruv!$C$10),$L105&lt;&gt;"Tibbiy qarshi ko'rsatma"),1,"")</f>
        <v/>
      </c>
      <c r="Q105" s="28" t="n">
        <f aca="false">IF(AND($B105&lt;&gt;"",$J105&gt;=Boshqaruv!$C$9,$J105&lt;=Boshqaruv!$C$10),IF(COUNTIFS($B$4:$B104,$B105,$C$4:$C104,$C105,$J$4:$J104,"&gt;="&amp;Boshqaruv!$C$9,$J$4:$J104,"&lt;="&amp;Boshqaruv!$C$10)=0,1,0),0)</f>
        <v>0</v>
      </c>
      <c r="R105" s="28" t="n">
        <f aca="false">IF(AND($B105&lt;&gt;"",$J105&gt;=Boshqaruv!$C$9,$J105&lt;=Boshqaruv!$C$10,$K105&lt;&gt;"",$K105&lt;=Boshqaruv!$C$10),IF(COUNTIFS($B$4:$B104,$B105,$C$4:$C104,$C105,$J$4:$J104,"&gt;="&amp;Boshqaruv!$C$9,$J$4:$J104,"&lt;="&amp;Boshqaruv!$C$10,$K$4:$K104,"&lt;&gt;",$K$4:$K104,"&lt;="&amp;Boshqaruv!$C$10)=0,1,0),0)</f>
        <v>0</v>
      </c>
      <c r="S105" s="28" t="n">
        <f aca="false">IF($P105=1,IF(COUNTIFS($B$4:$B104,$B105,$C$4:$C104,$C105,$P$4:$P104,1)=0,1,0),0)</f>
        <v>0</v>
      </c>
      <c r="T105" s="12"/>
    </row>
    <row r="106" customFormat="false" ht="15" hidden="false" customHeight="false" outlineLevel="0" collapsed="false">
      <c r="A106" s="20" t="n">
        <v>102</v>
      </c>
      <c r="B106" s="12"/>
      <c r="C106" s="13"/>
      <c r="D106" s="24"/>
      <c r="E106" s="12"/>
      <c r="F106" s="12"/>
      <c r="G106" s="25"/>
      <c r="H106" s="25"/>
      <c r="I106" s="25"/>
      <c r="J106" s="13"/>
      <c r="K106" s="13"/>
      <c r="L106" s="25"/>
      <c r="M106" s="14" t="str">
        <f aca="false">IF(OR($C106="",$J106=""),"",INT(($J106-$C106)/365.25))</f>
        <v/>
      </c>
      <c r="N106" s="14" t="str">
        <f aca="false">IF($M106="","",IF($M106&lt;2,"Ha","Yo'q"))</f>
        <v/>
      </c>
      <c r="O106" s="14" t="str">
        <f aca="false">IF($M106="","",IF(AND($M106&gt;=7,$M106&lt;=17),"Ha","Yo'q"))</f>
        <v/>
      </c>
      <c r="P106" s="14" t="str">
        <f aca="false">IF(AND($B106&lt;&gt;"",$J106&lt;&gt;"",$J106&lt;=Boshqaruv!$C$10,OR($K106="",$K106&gt;Boshqaruv!$C$10),$L106&lt;&gt;"Tibbiy qarshi ko'rsatma"),1,"")</f>
        <v/>
      </c>
      <c r="Q106" s="28" t="n">
        <f aca="false">IF(AND($B106&lt;&gt;"",$J106&gt;=Boshqaruv!$C$9,$J106&lt;=Boshqaruv!$C$10),IF(COUNTIFS($B$4:$B105,$B106,$C$4:$C105,$C106,$J$4:$J105,"&gt;="&amp;Boshqaruv!$C$9,$J$4:$J105,"&lt;="&amp;Boshqaruv!$C$10)=0,1,0),0)</f>
        <v>0</v>
      </c>
      <c r="R106" s="28" t="n">
        <f aca="false">IF(AND($B106&lt;&gt;"",$J106&gt;=Boshqaruv!$C$9,$J106&lt;=Boshqaruv!$C$10,$K106&lt;&gt;"",$K106&lt;=Boshqaruv!$C$10),IF(COUNTIFS($B$4:$B105,$B106,$C$4:$C105,$C106,$J$4:$J105,"&gt;="&amp;Boshqaruv!$C$9,$J$4:$J105,"&lt;="&amp;Boshqaruv!$C$10,$K$4:$K105,"&lt;&gt;",$K$4:$K105,"&lt;="&amp;Boshqaruv!$C$10)=0,1,0),0)</f>
        <v>0</v>
      </c>
      <c r="S106" s="28" t="n">
        <f aca="false">IF($P106=1,IF(COUNTIFS($B$4:$B105,$B106,$C$4:$C105,$C106,$P$4:$P105,1)=0,1,0),0)</f>
        <v>0</v>
      </c>
      <c r="T106" s="12"/>
    </row>
    <row r="107" customFormat="false" ht="15" hidden="false" customHeight="false" outlineLevel="0" collapsed="false">
      <c r="A107" s="20" t="n">
        <v>103</v>
      </c>
      <c r="B107" s="12"/>
      <c r="C107" s="13"/>
      <c r="D107" s="24"/>
      <c r="E107" s="12"/>
      <c r="F107" s="12"/>
      <c r="G107" s="25"/>
      <c r="H107" s="25"/>
      <c r="I107" s="25"/>
      <c r="J107" s="13"/>
      <c r="K107" s="13"/>
      <c r="L107" s="25"/>
      <c r="M107" s="14" t="str">
        <f aca="false">IF(OR($C107="",$J107=""),"",INT(($J107-$C107)/365.25))</f>
        <v/>
      </c>
      <c r="N107" s="14" t="str">
        <f aca="false">IF($M107="","",IF($M107&lt;2,"Ha","Yo'q"))</f>
        <v/>
      </c>
      <c r="O107" s="14" t="str">
        <f aca="false">IF($M107="","",IF(AND($M107&gt;=7,$M107&lt;=17),"Ha","Yo'q"))</f>
        <v/>
      </c>
      <c r="P107" s="14" t="str">
        <f aca="false">IF(AND($B107&lt;&gt;"",$J107&lt;&gt;"",$J107&lt;=Boshqaruv!$C$10,OR($K107="",$K107&gt;Boshqaruv!$C$10),$L107&lt;&gt;"Tibbiy qarshi ko'rsatma"),1,"")</f>
        <v/>
      </c>
      <c r="Q107" s="28" t="n">
        <f aca="false">IF(AND($B107&lt;&gt;"",$J107&gt;=Boshqaruv!$C$9,$J107&lt;=Boshqaruv!$C$10),IF(COUNTIFS($B$4:$B106,$B107,$C$4:$C106,$C107,$J$4:$J106,"&gt;="&amp;Boshqaruv!$C$9,$J$4:$J106,"&lt;="&amp;Boshqaruv!$C$10)=0,1,0),0)</f>
        <v>0</v>
      </c>
      <c r="R107" s="28" t="n">
        <f aca="false">IF(AND($B107&lt;&gt;"",$J107&gt;=Boshqaruv!$C$9,$J107&lt;=Boshqaruv!$C$10,$K107&lt;&gt;"",$K107&lt;=Boshqaruv!$C$10),IF(COUNTIFS($B$4:$B106,$B107,$C$4:$C106,$C107,$J$4:$J106,"&gt;="&amp;Boshqaruv!$C$9,$J$4:$J106,"&lt;="&amp;Boshqaruv!$C$10,$K$4:$K106,"&lt;&gt;",$K$4:$K106,"&lt;="&amp;Boshqaruv!$C$10)=0,1,0),0)</f>
        <v>0</v>
      </c>
      <c r="S107" s="28" t="n">
        <f aca="false">IF($P107=1,IF(COUNTIFS($B$4:$B106,$B107,$C$4:$C106,$C107,$P$4:$P106,1)=0,1,0),0)</f>
        <v>0</v>
      </c>
      <c r="T107" s="12"/>
    </row>
    <row r="108" customFormat="false" ht="15" hidden="false" customHeight="false" outlineLevel="0" collapsed="false">
      <c r="A108" s="20" t="n">
        <v>104</v>
      </c>
      <c r="B108" s="12"/>
      <c r="C108" s="13"/>
      <c r="D108" s="24"/>
      <c r="E108" s="12"/>
      <c r="F108" s="12"/>
      <c r="G108" s="25"/>
      <c r="H108" s="25"/>
      <c r="I108" s="25"/>
      <c r="J108" s="13"/>
      <c r="K108" s="13"/>
      <c r="L108" s="25"/>
      <c r="M108" s="14" t="str">
        <f aca="false">IF(OR($C108="",$J108=""),"",INT(($J108-$C108)/365.25))</f>
        <v/>
      </c>
      <c r="N108" s="14" t="str">
        <f aca="false">IF($M108="","",IF($M108&lt;2,"Ha","Yo'q"))</f>
        <v/>
      </c>
      <c r="O108" s="14" t="str">
        <f aca="false">IF($M108="","",IF(AND($M108&gt;=7,$M108&lt;=17),"Ha","Yo'q"))</f>
        <v/>
      </c>
      <c r="P108" s="14" t="str">
        <f aca="false">IF(AND($B108&lt;&gt;"",$J108&lt;&gt;"",$J108&lt;=Boshqaruv!$C$10,OR($K108="",$K108&gt;Boshqaruv!$C$10),$L108&lt;&gt;"Tibbiy qarshi ko'rsatma"),1,"")</f>
        <v/>
      </c>
      <c r="Q108" s="28" t="n">
        <f aca="false">IF(AND($B108&lt;&gt;"",$J108&gt;=Boshqaruv!$C$9,$J108&lt;=Boshqaruv!$C$10),IF(COUNTIFS($B$4:$B107,$B108,$C$4:$C107,$C108,$J$4:$J107,"&gt;="&amp;Boshqaruv!$C$9,$J$4:$J107,"&lt;="&amp;Boshqaruv!$C$10)=0,1,0),0)</f>
        <v>0</v>
      </c>
      <c r="R108" s="28" t="n">
        <f aca="false">IF(AND($B108&lt;&gt;"",$J108&gt;=Boshqaruv!$C$9,$J108&lt;=Boshqaruv!$C$10,$K108&lt;&gt;"",$K108&lt;=Boshqaruv!$C$10),IF(COUNTIFS($B$4:$B107,$B108,$C$4:$C107,$C108,$J$4:$J107,"&gt;="&amp;Boshqaruv!$C$9,$J$4:$J107,"&lt;="&amp;Boshqaruv!$C$10,$K$4:$K107,"&lt;&gt;",$K$4:$K107,"&lt;="&amp;Boshqaruv!$C$10)=0,1,0),0)</f>
        <v>0</v>
      </c>
      <c r="S108" s="28" t="n">
        <f aca="false">IF($P108=1,IF(COUNTIFS($B$4:$B107,$B108,$C$4:$C107,$C108,$P$4:$P107,1)=0,1,0),0)</f>
        <v>0</v>
      </c>
      <c r="T108" s="12"/>
    </row>
    <row r="109" customFormat="false" ht="15" hidden="false" customHeight="false" outlineLevel="0" collapsed="false">
      <c r="A109" s="20" t="n">
        <v>105</v>
      </c>
      <c r="B109" s="12"/>
      <c r="C109" s="13"/>
      <c r="D109" s="24"/>
      <c r="E109" s="12"/>
      <c r="F109" s="12"/>
      <c r="G109" s="25"/>
      <c r="H109" s="25"/>
      <c r="I109" s="25"/>
      <c r="J109" s="13"/>
      <c r="K109" s="13"/>
      <c r="L109" s="25"/>
      <c r="M109" s="14" t="str">
        <f aca="false">IF(OR($C109="",$J109=""),"",INT(($J109-$C109)/365.25))</f>
        <v/>
      </c>
      <c r="N109" s="14" t="str">
        <f aca="false">IF($M109="","",IF($M109&lt;2,"Ha","Yo'q"))</f>
        <v/>
      </c>
      <c r="O109" s="14" t="str">
        <f aca="false">IF($M109="","",IF(AND($M109&gt;=7,$M109&lt;=17),"Ha","Yo'q"))</f>
        <v/>
      </c>
      <c r="P109" s="14" t="str">
        <f aca="false">IF(AND($B109&lt;&gt;"",$J109&lt;&gt;"",$J109&lt;=Boshqaruv!$C$10,OR($K109="",$K109&gt;Boshqaruv!$C$10),$L109&lt;&gt;"Tibbiy qarshi ko'rsatma"),1,"")</f>
        <v/>
      </c>
      <c r="Q109" s="28" t="n">
        <f aca="false">IF(AND($B109&lt;&gt;"",$J109&gt;=Boshqaruv!$C$9,$J109&lt;=Boshqaruv!$C$10),IF(COUNTIFS($B$4:$B108,$B109,$C$4:$C108,$C109,$J$4:$J108,"&gt;="&amp;Boshqaruv!$C$9,$J$4:$J108,"&lt;="&amp;Boshqaruv!$C$10)=0,1,0),0)</f>
        <v>0</v>
      </c>
      <c r="R109" s="28" t="n">
        <f aca="false">IF(AND($B109&lt;&gt;"",$J109&gt;=Boshqaruv!$C$9,$J109&lt;=Boshqaruv!$C$10,$K109&lt;&gt;"",$K109&lt;=Boshqaruv!$C$10),IF(COUNTIFS($B$4:$B108,$B109,$C$4:$C108,$C109,$J$4:$J108,"&gt;="&amp;Boshqaruv!$C$9,$J$4:$J108,"&lt;="&amp;Boshqaruv!$C$10,$K$4:$K108,"&lt;&gt;",$K$4:$K108,"&lt;="&amp;Boshqaruv!$C$10)=0,1,0),0)</f>
        <v>0</v>
      </c>
      <c r="S109" s="28" t="n">
        <f aca="false">IF($P109=1,IF(COUNTIFS($B$4:$B108,$B109,$C$4:$C108,$C109,$P$4:$P108,1)=0,1,0),0)</f>
        <v>0</v>
      </c>
      <c r="T109" s="12"/>
    </row>
    <row r="110" customFormat="false" ht="15" hidden="false" customHeight="false" outlineLevel="0" collapsed="false">
      <c r="A110" s="20" t="n">
        <v>106</v>
      </c>
      <c r="B110" s="12"/>
      <c r="C110" s="13"/>
      <c r="D110" s="24"/>
      <c r="E110" s="12"/>
      <c r="F110" s="12"/>
      <c r="G110" s="25"/>
      <c r="H110" s="25"/>
      <c r="I110" s="25"/>
      <c r="J110" s="13"/>
      <c r="K110" s="13"/>
      <c r="L110" s="25"/>
      <c r="M110" s="14" t="str">
        <f aca="false">IF(OR($C110="",$J110=""),"",INT(($J110-$C110)/365.25))</f>
        <v/>
      </c>
      <c r="N110" s="14" t="str">
        <f aca="false">IF($M110="","",IF($M110&lt;2,"Ha","Yo'q"))</f>
        <v/>
      </c>
      <c r="O110" s="14" t="str">
        <f aca="false">IF($M110="","",IF(AND($M110&gt;=7,$M110&lt;=17),"Ha","Yo'q"))</f>
        <v/>
      </c>
      <c r="P110" s="14" t="str">
        <f aca="false">IF(AND($B110&lt;&gt;"",$J110&lt;&gt;"",$J110&lt;=Boshqaruv!$C$10,OR($K110="",$K110&gt;Boshqaruv!$C$10),$L110&lt;&gt;"Tibbiy qarshi ko'rsatma"),1,"")</f>
        <v/>
      </c>
      <c r="Q110" s="28" t="n">
        <f aca="false">IF(AND($B110&lt;&gt;"",$J110&gt;=Boshqaruv!$C$9,$J110&lt;=Boshqaruv!$C$10),IF(COUNTIFS($B$4:$B109,$B110,$C$4:$C109,$C110,$J$4:$J109,"&gt;="&amp;Boshqaruv!$C$9,$J$4:$J109,"&lt;="&amp;Boshqaruv!$C$10)=0,1,0),0)</f>
        <v>0</v>
      </c>
      <c r="R110" s="28" t="n">
        <f aca="false">IF(AND($B110&lt;&gt;"",$J110&gt;=Boshqaruv!$C$9,$J110&lt;=Boshqaruv!$C$10,$K110&lt;&gt;"",$K110&lt;=Boshqaruv!$C$10),IF(COUNTIFS($B$4:$B109,$B110,$C$4:$C109,$C110,$J$4:$J109,"&gt;="&amp;Boshqaruv!$C$9,$J$4:$J109,"&lt;="&amp;Boshqaruv!$C$10,$K$4:$K109,"&lt;&gt;",$K$4:$K109,"&lt;="&amp;Boshqaruv!$C$10)=0,1,0),0)</f>
        <v>0</v>
      </c>
      <c r="S110" s="28" t="n">
        <f aca="false">IF($P110=1,IF(COUNTIFS($B$4:$B109,$B110,$C$4:$C109,$C110,$P$4:$P109,1)=0,1,0),0)</f>
        <v>0</v>
      </c>
      <c r="T110" s="12"/>
    </row>
    <row r="111" customFormat="false" ht="15" hidden="false" customHeight="false" outlineLevel="0" collapsed="false">
      <c r="A111" s="20" t="n">
        <v>107</v>
      </c>
      <c r="B111" s="12"/>
      <c r="C111" s="13"/>
      <c r="D111" s="24"/>
      <c r="E111" s="12"/>
      <c r="F111" s="12"/>
      <c r="G111" s="25"/>
      <c r="H111" s="25"/>
      <c r="I111" s="25"/>
      <c r="J111" s="13"/>
      <c r="K111" s="13"/>
      <c r="L111" s="25"/>
      <c r="M111" s="14" t="str">
        <f aca="false">IF(OR($C111="",$J111=""),"",INT(($J111-$C111)/365.25))</f>
        <v/>
      </c>
      <c r="N111" s="14" t="str">
        <f aca="false">IF($M111="","",IF($M111&lt;2,"Ha","Yo'q"))</f>
        <v/>
      </c>
      <c r="O111" s="14" t="str">
        <f aca="false">IF($M111="","",IF(AND($M111&gt;=7,$M111&lt;=17),"Ha","Yo'q"))</f>
        <v/>
      </c>
      <c r="P111" s="14" t="str">
        <f aca="false">IF(AND($B111&lt;&gt;"",$J111&lt;&gt;"",$J111&lt;=Boshqaruv!$C$10,OR($K111="",$K111&gt;Boshqaruv!$C$10),$L111&lt;&gt;"Tibbiy qarshi ko'rsatma"),1,"")</f>
        <v/>
      </c>
      <c r="Q111" s="28" t="n">
        <f aca="false">IF(AND($B111&lt;&gt;"",$J111&gt;=Boshqaruv!$C$9,$J111&lt;=Boshqaruv!$C$10),IF(COUNTIFS($B$4:$B110,$B111,$C$4:$C110,$C111,$J$4:$J110,"&gt;="&amp;Boshqaruv!$C$9,$J$4:$J110,"&lt;="&amp;Boshqaruv!$C$10)=0,1,0),0)</f>
        <v>0</v>
      </c>
      <c r="R111" s="28" t="n">
        <f aca="false">IF(AND($B111&lt;&gt;"",$J111&gt;=Boshqaruv!$C$9,$J111&lt;=Boshqaruv!$C$10,$K111&lt;&gt;"",$K111&lt;=Boshqaruv!$C$10),IF(COUNTIFS($B$4:$B110,$B111,$C$4:$C110,$C111,$J$4:$J110,"&gt;="&amp;Boshqaruv!$C$9,$J$4:$J110,"&lt;="&amp;Boshqaruv!$C$10,$K$4:$K110,"&lt;&gt;",$K$4:$K110,"&lt;="&amp;Boshqaruv!$C$10)=0,1,0),0)</f>
        <v>0</v>
      </c>
      <c r="S111" s="28" t="n">
        <f aca="false">IF($P111=1,IF(COUNTIFS($B$4:$B110,$B111,$C$4:$C110,$C111,$P$4:$P110,1)=0,1,0),0)</f>
        <v>0</v>
      </c>
      <c r="T111" s="12"/>
    </row>
    <row r="112" customFormat="false" ht="15" hidden="false" customHeight="false" outlineLevel="0" collapsed="false">
      <c r="A112" s="20" t="n">
        <v>108</v>
      </c>
      <c r="B112" s="12"/>
      <c r="C112" s="13"/>
      <c r="D112" s="24"/>
      <c r="E112" s="12"/>
      <c r="F112" s="12"/>
      <c r="G112" s="25"/>
      <c r="H112" s="25"/>
      <c r="I112" s="25"/>
      <c r="J112" s="13"/>
      <c r="K112" s="13"/>
      <c r="L112" s="25"/>
      <c r="M112" s="14" t="str">
        <f aca="false">IF(OR($C112="",$J112=""),"",INT(($J112-$C112)/365.25))</f>
        <v/>
      </c>
      <c r="N112" s="14" t="str">
        <f aca="false">IF($M112="","",IF($M112&lt;2,"Ha","Yo'q"))</f>
        <v/>
      </c>
      <c r="O112" s="14" t="str">
        <f aca="false">IF($M112="","",IF(AND($M112&gt;=7,$M112&lt;=17),"Ha","Yo'q"))</f>
        <v/>
      </c>
      <c r="P112" s="14" t="str">
        <f aca="false">IF(AND($B112&lt;&gt;"",$J112&lt;&gt;"",$J112&lt;=Boshqaruv!$C$10,OR($K112="",$K112&gt;Boshqaruv!$C$10),$L112&lt;&gt;"Tibbiy qarshi ko'rsatma"),1,"")</f>
        <v/>
      </c>
      <c r="Q112" s="28" t="n">
        <f aca="false">IF(AND($B112&lt;&gt;"",$J112&gt;=Boshqaruv!$C$9,$J112&lt;=Boshqaruv!$C$10),IF(COUNTIFS($B$4:$B111,$B112,$C$4:$C111,$C112,$J$4:$J111,"&gt;="&amp;Boshqaruv!$C$9,$J$4:$J111,"&lt;="&amp;Boshqaruv!$C$10)=0,1,0),0)</f>
        <v>0</v>
      </c>
      <c r="R112" s="28" t="n">
        <f aca="false">IF(AND($B112&lt;&gt;"",$J112&gt;=Boshqaruv!$C$9,$J112&lt;=Boshqaruv!$C$10,$K112&lt;&gt;"",$K112&lt;=Boshqaruv!$C$10),IF(COUNTIFS($B$4:$B111,$B112,$C$4:$C111,$C112,$J$4:$J111,"&gt;="&amp;Boshqaruv!$C$9,$J$4:$J111,"&lt;="&amp;Boshqaruv!$C$10,$K$4:$K111,"&lt;&gt;",$K$4:$K111,"&lt;="&amp;Boshqaruv!$C$10)=0,1,0),0)</f>
        <v>0</v>
      </c>
      <c r="S112" s="28" t="n">
        <f aca="false">IF($P112=1,IF(COUNTIFS($B$4:$B111,$B112,$C$4:$C111,$C112,$P$4:$P111,1)=0,1,0),0)</f>
        <v>0</v>
      </c>
      <c r="T112" s="12"/>
    </row>
    <row r="113" customFormat="false" ht="15" hidden="false" customHeight="false" outlineLevel="0" collapsed="false">
      <c r="A113" s="20" t="n">
        <v>109</v>
      </c>
      <c r="B113" s="12"/>
      <c r="C113" s="13"/>
      <c r="D113" s="24"/>
      <c r="E113" s="12"/>
      <c r="F113" s="12"/>
      <c r="G113" s="25"/>
      <c r="H113" s="25"/>
      <c r="I113" s="25"/>
      <c r="J113" s="13"/>
      <c r="K113" s="13"/>
      <c r="L113" s="25"/>
      <c r="M113" s="14" t="str">
        <f aca="false">IF(OR($C113="",$J113=""),"",INT(($J113-$C113)/365.25))</f>
        <v/>
      </c>
      <c r="N113" s="14" t="str">
        <f aca="false">IF($M113="","",IF($M113&lt;2,"Ha","Yo'q"))</f>
        <v/>
      </c>
      <c r="O113" s="14" t="str">
        <f aca="false">IF($M113="","",IF(AND($M113&gt;=7,$M113&lt;=17),"Ha","Yo'q"))</f>
        <v/>
      </c>
      <c r="P113" s="14" t="str">
        <f aca="false">IF(AND($B113&lt;&gt;"",$J113&lt;&gt;"",$J113&lt;=Boshqaruv!$C$10,OR($K113="",$K113&gt;Boshqaruv!$C$10),$L113&lt;&gt;"Tibbiy qarshi ko'rsatma"),1,"")</f>
        <v/>
      </c>
      <c r="Q113" s="28" t="n">
        <f aca="false">IF(AND($B113&lt;&gt;"",$J113&gt;=Boshqaruv!$C$9,$J113&lt;=Boshqaruv!$C$10),IF(COUNTIFS($B$4:$B112,$B113,$C$4:$C112,$C113,$J$4:$J112,"&gt;="&amp;Boshqaruv!$C$9,$J$4:$J112,"&lt;="&amp;Boshqaruv!$C$10)=0,1,0),0)</f>
        <v>0</v>
      </c>
      <c r="R113" s="28" t="n">
        <f aca="false">IF(AND($B113&lt;&gt;"",$J113&gt;=Boshqaruv!$C$9,$J113&lt;=Boshqaruv!$C$10,$K113&lt;&gt;"",$K113&lt;=Boshqaruv!$C$10),IF(COUNTIFS($B$4:$B112,$B113,$C$4:$C112,$C113,$J$4:$J112,"&gt;="&amp;Boshqaruv!$C$9,$J$4:$J112,"&lt;="&amp;Boshqaruv!$C$10,$K$4:$K112,"&lt;&gt;",$K$4:$K112,"&lt;="&amp;Boshqaruv!$C$10)=0,1,0),0)</f>
        <v>0</v>
      </c>
      <c r="S113" s="28" t="n">
        <f aca="false">IF($P113=1,IF(COUNTIFS($B$4:$B112,$B113,$C$4:$C112,$C113,$P$4:$P112,1)=0,1,0),0)</f>
        <v>0</v>
      </c>
      <c r="T113" s="12"/>
    </row>
    <row r="114" customFormat="false" ht="15" hidden="false" customHeight="false" outlineLevel="0" collapsed="false">
      <c r="A114" s="20" t="n">
        <v>110</v>
      </c>
      <c r="B114" s="12"/>
      <c r="C114" s="13"/>
      <c r="D114" s="24"/>
      <c r="E114" s="12"/>
      <c r="F114" s="12"/>
      <c r="G114" s="25"/>
      <c r="H114" s="25"/>
      <c r="I114" s="25"/>
      <c r="J114" s="13"/>
      <c r="K114" s="13"/>
      <c r="L114" s="25"/>
      <c r="M114" s="14" t="str">
        <f aca="false">IF(OR($C114="",$J114=""),"",INT(($J114-$C114)/365.25))</f>
        <v/>
      </c>
      <c r="N114" s="14" t="str">
        <f aca="false">IF($M114="","",IF($M114&lt;2,"Ha","Yo'q"))</f>
        <v/>
      </c>
      <c r="O114" s="14" t="str">
        <f aca="false">IF($M114="","",IF(AND($M114&gt;=7,$M114&lt;=17),"Ha","Yo'q"))</f>
        <v/>
      </c>
      <c r="P114" s="14" t="str">
        <f aca="false">IF(AND($B114&lt;&gt;"",$J114&lt;&gt;"",$J114&lt;=Boshqaruv!$C$10,OR($K114="",$K114&gt;Boshqaruv!$C$10),$L114&lt;&gt;"Tibbiy qarshi ko'rsatma"),1,"")</f>
        <v/>
      </c>
      <c r="Q114" s="28" t="n">
        <f aca="false">IF(AND($B114&lt;&gt;"",$J114&gt;=Boshqaruv!$C$9,$J114&lt;=Boshqaruv!$C$10),IF(COUNTIFS($B$4:$B113,$B114,$C$4:$C113,$C114,$J$4:$J113,"&gt;="&amp;Boshqaruv!$C$9,$J$4:$J113,"&lt;="&amp;Boshqaruv!$C$10)=0,1,0),0)</f>
        <v>0</v>
      </c>
      <c r="R114" s="28" t="n">
        <f aca="false">IF(AND($B114&lt;&gt;"",$J114&gt;=Boshqaruv!$C$9,$J114&lt;=Boshqaruv!$C$10,$K114&lt;&gt;"",$K114&lt;=Boshqaruv!$C$10),IF(COUNTIFS($B$4:$B113,$B114,$C$4:$C113,$C114,$J$4:$J113,"&gt;="&amp;Boshqaruv!$C$9,$J$4:$J113,"&lt;="&amp;Boshqaruv!$C$10,$K$4:$K113,"&lt;&gt;",$K$4:$K113,"&lt;="&amp;Boshqaruv!$C$10)=0,1,0),0)</f>
        <v>0</v>
      </c>
      <c r="S114" s="28" t="n">
        <f aca="false">IF($P114=1,IF(COUNTIFS($B$4:$B113,$B114,$C$4:$C113,$C114,$P$4:$P113,1)=0,1,0),0)</f>
        <v>0</v>
      </c>
      <c r="T114" s="12"/>
    </row>
    <row r="115" customFormat="false" ht="15" hidden="false" customHeight="false" outlineLevel="0" collapsed="false">
      <c r="A115" s="20" t="n">
        <v>111</v>
      </c>
      <c r="B115" s="12"/>
      <c r="C115" s="13"/>
      <c r="D115" s="24"/>
      <c r="E115" s="12"/>
      <c r="F115" s="12"/>
      <c r="G115" s="25"/>
      <c r="H115" s="25"/>
      <c r="I115" s="25"/>
      <c r="J115" s="13"/>
      <c r="K115" s="13"/>
      <c r="L115" s="25"/>
      <c r="M115" s="14" t="str">
        <f aca="false">IF(OR($C115="",$J115=""),"",INT(($J115-$C115)/365.25))</f>
        <v/>
      </c>
      <c r="N115" s="14" t="str">
        <f aca="false">IF($M115="","",IF($M115&lt;2,"Ha","Yo'q"))</f>
        <v/>
      </c>
      <c r="O115" s="14" t="str">
        <f aca="false">IF($M115="","",IF(AND($M115&gt;=7,$M115&lt;=17),"Ha","Yo'q"))</f>
        <v/>
      </c>
      <c r="P115" s="14" t="str">
        <f aca="false">IF(AND($B115&lt;&gt;"",$J115&lt;&gt;"",$J115&lt;=Boshqaruv!$C$10,OR($K115="",$K115&gt;Boshqaruv!$C$10),$L115&lt;&gt;"Tibbiy qarshi ko'rsatma"),1,"")</f>
        <v/>
      </c>
      <c r="Q115" s="28" t="n">
        <f aca="false">IF(AND($B115&lt;&gt;"",$J115&gt;=Boshqaruv!$C$9,$J115&lt;=Boshqaruv!$C$10),IF(COUNTIFS($B$4:$B114,$B115,$C$4:$C114,$C115,$J$4:$J114,"&gt;="&amp;Boshqaruv!$C$9,$J$4:$J114,"&lt;="&amp;Boshqaruv!$C$10)=0,1,0),0)</f>
        <v>0</v>
      </c>
      <c r="R115" s="28" t="n">
        <f aca="false">IF(AND($B115&lt;&gt;"",$J115&gt;=Boshqaruv!$C$9,$J115&lt;=Boshqaruv!$C$10,$K115&lt;&gt;"",$K115&lt;=Boshqaruv!$C$10),IF(COUNTIFS($B$4:$B114,$B115,$C$4:$C114,$C115,$J$4:$J114,"&gt;="&amp;Boshqaruv!$C$9,$J$4:$J114,"&lt;="&amp;Boshqaruv!$C$10,$K$4:$K114,"&lt;&gt;",$K$4:$K114,"&lt;="&amp;Boshqaruv!$C$10)=0,1,0),0)</f>
        <v>0</v>
      </c>
      <c r="S115" s="28" t="n">
        <f aca="false">IF($P115=1,IF(COUNTIFS($B$4:$B114,$B115,$C$4:$C114,$C115,$P$4:$P114,1)=0,1,0),0)</f>
        <v>0</v>
      </c>
      <c r="T115" s="12"/>
    </row>
    <row r="116" customFormat="false" ht="15" hidden="false" customHeight="false" outlineLevel="0" collapsed="false">
      <c r="A116" s="20" t="n">
        <v>112</v>
      </c>
      <c r="B116" s="12"/>
      <c r="C116" s="13"/>
      <c r="D116" s="24"/>
      <c r="E116" s="12"/>
      <c r="F116" s="12"/>
      <c r="G116" s="25"/>
      <c r="H116" s="25"/>
      <c r="I116" s="25"/>
      <c r="J116" s="13"/>
      <c r="K116" s="13"/>
      <c r="L116" s="25"/>
      <c r="M116" s="14" t="str">
        <f aca="false">IF(OR($C116="",$J116=""),"",INT(($J116-$C116)/365.25))</f>
        <v/>
      </c>
      <c r="N116" s="14" t="str">
        <f aca="false">IF($M116="","",IF($M116&lt;2,"Ha","Yo'q"))</f>
        <v/>
      </c>
      <c r="O116" s="14" t="str">
        <f aca="false">IF($M116="","",IF(AND($M116&gt;=7,$M116&lt;=17),"Ha","Yo'q"))</f>
        <v/>
      </c>
      <c r="P116" s="14" t="str">
        <f aca="false">IF(AND($B116&lt;&gt;"",$J116&lt;&gt;"",$J116&lt;=Boshqaruv!$C$10,OR($K116="",$K116&gt;Boshqaruv!$C$10),$L116&lt;&gt;"Tibbiy qarshi ko'rsatma"),1,"")</f>
        <v/>
      </c>
      <c r="Q116" s="28" t="n">
        <f aca="false">IF(AND($B116&lt;&gt;"",$J116&gt;=Boshqaruv!$C$9,$J116&lt;=Boshqaruv!$C$10),IF(COUNTIFS($B$4:$B115,$B116,$C$4:$C115,$C116,$J$4:$J115,"&gt;="&amp;Boshqaruv!$C$9,$J$4:$J115,"&lt;="&amp;Boshqaruv!$C$10)=0,1,0),0)</f>
        <v>0</v>
      </c>
      <c r="R116" s="28" t="n">
        <f aca="false">IF(AND($B116&lt;&gt;"",$J116&gt;=Boshqaruv!$C$9,$J116&lt;=Boshqaruv!$C$10,$K116&lt;&gt;"",$K116&lt;=Boshqaruv!$C$10),IF(COUNTIFS($B$4:$B115,$B116,$C$4:$C115,$C116,$J$4:$J115,"&gt;="&amp;Boshqaruv!$C$9,$J$4:$J115,"&lt;="&amp;Boshqaruv!$C$10,$K$4:$K115,"&lt;&gt;",$K$4:$K115,"&lt;="&amp;Boshqaruv!$C$10)=0,1,0),0)</f>
        <v>0</v>
      </c>
      <c r="S116" s="28" t="n">
        <f aca="false">IF($P116=1,IF(COUNTIFS($B$4:$B115,$B116,$C$4:$C115,$C116,$P$4:$P115,1)=0,1,0),0)</f>
        <v>0</v>
      </c>
      <c r="T116" s="12"/>
    </row>
    <row r="117" customFormat="false" ht="15" hidden="false" customHeight="false" outlineLevel="0" collapsed="false">
      <c r="A117" s="20" t="n">
        <v>113</v>
      </c>
      <c r="B117" s="12"/>
      <c r="C117" s="13"/>
      <c r="D117" s="24"/>
      <c r="E117" s="12"/>
      <c r="F117" s="12"/>
      <c r="G117" s="25"/>
      <c r="H117" s="25"/>
      <c r="I117" s="25"/>
      <c r="J117" s="13"/>
      <c r="K117" s="13"/>
      <c r="L117" s="25"/>
      <c r="M117" s="14" t="str">
        <f aca="false">IF(OR($C117="",$J117=""),"",INT(($J117-$C117)/365.25))</f>
        <v/>
      </c>
      <c r="N117" s="14" t="str">
        <f aca="false">IF($M117="","",IF($M117&lt;2,"Ha","Yo'q"))</f>
        <v/>
      </c>
      <c r="O117" s="14" t="str">
        <f aca="false">IF($M117="","",IF(AND($M117&gt;=7,$M117&lt;=17),"Ha","Yo'q"))</f>
        <v/>
      </c>
      <c r="P117" s="14" t="str">
        <f aca="false">IF(AND($B117&lt;&gt;"",$J117&lt;&gt;"",$J117&lt;=Boshqaruv!$C$10,OR($K117="",$K117&gt;Boshqaruv!$C$10),$L117&lt;&gt;"Tibbiy qarshi ko'rsatma"),1,"")</f>
        <v/>
      </c>
      <c r="Q117" s="28" t="n">
        <f aca="false">IF(AND($B117&lt;&gt;"",$J117&gt;=Boshqaruv!$C$9,$J117&lt;=Boshqaruv!$C$10),IF(COUNTIFS($B$4:$B116,$B117,$C$4:$C116,$C117,$J$4:$J116,"&gt;="&amp;Boshqaruv!$C$9,$J$4:$J116,"&lt;="&amp;Boshqaruv!$C$10)=0,1,0),0)</f>
        <v>0</v>
      </c>
      <c r="R117" s="28" t="n">
        <f aca="false">IF(AND($B117&lt;&gt;"",$J117&gt;=Boshqaruv!$C$9,$J117&lt;=Boshqaruv!$C$10,$K117&lt;&gt;"",$K117&lt;=Boshqaruv!$C$10),IF(COUNTIFS($B$4:$B116,$B117,$C$4:$C116,$C117,$J$4:$J116,"&gt;="&amp;Boshqaruv!$C$9,$J$4:$J116,"&lt;="&amp;Boshqaruv!$C$10,$K$4:$K116,"&lt;&gt;",$K$4:$K116,"&lt;="&amp;Boshqaruv!$C$10)=0,1,0),0)</f>
        <v>0</v>
      </c>
      <c r="S117" s="28" t="n">
        <f aca="false">IF($P117=1,IF(COUNTIFS($B$4:$B116,$B117,$C$4:$C116,$C117,$P$4:$P116,1)=0,1,0),0)</f>
        <v>0</v>
      </c>
      <c r="T117" s="12"/>
    </row>
    <row r="118" customFormat="false" ht="15" hidden="false" customHeight="false" outlineLevel="0" collapsed="false">
      <c r="A118" s="20" t="n">
        <v>114</v>
      </c>
      <c r="B118" s="12"/>
      <c r="C118" s="13"/>
      <c r="D118" s="24"/>
      <c r="E118" s="12"/>
      <c r="F118" s="12"/>
      <c r="G118" s="25"/>
      <c r="H118" s="25"/>
      <c r="I118" s="25"/>
      <c r="J118" s="13"/>
      <c r="K118" s="13"/>
      <c r="L118" s="25"/>
      <c r="M118" s="14" t="str">
        <f aca="false">IF(OR($C118="",$J118=""),"",INT(($J118-$C118)/365.25))</f>
        <v/>
      </c>
      <c r="N118" s="14" t="str">
        <f aca="false">IF($M118="","",IF($M118&lt;2,"Ha","Yo'q"))</f>
        <v/>
      </c>
      <c r="O118" s="14" t="str">
        <f aca="false">IF($M118="","",IF(AND($M118&gt;=7,$M118&lt;=17),"Ha","Yo'q"))</f>
        <v/>
      </c>
      <c r="P118" s="14" t="str">
        <f aca="false">IF(AND($B118&lt;&gt;"",$J118&lt;&gt;"",$J118&lt;=Boshqaruv!$C$10,OR($K118="",$K118&gt;Boshqaruv!$C$10),$L118&lt;&gt;"Tibbiy qarshi ko'rsatma"),1,"")</f>
        <v/>
      </c>
      <c r="Q118" s="28" t="n">
        <f aca="false">IF(AND($B118&lt;&gt;"",$J118&gt;=Boshqaruv!$C$9,$J118&lt;=Boshqaruv!$C$10),IF(COUNTIFS($B$4:$B117,$B118,$C$4:$C117,$C118,$J$4:$J117,"&gt;="&amp;Boshqaruv!$C$9,$J$4:$J117,"&lt;="&amp;Boshqaruv!$C$10)=0,1,0),0)</f>
        <v>0</v>
      </c>
      <c r="R118" s="28" t="n">
        <f aca="false">IF(AND($B118&lt;&gt;"",$J118&gt;=Boshqaruv!$C$9,$J118&lt;=Boshqaruv!$C$10,$K118&lt;&gt;"",$K118&lt;=Boshqaruv!$C$10),IF(COUNTIFS($B$4:$B117,$B118,$C$4:$C117,$C118,$J$4:$J117,"&gt;="&amp;Boshqaruv!$C$9,$J$4:$J117,"&lt;="&amp;Boshqaruv!$C$10,$K$4:$K117,"&lt;&gt;",$K$4:$K117,"&lt;="&amp;Boshqaruv!$C$10)=0,1,0),0)</f>
        <v>0</v>
      </c>
      <c r="S118" s="28" t="n">
        <f aca="false">IF($P118=1,IF(COUNTIFS($B$4:$B117,$B118,$C$4:$C117,$C118,$P$4:$P117,1)=0,1,0),0)</f>
        <v>0</v>
      </c>
      <c r="T118" s="12"/>
    </row>
    <row r="119" customFormat="false" ht="15" hidden="false" customHeight="false" outlineLevel="0" collapsed="false">
      <c r="A119" s="20" t="n">
        <v>115</v>
      </c>
      <c r="B119" s="12"/>
      <c r="C119" s="13"/>
      <c r="D119" s="24"/>
      <c r="E119" s="12"/>
      <c r="F119" s="12"/>
      <c r="G119" s="25"/>
      <c r="H119" s="25"/>
      <c r="I119" s="25"/>
      <c r="J119" s="13"/>
      <c r="K119" s="13"/>
      <c r="L119" s="25"/>
      <c r="M119" s="14" t="str">
        <f aca="false">IF(OR($C119="",$J119=""),"",INT(($J119-$C119)/365.25))</f>
        <v/>
      </c>
      <c r="N119" s="14" t="str">
        <f aca="false">IF($M119="","",IF($M119&lt;2,"Ha","Yo'q"))</f>
        <v/>
      </c>
      <c r="O119" s="14" t="str">
        <f aca="false">IF($M119="","",IF(AND($M119&gt;=7,$M119&lt;=17),"Ha","Yo'q"))</f>
        <v/>
      </c>
      <c r="P119" s="14" t="str">
        <f aca="false">IF(AND($B119&lt;&gt;"",$J119&lt;&gt;"",$J119&lt;=Boshqaruv!$C$10,OR($K119="",$K119&gt;Boshqaruv!$C$10),$L119&lt;&gt;"Tibbiy qarshi ko'rsatma"),1,"")</f>
        <v/>
      </c>
      <c r="Q119" s="28" t="n">
        <f aca="false">IF(AND($B119&lt;&gt;"",$J119&gt;=Boshqaruv!$C$9,$J119&lt;=Boshqaruv!$C$10),IF(COUNTIFS($B$4:$B118,$B119,$C$4:$C118,$C119,$J$4:$J118,"&gt;="&amp;Boshqaruv!$C$9,$J$4:$J118,"&lt;="&amp;Boshqaruv!$C$10)=0,1,0),0)</f>
        <v>0</v>
      </c>
      <c r="R119" s="28" t="n">
        <f aca="false">IF(AND($B119&lt;&gt;"",$J119&gt;=Boshqaruv!$C$9,$J119&lt;=Boshqaruv!$C$10,$K119&lt;&gt;"",$K119&lt;=Boshqaruv!$C$10),IF(COUNTIFS($B$4:$B118,$B119,$C$4:$C118,$C119,$J$4:$J118,"&gt;="&amp;Boshqaruv!$C$9,$J$4:$J118,"&lt;="&amp;Boshqaruv!$C$10,$K$4:$K118,"&lt;&gt;",$K$4:$K118,"&lt;="&amp;Boshqaruv!$C$10)=0,1,0),0)</f>
        <v>0</v>
      </c>
      <c r="S119" s="28" t="n">
        <f aca="false">IF($P119=1,IF(COUNTIFS($B$4:$B118,$B119,$C$4:$C118,$C119,$P$4:$P118,1)=0,1,0),0)</f>
        <v>0</v>
      </c>
      <c r="T119" s="12"/>
    </row>
    <row r="120" customFormat="false" ht="15" hidden="false" customHeight="false" outlineLevel="0" collapsed="false">
      <c r="A120" s="20" t="n">
        <v>116</v>
      </c>
      <c r="B120" s="12"/>
      <c r="C120" s="13"/>
      <c r="D120" s="24"/>
      <c r="E120" s="12"/>
      <c r="F120" s="12"/>
      <c r="G120" s="25"/>
      <c r="H120" s="25"/>
      <c r="I120" s="25"/>
      <c r="J120" s="13"/>
      <c r="K120" s="13"/>
      <c r="L120" s="25"/>
      <c r="M120" s="14" t="str">
        <f aca="false">IF(OR($C120="",$J120=""),"",INT(($J120-$C120)/365.25))</f>
        <v/>
      </c>
      <c r="N120" s="14" t="str">
        <f aca="false">IF($M120="","",IF($M120&lt;2,"Ha","Yo'q"))</f>
        <v/>
      </c>
      <c r="O120" s="14" t="str">
        <f aca="false">IF($M120="","",IF(AND($M120&gt;=7,$M120&lt;=17),"Ha","Yo'q"))</f>
        <v/>
      </c>
      <c r="P120" s="14" t="str">
        <f aca="false">IF(AND($B120&lt;&gt;"",$J120&lt;&gt;"",$J120&lt;=Boshqaruv!$C$10,OR($K120="",$K120&gt;Boshqaruv!$C$10),$L120&lt;&gt;"Tibbiy qarshi ko'rsatma"),1,"")</f>
        <v/>
      </c>
      <c r="Q120" s="28" t="n">
        <f aca="false">IF(AND($B120&lt;&gt;"",$J120&gt;=Boshqaruv!$C$9,$J120&lt;=Boshqaruv!$C$10),IF(COUNTIFS($B$4:$B119,$B120,$C$4:$C119,$C120,$J$4:$J119,"&gt;="&amp;Boshqaruv!$C$9,$J$4:$J119,"&lt;="&amp;Boshqaruv!$C$10)=0,1,0),0)</f>
        <v>0</v>
      </c>
      <c r="R120" s="28" t="n">
        <f aca="false">IF(AND($B120&lt;&gt;"",$J120&gt;=Boshqaruv!$C$9,$J120&lt;=Boshqaruv!$C$10,$K120&lt;&gt;"",$K120&lt;=Boshqaruv!$C$10),IF(COUNTIFS($B$4:$B119,$B120,$C$4:$C119,$C120,$J$4:$J119,"&gt;="&amp;Boshqaruv!$C$9,$J$4:$J119,"&lt;="&amp;Boshqaruv!$C$10,$K$4:$K119,"&lt;&gt;",$K$4:$K119,"&lt;="&amp;Boshqaruv!$C$10)=0,1,0),0)</f>
        <v>0</v>
      </c>
      <c r="S120" s="28" t="n">
        <f aca="false">IF($P120=1,IF(COUNTIFS($B$4:$B119,$B120,$C$4:$C119,$C120,$P$4:$P119,1)=0,1,0),0)</f>
        <v>0</v>
      </c>
      <c r="T120" s="12"/>
    </row>
    <row r="121" customFormat="false" ht="15" hidden="false" customHeight="false" outlineLevel="0" collapsed="false">
      <c r="A121" s="20" t="n">
        <v>117</v>
      </c>
      <c r="B121" s="12"/>
      <c r="C121" s="13"/>
      <c r="D121" s="24"/>
      <c r="E121" s="12"/>
      <c r="F121" s="12"/>
      <c r="G121" s="25"/>
      <c r="H121" s="25"/>
      <c r="I121" s="25"/>
      <c r="J121" s="13"/>
      <c r="K121" s="13"/>
      <c r="L121" s="25"/>
      <c r="M121" s="14" t="str">
        <f aca="false">IF(OR($C121="",$J121=""),"",INT(($J121-$C121)/365.25))</f>
        <v/>
      </c>
      <c r="N121" s="14" t="str">
        <f aca="false">IF($M121="","",IF($M121&lt;2,"Ha","Yo'q"))</f>
        <v/>
      </c>
      <c r="O121" s="14" t="str">
        <f aca="false">IF($M121="","",IF(AND($M121&gt;=7,$M121&lt;=17),"Ha","Yo'q"))</f>
        <v/>
      </c>
      <c r="P121" s="14" t="str">
        <f aca="false">IF(AND($B121&lt;&gt;"",$J121&lt;&gt;"",$J121&lt;=Boshqaruv!$C$10,OR($K121="",$K121&gt;Boshqaruv!$C$10),$L121&lt;&gt;"Tibbiy qarshi ko'rsatma"),1,"")</f>
        <v/>
      </c>
      <c r="Q121" s="28" t="n">
        <f aca="false">IF(AND($B121&lt;&gt;"",$J121&gt;=Boshqaruv!$C$9,$J121&lt;=Boshqaruv!$C$10),IF(COUNTIFS($B$4:$B120,$B121,$C$4:$C120,$C121,$J$4:$J120,"&gt;="&amp;Boshqaruv!$C$9,$J$4:$J120,"&lt;="&amp;Boshqaruv!$C$10)=0,1,0),0)</f>
        <v>0</v>
      </c>
      <c r="R121" s="28" t="n">
        <f aca="false">IF(AND($B121&lt;&gt;"",$J121&gt;=Boshqaruv!$C$9,$J121&lt;=Boshqaruv!$C$10,$K121&lt;&gt;"",$K121&lt;=Boshqaruv!$C$10),IF(COUNTIFS($B$4:$B120,$B121,$C$4:$C120,$C121,$J$4:$J120,"&gt;="&amp;Boshqaruv!$C$9,$J$4:$J120,"&lt;="&amp;Boshqaruv!$C$10,$K$4:$K120,"&lt;&gt;",$K$4:$K120,"&lt;="&amp;Boshqaruv!$C$10)=0,1,0),0)</f>
        <v>0</v>
      </c>
      <c r="S121" s="28" t="n">
        <f aca="false">IF($P121=1,IF(COUNTIFS($B$4:$B120,$B121,$C$4:$C120,$C121,$P$4:$P120,1)=0,1,0),0)</f>
        <v>0</v>
      </c>
      <c r="T121" s="12"/>
    </row>
    <row r="122" customFormat="false" ht="15" hidden="false" customHeight="false" outlineLevel="0" collapsed="false">
      <c r="A122" s="20" t="n">
        <v>118</v>
      </c>
      <c r="B122" s="12"/>
      <c r="C122" s="13"/>
      <c r="D122" s="24"/>
      <c r="E122" s="12"/>
      <c r="F122" s="12"/>
      <c r="G122" s="25"/>
      <c r="H122" s="25"/>
      <c r="I122" s="25"/>
      <c r="J122" s="13"/>
      <c r="K122" s="13"/>
      <c r="L122" s="25"/>
      <c r="M122" s="14" t="str">
        <f aca="false">IF(OR($C122="",$J122=""),"",INT(($J122-$C122)/365.25))</f>
        <v/>
      </c>
      <c r="N122" s="14" t="str">
        <f aca="false">IF($M122="","",IF($M122&lt;2,"Ha","Yo'q"))</f>
        <v/>
      </c>
      <c r="O122" s="14" t="str">
        <f aca="false">IF($M122="","",IF(AND($M122&gt;=7,$M122&lt;=17),"Ha","Yo'q"))</f>
        <v/>
      </c>
      <c r="P122" s="14" t="str">
        <f aca="false">IF(AND($B122&lt;&gt;"",$J122&lt;&gt;"",$J122&lt;=Boshqaruv!$C$10,OR($K122="",$K122&gt;Boshqaruv!$C$10),$L122&lt;&gt;"Tibbiy qarshi ko'rsatma"),1,"")</f>
        <v/>
      </c>
      <c r="Q122" s="28" t="n">
        <f aca="false">IF(AND($B122&lt;&gt;"",$J122&gt;=Boshqaruv!$C$9,$J122&lt;=Boshqaruv!$C$10),IF(COUNTIFS($B$4:$B121,$B122,$C$4:$C121,$C122,$J$4:$J121,"&gt;="&amp;Boshqaruv!$C$9,$J$4:$J121,"&lt;="&amp;Boshqaruv!$C$10)=0,1,0),0)</f>
        <v>0</v>
      </c>
      <c r="R122" s="28" t="n">
        <f aca="false">IF(AND($B122&lt;&gt;"",$J122&gt;=Boshqaruv!$C$9,$J122&lt;=Boshqaruv!$C$10,$K122&lt;&gt;"",$K122&lt;=Boshqaruv!$C$10),IF(COUNTIFS($B$4:$B121,$B122,$C$4:$C121,$C122,$J$4:$J121,"&gt;="&amp;Boshqaruv!$C$9,$J$4:$J121,"&lt;="&amp;Boshqaruv!$C$10,$K$4:$K121,"&lt;&gt;",$K$4:$K121,"&lt;="&amp;Boshqaruv!$C$10)=0,1,0),0)</f>
        <v>0</v>
      </c>
      <c r="S122" s="28" t="n">
        <f aca="false">IF($P122=1,IF(COUNTIFS($B$4:$B121,$B122,$C$4:$C121,$C122,$P$4:$P121,1)=0,1,0),0)</f>
        <v>0</v>
      </c>
      <c r="T122" s="12"/>
    </row>
    <row r="123" customFormat="false" ht="15" hidden="false" customHeight="false" outlineLevel="0" collapsed="false">
      <c r="A123" s="20" t="n">
        <v>119</v>
      </c>
      <c r="B123" s="12"/>
      <c r="C123" s="13"/>
      <c r="D123" s="24"/>
      <c r="E123" s="12"/>
      <c r="F123" s="12"/>
      <c r="G123" s="25"/>
      <c r="H123" s="25"/>
      <c r="I123" s="25"/>
      <c r="J123" s="13"/>
      <c r="K123" s="13"/>
      <c r="L123" s="25"/>
      <c r="M123" s="14" t="str">
        <f aca="false">IF(OR($C123="",$J123=""),"",INT(($J123-$C123)/365.25))</f>
        <v/>
      </c>
      <c r="N123" s="14" t="str">
        <f aca="false">IF($M123="","",IF($M123&lt;2,"Ha","Yo'q"))</f>
        <v/>
      </c>
      <c r="O123" s="14" t="str">
        <f aca="false">IF($M123="","",IF(AND($M123&gt;=7,$M123&lt;=17),"Ha","Yo'q"))</f>
        <v/>
      </c>
      <c r="P123" s="14" t="str">
        <f aca="false">IF(AND($B123&lt;&gt;"",$J123&lt;&gt;"",$J123&lt;=Boshqaruv!$C$10,OR($K123="",$K123&gt;Boshqaruv!$C$10),$L123&lt;&gt;"Tibbiy qarshi ko'rsatma"),1,"")</f>
        <v/>
      </c>
      <c r="Q123" s="28" t="n">
        <f aca="false">IF(AND($B123&lt;&gt;"",$J123&gt;=Boshqaruv!$C$9,$J123&lt;=Boshqaruv!$C$10),IF(COUNTIFS($B$4:$B122,$B123,$C$4:$C122,$C123,$J$4:$J122,"&gt;="&amp;Boshqaruv!$C$9,$J$4:$J122,"&lt;="&amp;Boshqaruv!$C$10)=0,1,0),0)</f>
        <v>0</v>
      </c>
      <c r="R123" s="28" t="n">
        <f aca="false">IF(AND($B123&lt;&gt;"",$J123&gt;=Boshqaruv!$C$9,$J123&lt;=Boshqaruv!$C$10,$K123&lt;&gt;"",$K123&lt;=Boshqaruv!$C$10),IF(COUNTIFS($B$4:$B122,$B123,$C$4:$C122,$C123,$J$4:$J122,"&gt;="&amp;Boshqaruv!$C$9,$J$4:$J122,"&lt;="&amp;Boshqaruv!$C$10,$K$4:$K122,"&lt;&gt;",$K$4:$K122,"&lt;="&amp;Boshqaruv!$C$10)=0,1,0),0)</f>
        <v>0</v>
      </c>
      <c r="S123" s="28" t="n">
        <f aca="false">IF($P123=1,IF(COUNTIFS($B$4:$B122,$B123,$C$4:$C122,$C123,$P$4:$P122,1)=0,1,0),0)</f>
        <v>0</v>
      </c>
      <c r="T123" s="12"/>
    </row>
    <row r="124" customFormat="false" ht="15" hidden="false" customHeight="false" outlineLevel="0" collapsed="false">
      <c r="A124" s="20" t="n">
        <v>120</v>
      </c>
      <c r="B124" s="12"/>
      <c r="C124" s="13"/>
      <c r="D124" s="24"/>
      <c r="E124" s="12"/>
      <c r="F124" s="12"/>
      <c r="G124" s="25"/>
      <c r="H124" s="25"/>
      <c r="I124" s="25"/>
      <c r="J124" s="13"/>
      <c r="K124" s="13"/>
      <c r="L124" s="25"/>
      <c r="M124" s="14" t="str">
        <f aca="false">IF(OR($C124="",$J124=""),"",INT(($J124-$C124)/365.25))</f>
        <v/>
      </c>
      <c r="N124" s="14" t="str">
        <f aca="false">IF($M124="","",IF($M124&lt;2,"Ha","Yo'q"))</f>
        <v/>
      </c>
      <c r="O124" s="14" t="str">
        <f aca="false">IF($M124="","",IF(AND($M124&gt;=7,$M124&lt;=17),"Ha","Yo'q"))</f>
        <v/>
      </c>
      <c r="P124" s="14" t="str">
        <f aca="false">IF(AND($B124&lt;&gt;"",$J124&lt;&gt;"",$J124&lt;=Boshqaruv!$C$10,OR($K124="",$K124&gt;Boshqaruv!$C$10),$L124&lt;&gt;"Tibbiy qarshi ko'rsatma"),1,"")</f>
        <v/>
      </c>
      <c r="Q124" s="28" t="n">
        <f aca="false">IF(AND($B124&lt;&gt;"",$J124&gt;=Boshqaruv!$C$9,$J124&lt;=Boshqaruv!$C$10),IF(COUNTIFS($B$4:$B123,$B124,$C$4:$C123,$C124,$J$4:$J123,"&gt;="&amp;Boshqaruv!$C$9,$J$4:$J123,"&lt;="&amp;Boshqaruv!$C$10)=0,1,0),0)</f>
        <v>0</v>
      </c>
      <c r="R124" s="28" t="n">
        <f aca="false">IF(AND($B124&lt;&gt;"",$J124&gt;=Boshqaruv!$C$9,$J124&lt;=Boshqaruv!$C$10,$K124&lt;&gt;"",$K124&lt;=Boshqaruv!$C$10),IF(COUNTIFS($B$4:$B123,$B124,$C$4:$C123,$C124,$J$4:$J123,"&gt;="&amp;Boshqaruv!$C$9,$J$4:$J123,"&lt;="&amp;Boshqaruv!$C$10,$K$4:$K123,"&lt;&gt;",$K$4:$K123,"&lt;="&amp;Boshqaruv!$C$10)=0,1,0),0)</f>
        <v>0</v>
      </c>
      <c r="S124" s="28" t="n">
        <f aca="false">IF($P124=1,IF(COUNTIFS($B$4:$B123,$B124,$C$4:$C123,$C124,$P$4:$P123,1)=0,1,0),0)</f>
        <v>0</v>
      </c>
      <c r="T124" s="12"/>
    </row>
    <row r="125" customFormat="false" ht="15" hidden="false" customHeight="false" outlineLevel="0" collapsed="false">
      <c r="A125" s="20" t="n">
        <v>121</v>
      </c>
      <c r="B125" s="12"/>
      <c r="C125" s="13"/>
      <c r="D125" s="24"/>
      <c r="E125" s="12"/>
      <c r="F125" s="12"/>
      <c r="G125" s="25"/>
      <c r="H125" s="25"/>
      <c r="I125" s="25"/>
      <c r="J125" s="13"/>
      <c r="K125" s="13"/>
      <c r="L125" s="25"/>
      <c r="M125" s="14" t="str">
        <f aca="false">IF(OR($C125="",$J125=""),"",INT(($J125-$C125)/365.25))</f>
        <v/>
      </c>
      <c r="N125" s="14" t="str">
        <f aca="false">IF($M125="","",IF($M125&lt;2,"Ha","Yo'q"))</f>
        <v/>
      </c>
      <c r="O125" s="14" t="str">
        <f aca="false">IF($M125="","",IF(AND($M125&gt;=7,$M125&lt;=17),"Ha","Yo'q"))</f>
        <v/>
      </c>
      <c r="P125" s="14" t="str">
        <f aca="false">IF(AND($B125&lt;&gt;"",$J125&lt;&gt;"",$J125&lt;=Boshqaruv!$C$10,OR($K125="",$K125&gt;Boshqaruv!$C$10),$L125&lt;&gt;"Tibbiy qarshi ko'rsatma"),1,"")</f>
        <v/>
      </c>
      <c r="Q125" s="28" t="n">
        <f aca="false">IF(AND($B125&lt;&gt;"",$J125&gt;=Boshqaruv!$C$9,$J125&lt;=Boshqaruv!$C$10),IF(COUNTIFS($B$4:$B124,$B125,$C$4:$C124,$C125,$J$4:$J124,"&gt;="&amp;Boshqaruv!$C$9,$J$4:$J124,"&lt;="&amp;Boshqaruv!$C$10)=0,1,0),0)</f>
        <v>0</v>
      </c>
      <c r="R125" s="28" t="n">
        <f aca="false">IF(AND($B125&lt;&gt;"",$J125&gt;=Boshqaruv!$C$9,$J125&lt;=Boshqaruv!$C$10,$K125&lt;&gt;"",$K125&lt;=Boshqaruv!$C$10),IF(COUNTIFS($B$4:$B124,$B125,$C$4:$C124,$C125,$J$4:$J124,"&gt;="&amp;Boshqaruv!$C$9,$J$4:$J124,"&lt;="&amp;Boshqaruv!$C$10,$K$4:$K124,"&lt;&gt;",$K$4:$K124,"&lt;="&amp;Boshqaruv!$C$10)=0,1,0),0)</f>
        <v>0</v>
      </c>
      <c r="S125" s="28" t="n">
        <f aca="false">IF($P125=1,IF(COUNTIFS($B$4:$B124,$B125,$C$4:$C124,$C125,$P$4:$P124,1)=0,1,0),0)</f>
        <v>0</v>
      </c>
      <c r="T125" s="12"/>
    </row>
    <row r="126" customFormat="false" ht="15" hidden="false" customHeight="false" outlineLevel="0" collapsed="false">
      <c r="A126" s="20" t="n">
        <v>122</v>
      </c>
      <c r="B126" s="12"/>
      <c r="C126" s="13"/>
      <c r="D126" s="24"/>
      <c r="E126" s="12"/>
      <c r="F126" s="12"/>
      <c r="G126" s="25"/>
      <c r="H126" s="25"/>
      <c r="I126" s="25"/>
      <c r="J126" s="13"/>
      <c r="K126" s="13"/>
      <c r="L126" s="25"/>
      <c r="M126" s="14" t="str">
        <f aca="false">IF(OR($C126="",$J126=""),"",INT(($J126-$C126)/365.25))</f>
        <v/>
      </c>
      <c r="N126" s="14" t="str">
        <f aca="false">IF($M126="","",IF($M126&lt;2,"Ha","Yo'q"))</f>
        <v/>
      </c>
      <c r="O126" s="14" t="str">
        <f aca="false">IF($M126="","",IF(AND($M126&gt;=7,$M126&lt;=17),"Ha","Yo'q"))</f>
        <v/>
      </c>
      <c r="P126" s="14" t="str">
        <f aca="false">IF(AND($B126&lt;&gt;"",$J126&lt;&gt;"",$J126&lt;=Boshqaruv!$C$10,OR($K126="",$K126&gt;Boshqaruv!$C$10),$L126&lt;&gt;"Tibbiy qarshi ko'rsatma"),1,"")</f>
        <v/>
      </c>
      <c r="Q126" s="28" t="n">
        <f aca="false">IF(AND($B126&lt;&gt;"",$J126&gt;=Boshqaruv!$C$9,$J126&lt;=Boshqaruv!$C$10),IF(COUNTIFS($B$4:$B125,$B126,$C$4:$C125,$C126,$J$4:$J125,"&gt;="&amp;Boshqaruv!$C$9,$J$4:$J125,"&lt;="&amp;Boshqaruv!$C$10)=0,1,0),0)</f>
        <v>0</v>
      </c>
      <c r="R126" s="28" t="n">
        <f aca="false">IF(AND($B126&lt;&gt;"",$J126&gt;=Boshqaruv!$C$9,$J126&lt;=Boshqaruv!$C$10,$K126&lt;&gt;"",$K126&lt;=Boshqaruv!$C$10),IF(COUNTIFS($B$4:$B125,$B126,$C$4:$C125,$C126,$J$4:$J125,"&gt;="&amp;Boshqaruv!$C$9,$J$4:$J125,"&lt;="&amp;Boshqaruv!$C$10,$K$4:$K125,"&lt;&gt;",$K$4:$K125,"&lt;="&amp;Boshqaruv!$C$10)=0,1,0),0)</f>
        <v>0</v>
      </c>
      <c r="S126" s="28" t="n">
        <f aca="false">IF($P126=1,IF(COUNTIFS($B$4:$B125,$B126,$C$4:$C125,$C126,$P$4:$P125,1)=0,1,0),0)</f>
        <v>0</v>
      </c>
      <c r="T126" s="12"/>
    </row>
    <row r="127" customFormat="false" ht="15" hidden="false" customHeight="false" outlineLevel="0" collapsed="false">
      <c r="A127" s="20" t="n">
        <v>123</v>
      </c>
      <c r="B127" s="12"/>
      <c r="C127" s="13"/>
      <c r="D127" s="24"/>
      <c r="E127" s="12"/>
      <c r="F127" s="12"/>
      <c r="G127" s="25"/>
      <c r="H127" s="25"/>
      <c r="I127" s="25"/>
      <c r="J127" s="13"/>
      <c r="K127" s="13"/>
      <c r="L127" s="25"/>
      <c r="M127" s="14" t="str">
        <f aca="false">IF(OR($C127="",$J127=""),"",INT(($J127-$C127)/365.25))</f>
        <v/>
      </c>
      <c r="N127" s="14" t="str">
        <f aca="false">IF($M127="","",IF($M127&lt;2,"Ha","Yo'q"))</f>
        <v/>
      </c>
      <c r="O127" s="14" t="str">
        <f aca="false">IF($M127="","",IF(AND($M127&gt;=7,$M127&lt;=17),"Ha","Yo'q"))</f>
        <v/>
      </c>
      <c r="P127" s="14" t="str">
        <f aca="false">IF(AND($B127&lt;&gt;"",$J127&lt;&gt;"",$J127&lt;=Boshqaruv!$C$10,OR($K127="",$K127&gt;Boshqaruv!$C$10),$L127&lt;&gt;"Tibbiy qarshi ko'rsatma"),1,"")</f>
        <v/>
      </c>
      <c r="Q127" s="28" t="n">
        <f aca="false">IF(AND($B127&lt;&gt;"",$J127&gt;=Boshqaruv!$C$9,$J127&lt;=Boshqaruv!$C$10),IF(COUNTIFS($B$4:$B126,$B127,$C$4:$C126,$C127,$J$4:$J126,"&gt;="&amp;Boshqaruv!$C$9,$J$4:$J126,"&lt;="&amp;Boshqaruv!$C$10)=0,1,0),0)</f>
        <v>0</v>
      </c>
      <c r="R127" s="28" t="n">
        <f aca="false">IF(AND($B127&lt;&gt;"",$J127&gt;=Boshqaruv!$C$9,$J127&lt;=Boshqaruv!$C$10,$K127&lt;&gt;"",$K127&lt;=Boshqaruv!$C$10),IF(COUNTIFS($B$4:$B126,$B127,$C$4:$C126,$C127,$J$4:$J126,"&gt;="&amp;Boshqaruv!$C$9,$J$4:$J126,"&lt;="&amp;Boshqaruv!$C$10,$K$4:$K126,"&lt;&gt;",$K$4:$K126,"&lt;="&amp;Boshqaruv!$C$10)=0,1,0),0)</f>
        <v>0</v>
      </c>
      <c r="S127" s="28" t="n">
        <f aca="false">IF($P127=1,IF(COUNTIFS($B$4:$B126,$B127,$C$4:$C126,$C127,$P$4:$P126,1)=0,1,0),0)</f>
        <v>0</v>
      </c>
      <c r="T127" s="12"/>
    </row>
    <row r="128" customFormat="false" ht="15" hidden="false" customHeight="false" outlineLevel="0" collapsed="false">
      <c r="A128" s="20" t="n">
        <v>124</v>
      </c>
      <c r="B128" s="12"/>
      <c r="C128" s="13"/>
      <c r="D128" s="24"/>
      <c r="E128" s="12"/>
      <c r="F128" s="12"/>
      <c r="G128" s="25"/>
      <c r="H128" s="25"/>
      <c r="I128" s="25"/>
      <c r="J128" s="13"/>
      <c r="K128" s="13"/>
      <c r="L128" s="25"/>
      <c r="M128" s="14" t="str">
        <f aca="false">IF(OR($C128="",$J128=""),"",INT(($J128-$C128)/365.25))</f>
        <v/>
      </c>
      <c r="N128" s="14" t="str">
        <f aca="false">IF($M128="","",IF($M128&lt;2,"Ha","Yo'q"))</f>
        <v/>
      </c>
      <c r="O128" s="14" t="str">
        <f aca="false">IF($M128="","",IF(AND($M128&gt;=7,$M128&lt;=17),"Ha","Yo'q"))</f>
        <v/>
      </c>
      <c r="P128" s="14" t="str">
        <f aca="false">IF(AND($B128&lt;&gt;"",$J128&lt;&gt;"",$J128&lt;=Boshqaruv!$C$10,OR($K128="",$K128&gt;Boshqaruv!$C$10),$L128&lt;&gt;"Tibbiy qarshi ko'rsatma"),1,"")</f>
        <v/>
      </c>
      <c r="Q128" s="28" t="n">
        <f aca="false">IF(AND($B128&lt;&gt;"",$J128&gt;=Boshqaruv!$C$9,$J128&lt;=Boshqaruv!$C$10),IF(COUNTIFS($B$4:$B127,$B128,$C$4:$C127,$C128,$J$4:$J127,"&gt;="&amp;Boshqaruv!$C$9,$J$4:$J127,"&lt;="&amp;Boshqaruv!$C$10)=0,1,0),0)</f>
        <v>0</v>
      </c>
      <c r="R128" s="28" t="n">
        <f aca="false">IF(AND($B128&lt;&gt;"",$J128&gt;=Boshqaruv!$C$9,$J128&lt;=Boshqaruv!$C$10,$K128&lt;&gt;"",$K128&lt;=Boshqaruv!$C$10),IF(COUNTIFS($B$4:$B127,$B128,$C$4:$C127,$C128,$J$4:$J127,"&gt;="&amp;Boshqaruv!$C$9,$J$4:$J127,"&lt;="&amp;Boshqaruv!$C$10,$K$4:$K127,"&lt;&gt;",$K$4:$K127,"&lt;="&amp;Boshqaruv!$C$10)=0,1,0),0)</f>
        <v>0</v>
      </c>
      <c r="S128" s="28" t="n">
        <f aca="false">IF($P128=1,IF(COUNTIFS($B$4:$B127,$B128,$C$4:$C127,$C128,$P$4:$P127,1)=0,1,0),0)</f>
        <v>0</v>
      </c>
      <c r="T128" s="12"/>
    </row>
    <row r="129" customFormat="false" ht="15" hidden="false" customHeight="false" outlineLevel="0" collapsed="false">
      <c r="A129" s="20" t="n">
        <v>125</v>
      </c>
      <c r="B129" s="12"/>
      <c r="C129" s="13"/>
      <c r="D129" s="24"/>
      <c r="E129" s="12"/>
      <c r="F129" s="12"/>
      <c r="G129" s="25"/>
      <c r="H129" s="25"/>
      <c r="I129" s="25"/>
      <c r="J129" s="13"/>
      <c r="K129" s="13"/>
      <c r="L129" s="25"/>
      <c r="M129" s="14" t="str">
        <f aca="false">IF(OR($C129="",$J129=""),"",INT(($J129-$C129)/365.25))</f>
        <v/>
      </c>
      <c r="N129" s="14" t="str">
        <f aca="false">IF($M129="","",IF($M129&lt;2,"Ha","Yo'q"))</f>
        <v/>
      </c>
      <c r="O129" s="14" t="str">
        <f aca="false">IF($M129="","",IF(AND($M129&gt;=7,$M129&lt;=17),"Ha","Yo'q"))</f>
        <v/>
      </c>
      <c r="P129" s="14" t="str">
        <f aca="false">IF(AND($B129&lt;&gt;"",$J129&lt;&gt;"",$J129&lt;=Boshqaruv!$C$10,OR($K129="",$K129&gt;Boshqaruv!$C$10),$L129&lt;&gt;"Tibbiy qarshi ko'rsatma"),1,"")</f>
        <v/>
      </c>
      <c r="Q129" s="28" t="n">
        <f aca="false">IF(AND($B129&lt;&gt;"",$J129&gt;=Boshqaruv!$C$9,$J129&lt;=Boshqaruv!$C$10),IF(COUNTIFS($B$4:$B128,$B129,$C$4:$C128,$C129,$J$4:$J128,"&gt;="&amp;Boshqaruv!$C$9,$J$4:$J128,"&lt;="&amp;Boshqaruv!$C$10)=0,1,0),0)</f>
        <v>0</v>
      </c>
      <c r="R129" s="28" t="n">
        <f aca="false">IF(AND($B129&lt;&gt;"",$J129&gt;=Boshqaruv!$C$9,$J129&lt;=Boshqaruv!$C$10,$K129&lt;&gt;"",$K129&lt;=Boshqaruv!$C$10),IF(COUNTIFS($B$4:$B128,$B129,$C$4:$C128,$C129,$J$4:$J128,"&gt;="&amp;Boshqaruv!$C$9,$J$4:$J128,"&lt;="&amp;Boshqaruv!$C$10,$K$4:$K128,"&lt;&gt;",$K$4:$K128,"&lt;="&amp;Boshqaruv!$C$10)=0,1,0),0)</f>
        <v>0</v>
      </c>
      <c r="S129" s="28" t="n">
        <f aca="false">IF($P129=1,IF(COUNTIFS($B$4:$B128,$B129,$C$4:$C128,$C129,$P$4:$P128,1)=0,1,0),0)</f>
        <v>0</v>
      </c>
      <c r="T129" s="12"/>
    </row>
    <row r="130" customFormat="false" ht="15" hidden="false" customHeight="false" outlineLevel="0" collapsed="false">
      <c r="A130" s="20" t="n">
        <v>126</v>
      </c>
      <c r="B130" s="12"/>
      <c r="C130" s="13"/>
      <c r="D130" s="24"/>
      <c r="E130" s="12"/>
      <c r="F130" s="12"/>
      <c r="G130" s="25"/>
      <c r="H130" s="25"/>
      <c r="I130" s="25"/>
      <c r="J130" s="13"/>
      <c r="K130" s="13"/>
      <c r="L130" s="25"/>
      <c r="M130" s="14" t="str">
        <f aca="false">IF(OR($C130="",$J130=""),"",INT(($J130-$C130)/365.25))</f>
        <v/>
      </c>
      <c r="N130" s="14" t="str">
        <f aca="false">IF($M130="","",IF($M130&lt;2,"Ha","Yo'q"))</f>
        <v/>
      </c>
      <c r="O130" s="14" t="str">
        <f aca="false">IF($M130="","",IF(AND($M130&gt;=7,$M130&lt;=17),"Ha","Yo'q"))</f>
        <v/>
      </c>
      <c r="P130" s="14" t="str">
        <f aca="false">IF(AND($B130&lt;&gt;"",$J130&lt;&gt;"",$J130&lt;=Boshqaruv!$C$10,OR($K130="",$K130&gt;Boshqaruv!$C$10),$L130&lt;&gt;"Tibbiy qarshi ko'rsatma"),1,"")</f>
        <v/>
      </c>
      <c r="Q130" s="28" t="n">
        <f aca="false">IF(AND($B130&lt;&gt;"",$J130&gt;=Boshqaruv!$C$9,$J130&lt;=Boshqaruv!$C$10),IF(COUNTIFS($B$4:$B129,$B130,$C$4:$C129,$C130,$J$4:$J129,"&gt;="&amp;Boshqaruv!$C$9,$J$4:$J129,"&lt;="&amp;Boshqaruv!$C$10)=0,1,0),0)</f>
        <v>0</v>
      </c>
      <c r="R130" s="28" t="n">
        <f aca="false">IF(AND($B130&lt;&gt;"",$J130&gt;=Boshqaruv!$C$9,$J130&lt;=Boshqaruv!$C$10,$K130&lt;&gt;"",$K130&lt;=Boshqaruv!$C$10),IF(COUNTIFS($B$4:$B129,$B130,$C$4:$C129,$C130,$J$4:$J129,"&gt;="&amp;Boshqaruv!$C$9,$J$4:$J129,"&lt;="&amp;Boshqaruv!$C$10,$K$4:$K129,"&lt;&gt;",$K$4:$K129,"&lt;="&amp;Boshqaruv!$C$10)=0,1,0),0)</f>
        <v>0</v>
      </c>
      <c r="S130" s="28" t="n">
        <f aca="false">IF($P130=1,IF(COUNTIFS($B$4:$B129,$B130,$C$4:$C129,$C130,$P$4:$P129,1)=0,1,0),0)</f>
        <v>0</v>
      </c>
      <c r="T130" s="12"/>
    </row>
    <row r="131" customFormat="false" ht="15" hidden="false" customHeight="false" outlineLevel="0" collapsed="false">
      <c r="A131" s="20" t="n">
        <v>127</v>
      </c>
      <c r="B131" s="12"/>
      <c r="C131" s="13"/>
      <c r="D131" s="24"/>
      <c r="E131" s="12"/>
      <c r="F131" s="12"/>
      <c r="G131" s="25"/>
      <c r="H131" s="25"/>
      <c r="I131" s="25"/>
      <c r="J131" s="13"/>
      <c r="K131" s="13"/>
      <c r="L131" s="25"/>
      <c r="M131" s="14" t="str">
        <f aca="false">IF(OR($C131="",$J131=""),"",INT(($J131-$C131)/365.25))</f>
        <v/>
      </c>
      <c r="N131" s="14" t="str">
        <f aca="false">IF($M131="","",IF($M131&lt;2,"Ha","Yo'q"))</f>
        <v/>
      </c>
      <c r="O131" s="14" t="str">
        <f aca="false">IF($M131="","",IF(AND($M131&gt;=7,$M131&lt;=17),"Ha","Yo'q"))</f>
        <v/>
      </c>
      <c r="P131" s="14" t="str">
        <f aca="false">IF(AND($B131&lt;&gt;"",$J131&lt;&gt;"",$J131&lt;=Boshqaruv!$C$10,OR($K131="",$K131&gt;Boshqaruv!$C$10),$L131&lt;&gt;"Tibbiy qarshi ko'rsatma"),1,"")</f>
        <v/>
      </c>
      <c r="Q131" s="28" t="n">
        <f aca="false">IF(AND($B131&lt;&gt;"",$J131&gt;=Boshqaruv!$C$9,$J131&lt;=Boshqaruv!$C$10),IF(COUNTIFS($B$4:$B130,$B131,$C$4:$C130,$C131,$J$4:$J130,"&gt;="&amp;Boshqaruv!$C$9,$J$4:$J130,"&lt;="&amp;Boshqaruv!$C$10)=0,1,0),0)</f>
        <v>0</v>
      </c>
      <c r="R131" s="28" t="n">
        <f aca="false">IF(AND($B131&lt;&gt;"",$J131&gt;=Boshqaruv!$C$9,$J131&lt;=Boshqaruv!$C$10,$K131&lt;&gt;"",$K131&lt;=Boshqaruv!$C$10),IF(COUNTIFS($B$4:$B130,$B131,$C$4:$C130,$C131,$J$4:$J130,"&gt;="&amp;Boshqaruv!$C$9,$J$4:$J130,"&lt;="&amp;Boshqaruv!$C$10,$K$4:$K130,"&lt;&gt;",$K$4:$K130,"&lt;="&amp;Boshqaruv!$C$10)=0,1,0),0)</f>
        <v>0</v>
      </c>
      <c r="S131" s="28" t="n">
        <f aca="false">IF($P131=1,IF(COUNTIFS($B$4:$B130,$B131,$C$4:$C130,$C131,$P$4:$P130,1)=0,1,0),0)</f>
        <v>0</v>
      </c>
      <c r="T131" s="12"/>
    </row>
    <row r="132" customFormat="false" ht="15" hidden="false" customHeight="false" outlineLevel="0" collapsed="false">
      <c r="A132" s="20" t="n">
        <v>128</v>
      </c>
      <c r="B132" s="12"/>
      <c r="C132" s="13"/>
      <c r="D132" s="24"/>
      <c r="E132" s="12"/>
      <c r="F132" s="12"/>
      <c r="G132" s="25"/>
      <c r="H132" s="25"/>
      <c r="I132" s="25"/>
      <c r="J132" s="13"/>
      <c r="K132" s="13"/>
      <c r="L132" s="25"/>
      <c r="M132" s="14" t="str">
        <f aca="false">IF(OR($C132="",$J132=""),"",INT(($J132-$C132)/365.25))</f>
        <v/>
      </c>
      <c r="N132" s="14" t="str">
        <f aca="false">IF($M132="","",IF($M132&lt;2,"Ha","Yo'q"))</f>
        <v/>
      </c>
      <c r="O132" s="14" t="str">
        <f aca="false">IF($M132="","",IF(AND($M132&gt;=7,$M132&lt;=17),"Ha","Yo'q"))</f>
        <v/>
      </c>
      <c r="P132" s="14" t="str">
        <f aca="false">IF(AND($B132&lt;&gt;"",$J132&lt;&gt;"",$J132&lt;=Boshqaruv!$C$10,OR($K132="",$K132&gt;Boshqaruv!$C$10),$L132&lt;&gt;"Tibbiy qarshi ko'rsatma"),1,"")</f>
        <v/>
      </c>
      <c r="Q132" s="28" t="n">
        <f aca="false">IF(AND($B132&lt;&gt;"",$J132&gt;=Boshqaruv!$C$9,$J132&lt;=Boshqaruv!$C$10),IF(COUNTIFS($B$4:$B131,$B132,$C$4:$C131,$C132,$J$4:$J131,"&gt;="&amp;Boshqaruv!$C$9,$J$4:$J131,"&lt;="&amp;Boshqaruv!$C$10)=0,1,0),0)</f>
        <v>0</v>
      </c>
      <c r="R132" s="28" t="n">
        <f aca="false">IF(AND($B132&lt;&gt;"",$J132&gt;=Boshqaruv!$C$9,$J132&lt;=Boshqaruv!$C$10,$K132&lt;&gt;"",$K132&lt;=Boshqaruv!$C$10),IF(COUNTIFS($B$4:$B131,$B132,$C$4:$C131,$C132,$J$4:$J131,"&gt;="&amp;Boshqaruv!$C$9,$J$4:$J131,"&lt;="&amp;Boshqaruv!$C$10,$K$4:$K131,"&lt;&gt;",$K$4:$K131,"&lt;="&amp;Boshqaruv!$C$10)=0,1,0),0)</f>
        <v>0</v>
      </c>
      <c r="S132" s="28" t="n">
        <f aca="false">IF($P132=1,IF(COUNTIFS($B$4:$B131,$B132,$C$4:$C131,$C132,$P$4:$P131,1)=0,1,0),0)</f>
        <v>0</v>
      </c>
      <c r="T132" s="12"/>
    </row>
    <row r="133" customFormat="false" ht="15" hidden="false" customHeight="false" outlineLevel="0" collapsed="false">
      <c r="A133" s="20" t="n">
        <v>129</v>
      </c>
      <c r="B133" s="12"/>
      <c r="C133" s="13"/>
      <c r="D133" s="24"/>
      <c r="E133" s="12"/>
      <c r="F133" s="12"/>
      <c r="G133" s="25"/>
      <c r="H133" s="25"/>
      <c r="I133" s="25"/>
      <c r="J133" s="13"/>
      <c r="K133" s="13"/>
      <c r="L133" s="25"/>
      <c r="M133" s="14" t="str">
        <f aca="false">IF(OR($C133="",$J133=""),"",INT(($J133-$C133)/365.25))</f>
        <v/>
      </c>
      <c r="N133" s="14" t="str">
        <f aca="false">IF($M133="","",IF($M133&lt;2,"Ha","Yo'q"))</f>
        <v/>
      </c>
      <c r="O133" s="14" t="str">
        <f aca="false">IF($M133="","",IF(AND($M133&gt;=7,$M133&lt;=17),"Ha","Yo'q"))</f>
        <v/>
      </c>
      <c r="P133" s="14" t="str">
        <f aca="false">IF(AND($B133&lt;&gt;"",$J133&lt;&gt;"",$J133&lt;=Boshqaruv!$C$10,OR($K133="",$K133&gt;Boshqaruv!$C$10),$L133&lt;&gt;"Tibbiy qarshi ko'rsatma"),1,"")</f>
        <v/>
      </c>
      <c r="Q133" s="28" t="n">
        <f aca="false">IF(AND($B133&lt;&gt;"",$J133&gt;=Boshqaruv!$C$9,$J133&lt;=Boshqaruv!$C$10),IF(COUNTIFS($B$4:$B132,$B133,$C$4:$C132,$C133,$J$4:$J132,"&gt;="&amp;Boshqaruv!$C$9,$J$4:$J132,"&lt;="&amp;Boshqaruv!$C$10)=0,1,0),0)</f>
        <v>0</v>
      </c>
      <c r="R133" s="28" t="n">
        <f aca="false">IF(AND($B133&lt;&gt;"",$J133&gt;=Boshqaruv!$C$9,$J133&lt;=Boshqaruv!$C$10,$K133&lt;&gt;"",$K133&lt;=Boshqaruv!$C$10),IF(COUNTIFS($B$4:$B132,$B133,$C$4:$C132,$C133,$J$4:$J132,"&gt;="&amp;Boshqaruv!$C$9,$J$4:$J132,"&lt;="&amp;Boshqaruv!$C$10,$K$4:$K132,"&lt;&gt;",$K$4:$K132,"&lt;="&amp;Boshqaruv!$C$10)=0,1,0),0)</f>
        <v>0</v>
      </c>
      <c r="S133" s="28" t="n">
        <f aca="false">IF($P133=1,IF(COUNTIFS($B$4:$B132,$B133,$C$4:$C132,$C133,$P$4:$P132,1)=0,1,0),0)</f>
        <v>0</v>
      </c>
      <c r="T133" s="12"/>
    </row>
    <row r="134" customFormat="false" ht="15" hidden="false" customHeight="false" outlineLevel="0" collapsed="false">
      <c r="A134" s="20" t="n">
        <v>130</v>
      </c>
      <c r="B134" s="12"/>
      <c r="C134" s="13"/>
      <c r="D134" s="24"/>
      <c r="E134" s="12"/>
      <c r="F134" s="12"/>
      <c r="G134" s="25"/>
      <c r="H134" s="25"/>
      <c r="I134" s="25"/>
      <c r="J134" s="13"/>
      <c r="K134" s="13"/>
      <c r="L134" s="25"/>
      <c r="M134" s="14" t="str">
        <f aca="false">IF(OR($C134="",$J134=""),"",INT(($J134-$C134)/365.25))</f>
        <v/>
      </c>
      <c r="N134" s="14" t="str">
        <f aca="false">IF($M134="","",IF($M134&lt;2,"Ha","Yo'q"))</f>
        <v/>
      </c>
      <c r="O134" s="14" t="str">
        <f aca="false">IF($M134="","",IF(AND($M134&gt;=7,$M134&lt;=17),"Ha","Yo'q"))</f>
        <v/>
      </c>
      <c r="P134" s="14" t="str">
        <f aca="false">IF(AND($B134&lt;&gt;"",$J134&lt;&gt;"",$J134&lt;=Boshqaruv!$C$10,OR($K134="",$K134&gt;Boshqaruv!$C$10),$L134&lt;&gt;"Tibbiy qarshi ko'rsatma"),1,"")</f>
        <v/>
      </c>
      <c r="Q134" s="28" t="n">
        <f aca="false">IF(AND($B134&lt;&gt;"",$J134&gt;=Boshqaruv!$C$9,$J134&lt;=Boshqaruv!$C$10),IF(COUNTIFS($B$4:$B133,$B134,$C$4:$C133,$C134,$J$4:$J133,"&gt;="&amp;Boshqaruv!$C$9,$J$4:$J133,"&lt;="&amp;Boshqaruv!$C$10)=0,1,0),0)</f>
        <v>0</v>
      </c>
      <c r="R134" s="28" t="n">
        <f aca="false">IF(AND($B134&lt;&gt;"",$J134&gt;=Boshqaruv!$C$9,$J134&lt;=Boshqaruv!$C$10,$K134&lt;&gt;"",$K134&lt;=Boshqaruv!$C$10),IF(COUNTIFS($B$4:$B133,$B134,$C$4:$C133,$C134,$J$4:$J133,"&gt;="&amp;Boshqaruv!$C$9,$J$4:$J133,"&lt;="&amp;Boshqaruv!$C$10,$K$4:$K133,"&lt;&gt;",$K$4:$K133,"&lt;="&amp;Boshqaruv!$C$10)=0,1,0),0)</f>
        <v>0</v>
      </c>
      <c r="S134" s="28" t="n">
        <f aca="false">IF($P134=1,IF(COUNTIFS($B$4:$B133,$B134,$C$4:$C133,$C134,$P$4:$P133,1)=0,1,0),0)</f>
        <v>0</v>
      </c>
      <c r="T134" s="12"/>
    </row>
    <row r="135" customFormat="false" ht="15" hidden="false" customHeight="false" outlineLevel="0" collapsed="false">
      <c r="A135" s="20" t="n">
        <v>131</v>
      </c>
      <c r="B135" s="12"/>
      <c r="C135" s="13"/>
      <c r="D135" s="24"/>
      <c r="E135" s="12"/>
      <c r="F135" s="12"/>
      <c r="G135" s="25"/>
      <c r="H135" s="25"/>
      <c r="I135" s="25"/>
      <c r="J135" s="13"/>
      <c r="K135" s="13"/>
      <c r="L135" s="25"/>
      <c r="M135" s="14" t="str">
        <f aca="false">IF(OR($C135="",$J135=""),"",INT(($J135-$C135)/365.25))</f>
        <v/>
      </c>
      <c r="N135" s="14" t="str">
        <f aca="false">IF($M135="","",IF($M135&lt;2,"Ha","Yo'q"))</f>
        <v/>
      </c>
      <c r="O135" s="14" t="str">
        <f aca="false">IF($M135="","",IF(AND($M135&gt;=7,$M135&lt;=17),"Ha","Yo'q"))</f>
        <v/>
      </c>
      <c r="P135" s="14" t="str">
        <f aca="false">IF(AND($B135&lt;&gt;"",$J135&lt;&gt;"",$J135&lt;=Boshqaruv!$C$10,OR($K135="",$K135&gt;Boshqaruv!$C$10),$L135&lt;&gt;"Tibbiy qarshi ko'rsatma"),1,"")</f>
        <v/>
      </c>
      <c r="Q135" s="28" t="n">
        <f aca="false">IF(AND($B135&lt;&gt;"",$J135&gt;=Boshqaruv!$C$9,$J135&lt;=Boshqaruv!$C$10),IF(COUNTIFS($B$4:$B134,$B135,$C$4:$C134,$C135,$J$4:$J134,"&gt;="&amp;Boshqaruv!$C$9,$J$4:$J134,"&lt;="&amp;Boshqaruv!$C$10)=0,1,0),0)</f>
        <v>0</v>
      </c>
      <c r="R135" s="28" t="n">
        <f aca="false">IF(AND($B135&lt;&gt;"",$J135&gt;=Boshqaruv!$C$9,$J135&lt;=Boshqaruv!$C$10,$K135&lt;&gt;"",$K135&lt;=Boshqaruv!$C$10),IF(COUNTIFS($B$4:$B134,$B135,$C$4:$C134,$C135,$J$4:$J134,"&gt;="&amp;Boshqaruv!$C$9,$J$4:$J134,"&lt;="&amp;Boshqaruv!$C$10,$K$4:$K134,"&lt;&gt;",$K$4:$K134,"&lt;="&amp;Boshqaruv!$C$10)=0,1,0),0)</f>
        <v>0</v>
      </c>
      <c r="S135" s="28" t="n">
        <f aca="false">IF($P135=1,IF(COUNTIFS($B$4:$B134,$B135,$C$4:$C134,$C135,$P$4:$P134,1)=0,1,0),0)</f>
        <v>0</v>
      </c>
      <c r="T135" s="12"/>
    </row>
    <row r="136" customFormat="false" ht="15" hidden="false" customHeight="false" outlineLevel="0" collapsed="false">
      <c r="A136" s="20" t="n">
        <v>132</v>
      </c>
      <c r="B136" s="12"/>
      <c r="C136" s="13"/>
      <c r="D136" s="24"/>
      <c r="E136" s="12"/>
      <c r="F136" s="12"/>
      <c r="G136" s="25"/>
      <c r="H136" s="25"/>
      <c r="I136" s="25"/>
      <c r="J136" s="13"/>
      <c r="K136" s="13"/>
      <c r="L136" s="25"/>
      <c r="M136" s="14" t="str">
        <f aca="false">IF(OR($C136="",$J136=""),"",INT(($J136-$C136)/365.25))</f>
        <v/>
      </c>
      <c r="N136" s="14" t="str">
        <f aca="false">IF($M136="","",IF($M136&lt;2,"Ha","Yo'q"))</f>
        <v/>
      </c>
      <c r="O136" s="14" t="str">
        <f aca="false">IF($M136="","",IF(AND($M136&gt;=7,$M136&lt;=17),"Ha","Yo'q"))</f>
        <v/>
      </c>
      <c r="P136" s="14" t="str">
        <f aca="false">IF(AND($B136&lt;&gt;"",$J136&lt;&gt;"",$J136&lt;=Boshqaruv!$C$10,OR($K136="",$K136&gt;Boshqaruv!$C$10),$L136&lt;&gt;"Tibbiy qarshi ko'rsatma"),1,"")</f>
        <v/>
      </c>
      <c r="Q136" s="28" t="n">
        <f aca="false">IF(AND($B136&lt;&gt;"",$J136&gt;=Boshqaruv!$C$9,$J136&lt;=Boshqaruv!$C$10),IF(COUNTIFS($B$4:$B135,$B136,$C$4:$C135,$C136,$J$4:$J135,"&gt;="&amp;Boshqaruv!$C$9,$J$4:$J135,"&lt;="&amp;Boshqaruv!$C$10)=0,1,0),0)</f>
        <v>0</v>
      </c>
      <c r="R136" s="28" t="n">
        <f aca="false">IF(AND($B136&lt;&gt;"",$J136&gt;=Boshqaruv!$C$9,$J136&lt;=Boshqaruv!$C$10,$K136&lt;&gt;"",$K136&lt;=Boshqaruv!$C$10),IF(COUNTIFS($B$4:$B135,$B136,$C$4:$C135,$C136,$J$4:$J135,"&gt;="&amp;Boshqaruv!$C$9,$J$4:$J135,"&lt;="&amp;Boshqaruv!$C$10,$K$4:$K135,"&lt;&gt;",$K$4:$K135,"&lt;="&amp;Boshqaruv!$C$10)=0,1,0),0)</f>
        <v>0</v>
      </c>
      <c r="S136" s="28" t="n">
        <f aca="false">IF($P136=1,IF(COUNTIFS($B$4:$B135,$B136,$C$4:$C135,$C136,$P$4:$P135,1)=0,1,0),0)</f>
        <v>0</v>
      </c>
      <c r="T136" s="12"/>
    </row>
    <row r="137" customFormat="false" ht="15" hidden="false" customHeight="false" outlineLevel="0" collapsed="false">
      <c r="A137" s="20" t="n">
        <v>133</v>
      </c>
      <c r="B137" s="12"/>
      <c r="C137" s="13"/>
      <c r="D137" s="24"/>
      <c r="E137" s="12"/>
      <c r="F137" s="12"/>
      <c r="G137" s="25"/>
      <c r="H137" s="25"/>
      <c r="I137" s="25"/>
      <c r="J137" s="13"/>
      <c r="K137" s="13"/>
      <c r="L137" s="25"/>
      <c r="M137" s="14" t="str">
        <f aca="false">IF(OR($C137="",$J137=""),"",INT(($J137-$C137)/365.25))</f>
        <v/>
      </c>
      <c r="N137" s="14" t="str">
        <f aca="false">IF($M137="","",IF($M137&lt;2,"Ha","Yo'q"))</f>
        <v/>
      </c>
      <c r="O137" s="14" t="str">
        <f aca="false">IF($M137="","",IF(AND($M137&gt;=7,$M137&lt;=17),"Ha","Yo'q"))</f>
        <v/>
      </c>
      <c r="P137" s="14" t="str">
        <f aca="false">IF(AND($B137&lt;&gt;"",$J137&lt;&gt;"",$J137&lt;=Boshqaruv!$C$10,OR($K137="",$K137&gt;Boshqaruv!$C$10),$L137&lt;&gt;"Tibbiy qarshi ko'rsatma"),1,"")</f>
        <v/>
      </c>
      <c r="Q137" s="28" t="n">
        <f aca="false">IF(AND($B137&lt;&gt;"",$J137&gt;=Boshqaruv!$C$9,$J137&lt;=Boshqaruv!$C$10),IF(COUNTIFS($B$4:$B136,$B137,$C$4:$C136,$C137,$J$4:$J136,"&gt;="&amp;Boshqaruv!$C$9,$J$4:$J136,"&lt;="&amp;Boshqaruv!$C$10)=0,1,0),0)</f>
        <v>0</v>
      </c>
      <c r="R137" s="28" t="n">
        <f aca="false">IF(AND($B137&lt;&gt;"",$J137&gt;=Boshqaruv!$C$9,$J137&lt;=Boshqaruv!$C$10,$K137&lt;&gt;"",$K137&lt;=Boshqaruv!$C$10),IF(COUNTIFS($B$4:$B136,$B137,$C$4:$C136,$C137,$J$4:$J136,"&gt;="&amp;Boshqaruv!$C$9,$J$4:$J136,"&lt;="&amp;Boshqaruv!$C$10,$K$4:$K136,"&lt;&gt;",$K$4:$K136,"&lt;="&amp;Boshqaruv!$C$10)=0,1,0),0)</f>
        <v>0</v>
      </c>
      <c r="S137" s="28" t="n">
        <f aca="false">IF($P137=1,IF(COUNTIFS($B$4:$B136,$B137,$C$4:$C136,$C137,$P$4:$P136,1)=0,1,0),0)</f>
        <v>0</v>
      </c>
      <c r="T137" s="12"/>
    </row>
    <row r="138" customFormat="false" ht="15" hidden="false" customHeight="false" outlineLevel="0" collapsed="false">
      <c r="A138" s="20" t="n">
        <v>134</v>
      </c>
      <c r="B138" s="12"/>
      <c r="C138" s="13"/>
      <c r="D138" s="24"/>
      <c r="E138" s="12"/>
      <c r="F138" s="12"/>
      <c r="G138" s="25"/>
      <c r="H138" s="25"/>
      <c r="I138" s="25"/>
      <c r="J138" s="13"/>
      <c r="K138" s="13"/>
      <c r="L138" s="25"/>
      <c r="M138" s="14" t="str">
        <f aca="false">IF(OR($C138="",$J138=""),"",INT(($J138-$C138)/365.25))</f>
        <v/>
      </c>
      <c r="N138" s="14" t="str">
        <f aca="false">IF($M138="","",IF($M138&lt;2,"Ha","Yo'q"))</f>
        <v/>
      </c>
      <c r="O138" s="14" t="str">
        <f aca="false">IF($M138="","",IF(AND($M138&gt;=7,$M138&lt;=17),"Ha","Yo'q"))</f>
        <v/>
      </c>
      <c r="P138" s="14" t="str">
        <f aca="false">IF(AND($B138&lt;&gt;"",$J138&lt;&gt;"",$J138&lt;=Boshqaruv!$C$10,OR($K138="",$K138&gt;Boshqaruv!$C$10),$L138&lt;&gt;"Tibbiy qarshi ko'rsatma"),1,"")</f>
        <v/>
      </c>
      <c r="Q138" s="28" t="n">
        <f aca="false">IF(AND($B138&lt;&gt;"",$J138&gt;=Boshqaruv!$C$9,$J138&lt;=Boshqaruv!$C$10),IF(COUNTIFS($B$4:$B137,$B138,$C$4:$C137,$C138,$J$4:$J137,"&gt;="&amp;Boshqaruv!$C$9,$J$4:$J137,"&lt;="&amp;Boshqaruv!$C$10)=0,1,0),0)</f>
        <v>0</v>
      </c>
      <c r="R138" s="28" t="n">
        <f aca="false">IF(AND($B138&lt;&gt;"",$J138&gt;=Boshqaruv!$C$9,$J138&lt;=Boshqaruv!$C$10,$K138&lt;&gt;"",$K138&lt;=Boshqaruv!$C$10),IF(COUNTIFS($B$4:$B137,$B138,$C$4:$C137,$C138,$J$4:$J137,"&gt;="&amp;Boshqaruv!$C$9,$J$4:$J137,"&lt;="&amp;Boshqaruv!$C$10,$K$4:$K137,"&lt;&gt;",$K$4:$K137,"&lt;="&amp;Boshqaruv!$C$10)=0,1,0),0)</f>
        <v>0</v>
      </c>
      <c r="S138" s="28" t="n">
        <f aca="false">IF($P138=1,IF(COUNTIFS($B$4:$B137,$B138,$C$4:$C137,$C138,$P$4:$P137,1)=0,1,0),0)</f>
        <v>0</v>
      </c>
      <c r="T138" s="12"/>
    </row>
    <row r="139" customFormat="false" ht="15" hidden="false" customHeight="false" outlineLevel="0" collapsed="false">
      <c r="A139" s="20" t="n">
        <v>135</v>
      </c>
      <c r="B139" s="12"/>
      <c r="C139" s="13"/>
      <c r="D139" s="24"/>
      <c r="E139" s="12"/>
      <c r="F139" s="12"/>
      <c r="G139" s="25"/>
      <c r="H139" s="25"/>
      <c r="I139" s="25"/>
      <c r="J139" s="13"/>
      <c r="K139" s="13"/>
      <c r="L139" s="25"/>
      <c r="M139" s="14" t="str">
        <f aca="false">IF(OR($C139="",$J139=""),"",INT(($J139-$C139)/365.25))</f>
        <v/>
      </c>
      <c r="N139" s="14" t="str">
        <f aca="false">IF($M139="","",IF($M139&lt;2,"Ha","Yo'q"))</f>
        <v/>
      </c>
      <c r="O139" s="14" t="str">
        <f aca="false">IF($M139="","",IF(AND($M139&gt;=7,$M139&lt;=17),"Ha","Yo'q"))</f>
        <v/>
      </c>
      <c r="P139" s="14" t="str">
        <f aca="false">IF(AND($B139&lt;&gt;"",$J139&lt;&gt;"",$J139&lt;=Boshqaruv!$C$10,OR($K139="",$K139&gt;Boshqaruv!$C$10),$L139&lt;&gt;"Tibbiy qarshi ko'rsatma"),1,"")</f>
        <v/>
      </c>
      <c r="Q139" s="28" t="n">
        <f aca="false">IF(AND($B139&lt;&gt;"",$J139&gt;=Boshqaruv!$C$9,$J139&lt;=Boshqaruv!$C$10),IF(COUNTIFS($B$4:$B138,$B139,$C$4:$C138,$C139,$J$4:$J138,"&gt;="&amp;Boshqaruv!$C$9,$J$4:$J138,"&lt;="&amp;Boshqaruv!$C$10)=0,1,0),0)</f>
        <v>0</v>
      </c>
      <c r="R139" s="28" t="n">
        <f aca="false">IF(AND($B139&lt;&gt;"",$J139&gt;=Boshqaruv!$C$9,$J139&lt;=Boshqaruv!$C$10,$K139&lt;&gt;"",$K139&lt;=Boshqaruv!$C$10),IF(COUNTIFS($B$4:$B138,$B139,$C$4:$C138,$C139,$J$4:$J138,"&gt;="&amp;Boshqaruv!$C$9,$J$4:$J138,"&lt;="&amp;Boshqaruv!$C$10,$K$4:$K138,"&lt;&gt;",$K$4:$K138,"&lt;="&amp;Boshqaruv!$C$10)=0,1,0),0)</f>
        <v>0</v>
      </c>
      <c r="S139" s="28" t="n">
        <f aca="false">IF($P139=1,IF(COUNTIFS($B$4:$B138,$B139,$C$4:$C138,$C139,$P$4:$P138,1)=0,1,0),0)</f>
        <v>0</v>
      </c>
      <c r="T139" s="12"/>
    </row>
    <row r="140" customFormat="false" ht="15" hidden="false" customHeight="false" outlineLevel="0" collapsed="false">
      <c r="A140" s="20" t="n">
        <v>136</v>
      </c>
      <c r="B140" s="12"/>
      <c r="C140" s="13"/>
      <c r="D140" s="24"/>
      <c r="E140" s="12"/>
      <c r="F140" s="12"/>
      <c r="G140" s="25"/>
      <c r="H140" s="25"/>
      <c r="I140" s="25"/>
      <c r="J140" s="13"/>
      <c r="K140" s="13"/>
      <c r="L140" s="25"/>
      <c r="M140" s="14" t="str">
        <f aca="false">IF(OR($C140="",$J140=""),"",INT(($J140-$C140)/365.25))</f>
        <v/>
      </c>
      <c r="N140" s="14" t="str">
        <f aca="false">IF($M140="","",IF($M140&lt;2,"Ha","Yo'q"))</f>
        <v/>
      </c>
      <c r="O140" s="14" t="str">
        <f aca="false">IF($M140="","",IF(AND($M140&gt;=7,$M140&lt;=17),"Ha","Yo'q"))</f>
        <v/>
      </c>
      <c r="P140" s="14" t="str">
        <f aca="false">IF(AND($B140&lt;&gt;"",$J140&lt;&gt;"",$J140&lt;=Boshqaruv!$C$10,OR($K140="",$K140&gt;Boshqaruv!$C$10),$L140&lt;&gt;"Tibbiy qarshi ko'rsatma"),1,"")</f>
        <v/>
      </c>
      <c r="Q140" s="28" t="n">
        <f aca="false">IF(AND($B140&lt;&gt;"",$J140&gt;=Boshqaruv!$C$9,$J140&lt;=Boshqaruv!$C$10),IF(COUNTIFS($B$4:$B139,$B140,$C$4:$C139,$C140,$J$4:$J139,"&gt;="&amp;Boshqaruv!$C$9,$J$4:$J139,"&lt;="&amp;Boshqaruv!$C$10)=0,1,0),0)</f>
        <v>0</v>
      </c>
      <c r="R140" s="28" t="n">
        <f aca="false">IF(AND($B140&lt;&gt;"",$J140&gt;=Boshqaruv!$C$9,$J140&lt;=Boshqaruv!$C$10,$K140&lt;&gt;"",$K140&lt;=Boshqaruv!$C$10),IF(COUNTIFS($B$4:$B139,$B140,$C$4:$C139,$C140,$J$4:$J139,"&gt;="&amp;Boshqaruv!$C$9,$J$4:$J139,"&lt;="&amp;Boshqaruv!$C$10,$K$4:$K139,"&lt;&gt;",$K$4:$K139,"&lt;="&amp;Boshqaruv!$C$10)=0,1,0),0)</f>
        <v>0</v>
      </c>
      <c r="S140" s="28" t="n">
        <f aca="false">IF($P140=1,IF(COUNTIFS($B$4:$B139,$B140,$C$4:$C139,$C140,$P$4:$P139,1)=0,1,0),0)</f>
        <v>0</v>
      </c>
      <c r="T140" s="12"/>
    </row>
    <row r="141" customFormat="false" ht="15" hidden="false" customHeight="false" outlineLevel="0" collapsed="false">
      <c r="A141" s="20" t="n">
        <v>137</v>
      </c>
      <c r="B141" s="12"/>
      <c r="C141" s="13"/>
      <c r="D141" s="24"/>
      <c r="E141" s="12"/>
      <c r="F141" s="12"/>
      <c r="G141" s="25"/>
      <c r="H141" s="25"/>
      <c r="I141" s="25"/>
      <c r="J141" s="13"/>
      <c r="K141" s="13"/>
      <c r="L141" s="25"/>
      <c r="M141" s="14" t="str">
        <f aca="false">IF(OR($C141="",$J141=""),"",INT(($J141-$C141)/365.25))</f>
        <v/>
      </c>
      <c r="N141" s="14" t="str">
        <f aca="false">IF($M141="","",IF($M141&lt;2,"Ha","Yo'q"))</f>
        <v/>
      </c>
      <c r="O141" s="14" t="str">
        <f aca="false">IF($M141="","",IF(AND($M141&gt;=7,$M141&lt;=17),"Ha","Yo'q"))</f>
        <v/>
      </c>
      <c r="P141" s="14" t="str">
        <f aca="false">IF(AND($B141&lt;&gt;"",$J141&lt;&gt;"",$J141&lt;=Boshqaruv!$C$10,OR($K141="",$K141&gt;Boshqaruv!$C$10),$L141&lt;&gt;"Tibbiy qarshi ko'rsatma"),1,"")</f>
        <v/>
      </c>
      <c r="Q141" s="28" t="n">
        <f aca="false">IF(AND($B141&lt;&gt;"",$J141&gt;=Boshqaruv!$C$9,$J141&lt;=Boshqaruv!$C$10),IF(COUNTIFS($B$4:$B140,$B141,$C$4:$C140,$C141,$J$4:$J140,"&gt;="&amp;Boshqaruv!$C$9,$J$4:$J140,"&lt;="&amp;Boshqaruv!$C$10)=0,1,0),0)</f>
        <v>0</v>
      </c>
      <c r="R141" s="28" t="n">
        <f aca="false">IF(AND($B141&lt;&gt;"",$J141&gt;=Boshqaruv!$C$9,$J141&lt;=Boshqaruv!$C$10,$K141&lt;&gt;"",$K141&lt;=Boshqaruv!$C$10),IF(COUNTIFS($B$4:$B140,$B141,$C$4:$C140,$C141,$J$4:$J140,"&gt;="&amp;Boshqaruv!$C$9,$J$4:$J140,"&lt;="&amp;Boshqaruv!$C$10,$K$4:$K140,"&lt;&gt;",$K$4:$K140,"&lt;="&amp;Boshqaruv!$C$10)=0,1,0),0)</f>
        <v>0</v>
      </c>
      <c r="S141" s="28" t="n">
        <f aca="false">IF($P141=1,IF(COUNTIFS($B$4:$B140,$B141,$C$4:$C140,$C141,$P$4:$P140,1)=0,1,0),0)</f>
        <v>0</v>
      </c>
      <c r="T141" s="12"/>
    </row>
    <row r="142" customFormat="false" ht="15" hidden="false" customHeight="false" outlineLevel="0" collapsed="false">
      <c r="A142" s="20" t="n">
        <v>138</v>
      </c>
      <c r="B142" s="12"/>
      <c r="C142" s="13"/>
      <c r="D142" s="24"/>
      <c r="E142" s="12"/>
      <c r="F142" s="12"/>
      <c r="G142" s="25"/>
      <c r="H142" s="25"/>
      <c r="I142" s="25"/>
      <c r="J142" s="13"/>
      <c r="K142" s="13"/>
      <c r="L142" s="25"/>
      <c r="M142" s="14" t="str">
        <f aca="false">IF(OR($C142="",$J142=""),"",INT(($J142-$C142)/365.25))</f>
        <v/>
      </c>
      <c r="N142" s="14" t="str">
        <f aca="false">IF($M142="","",IF($M142&lt;2,"Ha","Yo'q"))</f>
        <v/>
      </c>
      <c r="O142" s="14" t="str">
        <f aca="false">IF($M142="","",IF(AND($M142&gt;=7,$M142&lt;=17),"Ha","Yo'q"))</f>
        <v/>
      </c>
      <c r="P142" s="14" t="str">
        <f aca="false">IF(AND($B142&lt;&gt;"",$J142&lt;&gt;"",$J142&lt;=Boshqaruv!$C$10,OR($K142="",$K142&gt;Boshqaruv!$C$10),$L142&lt;&gt;"Tibbiy qarshi ko'rsatma"),1,"")</f>
        <v/>
      </c>
      <c r="Q142" s="28" t="n">
        <f aca="false">IF(AND($B142&lt;&gt;"",$J142&gt;=Boshqaruv!$C$9,$J142&lt;=Boshqaruv!$C$10),IF(COUNTIFS($B$4:$B141,$B142,$C$4:$C141,$C142,$J$4:$J141,"&gt;="&amp;Boshqaruv!$C$9,$J$4:$J141,"&lt;="&amp;Boshqaruv!$C$10)=0,1,0),0)</f>
        <v>0</v>
      </c>
      <c r="R142" s="28" t="n">
        <f aca="false">IF(AND($B142&lt;&gt;"",$J142&gt;=Boshqaruv!$C$9,$J142&lt;=Boshqaruv!$C$10,$K142&lt;&gt;"",$K142&lt;=Boshqaruv!$C$10),IF(COUNTIFS($B$4:$B141,$B142,$C$4:$C141,$C142,$J$4:$J141,"&gt;="&amp;Boshqaruv!$C$9,$J$4:$J141,"&lt;="&amp;Boshqaruv!$C$10,$K$4:$K141,"&lt;&gt;",$K$4:$K141,"&lt;="&amp;Boshqaruv!$C$10)=0,1,0),0)</f>
        <v>0</v>
      </c>
      <c r="S142" s="28" t="n">
        <f aca="false">IF($P142=1,IF(COUNTIFS($B$4:$B141,$B142,$C$4:$C141,$C142,$P$4:$P141,1)=0,1,0),0)</f>
        <v>0</v>
      </c>
      <c r="T142" s="12"/>
    </row>
    <row r="143" customFormat="false" ht="15" hidden="false" customHeight="false" outlineLevel="0" collapsed="false">
      <c r="A143" s="20" t="n">
        <v>139</v>
      </c>
      <c r="B143" s="12"/>
      <c r="C143" s="13"/>
      <c r="D143" s="24"/>
      <c r="E143" s="12"/>
      <c r="F143" s="12"/>
      <c r="G143" s="25"/>
      <c r="H143" s="25"/>
      <c r="I143" s="25"/>
      <c r="J143" s="13"/>
      <c r="K143" s="13"/>
      <c r="L143" s="25"/>
      <c r="M143" s="14" t="str">
        <f aca="false">IF(OR($C143="",$J143=""),"",INT(($J143-$C143)/365.25))</f>
        <v/>
      </c>
      <c r="N143" s="14" t="str">
        <f aca="false">IF($M143="","",IF($M143&lt;2,"Ha","Yo'q"))</f>
        <v/>
      </c>
      <c r="O143" s="14" t="str">
        <f aca="false">IF($M143="","",IF(AND($M143&gt;=7,$M143&lt;=17),"Ha","Yo'q"))</f>
        <v/>
      </c>
      <c r="P143" s="14" t="str">
        <f aca="false">IF(AND($B143&lt;&gt;"",$J143&lt;&gt;"",$J143&lt;=Boshqaruv!$C$10,OR($K143="",$K143&gt;Boshqaruv!$C$10),$L143&lt;&gt;"Tibbiy qarshi ko'rsatma"),1,"")</f>
        <v/>
      </c>
      <c r="Q143" s="28" t="n">
        <f aca="false">IF(AND($B143&lt;&gt;"",$J143&gt;=Boshqaruv!$C$9,$J143&lt;=Boshqaruv!$C$10),IF(COUNTIFS($B$4:$B142,$B143,$C$4:$C142,$C143,$J$4:$J142,"&gt;="&amp;Boshqaruv!$C$9,$J$4:$J142,"&lt;="&amp;Boshqaruv!$C$10)=0,1,0),0)</f>
        <v>0</v>
      </c>
      <c r="R143" s="28" t="n">
        <f aca="false">IF(AND($B143&lt;&gt;"",$J143&gt;=Boshqaruv!$C$9,$J143&lt;=Boshqaruv!$C$10,$K143&lt;&gt;"",$K143&lt;=Boshqaruv!$C$10),IF(COUNTIFS($B$4:$B142,$B143,$C$4:$C142,$C143,$J$4:$J142,"&gt;="&amp;Boshqaruv!$C$9,$J$4:$J142,"&lt;="&amp;Boshqaruv!$C$10,$K$4:$K142,"&lt;&gt;",$K$4:$K142,"&lt;="&amp;Boshqaruv!$C$10)=0,1,0),0)</f>
        <v>0</v>
      </c>
      <c r="S143" s="28" t="n">
        <f aca="false">IF($P143=1,IF(COUNTIFS($B$4:$B142,$B143,$C$4:$C142,$C143,$P$4:$P142,1)=0,1,0),0)</f>
        <v>0</v>
      </c>
      <c r="T143" s="12"/>
    </row>
    <row r="144" customFormat="false" ht="15" hidden="false" customHeight="false" outlineLevel="0" collapsed="false">
      <c r="A144" s="20" t="n">
        <v>140</v>
      </c>
      <c r="B144" s="12"/>
      <c r="C144" s="13"/>
      <c r="D144" s="24"/>
      <c r="E144" s="12"/>
      <c r="F144" s="12"/>
      <c r="G144" s="25"/>
      <c r="H144" s="25"/>
      <c r="I144" s="25"/>
      <c r="J144" s="13"/>
      <c r="K144" s="13"/>
      <c r="L144" s="25"/>
      <c r="M144" s="14" t="str">
        <f aca="false">IF(OR($C144="",$J144=""),"",INT(($J144-$C144)/365.25))</f>
        <v/>
      </c>
      <c r="N144" s="14" t="str">
        <f aca="false">IF($M144="","",IF($M144&lt;2,"Ha","Yo'q"))</f>
        <v/>
      </c>
      <c r="O144" s="14" t="str">
        <f aca="false">IF($M144="","",IF(AND($M144&gt;=7,$M144&lt;=17),"Ha","Yo'q"))</f>
        <v/>
      </c>
      <c r="P144" s="14" t="str">
        <f aca="false">IF(AND($B144&lt;&gt;"",$J144&lt;&gt;"",$J144&lt;=Boshqaruv!$C$10,OR($K144="",$K144&gt;Boshqaruv!$C$10),$L144&lt;&gt;"Tibbiy qarshi ko'rsatma"),1,"")</f>
        <v/>
      </c>
      <c r="Q144" s="28" t="n">
        <f aca="false">IF(AND($B144&lt;&gt;"",$J144&gt;=Boshqaruv!$C$9,$J144&lt;=Boshqaruv!$C$10),IF(COUNTIFS($B$4:$B143,$B144,$C$4:$C143,$C144,$J$4:$J143,"&gt;="&amp;Boshqaruv!$C$9,$J$4:$J143,"&lt;="&amp;Boshqaruv!$C$10)=0,1,0),0)</f>
        <v>0</v>
      </c>
      <c r="R144" s="28" t="n">
        <f aca="false">IF(AND($B144&lt;&gt;"",$J144&gt;=Boshqaruv!$C$9,$J144&lt;=Boshqaruv!$C$10,$K144&lt;&gt;"",$K144&lt;=Boshqaruv!$C$10),IF(COUNTIFS($B$4:$B143,$B144,$C$4:$C143,$C144,$J$4:$J143,"&gt;="&amp;Boshqaruv!$C$9,$J$4:$J143,"&lt;="&amp;Boshqaruv!$C$10,$K$4:$K143,"&lt;&gt;",$K$4:$K143,"&lt;="&amp;Boshqaruv!$C$10)=0,1,0),0)</f>
        <v>0</v>
      </c>
      <c r="S144" s="28" t="n">
        <f aca="false">IF($P144=1,IF(COUNTIFS($B$4:$B143,$B144,$C$4:$C143,$C144,$P$4:$P143,1)=0,1,0),0)</f>
        <v>0</v>
      </c>
      <c r="T144" s="12"/>
    </row>
    <row r="145" customFormat="false" ht="15" hidden="false" customHeight="false" outlineLevel="0" collapsed="false">
      <c r="A145" s="20" t="n">
        <v>141</v>
      </c>
      <c r="B145" s="12"/>
      <c r="C145" s="13"/>
      <c r="D145" s="24"/>
      <c r="E145" s="12"/>
      <c r="F145" s="12"/>
      <c r="G145" s="25"/>
      <c r="H145" s="25"/>
      <c r="I145" s="25"/>
      <c r="J145" s="13"/>
      <c r="K145" s="13"/>
      <c r="L145" s="25"/>
      <c r="M145" s="14" t="str">
        <f aca="false">IF(OR($C145="",$J145=""),"",INT(($J145-$C145)/365.25))</f>
        <v/>
      </c>
      <c r="N145" s="14" t="str">
        <f aca="false">IF($M145="","",IF($M145&lt;2,"Ha","Yo'q"))</f>
        <v/>
      </c>
      <c r="O145" s="14" t="str">
        <f aca="false">IF($M145="","",IF(AND($M145&gt;=7,$M145&lt;=17),"Ha","Yo'q"))</f>
        <v/>
      </c>
      <c r="P145" s="14" t="str">
        <f aca="false">IF(AND($B145&lt;&gt;"",$J145&lt;&gt;"",$J145&lt;=Boshqaruv!$C$10,OR($K145="",$K145&gt;Boshqaruv!$C$10),$L145&lt;&gt;"Tibbiy qarshi ko'rsatma"),1,"")</f>
        <v/>
      </c>
      <c r="Q145" s="28" t="n">
        <f aca="false">IF(AND($B145&lt;&gt;"",$J145&gt;=Boshqaruv!$C$9,$J145&lt;=Boshqaruv!$C$10),IF(COUNTIFS($B$4:$B144,$B145,$C$4:$C144,$C145,$J$4:$J144,"&gt;="&amp;Boshqaruv!$C$9,$J$4:$J144,"&lt;="&amp;Boshqaruv!$C$10)=0,1,0),0)</f>
        <v>0</v>
      </c>
      <c r="R145" s="28" t="n">
        <f aca="false">IF(AND($B145&lt;&gt;"",$J145&gt;=Boshqaruv!$C$9,$J145&lt;=Boshqaruv!$C$10,$K145&lt;&gt;"",$K145&lt;=Boshqaruv!$C$10),IF(COUNTIFS($B$4:$B144,$B145,$C$4:$C144,$C145,$J$4:$J144,"&gt;="&amp;Boshqaruv!$C$9,$J$4:$J144,"&lt;="&amp;Boshqaruv!$C$10,$K$4:$K144,"&lt;&gt;",$K$4:$K144,"&lt;="&amp;Boshqaruv!$C$10)=0,1,0),0)</f>
        <v>0</v>
      </c>
      <c r="S145" s="28" t="n">
        <f aca="false">IF($P145=1,IF(COUNTIFS($B$4:$B144,$B145,$C$4:$C144,$C145,$P$4:$P144,1)=0,1,0),0)</f>
        <v>0</v>
      </c>
      <c r="T145" s="12"/>
    </row>
    <row r="146" customFormat="false" ht="15" hidden="false" customHeight="false" outlineLevel="0" collapsed="false">
      <c r="A146" s="20" t="n">
        <v>142</v>
      </c>
      <c r="B146" s="12"/>
      <c r="C146" s="13"/>
      <c r="D146" s="24"/>
      <c r="E146" s="12"/>
      <c r="F146" s="12"/>
      <c r="G146" s="25"/>
      <c r="H146" s="25"/>
      <c r="I146" s="25"/>
      <c r="J146" s="13"/>
      <c r="K146" s="13"/>
      <c r="L146" s="25"/>
      <c r="M146" s="14" t="str">
        <f aca="false">IF(OR($C146="",$J146=""),"",INT(($J146-$C146)/365.25))</f>
        <v/>
      </c>
      <c r="N146" s="14" t="str">
        <f aca="false">IF($M146="","",IF($M146&lt;2,"Ha","Yo'q"))</f>
        <v/>
      </c>
      <c r="O146" s="14" t="str">
        <f aca="false">IF($M146="","",IF(AND($M146&gt;=7,$M146&lt;=17),"Ha","Yo'q"))</f>
        <v/>
      </c>
      <c r="P146" s="14" t="str">
        <f aca="false">IF(AND($B146&lt;&gt;"",$J146&lt;&gt;"",$J146&lt;=Boshqaruv!$C$10,OR($K146="",$K146&gt;Boshqaruv!$C$10),$L146&lt;&gt;"Tibbiy qarshi ko'rsatma"),1,"")</f>
        <v/>
      </c>
      <c r="Q146" s="28" t="n">
        <f aca="false">IF(AND($B146&lt;&gt;"",$J146&gt;=Boshqaruv!$C$9,$J146&lt;=Boshqaruv!$C$10),IF(COUNTIFS($B$4:$B145,$B146,$C$4:$C145,$C146,$J$4:$J145,"&gt;="&amp;Boshqaruv!$C$9,$J$4:$J145,"&lt;="&amp;Boshqaruv!$C$10)=0,1,0),0)</f>
        <v>0</v>
      </c>
      <c r="R146" s="28" t="n">
        <f aca="false">IF(AND($B146&lt;&gt;"",$J146&gt;=Boshqaruv!$C$9,$J146&lt;=Boshqaruv!$C$10,$K146&lt;&gt;"",$K146&lt;=Boshqaruv!$C$10),IF(COUNTIFS($B$4:$B145,$B146,$C$4:$C145,$C146,$J$4:$J145,"&gt;="&amp;Boshqaruv!$C$9,$J$4:$J145,"&lt;="&amp;Boshqaruv!$C$10,$K$4:$K145,"&lt;&gt;",$K$4:$K145,"&lt;="&amp;Boshqaruv!$C$10)=0,1,0),0)</f>
        <v>0</v>
      </c>
      <c r="S146" s="28" t="n">
        <f aca="false">IF($P146=1,IF(COUNTIFS($B$4:$B145,$B146,$C$4:$C145,$C146,$P$4:$P145,1)=0,1,0),0)</f>
        <v>0</v>
      </c>
      <c r="T146" s="12"/>
    </row>
    <row r="147" customFormat="false" ht="15" hidden="false" customHeight="false" outlineLevel="0" collapsed="false">
      <c r="A147" s="20" t="n">
        <v>143</v>
      </c>
      <c r="B147" s="12"/>
      <c r="C147" s="13"/>
      <c r="D147" s="24"/>
      <c r="E147" s="12"/>
      <c r="F147" s="12"/>
      <c r="G147" s="25"/>
      <c r="H147" s="25"/>
      <c r="I147" s="25"/>
      <c r="J147" s="13"/>
      <c r="K147" s="13"/>
      <c r="L147" s="25"/>
      <c r="M147" s="14" t="str">
        <f aca="false">IF(OR($C147="",$J147=""),"",INT(($J147-$C147)/365.25))</f>
        <v/>
      </c>
      <c r="N147" s="14" t="str">
        <f aca="false">IF($M147="","",IF($M147&lt;2,"Ha","Yo'q"))</f>
        <v/>
      </c>
      <c r="O147" s="14" t="str">
        <f aca="false">IF($M147="","",IF(AND($M147&gt;=7,$M147&lt;=17),"Ha","Yo'q"))</f>
        <v/>
      </c>
      <c r="P147" s="14" t="str">
        <f aca="false">IF(AND($B147&lt;&gt;"",$J147&lt;&gt;"",$J147&lt;=Boshqaruv!$C$10,OR($K147="",$K147&gt;Boshqaruv!$C$10),$L147&lt;&gt;"Tibbiy qarshi ko'rsatma"),1,"")</f>
        <v/>
      </c>
      <c r="Q147" s="28" t="n">
        <f aca="false">IF(AND($B147&lt;&gt;"",$J147&gt;=Boshqaruv!$C$9,$J147&lt;=Boshqaruv!$C$10),IF(COUNTIFS($B$4:$B146,$B147,$C$4:$C146,$C147,$J$4:$J146,"&gt;="&amp;Boshqaruv!$C$9,$J$4:$J146,"&lt;="&amp;Boshqaruv!$C$10)=0,1,0),0)</f>
        <v>0</v>
      </c>
      <c r="R147" s="28" t="n">
        <f aca="false">IF(AND($B147&lt;&gt;"",$J147&gt;=Boshqaruv!$C$9,$J147&lt;=Boshqaruv!$C$10,$K147&lt;&gt;"",$K147&lt;=Boshqaruv!$C$10),IF(COUNTIFS($B$4:$B146,$B147,$C$4:$C146,$C147,$J$4:$J146,"&gt;="&amp;Boshqaruv!$C$9,$J$4:$J146,"&lt;="&amp;Boshqaruv!$C$10,$K$4:$K146,"&lt;&gt;",$K$4:$K146,"&lt;="&amp;Boshqaruv!$C$10)=0,1,0),0)</f>
        <v>0</v>
      </c>
      <c r="S147" s="28" t="n">
        <f aca="false">IF($P147=1,IF(COUNTIFS($B$4:$B146,$B147,$C$4:$C146,$C147,$P$4:$P146,1)=0,1,0),0)</f>
        <v>0</v>
      </c>
      <c r="T147" s="12"/>
    </row>
    <row r="148" customFormat="false" ht="15" hidden="false" customHeight="false" outlineLevel="0" collapsed="false">
      <c r="A148" s="20" t="n">
        <v>144</v>
      </c>
      <c r="B148" s="12"/>
      <c r="C148" s="13"/>
      <c r="D148" s="24"/>
      <c r="E148" s="12"/>
      <c r="F148" s="12"/>
      <c r="G148" s="25"/>
      <c r="H148" s="25"/>
      <c r="I148" s="25"/>
      <c r="J148" s="13"/>
      <c r="K148" s="13"/>
      <c r="L148" s="25"/>
      <c r="M148" s="14" t="str">
        <f aca="false">IF(OR($C148="",$J148=""),"",INT(($J148-$C148)/365.25))</f>
        <v/>
      </c>
      <c r="N148" s="14" t="str">
        <f aca="false">IF($M148="","",IF($M148&lt;2,"Ha","Yo'q"))</f>
        <v/>
      </c>
      <c r="O148" s="14" t="str">
        <f aca="false">IF($M148="","",IF(AND($M148&gt;=7,$M148&lt;=17),"Ha","Yo'q"))</f>
        <v/>
      </c>
      <c r="P148" s="14" t="str">
        <f aca="false">IF(AND($B148&lt;&gt;"",$J148&lt;&gt;"",$J148&lt;=Boshqaruv!$C$10,OR($K148="",$K148&gt;Boshqaruv!$C$10),$L148&lt;&gt;"Tibbiy qarshi ko'rsatma"),1,"")</f>
        <v/>
      </c>
      <c r="Q148" s="28" t="n">
        <f aca="false">IF(AND($B148&lt;&gt;"",$J148&gt;=Boshqaruv!$C$9,$J148&lt;=Boshqaruv!$C$10),IF(COUNTIFS($B$4:$B147,$B148,$C$4:$C147,$C148,$J$4:$J147,"&gt;="&amp;Boshqaruv!$C$9,$J$4:$J147,"&lt;="&amp;Boshqaruv!$C$10)=0,1,0),0)</f>
        <v>0</v>
      </c>
      <c r="R148" s="28" t="n">
        <f aca="false">IF(AND($B148&lt;&gt;"",$J148&gt;=Boshqaruv!$C$9,$J148&lt;=Boshqaruv!$C$10,$K148&lt;&gt;"",$K148&lt;=Boshqaruv!$C$10),IF(COUNTIFS($B$4:$B147,$B148,$C$4:$C147,$C148,$J$4:$J147,"&gt;="&amp;Boshqaruv!$C$9,$J$4:$J147,"&lt;="&amp;Boshqaruv!$C$10,$K$4:$K147,"&lt;&gt;",$K$4:$K147,"&lt;="&amp;Boshqaruv!$C$10)=0,1,0),0)</f>
        <v>0</v>
      </c>
      <c r="S148" s="28" t="n">
        <f aca="false">IF($P148=1,IF(COUNTIFS($B$4:$B147,$B148,$C$4:$C147,$C148,$P$4:$P147,1)=0,1,0),0)</f>
        <v>0</v>
      </c>
      <c r="T148" s="12"/>
    </row>
    <row r="149" customFormat="false" ht="15" hidden="false" customHeight="false" outlineLevel="0" collapsed="false">
      <c r="A149" s="20" t="n">
        <v>145</v>
      </c>
      <c r="B149" s="12"/>
      <c r="C149" s="13"/>
      <c r="D149" s="24"/>
      <c r="E149" s="12"/>
      <c r="F149" s="12"/>
      <c r="G149" s="25"/>
      <c r="H149" s="25"/>
      <c r="I149" s="25"/>
      <c r="J149" s="13"/>
      <c r="K149" s="13"/>
      <c r="L149" s="25"/>
      <c r="M149" s="14" t="str">
        <f aca="false">IF(OR($C149="",$J149=""),"",INT(($J149-$C149)/365.25))</f>
        <v/>
      </c>
      <c r="N149" s="14" t="str">
        <f aca="false">IF($M149="","",IF($M149&lt;2,"Ha","Yo'q"))</f>
        <v/>
      </c>
      <c r="O149" s="14" t="str">
        <f aca="false">IF($M149="","",IF(AND($M149&gt;=7,$M149&lt;=17),"Ha","Yo'q"))</f>
        <v/>
      </c>
      <c r="P149" s="14" t="str">
        <f aca="false">IF(AND($B149&lt;&gt;"",$J149&lt;&gt;"",$J149&lt;=Boshqaruv!$C$10,OR($K149="",$K149&gt;Boshqaruv!$C$10),$L149&lt;&gt;"Tibbiy qarshi ko'rsatma"),1,"")</f>
        <v/>
      </c>
      <c r="Q149" s="28" t="n">
        <f aca="false">IF(AND($B149&lt;&gt;"",$J149&gt;=Boshqaruv!$C$9,$J149&lt;=Boshqaruv!$C$10),IF(COUNTIFS($B$4:$B148,$B149,$C$4:$C148,$C149,$J$4:$J148,"&gt;="&amp;Boshqaruv!$C$9,$J$4:$J148,"&lt;="&amp;Boshqaruv!$C$10)=0,1,0),0)</f>
        <v>0</v>
      </c>
      <c r="R149" s="28" t="n">
        <f aca="false">IF(AND($B149&lt;&gt;"",$J149&gt;=Boshqaruv!$C$9,$J149&lt;=Boshqaruv!$C$10,$K149&lt;&gt;"",$K149&lt;=Boshqaruv!$C$10),IF(COUNTIFS($B$4:$B148,$B149,$C$4:$C148,$C149,$J$4:$J148,"&gt;="&amp;Boshqaruv!$C$9,$J$4:$J148,"&lt;="&amp;Boshqaruv!$C$10,$K$4:$K148,"&lt;&gt;",$K$4:$K148,"&lt;="&amp;Boshqaruv!$C$10)=0,1,0),0)</f>
        <v>0</v>
      </c>
      <c r="S149" s="28" t="n">
        <f aca="false">IF($P149=1,IF(COUNTIFS($B$4:$B148,$B149,$C$4:$C148,$C149,$P$4:$P148,1)=0,1,0),0)</f>
        <v>0</v>
      </c>
      <c r="T149" s="12"/>
    </row>
    <row r="150" customFormat="false" ht="15" hidden="false" customHeight="false" outlineLevel="0" collapsed="false">
      <c r="A150" s="20" t="n">
        <v>146</v>
      </c>
      <c r="B150" s="12"/>
      <c r="C150" s="13"/>
      <c r="D150" s="24"/>
      <c r="E150" s="12"/>
      <c r="F150" s="12"/>
      <c r="G150" s="25"/>
      <c r="H150" s="25"/>
      <c r="I150" s="25"/>
      <c r="J150" s="13"/>
      <c r="K150" s="13"/>
      <c r="L150" s="25"/>
      <c r="M150" s="14" t="str">
        <f aca="false">IF(OR($C150="",$J150=""),"",INT(($J150-$C150)/365.25))</f>
        <v/>
      </c>
      <c r="N150" s="14" t="str">
        <f aca="false">IF($M150="","",IF($M150&lt;2,"Ha","Yo'q"))</f>
        <v/>
      </c>
      <c r="O150" s="14" t="str">
        <f aca="false">IF($M150="","",IF(AND($M150&gt;=7,$M150&lt;=17),"Ha","Yo'q"))</f>
        <v/>
      </c>
      <c r="P150" s="14" t="str">
        <f aca="false">IF(AND($B150&lt;&gt;"",$J150&lt;&gt;"",$J150&lt;=Boshqaruv!$C$10,OR($K150="",$K150&gt;Boshqaruv!$C$10),$L150&lt;&gt;"Tibbiy qarshi ko'rsatma"),1,"")</f>
        <v/>
      </c>
      <c r="Q150" s="28" t="n">
        <f aca="false">IF(AND($B150&lt;&gt;"",$J150&gt;=Boshqaruv!$C$9,$J150&lt;=Boshqaruv!$C$10),IF(COUNTIFS($B$4:$B149,$B150,$C$4:$C149,$C150,$J$4:$J149,"&gt;="&amp;Boshqaruv!$C$9,$J$4:$J149,"&lt;="&amp;Boshqaruv!$C$10)=0,1,0),0)</f>
        <v>0</v>
      </c>
      <c r="R150" s="28" t="n">
        <f aca="false">IF(AND($B150&lt;&gt;"",$J150&gt;=Boshqaruv!$C$9,$J150&lt;=Boshqaruv!$C$10,$K150&lt;&gt;"",$K150&lt;=Boshqaruv!$C$10),IF(COUNTIFS($B$4:$B149,$B150,$C$4:$C149,$C150,$J$4:$J149,"&gt;="&amp;Boshqaruv!$C$9,$J$4:$J149,"&lt;="&amp;Boshqaruv!$C$10,$K$4:$K149,"&lt;&gt;",$K$4:$K149,"&lt;="&amp;Boshqaruv!$C$10)=0,1,0),0)</f>
        <v>0</v>
      </c>
      <c r="S150" s="28" t="n">
        <f aca="false">IF($P150=1,IF(COUNTIFS($B$4:$B149,$B150,$C$4:$C149,$C150,$P$4:$P149,1)=0,1,0),0)</f>
        <v>0</v>
      </c>
      <c r="T150" s="12"/>
    </row>
    <row r="151" customFormat="false" ht="15" hidden="false" customHeight="false" outlineLevel="0" collapsed="false">
      <c r="A151" s="20" t="n">
        <v>147</v>
      </c>
      <c r="B151" s="12"/>
      <c r="C151" s="13"/>
      <c r="D151" s="24"/>
      <c r="E151" s="12"/>
      <c r="F151" s="12"/>
      <c r="G151" s="25"/>
      <c r="H151" s="25"/>
      <c r="I151" s="25"/>
      <c r="J151" s="13"/>
      <c r="K151" s="13"/>
      <c r="L151" s="25"/>
      <c r="M151" s="14" t="str">
        <f aca="false">IF(OR($C151="",$J151=""),"",INT(($J151-$C151)/365.25))</f>
        <v/>
      </c>
      <c r="N151" s="14" t="str">
        <f aca="false">IF($M151="","",IF($M151&lt;2,"Ha","Yo'q"))</f>
        <v/>
      </c>
      <c r="O151" s="14" t="str">
        <f aca="false">IF($M151="","",IF(AND($M151&gt;=7,$M151&lt;=17),"Ha","Yo'q"))</f>
        <v/>
      </c>
      <c r="P151" s="14" t="str">
        <f aca="false">IF(AND($B151&lt;&gt;"",$J151&lt;&gt;"",$J151&lt;=Boshqaruv!$C$10,OR($K151="",$K151&gt;Boshqaruv!$C$10),$L151&lt;&gt;"Tibbiy qarshi ko'rsatma"),1,"")</f>
        <v/>
      </c>
      <c r="Q151" s="28" t="n">
        <f aca="false">IF(AND($B151&lt;&gt;"",$J151&gt;=Boshqaruv!$C$9,$J151&lt;=Boshqaruv!$C$10),IF(COUNTIFS($B$4:$B150,$B151,$C$4:$C150,$C151,$J$4:$J150,"&gt;="&amp;Boshqaruv!$C$9,$J$4:$J150,"&lt;="&amp;Boshqaruv!$C$10)=0,1,0),0)</f>
        <v>0</v>
      </c>
      <c r="R151" s="28" t="n">
        <f aca="false">IF(AND($B151&lt;&gt;"",$J151&gt;=Boshqaruv!$C$9,$J151&lt;=Boshqaruv!$C$10,$K151&lt;&gt;"",$K151&lt;=Boshqaruv!$C$10),IF(COUNTIFS($B$4:$B150,$B151,$C$4:$C150,$C151,$J$4:$J150,"&gt;="&amp;Boshqaruv!$C$9,$J$4:$J150,"&lt;="&amp;Boshqaruv!$C$10,$K$4:$K150,"&lt;&gt;",$K$4:$K150,"&lt;="&amp;Boshqaruv!$C$10)=0,1,0),0)</f>
        <v>0</v>
      </c>
      <c r="S151" s="28" t="n">
        <f aca="false">IF($P151=1,IF(COUNTIFS($B$4:$B150,$B151,$C$4:$C150,$C151,$P$4:$P150,1)=0,1,0),0)</f>
        <v>0</v>
      </c>
      <c r="T151" s="12"/>
    </row>
    <row r="152" customFormat="false" ht="15" hidden="false" customHeight="false" outlineLevel="0" collapsed="false">
      <c r="A152" s="20" t="n">
        <v>148</v>
      </c>
      <c r="B152" s="12"/>
      <c r="C152" s="13"/>
      <c r="D152" s="24"/>
      <c r="E152" s="12"/>
      <c r="F152" s="12"/>
      <c r="G152" s="25"/>
      <c r="H152" s="25"/>
      <c r="I152" s="25"/>
      <c r="J152" s="13"/>
      <c r="K152" s="13"/>
      <c r="L152" s="25"/>
      <c r="M152" s="14" t="str">
        <f aca="false">IF(OR($C152="",$J152=""),"",INT(($J152-$C152)/365.25))</f>
        <v/>
      </c>
      <c r="N152" s="14" t="str">
        <f aca="false">IF($M152="","",IF($M152&lt;2,"Ha","Yo'q"))</f>
        <v/>
      </c>
      <c r="O152" s="14" t="str">
        <f aca="false">IF($M152="","",IF(AND($M152&gt;=7,$M152&lt;=17),"Ha","Yo'q"))</f>
        <v/>
      </c>
      <c r="P152" s="14" t="str">
        <f aca="false">IF(AND($B152&lt;&gt;"",$J152&lt;&gt;"",$J152&lt;=Boshqaruv!$C$10,OR($K152="",$K152&gt;Boshqaruv!$C$10),$L152&lt;&gt;"Tibbiy qarshi ko'rsatma"),1,"")</f>
        <v/>
      </c>
      <c r="Q152" s="28" t="n">
        <f aca="false">IF(AND($B152&lt;&gt;"",$J152&gt;=Boshqaruv!$C$9,$J152&lt;=Boshqaruv!$C$10),IF(COUNTIFS($B$4:$B151,$B152,$C$4:$C151,$C152,$J$4:$J151,"&gt;="&amp;Boshqaruv!$C$9,$J$4:$J151,"&lt;="&amp;Boshqaruv!$C$10)=0,1,0),0)</f>
        <v>0</v>
      </c>
      <c r="R152" s="28" t="n">
        <f aca="false">IF(AND($B152&lt;&gt;"",$J152&gt;=Boshqaruv!$C$9,$J152&lt;=Boshqaruv!$C$10,$K152&lt;&gt;"",$K152&lt;=Boshqaruv!$C$10),IF(COUNTIFS($B$4:$B151,$B152,$C$4:$C151,$C152,$J$4:$J151,"&gt;="&amp;Boshqaruv!$C$9,$J$4:$J151,"&lt;="&amp;Boshqaruv!$C$10,$K$4:$K151,"&lt;&gt;",$K$4:$K151,"&lt;="&amp;Boshqaruv!$C$10)=0,1,0),0)</f>
        <v>0</v>
      </c>
      <c r="S152" s="28" t="n">
        <f aca="false">IF($P152=1,IF(COUNTIFS($B$4:$B151,$B152,$C$4:$C151,$C152,$P$4:$P151,1)=0,1,0),0)</f>
        <v>0</v>
      </c>
      <c r="T152" s="12"/>
    </row>
    <row r="153" customFormat="false" ht="15" hidden="false" customHeight="false" outlineLevel="0" collapsed="false">
      <c r="A153" s="20" t="n">
        <v>149</v>
      </c>
      <c r="B153" s="12"/>
      <c r="C153" s="13"/>
      <c r="D153" s="24"/>
      <c r="E153" s="12"/>
      <c r="F153" s="12"/>
      <c r="G153" s="25"/>
      <c r="H153" s="25"/>
      <c r="I153" s="25"/>
      <c r="J153" s="13"/>
      <c r="K153" s="13"/>
      <c r="L153" s="25"/>
      <c r="M153" s="14" t="str">
        <f aca="false">IF(OR($C153="",$J153=""),"",INT(($J153-$C153)/365.25))</f>
        <v/>
      </c>
      <c r="N153" s="14" t="str">
        <f aca="false">IF($M153="","",IF($M153&lt;2,"Ha","Yo'q"))</f>
        <v/>
      </c>
      <c r="O153" s="14" t="str">
        <f aca="false">IF($M153="","",IF(AND($M153&gt;=7,$M153&lt;=17),"Ha","Yo'q"))</f>
        <v/>
      </c>
      <c r="P153" s="14" t="str">
        <f aca="false">IF(AND($B153&lt;&gt;"",$J153&lt;&gt;"",$J153&lt;=Boshqaruv!$C$10,OR($K153="",$K153&gt;Boshqaruv!$C$10),$L153&lt;&gt;"Tibbiy qarshi ko'rsatma"),1,"")</f>
        <v/>
      </c>
      <c r="Q153" s="28" t="n">
        <f aca="false">IF(AND($B153&lt;&gt;"",$J153&gt;=Boshqaruv!$C$9,$J153&lt;=Boshqaruv!$C$10),IF(COUNTIFS($B$4:$B152,$B153,$C$4:$C152,$C153,$J$4:$J152,"&gt;="&amp;Boshqaruv!$C$9,$J$4:$J152,"&lt;="&amp;Boshqaruv!$C$10)=0,1,0),0)</f>
        <v>0</v>
      </c>
      <c r="R153" s="28" t="n">
        <f aca="false">IF(AND($B153&lt;&gt;"",$J153&gt;=Boshqaruv!$C$9,$J153&lt;=Boshqaruv!$C$10,$K153&lt;&gt;"",$K153&lt;=Boshqaruv!$C$10),IF(COUNTIFS($B$4:$B152,$B153,$C$4:$C152,$C153,$J$4:$J152,"&gt;="&amp;Boshqaruv!$C$9,$J$4:$J152,"&lt;="&amp;Boshqaruv!$C$10,$K$4:$K152,"&lt;&gt;",$K$4:$K152,"&lt;="&amp;Boshqaruv!$C$10)=0,1,0),0)</f>
        <v>0</v>
      </c>
      <c r="S153" s="28" t="n">
        <f aca="false">IF($P153=1,IF(COUNTIFS($B$4:$B152,$B153,$C$4:$C152,$C153,$P$4:$P152,1)=0,1,0),0)</f>
        <v>0</v>
      </c>
      <c r="T153" s="12"/>
    </row>
    <row r="154" customFormat="false" ht="15" hidden="false" customHeight="false" outlineLevel="0" collapsed="false">
      <c r="A154" s="20" t="n">
        <v>150</v>
      </c>
      <c r="B154" s="12"/>
      <c r="C154" s="13"/>
      <c r="D154" s="24"/>
      <c r="E154" s="12"/>
      <c r="F154" s="12"/>
      <c r="G154" s="25"/>
      <c r="H154" s="25"/>
      <c r="I154" s="25"/>
      <c r="J154" s="13"/>
      <c r="K154" s="13"/>
      <c r="L154" s="25"/>
      <c r="M154" s="14" t="str">
        <f aca="false">IF(OR($C154="",$J154=""),"",INT(($J154-$C154)/365.25))</f>
        <v/>
      </c>
      <c r="N154" s="14" t="str">
        <f aca="false">IF($M154="","",IF($M154&lt;2,"Ha","Yo'q"))</f>
        <v/>
      </c>
      <c r="O154" s="14" t="str">
        <f aca="false">IF($M154="","",IF(AND($M154&gt;=7,$M154&lt;=17),"Ha","Yo'q"))</f>
        <v/>
      </c>
      <c r="P154" s="14" t="str">
        <f aca="false">IF(AND($B154&lt;&gt;"",$J154&lt;&gt;"",$J154&lt;=Boshqaruv!$C$10,OR($K154="",$K154&gt;Boshqaruv!$C$10),$L154&lt;&gt;"Tibbiy qarshi ko'rsatma"),1,"")</f>
        <v/>
      </c>
      <c r="Q154" s="28" t="n">
        <f aca="false">IF(AND($B154&lt;&gt;"",$J154&gt;=Boshqaruv!$C$9,$J154&lt;=Boshqaruv!$C$10),IF(COUNTIFS($B$4:$B153,$B154,$C$4:$C153,$C154,$J$4:$J153,"&gt;="&amp;Boshqaruv!$C$9,$J$4:$J153,"&lt;="&amp;Boshqaruv!$C$10)=0,1,0),0)</f>
        <v>0</v>
      </c>
      <c r="R154" s="28" t="n">
        <f aca="false">IF(AND($B154&lt;&gt;"",$J154&gt;=Boshqaruv!$C$9,$J154&lt;=Boshqaruv!$C$10,$K154&lt;&gt;"",$K154&lt;=Boshqaruv!$C$10),IF(COUNTIFS($B$4:$B153,$B154,$C$4:$C153,$C154,$J$4:$J153,"&gt;="&amp;Boshqaruv!$C$9,$J$4:$J153,"&lt;="&amp;Boshqaruv!$C$10,$K$4:$K153,"&lt;&gt;",$K$4:$K153,"&lt;="&amp;Boshqaruv!$C$10)=0,1,0),0)</f>
        <v>0</v>
      </c>
      <c r="S154" s="28" t="n">
        <f aca="false">IF($P154=1,IF(COUNTIFS($B$4:$B153,$B154,$C$4:$C153,$C154,$P$4:$P153,1)=0,1,0),0)</f>
        <v>0</v>
      </c>
      <c r="T154" s="12"/>
    </row>
    <row r="155" customFormat="false" ht="15" hidden="false" customHeight="false" outlineLevel="0" collapsed="false">
      <c r="A155" s="20" t="n">
        <v>151</v>
      </c>
      <c r="B155" s="12"/>
      <c r="C155" s="13"/>
      <c r="D155" s="24"/>
      <c r="E155" s="12"/>
      <c r="F155" s="12"/>
      <c r="G155" s="25"/>
      <c r="H155" s="25"/>
      <c r="I155" s="25"/>
      <c r="J155" s="13"/>
      <c r="K155" s="13"/>
      <c r="L155" s="25"/>
      <c r="M155" s="14" t="str">
        <f aca="false">IF(OR($C155="",$J155=""),"",INT(($J155-$C155)/365.25))</f>
        <v/>
      </c>
      <c r="N155" s="14" t="str">
        <f aca="false">IF($M155="","",IF($M155&lt;2,"Ha","Yo'q"))</f>
        <v/>
      </c>
      <c r="O155" s="14" t="str">
        <f aca="false">IF($M155="","",IF(AND($M155&gt;=7,$M155&lt;=17),"Ha","Yo'q"))</f>
        <v/>
      </c>
      <c r="P155" s="14" t="str">
        <f aca="false">IF(AND($B155&lt;&gt;"",$J155&lt;&gt;"",$J155&lt;=Boshqaruv!$C$10,OR($K155="",$K155&gt;Boshqaruv!$C$10),$L155&lt;&gt;"Tibbiy qarshi ko'rsatma"),1,"")</f>
        <v/>
      </c>
      <c r="Q155" s="28" t="n">
        <f aca="false">IF(AND($B155&lt;&gt;"",$J155&gt;=Boshqaruv!$C$9,$J155&lt;=Boshqaruv!$C$10),IF(COUNTIFS($B$4:$B154,$B155,$C$4:$C154,$C155,$J$4:$J154,"&gt;="&amp;Boshqaruv!$C$9,$J$4:$J154,"&lt;="&amp;Boshqaruv!$C$10)=0,1,0),0)</f>
        <v>0</v>
      </c>
      <c r="R155" s="28" t="n">
        <f aca="false">IF(AND($B155&lt;&gt;"",$J155&gt;=Boshqaruv!$C$9,$J155&lt;=Boshqaruv!$C$10,$K155&lt;&gt;"",$K155&lt;=Boshqaruv!$C$10),IF(COUNTIFS($B$4:$B154,$B155,$C$4:$C154,$C155,$J$4:$J154,"&gt;="&amp;Boshqaruv!$C$9,$J$4:$J154,"&lt;="&amp;Boshqaruv!$C$10,$K$4:$K154,"&lt;&gt;",$K$4:$K154,"&lt;="&amp;Boshqaruv!$C$10)=0,1,0),0)</f>
        <v>0</v>
      </c>
      <c r="S155" s="28" t="n">
        <f aca="false">IF($P155=1,IF(COUNTIFS($B$4:$B154,$B155,$C$4:$C154,$C155,$P$4:$P154,1)=0,1,0),0)</f>
        <v>0</v>
      </c>
      <c r="T155" s="12"/>
    </row>
    <row r="156" customFormat="false" ht="15" hidden="false" customHeight="false" outlineLevel="0" collapsed="false">
      <c r="A156" s="20" t="n">
        <v>152</v>
      </c>
      <c r="B156" s="12"/>
      <c r="C156" s="13"/>
      <c r="D156" s="24"/>
      <c r="E156" s="12"/>
      <c r="F156" s="12"/>
      <c r="G156" s="25"/>
      <c r="H156" s="25"/>
      <c r="I156" s="25"/>
      <c r="J156" s="13"/>
      <c r="K156" s="13"/>
      <c r="L156" s="25"/>
      <c r="M156" s="14" t="str">
        <f aca="false">IF(OR($C156="",$J156=""),"",INT(($J156-$C156)/365.25))</f>
        <v/>
      </c>
      <c r="N156" s="14" t="str">
        <f aca="false">IF($M156="","",IF($M156&lt;2,"Ha","Yo'q"))</f>
        <v/>
      </c>
      <c r="O156" s="14" t="str">
        <f aca="false">IF($M156="","",IF(AND($M156&gt;=7,$M156&lt;=17),"Ha","Yo'q"))</f>
        <v/>
      </c>
      <c r="P156" s="14" t="str">
        <f aca="false">IF(AND($B156&lt;&gt;"",$J156&lt;&gt;"",$J156&lt;=Boshqaruv!$C$10,OR($K156="",$K156&gt;Boshqaruv!$C$10),$L156&lt;&gt;"Tibbiy qarshi ko'rsatma"),1,"")</f>
        <v/>
      </c>
      <c r="Q156" s="28" t="n">
        <f aca="false">IF(AND($B156&lt;&gt;"",$J156&gt;=Boshqaruv!$C$9,$J156&lt;=Boshqaruv!$C$10),IF(COUNTIFS($B$4:$B155,$B156,$C$4:$C155,$C156,$J$4:$J155,"&gt;="&amp;Boshqaruv!$C$9,$J$4:$J155,"&lt;="&amp;Boshqaruv!$C$10)=0,1,0),0)</f>
        <v>0</v>
      </c>
      <c r="R156" s="28" t="n">
        <f aca="false">IF(AND($B156&lt;&gt;"",$J156&gt;=Boshqaruv!$C$9,$J156&lt;=Boshqaruv!$C$10,$K156&lt;&gt;"",$K156&lt;=Boshqaruv!$C$10),IF(COUNTIFS($B$4:$B155,$B156,$C$4:$C155,$C156,$J$4:$J155,"&gt;="&amp;Boshqaruv!$C$9,$J$4:$J155,"&lt;="&amp;Boshqaruv!$C$10,$K$4:$K155,"&lt;&gt;",$K$4:$K155,"&lt;="&amp;Boshqaruv!$C$10)=0,1,0),0)</f>
        <v>0</v>
      </c>
      <c r="S156" s="28" t="n">
        <f aca="false">IF($P156=1,IF(COUNTIFS($B$4:$B155,$B156,$C$4:$C155,$C156,$P$4:$P155,1)=0,1,0),0)</f>
        <v>0</v>
      </c>
      <c r="T156" s="12"/>
    </row>
    <row r="157" customFormat="false" ht="15" hidden="false" customHeight="false" outlineLevel="0" collapsed="false">
      <c r="A157" s="20" t="n">
        <v>153</v>
      </c>
      <c r="B157" s="12"/>
      <c r="C157" s="13"/>
      <c r="D157" s="24"/>
      <c r="E157" s="12"/>
      <c r="F157" s="12"/>
      <c r="G157" s="25"/>
      <c r="H157" s="25"/>
      <c r="I157" s="25"/>
      <c r="J157" s="13"/>
      <c r="K157" s="13"/>
      <c r="L157" s="25"/>
      <c r="M157" s="14" t="str">
        <f aca="false">IF(OR($C157="",$J157=""),"",INT(($J157-$C157)/365.25))</f>
        <v/>
      </c>
      <c r="N157" s="14" t="str">
        <f aca="false">IF($M157="","",IF($M157&lt;2,"Ha","Yo'q"))</f>
        <v/>
      </c>
      <c r="O157" s="14" t="str">
        <f aca="false">IF($M157="","",IF(AND($M157&gt;=7,$M157&lt;=17),"Ha","Yo'q"))</f>
        <v/>
      </c>
      <c r="P157" s="14" t="str">
        <f aca="false">IF(AND($B157&lt;&gt;"",$J157&lt;&gt;"",$J157&lt;=Boshqaruv!$C$10,OR($K157="",$K157&gt;Boshqaruv!$C$10),$L157&lt;&gt;"Tibbiy qarshi ko'rsatma"),1,"")</f>
        <v/>
      </c>
      <c r="Q157" s="28" t="n">
        <f aca="false">IF(AND($B157&lt;&gt;"",$J157&gt;=Boshqaruv!$C$9,$J157&lt;=Boshqaruv!$C$10),IF(COUNTIFS($B$4:$B156,$B157,$C$4:$C156,$C157,$J$4:$J156,"&gt;="&amp;Boshqaruv!$C$9,$J$4:$J156,"&lt;="&amp;Boshqaruv!$C$10)=0,1,0),0)</f>
        <v>0</v>
      </c>
      <c r="R157" s="28" t="n">
        <f aca="false">IF(AND($B157&lt;&gt;"",$J157&gt;=Boshqaruv!$C$9,$J157&lt;=Boshqaruv!$C$10,$K157&lt;&gt;"",$K157&lt;=Boshqaruv!$C$10),IF(COUNTIFS($B$4:$B156,$B157,$C$4:$C156,$C157,$J$4:$J156,"&gt;="&amp;Boshqaruv!$C$9,$J$4:$J156,"&lt;="&amp;Boshqaruv!$C$10,$K$4:$K156,"&lt;&gt;",$K$4:$K156,"&lt;="&amp;Boshqaruv!$C$10)=0,1,0),0)</f>
        <v>0</v>
      </c>
      <c r="S157" s="28" t="n">
        <f aca="false">IF($P157=1,IF(COUNTIFS($B$4:$B156,$B157,$C$4:$C156,$C157,$P$4:$P156,1)=0,1,0),0)</f>
        <v>0</v>
      </c>
      <c r="T157" s="12"/>
    </row>
    <row r="158" customFormat="false" ht="15" hidden="false" customHeight="false" outlineLevel="0" collapsed="false">
      <c r="A158" s="20" t="n">
        <v>154</v>
      </c>
      <c r="B158" s="12"/>
      <c r="C158" s="13"/>
      <c r="D158" s="24"/>
      <c r="E158" s="12"/>
      <c r="F158" s="12"/>
      <c r="G158" s="25"/>
      <c r="H158" s="25"/>
      <c r="I158" s="25"/>
      <c r="J158" s="13"/>
      <c r="K158" s="13"/>
      <c r="L158" s="25"/>
      <c r="M158" s="14" t="str">
        <f aca="false">IF(OR($C158="",$J158=""),"",INT(($J158-$C158)/365.25))</f>
        <v/>
      </c>
      <c r="N158" s="14" t="str">
        <f aca="false">IF($M158="","",IF($M158&lt;2,"Ha","Yo'q"))</f>
        <v/>
      </c>
      <c r="O158" s="14" t="str">
        <f aca="false">IF($M158="","",IF(AND($M158&gt;=7,$M158&lt;=17),"Ha","Yo'q"))</f>
        <v/>
      </c>
      <c r="P158" s="14" t="str">
        <f aca="false">IF(AND($B158&lt;&gt;"",$J158&lt;&gt;"",$J158&lt;=Boshqaruv!$C$10,OR($K158="",$K158&gt;Boshqaruv!$C$10),$L158&lt;&gt;"Tibbiy qarshi ko'rsatma"),1,"")</f>
        <v/>
      </c>
      <c r="Q158" s="28" t="n">
        <f aca="false">IF(AND($B158&lt;&gt;"",$J158&gt;=Boshqaruv!$C$9,$J158&lt;=Boshqaruv!$C$10),IF(COUNTIFS($B$4:$B157,$B158,$C$4:$C157,$C158,$J$4:$J157,"&gt;="&amp;Boshqaruv!$C$9,$J$4:$J157,"&lt;="&amp;Boshqaruv!$C$10)=0,1,0),0)</f>
        <v>0</v>
      </c>
      <c r="R158" s="28" t="n">
        <f aca="false">IF(AND($B158&lt;&gt;"",$J158&gt;=Boshqaruv!$C$9,$J158&lt;=Boshqaruv!$C$10,$K158&lt;&gt;"",$K158&lt;=Boshqaruv!$C$10),IF(COUNTIFS($B$4:$B157,$B158,$C$4:$C157,$C158,$J$4:$J157,"&gt;="&amp;Boshqaruv!$C$9,$J$4:$J157,"&lt;="&amp;Boshqaruv!$C$10,$K$4:$K157,"&lt;&gt;",$K$4:$K157,"&lt;="&amp;Boshqaruv!$C$10)=0,1,0),0)</f>
        <v>0</v>
      </c>
      <c r="S158" s="28" t="n">
        <f aca="false">IF($P158=1,IF(COUNTIFS($B$4:$B157,$B158,$C$4:$C157,$C158,$P$4:$P157,1)=0,1,0),0)</f>
        <v>0</v>
      </c>
      <c r="T158" s="12"/>
    </row>
    <row r="159" customFormat="false" ht="15" hidden="false" customHeight="false" outlineLevel="0" collapsed="false">
      <c r="A159" s="20" t="n">
        <v>155</v>
      </c>
      <c r="B159" s="12"/>
      <c r="C159" s="13"/>
      <c r="D159" s="24"/>
      <c r="E159" s="12"/>
      <c r="F159" s="12"/>
      <c r="G159" s="25"/>
      <c r="H159" s="25"/>
      <c r="I159" s="25"/>
      <c r="J159" s="13"/>
      <c r="K159" s="13"/>
      <c r="L159" s="25"/>
      <c r="M159" s="14" t="str">
        <f aca="false">IF(OR($C159="",$J159=""),"",INT(($J159-$C159)/365.25))</f>
        <v/>
      </c>
      <c r="N159" s="14" t="str">
        <f aca="false">IF($M159="","",IF($M159&lt;2,"Ha","Yo'q"))</f>
        <v/>
      </c>
      <c r="O159" s="14" t="str">
        <f aca="false">IF($M159="","",IF(AND($M159&gt;=7,$M159&lt;=17),"Ha","Yo'q"))</f>
        <v/>
      </c>
      <c r="P159" s="14" t="str">
        <f aca="false">IF(AND($B159&lt;&gt;"",$J159&lt;&gt;"",$J159&lt;=Boshqaruv!$C$10,OR($K159="",$K159&gt;Boshqaruv!$C$10),$L159&lt;&gt;"Tibbiy qarshi ko'rsatma"),1,"")</f>
        <v/>
      </c>
      <c r="Q159" s="28" t="n">
        <f aca="false">IF(AND($B159&lt;&gt;"",$J159&gt;=Boshqaruv!$C$9,$J159&lt;=Boshqaruv!$C$10),IF(COUNTIFS($B$4:$B158,$B159,$C$4:$C158,$C159,$J$4:$J158,"&gt;="&amp;Boshqaruv!$C$9,$J$4:$J158,"&lt;="&amp;Boshqaruv!$C$10)=0,1,0),0)</f>
        <v>0</v>
      </c>
      <c r="R159" s="28" t="n">
        <f aca="false">IF(AND($B159&lt;&gt;"",$J159&gt;=Boshqaruv!$C$9,$J159&lt;=Boshqaruv!$C$10,$K159&lt;&gt;"",$K159&lt;=Boshqaruv!$C$10),IF(COUNTIFS($B$4:$B158,$B159,$C$4:$C158,$C159,$J$4:$J158,"&gt;="&amp;Boshqaruv!$C$9,$J$4:$J158,"&lt;="&amp;Boshqaruv!$C$10,$K$4:$K158,"&lt;&gt;",$K$4:$K158,"&lt;="&amp;Boshqaruv!$C$10)=0,1,0),0)</f>
        <v>0</v>
      </c>
      <c r="S159" s="28" t="n">
        <f aca="false">IF($P159=1,IF(COUNTIFS($B$4:$B158,$B159,$C$4:$C158,$C159,$P$4:$P158,1)=0,1,0),0)</f>
        <v>0</v>
      </c>
      <c r="T159" s="12"/>
    </row>
    <row r="160" customFormat="false" ht="15" hidden="false" customHeight="false" outlineLevel="0" collapsed="false">
      <c r="A160" s="20" t="n">
        <v>156</v>
      </c>
      <c r="B160" s="12"/>
      <c r="C160" s="13"/>
      <c r="D160" s="24"/>
      <c r="E160" s="12"/>
      <c r="F160" s="12"/>
      <c r="G160" s="25"/>
      <c r="H160" s="25"/>
      <c r="I160" s="25"/>
      <c r="J160" s="13"/>
      <c r="K160" s="13"/>
      <c r="L160" s="25"/>
      <c r="M160" s="14" t="str">
        <f aca="false">IF(OR($C160="",$J160=""),"",INT(($J160-$C160)/365.25))</f>
        <v/>
      </c>
      <c r="N160" s="14" t="str">
        <f aca="false">IF($M160="","",IF($M160&lt;2,"Ha","Yo'q"))</f>
        <v/>
      </c>
      <c r="O160" s="14" t="str">
        <f aca="false">IF($M160="","",IF(AND($M160&gt;=7,$M160&lt;=17),"Ha","Yo'q"))</f>
        <v/>
      </c>
      <c r="P160" s="14" t="str">
        <f aca="false">IF(AND($B160&lt;&gt;"",$J160&lt;&gt;"",$J160&lt;=Boshqaruv!$C$10,OR($K160="",$K160&gt;Boshqaruv!$C$10),$L160&lt;&gt;"Tibbiy qarshi ko'rsatma"),1,"")</f>
        <v/>
      </c>
      <c r="Q160" s="28" t="n">
        <f aca="false">IF(AND($B160&lt;&gt;"",$J160&gt;=Boshqaruv!$C$9,$J160&lt;=Boshqaruv!$C$10),IF(COUNTIFS($B$4:$B159,$B160,$C$4:$C159,$C160,$J$4:$J159,"&gt;="&amp;Boshqaruv!$C$9,$J$4:$J159,"&lt;="&amp;Boshqaruv!$C$10)=0,1,0),0)</f>
        <v>0</v>
      </c>
      <c r="R160" s="28" t="n">
        <f aca="false">IF(AND($B160&lt;&gt;"",$J160&gt;=Boshqaruv!$C$9,$J160&lt;=Boshqaruv!$C$10,$K160&lt;&gt;"",$K160&lt;=Boshqaruv!$C$10),IF(COUNTIFS($B$4:$B159,$B160,$C$4:$C159,$C160,$J$4:$J159,"&gt;="&amp;Boshqaruv!$C$9,$J$4:$J159,"&lt;="&amp;Boshqaruv!$C$10,$K$4:$K159,"&lt;&gt;",$K$4:$K159,"&lt;="&amp;Boshqaruv!$C$10)=0,1,0),0)</f>
        <v>0</v>
      </c>
      <c r="S160" s="28" t="n">
        <f aca="false">IF($P160=1,IF(COUNTIFS($B$4:$B159,$B160,$C$4:$C159,$C160,$P$4:$P159,1)=0,1,0),0)</f>
        <v>0</v>
      </c>
      <c r="T160" s="12"/>
    </row>
    <row r="161" customFormat="false" ht="15" hidden="false" customHeight="false" outlineLevel="0" collapsed="false">
      <c r="A161" s="20" t="n">
        <v>157</v>
      </c>
      <c r="B161" s="12"/>
      <c r="C161" s="13"/>
      <c r="D161" s="24"/>
      <c r="E161" s="12"/>
      <c r="F161" s="12"/>
      <c r="G161" s="25"/>
      <c r="H161" s="25"/>
      <c r="I161" s="25"/>
      <c r="J161" s="13"/>
      <c r="K161" s="13"/>
      <c r="L161" s="25"/>
      <c r="M161" s="14" t="str">
        <f aca="false">IF(OR($C161="",$J161=""),"",INT(($J161-$C161)/365.25))</f>
        <v/>
      </c>
      <c r="N161" s="14" t="str">
        <f aca="false">IF($M161="","",IF($M161&lt;2,"Ha","Yo'q"))</f>
        <v/>
      </c>
      <c r="O161" s="14" t="str">
        <f aca="false">IF($M161="","",IF(AND($M161&gt;=7,$M161&lt;=17),"Ha","Yo'q"))</f>
        <v/>
      </c>
      <c r="P161" s="14" t="str">
        <f aca="false">IF(AND($B161&lt;&gt;"",$J161&lt;&gt;"",$J161&lt;=Boshqaruv!$C$10,OR($K161="",$K161&gt;Boshqaruv!$C$10),$L161&lt;&gt;"Tibbiy qarshi ko'rsatma"),1,"")</f>
        <v/>
      </c>
      <c r="Q161" s="28" t="n">
        <f aca="false">IF(AND($B161&lt;&gt;"",$J161&gt;=Boshqaruv!$C$9,$J161&lt;=Boshqaruv!$C$10),IF(COUNTIFS($B$4:$B160,$B161,$C$4:$C160,$C161,$J$4:$J160,"&gt;="&amp;Boshqaruv!$C$9,$J$4:$J160,"&lt;="&amp;Boshqaruv!$C$10)=0,1,0),0)</f>
        <v>0</v>
      </c>
      <c r="R161" s="28" t="n">
        <f aca="false">IF(AND($B161&lt;&gt;"",$J161&gt;=Boshqaruv!$C$9,$J161&lt;=Boshqaruv!$C$10,$K161&lt;&gt;"",$K161&lt;=Boshqaruv!$C$10),IF(COUNTIFS($B$4:$B160,$B161,$C$4:$C160,$C161,$J$4:$J160,"&gt;="&amp;Boshqaruv!$C$9,$J$4:$J160,"&lt;="&amp;Boshqaruv!$C$10,$K$4:$K160,"&lt;&gt;",$K$4:$K160,"&lt;="&amp;Boshqaruv!$C$10)=0,1,0),0)</f>
        <v>0</v>
      </c>
      <c r="S161" s="28" t="n">
        <f aca="false">IF($P161=1,IF(COUNTIFS($B$4:$B160,$B161,$C$4:$C160,$C161,$P$4:$P160,1)=0,1,0),0)</f>
        <v>0</v>
      </c>
      <c r="T161" s="12"/>
    </row>
    <row r="162" customFormat="false" ht="15" hidden="false" customHeight="false" outlineLevel="0" collapsed="false">
      <c r="A162" s="20" t="n">
        <v>158</v>
      </c>
      <c r="B162" s="12"/>
      <c r="C162" s="13"/>
      <c r="D162" s="24"/>
      <c r="E162" s="12"/>
      <c r="F162" s="12"/>
      <c r="G162" s="25"/>
      <c r="H162" s="25"/>
      <c r="I162" s="25"/>
      <c r="J162" s="13"/>
      <c r="K162" s="13"/>
      <c r="L162" s="25"/>
      <c r="M162" s="14" t="str">
        <f aca="false">IF(OR($C162="",$J162=""),"",INT(($J162-$C162)/365.25))</f>
        <v/>
      </c>
      <c r="N162" s="14" t="str">
        <f aca="false">IF($M162="","",IF($M162&lt;2,"Ha","Yo'q"))</f>
        <v/>
      </c>
      <c r="O162" s="14" t="str">
        <f aca="false">IF($M162="","",IF(AND($M162&gt;=7,$M162&lt;=17),"Ha","Yo'q"))</f>
        <v/>
      </c>
      <c r="P162" s="14" t="str">
        <f aca="false">IF(AND($B162&lt;&gt;"",$J162&lt;&gt;"",$J162&lt;=Boshqaruv!$C$10,OR($K162="",$K162&gt;Boshqaruv!$C$10),$L162&lt;&gt;"Tibbiy qarshi ko'rsatma"),1,"")</f>
        <v/>
      </c>
      <c r="Q162" s="28" t="n">
        <f aca="false">IF(AND($B162&lt;&gt;"",$J162&gt;=Boshqaruv!$C$9,$J162&lt;=Boshqaruv!$C$10),IF(COUNTIFS($B$4:$B161,$B162,$C$4:$C161,$C162,$J$4:$J161,"&gt;="&amp;Boshqaruv!$C$9,$J$4:$J161,"&lt;="&amp;Boshqaruv!$C$10)=0,1,0),0)</f>
        <v>0</v>
      </c>
      <c r="R162" s="28" t="n">
        <f aca="false">IF(AND($B162&lt;&gt;"",$J162&gt;=Boshqaruv!$C$9,$J162&lt;=Boshqaruv!$C$10,$K162&lt;&gt;"",$K162&lt;=Boshqaruv!$C$10),IF(COUNTIFS($B$4:$B161,$B162,$C$4:$C161,$C162,$J$4:$J161,"&gt;="&amp;Boshqaruv!$C$9,$J$4:$J161,"&lt;="&amp;Boshqaruv!$C$10,$K$4:$K161,"&lt;&gt;",$K$4:$K161,"&lt;="&amp;Boshqaruv!$C$10)=0,1,0),0)</f>
        <v>0</v>
      </c>
      <c r="S162" s="28" t="n">
        <f aca="false">IF($P162=1,IF(COUNTIFS($B$4:$B161,$B162,$C$4:$C161,$C162,$P$4:$P161,1)=0,1,0),0)</f>
        <v>0</v>
      </c>
      <c r="T162" s="12"/>
    </row>
    <row r="163" customFormat="false" ht="15" hidden="false" customHeight="false" outlineLevel="0" collapsed="false">
      <c r="A163" s="20" t="n">
        <v>159</v>
      </c>
      <c r="B163" s="12"/>
      <c r="C163" s="13"/>
      <c r="D163" s="24"/>
      <c r="E163" s="12"/>
      <c r="F163" s="12"/>
      <c r="G163" s="25"/>
      <c r="H163" s="25"/>
      <c r="I163" s="25"/>
      <c r="J163" s="13"/>
      <c r="K163" s="13"/>
      <c r="L163" s="25"/>
      <c r="M163" s="14" t="str">
        <f aca="false">IF(OR($C163="",$J163=""),"",INT(($J163-$C163)/365.25))</f>
        <v/>
      </c>
      <c r="N163" s="14" t="str">
        <f aca="false">IF($M163="","",IF($M163&lt;2,"Ha","Yo'q"))</f>
        <v/>
      </c>
      <c r="O163" s="14" t="str">
        <f aca="false">IF($M163="","",IF(AND($M163&gt;=7,$M163&lt;=17),"Ha","Yo'q"))</f>
        <v/>
      </c>
      <c r="P163" s="14" t="str">
        <f aca="false">IF(AND($B163&lt;&gt;"",$J163&lt;&gt;"",$J163&lt;=Boshqaruv!$C$10,OR($K163="",$K163&gt;Boshqaruv!$C$10),$L163&lt;&gt;"Tibbiy qarshi ko'rsatma"),1,"")</f>
        <v/>
      </c>
      <c r="Q163" s="28" t="n">
        <f aca="false">IF(AND($B163&lt;&gt;"",$J163&gt;=Boshqaruv!$C$9,$J163&lt;=Boshqaruv!$C$10),IF(COUNTIFS($B$4:$B162,$B163,$C$4:$C162,$C163,$J$4:$J162,"&gt;="&amp;Boshqaruv!$C$9,$J$4:$J162,"&lt;="&amp;Boshqaruv!$C$10)=0,1,0),0)</f>
        <v>0</v>
      </c>
      <c r="R163" s="28" t="n">
        <f aca="false">IF(AND($B163&lt;&gt;"",$J163&gt;=Boshqaruv!$C$9,$J163&lt;=Boshqaruv!$C$10,$K163&lt;&gt;"",$K163&lt;=Boshqaruv!$C$10),IF(COUNTIFS($B$4:$B162,$B163,$C$4:$C162,$C163,$J$4:$J162,"&gt;="&amp;Boshqaruv!$C$9,$J$4:$J162,"&lt;="&amp;Boshqaruv!$C$10,$K$4:$K162,"&lt;&gt;",$K$4:$K162,"&lt;="&amp;Boshqaruv!$C$10)=0,1,0),0)</f>
        <v>0</v>
      </c>
      <c r="S163" s="28" t="n">
        <f aca="false">IF($P163=1,IF(COUNTIFS($B$4:$B162,$B163,$C$4:$C162,$C163,$P$4:$P162,1)=0,1,0),0)</f>
        <v>0</v>
      </c>
      <c r="T163" s="12"/>
    </row>
    <row r="164" customFormat="false" ht="15" hidden="false" customHeight="false" outlineLevel="0" collapsed="false">
      <c r="A164" s="20" t="n">
        <v>160</v>
      </c>
      <c r="B164" s="12"/>
      <c r="C164" s="13"/>
      <c r="D164" s="24"/>
      <c r="E164" s="12"/>
      <c r="F164" s="12"/>
      <c r="G164" s="25"/>
      <c r="H164" s="25"/>
      <c r="I164" s="25"/>
      <c r="J164" s="13"/>
      <c r="K164" s="13"/>
      <c r="L164" s="25"/>
      <c r="M164" s="14" t="str">
        <f aca="false">IF(OR($C164="",$J164=""),"",INT(($J164-$C164)/365.25))</f>
        <v/>
      </c>
      <c r="N164" s="14" t="str">
        <f aca="false">IF($M164="","",IF($M164&lt;2,"Ha","Yo'q"))</f>
        <v/>
      </c>
      <c r="O164" s="14" t="str">
        <f aca="false">IF($M164="","",IF(AND($M164&gt;=7,$M164&lt;=17),"Ha","Yo'q"))</f>
        <v/>
      </c>
      <c r="P164" s="14" t="str">
        <f aca="false">IF(AND($B164&lt;&gt;"",$J164&lt;&gt;"",$J164&lt;=Boshqaruv!$C$10,OR($K164="",$K164&gt;Boshqaruv!$C$10),$L164&lt;&gt;"Tibbiy qarshi ko'rsatma"),1,"")</f>
        <v/>
      </c>
      <c r="Q164" s="28" t="n">
        <f aca="false">IF(AND($B164&lt;&gt;"",$J164&gt;=Boshqaruv!$C$9,$J164&lt;=Boshqaruv!$C$10),IF(COUNTIFS($B$4:$B163,$B164,$C$4:$C163,$C164,$J$4:$J163,"&gt;="&amp;Boshqaruv!$C$9,$J$4:$J163,"&lt;="&amp;Boshqaruv!$C$10)=0,1,0),0)</f>
        <v>0</v>
      </c>
      <c r="R164" s="28" t="n">
        <f aca="false">IF(AND($B164&lt;&gt;"",$J164&gt;=Boshqaruv!$C$9,$J164&lt;=Boshqaruv!$C$10,$K164&lt;&gt;"",$K164&lt;=Boshqaruv!$C$10),IF(COUNTIFS($B$4:$B163,$B164,$C$4:$C163,$C164,$J$4:$J163,"&gt;="&amp;Boshqaruv!$C$9,$J$4:$J163,"&lt;="&amp;Boshqaruv!$C$10,$K$4:$K163,"&lt;&gt;",$K$4:$K163,"&lt;="&amp;Boshqaruv!$C$10)=0,1,0),0)</f>
        <v>0</v>
      </c>
      <c r="S164" s="28" t="n">
        <f aca="false">IF($P164=1,IF(COUNTIFS($B$4:$B163,$B164,$C$4:$C163,$C164,$P$4:$P163,1)=0,1,0),0)</f>
        <v>0</v>
      </c>
      <c r="T164" s="12"/>
    </row>
    <row r="165" customFormat="false" ht="15" hidden="false" customHeight="false" outlineLevel="0" collapsed="false">
      <c r="A165" s="20" t="n">
        <v>161</v>
      </c>
      <c r="B165" s="12"/>
      <c r="C165" s="13"/>
      <c r="D165" s="24"/>
      <c r="E165" s="12"/>
      <c r="F165" s="12"/>
      <c r="G165" s="25"/>
      <c r="H165" s="25"/>
      <c r="I165" s="25"/>
      <c r="J165" s="13"/>
      <c r="K165" s="13"/>
      <c r="L165" s="25"/>
      <c r="M165" s="14" t="str">
        <f aca="false">IF(OR($C165="",$J165=""),"",INT(($J165-$C165)/365.25))</f>
        <v/>
      </c>
      <c r="N165" s="14" t="str">
        <f aca="false">IF($M165="","",IF($M165&lt;2,"Ha","Yo'q"))</f>
        <v/>
      </c>
      <c r="O165" s="14" t="str">
        <f aca="false">IF($M165="","",IF(AND($M165&gt;=7,$M165&lt;=17),"Ha","Yo'q"))</f>
        <v/>
      </c>
      <c r="P165" s="14" t="str">
        <f aca="false">IF(AND($B165&lt;&gt;"",$J165&lt;&gt;"",$J165&lt;=Boshqaruv!$C$10,OR($K165="",$K165&gt;Boshqaruv!$C$10),$L165&lt;&gt;"Tibbiy qarshi ko'rsatma"),1,"")</f>
        <v/>
      </c>
      <c r="Q165" s="28" t="n">
        <f aca="false">IF(AND($B165&lt;&gt;"",$J165&gt;=Boshqaruv!$C$9,$J165&lt;=Boshqaruv!$C$10),IF(COUNTIFS($B$4:$B164,$B165,$C$4:$C164,$C165,$J$4:$J164,"&gt;="&amp;Boshqaruv!$C$9,$J$4:$J164,"&lt;="&amp;Boshqaruv!$C$10)=0,1,0),0)</f>
        <v>0</v>
      </c>
      <c r="R165" s="28" t="n">
        <f aca="false">IF(AND($B165&lt;&gt;"",$J165&gt;=Boshqaruv!$C$9,$J165&lt;=Boshqaruv!$C$10,$K165&lt;&gt;"",$K165&lt;=Boshqaruv!$C$10),IF(COUNTIFS($B$4:$B164,$B165,$C$4:$C164,$C165,$J$4:$J164,"&gt;="&amp;Boshqaruv!$C$9,$J$4:$J164,"&lt;="&amp;Boshqaruv!$C$10,$K$4:$K164,"&lt;&gt;",$K$4:$K164,"&lt;="&amp;Boshqaruv!$C$10)=0,1,0),0)</f>
        <v>0</v>
      </c>
      <c r="S165" s="28" t="n">
        <f aca="false">IF($P165=1,IF(COUNTIFS($B$4:$B164,$B165,$C$4:$C164,$C165,$P$4:$P164,1)=0,1,0),0)</f>
        <v>0</v>
      </c>
      <c r="T165" s="12"/>
    </row>
    <row r="166" customFormat="false" ht="15" hidden="false" customHeight="false" outlineLevel="0" collapsed="false">
      <c r="A166" s="20" t="n">
        <v>162</v>
      </c>
      <c r="B166" s="12"/>
      <c r="C166" s="13"/>
      <c r="D166" s="24"/>
      <c r="E166" s="12"/>
      <c r="F166" s="12"/>
      <c r="G166" s="25"/>
      <c r="H166" s="25"/>
      <c r="I166" s="25"/>
      <c r="J166" s="13"/>
      <c r="K166" s="13"/>
      <c r="L166" s="25"/>
      <c r="M166" s="14" t="str">
        <f aca="false">IF(OR($C166="",$J166=""),"",INT(($J166-$C166)/365.25))</f>
        <v/>
      </c>
      <c r="N166" s="14" t="str">
        <f aca="false">IF($M166="","",IF($M166&lt;2,"Ha","Yo'q"))</f>
        <v/>
      </c>
      <c r="O166" s="14" t="str">
        <f aca="false">IF($M166="","",IF(AND($M166&gt;=7,$M166&lt;=17),"Ha","Yo'q"))</f>
        <v/>
      </c>
      <c r="P166" s="14" t="str">
        <f aca="false">IF(AND($B166&lt;&gt;"",$J166&lt;&gt;"",$J166&lt;=Boshqaruv!$C$10,OR($K166="",$K166&gt;Boshqaruv!$C$10),$L166&lt;&gt;"Tibbiy qarshi ko'rsatma"),1,"")</f>
        <v/>
      </c>
      <c r="Q166" s="28" t="n">
        <f aca="false">IF(AND($B166&lt;&gt;"",$J166&gt;=Boshqaruv!$C$9,$J166&lt;=Boshqaruv!$C$10),IF(COUNTIFS($B$4:$B165,$B166,$C$4:$C165,$C166,$J$4:$J165,"&gt;="&amp;Boshqaruv!$C$9,$J$4:$J165,"&lt;="&amp;Boshqaruv!$C$10)=0,1,0),0)</f>
        <v>0</v>
      </c>
      <c r="R166" s="28" t="n">
        <f aca="false">IF(AND($B166&lt;&gt;"",$J166&gt;=Boshqaruv!$C$9,$J166&lt;=Boshqaruv!$C$10,$K166&lt;&gt;"",$K166&lt;=Boshqaruv!$C$10),IF(COUNTIFS($B$4:$B165,$B166,$C$4:$C165,$C166,$J$4:$J165,"&gt;="&amp;Boshqaruv!$C$9,$J$4:$J165,"&lt;="&amp;Boshqaruv!$C$10,$K$4:$K165,"&lt;&gt;",$K$4:$K165,"&lt;="&amp;Boshqaruv!$C$10)=0,1,0),0)</f>
        <v>0</v>
      </c>
      <c r="S166" s="28" t="n">
        <f aca="false">IF($P166=1,IF(COUNTIFS($B$4:$B165,$B166,$C$4:$C165,$C166,$P$4:$P165,1)=0,1,0),0)</f>
        <v>0</v>
      </c>
      <c r="T166" s="12"/>
    </row>
    <row r="167" customFormat="false" ht="15" hidden="false" customHeight="false" outlineLevel="0" collapsed="false">
      <c r="A167" s="20" t="n">
        <v>163</v>
      </c>
      <c r="B167" s="12"/>
      <c r="C167" s="13"/>
      <c r="D167" s="24"/>
      <c r="E167" s="12"/>
      <c r="F167" s="12"/>
      <c r="G167" s="25"/>
      <c r="H167" s="25"/>
      <c r="I167" s="25"/>
      <c r="J167" s="13"/>
      <c r="K167" s="13"/>
      <c r="L167" s="25"/>
      <c r="M167" s="14" t="str">
        <f aca="false">IF(OR($C167="",$J167=""),"",INT(($J167-$C167)/365.25))</f>
        <v/>
      </c>
      <c r="N167" s="14" t="str">
        <f aca="false">IF($M167="","",IF($M167&lt;2,"Ha","Yo'q"))</f>
        <v/>
      </c>
      <c r="O167" s="14" t="str">
        <f aca="false">IF($M167="","",IF(AND($M167&gt;=7,$M167&lt;=17),"Ha","Yo'q"))</f>
        <v/>
      </c>
      <c r="P167" s="14" t="str">
        <f aca="false">IF(AND($B167&lt;&gt;"",$J167&lt;&gt;"",$J167&lt;=Boshqaruv!$C$10,OR($K167="",$K167&gt;Boshqaruv!$C$10),$L167&lt;&gt;"Tibbiy qarshi ko'rsatma"),1,"")</f>
        <v/>
      </c>
      <c r="Q167" s="28" t="n">
        <f aca="false">IF(AND($B167&lt;&gt;"",$J167&gt;=Boshqaruv!$C$9,$J167&lt;=Boshqaruv!$C$10),IF(COUNTIFS($B$4:$B166,$B167,$C$4:$C166,$C167,$J$4:$J166,"&gt;="&amp;Boshqaruv!$C$9,$J$4:$J166,"&lt;="&amp;Boshqaruv!$C$10)=0,1,0),0)</f>
        <v>0</v>
      </c>
      <c r="R167" s="28" t="n">
        <f aca="false">IF(AND($B167&lt;&gt;"",$J167&gt;=Boshqaruv!$C$9,$J167&lt;=Boshqaruv!$C$10,$K167&lt;&gt;"",$K167&lt;=Boshqaruv!$C$10),IF(COUNTIFS($B$4:$B166,$B167,$C$4:$C166,$C167,$J$4:$J166,"&gt;="&amp;Boshqaruv!$C$9,$J$4:$J166,"&lt;="&amp;Boshqaruv!$C$10,$K$4:$K166,"&lt;&gt;",$K$4:$K166,"&lt;="&amp;Boshqaruv!$C$10)=0,1,0),0)</f>
        <v>0</v>
      </c>
      <c r="S167" s="28" t="n">
        <f aca="false">IF($P167=1,IF(COUNTIFS($B$4:$B166,$B167,$C$4:$C166,$C167,$P$4:$P166,1)=0,1,0),0)</f>
        <v>0</v>
      </c>
      <c r="T167" s="12"/>
    </row>
    <row r="168" customFormat="false" ht="15" hidden="false" customHeight="false" outlineLevel="0" collapsed="false">
      <c r="A168" s="20" t="n">
        <v>164</v>
      </c>
      <c r="B168" s="12"/>
      <c r="C168" s="13"/>
      <c r="D168" s="24"/>
      <c r="E168" s="12"/>
      <c r="F168" s="12"/>
      <c r="G168" s="25"/>
      <c r="H168" s="25"/>
      <c r="I168" s="25"/>
      <c r="J168" s="13"/>
      <c r="K168" s="13"/>
      <c r="L168" s="25"/>
      <c r="M168" s="14" t="str">
        <f aca="false">IF(OR($C168="",$J168=""),"",INT(($J168-$C168)/365.25))</f>
        <v/>
      </c>
      <c r="N168" s="14" t="str">
        <f aca="false">IF($M168="","",IF($M168&lt;2,"Ha","Yo'q"))</f>
        <v/>
      </c>
      <c r="O168" s="14" t="str">
        <f aca="false">IF($M168="","",IF(AND($M168&gt;=7,$M168&lt;=17),"Ha","Yo'q"))</f>
        <v/>
      </c>
      <c r="P168" s="14" t="str">
        <f aca="false">IF(AND($B168&lt;&gt;"",$J168&lt;&gt;"",$J168&lt;=Boshqaruv!$C$10,OR($K168="",$K168&gt;Boshqaruv!$C$10),$L168&lt;&gt;"Tibbiy qarshi ko'rsatma"),1,"")</f>
        <v/>
      </c>
      <c r="Q168" s="28" t="n">
        <f aca="false">IF(AND($B168&lt;&gt;"",$J168&gt;=Boshqaruv!$C$9,$J168&lt;=Boshqaruv!$C$10),IF(COUNTIFS($B$4:$B167,$B168,$C$4:$C167,$C168,$J$4:$J167,"&gt;="&amp;Boshqaruv!$C$9,$J$4:$J167,"&lt;="&amp;Boshqaruv!$C$10)=0,1,0),0)</f>
        <v>0</v>
      </c>
      <c r="R168" s="28" t="n">
        <f aca="false">IF(AND($B168&lt;&gt;"",$J168&gt;=Boshqaruv!$C$9,$J168&lt;=Boshqaruv!$C$10,$K168&lt;&gt;"",$K168&lt;=Boshqaruv!$C$10),IF(COUNTIFS($B$4:$B167,$B168,$C$4:$C167,$C168,$J$4:$J167,"&gt;="&amp;Boshqaruv!$C$9,$J$4:$J167,"&lt;="&amp;Boshqaruv!$C$10,$K$4:$K167,"&lt;&gt;",$K$4:$K167,"&lt;="&amp;Boshqaruv!$C$10)=0,1,0),0)</f>
        <v>0</v>
      </c>
      <c r="S168" s="28" t="n">
        <f aca="false">IF($P168=1,IF(COUNTIFS($B$4:$B167,$B168,$C$4:$C167,$C168,$P$4:$P167,1)=0,1,0),0)</f>
        <v>0</v>
      </c>
      <c r="T168" s="12"/>
    </row>
    <row r="169" customFormat="false" ht="15" hidden="false" customHeight="false" outlineLevel="0" collapsed="false">
      <c r="A169" s="20" t="n">
        <v>165</v>
      </c>
      <c r="B169" s="12"/>
      <c r="C169" s="13"/>
      <c r="D169" s="24"/>
      <c r="E169" s="12"/>
      <c r="F169" s="12"/>
      <c r="G169" s="25"/>
      <c r="H169" s="25"/>
      <c r="I169" s="25"/>
      <c r="J169" s="13"/>
      <c r="K169" s="13"/>
      <c r="L169" s="25"/>
      <c r="M169" s="14" t="str">
        <f aca="false">IF(OR($C169="",$J169=""),"",INT(($J169-$C169)/365.25))</f>
        <v/>
      </c>
      <c r="N169" s="14" t="str">
        <f aca="false">IF($M169="","",IF($M169&lt;2,"Ha","Yo'q"))</f>
        <v/>
      </c>
      <c r="O169" s="14" t="str">
        <f aca="false">IF($M169="","",IF(AND($M169&gt;=7,$M169&lt;=17),"Ha","Yo'q"))</f>
        <v/>
      </c>
      <c r="P169" s="14" t="str">
        <f aca="false">IF(AND($B169&lt;&gt;"",$J169&lt;&gt;"",$J169&lt;=Boshqaruv!$C$10,OR($K169="",$K169&gt;Boshqaruv!$C$10),$L169&lt;&gt;"Tibbiy qarshi ko'rsatma"),1,"")</f>
        <v/>
      </c>
      <c r="Q169" s="28" t="n">
        <f aca="false">IF(AND($B169&lt;&gt;"",$J169&gt;=Boshqaruv!$C$9,$J169&lt;=Boshqaruv!$C$10),IF(COUNTIFS($B$4:$B168,$B169,$C$4:$C168,$C169,$J$4:$J168,"&gt;="&amp;Boshqaruv!$C$9,$J$4:$J168,"&lt;="&amp;Boshqaruv!$C$10)=0,1,0),0)</f>
        <v>0</v>
      </c>
      <c r="R169" s="28" t="n">
        <f aca="false">IF(AND($B169&lt;&gt;"",$J169&gt;=Boshqaruv!$C$9,$J169&lt;=Boshqaruv!$C$10,$K169&lt;&gt;"",$K169&lt;=Boshqaruv!$C$10),IF(COUNTIFS($B$4:$B168,$B169,$C$4:$C168,$C169,$J$4:$J168,"&gt;="&amp;Boshqaruv!$C$9,$J$4:$J168,"&lt;="&amp;Boshqaruv!$C$10,$K$4:$K168,"&lt;&gt;",$K$4:$K168,"&lt;="&amp;Boshqaruv!$C$10)=0,1,0),0)</f>
        <v>0</v>
      </c>
      <c r="S169" s="28" t="n">
        <f aca="false">IF($P169=1,IF(COUNTIFS($B$4:$B168,$B169,$C$4:$C168,$C169,$P$4:$P168,1)=0,1,0),0)</f>
        <v>0</v>
      </c>
      <c r="T169" s="12"/>
    </row>
    <row r="170" customFormat="false" ht="15" hidden="false" customHeight="false" outlineLevel="0" collapsed="false">
      <c r="A170" s="20" t="n">
        <v>166</v>
      </c>
      <c r="B170" s="12"/>
      <c r="C170" s="13"/>
      <c r="D170" s="24"/>
      <c r="E170" s="12"/>
      <c r="F170" s="12"/>
      <c r="G170" s="25"/>
      <c r="H170" s="25"/>
      <c r="I170" s="25"/>
      <c r="J170" s="13"/>
      <c r="K170" s="13"/>
      <c r="L170" s="25"/>
      <c r="M170" s="14" t="str">
        <f aca="false">IF(OR($C170="",$J170=""),"",INT(($J170-$C170)/365.25))</f>
        <v/>
      </c>
      <c r="N170" s="14" t="str">
        <f aca="false">IF($M170="","",IF($M170&lt;2,"Ha","Yo'q"))</f>
        <v/>
      </c>
      <c r="O170" s="14" t="str">
        <f aca="false">IF($M170="","",IF(AND($M170&gt;=7,$M170&lt;=17),"Ha","Yo'q"))</f>
        <v/>
      </c>
      <c r="P170" s="14" t="str">
        <f aca="false">IF(AND($B170&lt;&gt;"",$J170&lt;&gt;"",$J170&lt;=Boshqaruv!$C$10,OR($K170="",$K170&gt;Boshqaruv!$C$10),$L170&lt;&gt;"Tibbiy qarshi ko'rsatma"),1,"")</f>
        <v/>
      </c>
      <c r="Q170" s="28" t="n">
        <f aca="false">IF(AND($B170&lt;&gt;"",$J170&gt;=Boshqaruv!$C$9,$J170&lt;=Boshqaruv!$C$10),IF(COUNTIFS($B$4:$B169,$B170,$C$4:$C169,$C170,$J$4:$J169,"&gt;="&amp;Boshqaruv!$C$9,$J$4:$J169,"&lt;="&amp;Boshqaruv!$C$10)=0,1,0),0)</f>
        <v>0</v>
      </c>
      <c r="R170" s="28" t="n">
        <f aca="false">IF(AND($B170&lt;&gt;"",$J170&gt;=Boshqaruv!$C$9,$J170&lt;=Boshqaruv!$C$10,$K170&lt;&gt;"",$K170&lt;=Boshqaruv!$C$10),IF(COUNTIFS($B$4:$B169,$B170,$C$4:$C169,$C170,$J$4:$J169,"&gt;="&amp;Boshqaruv!$C$9,$J$4:$J169,"&lt;="&amp;Boshqaruv!$C$10,$K$4:$K169,"&lt;&gt;",$K$4:$K169,"&lt;="&amp;Boshqaruv!$C$10)=0,1,0),0)</f>
        <v>0</v>
      </c>
      <c r="S170" s="28" t="n">
        <f aca="false">IF($P170=1,IF(COUNTIFS($B$4:$B169,$B170,$C$4:$C169,$C170,$P$4:$P169,1)=0,1,0),0)</f>
        <v>0</v>
      </c>
      <c r="T170" s="12"/>
    </row>
    <row r="171" customFormat="false" ht="15" hidden="false" customHeight="false" outlineLevel="0" collapsed="false">
      <c r="A171" s="20" t="n">
        <v>167</v>
      </c>
      <c r="B171" s="12"/>
      <c r="C171" s="13"/>
      <c r="D171" s="24"/>
      <c r="E171" s="12"/>
      <c r="F171" s="12"/>
      <c r="G171" s="25"/>
      <c r="H171" s="25"/>
      <c r="I171" s="25"/>
      <c r="J171" s="13"/>
      <c r="K171" s="13"/>
      <c r="L171" s="25"/>
      <c r="M171" s="14" t="str">
        <f aca="false">IF(OR($C171="",$J171=""),"",INT(($J171-$C171)/365.25))</f>
        <v/>
      </c>
      <c r="N171" s="14" t="str">
        <f aca="false">IF($M171="","",IF($M171&lt;2,"Ha","Yo'q"))</f>
        <v/>
      </c>
      <c r="O171" s="14" t="str">
        <f aca="false">IF($M171="","",IF(AND($M171&gt;=7,$M171&lt;=17),"Ha","Yo'q"))</f>
        <v/>
      </c>
      <c r="P171" s="14" t="str">
        <f aca="false">IF(AND($B171&lt;&gt;"",$J171&lt;&gt;"",$J171&lt;=Boshqaruv!$C$10,OR($K171="",$K171&gt;Boshqaruv!$C$10),$L171&lt;&gt;"Tibbiy qarshi ko'rsatma"),1,"")</f>
        <v/>
      </c>
      <c r="Q171" s="28" t="n">
        <f aca="false">IF(AND($B171&lt;&gt;"",$J171&gt;=Boshqaruv!$C$9,$J171&lt;=Boshqaruv!$C$10),IF(COUNTIFS($B$4:$B170,$B171,$C$4:$C170,$C171,$J$4:$J170,"&gt;="&amp;Boshqaruv!$C$9,$J$4:$J170,"&lt;="&amp;Boshqaruv!$C$10)=0,1,0),0)</f>
        <v>0</v>
      </c>
      <c r="R171" s="28" t="n">
        <f aca="false">IF(AND($B171&lt;&gt;"",$J171&gt;=Boshqaruv!$C$9,$J171&lt;=Boshqaruv!$C$10,$K171&lt;&gt;"",$K171&lt;=Boshqaruv!$C$10),IF(COUNTIFS($B$4:$B170,$B171,$C$4:$C170,$C171,$J$4:$J170,"&gt;="&amp;Boshqaruv!$C$9,$J$4:$J170,"&lt;="&amp;Boshqaruv!$C$10,$K$4:$K170,"&lt;&gt;",$K$4:$K170,"&lt;="&amp;Boshqaruv!$C$10)=0,1,0),0)</f>
        <v>0</v>
      </c>
      <c r="S171" s="28" t="n">
        <f aca="false">IF($P171=1,IF(COUNTIFS($B$4:$B170,$B171,$C$4:$C170,$C171,$P$4:$P170,1)=0,1,0),0)</f>
        <v>0</v>
      </c>
      <c r="T171" s="12"/>
    </row>
    <row r="172" customFormat="false" ht="15" hidden="false" customHeight="false" outlineLevel="0" collapsed="false">
      <c r="A172" s="20" t="n">
        <v>168</v>
      </c>
      <c r="B172" s="12"/>
      <c r="C172" s="13"/>
      <c r="D172" s="24"/>
      <c r="E172" s="12"/>
      <c r="F172" s="12"/>
      <c r="G172" s="25"/>
      <c r="H172" s="25"/>
      <c r="I172" s="25"/>
      <c r="J172" s="13"/>
      <c r="K172" s="13"/>
      <c r="L172" s="25"/>
      <c r="M172" s="14" t="str">
        <f aca="false">IF(OR($C172="",$J172=""),"",INT(($J172-$C172)/365.25))</f>
        <v/>
      </c>
      <c r="N172" s="14" t="str">
        <f aca="false">IF($M172="","",IF($M172&lt;2,"Ha","Yo'q"))</f>
        <v/>
      </c>
      <c r="O172" s="14" t="str">
        <f aca="false">IF($M172="","",IF(AND($M172&gt;=7,$M172&lt;=17),"Ha","Yo'q"))</f>
        <v/>
      </c>
      <c r="P172" s="14" t="str">
        <f aca="false">IF(AND($B172&lt;&gt;"",$J172&lt;&gt;"",$J172&lt;=Boshqaruv!$C$10,OR($K172="",$K172&gt;Boshqaruv!$C$10),$L172&lt;&gt;"Tibbiy qarshi ko'rsatma"),1,"")</f>
        <v/>
      </c>
      <c r="Q172" s="28" t="n">
        <f aca="false">IF(AND($B172&lt;&gt;"",$J172&gt;=Boshqaruv!$C$9,$J172&lt;=Boshqaruv!$C$10),IF(COUNTIFS($B$4:$B171,$B172,$C$4:$C171,$C172,$J$4:$J171,"&gt;="&amp;Boshqaruv!$C$9,$J$4:$J171,"&lt;="&amp;Boshqaruv!$C$10)=0,1,0),0)</f>
        <v>0</v>
      </c>
      <c r="R172" s="28" t="n">
        <f aca="false">IF(AND($B172&lt;&gt;"",$J172&gt;=Boshqaruv!$C$9,$J172&lt;=Boshqaruv!$C$10,$K172&lt;&gt;"",$K172&lt;=Boshqaruv!$C$10),IF(COUNTIFS($B$4:$B171,$B172,$C$4:$C171,$C172,$J$4:$J171,"&gt;="&amp;Boshqaruv!$C$9,$J$4:$J171,"&lt;="&amp;Boshqaruv!$C$10,$K$4:$K171,"&lt;&gt;",$K$4:$K171,"&lt;="&amp;Boshqaruv!$C$10)=0,1,0),0)</f>
        <v>0</v>
      </c>
      <c r="S172" s="28" t="n">
        <f aca="false">IF($P172=1,IF(COUNTIFS($B$4:$B171,$B172,$C$4:$C171,$C172,$P$4:$P171,1)=0,1,0),0)</f>
        <v>0</v>
      </c>
      <c r="T172" s="12"/>
    </row>
    <row r="173" customFormat="false" ht="15" hidden="false" customHeight="false" outlineLevel="0" collapsed="false">
      <c r="A173" s="20" t="n">
        <v>169</v>
      </c>
      <c r="B173" s="12"/>
      <c r="C173" s="13"/>
      <c r="D173" s="24"/>
      <c r="E173" s="12"/>
      <c r="F173" s="12"/>
      <c r="G173" s="25"/>
      <c r="H173" s="25"/>
      <c r="I173" s="25"/>
      <c r="J173" s="13"/>
      <c r="K173" s="13"/>
      <c r="L173" s="25"/>
      <c r="M173" s="14" t="str">
        <f aca="false">IF(OR($C173="",$J173=""),"",INT(($J173-$C173)/365.25))</f>
        <v/>
      </c>
      <c r="N173" s="14" t="str">
        <f aca="false">IF($M173="","",IF($M173&lt;2,"Ha","Yo'q"))</f>
        <v/>
      </c>
      <c r="O173" s="14" t="str">
        <f aca="false">IF($M173="","",IF(AND($M173&gt;=7,$M173&lt;=17),"Ha","Yo'q"))</f>
        <v/>
      </c>
      <c r="P173" s="14" t="str">
        <f aca="false">IF(AND($B173&lt;&gt;"",$J173&lt;&gt;"",$J173&lt;=Boshqaruv!$C$10,OR($K173="",$K173&gt;Boshqaruv!$C$10),$L173&lt;&gt;"Tibbiy qarshi ko'rsatma"),1,"")</f>
        <v/>
      </c>
      <c r="Q173" s="28" t="n">
        <f aca="false">IF(AND($B173&lt;&gt;"",$J173&gt;=Boshqaruv!$C$9,$J173&lt;=Boshqaruv!$C$10),IF(COUNTIFS($B$4:$B172,$B173,$C$4:$C172,$C173,$J$4:$J172,"&gt;="&amp;Boshqaruv!$C$9,$J$4:$J172,"&lt;="&amp;Boshqaruv!$C$10)=0,1,0),0)</f>
        <v>0</v>
      </c>
      <c r="R173" s="28" t="n">
        <f aca="false">IF(AND($B173&lt;&gt;"",$J173&gt;=Boshqaruv!$C$9,$J173&lt;=Boshqaruv!$C$10,$K173&lt;&gt;"",$K173&lt;=Boshqaruv!$C$10),IF(COUNTIFS($B$4:$B172,$B173,$C$4:$C172,$C173,$J$4:$J172,"&gt;="&amp;Boshqaruv!$C$9,$J$4:$J172,"&lt;="&amp;Boshqaruv!$C$10,$K$4:$K172,"&lt;&gt;",$K$4:$K172,"&lt;="&amp;Boshqaruv!$C$10)=0,1,0),0)</f>
        <v>0</v>
      </c>
      <c r="S173" s="28" t="n">
        <f aca="false">IF($P173=1,IF(COUNTIFS($B$4:$B172,$B173,$C$4:$C172,$C173,$P$4:$P172,1)=0,1,0),0)</f>
        <v>0</v>
      </c>
      <c r="T173" s="12"/>
    </row>
    <row r="174" customFormat="false" ht="15" hidden="false" customHeight="false" outlineLevel="0" collapsed="false">
      <c r="A174" s="20" t="n">
        <v>170</v>
      </c>
      <c r="B174" s="12"/>
      <c r="C174" s="13"/>
      <c r="D174" s="24"/>
      <c r="E174" s="12"/>
      <c r="F174" s="12"/>
      <c r="G174" s="25"/>
      <c r="H174" s="25"/>
      <c r="I174" s="25"/>
      <c r="J174" s="13"/>
      <c r="K174" s="13"/>
      <c r="L174" s="25"/>
      <c r="M174" s="14" t="str">
        <f aca="false">IF(OR($C174="",$J174=""),"",INT(($J174-$C174)/365.25))</f>
        <v/>
      </c>
      <c r="N174" s="14" t="str">
        <f aca="false">IF($M174="","",IF($M174&lt;2,"Ha","Yo'q"))</f>
        <v/>
      </c>
      <c r="O174" s="14" t="str">
        <f aca="false">IF($M174="","",IF(AND($M174&gt;=7,$M174&lt;=17),"Ha","Yo'q"))</f>
        <v/>
      </c>
      <c r="P174" s="14" t="str">
        <f aca="false">IF(AND($B174&lt;&gt;"",$J174&lt;&gt;"",$J174&lt;=Boshqaruv!$C$10,OR($K174="",$K174&gt;Boshqaruv!$C$10),$L174&lt;&gt;"Tibbiy qarshi ko'rsatma"),1,"")</f>
        <v/>
      </c>
      <c r="Q174" s="28" t="n">
        <f aca="false">IF(AND($B174&lt;&gt;"",$J174&gt;=Boshqaruv!$C$9,$J174&lt;=Boshqaruv!$C$10),IF(COUNTIFS($B$4:$B173,$B174,$C$4:$C173,$C174,$J$4:$J173,"&gt;="&amp;Boshqaruv!$C$9,$J$4:$J173,"&lt;="&amp;Boshqaruv!$C$10)=0,1,0),0)</f>
        <v>0</v>
      </c>
      <c r="R174" s="28" t="n">
        <f aca="false">IF(AND($B174&lt;&gt;"",$J174&gt;=Boshqaruv!$C$9,$J174&lt;=Boshqaruv!$C$10,$K174&lt;&gt;"",$K174&lt;=Boshqaruv!$C$10),IF(COUNTIFS($B$4:$B173,$B174,$C$4:$C173,$C174,$J$4:$J173,"&gt;="&amp;Boshqaruv!$C$9,$J$4:$J173,"&lt;="&amp;Boshqaruv!$C$10,$K$4:$K173,"&lt;&gt;",$K$4:$K173,"&lt;="&amp;Boshqaruv!$C$10)=0,1,0),0)</f>
        <v>0</v>
      </c>
      <c r="S174" s="28" t="n">
        <f aca="false">IF($P174=1,IF(COUNTIFS($B$4:$B173,$B174,$C$4:$C173,$C174,$P$4:$P173,1)=0,1,0),0)</f>
        <v>0</v>
      </c>
      <c r="T174" s="12"/>
    </row>
    <row r="175" customFormat="false" ht="15" hidden="false" customHeight="false" outlineLevel="0" collapsed="false">
      <c r="A175" s="20" t="n">
        <v>171</v>
      </c>
      <c r="B175" s="12"/>
      <c r="C175" s="13"/>
      <c r="D175" s="24"/>
      <c r="E175" s="12"/>
      <c r="F175" s="12"/>
      <c r="G175" s="25"/>
      <c r="H175" s="25"/>
      <c r="I175" s="25"/>
      <c r="J175" s="13"/>
      <c r="K175" s="13"/>
      <c r="L175" s="25"/>
      <c r="M175" s="14" t="str">
        <f aca="false">IF(OR($C175="",$J175=""),"",INT(($J175-$C175)/365.25))</f>
        <v/>
      </c>
      <c r="N175" s="14" t="str">
        <f aca="false">IF($M175="","",IF($M175&lt;2,"Ha","Yo'q"))</f>
        <v/>
      </c>
      <c r="O175" s="14" t="str">
        <f aca="false">IF($M175="","",IF(AND($M175&gt;=7,$M175&lt;=17),"Ha","Yo'q"))</f>
        <v/>
      </c>
      <c r="P175" s="14" t="str">
        <f aca="false">IF(AND($B175&lt;&gt;"",$J175&lt;&gt;"",$J175&lt;=Boshqaruv!$C$10,OR($K175="",$K175&gt;Boshqaruv!$C$10),$L175&lt;&gt;"Tibbiy qarshi ko'rsatma"),1,"")</f>
        <v/>
      </c>
      <c r="Q175" s="28" t="n">
        <f aca="false">IF(AND($B175&lt;&gt;"",$J175&gt;=Boshqaruv!$C$9,$J175&lt;=Boshqaruv!$C$10),IF(COUNTIFS($B$4:$B174,$B175,$C$4:$C174,$C175,$J$4:$J174,"&gt;="&amp;Boshqaruv!$C$9,$J$4:$J174,"&lt;="&amp;Boshqaruv!$C$10)=0,1,0),0)</f>
        <v>0</v>
      </c>
      <c r="R175" s="28" t="n">
        <f aca="false">IF(AND($B175&lt;&gt;"",$J175&gt;=Boshqaruv!$C$9,$J175&lt;=Boshqaruv!$C$10,$K175&lt;&gt;"",$K175&lt;=Boshqaruv!$C$10),IF(COUNTIFS($B$4:$B174,$B175,$C$4:$C174,$C175,$J$4:$J174,"&gt;="&amp;Boshqaruv!$C$9,$J$4:$J174,"&lt;="&amp;Boshqaruv!$C$10,$K$4:$K174,"&lt;&gt;",$K$4:$K174,"&lt;="&amp;Boshqaruv!$C$10)=0,1,0),0)</f>
        <v>0</v>
      </c>
      <c r="S175" s="28" t="n">
        <f aca="false">IF($P175=1,IF(COUNTIFS($B$4:$B174,$B175,$C$4:$C174,$C175,$P$4:$P174,1)=0,1,0),0)</f>
        <v>0</v>
      </c>
      <c r="T175" s="12"/>
    </row>
    <row r="176" customFormat="false" ht="15" hidden="false" customHeight="false" outlineLevel="0" collapsed="false">
      <c r="A176" s="20" t="n">
        <v>172</v>
      </c>
      <c r="B176" s="12"/>
      <c r="C176" s="13"/>
      <c r="D176" s="24"/>
      <c r="E176" s="12"/>
      <c r="F176" s="12"/>
      <c r="G176" s="25"/>
      <c r="H176" s="25"/>
      <c r="I176" s="25"/>
      <c r="J176" s="13"/>
      <c r="K176" s="13"/>
      <c r="L176" s="25"/>
      <c r="M176" s="14" t="str">
        <f aca="false">IF(OR($C176="",$J176=""),"",INT(($J176-$C176)/365.25))</f>
        <v/>
      </c>
      <c r="N176" s="14" t="str">
        <f aca="false">IF($M176="","",IF($M176&lt;2,"Ha","Yo'q"))</f>
        <v/>
      </c>
      <c r="O176" s="14" t="str">
        <f aca="false">IF($M176="","",IF(AND($M176&gt;=7,$M176&lt;=17),"Ha","Yo'q"))</f>
        <v/>
      </c>
      <c r="P176" s="14" t="str">
        <f aca="false">IF(AND($B176&lt;&gt;"",$J176&lt;&gt;"",$J176&lt;=Boshqaruv!$C$10,OR($K176="",$K176&gt;Boshqaruv!$C$10),$L176&lt;&gt;"Tibbiy qarshi ko'rsatma"),1,"")</f>
        <v/>
      </c>
      <c r="Q176" s="28" t="n">
        <f aca="false">IF(AND($B176&lt;&gt;"",$J176&gt;=Boshqaruv!$C$9,$J176&lt;=Boshqaruv!$C$10),IF(COUNTIFS($B$4:$B175,$B176,$C$4:$C175,$C176,$J$4:$J175,"&gt;="&amp;Boshqaruv!$C$9,$J$4:$J175,"&lt;="&amp;Boshqaruv!$C$10)=0,1,0),0)</f>
        <v>0</v>
      </c>
      <c r="R176" s="28" t="n">
        <f aca="false">IF(AND($B176&lt;&gt;"",$J176&gt;=Boshqaruv!$C$9,$J176&lt;=Boshqaruv!$C$10,$K176&lt;&gt;"",$K176&lt;=Boshqaruv!$C$10),IF(COUNTIFS($B$4:$B175,$B176,$C$4:$C175,$C176,$J$4:$J175,"&gt;="&amp;Boshqaruv!$C$9,$J$4:$J175,"&lt;="&amp;Boshqaruv!$C$10,$K$4:$K175,"&lt;&gt;",$K$4:$K175,"&lt;="&amp;Boshqaruv!$C$10)=0,1,0),0)</f>
        <v>0</v>
      </c>
      <c r="S176" s="28" t="n">
        <f aca="false">IF($P176=1,IF(COUNTIFS($B$4:$B175,$B176,$C$4:$C175,$C176,$P$4:$P175,1)=0,1,0),0)</f>
        <v>0</v>
      </c>
      <c r="T176" s="12"/>
    </row>
    <row r="177" customFormat="false" ht="15" hidden="false" customHeight="false" outlineLevel="0" collapsed="false">
      <c r="A177" s="20" t="n">
        <v>173</v>
      </c>
      <c r="B177" s="12"/>
      <c r="C177" s="13"/>
      <c r="D177" s="24"/>
      <c r="E177" s="12"/>
      <c r="F177" s="12"/>
      <c r="G177" s="25"/>
      <c r="H177" s="25"/>
      <c r="I177" s="25"/>
      <c r="J177" s="13"/>
      <c r="K177" s="13"/>
      <c r="L177" s="25"/>
      <c r="M177" s="14" t="str">
        <f aca="false">IF(OR($C177="",$J177=""),"",INT(($J177-$C177)/365.25))</f>
        <v/>
      </c>
      <c r="N177" s="14" t="str">
        <f aca="false">IF($M177="","",IF($M177&lt;2,"Ha","Yo'q"))</f>
        <v/>
      </c>
      <c r="O177" s="14" t="str">
        <f aca="false">IF($M177="","",IF(AND($M177&gt;=7,$M177&lt;=17),"Ha","Yo'q"))</f>
        <v/>
      </c>
      <c r="P177" s="14" t="str">
        <f aca="false">IF(AND($B177&lt;&gt;"",$J177&lt;&gt;"",$J177&lt;=Boshqaruv!$C$10,OR($K177="",$K177&gt;Boshqaruv!$C$10),$L177&lt;&gt;"Tibbiy qarshi ko'rsatma"),1,"")</f>
        <v/>
      </c>
      <c r="Q177" s="28" t="n">
        <f aca="false">IF(AND($B177&lt;&gt;"",$J177&gt;=Boshqaruv!$C$9,$J177&lt;=Boshqaruv!$C$10),IF(COUNTIFS($B$4:$B176,$B177,$C$4:$C176,$C177,$J$4:$J176,"&gt;="&amp;Boshqaruv!$C$9,$J$4:$J176,"&lt;="&amp;Boshqaruv!$C$10)=0,1,0),0)</f>
        <v>0</v>
      </c>
      <c r="R177" s="28" t="n">
        <f aca="false">IF(AND($B177&lt;&gt;"",$J177&gt;=Boshqaruv!$C$9,$J177&lt;=Boshqaruv!$C$10,$K177&lt;&gt;"",$K177&lt;=Boshqaruv!$C$10),IF(COUNTIFS($B$4:$B176,$B177,$C$4:$C176,$C177,$J$4:$J176,"&gt;="&amp;Boshqaruv!$C$9,$J$4:$J176,"&lt;="&amp;Boshqaruv!$C$10,$K$4:$K176,"&lt;&gt;",$K$4:$K176,"&lt;="&amp;Boshqaruv!$C$10)=0,1,0),0)</f>
        <v>0</v>
      </c>
      <c r="S177" s="28" t="n">
        <f aca="false">IF($P177=1,IF(COUNTIFS($B$4:$B176,$B177,$C$4:$C176,$C177,$P$4:$P176,1)=0,1,0),0)</f>
        <v>0</v>
      </c>
      <c r="T177" s="12"/>
    </row>
    <row r="178" customFormat="false" ht="15" hidden="false" customHeight="false" outlineLevel="0" collapsed="false">
      <c r="A178" s="20" t="n">
        <v>174</v>
      </c>
      <c r="B178" s="12"/>
      <c r="C178" s="13"/>
      <c r="D178" s="24"/>
      <c r="E178" s="12"/>
      <c r="F178" s="12"/>
      <c r="G178" s="25"/>
      <c r="H178" s="25"/>
      <c r="I178" s="25"/>
      <c r="J178" s="13"/>
      <c r="K178" s="13"/>
      <c r="L178" s="25"/>
      <c r="M178" s="14" t="str">
        <f aca="false">IF(OR($C178="",$J178=""),"",INT(($J178-$C178)/365.25))</f>
        <v/>
      </c>
      <c r="N178" s="14" t="str">
        <f aca="false">IF($M178="","",IF($M178&lt;2,"Ha","Yo'q"))</f>
        <v/>
      </c>
      <c r="O178" s="14" t="str">
        <f aca="false">IF($M178="","",IF(AND($M178&gt;=7,$M178&lt;=17),"Ha","Yo'q"))</f>
        <v/>
      </c>
      <c r="P178" s="14" t="str">
        <f aca="false">IF(AND($B178&lt;&gt;"",$J178&lt;&gt;"",$J178&lt;=Boshqaruv!$C$10,OR($K178="",$K178&gt;Boshqaruv!$C$10),$L178&lt;&gt;"Tibbiy qarshi ko'rsatma"),1,"")</f>
        <v/>
      </c>
      <c r="Q178" s="28" t="n">
        <f aca="false">IF(AND($B178&lt;&gt;"",$J178&gt;=Boshqaruv!$C$9,$J178&lt;=Boshqaruv!$C$10),IF(COUNTIFS($B$4:$B177,$B178,$C$4:$C177,$C178,$J$4:$J177,"&gt;="&amp;Boshqaruv!$C$9,$J$4:$J177,"&lt;="&amp;Boshqaruv!$C$10)=0,1,0),0)</f>
        <v>0</v>
      </c>
      <c r="R178" s="28" t="n">
        <f aca="false">IF(AND($B178&lt;&gt;"",$J178&gt;=Boshqaruv!$C$9,$J178&lt;=Boshqaruv!$C$10,$K178&lt;&gt;"",$K178&lt;=Boshqaruv!$C$10),IF(COUNTIFS($B$4:$B177,$B178,$C$4:$C177,$C178,$J$4:$J177,"&gt;="&amp;Boshqaruv!$C$9,$J$4:$J177,"&lt;="&amp;Boshqaruv!$C$10,$K$4:$K177,"&lt;&gt;",$K$4:$K177,"&lt;="&amp;Boshqaruv!$C$10)=0,1,0),0)</f>
        <v>0</v>
      </c>
      <c r="S178" s="28" t="n">
        <f aca="false">IF($P178=1,IF(COUNTIFS($B$4:$B177,$B178,$C$4:$C177,$C178,$P$4:$P177,1)=0,1,0),0)</f>
        <v>0</v>
      </c>
      <c r="T178" s="12"/>
    </row>
    <row r="179" customFormat="false" ht="15" hidden="false" customHeight="false" outlineLevel="0" collapsed="false">
      <c r="A179" s="20" t="n">
        <v>175</v>
      </c>
      <c r="B179" s="12"/>
      <c r="C179" s="13"/>
      <c r="D179" s="24"/>
      <c r="E179" s="12"/>
      <c r="F179" s="12"/>
      <c r="G179" s="25"/>
      <c r="H179" s="25"/>
      <c r="I179" s="25"/>
      <c r="J179" s="13"/>
      <c r="K179" s="13"/>
      <c r="L179" s="25"/>
      <c r="M179" s="14" t="str">
        <f aca="false">IF(OR($C179="",$J179=""),"",INT(($J179-$C179)/365.25))</f>
        <v/>
      </c>
      <c r="N179" s="14" t="str">
        <f aca="false">IF($M179="","",IF($M179&lt;2,"Ha","Yo'q"))</f>
        <v/>
      </c>
      <c r="O179" s="14" t="str">
        <f aca="false">IF($M179="","",IF(AND($M179&gt;=7,$M179&lt;=17),"Ha","Yo'q"))</f>
        <v/>
      </c>
      <c r="P179" s="14" t="str">
        <f aca="false">IF(AND($B179&lt;&gt;"",$J179&lt;&gt;"",$J179&lt;=Boshqaruv!$C$10,OR($K179="",$K179&gt;Boshqaruv!$C$10),$L179&lt;&gt;"Tibbiy qarshi ko'rsatma"),1,"")</f>
        <v/>
      </c>
      <c r="Q179" s="28" t="n">
        <f aca="false">IF(AND($B179&lt;&gt;"",$J179&gt;=Boshqaruv!$C$9,$J179&lt;=Boshqaruv!$C$10),IF(COUNTIFS($B$4:$B178,$B179,$C$4:$C178,$C179,$J$4:$J178,"&gt;="&amp;Boshqaruv!$C$9,$J$4:$J178,"&lt;="&amp;Boshqaruv!$C$10)=0,1,0),0)</f>
        <v>0</v>
      </c>
      <c r="R179" s="28" t="n">
        <f aca="false">IF(AND($B179&lt;&gt;"",$J179&gt;=Boshqaruv!$C$9,$J179&lt;=Boshqaruv!$C$10,$K179&lt;&gt;"",$K179&lt;=Boshqaruv!$C$10),IF(COUNTIFS($B$4:$B178,$B179,$C$4:$C178,$C179,$J$4:$J178,"&gt;="&amp;Boshqaruv!$C$9,$J$4:$J178,"&lt;="&amp;Boshqaruv!$C$10,$K$4:$K178,"&lt;&gt;",$K$4:$K178,"&lt;="&amp;Boshqaruv!$C$10)=0,1,0),0)</f>
        <v>0</v>
      </c>
      <c r="S179" s="28" t="n">
        <f aca="false">IF($P179=1,IF(COUNTIFS($B$4:$B178,$B179,$C$4:$C178,$C179,$P$4:$P178,1)=0,1,0),0)</f>
        <v>0</v>
      </c>
      <c r="T179" s="12"/>
    </row>
    <row r="180" customFormat="false" ht="15" hidden="false" customHeight="false" outlineLevel="0" collapsed="false">
      <c r="A180" s="20" t="n">
        <v>176</v>
      </c>
      <c r="B180" s="12"/>
      <c r="C180" s="13"/>
      <c r="D180" s="24"/>
      <c r="E180" s="12"/>
      <c r="F180" s="12"/>
      <c r="G180" s="25"/>
      <c r="H180" s="25"/>
      <c r="I180" s="25"/>
      <c r="J180" s="13"/>
      <c r="K180" s="13"/>
      <c r="L180" s="25"/>
      <c r="M180" s="14" t="str">
        <f aca="false">IF(OR($C180="",$J180=""),"",INT(($J180-$C180)/365.25))</f>
        <v/>
      </c>
      <c r="N180" s="14" t="str">
        <f aca="false">IF($M180="","",IF($M180&lt;2,"Ha","Yo'q"))</f>
        <v/>
      </c>
      <c r="O180" s="14" t="str">
        <f aca="false">IF($M180="","",IF(AND($M180&gt;=7,$M180&lt;=17),"Ha","Yo'q"))</f>
        <v/>
      </c>
      <c r="P180" s="14" t="str">
        <f aca="false">IF(AND($B180&lt;&gt;"",$J180&lt;&gt;"",$J180&lt;=Boshqaruv!$C$10,OR($K180="",$K180&gt;Boshqaruv!$C$10),$L180&lt;&gt;"Tibbiy qarshi ko'rsatma"),1,"")</f>
        <v/>
      </c>
      <c r="Q180" s="28" t="n">
        <f aca="false">IF(AND($B180&lt;&gt;"",$J180&gt;=Boshqaruv!$C$9,$J180&lt;=Boshqaruv!$C$10),IF(COUNTIFS($B$4:$B179,$B180,$C$4:$C179,$C180,$J$4:$J179,"&gt;="&amp;Boshqaruv!$C$9,$J$4:$J179,"&lt;="&amp;Boshqaruv!$C$10)=0,1,0),0)</f>
        <v>0</v>
      </c>
      <c r="R180" s="28" t="n">
        <f aca="false">IF(AND($B180&lt;&gt;"",$J180&gt;=Boshqaruv!$C$9,$J180&lt;=Boshqaruv!$C$10,$K180&lt;&gt;"",$K180&lt;=Boshqaruv!$C$10),IF(COUNTIFS($B$4:$B179,$B180,$C$4:$C179,$C180,$J$4:$J179,"&gt;="&amp;Boshqaruv!$C$9,$J$4:$J179,"&lt;="&amp;Boshqaruv!$C$10,$K$4:$K179,"&lt;&gt;",$K$4:$K179,"&lt;="&amp;Boshqaruv!$C$10)=0,1,0),0)</f>
        <v>0</v>
      </c>
      <c r="S180" s="28" t="n">
        <f aca="false">IF($P180=1,IF(COUNTIFS($B$4:$B179,$B180,$C$4:$C179,$C180,$P$4:$P179,1)=0,1,0),0)</f>
        <v>0</v>
      </c>
      <c r="T180" s="12"/>
    </row>
    <row r="181" customFormat="false" ht="15" hidden="false" customHeight="false" outlineLevel="0" collapsed="false">
      <c r="A181" s="20" t="n">
        <v>177</v>
      </c>
      <c r="B181" s="12"/>
      <c r="C181" s="13"/>
      <c r="D181" s="24"/>
      <c r="E181" s="12"/>
      <c r="F181" s="12"/>
      <c r="G181" s="25"/>
      <c r="H181" s="25"/>
      <c r="I181" s="25"/>
      <c r="J181" s="13"/>
      <c r="K181" s="13"/>
      <c r="L181" s="25"/>
      <c r="M181" s="14" t="str">
        <f aca="false">IF(OR($C181="",$J181=""),"",INT(($J181-$C181)/365.25))</f>
        <v/>
      </c>
      <c r="N181" s="14" t="str">
        <f aca="false">IF($M181="","",IF($M181&lt;2,"Ha","Yo'q"))</f>
        <v/>
      </c>
      <c r="O181" s="14" t="str">
        <f aca="false">IF($M181="","",IF(AND($M181&gt;=7,$M181&lt;=17),"Ha","Yo'q"))</f>
        <v/>
      </c>
      <c r="P181" s="14" t="str">
        <f aca="false">IF(AND($B181&lt;&gt;"",$J181&lt;&gt;"",$J181&lt;=Boshqaruv!$C$10,OR($K181="",$K181&gt;Boshqaruv!$C$10),$L181&lt;&gt;"Tibbiy qarshi ko'rsatma"),1,"")</f>
        <v/>
      </c>
      <c r="Q181" s="28" t="n">
        <f aca="false">IF(AND($B181&lt;&gt;"",$J181&gt;=Boshqaruv!$C$9,$J181&lt;=Boshqaruv!$C$10),IF(COUNTIFS($B$4:$B180,$B181,$C$4:$C180,$C181,$J$4:$J180,"&gt;="&amp;Boshqaruv!$C$9,$J$4:$J180,"&lt;="&amp;Boshqaruv!$C$10)=0,1,0),0)</f>
        <v>0</v>
      </c>
      <c r="R181" s="28" t="n">
        <f aca="false">IF(AND($B181&lt;&gt;"",$J181&gt;=Boshqaruv!$C$9,$J181&lt;=Boshqaruv!$C$10,$K181&lt;&gt;"",$K181&lt;=Boshqaruv!$C$10),IF(COUNTIFS($B$4:$B180,$B181,$C$4:$C180,$C181,$J$4:$J180,"&gt;="&amp;Boshqaruv!$C$9,$J$4:$J180,"&lt;="&amp;Boshqaruv!$C$10,$K$4:$K180,"&lt;&gt;",$K$4:$K180,"&lt;="&amp;Boshqaruv!$C$10)=0,1,0),0)</f>
        <v>0</v>
      </c>
      <c r="S181" s="28" t="n">
        <f aca="false">IF($P181=1,IF(COUNTIFS($B$4:$B180,$B181,$C$4:$C180,$C181,$P$4:$P180,1)=0,1,0),0)</f>
        <v>0</v>
      </c>
      <c r="T181" s="12"/>
    </row>
    <row r="182" customFormat="false" ht="15" hidden="false" customHeight="false" outlineLevel="0" collapsed="false">
      <c r="A182" s="20" t="n">
        <v>178</v>
      </c>
      <c r="B182" s="12"/>
      <c r="C182" s="13"/>
      <c r="D182" s="24"/>
      <c r="E182" s="12"/>
      <c r="F182" s="12"/>
      <c r="G182" s="25"/>
      <c r="H182" s="25"/>
      <c r="I182" s="25"/>
      <c r="J182" s="13"/>
      <c r="K182" s="13"/>
      <c r="L182" s="25"/>
      <c r="M182" s="14" t="str">
        <f aca="false">IF(OR($C182="",$J182=""),"",INT(($J182-$C182)/365.25))</f>
        <v/>
      </c>
      <c r="N182" s="14" t="str">
        <f aca="false">IF($M182="","",IF($M182&lt;2,"Ha","Yo'q"))</f>
        <v/>
      </c>
      <c r="O182" s="14" t="str">
        <f aca="false">IF($M182="","",IF(AND($M182&gt;=7,$M182&lt;=17),"Ha","Yo'q"))</f>
        <v/>
      </c>
      <c r="P182" s="14" t="str">
        <f aca="false">IF(AND($B182&lt;&gt;"",$J182&lt;&gt;"",$J182&lt;=Boshqaruv!$C$10,OR($K182="",$K182&gt;Boshqaruv!$C$10),$L182&lt;&gt;"Tibbiy qarshi ko'rsatma"),1,"")</f>
        <v/>
      </c>
      <c r="Q182" s="28" t="n">
        <f aca="false">IF(AND($B182&lt;&gt;"",$J182&gt;=Boshqaruv!$C$9,$J182&lt;=Boshqaruv!$C$10),IF(COUNTIFS($B$4:$B181,$B182,$C$4:$C181,$C182,$J$4:$J181,"&gt;="&amp;Boshqaruv!$C$9,$J$4:$J181,"&lt;="&amp;Boshqaruv!$C$10)=0,1,0),0)</f>
        <v>0</v>
      </c>
      <c r="R182" s="28" t="n">
        <f aca="false">IF(AND($B182&lt;&gt;"",$J182&gt;=Boshqaruv!$C$9,$J182&lt;=Boshqaruv!$C$10,$K182&lt;&gt;"",$K182&lt;=Boshqaruv!$C$10),IF(COUNTIFS($B$4:$B181,$B182,$C$4:$C181,$C182,$J$4:$J181,"&gt;="&amp;Boshqaruv!$C$9,$J$4:$J181,"&lt;="&amp;Boshqaruv!$C$10,$K$4:$K181,"&lt;&gt;",$K$4:$K181,"&lt;="&amp;Boshqaruv!$C$10)=0,1,0),0)</f>
        <v>0</v>
      </c>
      <c r="S182" s="28" t="n">
        <f aca="false">IF($P182=1,IF(COUNTIFS($B$4:$B181,$B182,$C$4:$C181,$C182,$P$4:$P181,1)=0,1,0),0)</f>
        <v>0</v>
      </c>
      <c r="T182" s="12"/>
    </row>
    <row r="183" customFormat="false" ht="15" hidden="false" customHeight="false" outlineLevel="0" collapsed="false">
      <c r="A183" s="20" t="n">
        <v>179</v>
      </c>
      <c r="B183" s="12"/>
      <c r="C183" s="13"/>
      <c r="D183" s="24"/>
      <c r="E183" s="12"/>
      <c r="F183" s="12"/>
      <c r="G183" s="25"/>
      <c r="H183" s="25"/>
      <c r="I183" s="25"/>
      <c r="J183" s="13"/>
      <c r="K183" s="13"/>
      <c r="L183" s="25"/>
      <c r="M183" s="14" t="str">
        <f aca="false">IF(OR($C183="",$J183=""),"",INT(($J183-$C183)/365.25))</f>
        <v/>
      </c>
      <c r="N183" s="14" t="str">
        <f aca="false">IF($M183="","",IF($M183&lt;2,"Ha","Yo'q"))</f>
        <v/>
      </c>
      <c r="O183" s="14" t="str">
        <f aca="false">IF($M183="","",IF(AND($M183&gt;=7,$M183&lt;=17),"Ha","Yo'q"))</f>
        <v/>
      </c>
      <c r="P183" s="14" t="str">
        <f aca="false">IF(AND($B183&lt;&gt;"",$J183&lt;&gt;"",$J183&lt;=Boshqaruv!$C$10,OR($K183="",$K183&gt;Boshqaruv!$C$10),$L183&lt;&gt;"Tibbiy qarshi ko'rsatma"),1,"")</f>
        <v/>
      </c>
      <c r="Q183" s="28" t="n">
        <f aca="false">IF(AND($B183&lt;&gt;"",$J183&gt;=Boshqaruv!$C$9,$J183&lt;=Boshqaruv!$C$10),IF(COUNTIFS($B$4:$B182,$B183,$C$4:$C182,$C183,$J$4:$J182,"&gt;="&amp;Boshqaruv!$C$9,$J$4:$J182,"&lt;="&amp;Boshqaruv!$C$10)=0,1,0),0)</f>
        <v>0</v>
      </c>
      <c r="R183" s="28" t="n">
        <f aca="false">IF(AND($B183&lt;&gt;"",$J183&gt;=Boshqaruv!$C$9,$J183&lt;=Boshqaruv!$C$10,$K183&lt;&gt;"",$K183&lt;=Boshqaruv!$C$10),IF(COUNTIFS($B$4:$B182,$B183,$C$4:$C182,$C183,$J$4:$J182,"&gt;="&amp;Boshqaruv!$C$9,$J$4:$J182,"&lt;="&amp;Boshqaruv!$C$10,$K$4:$K182,"&lt;&gt;",$K$4:$K182,"&lt;="&amp;Boshqaruv!$C$10)=0,1,0),0)</f>
        <v>0</v>
      </c>
      <c r="S183" s="28" t="n">
        <f aca="false">IF($P183=1,IF(COUNTIFS($B$4:$B182,$B183,$C$4:$C182,$C183,$P$4:$P182,1)=0,1,0),0)</f>
        <v>0</v>
      </c>
      <c r="T183" s="12"/>
    </row>
    <row r="184" customFormat="false" ht="15" hidden="false" customHeight="false" outlineLevel="0" collapsed="false">
      <c r="A184" s="20" t="n">
        <v>180</v>
      </c>
      <c r="B184" s="12"/>
      <c r="C184" s="13"/>
      <c r="D184" s="24"/>
      <c r="E184" s="12"/>
      <c r="F184" s="12"/>
      <c r="G184" s="25"/>
      <c r="H184" s="25"/>
      <c r="I184" s="25"/>
      <c r="J184" s="13"/>
      <c r="K184" s="13"/>
      <c r="L184" s="25"/>
      <c r="M184" s="14" t="str">
        <f aca="false">IF(OR($C184="",$J184=""),"",INT(($J184-$C184)/365.25))</f>
        <v/>
      </c>
      <c r="N184" s="14" t="str">
        <f aca="false">IF($M184="","",IF($M184&lt;2,"Ha","Yo'q"))</f>
        <v/>
      </c>
      <c r="O184" s="14" t="str">
        <f aca="false">IF($M184="","",IF(AND($M184&gt;=7,$M184&lt;=17),"Ha","Yo'q"))</f>
        <v/>
      </c>
      <c r="P184" s="14" t="str">
        <f aca="false">IF(AND($B184&lt;&gt;"",$J184&lt;&gt;"",$J184&lt;=Boshqaruv!$C$10,OR($K184="",$K184&gt;Boshqaruv!$C$10),$L184&lt;&gt;"Tibbiy qarshi ko'rsatma"),1,"")</f>
        <v/>
      </c>
      <c r="Q184" s="28" t="n">
        <f aca="false">IF(AND($B184&lt;&gt;"",$J184&gt;=Boshqaruv!$C$9,$J184&lt;=Boshqaruv!$C$10),IF(COUNTIFS($B$4:$B183,$B184,$C$4:$C183,$C184,$J$4:$J183,"&gt;="&amp;Boshqaruv!$C$9,$J$4:$J183,"&lt;="&amp;Boshqaruv!$C$10)=0,1,0),0)</f>
        <v>0</v>
      </c>
      <c r="R184" s="28" t="n">
        <f aca="false">IF(AND($B184&lt;&gt;"",$J184&gt;=Boshqaruv!$C$9,$J184&lt;=Boshqaruv!$C$10,$K184&lt;&gt;"",$K184&lt;=Boshqaruv!$C$10),IF(COUNTIFS($B$4:$B183,$B184,$C$4:$C183,$C184,$J$4:$J183,"&gt;="&amp;Boshqaruv!$C$9,$J$4:$J183,"&lt;="&amp;Boshqaruv!$C$10,$K$4:$K183,"&lt;&gt;",$K$4:$K183,"&lt;="&amp;Boshqaruv!$C$10)=0,1,0),0)</f>
        <v>0</v>
      </c>
      <c r="S184" s="28" t="n">
        <f aca="false">IF($P184=1,IF(COUNTIFS($B$4:$B183,$B184,$C$4:$C183,$C184,$P$4:$P183,1)=0,1,0),0)</f>
        <v>0</v>
      </c>
      <c r="T184" s="12"/>
    </row>
    <row r="185" customFormat="false" ht="15" hidden="false" customHeight="false" outlineLevel="0" collapsed="false">
      <c r="A185" s="20" t="n">
        <v>181</v>
      </c>
      <c r="B185" s="12"/>
      <c r="C185" s="13"/>
      <c r="D185" s="24"/>
      <c r="E185" s="12"/>
      <c r="F185" s="12"/>
      <c r="G185" s="25"/>
      <c r="H185" s="25"/>
      <c r="I185" s="25"/>
      <c r="J185" s="13"/>
      <c r="K185" s="13"/>
      <c r="L185" s="25"/>
      <c r="M185" s="14" t="str">
        <f aca="false">IF(OR($C185="",$J185=""),"",INT(($J185-$C185)/365.25))</f>
        <v/>
      </c>
      <c r="N185" s="14" t="str">
        <f aca="false">IF($M185="","",IF($M185&lt;2,"Ha","Yo'q"))</f>
        <v/>
      </c>
      <c r="O185" s="14" t="str">
        <f aca="false">IF($M185="","",IF(AND($M185&gt;=7,$M185&lt;=17),"Ha","Yo'q"))</f>
        <v/>
      </c>
      <c r="P185" s="14" t="str">
        <f aca="false">IF(AND($B185&lt;&gt;"",$J185&lt;&gt;"",$J185&lt;=Boshqaruv!$C$10,OR($K185="",$K185&gt;Boshqaruv!$C$10),$L185&lt;&gt;"Tibbiy qarshi ko'rsatma"),1,"")</f>
        <v/>
      </c>
      <c r="Q185" s="28" t="n">
        <f aca="false">IF(AND($B185&lt;&gt;"",$J185&gt;=Boshqaruv!$C$9,$J185&lt;=Boshqaruv!$C$10),IF(COUNTIFS($B$4:$B184,$B185,$C$4:$C184,$C185,$J$4:$J184,"&gt;="&amp;Boshqaruv!$C$9,$J$4:$J184,"&lt;="&amp;Boshqaruv!$C$10)=0,1,0),0)</f>
        <v>0</v>
      </c>
      <c r="R185" s="28" t="n">
        <f aca="false">IF(AND($B185&lt;&gt;"",$J185&gt;=Boshqaruv!$C$9,$J185&lt;=Boshqaruv!$C$10,$K185&lt;&gt;"",$K185&lt;=Boshqaruv!$C$10),IF(COUNTIFS($B$4:$B184,$B185,$C$4:$C184,$C185,$J$4:$J184,"&gt;="&amp;Boshqaruv!$C$9,$J$4:$J184,"&lt;="&amp;Boshqaruv!$C$10,$K$4:$K184,"&lt;&gt;",$K$4:$K184,"&lt;="&amp;Boshqaruv!$C$10)=0,1,0),0)</f>
        <v>0</v>
      </c>
      <c r="S185" s="28" t="n">
        <f aca="false">IF($P185=1,IF(COUNTIFS($B$4:$B184,$B185,$C$4:$C184,$C185,$P$4:$P184,1)=0,1,0),0)</f>
        <v>0</v>
      </c>
      <c r="T185" s="12"/>
    </row>
    <row r="186" customFormat="false" ht="15" hidden="false" customHeight="false" outlineLevel="0" collapsed="false">
      <c r="A186" s="20" t="n">
        <v>182</v>
      </c>
      <c r="B186" s="12"/>
      <c r="C186" s="13"/>
      <c r="D186" s="24"/>
      <c r="E186" s="12"/>
      <c r="F186" s="12"/>
      <c r="G186" s="25"/>
      <c r="H186" s="25"/>
      <c r="I186" s="25"/>
      <c r="J186" s="13"/>
      <c r="K186" s="13"/>
      <c r="L186" s="25"/>
      <c r="M186" s="14" t="str">
        <f aca="false">IF(OR($C186="",$J186=""),"",INT(($J186-$C186)/365.25))</f>
        <v/>
      </c>
      <c r="N186" s="14" t="str">
        <f aca="false">IF($M186="","",IF($M186&lt;2,"Ha","Yo'q"))</f>
        <v/>
      </c>
      <c r="O186" s="14" t="str">
        <f aca="false">IF($M186="","",IF(AND($M186&gt;=7,$M186&lt;=17),"Ha","Yo'q"))</f>
        <v/>
      </c>
      <c r="P186" s="14" t="str">
        <f aca="false">IF(AND($B186&lt;&gt;"",$J186&lt;&gt;"",$J186&lt;=Boshqaruv!$C$10,OR($K186="",$K186&gt;Boshqaruv!$C$10),$L186&lt;&gt;"Tibbiy qarshi ko'rsatma"),1,"")</f>
        <v/>
      </c>
      <c r="Q186" s="28" t="n">
        <f aca="false">IF(AND($B186&lt;&gt;"",$J186&gt;=Boshqaruv!$C$9,$J186&lt;=Boshqaruv!$C$10),IF(COUNTIFS($B$4:$B185,$B186,$C$4:$C185,$C186,$J$4:$J185,"&gt;="&amp;Boshqaruv!$C$9,$J$4:$J185,"&lt;="&amp;Boshqaruv!$C$10)=0,1,0),0)</f>
        <v>0</v>
      </c>
      <c r="R186" s="28" t="n">
        <f aca="false">IF(AND($B186&lt;&gt;"",$J186&gt;=Boshqaruv!$C$9,$J186&lt;=Boshqaruv!$C$10,$K186&lt;&gt;"",$K186&lt;=Boshqaruv!$C$10),IF(COUNTIFS($B$4:$B185,$B186,$C$4:$C185,$C186,$J$4:$J185,"&gt;="&amp;Boshqaruv!$C$9,$J$4:$J185,"&lt;="&amp;Boshqaruv!$C$10,$K$4:$K185,"&lt;&gt;",$K$4:$K185,"&lt;="&amp;Boshqaruv!$C$10)=0,1,0),0)</f>
        <v>0</v>
      </c>
      <c r="S186" s="28" t="n">
        <f aca="false">IF($P186=1,IF(COUNTIFS($B$4:$B185,$B186,$C$4:$C185,$C186,$P$4:$P185,1)=0,1,0),0)</f>
        <v>0</v>
      </c>
      <c r="T186" s="12"/>
    </row>
    <row r="187" customFormat="false" ht="15" hidden="false" customHeight="false" outlineLevel="0" collapsed="false">
      <c r="A187" s="20" t="n">
        <v>183</v>
      </c>
      <c r="B187" s="12"/>
      <c r="C187" s="13"/>
      <c r="D187" s="24"/>
      <c r="E187" s="12"/>
      <c r="F187" s="12"/>
      <c r="G187" s="25"/>
      <c r="H187" s="25"/>
      <c r="I187" s="25"/>
      <c r="J187" s="13"/>
      <c r="K187" s="13"/>
      <c r="L187" s="25"/>
      <c r="M187" s="14" t="str">
        <f aca="false">IF(OR($C187="",$J187=""),"",INT(($J187-$C187)/365.25))</f>
        <v/>
      </c>
      <c r="N187" s="14" t="str">
        <f aca="false">IF($M187="","",IF($M187&lt;2,"Ha","Yo'q"))</f>
        <v/>
      </c>
      <c r="O187" s="14" t="str">
        <f aca="false">IF($M187="","",IF(AND($M187&gt;=7,$M187&lt;=17),"Ha","Yo'q"))</f>
        <v/>
      </c>
      <c r="P187" s="14" t="str">
        <f aca="false">IF(AND($B187&lt;&gt;"",$J187&lt;&gt;"",$J187&lt;=Boshqaruv!$C$10,OR($K187="",$K187&gt;Boshqaruv!$C$10),$L187&lt;&gt;"Tibbiy qarshi ko'rsatma"),1,"")</f>
        <v/>
      </c>
      <c r="Q187" s="28" t="n">
        <f aca="false">IF(AND($B187&lt;&gt;"",$J187&gt;=Boshqaruv!$C$9,$J187&lt;=Boshqaruv!$C$10),IF(COUNTIFS($B$4:$B186,$B187,$C$4:$C186,$C187,$J$4:$J186,"&gt;="&amp;Boshqaruv!$C$9,$J$4:$J186,"&lt;="&amp;Boshqaruv!$C$10)=0,1,0),0)</f>
        <v>0</v>
      </c>
      <c r="R187" s="28" t="n">
        <f aca="false">IF(AND($B187&lt;&gt;"",$J187&gt;=Boshqaruv!$C$9,$J187&lt;=Boshqaruv!$C$10,$K187&lt;&gt;"",$K187&lt;=Boshqaruv!$C$10),IF(COUNTIFS($B$4:$B186,$B187,$C$4:$C186,$C187,$J$4:$J186,"&gt;="&amp;Boshqaruv!$C$9,$J$4:$J186,"&lt;="&amp;Boshqaruv!$C$10,$K$4:$K186,"&lt;&gt;",$K$4:$K186,"&lt;="&amp;Boshqaruv!$C$10)=0,1,0),0)</f>
        <v>0</v>
      </c>
      <c r="S187" s="28" t="n">
        <f aca="false">IF($P187=1,IF(COUNTIFS($B$4:$B186,$B187,$C$4:$C186,$C187,$P$4:$P186,1)=0,1,0),0)</f>
        <v>0</v>
      </c>
      <c r="T187" s="12"/>
    </row>
    <row r="188" customFormat="false" ht="15" hidden="false" customHeight="false" outlineLevel="0" collapsed="false">
      <c r="A188" s="20" t="n">
        <v>184</v>
      </c>
      <c r="B188" s="12"/>
      <c r="C188" s="13"/>
      <c r="D188" s="24"/>
      <c r="E188" s="12"/>
      <c r="F188" s="12"/>
      <c r="G188" s="25"/>
      <c r="H188" s="25"/>
      <c r="I188" s="25"/>
      <c r="J188" s="13"/>
      <c r="K188" s="13"/>
      <c r="L188" s="25"/>
      <c r="M188" s="14" t="str">
        <f aca="false">IF(OR($C188="",$J188=""),"",INT(($J188-$C188)/365.25))</f>
        <v/>
      </c>
      <c r="N188" s="14" t="str">
        <f aca="false">IF($M188="","",IF($M188&lt;2,"Ha","Yo'q"))</f>
        <v/>
      </c>
      <c r="O188" s="14" t="str">
        <f aca="false">IF($M188="","",IF(AND($M188&gt;=7,$M188&lt;=17),"Ha","Yo'q"))</f>
        <v/>
      </c>
      <c r="P188" s="14" t="str">
        <f aca="false">IF(AND($B188&lt;&gt;"",$J188&lt;&gt;"",$J188&lt;=Boshqaruv!$C$10,OR($K188="",$K188&gt;Boshqaruv!$C$10),$L188&lt;&gt;"Tibbiy qarshi ko'rsatma"),1,"")</f>
        <v/>
      </c>
      <c r="Q188" s="28" t="n">
        <f aca="false">IF(AND($B188&lt;&gt;"",$J188&gt;=Boshqaruv!$C$9,$J188&lt;=Boshqaruv!$C$10),IF(COUNTIFS($B$4:$B187,$B188,$C$4:$C187,$C188,$J$4:$J187,"&gt;="&amp;Boshqaruv!$C$9,$J$4:$J187,"&lt;="&amp;Boshqaruv!$C$10)=0,1,0),0)</f>
        <v>0</v>
      </c>
      <c r="R188" s="28" t="n">
        <f aca="false">IF(AND($B188&lt;&gt;"",$J188&gt;=Boshqaruv!$C$9,$J188&lt;=Boshqaruv!$C$10,$K188&lt;&gt;"",$K188&lt;=Boshqaruv!$C$10),IF(COUNTIFS($B$4:$B187,$B188,$C$4:$C187,$C188,$J$4:$J187,"&gt;="&amp;Boshqaruv!$C$9,$J$4:$J187,"&lt;="&amp;Boshqaruv!$C$10,$K$4:$K187,"&lt;&gt;",$K$4:$K187,"&lt;="&amp;Boshqaruv!$C$10)=0,1,0),0)</f>
        <v>0</v>
      </c>
      <c r="S188" s="28" t="n">
        <f aca="false">IF($P188=1,IF(COUNTIFS($B$4:$B187,$B188,$C$4:$C187,$C188,$P$4:$P187,1)=0,1,0),0)</f>
        <v>0</v>
      </c>
      <c r="T188" s="12"/>
    </row>
    <row r="189" customFormat="false" ht="15" hidden="false" customHeight="false" outlineLevel="0" collapsed="false">
      <c r="A189" s="20" t="n">
        <v>185</v>
      </c>
      <c r="B189" s="12"/>
      <c r="C189" s="13"/>
      <c r="D189" s="24"/>
      <c r="E189" s="12"/>
      <c r="F189" s="12"/>
      <c r="G189" s="25"/>
      <c r="H189" s="25"/>
      <c r="I189" s="25"/>
      <c r="J189" s="13"/>
      <c r="K189" s="13"/>
      <c r="L189" s="25"/>
      <c r="M189" s="14" t="str">
        <f aca="false">IF(OR($C189="",$J189=""),"",INT(($J189-$C189)/365.25))</f>
        <v/>
      </c>
      <c r="N189" s="14" t="str">
        <f aca="false">IF($M189="","",IF($M189&lt;2,"Ha","Yo'q"))</f>
        <v/>
      </c>
      <c r="O189" s="14" t="str">
        <f aca="false">IF($M189="","",IF(AND($M189&gt;=7,$M189&lt;=17),"Ha","Yo'q"))</f>
        <v/>
      </c>
      <c r="P189" s="14" t="str">
        <f aca="false">IF(AND($B189&lt;&gt;"",$J189&lt;&gt;"",$J189&lt;=Boshqaruv!$C$10,OR($K189="",$K189&gt;Boshqaruv!$C$10),$L189&lt;&gt;"Tibbiy qarshi ko'rsatma"),1,"")</f>
        <v/>
      </c>
      <c r="Q189" s="28" t="n">
        <f aca="false">IF(AND($B189&lt;&gt;"",$J189&gt;=Boshqaruv!$C$9,$J189&lt;=Boshqaruv!$C$10),IF(COUNTIFS($B$4:$B188,$B189,$C$4:$C188,$C189,$J$4:$J188,"&gt;="&amp;Boshqaruv!$C$9,$J$4:$J188,"&lt;="&amp;Boshqaruv!$C$10)=0,1,0),0)</f>
        <v>0</v>
      </c>
      <c r="R189" s="28" t="n">
        <f aca="false">IF(AND($B189&lt;&gt;"",$J189&gt;=Boshqaruv!$C$9,$J189&lt;=Boshqaruv!$C$10,$K189&lt;&gt;"",$K189&lt;=Boshqaruv!$C$10),IF(COUNTIFS($B$4:$B188,$B189,$C$4:$C188,$C189,$J$4:$J188,"&gt;="&amp;Boshqaruv!$C$9,$J$4:$J188,"&lt;="&amp;Boshqaruv!$C$10,$K$4:$K188,"&lt;&gt;",$K$4:$K188,"&lt;="&amp;Boshqaruv!$C$10)=0,1,0),0)</f>
        <v>0</v>
      </c>
      <c r="S189" s="28" t="n">
        <f aca="false">IF($P189=1,IF(COUNTIFS($B$4:$B188,$B189,$C$4:$C188,$C189,$P$4:$P188,1)=0,1,0),0)</f>
        <v>0</v>
      </c>
      <c r="T189" s="12"/>
    </row>
    <row r="190" customFormat="false" ht="15" hidden="false" customHeight="false" outlineLevel="0" collapsed="false">
      <c r="A190" s="20" t="n">
        <v>186</v>
      </c>
      <c r="B190" s="12"/>
      <c r="C190" s="13"/>
      <c r="D190" s="24"/>
      <c r="E190" s="12"/>
      <c r="F190" s="12"/>
      <c r="G190" s="25"/>
      <c r="H190" s="25"/>
      <c r="I190" s="25"/>
      <c r="J190" s="13"/>
      <c r="K190" s="13"/>
      <c r="L190" s="25"/>
      <c r="M190" s="14" t="str">
        <f aca="false">IF(OR($C190="",$J190=""),"",INT(($J190-$C190)/365.25))</f>
        <v/>
      </c>
      <c r="N190" s="14" t="str">
        <f aca="false">IF($M190="","",IF($M190&lt;2,"Ha","Yo'q"))</f>
        <v/>
      </c>
      <c r="O190" s="14" t="str">
        <f aca="false">IF($M190="","",IF(AND($M190&gt;=7,$M190&lt;=17),"Ha","Yo'q"))</f>
        <v/>
      </c>
      <c r="P190" s="14" t="str">
        <f aca="false">IF(AND($B190&lt;&gt;"",$J190&lt;&gt;"",$J190&lt;=Boshqaruv!$C$10,OR($K190="",$K190&gt;Boshqaruv!$C$10),$L190&lt;&gt;"Tibbiy qarshi ko'rsatma"),1,"")</f>
        <v/>
      </c>
      <c r="Q190" s="28" t="n">
        <f aca="false">IF(AND($B190&lt;&gt;"",$J190&gt;=Boshqaruv!$C$9,$J190&lt;=Boshqaruv!$C$10),IF(COUNTIFS($B$4:$B189,$B190,$C$4:$C189,$C190,$J$4:$J189,"&gt;="&amp;Boshqaruv!$C$9,$J$4:$J189,"&lt;="&amp;Boshqaruv!$C$10)=0,1,0),0)</f>
        <v>0</v>
      </c>
      <c r="R190" s="28" t="n">
        <f aca="false">IF(AND($B190&lt;&gt;"",$J190&gt;=Boshqaruv!$C$9,$J190&lt;=Boshqaruv!$C$10,$K190&lt;&gt;"",$K190&lt;=Boshqaruv!$C$10),IF(COUNTIFS($B$4:$B189,$B190,$C$4:$C189,$C190,$J$4:$J189,"&gt;="&amp;Boshqaruv!$C$9,$J$4:$J189,"&lt;="&amp;Boshqaruv!$C$10,$K$4:$K189,"&lt;&gt;",$K$4:$K189,"&lt;="&amp;Boshqaruv!$C$10)=0,1,0),0)</f>
        <v>0</v>
      </c>
      <c r="S190" s="28" t="n">
        <f aca="false">IF($P190=1,IF(COUNTIFS($B$4:$B189,$B190,$C$4:$C189,$C190,$P$4:$P189,1)=0,1,0),0)</f>
        <v>0</v>
      </c>
      <c r="T190" s="12"/>
    </row>
    <row r="191" customFormat="false" ht="15" hidden="false" customHeight="false" outlineLevel="0" collapsed="false">
      <c r="A191" s="20" t="n">
        <v>187</v>
      </c>
      <c r="B191" s="12"/>
      <c r="C191" s="13"/>
      <c r="D191" s="24"/>
      <c r="E191" s="12"/>
      <c r="F191" s="12"/>
      <c r="G191" s="25"/>
      <c r="H191" s="25"/>
      <c r="I191" s="25"/>
      <c r="J191" s="13"/>
      <c r="K191" s="13"/>
      <c r="L191" s="25"/>
      <c r="M191" s="14" t="str">
        <f aca="false">IF(OR($C191="",$J191=""),"",INT(($J191-$C191)/365.25))</f>
        <v/>
      </c>
      <c r="N191" s="14" t="str">
        <f aca="false">IF($M191="","",IF($M191&lt;2,"Ha","Yo'q"))</f>
        <v/>
      </c>
      <c r="O191" s="14" t="str">
        <f aca="false">IF($M191="","",IF(AND($M191&gt;=7,$M191&lt;=17),"Ha","Yo'q"))</f>
        <v/>
      </c>
      <c r="P191" s="14" t="str">
        <f aca="false">IF(AND($B191&lt;&gt;"",$J191&lt;&gt;"",$J191&lt;=Boshqaruv!$C$10,OR($K191="",$K191&gt;Boshqaruv!$C$10),$L191&lt;&gt;"Tibbiy qarshi ko'rsatma"),1,"")</f>
        <v/>
      </c>
      <c r="Q191" s="28" t="n">
        <f aca="false">IF(AND($B191&lt;&gt;"",$J191&gt;=Boshqaruv!$C$9,$J191&lt;=Boshqaruv!$C$10),IF(COUNTIFS($B$4:$B190,$B191,$C$4:$C190,$C191,$J$4:$J190,"&gt;="&amp;Boshqaruv!$C$9,$J$4:$J190,"&lt;="&amp;Boshqaruv!$C$10)=0,1,0),0)</f>
        <v>0</v>
      </c>
      <c r="R191" s="28" t="n">
        <f aca="false">IF(AND($B191&lt;&gt;"",$J191&gt;=Boshqaruv!$C$9,$J191&lt;=Boshqaruv!$C$10,$K191&lt;&gt;"",$K191&lt;=Boshqaruv!$C$10),IF(COUNTIFS($B$4:$B190,$B191,$C$4:$C190,$C191,$J$4:$J190,"&gt;="&amp;Boshqaruv!$C$9,$J$4:$J190,"&lt;="&amp;Boshqaruv!$C$10,$K$4:$K190,"&lt;&gt;",$K$4:$K190,"&lt;="&amp;Boshqaruv!$C$10)=0,1,0),0)</f>
        <v>0</v>
      </c>
      <c r="S191" s="28" t="n">
        <f aca="false">IF($P191=1,IF(COUNTIFS($B$4:$B190,$B191,$C$4:$C190,$C191,$P$4:$P190,1)=0,1,0),0)</f>
        <v>0</v>
      </c>
      <c r="T191" s="12"/>
    </row>
    <row r="192" customFormat="false" ht="15" hidden="false" customHeight="false" outlineLevel="0" collapsed="false">
      <c r="A192" s="20" t="n">
        <v>188</v>
      </c>
      <c r="B192" s="12"/>
      <c r="C192" s="13"/>
      <c r="D192" s="24"/>
      <c r="E192" s="12"/>
      <c r="F192" s="12"/>
      <c r="G192" s="25"/>
      <c r="H192" s="25"/>
      <c r="I192" s="25"/>
      <c r="J192" s="13"/>
      <c r="K192" s="13"/>
      <c r="L192" s="25"/>
      <c r="M192" s="14" t="str">
        <f aca="false">IF(OR($C192="",$J192=""),"",INT(($J192-$C192)/365.25))</f>
        <v/>
      </c>
      <c r="N192" s="14" t="str">
        <f aca="false">IF($M192="","",IF($M192&lt;2,"Ha","Yo'q"))</f>
        <v/>
      </c>
      <c r="O192" s="14" t="str">
        <f aca="false">IF($M192="","",IF(AND($M192&gt;=7,$M192&lt;=17),"Ha","Yo'q"))</f>
        <v/>
      </c>
      <c r="P192" s="14" t="str">
        <f aca="false">IF(AND($B192&lt;&gt;"",$J192&lt;&gt;"",$J192&lt;=Boshqaruv!$C$10,OR($K192="",$K192&gt;Boshqaruv!$C$10),$L192&lt;&gt;"Tibbiy qarshi ko'rsatma"),1,"")</f>
        <v/>
      </c>
      <c r="Q192" s="28" t="n">
        <f aca="false">IF(AND($B192&lt;&gt;"",$J192&gt;=Boshqaruv!$C$9,$J192&lt;=Boshqaruv!$C$10),IF(COUNTIFS($B$4:$B191,$B192,$C$4:$C191,$C192,$J$4:$J191,"&gt;="&amp;Boshqaruv!$C$9,$J$4:$J191,"&lt;="&amp;Boshqaruv!$C$10)=0,1,0),0)</f>
        <v>0</v>
      </c>
      <c r="R192" s="28" t="n">
        <f aca="false">IF(AND($B192&lt;&gt;"",$J192&gt;=Boshqaruv!$C$9,$J192&lt;=Boshqaruv!$C$10,$K192&lt;&gt;"",$K192&lt;=Boshqaruv!$C$10),IF(COUNTIFS($B$4:$B191,$B192,$C$4:$C191,$C192,$J$4:$J191,"&gt;="&amp;Boshqaruv!$C$9,$J$4:$J191,"&lt;="&amp;Boshqaruv!$C$10,$K$4:$K191,"&lt;&gt;",$K$4:$K191,"&lt;="&amp;Boshqaruv!$C$10)=0,1,0),0)</f>
        <v>0</v>
      </c>
      <c r="S192" s="28" t="n">
        <f aca="false">IF($P192=1,IF(COUNTIFS($B$4:$B191,$B192,$C$4:$C191,$C192,$P$4:$P191,1)=0,1,0),0)</f>
        <v>0</v>
      </c>
      <c r="T192" s="12"/>
    </row>
    <row r="193" customFormat="false" ht="15" hidden="false" customHeight="false" outlineLevel="0" collapsed="false">
      <c r="A193" s="20" t="n">
        <v>189</v>
      </c>
      <c r="B193" s="12"/>
      <c r="C193" s="13"/>
      <c r="D193" s="24"/>
      <c r="E193" s="12"/>
      <c r="F193" s="12"/>
      <c r="G193" s="25"/>
      <c r="H193" s="25"/>
      <c r="I193" s="25"/>
      <c r="J193" s="13"/>
      <c r="K193" s="13"/>
      <c r="L193" s="25"/>
      <c r="M193" s="14" t="str">
        <f aca="false">IF(OR($C193="",$J193=""),"",INT(($J193-$C193)/365.25))</f>
        <v/>
      </c>
      <c r="N193" s="14" t="str">
        <f aca="false">IF($M193="","",IF($M193&lt;2,"Ha","Yo'q"))</f>
        <v/>
      </c>
      <c r="O193" s="14" t="str">
        <f aca="false">IF($M193="","",IF(AND($M193&gt;=7,$M193&lt;=17),"Ha","Yo'q"))</f>
        <v/>
      </c>
      <c r="P193" s="14" t="str">
        <f aca="false">IF(AND($B193&lt;&gt;"",$J193&lt;&gt;"",$J193&lt;=Boshqaruv!$C$10,OR($K193="",$K193&gt;Boshqaruv!$C$10),$L193&lt;&gt;"Tibbiy qarshi ko'rsatma"),1,"")</f>
        <v/>
      </c>
      <c r="Q193" s="28" t="n">
        <f aca="false">IF(AND($B193&lt;&gt;"",$J193&gt;=Boshqaruv!$C$9,$J193&lt;=Boshqaruv!$C$10),IF(COUNTIFS($B$4:$B192,$B193,$C$4:$C192,$C193,$J$4:$J192,"&gt;="&amp;Boshqaruv!$C$9,$J$4:$J192,"&lt;="&amp;Boshqaruv!$C$10)=0,1,0),0)</f>
        <v>0</v>
      </c>
      <c r="R193" s="28" t="n">
        <f aca="false">IF(AND($B193&lt;&gt;"",$J193&gt;=Boshqaruv!$C$9,$J193&lt;=Boshqaruv!$C$10,$K193&lt;&gt;"",$K193&lt;=Boshqaruv!$C$10),IF(COUNTIFS($B$4:$B192,$B193,$C$4:$C192,$C193,$J$4:$J192,"&gt;="&amp;Boshqaruv!$C$9,$J$4:$J192,"&lt;="&amp;Boshqaruv!$C$10,$K$4:$K192,"&lt;&gt;",$K$4:$K192,"&lt;="&amp;Boshqaruv!$C$10)=0,1,0),0)</f>
        <v>0</v>
      </c>
      <c r="S193" s="28" t="n">
        <f aca="false">IF($P193=1,IF(COUNTIFS($B$4:$B192,$B193,$C$4:$C192,$C193,$P$4:$P192,1)=0,1,0),0)</f>
        <v>0</v>
      </c>
      <c r="T193" s="12"/>
    </row>
    <row r="194" customFormat="false" ht="15" hidden="false" customHeight="false" outlineLevel="0" collapsed="false">
      <c r="A194" s="20" t="n">
        <v>190</v>
      </c>
      <c r="B194" s="12"/>
      <c r="C194" s="13"/>
      <c r="D194" s="24"/>
      <c r="E194" s="12"/>
      <c r="F194" s="12"/>
      <c r="G194" s="25"/>
      <c r="H194" s="25"/>
      <c r="I194" s="25"/>
      <c r="J194" s="13"/>
      <c r="K194" s="13"/>
      <c r="L194" s="25"/>
      <c r="M194" s="14" t="str">
        <f aca="false">IF(OR($C194="",$J194=""),"",INT(($J194-$C194)/365.25))</f>
        <v/>
      </c>
      <c r="N194" s="14" t="str">
        <f aca="false">IF($M194="","",IF($M194&lt;2,"Ha","Yo'q"))</f>
        <v/>
      </c>
      <c r="O194" s="14" t="str">
        <f aca="false">IF($M194="","",IF(AND($M194&gt;=7,$M194&lt;=17),"Ha","Yo'q"))</f>
        <v/>
      </c>
      <c r="P194" s="14" t="str">
        <f aca="false">IF(AND($B194&lt;&gt;"",$J194&lt;&gt;"",$J194&lt;=Boshqaruv!$C$10,OR($K194="",$K194&gt;Boshqaruv!$C$10),$L194&lt;&gt;"Tibbiy qarshi ko'rsatma"),1,"")</f>
        <v/>
      </c>
      <c r="Q194" s="28" t="n">
        <f aca="false">IF(AND($B194&lt;&gt;"",$J194&gt;=Boshqaruv!$C$9,$J194&lt;=Boshqaruv!$C$10),IF(COUNTIFS($B$4:$B193,$B194,$C$4:$C193,$C194,$J$4:$J193,"&gt;="&amp;Boshqaruv!$C$9,$J$4:$J193,"&lt;="&amp;Boshqaruv!$C$10)=0,1,0),0)</f>
        <v>0</v>
      </c>
      <c r="R194" s="28" t="n">
        <f aca="false">IF(AND($B194&lt;&gt;"",$J194&gt;=Boshqaruv!$C$9,$J194&lt;=Boshqaruv!$C$10,$K194&lt;&gt;"",$K194&lt;=Boshqaruv!$C$10),IF(COUNTIFS($B$4:$B193,$B194,$C$4:$C193,$C194,$J$4:$J193,"&gt;="&amp;Boshqaruv!$C$9,$J$4:$J193,"&lt;="&amp;Boshqaruv!$C$10,$K$4:$K193,"&lt;&gt;",$K$4:$K193,"&lt;="&amp;Boshqaruv!$C$10)=0,1,0),0)</f>
        <v>0</v>
      </c>
      <c r="S194" s="28" t="n">
        <f aca="false">IF($P194=1,IF(COUNTIFS($B$4:$B193,$B194,$C$4:$C193,$C194,$P$4:$P193,1)=0,1,0),0)</f>
        <v>0</v>
      </c>
      <c r="T194" s="12"/>
    </row>
    <row r="195" customFormat="false" ht="15" hidden="false" customHeight="false" outlineLevel="0" collapsed="false">
      <c r="A195" s="20" t="n">
        <v>191</v>
      </c>
      <c r="B195" s="12"/>
      <c r="C195" s="13"/>
      <c r="D195" s="24"/>
      <c r="E195" s="12"/>
      <c r="F195" s="12"/>
      <c r="G195" s="25"/>
      <c r="H195" s="25"/>
      <c r="I195" s="25"/>
      <c r="J195" s="13"/>
      <c r="K195" s="13"/>
      <c r="L195" s="25"/>
      <c r="M195" s="14" t="str">
        <f aca="false">IF(OR($C195="",$J195=""),"",INT(($J195-$C195)/365.25))</f>
        <v/>
      </c>
      <c r="N195" s="14" t="str">
        <f aca="false">IF($M195="","",IF($M195&lt;2,"Ha","Yo'q"))</f>
        <v/>
      </c>
      <c r="O195" s="14" t="str">
        <f aca="false">IF($M195="","",IF(AND($M195&gt;=7,$M195&lt;=17),"Ha","Yo'q"))</f>
        <v/>
      </c>
      <c r="P195" s="14" t="str">
        <f aca="false">IF(AND($B195&lt;&gt;"",$J195&lt;&gt;"",$J195&lt;=Boshqaruv!$C$10,OR($K195="",$K195&gt;Boshqaruv!$C$10),$L195&lt;&gt;"Tibbiy qarshi ko'rsatma"),1,"")</f>
        <v/>
      </c>
      <c r="Q195" s="28" t="n">
        <f aca="false">IF(AND($B195&lt;&gt;"",$J195&gt;=Boshqaruv!$C$9,$J195&lt;=Boshqaruv!$C$10),IF(COUNTIFS($B$4:$B194,$B195,$C$4:$C194,$C195,$J$4:$J194,"&gt;="&amp;Boshqaruv!$C$9,$J$4:$J194,"&lt;="&amp;Boshqaruv!$C$10)=0,1,0),0)</f>
        <v>0</v>
      </c>
      <c r="R195" s="28" t="n">
        <f aca="false">IF(AND($B195&lt;&gt;"",$J195&gt;=Boshqaruv!$C$9,$J195&lt;=Boshqaruv!$C$10,$K195&lt;&gt;"",$K195&lt;=Boshqaruv!$C$10),IF(COUNTIFS($B$4:$B194,$B195,$C$4:$C194,$C195,$J$4:$J194,"&gt;="&amp;Boshqaruv!$C$9,$J$4:$J194,"&lt;="&amp;Boshqaruv!$C$10,$K$4:$K194,"&lt;&gt;",$K$4:$K194,"&lt;="&amp;Boshqaruv!$C$10)=0,1,0),0)</f>
        <v>0</v>
      </c>
      <c r="S195" s="28" t="n">
        <f aca="false">IF($P195=1,IF(COUNTIFS($B$4:$B194,$B195,$C$4:$C194,$C195,$P$4:$P194,1)=0,1,0),0)</f>
        <v>0</v>
      </c>
      <c r="T195" s="12"/>
    </row>
    <row r="196" customFormat="false" ht="15" hidden="false" customHeight="false" outlineLevel="0" collapsed="false">
      <c r="A196" s="20" t="n">
        <v>192</v>
      </c>
      <c r="B196" s="12"/>
      <c r="C196" s="13"/>
      <c r="D196" s="24"/>
      <c r="E196" s="12"/>
      <c r="F196" s="12"/>
      <c r="G196" s="25"/>
      <c r="H196" s="25"/>
      <c r="I196" s="25"/>
      <c r="J196" s="13"/>
      <c r="K196" s="13"/>
      <c r="L196" s="25"/>
      <c r="M196" s="14" t="str">
        <f aca="false">IF(OR($C196="",$J196=""),"",INT(($J196-$C196)/365.25))</f>
        <v/>
      </c>
      <c r="N196" s="14" t="str">
        <f aca="false">IF($M196="","",IF($M196&lt;2,"Ha","Yo'q"))</f>
        <v/>
      </c>
      <c r="O196" s="14" t="str">
        <f aca="false">IF($M196="","",IF(AND($M196&gt;=7,$M196&lt;=17),"Ha","Yo'q"))</f>
        <v/>
      </c>
      <c r="P196" s="14" t="str">
        <f aca="false">IF(AND($B196&lt;&gt;"",$J196&lt;&gt;"",$J196&lt;=Boshqaruv!$C$10,OR($K196="",$K196&gt;Boshqaruv!$C$10),$L196&lt;&gt;"Tibbiy qarshi ko'rsatma"),1,"")</f>
        <v/>
      </c>
      <c r="Q196" s="28" t="n">
        <f aca="false">IF(AND($B196&lt;&gt;"",$J196&gt;=Boshqaruv!$C$9,$J196&lt;=Boshqaruv!$C$10),IF(COUNTIFS($B$4:$B195,$B196,$C$4:$C195,$C196,$J$4:$J195,"&gt;="&amp;Boshqaruv!$C$9,$J$4:$J195,"&lt;="&amp;Boshqaruv!$C$10)=0,1,0),0)</f>
        <v>0</v>
      </c>
      <c r="R196" s="28" t="n">
        <f aca="false">IF(AND($B196&lt;&gt;"",$J196&gt;=Boshqaruv!$C$9,$J196&lt;=Boshqaruv!$C$10,$K196&lt;&gt;"",$K196&lt;=Boshqaruv!$C$10),IF(COUNTIFS($B$4:$B195,$B196,$C$4:$C195,$C196,$J$4:$J195,"&gt;="&amp;Boshqaruv!$C$9,$J$4:$J195,"&lt;="&amp;Boshqaruv!$C$10,$K$4:$K195,"&lt;&gt;",$K$4:$K195,"&lt;="&amp;Boshqaruv!$C$10)=0,1,0),0)</f>
        <v>0</v>
      </c>
      <c r="S196" s="28" t="n">
        <f aca="false">IF($P196=1,IF(COUNTIFS($B$4:$B195,$B196,$C$4:$C195,$C196,$P$4:$P195,1)=0,1,0),0)</f>
        <v>0</v>
      </c>
      <c r="T196" s="12"/>
    </row>
    <row r="197" customFormat="false" ht="15" hidden="false" customHeight="false" outlineLevel="0" collapsed="false">
      <c r="A197" s="20" t="n">
        <v>193</v>
      </c>
      <c r="B197" s="12"/>
      <c r="C197" s="13"/>
      <c r="D197" s="24"/>
      <c r="E197" s="12"/>
      <c r="F197" s="12"/>
      <c r="G197" s="25"/>
      <c r="H197" s="25"/>
      <c r="I197" s="25"/>
      <c r="J197" s="13"/>
      <c r="K197" s="13"/>
      <c r="L197" s="25"/>
      <c r="M197" s="14" t="str">
        <f aca="false">IF(OR($C197="",$J197=""),"",INT(($J197-$C197)/365.25))</f>
        <v/>
      </c>
      <c r="N197" s="14" t="str">
        <f aca="false">IF($M197="","",IF($M197&lt;2,"Ha","Yo'q"))</f>
        <v/>
      </c>
      <c r="O197" s="14" t="str">
        <f aca="false">IF($M197="","",IF(AND($M197&gt;=7,$M197&lt;=17),"Ha","Yo'q"))</f>
        <v/>
      </c>
      <c r="P197" s="14" t="str">
        <f aca="false">IF(AND($B197&lt;&gt;"",$J197&lt;&gt;"",$J197&lt;=Boshqaruv!$C$10,OR($K197="",$K197&gt;Boshqaruv!$C$10),$L197&lt;&gt;"Tibbiy qarshi ko'rsatma"),1,"")</f>
        <v/>
      </c>
      <c r="Q197" s="28" t="n">
        <f aca="false">IF(AND($B197&lt;&gt;"",$J197&gt;=Boshqaruv!$C$9,$J197&lt;=Boshqaruv!$C$10),IF(COUNTIFS($B$4:$B196,$B197,$C$4:$C196,$C197,$J$4:$J196,"&gt;="&amp;Boshqaruv!$C$9,$J$4:$J196,"&lt;="&amp;Boshqaruv!$C$10)=0,1,0),0)</f>
        <v>0</v>
      </c>
      <c r="R197" s="28" t="n">
        <f aca="false">IF(AND($B197&lt;&gt;"",$J197&gt;=Boshqaruv!$C$9,$J197&lt;=Boshqaruv!$C$10,$K197&lt;&gt;"",$K197&lt;=Boshqaruv!$C$10),IF(COUNTIFS($B$4:$B196,$B197,$C$4:$C196,$C197,$J$4:$J196,"&gt;="&amp;Boshqaruv!$C$9,$J$4:$J196,"&lt;="&amp;Boshqaruv!$C$10,$K$4:$K196,"&lt;&gt;",$K$4:$K196,"&lt;="&amp;Boshqaruv!$C$10)=0,1,0),0)</f>
        <v>0</v>
      </c>
      <c r="S197" s="28" t="n">
        <f aca="false">IF($P197=1,IF(COUNTIFS($B$4:$B196,$B197,$C$4:$C196,$C197,$P$4:$P196,1)=0,1,0),0)</f>
        <v>0</v>
      </c>
      <c r="T197" s="12"/>
    </row>
    <row r="198" customFormat="false" ht="15" hidden="false" customHeight="false" outlineLevel="0" collapsed="false">
      <c r="A198" s="20" t="n">
        <v>194</v>
      </c>
      <c r="B198" s="12"/>
      <c r="C198" s="13"/>
      <c r="D198" s="24"/>
      <c r="E198" s="12"/>
      <c r="F198" s="12"/>
      <c r="G198" s="25"/>
      <c r="H198" s="25"/>
      <c r="I198" s="25"/>
      <c r="J198" s="13"/>
      <c r="K198" s="13"/>
      <c r="L198" s="25"/>
      <c r="M198" s="14" t="str">
        <f aca="false">IF(OR($C198="",$J198=""),"",INT(($J198-$C198)/365.25))</f>
        <v/>
      </c>
      <c r="N198" s="14" t="str">
        <f aca="false">IF($M198="","",IF($M198&lt;2,"Ha","Yo'q"))</f>
        <v/>
      </c>
      <c r="O198" s="14" t="str">
        <f aca="false">IF($M198="","",IF(AND($M198&gt;=7,$M198&lt;=17),"Ha","Yo'q"))</f>
        <v/>
      </c>
      <c r="P198" s="14" t="str">
        <f aca="false">IF(AND($B198&lt;&gt;"",$J198&lt;&gt;"",$J198&lt;=Boshqaruv!$C$10,OR($K198="",$K198&gt;Boshqaruv!$C$10),$L198&lt;&gt;"Tibbiy qarshi ko'rsatma"),1,"")</f>
        <v/>
      </c>
      <c r="Q198" s="28" t="n">
        <f aca="false">IF(AND($B198&lt;&gt;"",$J198&gt;=Boshqaruv!$C$9,$J198&lt;=Boshqaruv!$C$10),IF(COUNTIFS($B$4:$B197,$B198,$C$4:$C197,$C198,$J$4:$J197,"&gt;="&amp;Boshqaruv!$C$9,$J$4:$J197,"&lt;="&amp;Boshqaruv!$C$10)=0,1,0),0)</f>
        <v>0</v>
      </c>
      <c r="R198" s="28" t="n">
        <f aca="false">IF(AND($B198&lt;&gt;"",$J198&gt;=Boshqaruv!$C$9,$J198&lt;=Boshqaruv!$C$10,$K198&lt;&gt;"",$K198&lt;=Boshqaruv!$C$10),IF(COUNTIFS($B$4:$B197,$B198,$C$4:$C197,$C198,$J$4:$J197,"&gt;="&amp;Boshqaruv!$C$9,$J$4:$J197,"&lt;="&amp;Boshqaruv!$C$10,$K$4:$K197,"&lt;&gt;",$K$4:$K197,"&lt;="&amp;Boshqaruv!$C$10)=0,1,0),0)</f>
        <v>0</v>
      </c>
      <c r="S198" s="28" t="n">
        <f aca="false">IF($P198=1,IF(COUNTIFS($B$4:$B197,$B198,$C$4:$C197,$C198,$P$4:$P197,1)=0,1,0),0)</f>
        <v>0</v>
      </c>
      <c r="T198" s="12"/>
    </row>
    <row r="199" customFormat="false" ht="15" hidden="false" customHeight="false" outlineLevel="0" collapsed="false">
      <c r="A199" s="20" t="n">
        <v>195</v>
      </c>
      <c r="B199" s="12"/>
      <c r="C199" s="13"/>
      <c r="D199" s="24"/>
      <c r="E199" s="12"/>
      <c r="F199" s="12"/>
      <c r="G199" s="25"/>
      <c r="H199" s="25"/>
      <c r="I199" s="25"/>
      <c r="J199" s="13"/>
      <c r="K199" s="13"/>
      <c r="L199" s="25"/>
      <c r="M199" s="14" t="str">
        <f aca="false">IF(OR($C199="",$J199=""),"",INT(($J199-$C199)/365.25))</f>
        <v/>
      </c>
      <c r="N199" s="14" t="str">
        <f aca="false">IF($M199="","",IF($M199&lt;2,"Ha","Yo'q"))</f>
        <v/>
      </c>
      <c r="O199" s="14" t="str">
        <f aca="false">IF($M199="","",IF(AND($M199&gt;=7,$M199&lt;=17),"Ha","Yo'q"))</f>
        <v/>
      </c>
      <c r="P199" s="14" t="str">
        <f aca="false">IF(AND($B199&lt;&gt;"",$J199&lt;&gt;"",$J199&lt;=Boshqaruv!$C$10,OR($K199="",$K199&gt;Boshqaruv!$C$10),$L199&lt;&gt;"Tibbiy qarshi ko'rsatma"),1,"")</f>
        <v/>
      </c>
      <c r="Q199" s="28" t="n">
        <f aca="false">IF(AND($B199&lt;&gt;"",$J199&gt;=Boshqaruv!$C$9,$J199&lt;=Boshqaruv!$C$10),IF(COUNTIFS($B$4:$B198,$B199,$C$4:$C198,$C199,$J$4:$J198,"&gt;="&amp;Boshqaruv!$C$9,$J$4:$J198,"&lt;="&amp;Boshqaruv!$C$10)=0,1,0),0)</f>
        <v>0</v>
      </c>
      <c r="R199" s="28" t="n">
        <f aca="false">IF(AND($B199&lt;&gt;"",$J199&gt;=Boshqaruv!$C$9,$J199&lt;=Boshqaruv!$C$10,$K199&lt;&gt;"",$K199&lt;=Boshqaruv!$C$10),IF(COUNTIFS($B$4:$B198,$B199,$C$4:$C198,$C199,$J$4:$J198,"&gt;="&amp;Boshqaruv!$C$9,$J$4:$J198,"&lt;="&amp;Boshqaruv!$C$10,$K$4:$K198,"&lt;&gt;",$K$4:$K198,"&lt;="&amp;Boshqaruv!$C$10)=0,1,0),0)</f>
        <v>0</v>
      </c>
      <c r="S199" s="28" t="n">
        <f aca="false">IF($P199=1,IF(COUNTIFS($B$4:$B198,$B199,$C$4:$C198,$C199,$P$4:$P198,1)=0,1,0),0)</f>
        <v>0</v>
      </c>
      <c r="T199" s="12"/>
    </row>
    <row r="200" customFormat="false" ht="15" hidden="false" customHeight="false" outlineLevel="0" collapsed="false">
      <c r="A200" s="20" t="n">
        <v>196</v>
      </c>
      <c r="B200" s="12"/>
      <c r="C200" s="13"/>
      <c r="D200" s="24"/>
      <c r="E200" s="12"/>
      <c r="F200" s="12"/>
      <c r="G200" s="25"/>
      <c r="H200" s="25"/>
      <c r="I200" s="25"/>
      <c r="J200" s="13"/>
      <c r="K200" s="13"/>
      <c r="L200" s="25"/>
      <c r="M200" s="14" t="str">
        <f aca="false">IF(OR($C200="",$J200=""),"",INT(($J200-$C200)/365.25))</f>
        <v/>
      </c>
      <c r="N200" s="14" t="str">
        <f aca="false">IF($M200="","",IF($M200&lt;2,"Ha","Yo'q"))</f>
        <v/>
      </c>
      <c r="O200" s="14" t="str">
        <f aca="false">IF($M200="","",IF(AND($M200&gt;=7,$M200&lt;=17),"Ha","Yo'q"))</f>
        <v/>
      </c>
      <c r="P200" s="14" t="str">
        <f aca="false">IF(AND($B200&lt;&gt;"",$J200&lt;&gt;"",$J200&lt;=Boshqaruv!$C$10,OR($K200="",$K200&gt;Boshqaruv!$C$10),$L200&lt;&gt;"Tibbiy qarshi ko'rsatma"),1,"")</f>
        <v/>
      </c>
      <c r="Q200" s="28" t="n">
        <f aca="false">IF(AND($B200&lt;&gt;"",$J200&gt;=Boshqaruv!$C$9,$J200&lt;=Boshqaruv!$C$10),IF(COUNTIFS($B$4:$B199,$B200,$C$4:$C199,$C200,$J$4:$J199,"&gt;="&amp;Boshqaruv!$C$9,$J$4:$J199,"&lt;="&amp;Boshqaruv!$C$10)=0,1,0),0)</f>
        <v>0</v>
      </c>
      <c r="R200" s="28" t="n">
        <f aca="false">IF(AND($B200&lt;&gt;"",$J200&gt;=Boshqaruv!$C$9,$J200&lt;=Boshqaruv!$C$10,$K200&lt;&gt;"",$K200&lt;=Boshqaruv!$C$10),IF(COUNTIFS($B$4:$B199,$B200,$C$4:$C199,$C200,$J$4:$J199,"&gt;="&amp;Boshqaruv!$C$9,$J$4:$J199,"&lt;="&amp;Boshqaruv!$C$10,$K$4:$K199,"&lt;&gt;",$K$4:$K199,"&lt;="&amp;Boshqaruv!$C$10)=0,1,0),0)</f>
        <v>0</v>
      </c>
      <c r="S200" s="28" t="n">
        <f aca="false">IF($P200=1,IF(COUNTIFS($B$4:$B199,$B200,$C$4:$C199,$C200,$P$4:$P199,1)=0,1,0),0)</f>
        <v>0</v>
      </c>
      <c r="T200" s="12"/>
    </row>
    <row r="201" customFormat="false" ht="15" hidden="false" customHeight="false" outlineLevel="0" collapsed="false">
      <c r="A201" s="20" t="n">
        <v>197</v>
      </c>
      <c r="B201" s="12"/>
      <c r="C201" s="13"/>
      <c r="D201" s="24"/>
      <c r="E201" s="12"/>
      <c r="F201" s="12"/>
      <c r="G201" s="25"/>
      <c r="H201" s="25"/>
      <c r="I201" s="25"/>
      <c r="J201" s="13"/>
      <c r="K201" s="13"/>
      <c r="L201" s="25"/>
      <c r="M201" s="14" t="str">
        <f aca="false">IF(OR($C201="",$J201=""),"",INT(($J201-$C201)/365.25))</f>
        <v/>
      </c>
      <c r="N201" s="14" t="str">
        <f aca="false">IF($M201="","",IF($M201&lt;2,"Ha","Yo'q"))</f>
        <v/>
      </c>
      <c r="O201" s="14" t="str">
        <f aca="false">IF($M201="","",IF(AND($M201&gt;=7,$M201&lt;=17),"Ha","Yo'q"))</f>
        <v/>
      </c>
      <c r="P201" s="14" t="str">
        <f aca="false">IF(AND($B201&lt;&gt;"",$J201&lt;&gt;"",$J201&lt;=Boshqaruv!$C$10,OR($K201="",$K201&gt;Boshqaruv!$C$10),$L201&lt;&gt;"Tibbiy qarshi ko'rsatma"),1,"")</f>
        <v/>
      </c>
      <c r="Q201" s="28" t="n">
        <f aca="false">IF(AND($B201&lt;&gt;"",$J201&gt;=Boshqaruv!$C$9,$J201&lt;=Boshqaruv!$C$10),IF(COUNTIFS($B$4:$B200,$B201,$C$4:$C200,$C201,$J$4:$J200,"&gt;="&amp;Boshqaruv!$C$9,$J$4:$J200,"&lt;="&amp;Boshqaruv!$C$10)=0,1,0),0)</f>
        <v>0</v>
      </c>
      <c r="R201" s="28" t="n">
        <f aca="false">IF(AND($B201&lt;&gt;"",$J201&gt;=Boshqaruv!$C$9,$J201&lt;=Boshqaruv!$C$10,$K201&lt;&gt;"",$K201&lt;=Boshqaruv!$C$10),IF(COUNTIFS($B$4:$B200,$B201,$C$4:$C200,$C201,$J$4:$J200,"&gt;="&amp;Boshqaruv!$C$9,$J$4:$J200,"&lt;="&amp;Boshqaruv!$C$10,$K$4:$K200,"&lt;&gt;",$K$4:$K200,"&lt;="&amp;Boshqaruv!$C$10)=0,1,0),0)</f>
        <v>0</v>
      </c>
      <c r="S201" s="28" t="n">
        <f aca="false">IF($P201=1,IF(COUNTIFS($B$4:$B200,$B201,$C$4:$C200,$C201,$P$4:$P200,1)=0,1,0),0)</f>
        <v>0</v>
      </c>
      <c r="T201" s="12"/>
    </row>
    <row r="202" customFormat="false" ht="15" hidden="false" customHeight="false" outlineLevel="0" collapsed="false">
      <c r="A202" s="20" t="n">
        <v>198</v>
      </c>
      <c r="B202" s="12"/>
      <c r="C202" s="13"/>
      <c r="D202" s="24"/>
      <c r="E202" s="12"/>
      <c r="F202" s="12"/>
      <c r="G202" s="25"/>
      <c r="H202" s="25"/>
      <c r="I202" s="25"/>
      <c r="J202" s="13"/>
      <c r="K202" s="13"/>
      <c r="L202" s="25"/>
      <c r="M202" s="14" t="str">
        <f aca="false">IF(OR($C202="",$J202=""),"",INT(($J202-$C202)/365.25))</f>
        <v/>
      </c>
      <c r="N202" s="14" t="str">
        <f aca="false">IF($M202="","",IF($M202&lt;2,"Ha","Yo'q"))</f>
        <v/>
      </c>
      <c r="O202" s="14" t="str">
        <f aca="false">IF($M202="","",IF(AND($M202&gt;=7,$M202&lt;=17),"Ha","Yo'q"))</f>
        <v/>
      </c>
      <c r="P202" s="14" t="str">
        <f aca="false">IF(AND($B202&lt;&gt;"",$J202&lt;&gt;"",$J202&lt;=Boshqaruv!$C$10,OR($K202="",$K202&gt;Boshqaruv!$C$10),$L202&lt;&gt;"Tibbiy qarshi ko'rsatma"),1,"")</f>
        <v/>
      </c>
      <c r="Q202" s="28" t="n">
        <f aca="false">IF(AND($B202&lt;&gt;"",$J202&gt;=Boshqaruv!$C$9,$J202&lt;=Boshqaruv!$C$10),IF(COUNTIFS($B$4:$B201,$B202,$C$4:$C201,$C202,$J$4:$J201,"&gt;="&amp;Boshqaruv!$C$9,$J$4:$J201,"&lt;="&amp;Boshqaruv!$C$10)=0,1,0),0)</f>
        <v>0</v>
      </c>
      <c r="R202" s="28" t="n">
        <f aca="false">IF(AND($B202&lt;&gt;"",$J202&gt;=Boshqaruv!$C$9,$J202&lt;=Boshqaruv!$C$10,$K202&lt;&gt;"",$K202&lt;=Boshqaruv!$C$10),IF(COUNTIFS($B$4:$B201,$B202,$C$4:$C201,$C202,$J$4:$J201,"&gt;="&amp;Boshqaruv!$C$9,$J$4:$J201,"&lt;="&amp;Boshqaruv!$C$10,$K$4:$K201,"&lt;&gt;",$K$4:$K201,"&lt;="&amp;Boshqaruv!$C$10)=0,1,0),0)</f>
        <v>0</v>
      </c>
      <c r="S202" s="28" t="n">
        <f aca="false">IF($P202=1,IF(COUNTIFS($B$4:$B201,$B202,$C$4:$C201,$C202,$P$4:$P201,1)=0,1,0),0)</f>
        <v>0</v>
      </c>
      <c r="T202" s="12"/>
    </row>
    <row r="203" customFormat="false" ht="15" hidden="false" customHeight="false" outlineLevel="0" collapsed="false">
      <c r="A203" s="20" t="n">
        <v>199</v>
      </c>
      <c r="B203" s="12"/>
      <c r="C203" s="13"/>
      <c r="D203" s="24"/>
      <c r="E203" s="12"/>
      <c r="F203" s="12"/>
      <c r="G203" s="25"/>
      <c r="H203" s="25"/>
      <c r="I203" s="25"/>
      <c r="J203" s="13"/>
      <c r="K203" s="13"/>
      <c r="L203" s="25"/>
      <c r="M203" s="14" t="str">
        <f aca="false">IF(OR($C203="",$J203=""),"",INT(($J203-$C203)/365.25))</f>
        <v/>
      </c>
      <c r="N203" s="14" t="str">
        <f aca="false">IF($M203="","",IF($M203&lt;2,"Ha","Yo'q"))</f>
        <v/>
      </c>
      <c r="O203" s="14" t="str">
        <f aca="false">IF($M203="","",IF(AND($M203&gt;=7,$M203&lt;=17),"Ha","Yo'q"))</f>
        <v/>
      </c>
      <c r="P203" s="14" t="str">
        <f aca="false">IF(AND($B203&lt;&gt;"",$J203&lt;&gt;"",$J203&lt;=Boshqaruv!$C$10,OR($K203="",$K203&gt;Boshqaruv!$C$10),$L203&lt;&gt;"Tibbiy qarshi ko'rsatma"),1,"")</f>
        <v/>
      </c>
      <c r="Q203" s="28" t="n">
        <f aca="false">IF(AND($B203&lt;&gt;"",$J203&gt;=Boshqaruv!$C$9,$J203&lt;=Boshqaruv!$C$10),IF(COUNTIFS($B$4:$B202,$B203,$C$4:$C202,$C203,$J$4:$J202,"&gt;="&amp;Boshqaruv!$C$9,$J$4:$J202,"&lt;="&amp;Boshqaruv!$C$10)=0,1,0),0)</f>
        <v>0</v>
      </c>
      <c r="R203" s="28" t="n">
        <f aca="false">IF(AND($B203&lt;&gt;"",$J203&gt;=Boshqaruv!$C$9,$J203&lt;=Boshqaruv!$C$10,$K203&lt;&gt;"",$K203&lt;=Boshqaruv!$C$10),IF(COUNTIFS($B$4:$B202,$B203,$C$4:$C202,$C203,$J$4:$J202,"&gt;="&amp;Boshqaruv!$C$9,$J$4:$J202,"&lt;="&amp;Boshqaruv!$C$10,$K$4:$K202,"&lt;&gt;",$K$4:$K202,"&lt;="&amp;Boshqaruv!$C$10)=0,1,0),0)</f>
        <v>0</v>
      </c>
      <c r="S203" s="28" t="n">
        <f aca="false">IF($P203=1,IF(COUNTIFS($B$4:$B202,$B203,$C$4:$C202,$C203,$P$4:$P202,1)=0,1,0),0)</f>
        <v>0</v>
      </c>
      <c r="T203" s="12"/>
    </row>
    <row r="204" customFormat="false" ht="15" hidden="false" customHeight="false" outlineLevel="0" collapsed="false">
      <c r="A204" s="20" t="n">
        <v>200</v>
      </c>
      <c r="B204" s="12"/>
      <c r="C204" s="13"/>
      <c r="D204" s="24"/>
      <c r="E204" s="12"/>
      <c r="F204" s="12"/>
      <c r="G204" s="25"/>
      <c r="H204" s="25"/>
      <c r="I204" s="25"/>
      <c r="J204" s="13"/>
      <c r="K204" s="13"/>
      <c r="L204" s="25"/>
      <c r="M204" s="14" t="str">
        <f aca="false">IF(OR($C204="",$J204=""),"",INT(($J204-$C204)/365.25))</f>
        <v/>
      </c>
      <c r="N204" s="14" t="str">
        <f aca="false">IF($M204="","",IF($M204&lt;2,"Ha","Yo'q"))</f>
        <v/>
      </c>
      <c r="O204" s="14" t="str">
        <f aca="false">IF($M204="","",IF(AND($M204&gt;=7,$M204&lt;=17),"Ha","Yo'q"))</f>
        <v/>
      </c>
      <c r="P204" s="14" t="str">
        <f aca="false">IF(AND($B204&lt;&gt;"",$J204&lt;&gt;"",$J204&lt;=Boshqaruv!$C$10,OR($K204="",$K204&gt;Boshqaruv!$C$10),$L204&lt;&gt;"Tibbiy qarshi ko'rsatma"),1,"")</f>
        <v/>
      </c>
      <c r="Q204" s="28" t="n">
        <f aca="false">IF(AND($B204&lt;&gt;"",$J204&gt;=Boshqaruv!$C$9,$J204&lt;=Boshqaruv!$C$10),IF(COUNTIFS($B$4:$B203,$B204,$C$4:$C203,$C204,$J$4:$J203,"&gt;="&amp;Boshqaruv!$C$9,$J$4:$J203,"&lt;="&amp;Boshqaruv!$C$10)=0,1,0),0)</f>
        <v>0</v>
      </c>
      <c r="R204" s="28" t="n">
        <f aca="false">IF(AND($B204&lt;&gt;"",$J204&gt;=Boshqaruv!$C$9,$J204&lt;=Boshqaruv!$C$10,$K204&lt;&gt;"",$K204&lt;=Boshqaruv!$C$10),IF(COUNTIFS($B$4:$B203,$B204,$C$4:$C203,$C204,$J$4:$J203,"&gt;="&amp;Boshqaruv!$C$9,$J$4:$J203,"&lt;="&amp;Boshqaruv!$C$10,$K$4:$K203,"&lt;&gt;",$K$4:$K203,"&lt;="&amp;Boshqaruv!$C$10)=0,1,0),0)</f>
        <v>0</v>
      </c>
      <c r="S204" s="28" t="n">
        <f aca="false">IF($P204=1,IF(COUNTIFS($B$4:$B203,$B204,$C$4:$C203,$C204,$P$4:$P203,1)=0,1,0),0)</f>
        <v>0</v>
      </c>
      <c r="T204" s="12"/>
    </row>
    <row r="205" customFormat="false" ht="15" hidden="false" customHeight="false" outlineLevel="0" collapsed="false">
      <c r="A205" s="20" t="n">
        <v>201</v>
      </c>
      <c r="B205" s="12"/>
      <c r="C205" s="13"/>
      <c r="D205" s="24"/>
      <c r="E205" s="12"/>
      <c r="F205" s="12"/>
      <c r="G205" s="25"/>
      <c r="H205" s="25"/>
      <c r="I205" s="25"/>
      <c r="J205" s="13"/>
      <c r="K205" s="13"/>
      <c r="L205" s="25"/>
      <c r="M205" s="14" t="str">
        <f aca="false">IF(OR($C205="",$J205=""),"",INT(($J205-$C205)/365.25))</f>
        <v/>
      </c>
      <c r="N205" s="14" t="str">
        <f aca="false">IF($M205="","",IF($M205&lt;2,"Ha","Yo'q"))</f>
        <v/>
      </c>
      <c r="O205" s="14" t="str">
        <f aca="false">IF($M205="","",IF(AND($M205&gt;=7,$M205&lt;=17),"Ha","Yo'q"))</f>
        <v/>
      </c>
      <c r="P205" s="14" t="str">
        <f aca="false">IF(AND($B205&lt;&gt;"",$J205&lt;&gt;"",$J205&lt;=Boshqaruv!$C$10,OR($K205="",$K205&gt;Boshqaruv!$C$10),$L205&lt;&gt;"Tibbiy qarshi ko'rsatma"),1,"")</f>
        <v/>
      </c>
      <c r="Q205" s="28" t="n">
        <f aca="false">IF(AND($B205&lt;&gt;"",$J205&gt;=Boshqaruv!$C$9,$J205&lt;=Boshqaruv!$C$10),IF(COUNTIFS($B$4:$B204,$B205,$C$4:$C204,$C205,$J$4:$J204,"&gt;="&amp;Boshqaruv!$C$9,$J$4:$J204,"&lt;="&amp;Boshqaruv!$C$10)=0,1,0),0)</f>
        <v>0</v>
      </c>
      <c r="R205" s="28" t="n">
        <f aca="false">IF(AND($B205&lt;&gt;"",$J205&gt;=Boshqaruv!$C$9,$J205&lt;=Boshqaruv!$C$10,$K205&lt;&gt;"",$K205&lt;=Boshqaruv!$C$10),IF(COUNTIFS($B$4:$B204,$B205,$C$4:$C204,$C205,$J$4:$J204,"&gt;="&amp;Boshqaruv!$C$9,$J$4:$J204,"&lt;="&amp;Boshqaruv!$C$10,$K$4:$K204,"&lt;&gt;",$K$4:$K204,"&lt;="&amp;Boshqaruv!$C$10)=0,1,0),0)</f>
        <v>0</v>
      </c>
      <c r="S205" s="28" t="n">
        <f aca="false">IF($P205=1,IF(COUNTIFS($B$4:$B204,$B205,$C$4:$C204,$C205,$P$4:$P204,1)=0,1,0),0)</f>
        <v>0</v>
      </c>
      <c r="T205" s="12"/>
    </row>
    <row r="206" customFormat="false" ht="15" hidden="false" customHeight="false" outlineLevel="0" collapsed="false">
      <c r="A206" s="20" t="n">
        <v>202</v>
      </c>
      <c r="B206" s="12"/>
      <c r="C206" s="13"/>
      <c r="D206" s="24"/>
      <c r="E206" s="12"/>
      <c r="F206" s="12"/>
      <c r="G206" s="25"/>
      <c r="H206" s="25"/>
      <c r="I206" s="25"/>
      <c r="J206" s="13"/>
      <c r="K206" s="13"/>
      <c r="L206" s="25"/>
      <c r="M206" s="14" t="str">
        <f aca="false">IF(OR($C206="",$J206=""),"",INT(($J206-$C206)/365.25))</f>
        <v/>
      </c>
      <c r="N206" s="14" t="str">
        <f aca="false">IF($M206="","",IF($M206&lt;2,"Ha","Yo'q"))</f>
        <v/>
      </c>
      <c r="O206" s="14" t="str">
        <f aca="false">IF($M206="","",IF(AND($M206&gt;=7,$M206&lt;=17),"Ha","Yo'q"))</f>
        <v/>
      </c>
      <c r="P206" s="14" t="str">
        <f aca="false">IF(AND($B206&lt;&gt;"",$J206&lt;&gt;"",$J206&lt;=Boshqaruv!$C$10,OR($K206="",$K206&gt;Boshqaruv!$C$10),$L206&lt;&gt;"Tibbiy qarshi ko'rsatma"),1,"")</f>
        <v/>
      </c>
      <c r="Q206" s="28" t="n">
        <f aca="false">IF(AND($B206&lt;&gt;"",$J206&gt;=Boshqaruv!$C$9,$J206&lt;=Boshqaruv!$C$10),IF(COUNTIFS($B$4:$B205,$B206,$C$4:$C205,$C206,$J$4:$J205,"&gt;="&amp;Boshqaruv!$C$9,$J$4:$J205,"&lt;="&amp;Boshqaruv!$C$10)=0,1,0),0)</f>
        <v>0</v>
      </c>
      <c r="R206" s="28" t="n">
        <f aca="false">IF(AND($B206&lt;&gt;"",$J206&gt;=Boshqaruv!$C$9,$J206&lt;=Boshqaruv!$C$10,$K206&lt;&gt;"",$K206&lt;=Boshqaruv!$C$10),IF(COUNTIFS($B$4:$B205,$B206,$C$4:$C205,$C206,$J$4:$J205,"&gt;="&amp;Boshqaruv!$C$9,$J$4:$J205,"&lt;="&amp;Boshqaruv!$C$10,$K$4:$K205,"&lt;&gt;",$K$4:$K205,"&lt;="&amp;Boshqaruv!$C$10)=0,1,0),0)</f>
        <v>0</v>
      </c>
      <c r="S206" s="28" t="n">
        <f aca="false">IF($P206=1,IF(COUNTIFS($B$4:$B205,$B206,$C$4:$C205,$C206,$P$4:$P205,1)=0,1,0),0)</f>
        <v>0</v>
      </c>
      <c r="T206" s="12"/>
    </row>
    <row r="207" customFormat="false" ht="15" hidden="false" customHeight="false" outlineLevel="0" collapsed="false">
      <c r="A207" s="20" t="n">
        <v>203</v>
      </c>
      <c r="B207" s="12"/>
      <c r="C207" s="13"/>
      <c r="D207" s="24"/>
      <c r="E207" s="12"/>
      <c r="F207" s="12"/>
      <c r="G207" s="25"/>
      <c r="H207" s="25"/>
      <c r="I207" s="25"/>
      <c r="J207" s="13"/>
      <c r="K207" s="13"/>
      <c r="L207" s="25"/>
      <c r="M207" s="14" t="str">
        <f aca="false">IF(OR($C207="",$J207=""),"",INT(($J207-$C207)/365.25))</f>
        <v/>
      </c>
      <c r="N207" s="14" t="str">
        <f aca="false">IF($M207="","",IF($M207&lt;2,"Ha","Yo'q"))</f>
        <v/>
      </c>
      <c r="O207" s="14" t="str">
        <f aca="false">IF($M207="","",IF(AND($M207&gt;=7,$M207&lt;=17),"Ha","Yo'q"))</f>
        <v/>
      </c>
      <c r="P207" s="14" t="str">
        <f aca="false">IF(AND($B207&lt;&gt;"",$J207&lt;&gt;"",$J207&lt;=Boshqaruv!$C$10,OR($K207="",$K207&gt;Boshqaruv!$C$10),$L207&lt;&gt;"Tibbiy qarshi ko'rsatma"),1,"")</f>
        <v/>
      </c>
      <c r="Q207" s="28" t="n">
        <f aca="false">IF(AND($B207&lt;&gt;"",$J207&gt;=Boshqaruv!$C$9,$J207&lt;=Boshqaruv!$C$10),IF(COUNTIFS($B$4:$B206,$B207,$C$4:$C206,$C207,$J$4:$J206,"&gt;="&amp;Boshqaruv!$C$9,$J$4:$J206,"&lt;="&amp;Boshqaruv!$C$10)=0,1,0),0)</f>
        <v>0</v>
      </c>
      <c r="R207" s="28" t="n">
        <f aca="false">IF(AND($B207&lt;&gt;"",$J207&gt;=Boshqaruv!$C$9,$J207&lt;=Boshqaruv!$C$10,$K207&lt;&gt;"",$K207&lt;=Boshqaruv!$C$10),IF(COUNTIFS($B$4:$B206,$B207,$C$4:$C206,$C207,$J$4:$J206,"&gt;="&amp;Boshqaruv!$C$9,$J$4:$J206,"&lt;="&amp;Boshqaruv!$C$10,$K$4:$K206,"&lt;&gt;",$K$4:$K206,"&lt;="&amp;Boshqaruv!$C$10)=0,1,0),0)</f>
        <v>0</v>
      </c>
      <c r="S207" s="28" t="n">
        <f aca="false">IF($P207=1,IF(COUNTIFS($B$4:$B206,$B207,$C$4:$C206,$C207,$P$4:$P206,1)=0,1,0),0)</f>
        <v>0</v>
      </c>
      <c r="T207" s="12"/>
    </row>
    <row r="208" customFormat="false" ht="15" hidden="false" customHeight="false" outlineLevel="0" collapsed="false">
      <c r="A208" s="20" t="n">
        <v>204</v>
      </c>
      <c r="B208" s="12"/>
      <c r="C208" s="13"/>
      <c r="D208" s="24"/>
      <c r="E208" s="12"/>
      <c r="F208" s="12"/>
      <c r="G208" s="25"/>
      <c r="H208" s="25"/>
      <c r="I208" s="25"/>
      <c r="J208" s="13"/>
      <c r="K208" s="13"/>
      <c r="L208" s="25"/>
      <c r="M208" s="14" t="str">
        <f aca="false">IF(OR($C208="",$J208=""),"",INT(($J208-$C208)/365.25))</f>
        <v/>
      </c>
      <c r="N208" s="14" t="str">
        <f aca="false">IF($M208="","",IF($M208&lt;2,"Ha","Yo'q"))</f>
        <v/>
      </c>
      <c r="O208" s="14" t="str">
        <f aca="false">IF($M208="","",IF(AND($M208&gt;=7,$M208&lt;=17),"Ha","Yo'q"))</f>
        <v/>
      </c>
      <c r="P208" s="14" t="str">
        <f aca="false">IF(AND($B208&lt;&gt;"",$J208&lt;&gt;"",$J208&lt;=Boshqaruv!$C$10,OR($K208="",$K208&gt;Boshqaruv!$C$10),$L208&lt;&gt;"Tibbiy qarshi ko'rsatma"),1,"")</f>
        <v/>
      </c>
      <c r="Q208" s="28" t="n">
        <f aca="false">IF(AND($B208&lt;&gt;"",$J208&gt;=Boshqaruv!$C$9,$J208&lt;=Boshqaruv!$C$10),IF(COUNTIFS($B$4:$B207,$B208,$C$4:$C207,$C208,$J$4:$J207,"&gt;="&amp;Boshqaruv!$C$9,$J$4:$J207,"&lt;="&amp;Boshqaruv!$C$10)=0,1,0),0)</f>
        <v>0</v>
      </c>
      <c r="R208" s="28" t="n">
        <f aca="false">IF(AND($B208&lt;&gt;"",$J208&gt;=Boshqaruv!$C$9,$J208&lt;=Boshqaruv!$C$10,$K208&lt;&gt;"",$K208&lt;=Boshqaruv!$C$10),IF(COUNTIFS($B$4:$B207,$B208,$C$4:$C207,$C208,$J$4:$J207,"&gt;="&amp;Boshqaruv!$C$9,$J$4:$J207,"&lt;="&amp;Boshqaruv!$C$10,$K$4:$K207,"&lt;&gt;",$K$4:$K207,"&lt;="&amp;Boshqaruv!$C$10)=0,1,0),0)</f>
        <v>0</v>
      </c>
      <c r="S208" s="28" t="n">
        <f aca="false">IF($P208=1,IF(COUNTIFS($B$4:$B207,$B208,$C$4:$C207,$C208,$P$4:$P207,1)=0,1,0),0)</f>
        <v>0</v>
      </c>
      <c r="T208" s="12"/>
    </row>
    <row r="209" customFormat="false" ht="15" hidden="false" customHeight="false" outlineLevel="0" collapsed="false">
      <c r="A209" s="20" t="n">
        <v>205</v>
      </c>
      <c r="B209" s="12"/>
      <c r="C209" s="13"/>
      <c r="D209" s="24"/>
      <c r="E209" s="12"/>
      <c r="F209" s="12"/>
      <c r="G209" s="25"/>
      <c r="H209" s="25"/>
      <c r="I209" s="25"/>
      <c r="J209" s="13"/>
      <c r="K209" s="13"/>
      <c r="L209" s="25"/>
      <c r="M209" s="14" t="str">
        <f aca="false">IF(OR($C209="",$J209=""),"",INT(($J209-$C209)/365.25))</f>
        <v/>
      </c>
      <c r="N209" s="14" t="str">
        <f aca="false">IF($M209="","",IF($M209&lt;2,"Ha","Yo'q"))</f>
        <v/>
      </c>
      <c r="O209" s="14" t="str">
        <f aca="false">IF($M209="","",IF(AND($M209&gt;=7,$M209&lt;=17),"Ha","Yo'q"))</f>
        <v/>
      </c>
      <c r="P209" s="14" t="str">
        <f aca="false">IF(AND($B209&lt;&gt;"",$J209&lt;&gt;"",$J209&lt;=Boshqaruv!$C$10,OR($K209="",$K209&gt;Boshqaruv!$C$10),$L209&lt;&gt;"Tibbiy qarshi ko'rsatma"),1,"")</f>
        <v/>
      </c>
      <c r="Q209" s="28" t="n">
        <f aca="false">IF(AND($B209&lt;&gt;"",$J209&gt;=Boshqaruv!$C$9,$J209&lt;=Boshqaruv!$C$10),IF(COUNTIFS($B$4:$B208,$B209,$C$4:$C208,$C209,$J$4:$J208,"&gt;="&amp;Boshqaruv!$C$9,$J$4:$J208,"&lt;="&amp;Boshqaruv!$C$10)=0,1,0),0)</f>
        <v>0</v>
      </c>
      <c r="R209" s="28" t="n">
        <f aca="false">IF(AND($B209&lt;&gt;"",$J209&gt;=Boshqaruv!$C$9,$J209&lt;=Boshqaruv!$C$10,$K209&lt;&gt;"",$K209&lt;=Boshqaruv!$C$10),IF(COUNTIFS($B$4:$B208,$B209,$C$4:$C208,$C209,$J$4:$J208,"&gt;="&amp;Boshqaruv!$C$9,$J$4:$J208,"&lt;="&amp;Boshqaruv!$C$10,$K$4:$K208,"&lt;&gt;",$K$4:$K208,"&lt;="&amp;Boshqaruv!$C$10)=0,1,0),0)</f>
        <v>0</v>
      </c>
      <c r="S209" s="28" t="n">
        <f aca="false">IF($P209=1,IF(COUNTIFS($B$4:$B208,$B209,$C$4:$C208,$C209,$P$4:$P208,1)=0,1,0),0)</f>
        <v>0</v>
      </c>
      <c r="T209" s="12"/>
    </row>
    <row r="210" customFormat="false" ht="15" hidden="false" customHeight="false" outlineLevel="0" collapsed="false">
      <c r="A210" s="20" t="n">
        <v>206</v>
      </c>
      <c r="B210" s="12"/>
      <c r="C210" s="13"/>
      <c r="D210" s="24"/>
      <c r="E210" s="12"/>
      <c r="F210" s="12"/>
      <c r="G210" s="25"/>
      <c r="H210" s="25"/>
      <c r="I210" s="25"/>
      <c r="J210" s="13"/>
      <c r="K210" s="13"/>
      <c r="L210" s="25"/>
      <c r="M210" s="14" t="str">
        <f aca="false">IF(OR($C210="",$J210=""),"",INT(($J210-$C210)/365.25))</f>
        <v/>
      </c>
      <c r="N210" s="14" t="str">
        <f aca="false">IF($M210="","",IF($M210&lt;2,"Ha","Yo'q"))</f>
        <v/>
      </c>
      <c r="O210" s="14" t="str">
        <f aca="false">IF($M210="","",IF(AND($M210&gt;=7,$M210&lt;=17),"Ha","Yo'q"))</f>
        <v/>
      </c>
      <c r="P210" s="14" t="str">
        <f aca="false">IF(AND($B210&lt;&gt;"",$J210&lt;&gt;"",$J210&lt;=Boshqaruv!$C$10,OR($K210="",$K210&gt;Boshqaruv!$C$10),$L210&lt;&gt;"Tibbiy qarshi ko'rsatma"),1,"")</f>
        <v/>
      </c>
      <c r="Q210" s="28" t="n">
        <f aca="false">IF(AND($B210&lt;&gt;"",$J210&gt;=Boshqaruv!$C$9,$J210&lt;=Boshqaruv!$C$10),IF(COUNTIFS($B$4:$B209,$B210,$C$4:$C209,$C210,$J$4:$J209,"&gt;="&amp;Boshqaruv!$C$9,$J$4:$J209,"&lt;="&amp;Boshqaruv!$C$10)=0,1,0),0)</f>
        <v>0</v>
      </c>
      <c r="R210" s="28" t="n">
        <f aca="false">IF(AND($B210&lt;&gt;"",$J210&gt;=Boshqaruv!$C$9,$J210&lt;=Boshqaruv!$C$10,$K210&lt;&gt;"",$K210&lt;=Boshqaruv!$C$10),IF(COUNTIFS($B$4:$B209,$B210,$C$4:$C209,$C210,$J$4:$J209,"&gt;="&amp;Boshqaruv!$C$9,$J$4:$J209,"&lt;="&amp;Boshqaruv!$C$10,$K$4:$K209,"&lt;&gt;",$K$4:$K209,"&lt;="&amp;Boshqaruv!$C$10)=0,1,0),0)</f>
        <v>0</v>
      </c>
      <c r="S210" s="28" t="n">
        <f aca="false">IF($P210=1,IF(COUNTIFS($B$4:$B209,$B210,$C$4:$C209,$C210,$P$4:$P209,1)=0,1,0),0)</f>
        <v>0</v>
      </c>
      <c r="T210" s="12"/>
    </row>
    <row r="211" customFormat="false" ht="15" hidden="false" customHeight="false" outlineLevel="0" collapsed="false">
      <c r="A211" s="20" t="n">
        <v>207</v>
      </c>
      <c r="B211" s="12"/>
      <c r="C211" s="13"/>
      <c r="D211" s="24"/>
      <c r="E211" s="12"/>
      <c r="F211" s="12"/>
      <c r="G211" s="25"/>
      <c r="H211" s="25"/>
      <c r="I211" s="25"/>
      <c r="J211" s="13"/>
      <c r="K211" s="13"/>
      <c r="L211" s="25"/>
      <c r="M211" s="14" t="str">
        <f aca="false">IF(OR($C211="",$J211=""),"",INT(($J211-$C211)/365.25))</f>
        <v/>
      </c>
      <c r="N211" s="14" t="str">
        <f aca="false">IF($M211="","",IF($M211&lt;2,"Ha","Yo'q"))</f>
        <v/>
      </c>
      <c r="O211" s="14" t="str">
        <f aca="false">IF($M211="","",IF(AND($M211&gt;=7,$M211&lt;=17),"Ha","Yo'q"))</f>
        <v/>
      </c>
      <c r="P211" s="14" t="str">
        <f aca="false">IF(AND($B211&lt;&gt;"",$J211&lt;&gt;"",$J211&lt;=Boshqaruv!$C$10,OR($K211="",$K211&gt;Boshqaruv!$C$10),$L211&lt;&gt;"Tibbiy qarshi ko'rsatma"),1,"")</f>
        <v/>
      </c>
      <c r="Q211" s="28" t="n">
        <f aca="false">IF(AND($B211&lt;&gt;"",$J211&gt;=Boshqaruv!$C$9,$J211&lt;=Boshqaruv!$C$10),IF(COUNTIFS($B$4:$B210,$B211,$C$4:$C210,$C211,$J$4:$J210,"&gt;="&amp;Boshqaruv!$C$9,$J$4:$J210,"&lt;="&amp;Boshqaruv!$C$10)=0,1,0),0)</f>
        <v>0</v>
      </c>
      <c r="R211" s="28" t="n">
        <f aca="false">IF(AND($B211&lt;&gt;"",$J211&gt;=Boshqaruv!$C$9,$J211&lt;=Boshqaruv!$C$10,$K211&lt;&gt;"",$K211&lt;=Boshqaruv!$C$10),IF(COUNTIFS($B$4:$B210,$B211,$C$4:$C210,$C211,$J$4:$J210,"&gt;="&amp;Boshqaruv!$C$9,$J$4:$J210,"&lt;="&amp;Boshqaruv!$C$10,$K$4:$K210,"&lt;&gt;",$K$4:$K210,"&lt;="&amp;Boshqaruv!$C$10)=0,1,0),0)</f>
        <v>0</v>
      </c>
      <c r="S211" s="28" t="n">
        <f aca="false">IF($P211=1,IF(COUNTIFS($B$4:$B210,$B211,$C$4:$C210,$C211,$P$4:$P210,1)=0,1,0),0)</f>
        <v>0</v>
      </c>
      <c r="T211" s="12"/>
    </row>
    <row r="212" customFormat="false" ht="15" hidden="false" customHeight="false" outlineLevel="0" collapsed="false">
      <c r="A212" s="20" t="n">
        <v>208</v>
      </c>
      <c r="B212" s="12"/>
      <c r="C212" s="13"/>
      <c r="D212" s="24"/>
      <c r="E212" s="12"/>
      <c r="F212" s="12"/>
      <c r="G212" s="25"/>
      <c r="H212" s="25"/>
      <c r="I212" s="25"/>
      <c r="J212" s="13"/>
      <c r="K212" s="13"/>
      <c r="L212" s="25"/>
      <c r="M212" s="14" t="str">
        <f aca="false">IF(OR($C212="",$J212=""),"",INT(($J212-$C212)/365.25))</f>
        <v/>
      </c>
      <c r="N212" s="14" t="str">
        <f aca="false">IF($M212="","",IF($M212&lt;2,"Ha","Yo'q"))</f>
        <v/>
      </c>
      <c r="O212" s="14" t="str">
        <f aca="false">IF($M212="","",IF(AND($M212&gt;=7,$M212&lt;=17),"Ha","Yo'q"))</f>
        <v/>
      </c>
      <c r="P212" s="14" t="str">
        <f aca="false">IF(AND($B212&lt;&gt;"",$J212&lt;&gt;"",$J212&lt;=Boshqaruv!$C$10,OR($K212="",$K212&gt;Boshqaruv!$C$10),$L212&lt;&gt;"Tibbiy qarshi ko'rsatma"),1,"")</f>
        <v/>
      </c>
      <c r="Q212" s="28" t="n">
        <f aca="false">IF(AND($B212&lt;&gt;"",$J212&gt;=Boshqaruv!$C$9,$J212&lt;=Boshqaruv!$C$10),IF(COUNTIFS($B$4:$B211,$B212,$C$4:$C211,$C212,$J$4:$J211,"&gt;="&amp;Boshqaruv!$C$9,$J$4:$J211,"&lt;="&amp;Boshqaruv!$C$10)=0,1,0),0)</f>
        <v>0</v>
      </c>
      <c r="R212" s="28" t="n">
        <f aca="false">IF(AND($B212&lt;&gt;"",$J212&gt;=Boshqaruv!$C$9,$J212&lt;=Boshqaruv!$C$10,$K212&lt;&gt;"",$K212&lt;=Boshqaruv!$C$10),IF(COUNTIFS($B$4:$B211,$B212,$C$4:$C211,$C212,$J$4:$J211,"&gt;="&amp;Boshqaruv!$C$9,$J$4:$J211,"&lt;="&amp;Boshqaruv!$C$10,$K$4:$K211,"&lt;&gt;",$K$4:$K211,"&lt;="&amp;Boshqaruv!$C$10)=0,1,0),0)</f>
        <v>0</v>
      </c>
      <c r="S212" s="28" t="n">
        <f aca="false">IF($P212=1,IF(COUNTIFS($B$4:$B211,$B212,$C$4:$C211,$C212,$P$4:$P211,1)=0,1,0),0)</f>
        <v>0</v>
      </c>
      <c r="T212" s="12"/>
    </row>
    <row r="213" customFormat="false" ht="15" hidden="false" customHeight="false" outlineLevel="0" collapsed="false">
      <c r="A213" s="20" t="n">
        <v>209</v>
      </c>
      <c r="B213" s="12"/>
      <c r="C213" s="13"/>
      <c r="D213" s="24"/>
      <c r="E213" s="12"/>
      <c r="F213" s="12"/>
      <c r="G213" s="25"/>
      <c r="H213" s="25"/>
      <c r="I213" s="25"/>
      <c r="J213" s="13"/>
      <c r="K213" s="13"/>
      <c r="L213" s="25"/>
      <c r="M213" s="14" t="str">
        <f aca="false">IF(OR($C213="",$J213=""),"",INT(($J213-$C213)/365.25))</f>
        <v/>
      </c>
      <c r="N213" s="14" t="str">
        <f aca="false">IF($M213="","",IF($M213&lt;2,"Ha","Yo'q"))</f>
        <v/>
      </c>
      <c r="O213" s="14" t="str">
        <f aca="false">IF($M213="","",IF(AND($M213&gt;=7,$M213&lt;=17),"Ha","Yo'q"))</f>
        <v/>
      </c>
      <c r="P213" s="14" t="str">
        <f aca="false">IF(AND($B213&lt;&gt;"",$J213&lt;&gt;"",$J213&lt;=Boshqaruv!$C$10,OR($K213="",$K213&gt;Boshqaruv!$C$10),$L213&lt;&gt;"Tibbiy qarshi ko'rsatma"),1,"")</f>
        <v/>
      </c>
      <c r="Q213" s="28" t="n">
        <f aca="false">IF(AND($B213&lt;&gt;"",$J213&gt;=Boshqaruv!$C$9,$J213&lt;=Boshqaruv!$C$10),IF(COUNTIFS($B$4:$B212,$B213,$C$4:$C212,$C213,$J$4:$J212,"&gt;="&amp;Boshqaruv!$C$9,$J$4:$J212,"&lt;="&amp;Boshqaruv!$C$10)=0,1,0),0)</f>
        <v>0</v>
      </c>
      <c r="R213" s="28" t="n">
        <f aca="false">IF(AND($B213&lt;&gt;"",$J213&gt;=Boshqaruv!$C$9,$J213&lt;=Boshqaruv!$C$10,$K213&lt;&gt;"",$K213&lt;=Boshqaruv!$C$10),IF(COUNTIFS($B$4:$B212,$B213,$C$4:$C212,$C213,$J$4:$J212,"&gt;="&amp;Boshqaruv!$C$9,$J$4:$J212,"&lt;="&amp;Boshqaruv!$C$10,$K$4:$K212,"&lt;&gt;",$K$4:$K212,"&lt;="&amp;Boshqaruv!$C$10)=0,1,0),0)</f>
        <v>0</v>
      </c>
      <c r="S213" s="28" t="n">
        <f aca="false">IF($P213=1,IF(COUNTIFS($B$4:$B212,$B213,$C$4:$C212,$C213,$P$4:$P212,1)=0,1,0),0)</f>
        <v>0</v>
      </c>
      <c r="T213" s="12"/>
    </row>
    <row r="214" customFormat="false" ht="15" hidden="false" customHeight="false" outlineLevel="0" collapsed="false">
      <c r="A214" s="20" t="n">
        <v>210</v>
      </c>
      <c r="B214" s="12"/>
      <c r="C214" s="13"/>
      <c r="D214" s="24"/>
      <c r="E214" s="12"/>
      <c r="F214" s="12"/>
      <c r="G214" s="25"/>
      <c r="H214" s="25"/>
      <c r="I214" s="25"/>
      <c r="J214" s="13"/>
      <c r="K214" s="13"/>
      <c r="L214" s="25"/>
      <c r="M214" s="14" t="str">
        <f aca="false">IF(OR($C214="",$J214=""),"",INT(($J214-$C214)/365.25))</f>
        <v/>
      </c>
      <c r="N214" s="14" t="str">
        <f aca="false">IF($M214="","",IF($M214&lt;2,"Ha","Yo'q"))</f>
        <v/>
      </c>
      <c r="O214" s="14" t="str">
        <f aca="false">IF($M214="","",IF(AND($M214&gt;=7,$M214&lt;=17),"Ha","Yo'q"))</f>
        <v/>
      </c>
      <c r="P214" s="14" t="str">
        <f aca="false">IF(AND($B214&lt;&gt;"",$J214&lt;&gt;"",$J214&lt;=Boshqaruv!$C$10,OR($K214="",$K214&gt;Boshqaruv!$C$10),$L214&lt;&gt;"Tibbiy qarshi ko'rsatma"),1,"")</f>
        <v/>
      </c>
      <c r="Q214" s="28" t="n">
        <f aca="false">IF(AND($B214&lt;&gt;"",$J214&gt;=Boshqaruv!$C$9,$J214&lt;=Boshqaruv!$C$10),IF(COUNTIFS($B$4:$B213,$B214,$C$4:$C213,$C214,$J$4:$J213,"&gt;="&amp;Boshqaruv!$C$9,$J$4:$J213,"&lt;="&amp;Boshqaruv!$C$10)=0,1,0),0)</f>
        <v>0</v>
      </c>
      <c r="R214" s="28" t="n">
        <f aca="false">IF(AND($B214&lt;&gt;"",$J214&gt;=Boshqaruv!$C$9,$J214&lt;=Boshqaruv!$C$10,$K214&lt;&gt;"",$K214&lt;=Boshqaruv!$C$10),IF(COUNTIFS($B$4:$B213,$B214,$C$4:$C213,$C214,$J$4:$J213,"&gt;="&amp;Boshqaruv!$C$9,$J$4:$J213,"&lt;="&amp;Boshqaruv!$C$10,$K$4:$K213,"&lt;&gt;",$K$4:$K213,"&lt;="&amp;Boshqaruv!$C$10)=0,1,0),0)</f>
        <v>0</v>
      </c>
      <c r="S214" s="28" t="n">
        <f aca="false">IF($P214=1,IF(COUNTIFS($B$4:$B213,$B214,$C$4:$C213,$C214,$P$4:$P213,1)=0,1,0),0)</f>
        <v>0</v>
      </c>
      <c r="T214" s="12"/>
    </row>
    <row r="215" customFormat="false" ht="15" hidden="false" customHeight="false" outlineLevel="0" collapsed="false">
      <c r="A215" s="20" t="n">
        <v>211</v>
      </c>
      <c r="B215" s="12"/>
      <c r="C215" s="13"/>
      <c r="D215" s="24"/>
      <c r="E215" s="12"/>
      <c r="F215" s="12"/>
      <c r="G215" s="25"/>
      <c r="H215" s="25"/>
      <c r="I215" s="25"/>
      <c r="J215" s="13"/>
      <c r="K215" s="13"/>
      <c r="L215" s="25"/>
      <c r="M215" s="14" t="str">
        <f aca="false">IF(OR($C215="",$J215=""),"",INT(($J215-$C215)/365.25))</f>
        <v/>
      </c>
      <c r="N215" s="14" t="str">
        <f aca="false">IF($M215="","",IF($M215&lt;2,"Ha","Yo'q"))</f>
        <v/>
      </c>
      <c r="O215" s="14" t="str">
        <f aca="false">IF($M215="","",IF(AND($M215&gt;=7,$M215&lt;=17),"Ha","Yo'q"))</f>
        <v/>
      </c>
      <c r="P215" s="14" t="str">
        <f aca="false">IF(AND($B215&lt;&gt;"",$J215&lt;&gt;"",$J215&lt;=Boshqaruv!$C$10,OR($K215="",$K215&gt;Boshqaruv!$C$10),$L215&lt;&gt;"Tibbiy qarshi ko'rsatma"),1,"")</f>
        <v/>
      </c>
      <c r="Q215" s="28" t="n">
        <f aca="false">IF(AND($B215&lt;&gt;"",$J215&gt;=Boshqaruv!$C$9,$J215&lt;=Boshqaruv!$C$10),IF(COUNTIFS($B$4:$B214,$B215,$C$4:$C214,$C215,$J$4:$J214,"&gt;="&amp;Boshqaruv!$C$9,$J$4:$J214,"&lt;="&amp;Boshqaruv!$C$10)=0,1,0),0)</f>
        <v>0</v>
      </c>
      <c r="R215" s="28" t="n">
        <f aca="false">IF(AND($B215&lt;&gt;"",$J215&gt;=Boshqaruv!$C$9,$J215&lt;=Boshqaruv!$C$10,$K215&lt;&gt;"",$K215&lt;=Boshqaruv!$C$10),IF(COUNTIFS($B$4:$B214,$B215,$C$4:$C214,$C215,$J$4:$J214,"&gt;="&amp;Boshqaruv!$C$9,$J$4:$J214,"&lt;="&amp;Boshqaruv!$C$10,$K$4:$K214,"&lt;&gt;",$K$4:$K214,"&lt;="&amp;Boshqaruv!$C$10)=0,1,0),0)</f>
        <v>0</v>
      </c>
      <c r="S215" s="28" t="n">
        <f aca="false">IF($P215=1,IF(COUNTIFS($B$4:$B214,$B215,$C$4:$C214,$C215,$P$4:$P214,1)=0,1,0),0)</f>
        <v>0</v>
      </c>
      <c r="T215" s="12"/>
    </row>
    <row r="216" customFormat="false" ht="15" hidden="false" customHeight="false" outlineLevel="0" collapsed="false">
      <c r="A216" s="20" t="n">
        <v>212</v>
      </c>
      <c r="B216" s="12"/>
      <c r="C216" s="13"/>
      <c r="D216" s="24"/>
      <c r="E216" s="12"/>
      <c r="F216" s="12"/>
      <c r="G216" s="25"/>
      <c r="H216" s="25"/>
      <c r="I216" s="25"/>
      <c r="J216" s="13"/>
      <c r="K216" s="13"/>
      <c r="L216" s="25"/>
      <c r="M216" s="14" t="str">
        <f aca="false">IF(OR($C216="",$J216=""),"",INT(($J216-$C216)/365.25))</f>
        <v/>
      </c>
      <c r="N216" s="14" t="str">
        <f aca="false">IF($M216="","",IF($M216&lt;2,"Ha","Yo'q"))</f>
        <v/>
      </c>
      <c r="O216" s="14" t="str">
        <f aca="false">IF($M216="","",IF(AND($M216&gt;=7,$M216&lt;=17),"Ha","Yo'q"))</f>
        <v/>
      </c>
      <c r="P216" s="14" t="str">
        <f aca="false">IF(AND($B216&lt;&gt;"",$J216&lt;&gt;"",$J216&lt;=Boshqaruv!$C$10,OR($K216="",$K216&gt;Boshqaruv!$C$10),$L216&lt;&gt;"Tibbiy qarshi ko'rsatma"),1,"")</f>
        <v/>
      </c>
      <c r="Q216" s="28" t="n">
        <f aca="false">IF(AND($B216&lt;&gt;"",$J216&gt;=Boshqaruv!$C$9,$J216&lt;=Boshqaruv!$C$10),IF(COUNTIFS($B$4:$B215,$B216,$C$4:$C215,$C216,$J$4:$J215,"&gt;="&amp;Boshqaruv!$C$9,$J$4:$J215,"&lt;="&amp;Boshqaruv!$C$10)=0,1,0),0)</f>
        <v>0</v>
      </c>
      <c r="R216" s="28" t="n">
        <f aca="false">IF(AND($B216&lt;&gt;"",$J216&gt;=Boshqaruv!$C$9,$J216&lt;=Boshqaruv!$C$10,$K216&lt;&gt;"",$K216&lt;=Boshqaruv!$C$10),IF(COUNTIFS($B$4:$B215,$B216,$C$4:$C215,$C216,$J$4:$J215,"&gt;="&amp;Boshqaruv!$C$9,$J$4:$J215,"&lt;="&amp;Boshqaruv!$C$10,$K$4:$K215,"&lt;&gt;",$K$4:$K215,"&lt;="&amp;Boshqaruv!$C$10)=0,1,0),0)</f>
        <v>0</v>
      </c>
      <c r="S216" s="28" t="n">
        <f aca="false">IF($P216=1,IF(COUNTIFS($B$4:$B215,$B216,$C$4:$C215,$C216,$P$4:$P215,1)=0,1,0),0)</f>
        <v>0</v>
      </c>
      <c r="T216" s="12"/>
    </row>
    <row r="217" customFormat="false" ht="15" hidden="false" customHeight="false" outlineLevel="0" collapsed="false">
      <c r="A217" s="20" t="n">
        <v>213</v>
      </c>
      <c r="B217" s="12"/>
      <c r="C217" s="13"/>
      <c r="D217" s="24"/>
      <c r="E217" s="12"/>
      <c r="F217" s="12"/>
      <c r="G217" s="25"/>
      <c r="H217" s="25"/>
      <c r="I217" s="25"/>
      <c r="J217" s="13"/>
      <c r="K217" s="13"/>
      <c r="L217" s="25"/>
      <c r="M217" s="14" t="str">
        <f aca="false">IF(OR($C217="",$J217=""),"",INT(($J217-$C217)/365.25))</f>
        <v/>
      </c>
      <c r="N217" s="14" t="str">
        <f aca="false">IF($M217="","",IF($M217&lt;2,"Ha","Yo'q"))</f>
        <v/>
      </c>
      <c r="O217" s="14" t="str">
        <f aca="false">IF($M217="","",IF(AND($M217&gt;=7,$M217&lt;=17),"Ha","Yo'q"))</f>
        <v/>
      </c>
      <c r="P217" s="14" t="str">
        <f aca="false">IF(AND($B217&lt;&gt;"",$J217&lt;&gt;"",$J217&lt;=Boshqaruv!$C$10,OR($K217="",$K217&gt;Boshqaruv!$C$10),$L217&lt;&gt;"Tibbiy qarshi ko'rsatma"),1,"")</f>
        <v/>
      </c>
      <c r="Q217" s="28" t="n">
        <f aca="false">IF(AND($B217&lt;&gt;"",$J217&gt;=Boshqaruv!$C$9,$J217&lt;=Boshqaruv!$C$10),IF(COUNTIFS($B$4:$B216,$B217,$C$4:$C216,$C217,$J$4:$J216,"&gt;="&amp;Boshqaruv!$C$9,$J$4:$J216,"&lt;="&amp;Boshqaruv!$C$10)=0,1,0),0)</f>
        <v>0</v>
      </c>
      <c r="R217" s="28" t="n">
        <f aca="false">IF(AND($B217&lt;&gt;"",$J217&gt;=Boshqaruv!$C$9,$J217&lt;=Boshqaruv!$C$10,$K217&lt;&gt;"",$K217&lt;=Boshqaruv!$C$10),IF(COUNTIFS($B$4:$B216,$B217,$C$4:$C216,$C217,$J$4:$J216,"&gt;="&amp;Boshqaruv!$C$9,$J$4:$J216,"&lt;="&amp;Boshqaruv!$C$10,$K$4:$K216,"&lt;&gt;",$K$4:$K216,"&lt;="&amp;Boshqaruv!$C$10)=0,1,0),0)</f>
        <v>0</v>
      </c>
      <c r="S217" s="28" t="n">
        <f aca="false">IF($P217=1,IF(COUNTIFS($B$4:$B216,$B217,$C$4:$C216,$C217,$P$4:$P216,1)=0,1,0),0)</f>
        <v>0</v>
      </c>
      <c r="T217" s="12"/>
    </row>
    <row r="218" customFormat="false" ht="15" hidden="false" customHeight="false" outlineLevel="0" collapsed="false">
      <c r="A218" s="20" t="n">
        <v>214</v>
      </c>
      <c r="B218" s="12"/>
      <c r="C218" s="13"/>
      <c r="D218" s="24"/>
      <c r="E218" s="12"/>
      <c r="F218" s="12"/>
      <c r="G218" s="25"/>
      <c r="H218" s="25"/>
      <c r="I218" s="25"/>
      <c r="J218" s="13"/>
      <c r="K218" s="13"/>
      <c r="L218" s="25"/>
      <c r="M218" s="14" t="str">
        <f aca="false">IF(OR($C218="",$J218=""),"",INT(($J218-$C218)/365.25))</f>
        <v/>
      </c>
      <c r="N218" s="14" t="str">
        <f aca="false">IF($M218="","",IF($M218&lt;2,"Ha","Yo'q"))</f>
        <v/>
      </c>
      <c r="O218" s="14" t="str">
        <f aca="false">IF($M218="","",IF(AND($M218&gt;=7,$M218&lt;=17),"Ha","Yo'q"))</f>
        <v/>
      </c>
      <c r="P218" s="14" t="str">
        <f aca="false">IF(AND($B218&lt;&gt;"",$J218&lt;&gt;"",$J218&lt;=Boshqaruv!$C$10,OR($K218="",$K218&gt;Boshqaruv!$C$10),$L218&lt;&gt;"Tibbiy qarshi ko'rsatma"),1,"")</f>
        <v/>
      </c>
      <c r="Q218" s="28" t="n">
        <f aca="false">IF(AND($B218&lt;&gt;"",$J218&gt;=Boshqaruv!$C$9,$J218&lt;=Boshqaruv!$C$10),IF(COUNTIFS($B$4:$B217,$B218,$C$4:$C217,$C218,$J$4:$J217,"&gt;="&amp;Boshqaruv!$C$9,$J$4:$J217,"&lt;="&amp;Boshqaruv!$C$10)=0,1,0),0)</f>
        <v>0</v>
      </c>
      <c r="R218" s="28" t="n">
        <f aca="false">IF(AND($B218&lt;&gt;"",$J218&gt;=Boshqaruv!$C$9,$J218&lt;=Boshqaruv!$C$10,$K218&lt;&gt;"",$K218&lt;=Boshqaruv!$C$10),IF(COUNTIFS($B$4:$B217,$B218,$C$4:$C217,$C218,$J$4:$J217,"&gt;="&amp;Boshqaruv!$C$9,$J$4:$J217,"&lt;="&amp;Boshqaruv!$C$10,$K$4:$K217,"&lt;&gt;",$K$4:$K217,"&lt;="&amp;Boshqaruv!$C$10)=0,1,0),0)</f>
        <v>0</v>
      </c>
      <c r="S218" s="28" t="n">
        <f aca="false">IF($P218=1,IF(COUNTIFS($B$4:$B217,$B218,$C$4:$C217,$C218,$P$4:$P217,1)=0,1,0),0)</f>
        <v>0</v>
      </c>
      <c r="T218" s="12"/>
    </row>
    <row r="219" customFormat="false" ht="15" hidden="false" customHeight="false" outlineLevel="0" collapsed="false">
      <c r="A219" s="20" t="n">
        <v>215</v>
      </c>
      <c r="B219" s="12"/>
      <c r="C219" s="13"/>
      <c r="D219" s="24"/>
      <c r="E219" s="12"/>
      <c r="F219" s="12"/>
      <c r="G219" s="25"/>
      <c r="H219" s="25"/>
      <c r="I219" s="25"/>
      <c r="J219" s="13"/>
      <c r="K219" s="13"/>
      <c r="L219" s="25"/>
      <c r="M219" s="14" t="str">
        <f aca="false">IF(OR($C219="",$J219=""),"",INT(($J219-$C219)/365.25))</f>
        <v/>
      </c>
      <c r="N219" s="14" t="str">
        <f aca="false">IF($M219="","",IF($M219&lt;2,"Ha","Yo'q"))</f>
        <v/>
      </c>
      <c r="O219" s="14" t="str">
        <f aca="false">IF($M219="","",IF(AND($M219&gt;=7,$M219&lt;=17),"Ha","Yo'q"))</f>
        <v/>
      </c>
      <c r="P219" s="14" t="str">
        <f aca="false">IF(AND($B219&lt;&gt;"",$J219&lt;&gt;"",$J219&lt;=Boshqaruv!$C$10,OR($K219="",$K219&gt;Boshqaruv!$C$10),$L219&lt;&gt;"Tibbiy qarshi ko'rsatma"),1,"")</f>
        <v/>
      </c>
      <c r="Q219" s="28" t="n">
        <f aca="false">IF(AND($B219&lt;&gt;"",$J219&gt;=Boshqaruv!$C$9,$J219&lt;=Boshqaruv!$C$10),IF(COUNTIFS($B$4:$B218,$B219,$C$4:$C218,$C219,$J$4:$J218,"&gt;="&amp;Boshqaruv!$C$9,$J$4:$J218,"&lt;="&amp;Boshqaruv!$C$10)=0,1,0),0)</f>
        <v>0</v>
      </c>
      <c r="R219" s="28" t="n">
        <f aca="false">IF(AND($B219&lt;&gt;"",$J219&gt;=Boshqaruv!$C$9,$J219&lt;=Boshqaruv!$C$10,$K219&lt;&gt;"",$K219&lt;=Boshqaruv!$C$10),IF(COUNTIFS($B$4:$B218,$B219,$C$4:$C218,$C219,$J$4:$J218,"&gt;="&amp;Boshqaruv!$C$9,$J$4:$J218,"&lt;="&amp;Boshqaruv!$C$10,$K$4:$K218,"&lt;&gt;",$K$4:$K218,"&lt;="&amp;Boshqaruv!$C$10)=0,1,0),0)</f>
        <v>0</v>
      </c>
      <c r="S219" s="28" t="n">
        <f aca="false">IF($P219=1,IF(COUNTIFS($B$4:$B218,$B219,$C$4:$C218,$C219,$P$4:$P218,1)=0,1,0),0)</f>
        <v>0</v>
      </c>
      <c r="T219" s="12"/>
    </row>
    <row r="220" customFormat="false" ht="15" hidden="false" customHeight="false" outlineLevel="0" collapsed="false">
      <c r="A220" s="20" t="n">
        <v>216</v>
      </c>
      <c r="B220" s="12"/>
      <c r="C220" s="13"/>
      <c r="D220" s="24"/>
      <c r="E220" s="12"/>
      <c r="F220" s="12"/>
      <c r="G220" s="25"/>
      <c r="H220" s="25"/>
      <c r="I220" s="25"/>
      <c r="J220" s="13"/>
      <c r="K220" s="13"/>
      <c r="L220" s="25"/>
      <c r="M220" s="14" t="str">
        <f aca="false">IF(OR($C220="",$J220=""),"",INT(($J220-$C220)/365.25))</f>
        <v/>
      </c>
      <c r="N220" s="14" t="str">
        <f aca="false">IF($M220="","",IF($M220&lt;2,"Ha","Yo'q"))</f>
        <v/>
      </c>
      <c r="O220" s="14" t="str">
        <f aca="false">IF($M220="","",IF(AND($M220&gt;=7,$M220&lt;=17),"Ha","Yo'q"))</f>
        <v/>
      </c>
      <c r="P220" s="14" t="str">
        <f aca="false">IF(AND($B220&lt;&gt;"",$J220&lt;&gt;"",$J220&lt;=Boshqaruv!$C$10,OR($K220="",$K220&gt;Boshqaruv!$C$10),$L220&lt;&gt;"Tibbiy qarshi ko'rsatma"),1,"")</f>
        <v/>
      </c>
      <c r="Q220" s="28" t="n">
        <f aca="false">IF(AND($B220&lt;&gt;"",$J220&gt;=Boshqaruv!$C$9,$J220&lt;=Boshqaruv!$C$10),IF(COUNTIFS($B$4:$B219,$B220,$C$4:$C219,$C220,$J$4:$J219,"&gt;="&amp;Boshqaruv!$C$9,$J$4:$J219,"&lt;="&amp;Boshqaruv!$C$10)=0,1,0),0)</f>
        <v>0</v>
      </c>
      <c r="R220" s="28" t="n">
        <f aca="false">IF(AND($B220&lt;&gt;"",$J220&gt;=Boshqaruv!$C$9,$J220&lt;=Boshqaruv!$C$10,$K220&lt;&gt;"",$K220&lt;=Boshqaruv!$C$10),IF(COUNTIFS($B$4:$B219,$B220,$C$4:$C219,$C220,$J$4:$J219,"&gt;="&amp;Boshqaruv!$C$9,$J$4:$J219,"&lt;="&amp;Boshqaruv!$C$10,$K$4:$K219,"&lt;&gt;",$K$4:$K219,"&lt;="&amp;Boshqaruv!$C$10)=0,1,0),0)</f>
        <v>0</v>
      </c>
      <c r="S220" s="28" t="n">
        <f aca="false">IF($P220=1,IF(COUNTIFS($B$4:$B219,$B220,$C$4:$C219,$C220,$P$4:$P219,1)=0,1,0),0)</f>
        <v>0</v>
      </c>
      <c r="T220" s="12"/>
    </row>
    <row r="221" customFormat="false" ht="15" hidden="false" customHeight="false" outlineLevel="0" collapsed="false">
      <c r="A221" s="20" t="n">
        <v>217</v>
      </c>
      <c r="B221" s="12"/>
      <c r="C221" s="13"/>
      <c r="D221" s="24"/>
      <c r="E221" s="12"/>
      <c r="F221" s="12"/>
      <c r="G221" s="25"/>
      <c r="H221" s="25"/>
      <c r="I221" s="25"/>
      <c r="J221" s="13"/>
      <c r="K221" s="13"/>
      <c r="L221" s="25"/>
      <c r="M221" s="14" t="str">
        <f aca="false">IF(OR($C221="",$J221=""),"",INT(($J221-$C221)/365.25))</f>
        <v/>
      </c>
      <c r="N221" s="14" t="str">
        <f aca="false">IF($M221="","",IF($M221&lt;2,"Ha","Yo'q"))</f>
        <v/>
      </c>
      <c r="O221" s="14" t="str">
        <f aca="false">IF($M221="","",IF(AND($M221&gt;=7,$M221&lt;=17),"Ha","Yo'q"))</f>
        <v/>
      </c>
      <c r="P221" s="14" t="str">
        <f aca="false">IF(AND($B221&lt;&gt;"",$J221&lt;&gt;"",$J221&lt;=Boshqaruv!$C$10,OR($K221="",$K221&gt;Boshqaruv!$C$10),$L221&lt;&gt;"Tibbiy qarshi ko'rsatma"),1,"")</f>
        <v/>
      </c>
      <c r="Q221" s="28" t="n">
        <f aca="false">IF(AND($B221&lt;&gt;"",$J221&gt;=Boshqaruv!$C$9,$J221&lt;=Boshqaruv!$C$10),IF(COUNTIFS($B$4:$B220,$B221,$C$4:$C220,$C221,$J$4:$J220,"&gt;="&amp;Boshqaruv!$C$9,$J$4:$J220,"&lt;="&amp;Boshqaruv!$C$10)=0,1,0),0)</f>
        <v>0</v>
      </c>
      <c r="R221" s="28" t="n">
        <f aca="false">IF(AND($B221&lt;&gt;"",$J221&gt;=Boshqaruv!$C$9,$J221&lt;=Boshqaruv!$C$10,$K221&lt;&gt;"",$K221&lt;=Boshqaruv!$C$10),IF(COUNTIFS($B$4:$B220,$B221,$C$4:$C220,$C221,$J$4:$J220,"&gt;="&amp;Boshqaruv!$C$9,$J$4:$J220,"&lt;="&amp;Boshqaruv!$C$10,$K$4:$K220,"&lt;&gt;",$K$4:$K220,"&lt;="&amp;Boshqaruv!$C$10)=0,1,0),0)</f>
        <v>0</v>
      </c>
      <c r="S221" s="28" t="n">
        <f aca="false">IF($P221=1,IF(COUNTIFS($B$4:$B220,$B221,$C$4:$C220,$C221,$P$4:$P220,1)=0,1,0),0)</f>
        <v>0</v>
      </c>
      <c r="T221" s="12"/>
    </row>
    <row r="222" customFormat="false" ht="15" hidden="false" customHeight="false" outlineLevel="0" collapsed="false">
      <c r="A222" s="20" t="n">
        <v>218</v>
      </c>
      <c r="B222" s="12"/>
      <c r="C222" s="13"/>
      <c r="D222" s="24"/>
      <c r="E222" s="12"/>
      <c r="F222" s="12"/>
      <c r="G222" s="25"/>
      <c r="H222" s="25"/>
      <c r="I222" s="25"/>
      <c r="J222" s="13"/>
      <c r="K222" s="13"/>
      <c r="L222" s="25"/>
      <c r="M222" s="14" t="str">
        <f aca="false">IF(OR($C222="",$J222=""),"",INT(($J222-$C222)/365.25))</f>
        <v/>
      </c>
      <c r="N222" s="14" t="str">
        <f aca="false">IF($M222="","",IF($M222&lt;2,"Ha","Yo'q"))</f>
        <v/>
      </c>
      <c r="O222" s="14" t="str">
        <f aca="false">IF($M222="","",IF(AND($M222&gt;=7,$M222&lt;=17),"Ha","Yo'q"))</f>
        <v/>
      </c>
      <c r="P222" s="14" t="str">
        <f aca="false">IF(AND($B222&lt;&gt;"",$J222&lt;&gt;"",$J222&lt;=Boshqaruv!$C$10,OR($K222="",$K222&gt;Boshqaruv!$C$10),$L222&lt;&gt;"Tibbiy qarshi ko'rsatma"),1,"")</f>
        <v/>
      </c>
      <c r="Q222" s="28" t="n">
        <f aca="false">IF(AND($B222&lt;&gt;"",$J222&gt;=Boshqaruv!$C$9,$J222&lt;=Boshqaruv!$C$10),IF(COUNTIFS($B$4:$B221,$B222,$C$4:$C221,$C222,$J$4:$J221,"&gt;="&amp;Boshqaruv!$C$9,$J$4:$J221,"&lt;="&amp;Boshqaruv!$C$10)=0,1,0),0)</f>
        <v>0</v>
      </c>
      <c r="R222" s="28" t="n">
        <f aca="false">IF(AND($B222&lt;&gt;"",$J222&gt;=Boshqaruv!$C$9,$J222&lt;=Boshqaruv!$C$10,$K222&lt;&gt;"",$K222&lt;=Boshqaruv!$C$10),IF(COUNTIFS($B$4:$B221,$B222,$C$4:$C221,$C222,$J$4:$J221,"&gt;="&amp;Boshqaruv!$C$9,$J$4:$J221,"&lt;="&amp;Boshqaruv!$C$10,$K$4:$K221,"&lt;&gt;",$K$4:$K221,"&lt;="&amp;Boshqaruv!$C$10)=0,1,0),0)</f>
        <v>0</v>
      </c>
      <c r="S222" s="28" t="n">
        <f aca="false">IF($P222=1,IF(COUNTIFS($B$4:$B221,$B222,$C$4:$C221,$C222,$P$4:$P221,1)=0,1,0),0)</f>
        <v>0</v>
      </c>
      <c r="T222" s="12"/>
    </row>
    <row r="223" customFormat="false" ht="15" hidden="false" customHeight="false" outlineLevel="0" collapsed="false">
      <c r="A223" s="20" t="n">
        <v>219</v>
      </c>
      <c r="B223" s="12"/>
      <c r="C223" s="13"/>
      <c r="D223" s="24"/>
      <c r="E223" s="12"/>
      <c r="F223" s="12"/>
      <c r="G223" s="25"/>
      <c r="H223" s="25"/>
      <c r="I223" s="25"/>
      <c r="J223" s="13"/>
      <c r="K223" s="13"/>
      <c r="L223" s="25"/>
      <c r="M223" s="14" t="str">
        <f aca="false">IF(OR($C223="",$J223=""),"",INT(($J223-$C223)/365.25))</f>
        <v/>
      </c>
      <c r="N223" s="14" t="str">
        <f aca="false">IF($M223="","",IF($M223&lt;2,"Ha","Yo'q"))</f>
        <v/>
      </c>
      <c r="O223" s="14" t="str">
        <f aca="false">IF($M223="","",IF(AND($M223&gt;=7,$M223&lt;=17),"Ha","Yo'q"))</f>
        <v/>
      </c>
      <c r="P223" s="14" t="str">
        <f aca="false">IF(AND($B223&lt;&gt;"",$J223&lt;&gt;"",$J223&lt;=Boshqaruv!$C$10,OR($K223="",$K223&gt;Boshqaruv!$C$10),$L223&lt;&gt;"Tibbiy qarshi ko'rsatma"),1,"")</f>
        <v/>
      </c>
      <c r="Q223" s="28" t="n">
        <f aca="false">IF(AND($B223&lt;&gt;"",$J223&gt;=Boshqaruv!$C$9,$J223&lt;=Boshqaruv!$C$10),IF(COUNTIFS($B$4:$B222,$B223,$C$4:$C222,$C223,$J$4:$J222,"&gt;="&amp;Boshqaruv!$C$9,$J$4:$J222,"&lt;="&amp;Boshqaruv!$C$10)=0,1,0),0)</f>
        <v>0</v>
      </c>
      <c r="R223" s="28" t="n">
        <f aca="false">IF(AND($B223&lt;&gt;"",$J223&gt;=Boshqaruv!$C$9,$J223&lt;=Boshqaruv!$C$10,$K223&lt;&gt;"",$K223&lt;=Boshqaruv!$C$10),IF(COUNTIFS($B$4:$B222,$B223,$C$4:$C222,$C223,$J$4:$J222,"&gt;="&amp;Boshqaruv!$C$9,$J$4:$J222,"&lt;="&amp;Boshqaruv!$C$10,$K$4:$K222,"&lt;&gt;",$K$4:$K222,"&lt;="&amp;Boshqaruv!$C$10)=0,1,0),0)</f>
        <v>0</v>
      </c>
      <c r="S223" s="28" t="n">
        <f aca="false">IF($P223=1,IF(COUNTIFS($B$4:$B222,$B223,$C$4:$C222,$C223,$P$4:$P222,1)=0,1,0),0)</f>
        <v>0</v>
      </c>
      <c r="T223" s="12"/>
    </row>
    <row r="224" customFormat="false" ht="15" hidden="false" customHeight="false" outlineLevel="0" collapsed="false">
      <c r="A224" s="20" t="n">
        <v>220</v>
      </c>
      <c r="B224" s="12"/>
      <c r="C224" s="13"/>
      <c r="D224" s="24"/>
      <c r="E224" s="12"/>
      <c r="F224" s="12"/>
      <c r="G224" s="25"/>
      <c r="H224" s="25"/>
      <c r="I224" s="25"/>
      <c r="J224" s="13"/>
      <c r="K224" s="13"/>
      <c r="L224" s="25"/>
      <c r="M224" s="14" t="str">
        <f aca="false">IF(OR($C224="",$J224=""),"",INT(($J224-$C224)/365.25))</f>
        <v/>
      </c>
      <c r="N224" s="14" t="str">
        <f aca="false">IF($M224="","",IF($M224&lt;2,"Ha","Yo'q"))</f>
        <v/>
      </c>
      <c r="O224" s="14" t="str">
        <f aca="false">IF($M224="","",IF(AND($M224&gt;=7,$M224&lt;=17),"Ha","Yo'q"))</f>
        <v/>
      </c>
      <c r="P224" s="14" t="str">
        <f aca="false">IF(AND($B224&lt;&gt;"",$J224&lt;&gt;"",$J224&lt;=Boshqaruv!$C$10,OR($K224="",$K224&gt;Boshqaruv!$C$10),$L224&lt;&gt;"Tibbiy qarshi ko'rsatma"),1,"")</f>
        <v/>
      </c>
      <c r="Q224" s="28" t="n">
        <f aca="false">IF(AND($B224&lt;&gt;"",$J224&gt;=Boshqaruv!$C$9,$J224&lt;=Boshqaruv!$C$10),IF(COUNTIFS($B$4:$B223,$B224,$C$4:$C223,$C224,$J$4:$J223,"&gt;="&amp;Boshqaruv!$C$9,$J$4:$J223,"&lt;="&amp;Boshqaruv!$C$10)=0,1,0),0)</f>
        <v>0</v>
      </c>
      <c r="R224" s="28" t="n">
        <f aca="false">IF(AND($B224&lt;&gt;"",$J224&gt;=Boshqaruv!$C$9,$J224&lt;=Boshqaruv!$C$10,$K224&lt;&gt;"",$K224&lt;=Boshqaruv!$C$10),IF(COUNTIFS($B$4:$B223,$B224,$C$4:$C223,$C224,$J$4:$J223,"&gt;="&amp;Boshqaruv!$C$9,$J$4:$J223,"&lt;="&amp;Boshqaruv!$C$10,$K$4:$K223,"&lt;&gt;",$K$4:$K223,"&lt;="&amp;Boshqaruv!$C$10)=0,1,0),0)</f>
        <v>0</v>
      </c>
      <c r="S224" s="28" t="n">
        <f aca="false">IF($P224=1,IF(COUNTIFS($B$4:$B223,$B224,$C$4:$C223,$C224,$P$4:$P223,1)=0,1,0),0)</f>
        <v>0</v>
      </c>
      <c r="T224" s="12"/>
    </row>
    <row r="225" customFormat="false" ht="15" hidden="false" customHeight="false" outlineLevel="0" collapsed="false">
      <c r="A225" s="20" t="n">
        <v>221</v>
      </c>
      <c r="B225" s="12"/>
      <c r="C225" s="13"/>
      <c r="D225" s="24"/>
      <c r="E225" s="12"/>
      <c r="F225" s="12"/>
      <c r="G225" s="25"/>
      <c r="H225" s="25"/>
      <c r="I225" s="25"/>
      <c r="J225" s="13"/>
      <c r="K225" s="13"/>
      <c r="L225" s="25"/>
      <c r="M225" s="14" t="str">
        <f aca="false">IF(OR($C225="",$J225=""),"",INT(($J225-$C225)/365.25))</f>
        <v/>
      </c>
      <c r="N225" s="14" t="str">
        <f aca="false">IF($M225="","",IF($M225&lt;2,"Ha","Yo'q"))</f>
        <v/>
      </c>
      <c r="O225" s="14" t="str">
        <f aca="false">IF($M225="","",IF(AND($M225&gt;=7,$M225&lt;=17),"Ha","Yo'q"))</f>
        <v/>
      </c>
      <c r="P225" s="14" t="str">
        <f aca="false">IF(AND($B225&lt;&gt;"",$J225&lt;&gt;"",$J225&lt;=Boshqaruv!$C$10,OR($K225="",$K225&gt;Boshqaruv!$C$10),$L225&lt;&gt;"Tibbiy qarshi ko'rsatma"),1,"")</f>
        <v/>
      </c>
      <c r="Q225" s="28" t="n">
        <f aca="false">IF(AND($B225&lt;&gt;"",$J225&gt;=Boshqaruv!$C$9,$J225&lt;=Boshqaruv!$C$10),IF(COUNTIFS($B$4:$B224,$B225,$C$4:$C224,$C225,$J$4:$J224,"&gt;="&amp;Boshqaruv!$C$9,$J$4:$J224,"&lt;="&amp;Boshqaruv!$C$10)=0,1,0),0)</f>
        <v>0</v>
      </c>
      <c r="R225" s="28" t="n">
        <f aca="false">IF(AND($B225&lt;&gt;"",$J225&gt;=Boshqaruv!$C$9,$J225&lt;=Boshqaruv!$C$10,$K225&lt;&gt;"",$K225&lt;=Boshqaruv!$C$10),IF(COUNTIFS($B$4:$B224,$B225,$C$4:$C224,$C225,$J$4:$J224,"&gt;="&amp;Boshqaruv!$C$9,$J$4:$J224,"&lt;="&amp;Boshqaruv!$C$10,$K$4:$K224,"&lt;&gt;",$K$4:$K224,"&lt;="&amp;Boshqaruv!$C$10)=0,1,0),0)</f>
        <v>0</v>
      </c>
      <c r="S225" s="28" t="n">
        <f aca="false">IF($P225=1,IF(COUNTIFS($B$4:$B224,$B225,$C$4:$C224,$C225,$P$4:$P224,1)=0,1,0),0)</f>
        <v>0</v>
      </c>
      <c r="T225" s="12"/>
    </row>
    <row r="226" customFormat="false" ht="15" hidden="false" customHeight="false" outlineLevel="0" collapsed="false">
      <c r="A226" s="20" t="n">
        <v>222</v>
      </c>
      <c r="B226" s="12"/>
      <c r="C226" s="13"/>
      <c r="D226" s="24"/>
      <c r="E226" s="12"/>
      <c r="F226" s="12"/>
      <c r="G226" s="25"/>
      <c r="H226" s="25"/>
      <c r="I226" s="25"/>
      <c r="J226" s="13"/>
      <c r="K226" s="13"/>
      <c r="L226" s="25"/>
      <c r="M226" s="14" t="str">
        <f aca="false">IF(OR($C226="",$J226=""),"",INT(($J226-$C226)/365.25))</f>
        <v/>
      </c>
      <c r="N226" s="14" t="str">
        <f aca="false">IF($M226="","",IF($M226&lt;2,"Ha","Yo'q"))</f>
        <v/>
      </c>
      <c r="O226" s="14" t="str">
        <f aca="false">IF($M226="","",IF(AND($M226&gt;=7,$M226&lt;=17),"Ha","Yo'q"))</f>
        <v/>
      </c>
      <c r="P226" s="14" t="str">
        <f aca="false">IF(AND($B226&lt;&gt;"",$J226&lt;&gt;"",$J226&lt;=Boshqaruv!$C$10,OR($K226="",$K226&gt;Boshqaruv!$C$10),$L226&lt;&gt;"Tibbiy qarshi ko'rsatma"),1,"")</f>
        <v/>
      </c>
      <c r="Q226" s="28" t="n">
        <f aca="false">IF(AND($B226&lt;&gt;"",$J226&gt;=Boshqaruv!$C$9,$J226&lt;=Boshqaruv!$C$10),IF(COUNTIFS($B$4:$B225,$B226,$C$4:$C225,$C226,$J$4:$J225,"&gt;="&amp;Boshqaruv!$C$9,$J$4:$J225,"&lt;="&amp;Boshqaruv!$C$10)=0,1,0),0)</f>
        <v>0</v>
      </c>
      <c r="R226" s="28" t="n">
        <f aca="false">IF(AND($B226&lt;&gt;"",$J226&gt;=Boshqaruv!$C$9,$J226&lt;=Boshqaruv!$C$10,$K226&lt;&gt;"",$K226&lt;=Boshqaruv!$C$10),IF(COUNTIFS($B$4:$B225,$B226,$C$4:$C225,$C226,$J$4:$J225,"&gt;="&amp;Boshqaruv!$C$9,$J$4:$J225,"&lt;="&amp;Boshqaruv!$C$10,$K$4:$K225,"&lt;&gt;",$K$4:$K225,"&lt;="&amp;Boshqaruv!$C$10)=0,1,0),0)</f>
        <v>0</v>
      </c>
      <c r="S226" s="28" t="n">
        <f aca="false">IF($P226=1,IF(COUNTIFS($B$4:$B225,$B226,$C$4:$C225,$C226,$P$4:$P225,1)=0,1,0),0)</f>
        <v>0</v>
      </c>
      <c r="T226" s="12"/>
    </row>
    <row r="227" customFormat="false" ht="15" hidden="false" customHeight="false" outlineLevel="0" collapsed="false">
      <c r="A227" s="20" t="n">
        <v>223</v>
      </c>
      <c r="B227" s="12"/>
      <c r="C227" s="13"/>
      <c r="D227" s="24"/>
      <c r="E227" s="12"/>
      <c r="F227" s="12"/>
      <c r="G227" s="25"/>
      <c r="H227" s="25"/>
      <c r="I227" s="25"/>
      <c r="J227" s="13"/>
      <c r="K227" s="13"/>
      <c r="L227" s="25"/>
      <c r="M227" s="14" t="str">
        <f aca="false">IF(OR($C227="",$J227=""),"",INT(($J227-$C227)/365.25))</f>
        <v/>
      </c>
      <c r="N227" s="14" t="str">
        <f aca="false">IF($M227="","",IF($M227&lt;2,"Ha","Yo'q"))</f>
        <v/>
      </c>
      <c r="O227" s="14" t="str">
        <f aca="false">IF($M227="","",IF(AND($M227&gt;=7,$M227&lt;=17),"Ha","Yo'q"))</f>
        <v/>
      </c>
      <c r="P227" s="14" t="str">
        <f aca="false">IF(AND($B227&lt;&gt;"",$J227&lt;&gt;"",$J227&lt;=Boshqaruv!$C$10,OR($K227="",$K227&gt;Boshqaruv!$C$10),$L227&lt;&gt;"Tibbiy qarshi ko'rsatma"),1,"")</f>
        <v/>
      </c>
      <c r="Q227" s="28" t="n">
        <f aca="false">IF(AND($B227&lt;&gt;"",$J227&gt;=Boshqaruv!$C$9,$J227&lt;=Boshqaruv!$C$10),IF(COUNTIFS($B$4:$B226,$B227,$C$4:$C226,$C227,$J$4:$J226,"&gt;="&amp;Boshqaruv!$C$9,$J$4:$J226,"&lt;="&amp;Boshqaruv!$C$10)=0,1,0),0)</f>
        <v>0</v>
      </c>
      <c r="R227" s="28" t="n">
        <f aca="false">IF(AND($B227&lt;&gt;"",$J227&gt;=Boshqaruv!$C$9,$J227&lt;=Boshqaruv!$C$10,$K227&lt;&gt;"",$K227&lt;=Boshqaruv!$C$10),IF(COUNTIFS($B$4:$B226,$B227,$C$4:$C226,$C227,$J$4:$J226,"&gt;="&amp;Boshqaruv!$C$9,$J$4:$J226,"&lt;="&amp;Boshqaruv!$C$10,$K$4:$K226,"&lt;&gt;",$K$4:$K226,"&lt;="&amp;Boshqaruv!$C$10)=0,1,0),0)</f>
        <v>0</v>
      </c>
      <c r="S227" s="28" t="n">
        <f aca="false">IF($P227=1,IF(COUNTIFS($B$4:$B226,$B227,$C$4:$C226,$C227,$P$4:$P226,1)=0,1,0),0)</f>
        <v>0</v>
      </c>
      <c r="T227" s="12"/>
    </row>
    <row r="228" customFormat="false" ht="15" hidden="false" customHeight="false" outlineLevel="0" collapsed="false">
      <c r="A228" s="20" t="n">
        <v>224</v>
      </c>
      <c r="B228" s="12"/>
      <c r="C228" s="13"/>
      <c r="D228" s="24"/>
      <c r="E228" s="12"/>
      <c r="F228" s="12"/>
      <c r="G228" s="25"/>
      <c r="H228" s="25"/>
      <c r="I228" s="25"/>
      <c r="J228" s="13"/>
      <c r="K228" s="13"/>
      <c r="L228" s="25"/>
      <c r="M228" s="14" t="str">
        <f aca="false">IF(OR($C228="",$J228=""),"",INT(($J228-$C228)/365.25))</f>
        <v/>
      </c>
      <c r="N228" s="14" t="str">
        <f aca="false">IF($M228="","",IF($M228&lt;2,"Ha","Yo'q"))</f>
        <v/>
      </c>
      <c r="O228" s="14" t="str">
        <f aca="false">IF($M228="","",IF(AND($M228&gt;=7,$M228&lt;=17),"Ha","Yo'q"))</f>
        <v/>
      </c>
      <c r="P228" s="14" t="str">
        <f aca="false">IF(AND($B228&lt;&gt;"",$J228&lt;&gt;"",$J228&lt;=Boshqaruv!$C$10,OR($K228="",$K228&gt;Boshqaruv!$C$10),$L228&lt;&gt;"Tibbiy qarshi ko'rsatma"),1,"")</f>
        <v/>
      </c>
      <c r="Q228" s="28" t="n">
        <f aca="false">IF(AND($B228&lt;&gt;"",$J228&gt;=Boshqaruv!$C$9,$J228&lt;=Boshqaruv!$C$10),IF(COUNTIFS($B$4:$B227,$B228,$C$4:$C227,$C228,$J$4:$J227,"&gt;="&amp;Boshqaruv!$C$9,$J$4:$J227,"&lt;="&amp;Boshqaruv!$C$10)=0,1,0),0)</f>
        <v>0</v>
      </c>
      <c r="R228" s="28" t="n">
        <f aca="false">IF(AND($B228&lt;&gt;"",$J228&gt;=Boshqaruv!$C$9,$J228&lt;=Boshqaruv!$C$10,$K228&lt;&gt;"",$K228&lt;=Boshqaruv!$C$10),IF(COUNTIFS($B$4:$B227,$B228,$C$4:$C227,$C228,$J$4:$J227,"&gt;="&amp;Boshqaruv!$C$9,$J$4:$J227,"&lt;="&amp;Boshqaruv!$C$10,$K$4:$K227,"&lt;&gt;",$K$4:$K227,"&lt;="&amp;Boshqaruv!$C$10)=0,1,0),0)</f>
        <v>0</v>
      </c>
      <c r="S228" s="28" t="n">
        <f aca="false">IF($P228=1,IF(COUNTIFS($B$4:$B227,$B228,$C$4:$C227,$C228,$P$4:$P227,1)=0,1,0),0)</f>
        <v>0</v>
      </c>
      <c r="T228" s="12"/>
    </row>
    <row r="229" customFormat="false" ht="15" hidden="false" customHeight="false" outlineLevel="0" collapsed="false">
      <c r="A229" s="20" t="n">
        <v>225</v>
      </c>
      <c r="B229" s="12"/>
      <c r="C229" s="13"/>
      <c r="D229" s="24"/>
      <c r="E229" s="12"/>
      <c r="F229" s="12"/>
      <c r="G229" s="25"/>
      <c r="H229" s="25"/>
      <c r="I229" s="25"/>
      <c r="J229" s="13"/>
      <c r="K229" s="13"/>
      <c r="L229" s="25"/>
      <c r="M229" s="14" t="str">
        <f aca="false">IF(OR($C229="",$J229=""),"",INT(($J229-$C229)/365.25))</f>
        <v/>
      </c>
      <c r="N229" s="14" t="str">
        <f aca="false">IF($M229="","",IF($M229&lt;2,"Ha","Yo'q"))</f>
        <v/>
      </c>
      <c r="O229" s="14" t="str">
        <f aca="false">IF($M229="","",IF(AND($M229&gt;=7,$M229&lt;=17),"Ha","Yo'q"))</f>
        <v/>
      </c>
      <c r="P229" s="14" t="str">
        <f aca="false">IF(AND($B229&lt;&gt;"",$J229&lt;&gt;"",$J229&lt;=Boshqaruv!$C$10,OR($K229="",$K229&gt;Boshqaruv!$C$10),$L229&lt;&gt;"Tibbiy qarshi ko'rsatma"),1,"")</f>
        <v/>
      </c>
      <c r="Q229" s="28" t="n">
        <f aca="false">IF(AND($B229&lt;&gt;"",$J229&gt;=Boshqaruv!$C$9,$J229&lt;=Boshqaruv!$C$10),IF(COUNTIFS($B$4:$B228,$B229,$C$4:$C228,$C229,$J$4:$J228,"&gt;="&amp;Boshqaruv!$C$9,$J$4:$J228,"&lt;="&amp;Boshqaruv!$C$10)=0,1,0),0)</f>
        <v>0</v>
      </c>
      <c r="R229" s="28" t="n">
        <f aca="false">IF(AND($B229&lt;&gt;"",$J229&gt;=Boshqaruv!$C$9,$J229&lt;=Boshqaruv!$C$10,$K229&lt;&gt;"",$K229&lt;=Boshqaruv!$C$10),IF(COUNTIFS($B$4:$B228,$B229,$C$4:$C228,$C229,$J$4:$J228,"&gt;="&amp;Boshqaruv!$C$9,$J$4:$J228,"&lt;="&amp;Boshqaruv!$C$10,$K$4:$K228,"&lt;&gt;",$K$4:$K228,"&lt;="&amp;Boshqaruv!$C$10)=0,1,0),0)</f>
        <v>0</v>
      </c>
      <c r="S229" s="28" t="n">
        <f aca="false">IF($P229=1,IF(COUNTIFS($B$4:$B228,$B229,$C$4:$C228,$C229,$P$4:$P228,1)=0,1,0),0)</f>
        <v>0</v>
      </c>
      <c r="T229" s="12"/>
    </row>
    <row r="230" customFormat="false" ht="15" hidden="false" customHeight="false" outlineLevel="0" collapsed="false">
      <c r="A230" s="20" t="n">
        <v>226</v>
      </c>
      <c r="B230" s="12"/>
      <c r="C230" s="13"/>
      <c r="D230" s="24"/>
      <c r="E230" s="12"/>
      <c r="F230" s="12"/>
      <c r="G230" s="25"/>
      <c r="H230" s="25"/>
      <c r="I230" s="25"/>
      <c r="J230" s="13"/>
      <c r="K230" s="13"/>
      <c r="L230" s="25"/>
      <c r="M230" s="14" t="str">
        <f aca="false">IF(OR($C230="",$J230=""),"",INT(($J230-$C230)/365.25))</f>
        <v/>
      </c>
      <c r="N230" s="14" t="str">
        <f aca="false">IF($M230="","",IF($M230&lt;2,"Ha","Yo'q"))</f>
        <v/>
      </c>
      <c r="O230" s="14" t="str">
        <f aca="false">IF($M230="","",IF(AND($M230&gt;=7,$M230&lt;=17),"Ha","Yo'q"))</f>
        <v/>
      </c>
      <c r="P230" s="14" t="str">
        <f aca="false">IF(AND($B230&lt;&gt;"",$J230&lt;&gt;"",$J230&lt;=Boshqaruv!$C$10,OR($K230="",$K230&gt;Boshqaruv!$C$10),$L230&lt;&gt;"Tibbiy qarshi ko'rsatma"),1,"")</f>
        <v/>
      </c>
      <c r="Q230" s="28" t="n">
        <f aca="false">IF(AND($B230&lt;&gt;"",$J230&gt;=Boshqaruv!$C$9,$J230&lt;=Boshqaruv!$C$10),IF(COUNTIFS($B$4:$B229,$B230,$C$4:$C229,$C230,$J$4:$J229,"&gt;="&amp;Boshqaruv!$C$9,$J$4:$J229,"&lt;="&amp;Boshqaruv!$C$10)=0,1,0),0)</f>
        <v>0</v>
      </c>
      <c r="R230" s="28" t="n">
        <f aca="false">IF(AND($B230&lt;&gt;"",$J230&gt;=Boshqaruv!$C$9,$J230&lt;=Boshqaruv!$C$10,$K230&lt;&gt;"",$K230&lt;=Boshqaruv!$C$10),IF(COUNTIFS($B$4:$B229,$B230,$C$4:$C229,$C230,$J$4:$J229,"&gt;="&amp;Boshqaruv!$C$9,$J$4:$J229,"&lt;="&amp;Boshqaruv!$C$10,$K$4:$K229,"&lt;&gt;",$K$4:$K229,"&lt;="&amp;Boshqaruv!$C$10)=0,1,0),0)</f>
        <v>0</v>
      </c>
      <c r="S230" s="28" t="n">
        <f aca="false">IF($P230=1,IF(COUNTIFS($B$4:$B229,$B230,$C$4:$C229,$C230,$P$4:$P229,1)=0,1,0),0)</f>
        <v>0</v>
      </c>
      <c r="T230" s="12"/>
    </row>
    <row r="231" customFormat="false" ht="15" hidden="false" customHeight="false" outlineLevel="0" collapsed="false">
      <c r="A231" s="20" t="n">
        <v>227</v>
      </c>
      <c r="B231" s="12"/>
      <c r="C231" s="13"/>
      <c r="D231" s="24"/>
      <c r="E231" s="12"/>
      <c r="F231" s="12"/>
      <c r="G231" s="25"/>
      <c r="H231" s="25"/>
      <c r="I231" s="25"/>
      <c r="J231" s="13"/>
      <c r="K231" s="13"/>
      <c r="L231" s="25"/>
      <c r="M231" s="14" t="str">
        <f aca="false">IF(OR($C231="",$J231=""),"",INT(($J231-$C231)/365.25))</f>
        <v/>
      </c>
      <c r="N231" s="14" t="str">
        <f aca="false">IF($M231="","",IF($M231&lt;2,"Ha","Yo'q"))</f>
        <v/>
      </c>
      <c r="O231" s="14" t="str">
        <f aca="false">IF($M231="","",IF(AND($M231&gt;=7,$M231&lt;=17),"Ha","Yo'q"))</f>
        <v/>
      </c>
      <c r="P231" s="14" t="str">
        <f aca="false">IF(AND($B231&lt;&gt;"",$J231&lt;&gt;"",$J231&lt;=Boshqaruv!$C$10,OR($K231="",$K231&gt;Boshqaruv!$C$10),$L231&lt;&gt;"Tibbiy qarshi ko'rsatma"),1,"")</f>
        <v/>
      </c>
      <c r="Q231" s="28" t="n">
        <f aca="false">IF(AND($B231&lt;&gt;"",$J231&gt;=Boshqaruv!$C$9,$J231&lt;=Boshqaruv!$C$10),IF(COUNTIFS($B$4:$B230,$B231,$C$4:$C230,$C231,$J$4:$J230,"&gt;="&amp;Boshqaruv!$C$9,$J$4:$J230,"&lt;="&amp;Boshqaruv!$C$10)=0,1,0),0)</f>
        <v>0</v>
      </c>
      <c r="R231" s="28" t="n">
        <f aca="false">IF(AND($B231&lt;&gt;"",$J231&gt;=Boshqaruv!$C$9,$J231&lt;=Boshqaruv!$C$10,$K231&lt;&gt;"",$K231&lt;=Boshqaruv!$C$10),IF(COUNTIFS($B$4:$B230,$B231,$C$4:$C230,$C231,$J$4:$J230,"&gt;="&amp;Boshqaruv!$C$9,$J$4:$J230,"&lt;="&amp;Boshqaruv!$C$10,$K$4:$K230,"&lt;&gt;",$K$4:$K230,"&lt;="&amp;Boshqaruv!$C$10)=0,1,0),0)</f>
        <v>0</v>
      </c>
      <c r="S231" s="28" t="n">
        <f aca="false">IF($P231=1,IF(COUNTIFS($B$4:$B230,$B231,$C$4:$C230,$C231,$P$4:$P230,1)=0,1,0),0)</f>
        <v>0</v>
      </c>
      <c r="T231" s="12"/>
    </row>
    <row r="232" customFormat="false" ht="15" hidden="false" customHeight="false" outlineLevel="0" collapsed="false">
      <c r="A232" s="20" t="n">
        <v>228</v>
      </c>
      <c r="B232" s="12"/>
      <c r="C232" s="13"/>
      <c r="D232" s="24"/>
      <c r="E232" s="12"/>
      <c r="F232" s="12"/>
      <c r="G232" s="25"/>
      <c r="H232" s="25"/>
      <c r="I232" s="25"/>
      <c r="J232" s="13"/>
      <c r="K232" s="13"/>
      <c r="L232" s="25"/>
      <c r="M232" s="14" t="str">
        <f aca="false">IF(OR($C232="",$J232=""),"",INT(($J232-$C232)/365.25))</f>
        <v/>
      </c>
      <c r="N232" s="14" t="str">
        <f aca="false">IF($M232="","",IF($M232&lt;2,"Ha","Yo'q"))</f>
        <v/>
      </c>
      <c r="O232" s="14" t="str">
        <f aca="false">IF($M232="","",IF(AND($M232&gt;=7,$M232&lt;=17),"Ha","Yo'q"))</f>
        <v/>
      </c>
      <c r="P232" s="14" t="str">
        <f aca="false">IF(AND($B232&lt;&gt;"",$J232&lt;&gt;"",$J232&lt;=Boshqaruv!$C$10,OR($K232="",$K232&gt;Boshqaruv!$C$10),$L232&lt;&gt;"Tibbiy qarshi ko'rsatma"),1,"")</f>
        <v/>
      </c>
      <c r="Q232" s="28" t="n">
        <f aca="false">IF(AND($B232&lt;&gt;"",$J232&gt;=Boshqaruv!$C$9,$J232&lt;=Boshqaruv!$C$10),IF(COUNTIFS($B$4:$B231,$B232,$C$4:$C231,$C232,$J$4:$J231,"&gt;="&amp;Boshqaruv!$C$9,$J$4:$J231,"&lt;="&amp;Boshqaruv!$C$10)=0,1,0),0)</f>
        <v>0</v>
      </c>
      <c r="R232" s="28" t="n">
        <f aca="false">IF(AND($B232&lt;&gt;"",$J232&gt;=Boshqaruv!$C$9,$J232&lt;=Boshqaruv!$C$10,$K232&lt;&gt;"",$K232&lt;=Boshqaruv!$C$10),IF(COUNTIFS($B$4:$B231,$B232,$C$4:$C231,$C232,$J$4:$J231,"&gt;="&amp;Boshqaruv!$C$9,$J$4:$J231,"&lt;="&amp;Boshqaruv!$C$10,$K$4:$K231,"&lt;&gt;",$K$4:$K231,"&lt;="&amp;Boshqaruv!$C$10)=0,1,0),0)</f>
        <v>0</v>
      </c>
      <c r="S232" s="28" t="n">
        <f aca="false">IF($P232=1,IF(COUNTIFS($B$4:$B231,$B232,$C$4:$C231,$C232,$P$4:$P231,1)=0,1,0),0)</f>
        <v>0</v>
      </c>
      <c r="T232" s="12"/>
    </row>
    <row r="233" customFormat="false" ht="15" hidden="false" customHeight="false" outlineLevel="0" collapsed="false">
      <c r="A233" s="20" t="n">
        <v>229</v>
      </c>
      <c r="B233" s="12"/>
      <c r="C233" s="13"/>
      <c r="D233" s="24"/>
      <c r="E233" s="12"/>
      <c r="F233" s="12"/>
      <c r="G233" s="25"/>
      <c r="H233" s="25"/>
      <c r="I233" s="25"/>
      <c r="J233" s="13"/>
      <c r="K233" s="13"/>
      <c r="L233" s="25"/>
      <c r="M233" s="14" t="str">
        <f aca="false">IF(OR($C233="",$J233=""),"",INT(($J233-$C233)/365.25))</f>
        <v/>
      </c>
      <c r="N233" s="14" t="str">
        <f aca="false">IF($M233="","",IF($M233&lt;2,"Ha","Yo'q"))</f>
        <v/>
      </c>
      <c r="O233" s="14" t="str">
        <f aca="false">IF($M233="","",IF(AND($M233&gt;=7,$M233&lt;=17),"Ha","Yo'q"))</f>
        <v/>
      </c>
      <c r="P233" s="14" t="str">
        <f aca="false">IF(AND($B233&lt;&gt;"",$J233&lt;&gt;"",$J233&lt;=Boshqaruv!$C$10,OR($K233="",$K233&gt;Boshqaruv!$C$10),$L233&lt;&gt;"Tibbiy qarshi ko'rsatma"),1,"")</f>
        <v/>
      </c>
      <c r="Q233" s="28" t="n">
        <f aca="false">IF(AND($B233&lt;&gt;"",$J233&gt;=Boshqaruv!$C$9,$J233&lt;=Boshqaruv!$C$10),IF(COUNTIFS($B$4:$B232,$B233,$C$4:$C232,$C233,$J$4:$J232,"&gt;="&amp;Boshqaruv!$C$9,$J$4:$J232,"&lt;="&amp;Boshqaruv!$C$10)=0,1,0),0)</f>
        <v>0</v>
      </c>
      <c r="R233" s="28" t="n">
        <f aca="false">IF(AND($B233&lt;&gt;"",$J233&gt;=Boshqaruv!$C$9,$J233&lt;=Boshqaruv!$C$10,$K233&lt;&gt;"",$K233&lt;=Boshqaruv!$C$10),IF(COUNTIFS($B$4:$B232,$B233,$C$4:$C232,$C233,$J$4:$J232,"&gt;="&amp;Boshqaruv!$C$9,$J$4:$J232,"&lt;="&amp;Boshqaruv!$C$10,$K$4:$K232,"&lt;&gt;",$K$4:$K232,"&lt;="&amp;Boshqaruv!$C$10)=0,1,0),0)</f>
        <v>0</v>
      </c>
      <c r="S233" s="28" t="n">
        <f aca="false">IF($P233=1,IF(COUNTIFS($B$4:$B232,$B233,$C$4:$C232,$C233,$P$4:$P232,1)=0,1,0),0)</f>
        <v>0</v>
      </c>
      <c r="T233" s="12"/>
    </row>
    <row r="234" customFormat="false" ht="15" hidden="false" customHeight="false" outlineLevel="0" collapsed="false">
      <c r="A234" s="20" t="n">
        <v>230</v>
      </c>
      <c r="B234" s="12"/>
      <c r="C234" s="13"/>
      <c r="D234" s="24"/>
      <c r="E234" s="12"/>
      <c r="F234" s="12"/>
      <c r="G234" s="25"/>
      <c r="H234" s="25"/>
      <c r="I234" s="25"/>
      <c r="J234" s="13"/>
      <c r="K234" s="13"/>
      <c r="L234" s="25"/>
      <c r="M234" s="14" t="str">
        <f aca="false">IF(OR($C234="",$J234=""),"",INT(($J234-$C234)/365.25))</f>
        <v/>
      </c>
      <c r="N234" s="14" t="str">
        <f aca="false">IF($M234="","",IF($M234&lt;2,"Ha","Yo'q"))</f>
        <v/>
      </c>
      <c r="O234" s="14" t="str">
        <f aca="false">IF($M234="","",IF(AND($M234&gt;=7,$M234&lt;=17),"Ha","Yo'q"))</f>
        <v/>
      </c>
      <c r="P234" s="14" t="str">
        <f aca="false">IF(AND($B234&lt;&gt;"",$J234&lt;&gt;"",$J234&lt;=Boshqaruv!$C$10,OR($K234="",$K234&gt;Boshqaruv!$C$10),$L234&lt;&gt;"Tibbiy qarshi ko'rsatma"),1,"")</f>
        <v/>
      </c>
      <c r="Q234" s="28" t="n">
        <f aca="false">IF(AND($B234&lt;&gt;"",$J234&gt;=Boshqaruv!$C$9,$J234&lt;=Boshqaruv!$C$10),IF(COUNTIFS($B$4:$B233,$B234,$C$4:$C233,$C234,$J$4:$J233,"&gt;="&amp;Boshqaruv!$C$9,$J$4:$J233,"&lt;="&amp;Boshqaruv!$C$10)=0,1,0),0)</f>
        <v>0</v>
      </c>
      <c r="R234" s="28" t="n">
        <f aca="false">IF(AND($B234&lt;&gt;"",$J234&gt;=Boshqaruv!$C$9,$J234&lt;=Boshqaruv!$C$10,$K234&lt;&gt;"",$K234&lt;=Boshqaruv!$C$10),IF(COUNTIFS($B$4:$B233,$B234,$C$4:$C233,$C234,$J$4:$J233,"&gt;="&amp;Boshqaruv!$C$9,$J$4:$J233,"&lt;="&amp;Boshqaruv!$C$10,$K$4:$K233,"&lt;&gt;",$K$4:$K233,"&lt;="&amp;Boshqaruv!$C$10)=0,1,0),0)</f>
        <v>0</v>
      </c>
      <c r="S234" s="28" t="n">
        <f aca="false">IF($P234=1,IF(COUNTIFS($B$4:$B233,$B234,$C$4:$C233,$C234,$P$4:$P233,1)=0,1,0),0)</f>
        <v>0</v>
      </c>
      <c r="T234" s="12"/>
    </row>
    <row r="235" customFormat="false" ht="15" hidden="false" customHeight="false" outlineLevel="0" collapsed="false">
      <c r="A235" s="20" t="n">
        <v>231</v>
      </c>
      <c r="B235" s="12"/>
      <c r="C235" s="13"/>
      <c r="D235" s="24"/>
      <c r="E235" s="12"/>
      <c r="F235" s="12"/>
      <c r="G235" s="25"/>
      <c r="H235" s="25"/>
      <c r="I235" s="25"/>
      <c r="J235" s="13"/>
      <c r="K235" s="13"/>
      <c r="L235" s="25"/>
      <c r="M235" s="14" t="str">
        <f aca="false">IF(OR($C235="",$J235=""),"",INT(($J235-$C235)/365.25))</f>
        <v/>
      </c>
      <c r="N235" s="14" t="str">
        <f aca="false">IF($M235="","",IF($M235&lt;2,"Ha","Yo'q"))</f>
        <v/>
      </c>
      <c r="O235" s="14" t="str">
        <f aca="false">IF($M235="","",IF(AND($M235&gt;=7,$M235&lt;=17),"Ha","Yo'q"))</f>
        <v/>
      </c>
      <c r="P235" s="14" t="str">
        <f aca="false">IF(AND($B235&lt;&gt;"",$J235&lt;&gt;"",$J235&lt;=Boshqaruv!$C$10,OR($K235="",$K235&gt;Boshqaruv!$C$10),$L235&lt;&gt;"Tibbiy qarshi ko'rsatma"),1,"")</f>
        <v/>
      </c>
      <c r="Q235" s="28" t="n">
        <f aca="false">IF(AND($B235&lt;&gt;"",$J235&gt;=Boshqaruv!$C$9,$J235&lt;=Boshqaruv!$C$10),IF(COUNTIFS($B$4:$B234,$B235,$C$4:$C234,$C235,$J$4:$J234,"&gt;="&amp;Boshqaruv!$C$9,$J$4:$J234,"&lt;="&amp;Boshqaruv!$C$10)=0,1,0),0)</f>
        <v>0</v>
      </c>
      <c r="R235" s="28" t="n">
        <f aca="false">IF(AND($B235&lt;&gt;"",$J235&gt;=Boshqaruv!$C$9,$J235&lt;=Boshqaruv!$C$10,$K235&lt;&gt;"",$K235&lt;=Boshqaruv!$C$10),IF(COUNTIFS($B$4:$B234,$B235,$C$4:$C234,$C235,$J$4:$J234,"&gt;="&amp;Boshqaruv!$C$9,$J$4:$J234,"&lt;="&amp;Boshqaruv!$C$10,$K$4:$K234,"&lt;&gt;",$K$4:$K234,"&lt;="&amp;Boshqaruv!$C$10)=0,1,0),0)</f>
        <v>0</v>
      </c>
      <c r="S235" s="28" t="n">
        <f aca="false">IF($P235=1,IF(COUNTIFS($B$4:$B234,$B235,$C$4:$C234,$C235,$P$4:$P234,1)=0,1,0),0)</f>
        <v>0</v>
      </c>
      <c r="T235" s="12"/>
    </row>
    <row r="236" customFormat="false" ht="15" hidden="false" customHeight="false" outlineLevel="0" collapsed="false">
      <c r="A236" s="20" t="n">
        <v>232</v>
      </c>
      <c r="B236" s="12"/>
      <c r="C236" s="13"/>
      <c r="D236" s="24"/>
      <c r="E236" s="12"/>
      <c r="F236" s="12"/>
      <c r="G236" s="25"/>
      <c r="H236" s="25"/>
      <c r="I236" s="25"/>
      <c r="J236" s="13"/>
      <c r="K236" s="13"/>
      <c r="L236" s="25"/>
      <c r="M236" s="14" t="str">
        <f aca="false">IF(OR($C236="",$J236=""),"",INT(($J236-$C236)/365.25))</f>
        <v/>
      </c>
      <c r="N236" s="14" t="str">
        <f aca="false">IF($M236="","",IF($M236&lt;2,"Ha","Yo'q"))</f>
        <v/>
      </c>
      <c r="O236" s="14" t="str">
        <f aca="false">IF($M236="","",IF(AND($M236&gt;=7,$M236&lt;=17),"Ha","Yo'q"))</f>
        <v/>
      </c>
      <c r="P236" s="14" t="str">
        <f aca="false">IF(AND($B236&lt;&gt;"",$J236&lt;&gt;"",$J236&lt;=Boshqaruv!$C$10,OR($K236="",$K236&gt;Boshqaruv!$C$10),$L236&lt;&gt;"Tibbiy qarshi ko'rsatma"),1,"")</f>
        <v/>
      </c>
      <c r="Q236" s="28" t="n">
        <f aca="false">IF(AND($B236&lt;&gt;"",$J236&gt;=Boshqaruv!$C$9,$J236&lt;=Boshqaruv!$C$10),IF(COUNTIFS($B$4:$B235,$B236,$C$4:$C235,$C236,$J$4:$J235,"&gt;="&amp;Boshqaruv!$C$9,$J$4:$J235,"&lt;="&amp;Boshqaruv!$C$10)=0,1,0),0)</f>
        <v>0</v>
      </c>
      <c r="R236" s="28" t="n">
        <f aca="false">IF(AND($B236&lt;&gt;"",$J236&gt;=Boshqaruv!$C$9,$J236&lt;=Boshqaruv!$C$10,$K236&lt;&gt;"",$K236&lt;=Boshqaruv!$C$10),IF(COUNTIFS($B$4:$B235,$B236,$C$4:$C235,$C236,$J$4:$J235,"&gt;="&amp;Boshqaruv!$C$9,$J$4:$J235,"&lt;="&amp;Boshqaruv!$C$10,$K$4:$K235,"&lt;&gt;",$K$4:$K235,"&lt;="&amp;Boshqaruv!$C$10)=0,1,0),0)</f>
        <v>0</v>
      </c>
      <c r="S236" s="28" t="n">
        <f aca="false">IF($P236=1,IF(COUNTIFS($B$4:$B235,$B236,$C$4:$C235,$C236,$P$4:$P235,1)=0,1,0),0)</f>
        <v>0</v>
      </c>
      <c r="T236" s="12"/>
    </row>
    <row r="237" customFormat="false" ht="15" hidden="false" customHeight="false" outlineLevel="0" collapsed="false">
      <c r="A237" s="20" t="n">
        <v>233</v>
      </c>
      <c r="B237" s="12"/>
      <c r="C237" s="13"/>
      <c r="D237" s="24"/>
      <c r="E237" s="12"/>
      <c r="F237" s="12"/>
      <c r="G237" s="25"/>
      <c r="H237" s="25"/>
      <c r="I237" s="25"/>
      <c r="J237" s="13"/>
      <c r="K237" s="13"/>
      <c r="L237" s="25"/>
      <c r="M237" s="14" t="str">
        <f aca="false">IF(OR($C237="",$J237=""),"",INT(($J237-$C237)/365.25))</f>
        <v/>
      </c>
      <c r="N237" s="14" t="str">
        <f aca="false">IF($M237="","",IF($M237&lt;2,"Ha","Yo'q"))</f>
        <v/>
      </c>
      <c r="O237" s="14" t="str">
        <f aca="false">IF($M237="","",IF(AND($M237&gt;=7,$M237&lt;=17),"Ha","Yo'q"))</f>
        <v/>
      </c>
      <c r="P237" s="14" t="str">
        <f aca="false">IF(AND($B237&lt;&gt;"",$J237&lt;&gt;"",$J237&lt;=Boshqaruv!$C$10,OR($K237="",$K237&gt;Boshqaruv!$C$10),$L237&lt;&gt;"Tibbiy qarshi ko'rsatma"),1,"")</f>
        <v/>
      </c>
      <c r="Q237" s="28" t="n">
        <f aca="false">IF(AND($B237&lt;&gt;"",$J237&gt;=Boshqaruv!$C$9,$J237&lt;=Boshqaruv!$C$10),IF(COUNTIFS($B$4:$B236,$B237,$C$4:$C236,$C237,$J$4:$J236,"&gt;="&amp;Boshqaruv!$C$9,$J$4:$J236,"&lt;="&amp;Boshqaruv!$C$10)=0,1,0),0)</f>
        <v>0</v>
      </c>
      <c r="R237" s="28" t="n">
        <f aca="false">IF(AND($B237&lt;&gt;"",$J237&gt;=Boshqaruv!$C$9,$J237&lt;=Boshqaruv!$C$10,$K237&lt;&gt;"",$K237&lt;=Boshqaruv!$C$10),IF(COUNTIFS($B$4:$B236,$B237,$C$4:$C236,$C237,$J$4:$J236,"&gt;="&amp;Boshqaruv!$C$9,$J$4:$J236,"&lt;="&amp;Boshqaruv!$C$10,$K$4:$K236,"&lt;&gt;",$K$4:$K236,"&lt;="&amp;Boshqaruv!$C$10)=0,1,0),0)</f>
        <v>0</v>
      </c>
      <c r="S237" s="28" t="n">
        <f aca="false">IF($P237=1,IF(COUNTIFS($B$4:$B236,$B237,$C$4:$C236,$C237,$P$4:$P236,1)=0,1,0),0)</f>
        <v>0</v>
      </c>
      <c r="T237" s="12"/>
    </row>
    <row r="238" customFormat="false" ht="15" hidden="false" customHeight="false" outlineLevel="0" collapsed="false">
      <c r="A238" s="20" t="n">
        <v>234</v>
      </c>
      <c r="B238" s="12"/>
      <c r="C238" s="13"/>
      <c r="D238" s="24"/>
      <c r="E238" s="12"/>
      <c r="F238" s="12"/>
      <c r="G238" s="25"/>
      <c r="H238" s="25"/>
      <c r="I238" s="25"/>
      <c r="J238" s="13"/>
      <c r="K238" s="13"/>
      <c r="L238" s="25"/>
      <c r="M238" s="14" t="str">
        <f aca="false">IF(OR($C238="",$J238=""),"",INT(($J238-$C238)/365.25))</f>
        <v/>
      </c>
      <c r="N238" s="14" t="str">
        <f aca="false">IF($M238="","",IF($M238&lt;2,"Ha","Yo'q"))</f>
        <v/>
      </c>
      <c r="O238" s="14" t="str">
        <f aca="false">IF($M238="","",IF(AND($M238&gt;=7,$M238&lt;=17),"Ha","Yo'q"))</f>
        <v/>
      </c>
      <c r="P238" s="14" t="str">
        <f aca="false">IF(AND($B238&lt;&gt;"",$J238&lt;&gt;"",$J238&lt;=Boshqaruv!$C$10,OR($K238="",$K238&gt;Boshqaruv!$C$10),$L238&lt;&gt;"Tibbiy qarshi ko'rsatma"),1,"")</f>
        <v/>
      </c>
      <c r="Q238" s="28" t="n">
        <f aca="false">IF(AND($B238&lt;&gt;"",$J238&gt;=Boshqaruv!$C$9,$J238&lt;=Boshqaruv!$C$10),IF(COUNTIFS($B$4:$B237,$B238,$C$4:$C237,$C238,$J$4:$J237,"&gt;="&amp;Boshqaruv!$C$9,$J$4:$J237,"&lt;="&amp;Boshqaruv!$C$10)=0,1,0),0)</f>
        <v>0</v>
      </c>
      <c r="R238" s="28" t="n">
        <f aca="false">IF(AND($B238&lt;&gt;"",$J238&gt;=Boshqaruv!$C$9,$J238&lt;=Boshqaruv!$C$10,$K238&lt;&gt;"",$K238&lt;=Boshqaruv!$C$10),IF(COUNTIFS($B$4:$B237,$B238,$C$4:$C237,$C238,$J$4:$J237,"&gt;="&amp;Boshqaruv!$C$9,$J$4:$J237,"&lt;="&amp;Boshqaruv!$C$10,$K$4:$K237,"&lt;&gt;",$K$4:$K237,"&lt;="&amp;Boshqaruv!$C$10)=0,1,0),0)</f>
        <v>0</v>
      </c>
      <c r="S238" s="28" t="n">
        <f aca="false">IF($P238=1,IF(COUNTIFS($B$4:$B237,$B238,$C$4:$C237,$C238,$P$4:$P237,1)=0,1,0),0)</f>
        <v>0</v>
      </c>
      <c r="T238" s="12"/>
    </row>
    <row r="239" customFormat="false" ht="15" hidden="false" customHeight="false" outlineLevel="0" collapsed="false">
      <c r="A239" s="20" t="n">
        <v>235</v>
      </c>
      <c r="B239" s="12"/>
      <c r="C239" s="13"/>
      <c r="D239" s="24"/>
      <c r="E239" s="12"/>
      <c r="F239" s="12"/>
      <c r="G239" s="25"/>
      <c r="H239" s="25"/>
      <c r="I239" s="25"/>
      <c r="J239" s="13"/>
      <c r="K239" s="13"/>
      <c r="L239" s="25"/>
      <c r="M239" s="14" t="str">
        <f aca="false">IF(OR($C239="",$J239=""),"",INT(($J239-$C239)/365.25))</f>
        <v/>
      </c>
      <c r="N239" s="14" t="str">
        <f aca="false">IF($M239="","",IF($M239&lt;2,"Ha","Yo'q"))</f>
        <v/>
      </c>
      <c r="O239" s="14" t="str">
        <f aca="false">IF($M239="","",IF(AND($M239&gt;=7,$M239&lt;=17),"Ha","Yo'q"))</f>
        <v/>
      </c>
      <c r="P239" s="14" t="str">
        <f aca="false">IF(AND($B239&lt;&gt;"",$J239&lt;&gt;"",$J239&lt;=Boshqaruv!$C$10,OR($K239="",$K239&gt;Boshqaruv!$C$10),$L239&lt;&gt;"Tibbiy qarshi ko'rsatma"),1,"")</f>
        <v/>
      </c>
      <c r="Q239" s="28" t="n">
        <f aca="false">IF(AND($B239&lt;&gt;"",$J239&gt;=Boshqaruv!$C$9,$J239&lt;=Boshqaruv!$C$10),IF(COUNTIFS($B$4:$B238,$B239,$C$4:$C238,$C239,$J$4:$J238,"&gt;="&amp;Boshqaruv!$C$9,$J$4:$J238,"&lt;="&amp;Boshqaruv!$C$10)=0,1,0),0)</f>
        <v>0</v>
      </c>
      <c r="R239" s="28" t="n">
        <f aca="false">IF(AND($B239&lt;&gt;"",$J239&gt;=Boshqaruv!$C$9,$J239&lt;=Boshqaruv!$C$10,$K239&lt;&gt;"",$K239&lt;=Boshqaruv!$C$10),IF(COUNTIFS($B$4:$B238,$B239,$C$4:$C238,$C239,$J$4:$J238,"&gt;="&amp;Boshqaruv!$C$9,$J$4:$J238,"&lt;="&amp;Boshqaruv!$C$10,$K$4:$K238,"&lt;&gt;",$K$4:$K238,"&lt;="&amp;Boshqaruv!$C$10)=0,1,0),0)</f>
        <v>0</v>
      </c>
      <c r="S239" s="28" t="n">
        <f aca="false">IF($P239=1,IF(COUNTIFS($B$4:$B238,$B239,$C$4:$C238,$C239,$P$4:$P238,1)=0,1,0),0)</f>
        <v>0</v>
      </c>
      <c r="T239" s="12"/>
    </row>
    <row r="240" customFormat="false" ht="15" hidden="false" customHeight="false" outlineLevel="0" collapsed="false">
      <c r="A240" s="20" t="n">
        <v>236</v>
      </c>
      <c r="B240" s="12"/>
      <c r="C240" s="13"/>
      <c r="D240" s="24"/>
      <c r="E240" s="12"/>
      <c r="F240" s="12"/>
      <c r="G240" s="25"/>
      <c r="H240" s="25"/>
      <c r="I240" s="25"/>
      <c r="J240" s="13"/>
      <c r="K240" s="13"/>
      <c r="L240" s="25"/>
      <c r="M240" s="14" t="str">
        <f aca="false">IF(OR($C240="",$J240=""),"",INT(($J240-$C240)/365.25))</f>
        <v/>
      </c>
      <c r="N240" s="14" t="str">
        <f aca="false">IF($M240="","",IF($M240&lt;2,"Ha","Yo'q"))</f>
        <v/>
      </c>
      <c r="O240" s="14" t="str">
        <f aca="false">IF($M240="","",IF(AND($M240&gt;=7,$M240&lt;=17),"Ha","Yo'q"))</f>
        <v/>
      </c>
      <c r="P240" s="14" t="str">
        <f aca="false">IF(AND($B240&lt;&gt;"",$J240&lt;&gt;"",$J240&lt;=Boshqaruv!$C$10,OR($K240="",$K240&gt;Boshqaruv!$C$10),$L240&lt;&gt;"Tibbiy qarshi ko'rsatma"),1,"")</f>
        <v/>
      </c>
      <c r="Q240" s="28" t="n">
        <f aca="false">IF(AND($B240&lt;&gt;"",$J240&gt;=Boshqaruv!$C$9,$J240&lt;=Boshqaruv!$C$10),IF(COUNTIFS($B$4:$B239,$B240,$C$4:$C239,$C240,$J$4:$J239,"&gt;="&amp;Boshqaruv!$C$9,$J$4:$J239,"&lt;="&amp;Boshqaruv!$C$10)=0,1,0),0)</f>
        <v>0</v>
      </c>
      <c r="R240" s="28" t="n">
        <f aca="false">IF(AND($B240&lt;&gt;"",$J240&gt;=Boshqaruv!$C$9,$J240&lt;=Boshqaruv!$C$10,$K240&lt;&gt;"",$K240&lt;=Boshqaruv!$C$10),IF(COUNTIFS($B$4:$B239,$B240,$C$4:$C239,$C240,$J$4:$J239,"&gt;="&amp;Boshqaruv!$C$9,$J$4:$J239,"&lt;="&amp;Boshqaruv!$C$10,$K$4:$K239,"&lt;&gt;",$K$4:$K239,"&lt;="&amp;Boshqaruv!$C$10)=0,1,0),0)</f>
        <v>0</v>
      </c>
      <c r="S240" s="28" t="n">
        <f aca="false">IF($P240=1,IF(COUNTIFS($B$4:$B239,$B240,$C$4:$C239,$C240,$P$4:$P239,1)=0,1,0),0)</f>
        <v>0</v>
      </c>
      <c r="T240" s="12"/>
    </row>
    <row r="241" customFormat="false" ht="15" hidden="false" customHeight="false" outlineLevel="0" collapsed="false">
      <c r="A241" s="20" t="n">
        <v>237</v>
      </c>
      <c r="B241" s="12"/>
      <c r="C241" s="13"/>
      <c r="D241" s="24"/>
      <c r="E241" s="12"/>
      <c r="F241" s="12"/>
      <c r="G241" s="25"/>
      <c r="H241" s="25"/>
      <c r="I241" s="25"/>
      <c r="J241" s="13"/>
      <c r="K241" s="13"/>
      <c r="L241" s="25"/>
      <c r="M241" s="14" t="str">
        <f aca="false">IF(OR($C241="",$J241=""),"",INT(($J241-$C241)/365.25))</f>
        <v/>
      </c>
      <c r="N241" s="14" t="str">
        <f aca="false">IF($M241="","",IF($M241&lt;2,"Ha","Yo'q"))</f>
        <v/>
      </c>
      <c r="O241" s="14" t="str">
        <f aca="false">IF($M241="","",IF(AND($M241&gt;=7,$M241&lt;=17),"Ha","Yo'q"))</f>
        <v/>
      </c>
      <c r="P241" s="14" t="str">
        <f aca="false">IF(AND($B241&lt;&gt;"",$J241&lt;&gt;"",$J241&lt;=Boshqaruv!$C$10,OR($K241="",$K241&gt;Boshqaruv!$C$10),$L241&lt;&gt;"Tibbiy qarshi ko'rsatma"),1,"")</f>
        <v/>
      </c>
      <c r="Q241" s="28" t="n">
        <f aca="false">IF(AND($B241&lt;&gt;"",$J241&gt;=Boshqaruv!$C$9,$J241&lt;=Boshqaruv!$C$10),IF(COUNTIFS($B$4:$B240,$B241,$C$4:$C240,$C241,$J$4:$J240,"&gt;="&amp;Boshqaruv!$C$9,$J$4:$J240,"&lt;="&amp;Boshqaruv!$C$10)=0,1,0),0)</f>
        <v>0</v>
      </c>
      <c r="R241" s="28" t="n">
        <f aca="false">IF(AND($B241&lt;&gt;"",$J241&gt;=Boshqaruv!$C$9,$J241&lt;=Boshqaruv!$C$10,$K241&lt;&gt;"",$K241&lt;=Boshqaruv!$C$10),IF(COUNTIFS($B$4:$B240,$B241,$C$4:$C240,$C241,$J$4:$J240,"&gt;="&amp;Boshqaruv!$C$9,$J$4:$J240,"&lt;="&amp;Boshqaruv!$C$10,$K$4:$K240,"&lt;&gt;",$K$4:$K240,"&lt;="&amp;Boshqaruv!$C$10)=0,1,0),0)</f>
        <v>0</v>
      </c>
      <c r="S241" s="28" t="n">
        <f aca="false">IF($P241=1,IF(COUNTIFS($B$4:$B240,$B241,$C$4:$C240,$C241,$P$4:$P240,1)=0,1,0),0)</f>
        <v>0</v>
      </c>
      <c r="T241" s="12"/>
    </row>
    <row r="242" customFormat="false" ht="15" hidden="false" customHeight="false" outlineLevel="0" collapsed="false">
      <c r="A242" s="20" t="n">
        <v>238</v>
      </c>
      <c r="B242" s="12"/>
      <c r="C242" s="13"/>
      <c r="D242" s="24"/>
      <c r="E242" s="12"/>
      <c r="F242" s="12"/>
      <c r="G242" s="25"/>
      <c r="H242" s="25"/>
      <c r="I242" s="25"/>
      <c r="J242" s="13"/>
      <c r="K242" s="13"/>
      <c r="L242" s="25"/>
      <c r="M242" s="14" t="str">
        <f aca="false">IF(OR($C242="",$J242=""),"",INT(($J242-$C242)/365.25))</f>
        <v/>
      </c>
      <c r="N242" s="14" t="str">
        <f aca="false">IF($M242="","",IF($M242&lt;2,"Ha","Yo'q"))</f>
        <v/>
      </c>
      <c r="O242" s="14" t="str">
        <f aca="false">IF($M242="","",IF(AND($M242&gt;=7,$M242&lt;=17),"Ha","Yo'q"))</f>
        <v/>
      </c>
      <c r="P242" s="14" t="str">
        <f aca="false">IF(AND($B242&lt;&gt;"",$J242&lt;&gt;"",$J242&lt;=Boshqaruv!$C$10,OR($K242="",$K242&gt;Boshqaruv!$C$10),$L242&lt;&gt;"Tibbiy qarshi ko'rsatma"),1,"")</f>
        <v/>
      </c>
      <c r="Q242" s="28" t="n">
        <f aca="false">IF(AND($B242&lt;&gt;"",$J242&gt;=Boshqaruv!$C$9,$J242&lt;=Boshqaruv!$C$10),IF(COUNTIFS($B$4:$B241,$B242,$C$4:$C241,$C242,$J$4:$J241,"&gt;="&amp;Boshqaruv!$C$9,$J$4:$J241,"&lt;="&amp;Boshqaruv!$C$10)=0,1,0),0)</f>
        <v>0</v>
      </c>
      <c r="R242" s="28" t="n">
        <f aca="false">IF(AND($B242&lt;&gt;"",$J242&gt;=Boshqaruv!$C$9,$J242&lt;=Boshqaruv!$C$10,$K242&lt;&gt;"",$K242&lt;=Boshqaruv!$C$10),IF(COUNTIFS($B$4:$B241,$B242,$C$4:$C241,$C242,$J$4:$J241,"&gt;="&amp;Boshqaruv!$C$9,$J$4:$J241,"&lt;="&amp;Boshqaruv!$C$10,$K$4:$K241,"&lt;&gt;",$K$4:$K241,"&lt;="&amp;Boshqaruv!$C$10)=0,1,0),0)</f>
        <v>0</v>
      </c>
      <c r="S242" s="28" t="n">
        <f aca="false">IF($P242=1,IF(COUNTIFS($B$4:$B241,$B242,$C$4:$C241,$C242,$P$4:$P241,1)=0,1,0),0)</f>
        <v>0</v>
      </c>
      <c r="T242" s="12"/>
    </row>
    <row r="243" customFormat="false" ht="15" hidden="false" customHeight="false" outlineLevel="0" collapsed="false">
      <c r="A243" s="20" t="n">
        <v>239</v>
      </c>
      <c r="B243" s="12"/>
      <c r="C243" s="13"/>
      <c r="D243" s="24"/>
      <c r="E243" s="12"/>
      <c r="F243" s="12"/>
      <c r="G243" s="25"/>
      <c r="H243" s="25"/>
      <c r="I243" s="25"/>
      <c r="J243" s="13"/>
      <c r="K243" s="13"/>
      <c r="L243" s="25"/>
      <c r="M243" s="14" t="str">
        <f aca="false">IF(OR($C243="",$J243=""),"",INT(($J243-$C243)/365.25))</f>
        <v/>
      </c>
      <c r="N243" s="14" t="str">
        <f aca="false">IF($M243="","",IF($M243&lt;2,"Ha","Yo'q"))</f>
        <v/>
      </c>
      <c r="O243" s="14" t="str">
        <f aca="false">IF($M243="","",IF(AND($M243&gt;=7,$M243&lt;=17),"Ha","Yo'q"))</f>
        <v/>
      </c>
      <c r="P243" s="14" t="str">
        <f aca="false">IF(AND($B243&lt;&gt;"",$J243&lt;&gt;"",$J243&lt;=Boshqaruv!$C$10,OR($K243="",$K243&gt;Boshqaruv!$C$10),$L243&lt;&gt;"Tibbiy qarshi ko'rsatma"),1,"")</f>
        <v/>
      </c>
      <c r="Q243" s="28" t="n">
        <f aca="false">IF(AND($B243&lt;&gt;"",$J243&gt;=Boshqaruv!$C$9,$J243&lt;=Boshqaruv!$C$10),IF(COUNTIFS($B$4:$B242,$B243,$C$4:$C242,$C243,$J$4:$J242,"&gt;="&amp;Boshqaruv!$C$9,$J$4:$J242,"&lt;="&amp;Boshqaruv!$C$10)=0,1,0),0)</f>
        <v>0</v>
      </c>
      <c r="R243" s="28" t="n">
        <f aca="false">IF(AND($B243&lt;&gt;"",$J243&gt;=Boshqaruv!$C$9,$J243&lt;=Boshqaruv!$C$10,$K243&lt;&gt;"",$K243&lt;=Boshqaruv!$C$10),IF(COUNTIFS($B$4:$B242,$B243,$C$4:$C242,$C243,$J$4:$J242,"&gt;="&amp;Boshqaruv!$C$9,$J$4:$J242,"&lt;="&amp;Boshqaruv!$C$10,$K$4:$K242,"&lt;&gt;",$K$4:$K242,"&lt;="&amp;Boshqaruv!$C$10)=0,1,0),0)</f>
        <v>0</v>
      </c>
      <c r="S243" s="28" t="n">
        <f aca="false">IF($P243=1,IF(COUNTIFS($B$4:$B242,$B243,$C$4:$C242,$C243,$P$4:$P242,1)=0,1,0),0)</f>
        <v>0</v>
      </c>
      <c r="T243" s="12"/>
    </row>
    <row r="244" customFormat="false" ht="15" hidden="false" customHeight="false" outlineLevel="0" collapsed="false">
      <c r="A244" s="20" t="n">
        <v>240</v>
      </c>
      <c r="B244" s="12"/>
      <c r="C244" s="13"/>
      <c r="D244" s="24"/>
      <c r="E244" s="12"/>
      <c r="F244" s="12"/>
      <c r="G244" s="25"/>
      <c r="H244" s="25"/>
      <c r="I244" s="25"/>
      <c r="J244" s="13"/>
      <c r="K244" s="13"/>
      <c r="L244" s="25"/>
      <c r="M244" s="14" t="str">
        <f aca="false">IF(OR($C244="",$J244=""),"",INT(($J244-$C244)/365.25))</f>
        <v/>
      </c>
      <c r="N244" s="14" t="str">
        <f aca="false">IF($M244="","",IF($M244&lt;2,"Ha","Yo'q"))</f>
        <v/>
      </c>
      <c r="O244" s="14" t="str">
        <f aca="false">IF($M244="","",IF(AND($M244&gt;=7,$M244&lt;=17),"Ha","Yo'q"))</f>
        <v/>
      </c>
      <c r="P244" s="14" t="str">
        <f aca="false">IF(AND($B244&lt;&gt;"",$J244&lt;&gt;"",$J244&lt;=Boshqaruv!$C$10,OR($K244="",$K244&gt;Boshqaruv!$C$10),$L244&lt;&gt;"Tibbiy qarshi ko'rsatma"),1,"")</f>
        <v/>
      </c>
      <c r="Q244" s="28" t="n">
        <f aca="false">IF(AND($B244&lt;&gt;"",$J244&gt;=Boshqaruv!$C$9,$J244&lt;=Boshqaruv!$C$10),IF(COUNTIFS($B$4:$B243,$B244,$C$4:$C243,$C244,$J$4:$J243,"&gt;="&amp;Boshqaruv!$C$9,$J$4:$J243,"&lt;="&amp;Boshqaruv!$C$10)=0,1,0),0)</f>
        <v>0</v>
      </c>
      <c r="R244" s="28" t="n">
        <f aca="false">IF(AND($B244&lt;&gt;"",$J244&gt;=Boshqaruv!$C$9,$J244&lt;=Boshqaruv!$C$10,$K244&lt;&gt;"",$K244&lt;=Boshqaruv!$C$10),IF(COUNTIFS($B$4:$B243,$B244,$C$4:$C243,$C244,$J$4:$J243,"&gt;="&amp;Boshqaruv!$C$9,$J$4:$J243,"&lt;="&amp;Boshqaruv!$C$10,$K$4:$K243,"&lt;&gt;",$K$4:$K243,"&lt;="&amp;Boshqaruv!$C$10)=0,1,0),0)</f>
        <v>0</v>
      </c>
      <c r="S244" s="28" t="n">
        <f aca="false">IF($P244=1,IF(COUNTIFS($B$4:$B243,$B244,$C$4:$C243,$C244,$P$4:$P243,1)=0,1,0),0)</f>
        <v>0</v>
      </c>
      <c r="T244" s="12"/>
    </row>
    <row r="245" customFormat="false" ht="15" hidden="false" customHeight="false" outlineLevel="0" collapsed="false">
      <c r="A245" s="20" t="n">
        <v>241</v>
      </c>
      <c r="B245" s="12"/>
      <c r="C245" s="13"/>
      <c r="D245" s="24"/>
      <c r="E245" s="12"/>
      <c r="F245" s="12"/>
      <c r="G245" s="25"/>
      <c r="H245" s="25"/>
      <c r="I245" s="25"/>
      <c r="J245" s="13"/>
      <c r="K245" s="13"/>
      <c r="L245" s="25"/>
      <c r="M245" s="14" t="str">
        <f aca="false">IF(OR($C245="",$J245=""),"",INT(($J245-$C245)/365.25))</f>
        <v/>
      </c>
      <c r="N245" s="14" t="str">
        <f aca="false">IF($M245="","",IF($M245&lt;2,"Ha","Yo'q"))</f>
        <v/>
      </c>
      <c r="O245" s="14" t="str">
        <f aca="false">IF($M245="","",IF(AND($M245&gt;=7,$M245&lt;=17),"Ha","Yo'q"))</f>
        <v/>
      </c>
      <c r="P245" s="14" t="str">
        <f aca="false">IF(AND($B245&lt;&gt;"",$J245&lt;&gt;"",$J245&lt;=Boshqaruv!$C$10,OR($K245="",$K245&gt;Boshqaruv!$C$10),$L245&lt;&gt;"Tibbiy qarshi ko'rsatma"),1,"")</f>
        <v/>
      </c>
      <c r="Q245" s="28" t="n">
        <f aca="false">IF(AND($B245&lt;&gt;"",$J245&gt;=Boshqaruv!$C$9,$J245&lt;=Boshqaruv!$C$10),IF(COUNTIFS($B$4:$B244,$B245,$C$4:$C244,$C245,$J$4:$J244,"&gt;="&amp;Boshqaruv!$C$9,$J$4:$J244,"&lt;="&amp;Boshqaruv!$C$10)=0,1,0),0)</f>
        <v>0</v>
      </c>
      <c r="R245" s="28" t="n">
        <f aca="false">IF(AND($B245&lt;&gt;"",$J245&gt;=Boshqaruv!$C$9,$J245&lt;=Boshqaruv!$C$10,$K245&lt;&gt;"",$K245&lt;=Boshqaruv!$C$10),IF(COUNTIFS($B$4:$B244,$B245,$C$4:$C244,$C245,$J$4:$J244,"&gt;="&amp;Boshqaruv!$C$9,$J$4:$J244,"&lt;="&amp;Boshqaruv!$C$10,$K$4:$K244,"&lt;&gt;",$K$4:$K244,"&lt;="&amp;Boshqaruv!$C$10)=0,1,0),0)</f>
        <v>0</v>
      </c>
      <c r="S245" s="28" t="n">
        <f aca="false">IF($P245=1,IF(COUNTIFS($B$4:$B244,$B245,$C$4:$C244,$C245,$P$4:$P244,1)=0,1,0),0)</f>
        <v>0</v>
      </c>
      <c r="T245" s="12"/>
    </row>
    <row r="246" customFormat="false" ht="15" hidden="false" customHeight="false" outlineLevel="0" collapsed="false">
      <c r="A246" s="20" t="n">
        <v>242</v>
      </c>
      <c r="B246" s="12"/>
      <c r="C246" s="13"/>
      <c r="D246" s="24"/>
      <c r="E246" s="12"/>
      <c r="F246" s="12"/>
      <c r="G246" s="25"/>
      <c r="H246" s="25"/>
      <c r="I246" s="25"/>
      <c r="J246" s="13"/>
      <c r="K246" s="13"/>
      <c r="L246" s="25"/>
      <c r="M246" s="14" t="str">
        <f aca="false">IF(OR($C246="",$J246=""),"",INT(($J246-$C246)/365.25))</f>
        <v/>
      </c>
      <c r="N246" s="14" t="str">
        <f aca="false">IF($M246="","",IF($M246&lt;2,"Ha","Yo'q"))</f>
        <v/>
      </c>
      <c r="O246" s="14" t="str">
        <f aca="false">IF($M246="","",IF(AND($M246&gt;=7,$M246&lt;=17),"Ha","Yo'q"))</f>
        <v/>
      </c>
      <c r="P246" s="14" t="str">
        <f aca="false">IF(AND($B246&lt;&gt;"",$J246&lt;&gt;"",$J246&lt;=Boshqaruv!$C$10,OR($K246="",$K246&gt;Boshqaruv!$C$10),$L246&lt;&gt;"Tibbiy qarshi ko'rsatma"),1,"")</f>
        <v/>
      </c>
      <c r="Q246" s="28" t="n">
        <f aca="false">IF(AND($B246&lt;&gt;"",$J246&gt;=Boshqaruv!$C$9,$J246&lt;=Boshqaruv!$C$10),IF(COUNTIFS($B$4:$B245,$B246,$C$4:$C245,$C246,$J$4:$J245,"&gt;="&amp;Boshqaruv!$C$9,$J$4:$J245,"&lt;="&amp;Boshqaruv!$C$10)=0,1,0),0)</f>
        <v>0</v>
      </c>
      <c r="R246" s="28" t="n">
        <f aca="false">IF(AND($B246&lt;&gt;"",$J246&gt;=Boshqaruv!$C$9,$J246&lt;=Boshqaruv!$C$10,$K246&lt;&gt;"",$K246&lt;=Boshqaruv!$C$10),IF(COUNTIFS($B$4:$B245,$B246,$C$4:$C245,$C246,$J$4:$J245,"&gt;="&amp;Boshqaruv!$C$9,$J$4:$J245,"&lt;="&amp;Boshqaruv!$C$10,$K$4:$K245,"&lt;&gt;",$K$4:$K245,"&lt;="&amp;Boshqaruv!$C$10)=0,1,0),0)</f>
        <v>0</v>
      </c>
      <c r="S246" s="28" t="n">
        <f aca="false">IF($P246=1,IF(COUNTIFS($B$4:$B245,$B246,$C$4:$C245,$C246,$P$4:$P245,1)=0,1,0),0)</f>
        <v>0</v>
      </c>
      <c r="T246" s="12"/>
    </row>
    <row r="247" customFormat="false" ht="15" hidden="false" customHeight="false" outlineLevel="0" collapsed="false">
      <c r="A247" s="20" t="n">
        <v>243</v>
      </c>
      <c r="B247" s="12"/>
      <c r="C247" s="13"/>
      <c r="D247" s="24"/>
      <c r="E247" s="12"/>
      <c r="F247" s="12"/>
      <c r="G247" s="25"/>
      <c r="H247" s="25"/>
      <c r="I247" s="25"/>
      <c r="J247" s="13"/>
      <c r="K247" s="13"/>
      <c r="L247" s="25"/>
      <c r="M247" s="14" t="str">
        <f aca="false">IF(OR($C247="",$J247=""),"",INT(($J247-$C247)/365.25))</f>
        <v/>
      </c>
      <c r="N247" s="14" t="str">
        <f aca="false">IF($M247="","",IF($M247&lt;2,"Ha","Yo'q"))</f>
        <v/>
      </c>
      <c r="O247" s="14" t="str">
        <f aca="false">IF($M247="","",IF(AND($M247&gt;=7,$M247&lt;=17),"Ha","Yo'q"))</f>
        <v/>
      </c>
      <c r="P247" s="14" t="str">
        <f aca="false">IF(AND($B247&lt;&gt;"",$J247&lt;&gt;"",$J247&lt;=Boshqaruv!$C$10,OR($K247="",$K247&gt;Boshqaruv!$C$10),$L247&lt;&gt;"Tibbiy qarshi ko'rsatma"),1,"")</f>
        <v/>
      </c>
      <c r="Q247" s="28" t="n">
        <f aca="false">IF(AND($B247&lt;&gt;"",$J247&gt;=Boshqaruv!$C$9,$J247&lt;=Boshqaruv!$C$10),IF(COUNTIFS($B$4:$B246,$B247,$C$4:$C246,$C247,$J$4:$J246,"&gt;="&amp;Boshqaruv!$C$9,$J$4:$J246,"&lt;="&amp;Boshqaruv!$C$10)=0,1,0),0)</f>
        <v>0</v>
      </c>
      <c r="R247" s="28" t="n">
        <f aca="false">IF(AND($B247&lt;&gt;"",$J247&gt;=Boshqaruv!$C$9,$J247&lt;=Boshqaruv!$C$10,$K247&lt;&gt;"",$K247&lt;=Boshqaruv!$C$10),IF(COUNTIFS($B$4:$B246,$B247,$C$4:$C246,$C247,$J$4:$J246,"&gt;="&amp;Boshqaruv!$C$9,$J$4:$J246,"&lt;="&amp;Boshqaruv!$C$10,$K$4:$K246,"&lt;&gt;",$K$4:$K246,"&lt;="&amp;Boshqaruv!$C$10)=0,1,0),0)</f>
        <v>0</v>
      </c>
      <c r="S247" s="28" t="n">
        <f aca="false">IF($P247=1,IF(COUNTIFS($B$4:$B246,$B247,$C$4:$C246,$C247,$P$4:$P246,1)=0,1,0),0)</f>
        <v>0</v>
      </c>
      <c r="T247" s="12"/>
    </row>
    <row r="248" customFormat="false" ht="15" hidden="false" customHeight="false" outlineLevel="0" collapsed="false">
      <c r="A248" s="20" t="n">
        <v>244</v>
      </c>
      <c r="B248" s="12"/>
      <c r="C248" s="13"/>
      <c r="D248" s="24"/>
      <c r="E248" s="12"/>
      <c r="F248" s="12"/>
      <c r="G248" s="25"/>
      <c r="H248" s="25"/>
      <c r="I248" s="25"/>
      <c r="J248" s="13"/>
      <c r="K248" s="13"/>
      <c r="L248" s="25"/>
      <c r="M248" s="14" t="str">
        <f aca="false">IF(OR($C248="",$J248=""),"",INT(($J248-$C248)/365.25))</f>
        <v/>
      </c>
      <c r="N248" s="14" t="str">
        <f aca="false">IF($M248="","",IF($M248&lt;2,"Ha","Yo'q"))</f>
        <v/>
      </c>
      <c r="O248" s="14" t="str">
        <f aca="false">IF($M248="","",IF(AND($M248&gt;=7,$M248&lt;=17),"Ha","Yo'q"))</f>
        <v/>
      </c>
      <c r="P248" s="14" t="str">
        <f aca="false">IF(AND($B248&lt;&gt;"",$J248&lt;&gt;"",$J248&lt;=Boshqaruv!$C$10,OR($K248="",$K248&gt;Boshqaruv!$C$10),$L248&lt;&gt;"Tibbiy qarshi ko'rsatma"),1,"")</f>
        <v/>
      </c>
      <c r="Q248" s="28" t="n">
        <f aca="false">IF(AND($B248&lt;&gt;"",$J248&gt;=Boshqaruv!$C$9,$J248&lt;=Boshqaruv!$C$10),IF(COUNTIFS($B$4:$B247,$B248,$C$4:$C247,$C248,$J$4:$J247,"&gt;="&amp;Boshqaruv!$C$9,$J$4:$J247,"&lt;="&amp;Boshqaruv!$C$10)=0,1,0),0)</f>
        <v>0</v>
      </c>
      <c r="R248" s="28" t="n">
        <f aca="false">IF(AND($B248&lt;&gt;"",$J248&gt;=Boshqaruv!$C$9,$J248&lt;=Boshqaruv!$C$10,$K248&lt;&gt;"",$K248&lt;=Boshqaruv!$C$10),IF(COUNTIFS($B$4:$B247,$B248,$C$4:$C247,$C248,$J$4:$J247,"&gt;="&amp;Boshqaruv!$C$9,$J$4:$J247,"&lt;="&amp;Boshqaruv!$C$10,$K$4:$K247,"&lt;&gt;",$K$4:$K247,"&lt;="&amp;Boshqaruv!$C$10)=0,1,0),0)</f>
        <v>0</v>
      </c>
      <c r="S248" s="28" t="n">
        <f aca="false">IF($P248=1,IF(COUNTIFS($B$4:$B247,$B248,$C$4:$C247,$C248,$P$4:$P247,1)=0,1,0),0)</f>
        <v>0</v>
      </c>
      <c r="T248" s="12"/>
    </row>
    <row r="249" customFormat="false" ht="15" hidden="false" customHeight="false" outlineLevel="0" collapsed="false">
      <c r="A249" s="20" t="n">
        <v>245</v>
      </c>
      <c r="B249" s="12"/>
      <c r="C249" s="13"/>
      <c r="D249" s="24"/>
      <c r="E249" s="12"/>
      <c r="F249" s="12"/>
      <c r="G249" s="25"/>
      <c r="H249" s="25"/>
      <c r="I249" s="25"/>
      <c r="J249" s="13"/>
      <c r="K249" s="13"/>
      <c r="L249" s="25"/>
      <c r="M249" s="14" t="str">
        <f aca="false">IF(OR($C249="",$J249=""),"",INT(($J249-$C249)/365.25))</f>
        <v/>
      </c>
      <c r="N249" s="14" t="str">
        <f aca="false">IF($M249="","",IF($M249&lt;2,"Ha","Yo'q"))</f>
        <v/>
      </c>
      <c r="O249" s="14" t="str">
        <f aca="false">IF($M249="","",IF(AND($M249&gt;=7,$M249&lt;=17),"Ha","Yo'q"))</f>
        <v/>
      </c>
      <c r="P249" s="14" t="str">
        <f aca="false">IF(AND($B249&lt;&gt;"",$J249&lt;&gt;"",$J249&lt;=Boshqaruv!$C$10,OR($K249="",$K249&gt;Boshqaruv!$C$10),$L249&lt;&gt;"Tibbiy qarshi ko'rsatma"),1,"")</f>
        <v/>
      </c>
      <c r="Q249" s="28" t="n">
        <f aca="false">IF(AND($B249&lt;&gt;"",$J249&gt;=Boshqaruv!$C$9,$J249&lt;=Boshqaruv!$C$10),IF(COUNTIFS($B$4:$B248,$B249,$C$4:$C248,$C249,$J$4:$J248,"&gt;="&amp;Boshqaruv!$C$9,$J$4:$J248,"&lt;="&amp;Boshqaruv!$C$10)=0,1,0),0)</f>
        <v>0</v>
      </c>
      <c r="R249" s="28" t="n">
        <f aca="false">IF(AND($B249&lt;&gt;"",$J249&gt;=Boshqaruv!$C$9,$J249&lt;=Boshqaruv!$C$10,$K249&lt;&gt;"",$K249&lt;=Boshqaruv!$C$10),IF(COUNTIFS($B$4:$B248,$B249,$C$4:$C248,$C249,$J$4:$J248,"&gt;="&amp;Boshqaruv!$C$9,$J$4:$J248,"&lt;="&amp;Boshqaruv!$C$10,$K$4:$K248,"&lt;&gt;",$K$4:$K248,"&lt;="&amp;Boshqaruv!$C$10)=0,1,0),0)</f>
        <v>0</v>
      </c>
      <c r="S249" s="28" t="n">
        <f aca="false">IF($P249=1,IF(COUNTIFS($B$4:$B248,$B249,$C$4:$C248,$C249,$P$4:$P248,1)=0,1,0),0)</f>
        <v>0</v>
      </c>
      <c r="T249" s="12"/>
    </row>
    <row r="250" customFormat="false" ht="15" hidden="false" customHeight="false" outlineLevel="0" collapsed="false">
      <c r="A250" s="20" t="n">
        <v>246</v>
      </c>
      <c r="B250" s="12"/>
      <c r="C250" s="13"/>
      <c r="D250" s="24"/>
      <c r="E250" s="12"/>
      <c r="F250" s="12"/>
      <c r="G250" s="25"/>
      <c r="H250" s="25"/>
      <c r="I250" s="25"/>
      <c r="J250" s="13"/>
      <c r="K250" s="13"/>
      <c r="L250" s="25"/>
      <c r="M250" s="14" t="str">
        <f aca="false">IF(OR($C250="",$J250=""),"",INT(($J250-$C250)/365.25))</f>
        <v/>
      </c>
      <c r="N250" s="14" t="str">
        <f aca="false">IF($M250="","",IF($M250&lt;2,"Ha","Yo'q"))</f>
        <v/>
      </c>
      <c r="O250" s="14" t="str">
        <f aca="false">IF($M250="","",IF(AND($M250&gt;=7,$M250&lt;=17),"Ha","Yo'q"))</f>
        <v/>
      </c>
      <c r="P250" s="14" t="str">
        <f aca="false">IF(AND($B250&lt;&gt;"",$J250&lt;&gt;"",$J250&lt;=Boshqaruv!$C$10,OR($K250="",$K250&gt;Boshqaruv!$C$10),$L250&lt;&gt;"Tibbiy qarshi ko'rsatma"),1,"")</f>
        <v/>
      </c>
      <c r="Q250" s="28" t="n">
        <f aca="false">IF(AND($B250&lt;&gt;"",$J250&gt;=Boshqaruv!$C$9,$J250&lt;=Boshqaruv!$C$10),IF(COUNTIFS($B$4:$B249,$B250,$C$4:$C249,$C250,$J$4:$J249,"&gt;="&amp;Boshqaruv!$C$9,$J$4:$J249,"&lt;="&amp;Boshqaruv!$C$10)=0,1,0),0)</f>
        <v>0</v>
      </c>
      <c r="R250" s="28" t="n">
        <f aca="false">IF(AND($B250&lt;&gt;"",$J250&gt;=Boshqaruv!$C$9,$J250&lt;=Boshqaruv!$C$10,$K250&lt;&gt;"",$K250&lt;=Boshqaruv!$C$10),IF(COUNTIFS($B$4:$B249,$B250,$C$4:$C249,$C250,$J$4:$J249,"&gt;="&amp;Boshqaruv!$C$9,$J$4:$J249,"&lt;="&amp;Boshqaruv!$C$10,$K$4:$K249,"&lt;&gt;",$K$4:$K249,"&lt;="&amp;Boshqaruv!$C$10)=0,1,0),0)</f>
        <v>0</v>
      </c>
      <c r="S250" s="28" t="n">
        <f aca="false">IF($P250=1,IF(COUNTIFS($B$4:$B249,$B250,$C$4:$C249,$C250,$P$4:$P249,1)=0,1,0),0)</f>
        <v>0</v>
      </c>
      <c r="T250" s="12"/>
    </row>
    <row r="251" customFormat="false" ht="15" hidden="false" customHeight="false" outlineLevel="0" collapsed="false">
      <c r="A251" s="20" t="n">
        <v>247</v>
      </c>
      <c r="B251" s="12"/>
      <c r="C251" s="13"/>
      <c r="D251" s="24"/>
      <c r="E251" s="12"/>
      <c r="F251" s="12"/>
      <c r="G251" s="25"/>
      <c r="H251" s="25"/>
      <c r="I251" s="25"/>
      <c r="J251" s="13"/>
      <c r="K251" s="13"/>
      <c r="L251" s="25"/>
      <c r="M251" s="14" t="str">
        <f aca="false">IF(OR($C251="",$J251=""),"",INT(($J251-$C251)/365.25))</f>
        <v/>
      </c>
      <c r="N251" s="14" t="str">
        <f aca="false">IF($M251="","",IF($M251&lt;2,"Ha","Yo'q"))</f>
        <v/>
      </c>
      <c r="O251" s="14" t="str">
        <f aca="false">IF($M251="","",IF(AND($M251&gt;=7,$M251&lt;=17),"Ha","Yo'q"))</f>
        <v/>
      </c>
      <c r="P251" s="14" t="str">
        <f aca="false">IF(AND($B251&lt;&gt;"",$J251&lt;&gt;"",$J251&lt;=Boshqaruv!$C$10,OR($K251="",$K251&gt;Boshqaruv!$C$10),$L251&lt;&gt;"Tibbiy qarshi ko'rsatma"),1,"")</f>
        <v/>
      </c>
      <c r="Q251" s="28" t="n">
        <f aca="false">IF(AND($B251&lt;&gt;"",$J251&gt;=Boshqaruv!$C$9,$J251&lt;=Boshqaruv!$C$10),IF(COUNTIFS($B$4:$B250,$B251,$C$4:$C250,$C251,$J$4:$J250,"&gt;="&amp;Boshqaruv!$C$9,$J$4:$J250,"&lt;="&amp;Boshqaruv!$C$10)=0,1,0),0)</f>
        <v>0</v>
      </c>
      <c r="R251" s="28" t="n">
        <f aca="false">IF(AND($B251&lt;&gt;"",$J251&gt;=Boshqaruv!$C$9,$J251&lt;=Boshqaruv!$C$10,$K251&lt;&gt;"",$K251&lt;=Boshqaruv!$C$10),IF(COUNTIFS($B$4:$B250,$B251,$C$4:$C250,$C251,$J$4:$J250,"&gt;="&amp;Boshqaruv!$C$9,$J$4:$J250,"&lt;="&amp;Boshqaruv!$C$10,$K$4:$K250,"&lt;&gt;",$K$4:$K250,"&lt;="&amp;Boshqaruv!$C$10)=0,1,0),0)</f>
        <v>0</v>
      </c>
      <c r="S251" s="28" t="n">
        <f aca="false">IF($P251=1,IF(COUNTIFS($B$4:$B250,$B251,$C$4:$C250,$C251,$P$4:$P250,1)=0,1,0),0)</f>
        <v>0</v>
      </c>
      <c r="T251" s="12"/>
    </row>
    <row r="252" customFormat="false" ht="15" hidden="false" customHeight="false" outlineLevel="0" collapsed="false">
      <c r="A252" s="20" t="n">
        <v>248</v>
      </c>
      <c r="B252" s="12"/>
      <c r="C252" s="13"/>
      <c r="D252" s="24"/>
      <c r="E252" s="12"/>
      <c r="F252" s="12"/>
      <c r="G252" s="25"/>
      <c r="H252" s="25"/>
      <c r="I252" s="25"/>
      <c r="J252" s="13"/>
      <c r="K252" s="13"/>
      <c r="L252" s="25"/>
      <c r="M252" s="14" t="str">
        <f aca="false">IF(OR($C252="",$J252=""),"",INT(($J252-$C252)/365.25))</f>
        <v/>
      </c>
      <c r="N252" s="14" t="str">
        <f aca="false">IF($M252="","",IF($M252&lt;2,"Ha","Yo'q"))</f>
        <v/>
      </c>
      <c r="O252" s="14" t="str">
        <f aca="false">IF($M252="","",IF(AND($M252&gt;=7,$M252&lt;=17),"Ha","Yo'q"))</f>
        <v/>
      </c>
      <c r="P252" s="14" t="str">
        <f aca="false">IF(AND($B252&lt;&gt;"",$J252&lt;&gt;"",$J252&lt;=Boshqaruv!$C$10,OR($K252="",$K252&gt;Boshqaruv!$C$10),$L252&lt;&gt;"Tibbiy qarshi ko'rsatma"),1,"")</f>
        <v/>
      </c>
      <c r="Q252" s="28" t="n">
        <f aca="false">IF(AND($B252&lt;&gt;"",$J252&gt;=Boshqaruv!$C$9,$J252&lt;=Boshqaruv!$C$10),IF(COUNTIFS($B$4:$B251,$B252,$C$4:$C251,$C252,$J$4:$J251,"&gt;="&amp;Boshqaruv!$C$9,$J$4:$J251,"&lt;="&amp;Boshqaruv!$C$10)=0,1,0),0)</f>
        <v>0</v>
      </c>
      <c r="R252" s="28" t="n">
        <f aca="false">IF(AND($B252&lt;&gt;"",$J252&gt;=Boshqaruv!$C$9,$J252&lt;=Boshqaruv!$C$10,$K252&lt;&gt;"",$K252&lt;=Boshqaruv!$C$10),IF(COUNTIFS($B$4:$B251,$B252,$C$4:$C251,$C252,$J$4:$J251,"&gt;="&amp;Boshqaruv!$C$9,$J$4:$J251,"&lt;="&amp;Boshqaruv!$C$10,$K$4:$K251,"&lt;&gt;",$K$4:$K251,"&lt;="&amp;Boshqaruv!$C$10)=0,1,0),0)</f>
        <v>0</v>
      </c>
      <c r="S252" s="28" t="n">
        <f aca="false">IF($P252=1,IF(COUNTIFS($B$4:$B251,$B252,$C$4:$C251,$C252,$P$4:$P251,1)=0,1,0),0)</f>
        <v>0</v>
      </c>
      <c r="T252" s="12"/>
    </row>
    <row r="253" customFormat="false" ht="15" hidden="false" customHeight="false" outlineLevel="0" collapsed="false">
      <c r="A253" s="20" t="n">
        <v>249</v>
      </c>
      <c r="B253" s="12"/>
      <c r="C253" s="13"/>
      <c r="D253" s="24"/>
      <c r="E253" s="12"/>
      <c r="F253" s="12"/>
      <c r="G253" s="25"/>
      <c r="H253" s="25"/>
      <c r="I253" s="25"/>
      <c r="J253" s="13"/>
      <c r="K253" s="13"/>
      <c r="L253" s="25"/>
      <c r="M253" s="14" t="str">
        <f aca="false">IF(OR($C253="",$J253=""),"",INT(($J253-$C253)/365.25))</f>
        <v/>
      </c>
      <c r="N253" s="14" t="str">
        <f aca="false">IF($M253="","",IF($M253&lt;2,"Ha","Yo'q"))</f>
        <v/>
      </c>
      <c r="O253" s="14" t="str">
        <f aca="false">IF($M253="","",IF(AND($M253&gt;=7,$M253&lt;=17),"Ha","Yo'q"))</f>
        <v/>
      </c>
      <c r="P253" s="14" t="str">
        <f aca="false">IF(AND($B253&lt;&gt;"",$J253&lt;&gt;"",$J253&lt;=Boshqaruv!$C$10,OR($K253="",$K253&gt;Boshqaruv!$C$10),$L253&lt;&gt;"Tibbiy qarshi ko'rsatma"),1,"")</f>
        <v/>
      </c>
      <c r="Q253" s="28" t="n">
        <f aca="false">IF(AND($B253&lt;&gt;"",$J253&gt;=Boshqaruv!$C$9,$J253&lt;=Boshqaruv!$C$10),IF(COUNTIFS($B$4:$B252,$B253,$C$4:$C252,$C253,$J$4:$J252,"&gt;="&amp;Boshqaruv!$C$9,$J$4:$J252,"&lt;="&amp;Boshqaruv!$C$10)=0,1,0),0)</f>
        <v>0</v>
      </c>
      <c r="R253" s="28" t="n">
        <f aca="false">IF(AND($B253&lt;&gt;"",$J253&gt;=Boshqaruv!$C$9,$J253&lt;=Boshqaruv!$C$10,$K253&lt;&gt;"",$K253&lt;=Boshqaruv!$C$10),IF(COUNTIFS($B$4:$B252,$B253,$C$4:$C252,$C253,$J$4:$J252,"&gt;="&amp;Boshqaruv!$C$9,$J$4:$J252,"&lt;="&amp;Boshqaruv!$C$10,$K$4:$K252,"&lt;&gt;",$K$4:$K252,"&lt;="&amp;Boshqaruv!$C$10)=0,1,0),0)</f>
        <v>0</v>
      </c>
      <c r="S253" s="28" t="n">
        <f aca="false">IF($P253=1,IF(COUNTIFS($B$4:$B252,$B253,$C$4:$C252,$C253,$P$4:$P252,1)=0,1,0),0)</f>
        <v>0</v>
      </c>
      <c r="T253" s="12"/>
    </row>
    <row r="254" customFormat="false" ht="15" hidden="false" customHeight="false" outlineLevel="0" collapsed="false">
      <c r="A254" s="20" t="n">
        <v>250</v>
      </c>
      <c r="B254" s="12"/>
      <c r="C254" s="13"/>
      <c r="D254" s="24"/>
      <c r="E254" s="12"/>
      <c r="F254" s="12"/>
      <c r="G254" s="25"/>
      <c r="H254" s="25"/>
      <c r="I254" s="25"/>
      <c r="J254" s="13"/>
      <c r="K254" s="13"/>
      <c r="L254" s="25"/>
      <c r="M254" s="14" t="str">
        <f aca="false">IF(OR($C254="",$J254=""),"",INT(($J254-$C254)/365.25))</f>
        <v/>
      </c>
      <c r="N254" s="14" t="str">
        <f aca="false">IF($M254="","",IF($M254&lt;2,"Ha","Yo'q"))</f>
        <v/>
      </c>
      <c r="O254" s="14" t="str">
        <f aca="false">IF($M254="","",IF(AND($M254&gt;=7,$M254&lt;=17),"Ha","Yo'q"))</f>
        <v/>
      </c>
      <c r="P254" s="14" t="str">
        <f aca="false">IF(AND($B254&lt;&gt;"",$J254&lt;&gt;"",$J254&lt;=Boshqaruv!$C$10,OR($K254="",$K254&gt;Boshqaruv!$C$10),$L254&lt;&gt;"Tibbiy qarshi ko'rsatma"),1,"")</f>
        <v/>
      </c>
      <c r="Q254" s="28" t="n">
        <f aca="false">IF(AND($B254&lt;&gt;"",$J254&gt;=Boshqaruv!$C$9,$J254&lt;=Boshqaruv!$C$10),IF(COUNTIFS($B$4:$B253,$B254,$C$4:$C253,$C254,$J$4:$J253,"&gt;="&amp;Boshqaruv!$C$9,$J$4:$J253,"&lt;="&amp;Boshqaruv!$C$10)=0,1,0),0)</f>
        <v>0</v>
      </c>
      <c r="R254" s="28" t="n">
        <f aca="false">IF(AND($B254&lt;&gt;"",$J254&gt;=Boshqaruv!$C$9,$J254&lt;=Boshqaruv!$C$10,$K254&lt;&gt;"",$K254&lt;=Boshqaruv!$C$10),IF(COUNTIFS($B$4:$B253,$B254,$C$4:$C253,$C254,$J$4:$J253,"&gt;="&amp;Boshqaruv!$C$9,$J$4:$J253,"&lt;="&amp;Boshqaruv!$C$10,$K$4:$K253,"&lt;&gt;",$K$4:$K253,"&lt;="&amp;Boshqaruv!$C$10)=0,1,0),0)</f>
        <v>0</v>
      </c>
      <c r="S254" s="28" t="n">
        <f aca="false">IF($P254=1,IF(COUNTIFS($B$4:$B253,$B254,$C$4:$C253,$C254,$P$4:$P253,1)=0,1,0),0)</f>
        <v>0</v>
      </c>
      <c r="T254" s="12"/>
    </row>
    <row r="255" customFormat="false" ht="15" hidden="false" customHeight="false" outlineLevel="0" collapsed="false">
      <c r="A255" s="20" t="n">
        <v>251</v>
      </c>
      <c r="B255" s="12"/>
      <c r="C255" s="13"/>
      <c r="D255" s="24"/>
      <c r="E255" s="12"/>
      <c r="F255" s="12"/>
      <c r="G255" s="25"/>
      <c r="H255" s="25"/>
      <c r="I255" s="25"/>
      <c r="J255" s="13"/>
      <c r="K255" s="13"/>
      <c r="L255" s="25"/>
      <c r="M255" s="14" t="str">
        <f aca="false">IF(OR($C255="",$J255=""),"",INT(($J255-$C255)/365.25))</f>
        <v/>
      </c>
      <c r="N255" s="14" t="str">
        <f aca="false">IF($M255="","",IF($M255&lt;2,"Ha","Yo'q"))</f>
        <v/>
      </c>
      <c r="O255" s="14" t="str">
        <f aca="false">IF($M255="","",IF(AND($M255&gt;=7,$M255&lt;=17),"Ha","Yo'q"))</f>
        <v/>
      </c>
      <c r="P255" s="14" t="str">
        <f aca="false">IF(AND($B255&lt;&gt;"",$J255&lt;&gt;"",$J255&lt;=Boshqaruv!$C$10,OR($K255="",$K255&gt;Boshqaruv!$C$10),$L255&lt;&gt;"Tibbiy qarshi ko'rsatma"),1,"")</f>
        <v/>
      </c>
      <c r="Q255" s="28" t="n">
        <f aca="false">IF(AND($B255&lt;&gt;"",$J255&gt;=Boshqaruv!$C$9,$J255&lt;=Boshqaruv!$C$10),IF(COUNTIFS($B$4:$B254,$B255,$C$4:$C254,$C255,$J$4:$J254,"&gt;="&amp;Boshqaruv!$C$9,$J$4:$J254,"&lt;="&amp;Boshqaruv!$C$10)=0,1,0),0)</f>
        <v>0</v>
      </c>
      <c r="R255" s="28" t="n">
        <f aca="false">IF(AND($B255&lt;&gt;"",$J255&gt;=Boshqaruv!$C$9,$J255&lt;=Boshqaruv!$C$10,$K255&lt;&gt;"",$K255&lt;=Boshqaruv!$C$10),IF(COUNTIFS($B$4:$B254,$B255,$C$4:$C254,$C255,$J$4:$J254,"&gt;="&amp;Boshqaruv!$C$9,$J$4:$J254,"&lt;="&amp;Boshqaruv!$C$10,$K$4:$K254,"&lt;&gt;",$K$4:$K254,"&lt;="&amp;Boshqaruv!$C$10)=0,1,0),0)</f>
        <v>0</v>
      </c>
      <c r="S255" s="28" t="n">
        <f aca="false">IF($P255=1,IF(COUNTIFS($B$4:$B254,$B255,$C$4:$C254,$C255,$P$4:$P254,1)=0,1,0),0)</f>
        <v>0</v>
      </c>
      <c r="T255" s="12"/>
    </row>
    <row r="256" customFormat="false" ht="15" hidden="false" customHeight="false" outlineLevel="0" collapsed="false">
      <c r="A256" s="20" t="n">
        <v>252</v>
      </c>
      <c r="B256" s="12"/>
      <c r="C256" s="13"/>
      <c r="D256" s="24"/>
      <c r="E256" s="12"/>
      <c r="F256" s="12"/>
      <c r="G256" s="25"/>
      <c r="H256" s="25"/>
      <c r="I256" s="25"/>
      <c r="J256" s="13"/>
      <c r="K256" s="13"/>
      <c r="L256" s="25"/>
      <c r="M256" s="14" t="str">
        <f aca="false">IF(OR($C256="",$J256=""),"",INT(($J256-$C256)/365.25))</f>
        <v/>
      </c>
      <c r="N256" s="14" t="str">
        <f aca="false">IF($M256="","",IF($M256&lt;2,"Ha","Yo'q"))</f>
        <v/>
      </c>
      <c r="O256" s="14" t="str">
        <f aca="false">IF($M256="","",IF(AND($M256&gt;=7,$M256&lt;=17),"Ha","Yo'q"))</f>
        <v/>
      </c>
      <c r="P256" s="14" t="str">
        <f aca="false">IF(AND($B256&lt;&gt;"",$J256&lt;&gt;"",$J256&lt;=Boshqaruv!$C$10,OR($K256="",$K256&gt;Boshqaruv!$C$10),$L256&lt;&gt;"Tibbiy qarshi ko'rsatma"),1,"")</f>
        <v/>
      </c>
      <c r="Q256" s="28" t="n">
        <f aca="false">IF(AND($B256&lt;&gt;"",$J256&gt;=Boshqaruv!$C$9,$J256&lt;=Boshqaruv!$C$10),IF(COUNTIFS($B$4:$B255,$B256,$C$4:$C255,$C256,$J$4:$J255,"&gt;="&amp;Boshqaruv!$C$9,$J$4:$J255,"&lt;="&amp;Boshqaruv!$C$10)=0,1,0),0)</f>
        <v>0</v>
      </c>
      <c r="R256" s="28" t="n">
        <f aca="false">IF(AND($B256&lt;&gt;"",$J256&gt;=Boshqaruv!$C$9,$J256&lt;=Boshqaruv!$C$10,$K256&lt;&gt;"",$K256&lt;=Boshqaruv!$C$10),IF(COUNTIFS($B$4:$B255,$B256,$C$4:$C255,$C256,$J$4:$J255,"&gt;="&amp;Boshqaruv!$C$9,$J$4:$J255,"&lt;="&amp;Boshqaruv!$C$10,$K$4:$K255,"&lt;&gt;",$K$4:$K255,"&lt;="&amp;Boshqaruv!$C$10)=0,1,0),0)</f>
        <v>0</v>
      </c>
      <c r="S256" s="28" t="n">
        <f aca="false">IF($P256=1,IF(COUNTIFS($B$4:$B255,$B256,$C$4:$C255,$C256,$P$4:$P255,1)=0,1,0),0)</f>
        <v>0</v>
      </c>
      <c r="T256" s="12"/>
    </row>
    <row r="257" customFormat="false" ht="15" hidden="false" customHeight="false" outlineLevel="0" collapsed="false">
      <c r="A257" s="20" t="n">
        <v>253</v>
      </c>
      <c r="B257" s="12"/>
      <c r="C257" s="13"/>
      <c r="D257" s="24"/>
      <c r="E257" s="12"/>
      <c r="F257" s="12"/>
      <c r="G257" s="25"/>
      <c r="H257" s="25"/>
      <c r="I257" s="25"/>
      <c r="J257" s="13"/>
      <c r="K257" s="13"/>
      <c r="L257" s="25"/>
      <c r="M257" s="14" t="str">
        <f aca="false">IF(OR($C257="",$J257=""),"",INT(($J257-$C257)/365.25))</f>
        <v/>
      </c>
      <c r="N257" s="14" t="str">
        <f aca="false">IF($M257="","",IF($M257&lt;2,"Ha","Yo'q"))</f>
        <v/>
      </c>
      <c r="O257" s="14" t="str">
        <f aca="false">IF($M257="","",IF(AND($M257&gt;=7,$M257&lt;=17),"Ha","Yo'q"))</f>
        <v/>
      </c>
      <c r="P257" s="14" t="str">
        <f aca="false">IF(AND($B257&lt;&gt;"",$J257&lt;&gt;"",$J257&lt;=Boshqaruv!$C$10,OR($K257="",$K257&gt;Boshqaruv!$C$10),$L257&lt;&gt;"Tibbiy qarshi ko'rsatma"),1,"")</f>
        <v/>
      </c>
      <c r="Q257" s="28" t="n">
        <f aca="false">IF(AND($B257&lt;&gt;"",$J257&gt;=Boshqaruv!$C$9,$J257&lt;=Boshqaruv!$C$10),IF(COUNTIFS($B$4:$B256,$B257,$C$4:$C256,$C257,$J$4:$J256,"&gt;="&amp;Boshqaruv!$C$9,$J$4:$J256,"&lt;="&amp;Boshqaruv!$C$10)=0,1,0),0)</f>
        <v>0</v>
      </c>
      <c r="R257" s="28" t="n">
        <f aca="false">IF(AND($B257&lt;&gt;"",$J257&gt;=Boshqaruv!$C$9,$J257&lt;=Boshqaruv!$C$10,$K257&lt;&gt;"",$K257&lt;=Boshqaruv!$C$10),IF(COUNTIFS($B$4:$B256,$B257,$C$4:$C256,$C257,$J$4:$J256,"&gt;="&amp;Boshqaruv!$C$9,$J$4:$J256,"&lt;="&amp;Boshqaruv!$C$10,$K$4:$K256,"&lt;&gt;",$K$4:$K256,"&lt;="&amp;Boshqaruv!$C$10)=0,1,0),0)</f>
        <v>0</v>
      </c>
      <c r="S257" s="28" t="n">
        <f aca="false">IF($P257=1,IF(COUNTIFS($B$4:$B256,$B257,$C$4:$C256,$C257,$P$4:$P256,1)=0,1,0),0)</f>
        <v>0</v>
      </c>
      <c r="T257" s="12"/>
    </row>
    <row r="258" customFormat="false" ht="15" hidden="false" customHeight="false" outlineLevel="0" collapsed="false">
      <c r="A258" s="20" t="n">
        <v>254</v>
      </c>
      <c r="B258" s="12"/>
      <c r="C258" s="13"/>
      <c r="D258" s="24"/>
      <c r="E258" s="12"/>
      <c r="F258" s="12"/>
      <c r="G258" s="25"/>
      <c r="H258" s="25"/>
      <c r="I258" s="25"/>
      <c r="J258" s="13"/>
      <c r="K258" s="13"/>
      <c r="L258" s="25"/>
      <c r="M258" s="14" t="str">
        <f aca="false">IF(OR($C258="",$J258=""),"",INT(($J258-$C258)/365.25))</f>
        <v/>
      </c>
      <c r="N258" s="14" t="str">
        <f aca="false">IF($M258="","",IF($M258&lt;2,"Ha","Yo'q"))</f>
        <v/>
      </c>
      <c r="O258" s="14" t="str">
        <f aca="false">IF($M258="","",IF(AND($M258&gt;=7,$M258&lt;=17),"Ha","Yo'q"))</f>
        <v/>
      </c>
      <c r="P258" s="14" t="str">
        <f aca="false">IF(AND($B258&lt;&gt;"",$J258&lt;&gt;"",$J258&lt;=Boshqaruv!$C$10,OR($K258="",$K258&gt;Boshqaruv!$C$10),$L258&lt;&gt;"Tibbiy qarshi ko'rsatma"),1,"")</f>
        <v/>
      </c>
      <c r="Q258" s="28" t="n">
        <f aca="false">IF(AND($B258&lt;&gt;"",$J258&gt;=Boshqaruv!$C$9,$J258&lt;=Boshqaruv!$C$10),IF(COUNTIFS($B$4:$B257,$B258,$C$4:$C257,$C258,$J$4:$J257,"&gt;="&amp;Boshqaruv!$C$9,$J$4:$J257,"&lt;="&amp;Boshqaruv!$C$10)=0,1,0),0)</f>
        <v>0</v>
      </c>
      <c r="R258" s="28" t="n">
        <f aca="false">IF(AND($B258&lt;&gt;"",$J258&gt;=Boshqaruv!$C$9,$J258&lt;=Boshqaruv!$C$10,$K258&lt;&gt;"",$K258&lt;=Boshqaruv!$C$10),IF(COUNTIFS($B$4:$B257,$B258,$C$4:$C257,$C258,$J$4:$J257,"&gt;="&amp;Boshqaruv!$C$9,$J$4:$J257,"&lt;="&amp;Boshqaruv!$C$10,$K$4:$K257,"&lt;&gt;",$K$4:$K257,"&lt;="&amp;Boshqaruv!$C$10)=0,1,0),0)</f>
        <v>0</v>
      </c>
      <c r="S258" s="28" t="n">
        <f aca="false">IF($P258=1,IF(COUNTIFS($B$4:$B257,$B258,$C$4:$C257,$C258,$P$4:$P257,1)=0,1,0),0)</f>
        <v>0</v>
      </c>
      <c r="T258" s="12"/>
    </row>
    <row r="259" customFormat="false" ht="15" hidden="false" customHeight="false" outlineLevel="0" collapsed="false">
      <c r="A259" s="20" t="n">
        <v>255</v>
      </c>
      <c r="B259" s="12"/>
      <c r="C259" s="13"/>
      <c r="D259" s="24"/>
      <c r="E259" s="12"/>
      <c r="F259" s="12"/>
      <c r="G259" s="25"/>
      <c r="H259" s="25"/>
      <c r="I259" s="25"/>
      <c r="J259" s="13"/>
      <c r="K259" s="13"/>
      <c r="L259" s="25"/>
      <c r="M259" s="14" t="str">
        <f aca="false">IF(OR($C259="",$J259=""),"",INT(($J259-$C259)/365.25))</f>
        <v/>
      </c>
      <c r="N259" s="14" t="str">
        <f aca="false">IF($M259="","",IF($M259&lt;2,"Ha","Yo'q"))</f>
        <v/>
      </c>
      <c r="O259" s="14" t="str">
        <f aca="false">IF($M259="","",IF(AND($M259&gt;=7,$M259&lt;=17),"Ha","Yo'q"))</f>
        <v/>
      </c>
      <c r="P259" s="14" t="str">
        <f aca="false">IF(AND($B259&lt;&gt;"",$J259&lt;&gt;"",$J259&lt;=Boshqaruv!$C$10,OR($K259="",$K259&gt;Boshqaruv!$C$10),$L259&lt;&gt;"Tibbiy qarshi ko'rsatma"),1,"")</f>
        <v/>
      </c>
      <c r="Q259" s="28" t="n">
        <f aca="false">IF(AND($B259&lt;&gt;"",$J259&gt;=Boshqaruv!$C$9,$J259&lt;=Boshqaruv!$C$10),IF(COUNTIFS($B$4:$B258,$B259,$C$4:$C258,$C259,$J$4:$J258,"&gt;="&amp;Boshqaruv!$C$9,$J$4:$J258,"&lt;="&amp;Boshqaruv!$C$10)=0,1,0),0)</f>
        <v>0</v>
      </c>
      <c r="R259" s="28" t="n">
        <f aca="false">IF(AND($B259&lt;&gt;"",$J259&gt;=Boshqaruv!$C$9,$J259&lt;=Boshqaruv!$C$10,$K259&lt;&gt;"",$K259&lt;=Boshqaruv!$C$10),IF(COUNTIFS($B$4:$B258,$B259,$C$4:$C258,$C259,$J$4:$J258,"&gt;="&amp;Boshqaruv!$C$9,$J$4:$J258,"&lt;="&amp;Boshqaruv!$C$10,$K$4:$K258,"&lt;&gt;",$K$4:$K258,"&lt;="&amp;Boshqaruv!$C$10)=0,1,0),0)</f>
        <v>0</v>
      </c>
      <c r="S259" s="28" t="n">
        <f aca="false">IF($P259=1,IF(COUNTIFS($B$4:$B258,$B259,$C$4:$C258,$C259,$P$4:$P258,1)=0,1,0),0)</f>
        <v>0</v>
      </c>
      <c r="T259" s="12"/>
    </row>
    <row r="260" customFormat="false" ht="15" hidden="false" customHeight="false" outlineLevel="0" collapsed="false">
      <c r="A260" s="20" t="n">
        <v>256</v>
      </c>
      <c r="B260" s="12"/>
      <c r="C260" s="13"/>
      <c r="D260" s="24"/>
      <c r="E260" s="12"/>
      <c r="F260" s="12"/>
      <c r="G260" s="25"/>
      <c r="H260" s="25"/>
      <c r="I260" s="25"/>
      <c r="J260" s="13"/>
      <c r="K260" s="13"/>
      <c r="L260" s="25"/>
      <c r="M260" s="14" t="str">
        <f aca="false">IF(OR($C260="",$J260=""),"",INT(($J260-$C260)/365.25))</f>
        <v/>
      </c>
      <c r="N260" s="14" t="str">
        <f aca="false">IF($M260="","",IF($M260&lt;2,"Ha","Yo'q"))</f>
        <v/>
      </c>
      <c r="O260" s="14" t="str">
        <f aca="false">IF($M260="","",IF(AND($M260&gt;=7,$M260&lt;=17),"Ha","Yo'q"))</f>
        <v/>
      </c>
      <c r="P260" s="14" t="str">
        <f aca="false">IF(AND($B260&lt;&gt;"",$J260&lt;&gt;"",$J260&lt;=Boshqaruv!$C$10,OR($K260="",$K260&gt;Boshqaruv!$C$10),$L260&lt;&gt;"Tibbiy qarshi ko'rsatma"),1,"")</f>
        <v/>
      </c>
      <c r="Q260" s="28" t="n">
        <f aca="false">IF(AND($B260&lt;&gt;"",$J260&gt;=Boshqaruv!$C$9,$J260&lt;=Boshqaruv!$C$10),IF(COUNTIFS($B$4:$B259,$B260,$C$4:$C259,$C260,$J$4:$J259,"&gt;="&amp;Boshqaruv!$C$9,$J$4:$J259,"&lt;="&amp;Boshqaruv!$C$10)=0,1,0),0)</f>
        <v>0</v>
      </c>
      <c r="R260" s="28" t="n">
        <f aca="false">IF(AND($B260&lt;&gt;"",$J260&gt;=Boshqaruv!$C$9,$J260&lt;=Boshqaruv!$C$10,$K260&lt;&gt;"",$K260&lt;=Boshqaruv!$C$10),IF(COUNTIFS($B$4:$B259,$B260,$C$4:$C259,$C260,$J$4:$J259,"&gt;="&amp;Boshqaruv!$C$9,$J$4:$J259,"&lt;="&amp;Boshqaruv!$C$10,$K$4:$K259,"&lt;&gt;",$K$4:$K259,"&lt;="&amp;Boshqaruv!$C$10)=0,1,0),0)</f>
        <v>0</v>
      </c>
      <c r="S260" s="28" t="n">
        <f aca="false">IF($P260=1,IF(COUNTIFS($B$4:$B259,$B260,$C$4:$C259,$C260,$P$4:$P259,1)=0,1,0),0)</f>
        <v>0</v>
      </c>
      <c r="T260" s="12"/>
    </row>
    <row r="261" customFormat="false" ht="15" hidden="false" customHeight="false" outlineLevel="0" collapsed="false">
      <c r="A261" s="20" t="n">
        <v>257</v>
      </c>
      <c r="B261" s="12"/>
      <c r="C261" s="13"/>
      <c r="D261" s="24"/>
      <c r="E261" s="12"/>
      <c r="F261" s="12"/>
      <c r="G261" s="25"/>
      <c r="H261" s="25"/>
      <c r="I261" s="25"/>
      <c r="J261" s="13"/>
      <c r="K261" s="13"/>
      <c r="L261" s="25"/>
      <c r="M261" s="14" t="str">
        <f aca="false">IF(OR($C261="",$J261=""),"",INT(($J261-$C261)/365.25))</f>
        <v/>
      </c>
      <c r="N261" s="14" t="str">
        <f aca="false">IF($M261="","",IF($M261&lt;2,"Ha","Yo'q"))</f>
        <v/>
      </c>
      <c r="O261" s="14" t="str">
        <f aca="false">IF($M261="","",IF(AND($M261&gt;=7,$M261&lt;=17),"Ha","Yo'q"))</f>
        <v/>
      </c>
      <c r="P261" s="14" t="str">
        <f aca="false">IF(AND($B261&lt;&gt;"",$J261&lt;&gt;"",$J261&lt;=Boshqaruv!$C$10,OR($K261="",$K261&gt;Boshqaruv!$C$10),$L261&lt;&gt;"Tibbiy qarshi ko'rsatma"),1,"")</f>
        <v/>
      </c>
      <c r="Q261" s="28" t="n">
        <f aca="false">IF(AND($B261&lt;&gt;"",$J261&gt;=Boshqaruv!$C$9,$J261&lt;=Boshqaruv!$C$10),IF(COUNTIFS($B$4:$B260,$B261,$C$4:$C260,$C261,$J$4:$J260,"&gt;="&amp;Boshqaruv!$C$9,$J$4:$J260,"&lt;="&amp;Boshqaruv!$C$10)=0,1,0),0)</f>
        <v>0</v>
      </c>
      <c r="R261" s="28" t="n">
        <f aca="false">IF(AND($B261&lt;&gt;"",$J261&gt;=Boshqaruv!$C$9,$J261&lt;=Boshqaruv!$C$10,$K261&lt;&gt;"",$K261&lt;=Boshqaruv!$C$10),IF(COUNTIFS($B$4:$B260,$B261,$C$4:$C260,$C261,$J$4:$J260,"&gt;="&amp;Boshqaruv!$C$9,$J$4:$J260,"&lt;="&amp;Boshqaruv!$C$10,$K$4:$K260,"&lt;&gt;",$K$4:$K260,"&lt;="&amp;Boshqaruv!$C$10)=0,1,0),0)</f>
        <v>0</v>
      </c>
      <c r="S261" s="28" t="n">
        <f aca="false">IF($P261=1,IF(COUNTIFS($B$4:$B260,$B261,$C$4:$C260,$C261,$P$4:$P260,1)=0,1,0),0)</f>
        <v>0</v>
      </c>
      <c r="T261" s="12"/>
    </row>
    <row r="262" customFormat="false" ht="15" hidden="false" customHeight="false" outlineLevel="0" collapsed="false">
      <c r="A262" s="20" t="n">
        <v>258</v>
      </c>
      <c r="B262" s="12"/>
      <c r="C262" s="13"/>
      <c r="D262" s="24"/>
      <c r="E262" s="12"/>
      <c r="F262" s="12"/>
      <c r="G262" s="25"/>
      <c r="H262" s="25"/>
      <c r="I262" s="25"/>
      <c r="J262" s="13"/>
      <c r="K262" s="13"/>
      <c r="L262" s="25"/>
      <c r="M262" s="14" t="str">
        <f aca="false">IF(OR($C262="",$J262=""),"",INT(($J262-$C262)/365.25))</f>
        <v/>
      </c>
      <c r="N262" s="14" t="str">
        <f aca="false">IF($M262="","",IF($M262&lt;2,"Ha","Yo'q"))</f>
        <v/>
      </c>
      <c r="O262" s="14" t="str">
        <f aca="false">IF($M262="","",IF(AND($M262&gt;=7,$M262&lt;=17),"Ha","Yo'q"))</f>
        <v/>
      </c>
      <c r="P262" s="14" t="str">
        <f aca="false">IF(AND($B262&lt;&gt;"",$J262&lt;&gt;"",$J262&lt;=Boshqaruv!$C$10,OR($K262="",$K262&gt;Boshqaruv!$C$10),$L262&lt;&gt;"Tibbiy qarshi ko'rsatma"),1,"")</f>
        <v/>
      </c>
      <c r="Q262" s="28" t="n">
        <f aca="false">IF(AND($B262&lt;&gt;"",$J262&gt;=Boshqaruv!$C$9,$J262&lt;=Boshqaruv!$C$10),IF(COUNTIFS($B$4:$B261,$B262,$C$4:$C261,$C262,$J$4:$J261,"&gt;="&amp;Boshqaruv!$C$9,$J$4:$J261,"&lt;="&amp;Boshqaruv!$C$10)=0,1,0),0)</f>
        <v>0</v>
      </c>
      <c r="R262" s="28" t="n">
        <f aca="false">IF(AND($B262&lt;&gt;"",$J262&gt;=Boshqaruv!$C$9,$J262&lt;=Boshqaruv!$C$10,$K262&lt;&gt;"",$K262&lt;=Boshqaruv!$C$10),IF(COUNTIFS($B$4:$B261,$B262,$C$4:$C261,$C262,$J$4:$J261,"&gt;="&amp;Boshqaruv!$C$9,$J$4:$J261,"&lt;="&amp;Boshqaruv!$C$10,$K$4:$K261,"&lt;&gt;",$K$4:$K261,"&lt;="&amp;Boshqaruv!$C$10)=0,1,0),0)</f>
        <v>0</v>
      </c>
      <c r="S262" s="28" t="n">
        <f aca="false">IF($P262=1,IF(COUNTIFS($B$4:$B261,$B262,$C$4:$C261,$C262,$P$4:$P261,1)=0,1,0),0)</f>
        <v>0</v>
      </c>
      <c r="T262" s="12"/>
    </row>
    <row r="263" customFormat="false" ht="15" hidden="false" customHeight="false" outlineLevel="0" collapsed="false">
      <c r="A263" s="20" t="n">
        <v>259</v>
      </c>
      <c r="B263" s="12"/>
      <c r="C263" s="13"/>
      <c r="D263" s="24"/>
      <c r="E263" s="12"/>
      <c r="F263" s="12"/>
      <c r="G263" s="25"/>
      <c r="H263" s="25"/>
      <c r="I263" s="25"/>
      <c r="J263" s="13"/>
      <c r="K263" s="13"/>
      <c r="L263" s="25"/>
      <c r="M263" s="14" t="str">
        <f aca="false">IF(OR($C263="",$J263=""),"",INT(($J263-$C263)/365.25))</f>
        <v/>
      </c>
      <c r="N263" s="14" t="str">
        <f aca="false">IF($M263="","",IF($M263&lt;2,"Ha","Yo'q"))</f>
        <v/>
      </c>
      <c r="O263" s="14" t="str">
        <f aca="false">IF($M263="","",IF(AND($M263&gt;=7,$M263&lt;=17),"Ha","Yo'q"))</f>
        <v/>
      </c>
      <c r="P263" s="14" t="str">
        <f aca="false">IF(AND($B263&lt;&gt;"",$J263&lt;&gt;"",$J263&lt;=Boshqaruv!$C$10,OR($K263="",$K263&gt;Boshqaruv!$C$10),$L263&lt;&gt;"Tibbiy qarshi ko'rsatma"),1,"")</f>
        <v/>
      </c>
      <c r="Q263" s="28" t="n">
        <f aca="false">IF(AND($B263&lt;&gt;"",$J263&gt;=Boshqaruv!$C$9,$J263&lt;=Boshqaruv!$C$10),IF(COUNTIFS($B$4:$B262,$B263,$C$4:$C262,$C263,$J$4:$J262,"&gt;="&amp;Boshqaruv!$C$9,$J$4:$J262,"&lt;="&amp;Boshqaruv!$C$10)=0,1,0),0)</f>
        <v>0</v>
      </c>
      <c r="R263" s="28" t="n">
        <f aca="false">IF(AND($B263&lt;&gt;"",$J263&gt;=Boshqaruv!$C$9,$J263&lt;=Boshqaruv!$C$10,$K263&lt;&gt;"",$K263&lt;=Boshqaruv!$C$10),IF(COUNTIFS($B$4:$B262,$B263,$C$4:$C262,$C263,$J$4:$J262,"&gt;="&amp;Boshqaruv!$C$9,$J$4:$J262,"&lt;="&amp;Boshqaruv!$C$10,$K$4:$K262,"&lt;&gt;",$K$4:$K262,"&lt;="&amp;Boshqaruv!$C$10)=0,1,0),0)</f>
        <v>0</v>
      </c>
      <c r="S263" s="28" t="n">
        <f aca="false">IF($P263=1,IF(COUNTIFS($B$4:$B262,$B263,$C$4:$C262,$C263,$P$4:$P262,1)=0,1,0),0)</f>
        <v>0</v>
      </c>
      <c r="T263" s="12"/>
    </row>
    <row r="264" customFormat="false" ht="15" hidden="false" customHeight="false" outlineLevel="0" collapsed="false">
      <c r="A264" s="20" t="n">
        <v>260</v>
      </c>
      <c r="B264" s="12"/>
      <c r="C264" s="13"/>
      <c r="D264" s="24"/>
      <c r="E264" s="12"/>
      <c r="F264" s="12"/>
      <c r="G264" s="25"/>
      <c r="H264" s="25"/>
      <c r="I264" s="25"/>
      <c r="J264" s="13"/>
      <c r="K264" s="13"/>
      <c r="L264" s="25"/>
      <c r="M264" s="14" t="str">
        <f aca="false">IF(OR($C264="",$J264=""),"",INT(($J264-$C264)/365.25))</f>
        <v/>
      </c>
      <c r="N264" s="14" t="str">
        <f aca="false">IF($M264="","",IF($M264&lt;2,"Ha","Yo'q"))</f>
        <v/>
      </c>
      <c r="O264" s="14" t="str">
        <f aca="false">IF($M264="","",IF(AND($M264&gt;=7,$M264&lt;=17),"Ha","Yo'q"))</f>
        <v/>
      </c>
      <c r="P264" s="14" t="str">
        <f aca="false">IF(AND($B264&lt;&gt;"",$J264&lt;&gt;"",$J264&lt;=Boshqaruv!$C$10,OR($K264="",$K264&gt;Boshqaruv!$C$10),$L264&lt;&gt;"Tibbiy qarshi ko'rsatma"),1,"")</f>
        <v/>
      </c>
      <c r="Q264" s="28" t="n">
        <f aca="false">IF(AND($B264&lt;&gt;"",$J264&gt;=Boshqaruv!$C$9,$J264&lt;=Boshqaruv!$C$10),IF(COUNTIFS($B$4:$B263,$B264,$C$4:$C263,$C264,$J$4:$J263,"&gt;="&amp;Boshqaruv!$C$9,$J$4:$J263,"&lt;="&amp;Boshqaruv!$C$10)=0,1,0),0)</f>
        <v>0</v>
      </c>
      <c r="R264" s="28" t="n">
        <f aca="false">IF(AND($B264&lt;&gt;"",$J264&gt;=Boshqaruv!$C$9,$J264&lt;=Boshqaruv!$C$10,$K264&lt;&gt;"",$K264&lt;=Boshqaruv!$C$10),IF(COUNTIFS($B$4:$B263,$B264,$C$4:$C263,$C264,$J$4:$J263,"&gt;="&amp;Boshqaruv!$C$9,$J$4:$J263,"&lt;="&amp;Boshqaruv!$C$10,$K$4:$K263,"&lt;&gt;",$K$4:$K263,"&lt;="&amp;Boshqaruv!$C$10)=0,1,0),0)</f>
        <v>0</v>
      </c>
      <c r="S264" s="28" t="n">
        <f aca="false">IF($P264=1,IF(COUNTIFS($B$4:$B263,$B264,$C$4:$C263,$C264,$P$4:$P263,1)=0,1,0),0)</f>
        <v>0</v>
      </c>
      <c r="T264" s="12"/>
    </row>
    <row r="265" customFormat="false" ht="15" hidden="false" customHeight="false" outlineLevel="0" collapsed="false">
      <c r="A265" s="20" t="n">
        <v>261</v>
      </c>
      <c r="B265" s="12"/>
      <c r="C265" s="13"/>
      <c r="D265" s="24"/>
      <c r="E265" s="12"/>
      <c r="F265" s="12"/>
      <c r="G265" s="25"/>
      <c r="H265" s="25"/>
      <c r="I265" s="25"/>
      <c r="J265" s="13"/>
      <c r="K265" s="13"/>
      <c r="L265" s="25"/>
      <c r="M265" s="14" t="str">
        <f aca="false">IF(OR($C265="",$J265=""),"",INT(($J265-$C265)/365.25))</f>
        <v/>
      </c>
      <c r="N265" s="14" t="str">
        <f aca="false">IF($M265="","",IF($M265&lt;2,"Ha","Yo'q"))</f>
        <v/>
      </c>
      <c r="O265" s="14" t="str">
        <f aca="false">IF($M265="","",IF(AND($M265&gt;=7,$M265&lt;=17),"Ha","Yo'q"))</f>
        <v/>
      </c>
      <c r="P265" s="14" t="str">
        <f aca="false">IF(AND($B265&lt;&gt;"",$J265&lt;&gt;"",$J265&lt;=Boshqaruv!$C$10,OR($K265="",$K265&gt;Boshqaruv!$C$10),$L265&lt;&gt;"Tibbiy qarshi ko'rsatma"),1,"")</f>
        <v/>
      </c>
      <c r="Q265" s="28" t="n">
        <f aca="false">IF(AND($B265&lt;&gt;"",$J265&gt;=Boshqaruv!$C$9,$J265&lt;=Boshqaruv!$C$10),IF(COUNTIFS($B$4:$B264,$B265,$C$4:$C264,$C265,$J$4:$J264,"&gt;="&amp;Boshqaruv!$C$9,$J$4:$J264,"&lt;="&amp;Boshqaruv!$C$10)=0,1,0),0)</f>
        <v>0</v>
      </c>
      <c r="R265" s="28" t="n">
        <f aca="false">IF(AND($B265&lt;&gt;"",$J265&gt;=Boshqaruv!$C$9,$J265&lt;=Boshqaruv!$C$10,$K265&lt;&gt;"",$K265&lt;=Boshqaruv!$C$10),IF(COUNTIFS($B$4:$B264,$B265,$C$4:$C264,$C265,$J$4:$J264,"&gt;="&amp;Boshqaruv!$C$9,$J$4:$J264,"&lt;="&amp;Boshqaruv!$C$10,$K$4:$K264,"&lt;&gt;",$K$4:$K264,"&lt;="&amp;Boshqaruv!$C$10)=0,1,0),0)</f>
        <v>0</v>
      </c>
      <c r="S265" s="28" t="n">
        <f aca="false">IF($P265=1,IF(COUNTIFS($B$4:$B264,$B265,$C$4:$C264,$C265,$P$4:$P264,1)=0,1,0),0)</f>
        <v>0</v>
      </c>
      <c r="T265" s="12"/>
    </row>
    <row r="266" customFormat="false" ht="15" hidden="false" customHeight="false" outlineLevel="0" collapsed="false">
      <c r="A266" s="20" t="n">
        <v>262</v>
      </c>
      <c r="B266" s="12"/>
      <c r="C266" s="13"/>
      <c r="D266" s="24"/>
      <c r="E266" s="12"/>
      <c r="F266" s="12"/>
      <c r="G266" s="25"/>
      <c r="H266" s="25"/>
      <c r="I266" s="25"/>
      <c r="J266" s="13"/>
      <c r="K266" s="13"/>
      <c r="L266" s="25"/>
      <c r="M266" s="14" t="str">
        <f aca="false">IF(OR($C266="",$J266=""),"",INT(($J266-$C266)/365.25))</f>
        <v/>
      </c>
      <c r="N266" s="14" t="str">
        <f aca="false">IF($M266="","",IF($M266&lt;2,"Ha","Yo'q"))</f>
        <v/>
      </c>
      <c r="O266" s="14" t="str">
        <f aca="false">IF($M266="","",IF(AND($M266&gt;=7,$M266&lt;=17),"Ha","Yo'q"))</f>
        <v/>
      </c>
      <c r="P266" s="14" t="str">
        <f aca="false">IF(AND($B266&lt;&gt;"",$J266&lt;&gt;"",$J266&lt;=Boshqaruv!$C$10,OR($K266="",$K266&gt;Boshqaruv!$C$10),$L266&lt;&gt;"Tibbiy qarshi ko'rsatma"),1,"")</f>
        <v/>
      </c>
      <c r="Q266" s="28" t="n">
        <f aca="false">IF(AND($B266&lt;&gt;"",$J266&gt;=Boshqaruv!$C$9,$J266&lt;=Boshqaruv!$C$10),IF(COUNTIFS($B$4:$B265,$B266,$C$4:$C265,$C266,$J$4:$J265,"&gt;="&amp;Boshqaruv!$C$9,$J$4:$J265,"&lt;="&amp;Boshqaruv!$C$10)=0,1,0),0)</f>
        <v>0</v>
      </c>
      <c r="R266" s="28" t="n">
        <f aca="false">IF(AND($B266&lt;&gt;"",$J266&gt;=Boshqaruv!$C$9,$J266&lt;=Boshqaruv!$C$10,$K266&lt;&gt;"",$K266&lt;=Boshqaruv!$C$10),IF(COUNTIFS($B$4:$B265,$B266,$C$4:$C265,$C266,$J$4:$J265,"&gt;="&amp;Boshqaruv!$C$9,$J$4:$J265,"&lt;="&amp;Boshqaruv!$C$10,$K$4:$K265,"&lt;&gt;",$K$4:$K265,"&lt;="&amp;Boshqaruv!$C$10)=0,1,0),0)</f>
        <v>0</v>
      </c>
      <c r="S266" s="28" t="n">
        <f aca="false">IF($P266=1,IF(COUNTIFS($B$4:$B265,$B266,$C$4:$C265,$C266,$P$4:$P265,1)=0,1,0),0)</f>
        <v>0</v>
      </c>
      <c r="T266" s="12"/>
    </row>
    <row r="267" customFormat="false" ht="15" hidden="false" customHeight="false" outlineLevel="0" collapsed="false">
      <c r="A267" s="20" t="n">
        <v>263</v>
      </c>
      <c r="B267" s="12"/>
      <c r="C267" s="13"/>
      <c r="D267" s="24"/>
      <c r="E267" s="12"/>
      <c r="F267" s="12"/>
      <c r="G267" s="25"/>
      <c r="H267" s="25"/>
      <c r="I267" s="25"/>
      <c r="J267" s="13"/>
      <c r="K267" s="13"/>
      <c r="L267" s="25"/>
      <c r="M267" s="14" t="str">
        <f aca="false">IF(OR($C267="",$J267=""),"",INT(($J267-$C267)/365.25))</f>
        <v/>
      </c>
      <c r="N267" s="14" t="str">
        <f aca="false">IF($M267="","",IF($M267&lt;2,"Ha","Yo'q"))</f>
        <v/>
      </c>
      <c r="O267" s="14" t="str">
        <f aca="false">IF($M267="","",IF(AND($M267&gt;=7,$M267&lt;=17),"Ha","Yo'q"))</f>
        <v/>
      </c>
      <c r="P267" s="14" t="str">
        <f aca="false">IF(AND($B267&lt;&gt;"",$J267&lt;&gt;"",$J267&lt;=Boshqaruv!$C$10,OR($K267="",$K267&gt;Boshqaruv!$C$10),$L267&lt;&gt;"Tibbiy qarshi ko'rsatma"),1,"")</f>
        <v/>
      </c>
      <c r="Q267" s="28" t="n">
        <f aca="false">IF(AND($B267&lt;&gt;"",$J267&gt;=Boshqaruv!$C$9,$J267&lt;=Boshqaruv!$C$10),IF(COUNTIFS($B$4:$B266,$B267,$C$4:$C266,$C267,$J$4:$J266,"&gt;="&amp;Boshqaruv!$C$9,$J$4:$J266,"&lt;="&amp;Boshqaruv!$C$10)=0,1,0),0)</f>
        <v>0</v>
      </c>
      <c r="R267" s="28" t="n">
        <f aca="false">IF(AND($B267&lt;&gt;"",$J267&gt;=Boshqaruv!$C$9,$J267&lt;=Boshqaruv!$C$10,$K267&lt;&gt;"",$K267&lt;=Boshqaruv!$C$10),IF(COUNTIFS($B$4:$B266,$B267,$C$4:$C266,$C267,$J$4:$J266,"&gt;="&amp;Boshqaruv!$C$9,$J$4:$J266,"&lt;="&amp;Boshqaruv!$C$10,$K$4:$K266,"&lt;&gt;",$K$4:$K266,"&lt;="&amp;Boshqaruv!$C$10)=0,1,0),0)</f>
        <v>0</v>
      </c>
      <c r="S267" s="28" t="n">
        <f aca="false">IF($P267=1,IF(COUNTIFS($B$4:$B266,$B267,$C$4:$C266,$C267,$P$4:$P266,1)=0,1,0),0)</f>
        <v>0</v>
      </c>
      <c r="T267" s="12"/>
    </row>
    <row r="268" customFormat="false" ht="15" hidden="false" customHeight="false" outlineLevel="0" collapsed="false">
      <c r="A268" s="20" t="n">
        <v>264</v>
      </c>
      <c r="B268" s="12"/>
      <c r="C268" s="13"/>
      <c r="D268" s="24"/>
      <c r="E268" s="12"/>
      <c r="F268" s="12"/>
      <c r="G268" s="25"/>
      <c r="H268" s="25"/>
      <c r="I268" s="25"/>
      <c r="J268" s="13"/>
      <c r="K268" s="13"/>
      <c r="L268" s="25"/>
      <c r="M268" s="14" t="str">
        <f aca="false">IF(OR($C268="",$J268=""),"",INT(($J268-$C268)/365.25))</f>
        <v/>
      </c>
      <c r="N268" s="14" t="str">
        <f aca="false">IF($M268="","",IF($M268&lt;2,"Ha","Yo'q"))</f>
        <v/>
      </c>
      <c r="O268" s="14" t="str">
        <f aca="false">IF($M268="","",IF(AND($M268&gt;=7,$M268&lt;=17),"Ha","Yo'q"))</f>
        <v/>
      </c>
      <c r="P268" s="14" t="str">
        <f aca="false">IF(AND($B268&lt;&gt;"",$J268&lt;&gt;"",$J268&lt;=Boshqaruv!$C$10,OR($K268="",$K268&gt;Boshqaruv!$C$10),$L268&lt;&gt;"Tibbiy qarshi ko'rsatma"),1,"")</f>
        <v/>
      </c>
      <c r="Q268" s="28" t="n">
        <f aca="false">IF(AND($B268&lt;&gt;"",$J268&gt;=Boshqaruv!$C$9,$J268&lt;=Boshqaruv!$C$10),IF(COUNTIFS($B$4:$B267,$B268,$C$4:$C267,$C268,$J$4:$J267,"&gt;="&amp;Boshqaruv!$C$9,$J$4:$J267,"&lt;="&amp;Boshqaruv!$C$10)=0,1,0),0)</f>
        <v>0</v>
      </c>
      <c r="R268" s="28" t="n">
        <f aca="false">IF(AND($B268&lt;&gt;"",$J268&gt;=Boshqaruv!$C$9,$J268&lt;=Boshqaruv!$C$10,$K268&lt;&gt;"",$K268&lt;=Boshqaruv!$C$10),IF(COUNTIFS($B$4:$B267,$B268,$C$4:$C267,$C268,$J$4:$J267,"&gt;="&amp;Boshqaruv!$C$9,$J$4:$J267,"&lt;="&amp;Boshqaruv!$C$10,$K$4:$K267,"&lt;&gt;",$K$4:$K267,"&lt;="&amp;Boshqaruv!$C$10)=0,1,0),0)</f>
        <v>0</v>
      </c>
      <c r="S268" s="28" t="n">
        <f aca="false">IF($P268=1,IF(COUNTIFS($B$4:$B267,$B268,$C$4:$C267,$C268,$P$4:$P267,1)=0,1,0),0)</f>
        <v>0</v>
      </c>
      <c r="T268" s="12"/>
    </row>
    <row r="269" customFormat="false" ht="15" hidden="false" customHeight="false" outlineLevel="0" collapsed="false">
      <c r="A269" s="20" t="n">
        <v>265</v>
      </c>
      <c r="B269" s="12"/>
      <c r="C269" s="13"/>
      <c r="D269" s="24"/>
      <c r="E269" s="12"/>
      <c r="F269" s="12"/>
      <c r="G269" s="25"/>
      <c r="H269" s="25"/>
      <c r="I269" s="25"/>
      <c r="J269" s="13"/>
      <c r="K269" s="13"/>
      <c r="L269" s="25"/>
      <c r="M269" s="14" t="str">
        <f aca="false">IF(OR($C269="",$J269=""),"",INT(($J269-$C269)/365.25))</f>
        <v/>
      </c>
      <c r="N269" s="14" t="str">
        <f aca="false">IF($M269="","",IF($M269&lt;2,"Ha","Yo'q"))</f>
        <v/>
      </c>
      <c r="O269" s="14" t="str">
        <f aca="false">IF($M269="","",IF(AND($M269&gt;=7,$M269&lt;=17),"Ha","Yo'q"))</f>
        <v/>
      </c>
      <c r="P269" s="14" t="str">
        <f aca="false">IF(AND($B269&lt;&gt;"",$J269&lt;&gt;"",$J269&lt;=Boshqaruv!$C$10,OR($K269="",$K269&gt;Boshqaruv!$C$10),$L269&lt;&gt;"Tibbiy qarshi ko'rsatma"),1,"")</f>
        <v/>
      </c>
      <c r="Q269" s="28" t="n">
        <f aca="false">IF(AND($B269&lt;&gt;"",$J269&gt;=Boshqaruv!$C$9,$J269&lt;=Boshqaruv!$C$10),IF(COUNTIFS($B$4:$B268,$B269,$C$4:$C268,$C269,$J$4:$J268,"&gt;="&amp;Boshqaruv!$C$9,$J$4:$J268,"&lt;="&amp;Boshqaruv!$C$10)=0,1,0),0)</f>
        <v>0</v>
      </c>
      <c r="R269" s="28" t="n">
        <f aca="false">IF(AND($B269&lt;&gt;"",$J269&gt;=Boshqaruv!$C$9,$J269&lt;=Boshqaruv!$C$10,$K269&lt;&gt;"",$K269&lt;=Boshqaruv!$C$10),IF(COUNTIFS($B$4:$B268,$B269,$C$4:$C268,$C269,$J$4:$J268,"&gt;="&amp;Boshqaruv!$C$9,$J$4:$J268,"&lt;="&amp;Boshqaruv!$C$10,$K$4:$K268,"&lt;&gt;",$K$4:$K268,"&lt;="&amp;Boshqaruv!$C$10)=0,1,0),0)</f>
        <v>0</v>
      </c>
      <c r="S269" s="28" t="n">
        <f aca="false">IF($P269=1,IF(COUNTIFS($B$4:$B268,$B269,$C$4:$C268,$C269,$P$4:$P268,1)=0,1,0),0)</f>
        <v>0</v>
      </c>
      <c r="T269" s="12"/>
    </row>
    <row r="270" customFormat="false" ht="15" hidden="false" customHeight="false" outlineLevel="0" collapsed="false">
      <c r="A270" s="20" t="n">
        <v>266</v>
      </c>
      <c r="B270" s="12"/>
      <c r="C270" s="13"/>
      <c r="D270" s="24"/>
      <c r="E270" s="12"/>
      <c r="F270" s="12"/>
      <c r="G270" s="25"/>
      <c r="H270" s="25"/>
      <c r="I270" s="25"/>
      <c r="J270" s="13"/>
      <c r="K270" s="13"/>
      <c r="L270" s="25"/>
      <c r="M270" s="14" t="str">
        <f aca="false">IF(OR($C270="",$J270=""),"",INT(($J270-$C270)/365.25))</f>
        <v/>
      </c>
      <c r="N270" s="14" t="str">
        <f aca="false">IF($M270="","",IF($M270&lt;2,"Ha","Yo'q"))</f>
        <v/>
      </c>
      <c r="O270" s="14" t="str">
        <f aca="false">IF($M270="","",IF(AND($M270&gt;=7,$M270&lt;=17),"Ha","Yo'q"))</f>
        <v/>
      </c>
      <c r="P270" s="14" t="str">
        <f aca="false">IF(AND($B270&lt;&gt;"",$J270&lt;&gt;"",$J270&lt;=Boshqaruv!$C$10,OR($K270="",$K270&gt;Boshqaruv!$C$10),$L270&lt;&gt;"Tibbiy qarshi ko'rsatma"),1,"")</f>
        <v/>
      </c>
      <c r="Q270" s="28" t="n">
        <f aca="false">IF(AND($B270&lt;&gt;"",$J270&gt;=Boshqaruv!$C$9,$J270&lt;=Boshqaruv!$C$10),IF(COUNTIFS($B$4:$B269,$B270,$C$4:$C269,$C270,$J$4:$J269,"&gt;="&amp;Boshqaruv!$C$9,$J$4:$J269,"&lt;="&amp;Boshqaruv!$C$10)=0,1,0),0)</f>
        <v>0</v>
      </c>
      <c r="R270" s="28" t="n">
        <f aca="false">IF(AND($B270&lt;&gt;"",$J270&gt;=Boshqaruv!$C$9,$J270&lt;=Boshqaruv!$C$10,$K270&lt;&gt;"",$K270&lt;=Boshqaruv!$C$10),IF(COUNTIFS($B$4:$B269,$B270,$C$4:$C269,$C270,$J$4:$J269,"&gt;="&amp;Boshqaruv!$C$9,$J$4:$J269,"&lt;="&amp;Boshqaruv!$C$10,$K$4:$K269,"&lt;&gt;",$K$4:$K269,"&lt;="&amp;Boshqaruv!$C$10)=0,1,0),0)</f>
        <v>0</v>
      </c>
      <c r="S270" s="28" t="n">
        <f aca="false">IF($P270=1,IF(COUNTIFS($B$4:$B269,$B270,$C$4:$C269,$C270,$P$4:$P269,1)=0,1,0),0)</f>
        <v>0</v>
      </c>
      <c r="T270" s="12"/>
    </row>
    <row r="271" customFormat="false" ht="15" hidden="false" customHeight="false" outlineLevel="0" collapsed="false">
      <c r="A271" s="20" t="n">
        <v>267</v>
      </c>
      <c r="B271" s="12"/>
      <c r="C271" s="13"/>
      <c r="D271" s="24"/>
      <c r="E271" s="12"/>
      <c r="F271" s="12"/>
      <c r="G271" s="25"/>
      <c r="H271" s="25"/>
      <c r="I271" s="25"/>
      <c r="J271" s="13"/>
      <c r="K271" s="13"/>
      <c r="L271" s="25"/>
      <c r="M271" s="14" t="str">
        <f aca="false">IF(OR($C271="",$J271=""),"",INT(($J271-$C271)/365.25))</f>
        <v/>
      </c>
      <c r="N271" s="14" t="str">
        <f aca="false">IF($M271="","",IF($M271&lt;2,"Ha","Yo'q"))</f>
        <v/>
      </c>
      <c r="O271" s="14" t="str">
        <f aca="false">IF($M271="","",IF(AND($M271&gt;=7,$M271&lt;=17),"Ha","Yo'q"))</f>
        <v/>
      </c>
      <c r="P271" s="14" t="str">
        <f aca="false">IF(AND($B271&lt;&gt;"",$J271&lt;&gt;"",$J271&lt;=Boshqaruv!$C$10,OR($K271="",$K271&gt;Boshqaruv!$C$10),$L271&lt;&gt;"Tibbiy qarshi ko'rsatma"),1,"")</f>
        <v/>
      </c>
      <c r="Q271" s="28" t="n">
        <f aca="false">IF(AND($B271&lt;&gt;"",$J271&gt;=Boshqaruv!$C$9,$J271&lt;=Boshqaruv!$C$10),IF(COUNTIFS($B$4:$B270,$B271,$C$4:$C270,$C271,$J$4:$J270,"&gt;="&amp;Boshqaruv!$C$9,$J$4:$J270,"&lt;="&amp;Boshqaruv!$C$10)=0,1,0),0)</f>
        <v>0</v>
      </c>
      <c r="R271" s="28" t="n">
        <f aca="false">IF(AND($B271&lt;&gt;"",$J271&gt;=Boshqaruv!$C$9,$J271&lt;=Boshqaruv!$C$10,$K271&lt;&gt;"",$K271&lt;=Boshqaruv!$C$10),IF(COUNTIFS($B$4:$B270,$B271,$C$4:$C270,$C271,$J$4:$J270,"&gt;="&amp;Boshqaruv!$C$9,$J$4:$J270,"&lt;="&amp;Boshqaruv!$C$10,$K$4:$K270,"&lt;&gt;",$K$4:$K270,"&lt;="&amp;Boshqaruv!$C$10)=0,1,0),0)</f>
        <v>0</v>
      </c>
      <c r="S271" s="28" t="n">
        <f aca="false">IF($P271=1,IF(COUNTIFS($B$4:$B270,$B271,$C$4:$C270,$C271,$P$4:$P270,1)=0,1,0),0)</f>
        <v>0</v>
      </c>
      <c r="T271" s="12"/>
    </row>
    <row r="272" customFormat="false" ht="15" hidden="false" customHeight="false" outlineLevel="0" collapsed="false">
      <c r="A272" s="20" t="n">
        <v>268</v>
      </c>
      <c r="B272" s="12"/>
      <c r="C272" s="13"/>
      <c r="D272" s="24"/>
      <c r="E272" s="12"/>
      <c r="F272" s="12"/>
      <c r="G272" s="25"/>
      <c r="H272" s="25"/>
      <c r="I272" s="25"/>
      <c r="J272" s="13"/>
      <c r="K272" s="13"/>
      <c r="L272" s="25"/>
      <c r="M272" s="14" t="str">
        <f aca="false">IF(OR($C272="",$J272=""),"",INT(($J272-$C272)/365.25))</f>
        <v/>
      </c>
      <c r="N272" s="14" t="str">
        <f aca="false">IF($M272="","",IF($M272&lt;2,"Ha","Yo'q"))</f>
        <v/>
      </c>
      <c r="O272" s="14" t="str">
        <f aca="false">IF($M272="","",IF(AND($M272&gt;=7,$M272&lt;=17),"Ha","Yo'q"))</f>
        <v/>
      </c>
      <c r="P272" s="14" t="str">
        <f aca="false">IF(AND($B272&lt;&gt;"",$J272&lt;&gt;"",$J272&lt;=Boshqaruv!$C$10,OR($K272="",$K272&gt;Boshqaruv!$C$10),$L272&lt;&gt;"Tibbiy qarshi ko'rsatma"),1,"")</f>
        <v/>
      </c>
      <c r="Q272" s="28" t="n">
        <f aca="false">IF(AND($B272&lt;&gt;"",$J272&gt;=Boshqaruv!$C$9,$J272&lt;=Boshqaruv!$C$10),IF(COUNTIFS($B$4:$B271,$B272,$C$4:$C271,$C272,$J$4:$J271,"&gt;="&amp;Boshqaruv!$C$9,$J$4:$J271,"&lt;="&amp;Boshqaruv!$C$10)=0,1,0),0)</f>
        <v>0</v>
      </c>
      <c r="R272" s="28" t="n">
        <f aca="false">IF(AND($B272&lt;&gt;"",$J272&gt;=Boshqaruv!$C$9,$J272&lt;=Boshqaruv!$C$10,$K272&lt;&gt;"",$K272&lt;=Boshqaruv!$C$10),IF(COUNTIFS($B$4:$B271,$B272,$C$4:$C271,$C272,$J$4:$J271,"&gt;="&amp;Boshqaruv!$C$9,$J$4:$J271,"&lt;="&amp;Boshqaruv!$C$10,$K$4:$K271,"&lt;&gt;",$K$4:$K271,"&lt;="&amp;Boshqaruv!$C$10)=0,1,0),0)</f>
        <v>0</v>
      </c>
      <c r="S272" s="28" t="n">
        <f aca="false">IF($P272=1,IF(COUNTIFS($B$4:$B271,$B272,$C$4:$C271,$C272,$P$4:$P271,1)=0,1,0),0)</f>
        <v>0</v>
      </c>
      <c r="T272" s="12"/>
    </row>
    <row r="273" customFormat="false" ht="15" hidden="false" customHeight="false" outlineLevel="0" collapsed="false">
      <c r="A273" s="20" t="n">
        <v>269</v>
      </c>
      <c r="B273" s="12"/>
      <c r="C273" s="13"/>
      <c r="D273" s="24"/>
      <c r="E273" s="12"/>
      <c r="F273" s="12"/>
      <c r="G273" s="25"/>
      <c r="H273" s="25"/>
      <c r="I273" s="25"/>
      <c r="J273" s="13"/>
      <c r="K273" s="13"/>
      <c r="L273" s="25"/>
      <c r="M273" s="14" t="str">
        <f aca="false">IF(OR($C273="",$J273=""),"",INT(($J273-$C273)/365.25))</f>
        <v/>
      </c>
      <c r="N273" s="14" t="str">
        <f aca="false">IF($M273="","",IF($M273&lt;2,"Ha","Yo'q"))</f>
        <v/>
      </c>
      <c r="O273" s="14" t="str">
        <f aca="false">IF($M273="","",IF(AND($M273&gt;=7,$M273&lt;=17),"Ha","Yo'q"))</f>
        <v/>
      </c>
      <c r="P273" s="14" t="str">
        <f aca="false">IF(AND($B273&lt;&gt;"",$J273&lt;&gt;"",$J273&lt;=Boshqaruv!$C$10,OR($K273="",$K273&gt;Boshqaruv!$C$10),$L273&lt;&gt;"Tibbiy qarshi ko'rsatma"),1,"")</f>
        <v/>
      </c>
      <c r="Q273" s="28" t="n">
        <f aca="false">IF(AND($B273&lt;&gt;"",$J273&gt;=Boshqaruv!$C$9,$J273&lt;=Boshqaruv!$C$10),IF(COUNTIFS($B$4:$B272,$B273,$C$4:$C272,$C273,$J$4:$J272,"&gt;="&amp;Boshqaruv!$C$9,$J$4:$J272,"&lt;="&amp;Boshqaruv!$C$10)=0,1,0),0)</f>
        <v>0</v>
      </c>
      <c r="R273" s="28" t="n">
        <f aca="false">IF(AND($B273&lt;&gt;"",$J273&gt;=Boshqaruv!$C$9,$J273&lt;=Boshqaruv!$C$10,$K273&lt;&gt;"",$K273&lt;=Boshqaruv!$C$10),IF(COUNTIFS($B$4:$B272,$B273,$C$4:$C272,$C273,$J$4:$J272,"&gt;="&amp;Boshqaruv!$C$9,$J$4:$J272,"&lt;="&amp;Boshqaruv!$C$10,$K$4:$K272,"&lt;&gt;",$K$4:$K272,"&lt;="&amp;Boshqaruv!$C$10)=0,1,0),0)</f>
        <v>0</v>
      </c>
      <c r="S273" s="28" t="n">
        <f aca="false">IF($P273=1,IF(COUNTIFS($B$4:$B272,$B273,$C$4:$C272,$C273,$P$4:$P272,1)=0,1,0),0)</f>
        <v>0</v>
      </c>
      <c r="T273" s="12"/>
    </row>
    <row r="274" customFormat="false" ht="15" hidden="false" customHeight="false" outlineLevel="0" collapsed="false">
      <c r="A274" s="20" t="n">
        <v>270</v>
      </c>
      <c r="B274" s="12"/>
      <c r="C274" s="13"/>
      <c r="D274" s="24"/>
      <c r="E274" s="12"/>
      <c r="F274" s="12"/>
      <c r="G274" s="25"/>
      <c r="H274" s="25"/>
      <c r="I274" s="25"/>
      <c r="J274" s="13"/>
      <c r="K274" s="13"/>
      <c r="L274" s="25"/>
      <c r="M274" s="14" t="str">
        <f aca="false">IF(OR($C274="",$J274=""),"",INT(($J274-$C274)/365.25))</f>
        <v/>
      </c>
      <c r="N274" s="14" t="str">
        <f aca="false">IF($M274="","",IF($M274&lt;2,"Ha","Yo'q"))</f>
        <v/>
      </c>
      <c r="O274" s="14" t="str">
        <f aca="false">IF($M274="","",IF(AND($M274&gt;=7,$M274&lt;=17),"Ha","Yo'q"))</f>
        <v/>
      </c>
      <c r="P274" s="14" t="str">
        <f aca="false">IF(AND($B274&lt;&gt;"",$J274&lt;&gt;"",$J274&lt;=Boshqaruv!$C$10,OR($K274="",$K274&gt;Boshqaruv!$C$10),$L274&lt;&gt;"Tibbiy qarshi ko'rsatma"),1,"")</f>
        <v/>
      </c>
      <c r="Q274" s="28" t="n">
        <f aca="false">IF(AND($B274&lt;&gt;"",$J274&gt;=Boshqaruv!$C$9,$J274&lt;=Boshqaruv!$C$10),IF(COUNTIFS($B$4:$B273,$B274,$C$4:$C273,$C274,$J$4:$J273,"&gt;="&amp;Boshqaruv!$C$9,$J$4:$J273,"&lt;="&amp;Boshqaruv!$C$10)=0,1,0),0)</f>
        <v>0</v>
      </c>
      <c r="R274" s="28" t="n">
        <f aca="false">IF(AND($B274&lt;&gt;"",$J274&gt;=Boshqaruv!$C$9,$J274&lt;=Boshqaruv!$C$10,$K274&lt;&gt;"",$K274&lt;=Boshqaruv!$C$10),IF(COUNTIFS($B$4:$B273,$B274,$C$4:$C273,$C274,$J$4:$J273,"&gt;="&amp;Boshqaruv!$C$9,$J$4:$J273,"&lt;="&amp;Boshqaruv!$C$10,$K$4:$K273,"&lt;&gt;",$K$4:$K273,"&lt;="&amp;Boshqaruv!$C$10)=0,1,0),0)</f>
        <v>0</v>
      </c>
      <c r="S274" s="28" t="n">
        <f aca="false">IF($P274=1,IF(COUNTIFS($B$4:$B273,$B274,$C$4:$C273,$C274,$P$4:$P273,1)=0,1,0),0)</f>
        <v>0</v>
      </c>
      <c r="T274" s="12"/>
    </row>
    <row r="275" customFormat="false" ht="15" hidden="false" customHeight="false" outlineLevel="0" collapsed="false">
      <c r="A275" s="20" t="n">
        <v>271</v>
      </c>
      <c r="B275" s="12"/>
      <c r="C275" s="13"/>
      <c r="D275" s="24"/>
      <c r="E275" s="12"/>
      <c r="F275" s="12"/>
      <c r="G275" s="25"/>
      <c r="H275" s="25"/>
      <c r="I275" s="25"/>
      <c r="J275" s="13"/>
      <c r="K275" s="13"/>
      <c r="L275" s="25"/>
      <c r="M275" s="14" t="str">
        <f aca="false">IF(OR($C275="",$J275=""),"",INT(($J275-$C275)/365.25))</f>
        <v/>
      </c>
      <c r="N275" s="14" t="str">
        <f aca="false">IF($M275="","",IF($M275&lt;2,"Ha","Yo'q"))</f>
        <v/>
      </c>
      <c r="O275" s="14" t="str">
        <f aca="false">IF($M275="","",IF(AND($M275&gt;=7,$M275&lt;=17),"Ha","Yo'q"))</f>
        <v/>
      </c>
      <c r="P275" s="14" t="str">
        <f aca="false">IF(AND($B275&lt;&gt;"",$J275&lt;&gt;"",$J275&lt;=Boshqaruv!$C$10,OR($K275="",$K275&gt;Boshqaruv!$C$10),$L275&lt;&gt;"Tibbiy qarshi ko'rsatma"),1,"")</f>
        <v/>
      </c>
      <c r="Q275" s="28" t="n">
        <f aca="false">IF(AND($B275&lt;&gt;"",$J275&gt;=Boshqaruv!$C$9,$J275&lt;=Boshqaruv!$C$10),IF(COUNTIFS($B$4:$B274,$B275,$C$4:$C274,$C275,$J$4:$J274,"&gt;="&amp;Boshqaruv!$C$9,$J$4:$J274,"&lt;="&amp;Boshqaruv!$C$10)=0,1,0),0)</f>
        <v>0</v>
      </c>
      <c r="R275" s="28" t="n">
        <f aca="false">IF(AND($B275&lt;&gt;"",$J275&gt;=Boshqaruv!$C$9,$J275&lt;=Boshqaruv!$C$10,$K275&lt;&gt;"",$K275&lt;=Boshqaruv!$C$10),IF(COUNTIFS($B$4:$B274,$B275,$C$4:$C274,$C275,$J$4:$J274,"&gt;="&amp;Boshqaruv!$C$9,$J$4:$J274,"&lt;="&amp;Boshqaruv!$C$10,$K$4:$K274,"&lt;&gt;",$K$4:$K274,"&lt;="&amp;Boshqaruv!$C$10)=0,1,0),0)</f>
        <v>0</v>
      </c>
      <c r="S275" s="28" t="n">
        <f aca="false">IF($P275=1,IF(COUNTIFS($B$4:$B274,$B275,$C$4:$C274,$C275,$P$4:$P274,1)=0,1,0),0)</f>
        <v>0</v>
      </c>
      <c r="T275" s="12"/>
    </row>
    <row r="276" customFormat="false" ht="15" hidden="false" customHeight="false" outlineLevel="0" collapsed="false">
      <c r="A276" s="20" t="n">
        <v>272</v>
      </c>
      <c r="B276" s="12"/>
      <c r="C276" s="13"/>
      <c r="D276" s="24"/>
      <c r="E276" s="12"/>
      <c r="F276" s="12"/>
      <c r="G276" s="25"/>
      <c r="H276" s="25"/>
      <c r="I276" s="25"/>
      <c r="J276" s="13"/>
      <c r="K276" s="13"/>
      <c r="L276" s="25"/>
      <c r="M276" s="14" t="str">
        <f aca="false">IF(OR($C276="",$J276=""),"",INT(($J276-$C276)/365.25))</f>
        <v/>
      </c>
      <c r="N276" s="14" t="str">
        <f aca="false">IF($M276="","",IF($M276&lt;2,"Ha","Yo'q"))</f>
        <v/>
      </c>
      <c r="O276" s="14" t="str">
        <f aca="false">IF($M276="","",IF(AND($M276&gt;=7,$M276&lt;=17),"Ha","Yo'q"))</f>
        <v/>
      </c>
      <c r="P276" s="14" t="str">
        <f aca="false">IF(AND($B276&lt;&gt;"",$J276&lt;&gt;"",$J276&lt;=Boshqaruv!$C$10,OR($K276="",$K276&gt;Boshqaruv!$C$10),$L276&lt;&gt;"Tibbiy qarshi ko'rsatma"),1,"")</f>
        <v/>
      </c>
      <c r="Q276" s="28" t="n">
        <f aca="false">IF(AND($B276&lt;&gt;"",$J276&gt;=Boshqaruv!$C$9,$J276&lt;=Boshqaruv!$C$10),IF(COUNTIFS($B$4:$B275,$B276,$C$4:$C275,$C276,$J$4:$J275,"&gt;="&amp;Boshqaruv!$C$9,$J$4:$J275,"&lt;="&amp;Boshqaruv!$C$10)=0,1,0),0)</f>
        <v>0</v>
      </c>
      <c r="R276" s="28" t="n">
        <f aca="false">IF(AND($B276&lt;&gt;"",$J276&gt;=Boshqaruv!$C$9,$J276&lt;=Boshqaruv!$C$10,$K276&lt;&gt;"",$K276&lt;=Boshqaruv!$C$10),IF(COUNTIFS($B$4:$B275,$B276,$C$4:$C275,$C276,$J$4:$J275,"&gt;="&amp;Boshqaruv!$C$9,$J$4:$J275,"&lt;="&amp;Boshqaruv!$C$10,$K$4:$K275,"&lt;&gt;",$K$4:$K275,"&lt;="&amp;Boshqaruv!$C$10)=0,1,0),0)</f>
        <v>0</v>
      </c>
      <c r="S276" s="28" t="n">
        <f aca="false">IF($P276=1,IF(COUNTIFS($B$4:$B275,$B276,$C$4:$C275,$C276,$P$4:$P275,1)=0,1,0),0)</f>
        <v>0</v>
      </c>
      <c r="T276" s="12"/>
    </row>
    <row r="277" customFormat="false" ht="15" hidden="false" customHeight="false" outlineLevel="0" collapsed="false">
      <c r="A277" s="20" t="n">
        <v>273</v>
      </c>
      <c r="B277" s="12"/>
      <c r="C277" s="13"/>
      <c r="D277" s="24"/>
      <c r="E277" s="12"/>
      <c r="F277" s="12"/>
      <c r="G277" s="25"/>
      <c r="H277" s="25"/>
      <c r="I277" s="25"/>
      <c r="J277" s="13"/>
      <c r="K277" s="13"/>
      <c r="L277" s="25"/>
      <c r="M277" s="14" t="str">
        <f aca="false">IF(OR($C277="",$J277=""),"",INT(($J277-$C277)/365.25))</f>
        <v/>
      </c>
      <c r="N277" s="14" t="str">
        <f aca="false">IF($M277="","",IF($M277&lt;2,"Ha","Yo'q"))</f>
        <v/>
      </c>
      <c r="O277" s="14" t="str">
        <f aca="false">IF($M277="","",IF(AND($M277&gt;=7,$M277&lt;=17),"Ha","Yo'q"))</f>
        <v/>
      </c>
      <c r="P277" s="14" t="str">
        <f aca="false">IF(AND($B277&lt;&gt;"",$J277&lt;&gt;"",$J277&lt;=Boshqaruv!$C$10,OR($K277="",$K277&gt;Boshqaruv!$C$10),$L277&lt;&gt;"Tibbiy qarshi ko'rsatma"),1,"")</f>
        <v/>
      </c>
      <c r="Q277" s="28" t="n">
        <f aca="false">IF(AND($B277&lt;&gt;"",$J277&gt;=Boshqaruv!$C$9,$J277&lt;=Boshqaruv!$C$10),IF(COUNTIFS($B$4:$B276,$B277,$C$4:$C276,$C277,$J$4:$J276,"&gt;="&amp;Boshqaruv!$C$9,$J$4:$J276,"&lt;="&amp;Boshqaruv!$C$10)=0,1,0),0)</f>
        <v>0</v>
      </c>
      <c r="R277" s="28" t="n">
        <f aca="false">IF(AND($B277&lt;&gt;"",$J277&gt;=Boshqaruv!$C$9,$J277&lt;=Boshqaruv!$C$10,$K277&lt;&gt;"",$K277&lt;=Boshqaruv!$C$10),IF(COUNTIFS($B$4:$B276,$B277,$C$4:$C276,$C277,$J$4:$J276,"&gt;="&amp;Boshqaruv!$C$9,$J$4:$J276,"&lt;="&amp;Boshqaruv!$C$10,$K$4:$K276,"&lt;&gt;",$K$4:$K276,"&lt;="&amp;Boshqaruv!$C$10)=0,1,0),0)</f>
        <v>0</v>
      </c>
      <c r="S277" s="28" t="n">
        <f aca="false">IF($P277=1,IF(COUNTIFS($B$4:$B276,$B277,$C$4:$C276,$C277,$P$4:$P276,1)=0,1,0),0)</f>
        <v>0</v>
      </c>
      <c r="T277" s="12"/>
    </row>
    <row r="278" customFormat="false" ht="15" hidden="false" customHeight="false" outlineLevel="0" collapsed="false">
      <c r="A278" s="20" t="n">
        <v>274</v>
      </c>
      <c r="B278" s="12"/>
      <c r="C278" s="13"/>
      <c r="D278" s="24"/>
      <c r="E278" s="12"/>
      <c r="F278" s="12"/>
      <c r="G278" s="25"/>
      <c r="H278" s="25"/>
      <c r="I278" s="25"/>
      <c r="J278" s="13"/>
      <c r="K278" s="13"/>
      <c r="L278" s="25"/>
      <c r="M278" s="14" t="str">
        <f aca="false">IF(OR($C278="",$J278=""),"",INT(($J278-$C278)/365.25))</f>
        <v/>
      </c>
      <c r="N278" s="14" t="str">
        <f aca="false">IF($M278="","",IF($M278&lt;2,"Ha","Yo'q"))</f>
        <v/>
      </c>
      <c r="O278" s="14" t="str">
        <f aca="false">IF($M278="","",IF(AND($M278&gt;=7,$M278&lt;=17),"Ha","Yo'q"))</f>
        <v/>
      </c>
      <c r="P278" s="14" t="str">
        <f aca="false">IF(AND($B278&lt;&gt;"",$J278&lt;&gt;"",$J278&lt;=Boshqaruv!$C$10,OR($K278="",$K278&gt;Boshqaruv!$C$10),$L278&lt;&gt;"Tibbiy qarshi ko'rsatma"),1,"")</f>
        <v/>
      </c>
      <c r="Q278" s="28" t="n">
        <f aca="false">IF(AND($B278&lt;&gt;"",$J278&gt;=Boshqaruv!$C$9,$J278&lt;=Boshqaruv!$C$10),IF(COUNTIFS($B$4:$B277,$B278,$C$4:$C277,$C278,$J$4:$J277,"&gt;="&amp;Boshqaruv!$C$9,$J$4:$J277,"&lt;="&amp;Boshqaruv!$C$10)=0,1,0),0)</f>
        <v>0</v>
      </c>
      <c r="R278" s="28" t="n">
        <f aca="false">IF(AND($B278&lt;&gt;"",$J278&gt;=Boshqaruv!$C$9,$J278&lt;=Boshqaruv!$C$10,$K278&lt;&gt;"",$K278&lt;=Boshqaruv!$C$10),IF(COUNTIFS($B$4:$B277,$B278,$C$4:$C277,$C278,$J$4:$J277,"&gt;="&amp;Boshqaruv!$C$9,$J$4:$J277,"&lt;="&amp;Boshqaruv!$C$10,$K$4:$K277,"&lt;&gt;",$K$4:$K277,"&lt;="&amp;Boshqaruv!$C$10)=0,1,0),0)</f>
        <v>0</v>
      </c>
      <c r="S278" s="28" t="n">
        <f aca="false">IF($P278=1,IF(COUNTIFS($B$4:$B277,$B278,$C$4:$C277,$C278,$P$4:$P277,1)=0,1,0),0)</f>
        <v>0</v>
      </c>
      <c r="T278" s="12"/>
    </row>
    <row r="279" customFormat="false" ht="15" hidden="false" customHeight="false" outlineLevel="0" collapsed="false">
      <c r="A279" s="20" t="n">
        <v>275</v>
      </c>
      <c r="B279" s="12"/>
      <c r="C279" s="13"/>
      <c r="D279" s="24"/>
      <c r="E279" s="12"/>
      <c r="F279" s="12"/>
      <c r="G279" s="25"/>
      <c r="H279" s="25"/>
      <c r="I279" s="25"/>
      <c r="J279" s="13"/>
      <c r="K279" s="13"/>
      <c r="L279" s="25"/>
      <c r="M279" s="14" t="str">
        <f aca="false">IF(OR($C279="",$J279=""),"",INT(($J279-$C279)/365.25))</f>
        <v/>
      </c>
      <c r="N279" s="14" t="str">
        <f aca="false">IF($M279="","",IF($M279&lt;2,"Ha","Yo'q"))</f>
        <v/>
      </c>
      <c r="O279" s="14" t="str">
        <f aca="false">IF($M279="","",IF(AND($M279&gt;=7,$M279&lt;=17),"Ha","Yo'q"))</f>
        <v/>
      </c>
      <c r="P279" s="14" t="str">
        <f aca="false">IF(AND($B279&lt;&gt;"",$J279&lt;&gt;"",$J279&lt;=Boshqaruv!$C$10,OR($K279="",$K279&gt;Boshqaruv!$C$10),$L279&lt;&gt;"Tibbiy qarshi ko'rsatma"),1,"")</f>
        <v/>
      </c>
      <c r="Q279" s="28" t="n">
        <f aca="false">IF(AND($B279&lt;&gt;"",$J279&gt;=Boshqaruv!$C$9,$J279&lt;=Boshqaruv!$C$10),IF(COUNTIFS($B$4:$B278,$B279,$C$4:$C278,$C279,$J$4:$J278,"&gt;="&amp;Boshqaruv!$C$9,$J$4:$J278,"&lt;="&amp;Boshqaruv!$C$10)=0,1,0),0)</f>
        <v>0</v>
      </c>
      <c r="R279" s="28" t="n">
        <f aca="false">IF(AND($B279&lt;&gt;"",$J279&gt;=Boshqaruv!$C$9,$J279&lt;=Boshqaruv!$C$10,$K279&lt;&gt;"",$K279&lt;=Boshqaruv!$C$10),IF(COUNTIFS($B$4:$B278,$B279,$C$4:$C278,$C279,$J$4:$J278,"&gt;="&amp;Boshqaruv!$C$9,$J$4:$J278,"&lt;="&amp;Boshqaruv!$C$10,$K$4:$K278,"&lt;&gt;",$K$4:$K278,"&lt;="&amp;Boshqaruv!$C$10)=0,1,0),0)</f>
        <v>0</v>
      </c>
      <c r="S279" s="28" t="n">
        <f aca="false">IF($P279=1,IF(COUNTIFS($B$4:$B278,$B279,$C$4:$C278,$C279,$P$4:$P278,1)=0,1,0),0)</f>
        <v>0</v>
      </c>
      <c r="T279" s="12"/>
    </row>
    <row r="280" customFormat="false" ht="15" hidden="false" customHeight="false" outlineLevel="0" collapsed="false">
      <c r="A280" s="20" t="n">
        <v>276</v>
      </c>
      <c r="B280" s="12"/>
      <c r="C280" s="13"/>
      <c r="D280" s="24"/>
      <c r="E280" s="12"/>
      <c r="F280" s="12"/>
      <c r="G280" s="25"/>
      <c r="H280" s="25"/>
      <c r="I280" s="25"/>
      <c r="J280" s="13"/>
      <c r="K280" s="13"/>
      <c r="L280" s="25"/>
      <c r="M280" s="14" t="str">
        <f aca="false">IF(OR($C280="",$J280=""),"",INT(($J280-$C280)/365.25))</f>
        <v/>
      </c>
      <c r="N280" s="14" t="str">
        <f aca="false">IF($M280="","",IF($M280&lt;2,"Ha","Yo'q"))</f>
        <v/>
      </c>
      <c r="O280" s="14" t="str">
        <f aca="false">IF($M280="","",IF(AND($M280&gt;=7,$M280&lt;=17),"Ha","Yo'q"))</f>
        <v/>
      </c>
      <c r="P280" s="14" t="str">
        <f aca="false">IF(AND($B280&lt;&gt;"",$J280&lt;&gt;"",$J280&lt;=Boshqaruv!$C$10,OR($K280="",$K280&gt;Boshqaruv!$C$10),$L280&lt;&gt;"Tibbiy qarshi ko'rsatma"),1,"")</f>
        <v/>
      </c>
      <c r="Q280" s="28" t="n">
        <f aca="false">IF(AND($B280&lt;&gt;"",$J280&gt;=Boshqaruv!$C$9,$J280&lt;=Boshqaruv!$C$10),IF(COUNTIFS($B$4:$B279,$B280,$C$4:$C279,$C280,$J$4:$J279,"&gt;="&amp;Boshqaruv!$C$9,$J$4:$J279,"&lt;="&amp;Boshqaruv!$C$10)=0,1,0),0)</f>
        <v>0</v>
      </c>
      <c r="R280" s="28" t="n">
        <f aca="false">IF(AND($B280&lt;&gt;"",$J280&gt;=Boshqaruv!$C$9,$J280&lt;=Boshqaruv!$C$10,$K280&lt;&gt;"",$K280&lt;=Boshqaruv!$C$10),IF(COUNTIFS($B$4:$B279,$B280,$C$4:$C279,$C280,$J$4:$J279,"&gt;="&amp;Boshqaruv!$C$9,$J$4:$J279,"&lt;="&amp;Boshqaruv!$C$10,$K$4:$K279,"&lt;&gt;",$K$4:$K279,"&lt;="&amp;Boshqaruv!$C$10)=0,1,0),0)</f>
        <v>0</v>
      </c>
      <c r="S280" s="28" t="n">
        <f aca="false">IF($P280=1,IF(COUNTIFS($B$4:$B279,$B280,$C$4:$C279,$C280,$P$4:$P279,1)=0,1,0),0)</f>
        <v>0</v>
      </c>
      <c r="T280" s="12"/>
    </row>
    <row r="281" customFormat="false" ht="15" hidden="false" customHeight="false" outlineLevel="0" collapsed="false">
      <c r="A281" s="20" t="n">
        <v>277</v>
      </c>
      <c r="B281" s="12"/>
      <c r="C281" s="13"/>
      <c r="D281" s="24"/>
      <c r="E281" s="12"/>
      <c r="F281" s="12"/>
      <c r="G281" s="25"/>
      <c r="H281" s="25"/>
      <c r="I281" s="25"/>
      <c r="J281" s="13"/>
      <c r="K281" s="13"/>
      <c r="L281" s="25"/>
      <c r="M281" s="14" t="str">
        <f aca="false">IF(OR($C281="",$J281=""),"",INT(($J281-$C281)/365.25))</f>
        <v/>
      </c>
      <c r="N281" s="14" t="str">
        <f aca="false">IF($M281="","",IF($M281&lt;2,"Ha","Yo'q"))</f>
        <v/>
      </c>
      <c r="O281" s="14" t="str">
        <f aca="false">IF($M281="","",IF(AND($M281&gt;=7,$M281&lt;=17),"Ha","Yo'q"))</f>
        <v/>
      </c>
      <c r="P281" s="14" t="str">
        <f aca="false">IF(AND($B281&lt;&gt;"",$J281&lt;&gt;"",$J281&lt;=Boshqaruv!$C$10,OR($K281="",$K281&gt;Boshqaruv!$C$10),$L281&lt;&gt;"Tibbiy qarshi ko'rsatma"),1,"")</f>
        <v/>
      </c>
      <c r="Q281" s="28" t="n">
        <f aca="false">IF(AND($B281&lt;&gt;"",$J281&gt;=Boshqaruv!$C$9,$J281&lt;=Boshqaruv!$C$10),IF(COUNTIFS($B$4:$B280,$B281,$C$4:$C280,$C281,$J$4:$J280,"&gt;="&amp;Boshqaruv!$C$9,$J$4:$J280,"&lt;="&amp;Boshqaruv!$C$10)=0,1,0),0)</f>
        <v>0</v>
      </c>
      <c r="R281" s="28" t="n">
        <f aca="false">IF(AND($B281&lt;&gt;"",$J281&gt;=Boshqaruv!$C$9,$J281&lt;=Boshqaruv!$C$10,$K281&lt;&gt;"",$K281&lt;=Boshqaruv!$C$10),IF(COUNTIFS($B$4:$B280,$B281,$C$4:$C280,$C281,$J$4:$J280,"&gt;="&amp;Boshqaruv!$C$9,$J$4:$J280,"&lt;="&amp;Boshqaruv!$C$10,$K$4:$K280,"&lt;&gt;",$K$4:$K280,"&lt;="&amp;Boshqaruv!$C$10)=0,1,0),0)</f>
        <v>0</v>
      </c>
      <c r="S281" s="28" t="n">
        <f aca="false">IF($P281=1,IF(COUNTIFS($B$4:$B280,$B281,$C$4:$C280,$C281,$P$4:$P280,1)=0,1,0),0)</f>
        <v>0</v>
      </c>
      <c r="T281" s="12"/>
    </row>
    <row r="282" customFormat="false" ht="15" hidden="false" customHeight="false" outlineLevel="0" collapsed="false">
      <c r="A282" s="20" t="n">
        <v>278</v>
      </c>
      <c r="B282" s="12"/>
      <c r="C282" s="13"/>
      <c r="D282" s="24"/>
      <c r="E282" s="12"/>
      <c r="F282" s="12"/>
      <c r="G282" s="25"/>
      <c r="H282" s="25"/>
      <c r="I282" s="25"/>
      <c r="J282" s="13"/>
      <c r="K282" s="13"/>
      <c r="L282" s="25"/>
      <c r="M282" s="14" t="str">
        <f aca="false">IF(OR($C282="",$J282=""),"",INT(($J282-$C282)/365.25))</f>
        <v/>
      </c>
      <c r="N282" s="14" t="str">
        <f aca="false">IF($M282="","",IF($M282&lt;2,"Ha","Yo'q"))</f>
        <v/>
      </c>
      <c r="O282" s="14" t="str">
        <f aca="false">IF($M282="","",IF(AND($M282&gt;=7,$M282&lt;=17),"Ha","Yo'q"))</f>
        <v/>
      </c>
      <c r="P282" s="14" t="str">
        <f aca="false">IF(AND($B282&lt;&gt;"",$J282&lt;&gt;"",$J282&lt;=Boshqaruv!$C$10,OR($K282="",$K282&gt;Boshqaruv!$C$10),$L282&lt;&gt;"Tibbiy qarshi ko'rsatma"),1,"")</f>
        <v/>
      </c>
      <c r="Q282" s="28" t="n">
        <f aca="false">IF(AND($B282&lt;&gt;"",$J282&gt;=Boshqaruv!$C$9,$J282&lt;=Boshqaruv!$C$10),IF(COUNTIFS($B$4:$B281,$B282,$C$4:$C281,$C282,$J$4:$J281,"&gt;="&amp;Boshqaruv!$C$9,$J$4:$J281,"&lt;="&amp;Boshqaruv!$C$10)=0,1,0),0)</f>
        <v>0</v>
      </c>
      <c r="R282" s="28" t="n">
        <f aca="false">IF(AND($B282&lt;&gt;"",$J282&gt;=Boshqaruv!$C$9,$J282&lt;=Boshqaruv!$C$10,$K282&lt;&gt;"",$K282&lt;=Boshqaruv!$C$10),IF(COUNTIFS($B$4:$B281,$B282,$C$4:$C281,$C282,$J$4:$J281,"&gt;="&amp;Boshqaruv!$C$9,$J$4:$J281,"&lt;="&amp;Boshqaruv!$C$10,$K$4:$K281,"&lt;&gt;",$K$4:$K281,"&lt;="&amp;Boshqaruv!$C$10)=0,1,0),0)</f>
        <v>0</v>
      </c>
      <c r="S282" s="28" t="n">
        <f aca="false">IF($P282=1,IF(COUNTIFS($B$4:$B281,$B282,$C$4:$C281,$C282,$P$4:$P281,1)=0,1,0),0)</f>
        <v>0</v>
      </c>
      <c r="T282" s="12"/>
    </row>
    <row r="283" customFormat="false" ht="15" hidden="false" customHeight="false" outlineLevel="0" collapsed="false">
      <c r="A283" s="20" t="n">
        <v>279</v>
      </c>
      <c r="B283" s="12"/>
      <c r="C283" s="13"/>
      <c r="D283" s="24"/>
      <c r="E283" s="12"/>
      <c r="F283" s="12"/>
      <c r="G283" s="25"/>
      <c r="H283" s="25"/>
      <c r="I283" s="25"/>
      <c r="J283" s="13"/>
      <c r="K283" s="13"/>
      <c r="L283" s="25"/>
      <c r="M283" s="14" t="str">
        <f aca="false">IF(OR($C283="",$J283=""),"",INT(($J283-$C283)/365.25))</f>
        <v/>
      </c>
      <c r="N283" s="14" t="str">
        <f aca="false">IF($M283="","",IF($M283&lt;2,"Ha","Yo'q"))</f>
        <v/>
      </c>
      <c r="O283" s="14" t="str">
        <f aca="false">IF($M283="","",IF(AND($M283&gt;=7,$M283&lt;=17),"Ha","Yo'q"))</f>
        <v/>
      </c>
      <c r="P283" s="14" t="str">
        <f aca="false">IF(AND($B283&lt;&gt;"",$J283&lt;&gt;"",$J283&lt;=Boshqaruv!$C$10,OR($K283="",$K283&gt;Boshqaruv!$C$10),$L283&lt;&gt;"Tibbiy qarshi ko'rsatma"),1,"")</f>
        <v/>
      </c>
      <c r="Q283" s="28" t="n">
        <f aca="false">IF(AND($B283&lt;&gt;"",$J283&gt;=Boshqaruv!$C$9,$J283&lt;=Boshqaruv!$C$10),IF(COUNTIFS($B$4:$B282,$B283,$C$4:$C282,$C283,$J$4:$J282,"&gt;="&amp;Boshqaruv!$C$9,$J$4:$J282,"&lt;="&amp;Boshqaruv!$C$10)=0,1,0),0)</f>
        <v>0</v>
      </c>
      <c r="R283" s="28" t="n">
        <f aca="false">IF(AND($B283&lt;&gt;"",$J283&gt;=Boshqaruv!$C$9,$J283&lt;=Boshqaruv!$C$10,$K283&lt;&gt;"",$K283&lt;=Boshqaruv!$C$10),IF(COUNTIFS($B$4:$B282,$B283,$C$4:$C282,$C283,$J$4:$J282,"&gt;="&amp;Boshqaruv!$C$9,$J$4:$J282,"&lt;="&amp;Boshqaruv!$C$10,$K$4:$K282,"&lt;&gt;",$K$4:$K282,"&lt;="&amp;Boshqaruv!$C$10)=0,1,0),0)</f>
        <v>0</v>
      </c>
      <c r="S283" s="28" t="n">
        <f aca="false">IF($P283=1,IF(COUNTIFS($B$4:$B282,$B283,$C$4:$C282,$C283,$P$4:$P282,1)=0,1,0),0)</f>
        <v>0</v>
      </c>
      <c r="T283" s="12"/>
    </row>
    <row r="284" customFormat="false" ht="15" hidden="false" customHeight="false" outlineLevel="0" collapsed="false">
      <c r="A284" s="20" t="n">
        <v>280</v>
      </c>
      <c r="B284" s="12"/>
      <c r="C284" s="13"/>
      <c r="D284" s="24"/>
      <c r="E284" s="12"/>
      <c r="F284" s="12"/>
      <c r="G284" s="25"/>
      <c r="H284" s="25"/>
      <c r="I284" s="25"/>
      <c r="J284" s="13"/>
      <c r="K284" s="13"/>
      <c r="L284" s="25"/>
      <c r="M284" s="14" t="str">
        <f aca="false">IF(OR($C284="",$J284=""),"",INT(($J284-$C284)/365.25))</f>
        <v/>
      </c>
      <c r="N284" s="14" t="str">
        <f aca="false">IF($M284="","",IF($M284&lt;2,"Ha","Yo'q"))</f>
        <v/>
      </c>
      <c r="O284" s="14" t="str">
        <f aca="false">IF($M284="","",IF(AND($M284&gt;=7,$M284&lt;=17),"Ha","Yo'q"))</f>
        <v/>
      </c>
      <c r="P284" s="14" t="str">
        <f aca="false">IF(AND($B284&lt;&gt;"",$J284&lt;&gt;"",$J284&lt;=Boshqaruv!$C$10,OR($K284="",$K284&gt;Boshqaruv!$C$10),$L284&lt;&gt;"Tibbiy qarshi ko'rsatma"),1,"")</f>
        <v/>
      </c>
      <c r="Q284" s="28" t="n">
        <f aca="false">IF(AND($B284&lt;&gt;"",$J284&gt;=Boshqaruv!$C$9,$J284&lt;=Boshqaruv!$C$10),IF(COUNTIFS($B$4:$B283,$B284,$C$4:$C283,$C284,$J$4:$J283,"&gt;="&amp;Boshqaruv!$C$9,$J$4:$J283,"&lt;="&amp;Boshqaruv!$C$10)=0,1,0),0)</f>
        <v>0</v>
      </c>
      <c r="R284" s="28" t="n">
        <f aca="false">IF(AND($B284&lt;&gt;"",$J284&gt;=Boshqaruv!$C$9,$J284&lt;=Boshqaruv!$C$10,$K284&lt;&gt;"",$K284&lt;=Boshqaruv!$C$10),IF(COUNTIFS($B$4:$B283,$B284,$C$4:$C283,$C284,$J$4:$J283,"&gt;="&amp;Boshqaruv!$C$9,$J$4:$J283,"&lt;="&amp;Boshqaruv!$C$10,$K$4:$K283,"&lt;&gt;",$K$4:$K283,"&lt;="&amp;Boshqaruv!$C$10)=0,1,0),0)</f>
        <v>0</v>
      </c>
      <c r="S284" s="28" t="n">
        <f aca="false">IF($P284=1,IF(COUNTIFS($B$4:$B283,$B284,$C$4:$C283,$C284,$P$4:$P283,1)=0,1,0),0)</f>
        <v>0</v>
      </c>
      <c r="T284" s="12"/>
    </row>
    <row r="285" customFormat="false" ht="15" hidden="false" customHeight="false" outlineLevel="0" collapsed="false">
      <c r="A285" s="20" t="n">
        <v>281</v>
      </c>
      <c r="B285" s="12"/>
      <c r="C285" s="13"/>
      <c r="D285" s="24"/>
      <c r="E285" s="12"/>
      <c r="F285" s="12"/>
      <c r="G285" s="25"/>
      <c r="H285" s="25"/>
      <c r="I285" s="25"/>
      <c r="J285" s="13"/>
      <c r="K285" s="13"/>
      <c r="L285" s="25"/>
      <c r="M285" s="14" t="str">
        <f aca="false">IF(OR($C285="",$J285=""),"",INT(($J285-$C285)/365.25))</f>
        <v/>
      </c>
      <c r="N285" s="14" t="str">
        <f aca="false">IF($M285="","",IF($M285&lt;2,"Ha","Yo'q"))</f>
        <v/>
      </c>
      <c r="O285" s="14" t="str">
        <f aca="false">IF($M285="","",IF(AND($M285&gt;=7,$M285&lt;=17),"Ha","Yo'q"))</f>
        <v/>
      </c>
      <c r="P285" s="14" t="str">
        <f aca="false">IF(AND($B285&lt;&gt;"",$J285&lt;&gt;"",$J285&lt;=Boshqaruv!$C$10,OR($K285="",$K285&gt;Boshqaruv!$C$10),$L285&lt;&gt;"Tibbiy qarshi ko'rsatma"),1,"")</f>
        <v/>
      </c>
      <c r="Q285" s="28" t="n">
        <f aca="false">IF(AND($B285&lt;&gt;"",$J285&gt;=Boshqaruv!$C$9,$J285&lt;=Boshqaruv!$C$10),IF(COUNTIFS($B$4:$B284,$B285,$C$4:$C284,$C285,$J$4:$J284,"&gt;="&amp;Boshqaruv!$C$9,$J$4:$J284,"&lt;="&amp;Boshqaruv!$C$10)=0,1,0),0)</f>
        <v>0</v>
      </c>
      <c r="R285" s="28" t="n">
        <f aca="false">IF(AND($B285&lt;&gt;"",$J285&gt;=Boshqaruv!$C$9,$J285&lt;=Boshqaruv!$C$10,$K285&lt;&gt;"",$K285&lt;=Boshqaruv!$C$10),IF(COUNTIFS($B$4:$B284,$B285,$C$4:$C284,$C285,$J$4:$J284,"&gt;="&amp;Boshqaruv!$C$9,$J$4:$J284,"&lt;="&amp;Boshqaruv!$C$10,$K$4:$K284,"&lt;&gt;",$K$4:$K284,"&lt;="&amp;Boshqaruv!$C$10)=0,1,0),0)</f>
        <v>0</v>
      </c>
      <c r="S285" s="28" t="n">
        <f aca="false">IF($P285=1,IF(COUNTIFS($B$4:$B284,$B285,$C$4:$C284,$C285,$P$4:$P284,1)=0,1,0),0)</f>
        <v>0</v>
      </c>
      <c r="T285" s="12"/>
    </row>
    <row r="286" customFormat="false" ht="15" hidden="false" customHeight="false" outlineLevel="0" collapsed="false">
      <c r="A286" s="20" t="n">
        <v>282</v>
      </c>
      <c r="B286" s="12"/>
      <c r="C286" s="13"/>
      <c r="D286" s="24"/>
      <c r="E286" s="12"/>
      <c r="F286" s="12"/>
      <c r="G286" s="25"/>
      <c r="H286" s="25"/>
      <c r="I286" s="25"/>
      <c r="J286" s="13"/>
      <c r="K286" s="13"/>
      <c r="L286" s="25"/>
      <c r="M286" s="14" t="str">
        <f aca="false">IF(OR($C286="",$J286=""),"",INT(($J286-$C286)/365.25))</f>
        <v/>
      </c>
      <c r="N286" s="14" t="str">
        <f aca="false">IF($M286="","",IF($M286&lt;2,"Ha","Yo'q"))</f>
        <v/>
      </c>
      <c r="O286" s="14" t="str">
        <f aca="false">IF($M286="","",IF(AND($M286&gt;=7,$M286&lt;=17),"Ha","Yo'q"))</f>
        <v/>
      </c>
      <c r="P286" s="14" t="str">
        <f aca="false">IF(AND($B286&lt;&gt;"",$J286&lt;&gt;"",$J286&lt;=Boshqaruv!$C$10,OR($K286="",$K286&gt;Boshqaruv!$C$10),$L286&lt;&gt;"Tibbiy qarshi ko'rsatma"),1,"")</f>
        <v/>
      </c>
      <c r="Q286" s="28" t="n">
        <f aca="false">IF(AND($B286&lt;&gt;"",$J286&gt;=Boshqaruv!$C$9,$J286&lt;=Boshqaruv!$C$10),IF(COUNTIFS($B$4:$B285,$B286,$C$4:$C285,$C286,$J$4:$J285,"&gt;="&amp;Boshqaruv!$C$9,$J$4:$J285,"&lt;="&amp;Boshqaruv!$C$10)=0,1,0),0)</f>
        <v>0</v>
      </c>
      <c r="R286" s="28" t="n">
        <f aca="false">IF(AND($B286&lt;&gt;"",$J286&gt;=Boshqaruv!$C$9,$J286&lt;=Boshqaruv!$C$10,$K286&lt;&gt;"",$K286&lt;=Boshqaruv!$C$10),IF(COUNTIFS($B$4:$B285,$B286,$C$4:$C285,$C286,$J$4:$J285,"&gt;="&amp;Boshqaruv!$C$9,$J$4:$J285,"&lt;="&amp;Boshqaruv!$C$10,$K$4:$K285,"&lt;&gt;",$K$4:$K285,"&lt;="&amp;Boshqaruv!$C$10)=0,1,0),0)</f>
        <v>0</v>
      </c>
      <c r="S286" s="28" t="n">
        <f aca="false">IF($P286=1,IF(COUNTIFS($B$4:$B285,$B286,$C$4:$C285,$C286,$P$4:$P285,1)=0,1,0),0)</f>
        <v>0</v>
      </c>
      <c r="T286" s="12"/>
    </row>
    <row r="287" customFormat="false" ht="15" hidden="false" customHeight="false" outlineLevel="0" collapsed="false">
      <c r="A287" s="20" t="n">
        <v>283</v>
      </c>
      <c r="B287" s="12"/>
      <c r="C287" s="13"/>
      <c r="D287" s="24"/>
      <c r="E287" s="12"/>
      <c r="F287" s="12"/>
      <c r="G287" s="25"/>
      <c r="H287" s="25"/>
      <c r="I287" s="25"/>
      <c r="J287" s="13"/>
      <c r="K287" s="13"/>
      <c r="L287" s="25"/>
      <c r="M287" s="14" t="str">
        <f aca="false">IF(OR($C287="",$J287=""),"",INT(($J287-$C287)/365.25))</f>
        <v/>
      </c>
      <c r="N287" s="14" t="str">
        <f aca="false">IF($M287="","",IF($M287&lt;2,"Ha","Yo'q"))</f>
        <v/>
      </c>
      <c r="O287" s="14" t="str">
        <f aca="false">IF($M287="","",IF(AND($M287&gt;=7,$M287&lt;=17),"Ha","Yo'q"))</f>
        <v/>
      </c>
      <c r="P287" s="14" t="str">
        <f aca="false">IF(AND($B287&lt;&gt;"",$J287&lt;&gt;"",$J287&lt;=Boshqaruv!$C$10,OR($K287="",$K287&gt;Boshqaruv!$C$10),$L287&lt;&gt;"Tibbiy qarshi ko'rsatma"),1,"")</f>
        <v/>
      </c>
      <c r="Q287" s="28" t="n">
        <f aca="false">IF(AND($B287&lt;&gt;"",$J287&gt;=Boshqaruv!$C$9,$J287&lt;=Boshqaruv!$C$10),IF(COUNTIFS($B$4:$B286,$B287,$C$4:$C286,$C287,$J$4:$J286,"&gt;="&amp;Boshqaruv!$C$9,$J$4:$J286,"&lt;="&amp;Boshqaruv!$C$10)=0,1,0),0)</f>
        <v>0</v>
      </c>
      <c r="R287" s="28" t="n">
        <f aca="false">IF(AND($B287&lt;&gt;"",$J287&gt;=Boshqaruv!$C$9,$J287&lt;=Boshqaruv!$C$10,$K287&lt;&gt;"",$K287&lt;=Boshqaruv!$C$10),IF(COUNTIFS($B$4:$B286,$B287,$C$4:$C286,$C287,$J$4:$J286,"&gt;="&amp;Boshqaruv!$C$9,$J$4:$J286,"&lt;="&amp;Boshqaruv!$C$10,$K$4:$K286,"&lt;&gt;",$K$4:$K286,"&lt;="&amp;Boshqaruv!$C$10)=0,1,0),0)</f>
        <v>0</v>
      </c>
      <c r="S287" s="28" t="n">
        <f aca="false">IF($P287=1,IF(COUNTIFS($B$4:$B286,$B287,$C$4:$C286,$C287,$P$4:$P286,1)=0,1,0),0)</f>
        <v>0</v>
      </c>
      <c r="T287" s="12"/>
    </row>
    <row r="288" customFormat="false" ht="15" hidden="false" customHeight="false" outlineLevel="0" collapsed="false">
      <c r="A288" s="20" t="n">
        <v>284</v>
      </c>
      <c r="B288" s="12"/>
      <c r="C288" s="13"/>
      <c r="D288" s="24"/>
      <c r="E288" s="12"/>
      <c r="F288" s="12"/>
      <c r="G288" s="25"/>
      <c r="H288" s="25"/>
      <c r="I288" s="25"/>
      <c r="J288" s="13"/>
      <c r="K288" s="13"/>
      <c r="L288" s="25"/>
      <c r="M288" s="14" t="str">
        <f aca="false">IF(OR($C288="",$J288=""),"",INT(($J288-$C288)/365.25))</f>
        <v/>
      </c>
      <c r="N288" s="14" t="str">
        <f aca="false">IF($M288="","",IF($M288&lt;2,"Ha","Yo'q"))</f>
        <v/>
      </c>
      <c r="O288" s="14" t="str">
        <f aca="false">IF($M288="","",IF(AND($M288&gt;=7,$M288&lt;=17),"Ha","Yo'q"))</f>
        <v/>
      </c>
      <c r="P288" s="14" t="str">
        <f aca="false">IF(AND($B288&lt;&gt;"",$J288&lt;&gt;"",$J288&lt;=Boshqaruv!$C$10,OR($K288="",$K288&gt;Boshqaruv!$C$10),$L288&lt;&gt;"Tibbiy qarshi ko'rsatma"),1,"")</f>
        <v/>
      </c>
      <c r="Q288" s="28" t="n">
        <f aca="false">IF(AND($B288&lt;&gt;"",$J288&gt;=Boshqaruv!$C$9,$J288&lt;=Boshqaruv!$C$10),IF(COUNTIFS($B$4:$B287,$B288,$C$4:$C287,$C288,$J$4:$J287,"&gt;="&amp;Boshqaruv!$C$9,$J$4:$J287,"&lt;="&amp;Boshqaruv!$C$10)=0,1,0),0)</f>
        <v>0</v>
      </c>
      <c r="R288" s="28" t="n">
        <f aca="false">IF(AND($B288&lt;&gt;"",$J288&gt;=Boshqaruv!$C$9,$J288&lt;=Boshqaruv!$C$10,$K288&lt;&gt;"",$K288&lt;=Boshqaruv!$C$10),IF(COUNTIFS($B$4:$B287,$B288,$C$4:$C287,$C288,$J$4:$J287,"&gt;="&amp;Boshqaruv!$C$9,$J$4:$J287,"&lt;="&amp;Boshqaruv!$C$10,$K$4:$K287,"&lt;&gt;",$K$4:$K287,"&lt;="&amp;Boshqaruv!$C$10)=0,1,0),0)</f>
        <v>0</v>
      </c>
      <c r="S288" s="28" t="n">
        <f aca="false">IF($P288=1,IF(COUNTIFS($B$4:$B287,$B288,$C$4:$C287,$C288,$P$4:$P287,1)=0,1,0),0)</f>
        <v>0</v>
      </c>
      <c r="T288" s="12"/>
    </row>
    <row r="289" customFormat="false" ht="15" hidden="false" customHeight="false" outlineLevel="0" collapsed="false">
      <c r="A289" s="20" t="n">
        <v>285</v>
      </c>
      <c r="B289" s="12"/>
      <c r="C289" s="13"/>
      <c r="D289" s="24"/>
      <c r="E289" s="12"/>
      <c r="F289" s="12"/>
      <c r="G289" s="25"/>
      <c r="H289" s="25"/>
      <c r="I289" s="25"/>
      <c r="J289" s="13"/>
      <c r="K289" s="13"/>
      <c r="L289" s="25"/>
      <c r="M289" s="14" t="str">
        <f aca="false">IF(OR($C289="",$J289=""),"",INT(($J289-$C289)/365.25))</f>
        <v/>
      </c>
      <c r="N289" s="14" t="str">
        <f aca="false">IF($M289="","",IF($M289&lt;2,"Ha","Yo'q"))</f>
        <v/>
      </c>
      <c r="O289" s="14" t="str">
        <f aca="false">IF($M289="","",IF(AND($M289&gt;=7,$M289&lt;=17),"Ha","Yo'q"))</f>
        <v/>
      </c>
      <c r="P289" s="14" t="str">
        <f aca="false">IF(AND($B289&lt;&gt;"",$J289&lt;&gt;"",$J289&lt;=Boshqaruv!$C$10,OR($K289="",$K289&gt;Boshqaruv!$C$10),$L289&lt;&gt;"Tibbiy qarshi ko'rsatma"),1,"")</f>
        <v/>
      </c>
      <c r="Q289" s="28" t="n">
        <f aca="false">IF(AND($B289&lt;&gt;"",$J289&gt;=Boshqaruv!$C$9,$J289&lt;=Boshqaruv!$C$10),IF(COUNTIFS($B$4:$B288,$B289,$C$4:$C288,$C289,$J$4:$J288,"&gt;="&amp;Boshqaruv!$C$9,$J$4:$J288,"&lt;="&amp;Boshqaruv!$C$10)=0,1,0),0)</f>
        <v>0</v>
      </c>
      <c r="R289" s="28" t="n">
        <f aca="false">IF(AND($B289&lt;&gt;"",$J289&gt;=Boshqaruv!$C$9,$J289&lt;=Boshqaruv!$C$10,$K289&lt;&gt;"",$K289&lt;=Boshqaruv!$C$10),IF(COUNTIFS($B$4:$B288,$B289,$C$4:$C288,$C289,$J$4:$J288,"&gt;="&amp;Boshqaruv!$C$9,$J$4:$J288,"&lt;="&amp;Boshqaruv!$C$10,$K$4:$K288,"&lt;&gt;",$K$4:$K288,"&lt;="&amp;Boshqaruv!$C$10)=0,1,0),0)</f>
        <v>0</v>
      </c>
      <c r="S289" s="28" t="n">
        <f aca="false">IF($P289=1,IF(COUNTIFS($B$4:$B288,$B289,$C$4:$C288,$C289,$P$4:$P288,1)=0,1,0),0)</f>
        <v>0</v>
      </c>
      <c r="T289" s="12"/>
    </row>
    <row r="290" customFormat="false" ht="15" hidden="false" customHeight="false" outlineLevel="0" collapsed="false">
      <c r="A290" s="20" t="n">
        <v>286</v>
      </c>
      <c r="B290" s="12"/>
      <c r="C290" s="13"/>
      <c r="D290" s="24"/>
      <c r="E290" s="12"/>
      <c r="F290" s="12"/>
      <c r="G290" s="25"/>
      <c r="H290" s="25"/>
      <c r="I290" s="25"/>
      <c r="J290" s="13"/>
      <c r="K290" s="13"/>
      <c r="L290" s="25"/>
      <c r="M290" s="14" t="str">
        <f aca="false">IF(OR($C290="",$J290=""),"",INT(($J290-$C290)/365.25))</f>
        <v/>
      </c>
      <c r="N290" s="14" t="str">
        <f aca="false">IF($M290="","",IF($M290&lt;2,"Ha","Yo'q"))</f>
        <v/>
      </c>
      <c r="O290" s="14" t="str">
        <f aca="false">IF($M290="","",IF(AND($M290&gt;=7,$M290&lt;=17),"Ha","Yo'q"))</f>
        <v/>
      </c>
      <c r="P290" s="14" t="str">
        <f aca="false">IF(AND($B290&lt;&gt;"",$J290&lt;&gt;"",$J290&lt;=Boshqaruv!$C$10,OR($K290="",$K290&gt;Boshqaruv!$C$10),$L290&lt;&gt;"Tibbiy qarshi ko'rsatma"),1,"")</f>
        <v/>
      </c>
      <c r="Q290" s="28" t="n">
        <f aca="false">IF(AND($B290&lt;&gt;"",$J290&gt;=Boshqaruv!$C$9,$J290&lt;=Boshqaruv!$C$10),IF(COUNTIFS($B$4:$B289,$B290,$C$4:$C289,$C290,$J$4:$J289,"&gt;="&amp;Boshqaruv!$C$9,$J$4:$J289,"&lt;="&amp;Boshqaruv!$C$10)=0,1,0),0)</f>
        <v>0</v>
      </c>
      <c r="R290" s="28" t="n">
        <f aca="false">IF(AND($B290&lt;&gt;"",$J290&gt;=Boshqaruv!$C$9,$J290&lt;=Boshqaruv!$C$10,$K290&lt;&gt;"",$K290&lt;=Boshqaruv!$C$10),IF(COUNTIFS($B$4:$B289,$B290,$C$4:$C289,$C290,$J$4:$J289,"&gt;="&amp;Boshqaruv!$C$9,$J$4:$J289,"&lt;="&amp;Boshqaruv!$C$10,$K$4:$K289,"&lt;&gt;",$K$4:$K289,"&lt;="&amp;Boshqaruv!$C$10)=0,1,0),0)</f>
        <v>0</v>
      </c>
      <c r="S290" s="28" t="n">
        <f aca="false">IF($P290=1,IF(COUNTIFS($B$4:$B289,$B290,$C$4:$C289,$C290,$P$4:$P289,1)=0,1,0),0)</f>
        <v>0</v>
      </c>
      <c r="T290" s="12"/>
    </row>
    <row r="291" customFormat="false" ht="15" hidden="false" customHeight="false" outlineLevel="0" collapsed="false">
      <c r="A291" s="20" t="n">
        <v>287</v>
      </c>
      <c r="B291" s="12"/>
      <c r="C291" s="13"/>
      <c r="D291" s="24"/>
      <c r="E291" s="12"/>
      <c r="F291" s="12"/>
      <c r="G291" s="25"/>
      <c r="H291" s="25"/>
      <c r="I291" s="25"/>
      <c r="J291" s="13"/>
      <c r="K291" s="13"/>
      <c r="L291" s="25"/>
      <c r="M291" s="14" t="str">
        <f aca="false">IF(OR($C291="",$J291=""),"",INT(($J291-$C291)/365.25))</f>
        <v/>
      </c>
      <c r="N291" s="14" t="str">
        <f aca="false">IF($M291="","",IF($M291&lt;2,"Ha","Yo'q"))</f>
        <v/>
      </c>
      <c r="O291" s="14" t="str">
        <f aca="false">IF($M291="","",IF(AND($M291&gt;=7,$M291&lt;=17),"Ha","Yo'q"))</f>
        <v/>
      </c>
      <c r="P291" s="14" t="str">
        <f aca="false">IF(AND($B291&lt;&gt;"",$J291&lt;&gt;"",$J291&lt;=Boshqaruv!$C$10,OR($K291="",$K291&gt;Boshqaruv!$C$10),$L291&lt;&gt;"Tibbiy qarshi ko'rsatma"),1,"")</f>
        <v/>
      </c>
      <c r="Q291" s="28" t="n">
        <f aca="false">IF(AND($B291&lt;&gt;"",$J291&gt;=Boshqaruv!$C$9,$J291&lt;=Boshqaruv!$C$10),IF(COUNTIFS($B$4:$B290,$B291,$C$4:$C290,$C291,$J$4:$J290,"&gt;="&amp;Boshqaruv!$C$9,$J$4:$J290,"&lt;="&amp;Boshqaruv!$C$10)=0,1,0),0)</f>
        <v>0</v>
      </c>
      <c r="R291" s="28" t="n">
        <f aca="false">IF(AND($B291&lt;&gt;"",$J291&gt;=Boshqaruv!$C$9,$J291&lt;=Boshqaruv!$C$10,$K291&lt;&gt;"",$K291&lt;=Boshqaruv!$C$10),IF(COUNTIFS($B$4:$B290,$B291,$C$4:$C290,$C291,$J$4:$J290,"&gt;="&amp;Boshqaruv!$C$9,$J$4:$J290,"&lt;="&amp;Boshqaruv!$C$10,$K$4:$K290,"&lt;&gt;",$K$4:$K290,"&lt;="&amp;Boshqaruv!$C$10)=0,1,0),0)</f>
        <v>0</v>
      </c>
      <c r="S291" s="28" t="n">
        <f aca="false">IF($P291=1,IF(COUNTIFS($B$4:$B290,$B291,$C$4:$C290,$C291,$P$4:$P290,1)=0,1,0),0)</f>
        <v>0</v>
      </c>
      <c r="T291" s="12"/>
    </row>
    <row r="292" customFormat="false" ht="15" hidden="false" customHeight="false" outlineLevel="0" collapsed="false">
      <c r="A292" s="20" t="n">
        <v>288</v>
      </c>
      <c r="B292" s="12"/>
      <c r="C292" s="13"/>
      <c r="D292" s="24"/>
      <c r="E292" s="12"/>
      <c r="F292" s="12"/>
      <c r="G292" s="25"/>
      <c r="H292" s="25"/>
      <c r="I292" s="25"/>
      <c r="J292" s="13"/>
      <c r="K292" s="13"/>
      <c r="L292" s="25"/>
      <c r="M292" s="14" t="str">
        <f aca="false">IF(OR($C292="",$J292=""),"",INT(($J292-$C292)/365.25))</f>
        <v/>
      </c>
      <c r="N292" s="14" t="str">
        <f aca="false">IF($M292="","",IF($M292&lt;2,"Ha","Yo'q"))</f>
        <v/>
      </c>
      <c r="O292" s="14" t="str">
        <f aca="false">IF($M292="","",IF(AND($M292&gt;=7,$M292&lt;=17),"Ha","Yo'q"))</f>
        <v/>
      </c>
      <c r="P292" s="14" t="str">
        <f aca="false">IF(AND($B292&lt;&gt;"",$J292&lt;&gt;"",$J292&lt;=Boshqaruv!$C$10,OR($K292="",$K292&gt;Boshqaruv!$C$10),$L292&lt;&gt;"Tibbiy qarshi ko'rsatma"),1,"")</f>
        <v/>
      </c>
      <c r="Q292" s="28" t="n">
        <f aca="false">IF(AND($B292&lt;&gt;"",$J292&gt;=Boshqaruv!$C$9,$J292&lt;=Boshqaruv!$C$10),IF(COUNTIFS($B$4:$B291,$B292,$C$4:$C291,$C292,$J$4:$J291,"&gt;="&amp;Boshqaruv!$C$9,$J$4:$J291,"&lt;="&amp;Boshqaruv!$C$10)=0,1,0),0)</f>
        <v>0</v>
      </c>
      <c r="R292" s="28" t="n">
        <f aca="false">IF(AND($B292&lt;&gt;"",$J292&gt;=Boshqaruv!$C$9,$J292&lt;=Boshqaruv!$C$10,$K292&lt;&gt;"",$K292&lt;=Boshqaruv!$C$10),IF(COUNTIFS($B$4:$B291,$B292,$C$4:$C291,$C292,$J$4:$J291,"&gt;="&amp;Boshqaruv!$C$9,$J$4:$J291,"&lt;="&amp;Boshqaruv!$C$10,$K$4:$K291,"&lt;&gt;",$K$4:$K291,"&lt;="&amp;Boshqaruv!$C$10)=0,1,0),0)</f>
        <v>0</v>
      </c>
      <c r="S292" s="28" t="n">
        <f aca="false">IF($P292=1,IF(COUNTIFS($B$4:$B291,$B292,$C$4:$C291,$C292,$P$4:$P291,1)=0,1,0),0)</f>
        <v>0</v>
      </c>
      <c r="T292" s="12"/>
    </row>
    <row r="293" customFormat="false" ht="15" hidden="false" customHeight="false" outlineLevel="0" collapsed="false">
      <c r="A293" s="20" t="n">
        <v>289</v>
      </c>
      <c r="B293" s="12"/>
      <c r="C293" s="13"/>
      <c r="D293" s="24"/>
      <c r="E293" s="12"/>
      <c r="F293" s="12"/>
      <c r="G293" s="25"/>
      <c r="H293" s="25"/>
      <c r="I293" s="25"/>
      <c r="J293" s="13"/>
      <c r="K293" s="13"/>
      <c r="L293" s="25"/>
      <c r="M293" s="14" t="str">
        <f aca="false">IF(OR($C293="",$J293=""),"",INT(($J293-$C293)/365.25))</f>
        <v/>
      </c>
      <c r="N293" s="14" t="str">
        <f aca="false">IF($M293="","",IF($M293&lt;2,"Ha","Yo'q"))</f>
        <v/>
      </c>
      <c r="O293" s="14" t="str">
        <f aca="false">IF($M293="","",IF(AND($M293&gt;=7,$M293&lt;=17),"Ha","Yo'q"))</f>
        <v/>
      </c>
      <c r="P293" s="14" t="str">
        <f aca="false">IF(AND($B293&lt;&gt;"",$J293&lt;&gt;"",$J293&lt;=Boshqaruv!$C$10,OR($K293="",$K293&gt;Boshqaruv!$C$10),$L293&lt;&gt;"Tibbiy qarshi ko'rsatma"),1,"")</f>
        <v/>
      </c>
      <c r="Q293" s="28" t="n">
        <f aca="false">IF(AND($B293&lt;&gt;"",$J293&gt;=Boshqaruv!$C$9,$J293&lt;=Boshqaruv!$C$10),IF(COUNTIFS($B$4:$B292,$B293,$C$4:$C292,$C293,$J$4:$J292,"&gt;="&amp;Boshqaruv!$C$9,$J$4:$J292,"&lt;="&amp;Boshqaruv!$C$10)=0,1,0),0)</f>
        <v>0</v>
      </c>
      <c r="R293" s="28" t="n">
        <f aca="false">IF(AND($B293&lt;&gt;"",$J293&gt;=Boshqaruv!$C$9,$J293&lt;=Boshqaruv!$C$10,$K293&lt;&gt;"",$K293&lt;=Boshqaruv!$C$10),IF(COUNTIFS($B$4:$B292,$B293,$C$4:$C292,$C293,$J$4:$J292,"&gt;="&amp;Boshqaruv!$C$9,$J$4:$J292,"&lt;="&amp;Boshqaruv!$C$10,$K$4:$K292,"&lt;&gt;",$K$4:$K292,"&lt;="&amp;Boshqaruv!$C$10)=0,1,0),0)</f>
        <v>0</v>
      </c>
      <c r="S293" s="28" t="n">
        <f aca="false">IF($P293=1,IF(COUNTIFS($B$4:$B292,$B293,$C$4:$C292,$C293,$P$4:$P292,1)=0,1,0),0)</f>
        <v>0</v>
      </c>
      <c r="T293" s="12"/>
    </row>
    <row r="294" customFormat="false" ht="15" hidden="false" customHeight="false" outlineLevel="0" collapsed="false">
      <c r="A294" s="20" t="n">
        <v>290</v>
      </c>
      <c r="B294" s="12"/>
      <c r="C294" s="13"/>
      <c r="D294" s="24"/>
      <c r="E294" s="12"/>
      <c r="F294" s="12"/>
      <c r="G294" s="25"/>
      <c r="H294" s="25"/>
      <c r="I294" s="25"/>
      <c r="J294" s="13"/>
      <c r="K294" s="13"/>
      <c r="L294" s="25"/>
      <c r="M294" s="14" t="str">
        <f aca="false">IF(OR($C294="",$J294=""),"",INT(($J294-$C294)/365.25))</f>
        <v/>
      </c>
      <c r="N294" s="14" t="str">
        <f aca="false">IF($M294="","",IF($M294&lt;2,"Ha","Yo'q"))</f>
        <v/>
      </c>
      <c r="O294" s="14" t="str">
        <f aca="false">IF($M294="","",IF(AND($M294&gt;=7,$M294&lt;=17),"Ha","Yo'q"))</f>
        <v/>
      </c>
      <c r="P294" s="14" t="str">
        <f aca="false">IF(AND($B294&lt;&gt;"",$J294&lt;&gt;"",$J294&lt;=Boshqaruv!$C$10,OR($K294="",$K294&gt;Boshqaruv!$C$10),$L294&lt;&gt;"Tibbiy qarshi ko'rsatma"),1,"")</f>
        <v/>
      </c>
      <c r="Q294" s="28" t="n">
        <f aca="false">IF(AND($B294&lt;&gt;"",$J294&gt;=Boshqaruv!$C$9,$J294&lt;=Boshqaruv!$C$10),IF(COUNTIFS($B$4:$B293,$B294,$C$4:$C293,$C294,$J$4:$J293,"&gt;="&amp;Boshqaruv!$C$9,$J$4:$J293,"&lt;="&amp;Boshqaruv!$C$10)=0,1,0),0)</f>
        <v>0</v>
      </c>
      <c r="R294" s="28" t="n">
        <f aca="false">IF(AND($B294&lt;&gt;"",$J294&gt;=Boshqaruv!$C$9,$J294&lt;=Boshqaruv!$C$10,$K294&lt;&gt;"",$K294&lt;=Boshqaruv!$C$10),IF(COUNTIFS($B$4:$B293,$B294,$C$4:$C293,$C294,$J$4:$J293,"&gt;="&amp;Boshqaruv!$C$9,$J$4:$J293,"&lt;="&amp;Boshqaruv!$C$10,$K$4:$K293,"&lt;&gt;",$K$4:$K293,"&lt;="&amp;Boshqaruv!$C$10)=0,1,0),0)</f>
        <v>0</v>
      </c>
      <c r="S294" s="28" t="n">
        <f aca="false">IF($P294=1,IF(COUNTIFS($B$4:$B293,$B294,$C$4:$C293,$C294,$P$4:$P293,1)=0,1,0),0)</f>
        <v>0</v>
      </c>
      <c r="T294" s="12"/>
    </row>
    <row r="295" customFormat="false" ht="15" hidden="false" customHeight="false" outlineLevel="0" collapsed="false">
      <c r="A295" s="20" t="n">
        <v>291</v>
      </c>
      <c r="B295" s="12"/>
      <c r="C295" s="13"/>
      <c r="D295" s="24"/>
      <c r="E295" s="12"/>
      <c r="F295" s="12"/>
      <c r="G295" s="25"/>
      <c r="H295" s="25"/>
      <c r="I295" s="25"/>
      <c r="J295" s="13"/>
      <c r="K295" s="13"/>
      <c r="L295" s="25"/>
      <c r="M295" s="14" t="str">
        <f aca="false">IF(OR($C295="",$J295=""),"",INT(($J295-$C295)/365.25))</f>
        <v/>
      </c>
      <c r="N295" s="14" t="str">
        <f aca="false">IF($M295="","",IF($M295&lt;2,"Ha","Yo'q"))</f>
        <v/>
      </c>
      <c r="O295" s="14" t="str">
        <f aca="false">IF($M295="","",IF(AND($M295&gt;=7,$M295&lt;=17),"Ha","Yo'q"))</f>
        <v/>
      </c>
      <c r="P295" s="14" t="str">
        <f aca="false">IF(AND($B295&lt;&gt;"",$J295&lt;&gt;"",$J295&lt;=Boshqaruv!$C$10,OR($K295="",$K295&gt;Boshqaruv!$C$10),$L295&lt;&gt;"Tibbiy qarshi ko'rsatma"),1,"")</f>
        <v/>
      </c>
      <c r="Q295" s="28" t="n">
        <f aca="false">IF(AND($B295&lt;&gt;"",$J295&gt;=Boshqaruv!$C$9,$J295&lt;=Boshqaruv!$C$10),IF(COUNTIFS($B$4:$B294,$B295,$C$4:$C294,$C295,$J$4:$J294,"&gt;="&amp;Boshqaruv!$C$9,$J$4:$J294,"&lt;="&amp;Boshqaruv!$C$10)=0,1,0),0)</f>
        <v>0</v>
      </c>
      <c r="R295" s="28" t="n">
        <f aca="false">IF(AND($B295&lt;&gt;"",$J295&gt;=Boshqaruv!$C$9,$J295&lt;=Boshqaruv!$C$10,$K295&lt;&gt;"",$K295&lt;=Boshqaruv!$C$10),IF(COUNTIFS($B$4:$B294,$B295,$C$4:$C294,$C295,$J$4:$J294,"&gt;="&amp;Boshqaruv!$C$9,$J$4:$J294,"&lt;="&amp;Boshqaruv!$C$10,$K$4:$K294,"&lt;&gt;",$K$4:$K294,"&lt;="&amp;Boshqaruv!$C$10)=0,1,0),0)</f>
        <v>0</v>
      </c>
      <c r="S295" s="28" t="n">
        <f aca="false">IF($P295=1,IF(COUNTIFS($B$4:$B294,$B295,$C$4:$C294,$C295,$P$4:$P294,1)=0,1,0),0)</f>
        <v>0</v>
      </c>
      <c r="T295" s="12"/>
    </row>
    <row r="296" customFormat="false" ht="15" hidden="false" customHeight="false" outlineLevel="0" collapsed="false">
      <c r="A296" s="20" t="n">
        <v>292</v>
      </c>
      <c r="B296" s="12"/>
      <c r="C296" s="13"/>
      <c r="D296" s="24"/>
      <c r="E296" s="12"/>
      <c r="F296" s="12"/>
      <c r="G296" s="25"/>
      <c r="H296" s="25"/>
      <c r="I296" s="25"/>
      <c r="J296" s="13"/>
      <c r="K296" s="13"/>
      <c r="L296" s="25"/>
      <c r="M296" s="14" t="str">
        <f aca="false">IF(OR($C296="",$J296=""),"",INT(($J296-$C296)/365.25))</f>
        <v/>
      </c>
      <c r="N296" s="14" t="str">
        <f aca="false">IF($M296="","",IF($M296&lt;2,"Ha","Yo'q"))</f>
        <v/>
      </c>
      <c r="O296" s="14" t="str">
        <f aca="false">IF($M296="","",IF(AND($M296&gt;=7,$M296&lt;=17),"Ha","Yo'q"))</f>
        <v/>
      </c>
      <c r="P296" s="14" t="str">
        <f aca="false">IF(AND($B296&lt;&gt;"",$J296&lt;&gt;"",$J296&lt;=Boshqaruv!$C$10,OR($K296="",$K296&gt;Boshqaruv!$C$10),$L296&lt;&gt;"Tibbiy qarshi ko'rsatma"),1,"")</f>
        <v/>
      </c>
      <c r="Q296" s="28" t="n">
        <f aca="false">IF(AND($B296&lt;&gt;"",$J296&gt;=Boshqaruv!$C$9,$J296&lt;=Boshqaruv!$C$10),IF(COUNTIFS($B$4:$B295,$B296,$C$4:$C295,$C296,$J$4:$J295,"&gt;="&amp;Boshqaruv!$C$9,$J$4:$J295,"&lt;="&amp;Boshqaruv!$C$10)=0,1,0),0)</f>
        <v>0</v>
      </c>
      <c r="R296" s="28" t="n">
        <f aca="false">IF(AND($B296&lt;&gt;"",$J296&gt;=Boshqaruv!$C$9,$J296&lt;=Boshqaruv!$C$10,$K296&lt;&gt;"",$K296&lt;=Boshqaruv!$C$10),IF(COUNTIFS($B$4:$B295,$B296,$C$4:$C295,$C296,$J$4:$J295,"&gt;="&amp;Boshqaruv!$C$9,$J$4:$J295,"&lt;="&amp;Boshqaruv!$C$10,$K$4:$K295,"&lt;&gt;",$K$4:$K295,"&lt;="&amp;Boshqaruv!$C$10)=0,1,0),0)</f>
        <v>0</v>
      </c>
      <c r="S296" s="28" t="n">
        <f aca="false">IF($P296=1,IF(COUNTIFS($B$4:$B295,$B296,$C$4:$C295,$C296,$P$4:$P295,1)=0,1,0),0)</f>
        <v>0</v>
      </c>
      <c r="T296" s="12"/>
    </row>
    <row r="297" customFormat="false" ht="15" hidden="false" customHeight="false" outlineLevel="0" collapsed="false">
      <c r="A297" s="20" t="n">
        <v>293</v>
      </c>
      <c r="B297" s="12"/>
      <c r="C297" s="13"/>
      <c r="D297" s="24"/>
      <c r="E297" s="12"/>
      <c r="F297" s="12"/>
      <c r="G297" s="25"/>
      <c r="H297" s="25"/>
      <c r="I297" s="25"/>
      <c r="J297" s="13"/>
      <c r="K297" s="13"/>
      <c r="L297" s="25"/>
      <c r="M297" s="14" t="str">
        <f aca="false">IF(OR($C297="",$J297=""),"",INT(($J297-$C297)/365.25))</f>
        <v/>
      </c>
      <c r="N297" s="14" t="str">
        <f aca="false">IF($M297="","",IF($M297&lt;2,"Ha","Yo'q"))</f>
        <v/>
      </c>
      <c r="O297" s="14" t="str">
        <f aca="false">IF($M297="","",IF(AND($M297&gt;=7,$M297&lt;=17),"Ha","Yo'q"))</f>
        <v/>
      </c>
      <c r="P297" s="14" t="str">
        <f aca="false">IF(AND($B297&lt;&gt;"",$J297&lt;&gt;"",$J297&lt;=Boshqaruv!$C$10,OR($K297="",$K297&gt;Boshqaruv!$C$10),$L297&lt;&gt;"Tibbiy qarshi ko'rsatma"),1,"")</f>
        <v/>
      </c>
      <c r="Q297" s="28" t="n">
        <f aca="false">IF(AND($B297&lt;&gt;"",$J297&gt;=Boshqaruv!$C$9,$J297&lt;=Boshqaruv!$C$10),IF(COUNTIFS($B$4:$B296,$B297,$C$4:$C296,$C297,$J$4:$J296,"&gt;="&amp;Boshqaruv!$C$9,$J$4:$J296,"&lt;="&amp;Boshqaruv!$C$10)=0,1,0),0)</f>
        <v>0</v>
      </c>
      <c r="R297" s="28" t="n">
        <f aca="false">IF(AND($B297&lt;&gt;"",$J297&gt;=Boshqaruv!$C$9,$J297&lt;=Boshqaruv!$C$10,$K297&lt;&gt;"",$K297&lt;=Boshqaruv!$C$10),IF(COUNTIFS($B$4:$B296,$B297,$C$4:$C296,$C297,$J$4:$J296,"&gt;="&amp;Boshqaruv!$C$9,$J$4:$J296,"&lt;="&amp;Boshqaruv!$C$10,$K$4:$K296,"&lt;&gt;",$K$4:$K296,"&lt;="&amp;Boshqaruv!$C$10)=0,1,0),0)</f>
        <v>0</v>
      </c>
      <c r="S297" s="28" t="n">
        <f aca="false">IF($P297=1,IF(COUNTIFS($B$4:$B296,$B297,$C$4:$C296,$C297,$P$4:$P296,1)=0,1,0),0)</f>
        <v>0</v>
      </c>
      <c r="T297" s="12"/>
    </row>
    <row r="298" customFormat="false" ht="15" hidden="false" customHeight="false" outlineLevel="0" collapsed="false">
      <c r="A298" s="20" t="n">
        <v>294</v>
      </c>
      <c r="B298" s="12"/>
      <c r="C298" s="13"/>
      <c r="D298" s="24"/>
      <c r="E298" s="12"/>
      <c r="F298" s="12"/>
      <c r="G298" s="25"/>
      <c r="H298" s="25"/>
      <c r="I298" s="25"/>
      <c r="J298" s="13"/>
      <c r="K298" s="13"/>
      <c r="L298" s="25"/>
      <c r="M298" s="14" t="str">
        <f aca="false">IF(OR($C298="",$J298=""),"",INT(($J298-$C298)/365.25))</f>
        <v/>
      </c>
      <c r="N298" s="14" t="str">
        <f aca="false">IF($M298="","",IF($M298&lt;2,"Ha","Yo'q"))</f>
        <v/>
      </c>
      <c r="O298" s="14" t="str">
        <f aca="false">IF($M298="","",IF(AND($M298&gt;=7,$M298&lt;=17),"Ha","Yo'q"))</f>
        <v/>
      </c>
      <c r="P298" s="14" t="str">
        <f aca="false">IF(AND($B298&lt;&gt;"",$J298&lt;&gt;"",$J298&lt;=Boshqaruv!$C$10,OR($K298="",$K298&gt;Boshqaruv!$C$10),$L298&lt;&gt;"Tibbiy qarshi ko'rsatma"),1,"")</f>
        <v/>
      </c>
      <c r="Q298" s="28" t="n">
        <f aca="false">IF(AND($B298&lt;&gt;"",$J298&gt;=Boshqaruv!$C$9,$J298&lt;=Boshqaruv!$C$10),IF(COUNTIFS($B$4:$B297,$B298,$C$4:$C297,$C298,$J$4:$J297,"&gt;="&amp;Boshqaruv!$C$9,$J$4:$J297,"&lt;="&amp;Boshqaruv!$C$10)=0,1,0),0)</f>
        <v>0</v>
      </c>
      <c r="R298" s="28" t="n">
        <f aca="false">IF(AND($B298&lt;&gt;"",$J298&gt;=Boshqaruv!$C$9,$J298&lt;=Boshqaruv!$C$10,$K298&lt;&gt;"",$K298&lt;=Boshqaruv!$C$10),IF(COUNTIFS($B$4:$B297,$B298,$C$4:$C297,$C298,$J$4:$J297,"&gt;="&amp;Boshqaruv!$C$9,$J$4:$J297,"&lt;="&amp;Boshqaruv!$C$10,$K$4:$K297,"&lt;&gt;",$K$4:$K297,"&lt;="&amp;Boshqaruv!$C$10)=0,1,0),0)</f>
        <v>0</v>
      </c>
      <c r="S298" s="28" t="n">
        <f aca="false">IF($P298=1,IF(COUNTIFS($B$4:$B297,$B298,$C$4:$C297,$C298,$P$4:$P297,1)=0,1,0),0)</f>
        <v>0</v>
      </c>
      <c r="T298" s="12"/>
    </row>
    <row r="299" customFormat="false" ht="15" hidden="false" customHeight="false" outlineLevel="0" collapsed="false">
      <c r="A299" s="20" t="n">
        <v>295</v>
      </c>
      <c r="B299" s="12"/>
      <c r="C299" s="13"/>
      <c r="D299" s="24"/>
      <c r="E299" s="12"/>
      <c r="F299" s="12"/>
      <c r="G299" s="25"/>
      <c r="H299" s="25"/>
      <c r="I299" s="25"/>
      <c r="J299" s="13"/>
      <c r="K299" s="13"/>
      <c r="L299" s="25"/>
      <c r="M299" s="14" t="str">
        <f aca="false">IF(OR($C299="",$J299=""),"",INT(($J299-$C299)/365.25))</f>
        <v/>
      </c>
      <c r="N299" s="14" t="str">
        <f aca="false">IF($M299="","",IF($M299&lt;2,"Ha","Yo'q"))</f>
        <v/>
      </c>
      <c r="O299" s="14" t="str">
        <f aca="false">IF($M299="","",IF(AND($M299&gt;=7,$M299&lt;=17),"Ha","Yo'q"))</f>
        <v/>
      </c>
      <c r="P299" s="14" t="str">
        <f aca="false">IF(AND($B299&lt;&gt;"",$J299&lt;&gt;"",$J299&lt;=Boshqaruv!$C$10,OR($K299="",$K299&gt;Boshqaruv!$C$10),$L299&lt;&gt;"Tibbiy qarshi ko'rsatma"),1,"")</f>
        <v/>
      </c>
      <c r="Q299" s="28" t="n">
        <f aca="false">IF(AND($B299&lt;&gt;"",$J299&gt;=Boshqaruv!$C$9,$J299&lt;=Boshqaruv!$C$10),IF(COUNTIFS($B$4:$B298,$B299,$C$4:$C298,$C299,$J$4:$J298,"&gt;="&amp;Boshqaruv!$C$9,$J$4:$J298,"&lt;="&amp;Boshqaruv!$C$10)=0,1,0),0)</f>
        <v>0</v>
      </c>
      <c r="R299" s="28" t="n">
        <f aca="false">IF(AND($B299&lt;&gt;"",$J299&gt;=Boshqaruv!$C$9,$J299&lt;=Boshqaruv!$C$10,$K299&lt;&gt;"",$K299&lt;=Boshqaruv!$C$10),IF(COUNTIFS($B$4:$B298,$B299,$C$4:$C298,$C299,$J$4:$J298,"&gt;="&amp;Boshqaruv!$C$9,$J$4:$J298,"&lt;="&amp;Boshqaruv!$C$10,$K$4:$K298,"&lt;&gt;",$K$4:$K298,"&lt;="&amp;Boshqaruv!$C$10)=0,1,0),0)</f>
        <v>0</v>
      </c>
      <c r="S299" s="28" t="n">
        <f aca="false">IF($P299=1,IF(COUNTIFS($B$4:$B298,$B299,$C$4:$C298,$C299,$P$4:$P298,1)=0,1,0),0)</f>
        <v>0</v>
      </c>
      <c r="T299" s="12"/>
    </row>
    <row r="300" customFormat="false" ht="15" hidden="false" customHeight="false" outlineLevel="0" collapsed="false">
      <c r="A300" s="20" t="n">
        <v>296</v>
      </c>
      <c r="B300" s="12"/>
      <c r="C300" s="13"/>
      <c r="D300" s="24"/>
      <c r="E300" s="12"/>
      <c r="F300" s="12"/>
      <c r="G300" s="25"/>
      <c r="H300" s="25"/>
      <c r="I300" s="25"/>
      <c r="J300" s="13"/>
      <c r="K300" s="13"/>
      <c r="L300" s="25"/>
      <c r="M300" s="14" t="str">
        <f aca="false">IF(OR($C300="",$J300=""),"",INT(($J300-$C300)/365.25))</f>
        <v/>
      </c>
      <c r="N300" s="14" t="str">
        <f aca="false">IF($M300="","",IF($M300&lt;2,"Ha","Yo'q"))</f>
        <v/>
      </c>
      <c r="O300" s="14" t="str">
        <f aca="false">IF($M300="","",IF(AND($M300&gt;=7,$M300&lt;=17),"Ha","Yo'q"))</f>
        <v/>
      </c>
      <c r="P300" s="14" t="str">
        <f aca="false">IF(AND($B300&lt;&gt;"",$J300&lt;&gt;"",$J300&lt;=Boshqaruv!$C$10,OR($K300="",$K300&gt;Boshqaruv!$C$10),$L300&lt;&gt;"Tibbiy qarshi ko'rsatma"),1,"")</f>
        <v/>
      </c>
      <c r="Q300" s="28" t="n">
        <f aca="false">IF(AND($B300&lt;&gt;"",$J300&gt;=Boshqaruv!$C$9,$J300&lt;=Boshqaruv!$C$10),IF(COUNTIFS($B$4:$B299,$B300,$C$4:$C299,$C300,$J$4:$J299,"&gt;="&amp;Boshqaruv!$C$9,$J$4:$J299,"&lt;="&amp;Boshqaruv!$C$10)=0,1,0),0)</f>
        <v>0</v>
      </c>
      <c r="R300" s="28" t="n">
        <f aca="false">IF(AND($B300&lt;&gt;"",$J300&gt;=Boshqaruv!$C$9,$J300&lt;=Boshqaruv!$C$10,$K300&lt;&gt;"",$K300&lt;=Boshqaruv!$C$10),IF(COUNTIFS($B$4:$B299,$B300,$C$4:$C299,$C300,$J$4:$J299,"&gt;="&amp;Boshqaruv!$C$9,$J$4:$J299,"&lt;="&amp;Boshqaruv!$C$10,$K$4:$K299,"&lt;&gt;",$K$4:$K299,"&lt;="&amp;Boshqaruv!$C$10)=0,1,0),0)</f>
        <v>0</v>
      </c>
      <c r="S300" s="28" t="n">
        <f aca="false">IF($P300=1,IF(COUNTIFS($B$4:$B299,$B300,$C$4:$C299,$C300,$P$4:$P299,1)=0,1,0),0)</f>
        <v>0</v>
      </c>
      <c r="T300" s="12"/>
    </row>
    <row r="301" customFormat="false" ht="15" hidden="false" customHeight="false" outlineLevel="0" collapsed="false">
      <c r="A301" s="20" t="n">
        <v>297</v>
      </c>
      <c r="B301" s="12"/>
      <c r="C301" s="13"/>
      <c r="D301" s="24"/>
      <c r="E301" s="12"/>
      <c r="F301" s="12"/>
      <c r="G301" s="25"/>
      <c r="H301" s="25"/>
      <c r="I301" s="25"/>
      <c r="J301" s="13"/>
      <c r="K301" s="13"/>
      <c r="L301" s="25"/>
      <c r="M301" s="14" t="str">
        <f aca="false">IF(OR($C301="",$J301=""),"",INT(($J301-$C301)/365.25))</f>
        <v/>
      </c>
      <c r="N301" s="14" t="str">
        <f aca="false">IF($M301="","",IF($M301&lt;2,"Ha","Yo'q"))</f>
        <v/>
      </c>
      <c r="O301" s="14" t="str">
        <f aca="false">IF($M301="","",IF(AND($M301&gt;=7,$M301&lt;=17),"Ha","Yo'q"))</f>
        <v/>
      </c>
      <c r="P301" s="14" t="str">
        <f aca="false">IF(AND($B301&lt;&gt;"",$J301&lt;&gt;"",$J301&lt;=Boshqaruv!$C$10,OR($K301="",$K301&gt;Boshqaruv!$C$10),$L301&lt;&gt;"Tibbiy qarshi ko'rsatma"),1,"")</f>
        <v/>
      </c>
      <c r="Q301" s="28" t="n">
        <f aca="false">IF(AND($B301&lt;&gt;"",$J301&gt;=Boshqaruv!$C$9,$J301&lt;=Boshqaruv!$C$10),IF(COUNTIFS($B$4:$B300,$B301,$C$4:$C300,$C301,$J$4:$J300,"&gt;="&amp;Boshqaruv!$C$9,$J$4:$J300,"&lt;="&amp;Boshqaruv!$C$10)=0,1,0),0)</f>
        <v>0</v>
      </c>
      <c r="R301" s="28" t="n">
        <f aca="false">IF(AND($B301&lt;&gt;"",$J301&gt;=Boshqaruv!$C$9,$J301&lt;=Boshqaruv!$C$10,$K301&lt;&gt;"",$K301&lt;=Boshqaruv!$C$10),IF(COUNTIFS($B$4:$B300,$B301,$C$4:$C300,$C301,$J$4:$J300,"&gt;="&amp;Boshqaruv!$C$9,$J$4:$J300,"&lt;="&amp;Boshqaruv!$C$10,$K$4:$K300,"&lt;&gt;",$K$4:$K300,"&lt;="&amp;Boshqaruv!$C$10)=0,1,0),0)</f>
        <v>0</v>
      </c>
      <c r="S301" s="28" t="n">
        <f aca="false">IF($P301=1,IF(COUNTIFS($B$4:$B300,$B301,$C$4:$C300,$C301,$P$4:$P300,1)=0,1,0),0)</f>
        <v>0</v>
      </c>
      <c r="T301" s="12"/>
    </row>
    <row r="302" customFormat="false" ht="15" hidden="false" customHeight="false" outlineLevel="0" collapsed="false">
      <c r="A302" s="20" t="n">
        <v>298</v>
      </c>
      <c r="B302" s="12"/>
      <c r="C302" s="13"/>
      <c r="D302" s="24"/>
      <c r="E302" s="12"/>
      <c r="F302" s="12"/>
      <c r="G302" s="25"/>
      <c r="H302" s="25"/>
      <c r="I302" s="25"/>
      <c r="J302" s="13"/>
      <c r="K302" s="13"/>
      <c r="L302" s="25"/>
      <c r="M302" s="14" t="str">
        <f aca="false">IF(OR($C302="",$J302=""),"",INT(($J302-$C302)/365.25))</f>
        <v/>
      </c>
      <c r="N302" s="14" t="str">
        <f aca="false">IF($M302="","",IF($M302&lt;2,"Ha","Yo'q"))</f>
        <v/>
      </c>
      <c r="O302" s="14" t="str">
        <f aca="false">IF($M302="","",IF(AND($M302&gt;=7,$M302&lt;=17),"Ha","Yo'q"))</f>
        <v/>
      </c>
      <c r="P302" s="14" t="str">
        <f aca="false">IF(AND($B302&lt;&gt;"",$J302&lt;&gt;"",$J302&lt;=Boshqaruv!$C$10,OR($K302="",$K302&gt;Boshqaruv!$C$10),$L302&lt;&gt;"Tibbiy qarshi ko'rsatma"),1,"")</f>
        <v/>
      </c>
      <c r="Q302" s="28" t="n">
        <f aca="false">IF(AND($B302&lt;&gt;"",$J302&gt;=Boshqaruv!$C$9,$J302&lt;=Boshqaruv!$C$10),IF(COUNTIFS($B$4:$B301,$B302,$C$4:$C301,$C302,$J$4:$J301,"&gt;="&amp;Boshqaruv!$C$9,$J$4:$J301,"&lt;="&amp;Boshqaruv!$C$10)=0,1,0),0)</f>
        <v>0</v>
      </c>
      <c r="R302" s="28" t="n">
        <f aca="false">IF(AND($B302&lt;&gt;"",$J302&gt;=Boshqaruv!$C$9,$J302&lt;=Boshqaruv!$C$10,$K302&lt;&gt;"",$K302&lt;=Boshqaruv!$C$10),IF(COUNTIFS($B$4:$B301,$B302,$C$4:$C301,$C302,$J$4:$J301,"&gt;="&amp;Boshqaruv!$C$9,$J$4:$J301,"&lt;="&amp;Boshqaruv!$C$10,$K$4:$K301,"&lt;&gt;",$K$4:$K301,"&lt;="&amp;Boshqaruv!$C$10)=0,1,0),0)</f>
        <v>0</v>
      </c>
      <c r="S302" s="28" t="n">
        <f aca="false">IF($P302=1,IF(COUNTIFS($B$4:$B301,$B302,$C$4:$C301,$C302,$P$4:$P301,1)=0,1,0),0)</f>
        <v>0</v>
      </c>
      <c r="T302" s="12"/>
    </row>
    <row r="303" customFormat="false" ht="15" hidden="false" customHeight="false" outlineLevel="0" collapsed="false">
      <c r="A303" s="20" t="n">
        <v>299</v>
      </c>
      <c r="B303" s="12"/>
      <c r="C303" s="13"/>
      <c r="D303" s="24"/>
      <c r="E303" s="12"/>
      <c r="F303" s="12"/>
      <c r="G303" s="25"/>
      <c r="H303" s="25"/>
      <c r="I303" s="25"/>
      <c r="J303" s="13"/>
      <c r="K303" s="13"/>
      <c r="L303" s="25"/>
      <c r="M303" s="14" t="str">
        <f aca="false">IF(OR($C303="",$J303=""),"",INT(($J303-$C303)/365.25))</f>
        <v/>
      </c>
      <c r="N303" s="14" t="str">
        <f aca="false">IF($M303="","",IF($M303&lt;2,"Ha","Yo'q"))</f>
        <v/>
      </c>
      <c r="O303" s="14" t="str">
        <f aca="false">IF($M303="","",IF(AND($M303&gt;=7,$M303&lt;=17),"Ha","Yo'q"))</f>
        <v/>
      </c>
      <c r="P303" s="14" t="str">
        <f aca="false">IF(AND($B303&lt;&gt;"",$J303&lt;&gt;"",$J303&lt;=Boshqaruv!$C$10,OR($K303="",$K303&gt;Boshqaruv!$C$10),$L303&lt;&gt;"Tibbiy qarshi ko'rsatma"),1,"")</f>
        <v/>
      </c>
      <c r="Q303" s="28" t="n">
        <f aca="false">IF(AND($B303&lt;&gt;"",$J303&gt;=Boshqaruv!$C$9,$J303&lt;=Boshqaruv!$C$10),IF(COUNTIFS($B$4:$B302,$B303,$C$4:$C302,$C303,$J$4:$J302,"&gt;="&amp;Boshqaruv!$C$9,$J$4:$J302,"&lt;="&amp;Boshqaruv!$C$10)=0,1,0),0)</f>
        <v>0</v>
      </c>
      <c r="R303" s="28" t="n">
        <f aca="false">IF(AND($B303&lt;&gt;"",$J303&gt;=Boshqaruv!$C$9,$J303&lt;=Boshqaruv!$C$10,$K303&lt;&gt;"",$K303&lt;=Boshqaruv!$C$10),IF(COUNTIFS($B$4:$B302,$B303,$C$4:$C302,$C303,$J$4:$J302,"&gt;="&amp;Boshqaruv!$C$9,$J$4:$J302,"&lt;="&amp;Boshqaruv!$C$10,$K$4:$K302,"&lt;&gt;",$K$4:$K302,"&lt;="&amp;Boshqaruv!$C$10)=0,1,0),0)</f>
        <v>0</v>
      </c>
      <c r="S303" s="28" t="n">
        <f aca="false">IF($P303=1,IF(COUNTIFS($B$4:$B302,$B303,$C$4:$C302,$C303,$P$4:$P302,1)=0,1,0),0)</f>
        <v>0</v>
      </c>
      <c r="T303" s="12"/>
    </row>
    <row r="304" customFormat="false" ht="15" hidden="false" customHeight="false" outlineLevel="0" collapsed="false">
      <c r="A304" s="20" t="n">
        <v>300</v>
      </c>
      <c r="B304" s="12"/>
      <c r="C304" s="13"/>
      <c r="D304" s="24"/>
      <c r="E304" s="12"/>
      <c r="F304" s="12"/>
      <c r="G304" s="25"/>
      <c r="H304" s="25"/>
      <c r="I304" s="25"/>
      <c r="J304" s="13"/>
      <c r="K304" s="13"/>
      <c r="L304" s="25"/>
      <c r="M304" s="14" t="str">
        <f aca="false">IF(OR($C304="",$J304=""),"",INT(($J304-$C304)/365.25))</f>
        <v/>
      </c>
      <c r="N304" s="14" t="str">
        <f aca="false">IF($M304="","",IF($M304&lt;2,"Ha","Yo'q"))</f>
        <v/>
      </c>
      <c r="O304" s="14" t="str">
        <f aca="false">IF($M304="","",IF(AND($M304&gt;=7,$M304&lt;=17),"Ha","Yo'q"))</f>
        <v/>
      </c>
      <c r="P304" s="14" t="str">
        <f aca="false">IF(AND($B304&lt;&gt;"",$J304&lt;&gt;"",$J304&lt;=Boshqaruv!$C$10,OR($K304="",$K304&gt;Boshqaruv!$C$10),$L304&lt;&gt;"Tibbiy qarshi ko'rsatma"),1,"")</f>
        <v/>
      </c>
      <c r="Q304" s="28" t="n">
        <f aca="false">IF(AND($B304&lt;&gt;"",$J304&gt;=Boshqaruv!$C$9,$J304&lt;=Boshqaruv!$C$10),IF(COUNTIFS($B$4:$B303,$B304,$C$4:$C303,$C304,$J$4:$J303,"&gt;="&amp;Boshqaruv!$C$9,$J$4:$J303,"&lt;="&amp;Boshqaruv!$C$10)=0,1,0),0)</f>
        <v>0</v>
      </c>
      <c r="R304" s="28" t="n">
        <f aca="false">IF(AND($B304&lt;&gt;"",$J304&gt;=Boshqaruv!$C$9,$J304&lt;=Boshqaruv!$C$10,$K304&lt;&gt;"",$K304&lt;=Boshqaruv!$C$10),IF(COUNTIFS($B$4:$B303,$B304,$C$4:$C303,$C304,$J$4:$J303,"&gt;="&amp;Boshqaruv!$C$9,$J$4:$J303,"&lt;="&amp;Boshqaruv!$C$10,$K$4:$K303,"&lt;&gt;",$K$4:$K303,"&lt;="&amp;Boshqaruv!$C$10)=0,1,0),0)</f>
        <v>0</v>
      </c>
      <c r="S304" s="28" t="n">
        <f aca="false">IF($P304=1,IF(COUNTIFS($B$4:$B303,$B304,$C$4:$C303,$C304,$P$4:$P303,1)=0,1,0),0)</f>
        <v>0</v>
      </c>
      <c r="T304" s="12"/>
    </row>
    <row r="305" customFormat="false" ht="15" hidden="false" customHeight="false" outlineLevel="0" collapsed="false">
      <c r="A305" s="20" t="n">
        <v>301</v>
      </c>
      <c r="B305" s="12"/>
      <c r="C305" s="13"/>
      <c r="D305" s="24"/>
      <c r="E305" s="12"/>
      <c r="F305" s="12"/>
      <c r="G305" s="25"/>
      <c r="H305" s="25"/>
      <c r="I305" s="25"/>
      <c r="J305" s="13"/>
      <c r="K305" s="13"/>
      <c r="L305" s="25"/>
      <c r="M305" s="14" t="str">
        <f aca="false">IF(OR($C305="",$J305=""),"",INT(($J305-$C305)/365.25))</f>
        <v/>
      </c>
      <c r="N305" s="14" t="str">
        <f aca="false">IF($M305="","",IF($M305&lt;2,"Ha","Yo'q"))</f>
        <v/>
      </c>
      <c r="O305" s="14" t="str">
        <f aca="false">IF($M305="","",IF(AND($M305&gt;=7,$M305&lt;=17),"Ha","Yo'q"))</f>
        <v/>
      </c>
      <c r="P305" s="14" t="str">
        <f aca="false">IF(AND($B305&lt;&gt;"",$J305&lt;&gt;"",$J305&lt;=Boshqaruv!$C$10,OR($K305="",$K305&gt;Boshqaruv!$C$10),$L305&lt;&gt;"Tibbiy qarshi ko'rsatma"),1,"")</f>
        <v/>
      </c>
      <c r="Q305" s="28" t="n">
        <f aca="false">IF(AND($B305&lt;&gt;"",$J305&gt;=Boshqaruv!$C$9,$J305&lt;=Boshqaruv!$C$10),IF(COUNTIFS($B$4:$B304,$B305,$C$4:$C304,$C305,$J$4:$J304,"&gt;="&amp;Boshqaruv!$C$9,$J$4:$J304,"&lt;="&amp;Boshqaruv!$C$10)=0,1,0),0)</f>
        <v>0</v>
      </c>
      <c r="R305" s="28" t="n">
        <f aca="false">IF(AND($B305&lt;&gt;"",$J305&gt;=Boshqaruv!$C$9,$J305&lt;=Boshqaruv!$C$10,$K305&lt;&gt;"",$K305&lt;=Boshqaruv!$C$10),IF(COUNTIFS($B$4:$B304,$B305,$C$4:$C304,$C305,$J$4:$J304,"&gt;="&amp;Boshqaruv!$C$9,$J$4:$J304,"&lt;="&amp;Boshqaruv!$C$10,$K$4:$K304,"&lt;&gt;",$K$4:$K304,"&lt;="&amp;Boshqaruv!$C$10)=0,1,0),0)</f>
        <v>0</v>
      </c>
      <c r="S305" s="28" t="n">
        <f aca="false">IF($P305=1,IF(COUNTIFS($B$4:$B304,$B305,$C$4:$C304,$C305,$P$4:$P304,1)=0,1,0),0)</f>
        <v>0</v>
      </c>
      <c r="T305" s="12"/>
    </row>
    <row r="306" customFormat="false" ht="15" hidden="false" customHeight="false" outlineLevel="0" collapsed="false">
      <c r="A306" s="20" t="n">
        <v>302</v>
      </c>
      <c r="B306" s="12"/>
      <c r="C306" s="13"/>
      <c r="D306" s="24"/>
      <c r="E306" s="12"/>
      <c r="F306" s="12"/>
      <c r="G306" s="25"/>
      <c r="H306" s="25"/>
      <c r="I306" s="25"/>
      <c r="J306" s="13"/>
      <c r="K306" s="13"/>
      <c r="L306" s="25"/>
      <c r="M306" s="14" t="str">
        <f aca="false">IF(OR($C306="",$J306=""),"",INT(($J306-$C306)/365.25))</f>
        <v/>
      </c>
      <c r="N306" s="14" t="str">
        <f aca="false">IF($M306="","",IF($M306&lt;2,"Ha","Yo'q"))</f>
        <v/>
      </c>
      <c r="O306" s="14" t="str">
        <f aca="false">IF($M306="","",IF(AND($M306&gt;=7,$M306&lt;=17),"Ha","Yo'q"))</f>
        <v/>
      </c>
      <c r="P306" s="14" t="str">
        <f aca="false">IF(AND($B306&lt;&gt;"",$J306&lt;&gt;"",$J306&lt;=Boshqaruv!$C$10,OR($K306="",$K306&gt;Boshqaruv!$C$10),$L306&lt;&gt;"Tibbiy qarshi ko'rsatma"),1,"")</f>
        <v/>
      </c>
      <c r="Q306" s="28" t="n">
        <f aca="false">IF(AND($B306&lt;&gt;"",$J306&gt;=Boshqaruv!$C$9,$J306&lt;=Boshqaruv!$C$10),IF(COUNTIFS($B$4:$B305,$B306,$C$4:$C305,$C306,$J$4:$J305,"&gt;="&amp;Boshqaruv!$C$9,$J$4:$J305,"&lt;="&amp;Boshqaruv!$C$10)=0,1,0),0)</f>
        <v>0</v>
      </c>
      <c r="R306" s="28" t="n">
        <f aca="false">IF(AND($B306&lt;&gt;"",$J306&gt;=Boshqaruv!$C$9,$J306&lt;=Boshqaruv!$C$10,$K306&lt;&gt;"",$K306&lt;=Boshqaruv!$C$10),IF(COUNTIFS($B$4:$B305,$B306,$C$4:$C305,$C306,$J$4:$J305,"&gt;="&amp;Boshqaruv!$C$9,$J$4:$J305,"&lt;="&amp;Boshqaruv!$C$10,$K$4:$K305,"&lt;&gt;",$K$4:$K305,"&lt;="&amp;Boshqaruv!$C$10)=0,1,0),0)</f>
        <v>0</v>
      </c>
      <c r="S306" s="28" t="n">
        <f aca="false">IF($P306=1,IF(COUNTIFS($B$4:$B305,$B306,$C$4:$C305,$C306,$P$4:$P305,1)=0,1,0),0)</f>
        <v>0</v>
      </c>
      <c r="T306" s="12"/>
    </row>
    <row r="307" customFormat="false" ht="15" hidden="false" customHeight="false" outlineLevel="0" collapsed="false">
      <c r="A307" s="20" t="n">
        <v>303</v>
      </c>
      <c r="B307" s="12"/>
      <c r="C307" s="13"/>
      <c r="D307" s="24"/>
      <c r="E307" s="12"/>
      <c r="F307" s="12"/>
      <c r="G307" s="25"/>
      <c r="H307" s="25"/>
      <c r="I307" s="25"/>
      <c r="J307" s="13"/>
      <c r="K307" s="13"/>
      <c r="L307" s="25"/>
      <c r="M307" s="14" t="str">
        <f aca="false">IF(OR($C307="",$J307=""),"",INT(($J307-$C307)/365.25))</f>
        <v/>
      </c>
      <c r="N307" s="14" t="str">
        <f aca="false">IF($M307="","",IF($M307&lt;2,"Ha","Yo'q"))</f>
        <v/>
      </c>
      <c r="O307" s="14" t="str">
        <f aca="false">IF($M307="","",IF(AND($M307&gt;=7,$M307&lt;=17),"Ha","Yo'q"))</f>
        <v/>
      </c>
      <c r="P307" s="14" t="str">
        <f aca="false">IF(AND($B307&lt;&gt;"",$J307&lt;&gt;"",$J307&lt;=Boshqaruv!$C$10,OR($K307="",$K307&gt;Boshqaruv!$C$10),$L307&lt;&gt;"Tibbiy qarshi ko'rsatma"),1,"")</f>
        <v/>
      </c>
      <c r="Q307" s="28" t="n">
        <f aca="false">IF(AND($B307&lt;&gt;"",$J307&gt;=Boshqaruv!$C$9,$J307&lt;=Boshqaruv!$C$10),IF(COUNTIFS($B$4:$B306,$B307,$C$4:$C306,$C307,$J$4:$J306,"&gt;="&amp;Boshqaruv!$C$9,$J$4:$J306,"&lt;="&amp;Boshqaruv!$C$10)=0,1,0),0)</f>
        <v>0</v>
      </c>
      <c r="R307" s="28" t="n">
        <f aca="false">IF(AND($B307&lt;&gt;"",$J307&gt;=Boshqaruv!$C$9,$J307&lt;=Boshqaruv!$C$10,$K307&lt;&gt;"",$K307&lt;=Boshqaruv!$C$10),IF(COUNTIFS($B$4:$B306,$B307,$C$4:$C306,$C307,$J$4:$J306,"&gt;="&amp;Boshqaruv!$C$9,$J$4:$J306,"&lt;="&amp;Boshqaruv!$C$10,$K$4:$K306,"&lt;&gt;",$K$4:$K306,"&lt;="&amp;Boshqaruv!$C$10)=0,1,0),0)</f>
        <v>0</v>
      </c>
      <c r="S307" s="28" t="n">
        <f aca="false">IF($P307=1,IF(COUNTIFS($B$4:$B306,$B307,$C$4:$C306,$C307,$P$4:$P306,1)=0,1,0),0)</f>
        <v>0</v>
      </c>
      <c r="T307" s="12"/>
    </row>
    <row r="308" customFormat="false" ht="15" hidden="false" customHeight="false" outlineLevel="0" collapsed="false">
      <c r="A308" s="20" t="n">
        <v>304</v>
      </c>
      <c r="B308" s="12"/>
      <c r="C308" s="13"/>
      <c r="D308" s="24"/>
      <c r="E308" s="12"/>
      <c r="F308" s="12"/>
      <c r="G308" s="25"/>
      <c r="H308" s="25"/>
      <c r="I308" s="25"/>
      <c r="J308" s="13"/>
      <c r="K308" s="13"/>
      <c r="L308" s="25"/>
      <c r="M308" s="14" t="str">
        <f aca="false">IF(OR($C308="",$J308=""),"",INT(($J308-$C308)/365.25))</f>
        <v/>
      </c>
      <c r="N308" s="14" t="str">
        <f aca="false">IF($M308="","",IF($M308&lt;2,"Ha","Yo'q"))</f>
        <v/>
      </c>
      <c r="O308" s="14" t="str">
        <f aca="false">IF($M308="","",IF(AND($M308&gt;=7,$M308&lt;=17),"Ha","Yo'q"))</f>
        <v/>
      </c>
      <c r="P308" s="14" t="str">
        <f aca="false">IF(AND($B308&lt;&gt;"",$J308&lt;&gt;"",$J308&lt;=Boshqaruv!$C$10,OR($K308="",$K308&gt;Boshqaruv!$C$10),$L308&lt;&gt;"Tibbiy qarshi ko'rsatma"),1,"")</f>
        <v/>
      </c>
      <c r="Q308" s="28" t="n">
        <f aca="false">IF(AND($B308&lt;&gt;"",$J308&gt;=Boshqaruv!$C$9,$J308&lt;=Boshqaruv!$C$10),IF(COUNTIFS($B$4:$B307,$B308,$C$4:$C307,$C308,$J$4:$J307,"&gt;="&amp;Boshqaruv!$C$9,$J$4:$J307,"&lt;="&amp;Boshqaruv!$C$10)=0,1,0),0)</f>
        <v>0</v>
      </c>
      <c r="R308" s="28" t="n">
        <f aca="false">IF(AND($B308&lt;&gt;"",$J308&gt;=Boshqaruv!$C$9,$J308&lt;=Boshqaruv!$C$10,$K308&lt;&gt;"",$K308&lt;=Boshqaruv!$C$10),IF(COUNTIFS($B$4:$B307,$B308,$C$4:$C307,$C308,$J$4:$J307,"&gt;="&amp;Boshqaruv!$C$9,$J$4:$J307,"&lt;="&amp;Boshqaruv!$C$10,$K$4:$K307,"&lt;&gt;",$K$4:$K307,"&lt;="&amp;Boshqaruv!$C$10)=0,1,0),0)</f>
        <v>0</v>
      </c>
      <c r="S308" s="28" t="n">
        <f aca="false">IF($P308=1,IF(COUNTIFS($B$4:$B307,$B308,$C$4:$C307,$C308,$P$4:$P307,1)=0,1,0),0)</f>
        <v>0</v>
      </c>
      <c r="T308" s="12"/>
    </row>
    <row r="309" customFormat="false" ht="15" hidden="false" customHeight="false" outlineLevel="0" collapsed="false">
      <c r="A309" s="20" t="n">
        <v>305</v>
      </c>
      <c r="B309" s="12"/>
      <c r="C309" s="13"/>
      <c r="D309" s="24"/>
      <c r="E309" s="12"/>
      <c r="F309" s="12"/>
      <c r="G309" s="25"/>
      <c r="H309" s="25"/>
      <c r="I309" s="25"/>
      <c r="J309" s="13"/>
      <c r="K309" s="13"/>
      <c r="L309" s="25"/>
      <c r="M309" s="14" t="str">
        <f aca="false">IF(OR($C309="",$J309=""),"",INT(($J309-$C309)/365.25))</f>
        <v/>
      </c>
      <c r="N309" s="14" t="str">
        <f aca="false">IF($M309="","",IF($M309&lt;2,"Ha","Yo'q"))</f>
        <v/>
      </c>
      <c r="O309" s="14" t="str">
        <f aca="false">IF($M309="","",IF(AND($M309&gt;=7,$M309&lt;=17),"Ha","Yo'q"))</f>
        <v/>
      </c>
      <c r="P309" s="14" t="str">
        <f aca="false">IF(AND($B309&lt;&gt;"",$J309&lt;&gt;"",$J309&lt;=Boshqaruv!$C$10,OR($K309="",$K309&gt;Boshqaruv!$C$10),$L309&lt;&gt;"Tibbiy qarshi ko'rsatma"),1,"")</f>
        <v/>
      </c>
      <c r="Q309" s="28" t="n">
        <f aca="false">IF(AND($B309&lt;&gt;"",$J309&gt;=Boshqaruv!$C$9,$J309&lt;=Boshqaruv!$C$10),IF(COUNTIFS($B$4:$B308,$B309,$C$4:$C308,$C309,$J$4:$J308,"&gt;="&amp;Boshqaruv!$C$9,$J$4:$J308,"&lt;="&amp;Boshqaruv!$C$10)=0,1,0),0)</f>
        <v>0</v>
      </c>
      <c r="R309" s="28" t="n">
        <f aca="false">IF(AND($B309&lt;&gt;"",$J309&gt;=Boshqaruv!$C$9,$J309&lt;=Boshqaruv!$C$10,$K309&lt;&gt;"",$K309&lt;=Boshqaruv!$C$10),IF(COUNTIFS($B$4:$B308,$B309,$C$4:$C308,$C309,$J$4:$J308,"&gt;="&amp;Boshqaruv!$C$9,$J$4:$J308,"&lt;="&amp;Boshqaruv!$C$10,$K$4:$K308,"&lt;&gt;",$K$4:$K308,"&lt;="&amp;Boshqaruv!$C$10)=0,1,0),0)</f>
        <v>0</v>
      </c>
      <c r="S309" s="28" t="n">
        <f aca="false">IF($P309=1,IF(COUNTIFS($B$4:$B308,$B309,$C$4:$C308,$C309,$P$4:$P308,1)=0,1,0),0)</f>
        <v>0</v>
      </c>
      <c r="T309" s="12"/>
    </row>
    <row r="310" customFormat="false" ht="15" hidden="false" customHeight="false" outlineLevel="0" collapsed="false">
      <c r="A310" s="20" t="n">
        <v>306</v>
      </c>
      <c r="B310" s="12"/>
      <c r="C310" s="13"/>
      <c r="D310" s="24"/>
      <c r="E310" s="12"/>
      <c r="F310" s="12"/>
      <c r="G310" s="25"/>
      <c r="H310" s="25"/>
      <c r="I310" s="25"/>
      <c r="J310" s="13"/>
      <c r="K310" s="13"/>
      <c r="L310" s="25"/>
      <c r="M310" s="14" t="str">
        <f aca="false">IF(OR($C310="",$J310=""),"",INT(($J310-$C310)/365.25))</f>
        <v/>
      </c>
      <c r="N310" s="14" t="str">
        <f aca="false">IF($M310="","",IF($M310&lt;2,"Ha","Yo'q"))</f>
        <v/>
      </c>
      <c r="O310" s="14" t="str">
        <f aca="false">IF($M310="","",IF(AND($M310&gt;=7,$M310&lt;=17),"Ha","Yo'q"))</f>
        <v/>
      </c>
      <c r="P310" s="14" t="str">
        <f aca="false">IF(AND($B310&lt;&gt;"",$J310&lt;&gt;"",$J310&lt;=Boshqaruv!$C$10,OR($K310="",$K310&gt;Boshqaruv!$C$10),$L310&lt;&gt;"Tibbiy qarshi ko'rsatma"),1,"")</f>
        <v/>
      </c>
      <c r="Q310" s="28" t="n">
        <f aca="false">IF(AND($B310&lt;&gt;"",$J310&gt;=Boshqaruv!$C$9,$J310&lt;=Boshqaruv!$C$10),IF(COUNTIFS($B$4:$B309,$B310,$C$4:$C309,$C310,$J$4:$J309,"&gt;="&amp;Boshqaruv!$C$9,$J$4:$J309,"&lt;="&amp;Boshqaruv!$C$10)=0,1,0),0)</f>
        <v>0</v>
      </c>
      <c r="R310" s="28" t="n">
        <f aca="false">IF(AND($B310&lt;&gt;"",$J310&gt;=Boshqaruv!$C$9,$J310&lt;=Boshqaruv!$C$10,$K310&lt;&gt;"",$K310&lt;=Boshqaruv!$C$10),IF(COUNTIFS($B$4:$B309,$B310,$C$4:$C309,$C310,$J$4:$J309,"&gt;="&amp;Boshqaruv!$C$9,$J$4:$J309,"&lt;="&amp;Boshqaruv!$C$10,$K$4:$K309,"&lt;&gt;",$K$4:$K309,"&lt;="&amp;Boshqaruv!$C$10)=0,1,0),0)</f>
        <v>0</v>
      </c>
      <c r="S310" s="28" t="n">
        <f aca="false">IF($P310=1,IF(COUNTIFS($B$4:$B309,$B310,$C$4:$C309,$C310,$P$4:$P309,1)=0,1,0),0)</f>
        <v>0</v>
      </c>
      <c r="T310" s="12"/>
    </row>
    <row r="311" customFormat="false" ht="15" hidden="false" customHeight="false" outlineLevel="0" collapsed="false">
      <c r="A311" s="20" t="n">
        <v>307</v>
      </c>
      <c r="B311" s="12"/>
      <c r="C311" s="13"/>
      <c r="D311" s="24"/>
      <c r="E311" s="12"/>
      <c r="F311" s="12"/>
      <c r="G311" s="25"/>
      <c r="H311" s="25"/>
      <c r="I311" s="25"/>
      <c r="J311" s="13"/>
      <c r="K311" s="13"/>
      <c r="L311" s="25"/>
      <c r="M311" s="14" t="str">
        <f aca="false">IF(OR($C311="",$J311=""),"",INT(($J311-$C311)/365.25))</f>
        <v/>
      </c>
      <c r="N311" s="14" t="str">
        <f aca="false">IF($M311="","",IF($M311&lt;2,"Ha","Yo'q"))</f>
        <v/>
      </c>
      <c r="O311" s="14" t="str">
        <f aca="false">IF($M311="","",IF(AND($M311&gt;=7,$M311&lt;=17),"Ha","Yo'q"))</f>
        <v/>
      </c>
      <c r="P311" s="14" t="str">
        <f aca="false">IF(AND($B311&lt;&gt;"",$J311&lt;&gt;"",$J311&lt;=Boshqaruv!$C$10,OR($K311="",$K311&gt;Boshqaruv!$C$10),$L311&lt;&gt;"Tibbiy qarshi ko'rsatma"),1,"")</f>
        <v/>
      </c>
      <c r="Q311" s="28" t="n">
        <f aca="false">IF(AND($B311&lt;&gt;"",$J311&gt;=Boshqaruv!$C$9,$J311&lt;=Boshqaruv!$C$10),IF(COUNTIFS($B$4:$B310,$B311,$C$4:$C310,$C311,$J$4:$J310,"&gt;="&amp;Boshqaruv!$C$9,$J$4:$J310,"&lt;="&amp;Boshqaruv!$C$10)=0,1,0),0)</f>
        <v>0</v>
      </c>
      <c r="R311" s="28" t="n">
        <f aca="false">IF(AND($B311&lt;&gt;"",$J311&gt;=Boshqaruv!$C$9,$J311&lt;=Boshqaruv!$C$10,$K311&lt;&gt;"",$K311&lt;=Boshqaruv!$C$10),IF(COUNTIFS($B$4:$B310,$B311,$C$4:$C310,$C311,$J$4:$J310,"&gt;="&amp;Boshqaruv!$C$9,$J$4:$J310,"&lt;="&amp;Boshqaruv!$C$10,$K$4:$K310,"&lt;&gt;",$K$4:$K310,"&lt;="&amp;Boshqaruv!$C$10)=0,1,0),0)</f>
        <v>0</v>
      </c>
      <c r="S311" s="28" t="n">
        <f aca="false">IF($P311=1,IF(COUNTIFS($B$4:$B310,$B311,$C$4:$C310,$C311,$P$4:$P310,1)=0,1,0),0)</f>
        <v>0</v>
      </c>
      <c r="T311" s="12"/>
    </row>
    <row r="312" customFormat="false" ht="15" hidden="false" customHeight="false" outlineLevel="0" collapsed="false">
      <c r="A312" s="20" t="n">
        <v>308</v>
      </c>
      <c r="B312" s="12"/>
      <c r="C312" s="13"/>
      <c r="D312" s="24"/>
      <c r="E312" s="12"/>
      <c r="F312" s="12"/>
      <c r="G312" s="25"/>
      <c r="H312" s="25"/>
      <c r="I312" s="25"/>
      <c r="J312" s="13"/>
      <c r="K312" s="13"/>
      <c r="L312" s="25"/>
      <c r="M312" s="14" t="str">
        <f aca="false">IF(OR($C312="",$J312=""),"",INT(($J312-$C312)/365.25))</f>
        <v/>
      </c>
      <c r="N312" s="14" t="str">
        <f aca="false">IF($M312="","",IF($M312&lt;2,"Ha","Yo'q"))</f>
        <v/>
      </c>
      <c r="O312" s="14" t="str">
        <f aca="false">IF($M312="","",IF(AND($M312&gt;=7,$M312&lt;=17),"Ha","Yo'q"))</f>
        <v/>
      </c>
      <c r="P312" s="14" t="str">
        <f aca="false">IF(AND($B312&lt;&gt;"",$J312&lt;&gt;"",$J312&lt;=Boshqaruv!$C$10,OR($K312="",$K312&gt;Boshqaruv!$C$10),$L312&lt;&gt;"Tibbiy qarshi ko'rsatma"),1,"")</f>
        <v/>
      </c>
      <c r="Q312" s="28" t="n">
        <f aca="false">IF(AND($B312&lt;&gt;"",$J312&gt;=Boshqaruv!$C$9,$J312&lt;=Boshqaruv!$C$10),IF(COUNTIFS($B$4:$B311,$B312,$C$4:$C311,$C312,$J$4:$J311,"&gt;="&amp;Boshqaruv!$C$9,$J$4:$J311,"&lt;="&amp;Boshqaruv!$C$10)=0,1,0),0)</f>
        <v>0</v>
      </c>
      <c r="R312" s="28" t="n">
        <f aca="false">IF(AND($B312&lt;&gt;"",$J312&gt;=Boshqaruv!$C$9,$J312&lt;=Boshqaruv!$C$10,$K312&lt;&gt;"",$K312&lt;=Boshqaruv!$C$10),IF(COUNTIFS($B$4:$B311,$B312,$C$4:$C311,$C312,$J$4:$J311,"&gt;="&amp;Boshqaruv!$C$9,$J$4:$J311,"&lt;="&amp;Boshqaruv!$C$10,$K$4:$K311,"&lt;&gt;",$K$4:$K311,"&lt;="&amp;Boshqaruv!$C$10)=0,1,0),0)</f>
        <v>0</v>
      </c>
      <c r="S312" s="28" t="n">
        <f aca="false">IF($P312=1,IF(COUNTIFS($B$4:$B311,$B312,$C$4:$C311,$C312,$P$4:$P311,1)=0,1,0),0)</f>
        <v>0</v>
      </c>
      <c r="T312" s="12"/>
    </row>
    <row r="313" customFormat="false" ht="15" hidden="false" customHeight="false" outlineLevel="0" collapsed="false">
      <c r="A313" s="20" t="n">
        <v>309</v>
      </c>
      <c r="B313" s="12"/>
      <c r="C313" s="13"/>
      <c r="D313" s="24"/>
      <c r="E313" s="12"/>
      <c r="F313" s="12"/>
      <c r="G313" s="25"/>
      <c r="H313" s="25"/>
      <c r="I313" s="25"/>
      <c r="J313" s="13"/>
      <c r="K313" s="13"/>
      <c r="L313" s="25"/>
      <c r="M313" s="14" t="str">
        <f aca="false">IF(OR($C313="",$J313=""),"",INT(($J313-$C313)/365.25))</f>
        <v/>
      </c>
      <c r="N313" s="14" t="str">
        <f aca="false">IF($M313="","",IF($M313&lt;2,"Ha","Yo'q"))</f>
        <v/>
      </c>
      <c r="O313" s="14" t="str">
        <f aca="false">IF($M313="","",IF(AND($M313&gt;=7,$M313&lt;=17),"Ha","Yo'q"))</f>
        <v/>
      </c>
      <c r="P313" s="14" t="str">
        <f aca="false">IF(AND($B313&lt;&gt;"",$J313&lt;&gt;"",$J313&lt;=Boshqaruv!$C$10,OR($K313="",$K313&gt;Boshqaruv!$C$10),$L313&lt;&gt;"Tibbiy qarshi ko'rsatma"),1,"")</f>
        <v/>
      </c>
      <c r="Q313" s="28" t="n">
        <f aca="false">IF(AND($B313&lt;&gt;"",$J313&gt;=Boshqaruv!$C$9,$J313&lt;=Boshqaruv!$C$10),IF(COUNTIFS($B$4:$B312,$B313,$C$4:$C312,$C313,$J$4:$J312,"&gt;="&amp;Boshqaruv!$C$9,$J$4:$J312,"&lt;="&amp;Boshqaruv!$C$10)=0,1,0),0)</f>
        <v>0</v>
      </c>
      <c r="R313" s="28" t="n">
        <f aca="false">IF(AND($B313&lt;&gt;"",$J313&gt;=Boshqaruv!$C$9,$J313&lt;=Boshqaruv!$C$10,$K313&lt;&gt;"",$K313&lt;=Boshqaruv!$C$10),IF(COUNTIFS($B$4:$B312,$B313,$C$4:$C312,$C313,$J$4:$J312,"&gt;="&amp;Boshqaruv!$C$9,$J$4:$J312,"&lt;="&amp;Boshqaruv!$C$10,$K$4:$K312,"&lt;&gt;",$K$4:$K312,"&lt;="&amp;Boshqaruv!$C$10)=0,1,0),0)</f>
        <v>0</v>
      </c>
      <c r="S313" s="28" t="n">
        <f aca="false">IF($P313=1,IF(COUNTIFS($B$4:$B312,$B313,$C$4:$C312,$C313,$P$4:$P312,1)=0,1,0),0)</f>
        <v>0</v>
      </c>
      <c r="T313" s="12"/>
    </row>
    <row r="314" customFormat="false" ht="15" hidden="false" customHeight="false" outlineLevel="0" collapsed="false">
      <c r="A314" s="20" t="n">
        <v>310</v>
      </c>
      <c r="B314" s="12"/>
      <c r="C314" s="13"/>
      <c r="D314" s="24"/>
      <c r="E314" s="12"/>
      <c r="F314" s="12"/>
      <c r="G314" s="25"/>
      <c r="H314" s="25"/>
      <c r="I314" s="25"/>
      <c r="J314" s="13"/>
      <c r="K314" s="13"/>
      <c r="L314" s="25"/>
      <c r="M314" s="14" t="str">
        <f aca="false">IF(OR($C314="",$J314=""),"",INT(($J314-$C314)/365.25))</f>
        <v/>
      </c>
      <c r="N314" s="14" t="str">
        <f aca="false">IF($M314="","",IF($M314&lt;2,"Ha","Yo'q"))</f>
        <v/>
      </c>
      <c r="O314" s="14" t="str">
        <f aca="false">IF($M314="","",IF(AND($M314&gt;=7,$M314&lt;=17),"Ha","Yo'q"))</f>
        <v/>
      </c>
      <c r="P314" s="14" t="str">
        <f aca="false">IF(AND($B314&lt;&gt;"",$J314&lt;&gt;"",$J314&lt;=Boshqaruv!$C$10,OR($K314="",$K314&gt;Boshqaruv!$C$10),$L314&lt;&gt;"Tibbiy qarshi ko'rsatma"),1,"")</f>
        <v/>
      </c>
      <c r="Q314" s="28" t="n">
        <f aca="false">IF(AND($B314&lt;&gt;"",$J314&gt;=Boshqaruv!$C$9,$J314&lt;=Boshqaruv!$C$10),IF(COUNTIFS($B$4:$B313,$B314,$C$4:$C313,$C314,$J$4:$J313,"&gt;="&amp;Boshqaruv!$C$9,$J$4:$J313,"&lt;="&amp;Boshqaruv!$C$10)=0,1,0),0)</f>
        <v>0</v>
      </c>
      <c r="R314" s="28" t="n">
        <f aca="false">IF(AND($B314&lt;&gt;"",$J314&gt;=Boshqaruv!$C$9,$J314&lt;=Boshqaruv!$C$10,$K314&lt;&gt;"",$K314&lt;=Boshqaruv!$C$10),IF(COUNTIFS($B$4:$B313,$B314,$C$4:$C313,$C314,$J$4:$J313,"&gt;="&amp;Boshqaruv!$C$9,$J$4:$J313,"&lt;="&amp;Boshqaruv!$C$10,$K$4:$K313,"&lt;&gt;",$K$4:$K313,"&lt;="&amp;Boshqaruv!$C$10)=0,1,0),0)</f>
        <v>0</v>
      </c>
      <c r="S314" s="28" t="n">
        <f aca="false">IF($P314=1,IF(COUNTIFS($B$4:$B313,$B314,$C$4:$C313,$C314,$P$4:$P313,1)=0,1,0),0)</f>
        <v>0</v>
      </c>
      <c r="T314" s="12"/>
    </row>
    <row r="315" customFormat="false" ht="15" hidden="false" customHeight="false" outlineLevel="0" collapsed="false">
      <c r="A315" s="20" t="n">
        <v>311</v>
      </c>
      <c r="B315" s="12"/>
      <c r="C315" s="13"/>
      <c r="D315" s="24"/>
      <c r="E315" s="12"/>
      <c r="F315" s="12"/>
      <c r="G315" s="25"/>
      <c r="H315" s="25"/>
      <c r="I315" s="25"/>
      <c r="J315" s="13"/>
      <c r="K315" s="13"/>
      <c r="L315" s="25"/>
      <c r="M315" s="14" t="str">
        <f aca="false">IF(OR($C315="",$J315=""),"",INT(($J315-$C315)/365.25))</f>
        <v/>
      </c>
      <c r="N315" s="14" t="str">
        <f aca="false">IF($M315="","",IF($M315&lt;2,"Ha","Yo'q"))</f>
        <v/>
      </c>
      <c r="O315" s="14" t="str">
        <f aca="false">IF($M315="","",IF(AND($M315&gt;=7,$M315&lt;=17),"Ha","Yo'q"))</f>
        <v/>
      </c>
      <c r="P315" s="14" t="str">
        <f aca="false">IF(AND($B315&lt;&gt;"",$J315&lt;&gt;"",$J315&lt;=Boshqaruv!$C$10,OR($K315="",$K315&gt;Boshqaruv!$C$10),$L315&lt;&gt;"Tibbiy qarshi ko'rsatma"),1,"")</f>
        <v/>
      </c>
      <c r="Q315" s="28" t="n">
        <f aca="false">IF(AND($B315&lt;&gt;"",$J315&gt;=Boshqaruv!$C$9,$J315&lt;=Boshqaruv!$C$10),IF(COUNTIFS($B$4:$B314,$B315,$C$4:$C314,$C315,$J$4:$J314,"&gt;="&amp;Boshqaruv!$C$9,$J$4:$J314,"&lt;="&amp;Boshqaruv!$C$10)=0,1,0),0)</f>
        <v>0</v>
      </c>
      <c r="R315" s="28" t="n">
        <f aca="false">IF(AND($B315&lt;&gt;"",$J315&gt;=Boshqaruv!$C$9,$J315&lt;=Boshqaruv!$C$10,$K315&lt;&gt;"",$K315&lt;=Boshqaruv!$C$10),IF(COUNTIFS($B$4:$B314,$B315,$C$4:$C314,$C315,$J$4:$J314,"&gt;="&amp;Boshqaruv!$C$9,$J$4:$J314,"&lt;="&amp;Boshqaruv!$C$10,$K$4:$K314,"&lt;&gt;",$K$4:$K314,"&lt;="&amp;Boshqaruv!$C$10)=0,1,0),0)</f>
        <v>0</v>
      </c>
      <c r="S315" s="28" t="n">
        <f aca="false">IF($P315=1,IF(COUNTIFS($B$4:$B314,$B315,$C$4:$C314,$C315,$P$4:$P314,1)=0,1,0),0)</f>
        <v>0</v>
      </c>
      <c r="T315" s="12"/>
    </row>
    <row r="316" customFormat="false" ht="15" hidden="false" customHeight="false" outlineLevel="0" collapsed="false">
      <c r="A316" s="20" t="n">
        <v>312</v>
      </c>
      <c r="B316" s="12"/>
      <c r="C316" s="13"/>
      <c r="D316" s="24"/>
      <c r="E316" s="12"/>
      <c r="F316" s="12"/>
      <c r="G316" s="25"/>
      <c r="H316" s="25"/>
      <c r="I316" s="25"/>
      <c r="J316" s="13"/>
      <c r="K316" s="13"/>
      <c r="L316" s="25"/>
      <c r="M316" s="14" t="str">
        <f aca="false">IF(OR($C316="",$J316=""),"",INT(($J316-$C316)/365.25))</f>
        <v/>
      </c>
      <c r="N316" s="14" t="str">
        <f aca="false">IF($M316="","",IF($M316&lt;2,"Ha","Yo'q"))</f>
        <v/>
      </c>
      <c r="O316" s="14" t="str">
        <f aca="false">IF($M316="","",IF(AND($M316&gt;=7,$M316&lt;=17),"Ha","Yo'q"))</f>
        <v/>
      </c>
      <c r="P316" s="14" t="str">
        <f aca="false">IF(AND($B316&lt;&gt;"",$J316&lt;&gt;"",$J316&lt;=Boshqaruv!$C$10,OR($K316="",$K316&gt;Boshqaruv!$C$10),$L316&lt;&gt;"Tibbiy qarshi ko'rsatma"),1,"")</f>
        <v/>
      </c>
      <c r="Q316" s="28" t="n">
        <f aca="false">IF(AND($B316&lt;&gt;"",$J316&gt;=Boshqaruv!$C$9,$J316&lt;=Boshqaruv!$C$10),IF(COUNTIFS($B$4:$B315,$B316,$C$4:$C315,$C316,$J$4:$J315,"&gt;="&amp;Boshqaruv!$C$9,$J$4:$J315,"&lt;="&amp;Boshqaruv!$C$10)=0,1,0),0)</f>
        <v>0</v>
      </c>
      <c r="R316" s="28" t="n">
        <f aca="false">IF(AND($B316&lt;&gt;"",$J316&gt;=Boshqaruv!$C$9,$J316&lt;=Boshqaruv!$C$10,$K316&lt;&gt;"",$K316&lt;=Boshqaruv!$C$10),IF(COUNTIFS($B$4:$B315,$B316,$C$4:$C315,$C316,$J$4:$J315,"&gt;="&amp;Boshqaruv!$C$9,$J$4:$J315,"&lt;="&amp;Boshqaruv!$C$10,$K$4:$K315,"&lt;&gt;",$K$4:$K315,"&lt;="&amp;Boshqaruv!$C$10)=0,1,0),0)</f>
        <v>0</v>
      </c>
      <c r="S316" s="28" t="n">
        <f aca="false">IF($P316=1,IF(COUNTIFS($B$4:$B315,$B316,$C$4:$C315,$C316,$P$4:$P315,1)=0,1,0),0)</f>
        <v>0</v>
      </c>
      <c r="T316" s="12"/>
    </row>
    <row r="317" customFormat="false" ht="15" hidden="false" customHeight="false" outlineLevel="0" collapsed="false">
      <c r="A317" s="20" t="n">
        <v>313</v>
      </c>
      <c r="B317" s="12"/>
      <c r="C317" s="13"/>
      <c r="D317" s="24"/>
      <c r="E317" s="12"/>
      <c r="F317" s="12"/>
      <c r="G317" s="25"/>
      <c r="H317" s="25"/>
      <c r="I317" s="25"/>
      <c r="J317" s="13"/>
      <c r="K317" s="13"/>
      <c r="L317" s="25"/>
      <c r="M317" s="14" t="str">
        <f aca="false">IF(OR($C317="",$J317=""),"",INT(($J317-$C317)/365.25))</f>
        <v/>
      </c>
      <c r="N317" s="14" t="str">
        <f aca="false">IF($M317="","",IF($M317&lt;2,"Ha","Yo'q"))</f>
        <v/>
      </c>
      <c r="O317" s="14" t="str">
        <f aca="false">IF($M317="","",IF(AND($M317&gt;=7,$M317&lt;=17),"Ha","Yo'q"))</f>
        <v/>
      </c>
      <c r="P317" s="14" t="str">
        <f aca="false">IF(AND($B317&lt;&gt;"",$J317&lt;&gt;"",$J317&lt;=Boshqaruv!$C$10,OR($K317="",$K317&gt;Boshqaruv!$C$10),$L317&lt;&gt;"Tibbiy qarshi ko'rsatma"),1,"")</f>
        <v/>
      </c>
      <c r="Q317" s="28" t="n">
        <f aca="false">IF(AND($B317&lt;&gt;"",$J317&gt;=Boshqaruv!$C$9,$J317&lt;=Boshqaruv!$C$10),IF(COUNTIFS($B$4:$B316,$B317,$C$4:$C316,$C317,$J$4:$J316,"&gt;="&amp;Boshqaruv!$C$9,$J$4:$J316,"&lt;="&amp;Boshqaruv!$C$10)=0,1,0),0)</f>
        <v>0</v>
      </c>
      <c r="R317" s="28" t="n">
        <f aca="false">IF(AND($B317&lt;&gt;"",$J317&gt;=Boshqaruv!$C$9,$J317&lt;=Boshqaruv!$C$10,$K317&lt;&gt;"",$K317&lt;=Boshqaruv!$C$10),IF(COUNTIFS($B$4:$B316,$B317,$C$4:$C316,$C317,$J$4:$J316,"&gt;="&amp;Boshqaruv!$C$9,$J$4:$J316,"&lt;="&amp;Boshqaruv!$C$10,$K$4:$K316,"&lt;&gt;",$K$4:$K316,"&lt;="&amp;Boshqaruv!$C$10)=0,1,0),0)</f>
        <v>0</v>
      </c>
      <c r="S317" s="28" t="n">
        <f aca="false">IF($P317=1,IF(COUNTIFS($B$4:$B316,$B317,$C$4:$C316,$C317,$P$4:$P316,1)=0,1,0),0)</f>
        <v>0</v>
      </c>
      <c r="T317" s="12"/>
    </row>
    <row r="318" customFormat="false" ht="15" hidden="false" customHeight="false" outlineLevel="0" collapsed="false">
      <c r="A318" s="20" t="n">
        <v>314</v>
      </c>
      <c r="B318" s="12"/>
      <c r="C318" s="13"/>
      <c r="D318" s="24"/>
      <c r="E318" s="12"/>
      <c r="F318" s="12"/>
      <c r="G318" s="25"/>
      <c r="H318" s="25"/>
      <c r="I318" s="25"/>
      <c r="J318" s="13"/>
      <c r="K318" s="13"/>
      <c r="L318" s="25"/>
      <c r="M318" s="14" t="str">
        <f aca="false">IF(OR($C318="",$J318=""),"",INT(($J318-$C318)/365.25))</f>
        <v/>
      </c>
      <c r="N318" s="14" t="str">
        <f aca="false">IF($M318="","",IF($M318&lt;2,"Ha","Yo'q"))</f>
        <v/>
      </c>
      <c r="O318" s="14" t="str">
        <f aca="false">IF($M318="","",IF(AND($M318&gt;=7,$M318&lt;=17),"Ha","Yo'q"))</f>
        <v/>
      </c>
      <c r="P318" s="14" t="str">
        <f aca="false">IF(AND($B318&lt;&gt;"",$J318&lt;&gt;"",$J318&lt;=Boshqaruv!$C$10,OR($K318="",$K318&gt;Boshqaruv!$C$10),$L318&lt;&gt;"Tibbiy qarshi ko'rsatma"),1,"")</f>
        <v/>
      </c>
      <c r="Q318" s="28" t="n">
        <f aca="false">IF(AND($B318&lt;&gt;"",$J318&gt;=Boshqaruv!$C$9,$J318&lt;=Boshqaruv!$C$10),IF(COUNTIFS($B$4:$B317,$B318,$C$4:$C317,$C318,$J$4:$J317,"&gt;="&amp;Boshqaruv!$C$9,$J$4:$J317,"&lt;="&amp;Boshqaruv!$C$10)=0,1,0),0)</f>
        <v>0</v>
      </c>
      <c r="R318" s="28" t="n">
        <f aca="false">IF(AND($B318&lt;&gt;"",$J318&gt;=Boshqaruv!$C$9,$J318&lt;=Boshqaruv!$C$10,$K318&lt;&gt;"",$K318&lt;=Boshqaruv!$C$10),IF(COUNTIFS($B$4:$B317,$B318,$C$4:$C317,$C318,$J$4:$J317,"&gt;="&amp;Boshqaruv!$C$9,$J$4:$J317,"&lt;="&amp;Boshqaruv!$C$10,$K$4:$K317,"&lt;&gt;",$K$4:$K317,"&lt;="&amp;Boshqaruv!$C$10)=0,1,0),0)</f>
        <v>0</v>
      </c>
      <c r="S318" s="28" t="n">
        <f aca="false">IF($P318=1,IF(COUNTIFS($B$4:$B317,$B318,$C$4:$C317,$C318,$P$4:$P317,1)=0,1,0),0)</f>
        <v>0</v>
      </c>
      <c r="T318" s="12"/>
    </row>
    <row r="319" customFormat="false" ht="15" hidden="false" customHeight="false" outlineLevel="0" collapsed="false">
      <c r="A319" s="20" t="n">
        <v>315</v>
      </c>
      <c r="B319" s="12"/>
      <c r="C319" s="13"/>
      <c r="D319" s="24"/>
      <c r="E319" s="12"/>
      <c r="F319" s="12"/>
      <c r="G319" s="25"/>
      <c r="H319" s="25"/>
      <c r="I319" s="25"/>
      <c r="J319" s="13"/>
      <c r="K319" s="13"/>
      <c r="L319" s="25"/>
      <c r="M319" s="14" t="str">
        <f aca="false">IF(OR($C319="",$J319=""),"",INT(($J319-$C319)/365.25))</f>
        <v/>
      </c>
      <c r="N319" s="14" t="str">
        <f aca="false">IF($M319="","",IF($M319&lt;2,"Ha","Yo'q"))</f>
        <v/>
      </c>
      <c r="O319" s="14" t="str">
        <f aca="false">IF($M319="","",IF(AND($M319&gt;=7,$M319&lt;=17),"Ha","Yo'q"))</f>
        <v/>
      </c>
      <c r="P319" s="14" t="str">
        <f aca="false">IF(AND($B319&lt;&gt;"",$J319&lt;&gt;"",$J319&lt;=Boshqaruv!$C$10,OR($K319="",$K319&gt;Boshqaruv!$C$10),$L319&lt;&gt;"Tibbiy qarshi ko'rsatma"),1,"")</f>
        <v/>
      </c>
      <c r="Q319" s="28" t="n">
        <f aca="false">IF(AND($B319&lt;&gt;"",$J319&gt;=Boshqaruv!$C$9,$J319&lt;=Boshqaruv!$C$10),IF(COUNTIFS($B$4:$B318,$B319,$C$4:$C318,$C319,$J$4:$J318,"&gt;="&amp;Boshqaruv!$C$9,$J$4:$J318,"&lt;="&amp;Boshqaruv!$C$10)=0,1,0),0)</f>
        <v>0</v>
      </c>
      <c r="R319" s="28" t="n">
        <f aca="false">IF(AND($B319&lt;&gt;"",$J319&gt;=Boshqaruv!$C$9,$J319&lt;=Boshqaruv!$C$10,$K319&lt;&gt;"",$K319&lt;=Boshqaruv!$C$10),IF(COUNTIFS($B$4:$B318,$B319,$C$4:$C318,$C319,$J$4:$J318,"&gt;="&amp;Boshqaruv!$C$9,$J$4:$J318,"&lt;="&amp;Boshqaruv!$C$10,$K$4:$K318,"&lt;&gt;",$K$4:$K318,"&lt;="&amp;Boshqaruv!$C$10)=0,1,0),0)</f>
        <v>0</v>
      </c>
      <c r="S319" s="28" t="n">
        <f aca="false">IF($P319=1,IF(COUNTIFS($B$4:$B318,$B319,$C$4:$C318,$C319,$P$4:$P318,1)=0,1,0),0)</f>
        <v>0</v>
      </c>
      <c r="T319" s="12"/>
    </row>
    <row r="320" customFormat="false" ht="15" hidden="false" customHeight="false" outlineLevel="0" collapsed="false">
      <c r="A320" s="20" t="n">
        <v>316</v>
      </c>
      <c r="B320" s="12"/>
      <c r="C320" s="13"/>
      <c r="D320" s="24"/>
      <c r="E320" s="12"/>
      <c r="F320" s="12"/>
      <c r="G320" s="25"/>
      <c r="H320" s="25"/>
      <c r="I320" s="25"/>
      <c r="J320" s="13"/>
      <c r="K320" s="13"/>
      <c r="L320" s="25"/>
      <c r="M320" s="14" t="str">
        <f aca="false">IF(OR($C320="",$J320=""),"",INT(($J320-$C320)/365.25))</f>
        <v/>
      </c>
      <c r="N320" s="14" t="str">
        <f aca="false">IF($M320="","",IF($M320&lt;2,"Ha","Yo'q"))</f>
        <v/>
      </c>
      <c r="O320" s="14" t="str">
        <f aca="false">IF($M320="","",IF(AND($M320&gt;=7,$M320&lt;=17),"Ha","Yo'q"))</f>
        <v/>
      </c>
      <c r="P320" s="14" t="str">
        <f aca="false">IF(AND($B320&lt;&gt;"",$J320&lt;&gt;"",$J320&lt;=Boshqaruv!$C$10,OR($K320="",$K320&gt;Boshqaruv!$C$10),$L320&lt;&gt;"Tibbiy qarshi ko'rsatma"),1,"")</f>
        <v/>
      </c>
      <c r="Q320" s="28" t="n">
        <f aca="false">IF(AND($B320&lt;&gt;"",$J320&gt;=Boshqaruv!$C$9,$J320&lt;=Boshqaruv!$C$10),IF(COUNTIFS($B$4:$B319,$B320,$C$4:$C319,$C320,$J$4:$J319,"&gt;="&amp;Boshqaruv!$C$9,$J$4:$J319,"&lt;="&amp;Boshqaruv!$C$10)=0,1,0),0)</f>
        <v>0</v>
      </c>
      <c r="R320" s="28" t="n">
        <f aca="false">IF(AND($B320&lt;&gt;"",$J320&gt;=Boshqaruv!$C$9,$J320&lt;=Boshqaruv!$C$10,$K320&lt;&gt;"",$K320&lt;=Boshqaruv!$C$10),IF(COUNTIFS($B$4:$B319,$B320,$C$4:$C319,$C320,$J$4:$J319,"&gt;="&amp;Boshqaruv!$C$9,$J$4:$J319,"&lt;="&amp;Boshqaruv!$C$10,$K$4:$K319,"&lt;&gt;",$K$4:$K319,"&lt;="&amp;Boshqaruv!$C$10)=0,1,0),0)</f>
        <v>0</v>
      </c>
      <c r="S320" s="28" t="n">
        <f aca="false">IF($P320=1,IF(COUNTIFS($B$4:$B319,$B320,$C$4:$C319,$C320,$P$4:$P319,1)=0,1,0),0)</f>
        <v>0</v>
      </c>
      <c r="T320" s="12"/>
    </row>
    <row r="321" customFormat="false" ht="15" hidden="false" customHeight="false" outlineLevel="0" collapsed="false">
      <c r="A321" s="20" t="n">
        <v>317</v>
      </c>
      <c r="B321" s="12"/>
      <c r="C321" s="13"/>
      <c r="D321" s="24"/>
      <c r="E321" s="12"/>
      <c r="F321" s="12"/>
      <c r="G321" s="25"/>
      <c r="H321" s="25"/>
      <c r="I321" s="25"/>
      <c r="J321" s="13"/>
      <c r="K321" s="13"/>
      <c r="L321" s="25"/>
      <c r="M321" s="14" t="str">
        <f aca="false">IF(OR($C321="",$J321=""),"",INT(($J321-$C321)/365.25))</f>
        <v/>
      </c>
      <c r="N321" s="14" t="str">
        <f aca="false">IF($M321="","",IF($M321&lt;2,"Ha","Yo'q"))</f>
        <v/>
      </c>
      <c r="O321" s="14" t="str">
        <f aca="false">IF($M321="","",IF(AND($M321&gt;=7,$M321&lt;=17),"Ha","Yo'q"))</f>
        <v/>
      </c>
      <c r="P321" s="14" t="str">
        <f aca="false">IF(AND($B321&lt;&gt;"",$J321&lt;&gt;"",$J321&lt;=Boshqaruv!$C$10,OR($K321="",$K321&gt;Boshqaruv!$C$10),$L321&lt;&gt;"Tibbiy qarshi ko'rsatma"),1,"")</f>
        <v/>
      </c>
      <c r="Q321" s="28" t="n">
        <f aca="false">IF(AND($B321&lt;&gt;"",$J321&gt;=Boshqaruv!$C$9,$J321&lt;=Boshqaruv!$C$10),IF(COUNTIFS($B$4:$B320,$B321,$C$4:$C320,$C321,$J$4:$J320,"&gt;="&amp;Boshqaruv!$C$9,$J$4:$J320,"&lt;="&amp;Boshqaruv!$C$10)=0,1,0),0)</f>
        <v>0</v>
      </c>
      <c r="R321" s="28" t="n">
        <f aca="false">IF(AND($B321&lt;&gt;"",$J321&gt;=Boshqaruv!$C$9,$J321&lt;=Boshqaruv!$C$10,$K321&lt;&gt;"",$K321&lt;=Boshqaruv!$C$10),IF(COUNTIFS($B$4:$B320,$B321,$C$4:$C320,$C321,$J$4:$J320,"&gt;="&amp;Boshqaruv!$C$9,$J$4:$J320,"&lt;="&amp;Boshqaruv!$C$10,$K$4:$K320,"&lt;&gt;",$K$4:$K320,"&lt;="&amp;Boshqaruv!$C$10)=0,1,0),0)</f>
        <v>0</v>
      </c>
      <c r="S321" s="28" t="n">
        <f aca="false">IF($P321=1,IF(COUNTIFS($B$4:$B320,$B321,$C$4:$C320,$C321,$P$4:$P320,1)=0,1,0),0)</f>
        <v>0</v>
      </c>
      <c r="T321" s="12"/>
    </row>
    <row r="322" customFormat="false" ht="15" hidden="false" customHeight="false" outlineLevel="0" collapsed="false">
      <c r="A322" s="20" t="n">
        <v>318</v>
      </c>
      <c r="B322" s="12"/>
      <c r="C322" s="13"/>
      <c r="D322" s="24"/>
      <c r="E322" s="12"/>
      <c r="F322" s="12"/>
      <c r="G322" s="25"/>
      <c r="H322" s="25"/>
      <c r="I322" s="25"/>
      <c r="J322" s="13"/>
      <c r="K322" s="13"/>
      <c r="L322" s="25"/>
      <c r="M322" s="14" t="str">
        <f aca="false">IF(OR($C322="",$J322=""),"",INT(($J322-$C322)/365.25))</f>
        <v/>
      </c>
      <c r="N322" s="14" t="str">
        <f aca="false">IF($M322="","",IF($M322&lt;2,"Ha","Yo'q"))</f>
        <v/>
      </c>
      <c r="O322" s="14" t="str">
        <f aca="false">IF($M322="","",IF(AND($M322&gt;=7,$M322&lt;=17),"Ha","Yo'q"))</f>
        <v/>
      </c>
      <c r="P322" s="14" t="str">
        <f aca="false">IF(AND($B322&lt;&gt;"",$J322&lt;&gt;"",$J322&lt;=Boshqaruv!$C$10,OR($K322="",$K322&gt;Boshqaruv!$C$10),$L322&lt;&gt;"Tibbiy qarshi ko'rsatma"),1,"")</f>
        <v/>
      </c>
      <c r="Q322" s="28" t="n">
        <f aca="false">IF(AND($B322&lt;&gt;"",$J322&gt;=Boshqaruv!$C$9,$J322&lt;=Boshqaruv!$C$10),IF(COUNTIFS($B$4:$B321,$B322,$C$4:$C321,$C322,$J$4:$J321,"&gt;="&amp;Boshqaruv!$C$9,$J$4:$J321,"&lt;="&amp;Boshqaruv!$C$10)=0,1,0),0)</f>
        <v>0</v>
      </c>
      <c r="R322" s="28" t="n">
        <f aca="false">IF(AND($B322&lt;&gt;"",$J322&gt;=Boshqaruv!$C$9,$J322&lt;=Boshqaruv!$C$10,$K322&lt;&gt;"",$K322&lt;=Boshqaruv!$C$10),IF(COUNTIFS($B$4:$B321,$B322,$C$4:$C321,$C322,$J$4:$J321,"&gt;="&amp;Boshqaruv!$C$9,$J$4:$J321,"&lt;="&amp;Boshqaruv!$C$10,$K$4:$K321,"&lt;&gt;",$K$4:$K321,"&lt;="&amp;Boshqaruv!$C$10)=0,1,0),0)</f>
        <v>0</v>
      </c>
      <c r="S322" s="28" t="n">
        <f aca="false">IF($P322=1,IF(COUNTIFS($B$4:$B321,$B322,$C$4:$C321,$C322,$P$4:$P321,1)=0,1,0),0)</f>
        <v>0</v>
      </c>
      <c r="T322" s="12"/>
    </row>
    <row r="323" customFormat="false" ht="15" hidden="false" customHeight="false" outlineLevel="0" collapsed="false">
      <c r="A323" s="20" t="n">
        <v>319</v>
      </c>
      <c r="B323" s="12"/>
      <c r="C323" s="13"/>
      <c r="D323" s="24"/>
      <c r="E323" s="12"/>
      <c r="F323" s="12"/>
      <c r="G323" s="25"/>
      <c r="H323" s="25"/>
      <c r="I323" s="25"/>
      <c r="J323" s="13"/>
      <c r="K323" s="13"/>
      <c r="L323" s="25"/>
      <c r="M323" s="14" t="str">
        <f aca="false">IF(OR($C323="",$J323=""),"",INT(($J323-$C323)/365.25))</f>
        <v/>
      </c>
      <c r="N323" s="14" t="str">
        <f aca="false">IF($M323="","",IF($M323&lt;2,"Ha","Yo'q"))</f>
        <v/>
      </c>
      <c r="O323" s="14" t="str">
        <f aca="false">IF($M323="","",IF(AND($M323&gt;=7,$M323&lt;=17),"Ha","Yo'q"))</f>
        <v/>
      </c>
      <c r="P323" s="14" t="str">
        <f aca="false">IF(AND($B323&lt;&gt;"",$J323&lt;&gt;"",$J323&lt;=Boshqaruv!$C$10,OR($K323="",$K323&gt;Boshqaruv!$C$10),$L323&lt;&gt;"Tibbiy qarshi ko'rsatma"),1,"")</f>
        <v/>
      </c>
      <c r="Q323" s="28" t="n">
        <f aca="false">IF(AND($B323&lt;&gt;"",$J323&gt;=Boshqaruv!$C$9,$J323&lt;=Boshqaruv!$C$10),IF(COUNTIFS($B$4:$B322,$B323,$C$4:$C322,$C323,$J$4:$J322,"&gt;="&amp;Boshqaruv!$C$9,$J$4:$J322,"&lt;="&amp;Boshqaruv!$C$10)=0,1,0),0)</f>
        <v>0</v>
      </c>
      <c r="R323" s="28" t="n">
        <f aca="false">IF(AND($B323&lt;&gt;"",$J323&gt;=Boshqaruv!$C$9,$J323&lt;=Boshqaruv!$C$10,$K323&lt;&gt;"",$K323&lt;=Boshqaruv!$C$10),IF(COUNTIFS($B$4:$B322,$B323,$C$4:$C322,$C323,$J$4:$J322,"&gt;="&amp;Boshqaruv!$C$9,$J$4:$J322,"&lt;="&amp;Boshqaruv!$C$10,$K$4:$K322,"&lt;&gt;",$K$4:$K322,"&lt;="&amp;Boshqaruv!$C$10)=0,1,0),0)</f>
        <v>0</v>
      </c>
      <c r="S323" s="28" t="n">
        <f aca="false">IF($P323=1,IF(COUNTIFS($B$4:$B322,$B323,$C$4:$C322,$C323,$P$4:$P322,1)=0,1,0),0)</f>
        <v>0</v>
      </c>
      <c r="T323" s="12"/>
    </row>
    <row r="324" customFormat="false" ht="15" hidden="false" customHeight="false" outlineLevel="0" collapsed="false">
      <c r="A324" s="20" t="n">
        <v>320</v>
      </c>
      <c r="B324" s="12"/>
      <c r="C324" s="13"/>
      <c r="D324" s="24"/>
      <c r="E324" s="12"/>
      <c r="F324" s="12"/>
      <c r="G324" s="25"/>
      <c r="H324" s="25"/>
      <c r="I324" s="25"/>
      <c r="J324" s="13"/>
      <c r="K324" s="13"/>
      <c r="L324" s="25"/>
      <c r="M324" s="14" t="str">
        <f aca="false">IF(OR($C324="",$J324=""),"",INT(($J324-$C324)/365.25))</f>
        <v/>
      </c>
      <c r="N324" s="14" t="str">
        <f aca="false">IF($M324="","",IF($M324&lt;2,"Ha","Yo'q"))</f>
        <v/>
      </c>
      <c r="O324" s="14" t="str">
        <f aca="false">IF($M324="","",IF(AND($M324&gt;=7,$M324&lt;=17),"Ha","Yo'q"))</f>
        <v/>
      </c>
      <c r="P324" s="14" t="str">
        <f aca="false">IF(AND($B324&lt;&gt;"",$J324&lt;&gt;"",$J324&lt;=Boshqaruv!$C$10,OR($K324="",$K324&gt;Boshqaruv!$C$10),$L324&lt;&gt;"Tibbiy qarshi ko'rsatma"),1,"")</f>
        <v/>
      </c>
      <c r="Q324" s="28" t="n">
        <f aca="false">IF(AND($B324&lt;&gt;"",$J324&gt;=Boshqaruv!$C$9,$J324&lt;=Boshqaruv!$C$10),IF(COUNTIFS($B$4:$B323,$B324,$C$4:$C323,$C324,$J$4:$J323,"&gt;="&amp;Boshqaruv!$C$9,$J$4:$J323,"&lt;="&amp;Boshqaruv!$C$10)=0,1,0),0)</f>
        <v>0</v>
      </c>
      <c r="R324" s="28" t="n">
        <f aca="false">IF(AND($B324&lt;&gt;"",$J324&gt;=Boshqaruv!$C$9,$J324&lt;=Boshqaruv!$C$10,$K324&lt;&gt;"",$K324&lt;=Boshqaruv!$C$10),IF(COUNTIFS($B$4:$B323,$B324,$C$4:$C323,$C324,$J$4:$J323,"&gt;="&amp;Boshqaruv!$C$9,$J$4:$J323,"&lt;="&amp;Boshqaruv!$C$10,$K$4:$K323,"&lt;&gt;",$K$4:$K323,"&lt;="&amp;Boshqaruv!$C$10)=0,1,0),0)</f>
        <v>0</v>
      </c>
      <c r="S324" s="28" t="n">
        <f aca="false">IF($P324=1,IF(COUNTIFS($B$4:$B323,$B324,$C$4:$C323,$C324,$P$4:$P323,1)=0,1,0),0)</f>
        <v>0</v>
      </c>
      <c r="T324" s="12"/>
    </row>
    <row r="325" customFormat="false" ht="15" hidden="false" customHeight="false" outlineLevel="0" collapsed="false">
      <c r="A325" s="20" t="n">
        <v>321</v>
      </c>
      <c r="B325" s="12"/>
      <c r="C325" s="13"/>
      <c r="D325" s="24"/>
      <c r="E325" s="12"/>
      <c r="F325" s="12"/>
      <c r="G325" s="25"/>
      <c r="H325" s="25"/>
      <c r="I325" s="25"/>
      <c r="J325" s="13"/>
      <c r="K325" s="13"/>
      <c r="L325" s="25"/>
      <c r="M325" s="14" t="str">
        <f aca="false">IF(OR($C325="",$J325=""),"",INT(($J325-$C325)/365.25))</f>
        <v/>
      </c>
      <c r="N325" s="14" t="str">
        <f aca="false">IF($M325="","",IF($M325&lt;2,"Ha","Yo'q"))</f>
        <v/>
      </c>
      <c r="O325" s="14" t="str">
        <f aca="false">IF($M325="","",IF(AND($M325&gt;=7,$M325&lt;=17),"Ha","Yo'q"))</f>
        <v/>
      </c>
      <c r="P325" s="14" t="str">
        <f aca="false">IF(AND($B325&lt;&gt;"",$J325&lt;&gt;"",$J325&lt;=Boshqaruv!$C$10,OR($K325="",$K325&gt;Boshqaruv!$C$10),$L325&lt;&gt;"Tibbiy qarshi ko'rsatma"),1,"")</f>
        <v/>
      </c>
      <c r="Q325" s="28" t="n">
        <f aca="false">IF(AND($B325&lt;&gt;"",$J325&gt;=Boshqaruv!$C$9,$J325&lt;=Boshqaruv!$C$10),IF(COUNTIFS($B$4:$B324,$B325,$C$4:$C324,$C325,$J$4:$J324,"&gt;="&amp;Boshqaruv!$C$9,$J$4:$J324,"&lt;="&amp;Boshqaruv!$C$10)=0,1,0),0)</f>
        <v>0</v>
      </c>
      <c r="R325" s="28" t="n">
        <f aca="false">IF(AND($B325&lt;&gt;"",$J325&gt;=Boshqaruv!$C$9,$J325&lt;=Boshqaruv!$C$10,$K325&lt;&gt;"",$K325&lt;=Boshqaruv!$C$10),IF(COUNTIFS($B$4:$B324,$B325,$C$4:$C324,$C325,$J$4:$J324,"&gt;="&amp;Boshqaruv!$C$9,$J$4:$J324,"&lt;="&amp;Boshqaruv!$C$10,$K$4:$K324,"&lt;&gt;",$K$4:$K324,"&lt;="&amp;Boshqaruv!$C$10)=0,1,0),0)</f>
        <v>0</v>
      </c>
      <c r="S325" s="28" t="n">
        <f aca="false">IF($P325=1,IF(COUNTIFS($B$4:$B324,$B325,$C$4:$C324,$C325,$P$4:$P324,1)=0,1,0),0)</f>
        <v>0</v>
      </c>
      <c r="T325" s="12"/>
    </row>
    <row r="326" customFormat="false" ht="15" hidden="false" customHeight="false" outlineLevel="0" collapsed="false">
      <c r="A326" s="20" t="n">
        <v>322</v>
      </c>
      <c r="B326" s="12"/>
      <c r="C326" s="13"/>
      <c r="D326" s="24"/>
      <c r="E326" s="12"/>
      <c r="F326" s="12"/>
      <c r="G326" s="25"/>
      <c r="H326" s="25"/>
      <c r="I326" s="25"/>
      <c r="J326" s="13"/>
      <c r="K326" s="13"/>
      <c r="L326" s="25"/>
      <c r="M326" s="14" t="str">
        <f aca="false">IF(OR($C326="",$J326=""),"",INT(($J326-$C326)/365.25))</f>
        <v/>
      </c>
      <c r="N326" s="14" t="str">
        <f aca="false">IF($M326="","",IF($M326&lt;2,"Ha","Yo'q"))</f>
        <v/>
      </c>
      <c r="O326" s="14" t="str">
        <f aca="false">IF($M326="","",IF(AND($M326&gt;=7,$M326&lt;=17),"Ha","Yo'q"))</f>
        <v/>
      </c>
      <c r="P326" s="14" t="str">
        <f aca="false">IF(AND($B326&lt;&gt;"",$J326&lt;&gt;"",$J326&lt;=Boshqaruv!$C$10,OR($K326="",$K326&gt;Boshqaruv!$C$10),$L326&lt;&gt;"Tibbiy qarshi ko'rsatma"),1,"")</f>
        <v/>
      </c>
      <c r="Q326" s="28" t="n">
        <f aca="false">IF(AND($B326&lt;&gt;"",$J326&gt;=Boshqaruv!$C$9,$J326&lt;=Boshqaruv!$C$10),IF(COUNTIFS($B$4:$B325,$B326,$C$4:$C325,$C326,$J$4:$J325,"&gt;="&amp;Boshqaruv!$C$9,$J$4:$J325,"&lt;="&amp;Boshqaruv!$C$10)=0,1,0),0)</f>
        <v>0</v>
      </c>
      <c r="R326" s="28" t="n">
        <f aca="false">IF(AND($B326&lt;&gt;"",$J326&gt;=Boshqaruv!$C$9,$J326&lt;=Boshqaruv!$C$10,$K326&lt;&gt;"",$K326&lt;=Boshqaruv!$C$10),IF(COUNTIFS($B$4:$B325,$B326,$C$4:$C325,$C326,$J$4:$J325,"&gt;="&amp;Boshqaruv!$C$9,$J$4:$J325,"&lt;="&amp;Boshqaruv!$C$10,$K$4:$K325,"&lt;&gt;",$K$4:$K325,"&lt;="&amp;Boshqaruv!$C$10)=0,1,0),0)</f>
        <v>0</v>
      </c>
      <c r="S326" s="28" t="n">
        <f aca="false">IF($P326=1,IF(COUNTIFS($B$4:$B325,$B326,$C$4:$C325,$C326,$P$4:$P325,1)=0,1,0),0)</f>
        <v>0</v>
      </c>
      <c r="T326" s="12"/>
    </row>
    <row r="327" customFormat="false" ht="15" hidden="false" customHeight="false" outlineLevel="0" collapsed="false">
      <c r="A327" s="20" t="n">
        <v>323</v>
      </c>
      <c r="B327" s="12"/>
      <c r="C327" s="13"/>
      <c r="D327" s="24"/>
      <c r="E327" s="12"/>
      <c r="F327" s="12"/>
      <c r="G327" s="25"/>
      <c r="H327" s="25"/>
      <c r="I327" s="25"/>
      <c r="J327" s="13"/>
      <c r="K327" s="13"/>
      <c r="L327" s="25"/>
      <c r="M327" s="14" t="str">
        <f aca="false">IF(OR($C327="",$J327=""),"",INT(($J327-$C327)/365.25))</f>
        <v/>
      </c>
      <c r="N327" s="14" t="str">
        <f aca="false">IF($M327="","",IF($M327&lt;2,"Ha","Yo'q"))</f>
        <v/>
      </c>
      <c r="O327" s="14" t="str">
        <f aca="false">IF($M327="","",IF(AND($M327&gt;=7,$M327&lt;=17),"Ha","Yo'q"))</f>
        <v/>
      </c>
      <c r="P327" s="14" t="str">
        <f aca="false">IF(AND($B327&lt;&gt;"",$J327&lt;&gt;"",$J327&lt;=Boshqaruv!$C$10,OR($K327="",$K327&gt;Boshqaruv!$C$10),$L327&lt;&gt;"Tibbiy qarshi ko'rsatma"),1,"")</f>
        <v/>
      </c>
      <c r="Q327" s="28" t="n">
        <f aca="false">IF(AND($B327&lt;&gt;"",$J327&gt;=Boshqaruv!$C$9,$J327&lt;=Boshqaruv!$C$10),IF(COUNTIFS($B$4:$B326,$B327,$C$4:$C326,$C327,$J$4:$J326,"&gt;="&amp;Boshqaruv!$C$9,$J$4:$J326,"&lt;="&amp;Boshqaruv!$C$10)=0,1,0),0)</f>
        <v>0</v>
      </c>
      <c r="R327" s="28" t="n">
        <f aca="false">IF(AND($B327&lt;&gt;"",$J327&gt;=Boshqaruv!$C$9,$J327&lt;=Boshqaruv!$C$10,$K327&lt;&gt;"",$K327&lt;=Boshqaruv!$C$10),IF(COUNTIFS($B$4:$B326,$B327,$C$4:$C326,$C327,$J$4:$J326,"&gt;="&amp;Boshqaruv!$C$9,$J$4:$J326,"&lt;="&amp;Boshqaruv!$C$10,$K$4:$K326,"&lt;&gt;",$K$4:$K326,"&lt;="&amp;Boshqaruv!$C$10)=0,1,0),0)</f>
        <v>0</v>
      </c>
      <c r="S327" s="28" t="n">
        <f aca="false">IF($P327=1,IF(COUNTIFS($B$4:$B326,$B327,$C$4:$C326,$C327,$P$4:$P326,1)=0,1,0),0)</f>
        <v>0</v>
      </c>
      <c r="T327" s="12"/>
    </row>
    <row r="328" customFormat="false" ht="15" hidden="false" customHeight="false" outlineLevel="0" collapsed="false">
      <c r="A328" s="20" t="n">
        <v>324</v>
      </c>
      <c r="B328" s="12"/>
      <c r="C328" s="13"/>
      <c r="D328" s="24"/>
      <c r="E328" s="12"/>
      <c r="F328" s="12"/>
      <c r="G328" s="25"/>
      <c r="H328" s="25"/>
      <c r="I328" s="25"/>
      <c r="J328" s="13"/>
      <c r="K328" s="13"/>
      <c r="L328" s="25"/>
      <c r="M328" s="14" t="str">
        <f aca="false">IF(OR($C328="",$J328=""),"",INT(($J328-$C328)/365.25))</f>
        <v/>
      </c>
      <c r="N328" s="14" t="str">
        <f aca="false">IF($M328="","",IF($M328&lt;2,"Ha","Yo'q"))</f>
        <v/>
      </c>
      <c r="O328" s="14" t="str">
        <f aca="false">IF($M328="","",IF(AND($M328&gt;=7,$M328&lt;=17),"Ha","Yo'q"))</f>
        <v/>
      </c>
      <c r="P328" s="14" t="str">
        <f aca="false">IF(AND($B328&lt;&gt;"",$J328&lt;&gt;"",$J328&lt;=Boshqaruv!$C$10,OR($K328="",$K328&gt;Boshqaruv!$C$10),$L328&lt;&gt;"Tibbiy qarshi ko'rsatma"),1,"")</f>
        <v/>
      </c>
      <c r="Q328" s="28" t="n">
        <f aca="false">IF(AND($B328&lt;&gt;"",$J328&gt;=Boshqaruv!$C$9,$J328&lt;=Boshqaruv!$C$10),IF(COUNTIFS($B$4:$B327,$B328,$C$4:$C327,$C328,$J$4:$J327,"&gt;="&amp;Boshqaruv!$C$9,$J$4:$J327,"&lt;="&amp;Boshqaruv!$C$10)=0,1,0),0)</f>
        <v>0</v>
      </c>
      <c r="R328" s="28" t="n">
        <f aca="false">IF(AND($B328&lt;&gt;"",$J328&gt;=Boshqaruv!$C$9,$J328&lt;=Boshqaruv!$C$10,$K328&lt;&gt;"",$K328&lt;=Boshqaruv!$C$10),IF(COUNTIFS($B$4:$B327,$B328,$C$4:$C327,$C328,$J$4:$J327,"&gt;="&amp;Boshqaruv!$C$9,$J$4:$J327,"&lt;="&amp;Boshqaruv!$C$10,$K$4:$K327,"&lt;&gt;",$K$4:$K327,"&lt;="&amp;Boshqaruv!$C$10)=0,1,0),0)</f>
        <v>0</v>
      </c>
      <c r="S328" s="28" t="n">
        <f aca="false">IF($P328=1,IF(COUNTIFS($B$4:$B327,$B328,$C$4:$C327,$C328,$P$4:$P327,1)=0,1,0),0)</f>
        <v>0</v>
      </c>
      <c r="T328" s="12"/>
    </row>
    <row r="329" customFormat="false" ht="15" hidden="false" customHeight="false" outlineLevel="0" collapsed="false">
      <c r="A329" s="20" t="n">
        <v>325</v>
      </c>
      <c r="B329" s="12"/>
      <c r="C329" s="13"/>
      <c r="D329" s="24"/>
      <c r="E329" s="12"/>
      <c r="F329" s="12"/>
      <c r="G329" s="25"/>
      <c r="H329" s="25"/>
      <c r="I329" s="25"/>
      <c r="J329" s="13"/>
      <c r="K329" s="13"/>
      <c r="L329" s="25"/>
      <c r="M329" s="14" t="str">
        <f aca="false">IF(OR($C329="",$J329=""),"",INT(($J329-$C329)/365.25))</f>
        <v/>
      </c>
      <c r="N329" s="14" t="str">
        <f aca="false">IF($M329="","",IF($M329&lt;2,"Ha","Yo'q"))</f>
        <v/>
      </c>
      <c r="O329" s="14" t="str">
        <f aca="false">IF($M329="","",IF(AND($M329&gt;=7,$M329&lt;=17),"Ha","Yo'q"))</f>
        <v/>
      </c>
      <c r="P329" s="14" t="str">
        <f aca="false">IF(AND($B329&lt;&gt;"",$J329&lt;&gt;"",$J329&lt;=Boshqaruv!$C$10,OR($K329="",$K329&gt;Boshqaruv!$C$10),$L329&lt;&gt;"Tibbiy qarshi ko'rsatma"),1,"")</f>
        <v/>
      </c>
      <c r="Q329" s="28" t="n">
        <f aca="false">IF(AND($B329&lt;&gt;"",$J329&gt;=Boshqaruv!$C$9,$J329&lt;=Boshqaruv!$C$10),IF(COUNTIFS($B$4:$B328,$B329,$C$4:$C328,$C329,$J$4:$J328,"&gt;="&amp;Boshqaruv!$C$9,$J$4:$J328,"&lt;="&amp;Boshqaruv!$C$10)=0,1,0),0)</f>
        <v>0</v>
      </c>
      <c r="R329" s="28" t="n">
        <f aca="false">IF(AND($B329&lt;&gt;"",$J329&gt;=Boshqaruv!$C$9,$J329&lt;=Boshqaruv!$C$10,$K329&lt;&gt;"",$K329&lt;=Boshqaruv!$C$10),IF(COUNTIFS($B$4:$B328,$B329,$C$4:$C328,$C329,$J$4:$J328,"&gt;="&amp;Boshqaruv!$C$9,$J$4:$J328,"&lt;="&amp;Boshqaruv!$C$10,$K$4:$K328,"&lt;&gt;",$K$4:$K328,"&lt;="&amp;Boshqaruv!$C$10)=0,1,0),0)</f>
        <v>0</v>
      </c>
      <c r="S329" s="28" t="n">
        <f aca="false">IF($P329=1,IF(COUNTIFS($B$4:$B328,$B329,$C$4:$C328,$C329,$P$4:$P328,1)=0,1,0),0)</f>
        <v>0</v>
      </c>
      <c r="T329" s="12"/>
    </row>
    <row r="330" customFormat="false" ht="15" hidden="false" customHeight="false" outlineLevel="0" collapsed="false">
      <c r="A330" s="20" t="n">
        <v>326</v>
      </c>
      <c r="B330" s="12"/>
      <c r="C330" s="13"/>
      <c r="D330" s="24"/>
      <c r="E330" s="12"/>
      <c r="F330" s="12"/>
      <c r="G330" s="25"/>
      <c r="H330" s="25"/>
      <c r="I330" s="25"/>
      <c r="J330" s="13"/>
      <c r="K330" s="13"/>
      <c r="L330" s="25"/>
      <c r="M330" s="14" t="str">
        <f aca="false">IF(OR($C330="",$J330=""),"",INT(($J330-$C330)/365.25))</f>
        <v/>
      </c>
      <c r="N330" s="14" t="str">
        <f aca="false">IF($M330="","",IF($M330&lt;2,"Ha","Yo'q"))</f>
        <v/>
      </c>
      <c r="O330" s="14" t="str">
        <f aca="false">IF($M330="","",IF(AND($M330&gt;=7,$M330&lt;=17),"Ha","Yo'q"))</f>
        <v/>
      </c>
      <c r="P330" s="14" t="str">
        <f aca="false">IF(AND($B330&lt;&gt;"",$J330&lt;&gt;"",$J330&lt;=Boshqaruv!$C$10,OR($K330="",$K330&gt;Boshqaruv!$C$10),$L330&lt;&gt;"Tibbiy qarshi ko'rsatma"),1,"")</f>
        <v/>
      </c>
      <c r="Q330" s="28" t="n">
        <f aca="false">IF(AND($B330&lt;&gt;"",$J330&gt;=Boshqaruv!$C$9,$J330&lt;=Boshqaruv!$C$10),IF(COUNTIFS($B$4:$B329,$B330,$C$4:$C329,$C330,$J$4:$J329,"&gt;="&amp;Boshqaruv!$C$9,$J$4:$J329,"&lt;="&amp;Boshqaruv!$C$10)=0,1,0),0)</f>
        <v>0</v>
      </c>
      <c r="R330" s="28" t="n">
        <f aca="false">IF(AND($B330&lt;&gt;"",$J330&gt;=Boshqaruv!$C$9,$J330&lt;=Boshqaruv!$C$10,$K330&lt;&gt;"",$K330&lt;=Boshqaruv!$C$10),IF(COUNTIFS($B$4:$B329,$B330,$C$4:$C329,$C330,$J$4:$J329,"&gt;="&amp;Boshqaruv!$C$9,$J$4:$J329,"&lt;="&amp;Boshqaruv!$C$10,$K$4:$K329,"&lt;&gt;",$K$4:$K329,"&lt;="&amp;Boshqaruv!$C$10)=0,1,0),0)</f>
        <v>0</v>
      </c>
      <c r="S330" s="28" t="n">
        <f aca="false">IF($P330=1,IF(COUNTIFS($B$4:$B329,$B330,$C$4:$C329,$C330,$P$4:$P329,1)=0,1,0),0)</f>
        <v>0</v>
      </c>
      <c r="T330" s="12"/>
    </row>
    <row r="331" customFormat="false" ht="15" hidden="false" customHeight="false" outlineLevel="0" collapsed="false">
      <c r="A331" s="20" t="n">
        <v>327</v>
      </c>
      <c r="B331" s="12"/>
      <c r="C331" s="13"/>
      <c r="D331" s="24"/>
      <c r="E331" s="12"/>
      <c r="F331" s="12"/>
      <c r="G331" s="25"/>
      <c r="H331" s="25"/>
      <c r="I331" s="25"/>
      <c r="J331" s="13"/>
      <c r="K331" s="13"/>
      <c r="L331" s="25"/>
      <c r="M331" s="14" t="str">
        <f aca="false">IF(OR($C331="",$J331=""),"",INT(($J331-$C331)/365.25))</f>
        <v/>
      </c>
      <c r="N331" s="14" t="str">
        <f aca="false">IF($M331="","",IF($M331&lt;2,"Ha","Yo'q"))</f>
        <v/>
      </c>
      <c r="O331" s="14" t="str">
        <f aca="false">IF($M331="","",IF(AND($M331&gt;=7,$M331&lt;=17),"Ha","Yo'q"))</f>
        <v/>
      </c>
      <c r="P331" s="14" t="str">
        <f aca="false">IF(AND($B331&lt;&gt;"",$J331&lt;&gt;"",$J331&lt;=Boshqaruv!$C$10,OR($K331="",$K331&gt;Boshqaruv!$C$10),$L331&lt;&gt;"Tibbiy qarshi ko'rsatma"),1,"")</f>
        <v/>
      </c>
      <c r="Q331" s="28" t="n">
        <f aca="false">IF(AND($B331&lt;&gt;"",$J331&gt;=Boshqaruv!$C$9,$J331&lt;=Boshqaruv!$C$10),IF(COUNTIFS($B$4:$B330,$B331,$C$4:$C330,$C331,$J$4:$J330,"&gt;="&amp;Boshqaruv!$C$9,$J$4:$J330,"&lt;="&amp;Boshqaruv!$C$10)=0,1,0),0)</f>
        <v>0</v>
      </c>
      <c r="R331" s="28" t="n">
        <f aca="false">IF(AND($B331&lt;&gt;"",$J331&gt;=Boshqaruv!$C$9,$J331&lt;=Boshqaruv!$C$10,$K331&lt;&gt;"",$K331&lt;=Boshqaruv!$C$10),IF(COUNTIFS($B$4:$B330,$B331,$C$4:$C330,$C331,$J$4:$J330,"&gt;="&amp;Boshqaruv!$C$9,$J$4:$J330,"&lt;="&amp;Boshqaruv!$C$10,$K$4:$K330,"&lt;&gt;",$K$4:$K330,"&lt;="&amp;Boshqaruv!$C$10)=0,1,0),0)</f>
        <v>0</v>
      </c>
      <c r="S331" s="28" t="n">
        <f aca="false">IF($P331=1,IF(COUNTIFS($B$4:$B330,$B331,$C$4:$C330,$C331,$P$4:$P330,1)=0,1,0),0)</f>
        <v>0</v>
      </c>
      <c r="T331" s="12"/>
    </row>
    <row r="332" customFormat="false" ht="15" hidden="false" customHeight="false" outlineLevel="0" collapsed="false">
      <c r="A332" s="20" t="n">
        <v>328</v>
      </c>
      <c r="B332" s="12"/>
      <c r="C332" s="13"/>
      <c r="D332" s="24"/>
      <c r="E332" s="12"/>
      <c r="F332" s="12"/>
      <c r="G332" s="25"/>
      <c r="H332" s="25"/>
      <c r="I332" s="25"/>
      <c r="J332" s="13"/>
      <c r="K332" s="13"/>
      <c r="L332" s="25"/>
      <c r="M332" s="14" t="str">
        <f aca="false">IF(OR($C332="",$J332=""),"",INT(($J332-$C332)/365.25))</f>
        <v/>
      </c>
      <c r="N332" s="14" t="str">
        <f aca="false">IF($M332="","",IF($M332&lt;2,"Ha","Yo'q"))</f>
        <v/>
      </c>
      <c r="O332" s="14" t="str">
        <f aca="false">IF($M332="","",IF(AND($M332&gt;=7,$M332&lt;=17),"Ha","Yo'q"))</f>
        <v/>
      </c>
      <c r="P332" s="14" t="str">
        <f aca="false">IF(AND($B332&lt;&gt;"",$J332&lt;&gt;"",$J332&lt;=Boshqaruv!$C$10,OR($K332="",$K332&gt;Boshqaruv!$C$10),$L332&lt;&gt;"Tibbiy qarshi ko'rsatma"),1,"")</f>
        <v/>
      </c>
      <c r="Q332" s="28" t="n">
        <f aca="false">IF(AND($B332&lt;&gt;"",$J332&gt;=Boshqaruv!$C$9,$J332&lt;=Boshqaruv!$C$10),IF(COUNTIFS($B$4:$B331,$B332,$C$4:$C331,$C332,$J$4:$J331,"&gt;="&amp;Boshqaruv!$C$9,$J$4:$J331,"&lt;="&amp;Boshqaruv!$C$10)=0,1,0),0)</f>
        <v>0</v>
      </c>
      <c r="R332" s="28" t="n">
        <f aca="false">IF(AND($B332&lt;&gt;"",$J332&gt;=Boshqaruv!$C$9,$J332&lt;=Boshqaruv!$C$10,$K332&lt;&gt;"",$K332&lt;=Boshqaruv!$C$10),IF(COUNTIFS($B$4:$B331,$B332,$C$4:$C331,$C332,$J$4:$J331,"&gt;="&amp;Boshqaruv!$C$9,$J$4:$J331,"&lt;="&amp;Boshqaruv!$C$10,$K$4:$K331,"&lt;&gt;",$K$4:$K331,"&lt;="&amp;Boshqaruv!$C$10)=0,1,0),0)</f>
        <v>0</v>
      </c>
      <c r="S332" s="28" t="n">
        <f aca="false">IF($P332=1,IF(COUNTIFS($B$4:$B331,$B332,$C$4:$C331,$C332,$P$4:$P331,1)=0,1,0),0)</f>
        <v>0</v>
      </c>
      <c r="T332" s="12"/>
    </row>
    <row r="333" customFormat="false" ht="15" hidden="false" customHeight="false" outlineLevel="0" collapsed="false">
      <c r="A333" s="20" t="n">
        <v>329</v>
      </c>
      <c r="B333" s="12"/>
      <c r="C333" s="13"/>
      <c r="D333" s="24"/>
      <c r="E333" s="12"/>
      <c r="F333" s="12"/>
      <c r="G333" s="25"/>
      <c r="H333" s="25"/>
      <c r="I333" s="25"/>
      <c r="J333" s="13"/>
      <c r="K333" s="13"/>
      <c r="L333" s="25"/>
      <c r="M333" s="14" t="str">
        <f aca="false">IF(OR($C333="",$J333=""),"",INT(($J333-$C333)/365.25))</f>
        <v/>
      </c>
      <c r="N333" s="14" t="str">
        <f aca="false">IF($M333="","",IF($M333&lt;2,"Ha","Yo'q"))</f>
        <v/>
      </c>
      <c r="O333" s="14" t="str">
        <f aca="false">IF($M333="","",IF(AND($M333&gt;=7,$M333&lt;=17),"Ha","Yo'q"))</f>
        <v/>
      </c>
      <c r="P333" s="14" t="str">
        <f aca="false">IF(AND($B333&lt;&gt;"",$J333&lt;&gt;"",$J333&lt;=Boshqaruv!$C$10,OR($K333="",$K333&gt;Boshqaruv!$C$10),$L333&lt;&gt;"Tibbiy qarshi ko'rsatma"),1,"")</f>
        <v/>
      </c>
      <c r="Q333" s="28" t="n">
        <f aca="false">IF(AND($B333&lt;&gt;"",$J333&gt;=Boshqaruv!$C$9,$J333&lt;=Boshqaruv!$C$10),IF(COUNTIFS($B$4:$B332,$B333,$C$4:$C332,$C333,$J$4:$J332,"&gt;="&amp;Boshqaruv!$C$9,$J$4:$J332,"&lt;="&amp;Boshqaruv!$C$10)=0,1,0),0)</f>
        <v>0</v>
      </c>
      <c r="R333" s="28" t="n">
        <f aca="false">IF(AND($B333&lt;&gt;"",$J333&gt;=Boshqaruv!$C$9,$J333&lt;=Boshqaruv!$C$10,$K333&lt;&gt;"",$K333&lt;=Boshqaruv!$C$10),IF(COUNTIFS($B$4:$B332,$B333,$C$4:$C332,$C333,$J$4:$J332,"&gt;="&amp;Boshqaruv!$C$9,$J$4:$J332,"&lt;="&amp;Boshqaruv!$C$10,$K$4:$K332,"&lt;&gt;",$K$4:$K332,"&lt;="&amp;Boshqaruv!$C$10)=0,1,0),0)</f>
        <v>0</v>
      </c>
      <c r="S333" s="28" t="n">
        <f aca="false">IF($P333=1,IF(COUNTIFS($B$4:$B332,$B333,$C$4:$C332,$C333,$P$4:$P332,1)=0,1,0),0)</f>
        <v>0</v>
      </c>
      <c r="T333" s="12"/>
    </row>
    <row r="334" customFormat="false" ht="15" hidden="false" customHeight="false" outlineLevel="0" collapsed="false">
      <c r="A334" s="20" t="n">
        <v>330</v>
      </c>
      <c r="B334" s="12"/>
      <c r="C334" s="13"/>
      <c r="D334" s="24"/>
      <c r="E334" s="12"/>
      <c r="F334" s="12"/>
      <c r="G334" s="25"/>
      <c r="H334" s="25"/>
      <c r="I334" s="25"/>
      <c r="J334" s="13"/>
      <c r="K334" s="13"/>
      <c r="L334" s="25"/>
      <c r="M334" s="14" t="str">
        <f aca="false">IF(OR($C334="",$J334=""),"",INT(($J334-$C334)/365.25))</f>
        <v/>
      </c>
      <c r="N334" s="14" t="str">
        <f aca="false">IF($M334="","",IF($M334&lt;2,"Ha","Yo'q"))</f>
        <v/>
      </c>
      <c r="O334" s="14" t="str">
        <f aca="false">IF($M334="","",IF(AND($M334&gt;=7,$M334&lt;=17),"Ha","Yo'q"))</f>
        <v/>
      </c>
      <c r="P334" s="14" t="str">
        <f aca="false">IF(AND($B334&lt;&gt;"",$J334&lt;&gt;"",$J334&lt;=Boshqaruv!$C$10,OR($K334="",$K334&gt;Boshqaruv!$C$10),$L334&lt;&gt;"Tibbiy qarshi ko'rsatma"),1,"")</f>
        <v/>
      </c>
      <c r="Q334" s="28" t="n">
        <f aca="false">IF(AND($B334&lt;&gt;"",$J334&gt;=Boshqaruv!$C$9,$J334&lt;=Boshqaruv!$C$10),IF(COUNTIFS($B$4:$B333,$B334,$C$4:$C333,$C334,$J$4:$J333,"&gt;="&amp;Boshqaruv!$C$9,$J$4:$J333,"&lt;="&amp;Boshqaruv!$C$10)=0,1,0),0)</f>
        <v>0</v>
      </c>
      <c r="R334" s="28" t="n">
        <f aca="false">IF(AND($B334&lt;&gt;"",$J334&gt;=Boshqaruv!$C$9,$J334&lt;=Boshqaruv!$C$10,$K334&lt;&gt;"",$K334&lt;=Boshqaruv!$C$10),IF(COUNTIFS($B$4:$B333,$B334,$C$4:$C333,$C334,$J$4:$J333,"&gt;="&amp;Boshqaruv!$C$9,$J$4:$J333,"&lt;="&amp;Boshqaruv!$C$10,$K$4:$K333,"&lt;&gt;",$K$4:$K333,"&lt;="&amp;Boshqaruv!$C$10)=0,1,0),0)</f>
        <v>0</v>
      </c>
      <c r="S334" s="28" t="n">
        <f aca="false">IF($P334=1,IF(COUNTIFS($B$4:$B333,$B334,$C$4:$C333,$C334,$P$4:$P333,1)=0,1,0),0)</f>
        <v>0</v>
      </c>
      <c r="T334" s="12"/>
    </row>
    <row r="335" customFormat="false" ht="15" hidden="false" customHeight="false" outlineLevel="0" collapsed="false">
      <c r="A335" s="20" t="n">
        <v>331</v>
      </c>
      <c r="B335" s="12"/>
      <c r="C335" s="13"/>
      <c r="D335" s="24"/>
      <c r="E335" s="12"/>
      <c r="F335" s="12"/>
      <c r="G335" s="25"/>
      <c r="H335" s="25"/>
      <c r="I335" s="25"/>
      <c r="J335" s="13"/>
      <c r="K335" s="13"/>
      <c r="L335" s="25"/>
      <c r="M335" s="14" t="str">
        <f aca="false">IF(OR($C335="",$J335=""),"",INT(($J335-$C335)/365.25))</f>
        <v/>
      </c>
      <c r="N335" s="14" t="str">
        <f aca="false">IF($M335="","",IF($M335&lt;2,"Ha","Yo'q"))</f>
        <v/>
      </c>
      <c r="O335" s="14" t="str">
        <f aca="false">IF($M335="","",IF(AND($M335&gt;=7,$M335&lt;=17),"Ha","Yo'q"))</f>
        <v/>
      </c>
      <c r="P335" s="14" t="str">
        <f aca="false">IF(AND($B335&lt;&gt;"",$J335&lt;&gt;"",$J335&lt;=Boshqaruv!$C$10,OR($K335="",$K335&gt;Boshqaruv!$C$10),$L335&lt;&gt;"Tibbiy qarshi ko'rsatma"),1,"")</f>
        <v/>
      </c>
      <c r="Q335" s="28" t="n">
        <f aca="false">IF(AND($B335&lt;&gt;"",$J335&gt;=Boshqaruv!$C$9,$J335&lt;=Boshqaruv!$C$10),IF(COUNTIFS($B$4:$B334,$B335,$C$4:$C334,$C335,$J$4:$J334,"&gt;="&amp;Boshqaruv!$C$9,$J$4:$J334,"&lt;="&amp;Boshqaruv!$C$10)=0,1,0),0)</f>
        <v>0</v>
      </c>
      <c r="R335" s="28" t="n">
        <f aca="false">IF(AND($B335&lt;&gt;"",$J335&gt;=Boshqaruv!$C$9,$J335&lt;=Boshqaruv!$C$10,$K335&lt;&gt;"",$K335&lt;=Boshqaruv!$C$10),IF(COUNTIFS($B$4:$B334,$B335,$C$4:$C334,$C335,$J$4:$J334,"&gt;="&amp;Boshqaruv!$C$9,$J$4:$J334,"&lt;="&amp;Boshqaruv!$C$10,$K$4:$K334,"&lt;&gt;",$K$4:$K334,"&lt;="&amp;Boshqaruv!$C$10)=0,1,0),0)</f>
        <v>0</v>
      </c>
      <c r="S335" s="28" t="n">
        <f aca="false">IF($P335=1,IF(COUNTIFS($B$4:$B334,$B335,$C$4:$C334,$C335,$P$4:$P334,1)=0,1,0),0)</f>
        <v>0</v>
      </c>
      <c r="T335" s="12"/>
    </row>
    <row r="336" customFormat="false" ht="15" hidden="false" customHeight="false" outlineLevel="0" collapsed="false">
      <c r="A336" s="20" t="n">
        <v>332</v>
      </c>
      <c r="B336" s="12"/>
      <c r="C336" s="13"/>
      <c r="D336" s="24"/>
      <c r="E336" s="12"/>
      <c r="F336" s="12"/>
      <c r="G336" s="25"/>
      <c r="H336" s="25"/>
      <c r="I336" s="25"/>
      <c r="J336" s="13"/>
      <c r="K336" s="13"/>
      <c r="L336" s="25"/>
      <c r="M336" s="14" t="str">
        <f aca="false">IF(OR($C336="",$J336=""),"",INT(($J336-$C336)/365.25))</f>
        <v/>
      </c>
      <c r="N336" s="14" t="str">
        <f aca="false">IF($M336="","",IF($M336&lt;2,"Ha","Yo'q"))</f>
        <v/>
      </c>
      <c r="O336" s="14" t="str">
        <f aca="false">IF($M336="","",IF(AND($M336&gt;=7,$M336&lt;=17),"Ha","Yo'q"))</f>
        <v/>
      </c>
      <c r="P336" s="14" t="str">
        <f aca="false">IF(AND($B336&lt;&gt;"",$J336&lt;&gt;"",$J336&lt;=Boshqaruv!$C$10,OR($K336="",$K336&gt;Boshqaruv!$C$10),$L336&lt;&gt;"Tibbiy qarshi ko'rsatma"),1,"")</f>
        <v/>
      </c>
      <c r="Q336" s="28" t="n">
        <f aca="false">IF(AND($B336&lt;&gt;"",$J336&gt;=Boshqaruv!$C$9,$J336&lt;=Boshqaruv!$C$10),IF(COUNTIFS($B$4:$B335,$B336,$C$4:$C335,$C336,$J$4:$J335,"&gt;="&amp;Boshqaruv!$C$9,$J$4:$J335,"&lt;="&amp;Boshqaruv!$C$10)=0,1,0),0)</f>
        <v>0</v>
      </c>
      <c r="R336" s="28" t="n">
        <f aca="false">IF(AND($B336&lt;&gt;"",$J336&gt;=Boshqaruv!$C$9,$J336&lt;=Boshqaruv!$C$10,$K336&lt;&gt;"",$K336&lt;=Boshqaruv!$C$10),IF(COUNTIFS($B$4:$B335,$B336,$C$4:$C335,$C336,$J$4:$J335,"&gt;="&amp;Boshqaruv!$C$9,$J$4:$J335,"&lt;="&amp;Boshqaruv!$C$10,$K$4:$K335,"&lt;&gt;",$K$4:$K335,"&lt;="&amp;Boshqaruv!$C$10)=0,1,0),0)</f>
        <v>0</v>
      </c>
      <c r="S336" s="28" t="n">
        <f aca="false">IF($P336=1,IF(COUNTIFS($B$4:$B335,$B336,$C$4:$C335,$C336,$P$4:$P335,1)=0,1,0),0)</f>
        <v>0</v>
      </c>
      <c r="T336" s="12"/>
    </row>
    <row r="337" customFormat="false" ht="15" hidden="false" customHeight="false" outlineLevel="0" collapsed="false">
      <c r="A337" s="20" t="n">
        <v>333</v>
      </c>
      <c r="B337" s="12"/>
      <c r="C337" s="13"/>
      <c r="D337" s="24"/>
      <c r="E337" s="12"/>
      <c r="F337" s="12"/>
      <c r="G337" s="25"/>
      <c r="H337" s="25"/>
      <c r="I337" s="25"/>
      <c r="J337" s="13"/>
      <c r="K337" s="13"/>
      <c r="L337" s="25"/>
      <c r="M337" s="14" t="str">
        <f aca="false">IF(OR($C337="",$J337=""),"",INT(($J337-$C337)/365.25))</f>
        <v/>
      </c>
      <c r="N337" s="14" t="str">
        <f aca="false">IF($M337="","",IF($M337&lt;2,"Ha","Yo'q"))</f>
        <v/>
      </c>
      <c r="O337" s="14" t="str">
        <f aca="false">IF($M337="","",IF(AND($M337&gt;=7,$M337&lt;=17),"Ha","Yo'q"))</f>
        <v/>
      </c>
      <c r="P337" s="14" t="str">
        <f aca="false">IF(AND($B337&lt;&gt;"",$J337&lt;&gt;"",$J337&lt;=Boshqaruv!$C$10,OR($K337="",$K337&gt;Boshqaruv!$C$10),$L337&lt;&gt;"Tibbiy qarshi ko'rsatma"),1,"")</f>
        <v/>
      </c>
      <c r="Q337" s="28" t="n">
        <f aca="false">IF(AND($B337&lt;&gt;"",$J337&gt;=Boshqaruv!$C$9,$J337&lt;=Boshqaruv!$C$10),IF(COUNTIFS($B$4:$B336,$B337,$C$4:$C336,$C337,$J$4:$J336,"&gt;="&amp;Boshqaruv!$C$9,$J$4:$J336,"&lt;="&amp;Boshqaruv!$C$10)=0,1,0),0)</f>
        <v>0</v>
      </c>
      <c r="R337" s="28" t="n">
        <f aca="false">IF(AND($B337&lt;&gt;"",$J337&gt;=Boshqaruv!$C$9,$J337&lt;=Boshqaruv!$C$10,$K337&lt;&gt;"",$K337&lt;=Boshqaruv!$C$10),IF(COUNTIFS($B$4:$B336,$B337,$C$4:$C336,$C337,$J$4:$J336,"&gt;="&amp;Boshqaruv!$C$9,$J$4:$J336,"&lt;="&amp;Boshqaruv!$C$10,$K$4:$K336,"&lt;&gt;",$K$4:$K336,"&lt;="&amp;Boshqaruv!$C$10)=0,1,0),0)</f>
        <v>0</v>
      </c>
      <c r="S337" s="28" t="n">
        <f aca="false">IF($P337=1,IF(COUNTIFS($B$4:$B336,$B337,$C$4:$C336,$C337,$P$4:$P336,1)=0,1,0),0)</f>
        <v>0</v>
      </c>
      <c r="T337" s="12"/>
    </row>
    <row r="338" customFormat="false" ht="15" hidden="false" customHeight="false" outlineLevel="0" collapsed="false">
      <c r="A338" s="20" t="n">
        <v>334</v>
      </c>
      <c r="B338" s="12"/>
      <c r="C338" s="13"/>
      <c r="D338" s="24"/>
      <c r="E338" s="12"/>
      <c r="F338" s="12"/>
      <c r="G338" s="25"/>
      <c r="H338" s="25"/>
      <c r="I338" s="25"/>
      <c r="J338" s="13"/>
      <c r="K338" s="13"/>
      <c r="L338" s="25"/>
      <c r="M338" s="14" t="str">
        <f aca="false">IF(OR($C338="",$J338=""),"",INT(($J338-$C338)/365.25))</f>
        <v/>
      </c>
      <c r="N338" s="14" t="str">
        <f aca="false">IF($M338="","",IF($M338&lt;2,"Ha","Yo'q"))</f>
        <v/>
      </c>
      <c r="O338" s="14" t="str">
        <f aca="false">IF($M338="","",IF(AND($M338&gt;=7,$M338&lt;=17),"Ha","Yo'q"))</f>
        <v/>
      </c>
      <c r="P338" s="14" t="str">
        <f aca="false">IF(AND($B338&lt;&gt;"",$J338&lt;&gt;"",$J338&lt;=Boshqaruv!$C$10,OR($K338="",$K338&gt;Boshqaruv!$C$10),$L338&lt;&gt;"Tibbiy qarshi ko'rsatma"),1,"")</f>
        <v/>
      </c>
      <c r="Q338" s="28" t="n">
        <f aca="false">IF(AND($B338&lt;&gt;"",$J338&gt;=Boshqaruv!$C$9,$J338&lt;=Boshqaruv!$C$10),IF(COUNTIFS($B$4:$B337,$B338,$C$4:$C337,$C338,$J$4:$J337,"&gt;="&amp;Boshqaruv!$C$9,$J$4:$J337,"&lt;="&amp;Boshqaruv!$C$10)=0,1,0),0)</f>
        <v>0</v>
      </c>
      <c r="R338" s="28" t="n">
        <f aca="false">IF(AND($B338&lt;&gt;"",$J338&gt;=Boshqaruv!$C$9,$J338&lt;=Boshqaruv!$C$10,$K338&lt;&gt;"",$K338&lt;=Boshqaruv!$C$10),IF(COUNTIFS($B$4:$B337,$B338,$C$4:$C337,$C338,$J$4:$J337,"&gt;="&amp;Boshqaruv!$C$9,$J$4:$J337,"&lt;="&amp;Boshqaruv!$C$10,$K$4:$K337,"&lt;&gt;",$K$4:$K337,"&lt;="&amp;Boshqaruv!$C$10)=0,1,0),0)</f>
        <v>0</v>
      </c>
      <c r="S338" s="28" t="n">
        <f aca="false">IF($P338=1,IF(COUNTIFS($B$4:$B337,$B338,$C$4:$C337,$C338,$P$4:$P337,1)=0,1,0),0)</f>
        <v>0</v>
      </c>
      <c r="T338" s="12"/>
    </row>
    <row r="339" customFormat="false" ht="15" hidden="false" customHeight="false" outlineLevel="0" collapsed="false">
      <c r="A339" s="20" t="n">
        <v>335</v>
      </c>
      <c r="B339" s="12"/>
      <c r="C339" s="13"/>
      <c r="D339" s="24"/>
      <c r="E339" s="12"/>
      <c r="F339" s="12"/>
      <c r="G339" s="25"/>
      <c r="H339" s="25"/>
      <c r="I339" s="25"/>
      <c r="J339" s="13"/>
      <c r="K339" s="13"/>
      <c r="L339" s="25"/>
      <c r="M339" s="14" t="str">
        <f aca="false">IF(OR($C339="",$J339=""),"",INT(($J339-$C339)/365.25))</f>
        <v/>
      </c>
      <c r="N339" s="14" t="str">
        <f aca="false">IF($M339="","",IF($M339&lt;2,"Ha","Yo'q"))</f>
        <v/>
      </c>
      <c r="O339" s="14" t="str">
        <f aca="false">IF($M339="","",IF(AND($M339&gt;=7,$M339&lt;=17),"Ha","Yo'q"))</f>
        <v/>
      </c>
      <c r="P339" s="14" t="str">
        <f aca="false">IF(AND($B339&lt;&gt;"",$J339&lt;&gt;"",$J339&lt;=Boshqaruv!$C$10,OR($K339="",$K339&gt;Boshqaruv!$C$10),$L339&lt;&gt;"Tibbiy qarshi ko'rsatma"),1,"")</f>
        <v/>
      </c>
      <c r="Q339" s="28" t="n">
        <f aca="false">IF(AND($B339&lt;&gt;"",$J339&gt;=Boshqaruv!$C$9,$J339&lt;=Boshqaruv!$C$10),IF(COUNTIFS($B$4:$B338,$B339,$C$4:$C338,$C339,$J$4:$J338,"&gt;="&amp;Boshqaruv!$C$9,$J$4:$J338,"&lt;="&amp;Boshqaruv!$C$10)=0,1,0),0)</f>
        <v>0</v>
      </c>
      <c r="R339" s="28" t="n">
        <f aca="false">IF(AND($B339&lt;&gt;"",$J339&gt;=Boshqaruv!$C$9,$J339&lt;=Boshqaruv!$C$10,$K339&lt;&gt;"",$K339&lt;=Boshqaruv!$C$10),IF(COUNTIFS($B$4:$B338,$B339,$C$4:$C338,$C339,$J$4:$J338,"&gt;="&amp;Boshqaruv!$C$9,$J$4:$J338,"&lt;="&amp;Boshqaruv!$C$10,$K$4:$K338,"&lt;&gt;",$K$4:$K338,"&lt;="&amp;Boshqaruv!$C$10)=0,1,0),0)</f>
        <v>0</v>
      </c>
      <c r="S339" s="28" t="n">
        <f aca="false">IF($P339=1,IF(COUNTIFS($B$4:$B338,$B339,$C$4:$C338,$C339,$P$4:$P338,1)=0,1,0),0)</f>
        <v>0</v>
      </c>
      <c r="T339" s="12"/>
    </row>
    <row r="340" customFormat="false" ht="15" hidden="false" customHeight="false" outlineLevel="0" collapsed="false">
      <c r="A340" s="20" t="n">
        <v>336</v>
      </c>
      <c r="B340" s="12"/>
      <c r="C340" s="13"/>
      <c r="D340" s="24"/>
      <c r="E340" s="12"/>
      <c r="F340" s="12"/>
      <c r="G340" s="25"/>
      <c r="H340" s="25"/>
      <c r="I340" s="25"/>
      <c r="J340" s="13"/>
      <c r="K340" s="13"/>
      <c r="L340" s="25"/>
      <c r="M340" s="14" t="str">
        <f aca="false">IF(OR($C340="",$J340=""),"",INT(($J340-$C340)/365.25))</f>
        <v/>
      </c>
      <c r="N340" s="14" t="str">
        <f aca="false">IF($M340="","",IF($M340&lt;2,"Ha","Yo'q"))</f>
        <v/>
      </c>
      <c r="O340" s="14" t="str">
        <f aca="false">IF($M340="","",IF(AND($M340&gt;=7,$M340&lt;=17),"Ha","Yo'q"))</f>
        <v/>
      </c>
      <c r="P340" s="14" t="str">
        <f aca="false">IF(AND($B340&lt;&gt;"",$J340&lt;&gt;"",$J340&lt;=Boshqaruv!$C$10,OR($K340="",$K340&gt;Boshqaruv!$C$10),$L340&lt;&gt;"Tibbiy qarshi ko'rsatma"),1,"")</f>
        <v/>
      </c>
      <c r="Q340" s="28" t="n">
        <f aca="false">IF(AND($B340&lt;&gt;"",$J340&gt;=Boshqaruv!$C$9,$J340&lt;=Boshqaruv!$C$10),IF(COUNTIFS($B$4:$B339,$B340,$C$4:$C339,$C340,$J$4:$J339,"&gt;="&amp;Boshqaruv!$C$9,$J$4:$J339,"&lt;="&amp;Boshqaruv!$C$10)=0,1,0),0)</f>
        <v>0</v>
      </c>
      <c r="R340" s="28" t="n">
        <f aca="false">IF(AND($B340&lt;&gt;"",$J340&gt;=Boshqaruv!$C$9,$J340&lt;=Boshqaruv!$C$10,$K340&lt;&gt;"",$K340&lt;=Boshqaruv!$C$10),IF(COUNTIFS($B$4:$B339,$B340,$C$4:$C339,$C340,$J$4:$J339,"&gt;="&amp;Boshqaruv!$C$9,$J$4:$J339,"&lt;="&amp;Boshqaruv!$C$10,$K$4:$K339,"&lt;&gt;",$K$4:$K339,"&lt;="&amp;Boshqaruv!$C$10)=0,1,0),0)</f>
        <v>0</v>
      </c>
      <c r="S340" s="28" t="n">
        <f aca="false">IF($P340=1,IF(COUNTIFS($B$4:$B339,$B340,$C$4:$C339,$C340,$P$4:$P339,1)=0,1,0),0)</f>
        <v>0</v>
      </c>
      <c r="T340" s="12"/>
    </row>
    <row r="341" customFormat="false" ht="15" hidden="false" customHeight="false" outlineLevel="0" collapsed="false">
      <c r="A341" s="20" t="n">
        <v>337</v>
      </c>
      <c r="B341" s="12"/>
      <c r="C341" s="13"/>
      <c r="D341" s="24"/>
      <c r="E341" s="12"/>
      <c r="F341" s="12"/>
      <c r="G341" s="25"/>
      <c r="H341" s="25"/>
      <c r="I341" s="25"/>
      <c r="J341" s="13"/>
      <c r="K341" s="13"/>
      <c r="L341" s="25"/>
      <c r="M341" s="14" t="str">
        <f aca="false">IF(OR($C341="",$J341=""),"",INT(($J341-$C341)/365.25))</f>
        <v/>
      </c>
      <c r="N341" s="14" t="str">
        <f aca="false">IF($M341="","",IF($M341&lt;2,"Ha","Yo'q"))</f>
        <v/>
      </c>
      <c r="O341" s="14" t="str">
        <f aca="false">IF($M341="","",IF(AND($M341&gt;=7,$M341&lt;=17),"Ha","Yo'q"))</f>
        <v/>
      </c>
      <c r="P341" s="14" t="str">
        <f aca="false">IF(AND($B341&lt;&gt;"",$J341&lt;&gt;"",$J341&lt;=Boshqaruv!$C$10,OR($K341="",$K341&gt;Boshqaruv!$C$10),$L341&lt;&gt;"Tibbiy qarshi ko'rsatma"),1,"")</f>
        <v/>
      </c>
      <c r="Q341" s="28" t="n">
        <f aca="false">IF(AND($B341&lt;&gt;"",$J341&gt;=Boshqaruv!$C$9,$J341&lt;=Boshqaruv!$C$10),IF(COUNTIFS($B$4:$B340,$B341,$C$4:$C340,$C341,$J$4:$J340,"&gt;="&amp;Boshqaruv!$C$9,$J$4:$J340,"&lt;="&amp;Boshqaruv!$C$10)=0,1,0),0)</f>
        <v>0</v>
      </c>
      <c r="R341" s="28" t="n">
        <f aca="false">IF(AND($B341&lt;&gt;"",$J341&gt;=Boshqaruv!$C$9,$J341&lt;=Boshqaruv!$C$10,$K341&lt;&gt;"",$K341&lt;=Boshqaruv!$C$10),IF(COUNTIFS($B$4:$B340,$B341,$C$4:$C340,$C341,$J$4:$J340,"&gt;="&amp;Boshqaruv!$C$9,$J$4:$J340,"&lt;="&amp;Boshqaruv!$C$10,$K$4:$K340,"&lt;&gt;",$K$4:$K340,"&lt;="&amp;Boshqaruv!$C$10)=0,1,0),0)</f>
        <v>0</v>
      </c>
      <c r="S341" s="28" t="n">
        <f aca="false">IF($P341=1,IF(COUNTIFS($B$4:$B340,$B341,$C$4:$C340,$C341,$P$4:$P340,1)=0,1,0),0)</f>
        <v>0</v>
      </c>
      <c r="T341" s="12"/>
    </row>
    <row r="342" customFormat="false" ht="15" hidden="false" customHeight="false" outlineLevel="0" collapsed="false">
      <c r="A342" s="20" t="n">
        <v>338</v>
      </c>
      <c r="B342" s="12"/>
      <c r="C342" s="13"/>
      <c r="D342" s="24"/>
      <c r="E342" s="12"/>
      <c r="F342" s="12"/>
      <c r="G342" s="25"/>
      <c r="H342" s="25"/>
      <c r="I342" s="25"/>
      <c r="J342" s="13"/>
      <c r="K342" s="13"/>
      <c r="L342" s="25"/>
      <c r="M342" s="14" t="str">
        <f aca="false">IF(OR($C342="",$J342=""),"",INT(($J342-$C342)/365.25))</f>
        <v/>
      </c>
      <c r="N342" s="14" t="str">
        <f aca="false">IF($M342="","",IF($M342&lt;2,"Ha","Yo'q"))</f>
        <v/>
      </c>
      <c r="O342" s="14" t="str">
        <f aca="false">IF($M342="","",IF(AND($M342&gt;=7,$M342&lt;=17),"Ha","Yo'q"))</f>
        <v/>
      </c>
      <c r="P342" s="14" t="str">
        <f aca="false">IF(AND($B342&lt;&gt;"",$J342&lt;&gt;"",$J342&lt;=Boshqaruv!$C$10,OR($K342="",$K342&gt;Boshqaruv!$C$10),$L342&lt;&gt;"Tibbiy qarshi ko'rsatma"),1,"")</f>
        <v/>
      </c>
      <c r="Q342" s="28" t="n">
        <f aca="false">IF(AND($B342&lt;&gt;"",$J342&gt;=Boshqaruv!$C$9,$J342&lt;=Boshqaruv!$C$10),IF(COUNTIFS($B$4:$B341,$B342,$C$4:$C341,$C342,$J$4:$J341,"&gt;="&amp;Boshqaruv!$C$9,$J$4:$J341,"&lt;="&amp;Boshqaruv!$C$10)=0,1,0),0)</f>
        <v>0</v>
      </c>
      <c r="R342" s="28" t="n">
        <f aca="false">IF(AND($B342&lt;&gt;"",$J342&gt;=Boshqaruv!$C$9,$J342&lt;=Boshqaruv!$C$10,$K342&lt;&gt;"",$K342&lt;=Boshqaruv!$C$10),IF(COUNTIFS($B$4:$B341,$B342,$C$4:$C341,$C342,$J$4:$J341,"&gt;="&amp;Boshqaruv!$C$9,$J$4:$J341,"&lt;="&amp;Boshqaruv!$C$10,$K$4:$K341,"&lt;&gt;",$K$4:$K341,"&lt;="&amp;Boshqaruv!$C$10)=0,1,0),0)</f>
        <v>0</v>
      </c>
      <c r="S342" s="28" t="n">
        <f aca="false">IF($P342=1,IF(COUNTIFS($B$4:$B341,$B342,$C$4:$C341,$C342,$P$4:$P341,1)=0,1,0),0)</f>
        <v>0</v>
      </c>
      <c r="T342" s="12"/>
    </row>
    <row r="343" customFormat="false" ht="15" hidden="false" customHeight="false" outlineLevel="0" collapsed="false">
      <c r="A343" s="20" t="n">
        <v>339</v>
      </c>
      <c r="B343" s="12"/>
      <c r="C343" s="13"/>
      <c r="D343" s="24"/>
      <c r="E343" s="12"/>
      <c r="F343" s="12"/>
      <c r="G343" s="25"/>
      <c r="H343" s="25"/>
      <c r="I343" s="25"/>
      <c r="J343" s="13"/>
      <c r="K343" s="13"/>
      <c r="L343" s="25"/>
      <c r="M343" s="14" t="str">
        <f aca="false">IF(OR($C343="",$J343=""),"",INT(($J343-$C343)/365.25))</f>
        <v/>
      </c>
      <c r="N343" s="14" t="str">
        <f aca="false">IF($M343="","",IF($M343&lt;2,"Ha","Yo'q"))</f>
        <v/>
      </c>
      <c r="O343" s="14" t="str">
        <f aca="false">IF($M343="","",IF(AND($M343&gt;=7,$M343&lt;=17),"Ha","Yo'q"))</f>
        <v/>
      </c>
      <c r="P343" s="14" t="str">
        <f aca="false">IF(AND($B343&lt;&gt;"",$J343&lt;&gt;"",$J343&lt;=Boshqaruv!$C$10,OR($K343="",$K343&gt;Boshqaruv!$C$10),$L343&lt;&gt;"Tibbiy qarshi ko'rsatma"),1,"")</f>
        <v/>
      </c>
      <c r="Q343" s="28" t="n">
        <f aca="false">IF(AND($B343&lt;&gt;"",$J343&gt;=Boshqaruv!$C$9,$J343&lt;=Boshqaruv!$C$10),IF(COUNTIFS($B$4:$B342,$B343,$C$4:$C342,$C343,$J$4:$J342,"&gt;="&amp;Boshqaruv!$C$9,$J$4:$J342,"&lt;="&amp;Boshqaruv!$C$10)=0,1,0),0)</f>
        <v>0</v>
      </c>
      <c r="R343" s="28" t="n">
        <f aca="false">IF(AND($B343&lt;&gt;"",$J343&gt;=Boshqaruv!$C$9,$J343&lt;=Boshqaruv!$C$10,$K343&lt;&gt;"",$K343&lt;=Boshqaruv!$C$10),IF(COUNTIFS($B$4:$B342,$B343,$C$4:$C342,$C343,$J$4:$J342,"&gt;="&amp;Boshqaruv!$C$9,$J$4:$J342,"&lt;="&amp;Boshqaruv!$C$10,$K$4:$K342,"&lt;&gt;",$K$4:$K342,"&lt;="&amp;Boshqaruv!$C$10)=0,1,0),0)</f>
        <v>0</v>
      </c>
      <c r="S343" s="28" t="n">
        <f aca="false">IF($P343=1,IF(COUNTIFS($B$4:$B342,$B343,$C$4:$C342,$C343,$P$4:$P342,1)=0,1,0),0)</f>
        <v>0</v>
      </c>
      <c r="T343" s="12"/>
    </row>
    <row r="344" customFormat="false" ht="15" hidden="false" customHeight="false" outlineLevel="0" collapsed="false">
      <c r="A344" s="20" t="n">
        <v>340</v>
      </c>
      <c r="B344" s="12"/>
      <c r="C344" s="13"/>
      <c r="D344" s="24"/>
      <c r="E344" s="12"/>
      <c r="F344" s="12"/>
      <c r="G344" s="25"/>
      <c r="H344" s="25"/>
      <c r="I344" s="25"/>
      <c r="J344" s="13"/>
      <c r="K344" s="13"/>
      <c r="L344" s="25"/>
      <c r="M344" s="14" t="str">
        <f aca="false">IF(OR($C344="",$J344=""),"",INT(($J344-$C344)/365.25))</f>
        <v/>
      </c>
      <c r="N344" s="14" t="str">
        <f aca="false">IF($M344="","",IF($M344&lt;2,"Ha","Yo'q"))</f>
        <v/>
      </c>
      <c r="O344" s="14" t="str">
        <f aca="false">IF($M344="","",IF(AND($M344&gt;=7,$M344&lt;=17),"Ha","Yo'q"))</f>
        <v/>
      </c>
      <c r="P344" s="14" t="str">
        <f aca="false">IF(AND($B344&lt;&gt;"",$J344&lt;&gt;"",$J344&lt;=Boshqaruv!$C$10,OR($K344="",$K344&gt;Boshqaruv!$C$10),$L344&lt;&gt;"Tibbiy qarshi ko'rsatma"),1,"")</f>
        <v/>
      </c>
      <c r="Q344" s="28" t="n">
        <f aca="false">IF(AND($B344&lt;&gt;"",$J344&gt;=Boshqaruv!$C$9,$J344&lt;=Boshqaruv!$C$10),IF(COUNTIFS($B$4:$B343,$B344,$C$4:$C343,$C344,$J$4:$J343,"&gt;="&amp;Boshqaruv!$C$9,$J$4:$J343,"&lt;="&amp;Boshqaruv!$C$10)=0,1,0),0)</f>
        <v>0</v>
      </c>
      <c r="R344" s="28" t="n">
        <f aca="false">IF(AND($B344&lt;&gt;"",$J344&gt;=Boshqaruv!$C$9,$J344&lt;=Boshqaruv!$C$10,$K344&lt;&gt;"",$K344&lt;=Boshqaruv!$C$10),IF(COUNTIFS($B$4:$B343,$B344,$C$4:$C343,$C344,$J$4:$J343,"&gt;="&amp;Boshqaruv!$C$9,$J$4:$J343,"&lt;="&amp;Boshqaruv!$C$10,$K$4:$K343,"&lt;&gt;",$K$4:$K343,"&lt;="&amp;Boshqaruv!$C$10)=0,1,0),0)</f>
        <v>0</v>
      </c>
      <c r="S344" s="28" t="n">
        <f aca="false">IF($P344=1,IF(COUNTIFS($B$4:$B343,$B344,$C$4:$C343,$C344,$P$4:$P343,1)=0,1,0),0)</f>
        <v>0</v>
      </c>
      <c r="T344" s="12"/>
    </row>
    <row r="345" customFormat="false" ht="15" hidden="false" customHeight="false" outlineLevel="0" collapsed="false">
      <c r="A345" s="20" t="n">
        <v>341</v>
      </c>
      <c r="B345" s="12"/>
      <c r="C345" s="13"/>
      <c r="D345" s="24"/>
      <c r="E345" s="12"/>
      <c r="F345" s="12"/>
      <c r="G345" s="25"/>
      <c r="H345" s="25"/>
      <c r="I345" s="25"/>
      <c r="J345" s="13"/>
      <c r="K345" s="13"/>
      <c r="L345" s="25"/>
      <c r="M345" s="14" t="str">
        <f aca="false">IF(OR($C345="",$J345=""),"",INT(($J345-$C345)/365.25))</f>
        <v/>
      </c>
      <c r="N345" s="14" t="str">
        <f aca="false">IF($M345="","",IF($M345&lt;2,"Ha","Yo'q"))</f>
        <v/>
      </c>
      <c r="O345" s="14" t="str">
        <f aca="false">IF($M345="","",IF(AND($M345&gt;=7,$M345&lt;=17),"Ha","Yo'q"))</f>
        <v/>
      </c>
      <c r="P345" s="14" t="str">
        <f aca="false">IF(AND($B345&lt;&gt;"",$J345&lt;&gt;"",$J345&lt;=Boshqaruv!$C$10,OR($K345="",$K345&gt;Boshqaruv!$C$10),$L345&lt;&gt;"Tibbiy qarshi ko'rsatma"),1,"")</f>
        <v/>
      </c>
      <c r="Q345" s="28" t="n">
        <f aca="false">IF(AND($B345&lt;&gt;"",$J345&gt;=Boshqaruv!$C$9,$J345&lt;=Boshqaruv!$C$10),IF(COUNTIFS($B$4:$B344,$B345,$C$4:$C344,$C345,$J$4:$J344,"&gt;="&amp;Boshqaruv!$C$9,$J$4:$J344,"&lt;="&amp;Boshqaruv!$C$10)=0,1,0),0)</f>
        <v>0</v>
      </c>
      <c r="R345" s="28" t="n">
        <f aca="false">IF(AND($B345&lt;&gt;"",$J345&gt;=Boshqaruv!$C$9,$J345&lt;=Boshqaruv!$C$10,$K345&lt;&gt;"",$K345&lt;=Boshqaruv!$C$10),IF(COUNTIFS($B$4:$B344,$B345,$C$4:$C344,$C345,$J$4:$J344,"&gt;="&amp;Boshqaruv!$C$9,$J$4:$J344,"&lt;="&amp;Boshqaruv!$C$10,$K$4:$K344,"&lt;&gt;",$K$4:$K344,"&lt;="&amp;Boshqaruv!$C$10)=0,1,0),0)</f>
        <v>0</v>
      </c>
      <c r="S345" s="28" t="n">
        <f aca="false">IF($P345=1,IF(COUNTIFS($B$4:$B344,$B345,$C$4:$C344,$C345,$P$4:$P344,1)=0,1,0),0)</f>
        <v>0</v>
      </c>
      <c r="T345" s="12"/>
    </row>
    <row r="346" customFormat="false" ht="15" hidden="false" customHeight="false" outlineLevel="0" collapsed="false">
      <c r="A346" s="20" t="n">
        <v>342</v>
      </c>
      <c r="B346" s="12"/>
      <c r="C346" s="13"/>
      <c r="D346" s="24"/>
      <c r="E346" s="12"/>
      <c r="F346" s="12"/>
      <c r="G346" s="25"/>
      <c r="H346" s="25"/>
      <c r="I346" s="25"/>
      <c r="J346" s="13"/>
      <c r="K346" s="13"/>
      <c r="L346" s="25"/>
      <c r="M346" s="14" t="str">
        <f aca="false">IF(OR($C346="",$J346=""),"",INT(($J346-$C346)/365.25))</f>
        <v/>
      </c>
      <c r="N346" s="14" t="str">
        <f aca="false">IF($M346="","",IF($M346&lt;2,"Ha","Yo'q"))</f>
        <v/>
      </c>
      <c r="O346" s="14" t="str">
        <f aca="false">IF($M346="","",IF(AND($M346&gt;=7,$M346&lt;=17),"Ha","Yo'q"))</f>
        <v/>
      </c>
      <c r="P346" s="14" t="str">
        <f aca="false">IF(AND($B346&lt;&gt;"",$J346&lt;&gt;"",$J346&lt;=Boshqaruv!$C$10,OR($K346="",$K346&gt;Boshqaruv!$C$10),$L346&lt;&gt;"Tibbiy qarshi ko'rsatma"),1,"")</f>
        <v/>
      </c>
      <c r="Q346" s="28" t="n">
        <f aca="false">IF(AND($B346&lt;&gt;"",$J346&gt;=Boshqaruv!$C$9,$J346&lt;=Boshqaruv!$C$10),IF(COUNTIFS($B$4:$B345,$B346,$C$4:$C345,$C346,$J$4:$J345,"&gt;="&amp;Boshqaruv!$C$9,$J$4:$J345,"&lt;="&amp;Boshqaruv!$C$10)=0,1,0),0)</f>
        <v>0</v>
      </c>
      <c r="R346" s="28" t="n">
        <f aca="false">IF(AND($B346&lt;&gt;"",$J346&gt;=Boshqaruv!$C$9,$J346&lt;=Boshqaruv!$C$10,$K346&lt;&gt;"",$K346&lt;=Boshqaruv!$C$10),IF(COUNTIFS($B$4:$B345,$B346,$C$4:$C345,$C346,$J$4:$J345,"&gt;="&amp;Boshqaruv!$C$9,$J$4:$J345,"&lt;="&amp;Boshqaruv!$C$10,$K$4:$K345,"&lt;&gt;",$K$4:$K345,"&lt;="&amp;Boshqaruv!$C$10)=0,1,0),0)</f>
        <v>0</v>
      </c>
      <c r="S346" s="28" t="n">
        <f aca="false">IF($P346=1,IF(COUNTIFS($B$4:$B345,$B346,$C$4:$C345,$C346,$P$4:$P345,1)=0,1,0),0)</f>
        <v>0</v>
      </c>
      <c r="T346" s="12"/>
    </row>
    <row r="347" customFormat="false" ht="15" hidden="false" customHeight="false" outlineLevel="0" collapsed="false">
      <c r="A347" s="20" t="n">
        <v>343</v>
      </c>
      <c r="B347" s="12"/>
      <c r="C347" s="13"/>
      <c r="D347" s="24"/>
      <c r="E347" s="12"/>
      <c r="F347" s="12"/>
      <c r="G347" s="25"/>
      <c r="H347" s="25"/>
      <c r="I347" s="25"/>
      <c r="J347" s="13"/>
      <c r="K347" s="13"/>
      <c r="L347" s="25"/>
      <c r="M347" s="14" t="str">
        <f aca="false">IF(OR($C347="",$J347=""),"",INT(($J347-$C347)/365.25))</f>
        <v/>
      </c>
      <c r="N347" s="14" t="str">
        <f aca="false">IF($M347="","",IF($M347&lt;2,"Ha","Yo'q"))</f>
        <v/>
      </c>
      <c r="O347" s="14" t="str">
        <f aca="false">IF($M347="","",IF(AND($M347&gt;=7,$M347&lt;=17),"Ha","Yo'q"))</f>
        <v/>
      </c>
      <c r="P347" s="14" t="str">
        <f aca="false">IF(AND($B347&lt;&gt;"",$J347&lt;&gt;"",$J347&lt;=Boshqaruv!$C$10,OR($K347="",$K347&gt;Boshqaruv!$C$10),$L347&lt;&gt;"Tibbiy qarshi ko'rsatma"),1,"")</f>
        <v/>
      </c>
      <c r="Q347" s="28" t="n">
        <f aca="false">IF(AND($B347&lt;&gt;"",$J347&gt;=Boshqaruv!$C$9,$J347&lt;=Boshqaruv!$C$10),IF(COUNTIFS($B$4:$B346,$B347,$C$4:$C346,$C347,$J$4:$J346,"&gt;="&amp;Boshqaruv!$C$9,$J$4:$J346,"&lt;="&amp;Boshqaruv!$C$10)=0,1,0),0)</f>
        <v>0</v>
      </c>
      <c r="R347" s="28" t="n">
        <f aca="false">IF(AND($B347&lt;&gt;"",$J347&gt;=Boshqaruv!$C$9,$J347&lt;=Boshqaruv!$C$10,$K347&lt;&gt;"",$K347&lt;=Boshqaruv!$C$10),IF(COUNTIFS($B$4:$B346,$B347,$C$4:$C346,$C347,$J$4:$J346,"&gt;="&amp;Boshqaruv!$C$9,$J$4:$J346,"&lt;="&amp;Boshqaruv!$C$10,$K$4:$K346,"&lt;&gt;",$K$4:$K346,"&lt;="&amp;Boshqaruv!$C$10)=0,1,0),0)</f>
        <v>0</v>
      </c>
      <c r="S347" s="28" t="n">
        <f aca="false">IF($P347=1,IF(COUNTIFS($B$4:$B346,$B347,$C$4:$C346,$C347,$P$4:$P346,1)=0,1,0),0)</f>
        <v>0</v>
      </c>
      <c r="T347" s="12"/>
    </row>
    <row r="348" customFormat="false" ht="15" hidden="false" customHeight="false" outlineLevel="0" collapsed="false">
      <c r="A348" s="20" t="n">
        <v>344</v>
      </c>
      <c r="B348" s="12"/>
      <c r="C348" s="13"/>
      <c r="D348" s="24"/>
      <c r="E348" s="12"/>
      <c r="F348" s="12"/>
      <c r="G348" s="25"/>
      <c r="H348" s="25"/>
      <c r="I348" s="25"/>
      <c r="J348" s="13"/>
      <c r="K348" s="13"/>
      <c r="L348" s="25"/>
      <c r="M348" s="14" t="str">
        <f aca="false">IF(OR($C348="",$J348=""),"",INT(($J348-$C348)/365.25))</f>
        <v/>
      </c>
      <c r="N348" s="14" t="str">
        <f aca="false">IF($M348="","",IF($M348&lt;2,"Ha","Yo'q"))</f>
        <v/>
      </c>
      <c r="O348" s="14" t="str">
        <f aca="false">IF($M348="","",IF(AND($M348&gt;=7,$M348&lt;=17),"Ha","Yo'q"))</f>
        <v/>
      </c>
      <c r="P348" s="14" t="str">
        <f aca="false">IF(AND($B348&lt;&gt;"",$J348&lt;&gt;"",$J348&lt;=Boshqaruv!$C$10,OR($K348="",$K348&gt;Boshqaruv!$C$10),$L348&lt;&gt;"Tibbiy qarshi ko'rsatma"),1,"")</f>
        <v/>
      </c>
      <c r="Q348" s="28" t="n">
        <f aca="false">IF(AND($B348&lt;&gt;"",$J348&gt;=Boshqaruv!$C$9,$J348&lt;=Boshqaruv!$C$10),IF(COUNTIFS($B$4:$B347,$B348,$C$4:$C347,$C348,$J$4:$J347,"&gt;="&amp;Boshqaruv!$C$9,$J$4:$J347,"&lt;="&amp;Boshqaruv!$C$10)=0,1,0),0)</f>
        <v>0</v>
      </c>
      <c r="R348" s="28" t="n">
        <f aca="false">IF(AND($B348&lt;&gt;"",$J348&gt;=Boshqaruv!$C$9,$J348&lt;=Boshqaruv!$C$10,$K348&lt;&gt;"",$K348&lt;=Boshqaruv!$C$10),IF(COUNTIFS($B$4:$B347,$B348,$C$4:$C347,$C348,$J$4:$J347,"&gt;="&amp;Boshqaruv!$C$9,$J$4:$J347,"&lt;="&amp;Boshqaruv!$C$10,$K$4:$K347,"&lt;&gt;",$K$4:$K347,"&lt;="&amp;Boshqaruv!$C$10)=0,1,0),0)</f>
        <v>0</v>
      </c>
      <c r="S348" s="28" t="n">
        <f aca="false">IF($P348=1,IF(COUNTIFS($B$4:$B347,$B348,$C$4:$C347,$C348,$P$4:$P347,1)=0,1,0),0)</f>
        <v>0</v>
      </c>
      <c r="T348" s="12"/>
    </row>
    <row r="349" customFormat="false" ht="15" hidden="false" customHeight="false" outlineLevel="0" collapsed="false">
      <c r="A349" s="20" t="n">
        <v>345</v>
      </c>
      <c r="B349" s="12"/>
      <c r="C349" s="13"/>
      <c r="D349" s="24"/>
      <c r="E349" s="12"/>
      <c r="F349" s="12"/>
      <c r="G349" s="25"/>
      <c r="H349" s="25"/>
      <c r="I349" s="25"/>
      <c r="J349" s="13"/>
      <c r="K349" s="13"/>
      <c r="L349" s="25"/>
      <c r="M349" s="14" t="str">
        <f aca="false">IF(OR($C349="",$J349=""),"",INT(($J349-$C349)/365.25))</f>
        <v/>
      </c>
      <c r="N349" s="14" t="str">
        <f aca="false">IF($M349="","",IF($M349&lt;2,"Ha","Yo'q"))</f>
        <v/>
      </c>
      <c r="O349" s="14" t="str">
        <f aca="false">IF($M349="","",IF(AND($M349&gt;=7,$M349&lt;=17),"Ha","Yo'q"))</f>
        <v/>
      </c>
      <c r="P349" s="14" t="str">
        <f aca="false">IF(AND($B349&lt;&gt;"",$J349&lt;&gt;"",$J349&lt;=Boshqaruv!$C$10,OR($K349="",$K349&gt;Boshqaruv!$C$10),$L349&lt;&gt;"Tibbiy qarshi ko'rsatma"),1,"")</f>
        <v/>
      </c>
      <c r="Q349" s="28" t="n">
        <f aca="false">IF(AND($B349&lt;&gt;"",$J349&gt;=Boshqaruv!$C$9,$J349&lt;=Boshqaruv!$C$10),IF(COUNTIFS($B$4:$B348,$B349,$C$4:$C348,$C349,$J$4:$J348,"&gt;="&amp;Boshqaruv!$C$9,$J$4:$J348,"&lt;="&amp;Boshqaruv!$C$10)=0,1,0),0)</f>
        <v>0</v>
      </c>
      <c r="R349" s="28" t="n">
        <f aca="false">IF(AND($B349&lt;&gt;"",$J349&gt;=Boshqaruv!$C$9,$J349&lt;=Boshqaruv!$C$10,$K349&lt;&gt;"",$K349&lt;=Boshqaruv!$C$10),IF(COUNTIFS($B$4:$B348,$B349,$C$4:$C348,$C349,$J$4:$J348,"&gt;="&amp;Boshqaruv!$C$9,$J$4:$J348,"&lt;="&amp;Boshqaruv!$C$10,$K$4:$K348,"&lt;&gt;",$K$4:$K348,"&lt;="&amp;Boshqaruv!$C$10)=0,1,0),0)</f>
        <v>0</v>
      </c>
      <c r="S349" s="28" t="n">
        <f aca="false">IF($P349=1,IF(COUNTIFS($B$4:$B348,$B349,$C$4:$C348,$C349,$P$4:$P348,1)=0,1,0),0)</f>
        <v>0</v>
      </c>
      <c r="T349" s="12"/>
    </row>
    <row r="350" customFormat="false" ht="15" hidden="false" customHeight="false" outlineLevel="0" collapsed="false">
      <c r="A350" s="20" t="n">
        <v>346</v>
      </c>
      <c r="B350" s="12"/>
      <c r="C350" s="13"/>
      <c r="D350" s="24"/>
      <c r="E350" s="12"/>
      <c r="F350" s="12"/>
      <c r="G350" s="25"/>
      <c r="H350" s="25"/>
      <c r="I350" s="25"/>
      <c r="J350" s="13"/>
      <c r="K350" s="13"/>
      <c r="L350" s="25"/>
      <c r="M350" s="14" t="str">
        <f aca="false">IF(OR($C350="",$J350=""),"",INT(($J350-$C350)/365.25))</f>
        <v/>
      </c>
      <c r="N350" s="14" t="str">
        <f aca="false">IF($M350="","",IF($M350&lt;2,"Ha","Yo'q"))</f>
        <v/>
      </c>
      <c r="O350" s="14" t="str">
        <f aca="false">IF($M350="","",IF(AND($M350&gt;=7,$M350&lt;=17),"Ha","Yo'q"))</f>
        <v/>
      </c>
      <c r="P350" s="14" t="str">
        <f aca="false">IF(AND($B350&lt;&gt;"",$J350&lt;&gt;"",$J350&lt;=Boshqaruv!$C$10,OR($K350="",$K350&gt;Boshqaruv!$C$10),$L350&lt;&gt;"Tibbiy qarshi ko'rsatma"),1,"")</f>
        <v/>
      </c>
      <c r="Q350" s="28" t="n">
        <f aca="false">IF(AND($B350&lt;&gt;"",$J350&gt;=Boshqaruv!$C$9,$J350&lt;=Boshqaruv!$C$10),IF(COUNTIFS($B$4:$B349,$B350,$C$4:$C349,$C350,$J$4:$J349,"&gt;="&amp;Boshqaruv!$C$9,$J$4:$J349,"&lt;="&amp;Boshqaruv!$C$10)=0,1,0),0)</f>
        <v>0</v>
      </c>
      <c r="R350" s="28" t="n">
        <f aca="false">IF(AND($B350&lt;&gt;"",$J350&gt;=Boshqaruv!$C$9,$J350&lt;=Boshqaruv!$C$10,$K350&lt;&gt;"",$K350&lt;=Boshqaruv!$C$10),IF(COUNTIFS($B$4:$B349,$B350,$C$4:$C349,$C350,$J$4:$J349,"&gt;="&amp;Boshqaruv!$C$9,$J$4:$J349,"&lt;="&amp;Boshqaruv!$C$10,$K$4:$K349,"&lt;&gt;",$K$4:$K349,"&lt;="&amp;Boshqaruv!$C$10)=0,1,0),0)</f>
        <v>0</v>
      </c>
      <c r="S350" s="28" t="n">
        <f aca="false">IF($P350=1,IF(COUNTIFS($B$4:$B349,$B350,$C$4:$C349,$C350,$P$4:$P349,1)=0,1,0),0)</f>
        <v>0</v>
      </c>
      <c r="T350" s="12"/>
    </row>
    <row r="351" customFormat="false" ht="15" hidden="false" customHeight="false" outlineLevel="0" collapsed="false">
      <c r="A351" s="20" t="n">
        <v>347</v>
      </c>
      <c r="B351" s="12"/>
      <c r="C351" s="13"/>
      <c r="D351" s="24"/>
      <c r="E351" s="12"/>
      <c r="F351" s="12"/>
      <c r="G351" s="25"/>
      <c r="H351" s="25"/>
      <c r="I351" s="25"/>
      <c r="J351" s="13"/>
      <c r="K351" s="13"/>
      <c r="L351" s="25"/>
      <c r="M351" s="14" t="str">
        <f aca="false">IF(OR($C351="",$J351=""),"",INT(($J351-$C351)/365.25))</f>
        <v/>
      </c>
      <c r="N351" s="14" t="str">
        <f aca="false">IF($M351="","",IF($M351&lt;2,"Ha","Yo'q"))</f>
        <v/>
      </c>
      <c r="O351" s="14" t="str">
        <f aca="false">IF($M351="","",IF(AND($M351&gt;=7,$M351&lt;=17),"Ha","Yo'q"))</f>
        <v/>
      </c>
      <c r="P351" s="14" t="str">
        <f aca="false">IF(AND($B351&lt;&gt;"",$J351&lt;&gt;"",$J351&lt;=Boshqaruv!$C$10,OR($K351="",$K351&gt;Boshqaruv!$C$10),$L351&lt;&gt;"Tibbiy qarshi ko'rsatma"),1,"")</f>
        <v/>
      </c>
      <c r="Q351" s="28" t="n">
        <f aca="false">IF(AND($B351&lt;&gt;"",$J351&gt;=Boshqaruv!$C$9,$J351&lt;=Boshqaruv!$C$10),IF(COUNTIFS($B$4:$B350,$B351,$C$4:$C350,$C351,$J$4:$J350,"&gt;="&amp;Boshqaruv!$C$9,$J$4:$J350,"&lt;="&amp;Boshqaruv!$C$10)=0,1,0),0)</f>
        <v>0</v>
      </c>
      <c r="R351" s="28" t="n">
        <f aca="false">IF(AND($B351&lt;&gt;"",$J351&gt;=Boshqaruv!$C$9,$J351&lt;=Boshqaruv!$C$10,$K351&lt;&gt;"",$K351&lt;=Boshqaruv!$C$10),IF(COUNTIFS($B$4:$B350,$B351,$C$4:$C350,$C351,$J$4:$J350,"&gt;="&amp;Boshqaruv!$C$9,$J$4:$J350,"&lt;="&amp;Boshqaruv!$C$10,$K$4:$K350,"&lt;&gt;",$K$4:$K350,"&lt;="&amp;Boshqaruv!$C$10)=0,1,0),0)</f>
        <v>0</v>
      </c>
      <c r="S351" s="28" t="n">
        <f aca="false">IF($P351=1,IF(COUNTIFS($B$4:$B350,$B351,$C$4:$C350,$C351,$P$4:$P350,1)=0,1,0),0)</f>
        <v>0</v>
      </c>
      <c r="T351" s="12"/>
    </row>
    <row r="352" customFormat="false" ht="15" hidden="false" customHeight="false" outlineLevel="0" collapsed="false">
      <c r="A352" s="20" t="n">
        <v>348</v>
      </c>
      <c r="B352" s="12"/>
      <c r="C352" s="13"/>
      <c r="D352" s="24"/>
      <c r="E352" s="12"/>
      <c r="F352" s="12"/>
      <c r="G352" s="25"/>
      <c r="H352" s="25"/>
      <c r="I352" s="25"/>
      <c r="J352" s="13"/>
      <c r="K352" s="13"/>
      <c r="L352" s="25"/>
      <c r="M352" s="14" t="str">
        <f aca="false">IF(OR($C352="",$J352=""),"",INT(($J352-$C352)/365.25))</f>
        <v/>
      </c>
      <c r="N352" s="14" t="str">
        <f aca="false">IF($M352="","",IF($M352&lt;2,"Ha","Yo'q"))</f>
        <v/>
      </c>
      <c r="O352" s="14" t="str">
        <f aca="false">IF($M352="","",IF(AND($M352&gt;=7,$M352&lt;=17),"Ha","Yo'q"))</f>
        <v/>
      </c>
      <c r="P352" s="14" t="str">
        <f aca="false">IF(AND($B352&lt;&gt;"",$J352&lt;&gt;"",$J352&lt;=Boshqaruv!$C$10,OR($K352="",$K352&gt;Boshqaruv!$C$10),$L352&lt;&gt;"Tibbiy qarshi ko'rsatma"),1,"")</f>
        <v/>
      </c>
      <c r="Q352" s="28" t="n">
        <f aca="false">IF(AND($B352&lt;&gt;"",$J352&gt;=Boshqaruv!$C$9,$J352&lt;=Boshqaruv!$C$10),IF(COUNTIFS($B$4:$B351,$B352,$C$4:$C351,$C352,$J$4:$J351,"&gt;="&amp;Boshqaruv!$C$9,$J$4:$J351,"&lt;="&amp;Boshqaruv!$C$10)=0,1,0),0)</f>
        <v>0</v>
      </c>
      <c r="R352" s="28" t="n">
        <f aca="false">IF(AND($B352&lt;&gt;"",$J352&gt;=Boshqaruv!$C$9,$J352&lt;=Boshqaruv!$C$10,$K352&lt;&gt;"",$K352&lt;=Boshqaruv!$C$10),IF(COUNTIFS($B$4:$B351,$B352,$C$4:$C351,$C352,$J$4:$J351,"&gt;="&amp;Boshqaruv!$C$9,$J$4:$J351,"&lt;="&amp;Boshqaruv!$C$10,$K$4:$K351,"&lt;&gt;",$K$4:$K351,"&lt;="&amp;Boshqaruv!$C$10)=0,1,0),0)</f>
        <v>0</v>
      </c>
      <c r="S352" s="28" t="n">
        <f aca="false">IF($P352=1,IF(COUNTIFS($B$4:$B351,$B352,$C$4:$C351,$C352,$P$4:$P351,1)=0,1,0),0)</f>
        <v>0</v>
      </c>
      <c r="T352" s="12"/>
    </row>
    <row r="353" customFormat="false" ht="15" hidden="false" customHeight="false" outlineLevel="0" collapsed="false">
      <c r="A353" s="20" t="n">
        <v>349</v>
      </c>
      <c r="B353" s="12"/>
      <c r="C353" s="13"/>
      <c r="D353" s="24"/>
      <c r="E353" s="12"/>
      <c r="F353" s="12"/>
      <c r="G353" s="25"/>
      <c r="H353" s="25"/>
      <c r="I353" s="25"/>
      <c r="J353" s="13"/>
      <c r="K353" s="13"/>
      <c r="L353" s="25"/>
      <c r="M353" s="14" t="str">
        <f aca="false">IF(OR($C353="",$J353=""),"",INT(($J353-$C353)/365.25))</f>
        <v/>
      </c>
      <c r="N353" s="14" t="str">
        <f aca="false">IF($M353="","",IF($M353&lt;2,"Ha","Yo'q"))</f>
        <v/>
      </c>
      <c r="O353" s="14" t="str">
        <f aca="false">IF($M353="","",IF(AND($M353&gt;=7,$M353&lt;=17),"Ha","Yo'q"))</f>
        <v/>
      </c>
      <c r="P353" s="14" t="str">
        <f aca="false">IF(AND($B353&lt;&gt;"",$J353&lt;&gt;"",$J353&lt;=Boshqaruv!$C$10,OR($K353="",$K353&gt;Boshqaruv!$C$10),$L353&lt;&gt;"Tibbiy qarshi ko'rsatma"),1,"")</f>
        <v/>
      </c>
      <c r="Q353" s="28" t="n">
        <f aca="false">IF(AND($B353&lt;&gt;"",$J353&gt;=Boshqaruv!$C$9,$J353&lt;=Boshqaruv!$C$10),IF(COUNTIFS($B$4:$B352,$B353,$C$4:$C352,$C353,$J$4:$J352,"&gt;="&amp;Boshqaruv!$C$9,$J$4:$J352,"&lt;="&amp;Boshqaruv!$C$10)=0,1,0),0)</f>
        <v>0</v>
      </c>
      <c r="R353" s="28" t="n">
        <f aca="false">IF(AND($B353&lt;&gt;"",$J353&gt;=Boshqaruv!$C$9,$J353&lt;=Boshqaruv!$C$10,$K353&lt;&gt;"",$K353&lt;=Boshqaruv!$C$10),IF(COUNTIFS($B$4:$B352,$B353,$C$4:$C352,$C353,$J$4:$J352,"&gt;="&amp;Boshqaruv!$C$9,$J$4:$J352,"&lt;="&amp;Boshqaruv!$C$10,$K$4:$K352,"&lt;&gt;",$K$4:$K352,"&lt;="&amp;Boshqaruv!$C$10)=0,1,0),0)</f>
        <v>0</v>
      </c>
      <c r="S353" s="28" t="n">
        <f aca="false">IF($P353=1,IF(COUNTIFS($B$4:$B352,$B353,$C$4:$C352,$C353,$P$4:$P352,1)=0,1,0),0)</f>
        <v>0</v>
      </c>
      <c r="T353" s="12"/>
    </row>
    <row r="354" customFormat="false" ht="15" hidden="false" customHeight="false" outlineLevel="0" collapsed="false">
      <c r="A354" s="20" t="n">
        <v>350</v>
      </c>
      <c r="B354" s="12"/>
      <c r="C354" s="13"/>
      <c r="D354" s="24"/>
      <c r="E354" s="12"/>
      <c r="F354" s="12"/>
      <c r="G354" s="25"/>
      <c r="H354" s="25"/>
      <c r="I354" s="25"/>
      <c r="J354" s="13"/>
      <c r="K354" s="13"/>
      <c r="L354" s="25"/>
      <c r="M354" s="14" t="str">
        <f aca="false">IF(OR($C354="",$J354=""),"",INT(($J354-$C354)/365.25))</f>
        <v/>
      </c>
      <c r="N354" s="14" t="str">
        <f aca="false">IF($M354="","",IF($M354&lt;2,"Ha","Yo'q"))</f>
        <v/>
      </c>
      <c r="O354" s="14" t="str">
        <f aca="false">IF($M354="","",IF(AND($M354&gt;=7,$M354&lt;=17),"Ha","Yo'q"))</f>
        <v/>
      </c>
      <c r="P354" s="14" t="str">
        <f aca="false">IF(AND($B354&lt;&gt;"",$J354&lt;&gt;"",$J354&lt;=Boshqaruv!$C$10,OR($K354="",$K354&gt;Boshqaruv!$C$10),$L354&lt;&gt;"Tibbiy qarshi ko'rsatma"),1,"")</f>
        <v/>
      </c>
      <c r="Q354" s="28" t="n">
        <f aca="false">IF(AND($B354&lt;&gt;"",$J354&gt;=Boshqaruv!$C$9,$J354&lt;=Boshqaruv!$C$10),IF(COUNTIFS($B$4:$B353,$B354,$C$4:$C353,$C354,$J$4:$J353,"&gt;="&amp;Boshqaruv!$C$9,$J$4:$J353,"&lt;="&amp;Boshqaruv!$C$10)=0,1,0),0)</f>
        <v>0</v>
      </c>
      <c r="R354" s="28" t="n">
        <f aca="false">IF(AND($B354&lt;&gt;"",$J354&gt;=Boshqaruv!$C$9,$J354&lt;=Boshqaruv!$C$10,$K354&lt;&gt;"",$K354&lt;=Boshqaruv!$C$10),IF(COUNTIFS($B$4:$B353,$B354,$C$4:$C353,$C354,$J$4:$J353,"&gt;="&amp;Boshqaruv!$C$9,$J$4:$J353,"&lt;="&amp;Boshqaruv!$C$10,$K$4:$K353,"&lt;&gt;",$K$4:$K353,"&lt;="&amp;Boshqaruv!$C$10)=0,1,0),0)</f>
        <v>0</v>
      </c>
      <c r="S354" s="28" t="n">
        <f aca="false">IF($P354=1,IF(COUNTIFS($B$4:$B353,$B354,$C$4:$C353,$C354,$P$4:$P353,1)=0,1,0),0)</f>
        <v>0</v>
      </c>
      <c r="T354" s="12"/>
    </row>
    <row r="355" customFormat="false" ht="15" hidden="false" customHeight="false" outlineLevel="0" collapsed="false">
      <c r="A355" s="20" t="n">
        <v>351</v>
      </c>
      <c r="B355" s="12"/>
      <c r="C355" s="13"/>
      <c r="D355" s="24"/>
      <c r="E355" s="12"/>
      <c r="F355" s="12"/>
      <c r="G355" s="25"/>
      <c r="H355" s="25"/>
      <c r="I355" s="25"/>
      <c r="J355" s="13"/>
      <c r="K355" s="13"/>
      <c r="L355" s="25"/>
      <c r="M355" s="14" t="str">
        <f aca="false">IF(OR($C355="",$J355=""),"",INT(($J355-$C355)/365.25))</f>
        <v/>
      </c>
      <c r="N355" s="14" t="str">
        <f aca="false">IF($M355="","",IF($M355&lt;2,"Ha","Yo'q"))</f>
        <v/>
      </c>
      <c r="O355" s="14" t="str">
        <f aca="false">IF($M355="","",IF(AND($M355&gt;=7,$M355&lt;=17),"Ha","Yo'q"))</f>
        <v/>
      </c>
      <c r="P355" s="14" t="str">
        <f aca="false">IF(AND($B355&lt;&gt;"",$J355&lt;&gt;"",$J355&lt;=Boshqaruv!$C$10,OR($K355="",$K355&gt;Boshqaruv!$C$10),$L355&lt;&gt;"Tibbiy qarshi ko'rsatma"),1,"")</f>
        <v/>
      </c>
      <c r="Q355" s="28" t="n">
        <f aca="false">IF(AND($B355&lt;&gt;"",$J355&gt;=Boshqaruv!$C$9,$J355&lt;=Boshqaruv!$C$10),IF(COUNTIFS($B$4:$B354,$B355,$C$4:$C354,$C355,$J$4:$J354,"&gt;="&amp;Boshqaruv!$C$9,$J$4:$J354,"&lt;="&amp;Boshqaruv!$C$10)=0,1,0),0)</f>
        <v>0</v>
      </c>
      <c r="R355" s="28" t="n">
        <f aca="false">IF(AND($B355&lt;&gt;"",$J355&gt;=Boshqaruv!$C$9,$J355&lt;=Boshqaruv!$C$10,$K355&lt;&gt;"",$K355&lt;=Boshqaruv!$C$10),IF(COUNTIFS($B$4:$B354,$B355,$C$4:$C354,$C355,$J$4:$J354,"&gt;="&amp;Boshqaruv!$C$9,$J$4:$J354,"&lt;="&amp;Boshqaruv!$C$10,$K$4:$K354,"&lt;&gt;",$K$4:$K354,"&lt;="&amp;Boshqaruv!$C$10)=0,1,0),0)</f>
        <v>0</v>
      </c>
      <c r="S355" s="28" t="n">
        <f aca="false">IF($P355=1,IF(COUNTIFS($B$4:$B354,$B355,$C$4:$C354,$C355,$P$4:$P354,1)=0,1,0),0)</f>
        <v>0</v>
      </c>
      <c r="T355" s="12"/>
    </row>
    <row r="356" customFormat="false" ht="15" hidden="false" customHeight="false" outlineLevel="0" collapsed="false">
      <c r="A356" s="20" t="n">
        <v>352</v>
      </c>
      <c r="B356" s="12"/>
      <c r="C356" s="13"/>
      <c r="D356" s="24"/>
      <c r="E356" s="12"/>
      <c r="F356" s="12"/>
      <c r="G356" s="25"/>
      <c r="H356" s="25"/>
      <c r="I356" s="25"/>
      <c r="J356" s="13"/>
      <c r="K356" s="13"/>
      <c r="L356" s="25"/>
      <c r="M356" s="14" t="str">
        <f aca="false">IF(OR($C356="",$J356=""),"",INT(($J356-$C356)/365.25))</f>
        <v/>
      </c>
      <c r="N356" s="14" t="str">
        <f aca="false">IF($M356="","",IF($M356&lt;2,"Ha","Yo'q"))</f>
        <v/>
      </c>
      <c r="O356" s="14" t="str">
        <f aca="false">IF($M356="","",IF(AND($M356&gt;=7,$M356&lt;=17),"Ha","Yo'q"))</f>
        <v/>
      </c>
      <c r="P356" s="14" t="str">
        <f aca="false">IF(AND($B356&lt;&gt;"",$J356&lt;&gt;"",$J356&lt;=Boshqaruv!$C$10,OR($K356="",$K356&gt;Boshqaruv!$C$10),$L356&lt;&gt;"Tibbiy qarshi ko'rsatma"),1,"")</f>
        <v/>
      </c>
      <c r="Q356" s="28" t="n">
        <f aca="false">IF(AND($B356&lt;&gt;"",$J356&gt;=Boshqaruv!$C$9,$J356&lt;=Boshqaruv!$C$10),IF(COUNTIFS($B$4:$B355,$B356,$C$4:$C355,$C356,$J$4:$J355,"&gt;="&amp;Boshqaruv!$C$9,$J$4:$J355,"&lt;="&amp;Boshqaruv!$C$10)=0,1,0),0)</f>
        <v>0</v>
      </c>
      <c r="R356" s="28" t="n">
        <f aca="false">IF(AND($B356&lt;&gt;"",$J356&gt;=Boshqaruv!$C$9,$J356&lt;=Boshqaruv!$C$10,$K356&lt;&gt;"",$K356&lt;=Boshqaruv!$C$10),IF(COUNTIFS($B$4:$B355,$B356,$C$4:$C355,$C356,$J$4:$J355,"&gt;="&amp;Boshqaruv!$C$9,$J$4:$J355,"&lt;="&amp;Boshqaruv!$C$10,$K$4:$K355,"&lt;&gt;",$K$4:$K355,"&lt;="&amp;Boshqaruv!$C$10)=0,1,0),0)</f>
        <v>0</v>
      </c>
      <c r="S356" s="28" t="n">
        <f aca="false">IF($P356=1,IF(COUNTIFS($B$4:$B355,$B356,$C$4:$C355,$C356,$P$4:$P355,1)=0,1,0),0)</f>
        <v>0</v>
      </c>
      <c r="T356" s="12"/>
    </row>
    <row r="357" customFormat="false" ht="15" hidden="false" customHeight="false" outlineLevel="0" collapsed="false">
      <c r="A357" s="20" t="n">
        <v>353</v>
      </c>
      <c r="B357" s="12"/>
      <c r="C357" s="13"/>
      <c r="D357" s="24"/>
      <c r="E357" s="12"/>
      <c r="F357" s="12"/>
      <c r="G357" s="25"/>
      <c r="H357" s="25"/>
      <c r="I357" s="25"/>
      <c r="J357" s="13"/>
      <c r="K357" s="13"/>
      <c r="L357" s="25"/>
      <c r="M357" s="14" t="str">
        <f aca="false">IF(OR($C357="",$J357=""),"",INT(($J357-$C357)/365.25))</f>
        <v/>
      </c>
      <c r="N357" s="14" t="str">
        <f aca="false">IF($M357="","",IF($M357&lt;2,"Ha","Yo'q"))</f>
        <v/>
      </c>
      <c r="O357" s="14" t="str">
        <f aca="false">IF($M357="","",IF(AND($M357&gt;=7,$M357&lt;=17),"Ha","Yo'q"))</f>
        <v/>
      </c>
      <c r="P357" s="14" t="str">
        <f aca="false">IF(AND($B357&lt;&gt;"",$J357&lt;&gt;"",$J357&lt;=Boshqaruv!$C$10,OR($K357="",$K357&gt;Boshqaruv!$C$10),$L357&lt;&gt;"Tibbiy qarshi ko'rsatma"),1,"")</f>
        <v/>
      </c>
      <c r="Q357" s="28" t="n">
        <f aca="false">IF(AND($B357&lt;&gt;"",$J357&gt;=Boshqaruv!$C$9,$J357&lt;=Boshqaruv!$C$10),IF(COUNTIFS($B$4:$B356,$B357,$C$4:$C356,$C357,$J$4:$J356,"&gt;="&amp;Boshqaruv!$C$9,$J$4:$J356,"&lt;="&amp;Boshqaruv!$C$10)=0,1,0),0)</f>
        <v>0</v>
      </c>
      <c r="R357" s="28" t="n">
        <f aca="false">IF(AND($B357&lt;&gt;"",$J357&gt;=Boshqaruv!$C$9,$J357&lt;=Boshqaruv!$C$10,$K357&lt;&gt;"",$K357&lt;=Boshqaruv!$C$10),IF(COUNTIFS($B$4:$B356,$B357,$C$4:$C356,$C357,$J$4:$J356,"&gt;="&amp;Boshqaruv!$C$9,$J$4:$J356,"&lt;="&amp;Boshqaruv!$C$10,$K$4:$K356,"&lt;&gt;",$K$4:$K356,"&lt;="&amp;Boshqaruv!$C$10)=0,1,0),0)</f>
        <v>0</v>
      </c>
      <c r="S357" s="28" t="n">
        <f aca="false">IF($P357=1,IF(COUNTIFS($B$4:$B356,$B357,$C$4:$C356,$C357,$P$4:$P356,1)=0,1,0),0)</f>
        <v>0</v>
      </c>
      <c r="T357" s="12"/>
    </row>
    <row r="358" customFormat="false" ht="15" hidden="false" customHeight="false" outlineLevel="0" collapsed="false">
      <c r="A358" s="20" t="n">
        <v>354</v>
      </c>
      <c r="B358" s="12"/>
      <c r="C358" s="13"/>
      <c r="D358" s="24"/>
      <c r="E358" s="12"/>
      <c r="F358" s="12"/>
      <c r="G358" s="25"/>
      <c r="H358" s="25"/>
      <c r="I358" s="25"/>
      <c r="J358" s="13"/>
      <c r="K358" s="13"/>
      <c r="L358" s="25"/>
      <c r="M358" s="14" t="str">
        <f aca="false">IF(OR($C358="",$J358=""),"",INT(($J358-$C358)/365.25))</f>
        <v/>
      </c>
      <c r="N358" s="14" t="str">
        <f aca="false">IF($M358="","",IF($M358&lt;2,"Ha","Yo'q"))</f>
        <v/>
      </c>
      <c r="O358" s="14" t="str">
        <f aca="false">IF($M358="","",IF(AND($M358&gt;=7,$M358&lt;=17),"Ha","Yo'q"))</f>
        <v/>
      </c>
      <c r="P358" s="14" t="str">
        <f aca="false">IF(AND($B358&lt;&gt;"",$J358&lt;&gt;"",$J358&lt;=Boshqaruv!$C$10,OR($K358="",$K358&gt;Boshqaruv!$C$10),$L358&lt;&gt;"Tibbiy qarshi ko'rsatma"),1,"")</f>
        <v/>
      </c>
      <c r="Q358" s="28" t="n">
        <f aca="false">IF(AND($B358&lt;&gt;"",$J358&gt;=Boshqaruv!$C$9,$J358&lt;=Boshqaruv!$C$10),IF(COUNTIFS($B$4:$B357,$B358,$C$4:$C357,$C358,$J$4:$J357,"&gt;="&amp;Boshqaruv!$C$9,$J$4:$J357,"&lt;="&amp;Boshqaruv!$C$10)=0,1,0),0)</f>
        <v>0</v>
      </c>
      <c r="R358" s="28" t="n">
        <f aca="false">IF(AND($B358&lt;&gt;"",$J358&gt;=Boshqaruv!$C$9,$J358&lt;=Boshqaruv!$C$10,$K358&lt;&gt;"",$K358&lt;=Boshqaruv!$C$10),IF(COUNTIFS($B$4:$B357,$B358,$C$4:$C357,$C358,$J$4:$J357,"&gt;="&amp;Boshqaruv!$C$9,$J$4:$J357,"&lt;="&amp;Boshqaruv!$C$10,$K$4:$K357,"&lt;&gt;",$K$4:$K357,"&lt;="&amp;Boshqaruv!$C$10)=0,1,0),0)</f>
        <v>0</v>
      </c>
      <c r="S358" s="28" t="n">
        <f aca="false">IF($P358=1,IF(COUNTIFS($B$4:$B357,$B358,$C$4:$C357,$C358,$P$4:$P357,1)=0,1,0),0)</f>
        <v>0</v>
      </c>
      <c r="T358" s="12"/>
    </row>
    <row r="359" customFormat="false" ht="15" hidden="false" customHeight="false" outlineLevel="0" collapsed="false">
      <c r="A359" s="20" t="n">
        <v>355</v>
      </c>
      <c r="B359" s="12"/>
      <c r="C359" s="13"/>
      <c r="D359" s="24"/>
      <c r="E359" s="12"/>
      <c r="F359" s="12"/>
      <c r="G359" s="25"/>
      <c r="H359" s="25"/>
      <c r="I359" s="25"/>
      <c r="J359" s="13"/>
      <c r="K359" s="13"/>
      <c r="L359" s="25"/>
      <c r="M359" s="14" t="str">
        <f aca="false">IF(OR($C359="",$J359=""),"",INT(($J359-$C359)/365.25))</f>
        <v/>
      </c>
      <c r="N359" s="14" t="str">
        <f aca="false">IF($M359="","",IF($M359&lt;2,"Ha","Yo'q"))</f>
        <v/>
      </c>
      <c r="O359" s="14" t="str">
        <f aca="false">IF($M359="","",IF(AND($M359&gt;=7,$M359&lt;=17),"Ha","Yo'q"))</f>
        <v/>
      </c>
      <c r="P359" s="14" t="str">
        <f aca="false">IF(AND($B359&lt;&gt;"",$J359&lt;&gt;"",$J359&lt;=Boshqaruv!$C$10,OR($K359="",$K359&gt;Boshqaruv!$C$10),$L359&lt;&gt;"Tibbiy qarshi ko'rsatma"),1,"")</f>
        <v/>
      </c>
      <c r="Q359" s="28" t="n">
        <f aca="false">IF(AND($B359&lt;&gt;"",$J359&gt;=Boshqaruv!$C$9,$J359&lt;=Boshqaruv!$C$10),IF(COUNTIFS($B$4:$B358,$B359,$C$4:$C358,$C359,$J$4:$J358,"&gt;="&amp;Boshqaruv!$C$9,$J$4:$J358,"&lt;="&amp;Boshqaruv!$C$10)=0,1,0),0)</f>
        <v>0</v>
      </c>
      <c r="R359" s="28" t="n">
        <f aca="false">IF(AND($B359&lt;&gt;"",$J359&gt;=Boshqaruv!$C$9,$J359&lt;=Boshqaruv!$C$10,$K359&lt;&gt;"",$K359&lt;=Boshqaruv!$C$10),IF(COUNTIFS($B$4:$B358,$B359,$C$4:$C358,$C359,$J$4:$J358,"&gt;="&amp;Boshqaruv!$C$9,$J$4:$J358,"&lt;="&amp;Boshqaruv!$C$10,$K$4:$K358,"&lt;&gt;",$K$4:$K358,"&lt;="&amp;Boshqaruv!$C$10)=0,1,0),0)</f>
        <v>0</v>
      </c>
      <c r="S359" s="28" t="n">
        <f aca="false">IF($P359=1,IF(COUNTIFS($B$4:$B358,$B359,$C$4:$C358,$C359,$P$4:$P358,1)=0,1,0),0)</f>
        <v>0</v>
      </c>
      <c r="T359" s="12"/>
    </row>
    <row r="360" customFormat="false" ht="15" hidden="false" customHeight="false" outlineLevel="0" collapsed="false">
      <c r="A360" s="20" t="n">
        <v>356</v>
      </c>
      <c r="B360" s="12"/>
      <c r="C360" s="13"/>
      <c r="D360" s="24"/>
      <c r="E360" s="12"/>
      <c r="F360" s="12"/>
      <c r="G360" s="25"/>
      <c r="H360" s="25"/>
      <c r="I360" s="25"/>
      <c r="J360" s="13"/>
      <c r="K360" s="13"/>
      <c r="L360" s="25"/>
      <c r="M360" s="14" t="str">
        <f aca="false">IF(OR($C360="",$J360=""),"",INT(($J360-$C360)/365.25))</f>
        <v/>
      </c>
      <c r="N360" s="14" t="str">
        <f aca="false">IF($M360="","",IF($M360&lt;2,"Ha","Yo'q"))</f>
        <v/>
      </c>
      <c r="O360" s="14" t="str">
        <f aca="false">IF($M360="","",IF(AND($M360&gt;=7,$M360&lt;=17),"Ha","Yo'q"))</f>
        <v/>
      </c>
      <c r="P360" s="14" t="str">
        <f aca="false">IF(AND($B360&lt;&gt;"",$J360&lt;&gt;"",$J360&lt;=Boshqaruv!$C$10,OR($K360="",$K360&gt;Boshqaruv!$C$10),$L360&lt;&gt;"Tibbiy qarshi ko'rsatma"),1,"")</f>
        <v/>
      </c>
      <c r="Q360" s="28" t="n">
        <f aca="false">IF(AND($B360&lt;&gt;"",$J360&gt;=Boshqaruv!$C$9,$J360&lt;=Boshqaruv!$C$10),IF(COUNTIFS($B$4:$B359,$B360,$C$4:$C359,$C360,$J$4:$J359,"&gt;="&amp;Boshqaruv!$C$9,$J$4:$J359,"&lt;="&amp;Boshqaruv!$C$10)=0,1,0),0)</f>
        <v>0</v>
      </c>
      <c r="R360" s="28" t="n">
        <f aca="false">IF(AND($B360&lt;&gt;"",$J360&gt;=Boshqaruv!$C$9,$J360&lt;=Boshqaruv!$C$10,$K360&lt;&gt;"",$K360&lt;=Boshqaruv!$C$10),IF(COUNTIFS($B$4:$B359,$B360,$C$4:$C359,$C360,$J$4:$J359,"&gt;="&amp;Boshqaruv!$C$9,$J$4:$J359,"&lt;="&amp;Boshqaruv!$C$10,$K$4:$K359,"&lt;&gt;",$K$4:$K359,"&lt;="&amp;Boshqaruv!$C$10)=0,1,0),0)</f>
        <v>0</v>
      </c>
      <c r="S360" s="28" t="n">
        <f aca="false">IF($P360=1,IF(COUNTIFS($B$4:$B359,$B360,$C$4:$C359,$C360,$P$4:$P359,1)=0,1,0),0)</f>
        <v>0</v>
      </c>
      <c r="T360" s="12"/>
    </row>
    <row r="361" customFormat="false" ht="15" hidden="false" customHeight="false" outlineLevel="0" collapsed="false">
      <c r="A361" s="20" t="n">
        <v>357</v>
      </c>
      <c r="B361" s="12"/>
      <c r="C361" s="13"/>
      <c r="D361" s="24"/>
      <c r="E361" s="12"/>
      <c r="F361" s="12"/>
      <c r="G361" s="25"/>
      <c r="H361" s="25"/>
      <c r="I361" s="25"/>
      <c r="J361" s="13"/>
      <c r="K361" s="13"/>
      <c r="L361" s="25"/>
      <c r="M361" s="14" t="str">
        <f aca="false">IF(OR($C361="",$J361=""),"",INT(($J361-$C361)/365.25))</f>
        <v/>
      </c>
      <c r="N361" s="14" t="str">
        <f aca="false">IF($M361="","",IF($M361&lt;2,"Ha","Yo'q"))</f>
        <v/>
      </c>
      <c r="O361" s="14" t="str">
        <f aca="false">IF($M361="","",IF(AND($M361&gt;=7,$M361&lt;=17),"Ha","Yo'q"))</f>
        <v/>
      </c>
      <c r="P361" s="14" t="str">
        <f aca="false">IF(AND($B361&lt;&gt;"",$J361&lt;&gt;"",$J361&lt;=Boshqaruv!$C$10,OR($K361="",$K361&gt;Boshqaruv!$C$10),$L361&lt;&gt;"Tibbiy qarshi ko'rsatma"),1,"")</f>
        <v/>
      </c>
      <c r="Q361" s="28" t="n">
        <f aca="false">IF(AND($B361&lt;&gt;"",$J361&gt;=Boshqaruv!$C$9,$J361&lt;=Boshqaruv!$C$10),IF(COUNTIFS($B$4:$B360,$B361,$C$4:$C360,$C361,$J$4:$J360,"&gt;="&amp;Boshqaruv!$C$9,$J$4:$J360,"&lt;="&amp;Boshqaruv!$C$10)=0,1,0),0)</f>
        <v>0</v>
      </c>
      <c r="R361" s="28" t="n">
        <f aca="false">IF(AND($B361&lt;&gt;"",$J361&gt;=Boshqaruv!$C$9,$J361&lt;=Boshqaruv!$C$10,$K361&lt;&gt;"",$K361&lt;=Boshqaruv!$C$10),IF(COUNTIFS($B$4:$B360,$B361,$C$4:$C360,$C361,$J$4:$J360,"&gt;="&amp;Boshqaruv!$C$9,$J$4:$J360,"&lt;="&amp;Boshqaruv!$C$10,$K$4:$K360,"&lt;&gt;",$K$4:$K360,"&lt;="&amp;Boshqaruv!$C$10)=0,1,0),0)</f>
        <v>0</v>
      </c>
      <c r="S361" s="28" t="n">
        <f aca="false">IF($P361=1,IF(COUNTIFS($B$4:$B360,$B361,$C$4:$C360,$C361,$P$4:$P360,1)=0,1,0),0)</f>
        <v>0</v>
      </c>
      <c r="T361" s="12"/>
    </row>
    <row r="362" customFormat="false" ht="15" hidden="false" customHeight="false" outlineLevel="0" collapsed="false">
      <c r="A362" s="20" t="n">
        <v>358</v>
      </c>
      <c r="B362" s="12"/>
      <c r="C362" s="13"/>
      <c r="D362" s="24"/>
      <c r="E362" s="12"/>
      <c r="F362" s="12"/>
      <c r="G362" s="25"/>
      <c r="H362" s="25"/>
      <c r="I362" s="25"/>
      <c r="J362" s="13"/>
      <c r="K362" s="13"/>
      <c r="L362" s="25"/>
      <c r="M362" s="14" t="str">
        <f aca="false">IF(OR($C362="",$J362=""),"",INT(($J362-$C362)/365.25))</f>
        <v/>
      </c>
      <c r="N362" s="14" t="str">
        <f aca="false">IF($M362="","",IF($M362&lt;2,"Ha","Yo'q"))</f>
        <v/>
      </c>
      <c r="O362" s="14" t="str">
        <f aca="false">IF($M362="","",IF(AND($M362&gt;=7,$M362&lt;=17),"Ha","Yo'q"))</f>
        <v/>
      </c>
      <c r="P362" s="14" t="str">
        <f aca="false">IF(AND($B362&lt;&gt;"",$J362&lt;&gt;"",$J362&lt;=Boshqaruv!$C$10,OR($K362="",$K362&gt;Boshqaruv!$C$10),$L362&lt;&gt;"Tibbiy qarshi ko'rsatma"),1,"")</f>
        <v/>
      </c>
      <c r="Q362" s="28" t="n">
        <f aca="false">IF(AND($B362&lt;&gt;"",$J362&gt;=Boshqaruv!$C$9,$J362&lt;=Boshqaruv!$C$10),IF(COUNTIFS($B$4:$B361,$B362,$C$4:$C361,$C362,$J$4:$J361,"&gt;="&amp;Boshqaruv!$C$9,$J$4:$J361,"&lt;="&amp;Boshqaruv!$C$10)=0,1,0),0)</f>
        <v>0</v>
      </c>
      <c r="R362" s="28" t="n">
        <f aca="false">IF(AND($B362&lt;&gt;"",$J362&gt;=Boshqaruv!$C$9,$J362&lt;=Boshqaruv!$C$10,$K362&lt;&gt;"",$K362&lt;=Boshqaruv!$C$10),IF(COUNTIFS($B$4:$B361,$B362,$C$4:$C361,$C362,$J$4:$J361,"&gt;="&amp;Boshqaruv!$C$9,$J$4:$J361,"&lt;="&amp;Boshqaruv!$C$10,$K$4:$K361,"&lt;&gt;",$K$4:$K361,"&lt;="&amp;Boshqaruv!$C$10)=0,1,0),0)</f>
        <v>0</v>
      </c>
      <c r="S362" s="28" t="n">
        <f aca="false">IF($P362=1,IF(COUNTIFS($B$4:$B361,$B362,$C$4:$C361,$C362,$P$4:$P361,1)=0,1,0),0)</f>
        <v>0</v>
      </c>
      <c r="T362" s="12"/>
    </row>
    <row r="363" customFormat="false" ht="15" hidden="false" customHeight="false" outlineLevel="0" collapsed="false">
      <c r="A363" s="20" t="n">
        <v>359</v>
      </c>
      <c r="B363" s="12"/>
      <c r="C363" s="13"/>
      <c r="D363" s="24"/>
      <c r="E363" s="12"/>
      <c r="F363" s="12"/>
      <c r="G363" s="25"/>
      <c r="H363" s="25"/>
      <c r="I363" s="25"/>
      <c r="J363" s="13"/>
      <c r="K363" s="13"/>
      <c r="L363" s="25"/>
      <c r="M363" s="14" t="str">
        <f aca="false">IF(OR($C363="",$J363=""),"",INT(($J363-$C363)/365.25))</f>
        <v/>
      </c>
      <c r="N363" s="14" t="str">
        <f aca="false">IF($M363="","",IF($M363&lt;2,"Ha","Yo'q"))</f>
        <v/>
      </c>
      <c r="O363" s="14" t="str">
        <f aca="false">IF($M363="","",IF(AND($M363&gt;=7,$M363&lt;=17),"Ha","Yo'q"))</f>
        <v/>
      </c>
      <c r="P363" s="14" t="str">
        <f aca="false">IF(AND($B363&lt;&gt;"",$J363&lt;&gt;"",$J363&lt;=Boshqaruv!$C$10,OR($K363="",$K363&gt;Boshqaruv!$C$10),$L363&lt;&gt;"Tibbiy qarshi ko'rsatma"),1,"")</f>
        <v/>
      </c>
      <c r="Q363" s="28" t="n">
        <f aca="false">IF(AND($B363&lt;&gt;"",$J363&gt;=Boshqaruv!$C$9,$J363&lt;=Boshqaruv!$C$10),IF(COUNTIFS($B$4:$B362,$B363,$C$4:$C362,$C363,$J$4:$J362,"&gt;="&amp;Boshqaruv!$C$9,$J$4:$J362,"&lt;="&amp;Boshqaruv!$C$10)=0,1,0),0)</f>
        <v>0</v>
      </c>
      <c r="R363" s="28" t="n">
        <f aca="false">IF(AND($B363&lt;&gt;"",$J363&gt;=Boshqaruv!$C$9,$J363&lt;=Boshqaruv!$C$10,$K363&lt;&gt;"",$K363&lt;=Boshqaruv!$C$10),IF(COUNTIFS($B$4:$B362,$B363,$C$4:$C362,$C363,$J$4:$J362,"&gt;="&amp;Boshqaruv!$C$9,$J$4:$J362,"&lt;="&amp;Boshqaruv!$C$10,$K$4:$K362,"&lt;&gt;",$K$4:$K362,"&lt;="&amp;Boshqaruv!$C$10)=0,1,0),0)</f>
        <v>0</v>
      </c>
      <c r="S363" s="28" t="n">
        <f aca="false">IF($P363=1,IF(COUNTIFS($B$4:$B362,$B363,$C$4:$C362,$C363,$P$4:$P362,1)=0,1,0),0)</f>
        <v>0</v>
      </c>
      <c r="T363" s="12"/>
    </row>
    <row r="364" customFormat="false" ht="15" hidden="false" customHeight="false" outlineLevel="0" collapsed="false">
      <c r="A364" s="20" t="n">
        <v>360</v>
      </c>
      <c r="B364" s="12"/>
      <c r="C364" s="13"/>
      <c r="D364" s="24"/>
      <c r="E364" s="12"/>
      <c r="F364" s="12"/>
      <c r="G364" s="25"/>
      <c r="H364" s="25"/>
      <c r="I364" s="25"/>
      <c r="J364" s="13"/>
      <c r="K364" s="13"/>
      <c r="L364" s="25"/>
      <c r="M364" s="14" t="str">
        <f aca="false">IF(OR($C364="",$J364=""),"",INT(($J364-$C364)/365.25))</f>
        <v/>
      </c>
      <c r="N364" s="14" t="str">
        <f aca="false">IF($M364="","",IF($M364&lt;2,"Ha","Yo'q"))</f>
        <v/>
      </c>
      <c r="O364" s="14" t="str">
        <f aca="false">IF($M364="","",IF(AND($M364&gt;=7,$M364&lt;=17),"Ha","Yo'q"))</f>
        <v/>
      </c>
      <c r="P364" s="14" t="str">
        <f aca="false">IF(AND($B364&lt;&gt;"",$J364&lt;&gt;"",$J364&lt;=Boshqaruv!$C$10,OR($K364="",$K364&gt;Boshqaruv!$C$10),$L364&lt;&gt;"Tibbiy qarshi ko'rsatma"),1,"")</f>
        <v/>
      </c>
      <c r="Q364" s="28" t="n">
        <f aca="false">IF(AND($B364&lt;&gt;"",$J364&gt;=Boshqaruv!$C$9,$J364&lt;=Boshqaruv!$C$10),IF(COUNTIFS($B$4:$B363,$B364,$C$4:$C363,$C364,$J$4:$J363,"&gt;="&amp;Boshqaruv!$C$9,$J$4:$J363,"&lt;="&amp;Boshqaruv!$C$10)=0,1,0),0)</f>
        <v>0</v>
      </c>
      <c r="R364" s="28" t="n">
        <f aca="false">IF(AND($B364&lt;&gt;"",$J364&gt;=Boshqaruv!$C$9,$J364&lt;=Boshqaruv!$C$10,$K364&lt;&gt;"",$K364&lt;=Boshqaruv!$C$10),IF(COUNTIFS($B$4:$B363,$B364,$C$4:$C363,$C364,$J$4:$J363,"&gt;="&amp;Boshqaruv!$C$9,$J$4:$J363,"&lt;="&amp;Boshqaruv!$C$10,$K$4:$K363,"&lt;&gt;",$K$4:$K363,"&lt;="&amp;Boshqaruv!$C$10)=0,1,0),0)</f>
        <v>0</v>
      </c>
      <c r="S364" s="28" t="n">
        <f aca="false">IF($P364=1,IF(COUNTIFS($B$4:$B363,$B364,$C$4:$C363,$C364,$P$4:$P363,1)=0,1,0),0)</f>
        <v>0</v>
      </c>
      <c r="T364" s="12"/>
    </row>
    <row r="365" customFormat="false" ht="15" hidden="false" customHeight="false" outlineLevel="0" collapsed="false">
      <c r="A365" s="20" t="n">
        <v>361</v>
      </c>
      <c r="B365" s="12"/>
      <c r="C365" s="13"/>
      <c r="D365" s="24"/>
      <c r="E365" s="12"/>
      <c r="F365" s="12"/>
      <c r="G365" s="25"/>
      <c r="H365" s="25"/>
      <c r="I365" s="25"/>
      <c r="J365" s="13"/>
      <c r="K365" s="13"/>
      <c r="L365" s="25"/>
      <c r="M365" s="14" t="str">
        <f aca="false">IF(OR($C365="",$J365=""),"",INT(($J365-$C365)/365.25))</f>
        <v/>
      </c>
      <c r="N365" s="14" t="str">
        <f aca="false">IF($M365="","",IF($M365&lt;2,"Ha","Yo'q"))</f>
        <v/>
      </c>
      <c r="O365" s="14" t="str">
        <f aca="false">IF($M365="","",IF(AND($M365&gt;=7,$M365&lt;=17),"Ha","Yo'q"))</f>
        <v/>
      </c>
      <c r="P365" s="14" t="str">
        <f aca="false">IF(AND($B365&lt;&gt;"",$J365&lt;&gt;"",$J365&lt;=Boshqaruv!$C$10,OR($K365="",$K365&gt;Boshqaruv!$C$10),$L365&lt;&gt;"Tibbiy qarshi ko'rsatma"),1,"")</f>
        <v/>
      </c>
      <c r="Q365" s="28" t="n">
        <f aca="false">IF(AND($B365&lt;&gt;"",$J365&gt;=Boshqaruv!$C$9,$J365&lt;=Boshqaruv!$C$10),IF(COUNTIFS($B$4:$B364,$B365,$C$4:$C364,$C365,$J$4:$J364,"&gt;="&amp;Boshqaruv!$C$9,$J$4:$J364,"&lt;="&amp;Boshqaruv!$C$10)=0,1,0),0)</f>
        <v>0</v>
      </c>
      <c r="R365" s="28" t="n">
        <f aca="false">IF(AND($B365&lt;&gt;"",$J365&gt;=Boshqaruv!$C$9,$J365&lt;=Boshqaruv!$C$10,$K365&lt;&gt;"",$K365&lt;=Boshqaruv!$C$10),IF(COUNTIFS($B$4:$B364,$B365,$C$4:$C364,$C365,$J$4:$J364,"&gt;="&amp;Boshqaruv!$C$9,$J$4:$J364,"&lt;="&amp;Boshqaruv!$C$10,$K$4:$K364,"&lt;&gt;",$K$4:$K364,"&lt;="&amp;Boshqaruv!$C$10)=0,1,0),0)</f>
        <v>0</v>
      </c>
      <c r="S365" s="28" t="n">
        <f aca="false">IF($P365=1,IF(COUNTIFS($B$4:$B364,$B365,$C$4:$C364,$C365,$P$4:$P364,1)=0,1,0),0)</f>
        <v>0</v>
      </c>
      <c r="T365" s="12"/>
    </row>
    <row r="366" customFormat="false" ht="15" hidden="false" customHeight="false" outlineLevel="0" collapsed="false">
      <c r="A366" s="20" t="n">
        <v>362</v>
      </c>
      <c r="B366" s="12"/>
      <c r="C366" s="13"/>
      <c r="D366" s="24"/>
      <c r="E366" s="12"/>
      <c r="F366" s="12"/>
      <c r="G366" s="25"/>
      <c r="H366" s="25"/>
      <c r="I366" s="25"/>
      <c r="J366" s="13"/>
      <c r="K366" s="13"/>
      <c r="L366" s="25"/>
      <c r="M366" s="14" t="str">
        <f aca="false">IF(OR($C366="",$J366=""),"",INT(($J366-$C366)/365.25))</f>
        <v/>
      </c>
      <c r="N366" s="14" t="str">
        <f aca="false">IF($M366="","",IF($M366&lt;2,"Ha","Yo'q"))</f>
        <v/>
      </c>
      <c r="O366" s="14" t="str">
        <f aca="false">IF($M366="","",IF(AND($M366&gt;=7,$M366&lt;=17),"Ha","Yo'q"))</f>
        <v/>
      </c>
      <c r="P366" s="14" t="str">
        <f aca="false">IF(AND($B366&lt;&gt;"",$J366&lt;&gt;"",$J366&lt;=Boshqaruv!$C$10,OR($K366="",$K366&gt;Boshqaruv!$C$10),$L366&lt;&gt;"Tibbiy qarshi ko'rsatma"),1,"")</f>
        <v/>
      </c>
      <c r="Q366" s="28" t="n">
        <f aca="false">IF(AND($B366&lt;&gt;"",$J366&gt;=Boshqaruv!$C$9,$J366&lt;=Boshqaruv!$C$10),IF(COUNTIFS($B$4:$B365,$B366,$C$4:$C365,$C366,$J$4:$J365,"&gt;="&amp;Boshqaruv!$C$9,$J$4:$J365,"&lt;="&amp;Boshqaruv!$C$10)=0,1,0),0)</f>
        <v>0</v>
      </c>
      <c r="R366" s="28" t="n">
        <f aca="false">IF(AND($B366&lt;&gt;"",$J366&gt;=Boshqaruv!$C$9,$J366&lt;=Boshqaruv!$C$10,$K366&lt;&gt;"",$K366&lt;=Boshqaruv!$C$10),IF(COUNTIFS($B$4:$B365,$B366,$C$4:$C365,$C366,$J$4:$J365,"&gt;="&amp;Boshqaruv!$C$9,$J$4:$J365,"&lt;="&amp;Boshqaruv!$C$10,$K$4:$K365,"&lt;&gt;",$K$4:$K365,"&lt;="&amp;Boshqaruv!$C$10)=0,1,0),0)</f>
        <v>0</v>
      </c>
      <c r="S366" s="28" t="n">
        <f aca="false">IF($P366=1,IF(COUNTIFS($B$4:$B365,$B366,$C$4:$C365,$C366,$P$4:$P365,1)=0,1,0),0)</f>
        <v>0</v>
      </c>
      <c r="T366" s="12"/>
    </row>
    <row r="367" customFormat="false" ht="15" hidden="false" customHeight="false" outlineLevel="0" collapsed="false">
      <c r="A367" s="20" t="n">
        <v>363</v>
      </c>
      <c r="B367" s="12"/>
      <c r="C367" s="13"/>
      <c r="D367" s="24"/>
      <c r="E367" s="12"/>
      <c r="F367" s="12"/>
      <c r="G367" s="25"/>
      <c r="H367" s="25"/>
      <c r="I367" s="25"/>
      <c r="J367" s="13"/>
      <c r="K367" s="13"/>
      <c r="L367" s="25"/>
      <c r="M367" s="14" t="str">
        <f aca="false">IF(OR($C367="",$J367=""),"",INT(($J367-$C367)/365.25))</f>
        <v/>
      </c>
      <c r="N367" s="14" t="str">
        <f aca="false">IF($M367="","",IF($M367&lt;2,"Ha","Yo'q"))</f>
        <v/>
      </c>
      <c r="O367" s="14" t="str">
        <f aca="false">IF($M367="","",IF(AND($M367&gt;=7,$M367&lt;=17),"Ha","Yo'q"))</f>
        <v/>
      </c>
      <c r="P367" s="14" t="str">
        <f aca="false">IF(AND($B367&lt;&gt;"",$J367&lt;&gt;"",$J367&lt;=Boshqaruv!$C$10,OR($K367="",$K367&gt;Boshqaruv!$C$10),$L367&lt;&gt;"Tibbiy qarshi ko'rsatma"),1,"")</f>
        <v/>
      </c>
      <c r="Q367" s="28" t="n">
        <f aca="false">IF(AND($B367&lt;&gt;"",$J367&gt;=Boshqaruv!$C$9,$J367&lt;=Boshqaruv!$C$10),IF(COUNTIFS($B$4:$B366,$B367,$C$4:$C366,$C367,$J$4:$J366,"&gt;="&amp;Boshqaruv!$C$9,$J$4:$J366,"&lt;="&amp;Boshqaruv!$C$10)=0,1,0),0)</f>
        <v>0</v>
      </c>
      <c r="R367" s="28" t="n">
        <f aca="false">IF(AND($B367&lt;&gt;"",$J367&gt;=Boshqaruv!$C$9,$J367&lt;=Boshqaruv!$C$10,$K367&lt;&gt;"",$K367&lt;=Boshqaruv!$C$10),IF(COUNTIFS($B$4:$B366,$B367,$C$4:$C366,$C367,$J$4:$J366,"&gt;="&amp;Boshqaruv!$C$9,$J$4:$J366,"&lt;="&amp;Boshqaruv!$C$10,$K$4:$K366,"&lt;&gt;",$K$4:$K366,"&lt;="&amp;Boshqaruv!$C$10)=0,1,0),0)</f>
        <v>0</v>
      </c>
      <c r="S367" s="28" t="n">
        <f aca="false">IF($P367=1,IF(COUNTIFS($B$4:$B366,$B367,$C$4:$C366,$C367,$P$4:$P366,1)=0,1,0),0)</f>
        <v>0</v>
      </c>
      <c r="T367" s="12"/>
    </row>
    <row r="368" customFormat="false" ht="15" hidden="false" customHeight="false" outlineLevel="0" collapsed="false">
      <c r="A368" s="20" t="n">
        <v>364</v>
      </c>
      <c r="B368" s="12"/>
      <c r="C368" s="13"/>
      <c r="D368" s="24"/>
      <c r="E368" s="12"/>
      <c r="F368" s="12"/>
      <c r="G368" s="25"/>
      <c r="H368" s="25"/>
      <c r="I368" s="25"/>
      <c r="J368" s="13"/>
      <c r="K368" s="13"/>
      <c r="L368" s="25"/>
      <c r="M368" s="14" t="str">
        <f aca="false">IF(OR($C368="",$J368=""),"",INT(($J368-$C368)/365.25))</f>
        <v/>
      </c>
      <c r="N368" s="14" t="str">
        <f aca="false">IF($M368="","",IF($M368&lt;2,"Ha","Yo'q"))</f>
        <v/>
      </c>
      <c r="O368" s="14" t="str">
        <f aca="false">IF($M368="","",IF(AND($M368&gt;=7,$M368&lt;=17),"Ha","Yo'q"))</f>
        <v/>
      </c>
      <c r="P368" s="14" t="str">
        <f aca="false">IF(AND($B368&lt;&gt;"",$J368&lt;&gt;"",$J368&lt;=Boshqaruv!$C$10,OR($K368="",$K368&gt;Boshqaruv!$C$10),$L368&lt;&gt;"Tibbiy qarshi ko'rsatma"),1,"")</f>
        <v/>
      </c>
      <c r="Q368" s="28" t="n">
        <f aca="false">IF(AND($B368&lt;&gt;"",$J368&gt;=Boshqaruv!$C$9,$J368&lt;=Boshqaruv!$C$10),IF(COUNTIFS($B$4:$B367,$B368,$C$4:$C367,$C368,$J$4:$J367,"&gt;="&amp;Boshqaruv!$C$9,$J$4:$J367,"&lt;="&amp;Boshqaruv!$C$10)=0,1,0),0)</f>
        <v>0</v>
      </c>
      <c r="R368" s="28" t="n">
        <f aca="false">IF(AND($B368&lt;&gt;"",$J368&gt;=Boshqaruv!$C$9,$J368&lt;=Boshqaruv!$C$10,$K368&lt;&gt;"",$K368&lt;=Boshqaruv!$C$10),IF(COUNTIFS($B$4:$B367,$B368,$C$4:$C367,$C368,$J$4:$J367,"&gt;="&amp;Boshqaruv!$C$9,$J$4:$J367,"&lt;="&amp;Boshqaruv!$C$10,$K$4:$K367,"&lt;&gt;",$K$4:$K367,"&lt;="&amp;Boshqaruv!$C$10)=0,1,0),0)</f>
        <v>0</v>
      </c>
      <c r="S368" s="28" t="n">
        <f aca="false">IF($P368=1,IF(COUNTIFS($B$4:$B367,$B368,$C$4:$C367,$C368,$P$4:$P367,1)=0,1,0),0)</f>
        <v>0</v>
      </c>
      <c r="T368" s="12"/>
    </row>
    <row r="369" customFormat="false" ht="15" hidden="false" customHeight="false" outlineLevel="0" collapsed="false">
      <c r="A369" s="20" t="n">
        <v>365</v>
      </c>
      <c r="B369" s="12"/>
      <c r="C369" s="13"/>
      <c r="D369" s="24"/>
      <c r="E369" s="12"/>
      <c r="F369" s="12"/>
      <c r="G369" s="25"/>
      <c r="H369" s="25"/>
      <c r="I369" s="25"/>
      <c r="J369" s="13"/>
      <c r="K369" s="13"/>
      <c r="L369" s="25"/>
      <c r="M369" s="14" t="str">
        <f aca="false">IF(OR($C369="",$J369=""),"",INT(($J369-$C369)/365.25))</f>
        <v/>
      </c>
      <c r="N369" s="14" t="str">
        <f aca="false">IF($M369="","",IF($M369&lt;2,"Ha","Yo'q"))</f>
        <v/>
      </c>
      <c r="O369" s="14" t="str">
        <f aca="false">IF($M369="","",IF(AND($M369&gt;=7,$M369&lt;=17),"Ha","Yo'q"))</f>
        <v/>
      </c>
      <c r="P369" s="14" t="str">
        <f aca="false">IF(AND($B369&lt;&gt;"",$J369&lt;&gt;"",$J369&lt;=Boshqaruv!$C$10,OR($K369="",$K369&gt;Boshqaruv!$C$10),$L369&lt;&gt;"Tibbiy qarshi ko'rsatma"),1,"")</f>
        <v/>
      </c>
      <c r="Q369" s="28" t="n">
        <f aca="false">IF(AND($B369&lt;&gt;"",$J369&gt;=Boshqaruv!$C$9,$J369&lt;=Boshqaruv!$C$10),IF(COUNTIFS($B$4:$B368,$B369,$C$4:$C368,$C369,$J$4:$J368,"&gt;="&amp;Boshqaruv!$C$9,$J$4:$J368,"&lt;="&amp;Boshqaruv!$C$10)=0,1,0),0)</f>
        <v>0</v>
      </c>
      <c r="R369" s="28" t="n">
        <f aca="false">IF(AND($B369&lt;&gt;"",$J369&gt;=Boshqaruv!$C$9,$J369&lt;=Boshqaruv!$C$10,$K369&lt;&gt;"",$K369&lt;=Boshqaruv!$C$10),IF(COUNTIFS($B$4:$B368,$B369,$C$4:$C368,$C369,$J$4:$J368,"&gt;="&amp;Boshqaruv!$C$9,$J$4:$J368,"&lt;="&amp;Boshqaruv!$C$10,$K$4:$K368,"&lt;&gt;",$K$4:$K368,"&lt;="&amp;Boshqaruv!$C$10)=0,1,0),0)</f>
        <v>0</v>
      </c>
      <c r="S369" s="28" t="n">
        <f aca="false">IF($P369=1,IF(COUNTIFS($B$4:$B368,$B369,$C$4:$C368,$C369,$P$4:$P368,1)=0,1,0),0)</f>
        <v>0</v>
      </c>
      <c r="T369" s="12"/>
    </row>
    <row r="370" customFormat="false" ht="15" hidden="false" customHeight="false" outlineLevel="0" collapsed="false">
      <c r="A370" s="20" t="n">
        <v>366</v>
      </c>
      <c r="B370" s="12"/>
      <c r="C370" s="13"/>
      <c r="D370" s="24"/>
      <c r="E370" s="12"/>
      <c r="F370" s="12"/>
      <c r="G370" s="25"/>
      <c r="H370" s="25"/>
      <c r="I370" s="25"/>
      <c r="J370" s="13"/>
      <c r="K370" s="13"/>
      <c r="L370" s="25"/>
      <c r="M370" s="14" t="str">
        <f aca="false">IF(OR($C370="",$J370=""),"",INT(($J370-$C370)/365.25))</f>
        <v/>
      </c>
      <c r="N370" s="14" t="str">
        <f aca="false">IF($M370="","",IF($M370&lt;2,"Ha","Yo'q"))</f>
        <v/>
      </c>
      <c r="O370" s="14" t="str">
        <f aca="false">IF($M370="","",IF(AND($M370&gt;=7,$M370&lt;=17),"Ha","Yo'q"))</f>
        <v/>
      </c>
      <c r="P370" s="14" t="str">
        <f aca="false">IF(AND($B370&lt;&gt;"",$J370&lt;&gt;"",$J370&lt;=Boshqaruv!$C$10,OR($K370="",$K370&gt;Boshqaruv!$C$10),$L370&lt;&gt;"Tibbiy qarshi ko'rsatma"),1,"")</f>
        <v/>
      </c>
      <c r="Q370" s="28" t="n">
        <f aca="false">IF(AND($B370&lt;&gt;"",$J370&gt;=Boshqaruv!$C$9,$J370&lt;=Boshqaruv!$C$10),IF(COUNTIFS($B$4:$B369,$B370,$C$4:$C369,$C370,$J$4:$J369,"&gt;="&amp;Boshqaruv!$C$9,$J$4:$J369,"&lt;="&amp;Boshqaruv!$C$10)=0,1,0),0)</f>
        <v>0</v>
      </c>
      <c r="R370" s="28" t="n">
        <f aca="false">IF(AND($B370&lt;&gt;"",$J370&gt;=Boshqaruv!$C$9,$J370&lt;=Boshqaruv!$C$10,$K370&lt;&gt;"",$K370&lt;=Boshqaruv!$C$10),IF(COUNTIFS($B$4:$B369,$B370,$C$4:$C369,$C370,$J$4:$J369,"&gt;="&amp;Boshqaruv!$C$9,$J$4:$J369,"&lt;="&amp;Boshqaruv!$C$10,$K$4:$K369,"&lt;&gt;",$K$4:$K369,"&lt;="&amp;Boshqaruv!$C$10)=0,1,0),0)</f>
        <v>0</v>
      </c>
      <c r="S370" s="28" t="n">
        <f aca="false">IF($P370=1,IF(COUNTIFS($B$4:$B369,$B370,$C$4:$C369,$C370,$P$4:$P369,1)=0,1,0),0)</f>
        <v>0</v>
      </c>
      <c r="T370" s="12"/>
    </row>
    <row r="371" customFormat="false" ht="15" hidden="false" customHeight="false" outlineLevel="0" collapsed="false">
      <c r="A371" s="20" t="n">
        <v>367</v>
      </c>
      <c r="B371" s="12"/>
      <c r="C371" s="13"/>
      <c r="D371" s="24"/>
      <c r="E371" s="12"/>
      <c r="F371" s="12"/>
      <c r="G371" s="25"/>
      <c r="H371" s="25"/>
      <c r="I371" s="25"/>
      <c r="J371" s="13"/>
      <c r="K371" s="13"/>
      <c r="L371" s="25"/>
      <c r="M371" s="14" t="str">
        <f aca="false">IF(OR($C371="",$J371=""),"",INT(($J371-$C371)/365.25))</f>
        <v/>
      </c>
      <c r="N371" s="14" t="str">
        <f aca="false">IF($M371="","",IF($M371&lt;2,"Ha","Yo'q"))</f>
        <v/>
      </c>
      <c r="O371" s="14" t="str">
        <f aca="false">IF($M371="","",IF(AND($M371&gt;=7,$M371&lt;=17),"Ha","Yo'q"))</f>
        <v/>
      </c>
      <c r="P371" s="14" t="str">
        <f aca="false">IF(AND($B371&lt;&gt;"",$J371&lt;&gt;"",$J371&lt;=Boshqaruv!$C$10,OR($K371="",$K371&gt;Boshqaruv!$C$10),$L371&lt;&gt;"Tibbiy qarshi ko'rsatma"),1,"")</f>
        <v/>
      </c>
      <c r="Q371" s="28" t="n">
        <f aca="false">IF(AND($B371&lt;&gt;"",$J371&gt;=Boshqaruv!$C$9,$J371&lt;=Boshqaruv!$C$10),IF(COUNTIFS($B$4:$B370,$B371,$C$4:$C370,$C371,$J$4:$J370,"&gt;="&amp;Boshqaruv!$C$9,$J$4:$J370,"&lt;="&amp;Boshqaruv!$C$10)=0,1,0),0)</f>
        <v>0</v>
      </c>
      <c r="R371" s="28" t="n">
        <f aca="false">IF(AND($B371&lt;&gt;"",$J371&gt;=Boshqaruv!$C$9,$J371&lt;=Boshqaruv!$C$10,$K371&lt;&gt;"",$K371&lt;=Boshqaruv!$C$10),IF(COUNTIFS($B$4:$B370,$B371,$C$4:$C370,$C371,$J$4:$J370,"&gt;="&amp;Boshqaruv!$C$9,$J$4:$J370,"&lt;="&amp;Boshqaruv!$C$10,$K$4:$K370,"&lt;&gt;",$K$4:$K370,"&lt;="&amp;Boshqaruv!$C$10)=0,1,0),0)</f>
        <v>0</v>
      </c>
      <c r="S371" s="28" t="n">
        <f aca="false">IF($P371=1,IF(COUNTIFS($B$4:$B370,$B371,$C$4:$C370,$C371,$P$4:$P370,1)=0,1,0),0)</f>
        <v>0</v>
      </c>
      <c r="T371" s="12"/>
    </row>
    <row r="372" customFormat="false" ht="15" hidden="false" customHeight="false" outlineLevel="0" collapsed="false">
      <c r="A372" s="20" t="n">
        <v>368</v>
      </c>
      <c r="B372" s="12"/>
      <c r="C372" s="13"/>
      <c r="D372" s="24"/>
      <c r="E372" s="12"/>
      <c r="F372" s="12"/>
      <c r="G372" s="25"/>
      <c r="H372" s="25"/>
      <c r="I372" s="25"/>
      <c r="J372" s="13"/>
      <c r="K372" s="13"/>
      <c r="L372" s="25"/>
      <c r="M372" s="14" t="str">
        <f aca="false">IF(OR($C372="",$J372=""),"",INT(($J372-$C372)/365.25))</f>
        <v/>
      </c>
      <c r="N372" s="14" t="str">
        <f aca="false">IF($M372="","",IF($M372&lt;2,"Ha","Yo'q"))</f>
        <v/>
      </c>
      <c r="O372" s="14" t="str">
        <f aca="false">IF($M372="","",IF(AND($M372&gt;=7,$M372&lt;=17),"Ha","Yo'q"))</f>
        <v/>
      </c>
      <c r="P372" s="14" t="str">
        <f aca="false">IF(AND($B372&lt;&gt;"",$J372&lt;&gt;"",$J372&lt;=Boshqaruv!$C$10,OR($K372="",$K372&gt;Boshqaruv!$C$10),$L372&lt;&gt;"Tibbiy qarshi ko'rsatma"),1,"")</f>
        <v/>
      </c>
      <c r="Q372" s="28" t="n">
        <f aca="false">IF(AND($B372&lt;&gt;"",$J372&gt;=Boshqaruv!$C$9,$J372&lt;=Boshqaruv!$C$10),IF(COUNTIFS($B$4:$B371,$B372,$C$4:$C371,$C372,$J$4:$J371,"&gt;="&amp;Boshqaruv!$C$9,$J$4:$J371,"&lt;="&amp;Boshqaruv!$C$10)=0,1,0),0)</f>
        <v>0</v>
      </c>
      <c r="R372" s="28" t="n">
        <f aca="false">IF(AND($B372&lt;&gt;"",$J372&gt;=Boshqaruv!$C$9,$J372&lt;=Boshqaruv!$C$10,$K372&lt;&gt;"",$K372&lt;=Boshqaruv!$C$10),IF(COUNTIFS($B$4:$B371,$B372,$C$4:$C371,$C372,$J$4:$J371,"&gt;="&amp;Boshqaruv!$C$9,$J$4:$J371,"&lt;="&amp;Boshqaruv!$C$10,$K$4:$K371,"&lt;&gt;",$K$4:$K371,"&lt;="&amp;Boshqaruv!$C$10)=0,1,0),0)</f>
        <v>0</v>
      </c>
      <c r="S372" s="28" t="n">
        <f aca="false">IF($P372=1,IF(COUNTIFS($B$4:$B371,$B372,$C$4:$C371,$C372,$P$4:$P371,1)=0,1,0),0)</f>
        <v>0</v>
      </c>
      <c r="T372" s="12"/>
    </row>
    <row r="373" customFormat="false" ht="15" hidden="false" customHeight="false" outlineLevel="0" collapsed="false">
      <c r="A373" s="20" t="n">
        <v>369</v>
      </c>
      <c r="B373" s="12"/>
      <c r="C373" s="13"/>
      <c r="D373" s="24"/>
      <c r="E373" s="12"/>
      <c r="F373" s="12"/>
      <c r="G373" s="25"/>
      <c r="H373" s="25"/>
      <c r="I373" s="25"/>
      <c r="J373" s="13"/>
      <c r="K373" s="13"/>
      <c r="L373" s="25"/>
      <c r="M373" s="14" t="str">
        <f aca="false">IF(OR($C373="",$J373=""),"",INT(($J373-$C373)/365.25))</f>
        <v/>
      </c>
      <c r="N373" s="14" t="str">
        <f aca="false">IF($M373="","",IF($M373&lt;2,"Ha","Yo'q"))</f>
        <v/>
      </c>
      <c r="O373" s="14" t="str">
        <f aca="false">IF($M373="","",IF(AND($M373&gt;=7,$M373&lt;=17),"Ha","Yo'q"))</f>
        <v/>
      </c>
      <c r="P373" s="14" t="str">
        <f aca="false">IF(AND($B373&lt;&gt;"",$J373&lt;&gt;"",$J373&lt;=Boshqaruv!$C$10,OR($K373="",$K373&gt;Boshqaruv!$C$10),$L373&lt;&gt;"Tibbiy qarshi ko'rsatma"),1,"")</f>
        <v/>
      </c>
      <c r="Q373" s="28" t="n">
        <f aca="false">IF(AND($B373&lt;&gt;"",$J373&gt;=Boshqaruv!$C$9,$J373&lt;=Boshqaruv!$C$10),IF(COUNTIFS($B$4:$B372,$B373,$C$4:$C372,$C373,$J$4:$J372,"&gt;="&amp;Boshqaruv!$C$9,$J$4:$J372,"&lt;="&amp;Boshqaruv!$C$10)=0,1,0),0)</f>
        <v>0</v>
      </c>
      <c r="R373" s="28" t="n">
        <f aca="false">IF(AND($B373&lt;&gt;"",$J373&gt;=Boshqaruv!$C$9,$J373&lt;=Boshqaruv!$C$10,$K373&lt;&gt;"",$K373&lt;=Boshqaruv!$C$10),IF(COUNTIFS($B$4:$B372,$B373,$C$4:$C372,$C373,$J$4:$J372,"&gt;="&amp;Boshqaruv!$C$9,$J$4:$J372,"&lt;="&amp;Boshqaruv!$C$10,$K$4:$K372,"&lt;&gt;",$K$4:$K372,"&lt;="&amp;Boshqaruv!$C$10)=0,1,0),0)</f>
        <v>0</v>
      </c>
      <c r="S373" s="28" t="n">
        <f aca="false">IF($P373=1,IF(COUNTIFS($B$4:$B372,$B373,$C$4:$C372,$C373,$P$4:$P372,1)=0,1,0),0)</f>
        <v>0</v>
      </c>
      <c r="T373" s="12"/>
    </row>
    <row r="374" customFormat="false" ht="15" hidden="false" customHeight="false" outlineLevel="0" collapsed="false">
      <c r="A374" s="20" t="n">
        <v>370</v>
      </c>
      <c r="B374" s="12"/>
      <c r="C374" s="13"/>
      <c r="D374" s="24"/>
      <c r="E374" s="12"/>
      <c r="F374" s="12"/>
      <c r="G374" s="25"/>
      <c r="H374" s="25"/>
      <c r="I374" s="25"/>
      <c r="J374" s="13"/>
      <c r="K374" s="13"/>
      <c r="L374" s="25"/>
      <c r="M374" s="14" t="str">
        <f aca="false">IF(OR($C374="",$J374=""),"",INT(($J374-$C374)/365.25))</f>
        <v/>
      </c>
      <c r="N374" s="14" t="str">
        <f aca="false">IF($M374="","",IF($M374&lt;2,"Ha","Yo'q"))</f>
        <v/>
      </c>
      <c r="O374" s="14" t="str">
        <f aca="false">IF($M374="","",IF(AND($M374&gt;=7,$M374&lt;=17),"Ha","Yo'q"))</f>
        <v/>
      </c>
      <c r="P374" s="14" t="str">
        <f aca="false">IF(AND($B374&lt;&gt;"",$J374&lt;&gt;"",$J374&lt;=Boshqaruv!$C$10,OR($K374="",$K374&gt;Boshqaruv!$C$10),$L374&lt;&gt;"Tibbiy qarshi ko'rsatma"),1,"")</f>
        <v/>
      </c>
      <c r="Q374" s="28" t="n">
        <f aca="false">IF(AND($B374&lt;&gt;"",$J374&gt;=Boshqaruv!$C$9,$J374&lt;=Boshqaruv!$C$10),IF(COUNTIFS($B$4:$B373,$B374,$C$4:$C373,$C374,$J$4:$J373,"&gt;="&amp;Boshqaruv!$C$9,$J$4:$J373,"&lt;="&amp;Boshqaruv!$C$10)=0,1,0),0)</f>
        <v>0</v>
      </c>
      <c r="R374" s="28" t="n">
        <f aca="false">IF(AND($B374&lt;&gt;"",$J374&gt;=Boshqaruv!$C$9,$J374&lt;=Boshqaruv!$C$10,$K374&lt;&gt;"",$K374&lt;=Boshqaruv!$C$10),IF(COUNTIFS($B$4:$B373,$B374,$C$4:$C373,$C374,$J$4:$J373,"&gt;="&amp;Boshqaruv!$C$9,$J$4:$J373,"&lt;="&amp;Boshqaruv!$C$10,$K$4:$K373,"&lt;&gt;",$K$4:$K373,"&lt;="&amp;Boshqaruv!$C$10)=0,1,0),0)</f>
        <v>0</v>
      </c>
      <c r="S374" s="28" t="n">
        <f aca="false">IF($P374=1,IF(COUNTIFS($B$4:$B373,$B374,$C$4:$C373,$C374,$P$4:$P373,1)=0,1,0),0)</f>
        <v>0</v>
      </c>
      <c r="T374" s="12"/>
    </row>
    <row r="375" customFormat="false" ht="15" hidden="false" customHeight="false" outlineLevel="0" collapsed="false">
      <c r="A375" s="20" t="n">
        <v>371</v>
      </c>
      <c r="B375" s="12"/>
      <c r="C375" s="13"/>
      <c r="D375" s="24"/>
      <c r="E375" s="12"/>
      <c r="F375" s="12"/>
      <c r="G375" s="25"/>
      <c r="H375" s="25"/>
      <c r="I375" s="25"/>
      <c r="J375" s="13"/>
      <c r="K375" s="13"/>
      <c r="L375" s="25"/>
      <c r="M375" s="14" t="str">
        <f aca="false">IF(OR($C375="",$J375=""),"",INT(($J375-$C375)/365.25))</f>
        <v/>
      </c>
      <c r="N375" s="14" t="str">
        <f aca="false">IF($M375="","",IF($M375&lt;2,"Ha","Yo'q"))</f>
        <v/>
      </c>
      <c r="O375" s="14" t="str">
        <f aca="false">IF($M375="","",IF(AND($M375&gt;=7,$M375&lt;=17),"Ha","Yo'q"))</f>
        <v/>
      </c>
      <c r="P375" s="14" t="str">
        <f aca="false">IF(AND($B375&lt;&gt;"",$J375&lt;&gt;"",$J375&lt;=Boshqaruv!$C$10,OR($K375="",$K375&gt;Boshqaruv!$C$10),$L375&lt;&gt;"Tibbiy qarshi ko'rsatma"),1,"")</f>
        <v/>
      </c>
      <c r="Q375" s="28" t="n">
        <f aca="false">IF(AND($B375&lt;&gt;"",$J375&gt;=Boshqaruv!$C$9,$J375&lt;=Boshqaruv!$C$10),IF(COUNTIFS($B$4:$B374,$B375,$C$4:$C374,$C375,$J$4:$J374,"&gt;="&amp;Boshqaruv!$C$9,$J$4:$J374,"&lt;="&amp;Boshqaruv!$C$10)=0,1,0),0)</f>
        <v>0</v>
      </c>
      <c r="R375" s="28" t="n">
        <f aca="false">IF(AND($B375&lt;&gt;"",$J375&gt;=Boshqaruv!$C$9,$J375&lt;=Boshqaruv!$C$10,$K375&lt;&gt;"",$K375&lt;=Boshqaruv!$C$10),IF(COUNTIFS($B$4:$B374,$B375,$C$4:$C374,$C375,$J$4:$J374,"&gt;="&amp;Boshqaruv!$C$9,$J$4:$J374,"&lt;="&amp;Boshqaruv!$C$10,$K$4:$K374,"&lt;&gt;",$K$4:$K374,"&lt;="&amp;Boshqaruv!$C$10)=0,1,0),0)</f>
        <v>0</v>
      </c>
      <c r="S375" s="28" t="n">
        <f aca="false">IF($P375=1,IF(COUNTIFS($B$4:$B374,$B375,$C$4:$C374,$C375,$P$4:$P374,1)=0,1,0),0)</f>
        <v>0</v>
      </c>
      <c r="T375" s="12"/>
    </row>
    <row r="376" customFormat="false" ht="15" hidden="false" customHeight="false" outlineLevel="0" collapsed="false">
      <c r="A376" s="20" t="n">
        <v>372</v>
      </c>
      <c r="B376" s="12"/>
      <c r="C376" s="13"/>
      <c r="D376" s="24"/>
      <c r="E376" s="12"/>
      <c r="F376" s="12"/>
      <c r="G376" s="25"/>
      <c r="H376" s="25"/>
      <c r="I376" s="25"/>
      <c r="J376" s="13"/>
      <c r="K376" s="13"/>
      <c r="L376" s="25"/>
      <c r="M376" s="14" t="str">
        <f aca="false">IF(OR($C376="",$J376=""),"",INT(($J376-$C376)/365.25))</f>
        <v/>
      </c>
      <c r="N376" s="14" t="str">
        <f aca="false">IF($M376="","",IF($M376&lt;2,"Ha","Yo'q"))</f>
        <v/>
      </c>
      <c r="O376" s="14" t="str">
        <f aca="false">IF($M376="","",IF(AND($M376&gt;=7,$M376&lt;=17),"Ha","Yo'q"))</f>
        <v/>
      </c>
      <c r="P376" s="14" t="str">
        <f aca="false">IF(AND($B376&lt;&gt;"",$J376&lt;&gt;"",$J376&lt;=Boshqaruv!$C$10,OR($K376="",$K376&gt;Boshqaruv!$C$10),$L376&lt;&gt;"Tibbiy qarshi ko'rsatma"),1,"")</f>
        <v/>
      </c>
      <c r="Q376" s="28" t="n">
        <f aca="false">IF(AND($B376&lt;&gt;"",$J376&gt;=Boshqaruv!$C$9,$J376&lt;=Boshqaruv!$C$10),IF(COUNTIFS($B$4:$B375,$B376,$C$4:$C375,$C376,$J$4:$J375,"&gt;="&amp;Boshqaruv!$C$9,$J$4:$J375,"&lt;="&amp;Boshqaruv!$C$10)=0,1,0),0)</f>
        <v>0</v>
      </c>
      <c r="R376" s="28" t="n">
        <f aca="false">IF(AND($B376&lt;&gt;"",$J376&gt;=Boshqaruv!$C$9,$J376&lt;=Boshqaruv!$C$10,$K376&lt;&gt;"",$K376&lt;=Boshqaruv!$C$10),IF(COUNTIFS($B$4:$B375,$B376,$C$4:$C375,$C376,$J$4:$J375,"&gt;="&amp;Boshqaruv!$C$9,$J$4:$J375,"&lt;="&amp;Boshqaruv!$C$10,$K$4:$K375,"&lt;&gt;",$K$4:$K375,"&lt;="&amp;Boshqaruv!$C$10)=0,1,0),0)</f>
        <v>0</v>
      </c>
      <c r="S376" s="28" t="n">
        <f aca="false">IF($P376=1,IF(COUNTIFS($B$4:$B375,$B376,$C$4:$C375,$C376,$P$4:$P375,1)=0,1,0),0)</f>
        <v>0</v>
      </c>
      <c r="T376" s="12"/>
    </row>
    <row r="377" customFormat="false" ht="15" hidden="false" customHeight="false" outlineLevel="0" collapsed="false">
      <c r="A377" s="20" t="n">
        <v>373</v>
      </c>
      <c r="B377" s="12"/>
      <c r="C377" s="13"/>
      <c r="D377" s="24"/>
      <c r="E377" s="12"/>
      <c r="F377" s="12"/>
      <c r="G377" s="25"/>
      <c r="H377" s="25"/>
      <c r="I377" s="25"/>
      <c r="J377" s="13"/>
      <c r="K377" s="13"/>
      <c r="L377" s="25"/>
      <c r="M377" s="14" t="str">
        <f aca="false">IF(OR($C377="",$J377=""),"",INT(($J377-$C377)/365.25))</f>
        <v/>
      </c>
      <c r="N377" s="14" t="str">
        <f aca="false">IF($M377="","",IF($M377&lt;2,"Ha","Yo'q"))</f>
        <v/>
      </c>
      <c r="O377" s="14" t="str">
        <f aca="false">IF($M377="","",IF(AND($M377&gt;=7,$M377&lt;=17),"Ha","Yo'q"))</f>
        <v/>
      </c>
      <c r="P377" s="14" t="str">
        <f aca="false">IF(AND($B377&lt;&gt;"",$J377&lt;&gt;"",$J377&lt;=Boshqaruv!$C$10,OR($K377="",$K377&gt;Boshqaruv!$C$10),$L377&lt;&gt;"Tibbiy qarshi ko'rsatma"),1,"")</f>
        <v/>
      </c>
      <c r="Q377" s="28" t="n">
        <f aca="false">IF(AND($B377&lt;&gt;"",$J377&gt;=Boshqaruv!$C$9,$J377&lt;=Boshqaruv!$C$10),IF(COUNTIFS($B$4:$B376,$B377,$C$4:$C376,$C377,$J$4:$J376,"&gt;="&amp;Boshqaruv!$C$9,$J$4:$J376,"&lt;="&amp;Boshqaruv!$C$10)=0,1,0),0)</f>
        <v>0</v>
      </c>
      <c r="R377" s="28" t="n">
        <f aca="false">IF(AND($B377&lt;&gt;"",$J377&gt;=Boshqaruv!$C$9,$J377&lt;=Boshqaruv!$C$10,$K377&lt;&gt;"",$K377&lt;=Boshqaruv!$C$10),IF(COUNTIFS($B$4:$B376,$B377,$C$4:$C376,$C377,$J$4:$J376,"&gt;="&amp;Boshqaruv!$C$9,$J$4:$J376,"&lt;="&amp;Boshqaruv!$C$10,$K$4:$K376,"&lt;&gt;",$K$4:$K376,"&lt;="&amp;Boshqaruv!$C$10)=0,1,0),0)</f>
        <v>0</v>
      </c>
      <c r="S377" s="28" t="n">
        <f aca="false">IF($P377=1,IF(COUNTIFS($B$4:$B376,$B377,$C$4:$C376,$C377,$P$4:$P376,1)=0,1,0),0)</f>
        <v>0</v>
      </c>
      <c r="T377" s="12"/>
    </row>
    <row r="378" customFormat="false" ht="15" hidden="false" customHeight="false" outlineLevel="0" collapsed="false">
      <c r="A378" s="20" t="n">
        <v>374</v>
      </c>
      <c r="B378" s="12"/>
      <c r="C378" s="13"/>
      <c r="D378" s="24"/>
      <c r="E378" s="12"/>
      <c r="F378" s="12"/>
      <c r="G378" s="25"/>
      <c r="H378" s="25"/>
      <c r="I378" s="25"/>
      <c r="J378" s="13"/>
      <c r="K378" s="13"/>
      <c r="L378" s="25"/>
      <c r="M378" s="14" t="str">
        <f aca="false">IF(OR($C378="",$J378=""),"",INT(($J378-$C378)/365.25))</f>
        <v/>
      </c>
      <c r="N378" s="14" t="str">
        <f aca="false">IF($M378="","",IF($M378&lt;2,"Ha","Yo'q"))</f>
        <v/>
      </c>
      <c r="O378" s="14" t="str">
        <f aca="false">IF($M378="","",IF(AND($M378&gt;=7,$M378&lt;=17),"Ha","Yo'q"))</f>
        <v/>
      </c>
      <c r="P378" s="14" t="str">
        <f aca="false">IF(AND($B378&lt;&gt;"",$J378&lt;&gt;"",$J378&lt;=Boshqaruv!$C$10,OR($K378="",$K378&gt;Boshqaruv!$C$10),$L378&lt;&gt;"Tibbiy qarshi ko'rsatma"),1,"")</f>
        <v/>
      </c>
      <c r="Q378" s="28" t="n">
        <f aca="false">IF(AND($B378&lt;&gt;"",$J378&gt;=Boshqaruv!$C$9,$J378&lt;=Boshqaruv!$C$10),IF(COUNTIFS($B$4:$B377,$B378,$C$4:$C377,$C378,$J$4:$J377,"&gt;="&amp;Boshqaruv!$C$9,$J$4:$J377,"&lt;="&amp;Boshqaruv!$C$10)=0,1,0),0)</f>
        <v>0</v>
      </c>
      <c r="R378" s="28" t="n">
        <f aca="false">IF(AND($B378&lt;&gt;"",$J378&gt;=Boshqaruv!$C$9,$J378&lt;=Boshqaruv!$C$10,$K378&lt;&gt;"",$K378&lt;=Boshqaruv!$C$10),IF(COUNTIFS($B$4:$B377,$B378,$C$4:$C377,$C378,$J$4:$J377,"&gt;="&amp;Boshqaruv!$C$9,$J$4:$J377,"&lt;="&amp;Boshqaruv!$C$10,$K$4:$K377,"&lt;&gt;",$K$4:$K377,"&lt;="&amp;Boshqaruv!$C$10)=0,1,0),0)</f>
        <v>0</v>
      </c>
      <c r="S378" s="28" t="n">
        <f aca="false">IF($P378=1,IF(COUNTIFS($B$4:$B377,$B378,$C$4:$C377,$C378,$P$4:$P377,1)=0,1,0),0)</f>
        <v>0</v>
      </c>
      <c r="T378" s="12"/>
    </row>
    <row r="379" customFormat="false" ht="15" hidden="false" customHeight="false" outlineLevel="0" collapsed="false">
      <c r="A379" s="20" t="n">
        <v>375</v>
      </c>
      <c r="B379" s="12"/>
      <c r="C379" s="13"/>
      <c r="D379" s="24"/>
      <c r="E379" s="12"/>
      <c r="F379" s="12"/>
      <c r="G379" s="25"/>
      <c r="H379" s="25"/>
      <c r="I379" s="25"/>
      <c r="J379" s="13"/>
      <c r="K379" s="13"/>
      <c r="L379" s="25"/>
      <c r="M379" s="14" t="str">
        <f aca="false">IF(OR($C379="",$J379=""),"",INT(($J379-$C379)/365.25))</f>
        <v/>
      </c>
      <c r="N379" s="14" t="str">
        <f aca="false">IF($M379="","",IF($M379&lt;2,"Ha","Yo'q"))</f>
        <v/>
      </c>
      <c r="O379" s="14" t="str">
        <f aca="false">IF($M379="","",IF(AND($M379&gt;=7,$M379&lt;=17),"Ha","Yo'q"))</f>
        <v/>
      </c>
      <c r="P379" s="14" t="str">
        <f aca="false">IF(AND($B379&lt;&gt;"",$J379&lt;&gt;"",$J379&lt;=Boshqaruv!$C$10,OR($K379="",$K379&gt;Boshqaruv!$C$10),$L379&lt;&gt;"Tibbiy qarshi ko'rsatma"),1,"")</f>
        <v/>
      </c>
      <c r="Q379" s="28" t="n">
        <f aca="false">IF(AND($B379&lt;&gt;"",$J379&gt;=Boshqaruv!$C$9,$J379&lt;=Boshqaruv!$C$10),IF(COUNTIFS($B$4:$B378,$B379,$C$4:$C378,$C379,$J$4:$J378,"&gt;="&amp;Boshqaruv!$C$9,$J$4:$J378,"&lt;="&amp;Boshqaruv!$C$10)=0,1,0),0)</f>
        <v>0</v>
      </c>
      <c r="R379" s="28" t="n">
        <f aca="false">IF(AND($B379&lt;&gt;"",$J379&gt;=Boshqaruv!$C$9,$J379&lt;=Boshqaruv!$C$10,$K379&lt;&gt;"",$K379&lt;=Boshqaruv!$C$10),IF(COUNTIFS($B$4:$B378,$B379,$C$4:$C378,$C379,$J$4:$J378,"&gt;="&amp;Boshqaruv!$C$9,$J$4:$J378,"&lt;="&amp;Boshqaruv!$C$10,$K$4:$K378,"&lt;&gt;",$K$4:$K378,"&lt;="&amp;Boshqaruv!$C$10)=0,1,0),0)</f>
        <v>0</v>
      </c>
      <c r="S379" s="28" t="n">
        <f aca="false">IF($P379=1,IF(COUNTIFS($B$4:$B378,$B379,$C$4:$C378,$C379,$P$4:$P378,1)=0,1,0),0)</f>
        <v>0</v>
      </c>
      <c r="T379" s="12"/>
    </row>
    <row r="380" customFormat="false" ht="15" hidden="false" customHeight="false" outlineLevel="0" collapsed="false">
      <c r="A380" s="20" t="n">
        <v>376</v>
      </c>
      <c r="B380" s="12"/>
      <c r="C380" s="13"/>
      <c r="D380" s="24"/>
      <c r="E380" s="12"/>
      <c r="F380" s="12"/>
      <c r="G380" s="25"/>
      <c r="H380" s="25"/>
      <c r="I380" s="25"/>
      <c r="J380" s="13"/>
      <c r="K380" s="13"/>
      <c r="L380" s="25"/>
      <c r="M380" s="14" t="str">
        <f aca="false">IF(OR($C380="",$J380=""),"",INT(($J380-$C380)/365.25))</f>
        <v/>
      </c>
      <c r="N380" s="14" t="str">
        <f aca="false">IF($M380="","",IF($M380&lt;2,"Ha","Yo'q"))</f>
        <v/>
      </c>
      <c r="O380" s="14" t="str">
        <f aca="false">IF($M380="","",IF(AND($M380&gt;=7,$M380&lt;=17),"Ha","Yo'q"))</f>
        <v/>
      </c>
      <c r="P380" s="14" t="str">
        <f aca="false">IF(AND($B380&lt;&gt;"",$J380&lt;&gt;"",$J380&lt;=Boshqaruv!$C$10,OR($K380="",$K380&gt;Boshqaruv!$C$10),$L380&lt;&gt;"Tibbiy qarshi ko'rsatma"),1,"")</f>
        <v/>
      </c>
      <c r="Q380" s="28" t="n">
        <f aca="false">IF(AND($B380&lt;&gt;"",$J380&gt;=Boshqaruv!$C$9,$J380&lt;=Boshqaruv!$C$10),IF(COUNTIFS($B$4:$B379,$B380,$C$4:$C379,$C380,$J$4:$J379,"&gt;="&amp;Boshqaruv!$C$9,$J$4:$J379,"&lt;="&amp;Boshqaruv!$C$10)=0,1,0),0)</f>
        <v>0</v>
      </c>
      <c r="R380" s="28" t="n">
        <f aca="false">IF(AND($B380&lt;&gt;"",$J380&gt;=Boshqaruv!$C$9,$J380&lt;=Boshqaruv!$C$10,$K380&lt;&gt;"",$K380&lt;=Boshqaruv!$C$10),IF(COUNTIFS($B$4:$B379,$B380,$C$4:$C379,$C380,$J$4:$J379,"&gt;="&amp;Boshqaruv!$C$9,$J$4:$J379,"&lt;="&amp;Boshqaruv!$C$10,$K$4:$K379,"&lt;&gt;",$K$4:$K379,"&lt;="&amp;Boshqaruv!$C$10)=0,1,0),0)</f>
        <v>0</v>
      </c>
      <c r="S380" s="28" t="n">
        <f aca="false">IF($P380=1,IF(COUNTIFS($B$4:$B379,$B380,$C$4:$C379,$C380,$P$4:$P379,1)=0,1,0),0)</f>
        <v>0</v>
      </c>
      <c r="T380" s="12"/>
    </row>
    <row r="381" customFormat="false" ht="15" hidden="false" customHeight="false" outlineLevel="0" collapsed="false">
      <c r="A381" s="20" t="n">
        <v>377</v>
      </c>
      <c r="B381" s="12"/>
      <c r="C381" s="13"/>
      <c r="D381" s="24"/>
      <c r="E381" s="12"/>
      <c r="F381" s="12"/>
      <c r="G381" s="25"/>
      <c r="H381" s="25"/>
      <c r="I381" s="25"/>
      <c r="J381" s="13"/>
      <c r="K381" s="13"/>
      <c r="L381" s="25"/>
      <c r="M381" s="14" t="str">
        <f aca="false">IF(OR($C381="",$J381=""),"",INT(($J381-$C381)/365.25))</f>
        <v/>
      </c>
      <c r="N381" s="14" t="str">
        <f aca="false">IF($M381="","",IF($M381&lt;2,"Ha","Yo'q"))</f>
        <v/>
      </c>
      <c r="O381" s="14" t="str">
        <f aca="false">IF($M381="","",IF(AND($M381&gt;=7,$M381&lt;=17),"Ha","Yo'q"))</f>
        <v/>
      </c>
      <c r="P381" s="14" t="str">
        <f aca="false">IF(AND($B381&lt;&gt;"",$J381&lt;&gt;"",$J381&lt;=Boshqaruv!$C$10,OR($K381="",$K381&gt;Boshqaruv!$C$10),$L381&lt;&gt;"Tibbiy qarshi ko'rsatma"),1,"")</f>
        <v/>
      </c>
      <c r="Q381" s="28" t="n">
        <f aca="false">IF(AND($B381&lt;&gt;"",$J381&gt;=Boshqaruv!$C$9,$J381&lt;=Boshqaruv!$C$10),IF(COUNTIFS($B$4:$B380,$B381,$C$4:$C380,$C381,$J$4:$J380,"&gt;="&amp;Boshqaruv!$C$9,$J$4:$J380,"&lt;="&amp;Boshqaruv!$C$10)=0,1,0),0)</f>
        <v>0</v>
      </c>
      <c r="R381" s="28" t="n">
        <f aca="false">IF(AND($B381&lt;&gt;"",$J381&gt;=Boshqaruv!$C$9,$J381&lt;=Boshqaruv!$C$10,$K381&lt;&gt;"",$K381&lt;=Boshqaruv!$C$10),IF(COUNTIFS($B$4:$B380,$B381,$C$4:$C380,$C381,$J$4:$J380,"&gt;="&amp;Boshqaruv!$C$9,$J$4:$J380,"&lt;="&amp;Boshqaruv!$C$10,$K$4:$K380,"&lt;&gt;",$K$4:$K380,"&lt;="&amp;Boshqaruv!$C$10)=0,1,0),0)</f>
        <v>0</v>
      </c>
      <c r="S381" s="28" t="n">
        <f aca="false">IF($P381=1,IF(COUNTIFS($B$4:$B380,$B381,$C$4:$C380,$C381,$P$4:$P380,1)=0,1,0),0)</f>
        <v>0</v>
      </c>
      <c r="T381" s="12"/>
    </row>
    <row r="382" customFormat="false" ht="15" hidden="false" customHeight="false" outlineLevel="0" collapsed="false">
      <c r="A382" s="20" t="n">
        <v>378</v>
      </c>
      <c r="B382" s="12"/>
      <c r="C382" s="13"/>
      <c r="D382" s="24"/>
      <c r="E382" s="12"/>
      <c r="F382" s="12"/>
      <c r="G382" s="25"/>
      <c r="H382" s="25"/>
      <c r="I382" s="25"/>
      <c r="J382" s="13"/>
      <c r="K382" s="13"/>
      <c r="L382" s="25"/>
      <c r="M382" s="14" t="str">
        <f aca="false">IF(OR($C382="",$J382=""),"",INT(($J382-$C382)/365.25))</f>
        <v/>
      </c>
      <c r="N382" s="14" t="str">
        <f aca="false">IF($M382="","",IF($M382&lt;2,"Ha","Yo'q"))</f>
        <v/>
      </c>
      <c r="O382" s="14" t="str">
        <f aca="false">IF($M382="","",IF(AND($M382&gt;=7,$M382&lt;=17),"Ha","Yo'q"))</f>
        <v/>
      </c>
      <c r="P382" s="14" t="str">
        <f aca="false">IF(AND($B382&lt;&gt;"",$J382&lt;&gt;"",$J382&lt;=Boshqaruv!$C$10,OR($K382="",$K382&gt;Boshqaruv!$C$10),$L382&lt;&gt;"Tibbiy qarshi ko'rsatma"),1,"")</f>
        <v/>
      </c>
      <c r="Q382" s="28" t="n">
        <f aca="false">IF(AND($B382&lt;&gt;"",$J382&gt;=Boshqaruv!$C$9,$J382&lt;=Boshqaruv!$C$10),IF(COUNTIFS($B$4:$B381,$B382,$C$4:$C381,$C382,$J$4:$J381,"&gt;="&amp;Boshqaruv!$C$9,$J$4:$J381,"&lt;="&amp;Boshqaruv!$C$10)=0,1,0),0)</f>
        <v>0</v>
      </c>
      <c r="R382" s="28" t="n">
        <f aca="false">IF(AND($B382&lt;&gt;"",$J382&gt;=Boshqaruv!$C$9,$J382&lt;=Boshqaruv!$C$10,$K382&lt;&gt;"",$K382&lt;=Boshqaruv!$C$10),IF(COUNTIFS($B$4:$B381,$B382,$C$4:$C381,$C382,$J$4:$J381,"&gt;="&amp;Boshqaruv!$C$9,$J$4:$J381,"&lt;="&amp;Boshqaruv!$C$10,$K$4:$K381,"&lt;&gt;",$K$4:$K381,"&lt;="&amp;Boshqaruv!$C$10)=0,1,0),0)</f>
        <v>0</v>
      </c>
      <c r="S382" s="28" t="n">
        <f aca="false">IF($P382=1,IF(COUNTIFS($B$4:$B381,$B382,$C$4:$C381,$C382,$P$4:$P381,1)=0,1,0),0)</f>
        <v>0</v>
      </c>
      <c r="T382" s="12"/>
    </row>
    <row r="383" customFormat="false" ht="15" hidden="false" customHeight="false" outlineLevel="0" collapsed="false">
      <c r="A383" s="20" t="n">
        <v>379</v>
      </c>
      <c r="B383" s="12"/>
      <c r="C383" s="13"/>
      <c r="D383" s="24"/>
      <c r="E383" s="12"/>
      <c r="F383" s="12"/>
      <c r="G383" s="25"/>
      <c r="H383" s="25"/>
      <c r="I383" s="25"/>
      <c r="J383" s="13"/>
      <c r="K383" s="13"/>
      <c r="L383" s="25"/>
      <c r="M383" s="14" t="str">
        <f aca="false">IF(OR($C383="",$J383=""),"",INT(($J383-$C383)/365.25))</f>
        <v/>
      </c>
      <c r="N383" s="14" t="str">
        <f aca="false">IF($M383="","",IF($M383&lt;2,"Ha","Yo'q"))</f>
        <v/>
      </c>
      <c r="O383" s="14" t="str">
        <f aca="false">IF($M383="","",IF(AND($M383&gt;=7,$M383&lt;=17),"Ha","Yo'q"))</f>
        <v/>
      </c>
      <c r="P383" s="14" t="str">
        <f aca="false">IF(AND($B383&lt;&gt;"",$J383&lt;&gt;"",$J383&lt;=Boshqaruv!$C$10,OR($K383="",$K383&gt;Boshqaruv!$C$10),$L383&lt;&gt;"Tibbiy qarshi ko'rsatma"),1,"")</f>
        <v/>
      </c>
      <c r="Q383" s="28" t="n">
        <f aca="false">IF(AND($B383&lt;&gt;"",$J383&gt;=Boshqaruv!$C$9,$J383&lt;=Boshqaruv!$C$10),IF(COUNTIFS($B$4:$B382,$B383,$C$4:$C382,$C383,$J$4:$J382,"&gt;="&amp;Boshqaruv!$C$9,$J$4:$J382,"&lt;="&amp;Boshqaruv!$C$10)=0,1,0),0)</f>
        <v>0</v>
      </c>
      <c r="R383" s="28" t="n">
        <f aca="false">IF(AND($B383&lt;&gt;"",$J383&gt;=Boshqaruv!$C$9,$J383&lt;=Boshqaruv!$C$10,$K383&lt;&gt;"",$K383&lt;=Boshqaruv!$C$10),IF(COUNTIFS($B$4:$B382,$B383,$C$4:$C382,$C383,$J$4:$J382,"&gt;="&amp;Boshqaruv!$C$9,$J$4:$J382,"&lt;="&amp;Boshqaruv!$C$10,$K$4:$K382,"&lt;&gt;",$K$4:$K382,"&lt;="&amp;Boshqaruv!$C$10)=0,1,0),0)</f>
        <v>0</v>
      </c>
      <c r="S383" s="28" t="n">
        <f aca="false">IF($P383=1,IF(COUNTIFS($B$4:$B382,$B383,$C$4:$C382,$C383,$P$4:$P382,1)=0,1,0),0)</f>
        <v>0</v>
      </c>
      <c r="T383" s="12"/>
    </row>
    <row r="384" customFormat="false" ht="15" hidden="false" customHeight="false" outlineLevel="0" collapsed="false">
      <c r="A384" s="20" t="n">
        <v>380</v>
      </c>
      <c r="B384" s="12"/>
      <c r="C384" s="13"/>
      <c r="D384" s="24"/>
      <c r="E384" s="12"/>
      <c r="F384" s="12"/>
      <c r="G384" s="25"/>
      <c r="H384" s="25"/>
      <c r="I384" s="25"/>
      <c r="J384" s="13"/>
      <c r="K384" s="13"/>
      <c r="L384" s="25"/>
      <c r="M384" s="14" t="str">
        <f aca="false">IF(OR($C384="",$J384=""),"",INT(($J384-$C384)/365.25))</f>
        <v/>
      </c>
      <c r="N384" s="14" t="str">
        <f aca="false">IF($M384="","",IF($M384&lt;2,"Ha","Yo'q"))</f>
        <v/>
      </c>
      <c r="O384" s="14" t="str">
        <f aca="false">IF($M384="","",IF(AND($M384&gt;=7,$M384&lt;=17),"Ha","Yo'q"))</f>
        <v/>
      </c>
      <c r="P384" s="14" t="str">
        <f aca="false">IF(AND($B384&lt;&gt;"",$J384&lt;&gt;"",$J384&lt;=Boshqaruv!$C$10,OR($K384="",$K384&gt;Boshqaruv!$C$10),$L384&lt;&gt;"Tibbiy qarshi ko'rsatma"),1,"")</f>
        <v/>
      </c>
      <c r="Q384" s="28" t="n">
        <f aca="false">IF(AND($B384&lt;&gt;"",$J384&gt;=Boshqaruv!$C$9,$J384&lt;=Boshqaruv!$C$10),IF(COUNTIFS($B$4:$B383,$B384,$C$4:$C383,$C384,$J$4:$J383,"&gt;="&amp;Boshqaruv!$C$9,$J$4:$J383,"&lt;="&amp;Boshqaruv!$C$10)=0,1,0),0)</f>
        <v>0</v>
      </c>
      <c r="R384" s="28" t="n">
        <f aca="false">IF(AND($B384&lt;&gt;"",$J384&gt;=Boshqaruv!$C$9,$J384&lt;=Boshqaruv!$C$10,$K384&lt;&gt;"",$K384&lt;=Boshqaruv!$C$10),IF(COUNTIFS($B$4:$B383,$B384,$C$4:$C383,$C384,$J$4:$J383,"&gt;="&amp;Boshqaruv!$C$9,$J$4:$J383,"&lt;="&amp;Boshqaruv!$C$10,$K$4:$K383,"&lt;&gt;",$K$4:$K383,"&lt;="&amp;Boshqaruv!$C$10)=0,1,0),0)</f>
        <v>0</v>
      </c>
      <c r="S384" s="28" t="n">
        <f aca="false">IF($P384=1,IF(COUNTIFS($B$4:$B383,$B384,$C$4:$C383,$C384,$P$4:$P383,1)=0,1,0),0)</f>
        <v>0</v>
      </c>
      <c r="T384" s="12"/>
    </row>
    <row r="385" customFormat="false" ht="15" hidden="false" customHeight="false" outlineLevel="0" collapsed="false">
      <c r="A385" s="20" t="n">
        <v>381</v>
      </c>
      <c r="B385" s="12"/>
      <c r="C385" s="13"/>
      <c r="D385" s="24"/>
      <c r="E385" s="12"/>
      <c r="F385" s="12"/>
      <c r="G385" s="25"/>
      <c r="H385" s="25"/>
      <c r="I385" s="25"/>
      <c r="J385" s="13"/>
      <c r="K385" s="13"/>
      <c r="L385" s="25"/>
      <c r="M385" s="14" t="str">
        <f aca="false">IF(OR($C385="",$J385=""),"",INT(($J385-$C385)/365.25))</f>
        <v/>
      </c>
      <c r="N385" s="14" t="str">
        <f aca="false">IF($M385="","",IF($M385&lt;2,"Ha","Yo'q"))</f>
        <v/>
      </c>
      <c r="O385" s="14" t="str">
        <f aca="false">IF($M385="","",IF(AND($M385&gt;=7,$M385&lt;=17),"Ha","Yo'q"))</f>
        <v/>
      </c>
      <c r="P385" s="14" t="str">
        <f aca="false">IF(AND($B385&lt;&gt;"",$J385&lt;&gt;"",$J385&lt;=Boshqaruv!$C$10,OR($K385="",$K385&gt;Boshqaruv!$C$10),$L385&lt;&gt;"Tibbiy qarshi ko'rsatma"),1,"")</f>
        <v/>
      </c>
      <c r="Q385" s="28" t="n">
        <f aca="false">IF(AND($B385&lt;&gt;"",$J385&gt;=Boshqaruv!$C$9,$J385&lt;=Boshqaruv!$C$10),IF(COUNTIFS($B$4:$B384,$B385,$C$4:$C384,$C385,$J$4:$J384,"&gt;="&amp;Boshqaruv!$C$9,$J$4:$J384,"&lt;="&amp;Boshqaruv!$C$10)=0,1,0),0)</f>
        <v>0</v>
      </c>
      <c r="R385" s="28" t="n">
        <f aca="false">IF(AND($B385&lt;&gt;"",$J385&gt;=Boshqaruv!$C$9,$J385&lt;=Boshqaruv!$C$10,$K385&lt;&gt;"",$K385&lt;=Boshqaruv!$C$10),IF(COUNTIFS($B$4:$B384,$B385,$C$4:$C384,$C385,$J$4:$J384,"&gt;="&amp;Boshqaruv!$C$9,$J$4:$J384,"&lt;="&amp;Boshqaruv!$C$10,$K$4:$K384,"&lt;&gt;",$K$4:$K384,"&lt;="&amp;Boshqaruv!$C$10)=0,1,0),0)</f>
        <v>0</v>
      </c>
      <c r="S385" s="28" t="n">
        <f aca="false">IF($P385=1,IF(COUNTIFS($B$4:$B384,$B385,$C$4:$C384,$C385,$P$4:$P384,1)=0,1,0),0)</f>
        <v>0</v>
      </c>
      <c r="T385" s="12"/>
    </row>
    <row r="386" customFormat="false" ht="15" hidden="false" customHeight="false" outlineLevel="0" collapsed="false">
      <c r="A386" s="20" t="n">
        <v>382</v>
      </c>
      <c r="B386" s="12"/>
      <c r="C386" s="13"/>
      <c r="D386" s="24"/>
      <c r="E386" s="12"/>
      <c r="F386" s="12"/>
      <c r="G386" s="25"/>
      <c r="H386" s="25"/>
      <c r="I386" s="25"/>
      <c r="J386" s="13"/>
      <c r="K386" s="13"/>
      <c r="L386" s="25"/>
      <c r="M386" s="14" t="str">
        <f aca="false">IF(OR($C386="",$J386=""),"",INT(($J386-$C386)/365.25))</f>
        <v/>
      </c>
      <c r="N386" s="14" t="str">
        <f aca="false">IF($M386="","",IF($M386&lt;2,"Ha","Yo'q"))</f>
        <v/>
      </c>
      <c r="O386" s="14" t="str">
        <f aca="false">IF($M386="","",IF(AND($M386&gt;=7,$M386&lt;=17),"Ha","Yo'q"))</f>
        <v/>
      </c>
      <c r="P386" s="14" t="str">
        <f aca="false">IF(AND($B386&lt;&gt;"",$J386&lt;&gt;"",$J386&lt;=Boshqaruv!$C$10,OR($K386="",$K386&gt;Boshqaruv!$C$10),$L386&lt;&gt;"Tibbiy qarshi ko'rsatma"),1,"")</f>
        <v/>
      </c>
      <c r="Q386" s="28" t="n">
        <f aca="false">IF(AND($B386&lt;&gt;"",$J386&gt;=Boshqaruv!$C$9,$J386&lt;=Boshqaruv!$C$10),IF(COUNTIFS($B$4:$B385,$B386,$C$4:$C385,$C386,$J$4:$J385,"&gt;="&amp;Boshqaruv!$C$9,$J$4:$J385,"&lt;="&amp;Boshqaruv!$C$10)=0,1,0),0)</f>
        <v>0</v>
      </c>
      <c r="R386" s="28" t="n">
        <f aca="false">IF(AND($B386&lt;&gt;"",$J386&gt;=Boshqaruv!$C$9,$J386&lt;=Boshqaruv!$C$10,$K386&lt;&gt;"",$K386&lt;=Boshqaruv!$C$10),IF(COUNTIFS($B$4:$B385,$B386,$C$4:$C385,$C386,$J$4:$J385,"&gt;="&amp;Boshqaruv!$C$9,$J$4:$J385,"&lt;="&amp;Boshqaruv!$C$10,$K$4:$K385,"&lt;&gt;",$K$4:$K385,"&lt;="&amp;Boshqaruv!$C$10)=0,1,0),0)</f>
        <v>0</v>
      </c>
      <c r="S386" s="28" t="n">
        <f aca="false">IF($P386=1,IF(COUNTIFS($B$4:$B385,$B386,$C$4:$C385,$C386,$P$4:$P385,1)=0,1,0),0)</f>
        <v>0</v>
      </c>
      <c r="T386" s="12"/>
    </row>
    <row r="387" customFormat="false" ht="15" hidden="false" customHeight="false" outlineLevel="0" collapsed="false">
      <c r="A387" s="20" t="n">
        <v>383</v>
      </c>
      <c r="B387" s="12"/>
      <c r="C387" s="13"/>
      <c r="D387" s="24"/>
      <c r="E387" s="12"/>
      <c r="F387" s="12"/>
      <c r="G387" s="25"/>
      <c r="H387" s="25"/>
      <c r="I387" s="25"/>
      <c r="J387" s="13"/>
      <c r="K387" s="13"/>
      <c r="L387" s="25"/>
      <c r="M387" s="14" t="str">
        <f aca="false">IF(OR($C387="",$J387=""),"",INT(($J387-$C387)/365.25))</f>
        <v/>
      </c>
      <c r="N387" s="14" t="str">
        <f aca="false">IF($M387="","",IF($M387&lt;2,"Ha","Yo'q"))</f>
        <v/>
      </c>
      <c r="O387" s="14" t="str">
        <f aca="false">IF($M387="","",IF(AND($M387&gt;=7,$M387&lt;=17),"Ha","Yo'q"))</f>
        <v/>
      </c>
      <c r="P387" s="14" t="str">
        <f aca="false">IF(AND($B387&lt;&gt;"",$J387&lt;&gt;"",$J387&lt;=Boshqaruv!$C$10,OR($K387="",$K387&gt;Boshqaruv!$C$10),$L387&lt;&gt;"Tibbiy qarshi ko'rsatma"),1,"")</f>
        <v/>
      </c>
      <c r="Q387" s="28" t="n">
        <f aca="false">IF(AND($B387&lt;&gt;"",$J387&gt;=Boshqaruv!$C$9,$J387&lt;=Boshqaruv!$C$10),IF(COUNTIFS($B$4:$B386,$B387,$C$4:$C386,$C387,$J$4:$J386,"&gt;="&amp;Boshqaruv!$C$9,$J$4:$J386,"&lt;="&amp;Boshqaruv!$C$10)=0,1,0),0)</f>
        <v>0</v>
      </c>
      <c r="R387" s="28" t="n">
        <f aca="false">IF(AND($B387&lt;&gt;"",$J387&gt;=Boshqaruv!$C$9,$J387&lt;=Boshqaruv!$C$10,$K387&lt;&gt;"",$K387&lt;=Boshqaruv!$C$10),IF(COUNTIFS($B$4:$B386,$B387,$C$4:$C386,$C387,$J$4:$J386,"&gt;="&amp;Boshqaruv!$C$9,$J$4:$J386,"&lt;="&amp;Boshqaruv!$C$10,$K$4:$K386,"&lt;&gt;",$K$4:$K386,"&lt;="&amp;Boshqaruv!$C$10)=0,1,0),0)</f>
        <v>0</v>
      </c>
      <c r="S387" s="28" t="n">
        <f aca="false">IF($P387=1,IF(COUNTIFS($B$4:$B386,$B387,$C$4:$C386,$C387,$P$4:$P386,1)=0,1,0),0)</f>
        <v>0</v>
      </c>
      <c r="T387" s="12"/>
    </row>
    <row r="388" customFormat="false" ht="15" hidden="false" customHeight="false" outlineLevel="0" collapsed="false">
      <c r="A388" s="20" t="n">
        <v>384</v>
      </c>
      <c r="B388" s="12"/>
      <c r="C388" s="13"/>
      <c r="D388" s="24"/>
      <c r="E388" s="12"/>
      <c r="F388" s="12"/>
      <c r="G388" s="25"/>
      <c r="H388" s="25"/>
      <c r="I388" s="25"/>
      <c r="J388" s="13"/>
      <c r="K388" s="13"/>
      <c r="L388" s="25"/>
      <c r="M388" s="14" t="str">
        <f aca="false">IF(OR($C388="",$J388=""),"",INT(($J388-$C388)/365.25))</f>
        <v/>
      </c>
      <c r="N388" s="14" t="str">
        <f aca="false">IF($M388="","",IF($M388&lt;2,"Ha","Yo'q"))</f>
        <v/>
      </c>
      <c r="O388" s="14" t="str">
        <f aca="false">IF($M388="","",IF(AND($M388&gt;=7,$M388&lt;=17),"Ha","Yo'q"))</f>
        <v/>
      </c>
      <c r="P388" s="14" t="str">
        <f aca="false">IF(AND($B388&lt;&gt;"",$J388&lt;&gt;"",$J388&lt;=Boshqaruv!$C$10,OR($K388="",$K388&gt;Boshqaruv!$C$10),$L388&lt;&gt;"Tibbiy qarshi ko'rsatma"),1,"")</f>
        <v/>
      </c>
      <c r="Q388" s="28" t="n">
        <f aca="false">IF(AND($B388&lt;&gt;"",$J388&gt;=Boshqaruv!$C$9,$J388&lt;=Boshqaruv!$C$10),IF(COUNTIFS($B$4:$B387,$B388,$C$4:$C387,$C388,$J$4:$J387,"&gt;="&amp;Boshqaruv!$C$9,$J$4:$J387,"&lt;="&amp;Boshqaruv!$C$10)=0,1,0),0)</f>
        <v>0</v>
      </c>
      <c r="R388" s="28" t="n">
        <f aca="false">IF(AND($B388&lt;&gt;"",$J388&gt;=Boshqaruv!$C$9,$J388&lt;=Boshqaruv!$C$10,$K388&lt;&gt;"",$K388&lt;=Boshqaruv!$C$10),IF(COUNTIFS($B$4:$B387,$B388,$C$4:$C387,$C388,$J$4:$J387,"&gt;="&amp;Boshqaruv!$C$9,$J$4:$J387,"&lt;="&amp;Boshqaruv!$C$10,$K$4:$K387,"&lt;&gt;",$K$4:$K387,"&lt;="&amp;Boshqaruv!$C$10)=0,1,0),0)</f>
        <v>0</v>
      </c>
      <c r="S388" s="28" t="n">
        <f aca="false">IF($P388=1,IF(COUNTIFS($B$4:$B387,$B388,$C$4:$C387,$C388,$P$4:$P387,1)=0,1,0),0)</f>
        <v>0</v>
      </c>
      <c r="T388" s="12"/>
    </row>
    <row r="389" customFormat="false" ht="15" hidden="false" customHeight="false" outlineLevel="0" collapsed="false">
      <c r="A389" s="20" t="n">
        <v>385</v>
      </c>
      <c r="B389" s="12"/>
      <c r="C389" s="13"/>
      <c r="D389" s="24"/>
      <c r="E389" s="12"/>
      <c r="F389" s="12"/>
      <c r="G389" s="25"/>
      <c r="H389" s="25"/>
      <c r="I389" s="25"/>
      <c r="J389" s="13"/>
      <c r="K389" s="13"/>
      <c r="L389" s="25"/>
      <c r="M389" s="14" t="str">
        <f aca="false">IF(OR($C389="",$J389=""),"",INT(($J389-$C389)/365.25))</f>
        <v/>
      </c>
      <c r="N389" s="14" t="str">
        <f aca="false">IF($M389="","",IF($M389&lt;2,"Ha","Yo'q"))</f>
        <v/>
      </c>
      <c r="O389" s="14" t="str">
        <f aca="false">IF($M389="","",IF(AND($M389&gt;=7,$M389&lt;=17),"Ha","Yo'q"))</f>
        <v/>
      </c>
      <c r="P389" s="14" t="str">
        <f aca="false">IF(AND($B389&lt;&gt;"",$J389&lt;&gt;"",$J389&lt;=Boshqaruv!$C$10,OR($K389="",$K389&gt;Boshqaruv!$C$10),$L389&lt;&gt;"Tibbiy qarshi ko'rsatma"),1,"")</f>
        <v/>
      </c>
      <c r="Q389" s="28" t="n">
        <f aca="false">IF(AND($B389&lt;&gt;"",$J389&gt;=Boshqaruv!$C$9,$J389&lt;=Boshqaruv!$C$10),IF(COUNTIFS($B$4:$B388,$B389,$C$4:$C388,$C389,$J$4:$J388,"&gt;="&amp;Boshqaruv!$C$9,$J$4:$J388,"&lt;="&amp;Boshqaruv!$C$10)=0,1,0),0)</f>
        <v>0</v>
      </c>
      <c r="R389" s="28" t="n">
        <f aca="false">IF(AND($B389&lt;&gt;"",$J389&gt;=Boshqaruv!$C$9,$J389&lt;=Boshqaruv!$C$10,$K389&lt;&gt;"",$K389&lt;=Boshqaruv!$C$10),IF(COUNTIFS($B$4:$B388,$B389,$C$4:$C388,$C389,$J$4:$J388,"&gt;="&amp;Boshqaruv!$C$9,$J$4:$J388,"&lt;="&amp;Boshqaruv!$C$10,$K$4:$K388,"&lt;&gt;",$K$4:$K388,"&lt;="&amp;Boshqaruv!$C$10)=0,1,0),0)</f>
        <v>0</v>
      </c>
      <c r="S389" s="28" t="n">
        <f aca="false">IF($P389=1,IF(COUNTIFS($B$4:$B388,$B389,$C$4:$C388,$C389,$P$4:$P388,1)=0,1,0),0)</f>
        <v>0</v>
      </c>
      <c r="T389" s="12"/>
    </row>
    <row r="390" customFormat="false" ht="15" hidden="false" customHeight="false" outlineLevel="0" collapsed="false">
      <c r="A390" s="20" t="n">
        <v>386</v>
      </c>
      <c r="B390" s="12"/>
      <c r="C390" s="13"/>
      <c r="D390" s="24"/>
      <c r="E390" s="12"/>
      <c r="F390" s="12"/>
      <c r="G390" s="25"/>
      <c r="H390" s="25"/>
      <c r="I390" s="25"/>
      <c r="J390" s="13"/>
      <c r="K390" s="13"/>
      <c r="L390" s="25"/>
      <c r="M390" s="14" t="str">
        <f aca="false">IF(OR($C390="",$J390=""),"",INT(($J390-$C390)/365.25))</f>
        <v/>
      </c>
      <c r="N390" s="14" t="str">
        <f aca="false">IF($M390="","",IF($M390&lt;2,"Ha","Yo'q"))</f>
        <v/>
      </c>
      <c r="O390" s="14" t="str">
        <f aca="false">IF($M390="","",IF(AND($M390&gt;=7,$M390&lt;=17),"Ha","Yo'q"))</f>
        <v/>
      </c>
      <c r="P390" s="14" t="str">
        <f aca="false">IF(AND($B390&lt;&gt;"",$J390&lt;&gt;"",$J390&lt;=Boshqaruv!$C$10,OR($K390="",$K390&gt;Boshqaruv!$C$10),$L390&lt;&gt;"Tibbiy qarshi ko'rsatma"),1,"")</f>
        <v/>
      </c>
      <c r="Q390" s="28" t="n">
        <f aca="false">IF(AND($B390&lt;&gt;"",$J390&gt;=Boshqaruv!$C$9,$J390&lt;=Boshqaruv!$C$10),IF(COUNTIFS($B$4:$B389,$B390,$C$4:$C389,$C390,$J$4:$J389,"&gt;="&amp;Boshqaruv!$C$9,$J$4:$J389,"&lt;="&amp;Boshqaruv!$C$10)=0,1,0),0)</f>
        <v>0</v>
      </c>
      <c r="R390" s="28" t="n">
        <f aca="false">IF(AND($B390&lt;&gt;"",$J390&gt;=Boshqaruv!$C$9,$J390&lt;=Boshqaruv!$C$10,$K390&lt;&gt;"",$K390&lt;=Boshqaruv!$C$10),IF(COUNTIFS($B$4:$B389,$B390,$C$4:$C389,$C390,$J$4:$J389,"&gt;="&amp;Boshqaruv!$C$9,$J$4:$J389,"&lt;="&amp;Boshqaruv!$C$10,$K$4:$K389,"&lt;&gt;",$K$4:$K389,"&lt;="&amp;Boshqaruv!$C$10)=0,1,0),0)</f>
        <v>0</v>
      </c>
      <c r="S390" s="28" t="n">
        <f aca="false">IF($P390=1,IF(COUNTIFS($B$4:$B389,$B390,$C$4:$C389,$C390,$P$4:$P389,1)=0,1,0),0)</f>
        <v>0</v>
      </c>
      <c r="T390" s="12"/>
    </row>
    <row r="391" customFormat="false" ht="15" hidden="false" customHeight="false" outlineLevel="0" collapsed="false">
      <c r="A391" s="20" t="n">
        <v>387</v>
      </c>
      <c r="B391" s="12"/>
      <c r="C391" s="13"/>
      <c r="D391" s="24"/>
      <c r="E391" s="12"/>
      <c r="F391" s="12"/>
      <c r="G391" s="25"/>
      <c r="H391" s="25"/>
      <c r="I391" s="25"/>
      <c r="J391" s="13"/>
      <c r="K391" s="13"/>
      <c r="L391" s="25"/>
      <c r="M391" s="14" t="str">
        <f aca="false">IF(OR($C391="",$J391=""),"",INT(($J391-$C391)/365.25))</f>
        <v/>
      </c>
      <c r="N391" s="14" t="str">
        <f aca="false">IF($M391="","",IF($M391&lt;2,"Ha","Yo'q"))</f>
        <v/>
      </c>
      <c r="O391" s="14" t="str">
        <f aca="false">IF($M391="","",IF(AND($M391&gt;=7,$M391&lt;=17),"Ha","Yo'q"))</f>
        <v/>
      </c>
      <c r="P391" s="14" t="str">
        <f aca="false">IF(AND($B391&lt;&gt;"",$J391&lt;&gt;"",$J391&lt;=Boshqaruv!$C$10,OR($K391="",$K391&gt;Boshqaruv!$C$10),$L391&lt;&gt;"Tibbiy qarshi ko'rsatma"),1,"")</f>
        <v/>
      </c>
      <c r="Q391" s="28" t="n">
        <f aca="false">IF(AND($B391&lt;&gt;"",$J391&gt;=Boshqaruv!$C$9,$J391&lt;=Boshqaruv!$C$10),IF(COUNTIFS($B$4:$B390,$B391,$C$4:$C390,$C391,$J$4:$J390,"&gt;="&amp;Boshqaruv!$C$9,$J$4:$J390,"&lt;="&amp;Boshqaruv!$C$10)=0,1,0),0)</f>
        <v>0</v>
      </c>
      <c r="R391" s="28" t="n">
        <f aca="false">IF(AND($B391&lt;&gt;"",$J391&gt;=Boshqaruv!$C$9,$J391&lt;=Boshqaruv!$C$10,$K391&lt;&gt;"",$K391&lt;=Boshqaruv!$C$10),IF(COUNTIFS($B$4:$B390,$B391,$C$4:$C390,$C391,$J$4:$J390,"&gt;="&amp;Boshqaruv!$C$9,$J$4:$J390,"&lt;="&amp;Boshqaruv!$C$10,$K$4:$K390,"&lt;&gt;",$K$4:$K390,"&lt;="&amp;Boshqaruv!$C$10)=0,1,0),0)</f>
        <v>0</v>
      </c>
      <c r="S391" s="28" t="n">
        <f aca="false">IF($P391=1,IF(COUNTIFS($B$4:$B390,$B391,$C$4:$C390,$C391,$P$4:$P390,1)=0,1,0),0)</f>
        <v>0</v>
      </c>
      <c r="T391" s="12"/>
    </row>
    <row r="392" customFormat="false" ht="15" hidden="false" customHeight="false" outlineLevel="0" collapsed="false">
      <c r="A392" s="20" t="n">
        <v>388</v>
      </c>
      <c r="B392" s="12"/>
      <c r="C392" s="13"/>
      <c r="D392" s="24"/>
      <c r="E392" s="12"/>
      <c r="F392" s="12"/>
      <c r="G392" s="25"/>
      <c r="H392" s="25"/>
      <c r="I392" s="25"/>
      <c r="J392" s="13"/>
      <c r="K392" s="13"/>
      <c r="L392" s="25"/>
      <c r="M392" s="14" t="str">
        <f aca="false">IF(OR($C392="",$J392=""),"",INT(($J392-$C392)/365.25))</f>
        <v/>
      </c>
      <c r="N392" s="14" t="str">
        <f aca="false">IF($M392="","",IF($M392&lt;2,"Ha","Yo'q"))</f>
        <v/>
      </c>
      <c r="O392" s="14" t="str">
        <f aca="false">IF($M392="","",IF(AND($M392&gt;=7,$M392&lt;=17),"Ha","Yo'q"))</f>
        <v/>
      </c>
      <c r="P392" s="14" t="str">
        <f aca="false">IF(AND($B392&lt;&gt;"",$J392&lt;&gt;"",$J392&lt;=Boshqaruv!$C$10,OR($K392="",$K392&gt;Boshqaruv!$C$10),$L392&lt;&gt;"Tibbiy qarshi ko'rsatma"),1,"")</f>
        <v/>
      </c>
      <c r="Q392" s="28" t="n">
        <f aca="false">IF(AND($B392&lt;&gt;"",$J392&gt;=Boshqaruv!$C$9,$J392&lt;=Boshqaruv!$C$10),IF(COUNTIFS($B$4:$B391,$B392,$C$4:$C391,$C392,$J$4:$J391,"&gt;="&amp;Boshqaruv!$C$9,$J$4:$J391,"&lt;="&amp;Boshqaruv!$C$10)=0,1,0),0)</f>
        <v>0</v>
      </c>
      <c r="R392" s="28" t="n">
        <f aca="false">IF(AND($B392&lt;&gt;"",$J392&gt;=Boshqaruv!$C$9,$J392&lt;=Boshqaruv!$C$10,$K392&lt;&gt;"",$K392&lt;=Boshqaruv!$C$10),IF(COUNTIFS($B$4:$B391,$B392,$C$4:$C391,$C392,$J$4:$J391,"&gt;="&amp;Boshqaruv!$C$9,$J$4:$J391,"&lt;="&amp;Boshqaruv!$C$10,$K$4:$K391,"&lt;&gt;",$K$4:$K391,"&lt;="&amp;Boshqaruv!$C$10)=0,1,0),0)</f>
        <v>0</v>
      </c>
      <c r="S392" s="28" t="n">
        <f aca="false">IF($P392=1,IF(COUNTIFS($B$4:$B391,$B392,$C$4:$C391,$C392,$P$4:$P391,1)=0,1,0),0)</f>
        <v>0</v>
      </c>
      <c r="T392" s="12"/>
    </row>
    <row r="393" customFormat="false" ht="15" hidden="false" customHeight="false" outlineLevel="0" collapsed="false">
      <c r="A393" s="20" t="n">
        <v>389</v>
      </c>
      <c r="B393" s="12"/>
      <c r="C393" s="13"/>
      <c r="D393" s="24"/>
      <c r="E393" s="12"/>
      <c r="F393" s="12"/>
      <c r="G393" s="25"/>
      <c r="H393" s="25"/>
      <c r="I393" s="25"/>
      <c r="J393" s="13"/>
      <c r="K393" s="13"/>
      <c r="L393" s="25"/>
      <c r="M393" s="14" t="str">
        <f aca="false">IF(OR($C393="",$J393=""),"",INT(($J393-$C393)/365.25))</f>
        <v/>
      </c>
      <c r="N393" s="14" t="str">
        <f aca="false">IF($M393="","",IF($M393&lt;2,"Ha","Yo'q"))</f>
        <v/>
      </c>
      <c r="O393" s="14" t="str">
        <f aca="false">IF($M393="","",IF(AND($M393&gt;=7,$M393&lt;=17),"Ha","Yo'q"))</f>
        <v/>
      </c>
      <c r="P393" s="14" t="str">
        <f aca="false">IF(AND($B393&lt;&gt;"",$J393&lt;&gt;"",$J393&lt;=Boshqaruv!$C$10,OR($K393="",$K393&gt;Boshqaruv!$C$10),$L393&lt;&gt;"Tibbiy qarshi ko'rsatma"),1,"")</f>
        <v/>
      </c>
      <c r="Q393" s="28" t="n">
        <f aca="false">IF(AND($B393&lt;&gt;"",$J393&gt;=Boshqaruv!$C$9,$J393&lt;=Boshqaruv!$C$10),IF(COUNTIFS($B$4:$B392,$B393,$C$4:$C392,$C393,$J$4:$J392,"&gt;="&amp;Boshqaruv!$C$9,$J$4:$J392,"&lt;="&amp;Boshqaruv!$C$10)=0,1,0),0)</f>
        <v>0</v>
      </c>
      <c r="R393" s="28" t="n">
        <f aca="false">IF(AND($B393&lt;&gt;"",$J393&gt;=Boshqaruv!$C$9,$J393&lt;=Boshqaruv!$C$10,$K393&lt;&gt;"",$K393&lt;=Boshqaruv!$C$10),IF(COUNTIFS($B$4:$B392,$B393,$C$4:$C392,$C393,$J$4:$J392,"&gt;="&amp;Boshqaruv!$C$9,$J$4:$J392,"&lt;="&amp;Boshqaruv!$C$10,$K$4:$K392,"&lt;&gt;",$K$4:$K392,"&lt;="&amp;Boshqaruv!$C$10)=0,1,0),0)</f>
        <v>0</v>
      </c>
      <c r="S393" s="28" t="n">
        <f aca="false">IF($P393=1,IF(COUNTIFS($B$4:$B392,$B393,$C$4:$C392,$C393,$P$4:$P392,1)=0,1,0),0)</f>
        <v>0</v>
      </c>
      <c r="T393" s="12"/>
    </row>
    <row r="394" customFormat="false" ht="15" hidden="false" customHeight="false" outlineLevel="0" collapsed="false">
      <c r="A394" s="20" t="n">
        <v>390</v>
      </c>
      <c r="B394" s="12"/>
      <c r="C394" s="13"/>
      <c r="D394" s="24"/>
      <c r="E394" s="12"/>
      <c r="F394" s="12"/>
      <c r="G394" s="25"/>
      <c r="H394" s="25"/>
      <c r="I394" s="25"/>
      <c r="J394" s="13"/>
      <c r="K394" s="13"/>
      <c r="L394" s="25"/>
      <c r="M394" s="14" t="str">
        <f aca="false">IF(OR($C394="",$J394=""),"",INT(($J394-$C394)/365.25))</f>
        <v/>
      </c>
      <c r="N394" s="14" t="str">
        <f aca="false">IF($M394="","",IF($M394&lt;2,"Ha","Yo'q"))</f>
        <v/>
      </c>
      <c r="O394" s="14" t="str">
        <f aca="false">IF($M394="","",IF(AND($M394&gt;=7,$M394&lt;=17),"Ha","Yo'q"))</f>
        <v/>
      </c>
      <c r="P394" s="14" t="str">
        <f aca="false">IF(AND($B394&lt;&gt;"",$J394&lt;&gt;"",$J394&lt;=Boshqaruv!$C$10,OR($K394="",$K394&gt;Boshqaruv!$C$10),$L394&lt;&gt;"Tibbiy qarshi ko'rsatma"),1,"")</f>
        <v/>
      </c>
      <c r="Q394" s="28" t="n">
        <f aca="false">IF(AND($B394&lt;&gt;"",$J394&gt;=Boshqaruv!$C$9,$J394&lt;=Boshqaruv!$C$10),IF(COUNTIFS($B$4:$B393,$B394,$C$4:$C393,$C394,$J$4:$J393,"&gt;="&amp;Boshqaruv!$C$9,$J$4:$J393,"&lt;="&amp;Boshqaruv!$C$10)=0,1,0),0)</f>
        <v>0</v>
      </c>
      <c r="R394" s="28" t="n">
        <f aca="false">IF(AND($B394&lt;&gt;"",$J394&gt;=Boshqaruv!$C$9,$J394&lt;=Boshqaruv!$C$10,$K394&lt;&gt;"",$K394&lt;=Boshqaruv!$C$10),IF(COUNTIFS($B$4:$B393,$B394,$C$4:$C393,$C394,$J$4:$J393,"&gt;="&amp;Boshqaruv!$C$9,$J$4:$J393,"&lt;="&amp;Boshqaruv!$C$10,$K$4:$K393,"&lt;&gt;",$K$4:$K393,"&lt;="&amp;Boshqaruv!$C$10)=0,1,0),0)</f>
        <v>0</v>
      </c>
      <c r="S394" s="28" t="n">
        <f aca="false">IF($P394=1,IF(COUNTIFS($B$4:$B393,$B394,$C$4:$C393,$C394,$P$4:$P393,1)=0,1,0),0)</f>
        <v>0</v>
      </c>
      <c r="T394" s="12"/>
    </row>
    <row r="395" customFormat="false" ht="15" hidden="false" customHeight="false" outlineLevel="0" collapsed="false">
      <c r="A395" s="20" t="n">
        <v>391</v>
      </c>
      <c r="B395" s="12"/>
      <c r="C395" s="13"/>
      <c r="D395" s="24"/>
      <c r="E395" s="12"/>
      <c r="F395" s="12"/>
      <c r="G395" s="25"/>
      <c r="H395" s="25"/>
      <c r="I395" s="25"/>
      <c r="J395" s="13"/>
      <c r="K395" s="13"/>
      <c r="L395" s="25"/>
      <c r="M395" s="14" t="str">
        <f aca="false">IF(OR($C395="",$J395=""),"",INT(($J395-$C395)/365.25))</f>
        <v/>
      </c>
      <c r="N395" s="14" t="str">
        <f aca="false">IF($M395="","",IF($M395&lt;2,"Ha","Yo'q"))</f>
        <v/>
      </c>
      <c r="O395" s="14" t="str">
        <f aca="false">IF($M395="","",IF(AND($M395&gt;=7,$M395&lt;=17),"Ha","Yo'q"))</f>
        <v/>
      </c>
      <c r="P395" s="14" t="str">
        <f aca="false">IF(AND($B395&lt;&gt;"",$J395&lt;&gt;"",$J395&lt;=Boshqaruv!$C$10,OR($K395="",$K395&gt;Boshqaruv!$C$10),$L395&lt;&gt;"Tibbiy qarshi ko'rsatma"),1,"")</f>
        <v/>
      </c>
      <c r="Q395" s="28" t="n">
        <f aca="false">IF(AND($B395&lt;&gt;"",$J395&gt;=Boshqaruv!$C$9,$J395&lt;=Boshqaruv!$C$10),IF(COUNTIFS($B$4:$B394,$B395,$C$4:$C394,$C395,$J$4:$J394,"&gt;="&amp;Boshqaruv!$C$9,$J$4:$J394,"&lt;="&amp;Boshqaruv!$C$10)=0,1,0),0)</f>
        <v>0</v>
      </c>
      <c r="R395" s="28" t="n">
        <f aca="false">IF(AND($B395&lt;&gt;"",$J395&gt;=Boshqaruv!$C$9,$J395&lt;=Boshqaruv!$C$10,$K395&lt;&gt;"",$K395&lt;=Boshqaruv!$C$10),IF(COUNTIFS($B$4:$B394,$B395,$C$4:$C394,$C395,$J$4:$J394,"&gt;="&amp;Boshqaruv!$C$9,$J$4:$J394,"&lt;="&amp;Boshqaruv!$C$10,$K$4:$K394,"&lt;&gt;",$K$4:$K394,"&lt;="&amp;Boshqaruv!$C$10)=0,1,0),0)</f>
        <v>0</v>
      </c>
      <c r="S395" s="28" t="n">
        <f aca="false">IF($P395=1,IF(COUNTIFS($B$4:$B394,$B395,$C$4:$C394,$C395,$P$4:$P394,1)=0,1,0),0)</f>
        <v>0</v>
      </c>
      <c r="T395" s="12"/>
    </row>
    <row r="396" customFormat="false" ht="15" hidden="false" customHeight="false" outlineLevel="0" collapsed="false">
      <c r="A396" s="20" t="n">
        <v>392</v>
      </c>
      <c r="B396" s="12"/>
      <c r="C396" s="13"/>
      <c r="D396" s="24"/>
      <c r="E396" s="12"/>
      <c r="F396" s="12"/>
      <c r="G396" s="25"/>
      <c r="H396" s="25"/>
      <c r="I396" s="25"/>
      <c r="J396" s="13"/>
      <c r="K396" s="13"/>
      <c r="L396" s="25"/>
      <c r="M396" s="14" t="str">
        <f aca="false">IF(OR($C396="",$J396=""),"",INT(($J396-$C396)/365.25))</f>
        <v/>
      </c>
      <c r="N396" s="14" t="str">
        <f aca="false">IF($M396="","",IF($M396&lt;2,"Ha","Yo'q"))</f>
        <v/>
      </c>
      <c r="O396" s="14" t="str">
        <f aca="false">IF($M396="","",IF(AND($M396&gt;=7,$M396&lt;=17),"Ha","Yo'q"))</f>
        <v/>
      </c>
      <c r="P396" s="14" t="str">
        <f aca="false">IF(AND($B396&lt;&gt;"",$J396&lt;&gt;"",$J396&lt;=Boshqaruv!$C$10,OR($K396="",$K396&gt;Boshqaruv!$C$10),$L396&lt;&gt;"Tibbiy qarshi ko'rsatma"),1,"")</f>
        <v/>
      </c>
      <c r="Q396" s="28" t="n">
        <f aca="false">IF(AND($B396&lt;&gt;"",$J396&gt;=Boshqaruv!$C$9,$J396&lt;=Boshqaruv!$C$10),IF(COUNTIFS($B$4:$B395,$B396,$C$4:$C395,$C396,$J$4:$J395,"&gt;="&amp;Boshqaruv!$C$9,$J$4:$J395,"&lt;="&amp;Boshqaruv!$C$10)=0,1,0),0)</f>
        <v>0</v>
      </c>
      <c r="R396" s="28" t="n">
        <f aca="false">IF(AND($B396&lt;&gt;"",$J396&gt;=Boshqaruv!$C$9,$J396&lt;=Boshqaruv!$C$10,$K396&lt;&gt;"",$K396&lt;=Boshqaruv!$C$10),IF(COUNTIFS($B$4:$B395,$B396,$C$4:$C395,$C396,$J$4:$J395,"&gt;="&amp;Boshqaruv!$C$9,$J$4:$J395,"&lt;="&amp;Boshqaruv!$C$10,$K$4:$K395,"&lt;&gt;",$K$4:$K395,"&lt;="&amp;Boshqaruv!$C$10)=0,1,0),0)</f>
        <v>0</v>
      </c>
      <c r="S396" s="28" t="n">
        <f aca="false">IF($P396=1,IF(COUNTIFS($B$4:$B395,$B396,$C$4:$C395,$C396,$P$4:$P395,1)=0,1,0),0)</f>
        <v>0</v>
      </c>
      <c r="T396" s="12"/>
    </row>
    <row r="397" customFormat="false" ht="15" hidden="false" customHeight="false" outlineLevel="0" collapsed="false">
      <c r="A397" s="20" t="n">
        <v>393</v>
      </c>
      <c r="B397" s="12"/>
      <c r="C397" s="13"/>
      <c r="D397" s="24"/>
      <c r="E397" s="12"/>
      <c r="F397" s="12"/>
      <c r="G397" s="25"/>
      <c r="H397" s="25"/>
      <c r="I397" s="25"/>
      <c r="J397" s="13"/>
      <c r="K397" s="13"/>
      <c r="L397" s="25"/>
      <c r="M397" s="14" t="str">
        <f aca="false">IF(OR($C397="",$J397=""),"",INT(($J397-$C397)/365.25))</f>
        <v/>
      </c>
      <c r="N397" s="14" t="str">
        <f aca="false">IF($M397="","",IF($M397&lt;2,"Ha","Yo'q"))</f>
        <v/>
      </c>
      <c r="O397" s="14" t="str">
        <f aca="false">IF($M397="","",IF(AND($M397&gt;=7,$M397&lt;=17),"Ha","Yo'q"))</f>
        <v/>
      </c>
      <c r="P397" s="14" t="str">
        <f aca="false">IF(AND($B397&lt;&gt;"",$J397&lt;&gt;"",$J397&lt;=Boshqaruv!$C$10,OR($K397="",$K397&gt;Boshqaruv!$C$10),$L397&lt;&gt;"Tibbiy qarshi ko'rsatma"),1,"")</f>
        <v/>
      </c>
      <c r="Q397" s="28" t="n">
        <f aca="false">IF(AND($B397&lt;&gt;"",$J397&gt;=Boshqaruv!$C$9,$J397&lt;=Boshqaruv!$C$10),IF(COUNTIFS($B$4:$B396,$B397,$C$4:$C396,$C397,$J$4:$J396,"&gt;="&amp;Boshqaruv!$C$9,$J$4:$J396,"&lt;="&amp;Boshqaruv!$C$10)=0,1,0),0)</f>
        <v>0</v>
      </c>
      <c r="R397" s="28" t="n">
        <f aca="false">IF(AND($B397&lt;&gt;"",$J397&gt;=Boshqaruv!$C$9,$J397&lt;=Boshqaruv!$C$10,$K397&lt;&gt;"",$K397&lt;=Boshqaruv!$C$10),IF(COUNTIFS($B$4:$B396,$B397,$C$4:$C396,$C397,$J$4:$J396,"&gt;="&amp;Boshqaruv!$C$9,$J$4:$J396,"&lt;="&amp;Boshqaruv!$C$10,$K$4:$K396,"&lt;&gt;",$K$4:$K396,"&lt;="&amp;Boshqaruv!$C$10)=0,1,0),0)</f>
        <v>0</v>
      </c>
      <c r="S397" s="28" t="n">
        <f aca="false">IF($P397=1,IF(COUNTIFS($B$4:$B396,$B397,$C$4:$C396,$C397,$P$4:$P396,1)=0,1,0),0)</f>
        <v>0</v>
      </c>
      <c r="T397" s="12"/>
    </row>
    <row r="398" customFormat="false" ht="15" hidden="false" customHeight="false" outlineLevel="0" collapsed="false">
      <c r="A398" s="20" t="n">
        <v>394</v>
      </c>
      <c r="B398" s="12"/>
      <c r="C398" s="13"/>
      <c r="D398" s="24"/>
      <c r="E398" s="12"/>
      <c r="F398" s="12"/>
      <c r="G398" s="25"/>
      <c r="H398" s="25"/>
      <c r="I398" s="25"/>
      <c r="J398" s="13"/>
      <c r="K398" s="13"/>
      <c r="L398" s="25"/>
      <c r="M398" s="14" t="str">
        <f aca="false">IF(OR($C398="",$J398=""),"",INT(($J398-$C398)/365.25))</f>
        <v/>
      </c>
      <c r="N398" s="14" t="str">
        <f aca="false">IF($M398="","",IF($M398&lt;2,"Ha","Yo'q"))</f>
        <v/>
      </c>
      <c r="O398" s="14" t="str">
        <f aca="false">IF($M398="","",IF(AND($M398&gt;=7,$M398&lt;=17),"Ha","Yo'q"))</f>
        <v/>
      </c>
      <c r="P398" s="14" t="str">
        <f aca="false">IF(AND($B398&lt;&gt;"",$J398&lt;&gt;"",$J398&lt;=Boshqaruv!$C$10,OR($K398="",$K398&gt;Boshqaruv!$C$10),$L398&lt;&gt;"Tibbiy qarshi ko'rsatma"),1,"")</f>
        <v/>
      </c>
      <c r="Q398" s="28" t="n">
        <f aca="false">IF(AND($B398&lt;&gt;"",$J398&gt;=Boshqaruv!$C$9,$J398&lt;=Boshqaruv!$C$10),IF(COUNTIFS($B$4:$B397,$B398,$C$4:$C397,$C398,$J$4:$J397,"&gt;="&amp;Boshqaruv!$C$9,$J$4:$J397,"&lt;="&amp;Boshqaruv!$C$10)=0,1,0),0)</f>
        <v>0</v>
      </c>
      <c r="R398" s="28" t="n">
        <f aca="false">IF(AND($B398&lt;&gt;"",$J398&gt;=Boshqaruv!$C$9,$J398&lt;=Boshqaruv!$C$10,$K398&lt;&gt;"",$K398&lt;=Boshqaruv!$C$10),IF(COUNTIFS($B$4:$B397,$B398,$C$4:$C397,$C398,$J$4:$J397,"&gt;="&amp;Boshqaruv!$C$9,$J$4:$J397,"&lt;="&amp;Boshqaruv!$C$10,$K$4:$K397,"&lt;&gt;",$K$4:$K397,"&lt;="&amp;Boshqaruv!$C$10)=0,1,0),0)</f>
        <v>0</v>
      </c>
      <c r="S398" s="28" t="n">
        <f aca="false">IF($P398=1,IF(COUNTIFS($B$4:$B397,$B398,$C$4:$C397,$C398,$P$4:$P397,1)=0,1,0),0)</f>
        <v>0</v>
      </c>
      <c r="T398" s="12"/>
    </row>
    <row r="399" customFormat="false" ht="15" hidden="false" customHeight="false" outlineLevel="0" collapsed="false">
      <c r="A399" s="20" t="n">
        <v>395</v>
      </c>
      <c r="B399" s="12"/>
      <c r="C399" s="13"/>
      <c r="D399" s="24"/>
      <c r="E399" s="12"/>
      <c r="F399" s="12"/>
      <c r="G399" s="25"/>
      <c r="H399" s="25"/>
      <c r="I399" s="25"/>
      <c r="J399" s="13"/>
      <c r="K399" s="13"/>
      <c r="L399" s="25"/>
      <c r="M399" s="14" t="str">
        <f aca="false">IF(OR($C399="",$J399=""),"",INT(($J399-$C399)/365.25))</f>
        <v/>
      </c>
      <c r="N399" s="14" t="str">
        <f aca="false">IF($M399="","",IF($M399&lt;2,"Ha","Yo'q"))</f>
        <v/>
      </c>
      <c r="O399" s="14" t="str">
        <f aca="false">IF($M399="","",IF(AND($M399&gt;=7,$M399&lt;=17),"Ha","Yo'q"))</f>
        <v/>
      </c>
      <c r="P399" s="14" t="str">
        <f aca="false">IF(AND($B399&lt;&gt;"",$J399&lt;&gt;"",$J399&lt;=Boshqaruv!$C$10,OR($K399="",$K399&gt;Boshqaruv!$C$10),$L399&lt;&gt;"Tibbiy qarshi ko'rsatma"),1,"")</f>
        <v/>
      </c>
      <c r="Q399" s="28" t="n">
        <f aca="false">IF(AND($B399&lt;&gt;"",$J399&gt;=Boshqaruv!$C$9,$J399&lt;=Boshqaruv!$C$10),IF(COUNTIFS($B$4:$B398,$B399,$C$4:$C398,$C399,$J$4:$J398,"&gt;="&amp;Boshqaruv!$C$9,$J$4:$J398,"&lt;="&amp;Boshqaruv!$C$10)=0,1,0),0)</f>
        <v>0</v>
      </c>
      <c r="R399" s="28" t="n">
        <f aca="false">IF(AND($B399&lt;&gt;"",$J399&gt;=Boshqaruv!$C$9,$J399&lt;=Boshqaruv!$C$10,$K399&lt;&gt;"",$K399&lt;=Boshqaruv!$C$10),IF(COUNTIFS($B$4:$B398,$B399,$C$4:$C398,$C399,$J$4:$J398,"&gt;="&amp;Boshqaruv!$C$9,$J$4:$J398,"&lt;="&amp;Boshqaruv!$C$10,$K$4:$K398,"&lt;&gt;",$K$4:$K398,"&lt;="&amp;Boshqaruv!$C$10)=0,1,0),0)</f>
        <v>0</v>
      </c>
      <c r="S399" s="28" t="n">
        <f aca="false">IF($P399=1,IF(COUNTIFS($B$4:$B398,$B399,$C$4:$C398,$C399,$P$4:$P398,1)=0,1,0),0)</f>
        <v>0</v>
      </c>
      <c r="T399" s="12"/>
    </row>
    <row r="400" customFormat="false" ht="15" hidden="false" customHeight="false" outlineLevel="0" collapsed="false">
      <c r="A400" s="20" t="n">
        <v>396</v>
      </c>
      <c r="B400" s="12"/>
      <c r="C400" s="13"/>
      <c r="D400" s="24"/>
      <c r="E400" s="12"/>
      <c r="F400" s="12"/>
      <c r="G400" s="25"/>
      <c r="H400" s="25"/>
      <c r="I400" s="25"/>
      <c r="J400" s="13"/>
      <c r="K400" s="13"/>
      <c r="L400" s="25"/>
      <c r="M400" s="14" t="str">
        <f aca="false">IF(OR($C400="",$J400=""),"",INT(($J400-$C400)/365.25))</f>
        <v/>
      </c>
      <c r="N400" s="14" t="str">
        <f aca="false">IF($M400="","",IF($M400&lt;2,"Ha","Yo'q"))</f>
        <v/>
      </c>
      <c r="O400" s="14" t="str">
        <f aca="false">IF($M400="","",IF(AND($M400&gt;=7,$M400&lt;=17),"Ha","Yo'q"))</f>
        <v/>
      </c>
      <c r="P400" s="14" t="str">
        <f aca="false">IF(AND($B400&lt;&gt;"",$J400&lt;&gt;"",$J400&lt;=Boshqaruv!$C$10,OR($K400="",$K400&gt;Boshqaruv!$C$10),$L400&lt;&gt;"Tibbiy qarshi ko'rsatma"),1,"")</f>
        <v/>
      </c>
      <c r="Q400" s="28" t="n">
        <f aca="false">IF(AND($B400&lt;&gt;"",$J400&gt;=Boshqaruv!$C$9,$J400&lt;=Boshqaruv!$C$10),IF(COUNTIFS($B$4:$B399,$B400,$C$4:$C399,$C400,$J$4:$J399,"&gt;="&amp;Boshqaruv!$C$9,$J$4:$J399,"&lt;="&amp;Boshqaruv!$C$10)=0,1,0),0)</f>
        <v>0</v>
      </c>
      <c r="R400" s="28" t="n">
        <f aca="false">IF(AND($B400&lt;&gt;"",$J400&gt;=Boshqaruv!$C$9,$J400&lt;=Boshqaruv!$C$10,$K400&lt;&gt;"",$K400&lt;=Boshqaruv!$C$10),IF(COUNTIFS($B$4:$B399,$B400,$C$4:$C399,$C400,$J$4:$J399,"&gt;="&amp;Boshqaruv!$C$9,$J$4:$J399,"&lt;="&amp;Boshqaruv!$C$10,$K$4:$K399,"&lt;&gt;",$K$4:$K399,"&lt;="&amp;Boshqaruv!$C$10)=0,1,0),0)</f>
        <v>0</v>
      </c>
      <c r="S400" s="28" t="n">
        <f aca="false">IF($P400=1,IF(COUNTIFS($B$4:$B399,$B400,$C$4:$C399,$C400,$P$4:$P399,1)=0,1,0),0)</f>
        <v>0</v>
      </c>
      <c r="T400" s="12"/>
    </row>
    <row r="401" customFormat="false" ht="15" hidden="false" customHeight="false" outlineLevel="0" collapsed="false">
      <c r="A401" s="20" t="n">
        <v>397</v>
      </c>
      <c r="B401" s="12"/>
      <c r="C401" s="13"/>
      <c r="D401" s="24"/>
      <c r="E401" s="12"/>
      <c r="F401" s="12"/>
      <c r="G401" s="25"/>
      <c r="H401" s="25"/>
      <c r="I401" s="25"/>
      <c r="J401" s="13"/>
      <c r="K401" s="13"/>
      <c r="L401" s="25"/>
      <c r="M401" s="14" t="str">
        <f aca="false">IF(OR($C401="",$J401=""),"",INT(($J401-$C401)/365.25))</f>
        <v/>
      </c>
      <c r="N401" s="14" t="str">
        <f aca="false">IF($M401="","",IF($M401&lt;2,"Ha","Yo'q"))</f>
        <v/>
      </c>
      <c r="O401" s="14" t="str">
        <f aca="false">IF($M401="","",IF(AND($M401&gt;=7,$M401&lt;=17),"Ha","Yo'q"))</f>
        <v/>
      </c>
      <c r="P401" s="14" t="str">
        <f aca="false">IF(AND($B401&lt;&gt;"",$J401&lt;&gt;"",$J401&lt;=Boshqaruv!$C$10,OR($K401="",$K401&gt;Boshqaruv!$C$10),$L401&lt;&gt;"Tibbiy qarshi ko'rsatma"),1,"")</f>
        <v/>
      </c>
      <c r="Q401" s="28" t="n">
        <f aca="false">IF(AND($B401&lt;&gt;"",$J401&gt;=Boshqaruv!$C$9,$J401&lt;=Boshqaruv!$C$10),IF(COUNTIFS($B$4:$B400,$B401,$C$4:$C400,$C401,$J$4:$J400,"&gt;="&amp;Boshqaruv!$C$9,$J$4:$J400,"&lt;="&amp;Boshqaruv!$C$10)=0,1,0),0)</f>
        <v>0</v>
      </c>
      <c r="R401" s="28" t="n">
        <f aca="false">IF(AND($B401&lt;&gt;"",$J401&gt;=Boshqaruv!$C$9,$J401&lt;=Boshqaruv!$C$10,$K401&lt;&gt;"",$K401&lt;=Boshqaruv!$C$10),IF(COUNTIFS($B$4:$B400,$B401,$C$4:$C400,$C401,$J$4:$J400,"&gt;="&amp;Boshqaruv!$C$9,$J$4:$J400,"&lt;="&amp;Boshqaruv!$C$10,$K$4:$K400,"&lt;&gt;",$K$4:$K400,"&lt;="&amp;Boshqaruv!$C$10)=0,1,0),0)</f>
        <v>0</v>
      </c>
      <c r="S401" s="28" t="n">
        <f aca="false">IF($P401=1,IF(COUNTIFS($B$4:$B400,$B401,$C$4:$C400,$C401,$P$4:$P400,1)=0,1,0),0)</f>
        <v>0</v>
      </c>
      <c r="T401" s="12"/>
    </row>
    <row r="402" customFormat="false" ht="15" hidden="false" customHeight="false" outlineLevel="0" collapsed="false">
      <c r="A402" s="20" t="n">
        <v>398</v>
      </c>
      <c r="B402" s="12"/>
      <c r="C402" s="13"/>
      <c r="D402" s="24"/>
      <c r="E402" s="12"/>
      <c r="F402" s="12"/>
      <c r="G402" s="25"/>
      <c r="H402" s="25"/>
      <c r="I402" s="25"/>
      <c r="J402" s="13"/>
      <c r="K402" s="13"/>
      <c r="L402" s="25"/>
      <c r="M402" s="14" t="str">
        <f aca="false">IF(OR($C402="",$J402=""),"",INT(($J402-$C402)/365.25))</f>
        <v/>
      </c>
      <c r="N402" s="14" t="str">
        <f aca="false">IF($M402="","",IF($M402&lt;2,"Ha","Yo'q"))</f>
        <v/>
      </c>
      <c r="O402" s="14" t="str">
        <f aca="false">IF($M402="","",IF(AND($M402&gt;=7,$M402&lt;=17),"Ha","Yo'q"))</f>
        <v/>
      </c>
      <c r="P402" s="14" t="str">
        <f aca="false">IF(AND($B402&lt;&gt;"",$J402&lt;&gt;"",$J402&lt;=Boshqaruv!$C$10,OR($K402="",$K402&gt;Boshqaruv!$C$10),$L402&lt;&gt;"Tibbiy qarshi ko'rsatma"),1,"")</f>
        <v/>
      </c>
      <c r="Q402" s="28" t="n">
        <f aca="false">IF(AND($B402&lt;&gt;"",$J402&gt;=Boshqaruv!$C$9,$J402&lt;=Boshqaruv!$C$10),IF(COUNTIFS($B$4:$B401,$B402,$C$4:$C401,$C402,$J$4:$J401,"&gt;="&amp;Boshqaruv!$C$9,$J$4:$J401,"&lt;="&amp;Boshqaruv!$C$10)=0,1,0),0)</f>
        <v>0</v>
      </c>
      <c r="R402" s="28" t="n">
        <f aca="false">IF(AND($B402&lt;&gt;"",$J402&gt;=Boshqaruv!$C$9,$J402&lt;=Boshqaruv!$C$10,$K402&lt;&gt;"",$K402&lt;=Boshqaruv!$C$10),IF(COUNTIFS($B$4:$B401,$B402,$C$4:$C401,$C402,$J$4:$J401,"&gt;="&amp;Boshqaruv!$C$9,$J$4:$J401,"&lt;="&amp;Boshqaruv!$C$10,$K$4:$K401,"&lt;&gt;",$K$4:$K401,"&lt;="&amp;Boshqaruv!$C$10)=0,1,0),0)</f>
        <v>0</v>
      </c>
      <c r="S402" s="28" t="n">
        <f aca="false">IF($P402=1,IF(COUNTIFS($B$4:$B401,$B402,$C$4:$C401,$C402,$P$4:$P401,1)=0,1,0),0)</f>
        <v>0</v>
      </c>
      <c r="T402" s="12"/>
    </row>
    <row r="403" customFormat="false" ht="15" hidden="false" customHeight="false" outlineLevel="0" collapsed="false">
      <c r="A403" s="20" t="n">
        <v>399</v>
      </c>
      <c r="B403" s="12"/>
      <c r="C403" s="13"/>
      <c r="D403" s="24"/>
      <c r="E403" s="12"/>
      <c r="F403" s="12"/>
      <c r="G403" s="25"/>
      <c r="H403" s="25"/>
      <c r="I403" s="25"/>
      <c r="J403" s="13"/>
      <c r="K403" s="13"/>
      <c r="L403" s="25"/>
      <c r="M403" s="14" t="str">
        <f aca="false">IF(OR($C403="",$J403=""),"",INT(($J403-$C403)/365.25))</f>
        <v/>
      </c>
      <c r="N403" s="14" t="str">
        <f aca="false">IF($M403="","",IF($M403&lt;2,"Ha","Yo'q"))</f>
        <v/>
      </c>
      <c r="O403" s="14" t="str">
        <f aca="false">IF($M403="","",IF(AND($M403&gt;=7,$M403&lt;=17),"Ha","Yo'q"))</f>
        <v/>
      </c>
      <c r="P403" s="14" t="str">
        <f aca="false">IF(AND($B403&lt;&gt;"",$J403&lt;&gt;"",$J403&lt;=Boshqaruv!$C$10,OR($K403="",$K403&gt;Boshqaruv!$C$10),$L403&lt;&gt;"Tibbiy qarshi ko'rsatma"),1,"")</f>
        <v/>
      </c>
      <c r="Q403" s="28" t="n">
        <f aca="false">IF(AND($B403&lt;&gt;"",$J403&gt;=Boshqaruv!$C$9,$J403&lt;=Boshqaruv!$C$10),IF(COUNTIFS($B$4:$B402,$B403,$C$4:$C402,$C403,$J$4:$J402,"&gt;="&amp;Boshqaruv!$C$9,$J$4:$J402,"&lt;="&amp;Boshqaruv!$C$10)=0,1,0),0)</f>
        <v>0</v>
      </c>
      <c r="R403" s="28" t="n">
        <f aca="false">IF(AND($B403&lt;&gt;"",$J403&gt;=Boshqaruv!$C$9,$J403&lt;=Boshqaruv!$C$10,$K403&lt;&gt;"",$K403&lt;=Boshqaruv!$C$10),IF(COUNTIFS($B$4:$B402,$B403,$C$4:$C402,$C403,$J$4:$J402,"&gt;="&amp;Boshqaruv!$C$9,$J$4:$J402,"&lt;="&amp;Boshqaruv!$C$10,$K$4:$K402,"&lt;&gt;",$K$4:$K402,"&lt;="&amp;Boshqaruv!$C$10)=0,1,0),0)</f>
        <v>0</v>
      </c>
      <c r="S403" s="28" t="n">
        <f aca="false">IF($P403=1,IF(COUNTIFS($B$4:$B402,$B403,$C$4:$C402,$C403,$P$4:$P402,1)=0,1,0),0)</f>
        <v>0</v>
      </c>
      <c r="T403" s="12"/>
    </row>
    <row r="404" customFormat="false" ht="15" hidden="false" customHeight="false" outlineLevel="0" collapsed="false">
      <c r="A404" s="20" t="n">
        <v>400</v>
      </c>
      <c r="B404" s="12"/>
      <c r="C404" s="13"/>
      <c r="D404" s="24"/>
      <c r="E404" s="12"/>
      <c r="F404" s="12"/>
      <c r="G404" s="25"/>
      <c r="H404" s="25"/>
      <c r="I404" s="25"/>
      <c r="J404" s="13"/>
      <c r="K404" s="13"/>
      <c r="L404" s="25"/>
      <c r="M404" s="14" t="str">
        <f aca="false">IF(OR($C404="",$J404=""),"",INT(($J404-$C404)/365.25))</f>
        <v/>
      </c>
      <c r="N404" s="14" t="str">
        <f aca="false">IF($M404="","",IF($M404&lt;2,"Ha","Yo'q"))</f>
        <v/>
      </c>
      <c r="O404" s="14" t="str">
        <f aca="false">IF($M404="","",IF(AND($M404&gt;=7,$M404&lt;=17),"Ha","Yo'q"))</f>
        <v/>
      </c>
      <c r="P404" s="14" t="str">
        <f aca="false">IF(AND($B404&lt;&gt;"",$J404&lt;&gt;"",$J404&lt;=Boshqaruv!$C$10,OR($K404="",$K404&gt;Boshqaruv!$C$10),$L404&lt;&gt;"Tibbiy qarshi ko'rsatma"),1,"")</f>
        <v/>
      </c>
      <c r="Q404" s="28" t="n">
        <f aca="false">IF(AND($B404&lt;&gt;"",$J404&gt;=Boshqaruv!$C$9,$J404&lt;=Boshqaruv!$C$10),IF(COUNTIFS($B$4:$B403,$B404,$C$4:$C403,$C404,$J$4:$J403,"&gt;="&amp;Boshqaruv!$C$9,$J$4:$J403,"&lt;="&amp;Boshqaruv!$C$10)=0,1,0),0)</f>
        <v>0</v>
      </c>
      <c r="R404" s="28" t="n">
        <f aca="false">IF(AND($B404&lt;&gt;"",$J404&gt;=Boshqaruv!$C$9,$J404&lt;=Boshqaruv!$C$10,$K404&lt;&gt;"",$K404&lt;=Boshqaruv!$C$10),IF(COUNTIFS($B$4:$B403,$B404,$C$4:$C403,$C404,$J$4:$J403,"&gt;="&amp;Boshqaruv!$C$9,$J$4:$J403,"&lt;="&amp;Boshqaruv!$C$10,$K$4:$K403,"&lt;&gt;",$K$4:$K403,"&lt;="&amp;Boshqaruv!$C$10)=0,1,0),0)</f>
        <v>0</v>
      </c>
      <c r="S404" s="28" t="n">
        <f aca="false">IF($P404=1,IF(COUNTIFS($B$4:$B403,$B404,$C$4:$C403,$C404,$P$4:$P403,1)=0,1,0),0)</f>
        <v>0</v>
      </c>
      <c r="T404" s="12"/>
    </row>
    <row r="405" customFormat="false" ht="15" hidden="false" customHeight="false" outlineLevel="0" collapsed="false">
      <c r="A405" s="20" t="n">
        <v>401</v>
      </c>
      <c r="B405" s="12"/>
      <c r="C405" s="13"/>
      <c r="D405" s="24"/>
      <c r="E405" s="12"/>
      <c r="F405" s="12"/>
      <c r="G405" s="25"/>
      <c r="H405" s="25"/>
      <c r="I405" s="25"/>
      <c r="J405" s="13"/>
      <c r="K405" s="13"/>
      <c r="L405" s="25"/>
      <c r="M405" s="14" t="str">
        <f aca="false">IF(OR($C405="",$J405=""),"",INT(($J405-$C405)/365.25))</f>
        <v/>
      </c>
      <c r="N405" s="14" t="str">
        <f aca="false">IF($M405="","",IF($M405&lt;2,"Ha","Yo'q"))</f>
        <v/>
      </c>
      <c r="O405" s="14" t="str">
        <f aca="false">IF($M405="","",IF(AND($M405&gt;=7,$M405&lt;=17),"Ha","Yo'q"))</f>
        <v/>
      </c>
      <c r="P405" s="14" t="str">
        <f aca="false">IF(AND($B405&lt;&gt;"",$J405&lt;&gt;"",$J405&lt;=Boshqaruv!$C$10,OR($K405="",$K405&gt;Boshqaruv!$C$10),$L405&lt;&gt;"Tibbiy qarshi ko'rsatma"),1,"")</f>
        <v/>
      </c>
      <c r="Q405" s="28" t="n">
        <f aca="false">IF(AND($B405&lt;&gt;"",$J405&gt;=Boshqaruv!$C$9,$J405&lt;=Boshqaruv!$C$10),IF(COUNTIFS($B$4:$B404,$B405,$C$4:$C404,$C405,$J$4:$J404,"&gt;="&amp;Boshqaruv!$C$9,$J$4:$J404,"&lt;="&amp;Boshqaruv!$C$10)=0,1,0),0)</f>
        <v>0</v>
      </c>
      <c r="R405" s="28" t="n">
        <f aca="false">IF(AND($B405&lt;&gt;"",$J405&gt;=Boshqaruv!$C$9,$J405&lt;=Boshqaruv!$C$10,$K405&lt;&gt;"",$K405&lt;=Boshqaruv!$C$10),IF(COUNTIFS($B$4:$B404,$B405,$C$4:$C404,$C405,$J$4:$J404,"&gt;="&amp;Boshqaruv!$C$9,$J$4:$J404,"&lt;="&amp;Boshqaruv!$C$10,$K$4:$K404,"&lt;&gt;",$K$4:$K404,"&lt;="&amp;Boshqaruv!$C$10)=0,1,0),0)</f>
        <v>0</v>
      </c>
      <c r="S405" s="28" t="n">
        <f aca="false">IF($P405=1,IF(COUNTIFS($B$4:$B404,$B405,$C$4:$C404,$C405,$P$4:$P404,1)=0,1,0),0)</f>
        <v>0</v>
      </c>
      <c r="T405" s="12"/>
    </row>
    <row r="406" customFormat="false" ht="15" hidden="false" customHeight="false" outlineLevel="0" collapsed="false">
      <c r="A406" s="20" t="n">
        <v>402</v>
      </c>
      <c r="B406" s="12"/>
      <c r="C406" s="13"/>
      <c r="D406" s="24"/>
      <c r="E406" s="12"/>
      <c r="F406" s="12"/>
      <c r="G406" s="25"/>
      <c r="H406" s="25"/>
      <c r="I406" s="25"/>
      <c r="J406" s="13"/>
      <c r="K406" s="13"/>
      <c r="L406" s="25"/>
      <c r="M406" s="14" t="str">
        <f aca="false">IF(OR($C406="",$J406=""),"",INT(($J406-$C406)/365.25))</f>
        <v/>
      </c>
      <c r="N406" s="14" t="str">
        <f aca="false">IF($M406="","",IF($M406&lt;2,"Ha","Yo'q"))</f>
        <v/>
      </c>
      <c r="O406" s="14" t="str">
        <f aca="false">IF($M406="","",IF(AND($M406&gt;=7,$M406&lt;=17),"Ha","Yo'q"))</f>
        <v/>
      </c>
      <c r="P406" s="14" t="str">
        <f aca="false">IF(AND($B406&lt;&gt;"",$J406&lt;&gt;"",$J406&lt;=Boshqaruv!$C$10,OR($K406="",$K406&gt;Boshqaruv!$C$10),$L406&lt;&gt;"Tibbiy qarshi ko'rsatma"),1,"")</f>
        <v/>
      </c>
      <c r="Q406" s="28" t="n">
        <f aca="false">IF(AND($B406&lt;&gt;"",$J406&gt;=Boshqaruv!$C$9,$J406&lt;=Boshqaruv!$C$10),IF(COUNTIFS($B$4:$B405,$B406,$C$4:$C405,$C406,$J$4:$J405,"&gt;="&amp;Boshqaruv!$C$9,$J$4:$J405,"&lt;="&amp;Boshqaruv!$C$10)=0,1,0),0)</f>
        <v>0</v>
      </c>
      <c r="R406" s="28" t="n">
        <f aca="false">IF(AND($B406&lt;&gt;"",$J406&gt;=Boshqaruv!$C$9,$J406&lt;=Boshqaruv!$C$10,$K406&lt;&gt;"",$K406&lt;=Boshqaruv!$C$10),IF(COUNTIFS($B$4:$B405,$B406,$C$4:$C405,$C406,$J$4:$J405,"&gt;="&amp;Boshqaruv!$C$9,$J$4:$J405,"&lt;="&amp;Boshqaruv!$C$10,$K$4:$K405,"&lt;&gt;",$K$4:$K405,"&lt;="&amp;Boshqaruv!$C$10)=0,1,0),0)</f>
        <v>0</v>
      </c>
      <c r="S406" s="28" t="n">
        <f aca="false">IF($P406=1,IF(COUNTIFS($B$4:$B405,$B406,$C$4:$C405,$C406,$P$4:$P405,1)=0,1,0),0)</f>
        <v>0</v>
      </c>
      <c r="T406" s="12"/>
    </row>
    <row r="407" customFormat="false" ht="15" hidden="false" customHeight="false" outlineLevel="0" collapsed="false">
      <c r="A407" s="20" t="n">
        <v>403</v>
      </c>
      <c r="B407" s="12"/>
      <c r="C407" s="13"/>
      <c r="D407" s="24"/>
      <c r="E407" s="12"/>
      <c r="F407" s="12"/>
      <c r="G407" s="25"/>
      <c r="H407" s="25"/>
      <c r="I407" s="25"/>
      <c r="J407" s="13"/>
      <c r="K407" s="13"/>
      <c r="L407" s="25"/>
      <c r="M407" s="14" t="str">
        <f aca="false">IF(OR($C407="",$J407=""),"",INT(($J407-$C407)/365.25))</f>
        <v/>
      </c>
      <c r="N407" s="14" t="str">
        <f aca="false">IF($M407="","",IF($M407&lt;2,"Ha","Yo'q"))</f>
        <v/>
      </c>
      <c r="O407" s="14" t="str">
        <f aca="false">IF($M407="","",IF(AND($M407&gt;=7,$M407&lt;=17),"Ha","Yo'q"))</f>
        <v/>
      </c>
      <c r="P407" s="14" t="str">
        <f aca="false">IF(AND($B407&lt;&gt;"",$J407&lt;&gt;"",$J407&lt;=Boshqaruv!$C$10,OR($K407="",$K407&gt;Boshqaruv!$C$10),$L407&lt;&gt;"Tibbiy qarshi ko'rsatma"),1,"")</f>
        <v/>
      </c>
      <c r="Q407" s="28" t="n">
        <f aca="false">IF(AND($B407&lt;&gt;"",$J407&gt;=Boshqaruv!$C$9,$J407&lt;=Boshqaruv!$C$10),IF(COUNTIFS($B$4:$B406,$B407,$C$4:$C406,$C407,$J$4:$J406,"&gt;="&amp;Boshqaruv!$C$9,$J$4:$J406,"&lt;="&amp;Boshqaruv!$C$10)=0,1,0),0)</f>
        <v>0</v>
      </c>
      <c r="R407" s="28" t="n">
        <f aca="false">IF(AND($B407&lt;&gt;"",$J407&gt;=Boshqaruv!$C$9,$J407&lt;=Boshqaruv!$C$10,$K407&lt;&gt;"",$K407&lt;=Boshqaruv!$C$10),IF(COUNTIFS($B$4:$B406,$B407,$C$4:$C406,$C407,$J$4:$J406,"&gt;="&amp;Boshqaruv!$C$9,$J$4:$J406,"&lt;="&amp;Boshqaruv!$C$10,$K$4:$K406,"&lt;&gt;",$K$4:$K406,"&lt;="&amp;Boshqaruv!$C$10)=0,1,0),0)</f>
        <v>0</v>
      </c>
      <c r="S407" s="28" t="n">
        <f aca="false">IF($P407=1,IF(COUNTIFS($B$4:$B406,$B407,$C$4:$C406,$C407,$P$4:$P406,1)=0,1,0),0)</f>
        <v>0</v>
      </c>
      <c r="T407" s="12"/>
    </row>
    <row r="408" customFormat="false" ht="15" hidden="false" customHeight="false" outlineLevel="0" collapsed="false">
      <c r="A408" s="20" t="n">
        <v>404</v>
      </c>
      <c r="B408" s="12"/>
      <c r="C408" s="13"/>
      <c r="D408" s="24"/>
      <c r="E408" s="12"/>
      <c r="F408" s="12"/>
      <c r="G408" s="25"/>
      <c r="H408" s="25"/>
      <c r="I408" s="25"/>
      <c r="J408" s="13"/>
      <c r="K408" s="13"/>
      <c r="L408" s="25"/>
      <c r="M408" s="14" t="str">
        <f aca="false">IF(OR($C408="",$J408=""),"",INT(($J408-$C408)/365.25))</f>
        <v/>
      </c>
      <c r="N408" s="14" t="str">
        <f aca="false">IF($M408="","",IF($M408&lt;2,"Ha","Yo'q"))</f>
        <v/>
      </c>
      <c r="O408" s="14" t="str">
        <f aca="false">IF($M408="","",IF(AND($M408&gt;=7,$M408&lt;=17),"Ha","Yo'q"))</f>
        <v/>
      </c>
      <c r="P408" s="14" t="str">
        <f aca="false">IF(AND($B408&lt;&gt;"",$J408&lt;&gt;"",$J408&lt;=Boshqaruv!$C$10,OR($K408="",$K408&gt;Boshqaruv!$C$10),$L408&lt;&gt;"Tibbiy qarshi ko'rsatma"),1,"")</f>
        <v/>
      </c>
      <c r="Q408" s="28" t="n">
        <f aca="false">IF(AND($B408&lt;&gt;"",$J408&gt;=Boshqaruv!$C$9,$J408&lt;=Boshqaruv!$C$10),IF(COUNTIFS($B$4:$B407,$B408,$C$4:$C407,$C408,$J$4:$J407,"&gt;="&amp;Boshqaruv!$C$9,$J$4:$J407,"&lt;="&amp;Boshqaruv!$C$10)=0,1,0),0)</f>
        <v>0</v>
      </c>
      <c r="R408" s="28" t="n">
        <f aca="false">IF(AND($B408&lt;&gt;"",$J408&gt;=Boshqaruv!$C$9,$J408&lt;=Boshqaruv!$C$10,$K408&lt;&gt;"",$K408&lt;=Boshqaruv!$C$10),IF(COUNTIFS($B$4:$B407,$B408,$C$4:$C407,$C408,$J$4:$J407,"&gt;="&amp;Boshqaruv!$C$9,$J$4:$J407,"&lt;="&amp;Boshqaruv!$C$10,$K$4:$K407,"&lt;&gt;",$K$4:$K407,"&lt;="&amp;Boshqaruv!$C$10)=0,1,0),0)</f>
        <v>0</v>
      </c>
      <c r="S408" s="28" t="n">
        <f aca="false">IF($P408=1,IF(COUNTIFS($B$4:$B407,$B408,$C$4:$C407,$C408,$P$4:$P407,1)=0,1,0),0)</f>
        <v>0</v>
      </c>
      <c r="T408" s="12"/>
    </row>
    <row r="409" customFormat="false" ht="15" hidden="false" customHeight="false" outlineLevel="0" collapsed="false">
      <c r="A409" s="20" t="n">
        <v>405</v>
      </c>
      <c r="B409" s="12"/>
      <c r="C409" s="13"/>
      <c r="D409" s="24"/>
      <c r="E409" s="12"/>
      <c r="F409" s="12"/>
      <c r="G409" s="25"/>
      <c r="H409" s="25"/>
      <c r="I409" s="25"/>
      <c r="J409" s="13"/>
      <c r="K409" s="13"/>
      <c r="L409" s="25"/>
      <c r="M409" s="14" t="str">
        <f aca="false">IF(OR($C409="",$J409=""),"",INT(($J409-$C409)/365.25))</f>
        <v/>
      </c>
      <c r="N409" s="14" t="str">
        <f aca="false">IF($M409="","",IF($M409&lt;2,"Ha","Yo'q"))</f>
        <v/>
      </c>
      <c r="O409" s="14" t="str">
        <f aca="false">IF($M409="","",IF(AND($M409&gt;=7,$M409&lt;=17),"Ha","Yo'q"))</f>
        <v/>
      </c>
      <c r="P409" s="14" t="str">
        <f aca="false">IF(AND($B409&lt;&gt;"",$J409&lt;&gt;"",$J409&lt;=Boshqaruv!$C$10,OR($K409="",$K409&gt;Boshqaruv!$C$10),$L409&lt;&gt;"Tibbiy qarshi ko'rsatma"),1,"")</f>
        <v/>
      </c>
      <c r="Q409" s="28" t="n">
        <f aca="false">IF(AND($B409&lt;&gt;"",$J409&gt;=Boshqaruv!$C$9,$J409&lt;=Boshqaruv!$C$10),IF(COUNTIFS($B$4:$B408,$B409,$C$4:$C408,$C409,$J$4:$J408,"&gt;="&amp;Boshqaruv!$C$9,$J$4:$J408,"&lt;="&amp;Boshqaruv!$C$10)=0,1,0),0)</f>
        <v>0</v>
      </c>
      <c r="R409" s="28" t="n">
        <f aca="false">IF(AND($B409&lt;&gt;"",$J409&gt;=Boshqaruv!$C$9,$J409&lt;=Boshqaruv!$C$10,$K409&lt;&gt;"",$K409&lt;=Boshqaruv!$C$10),IF(COUNTIFS($B$4:$B408,$B409,$C$4:$C408,$C409,$J$4:$J408,"&gt;="&amp;Boshqaruv!$C$9,$J$4:$J408,"&lt;="&amp;Boshqaruv!$C$10,$K$4:$K408,"&lt;&gt;",$K$4:$K408,"&lt;="&amp;Boshqaruv!$C$10)=0,1,0),0)</f>
        <v>0</v>
      </c>
      <c r="S409" s="28" t="n">
        <f aca="false">IF($P409=1,IF(COUNTIFS($B$4:$B408,$B409,$C$4:$C408,$C409,$P$4:$P408,1)=0,1,0),0)</f>
        <v>0</v>
      </c>
      <c r="T409" s="12"/>
    </row>
    <row r="410" customFormat="false" ht="15" hidden="false" customHeight="false" outlineLevel="0" collapsed="false">
      <c r="A410" s="20" t="n">
        <v>406</v>
      </c>
      <c r="B410" s="12"/>
      <c r="C410" s="13"/>
      <c r="D410" s="24"/>
      <c r="E410" s="12"/>
      <c r="F410" s="12"/>
      <c r="G410" s="25"/>
      <c r="H410" s="25"/>
      <c r="I410" s="25"/>
      <c r="J410" s="13"/>
      <c r="K410" s="13"/>
      <c r="L410" s="25"/>
      <c r="M410" s="14" t="str">
        <f aca="false">IF(OR($C410="",$J410=""),"",INT(($J410-$C410)/365.25))</f>
        <v/>
      </c>
      <c r="N410" s="14" t="str">
        <f aca="false">IF($M410="","",IF($M410&lt;2,"Ha","Yo'q"))</f>
        <v/>
      </c>
      <c r="O410" s="14" t="str">
        <f aca="false">IF($M410="","",IF(AND($M410&gt;=7,$M410&lt;=17),"Ha","Yo'q"))</f>
        <v/>
      </c>
      <c r="P410" s="14" t="str">
        <f aca="false">IF(AND($B410&lt;&gt;"",$J410&lt;&gt;"",$J410&lt;=Boshqaruv!$C$10,OR($K410="",$K410&gt;Boshqaruv!$C$10),$L410&lt;&gt;"Tibbiy qarshi ko'rsatma"),1,"")</f>
        <v/>
      </c>
      <c r="Q410" s="28" t="n">
        <f aca="false">IF(AND($B410&lt;&gt;"",$J410&gt;=Boshqaruv!$C$9,$J410&lt;=Boshqaruv!$C$10),IF(COUNTIFS($B$4:$B409,$B410,$C$4:$C409,$C410,$J$4:$J409,"&gt;="&amp;Boshqaruv!$C$9,$J$4:$J409,"&lt;="&amp;Boshqaruv!$C$10)=0,1,0),0)</f>
        <v>0</v>
      </c>
      <c r="R410" s="28" t="n">
        <f aca="false">IF(AND($B410&lt;&gt;"",$J410&gt;=Boshqaruv!$C$9,$J410&lt;=Boshqaruv!$C$10,$K410&lt;&gt;"",$K410&lt;=Boshqaruv!$C$10),IF(COUNTIFS($B$4:$B409,$B410,$C$4:$C409,$C410,$J$4:$J409,"&gt;="&amp;Boshqaruv!$C$9,$J$4:$J409,"&lt;="&amp;Boshqaruv!$C$10,$K$4:$K409,"&lt;&gt;",$K$4:$K409,"&lt;="&amp;Boshqaruv!$C$10)=0,1,0),0)</f>
        <v>0</v>
      </c>
      <c r="S410" s="28" t="n">
        <f aca="false">IF($P410=1,IF(COUNTIFS($B$4:$B409,$B410,$C$4:$C409,$C410,$P$4:$P409,1)=0,1,0),0)</f>
        <v>0</v>
      </c>
      <c r="T410" s="12"/>
    </row>
    <row r="411" customFormat="false" ht="15" hidden="false" customHeight="false" outlineLevel="0" collapsed="false">
      <c r="A411" s="20" t="n">
        <v>407</v>
      </c>
      <c r="B411" s="12"/>
      <c r="C411" s="13"/>
      <c r="D411" s="24"/>
      <c r="E411" s="12"/>
      <c r="F411" s="12"/>
      <c r="G411" s="25"/>
      <c r="H411" s="25"/>
      <c r="I411" s="25"/>
      <c r="J411" s="13"/>
      <c r="K411" s="13"/>
      <c r="L411" s="25"/>
      <c r="M411" s="14" t="str">
        <f aca="false">IF(OR($C411="",$J411=""),"",INT(($J411-$C411)/365.25))</f>
        <v/>
      </c>
      <c r="N411" s="14" t="str">
        <f aca="false">IF($M411="","",IF($M411&lt;2,"Ha","Yo'q"))</f>
        <v/>
      </c>
      <c r="O411" s="14" t="str">
        <f aca="false">IF($M411="","",IF(AND($M411&gt;=7,$M411&lt;=17),"Ha","Yo'q"))</f>
        <v/>
      </c>
      <c r="P411" s="14" t="str">
        <f aca="false">IF(AND($B411&lt;&gt;"",$J411&lt;&gt;"",$J411&lt;=Boshqaruv!$C$10,OR($K411="",$K411&gt;Boshqaruv!$C$10),$L411&lt;&gt;"Tibbiy qarshi ko'rsatma"),1,"")</f>
        <v/>
      </c>
      <c r="Q411" s="28" t="n">
        <f aca="false">IF(AND($B411&lt;&gt;"",$J411&gt;=Boshqaruv!$C$9,$J411&lt;=Boshqaruv!$C$10),IF(COUNTIFS($B$4:$B410,$B411,$C$4:$C410,$C411,$J$4:$J410,"&gt;="&amp;Boshqaruv!$C$9,$J$4:$J410,"&lt;="&amp;Boshqaruv!$C$10)=0,1,0),0)</f>
        <v>0</v>
      </c>
      <c r="R411" s="28" t="n">
        <f aca="false">IF(AND($B411&lt;&gt;"",$J411&gt;=Boshqaruv!$C$9,$J411&lt;=Boshqaruv!$C$10,$K411&lt;&gt;"",$K411&lt;=Boshqaruv!$C$10),IF(COUNTIFS($B$4:$B410,$B411,$C$4:$C410,$C411,$J$4:$J410,"&gt;="&amp;Boshqaruv!$C$9,$J$4:$J410,"&lt;="&amp;Boshqaruv!$C$10,$K$4:$K410,"&lt;&gt;",$K$4:$K410,"&lt;="&amp;Boshqaruv!$C$10)=0,1,0),0)</f>
        <v>0</v>
      </c>
      <c r="S411" s="28" t="n">
        <f aca="false">IF($P411=1,IF(COUNTIFS($B$4:$B410,$B411,$C$4:$C410,$C411,$P$4:$P410,1)=0,1,0),0)</f>
        <v>0</v>
      </c>
      <c r="T411" s="12"/>
    </row>
    <row r="412" customFormat="false" ht="15" hidden="false" customHeight="false" outlineLevel="0" collapsed="false">
      <c r="A412" s="20" t="n">
        <v>408</v>
      </c>
      <c r="B412" s="12"/>
      <c r="C412" s="13"/>
      <c r="D412" s="24"/>
      <c r="E412" s="12"/>
      <c r="F412" s="12"/>
      <c r="G412" s="25"/>
      <c r="H412" s="25"/>
      <c r="I412" s="25"/>
      <c r="J412" s="13"/>
      <c r="K412" s="13"/>
      <c r="L412" s="25"/>
      <c r="M412" s="14" t="str">
        <f aca="false">IF(OR($C412="",$J412=""),"",INT(($J412-$C412)/365.25))</f>
        <v/>
      </c>
      <c r="N412" s="14" t="str">
        <f aca="false">IF($M412="","",IF($M412&lt;2,"Ha","Yo'q"))</f>
        <v/>
      </c>
      <c r="O412" s="14" t="str">
        <f aca="false">IF($M412="","",IF(AND($M412&gt;=7,$M412&lt;=17),"Ha","Yo'q"))</f>
        <v/>
      </c>
      <c r="P412" s="14" t="str">
        <f aca="false">IF(AND($B412&lt;&gt;"",$J412&lt;&gt;"",$J412&lt;=Boshqaruv!$C$10,OR($K412="",$K412&gt;Boshqaruv!$C$10),$L412&lt;&gt;"Tibbiy qarshi ko'rsatma"),1,"")</f>
        <v/>
      </c>
      <c r="Q412" s="28" t="n">
        <f aca="false">IF(AND($B412&lt;&gt;"",$J412&gt;=Boshqaruv!$C$9,$J412&lt;=Boshqaruv!$C$10),IF(COUNTIFS($B$4:$B411,$B412,$C$4:$C411,$C412,$J$4:$J411,"&gt;="&amp;Boshqaruv!$C$9,$J$4:$J411,"&lt;="&amp;Boshqaruv!$C$10)=0,1,0),0)</f>
        <v>0</v>
      </c>
      <c r="R412" s="28" t="n">
        <f aca="false">IF(AND($B412&lt;&gt;"",$J412&gt;=Boshqaruv!$C$9,$J412&lt;=Boshqaruv!$C$10,$K412&lt;&gt;"",$K412&lt;=Boshqaruv!$C$10),IF(COUNTIFS($B$4:$B411,$B412,$C$4:$C411,$C412,$J$4:$J411,"&gt;="&amp;Boshqaruv!$C$9,$J$4:$J411,"&lt;="&amp;Boshqaruv!$C$10,$K$4:$K411,"&lt;&gt;",$K$4:$K411,"&lt;="&amp;Boshqaruv!$C$10)=0,1,0),0)</f>
        <v>0</v>
      </c>
      <c r="S412" s="28" t="n">
        <f aca="false">IF($P412=1,IF(COUNTIFS($B$4:$B411,$B412,$C$4:$C411,$C412,$P$4:$P411,1)=0,1,0),0)</f>
        <v>0</v>
      </c>
      <c r="T412" s="12"/>
    </row>
    <row r="413" customFormat="false" ht="15" hidden="false" customHeight="false" outlineLevel="0" collapsed="false">
      <c r="A413" s="20" t="n">
        <v>409</v>
      </c>
      <c r="B413" s="12"/>
      <c r="C413" s="13"/>
      <c r="D413" s="24"/>
      <c r="E413" s="12"/>
      <c r="F413" s="12"/>
      <c r="G413" s="25"/>
      <c r="H413" s="25"/>
      <c r="I413" s="25"/>
      <c r="J413" s="13"/>
      <c r="K413" s="13"/>
      <c r="L413" s="25"/>
      <c r="M413" s="14" t="str">
        <f aca="false">IF(OR($C413="",$J413=""),"",INT(($J413-$C413)/365.25))</f>
        <v/>
      </c>
      <c r="N413" s="14" t="str">
        <f aca="false">IF($M413="","",IF($M413&lt;2,"Ha","Yo'q"))</f>
        <v/>
      </c>
      <c r="O413" s="14" t="str">
        <f aca="false">IF($M413="","",IF(AND($M413&gt;=7,$M413&lt;=17),"Ha","Yo'q"))</f>
        <v/>
      </c>
      <c r="P413" s="14" t="str">
        <f aca="false">IF(AND($B413&lt;&gt;"",$J413&lt;&gt;"",$J413&lt;=Boshqaruv!$C$10,OR($K413="",$K413&gt;Boshqaruv!$C$10),$L413&lt;&gt;"Tibbiy qarshi ko'rsatma"),1,"")</f>
        <v/>
      </c>
      <c r="Q413" s="28" t="n">
        <f aca="false">IF(AND($B413&lt;&gt;"",$J413&gt;=Boshqaruv!$C$9,$J413&lt;=Boshqaruv!$C$10),IF(COUNTIFS($B$4:$B412,$B413,$C$4:$C412,$C413,$J$4:$J412,"&gt;="&amp;Boshqaruv!$C$9,$J$4:$J412,"&lt;="&amp;Boshqaruv!$C$10)=0,1,0),0)</f>
        <v>0</v>
      </c>
      <c r="R413" s="28" t="n">
        <f aca="false">IF(AND($B413&lt;&gt;"",$J413&gt;=Boshqaruv!$C$9,$J413&lt;=Boshqaruv!$C$10,$K413&lt;&gt;"",$K413&lt;=Boshqaruv!$C$10),IF(COUNTIFS($B$4:$B412,$B413,$C$4:$C412,$C413,$J$4:$J412,"&gt;="&amp;Boshqaruv!$C$9,$J$4:$J412,"&lt;="&amp;Boshqaruv!$C$10,$K$4:$K412,"&lt;&gt;",$K$4:$K412,"&lt;="&amp;Boshqaruv!$C$10)=0,1,0),0)</f>
        <v>0</v>
      </c>
      <c r="S413" s="28" t="n">
        <f aca="false">IF($P413=1,IF(COUNTIFS($B$4:$B412,$B413,$C$4:$C412,$C413,$P$4:$P412,1)=0,1,0),0)</f>
        <v>0</v>
      </c>
      <c r="T413" s="12"/>
    </row>
    <row r="414" customFormat="false" ht="15" hidden="false" customHeight="false" outlineLevel="0" collapsed="false">
      <c r="A414" s="20" t="n">
        <v>410</v>
      </c>
      <c r="B414" s="12"/>
      <c r="C414" s="13"/>
      <c r="D414" s="24"/>
      <c r="E414" s="12"/>
      <c r="F414" s="12"/>
      <c r="G414" s="25"/>
      <c r="H414" s="25"/>
      <c r="I414" s="25"/>
      <c r="J414" s="13"/>
      <c r="K414" s="13"/>
      <c r="L414" s="25"/>
      <c r="M414" s="14" t="str">
        <f aca="false">IF(OR($C414="",$J414=""),"",INT(($J414-$C414)/365.25))</f>
        <v/>
      </c>
      <c r="N414" s="14" t="str">
        <f aca="false">IF($M414="","",IF($M414&lt;2,"Ha","Yo'q"))</f>
        <v/>
      </c>
      <c r="O414" s="14" t="str">
        <f aca="false">IF($M414="","",IF(AND($M414&gt;=7,$M414&lt;=17),"Ha","Yo'q"))</f>
        <v/>
      </c>
      <c r="P414" s="14" t="str">
        <f aca="false">IF(AND($B414&lt;&gt;"",$J414&lt;&gt;"",$J414&lt;=Boshqaruv!$C$10,OR($K414="",$K414&gt;Boshqaruv!$C$10),$L414&lt;&gt;"Tibbiy qarshi ko'rsatma"),1,"")</f>
        <v/>
      </c>
      <c r="Q414" s="28" t="n">
        <f aca="false">IF(AND($B414&lt;&gt;"",$J414&gt;=Boshqaruv!$C$9,$J414&lt;=Boshqaruv!$C$10),IF(COUNTIFS($B$4:$B413,$B414,$C$4:$C413,$C414,$J$4:$J413,"&gt;="&amp;Boshqaruv!$C$9,$J$4:$J413,"&lt;="&amp;Boshqaruv!$C$10)=0,1,0),0)</f>
        <v>0</v>
      </c>
      <c r="R414" s="28" t="n">
        <f aca="false">IF(AND($B414&lt;&gt;"",$J414&gt;=Boshqaruv!$C$9,$J414&lt;=Boshqaruv!$C$10,$K414&lt;&gt;"",$K414&lt;=Boshqaruv!$C$10),IF(COUNTIFS($B$4:$B413,$B414,$C$4:$C413,$C414,$J$4:$J413,"&gt;="&amp;Boshqaruv!$C$9,$J$4:$J413,"&lt;="&amp;Boshqaruv!$C$10,$K$4:$K413,"&lt;&gt;",$K$4:$K413,"&lt;="&amp;Boshqaruv!$C$10)=0,1,0),0)</f>
        <v>0</v>
      </c>
      <c r="S414" s="28" t="n">
        <f aca="false">IF($P414=1,IF(COUNTIFS($B$4:$B413,$B414,$C$4:$C413,$C414,$P$4:$P413,1)=0,1,0),0)</f>
        <v>0</v>
      </c>
      <c r="T414" s="12"/>
    </row>
    <row r="415" customFormat="false" ht="15" hidden="false" customHeight="false" outlineLevel="0" collapsed="false">
      <c r="A415" s="20" t="n">
        <v>411</v>
      </c>
      <c r="B415" s="12"/>
      <c r="C415" s="13"/>
      <c r="D415" s="24"/>
      <c r="E415" s="12"/>
      <c r="F415" s="12"/>
      <c r="G415" s="25"/>
      <c r="H415" s="25"/>
      <c r="I415" s="25"/>
      <c r="J415" s="13"/>
      <c r="K415" s="13"/>
      <c r="L415" s="25"/>
      <c r="M415" s="14" t="str">
        <f aca="false">IF(OR($C415="",$J415=""),"",INT(($J415-$C415)/365.25))</f>
        <v/>
      </c>
      <c r="N415" s="14" t="str">
        <f aca="false">IF($M415="","",IF($M415&lt;2,"Ha","Yo'q"))</f>
        <v/>
      </c>
      <c r="O415" s="14" t="str">
        <f aca="false">IF($M415="","",IF(AND($M415&gt;=7,$M415&lt;=17),"Ha","Yo'q"))</f>
        <v/>
      </c>
      <c r="P415" s="14" t="str">
        <f aca="false">IF(AND($B415&lt;&gt;"",$J415&lt;&gt;"",$J415&lt;=Boshqaruv!$C$10,OR($K415="",$K415&gt;Boshqaruv!$C$10),$L415&lt;&gt;"Tibbiy qarshi ko'rsatma"),1,"")</f>
        <v/>
      </c>
      <c r="Q415" s="28" t="n">
        <f aca="false">IF(AND($B415&lt;&gt;"",$J415&gt;=Boshqaruv!$C$9,$J415&lt;=Boshqaruv!$C$10),IF(COUNTIFS($B$4:$B414,$B415,$C$4:$C414,$C415,$J$4:$J414,"&gt;="&amp;Boshqaruv!$C$9,$J$4:$J414,"&lt;="&amp;Boshqaruv!$C$10)=0,1,0),0)</f>
        <v>0</v>
      </c>
      <c r="R415" s="28" t="n">
        <f aca="false">IF(AND($B415&lt;&gt;"",$J415&gt;=Boshqaruv!$C$9,$J415&lt;=Boshqaruv!$C$10,$K415&lt;&gt;"",$K415&lt;=Boshqaruv!$C$10),IF(COUNTIFS($B$4:$B414,$B415,$C$4:$C414,$C415,$J$4:$J414,"&gt;="&amp;Boshqaruv!$C$9,$J$4:$J414,"&lt;="&amp;Boshqaruv!$C$10,$K$4:$K414,"&lt;&gt;",$K$4:$K414,"&lt;="&amp;Boshqaruv!$C$10)=0,1,0),0)</f>
        <v>0</v>
      </c>
      <c r="S415" s="28" t="n">
        <f aca="false">IF($P415=1,IF(COUNTIFS($B$4:$B414,$B415,$C$4:$C414,$C415,$P$4:$P414,1)=0,1,0),0)</f>
        <v>0</v>
      </c>
      <c r="T415" s="12"/>
    </row>
    <row r="416" customFormat="false" ht="15" hidden="false" customHeight="false" outlineLevel="0" collapsed="false">
      <c r="A416" s="20" t="n">
        <v>412</v>
      </c>
      <c r="B416" s="12"/>
      <c r="C416" s="13"/>
      <c r="D416" s="24"/>
      <c r="E416" s="12"/>
      <c r="F416" s="12"/>
      <c r="G416" s="25"/>
      <c r="H416" s="25"/>
      <c r="I416" s="25"/>
      <c r="J416" s="13"/>
      <c r="K416" s="13"/>
      <c r="L416" s="25"/>
      <c r="M416" s="14" t="str">
        <f aca="false">IF(OR($C416="",$J416=""),"",INT(($J416-$C416)/365.25))</f>
        <v/>
      </c>
      <c r="N416" s="14" t="str">
        <f aca="false">IF($M416="","",IF($M416&lt;2,"Ha","Yo'q"))</f>
        <v/>
      </c>
      <c r="O416" s="14" t="str">
        <f aca="false">IF($M416="","",IF(AND($M416&gt;=7,$M416&lt;=17),"Ha","Yo'q"))</f>
        <v/>
      </c>
      <c r="P416" s="14" t="str">
        <f aca="false">IF(AND($B416&lt;&gt;"",$J416&lt;&gt;"",$J416&lt;=Boshqaruv!$C$10,OR($K416="",$K416&gt;Boshqaruv!$C$10),$L416&lt;&gt;"Tibbiy qarshi ko'rsatma"),1,"")</f>
        <v/>
      </c>
      <c r="Q416" s="28" t="n">
        <f aca="false">IF(AND($B416&lt;&gt;"",$J416&gt;=Boshqaruv!$C$9,$J416&lt;=Boshqaruv!$C$10),IF(COUNTIFS($B$4:$B415,$B416,$C$4:$C415,$C416,$J$4:$J415,"&gt;="&amp;Boshqaruv!$C$9,$J$4:$J415,"&lt;="&amp;Boshqaruv!$C$10)=0,1,0),0)</f>
        <v>0</v>
      </c>
      <c r="R416" s="28" t="n">
        <f aca="false">IF(AND($B416&lt;&gt;"",$J416&gt;=Boshqaruv!$C$9,$J416&lt;=Boshqaruv!$C$10,$K416&lt;&gt;"",$K416&lt;=Boshqaruv!$C$10),IF(COUNTIFS($B$4:$B415,$B416,$C$4:$C415,$C416,$J$4:$J415,"&gt;="&amp;Boshqaruv!$C$9,$J$4:$J415,"&lt;="&amp;Boshqaruv!$C$10,$K$4:$K415,"&lt;&gt;",$K$4:$K415,"&lt;="&amp;Boshqaruv!$C$10)=0,1,0),0)</f>
        <v>0</v>
      </c>
      <c r="S416" s="28" t="n">
        <f aca="false">IF($P416=1,IF(COUNTIFS($B$4:$B415,$B416,$C$4:$C415,$C416,$P$4:$P415,1)=0,1,0),0)</f>
        <v>0</v>
      </c>
      <c r="T416" s="12"/>
    </row>
    <row r="417" customFormat="false" ht="15" hidden="false" customHeight="false" outlineLevel="0" collapsed="false">
      <c r="A417" s="20" t="n">
        <v>413</v>
      </c>
      <c r="B417" s="12"/>
      <c r="C417" s="13"/>
      <c r="D417" s="24"/>
      <c r="E417" s="12"/>
      <c r="F417" s="12"/>
      <c r="G417" s="25"/>
      <c r="H417" s="25"/>
      <c r="I417" s="25"/>
      <c r="J417" s="13"/>
      <c r="K417" s="13"/>
      <c r="L417" s="25"/>
      <c r="M417" s="14" t="str">
        <f aca="false">IF(OR($C417="",$J417=""),"",INT(($J417-$C417)/365.25))</f>
        <v/>
      </c>
      <c r="N417" s="14" t="str">
        <f aca="false">IF($M417="","",IF($M417&lt;2,"Ha","Yo'q"))</f>
        <v/>
      </c>
      <c r="O417" s="14" t="str">
        <f aca="false">IF($M417="","",IF(AND($M417&gt;=7,$M417&lt;=17),"Ha","Yo'q"))</f>
        <v/>
      </c>
      <c r="P417" s="14" t="str">
        <f aca="false">IF(AND($B417&lt;&gt;"",$J417&lt;&gt;"",$J417&lt;=Boshqaruv!$C$10,OR($K417="",$K417&gt;Boshqaruv!$C$10),$L417&lt;&gt;"Tibbiy qarshi ko'rsatma"),1,"")</f>
        <v/>
      </c>
      <c r="Q417" s="28" t="n">
        <f aca="false">IF(AND($B417&lt;&gt;"",$J417&gt;=Boshqaruv!$C$9,$J417&lt;=Boshqaruv!$C$10),IF(COUNTIFS($B$4:$B416,$B417,$C$4:$C416,$C417,$J$4:$J416,"&gt;="&amp;Boshqaruv!$C$9,$J$4:$J416,"&lt;="&amp;Boshqaruv!$C$10)=0,1,0),0)</f>
        <v>0</v>
      </c>
      <c r="R417" s="28" t="n">
        <f aca="false">IF(AND($B417&lt;&gt;"",$J417&gt;=Boshqaruv!$C$9,$J417&lt;=Boshqaruv!$C$10,$K417&lt;&gt;"",$K417&lt;=Boshqaruv!$C$10),IF(COUNTIFS($B$4:$B416,$B417,$C$4:$C416,$C417,$J$4:$J416,"&gt;="&amp;Boshqaruv!$C$9,$J$4:$J416,"&lt;="&amp;Boshqaruv!$C$10,$K$4:$K416,"&lt;&gt;",$K$4:$K416,"&lt;="&amp;Boshqaruv!$C$10)=0,1,0),0)</f>
        <v>0</v>
      </c>
      <c r="S417" s="28" t="n">
        <f aca="false">IF($P417=1,IF(COUNTIFS($B$4:$B416,$B417,$C$4:$C416,$C417,$P$4:$P416,1)=0,1,0),0)</f>
        <v>0</v>
      </c>
      <c r="T417" s="12"/>
    </row>
    <row r="418" customFormat="false" ht="15" hidden="false" customHeight="false" outlineLevel="0" collapsed="false">
      <c r="A418" s="20" t="n">
        <v>414</v>
      </c>
      <c r="B418" s="12"/>
      <c r="C418" s="13"/>
      <c r="D418" s="24"/>
      <c r="E418" s="12"/>
      <c r="F418" s="12"/>
      <c r="G418" s="25"/>
      <c r="H418" s="25"/>
      <c r="I418" s="25"/>
      <c r="J418" s="13"/>
      <c r="K418" s="13"/>
      <c r="L418" s="25"/>
      <c r="M418" s="14" t="str">
        <f aca="false">IF(OR($C418="",$J418=""),"",INT(($J418-$C418)/365.25))</f>
        <v/>
      </c>
      <c r="N418" s="14" t="str">
        <f aca="false">IF($M418="","",IF($M418&lt;2,"Ha","Yo'q"))</f>
        <v/>
      </c>
      <c r="O418" s="14" t="str">
        <f aca="false">IF($M418="","",IF(AND($M418&gt;=7,$M418&lt;=17),"Ha","Yo'q"))</f>
        <v/>
      </c>
      <c r="P418" s="14" t="str">
        <f aca="false">IF(AND($B418&lt;&gt;"",$J418&lt;&gt;"",$J418&lt;=Boshqaruv!$C$10,OR($K418="",$K418&gt;Boshqaruv!$C$10),$L418&lt;&gt;"Tibbiy qarshi ko'rsatma"),1,"")</f>
        <v/>
      </c>
      <c r="Q418" s="28" t="n">
        <f aca="false">IF(AND($B418&lt;&gt;"",$J418&gt;=Boshqaruv!$C$9,$J418&lt;=Boshqaruv!$C$10),IF(COUNTIFS($B$4:$B417,$B418,$C$4:$C417,$C418,$J$4:$J417,"&gt;="&amp;Boshqaruv!$C$9,$J$4:$J417,"&lt;="&amp;Boshqaruv!$C$10)=0,1,0),0)</f>
        <v>0</v>
      </c>
      <c r="R418" s="28" t="n">
        <f aca="false">IF(AND($B418&lt;&gt;"",$J418&gt;=Boshqaruv!$C$9,$J418&lt;=Boshqaruv!$C$10,$K418&lt;&gt;"",$K418&lt;=Boshqaruv!$C$10),IF(COUNTIFS($B$4:$B417,$B418,$C$4:$C417,$C418,$J$4:$J417,"&gt;="&amp;Boshqaruv!$C$9,$J$4:$J417,"&lt;="&amp;Boshqaruv!$C$10,$K$4:$K417,"&lt;&gt;",$K$4:$K417,"&lt;="&amp;Boshqaruv!$C$10)=0,1,0),0)</f>
        <v>0</v>
      </c>
      <c r="S418" s="28" t="n">
        <f aca="false">IF($P418=1,IF(COUNTIFS($B$4:$B417,$B418,$C$4:$C417,$C418,$P$4:$P417,1)=0,1,0),0)</f>
        <v>0</v>
      </c>
      <c r="T418" s="12"/>
    </row>
    <row r="419" customFormat="false" ht="15" hidden="false" customHeight="false" outlineLevel="0" collapsed="false">
      <c r="A419" s="20" t="n">
        <v>415</v>
      </c>
      <c r="B419" s="12"/>
      <c r="C419" s="13"/>
      <c r="D419" s="24"/>
      <c r="E419" s="12"/>
      <c r="F419" s="12"/>
      <c r="G419" s="25"/>
      <c r="H419" s="25"/>
      <c r="I419" s="25"/>
      <c r="J419" s="13"/>
      <c r="K419" s="13"/>
      <c r="L419" s="25"/>
      <c r="M419" s="14" t="str">
        <f aca="false">IF(OR($C419="",$J419=""),"",INT(($J419-$C419)/365.25))</f>
        <v/>
      </c>
      <c r="N419" s="14" t="str">
        <f aca="false">IF($M419="","",IF($M419&lt;2,"Ha","Yo'q"))</f>
        <v/>
      </c>
      <c r="O419" s="14" t="str">
        <f aca="false">IF($M419="","",IF(AND($M419&gt;=7,$M419&lt;=17),"Ha","Yo'q"))</f>
        <v/>
      </c>
      <c r="P419" s="14" t="str">
        <f aca="false">IF(AND($B419&lt;&gt;"",$J419&lt;&gt;"",$J419&lt;=Boshqaruv!$C$10,OR($K419="",$K419&gt;Boshqaruv!$C$10),$L419&lt;&gt;"Tibbiy qarshi ko'rsatma"),1,"")</f>
        <v/>
      </c>
      <c r="Q419" s="28" t="n">
        <f aca="false">IF(AND($B419&lt;&gt;"",$J419&gt;=Boshqaruv!$C$9,$J419&lt;=Boshqaruv!$C$10),IF(COUNTIFS($B$4:$B418,$B419,$C$4:$C418,$C419,$J$4:$J418,"&gt;="&amp;Boshqaruv!$C$9,$J$4:$J418,"&lt;="&amp;Boshqaruv!$C$10)=0,1,0),0)</f>
        <v>0</v>
      </c>
      <c r="R419" s="28" t="n">
        <f aca="false">IF(AND($B419&lt;&gt;"",$J419&gt;=Boshqaruv!$C$9,$J419&lt;=Boshqaruv!$C$10,$K419&lt;&gt;"",$K419&lt;=Boshqaruv!$C$10),IF(COUNTIFS($B$4:$B418,$B419,$C$4:$C418,$C419,$J$4:$J418,"&gt;="&amp;Boshqaruv!$C$9,$J$4:$J418,"&lt;="&amp;Boshqaruv!$C$10,$K$4:$K418,"&lt;&gt;",$K$4:$K418,"&lt;="&amp;Boshqaruv!$C$10)=0,1,0),0)</f>
        <v>0</v>
      </c>
      <c r="S419" s="28" t="n">
        <f aca="false">IF($P419=1,IF(COUNTIFS($B$4:$B418,$B419,$C$4:$C418,$C419,$P$4:$P418,1)=0,1,0),0)</f>
        <v>0</v>
      </c>
      <c r="T419" s="12"/>
    </row>
    <row r="420" customFormat="false" ht="15" hidden="false" customHeight="false" outlineLevel="0" collapsed="false">
      <c r="A420" s="20" t="n">
        <v>416</v>
      </c>
      <c r="B420" s="12"/>
      <c r="C420" s="13"/>
      <c r="D420" s="24"/>
      <c r="E420" s="12"/>
      <c r="F420" s="12"/>
      <c r="G420" s="25"/>
      <c r="H420" s="25"/>
      <c r="I420" s="25"/>
      <c r="J420" s="13"/>
      <c r="K420" s="13"/>
      <c r="L420" s="25"/>
      <c r="M420" s="14" t="str">
        <f aca="false">IF(OR($C420="",$J420=""),"",INT(($J420-$C420)/365.25))</f>
        <v/>
      </c>
      <c r="N420" s="14" t="str">
        <f aca="false">IF($M420="","",IF($M420&lt;2,"Ha","Yo'q"))</f>
        <v/>
      </c>
      <c r="O420" s="14" t="str">
        <f aca="false">IF($M420="","",IF(AND($M420&gt;=7,$M420&lt;=17),"Ha","Yo'q"))</f>
        <v/>
      </c>
      <c r="P420" s="14" t="str">
        <f aca="false">IF(AND($B420&lt;&gt;"",$J420&lt;&gt;"",$J420&lt;=Boshqaruv!$C$10,OR($K420="",$K420&gt;Boshqaruv!$C$10),$L420&lt;&gt;"Tibbiy qarshi ko'rsatma"),1,"")</f>
        <v/>
      </c>
      <c r="Q420" s="28" t="n">
        <f aca="false">IF(AND($B420&lt;&gt;"",$J420&gt;=Boshqaruv!$C$9,$J420&lt;=Boshqaruv!$C$10),IF(COUNTIFS($B$4:$B419,$B420,$C$4:$C419,$C420,$J$4:$J419,"&gt;="&amp;Boshqaruv!$C$9,$J$4:$J419,"&lt;="&amp;Boshqaruv!$C$10)=0,1,0),0)</f>
        <v>0</v>
      </c>
      <c r="R420" s="28" t="n">
        <f aca="false">IF(AND($B420&lt;&gt;"",$J420&gt;=Boshqaruv!$C$9,$J420&lt;=Boshqaruv!$C$10,$K420&lt;&gt;"",$K420&lt;=Boshqaruv!$C$10),IF(COUNTIFS($B$4:$B419,$B420,$C$4:$C419,$C420,$J$4:$J419,"&gt;="&amp;Boshqaruv!$C$9,$J$4:$J419,"&lt;="&amp;Boshqaruv!$C$10,$K$4:$K419,"&lt;&gt;",$K$4:$K419,"&lt;="&amp;Boshqaruv!$C$10)=0,1,0),0)</f>
        <v>0</v>
      </c>
      <c r="S420" s="28" t="n">
        <f aca="false">IF($P420=1,IF(COUNTIFS($B$4:$B419,$B420,$C$4:$C419,$C420,$P$4:$P419,1)=0,1,0),0)</f>
        <v>0</v>
      </c>
      <c r="T420" s="12"/>
    </row>
    <row r="421" customFormat="false" ht="15" hidden="false" customHeight="false" outlineLevel="0" collapsed="false">
      <c r="A421" s="20" t="n">
        <v>417</v>
      </c>
      <c r="B421" s="12"/>
      <c r="C421" s="13"/>
      <c r="D421" s="24"/>
      <c r="E421" s="12"/>
      <c r="F421" s="12"/>
      <c r="G421" s="25"/>
      <c r="H421" s="25"/>
      <c r="I421" s="25"/>
      <c r="J421" s="13"/>
      <c r="K421" s="13"/>
      <c r="L421" s="25"/>
      <c r="M421" s="14" t="str">
        <f aca="false">IF(OR($C421="",$J421=""),"",INT(($J421-$C421)/365.25))</f>
        <v/>
      </c>
      <c r="N421" s="14" t="str">
        <f aca="false">IF($M421="","",IF($M421&lt;2,"Ha","Yo'q"))</f>
        <v/>
      </c>
      <c r="O421" s="14" t="str">
        <f aca="false">IF($M421="","",IF(AND($M421&gt;=7,$M421&lt;=17),"Ha","Yo'q"))</f>
        <v/>
      </c>
      <c r="P421" s="14" t="str">
        <f aca="false">IF(AND($B421&lt;&gt;"",$J421&lt;&gt;"",$J421&lt;=Boshqaruv!$C$10,OR($K421="",$K421&gt;Boshqaruv!$C$10),$L421&lt;&gt;"Tibbiy qarshi ko'rsatma"),1,"")</f>
        <v/>
      </c>
      <c r="Q421" s="28" t="n">
        <f aca="false">IF(AND($B421&lt;&gt;"",$J421&gt;=Boshqaruv!$C$9,$J421&lt;=Boshqaruv!$C$10),IF(COUNTIFS($B$4:$B420,$B421,$C$4:$C420,$C421,$J$4:$J420,"&gt;="&amp;Boshqaruv!$C$9,$J$4:$J420,"&lt;="&amp;Boshqaruv!$C$10)=0,1,0),0)</f>
        <v>0</v>
      </c>
      <c r="R421" s="28" t="n">
        <f aca="false">IF(AND($B421&lt;&gt;"",$J421&gt;=Boshqaruv!$C$9,$J421&lt;=Boshqaruv!$C$10,$K421&lt;&gt;"",$K421&lt;=Boshqaruv!$C$10),IF(COUNTIFS($B$4:$B420,$B421,$C$4:$C420,$C421,$J$4:$J420,"&gt;="&amp;Boshqaruv!$C$9,$J$4:$J420,"&lt;="&amp;Boshqaruv!$C$10,$K$4:$K420,"&lt;&gt;",$K$4:$K420,"&lt;="&amp;Boshqaruv!$C$10)=0,1,0),0)</f>
        <v>0</v>
      </c>
      <c r="S421" s="28" t="n">
        <f aca="false">IF($P421=1,IF(COUNTIFS($B$4:$B420,$B421,$C$4:$C420,$C421,$P$4:$P420,1)=0,1,0),0)</f>
        <v>0</v>
      </c>
      <c r="T421" s="12"/>
    </row>
    <row r="422" customFormat="false" ht="15" hidden="false" customHeight="false" outlineLevel="0" collapsed="false">
      <c r="A422" s="20" t="n">
        <v>418</v>
      </c>
      <c r="B422" s="12"/>
      <c r="C422" s="13"/>
      <c r="D422" s="24"/>
      <c r="E422" s="12"/>
      <c r="F422" s="12"/>
      <c r="G422" s="25"/>
      <c r="H422" s="25"/>
      <c r="I422" s="25"/>
      <c r="J422" s="13"/>
      <c r="K422" s="13"/>
      <c r="L422" s="25"/>
      <c r="M422" s="14" t="str">
        <f aca="false">IF(OR($C422="",$J422=""),"",INT(($J422-$C422)/365.25))</f>
        <v/>
      </c>
      <c r="N422" s="14" t="str">
        <f aca="false">IF($M422="","",IF($M422&lt;2,"Ha","Yo'q"))</f>
        <v/>
      </c>
      <c r="O422" s="14" t="str">
        <f aca="false">IF($M422="","",IF(AND($M422&gt;=7,$M422&lt;=17),"Ha","Yo'q"))</f>
        <v/>
      </c>
      <c r="P422" s="14" t="str">
        <f aca="false">IF(AND($B422&lt;&gt;"",$J422&lt;&gt;"",$J422&lt;=Boshqaruv!$C$10,OR($K422="",$K422&gt;Boshqaruv!$C$10),$L422&lt;&gt;"Tibbiy qarshi ko'rsatma"),1,"")</f>
        <v/>
      </c>
      <c r="Q422" s="28" t="n">
        <f aca="false">IF(AND($B422&lt;&gt;"",$J422&gt;=Boshqaruv!$C$9,$J422&lt;=Boshqaruv!$C$10),IF(COUNTIFS($B$4:$B421,$B422,$C$4:$C421,$C422,$J$4:$J421,"&gt;="&amp;Boshqaruv!$C$9,$J$4:$J421,"&lt;="&amp;Boshqaruv!$C$10)=0,1,0),0)</f>
        <v>0</v>
      </c>
      <c r="R422" s="28" t="n">
        <f aca="false">IF(AND($B422&lt;&gt;"",$J422&gt;=Boshqaruv!$C$9,$J422&lt;=Boshqaruv!$C$10,$K422&lt;&gt;"",$K422&lt;=Boshqaruv!$C$10),IF(COUNTIFS($B$4:$B421,$B422,$C$4:$C421,$C422,$J$4:$J421,"&gt;="&amp;Boshqaruv!$C$9,$J$4:$J421,"&lt;="&amp;Boshqaruv!$C$10,$K$4:$K421,"&lt;&gt;",$K$4:$K421,"&lt;="&amp;Boshqaruv!$C$10)=0,1,0),0)</f>
        <v>0</v>
      </c>
      <c r="S422" s="28" t="n">
        <f aca="false">IF($P422=1,IF(COUNTIFS($B$4:$B421,$B422,$C$4:$C421,$C422,$P$4:$P421,1)=0,1,0),0)</f>
        <v>0</v>
      </c>
      <c r="T422" s="12"/>
    </row>
    <row r="423" customFormat="false" ht="15" hidden="false" customHeight="false" outlineLevel="0" collapsed="false">
      <c r="A423" s="20" t="n">
        <v>419</v>
      </c>
      <c r="B423" s="12"/>
      <c r="C423" s="13"/>
      <c r="D423" s="24"/>
      <c r="E423" s="12"/>
      <c r="F423" s="12"/>
      <c r="G423" s="25"/>
      <c r="H423" s="25"/>
      <c r="I423" s="25"/>
      <c r="J423" s="13"/>
      <c r="K423" s="13"/>
      <c r="L423" s="25"/>
      <c r="M423" s="14" t="str">
        <f aca="false">IF(OR($C423="",$J423=""),"",INT(($J423-$C423)/365.25))</f>
        <v/>
      </c>
      <c r="N423" s="14" t="str">
        <f aca="false">IF($M423="","",IF($M423&lt;2,"Ha","Yo'q"))</f>
        <v/>
      </c>
      <c r="O423" s="14" t="str">
        <f aca="false">IF($M423="","",IF(AND($M423&gt;=7,$M423&lt;=17),"Ha","Yo'q"))</f>
        <v/>
      </c>
      <c r="P423" s="14" t="str">
        <f aca="false">IF(AND($B423&lt;&gt;"",$J423&lt;&gt;"",$J423&lt;=Boshqaruv!$C$10,OR($K423="",$K423&gt;Boshqaruv!$C$10),$L423&lt;&gt;"Tibbiy qarshi ko'rsatma"),1,"")</f>
        <v/>
      </c>
      <c r="Q423" s="28" t="n">
        <f aca="false">IF(AND($B423&lt;&gt;"",$J423&gt;=Boshqaruv!$C$9,$J423&lt;=Boshqaruv!$C$10),IF(COUNTIFS($B$4:$B422,$B423,$C$4:$C422,$C423,$J$4:$J422,"&gt;="&amp;Boshqaruv!$C$9,$J$4:$J422,"&lt;="&amp;Boshqaruv!$C$10)=0,1,0),0)</f>
        <v>0</v>
      </c>
      <c r="R423" s="28" t="n">
        <f aca="false">IF(AND($B423&lt;&gt;"",$J423&gt;=Boshqaruv!$C$9,$J423&lt;=Boshqaruv!$C$10,$K423&lt;&gt;"",$K423&lt;=Boshqaruv!$C$10),IF(COUNTIFS($B$4:$B422,$B423,$C$4:$C422,$C423,$J$4:$J422,"&gt;="&amp;Boshqaruv!$C$9,$J$4:$J422,"&lt;="&amp;Boshqaruv!$C$10,$K$4:$K422,"&lt;&gt;",$K$4:$K422,"&lt;="&amp;Boshqaruv!$C$10)=0,1,0),0)</f>
        <v>0</v>
      </c>
      <c r="S423" s="28" t="n">
        <f aca="false">IF($P423=1,IF(COUNTIFS($B$4:$B422,$B423,$C$4:$C422,$C423,$P$4:$P422,1)=0,1,0),0)</f>
        <v>0</v>
      </c>
      <c r="T423" s="12"/>
    </row>
    <row r="424" customFormat="false" ht="15" hidden="false" customHeight="false" outlineLevel="0" collapsed="false">
      <c r="A424" s="20" t="n">
        <v>420</v>
      </c>
      <c r="B424" s="12"/>
      <c r="C424" s="13"/>
      <c r="D424" s="24"/>
      <c r="E424" s="12"/>
      <c r="F424" s="12"/>
      <c r="G424" s="25"/>
      <c r="H424" s="25"/>
      <c r="I424" s="25"/>
      <c r="J424" s="13"/>
      <c r="K424" s="13"/>
      <c r="L424" s="25"/>
      <c r="M424" s="14" t="str">
        <f aca="false">IF(OR($C424="",$J424=""),"",INT(($J424-$C424)/365.25))</f>
        <v/>
      </c>
      <c r="N424" s="14" t="str">
        <f aca="false">IF($M424="","",IF($M424&lt;2,"Ha","Yo'q"))</f>
        <v/>
      </c>
      <c r="O424" s="14" t="str">
        <f aca="false">IF($M424="","",IF(AND($M424&gt;=7,$M424&lt;=17),"Ha","Yo'q"))</f>
        <v/>
      </c>
      <c r="P424" s="14" t="str">
        <f aca="false">IF(AND($B424&lt;&gt;"",$J424&lt;&gt;"",$J424&lt;=Boshqaruv!$C$10,OR($K424="",$K424&gt;Boshqaruv!$C$10),$L424&lt;&gt;"Tibbiy qarshi ko'rsatma"),1,"")</f>
        <v/>
      </c>
      <c r="Q424" s="28" t="n">
        <f aca="false">IF(AND($B424&lt;&gt;"",$J424&gt;=Boshqaruv!$C$9,$J424&lt;=Boshqaruv!$C$10),IF(COUNTIFS($B$4:$B423,$B424,$C$4:$C423,$C424,$J$4:$J423,"&gt;="&amp;Boshqaruv!$C$9,$J$4:$J423,"&lt;="&amp;Boshqaruv!$C$10)=0,1,0),0)</f>
        <v>0</v>
      </c>
      <c r="R424" s="28" t="n">
        <f aca="false">IF(AND($B424&lt;&gt;"",$J424&gt;=Boshqaruv!$C$9,$J424&lt;=Boshqaruv!$C$10,$K424&lt;&gt;"",$K424&lt;=Boshqaruv!$C$10),IF(COUNTIFS($B$4:$B423,$B424,$C$4:$C423,$C424,$J$4:$J423,"&gt;="&amp;Boshqaruv!$C$9,$J$4:$J423,"&lt;="&amp;Boshqaruv!$C$10,$K$4:$K423,"&lt;&gt;",$K$4:$K423,"&lt;="&amp;Boshqaruv!$C$10)=0,1,0),0)</f>
        <v>0</v>
      </c>
      <c r="S424" s="28" t="n">
        <f aca="false">IF($P424=1,IF(COUNTIFS($B$4:$B423,$B424,$C$4:$C423,$C424,$P$4:$P423,1)=0,1,0),0)</f>
        <v>0</v>
      </c>
      <c r="T424" s="12"/>
    </row>
    <row r="425" customFormat="false" ht="15" hidden="false" customHeight="false" outlineLevel="0" collapsed="false">
      <c r="A425" s="20" t="n">
        <v>421</v>
      </c>
      <c r="B425" s="12"/>
      <c r="C425" s="13"/>
      <c r="D425" s="24"/>
      <c r="E425" s="12"/>
      <c r="F425" s="12"/>
      <c r="G425" s="25"/>
      <c r="H425" s="25"/>
      <c r="I425" s="25"/>
      <c r="J425" s="13"/>
      <c r="K425" s="13"/>
      <c r="L425" s="25"/>
      <c r="M425" s="14" t="str">
        <f aca="false">IF(OR($C425="",$J425=""),"",INT(($J425-$C425)/365.25))</f>
        <v/>
      </c>
      <c r="N425" s="14" t="str">
        <f aca="false">IF($M425="","",IF($M425&lt;2,"Ha","Yo'q"))</f>
        <v/>
      </c>
      <c r="O425" s="14" t="str">
        <f aca="false">IF($M425="","",IF(AND($M425&gt;=7,$M425&lt;=17),"Ha","Yo'q"))</f>
        <v/>
      </c>
      <c r="P425" s="14" t="str">
        <f aca="false">IF(AND($B425&lt;&gt;"",$J425&lt;&gt;"",$J425&lt;=Boshqaruv!$C$10,OR($K425="",$K425&gt;Boshqaruv!$C$10),$L425&lt;&gt;"Tibbiy qarshi ko'rsatma"),1,"")</f>
        <v/>
      </c>
      <c r="Q425" s="28" t="n">
        <f aca="false">IF(AND($B425&lt;&gt;"",$J425&gt;=Boshqaruv!$C$9,$J425&lt;=Boshqaruv!$C$10),IF(COUNTIFS($B$4:$B424,$B425,$C$4:$C424,$C425,$J$4:$J424,"&gt;="&amp;Boshqaruv!$C$9,$J$4:$J424,"&lt;="&amp;Boshqaruv!$C$10)=0,1,0),0)</f>
        <v>0</v>
      </c>
      <c r="R425" s="28" t="n">
        <f aca="false">IF(AND($B425&lt;&gt;"",$J425&gt;=Boshqaruv!$C$9,$J425&lt;=Boshqaruv!$C$10,$K425&lt;&gt;"",$K425&lt;=Boshqaruv!$C$10),IF(COUNTIFS($B$4:$B424,$B425,$C$4:$C424,$C425,$J$4:$J424,"&gt;="&amp;Boshqaruv!$C$9,$J$4:$J424,"&lt;="&amp;Boshqaruv!$C$10,$K$4:$K424,"&lt;&gt;",$K$4:$K424,"&lt;="&amp;Boshqaruv!$C$10)=0,1,0),0)</f>
        <v>0</v>
      </c>
      <c r="S425" s="28" t="n">
        <f aca="false">IF($P425=1,IF(COUNTIFS($B$4:$B424,$B425,$C$4:$C424,$C425,$P$4:$P424,1)=0,1,0),0)</f>
        <v>0</v>
      </c>
      <c r="T425" s="12"/>
    </row>
    <row r="426" customFormat="false" ht="15" hidden="false" customHeight="false" outlineLevel="0" collapsed="false">
      <c r="A426" s="20" t="n">
        <v>422</v>
      </c>
      <c r="B426" s="12"/>
      <c r="C426" s="13"/>
      <c r="D426" s="24"/>
      <c r="E426" s="12"/>
      <c r="F426" s="12"/>
      <c r="G426" s="25"/>
      <c r="H426" s="25"/>
      <c r="I426" s="25"/>
      <c r="J426" s="13"/>
      <c r="K426" s="13"/>
      <c r="L426" s="25"/>
      <c r="M426" s="14" t="str">
        <f aca="false">IF(OR($C426="",$J426=""),"",INT(($J426-$C426)/365.25))</f>
        <v/>
      </c>
      <c r="N426" s="14" t="str">
        <f aca="false">IF($M426="","",IF($M426&lt;2,"Ha","Yo'q"))</f>
        <v/>
      </c>
      <c r="O426" s="14" t="str">
        <f aca="false">IF($M426="","",IF(AND($M426&gt;=7,$M426&lt;=17),"Ha","Yo'q"))</f>
        <v/>
      </c>
      <c r="P426" s="14" t="str">
        <f aca="false">IF(AND($B426&lt;&gt;"",$J426&lt;&gt;"",$J426&lt;=Boshqaruv!$C$10,OR($K426="",$K426&gt;Boshqaruv!$C$10),$L426&lt;&gt;"Tibbiy qarshi ko'rsatma"),1,"")</f>
        <v/>
      </c>
      <c r="Q426" s="28" t="n">
        <f aca="false">IF(AND($B426&lt;&gt;"",$J426&gt;=Boshqaruv!$C$9,$J426&lt;=Boshqaruv!$C$10),IF(COUNTIFS($B$4:$B425,$B426,$C$4:$C425,$C426,$J$4:$J425,"&gt;="&amp;Boshqaruv!$C$9,$J$4:$J425,"&lt;="&amp;Boshqaruv!$C$10)=0,1,0),0)</f>
        <v>0</v>
      </c>
      <c r="R426" s="28" t="n">
        <f aca="false">IF(AND($B426&lt;&gt;"",$J426&gt;=Boshqaruv!$C$9,$J426&lt;=Boshqaruv!$C$10,$K426&lt;&gt;"",$K426&lt;=Boshqaruv!$C$10),IF(COUNTIFS($B$4:$B425,$B426,$C$4:$C425,$C426,$J$4:$J425,"&gt;="&amp;Boshqaruv!$C$9,$J$4:$J425,"&lt;="&amp;Boshqaruv!$C$10,$K$4:$K425,"&lt;&gt;",$K$4:$K425,"&lt;="&amp;Boshqaruv!$C$10)=0,1,0),0)</f>
        <v>0</v>
      </c>
      <c r="S426" s="28" t="n">
        <f aca="false">IF($P426=1,IF(COUNTIFS($B$4:$B425,$B426,$C$4:$C425,$C426,$P$4:$P425,1)=0,1,0),0)</f>
        <v>0</v>
      </c>
      <c r="T426" s="12"/>
    </row>
    <row r="427" customFormat="false" ht="15" hidden="false" customHeight="false" outlineLevel="0" collapsed="false">
      <c r="A427" s="20" t="n">
        <v>423</v>
      </c>
      <c r="B427" s="12"/>
      <c r="C427" s="13"/>
      <c r="D427" s="24"/>
      <c r="E427" s="12"/>
      <c r="F427" s="12"/>
      <c r="G427" s="25"/>
      <c r="H427" s="25"/>
      <c r="I427" s="25"/>
      <c r="J427" s="13"/>
      <c r="K427" s="13"/>
      <c r="L427" s="25"/>
      <c r="M427" s="14" t="str">
        <f aca="false">IF(OR($C427="",$J427=""),"",INT(($J427-$C427)/365.25))</f>
        <v/>
      </c>
      <c r="N427" s="14" t="str">
        <f aca="false">IF($M427="","",IF($M427&lt;2,"Ha","Yo'q"))</f>
        <v/>
      </c>
      <c r="O427" s="14" t="str">
        <f aca="false">IF($M427="","",IF(AND($M427&gt;=7,$M427&lt;=17),"Ha","Yo'q"))</f>
        <v/>
      </c>
      <c r="P427" s="14" t="str">
        <f aca="false">IF(AND($B427&lt;&gt;"",$J427&lt;&gt;"",$J427&lt;=Boshqaruv!$C$10,OR($K427="",$K427&gt;Boshqaruv!$C$10),$L427&lt;&gt;"Tibbiy qarshi ko'rsatma"),1,"")</f>
        <v/>
      </c>
      <c r="Q427" s="28" t="n">
        <f aca="false">IF(AND($B427&lt;&gt;"",$J427&gt;=Boshqaruv!$C$9,$J427&lt;=Boshqaruv!$C$10),IF(COUNTIFS($B$4:$B426,$B427,$C$4:$C426,$C427,$J$4:$J426,"&gt;="&amp;Boshqaruv!$C$9,$J$4:$J426,"&lt;="&amp;Boshqaruv!$C$10)=0,1,0),0)</f>
        <v>0</v>
      </c>
      <c r="R427" s="28" t="n">
        <f aca="false">IF(AND($B427&lt;&gt;"",$J427&gt;=Boshqaruv!$C$9,$J427&lt;=Boshqaruv!$C$10,$K427&lt;&gt;"",$K427&lt;=Boshqaruv!$C$10),IF(COUNTIFS($B$4:$B426,$B427,$C$4:$C426,$C427,$J$4:$J426,"&gt;="&amp;Boshqaruv!$C$9,$J$4:$J426,"&lt;="&amp;Boshqaruv!$C$10,$K$4:$K426,"&lt;&gt;",$K$4:$K426,"&lt;="&amp;Boshqaruv!$C$10)=0,1,0),0)</f>
        <v>0</v>
      </c>
      <c r="S427" s="28" t="n">
        <f aca="false">IF($P427=1,IF(COUNTIFS($B$4:$B426,$B427,$C$4:$C426,$C427,$P$4:$P426,1)=0,1,0),0)</f>
        <v>0</v>
      </c>
      <c r="T427" s="12"/>
    </row>
    <row r="428" customFormat="false" ht="15" hidden="false" customHeight="false" outlineLevel="0" collapsed="false">
      <c r="A428" s="20" t="n">
        <v>424</v>
      </c>
      <c r="B428" s="12"/>
      <c r="C428" s="13"/>
      <c r="D428" s="24"/>
      <c r="E428" s="12"/>
      <c r="F428" s="12"/>
      <c r="G428" s="25"/>
      <c r="H428" s="25"/>
      <c r="I428" s="25"/>
      <c r="J428" s="13"/>
      <c r="K428" s="13"/>
      <c r="L428" s="25"/>
      <c r="M428" s="14" t="str">
        <f aca="false">IF(OR($C428="",$J428=""),"",INT(($J428-$C428)/365.25))</f>
        <v/>
      </c>
      <c r="N428" s="14" t="str">
        <f aca="false">IF($M428="","",IF($M428&lt;2,"Ha","Yo'q"))</f>
        <v/>
      </c>
      <c r="O428" s="14" t="str">
        <f aca="false">IF($M428="","",IF(AND($M428&gt;=7,$M428&lt;=17),"Ha","Yo'q"))</f>
        <v/>
      </c>
      <c r="P428" s="14" t="str">
        <f aca="false">IF(AND($B428&lt;&gt;"",$J428&lt;&gt;"",$J428&lt;=Boshqaruv!$C$10,OR($K428="",$K428&gt;Boshqaruv!$C$10),$L428&lt;&gt;"Tibbiy qarshi ko'rsatma"),1,"")</f>
        <v/>
      </c>
      <c r="Q428" s="28" t="n">
        <f aca="false">IF(AND($B428&lt;&gt;"",$J428&gt;=Boshqaruv!$C$9,$J428&lt;=Boshqaruv!$C$10),IF(COUNTIFS($B$4:$B427,$B428,$C$4:$C427,$C428,$J$4:$J427,"&gt;="&amp;Boshqaruv!$C$9,$J$4:$J427,"&lt;="&amp;Boshqaruv!$C$10)=0,1,0),0)</f>
        <v>0</v>
      </c>
      <c r="R428" s="28" t="n">
        <f aca="false">IF(AND($B428&lt;&gt;"",$J428&gt;=Boshqaruv!$C$9,$J428&lt;=Boshqaruv!$C$10,$K428&lt;&gt;"",$K428&lt;=Boshqaruv!$C$10),IF(COUNTIFS($B$4:$B427,$B428,$C$4:$C427,$C428,$J$4:$J427,"&gt;="&amp;Boshqaruv!$C$9,$J$4:$J427,"&lt;="&amp;Boshqaruv!$C$10,$K$4:$K427,"&lt;&gt;",$K$4:$K427,"&lt;="&amp;Boshqaruv!$C$10)=0,1,0),0)</f>
        <v>0</v>
      </c>
      <c r="S428" s="28" t="n">
        <f aca="false">IF($P428=1,IF(COUNTIFS($B$4:$B427,$B428,$C$4:$C427,$C428,$P$4:$P427,1)=0,1,0),0)</f>
        <v>0</v>
      </c>
      <c r="T428" s="12"/>
    </row>
    <row r="429" customFormat="false" ht="15" hidden="false" customHeight="false" outlineLevel="0" collapsed="false">
      <c r="A429" s="20" t="n">
        <v>425</v>
      </c>
      <c r="B429" s="12"/>
      <c r="C429" s="13"/>
      <c r="D429" s="24"/>
      <c r="E429" s="12"/>
      <c r="F429" s="12"/>
      <c r="G429" s="25"/>
      <c r="H429" s="25"/>
      <c r="I429" s="25"/>
      <c r="J429" s="13"/>
      <c r="K429" s="13"/>
      <c r="L429" s="25"/>
      <c r="M429" s="14" t="str">
        <f aca="false">IF(OR($C429="",$J429=""),"",INT(($J429-$C429)/365.25))</f>
        <v/>
      </c>
      <c r="N429" s="14" t="str">
        <f aca="false">IF($M429="","",IF($M429&lt;2,"Ha","Yo'q"))</f>
        <v/>
      </c>
      <c r="O429" s="14" t="str">
        <f aca="false">IF($M429="","",IF(AND($M429&gt;=7,$M429&lt;=17),"Ha","Yo'q"))</f>
        <v/>
      </c>
      <c r="P429" s="14" t="str">
        <f aca="false">IF(AND($B429&lt;&gt;"",$J429&lt;&gt;"",$J429&lt;=Boshqaruv!$C$10,OR($K429="",$K429&gt;Boshqaruv!$C$10),$L429&lt;&gt;"Tibbiy qarshi ko'rsatma"),1,"")</f>
        <v/>
      </c>
      <c r="Q429" s="28" t="n">
        <f aca="false">IF(AND($B429&lt;&gt;"",$J429&gt;=Boshqaruv!$C$9,$J429&lt;=Boshqaruv!$C$10),IF(COUNTIFS($B$4:$B428,$B429,$C$4:$C428,$C429,$J$4:$J428,"&gt;="&amp;Boshqaruv!$C$9,$J$4:$J428,"&lt;="&amp;Boshqaruv!$C$10)=0,1,0),0)</f>
        <v>0</v>
      </c>
      <c r="R429" s="28" t="n">
        <f aca="false">IF(AND($B429&lt;&gt;"",$J429&gt;=Boshqaruv!$C$9,$J429&lt;=Boshqaruv!$C$10,$K429&lt;&gt;"",$K429&lt;=Boshqaruv!$C$10),IF(COUNTIFS($B$4:$B428,$B429,$C$4:$C428,$C429,$J$4:$J428,"&gt;="&amp;Boshqaruv!$C$9,$J$4:$J428,"&lt;="&amp;Boshqaruv!$C$10,$K$4:$K428,"&lt;&gt;",$K$4:$K428,"&lt;="&amp;Boshqaruv!$C$10)=0,1,0),0)</f>
        <v>0</v>
      </c>
      <c r="S429" s="28" t="n">
        <f aca="false">IF($P429=1,IF(COUNTIFS($B$4:$B428,$B429,$C$4:$C428,$C429,$P$4:$P428,1)=0,1,0),0)</f>
        <v>0</v>
      </c>
      <c r="T429" s="12"/>
    </row>
    <row r="430" customFormat="false" ht="15" hidden="false" customHeight="false" outlineLevel="0" collapsed="false">
      <c r="A430" s="20" t="n">
        <v>426</v>
      </c>
      <c r="B430" s="12"/>
      <c r="C430" s="13"/>
      <c r="D430" s="24"/>
      <c r="E430" s="12"/>
      <c r="F430" s="12"/>
      <c r="G430" s="25"/>
      <c r="H430" s="25"/>
      <c r="I430" s="25"/>
      <c r="J430" s="13"/>
      <c r="K430" s="13"/>
      <c r="L430" s="25"/>
      <c r="M430" s="14" t="str">
        <f aca="false">IF(OR($C430="",$J430=""),"",INT(($J430-$C430)/365.25))</f>
        <v/>
      </c>
      <c r="N430" s="14" t="str">
        <f aca="false">IF($M430="","",IF($M430&lt;2,"Ha","Yo'q"))</f>
        <v/>
      </c>
      <c r="O430" s="14" t="str">
        <f aca="false">IF($M430="","",IF(AND($M430&gt;=7,$M430&lt;=17),"Ha","Yo'q"))</f>
        <v/>
      </c>
      <c r="P430" s="14" t="str">
        <f aca="false">IF(AND($B430&lt;&gt;"",$J430&lt;&gt;"",$J430&lt;=Boshqaruv!$C$10,OR($K430="",$K430&gt;Boshqaruv!$C$10),$L430&lt;&gt;"Tibbiy qarshi ko'rsatma"),1,"")</f>
        <v/>
      </c>
      <c r="Q430" s="28" t="n">
        <f aca="false">IF(AND($B430&lt;&gt;"",$J430&gt;=Boshqaruv!$C$9,$J430&lt;=Boshqaruv!$C$10),IF(COUNTIFS($B$4:$B429,$B430,$C$4:$C429,$C430,$J$4:$J429,"&gt;="&amp;Boshqaruv!$C$9,$J$4:$J429,"&lt;="&amp;Boshqaruv!$C$10)=0,1,0),0)</f>
        <v>0</v>
      </c>
      <c r="R430" s="28" t="n">
        <f aca="false">IF(AND($B430&lt;&gt;"",$J430&gt;=Boshqaruv!$C$9,$J430&lt;=Boshqaruv!$C$10,$K430&lt;&gt;"",$K430&lt;=Boshqaruv!$C$10),IF(COUNTIFS($B$4:$B429,$B430,$C$4:$C429,$C430,$J$4:$J429,"&gt;="&amp;Boshqaruv!$C$9,$J$4:$J429,"&lt;="&amp;Boshqaruv!$C$10,$K$4:$K429,"&lt;&gt;",$K$4:$K429,"&lt;="&amp;Boshqaruv!$C$10)=0,1,0),0)</f>
        <v>0</v>
      </c>
      <c r="S430" s="28" t="n">
        <f aca="false">IF($P430=1,IF(COUNTIFS($B$4:$B429,$B430,$C$4:$C429,$C430,$P$4:$P429,1)=0,1,0),0)</f>
        <v>0</v>
      </c>
      <c r="T430" s="12"/>
    </row>
    <row r="431" customFormat="false" ht="15" hidden="false" customHeight="false" outlineLevel="0" collapsed="false">
      <c r="A431" s="20" t="n">
        <v>427</v>
      </c>
      <c r="B431" s="12"/>
      <c r="C431" s="13"/>
      <c r="D431" s="24"/>
      <c r="E431" s="12"/>
      <c r="F431" s="12"/>
      <c r="G431" s="25"/>
      <c r="H431" s="25"/>
      <c r="I431" s="25"/>
      <c r="J431" s="13"/>
      <c r="K431" s="13"/>
      <c r="L431" s="25"/>
      <c r="M431" s="14" t="str">
        <f aca="false">IF(OR($C431="",$J431=""),"",INT(($J431-$C431)/365.25))</f>
        <v/>
      </c>
      <c r="N431" s="14" t="str">
        <f aca="false">IF($M431="","",IF($M431&lt;2,"Ha","Yo'q"))</f>
        <v/>
      </c>
      <c r="O431" s="14" t="str">
        <f aca="false">IF($M431="","",IF(AND($M431&gt;=7,$M431&lt;=17),"Ha","Yo'q"))</f>
        <v/>
      </c>
      <c r="P431" s="14" t="str">
        <f aca="false">IF(AND($B431&lt;&gt;"",$J431&lt;&gt;"",$J431&lt;=Boshqaruv!$C$10,OR($K431="",$K431&gt;Boshqaruv!$C$10),$L431&lt;&gt;"Tibbiy qarshi ko'rsatma"),1,"")</f>
        <v/>
      </c>
      <c r="Q431" s="28" t="n">
        <f aca="false">IF(AND($B431&lt;&gt;"",$J431&gt;=Boshqaruv!$C$9,$J431&lt;=Boshqaruv!$C$10),IF(COUNTIFS($B$4:$B430,$B431,$C$4:$C430,$C431,$J$4:$J430,"&gt;="&amp;Boshqaruv!$C$9,$J$4:$J430,"&lt;="&amp;Boshqaruv!$C$10)=0,1,0),0)</f>
        <v>0</v>
      </c>
      <c r="R431" s="28" t="n">
        <f aca="false">IF(AND($B431&lt;&gt;"",$J431&gt;=Boshqaruv!$C$9,$J431&lt;=Boshqaruv!$C$10,$K431&lt;&gt;"",$K431&lt;=Boshqaruv!$C$10),IF(COUNTIFS($B$4:$B430,$B431,$C$4:$C430,$C431,$J$4:$J430,"&gt;="&amp;Boshqaruv!$C$9,$J$4:$J430,"&lt;="&amp;Boshqaruv!$C$10,$K$4:$K430,"&lt;&gt;",$K$4:$K430,"&lt;="&amp;Boshqaruv!$C$10)=0,1,0),0)</f>
        <v>0</v>
      </c>
      <c r="S431" s="28" t="n">
        <f aca="false">IF($P431=1,IF(COUNTIFS($B$4:$B430,$B431,$C$4:$C430,$C431,$P$4:$P430,1)=0,1,0),0)</f>
        <v>0</v>
      </c>
      <c r="T431" s="12"/>
    </row>
    <row r="432" customFormat="false" ht="15" hidden="false" customHeight="false" outlineLevel="0" collapsed="false">
      <c r="A432" s="20" t="n">
        <v>428</v>
      </c>
      <c r="B432" s="12"/>
      <c r="C432" s="13"/>
      <c r="D432" s="24"/>
      <c r="E432" s="12"/>
      <c r="F432" s="12"/>
      <c r="G432" s="25"/>
      <c r="H432" s="25"/>
      <c r="I432" s="25"/>
      <c r="J432" s="13"/>
      <c r="K432" s="13"/>
      <c r="L432" s="25"/>
      <c r="M432" s="14" t="str">
        <f aca="false">IF(OR($C432="",$J432=""),"",INT(($J432-$C432)/365.25))</f>
        <v/>
      </c>
      <c r="N432" s="14" t="str">
        <f aca="false">IF($M432="","",IF($M432&lt;2,"Ha","Yo'q"))</f>
        <v/>
      </c>
      <c r="O432" s="14" t="str">
        <f aca="false">IF($M432="","",IF(AND($M432&gt;=7,$M432&lt;=17),"Ha","Yo'q"))</f>
        <v/>
      </c>
      <c r="P432" s="14" t="str">
        <f aca="false">IF(AND($B432&lt;&gt;"",$J432&lt;&gt;"",$J432&lt;=Boshqaruv!$C$10,OR($K432="",$K432&gt;Boshqaruv!$C$10),$L432&lt;&gt;"Tibbiy qarshi ko'rsatma"),1,"")</f>
        <v/>
      </c>
      <c r="Q432" s="28" t="n">
        <f aca="false">IF(AND($B432&lt;&gt;"",$J432&gt;=Boshqaruv!$C$9,$J432&lt;=Boshqaruv!$C$10),IF(COUNTIFS($B$4:$B431,$B432,$C$4:$C431,$C432,$J$4:$J431,"&gt;="&amp;Boshqaruv!$C$9,$J$4:$J431,"&lt;="&amp;Boshqaruv!$C$10)=0,1,0),0)</f>
        <v>0</v>
      </c>
      <c r="R432" s="28" t="n">
        <f aca="false">IF(AND($B432&lt;&gt;"",$J432&gt;=Boshqaruv!$C$9,$J432&lt;=Boshqaruv!$C$10,$K432&lt;&gt;"",$K432&lt;=Boshqaruv!$C$10),IF(COUNTIFS($B$4:$B431,$B432,$C$4:$C431,$C432,$J$4:$J431,"&gt;="&amp;Boshqaruv!$C$9,$J$4:$J431,"&lt;="&amp;Boshqaruv!$C$10,$K$4:$K431,"&lt;&gt;",$K$4:$K431,"&lt;="&amp;Boshqaruv!$C$10)=0,1,0),0)</f>
        <v>0</v>
      </c>
      <c r="S432" s="28" t="n">
        <f aca="false">IF($P432=1,IF(COUNTIFS($B$4:$B431,$B432,$C$4:$C431,$C432,$P$4:$P431,1)=0,1,0),0)</f>
        <v>0</v>
      </c>
      <c r="T432" s="12"/>
    </row>
    <row r="433" customFormat="false" ht="15" hidden="false" customHeight="false" outlineLevel="0" collapsed="false">
      <c r="A433" s="20" t="n">
        <v>429</v>
      </c>
      <c r="B433" s="12"/>
      <c r="C433" s="13"/>
      <c r="D433" s="24"/>
      <c r="E433" s="12"/>
      <c r="F433" s="12"/>
      <c r="G433" s="25"/>
      <c r="H433" s="25"/>
      <c r="I433" s="25"/>
      <c r="J433" s="13"/>
      <c r="K433" s="13"/>
      <c r="L433" s="25"/>
      <c r="M433" s="14" t="str">
        <f aca="false">IF(OR($C433="",$J433=""),"",INT(($J433-$C433)/365.25))</f>
        <v/>
      </c>
      <c r="N433" s="14" t="str">
        <f aca="false">IF($M433="","",IF($M433&lt;2,"Ha","Yo'q"))</f>
        <v/>
      </c>
      <c r="O433" s="14" t="str">
        <f aca="false">IF($M433="","",IF(AND($M433&gt;=7,$M433&lt;=17),"Ha","Yo'q"))</f>
        <v/>
      </c>
      <c r="P433" s="14" t="str">
        <f aca="false">IF(AND($B433&lt;&gt;"",$J433&lt;&gt;"",$J433&lt;=Boshqaruv!$C$10,OR($K433="",$K433&gt;Boshqaruv!$C$10),$L433&lt;&gt;"Tibbiy qarshi ko'rsatma"),1,"")</f>
        <v/>
      </c>
      <c r="Q433" s="28" t="n">
        <f aca="false">IF(AND($B433&lt;&gt;"",$J433&gt;=Boshqaruv!$C$9,$J433&lt;=Boshqaruv!$C$10),IF(COUNTIFS($B$4:$B432,$B433,$C$4:$C432,$C433,$J$4:$J432,"&gt;="&amp;Boshqaruv!$C$9,$J$4:$J432,"&lt;="&amp;Boshqaruv!$C$10)=0,1,0),0)</f>
        <v>0</v>
      </c>
      <c r="R433" s="28" t="n">
        <f aca="false">IF(AND($B433&lt;&gt;"",$J433&gt;=Boshqaruv!$C$9,$J433&lt;=Boshqaruv!$C$10,$K433&lt;&gt;"",$K433&lt;=Boshqaruv!$C$10),IF(COUNTIFS($B$4:$B432,$B433,$C$4:$C432,$C433,$J$4:$J432,"&gt;="&amp;Boshqaruv!$C$9,$J$4:$J432,"&lt;="&amp;Boshqaruv!$C$10,$K$4:$K432,"&lt;&gt;",$K$4:$K432,"&lt;="&amp;Boshqaruv!$C$10)=0,1,0),0)</f>
        <v>0</v>
      </c>
      <c r="S433" s="28" t="n">
        <f aca="false">IF($P433=1,IF(COUNTIFS($B$4:$B432,$B433,$C$4:$C432,$C433,$P$4:$P432,1)=0,1,0),0)</f>
        <v>0</v>
      </c>
      <c r="T433" s="12"/>
    </row>
    <row r="434" customFormat="false" ht="15" hidden="false" customHeight="false" outlineLevel="0" collapsed="false">
      <c r="A434" s="20" t="n">
        <v>430</v>
      </c>
      <c r="B434" s="12"/>
      <c r="C434" s="13"/>
      <c r="D434" s="24"/>
      <c r="E434" s="12"/>
      <c r="F434" s="12"/>
      <c r="G434" s="25"/>
      <c r="H434" s="25"/>
      <c r="I434" s="25"/>
      <c r="J434" s="13"/>
      <c r="K434" s="13"/>
      <c r="L434" s="25"/>
      <c r="M434" s="14" t="str">
        <f aca="false">IF(OR($C434="",$J434=""),"",INT(($J434-$C434)/365.25))</f>
        <v/>
      </c>
      <c r="N434" s="14" t="str">
        <f aca="false">IF($M434="","",IF($M434&lt;2,"Ha","Yo'q"))</f>
        <v/>
      </c>
      <c r="O434" s="14" t="str">
        <f aca="false">IF($M434="","",IF(AND($M434&gt;=7,$M434&lt;=17),"Ha","Yo'q"))</f>
        <v/>
      </c>
      <c r="P434" s="14" t="str">
        <f aca="false">IF(AND($B434&lt;&gt;"",$J434&lt;&gt;"",$J434&lt;=Boshqaruv!$C$10,OR($K434="",$K434&gt;Boshqaruv!$C$10),$L434&lt;&gt;"Tibbiy qarshi ko'rsatma"),1,"")</f>
        <v/>
      </c>
      <c r="Q434" s="28" t="n">
        <f aca="false">IF(AND($B434&lt;&gt;"",$J434&gt;=Boshqaruv!$C$9,$J434&lt;=Boshqaruv!$C$10),IF(COUNTIFS($B$4:$B433,$B434,$C$4:$C433,$C434,$J$4:$J433,"&gt;="&amp;Boshqaruv!$C$9,$J$4:$J433,"&lt;="&amp;Boshqaruv!$C$10)=0,1,0),0)</f>
        <v>0</v>
      </c>
      <c r="R434" s="28" t="n">
        <f aca="false">IF(AND($B434&lt;&gt;"",$J434&gt;=Boshqaruv!$C$9,$J434&lt;=Boshqaruv!$C$10,$K434&lt;&gt;"",$K434&lt;=Boshqaruv!$C$10),IF(COUNTIFS($B$4:$B433,$B434,$C$4:$C433,$C434,$J$4:$J433,"&gt;="&amp;Boshqaruv!$C$9,$J$4:$J433,"&lt;="&amp;Boshqaruv!$C$10,$K$4:$K433,"&lt;&gt;",$K$4:$K433,"&lt;="&amp;Boshqaruv!$C$10)=0,1,0),0)</f>
        <v>0</v>
      </c>
      <c r="S434" s="28" t="n">
        <f aca="false">IF($P434=1,IF(COUNTIFS($B$4:$B433,$B434,$C$4:$C433,$C434,$P$4:$P433,1)=0,1,0),0)</f>
        <v>0</v>
      </c>
      <c r="T434" s="12"/>
    </row>
    <row r="435" customFormat="false" ht="15" hidden="false" customHeight="false" outlineLevel="0" collapsed="false">
      <c r="A435" s="20" t="n">
        <v>431</v>
      </c>
      <c r="B435" s="12"/>
      <c r="C435" s="13"/>
      <c r="D435" s="24"/>
      <c r="E435" s="12"/>
      <c r="F435" s="12"/>
      <c r="G435" s="25"/>
      <c r="H435" s="25"/>
      <c r="I435" s="25"/>
      <c r="J435" s="13"/>
      <c r="K435" s="13"/>
      <c r="L435" s="25"/>
      <c r="M435" s="14" t="str">
        <f aca="false">IF(OR($C435="",$J435=""),"",INT(($J435-$C435)/365.25))</f>
        <v/>
      </c>
      <c r="N435" s="14" t="str">
        <f aca="false">IF($M435="","",IF($M435&lt;2,"Ha","Yo'q"))</f>
        <v/>
      </c>
      <c r="O435" s="14" t="str">
        <f aca="false">IF($M435="","",IF(AND($M435&gt;=7,$M435&lt;=17),"Ha","Yo'q"))</f>
        <v/>
      </c>
      <c r="P435" s="14" t="str">
        <f aca="false">IF(AND($B435&lt;&gt;"",$J435&lt;&gt;"",$J435&lt;=Boshqaruv!$C$10,OR($K435="",$K435&gt;Boshqaruv!$C$10),$L435&lt;&gt;"Tibbiy qarshi ko'rsatma"),1,"")</f>
        <v/>
      </c>
      <c r="Q435" s="28" t="n">
        <f aca="false">IF(AND($B435&lt;&gt;"",$J435&gt;=Boshqaruv!$C$9,$J435&lt;=Boshqaruv!$C$10),IF(COUNTIFS($B$4:$B434,$B435,$C$4:$C434,$C435,$J$4:$J434,"&gt;="&amp;Boshqaruv!$C$9,$J$4:$J434,"&lt;="&amp;Boshqaruv!$C$10)=0,1,0),0)</f>
        <v>0</v>
      </c>
      <c r="R435" s="28" t="n">
        <f aca="false">IF(AND($B435&lt;&gt;"",$J435&gt;=Boshqaruv!$C$9,$J435&lt;=Boshqaruv!$C$10,$K435&lt;&gt;"",$K435&lt;=Boshqaruv!$C$10),IF(COUNTIFS($B$4:$B434,$B435,$C$4:$C434,$C435,$J$4:$J434,"&gt;="&amp;Boshqaruv!$C$9,$J$4:$J434,"&lt;="&amp;Boshqaruv!$C$10,$K$4:$K434,"&lt;&gt;",$K$4:$K434,"&lt;="&amp;Boshqaruv!$C$10)=0,1,0),0)</f>
        <v>0</v>
      </c>
      <c r="S435" s="28" t="n">
        <f aca="false">IF($P435=1,IF(COUNTIFS($B$4:$B434,$B435,$C$4:$C434,$C435,$P$4:$P434,1)=0,1,0),0)</f>
        <v>0</v>
      </c>
      <c r="T435" s="12"/>
    </row>
    <row r="436" customFormat="false" ht="15" hidden="false" customHeight="false" outlineLevel="0" collapsed="false">
      <c r="A436" s="20" t="n">
        <v>432</v>
      </c>
      <c r="B436" s="12"/>
      <c r="C436" s="13"/>
      <c r="D436" s="24"/>
      <c r="E436" s="12"/>
      <c r="F436" s="12"/>
      <c r="G436" s="25"/>
      <c r="H436" s="25"/>
      <c r="I436" s="25"/>
      <c r="J436" s="13"/>
      <c r="K436" s="13"/>
      <c r="L436" s="25"/>
      <c r="M436" s="14" t="str">
        <f aca="false">IF(OR($C436="",$J436=""),"",INT(($J436-$C436)/365.25))</f>
        <v/>
      </c>
      <c r="N436" s="14" t="str">
        <f aca="false">IF($M436="","",IF($M436&lt;2,"Ha","Yo'q"))</f>
        <v/>
      </c>
      <c r="O436" s="14" t="str">
        <f aca="false">IF($M436="","",IF(AND($M436&gt;=7,$M436&lt;=17),"Ha","Yo'q"))</f>
        <v/>
      </c>
      <c r="P436" s="14" t="str">
        <f aca="false">IF(AND($B436&lt;&gt;"",$J436&lt;&gt;"",$J436&lt;=Boshqaruv!$C$10,OR($K436="",$K436&gt;Boshqaruv!$C$10),$L436&lt;&gt;"Tibbiy qarshi ko'rsatma"),1,"")</f>
        <v/>
      </c>
      <c r="Q436" s="28" t="n">
        <f aca="false">IF(AND($B436&lt;&gt;"",$J436&gt;=Boshqaruv!$C$9,$J436&lt;=Boshqaruv!$C$10),IF(COUNTIFS($B$4:$B435,$B436,$C$4:$C435,$C436,$J$4:$J435,"&gt;="&amp;Boshqaruv!$C$9,$J$4:$J435,"&lt;="&amp;Boshqaruv!$C$10)=0,1,0),0)</f>
        <v>0</v>
      </c>
      <c r="R436" s="28" t="n">
        <f aca="false">IF(AND($B436&lt;&gt;"",$J436&gt;=Boshqaruv!$C$9,$J436&lt;=Boshqaruv!$C$10,$K436&lt;&gt;"",$K436&lt;=Boshqaruv!$C$10),IF(COUNTIFS($B$4:$B435,$B436,$C$4:$C435,$C436,$J$4:$J435,"&gt;="&amp;Boshqaruv!$C$9,$J$4:$J435,"&lt;="&amp;Boshqaruv!$C$10,$K$4:$K435,"&lt;&gt;",$K$4:$K435,"&lt;="&amp;Boshqaruv!$C$10)=0,1,0),0)</f>
        <v>0</v>
      </c>
      <c r="S436" s="28" t="n">
        <f aca="false">IF($P436=1,IF(COUNTIFS($B$4:$B435,$B436,$C$4:$C435,$C436,$P$4:$P435,1)=0,1,0),0)</f>
        <v>0</v>
      </c>
      <c r="T436" s="12"/>
    </row>
    <row r="437" customFormat="false" ht="15" hidden="false" customHeight="false" outlineLevel="0" collapsed="false">
      <c r="A437" s="20" t="n">
        <v>433</v>
      </c>
      <c r="B437" s="12"/>
      <c r="C437" s="13"/>
      <c r="D437" s="24"/>
      <c r="E437" s="12"/>
      <c r="F437" s="12"/>
      <c r="G437" s="25"/>
      <c r="H437" s="25"/>
      <c r="I437" s="25"/>
      <c r="J437" s="13"/>
      <c r="K437" s="13"/>
      <c r="L437" s="25"/>
      <c r="M437" s="14" t="str">
        <f aca="false">IF(OR($C437="",$J437=""),"",INT(($J437-$C437)/365.25))</f>
        <v/>
      </c>
      <c r="N437" s="14" t="str">
        <f aca="false">IF($M437="","",IF($M437&lt;2,"Ha","Yo'q"))</f>
        <v/>
      </c>
      <c r="O437" s="14" t="str">
        <f aca="false">IF($M437="","",IF(AND($M437&gt;=7,$M437&lt;=17),"Ha","Yo'q"))</f>
        <v/>
      </c>
      <c r="P437" s="14" t="str">
        <f aca="false">IF(AND($B437&lt;&gt;"",$J437&lt;&gt;"",$J437&lt;=Boshqaruv!$C$10,OR($K437="",$K437&gt;Boshqaruv!$C$10),$L437&lt;&gt;"Tibbiy qarshi ko'rsatma"),1,"")</f>
        <v/>
      </c>
      <c r="Q437" s="28" t="n">
        <f aca="false">IF(AND($B437&lt;&gt;"",$J437&gt;=Boshqaruv!$C$9,$J437&lt;=Boshqaruv!$C$10),IF(COUNTIFS($B$4:$B436,$B437,$C$4:$C436,$C437,$J$4:$J436,"&gt;="&amp;Boshqaruv!$C$9,$J$4:$J436,"&lt;="&amp;Boshqaruv!$C$10)=0,1,0),0)</f>
        <v>0</v>
      </c>
      <c r="R437" s="28" t="n">
        <f aca="false">IF(AND($B437&lt;&gt;"",$J437&gt;=Boshqaruv!$C$9,$J437&lt;=Boshqaruv!$C$10,$K437&lt;&gt;"",$K437&lt;=Boshqaruv!$C$10),IF(COUNTIFS($B$4:$B436,$B437,$C$4:$C436,$C437,$J$4:$J436,"&gt;="&amp;Boshqaruv!$C$9,$J$4:$J436,"&lt;="&amp;Boshqaruv!$C$10,$K$4:$K436,"&lt;&gt;",$K$4:$K436,"&lt;="&amp;Boshqaruv!$C$10)=0,1,0),0)</f>
        <v>0</v>
      </c>
      <c r="S437" s="28" t="n">
        <f aca="false">IF($P437=1,IF(COUNTIFS($B$4:$B436,$B437,$C$4:$C436,$C437,$P$4:$P436,1)=0,1,0),0)</f>
        <v>0</v>
      </c>
      <c r="T437" s="12"/>
    </row>
    <row r="438" customFormat="false" ht="15" hidden="false" customHeight="false" outlineLevel="0" collapsed="false">
      <c r="A438" s="20" t="n">
        <v>434</v>
      </c>
      <c r="B438" s="12"/>
      <c r="C438" s="13"/>
      <c r="D438" s="24"/>
      <c r="E438" s="12"/>
      <c r="F438" s="12"/>
      <c r="G438" s="25"/>
      <c r="H438" s="25"/>
      <c r="I438" s="25"/>
      <c r="J438" s="13"/>
      <c r="K438" s="13"/>
      <c r="L438" s="25"/>
      <c r="M438" s="14" t="str">
        <f aca="false">IF(OR($C438="",$J438=""),"",INT(($J438-$C438)/365.25))</f>
        <v/>
      </c>
      <c r="N438" s="14" t="str">
        <f aca="false">IF($M438="","",IF($M438&lt;2,"Ha","Yo'q"))</f>
        <v/>
      </c>
      <c r="O438" s="14" t="str">
        <f aca="false">IF($M438="","",IF(AND($M438&gt;=7,$M438&lt;=17),"Ha","Yo'q"))</f>
        <v/>
      </c>
      <c r="P438" s="14" t="str">
        <f aca="false">IF(AND($B438&lt;&gt;"",$J438&lt;&gt;"",$J438&lt;=Boshqaruv!$C$10,OR($K438="",$K438&gt;Boshqaruv!$C$10),$L438&lt;&gt;"Tibbiy qarshi ko'rsatma"),1,"")</f>
        <v/>
      </c>
      <c r="Q438" s="28" t="n">
        <f aca="false">IF(AND($B438&lt;&gt;"",$J438&gt;=Boshqaruv!$C$9,$J438&lt;=Boshqaruv!$C$10),IF(COUNTIFS($B$4:$B437,$B438,$C$4:$C437,$C438,$J$4:$J437,"&gt;="&amp;Boshqaruv!$C$9,$J$4:$J437,"&lt;="&amp;Boshqaruv!$C$10)=0,1,0),0)</f>
        <v>0</v>
      </c>
      <c r="R438" s="28" t="n">
        <f aca="false">IF(AND($B438&lt;&gt;"",$J438&gt;=Boshqaruv!$C$9,$J438&lt;=Boshqaruv!$C$10,$K438&lt;&gt;"",$K438&lt;=Boshqaruv!$C$10),IF(COUNTIFS($B$4:$B437,$B438,$C$4:$C437,$C438,$J$4:$J437,"&gt;="&amp;Boshqaruv!$C$9,$J$4:$J437,"&lt;="&amp;Boshqaruv!$C$10,$K$4:$K437,"&lt;&gt;",$K$4:$K437,"&lt;="&amp;Boshqaruv!$C$10)=0,1,0),0)</f>
        <v>0</v>
      </c>
      <c r="S438" s="28" t="n">
        <f aca="false">IF($P438=1,IF(COUNTIFS($B$4:$B437,$B438,$C$4:$C437,$C438,$P$4:$P437,1)=0,1,0),0)</f>
        <v>0</v>
      </c>
      <c r="T438" s="12"/>
    </row>
    <row r="439" customFormat="false" ht="15" hidden="false" customHeight="false" outlineLevel="0" collapsed="false">
      <c r="A439" s="20" t="n">
        <v>435</v>
      </c>
      <c r="B439" s="12"/>
      <c r="C439" s="13"/>
      <c r="D439" s="24"/>
      <c r="E439" s="12"/>
      <c r="F439" s="12"/>
      <c r="G439" s="25"/>
      <c r="H439" s="25"/>
      <c r="I439" s="25"/>
      <c r="J439" s="13"/>
      <c r="K439" s="13"/>
      <c r="L439" s="25"/>
      <c r="M439" s="14" t="str">
        <f aca="false">IF(OR($C439="",$J439=""),"",INT(($J439-$C439)/365.25))</f>
        <v/>
      </c>
      <c r="N439" s="14" t="str">
        <f aca="false">IF($M439="","",IF($M439&lt;2,"Ha","Yo'q"))</f>
        <v/>
      </c>
      <c r="O439" s="14" t="str">
        <f aca="false">IF($M439="","",IF(AND($M439&gt;=7,$M439&lt;=17),"Ha","Yo'q"))</f>
        <v/>
      </c>
      <c r="P439" s="14" t="str">
        <f aca="false">IF(AND($B439&lt;&gt;"",$J439&lt;&gt;"",$J439&lt;=Boshqaruv!$C$10,OR($K439="",$K439&gt;Boshqaruv!$C$10),$L439&lt;&gt;"Tibbiy qarshi ko'rsatma"),1,"")</f>
        <v/>
      </c>
      <c r="Q439" s="28" t="n">
        <f aca="false">IF(AND($B439&lt;&gt;"",$J439&gt;=Boshqaruv!$C$9,$J439&lt;=Boshqaruv!$C$10),IF(COUNTIFS($B$4:$B438,$B439,$C$4:$C438,$C439,$J$4:$J438,"&gt;="&amp;Boshqaruv!$C$9,$J$4:$J438,"&lt;="&amp;Boshqaruv!$C$10)=0,1,0),0)</f>
        <v>0</v>
      </c>
      <c r="R439" s="28" t="n">
        <f aca="false">IF(AND($B439&lt;&gt;"",$J439&gt;=Boshqaruv!$C$9,$J439&lt;=Boshqaruv!$C$10,$K439&lt;&gt;"",$K439&lt;=Boshqaruv!$C$10),IF(COUNTIFS($B$4:$B438,$B439,$C$4:$C438,$C439,$J$4:$J438,"&gt;="&amp;Boshqaruv!$C$9,$J$4:$J438,"&lt;="&amp;Boshqaruv!$C$10,$K$4:$K438,"&lt;&gt;",$K$4:$K438,"&lt;="&amp;Boshqaruv!$C$10)=0,1,0),0)</f>
        <v>0</v>
      </c>
      <c r="S439" s="28" t="n">
        <f aca="false">IF($P439=1,IF(COUNTIFS($B$4:$B438,$B439,$C$4:$C438,$C439,$P$4:$P438,1)=0,1,0),0)</f>
        <v>0</v>
      </c>
      <c r="T439" s="12"/>
    </row>
    <row r="440" customFormat="false" ht="15" hidden="false" customHeight="false" outlineLevel="0" collapsed="false">
      <c r="A440" s="20" t="n">
        <v>436</v>
      </c>
      <c r="B440" s="12"/>
      <c r="C440" s="13"/>
      <c r="D440" s="24"/>
      <c r="E440" s="12"/>
      <c r="F440" s="12"/>
      <c r="G440" s="25"/>
      <c r="H440" s="25"/>
      <c r="I440" s="25"/>
      <c r="J440" s="13"/>
      <c r="K440" s="13"/>
      <c r="L440" s="25"/>
      <c r="M440" s="14" t="str">
        <f aca="false">IF(OR($C440="",$J440=""),"",INT(($J440-$C440)/365.25))</f>
        <v/>
      </c>
      <c r="N440" s="14" t="str">
        <f aca="false">IF($M440="","",IF($M440&lt;2,"Ha","Yo'q"))</f>
        <v/>
      </c>
      <c r="O440" s="14" t="str">
        <f aca="false">IF($M440="","",IF(AND($M440&gt;=7,$M440&lt;=17),"Ha","Yo'q"))</f>
        <v/>
      </c>
      <c r="P440" s="14" t="str">
        <f aca="false">IF(AND($B440&lt;&gt;"",$J440&lt;&gt;"",$J440&lt;=Boshqaruv!$C$10,OR($K440="",$K440&gt;Boshqaruv!$C$10),$L440&lt;&gt;"Tibbiy qarshi ko'rsatma"),1,"")</f>
        <v/>
      </c>
      <c r="Q440" s="28" t="n">
        <f aca="false">IF(AND($B440&lt;&gt;"",$J440&gt;=Boshqaruv!$C$9,$J440&lt;=Boshqaruv!$C$10),IF(COUNTIFS($B$4:$B439,$B440,$C$4:$C439,$C440,$J$4:$J439,"&gt;="&amp;Boshqaruv!$C$9,$J$4:$J439,"&lt;="&amp;Boshqaruv!$C$10)=0,1,0),0)</f>
        <v>0</v>
      </c>
      <c r="R440" s="28" t="n">
        <f aca="false">IF(AND($B440&lt;&gt;"",$J440&gt;=Boshqaruv!$C$9,$J440&lt;=Boshqaruv!$C$10,$K440&lt;&gt;"",$K440&lt;=Boshqaruv!$C$10),IF(COUNTIFS($B$4:$B439,$B440,$C$4:$C439,$C440,$J$4:$J439,"&gt;="&amp;Boshqaruv!$C$9,$J$4:$J439,"&lt;="&amp;Boshqaruv!$C$10,$K$4:$K439,"&lt;&gt;",$K$4:$K439,"&lt;="&amp;Boshqaruv!$C$10)=0,1,0),0)</f>
        <v>0</v>
      </c>
      <c r="S440" s="28" t="n">
        <f aca="false">IF($P440=1,IF(COUNTIFS($B$4:$B439,$B440,$C$4:$C439,$C440,$P$4:$P439,1)=0,1,0),0)</f>
        <v>0</v>
      </c>
      <c r="T440" s="12"/>
    </row>
    <row r="441" customFormat="false" ht="15" hidden="false" customHeight="false" outlineLevel="0" collapsed="false">
      <c r="A441" s="20" t="n">
        <v>437</v>
      </c>
      <c r="B441" s="12"/>
      <c r="C441" s="13"/>
      <c r="D441" s="24"/>
      <c r="E441" s="12"/>
      <c r="F441" s="12"/>
      <c r="G441" s="25"/>
      <c r="H441" s="25"/>
      <c r="I441" s="25"/>
      <c r="J441" s="13"/>
      <c r="K441" s="13"/>
      <c r="L441" s="25"/>
      <c r="M441" s="14" t="str">
        <f aca="false">IF(OR($C441="",$J441=""),"",INT(($J441-$C441)/365.25))</f>
        <v/>
      </c>
      <c r="N441" s="14" t="str">
        <f aca="false">IF($M441="","",IF($M441&lt;2,"Ha","Yo'q"))</f>
        <v/>
      </c>
      <c r="O441" s="14" t="str">
        <f aca="false">IF($M441="","",IF(AND($M441&gt;=7,$M441&lt;=17),"Ha","Yo'q"))</f>
        <v/>
      </c>
      <c r="P441" s="14" t="str">
        <f aca="false">IF(AND($B441&lt;&gt;"",$J441&lt;&gt;"",$J441&lt;=Boshqaruv!$C$10,OR($K441="",$K441&gt;Boshqaruv!$C$10),$L441&lt;&gt;"Tibbiy qarshi ko'rsatma"),1,"")</f>
        <v/>
      </c>
      <c r="Q441" s="28" t="n">
        <f aca="false">IF(AND($B441&lt;&gt;"",$J441&gt;=Boshqaruv!$C$9,$J441&lt;=Boshqaruv!$C$10),IF(COUNTIFS($B$4:$B440,$B441,$C$4:$C440,$C441,$J$4:$J440,"&gt;="&amp;Boshqaruv!$C$9,$J$4:$J440,"&lt;="&amp;Boshqaruv!$C$10)=0,1,0),0)</f>
        <v>0</v>
      </c>
      <c r="R441" s="28" t="n">
        <f aca="false">IF(AND($B441&lt;&gt;"",$J441&gt;=Boshqaruv!$C$9,$J441&lt;=Boshqaruv!$C$10,$K441&lt;&gt;"",$K441&lt;=Boshqaruv!$C$10),IF(COUNTIFS($B$4:$B440,$B441,$C$4:$C440,$C441,$J$4:$J440,"&gt;="&amp;Boshqaruv!$C$9,$J$4:$J440,"&lt;="&amp;Boshqaruv!$C$10,$K$4:$K440,"&lt;&gt;",$K$4:$K440,"&lt;="&amp;Boshqaruv!$C$10)=0,1,0),0)</f>
        <v>0</v>
      </c>
      <c r="S441" s="28" t="n">
        <f aca="false">IF($P441=1,IF(COUNTIFS($B$4:$B440,$B441,$C$4:$C440,$C441,$P$4:$P440,1)=0,1,0),0)</f>
        <v>0</v>
      </c>
      <c r="T441" s="12"/>
    </row>
    <row r="442" customFormat="false" ht="15" hidden="false" customHeight="false" outlineLevel="0" collapsed="false">
      <c r="A442" s="20" t="n">
        <v>438</v>
      </c>
      <c r="B442" s="12"/>
      <c r="C442" s="13"/>
      <c r="D442" s="24"/>
      <c r="E442" s="12"/>
      <c r="F442" s="12"/>
      <c r="G442" s="25"/>
      <c r="H442" s="25"/>
      <c r="I442" s="25"/>
      <c r="J442" s="13"/>
      <c r="K442" s="13"/>
      <c r="L442" s="25"/>
      <c r="M442" s="14" t="str">
        <f aca="false">IF(OR($C442="",$J442=""),"",INT(($J442-$C442)/365.25))</f>
        <v/>
      </c>
      <c r="N442" s="14" t="str">
        <f aca="false">IF($M442="","",IF($M442&lt;2,"Ha","Yo'q"))</f>
        <v/>
      </c>
      <c r="O442" s="14" t="str">
        <f aca="false">IF($M442="","",IF(AND($M442&gt;=7,$M442&lt;=17),"Ha","Yo'q"))</f>
        <v/>
      </c>
      <c r="P442" s="14" t="str">
        <f aca="false">IF(AND($B442&lt;&gt;"",$J442&lt;&gt;"",$J442&lt;=Boshqaruv!$C$10,OR($K442="",$K442&gt;Boshqaruv!$C$10),$L442&lt;&gt;"Tibbiy qarshi ko'rsatma"),1,"")</f>
        <v/>
      </c>
      <c r="Q442" s="28" t="n">
        <f aca="false">IF(AND($B442&lt;&gt;"",$J442&gt;=Boshqaruv!$C$9,$J442&lt;=Boshqaruv!$C$10),IF(COUNTIFS($B$4:$B441,$B442,$C$4:$C441,$C442,$J$4:$J441,"&gt;="&amp;Boshqaruv!$C$9,$J$4:$J441,"&lt;="&amp;Boshqaruv!$C$10)=0,1,0),0)</f>
        <v>0</v>
      </c>
      <c r="R442" s="28" t="n">
        <f aca="false">IF(AND($B442&lt;&gt;"",$J442&gt;=Boshqaruv!$C$9,$J442&lt;=Boshqaruv!$C$10,$K442&lt;&gt;"",$K442&lt;=Boshqaruv!$C$10),IF(COUNTIFS($B$4:$B441,$B442,$C$4:$C441,$C442,$J$4:$J441,"&gt;="&amp;Boshqaruv!$C$9,$J$4:$J441,"&lt;="&amp;Boshqaruv!$C$10,$K$4:$K441,"&lt;&gt;",$K$4:$K441,"&lt;="&amp;Boshqaruv!$C$10)=0,1,0),0)</f>
        <v>0</v>
      </c>
      <c r="S442" s="28" t="n">
        <f aca="false">IF($P442=1,IF(COUNTIFS($B$4:$B441,$B442,$C$4:$C441,$C442,$P$4:$P441,1)=0,1,0),0)</f>
        <v>0</v>
      </c>
      <c r="T442" s="12"/>
    </row>
    <row r="443" customFormat="false" ht="15" hidden="false" customHeight="false" outlineLevel="0" collapsed="false">
      <c r="A443" s="20" t="n">
        <v>439</v>
      </c>
      <c r="B443" s="12"/>
      <c r="C443" s="13"/>
      <c r="D443" s="24"/>
      <c r="E443" s="12"/>
      <c r="F443" s="12"/>
      <c r="G443" s="25"/>
      <c r="H443" s="25"/>
      <c r="I443" s="25"/>
      <c r="J443" s="13"/>
      <c r="K443" s="13"/>
      <c r="L443" s="25"/>
      <c r="M443" s="14" t="str">
        <f aca="false">IF(OR($C443="",$J443=""),"",INT(($J443-$C443)/365.25))</f>
        <v/>
      </c>
      <c r="N443" s="14" t="str">
        <f aca="false">IF($M443="","",IF($M443&lt;2,"Ha","Yo'q"))</f>
        <v/>
      </c>
      <c r="O443" s="14" t="str">
        <f aca="false">IF($M443="","",IF(AND($M443&gt;=7,$M443&lt;=17),"Ha","Yo'q"))</f>
        <v/>
      </c>
      <c r="P443" s="14" t="str">
        <f aca="false">IF(AND($B443&lt;&gt;"",$J443&lt;&gt;"",$J443&lt;=Boshqaruv!$C$10,OR($K443="",$K443&gt;Boshqaruv!$C$10),$L443&lt;&gt;"Tibbiy qarshi ko'rsatma"),1,"")</f>
        <v/>
      </c>
      <c r="Q443" s="28" t="n">
        <f aca="false">IF(AND($B443&lt;&gt;"",$J443&gt;=Boshqaruv!$C$9,$J443&lt;=Boshqaruv!$C$10),IF(COUNTIFS($B$4:$B442,$B443,$C$4:$C442,$C443,$J$4:$J442,"&gt;="&amp;Boshqaruv!$C$9,$J$4:$J442,"&lt;="&amp;Boshqaruv!$C$10)=0,1,0),0)</f>
        <v>0</v>
      </c>
      <c r="R443" s="28" t="n">
        <f aca="false">IF(AND($B443&lt;&gt;"",$J443&gt;=Boshqaruv!$C$9,$J443&lt;=Boshqaruv!$C$10,$K443&lt;&gt;"",$K443&lt;=Boshqaruv!$C$10),IF(COUNTIFS($B$4:$B442,$B443,$C$4:$C442,$C443,$J$4:$J442,"&gt;="&amp;Boshqaruv!$C$9,$J$4:$J442,"&lt;="&amp;Boshqaruv!$C$10,$K$4:$K442,"&lt;&gt;",$K$4:$K442,"&lt;="&amp;Boshqaruv!$C$10)=0,1,0),0)</f>
        <v>0</v>
      </c>
      <c r="S443" s="28" t="n">
        <f aca="false">IF($P443=1,IF(COUNTIFS($B$4:$B442,$B443,$C$4:$C442,$C443,$P$4:$P442,1)=0,1,0),0)</f>
        <v>0</v>
      </c>
      <c r="T443" s="12"/>
    </row>
    <row r="444" customFormat="false" ht="15" hidden="false" customHeight="false" outlineLevel="0" collapsed="false">
      <c r="A444" s="20" t="n">
        <v>440</v>
      </c>
      <c r="B444" s="12"/>
      <c r="C444" s="13"/>
      <c r="D444" s="24"/>
      <c r="E444" s="12"/>
      <c r="F444" s="12"/>
      <c r="G444" s="25"/>
      <c r="H444" s="25"/>
      <c r="I444" s="25"/>
      <c r="J444" s="13"/>
      <c r="K444" s="13"/>
      <c r="L444" s="25"/>
      <c r="M444" s="14" t="str">
        <f aca="false">IF(OR($C444="",$J444=""),"",INT(($J444-$C444)/365.25))</f>
        <v/>
      </c>
      <c r="N444" s="14" t="str">
        <f aca="false">IF($M444="","",IF($M444&lt;2,"Ha","Yo'q"))</f>
        <v/>
      </c>
      <c r="O444" s="14" t="str">
        <f aca="false">IF($M444="","",IF(AND($M444&gt;=7,$M444&lt;=17),"Ha","Yo'q"))</f>
        <v/>
      </c>
      <c r="P444" s="14" t="str">
        <f aca="false">IF(AND($B444&lt;&gt;"",$J444&lt;&gt;"",$J444&lt;=Boshqaruv!$C$10,OR($K444="",$K444&gt;Boshqaruv!$C$10),$L444&lt;&gt;"Tibbiy qarshi ko'rsatma"),1,"")</f>
        <v/>
      </c>
      <c r="Q444" s="28" t="n">
        <f aca="false">IF(AND($B444&lt;&gt;"",$J444&gt;=Boshqaruv!$C$9,$J444&lt;=Boshqaruv!$C$10),IF(COUNTIFS($B$4:$B443,$B444,$C$4:$C443,$C444,$J$4:$J443,"&gt;="&amp;Boshqaruv!$C$9,$J$4:$J443,"&lt;="&amp;Boshqaruv!$C$10)=0,1,0),0)</f>
        <v>0</v>
      </c>
      <c r="R444" s="28" t="n">
        <f aca="false">IF(AND($B444&lt;&gt;"",$J444&gt;=Boshqaruv!$C$9,$J444&lt;=Boshqaruv!$C$10,$K444&lt;&gt;"",$K444&lt;=Boshqaruv!$C$10),IF(COUNTIFS($B$4:$B443,$B444,$C$4:$C443,$C444,$J$4:$J443,"&gt;="&amp;Boshqaruv!$C$9,$J$4:$J443,"&lt;="&amp;Boshqaruv!$C$10,$K$4:$K443,"&lt;&gt;",$K$4:$K443,"&lt;="&amp;Boshqaruv!$C$10)=0,1,0),0)</f>
        <v>0</v>
      </c>
      <c r="S444" s="28" t="n">
        <f aca="false">IF($P444=1,IF(COUNTIFS($B$4:$B443,$B444,$C$4:$C443,$C444,$P$4:$P443,1)=0,1,0),0)</f>
        <v>0</v>
      </c>
      <c r="T444" s="12"/>
    </row>
    <row r="445" customFormat="false" ht="15" hidden="false" customHeight="false" outlineLevel="0" collapsed="false">
      <c r="A445" s="20" t="n">
        <v>441</v>
      </c>
      <c r="B445" s="12"/>
      <c r="C445" s="13"/>
      <c r="D445" s="24"/>
      <c r="E445" s="12"/>
      <c r="F445" s="12"/>
      <c r="G445" s="25"/>
      <c r="H445" s="25"/>
      <c r="I445" s="25"/>
      <c r="J445" s="13"/>
      <c r="K445" s="13"/>
      <c r="L445" s="25"/>
      <c r="M445" s="14" t="str">
        <f aca="false">IF(OR($C445="",$J445=""),"",INT(($J445-$C445)/365.25))</f>
        <v/>
      </c>
      <c r="N445" s="14" t="str">
        <f aca="false">IF($M445="","",IF($M445&lt;2,"Ha","Yo'q"))</f>
        <v/>
      </c>
      <c r="O445" s="14" t="str">
        <f aca="false">IF($M445="","",IF(AND($M445&gt;=7,$M445&lt;=17),"Ha","Yo'q"))</f>
        <v/>
      </c>
      <c r="P445" s="14" t="str">
        <f aca="false">IF(AND($B445&lt;&gt;"",$J445&lt;&gt;"",$J445&lt;=Boshqaruv!$C$10,OR($K445="",$K445&gt;Boshqaruv!$C$10),$L445&lt;&gt;"Tibbiy qarshi ko'rsatma"),1,"")</f>
        <v/>
      </c>
      <c r="Q445" s="28" t="n">
        <f aca="false">IF(AND($B445&lt;&gt;"",$J445&gt;=Boshqaruv!$C$9,$J445&lt;=Boshqaruv!$C$10),IF(COUNTIFS($B$4:$B444,$B445,$C$4:$C444,$C445,$J$4:$J444,"&gt;="&amp;Boshqaruv!$C$9,$J$4:$J444,"&lt;="&amp;Boshqaruv!$C$10)=0,1,0),0)</f>
        <v>0</v>
      </c>
      <c r="R445" s="28" t="n">
        <f aca="false">IF(AND($B445&lt;&gt;"",$J445&gt;=Boshqaruv!$C$9,$J445&lt;=Boshqaruv!$C$10,$K445&lt;&gt;"",$K445&lt;=Boshqaruv!$C$10),IF(COUNTIFS($B$4:$B444,$B445,$C$4:$C444,$C445,$J$4:$J444,"&gt;="&amp;Boshqaruv!$C$9,$J$4:$J444,"&lt;="&amp;Boshqaruv!$C$10,$K$4:$K444,"&lt;&gt;",$K$4:$K444,"&lt;="&amp;Boshqaruv!$C$10)=0,1,0),0)</f>
        <v>0</v>
      </c>
      <c r="S445" s="28" t="n">
        <f aca="false">IF($P445=1,IF(COUNTIFS($B$4:$B444,$B445,$C$4:$C444,$C445,$P$4:$P444,1)=0,1,0),0)</f>
        <v>0</v>
      </c>
      <c r="T445" s="12"/>
    </row>
    <row r="446" customFormat="false" ht="15" hidden="false" customHeight="false" outlineLevel="0" collapsed="false">
      <c r="A446" s="20" t="n">
        <v>442</v>
      </c>
      <c r="B446" s="12"/>
      <c r="C446" s="13"/>
      <c r="D446" s="24"/>
      <c r="E446" s="12"/>
      <c r="F446" s="12"/>
      <c r="G446" s="25"/>
      <c r="H446" s="25"/>
      <c r="I446" s="25"/>
      <c r="J446" s="13"/>
      <c r="K446" s="13"/>
      <c r="L446" s="25"/>
      <c r="M446" s="14" t="str">
        <f aca="false">IF(OR($C446="",$J446=""),"",INT(($J446-$C446)/365.25))</f>
        <v/>
      </c>
      <c r="N446" s="14" t="str">
        <f aca="false">IF($M446="","",IF($M446&lt;2,"Ha","Yo'q"))</f>
        <v/>
      </c>
      <c r="O446" s="14" t="str">
        <f aca="false">IF($M446="","",IF(AND($M446&gt;=7,$M446&lt;=17),"Ha","Yo'q"))</f>
        <v/>
      </c>
      <c r="P446" s="14" t="str">
        <f aca="false">IF(AND($B446&lt;&gt;"",$J446&lt;&gt;"",$J446&lt;=Boshqaruv!$C$10,OR($K446="",$K446&gt;Boshqaruv!$C$10),$L446&lt;&gt;"Tibbiy qarshi ko'rsatma"),1,"")</f>
        <v/>
      </c>
      <c r="Q446" s="28" t="n">
        <f aca="false">IF(AND($B446&lt;&gt;"",$J446&gt;=Boshqaruv!$C$9,$J446&lt;=Boshqaruv!$C$10),IF(COUNTIFS($B$4:$B445,$B446,$C$4:$C445,$C446,$J$4:$J445,"&gt;="&amp;Boshqaruv!$C$9,$J$4:$J445,"&lt;="&amp;Boshqaruv!$C$10)=0,1,0),0)</f>
        <v>0</v>
      </c>
      <c r="R446" s="28" t="n">
        <f aca="false">IF(AND($B446&lt;&gt;"",$J446&gt;=Boshqaruv!$C$9,$J446&lt;=Boshqaruv!$C$10,$K446&lt;&gt;"",$K446&lt;=Boshqaruv!$C$10),IF(COUNTIFS($B$4:$B445,$B446,$C$4:$C445,$C446,$J$4:$J445,"&gt;="&amp;Boshqaruv!$C$9,$J$4:$J445,"&lt;="&amp;Boshqaruv!$C$10,$K$4:$K445,"&lt;&gt;",$K$4:$K445,"&lt;="&amp;Boshqaruv!$C$10)=0,1,0),0)</f>
        <v>0</v>
      </c>
      <c r="S446" s="28" t="n">
        <f aca="false">IF($P446=1,IF(COUNTIFS($B$4:$B445,$B446,$C$4:$C445,$C446,$P$4:$P445,1)=0,1,0),0)</f>
        <v>0</v>
      </c>
      <c r="T446" s="12"/>
    </row>
    <row r="447" customFormat="false" ht="15" hidden="false" customHeight="false" outlineLevel="0" collapsed="false">
      <c r="A447" s="20" t="n">
        <v>443</v>
      </c>
      <c r="B447" s="12"/>
      <c r="C447" s="13"/>
      <c r="D447" s="24"/>
      <c r="E447" s="12"/>
      <c r="F447" s="12"/>
      <c r="G447" s="25"/>
      <c r="H447" s="25"/>
      <c r="I447" s="25"/>
      <c r="J447" s="13"/>
      <c r="K447" s="13"/>
      <c r="L447" s="25"/>
      <c r="M447" s="14" t="str">
        <f aca="false">IF(OR($C447="",$J447=""),"",INT(($J447-$C447)/365.25))</f>
        <v/>
      </c>
      <c r="N447" s="14" t="str">
        <f aca="false">IF($M447="","",IF($M447&lt;2,"Ha","Yo'q"))</f>
        <v/>
      </c>
      <c r="O447" s="14" t="str">
        <f aca="false">IF($M447="","",IF(AND($M447&gt;=7,$M447&lt;=17),"Ha","Yo'q"))</f>
        <v/>
      </c>
      <c r="P447" s="14" t="str">
        <f aca="false">IF(AND($B447&lt;&gt;"",$J447&lt;&gt;"",$J447&lt;=Boshqaruv!$C$10,OR($K447="",$K447&gt;Boshqaruv!$C$10),$L447&lt;&gt;"Tibbiy qarshi ko'rsatma"),1,"")</f>
        <v/>
      </c>
      <c r="Q447" s="28" t="n">
        <f aca="false">IF(AND($B447&lt;&gt;"",$J447&gt;=Boshqaruv!$C$9,$J447&lt;=Boshqaruv!$C$10),IF(COUNTIFS($B$4:$B446,$B447,$C$4:$C446,$C447,$J$4:$J446,"&gt;="&amp;Boshqaruv!$C$9,$J$4:$J446,"&lt;="&amp;Boshqaruv!$C$10)=0,1,0),0)</f>
        <v>0</v>
      </c>
      <c r="R447" s="28" t="n">
        <f aca="false">IF(AND($B447&lt;&gt;"",$J447&gt;=Boshqaruv!$C$9,$J447&lt;=Boshqaruv!$C$10,$K447&lt;&gt;"",$K447&lt;=Boshqaruv!$C$10),IF(COUNTIFS($B$4:$B446,$B447,$C$4:$C446,$C447,$J$4:$J446,"&gt;="&amp;Boshqaruv!$C$9,$J$4:$J446,"&lt;="&amp;Boshqaruv!$C$10,$K$4:$K446,"&lt;&gt;",$K$4:$K446,"&lt;="&amp;Boshqaruv!$C$10)=0,1,0),0)</f>
        <v>0</v>
      </c>
      <c r="S447" s="28" t="n">
        <f aca="false">IF($P447=1,IF(COUNTIFS($B$4:$B446,$B447,$C$4:$C446,$C447,$P$4:$P446,1)=0,1,0),0)</f>
        <v>0</v>
      </c>
      <c r="T447" s="12"/>
    </row>
    <row r="448" customFormat="false" ht="15" hidden="false" customHeight="false" outlineLevel="0" collapsed="false">
      <c r="A448" s="20" t="n">
        <v>444</v>
      </c>
      <c r="B448" s="12"/>
      <c r="C448" s="13"/>
      <c r="D448" s="24"/>
      <c r="E448" s="12"/>
      <c r="F448" s="12"/>
      <c r="G448" s="25"/>
      <c r="H448" s="25"/>
      <c r="I448" s="25"/>
      <c r="J448" s="13"/>
      <c r="K448" s="13"/>
      <c r="L448" s="25"/>
      <c r="M448" s="14" t="str">
        <f aca="false">IF(OR($C448="",$J448=""),"",INT(($J448-$C448)/365.25))</f>
        <v/>
      </c>
      <c r="N448" s="14" t="str">
        <f aca="false">IF($M448="","",IF($M448&lt;2,"Ha","Yo'q"))</f>
        <v/>
      </c>
      <c r="O448" s="14" t="str">
        <f aca="false">IF($M448="","",IF(AND($M448&gt;=7,$M448&lt;=17),"Ha","Yo'q"))</f>
        <v/>
      </c>
      <c r="P448" s="14" t="str">
        <f aca="false">IF(AND($B448&lt;&gt;"",$J448&lt;&gt;"",$J448&lt;=Boshqaruv!$C$10,OR($K448="",$K448&gt;Boshqaruv!$C$10),$L448&lt;&gt;"Tibbiy qarshi ko'rsatma"),1,"")</f>
        <v/>
      </c>
      <c r="Q448" s="28" t="n">
        <f aca="false">IF(AND($B448&lt;&gt;"",$J448&gt;=Boshqaruv!$C$9,$J448&lt;=Boshqaruv!$C$10),IF(COUNTIFS($B$4:$B447,$B448,$C$4:$C447,$C448,$J$4:$J447,"&gt;="&amp;Boshqaruv!$C$9,$J$4:$J447,"&lt;="&amp;Boshqaruv!$C$10)=0,1,0),0)</f>
        <v>0</v>
      </c>
      <c r="R448" s="28" t="n">
        <f aca="false">IF(AND($B448&lt;&gt;"",$J448&gt;=Boshqaruv!$C$9,$J448&lt;=Boshqaruv!$C$10,$K448&lt;&gt;"",$K448&lt;=Boshqaruv!$C$10),IF(COUNTIFS($B$4:$B447,$B448,$C$4:$C447,$C448,$J$4:$J447,"&gt;="&amp;Boshqaruv!$C$9,$J$4:$J447,"&lt;="&amp;Boshqaruv!$C$10,$K$4:$K447,"&lt;&gt;",$K$4:$K447,"&lt;="&amp;Boshqaruv!$C$10)=0,1,0),0)</f>
        <v>0</v>
      </c>
      <c r="S448" s="28" t="n">
        <f aca="false">IF($P448=1,IF(COUNTIFS($B$4:$B447,$B448,$C$4:$C447,$C448,$P$4:$P447,1)=0,1,0),0)</f>
        <v>0</v>
      </c>
      <c r="T448" s="12"/>
    </row>
    <row r="449" customFormat="false" ht="15" hidden="false" customHeight="false" outlineLevel="0" collapsed="false">
      <c r="A449" s="20" t="n">
        <v>445</v>
      </c>
      <c r="B449" s="12"/>
      <c r="C449" s="13"/>
      <c r="D449" s="24"/>
      <c r="E449" s="12"/>
      <c r="F449" s="12"/>
      <c r="G449" s="25"/>
      <c r="H449" s="25"/>
      <c r="I449" s="25"/>
      <c r="J449" s="13"/>
      <c r="K449" s="13"/>
      <c r="L449" s="25"/>
      <c r="M449" s="14" t="str">
        <f aca="false">IF(OR($C449="",$J449=""),"",INT(($J449-$C449)/365.25))</f>
        <v/>
      </c>
      <c r="N449" s="14" t="str">
        <f aca="false">IF($M449="","",IF($M449&lt;2,"Ha","Yo'q"))</f>
        <v/>
      </c>
      <c r="O449" s="14" t="str">
        <f aca="false">IF($M449="","",IF(AND($M449&gt;=7,$M449&lt;=17),"Ha","Yo'q"))</f>
        <v/>
      </c>
      <c r="P449" s="14" t="str">
        <f aca="false">IF(AND($B449&lt;&gt;"",$J449&lt;&gt;"",$J449&lt;=Boshqaruv!$C$10,OR($K449="",$K449&gt;Boshqaruv!$C$10),$L449&lt;&gt;"Tibbiy qarshi ko'rsatma"),1,"")</f>
        <v/>
      </c>
      <c r="Q449" s="28" t="n">
        <f aca="false">IF(AND($B449&lt;&gt;"",$J449&gt;=Boshqaruv!$C$9,$J449&lt;=Boshqaruv!$C$10),IF(COUNTIFS($B$4:$B448,$B449,$C$4:$C448,$C449,$J$4:$J448,"&gt;="&amp;Boshqaruv!$C$9,$J$4:$J448,"&lt;="&amp;Boshqaruv!$C$10)=0,1,0),0)</f>
        <v>0</v>
      </c>
      <c r="R449" s="28" t="n">
        <f aca="false">IF(AND($B449&lt;&gt;"",$J449&gt;=Boshqaruv!$C$9,$J449&lt;=Boshqaruv!$C$10,$K449&lt;&gt;"",$K449&lt;=Boshqaruv!$C$10),IF(COUNTIFS($B$4:$B448,$B449,$C$4:$C448,$C449,$J$4:$J448,"&gt;="&amp;Boshqaruv!$C$9,$J$4:$J448,"&lt;="&amp;Boshqaruv!$C$10,$K$4:$K448,"&lt;&gt;",$K$4:$K448,"&lt;="&amp;Boshqaruv!$C$10)=0,1,0),0)</f>
        <v>0</v>
      </c>
      <c r="S449" s="28" t="n">
        <f aca="false">IF($P449=1,IF(COUNTIFS($B$4:$B448,$B449,$C$4:$C448,$C449,$P$4:$P448,1)=0,1,0),0)</f>
        <v>0</v>
      </c>
      <c r="T449" s="12"/>
    </row>
    <row r="450" customFormat="false" ht="15" hidden="false" customHeight="false" outlineLevel="0" collapsed="false">
      <c r="A450" s="20" t="n">
        <v>446</v>
      </c>
      <c r="B450" s="12"/>
      <c r="C450" s="13"/>
      <c r="D450" s="24"/>
      <c r="E450" s="12"/>
      <c r="F450" s="12"/>
      <c r="G450" s="25"/>
      <c r="H450" s="25"/>
      <c r="I450" s="25"/>
      <c r="J450" s="13"/>
      <c r="K450" s="13"/>
      <c r="L450" s="25"/>
      <c r="M450" s="14" t="str">
        <f aca="false">IF(OR($C450="",$J450=""),"",INT(($J450-$C450)/365.25))</f>
        <v/>
      </c>
      <c r="N450" s="14" t="str">
        <f aca="false">IF($M450="","",IF($M450&lt;2,"Ha","Yo'q"))</f>
        <v/>
      </c>
      <c r="O450" s="14" t="str">
        <f aca="false">IF($M450="","",IF(AND($M450&gt;=7,$M450&lt;=17),"Ha","Yo'q"))</f>
        <v/>
      </c>
      <c r="P450" s="14" t="str">
        <f aca="false">IF(AND($B450&lt;&gt;"",$J450&lt;&gt;"",$J450&lt;=Boshqaruv!$C$10,OR($K450="",$K450&gt;Boshqaruv!$C$10),$L450&lt;&gt;"Tibbiy qarshi ko'rsatma"),1,"")</f>
        <v/>
      </c>
      <c r="Q450" s="28" t="n">
        <f aca="false">IF(AND($B450&lt;&gt;"",$J450&gt;=Boshqaruv!$C$9,$J450&lt;=Boshqaruv!$C$10),IF(COUNTIFS($B$4:$B449,$B450,$C$4:$C449,$C450,$J$4:$J449,"&gt;="&amp;Boshqaruv!$C$9,$J$4:$J449,"&lt;="&amp;Boshqaruv!$C$10)=0,1,0),0)</f>
        <v>0</v>
      </c>
      <c r="R450" s="28" t="n">
        <f aca="false">IF(AND($B450&lt;&gt;"",$J450&gt;=Boshqaruv!$C$9,$J450&lt;=Boshqaruv!$C$10,$K450&lt;&gt;"",$K450&lt;=Boshqaruv!$C$10),IF(COUNTIFS($B$4:$B449,$B450,$C$4:$C449,$C450,$J$4:$J449,"&gt;="&amp;Boshqaruv!$C$9,$J$4:$J449,"&lt;="&amp;Boshqaruv!$C$10,$K$4:$K449,"&lt;&gt;",$K$4:$K449,"&lt;="&amp;Boshqaruv!$C$10)=0,1,0),0)</f>
        <v>0</v>
      </c>
      <c r="S450" s="28" t="n">
        <f aca="false">IF($P450=1,IF(COUNTIFS($B$4:$B449,$B450,$C$4:$C449,$C450,$P$4:$P449,1)=0,1,0),0)</f>
        <v>0</v>
      </c>
      <c r="T450" s="12"/>
    </row>
    <row r="451" customFormat="false" ht="15" hidden="false" customHeight="false" outlineLevel="0" collapsed="false">
      <c r="A451" s="20" t="n">
        <v>447</v>
      </c>
      <c r="B451" s="12"/>
      <c r="C451" s="13"/>
      <c r="D451" s="24"/>
      <c r="E451" s="12"/>
      <c r="F451" s="12"/>
      <c r="G451" s="25"/>
      <c r="H451" s="25"/>
      <c r="I451" s="25"/>
      <c r="J451" s="13"/>
      <c r="K451" s="13"/>
      <c r="L451" s="25"/>
      <c r="M451" s="14" t="str">
        <f aca="false">IF(OR($C451="",$J451=""),"",INT(($J451-$C451)/365.25))</f>
        <v/>
      </c>
      <c r="N451" s="14" t="str">
        <f aca="false">IF($M451="","",IF($M451&lt;2,"Ha","Yo'q"))</f>
        <v/>
      </c>
      <c r="O451" s="14" t="str">
        <f aca="false">IF($M451="","",IF(AND($M451&gt;=7,$M451&lt;=17),"Ha","Yo'q"))</f>
        <v/>
      </c>
      <c r="P451" s="14" t="str">
        <f aca="false">IF(AND($B451&lt;&gt;"",$J451&lt;&gt;"",$J451&lt;=Boshqaruv!$C$10,OR($K451="",$K451&gt;Boshqaruv!$C$10),$L451&lt;&gt;"Tibbiy qarshi ko'rsatma"),1,"")</f>
        <v/>
      </c>
      <c r="Q451" s="28" t="n">
        <f aca="false">IF(AND($B451&lt;&gt;"",$J451&gt;=Boshqaruv!$C$9,$J451&lt;=Boshqaruv!$C$10),IF(COUNTIFS($B$4:$B450,$B451,$C$4:$C450,$C451,$J$4:$J450,"&gt;="&amp;Boshqaruv!$C$9,$J$4:$J450,"&lt;="&amp;Boshqaruv!$C$10)=0,1,0),0)</f>
        <v>0</v>
      </c>
      <c r="R451" s="28" t="n">
        <f aca="false">IF(AND($B451&lt;&gt;"",$J451&gt;=Boshqaruv!$C$9,$J451&lt;=Boshqaruv!$C$10,$K451&lt;&gt;"",$K451&lt;=Boshqaruv!$C$10),IF(COUNTIFS($B$4:$B450,$B451,$C$4:$C450,$C451,$J$4:$J450,"&gt;="&amp;Boshqaruv!$C$9,$J$4:$J450,"&lt;="&amp;Boshqaruv!$C$10,$K$4:$K450,"&lt;&gt;",$K$4:$K450,"&lt;="&amp;Boshqaruv!$C$10)=0,1,0),0)</f>
        <v>0</v>
      </c>
      <c r="S451" s="28" t="n">
        <f aca="false">IF($P451=1,IF(COUNTIFS($B$4:$B450,$B451,$C$4:$C450,$C451,$P$4:$P450,1)=0,1,0),0)</f>
        <v>0</v>
      </c>
      <c r="T451" s="12"/>
    </row>
    <row r="452" customFormat="false" ht="15" hidden="false" customHeight="false" outlineLevel="0" collapsed="false">
      <c r="A452" s="20" t="n">
        <v>448</v>
      </c>
      <c r="B452" s="12"/>
      <c r="C452" s="13"/>
      <c r="D452" s="24"/>
      <c r="E452" s="12"/>
      <c r="F452" s="12"/>
      <c r="G452" s="25"/>
      <c r="H452" s="25"/>
      <c r="I452" s="25"/>
      <c r="J452" s="13"/>
      <c r="K452" s="13"/>
      <c r="L452" s="25"/>
      <c r="M452" s="14" t="str">
        <f aca="false">IF(OR($C452="",$J452=""),"",INT(($J452-$C452)/365.25))</f>
        <v/>
      </c>
      <c r="N452" s="14" t="str">
        <f aca="false">IF($M452="","",IF($M452&lt;2,"Ha","Yo'q"))</f>
        <v/>
      </c>
      <c r="O452" s="14" t="str">
        <f aca="false">IF($M452="","",IF(AND($M452&gt;=7,$M452&lt;=17),"Ha","Yo'q"))</f>
        <v/>
      </c>
      <c r="P452" s="14" t="str">
        <f aca="false">IF(AND($B452&lt;&gt;"",$J452&lt;&gt;"",$J452&lt;=Boshqaruv!$C$10,OR($K452="",$K452&gt;Boshqaruv!$C$10),$L452&lt;&gt;"Tibbiy qarshi ko'rsatma"),1,"")</f>
        <v/>
      </c>
      <c r="Q452" s="28" t="n">
        <f aca="false">IF(AND($B452&lt;&gt;"",$J452&gt;=Boshqaruv!$C$9,$J452&lt;=Boshqaruv!$C$10),IF(COUNTIFS($B$4:$B451,$B452,$C$4:$C451,$C452,$J$4:$J451,"&gt;="&amp;Boshqaruv!$C$9,$J$4:$J451,"&lt;="&amp;Boshqaruv!$C$10)=0,1,0),0)</f>
        <v>0</v>
      </c>
      <c r="R452" s="28" t="n">
        <f aca="false">IF(AND($B452&lt;&gt;"",$J452&gt;=Boshqaruv!$C$9,$J452&lt;=Boshqaruv!$C$10,$K452&lt;&gt;"",$K452&lt;=Boshqaruv!$C$10),IF(COUNTIFS($B$4:$B451,$B452,$C$4:$C451,$C452,$J$4:$J451,"&gt;="&amp;Boshqaruv!$C$9,$J$4:$J451,"&lt;="&amp;Boshqaruv!$C$10,$K$4:$K451,"&lt;&gt;",$K$4:$K451,"&lt;="&amp;Boshqaruv!$C$10)=0,1,0),0)</f>
        <v>0</v>
      </c>
      <c r="S452" s="28" t="n">
        <f aca="false">IF($P452=1,IF(COUNTIFS($B$4:$B451,$B452,$C$4:$C451,$C452,$P$4:$P451,1)=0,1,0),0)</f>
        <v>0</v>
      </c>
      <c r="T452" s="12"/>
    </row>
    <row r="453" customFormat="false" ht="15" hidden="false" customHeight="false" outlineLevel="0" collapsed="false">
      <c r="A453" s="20" t="n">
        <v>449</v>
      </c>
      <c r="B453" s="12"/>
      <c r="C453" s="13"/>
      <c r="D453" s="24"/>
      <c r="E453" s="12"/>
      <c r="F453" s="12"/>
      <c r="G453" s="25"/>
      <c r="H453" s="25"/>
      <c r="I453" s="25"/>
      <c r="J453" s="13"/>
      <c r="K453" s="13"/>
      <c r="L453" s="25"/>
      <c r="M453" s="14" t="str">
        <f aca="false">IF(OR($C453="",$J453=""),"",INT(($J453-$C453)/365.25))</f>
        <v/>
      </c>
      <c r="N453" s="14" t="str">
        <f aca="false">IF($M453="","",IF($M453&lt;2,"Ha","Yo'q"))</f>
        <v/>
      </c>
      <c r="O453" s="14" t="str">
        <f aca="false">IF($M453="","",IF(AND($M453&gt;=7,$M453&lt;=17),"Ha","Yo'q"))</f>
        <v/>
      </c>
      <c r="P453" s="14" t="str">
        <f aca="false">IF(AND($B453&lt;&gt;"",$J453&lt;&gt;"",$J453&lt;=Boshqaruv!$C$10,OR($K453="",$K453&gt;Boshqaruv!$C$10),$L453&lt;&gt;"Tibbiy qarshi ko'rsatma"),1,"")</f>
        <v/>
      </c>
      <c r="Q453" s="28" t="n">
        <f aca="false">IF(AND($B453&lt;&gt;"",$J453&gt;=Boshqaruv!$C$9,$J453&lt;=Boshqaruv!$C$10),IF(COUNTIFS($B$4:$B452,$B453,$C$4:$C452,$C453,$J$4:$J452,"&gt;="&amp;Boshqaruv!$C$9,$J$4:$J452,"&lt;="&amp;Boshqaruv!$C$10)=0,1,0),0)</f>
        <v>0</v>
      </c>
      <c r="R453" s="28" t="n">
        <f aca="false">IF(AND($B453&lt;&gt;"",$J453&gt;=Boshqaruv!$C$9,$J453&lt;=Boshqaruv!$C$10,$K453&lt;&gt;"",$K453&lt;=Boshqaruv!$C$10),IF(COUNTIFS($B$4:$B452,$B453,$C$4:$C452,$C453,$J$4:$J452,"&gt;="&amp;Boshqaruv!$C$9,$J$4:$J452,"&lt;="&amp;Boshqaruv!$C$10,$K$4:$K452,"&lt;&gt;",$K$4:$K452,"&lt;="&amp;Boshqaruv!$C$10)=0,1,0),0)</f>
        <v>0</v>
      </c>
      <c r="S453" s="28" t="n">
        <f aca="false">IF($P453=1,IF(COUNTIFS($B$4:$B452,$B453,$C$4:$C452,$C453,$P$4:$P452,1)=0,1,0),0)</f>
        <v>0</v>
      </c>
      <c r="T453" s="12"/>
    </row>
    <row r="454" customFormat="false" ht="15" hidden="false" customHeight="false" outlineLevel="0" collapsed="false">
      <c r="A454" s="20" t="n">
        <v>450</v>
      </c>
      <c r="B454" s="12"/>
      <c r="C454" s="13"/>
      <c r="D454" s="24"/>
      <c r="E454" s="12"/>
      <c r="F454" s="12"/>
      <c r="G454" s="25"/>
      <c r="H454" s="25"/>
      <c r="I454" s="25"/>
      <c r="J454" s="13"/>
      <c r="K454" s="13"/>
      <c r="L454" s="25"/>
      <c r="M454" s="14" t="str">
        <f aca="false">IF(OR($C454="",$J454=""),"",INT(($J454-$C454)/365.25))</f>
        <v/>
      </c>
      <c r="N454" s="14" t="str">
        <f aca="false">IF($M454="","",IF($M454&lt;2,"Ha","Yo'q"))</f>
        <v/>
      </c>
      <c r="O454" s="14" t="str">
        <f aca="false">IF($M454="","",IF(AND($M454&gt;=7,$M454&lt;=17),"Ha","Yo'q"))</f>
        <v/>
      </c>
      <c r="P454" s="14" t="str">
        <f aca="false">IF(AND($B454&lt;&gt;"",$J454&lt;&gt;"",$J454&lt;=Boshqaruv!$C$10,OR($K454="",$K454&gt;Boshqaruv!$C$10),$L454&lt;&gt;"Tibbiy qarshi ko'rsatma"),1,"")</f>
        <v/>
      </c>
      <c r="Q454" s="28" t="n">
        <f aca="false">IF(AND($B454&lt;&gt;"",$J454&gt;=Boshqaruv!$C$9,$J454&lt;=Boshqaruv!$C$10),IF(COUNTIFS($B$4:$B453,$B454,$C$4:$C453,$C454,$J$4:$J453,"&gt;="&amp;Boshqaruv!$C$9,$J$4:$J453,"&lt;="&amp;Boshqaruv!$C$10)=0,1,0),0)</f>
        <v>0</v>
      </c>
      <c r="R454" s="28" t="n">
        <f aca="false">IF(AND($B454&lt;&gt;"",$J454&gt;=Boshqaruv!$C$9,$J454&lt;=Boshqaruv!$C$10,$K454&lt;&gt;"",$K454&lt;=Boshqaruv!$C$10),IF(COUNTIFS($B$4:$B453,$B454,$C$4:$C453,$C454,$J$4:$J453,"&gt;="&amp;Boshqaruv!$C$9,$J$4:$J453,"&lt;="&amp;Boshqaruv!$C$10,$K$4:$K453,"&lt;&gt;",$K$4:$K453,"&lt;="&amp;Boshqaruv!$C$10)=0,1,0),0)</f>
        <v>0</v>
      </c>
      <c r="S454" s="28" t="n">
        <f aca="false">IF($P454=1,IF(COUNTIFS($B$4:$B453,$B454,$C$4:$C453,$C454,$P$4:$P453,1)=0,1,0),0)</f>
        <v>0</v>
      </c>
      <c r="T454" s="12"/>
    </row>
    <row r="455" customFormat="false" ht="15" hidden="false" customHeight="false" outlineLevel="0" collapsed="false">
      <c r="A455" s="20" t="n">
        <v>451</v>
      </c>
      <c r="B455" s="12"/>
      <c r="C455" s="13"/>
      <c r="D455" s="24"/>
      <c r="E455" s="12"/>
      <c r="F455" s="12"/>
      <c r="G455" s="25"/>
      <c r="H455" s="25"/>
      <c r="I455" s="25"/>
      <c r="J455" s="13"/>
      <c r="K455" s="13"/>
      <c r="L455" s="25"/>
      <c r="M455" s="14" t="str">
        <f aca="false">IF(OR($C455="",$J455=""),"",INT(($J455-$C455)/365.25))</f>
        <v/>
      </c>
      <c r="N455" s="14" t="str">
        <f aca="false">IF($M455="","",IF($M455&lt;2,"Ha","Yo'q"))</f>
        <v/>
      </c>
      <c r="O455" s="14" t="str">
        <f aca="false">IF($M455="","",IF(AND($M455&gt;=7,$M455&lt;=17),"Ha","Yo'q"))</f>
        <v/>
      </c>
      <c r="P455" s="14" t="str">
        <f aca="false">IF(AND($B455&lt;&gt;"",$J455&lt;&gt;"",$J455&lt;=Boshqaruv!$C$10,OR($K455="",$K455&gt;Boshqaruv!$C$10),$L455&lt;&gt;"Tibbiy qarshi ko'rsatma"),1,"")</f>
        <v/>
      </c>
      <c r="Q455" s="28" t="n">
        <f aca="false">IF(AND($B455&lt;&gt;"",$J455&gt;=Boshqaruv!$C$9,$J455&lt;=Boshqaruv!$C$10),IF(COUNTIFS($B$4:$B454,$B455,$C$4:$C454,$C455,$J$4:$J454,"&gt;="&amp;Boshqaruv!$C$9,$J$4:$J454,"&lt;="&amp;Boshqaruv!$C$10)=0,1,0),0)</f>
        <v>0</v>
      </c>
      <c r="R455" s="28" t="n">
        <f aca="false">IF(AND($B455&lt;&gt;"",$J455&gt;=Boshqaruv!$C$9,$J455&lt;=Boshqaruv!$C$10,$K455&lt;&gt;"",$K455&lt;=Boshqaruv!$C$10),IF(COUNTIFS($B$4:$B454,$B455,$C$4:$C454,$C455,$J$4:$J454,"&gt;="&amp;Boshqaruv!$C$9,$J$4:$J454,"&lt;="&amp;Boshqaruv!$C$10,$K$4:$K454,"&lt;&gt;",$K$4:$K454,"&lt;="&amp;Boshqaruv!$C$10)=0,1,0),0)</f>
        <v>0</v>
      </c>
      <c r="S455" s="28" t="n">
        <f aca="false">IF($P455=1,IF(COUNTIFS($B$4:$B454,$B455,$C$4:$C454,$C455,$P$4:$P454,1)=0,1,0),0)</f>
        <v>0</v>
      </c>
      <c r="T455" s="12"/>
    </row>
    <row r="456" customFormat="false" ht="15" hidden="false" customHeight="false" outlineLevel="0" collapsed="false">
      <c r="A456" s="20" t="n">
        <v>452</v>
      </c>
      <c r="B456" s="12"/>
      <c r="C456" s="13"/>
      <c r="D456" s="24"/>
      <c r="E456" s="12"/>
      <c r="F456" s="12"/>
      <c r="G456" s="25"/>
      <c r="H456" s="25"/>
      <c r="I456" s="25"/>
      <c r="J456" s="13"/>
      <c r="K456" s="13"/>
      <c r="L456" s="25"/>
      <c r="M456" s="14" t="str">
        <f aca="false">IF(OR($C456="",$J456=""),"",INT(($J456-$C456)/365.25))</f>
        <v/>
      </c>
      <c r="N456" s="14" t="str">
        <f aca="false">IF($M456="","",IF($M456&lt;2,"Ha","Yo'q"))</f>
        <v/>
      </c>
      <c r="O456" s="14" t="str">
        <f aca="false">IF($M456="","",IF(AND($M456&gt;=7,$M456&lt;=17),"Ha","Yo'q"))</f>
        <v/>
      </c>
      <c r="P456" s="14" t="str">
        <f aca="false">IF(AND($B456&lt;&gt;"",$J456&lt;&gt;"",$J456&lt;=Boshqaruv!$C$10,OR($K456="",$K456&gt;Boshqaruv!$C$10),$L456&lt;&gt;"Tibbiy qarshi ko'rsatma"),1,"")</f>
        <v/>
      </c>
      <c r="Q456" s="28" t="n">
        <f aca="false">IF(AND($B456&lt;&gt;"",$J456&gt;=Boshqaruv!$C$9,$J456&lt;=Boshqaruv!$C$10),IF(COUNTIFS($B$4:$B455,$B456,$C$4:$C455,$C456,$J$4:$J455,"&gt;="&amp;Boshqaruv!$C$9,$J$4:$J455,"&lt;="&amp;Boshqaruv!$C$10)=0,1,0),0)</f>
        <v>0</v>
      </c>
      <c r="R456" s="28" t="n">
        <f aca="false">IF(AND($B456&lt;&gt;"",$J456&gt;=Boshqaruv!$C$9,$J456&lt;=Boshqaruv!$C$10,$K456&lt;&gt;"",$K456&lt;=Boshqaruv!$C$10),IF(COUNTIFS($B$4:$B455,$B456,$C$4:$C455,$C456,$J$4:$J455,"&gt;="&amp;Boshqaruv!$C$9,$J$4:$J455,"&lt;="&amp;Boshqaruv!$C$10,$K$4:$K455,"&lt;&gt;",$K$4:$K455,"&lt;="&amp;Boshqaruv!$C$10)=0,1,0),0)</f>
        <v>0</v>
      </c>
      <c r="S456" s="28" t="n">
        <f aca="false">IF($P456=1,IF(COUNTIFS($B$4:$B455,$B456,$C$4:$C455,$C456,$P$4:$P455,1)=0,1,0),0)</f>
        <v>0</v>
      </c>
      <c r="T456" s="12"/>
    </row>
    <row r="457" customFormat="false" ht="15" hidden="false" customHeight="false" outlineLevel="0" collapsed="false">
      <c r="A457" s="20" t="n">
        <v>453</v>
      </c>
      <c r="B457" s="12"/>
      <c r="C457" s="13"/>
      <c r="D457" s="24"/>
      <c r="E457" s="12"/>
      <c r="F457" s="12"/>
      <c r="G457" s="25"/>
      <c r="H457" s="25"/>
      <c r="I457" s="25"/>
      <c r="J457" s="13"/>
      <c r="K457" s="13"/>
      <c r="L457" s="25"/>
      <c r="M457" s="14" t="str">
        <f aca="false">IF(OR($C457="",$J457=""),"",INT(($J457-$C457)/365.25))</f>
        <v/>
      </c>
      <c r="N457" s="14" t="str">
        <f aca="false">IF($M457="","",IF($M457&lt;2,"Ha","Yo'q"))</f>
        <v/>
      </c>
      <c r="O457" s="14" t="str">
        <f aca="false">IF($M457="","",IF(AND($M457&gt;=7,$M457&lt;=17),"Ha","Yo'q"))</f>
        <v/>
      </c>
      <c r="P457" s="14" t="str">
        <f aca="false">IF(AND($B457&lt;&gt;"",$J457&lt;&gt;"",$J457&lt;=Boshqaruv!$C$10,OR($K457="",$K457&gt;Boshqaruv!$C$10),$L457&lt;&gt;"Tibbiy qarshi ko'rsatma"),1,"")</f>
        <v/>
      </c>
      <c r="Q457" s="28" t="n">
        <f aca="false">IF(AND($B457&lt;&gt;"",$J457&gt;=Boshqaruv!$C$9,$J457&lt;=Boshqaruv!$C$10),IF(COUNTIFS($B$4:$B456,$B457,$C$4:$C456,$C457,$J$4:$J456,"&gt;="&amp;Boshqaruv!$C$9,$J$4:$J456,"&lt;="&amp;Boshqaruv!$C$10)=0,1,0),0)</f>
        <v>0</v>
      </c>
      <c r="R457" s="28" t="n">
        <f aca="false">IF(AND($B457&lt;&gt;"",$J457&gt;=Boshqaruv!$C$9,$J457&lt;=Boshqaruv!$C$10,$K457&lt;&gt;"",$K457&lt;=Boshqaruv!$C$10),IF(COUNTIFS($B$4:$B456,$B457,$C$4:$C456,$C457,$J$4:$J456,"&gt;="&amp;Boshqaruv!$C$9,$J$4:$J456,"&lt;="&amp;Boshqaruv!$C$10,$K$4:$K456,"&lt;&gt;",$K$4:$K456,"&lt;="&amp;Boshqaruv!$C$10)=0,1,0),0)</f>
        <v>0</v>
      </c>
      <c r="S457" s="28" t="n">
        <f aca="false">IF($P457=1,IF(COUNTIFS($B$4:$B456,$B457,$C$4:$C456,$C457,$P$4:$P456,1)=0,1,0),0)</f>
        <v>0</v>
      </c>
      <c r="T457" s="12"/>
    </row>
    <row r="458" customFormat="false" ht="15" hidden="false" customHeight="false" outlineLevel="0" collapsed="false">
      <c r="A458" s="20" t="n">
        <v>454</v>
      </c>
      <c r="B458" s="12"/>
      <c r="C458" s="13"/>
      <c r="D458" s="24"/>
      <c r="E458" s="12"/>
      <c r="F458" s="12"/>
      <c r="G458" s="25"/>
      <c r="H458" s="25"/>
      <c r="I458" s="25"/>
      <c r="J458" s="13"/>
      <c r="K458" s="13"/>
      <c r="L458" s="25"/>
      <c r="M458" s="14" t="str">
        <f aca="false">IF(OR($C458="",$J458=""),"",INT(($J458-$C458)/365.25))</f>
        <v/>
      </c>
      <c r="N458" s="14" t="str">
        <f aca="false">IF($M458="","",IF($M458&lt;2,"Ha","Yo'q"))</f>
        <v/>
      </c>
      <c r="O458" s="14" t="str">
        <f aca="false">IF($M458="","",IF(AND($M458&gt;=7,$M458&lt;=17),"Ha","Yo'q"))</f>
        <v/>
      </c>
      <c r="P458" s="14" t="str">
        <f aca="false">IF(AND($B458&lt;&gt;"",$J458&lt;&gt;"",$J458&lt;=Boshqaruv!$C$10,OR($K458="",$K458&gt;Boshqaruv!$C$10),$L458&lt;&gt;"Tibbiy qarshi ko'rsatma"),1,"")</f>
        <v/>
      </c>
      <c r="Q458" s="28" t="n">
        <f aca="false">IF(AND($B458&lt;&gt;"",$J458&gt;=Boshqaruv!$C$9,$J458&lt;=Boshqaruv!$C$10),IF(COUNTIFS($B$4:$B457,$B458,$C$4:$C457,$C458,$J$4:$J457,"&gt;="&amp;Boshqaruv!$C$9,$J$4:$J457,"&lt;="&amp;Boshqaruv!$C$10)=0,1,0),0)</f>
        <v>0</v>
      </c>
      <c r="R458" s="28" t="n">
        <f aca="false">IF(AND($B458&lt;&gt;"",$J458&gt;=Boshqaruv!$C$9,$J458&lt;=Boshqaruv!$C$10,$K458&lt;&gt;"",$K458&lt;=Boshqaruv!$C$10),IF(COUNTIFS($B$4:$B457,$B458,$C$4:$C457,$C458,$J$4:$J457,"&gt;="&amp;Boshqaruv!$C$9,$J$4:$J457,"&lt;="&amp;Boshqaruv!$C$10,$K$4:$K457,"&lt;&gt;",$K$4:$K457,"&lt;="&amp;Boshqaruv!$C$10)=0,1,0),0)</f>
        <v>0</v>
      </c>
      <c r="S458" s="28" t="n">
        <f aca="false">IF($P458=1,IF(COUNTIFS($B$4:$B457,$B458,$C$4:$C457,$C458,$P$4:$P457,1)=0,1,0),0)</f>
        <v>0</v>
      </c>
      <c r="T458" s="12"/>
    </row>
    <row r="459" customFormat="false" ht="15" hidden="false" customHeight="false" outlineLevel="0" collapsed="false">
      <c r="A459" s="20" t="n">
        <v>455</v>
      </c>
      <c r="B459" s="12"/>
      <c r="C459" s="13"/>
      <c r="D459" s="24"/>
      <c r="E459" s="12"/>
      <c r="F459" s="12"/>
      <c r="G459" s="25"/>
      <c r="H459" s="25"/>
      <c r="I459" s="25"/>
      <c r="J459" s="13"/>
      <c r="K459" s="13"/>
      <c r="L459" s="25"/>
      <c r="M459" s="14" t="str">
        <f aca="false">IF(OR($C459="",$J459=""),"",INT(($J459-$C459)/365.25))</f>
        <v/>
      </c>
      <c r="N459" s="14" t="str">
        <f aca="false">IF($M459="","",IF($M459&lt;2,"Ha","Yo'q"))</f>
        <v/>
      </c>
      <c r="O459" s="14" t="str">
        <f aca="false">IF($M459="","",IF(AND($M459&gt;=7,$M459&lt;=17),"Ha","Yo'q"))</f>
        <v/>
      </c>
      <c r="P459" s="14" t="str">
        <f aca="false">IF(AND($B459&lt;&gt;"",$J459&lt;&gt;"",$J459&lt;=Boshqaruv!$C$10,OR($K459="",$K459&gt;Boshqaruv!$C$10),$L459&lt;&gt;"Tibbiy qarshi ko'rsatma"),1,"")</f>
        <v/>
      </c>
      <c r="Q459" s="28" t="n">
        <f aca="false">IF(AND($B459&lt;&gt;"",$J459&gt;=Boshqaruv!$C$9,$J459&lt;=Boshqaruv!$C$10),IF(COUNTIFS($B$4:$B458,$B459,$C$4:$C458,$C459,$J$4:$J458,"&gt;="&amp;Boshqaruv!$C$9,$J$4:$J458,"&lt;="&amp;Boshqaruv!$C$10)=0,1,0),0)</f>
        <v>0</v>
      </c>
      <c r="R459" s="28" t="n">
        <f aca="false">IF(AND($B459&lt;&gt;"",$J459&gt;=Boshqaruv!$C$9,$J459&lt;=Boshqaruv!$C$10,$K459&lt;&gt;"",$K459&lt;=Boshqaruv!$C$10),IF(COUNTIFS($B$4:$B458,$B459,$C$4:$C458,$C459,$J$4:$J458,"&gt;="&amp;Boshqaruv!$C$9,$J$4:$J458,"&lt;="&amp;Boshqaruv!$C$10,$K$4:$K458,"&lt;&gt;",$K$4:$K458,"&lt;="&amp;Boshqaruv!$C$10)=0,1,0),0)</f>
        <v>0</v>
      </c>
      <c r="S459" s="28" t="n">
        <f aca="false">IF($P459=1,IF(COUNTIFS($B$4:$B458,$B459,$C$4:$C458,$C459,$P$4:$P458,1)=0,1,0),0)</f>
        <v>0</v>
      </c>
      <c r="T459" s="12"/>
    </row>
    <row r="460" customFormat="false" ht="15" hidden="false" customHeight="false" outlineLevel="0" collapsed="false">
      <c r="A460" s="20" t="n">
        <v>456</v>
      </c>
      <c r="B460" s="12"/>
      <c r="C460" s="13"/>
      <c r="D460" s="24"/>
      <c r="E460" s="12"/>
      <c r="F460" s="12"/>
      <c r="G460" s="25"/>
      <c r="H460" s="25"/>
      <c r="I460" s="25"/>
      <c r="J460" s="13"/>
      <c r="K460" s="13"/>
      <c r="L460" s="25"/>
      <c r="M460" s="14" t="str">
        <f aca="false">IF(OR($C460="",$J460=""),"",INT(($J460-$C460)/365.25))</f>
        <v/>
      </c>
      <c r="N460" s="14" t="str">
        <f aca="false">IF($M460="","",IF($M460&lt;2,"Ha","Yo'q"))</f>
        <v/>
      </c>
      <c r="O460" s="14" t="str">
        <f aca="false">IF($M460="","",IF(AND($M460&gt;=7,$M460&lt;=17),"Ha","Yo'q"))</f>
        <v/>
      </c>
      <c r="P460" s="14" t="str">
        <f aca="false">IF(AND($B460&lt;&gt;"",$J460&lt;&gt;"",$J460&lt;=Boshqaruv!$C$10,OR($K460="",$K460&gt;Boshqaruv!$C$10),$L460&lt;&gt;"Tibbiy qarshi ko'rsatma"),1,"")</f>
        <v/>
      </c>
      <c r="Q460" s="28" t="n">
        <f aca="false">IF(AND($B460&lt;&gt;"",$J460&gt;=Boshqaruv!$C$9,$J460&lt;=Boshqaruv!$C$10),IF(COUNTIFS($B$4:$B459,$B460,$C$4:$C459,$C460,$J$4:$J459,"&gt;="&amp;Boshqaruv!$C$9,$J$4:$J459,"&lt;="&amp;Boshqaruv!$C$10)=0,1,0),0)</f>
        <v>0</v>
      </c>
      <c r="R460" s="28" t="n">
        <f aca="false">IF(AND($B460&lt;&gt;"",$J460&gt;=Boshqaruv!$C$9,$J460&lt;=Boshqaruv!$C$10,$K460&lt;&gt;"",$K460&lt;=Boshqaruv!$C$10),IF(COUNTIFS($B$4:$B459,$B460,$C$4:$C459,$C460,$J$4:$J459,"&gt;="&amp;Boshqaruv!$C$9,$J$4:$J459,"&lt;="&amp;Boshqaruv!$C$10,$K$4:$K459,"&lt;&gt;",$K$4:$K459,"&lt;="&amp;Boshqaruv!$C$10)=0,1,0),0)</f>
        <v>0</v>
      </c>
      <c r="S460" s="28" t="n">
        <f aca="false">IF($P460=1,IF(COUNTIFS($B$4:$B459,$B460,$C$4:$C459,$C460,$P$4:$P459,1)=0,1,0),0)</f>
        <v>0</v>
      </c>
      <c r="T460" s="12"/>
    </row>
    <row r="461" customFormat="false" ht="15" hidden="false" customHeight="false" outlineLevel="0" collapsed="false">
      <c r="A461" s="20" t="n">
        <v>457</v>
      </c>
      <c r="B461" s="12"/>
      <c r="C461" s="13"/>
      <c r="D461" s="24"/>
      <c r="E461" s="12"/>
      <c r="F461" s="12"/>
      <c r="G461" s="25"/>
      <c r="H461" s="25"/>
      <c r="I461" s="25"/>
      <c r="J461" s="13"/>
      <c r="K461" s="13"/>
      <c r="L461" s="25"/>
      <c r="M461" s="14" t="str">
        <f aca="false">IF(OR($C461="",$J461=""),"",INT(($J461-$C461)/365.25))</f>
        <v/>
      </c>
      <c r="N461" s="14" t="str">
        <f aca="false">IF($M461="","",IF($M461&lt;2,"Ha","Yo'q"))</f>
        <v/>
      </c>
      <c r="O461" s="14" t="str">
        <f aca="false">IF($M461="","",IF(AND($M461&gt;=7,$M461&lt;=17),"Ha","Yo'q"))</f>
        <v/>
      </c>
      <c r="P461" s="14" t="str">
        <f aca="false">IF(AND($B461&lt;&gt;"",$J461&lt;&gt;"",$J461&lt;=Boshqaruv!$C$10,OR($K461="",$K461&gt;Boshqaruv!$C$10),$L461&lt;&gt;"Tibbiy qarshi ko'rsatma"),1,"")</f>
        <v/>
      </c>
      <c r="Q461" s="28" t="n">
        <f aca="false">IF(AND($B461&lt;&gt;"",$J461&gt;=Boshqaruv!$C$9,$J461&lt;=Boshqaruv!$C$10),IF(COUNTIFS($B$4:$B460,$B461,$C$4:$C460,$C461,$J$4:$J460,"&gt;="&amp;Boshqaruv!$C$9,$J$4:$J460,"&lt;="&amp;Boshqaruv!$C$10)=0,1,0),0)</f>
        <v>0</v>
      </c>
      <c r="R461" s="28" t="n">
        <f aca="false">IF(AND($B461&lt;&gt;"",$J461&gt;=Boshqaruv!$C$9,$J461&lt;=Boshqaruv!$C$10,$K461&lt;&gt;"",$K461&lt;=Boshqaruv!$C$10),IF(COUNTIFS($B$4:$B460,$B461,$C$4:$C460,$C461,$J$4:$J460,"&gt;="&amp;Boshqaruv!$C$9,$J$4:$J460,"&lt;="&amp;Boshqaruv!$C$10,$K$4:$K460,"&lt;&gt;",$K$4:$K460,"&lt;="&amp;Boshqaruv!$C$10)=0,1,0),0)</f>
        <v>0</v>
      </c>
      <c r="S461" s="28" t="n">
        <f aca="false">IF($P461=1,IF(COUNTIFS($B$4:$B460,$B461,$C$4:$C460,$C461,$P$4:$P460,1)=0,1,0),0)</f>
        <v>0</v>
      </c>
      <c r="T461" s="12"/>
    </row>
    <row r="462" customFormat="false" ht="15" hidden="false" customHeight="false" outlineLevel="0" collapsed="false">
      <c r="A462" s="20" t="n">
        <v>458</v>
      </c>
      <c r="B462" s="12"/>
      <c r="C462" s="13"/>
      <c r="D462" s="24"/>
      <c r="E462" s="12"/>
      <c r="F462" s="12"/>
      <c r="G462" s="25"/>
      <c r="H462" s="25"/>
      <c r="I462" s="25"/>
      <c r="J462" s="13"/>
      <c r="K462" s="13"/>
      <c r="L462" s="25"/>
      <c r="M462" s="14" t="str">
        <f aca="false">IF(OR($C462="",$J462=""),"",INT(($J462-$C462)/365.25))</f>
        <v/>
      </c>
      <c r="N462" s="14" t="str">
        <f aca="false">IF($M462="","",IF($M462&lt;2,"Ha","Yo'q"))</f>
        <v/>
      </c>
      <c r="O462" s="14" t="str">
        <f aca="false">IF($M462="","",IF(AND($M462&gt;=7,$M462&lt;=17),"Ha","Yo'q"))</f>
        <v/>
      </c>
      <c r="P462" s="14" t="str">
        <f aca="false">IF(AND($B462&lt;&gt;"",$J462&lt;&gt;"",$J462&lt;=Boshqaruv!$C$10,OR($K462="",$K462&gt;Boshqaruv!$C$10),$L462&lt;&gt;"Tibbiy qarshi ko'rsatma"),1,"")</f>
        <v/>
      </c>
      <c r="Q462" s="28" t="n">
        <f aca="false">IF(AND($B462&lt;&gt;"",$J462&gt;=Boshqaruv!$C$9,$J462&lt;=Boshqaruv!$C$10),IF(COUNTIFS($B$4:$B461,$B462,$C$4:$C461,$C462,$J$4:$J461,"&gt;="&amp;Boshqaruv!$C$9,$J$4:$J461,"&lt;="&amp;Boshqaruv!$C$10)=0,1,0),0)</f>
        <v>0</v>
      </c>
      <c r="R462" s="28" t="n">
        <f aca="false">IF(AND($B462&lt;&gt;"",$J462&gt;=Boshqaruv!$C$9,$J462&lt;=Boshqaruv!$C$10,$K462&lt;&gt;"",$K462&lt;=Boshqaruv!$C$10),IF(COUNTIFS($B$4:$B461,$B462,$C$4:$C461,$C462,$J$4:$J461,"&gt;="&amp;Boshqaruv!$C$9,$J$4:$J461,"&lt;="&amp;Boshqaruv!$C$10,$K$4:$K461,"&lt;&gt;",$K$4:$K461,"&lt;="&amp;Boshqaruv!$C$10)=0,1,0),0)</f>
        <v>0</v>
      </c>
      <c r="S462" s="28" t="n">
        <f aca="false">IF($P462=1,IF(COUNTIFS($B$4:$B461,$B462,$C$4:$C461,$C462,$P$4:$P461,1)=0,1,0),0)</f>
        <v>0</v>
      </c>
      <c r="T462" s="12"/>
    </row>
    <row r="463" customFormat="false" ht="15" hidden="false" customHeight="false" outlineLevel="0" collapsed="false">
      <c r="A463" s="20" t="n">
        <v>459</v>
      </c>
      <c r="B463" s="12"/>
      <c r="C463" s="13"/>
      <c r="D463" s="24"/>
      <c r="E463" s="12"/>
      <c r="F463" s="12"/>
      <c r="G463" s="25"/>
      <c r="H463" s="25"/>
      <c r="I463" s="25"/>
      <c r="J463" s="13"/>
      <c r="K463" s="13"/>
      <c r="L463" s="25"/>
      <c r="M463" s="14" t="str">
        <f aca="false">IF(OR($C463="",$J463=""),"",INT(($J463-$C463)/365.25))</f>
        <v/>
      </c>
      <c r="N463" s="14" t="str">
        <f aca="false">IF($M463="","",IF($M463&lt;2,"Ha","Yo'q"))</f>
        <v/>
      </c>
      <c r="O463" s="14" t="str">
        <f aca="false">IF($M463="","",IF(AND($M463&gt;=7,$M463&lt;=17),"Ha","Yo'q"))</f>
        <v/>
      </c>
      <c r="P463" s="14" t="str">
        <f aca="false">IF(AND($B463&lt;&gt;"",$J463&lt;&gt;"",$J463&lt;=Boshqaruv!$C$10,OR($K463="",$K463&gt;Boshqaruv!$C$10),$L463&lt;&gt;"Tibbiy qarshi ko'rsatma"),1,"")</f>
        <v/>
      </c>
      <c r="Q463" s="28" t="n">
        <f aca="false">IF(AND($B463&lt;&gt;"",$J463&gt;=Boshqaruv!$C$9,$J463&lt;=Boshqaruv!$C$10),IF(COUNTIFS($B$4:$B462,$B463,$C$4:$C462,$C463,$J$4:$J462,"&gt;="&amp;Boshqaruv!$C$9,$J$4:$J462,"&lt;="&amp;Boshqaruv!$C$10)=0,1,0),0)</f>
        <v>0</v>
      </c>
      <c r="R463" s="28" t="n">
        <f aca="false">IF(AND($B463&lt;&gt;"",$J463&gt;=Boshqaruv!$C$9,$J463&lt;=Boshqaruv!$C$10,$K463&lt;&gt;"",$K463&lt;=Boshqaruv!$C$10),IF(COUNTIFS($B$4:$B462,$B463,$C$4:$C462,$C463,$J$4:$J462,"&gt;="&amp;Boshqaruv!$C$9,$J$4:$J462,"&lt;="&amp;Boshqaruv!$C$10,$K$4:$K462,"&lt;&gt;",$K$4:$K462,"&lt;="&amp;Boshqaruv!$C$10)=0,1,0),0)</f>
        <v>0</v>
      </c>
      <c r="S463" s="28" t="n">
        <f aca="false">IF($P463=1,IF(COUNTIFS($B$4:$B462,$B463,$C$4:$C462,$C463,$P$4:$P462,1)=0,1,0),0)</f>
        <v>0</v>
      </c>
      <c r="T463" s="12"/>
    </row>
    <row r="464" customFormat="false" ht="15" hidden="false" customHeight="false" outlineLevel="0" collapsed="false">
      <c r="A464" s="20" t="n">
        <v>460</v>
      </c>
      <c r="B464" s="12"/>
      <c r="C464" s="13"/>
      <c r="D464" s="24"/>
      <c r="E464" s="12"/>
      <c r="F464" s="12"/>
      <c r="G464" s="25"/>
      <c r="H464" s="25"/>
      <c r="I464" s="25"/>
      <c r="J464" s="13"/>
      <c r="K464" s="13"/>
      <c r="L464" s="25"/>
      <c r="M464" s="14" t="str">
        <f aca="false">IF(OR($C464="",$J464=""),"",INT(($J464-$C464)/365.25))</f>
        <v/>
      </c>
      <c r="N464" s="14" t="str">
        <f aca="false">IF($M464="","",IF($M464&lt;2,"Ha","Yo'q"))</f>
        <v/>
      </c>
      <c r="O464" s="14" t="str">
        <f aca="false">IF($M464="","",IF(AND($M464&gt;=7,$M464&lt;=17),"Ha","Yo'q"))</f>
        <v/>
      </c>
      <c r="P464" s="14" t="str">
        <f aca="false">IF(AND($B464&lt;&gt;"",$J464&lt;&gt;"",$J464&lt;=Boshqaruv!$C$10,OR($K464="",$K464&gt;Boshqaruv!$C$10),$L464&lt;&gt;"Tibbiy qarshi ko'rsatma"),1,"")</f>
        <v/>
      </c>
      <c r="Q464" s="28" t="n">
        <f aca="false">IF(AND($B464&lt;&gt;"",$J464&gt;=Boshqaruv!$C$9,$J464&lt;=Boshqaruv!$C$10),IF(COUNTIFS($B$4:$B463,$B464,$C$4:$C463,$C464,$J$4:$J463,"&gt;="&amp;Boshqaruv!$C$9,$J$4:$J463,"&lt;="&amp;Boshqaruv!$C$10)=0,1,0),0)</f>
        <v>0</v>
      </c>
      <c r="R464" s="28" t="n">
        <f aca="false">IF(AND($B464&lt;&gt;"",$J464&gt;=Boshqaruv!$C$9,$J464&lt;=Boshqaruv!$C$10,$K464&lt;&gt;"",$K464&lt;=Boshqaruv!$C$10),IF(COUNTIFS($B$4:$B463,$B464,$C$4:$C463,$C464,$J$4:$J463,"&gt;="&amp;Boshqaruv!$C$9,$J$4:$J463,"&lt;="&amp;Boshqaruv!$C$10,$K$4:$K463,"&lt;&gt;",$K$4:$K463,"&lt;="&amp;Boshqaruv!$C$10)=0,1,0),0)</f>
        <v>0</v>
      </c>
      <c r="S464" s="28" t="n">
        <f aca="false">IF($P464=1,IF(COUNTIFS($B$4:$B463,$B464,$C$4:$C463,$C464,$P$4:$P463,1)=0,1,0),0)</f>
        <v>0</v>
      </c>
      <c r="T464" s="12"/>
    </row>
    <row r="465" customFormat="false" ht="15" hidden="false" customHeight="false" outlineLevel="0" collapsed="false">
      <c r="A465" s="20" t="n">
        <v>461</v>
      </c>
      <c r="B465" s="12"/>
      <c r="C465" s="13"/>
      <c r="D465" s="24"/>
      <c r="E465" s="12"/>
      <c r="F465" s="12"/>
      <c r="G465" s="25"/>
      <c r="H465" s="25"/>
      <c r="I465" s="25"/>
      <c r="J465" s="13"/>
      <c r="K465" s="13"/>
      <c r="L465" s="25"/>
      <c r="M465" s="14" t="str">
        <f aca="false">IF(OR($C465="",$J465=""),"",INT(($J465-$C465)/365.25))</f>
        <v/>
      </c>
      <c r="N465" s="14" t="str">
        <f aca="false">IF($M465="","",IF($M465&lt;2,"Ha","Yo'q"))</f>
        <v/>
      </c>
      <c r="O465" s="14" t="str">
        <f aca="false">IF($M465="","",IF(AND($M465&gt;=7,$M465&lt;=17),"Ha","Yo'q"))</f>
        <v/>
      </c>
      <c r="P465" s="14" t="str">
        <f aca="false">IF(AND($B465&lt;&gt;"",$J465&lt;&gt;"",$J465&lt;=Boshqaruv!$C$10,OR($K465="",$K465&gt;Boshqaruv!$C$10),$L465&lt;&gt;"Tibbiy qarshi ko'rsatma"),1,"")</f>
        <v/>
      </c>
      <c r="Q465" s="28" t="n">
        <f aca="false">IF(AND($B465&lt;&gt;"",$J465&gt;=Boshqaruv!$C$9,$J465&lt;=Boshqaruv!$C$10),IF(COUNTIFS($B$4:$B464,$B465,$C$4:$C464,$C465,$J$4:$J464,"&gt;="&amp;Boshqaruv!$C$9,$J$4:$J464,"&lt;="&amp;Boshqaruv!$C$10)=0,1,0),0)</f>
        <v>0</v>
      </c>
      <c r="R465" s="28" t="n">
        <f aca="false">IF(AND($B465&lt;&gt;"",$J465&gt;=Boshqaruv!$C$9,$J465&lt;=Boshqaruv!$C$10,$K465&lt;&gt;"",$K465&lt;=Boshqaruv!$C$10),IF(COUNTIFS($B$4:$B464,$B465,$C$4:$C464,$C465,$J$4:$J464,"&gt;="&amp;Boshqaruv!$C$9,$J$4:$J464,"&lt;="&amp;Boshqaruv!$C$10,$K$4:$K464,"&lt;&gt;",$K$4:$K464,"&lt;="&amp;Boshqaruv!$C$10)=0,1,0),0)</f>
        <v>0</v>
      </c>
      <c r="S465" s="28" t="n">
        <f aca="false">IF($P465=1,IF(COUNTIFS($B$4:$B464,$B465,$C$4:$C464,$C465,$P$4:$P464,1)=0,1,0),0)</f>
        <v>0</v>
      </c>
      <c r="T465" s="12"/>
    </row>
    <row r="466" customFormat="false" ht="15" hidden="false" customHeight="false" outlineLevel="0" collapsed="false">
      <c r="A466" s="20" t="n">
        <v>462</v>
      </c>
      <c r="B466" s="12"/>
      <c r="C466" s="13"/>
      <c r="D466" s="24"/>
      <c r="E466" s="12"/>
      <c r="F466" s="12"/>
      <c r="G466" s="25"/>
      <c r="H466" s="25"/>
      <c r="I466" s="25"/>
      <c r="J466" s="13"/>
      <c r="K466" s="13"/>
      <c r="L466" s="25"/>
      <c r="M466" s="14" t="str">
        <f aca="false">IF(OR($C466="",$J466=""),"",INT(($J466-$C466)/365.25))</f>
        <v/>
      </c>
      <c r="N466" s="14" t="str">
        <f aca="false">IF($M466="","",IF($M466&lt;2,"Ha","Yo'q"))</f>
        <v/>
      </c>
      <c r="O466" s="14" t="str">
        <f aca="false">IF($M466="","",IF(AND($M466&gt;=7,$M466&lt;=17),"Ha","Yo'q"))</f>
        <v/>
      </c>
      <c r="P466" s="14" t="str">
        <f aca="false">IF(AND($B466&lt;&gt;"",$J466&lt;&gt;"",$J466&lt;=Boshqaruv!$C$10,OR($K466="",$K466&gt;Boshqaruv!$C$10),$L466&lt;&gt;"Tibbiy qarshi ko'rsatma"),1,"")</f>
        <v/>
      </c>
      <c r="Q466" s="28" t="n">
        <f aca="false">IF(AND($B466&lt;&gt;"",$J466&gt;=Boshqaruv!$C$9,$J466&lt;=Boshqaruv!$C$10),IF(COUNTIFS($B$4:$B465,$B466,$C$4:$C465,$C466,$J$4:$J465,"&gt;="&amp;Boshqaruv!$C$9,$J$4:$J465,"&lt;="&amp;Boshqaruv!$C$10)=0,1,0),0)</f>
        <v>0</v>
      </c>
      <c r="R466" s="28" t="n">
        <f aca="false">IF(AND($B466&lt;&gt;"",$J466&gt;=Boshqaruv!$C$9,$J466&lt;=Boshqaruv!$C$10,$K466&lt;&gt;"",$K466&lt;=Boshqaruv!$C$10),IF(COUNTIFS($B$4:$B465,$B466,$C$4:$C465,$C466,$J$4:$J465,"&gt;="&amp;Boshqaruv!$C$9,$J$4:$J465,"&lt;="&amp;Boshqaruv!$C$10,$K$4:$K465,"&lt;&gt;",$K$4:$K465,"&lt;="&amp;Boshqaruv!$C$10)=0,1,0),0)</f>
        <v>0</v>
      </c>
      <c r="S466" s="28" t="n">
        <f aca="false">IF($P466=1,IF(COUNTIFS($B$4:$B465,$B466,$C$4:$C465,$C466,$P$4:$P465,1)=0,1,0),0)</f>
        <v>0</v>
      </c>
      <c r="T466" s="12"/>
    </row>
    <row r="467" customFormat="false" ht="15" hidden="false" customHeight="false" outlineLevel="0" collapsed="false">
      <c r="A467" s="20" t="n">
        <v>463</v>
      </c>
      <c r="B467" s="12"/>
      <c r="C467" s="13"/>
      <c r="D467" s="24"/>
      <c r="E467" s="12"/>
      <c r="F467" s="12"/>
      <c r="G467" s="25"/>
      <c r="H467" s="25"/>
      <c r="I467" s="25"/>
      <c r="J467" s="13"/>
      <c r="K467" s="13"/>
      <c r="L467" s="25"/>
      <c r="M467" s="14" t="str">
        <f aca="false">IF(OR($C467="",$J467=""),"",INT(($J467-$C467)/365.25))</f>
        <v/>
      </c>
      <c r="N467" s="14" t="str">
        <f aca="false">IF($M467="","",IF($M467&lt;2,"Ha","Yo'q"))</f>
        <v/>
      </c>
      <c r="O467" s="14" t="str">
        <f aca="false">IF($M467="","",IF(AND($M467&gt;=7,$M467&lt;=17),"Ha","Yo'q"))</f>
        <v/>
      </c>
      <c r="P467" s="14" t="str">
        <f aca="false">IF(AND($B467&lt;&gt;"",$J467&lt;&gt;"",$J467&lt;=Boshqaruv!$C$10,OR($K467="",$K467&gt;Boshqaruv!$C$10),$L467&lt;&gt;"Tibbiy qarshi ko'rsatma"),1,"")</f>
        <v/>
      </c>
      <c r="Q467" s="28" t="n">
        <f aca="false">IF(AND($B467&lt;&gt;"",$J467&gt;=Boshqaruv!$C$9,$J467&lt;=Boshqaruv!$C$10),IF(COUNTIFS($B$4:$B466,$B467,$C$4:$C466,$C467,$J$4:$J466,"&gt;="&amp;Boshqaruv!$C$9,$J$4:$J466,"&lt;="&amp;Boshqaruv!$C$10)=0,1,0),0)</f>
        <v>0</v>
      </c>
      <c r="R467" s="28" t="n">
        <f aca="false">IF(AND($B467&lt;&gt;"",$J467&gt;=Boshqaruv!$C$9,$J467&lt;=Boshqaruv!$C$10,$K467&lt;&gt;"",$K467&lt;=Boshqaruv!$C$10),IF(COUNTIFS($B$4:$B466,$B467,$C$4:$C466,$C467,$J$4:$J466,"&gt;="&amp;Boshqaruv!$C$9,$J$4:$J466,"&lt;="&amp;Boshqaruv!$C$10,$K$4:$K466,"&lt;&gt;",$K$4:$K466,"&lt;="&amp;Boshqaruv!$C$10)=0,1,0),0)</f>
        <v>0</v>
      </c>
      <c r="S467" s="28" t="n">
        <f aca="false">IF($P467=1,IF(COUNTIFS($B$4:$B466,$B467,$C$4:$C466,$C467,$P$4:$P466,1)=0,1,0),0)</f>
        <v>0</v>
      </c>
      <c r="T467" s="12"/>
    </row>
    <row r="468" customFormat="false" ht="15" hidden="false" customHeight="false" outlineLevel="0" collapsed="false">
      <c r="A468" s="20" t="n">
        <v>464</v>
      </c>
      <c r="B468" s="12"/>
      <c r="C468" s="13"/>
      <c r="D468" s="24"/>
      <c r="E468" s="12"/>
      <c r="F468" s="12"/>
      <c r="G468" s="25"/>
      <c r="H468" s="25"/>
      <c r="I468" s="25"/>
      <c r="J468" s="13"/>
      <c r="K468" s="13"/>
      <c r="L468" s="25"/>
      <c r="M468" s="14" t="str">
        <f aca="false">IF(OR($C468="",$J468=""),"",INT(($J468-$C468)/365.25))</f>
        <v/>
      </c>
      <c r="N468" s="14" t="str">
        <f aca="false">IF($M468="","",IF($M468&lt;2,"Ha","Yo'q"))</f>
        <v/>
      </c>
      <c r="O468" s="14" t="str">
        <f aca="false">IF($M468="","",IF(AND($M468&gt;=7,$M468&lt;=17),"Ha","Yo'q"))</f>
        <v/>
      </c>
      <c r="P468" s="14" t="str">
        <f aca="false">IF(AND($B468&lt;&gt;"",$J468&lt;&gt;"",$J468&lt;=Boshqaruv!$C$10,OR($K468="",$K468&gt;Boshqaruv!$C$10),$L468&lt;&gt;"Tibbiy qarshi ko'rsatma"),1,"")</f>
        <v/>
      </c>
      <c r="Q468" s="28" t="n">
        <f aca="false">IF(AND($B468&lt;&gt;"",$J468&gt;=Boshqaruv!$C$9,$J468&lt;=Boshqaruv!$C$10),IF(COUNTIFS($B$4:$B467,$B468,$C$4:$C467,$C468,$J$4:$J467,"&gt;="&amp;Boshqaruv!$C$9,$J$4:$J467,"&lt;="&amp;Boshqaruv!$C$10)=0,1,0),0)</f>
        <v>0</v>
      </c>
      <c r="R468" s="28" t="n">
        <f aca="false">IF(AND($B468&lt;&gt;"",$J468&gt;=Boshqaruv!$C$9,$J468&lt;=Boshqaruv!$C$10,$K468&lt;&gt;"",$K468&lt;=Boshqaruv!$C$10),IF(COUNTIFS($B$4:$B467,$B468,$C$4:$C467,$C468,$J$4:$J467,"&gt;="&amp;Boshqaruv!$C$9,$J$4:$J467,"&lt;="&amp;Boshqaruv!$C$10,$K$4:$K467,"&lt;&gt;",$K$4:$K467,"&lt;="&amp;Boshqaruv!$C$10)=0,1,0),0)</f>
        <v>0</v>
      </c>
      <c r="S468" s="28" t="n">
        <f aca="false">IF($P468=1,IF(COUNTIFS($B$4:$B467,$B468,$C$4:$C467,$C468,$P$4:$P467,1)=0,1,0),0)</f>
        <v>0</v>
      </c>
      <c r="T468" s="12"/>
    </row>
    <row r="469" customFormat="false" ht="15" hidden="false" customHeight="false" outlineLevel="0" collapsed="false">
      <c r="A469" s="20" t="n">
        <v>465</v>
      </c>
      <c r="B469" s="12"/>
      <c r="C469" s="13"/>
      <c r="D469" s="24"/>
      <c r="E469" s="12"/>
      <c r="F469" s="12"/>
      <c r="G469" s="25"/>
      <c r="H469" s="25"/>
      <c r="I469" s="25"/>
      <c r="J469" s="13"/>
      <c r="K469" s="13"/>
      <c r="L469" s="25"/>
      <c r="M469" s="14" t="str">
        <f aca="false">IF(OR($C469="",$J469=""),"",INT(($J469-$C469)/365.25))</f>
        <v/>
      </c>
      <c r="N469" s="14" t="str">
        <f aca="false">IF($M469="","",IF($M469&lt;2,"Ha","Yo'q"))</f>
        <v/>
      </c>
      <c r="O469" s="14" t="str">
        <f aca="false">IF($M469="","",IF(AND($M469&gt;=7,$M469&lt;=17),"Ha","Yo'q"))</f>
        <v/>
      </c>
      <c r="P469" s="14" t="str">
        <f aca="false">IF(AND($B469&lt;&gt;"",$J469&lt;&gt;"",$J469&lt;=Boshqaruv!$C$10,OR($K469="",$K469&gt;Boshqaruv!$C$10),$L469&lt;&gt;"Tibbiy qarshi ko'rsatma"),1,"")</f>
        <v/>
      </c>
      <c r="Q469" s="28" t="n">
        <f aca="false">IF(AND($B469&lt;&gt;"",$J469&gt;=Boshqaruv!$C$9,$J469&lt;=Boshqaruv!$C$10),IF(COUNTIFS($B$4:$B468,$B469,$C$4:$C468,$C469,$J$4:$J468,"&gt;="&amp;Boshqaruv!$C$9,$J$4:$J468,"&lt;="&amp;Boshqaruv!$C$10)=0,1,0),0)</f>
        <v>0</v>
      </c>
      <c r="R469" s="28" t="n">
        <f aca="false">IF(AND($B469&lt;&gt;"",$J469&gt;=Boshqaruv!$C$9,$J469&lt;=Boshqaruv!$C$10,$K469&lt;&gt;"",$K469&lt;=Boshqaruv!$C$10),IF(COUNTIFS($B$4:$B468,$B469,$C$4:$C468,$C469,$J$4:$J468,"&gt;="&amp;Boshqaruv!$C$9,$J$4:$J468,"&lt;="&amp;Boshqaruv!$C$10,$K$4:$K468,"&lt;&gt;",$K$4:$K468,"&lt;="&amp;Boshqaruv!$C$10)=0,1,0),0)</f>
        <v>0</v>
      </c>
      <c r="S469" s="28" t="n">
        <f aca="false">IF($P469=1,IF(COUNTIFS($B$4:$B468,$B469,$C$4:$C468,$C469,$P$4:$P468,1)=0,1,0),0)</f>
        <v>0</v>
      </c>
      <c r="T469" s="12"/>
    </row>
    <row r="470" customFormat="false" ht="15" hidden="false" customHeight="false" outlineLevel="0" collapsed="false">
      <c r="A470" s="20" t="n">
        <v>466</v>
      </c>
      <c r="B470" s="12"/>
      <c r="C470" s="13"/>
      <c r="D470" s="24"/>
      <c r="E470" s="12"/>
      <c r="F470" s="12"/>
      <c r="G470" s="25"/>
      <c r="H470" s="25"/>
      <c r="I470" s="25"/>
      <c r="J470" s="13"/>
      <c r="K470" s="13"/>
      <c r="L470" s="25"/>
      <c r="M470" s="14" t="str">
        <f aca="false">IF(OR($C470="",$J470=""),"",INT(($J470-$C470)/365.25))</f>
        <v/>
      </c>
      <c r="N470" s="14" t="str">
        <f aca="false">IF($M470="","",IF($M470&lt;2,"Ha","Yo'q"))</f>
        <v/>
      </c>
      <c r="O470" s="14" t="str">
        <f aca="false">IF($M470="","",IF(AND($M470&gt;=7,$M470&lt;=17),"Ha","Yo'q"))</f>
        <v/>
      </c>
      <c r="P470" s="14" t="str">
        <f aca="false">IF(AND($B470&lt;&gt;"",$J470&lt;&gt;"",$J470&lt;=Boshqaruv!$C$10,OR($K470="",$K470&gt;Boshqaruv!$C$10),$L470&lt;&gt;"Tibbiy qarshi ko'rsatma"),1,"")</f>
        <v/>
      </c>
      <c r="Q470" s="28" t="n">
        <f aca="false">IF(AND($B470&lt;&gt;"",$J470&gt;=Boshqaruv!$C$9,$J470&lt;=Boshqaruv!$C$10),IF(COUNTIFS($B$4:$B469,$B470,$C$4:$C469,$C470,$J$4:$J469,"&gt;="&amp;Boshqaruv!$C$9,$J$4:$J469,"&lt;="&amp;Boshqaruv!$C$10)=0,1,0),0)</f>
        <v>0</v>
      </c>
      <c r="R470" s="28" t="n">
        <f aca="false">IF(AND($B470&lt;&gt;"",$J470&gt;=Boshqaruv!$C$9,$J470&lt;=Boshqaruv!$C$10,$K470&lt;&gt;"",$K470&lt;=Boshqaruv!$C$10),IF(COUNTIFS($B$4:$B469,$B470,$C$4:$C469,$C470,$J$4:$J469,"&gt;="&amp;Boshqaruv!$C$9,$J$4:$J469,"&lt;="&amp;Boshqaruv!$C$10,$K$4:$K469,"&lt;&gt;",$K$4:$K469,"&lt;="&amp;Boshqaruv!$C$10)=0,1,0),0)</f>
        <v>0</v>
      </c>
      <c r="S470" s="28" t="n">
        <f aca="false">IF($P470=1,IF(COUNTIFS($B$4:$B469,$B470,$C$4:$C469,$C470,$P$4:$P469,1)=0,1,0),0)</f>
        <v>0</v>
      </c>
      <c r="T470" s="12"/>
    </row>
    <row r="471" customFormat="false" ht="15" hidden="false" customHeight="false" outlineLevel="0" collapsed="false">
      <c r="A471" s="20" t="n">
        <v>467</v>
      </c>
      <c r="B471" s="12"/>
      <c r="C471" s="13"/>
      <c r="D471" s="24"/>
      <c r="E471" s="12"/>
      <c r="F471" s="12"/>
      <c r="G471" s="25"/>
      <c r="H471" s="25"/>
      <c r="I471" s="25"/>
      <c r="J471" s="13"/>
      <c r="K471" s="13"/>
      <c r="L471" s="25"/>
      <c r="M471" s="14" t="str">
        <f aca="false">IF(OR($C471="",$J471=""),"",INT(($J471-$C471)/365.25))</f>
        <v/>
      </c>
      <c r="N471" s="14" t="str">
        <f aca="false">IF($M471="","",IF($M471&lt;2,"Ha","Yo'q"))</f>
        <v/>
      </c>
      <c r="O471" s="14" t="str">
        <f aca="false">IF($M471="","",IF(AND($M471&gt;=7,$M471&lt;=17),"Ha","Yo'q"))</f>
        <v/>
      </c>
      <c r="P471" s="14" t="str">
        <f aca="false">IF(AND($B471&lt;&gt;"",$J471&lt;&gt;"",$J471&lt;=Boshqaruv!$C$10,OR($K471="",$K471&gt;Boshqaruv!$C$10),$L471&lt;&gt;"Tibbiy qarshi ko'rsatma"),1,"")</f>
        <v/>
      </c>
      <c r="Q471" s="28" t="n">
        <f aca="false">IF(AND($B471&lt;&gt;"",$J471&gt;=Boshqaruv!$C$9,$J471&lt;=Boshqaruv!$C$10),IF(COUNTIFS($B$4:$B470,$B471,$C$4:$C470,$C471,$J$4:$J470,"&gt;="&amp;Boshqaruv!$C$9,$J$4:$J470,"&lt;="&amp;Boshqaruv!$C$10)=0,1,0),0)</f>
        <v>0</v>
      </c>
      <c r="R471" s="28" t="n">
        <f aca="false">IF(AND($B471&lt;&gt;"",$J471&gt;=Boshqaruv!$C$9,$J471&lt;=Boshqaruv!$C$10,$K471&lt;&gt;"",$K471&lt;=Boshqaruv!$C$10),IF(COUNTIFS($B$4:$B470,$B471,$C$4:$C470,$C471,$J$4:$J470,"&gt;="&amp;Boshqaruv!$C$9,$J$4:$J470,"&lt;="&amp;Boshqaruv!$C$10,$K$4:$K470,"&lt;&gt;",$K$4:$K470,"&lt;="&amp;Boshqaruv!$C$10)=0,1,0),0)</f>
        <v>0</v>
      </c>
      <c r="S471" s="28" t="n">
        <f aca="false">IF($P471=1,IF(COUNTIFS($B$4:$B470,$B471,$C$4:$C470,$C471,$P$4:$P470,1)=0,1,0),0)</f>
        <v>0</v>
      </c>
      <c r="T471" s="12"/>
    </row>
    <row r="472" customFormat="false" ht="15" hidden="false" customHeight="false" outlineLevel="0" collapsed="false">
      <c r="A472" s="20" t="n">
        <v>468</v>
      </c>
      <c r="B472" s="12"/>
      <c r="C472" s="13"/>
      <c r="D472" s="24"/>
      <c r="E472" s="12"/>
      <c r="F472" s="12"/>
      <c r="G472" s="25"/>
      <c r="H472" s="25"/>
      <c r="I472" s="25"/>
      <c r="J472" s="13"/>
      <c r="K472" s="13"/>
      <c r="L472" s="25"/>
      <c r="M472" s="14" t="str">
        <f aca="false">IF(OR($C472="",$J472=""),"",INT(($J472-$C472)/365.25))</f>
        <v/>
      </c>
      <c r="N472" s="14" t="str">
        <f aca="false">IF($M472="","",IF($M472&lt;2,"Ha","Yo'q"))</f>
        <v/>
      </c>
      <c r="O472" s="14" t="str">
        <f aca="false">IF($M472="","",IF(AND($M472&gt;=7,$M472&lt;=17),"Ha","Yo'q"))</f>
        <v/>
      </c>
      <c r="P472" s="14" t="str">
        <f aca="false">IF(AND($B472&lt;&gt;"",$J472&lt;&gt;"",$J472&lt;=Boshqaruv!$C$10,OR($K472="",$K472&gt;Boshqaruv!$C$10),$L472&lt;&gt;"Tibbiy qarshi ko'rsatma"),1,"")</f>
        <v/>
      </c>
      <c r="Q472" s="28" t="n">
        <f aca="false">IF(AND($B472&lt;&gt;"",$J472&gt;=Boshqaruv!$C$9,$J472&lt;=Boshqaruv!$C$10),IF(COUNTIFS($B$4:$B471,$B472,$C$4:$C471,$C472,$J$4:$J471,"&gt;="&amp;Boshqaruv!$C$9,$J$4:$J471,"&lt;="&amp;Boshqaruv!$C$10)=0,1,0),0)</f>
        <v>0</v>
      </c>
      <c r="R472" s="28" t="n">
        <f aca="false">IF(AND($B472&lt;&gt;"",$J472&gt;=Boshqaruv!$C$9,$J472&lt;=Boshqaruv!$C$10,$K472&lt;&gt;"",$K472&lt;=Boshqaruv!$C$10),IF(COUNTIFS($B$4:$B471,$B472,$C$4:$C471,$C472,$J$4:$J471,"&gt;="&amp;Boshqaruv!$C$9,$J$4:$J471,"&lt;="&amp;Boshqaruv!$C$10,$K$4:$K471,"&lt;&gt;",$K$4:$K471,"&lt;="&amp;Boshqaruv!$C$10)=0,1,0),0)</f>
        <v>0</v>
      </c>
      <c r="S472" s="28" t="n">
        <f aca="false">IF($P472=1,IF(COUNTIFS($B$4:$B471,$B472,$C$4:$C471,$C472,$P$4:$P471,1)=0,1,0),0)</f>
        <v>0</v>
      </c>
      <c r="T472" s="12"/>
    </row>
    <row r="473" customFormat="false" ht="15" hidden="false" customHeight="false" outlineLevel="0" collapsed="false">
      <c r="A473" s="20" t="n">
        <v>469</v>
      </c>
      <c r="B473" s="12"/>
      <c r="C473" s="13"/>
      <c r="D473" s="24"/>
      <c r="E473" s="12"/>
      <c r="F473" s="12"/>
      <c r="G473" s="25"/>
      <c r="H473" s="25"/>
      <c r="I473" s="25"/>
      <c r="J473" s="13"/>
      <c r="K473" s="13"/>
      <c r="L473" s="25"/>
      <c r="M473" s="14" t="str">
        <f aca="false">IF(OR($C473="",$J473=""),"",INT(($J473-$C473)/365.25))</f>
        <v/>
      </c>
      <c r="N473" s="14" t="str">
        <f aca="false">IF($M473="","",IF($M473&lt;2,"Ha","Yo'q"))</f>
        <v/>
      </c>
      <c r="O473" s="14" t="str">
        <f aca="false">IF($M473="","",IF(AND($M473&gt;=7,$M473&lt;=17),"Ha","Yo'q"))</f>
        <v/>
      </c>
      <c r="P473" s="14" t="str">
        <f aca="false">IF(AND($B473&lt;&gt;"",$J473&lt;&gt;"",$J473&lt;=Boshqaruv!$C$10,OR($K473="",$K473&gt;Boshqaruv!$C$10),$L473&lt;&gt;"Tibbiy qarshi ko'rsatma"),1,"")</f>
        <v/>
      </c>
      <c r="Q473" s="28" t="n">
        <f aca="false">IF(AND($B473&lt;&gt;"",$J473&gt;=Boshqaruv!$C$9,$J473&lt;=Boshqaruv!$C$10),IF(COUNTIFS($B$4:$B472,$B473,$C$4:$C472,$C473,$J$4:$J472,"&gt;="&amp;Boshqaruv!$C$9,$J$4:$J472,"&lt;="&amp;Boshqaruv!$C$10)=0,1,0),0)</f>
        <v>0</v>
      </c>
      <c r="R473" s="28" t="n">
        <f aca="false">IF(AND($B473&lt;&gt;"",$J473&gt;=Boshqaruv!$C$9,$J473&lt;=Boshqaruv!$C$10,$K473&lt;&gt;"",$K473&lt;=Boshqaruv!$C$10),IF(COUNTIFS($B$4:$B472,$B473,$C$4:$C472,$C473,$J$4:$J472,"&gt;="&amp;Boshqaruv!$C$9,$J$4:$J472,"&lt;="&amp;Boshqaruv!$C$10,$K$4:$K472,"&lt;&gt;",$K$4:$K472,"&lt;="&amp;Boshqaruv!$C$10)=0,1,0),0)</f>
        <v>0</v>
      </c>
      <c r="S473" s="28" t="n">
        <f aca="false">IF($P473=1,IF(COUNTIFS($B$4:$B472,$B473,$C$4:$C472,$C473,$P$4:$P472,1)=0,1,0),0)</f>
        <v>0</v>
      </c>
      <c r="T473" s="12"/>
    </row>
    <row r="474" customFormat="false" ht="15" hidden="false" customHeight="false" outlineLevel="0" collapsed="false">
      <c r="A474" s="20" t="n">
        <v>470</v>
      </c>
      <c r="B474" s="12"/>
      <c r="C474" s="13"/>
      <c r="D474" s="24"/>
      <c r="E474" s="12"/>
      <c r="F474" s="12"/>
      <c r="G474" s="25"/>
      <c r="H474" s="25"/>
      <c r="I474" s="25"/>
      <c r="J474" s="13"/>
      <c r="K474" s="13"/>
      <c r="L474" s="25"/>
      <c r="M474" s="14" t="str">
        <f aca="false">IF(OR($C474="",$J474=""),"",INT(($J474-$C474)/365.25))</f>
        <v/>
      </c>
      <c r="N474" s="14" t="str">
        <f aca="false">IF($M474="","",IF($M474&lt;2,"Ha","Yo'q"))</f>
        <v/>
      </c>
      <c r="O474" s="14" t="str">
        <f aca="false">IF($M474="","",IF(AND($M474&gt;=7,$M474&lt;=17),"Ha","Yo'q"))</f>
        <v/>
      </c>
      <c r="P474" s="14" t="str">
        <f aca="false">IF(AND($B474&lt;&gt;"",$J474&lt;&gt;"",$J474&lt;=Boshqaruv!$C$10,OR($K474="",$K474&gt;Boshqaruv!$C$10),$L474&lt;&gt;"Tibbiy qarshi ko'rsatma"),1,"")</f>
        <v/>
      </c>
      <c r="Q474" s="28" t="n">
        <f aca="false">IF(AND($B474&lt;&gt;"",$J474&gt;=Boshqaruv!$C$9,$J474&lt;=Boshqaruv!$C$10),IF(COUNTIFS($B$4:$B473,$B474,$C$4:$C473,$C474,$J$4:$J473,"&gt;="&amp;Boshqaruv!$C$9,$J$4:$J473,"&lt;="&amp;Boshqaruv!$C$10)=0,1,0),0)</f>
        <v>0</v>
      </c>
      <c r="R474" s="28" t="n">
        <f aca="false">IF(AND($B474&lt;&gt;"",$J474&gt;=Boshqaruv!$C$9,$J474&lt;=Boshqaruv!$C$10,$K474&lt;&gt;"",$K474&lt;=Boshqaruv!$C$10),IF(COUNTIFS($B$4:$B473,$B474,$C$4:$C473,$C474,$J$4:$J473,"&gt;="&amp;Boshqaruv!$C$9,$J$4:$J473,"&lt;="&amp;Boshqaruv!$C$10,$K$4:$K473,"&lt;&gt;",$K$4:$K473,"&lt;="&amp;Boshqaruv!$C$10)=0,1,0),0)</f>
        <v>0</v>
      </c>
      <c r="S474" s="28" t="n">
        <f aca="false">IF($P474=1,IF(COUNTIFS($B$4:$B473,$B474,$C$4:$C473,$C474,$P$4:$P473,1)=0,1,0),0)</f>
        <v>0</v>
      </c>
      <c r="T474" s="12"/>
    </row>
    <row r="475" customFormat="false" ht="15" hidden="false" customHeight="false" outlineLevel="0" collapsed="false">
      <c r="A475" s="20" t="n">
        <v>471</v>
      </c>
      <c r="B475" s="12"/>
      <c r="C475" s="13"/>
      <c r="D475" s="24"/>
      <c r="E475" s="12"/>
      <c r="F475" s="12"/>
      <c r="G475" s="25"/>
      <c r="H475" s="25"/>
      <c r="I475" s="25"/>
      <c r="J475" s="13"/>
      <c r="K475" s="13"/>
      <c r="L475" s="25"/>
      <c r="M475" s="14" t="str">
        <f aca="false">IF(OR($C475="",$J475=""),"",INT(($J475-$C475)/365.25))</f>
        <v/>
      </c>
      <c r="N475" s="14" t="str">
        <f aca="false">IF($M475="","",IF($M475&lt;2,"Ha","Yo'q"))</f>
        <v/>
      </c>
      <c r="O475" s="14" t="str">
        <f aca="false">IF($M475="","",IF(AND($M475&gt;=7,$M475&lt;=17),"Ha","Yo'q"))</f>
        <v/>
      </c>
      <c r="P475" s="14" t="str">
        <f aca="false">IF(AND($B475&lt;&gt;"",$J475&lt;&gt;"",$J475&lt;=Boshqaruv!$C$10,OR($K475="",$K475&gt;Boshqaruv!$C$10),$L475&lt;&gt;"Tibbiy qarshi ko'rsatma"),1,"")</f>
        <v/>
      </c>
      <c r="Q475" s="28" t="n">
        <f aca="false">IF(AND($B475&lt;&gt;"",$J475&gt;=Boshqaruv!$C$9,$J475&lt;=Boshqaruv!$C$10),IF(COUNTIFS($B$4:$B474,$B475,$C$4:$C474,$C475,$J$4:$J474,"&gt;="&amp;Boshqaruv!$C$9,$J$4:$J474,"&lt;="&amp;Boshqaruv!$C$10)=0,1,0),0)</f>
        <v>0</v>
      </c>
      <c r="R475" s="28" t="n">
        <f aca="false">IF(AND($B475&lt;&gt;"",$J475&gt;=Boshqaruv!$C$9,$J475&lt;=Boshqaruv!$C$10,$K475&lt;&gt;"",$K475&lt;=Boshqaruv!$C$10),IF(COUNTIFS($B$4:$B474,$B475,$C$4:$C474,$C475,$J$4:$J474,"&gt;="&amp;Boshqaruv!$C$9,$J$4:$J474,"&lt;="&amp;Boshqaruv!$C$10,$K$4:$K474,"&lt;&gt;",$K$4:$K474,"&lt;="&amp;Boshqaruv!$C$10)=0,1,0),0)</f>
        <v>0</v>
      </c>
      <c r="S475" s="28" t="n">
        <f aca="false">IF($P475=1,IF(COUNTIFS($B$4:$B474,$B475,$C$4:$C474,$C475,$P$4:$P474,1)=0,1,0),0)</f>
        <v>0</v>
      </c>
      <c r="T475" s="12"/>
    </row>
    <row r="476" customFormat="false" ht="15" hidden="false" customHeight="false" outlineLevel="0" collapsed="false">
      <c r="A476" s="20" t="n">
        <v>472</v>
      </c>
      <c r="B476" s="12"/>
      <c r="C476" s="13"/>
      <c r="D476" s="24"/>
      <c r="E476" s="12"/>
      <c r="F476" s="12"/>
      <c r="G476" s="25"/>
      <c r="H476" s="25"/>
      <c r="I476" s="25"/>
      <c r="J476" s="13"/>
      <c r="K476" s="13"/>
      <c r="L476" s="25"/>
      <c r="M476" s="14" t="str">
        <f aca="false">IF(OR($C476="",$J476=""),"",INT(($J476-$C476)/365.25))</f>
        <v/>
      </c>
      <c r="N476" s="14" t="str">
        <f aca="false">IF($M476="","",IF($M476&lt;2,"Ha","Yo'q"))</f>
        <v/>
      </c>
      <c r="O476" s="14" t="str">
        <f aca="false">IF($M476="","",IF(AND($M476&gt;=7,$M476&lt;=17),"Ha","Yo'q"))</f>
        <v/>
      </c>
      <c r="P476" s="14" t="str">
        <f aca="false">IF(AND($B476&lt;&gt;"",$J476&lt;&gt;"",$J476&lt;=Boshqaruv!$C$10,OR($K476="",$K476&gt;Boshqaruv!$C$10),$L476&lt;&gt;"Tibbiy qarshi ko'rsatma"),1,"")</f>
        <v/>
      </c>
      <c r="Q476" s="28" t="n">
        <f aca="false">IF(AND($B476&lt;&gt;"",$J476&gt;=Boshqaruv!$C$9,$J476&lt;=Boshqaruv!$C$10),IF(COUNTIFS($B$4:$B475,$B476,$C$4:$C475,$C476,$J$4:$J475,"&gt;="&amp;Boshqaruv!$C$9,$J$4:$J475,"&lt;="&amp;Boshqaruv!$C$10)=0,1,0),0)</f>
        <v>0</v>
      </c>
      <c r="R476" s="28" t="n">
        <f aca="false">IF(AND($B476&lt;&gt;"",$J476&gt;=Boshqaruv!$C$9,$J476&lt;=Boshqaruv!$C$10,$K476&lt;&gt;"",$K476&lt;=Boshqaruv!$C$10),IF(COUNTIFS($B$4:$B475,$B476,$C$4:$C475,$C476,$J$4:$J475,"&gt;="&amp;Boshqaruv!$C$9,$J$4:$J475,"&lt;="&amp;Boshqaruv!$C$10,$K$4:$K475,"&lt;&gt;",$K$4:$K475,"&lt;="&amp;Boshqaruv!$C$10)=0,1,0),0)</f>
        <v>0</v>
      </c>
      <c r="S476" s="28" t="n">
        <f aca="false">IF($P476=1,IF(COUNTIFS($B$4:$B475,$B476,$C$4:$C475,$C476,$P$4:$P475,1)=0,1,0),0)</f>
        <v>0</v>
      </c>
      <c r="T476" s="12"/>
    </row>
    <row r="477" customFormat="false" ht="15" hidden="false" customHeight="false" outlineLevel="0" collapsed="false">
      <c r="A477" s="20" t="n">
        <v>473</v>
      </c>
      <c r="B477" s="12"/>
      <c r="C477" s="13"/>
      <c r="D477" s="24"/>
      <c r="E477" s="12"/>
      <c r="F477" s="12"/>
      <c r="G477" s="25"/>
      <c r="H477" s="25"/>
      <c r="I477" s="25"/>
      <c r="J477" s="13"/>
      <c r="K477" s="13"/>
      <c r="L477" s="25"/>
      <c r="M477" s="14" t="str">
        <f aca="false">IF(OR($C477="",$J477=""),"",INT(($J477-$C477)/365.25))</f>
        <v/>
      </c>
      <c r="N477" s="14" t="str">
        <f aca="false">IF($M477="","",IF($M477&lt;2,"Ha","Yo'q"))</f>
        <v/>
      </c>
      <c r="O477" s="14" t="str">
        <f aca="false">IF($M477="","",IF(AND($M477&gt;=7,$M477&lt;=17),"Ha","Yo'q"))</f>
        <v/>
      </c>
      <c r="P477" s="14" t="str">
        <f aca="false">IF(AND($B477&lt;&gt;"",$J477&lt;&gt;"",$J477&lt;=Boshqaruv!$C$10,OR($K477="",$K477&gt;Boshqaruv!$C$10),$L477&lt;&gt;"Tibbiy qarshi ko'rsatma"),1,"")</f>
        <v/>
      </c>
      <c r="Q477" s="28" t="n">
        <f aca="false">IF(AND($B477&lt;&gt;"",$J477&gt;=Boshqaruv!$C$9,$J477&lt;=Boshqaruv!$C$10),IF(COUNTIFS($B$4:$B476,$B477,$C$4:$C476,$C477,$J$4:$J476,"&gt;="&amp;Boshqaruv!$C$9,$J$4:$J476,"&lt;="&amp;Boshqaruv!$C$10)=0,1,0),0)</f>
        <v>0</v>
      </c>
      <c r="R477" s="28" t="n">
        <f aca="false">IF(AND($B477&lt;&gt;"",$J477&gt;=Boshqaruv!$C$9,$J477&lt;=Boshqaruv!$C$10,$K477&lt;&gt;"",$K477&lt;=Boshqaruv!$C$10),IF(COUNTIFS($B$4:$B476,$B477,$C$4:$C476,$C477,$J$4:$J476,"&gt;="&amp;Boshqaruv!$C$9,$J$4:$J476,"&lt;="&amp;Boshqaruv!$C$10,$K$4:$K476,"&lt;&gt;",$K$4:$K476,"&lt;="&amp;Boshqaruv!$C$10)=0,1,0),0)</f>
        <v>0</v>
      </c>
      <c r="S477" s="28" t="n">
        <f aca="false">IF($P477=1,IF(COUNTIFS($B$4:$B476,$B477,$C$4:$C476,$C477,$P$4:$P476,1)=0,1,0),0)</f>
        <v>0</v>
      </c>
      <c r="T477" s="12"/>
    </row>
    <row r="478" customFormat="false" ht="15" hidden="false" customHeight="false" outlineLevel="0" collapsed="false">
      <c r="A478" s="20" t="n">
        <v>474</v>
      </c>
      <c r="B478" s="12"/>
      <c r="C478" s="13"/>
      <c r="D478" s="24"/>
      <c r="E478" s="12"/>
      <c r="F478" s="12"/>
      <c r="G478" s="25"/>
      <c r="H478" s="25"/>
      <c r="I478" s="25"/>
      <c r="J478" s="13"/>
      <c r="K478" s="13"/>
      <c r="L478" s="25"/>
      <c r="M478" s="14" t="str">
        <f aca="false">IF(OR($C478="",$J478=""),"",INT(($J478-$C478)/365.25))</f>
        <v/>
      </c>
      <c r="N478" s="14" t="str">
        <f aca="false">IF($M478="","",IF($M478&lt;2,"Ha","Yo'q"))</f>
        <v/>
      </c>
      <c r="O478" s="14" t="str">
        <f aca="false">IF($M478="","",IF(AND($M478&gt;=7,$M478&lt;=17),"Ha","Yo'q"))</f>
        <v/>
      </c>
      <c r="P478" s="14" t="str">
        <f aca="false">IF(AND($B478&lt;&gt;"",$J478&lt;&gt;"",$J478&lt;=Boshqaruv!$C$10,OR($K478="",$K478&gt;Boshqaruv!$C$10),$L478&lt;&gt;"Tibbiy qarshi ko'rsatma"),1,"")</f>
        <v/>
      </c>
      <c r="Q478" s="28" t="n">
        <f aca="false">IF(AND($B478&lt;&gt;"",$J478&gt;=Boshqaruv!$C$9,$J478&lt;=Boshqaruv!$C$10),IF(COUNTIFS($B$4:$B477,$B478,$C$4:$C477,$C478,$J$4:$J477,"&gt;="&amp;Boshqaruv!$C$9,$J$4:$J477,"&lt;="&amp;Boshqaruv!$C$10)=0,1,0),0)</f>
        <v>0</v>
      </c>
      <c r="R478" s="28" t="n">
        <f aca="false">IF(AND($B478&lt;&gt;"",$J478&gt;=Boshqaruv!$C$9,$J478&lt;=Boshqaruv!$C$10,$K478&lt;&gt;"",$K478&lt;=Boshqaruv!$C$10),IF(COUNTIFS($B$4:$B477,$B478,$C$4:$C477,$C478,$J$4:$J477,"&gt;="&amp;Boshqaruv!$C$9,$J$4:$J477,"&lt;="&amp;Boshqaruv!$C$10,$K$4:$K477,"&lt;&gt;",$K$4:$K477,"&lt;="&amp;Boshqaruv!$C$10)=0,1,0),0)</f>
        <v>0</v>
      </c>
      <c r="S478" s="28" t="n">
        <f aca="false">IF($P478=1,IF(COUNTIFS($B$4:$B477,$B478,$C$4:$C477,$C478,$P$4:$P477,1)=0,1,0),0)</f>
        <v>0</v>
      </c>
      <c r="T478" s="12"/>
    </row>
    <row r="479" customFormat="false" ht="15" hidden="false" customHeight="false" outlineLevel="0" collapsed="false">
      <c r="A479" s="20" t="n">
        <v>475</v>
      </c>
      <c r="B479" s="12"/>
      <c r="C479" s="13"/>
      <c r="D479" s="24"/>
      <c r="E479" s="12"/>
      <c r="F479" s="12"/>
      <c r="G479" s="25"/>
      <c r="H479" s="25"/>
      <c r="I479" s="25"/>
      <c r="J479" s="13"/>
      <c r="K479" s="13"/>
      <c r="L479" s="25"/>
      <c r="M479" s="14" t="str">
        <f aca="false">IF(OR($C479="",$J479=""),"",INT(($J479-$C479)/365.25))</f>
        <v/>
      </c>
      <c r="N479" s="14" t="str">
        <f aca="false">IF($M479="","",IF($M479&lt;2,"Ha","Yo'q"))</f>
        <v/>
      </c>
      <c r="O479" s="14" t="str">
        <f aca="false">IF($M479="","",IF(AND($M479&gt;=7,$M479&lt;=17),"Ha","Yo'q"))</f>
        <v/>
      </c>
      <c r="P479" s="14" t="str">
        <f aca="false">IF(AND($B479&lt;&gt;"",$J479&lt;&gt;"",$J479&lt;=Boshqaruv!$C$10,OR($K479="",$K479&gt;Boshqaruv!$C$10),$L479&lt;&gt;"Tibbiy qarshi ko'rsatma"),1,"")</f>
        <v/>
      </c>
      <c r="Q479" s="28" t="n">
        <f aca="false">IF(AND($B479&lt;&gt;"",$J479&gt;=Boshqaruv!$C$9,$J479&lt;=Boshqaruv!$C$10),IF(COUNTIFS($B$4:$B478,$B479,$C$4:$C478,$C479,$J$4:$J478,"&gt;="&amp;Boshqaruv!$C$9,$J$4:$J478,"&lt;="&amp;Boshqaruv!$C$10)=0,1,0),0)</f>
        <v>0</v>
      </c>
      <c r="R479" s="28" t="n">
        <f aca="false">IF(AND($B479&lt;&gt;"",$J479&gt;=Boshqaruv!$C$9,$J479&lt;=Boshqaruv!$C$10,$K479&lt;&gt;"",$K479&lt;=Boshqaruv!$C$10),IF(COUNTIFS($B$4:$B478,$B479,$C$4:$C478,$C479,$J$4:$J478,"&gt;="&amp;Boshqaruv!$C$9,$J$4:$J478,"&lt;="&amp;Boshqaruv!$C$10,$K$4:$K478,"&lt;&gt;",$K$4:$K478,"&lt;="&amp;Boshqaruv!$C$10)=0,1,0),0)</f>
        <v>0</v>
      </c>
      <c r="S479" s="28" t="n">
        <f aca="false">IF($P479=1,IF(COUNTIFS($B$4:$B478,$B479,$C$4:$C478,$C479,$P$4:$P478,1)=0,1,0),0)</f>
        <v>0</v>
      </c>
      <c r="T479" s="12"/>
    </row>
    <row r="480" customFormat="false" ht="15" hidden="false" customHeight="false" outlineLevel="0" collapsed="false">
      <c r="A480" s="20" t="n">
        <v>476</v>
      </c>
      <c r="B480" s="12"/>
      <c r="C480" s="13"/>
      <c r="D480" s="24"/>
      <c r="E480" s="12"/>
      <c r="F480" s="12"/>
      <c r="G480" s="25"/>
      <c r="H480" s="25"/>
      <c r="I480" s="25"/>
      <c r="J480" s="13"/>
      <c r="K480" s="13"/>
      <c r="L480" s="25"/>
      <c r="M480" s="14" t="str">
        <f aca="false">IF(OR($C480="",$J480=""),"",INT(($J480-$C480)/365.25))</f>
        <v/>
      </c>
      <c r="N480" s="14" t="str">
        <f aca="false">IF($M480="","",IF($M480&lt;2,"Ha","Yo'q"))</f>
        <v/>
      </c>
      <c r="O480" s="14" t="str">
        <f aca="false">IF($M480="","",IF(AND($M480&gt;=7,$M480&lt;=17),"Ha","Yo'q"))</f>
        <v/>
      </c>
      <c r="P480" s="14" t="str">
        <f aca="false">IF(AND($B480&lt;&gt;"",$J480&lt;&gt;"",$J480&lt;=Boshqaruv!$C$10,OR($K480="",$K480&gt;Boshqaruv!$C$10),$L480&lt;&gt;"Tibbiy qarshi ko'rsatma"),1,"")</f>
        <v/>
      </c>
      <c r="Q480" s="28" t="n">
        <f aca="false">IF(AND($B480&lt;&gt;"",$J480&gt;=Boshqaruv!$C$9,$J480&lt;=Boshqaruv!$C$10),IF(COUNTIFS($B$4:$B479,$B480,$C$4:$C479,$C480,$J$4:$J479,"&gt;="&amp;Boshqaruv!$C$9,$J$4:$J479,"&lt;="&amp;Boshqaruv!$C$10)=0,1,0),0)</f>
        <v>0</v>
      </c>
      <c r="R480" s="28" t="n">
        <f aca="false">IF(AND($B480&lt;&gt;"",$J480&gt;=Boshqaruv!$C$9,$J480&lt;=Boshqaruv!$C$10,$K480&lt;&gt;"",$K480&lt;=Boshqaruv!$C$10),IF(COUNTIFS($B$4:$B479,$B480,$C$4:$C479,$C480,$J$4:$J479,"&gt;="&amp;Boshqaruv!$C$9,$J$4:$J479,"&lt;="&amp;Boshqaruv!$C$10,$K$4:$K479,"&lt;&gt;",$K$4:$K479,"&lt;="&amp;Boshqaruv!$C$10)=0,1,0),0)</f>
        <v>0</v>
      </c>
      <c r="S480" s="28" t="n">
        <f aca="false">IF($P480=1,IF(COUNTIFS($B$4:$B479,$B480,$C$4:$C479,$C480,$P$4:$P479,1)=0,1,0),0)</f>
        <v>0</v>
      </c>
      <c r="T480" s="12"/>
    </row>
    <row r="481" customFormat="false" ht="15" hidden="false" customHeight="false" outlineLevel="0" collapsed="false">
      <c r="A481" s="20" t="n">
        <v>477</v>
      </c>
      <c r="B481" s="12"/>
      <c r="C481" s="13"/>
      <c r="D481" s="24"/>
      <c r="E481" s="12"/>
      <c r="F481" s="12"/>
      <c r="G481" s="25"/>
      <c r="H481" s="25"/>
      <c r="I481" s="25"/>
      <c r="J481" s="13"/>
      <c r="K481" s="13"/>
      <c r="L481" s="25"/>
      <c r="M481" s="14" t="str">
        <f aca="false">IF(OR($C481="",$J481=""),"",INT(($J481-$C481)/365.25))</f>
        <v/>
      </c>
      <c r="N481" s="14" t="str">
        <f aca="false">IF($M481="","",IF($M481&lt;2,"Ha","Yo'q"))</f>
        <v/>
      </c>
      <c r="O481" s="14" t="str">
        <f aca="false">IF($M481="","",IF(AND($M481&gt;=7,$M481&lt;=17),"Ha","Yo'q"))</f>
        <v/>
      </c>
      <c r="P481" s="14" t="str">
        <f aca="false">IF(AND($B481&lt;&gt;"",$J481&lt;&gt;"",$J481&lt;=Boshqaruv!$C$10,OR($K481="",$K481&gt;Boshqaruv!$C$10),$L481&lt;&gt;"Tibbiy qarshi ko'rsatma"),1,"")</f>
        <v/>
      </c>
      <c r="Q481" s="28" t="n">
        <f aca="false">IF(AND($B481&lt;&gt;"",$J481&gt;=Boshqaruv!$C$9,$J481&lt;=Boshqaruv!$C$10),IF(COUNTIFS($B$4:$B480,$B481,$C$4:$C480,$C481,$J$4:$J480,"&gt;="&amp;Boshqaruv!$C$9,$J$4:$J480,"&lt;="&amp;Boshqaruv!$C$10)=0,1,0),0)</f>
        <v>0</v>
      </c>
      <c r="R481" s="28" t="n">
        <f aca="false">IF(AND($B481&lt;&gt;"",$J481&gt;=Boshqaruv!$C$9,$J481&lt;=Boshqaruv!$C$10,$K481&lt;&gt;"",$K481&lt;=Boshqaruv!$C$10),IF(COUNTIFS($B$4:$B480,$B481,$C$4:$C480,$C481,$J$4:$J480,"&gt;="&amp;Boshqaruv!$C$9,$J$4:$J480,"&lt;="&amp;Boshqaruv!$C$10,$K$4:$K480,"&lt;&gt;",$K$4:$K480,"&lt;="&amp;Boshqaruv!$C$10)=0,1,0),0)</f>
        <v>0</v>
      </c>
      <c r="S481" s="28" t="n">
        <f aca="false">IF($P481=1,IF(COUNTIFS($B$4:$B480,$B481,$C$4:$C480,$C481,$P$4:$P480,1)=0,1,0),0)</f>
        <v>0</v>
      </c>
      <c r="T481" s="12"/>
    </row>
    <row r="482" customFormat="false" ht="15" hidden="false" customHeight="false" outlineLevel="0" collapsed="false">
      <c r="A482" s="20" t="n">
        <v>478</v>
      </c>
      <c r="B482" s="12"/>
      <c r="C482" s="13"/>
      <c r="D482" s="24"/>
      <c r="E482" s="12"/>
      <c r="F482" s="12"/>
      <c r="G482" s="25"/>
      <c r="H482" s="25"/>
      <c r="I482" s="25"/>
      <c r="J482" s="13"/>
      <c r="K482" s="13"/>
      <c r="L482" s="25"/>
      <c r="M482" s="14" t="str">
        <f aca="false">IF(OR($C482="",$J482=""),"",INT(($J482-$C482)/365.25))</f>
        <v/>
      </c>
      <c r="N482" s="14" t="str">
        <f aca="false">IF($M482="","",IF($M482&lt;2,"Ha","Yo'q"))</f>
        <v/>
      </c>
      <c r="O482" s="14" t="str">
        <f aca="false">IF($M482="","",IF(AND($M482&gt;=7,$M482&lt;=17),"Ha","Yo'q"))</f>
        <v/>
      </c>
      <c r="P482" s="14" t="str">
        <f aca="false">IF(AND($B482&lt;&gt;"",$J482&lt;&gt;"",$J482&lt;=Boshqaruv!$C$10,OR($K482="",$K482&gt;Boshqaruv!$C$10),$L482&lt;&gt;"Tibbiy qarshi ko'rsatma"),1,"")</f>
        <v/>
      </c>
      <c r="Q482" s="28" t="n">
        <f aca="false">IF(AND($B482&lt;&gt;"",$J482&gt;=Boshqaruv!$C$9,$J482&lt;=Boshqaruv!$C$10),IF(COUNTIFS($B$4:$B481,$B482,$C$4:$C481,$C482,$J$4:$J481,"&gt;="&amp;Boshqaruv!$C$9,$J$4:$J481,"&lt;="&amp;Boshqaruv!$C$10)=0,1,0),0)</f>
        <v>0</v>
      </c>
      <c r="R482" s="28" t="n">
        <f aca="false">IF(AND($B482&lt;&gt;"",$J482&gt;=Boshqaruv!$C$9,$J482&lt;=Boshqaruv!$C$10,$K482&lt;&gt;"",$K482&lt;=Boshqaruv!$C$10),IF(COUNTIFS($B$4:$B481,$B482,$C$4:$C481,$C482,$J$4:$J481,"&gt;="&amp;Boshqaruv!$C$9,$J$4:$J481,"&lt;="&amp;Boshqaruv!$C$10,$K$4:$K481,"&lt;&gt;",$K$4:$K481,"&lt;="&amp;Boshqaruv!$C$10)=0,1,0),0)</f>
        <v>0</v>
      </c>
      <c r="S482" s="28" t="n">
        <f aca="false">IF($P482=1,IF(COUNTIFS($B$4:$B481,$B482,$C$4:$C481,$C482,$P$4:$P481,1)=0,1,0),0)</f>
        <v>0</v>
      </c>
      <c r="T482" s="12"/>
    </row>
    <row r="483" customFormat="false" ht="15" hidden="false" customHeight="false" outlineLevel="0" collapsed="false">
      <c r="A483" s="20" t="n">
        <v>479</v>
      </c>
      <c r="B483" s="12"/>
      <c r="C483" s="13"/>
      <c r="D483" s="24"/>
      <c r="E483" s="12"/>
      <c r="F483" s="12"/>
      <c r="G483" s="25"/>
      <c r="H483" s="25"/>
      <c r="I483" s="25"/>
      <c r="J483" s="13"/>
      <c r="K483" s="13"/>
      <c r="L483" s="25"/>
      <c r="M483" s="14" t="str">
        <f aca="false">IF(OR($C483="",$J483=""),"",INT(($J483-$C483)/365.25))</f>
        <v/>
      </c>
      <c r="N483" s="14" t="str">
        <f aca="false">IF($M483="","",IF($M483&lt;2,"Ha","Yo'q"))</f>
        <v/>
      </c>
      <c r="O483" s="14" t="str">
        <f aca="false">IF($M483="","",IF(AND($M483&gt;=7,$M483&lt;=17),"Ha","Yo'q"))</f>
        <v/>
      </c>
      <c r="P483" s="14" t="str">
        <f aca="false">IF(AND($B483&lt;&gt;"",$J483&lt;&gt;"",$J483&lt;=Boshqaruv!$C$10,OR($K483="",$K483&gt;Boshqaruv!$C$10),$L483&lt;&gt;"Tibbiy qarshi ko'rsatma"),1,"")</f>
        <v/>
      </c>
      <c r="Q483" s="28" t="n">
        <f aca="false">IF(AND($B483&lt;&gt;"",$J483&gt;=Boshqaruv!$C$9,$J483&lt;=Boshqaruv!$C$10),IF(COUNTIFS($B$4:$B482,$B483,$C$4:$C482,$C483,$J$4:$J482,"&gt;="&amp;Boshqaruv!$C$9,$J$4:$J482,"&lt;="&amp;Boshqaruv!$C$10)=0,1,0),0)</f>
        <v>0</v>
      </c>
      <c r="R483" s="28" t="n">
        <f aca="false">IF(AND($B483&lt;&gt;"",$J483&gt;=Boshqaruv!$C$9,$J483&lt;=Boshqaruv!$C$10,$K483&lt;&gt;"",$K483&lt;=Boshqaruv!$C$10),IF(COUNTIFS($B$4:$B482,$B483,$C$4:$C482,$C483,$J$4:$J482,"&gt;="&amp;Boshqaruv!$C$9,$J$4:$J482,"&lt;="&amp;Boshqaruv!$C$10,$K$4:$K482,"&lt;&gt;",$K$4:$K482,"&lt;="&amp;Boshqaruv!$C$10)=0,1,0),0)</f>
        <v>0</v>
      </c>
      <c r="S483" s="28" t="n">
        <f aca="false">IF($P483=1,IF(COUNTIFS($B$4:$B482,$B483,$C$4:$C482,$C483,$P$4:$P482,1)=0,1,0),0)</f>
        <v>0</v>
      </c>
      <c r="T483" s="12"/>
    </row>
    <row r="484" customFormat="false" ht="15" hidden="false" customHeight="false" outlineLevel="0" collapsed="false">
      <c r="A484" s="20" t="n">
        <v>480</v>
      </c>
      <c r="B484" s="12"/>
      <c r="C484" s="13"/>
      <c r="D484" s="24"/>
      <c r="E484" s="12"/>
      <c r="F484" s="12"/>
      <c r="G484" s="25"/>
      <c r="H484" s="25"/>
      <c r="I484" s="25"/>
      <c r="J484" s="13"/>
      <c r="K484" s="13"/>
      <c r="L484" s="25"/>
      <c r="M484" s="14" t="str">
        <f aca="false">IF(OR($C484="",$J484=""),"",INT(($J484-$C484)/365.25))</f>
        <v/>
      </c>
      <c r="N484" s="14" t="str">
        <f aca="false">IF($M484="","",IF($M484&lt;2,"Ha","Yo'q"))</f>
        <v/>
      </c>
      <c r="O484" s="14" t="str">
        <f aca="false">IF($M484="","",IF(AND($M484&gt;=7,$M484&lt;=17),"Ha","Yo'q"))</f>
        <v/>
      </c>
      <c r="P484" s="14" t="str">
        <f aca="false">IF(AND($B484&lt;&gt;"",$J484&lt;&gt;"",$J484&lt;=Boshqaruv!$C$10,OR($K484="",$K484&gt;Boshqaruv!$C$10),$L484&lt;&gt;"Tibbiy qarshi ko'rsatma"),1,"")</f>
        <v/>
      </c>
      <c r="Q484" s="28" t="n">
        <f aca="false">IF(AND($B484&lt;&gt;"",$J484&gt;=Boshqaruv!$C$9,$J484&lt;=Boshqaruv!$C$10),IF(COUNTIFS($B$4:$B483,$B484,$C$4:$C483,$C484,$J$4:$J483,"&gt;="&amp;Boshqaruv!$C$9,$J$4:$J483,"&lt;="&amp;Boshqaruv!$C$10)=0,1,0),0)</f>
        <v>0</v>
      </c>
      <c r="R484" s="28" t="n">
        <f aca="false">IF(AND($B484&lt;&gt;"",$J484&gt;=Boshqaruv!$C$9,$J484&lt;=Boshqaruv!$C$10,$K484&lt;&gt;"",$K484&lt;=Boshqaruv!$C$10),IF(COUNTIFS($B$4:$B483,$B484,$C$4:$C483,$C484,$J$4:$J483,"&gt;="&amp;Boshqaruv!$C$9,$J$4:$J483,"&lt;="&amp;Boshqaruv!$C$10,$K$4:$K483,"&lt;&gt;",$K$4:$K483,"&lt;="&amp;Boshqaruv!$C$10)=0,1,0),0)</f>
        <v>0</v>
      </c>
      <c r="S484" s="28" t="n">
        <f aca="false">IF($P484=1,IF(COUNTIFS($B$4:$B483,$B484,$C$4:$C483,$C484,$P$4:$P483,1)=0,1,0),0)</f>
        <v>0</v>
      </c>
      <c r="T484" s="12"/>
    </row>
    <row r="485" customFormat="false" ht="15" hidden="false" customHeight="false" outlineLevel="0" collapsed="false">
      <c r="A485" s="20" t="n">
        <v>481</v>
      </c>
      <c r="B485" s="12"/>
      <c r="C485" s="13"/>
      <c r="D485" s="24"/>
      <c r="E485" s="12"/>
      <c r="F485" s="12"/>
      <c r="G485" s="25"/>
      <c r="H485" s="25"/>
      <c r="I485" s="25"/>
      <c r="J485" s="13"/>
      <c r="K485" s="13"/>
      <c r="L485" s="25"/>
      <c r="M485" s="14" t="str">
        <f aca="false">IF(OR($C485="",$J485=""),"",INT(($J485-$C485)/365.25))</f>
        <v/>
      </c>
      <c r="N485" s="14" t="str">
        <f aca="false">IF($M485="","",IF($M485&lt;2,"Ha","Yo'q"))</f>
        <v/>
      </c>
      <c r="O485" s="14" t="str">
        <f aca="false">IF($M485="","",IF(AND($M485&gt;=7,$M485&lt;=17),"Ha","Yo'q"))</f>
        <v/>
      </c>
      <c r="P485" s="14" t="str">
        <f aca="false">IF(AND($B485&lt;&gt;"",$J485&lt;&gt;"",$J485&lt;=Boshqaruv!$C$10,OR($K485="",$K485&gt;Boshqaruv!$C$10),$L485&lt;&gt;"Tibbiy qarshi ko'rsatma"),1,"")</f>
        <v/>
      </c>
      <c r="Q485" s="28" t="n">
        <f aca="false">IF(AND($B485&lt;&gt;"",$J485&gt;=Boshqaruv!$C$9,$J485&lt;=Boshqaruv!$C$10),IF(COUNTIFS($B$4:$B484,$B485,$C$4:$C484,$C485,$J$4:$J484,"&gt;="&amp;Boshqaruv!$C$9,$J$4:$J484,"&lt;="&amp;Boshqaruv!$C$10)=0,1,0),0)</f>
        <v>0</v>
      </c>
      <c r="R485" s="28" t="n">
        <f aca="false">IF(AND($B485&lt;&gt;"",$J485&gt;=Boshqaruv!$C$9,$J485&lt;=Boshqaruv!$C$10,$K485&lt;&gt;"",$K485&lt;=Boshqaruv!$C$10),IF(COUNTIFS($B$4:$B484,$B485,$C$4:$C484,$C485,$J$4:$J484,"&gt;="&amp;Boshqaruv!$C$9,$J$4:$J484,"&lt;="&amp;Boshqaruv!$C$10,$K$4:$K484,"&lt;&gt;",$K$4:$K484,"&lt;="&amp;Boshqaruv!$C$10)=0,1,0),0)</f>
        <v>0</v>
      </c>
      <c r="S485" s="28" t="n">
        <f aca="false">IF($P485=1,IF(COUNTIFS($B$4:$B484,$B485,$C$4:$C484,$C485,$P$4:$P484,1)=0,1,0),0)</f>
        <v>0</v>
      </c>
      <c r="T485" s="12"/>
    </row>
    <row r="486" customFormat="false" ht="15" hidden="false" customHeight="false" outlineLevel="0" collapsed="false">
      <c r="A486" s="20" t="n">
        <v>482</v>
      </c>
      <c r="B486" s="12"/>
      <c r="C486" s="13"/>
      <c r="D486" s="24"/>
      <c r="E486" s="12"/>
      <c r="F486" s="12"/>
      <c r="G486" s="25"/>
      <c r="H486" s="25"/>
      <c r="I486" s="25"/>
      <c r="J486" s="13"/>
      <c r="K486" s="13"/>
      <c r="L486" s="25"/>
      <c r="M486" s="14" t="str">
        <f aca="false">IF(OR($C486="",$J486=""),"",INT(($J486-$C486)/365.25))</f>
        <v/>
      </c>
      <c r="N486" s="14" t="str">
        <f aca="false">IF($M486="","",IF($M486&lt;2,"Ha","Yo'q"))</f>
        <v/>
      </c>
      <c r="O486" s="14" t="str">
        <f aca="false">IF($M486="","",IF(AND($M486&gt;=7,$M486&lt;=17),"Ha","Yo'q"))</f>
        <v/>
      </c>
      <c r="P486" s="14" t="str">
        <f aca="false">IF(AND($B486&lt;&gt;"",$J486&lt;&gt;"",$J486&lt;=Boshqaruv!$C$10,OR($K486="",$K486&gt;Boshqaruv!$C$10),$L486&lt;&gt;"Tibbiy qarshi ko'rsatma"),1,"")</f>
        <v/>
      </c>
      <c r="Q486" s="28" t="n">
        <f aca="false">IF(AND($B486&lt;&gt;"",$J486&gt;=Boshqaruv!$C$9,$J486&lt;=Boshqaruv!$C$10),IF(COUNTIFS($B$4:$B485,$B486,$C$4:$C485,$C486,$J$4:$J485,"&gt;="&amp;Boshqaruv!$C$9,$J$4:$J485,"&lt;="&amp;Boshqaruv!$C$10)=0,1,0),0)</f>
        <v>0</v>
      </c>
      <c r="R486" s="28" t="n">
        <f aca="false">IF(AND($B486&lt;&gt;"",$J486&gt;=Boshqaruv!$C$9,$J486&lt;=Boshqaruv!$C$10,$K486&lt;&gt;"",$K486&lt;=Boshqaruv!$C$10),IF(COUNTIFS($B$4:$B485,$B486,$C$4:$C485,$C486,$J$4:$J485,"&gt;="&amp;Boshqaruv!$C$9,$J$4:$J485,"&lt;="&amp;Boshqaruv!$C$10,$K$4:$K485,"&lt;&gt;",$K$4:$K485,"&lt;="&amp;Boshqaruv!$C$10)=0,1,0),0)</f>
        <v>0</v>
      </c>
      <c r="S486" s="28" t="n">
        <f aca="false">IF($P486=1,IF(COUNTIFS($B$4:$B485,$B486,$C$4:$C485,$C486,$P$4:$P485,1)=0,1,0),0)</f>
        <v>0</v>
      </c>
      <c r="T486" s="12"/>
    </row>
    <row r="487" customFormat="false" ht="15" hidden="false" customHeight="false" outlineLevel="0" collapsed="false">
      <c r="A487" s="20" t="n">
        <v>483</v>
      </c>
      <c r="B487" s="12"/>
      <c r="C487" s="13"/>
      <c r="D487" s="24"/>
      <c r="E487" s="12"/>
      <c r="F487" s="12"/>
      <c r="G487" s="25"/>
      <c r="H487" s="25"/>
      <c r="I487" s="25"/>
      <c r="J487" s="13"/>
      <c r="K487" s="13"/>
      <c r="L487" s="25"/>
      <c r="M487" s="14" t="str">
        <f aca="false">IF(OR($C487="",$J487=""),"",INT(($J487-$C487)/365.25))</f>
        <v/>
      </c>
      <c r="N487" s="14" t="str">
        <f aca="false">IF($M487="","",IF($M487&lt;2,"Ha","Yo'q"))</f>
        <v/>
      </c>
      <c r="O487" s="14" t="str">
        <f aca="false">IF($M487="","",IF(AND($M487&gt;=7,$M487&lt;=17),"Ha","Yo'q"))</f>
        <v/>
      </c>
      <c r="P487" s="14" t="str">
        <f aca="false">IF(AND($B487&lt;&gt;"",$J487&lt;&gt;"",$J487&lt;=Boshqaruv!$C$10,OR($K487="",$K487&gt;Boshqaruv!$C$10),$L487&lt;&gt;"Tibbiy qarshi ko'rsatma"),1,"")</f>
        <v/>
      </c>
      <c r="Q487" s="28" t="n">
        <f aca="false">IF(AND($B487&lt;&gt;"",$J487&gt;=Boshqaruv!$C$9,$J487&lt;=Boshqaruv!$C$10),IF(COUNTIFS($B$4:$B486,$B487,$C$4:$C486,$C487,$J$4:$J486,"&gt;="&amp;Boshqaruv!$C$9,$J$4:$J486,"&lt;="&amp;Boshqaruv!$C$10)=0,1,0),0)</f>
        <v>0</v>
      </c>
      <c r="R487" s="28" t="n">
        <f aca="false">IF(AND($B487&lt;&gt;"",$J487&gt;=Boshqaruv!$C$9,$J487&lt;=Boshqaruv!$C$10,$K487&lt;&gt;"",$K487&lt;=Boshqaruv!$C$10),IF(COUNTIFS($B$4:$B486,$B487,$C$4:$C486,$C487,$J$4:$J486,"&gt;="&amp;Boshqaruv!$C$9,$J$4:$J486,"&lt;="&amp;Boshqaruv!$C$10,$K$4:$K486,"&lt;&gt;",$K$4:$K486,"&lt;="&amp;Boshqaruv!$C$10)=0,1,0),0)</f>
        <v>0</v>
      </c>
      <c r="S487" s="28" t="n">
        <f aca="false">IF($P487=1,IF(COUNTIFS($B$4:$B486,$B487,$C$4:$C486,$C487,$P$4:$P486,1)=0,1,0),0)</f>
        <v>0</v>
      </c>
      <c r="T487" s="12"/>
    </row>
    <row r="488" customFormat="false" ht="15" hidden="false" customHeight="false" outlineLevel="0" collapsed="false">
      <c r="A488" s="20" t="n">
        <v>484</v>
      </c>
      <c r="B488" s="12"/>
      <c r="C488" s="13"/>
      <c r="D488" s="24"/>
      <c r="E488" s="12"/>
      <c r="F488" s="12"/>
      <c r="G488" s="25"/>
      <c r="H488" s="25"/>
      <c r="I488" s="25"/>
      <c r="J488" s="13"/>
      <c r="K488" s="13"/>
      <c r="L488" s="25"/>
      <c r="M488" s="14" t="str">
        <f aca="false">IF(OR($C488="",$J488=""),"",INT(($J488-$C488)/365.25))</f>
        <v/>
      </c>
      <c r="N488" s="14" t="str">
        <f aca="false">IF($M488="","",IF($M488&lt;2,"Ha","Yo'q"))</f>
        <v/>
      </c>
      <c r="O488" s="14" t="str">
        <f aca="false">IF($M488="","",IF(AND($M488&gt;=7,$M488&lt;=17),"Ha","Yo'q"))</f>
        <v/>
      </c>
      <c r="P488" s="14" t="str">
        <f aca="false">IF(AND($B488&lt;&gt;"",$J488&lt;&gt;"",$J488&lt;=Boshqaruv!$C$10,OR($K488="",$K488&gt;Boshqaruv!$C$10),$L488&lt;&gt;"Tibbiy qarshi ko'rsatma"),1,"")</f>
        <v/>
      </c>
      <c r="Q488" s="28" t="n">
        <f aca="false">IF(AND($B488&lt;&gt;"",$J488&gt;=Boshqaruv!$C$9,$J488&lt;=Boshqaruv!$C$10),IF(COUNTIFS($B$4:$B487,$B488,$C$4:$C487,$C488,$J$4:$J487,"&gt;="&amp;Boshqaruv!$C$9,$J$4:$J487,"&lt;="&amp;Boshqaruv!$C$10)=0,1,0),0)</f>
        <v>0</v>
      </c>
      <c r="R488" s="28" t="n">
        <f aca="false">IF(AND($B488&lt;&gt;"",$J488&gt;=Boshqaruv!$C$9,$J488&lt;=Boshqaruv!$C$10,$K488&lt;&gt;"",$K488&lt;=Boshqaruv!$C$10),IF(COUNTIFS($B$4:$B487,$B488,$C$4:$C487,$C488,$J$4:$J487,"&gt;="&amp;Boshqaruv!$C$9,$J$4:$J487,"&lt;="&amp;Boshqaruv!$C$10,$K$4:$K487,"&lt;&gt;",$K$4:$K487,"&lt;="&amp;Boshqaruv!$C$10)=0,1,0),0)</f>
        <v>0</v>
      </c>
      <c r="S488" s="28" t="n">
        <f aca="false">IF($P488=1,IF(COUNTIFS($B$4:$B487,$B488,$C$4:$C487,$C488,$P$4:$P487,1)=0,1,0),0)</f>
        <v>0</v>
      </c>
      <c r="T488" s="12"/>
    </row>
    <row r="489" customFormat="false" ht="15" hidden="false" customHeight="false" outlineLevel="0" collapsed="false">
      <c r="A489" s="20" t="n">
        <v>485</v>
      </c>
      <c r="B489" s="12"/>
      <c r="C489" s="13"/>
      <c r="D489" s="24"/>
      <c r="E489" s="12"/>
      <c r="F489" s="12"/>
      <c r="G489" s="25"/>
      <c r="H489" s="25"/>
      <c r="I489" s="25"/>
      <c r="J489" s="13"/>
      <c r="K489" s="13"/>
      <c r="L489" s="25"/>
      <c r="M489" s="14" t="str">
        <f aca="false">IF(OR($C489="",$J489=""),"",INT(($J489-$C489)/365.25))</f>
        <v/>
      </c>
      <c r="N489" s="14" t="str">
        <f aca="false">IF($M489="","",IF($M489&lt;2,"Ha","Yo'q"))</f>
        <v/>
      </c>
      <c r="O489" s="14" t="str">
        <f aca="false">IF($M489="","",IF(AND($M489&gt;=7,$M489&lt;=17),"Ha","Yo'q"))</f>
        <v/>
      </c>
      <c r="P489" s="14" t="str">
        <f aca="false">IF(AND($B489&lt;&gt;"",$J489&lt;&gt;"",$J489&lt;=Boshqaruv!$C$10,OR($K489="",$K489&gt;Boshqaruv!$C$10),$L489&lt;&gt;"Tibbiy qarshi ko'rsatma"),1,"")</f>
        <v/>
      </c>
      <c r="Q489" s="28" t="n">
        <f aca="false">IF(AND($B489&lt;&gt;"",$J489&gt;=Boshqaruv!$C$9,$J489&lt;=Boshqaruv!$C$10),IF(COUNTIFS($B$4:$B488,$B489,$C$4:$C488,$C489,$J$4:$J488,"&gt;="&amp;Boshqaruv!$C$9,$J$4:$J488,"&lt;="&amp;Boshqaruv!$C$10)=0,1,0),0)</f>
        <v>0</v>
      </c>
      <c r="R489" s="28" t="n">
        <f aca="false">IF(AND($B489&lt;&gt;"",$J489&gt;=Boshqaruv!$C$9,$J489&lt;=Boshqaruv!$C$10,$K489&lt;&gt;"",$K489&lt;=Boshqaruv!$C$10),IF(COUNTIFS($B$4:$B488,$B489,$C$4:$C488,$C489,$J$4:$J488,"&gt;="&amp;Boshqaruv!$C$9,$J$4:$J488,"&lt;="&amp;Boshqaruv!$C$10,$K$4:$K488,"&lt;&gt;",$K$4:$K488,"&lt;="&amp;Boshqaruv!$C$10)=0,1,0),0)</f>
        <v>0</v>
      </c>
      <c r="S489" s="28" t="n">
        <f aca="false">IF($P489=1,IF(COUNTIFS($B$4:$B488,$B489,$C$4:$C488,$C489,$P$4:$P488,1)=0,1,0),0)</f>
        <v>0</v>
      </c>
      <c r="T489" s="12"/>
    </row>
    <row r="490" customFormat="false" ht="15" hidden="false" customHeight="false" outlineLevel="0" collapsed="false">
      <c r="A490" s="20" t="n">
        <v>486</v>
      </c>
      <c r="B490" s="12"/>
      <c r="C490" s="13"/>
      <c r="D490" s="24"/>
      <c r="E490" s="12"/>
      <c r="F490" s="12"/>
      <c r="G490" s="25"/>
      <c r="H490" s="25"/>
      <c r="I490" s="25"/>
      <c r="J490" s="13"/>
      <c r="K490" s="13"/>
      <c r="L490" s="25"/>
      <c r="M490" s="14" t="str">
        <f aca="false">IF(OR($C490="",$J490=""),"",INT(($J490-$C490)/365.25))</f>
        <v/>
      </c>
      <c r="N490" s="14" t="str">
        <f aca="false">IF($M490="","",IF($M490&lt;2,"Ha","Yo'q"))</f>
        <v/>
      </c>
      <c r="O490" s="14" t="str">
        <f aca="false">IF($M490="","",IF(AND($M490&gt;=7,$M490&lt;=17),"Ha","Yo'q"))</f>
        <v/>
      </c>
      <c r="P490" s="14" t="str">
        <f aca="false">IF(AND($B490&lt;&gt;"",$J490&lt;&gt;"",$J490&lt;=Boshqaruv!$C$10,OR($K490="",$K490&gt;Boshqaruv!$C$10),$L490&lt;&gt;"Tibbiy qarshi ko'rsatma"),1,"")</f>
        <v/>
      </c>
      <c r="Q490" s="28" t="n">
        <f aca="false">IF(AND($B490&lt;&gt;"",$J490&gt;=Boshqaruv!$C$9,$J490&lt;=Boshqaruv!$C$10),IF(COUNTIFS($B$4:$B489,$B490,$C$4:$C489,$C490,$J$4:$J489,"&gt;="&amp;Boshqaruv!$C$9,$J$4:$J489,"&lt;="&amp;Boshqaruv!$C$10)=0,1,0),0)</f>
        <v>0</v>
      </c>
      <c r="R490" s="28" t="n">
        <f aca="false">IF(AND($B490&lt;&gt;"",$J490&gt;=Boshqaruv!$C$9,$J490&lt;=Boshqaruv!$C$10,$K490&lt;&gt;"",$K490&lt;=Boshqaruv!$C$10),IF(COUNTIFS($B$4:$B489,$B490,$C$4:$C489,$C490,$J$4:$J489,"&gt;="&amp;Boshqaruv!$C$9,$J$4:$J489,"&lt;="&amp;Boshqaruv!$C$10,$K$4:$K489,"&lt;&gt;",$K$4:$K489,"&lt;="&amp;Boshqaruv!$C$10)=0,1,0),0)</f>
        <v>0</v>
      </c>
      <c r="S490" s="28" t="n">
        <f aca="false">IF($P490=1,IF(COUNTIFS($B$4:$B489,$B490,$C$4:$C489,$C490,$P$4:$P489,1)=0,1,0),0)</f>
        <v>0</v>
      </c>
      <c r="T490" s="12"/>
    </row>
    <row r="491" customFormat="false" ht="15" hidden="false" customHeight="false" outlineLevel="0" collapsed="false">
      <c r="A491" s="20" t="n">
        <v>487</v>
      </c>
      <c r="B491" s="12"/>
      <c r="C491" s="13"/>
      <c r="D491" s="24"/>
      <c r="E491" s="12"/>
      <c r="F491" s="12"/>
      <c r="G491" s="25"/>
      <c r="H491" s="25"/>
      <c r="I491" s="25"/>
      <c r="J491" s="13"/>
      <c r="K491" s="13"/>
      <c r="L491" s="25"/>
      <c r="M491" s="14" t="str">
        <f aca="false">IF(OR($C491="",$J491=""),"",INT(($J491-$C491)/365.25))</f>
        <v/>
      </c>
      <c r="N491" s="14" t="str">
        <f aca="false">IF($M491="","",IF($M491&lt;2,"Ha","Yo'q"))</f>
        <v/>
      </c>
      <c r="O491" s="14" t="str">
        <f aca="false">IF($M491="","",IF(AND($M491&gt;=7,$M491&lt;=17),"Ha","Yo'q"))</f>
        <v/>
      </c>
      <c r="P491" s="14" t="str">
        <f aca="false">IF(AND($B491&lt;&gt;"",$J491&lt;&gt;"",$J491&lt;=Boshqaruv!$C$10,OR($K491="",$K491&gt;Boshqaruv!$C$10),$L491&lt;&gt;"Tibbiy qarshi ko'rsatma"),1,"")</f>
        <v/>
      </c>
      <c r="Q491" s="28" t="n">
        <f aca="false">IF(AND($B491&lt;&gt;"",$J491&gt;=Boshqaruv!$C$9,$J491&lt;=Boshqaruv!$C$10),IF(COUNTIFS($B$4:$B490,$B491,$C$4:$C490,$C491,$J$4:$J490,"&gt;="&amp;Boshqaruv!$C$9,$J$4:$J490,"&lt;="&amp;Boshqaruv!$C$10)=0,1,0),0)</f>
        <v>0</v>
      </c>
      <c r="R491" s="28" t="n">
        <f aca="false">IF(AND($B491&lt;&gt;"",$J491&gt;=Boshqaruv!$C$9,$J491&lt;=Boshqaruv!$C$10,$K491&lt;&gt;"",$K491&lt;=Boshqaruv!$C$10),IF(COUNTIFS($B$4:$B490,$B491,$C$4:$C490,$C491,$J$4:$J490,"&gt;="&amp;Boshqaruv!$C$9,$J$4:$J490,"&lt;="&amp;Boshqaruv!$C$10,$K$4:$K490,"&lt;&gt;",$K$4:$K490,"&lt;="&amp;Boshqaruv!$C$10)=0,1,0),0)</f>
        <v>0</v>
      </c>
      <c r="S491" s="28" t="n">
        <f aca="false">IF($P491=1,IF(COUNTIFS($B$4:$B490,$B491,$C$4:$C490,$C491,$P$4:$P490,1)=0,1,0),0)</f>
        <v>0</v>
      </c>
      <c r="T491" s="12"/>
    </row>
    <row r="492" customFormat="false" ht="15" hidden="false" customHeight="false" outlineLevel="0" collapsed="false">
      <c r="A492" s="20" t="n">
        <v>488</v>
      </c>
      <c r="B492" s="12"/>
      <c r="C492" s="13"/>
      <c r="D492" s="24"/>
      <c r="E492" s="12"/>
      <c r="F492" s="12"/>
      <c r="G492" s="25"/>
      <c r="H492" s="25"/>
      <c r="I492" s="25"/>
      <c r="J492" s="13"/>
      <c r="K492" s="13"/>
      <c r="L492" s="25"/>
      <c r="M492" s="14" t="str">
        <f aca="false">IF(OR($C492="",$J492=""),"",INT(($J492-$C492)/365.25))</f>
        <v/>
      </c>
      <c r="N492" s="14" t="str">
        <f aca="false">IF($M492="","",IF($M492&lt;2,"Ha","Yo'q"))</f>
        <v/>
      </c>
      <c r="O492" s="14" t="str">
        <f aca="false">IF($M492="","",IF(AND($M492&gt;=7,$M492&lt;=17),"Ha","Yo'q"))</f>
        <v/>
      </c>
      <c r="P492" s="14" t="str">
        <f aca="false">IF(AND($B492&lt;&gt;"",$J492&lt;&gt;"",$J492&lt;=Boshqaruv!$C$10,OR($K492="",$K492&gt;Boshqaruv!$C$10),$L492&lt;&gt;"Tibbiy qarshi ko'rsatma"),1,"")</f>
        <v/>
      </c>
      <c r="Q492" s="28" t="n">
        <f aca="false">IF(AND($B492&lt;&gt;"",$J492&gt;=Boshqaruv!$C$9,$J492&lt;=Boshqaruv!$C$10),IF(COUNTIFS($B$4:$B491,$B492,$C$4:$C491,$C492,$J$4:$J491,"&gt;="&amp;Boshqaruv!$C$9,$J$4:$J491,"&lt;="&amp;Boshqaruv!$C$10)=0,1,0),0)</f>
        <v>0</v>
      </c>
      <c r="R492" s="28" t="n">
        <f aca="false">IF(AND($B492&lt;&gt;"",$J492&gt;=Boshqaruv!$C$9,$J492&lt;=Boshqaruv!$C$10,$K492&lt;&gt;"",$K492&lt;=Boshqaruv!$C$10),IF(COUNTIFS($B$4:$B491,$B492,$C$4:$C491,$C492,$J$4:$J491,"&gt;="&amp;Boshqaruv!$C$9,$J$4:$J491,"&lt;="&amp;Boshqaruv!$C$10,$K$4:$K491,"&lt;&gt;",$K$4:$K491,"&lt;="&amp;Boshqaruv!$C$10)=0,1,0),0)</f>
        <v>0</v>
      </c>
      <c r="S492" s="28" t="n">
        <f aca="false">IF($P492=1,IF(COUNTIFS($B$4:$B491,$B492,$C$4:$C491,$C492,$P$4:$P491,1)=0,1,0),0)</f>
        <v>0</v>
      </c>
      <c r="T492" s="12"/>
    </row>
    <row r="493" customFormat="false" ht="15" hidden="false" customHeight="false" outlineLevel="0" collapsed="false">
      <c r="A493" s="20" t="n">
        <v>489</v>
      </c>
      <c r="B493" s="12"/>
      <c r="C493" s="13"/>
      <c r="D493" s="24"/>
      <c r="E493" s="12"/>
      <c r="F493" s="12"/>
      <c r="G493" s="25"/>
      <c r="H493" s="25"/>
      <c r="I493" s="25"/>
      <c r="J493" s="13"/>
      <c r="K493" s="13"/>
      <c r="L493" s="25"/>
      <c r="M493" s="14" t="str">
        <f aca="false">IF(OR($C493="",$J493=""),"",INT(($J493-$C493)/365.25))</f>
        <v/>
      </c>
      <c r="N493" s="14" t="str">
        <f aca="false">IF($M493="","",IF($M493&lt;2,"Ha","Yo'q"))</f>
        <v/>
      </c>
      <c r="O493" s="14" t="str">
        <f aca="false">IF($M493="","",IF(AND($M493&gt;=7,$M493&lt;=17),"Ha","Yo'q"))</f>
        <v/>
      </c>
      <c r="P493" s="14" t="str">
        <f aca="false">IF(AND($B493&lt;&gt;"",$J493&lt;&gt;"",$J493&lt;=Boshqaruv!$C$10,OR($K493="",$K493&gt;Boshqaruv!$C$10),$L493&lt;&gt;"Tibbiy qarshi ko'rsatma"),1,"")</f>
        <v/>
      </c>
      <c r="Q493" s="28" t="n">
        <f aca="false">IF(AND($B493&lt;&gt;"",$J493&gt;=Boshqaruv!$C$9,$J493&lt;=Boshqaruv!$C$10),IF(COUNTIFS($B$4:$B492,$B493,$C$4:$C492,$C493,$J$4:$J492,"&gt;="&amp;Boshqaruv!$C$9,$J$4:$J492,"&lt;="&amp;Boshqaruv!$C$10)=0,1,0),0)</f>
        <v>0</v>
      </c>
      <c r="R493" s="28" t="n">
        <f aca="false">IF(AND($B493&lt;&gt;"",$J493&gt;=Boshqaruv!$C$9,$J493&lt;=Boshqaruv!$C$10,$K493&lt;&gt;"",$K493&lt;=Boshqaruv!$C$10),IF(COUNTIFS($B$4:$B492,$B493,$C$4:$C492,$C493,$J$4:$J492,"&gt;="&amp;Boshqaruv!$C$9,$J$4:$J492,"&lt;="&amp;Boshqaruv!$C$10,$K$4:$K492,"&lt;&gt;",$K$4:$K492,"&lt;="&amp;Boshqaruv!$C$10)=0,1,0),0)</f>
        <v>0</v>
      </c>
      <c r="S493" s="28" t="n">
        <f aca="false">IF($P493=1,IF(COUNTIFS($B$4:$B492,$B493,$C$4:$C492,$C493,$P$4:$P492,1)=0,1,0),0)</f>
        <v>0</v>
      </c>
      <c r="T493" s="12"/>
    </row>
    <row r="494" customFormat="false" ht="15" hidden="false" customHeight="false" outlineLevel="0" collapsed="false">
      <c r="A494" s="20" t="n">
        <v>490</v>
      </c>
      <c r="B494" s="12"/>
      <c r="C494" s="13"/>
      <c r="D494" s="24"/>
      <c r="E494" s="12"/>
      <c r="F494" s="12"/>
      <c r="G494" s="25"/>
      <c r="H494" s="25"/>
      <c r="I494" s="25"/>
      <c r="J494" s="13"/>
      <c r="K494" s="13"/>
      <c r="L494" s="25"/>
      <c r="M494" s="14" t="str">
        <f aca="false">IF(OR($C494="",$J494=""),"",INT(($J494-$C494)/365.25))</f>
        <v/>
      </c>
      <c r="N494" s="14" t="str">
        <f aca="false">IF($M494="","",IF($M494&lt;2,"Ha","Yo'q"))</f>
        <v/>
      </c>
      <c r="O494" s="14" t="str">
        <f aca="false">IF($M494="","",IF(AND($M494&gt;=7,$M494&lt;=17),"Ha","Yo'q"))</f>
        <v/>
      </c>
      <c r="P494" s="14" t="str">
        <f aca="false">IF(AND($B494&lt;&gt;"",$J494&lt;&gt;"",$J494&lt;=Boshqaruv!$C$10,OR($K494="",$K494&gt;Boshqaruv!$C$10),$L494&lt;&gt;"Tibbiy qarshi ko'rsatma"),1,"")</f>
        <v/>
      </c>
      <c r="Q494" s="28" t="n">
        <f aca="false">IF(AND($B494&lt;&gt;"",$J494&gt;=Boshqaruv!$C$9,$J494&lt;=Boshqaruv!$C$10),IF(COUNTIFS($B$4:$B493,$B494,$C$4:$C493,$C494,$J$4:$J493,"&gt;="&amp;Boshqaruv!$C$9,$J$4:$J493,"&lt;="&amp;Boshqaruv!$C$10)=0,1,0),0)</f>
        <v>0</v>
      </c>
      <c r="R494" s="28" t="n">
        <f aca="false">IF(AND($B494&lt;&gt;"",$J494&gt;=Boshqaruv!$C$9,$J494&lt;=Boshqaruv!$C$10,$K494&lt;&gt;"",$K494&lt;=Boshqaruv!$C$10),IF(COUNTIFS($B$4:$B493,$B494,$C$4:$C493,$C494,$J$4:$J493,"&gt;="&amp;Boshqaruv!$C$9,$J$4:$J493,"&lt;="&amp;Boshqaruv!$C$10,$K$4:$K493,"&lt;&gt;",$K$4:$K493,"&lt;="&amp;Boshqaruv!$C$10)=0,1,0),0)</f>
        <v>0</v>
      </c>
      <c r="S494" s="28" t="n">
        <f aca="false">IF($P494=1,IF(COUNTIFS($B$4:$B493,$B494,$C$4:$C493,$C494,$P$4:$P493,1)=0,1,0),0)</f>
        <v>0</v>
      </c>
      <c r="T494" s="12"/>
    </row>
    <row r="495" customFormat="false" ht="15" hidden="false" customHeight="false" outlineLevel="0" collapsed="false">
      <c r="A495" s="20" t="n">
        <v>491</v>
      </c>
      <c r="B495" s="12"/>
      <c r="C495" s="13"/>
      <c r="D495" s="24"/>
      <c r="E495" s="12"/>
      <c r="F495" s="12"/>
      <c r="G495" s="25"/>
      <c r="H495" s="25"/>
      <c r="I495" s="25"/>
      <c r="J495" s="13"/>
      <c r="K495" s="13"/>
      <c r="L495" s="25"/>
      <c r="M495" s="14" t="str">
        <f aca="false">IF(OR($C495="",$J495=""),"",INT(($J495-$C495)/365.25))</f>
        <v/>
      </c>
      <c r="N495" s="14" t="str">
        <f aca="false">IF($M495="","",IF($M495&lt;2,"Ha","Yo'q"))</f>
        <v/>
      </c>
      <c r="O495" s="14" t="str">
        <f aca="false">IF($M495="","",IF(AND($M495&gt;=7,$M495&lt;=17),"Ha","Yo'q"))</f>
        <v/>
      </c>
      <c r="P495" s="14" t="str">
        <f aca="false">IF(AND($B495&lt;&gt;"",$J495&lt;&gt;"",$J495&lt;=Boshqaruv!$C$10,OR($K495="",$K495&gt;Boshqaruv!$C$10),$L495&lt;&gt;"Tibbiy qarshi ko'rsatma"),1,"")</f>
        <v/>
      </c>
      <c r="Q495" s="28" t="n">
        <f aca="false">IF(AND($B495&lt;&gt;"",$J495&gt;=Boshqaruv!$C$9,$J495&lt;=Boshqaruv!$C$10),IF(COUNTIFS($B$4:$B494,$B495,$C$4:$C494,$C495,$J$4:$J494,"&gt;="&amp;Boshqaruv!$C$9,$J$4:$J494,"&lt;="&amp;Boshqaruv!$C$10)=0,1,0),0)</f>
        <v>0</v>
      </c>
      <c r="R495" s="28" t="n">
        <f aca="false">IF(AND($B495&lt;&gt;"",$J495&gt;=Boshqaruv!$C$9,$J495&lt;=Boshqaruv!$C$10,$K495&lt;&gt;"",$K495&lt;=Boshqaruv!$C$10),IF(COUNTIFS($B$4:$B494,$B495,$C$4:$C494,$C495,$J$4:$J494,"&gt;="&amp;Boshqaruv!$C$9,$J$4:$J494,"&lt;="&amp;Boshqaruv!$C$10,$K$4:$K494,"&lt;&gt;",$K$4:$K494,"&lt;="&amp;Boshqaruv!$C$10)=0,1,0),0)</f>
        <v>0</v>
      </c>
      <c r="S495" s="28" t="n">
        <f aca="false">IF($P495=1,IF(COUNTIFS($B$4:$B494,$B495,$C$4:$C494,$C495,$P$4:$P494,1)=0,1,0),0)</f>
        <v>0</v>
      </c>
      <c r="T495" s="12"/>
    </row>
    <row r="496" customFormat="false" ht="15" hidden="false" customHeight="false" outlineLevel="0" collapsed="false">
      <c r="A496" s="20" t="n">
        <v>492</v>
      </c>
      <c r="B496" s="12"/>
      <c r="C496" s="13"/>
      <c r="D496" s="24"/>
      <c r="E496" s="12"/>
      <c r="F496" s="12"/>
      <c r="G496" s="25"/>
      <c r="H496" s="25"/>
      <c r="I496" s="25"/>
      <c r="J496" s="13"/>
      <c r="K496" s="13"/>
      <c r="L496" s="25"/>
      <c r="M496" s="14" t="str">
        <f aca="false">IF(OR($C496="",$J496=""),"",INT(($J496-$C496)/365.25))</f>
        <v/>
      </c>
      <c r="N496" s="14" t="str">
        <f aca="false">IF($M496="","",IF($M496&lt;2,"Ha","Yo'q"))</f>
        <v/>
      </c>
      <c r="O496" s="14" t="str">
        <f aca="false">IF($M496="","",IF(AND($M496&gt;=7,$M496&lt;=17),"Ha","Yo'q"))</f>
        <v/>
      </c>
      <c r="P496" s="14" t="str">
        <f aca="false">IF(AND($B496&lt;&gt;"",$J496&lt;&gt;"",$J496&lt;=Boshqaruv!$C$10,OR($K496="",$K496&gt;Boshqaruv!$C$10),$L496&lt;&gt;"Tibbiy qarshi ko'rsatma"),1,"")</f>
        <v/>
      </c>
      <c r="Q496" s="28" t="n">
        <f aca="false">IF(AND($B496&lt;&gt;"",$J496&gt;=Boshqaruv!$C$9,$J496&lt;=Boshqaruv!$C$10),IF(COUNTIFS($B$4:$B495,$B496,$C$4:$C495,$C496,$J$4:$J495,"&gt;="&amp;Boshqaruv!$C$9,$J$4:$J495,"&lt;="&amp;Boshqaruv!$C$10)=0,1,0),0)</f>
        <v>0</v>
      </c>
      <c r="R496" s="28" t="n">
        <f aca="false">IF(AND($B496&lt;&gt;"",$J496&gt;=Boshqaruv!$C$9,$J496&lt;=Boshqaruv!$C$10,$K496&lt;&gt;"",$K496&lt;=Boshqaruv!$C$10),IF(COUNTIFS($B$4:$B495,$B496,$C$4:$C495,$C496,$J$4:$J495,"&gt;="&amp;Boshqaruv!$C$9,$J$4:$J495,"&lt;="&amp;Boshqaruv!$C$10,$K$4:$K495,"&lt;&gt;",$K$4:$K495,"&lt;="&amp;Boshqaruv!$C$10)=0,1,0),0)</f>
        <v>0</v>
      </c>
      <c r="S496" s="28" t="n">
        <f aca="false">IF($P496=1,IF(COUNTIFS($B$4:$B495,$B496,$C$4:$C495,$C496,$P$4:$P495,1)=0,1,0),0)</f>
        <v>0</v>
      </c>
      <c r="T496" s="12"/>
    </row>
    <row r="497" customFormat="false" ht="15" hidden="false" customHeight="false" outlineLevel="0" collapsed="false">
      <c r="A497" s="20" t="n">
        <v>493</v>
      </c>
      <c r="B497" s="12"/>
      <c r="C497" s="13"/>
      <c r="D497" s="24"/>
      <c r="E497" s="12"/>
      <c r="F497" s="12"/>
      <c r="G497" s="25"/>
      <c r="H497" s="25"/>
      <c r="I497" s="25"/>
      <c r="J497" s="13"/>
      <c r="K497" s="13"/>
      <c r="L497" s="25"/>
      <c r="M497" s="14" t="str">
        <f aca="false">IF(OR($C497="",$J497=""),"",INT(($J497-$C497)/365.25))</f>
        <v/>
      </c>
      <c r="N497" s="14" t="str">
        <f aca="false">IF($M497="","",IF($M497&lt;2,"Ha","Yo'q"))</f>
        <v/>
      </c>
      <c r="O497" s="14" t="str">
        <f aca="false">IF($M497="","",IF(AND($M497&gt;=7,$M497&lt;=17),"Ha","Yo'q"))</f>
        <v/>
      </c>
      <c r="P497" s="14" t="str">
        <f aca="false">IF(AND($B497&lt;&gt;"",$J497&lt;&gt;"",$J497&lt;=Boshqaruv!$C$10,OR($K497="",$K497&gt;Boshqaruv!$C$10),$L497&lt;&gt;"Tibbiy qarshi ko'rsatma"),1,"")</f>
        <v/>
      </c>
      <c r="Q497" s="28" t="n">
        <f aca="false">IF(AND($B497&lt;&gt;"",$J497&gt;=Boshqaruv!$C$9,$J497&lt;=Boshqaruv!$C$10),IF(COUNTIFS($B$4:$B496,$B497,$C$4:$C496,$C497,$J$4:$J496,"&gt;="&amp;Boshqaruv!$C$9,$J$4:$J496,"&lt;="&amp;Boshqaruv!$C$10)=0,1,0),0)</f>
        <v>0</v>
      </c>
      <c r="R497" s="28" t="n">
        <f aca="false">IF(AND($B497&lt;&gt;"",$J497&gt;=Boshqaruv!$C$9,$J497&lt;=Boshqaruv!$C$10,$K497&lt;&gt;"",$K497&lt;=Boshqaruv!$C$10),IF(COUNTIFS($B$4:$B496,$B497,$C$4:$C496,$C497,$J$4:$J496,"&gt;="&amp;Boshqaruv!$C$9,$J$4:$J496,"&lt;="&amp;Boshqaruv!$C$10,$K$4:$K496,"&lt;&gt;",$K$4:$K496,"&lt;="&amp;Boshqaruv!$C$10)=0,1,0),0)</f>
        <v>0</v>
      </c>
      <c r="S497" s="28" t="n">
        <f aca="false">IF($P497=1,IF(COUNTIFS($B$4:$B496,$B497,$C$4:$C496,$C497,$P$4:$P496,1)=0,1,0),0)</f>
        <v>0</v>
      </c>
      <c r="T497" s="12"/>
    </row>
    <row r="498" customFormat="false" ht="15" hidden="false" customHeight="false" outlineLevel="0" collapsed="false">
      <c r="A498" s="20" t="n">
        <v>494</v>
      </c>
      <c r="B498" s="12"/>
      <c r="C498" s="13"/>
      <c r="D498" s="24"/>
      <c r="E498" s="12"/>
      <c r="F498" s="12"/>
      <c r="G498" s="25"/>
      <c r="H498" s="25"/>
      <c r="I498" s="25"/>
      <c r="J498" s="13"/>
      <c r="K498" s="13"/>
      <c r="L498" s="25"/>
      <c r="M498" s="14" t="str">
        <f aca="false">IF(OR($C498="",$J498=""),"",INT(($J498-$C498)/365.25))</f>
        <v/>
      </c>
      <c r="N498" s="14" t="str">
        <f aca="false">IF($M498="","",IF($M498&lt;2,"Ha","Yo'q"))</f>
        <v/>
      </c>
      <c r="O498" s="14" t="str">
        <f aca="false">IF($M498="","",IF(AND($M498&gt;=7,$M498&lt;=17),"Ha","Yo'q"))</f>
        <v/>
      </c>
      <c r="P498" s="14" t="str">
        <f aca="false">IF(AND($B498&lt;&gt;"",$J498&lt;&gt;"",$J498&lt;=Boshqaruv!$C$10,OR($K498="",$K498&gt;Boshqaruv!$C$10),$L498&lt;&gt;"Tibbiy qarshi ko'rsatma"),1,"")</f>
        <v/>
      </c>
      <c r="Q498" s="28" t="n">
        <f aca="false">IF(AND($B498&lt;&gt;"",$J498&gt;=Boshqaruv!$C$9,$J498&lt;=Boshqaruv!$C$10),IF(COUNTIFS($B$4:$B497,$B498,$C$4:$C497,$C498,$J$4:$J497,"&gt;="&amp;Boshqaruv!$C$9,$J$4:$J497,"&lt;="&amp;Boshqaruv!$C$10)=0,1,0),0)</f>
        <v>0</v>
      </c>
      <c r="R498" s="28" t="n">
        <f aca="false">IF(AND($B498&lt;&gt;"",$J498&gt;=Boshqaruv!$C$9,$J498&lt;=Boshqaruv!$C$10,$K498&lt;&gt;"",$K498&lt;=Boshqaruv!$C$10),IF(COUNTIFS($B$4:$B497,$B498,$C$4:$C497,$C498,$J$4:$J497,"&gt;="&amp;Boshqaruv!$C$9,$J$4:$J497,"&lt;="&amp;Boshqaruv!$C$10,$K$4:$K497,"&lt;&gt;",$K$4:$K497,"&lt;="&amp;Boshqaruv!$C$10)=0,1,0),0)</f>
        <v>0</v>
      </c>
      <c r="S498" s="28" t="n">
        <f aca="false">IF($P498=1,IF(COUNTIFS($B$4:$B497,$B498,$C$4:$C497,$C498,$P$4:$P497,1)=0,1,0),0)</f>
        <v>0</v>
      </c>
      <c r="T498" s="12"/>
    </row>
    <row r="499" customFormat="false" ht="15" hidden="false" customHeight="false" outlineLevel="0" collapsed="false">
      <c r="A499" s="20" t="n">
        <v>495</v>
      </c>
      <c r="B499" s="12"/>
      <c r="C499" s="13"/>
      <c r="D499" s="24"/>
      <c r="E499" s="12"/>
      <c r="F499" s="12"/>
      <c r="G499" s="25"/>
      <c r="H499" s="25"/>
      <c r="I499" s="25"/>
      <c r="J499" s="13"/>
      <c r="K499" s="13"/>
      <c r="L499" s="25"/>
      <c r="M499" s="14" t="str">
        <f aca="false">IF(OR($C499="",$J499=""),"",INT(($J499-$C499)/365.25))</f>
        <v/>
      </c>
      <c r="N499" s="14" t="str">
        <f aca="false">IF($M499="","",IF($M499&lt;2,"Ha","Yo'q"))</f>
        <v/>
      </c>
      <c r="O499" s="14" t="str">
        <f aca="false">IF($M499="","",IF(AND($M499&gt;=7,$M499&lt;=17),"Ha","Yo'q"))</f>
        <v/>
      </c>
      <c r="P499" s="14" t="str">
        <f aca="false">IF(AND($B499&lt;&gt;"",$J499&lt;&gt;"",$J499&lt;=Boshqaruv!$C$10,OR($K499="",$K499&gt;Boshqaruv!$C$10),$L499&lt;&gt;"Tibbiy qarshi ko'rsatma"),1,"")</f>
        <v/>
      </c>
      <c r="Q499" s="28" t="n">
        <f aca="false">IF(AND($B499&lt;&gt;"",$J499&gt;=Boshqaruv!$C$9,$J499&lt;=Boshqaruv!$C$10),IF(COUNTIFS($B$4:$B498,$B499,$C$4:$C498,$C499,$J$4:$J498,"&gt;="&amp;Boshqaruv!$C$9,$J$4:$J498,"&lt;="&amp;Boshqaruv!$C$10)=0,1,0),0)</f>
        <v>0</v>
      </c>
      <c r="R499" s="28" t="n">
        <f aca="false">IF(AND($B499&lt;&gt;"",$J499&gt;=Boshqaruv!$C$9,$J499&lt;=Boshqaruv!$C$10,$K499&lt;&gt;"",$K499&lt;=Boshqaruv!$C$10),IF(COUNTIFS($B$4:$B498,$B499,$C$4:$C498,$C499,$J$4:$J498,"&gt;="&amp;Boshqaruv!$C$9,$J$4:$J498,"&lt;="&amp;Boshqaruv!$C$10,$K$4:$K498,"&lt;&gt;",$K$4:$K498,"&lt;="&amp;Boshqaruv!$C$10)=0,1,0),0)</f>
        <v>0</v>
      </c>
      <c r="S499" s="28" t="n">
        <f aca="false">IF($P499=1,IF(COUNTIFS($B$4:$B498,$B499,$C$4:$C498,$C499,$P$4:$P498,1)=0,1,0),0)</f>
        <v>0</v>
      </c>
      <c r="T499" s="12"/>
    </row>
    <row r="500" customFormat="false" ht="15" hidden="false" customHeight="false" outlineLevel="0" collapsed="false">
      <c r="A500" s="20" t="n">
        <v>496</v>
      </c>
      <c r="B500" s="12"/>
      <c r="C500" s="13"/>
      <c r="D500" s="24"/>
      <c r="E500" s="12"/>
      <c r="F500" s="12"/>
      <c r="G500" s="25"/>
      <c r="H500" s="25"/>
      <c r="I500" s="25"/>
      <c r="J500" s="13"/>
      <c r="K500" s="13"/>
      <c r="L500" s="25"/>
      <c r="M500" s="14" t="str">
        <f aca="false">IF(OR($C500="",$J500=""),"",INT(($J500-$C500)/365.25))</f>
        <v/>
      </c>
      <c r="N500" s="14" t="str">
        <f aca="false">IF($M500="","",IF($M500&lt;2,"Ha","Yo'q"))</f>
        <v/>
      </c>
      <c r="O500" s="14" t="str">
        <f aca="false">IF($M500="","",IF(AND($M500&gt;=7,$M500&lt;=17),"Ha","Yo'q"))</f>
        <v/>
      </c>
      <c r="P500" s="14" t="str">
        <f aca="false">IF(AND($B500&lt;&gt;"",$J500&lt;&gt;"",$J500&lt;=Boshqaruv!$C$10,OR($K500="",$K500&gt;Boshqaruv!$C$10),$L500&lt;&gt;"Tibbiy qarshi ko'rsatma"),1,"")</f>
        <v/>
      </c>
      <c r="Q500" s="28" t="n">
        <f aca="false">IF(AND($B500&lt;&gt;"",$J500&gt;=Boshqaruv!$C$9,$J500&lt;=Boshqaruv!$C$10),IF(COUNTIFS($B$4:$B499,$B500,$C$4:$C499,$C500,$J$4:$J499,"&gt;="&amp;Boshqaruv!$C$9,$J$4:$J499,"&lt;="&amp;Boshqaruv!$C$10)=0,1,0),0)</f>
        <v>0</v>
      </c>
      <c r="R500" s="28" t="n">
        <f aca="false">IF(AND($B500&lt;&gt;"",$J500&gt;=Boshqaruv!$C$9,$J500&lt;=Boshqaruv!$C$10,$K500&lt;&gt;"",$K500&lt;=Boshqaruv!$C$10),IF(COUNTIFS($B$4:$B499,$B500,$C$4:$C499,$C500,$J$4:$J499,"&gt;="&amp;Boshqaruv!$C$9,$J$4:$J499,"&lt;="&amp;Boshqaruv!$C$10,$K$4:$K499,"&lt;&gt;",$K$4:$K499,"&lt;="&amp;Boshqaruv!$C$10)=0,1,0),0)</f>
        <v>0</v>
      </c>
      <c r="S500" s="28" t="n">
        <f aca="false">IF($P500=1,IF(COUNTIFS($B$4:$B499,$B500,$C$4:$C499,$C500,$P$4:$P499,1)=0,1,0),0)</f>
        <v>0</v>
      </c>
      <c r="T500" s="12"/>
    </row>
    <row r="501" customFormat="false" ht="15" hidden="false" customHeight="false" outlineLevel="0" collapsed="false">
      <c r="A501" s="20" t="n">
        <v>497</v>
      </c>
      <c r="B501" s="12"/>
      <c r="C501" s="13"/>
      <c r="D501" s="24"/>
      <c r="E501" s="12"/>
      <c r="F501" s="12"/>
      <c r="G501" s="25"/>
      <c r="H501" s="25"/>
      <c r="I501" s="25"/>
      <c r="J501" s="13"/>
      <c r="K501" s="13"/>
      <c r="L501" s="25"/>
      <c r="M501" s="14" t="str">
        <f aca="false">IF(OR($C501="",$J501=""),"",INT(($J501-$C501)/365.25))</f>
        <v/>
      </c>
      <c r="N501" s="14" t="str">
        <f aca="false">IF($M501="","",IF($M501&lt;2,"Ha","Yo'q"))</f>
        <v/>
      </c>
      <c r="O501" s="14" t="str">
        <f aca="false">IF($M501="","",IF(AND($M501&gt;=7,$M501&lt;=17),"Ha","Yo'q"))</f>
        <v/>
      </c>
      <c r="P501" s="14" t="str">
        <f aca="false">IF(AND($B501&lt;&gt;"",$J501&lt;&gt;"",$J501&lt;=Boshqaruv!$C$10,OR($K501="",$K501&gt;Boshqaruv!$C$10),$L501&lt;&gt;"Tibbiy qarshi ko'rsatma"),1,"")</f>
        <v/>
      </c>
      <c r="Q501" s="28" t="n">
        <f aca="false">IF(AND($B501&lt;&gt;"",$J501&gt;=Boshqaruv!$C$9,$J501&lt;=Boshqaruv!$C$10),IF(COUNTIFS($B$4:$B500,$B501,$C$4:$C500,$C501,$J$4:$J500,"&gt;="&amp;Boshqaruv!$C$9,$J$4:$J500,"&lt;="&amp;Boshqaruv!$C$10)=0,1,0),0)</f>
        <v>0</v>
      </c>
      <c r="R501" s="28" t="n">
        <f aca="false">IF(AND($B501&lt;&gt;"",$J501&gt;=Boshqaruv!$C$9,$J501&lt;=Boshqaruv!$C$10,$K501&lt;&gt;"",$K501&lt;=Boshqaruv!$C$10),IF(COUNTIFS($B$4:$B500,$B501,$C$4:$C500,$C501,$J$4:$J500,"&gt;="&amp;Boshqaruv!$C$9,$J$4:$J500,"&lt;="&amp;Boshqaruv!$C$10,$K$4:$K500,"&lt;&gt;",$K$4:$K500,"&lt;="&amp;Boshqaruv!$C$10)=0,1,0),0)</f>
        <v>0</v>
      </c>
      <c r="S501" s="28" t="n">
        <f aca="false">IF($P501=1,IF(COUNTIFS($B$4:$B500,$B501,$C$4:$C500,$C501,$P$4:$P500,1)=0,1,0),0)</f>
        <v>0</v>
      </c>
      <c r="T501" s="12"/>
    </row>
    <row r="502" customFormat="false" ht="15" hidden="false" customHeight="false" outlineLevel="0" collapsed="false">
      <c r="A502" s="20" t="n">
        <v>498</v>
      </c>
      <c r="B502" s="12"/>
      <c r="C502" s="13"/>
      <c r="D502" s="24"/>
      <c r="E502" s="12"/>
      <c r="F502" s="12"/>
      <c r="G502" s="25"/>
      <c r="H502" s="25"/>
      <c r="I502" s="25"/>
      <c r="J502" s="13"/>
      <c r="K502" s="13"/>
      <c r="L502" s="25"/>
      <c r="M502" s="14" t="str">
        <f aca="false">IF(OR($C502="",$J502=""),"",INT(($J502-$C502)/365.25))</f>
        <v/>
      </c>
      <c r="N502" s="14" t="str">
        <f aca="false">IF($M502="","",IF($M502&lt;2,"Ha","Yo'q"))</f>
        <v/>
      </c>
      <c r="O502" s="14" t="str">
        <f aca="false">IF($M502="","",IF(AND($M502&gt;=7,$M502&lt;=17),"Ha","Yo'q"))</f>
        <v/>
      </c>
      <c r="P502" s="14" t="str">
        <f aca="false">IF(AND($B502&lt;&gt;"",$J502&lt;&gt;"",$J502&lt;=Boshqaruv!$C$10,OR($K502="",$K502&gt;Boshqaruv!$C$10),$L502&lt;&gt;"Tibbiy qarshi ko'rsatma"),1,"")</f>
        <v/>
      </c>
      <c r="Q502" s="28" t="n">
        <f aca="false">IF(AND($B502&lt;&gt;"",$J502&gt;=Boshqaruv!$C$9,$J502&lt;=Boshqaruv!$C$10),IF(COUNTIFS($B$4:$B501,$B502,$C$4:$C501,$C502,$J$4:$J501,"&gt;="&amp;Boshqaruv!$C$9,$J$4:$J501,"&lt;="&amp;Boshqaruv!$C$10)=0,1,0),0)</f>
        <v>0</v>
      </c>
      <c r="R502" s="28" t="n">
        <f aca="false">IF(AND($B502&lt;&gt;"",$J502&gt;=Boshqaruv!$C$9,$J502&lt;=Boshqaruv!$C$10,$K502&lt;&gt;"",$K502&lt;=Boshqaruv!$C$10),IF(COUNTIFS($B$4:$B501,$B502,$C$4:$C501,$C502,$J$4:$J501,"&gt;="&amp;Boshqaruv!$C$9,$J$4:$J501,"&lt;="&amp;Boshqaruv!$C$10,$K$4:$K501,"&lt;&gt;",$K$4:$K501,"&lt;="&amp;Boshqaruv!$C$10)=0,1,0),0)</f>
        <v>0</v>
      </c>
      <c r="S502" s="28" t="n">
        <f aca="false">IF($P502=1,IF(COUNTIFS($B$4:$B501,$B502,$C$4:$C501,$C502,$P$4:$P501,1)=0,1,0),0)</f>
        <v>0</v>
      </c>
      <c r="T502" s="12"/>
    </row>
    <row r="503" customFormat="false" ht="15" hidden="false" customHeight="false" outlineLevel="0" collapsed="false">
      <c r="A503" s="20" t="n">
        <v>499</v>
      </c>
      <c r="B503" s="12"/>
      <c r="C503" s="13"/>
      <c r="D503" s="24"/>
      <c r="E503" s="12"/>
      <c r="F503" s="12"/>
      <c r="G503" s="25"/>
      <c r="H503" s="25"/>
      <c r="I503" s="25"/>
      <c r="J503" s="13"/>
      <c r="K503" s="13"/>
      <c r="L503" s="25"/>
      <c r="M503" s="14" t="str">
        <f aca="false">IF(OR($C503="",$J503=""),"",INT(($J503-$C503)/365.25))</f>
        <v/>
      </c>
      <c r="N503" s="14" t="str">
        <f aca="false">IF($M503="","",IF($M503&lt;2,"Ha","Yo'q"))</f>
        <v/>
      </c>
      <c r="O503" s="14" t="str">
        <f aca="false">IF($M503="","",IF(AND($M503&gt;=7,$M503&lt;=17),"Ha","Yo'q"))</f>
        <v/>
      </c>
      <c r="P503" s="14" t="str">
        <f aca="false">IF(AND($B503&lt;&gt;"",$J503&lt;&gt;"",$J503&lt;=Boshqaruv!$C$10,OR($K503="",$K503&gt;Boshqaruv!$C$10),$L503&lt;&gt;"Tibbiy qarshi ko'rsatma"),1,"")</f>
        <v/>
      </c>
      <c r="Q503" s="28" t="n">
        <f aca="false">IF(AND($B503&lt;&gt;"",$J503&gt;=Boshqaruv!$C$9,$J503&lt;=Boshqaruv!$C$10),IF(COUNTIFS($B$4:$B502,$B503,$C$4:$C502,$C503,$J$4:$J502,"&gt;="&amp;Boshqaruv!$C$9,$J$4:$J502,"&lt;="&amp;Boshqaruv!$C$10)=0,1,0),0)</f>
        <v>0</v>
      </c>
      <c r="R503" s="28" t="n">
        <f aca="false">IF(AND($B503&lt;&gt;"",$J503&gt;=Boshqaruv!$C$9,$J503&lt;=Boshqaruv!$C$10,$K503&lt;&gt;"",$K503&lt;=Boshqaruv!$C$10),IF(COUNTIFS($B$4:$B502,$B503,$C$4:$C502,$C503,$J$4:$J502,"&gt;="&amp;Boshqaruv!$C$9,$J$4:$J502,"&lt;="&amp;Boshqaruv!$C$10,$K$4:$K502,"&lt;&gt;",$K$4:$K502,"&lt;="&amp;Boshqaruv!$C$10)=0,1,0),0)</f>
        <v>0</v>
      </c>
      <c r="S503" s="28" t="n">
        <f aca="false">IF($P503=1,IF(COUNTIFS($B$4:$B502,$B503,$C$4:$C502,$C503,$P$4:$P502,1)=0,1,0),0)</f>
        <v>0</v>
      </c>
      <c r="T503" s="12"/>
    </row>
    <row r="504" customFormat="false" ht="15" hidden="false" customHeight="false" outlineLevel="0" collapsed="false">
      <c r="A504" s="20" t="n">
        <v>500</v>
      </c>
      <c r="B504" s="12"/>
      <c r="C504" s="13"/>
      <c r="D504" s="24"/>
      <c r="E504" s="12"/>
      <c r="F504" s="12"/>
      <c r="G504" s="25"/>
      <c r="H504" s="25"/>
      <c r="I504" s="25"/>
      <c r="J504" s="13"/>
      <c r="K504" s="13"/>
      <c r="L504" s="25"/>
      <c r="M504" s="14" t="str">
        <f aca="false">IF(OR($C504="",$J504=""),"",INT(($J504-$C504)/365.25))</f>
        <v/>
      </c>
      <c r="N504" s="14" t="str">
        <f aca="false">IF($M504="","",IF($M504&lt;2,"Ha","Yo'q"))</f>
        <v/>
      </c>
      <c r="O504" s="14" t="str">
        <f aca="false">IF($M504="","",IF(AND($M504&gt;=7,$M504&lt;=17),"Ha","Yo'q"))</f>
        <v/>
      </c>
      <c r="P504" s="14" t="str">
        <f aca="false">IF(AND($B504&lt;&gt;"",$J504&lt;&gt;"",$J504&lt;=Boshqaruv!$C$10,OR($K504="",$K504&gt;Boshqaruv!$C$10),$L504&lt;&gt;"Tibbiy qarshi ko'rsatma"),1,"")</f>
        <v/>
      </c>
      <c r="Q504" s="28" t="n">
        <f aca="false">IF(AND($B504&lt;&gt;"",$J504&gt;=Boshqaruv!$C$9,$J504&lt;=Boshqaruv!$C$10),IF(COUNTIFS($B$4:$B503,$B504,$C$4:$C503,$C504,$J$4:$J503,"&gt;="&amp;Boshqaruv!$C$9,$J$4:$J503,"&lt;="&amp;Boshqaruv!$C$10)=0,1,0),0)</f>
        <v>0</v>
      </c>
      <c r="R504" s="28" t="n">
        <f aca="false">IF(AND($B504&lt;&gt;"",$J504&gt;=Boshqaruv!$C$9,$J504&lt;=Boshqaruv!$C$10,$K504&lt;&gt;"",$K504&lt;=Boshqaruv!$C$10),IF(COUNTIFS($B$4:$B503,$B504,$C$4:$C503,$C504,$J$4:$J503,"&gt;="&amp;Boshqaruv!$C$9,$J$4:$J503,"&lt;="&amp;Boshqaruv!$C$10,$K$4:$K503,"&lt;&gt;",$K$4:$K503,"&lt;="&amp;Boshqaruv!$C$10)=0,1,0),0)</f>
        <v>0</v>
      </c>
      <c r="S504" s="28" t="n">
        <f aca="false">IF($P504=1,IF(COUNTIFS($B$4:$B503,$B504,$C$4:$C503,$C504,$P$4:$P503,1)=0,1,0),0)</f>
        <v>0</v>
      </c>
      <c r="T504" s="12"/>
    </row>
    <row r="505" customFormat="false" ht="15" hidden="false" customHeight="false" outlineLevel="0" collapsed="false">
      <c r="A505" s="20" t="n">
        <v>501</v>
      </c>
      <c r="B505" s="12"/>
      <c r="C505" s="13"/>
      <c r="D505" s="24"/>
      <c r="E505" s="12"/>
      <c r="F505" s="12"/>
      <c r="G505" s="25"/>
      <c r="H505" s="25"/>
      <c r="I505" s="25"/>
      <c r="J505" s="13"/>
      <c r="K505" s="13"/>
      <c r="L505" s="25"/>
      <c r="M505" s="14" t="str">
        <f aca="false">IF(OR($C505="",$J505=""),"",INT(($J505-$C505)/365.25))</f>
        <v/>
      </c>
      <c r="N505" s="14" t="str">
        <f aca="false">IF($M505="","",IF($M505&lt;2,"Ha","Yo'q"))</f>
        <v/>
      </c>
      <c r="O505" s="14" t="str">
        <f aca="false">IF($M505="","",IF(AND($M505&gt;=7,$M505&lt;=17),"Ha","Yo'q"))</f>
        <v/>
      </c>
      <c r="P505" s="14" t="str">
        <f aca="false">IF(AND($B505&lt;&gt;"",$J505&lt;&gt;"",$J505&lt;=Boshqaruv!$C$10,OR($K505="",$K505&gt;Boshqaruv!$C$10),$L505&lt;&gt;"Tibbiy qarshi ko'rsatma"),1,"")</f>
        <v/>
      </c>
      <c r="Q505" s="28" t="n">
        <f aca="false">IF(AND($B505&lt;&gt;"",$J505&gt;=Boshqaruv!$C$9,$J505&lt;=Boshqaruv!$C$10),IF(COUNTIFS($B$4:$B504,$B505,$C$4:$C504,$C505,$J$4:$J504,"&gt;="&amp;Boshqaruv!$C$9,$J$4:$J504,"&lt;="&amp;Boshqaruv!$C$10)=0,1,0),0)</f>
        <v>0</v>
      </c>
      <c r="R505" s="28" t="n">
        <f aca="false">IF(AND($B505&lt;&gt;"",$J505&gt;=Boshqaruv!$C$9,$J505&lt;=Boshqaruv!$C$10,$K505&lt;&gt;"",$K505&lt;=Boshqaruv!$C$10),IF(COUNTIFS($B$4:$B504,$B505,$C$4:$C504,$C505,$J$4:$J504,"&gt;="&amp;Boshqaruv!$C$9,$J$4:$J504,"&lt;="&amp;Boshqaruv!$C$10,$K$4:$K504,"&lt;&gt;",$K$4:$K504,"&lt;="&amp;Boshqaruv!$C$10)=0,1,0),0)</f>
        <v>0</v>
      </c>
      <c r="S505" s="28" t="n">
        <f aca="false">IF($P505=1,IF(COUNTIFS($B$4:$B504,$B505,$C$4:$C504,$C505,$P$4:$P504,1)=0,1,0),0)</f>
        <v>0</v>
      </c>
      <c r="T505" s="12"/>
    </row>
    <row r="506" customFormat="false" ht="15" hidden="false" customHeight="false" outlineLevel="0" collapsed="false">
      <c r="A506" s="20" t="n">
        <v>502</v>
      </c>
      <c r="B506" s="12"/>
      <c r="C506" s="13"/>
      <c r="D506" s="24"/>
      <c r="E506" s="12"/>
      <c r="F506" s="12"/>
      <c r="G506" s="25"/>
      <c r="H506" s="25"/>
      <c r="I506" s="25"/>
      <c r="J506" s="13"/>
      <c r="K506" s="13"/>
      <c r="L506" s="25"/>
      <c r="M506" s="14" t="str">
        <f aca="false">IF(OR($C506="",$J506=""),"",INT(($J506-$C506)/365.25))</f>
        <v/>
      </c>
      <c r="N506" s="14" t="str">
        <f aca="false">IF($M506="","",IF($M506&lt;2,"Ha","Yo'q"))</f>
        <v/>
      </c>
      <c r="O506" s="14" t="str">
        <f aca="false">IF($M506="","",IF(AND($M506&gt;=7,$M506&lt;=17),"Ha","Yo'q"))</f>
        <v/>
      </c>
      <c r="P506" s="14" t="str">
        <f aca="false">IF(AND($B506&lt;&gt;"",$J506&lt;&gt;"",$J506&lt;=Boshqaruv!$C$10,OR($K506="",$K506&gt;Boshqaruv!$C$10),$L506&lt;&gt;"Tibbiy qarshi ko'rsatma"),1,"")</f>
        <v/>
      </c>
      <c r="Q506" s="28" t="n">
        <f aca="false">IF(AND($B506&lt;&gt;"",$J506&gt;=Boshqaruv!$C$9,$J506&lt;=Boshqaruv!$C$10),IF(COUNTIFS($B$4:$B505,$B506,$C$4:$C505,$C506,$J$4:$J505,"&gt;="&amp;Boshqaruv!$C$9,$J$4:$J505,"&lt;="&amp;Boshqaruv!$C$10)=0,1,0),0)</f>
        <v>0</v>
      </c>
      <c r="R506" s="28" t="n">
        <f aca="false">IF(AND($B506&lt;&gt;"",$J506&gt;=Boshqaruv!$C$9,$J506&lt;=Boshqaruv!$C$10,$K506&lt;&gt;"",$K506&lt;=Boshqaruv!$C$10),IF(COUNTIFS($B$4:$B505,$B506,$C$4:$C505,$C506,$J$4:$J505,"&gt;="&amp;Boshqaruv!$C$9,$J$4:$J505,"&lt;="&amp;Boshqaruv!$C$10,$K$4:$K505,"&lt;&gt;",$K$4:$K505,"&lt;="&amp;Boshqaruv!$C$10)=0,1,0),0)</f>
        <v>0</v>
      </c>
      <c r="S506" s="28" t="n">
        <f aca="false">IF($P506=1,IF(COUNTIFS($B$4:$B505,$B506,$C$4:$C505,$C506,$P$4:$P505,1)=0,1,0),0)</f>
        <v>0</v>
      </c>
      <c r="T506" s="12"/>
    </row>
    <row r="507" customFormat="false" ht="15" hidden="false" customHeight="false" outlineLevel="0" collapsed="false">
      <c r="A507" s="20" t="n">
        <v>503</v>
      </c>
      <c r="B507" s="12"/>
      <c r="C507" s="13"/>
      <c r="D507" s="24"/>
      <c r="E507" s="12"/>
      <c r="F507" s="12"/>
      <c r="G507" s="25"/>
      <c r="H507" s="25"/>
      <c r="I507" s="25"/>
      <c r="J507" s="13"/>
      <c r="K507" s="13"/>
      <c r="L507" s="25"/>
      <c r="M507" s="14" t="str">
        <f aca="false">IF(OR($C507="",$J507=""),"",INT(($J507-$C507)/365.25))</f>
        <v/>
      </c>
      <c r="N507" s="14" t="str">
        <f aca="false">IF($M507="","",IF($M507&lt;2,"Ha","Yo'q"))</f>
        <v/>
      </c>
      <c r="O507" s="14" t="str">
        <f aca="false">IF($M507="","",IF(AND($M507&gt;=7,$M507&lt;=17),"Ha","Yo'q"))</f>
        <v/>
      </c>
      <c r="P507" s="14" t="str">
        <f aca="false">IF(AND($B507&lt;&gt;"",$J507&lt;&gt;"",$J507&lt;=Boshqaruv!$C$10,OR($K507="",$K507&gt;Boshqaruv!$C$10),$L507&lt;&gt;"Tibbiy qarshi ko'rsatma"),1,"")</f>
        <v/>
      </c>
      <c r="Q507" s="28" t="n">
        <f aca="false">IF(AND($B507&lt;&gt;"",$J507&gt;=Boshqaruv!$C$9,$J507&lt;=Boshqaruv!$C$10),IF(COUNTIFS($B$4:$B506,$B507,$C$4:$C506,$C507,$J$4:$J506,"&gt;="&amp;Boshqaruv!$C$9,$J$4:$J506,"&lt;="&amp;Boshqaruv!$C$10)=0,1,0),0)</f>
        <v>0</v>
      </c>
      <c r="R507" s="28" t="n">
        <f aca="false">IF(AND($B507&lt;&gt;"",$J507&gt;=Boshqaruv!$C$9,$J507&lt;=Boshqaruv!$C$10,$K507&lt;&gt;"",$K507&lt;=Boshqaruv!$C$10),IF(COUNTIFS($B$4:$B506,$B507,$C$4:$C506,$C507,$J$4:$J506,"&gt;="&amp;Boshqaruv!$C$9,$J$4:$J506,"&lt;="&amp;Boshqaruv!$C$10,$K$4:$K506,"&lt;&gt;",$K$4:$K506,"&lt;="&amp;Boshqaruv!$C$10)=0,1,0),0)</f>
        <v>0</v>
      </c>
      <c r="S507" s="28" t="n">
        <f aca="false">IF($P507=1,IF(COUNTIFS($B$4:$B506,$B507,$C$4:$C506,$C507,$P$4:$P506,1)=0,1,0),0)</f>
        <v>0</v>
      </c>
      <c r="T507" s="12"/>
    </row>
    <row r="508" customFormat="false" ht="15" hidden="false" customHeight="false" outlineLevel="0" collapsed="false">
      <c r="A508" s="20" t="n">
        <v>504</v>
      </c>
      <c r="B508" s="12"/>
      <c r="C508" s="13"/>
      <c r="D508" s="24"/>
      <c r="E508" s="12"/>
      <c r="F508" s="12"/>
      <c r="G508" s="25"/>
      <c r="H508" s="25"/>
      <c r="I508" s="25"/>
      <c r="J508" s="13"/>
      <c r="K508" s="13"/>
      <c r="L508" s="25"/>
      <c r="M508" s="14" t="str">
        <f aca="false">IF(OR($C508="",$J508=""),"",INT(($J508-$C508)/365.25))</f>
        <v/>
      </c>
      <c r="N508" s="14" t="str">
        <f aca="false">IF($M508="","",IF($M508&lt;2,"Ha","Yo'q"))</f>
        <v/>
      </c>
      <c r="O508" s="14" t="str">
        <f aca="false">IF($M508="","",IF(AND($M508&gt;=7,$M508&lt;=17),"Ha","Yo'q"))</f>
        <v/>
      </c>
      <c r="P508" s="14" t="str">
        <f aca="false">IF(AND($B508&lt;&gt;"",$J508&lt;&gt;"",$J508&lt;=Boshqaruv!$C$10,OR($K508="",$K508&gt;Boshqaruv!$C$10),$L508&lt;&gt;"Tibbiy qarshi ko'rsatma"),1,"")</f>
        <v/>
      </c>
      <c r="Q508" s="28" t="n">
        <f aca="false">IF(AND($B508&lt;&gt;"",$J508&gt;=Boshqaruv!$C$9,$J508&lt;=Boshqaruv!$C$10),IF(COUNTIFS($B$4:$B507,$B508,$C$4:$C507,$C508,$J$4:$J507,"&gt;="&amp;Boshqaruv!$C$9,$J$4:$J507,"&lt;="&amp;Boshqaruv!$C$10)=0,1,0),0)</f>
        <v>0</v>
      </c>
      <c r="R508" s="28" t="n">
        <f aca="false">IF(AND($B508&lt;&gt;"",$J508&gt;=Boshqaruv!$C$9,$J508&lt;=Boshqaruv!$C$10,$K508&lt;&gt;"",$K508&lt;=Boshqaruv!$C$10),IF(COUNTIFS($B$4:$B507,$B508,$C$4:$C507,$C508,$J$4:$J507,"&gt;="&amp;Boshqaruv!$C$9,$J$4:$J507,"&lt;="&amp;Boshqaruv!$C$10,$K$4:$K507,"&lt;&gt;",$K$4:$K507,"&lt;="&amp;Boshqaruv!$C$10)=0,1,0),0)</f>
        <v>0</v>
      </c>
      <c r="S508" s="28" t="n">
        <f aca="false">IF($P508=1,IF(COUNTIFS($B$4:$B507,$B508,$C$4:$C507,$C508,$P$4:$P507,1)=0,1,0),0)</f>
        <v>0</v>
      </c>
      <c r="T508" s="12"/>
    </row>
    <row r="509" customFormat="false" ht="15" hidden="false" customHeight="false" outlineLevel="0" collapsed="false">
      <c r="A509" s="20" t="n">
        <v>505</v>
      </c>
      <c r="B509" s="12"/>
      <c r="C509" s="13"/>
      <c r="D509" s="24"/>
      <c r="E509" s="12"/>
      <c r="F509" s="12"/>
      <c r="G509" s="25"/>
      <c r="H509" s="25"/>
      <c r="I509" s="25"/>
      <c r="J509" s="13"/>
      <c r="K509" s="13"/>
      <c r="L509" s="25"/>
      <c r="M509" s="14" t="str">
        <f aca="false">IF(OR($C509="",$J509=""),"",INT(($J509-$C509)/365.25))</f>
        <v/>
      </c>
      <c r="N509" s="14" t="str">
        <f aca="false">IF($M509="","",IF($M509&lt;2,"Ha","Yo'q"))</f>
        <v/>
      </c>
      <c r="O509" s="14" t="str">
        <f aca="false">IF($M509="","",IF(AND($M509&gt;=7,$M509&lt;=17),"Ha","Yo'q"))</f>
        <v/>
      </c>
      <c r="P509" s="14" t="str">
        <f aca="false">IF(AND($B509&lt;&gt;"",$J509&lt;&gt;"",$J509&lt;=Boshqaruv!$C$10,OR($K509="",$K509&gt;Boshqaruv!$C$10),$L509&lt;&gt;"Tibbiy qarshi ko'rsatma"),1,"")</f>
        <v/>
      </c>
      <c r="Q509" s="28" t="n">
        <f aca="false">IF(AND($B509&lt;&gt;"",$J509&gt;=Boshqaruv!$C$9,$J509&lt;=Boshqaruv!$C$10),IF(COUNTIFS($B$4:$B508,$B509,$C$4:$C508,$C509,$J$4:$J508,"&gt;="&amp;Boshqaruv!$C$9,$J$4:$J508,"&lt;="&amp;Boshqaruv!$C$10)=0,1,0),0)</f>
        <v>0</v>
      </c>
      <c r="R509" s="28" t="n">
        <f aca="false">IF(AND($B509&lt;&gt;"",$J509&gt;=Boshqaruv!$C$9,$J509&lt;=Boshqaruv!$C$10,$K509&lt;&gt;"",$K509&lt;=Boshqaruv!$C$10),IF(COUNTIFS($B$4:$B508,$B509,$C$4:$C508,$C509,$J$4:$J508,"&gt;="&amp;Boshqaruv!$C$9,$J$4:$J508,"&lt;="&amp;Boshqaruv!$C$10,$K$4:$K508,"&lt;&gt;",$K$4:$K508,"&lt;="&amp;Boshqaruv!$C$10)=0,1,0),0)</f>
        <v>0</v>
      </c>
      <c r="S509" s="28" t="n">
        <f aca="false">IF($P509=1,IF(COUNTIFS($B$4:$B508,$B509,$C$4:$C508,$C509,$P$4:$P508,1)=0,1,0),0)</f>
        <v>0</v>
      </c>
      <c r="T509" s="12"/>
    </row>
    <row r="510" customFormat="false" ht="15" hidden="false" customHeight="false" outlineLevel="0" collapsed="false">
      <c r="A510" s="20" t="n">
        <v>506</v>
      </c>
      <c r="B510" s="12"/>
      <c r="C510" s="13"/>
      <c r="D510" s="24"/>
      <c r="E510" s="12"/>
      <c r="F510" s="12"/>
      <c r="G510" s="25"/>
      <c r="H510" s="25"/>
      <c r="I510" s="25"/>
      <c r="J510" s="13"/>
      <c r="K510" s="13"/>
      <c r="L510" s="25"/>
      <c r="M510" s="14" t="str">
        <f aca="false">IF(OR($C510="",$J510=""),"",INT(($J510-$C510)/365.25))</f>
        <v/>
      </c>
      <c r="N510" s="14" t="str">
        <f aca="false">IF($M510="","",IF($M510&lt;2,"Ha","Yo'q"))</f>
        <v/>
      </c>
      <c r="O510" s="14" t="str">
        <f aca="false">IF($M510="","",IF(AND($M510&gt;=7,$M510&lt;=17),"Ha","Yo'q"))</f>
        <v/>
      </c>
      <c r="P510" s="14" t="str">
        <f aca="false">IF(AND($B510&lt;&gt;"",$J510&lt;&gt;"",$J510&lt;=Boshqaruv!$C$10,OR($K510="",$K510&gt;Boshqaruv!$C$10),$L510&lt;&gt;"Tibbiy qarshi ko'rsatma"),1,"")</f>
        <v/>
      </c>
      <c r="Q510" s="28" t="n">
        <f aca="false">IF(AND($B510&lt;&gt;"",$J510&gt;=Boshqaruv!$C$9,$J510&lt;=Boshqaruv!$C$10),IF(COUNTIFS($B$4:$B509,$B510,$C$4:$C509,$C510,$J$4:$J509,"&gt;="&amp;Boshqaruv!$C$9,$J$4:$J509,"&lt;="&amp;Boshqaruv!$C$10)=0,1,0),0)</f>
        <v>0</v>
      </c>
      <c r="R510" s="28" t="n">
        <f aca="false">IF(AND($B510&lt;&gt;"",$J510&gt;=Boshqaruv!$C$9,$J510&lt;=Boshqaruv!$C$10,$K510&lt;&gt;"",$K510&lt;=Boshqaruv!$C$10),IF(COUNTIFS($B$4:$B509,$B510,$C$4:$C509,$C510,$J$4:$J509,"&gt;="&amp;Boshqaruv!$C$9,$J$4:$J509,"&lt;="&amp;Boshqaruv!$C$10,$K$4:$K509,"&lt;&gt;",$K$4:$K509,"&lt;="&amp;Boshqaruv!$C$10)=0,1,0),0)</f>
        <v>0</v>
      </c>
      <c r="S510" s="28" t="n">
        <f aca="false">IF($P510=1,IF(COUNTIFS($B$4:$B509,$B510,$C$4:$C509,$C510,$P$4:$P509,1)=0,1,0),0)</f>
        <v>0</v>
      </c>
      <c r="T510" s="12"/>
    </row>
    <row r="511" customFormat="false" ht="15" hidden="false" customHeight="false" outlineLevel="0" collapsed="false">
      <c r="A511" s="20" t="n">
        <v>507</v>
      </c>
      <c r="B511" s="12"/>
      <c r="C511" s="13"/>
      <c r="D511" s="24"/>
      <c r="E511" s="12"/>
      <c r="F511" s="12"/>
      <c r="G511" s="25"/>
      <c r="H511" s="25"/>
      <c r="I511" s="25"/>
      <c r="J511" s="13"/>
      <c r="K511" s="13"/>
      <c r="L511" s="25"/>
      <c r="M511" s="14" t="str">
        <f aca="false">IF(OR($C511="",$J511=""),"",INT(($J511-$C511)/365.25))</f>
        <v/>
      </c>
      <c r="N511" s="14" t="str">
        <f aca="false">IF($M511="","",IF($M511&lt;2,"Ha","Yo'q"))</f>
        <v/>
      </c>
      <c r="O511" s="14" t="str">
        <f aca="false">IF($M511="","",IF(AND($M511&gt;=7,$M511&lt;=17),"Ha","Yo'q"))</f>
        <v/>
      </c>
      <c r="P511" s="14" t="str">
        <f aca="false">IF(AND($B511&lt;&gt;"",$J511&lt;&gt;"",$J511&lt;=Boshqaruv!$C$10,OR($K511="",$K511&gt;Boshqaruv!$C$10),$L511&lt;&gt;"Tibbiy qarshi ko'rsatma"),1,"")</f>
        <v/>
      </c>
      <c r="Q511" s="28" t="n">
        <f aca="false">IF(AND($B511&lt;&gt;"",$J511&gt;=Boshqaruv!$C$9,$J511&lt;=Boshqaruv!$C$10),IF(COUNTIFS($B$4:$B510,$B511,$C$4:$C510,$C511,$J$4:$J510,"&gt;="&amp;Boshqaruv!$C$9,$J$4:$J510,"&lt;="&amp;Boshqaruv!$C$10)=0,1,0),0)</f>
        <v>0</v>
      </c>
      <c r="R511" s="28" t="n">
        <f aca="false">IF(AND($B511&lt;&gt;"",$J511&gt;=Boshqaruv!$C$9,$J511&lt;=Boshqaruv!$C$10,$K511&lt;&gt;"",$K511&lt;=Boshqaruv!$C$10),IF(COUNTIFS($B$4:$B510,$B511,$C$4:$C510,$C511,$J$4:$J510,"&gt;="&amp;Boshqaruv!$C$9,$J$4:$J510,"&lt;="&amp;Boshqaruv!$C$10,$K$4:$K510,"&lt;&gt;",$K$4:$K510,"&lt;="&amp;Boshqaruv!$C$10)=0,1,0),0)</f>
        <v>0</v>
      </c>
      <c r="S511" s="28" t="n">
        <f aca="false">IF($P511=1,IF(COUNTIFS($B$4:$B510,$B511,$C$4:$C510,$C511,$P$4:$P510,1)=0,1,0),0)</f>
        <v>0</v>
      </c>
      <c r="T511" s="12"/>
    </row>
    <row r="512" customFormat="false" ht="15" hidden="false" customHeight="false" outlineLevel="0" collapsed="false">
      <c r="A512" s="20" t="n">
        <v>508</v>
      </c>
      <c r="B512" s="12"/>
      <c r="C512" s="13"/>
      <c r="D512" s="24"/>
      <c r="E512" s="12"/>
      <c r="F512" s="12"/>
      <c r="G512" s="25"/>
      <c r="H512" s="25"/>
      <c r="I512" s="25"/>
      <c r="J512" s="13"/>
      <c r="K512" s="13"/>
      <c r="L512" s="25"/>
      <c r="M512" s="14" t="str">
        <f aca="false">IF(OR($C512="",$J512=""),"",INT(($J512-$C512)/365.25))</f>
        <v/>
      </c>
      <c r="N512" s="14" t="str">
        <f aca="false">IF($M512="","",IF($M512&lt;2,"Ha","Yo'q"))</f>
        <v/>
      </c>
      <c r="O512" s="14" t="str">
        <f aca="false">IF($M512="","",IF(AND($M512&gt;=7,$M512&lt;=17),"Ha","Yo'q"))</f>
        <v/>
      </c>
      <c r="P512" s="14" t="str">
        <f aca="false">IF(AND($B512&lt;&gt;"",$J512&lt;&gt;"",$J512&lt;=Boshqaruv!$C$10,OR($K512="",$K512&gt;Boshqaruv!$C$10),$L512&lt;&gt;"Tibbiy qarshi ko'rsatma"),1,"")</f>
        <v/>
      </c>
      <c r="Q512" s="28" t="n">
        <f aca="false">IF(AND($B512&lt;&gt;"",$J512&gt;=Boshqaruv!$C$9,$J512&lt;=Boshqaruv!$C$10),IF(COUNTIFS($B$4:$B511,$B512,$C$4:$C511,$C512,$J$4:$J511,"&gt;="&amp;Boshqaruv!$C$9,$J$4:$J511,"&lt;="&amp;Boshqaruv!$C$10)=0,1,0),0)</f>
        <v>0</v>
      </c>
      <c r="R512" s="28" t="n">
        <f aca="false">IF(AND($B512&lt;&gt;"",$J512&gt;=Boshqaruv!$C$9,$J512&lt;=Boshqaruv!$C$10,$K512&lt;&gt;"",$K512&lt;=Boshqaruv!$C$10),IF(COUNTIFS($B$4:$B511,$B512,$C$4:$C511,$C512,$J$4:$J511,"&gt;="&amp;Boshqaruv!$C$9,$J$4:$J511,"&lt;="&amp;Boshqaruv!$C$10,$K$4:$K511,"&lt;&gt;",$K$4:$K511,"&lt;="&amp;Boshqaruv!$C$10)=0,1,0),0)</f>
        <v>0</v>
      </c>
      <c r="S512" s="28" t="n">
        <f aca="false">IF($P512=1,IF(COUNTIFS($B$4:$B511,$B512,$C$4:$C511,$C512,$P$4:$P511,1)=0,1,0),0)</f>
        <v>0</v>
      </c>
      <c r="T512" s="12"/>
    </row>
    <row r="513" customFormat="false" ht="15" hidden="false" customHeight="false" outlineLevel="0" collapsed="false">
      <c r="A513" s="20" t="n">
        <v>509</v>
      </c>
      <c r="B513" s="12"/>
      <c r="C513" s="13"/>
      <c r="D513" s="24"/>
      <c r="E513" s="12"/>
      <c r="F513" s="12"/>
      <c r="G513" s="25"/>
      <c r="H513" s="25"/>
      <c r="I513" s="25"/>
      <c r="J513" s="13"/>
      <c r="K513" s="13"/>
      <c r="L513" s="25"/>
      <c r="M513" s="14" t="str">
        <f aca="false">IF(OR($C513="",$J513=""),"",INT(($J513-$C513)/365.25))</f>
        <v/>
      </c>
      <c r="N513" s="14" t="str">
        <f aca="false">IF($M513="","",IF($M513&lt;2,"Ha","Yo'q"))</f>
        <v/>
      </c>
      <c r="O513" s="14" t="str">
        <f aca="false">IF($M513="","",IF(AND($M513&gt;=7,$M513&lt;=17),"Ha","Yo'q"))</f>
        <v/>
      </c>
      <c r="P513" s="14" t="str">
        <f aca="false">IF(AND($B513&lt;&gt;"",$J513&lt;&gt;"",$J513&lt;=Boshqaruv!$C$10,OR($K513="",$K513&gt;Boshqaruv!$C$10),$L513&lt;&gt;"Tibbiy qarshi ko'rsatma"),1,"")</f>
        <v/>
      </c>
      <c r="Q513" s="28" t="n">
        <f aca="false">IF(AND($B513&lt;&gt;"",$J513&gt;=Boshqaruv!$C$9,$J513&lt;=Boshqaruv!$C$10),IF(COUNTIFS($B$4:$B512,$B513,$C$4:$C512,$C513,$J$4:$J512,"&gt;="&amp;Boshqaruv!$C$9,$J$4:$J512,"&lt;="&amp;Boshqaruv!$C$10)=0,1,0),0)</f>
        <v>0</v>
      </c>
      <c r="R513" s="28" t="n">
        <f aca="false">IF(AND($B513&lt;&gt;"",$J513&gt;=Boshqaruv!$C$9,$J513&lt;=Boshqaruv!$C$10,$K513&lt;&gt;"",$K513&lt;=Boshqaruv!$C$10),IF(COUNTIFS($B$4:$B512,$B513,$C$4:$C512,$C513,$J$4:$J512,"&gt;="&amp;Boshqaruv!$C$9,$J$4:$J512,"&lt;="&amp;Boshqaruv!$C$10,$K$4:$K512,"&lt;&gt;",$K$4:$K512,"&lt;="&amp;Boshqaruv!$C$10)=0,1,0),0)</f>
        <v>0</v>
      </c>
      <c r="S513" s="28" t="n">
        <f aca="false">IF($P513=1,IF(COUNTIFS($B$4:$B512,$B513,$C$4:$C512,$C513,$P$4:$P512,1)=0,1,0),0)</f>
        <v>0</v>
      </c>
      <c r="T513" s="12"/>
    </row>
    <row r="514" customFormat="false" ht="15" hidden="false" customHeight="false" outlineLevel="0" collapsed="false">
      <c r="A514" s="20" t="n">
        <v>510</v>
      </c>
      <c r="B514" s="12"/>
      <c r="C514" s="13"/>
      <c r="D514" s="24"/>
      <c r="E514" s="12"/>
      <c r="F514" s="12"/>
      <c r="G514" s="25"/>
      <c r="H514" s="25"/>
      <c r="I514" s="25"/>
      <c r="J514" s="13"/>
      <c r="K514" s="13"/>
      <c r="L514" s="25"/>
      <c r="M514" s="14" t="str">
        <f aca="false">IF(OR($C514="",$J514=""),"",INT(($J514-$C514)/365.25))</f>
        <v/>
      </c>
      <c r="N514" s="14" t="str">
        <f aca="false">IF($M514="","",IF($M514&lt;2,"Ha","Yo'q"))</f>
        <v/>
      </c>
      <c r="O514" s="14" t="str">
        <f aca="false">IF($M514="","",IF(AND($M514&gt;=7,$M514&lt;=17),"Ha","Yo'q"))</f>
        <v/>
      </c>
      <c r="P514" s="14" t="str">
        <f aca="false">IF(AND($B514&lt;&gt;"",$J514&lt;&gt;"",$J514&lt;=Boshqaruv!$C$10,OR($K514="",$K514&gt;Boshqaruv!$C$10),$L514&lt;&gt;"Tibbiy qarshi ko'rsatma"),1,"")</f>
        <v/>
      </c>
      <c r="Q514" s="28" t="n">
        <f aca="false">IF(AND($B514&lt;&gt;"",$J514&gt;=Boshqaruv!$C$9,$J514&lt;=Boshqaruv!$C$10),IF(COUNTIFS($B$4:$B513,$B514,$C$4:$C513,$C514,$J$4:$J513,"&gt;="&amp;Boshqaruv!$C$9,$J$4:$J513,"&lt;="&amp;Boshqaruv!$C$10)=0,1,0),0)</f>
        <v>0</v>
      </c>
      <c r="R514" s="28" t="n">
        <f aca="false">IF(AND($B514&lt;&gt;"",$J514&gt;=Boshqaruv!$C$9,$J514&lt;=Boshqaruv!$C$10,$K514&lt;&gt;"",$K514&lt;=Boshqaruv!$C$10),IF(COUNTIFS($B$4:$B513,$B514,$C$4:$C513,$C514,$J$4:$J513,"&gt;="&amp;Boshqaruv!$C$9,$J$4:$J513,"&lt;="&amp;Boshqaruv!$C$10,$K$4:$K513,"&lt;&gt;",$K$4:$K513,"&lt;="&amp;Boshqaruv!$C$10)=0,1,0),0)</f>
        <v>0</v>
      </c>
      <c r="S514" s="28" t="n">
        <f aca="false">IF($P514=1,IF(COUNTIFS($B$4:$B513,$B514,$C$4:$C513,$C514,$P$4:$P513,1)=0,1,0),0)</f>
        <v>0</v>
      </c>
      <c r="T514" s="12"/>
    </row>
    <row r="515" customFormat="false" ht="15" hidden="false" customHeight="false" outlineLevel="0" collapsed="false">
      <c r="A515" s="20" t="n">
        <v>511</v>
      </c>
      <c r="B515" s="12"/>
      <c r="C515" s="13"/>
      <c r="D515" s="24"/>
      <c r="E515" s="12"/>
      <c r="F515" s="12"/>
      <c r="G515" s="25"/>
      <c r="H515" s="25"/>
      <c r="I515" s="25"/>
      <c r="J515" s="13"/>
      <c r="K515" s="13"/>
      <c r="L515" s="25"/>
      <c r="M515" s="14" t="str">
        <f aca="false">IF(OR($C515="",$J515=""),"",INT(($J515-$C515)/365.25))</f>
        <v/>
      </c>
      <c r="N515" s="14" t="str">
        <f aca="false">IF($M515="","",IF($M515&lt;2,"Ha","Yo'q"))</f>
        <v/>
      </c>
      <c r="O515" s="14" t="str">
        <f aca="false">IF($M515="","",IF(AND($M515&gt;=7,$M515&lt;=17),"Ha","Yo'q"))</f>
        <v/>
      </c>
      <c r="P515" s="14" t="str">
        <f aca="false">IF(AND($B515&lt;&gt;"",$J515&lt;&gt;"",$J515&lt;=Boshqaruv!$C$10,OR($K515="",$K515&gt;Boshqaruv!$C$10),$L515&lt;&gt;"Tibbiy qarshi ko'rsatma"),1,"")</f>
        <v/>
      </c>
      <c r="Q515" s="28" t="n">
        <f aca="false">IF(AND($B515&lt;&gt;"",$J515&gt;=Boshqaruv!$C$9,$J515&lt;=Boshqaruv!$C$10),IF(COUNTIFS($B$4:$B514,$B515,$C$4:$C514,$C515,$J$4:$J514,"&gt;="&amp;Boshqaruv!$C$9,$J$4:$J514,"&lt;="&amp;Boshqaruv!$C$10)=0,1,0),0)</f>
        <v>0</v>
      </c>
      <c r="R515" s="28" t="n">
        <f aca="false">IF(AND($B515&lt;&gt;"",$J515&gt;=Boshqaruv!$C$9,$J515&lt;=Boshqaruv!$C$10,$K515&lt;&gt;"",$K515&lt;=Boshqaruv!$C$10),IF(COUNTIFS($B$4:$B514,$B515,$C$4:$C514,$C515,$J$4:$J514,"&gt;="&amp;Boshqaruv!$C$9,$J$4:$J514,"&lt;="&amp;Boshqaruv!$C$10,$K$4:$K514,"&lt;&gt;",$K$4:$K514,"&lt;="&amp;Boshqaruv!$C$10)=0,1,0),0)</f>
        <v>0</v>
      </c>
      <c r="S515" s="28" t="n">
        <f aca="false">IF($P515=1,IF(COUNTIFS($B$4:$B514,$B515,$C$4:$C514,$C515,$P$4:$P514,1)=0,1,0),0)</f>
        <v>0</v>
      </c>
      <c r="T515" s="12"/>
    </row>
    <row r="516" customFormat="false" ht="15" hidden="false" customHeight="false" outlineLevel="0" collapsed="false">
      <c r="A516" s="20" t="n">
        <v>512</v>
      </c>
      <c r="B516" s="12"/>
      <c r="C516" s="13"/>
      <c r="D516" s="24"/>
      <c r="E516" s="12"/>
      <c r="F516" s="12"/>
      <c r="G516" s="25"/>
      <c r="H516" s="25"/>
      <c r="I516" s="25"/>
      <c r="J516" s="13"/>
      <c r="K516" s="13"/>
      <c r="L516" s="25"/>
      <c r="M516" s="14" t="str">
        <f aca="false">IF(OR($C516="",$J516=""),"",INT(($J516-$C516)/365.25))</f>
        <v/>
      </c>
      <c r="N516" s="14" t="str">
        <f aca="false">IF($M516="","",IF($M516&lt;2,"Ha","Yo'q"))</f>
        <v/>
      </c>
      <c r="O516" s="14" t="str">
        <f aca="false">IF($M516="","",IF(AND($M516&gt;=7,$M516&lt;=17),"Ha","Yo'q"))</f>
        <v/>
      </c>
      <c r="P516" s="14" t="str">
        <f aca="false">IF(AND($B516&lt;&gt;"",$J516&lt;&gt;"",$J516&lt;=Boshqaruv!$C$10,OR($K516="",$K516&gt;Boshqaruv!$C$10),$L516&lt;&gt;"Tibbiy qarshi ko'rsatma"),1,"")</f>
        <v/>
      </c>
      <c r="Q516" s="28" t="n">
        <f aca="false">IF(AND($B516&lt;&gt;"",$J516&gt;=Boshqaruv!$C$9,$J516&lt;=Boshqaruv!$C$10),IF(COUNTIFS($B$4:$B515,$B516,$C$4:$C515,$C516,$J$4:$J515,"&gt;="&amp;Boshqaruv!$C$9,$J$4:$J515,"&lt;="&amp;Boshqaruv!$C$10)=0,1,0),0)</f>
        <v>0</v>
      </c>
      <c r="R516" s="28" t="n">
        <f aca="false">IF(AND($B516&lt;&gt;"",$J516&gt;=Boshqaruv!$C$9,$J516&lt;=Boshqaruv!$C$10,$K516&lt;&gt;"",$K516&lt;=Boshqaruv!$C$10),IF(COUNTIFS($B$4:$B515,$B516,$C$4:$C515,$C516,$J$4:$J515,"&gt;="&amp;Boshqaruv!$C$9,$J$4:$J515,"&lt;="&amp;Boshqaruv!$C$10,$K$4:$K515,"&lt;&gt;",$K$4:$K515,"&lt;="&amp;Boshqaruv!$C$10)=0,1,0),0)</f>
        <v>0</v>
      </c>
      <c r="S516" s="28" t="n">
        <f aca="false">IF($P516=1,IF(COUNTIFS($B$4:$B515,$B516,$C$4:$C515,$C516,$P$4:$P515,1)=0,1,0),0)</f>
        <v>0</v>
      </c>
      <c r="T516" s="12"/>
    </row>
    <row r="517" customFormat="false" ht="15" hidden="false" customHeight="false" outlineLevel="0" collapsed="false">
      <c r="A517" s="20" t="n">
        <v>513</v>
      </c>
      <c r="B517" s="12"/>
      <c r="C517" s="13"/>
      <c r="D517" s="24"/>
      <c r="E517" s="12"/>
      <c r="F517" s="12"/>
      <c r="G517" s="25"/>
      <c r="H517" s="25"/>
      <c r="I517" s="25"/>
      <c r="J517" s="13"/>
      <c r="K517" s="13"/>
      <c r="L517" s="25"/>
      <c r="M517" s="14" t="str">
        <f aca="false">IF(OR($C517="",$J517=""),"",INT(($J517-$C517)/365.25))</f>
        <v/>
      </c>
      <c r="N517" s="14" t="str">
        <f aca="false">IF($M517="","",IF($M517&lt;2,"Ha","Yo'q"))</f>
        <v/>
      </c>
      <c r="O517" s="14" t="str">
        <f aca="false">IF($M517="","",IF(AND($M517&gt;=7,$M517&lt;=17),"Ha","Yo'q"))</f>
        <v/>
      </c>
      <c r="P517" s="14" t="str">
        <f aca="false">IF(AND($B517&lt;&gt;"",$J517&lt;&gt;"",$J517&lt;=Boshqaruv!$C$10,OR($K517="",$K517&gt;Boshqaruv!$C$10),$L517&lt;&gt;"Tibbiy qarshi ko'rsatma"),1,"")</f>
        <v/>
      </c>
      <c r="Q517" s="28" t="n">
        <f aca="false">IF(AND($B517&lt;&gt;"",$J517&gt;=Boshqaruv!$C$9,$J517&lt;=Boshqaruv!$C$10),IF(COUNTIFS($B$4:$B516,$B517,$C$4:$C516,$C517,$J$4:$J516,"&gt;="&amp;Boshqaruv!$C$9,$J$4:$J516,"&lt;="&amp;Boshqaruv!$C$10)=0,1,0),0)</f>
        <v>0</v>
      </c>
      <c r="R517" s="28" t="n">
        <f aca="false">IF(AND($B517&lt;&gt;"",$J517&gt;=Boshqaruv!$C$9,$J517&lt;=Boshqaruv!$C$10,$K517&lt;&gt;"",$K517&lt;=Boshqaruv!$C$10),IF(COUNTIFS($B$4:$B516,$B517,$C$4:$C516,$C517,$J$4:$J516,"&gt;="&amp;Boshqaruv!$C$9,$J$4:$J516,"&lt;="&amp;Boshqaruv!$C$10,$K$4:$K516,"&lt;&gt;",$K$4:$K516,"&lt;="&amp;Boshqaruv!$C$10)=0,1,0),0)</f>
        <v>0</v>
      </c>
      <c r="S517" s="28" t="n">
        <f aca="false">IF($P517=1,IF(COUNTIFS($B$4:$B516,$B517,$C$4:$C516,$C517,$P$4:$P516,1)=0,1,0),0)</f>
        <v>0</v>
      </c>
      <c r="T517" s="12"/>
    </row>
    <row r="518" customFormat="false" ht="15" hidden="false" customHeight="false" outlineLevel="0" collapsed="false">
      <c r="A518" s="20" t="n">
        <v>514</v>
      </c>
      <c r="B518" s="12"/>
      <c r="C518" s="13"/>
      <c r="D518" s="24"/>
      <c r="E518" s="12"/>
      <c r="F518" s="12"/>
      <c r="G518" s="25"/>
      <c r="H518" s="25"/>
      <c r="I518" s="25"/>
      <c r="J518" s="13"/>
      <c r="K518" s="13"/>
      <c r="L518" s="25"/>
      <c r="M518" s="14" t="str">
        <f aca="false">IF(OR($C518="",$J518=""),"",INT(($J518-$C518)/365.25))</f>
        <v/>
      </c>
      <c r="N518" s="14" t="str">
        <f aca="false">IF($M518="","",IF($M518&lt;2,"Ha","Yo'q"))</f>
        <v/>
      </c>
      <c r="O518" s="14" t="str">
        <f aca="false">IF($M518="","",IF(AND($M518&gt;=7,$M518&lt;=17),"Ha","Yo'q"))</f>
        <v/>
      </c>
      <c r="P518" s="14" t="str">
        <f aca="false">IF(AND($B518&lt;&gt;"",$J518&lt;&gt;"",$J518&lt;=Boshqaruv!$C$10,OR($K518="",$K518&gt;Boshqaruv!$C$10),$L518&lt;&gt;"Tibbiy qarshi ko'rsatma"),1,"")</f>
        <v/>
      </c>
      <c r="Q518" s="28" t="n">
        <f aca="false">IF(AND($B518&lt;&gt;"",$J518&gt;=Boshqaruv!$C$9,$J518&lt;=Boshqaruv!$C$10),IF(COUNTIFS($B$4:$B517,$B518,$C$4:$C517,$C518,$J$4:$J517,"&gt;="&amp;Boshqaruv!$C$9,$J$4:$J517,"&lt;="&amp;Boshqaruv!$C$10)=0,1,0),0)</f>
        <v>0</v>
      </c>
      <c r="R518" s="28" t="n">
        <f aca="false">IF(AND($B518&lt;&gt;"",$J518&gt;=Boshqaruv!$C$9,$J518&lt;=Boshqaruv!$C$10,$K518&lt;&gt;"",$K518&lt;=Boshqaruv!$C$10),IF(COUNTIFS($B$4:$B517,$B518,$C$4:$C517,$C518,$J$4:$J517,"&gt;="&amp;Boshqaruv!$C$9,$J$4:$J517,"&lt;="&amp;Boshqaruv!$C$10,$K$4:$K517,"&lt;&gt;",$K$4:$K517,"&lt;="&amp;Boshqaruv!$C$10)=0,1,0),0)</f>
        <v>0</v>
      </c>
      <c r="S518" s="28" t="n">
        <f aca="false">IF($P518=1,IF(COUNTIFS($B$4:$B517,$B518,$C$4:$C517,$C518,$P$4:$P517,1)=0,1,0),0)</f>
        <v>0</v>
      </c>
      <c r="T518" s="12"/>
    </row>
    <row r="519" customFormat="false" ht="15" hidden="false" customHeight="false" outlineLevel="0" collapsed="false">
      <c r="A519" s="20" t="n">
        <v>515</v>
      </c>
      <c r="B519" s="12"/>
      <c r="C519" s="13"/>
      <c r="D519" s="24"/>
      <c r="E519" s="12"/>
      <c r="F519" s="12"/>
      <c r="G519" s="25"/>
      <c r="H519" s="25"/>
      <c r="I519" s="25"/>
      <c r="J519" s="13"/>
      <c r="K519" s="13"/>
      <c r="L519" s="25"/>
      <c r="M519" s="14" t="str">
        <f aca="false">IF(OR($C519="",$J519=""),"",INT(($J519-$C519)/365.25))</f>
        <v/>
      </c>
      <c r="N519" s="14" t="str">
        <f aca="false">IF($M519="","",IF($M519&lt;2,"Ha","Yo'q"))</f>
        <v/>
      </c>
      <c r="O519" s="14" t="str">
        <f aca="false">IF($M519="","",IF(AND($M519&gt;=7,$M519&lt;=17),"Ha","Yo'q"))</f>
        <v/>
      </c>
      <c r="P519" s="14" t="str">
        <f aca="false">IF(AND($B519&lt;&gt;"",$J519&lt;&gt;"",$J519&lt;=Boshqaruv!$C$10,OR($K519="",$K519&gt;Boshqaruv!$C$10),$L519&lt;&gt;"Tibbiy qarshi ko'rsatma"),1,"")</f>
        <v/>
      </c>
      <c r="Q519" s="28" t="n">
        <f aca="false">IF(AND($B519&lt;&gt;"",$J519&gt;=Boshqaruv!$C$9,$J519&lt;=Boshqaruv!$C$10),IF(COUNTIFS($B$4:$B518,$B519,$C$4:$C518,$C519,$J$4:$J518,"&gt;="&amp;Boshqaruv!$C$9,$J$4:$J518,"&lt;="&amp;Boshqaruv!$C$10)=0,1,0),0)</f>
        <v>0</v>
      </c>
      <c r="R519" s="28" t="n">
        <f aca="false">IF(AND($B519&lt;&gt;"",$J519&gt;=Boshqaruv!$C$9,$J519&lt;=Boshqaruv!$C$10,$K519&lt;&gt;"",$K519&lt;=Boshqaruv!$C$10),IF(COUNTIFS($B$4:$B518,$B519,$C$4:$C518,$C519,$J$4:$J518,"&gt;="&amp;Boshqaruv!$C$9,$J$4:$J518,"&lt;="&amp;Boshqaruv!$C$10,$K$4:$K518,"&lt;&gt;",$K$4:$K518,"&lt;="&amp;Boshqaruv!$C$10)=0,1,0),0)</f>
        <v>0</v>
      </c>
      <c r="S519" s="28" t="n">
        <f aca="false">IF($P519=1,IF(COUNTIFS($B$4:$B518,$B519,$C$4:$C518,$C519,$P$4:$P518,1)=0,1,0),0)</f>
        <v>0</v>
      </c>
      <c r="T519" s="12"/>
    </row>
    <row r="520" customFormat="false" ht="15" hidden="false" customHeight="false" outlineLevel="0" collapsed="false">
      <c r="A520" s="20" t="n">
        <v>516</v>
      </c>
      <c r="B520" s="12"/>
      <c r="C520" s="13"/>
      <c r="D520" s="24"/>
      <c r="E520" s="12"/>
      <c r="F520" s="12"/>
      <c r="G520" s="25"/>
      <c r="H520" s="25"/>
      <c r="I520" s="25"/>
      <c r="J520" s="13"/>
      <c r="K520" s="13"/>
      <c r="L520" s="25"/>
      <c r="M520" s="14" t="str">
        <f aca="false">IF(OR($C520="",$J520=""),"",INT(($J520-$C520)/365.25))</f>
        <v/>
      </c>
      <c r="N520" s="14" t="str">
        <f aca="false">IF($M520="","",IF($M520&lt;2,"Ha","Yo'q"))</f>
        <v/>
      </c>
      <c r="O520" s="14" t="str">
        <f aca="false">IF($M520="","",IF(AND($M520&gt;=7,$M520&lt;=17),"Ha","Yo'q"))</f>
        <v/>
      </c>
      <c r="P520" s="14" t="str">
        <f aca="false">IF(AND($B520&lt;&gt;"",$J520&lt;&gt;"",$J520&lt;=Boshqaruv!$C$10,OR($K520="",$K520&gt;Boshqaruv!$C$10),$L520&lt;&gt;"Tibbiy qarshi ko'rsatma"),1,"")</f>
        <v/>
      </c>
      <c r="Q520" s="28" t="n">
        <f aca="false">IF(AND($B520&lt;&gt;"",$J520&gt;=Boshqaruv!$C$9,$J520&lt;=Boshqaruv!$C$10),IF(COUNTIFS($B$4:$B519,$B520,$C$4:$C519,$C520,$J$4:$J519,"&gt;="&amp;Boshqaruv!$C$9,$J$4:$J519,"&lt;="&amp;Boshqaruv!$C$10)=0,1,0),0)</f>
        <v>0</v>
      </c>
      <c r="R520" s="28" t="n">
        <f aca="false">IF(AND($B520&lt;&gt;"",$J520&gt;=Boshqaruv!$C$9,$J520&lt;=Boshqaruv!$C$10,$K520&lt;&gt;"",$K520&lt;=Boshqaruv!$C$10),IF(COUNTIFS($B$4:$B519,$B520,$C$4:$C519,$C520,$J$4:$J519,"&gt;="&amp;Boshqaruv!$C$9,$J$4:$J519,"&lt;="&amp;Boshqaruv!$C$10,$K$4:$K519,"&lt;&gt;",$K$4:$K519,"&lt;="&amp;Boshqaruv!$C$10)=0,1,0),0)</f>
        <v>0</v>
      </c>
      <c r="S520" s="28" t="n">
        <f aca="false">IF($P520=1,IF(COUNTIFS($B$4:$B519,$B520,$C$4:$C519,$C520,$P$4:$P519,1)=0,1,0),0)</f>
        <v>0</v>
      </c>
      <c r="T520" s="12"/>
    </row>
    <row r="521" customFormat="false" ht="15" hidden="false" customHeight="false" outlineLevel="0" collapsed="false">
      <c r="A521" s="20" t="n">
        <v>517</v>
      </c>
      <c r="B521" s="12"/>
      <c r="C521" s="13"/>
      <c r="D521" s="24"/>
      <c r="E521" s="12"/>
      <c r="F521" s="12"/>
      <c r="G521" s="25"/>
      <c r="H521" s="25"/>
      <c r="I521" s="25"/>
      <c r="J521" s="13"/>
      <c r="K521" s="13"/>
      <c r="L521" s="25"/>
      <c r="M521" s="14" t="str">
        <f aca="false">IF(OR($C521="",$J521=""),"",INT(($J521-$C521)/365.25))</f>
        <v/>
      </c>
      <c r="N521" s="14" t="str">
        <f aca="false">IF($M521="","",IF($M521&lt;2,"Ha","Yo'q"))</f>
        <v/>
      </c>
      <c r="O521" s="14" t="str">
        <f aca="false">IF($M521="","",IF(AND($M521&gt;=7,$M521&lt;=17),"Ha","Yo'q"))</f>
        <v/>
      </c>
      <c r="P521" s="14" t="str">
        <f aca="false">IF(AND($B521&lt;&gt;"",$J521&lt;&gt;"",$J521&lt;=Boshqaruv!$C$10,OR($K521="",$K521&gt;Boshqaruv!$C$10),$L521&lt;&gt;"Tibbiy qarshi ko'rsatma"),1,"")</f>
        <v/>
      </c>
      <c r="Q521" s="28" t="n">
        <f aca="false">IF(AND($B521&lt;&gt;"",$J521&gt;=Boshqaruv!$C$9,$J521&lt;=Boshqaruv!$C$10),IF(COUNTIFS($B$4:$B520,$B521,$C$4:$C520,$C521,$J$4:$J520,"&gt;="&amp;Boshqaruv!$C$9,$J$4:$J520,"&lt;="&amp;Boshqaruv!$C$10)=0,1,0),0)</f>
        <v>0</v>
      </c>
      <c r="R521" s="28" t="n">
        <f aca="false">IF(AND($B521&lt;&gt;"",$J521&gt;=Boshqaruv!$C$9,$J521&lt;=Boshqaruv!$C$10,$K521&lt;&gt;"",$K521&lt;=Boshqaruv!$C$10),IF(COUNTIFS($B$4:$B520,$B521,$C$4:$C520,$C521,$J$4:$J520,"&gt;="&amp;Boshqaruv!$C$9,$J$4:$J520,"&lt;="&amp;Boshqaruv!$C$10,$K$4:$K520,"&lt;&gt;",$K$4:$K520,"&lt;="&amp;Boshqaruv!$C$10)=0,1,0),0)</f>
        <v>0</v>
      </c>
      <c r="S521" s="28" t="n">
        <f aca="false">IF($P521=1,IF(COUNTIFS($B$4:$B520,$B521,$C$4:$C520,$C521,$P$4:$P520,1)=0,1,0),0)</f>
        <v>0</v>
      </c>
      <c r="T521" s="12"/>
    </row>
    <row r="522" customFormat="false" ht="15" hidden="false" customHeight="false" outlineLevel="0" collapsed="false">
      <c r="A522" s="20" t="n">
        <v>518</v>
      </c>
      <c r="B522" s="12"/>
      <c r="C522" s="13"/>
      <c r="D522" s="24"/>
      <c r="E522" s="12"/>
      <c r="F522" s="12"/>
      <c r="G522" s="25"/>
      <c r="H522" s="25"/>
      <c r="I522" s="25"/>
      <c r="J522" s="13"/>
      <c r="K522" s="13"/>
      <c r="L522" s="25"/>
      <c r="M522" s="14" t="str">
        <f aca="false">IF(OR($C522="",$J522=""),"",INT(($J522-$C522)/365.25))</f>
        <v/>
      </c>
      <c r="N522" s="14" t="str">
        <f aca="false">IF($M522="","",IF($M522&lt;2,"Ha","Yo'q"))</f>
        <v/>
      </c>
      <c r="O522" s="14" t="str">
        <f aca="false">IF($M522="","",IF(AND($M522&gt;=7,$M522&lt;=17),"Ha","Yo'q"))</f>
        <v/>
      </c>
      <c r="P522" s="14" t="str">
        <f aca="false">IF(AND($B522&lt;&gt;"",$J522&lt;&gt;"",$J522&lt;=Boshqaruv!$C$10,OR($K522="",$K522&gt;Boshqaruv!$C$10),$L522&lt;&gt;"Tibbiy qarshi ko'rsatma"),1,"")</f>
        <v/>
      </c>
      <c r="Q522" s="28" t="n">
        <f aca="false">IF(AND($B522&lt;&gt;"",$J522&gt;=Boshqaruv!$C$9,$J522&lt;=Boshqaruv!$C$10),IF(COUNTIFS($B$4:$B521,$B522,$C$4:$C521,$C522,$J$4:$J521,"&gt;="&amp;Boshqaruv!$C$9,$J$4:$J521,"&lt;="&amp;Boshqaruv!$C$10)=0,1,0),0)</f>
        <v>0</v>
      </c>
      <c r="R522" s="28" t="n">
        <f aca="false">IF(AND($B522&lt;&gt;"",$J522&gt;=Boshqaruv!$C$9,$J522&lt;=Boshqaruv!$C$10,$K522&lt;&gt;"",$K522&lt;=Boshqaruv!$C$10),IF(COUNTIFS($B$4:$B521,$B522,$C$4:$C521,$C522,$J$4:$J521,"&gt;="&amp;Boshqaruv!$C$9,$J$4:$J521,"&lt;="&amp;Boshqaruv!$C$10,$K$4:$K521,"&lt;&gt;",$K$4:$K521,"&lt;="&amp;Boshqaruv!$C$10)=0,1,0),0)</f>
        <v>0</v>
      </c>
      <c r="S522" s="28" t="n">
        <f aca="false">IF($P522=1,IF(COUNTIFS($B$4:$B521,$B522,$C$4:$C521,$C522,$P$4:$P521,1)=0,1,0),0)</f>
        <v>0</v>
      </c>
      <c r="T522" s="12"/>
    </row>
    <row r="523" customFormat="false" ht="15" hidden="false" customHeight="false" outlineLevel="0" collapsed="false">
      <c r="A523" s="20" t="n">
        <v>519</v>
      </c>
      <c r="B523" s="12"/>
      <c r="C523" s="13"/>
      <c r="D523" s="24"/>
      <c r="E523" s="12"/>
      <c r="F523" s="12"/>
      <c r="G523" s="25"/>
      <c r="H523" s="25"/>
      <c r="I523" s="25"/>
      <c r="J523" s="13"/>
      <c r="K523" s="13"/>
      <c r="L523" s="25"/>
      <c r="M523" s="14" t="str">
        <f aca="false">IF(OR($C523="",$J523=""),"",INT(($J523-$C523)/365.25))</f>
        <v/>
      </c>
      <c r="N523" s="14" t="str">
        <f aca="false">IF($M523="","",IF($M523&lt;2,"Ha","Yo'q"))</f>
        <v/>
      </c>
      <c r="O523" s="14" t="str">
        <f aca="false">IF($M523="","",IF(AND($M523&gt;=7,$M523&lt;=17),"Ha","Yo'q"))</f>
        <v/>
      </c>
      <c r="P523" s="14" t="str">
        <f aca="false">IF(AND($B523&lt;&gt;"",$J523&lt;&gt;"",$J523&lt;=Boshqaruv!$C$10,OR($K523="",$K523&gt;Boshqaruv!$C$10),$L523&lt;&gt;"Tibbiy qarshi ko'rsatma"),1,"")</f>
        <v/>
      </c>
      <c r="Q523" s="28" t="n">
        <f aca="false">IF(AND($B523&lt;&gt;"",$J523&gt;=Boshqaruv!$C$9,$J523&lt;=Boshqaruv!$C$10),IF(COUNTIFS($B$4:$B522,$B523,$C$4:$C522,$C523,$J$4:$J522,"&gt;="&amp;Boshqaruv!$C$9,$J$4:$J522,"&lt;="&amp;Boshqaruv!$C$10)=0,1,0),0)</f>
        <v>0</v>
      </c>
      <c r="R523" s="28" t="n">
        <f aca="false">IF(AND($B523&lt;&gt;"",$J523&gt;=Boshqaruv!$C$9,$J523&lt;=Boshqaruv!$C$10,$K523&lt;&gt;"",$K523&lt;=Boshqaruv!$C$10),IF(COUNTIFS($B$4:$B522,$B523,$C$4:$C522,$C523,$J$4:$J522,"&gt;="&amp;Boshqaruv!$C$9,$J$4:$J522,"&lt;="&amp;Boshqaruv!$C$10,$K$4:$K522,"&lt;&gt;",$K$4:$K522,"&lt;="&amp;Boshqaruv!$C$10)=0,1,0),0)</f>
        <v>0</v>
      </c>
      <c r="S523" s="28" t="n">
        <f aca="false">IF($P523=1,IF(COUNTIFS($B$4:$B522,$B523,$C$4:$C522,$C523,$P$4:$P522,1)=0,1,0),0)</f>
        <v>0</v>
      </c>
      <c r="T523" s="12"/>
    </row>
    <row r="524" customFormat="false" ht="15" hidden="false" customHeight="false" outlineLevel="0" collapsed="false">
      <c r="A524" s="20" t="n">
        <v>520</v>
      </c>
      <c r="B524" s="12"/>
      <c r="C524" s="13"/>
      <c r="D524" s="24"/>
      <c r="E524" s="12"/>
      <c r="F524" s="12"/>
      <c r="G524" s="25"/>
      <c r="H524" s="25"/>
      <c r="I524" s="25"/>
      <c r="J524" s="13"/>
      <c r="K524" s="13"/>
      <c r="L524" s="25"/>
      <c r="M524" s="14" t="str">
        <f aca="false">IF(OR($C524="",$J524=""),"",INT(($J524-$C524)/365.25))</f>
        <v/>
      </c>
      <c r="N524" s="14" t="str">
        <f aca="false">IF($M524="","",IF($M524&lt;2,"Ha","Yo'q"))</f>
        <v/>
      </c>
      <c r="O524" s="14" t="str">
        <f aca="false">IF($M524="","",IF(AND($M524&gt;=7,$M524&lt;=17),"Ha","Yo'q"))</f>
        <v/>
      </c>
      <c r="P524" s="14" t="str">
        <f aca="false">IF(AND($B524&lt;&gt;"",$J524&lt;&gt;"",$J524&lt;=Boshqaruv!$C$10,OR($K524="",$K524&gt;Boshqaruv!$C$10),$L524&lt;&gt;"Tibbiy qarshi ko'rsatma"),1,"")</f>
        <v/>
      </c>
      <c r="Q524" s="28" t="n">
        <f aca="false">IF(AND($B524&lt;&gt;"",$J524&gt;=Boshqaruv!$C$9,$J524&lt;=Boshqaruv!$C$10),IF(COUNTIFS($B$4:$B523,$B524,$C$4:$C523,$C524,$J$4:$J523,"&gt;="&amp;Boshqaruv!$C$9,$J$4:$J523,"&lt;="&amp;Boshqaruv!$C$10)=0,1,0),0)</f>
        <v>0</v>
      </c>
      <c r="R524" s="28" t="n">
        <f aca="false">IF(AND($B524&lt;&gt;"",$J524&gt;=Boshqaruv!$C$9,$J524&lt;=Boshqaruv!$C$10,$K524&lt;&gt;"",$K524&lt;=Boshqaruv!$C$10),IF(COUNTIFS($B$4:$B523,$B524,$C$4:$C523,$C524,$J$4:$J523,"&gt;="&amp;Boshqaruv!$C$9,$J$4:$J523,"&lt;="&amp;Boshqaruv!$C$10,$K$4:$K523,"&lt;&gt;",$K$4:$K523,"&lt;="&amp;Boshqaruv!$C$10)=0,1,0),0)</f>
        <v>0</v>
      </c>
      <c r="S524" s="28" t="n">
        <f aca="false">IF($P524=1,IF(COUNTIFS($B$4:$B523,$B524,$C$4:$C523,$C524,$P$4:$P523,1)=0,1,0),0)</f>
        <v>0</v>
      </c>
      <c r="T524" s="12"/>
    </row>
    <row r="525" customFormat="false" ht="15" hidden="false" customHeight="false" outlineLevel="0" collapsed="false">
      <c r="A525" s="20" t="n">
        <v>521</v>
      </c>
      <c r="B525" s="12"/>
      <c r="C525" s="13"/>
      <c r="D525" s="24"/>
      <c r="E525" s="12"/>
      <c r="F525" s="12"/>
      <c r="G525" s="25"/>
      <c r="H525" s="25"/>
      <c r="I525" s="25"/>
      <c r="J525" s="13"/>
      <c r="K525" s="13"/>
      <c r="L525" s="25"/>
      <c r="M525" s="14" t="str">
        <f aca="false">IF(OR($C525="",$J525=""),"",INT(($J525-$C525)/365.25))</f>
        <v/>
      </c>
      <c r="N525" s="14" t="str">
        <f aca="false">IF($M525="","",IF($M525&lt;2,"Ha","Yo'q"))</f>
        <v/>
      </c>
      <c r="O525" s="14" t="str">
        <f aca="false">IF($M525="","",IF(AND($M525&gt;=7,$M525&lt;=17),"Ha","Yo'q"))</f>
        <v/>
      </c>
      <c r="P525" s="14" t="str">
        <f aca="false">IF(AND($B525&lt;&gt;"",$J525&lt;&gt;"",$J525&lt;=Boshqaruv!$C$10,OR($K525="",$K525&gt;Boshqaruv!$C$10),$L525&lt;&gt;"Tibbiy qarshi ko'rsatma"),1,"")</f>
        <v/>
      </c>
      <c r="Q525" s="28" t="n">
        <f aca="false">IF(AND($B525&lt;&gt;"",$J525&gt;=Boshqaruv!$C$9,$J525&lt;=Boshqaruv!$C$10),IF(COUNTIFS($B$4:$B524,$B525,$C$4:$C524,$C525,$J$4:$J524,"&gt;="&amp;Boshqaruv!$C$9,$J$4:$J524,"&lt;="&amp;Boshqaruv!$C$10)=0,1,0),0)</f>
        <v>0</v>
      </c>
      <c r="R525" s="28" t="n">
        <f aca="false">IF(AND($B525&lt;&gt;"",$J525&gt;=Boshqaruv!$C$9,$J525&lt;=Boshqaruv!$C$10,$K525&lt;&gt;"",$K525&lt;=Boshqaruv!$C$10),IF(COUNTIFS($B$4:$B524,$B525,$C$4:$C524,$C525,$J$4:$J524,"&gt;="&amp;Boshqaruv!$C$9,$J$4:$J524,"&lt;="&amp;Boshqaruv!$C$10,$K$4:$K524,"&lt;&gt;",$K$4:$K524,"&lt;="&amp;Boshqaruv!$C$10)=0,1,0),0)</f>
        <v>0</v>
      </c>
      <c r="S525" s="28" t="n">
        <f aca="false">IF($P525=1,IF(COUNTIFS($B$4:$B524,$B525,$C$4:$C524,$C525,$P$4:$P524,1)=0,1,0),0)</f>
        <v>0</v>
      </c>
      <c r="T525" s="12"/>
    </row>
    <row r="526" customFormat="false" ht="15" hidden="false" customHeight="false" outlineLevel="0" collapsed="false">
      <c r="A526" s="20" t="n">
        <v>522</v>
      </c>
      <c r="B526" s="12"/>
      <c r="C526" s="13"/>
      <c r="D526" s="24"/>
      <c r="E526" s="12"/>
      <c r="F526" s="12"/>
      <c r="G526" s="25"/>
      <c r="H526" s="25"/>
      <c r="I526" s="25"/>
      <c r="J526" s="13"/>
      <c r="K526" s="13"/>
      <c r="L526" s="25"/>
      <c r="M526" s="14" t="str">
        <f aca="false">IF(OR($C526="",$J526=""),"",INT(($J526-$C526)/365.25))</f>
        <v/>
      </c>
      <c r="N526" s="14" t="str">
        <f aca="false">IF($M526="","",IF($M526&lt;2,"Ha","Yo'q"))</f>
        <v/>
      </c>
      <c r="O526" s="14" t="str">
        <f aca="false">IF($M526="","",IF(AND($M526&gt;=7,$M526&lt;=17),"Ha","Yo'q"))</f>
        <v/>
      </c>
      <c r="P526" s="14" t="str">
        <f aca="false">IF(AND($B526&lt;&gt;"",$J526&lt;&gt;"",$J526&lt;=Boshqaruv!$C$10,OR($K526="",$K526&gt;Boshqaruv!$C$10),$L526&lt;&gt;"Tibbiy qarshi ko'rsatma"),1,"")</f>
        <v/>
      </c>
      <c r="Q526" s="28" t="n">
        <f aca="false">IF(AND($B526&lt;&gt;"",$J526&gt;=Boshqaruv!$C$9,$J526&lt;=Boshqaruv!$C$10),IF(COUNTIFS($B$4:$B525,$B526,$C$4:$C525,$C526,$J$4:$J525,"&gt;="&amp;Boshqaruv!$C$9,$J$4:$J525,"&lt;="&amp;Boshqaruv!$C$10)=0,1,0),0)</f>
        <v>0</v>
      </c>
      <c r="R526" s="28" t="n">
        <f aca="false">IF(AND($B526&lt;&gt;"",$J526&gt;=Boshqaruv!$C$9,$J526&lt;=Boshqaruv!$C$10,$K526&lt;&gt;"",$K526&lt;=Boshqaruv!$C$10),IF(COUNTIFS($B$4:$B525,$B526,$C$4:$C525,$C526,$J$4:$J525,"&gt;="&amp;Boshqaruv!$C$9,$J$4:$J525,"&lt;="&amp;Boshqaruv!$C$10,$K$4:$K525,"&lt;&gt;",$K$4:$K525,"&lt;="&amp;Boshqaruv!$C$10)=0,1,0),0)</f>
        <v>0</v>
      </c>
      <c r="S526" s="28" t="n">
        <f aca="false">IF($P526=1,IF(COUNTIFS($B$4:$B525,$B526,$C$4:$C525,$C526,$P$4:$P525,1)=0,1,0),0)</f>
        <v>0</v>
      </c>
      <c r="T526" s="12"/>
    </row>
    <row r="527" customFormat="false" ht="15" hidden="false" customHeight="false" outlineLevel="0" collapsed="false">
      <c r="A527" s="20" t="n">
        <v>523</v>
      </c>
      <c r="B527" s="12"/>
      <c r="C527" s="13"/>
      <c r="D527" s="24"/>
      <c r="E527" s="12"/>
      <c r="F527" s="12"/>
      <c r="G527" s="25"/>
      <c r="H527" s="25"/>
      <c r="I527" s="25"/>
      <c r="J527" s="13"/>
      <c r="K527" s="13"/>
      <c r="L527" s="25"/>
      <c r="M527" s="14" t="str">
        <f aca="false">IF(OR($C527="",$J527=""),"",INT(($J527-$C527)/365.25))</f>
        <v/>
      </c>
      <c r="N527" s="14" t="str">
        <f aca="false">IF($M527="","",IF($M527&lt;2,"Ha","Yo'q"))</f>
        <v/>
      </c>
      <c r="O527" s="14" t="str">
        <f aca="false">IF($M527="","",IF(AND($M527&gt;=7,$M527&lt;=17),"Ha","Yo'q"))</f>
        <v/>
      </c>
      <c r="P527" s="14" t="str">
        <f aca="false">IF(AND($B527&lt;&gt;"",$J527&lt;&gt;"",$J527&lt;=Boshqaruv!$C$10,OR($K527="",$K527&gt;Boshqaruv!$C$10),$L527&lt;&gt;"Tibbiy qarshi ko'rsatma"),1,"")</f>
        <v/>
      </c>
      <c r="Q527" s="28" t="n">
        <f aca="false">IF(AND($B527&lt;&gt;"",$J527&gt;=Boshqaruv!$C$9,$J527&lt;=Boshqaruv!$C$10),IF(COUNTIFS($B$4:$B526,$B527,$C$4:$C526,$C527,$J$4:$J526,"&gt;="&amp;Boshqaruv!$C$9,$J$4:$J526,"&lt;="&amp;Boshqaruv!$C$10)=0,1,0),0)</f>
        <v>0</v>
      </c>
      <c r="R527" s="28" t="n">
        <f aca="false">IF(AND($B527&lt;&gt;"",$J527&gt;=Boshqaruv!$C$9,$J527&lt;=Boshqaruv!$C$10,$K527&lt;&gt;"",$K527&lt;=Boshqaruv!$C$10),IF(COUNTIFS($B$4:$B526,$B527,$C$4:$C526,$C527,$J$4:$J526,"&gt;="&amp;Boshqaruv!$C$9,$J$4:$J526,"&lt;="&amp;Boshqaruv!$C$10,$K$4:$K526,"&lt;&gt;",$K$4:$K526,"&lt;="&amp;Boshqaruv!$C$10)=0,1,0),0)</f>
        <v>0</v>
      </c>
      <c r="S527" s="28" t="n">
        <f aca="false">IF($P527=1,IF(COUNTIFS($B$4:$B526,$B527,$C$4:$C526,$C527,$P$4:$P526,1)=0,1,0),0)</f>
        <v>0</v>
      </c>
      <c r="T527" s="12"/>
    </row>
    <row r="528" customFormat="false" ht="15" hidden="false" customHeight="false" outlineLevel="0" collapsed="false">
      <c r="A528" s="20" t="n">
        <v>524</v>
      </c>
      <c r="B528" s="12"/>
      <c r="C528" s="13"/>
      <c r="D528" s="24"/>
      <c r="E528" s="12"/>
      <c r="F528" s="12"/>
      <c r="G528" s="25"/>
      <c r="H528" s="25"/>
      <c r="I528" s="25"/>
      <c r="J528" s="13"/>
      <c r="K528" s="13"/>
      <c r="L528" s="25"/>
      <c r="M528" s="14" t="str">
        <f aca="false">IF(OR($C528="",$J528=""),"",INT(($J528-$C528)/365.25))</f>
        <v/>
      </c>
      <c r="N528" s="14" t="str">
        <f aca="false">IF($M528="","",IF($M528&lt;2,"Ha","Yo'q"))</f>
        <v/>
      </c>
      <c r="O528" s="14" t="str">
        <f aca="false">IF($M528="","",IF(AND($M528&gt;=7,$M528&lt;=17),"Ha","Yo'q"))</f>
        <v/>
      </c>
      <c r="P528" s="14" t="str">
        <f aca="false">IF(AND($B528&lt;&gt;"",$J528&lt;&gt;"",$J528&lt;=Boshqaruv!$C$10,OR($K528="",$K528&gt;Boshqaruv!$C$10),$L528&lt;&gt;"Tibbiy qarshi ko'rsatma"),1,"")</f>
        <v/>
      </c>
      <c r="Q528" s="28" t="n">
        <f aca="false">IF(AND($B528&lt;&gt;"",$J528&gt;=Boshqaruv!$C$9,$J528&lt;=Boshqaruv!$C$10),IF(COUNTIFS($B$4:$B527,$B528,$C$4:$C527,$C528,$J$4:$J527,"&gt;="&amp;Boshqaruv!$C$9,$J$4:$J527,"&lt;="&amp;Boshqaruv!$C$10)=0,1,0),0)</f>
        <v>0</v>
      </c>
      <c r="R528" s="28" t="n">
        <f aca="false">IF(AND($B528&lt;&gt;"",$J528&gt;=Boshqaruv!$C$9,$J528&lt;=Boshqaruv!$C$10,$K528&lt;&gt;"",$K528&lt;=Boshqaruv!$C$10),IF(COUNTIFS($B$4:$B527,$B528,$C$4:$C527,$C528,$J$4:$J527,"&gt;="&amp;Boshqaruv!$C$9,$J$4:$J527,"&lt;="&amp;Boshqaruv!$C$10,$K$4:$K527,"&lt;&gt;",$K$4:$K527,"&lt;="&amp;Boshqaruv!$C$10)=0,1,0),0)</f>
        <v>0</v>
      </c>
      <c r="S528" s="28" t="n">
        <f aca="false">IF($P528=1,IF(COUNTIFS($B$4:$B527,$B528,$C$4:$C527,$C528,$P$4:$P527,1)=0,1,0),0)</f>
        <v>0</v>
      </c>
      <c r="T528" s="12"/>
    </row>
    <row r="529" customFormat="false" ht="15" hidden="false" customHeight="false" outlineLevel="0" collapsed="false">
      <c r="A529" s="20" t="n">
        <v>525</v>
      </c>
      <c r="B529" s="12"/>
      <c r="C529" s="13"/>
      <c r="D529" s="24"/>
      <c r="E529" s="12"/>
      <c r="F529" s="12"/>
      <c r="G529" s="25"/>
      <c r="H529" s="25"/>
      <c r="I529" s="25"/>
      <c r="J529" s="13"/>
      <c r="K529" s="13"/>
      <c r="L529" s="25"/>
      <c r="M529" s="14" t="str">
        <f aca="false">IF(OR($C529="",$J529=""),"",INT(($J529-$C529)/365.25))</f>
        <v/>
      </c>
      <c r="N529" s="14" t="str">
        <f aca="false">IF($M529="","",IF($M529&lt;2,"Ha","Yo'q"))</f>
        <v/>
      </c>
      <c r="O529" s="14" t="str">
        <f aca="false">IF($M529="","",IF(AND($M529&gt;=7,$M529&lt;=17),"Ha","Yo'q"))</f>
        <v/>
      </c>
      <c r="P529" s="14" t="str">
        <f aca="false">IF(AND($B529&lt;&gt;"",$J529&lt;&gt;"",$J529&lt;=Boshqaruv!$C$10,OR($K529="",$K529&gt;Boshqaruv!$C$10),$L529&lt;&gt;"Tibbiy qarshi ko'rsatma"),1,"")</f>
        <v/>
      </c>
      <c r="Q529" s="28" t="n">
        <f aca="false">IF(AND($B529&lt;&gt;"",$J529&gt;=Boshqaruv!$C$9,$J529&lt;=Boshqaruv!$C$10),IF(COUNTIFS($B$4:$B528,$B529,$C$4:$C528,$C529,$J$4:$J528,"&gt;="&amp;Boshqaruv!$C$9,$J$4:$J528,"&lt;="&amp;Boshqaruv!$C$10)=0,1,0),0)</f>
        <v>0</v>
      </c>
      <c r="R529" s="28" t="n">
        <f aca="false">IF(AND($B529&lt;&gt;"",$J529&gt;=Boshqaruv!$C$9,$J529&lt;=Boshqaruv!$C$10,$K529&lt;&gt;"",$K529&lt;=Boshqaruv!$C$10),IF(COUNTIFS($B$4:$B528,$B529,$C$4:$C528,$C529,$J$4:$J528,"&gt;="&amp;Boshqaruv!$C$9,$J$4:$J528,"&lt;="&amp;Boshqaruv!$C$10,$K$4:$K528,"&lt;&gt;",$K$4:$K528,"&lt;="&amp;Boshqaruv!$C$10)=0,1,0),0)</f>
        <v>0</v>
      </c>
      <c r="S529" s="28" t="n">
        <f aca="false">IF($P529=1,IF(COUNTIFS($B$4:$B528,$B529,$C$4:$C528,$C529,$P$4:$P528,1)=0,1,0),0)</f>
        <v>0</v>
      </c>
      <c r="T529" s="12"/>
    </row>
    <row r="530" customFormat="false" ht="15" hidden="false" customHeight="false" outlineLevel="0" collapsed="false">
      <c r="A530" s="20" t="n">
        <v>526</v>
      </c>
      <c r="B530" s="12"/>
      <c r="C530" s="13"/>
      <c r="D530" s="24"/>
      <c r="E530" s="12"/>
      <c r="F530" s="12"/>
      <c r="G530" s="25"/>
      <c r="H530" s="25"/>
      <c r="I530" s="25"/>
      <c r="J530" s="13"/>
      <c r="K530" s="13"/>
      <c r="L530" s="25"/>
      <c r="M530" s="14" t="str">
        <f aca="false">IF(OR($C530="",$J530=""),"",INT(($J530-$C530)/365.25))</f>
        <v/>
      </c>
      <c r="N530" s="14" t="str">
        <f aca="false">IF($M530="","",IF($M530&lt;2,"Ha","Yo'q"))</f>
        <v/>
      </c>
      <c r="O530" s="14" t="str">
        <f aca="false">IF($M530="","",IF(AND($M530&gt;=7,$M530&lt;=17),"Ha","Yo'q"))</f>
        <v/>
      </c>
      <c r="P530" s="14" t="str">
        <f aca="false">IF(AND($B530&lt;&gt;"",$J530&lt;&gt;"",$J530&lt;=Boshqaruv!$C$10,OR($K530="",$K530&gt;Boshqaruv!$C$10),$L530&lt;&gt;"Tibbiy qarshi ko'rsatma"),1,"")</f>
        <v/>
      </c>
      <c r="Q530" s="28" t="n">
        <f aca="false">IF(AND($B530&lt;&gt;"",$J530&gt;=Boshqaruv!$C$9,$J530&lt;=Boshqaruv!$C$10),IF(COUNTIFS($B$4:$B529,$B530,$C$4:$C529,$C530,$J$4:$J529,"&gt;="&amp;Boshqaruv!$C$9,$J$4:$J529,"&lt;="&amp;Boshqaruv!$C$10)=0,1,0),0)</f>
        <v>0</v>
      </c>
      <c r="R530" s="28" t="n">
        <f aca="false">IF(AND($B530&lt;&gt;"",$J530&gt;=Boshqaruv!$C$9,$J530&lt;=Boshqaruv!$C$10,$K530&lt;&gt;"",$K530&lt;=Boshqaruv!$C$10),IF(COUNTIFS($B$4:$B529,$B530,$C$4:$C529,$C530,$J$4:$J529,"&gt;="&amp;Boshqaruv!$C$9,$J$4:$J529,"&lt;="&amp;Boshqaruv!$C$10,$K$4:$K529,"&lt;&gt;",$K$4:$K529,"&lt;="&amp;Boshqaruv!$C$10)=0,1,0),0)</f>
        <v>0</v>
      </c>
      <c r="S530" s="28" t="n">
        <f aca="false">IF($P530=1,IF(COUNTIFS($B$4:$B529,$B530,$C$4:$C529,$C530,$P$4:$P529,1)=0,1,0),0)</f>
        <v>0</v>
      </c>
      <c r="T530" s="12"/>
    </row>
    <row r="531" customFormat="false" ht="15" hidden="false" customHeight="false" outlineLevel="0" collapsed="false">
      <c r="A531" s="20" t="n">
        <v>527</v>
      </c>
      <c r="B531" s="12"/>
      <c r="C531" s="13"/>
      <c r="D531" s="24"/>
      <c r="E531" s="12"/>
      <c r="F531" s="12"/>
      <c r="G531" s="25"/>
      <c r="H531" s="25"/>
      <c r="I531" s="25"/>
      <c r="J531" s="13"/>
      <c r="K531" s="13"/>
      <c r="L531" s="25"/>
      <c r="M531" s="14" t="str">
        <f aca="false">IF(OR($C531="",$J531=""),"",INT(($J531-$C531)/365.25))</f>
        <v/>
      </c>
      <c r="N531" s="14" t="str">
        <f aca="false">IF($M531="","",IF($M531&lt;2,"Ha","Yo'q"))</f>
        <v/>
      </c>
      <c r="O531" s="14" t="str">
        <f aca="false">IF($M531="","",IF(AND($M531&gt;=7,$M531&lt;=17),"Ha","Yo'q"))</f>
        <v/>
      </c>
      <c r="P531" s="14" t="str">
        <f aca="false">IF(AND($B531&lt;&gt;"",$J531&lt;&gt;"",$J531&lt;=Boshqaruv!$C$10,OR($K531="",$K531&gt;Boshqaruv!$C$10),$L531&lt;&gt;"Tibbiy qarshi ko'rsatma"),1,"")</f>
        <v/>
      </c>
      <c r="Q531" s="28" t="n">
        <f aca="false">IF(AND($B531&lt;&gt;"",$J531&gt;=Boshqaruv!$C$9,$J531&lt;=Boshqaruv!$C$10),IF(COUNTIFS($B$4:$B530,$B531,$C$4:$C530,$C531,$J$4:$J530,"&gt;="&amp;Boshqaruv!$C$9,$J$4:$J530,"&lt;="&amp;Boshqaruv!$C$10)=0,1,0),0)</f>
        <v>0</v>
      </c>
      <c r="R531" s="28" t="n">
        <f aca="false">IF(AND($B531&lt;&gt;"",$J531&gt;=Boshqaruv!$C$9,$J531&lt;=Boshqaruv!$C$10,$K531&lt;&gt;"",$K531&lt;=Boshqaruv!$C$10),IF(COUNTIFS($B$4:$B530,$B531,$C$4:$C530,$C531,$J$4:$J530,"&gt;="&amp;Boshqaruv!$C$9,$J$4:$J530,"&lt;="&amp;Boshqaruv!$C$10,$K$4:$K530,"&lt;&gt;",$K$4:$K530,"&lt;="&amp;Boshqaruv!$C$10)=0,1,0),0)</f>
        <v>0</v>
      </c>
      <c r="S531" s="28" t="n">
        <f aca="false">IF($P531=1,IF(COUNTIFS($B$4:$B530,$B531,$C$4:$C530,$C531,$P$4:$P530,1)=0,1,0),0)</f>
        <v>0</v>
      </c>
      <c r="T531" s="12"/>
    </row>
    <row r="532" customFormat="false" ht="15" hidden="false" customHeight="false" outlineLevel="0" collapsed="false">
      <c r="A532" s="20" t="n">
        <v>528</v>
      </c>
      <c r="B532" s="12"/>
      <c r="C532" s="13"/>
      <c r="D532" s="24"/>
      <c r="E532" s="12"/>
      <c r="F532" s="12"/>
      <c r="G532" s="25"/>
      <c r="H532" s="25"/>
      <c r="I532" s="25"/>
      <c r="J532" s="13"/>
      <c r="K532" s="13"/>
      <c r="L532" s="25"/>
      <c r="M532" s="14" t="str">
        <f aca="false">IF(OR($C532="",$J532=""),"",INT(($J532-$C532)/365.25))</f>
        <v/>
      </c>
      <c r="N532" s="14" t="str">
        <f aca="false">IF($M532="","",IF($M532&lt;2,"Ha","Yo'q"))</f>
        <v/>
      </c>
      <c r="O532" s="14" t="str">
        <f aca="false">IF($M532="","",IF(AND($M532&gt;=7,$M532&lt;=17),"Ha","Yo'q"))</f>
        <v/>
      </c>
      <c r="P532" s="14" t="str">
        <f aca="false">IF(AND($B532&lt;&gt;"",$J532&lt;&gt;"",$J532&lt;=Boshqaruv!$C$10,OR($K532="",$K532&gt;Boshqaruv!$C$10),$L532&lt;&gt;"Tibbiy qarshi ko'rsatma"),1,"")</f>
        <v/>
      </c>
      <c r="Q532" s="28" t="n">
        <f aca="false">IF(AND($B532&lt;&gt;"",$J532&gt;=Boshqaruv!$C$9,$J532&lt;=Boshqaruv!$C$10),IF(COUNTIFS($B$4:$B531,$B532,$C$4:$C531,$C532,$J$4:$J531,"&gt;="&amp;Boshqaruv!$C$9,$J$4:$J531,"&lt;="&amp;Boshqaruv!$C$10)=0,1,0),0)</f>
        <v>0</v>
      </c>
      <c r="R532" s="28" t="n">
        <f aca="false">IF(AND($B532&lt;&gt;"",$J532&gt;=Boshqaruv!$C$9,$J532&lt;=Boshqaruv!$C$10,$K532&lt;&gt;"",$K532&lt;=Boshqaruv!$C$10),IF(COUNTIFS($B$4:$B531,$B532,$C$4:$C531,$C532,$J$4:$J531,"&gt;="&amp;Boshqaruv!$C$9,$J$4:$J531,"&lt;="&amp;Boshqaruv!$C$10,$K$4:$K531,"&lt;&gt;",$K$4:$K531,"&lt;="&amp;Boshqaruv!$C$10)=0,1,0),0)</f>
        <v>0</v>
      </c>
      <c r="S532" s="28" t="n">
        <f aca="false">IF($P532=1,IF(COUNTIFS($B$4:$B531,$B532,$C$4:$C531,$C532,$P$4:$P531,1)=0,1,0),0)</f>
        <v>0</v>
      </c>
      <c r="T532" s="12"/>
    </row>
    <row r="533" customFormat="false" ht="15" hidden="false" customHeight="false" outlineLevel="0" collapsed="false">
      <c r="A533" s="20" t="n">
        <v>529</v>
      </c>
      <c r="B533" s="12"/>
      <c r="C533" s="13"/>
      <c r="D533" s="24"/>
      <c r="E533" s="12"/>
      <c r="F533" s="12"/>
      <c r="G533" s="25"/>
      <c r="H533" s="25"/>
      <c r="I533" s="25"/>
      <c r="J533" s="13"/>
      <c r="K533" s="13"/>
      <c r="L533" s="25"/>
      <c r="M533" s="14" t="str">
        <f aca="false">IF(OR($C533="",$J533=""),"",INT(($J533-$C533)/365.25))</f>
        <v/>
      </c>
      <c r="N533" s="14" t="str">
        <f aca="false">IF($M533="","",IF($M533&lt;2,"Ha","Yo'q"))</f>
        <v/>
      </c>
      <c r="O533" s="14" t="str">
        <f aca="false">IF($M533="","",IF(AND($M533&gt;=7,$M533&lt;=17),"Ha","Yo'q"))</f>
        <v/>
      </c>
      <c r="P533" s="14" t="str">
        <f aca="false">IF(AND($B533&lt;&gt;"",$J533&lt;&gt;"",$J533&lt;=Boshqaruv!$C$10,OR($K533="",$K533&gt;Boshqaruv!$C$10),$L533&lt;&gt;"Tibbiy qarshi ko'rsatma"),1,"")</f>
        <v/>
      </c>
      <c r="Q533" s="28" t="n">
        <f aca="false">IF(AND($B533&lt;&gt;"",$J533&gt;=Boshqaruv!$C$9,$J533&lt;=Boshqaruv!$C$10),IF(COUNTIFS($B$4:$B532,$B533,$C$4:$C532,$C533,$J$4:$J532,"&gt;="&amp;Boshqaruv!$C$9,$J$4:$J532,"&lt;="&amp;Boshqaruv!$C$10)=0,1,0),0)</f>
        <v>0</v>
      </c>
      <c r="R533" s="28" t="n">
        <f aca="false">IF(AND($B533&lt;&gt;"",$J533&gt;=Boshqaruv!$C$9,$J533&lt;=Boshqaruv!$C$10,$K533&lt;&gt;"",$K533&lt;=Boshqaruv!$C$10),IF(COUNTIFS($B$4:$B532,$B533,$C$4:$C532,$C533,$J$4:$J532,"&gt;="&amp;Boshqaruv!$C$9,$J$4:$J532,"&lt;="&amp;Boshqaruv!$C$10,$K$4:$K532,"&lt;&gt;",$K$4:$K532,"&lt;="&amp;Boshqaruv!$C$10)=0,1,0),0)</f>
        <v>0</v>
      </c>
      <c r="S533" s="28" t="n">
        <f aca="false">IF($P533=1,IF(COUNTIFS($B$4:$B532,$B533,$C$4:$C532,$C533,$P$4:$P532,1)=0,1,0),0)</f>
        <v>0</v>
      </c>
      <c r="T533" s="12"/>
    </row>
    <row r="534" customFormat="false" ht="15" hidden="false" customHeight="false" outlineLevel="0" collapsed="false">
      <c r="A534" s="20" t="n">
        <v>530</v>
      </c>
      <c r="B534" s="12"/>
      <c r="C534" s="13"/>
      <c r="D534" s="24"/>
      <c r="E534" s="12"/>
      <c r="F534" s="12"/>
      <c r="G534" s="25"/>
      <c r="H534" s="25"/>
      <c r="I534" s="25"/>
      <c r="J534" s="13"/>
      <c r="K534" s="13"/>
      <c r="L534" s="25"/>
      <c r="M534" s="14" t="str">
        <f aca="false">IF(OR($C534="",$J534=""),"",INT(($J534-$C534)/365.25))</f>
        <v/>
      </c>
      <c r="N534" s="14" t="str">
        <f aca="false">IF($M534="","",IF($M534&lt;2,"Ha","Yo'q"))</f>
        <v/>
      </c>
      <c r="O534" s="14" t="str">
        <f aca="false">IF($M534="","",IF(AND($M534&gt;=7,$M534&lt;=17),"Ha","Yo'q"))</f>
        <v/>
      </c>
      <c r="P534" s="14" t="str">
        <f aca="false">IF(AND($B534&lt;&gt;"",$J534&lt;&gt;"",$J534&lt;=Boshqaruv!$C$10,OR($K534="",$K534&gt;Boshqaruv!$C$10),$L534&lt;&gt;"Tibbiy qarshi ko'rsatma"),1,"")</f>
        <v/>
      </c>
      <c r="Q534" s="28" t="n">
        <f aca="false">IF(AND($B534&lt;&gt;"",$J534&gt;=Boshqaruv!$C$9,$J534&lt;=Boshqaruv!$C$10),IF(COUNTIFS($B$4:$B533,$B534,$C$4:$C533,$C534,$J$4:$J533,"&gt;="&amp;Boshqaruv!$C$9,$J$4:$J533,"&lt;="&amp;Boshqaruv!$C$10)=0,1,0),0)</f>
        <v>0</v>
      </c>
      <c r="R534" s="28" t="n">
        <f aca="false">IF(AND($B534&lt;&gt;"",$J534&gt;=Boshqaruv!$C$9,$J534&lt;=Boshqaruv!$C$10,$K534&lt;&gt;"",$K534&lt;=Boshqaruv!$C$10),IF(COUNTIFS($B$4:$B533,$B534,$C$4:$C533,$C534,$J$4:$J533,"&gt;="&amp;Boshqaruv!$C$9,$J$4:$J533,"&lt;="&amp;Boshqaruv!$C$10,$K$4:$K533,"&lt;&gt;",$K$4:$K533,"&lt;="&amp;Boshqaruv!$C$10)=0,1,0),0)</f>
        <v>0</v>
      </c>
      <c r="S534" s="28" t="n">
        <f aca="false">IF($P534=1,IF(COUNTIFS($B$4:$B533,$B534,$C$4:$C533,$C534,$P$4:$P533,1)=0,1,0),0)</f>
        <v>0</v>
      </c>
      <c r="T534" s="12"/>
    </row>
    <row r="535" customFormat="false" ht="15" hidden="false" customHeight="false" outlineLevel="0" collapsed="false">
      <c r="A535" s="20" t="n">
        <v>531</v>
      </c>
      <c r="B535" s="12"/>
      <c r="C535" s="13"/>
      <c r="D535" s="24"/>
      <c r="E535" s="12"/>
      <c r="F535" s="12"/>
      <c r="G535" s="25"/>
      <c r="H535" s="25"/>
      <c r="I535" s="25"/>
      <c r="J535" s="13"/>
      <c r="K535" s="13"/>
      <c r="L535" s="25"/>
      <c r="M535" s="14" t="str">
        <f aca="false">IF(OR($C535="",$J535=""),"",INT(($J535-$C535)/365.25))</f>
        <v/>
      </c>
      <c r="N535" s="14" t="str">
        <f aca="false">IF($M535="","",IF($M535&lt;2,"Ha","Yo'q"))</f>
        <v/>
      </c>
      <c r="O535" s="14" t="str">
        <f aca="false">IF($M535="","",IF(AND($M535&gt;=7,$M535&lt;=17),"Ha","Yo'q"))</f>
        <v/>
      </c>
      <c r="P535" s="14" t="str">
        <f aca="false">IF(AND($B535&lt;&gt;"",$J535&lt;&gt;"",$J535&lt;=Boshqaruv!$C$10,OR($K535="",$K535&gt;Boshqaruv!$C$10),$L535&lt;&gt;"Tibbiy qarshi ko'rsatma"),1,"")</f>
        <v/>
      </c>
      <c r="Q535" s="28" t="n">
        <f aca="false">IF(AND($B535&lt;&gt;"",$J535&gt;=Boshqaruv!$C$9,$J535&lt;=Boshqaruv!$C$10),IF(COUNTIFS($B$4:$B534,$B535,$C$4:$C534,$C535,$J$4:$J534,"&gt;="&amp;Boshqaruv!$C$9,$J$4:$J534,"&lt;="&amp;Boshqaruv!$C$10)=0,1,0),0)</f>
        <v>0</v>
      </c>
      <c r="R535" s="28" t="n">
        <f aca="false">IF(AND($B535&lt;&gt;"",$J535&gt;=Boshqaruv!$C$9,$J535&lt;=Boshqaruv!$C$10,$K535&lt;&gt;"",$K535&lt;=Boshqaruv!$C$10),IF(COUNTIFS($B$4:$B534,$B535,$C$4:$C534,$C535,$J$4:$J534,"&gt;="&amp;Boshqaruv!$C$9,$J$4:$J534,"&lt;="&amp;Boshqaruv!$C$10,$K$4:$K534,"&lt;&gt;",$K$4:$K534,"&lt;="&amp;Boshqaruv!$C$10)=0,1,0),0)</f>
        <v>0</v>
      </c>
      <c r="S535" s="28" t="n">
        <f aca="false">IF($P535=1,IF(COUNTIFS($B$4:$B534,$B535,$C$4:$C534,$C535,$P$4:$P534,1)=0,1,0),0)</f>
        <v>0</v>
      </c>
      <c r="T535" s="12"/>
    </row>
    <row r="536" customFormat="false" ht="15" hidden="false" customHeight="false" outlineLevel="0" collapsed="false">
      <c r="A536" s="20" t="n">
        <v>532</v>
      </c>
      <c r="B536" s="12"/>
      <c r="C536" s="13"/>
      <c r="D536" s="24"/>
      <c r="E536" s="12"/>
      <c r="F536" s="12"/>
      <c r="G536" s="25"/>
      <c r="H536" s="25"/>
      <c r="I536" s="25"/>
      <c r="J536" s="13"/>
      <c r="K536" s="13"/>
      <c r="L536" s="25"/>
      <c r="M536" s="14" t="str">
        <f aca="false">IF(OR($C536="",$J536=""),"",INT(($J536-$C536)/365.25))</f>
        <v/>
      </c>
      <c r="N536" s="14" t="str">
        <f aca="false">IF($M536="","",IF($M536&lt;2,"Ha","Yo'q"))</f>
        <v/>
      </c>
      <c r="O536" s="14" t="str">
        <f aca="false">IF($M536="","",IF(AND($M536&gt;=7,$M536&lt;=17),"Ha","Yo'q"))</f>
        <v/>
      </c>
      <c r="P536" s="14" t="str">
        <f aca="false">IF(AND($B536&lt;&gt;"",$J536&lt;&gt;"",$J536&lt;=Boshqaruv!$C$10,OR($K536="",$K536&gt;Boshqaruv!$C$10),$L536&lt;&gt;"Tibbiy qarshi ko'rsatma"),1,"")</f>
        <v/>
      </c>
      <c r="Q536" s="28" t="n">
        <f aca="false">IF(AND($B536&lt;&gt;"",$J536&gt;=Boshqaruv!$C$9,$J536&lt;=Boshqaruv!$C$10),IF(COUNTIFS($B$4:$B535,$B536,$C$4:$C535,$C536,$J$4:$J535,"&gt;="&amp;Boshqaruv!$C$9,$J$4:$J535,"&lt;="&amp;Boshqaruv!$C$10)=0,1,0),0)</f>
        <v>0</v>
      </c>
      <c r="R536" s="28" t="n">
        <f aca="false">IF(AND($B536&lt;&gt;"",$J536&gt;=Boshqaruv!$C$9,$J536&lt;=Boshqaruv!$C$10,$K536&lt;&gt;"",$K536&lt;=Boshqaruv!$C$10),IF(COUNTIFS($B$4:$B535,$B536,$C$4:$C535,$C536,$J$4:$J535,"&gt;="&amp;Boshqaruv!$C$9,$J$4:$J535,"&lt;="&amp;Boshqaruv!$C$10,$K$4:$K535,"&lt;&gt;",$K$4:$K535,"&lt;="&amp;Boshqaruv!$C$10)=0,1,0),0)</f>
        <v>0</v>
      </c>
      <c r="S536" s="28" t="n">
        <f aca="false">IF($P536=1,IF(COUNTIFS($B$4:$B535,$B536,$C$4:$C535,$C536,$P$4:$P535,1)=0,1,0),0)</f>
        <v>0</v>
      </c>
      <c r="T536" s="12"/>
    </row>
    <row r="537" customFormat="false" ht="15" hidden="false" customHeight="false" outlineLevel="0" collapsed="false">
      <c r="A537" s="20" t="n">
        <v>533</v>
      </c>
      <c r="B537" s="12"/>
      <c r="C537" s="13"/>
      <c r="D537" s="24"/>
      <c r="E537" s="12"/>
      <c r="F537" s="12"/>
      <c r="G537" s="25"/>
      <c r="H537" s="25"/>
      <c r="I537" s="25"/>
      <c r="J537" s="13"/>
      <c r="K537" s="13"/>
      <c r="L537" s="25"/>
      <c r="M537" s="14" t="str">
        <f aca="false">IF(OR($C537="",$J537=""),"",INT(($J537-$C537)/365.25))</f>
        <v/>
      </c>
      <c r="N537" s="14" t="str">
        <f aca="false">IF($M537="","",IF($M537&lt;2,"Ha","Yo'q"))</f>
        <v/>
      </c>
      <c r="O537" s="14" t="str">
        <f aca="false">IF($M537="","",IF(AND($M537&gt;=7,$M537&lt;=17),"Ha","Yo'q"))</f>
        <v/>
      </c>
      <c r="P537" s="14" t="str">
        <f aca="false">IF(AND($B537&lt;&gt;"",$J537&lt;&gt;"",$J537&lt;=Boshqaruv!$C$10,OR($K537="",$K537&gt;Boshqaruv!$C$10),$L537&lt;&gt;"Tibbiy qarshi ko'rsatma"),1,"")</f>
        <v/>
      </c>
      <c r="Q537" s="28" t="n">
        <f aca="false">IF(AND($B537&lt;&gt;"",$J537&gt;=Boshqaruv!$C$9,$J537&lt;=Boshqaruv!$C$10),IF(COUNTIFS($B$4:$B536,$B537,$C$4:$C536,$C537,$J$4:$J536,"&gt;="&amp;Boshqaruv!$C$9,$J$4:$J536,"&lt;="&amp;Boshqaruv!$C$10)=0,1,0),0)</f>
        <v>0</v>
      </c>
      <c r="R537" s="28" t="n">
        <f aca="false">IF(AND($B537&lt;&gt;"",$J537&gt;=Boshqaruv!$C$9,$J537&lt;=Boshqaruv!$C$10,$K537&lt;&gt;"",$K537&lt;=Boshqaruv!$C$10),IF(COUNTIFS($B$4:$B536,$B537,$C$4:$C536,$C537,$J$4:$J536,"&gt;="&amp;Boshqaruv!$C$9,$J$4:$J536,"&lt;="&amp;Boshqaruv!$C$10,$K$4:$K536,"&lt;&gt;",$K$4:$K536,"&lt;="&amp;Boshqaruv!$C$10)=0,1,0),0)</f>
        <v>0</v>
      </c>
      <c r="S537" s="28" t="n">
        <f aca="false">IF($P537=1,IF(COUNTIFS($B$4:$B536,$B537,$C$4:$C536,$C537,$P$4:$P536,1)=0,1,0),0)</f>
        <v>0</v>
      </c>
      <c r="T537" s="12"/>
    </row>
    <row r="538" customFormat="false" ht="15" hidden="false" customHeight="false" outlineLevel="0" collapsed="false">
      <c r="A538" s="20" t="n">
        <v>534</v>
      </c>
      <c r="B538" s="12"/>
      <c r="C538" s="13"/>
      <c r="D538" s="24"/>
      <c r="E538" s="12"/>
      <c r="F538" s="12"/>
      <c r="G538" s="25"/>
      <c r="H538" s="25"/>
      <c r="I538" s="25"/>
      <c r="J538" s="13"/>
      <c r="K538" s="13"/>
      <c r="L538" s="25"/>
      <c r="M538" s="14" t="str">
        <f aca="false">IF(OR($C538="",$J538=""),"",INT(($J538-$C538)/365.25))</f>
        <v/>
      </c>
      <c r="N538" s="14" t="str">
        <f aca="false">IF($M538="","",IF($M538&lt;2,"Ha","Yo'q"))</f>
        <v/>
      </c>
      <c r="O538" s="14" t="str">
        <f aca="false">IF($M538="","",IF(AND($M538&gt;=7,$M538&lt;=17),"Ha","Yo'q"))</f>
        <v/>
      </c>
      <c r="P538" s="14" t="str">
        <f aca="false">IF(AND($B538&lt;&gt;"",$J538&lt;&gt;"",$J538&lt;=Boshqaruv!$C$10,OR($K538="",$K538&gt;Boshqaruv!$C$10),$L538&lt;&gt;"Tibbiy qarshi ko'rsatma"),1,"")</f>
        <v/>
      </c>
      <c r="Q538" s="28" t="n">
        <f aca="false">IF(AND($B538&lt;&gt;"",$J538&gt;=Boshqaruv!$C$9,$J538&lt;=Boshqaruv!$C$10),IF(COUNTIFS($B$4:$B537,$B538,$C$4:$C537,$C538,$J$4:$J537,"&gt;="&amp;Boshqaruv!$C$9,$J$4:$J537,"&lt;="&amp;Boshqaruv!$C$10)=0,1,0),0)</f>
        <v>0</v>
      </c>
      <c r="R538" s="28" t="n">
        <f aca="false">IF(AND($B538&lt;&gt;"",$J538&gt;=Boshqaruv!$C$9,$J538&lt;=Boshqaruv!$C$10,$K538&lt;&gt;"",$K538&lt;=Boshqaruv!$C$10),IF(COUNTIFS($B$4:$B537,$B538,$C$4:$C537,$C538,$J$4:$J537,"&gt;="&amp;Boshqaruv!$C$9,$J$4:$J537,"&lt;="&amp;Boshqaruv!$C$10,$K$4:$K537,"&lt;&gt;",$K$4:$K537,"&lt;="&amp;Boshqaruv!$C$10)=0,1,0),0)</f>
        <v>0</v>
      </c>
      <c r="S538" s="28" t="n">
        <f aca="false">IF($P538=1,IF(COUNTIFS($B$4:$B537,$B538,$C$4:$C537,$C538,$P$4:$P537,1)=0,1,0),0)</f>
        <v>0</v>
      </c>
      <c r="T538" s="12"/>
    </row>
    <row r="539" customFormat="false" ht="15" hidden="false" customHeight="false" outlineLevel="0" collapsed="false">
      <c r="A539" s="20" t="n">
        <v>535</v>
      </c>
      <c r="B539" s="12"/>
      <c r="C539" s="13"/>
      <c r="D539" s="24"/>
      <c r="E539" s="12"/>
      <c r="F539" s="12"/>
      <c r="G539" s="25"/>
      <c r="H539" s="25"/>
      <c r="I539" s="25"/>
      <c r="J539" s="13"/>
      <c r="K539" s="13"/>
      <c r="L539" s="25"/>
      <c r="M539" s="14" t="str">
        <f aca="false">IF(OR($C539="",$J539=""),"",INT(($J539-$C539)/365.25))</f>
        <v/>
      </c>
      <c r="N539" s="14" t="str">
        <f aca="false">IF($M539="","",IF($M539&lt;2,"Ha","Yo'q"))</f>
        <v/>
      </c>
      <c r="O539" s="14" t="str">
        <f aca="false">IF($M539="","",IF(AND($M539&gt;=7,$M539&lt;=17),"Ha","Yo'q"))</f>
        <v/>
      </c>
      <c r="P539" s="14" t="str">
        <f aca="false">IF(AND($B539&lt;&gt;"",$J539&lt;&gt;"",$J539&lt;=Boshqaruv!$C$10,OR($K539="",$K539&gt;Boshqaruv!$C$10),$L539&lt;&gt;"Tibbiy qarshi ko'rsatma"),1,"")</f>
        <v/>
      </c>
      <c r="Q539" s="28" t="n">
        <f aca="false">IF(AND($B539&lt;&gt;"",$J539&gt;=Boshqaruv!$C$9,$J539&lt;=Boshqaruv!$C$10),IF(COUNTIFS($B$4:$B538,$B539,$C$4:$C538,$C539,$J$4:$J538,"&gt;="&amp;Boshqaruv!$C$9,$J$4:$J538,"&lt;="&amp;Boshqaruv!$C$10)=0,1,0),0)</f>
        <v>0</v>
      </c>
      <c r="R539" s="28" t="n">
        <f aca="false">IF(AND($B539&lt;&gt;"",$J539&gt;=Boshqaruv!$C$9,$J539&lt;=Boshqaruv!$C$10,$K539&lt;&gt;"",$K539&lt;=Boshqaruv!$C$10),IF(COUNTIFS($B$4:$B538,$B539,$C$4:$C538,$C539,$J$4:$J538,"&gt;="&amp;Boshqaruv!$C$9,$J$4:$J538,"&lt;="&amp;Boshqaruv!$C$10,$K$4:$K538,"&lt;&gt;",$K$4:$K538,"&lt;="&amp;Boshqaruv!$C$10)=0,1,0),0)</f>
        <v>0</v>
      </c>
      <c r="S539" s="28" t="n">
        <f aca="false">IF($P539=1,IF(COUNTIFS($B$4:$B538,$B539,$C$4:$C538,$C539,$P$4:$P538,1)=0,1,0),0)</f>
        <v>0</v>
      </c>
      <c r="T539" s="12"/>
    </row>
    <row r="540" customFormat="false" ht="15" hidden="false" customHeight="false" outlineLevel="0" collapsed="false">
      <c r="A540" s="20" t="n">
        <v>536</v>
      </c>
      <c r="B540" s="12"/>
      <c r="C540" s="13"/>
      <c r="D540" s="24"/>
      <c r="E540" s="12"/>
      <c r="F540" s="12"/>
      <c r="G540" s="25"/>
      <c r="H540" s="25"/>
      <c r="I540" s="25"/>
      <c r="J540" s="13"/>
      <c r="K540" s="13"/>
      <c r="L540" s="25"/>
      <c r="M540" s="14" t="str">
        <f aca="false">IF(OR($C540="",$J540=""),"",INT(($J540-$C540)/365.25))</f>
        <v/>
      </c>
      <c r="N540" s="14" t="str">
        <f aca="false">IF($M540="","",IF($M540&lt;2,"Ha","Yo'q"))</f>
        <v/>
      </c>
      <c r="O540" s="14" t="str">
        <f aca="false">IF($M540="","",IF(AND($M540&gt;=7,$M540&lt;=17),"Ha","Yo'q"))</f>
        <v/>
      </c>
      <c r="P540" s="14" t="str">
        <f aca="false">IF(AND($B540&lt;&gt;"",$J540&lt;&gt;"",$J540&lt;=Boshqaruv!$C$10,OR($K540="",$K540&gt;Boshqaruv!$C$10),$L540&lt;&gt;"Tibbiy qarshi ko'rsatma"),1,"")</f>
        <v/>
      </c>
      <c r="Q540" s="28" t="n">
        <f aca="false">IF(AND($B540&lt;&gt;"",$J540&gt;=Boshqaruv!$C$9,$J540&lt;=Boshqaruv!$C$10),IF(COUNTIFS($B$4:$B539,$B540,$C$4:$C539,$C540,$J$4:$J539,"&gt;="&amp;Boshqaruv!$C$9,$J$4:$J539,"&lt;="&amp;Boshqaruv!$C$10)=0,1,0),0)</f>
        <v>0</v>
      </c>
      <c r="R540" s="28" t="n">
        <f aca="false">IF(AND($B540&lt;&gt;"",$J540&gt;=Boshqaruv!$C$9,$J540&lt;=Boshqaruv!$C$10,$K540&lt;&gt;"",$K540&lt;=Boshqaruv!$C$10),IF(COUNTIFS($B$4:$B539,$B540,$C$4:$C539,$C540,$J$4:$J539,"&gt;="&amp;Boshqaruv!$C$9,$J$4:$J539,"&lt;="&amp;Boshqaruv!$C$10,$K$4:$K539,"&lt;&gt;",$K$4:$K539,"&lt;="&amp;Boshqaruv!$C$10)=0,1,0),0)</f>
        <v>0</v>
      </c>
      <c r="S540" s="28" t="n">
        <f aca="false">IF($P540=1,IF(COUNTIFS($B$4:$B539,$B540,$C$4:$C539,$C540,$P$4:$P539,1)=0,1,0),0)</f>
        <v>0</v>
      </c>
      <c r="T540" s="12"/>
    </row>
    <row r="541" customFormat="false" ht="15" hidden="false" customHeight="false" outlineLevel="0" collapsed="false">
      <c r="A541" s="20" t="n">
        <v>537</v>
      </c>
      <c r="B541" s="12"/>
      <c r="C541" s="13"/>
      <c r="D541" s="24"/>
      <c r="E541" s="12"/>
      <c r="F541" s="12"/>
      <c r="G541" s="25"/>
      <c r="H541" s="25"/>
      <c r="I541" s="25"/>
      <c r="J541" s="13"/>
      <c r="K541" s="13"/>
      <c r="L541" s="25"/>
      <c r="M541" s="14" t="str">
        <f aca="false">IF(OR($C541="",$J541=""),"",INT(($J541-$C541)/365.25))</f>
        <v/>
      </c>
      <c r="N541" s="14" t="str">
        <f aca="false">IF($M541="","",IF($M541&lt;2,"Ha","Yo'q"))</f>
        <v/>
      </c>
      <c r="O541" s="14" t="str">
        <f aca="false">IF($M541="","",IF(AND($M541&gt;=7,$M541&lt;=17),"Ha","Yo'q"))</f>
        <v/>
      </c>
      <c r="P541" s="14" t="str">
        <f aca="false">IF(AND($B541&lt;&gt;"",$J541&lt;&gt;"",$J541&lt;=Boshqaruv!$C$10,OR($K541="",$K541&gt;Boshqaruv!$C$10),$L541&lt;&gt;"Tibbiy qarshi ko'rsatma"),1,"")</f>
        <v/>
      </c>
      <c r="Q541" s="28" t="n">
        <f aca="false">IF(AND($B541&lt;&gt;"",$J541&gt;=Boshqaruv!$C$9,$J541&lt;=Boshqaruv!$C$10),IF(COUNTIFS($B$4:$B540,$B541,$C$4:$C540,$C541,$J$4:$J540,"&gt;="&amp;Boshqaruv!$C$9,$J$4:$J540,"&lt;="&amp;Boshqaruv!$C$10)=0,1,0),0)</f>
        <v>0</v>
      </c>
      <c r="R541" s="28" t="n">
        <f aca="false">IF(AND($B541&lt;&gt;"",$J541&gt;=Boshqaruv!$C$9,$J541&lt;=Boshqaruv!$C$10,$K541&lt;&gt;"",$K541&lt;=Boshqaruv!$C$10),IF(COUNTIFS($B$4:$B540,$B541,$C$4:$C540,$C541,$J$4:$J540,"&gt;="&amp;Boshqaruv!$C$9,$J$4:$J540,"&lt;="&amp;Boshqaruv!$C$10,$K$4:$K540,"&lt;&gt;",$K$4:$K540,"&lt;="&amp;Boshqaruv!$C$10)=0,1,0),0)</f>
        <v>0</v>
      </c>
      <c r="S541" s="28" t="n">
        <f aca="false">IF($P541=1,IF(COUNTIFS($B$4:$B540,$B541,$C$4:$C540,$C541,$P$4:$P540,1)=0,1,0),0)</f>
        <v>0</v>
      </c>
      <c r="T541" s="12"/>
    </row>
    <row r="542" customFormat="false" ht="15" hidden="false" customHeight="false" outlineLevel="0" collapsed="false">
      <c r="A542" s="20" t="n">
        <v>538</v>
      </c>
      <c r="B542" s="12"/>
      <c r="C542" s="13"/>
      <c r="D542" s="24"/>
      <c r="E542" s="12"/>
      <c r="F542" s="12"/>
      <c r="G542" s="25"/>
      <c r="H542" s="25"/>
      <c r="I542" s="25"/>
      <c r="J542" s="13"/>
      <c r="K542" s="13"/>
      <c r="L542" s="25"/>
      <c r="M542" s="14" t="str">
        <f aca="false">IF(OR($C542="",$J542=""),"",INT(($J542-$C542)/365.25))</f>
        <v/>
      </c>
      <c r="N542" s="14" t="str">
        <f aca="false">IF($M542="","",IF($M542&lt;2,"Ha","Yo'q"))</f>
        <v/>
      </c>
      <c r="O542" s="14" t="str">
        <f aca="false">IF($M542="","",IF(AND($M542&gt;=7,$M542&lt;=17),"Ha","Yo'q"))</f>
        <v/>
      </c>
      <c r="P542" s="14" t="str">
        <f aca="false">IF(AND($B542&lt;&gt;"",$J542&lt;&gt;"",$J542&lt;=Boshqaruv!$C$10,OR($K542="",$K542&gt;Boshqaruv!$C$10),$L542&lt;&gt;"Tibbiy qarshi ko'rsatma"),1,"")</f>
        <v/>
      </c>
      <c r="Q542" s="28" t="n">
        <f aca="false">IF(AND($B542&lt;&gt;"",$J542&gt;=Boshqaruv!$C$9,$J542&lt;=Boshqaruv!$C$10),IF(COUNTIFS($B$4:$B541,$B542,$C$4:$C541,$C542,$J$4:$J541,"&gt;="&amp;Boshqaruv!$C$9,$J$4:$J541,"&lt;="&amp;Boshqaruv!$C$10)=0,1,0),0)</f>
        <v>0</v>
      </c>
      <c r="R542" s="28" t="n">
        <f aca="false">IF(AND($B542&lt;&gt;"",$J542&gt;=Boshqaruv!$C$9,$J542&lt;=Boshqaruv!$C$10,$K542&lt;&gt;"",$K542&lt;=Boshqaruv!$C$10),IF(COUNTIFS($B$4:$B541,$B542,$C$4:$C541,$C542,$J$4:$J541,"&gt;="&amp;Boshqaruv!$C$9,$J$4:$J541,"&lt;="&amp;Boshqaruv!$C$10,$K$4:$K541,"&lt;&gt;",$K$4:$K541,"&lt;="&amp;Boshqaruv!$C$10)=0,1,0),0)</f>
        <v>0</v>
      </c>
      <c r="S542" s="28" t="n">
        <f aca="false">IF($P542=1,IF(COUNTIFS($B$4:$B541,$B542,$C$4:$C541,$C542,$P$4:$P541,1)=0,1,0),0)</f>
        <v>0</v>
      </c>
      <c r="T542" s="12"/>
    </row>
    <row r="543" customFormat="false" ht="15" hidden="false" customHeight="false" outlineLevel="0" collapsed="false">
      <c r="A543" s="20" t="n">
        <v>539</v>
      </c>
      <c r="B543" s="12"/>
      <c r="C543" s="13"/>
      <c r="D543" s="24"/>
      <c r="E543" s="12"/>
      <c r="F543" s="12"/>
      <c r="G543" s="25"/>
      <c r="H543" s="25"/>
      <c r="I543" s="25"/>
      <c r="J543" s="13"/>
      <c r="K543" s="13"/>
      <c r="L543" s="25"/>
      <c r="M543" s="14" t="str">
        <f aca="false">IF(OR($C543="",$J543=""),"",INT(($J543-$C543)/365.25))</f>
        <v/>
      </c>
      <c r="N543" s="14" t="str">
        <f aca="false">IF($M543="","",IF($M543&lt;2,"Ha","Yo'q"))</f>
        <v/>
      </c>
      <c r="O543" s="14" t="str">
        <f aca="false">IF($M543="","",IF(AND($M543&gt;=7,$M543&lt;=17),"Ha","Yo'q"))</f>
        <v/>
      </c>
      <c r="P543" s="14" t="str">
        <f aca="false">IF(AND($B543&lt;&gt;"",$J543&lt;&gt;"",$J543&lt;=Boshqaruv!$C$10,OR($K543="",$K543&gt;Boshqaruv!$C$10),$L543&lt;&gt;"Tibbiy qarshi ko'rsatma"),1,"")</f>
        <v/>
      </c>
      <c r="Q543" s="28" t="n">
        <f aca="false">IF(AND($B543&lt;&gt;"",$J543&gt;=Boshqaruv!$C$9,$J543&lt;=Boshqaruv!$C$10),IF(COUNTIFS($B$4:$B542,$B543,$C$4:$C542,$C543,$J$4:$J542,"&gt;="&amp;Boshqaruv!$C$9,$J$4:$J542,"&lt;="&amp;Boshqaruv!$C$10)=0,1,0),0)</f>
        <v>0</v>
      </c>
      <c r="R543" s="28" t="n">
        <f aca="false">IF(AND($B543&lt;&gt;"",$J543&gt;=Boshqaruv!$C$9,$J543&lt;=Boshqaruv!$C$10,$K543&lt;&gt;"",$K543&lt;=Boshqaruv!$C$10),IF(COUNTIFS($B$4:$B542,$B543,$C$4:$C542,$C543,$J$4:$J542,"&gt;="&amp;Boshqaruv!$C$9,$J$4:$J542,"&lt;="&amp;Boshqaruv!$C$10,$K$4:$K542,"&lt;&gt;",$K$4:$K542,"&lt;="&amp;Boshqaruv!$C$10)=0,1,0),0)</f>
        <v>0</v>
      </c>
      <c r="S543" s="28" t="n">
        <f aca="false">IF($P543=1,IF(COUNTIFS($B$4:$B542,$B543,$C$4:$C542,$C543,$P$4:$P542,1)=0,1,0),0)</f>
        <v>0</v>
      </c>
      <c r="T543" s="12"/>
    </row>
    <row r="544" customFormat="false" ht="15" hidden="false" customHeight="false" outlineLevel="0" collapsed="false">
      <c r="A544" s="20" t="n">
        <v>540</v>
      </c>
      <c r="B544" s="12"/>
      <c r="C544" s="13"/>
      <c r="D544" s="24"/>
      <c r="E544" s="12"/>
      <c r="F544" s="12"/>
      <c r="G544" s="25"/>
      <c r="H544" s="25"/>
      <c r="I544" s="25"/>
      <c r="J544" s="13"/>
      <c r="K544" s="13"/>
      <c r="L544" s="25"/>
      <c r="M544" s="14" t="str">
        <f aca="false">IF(OR($C544="",$J544=""),"",INT(($J544-$C544)/365.25))</f>
        <v/>
      </c>
      <c r="N544" s="14" t="str">
        <f aca="false">IF($M544="","",IF($M544&lt;2,"Ha","Yo'q"))</f>
        <v/>
      </c>
      <c r="O544" s="14" t="str">
        <f aca="false">IF($M544="","",IF(AND($M544&gt;=7,$M544&lt;=17),"Ha","Yo'q"))</f>
        <v/>
      </c>
      <c r="P544" s="14" t="str">
        <f aca="false">IF(AND($B544&lt;&gt;"",$J544&lt;&gt;"",$J544&lt;=Boshqaruv!$C$10,OR($K544="",$K544&gt;Boshqaruv!$C$10),$L544&lt;&gt;"Tibbiy qarshi ko'rsatma"),1,"")</f>
        <v/>
      </c>
      <c r="Q544" s="28" t="n">
        <f aca="false">IF(AND($B544&lt;&gt;"",$J544&gt;=Boshqaruv!$C$9,$J544&lt;=Boshqaruv!$C$10),IF(COUNTIFS($B$4:$B543,$B544,$C$4:$C543,$C544,$J$4:$J543,"&gt;="&amp;Boshqaruv!$C$9,$J$4:$J543,"&lt;="&amp;Boshqaruv!$C$10)=0,1,0),0)</f>
        <v>0</v>
      </c>
      <c r="R544" s="28" t="n">
        <f aca="false">IF(AND($B544&lt;&gt;"",$J544&gt;=Boshqaruv!$C$9,$J544&lt;=Boshqaruv!$C$10,$K544&lt;&gt;"",$K544&lt;=Boshqaruv!$C$10),IF(COUNTIFS($B$4:$B543,$B544,$C$4:$C543,$C544,$J$4:$J543,"&gt;="&amp;Boshqaruv!$C$9,$J$4:$J543,"&lt;="&amp;Boshqaruv!$C$10,$K$4:$K543,"&lt;&gt;",$K$4:$K543,"&lt;="&amp;Boshqaruv!$C$10)=0,1,0),0)</f>
        <v>0</v>
      </c>
      <c r="S544" s="28" t="n">
        <f aca="false">IF($P544=1,IF(COUNTIFS($B$4:$B543,$B544,$C$4:$C543,$C544,$P$4:$P543,1)=0,1,0),0)</f>
        <v>0</v>
      </c>
      <c r="T544" s="12"/>
    </row>
    <row r="545" customFormat="false" ht="15" hidden="false" customHeight="false" outlineLevel="0" collapsed="false">
      <c r="A545" s="20" t="n">
        <v>541</v>
      </c>
      <c r="B545" s="12"/>
      <c r="C545" s="13"/>
      <c r="D545" s="24"/>
      <c r="E545" s="12"/>
      <c r="F545" s="12"/>
      <c r="G545" s="25"/>
      <c r="H545" s="25"/>
      <c r="I545" s="25"/>
      <c r="J545" s="13"/>
      <c r="K545" s="13"/>
      <c r="L545" s="25"/>
      <c r="M545" s="14" t="str">
        <f aca="false">IF(OR($C545="",$J545=""),"",INT(($J545-$C545)/365.25))</f>
        <v/>
      </c>
      <c r="N545" s="14" t="str">
        <f aca="false">IF($M545="","",IF($M545&lt;2,"Ha","Yo'q"))</f>
        <v/>
      </c>
      <c r="O545" s="14" t="str">
        <f aca="false">IF($M545="","",IF(AND($M545&gt;=7,$M545&lt;=17),"Ha","Yo'q"))</f>
        <v/>
      </c>
      <c r="P545" s="14" t="str">
        <f aca="false">IF(AND($B545&lt;&gt;"",$J545&lt;&gt;"",$J545&lt;=Boshqaruv!$C$10,OR($K545="",$K545&gt;Boshqaruv!$C$10),$L545&lt;&gt;"Tibbiy qarshi ko'rsatma"),1,"")</f>
        <v/>
      </c>
      <c r="Q545" s="28" t="n">
        <f aca="false">IF(AND($B545&lt;&gt;"",$J545&gt;=Boshqaruv!$C$9,$J545&lt;=Boshqaruv!$C$10),IF(COUNTIFS($B$4:$B544,$B545,$C$4:$C544,$C545,$J$4:$J544,"&gt;="&amp;Boshqaruv!$C$9,$J$4:$J544,"&lt;="&amp;Boshqaruv!$C$10)=0,1,0),0)</f>
        <v>0</v>
      </c>
      <c r="R545" s="28" t="n">
        <f aca="false">IF(AND($B545&lt;&gt;"",$J545&gt;=Boshqaruv!$C$9,$J545&lt;=Boshqaruv!$C$10,$K545&lt;&gt;"",$K545&lt;=Boshqaruv!$C$10),IF(COUNTIFS($B$4:$B544,$B545,$C$4:$C544,$C545,$J$4:$J544,"&gt;="&amp;Boshqaruv!$C$9,$J$4:$J544,"&lt;="&amp;Boshqaruv!$C$10,$K$4:$K544,"&lt;&gt;",$K$4:$K544,"&lt;="&amp;Boshqaruv!$C$10)=0,1,0),0)</f>
        <v>0</v>
      </c>
      <c r="S545" s="28" t="n">
        <f aca="false">IF($P545=1,IF(COUNTIFS($B$4:$B544,$B545,$C$4:$C544,$C545,$P$4:$P544,1)=0,1,0),0)</f>
        <v>0</v>
      </c>
      <c r="T545" s="12"/>
    </row>
    <row r="546" customFormat="false" ht="15" hidden="false" customHeight="false" outlineLevel="0" collapsed="false">
      <c r="A546" s="20" t="n">
        <v>542</v>
      </c>
      <c r="B546" s="12"/>
      <c r="C546" s="13"/>
      <c r="D546" s="24"/>
      <c r="E546" s="12"/>
      <c r="F546" s="12"/>
      <c r="G546" s="25"/>
      <c r="H546" s="25"/>
      <c r="I546" s="25"/>
      <c r="J546" s="13"/>
      <c r="K546" s="13"/>
      <c r="L546" s="25"/>
      <c r="M546" s="14" t="str">
        <f aca="false">IF(OR($C546="",$J546=""),"",INT(($J546-$C546)/365.25))</f>
        <v/>
      </c>
      <c r="N546" s="14" t="str">
        <f aca="false">IF($M546="","",IF($M546&lt;2,"Ha","Yo'q"))</f>
        <v/>
      </c>
      <c r="O546" s="14" t="str">
        <f aca="false">IF($M546="","",IF(AND($M546&gt;=7,$M546&lt;=17),"Ha","Yo'q"))</f>
        <v/>
      </c>
      <c r="P546" s="14" t="str">
        <f aca="false">IF(AND($B546&lt;&gt;"",$J546&lt;&gt;"",$J546&lt;=Boshqaruv!$C$10,OR($K546="",$K546&gt;Boshqaruv!$C$10),$L546&lt;&gt;"Tibbiy qarshi ko'rsatma"),1,"")</f>
        <v/>
      </c>
      <c r="Q546" s="28" t="n">
        <f aca="false">IF(AND($B546&lt;&gt;"",$J546&gt;=Boshqaruv!$C$9,$J546&lt;=Boshqaruv!$C$10),IF(COUNTIFS($B$4:$B545,$B546,$C$4:$C545,$C546,$J$4:$J545,"&gt;="&amp;Boshqaruv!$C$9,$J$4:$J545,"&lt;="&amp;Boshqaruv!$C$10)=0,1,0),0)</f>
        <v>0</v>
      </c>
      <c r="R546" s="28" t="n">
        <f aca="false">IF(AND($B546&lt;&gt;"",$J546&gt;=Boshqaruv!$C$9,$J546&lt;=Boshqaruv!$C$10,$K546&lt;&gt;"",$K546&lt;=Boshqaruv!$C$10),IF(COUNTIFS($B$4:$B545,$B546,$C$4:$C545,$C546,$J$4:$J545,"&gt;="&amp;Boshqaruv!$C$9,$J$4:$J545,"&lt;="&amp;Boshqaruv!$C$10,$K$4:$K545,"&lt;&gt;",$K$4:$K545,"&lt;="&amp;Boshqaruv!$C$10)=0,1,0),0)</f>
        <v>0</v>
      </c>
      <c r="S546" s="28" t="n">
        <f aca="false">IF($P546=1,IF(COUNTIFS($B$4:$B545,$B546,$C$4:$C545,$C546,$P$4:$P545,1)=0,1,0),0)</f>
        <v>0</v>
      </c>
      <c r="T546" s="12"/>
    </row>
    <row r="547" customFormat="false" ht="15" hidden="false" customHeight="false" outlineLevel="0" collapsed="false">
      <c r="A547" s="20" t="n">
        <v>543</v>
      </c>
      <c r="B547" s="12"/>
      <c r="C547" s="13"/>
      <c r="D547" s="24"/>
      <c r="E547" s="12"/>
      <c r="F547" s="12"/>
      <c r="G547" s="25"/>
      <c r="H547" s="25"/>
      <c r="I547" s="25"/>
      <c r="J547" s="13"/>
      <c r="K547" s="13"/>
      <c r="L547" s="25"/>
      <c r="M547" s="14" t="str">
        <f aca="false">IF(OR($C547="",$J547=""),"",INT(($J547-$C547)/365.25))</f>
        <v/>
      </c>
      <c r="N547" s="14" t="str">
        <f aca="false">IF($M547="","",IF($M547&lt;2,"Ha","Yo'q"))</f>
        <v/>
      </c>
      <c r="O547" s="14" t="str">
        <f aca="false">IF($M547="","",IF(AND($M547&gt;=7,$M547&lt;=17),"Ha","Yo'q"))</f>
        <v/>
      </c>
      <c r="P547" s="14" t="str">
        <f aca="false">IF(AND($B547&lt;&gt;"",$J547&lt;&gt;"",$J547&lt;=Boshqaruv!$C$10,OR($K547="",$K547&gt;Boshqaruv!$C$10),$L547&lt;&gt;"Tibbiy qarshi ko'rsatma"),1,"")</f>
        <v/>
      </c>
      <c r="Q547" s="28" t="n">
        <f aca="false">IF(AND($B547&lt;&gt;"",$J547&gt;=Boshqaruv!$C$9,$J547&lt;=Boshqaruv!$C$10),IF(COUNTIFS($B$4:$B546,$B547,$C$4:$C546,$C547,$J$4:$J546,"&gt;="&amp;Boshqaruv!$C$9,$J$4:$J546,"&lt;="&amp;Boshqaruv!$C$10)=0,1,0),0)</f>
        <v>0</v>
      </c>
      <c r="R547" s="28" t="n">
        <f aca="false">IF(AND($B547&lt;&gt;"",$J547&gt;=Boshqaruv!$C$9,$J547&lt;=Boshqaruv!$C$10,$K547&lt;&gt;"",$K547&lt;=Boshqaruv!$C$10),IF(COUNTIFS($B$4:$B546,$B547,$C$4:$C546,$C547,$J$4:$J546,"&gt;="&amp;Boshqaruv!$C$9,$J$4:$J546,"&lt;="&amp;Boshqaruv!$C$10,$K$4:$K546,"&lt;&gt;",$K$4:$K546,"&lt;="&amp;Boshqaruv!$C$10)=0,1,0),0)</f>
        <v>0</v>
      </c>
      <c r="S547" s="28" t="n">
        <f aca="false">IF($P547=1,IF(COUNTIFS($B$4:$B546,$B547,$C$4:$C546,$C547,$P$4:$P546,1)=0,1,0),0)</f>
        <v>0</v>
      </c>
      <c r="T547" s="12"/>
    </row>
    <row r="548" customFormat="false" ht="15" hidden="false" customHeight="false" outlineLevel="0" collapsed="false">
      <c r="A548" s="20" t="n">
        <v>544</v>
      </c>
      <c r="B548" s="12"/>
      <c r="C548" s="13"/>
      <c r="D548" s="24"/>
      <c r="E548" s="12"/>
      <c r="F548" s="12"/>
      <c r="G548" s="25"/>
      <c r="H548" s="25"/>
      <c r="I548" s="25"/>
      <c r="J548" s="13"/>
      <c r="K548" s="13"/>
      <c r="L548" s="25"/>
      <c r="M548" s="14" t="str">
        <f aca="false">IF(OR($C548="",$J548=""),"",INT(($J548-$C548)/365.25))</f>
        <v/>
      </c>
      <c r="N548" s="14" t="str">
        <f aca="false">IF($M548="","",IF($M548&lt;2,"Ha","Yo'q"))</f>
        <v/>
      </c>
      <c r="O548" s="14" t="str">
        <f aca="false">IF($M548="","",IF(AND($M548&gt;=7,$M548&lt;=17),"Ha","Yo'q"))</f>
        <v/>
      </c>
      <c r="P548" s="14" t="str">
        <f aca="false">IF(AND($B548&lt;&gt;"",$J548&lt;&gt;"",$J548&lt;=Boshqaruv!$C$10,OR($K548="",$K548&gt;Boshqaruv!$C$10),$L548&lt;&gt;"Tibbiy qarshi ko'rsatma"),1,"")</f>
        <v/>
      </c>
      <c r="Q548" s="28" t="n">
        <f aca="false">IF(AND($B548&lt;&gt;"",$J548&gt;=Boshqaruv!$C$9,$J548&lt;=Boshqaruv!$C$10),IF(COUNTIFS($B$4:$B547,$B548,$C$4:$C547,$C548,$J$4:$J547,"&gt;="&amp;Boshqaruv!$C$9,$J$4:$J547,"&lt;="&amp;Boshqaruv!$C$10)=0,1,0),0)</f>
        <v>0</v>
      </c>
      <c r="R548" s="28" t="n">
        <f aca="false">IF(AND($B548&lt;&gt;"",$J548&gt;=Boshqaruv!$C$9,$J548&lt;=Boshqaruv!$C$10,$K548&lt;&gt;"",$K548&lt;=Boshqaruv!$C$10),IF(COUNTIFS($B$4:$B547,$B548,$C$4:$C547,$C548,$J$4:$J547,"&gt;="&amp;Boshqaruv!$C$9,$J$4:$J547,"&lt;="&amp;Boshqaruv!$C$10,$K$4:$K547,"&lt;&gt;",$K$4:$K547,"&lt;="&amp;Boshqaruv!$C$10)=0,1,0),0)</f>
        <v>0</v>
      </c>
      <c r="S548" s="28" t="n">
        <f aca="false">IF($P548=1,IF(COUNTIFS($B$4:$B547,$B548,$C$4:$C547,$C548,$P$4:$P547,1)=0,1,0),0)</f>
        <v>0</v>
      </c>
      <c r="T548" s="12"/>
    </row>
    <row r="549" customFormat="false" ht="15" hidden="false" customHeight="false" outlineLevel="0" collapsed="false">
      <c r="A549" s="20" t="n">
        <v>545</v>
      </c>
      <c r="B549" s="12"/>
      <c r="C549" s="13"/>
      <c r="D549" s="24"/>
      <c r="E549" s="12"/>
      <c r="F549" s="12"/>
      <c r="G549" s="25"/>
      <c r="H549" s="25"/>
      <c r="I549" s="25"/>
      <c r="J549" s="13"/>
      <c r="K549" s="13"/>
      <c r="L549" s="25"/>
      <c r="M549" s="14" t="str">
        <f aca="false">IF(OR($C549="",$J549=""),"",INT(($J549-$C549)/365.25))</f>
        <v/>
      </c>
      <c r="N549" s="14" t="str">
        <f aca="false">IF($M549="","",IF($M549&lt;2,"Ha","Yo'q"))</f>
        <v/>
      </c>
      <c r="O549" s="14" t="str">
        <f aca="false">IF($M549="","",IF(AND($M549&gt;=7,$M549&lt;=17),"Ha","Yo'q"))</f>
        <v/>
      </c>
      <c r="P549" s="14" t="str">
        <f aca="false">IF(AND($B549&lt;&gt;"",$J549&lt;&gt;"",$J549&lt;=Boshqaruv!$C$10,OR($K549="",$K549&gt;Boshqaruv!$C$10),$L549&lt;&gt;"Tibbiy qarshi ko'rsatma"),1,"")</f>
        <v/>
      </c>
      <c r="Q549" s="28" t="n">
        <f aca="false">IF(AND($B549&lt;&gt;"",$J549&gt;=Boshqaruv!$C$9,$J549&lt;=Boshqaruv!$C$10),IF(COUNTIFS($B$4:$B548,$B549,$C$4:$C548,$C549,$J$4:$J548,"&gt;="&amp;Boshqaruv!$C$9,$J$4:$J548,"&lt;="&amp;Boshqaruv!$C$10)=0,1,0),0)</f>
        <v>0</v>
      </c>
      <c r="R549" s="28" t="n">
        <f aca="false">IF(AND($B549&lt;&gt;"",$J549&gt;=Boshqaruv!$C$9,$J549&lt;=Boshqaruv!$C$10,$K549&lt;&gt;"",$K549&lt;=Boshqaruv!$C$10),IF(COUNTIFS($B$4:$B548,$B549,$C$4:$C548,$C549,$J$4:$J548,"&gt;="&amp;Boshqaruv!$C$9,$J$4:$J548,"&lt;="&amp;Boshqaruv!$C$10,$K$4:$K548,"&lt;&gt;",$K$4:$K548,"&lt;="&amp;Boshqaruv!$C$10)=0,1,0),0)</f>
        <v>0</v>
      </c>
      <c r="S549" s="28" t="n">
        <f aca="false">IF($P549=1,IF(COUNTIFS($B$4:$B548,$B549,$C$4:$C548,$C549,$P$4:$P548,1)=0,1,0),0)</f>
        <v>0</v>
      </c>
      <c r="T549" s="12"/>
    </row>
    <row r="550" customFormat="false" ht="15" hidden="false" customHeight="false" outlineLevel="0" collapsed="false">
      <c r="A550" s="20" t="n">
        <v>546</v>
      </c>
      <c r="B550" s="12"/>
      <c r="C550" s="13"/>
      <c r="D550" s="24"/>
      <c r="E550" s="12"/>
      <c r="F550" s="12"/>
      <c r="G550" s="25"/>
      <c r="H550" s="25"/>
      <c r="I550" s="25"/>
      <c r="J550" s="13"/>
      <c r="K550" s="13"/>
      <c r="L550" s="25"/>
      <c r="M550" s="14" t="str">
        <f aca="false">IF(OR($C550="",$J550=""),"",INT(($J550-$C550)/365.25))</f>
        <v/>
      </c>
      <c r="N550" s="14" t="str">
        <f aca="false">IF($M550="","",IF($M550&lt;2,"Ha","Yo'q"))</f>
        <v/>
      </c>
      <c r="O550" s="14" t="str">
        <f aca="false">IF($M550="","",IF(AND($M550&gt;=7,$M550&lt;=17),"Ha","Yo'q"))</f>
        <v/>
      </c>
      <c r="P550" s="14" t="str">
        <f aca="false">IF(AND($B550&lt;&gt;"",$J550&lt;&gt;"",$J550&lt;=Boshqaruv!$C$10,OR($K550="",$K550&gt;Boshqaruv!$C$10),$L550&lt;&gt;"Tibbiy qarshi ko'rsatma"),1,"")</f>
        <v/>
      </c>
      <c r="Q550" s="28" t="n">
        <f aca="false">IF(AND($B550&lt;&gt;"",$J550&gt;=Boshqaruv!$C$9,$J550&lt;=Boshqaruv!$C$10),IF(COUNTIFS($B$4:$B549,$B550,$C$4:$C549,$C550,$J$4:$J549,"&gt;="&amp;Boshqaruv!$C$9,$J$4:$J549,"&lt;="&amp;Boshqaruv!$C$10)=0,1,0),0)</f>
        <v>0</v>
      </c>
      <c r="R550" s="28" t="n">
        <f aca="false">IF(AND($B550&lt;&gt;"",$J550&gt;=Boshqaruv!$C$9,$J550&lt;=Boshqaruv!$C$10,$K550&lt;&gt;"",$K550&lt;=Boshqaruv!$C$10),IF(COUNTIFS($B$4:$B549,$B550,$C$4:$C549,$C550,$J$4:$J549,"&gt;="&amp;Boshqaruv!$C$9,$J$4:$J549,"&lt;="&amp;Boshqaruv!$C$10,$K$4:$K549,"&lt;&gt;",$K$4:$K549,"&lt;="&amp;Boshqaruv!$C$10)=0,1,0),0)</f>
        <v>0</v>
      </c>
      <c r="S550" s="28" t="n">
        <f aca="false">IF($P550=1,IF(COUNTIFS($B$4:$B549,$B550,$C$4:$C549,$C550,$P$4:$P549,1)=0,1,0),0)</f>
        <v>0</v>
      </c>
      <c r="T550" s="12"/>
    </row>
    <row r="551" customFormat="false" ht="15" hidden="false" customHeight="false" outlineLevel="0" collapsed="false">
      <c r="A551" s="20" t="n">
        <v>547</v>
      </c>
      <c r="B551" s="12"/>
      <c r="C551" s="13"/>
      <c r="D551" s="24"/>
      <c r="E551" s="12"/>
      <c r="F551" s="12"/>
      <c r="G551" s="25"/>
      <c r="H551" s="25"/>
      <c r="I551" s="25"/>
      <c r="J551" s="13"/>
      <c r="K551" s="13"/>
      <c r="L551" s="25"/>
      <c r="M551" s="14" t="str">
        <f aca="false">IF(OR($C551="",$J551=""),"",INT(($J551-$C551)/365.25))</f>
        <v/>
      </c>
      <c r="N551" s="14" t="str">
        <f aca="false">IF($M551="","",IF($M551&lt;2,"Ha","Yo'q"))</f>
        <v/>
      </c>
      <c r="O551" s="14" t="str">
        <f aca="false">IF($M551="","",IF(AND($M551&gt;=7,$M551&lt;=17),"Ha","Yo'q"))</f>
        <v/>
      </c>
      <c r="P551" s="14" t="str">
        <f aca="false">IF(AND($B551&lt;&gt;"",$J551&lt;&gt;"",$J551&lt;=Boshqaruv!$C$10,OR($K551="",$K551&gt;Boshqaruv!$C$10),$L551&lt;&gt;"Tibbiy qarshi ko'rsatma"),1,"")</f>
        <v/>
      </c>
      <c r="Q551" s="28" t="n">
        <f aca="false">IF(AND($B551&lt;&gt;"",$J551&gt;=Boshqaruv!$C$9,$J551&lt;=Boshqaruv!$C$10),IF(COUNTIFS($B$4:$B550,$B551,$C$4:$C550,$C551,$J$4:$J550,"&gt;="&amp;Boshqaruv!$C$9,$J$4:$J550,"&lt;="&amp;Boshqaruv!$C$10)=0,1,0),0)</f>
        <v>0</v>
      </c>
      <c r="R551" s="28" t="n">
        <f aca="false">IF(AND($B551&lt;&gt;"",$J551&gt;=Boshqaruv!$C$9,$J551&lt;=Boshqaruv!$C$10,$K551&lt;&gt;"",$K551&lt;=Boshqaruv!$C$10),IF(COUNTIFS($B$4:$B550,$B551,$C$4:$C550,$C551,$J$4:$J550,"&gt;="&amp;Boshqaruv!$C$9,$J$4:$J550,"&lt;="&amp;Boshqaruv!$C$10,$K$4:$K550,"&lt;&gt;",$K$4:$K550,"&lt;="&amp;Boshqaruv!$C$10)=0,1,0),0)</f>
        <v>0</v>
      </c>
      <c r="S551" s="28" t="n">
        <f aca="false">IF($P551=1,IF(COUNTIFS($B$4:$B550,$B551,$C$4:$C550,$C551,$P$4:$P550,1)=0,1,0),0)</f>
        <v>0</v>
      </c>
      <c r="T551" s="12"/>
    </row>
    <row r="552" customFormat="false" ht="15" hidden="false" customHeight="false" outlineLevel="0" collapsed="false">
      <c r="A552" s="20" t="n">
        <v>548</v>
      </c>
      <c r="B552" s="12"/>
      <c r="C552" s="13"/>
      <c r="D552" s="24"/>
      <c r="E552" s="12"/>
      <c r="F552" s="12"/>
      <c r="G552" s="25"/>
      <c r="H552" s="25"/>
      <c r="I552" s="25"/>
      <c r="J552" s="13"/>
      <c r="K552" s="13"/>
      <c r="L552" s="25"/>
      <c r="M552" s="14" t="str">
        <f aca="false">IF(OR($C552="",$J552=""),"",INT(($J552-$C552)/365.25))</f>
        <v/>
      </c>
      <c r="N552" s="14" t="str">
        <f aca="false">IF($M552="","",IF($M552&lt;2,"Ha","Yo'q"))</f>
        <v/>
      </c>
      <c r="O552" s="14" t="str">
        <f aca="false">IF($M552="","",IF(AND($M552&gt;=7,$M552&lt;=17),"Ha","Yo'q"))</f>
        <v/>
      </c>
      <c r="P552" s="14" t="str">
        <f aca="false">IF(AND($B552&lt;&gt;"",$J552&lt;&gt;"",$J552&lt;=Boshqaruv!$C$10,OR($K552="",$K552&gt;Boshqaruv!$C$10),$L552&lt;&gt;"Tibbiy qarshi ko'rsatma"),1,"")</f>
        <v/>
      </c>
      <c r="Q552" s="28" t="n">
        <f aca="false">IF(AND($B552&lt;&gt;"",$J552&gt;=Boshqaruv!$C$9,$J552&lt;=Boshqaruv!$C$10),IF(COUNTIFS($B$4:$B551,$B552,$C$4:$C551,$C552,$J$4:$J551,"&gt;="&amp;Boshqaruv!$C$9,$J$4:$J551,"&lt;="&amp;Boshqaruv!$C$10)=0,1,0),0)</f>
        <v>0</v>
      </c>
      <c r="R552" s="28" t="n">
        <f aca="false">IF(AND($B552&lt;&gt;"",$J552&gt;=Boshqaruv!$C$9,$J552&lt;=Boshqaruv!$C$10,$K552&lt;&gt;"",$K552&lt;=Boshqaruv!$C$10),IF(COUNTIFS($B$4:$B551,$B552,$C$4:$C551,$C552,$J$4:$J551,"&gt;="&amp;Boshqaruv!$C$9,$J$4:$J551,"&lt;="&amp;Boshqaruv!$C$10,$K$4:$K551,"&lt;&gt;",$K$4:$K551,"&lt;="&amp;Boshqaruv!$C$10)=0,1,0),0)</f>
        <v>0</v>
      </c>
      <c r="S552" s="28" t="n">
        <f aca="false">IF($P552=1,IF(COUNTIFS($B$4:$B551,$B552,$C$4:$C551,$C552,$P$4:$P551,1)=0,1,0),0)</f>
        <v>0</v>
      </c>
      <c r="T552" s="12"/>
    </row>
    <row r="553" customFormat="false" ht="15" hidden="false" customHeight="false" outlineLevel="0" collapsed="false">
      <c r="A553" s="20" t="n">
        <v>549</v>
      </c>
      <c r="B553" s="12"/>
      <c r="C553" s="13"/>
      <c r="D553" s="24"/>
      <c r="E553" s="12"/>
      <c r="F553" s="12"/>
      <c r="G553" s="25"/>
      <c r="H553" s="25"/>
      <c r="I553" s="25"/>
      <c r="J553" s="13"/>
      <c r="K553" s="13"/>
      <c r="L553" s="25"/>
      <c r="M553" s="14" t="str">
        <f aca="false">IF(OR($C553="",$J553=""),"",INT(($J553-$C553)/365.25))</f>
        <v/>
      </c>
      <c r="N553" s="14" t="str">
        <f aca="false">IF($M553="","",IF($M553&lt;2,"Ha","Yo'q"))</f>
        <v/>
      </c>
      <c r="O553" s="14" t="str">
        <f aca="false">IF($M553="","",IF(AND($M553&gt;=7,$M553&lt;=17),"Ha","Yo'q"))</f>
        <v/>
      </c>
      <c r="P553" s="14" t="str">
        <f aca="false">IF(AND($B553&lt;&gt;"",$J553&lt;&gt;"",$J553&lt;=Boshqaruv!$C$10,OR($K553="",$K553&gt;Boshqaruv!$C$10),$L553&lt;&gt;"Tibbiy qarshi ko'rsatma"),1,"")</f>
        <v/>
      </c>
      <c r="Q553" s="28" t="n">
        <f aca="false">IF(AND($B553&lt;&gt;"",$J553&gt;=Boshqaruv!$C$9,$J553&lt;=Boshqaruv!$C$10),IF(COUNTIFS($B$4:$B552,$B553,$C$4:$C552,$C553,$J$4:$J552,"&gt;="&amp;Boshqaruv!$C$9,$J$4:$J552,"&lt;="&amp;Boshqaruv!$C$10)=0,1,0),0)</f>
        <v>0</v>
      </c>
      <c r="R553" s="28" t="n">
        <f aca="false">IF(AND($B553&lt;&gt;"",$J553&gt;=Boshqaruv!$C$9,$J553&lt;=Boshqaruv!$C$10,$K553&lt;&gt;"",$K553&lt;=Boshqaruv!$C$10),IF(COUNTIFS($B$4:$B552,$B553,$C$4:$C552,$C553,$J$4:$J552,"&gt;="&amp;Boshqaruv!$C$9,$J$4:$J552,"&lt;="&amp;Boshqaruv!$C$10,$K$4:$K552,"&lt;&gt;",$K$4:$K552,"&lt;="&amp;Boshqaruv!$C$10)=0,1,0),0)</f>
        <v>0</v>
      </c>
      <c r="S553" s="28" t="n">
        <f aca="false">IF($P553=1,IF(COUNTIFS($B$4:$B552,$B553,$C$4:$C552,$C553,$P$4:$P552,1)=0,1,0),0)</f>
        <v>0</v>
      </c>
      <c r="T553" s="12"/>
    </row>
    <row r="554" customFormat="false" ht="15" hidden="false" customHeight="false" outlineLevel="0" collapsed="false">
      <c r="A554" s="20" t="n">
        <v>550</v>
      </c>
      <c r="B554" s="12"/>
      <c r="C554" s="13"/>
      <c r="D554" s="24"/>
      <c r="E554" s="12"/>
      <c r="F554" s="12"/>
      <c r="G554" s="25"/>
      <c r="H554" s="25"/>
      <c r="I554" s="25"/>
      <c r="J554" s="13"/>
      <c r="K554" s="13"/>
      <c r="L554" s="25"/>
      <c r="M554" s="14" t="str">
        <f aca="false">IF(OR($C554="",$J554=""),"",INT(($J554-$C554)/365.25))</f>
        <v/>
      </c>
      <c r="N554" s="14" t="str">
        <f aca="false">IF($M554="","",IF($M554&lt;2,"Ha","Yo'q"))</f>
        <v/>
      </c>
      <c r="O554" s="14" t="str">
        <f aca="false">IF($M554="","",IF(AND($M554&gt;=7,$M554&lt;=17),"Ha","Yo'q"))</f>
        <v/>
      </c>
      <c r="P554" s="14" t="str">
        <f aca="false">IF(AND($B554&lt;&gt;"",$J554&lt;&gt;"",$J554&lt;=Boshqaruv!$C$10,OR($K554="",$K554&gt;Boshqaruv!$C$10),$L554&lt;&gt;"Tibbiy qarshi ko'rsatma"),1,"")</f>
        <v/>
      </c>
      <c r="Q554" s="28" t="n">
        <f aca="false">IF(AND($B554&lt;&gt;"",$J554&gt;=Boshqaruv!$C$9,$J554&lt;=Boshqaruv!$C$10),IF(COUNTIFS($B$4:$B553,$B554,$C$4:$C553,$C554,$J$4:$J553,"&gt;="&amp;Boshqaruv!$C$9,$J$4:$J553,"&lt;="&amp;Boshqaruv!$C$10)=0,1,0),0)</f>
        <v>0</v>
      </c>
      <c r="R554" s="28" t="n">
        <f aca="false">IF(AND($B554&lt;&gt;"",$J554&gt;=Boshqaruv!$C$9,$J554&lt;=Boshqaruv!$C$10,$K554&lt;&gt;"",$K554&lt;=Boshqaruv!$C$10),IF(COUNTIFS($B$4:$B553,$B554,$C$4:$C553,$C554,$J$4:$J553,"&gt;="&amp;Boshqaruv!$C$9,$J$4:$J553,"&lt;="&amp;Boshqaruv!$C$10,$K$4:$K553,"&lt;&gt;",$K$4:$K553,"&lt;="&amp;Boshqaruv!$C$10)=0,1,0),0)</f>
        <v>0</v>
      </c>
      <c r="S554" s="28" t="n">
        <f aca="false">IF($P554=1,IF(COUNTIFS($B$4:$B553,$B554,$C$4:$C553,$C554,$P$4:$P553,1)=0,1,0),0)</f>
        <v>0</v>
      </c>
      <c r="T554" s="12"/>
    </row>
    <row r="555" customFormat="false" ht="15" hidden="false" customHeight="false" outlineLevel="0" collapsed="false">
      <c r="A555" s="20" t="n">
        <v>551</v>
      </c>
      <c r="B555" s="12"/>
      <c r="C555" s="13"/>
      <c r="D555" s="24"/>
      <c r="E555" s="12"/>
      <c r="F555" s="12"/>
      <c r="G555" s="25"/>
      <c r="H555" s="25"/>
      <c r="I555" s="25"/>
      <c r="J555" s="13"/>
      <c r="K555" s="13"/>
      <c r="L555" s="25"/>
      <c r="M555" s="14" t="str">
        <f aca="false">IF(OR($C555="",$J555=""),"",INT(($J555-$C555)/365.25))</f>
        <v/>
      </c>
      <c r="N555" s="14" t="str">
        <f aca="false">IF($M555="","",IF($M555&lt;2,"Ha","Yo'q"))</f>
        <v/>
      </c>
      <c r="O555" s="14" t="str">
        <f aca="false">IF($M555="","",IF(AND($M555&gt;=7,$M555&lt;=17),"Ha","Yo'q"))</f>
        <v/>
      </c>
      <c r="P555" s="14" t="str">
        <f aca="false">IF(AND($B555&lt;&gt;"",$J555&lt;&gt;"",$J555&lt;=Boshqaruv!$C$10,OR($K555="",$K555&gt;Boshqaruv!$C$10),$L555&lt;&gt;"Tibbiy qarshi ko'rsatma"),1,"")</f>
        <v/>
      </c>
      <c r="Q555" s="28" t="n">
        <f aca="false">IF(AND($B555&lt;&gt;"",$J555&gt;=Boshqaruv!$C$9,$J555&lt;=Boshqaruv!$C$10),IF(COUNTIFS($B$4:$B554,$B555,$C$4:$C554,$C555,$J$4:$J554,"&gt;="&amp;Boshqaruv!$C$9,$J$4:$J554,"&lt;="&amp;Boshqaruv!$C$10)=0,1,0),0)</f>
        <v>0</v>
      </c>
      <c r="R555" s="28" t="n">
        <f aca="false">IF(AND($B555&lt;&gt;"",$J555&gt;=Boshqaruv!$C$9,$J555&lt;=Boshqaruv!$C$10,$K555&lt;&gt;"",$K555&lt;=Boshqaruv!$C$10),IF(COUNTIFS($B$4:$B554,$B555,$C$4:$C554,$C555,$J$4:$J554,"&gt;="&amp;Boshqaruv!$C$9,$J$4:$J554,"&lt;="&amp;Boshqaruv!$C$10,$K$4:$K554,"&lt;&gt;",$K$4:$K554,"&lt;="&amp;Boshqaruv!$C$10)=0,1,0),0)</f>
        <v>0</v>
      </c>
      <c r="S555" s="28" t="n">
        <f aca="false">IF($P555=1,IF(COUNTIFS($B$4:$B554,$B555,$C$4:$C554,$C555,$P$4:$P554,1)=0,1,0),0)</f>
        <v>0</v>
      </c>
      <c r="T555" s="12"/>
    </row>
    <row r="556" customFormat="false" ht="15" hidden="false" customHeight="false" outlineLevel="0" collapsed="false">
      <c r="A556" s="20" t="n">
        <v>552</v>
      </c>
      <c r="B556" s="12"/>
      <c r="C556" s="13"/>
      <c r="D556" s="24"/>
      <c r="E556" s="12"/>
      <c r="F556" s="12"/>
      <c r="G556" s="25"/>
      <c r="H556" s="25"/>
      <c r="I556" s="25"/>
      <c r="J556" s="13"/>
      <c r="K556" s="13"/>
      <c r="L556" s="25"/>
      <c r="M556" s="14" t="str">
        <f aca="false">IF(OR($C556="",$J556=""),"",INT(($J556-$C556)/365.25))</f>
        <v/>
      </c>
      <c r="N556" s="14" t="str">
        <f aca="false">IF($M556="","",IF($M556&lt;2,"Ha","Yo'q"))</f>
        <v/>
      </c>
      <c r="O556" s="14" t="str">
        <f aca="false">IF($M556="","",IF(AND($M556&gt;=7,$M556&lt;=17),"Ha","Yo'q"))</f>
        <v/>
      </c>
      <c r="P556" s="14" t="str">
        <f aca="false">IF(AND($B556&lt;&gt;"",$J556&lt;&gt;"",$J556&lt;=Boshqaruv!$C$10,OR($K556="",$K556&gt;Boshqaruv!$C$10),$L556&lt;&gt;"Tibbiy qarshi ko'rsatma"),1,"")</f>
        <v/>
      </c>
      <c r="Q556" s="28" t="n">
        <f aca="false">IF(AND($B556&lt;&gt;"",$J556&gt;=Boshqaruv!$C$9,$J556&lt;=Boshqaruv!$C$10),IF(COUNTIFS($B$4:$B555,$B556,$C$4:$C555,$C556,$J$4:$J555,"&gt;="&amp;Boshqaruv!$C$9,$J$4:$J555,"&lt;="&amp;Boshqaruv!$C$10)=0,1,0),0)</f>
        <v>0</v>
      </c>
      <c r="R556" s="28" t="n">
        <f aca="false">IF(AND($B556&lt;&gt;"",$J556&gt;=Boshqaruv!$C$9,$J556&lt;=Boshqaruv!$C$10,$K556&lt;&gt;"",$K556&lt;=Boshqaruv!$C$10),IF(COUNTIFS($B$4:$B555,$B556,$C$4:$C555,$C556,$J$4:$J555,"&gt;="&amp;Boshqaruv!$C$9,$J$4:$J555,"&lt;="&amp;Boshqaruv!$C$10,$K$4:$K555,"&lt;&gt;",$K$4:$K555,"&lt;="&amp;Boshqaruv!$C$10)=0,1,0),0)</f>
        <v>0</v>
      </c>
      <c r="S556" s="28" t="n">
        <f aca="false">IF($P556=1,IF(COUNTIFS($B$4:$B555,$B556,$C$4:$C555,$C556,$P$4:$P555,1)=0,1,0),0)</f>
        <v>0</v>
      </c>
      <c r="T556" s="12"/>
    </row>
    <row r="557" customFormat="false" ht="15" hidden="false" customHeight="false" outlineLevel="0" collapsed="false">
      <c r="A557" s="20" t="n">
        <v>553</v>
      </c>
      <c r="B557" s="12"/>
      <c r="C557" s="13"/>
      <c r="D557" s="24"/>
      <c r="E557" s="12"/>
      <c r="F557" s="12"/>
      <c r="G557" s="25"/>
      <c r="H557" s="25"/>
      <c r="I557" s="25"/>
      <c r="J557" s="13"/>
      <c r="K557" s="13"/>
      <c r="L557" s="25"/>
      <c r="M557" s="14" t="str">
        <f aca="false">IF(OR($C557="",$J557=""),"",INT(($J557-$C557)/365.25))</f>
        <v/>
      </c>
      <c r="N557" s="14" t="str">
        <f aca="false">IF($M557="","",IF($M557&lt;2,"Ha","Yo'q"))</f>
        <v/>
      </c>
      <c r="O557" s="14" t="str">
        <f aca="false">IF($M557="","",IF(AND($M557&gt;=7,$M557&lt;=17),"Ha","Yo'q"))</f>
        <v/>
      </c>
      <c r="P557" s="14" t="str">
        <f aca="false">IF(AND($B557&lt;&gt;"",$J557&lt;&gt;"",$J557&lt;=Boshqaruv!$C$10,OR($K557="",$K557&gt;Boshqaruv!$C$10),$L557&lt;&gt;"Tibbiy qarshi ko'rsatma"),1,"")</f>
        <v/>
      </c>
      <c r="Q557" s="28" t="n">
        <f aca="false">IF(AND($B557&lt;&gt;"",$J557&gt;=Boshqaruv!$C$9,$J557&lt;=Boshqaruv!$C$10),IF(COUNTIFS($B$4:$B556,$B557,$C$4:$C556,$C557,$J$4:$J556,"&gt;="&amp;Boshqaruv!$C$9,$J$4:$J556,"&lt;="&amp;Boshqaruv!$C$10)=0,1,0),0)</f>
        <v>0</v>
      </c>
      <c r="R557" s="28" t="n">
        <f aca="false">IF(AND($B557&lt;&gt;"",$J557&gt;=Boshqaruv!$C$9,$J557&lt;=Boshqaruv!$C$10,$K557&lt;&gt;"",$K557&lt;=Boshqaruv!$C$10),IF(COUNTIFS($B$4:$B556,$B557,$C$4:$C556,$C557,$J$4:$J556,"&gt;="&amp;Boshqaruv!$C$9,$J$4:$J556,"&lt;="&amp;Boshqaruv!$C$10,$K$4:$K556,"&lt;&gt;",$K$4:$K556,"&lt;="&amp;Boshqaruv!$C$10)=0,1,0),0)</f>
        <v>0</v>
      </c>
      <c r="S557" s="28" t="n">
        <f aca="false">IF($P557=1,IF(COUNTIFS($B$4:$B556,$B557,$C$4:$C556,$C557,$P$4:$P556,1)=0,1,0),0)</f>
        <v>0</v>
      </c>
      <c r="T557" s="12"/>
    </row>
    <row r="558" customFormat="false" ht="15" hidden="false" customHeight="false" outlineLevel="0" collapsed="false">
      <c r="A558" s="20" t="n">
        <v>554</v>
      </c>
      <c r="B558" s="12"/>
      <c r="C558" s="13"/>
      <c r="D558" s="24"/>
      <c r="E558" s="12"/>
      <c r="F558" s="12"/>
      <c r="G558" s="25"/>
      <c r="H558" s="25"/>
      <c r="I558" s="25"/>
      <c r="J558" s="13"/>
      <c r="K558" s="13"/>
      <c r="L558" s="25"/>
      <c r="M558" s="14" t="str">
        <f aca="false">IF(OR($C558="",$J558=""),"",INT(($J558-$C558)/365.25))</f>
        <v/>
      </c>
      <c r="N558" s="14" t="str">
        <f aca="false">IF($M558="","",IF($M558&lt;2,"Ha","Yo'q"))</f>
        <v/>
      </c>
      <c r="O558" s="14" t="str">
        <f aca="false">IF($M558="","",IF(AND($M558&gt;=7,$M558&lt;=17),"Ha","Yo'q"))</f>
        <v/>
      </c>
      <c r="P558" s="14" t="str">
        <f aca="false">IF(AND($B558&lt;&gt;"",$J558&lt;&gt;"",$J558&lt;=Boshqaruv!$C$10,OR($K558="",$K558&gt;Boshqaruv!$C$10),$L558&lt;&gt;"Tibbiy qarshi ko'rsatma"),1,"")</f>
        <v/>
      </c>
      <c r="Q558" s="28" t="n">
        <f aca="false">IF(AND($B558&lt;&gt;"",$J558&gt;=Boshqaruv!$C$9,$J558&lt;=Boshqaruv!$C$10),IF(COUNTIFS($B$4:$B557,$B558,$C$4:$C557,$C558,$J$4:$J557,"&gt;="&amp;Boshqaruv!$C$9,$J$4:$J557,"&lt;="&amp;Boshqaruv!$C$10)=0,1,0),0)</f>
        <v>0</v>
      </c>
      <c r="R558" s="28" t="n">
        <f aca="false">IF(AND($B558&lt;&gt;"",$J558&gt;=Boshqaruv!$C$9,$J558&lt;=Boshqaruv!$C$10,$K558&lt;&gt;"",$K558&lt;=Boshqaruv!$C$10),IF(COUNTIFS($B$4:$B557,$B558,$C$4:$C557,$C558,$J$4:$J557,"&gt;="&amp;Boshqaruv!$C$9,$J$4:$J557,"&lt;="&amp;Boshqaruv!$C$10,$K$4:$K557,"&lt;&gt;",$K$4:$K557,"&lt;="&amp;Boshqaruv!$C$10)=0,1,0),0)</f>
        <v>0</v>
      </c>
      <c r="S558" s="28" t="n">
        <f aca="false">IF($P558=1,IF(COUNTIFS($B$4:$B557,$B558,$C$4:$C557,$C558,$P$4:$P557,1)=0,1,0),0)</f>
        <v>0</v>
      </c>
      <c r="T558" s="12"/>
    </row>
    <row r="559" customFormat="false" ht="15" hidden="false" customHeight="false" outlineLevel="0" collapsed="false">
      <c r="A559" s="20" t="n">
        <v>555</v>
      </c>
      <c r="B559" s="12"/>
      <c r="C559" s="13"/>
      <c r="D559" s="24"/>
      <c r="E559" s="12"/>
      <c r="F559" s="12"/>
      <c r="G559" s="25"/>
      <c r="H559" s="25"/>
      <c r="I559" s="25"/>
      <c r="J559" s="13"/>
      <c r="K559" s="13"/>
      <c r="L559" s="25"/>
      <c r="M559" s="14" t="str">
        <f aca="false">IF(OR($C559="",$J559=""),"",INT(($J559-$C559)/365.25))</f>
        <v/>
      </c>
      <c r="N559" s="14" t="str">
        <f aca="false">IF($M559="","",IF($M559&lt;2,"Ha","Yo'q"))</f>
        <v/>
      </c>
      <c r="O559" s="14" t="str">
        <f aca="false">IF($M559="","",IF(AND($M559&gt;=7,$M559&lt;=17),"Ha","Yo'q"))</f>
        <v/>
      </c>
      <c r="P559" s="14" t="str">
        <f aca="false">IF(AND($B559&lt;&gt;"",$J559&lt;&gt;"",$J559&lt;=Boshqaruv!$C$10,OR($K559="",$K559&gt;Boshqaruv!$C$10),$L559&lt;&gt;"Tibbiy qarshi ko'rsatma"),1,"")</f>
        <v/>
      </c>
      <c r="Q559" s="28" t="n">
        <f aca="false">IF(AND($B559&lt;&gt;"",$J559&gt;=Boshqaruv!$C$9,$J559&lt;=Boshqaruv!$C$10),IF(COUNTIFS($B$4:$B558,$B559,$C$4:$C558,$C559,$J$4:$J558,"&gt;="&amp;Boshqaruv!$C$9,$J$4:$J558,"&lt;="&amp;Boshqaruv!$C$10)=0,1,0),0)</f>
        <v>0</v>
      </c>
      <c r="R559" s="28" t="n">
        <f aca="false">IF(AND($B559&lt;&gt;"",$J559&gt;=Boshqaruv!$C$9,$J559&lt;=Boshqaruv!$C$10,$K559&lt;&gt;"",$K559&lt;=Boshqaruv!$C$10),IF(COUNTIFS($B$4:$B558,$B559,$C$4:$C558,$C559,$J$4:$J558,"&gt;="&amp;Boshqaruv!$C$9,$J$4:$J558,"&lt;="&amp;Boshqaruv!$C$10,$K$4:$K558,"&lt;&gt;",$K$4:$K558,"&lt;="&amp;Boshqaruv!$C$10)=0,1,0),0)</f>
        <v>0</v>
      </c>
      <c r="S559" s="28" t="n">
        <f aca="false">IF($P559=1,IF(COUNTIFS($B$4:$B558,$B559,$C$4:$C558,$C559,$P$4:$P558,1)=0,1,0),0)</f>
        <v>0</v>
      </c>
      <c r="T559" s="12"/>
    </row>
    <row r="560" customFormat="false" ht="15" hidden="false" customHeight="false" outlineLevel="0" collapsed="false">
      <c r="A560" s="20" t="n">
        <v>556</v>
      </c>
      <c r="B560" s="12"/>
      <c r="C560" s="13"/>
      <c r="D560" s="24"/>
      <c r="E560" s="12"/>
      <c r="F560" s="12"/>
      <c r="G560" s="25"/>
      <c r="H560" s="25"/>
      <c r="I560" s="25"/>
      <c r="J560" s="13"/>
      <c r="K560" s="13"/>
      <c r="L560" s="25"/>
      <c r="M560" s="14" t="str">
        <f aca="false">IF(OR($C560="",$J560=""),"",INT(($J560-$C560)/365.25))</f>
        <v/>
      </c>
      <c r="N560" s="14" t="str">
        <f aca="false">IF($M560="","",IF($M560&lt;2,"Ha","Yo'q"))</f>
        <v/>
      </c>
      <c r="O560" s="14" t="str">
        <f aca="false">IF($M560="","",IF(AND($M560&gt;=7,$M560&lt;=17),"Ha","Yo'q"))</f>
        <v/>
      </c>
      <c r="P560" s="14" t="str">
        <f aca="false">IF(AND($B560&lt;&gt;"",$J560&lt;&gt;"",$J560&lt;=Boshqaruv!$C$10,OR($K560="",$K560&gt;Boshqaruv!$C$10),$L560&lt;&gt;"Tibbiy qarshi ko'rsatma"),1,"")</f>
        <v/>
      </c>
      <c r="Q560" s="28" t="n">
        <f aca="false">IF(AND($B560&lt;&gt;"",$J560&gt;=Boshqaruv!$C$9,$J560&lt;=Boshqaruv!$C$10),IF(COUNTIFS($B$4:$B559,$B560,$C$4:$C559,$C560,$J$4:$J559,"&gt;="&amp;Boshqaruv!$C$9,$J$4:$J559,"&lt;="&amp;Boshqaruv!$C$10)=0,1,0),0)</f>
        <v>0</v>
      </c>
      <c r="R560" s="28" t="n">
        <f aca="false">IF(AND($B560&lt;&gt;"",$J560&gt;=Boshqaruv!$C$9,$J560&lt;=Boshqaruv!$C$10,$K560&lt;&gt;"",$K560&lt;=Boshqaruv!$C$10),IF(COUNTIFS($B$4:$B559,$B560,$C$4:$C559,$C560,$J$4:$J559,"&gt;="&amp;Boshqaruv!$C$9,$J$4:$J559,"&lt;="&amp;Boshqaruv!$C$10,$K$4:$K559,"&lt;&gt;",$K$4:$K559,"&lt;="&amp;Boshqaruv!$C$10)=0,1,0),0)</f>
        <v>0</v>
      </c>
      <c r="S560" s="28" t="n">
        <f aca="false">IF($P560=1,IF(COUNTIFS($B$4:$B559,$B560,$C$4:$C559,$C560,$P$4:$P559,1)=0,1,0),0)</f>
        <v>0</v>
      </c>
      <c r="T560" s="12"/>
    </row>
    <row r="561" customFormat="false" ht="15" hidden="false" customHeight="false" outlineLevel="0" collapsed="false">
      <c r="A561" s="20" t="n">
        <v>557</v>
      </c>
      <c r="B561" s="12"/>
      <c r="C561" s="13"/>
      <c r="D561" s="24"/>
      <c r="E561" s="12"/>
      <c r="F561" s="12"/>
      <c r="G561" s="25"/>
      <c r="H561" s="25"/>
      <c r="I561" s="25"/>
      <c r="J561" s="13"/>
      <c r="K561" s="13"/>
      <c r="L561" s="25"/>
      <c r="M561" s="14" t="str">
        <f aca="false">IF(OR($C561="",$J561=""),"",INT(($J561-$C561)/365.25))</f>
        <v/>
      </c>
      <c r="N561" s="14" t="str">
        <f aca="false">IF($M561="","",IF($M561&lt;2,"Ha","Yo'q"))</f>
        <v/>
      </c>
      <c r="O561" s="14" t="str">
        <f aca="false">IF($M561="","",IF(AND($M561&gt;=7,$M561&lt;=17),"Ha","Yo'q"))</f>
        <v/>
      </c>
      <c r="P561" s="14" t="str">
        <f aca="false">IF(AND($B561&lt;&gt;"",$J561&lt;&gt;"",$J561&lt;=Boshqaruv!$C$10,OR($K561="",$K561&gt;Boshqaruv!$C$10),$L561&lt;&gt;"Tibbiy qarshi ko'rsatma"),1,"")</f>
        <v/>
      </c>
      <c r="Q561" s="28" t="n">
        <f aca="false">IF(AND($B561&lt;&gt;"",$J561&gt;=Boshqaruv!$C$9,$J561&lt;=Boshqaruv!$C$10),IF(COUNTIFS($B$4:$B560,$B561,$C$4:$C560,$C561,$J$4:$J560,"&gt;="&amp;Boshqaruv!$C$9,$J$4:$J560,"&lt;="&amp;Boshqaruv!$C$10)=0,1,0),0)</f>
        <v>0</v>
      </c>
      <c r="R561" s="28" t="n">
        <f aca="false">IF(AND($B561&lt;&gt;"",$J561&gt;=Boshqaruv!$C$9,$J561&lt;=Boshqaruv!$C$10,$K561&lt;&gt;"",$K561&lt;=Boshqaruv!$C$10),IF(COUNTIFS($B$4:$B560,$B561,$C$4:$C560,$C561,$J$4:$J560,"&gt;="&amp;Boshqaruv!$C$9,$J$4:$J560,"&lt;="&amp;Boshqaruv!$C$10,$K$4:$K560,"&lt;&gt;",$K$4:$K560,"&lt;="&amp;Boshqaruv!$C$10)=0,1,0),0)</f>
        <v>0</v>
      </c>
      <c r="S561" s="28" t="n">
        <f aca="false">IF($P561=1,IF(COUNTIFS($B$4:$B560,$B561,$C$4:$C560,$C561,$P$4:$P560,1)=0,1,0),0)</f>
        <v>0</v>
      </c>
      <c r="T561" s="12"/>
    </row>
    <row r="562" customFormat="false" ht="15" hidden="false" customHeight="false" outlineLevel="0" collapsed="false">
      <c r="A562" s="20" t="n">
        <v>558</v>
      </c>
      <c r="B562" s="12"/>
      <c r="C562" s="13"/>
      <c r="D562" s="24"/>
      <c r="E562" s="12"/>
      <c r="F562" s="12"/>
      <c r="G562" s="25"/>
      <c r="H562" s="25"/>
      <c r="I562" s="25"/>
      <c r="J562" s="13"/>
      <c r="K562" s="13"/>
      <c r="L562" s="25"/>
      <c r="M562" s="14" t="str">
        <f aca="false">IF(OR($C562="",$J562=""),"",INT(($J562-$C562)/365.25))</f>
        <v/>
      </c>
      <c r="N562" s="14" t="str">
        <f aca="false">IF($M562="","",IF($M562&lt;2,"Ha","Yo'q"))</f>
        <v/>
      </c>
      <c r="O562" s="14" t="str">
        <f aca="false">IF($M562="","",IF(AND($M562&gt;=7,$M562&lt;=17),"Ha","Yo'q"))</f>
        <v/>
      </c>
      <c r="P562" s="14" t="str">
        <f aca="false">IF(AND($B562&lt;&gt;"",$J562&lt;&gt;"",$J562&lt;=Boshqaruv!$C$10,OR($K562="",$K562&gt;Boshqaruv!$C$10),$L562&lt;&gt;"Tibbiy qarshi ko'rsatma"),1,"")</f>
        <v/>
      </c>
      <c r="Q562" s="28" t="n">
        <f aca="false">IF(AND($B562&lt;&gt;"",$J562&gt;=Boshqaruv!$C$9,$J562&lt;=Boshqaruv!$C$10),IF(COUNTIFS($B$4:$B561,$B562,$C$4:$C561,$C562,$J$4:$J561,"&gt;="&amp;Boshqaruv!$C$9,$J$4:$J561,"&lt;="&amp;Boshqaruv!$C$10)=0,1,0),0)</f>
        <v>0</v>
      </c>
      <c r="R562" s="28" t="n">
        <f aca="false">IF(AND($B562&lt;&gt;"",$J562&gt;=Boshqaruv!$C$9,$J562&lt;=Boshqaruv!$C$10,$K562&lt;&gt;"",$K562&lt;=Boshqaruv!$C$10),IF(COUNTIFS($B$4:$B561,$B562,$C$4:$C561,$C562,$J$4:$J561,"&gt;="&amp;Boshqaruv!$C$9,$J$4:$J561,"&lt;="&amp;Boshqaruv!$C$10,$K$4:$K561,"&lt;&gt;",$K$4:$K561,"&lt;="&amp;Boshqaruv!$C$10)=0,1,0),0)</f>
        <v>0</v>
      </c>
      <c r="S562" s="28" t="n">
        <f aca="false">IF($P562=1,IF(COUNTIFS($B$4:$B561,$B562,$C$4:$C561,$C562,$P$4:$P561,1)=0,1,0),0)</f>
        <v>0</v>
      </c>
      <c r="T562" s="12"/>
    </row>
    <row r="563" customFormat="false" ht="15" hidden="false" customHeight="false" outlineLevel="0" collapsed="false">
      <c r="A563" s="20" t="n">
        <v>559</v>
      </c>
      <c r="B563" s="12"/>
      <c r="C563" s="13"/>
      <c r="D563" s="24"/>
      <c r="E563" s="12"/>
      <c r="F563" s="12"/>
      <c r="G563" s="25"/>
      <c r="H563" s="25"/>
      <c r="I563" s="25"/>
      <c r="J563" s="13"/>
      <c r="K563" s="13"/>
      <c r="L563" s="25"/>
      <c r="M563" s="14" t="str">
        <f aca="false">IF(OR($C563="",$J563=""),"",INT(($J563-$C563)/365.25))</f>
        <v/>
      </c>
      <c r="N563" s="14" t="str">
        <f aca="false">IF($M563="","",IF($M563&lt;2,"Ha","Yo'q"))</f>
        <v/>
      </c>
      <c r="O563" s="14" t="str">
        <f aca="false">IF($M563="","",IF(AND($M563&gt;=7,$M563&lt;=17),"Ha","Yo'q"))</f>
        <v/>
      </c>
      <c r="P563" s="14" t="str">
        <f aca="false">IF(AND($B563&lt;&gt;"",$J563&lt;&gt;"",$J563&lt;=Boshqaruv!$C$10,OR($K563="",$K563&gt;Boshqaruv!$C$10),$L563&lt;&gt;"Tibbiy qarshi ko'rsatma"),1,"")</f>
        <v/>
      </c>
      <c r="Q563" s="28" t="n">
        <f aca="false">IF(AND($B563&lt;&gt;"",$J563&gt;=Boshqaruv!$C$9,$J563&lt;=Boshqaruv!$C$10),IF(COUNTIFS($B$4:$B562,$B563,$C$4:$C562,$C563,$J$4:$J562,"&gt;="&amp;Boshqaruv!$C$9,$J$4:$J562,"&lt;="&amp;Boshqaruv!$C$10)=0,1,0),0)</f>
        <v>0</v>
      </c>
      <c r="R563" s="28" t="n">
        <f aca="false">IF(AND($B563&lt;&gt;"",$J563&gt;=Boshqaruv!$C$9,$J563&lt;=Boshqaruv!$C$10,$K563&lt;&gt;"",$K563&lt;=Boshqaruv!$C$10),IF(COUNTIFS($B$4:$B562,$B563,$C$4:$C562,$C563,$J$4:$J562,"&gt;="&amp;Boshqaruv!$C$9,$J$4:$J562,"&lt;="&amp;Boshqaruv!$C$10,$K$4:$K562,"&lt;&gt;",$K$4:$K562,"&lt;="&amp;Boshqaruv!$C$10)=0,1,0),0)</f>
        <v>0</v>
      </c>
      <c r="S563" s="28" t="n">
        <f aca="false">IF($P563=1,IF(COUNTIFS($B$4:$B562,$B563,$C$4:$C562,$C563,$P$4:$P562,1)=0,1,0),0)</f>
        <v>0</v>
      </c>
      <c r="T563" s="12"/>
    </row>
    <row r="564" customFormat="false" ht="15" hidden="false" customHeight="false" outlineLevel="0" collapsed="false">
      <c r="A564" s="20" t="n">
        <v>560</v>
      </c>
      <c r="B564" s="12"/>
      <c r="C564" s="13"/>
      <c r="D564" s="24"/>
      <c r="E564" s="12"/>
      <c r="F564" s="12"/>
      <c r="G564" s="25"/>
      <c r="H564" s="25"/>
      <c r="I564" s="25"/>
      <c r="J564" s="13"/>
      <c r="K564" s="13"/>
      <c r="L564" s="25"/>
      <c r="M564" s="14" t="str">
        <f aca="false">IF(OR($C564="",$J564=""),"",INT(($J564-$C564)/365.25))</f>
        <v/>
      </c>
      <c r="N564" s="14" t="str">
        <f aca="false">IF($M564="","",IF($M564&lt;2,"Ha","Yo'q"))</f>
        <v/>
      </c>
      <c r="O564" s="14" t="str">
        <f aca="false">IF($M564="","",IF(AND($M564&gt;=7,$M564&lt;=17),"Ha","Yo'q"))</f>
        <v/>
      </c>
      <c r="P564" s="14" t="str">
        <f aca="false">IF(AND($B564&lt;&gt;"",$J564&lt;&gt;"",$J564&lt;=Boshqaruv!$C$10,OR($K564="",$K564&gt;Boshqaruv!$C$10),$L564&lt;&gt;"Tibbiy qarshi ko'rsatma"),1,"")</f>
        <v/>
      </c>
      <c r="Q564" s="28" t="n">
        <f aca="false">IF(AND($B564&lt;&gt;"",$J564&gt;=Boshqaruv!$C$9,$J564&lt;=Boshqaruv!$C$10),IF(COUNTIFS($B$4:$B563,$B564,$C$4:$C563,$C564,$J$4:$J563,"&gt;="&amp;Boshqaruv!$C$9,$J$4:$J563,"&lt;="&amp;Boshqaruv!$C$10)=0,1,0),0)</f>
        <v>0</v>
      </c>
      <c r="R564" s="28" t="n">
        <f aca="false">IF(AND($B564&lt;&gt;"",$J564&gt;=Boshqaruv!$C$9,$J564&lt;=Boshqaruv!$C$10,$K564&lt;&gt;"",$K564&lt;=Boshqaruv!$C$10),IF(COUNTIFS($B$4:$B563,$B564,$C$4:$C563,$C564,$J$4:$J563,"&gt;="&amp;Boshqaruv!$C$9,$J$4:$J563,"&lt;="&amp;Boshqaruv!$C$10,$K$4:$K563,"&lt;&gt;",$K$4:$K563,"&lt;="&amp;Boshqaruv!$C$10)=0,1,0),0)</f>
        <v>0</v>
      </c>
      <c r="S564" s="28" t="n">
        <f aca="false">IF($P564=1,IF(COUNTIFS($B$4:$B563,$B564,$C$4:$C563,$C564,$P$4:$P563,1)=0,1,0),0)</f>
        <v>0</v>
      </c>
      <c r="T564" s="12"/>
    </row>
    <row r="565" customFormat="false" ht="15" hidden="false" customHeight="false" outlineLevel="0" collapsed="false">
      <c r="A565" s="20" t="n">
        <v>561</v>
      </c>
      <c r="B565" s="12"/>
      <c r="C565" s="13"/>
      <c r="D565" s="24"/>
      <c r="E565" s="12"/>
      <c r="F565" s="12"/>
      <c r="G565" s="25"/>
      <c r="H565" s="25"/>
      <c r="I565" s="25"/>
      <c r="J565" s="13"/>
      <c r="K565" s="13"/>
      <c r="L565" s="25"/>
      <c r="M565" s="14" t="str">
        <f aca="false">IF(OR($C565="",$J565=""),"",INT(($J565-$C565)/365.25))</f>
        <v/>
      </c>
      <c r="N565" s="14" t="str">
        <f aca="false">IF($M565="","",IF($M565&lt;2,"Ha","Yo'q"))</f>
        <v/>
      </c>
      <c r="O565" s="14" t="str">
        <f aca="false">IF($M565="","",IF(AND($M565&gt;=7,$M565&lt;=17),"Ha","Yo'q"))</f>
        <v/>
      </c>
      <c r="P565" s="14" t="str">
        <f aca="false">IF(AND($B565&lt;&gt;"",$J565&lt;&gt;"",$J565&lt;=Boshqaruv!$C$10,OR($K565="",$K565&gt;Boshqaruv!$C$10),$L565&lt;&gt;"Tibbiy qarshi ko'rsatma"),1,"")</f>
        <v/>
      </c>
      <c r="Q565" s="28" t="n">
        <f aca="false">IF(AND($B565&lt;&gt;"",$J565&gt;=Boshqaruv!$C$9,$J565&lt;=Boshqaruv!$C$10),IF(COUNTIFS($B$4:$B564,$B565,$C$4:$C564,$C565,$J$4:$J564,"&gt;="&amp;Boshqaruv!$C$9,$J$4:$J564,"&lt;="&amp;Boshqaruv!$C$10)=0,1,0),0)</f>
        <v>0</v>
      </c>
      <c r="R565" s="28" t="n">
        <f aca="false">IF(AND($B565&lt;&gt;"",$J565&gt;=Boshqaruv!$C$9,$J565&lt;=Boshqaruv!$C$10,$K565&lt;&gt;"",$K565&lt;=Boshqaruv!$C$10),IF(COUNTIFS($B$4:$B564,$B565,$C$4:$C564,$C565,$J$4:$J564,"&gt;="&amp;Boshqaruv!$C$9,$J$4:$J564,"&lt;="&amp;Boshqaruv!$C$10,$K$4:$K564,"&lt;&gt;",$K$4:$K564,"&lt;="&amp;Boshqaruv!$C$10)=0,1,0),0)</f>
        <v>0</v>
      </c>
      <c r="S565" s="28" t="n">
        <f aca="false">IF($P565=1,IF(COUNTIFS($B$4:$B564,$B565,$C$4:$C564,$C565,$P$4:$P564,1)=0,1,0),0)</f>
        <v>0</v>
      </c>
      <c r="T565" s="12"/>
    </row>
    <row r="566" customFormat="false" ht="15" hidden="false" customHeight="false" outlineLevel="0" collapsed="false">
      <c r="A566" s="20" t="n">
        <v>562</v>
      </c>
      <c r="B566" s="12"/>
      <c r="C566" s="13"/>
      <c r="D566" s="24"/>
      <c r="E566" s="12"/>
      <c r="F566" s="12"/>
      <c r="G566" s="25"/>
      <c r="H566" s="25"/>
      <c r="I566" s="25"/>
      <c r="J566" s="13"/>
      <c r="K566" s="13"/>
      <c r="L566" s="25"/>
      <c r="M566" s="14" t="str">
        <f aca="false">IF(OR($C566="",$J566=""),"",INT(($J566-$C566)/365.25))</f>
        <v/>
      </c>
      <c r="N566" s="14" t="str">
        <f aca="false">IF($M566="","",IF($M566&lt;2,"Ha","Yo'q"))</f>
        <v/>
      </c>
      <c r="O566" s="14" t="str">
        <f aca="false">IF($M566="","",IF(AND($M566&gt;=7,$M566&lt;=17),"Ha","Yo'q"))</f>
        <v/>
      </c>
      <c r="P566" s="14" t="str">
        <f aca="false">IF(AND($B566&lt;&gt;"",$J566&lt;&gt;"",$J566&lt;=Boshqaruv!$C$10,OR($K566="",$K566&gt;Boshqaruv!$C$10),$L566&lt;&gt;"Tibbiy qarshi ko'rsatma"),1,"")</f>
        <v/>
      </c>
      <c r="Q566" s="28" t="n">
        <f aca="false">IF(AND($B566&lt;&gt;"",$J566&gt;=Boshqaruv!$C$9,$J566&lt;=Boshqaruv!$C$10),IF(COUNTIFS($B$4:$B565,$B566,$C$4:$C565,$C566,$J$4:$J565,"&gt;="&amp;Boshqaruv!$C$9,$J$4:$J565,"&lt;="&amp;Boshqaruv!$C$10)=0,1,0),0)</f>
        <v>0</v>
      </c>
      <c r="R566" s="28" t="n">
        <f aca="false">IF(AND($B566&lt;&gt;"",$J566&gt;=Boshqaruv!$C$9,$J566&lt;=Boshqaruv!$C$10,$K566&lt;&gt;"",$K566&lt;=Boshqaruv!$C$10),IF(COUNTIFS($B$4:$B565,$B566,$C$4:$C565,$C566,$J$4:$J565,"&gt;="&amp;Boshqaruv!$C$9,$J$4:$J565,"&lt;="&amp;Boshqaruv!$C$10,$K$4:$K565,"&lt;&gt;",$K$4:$K565,"&lt;="&amp;Boshqaruv!$C$10)=0,1,0),0)</f>
        <v>0</v>
      </c>
      <c r="S566" s="28" t="n">
        <f aca="false">IF($P566=1,IF(COUNTIFS($B$4:$B565,$B566,$C$4:$C565,$C566,$P$4:$P565,1)=0,1,0),0)</f>
        <v>0</v>
      </c>
      <c r="T566" s="12"/>
    </row>
    <row r="567" customFormat="false" ht="15" hidden="false" customHeight="false" outlineLevel="0" collapsed="false">
      <c r="A567" s="20" t="n">
        <v>563</v>
      </c>
      <c r="B567" s="12"/>
      <c r="C567" s="13"/>
      <c r="D567" s="24"/>
      <c r="E567" s="12"/>
      <c r="F567" s="12"/>
      <c r="G567" s="25"/>
      <c r="H567" s="25"/>
      <c r="I567" s="25"/>
      <c r="J567" s="13"/>
      <c r="K567" s="13"/>
      <c r="L567" s="25"/>
      <c r="M567" s="14" t="str">
        <f aca="false">IF(OR($C567="",$J567=""),"",INT(($J567-$C567)/365.25))</f>
        <v/>
      </c>
      <c r="N567" s="14" t="str">
        <f aca="false">IF($M567="","",IF($M567&lt;2,"Ha","Yo'q"))</f>
        <v/>
      </c>
      <c r="O567" s="14" t="str">
        <f aca="false">IF($M567="","",IF(AND($M567&gt;=7,$M567&lt;=17),"Ha","Yo'q"))</f>
        <v/>
      </c>
      <c r="P567" s="14" t="str">
        <f aca="false">IF(AND($B567&lt;&gt;"",$J567&lt;&gt;"",$J567&lt;=Boshqaruv!$C$10,OR($K567="",$K567&gt;Boshqaruv!$C$10),$L567&lt;&gt;"Tibbiy qarshi ko'rsatma"),1,"")</f>
        <v/>
      </c>
      <c r="Q567" s="28" t="n">
        <f aca="false">IF(AND($B567&lt;&gt;"",$J567&gt;=Boshqaruv!$C$9,$J567&lt;=Boshqaruv!$C$10),IF(COUNTIFS($B$4:$B566,$B567,$C$4:$C566,$C567,$J$4:$J566,"&gt;="&amp;Boshqaruv!$C$9,$J$4:$J566,"&lt;="&amp;Boshqaruv!$C$10)=0,1,0),0)</f>
        <v>0</v>
      </c>
      <c r="R567" s="28" t="n">
        <f aca="false">IF(AND($B567&lt;&gt;"",$J567&gt;=Boshqaruv!$C$9,$J567&lt;=Boshqaruv!$C$10,$K567&lt;&gt;"",$K567&lt;=Boshqaruv!$C$10),IF(COUNTIFS($B$4:$B566,$B567,$C$4:$C566,$C567,$J$4:$J566,"&gt;="&amp;Boshqaruv!$C$9,$J$4:$J566,"&lt;="&amp;Boshqaruv!$C$10,$K$4:$K566,"&lt;&gt;",$K$4:$K566,"&lt;="&amp;Boshqaruv!$C$10)=0,1,0),0)</f>
        <v>0</v>
      </c>
      <c r="S567" s="28" t="n">
        <f aca="false">IF($P567=1,IF(COUNTIFS($B$4:$B566,$B567,$C$4:$C566,$C567,$P$4:$P566,1)=0,1,0),0)</f>
        <v>0</v>
      </c>
      <c r="T567" s="12"/>
    </row>
    <row r="568" customFormat="false" ht="15" hidden="false" customHeight="false" outlineLevel="0" collapsed="false">
      <c r="A568" s="20" t="n">
        <v>564</v>
      </c>
      <c r="B568" s="12"/>
      <c r="C568" s="13"/>
      <c r="D568" s="24"/>
      <c r="E568" s="12"/>
      <c r="F568" s="12"/>
      <c r="G568" s="25"/>
      <c r="H568" s="25"/>
      <c r="I568" s="25"/>
      <c r="J568" s="13"/>
      <c r="K568" s="13"/>
      <c r="L568" s="25"/>
      <c r="M568" s="14" t="str">
        <f aca="false">IF(OR($C568="",$J568=""),"",INT(($J568-$C568)/365.25))</f>
        <v/>
      </c>
      <c r="N568" s="14" t="str">
        <f aca="false">IF($M568="","",IF($M568&lt;2,"Ha","Yo'q"))</f>
        <v/>
      </c>
      <c r="O568" s="14" t="str">
        <f aca="false">IF($M568="","",IF(AND($M568&gt;=7,$M568&lt;=17),"Ha","Yo'q"))</f>
        <v/>
      </c>
      <c r="P568" s="14" t="str">
        <f aca="false">IF(AND($B568&lt;&gt;"",$J568&lt;&gt;"",$J568&lt;=Boshqaruv!$C$10,OR($K568="",$K568&gt;Boshqaruv!$C$10),$L568&lt;&gt;"Tibbiy qarshi ko'rsatma"),1,"")</f>
        <v/>
      </c>
      <c r="Q568" s="28" t="n">
        <f aca="false">IF(AND($B568&lt;&gt;"",$J568&gt;=Boshqaruv!$C$9,$J568&lt;=Boshqaruv!$C$10),IF(COUNTIFS($B$4:$B567,$B568,$C$4:$C567,$C568,$J$4:$J567,"&gt;="&amp;Boshqaruv!$C$9,$J$4:$J567,"&lt;="&amp;Boshqaruv!$C$10)=0,1,0),0)</f>
        <v>0</v>
      </c>
      <c r="R568" s="28" t="n">
        <f aca="false">IF(AND($B568&lt;&gt;"",$J568&gt;=Boshqaruv!$C$9,$J568&lt;=Boshqaruv!$C$10,$K568&lt;&gt;"",$K568&lt;=Boshqaruv!$C$10),IF(COUNTIFS($B$4:$B567,$B568,$C$4:$C567,$C568,$J$4:$J567,"&gt;="&amp;Boshqaruv!$C$9,$J$4:$J567,"&lt;="&amp;Boshqaruv!$C$10,$K$4:$K567,"&lt;&gt;",$K$4:$K567,"&lt;="&amp;Boshqaruv!$C$10)=0,1,0),0)</f>
        <v>0</v>
      </c>
      <c r="S568" s="28" t="n">
        <f aca="false">IF($P568=1,IF(COUNTIFS($B$4:$B567,$B568,$C$4:$C567,$C568,$P$4:$P567,1)=0,1,0),0)</f>
        <v>0</v>
      </c>
      <c r="T568" s="12"/>
    </row>
    <row r="569" customFormat="false" ht="15" hidden="false" customHeight="false" outlineLevel="0" collapsed="false">
      <c r="A569" s="20" t="n">
        <v>565</v>
      </c>
      <c r="B569" s="12"/>
      <c r="C569" s="13"/>
      <c r="D569" s="24"/>
      <c r="E569" s="12"/>
      <c r="F569" s="12"/>
      <c r="G569" s="25"/>
      <c r="H569" s="25"/>
      <c r="I569" s="25"/>
      <c r="J569" s="13"/>
      <c r="K569" s="13"/>
      <c r="L569" s="25"/>
      <c r="M569" s="14" t="str">
        <f aca="false">IF(OR($C569="",$J569=""),"",INT(($J569-$C569)/365.25))</f>
        <v/>
      </c>
      <c r="N569" s="14" t="str">
        <f aca="false">IF($M569="","",IF($M569&lt;2,"Ha","Yo'q"))</f>
        <v/>
      </c>
      <c r="O569" s="14" t="str">
        <f aca="false">IF($M569="","",IF(AND($M569&gt;=7,$M569&lt;=17),"Ha","Yo'q"))</f>
        <v/>
      </c>
      <c r="P569" s="14" t="str">
        <f aca="false">IF(AND($B569&lt;&gt;"",$J569&lt;&gt;"",$J569&lt;=Boshqaruv!$C$10,OR($K569="",$K569&gt;Boshqaruv!$C$10),$L569&lt;&gt;"Tibbiy qarshi ko'rsatma"),1,"")</f>
        <v/>
      </c>
      <c r="Q569" s="28" t="n">
        <f aca="false">IF(AND($B569&lt;&gt;"",$J569&gt;=Boshqaruv!$C$9,$J569&lt;=Boshqaruv!$C$10),IF(COUNTIFS($B$4:$B568,$B569,$C$4:$C568,$C569,$J$4:$J568,"&gt;="&amp;Boshqaruv!$C$9,$J$4:$J568,"&lt;="&amp;Boshqaruv!$C$10)=0,1,0),0)</f>
        <v>0</v>
      </c>
      <c r="R569" s="28" t="n">
        <f aca="false">IF(AND($B569&lt;&gt;"",$J569&gt;=Boshqaruv!$C$9,$J569&lt;=Boshqaruv!$C$10,$K569&lt;&gt;"",$K569&lt;=Boshqaruv!$C$10),IF(COUNTIFS($B$4:$B568,$B569,$C$4:$C568,$C569,$J$4:$J568,"&gt;="&amp;Boshqaruv!$C$9,$J$4:$J568,"&lt;="&amp;Boshqaruv!$C$10,$K$4:$K568,"&lt;&gt;",$K$4:$K568,"&lt;="&amp;Boshqaruv!$C$10)=0,1,0),0)</f>
        <v>0</v>
      </c>
      <c r="S569" s="28" t="n">
        <f aca="false">IF($P569=1,IF(COUNTIFS($B$4:$B568,$B569,$C$4:$C568,$C569,$P$4:$P568,1)=0,1,0),0)</f>
        <v>0</v>
      </c>
      <c r="T569" s="12"/>
    </row>
    <row r="570" customFormat="false" ht="15" hidden="false" customHeight="false" outlineLevel="0" collapsed="false">
      <c r="A570" s="20" t="n">
        <v>566</v>
      </c>
      <c r="B570" s="12"/>
      <c r="C570" s="13"/>
      <c r="D570" s="24"/>
      <c r="E570" s="12"/>
      <c r="F570" s="12"/>
      <c r="G570" s="25"/>
      <c r="H570" s="25"/>
      <c r="I570" s="25"/>
      <c r="J570" s="13"/>
      <c r="K570" s="13"/>
      <c r="L570" s="25"/>
      <c r="M570" s="14" t="str">
        <f aca="false">IF(OR($C570="",$J570=""),"",INT(($J570-$C570)/365.25))</f>
        <v/>
      </c>
      <c r="N570" s="14" t="str">
        <f aca="false">IF($M570="","",IF($M570&lt;2,"Ha","Yo'q"))</f>
        <v/>
      </c>
      <c r="O570" s="14" t="str">
        <f aca="false">IF($M570="","",IF(AND($M570&gt;=7,$M570&lt;=17),"Ha","Yo'q"))</f>
        <v/>
      </c>
      <c r="P570" s="14" t="str">
        <f aca="false">IF(AND($B570&lt;&gt;"",$J570&lt;&gt;"",$J570&lt;=Boshqaruv!$C$10,OR($K570="",$K570&gt;Boshqaruv!$C$10),$L570&lt;&gt;"Tibbiy qarshi ko'rsatma"),1,"")</f>
        <v/>
      </c>
      <c r="Q570" s="28" t="n">
        <f aca="false">IF(AND($B570&lt;&gt;"",$J570&gt;=Boshqaruv!$C$9,$J570&lt;=Boshqaruv!$C$10),IF(COUNTIFS($B$4:$B569,$B570,$C$4:$C569,$C570,$J$4:$J569,"&gt;="&amp;Boshqaruv!$C$9,$J$4:$J569,"&lt;="&amp;Boshqaruv!$C$10)=0,1,0),0)</f>
        <v>0</v>
      </c>
      <c r="R570" s="28" t="n">
        <f aca="false">IF(AND($B570&lt;&gt;"",$J570&gt;=Boshqaruv!$C$9,$J570&lt;=Boshqaruv!$C$10,$K570&lt;&gt;"",$K570&lt;=Boshqaruv!$C$10),IF(COUNTIFS($B$4:$B569,$B570,$C$4:$C569,$C570,$J$4:$J569,"&gt;="&amp;Boshqaruv!$C$9,$J$4:$J569,"&lt;="&amp;Boshqaruv!$C$10,$K$4:$K569,"&lt;&gt;",$K$4:$K569,"&lt;="&amp;Boshqaruv!$C$10)=0,1,0),0)</f>
        <v>0</v>
      </c>
      <c r="S570" s="28" t="n">
        <f aca="false">IF($P570=1,IF(COUNTIFS($B$4:$B569,$B570,$C$4:$C569,$C570,$P$4:$P569,1)=0,1,0),0)</f>
        <v>0</v>
      </c>
      <c r="T570" s="12"/>
    </row>
    <row r="571" customFormat="false" ht="15" hidden="false" customHeight="false" outlineLevel="0" collapsed="false">
      <c r="A571" s="20" t="n">
        <v>567</v>
      </c>
      <c r="B571" s="12"/>
      <c r="C571" s="13"/>
      <c r="D571" s="24"/>
      <c r="E571" s="12"/>
      <c r="F571" s="12"/>
      <c r="G571" s="25"/>
      <c r="H571" s="25"/>
      <c r="I571" s="25"/>
      <c r="J571" s="13"/>
      <c r="K571" s="13"/>
      <c r="L571" s="25"/>
      <c r="M571" s="14" t="str">
        <f aca="false">IF(OR($C571="",$J571=""),"",INT(($J571-$C571)/365.25))</f>
        <v/>
      </c>
      <c r="N571" s="14" t="str">
        <f aca="false">IF($M571="","",IF($M571&lt;2,"Ha","Yo'q"))</f>
        <v/>
      </c>
      <c r="O571" s="14" t="str">
        <f aca="false">IF($M571="","",IF(AND($M571&gt;=7,$M571&lt;=17),"Ha","Yo'q"))</f>
        <v/>
      </c>
      <c r="P571" s="14" t="str">
        <f aca="false">IF(AND($B571&lt;&gt;"",$J571&lt;&gt;"",$J571&lt;=Boshqaruv!$C$10,OR($K571="",$K571&gt;Boshqaruv!$C$10),$L571&lt;&gt;"Tibbiy qarshi ko'rsatma"),1,"")</f>
        <v/>
      </c>
      <c r="Q571" s="28" t="n">
        <f aca="false">IF(AND($B571&lt;&gt;"",$J571&gt;=Boshqaruv!$C$9,$J571&lt;=Boshqaruv!$C$10),IF(COUNTIFS($B$4:$B570,$B571,$C$4:$C570,$C571,$J$4:$J570,"&gt;="&amp;Boshqaruv!$C$9,$J$4:$J570,"&lt;="&amp;Boshqaruv!$C$10)=0,1,0),0)</f>
        <v>0</v>
      </c>
      <c r="R571" s="28" t="n">
        <f aca="false">IF(AND($B571&lt;&gt;"",$J571&gt;=Boshqaruv!$C$9,$J571&lt;=Boshqaruv!$C$10,$K571&lt;&gt;"",$K571&lt;=Boshqaruv!$C$10),IF(COUNTIFS($B$4:$B570,$B571,$C$4:$C570,$C571,$J$4:$J570,"&gt;="&amp;Boshqaruv!$C$9,$J$4:$J570,"&lt;="&amp;Boshqaruv!$C$10,$K$4:$K570,"&lt;&gt;",$K$4:$K570,"&lt;="&amp;Boshqaruv!$C$10)=0,1,0),0)</f>
        <v>0</v>
      </c>
      <c r="S571" s="28" t="n">
        <f aca="false">IF($P571=1,IF(COUNTIFS($B$4:$B570,$B571,$C$4:$C570,$C571,$P$4:$P570,1)=0,1,0),0)</f>
        <v>0</v>
      </c>
      <c r="T571" s="12"/>
    </row>
    <row r="572" customFormat="false" ht="15" hidden="false" customHeight="false" outlineLevel="0" collapsed="false">
      <c r="A572" s="20" t="n">
        <v>568</v>
      </c>
      <c r="B572" s="12"/>
      <c r="C572" s="13"/>
      <c r="D572" s="24"/>
      <c r="E572" s="12"/>
      <c r="F572" s="12"/>
      <c r="G572" s="25"/>
      <c r="H572" s="25"/>
      <c r="I572" s="25"/>
      <c r="J572" s="13"/>
      <c r="K572" s="13"/>
      <c r="L572" s="25"/>
      <c r="M572" s="14" t="str">
        <f aca="false">IF(OR($C572="",$J572=""),"",INT(($J572-$C572)/365.25))</f>
        <v/>
      </c>
      <c r="N572" s="14" t="str">
        <f aca="false">IF($M572="","",IF($M572&lt;2,"Ha","Yo'q"))</f>
        <v/>
      </c>
      <c r="O572" s="14" t="str">
        <f aca="false">IF($M572="","",IF(AND($M572&gt;=7,$M572&lt;=17),"Ha","Yo'q"))</f>
        <v/>
      </c>
      <c r="P572" s="14" t="str">
        <f aca="false">IF(AND($B572&lt;&gt;"",$J572&lt;&gt;"",$J572&lt;=Boshqaruv!$C$10,OR($K572="",$K572&gt;Boshqaruv!$C$10),$L572&lt;&gt;"Tibbiy qarshi ko'rsatma"),1,"")</f>
        <v/>
      </c>
      <c r="Q572" s="28" t="n">
        <f aca="false">IF(AND($B572&lt;&gt;"",$J572&gt;=Boshqaruv!$C$9,$J572&lt;=Boshqaruv!$C$10),IF(COUNTIFS($B$4:$B571,$B572,$C$4:$C571,$C572,$J$4:$J571,"&gt;="&amp;Boshqaruv!$C$9,$J$4:$J571,"&lt;="&amp;Boshqaruv!$C$10)=0,1,0),0)</f>
        <v>0</v>
      </c>
      <c r="R572" s="28" t="n">
        <f aca="false">IF(AND($B572&lt;&gt;"",$J572&gt;=Boshqaruv!$C$9,$J572&lt;=Boshqaruv!$C$10,$K572&lt;&gt;"",$K572&lt;=Boshqaruv!$C$10),IF(COUNTIFS($B$4:$B571,$B572,$C$4:$C571,$C572,$J$4:$J571,"&gt;="&amp;Boshqaruv!$C$9,$J$4:$J571,"&lt;="&amp;Boshqaruv!$C$10,$K$4:$K571,"&lt;&gt;",$K$4:$K571,"&lt;="&amp;Boshqaruv!$C$10)=0,1,0),0)</f>
        <v>0</v>
      </c>
      <c r="S572" s="28" t="n">
        <f aca="false">IF($P572=1,IF(COUNTIFS($B$4:$B571,$B572,$C$4:$C571,$C572,$P$4:$P571,1)=0,1,0),0)</f>
        <v>0</v>
      </c>
      <c r="T572" s="12"/>
    </row>
    <row r="573" customFormat="false" ht="15" hidden="false" customHeight="false" outlineLevel="0" collapsed="false">
      <c r="A573" s="20" t="n">
        <v>569</v>
      </c>
      <c r="B573" s="12"/>
      <c r="C573" s="13"/>
      <c r="D573" s="24"/>
      <c r="E573" s="12"/>
      <c r="F573" s="12"/>
      <c r="G573" s="25"/>
      <c r="H573" s="25"/>
      <c r="I573" s="25"/>
      <c r="J573" s="13"/>
      <c r="K573" s="13"/>
      <c r="L573" s="25"/>
      <c r="M573" s="14" t="str">
        <f aca="false">IF(OR($C573="",$J573=""),"",INT(($J573-$C573)/365.25))</f>
        <v/>
      </c>
      <c r="N573" s="14" t="str">
        <f aca="false">IF($M573="","",IF($M573&lt;2,"Ha","Yo'q"))</f>
        <v/>
      </c>
      <c r="O573" s="14" t="str">
        <f aca="false">IF($M573="","",IF(AND($M573&gt;=7,$M573&lt;=17),"Ha","Yo'q"))</f>
        <v/>
      </c>
      <c r="P573" s="14" t="str">
        <f aca="false">IF(AND($B573&lt;&gt;"",$J573&lt;&gt;"",$J573&lt;=Boshqaruv!$C$10,OR($K573="",$K573&gt;Boshqaruv!$C$10),$L573&lt;&gt;"Tibbiy qarshi ko'rsatma"),1,"")</f>
        <v/>
      </c>
      <c r="Q573" s="28" t="n">
        <f aca="false">IF(AND($B573&lt;&gt;"",$J573&gt;=Boshqaruv!$C$9,$J573&lt;=Boshqaruv!$C$10),IF(COUNTIFS($B$4:$B572,$B573,$C$4:$C572,$C573,$J$4:$J572,"&gt;="&amp;Boshqaruv!$C$9,$J$4:$J572,"&lt;="&amp;Boshqaruv!$C$10)=0,1,0),0)</f>
        <v>0</v>
      </c>
      <c r="R573" s="28" t="n">
        <f aca="false">IF(AND($B573&lt;&gt;"",$J573&gt;=Boshqaruv!$C$9,$J573&lt;=Boshqaruv!$C$10,$K573&lt;&gt;"",$K573&lt;=Boshqaruv!$C$10),IF(COUNTIFS($B$4:$B572,$B573,$C$4:$C572,$C573,$J$4:$J572,"&gt;="&amp;Boshqaruv!$C$9,$J$4:$J572,"&lt;="&amp;Boshqaruv!$C$10,$K$4:$K572,"&lt;&gt;",$K$4:$K572,"&lt;="&amp;Boshqaruv!$C$10)=0,1,0),0)</f>
        <v>0</v>
      </c>
      <c r="S573" s="28" t="n">
        <f aca="false">IF($P573=1,IF(COUNTIFS($B$4:$B572,$B573,$C$4:$C572,$C573,$P$4:$P572,1)=0,1,0),0)</f>
        <v>0</v>
      </c>
      <c r="T573" s="12"/>
    </row>
    <row r="574" customFormat="false" ht="15" hidden="false" customHeight="false" outlineLevel="0" collapsed="false">
      <c r="A574" s="20" t="n">
        <v>570</v>
      </c>
      <c r="B574" s="12"/>
      <c r="C574" s="13"/>
      <c r="D574" s="24"/>
      <c r="E574" s="12"/>
      <c r="F574" s="12"/>
      <c r="G574" s="25"/>
      <c r="H574" s="25"/>
      <c r="I574" s="25"/>
      <c r="J574" s="13"/>
      <c r="K574" s="13"/>
      <c r="L574" s="25"/>
      <c r="M574" s="14" t="str">
        <f aca="false">IF(OR($C574="",$J574=""),"",INT(($J574-$C574)/365.25))</f>
        <v/>
      </c>
      <c r="N574" s="14" t="str">
        <f aca="false">IF($M574="","",IF($M574&lt;2,"Ha","Yo'q"))</f>
        <v/>
      </c>
      <c r="O574" s="14" t="str">
        <f aca="false">IF($M574="","",IF(AND($M574&gt;=7,$M574&lt;=17),"Ha","Yo'q"))</f>
        <v/>
      </c>
      <c r="P574" s="14" t="str">
        <f aca="false">IF(AND($B574&lt;&gt;"",$J574&lt;&gt;"",$J574&lt;=Boshqaruv!$C$10,OR($K574="",$K574&gt;Boshqaruv!$C$10),$L574&lt;&gt;"Tibbiy qarshi ko'rsatma"),1,"")</f>
        <v/>
      </c>
      <c r="Q574" s="28" t="n">
        <f aca="false">IF(AND($B574&lt;&gt;"",$J574&gt;=Boshqaruv!$C$9,$J574&lt;=Boshqaruv!$C$10),IF(COUNTIFS($B$4:$B573,$B574,$C$4:$C573,$C574,$J$4:$J573,"&gt;="&amp;Boshqaruv!$C$9,$J$4:$J573,"&lt;="&amp;Boshqaruv!$C$10)=0,1,0),0)</f>
        <v>0</v>
      </c>
      <c r="R574" s="28" t="n">
        <f aca="false">IF(AND($B574&lt;&gt;"",$J574&gt;=Boshqaruv!$C$9,$J574&lt;=Boshqaruv!$C$10,$K574&lt;&gt;"",$K574&lt;=Boshqaruv!$C$10),IF(COUNTIFS($B$4:$B573,$B574,$C$4:$C573,$C574,$J$4:$J573,"&gt;="&amp;Boshqaruv!$C$9,$J$4:$J573,"&lt;="&amp;Boshqaruv!$C$10,$K$4:$K573,"&lt;&gt;",$K$4:$K573,"&lt;="&amp;Boshqaruv!$C$10)=0,1,0),0)</f>
        <v>0</v>
      </c>
      <c r="S574" s="28" t="n">
        <f aca="false">IF($P574=1,IF(COUNTIFS($B$4:$B573,$B574,$C$4:$C573,$C574,$P$4:$P573,1)=0,1,0),0)</f>
        <v>0</v>
      </c>
      <c r="T574" s="12"/>
    </row>
    <row r="575" customFormat="false" ht="15" hidden="false" customHeight="false" outlineLevel="0" collapsed="false">
      <c r="A575" s="20" t="n">
        <v>571</v>
      </c>
      <c r="B575" s="12"/>
      <c r="C575" s="13"/>
      <c r="D575" s="24"/>
      <c r="E575" s="12"/>
      <c r="F575" s="12"/>
      <c r="G575" s="25"/>
      <c r="H575" s="25"/>
      <c r="I575" s="25"/>
      <c r="J575" s="13"/>
      <c r="K575" s="13"/>
      <c r="L575" s="25"/>
      <c r="M575" s="14" t="str">
        <f aca="false">IF(OR($C575="",$J575=""),"",INT(($J575-$C575)/365.25))</f>
        <v/>
      </c>
      <c r="N575" s="14" t="str">
        <f aca="false">IF($M575="","",IF($M575&lt;2,"Ha","Yo'q"))</f>
        <v/>
      </c>
      <c r="O575" s="14" t="str">
        <f aca="false">IF($M575="","",IF(AND($M575&gt;=7,$M575&lt;=17),"Ha","Yo'q"))</f>
        <v/>
      </c>
      <c r="P575" s="14" t="str">
        <f aca="false">IF(AND($B575&lt;&gt;"",$J575&lt;&gt;"",$J575&lt;=Boshqaruv!$C$10,OR($K575="",$K575&gt;Boshqaruv!$C$10),$L575&lt;&gt;"Tibbiy qarshi ko'rsatma"),1,"")</f>
        <v/>
      </c>
      <c r="Q575" s="28" t="n">
        <f aca="false">IF(AND($B575&lt;&gt;"",$J575&gt;=Boshqaruv!$C$9,$J575&lt;=Boshqaruv!$C$10),IF(COUNTIFS($B$4:$B574,$B575,$C$4:$C574,$C575,$J$4:$J574,"&gt;="&amp;Boshqaruv!$C$9,$J$4:$J574,"&lt;="&amp;Boshqaruv!$C$10)=0,1,0),0)</f>
        <v>0</v>
      </c>
      <c r="R575" s="28" t="n">
        <f aca="false">IF(AND($B575&lt;&gt;"",$J575&gt;=Boshqaruv!$C$9,$J575&lt;=Boshqaruv!$C$10,$K575&lt;&gt;"",$K575&lt;=Boshqaruv!$C$10),IF(COUNTIFS($B$4:$B574,$B575,$C$4:$C574,$C575,$J$4:$J574,"&gt;="&amp;Boshqaruv!$C$9,$J$4:$J574,"&lt;="&amp;Boshqaruv!$C$10,$K$4:$K574,"&lt;&gt;",$K$4:$K574,"&lt;="&amp;Boshqaruv!$C$10)=0,1,0),0)</f>
        <v>0</v>
      </c>
      <c r="S575" s="28" t="n">
        <f aca="false">IF($P575=1,IF(COUNTIFS($B$4:$B574,$B575,$C$4:$C574,$C575,$P$4:$P574,1)=0,1,0),0)</f>
        <v>0</v>
      </c>
      <c r="T575" s="12"/>
    </row>
    <row r="576" customFormat="false" ht="15" hidden="false" customHeight="false" outlineLevel="0" collapsed="false">
      <c r="A576" s="20" t="n">
        <v>572</v>
      </c>
      <c r="B576" s="12"/>
      <c r="C576" s="13"/>
      <c r="D576" s="24"/>
      <c r="E576" s="12"/>
      <c r="F576" s="12"/>
      <c r="G576" s="25"/>
      <c r="H576" s="25"/>
      <c r="I576" s="25"/>
      <c r="J576" s="13"/>
      <c r="K576" s="13"/>
      <c r="L576" s="25"/>
      <c r="M576" s="14" t="str">
        <f aca="false">IF(OR($C576="",$J576=""),"",INT(($J576-$C576)/365.25))</f>
        <v/>
      </c>
      <c r="N576" s="14" t="str">
        <f aca="false">IF($M576="","",IF($M576&lt;2,"Ha","Yo'q"))</f>
        <v/>
      </c>
      <c r="O576" s="14" t="str">
        <f aca="false">IF($M576="","",IF(AND($M576&gt;=7,$M576&lt;=17),"Ha","Yo'q"))</f>
        <v/>
      </c>
      <c r="P576" s="14" t="str">
        <f aca="false">IF(AND($B576&lt;&gt;"",$J576&lt;&gt;"",$J576&lt;=Boshqaruv!$C$10,OR($K576="",$K576&gt;Boshqaruv!$C$10),$L576&lt;&gt;"Tibbiy qarshi ko'rsatma"),1,"")</f>
        <v/>
      </c>
      <c r="Q576" s="28" t="n">
        <f aca="false">IF(AND($B576&lt;&gt;"",$J576&gt;=Boshqaruv!$C$9,$J576&lt;=Boshqaruv!$C$10),IF(COUNTIFS($B$4:$B575,$B576,$C$4:$C575,$C576,$J$4:$J575,"&gt;="&amp;Boshqaruv!$C$9,$J$4:$J575,"&lt;="&amp;Boshqaruv!$C$10)=0,1,0),0)</f>
        <v>0</v>
      </c>
      <c r="R576" s="28" t="n">
        <f aca="false">IF(AND($B576&lt;&gt;"",$J576&gt;=Boshqaruv!$C$9,$J576&lt;=Boshqaruv!$C$10,$K576&lt;&gt;"",$K576&lt;=Boshqaruv!$C$10),IF(COUNTIFS($B$4:$B575,$B576,$C$4:$C575,$C576,$J$4:$J575,"&gt;="&amp;Boshqaruv!$C$9,$J$4:$J575,"&lt;="&amp;Boshqaruv!$C$10,$K$4:$K575,"&lt;&gt;",$K$4:$K575,"&lt;="&amp;Boshqaruv!$C$10)=0,1,0),0)</f>
        <v>0</v>
      </c>
      <c r="S576" s="28" t="n">
        <f aca="false">IF($P576=1,IF(COUNTIFS($B$4:$B575,$B576,$C$4:$C575,$C576,$P$4:$P575,1)=0,1,0),0)</f>
        <v>0</v>
      </c>
      <c r="T576" s="12"/>
    </row>
    <row r="577" customFormat="false" ht="15" hidden="false" customHeight="false" outlineLevel="0" collapsed="false">
      <c r="A577" s="20" t="n">
        <v>573</v>
      </c>
      <c r="B577" s="12"/>
      <c r="C577" s="13"/>
      <c r="D577" s="24"/>
      <c r="E577" s="12"/>
      <c r="F577" s="12"/>
      <c r="G577" s="25"/>
      <c r="H577" s="25"/>
      <c r="I577" s="25"/>
      <c r="J577" s="13"/>
      <c r="K577" s="13"/>
      <c r="L577" s="25"/>
      <c r="M577" s="14" t="str">
        <f aca="false">IF(OR($C577="",$J577=""),"",INT(($J577-$C577)/365.25))</f>
        <v/>
      </c>
      <c r="N577" s="14" t="str">
        <f aca="false">IF($M577="","",IF($M577&lt;2,"Ha","Yo'q"))</f>
        <v/>
      </c>
      <c r="O577" s="14" t="str">
        <f aca="false">IF($M577="","",IF(AND($M577&gt;=7,$M577&lt;=17),"Ha","Yo'q"))</f>
        <v/>
      </c>
      <c r="P577" s="14" t="str">
        <f aca="false">IF(AND($B577&lt;&gt;"",$J577&lt;&gt;"",$J577&lt;=Boshqaruv!$C$10,OR($K577="",$K577&gt;Boshqaruv!$C$10),$L577&lt;&gt;"Tibbiy qarshi ko'rsatma"),1,"")</f>
        <v/>
      </c>
      <c r="Q577" s="28" t="n">
        <f aca="false">IF(AND($B577&lt;&gt;"",$J577&gt;=Boshqaruv!$C$9,$J577&lt;=Boshqaruv!$C$10),IF(COUNTIFS($B$4:$B576,$B577,$C$4:$C576,$C577,$J$4:$J576,"&gt;="&amp;Boshqaruv!$C$9,$J$4:$J576,"&lt;="&amp;Boshqaruv!$C$10)=0,1,0),0)</f>
        <v>0</v>
      </c>
      <c r="R577" s="28" t="n">
        <f aca="false">IF(AND($B577&lt;&gt;"",$J577&gt;=Boshqaruv!$C$9,$J577&lt;=Boshqaruv!$C$10,$K577&lt;&gt;"",$K577&lt;=Boshqaruv!$C$10),IF(COUNTIFS($B$4:$B576,$B577,$C$4:$C576,$C577,$J$4:$J576,"&gt;="&amp;Boshqaruv!$C$9,$J$4:$J576,"&lt;="&amp;Boshqaruv!$C$10,$K$4:$K576,"&lt;&gt;",$K$4:$K576,"&lt;="&amp;Boshqaruv!$C$10)=0,1,0),0)</f>
        <v>0</v>
      </c>
      <c r="S577" s="28" t="n">
        <f aca="false">IF($P577=1,IF(COUNTIFS($B$4:$B576,$B577,$C$4:$C576,$C577,$P$4:$P576,1)=0,1,0),0)</f>
        <v>0</v>
      </c>
      <c r="T577" s="12"/>
    </row>
    <row r="578" customFormat="false" ht="15" hidden="false" customHeight="false" outlineLevel="0" collapsed="false">
      <c r="A578" s="20" t="n">
        <v>574</v>
      </c>
      <c r="B578" s="12"/>
      <c r="C578" s="13"/>
      <c r="D578" s="24"/>
      <c r="E578" s="12"/>
      <c r="F578" s="12"/>
      <c r="G578" s="25"/>
      <c r="H578" s="25"/>
      <c r="I578" s="25"/>
      <c r="J578" s="13"/>
      <c r="K578" s="13"/>
      <c r="L578" s="25"/>
      <c r="M578" s="14" t="str">
        <f aca="false">IF(OR($C578="",$J578=""),"",INT(($J578-$C578)/365.25))</f>
        <v/>
      </c>
      <c r="N578" s="14" t="str">
        <f aca="false">IF($M578="","",IF($M578&lt;2,"Ha","Yo'q"))</f>
        <v/>
      </c>
      <c r="O578" s="14" t="str">
        <f aca="false">IF($M578="","",IF(AND($M578&gt;=7,$M578&lt;=17),"Ha","Yo'q"))</f>
        <v/>
      </c>
      <c r="P578" s="14" t="str">
        <f aca="false">IF(AND($B578&lt;&gt;"",$J578&lt;&gt;"",$J578&lt;=Boshqaruv!$C$10,OR($K578="",$K578&gt;Boshqaruv!$C$10),$L578&lt;&gt;"Tibbiy qarshi ko'rsatma"),1,"")</f>
        <v/>
      </c>
      <c r="Q578" s="28" t="n">
        <f aca="false">IF(AND($B578&lt;&gt;"",$J578&gt;=Boshqaruv!$C$9,$J578&lt;=Boshqaruv!$C$10),IF(COUNTIFS($B$4:$B577,$B578,$C$4:$C577,$C578,$J$4:$J577,"&gt;="&amp;Boshqaruv!$C$9,$J$4:$J577,"&lt;="&amp;Boshqaruv!$C$10)=0,1,0),0)</f>
        <v>0</v>
      </c>
      <c r="R578" s="28" t="n">
        <f aca="false">IF(AND($B578&lt;&gt;"",$J578&gt;=Boshqaruv!$C$9,$J578&lt;=Boshqaruv!$C$10,$K578&lt;&gt;"",$K578&lt;=Boshqaruv!$C$10),IF(COUNTIFS($B$4:$B577,$B578,$C$4:$C577,$C578,$J$4:$J577,"&gt;="&amp;Boshqaruv!$C$9,$J$4:$J577,"&lt;="&amp;Boshqaruv!$C$10,$K$4:$K577,"&lt;&gt;",$K$4:$K577,"&lt;="&amp;Boshqaruv!$C$10)=0,1,0),0)</f>
        <v>0</v>
      </c>
      <c r="S578" s="28" t="n">
        <f aca="false">IF($P578=1,IF(COUNTIFS($B$4:$B577,$B578,$C$4:$C577,$C578,$P$4:$P577,1)=0,1,0),0)</f>
        <v>0</v>
      </c>
      <c r="T578" s="12"/>
    </row>
    <row r="579" customFormat="false" ht="15" hidden="false" customHeight="false" outlineLevel="0" collapsed="false">
      <c r="A579" s="20" t="n">
        <v>575</v>
      </c>
      <c r="B579" s="12"/>
      <c r="C579" s="13"/>
      <c r="D579" s="24"/>
      <c r="E579" s="12"/>
      <c r="F579" s="12"/>
      <c r="G579" s="25"/>
      <c r="H579" s="25"/>
      <c r="I579" s="25"/>
      <c r="J579" s="13"/>
      <c r="K579" s="13"/>
      <c r="L579" s="25"/>
      <c r="M579" s="14" t="str">
        <f aca="false">IF(OR($C579="",$J579=""),"",INT(($J579-$C579)/365.25))</f>
        <v/>
      </c>
      <c r="N579" s="14" t="str">
        <f aca="false">IF($M579="","",IF($M579&lt;2,"Ha","Yo'q"))</f>
        <v/>
      </c>
      <c r="O579" s="14" t="str">
        <f aca="false">IF($M579="","",IF(AND($M579&gt;=7,$M579&lt;=17),"Ha","Yo'q"))</f>
        <v/>
      </c>
      <c r="P579" s="14" t="str">
        <f aca="false">IF(AND($B579&lt;&gt;"",$J579&lt;&gt;"",$J579&lt;=Boshqaruv!$C$10,OR($K579="",$K579&gt;Boshqaruv!$C$10),$L579&lt;&gt;"Tibbiy qarshi ko'rsatma"),1,"")</f>
        <v/>
      </c>
      <c r="Q579" s="28" t="n">
        <f aca="false">IF(AND($B579&lt;&gt;"",$J579&gt;=Boshqaruv!$C$9,$J579&lt;=Boshqaruv!$C$10),IF(COUNTIFS($B$4:$B578,$B579,$C$4:$C578,$C579,$J$4:$J578,"&gt;="&amp;Boshqaruv!$C$9,$J$4:$J578,"&lt;="&amp;Boshqaruv!$C$10)=0,1,0),0)</f>
        <v>0</v>
      </c>
      <c r="R579" s="28" t="n">
        <f aca="false">IF(AND($B579&lt;&gt;"",$J579&gt;=Boshqaruv!$C$9,$J579&lt;=Boshqaruv!$C$10,$K579&lt;&gt;"",$K579&lt;=Boshqaruv!$C$10),IF(COUNTIFS($B$4:$B578,$B579,$C$4:$C578,$C579,$J$4:$J578,"&gt;="&amp;Boshqaruv!$C$9,$J$4:$J578,"&lt;="&amp;Boshqaruv!$C$10,$K$4:$K578,"&lt;&gt;",$K$4:$K578,"&lt;="&amp;Boshqaruv!$C$10)=0,1,0),0)</f>
        <v>0</v>
      </c>
      <c r="S579" s="28" t="n">
        <f aca="false">IF($P579=1,IF(COUNTIFS($B$4:$B578,$B579,$C$4:$C578,$C579,$P$4:$P578,1)=0,1,0),0)</f>
        <v>0</v>
      </c>
      <c r="T579" s="12"/>
    </row>
    <row r="580" customFormat="false" ht="15" hidden="false" customHeight="false" outlineLevel="0" collapsed="false">
      <c r="A580" s="20" t="n">
        <v>576</v>
      </c>
      <c r="B580" s="12"/>
      <c r="C580" s="13"/>
      <c r="D580" s="24"/>
      <c r="E580" s="12"/>
      <c r="F580" s="12"/>
      <c r="G580" s="25"/>
      <c r="H580" s="25"/>
      <c r="I580" s="25"/>
      <c r="J580" s="13"/>
      <c r="K580" s="13"/>
      <c r="L580" s="25"/>
      <c r="M580" s="14" t="str">
        <f aca="false">IF(OR($C580="",$J580=""),"",INT(($J580-$C580)/365.25))</f>
        <v/>
      </c>
      <c r="N580" s="14" t="str">
        <f aca="false">IF($M580="","",IF($M580&lt;2,"Ha","Yo'q"))</f>
        <v/>
      </c>
      <c r="O580" s="14" t="str">
        <f aca="false">IF($M580="","",IF(AND($M580&gt;=7,$M580&lt;=17),"Ha","Yo'q"))</f>
        <v/>
      </c>
      <c r="P580" s="14" t="str">
        <f aca="false">IF(AND($B580&lt;&gt;"",$J580&lt;&gt;"",$J580&lt;=Boshqaruv!$C$10,OR($K580="",$K580&gt;Boshqaruv!$C$10),$L580&lt;&gt;"Tibbiy qarshi ko'rsatma"),1,"")</f>
        <v/>
      </c>
      <c r="Q580" s="28" t="n">
        <f aca="false">IF(AND($B580&lt;&gt;"",$J580&gt;=Boshqaruv!$C$9,$J580&lt;=Boshqaruv!$C$10),IF(COUNTIFS($B$4:$B579,$B580,$C$4:$C579,$C580,$J$4:$J579,"&gt;="&amp;Boshqaruv!$C$9,$J$4:$J579,"&lt;="&amp;Boshqaruv!$C$10)=0,1,0),0)</f>
        <v>0</v>
      </c>
      <c r="R580" s="28" t="n">
        <f aca="false">IF(AND($B580&lt;&gt;"",$J580&gt;=Boshqaruv!$C$9,$J580&lt;=Boshqaruv!$C$10,$K580&lt;&gt;"",$K580&lt;=Boshqaruv!$C$10),IF(COUNTIFS($B$4:$B579,$B580,$C$4:$C579,$C580,$J$4:$J579,"&gt;="&amp;Boshqaruv!$C$9,$J$4:$J579,"&lt;="&amp;Boshqaruv!$C$10,$K$4:$K579,"&lt;&gt;",$K$4:$K579,"&lt;="&amp;Boshqaruv!$C$10)=0,1,0),0)</f>
        <v>0</v>
      </c>
      <c r="S580" s="28" t="n">
        <f aca="false">IF($P580=1,IF(COUNTIFS($B$4:$B579,$B580,$C$4:$C579,$C580,$P$4:$P579,1)=0,1,0),0)</f>
        <v>0</v>
      </c>
      <c r="T580" s="12"/>
    </row>
    <row r="581" customFormat="false" ht="15" hidden="false" customHeight="false" outlineLevel="0" collapsed="false">
      <c r="A581" s="20" t="n">
        <v>577</v>
      </c>
      <c r="B581" s="12"/>
      <c r="C581" s="13"/>
      <c r="D581" s="24"/>
      <c r="E581" s="12"/>
      <c r="F581" s="12"/>
      <c r="G581" s="25"/>
      <c r="H581" s="25"/>
      <c r="I581" s="25"/>
      <c r="J581" s="13"/>
      <c r="K581" s="13"/>
      <c r="L581" s="25"/>
      <c r="M581" s="14" t="str">
        <f aca="false">IF(OR($C581="",$J581=""),"",INT(($J581-$C581)/365.25))</f>
        <v/>
      </c>
      <c r="N581" s="14" t="str">
        <f aca="false">IF($M581="","",IF($M581&lt;2,"Ha","Yo'q"))</f>
        <v/>
      </c>
      <c r="O581" s="14" t="str">
        <f aca="false">IF($M581="","",IF(AND($M581&gt;=7,$M581&lt;=17),"Ha","Yo'q"))</f>
        <v/>
      </c>
      <c r="P581" s="14" t="str">
        <f aca="false">IF(AND($B581&lt;&gt;"",$J581&lt;&gt;"",$J581&lt;=Boshqaruv!$C$10,OR($K581="",$K581&gt;Boshqaruv!$C$10),$L581&lt;&gt;"Tibbiy qarshi ko'rsatma"),1,"")</f>
        <v/>
      </c>
      <c r="Q581" s="28" t="n">
        <f aca="false">IF(AND($B581&lt;&gt;"",$J581&gt;=Boshqaruv!$C$9,$J581&lt;=Boshqaruv!$C$10),IF(COUNTIFS($B$4:$B580,$B581,$C$4:$C580,$C581,$J$4:$J580,"&gt;="&amp;Boshqaruv!$C$9,$J$4:$J580,"&lt;="&amp;Boshqaruv!$C$10)=0,1,0),0)</f>
        <v>0</v>
      </c>
      <c r="R581" s="28" t="n">
        <f aca="false">IF(AND($B581&lt;&gt;"",$J581&gt;=Boshqaruv!$C$9,$J581&lt;=Boshqaruv!$C$10,$K581&lt;&gt;"",$K581&lt;=Boshqaruv!$C$10),IF(COUNTIFS($B$4:$B580,$B581,$C$4:$C580,$C581,$J$4:$J580,"&gt;="&amp;Boshqaruv!$C$9,$J$4:$J580,"&lt;="&amp;Boshqaruv!$C$10,$K$4:$K580,"&lt;&gt;",$K$4:$K580,"&lt;="&amp;Boshqaruv!$C$10)=0,1,0),0)</f>
        <v>0</v>
      </c>
      <c r="S581" s="28" t="n">
        <f aca="false">IF($P581=1,IF(COUNTIFS($B$4:$B580,$B581,$C$4:$C580,$C581,$P$4:$P580,1)=0,1,0),0)</f>
        <v>0</v>
      </c>
      <c r="T581" s="12"/>
    </row>
    <row r="582" customFormat="false" ht="15" hidden="false" customHeight="false" outlineLevel="0" collapsed="false">
      <c r="A582" s="20" t="n">
        <v>578</v>
      </c>
      <c r="B582" s="12"/>
      <c r="C582" s="13"/>
      <c r="D582" s="24"/>
      <c r="E582" s="12"/>
      <c r="F582" s="12"/>
      <c r="G582" s="25"/>
      <c r="H582" s="25"/>
      <c r="I582" s="25"/>
      <c r="J582" s="13"/>
      <c r="K582" s="13"/>
      <c r="L582" s="25"/>
      <c r="M582" s="14" t="str">
        <f aca="false">IF(OR($C582="",$J582=""),"",INT(($J582-$C582)/365.25))</f>
        <v/>
      </c>
      <c r="N582" s="14" t="str">
        <f aca="false">IF($M582="","",IF($M582&lt;2,"Ha","Yo'q"))</f>
        <v/>
      </c>
      <c r="O582" s="14" t="str">
        <f aca="false">IF($M582="","",IF(AND($M582&gt;=7,$M582&lt;=17),"Ha","Yo'q"))</f>
        <v/>
      </c>
      <c r="P582" s="14" t="str">
        <f aca="false">IF(AND($B582&lt;&gt;"",$J582&lt;&gt;"",$J582&lt;=Boshqaruv!$C$10,OR($K582="",$K582&gt;Boshqaruv!$C$10),$L582&lt;&gt;"Tibbiy qarshi ko'rsatma"),1,"")</f>
        <v/>
      </c>
      <c r="Q582" s="28" t="n">
        <f aca="false">IF(AND($B582&lt;&gt;"",$J582&gt;=Boshqaruv!$C$9,$J582&lt;=Boshqaruv!$C$10),IF(COUNTIFS($B$4:$B581,$B582,$C$4:$C581,$C582,$J$4:$J581,"&gt;="&amp;Boshqaruv!$C$9,$J$4:$J581,"&lt;="&amp;Boshqaruv!$C$10)=0,1,0),0)</f>
        <v>0</v>
      </c>
      <c r="R582" s="28" t="n">
        <f aca="false">IF(AND($B582&lt;&gt;"",$J582&gt;=Boshqaruv!$C$9,$J582&lt;=Boshqaruv!$C$10,$K582&lt;&gt;"",$K582&lt;=Boshqaruv!$C$10),IF(COUNTIFS($B$4:$B581,$B582,$C$4:$C581,$C582,$J$4:$J581,"&gt;="&amp;Boshqaruv!$C$9,$J$4:$J581,"&lt;="&amp;Boshqaruv!$C$10,$K$4:$K581,"&lt;&gt;",$K$4:$K581,"&lt;="&amp;Boshqaruv!$C$10)=0,1,0),0)</f>
        <v>0</v>
      </c>
      <c r="S582" s="28" t="n">
        <f aca="false">IF($P582=1,IF(COUNTIFS($B$4:$B581,$B582,$C$4:$C581,$C582,$P$4:$P581,1)=0,1,0),0)</f>
        <v>0</v>
      </c>
      <c r="T582" s="12"/>
    </row>
    <row r="583" customFormat="false" ht="15" hidden="false" customHeight="false" outlineLevel="0" collapsed="false">
      <c r="A583" s="20" t="n">
        <v>579</v>
      </c>
      <c r="B583" s="12"/>
      <c r="C583" s="13"/>
      <c r="D583" s="24"/>
      <c r="E583" s="12"/>
      <c r="F583" s="12"/>
      <c r="G583" s="25"/>
      <c r="H583" s="25"/>
      <c r="I583" s="25"/>
      <c r="J583" s="13"/>
      <c r="K583" s="13"/>
      <c r="L583" s="25"/>
      <c r="M583" s="14" t="str">
        <f aca="false">IF(OR($C583="",$J583=""),"",INT(($J583-$C583)/365.25))</f>
        <v/>
      </c>
      <c r="N583" s="14" t="str">
        <f aca="false">IF($M583="","",IF($M583&lt;2,"Ha","Yo'q"))</f>
        <v/>
      </c>
      <c r="O583" s="14" t="str">
        <f aca="false">IF($M583="","",IF(AND($M583&gt;=7,$M583&lt;=17),"Ha","Yo'q"))</f>
        <v/>
      </c>
      <c r="P583" s="14" t="str">
        <f aca="false">IF(AND($B583&lt;&gt;"",$J583&lt;&gt;"",$J583&lt;=Boshqaruv!$C$10,OR($K583="",$K583&gt;Boshqaruv!$C$10),$L583&lt;&gt;"Tibbiy qarshi ko'rsatma"),1,"")</f>
        <v/>
      </c>
      <c r="Q583" s="28" t="n">
        <f aca="false">IF(AND($B583&lt;&gt;"",$J583&gt;=Boshqaruv!$C$9,$J583&lt;=Boshqaruv!$C$10),IF(COUNTIFS($B$4:$B582,$B583,$C$4:$C582,$C583,$J$4:$J582,"&gt;="&amp;Boshqaruv!$C$9,$J$4:$J582,"&lt;="&amp;Boshqaruv!$C$10)=0,1,0),0)</f>
        <v>0</v>
      </c>
      <c r="R583" s="28" t="n">
        <f aca="false">IF(AND($B583&lt;&gt;"",$J583&gt;=Boshqaruv!$C$9,$J583&lt;=Boshqaruv!$C$10,$K583&lt;&gt;"",$K583&lt;=Boshqaruv!$C$10),IF(COUNTIFS($B$4:$B582,$B583,$C$4:$C582,$C583,$J$4:$J582,"&gt;="&amp;Boshqaruv!$C$9,$J$4:$J582,"&lt;="&amp;Boshqaruv!$C$10,$K$4:$K582,"&lt;&gt;",$K$4:$K582,"&lt;="&amp;Boshqaruv!$C$10)=0,1,0),0)</f>
        <v>0</v>
      </c>
      <c r="S583" s="28" t="n">
        <f aca="false">IF($P583=1,IF(COUNTIFS($B$4:$B582,$B583,$C$4:$C582,$C583,$P$4:$P582,1)=0,1,0),0)</f>
        <v>0</v>
      </c>
      <c r="T583" s="12"/>
    </row>
    <row r="584" customFormat="false" ht="15" hidden="false" customHeight="false" outlineLevel="0" collapsed="false">
      <c r="A584" s="20" t="n">
        <v>580</v>
      </c>
      <c r="B584" s="12"/>
      <c r="C584" s="13"/>
      <c r="D584" s="24"/>
      <c r="E584" s="12"/>
      <c r="F584" s="12"/>
      <c r="G584" s="25"/>
      <c r="H584" s="25"/>
      <c r="I584" s="25"/>
      <c r="J584" s="13"/>
      <c r="K584" s="13"/>
      <c r="L584" s="25"/>
      <c r="M584" s="14" t="str">
        <f aca="false">IF(OR($C584="",$J584=""),"",INT(($J584-$C584)/365.25))</f>
        <v/>
      </c>
      <c r="N584" s="14" t="str">
        <f aca="false">IF($M584="","",IF($M584&lt;2,"Ha","Yo'q"))</f>
        <v/>
      </c>
      <c r="O584" s="14" t="str">
        <f aca="false">IF($M584="","",IF(AND($M584&gt;=7,$M584&lt;=17),"Ha","Yo'q"))</f>
        <v/>
      </c>
      <c r="P584" s="14" t="str">
        <f aca="false">IF(AND($B584&lt;&gt;"",$J584&lt;&gt;"",$J584&lt;=Boshqaruv!$C$10,OR($K584="",$K584&gt;Boshqaruv!$C$10),$L584&lt;&gt;"Tibbiy qarshi ko'rsatma"),1,"")</f>
        <v/>
      </c>
      <c r="Q584" s="28" t="n">
        <f aca="false">IF(AND($B584&lt;&gt;"",$J584&gt;=Boshqaruv!$C$9,$J584&lt;=Boshqaruv!$C$10),IF(COUNTIFS($B$4:$B583,$B584,$C$4:$C583,$C584,$J$4:$J583,"&gt;="&amp;Boshqaruv!$C$9,$J$4:$J583,"&lt;="&amp;Boshqaruv!$C$10)=0,1,0),0)</f>
        <v>0</v>
      </c>
      <c r="R584" s="28" t="n">
        <f aca="false">IF(AND($B584&lt;&gt;"",$J584&gt;=Boshqaruv!$C$9,$J584&lt;=Boshqaruv!$C$10,$K584&lt;&gt;"",$K584&lt;=Boshqaruv!$C$10),IF(COUNTIFS($B$4:$B583,$B584,$C$4:$C583,$C584,$J$4:$J583,"&gt;="&amp;Boshqaruv!$C$9,$J$4:$J583,"&lt;="&amp;Boshqaruv!$C$10,$K$4:$K583,"&lt;&gt;",$K$4:$K583,"&lt;="&amp;Boshqaruv!$C$10)=0,1,0),0)</f>
        <v>0</v>
      </c>
      <c r="S584" s="28" t="n">
        <f aca="false">IF($P584=1,IF(COUNTIFS($B$4:$B583,$B584,$C$4:$C583,$C584,$P$4:$P583,1)=0,1,0),0)</f>
        <v>0</v>
      </c>
      <c r="T584" s="12"/>
    </row>
    <row r="585" customFormat="false" ht="15" hidden="false" customHeight="false" outlineLevel="0" collapsed="false">
      <c r="A585" s="20" t="n">
        <v>581</v>
      </c>
      <c r="B585" s="12"/>
      <c r="C585" s="13"/>
      <c r="D585" s="24"/>
      <c r="E585" s="12"/>
      <c r="F585" s="12"/>
      <c r="G585" s="25"/>
      <c r="H585" s="25"/>
      <c r="I585" s="25"/>
      <c r="J585" s="13"/>
      <c r="K585" s="13"/>
      <c r="L585" s="25"/>
      <c r="M585" s="14" t="str">
        <f aca="false">IF(OR($C585="",$J585=""),"",INT(($J585-$C585)/365.25))</f>
        <v/>
      </c>
      <c r="N585" s="14" t="str">
        <f aca="false">IF($M585="","",IF($M585&lt;2,"Ha","Yo'q"))</f>
        <v/>
      </c>
      <c r="O585" s="14" t="str">
        <f aca="false">IF($M585="","",IF(AND($M585&gt;=7,$M585&lt;=17),"Ha","Yo'q"))</f>
        <v/>
      </c>
      <c r="P585" s="14" t="str">
        <f aca="false">IF(AND($B585&lt;&gt;"",$J585&lt;&gt;"",$J585&lt;=Boshqaruv!$C$10,OR($K585="",$K585&gt;Boshqaruv!$C$10),$L585&lt;&gt;"Tibbiy qarshi ko'rsatma"),1,"")</f>
        <v/>
      </c>
      <c r="Q585" s="28" t="n">
        <f aca="false">IF(AND($B585&lt;&gt;"",$J585&gt;=Boshqaruv!$C$9,$J585&lt;=Boshqaruv!$C$10),IF(COUNTIFS($B$4:$B584,$B585,$C$4:$C584,$C585,$J$4:$J584,"&gt;="&amp;Boshqaruv!$C$9,$J$4:$J584,"&lt;="&amp;Boshqaruv!$C$10)=0,1,0),0)</f>
        <v>0</v>
      </c>
      <c r="R585" s="28" t="n">
        <f aca="false">IF(AND($B585&lt;&gt;"",$J585&gt;=Boshqaruv!$C$9,$J585&lt;=Boshqaruv!$C$10,$K585&lt;&gt;"",$K585&lt;=Boshqaruv!$C$10),IF(COUNTIFS($B$4:$B584,$B585,$C$4:$C584,$C585,$J$4:$J584,"&gt;="&amp;Boshqaruv!$C$9,$J$4:$J584,"&lt;="&amp;Boshqaruv!$C$10,$K$4:$K584,"&lt;&gt;",$K$4:$K584,"&lt;="&amp;Boshqaruv!$C$10)=0,1,0),0)</f>
        <v>0</v>
      </c>
      <c r="S585" s="28" t="n">
        <f aca="false">IF($P585=1,IF(COUNTIFS($B$4:$B584,$B585,$C$4:$C584,$C585,$P$4:$P584,1)=0,1,0),0)</f>
        <v>0</v>
      </c>
      <c r="T585" s="12"/>
    </row>
    <row r="586" customFormat="false" ht="15" hidden="false" customHeight="false" outlineLevel="0" collapsed="false">
      <c r="A586" s="20" t="n">
        <v>582</v>
      </c>
      <c r="B586" s="12"/>
      <c r="C586" s="13"/>
      <c r="D586" s="24"/>
      <c r="E586" s="12"/>
      <c r="F586" s="12"/>
      <c r="G586" s="25"/>
      <c r="H586" s="25"/>
      <c r="I586" s="25"/>
      <c r="J586" s="13"/>
      <c r="K586" s="13"/>
      <c r="L586" s="25"/>
      <c r="M586" s="14" t="str">
        <f aca="false">IF(OR($C586="",$J586=""),"",INT(($J586-$C586)/365.25))</f>
        <v/>
      </c>
      <c r="N586" s="14" t="str">
        <f aca="false">IF($M586="","",IF($M586&lt;2,"Ha","Yo'q"))</f>
        <v/>
      </c>
      <c r="O586" s="14" t="str">
        <f aca="false">IF($M586="","",IF(AND($M586&gt;=7,$M586&lt;=17),"Ha","Yo'q"))</f>
        <v/>
      </c>
      <c r="P586" s="14" t="str">
        <f aca="false">IF(AND($B586&lt;&gt;"",$J586&lt;&gt;"",$J586&lt;=Boshqaruv!$C$10,OR($K586="",$K586&gt;Boshqaruv!$C$10),$L586&lt;&gt;"Tibbiy qarshi ko'rsatma"),1,"")</f>
        <v/>
      </c>
      <c r="Q586" s="28" t="n">
        <f aca="false">IF(AND($B586&lt;&gt;"",$J586&gt;=Boshqaruv!$C$9,$J586&lt;=Boshqaruv!$C$10),IF(COUNTIFS($B$4:$B585,$B586,$C$4:$C585,$C586,$J$4:$J585,"&gt;="&amp;Boshqaruv!$C$9,$J$4:$J585,"&lt;="&amp;Boshqaruv!$C$10)=0,1,0),0)</f>
        <v>0</v>
      </c>
      <c r="R586" s="28" t="n">
        <f aca="false">IF(AND($B586&lt;&gt;"",$J586&gt;=Boshqaruv!$C$9,$J586&lt;=Boshqaruv!$C$10,$K586&lt;&gt;"",$K586&lt;=Boshqaruv!$C$10),IF(COUNTIFS($B$4:$B585,$B586,$C$4:$C585,$C586,$J$4:$J585,"&gt;="&amp;Boshqaruv!$C$9,$J$4:$J585,"&lt;="&amp;Boshqaruv!$C$10,$K$4:$K585,"&lt;&gt;",$K$4:$K585,"&lt;="&amp;Boshqaruv!$C$10)=0,1,0),0)</f>
        <v>0</v>
      </c>
      <c r="S586" s="28" t="n">
        <f aca="false">IF($P586=1,IF(COUNTIFS($B$4:$B585,$B586,$C$4:$C585,$C586,$P$4:$P585,1)=0,1,0),0)</f>
        <v>0</v>
      </c>
      <c r="T586" s="12"/>
    </row>
    <row r="587" customFormat="false" ht="15" hidden="false" customHeight="false" outlineLevel="0" collapsed="false">
      <c r="A587" s="20" t="n">
        <v>583</v>
      </c>
      <c r="B587" s="12"/>
      <c r="C587" s="13"/>
      <c r="D587" s="24"/>
      <c r="E587" s="12"/>
      <c r="F587" s="12"/>
      <c r="G587" s="25"/>
      <c r="H587" s="25"/>
      <c r="I587" s="25"/>
      <c r="J587" s="13"/>
      <c r="K587" s="13"/>
      <c r="L587" s="25"/>
      <c r="M587" s="14" t="str">
        <f aca="false">IF(OR($C587="",$J587=""),"",INT(($J587-$C587)/365.25))</f>
        <v/>
      </c>
      <c r="N587" s="14" t="str">
        <f aca="false">IF($M587="","",IF($M587&lt;2,"Ha","Yo'q"))</f>
        <v/>
      </c>
      <c r="O587" s="14" t="str">
        <f aca="false">IF($M587="","",IF(AND($M587&gt;=7,$M587&lt;=17),"Ha","Yo'q"))</f>
        <v/>
      </c>
      <c r="P587" s="14" t="str">
        <f aca="false">IF(AND($B587&lt;&gt;"",$J587&lt;&gt;"",$J587&lt;=Boshqaruv!$C$10,OR($K587="",$K587&gt;Boshqaruv!$C$10),$L587&lt;&gt;"Tibbiy qarshi ko'rsatma"),1,"")</f>
        <v/>
      </c>
      <c r="Q587" s="28" t="n">
        <f aca="false">IF(AND($B587&lt;&gt;"",$J587&gt;=Boshqaruv!$C$9,$J587&lt;=Boshqaruv!$C$10),IF(COUNTIFS($B$4:$B586,$B587,$C$4:$C586,$C587,$J$4:$J586,"&gt;="&amp;Boshqaruv!$C$9,$J$4:$J586,"&lt;="&amp;Boshqaruv!$C$10)=0,1,0),0)</f>
        <v>0</v>
      </c>
      <c r="R587" s="28" t="n">
        <f aca="false">IF(AND($B587&lt;&gt;"",$J587&gt;=Boshqaruv!$C$9,$J587&lt;=Boshqaruv!$C$10,$K587&lt;&gt;"",$K587&lt;=Boshqaruv!$C$10),IF(COUNTIFS($B$4:$B586,$B587,$C$4:$C586,$C587,$J$4:$J586,"&gt;="&amp;Boshqaruv!$C$9,$J$4:$J586,"&lt;="&amp;Boshqaruv!$C$10,$K$4:$K586,"&lt;&gt;",$K$4:$K586,"&lt;="&amp;Boshqaruv!$C$10)=0,1,0),0)</f>
        <v>0</v>
      </c>
      <c r="S587" s="28" t="n">
        <f aca="false">IF($P587=1,IF(COUNTIFS($B$4:$B586,$B587,$C$4:$C586,$C587,$P$4:$P586,1)=0,1,0),0)</f>
        <v>0</v>
      </c>
      <c r="T587" s="12"/>
    </row>
    <row r="588" customFormat="false" ht="15" hidden="false" customHeight="false" outlineLevel="0" collapsed="false">
      <c r="A588" s="20" t="n">
        <v>584</v>
      </c>
      <c r="B588" s="12"/>
      <c r="C588" s="13"/>
      <c r="D588" s="24"/>
      <c r="E588" s="12"/>
      <c r="F588" s="12"/>
      <c r="G588" s="25"/>
      <c r="H588" s="25"/>
      <c r="I588" s="25"/>
      <c r="J588" s="13"/>
      <c r="K588" s="13"/>
      <c r="L588" s="25"/>
      <c r="M588" s="14" t="str">
        <f aca="false">IF(OR($C588="",$J588=""),"",INT(($J588-$C588)/365.25))</f>
        <v/>
      </c>
      <c r="N588" s="14" t="str">
        <f aca="false">IF($M588="","",IF($M588&lt;2,"Ha","Yo'q"))</f>
        <v/>
      </c>
      <c r="O588" s="14" t="str">
        <f aca="false">IF($M588="","",IF(AND($M588&gt;=7,$M588&lt;=17),"Ha","Yo'q"))</f>
        <v/>
      </c>
      <c r="P588" s="14" t="str">
        <f aca="false">IF(AND($B588&lt;&gt;"",$J588&lt;&gt;"",$J588&lt;=Boshqaruv!$C$10,OR($K588="",$K588&gt;Boshqaruv!$C$10),$L588&lt;&gt;"Tibbiy qarshi ko'rsatma"),1,"")</f>
        <v/>
      </c>
      <c r="Q588" s="28" t="n">
        <f aca="false">IF(AND($B588&lt;&gt;"",$J588&gt;=Boshqaruv!$C$9,$J588&lt;=Boshqaruv!$C$10),IF(COUNTIFS($B$4:$B587,$B588,$C$4:$C587,$C588,$J$4:$J587,"&gt;="&amp;Boshqaruv!$C$9,$J$4:$J587,"&lt;="&amp;Boshqaruv!$C$10)=0,1,0),0)</f>
        <v>0</v>
      </c>
      <c r="R588" s="28" t="n">
        <f aca="false">IF(AND($B588&lt;&gt;"",$J588&gt;=Boshqaruv!$C$9,$J588&lt;=Boshqaruv!$C$10,$K588&lt;&gt;"",$K588&lt;=Boshqaruv!$C$10),IF(COUNTIFS($B$4:$B587,$B588,$C$4:$C587,$C588,$J$4:$J587,"&gt;="&amp;Boshqaruv!$C$9,$J$4:$J587,"&lt;="&amp;Boshqaruv!$C$10,$K$4:$K587,"&lt;&gt;",$K$4:$K587,"&lt;="&amp;Boshqaruv!$C$10)=0,1,0),0)</f>
        <v>0</v>
      </c>
      <c r="S588" s="28" t="n">
        <f aca="false">IF($P588=1,IF(COUNTIFS($B$4:$B587,$B588,$C$4:$C587,$C588,$P$4:$P587,1)=0,1,0),0)</f>
        <v>0</v>
      </c>
      <c r="T588" s="12"/>
    </row>
    <row r="589" customFormat="false" ht="15" hidden="false" customHeight="false" outlineLevel="0" collapsed="false">
      <c r="A589" s="20" t="n">
        <v>585</v>
      </c>
      <c r="B589" s="12"/>
      <c r="C589" s="13"/>
      <c r="D589" s="24"/>
      <c r="E589" s="12"/>
      <c r="F589" s="12"/>
      <c r="G589" s="25"/>
      <c r="H589" s="25"/>
      <c r="I589" s="25"/>
      <c r="J589" s="13"/>
      <c r="K589" s="13"/>
      <c r="L589" s="25"/>
      <c r="M589" s="14" t="str">
        <f aca="false">IF(OR($C589="",$J589=""),"",INT(($J589-$C589)/365.25))</f>
        <v/>
      </c>
      <c r="N589" s="14" t="str">
        <f aca="false">IF($M589="","",IF($M589&lt;2,"Ha","Yo'q"))</f>
        <v/>
      </c>
      <c r="O589" s="14" t="str">
        <f aca="false">IF($M589="","",IF(AND($M589&gt;=7,$M589&lt;=17),"Ha","Yo'q"))</f>
        <v/>
      </c>
      <c r="P589" s="14" t="str">
        <f aca="false">IF(AND($B589&lt;&gt;"",$J589&lt;&gt;"",$J589&lt;=Boshqaruv!$C$10,OR($K589="",$K589&gt;Boshqaruv!$C$10),$L589&lt;&gt;"Tibbiy qarshi ko'rsatma"),1,"")</f>
        <v/>
      </c>
      <c r="Q589" s="28" t="n">
        <f aca="false">IF(AND($B589&lt;&gt;"",$J589&gt;=Boshqaruv!$C$9,$J589&lt;=Boshqaruv!$C$10),IF(COUNTIFS($B$4:$B588,$B589,$C$4:$C588,$C589,$J$4:$J588,"&gt;="&amp;Boshqaruv!$C$9,$J$4:$J588,"&lt;="&amp;Boshqaruv!$C$10)=0,1,0),0)</f>
        <v>0</v>
      </c>
      <c r="R589" s="28" t="n">
        <f aca="false">IF(AND($B589&lt;&gt;"",$J589&gt;=Boshqaruv!$C$9,$J589&lt;=Boshqaruv!$C$10,$K589&lt;&gt;"",$K589&lt;=Boshqaruv!$C$10),IF(COUNTIFS($B$4:$B588,$B589,$C$4:$C588,$C589,$J$4:$J588,"&gt;="&amp;Boshqaruv!$C$9,$J$4:$J588,"&lt;="&amp;Boshqaruv!$C$10,$K$4:$K588,"&lt;&gt;",$K$4:$K588,"&lt;="&amp;Boshqaruv!$C$10)=0,1,0),0)</f>
        <v>0</v>
      </c>
      <c r="S589" s="28" t="n">
        <f aca="false">IF($P589=1,IF(COUNTIFS($B$4:$B588,$B589,$C$4:$C588,$C589,$P$4:$P588,1)=0,1,0),0)</f>
        <v>0</v>
      </c>
      <c r="T589" s="12"/>
    </row>
    <row r="590" customFormat="false" ht="15" hidden="false" customHeight="false" outlineLevel="0" collapsed="false">
      <c r="A590" s="20" t="n">
        <v>586</v>
      </c>
      <c r="B590" s="12"/>
      <c r="C590" s="13"/>
      <c r="D590" s="24"/>
      <c r="E590" s="12"/>
      <c r="F590" s="12"/>
      <c r="G590" s="25"/>
      <c r="H590" s="25"/>
      <c r="I590" s="25"/>
      <c r="J590" s="13"/>
      <c r="K590" s="13"/>
      <c r="L590" s="25"/>
      <c r="M590" s="14" t="str">
        <f aca="false">IF(OR($C590="",$J590=""),"",INT(($J590-$C590)/365.25))</f>
        <v/>
      </c>
      <c r="N590" s="14" t="str">
        <f aca="false">IF($M590="","",IF($M590&lt;2,"Ha","Yo'q"))</f>
        <v/>
      </c>
      <c r="O590" s="14" t="str">
        <f aca="false">IF($M590="","",IF(AND($M590&gt;=7,$M590&lt;=17),"Ha","Yo'q"))</f>
        <v/>
      </c>
      <c r="P590" s="14" t="str">
        <f aca="false">IF(AND($B590&lt;&gt;"",$J590&lt;&gt;"",$J590&lt;=Boshqaruv!$C$10,OR($K590="",$K590&gt;Boshqaruv!$C$10),$L590&lt;&gt;"Tibbiy qarshi ko'rsatma"),1,"")</f>
        <v/>
      </c>
      <c r="Q590" s="28" t="n">
        <f aca="false">IF(AND($B590&lt;&gt;"",$J590&gt;=Boshqaruv!$C$9,$J590&lt;=Boshqaruv!$C$10),IF(COUNTIFS($B$4:$B589,$B590,$C$4:$C589,$C590,$J$4:$J589,"&gt;="&amp;Boshqaruv!$C$9,$J$4:$J589,"&lt;="&amp;Boshqaruv!$C$10)=0,1,0),0)</f>
        <v>0</v>
      </c>
      <c r="R590" s="28" t="n">
        <f aca="false">IF(AND($B590&lt;&gt;"",$J590&gt;=Boshqaruv!$C$9,$J590&lt;=Boshqaruv!$C$10,$K590&lt;&gt;"",$K590&lt;=Boshqaruv!$C$10),IF(COUNTIFS($B$4:$B589,$B590,$C$4:$C589,$C590,$J$4:$J589,"&gt;="&amp;Boshqaruv!$C$9,$J$4:$J589,"&lt;="&amp;Boshqaruv!$C$10,$K$4:$K589,"&lt;&gt;",$K$4:$K589,"&lt;="&amp;Boshqaruv!$C$10)=0,1,0),0)</f>
        <v>0</v>
      </c>
      <c r="S590" s="28" t="n">
        <f aca="false">IF($P590=1,IF(COUNTIFS($B$4:$B589,$B590,$C$4:$C589,$C590,$P$4:$P589,1)=0,1,0),0)</f>
        <v>0</v>
      </c>
      <c r="T590" s="12"/>
    </row>
    <row r="591" customFormat="false" ht="15" hidden="false" customHeight="false" outlineLevel="0" collapsed="false">
      <c r="A591" s="20" t="n">
        <v>587</v>
      </c>
      <c r="B591" s="12"/>
      <c r="C591" s="13"/>
      <c r="D591" s="24"/>
      <c r="E591" s="12"/>
      <c r="F591" s="12"/>
      <c r="G591" s="25"/>
      <c r="H591" s="25"/>
      <c r="I591" s="25"/>
      <c r="J591" s="13"/>
      <c r="K591" s="13"/>
      <c r="L591" s="25"/>
      <c r="M591" s="14" t="str">
        <f aca="false">IF(OR($C591="",$J591=""),"",INT(($J591-$C591)/365.25))</f>
        <v/>
      </c>
      <c r="N591" s="14" t="str">
        <f aca="false">IF($M591="","",IF($M591&lt;2,"Ha","Yo'q"))</f>
        <v/>
      </c>
      <c r="O591" s="14" t="str">
        <f aca="false">IF($M591="","",IF(AND($M591&gt;=7,$M591&lt;=17),"Ha","Yo'q"))</f>
        <v/>
      </c>
      <c r="P591" s="14" t="str">
        <f aca="false">IF(AND($B591&lt;&gt;"",$J591&lt;&gt;"",$J591&lt;=Boshqaruv!$C$10,OR($K591="",$K591&gt;Boshqaruv!$C$10),$L591&lt;&gt;"Tibbiy qarshi ko'rsatma"),1,"")</f>
        <v/>
      </c>
      <c r="Q591" s="28" t="n">
        <f aca="false">IF(AND($B591&lt;&gt;"",$J591&gt;=Boshqaruv!$C$9,$J591&lt;=Boshqaruv!$C$10),IF(COUNTIFS($B$4:$B590,$B591,$C$4:$C590,$C591,$J$4:$J590,"&gt;="&amp;Boshqaruv!$C$9,$J$4:$J590,"&lt;="&amp;Boshqaruv!$C$10)=0,1,0),0)</f>
        <v>0</v>
      </c>
      <c r="R591" s="28" t="n">
        <f aca="false">IF(AND($B591&lt;&gt;"",$J591&gt;=Boshqaruv!$C$9,$J591&lt;=Boshqaruv!$C$10,$K591&lt;&gt;"",$K591&lt;=Boshqaruv!$C$10),IF(COUNTIFS($B$4:$B590,$B591,$C$4:$C590,$C591,$J$4:$J590,"&gt;="&amp;Boshqaruv!$C$9,$J$4:$J590,"&lt;="&amp;Boshqaruv!$C$10,$K$4:$K590,"&lt;&gt;",$K$4:$K590,"&lt;="&amp;Boshqaruv!$C$10)=0,1,0),0)</f>
        <v>0</v>
      </c>
      <c r="S591" s="28" t="n">
        <f aca="false">IF($P591=1,IF(COUNTIFS($B$4:$B590,$B591,$C$4:$C590,$C591,$P$4:$P590,1)=0,1,0),0)</f>
        <v>0</v>
      </c>
      <c r="T591" s="12"/>
    </row>
    <row r="592" customFormat="false" ht="15" hidden="false" customHeight="false" outlineLevel="0" collapsed="false">
      <c r="A592" s="20" t="n">
        <v>588</v>
      </c>
      <c r="B592" s="12"/>
      <c r="C592" s="13"/>
      <c r="D592" s="24"/>
      <c r="E592" s="12"/>
      <c r="F592" s="12"/>
      <c r="G592" s="25"/>
      <c r="H592" s="25"/>
      <c r="I592" s="25"/>
      <c r="J592" s="13"/>
      <c r="K592" s="13"/>
      <c r="L592" s="25"/>
      <c r="M592" s="14" t="str">
        <f aca="false">IF(OR($C592="",$J592=""),"",INT(($J592-$C592)/365.25))</f>
        <v/>
      </c>
      <c r="N592" s="14" t="str">
        <f aca="false">IF($M592="","",IF($M592&lt;2,"Ha","Yo'q"))</f>
        <v/>
      </c>
      <c r="O592" s="14" t="str">
        <f aca="false">IF($M592="","",IF(AND($M592&gt;=7,$M592&lt;=17),"Ha","Yo'q"))</f>
        <v/>
      </c>
      <c r="P592" s="14" t="str">
        <f aca="false">IF(AND($B592&lt;&gt;"",$J592&lt;&gt;"",$J592&lt;=Boshqaruv!$C$10,OR($K592="",$K592&gt;Boshqaruv!$C$10),$L592&lt;&gt;"Tibbiy qarshi ko'rsatma"),1,"")</f>
        <v/>
      </c>
      <c r="Q592" s="28" t="n">
        <f aca="false">IF(AND($B592&lt;&gt;"",$J592&gt;=Boshqaruv!$C$9,$J592&lt;=Boshqaruv!$C$10),IF(COUNTIFS($B$4:$B591,$B592,$C$4:$C591,$C592,$J$4:$J591,"&gt;="&amp;Boshqaruv!$C$9,$J$4:$J591,"&lt;="&amp;Boshqaruv!$C$10)=0,1,0),0)</f>
        <v>0</v>
      </c>
      <c r="R592" s="28" t="n">
        <f aca="false">IF(AND($B592&lt;&gt;"",$J592&gt;=Boshqaruv!$C$9,$J592&lt;=Boshqaruv!$C$10,$K592&lt;&gt;"",$K592&lt;=Boshqaruv!$C$10),IF(COUNTIFS($B$4:$B591,$B592,$C$4:$C591,$C592,$J$4:$J591,"&gt;="&amp;Boshqaruv!$C$9,$J$4:$J591,"&lt;="&amp;Boshqaruv!$C$10,$K$4:$K591,"&lt;&gt;",$K$4:$K591,"&lt;="&amp;Boshqaruv!$C$10)=0,1,0),0)</f>
        <v>0</v>
      </c>
      <c r="S592" s="28" t="n">
        <f aca="false">IF($P592=1,IF(COUNTIFS($B$4:$B591,$B592,$C$4:$C591,$C592,$P$4:$P591,1)=0,1,0),0)</f>
        <v>0</v>
      </c>
      <c r="T592" s="12"/>
    </row>
    <row r="593" customFormat="false" ht="15" hidden="false" customHeight="false" outlineLevel="0" collapsed="false">
      <c r="A593" s="20" t="n">
        <v>589</v>
      </c>
      <c r="B593" s="12"/>
      <c r="C593" s="13"/>
      <c r="D593" s="24"/>
      <c r="E593" s="12"/>
      <c r="F593" s="12"/>
      <c r="G593" s="25"/>
      <c r="H593" s="25"/>
      <c r="I593" s="25"/>
      <c r="J593" s="13"/>
      <c r="K593" s="13"/>
      <c r="L593" s="25"/>
      <c r="M593" s="14" t="str">
        <f aca="false">IF(OR($C593="",$J593=""),"",INT(($J593-$C593)/365.25))</f>
        <v/>
      </c>
      <c r="N593" s="14" t="str">
        <f aca="false">IF($M593="","",IF($M593&lt;2,"Ha","Yo'q"))</f>
        <v/>
      </c>
      <c r="O593" s="14" t="str">
        <f aca="false">IF($M593="","",IF(AND($M593&gt;=7,$M593&lt;=17),"Ha","Yo'q"))</f>
        <v/>
      </c>
      <c r="P593" s="14" t="str">
        <f aca="false">IF(AND($B593&lt;&gt;"",$J593&lt;&gt;"",$J593&lt;=Boshqaruv!$C$10,OR($K593="",$K593&gt;Boshqaruv!$C$10),$L593&lt;&gt;"Tibbiy qarshi ko'rsatma"),1,"")</f>
        <v/>
      </c>
      <c r="Q593" s="28" t="n">
        <f aca="false">IF(AND($B593&lt;&gt;"",$J593&gt;=Boshqaruv!$C$9,$J593&lt;=Boshqaruv!$C$10),IF(COUNTIFS($B$4:$B592,$B593,$C$4:$C592,$C593,$J$4:$J592,"&gt;="&amp;Boshqaruv!$C$9,$J$4:$J592,"&lt;="&amp;Boshqaruv!$C$10)=0,1,0),0)</f>
        <v>0</v>
      </c>
      <c r="R593" s="28" t="n">
        <f aca="false">IF(AND($B593&lt;&gt;"",$J593&gt;=Boshqaruv!$C$9,$J593&lt;=Boshqaruv!$C$10,$K593&lt;&gt;"",$K593&lt;=Boshqaruv!$C$10),IF(COUNTIFS($B$4:$B592,$B593,$C$4:$C592,$C593,$J$4:$J592,"&gt;="&amp;Boshqaruv!$C$9,$J$4:$J592,"&lt;="&amp;Boshqaruv!$C$10,$K$4:$K592,"&lt;&gt;",$K$4:$K592,"&lt;="&amp;Boshqaruv!$C$10)=0,1,0),0)</f>
        <v>0</v>
      </c>
      <c r="S593" s="28" t="n">
        <f aca="false">IF($P593=1,IF(COUNTIFS($B$4:$B592,$B593,$C$4:$C592,$C593,$P$4:$P592,1)=0,1,0),0)</f>
        <v>0</v>
      </c>
      <c r="T593" s="12"/>
    </row>
    <row r="594" customFormat="false" ht="15" hidden="false" customHeight="false" outlineLevel="0" collapsed="false">
      <c r="A594" s="20" t="n">
        <v>590</v>
      </c>
      <c r="B594" s="12"/>
      <c r="C594" s="13"/>
      <c r="D594" s="24"/>
      <c r="E594" s="12"/>
      <c r="F594" s="12"/>
      <c r="G594" s="25"/>
      <c r="H594" s="25"/>
      <c r="I594" s="25"/>
      <c r="J594" s="13"/>
      <c r="K594" s="13"/>
      <c r="L594" s="25"/>
      <c r="M594" s="14" t="str">
        <f aca="false">IF(OR($C594="",$J594=""),"",INT(($J594-$C594)/365.25))</f>
        <v/>
      </c>
      <c r="N594" s="14" t="str">
        <f aca="false">IF($M594="","",IF($M594&lt;2,"Ha","Yo'q"))</f>
        <v/>
      </c>
      <c r="O594" s="14" t="str">
        <f aca="false">IF($M594="","",IF(AND($M594&gt;=7,$M594&lt;=17),"Ha","Yo'q"))</f>
        <v/>
      </c>
      <c r="P594" s="14" t="str">
        <f aca="false">IF(AND($B594&lt;&gt;"",$J594&lt;&gt;"",$J594&lt;=Boshqaruv!$C$10,OR($K594="",$K594&gt;Boshqaruv!$C$10),$L594&lt;&gt;"Tibbiy qarshi ko'rsatma"),1,"")</f>
        <v/>
      </c>
      <c r="Q594" s="28" t="n">
        <f aca="false">IF(AND($B594&lt;&gt;"",$J594&gt;=Boshqaruv!$C$9,$J594&lt;=Boshqaruv!$C$10),IF(COUNTIFS($B$4:$B593,$B594,$C$4:$C593,$C594,$J$4:$J593,"&gt;="&amp;Boshqaruv!$C$9,$J$4:$J593,"&lt;="&amp;Boshqaruv!$C$10)=0,1,0),0)</f>
        <v>0</v>
      </c>
      <c r="R594" s="28" t="n">
        <f aca="false">IF(AND($B594&lt;&gt;"",$J594&gt;=Boshqaruv!$C$9,$J594&lt;=Boshqaruv!$C$10,$K594&lt;&gt;"",$K594&lt;=Boshqaruv!$C$10),IF(COUNTIFS($B$4:$B593,$B594,$C$4:$C593,$C594,$J$4:$J593,"&gt;="&amp;Boshqaruv!$C$9,$J$4:$J593,"&lt;="&amp;Boshqaruv!$C$10,$K$4:$K593,"&lt;&gt;",$K$4:$K593,"&lt;="&amp;Boshqaruv!$C$10)=0,1,0),0)</f>
        <v>0</v>
      </c>
      <c r="S594" s="28" t="n">
        <f aca="false">IF($P594=1,IF(COUNTIFS($B$4:$B593,$B594,$C$4:$C593,$C594,$P$4:$P593,1)=0,1,0),0)</f>
        <v>0</v>
      </c>
      <c r="T594" s="12"/>
    </row>
    <row r="595" customFormat="false" ht="15" hidden="false" customHeight="false" outlineLevel="0" collapsed="false">
      <c r="A595" s="20" t="n">
        <v>591</v>
      </c>
      <c r="B595" s="12"/>
      <c r="C595" s="13"/>
      <c r="D595" s="24"/>
      <c r="E595" s="12"/>
      <c r="F595" s="12"/>
      <c r="G595" s="25"/>
      <c r="H595" s="25"/>
      <c r="I595" s="25"/>
      <c r="J595" s="13"/>
      <c r="K595" s="13"/>
      <c r="L595" s="25"/>
      <c r="M595" s="14" t="str">
        <f aca="false">IF(OR($C595="",$J595=""),"",INT(($J595-$C595)/365.25))</f>
        <v/>
      </c>
      <c r="N595" s="14" t="str">
        <f aca="false">IF($M595="","",IF($M595&lt;2,"Ha","Yo'q"))</f>
        <v/>
      </c>
      <c r="O595" s="14" t="str">
        <f aca="false">IF($M595="","",IF(AND($M595&gt;=7,$M595&lt;=17),"Ha","Yo'q"))</f>
        <v/>
      </c>
      <c r="P595" s="14" t="str">
        <f aca="false">IF(AND($B595&lt;&gt;"",$J595&lt;&gt;"",$J595&lt;=Boshqaruv!$C$10,OR($K595="",$K595&gt;Boshqaruv!$C$10),$L595&lt;&gt;"Tibbiy qarshi ko'rsatma"),1,"")</f>
        <v/>
      </c>
      <c r="Q595" s="28" t="n">
        <f aca="false">IF(AND($B595&lt;&gt;"",$J595&gt;=Boshqaruv!$C$9,$J595&lt;=Boshqaruv!$C$10),IF(COUNTIFS($B$4:$B594,$B595,$C$4:$C594,$C595,$J$4:$J594,"&gt;="&amp;Boshqaruv!$C$9,$J$4:$J594,"&lt;="&amp;Boshqaruv!$C$10)=0,1,0),0)</f>
        <v>0</v>
      </c>
      <c r="R595" s="28" t="n">
        <f aca="false">IF(AND($B595&lt;&gt;"",$J595&gt;=Boshqaruv!$C$9,$J595&lt;=Boshqaruv!$C$10,$K595&lt;&gt;"",$K595&lt;=Boshqaruv!$C$10),IF(COUNTIFS($B$4:$B594,$B595,$C$4:$C594,$C595,$J$4:$J594,"&gt;="&amp;Boshqaruv!$C$9,$J$4:$J594,"&lt;="&amp;Boshqaruv!$C$10,$K$4:$K594,"&lt;&gt;",$K$4:$K594,"&lt;="&amp;Boshqaruv!$C$10)=0,1,0),0)</f>
        <v>0</v>
      </c>
      <c r="S595" s="28" t="n">
        <f aca="false">IF($P595=1,IF(COUNTIFS($B$4:$B594,$B595,$C$4:$C594,$C595,$P$4:$P594,1)=0,1,0),0)</f>
        <v>0</v>
      </c>
      <c r="T595" s="12"/>
    </row>
    <row r="596" customFormat="false" ht="15" hidden="false" customHeight="false" outlineLevel="0" collapsed="false">
      <c r="A596" s="20" t="n">
        <v>592</v>
      </c>
      <c r="B596" s="12"/>
      <c r="C596" s="13"/>
      <c r="D596" s="24"/>
      <c r="E596" s="12"/>
      <c r="F596" s="12"/>
      <c r="G596" s="25"/>
      <c r="H596" s="25"/>
      <c r="I596" s="25"/>
      <c r="J596" s="13"/>
      <c r="K596" s="13"/>
      <c r="L596" s="25"/>
      <c r="M596" s="14" t="str">
        <f aca="false">IF(OR($C596="",$J596=""),"",INT(($J596-$C596)/365.25))</f>
        <v/>
      </c>
      <c r="N596" s="14" t="str">
        <f aca="false">IF($M596="","",IF($M596&lt;2,"Ha","Yo'q"))</f>
        <v/>
      </c>
      <c r="O596" s="14" t="str">
        <f aca="false">IF($M596="","",IF(AND($M596&gt;=7,$M596&lt;=17),"Ha","Yo'q"))</f>
        <v/>
      </c>
      <c r="P596" s="14" t="str">
        <f aca="false">IF(AND($B596&lt;&gt;"",$J596&lt;&gt;"",$J596&lt;=Boshqaruv!$C$10,OR($K596="",$K596&gt;Boshqaruv!$C$10),$L596&lt;&gt;"Tibbiy qarshi ko'rsatma"),1,"")</f>
        <v/>
      </c>
      <c r="Q596" s="28" t="n">
        <f aca="false">IF(AND($B596&lt;&gt;"",$J596&gt;=Boshqaruv!$C$9,$J596&lt;=Boshqaruv!$C$10),IF(COUNTIFS($B$4:$B595,$B596,$C$4:$C595,$C596,$J$4:$J595,"&gt;="&amp;Boshqaruv!$C$9,$J$4:$J595,"&lt;="&amp;Boshqaruv!$C$10)=0,1,0),0)</f>
        <v>0</v>
      </c>
      <c r="R596" s="28" t="n">
        <f aca="false">IF(AND($B596&lt;&gt;"",$J596&gt;=Boshqaruv!$C$9,$J596&lt;=Boshqaruv!$C$10,$K596&lt;&gt;"",$K596&lt;=Boshqaruv!$C$10),IF(COUNTIFS($B$4:$B595,$B596,$C$4:$C595,$C596,$J$4:$J595,"&gt;="&amp;Boshqaruv!$C$9,$J$4:$J595,"&lt;="&amp;Boshqaruv!$C$10,$K$4:$K595,"&lt;&gt;",$K$4:$K595,"&lt;="&amp;Boshqaruv!$C$10)=0,1,0),0)</f>
        <v>0</v>
      </c>
      <c r="S596" s="28" t="n">
        <f aca="false">IF($P596=1,IF(COUNTIFS($B$4:$B595,$B596,$C$4:$C595,$C596,$P$4:$P595,1)=0,1,0),0)</f>
        <v>0</v>
      </c>
      <c r="T596" s="12"/>
    </row>
    <row r="597" customFormat="false" ht="15" hidden="false" customHeight="false" outlineLevel="0" collapsed="false">
      <c r="A597" s="20" t="n">
        <v>593</v>
      </c>
      <c r="B597" s="12"/>
      <c r="C597" s="13"/>
      <c r="D597" s="24"/>
      <c r="E597" s="12"/>
      <c r="F597" s="12"/>
      <c r="G597" s="25"/>
      <c r="H597" s="25"/>
      <c r="I597" s="25"/>
      <c r="J597" s="13"/>
      <c r="K597" s="13"/>
      <c r="L597" s="25"/>
      <c r="M597" s="14" t="str">
        <f aca="false">IF(OR($C597="",$J597=""),"",INT(($J597-$C597)/365.25))</f>
        <v/>
      </c>
      <c r="N597" s="14" t="str">
        <f aca="false">IF($M597="","",IF($M597&lt;2,"Ha","Yo'q"))</f>
        <v/>
      </c>
      <c r="O597" s="14" t="str">
        <f aca="false">IF($M597="","",IF(AND($M597&gt;=7,$M597&lt;=17),"Ha","Yo'q"))</f>
        <v/>
      </c>
      <c r="P597" s="14" t="str">
        <f aca="false">IF(AND($B597&lt;&gt;"",$J597&lt;&gt;"",$J597&lt;=Boshqaruv!$C$10,OR($K597="",$K597&gt;Boshqaruv!$C$10),$L597&lt;&gt;"Tibbiy qarshi ko'rsatma"),1,"")</f>
        <v/>
      </c>
      <c r="Q597" s="28" t="n">
        <f aca="false">IF(AND($B597&lt;&gt;"",$J597&gt;=Boshqaruv!$C$9,$J597&lt;=Boshqaruv!$C$10),IF(COUNTIFS($B$4:$B596,$B597,$C$4:$C596,$C597,$J$4:$J596,"&gt;="&amp;Boshqaruv!$C$9,$J$4:$J596,"&lt;="&amp;Boshqaruv!$C$10)=0,1,0),0)</f>
        <v>0</v>
      </c>
      <c r="R597" s="28" t="n">
        <f aca="false">IF(AND($B597&lt;&gt;"",$J597&gt;=Boshqaruv!$C$9,$J597&lt;=Boshqaruv!$C$10,$K597&lt;&gt;"",$K597&lt;=Boshqaruv!$C$10),IF(COUNTIFS($B$4:$B596,$B597,$C$4:$C596,$C597,$J$4:$J596,"&gt;="&amp;Boshqaruv!$C$9,$J$4:$J596,"&lt;="&amp;Boshqaruv!$C$10,$K$4:$K596,"&lt;&gt;",$K$4:$K596,"&lt;="&amp;Boshqaruv!$C$10)=0,1,0),0)</f>
        <v>0</v>
      </c>
      <c r="S597" s="28" t="n">
        <f aca="false">IF($P597=1,IF(COUNTIFS($B$4:$B596,$B597,$C$4:$C596,$C597,$P$4:$P596,1)=0,1,0),0)</f>
        <v>0</v>
      </c>
      <c r="T597" s="12"/>
    </row>
    <row r="598" customFormat="false" ht="15" hidden="false" customHeight="false" outlineLevel="0" collapsed="false">
      <c r="A598" s="20" t="n">
        <v>594</v>
      </c>
      <c r="B598" s="12"/>
      <c r="C598" s="13"/>
      <c r="D598" s="24"/>
      <c r="E598" s="12"/>
      <c r="F598" s="12"/>
      <c r="G598" s="25"/>
      <c r="H598" s="25"/>
      <c r="I598" s="25"/>
      <c r="J598" s="13"/>
      <c r="K598" s="13"/>
      <c r="L598" s="25"/>
      <c r="M598" s="14" t="str">
        <f aca="false">IF(OR($C598="",$J598=""),"",INT(($J598-$C598)/365.25))</f>
        <v/>
      </c>
      <c r="N598" s="14" t="str">
        <f aca="false">IF($M598="","",IF($M598&lt;2,"Ha","Yo'q"))</f>
        <v/>
      </c>
      <c r="O598" s="14" t="str">
        <f aca="false">IF($M598="","",IF(AND($M598&gt;=7,$M598&lt;=17),"Ha","Yo'q"))</f>
        <v/>
      </c>
      <c r="P598" s="14" t="str">
        <f aca="false">IF(AND($B598&lt;&gt;"",$J598&lt;&gt;"",$J598&lt;=Boshqaruv!$C$10,OR($K598="",$K598&gt;Boshqaruv!$C$10),$L598&lt;&gt;"Tibbiy qarshi ko'rsatma"),1,"")</f>
        <v/>
      </c>
      <c r="Q598" s="28" t="n">
        <f aca="false">IF(AND($B598&lt;&gt;"",$J598&gt;=Boshqaruv!$C$9,$J598&lt;=Boshqaruv!$C$10),IF(COUNTIFS($B$4:$B597,$B598,$C$4:$C597,$C598,$J$4:$J597,"&gt;="&amp;Boshqaruv!$C$9,$J$4:$J597,"&lt;="&amp;Boshqaruv!$C$10)=0,1,0),0)</f>
        <v>0</v>
      </c>
      <c r="R598" s="28" t="n">
        <f aca="false">IF(AND($B598&lt;&gt;"",$J598&gt;=Boshqaruv!$C$9,$J598&lt;=Boshqaruv!$C$10,$K598&lt;&gt;"",$K598&lt;=Boshqaruv!$C$10),IF(COUNTIFS($B$4:$B597,$B598,$C$4:$C597,$C598,$J$4:$J597,"&gt;="&amp;Boshqaruv!$C$9,$J$4:$J597,"&lt;="&amp;Boshqaruv!$C$10,$K$4:$K597,"&lt;&gt;",$K$4:$K597,"&lt;="&amp;Boshqaruv!$C$10)=0,1,0),0)</f>
        <v>0</v>
      </c>
      <c r="S598" s="28" t="n">
        <f aca="false">IF($P598=1,IF(COUNTIFS($B$4:$B597,$B598,$C$4:$C597,$C598,$P$4:$P597,1)=0,1,0),0)</f>
        <v>0</v>
      </c>
      <c r="T598" s="12"/>
    </row>
    <row r="599" customFormat="false" ht="15" hidden="false" customHeight="false" outlineLevel="0" collapsed="false">
      <c r="A599" s="20" t="n">
        <v>595</v>
      </c>
      <c r="B599" s="12"/>
      <c r="C599" s="13"/>
      <c r="D599" s="24"/>
      <c r="E599" s="12"/>
      <c r="F599" s="12"/>
      <c r="G599" s="25"/>
      <c r="H599" s="25"/>
      <c r="I599" s="25"/>
      <c r="J599" s="13"/>
      <c r="K599" s="13"/>
      <c r="L599" s="25"/>
      <c r="M599" s="14" t="str">
        <f aca="false">IF(OR($C599="",$J599=""),"",INT(($J599-$C599)/365.25))</f>
        <v/>
      </c>
      <c r="N599" s="14" t="str">
        <f aca="false">IF($M599="","",IF($M599&lt;2,"Ha","Yo'q"))</f>
        <v/>
      </c>
      <c r="O599" s="14" t="str">
        <f aca="false">IF($M599="","",IF(AND($M599&gt;=7,$M599&lt;=17),"Ha","Yo'q"))</f>
        <v/>
      </c>
      <c r="P599" s="14" t="str">
        <f aca="false">IF(AND($B599&lt;&gt;"",$J599&lt;&gt;"",$J599&lt;=Boshqaruv!$C$10,OR($K599="",$K599&gt;Boshqaruv!$C$10),$L599&lt;&gt;"Tibbiy qarshi ko'rsatma"),1,"")</f>
        <v/>
      </c>
      <c r="Q599" s="28" t="n">
        <f aca="false">IF(AND($B599&lt;&gt;"",$J599&gt;=Boshqaruv!$C$9,$J599&lt;=Boshqaruv!$C$10),IF(COUNTIFS($B$4:$B598,$B599,$C$4:$C598,$C599,$J$4:$J598,"&gt;="&amp;Boshqaruv!$C$9,$J$4:$J598,"&lt;="&amp;Boshqaruv!$C$10)=0,1,0),0)</f>
        <v>0</v>
      </c>
      <c r="R599" s="28" t="n">
        <f aca="false">IF(AND($B599&lt;&gt;"",$J599&gt;=Boshqaruv!$C$9,$J599&lt;=Boshqaruv!$C$10,$K599&lt;&gt;"",$K599&lt;=Boshqaruv!$C$10),IF(COUNTIFS($B$4:$B598,$B599,$C$4:$C598,$C599,$J$4:$J598,"&gt;="&amp;Boshqaruv!$C$9,$J$4:$J598,"&lt;="&amp;Boshqaruv!$C$10,$K$4:$K598,"&lt;&gt;",$K$4:$K598,"&lt;="&amp;Boshqaruv!$C$10)=0,1,0),0)</f>
        <v>0</v>
      </c>
      <c r="S599" s="28" t="n">
        <f aca="false">IF($P599=1,IF(COUNTIFS($B$4:$B598,$B599,$C$4:$C598,$C599,$P$4:$P598,1)=0,1,0),0)</f>
        <v>0</v>
      </c>
      <c r="T599" s="12"/>
    </row>
    <row r="600" customFormat="false" ht="15" hidden="false" customHeight="false" outlineLevel="0" collapsed="false">
      <c r="A600" s="20" t="n">
        <v>596</v>
      </c>
      <c r="B600" s="12"/>
      <c r="C600" s="13"/>
      <c r="D600" s="24"/>
      <c r="E600" s="12"/>
      <c r="F600" s="12"/>
      <c r="G600" s="25"/>
      <c r="H600" s="25"/>
      <c r="I600" s="25"/>
      <c r="J600" s="13"/>
      <c r="K600" s="13"/>
      <c r="L600" s="25"/>
      <c r="M600" s="14" t="str">
        <f aca="false">IF(OR($C600="",$J600=""),"",INT(($J600-$C600)/365.25))</f>
        <v/>
      </c>
      <c r="N600" s="14" t="str">
        <f aca="false">IF($M600="","",IF($M600&lt;2,"Ha","Yo'q"))</f>
        <v/>
      </c>
      <c r="O600" s="14" t="str">
        <f aca="false">IF($M600="","",IF(AND($M600&gt;=7,$M600&lt;=17),"Ha","Yo'q"))</f>
        <v/>
      </c>
      <c r="P600" s="14" t="str">
        <f aca="false">IF(AND($B600&lt;&gt;"",$J600&lt;&gt;"",$J600&lt;=Boshqaruv!$C$10,OR($K600="",$K600&gt;Boshqaruv!$C$10),$L600&lt;&gt;"Tibbiy qarshi ko'rsatma"),1,"")</f>
        <v/>
      </c>
      <c r="Q600" s="28" t="n">
        <f aca="false">IF(AND($B600&lt;&gt;"",$J600&gt;=Boshqaruv!$C$9,$J600&lt;=Boshqaruv!$C$10),IF(COUNTIFS($B$4:$B599,$B600,$C$4:$C599,$C600,$J$4:$J599,"&gt;="&amp;Boshqaruv!$C$9,$J$4:$J599,"&lt;="&amp;Boshqaruv!$C$10)=0,1,0),0)</f>
        <v>0</v>
      </c>
      <c r="R600" s="28" t="n">
        <f aca="false">IF(AND($B600&lt;&gt;"",$J600&gt;=Boshqaruv!$C$9,$J600&lt;=Boshqaruv!$C$10,$K600&lt;&gt;"",$K600&lt;=Boshqaruv!$C$10),IF(COUNTIFS($B$4:$B599,$B600,$C$4:$C599,$C600,$J$4:$J599,"&gt;="&amp;Boshqaruv!$C$9,$J$4:$J599,"&lt;="&amp;Boshqaruv!$C$10,$K$4:$K599,"&lt;&gt;",$K$4:$K599,"&lt;="&amp;Boshqaruv!$C$10)=0,1,0),0)</f>
        <v>0</v>
      </c>
      <c r="S600" s="28" t="n">
        <f aca="false">IF($P600=1,IF(COUNTIFS($B$4:$B599,$B600,$C$4:$C599,$C600,$P$4:$P599,1)=0,1,0),0)</f>
        <v>0</v>
      </c>
      <c r="T600" s="12"/>
    </row>
    <row r="601" customFormat="false" ht="15" hidden="false" customHeight="false" outlineLevel="0" collapsed="false">
      <c r="A601" s="20" t="n">
        <v>597</v>
      </c>
      <c r="B601" s="12"/>
      <c r="C601" s="13"/>
      <c r="D601" s="24"/>
      <c r="E601" s="12"/>
      <c r="F601" s="12"/>
      <c r="G601" s="25"/>
      <c r="H601" s="25"/>
      <c r="I601" s="25"/>
      <c r="J601" s="13"/>
      <c r="K601" s="13"/>
      <c r="L601" s="25"/>
      <c r="M601" s="14" t="str">
        <f aca="false">IF(OR($C601="",$J601=""),"",INT(($J601-$C601)/365.25))</f>
        <v/>
      </c>
      <c r="N601" s="14" t="str">
        <f aca="false">IF($M601="","",IF($M601&lt;2,"Ha","Yo'q"))</f>
        <v/>
      </c>
      <c r="O601" s="14" t="str">
        <f aca="false">IF($M601="","",IF(AND($M601&gt;=7,$M601&lt;=17),"Ha","Yo'q"))</f>
        <v/>
      </c>
      <c r="P601" s="14" t="str">
        <f aca="false">IF(AND($B601&lt;&gt;"",$J601&lt;&gt;"",$J601&lt;=Boshqaruv!$C$10,OR($K601="",$K601&gt;Boshqaruv!$C$10),$L601&lt;&gt;"Tibbiy qarshi ko'rsatma"),1,"")</f>
        <v/>
      </c>
      <c r="Q601" s="28" t="n">
        <f aca="false">IF(AND($B601&lt;&gt;"",$J601&gt;=Boshqaruv!$C$9,$J601&lt;=Boshqaruv!$C$10),IF(COUNTIFS($B$4:$B600,$B601,$C$4:$C600,$C601,$J$4:$J600,"&gt;="&amp;Boshqaruv!$C$9,$J$4:$J600,"&lt;="&amp;Boshqaruv!$C$10)=0,1,0),0)</f>
        <v>0</v>
      </c>
      <c r="R601" s="28" t="n">
        <f aca="false">IF(AND($B601&lt;&gt;"",$J601&gt;=Boshqaruv!$C$9,$J601&lt;=Boshqaruv!$C$10,$K601&lt;&gt;"",$K601&lt;=Boshqaruv!$C$10),IF(COUNTIFS($B$4:$B600,$B601,$C$4:$C600,$C601,$J$4:$J600,"&gt;="&amp;Boshqaruv!$C$9,$J$4:$J600,"&lt;="&amp;Boshqaruv!$C$10,$K$4:$K600,"&lt;&gt;",$K$4:$K600,"&lt;="&amp;Boshqaruv!$C$10)=0,1,0),0)</f>
        <v>0</v>
      </c>
      <c r="S601" s="28" t="n">
        <f aca="false">IF($P601=1,IF(COUNTIFS($B$4:$B600,$B601,$C$4:$C600,$C601,$P$4:$P600,1)=0,1,0),0)</f>
        <v>0</v>
      </c>
      <c r="T601" s="12"/>
    </row>
    <row r="602" customFormat="false" ht="15" hidden="false" customHeight="false" outlineLevel="0" collapsed="false">
      <c r="A602" s="20" t="n">
        <v>598</v>
      </c>
      <c r="B602" s="12"/>
      <c r="C602" s="13"/>
      <c r="D602" s="24"/>
      <c r="E602" s="12"/>
      <c r="F602" s="12"/>
      <c r="G602" s="25"/>
      <c r="H602" s="25"/>
      <c r="I602" s="25"/>
      <c r="J602" s="13"/>
      <c r="K602" s="13"/>
      <c r="L602" s="25"/>
      <c r="M602" s="14" t="str">
        <f aca="false">IF(OR($C602="",$J602=""),"",INT(($J602-$C602)/365.25))</f>
        <v/>
      </c>
      <c r="N602" s="14" t="str">
        <f aca="false">IF($M602="","",IF($M602&lt;2,"Ha","Yo'q"))</f>
        <v/>
      </c>
      <c r="O602" s="14" t="str">
        <f aca="false">IF($M602="","",IF(AND($M602&gt;=7,$M602&lt;=17),"Ha","Yo'q"))</f>
        <v/>
      </c>
      <c r="P602" s="14" t="str">
        <f aca="false">IF(AND($B602&lt;&gt;"",$J602&lt;&gt;"",$J602&lt;=Boshqaruv!$C$10,OR($K602="",$K602&gt;Boshqaruv!$C$10),$L602&lt;&gt;"Tibbiy qarshi ko'rsatma"),1,"")</f>
        <v/>
      </c>
      <c r="Q602" s="28" t="n">
        <f aca="false">IF(AND($B602&lt;&gt;"",$J602&gt;=Boshqaruv!$C$9,$J602&lt;=Boshqaruv!$C$10),IF(COUNTIFS($B$4:$B601,$B602,$C$4:$C601,$C602,$J$4:$J601,"&gt;="&amp;Boshqaruv!$C$9,$J$4:$J601,"&lt;="&amp;Boshqaruv!$C$10)=0,1,0),0)</f>
        <v>0</v>
      </c>
      <c r="R602" s="28" t="n">
        <f aca="false">IF(AND($B602&lt;&gt;"",$J602&gt;=Boshqaruv!$C$9,$J602&lt;=Boshqaruv!$C$10,$K602&lt;&gt;"",$K602&lt;=Boshqaruv!$C$10),IF(COUNTIFS($B$4:$B601,$B602,$C$4:$C601,$C602,$J$4:$J601,"&gt;="&amp;Boshqaruv!$C$9,$J$4:$J601,"&lt;="&amp;Boshqaruv!$C$10,$K$4:$K601,"&lt;&gt;",$K$4:$K601,"&lt;="&amp;Boshqaruv!$C$10)=0,1,0),0)</f>
        <v>0</v>
      </c>
      <c r="S602" s="28" t="n">
        <f aca="false">IF($P602=1,IF(COUNTIFS($B$4:$B601,$B602,$C$4:$C601,$C602,$P$4:$P601,1)=0,1,0),0)</f>
        <v>0</v>
      </c>
      <c r="T602" s="12"/>
    </row>
    <row r="603" customFormat="false" ht="15" hidden="false" customHeight="false" outlineLevel="0" collapsed="false">
      <c r="A603" s="20" t="n">
        <v>599</v>
      </c>
      <c r="B603" s="12"/>
      <c r="C603" s="13"/>
      <c r="D603" s="24"/>
      <c r="E603" s="12"/>
      <c r="F603" s="12"/>
      <c r="G603" s="25"/>
      <c r="H603" s="25"/>
      <c r="I603" s="25"/>
      <c r="J603" s="13"/>
      <c r="K603" s="13"/>
      <c r="L603" s="25"/>
      <c r="M603" s="14" t="str">
        <f aca="false">IF(OR($C603="",$J603=""),"",INT(($J603-$C603)/365.25))</f>
        <v/>
      </c>
      <c r="N603" s="14" t="str">
        <f aca="false">IF($M603="","",IF($M603&lt;2,"Ha","Yo'q"))</f>
        <v/>
      </c>
      <c r="O603" s="14" t="str">
        <f aca="false">IF($M603="","",IF(AND($M603&gt;=7,$M603&lt;=17),"Ha","Yo'q"))</f>
        <v/>
      </c>
      <c r="P603" s="14" t="str">
        <f aca="false">IF(AND($B603&lt;&gt;"",$J603&lt;&gt;"",$J603&lt;=Boshqaruv!$C$10,OR($K603="",$K603&gt;Boshqaruv!$C$10),$L603&lt;&gt;"Tibbiy qarshi ko'rsatma"),1,"")</f>
        <v/>
      </c>
      <c r="Q603" s="28" t="n">
        <f aca="false">IF(AND($B603&lt;&gt;"",$J603&gt;=Boshqaruv!$C$9,$J603&lt;=Boshqaruv!$C$10),IF(COUNTIFS($B$4:$B602,$B603,$C$4:$C602,$C603,$J$4:$J602,"&gt;="&amp;Boshqaruv!$C$9,$J$4:$J602,"&lt;="&amp;Boshqaruv!$C$10)=0,1,0),0)</f>
        <v>0</v>
      </c>
      <c r="R603" s="28" t="n">
        <f aca="false">IF(AND($B603&lt;&gt;"",$J603&gt;=Boshqaruv!$C$9,$J603&lt;=Boshqaruv!$C$10,$K603&lt;&gt;"",$K603&lt;=Boshqaruv!$C$10),IF(COUNTIFS($B$4:$B602,$B603,$C$4:$C602,$C603,$J$4:$J602,"&gt;="&amp;Boshqaruv!$C$9,$J$4:$J602,"&lt;="&amp;Boshqaruv!$C$10,$K$4:$K602,"&lt;&gt;",$K$4:$K602,"&lt;="&amp;Boshqaruv!$C$10)=0,1,0),0)</f>
        <v>0</v>
      </c>
      <c r="S603" s="28" t="n">
        <f aca="false">IF($P603=1,IF(COUNTIFS($B$4:$B602,$B603,$C$4:$C602,$C603,$P$4:$P602,1)=0,1,0),0)</f>
        <v>0</v>
      </c>
      <c r="T603" s="12"/>
    </row>
    <row r="604" customFormat="false" ht="15" hidden="false" customHeight="false" outlineLevel="0" collapsed="false">
      <c r="A604" s="20" t="n">
        <v>600</v>
      </c>
      <c r="B604" s="12"/>
      <c r="C604" s="13"/>
      <c r="D604" s="24"/>
      <c r="E604" s="12"/>
      <c r="F604" s="12"/>
      <c r="G604" s="25"/>
      <c r="H604" s="25"/>
      <c r="I604" s="25"/>
      <c r="J604" s="13"/>
      <c r="K604" s="13"/>
      <c r="L604" s="25"/>
      <c r="M604" s="14" t="str">
        <f aca="false">IF(OR($C604="",$J604=""),"",INT(($J604-$C604)/365.25))</f>
        <v/>
      </c>
      <c r="N604" s="14" t="str">
        <f aca="false">IF($M604="","",IF($M604&lt;2,"Ha","Yo'q"))</f>
        <v/>
      </c>
      <c r="O604" s="14" t="str">
        <f aca="false">IF($M604="","",IF(AND($M604&gt;=7,$M604&lt;=17),"Ha","Yo'q"))</f>
        <v/>
      </c>
      <c r="P604" s="14" t="str">
        <f aca="false">IF(AND($B604&lt;&gt;"",$J604&lt;&gt;"",$J604&lt;=Boshqaruv!$C$10,OR($K604="",$K604&gt;Boshqaruv!$C$10),$L604&lt;&gt;"Tibbiy qarshi ko'rsatma"),1,"")</f>
        <v/>
      </c>
      <c r="Q604" s="28" t="n">
        <f aca="false">IF(AND($B604&lt;&gt;"",$J604&gt;=Boshqaruv!$C$9,$J604&lt;=Boshqaruv!$C$10),IF(COUNTIFS($B$4:$B603,$B604,$C$4:$C603,$C604,$J$4:$J603,"&gt;="&amp;Boshqaruv!$C$9,$J$4:$J603,"&lt;="&amp;Boshqaruv!$C$10)=0,1,0),0)</f>
        <v>0</v>
      </c>
      <c r="R604" s="28" t="n">
        <f aca="false">IF(AND($B604&lt;&gt;"",$J604&gt;=Boshqaruv!$C$9,$J604&lt;=Boshqaruv!$C$10,$K604&lt;&gt;"",$K604&lt;=Boshqaruv!$C$10),IF(COUNTIFS($B$4:$B603,$B604,$C$4:$C603,$C604,$J$4:$J603,"&gt;="&amp;Boshqaruv!$C$9,$J$4:$J603,"&lt;="&amp;Boshqaruv!$C$10,$K$4:$K603,"&lt;&gt;",$K$4:$K603,"&lt;="&amp;Boshqaruv!$C$10)=0,1,0),0)</f>
        <v>0</v>
      </c>
      <c r="S604" s="28" t="n">
        <f aca="false">IF($P604=1,IF(COUNTIFS($B$4:$B603,$B604,$C$4:$C603,$C604,$P$4:$P603,1)=0,1,0),0)</f>
        <v>0</v>
      </c>
      <c r="T604" s="12"/>
    </row>
    <row r="605" customFormat="false" ht="15" hidden="false" customHeight="false" outlineLevel="0" collapsed="false">
      <c r="A605" s="20" t="n">
        <v>601</v>
      </c>
      <c r="B605" s="12"/>
      <c r="C605" s="13"/>
      <c r="D605" s="24"/>
      <c r="E605" s="12"/>
      <c r="F605" s="12"/>
      <c r="G605" s="25"/>
      <c r="H605" s="25"/>
      <c r="I605" s="25"/>
      <c r="J605" s="13"/>
      <c r="K605" s="13"/>
      <c r="L605" s="25"/>
      <c r="M605" s="14" t="str">
        <f aca="false">IF(OR($C605="",$J605=""),"",INT(($J605-$C605)/365.25))</f>
        <v/>
      </c>
      <c r="N605" s="14" t="str">
        <f aca="false">IF($M605="","",IF($M605&lt;2,"Ha","Yo'q"))</f>
        <v/>
      </c>
      <c r="O605" s="14" t="str">
        <f aca="false">IF($M605="","",IF(AND($M605&gt;=7,$M605&lt;=17),"Ha","Yo'q"))</f>
        <v/>
      </c>
      <c r="P605" s="14" t="str">
        <f aca="false">IF(AND($B605&lt;&gt;"",$J605&lt;&gt;"",$J605&lt;=Boshqaruv!$C$10,OR($K605="",$K605&gt;Boshqaruv!$C$10),$L605&lt;&gt;"Tibbiy qarshi ko'rsatma"),1,"")</f>
        <v/>
      </c>
      <c r="Q605" s="28" t="n">
        <f aca="false">IF(AND($B605&lt;&gt;"",$J605&gt;=Boshqaruv!$C$9,$J605&lt;=Boshqaruv!$C$10),IF(COUNTIFS($B$4:$B604,$B605,$C$4:$C604,$C605,$J$4:$J604,"&gt;="&amp;Boshqaruv!$C$9,$J$4:$J604,"&lt;="&amp;Boshqaruv!$C$10)=0,1,0),0)</f>
        <v>0</v>
      </c>
      <c r="R605" s="28" t="n">
        <f aca="false">IF(AND($B605&lt;&gt;"",$J605&gt;=Boshqaruv!$C$9,$J605&lt;=Boshqaruv!$C$10,$K605&lt;&gt;"",$K605&lt;=Boshqaruv!$C$10),IF(COUNTIFS($B$4:$B604,$B605,$C$4:$C604,$C605,$J$4:$J604,"&gt;="&amp;Boshqaruv!$C$9,$J$4:$J604,"&lt;="&amp;Boshqaruv!$C$10,$K$4:$K604,"&lt;&gt;",$K$4:$K604,"&lt;="&amp;Boshqaruv!$C$10)=0,1,0),0)</f>
        <v>0</v>
      </c>
      <c r="S605" s="28" t="n">
        <f aca="false">IF($P605=1,IF(COUNTIFS($B$4:$B604,$B605,$C$4:$C604,$C605,$P$4:$P604,1)=0,1,0),0)</f>
        <v>0</v>
      </c>
      <c r="T605" s="12"/>
    </row>
    <row r="606" customFormat="false" ht="15" hidden="false" customHeight="false" outlineLevel="0" collapsed="false">
      <c r="A606" s="20" t="n">
        <v>602</v>
      </c>
      <c r="B606" s="12"/>
      <c r="C606" s="13"/>
      <c r="D606" s="24"/>
      <c r="E606" s="12"/>
      <c r="F606" s="12"/>
      <c r="G606" s="25"/>
      <c r="H606" s="25"/>
      <c r="I606" s="25"/>
      <c r="J606" s="13"/>
      <c r="K606" s="13"/>
      <c r="L606" s="25"/>
      <c r="M606" s="14" t="str">
        <f aca="false">IF(OR($C606="",$J606=""),"",INT(($J606-$C606)/365.25))</f>
        <v/>
      </c>
      <c r="N606" s="14" t="str">
        <f aca="false">IF($M606="","",IF($M606&lt;2,"Ha","Yo'q"))</f>
        <v/>
      </c>
      <c r="O606" s="14" t="str">
        <f aca="false">IF($M606="","",IF(AND($M606&gt;=7,$M606&lt;=17),"Ha","Yo'q"))</f>
        <v/>
      </c>
      <c r="P606" s="14" t="str">
        <f aca="false">IF(AND($B606&lt;&gt;"",$J606&lt;&gt;"",$J606&lt;=Boshqaruv!$C$10,OR($K606="",$K606&gt;Boshqaruv!$C$10),$L606&lt;&gt;"Tibbiy qarshi ko'rsatma"),1,"")</f>
        <v/>
      </c>
      <c r="Q606" s="28" t="n">
        <f aca="false">IF(AND($B606&lt;&gt;"",$J606&gt;=Boshqaruv!$C$9,$J606&lt;=Boshqaruv!$C$10),IF(COUNTIFS($B$4:$B605,$B606,$C$4:$C605,$C606,$J$4:$J605,"&gt;="&amp;Boshqaruv!$C$9,$J$4:$J605,"&lt;="&amp;Boshqaruv!$C$10)=0,1,0),0)</f>
        <v>0</v>
      </c>
      <c r="R606" s="28" t="n">
        <f aca="false">IF(AND($B606&lt;&gt;"",$J606&gt;=Boshqaruv!$C$9,$J606&lt;=Boshqaruv!$C$10,$K606&lt;&gt;"",$K606&lt;=Boshqaruv!$C$10),IF(COUNTIFS($B$4:$B605,$B606,$C$4:$C605,$C606,$J$4:$J605,"&gt;="&amp;Boshqaruv!$C$9,$J$4:$J605,"&lt;="&amp;Boshqaruv!$C$10,$K$4:$K605,"&lt;&gt;",$K$4:$K605,"&lt;="&amp;Boshqaruv!$C$10)=0,1,0),0)</f>
        <v>0</v>
      </c>
      <c r="S606" s="28" t="n">
        <f aca="false">IF($P606=1,IF(COUNTIFS($B$4:$B605,$B606,$C$4:$C605,$C606,$P$4:$P605,1)=0,1,0),0)</f>
        <v>0</v>
      </c>
      <c r="T606" s="12"/>
    </row>
    <row r="607" customFormat="false" ht="15" hidden="false" customHeight="false" outlineLevel="0" collapsed="false">
      <c r="A607" s="20" t="n">
        <v>603</v>
      </c>
      <c r="B607" s="12"/>
      <c r="C607" s="13"/>
      <c r="D607" s="24"/>
      <c r="E607" s="12"/>
      <c r="F607" s="12"/>
      <c r="G607" s="25"/>
      <c r="H607" s="25"/>
      <c r="I607" s="25"/>
      <c r="J607" s="13"/>
      <c r="K607" s="13"/>
      <c r="L607" s="25"/>
      <c r="M607" s="14" t="str">
        <f aca="false">IF(OR($C607="",$J607=""),"",INT(($J607-$C607)/365.25))</f>
        <v/>
      </c>
      <c r="N607" s="14" t="str">
        <f aca="false">IF($M607="","",IF($M607&lt;2,"Ha","Yo'q"))</f>
        <v/>
      </c>
      <c r="O607" s="14" t="str">
        <f aca="false">IF($M607="","",IF(AND($M607&gt;=7,$M607&lt;=17),"Ha","Yo'q"))</f>
        <v/>
      </c>
      <c r="P607" s="14" t="str">
        <f aca="false">IF(AND($B607&lt;&gt;"",$J607&lt;&gt;"",$J607&lt;=Boshqaruv!$C$10,OR($K607="",$K607&gt;Boshqaruv!$C$10),$L607&lt;&gt;"Tibbiy qarshi ko'rsatma"),1,"")</f>
        <v/>
      </c>
      <c r="Q607" s="28" t="n">
        <f aca="false">IF(AND($B607&lt;&gt;"",$J607&gt;=Boshqaruv!$C$9,$J607&lt;=Boshqaruv!$C$10),IF(COUNTIFS($B$4:$B606,$B607,$C$4:$C606,$C607,$J$4:$J606,"&gt;="&amp;Boshqaruv!$C$9,$J$4:$J606,"&lt;="&amp;Boshqaruv!$C$10)=0,1,0),0)</f>
        <v>0</v>
      </c>
      <c r="R607" s="28" t="n">
        <f aca="false">IF(AND($B607&lt;&gt;"",$J607&gt;=Boshqaruv!$C$9,$J607&lt;=Boshqaruv!$C$10,$K607&lt;&gt;"",$K607&lt;=Boshqaruv!$C$10),IF(COUNTIFS($B$4:$B606,$B607,$C$4:$C606,$C607,$J$4:$J606,"&gt;="&amp;Boshqaruv!$C$9,$J$4:$J606,"&lt;="&amp;Boshqaruv!$C$10,$K$4:$K606,"&lt;&gt;",$K$4:$K606,"&lt;="&amp;Boshqaruv!$C$10)=0,1,0),0)</f>
        <v>0</v>
      </c>
      <c r="S607" s="28" t="n">
        <f aca="false">IF($P607=1,IF(COUNTIFS($B$4:$B606,$B607,$C$4:$C606,$C607,$P$4:$P606,1)=0,1,0),0)</f>
        <v>0</v>
      </c>
      <c r="T607" s="12"/>
    </row>
    <row r="608" customFormat="false" ht="15" hidden="false" customHeight="false" outlineLevel="0" collapsed="false">
      <c r="A608" s="20" t="n">
        <v>604</v>
      </c>
      <c r="B608" s="12"/>
      <c r="C608" s="13"/>
      <c r="D608" s="24"/>
      <c r="E608" s="12"/>
      <c r="F608" s="12"/>
      <c r="G608" s="25"/>
      <c r="H608" s="25"/>
      <c r="I608" s="25"/>
      <c r="J608" s="13"/>
      <c r="K608" s="13"/>
      <c r="L608" s="25"/>
      <c r="M608" s="14" t="str">
        <f aca="false">IF(OR($C608="",$J608=""),"",INT(($J608-$C608)/365.25))</f>
        <v/>
      </c>
      <c r="N608" s="14" t="str">
        <f aca="false">IF($M608="","",IF($M608&lt;2,"Ha","Yo'q"))</f>
        <v/>
      </c>
      <c r="O608" s="14" t="str">
        <f aca="false">IF($M608="","",IF(AND($M608&gt;=7,$M608&lt;=17),"Ha","Yo'q"))</f>
        <v/>
      </c>
      <c r="P608" s="14" t="str">
        <f aca="false">IF(AND($B608&lt;&gt;"",$J608&lt;&gt;"",$J608&lt;=Boshqaruv!$C$10,OR($K608="",$K608&gt;Boshqaruv!$C$10),$L608&lt;&gt;"Tibbiy qarshi ko'rsatma"),1,"")</f>
        <v/>
      </c>
      <c r="Q608" s="28" t="n">
        <f aca="false">IF(AND($B608&lt;&gt;"",$J608&gt;=Boshqaruv!$C$9,$J608&lt;=Boshqaruv!$C$10),IF(COUNTIFS($B$4:$B607,$B608,$C$4:$C607,$C608,$J$4:$J607,"&gt;="&amp;Boshqaruv!$C$9,$J$4:$J607,"&lt;="&amp;Boshqaruv!$C$10)=0,1,0),0)</f>
        <v>0</v>
      </c>
      <c r="R608" s="28" t="n">
        <f aca="false">IF(AND($B608&lt;&gt;"",$J608&gt;=Boshqaruv!$C$9,$J608&lt;=Boshqaruv!$C$10,$K608&lt;&gt;"",$K608&lt;=Boshqaruv!$C$10),IF(COUNTIFS($B$4:$B607,$B608,$C$4:$C607,$C608,$J$4:$J607,"&gt;="&amp;Boshqaruv!$C$9,$J$4:$J607,"&lt;="&amp;Boshqaruv!$C$10,$K$4:$K607,"&lt;&gt;",$K$4:$K607,"&lt;="&amp;Boshqaruv!$C$10)=0,1,0),0)</f>
        <v>0</v>
      </c>
      <c r="S608" s="28" t="n">
        <f aca="false">IF($P608=1,IF(COUNTIFS($B$4:$B607,$B608,$C$4:$C607,$C608,$P$4:$P607,1)=0,1,0),0)</f>
        <v>0</v>
      </c>
      <c r="T608" s="12"/>
    </row>
    <row r="609" customFormat="false" ht="15" hidden="false" customHeight="false" outlineLevel="0" collapsed="false">
      <c r="A609" s="20" t="n">
        <v>605</v>
      </c>
      <c r="B609" s="12"/>
      <c r="C609" s="13"/>
      <c r="D609" s="24"/>
      <c r="E609" s="12"/>
      <c r="F609" s="12"/>
      <c r="G609" s="25"/>
      <c r="H609" s="25"/>
      <c r="I609" s="25"/>
      <c r="J609" s="13"/>
      <c r="K609" s="13"/>
      <c r="L609" s="25"/>
      <c r="M609" s="14" t="str">
        <f aca="false">IF(OR($C609="",$J609=""),"",INT(($J609-$C609)/365.25))</f>
        <v/>
      </c>
      <c r="N609" s="14" t="str">
        <f aca="false">IF($M609="","",IF($M609&lt;2,"Ha","Yo'q"))</f>
        <v/>
      </c>
      <c r="O609" s="14" t="str">
        <f aca="false">IF($M609="","",IF(AND($M609&gt;=7,$M609&lt;=17),"Ha","Yo'q"))</f>
        <v/>
      </c>
      <c r="P609" s="14" t="str">
        <f aca="false">IF(AND($B609&lt;&gt;"",$J609&lt;&gt;"",$J609&lt;=Boshqaruv!$C$10,OR($K609="",$K609&gt;Boshqaruv!$C$10),$L609&lt;&gt;"Tibbiy qarshi ko'rsatma"),1,"")</f>
        <v/>
      </c>
      <c r="Q609" s="28" t="n">
        <f aca="false">IF(AND($B609&lt;&gt;"",$J609&gt;=Boshqaruv!$C$9,$J609&lt;=Boshqaruv!$C$10),IF(COUNTIFS($B$4:$B608,$B609,$C$4:$C608,$C609,$J$4:$J608,"&gt;="&amp;Boshqaruv!$C$9,$J$4:$J608,"&lt;="&amp;Boshqaruv!$C$10)=0,1,0),0)</f>
        <v>0</v>
      </c>
      <c r="R609" s="28" t="n">
        <f aca="false">IF(AND($B609&lt;&gt;"",$J609&gt;=Boshqaruv!$C$9,$J609&lt;=Boshqaruv!$C$10,$K609&lt;&gt;"",$K609&lt;=Boshqaruv!$C$10),IF(COUNTIFS($B$4:$B608,$B609,$C$4:$C608,$C609,$J$4:$J608,"&gt;="&amp;Boshqaruv!$C$9,$J$4:$J608,"&lt;="&amp;Boshqaruv!$C$10,$K$4:$K608,"&lt;&gt;",$K$4:$K608,"&lt;="&amp;Boshqaruv!$C$10)=0,1,0),0)</f>
        <v>0</v>
      </c>
      <c r="S609" s="28" t="n">
        <f aca="false">IF($P609=1,IF(COUNTIFS($B$4:$B608,$B609,$C$4:$C608,$C609,$P$4:$P608,1)=0,1,0),0)</f>
        <v>0</v>
      </c>
      <c r="T609" s="12"/>
    </row>
    <row r="610" customFormat="false" ht="15" hidden="false" customHeight="false" outlineLevel="0" collapsed="false">
      <c r="A610" s="20" t="n">
        <v>606</v>
      </c>
      <c r="B610" s="12"/>
      <c r="C610" s="13"/>
      <c r="D610" s="24"/>
      <c r="E610" s="12"/>
      <c r="F610" s="12"/>
      <c r="G610" s="25"/>
      <c r="H610" s="25"/>
      <c r="I610" s="25"/>
      <c r="J610" s="13"/>
      <c r="K610" s="13"/>
      <c r="L610" s="25"/>
      <c r="M610" s="14" t="str">
        <f aca="false">IF(OR($C610="",$J610=""),"",INT(($J610-$C610)/365.25))</f>
        <v/>
      </c>
      <c r="N610" s="14" t="str">
        <f aca="false">IF($M610="","",IF($M610&lt;2,"Ha","Yo'q"))</f>
        <v/>
      </c>
      <c r="O610" s="14" t="str">
        <f aca="false">IF($M610="","",IF(AND($M610&gt;=7,$M610&lt;=17),"Ha","Yo'q"))</f>
        <v/>
      </c>
      <c r="P610" s="14" t="str">
        <f aca="false">IF(AND($B610&lt;&gt;"",$J610&lt;&gt;"",$J610&lt;=Boshqaruv!$C$10,OR($K610="",$K610&gt;Boshqaruv!$C$10),$L610&lt;&gt;"Tibbiy qarshi ko'rsatma"),1,"")</f>
        <v/>
      </c>
      <c r="Q610" s="28" t="n">
        <f aca="false">IF(AND($B610&lt;&gt;"",$J610&gt;=Boshqaruv!$C$9,$J610&lt;=Boshqaruv!$C$10),IF(COUNTIFS($B$4:$B609,$B610,$C$4:$C609,$C610,$J$4:$J609,"&gt;="&amp;Boshqaruv!$C$9,$J$4:$J609,"&lt;="&amp;Boshqaruv!$C$10)=0,1,0),0)</f>
        <v>0</v>
      </c>
      <c r="R610" s="28" t="n">
        <f aca="false">IF(AND($B610&lt;&gt;"",$J610&gt;=Boshqaruv!$C$9,$J610&lt;=Boshqaruv!$C$10,$K610&lt;&gt;"",$K610&lt;=Boshqaruv!$C$10),IF(COUNTIFS($B$4:$B609,$B610,$C$4:$C609,$C610,$J$4:$J609,"&gt;="&amp;Boshqaruv!$C$9,$J$4:$J609,"&lt;="&amp;Boshqaruv!$C$10,$K$4:$K609,"&lt;&gt;",$K$4:$K609,"&lt;="&amp;Boshqaruv!$C$10)=0,1,0),0)</f>
        <v>0</v>
      </c>
      <c r="S610" s="28" t="n">
        <f aca="false">IF($P610=1,IF(COUNTIFS($B$4:$B609,$B610,$C$4:$C609,$C610,$P$4:$P609,1)=0,1,0),0)</f>
        <v>0</v>
      </c>
      <c r="T610" s="12"/>
    </row>
    <row r="611" customFormat="false" ht="15" hidden="false" customHeight="false" outlineLevel="0" collapsed="false">
      <c r="A611" s="20" t="n">
        <v>607</v>
      </c>
      <c r="B611" s="12"/>
      <c r="C611" s="13"/>
      <c r="D611" s="24"/>
      <c r="E611" s="12"/>
      <c r="F611" s="12"/>
      <c r="G611" s="25"/>
      <c r="H611" s="25"/>
      <c r="I611" s="25"/>
      <c r="J611" s="13"/>
      <c r="K611" s="13"/>
      <c r="L611" s="25"/>
      <c r="M611" s="14" t="str">
        <f aca="false">IF(OR($C611="",$J611=""),"",INT(($J611-$C611)/365.25))</f>
        <v/>
      </c>
      <c r="N611" s="14" t="str">
        <f aca="false">IF($M611="","",IF($M611&lt;2,"Ha","Yo'q"))</f>
        <v/>
      </c>
      <c r="O611" s="14" t="str">
        <f aca="false">IF($M611="","",IF(AND($M611&gt;=7,$M611&lt;=17),"Ha","Yo'q"))</f>
        <v/>
      </c>
      <c r="P611" s="14" t="str">
        <f aca="false">IF(AND($B611&lt;&gt;"",$J611&lt;&gt;"",$J611&lt;=Boshqaruv!$C$10,OR($K611="",$K611&gt;Boshqaruv!$C$10),$L611&lt;&gt;"Tibbiy qarshi ko'rsatma"),1,"")</f>
        <v/>
      </c>
      <c r="Q611" s="28" t="n">
        <f aca="false">IF(AND($B611&lt;&gt;"",$J611&gt;=Boshqaruv!$C$9,$J611&lt;=Boshqaruv!$C$10),IF(COUNTIFS($B$4:$B610,$B611,$C$4:$C610,$C611,$J$4:$J610,"&gt;="&amp;Boshqaruv!$C$9,$J$4:$J610,"&lt;="&amp;Boshqaruv!$C$10)=0,1,0),0)</f>
        <v>0</v>
      </c>
      <c r="R611" s="28" t="n">
        <f aca="false">IF(AND($B611&lt;&gt;"",$J611&gt;=Boshqaruv!$C$9,$J611&lt;=Boshqaruv!$C$10,$K611&lt;&gt;"",$K611&lt;=Boshqaruv!$C$10),IF(COUNTIFS($B$4:$B610,$B611,$C$4:$C610,$C611,$J$4:$J610,"&gt;="&amp;Boshqaruv!$C$9,$J$4:$J610,"&lt;="&amp;Boshqaruv!$C$10,$K$4:$K610,"&lt;&gt;",$K$4:$K610,"&lt;="&amp;Boshqaruv!$C$10)=0,1,0),0)</f>
        <v>0</v>
      </c>
      <c r="S611" s="28" t="n">
        <f aca="false">IF($P611=1,IF(COUNTIFS($B$4:$B610,$B611,$C$4:$C610,$C611,$P$4:$P610,1)=0,1,0),0)</f>
        <v>0</v>
      </c>
      <c r="T611" s="12"/>
    </row>
    <row r="612" customFormat="false" ht="15" hidden="false" customHeight="false" outlineLevel="0" collapsed="false">
      <c r="A612" s="20" t="n">
        <v>608</v>
      </c>
      <c r="B612" s="12"/>
      <c r="C612" s="13"/>
      <c r="D612" s="24"/>
      <c r="E612" s="12"/>
      <c r="F612" s="12"/>
      <c r="G612" s="25"/>
      <c r="H612" s="25"/>
      <c r="I612" s="25"/>
      <c r="J612" s="13"/>
      <c r="K612" s="13"/>
      <c r="L612" s="25"/>
      <c r="M612" s="14" t="str">
        <f aca="false">IF(OR($C612="",$J612=""),"",INT(($J612-$C612)/365.25))</f>
        <v/>
      </c>
      <c r="N612" s="14" t="str">
        <f aca="false">IF($M612="","",IF($M612&lt;2,"Ha","Yo'q"))</f>
        <v/>
      </c>
      <c r="O612" s="14" t="str">
        <f aca="false">IF($M612="","",IF(AND($M612&gt;=7,$M612&lt;=17),"Ha","Yo'q"))</f>
        <v/>
      </c>
      <c r="P612" s="14" t="str">
        <f aca="false">IF(AND($B612&lt;&gt;"",$J612&lt;&gt;"",$J612&lt;=Boshqaruv!$C$10,OR($K612="",$K612&gt;Boshqaruv!$C$10),$L612&lt;&gt;"Tibbiy qarshi ko'rsatma"),1,"")</f>
        <v/>
      </c>
      <c r="Q612" s="28" t="n">
        <f aca="false">IF(AND($B612&lt;&gt;"",$J612&gt;=Boshqaruv!$C$9,$J612&lt;=Boshqaruv!$C$10),IF(COUNTIFS($B$4:$B611,$B612,$C$4:$C611,$C612,$J$4:$J611,"&gt;="&amp;Boshqaruv!$C$9,$J$4:$J611,"&lt;="&amp;Boshqaruv!$C$10)=0,1,0),0)</f>
        <v>0</v>
      </c>
      <c r="R612" s="28" t="n">
        <f aca="false">IF(AND($B612&lt;&gt;"",$J612&gt;=Boshqaruv!$C$9,$J612&lt;=Boshqaruv!$C$10,$K612&lt;&gt;"",$K612&lt;=Boshqaruv!$C$10),IF(COUNTIFS($B$4:$B611,$B612,$C$4:$C611,$C612,$J$4:$J611,"&gt;="&amp;Boshqaruv!$C$9,$J$4:$J611,"&lt;="&amp;Boshqaruv!$C$10,$K$4:$K611,"&lt;&gt;",$K$4:$K611,"&lt;="&amp;Boshqaruv!$C$10)=0,1,0),0)</f>
        <v>0</v>
      </c>
      <c r="S612" s="28" t="n">
        <f aca="false">IF($P612=1,IF(COUNTIFS($B$4:$B611,$B612,$C$4:$C611,$C612,$P$4:$P611,1)=0,1,0),0)</f>
        <v>0</v>
      </c>
      <c r="T612" s="12"/>
    </row>
    <row r="613" customFormat="false" ht="15" hidden="false" customHeight="false" outlineLevel="0" collapsed="false">
      <c r="A613" s="20" t="n">
        <v>609</v>
      </c>
      <c r="B613" s="12"/>
      <c r="C613" s="13"/>
      <c r="D613" s="24"/>
      <c r="E613" s="12"/>
      <c r="F613" s="12"/>
      <c r="G613" s="25"/>
      <c r="H613" s="25"/>
      <c r="I613" s="25"/>
      <c r="J613" s="13"/>
      <c r="K613" s="13"/>
      <c r="L613" s="25"/>
      <c r="M613" s="14" t="str">
        <f aca="false">IF(OR($C613="",$J613=""),"",INT(($J613-$C613)/365.25))</f>
        <v/>
      </c>
      <c r="N613" s="14" t="str">
        <f aca="false">IF($M613="","",IF($M613&lt;2,"Ha","Yo'q"))</f>
        <v/>
      </c>
      <c r="O613" s="14" t="str">
        <f aca="false">IF($M613="","",IF(AND($M613&gt;=7,$M613&lt;=17),"Ha","Yo'q"))</f>
        <v/>
      </c>
      <c r="P613" s="14" t="str">
        <f aca="false">IF(AND($B613&lt;&gt;"",$J613&lt;&gt;"",$J613&lt;=Boshqaruv!$C$10,OR($K613="",$K613&gt;Boshqaruv!$C$10),$L613&lt;&gt;"Tibbiy qarshi ko'rsatma"),1,"")</f>
        <v/>
      </c>
      <c r="Q613" s="28" t="n">
        <f aca="false">IF(AND($B613&lt;&gt;"",$J613&gt;=Boshqaruv!$C$9,$J613&lt;=Boshqaruv!$C$10),IF(COUNTIFS($B$4:$B612,$B613,$C$4:$C612,$C613,$J$4:$J612,"&gt;="&amp;Boshqaruv!$C$9,$J$4:$J612,"&lt;="&amp;Boshqaruv!$C$10)=0,1,0),0)</f>
        <v>0</v>
      </c>
      <c r="R613" s="28" t="n">
        <f aca="false">IF(AND($B613&lt;&gt;"",$J613&gt;=Boshqaruv!$C$9,$J613&lt;=Boshqaruv!$C$10,$K613&lt;&gt;"",$K613&lt;=Boshqaruv!$C$10),IF(COUNTIFS($B$4:$B612,$B613,$C$4:$C612,$C613,$J$4:$J612,"&gt;="&amp;Boshqaruv!$C$9,$J$4:$J612,"&lt;="&amp;Boshqaruv!$C$10,$K$4:$K612,"&lt;&gt;",$K$4:$K612,"&lt;="&amp;Boshqaruv!$C$10)=0,1,0),0)</f>
        <v>0</v>
      </c>
      <c r="S613" s="28" t="n">
        <f aca="false">IF($P613=1,IF(COUNTIFS($B$4:$B612,$B613,$C$4:$C612,$C613,$P$4:$P612,1)=0,1,0),0)</f>
        <v>0</v>
      </c>
      <c r="T613" s="12"/>
    </row>
    <row r="614" customFormat="false" ht="15" hidden="false" customHeight="false" outlineLevel="0" collapsed="false">
      <c r="A614" s="20" t="n">
        <v>610</v>
      </c>
      <c r="B614" s="12"/>
      <c r="C614" s="13"/>
      <c r="D614" s="24"/>
      <c r="E614" s="12"/>
      <c r="F614" s="12"/>
      <c r="G614" s="25"/>
      <c r="H614" s="25"/>
      <c r="I614" s="25"/>
      <c r="J614" s="13"/>
      <c r="K614" s="13"/>
      <c r="L614" s="25"/>
      <c r="M614" s="14" t="str">
        <f aca="false">IF(OR($C614="",$J614=""),"",INT(($J614-$C614)/365.25))</f>
        <v/>
      </c>
      <c r="N614" s="14" t="str">
        <f aca="false">IF($M614="","",IF($M614&lt;2,"Ha","Yo'q"))</f>
        <v/>
      </c>
      <c r="O614" s="14" t="str">
        <f aca="false">IF($M614="","",IF(AND($M614&gt;=7,$M614&lt;=17),"Ha","Yo'q"))</f>
        <v/>
      </c>
      <c r="P614" s="14" t="str">
        <f aca="false">IF(AND($B614&lt;&gt;"",$J614&lt;&gt;"",$J614&lt;=Boshqaruv!$C$10,OR($K614="",$K614&gt;Boshqaruv!$C$10),$L614&lt;&gt;"Tibbiy qarshi ko'rsatma"),1,"")</f>
        <v/>
      </c>
      <c r="Q614" s="28" t="n">
        <f aca="false">IF(AND($B614&lt;&gt;"",$J614&gt;=Boshqaruv!$C$9,$J614&lt;=Boshqaruv!$C$10),IF(COUNTIFS($B$4:$B613,$B614,$C$4:$C613,$C614,$J$4:$J613,"&gt;="&amp;Boshqaruv!$C$9,$J$4:$J613,"&lt;="&amp;Boshqaruv!$C$10)=0,1,0),0)</f>
        <v>0</v>
      </c>
      <c r="R614" s="28" t="n">
        <f aca="false">IF(AND($B614&lt;&gt;"",$J614&gt;=Boshqaruv!$C$9,$J614&lt;=Boshqaruv!$C$10,$K614&lt;&gt;"",$K614&lt;=Boshqaruv!$C$10),IF(COUNTIFS($B$4:$B613,$B614,$C$4:$C613,$C614,$J$4:$J613,"&gt;="&amp;Boshqaruv!$C$9,$J$4:$J613,"&lt;="&amp;Boshqaruv!$C$10,$K$4:$K613,"&lt;&gt;",$K$4:$K613,"&lt;="&amp;Boshqaruv!$C$10)=0,1,0),0)</f>
        <v>0</v>
      </c>
      <c r="S614" s="28" t="n">
        <f aca="false">IF($P614=1,IF(COUNTIFS($B$4:$B613,$B614,$C$4:$C613,$C614,$P$4:$P613,1)=0,1,0),0)</f>
        <v>0</v>
      </c>
      <c r="T614" s="12"/>
    </row>
    <row r="615" customFormat="false" ht="15" hidden="false" customHeight="false" outlineLevel="0" collapsed="false">
      <c r="A615" s="20" t="n">
        <v>611</v>
      </c>
      <c r="B615" s="12"/>
      <c r="C615" s="13"/>
      <c r="D615" s="24"/>
      <c r="E615" s="12"/>
      <c r="F615" s="12"/>
      <c r="G615" s="25"/>
      <c r="H615" s="25"/>
      <c r="I615" s="25"/>
      <c r="J615" s="13"/>
      <c r="K615" s="13"/>
      <c r="L615" s="25"/>
      <c r="M615" s="14" t="str">
        <f aca="false">IF(OR($C615="",$J615=""),"",INT(($J615-$C615)/365.25))</f>
        <v/>
      </c>
      <c r="N615" s="14" t="str">
        <f aca="false">IF($M615="","",IF($M615&lt;2,"Ha","Yo'q"))</f>
        <v/>
      </c>
      <c r="O615" s="14" t="str">
        <f aca="false">IF($M615="","",IF(AND($M615&gt;=7,$M615&lt;=17),"Ha","Yo'q"))</f>
        <v/>
      </c>
      <c r="P615" s="14" t="str">
        <f aca="false">IF(AND($B615&lt;&gt;"",$J615&lt;&gt;"",$J615&lt;=Boshqaruv!$C$10,OR($K615="",$K615&gt;Boshqaruv!$C$10),$L615&lt;&gt;"Tibbiy qarshi ko'rsatma"),1,"")</f>
        <v/>
      </c>
      <c r="Q615" s="28" t="n">
        <f aca="false">IF(AND($B615&lt;&gt;"",$J615&gt;=Boshqaruv!$C$9,$J615&lt;=Boshqaruv!$C$10),IF(COUNTIFS($B$4:$B614,$B615,$C$4:$C614,$C615,$J$4:$J614,"&gt;="&amp;Boshqaruv!$C$9,$J$4:$J614,"&lt;="&amp;Boshqaruv!$C$10)=0,1,0),0)</f>
        <v>0</v>
      </c>
      <c r="R615" s="28" t="n">
        <f aca="false">IF(AND($B615&lt;&gt;"",$J615&gt;=Boshqaruv!$C$9,$J615&lt;=Boshqaruv!$C$10,$K615&lt;&gt;"",$K615&lt;=Boshqaruv!$C$10),IF(COUNTIFS($B$4:$B614,$B615,$C$4:$C614,$C615,$J$4:$J614,"&gt;="&amp;Boshqaruv!$C$9,$J$4:$J614,"&lt;="&amp;Boshqaruv!$C$10,$K$4:$K614,"&lt;&gt;",$K$4:$K614,"&lt;="&amp;Boshqaruv!$C$10)=0,1,0),0)</f>
        <v>0</v>
      </c>
      <c r="S615" s="28" t="n">
        <f aca="false">IF($P615=1,IF(COUNTIFS($B$4:$B614,$B615,$C$4:$C614,$C615,$P$4:$P614,1)=0,1,0),0)</f>
        <v>0</v>
      </c>
      <c r="T615" s="12"/>
    </row>
    <row r="616" customFormat="false" ht="15" hidden="false" customHeight="false" outlineLevel="0" collapsed="false">
      <c r="A616" s="20" t="n">
        <v>612</v>
      </c>
      <c r="B616" s="12"/>
      <c r="C616" s="13"/>
      <c r="D616" s="24"/>
      <c r="E616" s="12"/>
      <c r="F616" s="12"/>
      <c r="G616" s="25"/>
      <c r="H616" s="25"/>
      <c r="I616" s="25"/>
      <c r="J616" s="13"/>
      <c r="K616" s="13"/>
      <c r="L616" s="25"/>
      <c r="M616" s="14" t="str">
        <f aca="false">IF(OR($C616="",$J616=""),"",INT(($J616-$C616)/365.25))</f>
        <v/>
      </c>
      <c r="N616" s="14" t="str">
        <f aca="false">IF($M616="","",IF($M616&lt;2,"Ha","Yo'q"))</f>
        <v/>
      </c>
      <c r="O616" s="14" t="str">
        <f aca="false">IF($M616="","",IF(AND($M616&gt;=7,$M616&lt;=17),"Ha","Yo'q"))</f>
        <v/>
      </c>
      <c r="P616" s="14" t="str">
        <f aca="false">IF(AND($B616&lt;&gt;"",$J616&lt;&gt;"",$J616&lt;=Boshqaruv!$C$10,OR($K616="",$K616&gt;Boshqaruv!$C$10),$L616&lt;&gt;"Tibbiy qarshi ko'rsatma"),1,"")</f>
        <v/>
      </c>
      <c r="Q616" s="28" t="n">
        <f aca="false">IF(AND($B616&lt;&gt;"",$J616&gt;=Boshqaruv!$C$9,$J616&lt;=Boshqaruv!$C$10),IF(COUNTIFS($B$4:$B615,$B616,$C$4:$C615,$C616,$J$4:$J615,"&gt;="&amp;Boshqaruv!$C$9,$J$4:$J615,"&lt;="&amp;Boshqaruv!$C$10)=0,1,0),0)</f>
        <v>0</v>
      </c>
      <c r="R616" s="28" t="n">
        <f aca="false">IF(AND($B616&lt;&gt;"",$J616&gt;=Boshqaruv!$C$9,$J616&lt;=Boshqaruv!$C$10,$K616&lt;&gt;"",$K616&lt;=Boshqaruv!$C$10),IF(COUNTIFS($B$4:$B615,$B616,$C$4:$C615,$C616,$J$4:$J615,"&gt;="&amp;Boshqaruv!$C$9,$J$4:$J615,"&lt;="&amp;Boshqaruv!$C$10,$K$4:$K615,"&lt;&gt;",$K$4:$K615,"&lt;="&amp;Boshqaruv!$C$10)=0,1,0),0)</f>
        <v>0</v>
      </c>
      <c r="S616" s="28" t="n">
        <f aca="false">IF($P616=1,IF(COUNTIFS($B$4:$B615,$B616,$C$4:$C615,$C616,$P$4:$P615,1)=0,1,0),0)</f>
        <v>0</v>
      </c>
      <c r="T616" s="12"/>
    </row>
    <row r="617" customFormat="false" ht="15" hidden="false" customHeight="false" outlineLevel="0" collapsed="false">
      <c r="A617" s="20" t="n">
        <v>613</v>
      </c>
      <c r="B617" s="12"/>
      <c r="C617" s="13"/>
      <c r="D617" s="24"/>
      <c r="E617" s="12"/>
      <c r="F617" s="12"/>
      <c r="G617" s="25"/>
      <c r="H617" s="25"/>
      <c r="I617" s="25"/>
      <c r="J617" s="13"/>
      <c r="K617" s="13"/>
      <c r="L617" s="25"/>
      <c r="M617" s="14" t="str">
        <f aca="false">IF(OR($C617="",$J617=""),"",INT(($J617-$C617)/365.25))</f>
        <v/>
      </c>
      <c r="N617" s="14" t="str">
        <f aca="false">IF($M617="","",IF($M617&lt;2,"Ha","Yo'q"))</f>
        <v/>
      </c>
      <c r="O617" s="14" t="str">
        <f aca="false">IF($M617="","",IF(AND($M617&gt;=7,$M617&lt;=17),"Ha","Yo'q"))</f>
        <v/>
      </c>
      <c r="P617" s="14" t="str">
        <f aca="false">IF(AND($B617&lt;&gt;"",$J617&lt;&gt;"",$J617&lt;=Boshqaruv!$C$10,OR($K617="",$K617&gt;Boshqaruv!$C$10),$L617&lt;&gt;"Tibbiy qarshi ko'rsatma"),1,"")</f>
        <v/>
      </c>
      <c r="Q617" s="28" t="n">
        <f aca="false">IF(AND($B617&lt;&gt;"",$J617&gt;=Boshqaruv!$C$9,$J617&lt;=Boshqaruv!$C$10),IF(COUNTIFS($B$4:$B616,$B617,$C$4:$C616,$C617,$J$4:$J616,"&gt;="&amp;Boshqaruv!$C$9,$J$4:$J616,"&lt;="&amp;Boshqaruv!$C$10)=0,1,0),0)</f>
        <v>0</v>
      </c>
      <c r="R617" s="28" t="n">
        <f aca="false">IF(AND($B617&lt;&gt;"",$J617&gt;=Boshqaruv!$C$9,$J617&lt;=Boshqaruv!$C$10,$K617&lt;&gt;"",$K617&lt;=Boshqaruv!$C$10),IF(COUNTIFS($B$4:$B616,$B617,$C$4:$C616,$C617,$J$4:$J616,"&gt;="&amp;Boshqaruv!$C$9,$J$4:$J616,"&lt;="&amp;Boshqaruv!$C$10,$K$4:$K616,"&lt;&gt;",$K$4:$K616,"&lt;="&amp;Boshqaruv!$C$10)=0,1,0),0)</f>
        <v>0</v>
      </c>
      <c r="S617" s="28" t="n">
        <f aca="false">IF($P617=1,IF(COUNTIFS($B$4:$B616,$B617,$C$4:$C616,$C617,$P$4:$P616,1)=0,1,0),0)</f>
        <v>0</v>
      </c>
      <c r="T617" s="12"/>
    </row>
    <row r="618" customFormat="false" ht="15" hidden="false" customHeight="false" outlineLevel="0" collapsed="false">
      <c r="A618" s="20" t="n">
        <v>614</v>
      </c>
      <c r="B618" s="12"/>
      <c r="C618" s="13"/>
      <c r="D618" s="24"/>
      <c r="E618" s="12"/>
      <c r="F618" s="12"/>
      <c r="G618" s="25"/>
      <c r="H618" s="25"/>
      <c r="I618" s="25"/>
      <c r="J618" s="13"/>
      <c r="K618" s="13"/>
      <c r="L618" s="25"/>
      <c r="M618" s="14" t="str">
        <f aca="false">IF(OR($C618="",$J618=""),"",INT(($J618-$C618)/365.25))</f>
        <v/>
      </c>
      <c r="N618" s="14" t="str">
        <f aca="false">IF($M618="","",IF($M618&lt;2,"Ha","Yo'q"))</f>
        <v/>
      </c>
      <c r="O618" s="14" t="str">
        <f aca="false">IF($M618="","",IF(AND($M618&gt;=7,$M618&lt;=17),"Ha","Yo'q"))</f>
        <v/>
      </c>
      <c r="P618" s="14" t="str">
        <f aca="false">IF(AND($B618&lt;&gt;"",$J618&lt;&gt;"",$J618&lt;=Boshqaruv!$C$10,OR($K618="",$K618&gt;Boshqaruv!$C$10),$L618&lt;&gt;"Tibbiy qarshi ko'rsatma"),1,"")</f>
        <v/>
      </c>
      <c r="Q618" s="28" t="n">
        <f aca="false">IF(AND($B618&lt;&gt;"",$J618&gt;=Boshqaruv!$C$9,$J618&lt;=Boshqaruv!$C$10),IF(COUNTIFS($B$4:$B617,$B618,$C$4:$C617,$C618,$J$4:$J617,"&gt;="&amp;Boshqaruv!$C$9,$J$4:$J617,"&lt;="&amp;Boshqaruv!$C$10)=0,1,0),0)</f>
        <v>0</v>
      </c>
      <c r="R618" s="28" t="n">
        <f aca="false">IF(AND($B618&lt;&gt;"",$J618&gt;=Boshqaruv!$C$9,$J618&lt;=Boshqaruv!$C$10,$K618&lt;&gt;"",$K618&lt;=Boshqaruv!$C$10),IF(COUNTIFS($B$4:$B617,$B618,$C$4:$C617,$C618,$J$4:$J617,"&gt;="&amp;Boshqaruv!$C$9,$J$4:$J617,"&lt;="&amp;Boshqaruv!$C$10,$K$4:$K617,"&lt;&gt;",$K$4:$K617,"&lt;="&amp;Boshqaruv!$C$10)=0,1,0),0)</f>
        <v>0</v>
      </c>
      <c r="S618" s="28" t="n">
        <f aca="false">IF($P618=1,IF(COUNTIFS($B$4:$B617,$B618,$C$4:$C617,$C618,$P$4:$P617,1)=0,1,0),0)</f>
        <v>0</v>
      </c>
      <c r="T618" s="12"/>
    </row>
    <row r="619" customFormat="false" ht="15" hidden="false" customHeight="false" outlineLevel="0" collapsed="false">
      <c r="A619" s="20" t="n">
        <v>615</v>
      </c>
      <c r="B619" s="12"/>
      <c r="C619" s="13"/>
      <c r="D619" s="24"/>
      <c r="E619" s="12"/>
      <c r="F619" s="12"/>
      <c r="G619" s="25"/>
      <c r="H619" s="25"/>
      <c r="I619" s="25"/>
      <c r="J619" s="13"/>
      <c r="K619" s="13"/>
      <c r="L619" s="25"/>
      <c r="M619" s="14" t="str">
        <f aca="false">IF(OR($C619="",$J619=""),"",INT(($J619-$C619)/365.25))</f>
        <v/>
      </c>
      <c r="N619" s="14" t="str">
        <f aca="false">IF($M619="","",IF($M619&lt;2,"Ha","Yo'q"))</f>
        <v/>
      </c>
      <c r="O619" s="14" t="str">
        <f aca="false">IF($M619="","",IF(AND($M619&gt;=7,$M619&lt;=17),"Ha","Yo'q"))</f>
        <v/>
      </c>
      <c r="P619" s="14" t="str">
        <f aca="false">IF(AND($B619&lt;&gt;"",$J619&lt;&gt;"",$J619&lt;=Boshqaruv!$C$10,OR($K619="",$K619&gt;Boshqaruv!$C$10),$L619&lt;&gt;"Tibbiy qarshi ko'rsatma"),1,"")</f>
        <v/>
      </c>
      <c r="Q619" s="28" t="n">
        <f aca="false">IF(AND($B619&lt;&gt;"",$J619&gt;=Boshqaruv!$C$9,$J619&lt;=Boshqaruv!$C$10),IF(COUNTIFS($B$4:$B618,$B619,$C$4:$C618,$C619,$J$4:$J618,"&gt;="&amp;Boshqaruv!$C$9,$J$4:$J618,"&lt;="&amp;Boshqaruv!$C$10)=0,1,0),0)</f>
        <v>0</v>
      </c>
      <c r="R619" s="28" t="n">
        <f aca="false">IF(AND($B619&lt;&gt;"",$J619&gt;=Boshqaruv!$C$9,$J619&lt;=Boshqaruv!$C$10,$K619&lt;&gt;"",$K619&lt;=Boshqaruv!$C$10),IF(COUNTIFS($B$4:$B618,$B619,$C$4:$C618,$C619,$J$4:$J618,"&gt;="&amp;Boshqaruv!$C$9,$J$4:$J618,"&lt;="&amp;Boshqaruv!$C$10,$K$4:$K618,"&lt;&gt;",$K$4:$K618,"&lt;="&amp;Boshqaruv!$C$10)=0,1,0),0)</f>
        <v>0</v>
      </c>
      <c r="S619" s="28" t="n">
        <f aca="false">IF($P619=1,IF(COUNTIFS($B$4:$B618,$B619,$C$4:$C618,$C619,$P$4:$P618,1)=0,1,0),0)</f>
        <v>0</v>
      </c>
      <c r="T619" s="12"/>
    </row>
    <row r="620" customFormat="false" ht="15" hidden="false" customHeight="false" outlineLevel="0" collapsed="false">
      <c r="A620" s="20" t="n">
        <v>616</v>
      </c>
      <c r="B620" s="12"/>
      <c r="C620" s="13"/>
      <c r="D620" s="24"/>
      <c r="E620" s="12"/>
      <c r="F620" s="12"/>
      <c r="G620" s="25"/>
      <c r="H620" s="25"/>
      <c r="I620" s="25"/>
      <c r="J620" s="13"/>
      <c r="K620" s="13"/>
      <c r="L620" s="25"/>
      <c r="M620" s="14" t="str">
        <f aca="false">IF(OR($C620="",$J620=""),"",INT(($J620-$C620)/365.25))</f>
        <v/>
      </c>
      <c r="N620" s="14" t="str">
        <f aca="false">IF($M620="","",IF($M620&lt;2,"Ha","Yo'q"))</f>
        <v/>
      </c>
      <c r="O620" s="14" t="str">
        <f aca="false">IF($M620="","",IF(AND($M620&gt;=7,$M620&lt;=17),"Ha","Yo'q"))</f>
        <v/>
      </c>
      <c r="P620" s="14" t="str">
        <f aca="false">IF(AND($B620&lt;&gt;"",$J620&lt;&gt;"",$J620&lt;=Boshqaruv!$C$10,OR($K620="",$K620&gt;Boshqaruv!$C$10),$L620&lt;&gt;"Tibbiy qarshi ko'rsatma"),1,"")</f>
        <v/>
      </c>
      <c r="Q620" s="28" t="n">
        <f aca="false">IF(AND($B620&lt;&gt;"",$J620&gt;=Boshqaruv!$C$9,$J620&lt;=Boshqaruv!$C$10),IF(COUNTIFS($B$4:$B619,$B620,$C$4:$C619,$C620,$J$4:$J619,"&gt;="&amp;Boshqaruv!$C$9,$J$4:$J619,"&lt;="&amp;Boshqaruv!$C$10)=0,1,0),0)</f>
        <v>0</v>
      </c>
      <c r="R620" s="28" t="n">
        <f aca="false">IF(AND($B620&lt;&gt;"",$J620&gt;=Boshqaruv!$C$9,$J620&lt;=Boshqaruv!$C$10,$K620&lt;&gt;"",$K620&lt;=Boshqaruv!$C$10),IF(COUNTIFS($B$4:$B619,$B620,$C$4:$C619,$C620,$J$4:$J619,"&gt;="&amp;Boshqaruv!$C$9,$J$4:$J619,"&lt;="&amp;Boshqaruv!$C$10,$K$4:$K619,"&lt;&gt;",$K$4:$K619,"&lt;="&amp;Boshqaruv!$C$10)=0,1,0),0)</f>
        <v>0</v>
      </c>
      <c r="S620" s="28" t="n">
        <f aca="false">IF($P620=1,IF(COUNTIFS($B$4:$B619,$B620,$C$4:$C619,$C620,$P$4:$P619,1)=0,1,0),0)</f>
        <v>0</v>
      </c>
      <c r="T620" s="12"/>
    </row>
    <row r="621" customFormat="false" ht="15" hidden="false" customHeight="false" outlineLevel="0" collapsed="false">
      <c r="A621" s="20" t="n">
        <v>617</v>
      </c>
      <c r="B621" s="12"/>
      <c r="C621" s="13"/>
      <c r="D621" s="24"/>
      <c r="E621" s="12"/>
      <c r="F621" s="12"/>
      <c r="G621" s="25"/>
      <c r="H621" s="25"/>
      <c r="I621" s="25"/>
      <c r="J621" s="13"/>
      <c r="K621" s="13"/>
      <c r="L621" s="25"/>
      <c r="M621" s="14" t="str">
        <f aca="false">IF(OR($C621="",$J621=""),"",INT(($J621-$C621)/365.25))</f>
        <v/>
      </c>
      <c r="N621" s="14" t="str">
        <f aca="false">IF($M621="","",IF($M621&lt;2,"Ha","Yo'q"))</f>
        <v/>
      </c>
      <c r="O621" s="14" t="str">
        <f aca="false">IF($M621="","",IF(AND($M621&gt;=7,$M621&lt;=17),"Ha","Yo'q"))</f>
        <v/>
      </c>
      <c r="P621" s="14" t="str">
        <f aca="false">IF(AND($B621&lt;&gt;"",$J621&lt;&gt;"",$J621&lt;=Boshqaruv!$C$10,OR($K621="",$K621&gt;Boshqaruv!$C$10),$L621&lt;&gt;"Tibbiy qarshi ko'rsatma"),1,"")</f>
        <v/>
      </c>
      <c r="Q621" s="28" t="n">
        <f aca="false">IF(AND($B621&lt;&gt;"",$J621&gt;=Boshqaruv!$C$9,$J621&lt;=Boshqaruv!$C$10),IF(COUNTIFS($B$4:$B620,$B621,$C$4:$C620,$C621,$J$4:$J620,"&gt;="&amp;Boshqaruv!$C$9,$J$4:$J620,"&lt;="&amp;Boshqaruv!$C$10)=0,1,0),0)</f>
        <v>0</v>
      </c>
      <c r="R621" s="28" t="n">
        <f aca="false">IF(AND($B621&lt;&gt;"",$J621&gt;=Boshqaruv!$C$9,$J621&lt;=Boshqaruv!$C$10,$K621&lt;&gt;"",$K621&lt;=Boshqaruv!$C$10),IF(COUNTIFS($B$4:$B620,$B621,$C$4:$C620,$C621,$J$4:$J620,"&gt;="&amp;Boshqaruv!$C$9,$J$4:$J620,"&lt;="&amp;Boshqaruv!$C$10,$K$4:$K620,"&lt;&gt;",$K$4:$K620,"&lt;="&amp;Boshqaruv!$C$10)=0,1,0),0)</f>
        <v>0</v>
      </c>
      <c r="S621" s="28" t="n">
        <f aca="false">IF($P621=1,IF(COUNTIFS($B$4:$B620,$B621,$C$4:$C620,$C621,$P$4:$P620,1)=0,1,0),0)</f>
        <v>0</v>
      </c>
      <c r="T621" s="12"/>
    </row>
    <row r="622" customFormat="false" ht="15" hidden="false" customHeight="false" outlineLevel="0" collapsed="false">
      <c r="A622" s="20" t="n">
        <v>618</v>
      </c>
      <c r="B622" s="12"/>
      <c r="C622" s="13"/>
      <c r="D622" s="24"/>
      <c r="E622" s="12"/>
      <c r="F622" s="12"/>
      <c r="G622" s="25"/>
      <c r="H622" s="25"/>
      <c r="I622" s="25"/>
      <c r="J622" s="13"/>
      <c r="K622" s="13"/>
      <c r="L622" s="25"/>
      <c r="M622" s="14" t="str">
        <f aca="false">IF(OR($C622="",$J622=""),"",INT(($J622-$C622)/365.25))</f>
        <v/>
      </c>
      <c r="N622" s="14" t="str">
        <f aca="false">IF($M622="","",IF($M622&lt;2,"Ha","Yo'q"))</f>
        <v/>
      </c>
      <c r="O622" s="14" t="str">
        <f aca="false">IF($M622="","",IF(AND($M622&gt;=7,$M622&lt;=17),"Ha","Yo'q"))</f>
        <v/>
      </c>
      <c r="P622" s="14" t="str">
        <f aca="false">IF(AND($B622&lt;&gt;"",$J622&lt;&gt;"",$J622&lt;=Boshqaruv!$C$10,OR($K622="",$K622&gt;Boshqaruv!$C$10),$L622&lt;&gt;"Tibbiy qarshi ko'rsatma"),1,"")</f>
        <v/>
      </c>
      <c r="Q622" s="28" t="n">
        <f aca="false">IF(AND($B622&lt;&gt;"",$J622&gt;=Boshqaruv!$C$9,$J622&lt;=Boshqaruv!$C$10),IF(COUNTIFS($B$4:$B621,$B622,$C$4:$C621,$C622,$J$4:$J621,"&gt;="&amp;Boshqaruv!$C$9,$J$4:$J621,"&lt;="&amp;Boshqaruv!$C$10)=0,1,0),0)</f>
        <v>0</v>
      </c>
      <c r="R622" s="28" t="n">
        <f aca="false">IF(AND($B622&lt;&gt;"",$J622&gt;=Boshqaruv!$C$9,$J622&lt;=Boshqaruv!$C$10,$K622&lt;&gt;"",$K622&lt;=Boshqaruv!$C$10),IF(COUNTIFS($B$4:$B621,$B622,$C$4:$C621,$C622,$J$4:$J621,"&gt;="&amp;Boshqaruv!$C$9,$J$4:$J621,"&lt;="&amp;Boshqaruv!$C$10,$K$4:$K621,"&lt;&gt;",$K$4:$K621,"&lt;="&amp;Boshqaruv!$C$10)=0,1,0),0)</f>
        <v>0</v>
      </c>
      <c r="S622" s="28" t="n">
        <f aca="false">IF($P622=1,IF(COUNTIFS($B$4:$B621,$B622,$C$4:$C621,$C622,$P$4:$P621,1)=0,1,0),0)</f>
        <v>0</v>
      </c>
      <c r="T622" s="12"/>
    </row>
    <row r="623" customFormat="false" ht="15" hidden="false" customHeight="false" outlineLevel="0" collapsed="false">
      <c r="A623" s="20" t="n">
        <v>619</v>
      </c>
      <c r="B623" s="12"/>
      <c r="C623" s="13"/>
      <c r="D623" s="24"/>
      <c r="E623" s="12"/>
      <c r="F623" s="12"/>
      <c r="G623" s="25"/>
      <c r="H623" s="25"/>
      <c r="I623" s="25"/>
      <c r="J623" s="13"/>
      <c r="K623" s="13"/>
      <c r="L623" s="25"/>
      <c r="M623" s="14" t="str">
        <f aca="false">IF(OR($C623="",$J623=""),"",INT(($J623-$C623)/365.25))</f>
        <v/>
      </c>
      <c r="N623" s="14" t="str">
        <f aca="false">IF($M623="","",IF($M623&lt;2,"Ha","Yo'q"))</f>
        <v/>
      </c>
      <c r="O623" s="14" t="str">
        <f aca="false">IF($M623="","",IF(AND($M623&gt;=7,$M623&lt;=17),"Ha","Yo'q"))</f>
        <v/>
      </c>
      <c r="P623" s="14" t="str">
        <f aca="false">IF(AND($B623&lt;&gt;"",$J623&lt;&gt;"",$J623&lt;=Boshqaruv!$C$10,OR($K623="",$K623&gt;Boshqaruv!$C$10),$L623&lt;&gt;"Tibbiy qarshi ko'rsatma"),1,"")</f>
        <v/>
      </c>
      <c r="Q623" s="28" t="n">
        <f aca="false">IF(AND($B623&lt;&gt;"",$J623&gt;=Boshqaruv!$C$9,$J623&lt;=Boshqaruv!$C$10),IF(COUNTIFS($B$4:$B622,$B623,$C$4:$C622,$C623,$J$4:$J622,"&gt;="&amp;Boshqaruv!$C$9,$J$4:$J622,"&lt;="&amp;Boshqaruv!$C$10)=0,1,0),0)</f>
        <v>0</v>
      </c>
      <c r="R623" s="28" t="n">
        <f aca="false">IF(AND($B623&lt;&gt;"",$J623&gt;=Boshqaruv!$C$9,$J623&lt;=Boshqaruv!$C$10,$K623&lt;&gt;"",$K623&lt;=Boshqaruv!$C$10),IF(COUNTIFS($B$4:$B622,$B623,$C$4:$C622,$C623,$J$4:$J622,"&gt;="&amp;Boshqaruv!$C$9,$J$4:$J622,"&lt;="&amp;Boshqaruv!$C$10,$K$4:$K622,"&lt;&gt;",$K$4:$K622,"&lt;="&amp;Boshqaruv!$C$10)=0,1,0),0)</f>
        <v>0</v>
      </c>
      <c r="S623" s="28" t="n">
        <f aca="false">IF($P623=1,IF(COUNTIFS($B$4:$B622,$B623,$C$4:$C622,$C623,$P$4:$P622,1)=0,1,0),0)</f>
        <v>0</v>
      </c>
      <c r="T623" s="12"/>
    </row>
    <row r="624" customFormat="false" ht="15" hidden="false" customHeight="false" outlineLevel="0" collapsed="false">
      <c r="A624" s="20" t="n">
        <v>620</v>
      </c>
      <c r="B624" s="12"/>
      <c r="C624" s="13"/>
      <c r="D624" s="24"/>
      <c r="E624" s="12"/>
      <c r="F624" s="12"/>
      <c r="G624" s="25"/>
      <c r="H624" s="25"/>
      <c r="I624" s="25"/>
      <c r="J624" s="13"/>
      <c r="K624" s="13"/>
      <c r="L624" s="25"/>
      <c r="M624" s="14" t="str">
        <f aca="false">IF(OR($C624="",$J624=""),"",INT(($J624-$C624)/365.25))</f>
        <v/>
      </c>
      <c r="N624" s="14" t="str">
        <f aca="false">IF($M624="","",IF($M624&lt;2,"Ha","Yo'q"))</f>
        <v/>
      </c>
      <c r="O624" s="14" t="str">
        <f aca="false">IF($M624="","",IF(AND($M624&gt;=7,$M624&lt;=17),"Ha","Yo'q"))</f>
        <v/>
      </c>
      <c r="P624" s="14" t="str">
        <f aca="false">IF(AND($B624&lt;&gt;"",$J624&lt;&gt;"",$J624&lt;=Boshqaruv!$C$10,OR($K624="",$K624&gt;Boshqaruv!$C$10),$L624&lt;&gt;"Tibbiy qarshi ko'rsatma"),1,"")</f>
        <v/>
      </c>
      <c r="Q624" s="28" t="n">
        <f aca="false">IF(AND($B624&lt;&gt;"",$J624&gt;=Boshqaruv!$C$9,$J624&lt;=Boshqaruv!$C$10),IF(COUNTIFS($B$4:$B623,$B624,$C$4:$C623,$C624,$J$4:$J623,"&gt;="&amp;Boshqaruv!$C$9,$J$4:$J623,"&lt;="&amp;Boshqaruv!$C$10)=0,1,0),0)</f>
        <v>0</v>
      </c>
      <c r="R624" s="28" t="n">
        <f aca="false">IF(AND($B624&lt;&gt;"",$J624&gt;=Boshqaruv!$C$9,$J624&lt;=Boshqaruv!$C$10,$K624&lt;&gt;"",$K624&lt;=Boshqaruv!$C$10),IF(COUNTIFS($B$4:$B623,$B624,$C$4:$C623,$C624,$J$4:$J623,"&gt;="&amp;Boshqaruv!$C$9,$J$4:$J623,"&lt;="&amp;Boshqaruv!$C$10,$K$4:$K623,"&lt;&gt;",$K$4:$K623,"&lt;="&amp;Boshqaruv!$C$10)=0,1,0),0)</f>
        <v>0</v>
      </c>
      <c r="S624" s="28" t="n">
        <f aca="false">IF($P624=1,IF(COUNTIFS($B$4:$B623,$B624,$C$4:$C623,$C624,$P$4:$P623,1)=0,1,0),0)</f>
        <v>0</v>
      </c>
      <c r="T624" s="12"/>
    </row>
    <row r="625" customFormat="false" ht="15" hidden="false" customHeight="false" outlineLevel="0" collapsed="false">
      <c r="A625" s="20" t="n">
        <v>621</v>
      </c>
      <c r="B625" s="12"/>
      <c r="C625" s="13"/>
      <c r="D625" s="24"/>
      <c r="E625" s="12"/>
      <c r="F625" s="12"/>
      <c r="G625" s="25"/>
      <c r="H625" s="25"/>
      <c r="I625" s="25"/>
      <c r="J625" s="13"/>
      <c r="K625" s="13"/>
      <c r="L625" s="25"/>
      <c r="M625" s="14" t="str">
        <f aca="false">IF(OR($C625="",$J625=""),"",INT(($J625-$C625)/365.25))</f>
        <v/>
      </c>
      <c r="N625" s="14" t="str">
        <f aca="false">IF($M625="","",IF($M625&lt;2,"Ha","Yo'q"))</f>
        <v/>
      </c>
      <c r="O625" s="14" t="str">
        <f aca="false">IF($M625="","",IF(AND($M625&gt;=7,$M625&lt;=17),"Ha","Yo'q"))</f>
        <v/>
      </c>
      <c r="P625" s="14" t="str">
        <f aca="false">IF(AND($B625&lt;&gt;"",$J625&lt;&gt;"",$J625&lt;=Boshqaruv!$C$10,OR($K625="",$K625&gt;Boshqaruv!$C$10),$L625&lt;&gt;"Tibbiy qarshi ko'rsatma"),1,"")</f>
        <v/>
      </c>
      <c r="Q625" s="28" t="n">
        <f aca="false">IF(AND($B625&lt;&gt;"",$J625&gt;=Boshqaruv!$C$9,$J625&lt;=Boshqaruv!$C$10),IF(COUNTIFS($B$4:$B624,$B625,$C$4:$C624,$C625,$J$4:$J624,"&gt;="&amp;Boshqaruv!$C$9,$J$4:$J624,"&lt;="&amp;Boshqaruv!$C$10)=0,1,0),0)</f>
        <v>0</v>
      </c>
      <c r="R625" s="28" t="n">
        <f aca="false">IF(AND($B625&lt;&gt;"",$J625&gt;=Boshqaruv!$C$9,$J625&lt;=Boshqaruv!$C$10,$K625&lt;&gt;"",$K625&lt;=Boshqaruv!$C$10),IF(COUNTIFS($B$4:$B624,$B625,$C$4:$C624,$C625,$J$4:$J624,"&gt;="&amp;Boshqaruv!$C$9,$J$4:$J624,"&lt;="&amp;Boshqaruv!$C$10,$K$4:$K624,"&lt;&gt;",$K$4:$K624,"&lt;="&amp;Boshqaruv!$C$10)=0,1,0),0)</f>
        <v>0</v>
      </c>
      <c r="S625" s="28" t="n">
        <f aca="false">IF($P625=1,IF(COUNTIFS($B$4:$B624,$B625,$C$4:$C624,$C625,$P$4:$P624,1)=0,1,0),0)</f>
        <v>0</v>
      </c>
      <c r="T625" s="12"/>
    </row>
    <row r="626" customFormat="false" ht="15" hidden="false" customHeight="false" outlineLevel="0" collapsed="false">
      <c r="A626" s="20" t="n">
        <v>622</v>
      </c>
      <c r="B626" s="12"/>
      <c r="C626" s="13"/>
      <c r="D626" s="24"/>
      <c r="E626" s="12"/>
      <c r="F626" s="12"/>
      <c r="G626" s="25"/>
      <c r="H626" s="25"/>
      <c r="I626" s="25"/>
      <c r="J626" s="13"/>
      <c r="K626" s="13"/>
      <c r="L626" s="25"/>
      <c r="M626" s="14" t="str">
        <f aca="false">IF(OR($C626="",$J626=""),"",INT(($J626-$C626)/365.25))</f>
        <v/>
      </c>
      <c r="N626" s="14" t="str">
        <f aca="false">IF($M626="","",IF($M626&lt;2,"Ha","Yo'q"))</f>
        <v/>
      </c>
      <c r="O626" s="14" t="str">
        <f aca="false">IF($M626="","",IF(AND($M626&gt;=7,$M626&lt;=17),"Ha","Yo'q"))</f>
        <v/>
      </c>
      <c r="P626" s="14" t="str">
        <f aca="false">IF(AND($B626&lt;&gt;"",$J626&lt;&gt;"",$J626&lt;=Boshqaruv!$C$10,OR($K626="",$K626&gt;Boshqaruv!$C$10),$L626&lt;&gt;"Tibbiy qarshi ko'rsatma"),1,"")</f>
        <v/>
      </c>
      <c r="Q626" s="28" t="n">
        <f aca="false">IF(AND($B626&lt;&gt;"",$J626&gt;=Boshqaruv!$C$9,$J626&lt;=Boshqaruv!$C$10),IF(COUNTIFS($B$4:$B625,$B626,$C$4:$C625,$C626,$J$4:$J625,"&gt;="&amp;Boshqaruv!$C$9,$J$4:$J625,"&lt;="&amp;Boshqaruv!$C$10)=0,1,0),0)</f>
        <v>0</v>
      </c>
      <c r="R626" s="28" t="n">
        <f aca="false">IF(AND($B626&lt;&gt;"",$J626&gt;=Boshqaruv!$C$9,$J626&lt;=Boshqaruv!$C$10,$K626&lt;&gt;"",$K626&lt;=Boshqaruv!$C$10),IF(COUNTIFS($B$4:$B625,$B626,$C$4:$C625,$C626,$J$4:$J625,"&gt;="&amp;Boshqaruv!$C$9,$J$4:$J625,"&lt;="&amp;Boshqaruv!$C$10,$K$4:$K625,"&lt;&gt;",$K$4:$K625,"&lt;="&amp;Boshqaruv!$C$10)=0,1,0),0)</f>
        <v>0</v>
      </c>
      <c r="S626" s="28" t="n">
        <f aca="false">IF($P626=1,IF(COUNTIFS($B$4:$B625,$B626,$C$4:$C625,$C626,$P$4:$P625,1)=0,1,0),0)</f>
        <v>0</v>
      </c>
      <c r="T626" s="12"/>
    </row>
    <row r="627" customFormat="false" ht="15" hidden="false" customHeight="false" outlineLevel="0" collapsed="false">
      <c r="A627" s="20" t="n">
        <v>623</v>
      </c>
      <c r="B627" s="12"/>
      <c r="C627" s="13"/>
      <c r="D627" s="24"/>
      <c r="E627" s="12"/>
      <c r="F627" s="12"/>
      <c r="G627" s="25"/>
      <c r="H627" s="25"/>
      <c r="I627" s="25"/>
      <c r="J627" s="13"/>
      <c r="K627" s="13"/>
      <c r="L627" s="25"/>
      <c r="M627" s="14" t="str">
        <f aca="false">IF(OR($C627="",$J627=""),"",INT(($J627-$C627)/365.25))</f>
        <v/>
      </c>
      <c r="N627" s="14" t="str">
        <f aca="false">IF($M627="","",IF($M627&lt;2,"Ha","Yo'q"))</f>
        <v/>
      </c>
      <c r="O627" s="14" t="str">
        <f aca="false">IF($M627="","",IF(AND($M627&gt;=7,$M627&lt;=17),"Ha","Yo'q"))</f>
        <v/>
      </c>
      <c r="P627" s="14" t="str">
        <f aca="false">IF(AND($B627&lt;&gt;"",$J627&lt;&gt;"",$J627&lt;=Boshqaruv!$C$10,OR($K627="",$K627&gt;Boshqaruv!$C$10),$L627&lt;&gt;"Tibbiy qarshi ko'rsatma"),1,"")</f>
        <v/>
      </c>
      <c r="Q627" s="28" t="n">
        <f aca="false">IF(AND($B627&lt;&gt;"",$J627&gt;=Boshqaruv!$C$9,$J627&lt;=Boshqaruv!$C$10),IF(COUNTIFS($B$4:$B626,$B627,$C$4:$C626,$C627,$J$4:$J626,"&gt;="&amp;Boshqaruv!$C$9,$J$4:$J626,"&lt;="&amp;Boshqaruv!$C$10)=0,1,0),0)</f>
        <v>0</v>
      </c>
      <c r="R627" s="28" t="n">
        <f aca="false">IF(AND($B627&lt;&gt;"",$J627&gt;=Boshqaruv!$C$9,$J627&lt;=Boshqaruv!$C$10,$K627&lt;&gt;"",$K627&lt;=Boshqaruv!$C$10),IF(COUNTIFS($B$4:$B626,$B627,$C$4:$C626,$C627,$J$4:$J626,"&gt;="&amp;Boshqaruv!$C$9,$J$4:$J626,"&lt;="&amp;Boshqaruv!$C$10,$K$4:$K626,"&lt;&gt;",$K$4:$K626,"&lt;="&amp;Boshqaruv!$C$10)=0,1,0),0)</f>
        <v>0</v>
      </c>
      <c r="S627" s="28" t="n">
        <f aca="false">IF($P627=1,IF(COUNTIFS($B$4:$B626,$B627,$C$4:$C626,$C627,$P$4:$P626,1)=0,1,0),0)</f>
        <v>0</v>
      </c>
      <c r="T627" s="12"/>
    </row>
    <row r="628" customFormat="false" ht="15" hidden="false" customHeight="false" outlineLevel="0" collapsed="false">
      <c r="A628" s="20" t="n">
        <v>624</v>
      </c>
      <c r="B628" s="12"/>
      <c r="C628" s="13"/>
      <c r="D628" s="24"/>
      <c r="E628" s="12"/>
      <c r="F628" s="12"/>
      <c r="G628" s="25"/>
      <c r="H628" s="25"/>
      <c r="I628" s="25"/>
      <c r="J628" s="13"/>
      <c r="K628" s="13"/>
      <c r="L628" s="25"/>
      <c r="M628" s="14" t="str">
        <f aca="false">IF(OR($C628="",$J628=""),"",INT(($J628-$C628)/365.25))</f>
        <v/>
      </c>
      <c r="N628" s="14" t="str">
        <f aca="false">IF($M628="","",IF($M628&lt;2,"Ha","Yo'q"))</f>
        <v/>
      </c>
      <c r="O628" s="14" t="str">
        <f aca="false">IF($M628="","",IF(AND($M628&gt;=7,$M628&lt;=17),"Ha","Yo'q"))</f>
        <v/>
      </c>
      <c r="P628" s="14" t="str">
        <f aca="false">IF(AND($B628&lt;&gt;"",$J628&lt;&gt;"",$J628&lt;=Boshqaruv!$C$10,OR($K628="",$K628&gt;Boshqaruv!$C$10),$L628&lt;&gt;"Tibbiy qarshi ko'rsatma"),1,"")</f>
        <v/>
      </c>
      <c r="Q628" s="28" t="n">
        <f aca="false">IF(AND($B628&lt;&gt;"",$J628&gt;=Boshqaruv!$C$9,$J628&lt;=Boshqaruv!$C$10),IF(COUNTIFS($B$4:$B627,$B628,$C$4:$C627,$C628,$J$4:$J627,"&gt;="&amp;Boshqaruv!$C$9,$J$4:$J627,"&lt;="&amp;Boshqaruv!$C$10)=0,1,0),0)</f>
        <v>0</v>
      </c>
      <c r="R628" s="28" t="n">
        <f aca="false">IF(AND($B628&lt;&gt;"",$J628&gt;=Boshqaruv!$C$9,$J628&lt;=Boshqaruv!$C$10,$K628&lt;&gt;"",$K628&lt;=Boshqaruv!$C$10),IF(COUNTIFS($B$4:$B627,$B628,$C$4:$C627,$C628,$J$4:$J627,"&gt;="&amp;Boshqaruv!$C$9,$J$4:$J627,"&lt;="&amp;Boshqaruv!$C$10,$K$4:$K627,"&lt;&gt;",$K$4:$K627,"&lt;="&amp;Boshqaruv!$C$10)=0,1,0),0)</f>
        <v>0</v>
      </c>
      <c r="S628" s="28" t="n">
        <f aca="false">IF($P628=1,IF(COUNTIFS($B$4:$B627,$B628,$C$4:$C627,$C628,$P$4:$P627,1)=0,1,0),0)</f>
        <v>0</v>
      </c>
      <c r="T628" s="12"/>
    </row>
    <row r="629" customFormat="false" ht="15" hidden="false" customHeight="false" outlineLevel="0" collapsed="false">
      <c r="A629" s="20" t="n">
        <v>625</v>
      </c>
      <c r="B629" s="12"/>
      <c r="C629" s="13"/>
      <c r="D629" s="24"/>
      <c r="E629" s="12"/>
      <c r="F629" s="12"/>
      <c r="G629" s="25"/>
      <c r="H629" s="25"/>
      <c r="I629" s="25"/>
      <c r="J629" s="13"/>
      <c r="K629" s="13"/>
      <c r="L629" s="25"/>
      <c r="M629" s="14" t="str">
        <f aca="false">IF(OR($C629="",$J629=""),"",INT(($J629-$C629)/365.25))</f>
        <v/>
      </c>
      <c r="N629" s="14" t="str">
        <f aca="false">IF($M629="","",IF($M629&lt;2,"Ha","Yo'q"))</f>
        <v/>
      </c>
      <c r="O629" s="14" t="str">
        <f aca="false">IF($M629="","",IF(AND($M629&gt;=7,$M629&lt;=17),"Ha","Yo'q"))</f>
        <v/>
      </c>
      <c r="P629" s="14" t="str">
        <f aca="false">IF(AND($B629&lt;&gt;"",$J629&lt;&gt;"",$J629&lt;=Boshqaruv!$C$10,OR($K629="",$K629&gt;Boshqaruv!$C$10),$L629&lt;&gt;"Tibbiy qarshi ko'rsatma"),1,"")</f>
        <v/>
      </c>
      <c r="Q629" s="28" t="n">
        <f aca="false">IF(AND($B629&lt;&gt;"",$J629&gt;=Boshqaruv!$C$9,$J629&lt;=Boshqaruv!$C$10),IF(COUNTIFS($B$4:$B628,$B629,$C$4:$C628,$C629,$J$4:$J628,"&gt;="&amp;Boshqaruv!$C$9,$J$4:$J628,"&lt;="&amp;Boshqaruv!$C$10)=0,1,0),0)</f>
        <v>0</v>
      </c>
      <c r="R629" s="28" t="n">
        <f aca="false">IF(AND($B629&lt;&gt;"",$J629&gt;=Boshqaruv!$C$9,$J629&lt;=Boshqaruv!$C$10,$K629&lt;&gt;"",$K629&lt;=Boshqaruv!$C$10),IF(COUNTIFS($B$4:$B628,$B629,$C$4:$C628,$C629,$J$4:$J628,"&gt;="&amp;Boshqaruv!$C$9,$J$4:$J628,"&lt;="&amp;Boshqaruv!$C$10,$K$4:$K628,"&lt;&gt;",$K$4:$K628,"&lt;="&amp;Boshqaruv!$C$10)=0,1,0),0)</f>
        <v>0</v>
      </c>
      <c r="S629" s="28" t="n">
        <f aca="false">IF($P629=1,IF(COUNTIFS($B$4:$B628,$B629,$C$4:$C628,$C629,$P$4:$P628,1)=0,1,0),0)</f>
        <v>0</v>
      </c>
      <c r="T629" s="12"/>
    </row>
    <row r="630" customFormat="false" ht="15" hidden="false" customHeight="false" outlineLevel="0" collapsed="false">
      <c r="A630" s="20" t="n">
        <v>626</v>
      </c>
      <c r="B630" s="12"/>
      <c r="C630" s="13"/>
      <c r="D630" s="24"/>
      <c r="E630" s="12"/>
      <c r="F630" s="12"/>
      <c r="G630" s="25"/>
      <c r="H630" s="25"/>
      <c r="I630" s="25"/>
      <c r="J630" s="13"/>
      <c r="K630" s="13"/>
      <c r="L630" s="25"/>
      <c r="M630" s="14" t="str">
        <f aca="false">IF(OR($C630="",$J630=""),"",INT(($J630-$C630)/365.25))</f>
        <v/>
      </c>
      <c r="N630" s="14" t="str">
        <f aca="false">IF($M630="","",IF($M630&lt;2,"Ha","Yo'q"))</f>
        <v/>
      </c>
      <c r="O630" s="14" t="str">
        <f aca="false">IF($M630="","",IF(AND($M630&gt;=7,$M630&lt;=17),"Ha","Yo'q"))</f>
        <v/>
      </c>
      <c r="P630" s="14" t="str">
        <f aca="false">IF(AND($B630&lt;&gt;"",$J630&lt;&gt;"",$J630&lt;=Boshqaruv!$C$10,OR($K630="",$K630&gt;Boshqaruv!$C$10),$L630&lt;&gt;"Tibbiy qarshi ko'rsatma"),1,"")</f>
        <v/>
      </c>
      <c r="Q630" s="28" t="n">
        <f aca="false">IF(AND($B630&lt;&gt;"",$J630&gt;=Boshqaruv!$C$9,$J630&lt;=Boshqaruv!$C$10),IF(COUNTIFS($B$4:$B629,$B630,$C$4:$C629,$C630,$J$4:$J629,"&gt;="&amp;Boshqaruv!$C$9,$J$4:$J629,"&lt;="&amp;Boshqaruv!$C$10)=0,1,0),0)</f>
        <v>0</v>
      </c>
      <c r="R630" s="28" t="n">
        <f aca="false">IF(AND($B630&lt;&gt;"",$J630&gt;=Boshqaruv!$C$9,$J630&lt;=Boshqaruv!$C$10,$K630&lt;&gt;"",$K630&lt;=Boshqaruv!$C$10),IF(COUNTIFS($B$4:$B629,$B630,$C$4:$C629,$C630,$J$4:$J629,"&gt;="&amp;Boshqaruv!$C$9,$J$4:$J629,"&lt;="&amp;Boshqaruv!$C$10,$K$4:$K629,"&lt;&gt;",$K$4:$K629,"&lt;="&amp;Boshqaruv!$C$10)=0,1,0),0)</f>
        <v>0</v>
      </c>
      <c r="S630" s="28" t="n">
        <f aca="false">IF($P630=1,IF(COUNTIFS($B$4:$B629,$B630,$C$4:$C629,$C630,$P$4:$P629,1)=0,1,0),0)</f>
        <v>0</v>
      </c>
      <c r="T630" s="12"/>
    </row>
    <row r="631" customFormat="false" ht="15" hidden="false" customHeight="false" outlineLevel="0" collapsed="false">
      <c r="A631" s="20" t="n">
        <v>627</v>
      </c>
      <c r="B631" s="12"/>
      <c r="C631" s="13"/>
      <c r="D631" s="24"/>
      <c r="E631" s="12"/>
      <c r="F631" s="12"/>
      <c r="G631" s="25"/>
      <c r="H631" s="25"/>
      <c r="I631" s="25"/>
      <c r="J631" s="13"/>
      <c r="K631" s="13"/>
      <c r="L631" s="25"/>
      <c r="M631" s="14" t="str">
        <f aca="false">IF(OR($C631="",$J631=""),"",INT(($J631-$C631)/365.25))</f>
        <v/>
      </c>
      <c r="N631" s="14" t="str">
        <f aca="false">IF($M631="","",IF($M631&lt;2,"Ha","Yo'q"))</f>
        <v/>
      </c>
      <c r="O631" s="14" t="str">
        <f aca="false">IF($M631="","",IF(AND($M631&gt;=7,$M631&lt;=17),"Ha","Yo'q"))</f>
        <v/>
      </c>
      <c r="P631" s="14" t="str">
        <f aca="false">IF(AND($B631&lt;&gt;"",$J631&lt;&gt;"",$J631&lt;=Boshqaruv!$C$10,OR($K631="",$K631&gt;Boshqaruv!$C$10),$L631&lt;&gt;"Tibbiy qarshi ko'rsatma"),1,"")</f>
        <v/>
      </c>
      <c r="Q631" s="28" t="n">
        <f aca="false">IF(AND($B631&lt;&gt;"",$J631&gt;=Boshqaruv!$C$9,$J631&lt;=Boshqaruv!$C$10),IF(COUNTIFS($B$4:$B630,$B631,$C$4:$C630,$C631,$J$4:$J630,"&gt;="&amp;Boshqaruv!$C$9,$J$4:$J630,"&lt;="&amp;Boshqaruv!$C$10)=0,1,0),0)</f>
        <v>0</v>
      </c>
      <c r="R631" s="28" t="n">
        <f aca="false">IF(AND($B631&lt;&gt;"",$J631&gt;=Boshqaruv!$C$9,$J631&lt;=Boshqaruv!$C$10,$K631&lt;&gt;"",$K631&lt;=Boshqaruv!$C$10),IF(COUNTIFS($B$4:$B630,$B631,$C$4:$C630,$C631,$J$4:$J630,"&gt;="&amp;Boshqaruv!$C$9,$J$4:$J630,"&lt;="&amp;Boshqaruv!$C$10,$K$4:$K630,"&lt;&gt;",$K$4:$K630,"&lt;="&amp;Boshqaruv!$C$10)=0,1,0),0)</f>
        <v>0</v>
      </c>
      <c r="S631" s="28" t="n">
        <f aca="false">IF($P631=1,IF(COUNTIFS($B$4:$B630,$B631,$C$4:$C630,$C631,$P$4:$P630,1)=0,1,0),0)</f>
        <v>0</v>
      </c>
      <c r="T631" s="12"/>
    </row>
    <row r="632" customFormat="false" ht="15" hidden="false" customHeight="false" outlineLevel="0" collapsed="false">
      <c r="A632" s="20" t="n">
        <v>628</v>
      </c>
      <c r="B632" s="12"/>
      <c r="C632" s="13"/>
      <c r="D632" s="24"/>
      <c r="E632" s="12"/>
      <c r="F632" s="12"/>
      <c r="G632" s="25"/>
      <c r="H632" s="25"/>
      <c r="I632" s="25"/>
      <c r="J632" s="13"/>
      <c r="K632" s="13"/>
      <c r="L632" s="25"/>
      <c r="M632" s="14" t="str">
        <f aca="false">IF(OR($C632="",$J632=""),"",INT(($J632-$C632)/365.25))</f>
        <v/>
      </c>
      <c r="N632" s="14" t="str">
        <f aca="false">IF($M632="","",IF($M632&lt;2,"Ha","Yo'q"))</f>
        <v/>
      </c>
      <c r="O632" s="14" t="str">
        <f aca="false">IF($M632="","",IF(AND($M632&gt;=7,$M632&lt;=17),"Ha","Yo'q"))</f>
        <v/>
      </c>
      <c r="P632" s="14" t="str">
        <f aca="false">IF(AND($B632&lt;&gt;"",$J632&lt;&gt;"",$J632&lt;=Boshqaruv!$C$10,OR($K632="",$K632&gt;Boshqaruv!$C$10),$L632&lt;&gt;"Tibbiy qarshi ko'rsatma"),1,"")</f>
        <v/>
      </c>
      <c r="Q632" s="28" t="n">
        <f aca="false">IF(AND($B632&lt;&gt;"",$J632&gt;=Boshqaruv!$C$9,$J632&lt;=Boshqaruv!$C$10),IF(COUNTIFS($B$4:$B631,$B632,$C$4:$C631,$C632,$J$4:$J631,"&gt;="&amp;Boshqaruv!$C$9,$J$4:$J631,"&lt;="&amp;Boshqaruv!$C$10)=0,1,0),0)</f>
        <v>0</v>
      </c>
      <c r="R632" s="28" t="n">
        <f aca="false">IF(AND($B632&lt;&gt;"",$J632&gt;=Boshqaruv!$C$9,$J632&lt;=Boshqaruv!$C$10,$K632&lt;&gt;"",$K632&lt;=Boshqaruv!$C$10),IF(COUNTIFS($B$4:$B631,$B632,$C$4:$C631,$C632,$J$4:$J631,"&gt;="&amp;Boshqaruv!$C$9,$J$4:$J631,"&lt;="&amp;Boshqaruv!$C$10,$K$4:$K631,"&lt;&gt;",$K$4:$K631,"&lt;="&amp;Boshqaruv!$C$10)=0,1,0),0)</f>
        <v>0</v>
      </c>
      <c r="S632" s="28" t="n">
        <f aca="false">IF($P632=1,IF(COUNTIFS($B$4:$B631,$B632,$C$4:$C631,$C632,$P$4:$P631,1)=0,1,0),0)</f>
        <v>0</v>
      </c>
      <c r="T632" s="12"/>
    </row>
    <row r="633" customFormat="false" ht="15" hidden="false" customHeight="false" outlineLevel="0" collapsed="false">
      <c r="A633" s="20" t="n">
        <v>629</v>
      </c>
      <c r="B633" s="12"/>
      <c r="C633" s="13"/>
      <c r="D633" s="24"/>
      <c r="E633" s="12"/>
      <c r="F633" s="12"/>
      <c r="G633" s="25"/>
      <c r="H633" s="25"/>
      <c r="I633" s="25"/>
      <c r="J633" s="13"/>
      <c r="K633" s="13"/>
      <c r="L633" s="25"/>
      <c r="M633" s="14" t="str">
        <f aca="false">IF(OR($C633="",$J633=""),"",INT(($J633-$C633)/365.25))</f>
        <v/>
      </c>
      <c r="N633" s="14" t="str">
        <f aca="false">IF($M633="","",IF($M633&lt;2,"Ha","Yo'q"))</f>
        <v/>
      </c>
      <c r="O633" s="14" t="str">
        <f aca="false">IF($M633="","",IF(AND($M633&gt;=7,$M633&lt;=17),"Ha","Yo'q"))</f>
        <v/>
      </c>
      <c r="P633" s="14" t="str">
        <f aca="false">IF(AND($B633&lt;&gt;"",$J633&lt;&gt;"",$J633&lt;=Boshqaruv!$C$10,OR($K633="",$K633&gt;Boshqaruv!$C$10),$L633&lt;&gt;"Tibbiy qarshi ko'rsatma"),1,"")</f>
        <v/>
      </c>
      <c r="Q633" s="28" t="n">
        <f aca="false">IF(AND($B633&lt;&gt;"",$J633&gt;=Boshqaruv!$C$9,$J633&lt;=Boshqaruv!$C$10),IF(COUNTIFS($B$4:$B632,$B633,$C$4:$C632,$C633,$J$4:$J632,"&gt;="&amp;Boshqaruv!$C$9,$J$4:$J632,"&lt;="&amp;Boshqaruv!$C$10)=0,1,0),0)</f>
        <v>0</v>
      </c>
      <c r="R633" s="28" t="n">
        <f aca="false">IF(AND($B633&lt;&gt;"",$J633&gt;=Boshqaruv!$C$9,$J633&lt;=Boshqaruv!$C$10,$K633&lt;&gt;"",$K633&lt;=Boshqaruv!$C$10),IF(COUNTIFS($B$4:$B632,$B633,$C$4:$C632,$C633,$J$4:$J632,"&gt;="&amp;Boshqaruv!$C$9,$J$4:$J632,"&lt;="&amp;Boshqaruv!$C$10,$K$4:$K632,"&lt;&gt;",$K$4:$K632,"&lt;="&amp;Boshqaruv!$C$10)=0,1,0),0)</f>
        <v>0</v>
      </c>
      <c r="S633" s="28" t="n">
        <f aca="false">IF($P633=1,IF(COUNTIFS($B$4:$B632,$B633,$C$4:$C632,$C633,$P$4:$P632,1)=0,1,0),0)</f>
        <v>0</v>
      </c>
      <c r="T633" s="12"/>
    </row>
    <row r="634" customFormat="false" ht="15" hidden="false" customHeight="false" outlineLevel="0" collapsed="false">
      <c r="A634" s="20" t="n">
        <v>630</v>
      </c>
      <c r="B634" s="12"/>
      <c r="C634" s="13"/>
      <c r="D634" s="24"/>
      <c r="E634" s="12"/>
      <c r="F634" s="12"/>
      <c r="G634" s="25"/>
      <c r="H634" s="25"/>
      <c r="I634" s="25"/>
      <c r="J634" s="13"/>
      <c r="K634" s="13"/>
      <c r="L634" s="25"/>
      <c r="M634" s="14" t="str">
        <f aca="false">IF(OR($C634="",$J634=""),"",INT(($J634-$C634)/365.25))</f>
        <v/>
      </c>
      <c r="N634" s="14" t="str">
        <f aca="false">IF($M634="","",IF($M634&lt;2,"Ha","Yo'q"))</f>
        <v/>
      </c>
      <c r="O634" s="14" t="str">
        <f aca="false">IF($M634="","",IF(AND($M634&gt;=7,$M634&lt;=17),"Ha","Yo'q"))</f>
        <v/>
      </c>
      <c r="P634" s="14" t="str">
        <f aca="false">IF(AND($B634&lt;&gt;"",$J634&lt;&gt;"",$J634&lt;=Boshqaruv!$C$10,OR($K634="",$K634&gt;Boshqaruv!$C$10),$L634&lt;&gt;"Tibbiy qarshi ko'rsatma"),1,"")</f>
        <v/>
      </c>
      <c r="Q634" s="28" t="n">
        <f aca="false">IF(AND($B634&lt;&gt;"",$J634&gt;=Boshqaruv!$C$9,$J634&lt;=Boshqaruv!$C$10),IF(COUNTIFS($B$4:$B633,$B634,$C$4:$C633,$C634,$J$4:$J633,"&gt;="&amp;Boshqaruv!$C$9,$J$4:$J633,"&lt;="&amp;Boshqaruv!$C$10)=0,1,0),0)</f>
        <v>0</v>
      </c>
      <c r="R634" s="28" t="n">
        <f aca="false">IF(AND($B634&lt;&gt;"",$J634&gt;=Boshqaruv!$C$9,$J634&lt;=Boshqaruv!$C$10,$K634&lt;&gt;"",$K634&lt;=Boshqaruv!$C$10),IF(COUNTIFS($B$4:$B633,$B634,$C$4:$C633,$C634,$J$4:$J633,"&gt;="&amp;Boshqaruv!$C$9,$J$4:$J633,"&lt;="&amp;Boshqaruv!$C$10,$K$4:$K633,"&lt;&gt;",$K$4:$K633,"&lt;="&amp;Boshqaruv!$C$10)=0,1,0),0)</f>
        <v>0</v>
      </c>
      <c r="S634" s="28" t="n">
        <f aca="false">IF($P634=1,IF(COUNTIFS($B$4:$B633,$B634,$C$4:$C633,$C634,$P$4:$P633,1)=0,1,0),0)</f>
        <v>0</v>
      </c>
      <c r="T634" s="12"/>
    </row>
    <row r="635" customFormat="false" ht="15" hidden="false" customHeight="false" outlineLevel="0" collapsed="false">
      <c r="A635" s="20" t="n">
        <v>631</v>
      </c>
      <c r="B635" s="12"/>
      <c r="C635" s="13"/>
      <c r="D635" s="24"/>
      <c r="E635" s="12"/>
      <c r="F635" s="12"/>
      <c r="G635" s="25"/>
      <c r="H635" s="25"/>
      <c r="I635" s="25"/>
      <c r="J635" s="13"/>
      <c r="K635" s="13"/>
      <c r="L635" s="25"/>
      <c r="M635" s="14" t="str">
        <f aca="false">IF(OR($C635="",$J635=""),"",INT(($J635-$C635)/365.25))</f>
        <v/>
      </c>
      <c r="N635" s="14" t="str">
        <f aca="false">IF($M635="","",IF($M635&lt;2,"Ha","Yo'q"))</f>
        <v/>
      </c>
      <c r="O635" s="14" t="str">
        <f aca="false">IF($M635="","",IF(AND($M635&gt;=7,$M635&lt;=17),"Ha","Yo'q"))</f>
        <v/>
      </c>
      <c r="P635" s="14" t="str">
        <f aca="false">IF(AND($B635&lt;&gt;"",$J635&lt;&gt;"",$J635&lt;=Boshqaruv!$C$10,OR($K635="",$K635&gt;Boshqaruv!$C$10),$L635&lt;&gt;"Tibbiy qarshi ko'rsatma"),1,"")</f>
        <v/>
      </c>
      <c r="Q635" s="28" t="n">
        <f aca="false">IF(AND($B635&lt;&gt;"",$J635&gt;=Boshqaruv!$C$9,$J635&lt;=Boshqaruv!$C$10),IF(COUNTIFS($B$4:$B634,$B635,$C$4:$C634,$C635,$J$4:$J634,"&gt;="&amp;Boshqaruv!$C$9,$J$4:$J634,"&lt;="&amp;Boshqaruv!$C$10)=0,1,0),0)</f>
        <v>0</v>
      </c>
      <c r="R635" s="28" t="n">
        <f aca="false">IF(AND($B635&lt;&gt;"",$J635&gt;=Boshqaruv!$C$9,$J635&lt;=Boshqaruv!$C$10,$K635&lt;&gt;"",$K635&lt;=Boshqaruv!$C$10),IF(COUNTIFS($B$4:$B634,$B635,$C$4:$C634,$C635,$J$4:$J634,"&gt;="&amp;Boshqaruv!$C$9,$J$4:$J634,"&lt;="&amp;Boshqaruv!$C$10,$K$4:$K634,"&lt;&gt;",$K$4:$K634,"&lt;="&amp;Boshqaruv!$C$10)=0,1,0),0)</f>
        <v>0</v>
      </c>
      <c r="S635" s="28" t="n">
        <f aca="false">IF($P635=1,IF(COUNTIFS($B$4:$B634,$B635,$C$4:$C634,$C635,$P$4:$P634,1)=0,1,0),0)</f>
        <v>0</v>
      </c>
      <c r="T635" s="12"/>
    </row>
    <row r="636" customFormat="false" ht="15" hidden="false" customHeight="false" outlineLevel="0" collapsed="false">
      <c r="A636" s="20" t="n">
        <v>632</v>
      </c>
      <c r="B636" s="12"/>
      <c r="C636" s="13"/>
      <c r="D636" s="24"/>
      <c r="E636" s="12"/>
      <c r="F636" s="12"/>
      <c r="G636" s="25"/>
      <c r="H636" s="25"/>
      <c r="I636" s="25"/>
      <c r="J636" s="13"/>
      <c r="K636" s="13"/>
      <c r="L636" s="25"/>
      <c r="M636" s="14" t="str">
        <f aca="false">IF(OR($C636="",$J636=""),"",INT(($J636-$C636)/365.25))</f>
        <v/>
      </c>
      <c r="N636" s="14" t="str">
        <f aca="false">IF($M636="","",IF($M636&lt;2,"Ha","Yo'q"))</f>
        <v/>
      </c>
      <c r="O636" s="14" t="str">
        <f aca="false">IF($M636="","",IF(AND($M636&gt;=7,$M636&lt;=17),"Ha","Yo'q"))</f>
        <v/>
      </c>
      <c r="P636" s="14" t="str">
        <f aca="false">IF(AND($B636&lt;&gt;"",$J636&lt;&gt;"",$J636&lt;=Boshqaruv!$C$10,OR($K636="",$K636&gt;Boshqaruv!$C$10),$L636&lt;&gt;"Tibbiy qarshi ko'rsatma"),1,"")</f>
        <v/>
      </c>
      <c r="Q636" s="28" t="n">
        <f aca="false">IF(AND($B636&lt;&gt;"",$J636&gt;=Boshqaruv!$C$9,$J636&lt;=Boshqaruv!$C$10),IF(COUNTIFS($B$4:$B635,$B636,$C$4:$C635,$C636,$J$4:$J635,"&gt;="&amp;Boshqaruv!$C$9,$J$4:$J635,"&lt;="&amp;Boshqaruv!$C$10)=0,1,0),0)</f>
        <v>0</v>
      </c>
      <c r="R636" s="28" t="n">
        <f aca="false">IF(AND($B636&lt;&gt;"",$J636&gt;=Boshqaruv!$C$9,$J636&lt;=Boshqaruv!$C$10,$K636&lt;&gt;"",$K636&lt;=Boshqaruv!$C$10),IF(COUNTIFS($B$4:$B635,$B636,$C$4:$C635,$C636,$J$4:$J635,"&gt;="&amp;Boshqaruv!$C$9,$J$4:$J635,"&lt;="&amp;Boshqaruv!$C$10,$K$4:$K635,"&lt;&gt;",$K$4:$K635,"&lt;="&amp;Boshqaruv!$C$10)=0,1,0),0)</f>
        <v>0</v>
      </c>
      <c r="S636" s="28" t="n">
        <f aca="false">IF($P636=1,IF(COUNTIFS($B$4:$B635,$B636,$C$4:$C635,$C636,$P$4:$P635,1)=0,1,0),0)</f>
        <v>0</v>
      </c>
      <c r="T636" s="12"/>
    </row>
    <row r="637" customFormat="false" ht="15" hidden="false" customHeight="false" outlineLevel="0" collapsed="false">
      <c r="A637" s="20" t="n">
        <v>633</v>
      </c>
      <c r="B637" s="12"/>
      <c r="C637" s="13"/>
      <c r="D637" s="24"/>
      <c r="E637" s="12"/>
      <c r="F637" s="12"/>
      <c r="G637" s="25"/>
      <c r="H637" s="25"/>
      <c r="I637" s="25"/>
      <c r="J637" s="13"/>
      <c r="K637" s="13"/>
      <c r="L637" s="25"/>
      <c r="M637" s="14" t="str">
        <f aca="false">IF(OR($C637="",$J637=""),"",INT(($J637-$C637)/365.25))</f>
        <v/>
      </c>
      <c r="N637" s="14" t="str">
        <f aca="false">IF($M637="","",IF($M637&lt;2,"Ha","Yo'q"))</f>
        <v/>
      </c>
      <c r="O637" s="14" t="str">
        <f aca="false">IF($M637="","",IF(AND($M637&gt;=7,$M637&lt;=17),"Ha","Yo'q"))</f>
        <v/>
      </c>
      <c r="P637" s="14" t="str">
        <f aca="false">IF(AND($B637&lt;&gt;"",$J637&lt;&gt;"",$J637&lt;=Boshqaruv!$C$10,OR($K637="",$K637&gt;Boshqaruv!$C$10),$L637&lt;&gt;"Tibbiy qarshi ko'rsatma"),1,"")</f>
        <v/>
      </c>
      <c r="Q637" s="28" t="n">
        <f aca="false">IF(AND($B637&lt;&gt;"",$J637&gt;=Boshqaruv!$C$9,$J637&lt;=Boshqaruv!$C$10),IF(COUNTIFS($B$4:$B636,$B637,$C$4:$C636,$C637,$J$4:$J636,"&gt;="&amp;Boshqaruv!$C$9,$J$4:$J636,"&lt;="&amp;Boshqaruv!$C$10)=0,1,0),0)</f>
        <v>0</v>
      </c>
      <c r="R637" s="28" t="n">
        <f aca="false">IF(AND($B637&lt;&gt;"",$J637&gt;=Boshqaruv!$C$9,$J637&lt;=Boshqaruv!$C$10,$K637&lt;&gt;"",$K637&lt;=Boshqaruv!$C$10),IF(COUNTIFS($B$4:$B636,$B637,$C$4:$C636,$C637,$J$4:$J636,"&gt;="&amp;Boshqaruv!$C$9,$J$4:$J636,"&lt;="&amp;Boshqaruv!$C$10,$K$4:$K636,"&lt;&gt;",$K$4:$K636,"&lt;="&amp;Boshqaruv!$C$10)=0,1,0),0)</f>
        <v>0</v>
      </c>
      <c r="S637" s="28" t="n">
        <f aca="false">IF($P637=1,IF(COUNTIFS($B$4:$B636,$B637,$C$4:$C636,$C637,$P$4:$P636,1)=0,1,0),0)</f>
        <v>0</v>
      </c>
      <c r="T637" s="12"/>
    </row>
    <row r="638" customFormat="false" ht="15" hidden="false" customHeight="false" outlineLevel="0" collapsed="false">
      <c r="A638" s="20" t="n">
        <v>634</v>
      </c>
      <c r="B638" s="12"/>
      <c r="C638" s="13"/>
      <c r="D638" s="24"/>
      <c r="E638" s="12"/>
      <c r="F638" s="12"/>
      <c r="G638" s="25"/>
      <c r="H638" s="25"/>
      <c r="I638" s="25"/>
      <c r="J638" s="13"/>
      <c r="K638" s="13"/>
      <c r="L638" s="25"/>
      <c r="M638" s="14" t="str">
        <f aca="false">IF(OR($C638="",$J638=""),"",INT(($J638-$C638)/365.25))</f>
        <v/>
      </c>
      <c r="N638" s="14" t="str">
        <f aca="false">IF($M638="","",IF($M638&lt;2,"Ha","Yo'q"))</f>
        <v/>
      </c>
      <c r="O638" s="14" t="str">
        <f aca="false">IF($M638="","",IF(AND($M638&gt;=7,$M638&lt;=17),"Ha","Yo'q"))</f>
        <v/>
      </c>
      <c r="P638" s="14" t="str">
        <f aca="false">IF(AND($B638&lt;&gt;"",$J638&lt;&gt;"",$J638&lt;=Boshqaruv!$C$10,OR($K638="",$K638&gt;Boshqaruv!$C$10),$L638&lt;&gt;"Tibbiy qarshi ko'rsatma"),1,"")</f>
        <v/>
      </c>
      <c r="Q638" s="28" t="n">
        <f aca="false">IF(AND($B638&lt;&gt;"",$J638&gt;=Boshqaruv!$C$9,$J638&lt;=Boshqaruv!$C$10),IF(COUNTIFS($B$4:$B637,$B638,$C$4:$C637,$C638,$J$4:$J637,"&gt;="&amp;Boshqaruv!$C$9,$J$4:$J637,"&lt;="&amp;Boshqaruv!$C$10)=0,1,0),0)</f>
        <v>0</v>
      </c>
      <c r="R638" s="28" t="n">
        <f aca="false">IF(AND($B638&lt;&gt;"",$J638&gt;=Boshqaruv!$C$9,$J638&lt;=Boshqaruv!$C$10,$K638&lt;&gt;"",$K638&lt;=Boshqaruv!$C$10),IF(COUNTIFS($B$4:$B637,$B638,$C$4:$C637,$C638,$J$4:$J637,"&gt;="&amp;Boshqaruv!$C$9,$J$4:$J637,"&lt;="&amp;Boshqaruv!$C$10,$K$4:$K637,"&lt;&gt;",$K$4:$K637,"&lt;="&amp;Boshqaruv!$C$10)=0,1,0),0)</f>
        <v>0</v>
      </c>
      <c r="S638" s="28" t="n">
        <f aca="false">IF($P638=1,IF(COUNTIFS($B$4:$B637,$B638,$C$4:$C637,$C638,$P$4:$P637,1)=0,1,0),0)</f>
        <v>0</v>
      </c>
      <c r="T638" s="12"/>
    </row>
    <row r="639" customFormat="false" ht="15" hidden="false" customHeight="false" outlineLevel="0" collapsed="false">
      <c r="A639" s="20" t="n">
        <v>635</v>
      </c>
      <c r="B639" s="12"/>
      <c r="C639" s="13"/>
      <c r="D639" s="24"/>
      <c r="E639" s="12"/>
      <c r="F639" s="12"/>
      <c r="G639" s="25"/>
      <c r="H639" s="25"/>
      <c r="I639" s="25"/>
      <c r="J639" s="13"/>
      <c r="K639" s="13"/>
      <c r="L639" s="25"/>
      <c r="M639" s="14" t="str">
        <f aca="false">IF(OR($C639="",$J639=""),"",INT(($J639-$C639)/365.25))</f>
        <v/>
      </c>
      <c r="N639" s="14" t="str">
        <f aca="false">IF($M639="","",IF($M639&lt;2,"Ha","Yo'q"))</f>
        <v/>
      </c>
      <c r="O639" s="14" t="str">
        <f aca="false">IF($M639="","",IF(AND($M639&gt;=7,$M639&lt;=17),"Ha","Yo'q"))</f>
        <v/>
      </c>
      <c r="P639" s="14" t="str">
        <f aca="false">IF(AND($B639&lt;&gt;"",$J639&lt;&gt;"",$J639&lt;=Boshqaruv!$C$10,OR($K639="",$K639&gt;Boshqaruv!$C$10),$L639&lt;&gt;"Tibbiy qarshi ko'rsatma"),1,"")</f>
        <v/>
      </c>
      <c r="Q639" s="28" t="n">
        <f aca="false">IF(AND($B639&lt;&gt;"",$J639&gt;=Boshqaruv!$C$9,$J639&lt;=Boshqaruv!$C$10),IF(COUNTIFS($B$4:$B638,$B639,$C$4:$C638,$C639,$J$4:$J638,"&gt;="&amp;Boshqaruv!$C$9,$J$4:$J638,"&lt;="&amp;Boshqaruv!$C$10)=0,1,0),0)</f>
        <v>0</v>
      </c>
      <c r="R639" s="28" t="n">
        <f aca="false">IF(AND($B639&lt;&gt;"",$J639&gt;=Boshqaruv!$C$9,$J639&lt;=Boshqaruv!$C$10,$K639&lt;&gt;"",$K639&lt;=Boshqaruv!$C$10),IF(COUNTIFS($B$4:$B638,$B639,$C$4:$C638,$C639,$J$4:$J638,"&gt;="&amp;Boshqaruv!$C$9,$J$4:$J638,"&lt;="&amp;Boshqaruv!$C$10,$K$4:$K638,"&lt;&gt;",$K$4:$K638,"&lt;="&amp;Boshqaruv!$C$10)=0,1,0),0)</f>
        <v>0</v>
      </c>
      <c r="S639" s="28" t="n">
        <f aca="false">IF($P639=1,IF(COUNTIFS($B$4:$B638,$B639,$C$4:$C638,$C639,$P$4:$P638,1)=0,1,0),0)</f>
        <v>0</v>
      </c>
      <c r="T639" s="12"/>
    </row>
    <row r="640" customFormat="false" ht="15" hidden="false" customHeight="false" outlineLevel="0" collapsed="false">
      <c r="A640" s="20" t="n">
        <v>636</v>
      </c>
      <c r="B640" s="12"/>
      <c r="C640" s="13"/>
      <c r="D640" s="24"/>
      <c r="E640" s="12"/>
      <c r="F640" s="12"/>
      <c r="G640" s="25"/>
      <c r="H640" s="25"/>
      <c r="I640" s="25"/>
      <c r="J640" s="13"/>
      <c r="K640" s="13"/>
      <c r="L640" s="25"/>
      <c r="M640" s="14" t="str">
        <f aca="false">IF(OR($C640="",$J640=""),"",INT(($J640-$C640)/365.25))</f>
        <v/>
      </c>
      <c r="N640" s="14" t="str">
        <f aca="false">IF($M640="","",IF($M640&lt;2,"Ha","Yo'q"))</f>
        <v/>
      </c>
      <c r="O640" s="14" t="str">
        <f aca="false">IF($M640="","",IF(AND($M640&gt;=7,$M640&lt;=17),"Ha","Yo'q"))</f>
        <v/>
      </c>
      <c r="P640" s="14" t="str">
        <f aca="false">IF(AND($B640&lt;&gt;"",$J640&lt;&gt;"",$J640&lt;=Boshqaruv!$C$10,OR($K640="",$K640&gt;Boshqaruv!$C$10),$L640&lt;&gt;"Tibbiy qarshi ko'rsatma"),1,"")</f>
        <v/>
      </c>
      <c r="Q640" s="28" t="n">
        <f aca="false">IF(AND($B640&lt;&gt;"",$J640&gt;=Boshqaruv!$C$9,$J640&lt;=Boshqaruv!$C$10),IF(COUNTIFS($B$4:$B639,$B640,$C$4:$C639,$C640,$J$4:$J639,"&gt;="&amp;Boshqaruv!$C$9,$J$4:$J639,"&lt;="&amp;Boshqaruv!$C$10)=0,1,0),0)</f>
        <v>0</v>
      </c>
      <c r="R640" s="28" t="n">
        <f aca="false">IF(AND($B640&lt;&gt;"",$J640&gt;=Boshqaruv!$C$9,$J640&lt;=Boshqaruv!$C$10,$K640&lt;&gt;"",$K640&lt;=Boshqaruv!$C$10),IF(COUNTIFS($B$4:$B639,$B640,$C$4:$C639,$C640,$J$4:$J639,"&gt;="&amp;Boshqaruv!$C$9,$J$4:$J639,"&lt;="&amp;Boshqaruv!$C$10,$K$4:$K639,"&lt;&gt;",$K$4:$K639,"&lt;="&amp;Boshqaruv!$C$10)=0,1,0),0)</f>
        <v>0</v>
      </c>
      <c r="S640" s="28" t="n">
        <f aca="false">IF($P640=1,IF(COUNTIFS($B$4:$B639,$B640,$C$4:$C639,$C640,$P$4:$P639,1)=0,1,0),0)</f>
        <v>0</v>
      </c>
      <c r="T640" s="12"/>
    </row>
    <row r="641" customFormat="false" ht="15" hidden="false" customHeight="false" outlineLevel="0" collapsed="false">
      <c r="A641" s="20" t="n">
        <v>637</v>
      </c>
      <c r="B641" s="12"/>
      <c r="C641" s="13"/>
      <c r="D641" s="24"/>
      <c r="E641" s="12"/>
      <c r="F641" s="12"/>
      <c r="G641" s="25"/>
      <c r="H641" s="25"/>
      <c r="I641" s="25"/>
      <c r="J641" s="13"/>
      <c r="K641" s="13"/>
      <c r="L641" s="25"/>
      <c r="M641" s="14" t="str">
        <f aca="false">IF(OR($C641="",$J641=""),"",INT(($J641-$C641)/365.25))</f>
        <v/>
      </c>
      <c r="N641" s="14" t="str">
        <f aca="false">IF($M641="","",IF($M641&lt;2,"Ha","Yo'q"))</f>
        <v/>
      </c>
      <c r="O641" s="14" t="str">
        <f aca="false">IF($M641="","",IF(AND($M641&gt;=7,$M641&lt;=17),"Ha","Yo'q"))</f>
        <v/>
      </c>
      <c r="P641" s="14" t="str">
        <f aca="false">IF(AND($B641&lt;&gt;"",$J641&lt;&gt;"",$J641&lt;=Boshqaruv!$C$10,OR($K641="",$K641&gt;Boshqaruv!$C$10),$L641&lt;&gt;"Tibbiy qarshi ko'rsatma"),1,"")</f>
        <v/>
      </c>
      <c r="Q641" s="28" t="n">
        <f aca="false">IF(AND($B641&lt;&gt;"",$J641&gt;=Boshqaruv!$C$9,$J641&lt;=Boshqaruv!$C$10),IF(COUNTIFS($B$4:$B640,$B641,$C$4:$C640,$C641,$J$4:$J640,"&gt;="&amp;Boshqaruv!$C$9,$J$4:$J640,"&lt;="&amp;Boshqaruv!$C$10)=0,1,0),0)</f>
        <v>0</v>
      </c>
      <c r="R641" s="28" t="n">
        <f aca="false">IF(AND($B641&lt;&gt;"",$J641&gt;=Boshqaruv!$C$9,$J641&lt;=Boshqaruv!$C$10,$K641&lt;&gt;"",$K641&lt;=Boshqaruv!$C$10),IF(COUNTIFS($B$4:$B640,$B641,$C$4:$C640,$C641,$J$4:$J640,"&gt;="&amp;Boshqaruv!$C$9,$J$4:$J640,"&lt;="&amp;Boshqaruv!$C$10,$K$4:$K640,"&lt;&gt;",$K$4:$K640,"&lt;="&amp;Boshqaruv!$C$10)=0,1,0),0)</f>
        <v>0</v>
      </c>
      <c r="S641" s="28" t="n">
        <f aca="false">IF($P641=1,IF(COUNTIFS($B$4:$B640,$B641,$C$4:$C640,$C641,$P$4:$P640,1)=0,1,0),0)</f>
        <v>0</v>
      </c>
      <c r="T641" s="12"/>
    </row>
    <row r="642" customFormat="false" ht="15" hidden="false" customHeight="false" outlineLevel="0" collapsed="false">
      <c r="A642" s="20" t="n">
        <v>638</v>
      </c>
      <c r="B642" s="12"/>
      <c r="C642" s="13"/>
      <c r="D642" s="24"/>
      <c r="E642" s="12"/>
      <c r="F642" s="12"/>
      <c r="G642" s="25"/>
      <c r="H642" s="25"/>
      <c r="I642" s="25"/>
      <c r="J642" s="13"/>
      <c r="K642" s="13"/>
      <c r="L642" s="25"/>
      <c r="M642" s="14" t="str">
        <f aca="false">IF(OR($C642="",$J642=""),"",INT(($J642-$C642)/365.25))</f>
        <v/>
      </c>
      <c r="N642" s="14" t="str">
        <f aca="false">IF($M642="","",IF($M642&lt;2,"Ha","Yo'q"))</f>
        <v/>
      </c>
      <c r="O642" s="14" t="str">
        <f aca="false">IF($M642="","",IF(AND($M642&gt;=7,$M642&lt;=17),"Ha","Yo'q"))</f>
        <v/>
      </c>
      <c r="P642" s="14" t="str">
        <f aca="false">IF(AND($B642&lt;&gt;"",$J642&lt;&gt;"",$J642&lt;=Boshqaruv!$C$10,OR($K642="",$K642&gt;Boshqaruv!$C$10),$L642&lt;&gt;"Tibbiy qarshi ko'rsatma"),1,"")</f>
        <v/>
      </c>
      <c r="Q642" s="28" t="n">
        <f aca="false">IF(AND($B642&lt;&gt;"",$J642&gt;=Boshqaruv!$C$9,$J642&lt;=Boshqaruv!$C$10),IF(COUNTIFS($B$4:$B641,$B642,$C$4:$C641,$C642,$J$4:$J641,"&gt;="&amp;Boshqaruv!$C$9,$J$4:$J641,"&lt;="&amp;Boshqaruv!$C$10)=0,1,0),0)</f>
        <v>0</v>
      </c>
      <c r="R642" s="28" t="n">
        <f aca="false">IF(AND($B642&lt;&gt;"",$J642&gt;=Boshqaruv!$C$9,$J642&lt;=Boshqaruv!$C$10,$K642&lt;&gt;"",$K642&lt;=Boshqaruv!$C$10),IF(COUNTIFS($B$4:$B641,$B642,$C$4:$C641,$C642,$J$4:$J641,"&gt;="&amp;Boshqaruv!$C$9,$J$4:$J641,"&lt;="&amp;Boshqaruv!$C$10,$K$4:$K641,"&lt;&gt;",$K$4:$K641,"&lt;="&amp;Boshqaruv!$C$10)=0,1,0),0)</f>
        <v>0</v>
      </c>
      <c r="S642" s="28" t="n">
        <f aca="false">IF($P642=1,IF(COUNTIFS($B$4:$B641,$B642,$C$4:$C641,$C642,$P$4:$P641,1)=0,1,0),0)</f>
        <v>0</v>
      </c>
      <c r="T642" s="12"/>
    </row>
    <row r="643" customFormat="false" ht="15" hidden="false" customHeight="false" outlineLevel="0" collapsed="false">
      <c r="A643" s="20" t="n">
        <v>639</v>
      </c>
      <c r="B643" s="12"/>
      <c r="C643" s="13"/>
      <c r="D643" s="24"/>
      <c r="E643" s="12"/>
      <c r="F643" s="12"/>
      <c r="G643" s="25"/>
      <c r="H643" s="25"/>
      <c r="I643" s="25"/>
      <c r="J643" s="13"/>
      <c r="K643" s="13"/>
      <c r="L643" s="25"/>
      <c r="M643" s="14" t="str">
        <f aca="false">IF(OR($C643="",$J643=""),"",INT(($J643-$C643)/365.25))</f>
        <v/>
      </c>
      <c r="N643" s="14" t="str">
        <f aca="false">IF($M643="","",IF($M643&lt;2,"Ha","Yo'q"))</f>
        <v/>
      </c>
      <c r="O643" s="14" t="str">
        <f aca="false">IF($M643="","",IF(AND($M643&gt;=7,$M643&lt;=17),"Ha","Yo'q"))</f>
        <v/>
      </c>
      <c r="P643" s="14" t="str">
        <f aca="false">IF(AND($B643&lt;&gt;"",$J643&lt;&gt;"",$J643&lt;=Boshqaruv!$C$10,OR($K643="",$K643&gt;Boshqaruv!$C$10),$L643&lt;&gt;"Tibbiy qarshi ko'rsatma"),1,"")</f>
        <v/>
      </c>
      <c r="Q643" s="28" t="n">
        <f aca="false">IF(AND($B643&lt;&gt;"",$J643&gt;=Boshqaruv!$C$9,$J643&lt;=Boshqaruv!$C$10),IF(COUNTIFS($B$4:$B642,$B643,$C$4:$C642,$C643,$J$4:$J642,"&gt;="&amp;Boshqaruv!$C$9,$J$4:$J642,"&lt;="&amp;Boshqaruv!$C$10)=0,1,0),0)</f>
        <v>0</v>
      </c>
      <c r="R643" s="28" t="n">
        <f aca="false">IF(AND($B643&lt;&gt;"",$J643&gt;=Boshqaruv!$C$9,$J643&lt;=Boshqaruv!$C$10,$K643&lt;&gt;"",$K643&lt;=Boshqaruv!$C$10),IF(COUNTIFS($B$4:$B642,$B643,$C$4:$C642,$C643,$J$4:$J642,"&gt;="&amp;Boshqaruv!$C$9,$J$4:$J642,"&lt;="&amp;Boshqaruv!$C$10,$K$4:$K642,"&lt;&gt;",$K$4:$K642,"&lt;="&amp;Boshqaruv!$C$10)=0,1,0),0)</f>
        <v>0</v>
      </c>
      <c r="S643" s="28" t="n">
        <f aca="false">IF($P643=1,IF(COUNTIFS($B$4:$B642,$B643,$C$4:$C642,$C643,$P$4:$P642,1)=0,1,0),0)</f>
        <v>0</v>
      </c>
      <c r="T643" s="12"/>
    </row>
    <row r="644" customFormat="false" ht="15" hidden="false" customHeight="false" outlineLevel="0" collapsed="false">
      <c r="A644" s="20" t="n">
        <v>640</v>
      </c>
      <c r="B644" s="12"/>
      <c r="C644" s="13"/>
      <c r="D644" s="24"/>
      <c r="E644" s="12"/>
      <c r="F644" s="12"/>
      <c r="G644" s="25"/>
      <c r="H644" s="25"/>
      <c r="I644" s="25"/>
      <c r="J644" s="13"/>
      <c r="K644" s="13"/>
      <c r="L644" s="25"/>
      <c r="M644" s="14" t="str">
        <f aca="false">IF(OR($C644="",$J644=""),"",INT(($J644-$C644)/365.25))</f>
        <v/>
      </c>
      <c r="N644" s="14" t="str">
        <f aca="false">IF($M644="","",IF($M644&lt;2,"Ha","Yo'q"))</f>
        <v/>
      </c>
      <c r="O644" s="14" t="str">
        <f aca="false">IF($M644="","",IF(AND($M644&gt;=7,$M644&lt;=17),"Ha","Yo'q"))</f>
        <v/>
      </c>
      <c r="P644" s="14" t="str">
        <f aca="false">IF(AND($B644&lt;&gt;"",$J644&lt;&gt;"",$J644&lt;=Boshqaruv!$C$10,OR($K644="",$K644&gt;Boshqaruv!$C$10),$L644&lt;&gt;"Tibbiy qarshi ko'rsatma"),1,"")</f>
        <v/>
      </c>
      <c r="Q644" s="28" t="n">
        <f aca="false">IF(AND($B644&lt;&gt;"",$J644&gt;=Boshqaruv!$C$9,$J644&lt;=Boshqaruv!$C$10),IF(COUNTIFS($B$4:$B643,$B644,$C$4:$C643,$C644,$J$4:$J643,"&gt;="&amp;Boshqaruv!$C$9,$J$4:$J643,"&lt;="&amp;Boshqaruv!$C$10)=0,1,0),0)</f>
        <v>0</v>
      </c>
      <c r="R644" s="28" t="n">
        <f aca="false">IF(AND($B644&lt;&gt;"",$J644&gt;=Boshqaruv!$C$9,$J644&lt;=Boshqaruv!$C$10,$K644&lt;&gt;"",$K644&lt;=Boshqaruv!$C$10),IF(COUNTIFS($B$4:$B643,$B644,$C$4:$C643,$C644,$J$4:$J643,"&gt;="&amp;Boshqaruv!$C$9,$J$4:$J643,"&lt;="&amp;Boshqaruv!$C$10,$K$4:$K643,"&lt;&gt;",$K$4:$K643,"&lt;="&amp;Boshqaruv!$C$10)=0,1,0),0)</f>
        <v>0</v>
      </c>
      <c r="S644" s="28" t="n">
        <f aca="false">IF($P644=1,IF(COUNTIFS($B$4:$B643,$B644,$C$4:$C643,$C644,$P$4:$P643,1)=0,1,0),0)</f>
        <v>0</v>
      </c>
      <c r="T644" s="12"/>
    </row>
    <row r="645" customFormat="false" ht="15" hidden="false" customHeight="false" outlineLevel="0" collapsed="false">
      <c r="A645" s="20" t="n">
        <v>641</v>
      </c>
      <c r="B645" s="12"/>
      <c r="C645" s="13"/>
      <c r="D645" s="24"/>
      <c r="E645" s="12"/>
      <c r="F645" s="12"/>
      <c r="G645" s="25"/>
      <c r="H645" s="25"/>
      <c r="I645" s="25"/>
      <c r="J645" s="13"/>
      <c r="K645" s="13"/>
      <c r="L645" s="25"/>
      <c r="M645" s="14" t="str">
        <f aca="false">IF(OR($C645="",$J645=""),"",INT(($J645-$C645)/365.25))</f>
        <v/>
      </c>
      <c r="N645" s="14" t="str">
        <f aca="false">IF($M645="","",IF($M645&lt;2,"Ha","Yo'q"))</f>
        <v/>
      </c>
      <c r="O645" s="14" t="str">
        <f aca="false">IF($M645="","",IF(AND($M645&gt;=7,$M645&lt;=17),"Ha","Yo'q"))</f>
        <v/>
      </c>
      <c r="P645" s="14" t="str">
        <f aca="false">IF(AND($B645&lt;&gt;"",$J645&lt;&gt;"",$J645&lt;=Boshqaruv!$C$10,OR($K645="",$K645&gt;Boshqaruv!$C$10),$L645&lt;&gt;"Tibbiy qarshi ko'rsatma"),1,"")</f>
        <v/>
      </c>
      <c r="Q645" s="28" t="n">
        <f aca="false">IF(AND($B645&lt;&gt;"",$J645&gt;=Boshqaruv!$C$9,$J645&lt;=Boshqaruv!$C$10),IF(COUNTIFS($B$4:$B644,$B645,$C$4:$C644,$C645,$J$4:$J644,"&gt;="&amp;Boshqaruv!$C$9,$J$4:$J644,"&lt;="&amp;Boshqaruv!$C$10)=0,1,0),0)</f>
        <v>0</v>
      </c>
      <c r="R645" s="28" t="n">
        <f aca="false">IF(AND($B645&lt;&gt;"",$J645&gt;=Boshqaruv!$C$9,$J645&lt;=Boshqaruv!$C$10,$K645&lt;&gt;"",$K645&lt;=Boshqaruv!$C$10),IF(COUNTIFS($B$4:$B644,$B645,$C$4:$C644,$C645,$J$4:$J644,"&gt;="&amp;Boshqaruv!$C$9,$J$4:$J644,"&lt;="&amp;Boshqaruv!$C$10,$K$4:$K644,"&lt;&gt;",$K$4:$K644,"&lt;="&amp;Boshqaruv!$C$10)=0,1,0),0)</f>
        <v>0</v>
      </c>
      <c r="S645" s="28" t="n">
        <f aca="false">IF($P645=1,IF(COUNTIFS($B$4:$B644,$B645,$C$4:$C644,$C645,$P$4:$P644,1)=0,1,0),0)</f>
        <v>0</v>
      </c>
      <c r="T645" s="12"/>
    </row>
    <row r="646" customFormat="false" ht="15" hidden="false" customHeight="false" outlineLevel="0" collapsed="false">
      <c r="A646" s="20" t="n">
        <v>642</v>
      </c>
      <c r="B646" s="12"/>
      <c r="C646" s="13"/>
      <c r="D646" s="24"/>
      <c r="E646" s="12"/>
      <c r="F646" s="12"/>
      <c r="G646" s="25"/>
      <c r="H646" s="25"/>
      <c r="I646" s="25"/>
      <c r="J646" s="13"/>
      <c r="K646" s="13"/>
      <c r="L646" s="25"/>
      <c r="M646" s="14" t="str">
        <f aca="false">IF(OR($C646="",$J646=""),"",INT(($J646-$C646)/365.25))</f>
        <v/>
      </c>
      <c r="N646" s="14" t="str">
        <f aca="false">IF($M646="","",IF($M646&lt;2,"Ha","Yo'q"))</f>
        <v/>
      </c>
      <c r="O646" s="14" t="str">
        <f aca="false">IF($M646="","",IF(AND($M646&gt;=7,$M646&lt;=17),"Ha","Yo'q"))</f>
        <v/>
      </c>
      <c r="P646" s="14" t="str">
        <f aca="false">IF(AND($B646&lt;&gt;"",$J646&lt;&gt;"",$J646&lt;=Boshqaruv!$C$10,OR($K646="",$K646&gt;Boshqaruv!$C$10),$L646&lt;&gt;"Tibbiy qarshi ko'rsatma"),1,"")</f>
        <v/>
      </c>
      <c r="Q646" s="28" t="n">
        <f aca="false">IF(AND($B646&lt;&gt;"",$J646&gt;=Boshqaruv!$C$9,$J646&lt;=Boshqaruv!$C$10),IF(COUNTIFS($B$4:$B645,$B646,$C$4:$C645,$C646,$J$4:$J645,"&gt;="&amp;Boshqaruv!$C$9,$J$4:$J645,"&lt;="&amp;Boshqaruv!$C$10)=0,1,0),0)</f>
        <v>0</v>
      </c>
      <c r="R646" s="28" t="n">
        <f aca="false">IF(AND($B646&lt;&gt;"",$J646&gt;=Boshqaruv!$C$9,$J646&lt;=Boshqaruv!$C$10,$K646&lt;&gt;"",$K646&lt;=Boshqaruv!$C$10),IF(COUNTIFS($B$4:$B645,$B646,$C$4:$C645,$C646,$J$4:$J645,"&gt;="&amp;Boshqaruv!$C$9,$J$4:$J645,"&lt;="&amp;Boshqaruv!$C$10,$K$4:$K645,"&lt;&gt;",$K$4:$K645,"&lt;="&amp;Boshqaruv!$C$10)=0,1,0),0)</f>
        <v>0</v>
      </c>
      <c r="S646" s="28" t="n">
        <f aca="false">IF($P646=1,IF(COUNTIFS($B$4:$B645,$B646,$C$4:$C645,$C646,$P$4:$P645,1)=0,1,0),0)</f>
        <v>0</v>
      </c>
      <c r="T646" s="12"/>
    </row>
    <row r="647" customFormat="false" ht="15" hidden="false" customHeight="false" outlineLevel="0" collapsed="false">
      <c r="A647" s="20" t="n">
        <v>643</v>
      </c>
      <c r="B647" s="12"/>
      <c r="C647" s="13"/>
      <c r="D647" s="24"/>
      <c r="E647" s="12"/>
      <c r="F647" s="12"/>
      <c r="G647" s="25"/>
      <c r="H647" s="25"/>
      <c r="I647" s="25"/>
      <c r="J647" s="13"/>
      <c r="K647" s="13"/>
      <c r="L647" s="25"/>
      <c r="M647" s="14" t="str">
        <f aca="false">IF(OR($C647="",$J647=""),"",INT(($J647-$C647)/365.25))</f>
        <v/>
      </c>
      <c r="N647" s="14" t="str">
        <f aca="false">IF($M647="","",IF($M647&lt;2,"Ha","Yo'q"))</f>
        <v/>
      </c>
      <c r="O647" s="14" t="str">
        <f aca="false">IF($M647="","",IF(AND($M647&gt;=7,$M647&lt;=17),"Ha","Yo'q"))</f>
        <v/>
      </c>
      <c r="P647" s="14" t="str">
        <f aca="false">IF(AND($B647&lt;&gt;"",$J647&lt;&gt;"",$J647&lt;=Boshqaruv!$C$10,OR($K647="",$K647&gt;Boshqaruv!$C$10),$L647&lt;&gt;"Tibbiy qarshi ko'rsatma"),1,"")</f>
        <v/>
      </c>
      <c r="Q647" s="28" t="n">
        <f aca="false">IF(AND($B647&lt;&gt;"",$J647&gt;=Boshqaruv!$C$9,$J647&lt;=Boshqaruv!$C$10),IF(COUNTIFS($B$4:$B646,$B647,$C$4:$C646,$C647,$J$4:$J646,"&gt;="&amp;Boshqaruv!$C$9,$J$4:$J646,"&lt;="&amp;Boshqaruv!$C$10)=0,1,0),0)</f>
        <v>0</v>
      </c>
      <c r="R647" s="28" t="n">
        <f aca="false">IF(AND($B647&lt;&gt;"",$J647&gt;=Boshqaruv!$C$9,$J647&lt;=Boshqaruv!$C$10,$K647&lt;&gt;"",$K647&lt;=Boshqaruv!$C$10),IF(COUNTIFS($B$4:$B646,$B647,$C$4:$C646,$C647,$J$4:$J646,"&gt;="&amp;Boshqaruv!$C$9,$J$4:$J646,"&lt;="&amp;Boshqaruv!$C$10,$K$4:$K646,"&lt;&gt;",$K$4:$K646,"&lt;="&amp;Boshqaruv!$C$10)=0,1,0),0)</f>
        <v>0</v>
      </c>
      <c r="S647" s="28" t="n">
        <f aca="false">IF($P647=1,IF(COUNTIFS($B$4:$B646,$B647,$C$4:$C646,$C647,$P$4:$P646,1)=0,1,0),0)</f>
        <v>0</v>
      </c>
      <c r="T647" s="12"/>
    </row>
    <row r="648" customFormat="false" ht="15" hidden="false" customHeight="false" outlineLevel="0" collapsed="false">
      <c r="A648" s="20" t="n">
        <v>644</v>
      </c>
      <c r="B648" s="12"/>
      <c r="C648" s="13"/>
      <c r="D648" s="24"/>
      <c r="E648" s="12"/>
      <c r="F648" s="12"/>
      <c r="G648" s="25"/>
      <c r="H648" s="25"/>
      <c r="I648" s="25"/>
      <c r="J648" s="13"/>
      <c r="K648" s="13"/>
      <c r="L648" s="25"/>
      <c r="M648" s="14" t="str">
        <f aca="false">IF(OR($C648="",$J648=""),"",INT(($J648-$C648)/365.25))</f>
        <v/>
      </c>
      <c r="N648" s="14" t="str">
        <f aca="false">IF($M648="","",IF($M648&lt;2,"Ha","Yo'q"))</f>
        <v/>
      </c>
      <c r="O648" s="14" t="str">
        <f aca="false">IF($M648="","",IF(AND($M648&gt;=7,$M648&lt;=17),"Ha","Yo'q"))</f>
        <v/>
      </c>
      <c r="P648" s="14" t="str">
        <f aca="false">IF(AND($B648&lt;&gt;"",$J648&lt;&gt;"",$J648&lt;=Boshqaruv!$C$10,OR($K648="",$K648&gt;Boshqaruv!$C$10),$L648&lt;&gt;"Tibbiy qarshi ko'rsatma"),1,"")</f>
        <v/>
      </c>
      <c r="Q648" s="28" t="n">
        <f aca="false">IF(AND($B648&lt;&gt;"",$J648&gt;=Boshqaruv!$C$9,$J648&lt;=Boshqaruv!$C$10),IF(COUNTIFS($B$4:$B647,$B648,$C$4:$C647,$C648,$J$4:$J647,"&gt;="&amp;Boshqaruv!$C$9,$J$4:$J647,"&lt;="&amp;Boshqaruv!$C$10)=0,1,0),0)</f>
        <v>0</v>
      </c>
      <c r="R648" s="28" t="n">
        <f aca="false">IF(AND($B648&lt;&gt;"",$J648&gt;=Boshqaruv!$C$9,$J648&lt;=Boshqaruv!$C$10,$K648&lt;&gt;"",$K648&lt;=Boshqaruv!$C$10),IF(COUNTIFS($B$4:$B647,$B648,$C$4:$C647,$C648,$J$4:$J647,"&gt;="&amp;Boshqaruv!$C$9,$J$4:$J647,"&lt;="&amp;Boshqaruv!$C$10,$K$4:$K647,"&lt;&gt;",$K$4:$K647,"&lt;="&amp;Boshqaruv!$C$10)=0,1,0),0)</f>
        <v>0</v>
      </c>
      <c r="S648" s="28" t="n">
        <f aca="false">IF($P648=1,IF(COUNTIFS($B$4:$B647,$B648,$C$4:$C647,$C648,$P$4:$P647,1)=0,1,0),0)</f>
        <v>0</v>
      </c>
      <c r="T648" s="12"/>
    </row>
    <row r="649" customFormat="false" ht="15" hidden="false" customHeight="false" outlineLevel="0" collapsed="false">
      <c r="A649" s="20" t="n">
        <v>645</v>
      </c>
      <c r="B649" s="12"/>
      <c r="C649" s="13"/>
      <c r="D649" s="24"/>
      <c r="E649" s="12"/>
      <c r="F649" s="12"/>
      <c r="G649" s="25"/>
      <c r="H649" s="25"/>
      <c r="I649" s="25"/>
      <c r="J649" s="13"/>
      <c r="K649" s="13"/>
      <c r="L649" s="25"/>
      <c r="M649" s="14" t="str">
        <f aca="false">IF(OR($C649="",$J649=""),"",INT(($J649-$C649)/365.25))</f>
        <v/>
      </c>
      <c r="N649" s="14" t="str">
        <f aca="false">IF($M649="","",IF($M649&lt;2,"Ha","Yo'q"))</f>
        <v/>
      </c>
      <c r="O649" s="14" t="str">
        <f aca="false">IF($M649="","",IF(AND($M649&gt;=7,$M649&lt;=17),"Ha","Yo'q"))</f>
        <v/>
      </c>
      <c r="P649" s="14" t="str">
        <f aca="false">IF(AND($B649&lt;&gt;"",$J649&lt;&gt;"",$J649&lt;=Boshqaruv!$C$10,OR($K649="",$K649&gt;Boshqaruv!$C$10),$L649&lt;&gt;"Tibbiy qarshi ko'rsatma"),1,"")</f>
        <v/>
      </c>
      <c r="Q649" s="28" t="n">
        <f aca="false">IF(AND($B649&lt;&gt;"",$J649&gt;=Boshqaruv!$C$9,$J649&lt;=Boshqaruv!$C$10),IF(COUNTIFS($B$4:$B648,$B649,$C$4:$C648,$C649,$J$4:$J648,"&gt;="&amp;Boshqaruv!$C$9,$J$4:$J648,"&lt;="&amp;Boshqaruv!$C$10)=0,1,0),0)</f>
        <v>0</v>
      </c>
      <c r="R649" s="28" t="n">
        <f aca="false">IF(AND($B649&lt;&gt;"",$J649&gt;=Boshqaruv!$C$9,$J649&lt;=Boshqaruv!$C$10,$K649&lt;&gt;"",$K649&lt;=Boshqaruv!$C$10),IF(COUNTIFS($B$4:$B648,$B649,$C$4:$C648,$C649,$J$4:$J648,"&gt;="&amp;Boshqaruv!$C$9,$J$4:$J648,"&lt;="&amp;Boshqaruv!$C$10,$K$4:$K648,"&lt;&gt;",$K$4:$K648,"&lt;="&amp;Boshqaruv!$C$10)=0,1,0),0)</f>
        <v>0</v>
      </c>
      <c r="S649" s="28" t="n">
        <f aca="false">IF($P649=1,IF(COUNTIFS($B$4:$B648,$B649,$C$4:$C648,$C649,$P$4:$P648,1)=0,1,0),0)</f>
        <v>0</v>
      </c>
      <c r="T649" s="12"/>
    </row>
    <row r="650" customFormat="false" ht="15" hidden="false" customHeight="false" outlineLevel="0" collapsed="false">
      <c r="A650" s="20" t="n">
        <v>646</v>
      </c>
      <c r="B650" s="12"/>
      <c r="C650" s="13"/>
      <c r="D650" s="24"/>
      <c r="E650" s="12"/>
      <c r="F650" s="12"/>
      <c r="G650" s="25"/>
      <c r="H650" s="25"/>
      <c r="I650" s="25"/>
      <c r="J650" s="13"/>
      <c r="K650" s="13"/>
      <c r="L650" s="25"/>
      <c r="M650" s="14" t="str">
        <f aca="false">IF(OR($C650="",$J650=""),"",INT(($J650-$C650)/365.25))</f>
        <v/>
      </c>
      <c r="N650" s="14" t="str">
        <f aca="false">IF($M650="","",IF($M650&lt;2,"Ha","Yo'q"))</f>
        <v/>
      </c>
      <c r="O650" s="14" t="str">
        <f aca="false">IF($M650="","",IF(AND($M650&gt;=7,$M650&lt;=17),"Ha","Yo'q"))</f>
        <v/>
      </c>
      <c r="P650" s="14" t="str">
        <f aca="false">IF(AND($B650&lt;&gt;"",$J650&lt;&gt;"",$J650&lt;=Boshqaruv!$C$10,OR($K650="",$K650&gt;Boshqaruv!$C$10),$L650&lt;&gt;"Tibbiy qarshi ko'rsatma"),1,"")</f>
        <v/>
      </c>
      <c r="Q650" s="28" t="n">
        <f aca="false">IF(AND($B650&lt;&gt;"",$J650&gt;=Boshqaruv!$C$9,$J650&lt;=Boshqaruv!$C$10),IF(COUNTIFS($B$4:$B649,$B650,$C$4:$C649,$C650,$J$4:$J649,"&gt;="&amp;Boshqaruv!$C$9,$J$4:$J649,"&lt;="&amp;Boshqaruv!$C$10)=0,1,0),0)</f>
        <v>0</v>
      </c>
      <c r="R650" s="28" t="n">
        <f aca="false">IF(AND($B650&lt;&gt;"",$J650&gt;=Boshqaruv!$C$9,$J650&lt;=Boshqaruv!$C$10,$K650&lt;&gt;"",$K650&lt;=Boshqaruv!$C$10),IF(COUNTIFS($B$4:$B649,$B650,$C$4:$C649,$C650,$J$4:$J649,"&gt;="&amp;Boshqaruv!$C$9,$J$4:$J649,"&lt;="&amp;Boshqaruv!$C$10,$K$4:$K649,"&lt;&gt;",$K$4:$K649,"&lt;="&amp;Boshqaruv!$C$10)=0,1,0),0)</f>
        <v>0</v>
      </c>
      <c r="S650" s="28" t="n">
        <f aca="false">IF($P650=1,IF(COUNTIFS($B$4:$B649,$B650,$C$4:$C649,$C650,$P$4:$P649,1)=0,1,0),0)</f>
        <v>0</v>
      </c>
      <c r="T650" s="12"/>
    </row>
    <row r="651" customFormat="false" ht="15" hidden="false" customHeight="false" outlineLevel="0" collapsed="false">
      <c r="A651" s="20" t="n">
        <v>647</v>
      </c>
      <c r="B651" s="12"/>
      <c r="C651" s="13"/>
      <c r="D651" s="24"/>
      <c r="E651" s="12"/>
      <c r="F651" s="12"/>
      <c r="G651" s="25"/>
      <c r="H651" s="25"/>
      <c r="I651" s="25"/>
      <c r="J651" s="13"/>
      <c r="K651" s="13"/>
      <c r="L651" s="25"/>
      <c r="M651" s="14" t="str">
        <f aca="false">IF(OR($C651="",$J651=""),"",INT(($J651-$C651)/365.25))</f>
        <v/>
      </c>
      <c r="N651" s="14" t="str">
        <f aca="false">IF($M651="","",IF($M651&lt;2,"Ha","Yo'q"))</f>
        <v/>
      </c>
      <c r="O651" s="14" t="str">
        <f aca="false">IF($M651="","",IF(AND($M651&gt;=7,$M651&lt;=17),"Ha","Yo'q"))</f>
        <v/>
      </c>
      <c r="P651" s="14" t="str">
        <f aca="false">IF(AND($B651&lt;&gt;"",$J651&lt;&gt;"",$J651&lt;=Boshqaruv!$C$10,OR($K651="",$K651&gt;Boshqaruv!$C$10),$L651&lt;&gt;"Tibbiy qarshi ko'rsatma"),1,"")</f>
        <v/>
      </c>
      <c r="Q651" s="28" t="n">
        <f aca="false">IF(AND($B651&lt;&gt;"",$J651&gt;=Boshqaruv!$C$9,$J651&lt;=Boshqaruv!$C$10),IF(COUNTIFS($B$4:$B650,$B651,$C$4:$C650,$C651,$J$4:$J650,"&gt;="&amp;Boshqaruv!$C$9,$J$4:$J650,"&lt;="&amp;Boshqaruv!$C$10)=0,1,0),0)</f>
        <v>0</v>
      </c>
      <c r="R651" s="28" t="n">
        <f aca="false">IF(AND($B651&lt;&gt;"",$J651&gt;=Boshqaruv!$C$9,$J651&lt;=Boshqaruv!$C$10,$K651&lt;&gt;"",$K651&lt;=Boshqaruv!$C$10),IF(COUNTIFS($B$4:$B650,$B651,$C$4:$C650,$C651,$J$4:$J650,"&gt;="&amp;Boshqaruv!$C$9,$J$4:$J650,"&lt;="&amp;Boshqaruv!$C$10,$K$4:$K650,"&lt;&gt;",$K$4:$K650,"&lt;="&amp;Boshqaruv!$C$10)=0,1,0),0)</f>
        <v>0</v>
      </c>
      <c r="S651" s="28" t="n">
        <f aca="false">IF($P651=1,IF(COUNTIFS($B$4:$B650,$B651,$C$4:$C650,$C651,$P$4:$P650,1)=0,1,0),0)</f>
        <v>0</v>
      </c>
      <c r="T651" s="12"/>
    </row>
    <row r="652" customFormat="false" ht="15" hidden="false" customHeight="false" outlineLevel="0" collapsed="false">
      <c r="A652" s="20" t="n">
        <v>648</v>
      </c>
      <c r="B652" s="12"/>
      <c r="C652" s="13"/>
      <c r="D652" s="24"/>
      <c r="E652" s="12"/>
      <c r="F652" s="12"/>
      <c r="G652" s="25"/>
      <c r="H652" s="25"/>
      <c r="I652" s="25"/>
      <c r="J652" s="13"/>
      <c r="K652" s="13"/>
      <c r="L652" s="25"/>
      <c r="M652" s="14" t="str">
        <f aca="false">IF(OR($C652="",$J652=""),"",INT(($J652-$C652)/365.25))</f>
        <v/>
      </c>
      <c r="N652" s="14" t="str">
        <f aca="false">IF($M652="","",IF($M652&lt;2,"Ha","Yo'q"))</f>
        <v/>
      </c>
      <c r="O652" s="14" t="str">
        <f aca="false">IF($M652="","",IF(AND($M652&gt;=7,$M652&lt;=17),"Ha","Yo'q"))</f>
        <v/>
      </c>
      <c r="P652" s="14" t="str">
        <f aca="false">IF(AND($B652&lt;&gt;"",$J652&lt;&gt;"",$J652&lt;=Boshqaruv!$C$10,OR($K652="",$K652&gt;Boshqaruv!$C$10),$L652&lt;&gt;"Tibbiy qarshi ko'rsatma"),1,"")</f>
        <v/>
      </c>
      <c r="Q652" s="28" t="n">
        <f aca="false">IF(AND($B652&lt;&gt;"",$J652&gt;=Boshqaruv!$C$9,$J652&lt;=Boshqaruv!$C$10),IF(COUNTIFS($B$4:$B651,$B652,$C$4:$C651,$C652,$J$4:$J651,"&gt;="&amp;Boshqaruv!$C$9,$J$4:$J651,"&lt;="&amp;Boshqaruv!$C$10)=0,1,0),0)</f>
        <v>0</v>
      </c>
      <c r="R652" s="28" t="n">
        <f aca="false">IF(AND($B652&lt;&gt;"",$J652&gt;=Boshqaruv!$C$9,$J652&lt;=Boshqaruv!$C$10,$K652&lt;&gt;"",$K652&lt;=Boshqaruv!$C$10),IF(COUNTIFS($B$4:$B651,$B652,$C$4:$C651,$C652,$J$4:$J651,"&gt;="&amp;Boshqaruv!$C$9,$J$4:$J651,"&lt;="&amp;Boshqaruv!$C$10,$K$4:$K651,"&lt;&gt;",$K$4:$K651,"&lt;="&amp;Boshqaruv!$C$10)=0,1,0),0)</f>
        <v>0</v>
      </c>
      <c r="S652" s="28" t="n">
        <f aca="false">IF($P652=1,IF(COUNTIFS($B$4:$B651,$B652,$C$4:$C651,$C652,$P$4:$P651,1)=0,1,0),0)</f>
        <v>0</v>
      </c>
      <c r="T652" s="12"/>
    </row>
    <row r="653" customFormat="false" ht="15" hidden="false" customHeight="false" outlineLevel="0" collapsed="false">
      <c r="A653" s="20" t="n">
        <v>649</v>
      </c>
      <c r="B653" s="12"/>
      <c r="C653" s="13"/>
      <c r="D653" s="24"/>
      <c r="E653" s="12"/>
      <c r="F653" s="12"/>
      <c r="G653" s="25"/>
      <c r="H653" s="25"/>
      <c r="I653" s="25"/>
      <c r="J653" s="13"/>
      <c r="K653" s="13"/>
      <c r="L653" s="25"/>
      <c r="M653" s="14" t="str">
        <f aca="false">IF(OR($C653="",$J653=""),"",INT(($J653-$C653)/365.25))</f>
        <v/>
      </c>
      <c r="N653" s="14" t="str">
        <f aca="false">IF($M653="","",IF($M653&lt;2,"Ha","Yo'q"))</f>
        <v/>
      </c>
      <c r="O653" s="14" t="str">
        <f aca="false">IF($M653="","",IF(AND($M653&gt;=7,$M653&lt;=17),"Ha","Yo'q"))</f>
        <v/>
      </c>
      <c r="P653" s="14" t="str">
        <f aca="false">IF(AND($B653&lt;&gt;"",$J653&lt;&gt;"",$J653&lt;=Boshqaruv!$C$10,OR($K653="",$K653&gt;Boshqaruv!$C$10),$L653&lt;&gt;"Tibbiy qarshi ko'rsatma"),1,"")</f>
        <v/>
      </c>
      <c r="Q653" s="28" t="n">
        <f aca="false">IF(AND($B653&lt;&gt;"",$J653&gt;=Boshqaruv!$C$9,$J653&lt;=Boshqaruv!$C$10),IF(COUNTIFS($B$4:$B652,$B653,$C$4:$C652,$C653,$J$4:$J652,"&gt;="&amp;Boshqaruv!$C$9,$J$4:$J652,"&lt;="&amp;Boshqaruv!$C$10)=0,1,0),0)</f>
        <v>0</v>
      </c>
      <c r="R653" s="28" t="n">
        <f aca="false">IF(AND($B653&lt;&gt;"",$J653&gt;=Boshqaruv!$C$9,$J653&lt;=Boshqaruv!$C$10,$K653&lt;&gt;"",$K653&lt;=Boshqaruv!$C$10),IF(COUNTIFS($B$4:$B652,$B653,$C$4:$C652,$C653,$J$4:$J652,"&gt;="&amp;Boshqaruv!$C$9,$J$4:$J652,"&lt;="&amp;Boshqaruv!$C$10,$K$4:$K652,"&lt;&gt;",$K$4:$K652,"&lt;="&amp;Boshqaruv!$C$10)=0,1,0),0)</f>
        <v>0</v>
      </c>
      <c r="S653" s="28" t="n">
        <f aca="false">IF($P653=1,IF(COUNTIFS($B$4:$B652,$B653,$C$4:$C652,$C653,$P$4:$P652,1)=0,1,0),0)</f>
        <v>0</v>
      </c>
      <c r="T653" s="12"/>
    </row>
    <row r="654" customFormat="false" ht="15" hidden="false" customHeight="false" outlineLevel="0" collapsed="false">
      <c r="A654" s="20" t="n">
        <v>650</v>
      </c>
      <c r="B654" s="12"/>
      <c r="C654" s="13"/>
      <c r="D654" s="24"/>
      <c r="E654" s="12"/>
      <c r="F654" s="12"/>
      <c r="G654" s="25"/>
      <c r="H654" s="25"/>
      <c r="I654" s="25"/>
      <c r="J654" s="13"/>
      <c r="K654" s="13"/>
      <c r="L654" s="25"/>
      <c r="M654" s="14" t="str">
        <f aca="false">IF(OR($C654="",$J654=""),"",INT(($J654-$C654)/365.25))</f>
        <v/>
      </c>
      <c r="N654" s="14" t="str">
        <f aca="false">IF($M654="","",IF($M654&lt;2,"Ha","Yo'q"))</f>
        <v/>
      </c>
      <c r="O654" s="14" t="str">
        <f aca="false">IF($M654="","",IF(AND($M654&gt;=7,$M654&lt;=17),"Ha","Yo'q"))</f>
        <v/>
      </c>
      <c r="P654" s="14" t="str">
        <f aca="false">IF(AND($B654&lt;&gt;"",$J654&lt;&gt;"",$J654&lt;=Boshqaruv!$C$10,OR($K654="",$K654&gt;Boshqaruv!$C$10),$L654&lt;&gt;"Tibbiy qarshi ko'rsatma"),1,"")</f>
        <v/>
      </c>
      <c r="Q654" s="28" t="n">
        <f aca="false">IF(AND($B654&lt;&gt;"",$J654&gt;=Boshqaruv!$C$9,$J654&lt;=Boshqaruv!$C$10),IF(COUNTIFS($B$4:$B653,$B654,$C$4:$C653,$C654,$J$4:$J653,"&gt;="&amp;Boshqaruv!$C$9,$J$4:$J653,"&lt;="&amp;Boshqaruv!$C$10)=0,1,0),0)</f>
        <v>0</v>
      </c>
      <c r="R654" s="28" t="n">
        <f aca="false">IF(AND($B654&lt;&gt;"",$J654&gt;=Boshqaruv!$C$9,$J654&lt;=Boshqaruv!$C$10,$K654&lt;&gt;"",$K654&lt;=Boshqaruv!$C$10),IF(COUNTIFS($B$4:$B653,$B654,$C$4:$C653,$C654,$J$4:$J653,"&gt;="&amp;Boshqaruv!$C$9,$J$4:$J653,"&lt;="&amp;Boshqaruv!$C$10,$K$4:$K653,"&lt;&gt;",$K$4:$K653,"&lt;="&amp;Boshqaruv!$C$10)=0,1,0),0)</f>
        <v>0</v>
      </c>
      <c r="S654" s="28" t="n">
        <f aca="false">IF($P654=1,IF(COUNTIFS($B$4:$B653,$B654,$C$4:$C653,$C654,$P$4:$P653,1)=0,1,0),0)</f>
        <v>0</v>
      </c>
      <c r="T654" s="12"/>
    </row>
    <row r="655" customFormat="false" ht="15" hidden="false" customHeight="false" outlineLevel="0" collapsed="false">
      <c r="A655" s="20" t="n">
        <v>651</v>
      </c>
      <c r="B655" s="12"/>
      <c r="C655" s="13"/>
      <c r="D655" s="24"/>
      <c r="E655" s="12"/>
      <c r="F655" s="12"/>
      <c r="G655" s="25"/>
      <c r="H655" s="25"/>
      <c r="I655" s="25"/>
      <c r="J655" s="13"/>
      <c r="K655" s="13"/>
      <c r="L655" s="25"/>
      <c r="M655" s="14" t="str">
        <f aca="false">IF(OR($C655="",$J655=""),"",INT(($J655-$C655)/365.25))</f>
        <v/>
      </c>
      <c r="N655" s="14" t="str">
        <f aca="false">IF($M655="","",IF($M655&lt;2,"Ha","Yo'q"))</f>
        <v/>
      </c>
      <c r="O655" s="14" t="str">
        <f aca="false">IF($M655="","",IF(AND($M655&gt;=7,$M655&lt;=17),"Ha","Yo'q"))</f>
        <v/>
      </c>
      <c r="P655" s="14" t="str">
        <f aca="false">IF(AND($B655&lt;&gt;"",$J655&lt;&gt;"",$J655&lt;=Boshqaruv!$C$10,OR($K655="",$K655&gt;Boshqaruv!$C$10),$L655&lt;&gt;"Tibbiy qarshi ko'rsatma"),1,"")</f>
        <v/>
      </c>
      <c r="Q655" s="28" t="n">
        <f aca="false">IF(AND($B655&lt;&gt;"",$J655&gt;=Boshqaruv!$C$9,$J655&lt;=Boshqaruv!$C$10),IF(COUNTIFS($B$4:$B654,$B655,$C$4:$C654,$C655,$J$4:$J654,"&gt;="&amp;Boshqaruv!$C$9,$J$4:$J654,"&lt;="&amp;Boshqaruv!$C$10)=0,1,0),0)</f>
        <v>0</v>
      </c>
      <c r="R655" s="28" t="n">
        <f aca="false">IF(AND($B655&lt;&gt;"",$J655&gt;=Boshqaruv!$C$9,$J655&lt;=Boshqaruv!$C$10,$K655&lt;&gt;"",$K655&lt;=Boshqaruv!$C$10),IF(COUNTIFS($B$4:$B654,$B655,$C$4:$C654,$C655,$J$4:$J654,"&gt;="&amp;Boshqaruv!$C$9,$J$4:$J654,"&lt;="&amp;Boshqaruv!$C$10,$K$4:$K654,"&lt;&gt;",$K$4:$K654,"&lt;="&amp;Boshqaruv!$C$10)=0,1,0),0)</f>
        <v>0</v>
      </c>
      <c r="S655" s="28" t="n">
        <f aca="false">IF($P655=1,IF(COUNTIFS($B$4:$B654,$B655,$C$4:$C654,$C655,$P$4:$P654,1)=0,1,0),0)</f>
        <v>0</v>
      </c>
      <c r="T655" s="12"/>
    </row>
    <row r="656" customFormat="false" ht="15" hidden="false" customHeight="false" outlineLevel="0" collapsed="false">
      <c r="A656" s="20" t="n">
        <v>652</v>
      </c>
      <c r="B656" s="12"/>
      <c r="C656" s="13"/>
      <c r="D656" s="24"/>
      <c r="E656" s="12"/>
      <c r="F656" s="12"/>
      <c r="G656" s="25"/>
      <c r="H656" s="25"/>
      <c r="I656" s="25"/>
      <c r="J656" s="13"/>
      <c r="K656" s="13"/>
      <c r="L656" s="25"/>
      <c r="M656" s="14" t="str">
        <f aca="false">IF(OR($C656="",$J656=""),"",INT(($J656-$C656)/365.25))</f>
        <v/>
      </c>
      <c r="N656" s="14" t="str">
        <f aca="false">IF($M656="","",IF($M656&lt;2,"Ha","Yo'q"))</f>
        <v/>
      </c>
      <c r="O656" s="14" t="str">
        <f aca="false">IF($M656="","",IF(AND($M656&gt;=7,$M656&lt;=17),"Ha","Yo'q"))</f>
        <v/>
      </c>
      <c r="P656" s="14" t="str">
        <f aca="false">IF(AND($B656&lt;&gt;"",$J656&lt;&gt;"",$J656&lt;=Boshqaruv!$C$10,OR($K656="",$K656&gt;Boshqaruv!$C$10),$L656&lt;&gt;"Tibbiy qarshi ko'rsatma"),1,"")</f>
        <v/>
      </c>
      <c r="Q656" s="28" t="n">
        <f aca="false">IF(AND($B656&lt;&gt;"",$J656&gt;=Boshqaruv!$C$9,$J656&lt;=Boshqaruv!$C$10),IF(COUNTIFS($B$4:$B655,$B656,$C$4:$C655,$C656,$J$4:$J655,"&gt;="&amp;Boshqaruv!$C$9,$J$4:$J655,"&lt;="&amp;Boshqaruv!$C$10)=0,1,0),0)</f>
        <v>0</v>
      </c>
      <c r="R656" s="28" t="n">
        <f aca="false">IF(AND($B656&lt;&gt;"",$J656&gt;=Boshqaruv!$C$9,$J656&lt;=Boshqaruv!$C$10,$K656&lt;&gt;"",$K656&lt;=Boshqaruv!$C$10),IF(COUNTIFS($B$4:$B655,$B656,$C$4:$C655,$C656,$J$4:$J655,"&gt;="&amp;Boshqaruv!$C$9,$J$4:$J655,"&lt;="&amp;Boshqaruv!$C$10,$K$4:$K655,"&lt;&gt;",$K$4:$K655,"&lt;="&amp;Boshqaruv!$C$10)=0,1,0),0)</f>
        <v>0</v>
      </c>
      <c r="S656" s="28" t="n">
        <f aca="false">IF($P656=1,IF(COUNTIFS($B$4:$B655,$B656,$C$4:$C655,$C656,$P$4:$P655,1)=0,1,0),0)</f>
        <v>0</v>
      </c>
      <c r="T656" s="12"/>
    </row>
    <row r="657" customFormat="false" ht="15" hidden="false" customHeight="false" outlineLevel="0" collapsed="false">
      <c r="A657" s="20" t="n">
        <v>653</v>
      </c>
      <c r="B657" s="12"/>
      <c r="C657" s="13"/>
      <c r="D657" s="24"/>
      <c r="E657" s="12"/>
      <c r="F657" s="12"/>
      <c r="G657" s="25"/>
      <c r="H657" s="25"/>
      <c r="I657" s="25"/>
      <c r="J657" s="13"/>
      <c r="K657" s="13"/>
      <c r="L657" s="25"/>
      <c r="M657" s="14" t="str">
        <f aca="false">IF(OR($C657="",$J657=""),"",INT(($J657-$C657)/365.25))</f>
        <v/>
      </c>
      <c r="N657" s="14" t="str">
        <f aca="false">IF($M657="","",IF($M657&lt;2,"Ha","Yo'q"))</f>
        <v/>
      </c>
      <c r="O657" s="14" t="str">
        <f aca="false">IF($M657="","",IF(AND($M657&gt;=7,$M657&lt;=17),"Ha","Yo'q"))</f>
        <v/>
      </c>
      <c r="P657" s="14" t="str">
        <f aca="false">IF(AND($B657&lt;&gt;"",$J657&lt;&gt;"",$J657&lt;=Boshqaruv!$C$10,OR($K657="",$K657&gt;Boshqaruv!$C$10),$L657&lt;&gt;"Tibbiy qarshi ko'rsatma"),1,"")</f>
        <v/>
      </c>
      <c r="Q657" s="28" t="n">
        <f aca="false">IF(AND($B657&lt;&gt;"",$J657&gt;=Boshqaruv!$C$9,$J657&lt;=Boshqaruv!$C$10),IF(COUNTIFS($B$4:$B656,$B657,$C$4:$C656,$C657,$J$4:$J656,"&gt;="&amp;Boshqaruv!$C$9,$J$4:$J656,"&lt;="&amp;Boshqaruv!$C$10)=0,1,0),0)</f>
        <v>0</v>
      </c>
      <c r="R657" s="28" t="n">
        <f aca="false">IF(AND($B657&lt;&gt;"",$J657&gt;=Boshqaruv!$C$9,$J657&lt;=Boshqaruv!$C$10,$K657&lt;&gt;"",$K657&lt;=Boshqaruv!$C$10),IF(COUNTIFS($B$4:$B656,$B657,$C$4:$C656,$C657,$J$4:$J656,"&gt;="&amp;Boshqaruv!$C$9,$J$4:$J656,"&lt;="&amp;Boshqaruv!$C$10,$K$4:$K656,"&lt;&gt;",$K$4:$K656,"&lt;="&amp;Boshqaruv!$C$10)=0,1,0),0)</f>
        <v>0</v>
      </c>
      <c r="S657" s="28" t="n">
        <f aca="false">IF($P657=1,IF(COUNTIFS($B$4:$B656,$B657,$C$4:$C656,$C657,$P$4:$P656,1)=0,1,0),0)</f>
        <v>0</v>
      </c>
      <c r="T657" s="12"/>
    </row>
    <row r="658" customFormat="false" ht="15" hidden="false" customHeight="false" outlineLevel="0" collapsed="false">
      <c r="A658" s="20" t="n">
        <v>654</v>
      </c>
      <c r="B658" s="12"/>
      <c r="C658" s="13"/>
      <c r="D658" s="24"/>
      <c r="E658" s="12"/>
      <c r="F658" s="12"/>
      <c r="G658" s="25"/>
      <c r="H658" s="25"/>
      <c r="I658" s="25"/>
      <c r="J658" s="13"/>
      <c r="K658" s="13"/>
      <c r="L658" s="25"/>
      <c r="M658" s="14" t="str">
        <f aca="false">IF(OR($C658="",$J658=""),"",INT(($J658-$C658)/365.25))</f>
        <v/>
      </c>
      <c r="N658" s="14" t="str">
        <f aca="false">IF($M658="","",IF($M658&lt;2,"Ha","Yo'q"))</f>
        <v/>
      </c>
      <c r="O658" s="14" t="str">
        <f aca="false">IF($M658="","",IF(AND($M658&gt;=7,$M658&lt;=17),"Ha","Yo'q"))</f>
        <v/>
      </c>
      <c r="P658" s="14" t="str">
        <f aca="false">IF(AND($B658&lt;&gt;"",$J658&lt;&gt;"",$J658&lt;=Boshqaruv!$C$10,OR($K658="",$K658&gt;Boshqaruv!$C$10),$L658&lt;&gt;"Tibbiy qarshi ko'rsatma"),1,"")</f>
        <v/>
      </c>
      <c r="Q658" s="28" t="n">
        <f aca="false">IF(AND($B658&lt;&gt;"",$J658&gt;=Boshqaruv!$C$9,$J658&lt;=Boshqaruv!$C$10),IF(COUNTIFS($B$4:$B657,$B658,$C$4:$C657,$C658,$J$4:$J657,"&gt;="&amp;Boshqaruv!$C$9,$J$4:$J657,"&lt;="&amp;Boshqaruv!$C$10)=0,1,0),0)</f>
        <v>0</v>
      </c>
      <c r="R658" s="28" t="n">
        <f aca="false">IF(AND($B658&lt;&gt;"",$J658&gt;=Boshqaruv!$C$9,$J658&lt;=Boshqaruv!$C$10,$K658&lt;&gt;"",$K658&lt;=Boshqaruv!$C$10),IF(COUNTIFS($B$4:$B657,$B658,$C$4:$C657,$C658,$J$4:$J657,"&gt;="&amp;Boshqaruv!$C$9,$J$4:$J657,"&lt;="&amp;Boshqaruv!$C$10,$K$4:$K657,"&lt;&gt;",$K$4:$K657,"&lt;="&amp;Boshqaruv!$C$10)=0,1,0),0)</f>
        <v>0</v>
      </c>
      <c r="S658" s="28" t="n">
        <f aca="false">IF($P658=1,IF(COUNTIFS($B$4:$B657,$B658,$C$4:$C657,$C658,$P$4:$P657,1)=0,1,0),0)</f>
        <v>0</v>
      </c>
      <c r="T658" s="12"/>
    </row>
    <row r="659" customFormat="false" ht="15" hidden="false" customHeight="false" outlineLevel="0" collapsed="false">
      <c r="A659" s="20" t="n">
        <v>655</v>
      </c>
      <c r="B659" s="12"/>
      <c r="C659" s="13"/>
      <c r="D659" s="24"/>
      <c r="E659" s="12"/>
      <c r="F659" s="12"/>
      <c r="G659" s="25"/>
      <c r="H659" s="25"/>
      <c r="I659" s="25"/>
      <c r="J659" s="13"/>
      <c r="K659" s="13"/>
      <c r="L659" s="25"/>
      <c r="M659" s="14" t="str">
        <f aca="false">IF(OR($C659="",$J659=""),"",INT(($J659-$C659)/365.25))</f>
        <v/>
      </c>
      <c r="N659" s="14" t="str">
        <f aca="false">IF($M659="","",IF($M659&lt;2,"Ha","Yo'q"))</f>
        <v/>
      </c>
      <c r="O659" s="14" t="str">
        <f aca="false">IF($M659="","",IF(AND($M659&gt;=7,$M659&lt;=17),"Ha","Yo'q"))</f>
        <v/>
      </c>
      <c r="P659" s="14" t="str">
        <f aca="false">IF(AND($B659&lt;&gt;"",$J659&lt;&gt;"",$J659&lt;=Boshqaruv!$C$10,OR($K659="",$K659&gt;Boshqaruv!$C$10),$L659&lt;&gt;"Tibbiy qarshi ko'rsatma"),1,"")</f>
        <v/>
      </c>
      <c r="Q659" s="28" t="n">
        <f aca="false">IF(AND($B659&lt;&gt;"",$J659&gt;=Boshqaruv!$C$9,$J659&lt;=Boshqaruv!$C$10),IF(COUNTIFS($B$4:$B658,$B659,$C$4:$C658,$C659,$J$4:$J658,"&gt;="&amp;Boshqaruv!$C$9,$J$4:$J658,"&lt;="&amp;Boshqaruv!$C$10)=0,1,0),0)</f>
        <v>0</v>
      </c>
      <c r="R659" s="28" t="n">
        <f aca="false">IF(AND($B659&lt;&gt;"",$J659&gt;=Boshqaruv!$C$9,$J659&lt;=Boshqaruv!$C$10,$K659&lt;&gt;"",$K659&lt;=Boshqaruv!$C$10),IF(COUNTIFS($B$4:$B658,$B659,$C$4:$C658,$C659,$J$4:$J658,"&gt;="&amp;Boshqaruv!$C$9,$J$4:$J658,"&lt;="&amp;Boshqaruv!$C$10,$K$4:$K658,"&lt;&gt;",$K$4:$K658,"&lt;="&amp;Boshqaruv!$C$10)=0,1,0),0)</f>
        <v>0</v>
      </c>
      <c r="S659" s="28" t="n">
        <f aca="false">IF($P659=1,IF(COUNTIFS($B$4:$B658,$B659,$C$4:$C658,$C659,$P$4:$P658,1)=0,1,0),0)</f>
        <v>0</v>
      </c>
      <c r="T659" s="12"/>
    </row>
    <row r="660" customFormat="false" ht="15" hidden="false" customHeight="false" outlineLevel="0" collapsed="false">
      <c r="A660" s="20" t="n">
        <v>656</v>
      </c>
      <c r="B660" s="12"/>
      <c r="C660" s="13"/>
      <c r="D660" s="24"/>
      <c r="E660" s="12"/>
      <c r="F660" s="12"/>
      <c r="G660" s="25"/>
      <c r="H660" s="25"/>
      <c r="I660" s="25"/>
      <c r="J660" s="13"/>
      <c r="K660" s="13"/>
      <c r="L660" s="25"/>
      <c r="M660" s="14" t="str">
        <f aca="false">IF(OR($C660="",$J660=""),"",INT(($J660-$C660)/365.25))</f>
        <v/>
      </c>
      <c r="N660" s="14" t="str">
        <f aca="false">IF($M660="","",IF($M660&lt;2,"Ha","Yo'q"))</f>
        <v/>
      </c>
      <c r="O660" s="14" t="str">
        <f aca="false">IF($M660="","",IF(AND($M660&gt;=7,$M660&lt;=17),"Ha","Yo'q"))</f>
        <v/>
      </c>
      <c r="P660" s="14" t="str">
        <f aca="false">IF(AND($B660&lt;&gt;"",$J660&lt;&gt;"",$J660&lt;=Boshqaruv!$C$10,OR($K660="",$K660&gt;Boshqaruv!$C$10),$L660&lt;&gt;"Tibbiy qarshi ko'rsatma"),1,"")</f>
        <v/>
      </c>
      <c r="Q660" s="28" t="n">
        <f aca="false">IF(AND($B660&lt;&gt;"",$J660&gt;=Boshqaruv!$C$9,$J660&lt;=Boshqaruv!$C$10),IF(COUNTIFS($B$4:$B659,$B660,$C$4:$C659,$C660,$J$4:$J659,"&gt;="&amp;Boshqaruv!$C$9,$J$4:$J659,"&lt;="&amp;Boshqaruv!$C$10)=0,1,0),0)</f>
        <v>0</v>
      </c>
      <c r="R660" s="28" t="n">
        <f aca="false">IF(AND($B660&lt;&gt;"",$J660&gt;=Boshqaruv!$C$9,$J660&lt;=Boshqaruv!$C$10,$K660&lt;&gt;"",$K660&lt;=Boshqaruv!$C$10),IF(COUNTIFS($B$4:$B659,$B660,$C$4:$C659,$C660,$J$4:$J659,"&gt;="&amp;Boshqaruv!$C$9,$J$4:$J659,"&lt;="&amp;Boshqaruv!$C$10,$K$4:$K659,"&lt;&gt;",$K$4:$K659,"&lt;="&amp;Boshqaruv!$C$10)=0,1,0),0)</f>
        <v>0</v>
      </c>
      <c r="S660" s="28" t="n">
        <f aca="false">IF($P660=1,IF(COUNTIFS($B$4:$B659,$B660,$C$4:$C659,$C660,$P$4:$P659,1)=0,1,0),0)</f>
        <v>0</v>
      </c>
      <c r="T660" s="12"/>
    </row>
    <row r="661" customFormat="false" ht="15" hidden="false" customHeight="false" outlineLevel="0" collapsed="false">
      <c r="A661" s="20" t="n">
        <v>657</v>
      </c>
      <c r="B661" s="12"/>
      <c r="C661" s="13"/>
      <c r="D661" s="24"/>
      <c r="E661" s="12"/>
      <c r="F661" s="12"/>
      <c r="G661" s="25"/>
      <c r="H661" s="25"/>
      <c r="I661" s="25"/>
      <c r="J661" s="13"/>
      <c r="K661" s="13"/>
      <c r="L661" s="25"/>
      <c r="M661" s="14" t="str">
        <f aca="false">IF(OR($C661="",$J661=""),"",INT(($J661-$C661)/365.25))</f>
        <v/>
      </c>
      <c r="N661" s="14" t="str">
        <f aca="false">IF($M661="","",IF($M661&lt;2,"Ha","Yo'q"))</f>
        <v/>
      </c>
      <c r="O661" s="14" t="str">
        <f aca="false">IF($M661="","",IF(AND($M661&gt;=7,$M661&lt;=17),"Ha","Yo'q"))</f>
        <v/>
      </c>
      <c r="P661" s="14" t="str">
        <f aca="false">IF(AND($B661&lt;&gt;"",$J661&lt;&gt;"",$J661&lt;=Boshqaruv!$C$10,OR($K661="",$K661&gt;Boshqaruv!$C$10),$L661&lt;&gt;"Tibbiy qarshi ko'rsatma"),1,"")</f>
        <v/>
      </c>
      <c r="Q661" s="28" t="n">
        <f aca="false">IF(AND($B661&lt;&gt;"",$J661&gt;=Boshqaruv!$C$9,$J661&lt;=Boshqaruv!$C$10),IF(COUNTIFS($B$4:$B660,$B661,$C$4:$C660,$C661,$J$4:$J660,"&gt;="&amp;Boshqaruv!$C$9,$J$4:$J660,"&lt;="&amp;Boshqaruv!$C$10)=0,1,0),0)</f>
        <v>0</v>
      </c>
      <c r="R661" s="28" t="n">
        <f aca="false">IF(AND($B661&lt;&gt;"",$J661&gt;=Boshqaruv!$C$9,$J661&lt;=Boshqaruv!$C$10,$K661&lt;&gt;"",$K661&lt;=Boshqaruv!$C$10),IF(COUNTIFS($B$4:$B660,$B661,$C$4:$C660,$C661,$J$4:$J660,"&gt;="&amp;Boshqaruv!$C$9,$J$4:$J660,"&lt;="&amp;Boshqaruv!$C$10,$K$4:$K660,"&lt;&gt;",$K$4:$K660,"&lt;="&amp;Boshqaruv!$C$10)=0,1,0),0)</f>
        <v>0</v>
      </c>
      <c r="S661" s="28" t="n">
        <f aca="false">IF($P661=1,IF(COUNTIFS($B$4:$B660,$B661,$C$4:$C660,$C661,$P$4:$P660,1)=0,1,0),0)</f>
        <v>0</v>
      </c>
      <c r="T661" s="12"/>
    </row>
    <row r="662" customFormat="false" ht="15" hidden="false" customHeight="false" outlineLevel="0" collapsed="false">
      <c r="A662" s="20" t="n">
        <v>658</v>
      </c>
      <c r="B662" s="12"/>
      <c r="C662" s="13"/>
      <c r="D662" s="24"/>
      <c r="E662" s="12"/>
      <c r="F662" s="12"/>
      <c r="G662" s="25"/>
      <c r="H662" s="25"/>
      <c r="I662" s="25"/>
      <c r="J662" s="13"/>
      <c r="K662" s="13"/>
      <c r="L662" s="25"/>
      <c r="M662" s="14" t="str">
        <f aca="false">IF(OR($C662="",$J662=""),"",INT(($J662-$C662)/365.25))</f>
        <v/>
      </c>
      <c r="N662" s="14" t="str">
        <f aca="false">IF($M662="","",IF($M662&lt;2,"Ha","Yo'q"))</f>
        <v/>
      </c>
      <c r="O662" s="14" t="str">
        <f aca="false">IF($M662="","",IF(AND($M662&gt;=7,$M662&lt;=17),"Ha","Yo'q"))</f>
        <v/>
      </c>
      <c r="P662" s="14" t="str">
        <f aca="false">IF(AND($B662&lt;&gt;"",$J662&lt;&gt;"",$J662&lt;=Boshqaruv!$C$10,OR($K662="",$K662&gt;Boshqaruv!$C$10),$L662&lt;&gt;"Tibbiy qarshi ko'rsatma"),1,"")</f>
        <v/>
      </c>
      <c r="Q662" s="28" t="n">
        <f aca="false">IF(AND($B662&lt;&gt;"",$J662&gt;=Boshqaruv!$C$9,$J662&lt;=Boshqaruv!$C$10),IF(COUNTIFS($B$4:$B661,$B662,$C$4:$C661,$C662,$J$4:$J661,"&gt;="&amp;Boshqaruv!$C$9,$J$4:$J661,"&lt;="&amp;Boshqaruv!$C$10)=0,1,0),0)</f>
        <v>0</v>
      </c>
      <c r="R662" s="28" t="n">
        <f aca="false">IF(AND($B662&lt;&gt;"",$J662&gt;=Boshqaruv!$C$9,$J662&lt;=Boshqaruv!$C$10,$K662&lt;&gt;"",$K662&lt;=Boshqaruv!$C$10),IF(COUNTIFS($B$4:$B661,$B662,$C$4:$C661,$C662,$J$4:$J661,"&gt;="&amp;Boshqaruv!$C$9,$J$4:$J661,"&lt;="&amp;Boshqaruv!$C$10,$K$4:$K661,"&lt;&gt;",$K$4:$K661,"&lt;="&amp;Boshqaruv!$C$10)=0,1,0),0)</f>
        <v>0</v>
      </c>
      <c r="S662" s="28" t="n">
        <f aca="false">IF($P662=1,IF(COUNTIFS($B$4:$B661,$B662,$C$4:$C661,$C662,$P$4:$P661,1)=0,1,0),0)</f>
        <v>0</v>
      </c>
      <c r="T662" s="12"/>
    </row>
    <row r="663" customFormat="false" ht="15" hidden="false" customHeight="false" outlineLevel="0" collapsed="false">
      <c r="A663" s="20" t="n">
        <v>659</v>
      </c>
      <c r="B663" s="12"/>
      <c r="C663" s="13"/>
      <c r="D663" s="24"/>
      <c r="E663" s="12"/>
      <c r="F663" s="12"/>
      <c r="G663" s="25"/>
      <c r="H663" s="25"/>
      <c r="I663" s="25"/>
      <c r="J663" s="13"/>
      <c r="K663" s="13"/>
      <c r="L663" s="25"/>
      <c r="M663" s="14" t="str">
        <f aca="false">IF(OR($C663="",$J663=""),"",INT(($J663-$C663)/365.25))</f>
        <v/>
      </c>
      <c r="N663" s="14" t="str">
        <f aca="false">IF($M663="","",IF($M663&lt;2,"Ha","Yo'q"))</f>
        <v/>
      </c>
      <c r="O663" s="14" t="str">
        <f aca="false">IF($M663="","",IF(AND($M663&gt;=7,$M663&lt;=17),"Ha","Yo'q"))</f>
        <v/>
      </c>
      <c r="P663" s="14" t="str">
        <f aca="false">IF(AND($B663&lt;&gt;"",$J663&lt;&gt;"",$J663&lt;=Boshqaruv!$C$10,OR($K663="",$K663&gt;Boshqaruv!$C$10),$L663&lt;&gt;"Tibbiy qarshi ko'rsatma"),1,"")</f>
        <v/>
      </c>
      <c r="Q663" s="28" t="n">
        <f aca="false">IF(AND($B663&lt;&gt;"",$J663&gt;=Boshqaruv!$C$9,$J663&lt;=Boshqaruv!$C$10),IF(COUNTIFS($B$4:$B662,$B663,$C$4:$C662,$C663,$J$4:$J662,"&gt;="&amp;Boshqaruv!$C$9,$J$4:$J662,"&lt;="&amp;Boshqaruv!$C$10)=0,1,0),0)</f>
        <v>0</v>
      </c>
      <c r="R663" s="28" t="n">
        <f aca="false">IF(AND($B663&lt;&gt;"",$J663&gt;=Boshqaruv!$C$9,$J663&lt;=Boshqaruv!$C$10,$K663&lt;&gt;"",$K663&lt;=Boshqaruv!$C$10),IF(COUNTIFS($B$4:$B662,$B663,$C$4:$C662,$C663,$J$4:$J662,"&gt;="&amp;Boshqaruv!$C$9,$J$4:$J662,"&lt;="&amp;Boshqaruv!$C$10,$K$4:$K662,"&lt;&gt;",$K$4:$K662,"&lt;="&amp;Boshqaruv!$C$10)=0,1,0),0)</f>
        <v>0</v>
      </c>
      <c r="S663" s="28" t="n">
        <f aca="false">IF($P663=1,IF(COUNTIFS($B$4:$B662,$B663,$C$4:$C662,$C663,$P$4:$P662,1)=0,1,0),0)</f>
        <v>0</v>
      </c>
      <c r="T663" s="12"/>
    </row>
    <row r="664" customFormat="false" ht="15" hidden="false" customHeight="false" outlineLevel="0" collapsed="false">
      <c r="A664" s="20" t="n">
        <v>660</v>
      </c>
      <c r="B664" s="12"/>
      <c r="C664" s="13"/>
      <c r="D664" s="24"/>
      <c r="E664" s="12"/>
      <c r="F664" s="12"/>
      <c r="G664" s="25"/>
      <c r="H664" s="25"/>
      <c r="I664" s="25"/>
      <c r="J664" s="13"/>
      <c r="K664" s="13"/>
      <c r="L664" s="25"/>
      <c r="M664" s="14" t="str">
        <f aca="false">IF(OR($C664="",$J664=""),"",INT(($J664-$C664)/365.25))</f>
        <v/>
      </c>
      <c r="N664" s="14" t="str">
        <f aca="false">IF($M664="","",IF($M664&lt;2,"Ha","Yo'q"))</f>
        <v/>
      </c>
      <c r="O664" s="14" t="str">
        <f aca="false">IF($M664="","",IF(AND($M664&gt;=7,$M664&lt;=17),"Ha","Yo'q"))</f>
        <v/>
      </c>
      <c r="P664" s="14" t="str">
        <f aca="false">IF(AND($B664&lt;&gt;"",$J664&lt;&gt;"",$J664&lt;=Boshqaruv!$C$10,OR($K664="",$K664&gt;Boshqaruv!$C$10),$L664&lt;&gt;"Tibbiy qarshi ko'rsatma"),1,"")</f>
        <v/>
      </c>
      <c r="Q664" s="28" t="n">
        <f aca="false">IF(AND($B664&lt;&gt;"",$J664&gt;=Boshqaruv!$C$9,$J664&lt;=Boshqaruv!$C$10),IF(COUNTIFS($B$4:$B663,$B664,$C$4:$C663,$C664,$J$4:$J663,"&gt;="&amp;Boshqaruv!$C$9,$J$4:$J663,"&lt;="&amp;Boshqaruv!$C$10)=0,1,0),0)</f>
        <v>0</v>
      </c>
      <c r="R664" s="28" t="n">
        <f aca="false">IF(AND($B664&lt;&gt;"",$J664&gt;=Boshqaruv!$C$9,$J664&lt;=Boshqaruv!$C$10,$K664&lt;&gt;"",$K664&lt;=Boshqaruv!$C$10),IF(COUNTIFS($B$4:$B663,$B664,$C$4:$C663,$C664,$J$4:$J663,"&gt;="&amp;Boshqaruv!$C$9,$J$4:$J663,"&lt;="&amp;Boshqaruv!$C$10,$K$4:$K663,"&lt;&gt;",$K$4:$K663,"&lt;="&amp;Boshqaruv!$C$10)=0,1,0),0)</f>
        <v>0</v>
      </c>
      <c r="S664" s="28" t="n">
        <f aca="false">IF($P664=1,IF(COUNTIFS($B$4:$B663,$B664,$C$4:$C663,$C664,$P$4:$P663,1)=0,1,0),0)</f>
        <v>0</v>
      </c>
      <c r="T664" s="12"/>
    </row>
    <row r="665" customFormat="false" ht="15" hidden="false" customHeight="false" outlineLevel="0" collapsed="false">
      <c r="A665" s="20" t="n">
        <v>661</v>
      </c>
      <c r="B665" s="12"/>
      <c r="C665" s="13"/>
      <c r="D665" s="24"/>
      <c r="E665" s="12"/>
      <c r="F665" s="12"/>
      <c r="G665" s="25"/>
      <c r="H665" s="25"/>
      <c r="I665" s="25"/>
      <c r="J665" s="13"/>
      <c r="K665" s="13"/>
      <c r="L665" s="25"/>
      <c r="M665" s="14" t="str">
        <f aca="false">IF(OR($C665="",$J665=""),"",INT(($J665-$C665)/365.25))</f>
        <v/>
      </c>
      <c r="N665" s="14" t="str">
        <f aca="false">IF($M665="","",IF($M665&lt;2,"Ha","Yo'q"))</f>
        <v/>
      </c>
      <c r="O665" s="14" t="str">
        <f aca="false">IF($M665="","",IF(AND($M665&gt;=7,$M665&lt;=17),"Ha","Yo'q"))</f>
        <v/>
      </c>
      <c r="P665" s="14" t="str">
        <f aca="false">IF(AND($B665&lt;&gt;"",$J665&lt;&gt;"",$J665&lt;=Boshqaruv!$C$10,OR($K665="",$K665&gt;Boshqaruv!$C$10),$L665&lt;&gt;"Tibbiy qarshi ko'rsatma"),1,"")</f>
        <v/>
      </c>
      <c r="Q665" s="28" t="n">
        <f aca="false">IF(AND($B665&lt;&gt;"",$J665&gt;=Boshqaruv!$C$9,$J665&lt;=Boshqaruv!$C$10),IF(COUNTIFS($B$4:$B664,$B665,$C$4:$C664,$C665,$J$4:$J664,"&gt;="&amp;Boshqaruv!$C$9,$J$4:$J664,"&lt;="&amp;Boshqaruv!$C$10)=0,1,0),0)</f>
        <v>0</v>
      </c>
      <c r="R665" s="28" t="n">
        <f aca="false">IF(AND($B665&lt;&gt;"",$J665&gt;=Boshqaruv!$C$9,$J665&lt;=Boshqaruv!$C$10,$K665&lt;&gt;"",$K665&lt;=Boshqaruv!$C$10),IF(COUNTIFS($B$4:$B664,$B665,$C$4:$C664,$C665,$J$4:$J664,"&gt;="&amp;Boshqaruv!$C$9,$J$4:$J664,"&lt;="&amp;Boshqaruv!$C$10,$K$4:$K664,"&lt;&gt;",$K$4:$K664,"&lt;="&amp;Boshqaruv!$C$10)=0,1,0),0)</f>
        <v>0</v>
      </c>
      <c r="S665" s="28" t="n">
        <f aca="false">IF($P665=1,IF(COUNTIFS($B$4:$B664,$B665,$C$4:$C664,$C665,$P$4:$P664,1)=0,1,0),0)</f>
        <v>0</v>
      </c>
      <c r="T665" s="12"/>
    </row>
    <row r="666" customFormat="false" ht="15" hidden="false" customHeight="false" outlineLevel="0" collapsed="false">
      <c r="A666" s="20" t="n">
        <v>662</v>
      </c>
      <c r="B666" s="12"/>
      <c r="C666" s="13"/>
      <c r="D666" s="24"/>
      <c r="E666" s="12"/>
      <c r="F666" s="12"/>
      <c r="G666" s="25"/>
      <c r="H666" s="25"/>
      <c r="I666" s="25"/>
      <c r="J666" s="13"/>
      <c r="K666" s="13"/>
      <c r="L666" s="25"/>
      <c r="M666" s="14" t="str">
        <f aca="false">IF(OR($C666="",$J666=""),"",INT(($J666-$C666)/365.25))</f>
        <v/>
      </c>
      <c r="N666" s="14" t="str">
        <f aca="false">IF($M666="","",IF($M666&lt;2,"Ha","Yo'q"))</f>
        <v/>
      </c>
      <c r="O666" s="14" t="str">
        <f aca="false">IF($M666="","",IF(AND($M666&gt;=7,$M666&lt;=17),"Ha","Yo'q"))</f>
        <v/>
      </c>
      <c r="P666" s="14" t="str">
        <f aca="false">IF(AND($B666&lt;&gt;"",$J666&lt;&gt;"",$J666&lt;=Boshqaruv!$C$10,OR($K666="",$K666&gt;Boshqaruv!$C$10),$L666&lt;&gt;"Tibbiy qarshi ko'rsatma"),1,"")</f>
        <v/>
      </c>
      <c r="Q666" s="28" t="n">
        <f aca="false">IF(AND($B666&lt;&gt;"",$J666&gt;=Boshqaruv!$C$9,$J666&lt;=Boshqaruv!$C$10),IF(COUNTIFS($B$4:$B665,$B666,$C$4:$C665,$C666,$J$4:$J665,"&gt;="&amp;Boshqaruv!$C$9,$J$4:$J665,"&lt;="&amp;Boshqaruv!$C$10)=0,1,0),0)</f>
        <v>0</v>
      </c>
      <c r="R666" s="28" t="n">
        <f aca="false">IF(AND($B666&lt;&gt;"",$J666&gt;=Boshqaruv!$C$9,$J666&lt;=Boshqaruv!$C$10,$K666&lt;&gt;"",$K666&lt;=Boshqaruv!$C$10),IF(COUNTIFS($B$4:$B665,$B666,$C$4:$C665,$C666,$J$4:$J665,"&gt;="&amp;Boshqaruv!$C$9,$J$4:$J665,"&lt;="&amp;Boshqaruv!$C$10,$K$4:$K665,"&lt;&gt;",$K$4:$K665,"&lt;="&amp;Boshqaruv!$C$10)=0,1,0),0)</f>
        <v>0</v>
      </c>
      <c r="S666" s="28" t="n">
        <f aca="false">IF($P666=1,IF(COUNTIFS($B$4:$B665,$B666,$C$4:$C665,$C666,$P$4:$P665,1)=0,1,0),0)</f>
        <v>0</v>
      </c>
      <c r="T666" s="12"/>
    </row>
    <row r="667" customFormat="false" ht="15" hidden="false" customHeight="false" outlineLevel="0" collapsed="false">
      <c r="A667" s="20" t="n">
        <v>663</v>
      </c>
      <c r="B667" s="12"/>
      <c r="C667" s="13"/>
      <c r="D667" s="24"/>
      <c r="E667" s="12"/>
      <c r="F667" s="12"/>
      <c r="G667" s="25"/>
      <c r="H667" s="25"/>
      <c r="I667" s="25"/>
      <c r="J667" s="13"/>
      <c r="K667" s="13"/>
      <c r="L667" s="25"/>
      <c r="M667" s="14" t="str">
        <f aca="false">IF(OR($C667="",$J667=""),"",INT(($J667-$C667)/365.25))</f>
        <v/>
      </c>
      <c r="N667" s="14" t="str">
        <f aca="false">IF($M667="","",IF($M667&lt;2,"Ha","Yo'q"))</f>
        <v/>
      </c>
      <c r="O667" s="14" t="str">
        <f aca="false">IF($M667="","",IF(AND($M667&gt;=7,$M667&lt;=17),"Ha","Yo'q"))</f>
        <v/>
      </c>
      <c r="P667" s="14" t="str">
        <f aca="false">IF(AND($B667&lt;&gt;"",$J667&lt;&gt;"",$J667&lt;=Boshqaruv!$C$10,OR($K667="",$K667&gt;Boshqaruv!$C$10),$L667&lt;&gt;"Tibbiy qarshi ko'rsatma"),1,"")</f>
        <v/>
      </c>
      <c r="Q667" s="28" t="n">
        <f aca="false">IF(AND($B667&lt;&gt;"",$J667&gt;=Boshqaruv!$C$9,$J667&lt;=Boshqaruv!$C$10),IF(COUNTIFS($B$4:$B666,$B667,$C$4:$C666,$C667,$J$4:$J666,"&gt;="&amp;Boshqaruv!$C$9,$J$4:$J666,"&lt;="&amp;Boshqaruv!$C$10)=0,1,0),0)</f>
        <v>0</v>
      </c>
      <c r="R667" s="28" t="n">
        <f aca="false">IF(AND($B667&lt;&gt;"",$J667&gt;=Boshqaruv!$C$9,$J667&lt;=Boshqaruv!$C$10,$K667&lt;&gt;"",$K667&lt;=Boshqaruv!$C$10),IF(COUNTIFS($B$4:$B666,$B667,$C$4:$C666,$C667,$J$4:$J666,"&gt;="&amp;Boshqaruv!$C$9,$J$4:$J666,"&lt;="&amp;Boshqaruv!$C$10,$K$4:$K666,"&lt;&gt;",$K$4:$K666,"&lt;="&amp;Boshqaruv!$C$10)=0,1,0),0)</f>
        <v>0</v>
      </c>
      <c r="S667" s="28" t="n">
        <f aca="false">IF($P667=1,IF(COUNTIFS($B$4:$B666,$B667,$C$4:$C666,$C667,$P$4:$P666,1)=0,1,0),0)</f>
        <v>0</v>
      </c>
      <c r="T667" s="12"/>
    </row>
    <row r="668" customFormat="false" ht="15" hidden="false" customHeight="false" outlineLevel="0" collapsed="false">
      <c r="A668" s="20" t="n">
        <v>664</v>
      </c>
      <c r="B668" s="12"/>
      <c r="C668" s="13"/>
      <c r="D668" s="24"/>
      <c r="E668" s="12"/>
      <c r="F668" s="12"/>
      <c r="G668" s="25"/>
      <c r="H668" s="25"/>
      <c r="I668" s="25"/>
      <c r="J668" s="13"/>
      <c r="K668" s="13"/>
      <c r="L668" s="25"/>
      <c r="M668" s="14" t="str">
        <f aca="false">IF(OR($C668="",$J668=""),"",INT(($J668-$C668)/365.25))</f>
        <v/>
      </c>
      <c r="N668" s="14" t="str">
        <f aca="false">IF($M668="","",IF($M668&lt;2,"Ha","Yo'q"))</f>
        <v/>
      </c>
      <c r="O668" s="14" t="str">
        <f aca="false">IF($M668="","",IF(AND($M668&gt;=7,$M668&lt;=17),"Ha","Yo'q"))</f>
        <v/>
      </c>
      <c r="P668" s="14" t="str">
        <f aca="false">IF(AND($B668&lt;&gt;"",$J668&lt;&gt;"",$J668&lt;=Boshqaruv!$C$10,OR($K668="",$K668&gt;Boshqaruv!$C$10),$L668&lt;&gt;"Tibbiy qarshi ko'rsatma"),1,"")</f>
        <v/>
      </c>
      <c r="Q668" s="28" t="n">
        <f aca="false">IF(AND($B668&lt;&gt;"",$J668&gt;=Boshqaruv!$C$9,$J668&lt;=Boshqaruv!$C$10),IF(COUNTIFS($B$4:$B667,$B668,$C$4:$C667,$C668,$J$4:$J667,"&gt;="&amp;Boshqaruv!$C$9,$J$4:$J667,"&lt;="&amp;Boshqaruv!$C$10)=0,1,0),0)</f>
        <v>0</v>
      </c>
      <c r="R668" s="28" t="n">
        <f aca="false">IF(AND($B668&lt;&gt;"",$J668&gt;=Boshqaruv!$C$9,$J668&lt;=Boshqaruv!$C$10,$K668&lt;&gt;"",$K668&lt;=Boshqaruv!$C$10),IF(COUNTIFS($B$4:$B667,$B668,$C$4:$C667,$C668,$J$4:$J667,"&gt;="&amp;Boshqaruv!$C$9,$J$4:$J667,"&lt;="&amp;Boshqaruv!$C$10,$K$4:$K667,"&lt;&gt;",$K$4:$K667,"&lt;="&amp;Boshqaruv!$C$10)=0,1,0),0)</f>
        <v>0</v>
      </c>
      <c r="S668" s="28" t="n">
        <f aca="false">IF($P668=1,IF(COUNTIFS($B$4:$B667,$B668,$C$4:$C667,$C668,$P$4:$P667,1)=0,1,0),0)</f>
        <v>0</v>
      </c>
      <c r="T668" s="12"/>
    </row>
    <row r="669" customFormat="false" ht="15" hidden="false" customHeight="false" outlineLevel="0" collapsed="false">
      <c r="A669" s="20" t="n">
        <v>665</v>
      </c>
      <c r="B669" s="12"/>
      <c r="C669" s="13"/>
      <c r="D669" s="24"/>
      <c r="E669" s="12"/>
      <c r="F669" s="12"/>
      <c r="G669" s="25"/>
      <c r="H669" s="25"/>
      <c r="I669" s="25"/>
      <c r="J669" s="13"/>
      <c r="K669" s="13"/>
      <c r="L669" s="25"/>
      <c r="M669" s="14" t="str">
        <f aca="false">IF(OR($C669="",$J669=""),"",INT(($J669-$C669)/365.25))</f>
        <v/>
      </c>
      <c r="N669" s="14" t="str">
        <f aca="false">IF($M669="","",IF($M669&lt;2,"Ha","Yo'q"))</f>
        <v/>
      </c>
      <c r="O669" s="14" t="str">
        <f aca="false">IF($M669="","",IF(AND($M669&gt;=7,$M669&lt;=17),"Ha","Yo'q"))</f>
        <v/>
      </c>
      <c r="P669" s="14" t="str">
        <f aca="false">IF(AND($B669&lt;&gt;"",$J669&lt;&gt;"",$J669&lt;=Boshqaruv!$C$10,OR($K669="",$K669&gt;Boshqaruv!$C$10),$L669&lt;&gt;"Tibbiy qarshi ko'rsatma"),1,"")</f>
        <v/>
      </c>
      <c r="Q669" s="28" t="n">
        <f aca="false">IF(AND($B669&lt;&gt;"",$J669&gt;=Boshqaruv!$C$9,$J669&lt;=Boshqaruv!$C$10),IF(COUNTIFS($B$4:$B668,$B669,$C$4:$C668,$C669,$J$4:$J668,"&gt;="&amp;Boshqaruv!$C$9,$J$4:$J668,"&lt;="&amp;Boshqaruv!$C$10)=0,1,0),0)</f>
        <v>0</v>
      </c>
      <c r="R669" s="28" t="n">
        <f aca="false">IF(AND($B669&lt;&gt;"",$J669&gt;=Boshqaruv!$C$9,$J669&lt;=Boshqaruv!$C$10,$K669&lt;&gt;"",$K669&lt;=Boshqaruv!$C$10),IF(COUNTIFS($B$4:$B668,$B669,$C$4:$C668,$C669,$J$4:$J668,"&gt;="&amp;Boshqaruv!$C$9,$J$4:$J668,"&lt;="&amp;Boshqaruv!$C$10,$K$4:$K668,"&lt;&gt;",$K$4:$K668,"&lt;="&amp;Boshqaruv!$C$10)=0,1,0),0)</f>
        <v>0</v>
      </c>
      <c r="S669" s="28" t="n">
        <f aca="false">IF($P669=1,IF(COUNTIFS($B$4:$B668,$B669,$C$4:$C668,$C669,$P$4:$P668,1)=0,1,0),0)</f>
        <v>0</v>
      </c>
      <c r="T669" s="12"/>
    </row>
    <row r="670" customFormat="false" ht="15" hidden="false" customHeight="false" outlineLevel="0" collapsed="false">
      <c r="A670" s="20" t="n">
        <v>666</v>
      </c>
      <c r="B670" s="12"/>
      <c r="C670" s="13"/>
      <c r="D670" s="24"/>
      <c r="E670" s="12"/>
      <c r="F670" s="12"/>
      <c r="G670" s="25"/>
      <c r="H670" s="25"/>
      <c r="I670" s="25"/>
      <c r="J670" s="13"/>
      <c r="K670" s="13"/>
      <c r="L670" s="25"/>
      <c r="M670" s="14" t="str">
        <f aca="false">IF(OR($C670="",$J670=""),"",INT(($J670-$C670)/365.25))</f>
        <v/>
      </c>
      <c r="N670" s="14" t="str">
        <f aca="false">IF($M670="","",IF($M670&lt;2,"Ha","Yo'q"))</f>
        <v/>
      </c>
      <c r="O670" s="14" t="str">
        <f aca="false">IF($M670="","",IF(AND($M670&gt;=7,$M670&lt;=17),"Ha","Yo'q"))</f>
        <v/>
      </c>
      <c r="P670" s="14" t="str">
        <f aca="false">IF(AND($B670&lt;&gt;"",$J670&lt;&gt;"",$J670&lt;=Boshqaruv!$C$10,OR($K670="",$K670&gt;Boshqaruv!$C$10),$L670&lt;&gt;"Tibbiy qarshi ko'rsatma"),1,"")</f>
        <v/>
      </c>
      <c r="Q670" s="28" t="n">
        <f aca="false">IF(AND($B670&lt;&gt;"",$J670&gt;=Boshqaruv!$C$9,$J670&lt;=Boshqaruv!$C$10),IF(COUNTIFS($B$4:$B669,$B670,$C$4:$C669,$C670,$J$4:$J669,"&gt;="&amp;Boshqaruv!$C$9,$J$4:$J669,"&lt;="&amp;Boshqaruv!$C$10)=0,1,0),0)</f>
        <v>0</v>
      </c>
      <c r="R670" s="28" t="n">
        <f aca="false">IF(AND($B670&lt;&gt;"",$J670&gt;=Boshqaruv!$C$9,$J670&lt;=Boshqaruv!$C$10,$K670&lt;&gt;"",$K670&lt;=Boshqaruv!$C$10),IF(COUNTIFS($B$4:$B669,$B670,$C$4:$C669,$C670,$J$4:$J669,"&gt;="&amp;Boshqaruv!$C$9,$J$4:$J669,"&lt;="&amp;Boshqaruv!$C$10,$K$4:$K669,"&lt;&gt;",$K$4:$K669,"&lt;="&amp;Boshqaruv!$C$10)=0,1,0),0)</f>
        <v>0</v>
      </c>
      <c r="S670" s="28" t="n">
        <f aca="false">IF($P670=1,IF(COUNTIFS($B$4:$B669,$B670,$C$4:$C669,$C670,$P$4:$P669,1)=0,1,0),0)</f>
        <v>0</v>
      </c>
      <c r="T670" s="12"/>
    </row>
    <row r="671" customFormat="false" ht="15" hidden="false" customHeight="false" outlineLevel="0" collapsed="false">
      <c r="A671" s="20" t="n">
        <v>667</v>
      </c>
      <c r="B671" s="12"/>
      <c r="C671" s="13"/>
      <c r="D671" s="24"/>
      <c r="E671" s="12"/>
      <c r="F671" s="12"/>
      <c r="G671" s="25"/>
      <c r="H671" s="25"/>
      <c r="I671" s="25"/>
      <c r="J671" s="13"/>
      <c r="K671" s="13"/>
      <c r="L671" s="25"/>
      <c r="M671" s="14" t="str">
        <f aca="false">IF(OR($C671="",$J671=""),"",INT(($J671-$C671)/365.25))</f>
        <v/>
      </c>
      <c r="N671" s="14" t="str">
        <f aca="false">IF($M671="","",IF($M671&lt;2,"Ha","Yo'q"))</f>
        <v/>
      </c>
      <c r="O671" s="14" t="str">
        <f aca="false">IF($M671="","",IF(AND($M671&gt;=7,$M671&lt;=17),"Ha","Yo'q"))</f>
        <v/>
      </c>
      <c r="P671" s="14" t="str">
        <f aca="false">IF(AND($B671&lt;&gt;"",$J671&lt;&gt;"",$J671&lt;=Boshqaruv!$C$10,OR($K671="",$K671&gt;Boshqaruv!$C$10),$L671&lt;&gt;"Tibbiy qarshi ko'rsatma"),1,"")</f>
        <v/>
      </c>
      <c r="Q671" s="28" t="n">
        <f aca="false">IF(AND($B671&lt;&gt;"",$J671&gt;=Boshqaruv!$C$9,$J671&lt;=Boshqaruv!$C$10),IF(COUNTIFS($B$4:$B670,$B671,$C$4:$C670,$C671,$J$4:$J670,"&gt;="&amp;Boshqaruv!$C$9,$J$4:$J670,"&lt;="&amp;Boshqaruv!$C$10)=0,1,0),0)</f>
        <v>0</v>
      </c>
      <c r="R671" s="28" t="n">
        <f aca="false">IF(AND($B671&lt;&gt;"",$J671&gt;=Boshqaruv!$C$9,$J671&lt;=Boshqaruv!$C$10,$K671&lt;&gt;"",$K671&lt;=Boshqaruv!$C$10),IF(COUNTIFS($B$4:$B670,$B671,$C$4:$C670,$C671,$J$4:$J670,"&gt;="&amp;Boshqaruv!$C$9,$J$4:$J670,"&lt;="&amp;Boshqaruv!$C$10,$K$4:$K670,"&lt;&gt;",$K$4:$K670,"&lt;="&amp;Boshqaruv!$C$10)=0,1,0),0)</f>
        <v>0</v>
      </c>
      <c r="S671" s="28" t="n">
        <f aca="false">IF($P671=1,IF(COUNTIFS($B$4:$B670,$B671,$C$4:$C670,$C671,$P$4:$P670,1)=0,1,0),0)</f>
        <v>0</v>
      </c>
      <c r="T671" s="12"/>
    </row>
    <row r="672" customFormat="false" ht="15" hidden="false" customHeight="false" outlineLevel="0" collapsed="false">
      <c r="A672" s="20" t="n">
        <v>668</v>
      </c>
      <c r="B672" s="12"/>
      <c r="C672" s="13"/>
      <c r="D672" s="24"/>
      <c r="E672" s="12"/>
      <c r="F672" s="12"/>
      <c r="G672" s="25"/>
      <c r="H672" s="25"/>
      <c r="I672" s="25"/>
      <c r="J672" s="13"/>
      <c r="K672" s="13"/>
      <c r="L672" s="25"/>
      <c r="M672" s="14" t="str">
        <f aca="false">IF(OR($C672="",$J672=""),"",INT(($J672-$C672)/365.25))</f>
        <v/>
      </c>
      <c r="N672" s="14" t="str">
        <f aca="false">IF($M672="","",IF($M672&lt;2,"Ha","Yo'q"))</f>
        <v/>
      </c>
      <c r="O672" s="14" t="str">
        <f aca="false">IF($M672="","",IF(AND($M672&gt;=7,$M672&lt;=17),"Ha","Yo'q"))</f>
        <v/>
      </c>
      <c r="P672" s="14" t="str">
        <f aca="false">IF(AND($B672&lt;&gt;"",$J672&lt;&gt;"",$J672&lt;=Boshqaruv!$C$10,OR($K672="",$K672&gt;Boshqaruv!$C$10),$L672&lt;&gt;"Tibbiy qarshi ko'rsatma"),1,"")</f>
        <v/>
      </c>
      <c r="Q672" s="28" t="n">
        <f aca="false">IF(AND($B672&lt;&gt;"",$J672&gt;=Boshqaruv!$C$9,$J672&lt;=Boshqaruv!$C$10),IF(COUNTIFS($B$4:$B671,$B672,$C$4:$C671,$C672,$J$4:$J671,"&gt;="&amp;Boshqaruv!$C$9,$J$4:$J671,"&lt;="&amp;Boshqaruv!$C$10)=0,1,0),0)</f>
        <v>0</v>
      </c>
      <c r="R672" s="28" t="n">
        <f aca="false">IF(AND($B672&lt;&gt;"",$J672&gt;=Boshqaruv!$C$9,$J672&lt;=Boshqaruv!$C$10,$K672&lt;&gt;"",$K672&lt;=Boshqaruv!$C$10),IF(COUNTIFS($B$4:$B671,$B672,$C$4:$C671,$C672,$J$4:$J671,"&gt;="&amp;Boshqaruv!$C$9,$J$4:$J671,"&lt;="&amp;Boshqaruv!$C$10,$K$4:$K671,"&lt;&gt;",$K$4:$K671,"&lt;="&amp;Boshqaruv!$C$10)=0,1,0),0)</f>
        <v>0</v>
      </c>
      <c r="S672" s="28" t="n">
        <f aca="false">IF($P672=1,IF(COUNTIFS($B$4:$B671,$B672,$C$4:$C671,$C672,$P$4:$P671,1)=0,1,0),0)</f>
        <v>0</v>
      </c>
      <c r="T672" s="12"/>
    </row>
    <row r="673" customFormat="false" ht="15" hidden="false" customHeight="false" outlineLevel="0" collapsed="false">
      <c r="A673" s="20" t="n">
        <v>669</v>
      </c>
      <c r="B673" s="12"/>
      <c r="C673" s="13"/>
      <c r="D673" s="24"/>
      <c r="E673" s="12"/>
      <c r="F673" s="12"/>
      <c r="G673" s="25"/>
      <c r="H673" s="25"/>
      <c r="I673" s="25"/>
      <c r="J673" s="13"/>
      <c r="K673" s="13"/>
      <c r="L673" s="25"/>
      <c r="M673" s="14" t="str">
        <f aca="false">IF(OR($C673="",$J673=""),"",INT(($J673-$C673)/365.25))</f>
        <v/>
      </c>
      <c r="N673" s="14" t="str">
        <f aca="false">IF($M673="","",IF($M673&lt;2,"Ha","Yo'q"))</f>
        <v/>
      </c>
      <c r="O673" s="14" t="str">
        <f aca="false">IF($M673="","",IF(AND($M673&gt;=7,$M673&lt;=17),"Ha","Yo'q"))</f>
        <v/>
      </c>
      <c r="P673" s="14" t="str">
        <f aca="false">IF(AND($B673&lt;&gt;"",$J673&lt;&gt;"",$J673&lt;=Boshqaruv!$C$10,OR($K673="",$K673&gt;Boshqaruv!$C$10),$L673&lt;&gt;"Tibbiy qarshi ko'rsatma"),1,"")</f>
        <v/>
      </c>
      <c r="Q673" s="28" t="n">
        <f aca="false">IF(AND($B673&lt;&gt;"",$J673&gt;=Boshqaruv!$C$9,$J673&lt;=Boshqaruv!$C$10),IF(COUNTIFS($B$4:$B672,$B673,$C$4:$C672,$C673,$J$4:$J672,"&gt;="&amp;Boshqaruv!$C$9,$J$4:$J672,"&lt;="&amp;Boshqaruv!$C$10)=0,1,0),0)</f>
        <v>0</v>
      </c>
      <c r="R673" s="28" t="n">
        <f aca="false">IF(AND($B673&lt;&gt;"",$J673&gt;=Boshqaruv!$C$9,$J673&lt;=Boshqaruv!$C$10,$K673&lt;&gt;"",$K673&lt;=Boshqaruv!$C$10),IF(COUNTIFS($B$4:$B672,$B673,$C$4:$C672,$C673,$J$4:$J672,"&gt;="&amp;Boshqaruv!$C$9,$J$4:$J672,"&lt;="&amp;Boshqaruv!$C$10,$K$4:$K672,"&lt;&gt;",$K$4:$K672,"&lt;="&amp;Boshqaruv!$C$10)=0,1,0),0)</f>
        <v>0</v>
      </c>
      <c r="S673" s="28" t="n">
        <f aca="false">IF($P673=1,IF(COUNTIFS($B$4:$B672,$B673,$C$4:$C672,$C673,$P$4:$P672,1)=0,1,0),0)</f>
        <v>0</v>
      </c>
      <c r="T673" s="12"/>
    </row>
    <row r="674" customFormat="false" ht="15" hidden="false" customHeight="false" outlineLevel="0" collapsed="false">
      <c r="A674" s="20" t="n">
        <v>670</v>
      </c>
      <c r="B674" s="12"/>
      <c r="C674" s="13"/>
      <c r="D674" s="24"/>
      <c r="E674" s="12"/>
      <c r="F674" s="12"/>
      <c r="G674" s="25"/>
      <c r="H674" s="25"/>
      <c r="I674" s="25"/>
      <c r="J674" s="13"/>
      <c r="K674" s="13"/>
      <c r="L674" s="25"/>
      <c r="M674" s="14" t="str">
        <f aca="false">IF(OR($C674="",$J674=""),"",INT(($J674-$C674)/365.25))</f>
        <v/>
      </c>
      <c r="N674" s="14" t="str">
        <f aca="false">IF($M674="","",IF($M674&lt;2,"Ha","Yo'q"))</f>
        <v/>
      </c>
      <c r="O674" s="14" t="str">
        <f aca="false">IF($M674="","",IF(AND($M674&gt;=7,$M674&lt;=17),"Ha","Yo'q"))</f>
        <v/>
      </c>
      <c r="P674" s="14" t="str">
        <f aca="false">IF(AND($B674&lt;&gt;"",$J674&lt;&gt;"",$J674&lt;=Boshqaruv!$C$10,OR($K674="",$K674&gt;Boshqaruv!$C$10),$L674&lt;&gt;"Tibbiy qarshi ko'rsatma"),1,"")</f>
        <v/>
      </c>
      <c r="Q674" s="28" t="n">
        <f aca="false">IF(AND($B674&lt;&gt;"",$J674&gt;=Boshqaruv!$C$9,$J674&lt;=Boshqaruv!$C$10),IF(COUNTIFS($B$4:$B673,$B674,$C$4:$C673,$C674,$J$4:$J673,"&gt;="&amp;Boshqaruv!$C$9,$J$4:$J673,"&lt;="&amp;Boshqaruv!$C$10)=0,1,0),0)</f>
        <v>0</v>
      </c>
      <c r="R674" s="28" t="n">
        <f aca="false">IF(AND($B674&lt;&gt;"",$J674&gt;=Boshqaruv!$C$9,$J674&lt;=Boshqaruv!$C$10,$K674&lt;&gt;"",$K674&lt;=Boshqaruv!$C$10),IF(COUNTIFS($B$4:$B673,$B674,$C$4:$C673,$C674,$J$4:$J673,"&gt;="&amp;Boshqaruv!$C$9,$J$4:$J673,"&lt;="&amp;Boshqaruv!$C$10,$K$4:$K673,"&lt;&gt;",$K$4:$K673,"&lt;="&amp;Boshqaruv!$C$10)=0,1,0),0)</f>
        <v>0</v>
      </c>
      <c r="S674" s="28" t="n">
        <f aca="false">IF($P674=1,IF(COUNTIFS($B$4:$B673,$B674,$C$4:$C673,$C674,$P$4:$P673,1)=0,1,0),0)</f>
        <v>0</v>
      </c>
      <c r="T674" s="12"/>
    </row>
    <row r="675" customFormat="false" ht="15" hidden="false" customHeight="false" outlineLevel="0" collapsed="false">
      <c r="A675" s="20" t="n">
        <v>671</v>
      </c>
      <c r="B675" s="12"/>
      <c r="C675" s="13"/>
      <c r="D675" s="24"/>
      <c r="E675" s="12"/>
      <c r="F675" s="12"/>
      <c r="G675" s="25"/>
      <c r="H675" s="25"/>
      <c r="I675" s="25"/>
      <c r="J675" s="13"/>
      <c r="K675" s="13"/>
      <c r="L675" s="25"/>
      <c r="M675" s="14" t="str">
        <f aca="false">IF(OR($C675="",$J675=""),"",INT(($J675-$C675)/365.25))</f>
        <v/>
      </c>
      <c r="N675" s="14" t="str">
        <f aca="false">IF($M675="","",IF($M675&lt;2,"Ha","Yo'q"))</f>
        <v/>
      </c>
      <c r="O675" s="14" t="str">
        <f aca="false">IF($M675="","",IF(AND($M675&gt;=7,$M675&lt;=17),"Ha","Yo'q"))</f>
        <v/>
      </c>
      <c r="P675" s="14" t="str">
        <f aca="false">IF(AND($B675&lt;&gt;"",$J675&lt;&gt;"",$J675&lt;=Boshqaruv!$C$10,OR($K675="",$K675&gt;Boshqaruv!$C$10),$L675&lt;&gt;"Tibbiy qarshi ko'rsatma"),1,"")</f>
        <v/>
      </c>
      <c r="Q675" s="28" t="n">
        <f aca="false">IF(AND($B675&lt;&gt;"",$J675&gt;=Boshqaruv!$C$9,$J675&lt;=Boshqaruv!$C$10),IF(COUNTIFS($B$4:$B674,$B675,$C$4:$C674,$C675,$J$4:$J674,"&gt;="&amp;Boshqaruv!$C$9,$J$4:$J674,"&lt;="&amp;Boshqaruv!$C$10)=0,1,0),0)</f>
        <v>0</v>
      </c>
      <c r="R675" s="28" t="n">
        <f aca="false">IF(AND($B675&lt;&gt;"",$J675&gt;=Boshqaruv!$C$9,$J675&lt;=Boshqaruv!$C$10,$K675&lt;&gt;"",$K675&lt;=Boshqaruv!$C$10),IF(COUNTIFS($B$4:$B674,$B675,$C$4:$C674,$C675,$J$4:$J674,"&gt;="&amp;Boshqaruv!$C$9,$J$4:$J674,"&lt;="&amp;Boshqaruv!$C$10,$K$4:$K674,"&lt;&gt;",$K$4:$K674,"&lt;="&amp;Boshqaruv!$C$10)=0,1,0),0)</f>
        <v>0</v>
      </c>
      <c r="S675" s="28" t="n">
        <f aca="false">IF($P675=1,IF(COUNTIFS($B$4:$B674,$B675,$C$4:$C674,$C675,$P$4:$P674,1)=0,1,0),0)</f>
        <v>0</v>
      </c>
      <c r="T675" s="12"/>
    </row>
    <row r="676" customFormat="false" ht="15" hidden="false" customHeight="false" outlineLevel="0" collapsed="false">
      <c r="A676" s="20" t="n">
        <v>672</v>
      </c>
      <c r="B676" s="12"/>
      <c r="C676" s="13"/>
      <c r="D676" s="24"/>
      <c r="E676" s="12"/>
      <c r="F676" s="12"/>
      <c r="G676" s="25"/>
      <c r="H676" s="25"/>
      <c r="I676" s="25"/>
      <c r="J676" s="13"/>
      <c r="K676" s="13"/>
      <c r="L676" s="25"/>
      <c r="M676" s="14" t="str">
        <f aca="false">IF(OR($C676="",$J676=""),"",INT(($J676-$C676)/365.25))</f>
        <v/>
      </c>
      <c r="N676" s="14" t="str">
        <f aca="false">IF($M676="","",IF($M676&lt;2,"Ha","Yo'q"))</f>
        <v/>
      </c>
      <c r="O676" s="14" t="str">
        <f aca="false">IF($M676="","",IF(AND($M676&gt;=7,$M676&lt;=17),"Ha","Yo'q"))</f>
        <v/>
      </c>
      <c r="P676" s="14" t="str">
        <f aca="false">IF(AND($B676&lt;&gt;"",$J676&lt;&gt;"",$J676&lt;=Boshqaruv!$C$10,OR($K676="",$K676&gt;Boshqaruv!$C$10),$L676&lt;&gt;"Tibbiy qarshi ko'rsatma"),1,"")</f>
        <v/>
      </c>
      <c r="Q676" s="28" t="n">
        <f aca="false">IF(AND($B676&lt;&gt;"",$J676&gt;=Boshqaruv!$C$9,$J676&lt;=Boshqaruv!$C$10),IF(COUNTIFS($B$4:$B675,$B676,$C$4:$C675,$C676,$J$4:$J675,"&gt;="&amp;Boshqaruv!$C$9,$J$4:$J675,"&lt;="&amp;Boshqaruv!$C$10)=0,1,0),0)</f>
        <v>0</v>
      </c>
      <c r="R676" s="28" t="n">
        <f aca="false">IF(AND($B676&lt;&gt;"",$J676&gt;=Boshqaruv!$C$9,$J676&lt;=Boshqaruv!$C$10,$K676&lt;&gt;"",$K676&lt;=Boshqaruv!$C$10),IF(COUNTIFS($B$4:$B675,$B676,$C$4:$C675,$C676,$J$4:$J675,"&gt;="&amp;Boshqaruv!$C$9,$J$4:$J675,"&lt;="&amp;Boshqaruv!$C$10,$K$4:$K675,"&lt;&gt;",$K$4:$K675,"&lt;="&amp;Boshqaruv!$C$10)=0,1,0),0)</f>
        <v>0</v>
      </c>
      <c r="S676" s="28" t="n">
        <f aca="false">IF($P676=1,IF(COUNTIFS($B$4:$B675,$B676,$C$4:$C675,$C676,$P$4:$P675,1)=0,1,0),0)</f>
        <v>0</v>
      </c>
      <c r="T676" s="12"/>
    </row>
    <row r="677" customFormat="false" ht="15" hidden="false" customHeight="false" outlineLevel="0" collapsed="false">
      <c r="A677" s="20" t="n">
        <v>673</v>
      </c>
      <c r="B677" s="12"/>
      <c r="C677" s="13"/>
      <c r="D677" s="24"/>
      <c r="E677" s="12"/>
      <c r="F677" s="12"/>
      <c r="G677" s="25"/>
      <c r="H677" s="25"/>
      <c r="I677" s="25"/>
      <c r="J677" s="13"/>
      <c r="K677" s="13"/>
      <c r="L677" s="25"/>
      <c r="M677" s="14" t="str">
        <f aca="false">IF(OR($C677="",$J677=""),"",INT(($J677-$C677)/365.25))</f>
        <v/>
      </c>
      <c r="N677" s="14" t="str">
        <f aca="false">IF($M677="","",IF($M677&lt;2,"Ha","Yo'q"))</f>
        <v/>
      </c>
      <c r="O677" s="14" t="str">
        <f aca="false">IF($M677="","",IF(AND($M677&gt;=7,$M677&lt;=17),"Ha","Yo'q"))</f>
        <v/>
      </c>
      <c r="P677" s="14" t="str">
        <f aca="false">IF(AND($B677&lt;&gt;"",$J677&lt;&gt;"",$J677&lt;=Boshqaruv!$C$10,OR($K677="",$K677&gt;Boshqaruv!$C$10),$L677&lt;&gt;"Tibbiy qarshi ko'rsatma"),1,"")</f>
        <v/>
      </c>
      <c r="Q677" s="28" t="n">
        <f aca="false">IF(AND($B677&lt;&gt;"",$J677&gt;=Boshqaruv!$C$9,$J677&lt;=Boshqaruv!$C$10),IF(COUNTIFS($B$4:$B676,$B677,$C$4:$C676,$C677,$J$4:$J676,"&gt;="&amp;Boshqaruv!$C$9,$J$4:$J676,"&lt;="&amp;Boshqaruv!$C$10)=0,1,0),0)</f>
        <v>0</v>
      </c>
      <c r="R677" s="28" t="n">
        <f aca="false">IF(AND($B677&lt;&gt;"",$J677&gt;=Boshqaruv!$C$9,$J677&lt;=Boshqaruv!$C$10,$K677&lt;&gt;"",$K677&lt;=Boshqaruv!$C$10),IF(COUNTIFS($B$4:$B676,$B677,$C$4:$C676,$C677,$J$4:$J676,"&gt;="&amp;Boshqaruv!$C$9,$J$4:$J676,"&lt;="&amp;Boshqaruv!$C$10,$K$4:$K676,"&lt;&gt;",$K$4:$K676,"&lt;="&amp;Boshqaruv!$C$10)=0,1,0),0)</f>
        <v>0</v>
      </c>
      <c r="S677" s="28" t="n">
        <f aca="false">IF($P677=1,IF(COUNTIFS($B$4:$B676,$B677,$C$4:$C676,$C677,$P$4:$P676,1)=0,1,0),0)</f>
        <v>0</v>
      </c>
      <c r="T677" s="12"/>
    </row>
    <row r="678" customFormat="false" ht="15" hidden="false" customHeight="false" outlineLevel="0" collapsed="false">
      <c r="A678" s="20" t="n">
        <v>674</v>
      </c>
      <c r="B678" s="12"/>
      <c r="C678" s="13"/>
      <c r="D678" s="24"/>
      <c r="E678" s="12"/>
      <c r="F678" s="12"/>
      <c r="G678" s="25"/>
      <c r="H678" s="25"/>
      <c r="I678" s="25"/>
      <c r="J678" s="13"/>
      <c r="K678" s="13"/>
      <c r="L678" s="25"/>
      <c r="M678" s="14" t="str">
        <f aca="false">IF(OR($C678="",$J678=""),"",INT(($J678-$C678)/365.25))</f>
        <v/>
      </c>
      <c r="N678" s="14" t="str">
        <f aca="false">IF($M678="","",IF($M678&lt;2,"Ha","Yo'q"))</f>
        <v/>
      </c>
      <c r="O678" s="14" t="str">
        <f aca="false">IF($M678="","",IF(AND($M678&gt;=7,$M678&lt;=17),"Ha","Yo'q"))</f>
        <v/>
      </c>
      <c r="P678" s="14" t="str">
        <f aca="false">IF(AND($B678&lt;&gt;"",$J678&lt;&gt;"",$J678&lt;=Boshqaruv!$C$10,OR($K678="",$K678&gt;Boshqaruv!$C$10),$L678&lt;&gt;"Tibbiy qarshi ko'rsatma"),1,"")</f>
        <v/>
      </c>
      <c r="Q678" s="28" t="n">
        <f aca="false">IF(AND($B678&lt;&gt;"",$J678&gt;=Boshqaruv!$C$9,$J678&lt;=Boshqaruv!$C$10),IF(COUNTIFS($B$4:$B677,$B678,$C$4:$C677,$C678,$J$4:$J677,"&gt;="&amp;Boshqaruv!$C$9,$J$4:$J677,"&lt;="&amp;Boshqaruv!$C$10)=0,1,0),0)</f>
        <v>0</v>
      </c>
      <c r="R678" s="28" t="n">
        <f aca="false">IF(AND($B678&lt;&gt;"",$J678&gt;=Boshqaruv!$C$9,$J678&lt;=Boshqaruv!$C$10,$K678&lt;&gt;"",$K678&lt;=Boshqaruv!$C$10),IF(COUNTIFS($B$4:$B677,$B678,$C$4:$C677,$C678,$J$4:$J677,"&gt;="&amp;Boshqaruv!$C$9,$J$4:$J677,"&lt;="&amp;Boshqaruv!$C$10,$K$4:$K677,"&lt;&gt;",$K$4:$K677,"&lt;="&amp;Boshqaruv!$C$10)=0,1,0),0)</f>
        <v>0</v>
      </c>
      <c r="S678" s="28" t="n">
        <f aca="false">IF($P678=1,IF(COUNTIFS($B$4:$B677,$B678,$C$4:$C677,$C678,$P$4:$P677,1)=0,1,0),0)</f>
        <v>0</v>
      </c>
      <c r="T678" s="12"/>
    </row>
    <row r="679" customFormat="false" ht="15" hidden="false" customHeight="false" outlineLevel="0" collapsed="false">
      <c r="A679" s="20" t="n">
        <v>675</v>
      </c>
      <c r="B679" s="12"/>
      <c r="C679" s="13"/>
      <c r="D679" s="24"/>
      <c r="E679" s="12"/>
      <c r="F679" s="12"/>
      <c r="G679" s="25"/>
      <c r="H679" s="25"/>
      <c r="I679" s="25"/>
      <c r="J679" s="13"/>
      <c r="K679" s="13"/>
      <c r="L679" s="25"/>
      <c r="M679" s="14" t="str">
        <f aca="false">IF(OR($C679="",$J679=""),"",INT(($J679-$C679)/365.25))</f>
        <v/>
      </c>
      <c r="N679" s="14" t="str">
        <f aca="false">IF($M679="","",IF($M679&lt;2,"Ha","Yo'q"))</f>
        <v/>
      </c>
      <c r="O679" s="14" t="str">
        <f aca="false">IF($M679="","",IF(AND($M679&gt;=7,$M679&lt;=17),"Ha","Yo'q"))</f>
        <v/>
      </c>
      <c r="P679" s="14" t="str">
        <f aca="false">IF(AND($B679&lt;&gt;"",$J679&lt;&gt;"",$J679&lt;=Boshqaruv!$C$10,OR($K679="",$K679&gt;Boshqaruv!$C$10),$L679&lt;&gt;"Tibbiy qarshi ko'rsatma"),1,"")</f>
        <v/>
      </c>
      <c r="Q679" s="28" t="n">
        <f aca="false">IF(AND($B679&lt;&gt;"",$J679&gt;=Boshqaruv!$C$9,$J679&lt;=Boshqaruv!$C$10),IF(COUNTIFS($B$4:$B678,$B679,$C$4:$C678,$C679,$J$4:$J678,"&gt;="&amp;Boshqaruv!$C$9,$J$4:$J678,"&lt;="&amp;Boshqaruv!$C$10)=0,1,0),0)</f>
        <v>0</v>
      </c>
      <c r="R679" s="28" t="n">
        <f aca="false">IF(AND($B679&lt;&gt;"",$J679&gt;=Boshqaruv!$C$9,$J679&lt;=Boshqaruv!$C$10,$K679&lt;&gt;"",$K679&lt;=Boshqaruv!$C$10),IF(COUNTIFS($B$4:$B678,$B679,$C$4:$C678,$C679,$J$4:$J678,"&gt;="&amp;Boshqaruv!$C$9,$J$4:$J678,"&lt;="&amp;Boshqaruv!$C$10,$K$4:$K678,"&lt;&gt;",$K$4:$K678,"&lt;="&amp;Boshqaruv!$C$10)=0,1,0),0)</f>
        <v>0</v>
      </c>
      <c r="S679" s="28" t="n">
        <f aca="false">IF($P679=1,IF(COUNTIFS($B$4:$B678,$B679,$C$4:$C678,$C679,$P$4:$P678,1)=0,1,0),0)</f>
        <v>0</v>
      </c>
      <c r="T679" s="12"/>
    </row>
    <row r="680" customFormat="false" ht="15" hidden="false" customHeight="false" outlineLevel="0" collapsed="false">
      <c r="A680" s="20" t="n">
        <v>676</v>
      </c>
      <c r="B680" s="12"/>
      <c r="C680" s="13"/>
      <c r="D680" s="24"/>
      <c r="E680" s="12"/>
      <c r="F680" s="12"/>
      <c r="G680" s="25"/>
      <c r="H680" s="25"/>
      <c r="I680" s="25"/>
      <c r="J680" s="13"/>
      <c r="K680" s="13"/>
      <c r="L680" s="25"/>
      <c r="M680" s="14" t="str">
        <f aca="false">IF(OR($C680="",$J680=""),"",INT(($J680-$C680)/365.25))</f>
        <v/>
      </c>
      <c r="N680" s="14" t="str">
        <f aca="false">IF($M680="","",IF($M680&lt;2,"Ha","Yo'q"))</f>
        <v/>
      </c>
      <c r="O680" s="14" t="str">
        <f aca="false">IF($M680="","",IF(AND($M680&gt;=7,$M680&lt;=17),"Ha","Yo'q"))</f>
        <v/>
      </c>
      <c r="P680" s="14" t="str">
        <f aca="false">IF(AND($B680&lt;&gt;"",$J680&lt;&gt;"",$J680&lt;=Boshqaruv!$C$10,OR($K680="",$K680&gt;Boshqaruv!$C$10),$L680&lt;&gt;"Tibbiy qarshi ko'rsatma"),1,"")</f>
        <v/>
      </c>
      <c r="Q680" s="28" t="n">
        <f aca="false">IF(AND($B680&lt;&gt;"",$J680&gt;=Boshqaruv!$C$9,$J680&lt;=Boshqaruv!$C$10),IF(COUNTIFS($B$4:$B679,$B680,$C$4:$C679,$C680,$J$4:$J679,"&gt;="&amp;Boshqaruv!$C$9,$J$4:$J679,"&lt;="&amp;Boshqaruv!$C$10)=0,1,0),0)</f>
        <v>0</v>
      </c>
      <c r="R680" s="28" t="n">
        <f aca="false">IF(AND($B680&lt;&gt;"",$J680&gt;=Boshqaruv!$C$9,$J680&lt;=Boshqaruv!$C$10,$K680&lt;&gt;"",$K680&lt;=Boshqaruv!$C$10),IF(COUNTIFS($B$4:$B679,$B680,$C$4:$C679,$C680,$J$4:$J679,"&gt;="&amp;Boshqaruv!$C$9,$J$4:$J679,"&lt;="&amp;Boshqaruv!$C$10,$K$4:$K679,"&lt;&gt;",$K$4:$K679,"&lt;="&amp;Boshqaruv!$C$10)=0,1,0),0)</f>
        <v>0</v>
      </c>
      <c r="S680" s="28" t="n">
        <f aca="false">IF($P680=1,IF(COUNTIFS($B$4:$B679,$B680,$C$4:$C679,$C680,$P$4:$P679,1)=0,1,0),0)</f>
        <v>0</v>
      </c>
      <c r="T680" s="12"/>
    </row>
    <row r="681" customFormat="false" ht="15" hidden="false" customHeight="false" outlineLevel="0" collapsed="false">
      <c r="A681" s="20" t="n">
        <v>677</v>
      </c>
      <c r="B681" s="12"/>
      <c r="C681" s="13"/>
      <c r="D681" s="24"/>
      <c r="E681" s="12"/>
      <c r="F681" s="12"/>
      <c r="G681" s="25"/>
      <c r="H681" s="25"/>
      <c r="I681" s="25"/>
      <c r="J681" s="13"/>
      <c r="K681" s="13"/>
      <c r="L681" s="25"/>
      <c r="M681" s="14" t="str">
        <f aca="false">IF(OR($C681="",$J681=""),"",INT(($J681-$C681)/365.25))</f>
        <v/>
      </c>
      <c r="N681" s="14" t="str">
        <f aca="false">IF($M681="","",IF($M681&lt;2,"Ha","Yo'q"))</f>
        <v/>
      </c>
      <c r="O681" s="14" t="str">
        <f aca="false">IF($M681="","",IF(AND($M681&gt;=7,$M681&lt;=17),"Ha","Yo'q"))</f>
        <v/>
      </c>
      <c r="P681" s="14" t="str">
        <f aca="false">IF(AND($B681&lt;&gt;"",$J681&lt;&gt;"",$J681&lt;=Boshqaruv!$C$10,OR($K681="",$K681&gt;Boshqaruv!$C$10),$L681&lt;&gt;"Tibbiy qarshi ko'rsatma"),1,"")</f>
        <v/>
      </c>
      <c r="Q681" s="28" t="n">
        <f aca="false">IF(AND($B681&lt;&gt;"",$J681&gt;=Boshqaruv!$C$9,$J681&lt;=Boshqaruv!$C$10),IF(COUNTIFS($B$4:$B680,$B681,$C$4:$C680,$C681,$J$4:$J680,"&gt;="&amp;Boshqaruv!$C$9,$J$4:$J680,"&lt;="&amp;Boshqaruv!$C$10)=0,1,0),0)</f>
        <v>0</v>
      </c>
      <c r="R681" s="28" t="n">
        <f aca="false">IF(AND($B681&lt;&gt;"",$J681&gt;=Boshqaruv!$C$9,$J681&lt;=Boshqaruv!$C$10,$K681&lt;&gt;"",$K681&lt;=Boshqaruv!$C$10),IF(COUNTIFS($B$4:$B680,$B681,$C$4:$C680,$C681,$J$4:$J680,"&gt;="&amp;Boshqaruv!$C$9,$J$4:$J680,"&lt;="&amp;Boshqaruv!$C$10,$K$4:$K680,"&lt;&gt;",$K$4:$K680,"&lt;="&amp;Boshqaruv!$C$10)=0,1,0),0)</f>
        <v>0</v>
      </c>
      <c r="S681" s="28" t="n">
        <f aca="false">IF($P681=1,IF(COUNTIFS($B$4:$B680,$B681,$C$4:$C680,$C681,$P$4:$P680,1)=0,1,0),0)</f>
        <v>0</v>
      </c>
      <c r="T681" s="12"/>
    </row>
    <row r="682" customFormat="false" ht="15" hidden="false" customHeight="false" outlineLevel="0" collapsed="false">
      <c r="A682" s="20" t="n">
        <v>678</v>
      </c>
      <c r="B682" s="12"/>
      <c r="C682" s="13"/>
      <c r="D682" s="24"/>
      <c r="E682" s="12"/>
      <c r="F682" s="12"/>
      <c r="G682" s="25"/>
      <c r="H682" s="25"/>
      <c r="I682" s="25"/>
      <c r="J682" s="13"/>
      <c r="K682" s="13"/>
      <c r="L682" s="25"/>
      <c r="M682" s="14" t="str">
        <f aca="false">IF(OR($C682="",$J682=""),"",INT(($J682-$C682)/365.25))</f>
        <v/>
      </c>
      <c r="N682" s="14" t="str">
        <f aca="false">IF($M682="","",IF($M682&lt;2,"Ha","Yo'q"))</f>
        <v/>
      </c>
      <c r="O682" s="14" t="str">
        <f aca="false">IF($M682="","",IF(AND($M682&gt;=7,$M682&lt;=17),"Ha","Yo'q"))</f>
        <v/>
      </c>
      <c r="P682" s="14" t="str">
        <f aca="false">IF(AND($B682&lt;&gt;"",$J682&lt;&gt;"",$J682&lt;=Boshqaruv!$C$10,OR($K682="",$K682&gt;Boshqaruv!$C$10),$L682&lt;&gt;"Tibbiy qarshi ko'rsatma"),1,"")</f>
        <v/>
      </c>
      <c r="Q682" s="28" t="n">
        <f aca="false">IF(AND($B682&lt;&gt;"",$J682&gt;=Boshqaruv!$C$9,$J682&lt;=Boshqaruv!$C$10),IF(COUNTIFS($B$4:$B681,$B682,$C$4:$C681,$C682,$J$4:$J681,"&gt;="&amp;Boshqaruv!$C$9,$J$4:$J681,"&lt;="&amp;Boshqaruv!$C$10)=0,1,0),0)</f>
        <v>0</v>
      </c>
      <c r="R682" s="28" t="n">
        <f aca="false">IF(AND($B682&lt;&gt;"",$J682&gt;=Boshqaruv!$C$9,$J682&lt;=Boshqaruv!$C$10,$K682&lt;&gt;"",$K682&lt;=Boshqaruv!$C$10),IF(COUNTIFS($B$4:$B681,$B682,$C$4:$C681,$C682,$J$4:$J681,"&gt;="&amp;Boshqaruv!$C$9,$J$4:$J681,"&lt;="&amp;Boshqaruv!$C$10,$K$4:$K681,"&lt;&gt;",$K$4:$K681,"&lt;="&amp;Boshqaruv!$C$10)=0,1,0),0)</f>
        <v>0</v>
      </c>
      <c r="S682" s="28" t="n">
        <f aca="false">IF($P682=1,IF(COUNTIFS($B$4:$B681,$B682,$C$4:$C681,$C682,$P$4:$P681,1)=0,1,0),0)</f>
        <v>0</v>
      </c>
      <c r="T682" s="12"/>
    </row>
    <row r="683" customFormat="false" ht="15" hidden="false" customHeight="false" outlineLevel="0" collapsed="false">
      <c r="A683" s="20" t="n">
        <v>679</v>
      </c>
      <c r="B683" s="12"/>
      <c r="C683" s="13"/>
      <c r="D683" s="24"/>
      <c r="E683" s="12"/>
      <c r="F683" s="12"/>
      <c r="G683" s="25"/>
      <c r="H683" s="25"/>
      <c r="I683" s="25"/>
      <c r="J683" s="13"/>
      <c r="K683" s="13"/>
      <c r="L683" s="25"/>
      <c r="M683" s="14" t="str">
        <f aca="false">IF(OR($C683="",$J683=""),"",INT(($J683-$C683)/365.25))</f>
        <v/>
      </c>
      <c r="N683" s="14" t="str">
        <f aca="false">IF($M683="","",IF($M683&lt;2,"Ha","Yo'q"))</f>
        <v/>
      </c>
      <c r="O683" s="14" t="str">
        <f aca="false">IF($M683="","",IF(AND($M683&gt;=7,$M683&lt;=17),"Ha","Yo'q"))</f>
        <v/>
      </c>
      <c r="P683" s="14" t="str">
        <f aca="false">IF(AND($B683&lt;&gt;"",$J683&lt;&gt;"",$J683&lt;=Boshqaruv!$C$10,OR($K683="",$K683&gt;Boshqaruv!$C$10),$L683&lt;&gt;"Tibbiy qarshi ko'rsatma"),1,"")</f>
        <v/>
      </c>
      <c r="Q683" s="28" t="n">
        <f aca="false">IF(AND($B683&lt;&gt;"",$J683&gt;=Boshqaruv!$C$9,$J683&lt;=Boshqaruv!$C$10),IF(COUNTIFS($B$4:$B682,$B683,$C$4:$C682,$C683,$J$4:$J682,"&gt;="&amp;Boshqaruv!$C$9,$J$4:$J682,"&lt;="&amp;Boshqaruv!$C$10)=0,1,0),0)</f>
        <v>0</v>
      </c>
      <c r="R683" s="28" t="n">
        <f aca="false">IF(AND($B683&lt;&gt;"",$J683&gt;=Boshqaruv!$C$9,$J683&lt;=Boshqaruv!$C$10,$K683&lt;&gt;"",$K683&lt;=Boshqaruv!$C$10),IF(COUNTIFS($B$4:$B682,$B683,$C$4:$C682,$C683,$J$4:$J682,"&gt;="&amp;Boshqaruv!$C$9,$J$4:$J682,"&lt;="&amp;Boshqaruv!$C$10,$K$4:$K682,"&lt;&gt;",$K$4:$K682,"&lt;="&amp;Boshqaruv!$C$10)=0,1,0),0)</f>
        <v>0</v>
      </c>
      <c r="S683" s="28" t="n">
        <f aca="false">IF($P683=1,IF(COUNTIFS($B$4:$B682,$B683,$C$4:$C682,$C683,$P$4:$P682,1)=0,1,0),0)</f>
        <v>0</v>
      </c>
      <c r="T683" s="12"/>
    </row>
    <row r="684" customFormat="false" ht="15" hidden="false" customHeight="false" outlineLevel="0" collapsed="false">
      <c r="A684" s="20" t="n">
        <v>680</v>
      </c>
      <c r="B684" s="12"/>
      <c r="C684" s="13"/>
      <c r="D684" s="24"/>
      <c r="E684" s="12"/>
      <c r="F684" s="12"/>
      <c r="G684" s="25"/>
      <c r="H684" s="25"/>
      <c r="I684" s="25"/>
      <c r="J684" s="13"/>
      <c r="K684" s="13"/>
      <c r="L684" s="25"/>
      <c r="M684" s="14" t="str">
        <f aca="false">IF(OR($C684="",$J684=""),"",INT(($J684-$C684)/365.25))</f>
        <v/>
      </c>
      <c r="N684" s="14" t="str">
        <f aca="false">IF($M684="","",IF($M684&lt;2,"Ha","Yo'q"))</f>
        <v/>
      </c>
      <c r="O684" s="14" t="str">
        <f aca="false">IF($M684="","",IF(AND($M684&gt;=7,$M684&lt;=17),"Ha","Yo'q"))</f>
        <v/>
      </c>
      <c r="P684" s="14" t="str">
        <f aca="false">IF(AND($B684&lt;&gt;"",$J684&lt;&gt;"",$J684&lt;=Boshqaruv!$C$10,OR($K684="",$K684&gt;Boshqaruv!$C$10),$L684&lt;&gt;"Tibbiy qarshi ko'rsatma"),1,"")</f>
        <v/>
      </c>
      <c r="Q684" s="28" t="n">
        <f aca="false">IF(AND($B684&lt;&gt;"",$J684&gt;=Boshqaruv!$C$9,$J684&lt;=Boshqaruv!$C$10),IF(COUNTIFS($B$4:$B683,$B684,$C$4:$C683,$C684,$J$4:$J683,"&gt;="&amp;Boshqaruv!$C$9,$J$4:$J683,"&lt;="&amp;Boshqaruv!$C$10)=0,1,0),0)</f>
        <v>0</v>
      </c>
      <c r="R684" s="28" t="n">
        <f aca="false">IF(AND($B684&lt;&gt;"",$J684&gt;=Boshqaruv!$C$9,$J684&lt;=Boshqaruv!$C$10,$K684&lt;&gt;"",$K684&lt;=Boshqaruv!$C$10),IF(COUNTIFS($B$4:$B683,$B684,$C$4:$C683,$C684,$J$4:$J683,"&gt;="&amp;Boshqaruv!$C$9,$J$4:$J683,"&lt;="&amp;Boshqaruv!$C$10,$K$4:$K683,"&lt;&gt;",$K$4:$K683,"&lt;="&amp;Boshqaruv!$C$10)=0,1,0),0)</f>
        <v>0</v>
      </c>
      <c r="S684" s="28" t="n">
        <f aca="false">IF($P684=1,IF(COUNTIFS($B$4:$B683,$B684,$C$4:$C683,$C684,$P$4:$P683,1)=0,1,0),0)</f>
        <v>0</v>
      </c>
      <c r="T684" s="12"/>
    </row>
    <row r="685" customFormat="false" ht="15" hidden="false" customHeight="false" outlineLevel="0" collapsed="false">
      <c r="A685" s="20" t="n">
        <v>681</v>
      </c>
      <c r="B685" s="12"/>
      <c r="C685" s="13"/>
      <c r="D685" s="24"/>
      <c r="E685" s="12"/>
      <c r="F685" s="12"/>
      <c r="G685" s="25"/>
      <c r="H685" s="25"/>
      <c r="I685" s="25"/>
      <c r="J685" s="13"/>
      <c r="K685" s="13"/>
      <c r="L685" s="25"/>
      <c r="M685" s="14" t="str">
        <f aca="false">IF(OR($C685="",$J685=""),"",INT(($J685-$C685)/365.25))</f>
        <v/>
      </c>
      <c r="N685" s="14" t="str">
        <f aca="false">IF($M685="","",IF($M685&lt;2,"Ha","Yo'q"))</f>
        <v/>
      </c>
      <c r="O685" s="14" t="str">
        <f aca="false">IF($M685="","",IF(AND($M685&gt;=7,$M685&lt;=17),"Ha","Yo'q"))</f>
        <v/>
      </c>
      <c r="P685" s="14" t="str">
        <f aca="false">IF(AND($B685&lt;&gt;"",$J685&lt;&gt;"",$J685&lt;=Boshqaruv!$C$10,OR($K685="",$K685&gt;Boshqaruv!$C$10),$L685&lt;&gt;"Tibbiy qarshi ko'rsatma"),1,"")</f>
        <v/>
      </c>
      <c r="Q685" s="28" t="n">
        <f aca="false">IF(AND($B685&lt;&gt;"",$J685&gt;=Boshqaruv!$C$9,$J685&lt;=Boshqaruv!$C$10),IF(COUNTIFS($B$4:$B684,$B685,$C$4:$C684,$C685,$J$4:$J684,"&gt;="&amp;Boshqaruv!$C$9,$J$4:$J684,"&lt;="&amp;Boshqaruv!$C$10)=0,1,0),0)</f>
        <v>0</v>
      </c>
      <c r="R685" s="28" t="n">
        <f aca="false">IF(AND($B685&lt;&gt;"",$J685&gt;=Boshqaruv!$C$9,$J685&lt;=Boshqaruv!$C$10,$K685&lt;&gt;"",$K685&lt;=Boshqaruv!$C$10),IF(COUNTIFS($B$4:$B684,$B685,$C$4:$C684,$C685,$J$4:$J684,"&gt;="&amp;Boshqaruv!$C$9,$J$4:$J684,"&lt;="&amp;Boshqaruv!$C$10,$K$4:$K684,"&lt;&gt;",$K$4:$K684,"&lt;="&amp;Boshqaruv!$C$10)=0,1,0),0)</f>
        <v>0</v>
      </c>
      <c r="S685" s="28" t="n">
        <f aca="false">IF($P685=1,IF(COUNTIFS($B$4:$B684,$B685,$C$4:$C684,$C685,$P$4:$P684,1)=0,1,0),0)</f>
        <v>0</v>
      </c>
      <c r="T685" s="12"/>
    </row>
    <row r="686" customFormat="false" ht="15" hidden="false" customHeight="false" outlineLevel="0" collapsed="false">
      <c r="A686" s="20" t="n">
        <v>682</v>
      </c>
      <c r="B686" s="12"/>
      <c r="C686" s="13"/>
      <c r="D686" s="24"/>
      <c r="E686" s="12"/>
      <c r="F686" s="12"/>
      <c r="G686" s="25"/>
      <c r="H686" s="25"/>
      <c r="I686" s="25"/>
      <c r="J686" s="13"/>
      <c r="K686" s="13"/>
      <c r="L686" s="25"/>
      <c r="M686" s="14" t="str">
        <f aca="false">IF(OR($C686="",$J686=""),"",INT(($J686-$C686)/365.25))</f>
        <v/>
      </c>
      <c r="N686" s="14" t="str">
        <f aca="false">IF($M686="","",IF($M686&lt;2,"Ha","Yo'q"))</f>
        <v/>
      </c>
      <c r="O686" s="14" t="str">
        <f aca="false">IF($M686="","",IF(AND($M686&gt;=7,$M686&lt;=17),"Ha","Yo'q"))</f>
        <v/>
      </c>
      <c r="P686" s="14" t="str">
        <f aca="false">IF(AND($B686&lt;&gt;"",$J686&lt;&gt;"",$J686&lt;=Boshqaruv!$C$10,OR($K686="",$K686&gt;Boshqaruv!$C$10),$L686&lt;&gt;"Tibbiy qarshi ko'rsatma"),1,"")</f>
        <v/>
      </c>
      <c r="Q686" s="28" t="n">
        <f aca="false">IF(AND($B686&lt;&gt;"",$J686&gt;=Boshqaruv!$C$9,$J686&lt;=Boshqaruv!$C$10),IF(COUNTIFS($B$4:$B685,$B686,$C$4:$C685,$C686,$J$4:$J685,"&gt;="&amp;Boshqaruv!$C$9,$J$4:$J685,"&lt;="&amp;Boshqaruv!$C$10)=0,1,0),0)</f>
        <v>0</v>
      </c>
      <c r="R686" s="28" t="n">
        <f aca="false">IF(AND($B686&lt;&gt;"",$J686&gt;=Boshqaruv!$C$9,$J686&lt;=Boshqaruv!$C$10,$K686&lt;&gt;"",$K686&lt;=Boshqaruv!$C$10),IF(COUNTIFS($B$4:$B685,$B686,$C$4:$C685,$C686,$J$4:$J685,"&gt;="&amp;Boshqaruv!$C$9,$J$4:$J685,"&lt;="&amp;Boshqaruv!$C$10,$K$4:$K685,"&lt;&gt;",$K$4:$K685,"&lt;="&amp;Boshqaruv!$C$10)=0,1,0),0)</f>
        <v>0</v>
      </c>
      <c r="S686" s="28" t="n">
        <f aca="false">IF($P686=1,IF(COUNTIFS($B$4:$B685,$B686,$C$4:$C685,$C686,$P$4:$P685,1)=0,1,0),0)</f>
        <v>0</v>
      </c>
      <c r="T686" s="12"/>
    </row>
    <row r="687" customFormat="false" ht="15" hidden="false" customHeight="false" outlineLevel="0" collapsed="false">
      <c r="A687" s="20" t="n">
        <v>683</v>
      </c>
      <c r="B687" s="12"/>
      <c r="C687" s="13"/>
      <c r="D687" s="24"/>
      <c r="E687" s="12"/>
      <c r="F687" s="12"/>
      <c r="G687" s="25"/>
      <c r="H687" s="25"/>
      <c r="I687" s="25"/>
      <c r="J687" s="13"/>
      <c r="K687" s="13"/>
      <c r="L687" s="25"/>
      <c r="M687" s="14" t="str">
        <f aca="false">IF(OR($C687="",$J687=""),"",INT(($J687-$C687)/365.25))</f>
        <v/>
      </c>
      <c r="N687" s="14" t="str">
        <f aca="false">IF($M687="","",IF($M687&lt;2,"Ha","Yo'q"))</f>
        <v/>
      </c>
      <c r="O687" s="14" t="str">
        <f aca="false">IF($M687="","",IF(AND($M687&gt;=7,$M687&lt;=17),"Ha","Yo'q"))</f>
        <v/>
      </c>
      <c r="P687" s="14" t="str">
        <f aca="false">IF(AND($B687&lt;&gt;"",$J687&lt;&gt;"",$J687&lt;=Boshqaruv!$C$10,OR($K687="",$K687&gt;Boshqaruv!$C$10),$L687&lt;&gt;"Tibbiy qarshi ko'rsatma"),1,"")</f>
        <v/>
      </c>
      <c r="Q687" s="28" t="n">
        <f aca="false">IF(AND($B687&lt;&gt;"",$J687&gt;=Boshqaruv!$C$9,$J687&lt;=Boshqaruv!$C$10),IF(COUNTIFS($B$4:$B686,$B687,$C$4:$C686,$C687,$J$4:$J686,"&gt;="&amp;Boshqaruv!$C$9,$J$4:$J686,"&lt;="&amp;Boshqaruv!$C$10)=0,1,0),0)</f>
        <v>0</v>
      </c>
      <c r="R687" s="28" t="n">
        <f aca="false">IF(AND($B687&lt;&gt;"",$J687&gt;=Boshqaruv!$C$9,$J687&lt;=Boshqaruv!$C$10,$K687&lt;&gt;"",$K687&lt;=Boshqaruv!$C$10),IF(COUNTIFS($B$4:$B686,$B687,$C$4:$C686,$C687,$J$4:$J686,"&gt;="&amp;Boshqaruv!$C$9,$J$4:$J686,"&lt;="&amp;Boshqaruv!$C$10,$K$4:$K686,"&lt;&gt;",$K$4:$K686,"&lt;="&amp;Boshqaruv!$C$10)=0,1,0),0)</f>
        <v>0</v>
      </c>
      <c r="S687" s="28" t="n">
        <f aca="false">IF($P687=1,IF(COUNTIFS($B$4:$B686,$B687,$C$4:$C686,$C687,$P$4:$P686,1)=0,1,0),0)</f>
        <v>0</v>
      </c>
      <c r="T687" s="12"/>
    </row>
    <row r="688" customFormat="false" ht="15" hidden="false" customHeight="false" outlineLevel="0" collapsed="false">
      <c r="A688" s="20" t="n">
        <v>684</v>
      </c>
      <c r="B688" s="12"/>
      <c r="C688" s="13"/>
      <c r="D688" s="24"/>
      <c r="E688" s="12"/>
      <c r="F688" s="12"/>
      <c r="G688" s="25"/>
      <c r="H688" s="25"/>
      <c r="I688" s="25"/>
      <c r="J688" s="13"/>
      <c r="K688" s="13"/>
      <c r="L688" s="25"/>
      <c r="M688" s="14" t="str">
        <f aca="false">IF(OR($C688="",$J688=""),"",INT(($J688-$C688)/365.25))</f>
        <v/>
      </c>
      <c r="N688" s="14" t="str">
        <f aca="false">IF($M688="","",IF($M688&lt;2,"Ha","Yo'q"))</f>
        <v/>
      </c>
      <c r="O688" s="14" t="str">
        <f aca="false">IF($M688="","",IF(AND($M688&gt;=7,$M688&lt;=17),"Ha","Yo'q"))</f>
        <v/>
      </c>
      <c r="P688" s="14" t="str">
        <f aca="false">IF(AND($B688&lt;&gt;"",$J688&lt;&gt;"",$J688&lt;=Boshqaruv!$C$10,OR($K688="",$K688&gt;Boshqaruv!$C$10),$L688&lt;&gt;"Tibbiy qarshi ko'rsatma"),1,"")</f>
        <v/>
      </c>
      <c r="Q688" s="28" t="n">
        <f aca="false">IF(AND($B688&lt;&gt;"",$J688&gt;=Boshqaruv!$C$9,$J688&lt;=Boshqaruv!$C$10),IF(COUNTIFS($B$4:$B687,$B688,$C$4:$C687,$C688,$J$4:$J687,"&gt;="&amp;Boshqaruv!$C$9,$J$4:$J687,"&lt;="&amp;Boshqaruv!$C$10)=0,1,0),0)</f>
        <v>0</v>
      </c>
      <c r="R688" s="28" t="n">
        <f aca="false">IF(AND($B688&lt;&gt;"",$J688&gt;=Boshqaruv!$C$9,$J688&lt;=Boshqaruv!$C$10,$K688&lt;&gt;"",$K688&lt;=Boshqaruv!$C$10),IF(COUNTIFS($B$4:$B687,$B688,$C$4:$C687,$C688,$J$4:$J687,"&gt;="&amp;Boshqaruv!$C$9,$J$4:$J687,"&lt;="&amp;Boshqaruv!$C$10,$K$4:$K687,"&lt;&gt;",$K$4:$K687,"&lt;="&amp;Boshqaruv!$C$10)=0,1,0),0)</f>
        <v>0</v>
      </c>
      <c r="S688" s="28" t="n">
        <f aca="false">IF($P688=1,IF(COUNTIFS($B$4:$B687,$B688,$C$4:$C687,$C688,$P$4:$P687,1)=0,1,0),0)</f>
        <v>0</v>
      </c>
      <c r="T688" s="12"/>
    </row>
    <row r="689" customFormat="false" ht="15" hidden="false" customHeight="false" outlineLevel="0" collapsed="false">
      <c r="A689" s="20" t="n">
        <v>685</v>
      </c>
      <c r="B689" s="12"/>
      <c r="C689" s="13"/>
      <c r="D689" s="24"/>
      <c r="E689" s="12"/>
      <c r="F689" s="12"/>
      <c r="G689" s="25"/>
      <c r="H689" s="25"/>
      <c r="I689" s="25"/>
      <c r="J689" s="13"/>
      <c r="K689" s="13"/>
      <c r="L689" s="25"/>
      <c r="M689" s="14" t="str">
        <f aca="false">IF(OR($C689="",$J689=""),"",INT(($J689-$C689)/365.25))</f>
        <v/>
      </c>
      <c r="N689" s="14" t="str">
        <f aca="false">IF($M689="","",IF($M689&lt;2,"Ha","Yo'q"))</f>
        <v/>
      </c>
      <c r="O689" s="14" t="str">
        <f aca="false">IF($M689="","",IF(AND($M689&gt;=7,$M689&lt;=17),"Ha","Yo'q"))</f>
        <v/>
      </c>
      <c r="P689" s="14" t="str">
        <f aca="false">IF(AND($B689&lt;&gt;"",$J689&lt;&gt;"",$J689&lt;=Boshqaruv!$C$10,OR($K689="",$K689&gt;Boshqaruv!$C$10),$L689&lt;&gt;"Tibbiy qarshi ko'rsatma"),1,"")</f>
        <v/>
      </c>
      <c r="Q689" s="28" t="n">
        <f aca="false">IF(AND($B689&lt;&gt;"",$J689&gt;=Boshqaruv!$C$9,$J689&lt;=Boshqaruv!$C$10),IF(COUNTIFS($B$4:$B688,$B689,$C$4:$C688,$C689,$J$4:$J688,"&gt;="&amp;Boshqaruv!$C$9,$J$4:$J688,"&lt;="&amp;Boshqaruv!$C$10)=0,1,0),0)</f>
        <v>0</v>
      </c>
      <c r="R689" s="28" t="n">
        <f aca="false">IF(AND($B689&lt;&gt;"",$J689&gt;=Boshqaruv!$C$9,$J689&lt;=Boshqaruv!$C$10,$K689&lt;&gt;"",$K689&lt;=Boshqaruv!$C$10),IF(COUNTIFS($B$4:$B688,$B689,$C$4:$C688,$C689,$J$4:$J688,"&gt;="&amp;Boshqaruv!$C$9,$J$4:$J688,"&lt;="&amp;Boshqaruv!$C$10,$K$4:$K688,"&lt;&gt;",$K$4:$K688,"&lt;="&amp;Boshqaruv!$C$10)=0,1,0),0)</f>
        <v>0</v>
      </c>
      <c r="S689" s="28" t="n">
        <f aca="false">IF($P689=1,IF(COUNTIFS($B$4:$B688,$B689,$C$4:$C688,$C689,$P$4:$P688,1)=0,1,0),0)</f>
        <v>0</v>
      </c>
      <c r="T689" s="12"/>
    </row>
    <row r="690" customFormat="false" ht="15" hidden="false" customHeight="false" outlineLevel="0" collapsed="false">
      <c r="A690" s="20" t="n">
        <v>686</v>
      </c>
      <c r="B690" s="12"/>
      <c r="C690" s="13"/>
      <c r="D690" s="24"/>
      <c r="E690" s="12"/>
      <c r="F690" s="12"/>
      <c r="G690" s="25"/>
      <c r="H690" s="25"/>
      <c r="I690" s="25"/>
      <c r="J690" s="13"/>
      <c r="K690" s="13"/>
      <c r="L690" s="25"/>
      <c r="M690" s="14" t="str">
        <f aca="false">IF(OR($C690="",$J690=""),"",INT(($J690-$C690)/365.25))</f>
        <v/>
      </c>
      <c r="N690" s="14" t="str">
        <f aca="false">IF($M690="","",IF($M690&lt;2,"Ha","Yo'q"))</f>
        <v/>
      </c>
      <c r="O690" s="14" t="str">
        <f aca="false">IF($M690="","",IF(AND($M690&gt;=7,$M690&lt;=17),"Ha","Yo'q"))</f>
        <v/>
      </c>
      <c r="P690" s="14" t="str">
        <f aca="false">IF(AND($B690&lt;&gt;"",$J690&lt;&gt;"",$J690&lt;=Boshqaruv!$C$10,OR($K690="",$K690&gt;Boshqaruv!$C$10),$L690&lt;&gt;"Tibbiy qarshi ko'rsatma"),1,"")</f>
        <v/>
      </c>
      <c r="Q690" s="28" t="n">
        <f aca="false">IF(AND($B690&lt;&gt;"",$J690&gt;=Boshqaruv!$C$9,$J690&lt;=Boshqaruv!$C$10),IF(COUNTIFS($B$4:$B689,$B690,$C$4:$C689,$C690,$J$4:$J689,"&gt;="&amp;Boshqaruv!$C$9,$J$4:$J689,"&lt;="&amp;Boshqaruv!$C$10)=0,1,0),0)</f>
        <v>0</v>
      </c>
      <c r="R690" s="28" t="n">
        <f aca="false">IF(AND($B690&lt;&gt;"",$J690&gt;=Boshqaruv!$C$9,$J690&lt;=Boshqaruv!$C$10,$K690&lt;&gt;"",$K690&lt;=Boshqaruv!$C$10),IF(COUNTIFS($B$4:$B689,$B690,$C$4:$C689,$C690,$J$4:$J689,"&gt;="&amp;Boshqaruv!$C$9,$J$4:$J689,"&lt;="&amp;Boshqaruv!$C$10,$K$4:$K689,"&lt;&gt;",$K$4:$K689,"&lt;="&amp;Boshqaruv!$C$10)=0,1,0),0)</f>
        <v>0</v>
      </c>
      <c r="S690" s="28" t="n">
        <f aca="false">IF($P690=1,IF(COUNTIFS($B$4:$B689,$B690,$C$4:$C689,$C690,$P$4:$P689,1)=0,1,0),0)</f>
        <v>0</v>
      </c>
      <c r="T690" s="12"/>
    </row>
    <row r="691" customFormat="false" ht="15" hidden="false" customHeight="false" outlineLevel="0" collapsed="false">
      <c r="A691" s="20" t="n">
        <v>687</v>
      </c>
      <c r="B691" s="12"/>
      <c r="C691" s="13"/>
      <c r="D691" s="24"/>
      <c r="E691" s="12"/>
      <c r="F691" s="12"/>
      <c r="G691" s="25"/>
      <c r="H691" s="25"/>
      <c r="I691" s="25"/>
      <c r="J691" s="13"/>
      <c r="K691" s="13"/>
      <c r="L691" s="25"/>
      <c r="M691" s="14" t="str">
        <f aca="false">IF(OR($C691="",$J691=""),"",INT(($J691-$C691)/365.25))</f>
        <v/>
      </c>
      <c r="N691" s="14" t="str">
        <f aca="false">IF($M691="","",IF($M691&lt;2,"Ha","Yo'q"))</f>
        <v/>
      </c>
      <c r="O691" s="14" t="str">
        <f aca="false">IF($M691="","",IF(AND($M691&gt;=7,$M691&lt;=17),"Ha","Yo'q"))</f>
        <v/>
      </c>
      <c r="P691" s="14" t="str">
        <f aca="false">IF(AND($B691&lt;&gt;"",$J691&lt;&gt;"",$J691&lt;=Boshqaruv!$C$10,OR($K691="",$K691&gt;Boshqaruv!$C$10),$L691&lt;&gt;"Tibbiy qarshi ko'rsatma"),1,"")</f>
        <v/>
      </c>
      <c r="Q691" s="28" t="n">
        <f aca="false">IF(AND($B691&lt;&gt;"",$J691&gt;=Boshqaruv!$C$9,$J691&lt;=Boshqaruv!$C$10),IF(COUNTIFS($B$4:$B690,$B691,$C$4:$C690,$C691,$J$4:$J690,"&gt;="&amp;Boshqaruv!$C$9,$J$4:$J690,"&lt;="&amp;Boshqaruv!$C$10)=0,1,0),0)</f>
        <v>0</v>
      </c>
      <c r="R691" s="28" t="n">
        <f aca="false">IF(AND($B691&lt;&gt;"",$J691&gt;=Boshqaruv!$C$9,$J691&lt;=Boshqaruv!$C$10,$K691&lt;&gt;"",$K691&lt;=Boshqaruv!$C$10),IF(COUNTIFS($B$4:$B690,$B691,$C$4:$C690,$C691,$J$4:$J690,"&gt;="&amp;Boshqaruv!$C$9,$J$4:$J690,"&lt;="&amp;Boshqaruv!$C$10,$K$4:$K690,"&lt;&gt;",$K$4:$K690,"&lt;="&amp;Boshqaruv!$C$10)=0,1,0),0)</f>
        <v>0</v>
      </c>
      <c r="S691" s="28" t="n">
        <f aca="false">IF($P691=1,IF(COUNTIFS($B$4:$B690,$B691,$C$4:$C690,$C691,$P$4:$P690,1)=0,1,0),0)</f>
        <v>0</v>
      </c>
      <c r="T691" s="12"/>
    </row>
    <row r="692" customFormat="false" ht="15" hidden="false" customHeight="false" outlineLevel="0" collapsed="false">
      <c r="A692" s="20" t="n">
        <v>688</v>
      </c>
      <c r="B692" s="12"/>
      <c r="C692" s="13"/>
      <c r="D692" s="24"/>
      <c r="E692" s="12"/>
      <c r="F692" s="12"/>
      <c r="G692" s="25"/>
      <c r="H692" s="25"/>
      <c r="I692" s="25"/>
      <c r="J692" s="13"/>
      <c r="K692" s="13"/>
      <c r="L692" s="25"/>
      <c r="M692" s="14" t="str">
        <f aca="false">IF(OR($C692="",$J692=""),"",INT(($J692-$C692)/365.25))</f>
        <v/>
      </c>
      <c r="N692" s="14" t="str">
        <f aca="false">IF($M692="","",IF($M692&lt;2,"Ha","Yo'q"))</f>
        <v/>
      </c>
      <c r="O692" s="14" t="str">
        <f aca="false">IF($M692="","",IF(AND($M692&gt;=7,$M692&lt;=17),"Ha","Yo'q"))</f>
        <v/>
      </c>
      <c r="P692" s="14" t="str">
        <f aca="false">IF(AND($B692&lt;&gt;"",$J692&lt;&gt;"",$J692&lt;=Boshqaruv!$C$10,OR($K692="",$K692&gt;Boshqaruv!$C$10),$L692&lt;&gt;"Tibbiy qarshi ko'rsatma"),1,"")</f>
        <v/>
      </c>
      <c r="Q692" s="28" t="n">
        <f aca="false">IF(AND($B692&lt;&gt;"",$J692&gt;=Boshqaruv!$C$9,$J692&lt;=Boshqaruv!$C$10),IF(COUNTIFS($B$4:$B691,$B692,$C$4:$C691,$C692,$J$4:$J691,"&gt;="&amp;Boshqaruv!$C$9,$J$4:$J691,"&lt;="&amp;Boshqaruv!$C$10)=0,1,0),0)</f>
        <v>0</v>
      </c>
      <c r="R692" s="28" t="n">
        <f aca="false">IF(AND($B692&lt;&gt;"",$J692&gt;=Boshqaruv!$C$9,$J692&lt;=Boshqaruv!$C$10,$K692&lt;&gt;"",$K692&lt;=Boshqaruv!$C$10),IF(COUNTIFS($B$4:$B691,$B692,$C$4:$C691,$C692,$J$4:$J691,"&gt;="&amp;Boshqaruv!$C$9,$J$4:$J691,"&lt;="&amp;Boshqaruv!$C$10,$K$4:$K691,"&lt;&gt;",$K$4:$K691,"&lt;="&amp;Boshqaruv!$C$10)=0,1,0),0)</f>
        <v>0</v>
      </c>
      <c r="S692" s="28" t="n">
        <f aca="false">IF($P692=1,IF(COUNTIFS($B$4:$B691,$B692,$C$4:$C691,$C692,$P$4:$P691,1)=0,1,0),0)</f>
        <v>0</v>
      </c>
      <c r="T692" s="12"/>
    </row>
    <row r="693" customFormat="false" ht="15" hidden="false" customHeight="false" outlineLevel="0" collapsed="false">
      <c r="A693" s="20" t="n">
        <v>689</v>
      </c>
      <c r="B693" s="12"/>
      <c r="C693" s="13"/>
      <c r="D693" s="24"/>
      <c r="E693" s="12"/>
      <c r="F693" s="12"/>
      <c r="G693" s="25"/>
      <c r="H693" s="25"/>
      <c r="I693" s="25"/>
      <c r="J693" s="13"/>
      <c r="K693" s="13"/>
      <c r="L693" s="25"/>
      <c r="M693" s="14" t="str">
        <f aca="false">IF(OR($C693="",$J693=""),"",INT(($J693-$C693)/365.25))</f>
        <v/>
      </c>
      <c r="N693" s="14" t="str">
        <f aca="false">IF($M693="","",IF($M693&lt;2,"Ha","Yo'q"))</f>
        <v/>
      </c>
      <c r="O693" s="14" t="str">
        <f aca="false">IF($M693="","",IF(AND($M693&gt;=7,$M693&lt;=17),"Ha","Yo'q"))</f>
        <v/>
      </c>
      <c r="P693" s="14" t="str">
        <f aca="false">IF(AND($B693&lt;&gt;"",$J693&lt;&gt;"",$J693&lt;=Boshqaruv!$C$10,OR($K693="",$K693&gt;Boshqaruv!$C$10),$L693&lt;&gt;"Tibbiy qarshi ko'rsatma"),1,"")</f>
        <v/>
      </c>
      <c r="Q693" s="28" t="n">
        <f aca="false">IF(AND($B693&lt;&gt;"",$J693&gt;=Boshqaruv!$C$9,$J693&lt;=Boshqaruv!$C$10),IF(COUNTIFS($B$4:$B692,$B693,$C$4:$C692,$C693,$J$4:$J692,"&gt;="&amp;Boshqaruv!$C$9,$J$4:$J692,"&lt;="&amp;Boshqaruv!$C$10)=0,1,0),0)</f>
        <v>0</v>
      </c>
      <c r="R693" s="28" t="n">
        <f aca="false">IF(AND($B693&lt;&gt;"",$J693&gt;=Boshqaruv!$C$9,$J693&lt;=Boshqaruv!$C$10,$K693&lt;&gt;"",$K693&lt;=Boshqaruv!$C$10),IF(COUNTIFS($B$4:$B692,$B693,$C$4:$C692,$C693,$J$4:$J692,"&gt;="&amp;Boshqaruv!$C$9,$J$4:$J692,"&lt;="&amp;Boshqaruv!$C$10,$K$4:$K692,"&lt;&gt;",$K$4:$K692,"&lt;="&amp;Boshqaruv!$C$10)=0,1,0),0)</f>
        <v>0</v>
      </c>
      <c r="S693" s="28" t="n">
        <f aca="false">IF($P693=1,IF(COUNTIFS($B$4:$B692,$B693,$C$4:$C692,$C693,$P$4:$P692,1)=0,1,0),0)</f>
        <v>0</v>
      </c>
      <c r="T693" s="12"/>
    </row>
    <row r="694" customFormat="false" ht="15" hidden="false" customHeight="false" outlineLevel="0" collapsed="false">
      <c r="A694" s="20" t="n">
        <v>690</v>
      </c>
      <c r="B694" s="12"/>
      <c r="C694" s="13"/>
      <c r="D694" s="24"/>
      <c r="E694" s="12"/>
      <c r="F694" s="12"/>
      <c r="G694" s="25"/>
      <c r="H694" s="25"/>
      <c r="I694" s="25"/>
      <c r="J694" s="13"/>
      <c r="K694" s="13"/>
      <c r="L694" s="25"/>
      <c r="M694" s="14" t="str">
        <f aca="false">IF(OR($C694="",$J694=""),"",INT(($J694-$C694)/365.25))</f>
        <v/>
      </c>
      <c r="N694" s="14" t="str">
        <f aca="false">IF($M694="","",IF($M694&lt;2,"Ha","Yo'q"))</f>
        <v/>
      </c>
      <c r="O694" s="14" t="str">
        <f aca="false">IF($M694="","",IF(AND($M694&gt;=7,$M694&lt;=17),"Ha","Yo'q"))</f>
        <v/>
      </c>
      <c r="P694" s="14" t="str">
        <f aca="false">IF(AND($B694&lt;&gt;"",$J694&lt;&gt;"",$J694&lt;=Boshqaruv!$C$10,OR($K694="",$K694&gt;Boshqaruv!$C$10),$L694&lt;&gt;"Tibbiy qarshi ko'rsatma"),1,"")</f>
        <v/>
      </c>
      <c r="Q694" s="28" t="n">
        <f aca="false">IF(AND($B694&lt;&gt;"",$J694&gt;=Boshqaruv!$C$9,$J694&lt;=Boshqaruv!$C$10),IF(COUNTIFS($B$4:$B693,$B694,$C$4:$C693,$C694,$J$4:$J693,"&gt;="&amp;Boshqaruv!$C$9,$J$4:$J693,"&lt;="&amp;Boshqaruv!$C$10)=0,1,0),0)</f>
        <v>0</v>
      </c>
      <c r="R694" s="28" t="n">
        <f aca="false">IF(AND($B694&lt;&gt;"",$J694&gt;=Boshqaruv!$C$9,$J694&lt;=Boshqaruv!$C$10,$K694&lt;&gt;"",$K694&lt;=Boshqaruv!$C$10),IF(COUNTIFS($B$4:$B693,$B694,$C$4:$C693,$C694,$J$4:$J693,"&gt;="&amp;Boshqaruv!$C$9,$J$4:$J693,"&lt;="&amp;Boshqaruv!$C$10,$K$4:$K693,"&lt;&gt;",$K$4:$K693,"&lt;="&amp;Boshqaruv!$C$10)=0,1,0),0)</f>
        <v>0</v>
      </c>
      <c r="S694" s="28" t="n">
        <f aca="false">IF($P694=1,IF(COUNTIFS($B$4:$B693,$B694,$C$4:$C693,$C694,$P$4:$P693,1)=0,1,0),0)</f>
        <v>0</v>
      </c>
      <c r="T694" s="12"/>
    </row>
    <row r="695" customFormat="false" ht="15" hidden="false" customHeight="false" outlineLevel="0" collapsed="false">
      <c r="A695" s="20" t="n">
        <v>691</v>
      </c>
      <c r="B695" s="12"/>
      <c r="C695" s="13"/>
      <c r="D695" s="24"/>
      <c r="E695" s="12"/>
      <c r="F695" s="12"/>
      <c r="G695" s="25"/>
      <c r="H695" s="25"/>
      <c r="I695" s="25"/>
      <c r="J695" s="13"/>
      <c r="K695" s="13"/>
      <c r="L695" s="25"/>
      <c r="M695" s="14" t="str">
        <f aca="false">IF(OR($C695="",$J695=""),"",INT(($J695-$C695)/365.25))</f>
        <v/>
      </c>
      <c r="N695" s="14" t="str">
        <f aca="false">IF($M695="","",IF($M695&lt;2,"Ha","Yo'q"))</f>
        <v/>
      </c>
      <c r="O695" s="14" t="str">
        <f aca="false">IF($M695="","",IF(AND($M695&gt;=7,$M695&lt;=17),"Ha","Yo'q"))</f>
        <v/>
      </c>
      <c r="P695" s="14" t="str">
        <f aca="false">IF(AND($B695&lt;&gt;"",$J695&lt;&gt;"",$J695&lt;=Boshqaruv!$C$10,OR($K695="",$K695&gt;Boshqaruv!$C$10),$L695&lt;&gt;"Tibbiy qarshi ko'rsatma"),1,"")</f>
        <v/>
      </c>
      <c r="Q695" s="28" t="n">
        <f aca="false">IF(AND($B695&lt;&gt;"",$J695&gt;=Boshqaruv!$C$9,$J695&lt;=Boshqaruv!$C$10),IF(COUNTIFS($B$4:$B694,$B695,$C$4:$C694,$C695,$J$4:$J694,"&gt;="&amp;Boshqaruv!$C$9,$J$4:$J694,"&lt;="&amp;Boshqaruv!$C$10)=0,1,0),0)</f>
        <v>0</v>
      </c>
      <c r="R695" s="28" t="n">
        <f aca="false">IF(AND($B695&lt;&gt;"",$J695&gt;=Boshqaruv!$C$9,$J695&lt;=Boshqaruv!$C$10,$K695&lt;&gt;"",$K695&lt;=Boshqaruv!$C$10),IF(COUNTIFS($B$4:$B694,$B695,$C$4:$C694,$C695,$J$4:$J694,"&gt;="&amp;Boshqaruv!$C$9,$J$4:$J694,"&lt;="&amp;Boshqaruv!$C$10,$K$4:$K694,"&lt;&gt;",$K$4:$K694,"&lt;="&amp;Boshqaruv!$C$10)=0,1,0),0)</f>
        <v>0</v>
      </c>
      <c r="S695" s="28" t="n">
        <f aca="false">IF($P695=1,IF(COUNTIFS($B$4:$B694,$B695,$C$4:$C694,$C695,$P$4:$P694,1)=0,1,0),0)</f>
        <v>0</v>
      </c>
      <c r="T695" s="12"/>
    </row>
    <row r="696" customFormat="false" ht="15" hidden="false" customHeight="false" outlineLevel="0" collapsed="false">
      <c r="A696" s="20" t="n">
        <v>692</v>
      </c>
      <c r="B696" s="12"/>
      <c r="C696" s="13"/>
      <c r="D696" s="24"/>
      <c r="E696" s="12"/>
      <c r="F696" s="12"/>
      <c r="G696" s="25"/>
      <c r="H696" s="25"/>
      <c r="I696" s="25"/>
      <c r="J696" s="13"/>
      <c r="K696" s="13"/>
      <c r="L696" s="25"/>
      <c r="M696" s="14" t="str">
        <f aca="false">IF(OR($C696="",$J696=""),"",INT(($J696-$C696)/365.25))</f>
        <v/>
      </c>
      <c r="N696" s="14" t="str">
        <f aca="false">IF($M696="","",IF($M696&lt;2,"Ha","Yo'q"))</f>
        <v/>
      </c>
      <c r="O696" s="14" t="str">
        <f aca="false">IF($M696="","",IF(AND($M696&gt;=7,$M696&lt;=17),"Ha","Yo'q"))</f>
        <v/>
      </c>
      <c r="P696" s="14" t="str">
        <f aca="false">IF(AND($B696&lt;&gt;"",$J696&lt;&gt;"",$J696&lt;=Boshqaruv!$C$10,OR($K696="",$K696&gt;Boshqaruv!$C$10),$L696&lt;&gt;"Tibbiy qarshi ko'rsatma"),1,"")</f>
        <v/>
      </c>
      <c r="Q696" s="28" t="n">
        <f aca="false">IF(AND($B696&lt;&gt;"",$J696&gt;=Boshqaruv!$C$9,$J696&lt;=Boshqaruv!$C$10),IF(COUNTIFS($B$4:$B695,$B696,$C$4:$C695,$C696,$J$4:$J695,"&gt;="&amp;Boshqaruv!$C$9,$J$4:$J695,"&lt;="&amp;Boshqaruv!$C$10)=0,1,0),0)</f>
        <v>0</v>
      </c>
      <c r="R696" s="28" t="n">
        <f aca="false">IF(AND($B696&lt;&gt;"",$J696&gt;=Boshqaruv!$C$9,$J696&lt;=Boshqaruv!$C$10,$K696&lt;&gt;"",$K696&lt;=Boshqaruv!$C$10),IF(COUNTIFS($B$4:$B695,$B696,$C$4:$C695,$C696,$J$4:$J695,"&gt;="&amp;Boshqaruv!$C$9,$J$4:$J695,"&lt;="&amp;Boshqaruv!$C$10,$K$4:$K695,"&lt;&gt;",$K$4:$K695,"&lt;="&amp;Boshqaruv!$C$10)=0,1,0),0)</f>
        <v>0</v>
      </c>
      <c r="S696" s="28" t="n">
        <f aca="false">IF($P696=1,IF(COUNTIFS($B$4:$B695,$B696,$C$4:$C695,$C696,$P$4:$P695,1)=0,1,0),0)</f>
        <v>0</v>
      </c>
      <c r="T696" s="12"/>
    </row>
    <row r="697" customFormat="false" ht="15" hidden="false" customHeight="false" outlineLevel="0" collapsed="false">
      <c r="A697" s="20" t="n">
        <v>693</v>
      </c>
      <c r="B697" s="12"/>
      <c r="C697" s="13"/>
      <c r="D697" s="24"/>
      <c r="E697" s="12"/>
      <c r="F697" s="12"/>
      <c r="G697" s="25"/>
      <c r="H697" s="25"/>
      <c r="I697" s="25"/>
      <c r="J697" s="13"/>
      <c r="K697" s="13"/>
      <c r="L697" s="25"/>
      <c r="M697" s="14" t="str">
        <f aca="false">IF(OR($C697="",$J697=""),"",INT(($J697-$C697)/365.25))</f>
        <v/>
      </c>
      <c r="N697" s="14" t="str">
        <f aca="false">IF($M697="","",IF($M697&lt;2,"Ha","Yo'q"))</f>
        <v/>
      </c>
      <c r="O697" s="14" t="str">
        <f aca="false">IF($M697="","",IF(AND($M697&gt;=7,$M697&lt;=17),"Ha","Yo'q"))</f>
        <v/>
      </c>
      <c r="P697" s="14" t="str">
        <f aca="false">IF(AND($B697&lt;&gt;"",$J697&lt;&gt;"",$J697&lt;=Boshqaruv!$C$10,OR($K697="",$K697&gt;Boshqaruv!$C$10),$L697&lt;&gt;"Tibbiy qarshi ko'rsatma"),1,"")</f>
        <v/>
      </c>
      <c r="Q697" s="28" t="n">
        <f aca="false">IF(AND($B697&lt;&gt;"",$J697&gt;=Boshqaruv!$C$9,$J697&lt;=Boshqaruv!$C$10),IF(COUNTIFS($B$4:$B696,$B697,$C$4:$C696,$C697,$J$4:$J696,"&gt;="&amp;Boshqaruv!$C$9,$J$4:$J696,"&lt;="&amp;Boshqaruv!$C$10)=0,1,0),0)</f>
        <v>0</v>
      </c>
      <c r="R697" s="28" t="n">
        <f aca="false">IF(AND($B697&lt;&gt;"",$J697&gt;=Boshqaruv!$C$9,$J697&lt;=Boshqaruv!$C$10,$K697&lt;&gt;"",$K697&lt;=Boshqaruv!$C$10),IF(COUNTIFS($B$4:$B696,$B697,$C$4:$C696,$C697,$J$4:$J696,"&gt;="&amp;Boshqaruv!$C$9,$J$4:$J696,"&lt;="&amp;Boshqaruv!$C$10,$K$4:$K696,"&lt;&gt;",$K$4:$K696,"&lt;="&amp;Boshqaruv!$C$10)=0,1,0),0)</f>
        <v>0</v>
      </c>
      <c r="S697" s="28" t="n">
        <f aca="false">IF($P697=1,IF(COUNTIFS($B$4:$B696,$B697,$C$4:$C696,$C697,$P$4:$P696,1)=0,1,0),0)</f>
        <v>0</v>
      </c>
      <c r="T697" s="12"/>
    </row>
    <row r="698" customFormat="false" ht="15" hidden="false" customHeight="false" outlineLevel="0" collapsed="false">
      <c r="A698" s="20" t="n">
        <v>694</v>
      </c>
      <c r="B698" s="12"/>
      <c r="C698" s="13"/>
      <c r="D698" s="24"/>
      <c r="E698" s="12"/>
      <c r="F698" s="12"/>
      <c r="G698" s="25"/>
      <c r="H698" s="25"/>
      <c r="I698" s="25"/>
      <c r="J698" s="13"/>
      <c r="K698" s="13"/>
      <c r="L698" s="25"/>
      <c r="M698" s="14" t="str">
        <f aca="false">IF(OR($C698="",$J698=""),"",INT(($J698-$C698)/365.25))</f>
        <v/>
      </c>
      <c r="N698" s="14" t="str">
        <f aca="false">IF($M698="","",IF($M698&lt;2,"Ha","Yo'q"))</f>
        <v/>
      </c>
      <c r="O698" s="14" t="str">
        <f aca="false">IF($M698="","",IF(AND($M698&gt;=7,$M698&lt;=17),"Ha","Yo'q"))</f>
        <v/>
      </c>
      <c r="P698" s="14" t="str">
        <f aca="false">IF(AND($B698&lt;&gt;"",$J698&lt;&gt;"",$J698&lt;=Boshqaruv!$C$10,OR($K698="",$K698&gt;Boshqaruv!$C$10),$L698&lt;&gt;"Tibbiy qarshi ko'rsatma"),1,"")</f>
        <v/>
      </c>
      <c r="Q698" s="28" t="n">
        <f aca="false">IF(AND($B698&lt;&gt;"",$J698&gt;=Boshqaruv!$C$9,$J698&lt;=Boshqaruv!$C$10),IF(COUNTIFS($B$4:$B697,$B698,$C$4:$C697,$C698,$J$4:$J697,"&gt;="&amp;Boshqaruv!$C$9,$J$4:$J697,"&lt;="&amp;Boshqaruv!$C$10)=0,1,0),0)</f>
        <v>0</v>
      </c>
      <c r="R698" s="28" t="n">
        <f aca="false">IF(AND($B698&lt;&gt;"",$J698&gt;=Boshqaruv!$C$9,$J698&lt;=Boshqaruv!$C$10,$K698&lt;&gt;"",$K698&lt;=Boshqaruv!$C$10),IF(COUNTIFS($B$4:$B697,$B698,$C$4:$C697,$C698,$J$4:$J697,"&gt;="&amp;Boshqaruv!$C$9,$J$4:$J697,"&lt;="&amp;Boshqaruv!$C$10,$K$4:$K697,"&lt;&gt;",$K$4:$K697,"&lt;="&amp;Boshqaruv!$C$10)=0,1,0),0)</f>
        <v>0</v>
      </c>
      <c r="S698" s="28" t="n">
        <f aca="false">IF($P698=1,IF(COUNTIFS($B$4:$B697,$B698,$C$4:$C697,$C698,$P$4:$P697,1)=0,1,0),0)</f>
        <v>0</v>
      </c>
      <c r="T698" s="12"/>
    </row>
    <row r="699" customFormat="false" ht="15" hidden="false" customHeight="false" outlineLevel="0" collapsed="false">
      <c r="A699" s="20" t="n">
        <v>695</v>
      </c>
      <c r="B699" s="12"/>
      <c r="C699" s="13"/>
      <c r="D699" s="24"/>
      <c r="E699" s="12"/>
      <c r="F699" s="12"/>
      <c r="G699" s="25"/>
      <c r="H699" s="25"/>
      <c r="I699" s="25"/>
      <c r="J699" s="13"/>
      <c r="K699" s="13"/>
      <c r="L699" s="25"/>
      <c r="M699" s="14" t="str">
        <f aca="false">IF(OR($C699="",$J699=""),"",INT(($J699-$C699)/365.25))</f>
        <v/>
      </c>
      <c r="N699" s="14" t="str">
        <f aca="false">IF($M699="","",IF($M699&lt;2,"Ha","Yo'q"))</f>
        <v/>
      </c>
      <c r="O699" s="14" t="str">
        <f aca="false">IF($M699="","",IF(AND($M699&gt;=7,$M699&lt;=17),"Ha","Yo'q"))</f>
        <v/>
      </c>
      <c r="P699" s="14" t="str">
        <f aca="false">IF(AND($B699&lt;&gt;"",$J699&lt;&gt;"",$J699&lt;=Boshqaruv!$C$10,OR($K699="",$K699&gt;Boshqaruv!$C$10),$L699&lt;&gt;"Tibbiy qarshi ko'rsatma"),1,"")</f>
        <v/>
      </c>
      <c r="Q699" s="28" t="n">
        <f aca="false">IF(AND($B699&lt;&gt;"",$J699&gt;=Boshqaruv!$C$9,$J699&lt;=Boshqaruv!$C$10),IF(COUNTIFS($B$4:$B698,$B699,$C$4:$C698,$C699,$J$4:$J698,"&gt;="&amp;Boshqaruv!$C$9,$J$4:$J698,"&lt;="&amp;Boshqaruv!$C$10)=0,1,0),0)</f>
        <v>0</v>
      </c>
      <c r="R699" s="28" t="n">
        <f aca="false">IF(AND($B699&lt;&gt;"",$J699&gt;=Boshqaruv!$C$9,$J699&lt;=Boshqaruv!$C$10,$K699&lt;&gt;"",$K699&lt;=Boshqaruv!$C$10),IF(COUNTIFS($B$4:$B698,$B699,$C$4:$C698,$C699,$J$4:$J698,"&gt;="&amp;Boshqaruv!$C$9,$J$4:$J698,"&lt;="&amp;Boshqaruv!$C$10,$K$4:$K698,"&lt;&gt;",$K$4:$K698,"&lt;="&amp;Boshqaruv!$C$10)=0,1,0),0)</f>
        <v>0</v>
      </c>
      <c r="S699" s="28" t="n">
        <f aca="false">IF($P699=1,IF(COUNTIFS($B$4:$B698,$B699,$C$4:$C698,$C699,$P$4:$P698,1)=0,1,0),0)</f>
        <v>0</v>
      </c>
      <c r="T699" s="12"/>
    </row>
    <row r="700" customFormat="false" ht="15" hidden="false" customHeight="false" outlineLevel="0" collapsed="false">
      <c r="A700" s="20" t="n">
        <v>696</v>
      </c>
      <c r="B700" s="12"/>
      <c r="C700" s="13"/>
      <c r="D700" s="24"/>
      <c r="E700" s="12"/>
      <c r="F700" s="12"/>
      <c r="G700" s="25"/>
      <c r="H700" s="25"/>
      <c r="I700" s="25"/>
      <c r="J700" s="13"/>
      <c r="K700" s="13"/>
      <c r="L700" s="25"/>
      <c r="M700" s="14" t="str">
        <f aca="false">IF(OR($C700="",$J700=""),"",INT(($J700-$C700)/365.25))</f>
        <v/>
      </c>
      <c r="N700" s="14" t="str">
        <f aca="false">IF($M700="","",IF($M700&lt;2,"Ha","Yo'q"))</f>
        <v/>
      </c>
      <c r="O700" s="14" t="str">
        <f aca="false">IF($M700="","",IF(AND($M700&gt;=7,$M700&lt;=17),"Ha","Yo'q"))</f>
        <v/>
      </c>
      <c r="P700" s="14" t="str">
        <f aca="false">IF(AND($B700&lt;&gt;"",$J700&lt;&gt;"",$J700&lt;=Boshqaruv!$C$10,OR($K700="",$K700&gt;Boshqaruv!$C$10),$L700&lt;&gt;"Tibbiy qarshi ko'rsatma"),1,"")</f>
        <v/>
      </c>
      <c r="Q700" s="28" t="n">
        <f aca="false">IF(AND($B700&lt;&gt;"",$J700&gt;=Boshqaruv!$C$9,$J700&lt;=Boshqaruv!$C$10),IF(COUNTIFS($B$4:$B699,$B700,$C$4:$C699,$C700,$J$4:$J699,"&gt;="&amp;Boshqaruv!$C$9,$J$4:$J699,"&lt;="&amp;Boshqaruv!$C$10)=0,1,0),0)</f>
        <v>0</v>
      </c>
      <c r="R700" s="28" t="n">
        <f aca="false">IF(AND($B700&lt;&gt;"",$J700&gt;=Boshqaruv!$C$9,$J700&lt;=Boshqaruv!$C$10,$K700&lt;&gt;"",$K700&lt;=Boshqaruv!$C$10),IF(COUNTIFS($B$4:$B699,$B700,$C$4:$C699,$C700,$J$4:$J699,"&gt;="&amp;Boshqaruv!$C$9,$J$4:$J699,"&lt;="&amp;Boshqaruv!$C$10,$K$4:$K699,"&lt;&gt;",$K$4:$K699,"&lt;="&amp;Boshqaruv!$C$10)=0,1,0),0)</f>
        <v>0</v>
      </c>
      <c r="S700" s="28" t="n">
        <f aca="false">IF($P700=1,IF(COUNTIFS($B$4:$B699,$B700,$C$4:$C699,$C700,$P$4:$P699,1)=0,1,0),0)</f>
        <v>0</v>
      </c>
      <c r="T700" s="12"/>
    </row>
    <row r="701" customFormat="false" ht="15" hidden="false" customHeight="false" outlineLevel="0" collapsed="false">
      <c r="A701" s="20" t="n">
        <v>697</v>
      </c>
      <c r="B701" s="12"/>
      <c r="C701" s="13"/>
      <c r="D701" s="24"/>
      <c r="E701" s="12"/>
      <c r="F701" s="12"/>
      <c r="G701" s="25"/>
      <c r="H701" s="25"/>
      <c r="I701" s="25"/>
      <c r="J701" s="13"/>
      <c r="K701" s="13"/>
      <c r="L701" s="25"/>
      <c r="M701" s="14" t="str">
        <f aca="false">IF(OR($C701="",$J701=""),"",INT(($J701-$C701)/365.25))</f>
        <v/>
      </c>
      <c r="N701" s="14" t="str">
        <f aca="false">IF($M701="","",IF($M701&lt;2,"Ha","Yo'q"))</f>
        <v/>
      </c>
      <c r="O701" s="14" t="str">
        <f aca="false">IF($M701="","",IF(AND($M701&gt;=7,$M701&lt;=17),"Ha","Yo'q"))</f>
        <v/>
      </c>
      <c r="P701" s="14" t="str">
        <f aca="false">IF(AND($B701&lt;&gt;"",$J701&lt;&gt;"",$J701&lt;=Boshqaruv!$C$10,OR($K701="",$K701&gt;Boshqaruv!$C$10),$L701&lt;&gt;"Tibbiy qarshi ko'rsatma"),1,"")</f>
        <v/>
      </c>
      <c r="Q701" s="28" t="n">
        <f aca="false">IF(AND($B701&lt;&gt;"",$J701&gt;=Boshqaruv!$C$9,$J701&lt;=Boshqaruv!$C$10),IF(COUNTIFS($B$4:$B700,$B701,$C$4:$C700,$C701,$J$4:$J700,"&gt;="&amp;Boshqaruv!$C$9,$J$4:$J700,"&lt;="&amp;Boshqaruv!$C$10)=0,1,0),0)</f>
        <v>0</v>
      </c>
      <c r="R701" s="28" t="n">
        <f aca="false">IF(AND($B701&lt;&gt;"",$J701&gt;=Boshqaruv!$C$9,$J701&lt;=Boshqaruv!$C$10,$K701&lt;&gt;"",$K701&lt;=Boshqaruv!$C$10),IF(COUNTIFS($B$4:$B700,$B701,$C$4:$C700,$C701,$J$4:$J700,"&gt;="&amp;Boshqaruv!$C$9,$J$4:$J700,"&lt;="&amp;Boshqaruv!$C$10,$K$4:$K700,"&lt;&gt;",$K$4:$K700,"&lt;="&amp;Boshqaruv!$C$10)=0,1,0),0)</f>
        <v>0</v>
      </c>
      <c r="S701" s="28" t="n">
        <f aca="false">IF($P701=1,IF(COUNTIFS($B$4:$B700,$B701,$C$4:$C700,$C701,$P$4:$P700,1)=0,1,0),0)</f>
        <v>0</v>
      </c>
      <c r="T701" s="12"/>
    </row>
    <row r="702" customFormat="false" ht="15" hidden="false" customHeight="false" outlineLevel="0" collapsed="false">
      <c r="A702" s="20" t="n">
        <v>698</v>
      </c>
      <c r="B702" s="12"/>
      <c r="C702" s="13"/>
      <c r="D702" s="24"/>
      <c r="E702" s="12"/>
      <c r="F702" s="12"/>
      <c r="G702" s="25"/>
      <c r="H702" s="25"/>
      <c r="I702" s="25"/>
      <c r="J702" s="13"/>
      <c r="K702" s="13"/>
      <c r="L702" s="25"/>
      <c r="M702" s="14" t="str">
        <f aca="false">IF(OR($C702="",$J702=""),"",INT(($J702-$C702)/365.25))</f>
        <v/>
      </c>
      <c r="N702" s="14" t="str">
        <f aca="false">IF($M702="","",IF($M702&lt;2,"Ha","Yo'q"))</f>
        <v/>
      </c>
      <c r="O702" s="14" t="str">
        <f aca="false">IF($M702="","",IF(AND($M702&gt;=7,$M702&lt;=17),"Ha","Yo'q"))</f>
        <v/>
      </c>
      <c r="P702" s="14" t="str">
        <f aca="false">IF(AND($B702&lt;&gt;"",$J702&lt;&gt;"",$J702&lt;=Boshqaruv!$C$10,OR($K702="",$K702&gt;Boshqaruv!$C$10),$L702&lt;&gt;"Tibbiy qarshi ko'rsatma"),1,"")</f>
        <v/>
      </c>
      <c r="Q702" s="28" t="n">
        <f aca="false">IF(AND($B702&lt;&gt;"",$J702&gt;=Boshqaruv!$C$9,$J702&lt;=Boshqaruv!$C$10),IF(COUNTIFS($B$4:$B701,$B702,$C$4:$C701,$C702,$J$4:$J701,"&gt;="&amp;Boshqaruv!$C$9,$J$4:$J701,"&lt;="&amp;Boshqaruv!$C$10)=0,1,0),0)</f>
        <v>0</v>
      </c>
      <c r="R702" s="28" t="n">
        <f aca="false">IF(AND($B702&lt;&gt;"",$J702&gt;=Boshqaruv!$C$9,$J702&lt;=Boshqaruv!$C$10,$K702&lt;&gt;"",$K702&lt;=Boshqaruv!$C$10),IF(COUNTIFS($B$4:$B701,$B702,$C$4:$C701,$C702,$J$4:$J701,"&gt;="&amp;Boshqaruv!$C$9,$J$4:$J701,"&lt;="&amp;Boshqaruv!$C$10,$K$4:$K701,"&lt;&gt;",$K$4:$K701,"&lt;="&amp;Boshqaruv!$C$10)=0,1,0),0)</f>
        <v>0</v>
      </c>
      <c r="S702" s="28" t="n">
        <f aca="false">IF($P702=1,IF(COUNTIFS($B$4:$B701,$B702,$C$4:$C701,$C702,$P$4:$P701,1)=0,1,0),0)</f>
        <v>0</v>
      </c>
      <c r="T702" s="12"/>
    </row>
    <row r="703" customFormat="false" ht="15" hidden="false" customHeight="false" outlineLevel="0" collapsed="false">
      <c r="A703" s="20" t="n">
        <v>699</v>
      </c>
      <c r="B703" s="12"/>
      <c r="C703" s="13"/>
      <c r="D703" s="24"/>
      <c r="E703" s="12"/>
      <c r="F703" s="12"/>
      <c r="G703" s="25"/>
      <c r="H703" s="25"/>
      <c r="I703" s="25"/>
      <c r="J703" s="13"/>
      <c r="K703" s="13"/>
      <c r="L703" s="25"/>
      <c r="M703" s="14" t="str">
        <f aca="false">IF(OR($C703="",$J703=""),"",INT(($J703-$C703)/365.25))</f>
        <v/>
      </c>
      <c r="N703" s="14" t="str">
        <f aca="false">IF($M703="","",IF($M703&lt;2,"Ha","Yo'q"))</f>
        <v/>
      </c>
      <c r="O703" s="14" t="str">
        <f aca="false">IF($M703="","",IF(AND($M703&gt;=7,$M703&lt;=17),"Ha","Yo'q"))</f>
        <v/>
      </c>
      <c r="P703" s="14" t="str">
        <f aca="false">IF(AND($B703&lt;&gt;"",$J703&lt;&gt;"",$J703&lt;=Boshqaruv!$C$10,OR($K703="",$K703&gt;Boshqaruv!$C$10),$L703&lt;&gt;"Tibbiy qarshi ko'rsatma"),1,"")</f>
        <v/>
      </c>
      <c r="Q703" s="28" t="n">
        <f aca="false">IF(AND($B703&lt;&gt;"",$J703&gt;=Boshqaruv!$C$9,$J703&lt;=Boshqaruv!$C$10),IF(COUNTIFS($B$4:$B702,$B703,$C$4:$C702,$C703,$J$4:$J702,"&gt;="&amp;Boshqaruv!$C$9,$J$4:$J702,"&lt;="&amp;Boshqaruv!$C$10)=0,1,0),0)</f>
        <v>0</v>
      </c>
      <c r="R703" s="28" t="n">
        <f aca="false">IF(AND($B703&lt;&gt;"",$J703&gt;=Boshqaruv!$C$9,$J703&lt;=Boshqaruv!$C$10,$K703&lt;&gt;"",$K703&lt;=Boshqaruv!$C$10),IF(COUNTIFS($B$4:$B702,$B703,$C$4:$C702,$C703,$J$4:$J702,"&gt;="&amp;Boshqaruv!$C$9,$J$4:$J702,"&lt;="&amp;Boshqaruv!$C$10,$K$4:$K702,"&lt;&gt;",$K$4:$K702,"&lt;="&amp;Boshqaruv!$C$10)=0,1,0),0)</f>
        <v>0</v>
      </c>
      <c r="S703" s="28" t="n">
        <f aca="false">IF($P703=1,IF(COUNTIFS($B$4:$B702,$B703,$C$4:$C702,$C703,$P$4:$P702,1)=0,1,0),0)</f>
        <v>0</v>
      </c>
      <c r="T703" s="12"/>
    </row>
    <row r="704" customFormat="false" ht="15" hidden="false" customHeight="false" outlineLevel="0" collapsed="false">
      <c r="A704" s="20" t="n">
        <v>700</v>
      </c>
      <c r="B704" s="12"/>
      <c r="C704" s="13"/>
      <c r="D704" s="24"/>
      <c r="E704" s="12"/>
      <c r="F704" s="12"/>
      <c r="G704" s="25"/>
      <c r="H704" s="25"/>
      <c r="I704" s="25"/>
      <c r="J704" s="13"/>
      <c r="K704" s="13"/>
      <c r="L704" s="25"/>
      <c r="M704" s="14" t="str">
        <f aca="false">IF(OR($C704="",$J704=""),"",INT(($J704-$C704)/365.25))</f>
        <v/>
      </c>
      <c r="N704" s="14" t="str">
        <f aca="false">IF($M704="","",IF($M704&lt;2,"Ha","Yo'q"))</f>
        <v/>
      </c>
      <c r="O704" s="14" t="str">
        <f aca="false">IF($M704="","",IF(AND($M704&gt;=7,$M704&lt;=17),"Ha","Yo'q"))</f>
        <v/>
      </c>
      <c r="P704" s="14" t="str">
        <f aca="false">IF(AND($B704&lt;&gt;"",$J704&lt;&gt;"",$J704&lt;=Boshqaruv!$C$10,OR($K704="",$K704&gt;Boshqaruv!$C$10),$L704&lt;&gt;"Tibbiy qarshi ko'rsatma"),1,"")</f>
        <v/>
      </c>
      <c r="Q704" s="28" t="n">
        <f aca="false">IF(AND($B704&lt;&gt;"",$J704&gt;=Boshqaruv!$C$9,$J704&lt;=Boshqaruv!$C$10),IF(COUNTIFS($B$4:$B703,$B704,$C$4:$C703,$C704,$J$4:$J703,"&gt;="&amp;Boshqaruv!$C$9,$J$4:$J703,"&lt;="&amp;Boshqaruv!$C$10)=0,1,0),0)</f>
        <v>0</v>
      </c>
      <c r="R704" s="28" t="n">
        <f aca="false">IF(AND($B704&lt;&gt;"",$J704&gt;=Boshqaruv!$C$9,$J704&lt;=Boshqaruv!$C$10,$K704&lt;&gt;"",$K704&lt;=Boshqaruv!$C$10),IF(COUNTIFS($B$4:$B703,$B704,$C$4:$C703,$C704,$J$4:$J703,"&gt;="&amp;Boshqaruv!$C$9,$J$4:$J703,"&lt;="&amp;Boshqaruv!$C$10,$K$4:$K703,"&lt;&gt;",$K$4:$K703,"&lt;="&amp;Boshqaruv!$C$10)=0,1,0),0)</f>
        <v>0</v>
      </c>
      <c r="S704" s="28" t="n">
        <f aca="false">IF($P704=1,IF(COUNTIFS($B$4:$B703,$B704,$C$4:$C703,$C704,$P$4:$P703,1)=0,1,0),0)</f>
        <v>0</v>
      </c>
      <c r="T704" s="12"/>
    </row>
    <row r="705" customFormat="false" ht="15" hidden="false" customHeight="false" outlineLevel="0" collapsed="false">
      <c r="A705" s="20" t="n">
        <v>701</v>
      </c>
      <c r="B705" s="12"/>
      <c r="C705" s="13"/>
      <c r="D705" s="24"/>
      <c r="E705" s="12"/>
      <c r="F705" s="12"/>
      <c r="G705" s="25"/>
      <c r="H705" s="25"/>
      <c r="I705" s="25"/>
      <c r="J705" s="13"/>
      <c r="K705" s="13"/>
      <c r="L705" s="25"/>
      <c r="M705" s="14" t="str">
        <f aca="false">IF(OR($C705="",$J705=""),"",INT(($J705-$C705)/365.25))</f>
        <v/>
      </c>
      <c r="N705" s="14" t="str">
        <f aca="false">IF($M705="","",IF($M705&lt;2,"Ha","Yo'q"))</f>
        <v/>
      </c>
      <c r="O705" s="14" t="str">
        <f aca="false">IF($M705="","",IF(AND($M705&gt;=7,$M705&lt;=17),"Ha","Yo'q"))</f>
        <v/>
      </c>
      <c r="P705" s="14" t="str">
        <f aca="false">IF(AND($B705&lt;&gt;"",$J705&lt;&gt;"",$J705&lt;=Boshqaruv!$C$10,OR($K705="",$K705&gt;Boshqaruv!$C$10),$L705&lt;&gt;"Tibbiy qarshi ko'rsatma"),1,"")</f>
        <v/>
      </c>
      <c r="Q705" s="28" t="n">
        <f aca="false">IF(AND($B705&lt;&gt;"",$J705&gt;=Boshqaruv!$C$9,$J705&lt;=Boshqaruv!$C$10),IF(COUNTIFS($B$4:$B704,$B705,$C$4:$C704,$C705,$J$4:$J704,"&gt;="&amp;Boshqaruv!$C$9,$J$4:$J704,"&lt;="&amp;Boshqaruv!$C$10)=0,1,0),0)</f>
        <v>0</v>
      </c>
      <c r="R705" s="28" t="n">
        <f aca="false">IF(AND($B705&lt;&gt;"",$J705&gt;=Boshqaruv!$C$9,$J705&lt;=Boshqaruv!$C$10,$K705&lt;&gt;"",$K705&lt;=Boshqaruv!$C$10),IF(COUNTIFS($B$4:$B704,$B705,$C$4:$C704,$C705,$J$4:$J704,"&gt;="&amp;Boshqaruv!$C$9,$J$4:$J704,"&lt;="&amp;Boshqaruv!$C$10,$K$4:$K704,"&lt;&gt;",$K$4:$K704,"&lt;="&amp;Boshqaruv!$C$10)=0,1,0),0)</f>
        <v>0</v>
      </c>
      <c r="S705" s="28" t="n">
        <f aca="false">IF($P705=1,IF(COUNTIFS($B$4:$B704,$B705,$C$4:$C704,$C705,$P$4:$P704,1)=0,1,0),0)</f>
        <v>0</v>
      </c>
      <c r="T705" s="12"/>
    </row>
    <row r="706" customFormat="false" ht="15" hidden="false" customHeight="false" outlineLevel="0" collapsed="false">
      <c r="A706" s="20" t="n">
        <v>702</v>
      </c>
      <c r="B706" s="12"/>
      <c r="C706" s="13"/>
      <c r="D706" s="24"/>
      <c r="E706" s="12"/>
      <c r="F706" s="12"/>
      <c r="G706" s="25"/>
      <c r="H706" s="25"/>
      <c r="I706" s="25"/>
      <c r="J706" s="13"/>
      <c r="K706" s="13"/>
      <c r="L706" s="25"/>
      <c r="M706" s="14" t="str">
        <f aca="false">IF(OR($C706="",$J706=""),"",INT(($J706-$C706)/365.25))</f>
        <v/>
      </c>
      <c r="N706" s="14" t="str">
        <f aca="false">IF($M706="","",IF($M706&lt;2,"Ha","Yo'q"))</f>
        <v/>
      </c>
      <c r="O706" s="14" t="str">
        <f aca="false">IF($M706="","",IF(AND($M706&gt;=7,$M706&lt;=17),"Ha","Yo'q"))</f>
        <v/>
      </c>
      <c r="P706" s="14" t="str">
        <f aca="false">IF(AND($B706&lt;&gt;"",$J706&lt;&gt;"",$J706&lt;=Boshqaruv!$C$10,OR($K706="",$K706&gt;Boshqaruv!$C$10),$L706&lt;&gt;"Tibbiy qarshi ko'rsatma"),1,"")</f>
        <v/>
      </c>
      <c r="Q706" s="28" t="n">
        <f aca="false">IF(AND($B706&lt;&gt;"",$J706&gt;=Boshqaruv!$C$9,$J706&lt;=Boshqaruv!$C$10),IF(COUNTIFS($B$4:$B705,$B706,$C$4:$C705,$C706,$J$4:$J705,"&gt;="&amp;Boshqaruv!$C$9,$J$4:$J705,"&lt;="&amp;Boshqaruv!$C$10)=0,1,0),0)</f>
        <v>0</v>
      </c>
      <c r="R706" s="28" t="n">
        <f aca="false">IF(AND($B706&lt;&gt;"",$J706&gt;=Boshqaruv!$C$9,$J706&lt;=Boshqaruv!$C$10,$K706&lt;&gt;"",$K706&lt;=Boshqaruv!$C$10),IF(COUNTIFS($B$4:$B705,$B706,$C$4:$C705,$C706,$J$4:$J705,"&gt;="&amp;Boshqaruv!$C$9,$J$4:$J705,"&lt;="&amp;Boshqaruv!$C$10,$K$4:$K705,"&lt;&gt;",$K$4:$K705,"&lt;="&amp;Boshqaruv!$C$10)=0,1,0),0)</f>
        <v>0</v>
      </c>
      <c r="S706" s="28" t="n">
        <f aca="false">IF($P706=1,IF(COUNTIFS($B$4:$B705,$B706,$C$4:$C705,$C706,$P$4:$P705,1)=0,1,0),0)</f>
        <v>0</v>
      </c>
      <c r="T706" s="12"/>
    </row>
    <row r="707" customFormat="false" ht="15" hidden="false" customHeight="false" outlineLevel="0" collapsed="false">
      <c r="A707" s="20" t="n">
        <v>703</v>
      </c>
      <c r="B707" s="12"/>
      <c r="C707" s="13"/>
      <c r="D707" s="24"/>
      <c r="E707" s="12"/>
      <c r="F707" s="12"/>
      <c r="G707" s="25"/>
      <c r="H707" s="25"/>
      <c r="I707" s="25"/>
      <c r="J707" s="13"/>
      <c r="K707" s="13"/>
      <c r="L707" s="25"/>
      <c r="M707" s="14" t="str">
        <f aca="false">IF(OR($C707="",$J707=""),"",INT(($J707-$C707)/365.25))</f>
        <v/>
      </c>
      <c r="N707" s="14" t="str">
        <f aca="false">IF($M707="","",IF($M707&lt;2,"Ha","Yo'q"))</f>
        <v/>
      </c>
      <c r="O707" s="14" t="str">
        <f aca="false">IF($M707="","",IF(AND($M707&gt;=7,$M707&lt;=17),"Ha","Yo'q"))</f>
        <v/>
      </c>
      <c r="P707" s="14" t="str">
        <f aca="false">IF(AND($B707&lt;&gt;"",$J707&lt;&gt;"",$J707&lt;=Boshqaruv!$C$10,OR($K707="",$K707&gt;Boshqaruv!$C$10),$L707&lt;&gt;"Tibbiy qarshi ko'rsatma"),1,"")</f>
        <v/>
      </c>
      <c r="Q707" s="28" t="n">
        <f aca="false">IF(AND($B707&lt;&gt;"",$J707&gt;=Boshqaruv!$C$9,$J707&lt;=Boshqaruv!$C$10),IF(COUNTIFS($B$4:$B706,$B707,$C$4:$C706,$C707,$J$4:$J706,"&gt;="&amp;Boshqaruv!$C$9,$J$4:$J706,"&lt;="&amp;Boshqaruv!$C$10)=0,1,0),0)</f>
        <v>0</v>
      </c>
      <c r="R707" s="28" t="n">
        <f aca="false">IF(AND($B707&lt;&gt;"",$J707&gt;=Boshqaruv!$C$9,$J707&lt;=Boshqaruv!$C$10,$K707&lt;&gt;"",$K707&lt;=Boshqaruv!$C$10),IF(COUNTIFS($B$4:$B706,$B707,$C$4:$C706,$C707,$J$4:$J706,"&gt;="&amp;Boshqaruv!$C$9,$J$4:$J706,"&lt;="&amp;Boshqaruv!$C$10,$K$4:$K706,"&lt;&gt;",$K$4:$K706,"&lt;="&amp;Boshqaruv!$C$10)=0,1,0),0)</f>
        <v>0</v>
      </c>
      <c r="S707" s="28" t="n">
        <f aca="false">IF($P707=1,IF(COUNTIFS($B$4:$B706,$B707,$C$4:$C706,$C707,$P$4:$P706,1)=0,1,0),0)</f>
        <v>0</v>
      </c>
      <c r="T707" s="12"/>
    </row>
    <row r="708" customFormat="false" ht="15" hidden="false" customHeight="false" outlineLevel="0" collapsed="false">
      <c r="A708" s="20" t="n">
        <v>704</v>
      </c>
      <c r="B708" s="12"/>
      <c r="C708" s="13"/>
      <c r="D708" s="24"/>
      <c r="E708" s="12"/>
      <c r="F708" s="12"/>
      <c r="G708" s="25"/>
      <c r="H708" s="25"/>
      <c r="I708" s="25"/>
      <c r="J708" s="13"/>
      <c r="K708" s="13"/>
      <c r="L708" s="25"/>
      <c r="M708" s="14" t="str">
        <f aca="false">IF(OR($C708="",$J708=""),"",INT(($J708-$C708)/365.25))</f>
        <v/>
      </c>
      <c r="N708" s="14" t="str">
        <f aca="false">IF($M708="","",IF($M708&lt;2,"Ha","Yo'q"))</f>
        <v/>
      </c>
      <c r="O708" s="14" t="str">
        <f aca="false">IF($M708="","",IF(AND($M708&gt;=7,$M708&lt;=17),"Ha","Yo'q"))</f>
        <v/>
      </c>
      <c r="P708" s="14" t="str">
        <f aca="false">IF(AND($B708&lt;&gt;"",$J708&lt;&gt;"",$J708&lt;=Boshqaruv!$C$10,OR($K708="",$K708&gt;Boshqaruv!$C$10),$L708&lt;&gt;"Tibbiy qarshi ko'rsatma"),1,"")</f>
        <v/>
      </c>
      <c r="Q708" s="28" t="n">
        <f aca="false">IF(AND($B708&lt;&gt;"",$J708&gt;=Boshqaruv!$C$9,$J708&lt;=Boshqaruv!$C$10),IF(COUNTIFS($B$4:$B707,$B708,$C$4:$C707,$C708,$J$4:$J707,"&gt;="&amp;Boshqaruv!$C$9,$J$4:$J707,"&lt;="&amp;Boshqaruv!$C$10)=0,1,0),0)</f>
        <v>0</v>
      </c>
      <c r="R708" s="28" t="n">
        <f aca="false">IF(AND($B708&lt;&gt;"",$J708&gt;=Boshqaruv!$C$9,$J708&lt;=Boshqaruv!$C$10,$K708&lt;&gt;"",$K708&lt;=Boshqaruv!$C$10),IF(COUNTIFS($B$4:$B707,$B708,$C$4:$C707,$C708,$J$4:$J707,"&gt;="&amp;Boshqaruv!$C$9,$J$4:$J707,"&lt;="&amp;Boshqaruv!$C$10,$K$4:$K707,"&lt;&gt;",$K$4:$K707,"&lt;="&amp;Boshqaruv!$C$10)=0,1,0),0)</f>
        <v>0</v>
      </c>
      <c r="S708" s="28" t="n">
        <f aca="false">IF($P708=1,IF(COUNTIFS($B$4:$B707,$B708,$C$4:$C707,$C708,$P$4:$P707,1)=0,1,0),0)</f>
        <v>0</v>
      </c>
      <c r="T708" s="12"/>
    </row>
    <row r="709" customFormat="false" ht="15" hidden="false" customHeight="false" outlineLevel="0" collapsed="false">
      <c r="A709" s="20" t="n">
        <v>705</v>
      </c>
      <c r="B709" s="12"/>
      <c r="C709" s="13"/>
      <c r="D709" s="24"/>
      <c r="E709" s="12"/>
      <c r="F709" s="12"/>
      <c r="G709" s="25"/>
      <c r="H709" s="25"/>
      <c r="I709" s="25"/>
      <c r="J709" s="13"/>
      <c r="K709" s="13"/>
      <c r="L709" s="25"/>
      <c r="M709" s="14" t="str">
        <f aca="false">IF(OR($C709="",$J709=""),"",INT(($J709-$C709)/365.25))</f>
        <v/>
      </c>
      <c r="N709" s="14" t="str">
        <f aca="false">IF($M709="","",IF($M709&lt;2,"Ha","Yo'q"))</f>
        <v/>
      </c>
      <c r="O709" s="14" t="str">
        <f aca="false">IF($M709="","",IF(AND($M709&gt;=7,$M709&lt;=17),"Ha","Yo'q"))</f>
        <v/>
      </c>
      <c r="P709" s="14" t="str">
        <f aca="false">IF(AND($B709&lt;&gt;"",$J709&lt;&gt;"",$J709&lt;=Boshqaruv!$C$10,OR($K709="",$K709&gt;Boshqaruv!$C$10),$L709&lt;&gt;"Tibbiy qarshi ko'rsatma"),1,"")</f>
        <v/>
      </c>
      <c r="Q709" s="28" t="n">
        <f aca="false">IF(AND($B709&lt;&gt;"",$J709&gt;=Boshqaruv!$C$9,$J709&lt;=Boshqaruv!$C$10),IF(COUNTIFS($B$4:$B708,$B709,$C$4:$C708,$C709,$J$4:$J708,"&gt;="&amp;Boshqaruv!$C$9,$J$4:$J708,"&lt;="&amp;Boshqaruv!$C$10)=0,1,0),0)</f>
        <v>0</v>
      </c>
      <c r="R709" s="28" t="n">
        <f aca="false">IF(AND($B709&lt;&gt;"",$J709&gt;=Boshqaruv!$C$9,$J709&lt;=Boshqaruv!$C$10,$K709&lt;&gt;"",$K709&lt;=Boshqaruv!$C$10),IF(COUNTIFS($B$4:$B708,$B709,$C$4:$C708,$C709,$J$4:$J708,"&gt;="&amp;Boshqaruv!$C$9,$J$4:$J708,"&lt;="&amp;Boshqaruv!$C$10,$K$4:$K708,"&lt;&gt;",$K$4:$K708,"&lt;="&amp;Boshqaruv!$C$10)=0,1,0),0)</f>
        <v>0</v>
      </c>
      <c r="S709" s="28" t="n">
        <f aca="false">IF($P709=1,IF(COUNTIFS($B$4:$B708,$B709,$C$4:$C708,$C709,$P$4:$P708,1)=0,1,0),0)</f>
        <v>0</v>
      </c>
      <c r="T709" s="12"/>
    </row>
    <row r="710" customFormat="false" ht="15" hidden="false" customHeight="false" outlineLevel="0" collapsed="false">
      <c r="A710" s="20" t="n">
        <v>706</v>
      </c>
      <c r="B710" s="12"/>
      <c r="C710" s="13"/>
      <c r="D710" s="24"/>
      <c r="E710" s="12"/>
      <c r="F710" s="12"/>
      <c r="G710" s="25"/>
      <c r="H710" s="25"/>
      <c r="I710" s="25"/>
      <c r="J710" s="13"/>
      <c r="K710" s="13"/>
      <c r="L710" s="25"/>
      <c r="M710" s="14" t="str">
        <f aca="false">IF(OR($C710="",$J710=""),"",INT(($J710-$C710)/365.25))</f>
        <v/>
      </c>
      <c r="N710" s="14" t="str">
        <f aca="false">IF($M710="","",IF($M710&lt;2,"Ha","Yo'q"))</f>
        <v/>
      </c>
      <c r="O710" s="14" t="str">
        <f aca="false">IF($M710="","",IF(AND($M710&gt;=7,$M710&lt;=17),"Ha","Yo'q"))</f>
        <v/>
      </c>
      <c r="P710" s="14" t="str">
        <f aca="false">IF(AND($B710&lt;&gt;"",$J710&lt;&gt;"",$J710&lt;=Boshqaruv!$C$10,OR($K710="",$K710&gt;Boshqaruv!$C$10),$L710&lt;&gt;"Tibbiy qarshi ko'rsatma"),1,"")</f>
        <v/>
      </c>
      <c r="Q710" s="28" t="n">
        <f aca="false">IF(AND($B710&lt;&gt;"",$J710&gt;=Boshqaruv!$C$9,$J710&lt;=Boshqaruv!$C$10),IF(COUNTIFS($B$4:$B709,$B710,$C$4:$C709,$C710,$J$4:$J709,"&gt;="&amp;Boshqaruv!$C$9,$J$4:$J709,"&lt;="&amp;Boshqaruv!$C$10)=0,1,0),0)</f>
        <v>0</v>
      </c>
      <c r="R710" s="28" t="n">
        <f aca="false">IF(AND($B710&lt;&gt;"",$J710&gt;=Boshqaruv!$C$9,$J710&lt;=Boshqaruv!$C$10,$K710&lt;&gt;"",$K710&lt;=Boshqaruv!$C$10),IF(COUNTIFS($B$4:$B709,$B710,$C$4:$C709,$C710,$J$4:$J709,"&gt;="&amp;Boshqaruv!$C$9,$J$4:$J709,"&lt;="&amp;Boshqaruv!$C$10,$K$4:$K709,"&lt;&gt;",$K$4:$K709,"&lt;="&amp;Boshqaruv!$C$10)=0,1,0),0)</f>
        <v>0</v>
      </c>
      <c r="S710" s="28" t="n">
        <f aca="false">IF($P710=1,IF(COUNTIFS($B$4:$B709,$B710,$C$4:$C709,$C710,$P$4:$P709,1)=0,1,0),0)</f>
        <v>0</v>
      </c>
      <c r="T710" s="12"/>
    </row>
    <row r="711" customFormat="false" ht="15" hidden="false" customHeight="false" outlineLevel="0" collapsed="false">
      <c r="A711" s="20" t="n">
        <v>707</v>
      </c>
      <c r="B711" s="12"/>
      <c r="C711" s="13"/>
      <c r="D711" s="24"/>
      <c r="E711" s="12"/>
      <c r="F711" s="12"/>
      <c r="G711" s="25"/>
      <c r="H711" s="25"/>
      <c r="I711" s="25"/>
      <c r="J711" s="13"/>
      <c r="K711" s="13"/>
      <c r="L711" s="25"/>
      <c r="M711" s="14" t="str">
        <f aca="false">IF(OR($C711="",$J711=""),"",INT(($J711-$C711)/365.25))</f>
        <v/>
      </c>
      <c r="N711" s="14" t="str">
        <f aca="false">IF($M711="","",IF($M711&lt;2,"Ha","Yo'q"))</f>
        <v/>
      </c>
      <c r="O711" s="14" t="str">
        <f aca="false">IF($M711="","",IF(AND($M711&gt;=7,$M711&lt;=17),"Ha","Yo'q"))</f>
        <v/>
      </c>
      <c r="P711" s="14" t="str">
        <f aca="false">IF(AND($B711&lt;&gt;"",$J711&lt;&gt;"",$J711&lt;=Boshqaruv!$C$10,OR($K711="",$K711&gt;Boshqaruv!$C$10),$L711&lt;&gt;"Tibbiy qarshi ko'rsatma"),1,"")</f>
        <v/>
      </c>
      <c r="Q711" s="28" t="n">
        <f aca="false">IF(AND($B711&lt;&gt;"",$J711&gt;=Boshqaruv!$C$9,$J711&lt;=Boshqaruv!$C$10),IF(COUNTIFS($B$4:$B710,$B711,$C$4:$C710,$C711,$J$4:$J710,"&gt;="&amp;Boshqaruv!$C$9,$J$4:$J710,"&lt;="&amp;Boshqaruv!$C$10)=0,1,0),0)</f>
        <v>0</v>
      </c>
      <c r="R711" s="28" t="n">
        <f aca="false">IF(AND($B711&lt;&gt;"",$J711&gt;=Boshqaruv!$C$9,$J711&lt;=Boshqaruv!$C$10,$K711&lt;&gt;"",$K711&lt;=Boshqaruv!$C$10),IF(COUNTIFS($B$4:$B710,$B711,$C$4:$C710,$C711,$J$4:$J710,"&gt;="&amp;Boshqaruv!$C$9,$J$4:$J710,"&lt;="&amp;Boshqaruv!$C$10,$K$4:$K710,"&lt;&gt;",$K$4:$K710,"&lt;="&amp;Boshqaruv!$C$10)=0,1,0),0)</f>
        <v>0</v>
      </c>
      <c r="S711" s="28" t="n">
        <f aca="false">IF($P711=1,IF(COUNTIFS($B$4:$B710,$B711,$C$4:$C710,$C711,$P$4:$P710,1)=0,1,0),0)</f>
        <v>0</v>
      </c>
      <c r="T711" s="12"/>
    </row>
    <row r="712" customFormat="false" ht="15" hidden="false" customHeight="false" outlineLevel="0" collapsed="false">
      <c r="A712" s="20" t="n">
        <v>708</v>
      </c>
      <c r="B712" s="12"/>
      <c r="C712" s="13"/>
      <c r="D712" s="24"/>
      <c r="E712" s="12"/>
      <c r="F712" s="12"/>
      <c r="G712" s="25"/>
      <c r="H712" s="25"/>
      <c r="I712" s="25"/>
      <c r="J712" s="13"/>
      <c r="K712" s="13"/>
      <c r="L712" s="25"/>
      <c r="M712" s="14" t="str">
        <f aca="false">IF(OR($C712="",$J712=""),"",INT(($J712-$C712)/365.25))</f>
        <v/>
      </c>
      <c r="N712" s="14" t="str">
        <f aca="false">IF($M712="","",IF($M712&lt;2,"Ha","Yo'q"))</f>
        <v/>
      </c>
      <c r="O712" s="14" t="str">
        <f aca="false">IF($M712="","",IF(AND($M712&gt;=7,$M712&lt;=17),"Ha","Yo'q"))</f>
        <v/>
      </c>
      <c r="P712" s="14" t="str">
        <f aca="false">IF(AND($B712&lt;&gt;"",$J712&lt;&gt;"",$J712&lt;=Boshqaruv!$C$10,OR($K712="",$K712&gt;Boshqaruv!$C$10),$L712&lt;&gt;"Tibbiy qarshi ko'rsatma"),1,"")</f>
        <v/>
      </c>
      <c r="Q712" s="28" t="n">
        <f aca="false">IF(AND($B712&lt;&gt;"",$J712&gt;=Boshqaruv!$C$9,$J712&lt;=Boshqaruv!$C$10),IF(COUNTIFS($B$4:$B711,$B712,$C$4:$C711,$C712,$J$4:$J711,"&gt;="&amp;Boshqaruv!$C$9,$J$4:$J711,"&lt;="&amp;Boshqaruv!$C$10)=0,1,0),0)</f>
        <v>0</v>
      </c>
      <c r="R712" s="28" t="n">
        <f aca="false">IF(AND($B712&lt;&gt;"",$J712&gt;=Boshqaruv!$C$9,$J712&lt;=Boshqaruv!$C$10,$K712&lt;&gt;"",$K712&lt;=Boshqaruv!$C$10),IF(COUNTIFS($B$4:$B711,$B712,$C$4:$C711,$C712,$J$4:$J711,"&gt;="&amp;Boshqaruv!$C$9,$J$4:$J711,"&lt;="&amp;Boshqaruv!$C$10,$K$4:$K711,"&lt;&gt;",$K$4:$K711,"&lt;="&amp;Boshqaruv!$C$10)=0,1,0),0)</f>
        <v>0</v>
      </c>
      <c r="S712" s="28" t="n">
        <f aca="false">IF($P712=1,IF(COUNTIFS($B$4:$B711,$B712,$C$4:$C711,$C712,$P$4:$P711,1)=0,1,0),0)</f>
        <v>0</v>
      </c>
      <c r="T712" s="12"/>
    </row>
    <row r="713" customFormat="false" ht="15" hidden="false" customHeight="false" outlineLevel="0" collapsed="false">
      <c r="A713" s="20" t="n">
        <v>709</v>
      </c>
      <c r="B713" s="12"/>
      <c r="C713" s="13"/>
      <c r="D713" s="24"/>
      <c r="E713" s="12"/>
      <c r="F713" s="12"/>
      <c r="G713" s="25"/>
      <c r="H713" s="25"/>
      <c r="I713" s="25"/>
      <c r="J713" s="13"/>
      <c r="K713" s="13"/>
      <c r="L713" s="25"/>
      <c r="M713" s="14" t="str">
        <f aca="false">IF(OR($C713="",$J713=""),"",INT(($J713-$C713)/365.25))</f>
        <v/>
      </c>
      <c r="N713" s="14" t="str">
        <f aca="false">IF($M713="","",IF($M713&lt;2,"Ha","Yo'q"))</f>
        <v/>
      </c>
      <c r="O713" s="14" t="str">
        <f aca="false">IF($M713="","",IF(AND($M713&gt;=7,$M713&lt;=17),"Ha","Yo'q"))</f>
        <v/>
      </c>
      <c r="P713" s="14" t="str">
        <f aca="false">IF(AND($B713&lt;&gt;"",$J713&lt;&gt;"",$J713&lt;=Boshqaruv!$C$10,OR($K713="",$K713&gt;Boshqaruv!$C$10),$L713&lt;&gt;"Tibbiy qarshi ko'rsatma"),1,"")</f>
        <v/>
      </c>
      <c r="Q713" s="28" t="n">
        <f aca="false">IF(AND($B713&lt;&gt;"",$J713&gt;=Boshqaruv!$C$9,$J713&lt;=Boshqaruv!$C$10),IF(COUNTIFS($B$4:$B712,$B713,$C$4:$C712,$C713,$J$4:$J712,"&gt;="&amp;Boshqaruv!$C$9,$J$4:$J712,"&lt;="&amp;Boshqaruv!$C$10)=0,1,0),0)</f>
        <v>0</v>
      </c>
      <c r="R713" s="28" t="n">
        <f aca="false">IF(AND($B713&lt;&gt;"",$J713&gt;=Boshqaruv!$C$9,$J713&lt;=Boshqaruv!$C$10,$K713&lt;&gt;"",$K713&lt;=Boshqaruv!$C$10),IF(COUNTIFS($B$4:$B712,$B713,$C$4:$C712,$C713,$J$4:$J712,"&gt;="&amp;Boshqaruv!$C$9,$J$4:$J712,"&lt;="&amp;Boshqaruv!$C$10,$K$4:$K712,"&lt;&gt;",$K$4:$K712,"&lt;="&amp;Boshqaruv!$C$10)=0,1,0),0)</f>
        <v>0</v>
      </c>
      <c r="S713" s="28" t="n">
        <f aca="false">IF($P713=1,IF(COUNTIFS($B$4:$B712,$B713,$C$4:$C712,$C713,$P$4:$P712,1)=0,1,0),0)</f>
        <v>0</v>
      </c>
      <c r="T713" s="12"/>
    </row>
    <row r="714" customFormat="false" ht="15" hidden="false" customHeight="false" outlineLevel="0" collapsed="false">
      <c r="A714" s="20" t="n">
        <v>710</v>
      </c>
      <c r="B714" s="12"/>
      <c r="C714" s="13"/>
      <c r="D714" s="24"/>
      <c r="E714" s="12"/>
      <c r="F714" s="12"/>
      <c r="G714" s="25"/>
      <c r="H714" s="25"/>
      <c r="I714" s="25"/>
      <c r="J714" s="13"/>
      <c r="K714" s="13"/>
      <c r="L714" s="25"/>
      <c r="M714" s="14" t="str">
        <f aca="false">IF(OR($C714="",$J714=""),"",INT(($J714-$C714)/365.25))</f>
        <v/>
      </c>
      <c r="N714" s="14" t="str">
        <f aca="false">IF($M714="","",IF($M714&lt;2,"Ha","Yo'q"))</f>
        <v/>
      </c>
      <c r="O714" s="14" t="str">
        <f aca="false">IF($M714="","",IF(AND($M714&gt;=7,$M714&lt;=17),"Ha","Yo'q"))</f>
        <v/>
      </c>
      <c r="P714" s="14" t="str">
        <f aca="false">IF(AND($B714&lt;&gt;"",$J714&lt;&gt;"",$J714&lt;=Boshqaruv!$C$10,OR($K714="",$K714&gt;Boshqaruv!$C$10),$L714&lt;&gt;"Tibbiy qarshi ko'rsatma"),1,"")</f>
        <v/>
      </c>
      <c r="Q714" s="28" t="n">
        <f aca="false">IF(AND($B714&lt;&gt;"",$J714&gt;=Boshqaruv!$C$9,$J714&lt;=Boshqaruv!$C$10),IF(COUNTIFS($B$4:$B713,$B714,$C$4:$C713,$C714,$J$4:$J713,"&gt;="&amp;Boshqaruv!$C$9,$J$4:$J713,"&lt;="&amp;Boshqaruv!$C$10)=0,1,0),0)</f>
        <v>0</v>
      </c>
      <c r="R714" s="28" t="n">
        <f aca="false">IF(AND($B714&lt;&gt;"",$J714&gt;=Boshqaruv!$C$9,$J714&lt;=Boshqaruv!$C$10,$K714&lt;&gt;"",$K714&lt;=Boshqaruv!$C$10),IF(COUNTIFS($B$4:$B713,$B714,$C$4:$C713,$C714,$J$4:$J713,"&gt;="&amp;Boshqaruv!$C$9,$J$4:$J713,"&lt;="&amp;Boshqaruv!$C$10,$K$4:$K713,"&lt;&gt;",$K$4:$K713,"&lt;="&amp;Boshqaruv!$C$10)=0,1,0),0)</f>
        <v>0</v>
      </c>
      <c r="S714" s="28" t="n">
        <f aca="false">IF($P714=1,IF(COUNTIFS($B$4:$B713,$B714,$C$4:$C713,$C714,$P$4:$P713,1)=0,1,0),0)</f>
        <v>0</v>
      </c>
      <c r="T714" s="12"/>
    </row>
    <row r="715" customFormat="false" ht="15" hidden="false" customHeight="false" outlineLevel="0" collapsed="false">
      <c r="A715" s="20" t="n">
        <v>711</v>
      </c>
      <c r="B715" s="12"/>
      <c r="C715" s="13"/>
      <c r="D715" s="24"/>
      <c r="E715" s="12"/>
      <c r="F715" s="12"/>
      <c r="G715" s="25"/>
      <c r="H715" s="25"/>
      <c r="I715" s="25"/>
      <c r="J715" s="13"/>
      <c r="K715" s="13"/>
      <c r="L715" s="25"/>
      <c r="M715" s="14" t="str">
        <f aca="false">IF(OR($C715="",$J715=""),"",INT(($J715-$C715)/365.25))</f>
        <v/>
      </c>
      <c r="N715" s="14" t="str">
        <f aca="false">IF($M715="","",IF($M715&lt;2,"Ha","Yo'q"))</f>
        <v/>
      </c>
      <c r="O715" s="14" t="str">
        <f aca="false">IF($M715="","",IF(AND($M715&gt;=7,$M715&lt;=17),"Ha","Yo'q"))</f>
        <v/>
      </c>
      <c r="P715" s="14" t="str">
        <f aca="false">IF(AND($B715&lt;&gt;"",$J715&lt;&gt;"",$J715&lt;=Boshqaruv!$C$10,OR($K715="",$K715&gt;Boshqaruv!$C$10),$L715&lt;&gt;"Tibbiy qarshi ko'rsatma"),1,"")</f>
        <v/>
      </c>
      <c r="Q715" s="28" t="n">
        <f aca="false">IF(AND($B715&lt;&gt;"",$J715&gt;=Boshqaruv!$C$9,$J715&lt;=Boshqaruv!$C$10),IF(COUNTIFS($B$4:$B714,$B715,$C$4:$C714,$C715,$J$4:$J714,"&gt;="&amp;Boshqaruv!$C$9,$J$4:$J714,"&lt;="&amp;Boshqaruv!$C$10)=0,1,0),0)</f>
        <v>0</v>
      </c>
      <c r="R715" s="28" t="n">
        <f aca="false">IF(AND($B715&lt;&gt;"",$J715&gt;=Boshqaruv!$C$9,$J715&lt;=Boshqaruv!$C$10,$K715&lt;&gt;"",$K715&lt;=Boshqaruv!$C$10),IF(COUNTIFS($B$4:$B714,$B715,$C$4:$C714,$C715,$J$4:$J714,"&gt;="&amp;Boshqaruv!$C$9,$J$4:$J714,"&lt;="&amp;Boshqaruv!$C$10,$K$4:$K714,"&lt;&gt;",$K$4:$K714,"&lt;="&amp;Boshqaruv!$C$10)=0,1,0),0)</f>
        <v>0</v>
      </c>
      <c r="S715" s="28" t="n">
        <f aca="false">IF($P715=1,IF(COUNTIFS($B$4:$B714,$B715,$C$4:$C714,$C715,$P$4:$P714,1)=0,1,0),0)</f>
        <v>0</v>
      </c>
      <c r="T715" s="12"/>
    </row>
    <row r="716" customFormat="false" ht="15" hidden="false" customHeight="false" outlineLevel="0" collapsed="false">
      <c r="A716" s="20" t="n">
        <v>712</v>
      </c>
      <c r="B716" s="12"/>
      <c r="C716" s="13"/>
      <c r="D716" s="24"/>
      <c r="E716" s="12"/>
      <c r="F716" s="12"/>
      <c r="G716" s="25"/>
      <c r="H716" s="25"/>
      <c r="I716" s="25"/>
      <c r="J716" s="13"/>
      <c r="K716" s="13"/>
      <c r="L716" s="25"/>
      <c r="M716" s="14" t="str">
        <f aca="false">IF(OR($C716="",$J716=""),"",INT(($J716-$C716)/365.25))</f>
        <v/>
      </c>
      <c r="N716" s="14" t="str">
        <f aca="false">IF($M716="","",IF($M716&lt;2,"Ha","Yo'q"))</f>
        <v/>
      </c>
      <c r="O716" s="14" t="str">
        <f aca="false">IF($M716="","",IF(AND($M716&gt;=7,$M716&lt;=17),"Ha","Yo'q"))</f>
        <v/>
      </c>
      <c r="P716" s="14" t="str">
        <f aca="false">IF(AND($B716&lt;&gt;"",$J716&lt;&gt;"",$J716&lt;=Boshqaruv!$C$10,OR($K716="",$K716&gt;Boshqaruv!$C$10),$L716&lt;&gt;"Tibbiy qarshi ko'rsatma"),1,"")</f>
        <v/>
      </c>
      <c r="Q716" s="28" t="n">
        <f aca="false">IF(AND($B716&lt;&gt;"",$J716&gt;=Boshqaruv!$C$9,$J716&lt;=Boshqaruv!$C$10),IF(COUNTIFS($B$4:$B715,$B716,$C$4:$C715,$C716,$J$4:$J715,"&gt;="&amp;Boshqaruv!$C$9,$J$4:$J715,"&lt;="&amp;Boshqaruv!$C$10)=0,1,0),0)</f>
        <v>0</v>
      </c>
      <c r="R716" s="28" t="n">
        <f aca="false">IF(AND($B716&lt;&gt;"",$J716&gt;=Boshqaruv!$C$9,$J716&lt;=Boshqaruv!$C$10,$K716&lt;&gt;"",$K716&lt;=Boshqaruv!$C$10),IF(COUNTIFS($B$4:$B715,$B716,$C$4:$C715,$C716,$J$4:$J715,"&gt;="&amp;Boshqaruv!$C$9,$J$4:$J715,"&lt;="&amp;Boshqaruv!$C$10,$K$4:$K715,"&lt;&gt;",$K$4:$K715,"&lt;="&amp;Boshqaruv!$C$10)=0,1,0),0)</f>
        <v>0</v>
      </c>
      <c r="S716" s="28" t="n">
        <f aca="false">IF($P716=1,IF(COUNTIFS($B$4:$B715,$B716,$C$4:$C715,$C716,$P$4:$P715,1)=0,1,0),0)</f>
        <v>0</v>
      </c>
      <c r="T716" s="12"/>
    </row>
    <row r="717" customFormat="false" ht="15" hidden="false" customHeight="false" outlineLevel="0" collapsed="false">
      <c r="A717" s="20" t="n">
        <v>713</v>
      </c>
      <c r="B717" s="12"/>
      <c r="C717" s="13"/>
      <c r="D717" s="24"/>
      <c r="E717" s="12"/>
      <c r="F717" s="12"/>
      <c r="G717" s="25"/>
      <c r="H717" s="25"/>
      <c r="I717" s="25"/>
      <c r="J717" s="13"/>
      <c r="K717" s="13"/>
      <c r="L717" s="25"/>
      <c r="M717" s="14" t="str">
        <f aca="false">IF(OR($C717="",$J717=""),"",INT(($J717-$C717)/365.25))</f>
        <v/>
      </c>
      <c r="N717" s="14" t="str">
        <f aca="false">IF($M717="","",IF($M717&lt;2,"Ha","Yo'q"))</f>
        <v/>
      </c>
      <c r="O717" s="14" t="str">
        <f aca="false">IF($M717="","",IF(AND($M717&gt;=7,$M717&lt;=17),"Ha","Yo'q"))</f>
        <v/>
      </c>
      <c r="P717" s="14" t="str">
        <f aca="false">IF(AND($B717&lt;&gt;"",$J717&lt;&gt;"",$J717&lt;=Boshqaruv!$C$10,OR($K717="",$K717&gt;Boshqaruv!$C$10),$L717&lt;&gt;"Tibbiy qarshi ko'rsatma"),1,"")</f>
        <v/>
      </c>
      <c r="Q717" s="28" t="n">
        <f aca="false">IF(AND($B717&lt;&gt;"",$J717&gt;=Boshqaruv!$C$9,$J717&lt;=Boshqaruv!$C$10),IF(COUNTIFS($B$4:$B716,$B717,$C$4:$C716,$C717,$J$4:$J716,"&gt;="&amp;Boshqaruv!$C$9,$J$4:$J716,"&lt;="&amp;Boshqaruv!$C$10)=0,1,0),0)</f>
        <v>0</v>
      </c>
      <c r="R717" s="28" t="n">
        <f aca="false">IF(AND($B717&lt;&gt;"",$J717&gt;=Boshqaruv!$C$9,$J717&lt;=Boshqaruv!$C$10,$K717&lt;&gt;"",$K717&lt;=Boshqaruv!$C$10),IF(COUNTIFS($B$4:$B716,$B717,$C$4:$C716,$C717,$J$4:$J716,"&gt;="&amp;Boshqaruv!$C$9,$J$4:$J716,"&lt;="&amp;Boshqaruv!$C$10,$K$4:$K716,"&lt;&gt;",$K$4:$K716,"&lt;="&amp;Boshqaruv!$C$10)=0,1,0),0)</f>
        <v>0</v>
      </c>
      <c r="S717" s="28" t="n">
        <f aca="false">IF($P717=1,IF(COUNTIFS($B$4:$B716,$B717,$C$4:$C716,$C717,$P$4:$P716,1)=0,1,0),0)</f>
        <v>0</v>
      </c>
      <c r="T717" s="12"/>
    </row>
    <row r="718" customFormat="false" ht="15" hidden="false" customHeight="false" outlineLevel="0" collapsed="false">
      <c r="A718" s="20" t="n">
        <v>714</v>
      </c>
      <c r="B718" s="12"/>
      <c r="C718" s="13"/>
      <c r="D718" s="24"/>
      <c r="E718" s="12"/>
      <c r="F718" s="12"/>
      <c r="G718" s="25"/>
      <c r="H718" s="25"/>
      <c r="I718" s="25"/>
      <c r="J718" s="13"/>
      <c r="K718" s="13"/>
      <c r="L718" s="25"/>
      <c r="M718" s="14" t="str">
        <f aca="false">IF(OR($C718="",$J718=""),"",INT(($J718-$C718)/365.25))</f>
        <v/>
      </c>
      <c r="N718" s="14" t="str">
        <f aca="false">IF($M718="","",IF($M718&lt;2,"Ha","Yo'q"))</f>
        <v/>
      </c>
      <c r="O718" s="14" t="str">
        <f aca="false">IF($M718="","",IF(AND($M718&gt;=7,$M718&lt;=17),"Ha","Yo'q"))</f>
        <v/>
      </c>
      <c r="P718" s="14" t="str">
        <f aca="false">IF(AND($B718&lt;&gt;"",$J718&lt;&gt;"",$J718&lt;=Boshqaruv!$C$10,OR($K718="",$K718&gt;Boshqaruv!$C$10),$L718&lt;&gt;"Tibbiy qarshi ko'rsatma"),1,"")</f>
        <v/>
      </c>
      <c r="Q718" s="28" t="n">
        <f aca="false">IF(AND($B718&lt;&gt;"",$J718&gt;=Boshqaruv!$C$9,$J718&lt;=Boshqaruv!$C$10),IF(COUNTIFS($B$4:$B717,$B718,$C$4:$C717,$C718,$J$4:$J717,"&gt;="&amp;Boshqaruv!$C$9,$J$4:$J717,"&lt;="&amp;Boshqaruv!$C$10)=0,1,0),0)</f>
        <v>0</v>
      </c>
      <c r="R718" s="28" t="n">
        <f aca="false">IF(AND($B718&lt;&gt;"",$J718&gt;=Boshqaruv!$C$9,$J718&lt;=Boshqaruv!$C$10,$K718&lt;&gt;"",$K718&lt;=Boshqaruv!$C$10),IF(COUNTIFS($B$4:$B717,$B718,$C$4:$C717,$C718,$J$4:$J717,"&gt;="&amp;Boshqaruv!$C$9,$J$4:$J717,"&lt;="&amp;Boshqaruv!$C$10,$K$4:$K717,"&lt;&gt;",$K$4:$K717,"&lt;="&amp;Boshqaruv!$C$10)=0,1,0),0)</f>
        <v>0</v>
      </c>
      <c r="S718" s="28" t="n">
        <f aca="false">IF($P718=1,IF(COUNTIFS($B$4:$B717,$B718,$C$4:$C717,$C718,$P$4:$P717,1)=0,1,0),0)</f>
        <v>0</v>
      </c>
      <c r="T718" s="12"/>
    </row>
    <row r="719" customFormat="false" ht="15" hidden="false" customHeight="false" outlineLevel="0" collapsed="false">
      <c r="A719" s="20" t="n">
        <v>715</v>
      </c>
      <c r="B719" s="12"/>
      <c r="C719" s="13"/>
      <c r="D719" s="24"/>
      <c r="E719" s="12"/>
      <c r="F719" s="12"/>
      <c r="G719" s="25"/>
      <c r="H719" s="25"/>
      <c r="I719" s="25"/>
      <c r="J719" s="13"/>
      <c r="K719" s="13"/>
      <c r="L719" s="25"/>
      <c r="M719" s="14" t="str">
        <f aca="false">IF(OR($C719="",$J719=""),"",INT(($J719-$C719)/365.25))</f>
        <v/>
      </c>
      <c r="N719" s="14" t="str">
        <f aca="false">IF($M719="","",IF($M719&lt;2,"Ha","Yo'q"))</f>
        <v/>
      </c>
      <c r="O719" s="14" t="str">
        <f aca="false">IF($M719="","",IF(AND($M719&gt;=7,$M719&lt;=17),"Ha","Yo'q"))</f>
        <v/>
      </c>
      <c r="P719" s="14" t="str">
        <f aca="false">IF(AND($B719&lt;&gt;"",$J719&lt;&gt;"",$J719&lt;=Boshqaruv!$C$10,OR($K719="",$K719&gt;Boshqaruv!$C$10),$L719&lt;&gt;"Tibbiy qarshi ko'rsatma"),1,"")</f>
        <v/>
      </c>
      <c r="Q719" s="28" t="n">
        <f aca="false">IF(AND($B719&lt;&gt;"",$J719&gt;=Boshqaruv!$C$9,$J719&lt;=Boshqaruv!$C$10),IF(COUNTIFS($B$4:$B718,$B719,$C$4:$C718,$C719,$J$4:$J718,"&gt;="&amp;Boshqaruv!$C$9,$J$4:$J718,"&lt;="&amp;Boshqaruv!$C$10)=0,1,0),0)</f>
        <v>0</v>
      </c>
      <c r="R719" s="28" t="n">
        <f aca="false">IF(AND($B719&lt;&gt;"",$J719&gt;=Boshqaruv!$C$9,$J719&lt;=Boshqaruv!$C$10,$K719&lt;&gt;"",$K719&lt;=Boshqaruv!$C$10),IF(COUNTIFS($B$4:$B718,$B719,$C$4:$C718,$C719,$J$4:$J718,"&gt;="&amp;Boshqaruv!$C$9,$J$4:$J718,"&lt;="&amp;Boshqaruv!$C$10,$K$4:$K718,"&lt;&gt;",$K$4:$K718,"&lt;="&amp;Boshqaruv!$C$10)=0,1,0),0)</f>
        <v>0</v>
      </c>
      <c r="S719" s="28" t="n">
        <f aca="false">IF($P719=1,IF(COUNTIFS($B$4:$B718,$B719,$C$4:$C718,$C719,$P$4:$P718,1)=0,1,0),0)</f>
        <v>0</v>
      </c>
      <c r="T719" s="12"/>
    </row>
    <row r="720" customFormat="false" ht="15" hidden="false" customHeight="false" outlineLevel="0" collapsed="false">
      <c r="A720" s="20" t="n">
        <v>716</v>
      </c>
      <c r="B720" s="12"/>
      <c r="C720" s="13"/>
      <c r="D720" s="24"/>
      <c r="E720" s="12"/>
      <c r="F720" s="12"/>
      <c r="G720" s="25"/>
      <c r="H720" s="25"/>
      <c r="I720" s="25"/>
      <c r="J720" s="13"/>
      <c r="K720" s="13"/>
      <c r="L720" s="25"/>
      <c r="M720" s="14" t="str">
        <f aca="false">IF(OR($C720="",$J720=""),"",INT(($J720-$C720)/365.25))</f>
        <v/>
      </c>
      <c r="N720" s="14" t="str">
        <f aca="false">IF($M720="","",IF($M720&lt;2,"Ha","Yo'q"))</f>
        <v/>
      </c>
      <c r="O720" s="14" t="str">
        <f aca="false">IF($M720="","",IF(AND($M720&gt;=7,$M720&lt;=17),"Ha","Yo'q"))</f>
        <v/>
      </c>
      <c r="P720" s="14" t="str">
        <f aca="false">IF(AND($B720&lt;&gt;"",$J720&lt;&gt;"",$J720&lt;=Boshqaruv!$C$10,OR($K720="",$K720&gt;Boshqaruv!$C$10),$L720&lt;&gt;"Tibbiy qarshi ko'rsatma"),1,"")</f>
        <v/>
      </c>
      <c r="Q720" s="28" t="n">
        <f aca="false">IF(AND($B720&lt;&gt;"",$J720&gt;=Boshqaruv!$C$9,$J720&lt;=Boshqaruv!$C$10),IF(COUNTIFS($B$4:$B719,$B720,$C$4:$C719,$C720,$J$4:$J719,"&gt;="&amp;Boshqaruv!$C$9,$J$4:$J719,"&lt;="&amp;Boshqaruv!$C$10)=0,1,0),0)</f>
        <v>0</v>
      </c>
      <c r="R720" s="28" t="n">
        <f aca="false">IF(AND($B720&lt;&gt;"",$J720&gt;=Boshqaruv!$C$9,$J720&lt;=Boshqaruv!$C$10,$K720&lt;&gt;"",$K720&lt;=Boshqaruv!$C$10),IF(COUNTIFS($B$4:$B719,$B720,$C$4:$C719,$C720,$J$4:$J719,"&gt;="&amp;Boshqaruv!$C$9,$J$4:$J719,"&lt;="&amp;Boshqaruv!$C$10,$K$4:$K719,"&lt;&gt;",$K$4:$K719,"&lt;="&amp;Boshqaruv!$C$10)=0,1,0),0)</f>
        <v>0</v>
      </c>
      <c r="S720" s="28" t="n">
        <f aca="false">IF($P720=1,IF(COUNTIFS($B$4:$B719,$B720,$C$4:$C719,$C720,$P$4:$P719,1)=0,1,0),0)</f>
        <v>0</v>
      </c>
      <c r="T720" s="12"/>
    </row>
    <row r="721" customFormat="false" ht="15" hidden="false" customHeight="false" outlineLevel="0" collapsed="false">
      <c r="A721" s="20" t="n">
        <v>717</v>
      </c>
      <c r="B721" s="12"/>
      <c r="C721" s="13"/>
      <c r="D721" s="24"/>
      <c r="E721" s="12"/>
      <c r="F721" s="12"/>
      <c r="G721" s="25"/>
      <c r="H721" s="25"/>
      <c r="I721" s="25"/>
      <c r="J721" s="13"/>
      <c r="K721" s="13"/>
      <c r="L721" s="25"/>
      <c r="M721" s="14" t="str">
        <f aca="false">IF(OR($C721="",$J721=""),"",INT(($J721-$C721)/365.25))</f>
        <v/>
      </c>
      <c r="N721" s="14" t="str">
        <f aca="false">IF($M721="","",IF($M721&lt;2,"Ha","Yo'q"))</f>
        <v/>
      </c>
      <c r="O721" s="14" t="str">
        <f aca="false">IF($M721="","",IF(AND($M721&gt;=7,$M721&lt;=17),"Ha","Yo'q"))</f>
        <v/>
      </c>
      <c r="P721" s="14" t="str">
        <f aca="false">IF(AND($B721&lt;&gt;"",$J721&lt;&gt;"",$J721&lt;=Boshqaruv!$C$10,OR($K721="",$K721&gt;Boshqaruv!$C$10),$L721&lt;&gt;"Tibbiy qarshi ko'rsatma"),1,"")</f>
        <v/>
      </c>
      <c r="Q721" s="28" t="n">
        <f aca="false">IF(AND($B721&lt;&gt;"",$J721&gt;=Boshqaruv!$C$9,$J721&lt;=Boshqaruv!$C$10),IF(COUNTIFS($B$4:$B720,$B721,$C$4:$C720,$C721,$J$4:$J720,"&gt;="&amp;Boshqaruv!$C$9,$J$4:$J720,"&lt;="&amp;Boshqaruv!$C$10)=0,1,0),0)</f>
        <v>0</v>
      </c>
      <c r="R721" s="28" t="n">
        <f aca="false">IF(AND($B721&lt;&gt;"",$J721&gt;=Boshqaruv!$C$9,$J721&lt;=Boshqaruv!$C$10,$K721&lt;&gt;"",$K721&lt;=Boshqaruv!$C$10),IF(COUNTIFS($B$4:$B720,$B721,$C$4:$C720,$C721,$J$4:$J720,"&gt;="&amp;Boshqaruv!$C$9,$J$4:$J720,"&lt;="&amp;Boshqaruv!$C$10,$K$4:$K720,"&lt;&gt;",$K$4:$K720,"&lt;="&amp;Boshqaruv!$C$10)=0,1,0),0)</f>
        <v>0</v>
      </c>
      <c r="S721" s="28" t="n">
        <f aca="false">IF($P721=1,IF(COUNTIFS($B$4:$B720,$B721,$C$4:$C720,$C721,$P$4:$P720,1)=0,1,0),0)</f>
        <v>0</v>
      </c>
      <c r="T721" s="12"/>
    </row>
    <row r="722" customFormat="false" ht="15" hidden="false" customHeight="false" outlineLevel="0" collapsed="false">
      <c r="A722" s="20" t="n">
        <v>718</v>
      </c>
      <c r="B722" s="12"/>
      <c r="C722" s="13"/>
      <c r="D722" s="24"/>
      <c r="E722" s="12"/>
      <c r="F722" s="12"/>
      <c r="G722" s="25"/>
      <c r="H722" s="25"/>
      <c r="I722" s="25"/>
      <c r="J722" s="13"/>
      <c r="K722" s="13"/>
      <c r="L722" s="25"/>
      <c r="M722" s="14" t="str">
        <f aca="false">IF(OR($C722="",$J722=""),"",INT(($J722-$C722)/365.25))</f>
        <v/>
      </c>
      <c r="N722" s="14" t="str">
        <f aca="false">IF($M722="","",IF($M722&lt;2,"Ha","Yo'q"))</f>
        <v/>
      </c>
      <c r="O722" s="14" t="str">
        <f aca="false">IF($M722="","",IF(AND($M722&gt;=7,$M722&lt;=17),"Ha","Yo'q"))</f>
        <v/>
      </c>
      <c r="P722" s="14" t="str">
        <f aca="false">IF(AND($B722&lt;&gt;"",$J722&lt;&gt;"",$J722&lt;=Boshqaruv!$C$10,OR($K722="",$K722&gt;Boshqaruv!$C$10),$L722&lt;&gt;"Tibbiy qarshi ko'rsatma"),1,"")</f>
        <v/>
      </c>
      <c r="Q722" s="28" t="n">
        <f aca="false">IF(AND($B722&lt;&gt;"",$J722&gt;=Boshqaruv!$C$9,$J722&lt;=Boshqaruv!$C$10),IF(COUNTIFS($B$4:$B721,$B722,$C$4:$C721,$C722,$J$4:$J721,"&gt;="&amp;Boshqaruv!$C$9,$J$4:$J721,"&lt;="&amp;Boshqaruv!$C$10)=0,1,0),0)</f>
        <v>0</v>
      </c>
      <c r="R722" s="28" t="n">
        <f aca="false">IF(AND($B722&lt;&gt;"",$J722&gt;=Boshqaruv!$C$9,$J722&lt;=Boshqaruv!$C$10,$K722&lt;&gt;"",$K722&lt;=Boshqaruv!$C$10),IF(COUNTIFS($B$4:$B721,$B722,$C$4:$C721,$C722,$J$4:$J721,"&gt;="&amp;Boshqaruv!$C$9,$J$4:$J721,"&lt;="&amp;Boshqaruv!$C$10,$K$4:$K721,"&lt;&gt;",$K$4:$K721,"&lt;="&amp;Boshqaruv!$C$10)=0,1,0),0)</f>
        <v>0</v>
      </c>
      <c r="S722" s="28" t="n">
        <f aca="false">IF($P722=1,IF(COUNTIFS($B$4:$B721,$B722,$C$4:$C721,$C722,$P$4:$P721,1)=0,1,0),0)</f>
        <v>0</v>
      </c>
      <c r="T722" s="12"/>
    </row>
    <row r="723" customFormat="false" ht="15" hidden="false" customHeight="false" outlineLevel="0" collapsed="false">
      <c r="A723" s="20" t="n">
        <v>719</v>
      </c>
      <c r="B723" s="12"/>
      <c r="C723" s="13"/>
      <c r="D723" s="24"/>
      <c r="E723" s="12"/>
      <c r="F723" s="12"/>
      <c r="G723" s="25"/>
      <c r="H723" s="25"/>
      <c r="I723" s="25"/>
      <c r="J723" s="13"/>
      <c r="K723" s="13"/>
      <c r="L723" s="25"/>
      <c r="M723" s="14" t="str">
        <f aca="false">IF(OR($C723="",$J723=""),"",INT(($J723-$C723)/365.25))</f>
        <v/>
      </c>
      <c r="N723" s="14" t="str">
        <f aca="false">IF($M723="","",IF($M723&lt;2,"Ha","Yo'q"))</f>
        <v/>
      </c>
      <c r="O723" s="14" t="str">
        <f aca="false">IF($M723="","",IF(AND($M723&gt;=7,$M723&lt;=17),"Ha","Yo'q"))</f>
        <v/>
      </c>
      <c r="P723" s="14" t="str">
        <f aca="false">IF(AND($B723&lt;&gt;"",$J723&lt;&gt;"",$J723&lt;=Boshqaruv!$C$10,OR($K723="",$K723&gt;Boshqaruv!$C$10),$L723&lt;&gt;"Tibbiy qarshi ko'rsatma"),1,"")</f>
        <v/>
      </c>
      <c r="Q723" s="28" t="n">
        <f aca="false">IF(AND($B723&lt;&gt;"",$J723&gt;=Boshqaruv!$C$9,$J723&lt;=Boshqaruv!$C$10),IF(COUNTIFS($B$4:$B722,$B723,$C$4:$C722,$C723,$J$4:$J722,"&gt;="&amp;Boshqaruv!$C$9,$J$4:$J722,"&lt;="&amp;Boshqaruv!$C$10)=0,1,0),0)</f>
        <v>0</v>
      </c>
      <c r="R723" s="28" t="n">
        <f aca="false">IF(AND($B723&lt;&gt;"",$J723&gt;=Boshqaruv!$C$9,$J723&lt;=Boshqaruv!$C$10,$K723&lt;&gt;"",$K723&lt;=Boshqaruv!$C$10),IF(COUNTIFS($B$4:$B722,$B723,$C$4:$C722,$C723,$J$4:$J722,"&gt;="&amp;Boshqaruv!$C$9,$J$4:$J722,"&lt;="&amp;Boshqaruv!$C$10,$K$4:$K722,"&lt;&gt;",$K$4:$K722,"&lt;="&amp;Boshqaruv!$C$10)=0,1,0),0)</f>
        <v>0</v>
      </c>
      <c r="S723" s="28" t="n">
        <f aca="false">IF($P723=1,IF(COUNTIFS($B$4:$B722,$B723,$C$4:$C722,$C723,$P$4:$P722,1)=0,1,0),0)</f>
        <v>0</v>
      </c>
      <c r="T723" s="12"/>
    </row>
    <row r="724" customFormat="false" ht="15" hidden="false" customHeight="false" outlineLevel="0" collapsed="false">
      <c r="A724" s="20" t="n">
        <v>720</v>
      </c>
      <c r="B724" s="12"/>
      <c r="C724" s="13"/>
      <c r="D724" s="24"/>
      <c r="E724" s="12"/>
      <c r="F724" s="12"/>
      <c r="G724" s="25"/>
      <c r="H724" s="25"/>
      <c r="I724" s="25"/>
      <c r="J724" s="13"/>
      <c r="K724" s="13"/>
      <c r="L724" s="25"/>
      <c r="M724" s="14" t="str">
        <f aca="false">IF(OR($C724="",$J724=""),"",INT(($J724-$C724)/365.25))</f>
        <v/>
      </c>
      <c r="N724" s="14" t="str">
        <f aca="false">IF($M724="","",IF($M724&lt;2,"Ha","Yo'q"))</f>
        <v/>
      </c>
      <c r="O724" s="14" t="str">
        <f aca="false">IF($M724="","",IF(AND($M724&gt;=7,$M724&lt;=17),"Ha","Yo'q"))</f>
        <v/>
      </c>
      <c r="P724" s="14" t="str">
        <f aca="false">IF(AND($B724&lt;&gt;"",$J724&lt;&gt;"",$J724&lt;=Boshqaruv!$C$10,OR($K724="",$K724&gt;Boshqaruv!$C$10),$L724&lt;&gt;"Tibbiy qarshi ko'rsatma"),1,"")</f>
        <v/>
      </c>
      <c r="Q724" s="28" t="n">
        <f aca="false">IF(AND($B724&lt;&gt;"",$J724&gt;=Boshqaruv!$C$9,$J724&lt;=Boshqaruv!$C$10),IF(COUNTIFS($B$4:$B723,$B724,$C$4:$C723,$C724,$J$4:$J723,"&gt;="&amp;Boshqaruv!$C$9,$J$4:$J723,"&lt;="&amp;Boshqaruv!$C$10)=0,1,0),0)</f>
        <v>0</v>
      </c>
      <c r="R724" s="28" t="n">
        <f aca="false">IF(AND($B724&lt;&gt;"",$J724&gt;=Boshqaruv!$C$9,$J724&lt;=Boshqaruv!$C$10,$K724&lt;&gt;"",$K724&lt;=Boshqaruv!$C$10),IF(COUNTIFS($B$4:$B723,$B724,$C$4:$C723,$C724,$J$4:$J723,"&gt;="&amp;Boshqaruv!$C$9,$J$4:$J723,"&lt;="&amp;Boshqaruv!$C$10,$K$4:$K723,"&lt;&gt;",$K$4:$K723,"&lt;="&amp;Boshqaruv!$C$10)=0,1,0),0)</f>
        <v>0</v>
      </c>
      <c r="S724" s="28" t="n">
        <f aca="false">IF($P724=1,IF(COUNTIFS($B$4:$B723,$B724,$C$4:$C723,$C724,$P$4:$P723,1)=0,1,0),0)</f>
        <v>0</v>
      </c>
      <c r="T724" s="12"/>
    </row>
    <row r="725" customFormat="false" ht="15" hidden="false" customHeight="false" outlineLevel="0" collapsed="false">
      <c r="A725" s="20" t="n">
        <v>721</v>
      </c>
      <c r="B725" s="12"/>
      <c r="C725" s="13"/>
      <c r="D725" s="24"/>
      <c r="E725" s="12"/>
      <c r="F725" s="12"/>
      <c r="G725" s="25"/>
      <c r="H725" s="25"/>
      <c r="I725" s="25"/>
      <c r="J725" s="13"/>
      <c r="K725" s="13"/>
      <c r="L725" s="25"/>
      <c r="M725" s="14" t="str">
        <f aca="false">IF(OR($C725="",$J725=""),"",INT(($J725-$C725)/365.25))</f>
        <v/>
      </c>
      <c r="N725" s="14" t="str">
        <f aca="false">IF($M725="","",IF($M725&lt;2,"Ha","Yo'q"))</f>
        <v/>
      </c>
      <c r="O725" s="14" t="str">
        <f aca="false">IF($M725="","",IF(AND($M725&gt;=7,$M725&lt;=17),"Ha","Yo'q"))</f>
        <v/>
      </c>
      <c r="P725" s="14" t="str">
        <f aca="false">IF(AND($B725&lt;&gt;"",$J725&lt;&gt;"",$J725&lt;=Boshqaruv!$C$10,OR($K725="",$K725&gt;Boshqaruv!$C$10),$L725&lt;&gt;"Tibbiy qarshi ko'rsatma"),1,"")</f>
        <v/>
      </c>
      <c r="Q725" s="28" t="n">
        <f aca="false">IF(AND($B725&lt;&gt;"",$J725&gt;=Boshqaruv!$C$9,$J725&lt;=Boshqaruv!$C$10),IF(COUNTIFS($B$4:$B724,$B725,$C$4:$C724,$C725,$J$4:$J724,"&gt;="&amp;Boshqaruv!$C$9,$J$4:$J724,"&lt;="&amp;Boshqaruv!$C$10)=0,1,0),0)</f>
        <v>0</v>
      </c>
      <c r="R725" s="28" t="n">
        <f aca="false">IF(AND($B725&lt;&gt;"",$J725&gt;=Boshqaruv!$C$9,$J725&lt;=Boshqaruv!$C$10,$K725&lt;&gt;"",$K725&lt;=Boshqaruv!$C$10),IF(COUNTIFS($B$4:$B724,$B725,$C$4:$C724,$C725,$J$4:$J724,"&gt;="&amp;Boshqaruv!$C$9,$J$4:$J724,"&lt;="&amp;Boshqaruv!$C$10,$K$4:$K724,"&lt;&gt;",$K$4:$K724,"&lt;="&amp;Boshqaruv!$C$10)=0,1,0),0)</f>
        <v>0</v>
      </c>
      <c r="S725" s="28" t="n">
        <f aca="false">IF($P725=1,IF(COUNTIFS($B$4:$B724,$B725,$C$4:$C724,$C725,$P$4:$P724,1)=0,1,0),0)</f>
        <v>0</v>
      </c>
      <c r="T725" s="12"/>
    </row>
    <row r="726" customFormat="false" ht="15" hidden="false" customHeight="false" outlineLevel="0" collapsed="false">
      <c r="A726" s="20" t="n">
        <v>722</v>
      </c>
      <c r="B726" s="12"/>
      <c r="C726" s="13"/>
      <c r="D726" s="24"/>
      <c r="E726" s="12"/>
      <c r="F726" s="12"/>
      <c r="G726" s="25"/>
      <c r="H726" s="25"/>
      <c r="I726" s="25"/>
      <c r="J726" s="13"/>
      <c r="K726" s="13"/>
      <c r="L726" s="25"/>
      <c r="M726" s="14" t="str">
        <f aca="false">IF(OR($C726="",$J726=""),"",INT(($J726-$C726)/365.25))</f>
        <v/>
      </c>
      <c r="N726" s="14" t="str">
        <f aca="false">IF($M726="","",IF($M726&lt;2,"Ha","Yo'q"))</f>
        <v/>
      </c>
      <c r="O726" s="14" t="str">
        <f aca="false">IF($M726="","",IF(AND($M726&gt;=7,$M726&lt;=17),"Ha","Yo'q"))</f>
        <v/>
      </c>
      <c r="P726" s="14" t="str">
        <f aca="false">IF(AND($B726&lt;&gt;"",$J726&lt;&gt;"",$J726&lt;=Boshqaruv!$C$10,OR($K726="",$K726&gt;Boshqaruv!$C$10),$L726&lt;&gt;"Tibbiy qarshi ko'rsatma"),1,"")</f>
        <v/>
      </c>
      <c r="Q726" s="28" t="n">
        <f aca="false">IF(AND($B726&lt;&gt;"",$J726&gt;=Boshqaruv!$C$9,$J726&lt;=Boshqaruv!$C$10),IF(COUNTIFS($B$4:$B725,$B726,$C$4:$C725,$C726,$J$4:$J725,"&gt;="&amp;Boshqaruv!$C$9,$J$4:$J725,"&lt;="&amp;Boshqaruv!$C$10)=0,1,0),0)</f>
        <v>0</v>
      </c>
      <c r="R726" s="28" t="n">
        <f aca="false">IF(AND($B726&lt;&gt;"",$J726&gt;=Boshqaruv!$C$9,$J726&lt;=Boshqaruv!$C$10,$K726&lt;&gt;"",$K726&lt;=Boshqaruv!$C$10),IF(COUNTIFS($B$4:$B725,$B726,$C$4:$C725,$C726,$J$4:$J725,"&gt;="&amp;Boshqaruv!$C$9,$J$4:$J725,"&lt;="&amp;Boshqaruv!$C$10,$K$4:$K725,"&lt;&gt;",$K$4:$K725,"&lt;="&amp;Boshqaruv!$C$10)=0,1,0),0)</f>
        <v>0</v>
      </c>
      <c r="S726" s="28" t="n">
        <f aca="false">IF($P726=1,IF(COUNTIFS($B$4:$B725,$B726,$C$4:$C725,$C726,$P$4:$P725,1)=0,1,0),0)</f>
        <v>0</v>
      </c>
      <c r="T726" s="12"/>
    </row>
    <row r="727" customFormat="false" ht="15" hidden="false" customHeight="false" outlineLevel="0" collapsed="false">
      <c r="A727" s="20" t="n">
        <v>723</v>
      </c>
      <c r="B727" s="12"/>
      <c r="C727" s="13"/>
      <c r="D727" s="24"/>
      <c r="E727" s="12"/>
      <c r="F727" s="12"/>
      <c r="G727" s="25"/>
      <c r="H727" s="25"/>
      <c r="I727" s="25"/>
      <c r="J727" s="13"/>
      <c r="K727" s="13"/>
      <c r="L727" s="25"/>
      <c r="M727" s="14" t="str">
        <f aca="false">IF(OR($C727="",$J727=""),"",INT(($J727-$C727)/365.25))</f>
        <v/>
      </c>
      <c r="N727" s="14" t="str">
        <f aca="false">IF($M727="","",IF($M727&lt;2,"Ha","Yo'q"))</f>
        <v/>
      </c>
      <c r="O727" s="14" t="str">
        <f aca="false">IF($M727="","",IF(AND($M727&gt;=7,$M727&lt;=17),"Ha","Yo'q"))</f>
        <v/>
      </c>
      <c r="P727" s="14" t="str">
        <f aca="false">IF(AND($B727&lt;&gt;"",$J727&lt;&gt;"",$J727&lt;=Boshqaruv!$C$10,OR($K727="",$K727&gt;Boshqaruv!$C$10),$L727&lt;&gt;"Tibbiy qarshi ko'rsatma"),1,"")</f>
        <v/>
      </c>
      <c r="Q727" s="28" t="n">
        <f aca="false">IF(AND($B727&lt;&gt;"",$J727&gt;=Boshqaruv!$C$9,$J727&lt;=Boshqaruv!$C$10),IF(COUNTIFS($B$4:$B726,$B727,$C$4:$C726,$C727,$J$4:$J726,"&gt;="&amp;Boshqaruv!$C$9,$J$4:$J726,"&lt;="&amp;Boshqaruv!$C$10)=0,1,0),0)</f>
        <v>0</v>
      </c>
      <c r="R727" s="28" t="n">
        <f aca="false">IF(AND($B727&lt;&gt;"",$J727&gt;=Boshqaruv!$C$9,$J727&lt;=Boshqaruv!$C$10,$K727&lt;&gt;"",$K727&lt;=Boshqaruv!$C$10),IF(COUNTIFS($B$4:$B726,$B727,$C$4:$C726,$C727,$J$4:$J726,"&gt;="&amp;Boshqaruv!$C$9,$J$4:$J726,"&lt;="&amp;Boshqaruv!$C$10,$K$4:$K726,"&lt;&gt;",$K$4:$K726,"&lt;="&amp;Boshqaruv!$C$10)=0,1,0),0)</f>
        <v>0</v>
      </c>
      <c r="S727" s="28" t="n">
        <f aca="false">IF($P727=1,IF(COUNTIFS($B$4:$B726,$B727,$C$4:$C726,$C727,$P$4:$P726,1)=0,1,0),0)</f>
        <v>0</v>
      </c>
      <c r="T727" s="12"/>
    </row>
    <row r="728" customFormat="false" ht="15" hidden="false" customHeight="false" outlineLevel="0" collapsed="false">
      <c r="A728" s="20" t="n">
        <v>724</v>
      </c>
      <c r="B728" s="12"/>
      <c r="C728" s="13"/>
      <c r="D728" s="24"/>
      <c r="E728" s="12"/>
      <c r="F728" s="12"/>
      <c r="G728" s="25"/>
      <c r="H728" s="25"/>
      <c r="I728" s="25"/>
      <c r="J728" s="13"/>
      <c r="K728" s="13"/>
      <c r="L728" s="25"/>
      <c r="M728" s="14" t="str">
        <f aca="false">IF(OR($C728="",$J728=""),"",INT(($J728-$C728)/365.25))</f>
        <v/>
      </c>
      <c r="N728" s="14" t="str">
        <f aca="false">IF($M728="","",IF($M728&lt;2,"Ha","Yo'q"))</f>
        <v/>
      </c>
      <c r="O728" s="14" t="str">
        <f aca="false">IF($M728="","",IF(AND($M728&gt;=7,$M728&lt;=17),"Ha","Yo'q"))</f>
        <v/>
      </c>
      <c r="P728" s="14" t="str">
        <f aca="false">IF(AND($B728&lt;&gt;"",$J728&lt;&gt;"",$J728&lt;=Boshqaruv!$C$10,OR($K728="",$K728&gt;Boshqaruv!$C$10),$L728&lt;&gt;"Tibbiy qarshi ko'rsatma"),1,"")</f>
        <v/>
      </c>
      <c r="Q728" s="28" t="n">
        <f aca="false">IF(AND($B728&lt;&gt;"",$J728&gt;=Boshqaruv!$C$9,$J728&lt;=Boshqaruv!$C$10),IF(COUNTIFS($B$4:$B727,$B728,$C$4:$C727,$C728,$J$4:$J727,"&gt;="&amp;Boshqaruv!$C$9,$J$4:$J727,"&lt;="&amp;Boshqaruv!$C$10)=0,1,0),0)</f>
        <v>0</v>
      </c>
      <c r="R728" s="28" t="n">
        <f aca="false">IF(AND($B728&lt;&gt;"",$J728&gt;=Boshqaruv!$C$9,$J728&lt;=Boshqaruv!$C$10,$K728&lt;&gt;"",$K728&lt;=Boshqaruv!$C$10),IF(COUNTIFS($B$4:$B727,$B728,$C$4:$C727,$C728,$J$4:$J727,"&gt;="&amp;Boshqaruv!$C$9,$J$4:$J727,"&lt;="&amp;Boshqaruv!$C$10,$K$4:$K727,"&lt;&gt;",$K$4:$K727,"&lt;="&amp;Boshqaruv!$C$10)=0,1,0),0)</f>
        <v>0</v>
      </c>
      <c r="S728" s="28" t="n">
        <f aca="false">IF($P728=1,IF(COUNTIFS($B$4:$B727,$B728,$C$4:$C727,$C728,$P$4:$P727,1)=0,1,0),0)</f>
        <v>0</v>
      </c>
      <c r="T728" s="12"/>
    </row>
    <row r="729" customFormat="false" ht="15" hidden="false" customHeight="false" outlineLevel="0" collapsed="false">
      <c r="A729" s="20" t="n">
        <v>725</v>
      </c>
      <c r="B729" s="12"/>
      <c r="C729" s="13"/>
      <c r="D729" s="24"/>
      <c r="E729" s="12"/>
      <c r="F729" s="12"/>
      <c r="G729" s="25"/>
      <c r="H729" s="25"/>
      <c r="I729" s="25"/>
      <c r="J729" s="13"/>
      <c r="K729" s="13"/>
      <c r="L729" s="25"/>
      <c r="M729" s="14" t="str">
        <f aca="false">IF(OR($C729="",$J729=""),"",INT(($J729-$C729)/365.25))</f>
        <v/>
      </c>
      <c r="N729" s="14" t="str">
        <f aca="false">IF($M729="","",IF($M729&lt;2,"Ha","Yo'q"))</f>
        <v/>
      </c>
      <c r="O729" s="14" t="str">
        <f aca="false">IF($M729="","",IF(AND($M729&gt;=7,$M729&lt;=17),"Ha","Yo'q"))</f>
        <v/>
      </c>
      <c r="P729" s="14" t="str">
        <f aca="false">IF(AND($B729&lt;&gt;"",$J729&lt;&gt;"",$J729&lt;=Boshqaruv!$C$10,OR($K729="",$K729&gt;Boshqaruv!$C$10),$L729&lt;&gt;"Tibbiy qarshi ko'rsatma"),1,"")</f>
        <v/>
      </c>
      <c r="Q729" s="28" t="n">
        <f aca="false">IF(AND($B729&lt;&gt;"",$J729&gt;=Boshqaruv!$C$9,$J729&lt;=Boshqaruv!$C$10),IF(COUNTIFS($B$4:$B728,$B729,$C$4:$C728,$C729,$J$4:$J728,"&gt;="&amp;Boshqaruv!$C$9,$J$4:$J728,"&lt;="&amp;Boshqaruv!$C$10)=0,1,0),0)</f>
        <v>0</v>
      </c>
      <c r="R729" s="28" t="n">
        <f aca="false">IF(AND($B729&lt;&gt;"",$J729&gt;=Boshqaruv!$C$9,$J729&lt;=Boshqaruv!$C$10,$K729&lt;&gt;"",$K729&lt;=Boshqaruv!$C$10),IF(COUNTIFS($B$4:$B728,$B729,$C$4:$C728,$C729,$J$4:$J728,"&gt;="&amp;Boshqaruv!$C$9,$J$4:$J728,"&lt;="&amp;Boshqaruv!$C$10,$K$4:$K728,"&lt;&gt;",$K$4:$K728,"&lt;="&amp;Boshqaruv!$C$10)=0,1,0),0)</f>
        <v>0</v>
      </c>
      <c r="S729" s="28" t="n">
        <f aca="false">IF($P729=1,IF(COUNTIFS($B$4:$B728,$B729,$C$4:$C728,$C729,$P$4:$P728,1)=0,1,0),0)</f>
        <v>0</v>
      </c>
      <c r="T729" s="12"/>
    </row>
    <row r="730" customFormat="false" ht="15" hidden="false" customHeight="false" outlineLevel="0" collapsed="false">
      <c r="A730" s="20" t="n">
        <v>726</v>
      </c>
      <c r="B730" s="12"/>
      <c r="C730" s="13"/>
      <c r="D730" s="24"/>
      <c r="E730" s="12"/>
      <c r="F730" s="12"/>
      <c r="G730" s="25"/>
      <c r="H730" s="25"/>
      <c r="I730" s="25"/>
      <c r="J730" s="13"/>
      <c r="K730" s="13"/>
      <c r="L730" s="25"/>
      <c r="M730" s="14" t="str">
        <f aca="false">IF(OR($C730="",$J730=""),"",INT(($J730-$C730)/365.25))</f>
        <v/>
      </c>
      <c r="N730" s="14" t="str">
        <f aca="false">IF($M730="","",IF($M730&lt;2,"Ha","Yo'q"))</f>
        <v/>
      </c>
      <c r="O730" s="14" t="str">
        <f aca="false">IF($M730="","",IF(AND($M730&gt;=7,$M730&lt;=17),"Ha","Yo'q"))</f>
        <v/>
      </c>
      <c r="P730" s="14" t="str">
        <f aca="false">IF(AND($B730&lt;&gt;"",$J730&lt;&gt;"",$J730&lt;=Boshqaruv!$C$10,OR($K730="",$K730&gt;Boshqaruv!$C$10),$L730&lt;&gt;"Tibbiy qarshi ko'rsatma"),1,"")</f>
        <v/>
      </c>
      <c r="Q730" s="28" t="n">
        <f aca="false">IF(AND($B730&lt;&gt;"",$J730&gt;=Boshqaruv!$C$9,$J730&lt;=Boshqaruv!$C$10),IF(COUNTIFS($B$4:$B729,$B730,$C$4:$C729,$C730,$J$4:$J729,"&gt;="&amp;Boshqaruv!$C$9,$J$4:$J729,"&lt;="&amp;Boshqaruv!$C$10)=0,1,0),0)</f>
        <v>0</v>
      </c>
      <c r="R730" s="28" t="n">
        <f aca="false">IF(AND($B730&lt;&gt;"",$J730&gt;=Boshqaruv!$C$9,$J730&lt;=Boshqaruv!$C$10,$K730&lt;&gt;"",$K730&lt;=Boshqaruv!$C$10),IF(COUNTIFS($B$4:$B729,$B730,$C$4:$C729,$C730,$J$4:$J729,"&gt;="&amp;Boshqaruv!$C$9,$J$4:$J729,"&lt;="&amp;Boshqaruv!$C$10,$K$4:$K729,"&lt;&gt;",$K$4:$K729,"&lt;="&amp;Boshqaruv!$C$10)=0,1,0),0)</f>
        <v>0</v>
      </c>
      <c r="S730" s="28" t="n">
        <f aca="false">IF($P730=1,IF(COUNTIFS($B$4:$B729,$B730,$C$4:$C729,$C730,$P$4:$P729,1)=0,1,0),0)</f>
        <v>0</v>
      </c>
      <c r="T730" s="12"/>
    </row>
    <row r="731" customFormat="false" ht="15" hidden="false" customHeight="false" outlineLevel="0" collapsed="false">
      <c r="A731" s="20" t="n">
        <v>727</v>
      </c>
      <c r="B731" s="12"/>
      <c r="C731" s="13"/>
      <c r="D731" s="24"/>
      <c r="E731" s="12"/>
      <c r="F731" s="12"/>
      <c r="G731" s="25"/>
      <c r="H731" s="25"/>
      <c r="I731" s="25"/>
      <c r="J731" s="13"/>
      <c r="K731" s="13"/>
      <c r="L731" s="25"/>
      <c r="M731" s="14" t="str">
        <f aca="false">IF(OR($C731="",$J731=""),"",INT(($J731-$C731)/365.25))</f>
        <v/>
      </c>
      <c r="N731" s="14" t="str">
        <f aca="false">IF($M731="","",IF($M731&lt;2,"Ha","Yo'q"))</f>
        <v/>
      </c>
      <c r="O731" s="14" t="str">
        <f aca="false">IF($M731="","",IF(AND($M731&gt;=7,$M731&lt;=17),"Ha","Yo'q"))</f>
        <v/>
      </c>
      <c r="P731" s="14" t="str">
        <f aca="false">IF(AND($B731&lt;&gt;"",$J731&lt;&gt;"",$J731&lt;=Boshqaruv!$C$10,OR($K731="",$K731&gt;Boshqaruv!$C$10),$L731&lt;&gt;"Tibbiy qarshi ko'rsatma"),1,"")</f>
        <v/>
      </c>
      <c r="Q731" s="28" t="n">
        <f aca="false">IF(AND($B731&lt;&gt;"",$J731&gt;=Boshqaruv!$C$9,$J731&lt;=Boshqaruv!$C$10),IF(COUNTIFS($B$4:$B730,$B731,$C$4:$C730,$C731,$J$4:$J730,"&gt;="&amp;Boshqaruv!$C$9,$J$4:$J730,"&lt;="&amp;Boshqaruv!$C$10)=0,1,0),0)</f>
        <v>0</v>
      </c>
      <c r="R731" s="28" t="n">
        <f aca="false">IF(AND($B731&lt;&gt;"",$J731&gt;=Boshqaruv!$C$9,$J731&lt;=Boshqaruv!$C$10,$K731&lt;&gt;"",$K731&lt;=Boshqaruv!$C$10),IF(COUNTIFS($B$4:$B730,$B731,$C$4:$C730,$C731,$J$4:$J730,"&gt;="&amp;Boshqaruv!$C$9,$J$4:$J730,"&lt;="&amp;Boshqaruv!$C$10,$K$4:$K730,"&lt;&gt;",$K$4:$K730,"&lt;="&amp;Boshqaruv!$C$10)=0,1,0),0)</f>
        <v>0</v>
      </c>
      <c r="S731" s="28" t="n">
        <f aca="false">IF($P731=1,IF(COUNTIFS($B$4:$B730,$B731,$C$4:$C730,$C731,$P$4:$P730,1)=0,1,0),0)</f>
        <v>0</v>
      </c>
      <c r="T731" s="12"/>
    </row>
    <row r="732" customFormat="false" ht="15" hidden="false" customHeight="false" outlineLevel="0" collapsed="false">
      <c r="A732" s="20" t="n">
        <v>728</v>
      </c>
      <c r="B732" s="12"/>
      <c r="C732" s="13"/>
      <c r="D732" s="24"/>
      <c r="E732" s="12"/>
      <c r="F732" s="12"/>
      <c r="G732" s="25"/>
      <c r="H732" s="25"/>
      <c r="I732" s="25"/>
      <c r="J732" s="13"/>
      <c r="K732" s="13"/>
      <c r="L732" s="25"/>
      <c r="M732" s="14" t="str">
        <f aca="false">IF(OR($C732="",$J732=""),"",INT(($J732-$C732)/365.25))</f>
        <v/>
      </c>
      <c r="N732" s="14" t="str">
        <f aca="false">IF($M732="","",IF($M732&lt;2,"Ha","Yo'q"))</f>
        <v/>
      </c>
      <c r="O732" s="14" t="str">
        <f aca="false">IF($M732="","",IF(AND($M732&gt;=7,$M732&lt;=17),"Ha","Yo'q"))</f>
        <v/>
      </c>
      <c r="P732" s="14" t="str">
        <f aca="false">IF(AND($B732&lt;&gt;"",$J732&lt;&gt;"",$J732&lt;=Boshqaruv!$C$10,OR($K732="",$K732&gt;Boshqaruv!$C$10),$L732&lt;&gt;"Tibbiy qarshi ko'rsatma"),1,"")</f>
        <v/>
      </c>
      <c r="Q732" s="28" t="n">
        <f aca="false">IF(AND($B732&lt;&gt;"",$J732&gt;=Boshqaruv!$C$9,$J732&lt;=Boshqaruv!$C$10),IF(COUNTIFS($B$4:$B731,$B732,$C$4:$C731,$C732,$J$4:$J731,"&gt;="&amp;Boshqaruv!$C$9,$J$4:$J731,"&lt;="&amp;Boshqaruv!$C$10)=0,1,0),0)</f>
        <v>0</v>
      </c>
      <c r="R732" s="28" t="n">
        <f aca="false">IF(AND($B732&lt;&gt;"",$J732&gt;=Boshqaruv!$C$9,$J732&lt;=Boshqaruv!$C$10,$K732&lt;&gt;"",$K732&lt;=Boshqaruv!$C$10),IF(COUNTIFS($B$4:$B731,$B732,$C$4:$C731,$C732,$J$4:$J731,"&gt;="&amp;Boshqaruv!$C$9,$J$4:$J731,"&lt;="&amp;Boshqaruv!$C$10,$K$4:$K731,"&lt;&gt;",$K$4:$K731,"&lt;="&amp;Boshqaruv!$C$10)=0,1,0),0)</f>
        <v>0</v>
      </c>
      <c r="S732" s="28" t="n">
        <f aca="false">IF($P732=1,IF(COUNTIFS($B$4:$B731,$B732,$C$4:$C731,$C732,$P$4:$P731,1)=0,1,0),0)</f>
        <v>0</v>
      </c>
      <c r="T732" s="12"/>
    </row>
    <row r="733" customFormat="false" ht="15" hidden="false" customHeight="false" outlineLevel="0" collapsed="false">
      <c r="A733" s="20" t="n">
        <v>729</v>
      </c>
      <c r="B733" s="12"/>
      <c r="C733" s="13"/>
      <c r="D733" s="24"/>
      <c r="E733" s="12"/>
      <c r="F733" s="12"/>
      <c r="G733" s="25"/>
      <c r="H733" s="25"/>
      <c r="I733" s="25"/>
      <c r="J733" s="13"/>
      <c r="K733" s="13"/>
      <c r="L733" s="25"/>
      <c r="M733" s="14" t="str">
        <f aca="false">IF(OR($C733="",$J733=""),"",INT(($J733-$C733)/365.25))</f>
        <v/>
      </c>
      <c r="N733" s="14" t="str">
        <f aca="false">IF($M733="","",IF($M733&lt;2,"Ha","Yo'q"))</f>
        <v/>
      </c>
      <c r="O733" s="14" t="str">
        <f aca="false">IF($M733="","",IF(AND($M733&gt;=7,$M733&lt;=17),"Ha","Yo'q"))</f>
        <v/>
      </c>
      <c r="P733" s="14" t="str">
        <f aca="false">IF(AND($B733&lt;&gt;"",$J733&lt;&gt;"",$J733&lt;=Boshqaruv!$C$10,OR($K733="",$K733&gt;Boshqaruv!$C$10),$L733&lt;&gt;"Tibbiy qarshi ko'rsatma"),1,"")</f>
        <v/>
      </c>
      <c r="Q733" s="28" t="n">
        <f aca="false">IF(AND($B733&lt;&gt;"",$J733&gt;=Boshqaruv!$C$9,$J733&lt;=Boshqaruv!$C$10),IF(COUNTIFS($B$4:$B732,$B733,$C$4:$C732,$C733,$J$4:$J732,"&gt;="&amp;Boshqaruv!$C$9,$J$4:$J732,"&lt;="&amp;Boshqaruv!$C$10)=0,1,0),0)</f>
        <v>0</v>
      </c>
      <c r="R733" s="28" t="n">
        <f aca="false">IF(AND($B733&lt;&gt;"",$J733&gt;=Boshqaruv!$C$9,$J733&lt;=Boshqaruv!$C$10,$K733&lt;&gt;"",$K733&lt;=Boshqaruv!$C$10),IF(COUNTIFS($B$4:$B732,$B733,$C$4:$C732,$C733,$J$4:$J732,"&gt;="&amp;Boshqaruv!$C$9,$J$4:$J732,"&lt;="&amp;Boshqaruv!$C$10,$K$4:$K732,"&lt;&gt;",$K$4:$K732,"&lt;="&amp;Boshqaruv!$C$10)=0,1,0),0)</f>
        <v>0</v>
      </c>
      <c r="S733" s="28" t="n">
        <f aca="false">IF($P733=1,IF(COUNTIFS($B$4:$B732,$B733,$C$4:$C732,$C733,$P$4:$P732,1)=0,1,0),0)</f>
        <v>0</v>
      </c>
      <c r="T733" s="12"/>
    </row>
    <row r="734" customFormat="false" ht="15" hidden="false" customHeight="false" outlineLevel="0" collapsed="false">
      <c r="A734" s="20" t="n">
        <v>730</v>
      </c>
      <c r="B734" s="12"/>
      <c r="C734" s="13"/>
      <c r="D734" s="24"/>
      <c r="E734" s="12"/>
      <c r="F734" s="12"/>
      <c r="G734" s="25"/>
      <c r="H734" s="25"/>
      <c r="I734" s="25"/>
      <c r="J734" s="13"/>
      <c r="K734" s="13"/>
      <c r="L734" s="25"/>
      <c r="M734" s="14" t="str">
        <f aca="false">IF(OR($C734="",$J734=""),"",INT(($J734-$C734)/365.25))</f>
        <v/>
      </c>
      <c r="N734" s="14" t="str">
        <f aca="false">IF($M734="","",IF($M734&lt;2,"Ha","Yo'q"))</f>
        <v/>
      </c>
      <c r="O734" s="14" t="str">
        <f aca="false">IF($M734="","",IF(AND($M734&gt;=7,$M734&lt;=17),"Ha","Yo'q"))</f>
        <v/>
      </c>
      <c r="P734" s="14" t="str">
        <f aca="false">IF(AND($B734&lt;&gt;"",$J734&lt;&gt;"",$J734&lt;=Boshqaruv!$C$10,OR($K734="",$K734&gt;Boshqaruv!$C$10),$L734&lt;&gt;"Tibbiy qarshi ko'rsatma"),1,"")</f>
        <v/>
      </c>
      <c r="Q734" s="28" t="n">
        <f aca="false">IF(AND($B734&lt;&gt;"",$J734&gt;=Boshqaruv!$C$9,$J734&lt;=Boshqaruv!$C$10),IF(COUNTIFS($B$4:$B733,$B734,$C$4:$C733,$C734,$J$4:$J733,"&gt;="&amp;Boshqaruv!$C$9,$J$4:$J733,"&lt;="&amp;Boshqaruv!$C$10)=0,1,0),0)</f>
        <v>0</v>
      </c>
      <c r="R734" s="28" t="n">
        <f aca="false">IF(AND($B734&lt;&gt;"",$J734&gt;=Boshqaruv!$C$9,$J734&lt;=Boshqaruv!$C$10,$K734&lt;&gt;"",$K734&lt;=Boshqaruv!$C$10),IF(COUNTIFS($B$4:$B733,$B734,$C$4:$C733,$C734,$J$4:$J733,"&gt;="&amp;Boshqaruv!$C$9,$J$4:$J733,"&lt;="&amp;Boshqaruv!$C$10,$K$4:$K733,"&lt;&gt;",$K$4:$K733,"&lt;="&amp;Boshqaruv!$C$10)=0,1,0),0)</f>
        <v>0</v>
      </c>
      <c r="S734" s="28" t="n">
        <f aca="false">IF($P734=1,IF(COUNTIFS($B$4:$B733,$B734,$C$4:$C733,$C734,$P$4:$P733,1)=0,1,0),0)</f>
        <v>0</v>
      </c>
      <c r="T734" s="12"/>
    </row>
    <row r="735" customFormat="false" ht="15" hidden="false" customHeight="false" outlineLevel="0" collapsed="false">
      <c r="A735" s="20" t="n">
        <v>731</v>
      </c>
      <c r="B735" s="12"/>
      <c r="C735" s="13"/>
      <c r="D735" s="24"/>
      <c r="E735" s="12"/>
      <c r="F735" s="12"/>
      <c r="G735" s="25"/>
      <c r="H735" s="25"/>
      <c r="I735" s="25"/>
      <c r="J735" s="13"/>
      <c r="K735" s="13"/>
      <c r="L735" s="25"/>
      <c r="M735" s="14" t="str">
        <f aca="false">IF(OR($C735="",$J735=""),"",INT(($J735-$C735)/365.25))</f>
        <v/>
      </c>
      <c r="N735" s="14" t="str">
        <f aca="false">IF($M735="","",IF($M735&lt;2,"Ha","Yo'q"))</f>
        <v/>
      </c>
      <c r="O735" s="14" t="str">
        <f aca="false">IF($M735="","",IF(AND($M735&gt;=7,$M735&lt;=17),"Ha","Yo'q"))</f>
        <v/>
      </c>
      <c r="P735" s="14" t="str">
        <f aca="false">IF(AND($B735&lt;&gt;"",$J735&lt;&gt;"",$J735&lt;=Boshqaruv!$C$10,OR($K735="",$K735&gt;Boshqaruv!$C$10),$L735&lt;&gt;"Tibbiy qarshi ko'rsatma"),1,"")</f>
        <v/>
      </c>
      <c r="Q735" s="28" t="n">
        <f aca="false">IF(AND($B735&lt;&gt;"",$J735&gt;=Boshqaruv!$C$9,$J735&lt;=Boshqaruv!$C$10),IF(COUNTIFS($B$4:$B734,$B735,$C$4:$C734,$C735,$J$4:$J734,"&gt;="&amp;Boshqaruv!$C$9,$J$4:$J734,"&lt;="&amp;Boshqaruv!$C$10)=0,1,0),0)</f>
        <v>0</v>
      </c>
      <c r="R735" s="28" t="n">
        <f aca="false">IF(AND($B735&lt;&gt;"",$J735&gt;=Boshqaruv!$C$9,$J735&lt;=Boshqaruv!$C$10,$K735&lt;&gt;"",$K735&lt;=Boshqaruv!$C$10),IF(COUNTIFS($B$4:$B734,$B735,$C$4:$C734,$C735,$J$4:$J734,"&gt;="&amp;Boshqaruv!$C$9,$J$4:$J734,"&lt;="&amp;Boshqaruv!$C$10,$K$4:$K734,"&lt;&gt;",$K$4:$K734,"&lt;="&amp;Boshqaruv!$C$10)=0,1,0),0)</f>
        <v>0</v>
      </c>
      <c r="S735" s="28" t="n">
        <f aca="false">IF($P735=1,IF(COUNTIFS($B$4:$B734,$B735,$C$4:$C734,$C735,$P$4:$P734,1)=0,1,0),0)</f>
        <v>0</v>
      </c>
      <c r="T735" s="12"/>
    </row>
    <row r="736" customFormat="false" ht="15" hidden="false" customHeight="false" outlineLevel="0" collapsed="false">
      <c r="A736" s="20" t="n">
        <v>732</v>
      </c>
      <c r="B736" s="12"/>
      <c r="C736" s="13"/>
      <c r="D736" s="24"/>
      <c r="E736" s="12"/>
      <c r="F736" s="12"/>
      <c r="G736" s="25"/>
      <c r="H736" s="25"/>
      <c r="I736" s="25"/>
      <c r="J736" s="13"/>
      <c r="K736" s="13"/>
      <c r="L736" s="25"/>
      <c r="M736" s="14" t="str">
        <f aca="false">IF(OR($C736="",$J736=""),"",INT(($J736-$C736)/365.25))</f>
        <v/>
      </c>
      <c r="N736" s="14" t="str">
        <f aca="false">IF($M736="","",IF($M736&lt;2,"Ha","Yo'q"))</f>
        <v/>
      </c>
      <c r="O736" s="14" t="str">
        <f aca="false">IF($M736="","",IF(AND($M736&gt;=7,$M736&lt;=17),"Ha","Yo'q"))</f>
        <v/>
      </c>
      <c r="P736" s="14" t="str">
        <f aca="false">IF(AND($B736&lt;&gt;"",$J736&lt;&gt;"",$J736&lt;=Boshqaruv!$C$10,OR($K736="",$K736&gt;Boshqaruv!$C$10),$L736&lt;&gt;"Tibbiy qarshi ko'rsatma"),1,"")</f>
        <v/>
      </c>
      <c r="Q736" s="28" t="n">
        <f aca="false">IF(AND($B736&lt;&gt;"",$J736&gt;=Boshqaruv!$C$9,$J736&lt;=Boshqaruv!$C$10),IF(COUNTIFS($B$4:$B735,$B736,$C$4:$C735,$C736,$J$4:$J735,"&gt;="&amp;Boshqaruv!$C$9,$J$4:$J735,"&lt;="&amp;Boshqaruv!$C$10)=0,1,0),0)</f>
        <v>0</v>
      </c>
      <c r="R736" s="28" t="n">
        <f aca="false">IF(AND($B736&lt;&gt;"",$J736&gt;=Boshqaruv!$C$9,$J736&lt;=Boshqaruv!$C$10,$K736&lt;&gt;"",$K736&lt;=Boshqaruv!$C$10),IF(COUNTIFS($B$4:$B735,$B736,$C$4:$C735,$C736,$J$4:$J735,"&gt;="&amp;Boshqaruv!$C$9,$J$4:$J735,"&lt;="&amp;Boshqaruv!$C$10,$K$4:$K735,"&lt;&gt;",$K$4:$K735,"&lt;="&amp;Boshqaruv!$C$10)=0,1,0),0)</f>
        <v>0</v>
      </c>
      <c r="S736" s="28" t="n">
        <f aca="false">IF($P736=1,IF(COUNTIFS($B$4:$B735,$B736,$C$4:$C735,$C736,$P$4:$P735,1)=0,1,0),0)</f>
        <v>0</v>
      </c>
      <c r="T736" s="12"/>
    </row>
    <row r="737" customFormat="false" ht="15" hidden="false" customHeight="false" outlineLevel="0" collapsed="false">
      <c r="A737" s="20" t="n">
        <v>733</v>
      </c>
      <c r="B737" s="12"/>
      <c r="C737" s="13"/>
      <c r="D737" s="24"/>
      <c r="E737" s="12"/>
      <c r="F737" s="12"/>
      <c r="G737" s="25"/>
      <c r="H737" s="25"/>
      <c r="I737" s="25"/>
      <c r="J737" s="13"/>
      <c r="K737" s="13"/>
      <c r="L737" s="25"/>
      <c r="M737" s="14" t="str">
        <f aca="false">IF(OR($C737="",$J737=""),"",INT(($J737-$C737)/365.25))</f>
        <v/>
      </c>
      <c r="N737" s="14" t="str">
        <f aca="false">IF($M737="","",IF($M737&lt;2,"Ha","Yo'q"))</f>
        <v/>
      </c>
      <c r="O737" s="14" t="str">
        <f aca="false">IF($M737="","",IF(AND($M737&gt;=7,$M737&lt;=17),"Ha","Yo'q"))</f>
        <v/>
      </c>
      <c r="P737" s="14" t="str">
        <f aca="false">IF(AND($B737&lt;&gt;"",$J737&lt;&gt;"",$J737&lt;=Boshqaruv!$C$10,OR($K737="",$K737&gt;Boshqaruv!$C$10),$L737&lt;&gt;"Tibbiy qarshi ko'rsatma"),1,"")</f>
        <v/>
      </c>
      <c r="Q737" s="28" t="n">
        <f aca="false">IF(AND($B737&lt;&gt;"",$J737&gt;=Boshqaruv!$C$9,$J737&lt;=Boshqaruv!$C$10),IF(COUNTIFS($B$4:$B736,$B737,$C$4:$C736,$C737,$J$4:$J736,"&gt;="&amp;Boshqaruv!$C$9,$J$4:$J736,"&lt;="&amp;Boshqaruv!$C$10)=0,1,0),0)</f>
        <v>0</v>
      </c>
      <c r="R737" s="28" t="n">
        <f aca="false">IF(AND($B737&lt;&gt;"",$J737&gt;=Boshqaruv!$C$9,$J737&lt;=Boshqaruv!$C$10,$K737&lt;&gt;"",$K737&lt;=Boshqaruv!$C$10),IF(COUNTIFS($B$4:$B736,$B737,$C$4:$C736,$C737,$J$4:$J736,"&gt;="&amp;Boshqaruv!$C$9,$J$4:$J736,"&lt;="&amp;Boshqaruv!$C$10,$K$4:$K736,"&lt;&gt;",$K$4:$K736,"&lt;="&amp;Boshqaruv!$C$10)=0,1,0),0)</f>
        <v>0</v>
      </c>
      <c r="S737" s="28" t="n">
        <f aca="false">IF($P737=1,IF(COUNTIFS($B$4:$B736,$B737,$C$4:$C736,$C737,$P$4:$P736,1)=0,1,0),0)</f>
        <v>0</v>
      </c>
      <c r="T737" s="12"/>
    </row>
    <row r="738" customFormat="false" ht="15" hidden="false" customHeight="false" outlineLevel="0" collapsed="false">
      <c r="A738" s="20" t="n">
        <v>734</v>
      </c>
      <c r="B738" s="12"/>
      <c r="C738" s="13"/>
      <c r="D738" s="24"/>
      <c r="E738" s="12"/>
      <c r="F738" s="12"/>
      <c r="G738" s="25"/>
      <c r="H738" s="25"/>
      <c r="I738" s="25"/>
      <c r="J738" s="13"/>
      <c r="K738" s="13"/>
      <c r="L738" s="25"/>
      <c r="M738" s="14" t="str">
        <f aca="false">IF(OR($C738="",$J738=""),"",INT(($J738-$C738)/365.25))</f>
        <v/>
      </c>
      <c r="N738" s="14" t="str">
        <f aca="false">IF($M738="","",IF($M738&lt;2,"Ha","Yo'q"))</f>
        <v/>
      </c>
      <c r="O738" s="14" t="str">
        <f aca="false">IF($M738="","",IF(AND($M738&gt;=7,$M738&lt;=17),"Ha","Yo'q"))</f>
        <v/>
      </c>
      <c r="P738" s="14" t="str">
        <f aca="false">IF(AND($B738&lt;&gt;"",$J738&lt;&gt;"",$J738&lt;=Boshqaruv!$C$10,OR($K738="",$K738&gt;Boshqaruv!$C$10),$L738&lt;&gt;"Tibbiy qarshi ko'rsatma"),1,"")</f>
        <v/>
      </c>
      <c r="Q738" s="28" t="n">
        <f aca="false">IF(AND($B738&lt;&gt;"",$J738&gt;=Boshqaruv!$C$9,$J738&lt;=Boshqaruv!$C$10),IF(COUNTIFS($B$4:$B737,$B738,$C$4:$C737,$C738,$J$4:$J737,"&gt;="&amp;Boshqaruv!$C$9,$J$4:$J737,"&lt;="&amp;Boshqaruv!$C$10)=0,1,0),0)</f>
        <v>0</v>
      </c>
      <c r="R738" s="28" t="n">
        <f aca="false">IF(AND($B738&lt;&gt;"",$J738&gt;=Boshqaruv!$C$9,$J738&lt;=Boshqaruv!$C$10,$K738&lt;&gt;"",$K738&lt;=Boshqaruv!$C$10),IF(COUNTIFS($B$4:$B737,$B738,$C$4:$C737,$C738,$J$4:$J737,"&gt;="&amp;Boshqaruv!$C$9,$J$4:$J737,"&lt;="&amp;Boshqaruv!$C$10,$K$4:$K737,"&lt;&gt;",$K$4:$K737,"&lt;="&amp;Boshqaruv!$C$10)=0,1,0),0)</f>
        <v>0</v>
      </c>
      <c r="S738" s="28" t="n">
        <f aca="false">IF($P738=1,IF(COUNTIFS($B$4:$B737,$B738,$C$4:$C737,$C738,$P$4:$P737,1)=0,1,0),0)</f>
        <v>0</v>
      </c>
      <c r="T738" s="12"/>
    </row>
    <row r="739" customFormat="false" ht="15" hidden="false" customHeight="false" outlineLevel="0" collapsed="false">
      <c r="A739" s="20" t="n">
        <v>735</v>
      </c>
      <c r="B739" s="12"/>
      <c r="C739" s="13"/>
      <c r="D739" s="24"/>
      <c r="E739" s="12"/>
      <c r="F739" s="12"/>
      <c r="G739" s="25"/>
      <c r="H739" s="25"/>
      <c r="I739" s="25"/>
      <c r="J739" s="13"/>
      <c r="K739" s="13"/>
      <c r="L739" s="25"/>
      <c r="M739" s="14" t="str">
        <f aca="false">IF(OR($C739="",$J739=""),"",INT(($J739-$C739)/365.25))</f>
        <v/>
      </c>
      <c r="N739" s="14" t="str">
        <f aca="false">IF($M739="","",IF($M739&lt;2,"Ha","Yo'q"))</f>
        <v/>
      </c>
      <c r="O739" s="14" t="str">
        <f aca="false">IF($M739="","",IF(AND($M739&gt;=7,$M739&lt;=17),"Ha","Yo'q"))</f>
        <v/>
      </c>
      <c r="P739" s="14" t="str">
        <f aca="false">IF(AND($B739&lt;&gt;"",$J739&lt;&gt;"",$J739&lt;=Boshqaruv!$C$10,OR($K739="",$K739&gt;Boshqaruv!$C$10),$L739&lt;&gt;"Tibbiy qarshi ko'rsatma"),1,"")</f>
        <v/>
      </c>
      <c r="Q739" s="28" t="n">
        <f aca="false">IF(AND($B739&lt;&gt;"",$J739&gt;=Boshqaruv!$C$9,$J739&lt;=Boshqaruv!$C$10),IF(COUNTIFS($B$4:$B738,$B739,$C$4:$C738,$C739,$J$4:$J738,"&gt;="&amp;Boshqaruv!$C$9,$J$4:$J738,"&lt;="&amp;Boshqaruv!$C$10)=0,1,0),0)</f>
        <v>0</v>
      </c>
      <c r="R739" s="28" t="n">
        <f aca="false">IF(AND($B739&lt;&gt;"",$J739&gt;=Boshqaruv!$C$9,$J739&lt;=Boshqaruv!$C$10,$K739&lt;&gt;"",$K739&lt;=Boshqaruv!$C$10),IF(COUNTIFS($B$4:$B738,$B739,$C$4:$C738,$C739,$J$4:$J738,"&gt;="&amp;Boshqaruv!$C$9,$J$4:$J738,"&lt;="&amp;Boshqaruv!$C$10,$K$4:$K738,"&lt;&gt;",$K$4:$K738,"&lt;="&amp;Boshqaruv!$C$10)=0,1,0),0)</f>
        <v>0</v>
      </c>
      <c r="S739" s="28" t="n">
        <f aca="false">IF($P739=1,IF(COUNTIFS($B$4:$B738,$B739,$C$4:$C738,$C739,$P$4:$P738,1)=0,1,0),0)</f>
        <v>0</v>
      </c>
      <c r="T739" s="12"/>
    </row>
    <row r="740" customFormat="false" ht="15" hidden="false" customHeight="false" outlineLevel="0" collapsed="false">
      <c r="A740" s="20" t="n">
        <v>736</v>
      </c>
      <c r="B740" s="12"/>
      <c r="C740" s="13"/>
      <c r="D740" s="24"/>
      <c r="E740" s="12"/>
      <c r="F740" s="12"/>
      <c r="G740" s="25"/>
      <c r="H740" s="25"/>
      <c r="I740" s="25"/>
      <c r="J740" s="13"/>
      <c r="K740" s="13"/>
      <c r="L740" s="25"/>
      <c r="M740" s="14" t="str">
        <f aca="false">IF(OR($C740="",$J740=""),"",INT(($J740-$C740)/365.25))</f>
        <v/>
      </c>
      <c r="N740" s="14" t="str">
        <f aca="false">IF($M740="","",IF($M740&lt;2,"Ha","Yo'q"))</f>
        <v/>
      </c>
      <c r="O740" s="14" t="str">
        <f aca="false">IF($M740="","",IF(AND($M740&gt;=7,$M740&lt;=17),"Ha","Yo'q"))</f>
        <v/>
      </c>
      <c r="P740" s="14" t="str">
        <f aca="false">IF(AND($B740&lt;&gt;"",$J740&lt;&gt;"",$J740&lt;=Boshqaruv!$C$10,OR($K740="",$K740&gt;Boshqaruv!$C$10),$L740&lt;&gt;"Tibbiy qarshi ko'rsatma"),1,"")</f>
        <v/>
      </c>
      <c r="Q740" s="28" t="n">
        <f aca="false">IF(AND($B740&lt;&gt;"",$J740&gt;=Boshqaruv!$C$9,$J740&lt;=Boshqaruv!$C$10),IF(COUNTIFS($B$4:$B739,$B740,$C$4:$C739,$C740,$J$4:$J739,"&gt;="&amp;Boshqaruv!$C$9,$J$4:$J739,"&lt;="&amp;Boshqaruv!$C$10)=0,1,0),0)</f>
        <v>0</v>
      </c>
      <c r="R740" s="28" t="n">
        <f aca="false">IF(AND($B740&lt;&gt;"",$J740&gt;=Boshqaruv!$C$9,$J740&lt;=Boshqaruv!$C$10,$K740&lt;&gt;"",$K740&lt;=Boshqaruv!$C$10),IF(COUNTIFS($B$4:$B739,$B740,$C$4:$C739,$C740,$J$4:$J739,"&gt;="&amp;Boshqaruv!$C$9,$J$4:$J739,"&lt;="&amp;Boshqaruv!$C$10,$K$4:$K739,"&lt;&gt;",$K$4:$K739,"&lt;="&amp;Boshqaruv!$C$10)=0,1,0),0)</f>
        <v>0</v>
      </c>
      <c r="S740" s="28" t="n">
        <f aca="false">IF($P740=1,IF(COUNTIFS($B$4:$B739,$B740,$C$4:$C739,$C740,$P$4:$P739,1)=0,1,0),0)</f>
        <v>0</v>
      </c>
      <c r="T740" s="12"/>
    </row>
    <row r="741" customFormat="false" ht="15" hidden="false" customHeight="false" outlineLevel="0" collapsed="false">
      <c r="A741" s="20" t="n">
        <v>737</v>
      </c>
      <c r="B741" s="12"/>
      <c r="C741" s="13"/>
      <c r="D741" s="24"/>
      <c r="E741" s="12"/>
      <c r="F741" s="12"/>
      <c r="G741" s="25"/>
      <c r="H741" s="25"/>
      <c r="I741" s="25"/>
      <c r="J741" s="13"/>
      <c r="K741" s="13"/>
      <c r="L741" s="25"/>
      <c r="M741" s="14" t="str">
        <f aca="false">IF(OR($C741="",$J741=""),"",INT(($J741-$C741)/365.25))</f>
        <v/>
      </c>
      <c r="N741" s="14" t="str">
        <f aca="false">IF($M741="","",IF($M741&lt;2,"Ha","Yo'q"))</f>
        <v/>
      </c>
      <c r="O741" s="14" t="str">
        <f aca="false">IF($M741="","",IF(AND($M741&gt;=7,$M741&lt;=17),"Ha","Yo'q"))</f>
        <v/>
      </c>
      <c r="P741" s="14" t="str">
        <f aca="false">IF(AND($B741&lt;&gt;"",$J741&lt;&gt;"",$J741&lt;=Boshqaruv!$C$10,OR($K741="",$K741&gt;Boshqaruv!$C$10),$L741&lt;&gt;"Tibbiy qarshi ko'rsatma"),1,"")</f>
        <v/>
      </c>
      <c r="Q741" s="28" t="n">
        <f aca="false">IF(AND($B741&lt;&gt;"",$J741&gt;=Boshqaruv!$C$9,$J741&lt;=Boshqaruv!$C$10),IF(COUNTIFS($B$4:$B740,$B741,$C$4:$C740,$C741,$J$4:$J740,"&gt;="&amp;Boshqaruv!$C$9,$J$4:$J740,"&lt;="&amp;Boshqaruv!$C$10)=0,1,0),0)</f>
        <v>0</v>
      </c>
      <c r="R741" s="28" t="n">
        <f aca="false">IF(AND($B741&lt;&gt;"",$J741&gt;=Boshqaruv!$C$9,$J741&lt;=Boshqaruv!$C$10,$K741&lt;&gt;"",$K741&lt;=Boshqaruv!$C$10),IF(COUNTIFS($B$4:$B740,$B741,$C$4:$C740,$C741,$J$4:$J740,"&gt;="&amp;Boshqaruv!$C$9,$J$4:$J740,"&lt;="&amp;Boshqaruv!$C$10,$K$4:$K740,"&lt;&gt;",$K$4:$K740,"&lt;="&amp;Boshqaruv!$C$10)=0,1,0),0)</f>
        <v>0</v>
      </c>
      <c r="S741" s="28" t="n">
        <f aca="false">IF($P741=1,IF(COUNTIFS($B$4:$B740,$B741,$C$4:$C740,$C741,$P$4:$P740,1)=0,1,0),0)</f>
        <v>0</v>
      </c>
      <c r="T741" s="12"/>
    </row>
    <row r="742" customFormat="false" ht="15" hidden="false" customHeight="false" outlineLevel="0" collapsed="false">
      <c r="A742" s="20" t="n">
        <v>738</v>
      </c>
      <c r="B742" s="12"/>
      <c r="C742" s="13"/>
      <c r="D742" s="24"/>
      <c r="E742" s="12"/>
      <c r="F742" s="12"/>
      <c r="G742" s="25"/>
      <c r="H742" s="25"/>
      <c r="I742" s="25"/>
      <c r="J742" s="13"/>
      <c r="K742" s="13"/>
      <c r="L742" s="25"/>
      <c r="M742" s="14" t="str">
        <f aca="false">IF(OR($C742="",$J742=""),"",INT(($J742-$C742)/365.25))</f>
        <v/>
      </c>
      <c r="N742" s="14" t="str">
        <f aca="false">IF($M742="","",IF($M742&lt;2,"Ha","Yo'q"))</f>
        <v/>
      </c>
      <c r="O742" s="14" t="str">
        <f aca="false">IF($M742="","",IF(AND($M742&gt;=7,$M742&lt;=17),"Ha","Yo'q"))</f>
        <v/>
      </c>
      <c r="P742" s="14" t="str">
        <f aca="false">IF(AND($B742&lt;&gt;"",$J742&lt;&gt;"",$J742&lt;=Boshqaruv!$C$10,OR($K742="",$K742&gt;Boshqaruv!$C$10),$L742&lt;&gt;"Tibbiy qarshi ko'rsatma"),1,"")</f>
        <v/>
      </c>
      <c r="Q742" s="28" t="n">
        <f aca="false">IF(AND($B742&lt;&gt;"",$J742&gt;=Boshqaruv!$C$9,$J742&lt;=Boshqaruv!$C$10),IF(COUNTIFS($B$4:$B741,$B742,$C$4:$C741,$C742,$J$4:$J741,"&gt;="&amp;Boshqaruv!$C$9,$J$4:$J741,"&lt;="&amp;Boshqaruv!$C$10)=0,1,0),0)</f>
        <v>0</v>
      </c>
      <c r="R742" s="28" t="n">
        <f aca="false">IF(AND($B742&lt;&gt;"",$J742&gt;=Boshqaruv!$C$9,$J742&lt;=Boshqaruv!$C$10,$K742&lt;&gt;"",$K742&lt;=Boshqaruv!$C$10),IF(COUNTIFS($B$4:$B741,$B742,$C$4:$C741,$C742,$J$4:$J741,"&gt;="&amp;Boshqaruv!$C$9,$J$4:$J741,"&lt;="&amp;Boshqaruv!$C$10,$K$4:$K741,"&lt;&gt;",$K$4:$K741,"&lt;="&amp;Boshqaruv!$C$10)=0,1,0),0)</f>
        <v>0</v>
      </c>
      <c r="S742" s="28" t="n">
        <f aca="false">IF($P742=1,IF(COUNTIFS($B$4:$B741,$B742,$C$4:$C741,$C742,$P$4:$P741,1)=0,1,0),0)</f>
        <v>0</v>
      </c>
      <c r="T742" s="12"/>
    </row>
    <row r="743" customFormat="false" ht="15" hidden="false" customHeight="false" outlineLevel="0" collapsed="false">
      <c r="A743" s="20" t="n">
        <v>739</v>
      </c>
      <c r="B743" s="12"/>
      <c r="C743" s="13"/>
      <c r="D743" s="24"/>
      <c r="E743" s="12"/>
      <c r="F743" s="12"/>
      <c r="G743" s="25"/>
      <c r="H743" s="25"/>
      <c r="I743" s="25"/>
      <c r="J743" s="13"/>
      <c r="K743" s="13"/>
      <c r="L743" s="25"/>
      <c r="M743" s="14" t="str">
        <f aca="false">IF(OR($C743="",$J743=""),"",INT(($J743-$C743)/365.25))</f>
        <v/>
      </c>
      <c r="N743" s="14" t="str">
        <f aca="false">IF($M743="","",IF($M743&lt;2,"Ha","Yo'q"))</f>
        <v/>
      </c>
      <c r="O743" s="14" t="str">
        <f aca="false">IF($M743="","",IF(AND($M743&gt;=7,$M743&lt;=17),"Ha","Yo'q"))</f>
        <v/>
      </c>
      <c r="P743" s="14" t="str">
        <f aca="false">IF(AND($B743&lt;&gt;"",$J743&lt;&gt;"",$J743&lt;=Boshqaruv!$C$10,OR($K743="",$K743&gt;Boshqaruv!$C$10),$L743&lt;&gt;"Tibbiy qarshi ko'rsatma"),1,"")</f>
        <v/>
      </c>
      <c r="Q743" s="28" t="n">
        <f aca="false">IF(AND($B743&lt;&gt;"",$J743&gt;=Boshqaruv!$C$9,$J743&lt;=Boshqaruv!$C$10),IF(COUNTIFS($B$4:$B742,$B743,$C$4:$C742,$C743,$J$4:$J742,"&gt;="&amp;Boshqaruv!$C$9,$J$4:$J742,"&lt;="&amp;Boshqaruv!$C$10)=0,1,0),0)</f>
        <v>0</v>
      </c>
      <c r="R743" s="28" t="n">
        <f aca="false">IF(AND($B743&lt;&gt;"",$J743&gt;=Boshqaruv!$C$9,$J743&lt;=Boshqaruv!$C$10,$K743&lt;&gt;"",$K743&lt;=Boshqaruv!$C$10),IF(COUNTIFS($B$4:$B742,$B743,$C$4:$C742,$C743,$J$4:$J742,"&gt;="&amp;Boshqaruv!$C$9,$J$4:$J742,"&lt;="&amp;Boshqaruv!$C$10,$K$4:$K742,"&lt;&gt;",$K$4:$K742,"&lt;="&amp;Boshqaruv!$C$10)=0,1,0),0)</f>
        <v>0</v>
      </c>
      <c r="S743" s="28" t="n">
        <f aca="false">IF($P743=1,IF(COUNTIFS($B$4:$B742,$B743,$C$4:$C742,$C743,$P$4:$P742,1)=0,1,0),0)</f>
        <v>0</v>
      </c>
      <c r="T743" s="12"/>
    </row>
    <row r="744" customFormat="false" ht="15" hidden="false" customHeight="false" outlineLevel="0" collapsed="false">
      <c r="A744" s="20" t="n">
        <v>740</v>
      </c>
      <c r="B744" s="12"/>
      <c r="C744" s="13"/>
      <c r="D744" s="24"/>
      <c r="E744" s="12"/>
      <c r="F744" s="12"/>
      <c r="G744" s="25"/>
      <c r="H744" s="25"/>
      <c r="I744" s="25"/>
      <c r="J744" s="13"/>
      <c r="K744" s="13"/>
      <c r="L744" s="25"/>
      <c r="M744" s="14" t="str">
        <f aca="false">IF(OR($C744="",$J744=""),"",INT(($J744-$C744)/365.25))</f>
        <v/>
      </c>
      <c r="N744" s="14" t="str">
        <f aca="false">IF($M744="","",IF($M744&lt;2,"Ha","Yo'q"))</f>
        <v/>
      </c>
      <c r="O744" s="14" t="str">
        <f aca="false">IF($M744="","",IF(AND($M744&gt;=7,$M744&lt;=17),"Ha","Yo'q"))</f>
        <v/>
      </c>
      <c r="P744" s="14" t="str">
        <f aca="false">IF(AND($B744&lt;&gt;"",$J744&lt;&gt;"",$J744&lt;=Boshqaruv!$C$10,OR($K744="",$K744&gt;Boshqaruv!$C$10),$L744&lt;&gt;"Tibbiy qarshi ko'rsatma"),1,"")</f>
        <v/>
      </c>
      <c r="Q744" s="28" t="n">
        <f aca="false">IF(AND($B744&lt;&gt;"",$J744&gt;=Boshqaruv!$C$9,$J744&lt;=Boshqaruv!$C$10),IF(COUNTIFS($B$4:$B743,$B744,$C$4:$C743,$C744,$J$4:$J743,"&gt;="&amp;Boshqaruv!$C$9,$J$4:$J743,"&lt;="&amp;Boshqaruv!$C$10)=0,1,0),0)</f>
        <v>0</v>
      </c>
      <c r="R744" s="28" t="n">
        <f aca="false">IF(AND($B744&lt;&gt;"",$J744&gt;=Boshqaruv!$C$9,$J744&lt;=Boshqaruv!$C$10,$K744&lt;&gt;"",$K744&lt;=Boshqaruv!$C$10),IF(COUNTIFS($B$4:$B743,$B744,$C$4:$C743,$C744,$J$4:$J743,"&gt;="&amp;Boshqaruv!$C$9,$J$4:$J743,"&lt;="&amp;Boshqaruv!$C$10,$K$4:$K743,"&lt;&gt;",$K$4:$K743,"&lt;="&amp;Boshqaruv!$C$10)=0,1,0),0)</f>
        <v>0</v>
      </c>
      <c r="S744" s="28" t="n">
        <f aca="false">IF($P744=1,IF(COUNTIFS($B$4:$B743,$B744,$C$4:$C743,$C744,$P$4:$P743,1)=0,1,0),0)</f>
        <v>0</v>
      </c>
      <c r="T744" s="12"/>
    </row>
    <row r="745" customFormat="false" ht="15" hidden="false" customHeight="false" outlineLevel="0" collapsed="false">
      <c r="A745" s="20" t="n">
        <v>741</v>
      </c>
      <c r="B745" s="12"/>
      <c r="C745" s="13"/>
      <c r="D745" s="24"/>
      <c r="E745" s="12"/>
      <c r="F745" s="12"/>
      <c r="G745" s="25"/>
      <c r="H745" s="25"/>
      <c r="I745" s="25"/>
      <c r="J745" s="13"/>
      <c r="K745" s="13"/>
      <c r="L745" s="25"/>
      <c r="M745" s="14" t="str">
        <f aca="false">IF(OR($C745="",$J745=""),"",INT(($J745-$C745)/365.25))</f>
        <v/>
      </c>
      <c r="N745" s="14" t="str">
        <f aca="false">IF($M745="","",IF($M745&lt;2,"Ha","Yo'q"))</f>
        <v/>
      </c>
      <c r="O745" s="14" t="str">
        <f aca="false">IF($M745="","",IF(AND($M745&gt;=7,$M745&lt;=17),"Ha","Yo'q"))</f>
        <v/>
      </c>
      <c r="P745" s="14" t="str">
        <f aca="false">IF(AND($B745&lt;&gt;"",$J745&lt;&gt;"",$J745&lt;=Boshqaruv!$C$10,OR($K745="",$K745&gt;Boshqaruv!$C$10),$L745&lt;&gt;"Tibbiy qarshi ko'rsatma"),1,"")</f>
        <v/>
      </c>
      <c r="Q745" s="28" t="n">
        <f aca="false">IF(AND($B745&lt;&gt;"",$J745&gt;=Boshqaruv!$C$9,$J745&lt;=Boshqaruv!$C$10),IF(COUNTIFS($B$4:$B744,$B745,$C$4:$C744,$C745,$J$4:$J744,"&gt;="&amp;Boshqaruv!$C$9,$J$4:$J744,"&lt;="&amp;Boshqaruv!$C$10)=0,1,0),0)</f>
        <v>0</v>
      </c>
      <c r="R745" s="28" t="n">
        <f aca="false">IF(AND($B745&lt;&gt;"",$J745&gt;=Boshqaruv!$C$9,$J745&lt;=Boshqaruv!$C$10,$K745&lt;&gt;"",$K745&lt;=Boshqaruv!$C$10),IF(COUNTIFS($B$4:$B744,$B745,$C$4:$C744,$C745,$J$4:$J744,"&gt;="&amp;Boshqaruv!$C$9,$J$4:$J744,"&lt;="&amp;Boshqaruv!$C$10,$K$4:$K744,"&lt;&gt;",$K$4:$K744,"&lt;="&amp;Boshqaruv!$C$10)=0,1,0),0)</f>
        <v>0</v>
      </c>
      <c r="S745" s="28" t="n">
        <f aca="false">IF($P745=1,IF(COUNTIFS($B$4:$B744,$B745,$C$4:$C744,$C745,$P$4:$P744,1)=0,1,0),0)</f>
        <v>0</v>
      </c>
      <c r="T745" s="12"/>
    </row>
    <row r="746" customFormat="false" ht="15" hidden="false" customHeight="false" outlineLevel="0" collapsed="false">
      <c r="A746" s="20" t="n">
        <v>742</v>
      </c>
      <c r="B746" s="12"/>
      <c r="C746" s="13"/>
      <c r="D746" s="24"/>
      <c r="E746" s="12"/>
      <c r="F746" s="12"/>
      <c r="G746" s="25"/>
      <c r="H746" s="25"/>
      <c r="I746" s="25"/>
      <c r="J746" s="13"/>
      <c r="K746" s="13"/>
      <c r="L746" s="25"/>
      <c r="M746" s="14" t="str">
        <f aca="false">IF(OR($C746="",$J746=""),"",INT(($J746-$C746)/365.25))</f>
        <v/>
      </c>
      <c r="N746" s="14" t="str">
        <f aca="false">IF($M746="","",IF($M746&lt;2,"Ha","Yo'q"))</f>
        <v/>
      </c>
      <c r="O746" s="14" t="str">
        <f aca="false">IF($M746="","",IF(AND($M746&gt;=7,$M746&lt;=17),"Ha","Yo'q"))</f>
        <v/>
      </c>
      <c r="P746" s="14" t="str">
        <f aca="false">IF(AND($B746&lt;&gt;"",$J746&lt;&gt;"",$J746&lt;=Boshqaruv!$C$10,OR($K746="",$K746&gt;Boshqaruv!$C$10),$L746&lt;&gt;"Tibbiy qarshi ko'rsatma"),1,"")</f>
        <v/>
      </c>
      <c r="Q746" s="28" t="n">
        <f aca="false">IF(AND($B746&lt;&gt;"",$J746&gt;=Boshqaruv!$C$9,$J746&lt;=Boshqaruv!$C$10),IF(COUNTIFS($B$4:$B745,$B746,$C$4:$C745,$C746,$J$4:$J745,"&gt;="&amp;Boshqaruv!$C$9,$J$4:$J745,"&lt;="&amp;Boshqaruv!$C$10)=0,1,0),0)</f>
        <v>0</v>
      </c>
      <c r="R746" s="28" t="n">
        <f aca="false">IF(AND($B746&lt;&gt;"",$J746&gt;=Boshqaruv!$C$9,$J746&lt;=Boshqaruv!$C$10,$K746&lt;&gt;"",$K746&lt;=Boshqaruv!$C$10),IF(COUNTIFS($B$4:$B745,$B746,$C$4:$C745,$C746,$J$4:$J745,"&gt;="&amp;Boshqaruv!$C$9,$J$4:$J745,"&lt;="&amp;Boshqaruv!$C$10,$K$4:$K745,"&lt;&gt;",$K$4:$K745,"&lt;="&amp;Boshqaruv!$C$10)=0,1,0),0)</f>
        <v>0</v>
      </c>
      <c r="S746" s="28" t="n">
        <f aca="false">IF($P746=1,IF(COUNTIFS($B$4:$B745,$B746,$C$4:$C745,$C746,$P$4:$P745,1)=0,1,0),0)</f>
        <v>0</v>
      </c>
      <c r="T746" s="12"/>
    </row>
    <row r="747" customFormat="false" ht="15" hidden="false" customHeight="false" outlineLevel="0" collapsed="false">
      <c r="A747" s="20" t="n">
        <v>743</v>
      </c>
      <c r="B747" s="12"/>
      <c r="C747" s="13"/>
      <c r="D747" s="24"/>
      <c r="E747" s="12"/>
      <c r="F747" s="12"/>
      <c r="G747" s="25"/>
      <c r="H747" s="25"/>
      <c r="I747" s="25"/>
      <c r="J747" s="13"/>
      <c r="K747" s="13"/>
      <c r="L747" s="25"/>
      <c r="M747" s="14" t="str">
        <f aca="false">IF(OR($C747="",$J747=""),"",INT(($J747-$C747)/365.25))</f>
        <v/>
      </c>
      <c r="N747" s="14" t="str">
        <f aca="false">IF($M747="","",IF($M747&lt;2,"Ha","Yo'q"))</f>
        <v/>
      </c>
      <c r="O747" s="14" t="str">
        <f aca="false">IF($M747="","",IF(AND($M747&gt;=7,$M747&lt;=17),"Ha","Yo'q"))</f>
        <v/>
      </c>
      <c r="P747" s="14" t="str">
        <f aca="false">IF(AND($B747&lt;&gt;"",$J747&lt;&gt;"",$J747&lt;=Boshqaruv!$C$10,OR($K747="",$K747&gt;Boshqaruv!$C$10),$L747&lt;&gt;"Tibbiy qarshi ko'rsatma"),1,"")</f>
        <v/>
      </c>
      <c r="Q747" s="28" t="n">
        <f aca="false">IF(AND($B747&lt;&gt;"",$J747&gt;=Boshqaruv!$C$9,$J747&lt;=Boshqaruv!$C$10),IF(COUNTIFS($B$4:$B746,$B747,$C$4:$C746,$C747,$J$4:$J746,"&gt;="&amp;Boshqaruv!$C$9,$J$4:$J746,"&lt;="&amp;Boshqaruv!$C$10)=0,1,0),0)</f>
        <v>0</v>
      </c>
      <c r="R747" s="28" t="n">
        <f aca="false">IF(AND($B747&lt;&gt;"",$J747&gt;=Boshqaruv!$C$9,$J747&lt;=Boshqaruv!$C$10,$K747&lt;&gt;"",$K747&lt;=Boshqaruv!$C$10),IF(COUNTIFS($B$4:$B746,$B747,$C$4:$C746,$C747,$J$4:$J746,"&gt;="&amp;Boshqaruv!$C$9,$J$4:$J746,"&lt;="&amp;Boshqaruv!$C$10,$K$4:$K746,"&lt;&gt;",$K$4:$K746,"&lt;="&amp;Boshqaruv!$C$10)=0,1,0),0)</f>
        <v>0</v>
      </c>
      <c r="S747" s="28" t="n">
        <f aca="false">IF($P747=1,IF(COUNTIFS($B$4:$B746,$B747,$C$4:$C746,$C747,$P$4:$P746,1)=0,1,0),0)</f>
        <v>0</v>
      </c>
      <c r="T747" s="12"/>
    </row>
    <row r="748" customFormat="false" ht="15" hidden="false" customHeight="false" outlineLevel="0" collapsed="false">
      <c r="A748" s="20" t="n">
        <v>744</v>
      </c>
      <c r="B748" s="12"/>
      <c r="C748" s="13"/>
      <c r="D748" s="24"/>
      <c r="E748" s="12"/>
      <c r="F748" s="12"/>
      <c r="G748" s="25"/>
      <c r="H748" s="25"/>
      <c r="I748" s="25"/>
      <c r="J748" s="13"/>
      <c r="K748" s="13"/>
      <c r="L748" s="25"/>
      <c r="M748" s="14" t="str">
        <f aca="false">IF(OR($C748="",$J748=""),"",INT(($J748-$C748)/365.25))</f>
        <v/>
      </c>
      <c r="N748" s="14" t="str">
        <f aca="false">IF($M748="","",IF($M748&lt;2,"Ha","Yo'q"))</f>
        <v/>
      </c>
      <c r="O748" s="14" t="str">
        <f aca="false">IF($M748="","",IF(AND($M748&gt;=7,$M748&lt;=17),"Ha","Yo'q"))</f>
        <v/>
      </c>
      <c r="P748" s="14" t="str">
        <f aca="false">IF(AND($B748&lt;&gt;"",$J748&lt;&gt;"",$J748&lt;=Boshqaruv!$C$10,OR($K748="",$K748&gt;Boshqaruv!$C$10),$L748&lt;&gt;"Tibbiy qarshi ko'rsatma"),1,"")</f>
        <v/>
      </c>
      <c r="Q748" s="28" t="n">
        <f aca="false">IF(AND($B748&lt;&gt;"",$J748&gt;=Boshqaruv!$C$9,$J748&lt;=Boshqaruv!$C$10),IF(COUNTIFS($B$4:$B747,$B748,$C$4:$C747,$C748,$J$4:$J747,"&gt;="&amp;Boshqaruv!$C$9,$J$4:$J747,"&lt;="&amp;Boshqaruv!$C$10)=0,1,0),0)</f>
        <v>0</v>
      </c>
      <c r="R748" s="28" t="n">
        <f aca="false">IF(AND($B748&lt;&gt;"",$J748&gt;=Boshqaruv!$C$9,$J748&lt;=Boshqaruv!$C$10,$K748&lt;&gt;"",$K748&lt;=Boshqaruv!$C$10),IF(COUNTIFS($B$4:$B747,$B748,$C$4:$C747,$C748,$J$4:$J747,"&gt;="&amp;Boshqaruv!$C$9,$J$4:$J747,"&lt;="&amp;Boshqaruv!$C$10,$K$4:$K747,"&lt;&gt;",$K$4:$K747,"&lt;="&amp;Boshqaruv!$C$10)=0,1,0),0)</f>
        <v>0</v>
      </c>
      <c r="S748" s="28" t="n">
        <f aca="false">IF($P748=1,IF(COUNTIFS($B$4:$B747,$B748,$C$4:$C747,$C748,$P$4:$P747,1)=0,1,0),0)</f>
        <v>0</v>
      </c>
      <c r="T748" s="12"/>
    </row>
    <row r="749" customFormat="false" ht="15" hidden="false" customHeight="false" outlineLevel="0" collapsed="false">
      <c r="A749" s="20" t="n">
        <v>745</v>
      </c>
      <c r="B749" s="12"/>
      <c r="C749" s="13"/>
      <c r="D749" s="24"/>
      <c r="E749" s="12"/>
      <c r="F749" s="12"/>
      <c r="G749" s="25"/>
      <c r="H749" s="25"/>
      <c r="I749" s="25"/>
      <c r="J749" s="13"/>
      <c r="K749" s="13"/>
      <c r="L749" s="25"/>
      <c r="M749" s="14" t="str">
        <f aca="false">IF(OR($C749="",$J749=""),"",INT(($J749-$C749)/365.25))</f>
        <v/>
      </c>
      <c r="N749" s="14" t="str">
        <f aca="false">IF($M749="","",IF($M749&lt;2,"Ha","Yo'q"))</f>
        <v/>
      </c>
      <c r="O749" s="14" t="str">
        <f aca="false">IF($M749="","",IF(AND($M749&gt;=7,$M749&lt;=17),"Ha","Yo'q"))</f>
        <v/>
      </c>
      <c r="P749" s="14" t="str">
        <f aca="false">IF(AND($B749&lt;&gt;"",$J749&lt;&gt;"",$J749&lt;=Boshqaruv!$C$10,OR($K749="",$K749&gt;Boshqaruv!$C$10),$L749&lt;&gt;"Tibbiy qarshi ko'rsatma"),1,"")</f>
        <v/>
      </c>
      <c r="Q749" s="28" t="n">
        <f aca="false">IF(AND($B749&lt;&gt;"",$J749&gt;=Boshqaruv!$C$9,$J749&lt;=Boshqaruv!$C$10),IF(COUNTIFS($B$4:$B748,$B749,$C$4:$C748,$C749,$J$4:$J748,"&gt;="&amp;Boshqaruv!$C$9,$J$4:$J748,"&lt;="&amp;Boshqaruv!$C$10)=0,1,0),0)</f>
        <v>0</v>
      </c>
      <c r="R749" s="28" t="n">
        <f aca="false">IF(AND($B749&lt;&gt;"",$J749&gt;=Boshqaruv!$C$9,$J749&lt;=Boshqaruv!$C$10,$K749&lt;&gt;"",$K749&lt;=Boshqaruv!$C$10),IF(COUNTIFS($B$4:$B748,$B749,$C$4:$C748,$C749,$J$4:$J748,"&gt;="&amp;Boshqaruv!$C$9,$J$4:$J748,"&lt;="&amp;Boshqaruv!$C$10,$K$4:$K748,"&lt;&gt;",$K$4:$K748,"&lt;="&amp;Boshqaruv!$C$10)=0,1,0),0)</f>
        <v>0</v>
      </c>
      <c r="S749" s="28" t="n">
        <f aca="false">IF($P749=1,IF(COUNTIFS($B$4:$B748,$B749,$C$4:$C748,$C749,$P$4:$P748,1)=0,1,0),0)</f>
        <v>0</v>
      </c>
      <c r="T749" s="12"/>
    </row>
    <row r="750" customFormat="false" ht="15" hidden="false" customHeight="false" outlineLevel="0" collapsed="false">
      <c r="A750" s="20" t="n">
        <v>746</v>
      </c>
      <c r="B750" s="12"/>
      <c r="C750" s="13"/>
      <c r="D750" s="24"/>
      <c r="E750" s="12"/>
      <c r="F750" s="12"/>
      <c r="G750" s="25"/>
      <c r="H750" s="25"/>
      <c r="I750" s="25"/>
      <c r="J750" s="13"/>
      <c r="K750" s="13"/>
      <c r="L750" s="25"/>
      <c r="M750" s="14" t="str">
        <f aca="false">IF(OR($C750="",$J750=""),"",INT(($J750-$C750)/365.25))</f>
        <v/>
      </c>
      <c r="N750" s="14" t="str">
        <f aca="false">IF($M750="","",IF($M750&lt;2,"Ha","Yo'q"))</f>
        <v/>
      </c>
      <c r="O750" s="14" t="str">
        <f aca="false">IF($M750="","",IF(AND($M750&gt;=7,$M750&lt;=17),"Ha","Yo'q"))</f>
        <v/>
      </c>
      <c r="P750" s="14" t="str">
        <f aca="false">IF(AND($B750&lt;&gt;"",$J750&lt;&gt;"",$J750&lt;=Boshqaruv!$C$10,OR($K750="",$K750&gt;Boshqaruv!$C$10),$L750&lt;&gt;"Tibbiy qarshi ko'rsatma"),1,"")</f>
        <v/>
      </c>
      <c r="Q750" s="28" t="n">
        <f aca="false">IF(AND($B750&lt;&gt;"",$J750&gt;=Boshqaruv!$C$9,$J750&lt;=Boshqaruv!$C$10),IF(COUNTIFS($B$4:$B749,$B750,$C$4:$C749,$C750,$J$4:$J749,"&gt;="&amp;Boshqaruv!$C$9,$J$4:$J749,"&lt;="&amp;Boshqaruv!$C$10)=0,1,0),0)</f>
        <v>0</v>
      </c>
      <c r="R750" s="28" t="n">
        <f aca="false">IF(AND($B750&lt;&gt;"",$J750&gt;=Boshqaruv!$C$9,$J750&lt;=Boshqaruv!$C$10,$K750&lt;&gt;"",$K750&lt;=Boshqaruv!$C$10),IF(COUNTIFS($B$4:$B749,$B750,$C$4:$C749,$C750,$J$4:$J749,"&gt;="&amp;Boshqaruv!$C$9,$J$4:$J749,"&lt;="&amp;Boshqaruv!$C$10,$K$4:$K749,"&lt;&gt;",$K$4:$K749,"&lt;="&amp;Boshqaruv!$C$10)=0,1,0),0)</f>
        <v>0</v>
      </c>
      <c r="S750" s="28" t="n">
        <f aca="false">IF($P750=1,IF(COUNTIFS($B$4:$B749,$B750,$C$4:$C749,$C750,$P$4:$P749,1)=0,1,0),0)</f>
        <v>0</v>
      </c>
      <c r="T750" s="12"/>
    </row>
    <row r="751" customFormat="false" ht="15" hidden="false" customHeight="false" outlineLevel="0" collapsed="false">
      <c r="A751" s="20" t="n">
        <v>747</v>
      </c>
      <c r="B751" s="12"/>
      <c r="C751" s="13"/>
      <c r="D751" s="24"/>
      <c r="E751" s="12"/>
      <c r="F751" s="12"/>
      <c r="G751" s="25"/>
      <c r="H751" s="25"/>
      <c r="I751" s="25"/>
      <c r="J751" s="13"/>
      <c r="K751" s="13"/>
      <c r="L751" s="25"/>
      <c r="M751" s="14" t="str">
        <f aca="false">IF(OR($C751="",$J751=""),"",INT(($J751-$C751)/365.25))</f>
        <v/>
      </c>
      <c r="N751" s="14" t="str">
        <f aca="false">IF($M751="","",IF($M751&lt;2,"Ha","Yo'q"))</f>
        <v/>
      </c>
      <c r="O751" s="14" t="str">
        <f aca="false">IF($M751="","",IF(AND($M751&gt;=7,$M751&lt;=17),"Ha","Yo'q"))</f>
        <v/>
      </c>
      <c r="P751" s="14" t="str">
        <f aca="false">IF(AND($B751&lt;&gt;"",$J751&lt;&gt;"",$J751&lt;=Boshqaruv!$C$10,OR($K751="",$K751&gt;Boshqaruv!$C$10),$L751&lt;&gt;"Tibbiy qarshi ko'rsatma"),1,"")</f>
        <v/>
      </c>
      <c r="Q751" s="28" t="n">
        <f aca="false">IF(AND($B751&lt;&gt;"",$J751&gt;=Boshqaruv!$C$9,$J751&lt;=Boshqaruv!$C$10),IF(COUNTIFS($B$4:$B750,$B751,$C$4:$C750,$C751,$J$4:$J750,"&gt;="&amp;Boshqaruv!$C$9,$J$4:$J750,"&lt;="&amp;Boshqaruv!$C$10)=0,1,0),0)</f>
        <v>0</v>
      </c>
      <c r="R751" s="28" t="n">
        <f aca="false">IF(AND($B751&lt;&gt;"",$J751&gt;=Boshqaruv!$C$9,$J751&lt;=Boshqaruv!$C$10,$K751&lt;&gt;"",$K751&lt;=Boshqaruv!$C$10),IF(COUNTIFS($B$4:$B750,$B751,$C$4:$C750,$C751,$J$4:$J750,"&gt;="&amp;Boshqaruv!$C$9,$J$4:$J750,"&lt;="&amp;Boshqaruv!$C$10,$K$4:$K750,"&lt;&gt;",$K$4:$K750,"&lt;="&amp;Boshqaruv!$C$10)=0,1,0),0)</f>
        <v>0</v>
      </c>
      <c r="S751" s="28" t="n">
        <f aca="false">IF($P751=1,IF(COUNTIFS($B$4:$B750,$B751,$C$4:$C750,$C751,$P$4:$P750,1)=0,1,0),0)</f>
        <v>0</v>
      </c>
      <c r="T751" s="12"/>
    </row>
    <row r="752" customFormat="false" ht="15" hidden="false" customHeight="false" outlineLevel="0" collapsed="false">
      <c r="A752" s="20" t="n">
        <v>748</v>
      </c>
      <c r="B752" s="12"/>
      <c r="C752" s="13"/>
      <c r="D752" s="24"/>
      <c r="E752" s="12"/>
      <c r="F752" s="12"/>
      <c r="G752" s="25"/>
      <c r="H752" s="25"/>
      <c r="I752" s="25"/>
      <c r="J752" s="13"/>
      <c r="K752" s="13"/>
      <c r="L752" s="25"/>
      <c r="M752" s="14" t="str">
        <f aca="false">IF(OR($C752="",$J752=""),"",INT(($J752-$C752)/365.25))</f>
        <v/>
      </c>
      <c r="N752" s="14" t="str">
        <f aca="false">IF($M752="","",IF($M752&lt;2,"Ha","Yo'q"))</f>
        <v/>
      </c>
      <c r="O752" s="14" t="str">
        <f aca="false">IF($M752="","",IF(AND($M752&gt;=7,$M752&lt;=17),"Ha","Yo'q"))</f>
        <v/>
      </c>
      <c r="P752" s="14" t="str">
        <f aca="false">IF(AND($B752&lt;&gt;"",$J752&lt;&gt;"",$J752&lt;=Boshqaruv!$C$10,OR($K752="",$K752&gt;Boshqaruv!$C$10),$L752&lt;&gt;"Tibbiy qarshi ko'rsatma"),1,"")</f>
        <v/>
      </c>
      <c r="Q752" s="28" t="n">
        <f aca="false">IF(AND($B752&lt;&gt;"",$J752&gt;=Boshqaruv!$C$9,$J752&lt;=Boshqaruv!$C$10),IF(COUNTIFS($B$4:$B751,$B752,$C$4:$C751,$C752,$J$4:$J751,"&gt;="&amp;Boshqaruv!$C$9,$J$4:$J751,"&lt;="&amp;Boshqaruv!$C$10)=0,1,0),0)</f>
        <v>0</v>
      </c>
      <c r="R752" s="28" t="n">
        <f aca="false">IF(AND($B752&lt;&gt;"",$J752&gt;=Boshqaruv!$C$9,$J752&lt;=Boshqaruv!$C$10,$K752&lt;&gt;"",$K752&lt;=Boshqaruv!$C$10),IF(COUNTIFS($B$4:$B751,$B752,$C$4:$C751,$C752,$J$4:$J751,"&gt;="&amp;Boshqaruv!$C$9,$J$4:$J751,"&lt;="&amp;Boshqaruv!$C$10,$K$4:$K751,"&lt;&gt;",$K$4:$K751,"&lt;="&amp;Boshqaruv!$C$10)=0,1,0),0)</f>
        <v>0</v>
      </c>
      <c r="S752" s="28" t="n">
        <f aca="false">IF($P752=1,IF(COUNTIFS($B$4:$B751,$B752,$C$4:$C751,$C752,$P$4:$P751,1)=0,1,0),0)</f>
        <v>0</v>
      </c>
      <c r="T752" s="12"/>
    </row>
    <row r="753" customFormat="false" ht="15" hidden="false" customHeight="false" outlineLevel="0" collapsed="false">
      <c r="A753" s="20" t="n">
        <v>749</v>
      </c>
      <c r="B753" s="12"/>
      <c r="C753" s="13"/>
      <c r="D753" s="24"/>
      <c r="E753" s="12"/>
      <c r="F753" s="12"/>
      <c r="G753" s="25"/>
      <c r="H753" s="25"/>
      <c r="I753" s="25"/>
      <c r="J753" s="13"/>
      <c r="K753" s="13"/>
      <c r="L753" s="25"/>
      <c r="M753" s="14" t="str">
        <f aca="false">IF(OR($C753="",$J753=""),"",INT(($J753-$C753)/365.25))</f>
        <v/>
      </c>
      <c r="N753" s="14" t="str">
        <f aca="false">IF($M753="","",IF($M753&lt;2,"Ha","Yo'q"))</f>
        <v/>
      </c>
      <c r="O753" s="14" t="str">
        <f aca="false">IF($M753="","",IF(AND($M753&gt;=7,$M753&lt;=17),"Ha","Yo'q"))</f>
        <v/>
      </c>
      <c r="P753" s="14" t="str">
        <f aca="false">IF(AND($B753&lt;&gt;"",$J753&lt;&gt;"",$J753&lt;=Boshqaruv!$C$10,OR($K753="",$K753&gt;Boshqaruv!$C$10),$L753&lt;&gt;"Tibbiy qarshi ko'rsatma"),1,"")</f>
        <v/>
      </c>
      <c r="Q753" s="28" t="n">
        <f aca="false">IF(AND($B753&lt;&gt;"",$J753&gt;=Boshqaruv!$C$9,$J753&lt;=Boshqaruv!$C$10),IF(COUNTIFS($B$4:$B752,$B753,$C$4:$C752,$C753,$J$4:$J752,"&gt;="&amp;Boshqaruv!$C$9,$J$4:$J752,"&lt;="&amp;Boshqaruv!$C$10)=0,1,0),0)</f>
        <v>0</v>
      </c>
      <c r="R753" s="28" t="n">
        <f aca="false">IF(AND($B753&lt;&gt;"",$J753&gt;=Boshqaruv!$C$9,$J753&lt;=Boshqaruv!$C$10,$K753&lt;&gt;"",$K753&lt;=Boshqaruv!$C$10),IF(COUNTIFS($B$4:$B752,$B753,$C$4:$C752,$C753,$J$4:$J752,"&gt;="&amp;Boshqaruv!$C$9,$J$4:$J752,"&lt;="&amp;Boshqaruv!$C$10,$K$4:$K752,"&lt;&gt;",$K$4:$K752,"&lt;="&amp;Boshqaruv!$C$10)=0,1,0),0)</f>
        <v>0</v>
      </c>
      <c r="S753" s="28" t="n">
        <f aca="false">IF($P753=1,IF(COUNTIFS($B$4:$B752,$B753,$C$4:$C752,$C753,$P$4:$P752,1)=0,1,0),0)</f>
        <v>0</v>
      </c>
      <c r="T753" s="12"/>
    </row>
    <row r="754" customFormat="false" ht="15" hidden="false" customHeight="false" outlineLevel="0" collapsed="false">
      <c r="A754" s="20" t="n">
        <v>750</v>
      </c>
      <c r="B754" s="12"/>
      <c r="C754" s="13"/>
      <c r="D754" s="24"/>
      <c r="E754" s="12"/>
      <c r="F754" s="12"/>
      <c r="G754" s="25"/>
      <c r="H754" s="25"/>
      <c r="I754" s="25"/>
      <c r="J754" s="13"/>
      <c r="K754" s="13"/>
      <c r="L754" s="25"/>
      <c r="M754" s="14" t="str">
        <f aca="false">IF(OR($C754="",$J754=""),"",INT(($J754-$C754)/365.25))</f>
        <v/>
      </c>
      <c r="N754" s="14" t="str">
        <f aca="false">IF($M754="","",IF($M754&lt;2,"Ha","Yo'q"))</f>
        <v/>
      </c>
      <c r="O754" s="14" t="str">
        <f aca="false">IF($M754="","",IF(AND($M754&gt;=7,$M754&lt;=17),"Ha","Yo'q"))</f>
        <v/>
      </c>
      <c r="P754" s="14" t="str">
        <f aca="false">IF(AND($B754&lt;&gt;"",$J754&lt;&gt;"",$J754&lt;=Boshqaruv!$C$10,OR($K754="",$K754&gt;Boshqaruv!$C$10),$L754&lt;&gt;"Tibbiy qarshi ko'rsatma"),1,"")</f>
        <v/>
      </c>
      <c r="Q754" s="28" t="n">
        <f aca="false">IF(AND($B754&lt;&gt;"",$J754&gt;=Boshqaruv!$C$9,$J754&lt;=Boshqaruv!$C$10),IF(COUNTIFS($B$4:$B753,$B754,$C$4:$C753,$C754,$J$4:$J753,"&gt;="&amp;Boshqaruv!$C$9,$J$4:$J753,"&lt;="&amp;Boshqaruv!$C$10)=0,1,0),0)</f>
        <v>0</v>
      </c>
      <c r="R754" s="28" t="n">
        <f aca="false">IF(AND($B754&lt;&gt;"",$J754&gt;=Boshqaruv!$C$9,$J754&lt;=Boshqaruv!$C$10,$K754&lt;&gt;"",$K754&lt;=Boshqaruv!$C$10),IF(COUNTIFS($B$4:$B753,$B754,$C$4:$C753,$C754,$J$4:$J753,"&gt;="&amp;Boshqaruv!$C$9,$J$4:$J753,"&lt;="&amp;Boshqaruv!$C$10,$K$4:$K753,"&lt;&gt;",$K$4:$K753,"&lt;="&amp;Boshqaruv!$C$10)=0,1,0),0)</f>
        <v>0</v>
      </c>
      <c r="S754" s="28" t="n">
        <f aca="false">IF($P754=1,IF(COUNTIFS($B$4:$B753,$B754,$C$4:$C753,$C754,$P$4:$P753,1)=0,1,0),0)</f>
        <v>0</v>
      </c>
      <c r="T754" s="12"/>
    </row>
    <row r="755" customFormat="false" ht="15" hidden="false" customHeight="false" outlineLevel="0" collapsed="false">
      <c r="A755" s="20" t="n">
        <v>751</v>
      </c>
      <c r="B755" s="12"/>
      <c r="C755" s="13"/>
      <c r="D755" s="24"/>
      <c r="E755" s="12"/>
      <c r="F755" s="12"/>
      <c r="G755" s="25"/>
      <c r="H755" s="25"/>
      <c r="I755" s="25"/>
      <c r="J755" s="13"/>
      <c r="K755" s="13"/>
      <c r="L755" s="25"/>
      <c r="M755" s="14" t="str">
        <f aca="false">IF(OR($C755="",$J755=""),"",INT(($J755-$C755)/365.25))</f>
        <v/>
      </c>
      <c r="N755" s="14" t="str">
        <f aca="false">IF($M755="","",IF($M755&lt;2,"Ha","Yo'q"))</f>
        <v/>
      </c>
      <c r="O755" s="14" t="str">
        <f aca="false">IF($M755="","",IF(AND($M755&gt;=7,$M755&lt;=17),"Ha","Yo'q"))</f>
        <v/>
      </c>
      <c r="P755" s="14" t="str">
        <f aca="false">IF(AND($B755&lt;&gt;"",$J755&lt;&gt;"",$J755&lt;=Boshqaruv!$C$10,OR($K755="",$K755&gt;Boshqaruv!$C$10),$L755&lt;&gt;"Tibbiy qarshi ko'rsatma"),1,"")</f>
        <v/>
      </c>
      <c r="Q755" s="28" t="n">
        <f aca="false">IF(AND($B755&lt;&gt;"",$J755&gt;=Boshqaruv!$C$9,$J755&lt;=Boshqaruv!$C$10),IF(COUNTIFS($B$4:$B754,$B755,$C$4:$C754,$C755,$J$4:$J754,"&gt;="&amp;Boshqaruv!$C$9,$J$4:$J754,"&lt;="&amp;Boshqaruv!$C$10)=0,1,0),0)</f>
        <v>0</v>
      </c>
      <c r="R755" s="28" t="n">
        <f aca="false">IF(AND($B755&lt;&gt;"",$J755&gt;=Boshqaruv!$C$9,$J755&lt;=Boshqaruv!$C$10,$K755&lt;&gt;"",$K755&lt;=Boshqaruv!$C$10),IF(COUNTIFS($B$4:$B754,$B755,$C$4:$C754,$C755,$J$4:$J754,"&gt;="&amp;Boshqaruv!$C$9,$J$4:$J754,"&lt;="&amp;Boshqaruv!$C$10,$K$4:$K754,"&lt;&gt;",$K$4:$K754,"&lt;="&amp;Boshqaruv!$C$10)=0,1,0),0)</f>
        <v>0</v>
      </c>
      <c r="S755" s="28" t="n">
        <f aca="false">IF($P755=1,IF(COUNTIFS($B$4:$B754,$B755,$C$4:$C754,$C755,$P$4:$P754,1)=0,1,0),0)</f>
        <v>0</v>
      </c>
      <c r="T755" s="12"/>
    </row>
    <row r="756" customFormat="false" ht="15" hidden="false" customHeight="false" outlineLevel="0" collapsed="false">
      <c r="A756" s="20" t="n">
        <v>752</v>
      </c>
      <c r="B756" s="12"/>
      <c r="C756" s="13"/>
      <c r="D756" s="24"/>
      <c r="E756" s="12"/>
      <c r="F756" s="12"/>
      <c r="G756" s="25"/>
      <c r="H756" s="25"/>
      <c r="I756" s="25"/>
      <c r="J756" s="13"/>
      <c r="K756" s="13"/>
      <c r="L756" s="25"/>
      <c r="M756" s="14" t="str">
        <f aca="false">IF(OR($C756="",$J756=""),"",INT(($J756-$C756)/365.25))</f>
        <v/>
      </c>
      <c r="N756" s="14" t="str">
        <f aca="false">IF($M756="","",IF($M756&lt;2,"Ha","Yo'q"))</f>
        <v/>
      </c>
      <c r="O756" s="14" t="str">
        <f aca="false">IF($M756="","",IF(AND($M756&gt;=7,$M756&lt;=17),"Ha","Yo'q"))</f>
        <v/>
      </c>
      <c r="P756" s="14" t="str">
        <f aca="false">IF(AND($B756&lt;&gt;"",$J756&lt;&gt;"",$J756&lt;=Boshqaruv!$C$10,OR($K756="",$K756&gt;Boshqaruv!$C$10),$L756&lt;&gt;"Tibbiy qarshi ko'rsatma"),1,"")</f>
        <v/>
      </c>
      <c r="Q756" s="28" t="n">
        <f aca="false">IF(AND($B756&lt;&gt;"",$J756&gt;=Boshqaruv!$C$9,$J756&lt;=Boshqaruv!$C$10),IF(COUNTIFS($B$4:$B755,$B756,$C$4:$C755,$C756,$J$4:$J755,"&gt;="&amp;Boshqaruv!$C$9,$J$4:$J755,"&lt;="&amp;Boshqaruv!$C$10)=0,1,0),0)</f>
        <v>0</v>
      </c>
      <c r="R756" s="28" t="n">
        <f aca="false">IF(AND($B756&lt;&gt;"",$J756&gt;=Boshqaruv!$C$9,$J756&lt;=Boshqaruv!$C$10,$K756&lt;&gt;"",$K756&lt;=Boshqaruv!$C$10),IF(COUNTIFS($B$4:$B755,$B756,$C$4:$C755,$C756,$J$4:$J755,"&gt;="&amp;Boshqaruv!$C$9,$J$4:$J755,"&lt;="&amp;Boshqaruv!$C$10,$K$4:$K755,"&lt;&gt;",$K$4:$K755,"&lt;="&amp;Boshqaruv!$C$10)=0,1,0),0)</f>
        <v>0</v>
      </c>
      <c r="S756" s="28" t="n">
        <f aca="false">IF($P756=1,IF(COUNTIFS($B$4:$B755,$B756,$C$4:$C755,$C756,$P$4:$P755,1)=0,1,0),0)</f>
        <v>0</v>
      </c>
      <c r="T756" s="12"/>
    </row>
    <row r="757" customFormat="false" ht="15" hidden="false" customHeight="false" outlineLevel="0" collapsed="false">
      <c r="A757" s="20" t="n">
        <v>753</v>
      </c>
      <c r="B757" s="12"/>
      <c r="C757" s="13"/>
      <c r="D757" s="24"/>
      <c r="E757" s="12"/>
      <c r="F757" s="12"/>
      <c r="G757" s="25"/>
      <c r="H757" s="25"/>
      <c r="I757" s="25"/>
      <c r="J757" s="13"/>
      <c r="K757" s="13"/>
      <c r="L757" s="25"/>
      <c r="M757" s="14" t="str">
        <f aca="false">IF(OR($C757="",$J757=""),"",INT(($J757-$C757)/365.25))</f>
        <v/>
      </c>
      <c r="N757" s="14" t="str">
        <f aca="false">IF($M757="","",IF($M757&lt;2,"Ha","Yo'q"))</f>
        <v/>
      </c>
      <c r="O757" s="14" t="str">
        <f aca="false">IF($M757="","",IF(AND($M757&gt;=7,$M757&lt;=17),"Ha","Yo'q"))</f>
        <v/>
      </c>
      <c r="P757" s="14" t="str">
        <f aca="false">IF(AND($B757&lt;&gt;"",$J757&lt;&gt;"",$J757&lt;=Boshqaruv!$C$10,OR($K757="",$K757&gt;Boshqaruv!$C$10),$L757&lt;&gt;"Tibbiy qarshi ko'rsatma"),1,"")</f>
        <v/>
      </c>
      <c r="Q757" s="28" t="n">
        <f aca="false">IF(AND($B757&lt;&gt;"",$J757&gt;=Boshqaruv!$C$9,$J757&lt;=Boshqaruv!$C$10),IF(COUNTIFS($B$4:$B756,$B757,$C$4:$C756,$C757,$J$4:$J756,"&gt;="&amp;Boshqaruv!$C$9,$J$4:$J756,"&lt;="&amp;Boshqaruv!$C$10)=0,1,0),0)</f>
        <v>0</v>
      </c>
      <c r="R757" s="28" t="n">
        <f aca="false">IF(AND($B757&lt;&gt;"",$J757&gt;=Boshqaruv!$C$9,$J757&lt;=Boshqaruv!$C$10,$K757&lt;&gt;"",$K757&lt;=Boshqaruv!$C$10),IF(COUNTIFS($B$4:$B756,$B757,$C$4:$C756,$C757,$J$4:$J756,"&gt;="&amp;Boshqaruv!$C$9,$J$4:$J756,"&lt;="&amp;Boshqaruv!$C$10,$K$4:$K756,"&lt;&gt;",$K$4:$K756,"&lt;="&amp;Boshqaruv!$C$10)=0,1,0),0)</f>
        <v>0</v>
      </c>
      <c r="S757" s="28" t="n">
        <f aca="false">IF($P757=1,IF(COUNTIFS($B$4:$B756,$B757,$C$4:$C756,$C757,$P$4:$P756,1)=0,1,0),0)</f>
        <v>0</v>
      </c>
      <c r="T757" s="12"/>
    </row>
    <row r="758" customFormat="false" ht="15" hidden="false" customHeight="false" outlineLevel="0" collapsed="false">
      <c r="A758" s="20" t="n">
        <v>754</v>
      </c>
      <c r="B758" s="12"/>
      <c r="C758" s="13"/>
      <c r="D758" s="24"/>
      <c r="E758" s="12"/>
      <c r="F758" s="12"/>
      <c r="G758" s="25"/>
      <c r="H758" s="25"/>
      <c r="I758" s="25"/>
      <c r="J758" s="13"/>
      <c r="K758" s="13"/>
      <c r="L758" s="25"/>
      <c r="M758" s="14" t="str">
        <f aca="false">IF(OR($C758="",$J758=""),"",INT(($J758-$C758)/365.25))</f>
        <v/>
      </c>
      <c r="N758" s="14" t="str">
        <f aca="false">IF($M758="","",IF($M758&lt;2,"Ha","Yo'q"))</f>
        <v/>
      </c>
      <c r="O758" s="14" t="str">
        <f aca="false">IF($M758="","",IF(AND($M758&gt;=7,$M758&lt;=17),"Ha","Yo'q"))</f>
        <v/>
      </c>
      <c r="P758" s="14" t="str">
        <f aca="false">IF(AND($B758&lt;&gt;"",$J758&lt;&gt;"",$J758&lt;=Boshqaruv!$C$10,OR($K758="",$K758&gt;Boshqaruv!$C$10),$L758&lt;&gt;"Tibbiy qarshi ko'rsatma"),1,"")</f>
        <v/>
      </c>
      <c r="Q758" s="28" t="n">
        <f aca="false">IF(AND($B758&lt;&gt;"",$J758&gt;=Boshqaruv!$C$9,$J758&lt;=Boshqaruv!$C$10),IF(COUNTIFS($B$4:$B757,$B758,$C$4:$C757,$C758,$J$4:$J757,"&gt;="&amp;Boshqaruv!$C$9,$J$4:$J757,"&lt;="&amp;Boshqaruv!$C$10)=0,1,0),0)</f>
        <v>0</v>
      </c>
      <c r="R758" s="28" t="n">
        <f aca="false">IF(AND($B758&lt;&gt;"",$J758&gt;=Boshqaruv!$C$9,$J758&lt;=Boshqaruv!$C$10,$K758&lt;&gt;"",$K758&lt;=Boshqaruv!$C$10),IF(COUNTIFS($B$4:$B757,$B758,$C$4:$C757,$C758,$J$4:$J757,"&gt;="&amp;Boshqaruv!$C$9,$J$4:$J757,"&lt;="&amp;Boshqaruv!$C$10,$K$4:$K757,"&lt;&gt;",$K$4:$K757,"&lt;="&amp;Boshqaruv!$C$10)=0,1,0),0)</f>
        <v>0</v>
      </c>
      <c r="S758" s="28" t="n">
        <f aca="false">IF($P758=1,IF(COUNTIFS($B$4:$B757,$B758,$C$4:$C757,$C758,$P$4:$P757,1)=0,1,0),0)</f>
        <v>0</v>
      </c>
      <c r="T758" s="12"/>
    </row>
    <row r="759" customFormat="false" ht="15" hidden="false" customHeight="false" outlineLevel="0" collapsed="false">
      <c r="A759" s="20" t="n">
        <v>755</v>
      </c>
      <c r="B759" s="12"/>
      <c r="C759" s="13"/>
      <c r="D759" s="24"/>
      <c r="E759" s="12"/>
      <c r="F759" s="12"/>
      <c r="G759" s="25"/>
      <c r="H759" s="25"/>
      <c r="I759" s="25"/>
      <c r="J759" s="13"/>
      <c r="K759" s="13"/>
      <c r="L759" s="25"/>
      <c r="M759" s="14" t="str">
        <f aca="false">IF(OR($C759="",$J759=""),"",INT(($J759-$C759)/365.25))</f>
        <v/>
      </c>
      <c r="N759" s="14" t="str">
        <f aca="false">IF($M759="","",IF($M759&lt;2,"Ha","Yo'q"))</f>
        <v/>
      </c>
      <c r="O759" s="14" t="str">
        <f aca="false">IF($M759="","",IF(AND($M759&gt;=7,$M759&lt;=17),"Ha","Yo'q"))</f>
        <v/>
      </c>
      <c r="P759" s="14" t="str">
        <f aca="false">IF(AND($B759&lt;&gt;"",$J759&lt;&gt;"",$J759&lt;=Boshqaruv!$C$10,OR($K759="",$K759&gt;Boshqaruv!$C$10),$L759&lt;&gt;"Tibbiy qarshi ko'rsatma"),1,"")</f>
        <v/>
      </c>
      <c r="Q759" s="28" t="n">
        <f aca="false">IF(AND($B759&lt;&gt;"",$J759&gt;=Boshqaruv!$C$9,$J759&lt;=Boshqaruv!$C$10),IF(COUNTIFS($B$4:$B758,$B759,$C$4:$C758,$C759,$J$4:$J758,"&gt;="&amp;Boshqaruv!$C$9,$J$4:$J758,"&lt;="&amp;Boshqaruv!$C$10)=0,1,0),0)</f>
        <v>0</v>
      </c>
      <c r="R759" s="28" t="n">
        <f aca="false">IF(AND($B759&lt;&gt;"",$J759&gt;=Boshqaruv!$C$9,$J759&lt;=Boshqaruv!$C$10,$K759&lt;&gt;"",$K759&lt;=Boshqaruv!$C$10),IF(COUNTIFS($B$4:$B758,$B759,$C$4:$C758,$C759,$J$4:$J758,"&gt;="&amp;Boshqaruv!$C$9,$J$4:$J758,"&lt;="&amp;Boshqaruv!$C$10,$K$4:$K758,"&lt;&gt;",$K$4:$K758,"&lt;="&amp;Boshqaruv!$C$10)=0,1,0),0)</f>
        <v>0</v>
      </c>
      <c r="S759" s="28" t="n">
        <f aca="false">IF($P759=1,IF(COUNTIFS($B$4:$B758,$B759,$C$4:$C758,$C759,$P$4:$P758,1)=0,1,0),0)</f>
        <v>0</v>
      </c>
      <c r="T759" s="12"/>
    </row>
    <row r="760" customFormat="false" ht="15" hidden="false" customHeight="false" outlineLevel="0" collapsed="false">
      <c r="A760" s="20" t="n">
        <v>756</v>
      </c>
      <c r="B760" s="12"/>
      <c r="C760" s="13"/>
      <c r="D760" s="24"/>
      <c r="E760" s="12"/>
      <c r="F760" s="12"/>
      <c r="G760" s="25"/>
      <c r="H760" s="25"/>
      <c r="I760" s="25"/>
      <c r="J760" s="13"/>
      <c r="K760" s="13"/>
      <c r="L760" s="25"/>
      <c r="M760" s="14" t="str">
        <f aca="false">IF(OR($C760="",$J760=""),"",INT(($J760-$C760)/365.25))</f>
        <v/>
      </c>
      <c r="N760" s="14" t="str">
        <f aca="false">IF($M760="","",IF($M760&lt;2,"Ha","Yo'q"))</f>
        <v/>
      </c>
      <c r="O760" s="14" t="str">
        <f aca="false">IF($M760="","",IF(AND($M760&gt;=7,$M760&lt;=17),"Ha","Yo'q"))</f>
        <v/>
      </c>
      <c r="P760" s="14" t="str">
        <f aca="false">IF(AND($B760&lt;&gt;"",$J760&lt;&gt;"",$J760&lt;=Boshqaruv!$C$10,OR($K760="",$K760&gt;Boshqaruv!$C$10),$L760&lt;&gt;"Tibbiy qarshi ko'rsatma"),1,"")</f>
        <v/>
      </c>
      <c r="Q760" s="28" t="n">
        <f aca="false">IF(AND($B760&lt;&gt;"",$J760&gt;=Boshqaruv!$C$9,$J760&lt;=Boshqaruv!$C$10),IF(COUNTIFS($B$4:$B759,$B760,$C$4:$C759,$C760,$J$4:$J759,"&gt;="&amp;Boshqaruv!$C$9,$J$4:$J759,"&lt;="&amp;Boshqaruv!$C$10)=0,1,0),0)</f>
        <v>0</v>
      </c>
      <c r="R760" s="28" t="n">
        <f aca="false">IF(AND($B760&lt;&gt;"",$J760&gt;=Boshqaruv!$C$9,$J760&lt;=Boshqaruv!$C$10,$K760&lt;&gt;"",$K760&lt;=Boshqaruv!$C$10),IF(COUNTIFS($B$4:$B759,$B760,$C$4:$C759,$C760,$J$4:$J759,"&gt;="&amp;Boshqaruv!$C$9,$J$4:$J759,"&lt;="&amp;Boshqaruv!$C$10,$K$4:$K759,"&lt;&gt;",$K$4:$K759,"&lt;="&amp;Boshqaruv!$C$10)=0,1,0),0)</f>
        <v>0</v>
      </c>
      <c r="S760" s="28" t="n">
        <f aca="false">IF($P760=1,IF(COUNTIFS($B$4:$B759,$B760,$C$4:$C759,$C760,$P$4:$P759,1)=0,1,0),0)</f>
        <v>0</v>
      </c>
      <c r="T760" s="12"/>
    </row>
    <row r="761" customFormat="false" ht="15" hidden="false" customHeight="false" outlineLevel="0" collapsed="false">
      <c r="A761" s="20" t="n">
        <v>757</v>
      </c>
      <c r="B761" s="12"/>
      <c r="C761" s="13"/>
      <c r="D761" s="24"/>
      <c r="E761" s="12"/>
      <c r="F761" s="12"/>
      <c r="G761" s="25"/>
      <c r="H761" s="25"/>
      <c r="I761" s="25"/>
      <c r="J761" s="13"/>
      <c r="K761" s="13"/>
      <c r="L761" s="25"/>
      <c r="M761" s="14" t="str">
        <f aca="false">IF(OR($C761="",$J761=""),"",INT(($J761-$C761)/365.25))</f>
        <v/>
      </c>
      <c r="N761" s="14" t="str">
        <f aca="false">IF($M761="","",IF($M761&lt;2,"Ha","Yo'q"))</f>
        <v/>
      </c>
      <c r="O761" s="14" t="str">
        <f aca="false">IF($M761="","",IF(AND($M761&gt;=7,$M761&lt;=17),"Ha","Yo'q"))</f>
        <v/>
      </c>
      <c r="P761" s="14" t="str">
        <f aca="false">IF(AND($B761&lt;&gt;"",$J761&lt;&gt;"",$J761&lt;=Boshqaruv!$C$10,OR($K761="",$K761&gt;Boshqaruv!$C$10),$L761&lt;&gt;"Tibbiy qarshi ko'rsatma"),1,"")</f>
        <v/>
      </c>
      <c r="Q761" s="28" t="n">
        <f aca="false">IF(AND($B761&lt;&gt;"",$J761&gt;=Boshqaruv!$C$9,$J761&lt;=Boshqaruv!$C$10),IF(COUNTIFS($B$4:$B760,$B761,$C$4:$C760,$C761,$J$4:$J760,"&gt;="&amp;Boshqaruv!$C$9,$J$4:$J760,"&lt;="&amp;Boshqaruv!$C$10)=0,1,0),0)</f>
        <v>0</v>
      </c>
      <c r="R761" s="28" t="n">
        <f aca="false">IF(AND($B761&lt;&gt;"",$J761&gt;=Boshqaruv!$C$9,$J761&lt;=Boshqaruv!$C$10,$K761&lt;&gt;"",$K761&lt;=Boshqaruv!$C$10),IF(COUNTIFS($B$4:$B760,$B761,$C$4:$C760,$C761,$J$4:$J760,"&gt;="&amp;Boshqaruv!$C$9,$J$4:$J760,"&lt;="&amp;Boshqaruv!$C$10,$K$4:$K760,"&lt;&gt;",$K$4:$K760,"&lt;="&amp;Boshqaruv!$C$10)=0,1,0),0)</f>
        <v>0</v>
      </c>
      <c r="S761" s="28" t="n">
        <f aca="false">IF($P761=1,IF(COUNTIFS($B$4:$B760,$B761,$C$4:$C760,$C761,$P$4:$P760,1)=0,1,0),0)</f>
        <v>0</v>
      </c>
      <c r="T761" s="12"/>
    </row>
    <row r="762" customFormat="false" ht="15" hidden="false" customHeight="false" outlineLevel="0" collapsed="false">
      <c r="A762" s="20" t="n">
        <v>758</v>
      </c>
      <c r="B762" s="12"/>
      <c r="C762" s="13"/>
      <c r="D762" s="24"/>
      <c r="E762" s="12"/>
      <c r="F762" s="12"/>
      <c r="G762" s="25"/>
      <c r="H762" s="25"/>
      <c r="I762" s="25"/>
      <c r="J762" s="13"/>
      <c r="K762" s="13"/>
      <c r="L762" s="25"/>
      <c r="M762" s="14" t="str">
        <f aca="false">IF(OR($C762="",$J762=""),"",INT(($J762-$C762)/365.25))</f>
        <v/>
      </c>
      <c r="N762" s="14" t="str">
        <f aca="false">IF($M762="","",IF($M762&lt;2,"Ha","Yo'q"))</f>
        <v/>
      </c>
      <c r="O762" s="14" t="str">
        <f aca="false">IF($M762="","",IF(AND($M762&gt;=7,$M762&lt;=17),"Ha","Yo'q"))</f>
        <v/>
      </c>
      <c r="P762" s="14" t="str">
        <f aca="false">IF(AND($B762&lt;&gt;"",$J762&lt;&gt;"",$J762&lt;=Boshqaruv!$C$10,OR($K762="",$K762&gt;Boshqaruv!$C$10),$L762&lt;&gt;"Tibbiy qarshi ko'rsatma"),1,"")</f>
        <v/>
      </c>
      <c r="Q762" s="28" t="n">
        <f aca="false">IF(AND($B762&lt;&gt;"",$J762&gt;=Boshqaruv!$C$9,$J762&lt;=Boshqaruv!$C$10),IF(COUNTIFS($B$4:$B761,$B762,$C$4:$C761,$C762,$J$4:$J761,"&gt;="&amp;Boshqaruv!$C$9,$J$4:$J761,"&lt;="&amp;Boshqaruv!$C$10)=0,1,0),0)</f>
        <v>0</v>
      </c>
      <c r="R762" s="28" t="n">
        <f aca="false">IF(AND($B762&lt;&gt;"",$J762&gt;=Boshqaruv!$C$9,$J762&lt;=Boshqaruv!$C$10,$K762&lt;&gt;"",$K762&lt;=Boshqaruv!$C$10),IF(COUNTIFS($B$4:$B761,$B762,$C$4:$C761,$C762,$J$4:$J761,"&gt;="&amp;Boshqaruv!$C$9,$J$4:$J761,"&lt;="&amp;Boshqaruv!$C$10,$K$4:$K761,"&lt;&gt;",$K$4:$K761,"&lt;="&amp;Boshqaruv!$C$10)=0,1,0),0)</f>
        <v>0</v>
      </c>
      <c r="S762" s="28" t="n">
        <f aca="false">IF($P762=1,IF(COUNTIFS($B$4:$B761,$B762,$C$4:$C761,$C762,$P$4:$P761,1)=0,1,0),0)</f>
        <v>0</v>
      </c>
      <c r="T762" s="12"/>
    </row>
    <row r="763" customFormat="false" ht="15" hidden="false" customHeight="false" outlineLevel="0" collapsed="false">
      <c r="A763" s="20" t="n">
        <v>759</v>
      </c>
      <c r="B763" s="12"/>
      <c r="C763" s="13"/>
      <c r="D763" s="24"/>
      <c r="E763" s="12"/>
      <c r="F763" s="12"/>
      <c r="G763" s="25"/>
      <c r="H763" s="25"/>
      <c r="I763" s="25"/>
      <c r="J763" s="13"/>
      <c r="K763" s="13"/>
      <c r="L763" s="25"/>
      <c r="M763" s="14" t="str">
        <f aca="false">IF(OR($C763="",$J763=""),"",INT(($J763-$C763)/365.25))</f>
        <v/>
      </c>
      <c r="N763" s="14" t="str">
        <f aca="false">IF($M763="","",IF($M763&lt;2,"Ha","Yo'q"))</f>
        <v/>
      </c>
      <c r="O763" s="14" t="str">
        <f aca="false">IF($M763="","",IF(AND($M763&gt;=7,$M763&lt;=17),"Ha","Yo'q"))</f>
        <v/>
      </c>
      <c r="P763" s="14" t="str">
        <f aca="false">IF(AND($B763&lt;&gt;"",$J763&lt;&gt;"",$J763&lt;=Boshqaruv!$C$10,OR($K763="",$K763&gt;Boshqaruv!$C$10),$L763&lt;&gt;"Tibbiy qarshi ko'rsatma"),1,"")</f>
        <v/>
      </c>
      <c r="Q763" s="28" t="n">
        <f aca="false">IF(AND($B763&lt;&gt;"",$J763&gt;=Boshqaruv!$C$9,$J763&lt;=Boshqaruv!$C$10),IF(COUNTIFS($B$4:$B762,$B763,$C$4:$C762,$C763,$J$4:$J762,"&gt;="&amp;Boshqaruv!$C$9,$J$4:$J762,"&lt;="&amp;Boshqaruv!$C$10)=0,1,0),0)</f>
        <v>0</v>
      </c>
      <c r="R763" s="28" t="n">
        <f aca="false">IF(AND($B763&lt;&gt;"",$J763&gt;=Boshqaruv!$C$9,$J763&lt;=Boshqaruv!$C$10,$K763&lt;&gt;"",$K763&lt;=Boshqaruv!$C$10),IF(COUNTIFS($B$4:$B762,$B763,$C$4:$C762,$C763,$J$4:$J762,"&gt;="&amp;Boshqaruv!$C$9,$J$4:$J762,"&lt;="&amp;Boshqaruv!$C$10,$K$4:$K762,"&lt;&gt;",$K$4:$K762,"&lt;="&amp;Boshqaruv!$C$10)=0,1,0),0)</f>
        <v>0</v>
      </c>
      <c r="S763" s="28" t="n">
        <f aca="false">IF($P763=1,IF(COUNTIFS($B$4:$B762,$B763,$C$4:$C762,$C763,$P$4:$P762,1)=0,1,0),0)</f>
        <v>0</v>
      </c>
      <c r="T763" s="12"/>
    </row>
    <row r="764" customFormat="false" ht="15" hidden="false" customHeight="false" outlineLevel="0" collapsed="false">
      <c r="A764" s="20" t="n">
        <v>760</v>
      </c>
      <c r="B764" s="12"/>
      <c r="C764" s="13"/>
      <c r="D764" s="24"/>
      <c r="E764" s="12"/>
      <c r="F764" s="12"/>
      <c r="G764" s="25"/>
      <c r="H764" s="25"/>
      <c r="I764" s="25"/>
      <c r="J764" s="13"/>
      <c r="K764" s="13"/>
      <c r="L764" s="25"/>
      <c r="M764" s="14" t="str">
        <f aca="false">IF(OR($C764="",$J764=""),"",INT(($J764-$C764)/365.25))</f>
        <v/>
      </c>
      <c r="N764" s="14" t="str">
        <f aca="false">IF($M764="","",IF($M764&lt;2,"Ha","Yo'q"))</f>
        <v/>
      </c>
      <c r="O764" s="14" t="str">
        <f aca="false">IF($M764="","",IF(AND($M764&gt;=7,$M764&lt;=17),"Ha","Yo'q"))</f>
        <v/>
      </c>
      <c r="P764" s="14" t="str">
        <f aca="false">IF(AND($B764&lt;&gt;"",$J764&lt;&gt;"",$J764&lt;=Boshqaruv!$C$10,OR($K764="",$K764&gt;Boshqaruv!$C$10),$L764&lt;&gt;"Tibbiy qarshi ko'rsatma"),1,"")</f>
        <v/>
      </c>
      <c r="Q764" s="28" t="n">
        <f aca="false">IF(AND($B764&lt;&gt;"",$J764&gt;=Boshqaruv!$C$9,$J764&lt;=Boshqaruv!$C$10),IF(COUNTIFS($B$4:$B763,$B764,$C$4:$C763,$C764,$J$4:$J763,"&gt;="&amp;Boshqaruv!$C$9,$J$4:$J763,"&lt;="&amp;Boshqaruv!$C$10)=0,1,0),0)</f>
        <v>0</v>
      </c>
      <c r="R764" s="28" t="n">
        <f aca="false">IF(AND($B764&lt;&gt;"",$J764&gt;=Boshqaruv!$C$9,$J764&lt;=Boshqaruv!$C$10,$K764&lt;&gt;"",$K764&lt;=Boshqaruv!$C$10),IF(COUNTIFS($B$4:$B763,$B764,$C$4:$C763,$C764,$J$4:$J763,"&gt;="&amp;Boshqaruv!$C$9,$J$4:$J763,"&lt;="&amp;Boshqaruv!$C$10,$K$4:$K763,"&lt;&gt;",$K$4:$K763,"&lt;="&amp;Boshqaruv!$C$10)=0,1,0),0)</f>
        <v>0</v>
      </c>
      <c r="S764" s="28" t="n">
        <f aca="false">IF($P764=1,IF(COUNTIFS($B$4:$B763,$B764,$C$4:$C763,$C764,$P$4:$P763,1)=0,1,0),0)</f>
        <v>0</v>
      </c>
      <c r="T764" s="12"/>
    </row>
    <row r="765" customFormat="false" ht="15" hidden="false" customHeight="false" outlineLevel="0" collapsed="false">
      <c r="A765" s="20" t="n">
        <v>761</v>
      </c>
      <c r="B765" s="12"/>
      <c r="C765" s="13"/>
      <c r="D765" s="24"/>
      <c r="E765" s="12"/>
      <c r="F765" s="12"/>
      <c r="G765" s="25"/>
      <c r="H765" s="25"/>
      <c r="I765" s="25"/>
      <c r="J765" s="13"/>
      <c r="K765" s="13"/>
      <c r="L765" s="25"/>
      <c r="M765" s="14" t="str">
        <f aca="false">IF(OR($C765="",$J765=""),"",INT(($J765-$C765)/365.25))</f>
        <v/>
      </c>
      <c r="N765" s="14" t="str">
        <f aca="false">IF($M765="","",IF($M765&lt;2,"Ha","Yo'q"))</f>
        <v/>
      </c>
      <c r="O765" s="14" t="str">
        <f aca="false">IF($M765="","",IF(AND($M765&gt;=7,$M765&lt;=17),"Ha","Yo'q"))</f>
        <v/>
      </c>
      <c r="P765" s="14" t="str">
        <f aca="false">IF(AND($B765&lt;&gt;"",$J765&lt;&gt;"",$J765&lt;=Boshqaruv!$C$10,OR($K765="",$K765&gt;Boshqaruv!$C$10),$L765&lt;&gt;"Tibbiy qarshi ko'rsatma"),1,"")</f>
        <v/>
      </c>
      <c r="Q765" s="28" t="n">
        <f aca="false">IF(AND($B765&lt;&gt;"",$J765&gt;=Boshqaruv!$C$9,$J765&lt;=Boshqaruv!$C$10),IF(COUNTIFS($B$4:$B764,$B765,$C$4:$C764,$C765,$J$4:$J764,"&gt;="&amp;Boshqaruv!$C$9,$J$4:$J764,"&lt;="&amp;Boshqaruv!$C$10)=0,1,0),0)</f>
        <v>0</v>
      </c>
      <c r="R765" s="28" t="n">
        <f aca="false">IF(AND($B765&lt;&gt;"",$J765&gt;=Boshqaruv!$C$9,$J765&lt;=Boshqaruv!$C$10,$K765&lt;&gt;"",$K765&lt;=Boshqaruv!$C$10),IF(COUNTIFS($B$4:$B764,$B765,$C$4:$C764,$C765,$J$4:$J764,"&gt;="&amp;Boshqaruv!$C$9,$J$4:$J764,"&lt;="&amp;Boshqaruv!$C$10,$K$4:$K764,"&lt;&gt;",$K$4:$K764,"&lt;="&amp;Boshqaruv!$C$10)=0,1,0),0)</f>
        <v>0</v>
      </c>
      <c r="S765" s="28" t="n">
        <f aca="false">IF($P765=1,IF(COUNTIFS($B$4:$B764,$B765,$C$4:$C764,$C765,$P$4:$P764,1)=0,1,0),0)</f>
        <v>0</v>
      </c>
      <c r="T765" s="12"/>
    </row>
    <row r="766" customFormat="false" ht="15" hidden="false" customHeight="false" outlineLevel="0" collapsed="false">
      <c r="A766" s="20" t="n">
        <v>762</v>
      </c>
      <c r="B766" s="12"/>
      <c r="C766" s="13"/>
      <c r="D766" s="24"/>
      <c r="E766" s="12"/>
      <c r="F766" s="12"/>
      <c r="G766" s="25"/>
      <c r="H766" s="25"/>
      <c r="I766" s="25"/>
      <c r="J766" s="13"/>
      <c r="K766" s="13"/>
      <c r="L766" s="25"/>
      <c r="M766" s="14" t="str">
        <f aca="false">IF(OR($C766="",$J766=""),"",INT(($J766-$C766)/365.25))</f>
        <v/>
      </c>
      <c r="N766" s="14" t="str">
        <f aca="false">IF($M766="","",IF($M766&lt;2,"Ha","Yo'q"))</f>
        <v/>
      </c>
      <c r="O766" s="14" t="str">
        <f aca="false">IF($M766="","",IF(AND($M766&gt;=7,$M766&lt;=17),"Ha","Yo'q"))</f>
        <v/>
      </c>
      <c r="P766" s="14" t="str">
        <f aca="false">IF(AND($B766&lt;&gt;"",$J766&lt;&gt;"",$J766&lt;=Boshqaruv!$C$10,OR($K766="",$K766&gt;Boshqaruv!$C$10),$L766&lt;&gt;"Tibbiy qarshi ko'rsatma"),1,"")</f>
        <v/>
      </c>
      <c r="Q766" s="28" t="n">
        <f aca="false">IF(AND($B766&lt;&gt;"",$J766&gt;=Boshqaruv!$C$9,$J766&lt;=Boshqaruv!$C$10),IF(COUNTIFS($B$4:$B765,$B766,$C$4:$C765,$C766,$J$4:$J765,"&gt;="&amp;Boshqaruv!$C$9,$J$4:$J765,"&lt;="&amp;Boshqaruv!$C$10)=0,1,0),0)</f>
        <v>0</v>
      </c>
      <c r="R766" s="28" t="n">
        <f aca="false">IF(AND($B766&lt;&gt;"",$J766&gt;=Boshqaruv!$C$9,$J766&lt;=Boshqaruv!$C$10,$K766&lt;&gt;"",$K766&lt;=Boshqaruv!$C$10),IF(COUNTIFS($B$4:$B765,$B766,$C$4:$C765,$C766,$J$4:$J765,"&gt;="&amp;Boshqaruv!$C$9,$J$4:$J765,"&lt;="&amp;Boshqaruv!$C$10,$K$4:$K765,"&lt;&gt;",$K$4:$K765,"&lt;="&amp;Boshqaruv!$C$10)=0,1,0),0)</f>
        <v>0</v>
      </c>
      <c r="S766" s="28" t="n">
        <f aca="false">IF($P766=1,IF(COUNTIFS($B$4:$B765,$B766,$C$4:$C765,$C766,$P$4:$P765,1)=0,1,0),0)</f>
        <v>0</v>
      </c>
      <c r="T766" s="12"/>
    </row>
    <row r="767" customFormat="false" ht="15" hidden="false" customHeight="false" outlineLevel="0" collapsed="false">
      <c r="A767" s="20" t="n">
        <v>763</v>
      </c>
      <c r="B767" s="12"/>
      <c r="C767" s="13"/>
      <c r="D767" s="24"/>
      <c r="E767" s="12"/>
      <c r="F767" s="12"/>
      <c r="G767" s="25"/>
      <c r="H767" s="25"/>
      <c r="I767" s="25"/>
      <c r="J767" s="13"/>
      <c r="K767" s="13"/>
      <c r="L767" s="25"/>
      <c r="M767" s="14" t="str">
        <f aca="false">IF(OR($C767="",$J767=""),"",INT(($J767-$C767)/365.25))</f>
        <v/>
      </c>
      <c r="N767" s="14" t="str">
        <f aca="false">IF($M767="","",IF($M767&lt;2,"Ha","Yo'q"))</f>
        <v/>
      </c>
      <c r="O767" s="14" t="str">
        <f aca="false">IF($M767="","",IF(AND($M767&gt;=7,$M767&lt;=17),"Ha","Yo'q"))</f>
        <v/>
      </c>
      <c r="P767" s="14" t="str">
        <f aca="false">IF(AND($B767&lt;&gt;"",$J767&lt;&gt;"",$J767&lt;=Boshqaruv!$C$10,OR($K767="",$K767&gt;Boshqaruv!$C$10),$L767&lt;&gt;"Tibbiy qarshi ko'rsatma"),1,"")</f>
        <v/>
      </c>
      <c r="Q767" s="28" t="n">
        <f aca="false">IF(AND($B767&lt;&gt;"",$J767&gt;=Boshqaruv!$C$9,$J767&lt;=Boshqaruv!$C$10),IF(COUNTIFS($B$4:$B766,$B767,$C$4:$C766,$C767,$J$4:$J766,"&gt;="&amp;Boshqaruv!$C$9,$J$4:$J766,"&lt;="&amp;Boshqaruv!$C$10)=0,1,0),0)</f>
        <v>0</v>
      </c>
      <c r="R767" s="28" t="n">
        <f aca="false">IF(AND($B767&lt;&gt;"",$J767&gt;=Boshqaruv!$C$9,$J767&lt;=Boshqaruv!$C$10,$K767&lt;&gt;"",$K767&lt;=Boshqaruv!$C$10),IF(COUNTIFS($B$4:$B766,$B767,$C$4:$C766,$C767,$J$4:$J766,"&gt;="&amp;Boshqaruv!$C$9,$J$4:$J766,"&lt;="&amp;Boshqaruv!$C$10,$K$4:$K766,"&lt;&gt;",$K$4:$K766,"&lt;="&amp;Boshqaruv!$C$10)=0,1,0),0)</f>
        <v>0</v>
      </c>
      <c r="S767" s="28" t="n">
        <f aca="false">IF($P767=1,IF(COUNTIFS($B$4:$B766,$B767,$C$4:$C766,$C767,$P$4:$P766,1)=0,1,0),0)</f>
        <v>0</v>
      </c>
      <c r="T767" s="12"/>
    </row>
    <row r="768" customFormat="false" ht="15" hidden="false" customHeight="false" outlineLevel="0" collapsed="false">
      <c r="A768" s="20" t="n">
        <v>764</v>
      </c>
      <c r="B768" s="12"/>
      <c r="C768" s="13"/>
      <c r="D768" s="24"/>
      <c r="E768" s="12"/>
      <c r="F768" s="12"/>
      <c r="G768" s="25"/>
      <c r="H768" s="25"/>
      <c r="I768" s="25"/>
      <c r="J768" s="13"/>
      <c r="K768" s="13"/>
      <c r="L768" s="25"/>
      <c r="M768" s="14" t="str">
        <f aca="false">IF(OR($C768="",$J768=""),"",INT(($J768-$C768)/365.25))</f>
        <v/>
      </c>
      <c r="N768" s="14" t="str">
        <f aca="false">IF($M768="","",IF($M768&lt;2,"Ha","Yo'q"))</f>
        <v/>
      </c>
      <c r="O768" s="14" t="str">
        <f aca="false">IF($M768="","",IF(AND($M768&gt;=7,$M768&lt;=17),"Ha","Yo'q"))</f>
        <v/>
      </c>
      <c r="P768" s="14" t="str">
        <f aca="false">IF(AND($B768&lt;&gt;"",$J768&lt;&gt;"",$J768&lt;=Boshqaruv!$C$10,OR($K768="",$K768&gt;Boshqaruv!$C$10),$L768&lt;&gt;"Tibbiy qarshi ko'rsatma"),1,"")</f>
        <v/>
      </c>
      <c r="Q768" s="28" t="n">
        <f aca="false">IF(AND($B768&lt;&gt;"",$J768&gt;=Boshqaruv!$C$9,$J768&lt;=Boshqaruv!$C$10),IF(COUNTIFS($B$4:$B767,$B768,$C$4:$C767,$C768,$J$4:$J767,"&gt;="&amp;Boshqaruv!$C$9,$J$4:$J767,"&lt;="&amp;Boshqaruv!$C$10)=0,1,0),0)</f>
        <v>0</v>
      </c>
      <c r="R768" s="28" t="n">
        <f aca="false">IF(AND($B768&lt;&gt;"",$J768&gt;=Boshqaruv!$C$9,$J768&lt;=Boshqaruv!$C$10,$K768&lt;&gt;"",$K768&lt;=Boshqaruv!$C$10),IF(COUNTIFS($B$4:$B767,$B768,$C$4:$C767,$C768,$J$4:$J767,"&gt;="&amp;Boshqaruv!$C$9,$J$4:$J767,"&lt;="&amp;Boshqaruv!$C$10,$K$4:$K767,"&lt;&gt;",$K$4:$K767,"&lt;="&amp;Boshqaruv!$C$10)=0,1,0),0)</f>
        <v>0</v>
      </c>
      <c r="S768" s="28" t="n">
        <f aca="false">IF($P768=1,IF(COUNTIFS($B$4:$B767,$B768,$C$4:$C767,$C768,$P$4:$P767,1)=0,1,0),0)</f>
        <v>0</v>
      </c>
      <c r="T768" s="12"/>
    </row>
    <row r="769" customFormat="false" ht="15" hidden="false" customHeight="false" outlineLevel="0" collapsed="false">
      <c r="A769" s="20" t="n">
        <v>765</v>
      </c>
      <c r="B769" s="12"/>
      <c r="C769" s="13"/>
      <c r="D769" s="24"/>
      <c r="E769" s="12"/>
      <c r="F769" s="12"/>
      <c r="G769" s="25"/>
      <c r="H769" s="25"/>
      <c r="I769" s="25"/>
      <c r="J769" s="13"/>
      <c r="K769" s="13"/>
      <c r="L769" s="25"/>
      <c r="M769" s="14" t="str">
        <f aca="false">IF(OR($C769="",$J769=""),"",INT(($J769-$C769)/365.25))</f>
        <v/>
      </c>
      <c r="N769" s="14" t="str">
        <f aca="false">IF($M769="","",IF($M769&lt;2,"Ha","Yo'q"))</f>
        <v/>
      </c>
      <c r="O769" s="14" t="str">
        <f aca="false">IF($M769="","",IF(AND($M769&gt;=7,$M769&lt;=17),"Ha","Yo'q"))</f>
        <v/>
      </c>
      <c r="P769" s="14" t="str">
        <f aca="false">IF(AND($B769&lt;&gt;"",$J769&lt;&gt;"",$J769&lt;=Boshqaruv!$C$10,OR($K769="",$K769&gt;Boshqaruv!$C$10),$L769&lt;&gt;"Tibbiy qarshi ko'rsatma"),1,"")</f>
        <v/>
      </c>
      <c r="Q769" s="28" t="n">
        <f aca="false">IF(AND($B769&lt;&gt;"",$J769&gt;=Boshqaruv!$C$9,$J769&lt;=Boshqaruv!$C$10),IF(COUNTIFS($B$4:$B768,$B769,$C$4:$C768,$C769,$J$4:$J768,"&gt;="&amp;Boshqaruv!$C$9,$J$4:$J768,"&lt;="&amp;Boshqaruv!$C$10)=0,1,0),0)</f>
        <v>0</v>
      </c>
      <c r="R769" s="28" t="n">
        <f aca="false">IF(AND($B769&lt;&gt;"",$J769&gt;=Boshqaruv!$C$9,$J769&lt;=Boshqaruv!$C$10,$K769&lt;&gt;"",$K769&lt;=Boshqaruv!$C$10),IF(COUNTIFS($B$4:$B768,$B769,$C$4:$C768,$C769,$J$4:$J768,"&gt;="&amp;Boshqaruv!$C$9,$J$4:$J768,"&lt;="&amp;Boshqaruv!$C$10,$K$4:$K768,"&lt;&gt;",$K$4:$K768,"&lt;="&amp;Boshqaruv!$C$10)=0,1,0),0)</f>
        <v>0</v>
      </c>
      <c r="S769" s="28" t="n">
        <f aca="false">IF($P769=1,IF(COUNTIFS($B$4:$B768,$B769,$C$4:$C768,$C769,$P$4:$P768,1)=0,1,0),0)</f>
        <v>0</v>
      </c>
      <c r="T769" s="12"/>
    </row>
    <row r="770" customFormat="false" ht="15" hidden="false" customHeight="false" outlineLevel="0" collapsed="false">
      <c r="A770" s="20" t="n">
        <v>766</v>
      </c>
      <c r="B770" s="12"/>
      <c r="C770" s="13"/>
      <c r="D770" s="24"/>
      <c r="E770" s="12"/>
      <c r="F770" s="12"/>
      <c r="G770" s="25"/>
      <c r="H770" s="25"/>
      <c r="I770" s="25"/>
      <c r="J770" s="13"/>
      <c r="K770" s="13"/>
      <c r="L770" s="25"/>
      <c r="M770" s="14" t="str">
        <f aca="false">IF(OR($C770="",$J770=""),"",INT(($J770-$C770)/365.25))</f>
        <v/>
      </c>
      <c r="N770" s="14" t="str">
        <f aca="false">IF($M770="","",IF($M770&lt;2,"Ha","Yo'q"))</f>
        <v/>
      </c>
      <c r="O770" s="14" t="str">
        <f aca="false">IF($M770="","",IF(AND($M770&gt;=7,$M770&lt;=17),"Ha","Yo'q"))</f>
        <v/>
      </c>
      <c r="P770" s="14" t="str">
        <f aca="false">IF(AND($B770&lt;&gt;"",$J770&lt;&gt;"",$J770&lt;=Boshqaruv!$C$10,OR($K770="",$K770&gt;Boshqaruv!$C$10),$L770&lt;&gt;"Tibbiy qarshi ko'rsatma"),1,"")</f>
        <v/>
      </c>
      <c r="Q770" s="28" t="n">
        <f aca="false">IF(AND($B770&lt;&gt;"",$J770&gt;=Boshqaruv!$C$9,$J770&lt;=Boshqaruv!$C$10),IF(COUNTIFS($B$4:$B769,$B770,$C$4:$C769,$C770,$J$4:$J769,"&gt;="&amp;Boshqaruv!$C$9,$J$4:$J769,"&lt;="&amp;Boshqaruv!$C$10)=0,1,0),0)</f>
        <v>0</v>
      </c>
      <c r="R770" s="28" t="n">
        <f aca="false">IF(AND($B770&lt;&gt;"",$J770&gt;=Boshqaruv!$C$9,$J770&lt;=Boshqaruv!$C$10,$K770&lt;&gt;"",$K770&lt;=Boshqaruv!$C$10),IF(COUNTIFS($B$4:$B769,$B770,$C$4:$C769,$C770,$J$4:$J769,"&gt;="&amp;Boshqaruv!$C$9,$J$4:$J769,"&lt;="&amp;Boshqaruv!$C$10,$K$4:$K769,"&lt;&gt;",$K$4:$K769,"&lt;="&amp;Boshqaruv!$C$10)=0,1,0),0)</f>
        <v>0</v>
      </c>
      <c r="S770" s="28" t="n">
        <f aca="false">IF($P770=1,IF(COUNTIFS($B$4:$B769,$B770,$C$4:$C769,$C770,$P$4:$P769,1)=0,1,0),0)</f>
        <v>0</v>
      </c>
      <c r="T770" s="12"/>
    </row>
    <row r="771" customFormat="false" ht="15" hidden="false" customHeight="false" outlineLevel="0" collapsed="false">
      <c r="A771" s="20" t="n">
        <v>767</v>
      </c>
      <c r="B771" s="12"/>
      <c r="C771" s="13"/>
      <c r="D771" s="24"/>
      <c r="E771" s="12"/>
      <c r="F771" s="12"/>
      <c r="G771" s="25"/>
      <c r="H771" s="25"/>
      <c r="I771" s="25"/>
      <c r="J771" s="13"/>
      <c r="K771" s="13"/>
      <c r="L771" s="25"/>
      <c r="M771" s="14" t="str">
        <f aca="false">IF(OR($C771="",$J771=""),"",INT(($J771-$C771)/365.25))</f>
        <v/>
      </c>
      <c r="N771" s="14" t="str">
        <f aca="false">IF($M771="","",IF($M771&lt;2,"Ha","Yo'q"))</f>
        <v/>
      </c>
      <c r="O771" s="14" t="str">
        <f aca="false">IF($M771="","",IF(AND($M771&gt;=7,$M771&lt;=17),"Ha","Yo'q"))</f>
        <v/>
      </c>
      <c r="P771" s="14" t="str">
        <f aca="false">IF(AND($B771&lt;&gt;"",$J771&lt;&gt;"",$J771&lt;=Boshqaruv!$C$10,OR($K771="",$K771&gt;Boshqaruv!$C$10),$L771&lt;&gt;"Tibbiy qarshi ko'rsatma"),1,"")</f>
        <v/>
      </c>
      <c r="Q771" s="28" t="n">
        <f aca="false">IF(AND($B771&lt;&gt;"",$J771&gt;=Boshqaruv!$C$9,$J771&lt;=Boshqaruv!$C$10),IF(COUNTIFS($B$4:$B770,$B771,$C$4:$C770,$C771,$J$4:$J770,"&gt;="&amp;Boshqaruv!$C$9,$J$4:$J770,"&lt;="&amp;Boshqaruv!$C$10)=0,1,0),0)</f>
        <v>0</v>
      </c>
      <c r="R771" s="28" t="n">
        <f aca="false">IF(AND($B771&lt;&gt;"",$J771&gt;=Boshqaruv!$C$9,$J771&lt;=Boshqaruv!$C$10,$K771&lt;&gt;"",$K771&lt;=Boshqaruv!$C$10),IF(COUNTIFS($B$4:$B770,$B771,$C$4:$C770,$C771,$J$4:$J770,"&gt;="&amp;Boshqaruv!$C$9,$J$4:$J770,"&lt;="&amp;Boshqaruv!$C$10,$K$4:$K770,"&lt;&gt;",$K$4:$K770,"&lt;="&amp;Boshqaruv!$C$10)=0,1,0),0)</f>
        <v>0</v>
      </c>
      <c r="S771" s="28" t="n">
        <f aca="false">IF($P771=1,IF(COUNTIFS($B$4:$B770,$B771,$C$4:$C770,$C771,$P$4:$P770,1)=0,1,0),0)</f>
        <v>0</v>
      </c>
      <c r="T771" s="12"/>
    </row>
    <row r="772" customFormat="false" ht="15" hidden="false" customHeight="false" outlineLevel="0" collapsed="false">
      <c r="A772" s="20" t="n">
        <v>768</v>
      </c>
      <c r="B772" s="12"/>
      <c r="C772" s="13"/>
      <c r="D772" s="24"/>
      <c r="E772" s="12"/>
      <c r="F772" s="12"/>
      <c r="G772" s="25"/>
      <c r="H772" s="25"/>
      <c r="I772" s="25"/>
      <c r="J772" s="13"/>
      <c r="K772" s="13"/>
      <c r="L772" s="25"/>
      <c r="M772" s="14" t="str">
        <f aca="false">IF(OR($C772="",$J772=""),"",INT(($J772-$C772)/365.25))</f>
        <v/>
      </c>
      <c r="N772" s="14" t="str">
        <f aca="false">IF($M772="","",IF($M772&lt;2,"Ha","Yo'q"))</f>
        <v/>
      </c>
      <c r="O772" s="14" t="str">
        <f aca="false">IF($M772="","",IF(AND($M772&gt;=7,$M772&lt;=17),"Ha","Yo'q"))</f>
        <v/>
      </c>
      <c r="P772" s="14" t="str">
        <f aca="false">IF(AND($B772&lt;&gt;"",$J772&lt;&gt;"",$J772&lt;=Boshqaruv!$C$10,OR($K772="",$K772&gt;Boshqaruv!$C$10),$L772&lt;&gt;"Tibbiy qarshi ko'rsatma"),1,"")</f>
        <v/>
      </c>
      <c r="Q772" s="28" t="n">
        <f aca="false">IF(AND($B772&lt;&gt;"",$J772&gt;=Boshqaruv!$C$9,$J772&lt;=Boshqaruv!$C$10),IF(COUNTIFS($B$4:$B771,$B772,$C$4:$C771,$C772,$J$4:$J771,"&gt;="&amp;Boshqaruv!$C$9,$J$4:$J771,"&lt;="&amp;Boshqaruv!$C$10)=0,1,0),0)</f>
        <v>0</v>
      </c>
      <c r="R772" s="28" t="n">
        <f aca="false">IF(AND($B772&lt;&gt;"",$J772&gt;=Boshqaruv!$C$9,$J772&lt;=Boshqaruv!$C$10,$K772&lt;&gt;"",$K772&lt;=Boshqaruv!$C$10),IF(COUNTIFS($B$4:$B771,$B772,$C$4:$C771,$C772,$J$4:$J771,"&gt;="&amp;Boshqaruv!$C$9,$J$4:$J771,"&lt;="&amp;Boshqaruv!$C$10,$K$4:$K771,"&lt;&gt;",$K$4:$K771,"&lt;="&amp;Boshqaruv!$C$10)=0,1,0),0)</f>
        <v>0</v>
      </c>
      <c r="S772" s="28" t="n">
        <f aca="false">IF($P772=1,IF(COUNTIFS($B$4:$B771,$B772,$C$4:$C771,$C772,$P$4:$P771,1)=0,1,0),0)</f>
        <v>0</v>
      </c>
      <c r="T772" s="12"/>
    </row>
    <row r="773" customFormat="false" ht="15" hidden="false" customHeight="false" outlineLevel="0" collapsed="false">
      <c r="A773" s="20" t="n">
        <v>769</v>
      </c>
      <c r="B773" s="12"/>
      <c r="C773" s="13"/>
      <c r="D773" s="24"/>
      <c r="E773" s="12"/>
      <c r="F773" s="12"/>
      <c r="G773" s="25"/>
      <c r="H773" s="25"/>
      <c r="I773" s="25"/>
      <c r="J773" s="13"/>
      <c r="K773" s="13"/>
      <c r="L773" s="25"/>
      <c r="M773" s="14" t="str">
        <f aca="false">IF(OR($C773="",$J773=""),"",INT(($J773-$C773)/365.25))</f>
        <v/>
      </c>
      <c r="N773" s="14" t="str">
        <f aca="false">IF($M773="","",IF($M773&lt;2,"Ha","Yo'q"))</f>
        <v/>
      </c>
      <c r="O773" s="14" t="str">
        <f aca="false">IF($M773="","",IF(AND($M773&gt;=7,$M773&lt;=17),"Ha","Yo'q"))</f>
        <v/>
      </c>
      <c r="P773" s="14" t="str">
        <f aca="false">IF(AND($B773&lt;&gt;"",$J773&lt;&gt;"",$J773&lt;=Boshqaruv!$C$10,OR($K773="",$K773&gt;Boshqaruv!$C$10),$L773&lt;&gt;"Tibbiy qarshi ko'rsatma"),1,"")</f>
        <v/>
      </c>
      <c r="Q773" s="28" t="n">
        <f aca="false">IF(AND($B773&lt;&gt;"",$J773&gt;=Boshqaruv!$C$9,$J773&lt;=Boshqaruv!$C$10),IF(COUNTIFS($B$4:$B772,$B773,$C$4:$C772,$C773,$J$4:$J772,"&gt;="&amp;Boshqaruv!$C$9,$J$4:$J772,"&lt;="&amp;Boshqaruv!$C$10)=0,1,0),0)</f>
        <v>0</v>
      </c>
      <c r="R773" s="28" t="n">
        <f aca="false">IF(AND($B773&lt;&gt;"",$J773&gt;=Boshqaruv!$C$9,$J773&lt;=Boshqaruv!$C$10,$K773&lt;&gt;"",$K773&lt;=Boshqaruv!$C$10),IF(COUNTIFS($B$4:$B772,$B773,$C$4:$C772,$C773,$J$4:$J772,"&gt;="&amp;Boshqaruv!$C$9,$J$4:$J772,"&lt;="&amp;Boshqaruv!$C$10,$K$4:$K772,"&lt;&gt;",$K$4:$K772,"&lt;="&amp;Boshqaruv!$C$10)=0,1,0),0)</f>
        <v>0</v>
      </c>
      <c r="S773" s="28" t="n">
        <f aca="false">IF($P773=1,IF(COUNTIFS($B$4:$B772,$B773,$C$4:$C772,$C773,$P$4:$P772,1)=0,1,0),0)</f>
        <v>0</v>
      </c>
      <c r="T773" s="12"/>
    </row>
    <row r="774" customFormat="false" ht="15" hidden="false" customHeight="false" outlineLevel="0" collapsed="false">
      <c r="A774" s="20" t="n">
        <v>770</v>
      </c>
      <c r="B774" s="12"/>
      <c r="C774" s="13"/>
      <c r="D774" s="24"/>
      <c r="E774" s="12"/>
      <c r="F774" s="12"/>
      <c r="G774" s="25"/>
      <c r="H774" s="25"/>
      <c r="I774" s="25"/>
      <c r="J774" s="13"/>
      <c r="K774" s="13"/>
      <c r="L774" s="25"/>
      <c r="M774" s="14" t="str">
        <f aca="false">IF(OR($C774="",$J774=""),"",INT(($J774-$C774)/365.25))</f>
        <v/>
      </c>
      <c r="N774" s="14" t="str">
        <f aca="false">IF($M774="","",IF($M774&lt;2,"Ha","Yo'q"))</f>
        <v/>
      </c>
      <c r="O774" s="14" t="str">
        <f aca="false">IF($M774="","",IF(AND($M774&gt;=7,$M774&lt;=17),"Ha","Yo'q"))</f>
        <v/>
      </c>
      <c r="P774" s="14" t="str">
        <f aca="false">IF(AND($B774&lt;&gt;"",$J774&lt;&gt;"",$J774&lt;=Boshqaruv!$C$10,OR($K774="",$K774&gt;Boshqaruv!$C$10),$L774&lt;&gt;"Tibbiy qarshi ko'rsatma"),1,"")</f>
        <v/>
      </c>
      <c r="Q774" s="28" t="n">
        <f aca="false">IF(AND($B774&lt;&gt;"",$J774&gt;=Boshqaruv!$C$9,$J774&lt;=Boshqaruv!$C$10),IF(COUNTIFS($B$4:$B773,$B774,$C$4:$C773,$C774,$J$4:$J773,"&gt;="&amp;Boshqaruv!$C$9,$J$4:$J773,"&lt;="&amp;Boshqaruv!$C$10)=0,1,0),0)</f>
        <v>0</v>
      </c>
      <c r="R774" s="28" t="n">
        <f aca="false">IF(AND($B774&lt;&gt;"",$J774&gt;=Boshqaruv!$C$9,$J774&lt;=Boshqaruv!$C$10,$K774&lt;&gt;"",$K774&lt;=Boshqaruv!$C$10),IF(COUNTIFS($B$4:$B773,$B774,$C$4:$C773,$C774,$J$4:$J773,"&gt;="&amp;Boshqaruv!$C$9,$J$4:$J773,"&lt;="&amp;Boshqaruv!$C$10,$K$4:$K773,"&lt;&gt;",$K$4:$K773,"&lt;="&amp;Boshqaruv!$C$10)=0,1,0),0)</f>
        <v>0</v>
      </c>
      <c r="S774" s="28" t="n">
        <f aca="false">IF($P774=1,IF(COUNTIFS($B$4:$B773,$B774,$C$4:$C773,$C774,$P$4:$P773,1)=0,1,0),0)</f>
        <v>0</v>
      </c>
      <c r="T774" s="12"/>
    </row>
    <row r="775" customFormat="false" ht="15" hidden="false" customHeight="false" outlineLevel="0" collapsed="false">
      <c r="A775" s="20" t="n">
        <v>771</v>
      </c>
      <c r="B775" s="12"/>
      <c r="C775" s="13"/>
      <c r="D775" s="24"/>
      <c r="E775" s="12"/>
      <c r="F775" s="12"/>
      <c r="G775" s="25"/>
      <c r="H775" s="25"/>
      <c r="I775" s="25"/>
      <c r="J775" s="13"/>
      <c r="K775" s="13"/>
      <c r="L775" s="25"/>
      <c r="M775" s="14" t="str">
        <f aca="false">IF(OR($C775="",$J775=""),"",INT(($J775-$C775)/365.25))</f>
        <v/>
      </c>
      <c r="N775" s="14" t="str">
        <f aca="false">IF($M775="","",IF($M775&lt;2,"Ha","Yo'q"))</f>
        <v/>
      </c>
      <c r="O775" s="14" t="str">
        <f aca="false">IF($M775="","",IF(AND($M775&gt;=7,$M775&lt;=17),"Ha","Yo'q"))</f>
        <v/>
      </c>
      <c r="P775" s="14" t="str">
        <f aca="false">IF(AND($B775&lt;&gt;"",$J775&lt;&gt;"",$J775&lt;=Boshqaruv!$C$10,OR($K775="",$K775&gt;Boshqaruv!$C$10),$L775&lt;&gt;"Tibbiy qarshi ko'rsatma"),1,"")</f>
        <v/>
      </c>
      <c r="Q775" s="28" t="n">
        <f aca="false">IF(AND($B775&lt;&gt;"",$J775&gt;=Boshqaruv!$C$9,$J775&lt;=Boshqaruv!$C$10),IF(COUNTIFS($B$4:$B774,$B775,$C$4:$C774,$C775,$J$4:$J774,"&gt;="&amp;Boshqaruv!$C$9,$J$4:$J774,"&lt;="&amp;Boshqaruv!$C$10)=0,1,0),0)</f>
        <v>0</v>
      </c>
      <c r="R775" s="28" t="n">
        <f aca="false">IF(AND($B775&lt;&gt;"",$J775&gt;=Boshqaruv!$C$9,$J775&lt;=Boshqaruv!$C$10,$K775&lt;&gt;"",$K775&lt;=Boshqaruv!$C$10),IF(COUNTIFS($B$4:$B774,$B775,$C$4:$C774,$C775,$J$4:$J774,"&gt;="&amp;Boshqaruv!$C$9,$J$4:$J774,"&lt;="&amp;Boshqaruv!$C$10,$K$4:$K774,"&lt;&gt;",$K$4:$K774,"&lt;="&amp;Boshqaruv!$C$10)=0,1,0),0)</f>
        <v>0</v>
      </c>
      <c r="S775" s="28" t="n">
        <f aca="false">IF($P775=1,IF(COUNTIFS($B$4:$B774,$B775,$C$4:$C774,$C775,$P$4:$P774,1)=0,1,0),0)</f>
        <v>0</v>
      </c>
      <c r="T775" s="12"/>
    </row>
    <row r="776" customFormat="false" ht="15" hidden="false" customHeight="false" outlineLevel="0" collapsed="false">
      <c r="A776" s="20" t="n">
        <v>772</v>
      </c>
      <c r="B776" s="12"/>
      <c r="C776" s="13"/>
      <c r="D776" s="24"/>
      <c r="E776" s="12"/>
      <c r="F776" s="12"/>
      <c r="G776" s="25"/>
      <c r="H776" s="25"/>
      <c r="I776" s="25"/>
      <c r="J776" s="13"/>
      <c r="K776" s="13"/>
      <c r="L776" s="25"/>
      <c r="M776" s="14" t="str">
        <f aca="false">IF(OR($C776="",$J776=""),"",INT(($J776-$C776)/365.25))</f>
        <v/>
      </c>
      <c r="N776" s="14" t="str">
        <f aca="false">IF($M776="","",IF($M776&lt;2,"Ha","Yo'q"))</f>
        <v/>
      </c>
      <c r="O776" s="14" t="str">
        <f aca="false">IF($M776="","",IF(AND($M776&gt;=7,$M776&lt;=17),"Ha","Yo'q"))</f>
        <v/>
      </c>
      <c r="P776" s="14" t="str">
        <f aca="false">IF(AND($B776&lt;&gt;"",$J776&lt;&gt;"",$J776&lt;=Boshqaruv!$C$10,OR($K776="",$K776&gt;Boshqaruv!$C$10),$L776&lt;&gt;"Tibbiy qarshi ko'rsatma"),1,"")</f>
        <v/>
      </c>
      <c r="Q776" s="28" t="n">
        <f aca="false">IF(AND($B776&lt;&gt;"",$J776&gt;=Boshqaruv!$C$9,$J776&lt;=Boshqaruv!$C$10),IF(COUNTIFS($B$4:$B775,$B776,$C$4:$C775,$C776,$J$4:$J775,"&gt;="&amp;Boshqaruv!$C$9,$J$4:$J775,"&lt;="&amp;Boshqaruv!$C$10)=0,1,0),0)</f>
        <v>0</v>
      </c>
      <c r="R776" s="28" t="n">
        <f aca="false">IF(AND($B776&lt;&gt;"",$J776&gt;=Boshqaruv!$C$9,$J776&lt;=Boshqaruv!$C$10,$K776&lt;&gt;"",$K776&lt;=Boshqaruv!$C$10),IF(COUNTIFS($B$4:$B775,$B776,$C$4:$C775,$C776,$J$4:$J775,"&gt;="&amp;Boshqaruv!$C$9,$J$4:$J775,"&lt;="&amp;Boshqaruv!$C$10,$K$4:$K775,"&lt;&gt;",$K$4:$K775,"&lt;="&amp;Boshqaruv!$C$10)=0,1,0),0)</f>
        <v>0</v>
      </c>
      <c r="S776" s="28" t="n">
        <f aca="false">IF($P776=1,IF(COUNTIFS($B$4:$B775,$B776,$C$4:$C775,$C776,$P$4:$P775,1)=0,1,0),0)</f>
        <v>0</v>
      </c>
      <c r="T776" s="12"/>
    </row>
    <row r="777" customFormat="false" ht="15" hidden="false" customHeight="false" outlineLevel="0" collapsed="false">
      <c r="A777" s="20" t="n">
        <v>773</v>
      </c>
      <c r="B777" s="12"/>
      <c r="C777" s="13"/>
      <c r="D777" s="24"/>
      <c r="E777" s="12"/>
      <c r="F777" s="12"/>
      <c r="G777" s="25"/>
      <c r="H777" s="25"/>
      <c r="I777" s="25"/>
      <c r="J777" s="13"/>
      <c r="K777" s="13"/>
      <c r="L777" s="25"/>
      <c r="M777" s="14" t="str">
        <f aca="false">IF(OR($C777="",$J777=""),"",INT(($J777-$C777)/365.25))</f>
        <v/>
      </c>
      <c r="N777" s="14" t="str">
        <f aca="false">IF($M777="","",IF($M777&lt;2,"Ha","Yo'q"))</f>
        <v/>
      </c>
      <c r="O777" s="14" t="str">
        <f aca="false">IF($M777="","",IF(AND($M777&gt;=7,$M777&lt;=17),"Ha","Yo'q"))</f>
        <v/>
      </c>
      <c r="P777" s="14" t="str">
        <f aca="false">IF(AND($B777&lt;&gt;"",$J777&lt;&gt;"",$J777&lt;=Boshqaruv!$C$10,OR($K777="",$K777&gt;Boshqaruv!$C$10),$L777&lt;&gt;"Tibbiy qarshi ko'rsatma"),1,"")</f>
        <v/>
      </c>
      <c r="Q777" s="28" t="n">
        <f aca="false">IF(AND($B777&lt;&gt;"",$J777&gt;=Boshqaruv!$C$9,$J777&lt;=Boshqaruv!$C$10),IF(COUNTIFS($B$4:$B776,$B777,$C$4:$C776,$C777,$J$4:$J776,"&gt;="&amp;Boshqaruv!$C$9,$J$4:$J776,"&lt;="&amp;Boshqaruv!$C$10)=0,1,0),0)</f>
        <v>0</v>
      </c>
      <c r="R777" s="28" t="n">
        <f aca="false">IF(AND($B777&lt;&gt;"",$J777&gt;=Boshqaruv!$C$9,$J777&lt;=Boshqaruv!$C$10,$K777&lt;&gt;"",$K777&lt;=Boshqaruv!$C$10),IF(COUNTIFS($B$4:$B776,$B777,$C$4:$C776,$C777,$J$4:$J776,"&gt;="&amp;Boshqaruv!$C$9,$J$4:$J776,"&lt;="&amp;Boshqaruv!$C$10,$K$4:$K776,"&lt;&gt;",$K$4:$K776,"&lt;="&amp;Boshqaruv!$C$10)=0,1,0),0)</f>
        <v>0</v>
      </c>
      <c r="S777" s="28" t="n">
        <f aca="false">IF($P777=1,IF(COUNTIFS($B$4:$B776,$B777,$C$4:$C776,$C777,$P$4:$P776,1)=0,1,0),0)</f>
        <v>0</v>
      </c>
      <c r="T777" s="12"/>
    </row>
    <row r="778" customFormat="false" ht="15" hidden="false" customHeight="false" outlineLevel="0" collapsed="false">
      <c r="A778" s="20" t="n">
        <v>774</v>
      </c>
      <c r="B778" s="12"/>
      <c r="C778" s="13"/>
      <c r="D778" s="24"/>
      <c r="E778" s="12"/>
      <c r="F778" s="12"/>
      <c r="G778" s="25"/>
      <c r="H778" s="25"/>
      <c r="I778" s="25"/>
      <c r="J778" s="13"/>
      <c r="K778" s="13"/>
      <c r="L778" s="25"/>
      <c r="M778" s="14" t="str">
        <f aca="false">IF(OR($C778="",$J778=""),"",INT(($J778-$C778)/365.25))</f>
        <v/>
      </c>
      <c r="N778" s="14" t="str">
        <f aca="false">IF($M778="","",IF($M778&lt;2,"Ha","Yo'q"))</f>
        <v/>
      </c>
      <c r="O778" s="14" t="str">
        <f aca="false">IF($M778="","",IF(AND($M778&gt;=7,$M778&lt;=17),"Ha","Yo'q"))</f>
        <v/>
      </c>
      <c r="P778" s="14" t="str">
        <f aca="false">IF(AND($B778&lt;&gt;"",$J778&lt;&gt;"",$J778&lt;=Boshqaruv!$C$10,OR($K778="",$K778&gt;Boshqaruv!$C$10),$L778&lt;&gt;"Tibbiy qarshi ko'rsatma"),1,"")</f>
        <v/>
      </c>
      <c r="Q778" s="28" t="n">
        <f aca="false">IF(AND($B778&lt;&gt;"",$J778&gt;=Boshqaruv!$C$9,$J778&lt;=Boshqaruv!$C$10),IF(COUNTIFS($B$4:$B777,$B778,$C$4:$C777,$C778,$J$4:$J777,"&gt;="&amp;Boshqaruv!$C$9,$J$4:$J777,"&lt;="&amp;Boshqaruv!$C$10)=0,1,0),0)</f>
        <v>0</v>
      </c>
      <c r="R778" s="28" t="n">
        <f aca="false">IF(AND($B778&lt;&gt;"",$J778&gt;=Boshqaruv!$C$9,$J778&lt;=Boshqaruv!$C$10,$K778&lt;&gt;"",$K778&lt;=Boshqaruv!$C$10),IF(COUNTIFS($B$4:$B777,$B778,$C$4:$C777,$C778,$J$4:$J777,"&gt;="&amp;Boshqaruv!$C$9,$J$4:$J777,"&lt;="&amp;Boshqaruv!$C$10,$K$4:$K777,"&lt;&gt;",$K$4:$K777,"&lt;="&amp;Boshqaruv!$C$10)=0,1,0),0)</f>
        <v>0</v>
      </c>
      <c r="S778" s="28" t="n">
        <f aca="false">IF($P778=1,IF(COUNTIFS($B$4:$B777,$B778,$C$4:$C777,$C778,$P$4:$P777,1)=0,1,0),0)</f>
        <v>0</v>
      </c>
      <c r="T778" s="12"/>
    </row>
    <row r="779" customFormat="false" ht="15" hidden="false" customHeight="false" outlineLevel="0" collapsed="false">
      <c r="A779" s="20" t="n">
        <v>775</v>
      </c>
      <c r="B779" s="12"/>
      <c r="C779" s="13"/>
      <c r="D779" s="24"/>
      <c r="E779" s="12"/>
      <c r="F779" s="12"/>
      <c r="G779" s="25"/>
      <c r="H779" s="25"/>
      <c r="I779" s="25"/>
      <c r="J779" s="13"/>
      <c r="K779" s="13"/>
      <c r="L779" s="25"/>
      <c r="M779" s="14" t="str">
        <f aca="false">IF(OR($C779="",$J779=""),"",INT(($J779-$C779)/365.25))</f>
        <v/>
      </c>
      <c r="N779" s="14" t="str">
        <f aca="false">IF($M779="","",IF($M779&lt;2,"Ha","Yo'q"))</f>
        <v/>
      </c>
      <c r="O779" s="14" t="str">
        <f aca="false">IF($M779="","",IF(AND($M779&gt;=7,$M779&lt;=17),"Ha","Yo'q"))</f>
        <v/>
      </c>
      <c r="P779" s="14" t="str">
        <f aca="false">IF(AND($B779&lt;&gt;"",$J779&lt;&gt;"",$J779&lt;=Boshqaruv!$C$10,OR($K779="",$K779&gt;Boshqaruv!$C$10),$L779&lt;&gt;"Tibbiy qarshi ko'rsatma"),1,"")</f>
        <v/>
      </c>
      <c r="Q779" s="28" t="n">
        <f aca="false">IF(AND($B779&lt;&gt;"",$J779&gt;=Boshqaruv!$C$9,$J779&lt;=Boshqaruv!$C$10),IF(COUNTIFS($B$4:$B778,$B779,$C$4:$C778,$C779,$J$4:$J778,"&gt;="&amp;Boshqaruv!$C$9,$J$4:$J778,"&lt;="&amp;Boshqaruv!$C$10)=0,1,0),0)</f>
        <v>0</v>
      </c>
      <c r="R779" s="28" t="n">
        <f aca="false">IF(AND($B779&lt;&gt;"",$J779&gt;=Boshqaruv!$C$9,$J779&lt;=Boshqaruv!$C$10,$K779&lt;&gt;"",$K779&lt;=Boshqaruv!$C$10),IF(COUNTIFS($B$4:$B778,$B779,$C$4:$C778,$C779,$J$4:$J778,"&gt;="&amp;Boshqaruv!$C$9,$J$4:$J778,"&lt;="&amp;Boshqaruv!$C$10,$K$4:$K778,"&lt;&gt;",$K$4:$K778,"&lt;="&amp;Boshqaruv!$C$10)=0,1,0),0)</f>
        <v>0</v>
      </c>
      <c r="S779" s="28" t="n">
        <f aca="false">IF($P779=1,IF(COUNTIFS($B$4:$B778,$B779,$C$4:$C778,$C779,$P$4:$P778,1)=0,1,0),0)</f>
        <v>0</v>
      </c>
      <c r="T779" s="12"/>
    </row>
    <row r="780" customFormat="false" ht="15" hidden="false" customHeight="false" outlineLevel="0" collapsed="false">
      <c r="A780" s="20" t="n">
        <v>776</v>
      </c>
      <c r="B780" s="12"/>
      <c r="C780" s="13"/>
      <c r="D780" s="24"/>
      <c r="E780" s="12"/>
      <c r="F780" s="12"/>
      <c r="G780" s="25"/>
      <c r="H780" s="25"/>
      <c r="I780" s="25"/>
      <c r="J780" s="13"/>
      <c r="K780" s="13"/>
      <c r="L780" s="25"/>
      <c r="M780" s="14" t="str">
        <f aca="false">IF(OR($C780="",$J780=""),"",INT(($J780-$C780)/365.25))</f>
        <v/>
      </c>
      <c r="N780" s="14" t="str">
        <f aca="false">IF($M780="","",IF($M780&lt;2,"Ha","Yo'q"))</f>
        <v/>
      </c>
      <c r="O780" s="14" t="str">
        <f aca="false">IF($M780="","",IF(AND($M780&gt;=7,$M780&lt;=17),"Ha","Yo'q"))</f>
        <v/>
      </c>
      <c r="P780" s="14" t="str">
        <f aca="false">IF(AND($B780&lt;&gt;"",$J780&lt;&gt;"",$J780&lt;=Boshqaruv!$C$10,OR($K780="",$K780&gt;Boshqaruv!$C$10),$L780&lt;&gt;"Tibbiy qarshi ko'rsatma"),1,"")</f>
        <v/>
      </c>
      <c r="Q780" s="28" t="n">
        <f aca="false">IF(AND($B780&lt;&gt;"",$J780&gt;=Boshqaruv!$C$9,$J780&lt;=Boshqaruv!$C$10),IF(COUNTIFS($B$4:$B779,$B780,$C$4:$C779,$C780,$J$4:$J779,"&gt;="&amp;Boshqaruv!$C$9,$J$4:$J779,"&lt;="&amp;Boshqaruv!$C$10)=0,1,0),0)</f>
        <v>0</v>
      </c>
      <c r="R780" s="28" t="n">
        <f aca="false">IF(AND($B780&lt;&gt;"",$J780&gt;=Boshqaruv!$C$9,$J780&lt;=Boshqaruv!$C$10,$K780&lt;&gt;"",$K780&lt;=Boshqaruv!$C$10),IF(COUNTIFS($B$4:$B779,$B780,$C$4:$C779,$C780,$J$4:$J779,"&gt;="&amp;Boshqaruv!$C$9,$J$4:$J779,"&lt;="&amp;Boshqaruv!$C$10,$K$4:$K779,"&lt;&gt;",$K$4:$K779,"&lt;="&amp;Boshqaruv!$C$10)=0,1,0),0)</f>
        <v>0</v>
      </c>
      <c r="S780" s="28" t="n">
        <f aca="false">IF($P780=1,IF(COUNTIFS($B$4:$B779,$B780,$C$4:$C779,$C780,$P$4:$P779,1)=0,1,0),0)</f>
        <v>0</v>
      </c>
      <c r="T780" s="12"/>
    </row>
    <row r="781" customFormat="false" ht="15" hidden="false" customHeight="false" outlineLevel="0" collapsed="false">
      <c r="A781" s="20" t="n">
        <v>777</v>
      </c>
      <c r="B781" s="12"/>
      <c r="C781" s="13"/>
      <c r="D781" s="24"/>
      <c r="E781" s="12"/>
      <c r="F781" s="12"/>
      <c r="G781" s="25"/>
      <c r="H781" s="25"/>
      <c r="I781" s="25"/>
      <c r="J781" s="13"/>
      <c r="K781" s="13"/>
      <c r="L781" s="25"/>
      <c r="M781" s="14" t="str">
        <f aca="false">IF(OR($C781="",$J781=""),"",INT(($J781-$C781)/365.25))</f>
        <v/>
      </c>
      <c r="N781" s="14" t="str">
        <f aca="false">IF($M781="","",IF($M781&lt;2,"Ha","Yo'q"))</f>
        <v/>
      </c>
      <c r="O781" s="14" t="str">
        <f aca="false">IF($M781="","",IF(AND($M781&gt;=7,$M781&lt;=17),"Ha","Yo'q"))</f>
        <v/>
      </c>
      <c r="P781" s="14" t="str">
        <f aca="false">IF(AND($B781&lt;&gt;"",$J781&lt;&gt;"",$J781&lt;=Boshqaruv!$C$10,OR($K781="",$K781&gt;Boshqaruv!$C$10),$L781&lt;&gt;"Tibbiy qarshi ko'rsatma"),1,"")</f>
        <v/>
      </c>
      <c r="Q781" s="28" t="n">
        <f aca="false">IF(AND($B781&lt;&gt;"",$J781&gt;=Boshqaruv!$C$9,$J781&lt;=Boshqaruv!$C$10),IF(COUNTIFS($B$4:$B780,$B781,$C$4:$C780,$C781,$J$4:$J780,"&gt;="&amp;Boshqaruv!$C$9,$J$4:$J780,"&lt;="&amp;Boshqaruv!$C$10)=0,1,0),0)</f>
        <v>0</v>
      </c>
      <c r="R781" s="28" t="n">
        <f aca="false">IF(AND($B781&lt;&gt;"",$J781&gt;=Boshqaruv!$C$9,$J781&lt;=Boshqaruv!$C$10,$K781&lt;&gt;"",$K781&lt;=Boshqaruv!$C$10),IF(COUNTIFS($B$4:$B780,$B781,$C$4:$C780,$C781,$J$4:$J780,"&gt;="&amp;Boshqaruv!$C$9,$J$4:$J780,"&lt;="&amp;Boshqaruv!$C$10,$K$4:$K780,"&lt;&gt;",$K$4:$K780,"&lt;="&amp;Boshqaruv!$C$10)=0,1,0),0)</f>
        <v>0</v>
      </c>
      <c r="S781" s="28" t="n">
        <f aca="false">IF($P781=1,IF(COUNTIFS($B$4:$B780,$B781,$C$4:$C780,$C781,$P$4:$P780,1)=0,1,0),0)</f>
        <v>0</v>
      </c>
      <c r="T781" s="12"/>
    </row>
    <row r="782" customFormat="false" ht="15" hidden="false" customHeight="false" outlineLevel="0" collapsed="false">
      <c r="A782" s="20" t="n">
        <v>778</v>
      </c>
      <c r="B782" s="12"/>
      <c r="C782" s="13"/>
      <c r="D782" s="24"/>
      <c r="E782" s="12"/>
      <c r="F782" s="12"/>
      <c r="G782" s="25"/>
      <c r="H782" s="25"/>
      <c r="I782" s="25"/>
      <c r="J782" s="13"/>
      <c r="K782" s="13"/>
      <c r="L782" s="25"/>
      <c r="M782" s="14" t="str">
        <f aca="false">IF(OR($C782="",$J782=""),"",INT(($J782-$C782)/365.25))</f>
        <v/>
      </c>
      <c r="N782" s="14" t="str">
        <f aca="false">IF($M782="","",IF($M782&lt;2,"Ha","Yo'q"))</f>
        <v/>
      </c>
      <c r="O782" s="14" t="str">
        <f aca="false">IF($M782="","",IF(AND($M782&gt;=7,$M782&lt;=17),"Ha","Yo'q"))</f>
        <v/>
      </c>
      <c r="P782" s="14" t="str">
        <f aca="false">IF(AND($B782&lt;&gt;"",$J782&lt;&gt;"",$J782&lt;=Boshqaruv!$C$10,OR($K782="",$K782&gt;Boshqaruv!$C$10),$L782&lt;&gt;"Tibbiy qarshi ko'rsatma"),1,"")</f>
        <v/>
      </c>
      <c r="Q782" s="28" t="n">
        <f aca="false">IF(AND($B782&lt;&gt;"",$J782&gt;=Boshqaruv!$C$9,$J782&lt;=Boshqaruv!$C$10),IF(COUNTIFS($B$4:$B781,$B782,$C$4:$C781,$C782,$J$4:$J781,"&gt;="&amp;Boshqaruv!$C$9,$J$4:$J781,"&lt;="&amp;Boshqaruv!$C$10)=0,1,0),0)</f>
        <v>0</v>
      </c>
      <c r="R782" s="28" t="n">
        <f aca="false">IF(AND($B782&lt;&gt;"",$J782&gt;=Boshqaruv!$C$9,$J782&lt;=Boshqaruv!$C$10,$K782&lt;&gt;"",$K782&lt;=Boshqaruv!$C$10),IF(COUNTIFS($B$4:$B781,$B782,$C$4:$C781,$C782,$J$4:$J781,"&gt;="&amp;Boshqaruv!$C$9,$J$4:$J781,"&lt;="&amp;Boshqaruv!$C$10,$K$4:$K781,"&lt;&gt;",$K$4:$K781,"&lt;="&amp;Boshqaruv!$C$10)=0,1,0),0)</f>
        <v>0</v>
      </c>
      <c r="S782" s="28" t="n">
        <f aca="false">IF($P782=1,IF(COUNTIFS($B$4:$B781,$B782,$C$4:$C781,$C782,$P$4:$P781,1)=0,1,0),0)</f>
        <v>0</v>
      </c>
      <c r="T782" s="12"/>
    </row>
    <row r="783" customFormat="false" ht="15" hidden="false" customHeight="false" outlineLevel="0" collapsed="false">
      <c r="A783" s="20" t="n">
        <v>779</v>
      </c>
      <c r="B783" s="12"/>
      <c r="C783" s="13"/>
      <c r="D783" s="24"/>
      <c r="E783" s="12"/>
      <c r="F783" s="12"/>
      <c r="G783" s="25"/>
      <c r="H783" s="25"/>
      <c r="I783" s="25"/>
      <c r="J783" s="13"/>
      <c r="K783" s="13"/>
      <c r="L783" s="25"/>
      <c r="M783" s="14" t="str">
        <f aca="false">IF(OR($C783="",$J783=""),"",INT(($J783-$C783)/365.25))</f>
        <v/>
      </c>
      <c r="N783" s="14" t="str">
        <f aca="false">IF($M783="","",IF($M783&lt;2,"Ha","Yo'q"))</f>
        <v/>
      </c>
      <c r="O783" s="14" t="str">
        <f aca="false">IF($M783="","",IF(AND($M783&gt;=7,$M783&lt;=17),"Ha","Yo'q"))</f>
        <v/>
      </c>
      <c r="P783" s="14" t="str">
        <f aca="false">IF(AND($B783&lt;&gt;"",$J783&lt;&gt;"",$J783&lt;=Boshqaruv!$C$10,OR($K783="",$K783&gt;Boshqaruv!$C$10),$L783&lt;&gt;"Tibbiy qarshi ko'rsatma"),1,"")</f>
        <v/>
      </c>
      <c r="Q783" s="28" t="n">
        <f aca="false">IF(AND($B783&lt;&gt;"",$J783&gt;=Boshqaruv!$C$9,$J783&lt;=Boshqaruv!$C$10),IF(COUNTIFS($B$4:$B782,$B783,$C$4:$C782,$C783,$J$4:$J782,"&gt;="&amp;Boshqaruv!$C$9,$J$4:$J782,"&lt;="&amp;Boshqaruv!$C$10)=0,1,0),0)</f>
        <v>0</v>
      </c>
      <c r="R783" s="28" t="n">
        <f aca="false">IF(AND($B783&lt;&gt;"",$J783&gt;=Boshqaruv!$C$9,$J783&lt;=Boshqaruv!$C$10,$K783&lt;&gt;"",$K783&lt;=Boshqaruv!$C$10),IF(COUNTIFS($B$4:$B782,$B783,$C$4:$C782,$C783,$J$4:$J782,"&gt;="&amp;Boshqaruv!$C$9,$J$4:$J782,"&lt;="&amp;Boshqaruv!$C$10,$K$4:$K782,"&lt;&gt;",$K$4:$K782,"&lt;="&amp;Boshqaruv!$C$10)=0,1,0),0)</f>
        <v>0</v>
      </c>
      <c r="S783" s="28" t="n">
        <f aca="false">IF($P783=1,IF(COUNTIFS($B$4:$B782,$B783,$C$4:$C782,$C783,$P$4:$P782,1)=0,1,0),0)</f>
        <v>0</v>
      </c>
      <c r="T783" s="12"/>
    </row>
    <row r="784" customFormat="false" ht="15" hidden="false" customHeight="false" outlineLevel="0" collapsed="false">
      <c r="A784" s="20" t="n">
        <v>780</v>
      </c>
      <c r="B784" s="12"/>
      <c r="C784" s="13"/>
      <c r="D784" s="24"/>
      <c r="E784" s="12"/>
      <c r="F784" s="12"/>
      <c r="G784" s="25"/>
      <c r="H784" s="25"/>
      <c r="I784" s="25"/>
      <c r="J784" s="13"/>
      <c r="K784" s="13"/>
      <c r="L784" s="25"/>
      <c r="M784" s="14" t="str">
        <f aca="false">IF(OR($C784="",$J784=""),"",INT(($J784-$C784)/365.25))</f>
        <v/>
      </c>
      <c r="N784" s="14" t="str">
        <f aca="false">IF($M784="","",IF($M784&lt;2,"Ha","Yo'q"))</f>
        <v/>
      </c>
      <c r="O784" s="14" t="str">
        <f aca="false">IF($M784="","",IF(AND($M784&gt;=7,$M784&lt;=17),"Ha","Yo'q"))</f>
        <v/>
      </c>
      <c r="P784" s="14" t="str">
        <f aca="false">IF(AND($B784&lt;&gt;"",$J784&lt;&gt;"",$J784&lt;=Boshqaruv!$C$10,OR($K784="",$K784&gt;Boshqaruv!$C$10),$L784&lt;&gt;"Tibbiy qarshi ko'rsatma"),1,"")</f>
        <v/>
      </c>
      <c r="Q784" s="28" t="n">
        <f aca="false">IF(AND($B784&lt;&gt;"",$J784&gt;=Boshqaruv!$C$9,$J784&lt;=Boshqaruv!$C$10),IF(COUNTIFS($B$4:$B783,$B784,$C$4:$C783,$C784,$J$4:$J783,"&gt;="&amp;Boshqaruv!$C$9,$J$4:$J783,"&lt;="&amp;Boshqaruv!$C$10)=0,1,0),0)</f>
        <v>0</v>
      </c>
      <c r="R784" s="28" t="n">
        <f aca="false">IF(AND($B784&lt;&gt;"",$J784&gt;=Boshqaruv!$C$9,$J784&lt;=Boshqaruv!$C$10,$K784&lt;&gt;"",$K784&lt;=Boshqaruv!$C$10),IF(COUNTIFS($B$4:$B783,$B784,$C$4:$C783,$C784,$J$4:$J783,"&gt;="&amp;Boshqaruv!$C$9,$J$4:$J783,"&lt;="&amp;Boshqaruv!$C$10,$K$4:$K783,"&lt;&gt;",$K$4:$K783,"&lt;="&amp;Boshqaruv!$C$10)=0,1,0),0)</f>
        <v>0</v>
      </c>
      <c r="S784" s="28" t="n">
        <f aca="false">IF($P784=1,IF(COUNTIFS($B$4:$B783,$B784,$C$4:$C783,$C784,$P$4:$P783,1)=0,1,0),0)</f>
        <v>0</v>
      </c>
      <c r="T784" s="12"/>
    </row>
    <row r="785" customFormat="false" ht="15" hidden="false" customHeight="false" outlineLevel="0" collapsed="false">
      <c r="A785" s="20" t="n">
        <v>781</v>
      </c>
      <c r="B785" s="12"/>
      <c r="C785" s="13"/>
      <c r="D785" s="24"/>
      <c r="E785" s="12"/>
      <c r="F785" s="12"/>
      <c r="G785" s="25"/>
      <c r="H785" s="25"/>
      <c r="I785" s="25"/>
      <c r="J785" s="13"/>
      <c r="K785" s="13"/>
      <c r="L785" s="25"/>
      <c r="M785" s="14" t="str">
        <f aca="false">IF(OR($C785="",$J785=""),"",INT(($J785-$C785)/365.25))</f>
        <v/>
      </c>
      <c r="N785" s="14" t="str">
        <f aca="false">IF($M785="","",IF($M785&lt;2,"Ha","Yo'q"))</f>
        <v/>
      </c>
      <c r="O785" s="14" t="str">
        <f aca="false">IF($M785="","",IF(AND($M785&gt;=7,$M785&lt;=17),"Ha","Yo'q"))</f>
        <v/>
      </c>
      <c r="P785" s="14" t="str">
        <f aca="false">IF(AND($B785&lt;&gt;"",$J785&lt;&gt;"",$J785&lt;=Boshqaruv!$C$10,OR($K785="",$K785&gt;Boshqaruv!$C$10),$L785&lt;&gt;"Tibbiy qarshi ko'rsatma"),1,"")</f>
        <v/>
      </c>
      <c r="Q785" s="28" t="n">
        <f aca="false">IF(AND($B785&lt;&gt;"",$J785&gt;=Boshqaruv!$C$9,$J785&lt;=Boshqaruv!$C$10),IF(COUNTIFS($B$4:$B784,$B785,$C$4:$C784,$C785,$J$4:$J784,"&gt;="&amp;Boshqaruv!$C$9,$J$4:$J784,"&lt;="&amp;Boshqaruv!$C$10)=0,1,0),0)</f>
        <v>0</v>
      </c>
      <c r="R785" s="28" t="n">
        <f aca="false">IF(AND($B785&lt;&gt;"",$J785&gt;=Boshqaruv!$C$9,$J785&lt;=Boshqaruv!$C$10,$K785&lt;&gt;"",$K785&lt;=Boshqaruv!$C$10),IF(COUNTIFS($B$4:$B784,$B785,$C$4:$C784,$C785,$J$4:$J784,"&gt;="&amp;Boshqaruv!$C$9,$J$4:$J784,"&lt;="&amp;Boshqaruv!$C$10,$K$4:$K784,"&lt;&gt;",$K$4:$K784,"&lt;="&amp;Boshqaruv!$C$10)=0,1,0),0)</f>
        <v>0</v>
      </c>
      <c r="S785" s="28" t="n">
        <f aca="false">IF($P785=1,IF(COUNTIFS($B$4:$B784,$B785,$C$4:$C784,$C785,$P$4:$P784,1)=0,1,0),0)</f>
        <v>0</v>
      </c>
      <c r="T785" s="12"/>
    </row>
    <row r="786" customFormat="false" ht="15" hidden="false" customHeight="false" outlineLevel="0" collapsed="false">
      <c r="A786" s="20" t="n">
        <v>782</v>
      </c>
      <c r="B786" s="12"/>
      <c r="C786" s="13"/>
      <c r="D786" s="24"/>
      <c r="E786" s="12"/>
      <c r="F786" s="12"/>
      <c r="G786" s="25"/>
      <c r="H786" s="25"/>
      <c r="I786" s="25"/>
      <c r="J786" s="13"/>
      <c r="K786" s="13"/>
      <c r="L786" s="25"/>
      <c r="M786" s="14" t="str">
        <f aca="false">IF(OR($C786="",$J786=""),"",INT(($J786-$C786)/365.25))</f>
        <v/>
      </c>
      <c r="N786" s="14" t="str">
        <f aca="false">IF($M786="","",IF($M786&lt;2,"Ha","Yo'q"))</f>
        <v/>
      </c>
      <c r="O786" s="14" t="str">
        <f aca="false">IF($M786="","",IF(AND($M786&gt;=7,$M786&lt;=17),"Ha","Yo'q"))</f>
        <v/>
      </c>
      <c r="P786" s="14" t="str">
        <f aca="false">IF(AND($B786&lt;&gt;"",$J786&lt;&gt;"",$J786&lt;=Boshqaruv!$C$10,OR($K786="",$K786&gt;Boshqaruv!$C$10),$L786&lt;&gt;"Tibbiy qarshi ko'rsatma"),1,"")</f>
        <v/>
      </c>
      <c r="Q786" s="28" t="n">
        <f aca="false">IF(AND($B786&lt;&gt;"",$J786&gt;=Boshqaruv!$C$9,$J786&lt;=Boshqaruv!$C$10),IF(COUNTIFS($B$4:$B785,$B786,$C$4:$C785,$C786,$J$4:$J785,"&gt;="&amp;Boshqaruv!$C$9,$J$4:$J785,"&lt;="&amp;Boshqaruv!$C$10)=0,1,0),0)</f>
        <v>0</v>
      </c>
      <c r="R786" s="28" t="n">
        <f aca="false">IF(AND($B786&lt;&gt;"",$J786&gt;=Boshqaruv!$C$9,$J786&lt;=Boshqaruv!$C$10,$K786&lt;&gt;"",$K786&lt;=Boshqaruv!$C$10),IF(COUNTIFS($B$4:$B785,$B786,$C$4:$C785,$C786,$J$4:$J785,"&gt;="&amp;Boshqaruv!$C$9,$J$4:$J785,"&lt;="&amp;Boshqaruv!$C$10,$K$4:$K785,"&lt;&gt;",$K$4:$K785,"&lt;="&amp;Boshqaruv!$C$10)=0,1,0),0)</f>
        <v>0</v>
      </c>
      <c r="S786" s="28" t="n">
        <f aca="false">IF($P786=1,IF(COUNTIFS($B$4:$B785,$B786,$C$4:$C785,$C786,$P$4:$P785,1)=0,1,0),0)</f>
        <v>0</v>
      </c>
      <c r="T786" s="12"/>
    </row>
    <row r="787" customFormat="false" ht="15" hidden="false" customHeight="false" outlineLevel="0" collapsed="false">
      <c r="A787" s="20" t="n">
        <v>783</v>
      </c>
      <c r="B787" s="12"/>
      <c r="C787" s="13"/>
      <c r="D787" s="24"/>
      <c r="E787" s="12"/>
      <c r="F787" s="12"/>
      <c r="G787" s="25"/>
      <c r="H787" s="25"/>
      <c r="I787" s="25"/>
      <c r="J787" s="13"/>
      <c r="K787" s="13"/>
      <c r="L787" s="25"/>
      <c r="M787" s="14" t="str">
        <f aca="false">IF(OR($C787="",$J787=""),"",INT(($J787-$C787)/365.25))</f>
        <v/>
      </c>
      <c r="N787" s="14" t="str">
        <f aca="false">IF($M787="","",IF($M787&lt;2,"Ha","Yo'q"))</f>
        <v/>
      </c>
      <c r="O787" s="14" t="str">
        <f aca="false">IF($M787="","",IF(AND($M787&gt;=7,$M787&lt;=17),"Ha","Yo'q"))</f>
        <v/>
      </c>
      <c r="P787" s="14" t="str">
        <f aca="false">IF(AND($B787&lt;&gt;"",$J787&lt;&gt;"",$J787&lt;=Boshqaruv!$C$10,OR($K787="",$K787&gt;Boshqaruv!$C$10),$L787&lt;&gt;"Tibbiy qarshi ko'rsatma"),1,"")</f>
        <v/>
      </c>
      <c r="Q787" s="28" t="n">
        <f aca="false">IF(AND($B787&lt;&gt;"",$J787&gt;=Boshqaruv!$C$9,$J787&lt;=Boshqaruv!$C$10),IF(COUNTIFS($B$4:$B786,$B787,$C$4:$C786,$C787,$J$4:$J786,"&gt;="&amp;Boshqaruv!$C$9,$J$4:$J786,"&lt;="&amp;Boshqaruv!$C$10)=0,1,0),0)</f>
        <v>0</v>
      </c>
      <c r="R787" s="28" t="n">
        <f aca="false">IF(AND($B787&lt;&gt;"",$J787&gt;=Boshqaruv!$C$9,$J787&lt;=Boshqaruv!$C$10,$K787&lt;&gt;"",$K787&lt;=Boshqaruv!$C$10),IF(COUNTIFS($B$4:$B786,$B787,$C$4:$C786,$C787,$J$4:$J786,"&gt;="&amp;Boshqaruv!$C$9,$J$4:$J786,"&lt;="&amp;Boshqaruv!$C$10,$K$4:$K786,"&lt;&gt;",$K$4:$K786,"&lt;="&amp;Boshqaruv!$C$10)=0,1,0),0)</f>
        <v>0</v>
      </c>
      <c r="S787" s="28" t="n">
        <f aca="false">IF($P787=1,IF(COUNTIFS($B$4:$B786,$B787,$C$4:$C786,$C787,$P$4:$P786,1)=0,1,0),0)</f>
        <v>0</v>
      </c>
      <c r="T787" s="12"/>
    </row>
    <row r="788" customFormat="false" ht="15" hidden="false" customHeight="false" outlineLevel="0" collapsed="false">
      <c r="A788" s="20" t="n">
        <v>784</v>
      </c>
      <c r="B788" s="12"/>
      <c r="C788" s="13"/>
      <c r="D788" s="24"/>
      <c r="E788" s="12"/>
      <c r="F788" s="12"/>
      <c r="G788" s="25"/>
      <c r="H788" s="25"/>
      <c r="I788" s="25"/>
      <c r="J788" s="13"/>
      <c r="K788" s="13"/>
      <c r="L788" s="25"/>
      <c r="M788" s="14" t="str">
        <f aca="false">IF(OR($C788="",$J788=""),"",INT(($J788-$C788)/365.25))</f>
        <v/>
      </c>
      <c r="N788" s="14" t="str">
        <f aca="false">IF($M788="","",IF($M788&lt;2,"Ha","Yo'q"))</f>
        <v/>
      </c>
      <c r="O788" s="14" t="str">
        <f aca="false">IF($M788="","",IF(AND($M788&gt;=7,$M788&lt;=17),"Ha","Yo'q"))</f>
        <v/>
      </c>
      <c r="P788" s="14" t="str">
        <f aca="false">IF(AND($B788&lt;&gt;"",$J788&lt;&gt;"",$J788&lt;=Boshqaruv!$C$10,OR($K788="",$K788&gt;Boshqaruv!$C$10),$L788&lt;&gt;"Tibbiy qarshi ko'rsatma"),1,"")</f>
        <v/>
      </c>
      <c r="Q788" s="28" t="n">
        <f aca="false">IF(AND($B788&lt;&gt;"",$J788&gt;=Boshqaruv!$C$9,$J788&lt;=Boshqaruv!$C$10),IF(COUNTIFS($B$4:$B787,$B788,$C$4:$C787,$C788,$J$4:$J787,"&gt;="&amp;Boshqaruv!$C$9,$J$4:$J787,"&lt;="&amp;Boshqaruv!$C$10)=0,1,0),0)</f>
        <v>0</v>
      </c>
      <c r="R788" s="28" t="n">
        <f aca="false">IF(AND($B788&lt;&gt;"",$J788&gt;=Boshqaruv!$C$9,$J788&lt;=Boshqaruv!$C$10,$K788&lt;&gt;"",$K788&lt;=Boshqaruv!$C$10),IF(COUNTIFS($B$4:$B787,$B788,$C$4:$C787,$C788,$J$4:$J787,"&gt;="&amp;Boshqaruv!$C$9,$J$4:$J787,"&lt;="&amp;Boshqaruv!$C$10,$K$4:$K787,"&lt;&gt;",$K$4:$K787,"&lt;="&amp;Boshqaruv!$C$10)=0,1,0),0)</f>
        <v>0</v>
      </c>
      <c r="S788" s="28" t="n">
        <f aca="false">IF($P788=1,IF(COUNTIFS($B$4:$B787,$B788,$C$4:$C787,$C788,$P$4:$P787,1)=0,1,0),0)</f>
        <v>0</v>
      </c>
      <c r="T788" s="12"/>
    </row>
    <row r="789" customFormat="false" ht="15" hidden="false" customHeight="false" outlineLevel="0" collapsed="false">
      <c r="A789" s="20" t="n">
        <v>785</v>
      </c>
      <c r="B789" s="12"/>
      <c r="C789" s="13"/>
      <c r="D789" s="24"/>
      <c r="E789" s="12"/>
      <c r="F789" s="12"/>
      <c r="G789" s="25"/>
      <c r="H789" s="25"/>
      <c r="I789" s="25"/>
      <c r="J789" s="13"/>
      <c r="K789" s="13"/>
      <c r="L789" s="25"/>
      <c r="M789" s="14" t="str">
        <f aca="false">IF(OR($C789="",$J789=""),"",INT(($J789-$C789)/365.25))</f>
        <v/>
      </c>
      <c r="N789" s="14" t="str">
        <f aca="false">IF($M789="","",IF($M789&lt;2,"Ha","Yo'q"))</f>
        <v/>
      </c>
      <c r="O789" s="14" t="str">
        <f aca="false">IF($M789="","",IF(AND($M789&gt;=7,$M789&lt;=17),"Ha","Yo'q"))</f>
        <v/>
      </c>
      <c r="P789" s="14" t="str">
        <f aca="false">IF(AND($B789&lt;&gt;"",$J789&lt;&gt;"",$J789&lt;=Boshqaruv!$C$10,OR($K789="",$K789&gt;Boshqaruv!$C$10),$L789&lt;&gt;"Tibbiy qarshi ko'rsatma"),1,"")</f>
        <v/>
      </c>
      <c r="Q789" s="28" t="n">
        <f aca="false">IF(AND($B789&lt;&gt;"",$J789&gt;=Boshqaruv!$C$9,$J789&lt;=Boshqaruv!$C$10),IF(COUNTIFS($B$4:$B788,$B789,$C$4:$C788,$C789,$J$4:$J788,"&gt;="&amp;Boshqaruv!$C$9,$J$4:$J788,"&lt;="&amp;Boshqaruv!$C$10)=0,1,0),0)</f>
        <v>0</v>
      </c>
      <c r="R789" s="28" t="n">
        <f aca="false">IF(AND($B789&lt;&gt;"",$J789&gt;=Boshqaruv!$C$9,$J789&lt;=Boshqaruv!$C$10,$K789&lt;&gt;"",$K789&lt;=Boshqaruv!$C$10),IF(COUNTIFS($B$4:$B788,$B789,$C$4:$C788,$C789,$J$4:$J788,"&gt;="&amp;Boshqaruv!$C$9,$J$4:$J788,"&lt;="&amp;Boshqaruv!$C$10,$K$4:$K788,"&lt;&gt;",$K$4:$K788,"&lt;="&amp;Boshqaruv!$C$10)=0,1,0),0)</f>
        <v>0</v>
      </c>
      <c r="S789" s="28" t="n">
        <f aca="false">IF($P789=1,IF(COUNTIFS($B$4:$B788,$B789,$C$4:$C788,$C789,$P$4:$P788,1)=0,1,0),0)</f>
        <v>0</v>
      </c>
      <c r="T789" s="12"/>
    </row>
    <row r="790" customFormat="false" ht="15" hidden="false" customHeight="false" outlineLevel="0" collapsed="false">
      <c r="A790" s="20" t="n">
        <v>786</v>
      </c>
      <c r="B790" s="12"/>
      <c r="C790" s="13"/>
      <c r="D790" s="24"/>
      <c r="E790" s="12"/>
      <c r="F790" s="12"/>
      <c r="G790" s="25"/>
      <c r="H790" s="25"/>
      <c r="I790" s="25"/>
      <c r="J790" s="13"/>
      <c r="K790" s="13"/>
      <c r="L790" s="25"/>
      <c r="M790" s="14" t="str">
        <f aca="false">IF(OR($C790="",$J790=""),"",INT(($J790-$C790)/365.25))</f>
        <v/>
      </c>
      <c r="N790" s="14" t="str">
        <f aca="false">IF($M790="","",IF($M790&lt;2,"Ha","Yo'q"))</f>
        <v/>
      </c>
      <c r="O790" s="14" t="str">
        <f aca="false">IF($M790="","",IF(AND($M790&gt;=7,$M790&lt;=17),"Ha","Yo'q"))</f>
        <v/>
      </c>
      <c r="P790" s="14" t="str">
        <f aca="false">IF(AND($B790&lt;&gt;"",$J790&lt;&gt;"",$J790&lt;=Boshqaruv!$C$10,OR($K790="",$K790&gt;Boshqaruv!$C$10),$L790&lt;&gt;"Tibbiy qarshi ko'rsatma"),1,"")</f>
        <v/>
      </c>
      <c r="Q790" s="28" t="n">
        <f aca="false">IF(AND($B790&lt;&gt;"",$J790&gt;=Boshqaruv!$C$9,$J790&lt;=Boshqaruv!$C$10),IF(COUNTIFS($B$4:$B789,$B790,$C$4:$C789,$C790,$J$4:$J789,"&gt;="&amp;Boshqaruv!$C$9,$J$4:$J789,"&lt;="&amp;Boshqaruv!$C$10)=0,1,0),0)</f>
        <v>0</v>
      </c>
      <c r="R790" s="28" t="n">
        <f aca="false">IF(AND($B790&lt;&gt;"",$J790&gt;=Boshqaruv!$C$9,$J790&lt;=Boshqaruv!$C$10,$K790&lt;&gt;"",$K790&lt;=Boshqaruv!$C$10),IF(COUNTIFS($B$4:$B789,$B790,$C$4:$C789,$C790,$J$4:$J789,"&gt;="&amp;Boshqaruv!$C$9,$J$4:$J789,"&lt;="&amp;Boshqaruv!$C$10,$K$4:$K789,"&lt;&gt;",$K$4:$K789,"&lt;="&amp;Boshqaruv!$C$10)=0,1,0),0)</f>
        <v>0</v>
      </c>
      <c r="S790" s="28" t="n">
        <f aca="false">IF($P790=1,IF(COUNTIFS($B$4:$B789,$B790,$C$4:$C789,$C790,$P$4:$P789,1)=0,1,0),0)</f>
        <v>0</v>
      </c>
      <c r="T790" s="12"/>
    </row>
    <row r="791" customFormat="false" ht="15" hidden="false" customHeight="false" outlineLevel="0" collapsed="false">
      <c r="A791" s="20" t="n">
        <v>787</v>
      </c>
      <c r="B791" s="12"/>
      <c r="C791" s="13"/>
      <c r="D791" s="24"/>
      <c r="E791" s="12"/>
      <c r="F791" s="12"/>
      <c r="G791" s="25"/>
      <c r="H791" s="25"/>
      <c r="I791" s="25"/>
      <c r="J791" s="13"/>
      <c r="K791" s="13"/>
      <c r="L791" s="25"/>
      <c r="M791" s="14" t="str">
        <f aca="false">IF(OR($C791="",$J791=""),"",INT(($J791-$C791)/365.25))</f>
        <v/>
      </c>
      <c r="N791" s="14" t="str">
        <f aca="false">IF($M791="","",IF($M791&lt;2,"Ha","Yo'q"))</f>
        <v/>
      </c>
      <c r="O791" s="14" t="str">
        <f aca="false">IF($M791="","",IF(AND($M791&gt;=7,$M791&lt;=17),"Ha","Yo'q"))</f>
        <v/>
      </c>
      <c r="P791" s="14" t="str">
        <f aca="false">IF(AND($B791&lt;&gt;"",$J791&lt;&gt;"",$J791&lt;=Boshqaruv!$C$10,OR($K791="",$K791&gt;Boshqaruv!$C$10),$L791&lt;&gt;"Tibbiy qarshi ko'rsatma"),1,"")</f>
        <v/>
      </c>
      <c r="Q791" s="28" t="n">
        <f aca="false">IF(AND($B791&lt;&gt;"",$J791&gt;=Boshqaruv!$C$9,$J791&lt;=Boshqaruv!$C$10),IF(COUNTIFS($B$4:$B790,$B791,$C$4:$C790,$C791,$J$4:$J790,"&gt;="&amp;Boshqaruv!$C$9,$J$4:$J790,"&lt;="&amp;Boshqaruv!$C$10)=0,1,0),0)</f>
        <v>0</v>
      </c>
      <c r="R791" s="28" t="n">
        <f aca="false">IF(AND($B791&lt;&gt;"",$J791&gt;=Boshqaruv!$C$9,$J791&lt;=Boshqaruv!$C$10,$K791&lt;&gt;"",$K791&lt;=Boshqaruv!$C$10),IF(COUNTIFS($B$4:$B790,$B791,$C$4:$C790,$C791,$J$4:$J790,"&gt;="&amp;Boshqaruv!$C$9,$J$4:$J790,"&lt;="&amp;Boshqaruv!$C$10,$K$4:$K790,"&lt;&gt;",$K$4:$K790,"&lt;="&amp;Boshqaruv!$C$10)=0,1,0),0)</f>
        <v>0</v>
      </c>
      <c r="S791" s="28" t="n">
        <f aca="false">IF($P791=1,IF(COUNTIFS($B$4:$B790,$B791,$C$4:$C790,$C791,$P$4:$P790,1)=0,1,0),0)</f>
        <v>0</v>
      </c>
      <c r="T791" s="12"/>
    </row>
    <row r="792" customFormat="false" ht="15" hidden="false" customHeight="false" outlineLevel="0" collapsed="false">
      <c r="A792" s="20" t="n">
        <v>788</v>
      </c>
      <c r="B792" s="12"/>
      <c r="C792" s="13"/>
      <c r="D792" s="24"/>
      <c r="E792" s="12"/>
      <c r="F792" s="12"/>
      <c r="G792" s="25"/>
      <c r="H792" s="25"/>
      <c r="I792" s="25"/>
      <c r="J792" s="13"/>
      <c r="K792" s="13"/>
      <c r="L792" s="25"/>
      <c r="M792" s="14" t="str">
        <f aca="false">IF(OR($C792="",$J792=""),"",INT(($J792-$C792)/365.25))</f>
        <v/>
      </c>
      <c r="N792" s="14" t="str">
        <f aca="false">IF($M792="","",IF($M792&lt;2,"Ha","Yo'q"))</f>
        <v/>
      </c>
      <c r="O792" s="14" t="str">
        <f aca="false">IF($M792="","",IF(AND($M792&gt;=7,$M792&lt;=17),"Ha","Yo'q"))</f>
        <v/>
      </c>
      <c r="P792" s="14" t="str">
        <f aca="false">IF(AND($B792&lt;&gt;"",$J792&lt;&gt;"",$J792&lt;=Boshqaruv!$C$10,OR($K792="",$K792&gt;Boshqaruv!$C$10),$L792&lt;&gt;"Tibbiy qarshi ko'rsatma"),1,"")</f>
        <v/>
      </c>
      <c r="Q792" s="28" t="n">
        <f aca="false">IF(AND($B792&lt;&gt;"",$J792&gt;=Boshqaruv!$C$9,$J792&lt;=Boshqaruv!$C$10),IF(COUNTIFS($B$4:$B791,$B792,$C$4:$C791,$C792,$J$4:$J791,"&gt;="&amp;Boshqaruv!$C$9,$J$4:$J791,"&lt;="&amp;Boshqaruv!$C$10)=0,1,0),0)</f>
        <v>0</v>
      </c>
      <c r="R792" s="28" t="n">
        <f aca="false">IF(AND($B792&lt;&gt;"",$J792&gt;=Boshqaruv!$C$9,$J792&lt;=Boshqaruv!$C$10,$K792&lt;&gt;"",$K792&lt;=Boshqaruv!$C$10),IF(COUNTIFS($B$4:$B791,$B792,$C$4:$C791,$C792,$J$4:$J791,"&gt;="&amp;Boshqaruv!$C$9,$J$4:$J791,"&lt;="&amp;Boshqaruv!$C$10,$K$4:$K791,"&lt;&gt;",$K$4:$K791,"&lt;="&amp;Boshqaruv!$C$10)=0,1,0),0)</f>
        <v>0</v>
      </c>
      <c r="S792" s="28" t="n">
        <f aca="false">IF($P792=1,IF(COUNTIFS($B$4:$B791,$B792,$C$4:$C791,$C792,$P$4:$P791,1)=0,1,0),0)</f>
        <v>0</v>
      </c>
      <c r="T792" s="12"/>
    </row>
    <row r="793" customFormat="false" ht="15" hidden="false" customHeight="false" outlineLevel="0" collapsed="false">
      <c r="A793" s="20" t="n">
        <v>789</v>
      </c>
      <c r="B793" s="12"/>
      <c r="C793" s="13"/>
      <c r="D793" s="24"/>
      <c r="E793" s="12"/>
      <c r="F793" s="12"/>
      <c r="G793" s="25"/>
      <c r="H793" s="25"/>
      <c r="I793" s="25"/>
      <c r="J793" s="13"/>
      <c r="K793" s="13"/>
      <c r="L793" s="25"/>
      <c r="M793" s="14" t="str">
        <f aca="false">IF(OR($C793="",$J793=""),"",INT(($J793-$C793)/365.25))</f>
        <v/>
      </c>
      <c r="N793" s="14" t="str">
        <f aca="false">IF($M793="","",IF($M793&lt;2,"Ha","Yo'q"))</f>
        <v/>
      </c>
      <c r="O793" s="14" t="str">
        <f aca="false">IF($M793="","",IF(AND($M793&gt;=7,$M793&lt;=17),"Ha","Yo'q"))</f>
        <v/>
      </c>
      <c r="P793" s="14" t="str">
        <f aca="false">IF(AND($B793&lt;&gt;"",$J793&lt;&gt;"",$J793&lt;=Boshqaruv!$C$10,OR($K793="",$K793&gt;Boshqaruv!$C$10),$L793&lt;&gt;"Tibbiy qarshi ko'rsatma"),1,"")</f>
        <v/>
      </c>
      <c r="Q793" s="28" t="n">
        <f aca="false">IF(AND($B793&lt;&gt;"",$J793&gt;=Boshqaruv!$C$9,$J793&lt;=Boshqaruv!$C$10),IF(COUNTIFS($B$4:$B792,$B793,$C$4:$C792,$C793,$J$4:$J792,"&gt;="&amp;Boshqaruv!$C$9,$J$4:$J792,"&lt;="&amp;Boshqaruv!$C$10)=0,1,0),0)</f>
        <v>0</v>
      </c>
      <c r="R793" s="28" t="n">
        <f aca="false">IF(AND($B793&lt;&gt;"",$J793&gt;=Boshqaruv!$C$9,$J793&lt;=Boshqaruv!$C$10,$K793&lt;&gt;"",$K793&lt;=Boshqaruv!$C$10),IF(COUNTIFS($B$4:$B792,$B793,$C$4:$C792,$C793,$J$4:$J792,"&gt;="&amp;Boshqaruv!$C$9,$J$4:$J792,"&lt;="&amp;Boshqaruv!$C$10,$K$4:$K792,"&lt;&gt;",$K$4:$K792,"&lt;="&amp;Boshqaruv!$C$10)=0,1,0),0)</f>
        <v>0</v>
      </c>
      <c r="S793" s="28" t="n">
        <f aca="false">IF($P793=1,IF(COUNTIFS($B$4:$B792,$B793,$C$4:$C792,$C793,$P$4:$P792,1)=0,1,0),0)</f>
        <v>0</v>
      </c>
      <c r="T793" s="12"/>
    </row>
    <row r="794" customFormat="false" ht="15" hidden="false" customHeight="false" outlineLevel="0" collapsed="false">
      <c r="A794" s="20" t="n">
        <v>790</v>
      </c>
      <c r="B794" s="12"/>
      <c r="C794" s="13"/>
      <c r="D794" s="24"/>
      <c r="E794" s="12"/>
      <c r="F794" s="12"/>
      <c r="G794" s="25"/>
      <c r="H794" s="25"/>
      <c r="I794" s="25"/>
      <c r="J794" s="13"/>
      <c r="K794" s="13"/>
      <c r="L794" s="25"/>
      <c r="M794" s="14" t="str">
        <f aca="false">IF(OR($C794="",$J794=""),"",INT(($J794-$C794)/365.25))</f>
        <v/>
      </c>
      <c r="N794" s="14" t="str">
        <f aca="false">IF($M794="","",IF($M794&lt;2,"Ha","Yo'q"))</f>
        <v/>
      </c>
      <c r="O794" s="14" t="str">
        <f aca="false">IF($M794="","",IF(AND($M794&gt;=7,$M794&lt;=17),"Ha","Yo'q"))</f>
        <v/>
      </c>
      <c r="P794" s="14" t="str">
        <f aca="false">IF(AND($B794&lt;&gt;"",$J794&lt;&gt;"",$J794&lt;=Boshqaruv!$C$10,OR($K794="",$K794&gt;Boshqaruv!$C$10),$L794&lt;&gt;"Tibbiy qarshi ko'rsatma"),1,"")</f>
        <v/>
      </c>
      <c r="Q794" s="28" t="n">
        <f aca="false">IF(AND($B794&lt;&gt;"",$J794&gt;=Boshqaruv!$C$9,$J794&lt;=Boshqaruv!$C$10),IF(COUNTIFS($B$4:$B793,$B794,$C$4:$C793,$C794,$J$4:$J793,"&gt;="&amp;Boshqaruv!$C$9,$J$4:$J793,"&lt;="&amp;Boshqaruv!$C$10)=0,1,0),0)</f>
        <v>0</v>
      </c>
      <c r="R794" s="28" t="n">
        <f aca="false">IF(AND($B794&lt;&gt;"",$J794&gt;=Boshqaruv!$C$9,$J794&lt;=Boshqaruv!$C$10,$K794&lt;&gt;"",$K794&lt;=Boshqaruv!$C$10),IF(COUNTIFS($B$4:$B793,$B794,$C$4:$C793,$C794,$J$4:$J793,"&gt;="&amp;Boshqaruv!$C$9,$J$4:$J793,"&lt;="&amp;Boshqaruv!$C$10,$K$4:$K793,"&lt;&gt;",$K$4:$K793,"&lt;="&amp;Boshqaruv!$C$10)=0,1,0),0)</f>
        <v>0</v>
      </c>
      <c r="S794" s="28" t="n">
        <f aca="false">IF($P794=1,IF(COUNTIFS($B$4:$B793,$B794,$C$4:$C793,$C794,$P$4:$P793,1)=0,1,0),0)</f>
        <v>0</v>
      </c>
      <c r="T794" s="12"/>
    </row>
    <row r="795" customFormat="false" ht="15" hidden="false" customHeight="false" outlineLevel="0" collapsed="false">
      <c r="A795" s="20" t="n">
        <v>791</v>
      </c>
      <c r="B795" s="12"/>
      <c r="C795" s="13"/>
      <c r="D795" s="24"/>
      <c r="E795" s="12"/>
      <c r="F795" s="12"/>
      <c r="G795" s="25"/>
      <c r="H795" s="25"/>
      <c r="I795" s="25"/>
      <c r="J795" s="13"/>
      <c r="K795" s="13"/>
      <c r="L795" s="25"/>
      <c r="M795" s="14" t="str">
        <f aca="false">IF(OR($C795="",$J795=""),"",INT(($J795-$C795)/365.25))</f>
        <v/>
      </c>
      <c r="N795" s="14" t="str">
        <f aca="false">IF($M795="","",IF($M795&lt;2,"Ha","Yo'q"))</f>
        <v/>
      </c>
      <c r="O795" s="14" t="str">
        <f aca="false">IF($M795="","",IF(AND($M795&gt;=7,$M795&lt;=17),"Ha","Yo'q"))</f>
        <v/>
      </c>
      <c r="P795" s="14" t="str">
        <f aca="false">IF(AND($B795&lt;&gt;"",$J795&lt;&gt;"",$J795&lt;=Boshqaruv!$C$10,OR($K795="",$K795&gt;Boshqaruv!$C$10),$L795&lt;&gt;"Tibbiy qarshi ko'rsatma"),1,"")</f>
        <v/>
      </c>
      <c r="Q795" s="28" t="n">
        <f aca="false">IF(AND($B795&lt;&gt;"",$J795&gt;=Boshqaruv!$C$9,$J795&lt;=Boshqaruv!$C$10),IF(COUNTIFS($B$4:$B794,$B795,$C$4:$C794,$C795,$J$4:$J794,"&gt;="&amp;Boshqaruv!$C$9,$J$4:$J794,"&lt;="&amp;Boshqaruv!$C$10)=0,1,0),0)</f>
        <v>0</v>
      </c>
      <c r="R795" s="28" t="n">
        <f aca="false">IF(AND($B795&lt;&gt;"",$J795&gt;=Boshqaruv!$C$9,$J795&lt;=Boshqaruv!$C$10,$K795&lt;&gt;"",$K795&lt;=Boshqaruv!$C$10),IF(COUNTIFS($B$4:$B794,$B795,$C$4:$C794,$C795,$J$4:$J794,"&gt;="&amp;Boshqaruv!$C$9,$J$4:$J794,"&lt;="&amp;Boshqaruv!$C$10,$K$4:$K794,"&lt;&gt;",$K$4:$K794,"&lt;="&amp;Boshqaruv!$C$10)=0,1,0),0)</f>
        <v>0</v>
      </c>
      <c r="S795" s="28" t="n">
        <f aca="false">IF($P795=1,IF(COUNTIFS($B$4:$B794,$B795,$C$4:$C794,$C795,$P$4:$P794,1)=0,1,0),0)</f>
        <v>0</v>
      </c>
      <c r="T795" s="12"/>
    </row>
    <row r="796" customFormat="false" ht="15" hidden="false" customHeight="false" outlineLevel="0" collapsed="false">
      <c r="A796" s="20" t="n">
        <v>792</v>
      </c>
      <c r="B796" s="12"/>
      <c r="C796" s="13"/>
      <c r="D796" s="24"/>
      <c r="E796" s="12"/>
      <c r="F796" s="12"/>
      <c r="G796" s="25"/>
      <c r="H796" s="25"/>
      <c r="I796" s="25"/>
      <c r="J796" s="13"/>
      <c r="K796" s="13"/>
      <c r="L796" s="25"/>
      <c r="M796" s="14" t="str">
        <f aca="false">IF(OR($C796="",$J796=""),"",INT(($J796-$C796)/365.25))</f>
        <v/>
      </c>
      <c r="N796" s="14" t="str">
        <f aca="false">IF($M796="","",IF($M796&lt;2,"Ha","Yo'q"))</f>
        <v/>
      </c>
      <c r="O796" s="14" t="str">
        <f aca="false">IF($M796="","",IF(AND($M796&gt;=7,$M796&lt;=17),"Ha","Yo'q"))</f>
        <v/>
      </c>
      <c r="P796" s="14" t="str">
        <f aca="false">IF(AND($B796&lt;&gt;"",$J796&lt;&gt;"",$J796&lt;=Boshqaruv!$C$10,OR($K796="",$K796&gt;Boshqaruv!$C$10),$L796&lt;&gt;"Tibbiy qarshi ko'rsatma"),1,"")</f>
        <v/>
      </c>
      <c r="Q796" s="28" t="n">
        <f aca="false">IF(AND($B796&lt;&gt;"",$J796&gt;=Boshqaruv!$C$9,$J796&lt;=Boshqaruv!$C$10),IF(COUNTIFS($B$4:$B795,$B796,$C$4:$C795,$C796,$J$4:$J795,"&gt;="&amp;Boshqaruv!$C$9,$J$4:$J795,"&lt;="&amp;Boshqaruv!$C$10)=0,1,0),0)</f>
        <v>0</v>
      </c>
      <c r="R796" s="28" t="n">
        <f aca="false">IF(AND($B796&lt;&gt;"",$J796&gt;=Boshqaruv!$C$9,$J796&lt;=Boshqaruv!$C$10,$K796&lt;&gt;"",$K796&lt;=Boshqaruv!$C$10),IF(COUNTIFS($B$4:$B795,$B796,$C$4:$C795,$C796,$J$4:$J795,"&gt;="&amp;Boshqaruv!$C$9,$J$4:$J795,"&lt;="&amp;Boshqaruv!$C$10,$K$4:$K795,"&lt;&gt;",$K$4:$K795,"&lt;="&amp;Boshqaruv!$C$10)=0,1,0),0)</f>
        <v>0</v>
      </c>
      <c r="S796" s="28" t="n">
        <f aca="false">IF($P796=1,IF(COUNTIFS($B$4:$B795,$B796,$C$4:$C795,$C796,$P$4:$P795,1)=0,1,0),0)</f>
        <v>0</v>
      </c>
      <c r="T796" s="12"/>
    </row>
    <row r="797" customFormat="false" ht="15" hidden="false" customHeight="false" outlineLevel="0" collapsed="false">
      <c r="A797" s="20" t="n">
        <v>793</v>
      </c>
      <c r="B797" s="12"/>
      <c r="C797" s="13"/>
      <c r="D797" s="24"/>
      <c r="E797" s="12"/>
      <c r="F797" s="12"/>
      <c r="G797" s="25"/>
      <c r="H797" s="25"/>
      <c r="I797" s="25"/>
      <c r="J797" s="13"/>
      <c r="K797" s="13"/>
      <c r="L797" s="25"/>
      <c r="M797" s="14" t="str">
        <f aca="false">IF(OR($C797="",$J797=""),"",INT(($J797-$C797)/365.25))</f>
        <v/>
      </c>
      <c r="N797" s="14" t="str">
        <f aca="false">IF($M797="","",IF($M797&lt;2,"Ha","Yo'q"))</f>
        <v/>
      </c>
      <c r="O797" s="14" t="str">
        <f aca="false">IF($M797="","",IF(AND($M797&gt;=7,$M797&lt;=17),"Ha","Yo'q"))</f>
        <v/>
      </c>
      <c r="P797" s="14" t="str">
        <f aca="false">IF(AND($B797&lt;&gt;"",$J797&lt;&gt;"",$J797&lt;=Boshqaruv!$C$10,OR($K797="",$K797&gt;Boshqaruv!$C$10),$L797&lt;&gt;"Tibbiy qarshi ko'rsatma"),1,"")</f>
        <v/>
      </c>
      <c r="Q797" s="28" t="n">
        <f aca="false">IF(AND($B797&lt;&gt;"",$J797&gt;=Boshqaruv!$C$9,$J797&lt;=Boshqaruv!$C$10),IF(COUNTIFS($B$4:$B796,$B797,$C$4:$C796,$C797,$J$4:$J796,"&gt;="&amp;Boshqaruv!$C$9,$J$4:$J796,"&lt;="&amp;Boshqaruv!$C$10)=0,1,0),0)</f>
        <v>0</v>
      </c>
      <c r="R797" s="28" t="n">
        <f aca="false">IF(AND($B797&lt;&gt;"",$J797&gt;=Boshqaruv!$C$9,$J797&lt;=Boshqaruv!$C$10,$K797&lt;&gt;"",$K797&lt;=Boshqaruv!$C$10),IF(COUNTIFS($B$4:$B796,$B797,$C$4:$C796,$C797,$J$4:$J796,"&gt;="&amp;Boshqaruv!$C$9,$J$4:$J796,"&lt;="&amp;Boshqaruv!$C$10,$K$4:$K796,"&lt;&gt;",$K$4:$K796,"&lt;="&amp;Boshqaruv!$C$10)=0,1,0),0)</f>
        <v>0</v>
      </c>
      <c r="S797" s="28" t="n">
        <f aca="false">IF($P797=1,IF(COUNTIFS($B$4:$B796,$B797,$C$4:$C796,$C797,$P$4:$P796,1)=0,1,0),0)</f>
        <v>0</v>
      </c>
      <c r="T797" s="12"/>
    </row>
    <row r="798" customFormat="false" ht="15" hidden="false" customHeight="false" outlineLevel="0" collapsed="false">
      <c r="A798" s="20" t="n">
        <v>794</v>
      </c>
      <c r="B798" s="12"/>
      <c r="C798" s="13"/>
      <c r="D798" s="24"/>
      <c r="E798" s="12"/>
      <c r="F798" s="12"/>
      <c r="G798" s="25"/>
      <c r="H798" s="25"/>
      <c r="I798" s="25"/>
      <c r="J798" s="13"/>
      <c r="K798" s="13"/>
      <c r="L798" s="25"/>
      <c r="M798" s="14" t="str">
        <f aca="false">IF(OR($C798="",$J798=""),"",INT(($J798-$C798)/365.25))</f>
        <v/>
      </c>
      <c r="N798" s="14" t="str">
        <f aca="false">IF($M798="","",IF($M798&lt;2,"Ha","Yo'q"))</f>
        <v/>
      </c>
      <c r="O798" s="14" t="str">
        <f aca="false">IF($M798="","",IF(AND($M798&gt;=7,$M798&lt;=17),"Ha","Yo'q"))</f>
        <v/>
      </c>
      <c r="P798" s="14" t="str">
        <f aca="false">IF(AND($B798&lt;&gt;"",$J798&lt;&gt;"",$J798&lt;=Boshqaruv!$C$10,OR($K798="",$K798&gt;Boshqaruv!$C$10),$L798&lt;&gt;"Tibbiy qarshi ko'rsatma"),1,"")</f>
        <v/>
      </c>
      <c r="Q798" s="28" t="n">
        <f aca="false">IF(AND($B798&lt;&gt;"",$J798&gt;=Boshqaruv!$C$9,$J798&lt;=Boshqaruv!$C$10),IF(COUNTIFS($B$4:$B797,$B798,$C$4:$C797,$C798,$J$4:$J797,"&gt;="&amp;Boshqaruv!$C$9,$J$4:$J797,"&lt;="&amp;Boshqaruv!$C$10)=0,1,0),0)</f>
        <v>0</v>
      </c>
      <c r="R798" s="28" t="n">
        <f aca="false">IF(AND($B798&lt;&gt;"",$J798&gt;=Boshqaruv!$C$9,$J798&lt;=Boshqaruv!$C$10,$K798&lt;&gt;"",$K798&lt;=Boshqaruv!$C$10),IF(COUNTIFS($B$4:$B797,$B798,$C$4:$C797,$C798,$J$4:$J797,"&gt;="&amp;Boshqaruv!$C$9,$J$4:$J797,"&lt;="&amp;Boshqaruv!$C$10,$K$4:$K797,"&lt;&gt;",$K$4:$K797,"&lt;="&amp;Boshqaruv!$C$10)=0,1,0),0)</f>
        <v>0</v>
      </c>
      <c r="S798" s="28" t="n">
        <f aca="false">IF($P798=1,IF(COUNTIFS($B$4:$B797,$B798,$C$4:$C797,$C798,$P$4:$P797,1)=0,1,0),0)</f>
        <v>0</v>
      </c>
      <c r="T798" s="12"/>
    </row>
    <row r="799" customFormat="false" ht="15" hidden="false" customHeight="false" outlineLevel="0" collapsed="false">
      <c r="A799" s="20" t="n">
        <v>795</v>
      </c>
      <c r="B799" s="12"/>
      <c r="C799" s="13"/>
      <c r="D799" s="24"/>
      <c r="E799" s="12"/>
      <c r="F799" s="12"/>
      <c r="G799" s="25"/>
      <c r="H799" s="25"/>
      <c r="I799" s="25"/>
      <c r="J799" s="13"/>
      <c r="K799" s="13"/>
      <c r="L799" s="25"/>
      <c r="M799" s="14" t="str">
        <f aca="false">IF(OR($C799="",$J799=""),"",INT(($J799-$C799)/365.25))</f>
        <v/>
      </c>
      <c r="N799" s="14" t="str">
        <f aca="false">IF($M799="","",IF($M799&lt;2,"Ha","Yo'q"))</f>
        <v/>
      </c>
      <c r="O799" s="14" t="str">
        <f aca="false">IF($M799="","",IF(AND($M799&gt;=7,$M799&lt;=17),"Ha","Yo'q"))</f>
        <v/>
      </c>
      <c r="P799" s="14" t="str">
        <f aca="false">IF(AND($B799&lt;&gt;"",$J799&lt;&gt;"",$J799&lt;=Boshqaruv!$C$10,OR($K799="",$K799&gt;Boshqaruv!$C$10),$L799&lt;&gt;"Tibbiy qarshi ko'rsatma"),1,"")</f>
        <v/>
      </c>
      <c r="Q799" s="28" t="n">
        <f aca="false">IF(AND($B799&lt;&gt;"",$J799&gt;=Boshqaruv!$C$9,$J799&lt;=Boshqaruv!$C$10),IF(COUNTIFS($B$4:$B798,$B799,$C$4:$C798,$C799,$J$4:$J798,"&gt;="&amp;Boshqaruv!$C$9,$J$4:$J798,"&lt;="&amp;Boshqaruv!$C$10)=0,1,0),0)</f>
        <v>0</v>
      </c>
      <c r="R799" s="28" t="n">
        <f aca="false">IF(AND($B799&lt;&gt;"",$J799&gt;=Boshqaruv!$C$9,$J799&lt;=Boshqaruv!$C$10,$K799&lt;&gt;"",$K799&lt;=Boshqaruv!$C$10),IF(COUNTIFS($B$4:$B798,$B799,$C$4:$C798,$C799,$J$4:$J798,"&gt;="&amp;Boshqaruv!$C$9,$J$4:$J798,"&lt;="&amp;Boshqaruv!$C$10,$K$4:$K798,"&lt;&gt;",$K$4:$K798,"&lt;="&amp;Boshqaruv!$C$10)=0,1,0),0)</f>
        <v>0</v>
      </c>
      <c r="S799" s="28" t="n">
        <f aca="false">IF($P799=1,IF(COUNTIFS($B$4:$B798,$B799,$C$4:$C798,$C799,$P$4:$P798,1)=0,1,0),0)</f>
        <v>0</v>
      </c>
      <c r="T799" s="12"/>
    </row>
    <row r="800" customFormat="false" ht="15" hidden="false" customHeight="false" outlineLevel="0" collapsed="false">
      <c r="A800" s="20" t="n">
        <v>796</v>
      </c>
      <c r="B800" s="12"/>
      <c r="C800" s="13"/>
      <c r="D800" s="24"/>
      <c r="E800" s="12"/>
      <c r="F800" s="12"/>
      <c r="G800" s="25"/>
      <c r="H800" s="25"/>
      <c r="I800" s="25"/>
      <c r="J800" s="13"/>
      <c r="K800" s="13"/>
      <c r="L800" s="25"/>
      <c r="M800" s="14" t="str">
        <f aca="false">IF(OR($C800="",$J800=""),"",INT(($J800-$C800)/365.25))</f>
        <v/>
      </c>
      <c r="N800" s="14" t="str">
        <f aca="false">IF($M800="","",IF($M800&lt;2,"Ha","Yo'q"))</f>
        <v/>
      </c>
      <c r="O800" s="14" t="str">
        <f aca="false">IF($M800="","",IF(AND($M800&gt;=7,$M800&lt;=17),"Ha","Yo'q"))</f>
        <v/>
      </c>
      <c r="P800" s="14" t="str">
        <f aca="false">IF(AND($B800&lt;&gt;"",$J800&lt;&gt;"",$J800&lt;=Boshqaruv!$C$10,OR($K800="",$K800&gt;Boshqaruv!$C$10),$L800&lt;&gt;"Tibbiy qarshi ko'rsatma"),1,"")</f>
        <v/>
      </c>
      <c r="Q800" s="28" t="n">
        <f aca="false">IF(AND($B800&lt;&gt;"",$J800&gt;=Boshqaruv!$C$9,$J800&lt;=Boshqaruv!$C$10),IF(COUNTIFS($B$4:$B799,$B800,$C$4:$C799,$C800,$J$4:$J799,"&gt;="&amp;Boshqaruv!$C$9,$J$4:$J799,"&lt;="&amp;Boshqaruv!$C$10)=0,1,0),0)</f>
        <v>0</v>
      </c>
      <c r="R800" s="28" t="n">
        <f aca="false">IF(AND($B800&lt;&gt;"",$J800&gt;=Boshqaruv!$C$9,$J800&lt;=Boshqaruv!$C$10,$K800&lt;&gt;"",$K800&lt;=Boshqaruv!$C$10),IF(COUNTIFS($B$4:$B799,$B800,$C$4:$C799,$C800,$J$4:$J799,"&gt;="&amp;Boshqaruv!$C$9,$J$4:$J799,"&lt;="&amp;Boshqaruv!$C$10,$K$4:$K799,"&lt;&gt;",$K$4:$K799,"&lt;="&amp;Boshqaruv!$C$10)=0,1,0),0)</f>
        <v>0</v>
      </c>
      <c r="S800" s="28" t="n">
        <f aca="false">IF($P800=1,IF(COUNTIFS($B$4:$B799,$B800,$C$4:$C799,$C800,$P$4:$P799,1)=0,1,0),0)</f>
        <v>0</v>
      </c>
      <c r="T800" s="12"/>
    </row>
    <row r="801" customFormat="false" ht="15" hidden="false" customHeight="false" outlineLevel="0" collapsed="false">
      <c r="A801" s="20" t="n">
        <v>797</v>
      </c>
      <c r="B801" s="12"/>
      <c r="C801" s="13"/>
      <c r="D801" s="24"/>
      <c r="E801" s="12"/>
      <c r="F801" s="12"/>
      <c r="G801" s="25"/>
      <c r="H801" s="25"/>
      <c r="I801" s="25"/>
      <c r="J801" s="13"/>
      <c r="K801" s="13"/>
      <c r="L801" s="25"/>
      <c r="M801" s="14" t="str">
        <f aca="false">IF(OR($C801="",$J801=""),"",INT(($J801-$C801)/365.25))</f>
        <v/>
      </c>
      <c r="N801" s="14" t="str">
        <f aca="false">IF($M801="","",IF($M801&lt;2,"Ha","Yo'q"))</f>
        <v/>
      </c>
      <c r="O801" s="14" t="str">
        <f aca="false">IF($M801="","",IF(AND($M801&gt;=7,$M801&lt;=17),"Ha","Yo'q"))</f>
        <v/>
      </c>
      <c r="P801" s="14" t="str">
        <f aca="false">IF(AND($B801&lt;&gt;"",$J801&lt;&gt;"",$J801&lt;=Boshqaruv!$C$10,OR($K801="",$K801&gt;Boshqaruv!$C$10),$L801&lt;&gt;"Tibbiy qarshi ko'rsatma"),1,"")</f>
        <v/>
      </c>
      <c r="Q801" s="28" t="n">
        <f aca="false">IF(AND($B801&lt;&gt;"",$J801&gt;=Boshqaruv!$C$9,$J801&lt;=Boshqaruv!$C$10),IF(COUNTIFS($B$4:$B800,$B801,$C$4:$C800,$C801,$J$4:$J800,"&gt;="&amp;Boshqaruv!$C$9,$J$4:$J800,"&lt;="&amp;Boshqaruv!$C$10)=0,1,0),0)</f>
        <v>0</v>
      </c>
      <c r="R801" s="28" t="n">
        <f aca="false">IF(AND($B801&lt;&gt;"",$J801&gt;=Boshqaruv!$C$9,$J801&lt;=Boshqaruv!$C$10,$K801&lt;&gt;"",$K801&lt;=Boshqaruv!$C$10),IF(COUNTIFS($B$4:$B800,$B801,$C$4:$C800,$C801,$J$4:$J800,"&gt;="&amp;Boshqaruv!$C$9,$J$4:$J800,"&lt;="&amp;Boshqaruv!$C$10,$K$4:$K800,"&lt;&gt;",$K$4:$K800,"&lt;="&amp;Boshqaruv!$C$10)=0,1,0),0)</f>
        <v>0</v>
      </c>
      <c r="S801" s="28" t="n">
        <f aca="false">IF($P801=1,IF(COUNTIFS($B$4:$B800,$B801,$C$4:$C800,$C801,$P$4:$P800,1)=0,1,0),0)</f>
        <v>0</v>
      </c>
      <c r="T801" s="12"/>
    </row>
    <row r="802" customFormat="false" ht="15" hidden="false" customHeight="false" outlineLevel="0" collapsed="false">
      <c r="A802" s="20" t="n">
        <v>798</v>
      </c>
      <c r="B802" s="12"/>
      <c r="C802" s="13"/>
      <c r="D802" s="24"/>
      <c r="E802" s="12"/>
      <c r="F802" s="12"/>
      <c r="G802" s="25"/>
      <c r="H802" s="25"/>
      <c r="I802" s="25"/>
      <c r="J802" s="13"/>
      <c r="K802" s="13"/>
      <c r="L802" s="25"/>
      <c r="M802" s="14" t="str">
        <f aca="false">IF(OR($C802="",$J802=""),"",INT(($J802-$C802)/365.25))</f>
        <v/>
      </c>
      <c r="N802" s="14" t="str">
        <f aca="false">IF($M802="","",IF($M802&lt;2,"Ha","Yo'q"))</f>
        <v/>
      </c>
      <c r="O802" s="14" t="str">
        <f aca="false">IF($M802="","",IF(AND($M802&gt;=7,$M802&lt;=17),"Ha","Yo'q"))</f>
        <v/>
      </c>
      <c r="P802" s="14" t="str">
        <f aca="false">IF(AND($B802&lt;&gt;"",$J802&lt;&gt;"",$J802&lt;=Boshqaruv!$C$10,OR($K802="",$K802&gt;Boshqaruv!$C$10),$L802&lt;&gt;"Tibbiy qarshi ko'rsatma"),1,"")</f>
        <v/>
      </c>
      <c r="Q802" s="28" t="n">
        <f aca="false">IF(AND($B802&lt;&gt;"",$J802&gt;=Boshqaruv!$C$9,$J802&lt;=Boshqaruv!$C$10),IF(COUNTIFS($B$4:$B801,$B802,$C$4:$C801,$C802,$J$4:$J801,"&gt;="&amp;Boshqaruv!$C$9,$J$4:$J801,"&lt;="&amp;Boshqaruv!$C$10)=0,1,0),0)</f>
        <v>0</v>
      </c>
      <c r="R802" s="28" t="n">
        <f aca="false">IF(AND($B802&lt;&gt;"",$J802&gt;=Boshqaruv!$C$9,$J802&lt;=Boshqaruv!$C$10,$K802&lt;&gt;"",$K802&lt;=Boshqaruv!$C$10),IF(COUNTIFS($B$4:$B801,$B802,$C$4:$C801,$C802,$J$4:$J801,"&gt;="&amp;Boshqaruv!$C$9,$J$4:$J801,"&lt;="&amp;Boshqaruv!$C$10,$K$4:$K801,"&lt;&gt;",$K$4:$K801,"&lt;="&amp;Boshqaruv!$C$10)=0,1,0),0)</f>
        <v>0</v>
      </c>
      <c r="S802" s="28" t="n">
        <f aca="false">IF($P802=1,IF(COUNTIFS($B$4:$B801,$B802,$C$4:$C801,$C802,$P$4:$P801,1)=0,1,0),0)</f>
        <v>0</v>
      </c>
      <c r="T802" s="12"/>
    </row>
    <row r="803" customFormat="false" ht="15" hidden="false" customHeight="false" outlineLevel="0" collapsed="false">
      <c r="A803" s="20" t="n">
        <v>799</v>
      </c>
      <c r="B803" s="12"/>
      <c r="C803" s="13"/>
      <c r="D803" s="24"/>
      <c r="E803" s="12"/>
      <c r="F803" s="12"/>
      <c r="G803" s="25"/>
      <c r="H803" s="25"/>
      <c r="I803" s="25"/>
      <c r="J803" s="13"/>
      <c r="K803" s="13"/>
      <c r="L803" s="25"/>
      <c r="M803" s="14" t="str">
        <f aca="false">IF(OR($C803="",$J803=""),"",INT(($J803-$C803)/365.25))</f>
        <v/>
      </c>
      <c r="N803" s="14" t="str">
        <f aca="false">IF($M803="","",IF($M803&lt;2,"Ha","Yo'q"))</f>
        <v/>
      </c>
      <c r="O803" s="14" t="str">
        <f aca="false">IF($M803="","",IF(AND($M803&gt;=7,$M803&lt;=17),"Ha","Yo'q"))</f>
        <v/>
      </c>
      <c r="P803" s="14" t="str">
        <f aca="false">IF(AND($B803&lt;&gt;"",$J803&lt;&gt;"",$J803&lt;=Boshqaruv!$C$10,OR($K803="",$K803&gt;Boshqaruv!$C$10),$L803&lt;&gt;"Tibbiy qarshi ko'rsatma"),1,"")</f>
        <v/>
      </c>
      <c r="Q803" s="28" t="n">
        <f aca="false">IF(AND($B803&lt;&gt;"",$J803&gt;=Boshqaruv!$C$9,$J803&lt;=Boshqaruv!$C$10),IF(COUNTIFS($B$4:$B802,$B803,$C$4:$C802,$C803,$J$4:$J802,"&gt;="&amp;Boshqaruv!$C$9,$J$4:$J802,"&lt;="&amp;Boshqaruv!$C$10)=0,1,0),0)</f>
        <v>0</v>
      </c>
      <c r="R803" s="28" t="n">
        <f aca="false">IF(AND($B803&lt;&gt;"",$J803&gt;=Boshqaruv!$C$9,$J803&lt;=Boshqaruv!$C$10,$K803&lt;&gt;"",$K803&lt;=Boshqaruv!$C$10),IF(COUNTIFS($B$4:$B802,$B803,$C$4:$C802,$C803,$J$4:$J802,"&gt;="&amp;Boshqaruv!$C$9,$J$4:$J802,"&lt;="&amp;Boshqaruv!$C$10,$K$4:$K802,"&lt;&gt;",$K$4:$K802,"&lt;="&amp;Boshqaruv!$C$10)=0,1,0),0)</f>
        <v>0</v>
      </c>
      <c r="S803" s="28" t="n">
        <f aca="false">IF($P803=1,IF(COUNTIFS($B$4:$B802,$B803,$C$4:$C802,$C803,$P$4:$P802,1)=0,1,0),0)</f>
        <v>0</v>
      </c>
      <c r="T803" s="12"/>
    </row>
    <row r="804" customFormat="false" ht="15" hidden="false" customHeight="false" outlineLevel="0" collapsed="false">
      <c r="A804" s="20" t="n">
        <v>800</v>
      </c>
      <c r="B804" s="12"/>
      <c r="C804" s="13"/>
      <c r="D804" s="24"/>
      <c r="E804" s="12"/>
      <c r="F804" s="12"/>
      <c r="G804" s="25"/>
      <c r="H804" s="25"/>
      <c r="I804" s="25"/>
      <c r="J804" s="13"/>
      <c r="K804" s="13"/>
      <c r="L804" s="25"/>
      <c r="M804" s="14" t="str">
        <f aca="false">IF(OR($C804="",$J804=""),"",INT(($J804-$C804)/365.25))</f>
        <v/>
      </c>
      <c r="N804" s="14" t="str">
        <f aca="false">IF($M804="","",IF($M804&lt;2,"Ha","Yo'q"))</f>
        <v/>
      </c>
      <c r="O804" s="14" t="str">
        <f aca="false">IF($M804="","",IF(AND($M804&gt;=7,$M804&lt;=17),"Ha","Yo'q"))</f>
        <v/>
      </c>
      <c r="P804" s="14" t="str">
        <f aca="false">IF(AND($B804&lt;&gt;"",$J804&lt;&gt;"",$J804&lt;=Boshqaruv!$C$10,OR($K804="",$K804&gt;Boshqaruv!$C$10),$L804&lt;&gt;"Tibbiy qarshi ko'rsatma"),1,"")</f>
        <v/>
      </c>
      <c r="Q804" s="28" t="n">
        <f aca="false">IF(AND($B804&lt;&gt;"",$J804&gt;=Boshqaruv!$C$9,$J804&lt;=Boshqaruv!$C$10),IF(COUNTIFS($B$4:$B803,$B804,$C$4:$C803,$C804,$J$4:$J803,"&gt;="&amp;Boshqaruv!$C$9,$J$4:$J803,"&lt;="&amp;Boshqaruv!$C$10)=0,1,0),0)</f>
        <v>0</v>
      </c>
      <c r="R804" s="28" t="n">
        <f aca="false">IF(AND($B804&lt;&gt;"",$J804&gt;=Boshqaruv!$C$9,$J804&lt;=Boshqaruv!$C$10,$K804&lt;&gt;"",$K804&lt;=Boshqaruv!$C$10),IF(COUNTIFS($B$4:$B803,$B804,$C$4:$C803,$C804,$J$4:$J803,"&gt;="&amp;Boshqaruv!$C$9,$J$4:$J803,"&lt;="&amp;Boshqaruv!$C$10,$K$4:$K803,"&lt;&gt;",$K$4:$K803,"&lt;="&amp;Boshqaruv!$C$10)=0,1,0),0)</f>
        <v>0</v>
      </c>
      <c r="S804" s="28" t="n">
        <f aca="false">IF($P804=1,IF(COUNTIFS($B$4:$B803,$B804,$C$4:$C803,$C804,$P$4:$P803,1)=0,1,0),0)</f>
        <v>0</v>
      </c>
      <c r="T804" s="12"/>
    </row>
    <row r="805" customFormat="false" ht="15" hidden="false" customHeight="false" outlineLevel="0" collapsed="false">
      <c r="A805" s="20" t="n">
        <v>801</v>
      </c>
      <c r="B805" s="12"/>
      <c r="C805" s="13"/>
      <c r="D805" s="24"/>
      <c r="E805" s="12"/>
      <c r="F805" s="12"/>
      <c r="G805" s="25"/>
      <c r="H805" s="25"/>
      <c r="I805" s="25"/>
      <c r="J805" s="13"/>
      <c r="K805" s="13"/>
      <c r="L805" s="25"/>
      <c r="M805" s="14" t="str">
        <f aca="false">IF(OR($C805="",$J805=""),"",INT(($J805-$C805)/365.25))</f>
        <v/>
      </c>
      <c r="N805" s="14" t="str">
        <f aca="false">IF($M805="","",IF($M805&lt;2,"Ha","Yo'q"))</f>
        <v/>
      </c>
      <c r="O805" s="14" t="str">
        <f aca="false">IF($M805="","",IF(AND($M805&gt;=7,$M805&lt;=17),"Ha","Yo'q"))</f>
        <v/>
      </c>
      <c r="P805" s="14" t="str">
        <f aca="false">IF(AND($B805&lt;&gt;"",$J805&lt;&gt;"",$J805&lt;=Boshqaruv!$C$10,OR($K805="",$K805&gt;Boshqaruv!$C$10),$L805&lt;&gt;"Tibbiy qarshi ko'rsatma"),1,"")</f>
        <v/>
      </c>
      <c r="Q805" s="28" t="n">
        <f aca="false">IF(AND($B805&lt;&gt;"",$J805&gt;=Boshqaruv!$C$9,$J805&lt;=Boshqaruv!$C$10),IF(COUNTIFS($B$4:$B804,$B805,$C$4:$C804,$C805,$J$4:$J804,"&gt;="&amp;Boshqaruv!$C$9,$J$4:$J804,"&lt;="&amp;Boshqaruv!$C$10)=0,1,0),0)</f>
        <v>0</v>
      </c>
      <c r="R805" s="28" t="n">
        <f aca="false">IF(AND($B805&lt;&gt;"",$J805&gt;=Boshqaruv!$C$9,$J805&lt;=Boshqaruv!$C$10,$K805&lt;&gt;"",$K805&lt;=Boshqaruv!$C$10),IF(COUNTIFS($B$4:$B804,$B805,$C$4:$C804,$C805,$J$4:$J804,"&gt;="&amp;Boshqaruv!$C$9,$J$4:$J804,"&lt;="&amp;Boshqaruv!$C$10,$K$4:$K804,"&lt;&gt;",$K$4:$K804,"&lt;="&amp;Boshqaruv!$C$10)=0,1,0),0)</f>
        <v>0</v>
      </c>
      <c r="S805" s="28" t="n">
        <f aca="false">IF($P805=1,IF(COUNTIFS($B$4:$B804,$B805,$C$4:$C804,$C805,$P$4:$P804,1)=0,1,0),0)</f>
        <v>0</v>
      </c>
      <c r="T805" s="12"/>
    </row>
    <row r="806" customFormat="false" ht="15" hidden="false" customHeight="false" outlineLevel="0" collapsed="false">
      <c r="A806" s="20" t="n">
        <v>802</v>
      </c>
      <c r="B806" s="12"/>
      <c r="C806" s="13"/>
      <c r="D806" s="24"/>
      <c r="E806" s="12"/>
      <c r="F806" s="12"/>
      <c r="G806" s="25"/>
      <c r="H806" s="25"/>
      <c r="I806" s="25"/>
      <c r="J806" s="13"/>
      <c r="K806" s="13"/>
      <c r="L806" s="25"/>
      <c r="M806" s="14" t="str">
        <f aca="false">IF(OR($C806="",$J806=""),"",INT(($J806-$C806)/365.25))</f>
        <v/>
      </c>
      <c r="N806" s="14" t="str">
        <f aca="false">IF($M806="","",IF($M806&lt;2,"Ha","Yo'q"))</f>
        <v/>
      </c>
      <c r="O806" s="14" t="str">
        <f aca="false">IF($M806="","",IF(AND($M806&gt;=7,$M806&lt;=17),"Ha","Yo'q"))</f>
        <v/>
      </c>
      <c r="P806" s="14" t="str">
        <f aca="false">IF(AND($B806&lt;&gt;"",$J806&lt;&gt;"",$J806&lt;=Boshqaruv!$C$10,OR($K806="",$K806&gt;Boshqaruv!$C$10),$L806&lt;&gt;"Tibbiy qarshi ko'rsatma"),1,"")</f>
        <v/>
      </c>
      <c r="Q806" s="28" t="n">
        <f aca="false">IF(AND($B806&lt;&gt;"",$J806&gt;=Boshqaruv!$C$9,$J806&lt;=Boshqaruv!$C$10),IF(COUNTIFS($B$4:$B805,$B806,$C$4:$C805,$C806,$J$4:$J805,"&gt;="&amp;Boshqaruv!$C$9,$J$4:$J805,"&lt;="&amp;Boshqaruv!$C$10)=0,1,0),0)</f>
        <v>0</v>
      </c>
      <c r="R806" s="28" t="n">
        <f aca="false">IF(AND($B806&lt;&gt;"",$J806&gt;=Boshqaruv!$C$9,$J806&lt;=Boshqaruv!$C$10,$K806&lt;&gt;"",$K806&lt;=Boshqaruv!$C$10),IF(COUNTIFS($B$4:$B805,$B806,$C$4:$C805,$C806,$J$4:$J805,"&gt;="&amp;Boshqaruv!$C$9,$J$4:$J805,"&lt;="&amp;Boshqaruv!$C$10,$K$4:$K805,"&lt;&gt;",$K$4:$K805,"&lt;="&amp;Boshqaruv!$C$10)=0,1,0),0)</f>
        <v>0</v>
      </c>
      <c r="S806" s="28" t="n">
        <f aca="false">IF($P806=1,IF(COUNTIFS($B$4:$B805,$B806,$C$4:$C805,$C806,$P$4:$P805,1)=0,1,0),0)</f>
        <v>0</v>
      </c>
      <c r="T806" s="12"/>
    </row>
    <row r="807" customFormat="false" ht="15" hidden="false" customHeight="false" outlineLevel="0" collapsed="false">
      <c r="A807" s="20" t="n">
        <v>803</v>
      </c>
      <c r="B807" s="12"/>
      <c r="C807" s="13"/>
      <c r="D807" s="24"/>
      <c r="E807" s="12"/>
      <c r="F807" s="12"/>
      <c r="G807" s="25"/>
      <c r="H807" s="25"/>
      <c r="I807" s="25"/>
      <c r="J807" s="13"/>
      <c r="K807" s="13"/>
      <c r="L807" s="25"/>
      <c r="M807" s="14" t="str">
        <f aca="false">IF(OR($C807="",$J807=""),"",INT(($J807-$C807)/365.25))</f>
        <v/>
      </c>
      <c r="N807" s="14" t="str">
        <f aca="false">IF($M807="","",IF($M807&lt;2,"Ha","Yo'q"))</f>
        <v/>
      </c>
      <c r="O807" s="14" t="str">
        <f aca="false">IF($M807="","",IF(AND($M807&gt;=7,$M807&lt;=17),"Ha","Yo'q"))</f>
        <v/>
      </c>
      <c r="P807" s="14" t="str">
        <f aca="false">IF(AND($B807&lt;&gt;"",$J807&lt;&gt;"",$J807&lt;=Boshqaruv!$C$10,OR($K807="",$K807&gt;Boshqaruv!$C$10),$L807&lt;&gt;"Tibbiy qarshi ko'rsatma"),1,"")</f>
        <v/>
      </c>
      <c r="Q807" s="28" t="n">
        <f aca="false">IF(AND($B807&lt;&gt;"",$J807&gt;=Boshqaruv!$C$9,$J807&lt;=Boshqaruv!$C$10),IF(COUNTIFS($B$4:$B806,$B807,$C$4:$C806,$C807,$J$4:$J806,"&gt;="&amp;Boshqaruv!$C$9,$J$4:$J806,"&lt;="&amp;Boshqaruv!$C$10)=0,1,0),0)</f>
        <v>0</v>
      </c>
      <c r="R807" s="28" t="n">
        <f aca="false">IF(AND($B807&lt;&gt;"",$J807&gt;=Boshqaruv!$C$9,$J807&lt;=Boshqaruv!$C$10,$K807&lt;&gt;"",$K807&lt;=Boshqaruv!$C$10),IF(COUNTIFS($B$4:$B806,$B807,$C$4:$C806,$C807,$J$4:$J806,"&gt;="&amp;Boshqaruv!$C$9,$J$4:$J806,"&lt;="&amp;Boshqaruv!$C$10,$K$4:$K806,"&lt;&gt;",$K$4:$K806,"&lt;="&amp;Boshqaruv!$C$10)=0,1,0),0)</f>
        <v>0</v>
      </c>
      <c r="S807" s="28" t="n">
        <f aca="false">IF($P807=1,IF(COUNTIFS($B$4:$B806,$B807,$C$4:$C806,$C807,$P$4:$P806,1)=0,1,0),0)</f>
        <v>0</v>
      </c>
      <c r="T807" s="12"/>
    </row>
    <row r="808" customFormat="false" ht="15" hidden="false" customHeight="false" outlineLevel="0" collapsed="false">
      <c r="A808" s="20" t="n">
        <v>804</v>
      </c>
      <c r="B808" s="12"/>
      <c r="C808" s="13"/>
      <c r="D808" s="24"/>
      <c r="E808" s="12"/>
      <c r="F808" s="12"/>
      <c r="G808" s="25"/>
      <c r="H808" s="25"/>
      <c r="I808" s="25"/>
      <c r="J808" s="13"/>
      <c r="K808" s="13"/>
      <c r="L808" s="25"/>
      <c r="M808" s="14" t="str">
        <f aca="false">IF(OR($C808="",$J808=""),"",INT(($J808-$C808)/365.25))</f>
        <v/>
      </c>
      <c r="N808" s="14" t="str">
        <f aca="false">IF($M808="","",IF($M808&lt;2,"Ha","Yo'q"))</f>
        <v/>
      </c>
      <c r="O808" s="14" t="str">
        <f aca="false">IF($M808="","",IF(AND($M808&gt;=7,$M808&lt;=17),"Ha","Yo'q"))</f>
        <v/>
      </c>
      <c r="P808" s="14" t="str">
        <f aca="false">IF(AND($B808&lt;&gt;"",$J808&lt;&gt;"",$J808&lt;=Boshqaruv!$C$10,OR($K808="",$K808&gt;Boshqaruv!$C$10),$L808&lt;&gt;"Tibbiy qarshi ko'rsatma"),1,"")</f>
        <v/>
      </c>
      <c r="Q808" s="28" t="n">
        <f aca="false">IF(AND($B808&lt;&gt;"",$J808&gt;=Boshqaruv!$C$9,$J808&lt;=Boshqaruv!$C$10),IF(COUNTIFS($B$4:$B807,$B808,$C$4:$C807,$C808,$J$4:$J807,"&gt;="&amp;Boshqaruv!$C$9,$J$4:$J807,"&lt;="&amp;Boshqaruv!$C$10)=0,1,0),0)</f>
        <v>0</v>
      </c>
      <c r="R808" s="28" t="n">
        <f aca="false">IF(AND($B808&lt;&gt;"",$J808&gt;=Boshqaruv!$C$9,$J808&lt;=Boshqaruv!$C$10,$K808&lt;&gt;"",$K808&lt;=Boshqaruv!$C$10),IF(COUNTIFS($B$4:$B807,$B808,$C$4:$C807,$C808,$J$4:$J807,"&gt;="&amp;Boshqaruv!$C$9,$J$4:$J807,"&lt;="&amp;Boshqaruv!$C$10,$K$4:$K807,"&lt;&gt;",$K$4:$K807,"&lt;="&amp;Boshqaruv!$C$10)=0,1,0),0)</f>
        <v>0</v>
      </c>
      <c r="S808" s="28" t="n">
        <f aca="false">IF($P808=1,IF(COUNTIFS($B$4:$B807,$B808,$C$4:$C807,$C808,$P$4:$P807,1)=0,1,0),0)</f>
        <v>0</v>
      </c>
      <c r="T808" s="12"/>
    </row>
    <row r="809" customFormat="false" ht="15" hidden="false" customHeight="false" outlineLevel="0" collapsed="false">
      <c r="A809" s="20" t="n">
        <v>805</v>
      </c>
      <c r="B809" s="12"/>
      <c r="C809" s="13"/>
      <c r="D809" s="24"/>
      <c r="E809" s="12"/>
      <c r="F809" s="12"/>
      <c r="G809" s="25"/>
      <c r="H809" s="25"/>
      <c r="I809" s="25"/>
      <c r="J809" s="13"/>
      <c r="K809" s="13"/>
      <c r="L809" s="25"/>
      <c r="M809" s="14" t="str">
        <f aca="false">IF(OR($C809="",$J809=""),"",INT(($J809-$C809)/365.25))</f>
        <v/>
      </c>
      <c r="N809" s="14" t="str">
        <f aca="false">IF($M809="","",IF($M809&lt;2,"Ha","Yo'q"))</f>
        <v/>
      </c>
      <c r="O809" s="14" t="str">
        <f aca="false">IF($M809="","",IF(AND($M809&gt;=7,$M809&lt;=17),"Ha","Yo'q"))</f>
        <v/>
      </c>
      <c r="P809" s="14" t="str">
        <f aca="false">IF(AND($B809&lt;&gt;"",$J809&lt;&gt;"",$J809&lt;=Boshqaruv!$C$10,OR($K809="",$K809&gt;Boshqaruv!$C$10),$L809&lt;&gt;"Tibbiy qarshi ko'rsatma"),1,"")</f>
        <v/>
      </c>
      <c r="Q809" s="28" t="n">
        <f aca="false">IF(AND($B809&lt;&gt;"",$J809&gt;=Boshqaruv!$C$9,$J809&lt;=Boshqaruv!$C$10),IF(COUNTIFS($B$4:$B808,$B809,$C$4:$C808,$C809,$J$4:$J808,"&gt;="&amp;Boshqaruv!$C$9,$J$4:$J808,"&lt;="&amp;Boshqaruv!$C$10)=0,1,0),0)</f>
        <v>0</v>
      </c>
      <c r="R809" s="28" t="n">
        <f aca="false">IF(AND($B809&lt;&gt;"",$J809&gt;=Boshqaruv!$C$9,$J809&lt;=Boshqaruv!$C$10,$K809&lt;&gt;"",$K809&lt;=Boshqaruv!$C$10),IF(COUNTIFS($B$4:$B808,$B809,$C$4:$C808,$C809,$J$4:$J808,"&gt;="&amp;Boshqaruv!$C$9,$J$4:$J808,"&lt;="&amp;Boshqaruv!$C$10,$K$4:$K808,"&lt;&gt;",$K$4:$K808,"&lt;="&amp;Boshqaruv!$C$10)=0,1,0),0)</f>
        <v>0</v>
      </c>
      <c r="S809" s="28" t="n">
        <f aca="false">IF($P809=1,IF(COUNTIFS($B$4:$B808,$B809,$C$4:$C808,$C809,$P$4:$P808,1)=0,1,0),0)</f>
        <v>0</v>
      </c>
      <c r="T809" s="12"/>
    </row>
    <row r="810" customFormat="false" ht="15" hidden="false" customHeight="false" outlineLevel="0" collapsed="false">
      <c r="A810" s="20" t="n">
        <v>806</v>
      </c>
      <c r="B810" s="12"/>
      <c r="C810" s="13"/>
      <c r="D810" s="24"/>
      <c r="E810" s="12"/>
      <c r="F810" s="12"/>
      <c r="G810" s="25"/>
      <c r="H810" s="25"/>
      <c r="I810" s="25"/>
      <c r="J810" s="13"/>
      <c r="K810" s="13"/>
      <c r="L810" s="25"/>
      <c r="M810" s="14" t="str">
        <f aca="false">IF(OR($C810="",$J810=""),"",INT(($J810-$C810)/365.25))</f>
        <v/>
      </c>
      <c r="N810" s="14" t="str">
        <f aca="false">IF($M810="","",IF($M810&lt;2,"Ha","Yo'q"))</f>
        <v/>
      </c>
      <c r="O810" s="14" t="str">
        <f aca="false">IF($M810="","",IF(AND($M810&gt;=7,$M810&lt;=17),"Ha","Yo'q"))</f>
        <v/>
      </c>
      <c r="P810" s="14" t="str">
        <f aca="false">IF(AND($B810&lt;&gt;"",$J810&lt;&gt;"",$J810&lt;=Boshqaruv!$C$10,OR($K810="",$K810&gt;Boshqaruv!$C$10),$L810&lt;&gt;"Tibbiy qarshi ko'rsatma"),1,"")</f>
        <v/>
      </c>
      <c r="Q810" s="28" t="n">
        <f aca="false">IF(AND($B810&lt;&gt;"",$J810&gt;=Boshqaruv!$C$9,$J810&lt;=Boshqaruv!$C$10),IF(COUNTIFS($B$4:$B809,$B810,$C$4:$C809,$C810,$J$4:$J809,"&gt;="&amp;Boshqaruv!$C$9,$J$4:$J809,"&lt;="&amp;Boshqaruv!$C$10)=0,1,0),0)</f>
        <v>0</v>
      </c>
      <c r="R810" s="28" t="n">
        <f aca="false">IF(AND($B810&lt;&gt;"",$J810&gt;=Boshqaruv!$C$9,$J810&lt;=Boshqaruv!$C$10,$K810&lt;&gt;"",$K810&lt;=Boshqaruv!$C$10),IF(COUNTIFS($B$4:$B809,$B810,$C$4:$C809,$C810,$J$4:$J809,"&gt;="&amp;Boshqaruv!$C$9,$J$4:$J809,"&lt;="&amp;Boshqaruv!$C$10,$K$4:$K809,"&lt;&gt;",$K$4:$K809,"&lt;="&amp;Boshqaruv!$C$10)=0,1,0),0)</f>
        <v>0</v>
      </c>
      <c r="S810" s="28" t="n">
        <f aca="false">IF($P810=1,IF(COUNTIFS($B$4:$B809,$B810,$C$4:$C809,$C810,$P$4:$P809,1)=0,1,0),0)</f>
        <v>0</v>
      </c>
      <c r="T810" s="12"/>
    </row>
    <row r="811" customFormat="false" ht="15" hidden="false" customHeight="false" outlineLevel="0" collapsed="false">
      <c r="A811" s="20" t="n">
        <v>807</v>
      </c>
      <c r="B811" s="12"/>
      <c r="C811" s="13"/>
      <c r="D811" s="24"/>
      <c r="E811" s="12"/>
      <c r="F811" s="12"/>
      <c r="G811" s="25"/>
      <c r="H811" s="25"/>
      <c r="I811" s="25"/>
      <c r="J811" s="13"/>
      <c r="K811" s="13"/>
      <c r="L811" s="25"/>
      <c r="M811" s="14" t="str">
        <f aca="false">IF(OR($C811="",$J811=""),"",INT(($J811-$C811)/365.25))</f>
        <v/>
      </c>
      <c r="N811" s="14" t="str">
        <f aca="false">IF($M811="","",IF($M811&lt;2,"Ha","Yo'q"))</f>
        <v/>
      </c>
      <c r="O811" s="14" t="str">
        <f aca="false">IF($M811="","",IF(AND($M811&gt;=7,$M811&lt;=17),"Ha","Yo'q"))</f>
        <v/>
      </c>
      <c r="P811" s="14" t="str">
        <f aca="false">IF(AND($B811&lt;&gt;"",$J811&lt;&gt;"",$J811&lt;=Boshqaruv!$C$10,OR($K811="",$K811&gt;Boshqaruv!$C$10),$L811&lt;&gt;"Tibbiy qarshi ko'rsatma"),1,"")</f>
        <v/>
      </c>
      <c r="Q811" s="28" t="n">
        <f aca="false">IF(AND($B811&lt;&gt;"",$J811&gt;=Boshqaruv!$C$9,$J811&lt;=Boshqaruv!$C$10),IF(COUNTIFS($B$4:$B810,$B811,$C$4:$C810,$C811,$J$4:$J810,"&gt;="&amp;Boshqaruv!$C$9,$J$4:$J810,"&lt;="&amp;Boshqaruv!$C$10)=0,1,0),0)</f>
        <v>0</v>
      </c>
      <c r="R811" s="28" t="n">
        <f aca="false">IF(AND($B811&lt;&gt;"",$J811&gt;=Boshqaruv!$C$9,$J811&lt;=Boshqaruv!$C$10,$K811&lt;&gt;"",$K811&lt;=Boshqaruv!$C$10),IF(COUNTIFS($B$4:$B810,$B811,$C$4:$C810,$C811,$J$4:$J810,"&gt;="&amp;Boshqaruv!$C$9,$J$4:$J810,"&lt;="&amp;Boshqaruv!$C$10,$K$4:$K810,"&lt;&gt;",$K$4:$K810,"&lt;="&amp;Boshqaruv!$C$10)=0,1,0),0)</f>
        <v>0</v>
      </c>
      <c r="S811" s="28" t="n">
        <f aca="false">IF($P811=1,IF(COUNTIFS($B$4:$B810,$B811,$C$4:$C810,$C811,$P$4:$P810,1)=0,1,0),0)</f>
        <v>0</v>
      </c>
      <c r="T811" s="12"/>
    </row>
    <row r="812" customFormat="false" ht="15" hidden="false" customHeight="false" outlineLevel="0" collapsed="false">
      <c r="A812" s="20" t="n">
        <v>808</v>
      </c>
      <c r="B812" s="12"/>
      <c r="C812" s="13"/>
      <c r="D812" s="24"/>
      <c r="E812" s="12"/>
      <c r="F812" s="12"/>
      <c r="G812" s="25"/>
      <c r="H812" s="25"/>
      <c r="I812" s="25"/>
      <c r="J812" s="13"/>
      <c r="K812" s="13"/>
      <c r="L812" s="25"/>
      <c r="M812" s="14" t="str">
        <f aca="false">IF(OR($C812="",$J812=""),"",INT(($J812-$C812)/365.25))</f>
        <v/>
      </c>
      <c r="N812" s="14" t="str">
        <f aca="false">IF($M812="","",IF($M812&lt;2,"Ha","Yo'q"))</f>
        <v/>
      </c>
      <c r="O812" s="14" t="str">
        <f aca="false">IF($M812="","",IF(AND($M812&gt;=7,$M812&lt;=17),"Ha","Yo'q"))</f>
        <v/>
      </c>
      <c r="P812" s="14" t="str">
        <f aca="false">IF(AND($B812&lt;&gt;"",$J812&lt;&gt;"",$J812&lt;=Boshqaruv!$C$10,OR($K812="",$K812&gt;Boshqaruv!$C$10),$L812&lt;&gt;"Tibbiy qarshi ko'rsatma"),1,"")</f>
        <v/>
      </c>
      <c r="Q812" s="28" t="n">
        <f aca="false">IF(AND($B812&lt;&gt;"",$J812&gt;=Boshqaruv!$C$9,$J812&lt;=Boshqaruv!$C$10),IF(COUNTIFS($B$4:$B811,$B812,$C$4:$C811,$C812,$J$4:$J811,"&gt;="&amp;Boshqaruv!$C$9,$J$4:$J811,"&lt;="&amp;Boshqaruv!$C$10)=0,1,0),0)</f>
        <v>0</v>
      </c>
      <c r="R812" s="28" t="n">
        <f aca="false">IF(AND($B812&lt;&gt;"",$J812&gt;=Boshqaruv!$C$9,$J812&lt;=Boshqaruv!$C$10,$K812&lt;&gt;"",$K812&lt;=Boshqaruv!$C$10),IF(COUNTIFS($B$4:$B811,$B812,$C$4:$C811,$C812,$J$4:$J811,"&gt;="&amp;Boshqaruv!$C$9,$J$4:$J811,"&lt;="&amp;Boshqaruv!$C$10,$K$4:$K811,"&lt;&gt;",$K$4:$K811,"&lt;="&amp;Boshqaruv!$C$10)=0,1,0),0)</f>
        <v>0</v>
      </c>
      <c r="S812" s="28" t="n">
        <f aca="false">IF($P812=1,IF(COUNTIFS($B$4:$B811,$B812,$C$4:$C811,$C812,$P$4:$P811,1)=0,1,0),0)</f>
        <v>0</v>
      </c>
      <c r="T812" s="12"/>
    </row>
    <row r="813" customFormat="false" ht="15" hidden="false" customHeight="false" outlineLevel="0" collapsed="false">
      <c r="A813" s="20" t="n">
        <v>809</v>
      </c>
      <c r="B813" s="12"/>
      <c r="C813" s="13"/>
      <c r="D813" s="24"/>
      <c r="E813" s="12"/>
      <c r="F813" s="12"/>
      <c r="G813" s="25"/>
      <c r="H813" s="25"/>
      <c r="I813" s="25"/>
      <c r="J813" s="13"/>
      <c r="K813" s="13"/>
      <c r="L813" s="25"/>
      <c r="M813" s="14" t="str">
        <f aca="false">IF(OR($C813="",$J813=""),"",INT(($J813-$C813)/365.25))</f>
        <v/>
      </c>
      <c r="N813" s="14" t="str">
        <f aca="false">IF($M813="","",IF($M813&lt;2,"Ha","Yo'q"))</f>
        <v/>
      </c>
      <c r="O813" s="14" t="str">
        <f aca="false">IF($M813="","",IF(AND($M813&gt;=7,$M813&lt;=17),"Ha","Yo'q"))</f>
        <v/>
      </c>
      <c r="P813" s="14" t="str">
        <f aca="false">IF(AND($B813&lt;&gt;"",$J813&lt;&gt;"",$J813&lt;=Boshqaruv!$C$10,OR($K813="",$K813&gt;Boshqaruv!$C$10),$L813&lt;&gt;"Tibbiy qarshi ko'rsatma"),1,"")</f>
        <v/>
      </c>
      <c r="Q813" s="28" t="n">
        <f aca="false">IF(AND($B813&lt;&gt;"",$J813&gt;=Boshqaruv!$C$9,$J813&lt;=Boshqaruv!$C$10),IF(COUNTIFS($B$4:$B812,$B813,$C$4:$C812,$C813,$J$4:$J812,"&gt;="&amp;Boshqaruv!$C$9,$J$4:$J812,"&lt;="&amp;Boshqaruv!$C$10)=0,1,0),0)</f>
        <v>0</v>
      </c>
      <c r="R813" s="28" t="n">
        <f aca="false">IF(AND($B813&lt;&gt;"",$J813&gt;=Boshqaruv!$C$9,$J813&lt;=Boshqaruv!$C$10,$K813&lt;&gt;"",$K813&lt;=Boshqaruv!$C$10),IF(COUNTIFS($B$4:$B812,$B813,$C$4:$C812,$C813,$J$4:$J812,"&gt;="&amp;Boshqaruv!$C$9,$J$4:$J812,"&lt;="&amp;Boshqaruv!$C$10,$K$4:$K812,"&lt;&gt;",$K$4:$K812,"&lt;="&amp;Boshqaruv!$C$10)=0,1,0),0)</f>
        <v>0</v>
      </c>
      <c r="S813" s="28" t="n">
        <f aca="false">IF($P813=1,IF(COUNTIFS($B$4:$B812,$B813,$C$4:$C812,$C813,$P$4:$P812,1)=0,1,0),0)</f>
        <v>0</v>
      </c>
      <c r="T813" s="12"/>
    </row>
    <row r="814" customFormat="false" ht="15" hidden="false" customHeight="false" outlineLevel="0" collapsed="false">
      <c r="A814" s="20" t="n">
        <v>810</v>
      </c>
      <c r="B814" s="12"/>
      <c r="C814" s="13"/>
      <c r="D814" s="24"/>
      <c r="E814" s="12"/>
      <c r="F814" s="12"/>
      <c r="G814" s="25"/>
      <c r="H814" s="25"/>
      <c r="I814" s="25"/>
      <c r="J814" s="13"/>
      <c r="K814" s="13"/>
      <c r="L814" s="25"/>
      <c r="M814" s="14" t="str">
        <f aca="false">IF(OR($C814="",$J814=""),"",INT(($J814-$C814)/365.25))</f>
        <v/>
      </c>
      <c r="N814" s="14" t="str">
        <f aca="false">IF($M814="","",IF($M814&lt;2,"Ha","Yo'q"))</f>
        <v/>
      </c>
      <c r="O814" s="14" t="str">
        <f aca="false">IF($M814="","",IF(AND($M814&gt;=7,$M814&lt;=17),"Ha","Yo'q"))</f>
        <v/>
      </c>
      <c r="P814" s="14" t="str">
        <f aca="false">IF(AND($B814&lt;&gt;"",$J814&lt;&gt;"",$J814&lt;=Boshqaruv!$C$10,OR($K814="",$K814&gt;Boshqaruv!$C$10),$L814&lt;&gt;"Tibbiy qarshi ko'rsatma"),1,"")</f>
        <v/>
      </c>
      <c r="Q814" s="28" t="n">
        <f aca="false">IF(AND($B814&lt;&gt;"",$J814&gt;=Boshqaruv!$C$9,$J814&lt;=Boshqaruv!$C$10),IF(COUNTIFS($B$4:$B813,$B814,$C$4:$C813,$C814,$J$4:$J813,"&gt;="&amp;Boshqaruv!$C$9,$J$4:$J813,"&lt;="&amp;Boshqaruv!$C$10)=0,1,0),0)</f>
        <v>0</v>
      </c>
      <c r="R814" s="28" t="n">
        <f aca="false">IF(AND($B814&lt;&gt;"",$J814&gt;=Boshqaruv!$C$9,$J814&lt;=Boshqaruv!$C$10,$K814&lt;&gt;"",$K814&lt;=Boshqaruv!$C$10),IF(COUNTIFS($B$4:$B813,$B814,$C$4:$C813,$C814,$J$4:$J813,"&gt;="&amp;Boshqaruv!$C$9,$J$4:$J813,"&lt;="&amp;Boshqaruv!$C$10,$K$4:$K813,"&lt;&gt;",$K$4:$K813,"&lt;="&amp;Boshqaruv!$C$10)=0,1,0),0)</f>
        <v>0</v>
      </c>
      <c r="S814" s="28" t="n">
        <f aca="false">IF($P814=1,IF(COUNTIFS($B$4:$B813,$B814,$C$4:$C813,$C814,$P$4:$P813,1)=0,1,0),0)</f>
        <v>0</v>
      </c>
      <c r="T814" s="12"/>
    </row>
    <row r="815" customFormat="false" ht="15" hidden="false" customHeight="false" outlineLevel="0" collapsed="false">
      <c r="A815" s="20" t="n">
        <v>811</v>
      </c>
      <c r="B815" s="12"/>
      <c r="C815" s="13"/>
      <c r="D815" s="24"/>
      <c r="E815" s="12"/>
      <c r="F815" s="12"/>
      <c r="G815" s="25"/>
      <c r="H815" s="25"/>
      <c r="I815" s="25"/>
      <c r="J815" s="13"/>
      <c r="K815" s="13"/>
      <c r="L815" s="25"/>
      <c r="M815" s="14" t="str">
        <f aca="false">IF(OR($C815="",$J815=""),"",INT(($J815-$C815)/365.25))</f>
        <v/>
      </c>
      <c r="N815" s="14" t="str">
        <f aca="false">IF($M815="","",IF($M815&lt;2,"Ha","Yo'q"))</f>
        <v/>
      </c>
      <c r="O815" s="14" t="str">
        <f aca="false">IF($M815="","",IF(AND($M815&gt;=7,$M815&lt;=17),"Ha","Yo'q"))</f>
        <v/>
      </c>
      <c r="P815" s="14" t="str">
        <f aca="false">IF(AND($B815&lt;&gt;"",$J815&lt;&gt;"",$J815&lt;=Boshqaruv!$C$10,OR($K815="",$K815&gt;Boshqaruv!$C$10),$L815&lt;&gt;"Tibbiy qarshi ko'rsatma"),1,"")</f>
        <v/>
      </c>
      <c r="Q815" s="28" t="n">
        <f aca="false">IF(AND($B815&lt;&gt;"",$J815&gt;=Boshqaruv!$C$9,$J815&lt;=Boshqaruv!$C$10),IF(COUNTIFS($B$4:$B814,$B815,$C$4:$C814,$C815,$J$4:$J814,"&gt;="&amp;Boshqaruv!$C$9,$J$4:$J814,"&lt;="&amp;Boshqaruv!$C$10)=0,1,0),0)</f>
        <v>0</v>
      </c>
      <c r="R815" s="28" t="n">
        <f aca="false">IF(AND($B815&lt;&gt;"",$J815&gt;=Boshqaruv!$C$9,$J815&lt;=Boshqaruv!$C$10,$K815&lt;&gt;"",$K815&lt;=Boshqaruv!$C$10),IF(COUNTIFS($B$4:$B814,$B815,$C$4:$C814,$C815,$J$4:$J814,"&gt;="&amp;Boshqaruv!$C$9,$J$4:$J814,"&lt;="&amp;Boshqaruv!$C$10,$K$4:$K814,"&lt;&gt;",$K$4:$K814,"&lt;="&amp;Boshqaruv!$C$10)=0,1,0),0)</f>
        <v>0</v>
      </c>
      <c r="S815" s="28" t="n">
        <f aca="false">IF($P815=1,IF(COUNTIFS($B$4:$B814,$B815,$C$4:$C814,$C815,$P$4:$P814,1)=0,1,0),0)</f>
        <v>0</v>
      </c>
      <c r="T815" s="12"/>
    </row>
    <row r="816" customFormat="false" ht="15" hidden="false" customHeight="false" outlineLevel="0" collapsed="false">
      <c r="A816" s="20" t="n">
        <v>812</v>
      </c>
      <c r="B816" s="12"/>
      <c r="C816" s="13"/>
      <c r="D816" s="24"/>
      <c r="E816" s="12"/>
      <c r="F816" s="12"/>
      <c r="G816" s="25"/>
      <c r="H816" s="25"/>
      <c r="I816" s="25"/>
      <c r="J816" s="13"/>
      <c r="K816" s="13"/>
      <c r="L816" s="25"/>
      <c r="M816" s="14" t="str">
        <f aca="false">IF(OR($C816="",$J816=""),"",INT(($J816-$C816)/365.25))</f>
        <v/>
      </c>
      <c r="N816" s="14" t="str">
        <f aca="false">IF($M816="","",IF($M816&lt;2,"Ha","Yo'q"))</f>
        <v/>
      </c>
      <c r="O816" s="14" t="str">
        <f aca="false">IF($M816="","",IF(AND($M816&gt;=7,$M816&lt;=17),"Ha","Yo'q"))</f>
        <v/>
      </c>
      <c r="P816" s="14" t="str">
        <f aca="false">IF(AND($B816&lt;&gt;"",$J816&lt;&gt;"",$J816&lt;=Boshqaruv!$C$10,OR($K816="",$K816&gt;Boshqaruv!$C$10),$L816&lt;&gt;"Tibbiy qarshi ko'rsatma"),1,"")</f>
        <v/>
      </c>
      <c r="Q816" s="28" t="n">
        <f aca="false">IF(AND($B816&lt;&gt;"",$J816&gt;=Boshqaruv!$C$9,$J816&lt;=Boshqaruv!$C$10),IF(COUNTIFS($B$4:$B815,$B816,$C$4:$C815,$C816,$J$4:$J815,"&gt;="&amp;Boshqaruv!$C$9,$J$4:$J815,"&lt;="&amp;Boshqaruv!$C$10)=0,1,0),0)</f>
        <v>0</v>
      </c>
      <c r="R816" s="28" t="n">
        <f aca="false">IF(AND($B816&lt;&gt;"",$J816&gt;=Boshqaruv!$C$9,$J816&lt;=Boshqaruv!$C$10,$K816&lt;&gt;"",$K816&lt;=Boshqaruv!$C$10),IF(COUNTIFS($B$4:$B815,$B816,$C$4:$C815,$C816,$J$4:$J815,"&gt;="&amp;Boshqaruv!$C$9,$J$4:$J815,"&lt;="&amp;Boshqaruv!$C$10,$K$4:$K815,"&lt;&gt;",$K$4:$K815,"&lt;="&amp;Boshqaruv!$C$10)=0,1,0),0)</f>
        <v>0</v>
      </c>
      <c r="S816" s="28" t="n">
        <f aca="false">IF($P816=1,IF(COUNTIFS($B$4:$B815,$B816,$C$4:$C815,$C816,$P$4:$P815,1)=0,1,0),0)</f>
        <v>0</v>
      </c>
      <c r="T816" s="12"/>
    </row>
    <row r="817" customFormat="false" ht="15" hidden="false" customHeight="false" outlineLevel="0" collapsed="false">
      <c r="A817" s="20" t="n">
        <v>813</v>
      </c>
      <c r="B817" s="12"/>
      <c r="C817" s="13"/>
      <c r="D817" s="24"/>
      <c r="E817" s="12"/>
      <c r="F817" s="12"/>
      <c r="G817" s="25"/>
      <c r="H817" s="25"/>
      <c r="I817" s="25"/>
      <c r="J817" s="13"/>
      <c r="K817" s="13"/>
      <c r="L817" s="25"/>
      <c r="M817" s="14" t="str">
        <f aca="false">IF(OR($C817="",$J817=""),"",INT(($J817-$C817)/365.25))</f>
        <v/>
      </c>
      <c r="N817" s="14" t="str">
        <f aca="false">IF($M817="","",IF($M817&lt;2,"Ha","Yo'q"))</f>
        <v/>
      </c>
      <c r="O817" s="14" t="str">
        <f aca="false">IF($M817="","",IF(AND($M817&gt;=7,$M817&lt;=17),"Ha","Yo'q"))</f>
        <v/>
      </c>
      <c r="P817" s="14" t="str">
        <f aca="false">IF(AND($B817&lt;&gt;"",$J817&lt;&gt;"",$J817&lt;=Boshqaruv!$C$10,OR($K817="",$K817&gt;Boshqaruv!$C$10),$L817&lt;&gt;"Tibbiy qarshi ko'rsatma"),1,"")</f>
        <v/>
      </c>
      <c r="Q817" s="28" t="n">
        <f aca="false">IF(AND($B817&lt;&gt;"",$J817&gt;=Boshqaruv!$C$9,$J817&lt;=Boshqaruv!$C$10),IF(COUNTIFS($B$4:$B816,$B817,$C$4:$C816,$C817,$J$4:$J816,"&gt;="&amp;Boshqaruv!$C$9,$J$4:$J816,"&lt;="&amp;Boshqaruv!$C$10)=0,1,0),0)</f>
        <v>0</v>
      </c>
      <c r="R817" s="28" t="n">
        <f aca="false">IF(AND($B817&lt;&gt;"",$J817&gt;=Boshqaruv!$C$9,$J817&lt;=Boshqaruv!$C$10,$K817&lt;&gt;"",$K817&lt;=Boshqaruv!$C$10),IF(COUNTIFS($B$4:$B816,$B817,$C$4:$C816,$C817,$J$4:$J816,"&gt;="&amp;Boshqaruv!$C$9,$J$4:$J816,"&lt;="&amp;Boshqaruv!$C$10,$K$4:$K816,"&lt;&gt;",$K$4:$K816,"&lt;="&amp;Boshqaruv!$C$10)=0,1,0),0)</f>
        <v>0</v>
      </c>
      <c r="S817" s="28" t="n">
        <f aca="false">IF($P817=1,IF(COUNTIFS($B$4:$B816,$B817,$C$4:$C816,$C817,$P$4:$P816,1)=0,1,0),0)</f>
        <v>0</v>
      </c>
      <c r="T817" s="12"/>
    </row>
    <row r="818" customFormat="false" ht="15" hidden="false" customHeight="false" outlineLevel="0" collapsed="false">
      <c r="A818" s="20" t="n">
        <v>814</v>
      </c>
      <c r="B818" s="12"/>
      <c r="C818" s="13"/>
      <c r="D818" s="24"/>
      <c r="E818" s="12"/>
      <c r="F818" s="12"/>
      <c r="G818" s="25"/>
      <c r="H818" s="25"/>
      <c r="I818" s="25"/>
      <c r="J818" s="13"/>
      <c r="K818" s="13"/>
      <c r="L818" s="25"/>
      <c r="M818" s="14" t="str">
        <f aca="false">IF(OR($C818="",$J818=""),"",INT(($J818-$C818)/365.25))</f>
        <v/>
      </c>
      <c r="N818" s="14" t="str">
        <f aca="false">IF($M818="","",IF($M818&lt;2,"Ha","Yo'q"))</f>
        <v/>
      </c>
      <c r="O818" s="14" t="str">
        <f aca="false">IF($M818="","",IF(AND($M818&gt;=7,$M818&lt;=17),"Ha","Yo'q"))</f>
        <v/>
      </c>
      <c r="P818" s="14" t="str">
        <f aca="false">IF(AND($B818&lt;&gt;"",$J818&lt;&gt;"",$J818&lt;=Boshqaruv!$C$10,OR($K818="",$K818&gt;Boshqaruv!$C$10),$L818&lt;&gt;"Tibbiy qarshi ko'rsatma"),1,"")</f>
        <v/>
      </c>
      <c r="Q818" s="28" t="n">
        <f aca="false">IF(AND($B818&lt;&gt;"",$J818&gt;=Boshqaruv!$C$9,$J818&lt;=Boshqaruv!$C$10),IF(COUNTIFS($B$4:$B817,$B818,$C$4:$C817,$C818,$J$4:$J817,"&gt;="&amp;Boshqaruv!$C$9,$J$4:$J817,"&lt;="&amp;Boshqaruv!$C$10)=0,1,0),0)</f>
        <v>0</v>
      </c>
      <c r="R818" s="28" t="n">
        <f aca="false">IF(AND($B818&lt;&gt;"",$J818&gt;=Boshqaruv!$C$9,$J818&lt;=Boshqaruv!$C$10,$K818&lt;&gt;"",$K818&lt;=Boshqaruv!$C$10),IF(COUNTIFS($B$4:$B817,$B818,$C$4:$C817,$C818,$J$4:$J817,"&gt;="&amp;Boshqaruv!$C$9,$J$4:$J817,"&lt;="&amp;Boshqaruv!$C$10,$K$4:$K817,"&lt;&gt;",$K$4:$K817,"&lt;="&amp;Boshqaruv!$C$10)=0,1,0),0)</f>
        <v>0</v>
      </c>
      <c r="S818" s="28" t="n">
        <f aca="false">IF($P818=1,IF(COUNTIFS($B$4:$B817,$B818,$C$4:$C817,$C818,$P$4:$P817,1)=0,1,0),0)</f>
        <v>0</v>
      </c>
      <c r="T818" s="12"/>
    </row>
    <row r="819" customFormat="false" ht="15" hidden="false" customHeight="false" outlineLevel="0" collapsed="false">
      <c r="A819" s="20" t="n">
        <v>815</v>
      </c>
      <c r="B819" s="12"/>
      <c r="C819" s="13"/>
      <c r="D819" s="24"/>
      <c r="E819" s="12"/>
      <c r="F819" s="12"/>
      <c r="G819" s="25"/>
      <c r="H819" s="25"/>
      <c r="I819" s="25"/>
      <c r="J819" s="13"/>
      <c r="K819" s="13"/>
      <c r="L819" s="25"/>
      <c r="M819" s="14" t="str">
        <f aca="false">IF(OR($C819="",$J819=""),"",INT(($J819-$C819)/365.25))</f>
        <v/>
      </c>
      <c r="N819" s="14" t="str">
        <f aca="false">IF($M819="","",IF($M819&lt;2,"Ha","Yo'q"))</f>
        <v/>
      </c>
      <c r="O819" s="14" t="str">
        <f aca="false">IF($M819="","",IF(AND($M819&gt;=7,$M819&lt;=17),"Ha","Yo'q"))</f>
        <v/>
      </c>
      <c r="P819" s="14" t="str">
        <f aca="false">IF(AND($B819&lt;&gt;"",$J819&lt;&gt;"",$J819&lt;=Boshqaruv!$C$10,OR($K819="",$K819&gt;Boshqaruv!$C$10),$L819&lt;&gt;"Tibbiy qarshi ko'rsatma"),1,"")</f>
        <v/>
      </c>
      <c r="Q819" s="28" t="n">
        <f aca="false">IF(AND($B819&lt;&gt;"",$J819&gt;=Boshqaruv!$C$9,$J819&lt;=Boshqaruv!$C$10),IF(COUNTIFS($B$4:$B818,$B819,$C$4:$C818,$C819,$J$4:$J818,"&gt;="&amp;Boshqaruv!$C$9,$J$4:$J818,"&lt;="&amp;Boshqaruv!$C$10)=0,1,0),0)</f>
        <v>0</v>
      </c>
      <c r="R819" s="28" t="n">
        <f aca="false">IF(AND($B819&lt;&gt;"",$J819&gt;=Boshqaruv!$C$9,$J819&lt;=Boshqaruv!$C$10,$K819&lt;&gt;"",$K819&lt;=Boshqaruv!$C$10),IF(COUNTIFS($B$4:$B818,$B819,$C$4:$C818,$C819,$J$4:$J818,"&gt;="&amp;Boshqaruv!$C$9,$J$4:$J818,"&lt;="&amp;Boshqaruv!$C$10,$K$4:$K818,"&lt;&gt;",$K$4:$K818,"&lt;="&amp;Boshqaruv!$C$10)=0,1,0),0)</f>
        <v>0</v>
      </c>
      <c r="S819" s="28" t="n">
        <f aca="false">IF($P819=1,IF(COUNTIFS($B$4:$B818,$B819,$C$4:$C818,$C819,$P$4:$P818,1)=0,1,0),0)</f>
        <v>0</v>
      </c>
      <c r="T819" s="12"/>
    </row>
    <row r="820" customFormat="false" ht="15" hidden="false" customHeight="false" outlineLevel="0" collapsed="false">
      <c r="A820" s="20" t="n">
        <v>816</v>
      </c>
      <c r="B820" s="12"/>
      <c r="C820" s="13"/>
      <c r="D820" s="24"/>
      <c r="E820" s="12"/>
      <c r="F820" s="12"/>
      <c r="G820" s="25"/>
      <c r="H820" s="25"/>
      <c r="I820" s="25"/>
      <c r="J820" s="13"/>
      <c r="K820" s="13"/>
      <c r="L820" s="25"/>
      <c r="M820" s="14" t="str">
        <f aca="false">IF(OR($C820="",$J820=""),"",INT(($J820-$C820)/365.25))</f>
        <v/>
      </c>
      <c r="N820" s="14" t="str">
        <f aca="false">IF($M820="","",IF($M820&lt;2,"Ha","Yo'q"))</f>
        <v/>
      </c>
      <c r="O820" s="14" t="str">
        <f aca="false">IF($M820="","",IF(AND($M820&gt;=7,$M820&lt;=17),"Ha","Yo'q"))</f>
        <v/>
      </c>
      <c r="P820" s="14" t="str">
        <f aca="false">IF(AND($B820&lt;&gt;"",$J820&lt;&gt;"",$J820&lt;=Boshqaruv!$C$10,OR($K820="",$K820&gt;Boshqaruv!$C$10),$L820&lt;&gt;"Tibbiy qarshi ko'rsatma"),1,"")</f>
        <v/>
      </c>
      <c r="Q820" s="28" t="n">
        <f aca="false">IF(AND($B820&lt;&gt;"",$J820&gt;=Boshqaruv!$C$9,$J820&lt;=Boshqaruv!$C$10),IF(COUNTIFS($B$4:$B819,$B820,$C$4:$C819,$C820,$J$4:$J819,"&gt;="&amp;Boshqaruv!$C$9,$J$4:$J819,"&lt;="&amp;Boshqaruv!$C$10)=0,1,0),0)</f>
        <v>0</v>
      </c>
      <c r="R820" s="28" t="n">
        <f aca="false">IF(AND($B820&lt;&gt;"",$J820&gt;=Boshqaruv!$C$9,$J820&lt;=Boshqaruv!$C$10,$K820&lt;&gt;"",$K820&lt;=Boshqaruv!$C$10),IF(COUNTIFS($B$4:$B819,$B820,$C$4:$C819,$C820,$J$4:$J819,"&gt;="&amp;Boshqaruv!$C$9,$J$4:$J819,"&lt;="&amp;Boshqaruv!$C$10,$K$4:$K819,"&lt;&gt;",$K$4:$K819,"&lt;="&amp;Boshqaruv!$C$10)=0,1,0),0)</f>
        <v>0</v>
      </c>
      <c r="S820" s="28" t="n">
        <f aca="false">IF($P820=1,IF(COUNTIFS($B$4:$B819,$B820,$C$4:$C819,$C820,$P$4:$P819,1)=0,1,0),0)</f>
        <v>0</v>
      </c>
      <c r="T820" s="12"/>
    </row>
    <row r="821" customFormat="false" ht="15" hidden="false" customHeight="false" outlineLevel="0" collapsed="false">
      <c r="A821" s="20" t="n">
        <v>817</v>
      </c>
      <c r="B821" s="12"/>
      <c r="C821" s="13"/>
      <c r="D821" s="24"/>
      <c r="E821" s="12"/>
      <c r="F821" s="12"/>
      <c r="G821" s="25"/>
      <c r="H821" s="25"/>
      <c r="I821" s="25"/>
      <c r="J821" s="13"/>
      <c r="K821" s="13"/>
      <c r="L821" s="25"/>
      <c r="M821" s="14" t="str">
        <f aca="false">IF(OR($C821="",$J821=""),"",INT(($J821-$C821)/365.25))</f>
        <v/>
      </c>
      <c r="N821" s="14" t="str">
        <f aca="false">IF($M821="","",IF($M821&lt;2,"Ha","Yo'q"))</f>
        <v/>
      </c>
      <c r="O821" s="14" t="str">
        <f aca="false">IF($M821="","",IF(AND($M821&gt;=7,$M821&lt;=17),"Ha","Yo'q"))</f>
        <v/>
      </c>
      <c r="P821" s="14" t="str">
        <f aca="false">IF(AND($B821&lt;&gt;"",$J821&lt;&gt;"",$J821&lt;=Boshqaruv!$C$10,OR($K821="",$K821&gt;Boshqaruv!$C$10),$L821&lt;&gt;"Tibbiy qarshi ko'rsatma"),1,"")</f>
        <v/>
      </c>
      <c r="Q821" s="28" t="n">
        <f aca="false">IF(AND($B821&lt;&gt;"",$J821&gt;=Boshqaruv!$C$9,$J821&lt;=Boshqaruv!$C$10),IF(COUNTIFS($B$4:$B820,$B821,$C$4:$C820,$C821,$J$4:$J820,"&gt;="&amp;Boshqaruv!$C$9,$J$4:$J820,"&lt;="&amp;Boshqaruv!$C$10)=0,1,0),0)</f>
        <v>0</v>
      </c>
      <c r="R821" s="28" t="n">
        <f aca="false">IF(AND($B821&lt;&gt;"",$J821&gt;=Boshqaruv!$C$9,$J821&lt;=Boshqaruv!$C$10,$K821&lt;&gt;"",$K821&lt;=Boshqaruv!$C$10),IF(COUNTIFS($B$4:$B820,$B821,$C$4:$C820,$C821,$J$4:$J820,"&gt;="&amp;Boshqaruv!$C$9,$J$4:$J820,"&lt;="&amp;Boshqaruv!$C$10,$K$4:$K820,"&lt;&gt;",$K$4:$K820,"&lt;="&amp;Boshqaruv!$C$10)=0,1,0),0)</f>
        <v>0</v>
      </c>
      <c r="S821" s="28" t="n">
        <f aca="false">IF($P821=1,IF(COUNTIFS($B$4:$B820,$B821,$C$4:$C820,$C821,$P$4:$P820,1)=0,1,0),0)</f>
        <v>0</v>
      </c>
      <c r="T821" s="12"/>
    </row>
    <row r="822" customFormat="false" ht="15" hidden="false" customHeight="false" outlineLevel="0" collapsed="false">
      <c r="A822" s="20" t="n">
        <v>818</v>
      </c>
      <c r="B822" s="12"/>
      <c r="C822" s="13"/>
      <c r="D822" s="24"/>
      <c r="E822" s="12"/>
      <c r="F822" s="12"/>
      <c r="G822" s="25"/>
      <c r="H822" s="25"/>
      <c r="I822" s="25"/>
      <c r="J822" s="13"/>
      <c r="K822" s="13"/>
      <c r="L822" s="25"/>
      <c r="M822" s="14" t="str">
        <f aca="false">IF(OR($C822="",$J822=""),"",INT(($J822-$C822)/365.25))</f>
        <v/>
      </c>
      <c r="N822" s="14" t="str">
        <f aca="false">IF($M822="","",IF($M822&lt;2,"Ha","Yo'q"))</f>
        <v/>
      </c>
      <c r="O822" s="14" t="str">
        <f aca="false">IF($M822="","",IF(AND($M822&gt;=7,$M822&lt;=17),"Ha","Yo'q"))</f>
        <v/>
      </c>
      <c r="P822" s="14" t="str">
        <f aca="false">IF(AND($B822&lt;&gt;"",$J822&lt;&gt;"",$J822&lt;=Boshqaruv!$C$10,OR($K822="",$K822&gt;Boshqaruv!$C$10),$L822&lt;&gt;"Tibbiy qarshi ko'rsatma"),1,"")</f>
        <v/>
      </c>
      <c r="Q822" s="28" t="n">
        <f aca="false">IF(AND($B822&lt;&gt;"",$J822&gt;=Boshqaruv!$C$9,$J822&lt;=Boshqaruv!$C$10),IF(COUNTIFS($B$4:$B821,$B822,$C$4:$C821,$C822,$J$4:$J821,"&gt;="&amp;Boshqaruv!$C$9,$J$4:$J821,"&lt;="&amp;Boshqaruv!$C$10)=0,1,0),0)</f>
        <v>0</v>
      </c>
      <c r="R822" s="28" t="n">
        <f aca="false">IF(AND($B822&lt;&gt;"",$J822&gt;=Boshqaruv!$C$9,$J822&lt;=Boshqaruv!$C$10,$K822&lt;&gt;"",$K822&lt;=Boshqaruv!$C$10),IF(COUNTIFS($B$4:$B821,$B822,$C$4:$C821,$C822,$J$4:$J821,"&gt;="&amp;Boshqaruv!$C$9,$J$4:$J821,"&lt;="&amp;Boshqaruv!$C$10,$K$4:$K821,"&lt;&gt;",$K$4:$K821,"&lt;="&amp;Boshqaruv!$C$10)=0,1,0),0)</f>
        <v>0</v>
      </c>
      <c r="S822" s="28" t="n">
        <f aca="false">IF($P822=1,IF(COUNTIFS($B$4:$B821,$B822,$C$4:$C821,$C822,$P$4:$P821,1)=0,1,0),0)</f>
        <v>0</v>
      </c>
      <c r="T822" s="12"/>
    </row>
    <row r="823" customFormat="false" ht="15" hidden="false" customHeight="false" outlineLevel="0" collapsed="false">
      <c r="A823" s="20" t="n">
        <v>819</v>
      </c>
      <c r="B823" s="12"/>
      <c r="C823" s="13"/>
      <c r="D823" s="24"/>
      <c r="E823" s="12"/>
      <c r="F823" s="12"/>
      <c r="G823" s="25"/>
      <c r="H823" s="25"/>
      <c r="I823" s="25"/>
      <c r="J823" s="13"/>
      <c r="K823" s="13"/>
      <c r="L823" s="25"/>
      <c r="M823" s="14" t="str">
        <f aca="false">IF(OR($C823="",$J823=""),"",INT(($J823-$C823)/365.25))</f>
        <v/>
      </c>
      <c r="N823" s="14" t="str">
        <f aca="false">IF($M823="","",IF($M823&lt;2,"Ha","Yo'q"))</f>
        <v/>
      </c>
      <c r="O823" s="14" t="str">
        <f aca="false">IF($M823="","",IF(AND($M823&gt;=7,$M823&lt;=17),"Ha","Yo'q"))</f>
        <v/>
      </c>
      <c r="P823" s="14" t="str">
        <f aca="false">IF(AND($B823&lt;&gt;"",$J823&lt;&gt;"",$J823&lt;=Boshqaruv!$C$10,OR($K823="",$K823&gt;Boshqaruv!$C$10),$L823&lt;&gt;"Tibbiy qarshi ko'rsatma"),1,"")</f>
        <v/>
      </c>
      <c r="Q823" s="28" t="n">
        <f aca="false">IF(AND($B823&lt;&gt;"",$J823&gt;=Boshqaruv!$C$9,$J823&lt;=Boshqaruv!$C$10),IF(COUNTIFS($B$4:$B822,$B823,$C$4:$C822,$C823,$J$4:$J822,"&gt;="&amp;Boshqaruv!$C$9,$J$4:$J822,"&lt;="&amp;Boshqaruv!$C$10)=0,1,0),0)</f>
        <v>0</v>
      </c>
      <c r="R823" s="28" t="n">
        <f aca="false">IF(AND($B823&lt;&gt;"",$J823&gt;=Boshqaruv!$C$9,$J823&lt;=Boshqaruv!$C$10,$K823&lt;&gt;"",$K823&lt;=Boshqaruv!$C$10),IF(COUNTIFS($B$4:$B822,$B823,$C$4:$C822,$C823,$J$4:$J822,"&gt;="&amp;Boshqaruv!$C$9,$J$4:$J822,"&lt;="&amp;Boshqaruv!$C$10,$K$4:$K822,"&lt;&gt;",$K$4:$K822,"&lt;="&amp;Boshqaruv!$C$10)=0,1,0),0)</f>
        <v>0</v>
      </c>
      <c r="S823" s="28" t="n">
        <f aca="false">IF($P823=1,IF(COUNTIFS($B$4:$B822,$B823,$C$4:$C822,$C823,$P$4:$P822,1)=0,1,0),0)</f>
        <v>0</v>
      </c>
      <c r="T823" s="12"/>
    </row>
    <row r="824" customFormat="false" ht="15" hidden="false" customHeight="false" outlineLevel="0" collapsed="false">
      <c r="A824" s="20" t="n">
        <v>820</v>
      </c>
      <c r="B824" s="12"/>
      <c r="C824" s="13"/>
      <c r="D824" s="24"/>
      <c r="E824" s="12"/>
      <c r="F824" s="12"/>
      <c r="G824" s="25"/>
      <c r="H824" s="25"/>
      <c r="I824" s="25"/>
      <c r="J824" s="13"/>
      <c r="K824" s="13"/>
      <c r="L824" s="25"/>
      <c r="M824" s="14" t="str">
        <f aca="false">IF(OR($C824="",$J824=""),"",INT(($J824-$C824)/365.25))</f>
        <v/>
      </c>
      <c r="N824" s="14" t="str">
        <f aca="false">IF($M824="","",IF($M824&lt;2,"Ha","Yo'q"))</f>
        <v/>
      </c>
      <c r="O824" s="14" t="str">
        <f aca="false">IF($M824="","",IF(AND($M824&gt;=7,$M824&lt;=17),"Ha","Yo'q"))</f>
        <v/>
      </c>
      <c r="P824" s="14" t="str">
        <f aca="false">IF(AND($B824&lt;&gt;"",$J824&lt;&gt;"",$J824&lt;=Boshqaruv!$C$10,OR($K824="",$K824&gt;Boshqaruv!$C$10),$L824&lt;&gt;"Tibbiy qarshi ko'rsatma"),1,"")</f>
        <v/>
      </c>
      <c r="Q824" s="28" t="n">
        <f aca="false">IF(AND($B824&lt;&gt;"",$J824&gt;=Boshqaruv!$C$9,$J824&lt;=Boshqaruv!$C$10),IF(COUNTIFS($B$4:$B823,$B824,$C$4:$C823,$C824,$J$4:$J823,"&gt;="&amp;Boshqaruv!$C$9,$J$4:$J823,"&lt;="&amp;Boshqaruv!$C$10)=0,1,0),0)</f>
        <v>0</v>
      </c>
      <c r="R824" s="28" t="n">
        <f aca="false">IF(AND($B824&lt;&gt;"",$J824&gt;=Boshqaruv!$C$9,$J824&lt;=Boshqaruv!$C$10,$K824&lt;&gt;"",$K824&lt;=Boshqaruv!$C$10),IF(COUNTIFS($B$4:$B823,$B824,$C$4:$C823,$C824,$J$4:$J823,"&gt;="&amp;Boshqaruv!$C$9,$J$4:$J823,"&lt;="&amp;Boshqaruv!$C$10,$K$4:$K823,"&lt;&gt;",$K$4:$K823,"&lt;="&amp;Boshqaruv!$C$10)=0,1,0),0)</f>
        <v>0</v>
      </c>
      <c r="S824" s="28" t="n">
        <f aca="false">IF($P824=1,IF(COUNTIFS($B$4:$B823,$B824,$C$4:$C823,$C824,$P$4:$P823,1)=0,1,0),0)</f>
        <v>0</v>
      </c>
      <c r="T824" s="12"/>
    </row>
    <row r="825" customFormat="false" ht="15" hidden="false" customHeight="false" outlineLevel="0" collapsed="false">
      <c r="A825" s="20" t="n">
        <v>821</v>
      </c>
      <c r="B825" s="12"/>
      <c r="C825" s="13"/>
      <c r="D825" s="24"/>
      <c r="E825" s="12"/>
      <c r="F825" s="12"/>
      <c r="G825" s="25"/>
      <c r="H825" s="25"/>
      <c r="I825" s="25"/>
      <c r="J825" s="13"/>
      <c r="K825" s="13"/>
      <c r="L825" s="25"/>
      <c r="M825" s="14" t="str">
        <f aca="false">IF(OR($C825="",$J825=""),"",INT(($J825-$C825)/365.25))</f>
        <v/>
      </c>
      <c r="N825" s="14" t="str">
        <f aca="false">IF($M825="","",IF($M825&lt;2,"Ha","Yo'q"))</f>
        <v/>
      </c>
      <c r="O825" s="14" t="str">
        <f aca="false">IF($M825="","",IF(AND($M825&gt;=7,$M825&lt;=17),"Ha","Yo'q"))</f>
        <v/>
      </c>
      <c r="P825" s="14" t="str">
        <f aca="false">IF(AND($B825&lt;&gt;"",$J825&lt;&gt;"",$J825&lt;=Boshqaruv!$C$10,OR($K825="",$K825&gt;Boshqaruv!$C$10),$L825&lt;&gt;"Tibbiy qarshi ko'rsatma"),1,"")</f>
        <v/>
      </c>
      <c r="Q825" s="28" t="n">
        <f aca="false">IF(AND($B825&lt;&gt;"",$J825&gt;=Boshqaruv!$C$9,$J825&lt;=Boshqaruv!$C$10),IF(COUNTIFS($B$4:$B824,$B825,$C$4:$C824,$C825,$J$4:$J824,"&gt;="&amp;Boshqaruv!$C$9,$J$4:$J824,"&lt;="&amp;Boshqaruv!$C$10)=0,1,0),0)</f>
        <v>0</v>
      </c>
      <c r="R825" s="28" t="n">
        <f aca="false">IF(AND($B825&lt;&gt;"",$J825&gt;=Boshqaruv!$C$9,$J825&lt;=Boshqaruv!$C$10,$K825&lt;&gt;"",$K825&lt;=Boshqaruv!$C$10),IF(COUNTIFS($B$4:$B824,$B825,$C$4:$C824,$C825,$J$4:$J824,"&gt;="&amp;Boshqaruv!$C$9,$J$4:$J824,"&lt;="&amp;Boshqaruv!$C$10,$K$4:$K824,"&lt;&gt;",$K$4:$K824,"&lt;="&amp;Boshqaruv!$C$10)=0,1,0),0)</f>
        <v>0</v>
      </c>
      <c r="S825" s="28" t="n">
        <f aca="false">IF($P825=1,IF(COUNTIFS($B$4:$B824,$B825,$C$4:$C824,$C825,$P$4:$P824,1)=0,1,0),0)</f>
        <v>0</v>
      </c>
      <c r="T825" s="12"/>
    </row>
    <row r="826" customFormat="false" ht="15" hidden="false" customHeight="false" outlineLevel="0" collapsed="false">
      <c r="A826" s="20" t="n">
        <v>822</v>
      </c>
      <c r="B826" s="12"/>
      <c r="C826" s="13"/>
      <c r="D826" s="24"/>
      <c r="E826" s="12"/>
      <c r="F826" s="12"/>
      <c r="G826" s="25"/>
      <c r="H826" s="25"/>
      <c r="I826" s="25"/>
      <c r="J826" s="13"/>
      <c r="K826" s="13"/>
      <c r="L826" s="25"/>
      <c r="M826" s="14" t="str">
        <f aca="false">IF(OR($C826="",$J826=""),"",INT(($J826-$C826)/365.25))</f>
        <v/>
      </c>
      <c r="N826" s="14" t="str">
        <f aca="false">IF($M826="","",IF($M826&lt;2,"Ha","Yo'q"))</f>
        <v/>
      </c>
      <c r="O826" s="14" t="str">
        <f aca="false">IF($M826="","",IF(AND($M826&gt;=7,$M826&lt;=17),"Ha","Yo'q"))</f>
        <v/>
      </c>
      <c r="P826" s="14" t="str">
        <f aca="false">IF(AND($B826&lt;&gt;"",$J826&lt;&gt;"",$J826&lt;=Boshqaruv!$C$10,OR($K826="",$K826&gt;Boshqaruv!$C$10),$L826&lt;&gt;"Tibbiy qarshi ko'rsatma"),1,"")</f>
        <v/>
      </c>
      <c r="Q826" s="28" t="n">
        <f aca="false">IF(AND($B826&lt;&gt;"",$J826&gt;=Boshqaruv!$C$9,$J826&lt;=Boshqaruv!$C$10),IF(COUNTIFS($B$4:$B825,$B826,$C$4:$C825,$C826,$J$4:$J825,"&gt;="&amp;Boshqaruv!$C$9,$J$4:$J825,"&lt;="&amp;Boshqaruv!$C$10)=0,1,0),0)</f>
        <v>0</v>
      </c>
      <c r="R826" s="28" t="n">
        <f aca="false">IF(AND($B826&lt;&gt;"",$J826&gt;=Boshqaruv!$C$9,$J826&lt;=Boshqaruv!$C$10,$K826&lt;&gt;"",$K826&lt;=Boshqaruv!$C$10),IF(COUNTIFS($B$4:$B825,$B826,$C$4:$C825,$C826,$J$4:$J825,"&gt;="&amp;Boshqaruv!$C$9,$J$4:$J825,"&lt;="&amp;Boshqaruv!$C$10,$K$4:$K825,"&lt;&gt;",$K$4:$K825,"&lt;="&amp;Boshqaruv!$C$10)=0,1,0),0)</f>
        <v>0</v>
      </c>
      <c r="S826" s="28" t="n">
        <f aca="false">IF($P826=1,IF(COUNTIFS($B$4:$B825,$B826,$C$4:$C825,$C826,$P$4:$P825,1)=0,1,0),0)</f>
        <v>0</v>
      </c>
      <c r="T826" s="12"/>
    </row>
    <row r="827" customFormat="false" ht="15" hidden="false" customHeight="false" outlineLevel="0" collapsed="false">
      <c r="A827" s="20" t="n">
        <v>823</v>
      </c>
      <c r="B827" s="12"/>
      <c r="C827" s="13"/>
      <c r="D827" s="24"/>
      <c r="E827" s="12"/>
      <c r="F827" s="12"/>
      <c r="G827" s="25"/>
      <c r="H827" s="25"/>
      <c r="I827" s="25"/>
      <c r="J827" s="13"/>
      <c r="K827" s="13"/>
      <c r="L827" s="25"/>
      <c r="M827" s="14" t="str">
        <f aca="false">IF(OR($C827="",$J827=""),"",INT(($J827-$C827)/365.25))</f>
        <v/>
      </c>
      <c r="N827" s="14" t="str">
        <f aca="false">IF($M827="","",IF($M827&lt;2,"Ha","Yo'q"))</f>
        <v/>
      </c>
      <c r="O827" s="14" t="str">
        <f aca="false">IF($M827="","",IF(AND($M827&gt;=7,$M827&lt;=17),"Ha","Yo'q"))</f>
        <v/>
      </c>
      <c r="P827" s="14" t="str">
        <f aca="false">IF(AND($B827&lt;&gt;"",$J827&lt;&gt;"",$J827&lt;=Boshqaruv!$C$10,OR($K827="",$K827&gt;Boshqaruv!$C$10),$L827&lt;&gt;"Tibbiy qarshi ko'rsatma"),1,"")</f>
        <v/>
      </c>
      <c r="Q827" s="28" t="n">
        <f aca="false">IF(AND($B827&lt;&gt;"",$J827&gt;=Boshqaruv!$C$9,$J827&lt;=Boshqaruv!$C$10),IF(COUNTIFS($B$4:$B826,$B827,$C$4:$C826,$C827,$J$4:$J826,"&gt;="&amp;Boshqaruv!$C$9,$J$4:$J826,"&lt;="&amp;Boshqaruv!$C$10)=0,1,0),0)</f>
        <v>0</v>
      </c>
      <c r="R827" s="28" t="n">
        <f aca="false">IF(AND($B827&lt;&gt;"",$J827&gt;=Boshqaruv!$C$9,$J827&lt;=Boshqaruv!$C$10,$K827&lt;&gt;"",$K827&lt;=Boshqaruv!$C$10),IF(COUNTIFS($B$4:$B826,$B827,$C$4:$C826,$C827,$J$4:$J826,"&gt;="&amp;Boshqaruv!$C$9,$J$4:$J826,"&lt;="&amp;Boshqaruv!$C$10,$K$4:$K826,"&lt;&gt;",$K$4:$K826,"&lt;="&amp;Boshqaruv!$C$10)=0,1,0),0)</f>
        <v>0</v>
      </c>
      <c r="S827" s="28" t="n">
        <f aca="false">IF($P827=1,IF(COUNTIFS($B$4:$B826,$B827,$C$4:$C826,$C827,$P$4:$P826,1)=0,1,0),0)</f>
        <v>0</v>
      </c>
      <c r="T827" s="12"/>
    </row>
    <row r="828" customFormat="false" ht="15" hidden="false" customHeight="false" outlineLevel="0" collapsed="false">
      <c r="A828" s="20" t="n">
        <v>824</v>
      </c>
      <c r="B828" s="12"/>
      <c r="C828" s="13"/>
      <c r="D828" s="24"/>
      <c r="E828" s="12"/>
      <c r="F828" s="12"/>
      <c r="G828" s="25"/>
      <c r="H828" s="25"/>
      <c r="I828" s="25"/>
      <c r="J828" s="13"/>
      <c r="K828" s="13"/>
      <c r="L828" s="25"/>
      <c r="M828" s="14" t="str">
        <f aca="false">IF(OR($C828="",$J828=""),"",INT(($J828-$C828)/365.25))</f>
        <v/>
      </c>
      <c r="N828" s="14" t="str">
        <f aca="false">IF($M828="","",IF($M828&lt;2,"Ha","Yo'q"))</f>
        <v/>
      </c>
      <c r="O828" s="14" t="str">
        <f aca="false">IF($M828="","",IF(AND($M828&gt;=7,$M828&lt;=17),"Ha","Yo'q"))</f>
        <v/>
      </c>
      <c r="P828" s="14" t="str">
        <f aca="false">IF(AND($B828&lt;&gt;"",$J828&lt;&gt;"",$J828&lt;=Boshqaruv!$C$10,OR($K828="",$K828&gt;Boshqaruv!$C$10),$L828&lt;&gt;"Tibbiy qarshi ko'rsatma"),1,"")</f>
        <v/>
      </c>
      <c r="Q828" s="28" t="n">
        <f aca="false">IF(AND($B828&lt;&gt;"",$J828&gt;=Boshqaruv!$C$9,$J828&lt;=Boshqaruv!$C$10),IF(COUNTIFS($B$4:$B827,$B828,$C$4:$C827,$C828,$J$4:$J827,"&gt;="&amp;Boshqaruv!$C$9,$J$4:$J827,"&lt;="&amp;Boshqaruv!$C$10)=0,1,0),0)</f>
        <v>0</v>
      </c>
      <c r="R828" s="28" t="n">
        <f aca="false">IF(AND($B828&lt;&gt;"",$J828&gt;=Boshqaruv!$C$9,$J828&lt;=Boshqaruv!$C$10,$K828&lt;&gt;"",$K828&lt;=Boshqaruv!$C$10),IF(COUNTIFS($B$4:$B827,$B828,$C$4:$C827,$C828,$J$4:$J827,"&gt;="&amp;Boshqaruv!$C$9,$J$4:$J827,"&lt;="&amp;Boshqaruv!$C$10,$K$4:$K827,"&lt;&gt;",$K$4:$K827,"&lt;="&amp;Boshqaruv!$C$10)=0,1,0),0)</f>
        <v>0</v>
      </c>
      <c r="S828" s="28" t="n">
        <f aca="false">IF($P828=1,IF(COUNTIFS($B$4:$B827,$B828,$C$4:$C827,$C828,$P$4:$P827,1)=0,1,0),0)</f>
        <v>0</v>
      </c>
      <c r="T828" s="12"/>
    </row>
    <row r="829" customFormat="false" ht="15" hidden="false" customHeight="false" outlineLevel="0" collapsed="false">
      <c r="A829" s="20" t="n">
        <v>825</v>
      </c>
      <c r="B829" s="12"/>
      <c r="C829" s="13"/>
      <c r="D829" s="24"/>
      <c r="E829" s="12"/>
      <c r="F829" s="12"/>
      <c r="G829" s="25"/>
      <c r="H829" s="25"/>
      <c r="I829" s="25"/>
      <c r="J829" s="13"/>
      <c r="K829" s="13"/>
      <c r="L829" s="25"/>
      <c r="M829" s="14" t="str">
        <f aca="false">IF(OR($C829="",$J829=""),"",INT(($J829-$C829)/365.25))</f>
        <v/>
      </c>
      <c r="N829" s="14" t="str">
        <f aca="false">IF($M829="","",IF($M829&lt;2,"Ha","Yo'q"))</f>
        <v/>
      </c>
      <c r="O829" s="14" t="str">
        <f aca="false">IF($M829="","",IF(AND($M829&gt;=7,$M829&lt;=17),"Ha","Yo'q"))</f>
        <v/>
      </c>
      <c r="P829" s="14" t="str">
        <f aca="false">IF(AND($B829&lt;&gt;"",$J829&lt;&gt;"",$J829&lt;=Boshqaruv!$C$10,OR($K829="",$K829&gt;Boshqaruv!$C$10),$L829&lt;&gt;"Tibbiy qarshi ko'rsatma"),1,"")</f>
        <v/>
      </c>
      <c r="Q829" s="28" t="n">
        <f aca="false">IF(AND($B829&lt;&gt;"",$J829&gt;=Boshqaruv!$C$9,$J829&lt;=Boshqaruv!$C$10),IF(COUNTIFS($B$4:$B828,$B829,$C$4:$C828,$C829,$J$4:$J828,"&gt;="&amp;Boshqaruv!$C$9,$J$4:$J828,"&lt;="&amp;Boshqaruv!$C$10)=0,1,0),0)</f>
        <v>0</v>
      </c>
      <c r="R829" s="28" t="n">
        <f aca="false">IF(AND($B829&lt;&gt;"",$J829&gt;=Boshqaruv!$C$9,$J829&lt;=Boshqaruv!$C$10,$K829&lt;&gt;"",$K829&lt;=Boshqaruv!$C$10),IF(COUNTIFS($B$4:$B828,$B829,$C$4:$C828,$C829,$J$4:$J828,"&gt;="&amp;Boshqaruv!$C$9,$J$4:$J828,"&lt;="&amp;Boshqaruv!$C$10,$K$4:$K828,"&lt;&gt;",$K$4:$K828,"&lt;="&amp;Boshqaruv!$C$10)=0,1,0),0)</f>
        <v>0</v>
      </c>
      <c r="S829" s="28" t="n">
        <f aca="false">IF($P829=1,IF(COUNTIFS($B$4:$B828,$B829,$C$4:$C828,$C829,$P$4:$P828,1)=0,1,0),0)</f>
        <v>0</v>
      </c>
      <c r="T829" s="12"/>
    </row>
    <row r="830" customFormat="false" ht="15" hidden="false" customHeight="false" outlineLevel="0" collapsed="false">
      <c r="A830" s="20" t="n">
        <v>826</v>
      </c>
      <c r="B830" s="12"/>
      <c r="C830" s="13"/>
      <c r="D830" s="24"/>
      <c r="E830" s="12"/>
      <c r="F830" s="12"/>
      <c r="G830" s="25"/>
      <c r="H830" s="25"/>
      <c r="I830" s="25"/>
      <c r="J830" s="13"/>
      <c r="K830" s="13"/>
      <c r="L830" s="25"/>
      <c r="M830" s="14" t="str">
        <f aca="false">IF(OR($C830="",$J830=""),"",INT(($J830-$C830)/365.25))</f>
        <v/>
      </c>
      <c r="N830" s="14" t="str">
        <f aca="false">IF($M830="","",IF($M830&lt;2,"Ha","Yo'q"))</f>
        <v/>
      </c>
      <c r="O830" s="14" t="str">
        <f aca="false">IF($M830="","",IF(AND($M830&gt;=7,$M830&lt;=17),"Ha","Yo'q"))</f>
        <v/>
      </c>
      <c r="P830" s="14" t="str">
        <f aca="false">IF(AND($B830&lt;&gt;"",$J830&lt;&gt;"",$J830&lt;=Boshqaruv!$C$10,OR($K830="",$K830&gt;Boshqaruv!$C$10),$L830&lt;&gt;"Tibbiy qarshi ko'rsatma"),1,"")</f>
        <v/>
      </c>
      <c r="Q830" s="28" t="n">
        <f aca="false">IF(AND($B830&lt;&gt;"",$J830&gt;=Boshqaruv!$C$9,$J830&lt;=Boshqaruv!$C$10),IF(COUNTIFS($B$4:$B829,$B830,$C$4:$C829,$C830,$J$4:$J829,"&gt;="&amp;Boshqaruv!$C$9,$J$4:$J829,"&lt;="&amp;Boshqaruv!$C$10)=0,1,0),0)</f>
        <v>0</v>
      </c>
      <c r="R830" s="28" t="n">
        <f aca="false">IF(AND($B830&lt;&gt;"",$J830&gt;=Boshqaruv!$C$9,$J830&lt;=Boshqaruv!$C$10,$K830&lt;&gt;"",$K830&lt;=Boshqaruv!$C$10),IF(COUNTIFS($B$4:$B829,$B830,$C$4:$C829,$C830,$J$4:$J829,"&gt;="&amp;Boshqaruv!$C$9,$J$4:$J829,"&lt;="&amp;Boshqaruv!$C$10,$K$4:$K829,"&lt;&gt;",$K$4:$K829,"&lt;="&amp;Boshqaruv!$C$10)=0,1,0),0)</f>
        <v>0</v>
      </c>
      <c r="S830" s="28" t="n">
        <f aca="false">IF($P830=1,IF(COUNTIFS($B$4:$B829,$B830,$C$4:$C829,$C830,$P$4:$P829,1)=0,1,0),0)</f>
        <v>0</v>
      </c>
      <c r="T830" s="12"/>
    </row>
    <row r="831" customFormat="false" ht="15" hidden="false" customHeight="false" outlineLevel="0" collapsed="false">
      <c r="A831" s="20" t="n">
        <v>827</v>
      </c>
      <c r="B831" s="12"/>
      <c r="C831" s="13"/>
      <c r="D831" s="24"/>
      <c r="E831" s="12"/>
      <c r="F831" s="12"/>
      <c r="G831" s="25"/>
      <c r="H831" s="25"/>
      <c r="I831" s="25"/>
      <c r="J831" s="13"/>
      <c r="K831" s="13"/>
      <c r="L831" s="25"/>
      <c r="M831" s="14" t="str">
        <f aca="false">IF(OR($C831="",$J831=""),"",INT(($J831-$C831)/365.25))</f>
        <v/>
      </c>
      <c r="N831" s="14" t="str">
        <f aca="false">IF($M831="","",IF($M831&lt;2,"Ha","Yo'q"))</f>
        <v/>
      </c>
      <c r="O831" s="14" t="str">
        <f aca="false">IF($M831="","",IF(AND($M831&gt;=7,$M831&lt;=17),"Ha","Yo'q"))</f>
        <v/>
      </c>
      <c r="P831" s="14" t="str">
        <f aca="false">IF(AND($B831&lt;&gt;"",$J831&lt;&gt;"",$J831&lt;=Boshqaruv!$C$10,OR($K831="",$K831&gt;Boshqaruv!$C$10),$L831&lt;&gt;"Tibbiy qarshi ko'rsatma"),1,"")</f>
        <v/>
      </c>
      <c r="Q831" s="28" t="n">
        <f aca="false">IF(AND($B831&lt;&gt;"",$J831&gt;=Boshqaruv!$C$9,$J831&lt;=Boshqaruv!$C$10),IF(COUNTIFS($B$4:$B830,$B831,$C$4:$C830,$C831,$J$4:$J830,"&gt;="&amp;Boshqaruv!$C$9,$J$4:$J830,"&lt;="&amp;Boshqaruv!$C$10)=0,1,0),0)</f>
        <v>0</v>
      </c>
      <c r="R831" s="28" t="n">
        <f aca="false">IF(AND($B831&lt;&gt;"",$J831&gt;=Boshqaruv!$C$9,$J831&lt;=Boshqaruv!$C$10,$K831&lt;&gt;"",$K831&lt;=Boshqaruv!$C$10),IF(COUNTIFS($B$4:$B830,$B831,$C$4:$C830,$C831,$J$4:$J830,"&gt;="&amp;Boshqaruv!$C$9,$J$4:$J830,"&lt;="&amp;Boshqaruv!$C$10,$K$4:$K830,"&lt;&gt;",$K$4:$K830,"&lt;="&amp;Boshqaruv!$C$10)=0,1,0),0)</f>
        <v>0</v>
      </c>
      <c r="S831" s="28" t="n">
        <f aca="false">IF($P831=1,IF(COUNTIFS($B$4:$B830,$B831,$C$4:$C830,$C831,$P$4:$P830,1)=0,1,0),0)</f>
        <v>0</v>
      </c>
      <c r="T831" s="12"/>
    </row>
    <row r="832" customFormat="false" ht="15" hidden="false" customHeight="false" outlineLevel="0" collapsed="false">
      <c r="A832" s="20" t="n">
        <v>828</v>
      </c>
      <c r="B832" s="12"/>
      <c r="C832" s="13"/>
      <c r="D832" s="24"/>
      <c r="E832" s="12"/>
      <c r="F832" s="12"/>
      <c r="G832" s="25"/>
      <c r="H832" s="25"/>
      <c r="I832" s="25"/>
      <c r="J832" s="13"/>
      <c r="K832" s="13"/>
      <c r="L832" s="25"/>
      <c r="M832" s="14" t="str">
        <f aca="false">IF(OR($C832="",$J832=""),"",INT(($J832-$C832)/365.25))</f>
        <v/>
      </c>
      <c r="N832" s="14" t="str">
        <f aca="false">IF($M832="","",IF($M832&lt;2,"Ha","Yo'q"))</f>
        <v/>
      </c>
      <c r="O832" s="14" t="str">
        <f aca="false">IF($M832="","",IF(AND($M832&gt;=7,$M832&lt;=17),"Ha","Yo'q"))</f>
        <v/>
      </c>
      <c r="P832" s="14" t="str">
        <f aca="false">IF(AND($B832&lt;&gt;"",$J832&lt;&gt;"",$J832&lt;=Boshqaruv!$C$10,OR($K832="",$K832&gt;Boshqaruv!$C$10),$L832&lt;&gt;"Tibbiy qarshi ko'rsatma"),1,"")</f>
        <v/>
      </c>
      <c r="Q832" s="28" t="n">
        <f aca="false">IF(AND($B832&lt;&gt;"",$J832&gt;=Boshqaruv!$C$9,$J832&lt;=Boshqaruv!$C$10),IF(COUNTIFS($B$4:$B831,$B832,$C$4:$C831,$C832,$J$4:$J831,"&gt;="&amp;Boshqaruv!$C$9,$J$4:$J831,"&lt;="&amp;Boshqaruv!$C$10)=0,1,0),0)</f>
        <v>0</v>
      </c>
      <c r="R832" s="28" t="n">
        <f aca="false">IF(AND($B832&lt;&gt;"",$J832&gt;=Boshqaruv!$C$9,$J832&lt;=Boshqaruv!$C$10,$K832&lt;&gt;"",$K832&lt;=Boshqaruv!$C$10),IF(COUNTIFS($B$4:$B831,$B832,$C$4:$C831,$C832,$J$4:$J831,"&gt;="&amp;Boshqaruv!$C$9,$J$4:$J831,"&lt;="&amp;Boshqaruv!$C$10,$K$4:$K831,"&lt;&gt;",$K$4:$K831,"&lt;="&amp;Boshqaruv!$C$10)=0,1,0),0)</f>
        <v>0</v>
      </c>
      <c r="S832" s="28" t="n">
        <f aca="false">IF($P832=1,IF(COUNTIFS($B$4:$B831,$B832,$C$4:$C831,$C832,$P$4:$P831,1)=0,1,0),0)</f>
        <v>0</v>
      </c>
      <c r="T832" s="12"/>
    </row>
    <row r="833" customFormat="false" ht="15" hidden="false" customHeight="false" outlineLevel="0" collapsed="false">
      <c r="A833" s="20" t="n">
        <v>829</v>
      </c>
      <c r="B833" s="12"/>
      <c r="C833" s="13"/>
      <c r="D833" s="24"/>
      <c r="E833" s="12"/>
      <c r="F833" s="12"/>
      <c r="G833" s="25"/>
      <c r="H833" s="25"/>
      <c r="I833" s="25"/>
      <c r="J833" s="13"/>
      <c r="K833" s="13"/>
      <c r="L833" s="25"/>
      <c r="M833" s="14" t="str">
        <f aca="false">IF(OR($C833="",$J833=""),"",INT(($J833-$C833)/365.25))</f>
        <v/>
      </c>
      <c r="N833" s="14" t="str">
        <f aca="false">IF($M833="","",IF($M833&lt;2,"Ha","Yo'q"))</f>
        <v/>
      </c>
      <c r="O833" s="14" t="str">
        <f aca="false">IF($M833="","",IF(AND($M833&gt;=7,$M833&lt;=17),"Ha","Yo'q"))</f>
        <v/>
      </c>
      <c r="P833" s="14" t="str">
        <f aca="false">IF(AND($B833&lt;&gt;"",$J833&lt;&gt;"",$J833&lt;=Boshqaruv!$C$10,OR($K833="",$K833&gt;Boshqaruv!$C$10),$L833&lt;&gt;"Tibbiy qarshi ko'rsatma"),1,"")</f>
        <v/>
      </c>
      <c r="Q833" s="28" t="n">
        <f aca="false">IF(AND($B833&lt;&gt;"",$J833&gt;=Boshqaruv!$C$9,$J833&lt;=Boshqaruv!$C$10),IF(COUNTIFS($B$4:$B832,$B833,$C$4:$C832,$C833,$J$4:$J832,"&gt;="&amp;Boshqaruv!$C$9,$J$4:$J832,"&lt;="&amp;Boshqaruv!$C$10)=0,1,0),0)</f>
        <v>0</v>
      </c>
      <c r="R833" s="28" t="n">
        <f aca="false">IF(AND($B833&lt;&gt;"",$J833&gt;=Boshqaruv!$C$9,$J833&lt;=Boshqaruv!$C$10,$K833&lt;&gt;"",$K833&lt;=Boshqaruv!$C$10),IF(COUNTIFS($B$4:$B832,$B833,$C$4:$C832,$C833,$J$4:$J832,"&gt;="&amp;Boshqaruv!$C$9,$J$4:$J832,"&lt;="&amp;Boshqaruv!$C$10,$K$4:$K832,"&lt;&gt;",$K$4:$K832,"&lt;="&amp;Boshqaruv!$C$10)=0,1,0),0)</f>
        <v>0</v>
      </c>
      <c r="S833" s="28" t="n">
        <f aca="false">IF($P833=1,IF(COUNTIFS($B$4:$B832,$B833,$C$4:$C832,$C833,$P$4:$P832,1)=0,1,0),0)</f>
        <v>0</v>
      </c>
      <c r="T833" s="12"/>
    </row>
    <row r="834" customFormat="false" ht="15" hidden="false" customHeight="false" outlineLevel="0" collapsed="false">
      <c r="A834" s="20" t="n">
        <v>830</v>
      </c>
      <c r="B834" s="12"/>
      <c r="C834" s="13"/>
      <c r="D834" s="24"/>
      <c r="E834" s="12"/>
      <c r="F834" s="12"/>
      <c r="G834" s="25"/>
      <c r="H834" s="25"/>
      <c r="I834" s="25"/>
      <c r="J834" s="13"/>
      <c r="K834" s="13"/>
      <c r="L834" s="25"/>
      <c r="M834" s="14" t="str">
        <f aca="false">IF(OR($C834="",$J834=""),"",INT(($J834-$C834)/365.25))</f>
        <v/>
      </c>
      <c r="N834" s="14" t="str">
        <f aca="false">IF($M834="","",IF($M834&lt;2,"Ha","Yo'q"))</f>
        <v/>
      </c>
      <c r="O834" s="14" t="str">
        <f aca="false">IF($M834="","",IF(AND($M834&gt;=7,$M834&lt;=17),"Ha","Yo'q"))</f>
        <v/>
      </c>
      <c r="P834" s="14" t="str">
        <f aca="false">IF(AND($B834&lt;&gt;"",$J834&lt;&gt;"",$J834&lt;=Boshqaruv!$C$10,OR($K834="",$K834&gt;Boshqaruv!$C$10),$L834&lt;&gt;"Tibbiy qarshi ko'rsatma"),1,"")</f>
        <v/>
      </c>
      <c r="Q834" s="28" t="n">
        <f aca="false">IF(AND($B834&lt;&gt;"",$J834&gt;=Boshqaruv!$C$9,$J834&lt;=Boshqaruv!$C$10),IF(COUNTIFS($B$4:$B833,$B834,$C$4:$C833,$C834,$J$4:$J833,"&gt;="&amp;Boshqaruv!$C$9,$J$4:$J833,"&lt;="&amp;Boshqaruv!$C$10)=0,1,0),0)</f>
        <v>0</v>
      </c>
      <c r="R834" s="28" t="n">
        <f aca="false">IF(AND($B834&lt;&gt;"",$J834&gt;=Boshqaruv!$C$9,$J834&lt;=Boshqaruv!$C$10,$K834&lt;&gt;"",$K834&lt;=Boshqaruv!$C$10),IF(COUNTIFS($B$4:$B833,$B834,$C$4:$C833,$C834,$J$4:$J833,"&gt;="&amp;Boshqaruv!$C$9,$J$4:$J833,"&lt;="&amp;Boshqaruv!$C$10,$K$4:$K833,"&lt;&gt;",$K$4:$K833,"&lt;="&amp;Boshqaruv!$C$10)=0,1,0),0)</f>
        <v>0</v>
      </c>
      <c r="S834" s="28" t="n">
        <f aca="false">IF($P834=1,IF(COUNTIFS($B$4:$B833,$B834,$C$4:$C833,$C834,$P$4:$P833,1)=0,1,0),0)</f>
        <v>0</v>
      </c>
      <c r="T834" s="12"/>
    </row>
    <row r="835" customFormat="false" ht="15" hidden="false" customHeight="false" outlineLevel="0" collapsed="false">
      <c r="A835" s="20" t="n">
        <v>831</v>
      </c>
      <c r="B835" s="12"/>
      <c r="C835" s="13"/>
      <c r="D835" s="24"/>
      <c r="E835" s="12"/>
      <c r="F835" s="12"/>
      <c r="G835" s="25"/>
      <c r="H835" s="25"/>
      <c r="I835" s="25"/>
      <c r="J835" s="13"/>
      <c r="K835" s="13"/>
      <c r="L835" s="25"/>
      <c r="M835" s="14" t="str">
        <f aca="false">IF(OR($C835="",$J835=""),"",INT(($J835-$C835)/365.25))</f>
        <v/>
      </c>
      <c r="N835" s="14" t="str">
        <f aca="false">IF($M835="","",IF($M835&lt;2,"Ha","Yo'q"))</f>
        <v/>
      </c>
      <c r="O835" s="14" t="str">
        <f aca="false">IF($M835="","",IF(AND($M835&gt;=7,$M835&lt;=17),"Ha","Yo'q"))</f>
        <v/>
      </c>
      <c r="P835" s="14" t="str">
        <f aca="false">IF(AND($B835&lt;&gt;"",$J835&lt;&gt;"",$J835&lt;=Boshqaruv!$C$10,OR($K835="",$K835&gt;Boshqaruv!$C$10),$L835&lt;&gt;"Tibbiy qarshi ko'rsatma"),1,"")</f>
        <v/>
      </c>
      <c r="Q835" s="28" t="n">
        <f aca="false">IF(AND($B835&lt;&gt;"",$J835&gt;=Boshqaruv!$C$9,$J835&lt;=Boshqaruv!$C$10),IF(COUNTIFS($B$4:$B834,$B835,$C$4:$C834,$C835,$J$4:$J834,"&gt;="&amp;Boshqaruv!$C$9,$J$4:$J834,"&lt;="&amp;Boshqaruv!$C$10)=0,1,0),0)</f>
        <v>0</v>
      </c>
      <c r="R835" s="28" t="n">
        <f aca="false">IF(AND($B835&lt;&gt;"",$J835&gt;=Boshqaruv!$C$9,$J835&lt;=Boshqaruv!$C$10,$K835&lt;&gt;"",$K835&lt;=Boshqaruv!$C$10),IF(COUNTIFS($B$4:$B834,$B835,$C$4:$C834,$C835,$J$4:$J834,"&gt;="&amp;Boshqaruv!$C$9,$J$4:$J834,"&lt;="&amp;Boshqaruv!$C$10,$K$4:$K834,"&lt;&gt;",$K$4:$K834,"&lt;="&amp;Boshqaruv!$C$10)=0,1,0),0)</f>
        <v>0</v>
      </c>
      <c r="S835" s="28" t="n">
        <f aca="false">IF($P835=1,IF(COUNTIFS($B$4:$B834,$B835,$C$4:$C834,$C835,$P$4:$P834,1)=0,1,0),0)</f>
        <v>0</v>
      </c>
      <c r="T835" s="12"/>
    </row>
    <row r="836" customFormat="false" ht="15" hidden="false" customHeight="false" outlineLevel="0" collapsed="false">
      <c r="A836" s="20" t="n">
        <v>832</v>
      </c>
      <c r="B836" s="12"/>
      <c r="C836" s="13"/>
      <c r="D836" s="24"/>
      <c r="E836" s="12"/>
      <c r="F836" s="12"/>
      <c r="G836" s="25"/>
      <c r="H836" s="25"/>
      <c r="I836" s="25"/>
      <c r="J836" s="13"/>
      <c r="K836" s="13"/>
      <c r="L836" s="25"/>
      <c r="M836" s="14" t="str">
        <f aca="false">IF(OR($C836="",$J836=""),"",INT(($J836-$C836)/365.25))</f>
        <v/>
      </c>
      <c r="N836" s="14" t="str">
        <f aca="false">IF($M836="","",IF($M836&lt;2,"Ha","Yo'q"))</f>
        <v/>
      </c>
      <c r="O836" s="14" t="str">
        <f aca="false">IF($M836="","",IF(AND($M836&gt;=7,$M836&lt;=17),"Ha","Yo'q"))</f>
        <v/>
      </c>
      <c r="P836" s="14" t="str">
        <f aca="false">IF(AND($B836&lt;&gt;"",$J836&lt;&gt;"",$J836&lt;=Boshqaruv!$C$10,OR($K836="",$K836&gt;Boshqaruv!$C$10),$L836&lt;&gt;"Tibbiy qarshi ko'rsatma"),1,"")</f>
        <v/>
      </c>
      <c r="Q836" s="28" t="n">
        <f aca="false">IF(AND($B836&lt;&gt;"",$J836&gt;=Boshqaruv!$C$9,$J836&lt;=Boshqaruv!$C$10),IF(COUNTIFS($B$4:$B835,$B836,$C$4:$C835,$C836,$J$4:$J835,"&gt;="&amp;Boshqaruv!$C$9,$J$4:$J835,"&lt;="&amp;Boshqaruv!$C$10)=0,1,0),0)</f>
        <v>0</v>
      </c>
      <c r="R836" s="28" t="n">
        <f aca="false">IF(AND($B836&lt;&gt;"",$J836&gt;=Boshqaruv!$C$9,$J836&lt;=Boshqaruv!$C$10,$K836&lt;&gt;"",$K836&lt;=Boshqaruv!$C$10),IF(COUNTIFS($B$4:$B835,$B836,$C$4:$C835,$C836,$J$4:$J835,"&gt;="&amp;Boshqaruv!$C$9,$J$4:$J835,"&lt;="&amp;Boshqaruv!$C$10,$K$4:$K835,"&lt;&gt;",$K$4:$K835,"&lt;="&amp;Boshqaruv!$C$10)=0,1,0),0)</f>
        <v>0</v>
      </c>
      <c r="S836" s="28" t="n">
        <f aca="false">IF($P836=1,IF(COUNTIFS($B$4:$B835,$B836,$C$4:$C835,$C836,$P$4:$P835,1)=0,1,0),0)</f>
        <v>0</v>
      </c>
      <c r="T836" s="12"/>
    </row>
    <row r="837" customFormat="false" ht="15" hidden="false" customHeight="false" outlineLevel="0" collapsed="false">
      <c r="A837" s="20" t="n">
        <v>833</v>
      </c>
      <c r="B837" s="12"/>
      <c r="C837" s="13"/>
      <c r="D837" s="24"/>
      <c r="E837" s="12"/>
      <c r="F837" s="12"/>
      <c r="G837" s="25"/>
      <c r="H837" s="25"/>
      <c r="I837" s="25"/>
      <c r="J837" s="13"/>
      <c r="K837" s="13"/>
      <c r="L837" s="25"/>
      <c r="M837" s="14" t="str">
        <f aca="false">IF(OR($C837="",$J837=""),"",INT(($J837-$C837)/365.25))</f>
        <v/>
      </c>
      <c r="N837" s="14" t="str">
        <f aca="false">IF($M837="","",IF($M837&lt;2,"Ha","Yo'q"))</f>
        <v/>
      </c>
      <c r="O837" s="14" t="str">
        <f aca="false">IF($M837="","",IF(AND($M837&gt;=7,$M837&lt;=17),"Ha","Yo'q"))</f>
        <v/>
      </c>
      <c r="P837" s="14" t="str">
        <f aca="false">IF(AND($B837&lt;&gt;"",$J837&lt;&gt;"",$J837&lt;=Boshqaruv!$C$10,OR($K837="",$K837&gt;Boshqaruv!$C$10),$L837&lt;&gt;"Tibbiy qarshi ko'rsatma"),1,"")</f>
        <v/>
      </c>
      <c r="Q837" s="28" t="n">
        <f aca="false">IF(AND($B837&lt;&gt;"",$J837&gt;=Boshqaruv!$C$9,$J837&lt;=Boshqaruv!$C$10),IF(COUNTIFS($B$4:$B836,$B837,$C$4:$C836,$C837,$J$4:$J836,"&gt;="&amp;Boshqaruv!$C$9,$J$4:$J836,"&lt;="&amp;Boshqaruv!$C$10)=0,1,0),0)</f>
        <v>0</v>
      </c>
      <c r="R837" s="28" t="n">
        <f aca="false">IF(AND($B837&lt;&gt;"",$J837&gt;=Boshqaruv!$C$9,$J837&lt;=Boshqaruv!$C$10,$K837&lt;&gt;"",$K837&lt;=Boshqaruv!$C$10),IF(COUNTIFS($B$4:$B836,$B837,$C$4:$C836,$C837,$J$4:$J836,"&gt;="&amp;Boshqaruv!$C$9,$J$4:$J836,"&lt;="&amp;Boshqaruv!$C$10,$K$4:$K836,"&lt;&gt;",$K$4:$K836,"&lt;="&amp;Boshqaruv!$C$10)=0,1,0),0)</f>
        <v>0</v>
      </c>
      <c r="S837" s="28" t="n">
        <f aca="false">IF($P837=1,IF(COUNTIFS($B$4:$B836,$B837,$C$4:$C836,$C837,$P$4:$P836,1)=0,1,0),0)</f>
        <v>0</v>
      </c>
      <c r="T837" s="12"/>
    </row>
    <row r="838" customFormat="false" ht="15" hidden="false" customHeight="false" outlineLevel="0" collapsed="false">
      <c r="A838" s="20" t="n">
        <v>834</v>
      </c>
      <c r="B838" s="12"/>
      <c r="C838" s="13"/>
      <c r="D838" s="24"/>
      <c r="E838" s="12"/>
      <c r="F838" s="12"/>
      <c r="G838" s="25"/>
      <c r="H838" s="25"/>
      <c r="I838" s="25"/>
      <c r="J838" s="13"/>
      <c r="K838" s="13"/>
      <c r="L838" s="25"/>
      <c r="M838" s="14" t="str">
        <f aca="false">IF(OR($C838="",$J838=""),"",INT(($J838-$C838)/365.25))</f>
        <v/>
      </c>
      <c r="N838" s="14" t="str">
        <f aca="false">IF($M838="","",IF($M838&lt;2,"Ha","Yo'q"))</f>
        <v/>
      </c>
      <c r="O838" s="14" t="str">
        <f aca="false">IF($M838="","",IF(AND($M838&gt;=7,$M838&lt;=17),"Ha","Yo'q"))</f>
        <v/>
      </c>
      <c r="P838" s="14" t="str">
        <f aca="false">IF(AND($B838&lt;&gt;"",$J838&lt;&gt;"",$J838&lt;=Boshqaruv!$C$10,OR($K838="",$K838&gt;Boshqaruv!$C$10),$L838&lt;&gt;"Tibbiy qarshi ko'rsatma"),1,"")</f>
        <v/>
      </c>
      <c r="Q838" s="28" t="n">
        <f aca="false">IF(AND($B838&lt;&gt;"",$J838&gt;=Boshqaruv!$C$9,$J838&lt;=Boshqaruv!$C$10),IF(COUNTIFS($B$4:$B837,$B838,$C$4:$C837,$C838,$J$4:$J837,"&gt;="&amp;Boshqaruv!$C$9,$J$4:$J837,"&lt;="&amp;Boshqaruv!$C$10)=0,1,0),0)</f>
        <v>0</v>
      </c>
      <c r="R838" s="28" t="n">
        <f aca="false">IF(AND($B838&lt;&gt;"",$J838&gt;=Boshqaruv!$C$9,$J838&lt;=Boshqaruv!$C$10,$K838&lt;&gt;"",$K838&lt;=Boshqaruv!$C$10),IF(COUNTIFS($B$4:$B837,$B838,$C$4:$C837,$C838,$J$4:$J837,"&gt;="&amp;Boshqaruv!$C$9,$J$4:$J837,"&lt;="&amp;Boshqaruv!$C$10,$K$4:$K837,"&lt;&gt;",$K$4:$K837,"&lt;="&amp;Boshqaruv!$C$10)=0,1,0),0)</f>
        <v>0</v>
      </c>
      <c r="S838" s="28" t="n">
        <f aca="false">IF($P838=1,IF(COUNTIFS($B$4:$B837,$B838,$C$4:$C837,$C838,$P$4:$P837,1)=0,1,0),0)</f>
        <v>0</v>
      </c>
      <c r="T838" s="12"/>
    </row>
    <row r="839" customFormat="false" ht="15" hidden="false" customHeight="false" outlineLevel="0" collapsed="false">
      <c r="A839" s="20" t="n">
        <v>835</v>
      </c>
      <c r="B839" s="12"/>
      <c r="C839" s="13"/>
      <c r="D839" s="24"/>
      <c r="E839" s="12"/>
      <c r="F839" s="12"/>
      <c r="G839" s="25"/>
      <c r="H839" s="25"/>
      <c r="I839" s="25"/>
      <c r="J839" s="13"/>
      <c r="K839" s="13"/>
      <c r="L839" s="25"/>
      <c r="M839" s="14" t="str">
        <f aca="false">IF(OR($C839="",$J839=""),"",INT(($J839-$C839)/365.25))</f>
        <v/>
      </c>
      <c r="N839" s="14" t="str">
        <f aca="false">IF($M839="","",IF($M839&lt;2,"Ha","Yo'q"))</f>
        <v/>
      </c>
      <c r="O839" s="14" t="str">
        <f aca="false">IF($M839="","",IF(AND($M839&gt;=7,$M839&lt;=17),"Ha","Yo'q"))</f>
        <v/>
      </c>
      <c r="P839" s="14" t="str">
        <f aca="false">IF(AND($B839&lt;&gt;"",$J839&lt;&gt;"",$J839&lt;=Boshqaruv!$C$10,OR($K839="",$K839&gt;Boshqaruv!$C$10),$L839&lt;&gt;"Tibbiy qarshi ko'rsatma"),1,"")</f>
        <v/>
      </c>
      <c r="Q839" s="28" t="n">
        <f aca="false">IF(AND($B839&lt;&gt;"",$J839&gt;=Boshqaruv!$C$9,$J839&lt;=Boshqaruv!$C$10),IF(COUNTIFS($B$4:$B838,$B839,$C$4:$C838,$C839,$J$4:$J838,"&gt;="&amp;Boshqaruv!$C$9,$J$4:$J838,"&lt;="&amp;Boshqaruv!$C$10)=0,1,0),0)</f>
        <v>0</v>
      </c>
      <c r="R839" s="28" t="n">
        <f aca="false">IF(AND($B839&lt;&gt;"",$J839&gt;=Boshqaruv!$C$9,$J839&lt;=Boshqaruv!$C$10,$K839&lt;&gt;"",$K839&lt;=Boshqaruv!$C$10),IF(COUNTIFS($B$4:$B838,$B839,$C$4:$C838,$C839,$J$4:$J838,"&gt;="&amp;Boshqaruv!$C$9,$J$4:$J838,"&lt;="&amp;Boshqaruv!$C$10,$K$4:$K838,"&lt;&gt;",$K$4:$K838,"&lt;="&amp;Boshqaruv!$C$10)=0,1,0),0)</f>
        <v>0</v>
      </c>
      <c r="S839" s="28" t="n">
        <f aca="false">IF($P839=1,IF(COUNTIFS($B$4:$B838,$B839,$C$4:$C838,$C839,$P$4:$P838,1)=0,1,0),0)</f>
        <v>0</v>
      </c>
      <c r="T839" s="12"/>
    </row>
    <row r="840" customFormat="false" ht="15" hidden="false" customHeight="false" outlineLevel="0" collapsed="false">
      <c r="A840" s="20" t="n">
        <v>836</v>
      </c>
      <c r="B840" s="12"/>
      <c r="C840" s="13"/>
      <c r="D840" s="24"/>
      <c r="E840" s="12"/>
      <c r="F840" s="12"/>
      <c r="G840" s="25"/>
      <c r="H840" s="25"/>
      <c r="I840" s="25"/>
      <c r="J840" s="13"/>
      <c r="K840" s="13"/>
      <c r="L840" s="25"/>
      <c r="M840" s="14" t="str">
        <f aca="false">IF(OR($C840="",$J840=""),"",INT(($J840-$C840)/365.25))</f>
        <v/>
      </c>
      <c r="N840" s="14" t="str">
        <f aca="false">IF($M840="","",IF($M840&lt;2,"Ha","Yo'q"))</f>
        <v/>
      </c>
      <c r="O840" s="14" t="str">
        <f aca="false">IF($M840="","",IF(AND($M840&gt;=7,$M840&lt;=17),"Ha","Yo'q"))</f>
        <v/>
      </c>
      <c r="P840" s="14" t="str">
        <f aca="false">IF(AND($B840&lt;&gt;"",$J840&lt;&gt;"",$J840&lt;=Boshqaruv!$C$10,OR($K840="",$K840&gt;Boshqaruv!$C$10),$L840&lt;&gt;"Tibbiy qarshi ko'rsatma"),1,"")</f>
        <v/>
      </c>
      <c r="Q840" s="28" t="n">
        <f aca="false">IF(AND($B840&lt;&gt;"",$J840&gt;=Boshqaruv!$C$9,$J840&lt;=Boshqaruv!$C$10),IF(COUNTIFS($B$4:$B839,$B840,$C$4:$C839,$C840,$J$4:$J839,"&gt;="&amp;Boshqaruv!$C$9,$J$4:$J839,"&lt;="&amp;Boshqaruv!$C$10)=0,1,0),0)</f>
        <v>0</v>
      </c>
      <c r="R840" s="28" t="n">
        <f aca="false">IF(AND($B840&lt;&gt;"",$J840&gt;=Boshqaruv!$C$9,$J840&lt;=Boshqaruv!$C$10,$K840&lt;&gt;"",$K840&lt;=Boshqaruv!$C$10),IF(COUNTIFS($B$4:$B839,$B840,$C$4:$C839,$C840,$J$4:$J839,"&gt;="&amp;Boshqaruv!$C$9,$J$4:$J839,"&lt;="&amp;Boshqaruv!$C$10,$K$4:$K839,"&lt;&gt;",$K$4:$K839,"&lt;="&amp;Boshqaruv!$C$10)=0,1,0),0)</f>
        <v>0</v>
      </c>
      <c r="S840" s="28" t="n">
        <f aca="false">IF($P840=1,IF(COUNTIFS($B$4:$B839,$B840,$C$4:$C839,$C840,$P$4:$P839,1)=0,1,0),0)</f>
        <v>0</v>
      </c>
      <c r="T840" s="12"/>
    </row>
    <row r="841" customFormat="false" ht="15" hidden="false" customHeight="false" outlineLevel="0" collapsed="false">
      <c r="A841" s="20" t="n">
        <v>837</v>
      </c>
      <c r="B841" s="12"/>
      <c r="C841" s="13"/>
      <c r="D841" s="24"/>
      <c r="E841" s="12"/>
      <c r="F841" s="12"/>
      <c r="G841" s="25"/>
      <c r="H841" s="25"/>
      <c r="I841" s="25"/>
      <c r="J841" s="13"/>
      <c r="K841" s="13"/>
      <c r="L841" s="25"/>
      <c r="M841" s="14" t="str">
        <f aca="false">IF(OR($C841="",$J841=""),"",INT(($J841-$C841)/365.25))</f>
        <v/>
      </c>
      <c r="N841" s="14" t="str">
        <f aca="false">IF($M841="","",IF($M841&lt;2,"Ha","Yo'q"))</f>
        <v/>
      </c>
      <c r="O841" s="14" t="str">
        <f aca="false">IF($M841="","",IF(AND($M841&gt;=7,$M841&lt;=17),"Ha","Yo'q"))</f>
        <v/>
      </c>
      <c r="P841" s="14" t="str">
        <f aca="false">IF(AND($B841&lt;&gt;"",$J841&lt;&gt;"",$J841&lt;=Boshqaruv!$C$10,OR($K841="",$K841&gt;Boshqaruv!$C$10),$L841&lt;&gt;"Tibbiy qarshi ko'rsatma"),1,"")</f>
        <v/>
      </c>
      <c r="Q841" s="28" t="n">
        <f aca="false">IF(AND($B841&lt;&gt;"",$J841&gt;=Boshqaruv!$C$9,$J841&lt;=Boshqaruv!$C$10),IF(COUNTIFS($B$4:$B840,$B841,$C$4:$C840,$C841,$J$4:$J840,"&gt;="&amp;Boshqaruv!$C$9,$J$4:$J840,"&lt;="&amp;Boshqaruv!$C$10)=0,1,0),0)</f>
        <v>0</v>
      </c>
      <c r="R841" s="28" t="n">
        <f aca="false">IF(AND($B841&lt;&gt;"",$J841&gt;=Boshqaruv!$C$9,$J841&lt;=Boshqaruv!$C$10,$K841&lt;&gt;"",$K841&lt;=Boshqaruv!$C$10),IF(COUNTIFS($B$4:$B840,$B841,$C$4:$C840,$C841,$J$4:$J840,"&gt;="&amp;Boshqaruv!$C$9,$J$4:$J840,"&lt;="&amp;Boshqaruv!$C$10,$K$4:$K840,"&lt;&gt;",$K$4:$K840,"&lt;="&amp;Boshqaruv!$C$10)=0,1,0),0)</f>
        <v>0</v>
      </c>
      <c r="S841" s="28" t="n">
        <f aca="false">IF($P841=1,IF(COUNTIFS($B$4:$B840,$B841,$C$4:$C840,$C841,$P$4:$P840,1)=0,1,0),0)</f>
        <v>0</v>
      </c>
      <c r="T841" s="12"/>
    </row>
    <row r="842" customFormat="false" ht="15" hidden="false" customHeight="false" outlineLevel="0" collapsed="false">
      <c r="A842" s="20" t="n">
        <v>838</v>
      </c>
      <c r="B842" s="12"/>
      <c r="C842" s="13"/>
      <c r="D842" s="24"/>
      <c r="E842" s="12"/>
      <c r="F842" s="12"/>
      <c r="G842" s="25"/>
      <c r="H842" s="25"/>
      <c r="I842" s="25"/>
      <c r="J842" s="13"/>
      <c r="K842" s="13"/>
      <c r="L842" s="25"/>
      <c r="M842" s="14" t="str">
        <f aca="false">IF(OR($C842="",$J842=""),"",INT(($J842-$C842)/365.25))</f>
        <v/>
      </c>
      <c r="N842" s="14" t="str">
        <f aca="false">IF($M842="","",IF($M842&lt;2,"Ha","Yo'q"))</f>
        <v/>
      </c>
      <c r="O842" s="14" t="str">
        <f aca="false">IF($M842="","",IF(AND($M842&gt;=7,$M842&lt;=17),"Ha","Yo'q"))</f>
        <v/>
      </c>
      <c r="P842" s="14" t="str">
        <f aca="false">IF(AND($B842&lt;&gt;"",$J842&lt;&gt;"",$J842&lt;=Boshqaruv!$C$10,OR($K842="",$K842&gt;Boshqaruv!$C$10),$L842&lt;&gt;"Tibbiy qarshi ko'rsatma"),1,"")</f>
        <v/>
      </c>
      <c r="Q842" s="28" t="n">
        <f aca="false">IF(AND($B842&lt;&gt;"",$J842&gt;=Boshqaruv!$C$9,$J842&lt;=Boshqaruv!$C$10),IF(COUNTIFS($B$4:$B841,$B842,$C$4:$C841,$C842,$J$4:$J841,"&gt;="&amp;Boshqaruv!$C$9,$J$4:$J841,"&lt;="&amp;Boshqaruv!$C$10)=0,1,0),0)</f>
        <v>0</v>
      </c>
      <c r="R842" s="28" t="n">
        <f aca="false">IF(AND($B842&lt;&gt;"",$J842&gt;=Boshqaruv!$C$9,$J842&lt;=Boshqaruv!$C$10,$K842&lt;&gt;"",$K842&lt;=Boshqaruv!$C$10),IF(COUNTIFS($B$4:$B841,$B842,$C$4:$C841,$C842,$J$4:$J841,"&gt;="&amp;Boshqaruv!$C$9,$J$4:$J841,"&lt;="&amp;Boshqaruv!$C$10,$K$4:$K841,"&lt;&gt;",$K$4:$K841,"&lt;="&amp;Boshqaruv!$C$10)=0,1,0),0)</f>
        <v>0</v>
      </c>
      <c r="S842" s="28" t="n">
        <f aca="false">IF($P842=1,IF(COUNTIFS($B$4:$B841,$B842,$C$4:$C841,$C842,$P$4:$P841,1)=0,1,0),0)</f>
        <v>0</v>
      </c>
      <c r="T842" s="12"/>
    </row>
    <row r="843" customFormat="false" ht="15" hidden="false" customHeight="false" outlineLevel="0" collapsed="false">
      <c r="A843" s="20" t="n">
        <v>839</v>
      </c>
      <c r="B843" s="12"/>
      <c r="C843" s="13"/>
      <c r="D843" s="24"/>
      <c r="E843" s="12"/>
      <c r="F843" s="12"/>
      <c r="G843" s="25"/>
      <c r="H843" s="25"/>
      <c r="I843" s="25"/>
      <c r="J843" s="13"/>
      <c r="K843" s="13"/>
      <c r="L843" s="25"/>
      <c r="M843" s="14" t="str">
        <f aca="false">IF(OR($C843="",$J843=""),"",INT(($J843-$C843)/365.25))</f>
        <v/>
      </c>
      <c r="N843" s="14" t="str">
        <f aca="false">IF($M843="","",IF($M843&lt;2,"Ha","Yo'q"))</f>
        <v/>
      </c>
      <c r="O843" s="14" t="str">
        <f aca="false">IF($M843="","",IF(AND($M843&gt;=7,$M843&lt;=17),"Ha","Yo'q"))</f>
        <v/>
      </c>
      <c r="P843" s="14" t="str">
        <f aca="false">IF(AND($B843&lt;&gt;"",$J843&lt;&gt;"",$J843&lt;=Boshqaruv!$C$10,OR($K843="",$K843&gt;Boshqaruv!$C$10),$L843&lt;&gt;"Tibbiy qarshi ko'rsatma"),1,"")</f>
        <v/>
      </c>
      <c r="Q843" s="28" t="n">
        <f aca="false">IF(AND($B843&lt;&gt;"",$J843&gt;=Boshqaruv!$C$9,$J843&lt;=Boshqaruv!$C$10),IF(COUNTIFS($B$4:$B842,$B843,$C$4:$C842,$C843,$J$4:$J842,"&gt;="&amp;Boshqaruv!$C$9,$J$4:$J842,"&lt;="&amp;Boshqaruv!$C$10)=0,1,0),0)</f>
        <v>0</v>
      </c>
      <c r="R843" s="28" t="n">
        <f aca="false">IF(AND($B843&lt;&gt;"",$J843&gt;=Boshqaruv!$C$9,$J843&lt;=Boshqaruv!$C$10,$K843&lt;&gt;"",$K843&lt;=Boshqaruv!$C$10),IF(COUNTIFS($B$4:$B842,$B843,$C$4:$C842,$C843,$J$4:$J842,"&gt;="&amp;Boshqaruv!$C$9,$J$4:$J842,"&lt;="&amp;Boshqaruv!$C$10,$K$4:$K842,"&lt;&gt;",$K$4:$K842,"&lt;="&amp;Boshqaruv!$C$10)=0,1,0),0)</f>
        <v>0</v>
      </c>
      <c r="S843" s="28" t="n">
        <f aca="false">IF($P843=1,IF(COUNTIFS($B$4:$B842,$B843,$C$4:$C842,$C843,$P$4:$P842,1)=0,1,0),0)</f>
        <v>0</v>
      </c>
      <c r="T843" s="12"/>
    </row>
    <row r="844" customFormat="false" ht="15" hidden="false" customHeight="false" outlineLevel="0" collapsed="false">
      <c r="A844" s="20" t="n">
        <v>840</v>
      </c>
      <c r="B844" s="12"/>
      <c r="C844" s="13"/>
      <c r="D844" s="24"/>
      <c r="E844" s="12"/>
      <c r="F844" s="12"/>
      <c r="G844" s="25"/>
      <c r="H844" s="25"/>
      <c r="I844" s="25"/>
      <c r="J844" s="13"/>
      <c r="K844" s="13"/>
      <c r="L844" s="25"/>
      <c r="M844" s="14" t="str">
        <f aca="false">IF(OR($C844="",$J844=""),"",INT(($J844-$C844)/365.25))</f>
        <v/>
      </c>
      <c r="N844" s="14" t="str">
        <f aca="false">IF($M844="","",IF($M844&lt;2,"Ha","Yo'q"))</f>
        <v/>
      </c>
      <c r="O844" s="14" t="str">
        <f aca="false">IF($M844="","",IF(AND($M844&gt;=7,$M844&lt;=17),"Ha","Yo'q"))</f>
        <v/>
      </c>
      <c r="P844" s="14" t="str">
        <f aca="false">IF(AND($B844&lt;&gt;"",$J844&lt;&gt;"",$J844&lt;=Boshqaruv!$C$10,OR($K844="",$K844&gt;Boshqaruv!$C$10),$L844&lt;&gt;"Tibbiy qarshi ko'rsatma"),1,"")</f>
        <v/>
      </c>
      <c r="Q844" s="28" t="n">
        <f aca="false">IF(AND($B844&lt;&gt;"",$J844&gt;=Boshqaruv!$C$9,$J844&lt;=Boshqaruv!$C$10),IF(COUNTIFS($B$4:$B843,$B844,$C$4:$C843,$C844,$J$4:$J843,"&gt;="&amp;Boshqaruv!$C$9,$J$4:$J843,"&lt;="&amp;Boshqaruv!$C$10)=0,1,0),0)</f>
        <v>0</v>
      </c>
      <c r="R844" s="28" t="n">
        <f aca="false">IF(AND($B844&lt;&gt;"",$J844&gt;=Boshqaruv!$C$9,$J844&lt;=Boshqaruv!$C$10,$K844&lt;&gt;"",$K844&lt;=Boshqaruv!$C$10),IF(COUNTIFS($B$4:$B843,$B844,$C$4:$C843,$C844,$J$4:$J843,"&gt;="&amp;Boshqaruv!$C$9,$J$4:$J843,"&lt;="&amp;Boshqaruv!$C$10,$K$4:$K843,"&lt;&gt;",$K$4:$K843,"&lt;="&amp;Boshqaruv!$C$10)=0,1,0),0)</f>
        <v>0</v>
      </c>
      <c r="S844" s="28" t="n">
        <f aca="false">IF($P844=1,IF(COUNTIFS($B$4:$B843,$B844,$C$4:$C843,$C844,$P$4:$P843,1)=0,1,0),0)</f>
        <v>0</v>
      </c>
      <c r="T844" s="12"/>
    </row>
    <row r="845" customFormat="false" ht="15" hidden="false" customHeight="false" outlineLevel="0" collapsed="false">
      <c r="A845" s="20" t="n">
        <v>841</v>
      </c>
      <c r="B845" s="12"/>
      <c r="C845" s="13"/>
      <c r="D845" s="24"/>
      <c r="E845" s="12"/>
      <c r="F845" s="12"/>
      <c r="G845" s="25"/>
      <c r="H845" s="25"/>
      <c r="I845" s="25"/>
      <c r="J845" s="13"/>
      <c r="K845" s="13"/>
      <c r="L845" s="25"/>
      <c r="M845" s="14" t="str">
        <f aca="false">IF(OR($C845="",$J845=""),"",INT(($J845-$C845)/365.25))</f>
        <v/>
      </c>
      <c r="N845" s="14" t="str">
        <f aca="false">IF($M845="","",IF($M845&lt;2,"Ha","Yo'q"))</f>
        <v/>
      </c>
      <c r="O845" s="14" t="str">
        <f aca="false">IF($M845="","",IF(AND($M845&gt;=7,$M845&lt;=17),"Ha","Yo'q"))</f>
        <v/>
      </c>
      <c r="P845" s="14" t="str">
        <f aca="false">IF(AND($B845&lt;&gt;"",$J845&lt;&gt;"",$J845&lt;=Boshqaruv!$C$10,OR($K845="",$K845&gt;Boshqaruv!$C$10),$L845&lt;&gt;"Tibbiy qarshi ko'rsatma"),1,"")</f>
        <v/>
      </c>
      <c r="Q845" s="28" t="n">
        <f aca="false">IF(AND($B845&lt;&gt;"",$J845&gt;=Boshqaruv!$C$9,$J845&lt;=Boshqaruv!$C$10),IF(COUNTIFS($B$4:$B844,$B845,$C$4:$C844,$C845,$J$4:$J844,"&gt;="&amp;Boshqaruv!$C$9,$J$4:$J844,"&lt;="&amp;Boshqaruv!$C$10)=0,1,0),0)</f>
        <v>0</v>
      </c>
      <c r="R845" s="28" t="n">
        <f aca="false">IF(AND($B845&lt;&gt;"",$J845&gt;=Boshqaruv!$C$9,$J845&lt;=Boshqaruv!$C$10,$K845&lt;&gt;"",$K845&lt;=Boshqaruv!$C$10),IF(COUNTIFS($B$4:$B844,$B845,$C$4:$C844,$C845,$J$4:$J844,"&gt;="&amp;Boshqaruv!$C$9,$J$4:$J844,"&lt;="&amp;Boshqaruv!$C$10,$K$4:$K844,"&lt;&gt;",$K$4:$K844,"&lt;="&amp;Boshqaruv!$C$10)=0,1,0),0)</f>
        <v>0</v>
      </c>
      <c r="S845" s="28" t="n">
        <f aca="false">IF($P845=1,IF(COUNTIFS($B$4:$B844,$B845,$C$4:$C844,$C845,$P$4:$P844,1)=0,1,0),0)</f>
        <v>0</v>
      </c>
      <c r="T845" s="12"/>
    </row>
    <row r="846" customFormat="false" ht="15" hidden="false" customHeight="false" outlineLevel="0" collapsed="false">
      <c r="A846" s="20" t="n">
        <v>842</v>
      </c>
      <c r="B846" s="12"/>
      <c r="C846" s="13"/>
      <c r="D846" s="24"/>
      <c r="E846" s="12"/>
      <c r="F846" s="12"/>
      <c r="G846" s="25"/>
      <c r="H846" s="25"/>
      <c r="I846" s="25"/>
      <c r="J846" s="13"/>
      <c r="K846" s="13"/>
      <c r="L846" s="25"/>
      <c r="M846" s="14" t="str">
        <f aca="false">IF(OR($C846="",$J846=""),"",INT(($J846-$C846)/365.25))</f>
        <v/>
      </c>
      <c r="N846" s="14" t="str">
        <f aca="false">IF($M846="","",IF($M846&lt;2,"Ha","Yo'q"))</f>
        <v/>
      </c>
      <c r="O846" s="14" t="str">
        <f aca="false">IF($M846="","",IF(AND($M846&gt;=7,$M846&lt;=17),"Ha","Yo'q"))</f>
        <v/>
      </c>
      <c r="P846" s="14" t="str">
        <f aca="false">IF(AND($B846&lt;&gt;"",$J846&lt;&gt;"",$J846&lt;=Boshqaruv!$C$10,OR($K846="",$K846&gt;Boshqaruv!$C$10),$L846&lt;&gt;"Tibbiy qarshi ko'rsatma"),1,"")</f>
        <v/>
      </c>
      <c r="Q846" s="28" t="n">
        <f aca="false">IF(AND($B846&lt;&gt;"",$J846&gt;=Boshqaruv!$C$9,$J846&lt;=Boshqaruv!$C$10),IF(COUNTIFS($B$4:$B845,$B846,$C$4:$C845,$C846,$J$4:$J845,"&gt;="&amp;Boshqaruv!$C$9,$J$4:$J845,"&lt;="&amp;Boshqaruv!$C$10)=0,1,0),0)</f>
        <v>0</v>
      </c>
      <c r="R846" s="28" t="n">
        <f aca="false">IF(AND($B846&lt;&gt;"",$J846&gt;=Boshqaruv!$C$9,$J846&lt;=Boshqaruv!$C$10,$K846&lt;&gt;"",$K846&lt;=Boshqaruv!$C$10),IF(COUNTIFS($B$4:$B845,$B846,$C$4:$C845,$C846,$J$4:$J845,"&gt;="&amp;Boshqaruv!$C$9,$J$4:$J845,"&lt;="&amp;Boshqaruv!$C$10,$K$4:$K845,"&lt;&gt;",$K$4:$K845,"&lt;="&amp;Boshqaruv!$C$10)=0,1,0),0)</f>
        <v>0</v>
      </c>
      <c r="S846" s="28" t="n">
        <f aca="false">IF($P846=1,IF(COUNTIFS($B$4:$B845,$B846,$C$4:$C845,$C846,$P$4:$P845,1)=0,1,0),0)</f>
        <v>0</v>
      </c>
      <c r="T846" s="12"/>
    </row>
    <row r="847" customFormat="false" ht="15" hidden="false" customHeight="false" outlineLevel="0" collapsed="false">
      <c r="A847" s="20" t="n">
        <v>843</v>
      </c>
      <c r="B847" s="12"/>
      <c r="C847" s="13"/>
      <c r="D847" s="24"/>
      <c r="E847" s="12"/>
      <c r="F847" s="12"/>
      <c r="G847" s="25"/>
      <c r="H847" s="25"/>
      <c r="I847" s="25"/>
      <c r="J847" s="13"/>
      <c r="K847" s="13"/>
      <c r="L847" s="25"/>
      <c r="M847" s="14" t="str">
        <f aca="false">IF(OR($C847="",$J847=""),"",INT(($J847-$C847)/365.25))</f>
        <v/>
      </c>
      <c r="N847" s="14" t="str">
        <f aca="false">IF($M847="","",IF($M847&lt;2,"Ha","Yo'q"))</f>
        <v/>
      </c>
      <c r="O847" s="14" t="str">
        <f aca="false">IF($M847="","",IF(AND($M847&gt;=7,$M847&lt;=17),"Ha","Yo'q"))</f>
        <v/>
      </c>
      <c r="P847" s="14" t="str">
        <f aca="false">IF(AND($B847&lt;&gt;"",$J847&lt;&gt;"",$J847&lt;=Boshqaruv!$C$10,OR($K847="",$K847&gt;Boshqaruv!$C$10),$L847&lt;&gt;"Tibbiy qarshi ko'rsatma"),1,"")</f>
        <v/>
      </c>
      <c r="Q847" s="28" t="n">
        <f aca="false">IF(AND($B847&lt;&gt;"",$J847&gt;=Boshqaruv!$C$9,$J847&lt;=Boshqaruv!$C$10),IF(COUNTIFS($B$4:$B846,$B847,$C$4:$C846,$C847,$J$4:$J846,"&gt;="&amp;Boshqaruv!$C$9,$J$4:$J846,"&lt;="&amp;Boshqaruv!$C$10)=0,1,0),0)</f>
        <v>0</v>
      </c>
      <c r="R847" s="28" t="n">
        <f aca="false">IF(AND($B847&lt;&gt;"",$J847&gt;=Boshqaruv!$C$9,$J847&lt;=Boshqaruv!$C$10,$K847&lt;&gt;"",$K847&lt;=Boshqaruv!$C$10),IF(COUNTIFS($B$4:$B846,$B847,$C$4:$C846,$C847,$J$4:$J846,"&gt;="&amp;Boshqaruv!$C$9,$J$4:$J846,"&lt;="&amp;Boshqaruv!$C$10,$K$4:$K846,"&lt;&gt;",$K$4:$K846,"&lt;="&amp;Boshqaruv!$C$10)=0,1,0),0)</f>
        <v>0</v>
      </c>
      <c r="S847" s="28" t="n">
        <f aca="false">IF($P847=1,IF(COUNTIFS($B$4:$B846,$B847,$C$4:$C846,$C847,$P$4:$P846,1)=0,1,0),0)</f>
        <v>0</v>
      </c>
      <c r="T847" s="12"/>
    </row>
    <row r="848" customFormat="false" ht="15" hidden="false" customHeight="false" outlineLevel="0" collapsed="false">
      <c r="A848" s="20" t="n">
        <v>844</v>
      </c>
      <c r="B848" s="12"/>
      <c r="C848" s="13"/>
      <c r="D848" s="24"/>
      <c r="E848" s="12"/>
      <c r="F848" s="12"/>
      <c r="G848" s="25"/>
      <c r="H848" s="25"/>
      <c r="I848" s="25"/>
      <c r="J848" s="13"/>
      <c r="K848" s="13"/>
      <c r="L848" s="25"/>
      <c r="M848" s="14" t="str">
        <f aca="false">IF(OR($C848="",$J848=""),"",INT(($J848-$C848)/365.25))</f>
        <v/>
      </c>
      <c r="N848" s="14" t="str">
        <f aca="false">IF($M848="","",IF($M848&lt;2,"Ha","Yo'q"))</f>
        <v/>
      </c>
      <c r="O848" s="14" t="str">
        <f aca="false">IF($M848="","",IF(AND($M848&gt;=7,$M848&lt;=17),"Ha","Yo'q"))</f>
        <v/>
      </c>
      <c r="P848" s="14" t="str">
        <f aca="false">IF(AND($B848&lt;&gt;"",$J848&lt;&gt;"",$J848&lt;=Boshqaruv!$C$10,OR($K848="",$K848&gt;Boshqaruv!$C$10),$L848&lt;&gt;"Tibbiy qarshi ko'rsatma"),1,"")</f>
        <v/>
      </c>
      <c r="Q848" s="28" t="n">
        <f aca="false">IF(AND($B848&lt;&gt;"",$J848&gt;=Boshqaruv!$C$9,$J848&lt;=Boshqaruv!$C$10),IF(COUNTIFS($B$4:$B847,$B848,$C$4:$C847,$C848,$J$4:$J847,"&gt;="&amp;Boshqaruv!$C$9,$J$4:$J847,"&lt;="&amp;Boshqaruv!$C$10)=0,1,0),0)</f>
        <v>0</v>
      </c>
      <c r="R848" s="28" t="n">
        <f aca="false">IF(AND($B848&lt;&gt;"",$J848&gt;=Boshqaruv!$C$9,$J848&lt;=Boshqaruv!$C$10,$K848&lt;&gt;"",$K848&lt;=Boshqaruv!$C$10),IF(COUNTIFS($B$4:$B847,$B848,$C$4:$C847,$C848,$J$4:$J847,"&gt;="&amp;Boshqaruv!$C$9,$J$4:$J847,"&lt;="&amp;Boshqaruv!$C$10,$K$4:$K847,"&lt;&gt;",$K$4:$K847,"&lt;="&amp;Boshqaruv!$C$10)=0,1,0),0)</f>
        <v>0</v>
      </c>
      <c r="S848" s="28" t="n">
        <f aca="false">IF($P848=1,IF(COUNTIFS($B$4:$B847,$B848,$C$4:$C847,$C848,$P$4:$P847,1)=0,1,0),0)</f>
        <v>0</v>
      </c>
      <c r="T848" s="12"/>
    </row>
    <row r="849" customFormat="false" ht="15" hidden="false" customHeight="false" outlineLevel="0" collapsed="false">
      <c r="A849" s="20" t="n">
        <v>845</v>
      </c>
      <c r="B849" s="12"/>
      <c r="C849" s="13"/>
      <c r="D849" s="24"/>
      <c r="E849" s="12"/>
      <c r="F849" s="12"/>
      <c r="G849" s="25"/>
      <c r="H849" s="25"/>
      <c r="I849" s="25"/>
      <c r="J849" s="13"/>
      <c r="K849" s="13"/>
      <c r="L849" s="25"/>
      <c r="M849" s="14" t="str">
        <f aca="false">IF(OR($C849="",$J849=""),"",INT(($J849-$C849)/365.25))</f>
        <v/>
      </c>
      <c r="N849" s="14" t="str">
        <f aca="false">IF($M849="","",IF($M849&lt;2,"Ha","Yo'q"))</f>
        <v/>
      </c>
      <c r="O849" s="14" t="str">
        <f aca="false">IF($M849="","",IF(AND($M849&gt;=7,$M849&lt;=17),"Ha","Yo'q"))</f>
        <v/>
      </c>
      <c r="P849" s="14" t="str">
        <f aca="false">IF(AND($B849&lt;&gt;"",$J849&lt;&gt;"",$J849&lt;=Boshqaruv!$C$10,OR($K849="",$K849&gt;Boshqaruv!$C$10),$L849&lt;&gt;"Tibbiy qarshi ko'rsatma"),1,"")</f>
        <v/>
      </c>
      <c r="Q849" s="28" t="n">
        <f aca="false">IF(AND($B849&lt;&gt;"",$J849&gt;=Boshqaruv!$C$9,$J849&lt;=Boshqaruv!$C$10),IF(COUNTIFS($B$4:$B848,$B849,$C$4:$C848,$C849,$J$4:$J848,"&gt;="&amp;Boshqaruv!$C$9,$J$4:$J848,"&lt;="&amp;Boshqaruv!$C$10)=0,1,0),0)</f>
        <v>0</v>
      </c>
      <c r="R849" s="28" t="n">
        <f aca="false">IF(AND($B849&lt;&gt;"",$J849&gt;=Boshqaruv!$C$9,$J849&lt;=Boshqaruv!$C$10,$K849&lt;&gt;"",$K849&lt;=Boshqaruv!$C$10),IF(COUNTIFS($B$4:$B848,$B849,$C$4:$C848,$C849,$J$4:$J848,"&gt;="&amp;Boshqaruv!$C$9,$J$4:$J848,"&lt;="&amp;Boshqaruv!$C$10,$K$4:$K848,"&lt;&gt;",$K$4:$K848,"&lt;="&amp;Boshqaruv!$C$10)=0,1,0),0)</f>
        <v>0</v>
      </c>
      <c r="S849" s="28" t="n">
        <f aca="false">IF($P849=1,IF(COUNTIFS($B$4:$B848,$B849,$C$4:$C848,$C849,$P$4:$P848,1)=0,1,0),0)</f>
        <v>0</v>
      </c>
      <c r="T849" s="12"/>
    </row>
    <row r="850" customFormat="false" ht="15" hidden="false" customHeight="false" outlineLevel="0" collapsed="false">
      <c r="A850" s="20" t="n">
        <v>846</v>
      </c>
      <c r="B850" s="12"/>
      <c r="C850" s="13"/>
      <c r="D850" s="24"/>
      <c r="E850" s="12"/>
      <c r="F850" s="12"/>
      <c r="G850" s="25"/>
      <c r="H850" s="25"/>
      <c r="I850" s="25"/>
      <c r="J850" s="13"/>
      <c r="K850" s="13"/>
      <c r="L850" s="25"/>
      <c r="M850" s="14" t="str">
        <f aca="false">IF(OR($C850="",$J850=""),"",INT(($J850-$C850)/365.25))</f>
        <v/>
      </c>
      <c r="N850" s="14" t="str">
        <f aca="false">IF($M850="","",IF($M850&lt;2,"Ha","Yo'q"))</f>
        <v/>
      </c>
      <c r="O850" s="14" t="str">
        <f aca="false">IF($M850="","",IF(AND($M850&gt;=7,$M850&lt;=17),"Ha","Yo'q"))</f>
        <v/>
      </c>
      <c r="P850" s="14" t="str">
        <f aca="false">IF(AND($B850&lt;&gt;"",$J850&lt;&gt;"",$J850&lt;=Boshqaruv!$C$10,OR($K850="",$K850&gt;Boshqaruv!$C$10),$L850&lt;&gt;"Tibbiy qarshi ko'rsatma"),1,"")</f>
        <v/>
      </c>
      <c r="Q850" s="28" t="n">
        <f aca="false">IF(AND($B850&lt;&gt;"",$J850&gt;=Boshqaruv!$C$9,$J850&lt;=Boshqaruv!$C$10),IF(COUNTIFS($B$4:$B849,$B850,$C$4:$C849,$C850,$J$4:$J849,"&gt;="&amp;Boshqaruv!$C$9,$J$4:$J849,"&lt;="&amp;Boshqaruv!$C$10)=0,1,0),0)</f>
        <v>0</v>
      </c>
      <c r="R850" s="28" t="n">
        <f aca="false">IF(AND($B850&lt;&gt;"",$J850&gt;=Boshqaruv!$C$9,$J850&lt;=Boshqaruv!$C$10,$K850&lt;&gt;"",$K850&lt;=Boshqaruv!$C$10),IF(COUNTIFS($B$4:$B849,$B850,$C$4:$C849,$C850,$J$4:$J849,"&gt;="&amp;Boshqaruv!$C$9,$J$4:$J849,"&lt;="&amp;Boshqaruv!$C$10,$K$4:$K849,"&lt;&gt;",$K$4:$K849,"&lt;="&amp;Boshqaruv!$C$10)=0,1,0),0)</f>
        <v>0</v>
      </c>
      <c r="S850" s="28" t="n">
        <f aca="false">IF($P850=1,IF(COUNTIFS($B$4:$B849,$B850,$C$4:$C849,$C850,$P$4:$P849,1)=0,1,0),0)</f>
        <v>0</v>
      </c>
      <c r="T850" s="12"/>
    </row>
    <row r="851" customFormat="false" ht="15" hidden="false" customHeight="false" outlineLevel="0" collapsed="false">
      <c r="A851" s="20" t="n">
        <v>847</v>
      </c>
      <c r="B851" s="12"/>
      <c r="C851" s="13"/>
      <c r="D851" s="24"/>
      <c r="E851" s="12"/>
      <c r="F851" s="12"/>
      <c r="G851" s="25"/>
      <c r="H851" s="25"/>
      <c r="I851" s="25"/>
      <c r="J851" s="13"/>
      <c r="K851" s="13"/>
      <c r="L851" s="25"/>
      <c r="M851" s="14" t="str">
        <f aca="false">IF(OR($C851="",$J851=""),"",INT(($J851-$C851)/365.25))</f>
        <v/>
      </c>
      <c r="N851" s="14" t="str">
        <f aca="false">IF($M851="","",IF($M851&lt;2,"Ha","Yo'q"))</f>
        <v/>
      </c>
      <c r="O851" s="14" t="str">
        <f aca="false">IF($M851="","",IF(AND($M851&gt;=7,$M851&lt;=17),"Ha","Yo'q"))</f>
        <v/>
      </c>
      <c r="P851" s="14" t="str">
        <f aca="false">IF(AND($B851&lt;&gt;"",$J851&lt;&gt;"",$J851&lt;=Boshqaruv!$C$10,OR($K851="",$K851&gt;Boshqaruv!$C$10),$L851&lt;&gt;"Tibbiy qarshi ko'rsatma"),1,"")</f>
        <v/>
      </c>
      <c r="Q851" s="28" t="n">
        <f aca="false">IF(AND($B851&lt;&gt;"",$J851&gt;=Boshqaruv!$C$9,$J851&lt;=Boshqaruv!$C$10),IF(COUNTIFS($B$4:$B850,$B851,$C$4:$C850,$C851,$J$4:$J850,"&gt;="&amp;Boshqaruv!$C$9,$J$4:$J850,"&lt;="&amp;Boshqaruv!$C$10)=0,1,0),0)</f>
        <v>0</v>
      </c>
      <c r="R851" s="28" t="n">
        <f aca="false">IF(AND($B851&lt;&gt;"",$J851&gt;=Boshqaruv!$C$9,$J851&lt;=Boshqaruv!$C$10,$K851&lt;&gt;"",$K851&lt;=Boshqaruv!$C$10),IF(COUNTIFS($B$4:$B850,$B851,$C$4:$C850,$C851,$J$4:$J850,"&gt;="&amp;Boshqaruv!$C$9,$J$4:$J850,"&lt;="&amp;Boshqaruv!$C$10,$K$4:$K850,"&lt;&gt;",$K$4:$K850,"&lt;="&amp;Boshqaruv!$C$10)=0,1,0),0)</f>
        <v>0</v>
      </c>
      <c r="S851" s="28" t="n">
        <f aca="false">IF($P851=1,IF(COUNTIFS($B$4:$B850,$B851,$C$4:$C850,$C851,$P$4:$P850,1)=0,1,0),0)</f>
        <v>0</v>
      </c>
      <c r="T851" s="12"/>
    </row>
    <row r="852" customFormat="false" ht="15" hidden="false" customHeight="false" outlineLevel="0" collapsed="false">
      <c r="A852" s="20" t="n">
        <v>848</v>
      </c>
      <c r="B852" s="12"/>
      <c r="C852" s="13"/>
      <c r="D852" s="24"/>
      <c r="E852" s="12"/>
      <c r="F852" s="12"/>
      <c r="G852" s="25"/>
      <c r="H852" s="25"/>
      <c r="I852" s="25"/>
      <c r="J852" s="13"/>
      <c r="K852" s="13"/>
      <c r="L852" s="25"/>
      <c r="M852" s="14" t="str">
        <f aca="false">IF(OR($C852="",$J852=""),"",INT(($J852-$C852)/365.25))</f>
        <v/>
      </c>
      <c r="N852" s="14" t="str">
        <f aca="false">IF($M852="","",IF($M852&lt;2,"Ha","Yo'q"))</f>
        <v/>
      </c>
      <c r="O852" s="14" t="str">
        <f aca="false">IF($M852="","",IF(AND($M852&gt;=7,$M852&lt;=17),"Ha","Yo'q"))</f>
        <v/>
      </c>
      <c r="P852" s="14" t="str">
        <f aca="false">IF(AND($B852&lt;&gt;"",$J852&lt;&gt;"",$J852&lt;=Boshqaruv!$C$10,OR($K852="",$K852&gt;Boshqaruv!$C$10),$L852&lt;&gt;"Tibbiy qarshi ko'rsatma"),1,"")</f>
        <v/>
      </c>
      <c r="Q852" s="28" t="n">
        <f aca="false">IF(AND($B852&lt;&gt;"",$J852&gt;=Boshqaruv!$C$9,$J852&lt;=Boshqaruv!$C$10),IF(COUNTIFS($B$4:$B851,$B852,$C$4:$C851,$C852,$J$4:$J851,"&gt;="&amp;Boshqaruv!$C$9,$J$4:$J851,"&lt;="&amp;Boshqaruv!$C$10)=0,1,0),0)</f>
        <v>0</v>
      </c>
      <c r="R852" s="28" t="n">
        <f aca="false">IF(AND($B852&lt;&gt;"",$J852&gt;=Boshqaruv!$C$9,$J852&lt;=Boshqaruv!$C$10,$K852&lt;&gt;"",$K852&lt;=Boshqaruv!$C$10),IF(COUNTIFS($B$4:$B851,$B852,$C$4:$C851,$C852,$J$4:$J851,"&gt;="&amp;Boshqaruv!$C$9,$J$4:$J851,"&lt;="&amp;Boshqaruv!$C$10,$K$4:$K851,"&lt;&gt;",$K$4:$K851,"&lt;="&amp;Boshqaruv!$C$10)=0,1,0),0)</f>
        <v>0</v>
      </c>
      <c r="S852" s="28" t="n">
        <f aca="false">IF($P852=1,IF(COUNTIFS($B$4:$B851,$B852,$C$4:$C851,$C852,$P$4:$P851,1)=0,1,0),0)</f>
        <v>0</v>
      </c>
      <c r="T852" s="12"/>
    </row>
    <row r="853" customFormat="false" ht="15" hidden="false" customHeight="false" outlineLevel="0" collapsed="false">
      <c r="A853" s="20" t="n">
        <v>849</v>
      </c>
      <c r="B853" s="12"/>
      <c r="C853" s="13"/>
      <c r="D853" s="24"/>
      <c r="E853" s="12"/>
      <c r="F853" s="12"/>
      <c r="G853" s="25"/>
      <c r="H853" s="25"/>
      <c r="I853" s="25"/>
      <c r="J853" s="13"/>
      <c r="K853" s="13"/>
      <c r="L853" s="25"/>
      <c r="M853" s="14" t="str">
        <f aca="false">IF(OR($C853="",$J853=""),"",INT(($J853-$C853)/365.25))</f>
        <v/>
      </c>
      <c r="N853" s="14" t="str">
        <f aca="false">IF($M853="","",IF($M853&lt;2,"Ha","Yo'q"))</f>
        <v/>
      </c>
      <c r="O853" s="14" t="str">
        <f aca="false">IF($M853="","",IF(AND($M853&gt;=7,$M853&lt;=17),"Ha","Yo'q"))</f>
        <v/>
      </c>
      <c r="P853" s="14" t="str">
        <f aca="false">IF(AND($B853&lt;&gt;"",$J853&lt;&gt;"",$J853&lt;=Boshqaruv!$C$10,OR($K853="",$K853&gt;Boshqaruv!$C$10),$L853&lt;&gt;"Tibbiy qarshi ko'rsatma"),1,"")</f>
        <v/>
      </c>
      <c r="Q853" s="28" t="n">
        <f aca="false">IF(AND($B853&lt;&gt;"",$J853&gt;=Boshqaruv!$C$9,$J853&lt;=Boshqaruv!$C$10),IF(COUNTIFS($B$4:$B852,$B853,$C$4:$C852,$C853,$J$4:$J852,"&gt;="&amp;Boshqaruv!$C$9,$J$4:$J852,"&lt;="&amp;Boshqaruv!$C$10)=0,1,0),0)</f>
        <v>0</v>
      </c>
      <c r="R853" s="28" t="n">
        <f aca="false">IF(AND($B853&lt;&gt;"",$J853&gt;=Boshqaruv!$C$9,$J853&lt;=Boshqaruv!$C$10,$K853&lt;&gt;"",$K853&lt;=Boshqaruv!$C$10),IF(COUNTIFS($B$4:$B852,$B853,$C$4:$C852,$C853,$J$4:$J852,"&gt;="&amp;Boshqaruv!$C$9,$J$4:$J852,"&lt;="&amp;Boshqaruv!$C$10,$K$4:$K852,"&lt;&gt;",$K$4:$K852,"&lt;="&amp;Boshqaruv!$C$10)=0,1,0),0)</f>
        <v>0</v>
      </c>
      <c r="S853" s="28" t="n">
        <f aca="false">IF($P853=1,IF(COUNTIFS($B$4:$B852,$B853,$C$4:$C852,$C853,$P$4:$P852,1)=0,1,0),0)</f>
        <v>0</v>
      </c>
      <c r="T853" s="12"/>
    </row>
    <row r="854" customFormat="false" ht="15" hidden="false" customHeight="false" outlineLevel="0" collapsed="false">
      <c r="A854" s="20" t="n">
        <v>850</v>
      </c>
      <c r="B854" s="12"/>
      <c r="C854" s="13"/>
      <c r="D854" s="24"/>
      <c r="E854" s="12"/>
      <c r="F854" s="12"/>
      <c r="G854" s="25"/>
      <c r="H854" s="25"/>
      <c r="I854" s="25"/>
      <c r="J854" s="13"/>
      <c r="K854" s="13"/>
      <c r="L854" s="25"/>
      <c r="M854" s="14" t="str">
        <f aca="false">IF(OR($C854="",$J854=""),"",INT(($J854-$C854)/365.25))</f>
        <v/>
      </c>
      <c r="N854" s="14" t="str">
        <f aca="false">IF($M854="","",IF($M854&lt;2,"Ha","Yo'q"))</f>
        <v/>
      </c>
      <c r="O854" s="14" t="str">
        <f aca="false">IF($M854="","",IF(AND($M854&gt;=7,$M854&lt;=17),"Ha","Yo'q"))</f>
        <v/>
      </c>
      <c r="P854" s="14" t="str">
        <f aca="false">IF(AND($B854&lt;&gt;"",$J854&lt;&gt;"",$J854&lt;=Boshqaruv!$C$10,OR($K854="",$K854&gt;Boshqaruv!$C$10),$L854&lt;&gt;"Tibbiy qarshi ko'rsatma"),1,"")</f>
        <v/>
      </c>
      <c r="Q854" s="28" t="n">
        <f aca="false">IF(AND($B854&lt;&gt;"",$J854&gt;=Boshqaruv!$C$9,$J854&lt;=Boshqaruv!$C$10),IF(COUNTIFS($B$4:$B853,$B854,$C$4:$C853,$C854,$J$4:$J853,"&gt;="&amp;Boshqaruv!$C$9,$J$4:$J853,"&lt;="&amp;Boshqaruv!$C$10)=0,1,0),0)</f>
        <v>0</v>
      </c>
      <c r="R854" s="28" t="n">
        <f aca="false">IF(AND($B854&lt;&gt;"",$J854&gt;=Boshqaruv!$C$9,$J854&lt;=Boshqaruv!$C$10,$K854&lt;&gt;"",$K854&lt;=Boshqaruv!$C$10),IF(COUNTIFS($B$4:$B853,$B854,$C$4:$C853,$C854,$J$4:$J853,"&gt;="&amp;Boshqaruv!$C$9,$J$4:$J853,"&lt;="&amp;Boshqaruv!$C$10,$K$4:$K853,"&lt;&gt;",$K$4:$K853,"&lt;="&amp;Boshqaruv!$C$10)=0,1,0),0)</f>
        <v>0</v>
      </c>
      <c r="S854" s="28" t="n">
        <f aca="false">IF($P854=1,IF(COUNTIFS($B$4:$B853,$B854,$C$4:$C853,$C854,$P$4:$P853,1)=0,1,0),0)</f>
        <v>0</v>
      </c>
      <c r="T854" s="12"/>
    </row>
    <row r="855" customFormat="false" ht="15" hidden="false" customHeight="false" outlineLevel="0" collapsed="false">
      <c r="A855" s="20" t="n">
        <v>851</v>
      </c>
      <c r="B855" s="12"/>
      <c r="C855" s="13"/>
      <c r="D855" s="24"/>
      <c r="E855" s="12"/>
      <c r="F855" s="12"/>
      <c r="G855" s="25"/>
      <c r="H855" s="25"/>
      <c r="I855" s="25"/>
      <c r="J855" s="13"/>
      <c r="K855" s="13"/>
      <c r="L855" s="25"/>
      <c r="M855" s="14" t="str">
        <f aca="false">IF(OR($C855="",$J855=""),"",INT(($J855-$C855)/365.25))</f>
        <v/>
      </c>
      <c r="N855" s="14" t="str">
        <f aca="false">IF($M855="","",IF($M855&lt;2,"Ha","Yo'q"))</f>
        <v/>
      </c>
      <c r="O855" s="14" t="str">
        <f aca="false">IF($M855="","",IF(AND($M855&gt;=7,$M855&lt;=17),"Ha","Yo'q"))</f>
        <v/>
      </c>
      <c r="P855" s="14" t="str">
        <f aca="false">IF(AND($B855&lt;&gt;"",$J855&lt;&gt;"",$J855&lt;=Boshqaruv!$C$10,OR($K855="",$K855&gt;Boshqaruv!$C$10),$L855&lt;&gt;"Tibbiy qarshi ko'rsatma"),1,"")</f>
        <v/>
      </c>
      <c r="Q855" s="28" t="n">
        <f aca="false">IF(AND($B855&lt;&gt;"",$J855&gt;=Boshqaruv!$C$9,$J855&lt;=Boshqaruv!$C$10),IF(COUNTIFS($B$4:$B854,$B855,$C$4:$C854,$C855,$J$4:$J854,"&gt;="&amp;Boshqaruv!$C$9,$J$4:$J854,"&lt;="&amp;Boshqaruv!$C$10)=0,1,0),0)</f>
        <v>0</v>
      </c>
      <c r="R855" s="28" t="n">
        <f aca="false">IF(AND($B855&lt;&gt;"",$J855&gt;=Boshqaruv!$C$9,$J855&lt;=Boshqaruv!$C$10,$K855&lt;&gt;"",$K855&lt;=Boshqaruv!$C$10),IF(COUNTIFS($B$4:$B854,$B855,$C$4:$C854,$C855,$J$4:$J854,"&gt;="&amp;Boshqaruv!$C$9,$J$4:$J854,"&lt;="&amp;Boshqaruv!$C$10,$K$4:$K854,"&lt;&gt;",$K$4:$K854,"&lt;="&amp;Boshqaruv!$C$10)=0,1,0),0)</f>
        <v>0</v>
      </c>
      <c r="S855" s="28" t="n">
        <f aca="false">IF($P855=1,IF(COUNTIFS($B$4:$B854,$B855,$C$4:$C854,$C855,$P$4:$P854,1)=0,1,0),0)</f>
        <v>0</v>
      </c>
      <c r="T855" s="12"/>
    </row>
    <row r="856" customFormat="false" ht="15" hidden="false" customHeight="false" outlineLevel="0" collapsed="false">
      <c r="A856" s="20" t="n">
        <v>852</v>
      </c>
      <c r="B856" s="12"/>
      <c r="C856" s="13"/>
      <c r="D856" s="24"/>
      <c r="E856" s="12"/>
      <c r="F856" s="12"/>
      <c r="G856" s="25"/>
      <c r="H856" s="25"/>
      <c r="I856" s="25"/>
      <c r="J856" s="13"/>
      <c r="K856" s="13"/>
      <c r="L856" s="25"/>
      <c r="M856" s="14" t="str">
        <f aca="false">IF(OR($C856="",$J856=""),"",INT(($J856-$C856)/365.25))</f>
        <v/>
      </c>
      <c r="N856" s="14" t="str">
        <f aca="false">IF($M856="","",IF($M856&lt;2,"Ha","Yo'q"))</f>
        <v/>
      </c>
      <c r="O856" s="14" t="str">
        <f aca="false">IF($M856="","",IF(AND($M856&gt;=7,$M856&lt;=17),"Ha","Yo'q"))</f>
        <v/>
      </c>
      <c r="P856" s="14" t="str">
        <f aca="false">IF(AND($B856&lt;&gt;"",$J856&lt;&gt;"",$J856&lt;=Boshqaruv!$C$10,OR($K856="",$K856&gt;Boshqaruv!$C$10),$L856&lt;&gt;"Tibbiy qarshi ko'rsatma"),1,"")</f>
        <v/>
      </c>
      <c r="Q856" s="28" t="n">
        <f aca="false">IF(AND($B856&lt;&gt;"",$J856&gt;=Boshqaruv!$C$9,$J856&lt;=Boshqaruv!$C$10),IF(COUNTIFS($B$4:$B855,$B856,$C$4:$C855,$C856,$J$4:$J855,"&gt;="&amp;Boshqaruv!$C$9,$J$4:$J855,"&lt;="&amp;Boshqaruv!$C$10)=0,1,0),0)</f>
        <v>0</v>
      </c>
      <c r="R856" s="28" t="n">
        <f aca="false">IF(AND($B856&lt;&gt;"",$J856&gt;=Boshqaruv!$C$9,$J856&lt;=Boshqaruv!$C$10,$K856&lt;&gt;"",$K856&lt;=Boshqaruv!$C$10),IF(COUNTIFS($B$4:$B855,$B856,$C$4:$C855,$C856,$J$4:$J855,"&gt;="&amp;Boshqaruv!$C$9,$J$4:$J855,"&lt;="&amp;Boshqaruv!$C$10,$K$4:$K855,"&lt;&gt;",$K$4:$K855,"&lt;="&amp;Boshqaruv!$C$10)=0,1,0),0)</f>
        <v>0</v>
      </c>
      <c r="S856" s="28" t="n">
        <f aca="false">IF($P856=1,IF(COUNTIFS($B$4:$B855,$B856,$C$4:$C855,$C856,$P$4:$P855,1)=0,1,0),0)</f>
        <v>0</v>
      </c>
      <c r="T856" s="12"/>
    </row>
    <row r="857" customFormat="false" ht="15" hidden="false" customHeight="false" outlineLevel="0" collapsed="false">
      <c r="A857" s="20" t="n">
        <v>853</v>
      </c>
      <c r="B857" s="12"/>
      <c r="C857" s="13"/>
      <c r="D857" s="24"/>
      <c r="E857" s="12"/>
      <c r="F857" s="12"/>
      <c r="G857" s="25"/>
      <c r="H857" s="25"/>
      <c r="I857" s="25"/>
      <c r="J857" s="13"/>
      <c r="K857" s="13"/>
      <c r="L857" s="25"/>
      <c r="M857" s="14" t="str">
        <f aca="false">IF(OR($C857="",$J857=""),"",INT(($J857-$C857)/365.25))</f>
        <v/>
      </c>
      <c r="N857" s="14" t="str">
        <f aca="false">IF($M857="","",IF($M857&lt;2,"Ha","Yo'q"))</f>
        <v/>
      </c>
      <c r="O857" s="14" t="str">
        <f aca="false">IF($M857="","",IF(AND($M857&gt;=7,$M857&lt;=17),"Ha","Yo'q"))</f>
        <v/>
      </c>
      <c r="P857" s="14" t="str">
        <f aca="false">IF(AND($B857&lt;&gt;"",$J857&lt;&gt;"",$J857&lt;=Boshqaruv!$C$10,OR($K857="",$K857&gt;Boshqaruv!$C$10),$L857&lt;&gt;"Tibbiy qarshi ko'rsatma"),1,"")</f>
        <v/>
      </c>
      <c r="Q857" s="28" t="n">
        <f aca="false">IF(AND($B857&lt;&gt;"",$J857&gt;=Boshqaruv!$C$9,$J857&lt;=Boshqaruv!$C$10),IF(COUNTIFS($B$4:$B856,$B857,$C$4:$C856,$C857,$J$4:$J856,"&gt;="&amp;Boshqaruv!$C$9,$J$4:$J856,"&lt;="&amp;Boshqaruv!$C$10)=0,1,0),0)</f>
        <v>0</v>
      </c>
      <c r="R857" s="28" t="n">
        <f aca="false">IF(AND($B857&lt;&gt;"",$J857&gt;=Boshqaruv!$C$9,$J857&lt;=Boshqaruv!$C$10,$K857&lt;&gt;"",$K857&lt;=Boshqaruv!$C$10),IF(COUNTIFS($B$4:$B856,$B857,$C$4:$C856,$C857,$J$4:$J856,"&gt;="&amp;Boshqaruv!$C$9,$J$4:$J856,"&lt;="&amp;Boshqaruv!$C$10,$K$4:$K856,"&lt;&gt;",$K$4:$K856,"&lt;="&amp;Boshqaruv!$C$10)=0,1,0),0)</f>
        <v>0</v>
      </c>
      <c r="S857" s="28" t="n">
        <f aca="false">IF($P857=1,IF(COUNTIFS($B$4:$B856,$B857,$C$4:$C856,$C857,$P$4:$P856,1)=0,1,0),0)</f>
        <v>0</v>
      </c>
      <c r="T857" s="12"/>
    </row>
    <row r="858" customFormat="false" ht="15" hidden="false" customHeight="false" outlineLevel="0" collapsed="false">
      <c r="A858" s="20" t="n">
        <v>854</v>
      </c>
      <c r="B858" s="12"/>
      <c r="C858" s="13"/>
      <c r="D858" s="24"/>
      <c r="E858" s="12"/>
      <c r="F858" s="12"/>
      <c r="G858" s="25"/>
      <c r="H858" s="25"/>
      <c r="I858" s="25"/>
      <c r="J858" s="13"/>
      <c r="K858" s="13"/>
      <c r="L858" s="25"/>
      <c r="M858" s="14" t="str">
        <f aca="false">IF(OR($C858="",$J858=""),"",INT(($J858-$C858)/365.25))</f>
        <v/>
      </c>
      <c r="N858" s="14" t="str">
        <f aca="false">IF($M858="","",IF($M858&lt;2,"Ha","Yo'q"))</f>
        <v/>
      </c>
      <c r="O858" s="14" t="str">
        <f aca="false">IF($M858="","",IF(AND($M858&gt;=7,$M858&lt;=17),"Ha","Yo'q"))</f>
        <v/>
      </c>
      <c r="P858" s="14" t="str">
        <f aca="false">IF(AND($B858&lt;&gt;"",$J858&lt;&gt;"",$J858&lt;=Boshqaruv!$C$10,OR($K858="",$K858&gt;Boshqaruv!$C$10),$L858&lt;&gt;"Tibbiy qarshi ko'rsatma"),1,"")</f>
        <v/>
      </c>
      <c r="Q858" s="28" t="n">
        <f aca="false">IF(AND($B858&lt;&gt;"",$J858&gt;=Boshqaruv!$C$9,$J858&lt;=Boshqaruv!$C$10),IF(COUNTIFS($B$4:$B857,$B858,$C$4:$C857,$C858,$J$4:$J857,"&gt;="&amp;Boshqaruv!$C$9,$J$4:$J857,"&lt;="&amp;Boshqaruv!$C$10)=0,1,0),0)</f>
        <v>0</v>
      </c>
      <c r="R858" s="28" t="n">
        <f aca="false">IF(AND($B858&lt;&gt;"",$J858&gt;=Boshqaruv!$C$9,$J858&lt;=Boshqaruv!$C$10,$K858&lt;&gt;"",$K858&lt;=Boshqaruv!$C$10),IF(COUNTIFS($B$4:$B857,$B858,$C$4:$C857,$C858,$J$4:$J857,"&gt;="&amp;Boshqaruv!$C$9,$J$4:$J857,"&lt;="&amp;Boshqaruv!$C$10,$K$4:$K857,"&lt;&gt;",$K$4:$K857,"&lt;="&amp;Boshqaruv!$C$10)=0,1,0),0)</f>
        <v>0</v>
      </c>
      <c r="S858" s="28" t="n">
        <f aca="false">IF($P858=1,IF(COUNTIFS($B$4:$B857,$B858,$C$4:$C857,$C858,$P$4:$P857,1)=0,1,0),0)</f>
        <v>0</v>
      </c>
      <c r="T858" s="12"/>
    </row>
    <row r="859" customFormat="false" ht="15" hidden="false" customHeight="false" outlineLevel="0" collapsed="false">
      <c r="A859" s="20" t="n">
        <v>855</v>
      </c>
      <c r="B859" s="12"/>
      <c r="C859" s="13"/>
      <c r="D859" s="24"/>
      <c r="E859" s="12"/>
      <c r="F859" s="12"/>
      <c r="G859" s="25"/>
      <c r="H859" s="25"/>
      <c r="I859" s="25"/>
      <c r="J859" s="13"/>
      <c r="K859" s="13"/>
      <c r="L859" s="25"/>
      <c r="M859" s="14" t="str">
        <f aca="false">IF(OR($C859="",$J859=""),"",INT(($J859-$C859)/365.25))</f>
        <v/>
      </c>
      <c r="N859" s="14" t="str">
        <f aca="false">IF($M859="","",IF($M859&lt;2,"Ha","Yo'q"))</f>
        <v/>
      </c>
      <c r="O859" s="14" t="str">
        <f aca="false">IF($M859="","",IF(AND($M859&gt;=7,$M859&lt;=17),"Ha","Yo'q"))</f>
        <v/>
      </c>
      <c r="P859" s="14" t="str">
        <f aca="false">IF(AND($B859&lt;&gt;"",$J859&lt;&gt;"",$J859&lt;=Boshqaruv!$C$10,OR($K859="",$K859&gt;Boshqaruv!$C$10),$L859&lt;&gt;"Tibbiy qarshi ko'rsatma"),1,"")</f>
        <v/>
      </c>
      <c r="Q859" s="28" t="n">
        <f aca="false">IF(AND($B859&lt;&gt;"",$J859&gt;=Boshqaruv!$C$9,$J859&lt;=Boshqaruv!$C$10),IF(COUNTIFS($B$4:$B858,$B859,$C$4:$C858,$C859,$J$4:$J858,"&gt;="&amp;Boshqaruv!$C$9,$J$4:$J858,"&lt;="&amp;Boshqaruv!$C$10)=0,1,0),0)</f>
        <v>0</v>
      </c>
      <c r="R859" s="28" t="n">
        <f aca="false">IF(AND($B859&lt;&gt;"",$J859&gt;=Boshqaruv!$C$9,$J859&lt;=Boshqaruv!$C$10,$K859&lt;&gt;"",$K859&lt;=Boshqaruv!$C$10),IF(COUNTIFS($B$4:$B858,$B859,$C$4:$C858,$C859,$J$4:$J858,"&gt;="&amp;Boshqaruv!$C$9,$J$4:$J858,"&lt;="&amp;Boshqaruv!$C$10,$K$4:$K858,"&lt;&gt;",$K$4:$K858,"&lt;="&amp;Boshqaruv!$C$10)=0,1,0),0)</f>
        <v>0</v>
      </c>
      <c r="S859" s="28" t="n">
        <f aca="false">IF($P859=1,IF(COUNTIFS($B$4:$B858,$B859,$C$4:$C858,$C859,$P$4:$P858,1)=0,1,0),0)</f>
        <v>0</v>
      </c>
      <c r="T859" s="12"/>
    </row>
    <row r="860" customFormat="false" ht="15" hidden="false" customHeight="false" outlineLevel="0" collapsed="false">
      <c r="A860" s="20" t="n">
        <v>856</v>
      </c>
      <c r="B860" s="12"/>
      <c r="C860" s="13"/>
      <c r="D860" s="24"/>
      <c r="E860" s="12"/>
      <c r="F860" s="12"/>
      <c r="G860" s="25"/>
      <c r="H860" s="25"/>
      <c r="I860" s="25"/>
      <c r="J860" s="13"/>
      <c r="K860" s="13"/>
      <c r="L860" s="25"/>
      <c r="M860" s="14" t="str">
        <f aca="false">IF(OR($C860="",$J860=""),"",INT(($J860-$C860)/365.25))</f>
        <v/>
      </c>
      <c r="N860" s="14" t="str">
        <f aca="false">IF($M860="","",IF($M860&lt;2,"Ha","Yo'q"))</f>
        <v/>
      </c>
      <c r="O860" s="14" t="str">
        <f aca="false">IF($M860="","",IF(AND($M860&gt;=7,$M860&lt;=17),"Ha","Yo'q"))</f>
        <v/>
      </c>
      <c r="P860" s="14" t="str">
        <f aca="false">IF(AND($B860&lt;&gt;"",$J860&lt;&gt;"",$J860&lt;=Boshqaruv!$C$10,OR($K860="",$K860&gt;Boshqaruv!$C$10),$L860&lt;&gt;"Tibbiy qarshi ko'rsatma"),1,"")</f>
        <v/>
      </c>
      <c r="Q860" s="28" t="n">
        <f aca="false">IF(AND($B860&lt;&gt;"",$J860&gt;=Boshqaruv!$C$9,$J860&lt;=Boshqaruv!$C$10),IF(COUNTIFS($B$4:$B859,$B860,$C$4:$C859,$C860,$J$4:$J859,"&gt;="&amp;Boshqaruv!$C$9,$J$4:$J859,"&lt;="&amp;Boshqaruv!$C$10)=0,1,0),0)</f>
        <v>0</v>
      </c>
      <c r="R860" s="28" t="n">
        <f aca="false">IF(AND($B860&lt;&gt;"",$J860&gt;=Boshqaruv!$C$9,$J860&lt;=Boshqaruv!$C$10,$K860&lt;&gt;"",$K860&lt;=Boshqaruv!$C$10),IF(COUNTIFS($B$4:$B859,$B860,$C$4:$C859,$C860,$J$4:$J859,"&gt;="&amp;Boshqaruv!$C$9,$J$4:$J859,"&lt;="&amp;Boshqaruv!$C$10,$K$4:$K859,"&lt;&gt;",$K$4:$K859,"&lt;="&amp;Boshqaruv!$C$10)=0,1,0),0)</f>
        <v>0</v>
      </c>
      <c r="S860" s="28" t="n">
        <f aca="false">IF($P860=1,IF(COUNTIFS($B$4:$B859,$B860,$C$4:$C859,$C860,$P$4:$P859,1)=0,1,0),0)</f>
        <v>0</v>
      </c>
      <c r="T860" s="12"/>
    </row>
    <row r="861" customFormat="false" ht="15" hidden="false" customHeight="false" outlineLevel="0" collapsed="false">
      <c r="A861" s="20" t="n">
        <v>857</v>
      </c>
      <c r="B861" s="12"/>
      <c r="C861" s="13"/>
      <c r="D861" s="24"/>
      <c r="E861" s="12"/>
      <c r="F861" s="12"/>
      <c r="G861" s="25"/>
      <c r="H861" s="25"/>
      <c r="I861" s="25"/>
      <c r="J861" s="13"/>
      <c r="K861" s="13"/>
      <c r="L861" s="25"/>
      <c r="M861" s="14" t="str">
        <f aca="false">IF(OR($C861="",$J861=""),"",INT(($J861-$C861)/365.25))</f>
        <v/>
      </c>
      <c r="N861" s="14" t="str">
        <f aca="false">IF($M861="","",IF($M861&lt;2,"Ha","Yo'q"))</f>
        <v/>
      </c>
      <c r="O861" s="14" t="str">
        <f aca="false">IF($M861="","",IF(AND($M861&gt;=7,$M861&lt;=17),"Ha","Yo'q"))</f>
        <v/>
      </c>
      <c r="P861" s="14" t="str">
        <f aca="false">IF(AND($B861&lt;&gt;"",$J861&lt;&gt;"",$J861&lt;=Boshqaruv!$C$10,OR($K861="",$K861&gt;Boshqaruv!$C$10),$L861&lt;&gt;"Tibbiy qarshi ko'rsatma"),1,"")</f>
        <v/>
      </c>
      <c r="Q861" s="28" t="n">
        <f aca="false">IF(AND($B861&lt;&gt;"",$J861&gt;=Boshqaruv!$C$9,$J861&lt;=Boshqaruv!$C$10),IF(COUNTIFS($B$4:$B860,$B861,$C$4:$C860,$C861,$J$4:$J860,"&gt;="&amp;Boshqaruv!$C$9,$J$4:$J860,"&lt;="&amp;Boshqaruv!$C$10)=0,1,0),0)</f>
        <v>0</v>
      </c>
      <c r="R861" s="28" t="n">
        <f aca="false">IF(AND($B861&lt;&gt;"",$J861&gt;=Boshqaruv!$C$9,$J861&lt;=Boshqaruv!$C$10,$K861&lt;&gt;"",$K861&lt;=Boshqaruv!$C$10),IF(COUNTIFS($B$4:$B860,$B861,$C$4:$C860,$C861,$J$4:$J860,"&gt;="&amp;Boshqaruv!$C$9,$J$4:$J860,"&lt;="&amp;Boshqaruv!$C$10,$K$4:$K860,"&lt;&gt;",$K$4:$K860,"&lt;="&amp;Boshqaruv!$C$10)=0,1,0),0)</f>
        <v>0</v>
      </c>
      <c r="S861" s="28" t="n">
        <f aca="false">IF($P861=1,IF(COUNTIFS($B$4:$B860,$B861,$C$4:$C860,$C861,$P$4:$P860,1)=0,1,0),0)</f>
        <v>0</v>
      </c>
      <c r="T861" s="12"/>
    </row>
    <row r="862" customFormat="false" ht="15" hidden="false" customHeight="false" outlineLevel="0" collapsed="false">
      <c r="A862" s="20" t="n">
        <v>858</v>
      </c>
      <c r="B862" s="12"/>
      <c r="C862" s="13"/>
      <c r="D862" s="24"/>
      <c r="E862" s="12"/>
      <c r="F862" s="12"/>
      <c r="G862" s="25"/>
      <c r="H862" s="25"/>
      <c r="I862" s="25"/>
      <c r="J862" s="13"/>
      <c r="K862" s="13"/>
      <c r="L862" s="25"/>
      <c r="M862" s="14" t="str">
        <f aca="false">IF(OR($C862="",$J862=""),"",INT(($J862-$C862)/365.25))</f>
        <v/>
      </c>
      <c r="N862" s="14" t="str">
        <f aca="false">IF($M862="","",IF($M862&lt;2,"Ha","Yo'q"))</f>
        <v/>
      </c>
      <c r="O862" s="14" t="str">
        <f aca="false">IF($M862="","",IF(AND($M862&gt;=7,$M862&lt;=17),"Ha","Yo'q"))</f>
        <v/>
      </c>
      <c r="P862" s="14" t="str">
        <f aca="false">IF(AND($B862&lt;&gt;"",$J862&lt;&gt;"",$J862&lt;=Boshqaruv!$C$10,OR($K862="",$K862&gt;Boshqaruv!$C$10),$L862&lt;&gt;"Tibbiy qarshi ko'rsatma"),1,"")</f>
        <v/>
      </c>
      <c r="Q862" s="28" t="n">
        <f aca="false">IF(AND($B862&lt;&gt;"",$J862&gt;=Boshqaruv!$C$9,$J862&lt;=Boshqaruv!$C$10),IF(COUNTIFS($B$4:$B861,$B862,$C$4:$C861,$C862,$J$4:$J861,"&gt;="&amp;Boshqaruv!$C$9,$J$4:$J861,"&lt;="&amp;Boshqaruv!$C$10)=0,1,0),0)</f>
        <v>0</v>
      </c>
      <c r="R862" s="28" t="n">
        <f aca="false">IF(AND($B862&lt;&gt;"",$J862&gt;=Boshqaruv!$C$9,$J862&lt;=Boshqaruv!$C$10,$K862&lt;&gt;"",$K862&lt;=Boshqaruv!$C$10),IF(COUNTIFS($B$4:$B861,$B862,$C$4:$C861,$C862,$J$4:$J861,"&gt;="&amp;Boshqaruv!$C$9,$J$4:$J861,"&lt;="&amp;Boshqaruv!$C$10,$K$4:$K861,"&lt;&gt;",$K$4:$K861,"&lt;="&amp;Boshqaruv!$C$10)=0,1,0),0)</f>
        <v>0</v>
      </c>
      <c r="S862" s="28" t="n">
        <f aca="false">IF($P862=1,IF(COUNTIFS($B$4:$B861,$B862,$C$4:$C861,$C862,$P$4:$P861,1)=0,1,0),0)</f>
        <v>0</v>
      </c>
      <c r="T862" s="12"/>
    </row>
    <row r="863" customFormat="false" ht="15" hidden="false" customHeight="false" outlineLevel="0" collapsed="false">
      <c r="A863" s="20" t="n">
        <v>859</v>
      </c>
      <c r="B863" s="12"/>
      <c r="C863" s="13"/>
      <c r="D863" s="24"/>
      <c r="E863" s="12"/>
      <c r="F863" s="12"/>
      <c r="G863" s="25"/>
      <c r="H863" s="25"/>
      <c r="I863" s="25"/>
      <c r="J863" s="13"/>
      <c r="K863" s="13"/>
      <c r="L863" s="25"/>
      <c r="M863" s="14" t="str">
        <f aca="false">IF(OR($C863="",$J863=""),"",INT(($J863-$C863)/365.25))</f>
        <v/>
      </c>
      <c r="N863" s="14" t="str">
        <f aca="false">IF($M863="","",IF($M863&lt;2,"Ha","Yo'q"))</f>
        <v/>
      </c>
      <c r="O863" s="14" t="str">
        <f aca="false">IF($M863="","",IF(AND($M863&gt;=7,$M863&lt;=17),"Ha","Yo'q"))</f>
        <v/>
      </c>
      <c r="P863" s="14" t="str">
        <f aca="false">IF(AND($B863&lt;&gt;"",$J863&lt;&gt;"",$J863&lt;=Boshqaruv!$C$10,OR($K863="",$K863&gt;Boshqaruv!$C$10),$L863&lt;&gt;"Tibbiy qarshi ko'rsatma"),1,"")</f>
        <v/>
      </c>
      <c r="Q863" s="28" t="n">
        <f aca="false">IF(AND($B863&lt;&gt;"",$J863&gt;=Boshqaruv!$C$9,$J863&lt;=Boshqaruv!$C$10),IF(COUNTIFS($B$4:$B862,$B863,$C$4:$C862,$C863,$J$4:$J862,"&gt;="&amp;Boshqaruv!$C$9,$J$4:$J862,"&lt;="&amp;Boshqaruv!$C$10)=0,1,0),0)</f>
        <v>0</v>
      </c>
      <c r="R863" s="28" t="n">
        <f aca="false">IF(AND($B863&lt;&gt;"",$J863&gt;=Boshqaruv!$C$9,$J863&lt;=Boshqaruv!$C$10,$K863&lt;&gt;"",$K863&lt;=Boshqaruv!$C$10),IF(COUNTIFS($B$4:$B862,$B863,$C$4:$C862,$C863,$J$4:$J862,"&gt;="&amp;Boshqaruv!$C$9,$J$4:$J862,"&lt;="&amp;Boshqaruv!$C$10,$K$4:$K862,"&lt;&gt;",$K$4:$K862,"&lt;="&amp;Boshqaruv!$C$10)=0,1,0),0)</f>
        <v>0</v>
      </c>
      <c r="S863" s="28" t="n">
        <f aca="false">IF($P863=1,IF(COUNTIFS($B$4:$B862,$B863,$C$4:$C862,$C863,$P$4:$P862,1)=0,1,0),0)</f>
        <v>0</v>
      </c>
      <c r="T863" s="12"/>
    </row>
    <row r="864" customFormat="false" ht="15" hidden="false" customHeight="false" outlineLevel="0" collapsed="false">
      <c r="A864" s="20" t="n">
        <v>860</v>
      </c>
      <c r="B864" s="12"/>
      <c r="C864" s="13"/>
      <c r="D864" s="24"/>
      <c r="E864" s="12"/>
      <c r="F864" s="12"/>
      <c r="G864" s="25"/>
      <c r="H864" s="25"/>
      <c r="I864" s="25"/>
      <c r="J864" s="13"/>
      <c r="K864" s="13"/>
      <c r="L864" s="25"/>
      <c r="M864" s="14" t="str">
        <f aca="false">IF(OR($C864="",$J864=""),"",INT(($J864-$C864)/365.25))</f>
        <v/>
      </c>
      <c r="N864" s="14" t="str">
        <f aca="false">IF($M864="","",IF($M864&lt;2,"Ha","Yo'q"))</f>
        <v/>
      </c>
      <c r="O864" s="14" t="str">
        <f aca="false">IF($M864="","",IF(AND($M864&gt;=7,$M864&lt;=17),"Ha","Yo'q"))</f>
        <v/>
      </c>
      <c r="P864" s="14" t="str">
        <f aca="false">IF(AND($B864&lt;&gt;"",$J864&lt;&gt;"",$J864&lt;=Boshqaruv!$C$10,OR($K864="",$K864&gt;Boshqaruv!$C$10),$L864&lt;&gt;"Tibbiy qarshi ko'rsatma"),1,"")</f>
        <v/>
      </c>
      <c r="Q864" s="28" t="n">
        <f aca="false">IF(AND($B864&lt;&gt;"",$J864&gt;=Boshqaruv!$C$9,$J864&lt;=Boshqaruv!$C$10),IF(COUNTIFS($B$4:$B863,$B864,$C$4:$C863,$C864,$J$4:$J863,"&gt;="&amp;Boshqaruv!$C$9,$J$4:$J863,"&lt;="&amp;Boshqaruv!$C$10)=0,1,0),0)</f>
        <v>0</v>
      </c>
      <c r="R864" s="28" t="n">
        <f aca="false">IF(AND($B864&lt;&gt;"",$J864&gt;=Boshqaruv!$C$9,$J864&lt;=Boshqaruv!$C$10,$K864&lt;&gt;"",$K864&lt;=Boshqaruv!$C$10),IF(COUNTIFS($B$4:$B863,$B864,$C$4:$C863,$C864,$J$4:$J863,"&gt;="&amp;Boshqaruv!$C$9,$J$4:$J863,"&lt;="&amp;Boshqaruv!$C$10,$K$4:$K863,"&lt;&gt;",$K$4:$K863,"&lt;="&amp;Boshqaruv!$C$10)=0,1,0),0)</f>
        <v>0</v>
      </c>
      <c r="S864" s="28" t="n">
        <f aca="false">IF($P864=1,IF(COUNTIFS($B$4:$B863,$B864,$C$4:$C863,$C864,$P$4:$P863,1)=0,1,0),0)</f>
        <v>0</v>
      </c>
      <c r="T864" s="12"/>
    </row>
    <row r="865" customFormat="false" ht="15" hidden="false" customHeight="false" outlineLevel="0" collapsed="false">
      <c r="A865" s="20" t="n">
        <v>861</v>
      </c>
      <c r="B865" s="12"/>
      <c r="C865" s="13"/>
      <c r="D865" s="24"/>
      <c r="E865" s="12"/>
      <c r="F865" s="12"/>
      <c r="G865" s="25"/>
      <c r="H865" s="25"/>
      <c r="I865" s="25"/>
      <c r="J865" s="13"/>
      <c r="K865" s="13"/>
      <c r="L865" s="25"/>
      <c r="M865" s="14" t="str">
        <f aca="false">IF(OR($C865="",$J865=""),"",INT(($J865-$C865)/365.25))</f>
        <v/>
      </c>
      <c r="N865" s="14" t="str">
        <f aca="false">IF($M865="","",IF($M865&lt;2,"Ha","Yo'q"))</f>
        <v/>
      </c>
      <c r="O865" s="14" t="str">
        <f aca="false">IF($M865="","",IF(AND($M865&gt;=7,$M865&lt;=17),"Ha","Yo'q"))</f>
        <v/>
      </c>
      <c r="P865" s="14" t="str">
        <f aca="false">IF(AND($B865&lt;&gt;"",$J865&lt;&gt;"",$J865&lt;=Boshqaruv!$C$10,OR($K865="",$K865&gt;Boshqaruv!$C$10),$L865&lt;&gt;"Tibbiy qarshi ko'rsatma"),1,"")</f>
        <v/>
      </c>
      <c r="Q865" s="28" t="n">
        <f aca="false">IF(AND($B865&lt;&gt;"",$J865&gt;=Boshqaruv!$C$9,$J865&lt;=Boshqaruv!$C$10),IF(COUNTIFS($B$4:$B864,$B865,$C$4:$C864,$C865,$J$4:$J864,"&gt;="&amp;Boshqaruv!$C$9,$J$4:$J864,"&lt;="&amp;Boshqaruv!$C$10)=0,1,0),0)</f>
        <v>0</v>
      </c>
      <c r="R865" s="28" t="n">
        <f aca="false">IF(AND($B865&lt;&gt;"",$J865&gt;=Boshqaruv!$C$9,$J865&lt;=Boshqaruv!$C$10,$K865&lt;&gt;"",$K865&lt;=Boshqaruv!$C$10),IF(COUNTIFS($B$4:$B864,$B865,$C$4:$C864,$C865,$J$4:$J864,"&gt;="&amp;Boshqaruv!$C$9,$J$4:$J864,"&lt;="&amp;Boshqaruv!$C$10,$K$4:$K864,"&lt;&gt;",$K$4:$K864,"&lt;="&amp;Boshqaruv!$C$10)=0,1,0),0)</f>
        <v>0</v>
      </c>
      <c r="S865" s="28" t="n">
        <f aca="false">IF($P865=1,IF(COUNTIFS($B$4:$B864,$B865,$C$4:$C864,$C865,$P$4:$P864,1)=0,1,0),0)</f>
        <v>0</v>
      </c>
      <c r="T865" s="12"/>
    </row>
    <row r="866" customFormat="false" ht="15" hidden="false" customHeight="false" outlineLevel="0" collapsed="false">
      <c r="A866" s="20" t="n">
        <v>862</v>
      </c>
      <c r="B866" s="12"/>
      <c r="C866" s="13"/>
      <c r="D866" s="24"/>
      <c r="E866" s="12"/>
      <c r="F866" s="12"/>
      <c r="G866" s="25"/>
      <c r="H866" s="25"/>
      <c r="I866" s="25"/>
      <c r="J866" s="13"/>
      <c r="K866" s="13"/>
      <c r="L866" s="25"/>
      <c r="M866" s="14" t="str">
        <f aca="false">IF(OR($C866="",$J866=""),"",INT(($J866-$C866)/365.25))</f>
        <v/>
      </c>
      <c r="N866" s="14" t="str">
        <f aca="false">IF($M866="","",IF($M866&lt;2,"Ha","Yo'q"))</f>
        <v/>
      </c>
      <c r="O866" s="14" t="str">
        <f aca="false">IF($M866="","",IF(AND($M866&gt;=7,$M866&lt;=17),"Ha","Yo'q"))</f>
        <v/>
      </c>
      <c r="P866" s="14" t="str">
        <f aca="false">IF(AND($B866&lt;&gt;"",$J866&lt;&gt;"",$J866&lt;=Boshqaruv!$C$10,OR($K866="",$K866&gt;Boshqaruv!$C$10),$L866&lt;&gt;"Tibbiy qarshi ko'rsatma"),1,"")</f>
        <v/>
      </c>
      <c r="Q866" s="28" t="n">
        <f aca="false">IF(AND($B866&lt;&gt;"",$J866&gt;=Boshqaruv!$C$9,$J866&lt;=Boshqaruv!$C$10),IF(COUNTIFS($B$4:$B865,$B866,$C$4:$C865,$C866,$J$4:$J865,"&gt;="&amp;Boshqaruv!$C$9,$J$4:$J865,"&lt;="&amp;Boshqaruv!$C$10)=0,1,0),0)</f>
        <v>0</v>
      </c>
      <c r="R866" s="28" t="n">
        <f aca="false">IF(AND($B866&lt;&gt;"",$J866&gt;=Boshqaruv!$C$9,$J866&lt;=Boshqaruv!$C$10,$K866&lt;&gt;"",$K866&lt;=Boshqaruv!$C$10),IF(COUNTIFS($B$4:$B865,$B866,$C$4:$C865,$C866,$J$4:$J865,"&gt;="&amp;Boshqaruv!$C$9,$J$4:$J865,"&lt;="&amp;Boshqaruv!$C$10,$K$4:$K865,"&lt;&gt;",$K$4:$K865,"&lt;="&amp;Boshqaruv!$C$10)=0,1,0),0)</f>
        <v>0</v>
      </c>
      <c r="S866" s="28" t="n">
        <f aca="false">IF($P866=1,IF(COUNTIFS($B$4:$B865,$B866,$C$4:$C865,$C866,$P$4:$P865,1)=0,1,0),0)</f>
        <v>0</v>
      </c>
      <c r="T866" s="12"/>
    </row>
    <row r="867" customFormat="false" ht="15" hidden="false" customHeight="false" outlineLevel="0" collapsed="false">
      <c r="A867" s="20" t="n">
        <v>863</v>
      </c>
      <c r="B867" s="12"/>
      <c r="C867" s="13"/>
      <c r="D867" s="24"/>
      <c r="E867" s="12"/>
      <c r="F867" s="12"/>
      <c r="G867" s="25"/>
      <c r="H867" s="25"/>
      <c r="I867" s="25"/>
      <c r="J867" s="13"/>
      <c r="K867" s="13"/>
      <c r="L867" s="25"/>
      <c r="M867" s="14" t="str">
        <f aca="false">IF(OR($C867="",$J867=""),"",INT(($J867-$C867)/365.25))</f>
        <v/>
      </c>
      <c r="N867" s="14" t="str">
        <f aca="false">IF($M867="","",IF($M867&lt;2,"Ha","Yo'q"))</f>
        <v/>
      </c>
      <c r="O867" s="14" t="str">
        <f aca="false">IF($M867="","",IF(AND($M867&gt;=7,$M867&lt;=17),"Ha","Yo'q"))</f>
        <v/>
      </c>
      <c r="P867" s="14" t="str">
        <f aca="false">IF(AND($B867&lt;&gt;"",$J867&lt;&gt;"",$J867&lt;=Boshqaruv!$C$10,OR($K867="",$K867&gt;Boshqaruv!$C$10),$L867&lt;&gt;"Tibbiy qarshi ko'rsatma"),1,"")</f>
        <v/>
      </c>
      <c r="Q867" s="28" t="n">
        <f aca="false">IF(AND($B867&lt;&gt;"",$J867&gt;=Boshqaruv!$C$9,$J867&lt;=Boshqaruv!$C$10),IF(COUNTIFS($B$4:$B866,$B867,$C$4:$C866,$C867,$J$4:$J866,"&gt;="&amp;Boshqaruv!$C$9,$J$4:$J866,"&lt;="&amp;Boshqaruv!$C$10)=0,1,0),0)</f>
        <v>0</v>
      </c>
      <c r="R867" s="28" t="n">
        <f aca="false">IF(AND($B867&lt;&gt;"",$J867&gt;=Boshqaruv!$C$9,$J867&lt;=Boshqaruv!$C$10,$K867&lt;&gt;"",$K867&lt;=Boshqaruv!$C$10),IF(COUNTIFS($B$4:$B866,$B867,$C$4:$C866,$C867,$J$4:$J866,"&gt;="&amp;Boshqaruv!$C$9,$J$4:$J866,"&lt;="&amp;Boshqaruv!$C$10,$K$4:$K866,"&lt;&gt;",$K$4:$K866,"&lt;="&amp;Boshqaruv!$C$10)=0,1,0),0)</f>
        <v>0</v>
      </c>
      <c r="S867" s="28" t="n">
        <f aca="false">IF($P867=1,IF(COUNTIFS($B$4:$B866,$B867,$C$4:$C866,$C867,$P$4:$P866,1)=0,1,0),0)</f>
        <v>0</v>
      </c>
      <c r="T867" s="12"/>
    </row>
    <row r="868" customFormat="false" ht="15" hidden="false" customHeight="false" outlineLevel="0" collapsed="false">
      <c r="A868" s="20" t="n">
        <v>864</v>
      </c>
      <c r="B868" s="12"/>
      <c r="C868" s="13"/>
      <c r="D868" s="24"/>
      <c r="E868" s="12"/>
      <c r="F868" s="12"/>
      <c r="G868" s="25"/>
      <c r="H868" s="25"/>
      <c r="I868" s="25"/>
      <c r="J868" s="13"/>
      <c r="K868" s="13"/>
      <c r="L868" s="25"/>
      <c r="M868" s="14" t="str">
        <f aca="false">IF(OR($C868="",$J868=""),"",INT(($J868-$C868)/365.25))</f>
        <v/>
      </c>
      <c r="N868" s="14" t="str">
        <f aca="false">IF($M868="","",IF($M868&lt;2,"Ha","Yo'q"))</f>
        <v/>
      </c>
      <c r="O868" s="14" t="str">
        <f aca="false">IF($M868="","",IF(AND($M868&gt;=7,$M868&lt;=17),"Ha","Yo'q"))</f>
        <v/>
      </c>
      <c r="P868" s="14" t="str">
        <f aca="false">IF(AND($B868&lt;&gt;"",$J868&lt;&gt;"",$J868&lt;=Boshqaruv!$C$10,OR($K868="",$K868&gt;Boshqaruv!$C$10),$L868&lt;&gt;"Tibbiy qarshi ko'rsatma"),1,"")</f>
        <v/>
      </c>
      <c r="Q868" s="28" t="n">
        <f aca="false">IF(AND($B868&lt;&gt;"",$J868&gt;=Boshqaruv!$C$9,$J868&lt;=Boshqaruv!$C$10),IF(COUNTIFS($B$4:$B867,$B868,$C$4:$C867,$C868,$J$4:$J867,"&gt;="&amp;Boshqaruv!$C$9,$J$4:$J867,"&lt;="&amp;Boshqaruv!$C$10)=0,1,0),0)</f>
        <v>0</v>
      </c>
      <c r="R868" s="28" t="n">
        <f aca="false">IF(AND($B868&lt;&gt;"",$J868&gt;=Boshqaruv!$C$9,$J868&lt;=Boshqaruv!$C$10,$K868&lt;&gt;"",$K868&lt;=Boshqaruv!$C$10),IF(COUNTIFS($B$4:$B867,$B868,$C$4:$C867,$C868,$J$4:$J867,"&gt;="&amp;Boshqaruv!$C$9,$J$4:$J867,"&lt;="&amp;Boshqaruv!$C$10,$K$4:$K867,"&lt;&gt;",$K$4:$K867,"&lt;="&amp;Boshqaruv!$C$10)=0,1,0),0)</f>
        <v>0</v>
      </c>
      <c r="S868" s="28" t="n">
        <f aca="false">IF($P868=1,IF(COUNTIFS($B$4:$B867,$B868,$C$4:$C867,$C868,$P$4:$P867,1)=0,1,0),0)</f>
        <v>0</v>
      </c>
      <c r="T868" s="12"/>
    </row>
    <row r="869" customFormat="false" ht="15" hidden="false" customHeight="false" outlineLevel="0" collapsed="false">
      <c r="A869" s="20" t="n">
        <v>865</v>
      </c>
      <c r="B869" s="12"/>
      <c r="C869" s="13"/>
      <c r="D869" s="24"/>
      <c r="E869" s="12"/>
      <c r="F869" s="12"/>
      <c r="G869" s="25"/>
      <c r="H869" s="25"/>
      <c r="I869" s="25"/>
      <c r="J869" s="13"/>
      <c r="K869" s="13"/>
      <c r="L869" s="25"/>
      <c r="M869" s="14" t="str">
        <f aca="false">IF(OR($C869="",$J869=""),"",INT(($J869-$C869)/365.25))</f>
        <v/>
      </c>
      <c r="N869" s="14" t="str">
        <f aca="false">IF($M869="","",IF($M869&lt;2,"Ha","Yo'q"))</f>
        <v/>
      </c>
      <c r="O869" s="14" t="str">
        <f aca="false">IF($M869="","",IF(AND($M869&gt;=7,$M869&lt;=17),"Ha","Yo'q"))</f>
        <v/>
      </c>
      <c r="P869" s="14" t="str">
        <f aca="false">IF(AND($B869&lt;&gt;"",$J869&lt;&gt;"",$J869&lt;=Boshqaruv!$C$10,OR($K869="",$K869&gt;Boshqaruv!$C$10),$L869&lt;&gt;"Tibbiy qarshi ko'rsatma"),1,"")</f>
        <v/>
      </c>
      <c r="Q869" s="28" t="n">
        <f aca="false">IF(AND($B869&lt;&gt;"",$J869&gt;=Boshqaruv!$C$9,$J869&lt;=Boshqaruv!$C$10),IF(COUNTIFS($B$4:$B868,$B869,$C$4:$C868,$C869,$J$4:$J868,"&gt;="&amp;Boshqaruv!$C$9,$J$4:$J868,"&lt;="&amp;Boshqaruv!$C$10)=0,1,0),0)</f>
        <v>0</v>
      </c>
      <c r="R869" s="28" t="n">
        <f aca="false">IF(AND($B869&lt;&gt;"",$J869&gt;=Boshqaruv!$C$9,$J869&lt;=Boshqaruv!$C$10,$K869&lt;&gt;"",$K869&lt;=Boshqaruv!$C$10),IF(COUNTIFS($B$4:$B868,$B869,$C$4:$C868,$C869,$J$4:$J868,"&gt;="&amp;Boshqaruv!$C$9,$J$4:$J868,"&lt;="&amp;Boshqaruv!$C$10,$K$4:$K868,"&lt;&gt;",$K$4:$K868,"&lt;="&amp;Boshqaruv!$C$10)=0,1,0),0)</f>
        <v>0</v>
      </c>
      <c r="S869" s="28" t="n">
        <f aca="false">IF($P869=1,IF(COUNTIFS($B$4:$B868,$B869,$C$4:$C868,$C869,$P$4:$P868,1)=0,1,0),0)</f>
        <v>0</v>
      </c>
      <c r="T869" s="12"/>
    </row>
    <row r="870" customFormat="false" ht="15" hidden="false" customHeight="false" outlineLevel="0" collapsed="false">
      <c r="A870" s="20" t="n">
        <v>866</v>
      </c>
      <c r="B870" s="12"/>
      <c r="C870" s="13"/>
      <c r="D870" s="24"/>
      <c r="E870" s="12"/>
      <c r="F870" s="12"/>
      <c r="G870" s="25"/>
      <c r="H870" s="25"/>
      <c r="I870" s="25"/>
      <c r="J870" s="13"/>
      <c r="K870" s="13"/>
      <c r="L870" s="25"/>
      <c r="M870" s="14" t="str">
        <f aca="false">IF(OR($C870="",$J870=""),"",INT(($J870-$C870)/365.25))</f>
        <v/>
      </c>
      <c r="N870" s="14" t="str">
        <f aca="false">IF($M870="","",IF($M870&lt;2,"Ha","Yo'q"))</f>
        <v/>
      </c>
      <c r="O870" s="14" t="str">
        <f aca="false">IF($M870="","",IF(AND($M870&gt;=7,$M870&lt;=17),"Ha","Yo'q"))</f>
        <v/>
      </c>
      <c r="P870" s="14" t="str">
        <f aca="false">IF(AND($B870&lt;&gt;"",$J870&lt;&gt;"",$J870&lt;=Boshqaruv!$C$10,OR($K870="",$K870&gt;Boshqaruv!$C$10),$L870&lt;&gt;"Tibbiy qarshi ko'rsatma"),1,"")</f>
        <v/>
      </c>
      <c r="Q870" s="28" t="n">
        <f aca="false">IF(AND($B870&lt;&gt;"",$J870&gt;=Boshqaruv!$C$9,$J870&lt;=Boshqaruv!$C$10),IF(COUNTIFS($B$4:$B869,$B870,$C$4:$C869,$C870,$J$4:$J869,"&gt;="&amp;Boshqaruv!$C$9,$J$4:$J869,"&lt;="&amp;Boshqaruv!$C$10)=0,1,0),0)</f>
        <v>0</v>
      </c>
      <c r="R870" s="28" t="n">
        <f aca="false">IF(AND($B870&lt;&gt;"",$J870&gt;=Boshqaruv!$C$9,$J870&lt;=Boshqaruv!$C$10,$K870&lt;&gt;"",$K870&lt;=Boshqaruv!$C$10),IF(COUNTIFS($B$4:$B869,$B870,$C$4:$C869,$C870,$J$4:$J869,"&gt;="&amp;Boshqaruv!$C$9,$J$4:$J869,"&lt;="&amp;Boshqaruv!$C$10,$K$4:$K869,"&lt;&gt;",$K$4:$K869,"&lt;="&amp;Boshqaruv!$C$10)=0,1,0),0)</f>
        <v>0</v>
      </c>
      <c r="S870" s="28" t="n">
        <f aca="false">IF($P870=1,IF(COUNTIFS($B$4:$B869,$B870,$C$4:$C869,$C870,$P$4:$P869,1)=0,1,0),0)</f>
        <v>0</v>
      </c>
      <c r="T870" s="12"/>
    </row>
    <row r="871" customFormat="false" ht="15" hidden="false" customHeight="false" outlineLevel="0" collapsed="false">
      <c r="A871" s="20" t="n">
        <v>867</v>
      </c>
      <c r="B871" s="12"/>
      <c r="C871" s="13"/>
      <c r="D871" s="24"/>
      <c r="E871" s="12"/>
      <c r="F871" s="12"/>
      <c r="G871" s="25"/>
      <c r="H871" s="25"/>
      <c r="I871" s="25"/>
      <c r="J871" s="13"/>
      <c r="K871" s="13"/>
      <c r="L871" s="25"/>
      <c r="M871" s="14" t="str">
        <f aca="false">IF(OR($C871="",$J871=""),"",INT(($J871-$C871)/365.25))</f>
        <v/>
      </c>
      <c r="N871" s="14" t="str">
        <f aca="false">IF($M871="","",IF($M871&lt;2,"Ha","Yo'q"))</f>
        <v/>
      </c>
      <c r="O871" s="14" t="str">
        <f aca="false">IF($M871="","",IF(AND($M871&gt;=7,$M871&lt;=17),"Ha","Yo'q"))</f>
        <v/>
      </c>
      <c r="P871" s="14" t="str">
        <f aca="false">IF(AND($B871&lt;&gt;"",$J871&lt;&gt;"",$J871&lt;=Boshqaruv!$C$10,OR($K871="",$K871&gt;Boshqaruv!$C$10),$L871&lt;&gt;"Tibbiy qarshi ko'rsatma"),1,"")</f>
        <v/>
      </c>
      <c r="Q871" s="28" t="n">
        <f aca="false">IF(AND($B871&lt;&gt;"",$J871&gt;=Boshqaruv!$C$9,$J871&lt;=Boshqaruv!$C$10),IF(COUNTIFS($B$4:$B870,$B871,$C$4:$C870,$C871,$J$4:$J870,"&gt;="&amp;Boshqaruv!$C$9,$J$4:$J870,"&lt;="&amp;Boshqaruv!$C$10)=0,1,0),0)</f>
        <v>0</v>
      </c>
      <c r="R871" s="28" t="n">
        <f aca="false">IF(AND($B871&lt;&gt;"",$J871&gt;=Boshqaruv!$C$9,$J871&lt;=Boshqaruv!$C$10,$K871&lt;&gt;"",$K871&lt;=Boshqaruv!$C$10),IF(COUNTIFS($B$4:$B870,$B871,$C$4:$C870,$C871,$J$4:$J870,"&gt;="&amp;Boshqaruv!$C$9,$J$4:$J870,"&lt;="&amp;Boshqaruv!$C$10,$K$4:$K870,"&lt;&gt;",$K$4:$K870,"&lt;="&amp;Boshqaruv!$C$10)=0,1,0),0)</f>
        <v>0</v>
      </c>
      <c r="S871" s="28" t="n">
        <f aca="false">IF($P871=1,IF(COUNTIFS($B$4:$B870,$B871,$C$4:$C870,$C871,$P$4:$P870,1)=0,1,0),0)</f>
        <v>0</v>
      </c>
      <c r="T871" s="12"/>
    </row>
    <row r="872" customFormat="false" ht="15" hidden="false" customHeight="false" outlineLevel="0" collapsed="false">
      <c r="A872" s="20" t="n">
        <v>868</v>
      </c>
      <c r="B872" s="12"/>
      <c r="C872" s="13"/>
      <c r="D872" s="24"/>
      <c r="E872" s="12"/>
      <c r="F872" s="12"/>
      <c r="G872" s="25"/>
      <c r="H872" s="25"/>
      <c r="I872" s="25"/>
      <c r="J872" s="13"/>
      <c r="K872" s="13"/>
      <c r="L872" s="25"/>
      <c r="M872" s="14" t="str">
        <f aca="false">IF(OR($C872="",$J872=""),"",INT(($J872-$C872)/365.25))</f>
        <v/>
      </c>
      <c r="N872" s="14" t="str">
        <f aca="false">IF($M872="","",IF($M872&lt;2,"Ha","Yo'q"))</f>
        <v/>
      </c>
      <c r="O872" s="14" t="str">
        <f aca="false">IF($M872="","",IF(AND($M872&gt;=7,$M872&lt;=17),"Ha","Yo'q"))</f>
        <v/>
      </c>
      <c r="P872" s="14" t="str">
        <f aca="false">IF(AND($B872&lt;&gt;"",$J872&lt;&gt;"",$J872&lt;=Boshqaruv!$C$10,OR($K872="",$K872&gt;Boshqaruv!$C$10),$L872&lt;&gt;"Tibbiy qarshi ko'rsatma"),1,"")</f>
        <v/>
      </c>
      <c r="Q872" s="28" t="n">
        <f aca="false">IF(AND($B872&lt;&gt;"",$J872&gt;=Boshqaruv!$C$9,$J872&lt;=Boshqaruv!$C$10),IF(COUNTIFS($B$4:$B871,$B872,$C$4:$C871,$C872,$J$4:$J871,"&gt;="&amp;Boshqaruv!$C$9,$J$4:$J871,"&lt;="&amp;Boshqaruv!$C$10)=0,1,0),0)</f>
        <v>0</v>
      </c>
      <c r="R872" s="28" t="n">
        <f aca="false">IF(AND($B872&lt;&gt;"",$J872&gt;=Boshqaruv!$C$9,$J872&lt;=Boshqaruv!$C$10,$K872&lt;&gt;"",$K872&lt;=Boshqaruv!$C$10),IF(COUNTIFS($B$4:$B871,$B872,$C$4:$C871,$C872,$J$4:$J871,"&gt;="&amp;Boshqaruv!$C$9,$J$4:$J871,"&lt;="&amp;Boshqaruv!$C$10,$K$4:$K871,"&lt;&gt;",$K$4:$K871,"&lt;="&amp;Boshqaruv!$C$10)=0,1,0),0)</f>
        <v>0</v>
      </c>
      <c r="S872" s="28" t="n">
        <f aca="false">IF($P872=1,IF(COUNTIFS($B$4:$B871,$B872,$C$4:$C871,$C872,$P$4:$P871,1)=0,1,0),0)</f>
        <v>0</v>
      </c>
      <c r="T872" s="12"/>
    </row>
    <row r="873" customFormat="false" ht="15" hidden="false" customHeight="false" outlineLevel="0" collapsed="false">
      <c r="A873" s="20" t="n">
        <v>869</v>
      </c>
      <c r="B873" s="12"/>
      <c r="C873" s="13"/>
      <c r="D873" s="24"/>
      <c r="E873" s="12"/>
      <c r="F873" s="12"/>
      <c r="G873" s="25"/>
      <c r="H873" s="25"/>
      <c r="I873" s="25"/>
      <c r="J873" s="13"/>
      <c r="K873" s="13"/>
      <c r="L873" s="25"/>
      <c r="M873" s="14" t="str">
        <f aca="false">IF(OR($C873="",$J873=""),"",INT(($J873-$C873)/365.25))</f>
        <v/>
      </c>
      <c r="N873" s="14" t="str">
        <f aca="false">IF($M873="","",IF($M873&lt;2,"Ha","Yo'q"))</f>
        <v/>
      </c>
      <c r="O873" s="14" t="str">
        <f aca="false">IF($M873="","",IF(AND($M873&gt;=7,$M873&lt;=17),"Ha","Yo'q"))</f>
        <v/>
      </c>
      <c r="P873" s="14" t="str">
        <f aca="false">IF(AND($B873&lt;&gt;"",$J873&lt;&gt;"",$J873&lt;=Boshqaruv!$C$10,OR($K873="",$K873&gt;Boshqaruv!$C$10),$L873&lt;&gt;"Tibbiy qarshi ko'rsatma"),1,"")</f>
        <v/>
      </c>
      <c r="Q873" s="28" t="n">
        <f aca="false">IF(AND($B873&lt;&gt;"",$J873&gt;=Boshqaruv!$C$9,$J873&lt;=Boshqaruv!$C$10),IF(COUNTIFS($B$4:$B872,$B873,$C$4:$C872,$C873,$J$4:$J872,"&gt;="&amp;Boshqaruv!$C$9,$J$4:$J872,"&lt;="&amp;Boshqaruv!$C$10)=0,1,0),0)</f>
        <v>0</v>
      </c>
      <c r="R873" s="28" t="n">
        <f aca="false">IF(AND($B873&lt;&gt;"",$J873&gt;=Boshqaruv!$C$9,$J873&lt;=Boshqaruv!$C$10,$K873&lt;&gt;"",$K873&lt;=Boshqaruv!$C$10),IF(COUNTIFS($B$4:$B872,$B873,$C$4:$C872,$C873,$J$4:$J872,"&gt;="&amp;Boshqaruv!$C$9,$J$4:$J872,"&lt;="&amp;Boshqaruv!$C$10,$K$4:$K872,"&lt;&gt;",$K$4:$K872,"&lt;="&amp;Boshqaruv!$C$10)=0,1,0),0)</f>
        <v>0</v>
      </c>
      <c r="S873" s="28" t="n">
        <f aca="false">IF($P873=1,IF(COUNTIFS($B$4:$B872,$B873,$C$4:$C872,$C873,$P$4:$P872,1)=0,1,0),0)</f>
        <v>0</v>
      </c>
      <c r="T873" s="12"/>
    </row>
    <row r="874" customFormat="false" ht="15" hidden="false" customHeight="false" outlineLevel="0" collapsed="false">
      <c r="A874" s="20" t="n">
        <v>870</v>
      </c>
      <c r="B874" s="12"/>
      <c r="C874" s="13"/>
      <c r="D874" s="24"/>
      <c r="E874" s="12"/>
      <c r="F874" s="12"/>
      <c r="G874" s="25"/>
      <c r="H874" s="25"/>
      <c r="I874" s="25"/>
      <c r="J874" s="13"/>
      <c r="K874" s="13"/>
      <c r="L874" s="25"/>
      <c r="M874" s="14" t="str">
        <f aca="false">IF(OR($C874="",$J874=""),"",INT(($J874-$C874)/365.25))</f>
        <v/>
      </c>
      <c r="N874" s="14" t="str">
        <f aca="false">IF($M874="","",IF($M874&lt;2,"Ha","Yo'q"))</f>
        <v/>
      </c>
      <c r="O874" s="14" t="str">
        <f aca="false">IF($M874="","",IF(AND($M874&gt;=7,$M874&lt;=17),"Ha","Yo'q"))</f>
        <v/>
      </c>
      <c r="P874" s="14" t="str">
        <f aca="false">IF(AND($B874&lt;&gt;"",$J874&lt;&gt;"",$J874&lt;=Boshqaruv!$C$10,OR($K874="",$K874&gt;Boshqaruv!$C$10),$L874&lt;&gt;"Tibbiy qarshi ko'rsatma"),1,"")</f>
        <v/>
      </c>
      <c r="Q874" s="28" t="n">
        <f aca="false">IF(AND($B874&lt;&gt;"",$J874&gt;=Boshqaruv!$C$9,$J874&lt;=Boshqaruv!$C$10),IF(COUNTIFS($B$4:$B873,$B874,$C$4:$C873,$C874,$J$4:$J873,"&gt;="&amp;Boshqaruv!$C$9,$J$4:$J873,"&lt;="&amp;Boshqaruv!$C$10)=0,1,0),0)</f>
        <v>0</v>
      </c>
      <c r="R874" s="28" t="n">
        <f aca="false">IF(AND($B874&lt;&gt;"",$J874&gt;=Boshqaruv!$C$9,$J874&lt;=Boshqaruv!$C$10,$K874&lt;&gt;"",$K874&lt;=Boshqaruv!$C$10),IF(COUNTIFS($B$4:$B873,$B874,$C$4:$C873,$C874,$J$4:$J873,"&gt;="&amp;Boshqaruv!$C$9,$J$4:$J873,"&lt;="&amp;Boshqaruv!$C$10,$K$4:$K873,"&lt;&gt;",$K$4:$K873,"&lt;="&amp;Boshqaruv!$C$10)=0,1,0),0)</f>
        <v>0</v>
      </c>
      <c r="S874" s="28" t="n">
        <f aca="false">IF($P874=1,IF(COUNTIFS($B$4:$B873,$B874,$C$4:$C873,$C874,$P$4:$P873,1)=0,1,0),0)</f>
        <v>0</v>
      </c>
      <c r="T874" s="12"/>
    </row>
    <row r="875" customFormat="false" ht="15" hidden="false" customHeight="false" outlineLevel="0" collapsed="false">
      <c r="A875" s="20" t="n">
        <v>871</v>
      </c>
      <c r="B875" s="12"/>
      <c r="C875" s="13"/>
      <c r="D875" s="24"/>
      <c r="E875" s="12"/>
      <c r="F875" s="12"/>
      <c r="G875" s="25"/>
      <c r="H875" s="25"/>
      <c r="I875" s="25"/>
      <c r="J875" s="13"/>
      <c r="K875" s="13"/>
      <c r="L875" s="25"/>
      <c r="M875" s="14" t="str">
        <f aca="false">IF(OR($C875="",$J875=""),"",INT(($J875-$C875)/365.25))</f>
        <v/>
      </c>
      <c r="N875" s="14" t="str">
        <f aca="false">IF($M875="","",IF($M875&lt;2,"Ha","Yo'q"))</f>
        <v/>
      </c>
      <c r="O875" s="14" t="str">
        <f aca="false">IF($M875="","",IF(AND($M875&gt;=7,$M875&lt;=17),"Ha","Yo'q"))</f>
        <v/>
      </c>
      <c r="P875" s="14" t="str">
        <f aca="false">IF(AND($B875&lt;&gt;"",$J875&lt;&gt;"",$J875&lt;=Boshqaruv!$C$10,OR($K875="",$K875&gt;Boshqaruv!$C$10),$L875&lt;&gt;"Tibbiy qarshi ko'rsatma"),1,"")</f>
        <v/>
      </c>
      <c r="Q875" s="28" t="n">
        <f aca="false">IF(AND($B875&lt;&gt;"",$J875&gt;=Boshqaruv!$C$9,$J875&lt;=Boshqaruv!$C$10),IF(COUNTIFS($B$4:$B874,$B875,$C$4:$C874,$C875,$J$4:$J874,"&gt;="&amp;Boshqaruv!$C$9,$J$4:$J874,"&lt;="&amp;Boshqaruv!$C$10)=0,1,0),0)</f>
        <v>0</v>
      </c>
      <c r="R875" s="28" t="n">
        <f aca="false">IF(AND($B875&lt;&gt;"",$J875&gt;=Boshqaruv!$C$9,$J875&lt;=Boshqaruv!$C$10,$K875&lt;&gt;"",$K875&lt;=Boshqaruv!$C$10),IF(COUNTIFS($B$4:$B874,$B875,$C$4:$C874,$C875,$J$4:$J874,"&gt;="&amp;Boshqaruv!$C$9,$J$4:$J874,"&lt;="&amp;Boshqaruv!$C$10,$K$4:$K874,"&lt;&gt;",$K$4:$K874,"&lt;="&amp;Boshqaruv!$C$10)=0,1,0),0)</f>
        <v>0</v>
      </c>
      <c r="S875" s="28" t="n">
        <f aca="false">IF($P875=1,IF(COUNTIFS($B$4:$B874,$B875,$C$4:$C874,$C875,$P$4:$P874,1)=0,1,0),0)</f>
        <v>0</v>
      </c>
      <c r="T875" s="12"/>
    </row>
    <row r="876" customFormat="false" ht="15" hidden="false" customHeight="false" outlineLevel="0" collapsed="false">
      <c r="A876" s="20" t="n">
        <v>872</v>
      </c>
      <c r="B876" s="12"/>
      <c r="C876" s="13"/>
      <c r="D876" s="24"/>
      <c r="E876" s="12"/>
      <c r="F876" s="12"/>
      <c r="G876" s="25"/>
      <c r="H876" s="25"/>
      <c r="I876" s="25"/>
      <c r="J876" s="13"/>
      <c r="K876" s="13"/>
      <c r="L876" s="25"/>
      <c r="M876" s="14" t="str">
        <f aca="false">IF(OR($C876="",$J876=""),"",INT(($J876-$C876)/365.25))</f>
        <v/>
      </c>
      <c r="N876" s="14" t="str">
        <f aca="false">IF($M876="","",IF($M876&lt;2,"Ha","Yo'q"))</f>
        <v/>
      </c>
      <c r="O876" s="14" t="str">
        <f aca="false">IF($M876="","",IF(AND($M876&gt;=7,$M876&lt;=17),"Ha","Yo'q"))</f>
        <v/>
      </c>
      <c r="P876" s="14" t="str">
        <f aca="false">IF(AND($B876&lt;&gt;"",$J876&lt;&gt;"",$J876&lt;=Boshqaruv!$C$10,OR($K876="",$K876&gt;Boshqaruv!$C$10),$L876&lt;&gt;"Tibbiy qarshi ko'rsatma"),1,"")</f>
        <v/>
      </c>
      <c r="Q876" s="28" t="n">
        <f aca="false">IF(AND($B876&lt;&gt;"",$J876&gt;=Boshqaruv!$C$9,$J876&lt;=Boshqaruv!$C$10),IF(COUNTIFS($B$4:$B875,$B876,$C$4:$C875,$C876,$J$4:$J875,"&gt;="&amp;Boshqaruv!$C$9,$J$4:$J875,"&lt;="&amp;Boshqaruv!$C$10)=0,1,0),0)</f>
        <v>0</v>
      </c>
      <c r="R876" s="28" t="n">
        <f aca="false">IF(AND($B876&lt;&gt;"",$J876&gt;=Boshqaruv!$C$9,$J876&lt;=Boshqaruv!$C$10,$K876&lt;&gt;"",$K876&lt;=Boshqaruv!$C$10),IF(COUNTIFS($B$4:$B875,$B876,$C$4:$C875,$C876,$J$4:$J875,"&gt;="&amp;Boshqaruv!$C$9,$J$4:$J875,"&lt;="&amp;Boshqaruv!$C$10,$K$4:$K875,"&lt;&gt;",$K$4:$K875,"&lt;="&amp;Boshqaruv!$C$10)=0,1,0),0)</f>
        <v>0</v>
      </c>
      <c r="S876" s="28" t="n">
        <f aca="false">IF($P876=1,IF(COUNTIFS($B$4:$B875,$B876,$C$4:$C875,$C876,$P$4:$P875,1)=0,1,0),0)</f>
        <v>0</v>
      </c>
      <c r="T876" s="12"/>
    </row>
    <row r="877" customFormat="false" ht="15" hidden="false" customHeight="false" outlineLevel="0" collapsed="false">
      <c r="A877" s="20" t="n">
        <v>873</v>
      </c>
      <c r="B877" s="12"/>
      <c r="C877" s="13"/>
      <c r="D877" s="24"/>
      <c r="E877" s="12"/>
      <c r="F877" s="12"/>
      <c r="G877" s="25"/>
      <c r="H877" s="25"/>
      <c r="I877" s="25"/>
      <c r="J877" s="13"/>
      <c r="K877" s="13"/>
      <c r="L877" s="25"/>
      <c r="M877" s="14" t="str">
        <f aca="false">IF(OR($C877="",$J877=""),"",INT(($J877-$C877)/365.25))</f>
        <v/>
      </c>
      <c r="N877" s="14" t="str">
        <f aca="false">IF($M877="","",IF($M877&lt;2,"Ha","Yo'q"))</f>
        <v/>
      </c>
      <c r="O877" s="14" t="str">
        <f aca="false">IF($M877="","",IF(AND($M877&gt;=7,$M877&lt;=17),"Ha","Yo'q"))</f>
        <v/>
      </c>
      <c r="P877" s="14" t="str">
        <f aca="false">IF(AND($B877&lt;&gt;"",$J877&lt;&gt;"",$J877&lt;=Boshqaruv!$C$10,OR($K877="",$K877&gt;Boshqaruv!$C$10),$L877&lt;&gt;"Tibbiy qarshi ko'rsatma"),1,"")</f>
        <v/>
      </c>
      <c r="Q877" s="28" t="n">
        <f aca="false">IF(AND($B877&lt;&gt;"",$J877&gt;=Boshqaruv!$C$9,$J877&lt;=Boshqaruv!$C$10),IF(COUNTIFS($B$4:$B876,$B877,$C$4:$C876,$C877,$J$4:$J876,"&gt;="&amp;Boshqaruv!$C$9,$J$4:$J876,"&lt;="&amp;Boshqaruv!$C$10)=0,1,0),0)</f>
        <v>0</v>
      </c>
      <c r="R877" s="28" t="n">
        <f aca="false">IF(AND($B877&lt;&gt;"",$J877&gt;=Boshqaruv!$C$9,$J877&lt;=Boshqaruv!$C$10,$K877&lt;&gt;"",$K877&lt;=Boshqaruv!$C$10),IF(COUNTIFS($B$4:$B876,$B877,$C$4:$C876,$C877,$J$4:$J876,"&gt;="&amp;Boshqaruv!$C$9,$J$4:$J876,"&lt;="&amp;Boshqaruv!$C$10,$K$4:$K876,"&lt;&gt;",$K$4:$K876,"&lt;="&amp;Boshqaruv!$C$10)=0,1,0),0)</f>
        <v>0</v>
      </c>
      <c r="S877" s="28" t="n">
        <f aca="false">IF($P877=1,IF(COUNTIFS($B$4:$B876,$B877,$C$4:$C876,$C877,$P$4:$P876,1)=0,1,0),0)</f>
        <v>0</v>
      </c>
      <c r="T877" s="12"/>
    </row>
    <row r="878" customFormat="false" ht="15" hidden="false" customHeight="false" outlineLevel="0" collapsed="false">
      <c r="A878" s="20" t="n">
        <v>874</v>
      </c>
      <c r="B878" s="12"/>
      <c r="C878" s="13"/>
      <c r="D878" s="24"/>
      <c r="E878" s="12"/>
      <c r="F878" s="12"/>
      <c r="G878" s="25"/>
      <c r="H878" s="25"/>
      <c r="I878" s="25"/>
      <c r="J878" s="13"/>
      <c r="K878" s="13"/>
      <c r="L878" s="25"/>
      <c r="M878" s="14" t="str">
        <f aca="false">IF(OR($C878="",$J878=""),"",INT(($J878-$C878)/365.25))</f>
        <v/>
      </c>
      <c r="N878" s="14" t="str">
        <f aca="false">IF($M878="","",IF($M878&lt;2,"Ha","Yo'q"))</f>
        <v/>
      </c>
      <c r="O878" s="14" t="str">
        <f aca="false">IF($M878="","",IF(AND($M878&gt;=7,$M878&lt;=17),"Ha","Yo'q"))</f>
        <v/>
      </c>
      <c r="P878" s="14" t="str">
        <f aca="false">IF(AND($B878&lt;&gt;"",$J878&lt;&gt;"",$J878&lt;=Boshqaruv!$C$10,OR($K878="",$K878&gt;Boshqaruv!$C$10),$L878&lt;&gt;"Tibbiy qarshi ko'rsatma"),1,"")</f>
        <v/>
      </c>
      <c r="Q878" s="28" t="n">
        <f aca="false">IF(AND($B878&lt;&gt;"",$J878&gt;=Boshqaruv!$C$9,$J878&lt;=Boshqaruv!$C$10),IF(COUNTIFS($B$4:$B877,$B878,$C$4:$C877,$C878,$J$4:$J877,"&gt;="&amp;Boshqaruv!$C$9,$J$4:$J877,"&lt;="&amp;Boshqaruv!$C$10)=0,1,0),0)</f>
        <v>0</v>
      </c>
      <c r="R878" s="28" t="n">
        <f aca="false">IF(AND($B878&lt;&gt;"",$J878&gt;=Boshqaruv!$C$9,$J878&lt;=Boshqaruv!$C$10,$K878&lt;&gt;"",$K878&lt;=Boshqaruv!$C$10),IF(COUNTIFS($B$4:$B877,$B878,$C$4:$C877,$C878,$J$4:$J877,"&gt;="&amp;Boshqaruv!$C$9,$J$4:$J877,"&lt;="&amp;Boshqaruv!$C$10,$K$4:$K877,"&lt;&gt;",$K$4:$K877,"&lt;="&amp;Boshqaruv!$C$10)=0,1,0),0)</f>
        <v>0</v>
      </c>
      <c r="S878" s="28" t="n">
        <f aca="false">IF($P878=1,IF(COUNTIFS($B$4:$B877,$B878,$C$4:$C877,$C878,$P$4:$P877,1)=0,1,0),0)</f>
        <v>0</v>
      </c>
      <c r="T878" s="12"/>
    </row>
    <row r="879" customFormat="false" ht="15" hidden="false" customHeight="false" outlineLevel="0" collapsed="false">
      <c r="A879" s="20" t="n">
        <v>875</v>
      </c>
      <c r="B879" s="12"/>
      <c r="C879" s="13"/>
      <c r="D879" s="24"/>
      <c r="E879" s="12"/>
      <c r="F879" s="12"/>
      <c r="G879" s="25"/>
      <c r="H879" s="25"/>
      <c r="I879" s="25"/>
      <c r="J879" s="13"/>
      <c r="K879" s="13"/>
      <c r="L879" s="25"/>
      <c r="M879" s="14" t="str">
        <f aca="false">IF(OR($C879="",$J879=""),"",INT(($J879-$C879)/365.25))</f>
        <v/>
      </c>
      <c r="N879" s="14" t="str">
        <f aca="false">IF($M879="","",IF($M879&lt;2,"Ha","Yo'q"))</f>
        <v/>
      </c>
      <c r="O879" s="14" t="str">
        <f aca="false">IF($M879="","",IF(AND($M879&gt;=7,$M879&lt;=17),"Ha","Yo'q"))</f>
        <v/>
      </c>
      <c r="P879" s="14" t="str">
        <f aca="false">IF(AND($B879&lt;&gt;"",$J879&lt;&gt;"",$J879&lt;=Boshqaruv!$C$10,OR($K879="",$K879&gt;Boshqaruv!$C$10),$L879&lt;&gt;"Tibbiy qarshi ko'rsatma"),1,"")</f>
        <v/>
      </c>
      <c r="Q879" s="28" t="n">
        <f aca="false">IF(AND($B879&lt;&gt;"",$J879&gt;=Boshqaruv!$C$9,$J879&lt;=Boshqaruv!$C$10),IF(COUNTIFS($B$4:$B878,$B879,$C$4:$C878,$C879,$J$4:$J878,"&gt;="&amp;Boshqaruv!$C$9,$J$4:$J878,"&lt;="&amp;Boshqaruv!$C$10)=0,1,0),0)</f>
        <v>0</v>
      </c>
      <c r="R879" s="28" t="n">
        <f aca="false">IF(AND($B879&lt;&gt;"",$J879&gt;=Boshqaruv!$C$9,$J879&lt;=Boshqaruv!$C$10,$K879&lt;&gt;"",$K879&lt;=Boshqaruv!$C$10),IF(COUNTIFS($B$4:$B878,$B879,$C$4:$C878,$C879,$J$4:$J878,"&gt;="&amp;Boshqaruv!$C$9,$J$4:$J878,"&lt;="&amp;Boshqaruv!$C$10,$K$4:$K878,"&lt;&gt;",$K$4:$K878,"&lt;="&amp;Boshqaruv!$C$10)=0,1,0),0)</f>
        <v>0</v>
      </c>
      <c r="S879" s="28" t="n">
        <f aca="false">IF($P879=1,IF(COUNTIFS($B$4:$B878,$B879,$C$4:$C878,$C879,$P$4:$P878,1)=0,1,0),0)</f>
        <v>0</v>
      </c>
      <c r="T879" s="12"/>
    </row>
    <row r="880" customFormat="false" ht="15" hidden="false" customHeight="false" outlineLevel="0" collapsed="false">
      <c r="A880" s="20" t="n">
        <v>876</v>
      </c>
      <c r="B880" s="12"/>
      <c r="C880" s="13"/>
      <c r="D880" s="24"/>
      <c r="E880" s="12"/>
      <c r="F880" s="12"/>
      <c r="G880" s="25"/>
      <c r="H880" s="25"/>
      <c r="I880" s="25"/>
      <c r="J880" s="13"/>
      <c r="K880" s="13"/>
      <c r="L880" s="25"/>
      <c r="M880" s="14" t="str">
        <f aca="false">IF(OR($C880="",$J880=""),"",INT(($J880-$C880)/365.25))</f>
        <v/>
      </c>
      <c r="N880" s="14" t="str">
        <f aca="false">IF($M880="","",IF($M880&lt;2,"Ha","Yo'q"))</f>
        <v/>
      </c>
      <c r="O880" s="14" t="str">
        <f aca="false">IF($M880="","",IF(AND($M880&gt;=7,$M880&lt;=17),"Ha","Yo'q"))</f>
        <v/>
      </c>
      <c r="P880" s="14" t="str">
        <f aca="false">IF(AND($B880&lt;&gt;"",$J880&lt;&gt;"",$J880&lt;=Boshqaruv!$C$10,OR($K880="",$K880&gt;Boshqaruv!$C$10),$L880&lt;&gt;"Tibbiy qarshi ko'rsatma"),1,"")</f>
        <v/>
      </c>
      <c r="Q880" s="28" t="n">
        <f aca="false">IF(AND($B880&lt;&gt;"",$J880&gt;=Boshqaruv!$C$9,$J880&lt;=Boshqaruv!$C$10),IF(COUNTIFS($B$4:$B879,$B880,$C$4:$C879,$C880,$J$4:$J879,"&gt;="&amp;Boshqaruv!$C$9,$J$4:$J879,"&lt;="&amp;Boshqaruv!$C$10)=0,1,0),0)</f>
        <v>0</v>
      </c>
      <c r="R880" s="28" t="n">
        <f aca="false">IF(AND($B880&lt;&gt;"",$J880&gt;=Boshqaruv!$C$9,$J880&lt;=Boshqaruv!$C$10,$K880&lt;&gt;"",$K880&lt;=Boshqaruv!$C$10),IF(COUNTIFS($B$4:$B879,$B880,$C$4:$C879,$C880,$J$4:$J879,"&gt;="&amp;Boshqaruv!$C$9,$J$4:$J879,"&lt;="&amp;Boshqaruv!$C$10,$K$4:$K879,"&lt;&gt;",$K$4:$K879,"&lt;="&amp;Boshqaruv!$C$10)=0,1,0),0)</f>
        <v>0</v>
      </c>
      <c r="S880" s="28" t="n">
        <f aca="false">IF($P880=1,IF(COUNTIFS($B$4:$B879,$B880,$C$4:$C879,$C880,$P$4:$P879,1)=0,1,0),0)</f>
        <v>0</v>
      </c>
      <c r="T880" s="12"/>
    </row>
    <row r="881" customFormat="false" ht="15" hidden="false" customHeight="false" outlineLevel="0" collapsed="false">
      <c r="A881" s="20" t="n">
        <v>877</v>
      </c>
      <c r="B881" s="12"/>
      <c r="C881" s="13"/>
      <c r="D881" s="24"/>
      <c r="E881" s="12"/>
      <c r="F881" s="12"/>
      <c r="G881" s="25"/>
      <c r="H881" s="25"/>
      <c r="I881" s="25"/>
      <c r="J881" s="13"/>
      <c r="K881" s="13"/>
      <c r="L881" s="25"/>
      <c r="M881" s="14" t="str">
        <f aca="false">IF(OR($C881="",$J881=""),"",INT(($J881-$C881)/365.25))</f>
        <v/>
      </c>
      <c r="N881" s="14" t="str">
        <f aca="false">IF($M881="","",IF($M881&lt;2,"Ha","Yo'q"))</f>
        <v/>
      </c>
      <c r="O881" s="14" t="str">
        <f aca="false">IF($M881="","",IF(AND($M881&gt;=7,$M881&lt;=17),"Ha","Yo'q"))</f>
        <v/>
      </c>
      <c r="P881" s="14" t="str">
        <f aca="false">IF(AND($B881&lt;&gt;"",$J881&lt;&gt;"",$J881&lt;=Boshqaruv!$C$10,OR($K881="",$K881&gt;Boshqaruv!$C$10),$L881&lt;&gt;"Tibbiy qarshi ko'rsatma"),1,"")</f>
        <v/>
      </c>
      <c r="Q881" s="28" t="n">
        <f aca="false">IF(AND($B881&lt;&gt;"",$J881&gt;=Boshqaruv!$C$9,$J881&lt;=Boshqaruv!$C$10),IF(COUNTIFS($B$4:$B880,$B881,$C$4:$C880,$C881,$J$4:$J880,"&gt;="&amp;Boshqaruv!$C$9,$J$4:$J880,"&lt;="&amp;Boshqaruv!$C$10)=0,1,0),0)</f>
        <v>0</v>
      </c>
      <c r="R881" s="28" t="n">
        <f aca="false">IF(AND($B881&lt;&gt;"",$J881&gt;=Boshqaruv!$C$9,$J881&lt;=Boshqaruv!$C$10,$K881&lt;&gt;"",$K881&lt;=Boshqaruv!$C$10),IF(COUNTIFS($B$4:$B880,$B881,$C$4:$C880,$C881,$J$4:$J880,"&gt;="&amp;Boshqaruv!$C$9,$J$4:$J880,"&lt;="&amp;Boshqaruv!$C$10,$K$4:$K880,"&lt;&gt;",$K$4:$K880,"&lt;="&amp;Boshqaruv!$C$10)=0,1,0),0)</f>
        <v>0</v>
      </c>
      <c r="S881" s="28" t="n">
        <f aca="false">IF($P881=1,IF(COUNTIFS($B$4:$B880,$B881,$C$4:$C880,$C881,$P$4:$P880,1)=0,1,0),0)</f>
        <v>0</v>
      </c>
      <c r="T881" s="12"/>
    </row>
    <row r="882" customFormat="false" ht="15" hidden="false" customHeight="false" outlineLevel="0" collapsed="false">
      <c r="A882" s="20" t="n">
        <v>878</v>
      </c>
      <c r="B882" s="12"/>
      <c r="C882" s="13"/>
      <c r="D882" s="24"/>
      <c r="E882" s="12"/>
      <c r="F882" s="12"/>
      <c r="G882" s="25"/>
      <c r="H882" s="25"/>
      <c r="I882" s="25"/>
      <c r="J882" s="13"/>
      <c r="K882" s="13"/>
      <c r="L882" s="25"/>
      <c r="M882" s="14" t="str">
        <f aca="false">IF(OR($C882="",$J882=""),"",INT(($J882-$C882)/365.25))</f>
        <v/>
      </c>
      <c r="N882" s="14" t="str">
        <f aca="false">IF($M882="","",IF($M882&lt;2,"Ha","Yo'q"))</f>
        <v/>
      </c>
      <c r="O882" s="14" t="str">
        <f aca="false">IF($M882="","",IF(AND($M882&gt;=7,$M882&lt;=17),"Ha","Yo'q"))</f>
        <v/>
      </c>
      <c r="P882" s="14" t="str">
        <f aca="false">IF(AND($B882&lt;&gt;"",$J882&lt;&gt;"",$J882&lt;=Boshqaruv!$C$10,OR($K882="",$K882&gt;Boshqaruv!$C$10),$L882&lt;&gt;"Tibbiy qarshi ko'rsatma"),1,"")</f>
        <v/>
      </c>
      <c r="Q882" s="28" t="n">
        <f aca="false">IF(AND($B882&lt;&gt;"",$J882&gt;=Boshqaruv!$C$9,$J882&lt;=Boshqaruv!$C$10),IF(COUNTIFS($B$4:$B881,$B882,$C$4:$C881,$C882,$J$4:$J881,"&gt;="&amp;Boshqaruv!$C$9,$J$4:$J881,"&lt;="&amp;Boshqaruv!$C$10)=0,1,0),0)</f>
        <v>0</v>
      </c>
      <c r="R882" s="28" t="n">
        <f aca="false">IF(AND($B882&lt;&gt;"",$J882&gt;=Boshqaruv!$C$9,$J882&lt;=Boshqaruv!$C$10,$K882&lt;&gt;"",$K882&lt;=Boshqaruv!$C$10),IF(COUNTIFS($B$4:$B881,$B882,$C$4:$C881,$C882,$J$4:$J881,"&gt;="&amp;Boshqaruv!$C$9,$J$4:$J881,"&lt;="&amp;Boshqaruv!$C$10,$K$4:$K881,"&lt;&gt;",$K$4:$K881,"&lt;="&amp;Boshqaruv!$C$10)=0,1,0),0)</f>
        <v>0</v>
      </c>
      <c r="S882" s="28" t="n">
        <f aca="false">IF($P882=1,IF(COUNTIFS($B$4:$B881,$B882,$C$4:$C881,$C882,$P$4:$P881,1)=0,1,0),0)</f>
        <v>0</v>
      </c>
      <c r="T882" s="12"/>
    </row>
    <row r="883" customFormat="false" ht="15" hidden="false" customHeight="false" outlineLevel="0" collapsed="false">
      <c r="A883" s="20" t="n">
        <v>879</v>
      </c>
      <c r="B883" s="12"/>
      <c r="C883" s="13"/>
      <c r="D883" s="24"/>
      <c r="E883" s="12"/>
      <c r="F883" s="12"/>
      <c r="G883" s="25"/>
      <c r="H883" s="25"/>
      <c r="I883" s="25"/>
      <c r="J883" s="13"/>
      <c r="K883" s="13"/>
      <c r="L883" s="25"/>
      <c r="M883" s="14" t="str">
        <f aca="false">IF(OR($C883="",$J883=""),"",INT(($J883-$C883)/365.25))</f>
        <v/>
      </c>
      <c r="N883" s="14" t="str">
        <f aca="false">IF($M883="","",IF($M883&lt;2,"Ha","Yo'q"))</f>
        <v/>
      </c>
      <c r="O883" s="14" t="str">
        <f aca="false">IF($M883="","",IF(AND($M883&gt;=7,$M883&lt;=17),"Ha","Yo'q"))</f>
        <v/>
      </c>
      <c r="P883" s="14" t="str">
        <f aca="false">IF(AND($B883&lt;&gt;"",$J883&lt;&gt;"",$J883&lt;=Boshqaruv!$C$10,OR($K883="",$K883&gt;Boshqaruv!$C$10),$L883&lt;&gt;"Tibbiy qarshi ko'rsatma"),1,"")</f>
        <v/>
      </c>
      <c r="Q883" s="28" t="n">
        <f aca="false">IF(AND($B883&lt;&gt;"",$J883&gt;=Boshqaruv!$C$9,$J883&lt;=Boshqaruv!$C$10),IF(COUNTIFS($B$4:$B882,$B883,$C$4:$C882,$C883,$J$4:$J882,"&gt;="&amp;Boshqaruv!$C$9,$J$4:$J882,"&lt;="&amp;Boshqaruv!$C$10)=0,1,0),0)</f>
        <v>0</v>
      </c>
      <c r="R883" s="28" t="n">
        <f aca="false">IF(AND($B883&lt;&gt;"",$J883&gt;=Boshqaruv!$C$9,$J883&lt;=Boshqaruv!$C$10,$K883&lt;&gt;"",$K883&lt;=Boshqaruv!$C$10),IF(COUNTIFS($B$4:$B882,$B883,$C$4:$C882,$C883,$J$4:$J882,"&gt;="&amp;Boshqaruv!$C$9,$J$4:$J882,"&lt;="&amp;Boshqaruv!$C$10,$K$4:$K882,"&lt;&gt;",$K$4:$K882,"&lt;="&amp;Boshqaruv!$C$10)=0,1,0),0)</f>
        <v>0</v>
      </c>
      <c r="S883" s="28" t="n">
        <f aca="false">IF($P883=1,IF(COUNTIFS($B$4:$B882,$B883,$C$4:$C882,$C883,$P$4:$P882,1)=0,1,0),0)</f>
        <v>0</v>
      </c>
      <c r="T883" s="12"/>
    </row>
    <row r="884" customFormat="false" ht="15" hidden="false" customHeight="false" outlineLevel="0" collapsed="false">
      <c r="A884" s="20" t="n">
        <v>880</v>
      </c>
      <c r="B884" s="12"/>
      <c r="C884" s="13"/>
      <c r="D884" s="24"/>
      <c r="E884" s="12"/>
      <c r="F884" s="12"/>
      <c r="G884" s="25"/>
      <c r="H884" s="25"/>
      <c r="I884" s="25"/>
      <c r="J884" s="13"/>
      <c r="K884" s="13"/>
      <c r="L884" s="25"/>
      <c r="M884" s="14" t="str">
        <f aca="false">IF(OR($C884="",$J884=""),"",INT(($J884-$C884)/365.25))</f>
        <v/>
      </c>
      <c r="N884" s="14" t="str">
        <f aca="false">IF($M884="","",IF($M884&lt;2,"Ha","Yo'q"))</f>
        <v/>
      </c>
      <c r="O884" s="14" t="str">
        <f aca="false">IF($M884="","",IF(AND($M884&gt;=7,$M884&lt;=17),"Ha","Yo'q"))</f>
        <v/>
      </c>
      <c r="P884" s="14" t="str">
        <f aca="false">IF(AND($B884&lt;&gt;"",$J884&lt;&gt;"",$J884&lt;=Boshqaruv!$C$10,OR($K884="",$K884&gt;Boshqaruv!$C$10),$L884&lt;&gt;"Tibbiy qarshi ko'rsatma"),1,"")</f>
        <v/>
      </c>
      <c r="Q884" s="28" t="n">
        <f aca="false">IF(AND($B884&lt;&gt;"",$J884&gt;=Boshqaruv!$C$9,$J884&lt;=Boshqaruv!$C$10),IF(COUNTIFS($B$4:$B883,$B884,$C$4:$C883,$C884,$J$4:$J883,"&gt;="&amp;Boshqaruv!$C$9,$J$4:$J883,"&lt;="&amp;Boshqaruv!$C$10)=0,1,0),0)</f>
        <v>0</v>
      </c>
      <c r="R884" s="28" t="n">
        <f aca="false">IF(AND($B884&lt;&gt;"",$J884&gt;=Boshqaruv!$C$9,$J884&lt;=Boshqaruv!$C$10,$K884&lt;&gt;"",$K884&lt;=Boshqaruv!$C$10),IF(COUNTIFS($B$4:$B883,$B884,$C$4:$C883,$C884,$J$4:$J883,"&gt;="&amp;Boshqaruv!$C$9,$J$4:$J883,"&lt;="&amp;Boshqaruv!$C$10,$K$4:$K883,"&lt;&gt;",$K$4:$K883,"&lt;="&amp;Boshqaruv!$C$10)=0,1,0),0)</f>
        <v>0</v>
      </c>
      <c r="S884" s="28" t="n">
        <f aca="false">IF($P884=1,IF(COUNTIFS($B$4:$B883,$B884,$C$4:$C883,$C884,$P$4:$P883,1)=0,1,0),0)</f>
        <v>0</v>
      </c>
      <c r="T884" s="12"/>
    </row>
    <row r="885" customFormat="false" ht="15" hidden="false" customHeight="false" outlineLevel="0" collapsed="false">
      <c r="A885" s="20" t="n">
        <v>881</v>
      </c>
      <c r="B885" s="12"/>
      <c r="C885" s="13"/>
      <c r="D885" s="24"/>
      <c r="E885" s="12"/>
      <c r="F885" s="12"/>
      <c r="G885" s="25"/>
      <c r="H885" s="25"/>
      <c r="I885" s="25"/>
      <c r="J885" s="13"/>
      <c r="K885" s="13"/>
      <c r="L885" s="25"/>
      <c r="M885" s="14" t="str">
        <f aca="false">IF(OR($C885="",$J885=""),"",INT(($J885-$C885)/365.25))</f>
        <v/>
      </c>
      <c r="N885" s="14" t="str">
        <f aca="false">IF($M885="","",IF($M885&lt;2,"Ha","Yo'q"))</f>
        <v/>
      </c>
      <c r="O885" s="14" t="str">
        <f aca="false">IF($M885="","",IF(AND($M885&gt;=7,$M885&lt;=17),"Ha","Yo'q"))</f>
        <v/>
      </c>
      <c r="P885" s="14" t="str">
        <f aca="false">IF(AND($B885&lt;&gt;"",$J885&lt;&gt;"",$J885&lt;=Boshqaruv!$C$10,OR($K885="",$K885&gt;Boshqaruv!$C$10),$L885&lt;&gt;"Tibbiy qarshi ko'rsatma"),1,"")</f>
        <v/>
      </c>
      <c r="Q885" s="28" t="n">
        <f aca="false">IF(AND($B885&lt;&gt;"",$J885&gt;=Boshqaruv!$C$9,$J885&lt;=Boshqaruv!$C$10),IF(COUNTIFS($B$4:$B884,$B885,$C$4:$C884,$C885,$J$4:$J884,"&gt;="&amp;Boshqaruv!$C$9,$J$4:$J884,"&lt;="&amp;Boshqaruv!$C$10)=0,1,0),0)</f>
        <v>0</v>
      </c>
      <c r="R885" s="28" t="n">
        <f aca="false">IF(AND($B885&lt;&gt;"",$J885&gt;=Boshqaruv!$C$9,$J885&lt;=Boshqaruv!$C$10,$K885&lt;&gt;"",$K885&lt;=Boshqaruv!$C$10),IF(COUNTIFS($B$4:$B884,$B885,$C$4:$C884,$C885,$J$4:$J884,"&gt;="&amp;Boshqaruv!$C$9,$J$4:$J884,"&lt;="&amp;Boshqaruv!$C$10,$K$4:$K884,"&lt;&gt;",$K$4:$K884,"&lt;="&amp;Boshqaruv!$C$10)=0,1,0),0)</f>
        <v>0</v>
      </c>
      <c r="S885" s="28" t="n">
        <f aca="false">IF($P885=1,IF(COUNTIFS($B$4:$B884,$B885,$C$4:$C884,$C885,$P$4:$P884,1)=0,1,0),0)</f>
        <v>0</v>
      </c>
      <c r="T885" s="12"/>
    </row>
    <row r="886" customFormat="false" ht="15" hidden="false" customHeight="false" outlineLevel="0" collapsed="false">
      <c r="A886" s="20" t="n">
        <v>882</v>
      </c>
      <c r="B886" s="12"/>
      <c r="C886" s="13"/>
      <c r="D886" s="24"/>
      <c r="E886" s="12"/>
      <c r="F886" s="12"/>
      <c r="G886" s="25"/>
      <c r="H886" s="25"/>
      <c r="I886" s="25"/>
      <c r="J886" s="13"/>
      <c r="K886" s="13"/>
      <c r="L886" s="25"/>
      <c r="M886" s="14" t="str">
        <f aca="false">IF(OR($C886="",$J886=""),"",INT(($J886-$C886)/365.25))</f>
        <v/>
      </c>
      <c r="N886" s="14" t="str">
        <f aca="false">IF($M886="","",IF($M886&lt;2,"Ha","Yo'q"))</f>
        <v/>
      </c>
      <c r="O886" s="14" t="str">
        <f aca="false">IF($M886="","",IF(AND($M886&gt;=7,$M886&lt;=17),"Ha","Yo'q"))</f>
        <v/>
      </c>
      <c r="P886" s="14" t="str">
        <f aca="false">IF(AND($B886&lt;&gt;"",$J886&lt;&gt;"",$J886&lt;=Boshqaruv!$C$10,OR($K886="",$K886&gt;Boshqaruv!$C$10),$L886&lt;&gt;"Tibbiy qarshi ko'rsatma"),1,"")</f>
        <v/>
      </c>
      <c r="Q886" s="28" t="n">
        <f aca="false">IF(AND($B886&lt;&gt;"",$J886&gt;=Boshqaruv!$C$9,$J886&lt;=Boshqaruv!$C$10),IF(COUNTIFS($B$4:$B885,$B886,$C$4:$C885,$C886,$J$4:$J885,"&gt;="&amp;Boshqaruv!$C$9,$J$4:$J885,"&lt;="&amp;Boshqaruv!$C$10)=0,1,0),0)</f>
        <v>0</v>
      </c>
      <c r="R886" s="28" t="n">
        <f aca="false">IF(AND($B886&lt;&gt;"",$J886&gt;=Boshqaruv!$C$9,$J886&lt;=Boshqaruv!$C$10,$K886&lt;&gt;"",$K886&lt;=Boshqaruv!$C$10),IF(COUNTIFS($B$4:$B885,$B886,$C$4:$C885,$C886,$J$4:$J885,"&gt;="&amp;Boshqaruv!$C$9,$J$4:$J885,"&lt;="&amp;Boshqaruv!$C$10,$K$4:$K885,"&lt;&gt;",$K$4:$K885,"&lt;="&amp;Boshqaruv!$C$10)=0,1,0),0)</f>
        <v>0</v>
      </c>
      <c r="S886" s="28" t="n">
        <f aca="false">IF($P886=1,IF(COUNTIFS($B$4:$B885,$B886,$C$4:$C885,$C886,$P$4:$P885,1)=0,1,0),0)</f>
        <v>0</v>
      </c>
      <c r="T886" s="12"/>
    </row>
    <row r="887" customFormat="false" ht="15" hidden="false" customHeight="false" outlineLevel="0" collapsed="false">
      <c r="A887" s="20" t="n">
        <v>883</v>
      </c>
      <c r="B887" s="12"/>
      <c r="C887" s="13"/>
      <c r="D887" s="24"/>
      <c r="E887" s="12"/>
      <c r="F887" s="12"/>
      <c r="G887" s="25"/>
      <c r="H887" s="25"/>
      <c r="I887" s="25"/>
      <c r="J887" s="13"/>
      <c r="K887" s="13"/>
      <c r="L887" s="25"/>
      <c r="M887" s="14" t="str">
        <f aca="false">IF(OR($C887="",$J887=""),"",INT(($J887-$C887)/365.25))</f>
        <v/>
      </c>
      <c r="N887" s="14" t="str">
        <f aca="false">IF($M887="","",IF($M887&lt;2,"Ha","Yo'q"))</f>
        <v/>
      </c>
      <c r="O887" s="14" t="str">
        <f aca="false">IF($M887="","",IF(AND($M887&gt;=7,$M887&lt;=17),"Ha","Yo'q"))</f>
        <v/>
      </c>
      <c r="P887" s="14" t="str">
        <f aca="false">IF(AND($B887&lt;&gt;"",$J887&lt;&gt;"",$J887&lt;=Boshqaruv!$C$10,OR($K887="",$K887&gt;Boshqaruv!$C$10),$L887&lt;&gt;"Tibbiy qarshi ko'rsatma"),1,"")</f>
        <v/>
      </c>
      <c r="Q887" s="28" t="n">
        <f aca="false">IF(AND($B887&lt;&gt;"",$J887&gt;=Boshqaruv!$C$9,$J887&lt;=Boshqaruv!$C$10),IF(COUNTIFS($B$4:$B886,$B887,$C$4:$C886,$C887,$J$4:$J886,"&gt;="&amp;Boshqaruv!$C$9,$J$4:$J886,"&lt;="&amp;Boshqaruv!$C$10)=0,1,0),0)</f>
        <v>0</v>
      </c>
      <c r="R887" s="28" t="n">
        <f aca="false">IF(AND($B887&lt;&gt;"",$J887&gt;=Boshqaruv!$C$9,$J887&lt;=Boshqaruv!$C$10,$K887&lt;&gt;"",$K887&lt;=Boshqaruv!$C$10),IF(COUNTIFS($B$4:$B886,$B887,$C$4:$C886,$C887,$J$4:$J886,"&gt;="&amp;Boshqaruv!$C$9,$J$4:$J886,"&lt;="&amp;Boshqaruv!$C$10,$K$4:$K886,"&lt;&gt;",$K$4:$K886,"&lt;="&amp;Boshqaruv!$C$10)=0,1,0),0)</f>
        <v>0</v>
      </c>
      <c r="S887" s="28" t="n">
        <f aca="false">IF($P887=1,IF(COUNTIFS($B$4:$B886,$B887,$C$4:$C886,$C887,$P$4:$P886,1)=0,1,0),0)</f>
        <v>0</v>
      </c>
      <c r="T887" s="12"/>
    </row>
    <row r="888" customFormat="false" ht="15" hidden="false" customHeight="false" outlineLevel="0" collapsed="false">
      <c r="A888" s="20" t="n">
        <v>884</v>
      </c>
      <c r="B888" s="12"/>
      <c r="C888" s="13"/>
      <c r="D888" s="24"/>
      <c r="E888" s="12"/>
      <c r="F888" s="12"/>
      <c r="G888" s="25"/>
      <c r="H888" s="25"/>
      <c r="I888" s="25"/>
      <c r="J888" s="13"/>
      <c r="K888" s="13"/>
      <c r="L888" s="25"/>
      <c r="M888" s="14" t="str">
        <f aca="false">IF(OR($C888="",$J888=""),"",INT(($J888-$C888)/365.25))</f>
        <v/>
      </c>
      <c r="N888" s="14" t="str">
        <f aca="false">IF($M888="","",IF($M888&lt;2,"Ha","Yo'q"))</f>
        <v/>
      </c>
      <c r="O888" s="14" t="str">
        <f aca="false">IF($M888="","",IF(AND($M888&gt;=7,$M888&lt;=17),"Ha","Yo'q"))</f>
        <v/>
      </c>
      <c r="P888" s="14" t="str">
        <f aca="false">IF(AND($B888&lt;&gt;"",$J888&lt;&gt;"",$J888&lt;=Boshqaruv!$C$10,OR($K888="",$K888&gt;Boshqaruv!$C$10),$L888&lt;&gt;"Tibbiy qarshi ko'rsatma"),1,"")</f>
        <v/>
      </c>
      <c r="Q888" s="28" t="n">
        <f aca="false">IF(AND($B888&lt;&gt;"",$J888&gt;=Boshqaruv!$C$9,$J888&lt;=Boshqaruv!$C$10),IF(COUNTIFS($B$4:$B887,$B888,$C$4:$C887,$C888,$J$4:$J887,"&gt;="&amp;Boshqaruv!$C$9,$J$4:$J887,"&lt;="&amp;Boshqaruv!$C$10)=0,1,0),0)</f>
        <v>0</v>
      </c>
      <c r="R888" s="28" t="n">
        <f aca="false">IF(AND($B888&lt;&gt;"",$J888&gt;=Boshqaruv!$C$9,$J888&lt;=Boshqaruv!$C$10,$K888&lt;&gt;"",$K888&lt;=Boshqaruv!$C$10),IF(COUNTIFS($B$4:$B887,$B888,$C$4:$C887,$C888,$J$4:$J887,"&gt;="&amp;Boshqaruv!$C$9,$J$4:$J887,"&lt;="&amp;Boshqaruv!$C$10,$K$4:$K887,"&lt;&gt;",$K$4:$K887,"&lt;="&amp;Boshqaruv!$C$10)=0,1,0),0)</f>
        <v>0</v>
      </c>
      <c r="S888" s="28" t="n">
        <f aca="false">IF($P888=1,IF(COUNTIFS($B$4:$B887,$B888,$C$4:$C887,$C888,$P$4:$P887,1)=0,1,0),0)</f>
        <v>0</v>
      </c>
      <c r="T888" s="12"/>
    </row>
    <row r="889" customFormat="false" ht="15" hidden="false" customHeight="false" outlineLevel="0" collapsed="false">
      <c r="A889" s="20" t="n">
        <v>885</v>
      </c>
      <c r="B889" s="12"/>
      <c r="C889" s="13"/>
      <c r="D889" s="24"/>
      <c r="E889" s="12"/>
      <c r="F889" s="12"/>
      <c r="G889" s="25"/>
      <c r="H889" s="25"/>
      <c r="I889" s="25"/>
      <c r="J889" s="13"/>
      <c r="K889" s="13"/>
      <c r="L889" s="25"/>
      <c r="M889" s="14" t="str">
        <f aca="false">IF(OR($C889="",$J889=""),"",INT(($J889-$C889)/365.25))</f>
        <v/>
      </c>
      <c r="N889" s="14" t="str">
        <f aca="false">IF($M889="","",IF($M889&lt;2,"Ha","Yo'q"))</f>
        <v/>
      </c>
      <c r="O889" s="14" t="str">
        <f aca="false">IF($M889="","",IF(AND($M889&gt;=7,$M889&lt;=17),"Ha","Yo'q"))</f>
        <v/>
      </c>
      <c r="P889" s="14" t="str">
        <f aca="false">IF(AND($B889&lt;&gt;"",$J889&lt;&gt;"",$J889&lt;=Boshqaruv!$C$10,OR($K889="",$K889&gt;Boshqaruv!$C$10),$L889&lt;&gt;"Tibbiy qarshi ko'rsatma"),1,"")</f>
        <v/>
      </c>
      <c r="Q889" s="28" t="n">
        <f aca="false">IF(AND($B889&lt;&gt;"",$J889&gt;=Boshqaruv!$C$9,$J889&lt;=Boshqaruv!$C$10),IF(COUNTIFS($B$4:$B888,$B889,$C$4:$C888,$C889,$J$4:$J888,"&gt;="&amp;Boshqaruv!$C$9,$J$4:$J888,"&lt;="&amp;Boshqaruv!$C$10)=0,1,0),0)</f>
        <v>0</v>
      </c>
      <c r="R889" s="28" t="n">
        <f aca="false">IF(AND($B889&lt;&gt;"",$J889&gt;=Boshqaruv!$C$9,$J889&lt;=Boshqaruv!$C$10,$K889&lt;&gt;"",$K889&lt;=Boshqaruv!$C$10),IF(COUNTIFS($B$4:$B888,$B889,$C$4:$C888,$C889,$J$4:$J888,"&gt;="&amp;Boshqaruv!$C$9,$J$4:$J888,"&lt;="&amp;Boshqaruv!$C$10,$K$4:$K888,"&lt;&gt;",$K$4:$K888,"&lt;="&amp;Boshqaruv!$C$10)=0,1,0),0)</f>
        <v>0</v>
      </c>
      <c r="S889" s="28" t="n">
        <f aca="false">IF($P889=1,IF(COUNTIFS($B$4:$B888,$B889,$C$4:$C888,$C889,$P$4:$P888,1)=0,1,0),0)</f>
        <v>0</v>
      </c>
      <c r="T889" s="12"/>
    </row>
    <row r="890" customFormat="false" ht="15" hidden="false" customHeight="false" outlineLevel="0" collapsed="false">
      <c r="A890" s="20" t="n">
        <v>886</v>
      </c>
      <c r="B890" s="12"/>
      <c r="C890" s="13"/>
      <c r="D890" s="24"/>
      <c r="E890" s="12"/>
      <c r="F890" s="12"/>
      <c r="G890" s="25"/>
      <c r="H890" s="25"/>
      <c r="I890" s="25"/>
      <c r="J890" s="13"/>
      <c r="K890" s="13"/>
      <c r="L890" s="25"/>
      <c r="M890" s="14" t="str">
        <f aca="false">IF(OR($C890="",$J890=""),"",INT(($J890-$C890)/365.25))</f>
        <v/>
      </c>
      <c r="N890" s="14" t="str">
        <f aca="false">IF($M890="","",IF($M890&lt;2,"Ha","Yo'q"))</f>
        <v/>
      </c>
      <c r="O890" s="14" t="str">
        <f aca="false">IF($M890="","",IF(AND($M890&gt;=7,$M890&lt;=17),"Ha","Yo'q"))</f>
        <v/>
      </c>
      <c r="P890" s="14" t="str">
        <f aca="false">IF(AND($B890&lt;&gt;"",$J890&lt;&gt;"",$J890&lt;=Boshqaruv!$C$10,OR($K890="",$K890&gt;Boshqaruv!$C$10),$L890&lt;&gt;"Tibbiy qarshi ko'rsatma"),1,"")</f>
        <v/>
      </c>
      <c r="Q890" s="28" t="n">
        <f aca="false">IF(AND($B890&lt;&gt;"",$J890&gt;=Boshqaruv!$C$9,$J890&lt;=Boshqaruv!$C$10),IF(COUNTIFS($B$4:$B889,$B890,$C$4:$C889,$C890,$J$4:$J889,"&gt;="&amp;Boshqaruv!$C$9,$J$4:$J889,"&lt;="&amp;Boshqaruv!$C$10)=0,1,0),0)</f>
        <v>0</v>
      </c>
      <c r="R890" s="28" t="n">
        <f aca="false">IF(AND($B890&lt;&gt;"",$J890&gt;=Boshqaruv!$C$9,$J890&lt;=Boshqaruv!$C$10,$K890&lt;&gt;"",$K890&lt;=Boshqaruv!$C$10),IF(COUNTIFS($B$4:$B889,$B890,$C$4:$C889,$C890,$J$4:$J889,"&gt;="&amp;Boshqaruv!$C$9,$J$4:$J889,"&lt;="&amp;Boshqaruv!$C$10,$K$4:$K889,"&lt;&gt;",$K$4:$K889,"&lt;="&amp;Boshqaruv!$C$10)=0,1,0),0)</f>
        <v>0</v>
      </c>
      <c r="S890" s="28" t="n">
        <f aca="false">IF($P890=1,IF(COUNTIFS($B$4:$B889,$B890,$C$4:$C889,$C890,$P$4:$P889,1)=0,1,0),0)</f>
        <v>0</v>
      </c>
      <c r="T890" s="12"/>
    </row>
    <row r="891" customFormat="false" ht="15" hidden="false" customHeight="false" outlineLevel="0" collapsed="false">
      <c r="A891" s="20" t="n">
        <v>887</v>
      </c>
      <c r="B891" s="12"/>
      <c r="C891" s="13"/>
      <c r="D891" s="24"/>
      <c r="E891" s="12"/>
      <c r="F891" s="12"/>
      <c r="G891" s="25"/>
      <c r="H891" s="25"/>
      <c r="I891" s="25"/>
      <c r="J891" s="13"/>
      <c r="K891" s="13"/>
      <c r="L891" s="25"/>
      <c r="M891" s="14" t="str">
        <f aca="false">IF(OR($C891="",$J891=""),"",INT(($J891-$C891)/365.25))</f>
        <v/>
      </c>
      <c r="N891" s="14" t="str">
        <f aca="false">IF($M891="","",IF($M891&lt;2,"Ha","Yo'q"))</f>
        <v/>
      </c>
      <c r="O891" s="14" t="str">
        <f aca="false">IF($M891="","",IF(AND($M891&gt;=7,$M891&lt;=17),"Ha","Yo'q"))</f>
        <v/>
      </c>
      <c r="P891" s="14" t="str">
        <f aca="false">IF(AND($B891&lt;&gt;"",$J891&lt;&gt;"",$J891&lt;=Boshqaruv!$C$10,OR($K891="",$K891&gt;Boshqaruv!$C$10),$L891&lt;&gt;"Tibbiy qarshi ko'rsatma"),1,"")</f>
        <v/>
      </c>
      <c r="Q891" s="28" t="n">
        <f aca="false">IF(AND($B891&lt;&gt;"",$J891&gt;=Boshqaruv!$C$9,$J891&lt;=Boshqaruv!$C$10),IF(COUNTIFS($B$4:$B890,$B891,$C$4:$C890,$C891,$J$4:$J890,"&gt;="&amp;Boshqaruv!$C$9,$J$4:$J890,"&lt;="&amp;Boshqaruv!$C$10)=0,1,0),0)</f>
        <v>0</v>
      </c>
      <c r="R891" s="28" t="n">
        <f aca="false">IF(AND($B891&lt;&gt;"",$J891&gt;=Boshqaruv!$C$9,$J891&lt;=Boshqaruv!$C$10,$K891&lt;&gt;"",$K891&lt;=Boshqaruv!$C$10),IF(COUNTIFS($B$4:$B890,$B891,$C$4:$C890,$C891,$J$4:$J890,"&gt;="&amp;Boshqaruv!$C$9,$J$4:$J890,"&lt;="&amp;Boshqaruv!$C$10,$K$4:$K890,"&lt;&gt;",$K$4:$K890,"&lt;="&amp;Boshqaruv!$C$10)=0,1,0),0)</f>
        <v>0</v>
      </c>
      <c r="S891" s="28" t="n">
        <f aca="false">IF($P891=1,IF(COUNTIFS($B$4:$B890,$B891,$C$4:$C890,$C891,$P$4:$P890,1)=0,1,0),0)</f>
        <v>0</v>
      </c>
      <c r="T891" s="12"/>
    </row>
    <row r="892" customFormat="false" ht="15" hidden="false" customHeight="false" outlineLevel="0" collapsed="false">
      <c r="A892" s="20" t="n">
        <v>888</v>
      </c>
      <c r="B892" s="12"/>
      <c r="C892" s="13"/>
      <c r="D892" s="24"/>
      <c r="E892" s="12"/>
      <c r="F892" s="12"/>
      <c r="G892" s="25"/>
      <c r="H892" s="25"/>
      <c r="I892" s="25"/>
      <c r="J892" s="13"/>
      <c r="K892" s="13"/>
      <c r="L892" s="25"/>
      <c r="M892" s="14" t="str">
        <f aca="false">IF(OR($C892="",$J892=""),"",INT(($J892-$C892)/365.25))</f>
        <v/>
      </c>
      <c r="N892" s="14" t="str">
        <f aca="false">IF($M892="","",IF($M892&lt;2,"Ha","Yo'q"))</f>
        <v/>
      </c>
      <c r="O892" s="14" t="str">
        <f aca="false">IF($M892="","",IF(AND($M892&gt;=7,$M892&lt;=17),"Ha","Yo'q"))</f>
        <v/>
      </c>
      <c r="P892" s="14" t="str">
        <f aca="false">IF(AND($B892&lt;&gt;"",$J892&lt;&gt;"",$J892&lt;=Boshqaruv!$C$10,OR($K892="",$K892&gt;Boshqaruv!$C$10),$L892&lt;&gt;"Tibbiy qarshi ko'rsatma"),1,"")</f>
        <v/>
      </c>
      <c r="Q892" s="28" t="n">
        <f aca="false">IF(AND($B892&lt;&gt;"",$J892&gt;=Boshqaruv!$C$9,$J892&lt;=Boshqaruv!$C$10),IF(COUNTIFS($B$4:$B891,$B892,$C$4:$C891,$C892,$J$4:$J891,"&gt;="&amp;Boshqaruv!$C$9,$J$4:$J891,"&lt;="&amp;Boshqaruv!$C$10)=0,1,0),0)</f>
        <v>0</v>
      </c>
      <c r="R892" s="28" t="n">
        <f aca="false">IF(AND($B892&lt;&gt;"",$J892&gt;=Boshqaruv!$C$9,$J892&lt;=Boshqaruv!$C$10,$K892&lt;&gt;"",$K892&lt;=Boshqaruv!$C$10),IF(COUNTIFS($B$4:$B891,$B892,$C$4:$C891,$C892,$J$4:$J891,"&gt;="&amp;Boshqaruv!$C$9,$J$4:$J891,"&lt;="&amp;Boshqaruv!$C$10,$K$4:$K891,"&lt;&gt;",$K$4:$K891,"&lt;="&amp;Boshqaruv!$C$10)=0,1,0),0)</f>
        <v>0</v>
      </c>
      <c r="S892" s="28" t="n">
        <f aca="false">IF($P892=1,IF(COUNTIFS($B$4:$B891,$B892,$C$4:$C891,$C892,$P$4:$P891,1)=0,1,0),0)</f>
        <v>0</v>
      </c>
      <c r="T892" s="12"/>
    </row>
    <row r="893" customFormat="false" ht="15" hidden="false" customHeight="false" outlineLevel="0" collapsed="false">
      <c r="A893" s="20" t="n">
        <v>889</v>
      </c>
      <c r="B893" s="12"/>
      <c r="C893" s="13"/>
      <c r="D893" s="24"/>
      <c r="E893" s="12"/>
      <c r="F893" s="12"/>
      <c r="G893" s="25"/>
      <c r="H893" s="25"/>
      <c r="I893" s="25"/>
      <c r="J893" s="13"/>
      <c r="K893" s="13"/>
      <c r="L893" s="25"/>
      <c r="M893" s="14" t="str">
        <f aca="false">IF(OR($C893="",$J893=""),"",INT(($J893-$C893)/365.25))</f>
        <v/>
      </c>
      <c r="N893" s="14" t="str">
        <f aca="false">IF($M893="","",IF($M893&lt;2,"Ha","Yo'q"))</f>
        <v/>
      </c>
      <c r="O893" s="14" t="str">
        <f aca="false">IF($M893="","",IF(AND($M893&gt;=7,$M893&lt;=17),"Ha","Yo'q"))</f>
        <v/>
      </c>
      <c r="P893" s="14" t="str">
        <f aca="false">IF(AND($B893&lt;&gt;"",$J893&lt;&gt;"",$J893&lt;=Boshqaruv!$C$10,OR($K893="",$K893&gt;Boshqaruv!$C$10),$L893&lt;&gt;"Tibbiy qarshi ko'rsatma"),1,"")</f>
        <v/>
      </c>
      <c r="Q893" s="28" t="n">
        <f aca="false">IF(AND($B893&lt;&gt;"",$J893&gt;=Boshqaruv!$C$9,$J893&lt;=Boshqaruv!$C$10),IF(COUNTIFS($B$4:$B892,$B893,$C$4:$C892,$C893,$J$4:$J892,"&gt;="&amp;Boshqaruv!$C$9,$J$4:$J892,"&lt;="&amp;Boshqaruv!$C$10)=0,1,0),0)</f>
        <v>0</v>
      </c>
      <c r="R893" s="28" t="n">
        <f aca="false">IF(AND($B893&lt;&gt;"",$J893&gt;=Boshqaruv!$C$9,$J893&lt;=Boshqaruv!$C$10,$K893&lt;&gt;"",$K893&lt;=Boshqaruv!$C$10),IF(COUNTIFS($B$4:$B892,$B893,$C$4:$C892,$C893,$J$4:$J892,"&gt;="&amp;Boshqaruv!$C$9,$J$4:$J892,"&lt;="&amp;Boshqaruv!$C$10,$K$4:$K892,"&lt;&gt;",$K$4:$K892,"&lt;="&amp;Boshqaruv!$C$10)=0,1,0),0)</f>
        <v>0</v>
      </c>
      <c r="S893" s="28" t="n">
        <f aca="false">IF($P893=1,IF(COUNTIFS($B$4:$B892,$B893,$C$4:$C892,$C893,$P$4:$P892,1)=0,1,0),0)</f>
        <v>0</v>
      </c>
      <c r="T893" s="12"/>
    </row>
    <row r="894" customFormat="false" ht="15" hidden="false" customHeight="false" outlineLevel="0" collapsed="false">
      <c r="A894" s="20" t="n">
        <v>890</v>
      </c>
      <c r="B894" s="12"/>
      <c r="C894" s="13"/>
      <c r="D894" s="24"/>
      <c r="E894" s="12"/>
      <c r="F894" s="12"/>
      <c r="G894" s="25"/>
      <c r="H894" s="25"/>
      <c r="I894" s="25"/>
      <c r="J894" s="13"/>
      <c r="K894" s="13"/>
      <c r="L894" s="25"/>
      <c r="M894" s="14" t="str">
        <f aca="false">IF(OR($C894="",$J894=""),"",INT(($J894-$C894)/365.25))</f>
        <v/>
      </c>
      <c r="N894" s="14" t="str">
        <f aca="false">IF($M894="","",IF($M894&lt;2,"Ha","Yo'q"))</f>
        <v/>
      </c>
      <c r="O894" s="14" t="str">
        <f aca="false">IF($M894="","",IF(AND($M894&gt;=7,$M894&lt;=17),"Ha","Yo'q"))</f>
        <v/>
      </c>
      <c r="P894" s="14" t="str">
        <f aca="false">IF(AND($B894&lt;&gt;"",$J894&lt;&gt;"",$J894&lt;=Boshqaruv!$C$10,OR($K894="",$K894&gt;Boshqaruv!$C$10),$L894&lt;&gt;"Tibbiy qarshi ko'rsatma"),1,"")</f>
        <v/>
      </c>
      <c r="Q894" s="28" t="n">
        <f aca="false">IF(AND($B894&lt;&gt;"",$J894&gt;=Boshqaruv!$C$9,$J894&lt;=Boshqaruv!$C$10),IF(COUNTIFS($B$4:$B893,$B894,$C$4:$C893,$C894,$J$4:$J893,"&gt;="&amp;Boshqaruv!$C$9,$J$4:$J893,"&lt;="&amp;Boshqaruv!$C$10)=0,1,0),0)</f>
        <v>0</v>
      </c>
      <c r="R894" s="28" t="n">
        <f aca="false">IF(AND($B894&lt;&gt;"",$J894&gt;=Boshqaruv!$C$9,$J894&lt;=Boshqaruv!$C$10,$K894&lt;&gt;"",$K894&lt;=Boshqaruv!$C$10),IF(COUNTIFS($B$4:$B893,$B894,$C$4:$C893,$C894,$J$4:$J893,"&gt;="&amp;Boshqaruv!$C$9,$J$4:$J893,"&lt;="&amp;Boshqaruv!$C$10,$K$4:$K893,"&lt;&gt;",$K$4:$K893,"&lt;="&amp;Boshqaruv!$C$10)=0,1,0),0)</f>
        <v>0</v>
      </c>
      <c r="S894" s="28" t="n">
        <f aca="false">IF($P894=1,IF(COUNTIFS($B$4:$B893,$B894,$C$4:$C893,$C894,$P$4:$P893,1)=0,1,0),0)</f>
        <v>0</v>
      </c>
      <c r="T894" s="12"/>
    </row>
    <row r="895" customFormat="false" ht="15" hidden="false" customHeight="false" outlineLevel="0" collapsed="false">
      <c r="A895" s="20" t="n">
        <v>891</v>
      </c>
      <c r="B895" s="12"/>
      <c r="C895" s="13"/>
      <c r="D895" s="24"/>
      <c r="E895" s="12"/>
      <c r="F895" s="12"/>
      <c r="G895" s="25"/>
      <c r="H895" s="25"/>
      <c r="I895" s="25"/>
      <c r="J895" s="13"/>
      <c r="K895" s="13"/>
      <c r="L895" s="25"/>
      <c r="M895" s="14" t="str">
        <f aca="false">IF(OR($C895="",$J895=""),"",INT(($J895-$C895)/365.25))</f>
        <v/>
      </c>
      <c r="N895" s="14" t="str">
        <f aca="false">IF($M895="","",IF($M895&lt;2,"Ha","Yo'q"))</f>
        <v/>
      </c>
      <c r="O895" s="14" t="str">
        <f aca="false">IF($M895="","",IF(AND($M895&gt;=7,$M895&lt;=17),"Ha","Yo'q"))</f>
        <v/>
      </c>
      <c r="P895" s="14" t="str">
        <f aca="false">IF(AND($B895&lt;&gt;"",$J895&lt;&gt;"",$J895&lt;=Boshqaruv!$C$10,OR($K895="",$K895&gt;Boshqaruv!$C$10),$L895&lt;&gt;"Tibbiy qarshi ko'rsatma"),1,"")</f>
        <v/>
      </c>
      <c r="Q895" s="28" t="n">
        <f aca="false">IF(AND($B895&lt;&gt;"",$J895&gt;=Boshqaruv!$C$9,$J895&lt;=Boshqaruv!$C$10),IF(COUNTIFS($B$4:$B894,$B895,$C$4:$C894,$C895,$J$4:$J894,"&gt;="&amp;Boshqaruv!$C$9,$J$4:$J894,"&lt;="&amp;Boshqaruv!$C$10)=0,1,0),0)</f>
        <v>0</v>
      </c>
      <c r="R895" s="28" t="n">
        <f aca="false">IF(AND($B895&lt;&gt;"",$J895&gt;=Boshqaruv!$C$9,$J895&lt;=Boshqaruv!$C$10,$K895&lt;&gt;"",$K895&lt;=Boshqaruv!$C$10),IF(COUNTIFS($B$4:$B894,$B895,$C$4:$C894,$C895,$J$4:$J894,"&gt;="&amp;Boshqaruv!$C$9,$J$4:$J894,"&lt;="&amp;Boshqaruv!$C$10,$K$4:$K894,"&lt;&gt;",$K$4:$K894,"&lt;="&amp;Boshqaruv!$C$10)=0,1,0),0)</f>
        <v>0</v>
      </c>
      <c r="S895" s="28" t="n">
        <f aca="false">IF($P895=1,IF(COUNTIFS($B$4:$B894,$B895,$C$4:$C894,$C895,$P$4:$P894,1)=0,1,0),0)</f>
        <v>0</v>
      </c>
      <c r="T895" s="12"/>
    </row>
    <row r="896" customFormat="false" ht="15" hidden="false" customHeight="false" outlineLevel="0" collapsed="false">
      <c r="A896" s="20" t="n">
        <v>892</v>
      </c>
      <c r="B896" s="12"/>
      <c r="C896" s="13"/>
      <c r="D896" s="24"/>
      <c r="E896" s="12"/>
      <c r="F896" s="12"/>
      <c r="G896" s="25"/>
      <c r="H896" s="25"/>
      <c r="I896" s="25"/>
      <c r="J896" s="13"/>
      <c r="K896" s="13"/>
      <c r="L896" s="25"/>
      <c r="M896" s="14" t="str">
        <f aca="false">IF(OR($C896="",$J896=""),"",INT(($J896-$C896)/365.25))</f>
        <v/>
      </c>
      <c r="N896" s="14" t="str">
        <f aca="false">IF($M896="","",IF($M896&lt;2,"Ha","Yo'q"))</f>
        <v/>
      </c>
      <c r="O896" s="14" t="str">
        <f aca="false">IF($M896="","",IF(AND($M896&gt;=7,$M896&lt;=17),"Ha","Yo'q"))</f>
        <v/>
      </c>
      <c r="P896" s="14" t="str">
        <f aca="false">IF(AND($B896&lt;&gt;"",$J896&lt;&gt;"",$J896&lt;=Boshqaruv!$C$10,OR($K896="",$K896&gt;Boshqaruv!$C$10),$L896&lt;&gt;"Tibbiy qarshi ko'rsatma"),1,"")</f>
        <v/>
      </c>
      <c r="Q896" s="28" t="n">
        <f aca="false">IF(AND($B896&lt;&gt;"",$J896&gt;=Boshqaruv!$C$9,$J896&lt;=Boshqaruv!$C$10),IF(COUNTIFS($B$4:$B895,$B896,$C$4:$C895,$C896,$J$4:$J895,"&gt;="&amp;Boshqaruv!$C$9,$J$4:$J895,"&lt;="&amp;Boshqaruv!$C$10)=0,1,0),0)</f>
        <v>0</v>
      </c>
      <c r="R896" s="28" t="n">
        <f aca="false">IF(AND($B896&lt;&gt;"",$J896&gt;=Boshqaruv!$C$9,$J896&lt;=Boshqaruv!$C$10,$K896&lt;&gt;"",$K896&lt;=Boshqaruv!$C$10),IF(COUNTIFS($B$4:$B895,$B896,$C$4:$C895,$C896,$J$4:$J895,"&gt;="&amp;Boshqaruv!$C$9,$J$4:$J895,"&lt;="&amp;Boshqaruv!$C$10,$K$4:$K895,"&lt;&gt;",$K$4:$K895,"&lt;="&amp;Boshqaruv!$C$10)=0,1,0),0)</f>
        <v>0</v>
      </c>
      <c r="S896" s="28" t="n">
        <f aca="false">IF($P896=1,IF(COUNTIFS($B$4:$B895,$B896,$C$4:$C895,$C896,$P$4:$P895,1)=0,1,0),0)</f>
        <v>0</v>
      </c>
      <c r="T896" s="12"/>
    </row>
    <row r="897" customFormat="false" ht="15" hidden="false" customHeight="false" outlineLevel="0" collapsed="false">
      <c r="A897" s="20" t="n">
        <v>893</v>
      </c>
      <c r="B897" s="12"/>
      <c r="C897" s="13"/>
      <c r="D897" s="24"/>
      <c r="E897" s="12"/>
      <c r="F897" s="12"/>
      <c r="G897" s="25"/>
      <c r="H897" s="25"/>
      <c r="I897" s="25"/>
      <c r="J897" s="13"/>
      <c r="K897" s="13"/>
      <c r="L897" s="25"/>
      <c r="M897" s="14" t="str">
        <f aca="false">IF(OR($C897="",$J897=""),"",INT(($J897-$C897)/365.25))</f>
        <v/>
      </c>
      <c r="N897" s="14" t="str">
        <f aca="false">IF($M897="","",IF($M897&lt;2,"Ha","Yo'q"))</f>
        <v/>
      </c>
      <c r="O897" s="14" t="str">
        <f aca="false">IF($M897="","",IF(AND($M897&gt;=7,$M897&lt;=17),"Ha","Yo'q"))</f>
        <v/>
      </c>
      <c r="P897" s="14" t="str">
        <f aca="false">IF(AND($B897&lt;&gt;"",$J897&lt;&gt;"",$J897&lt;=Boshqaruv!$C$10,OR($K897="",$K897&gt;Boshqaruv!$C$10),$L897&lt;&gt;"Tibbiy qarshi ko'rsatma"),1,"")</f>
        <v/>
      </c>
      <c r="Q897" s="28" t="n">
        <f aca="false">IF(AND($B897&lt;&gt;"",$J897&gt;=Boshqaruv!$C$9,$J897&lt;=Boshqaruv!$C$10),IF(COUNTIFS($B$4:$B896,$B897,$C$4:$C896,$C897,$J$4:$J896,"&gt;="&amp;Boshqaruv!$C$9,$J$4:$J896,"&lt;="&amp;Boshqaruv!$C$10)=0,1,0),0)</f>
        <v>0</v>
      </c>
      <c r="R897" s="28" t="n">
        <f aca="false">IF(AND($B897&lt;&gt;"",$J897&gt;=Boshqaruv!$C$9,$J897&lt;=Boshqaruv!$C$10,$K897&lt;&gt;"",$K897&lt;=Boshqaruv!$C$10),IF(COUNTIFS($B$4:$B896,$B897,$C$4:$C896,$C897,$J$4:$J896,"&gt;="&amp;Boshqaruv!$C$9,$J$4:$J896,"&lt;="&amp;Boshqaruv!$C$10,$K$4:$K896,"&lt;&gt;",$K$4:$K896,"&lt;="&amp;Boshqaruv!$C$10)=0,1,0),0)</f>
        <v>0</v>
      </c>
      <c r="S897" s="28" t="n">
        <f aca="false">IF($P897=1,IF(COUNTIFS($B$4:$B896,$B897,$C$4:$C896,$C897,$P$4:$P896,1)=0,1,0),0)</f>
        <v>0</v>
      </c>
      <c r="T897" s="12"/>
    </row>
    <row r="898" customFormat="false" ht="15" hidden="false" customHeight="false" outlineLevel="0" collapsed="false">
      <c r="A898" s="20" t="n">
        <v>894</v>
      </c>
      <c r="B898" s="12"/>
      <c r="C898" s="13"/>
      <c r="D898" s="24"/>
      <c r="E898" s="12"/>
      <c r="F898" s="12"/>
      <c r="G898" s="25"/>
      <c r="H898" s="25"/>
      <c r="I898" s="25"/>
      <c r="J898" s="13"/>
      <c r="K898" s="13"/>
      <c r="L898" s="25"/>
      <c r="M898" s="14" t="str">
        <f aca="false">IF(OR($C898="",$J898=""),"",INT(($J898-$C898)/365.25))</f>
        <v/>
      </c>
      <c r="N898" s="14" t="str">
        <f aca="false">IF($M898="","",IF($M898&lt;2,"Ha","Yo'q"))</f>
        <v/>
      </c>
      <c r="O898" s="14" t="str">
        <f aca="false">IF($M898="","",IF(AND($M898&gt;=7,$M898&lt;=17),"Ha","Yo'q"))</f>
        <v/>
      </c>
      <c r="P898" s="14" t="str">
        <f aca="false">IF(AND($B898&lt;&gt;"",$J898&lt;&gt;"",$J898&lt;=Boshqaruv!$C$10,OR($K898="",$K898&gt;Boshqaruv!$C$10),$L898&lt;&gt;"Tibbiy qarshi ko'rsatma"),1,"")</f>
        <v/>
      </c>
      <c r="Q898" s="28" t="n">
        <f aca="false">IF(AND($B898&lt;&gt;"",$J898&gt;=Boshqaruv!$C$9,$J898&lt;=Boshqaruv!$C$10),IF(COUNTIFS($B$4:$B897,$B898,$C$4:$C897,$C898,$J$4:$J897,"&gt;="&amp;Boshqaruv!$C$9,$J$4:$J897,"&lt;="&amp;Boshqaruv!$C$10)=0,1,0),0)</f>
        <v>0</v>
      </c>
      <c r="R898" s="28" t="n">
        <f aca="false">IF(AND($B898&lt;&gt;"",$J898&gt;=Boshqaruv!$C$9,$J898&lt;=Boshqaruv!$C$10,$K898&lt;&gt;"",$K898&lt;=Boshqaruv!$C$10),IF(COUNTIFS($B$4:$B897,$B898,$C$4:$C897,$C898,$J$4:$J897,"&gt;="&amp;Boshqaruv!$C$9,$J$4:$J897,"&lt;="&amp;Boshqaruv!$C$10,$K$4:$K897,"&lt;&gt;",$K$4:$K897,"&lt;="&amp;Boshqaruv!$C$10)=0,1,0),0)</f>
        <v>0</v>
      </c>
      <c r="S898" s="28" t="n">
        <f aca="false">IF($P898=1,IF(COUNTIFS($B$4:$B897,$B898,$C$4:$C897,$C898,$P$4:$P897,1)=0,1,0),0)</f>
        <v>0</v>
      </c>
      <c r="T898" s="12"/>
    </row>
    <row r="899" customFormat="false" ht="15" hidden="false" customHeight="false" outlineLevel="0" collapsed="false">
      <c r="A899" s="20" t="n">
        <v>895</v>
      </c>
      <c r="B899" s="12"/>
      <c r="C899" s="13"/>
      <c r="D899" s="24"/>
      <c r="E899" s="12"/>
      <c r="F899" s="12"/>
      <c r="G899" s="25"/>
      <c r="H899" s="25"/>
      <c r="I899" s="25"/>
      <c r="J899" s="13"/>
      <c r="K899" s="13"/>
      <c r="L899" s="25"/>
      <c r="M899" s="14" t="str">
        <f aca="false">IF(OR($C899="",$J899=""),"",INT(($J899-$C899)/365.25))</f>
        <v/>
      </c>
      <c r="N899" s="14" t="str">
        <f aca="false">IF($M899="","",IF($M899&lt;2,"Ha","Yo'q"))</f>
        <v/>
      </c>
      <c r="O899" s="14" t="str">
        <f aca="false">IF($M899="","",IF(AND($M899&gt;=7,$M899&lt;=17),"Ha","Yo'q"))</f>
        <v/>
      </c>
      <c r="P899" s="14" t="str">
        <f aca="false">IF(AND($B899&lt;&gt;"",$J899&lt;&gt;"",$J899&lt;=Boshqaruv!$C$10,OR($K899="",$K899&gt;Boshqaruv!$C$10),$L899&lt;&gt;"Tibbiy qarshi ko'rsatma"),1,"")</f>
        <v/>
      </c>
      <c r="Q899" s="28" t="n">
        <f aca="false">IF(AND($B899&lt;&gt;"",$J899&gt;=Boshqaruv!$C$9,$J899&lt;=Boshqaruv!$C$10),IF(COUNTIFS($B$4:$B898,$B899,$C$4:$C898,$C899,$J$4:$J898,"&gt;="&amp;Boshqaruv!$C$9,$J$4:$J898,"&lt;="&amp;Boshqaruv!$C$10)=0,1,0),0)</f>
        <v>0</v>
      </c>
      <c r="R899" s="28" t="n">
        <f aca="false">IF(AND($B899&lt;&gt;"",$J899&gt;=Boshqaruv!$C$9,$J899&lt;=Boshqaruv!$C$10,$K899&lt;&gt;"",$K899&lt;=Boshqaruv!$C$10),IF(COUNTIFS($B$4:$B898,$B899,$C$4:$C898,$C899,$J$4:$J898,"&gt;="&amp;Boshqaruv!$C$9,$J$4:$J898,"&lt;="&amp;Boshqaruv!$C$10,$K$4:$K898,"&lt;&gt;",$K$4:$K898,"&lt;="&amp;Boshqaruv!$C$10)=0,1,0),0)</f>
        <v>0</v>
      </c>
      <c r="S899" s="28" t="n">
        <f aca="false">IF($P899=1,IF(COUNTIFS($B$4:$B898,$B899,$C$4:$C898,$C899,$P$4:$P898,1)=0,1,0),0)</f>
        <v>0</v>
      </c>
      <c r="T899" s="12"/>
    </row>
    <row r="900" customFormat="false" ht="15" hidden="false" customHeight="false" outlineLevel="0" collapsed="false">
      <c r="A900" s="20" t="n">
        <v>896</v>
      </c>
      <c r="B900" s="12"/>
      <c r="C900" s="13"/>
      <c r="D900" s="24"/>
      <c r="E900" s="12"/>
      <c r="F900" s="12"/>
      <c r="G900" s="25"/>
      <c r="H900" s="25"/>
      <c r="I900" s="25"/>
      <c r="J900" s="13"/>
      <c r="K900" s="13"/>
      <c r="L900" s="25"/>
      <c r="M900" s="14" t="str">
        <f aca="false">IF(OR($C900="",$J900=""),"",INT(($J900-$C900)/365.25))</f>
        <v/>
      </c>
      <c r="N900" s="14" t="str">
        <f aca="false">IF($M900="","",IF($M900&lt;2,"Ha","Yo'q"))</f>
        <v/>
      </c>
      <c r="O900" s="14" t="str">
        <f aca="false">IF($M900="","",IF(AND($M900&gt;=7,$M900&lt;=17),"Ha","Yo'q"))</f>
        <v/>
      </c>
      <c r="P900" s="14" t="str">
        <f aca="false">IF(AND($B900&lt;&gt;"",$J900&lt;&gt;"",$J900&lt;=Boshqaruv!$C$10,OR($K900="",$K900&gt;Boshqaruv!$C$10),$L900&lt;&gt;"Tibbiy qarshi ko'rsatma"),1,"")</f>
        <v/>
      </c>
      <c r="Q900" s="28" t="n">
        <f aca="false">IF(AND($B900&lt;&gt;"",$J900&gt;=Boshqaruv!$C$9,$J900&lt;=Boshqaruv!$C$10),IF(COUNTIFS($B$4:$B899,$B900,$C$4:$C899,$C900,$J$4:$J899,"&gt;="&amp;Boshqaruv!$C$9,$J$4:$J899,"&lt;="&amp;Boshqaruv!$C$10)=0,1,0),0)</f>
        <v>0</v>
      </c>
      <c r="R900" s="28" t="n">
        <f aca="false">IF(AND($B900&lt;&gt;"",$J900&gt;=Boshqaruv!$C$9,$J900&lt;=Boshqaruv!$C$10,$K900&lt;&gt;"",$K900&lt;=Boshqaruv!$C$10),IF(COUNTIFS($B$4:$B899,$B900,$C$4:$C899,$C900,$J$4:$J899,"&gt;="&amp;Boshqaruv!$C$9,$J$4:$J899,"&lt;="&amp;Boshqaruv!$C$10,$K$4:$K899,"&lt;&gt;",$K$4:$K899,"&lt;="&amp;Boshqaruv!$C$10)=0,1,0),0)</f>
        <v>0</v>
      </c>
      <c r="S900" s="28" t="n">
        <f aca="false">IF($P900=1,IF(COUNTIFS($B$4:$B899,$B900,$C$4:$C899,$C900,$P$4:$P899,1)=0,1,0),0)</f>
        <v>0</v>
      </c>
      <c r="T900" s="12"/>
    </row>
    <row r="901" customFormat="false" ht="15" hidden="false" customHeight="false" outlineLevel="0" collapsed="false">
      <c r="A901" s="20" t="n">
        <v>897</v>
      </c>
      <c r="B901" s="12"/>
      <c r="C901" s="13"/>
      <c r="D901" s="24"/>
      <c r="E901" s="12"/>
      <c r="F901" s="12"/>
      <c r="G901" s="25"/>
      <c r="H901" s="25"/>
      <c r="I901" s="25"/>
      <c r="J901" s="13"/>
      <c r="K901" s="13"/>
      <c r="L901" s="25"/>
      <c r="M901" s="14" t="str">
        <f aca="false">IF(OR($C901="",$J901=""),"",INT(($J901-$C901)/365.25))</f>
        <v/>
      </c>
      <c r="N901" s="14" t="str">
        <f aca="false">IF($M901="","",IF($M901&lt;2,"Ha","Yo'q"))</f>
        <v/>
      </c>
      <c r="O901" s="14" t="str">
        <f aca="false">IF($M901="","",IF(AND($M901&gt;=7,$M901&lt;=17),"Ha","Yo'q"))</f>
        <v/>
      </c>
      <c r="P901" s="14" t="str">
        <f aca="false">IF(AND($B901&lt;&gt;"",$J901&lt;&gt;"",$J901&lt;=Boshqaruv!$C$10,OR($K901="",$K901&gt;Boshqaruv!$C$10),$L901&lt;&gt;"Tibbiy qarshi ko'rsatma"),1,"")</f>
        <v/>
      </c>
      <c r="Q901" s="28" t="n">
        <f aca="false">IF(AND($B901&lt;&gt;"",$J901&gt;=Boshqaruv!$C$9,$J901&lt;=Boshqaruv!$C$10),IF(COUNTIFS($B$4:$B900,$B901,$C$4:$C900,$C901,$J$4:$J900,"&gt;="&amp;Boshqaruv!$C$9,$J$4:$J900,"&lt;="&amp;Boshqaruv!$C$10)=0,1,0),0)</f>
        <v>0</v>
      </c>
      <c r="R901" s="28" t="n">
        <f aca="false">IF(AND($B901&lt;&gt;"",$J901&gt;=Boshqaruv!$C$9,$J901&lt;=Boshqaruv!$C$10,$K901&lt;&gt;"",$K901&lt;=Boshqaruv!$C$10),IF(COUNTIFS($B$4:$B900,$B901,$C$4:$C900,$C901,$J$4:$J900,"&gt;="&amp;Boshqaruv!$C$9,$J$4:$J900,"&lt;="&amp;Boshqaruv!$C$10,$K$4:$K900,"&lt;&gt;",$K$4:$K900,"&lt;="&amp;Boshqaruv!$C$10)=0,1,0),0)</f>
        <v>0</v>
      </c>
      <c r="S901" s="28" t="n">
        <f aca="false">IF($P901=1,IF(COUNTIFS($B$4:$B900,$B901,$C$4:$C900,$C901,$P$4:$P900,1)=0,1,0),0)</f>
        <v>0</v>
      </c>
      <c r="T901" s="12"/>
    </row>
    <row r="902" customFormat="false" ht="15" hidden="false" customHeight="false" outlineLevel="0" collapsed="false">
      <c r="A902" s="20" t="n">
        <v>898</v>
      </c>
      <c r="B902" s="12"/>
      <c r="C902" s="13"/>
      <c r="D902" s="24"/>
      <c r="E902" s="12"/>
      <c r="F902" s="12"/>
      <c r="G902" s="25"/>
      <c r="H902" s="25"/>
      <c r="I902" s="25"/>
      <c r="J902" s="13"/>
      <c r="K902" s="13"/>
      <c r="L902" s="25"/>
      <c r="M902" s="14" t="str">
        <f aca="false">IF(OR($C902="",$J902=""),"",INT(($J902-$C902)/365.25))</f>
        <v/>
      </c>
      <c r="N902" s="14" t="str">
        <f aca="false">IF($M902="","",IF($M902&lt;2,"Ha","Yo'q"))</f>
        <v/>
      </c>
      <c r="O902" s="14" t="str">
        <f aca="false">IF($M902="","",IF(AND($M902&gt;=7,$M902&lt;=17),"Ha","Yo'q"))</f>
        <v/>
      </c>
      <c r="P902" s="14" t="str">
        <f aca="false">IF(AND($B902&lt;&gt;"",$J902&lt;&gt;"",$J902&lt;=Boshqaruv!$C$10,OR($K902="",$K902&gt;Boshqaruv!$C$10),$L902&lt;&gt;"Tibbiy qarshi ko'rsatma"),1,"")</f>
        <v/>
      </c>
      <c r="Q902" s="28" t="n">
        <f aca="false">IF(AND($B902&lt;&gt;"",$J902&gt;=Boshqaruv!$C$9,$J902&lt;=Boshqaruv!$C$10),IF(COUNTIFS($B$4:$B901,$B902,$C$4:$C901,$C902,$J$4:$J901,"&gt;="&amp;Boshqaruv!$C$9,$J$4:$J901,"&lt;="&amp;Boshqaruv!$C$10)=0,1,0),0)</f>
        <v>0</v>
      </c>
      <c r="R902" s="28" t="n">
        <f aca="false">IF(AND($B902&lt;&gt;"",$J902&gt;=Boshqaruv!$C$9,$J902&lt;=Boshqaruv!$C$10,$K902&lt;&gt;"",$K902&lt;=Boshqaruv!$C$10),IF(COUNTIFS($B$4:$B901,$B902,$C$4:$C901,$C902,$J$4:$J901,"&gt;="&amp;Boshqaruv!$C$9,$J$4:$J901,"&lt;="&amp;Boshqaruv!$C$10,$K$4:$K901,"&lt;&gt;",$K$4:$K901,"&lt;="&amp;Boshqaruv!$C$10)=0,1,0),0)</f>
        <v>0</v>
      </c>
      <c r="S902" s="28" t="n">
        <f aca="false">IF($P902=1,IF(COUNTIFS($B$4:$B901,$B902,$C$4:$C901,$C902,$P$4:$P901,1)=0,1,0),0)</f>
        <v>0</v>
      </c>
      <c r="T902" s="12"/>
    </row>
    <row r="903" customFormat="false" ht="15" hidden="false" customHeight="false" outlineLevel="0" collapsed="false">
      <c r="A903" s="20" t="n">
        <v>899</v>
      </c>
      <c r="B903" s="12"/>
      <c r="C903" s="13"/>
      <c r="D903" s="24"/>
      <c r="E903" s="12"/>
      <c r="F903" s="12"/>
      <c r="G903" s="25"/>
      <c r="H903" s="25"/>
      <c r="I903" s="25"/>
      <c r="J903" s="13"/>
      <c r="K903" s="13"/>
      <c r="L903" s="25"/>
      <c r="M903" s="14" t="str">
        <f aca="false">IF(OR($C903="",$J903=""),"",INT(($J903-$C903)/365.25))</f>
        <v/>
      </c>
      <c r="N903" s="14" t="str">
        <f aca="false">IF($M903="","",IF($M903&lt;2,"Ha","Yo'q"))</f>
        <v/>
      </c>
      <c r="O903" s="14" t="str">
        <f aca="false">IF($M903="","",IF(AND($M903&gt;=7,$M903&lt;=17),"Ha","Yo'q"))</f>
        <v/>
      </c>
      <c r="P903" s="14" t="str">
        <f aca="false">IF(AND($B903&lt;&gt;"",$J903&lt;&gt;"",$J903&lt;=Boshqaruv!$C$10,OR($K903="",$K903&gt;Boshqaruv!$C$10),$L903&lt;&gt;"Tibbiy qarshi ko'rsatma"),1,"")</f>
        <v/>
      </c>
      <c r="Q903" s="28" t="n">
        <f aca="false">IF(AND($B903&lt;&gt;"",$J903&gt;=Boshqaruv!$C$9,$J903&lt;=Boshqaruv!$C$10),IF(COUNTIFS($B$4:$B902,$B903,$C$4:$C902,$C903,$J$4:$J902,"&gt;="&amp;Boshqaruv!$C$9,$J$4:$J902,"&lt;="&amp;Boshqaruv!$C$10)=0,1,0),0)</f>
        <v>0</v>
      </c>
      <c r="R903" s="28" t="n">
        <f aca="false">IF(AND($B903&lt;&gt;"",$J903&gt;=Boshqaruv!$C$9,$J903&lt;=Boshqaruv!$C$10,$K903&lt;&gt;"",$K903&lt;=Boshqaruv!$C$10),IF(COUNTIFS($B$4:$B902,$B903,$C$4:$C902,$C903,$J$4:$J902,"&gt;="&amp;Boshqaruv!$C$9,$J$4:$J902,"&lt;="&amp;Boshqaruv!$C$10,$K$4:$K902,"&lt;&gt;",$K$4:$K902,"&lt;="&amp;Boshqaruv!$C$10)=0,1,0),0)</f>
        <v>0</v>
      </c>
      <c r="S903" s="28" t="n">
        <f aca="false">IF($P903=1,IF(COUNTIFS($B$4:$B902,$B903,$C$4:$C902,$C903,$P$4:$P902,1)=0,1,0),0)</f>
        <v>0</v>
      </c>
      <c r="T903" s="12"/>
    </row>
    <row r="904" customFormat="false" ht="15" hidden="false" customHeight="false" outlineLevel="0" collapsed="false">
      <c r="A904" s="20" t="n">
        <v>900</v>
      </c>
      <c r="B904" s="12"/>
      <c r="C904" s="13"/>
      <c r="D904" s="24"/>
      <c r="E904" s="12"/>
      <c r="F904" s="12"/>
      <c r="G904" s="25"/>
      <c r="H904" s="25"/>
      <c r="I904" s="25"/>
      <c r="J904" s="13"/>
      <c r="K904" s="13"/>
      <c r="L904" s="25"/>
      <c r="M904" s="14" t="str">
        <f aca="false">IF(OR($C904="",$J904=""),"",INT(($J904-$C904)/365.25))</f>
        <v/>
      </c>
      <c r="N904" s="14" t="str">
        <f aca="false">IF($M904="","",IF($M904&lt;2,"Ha","Yo'q"))</f>
        <v/>
      </c>
      <c r="O904" s="14" t="str">
        <f aca="false">IF($M904="","",IF(AND($M904&gt;=7,$M904&lt;=17),"Ha","Yo'q"))</f>
        <v/>
      </c>
      <c r="P904" s="14" t="str">
        <f aca="false">IF(AND($B904&lt;&gt;"",$J904&lt;&gt;"",$J904&lt;=Boshqaruv!$C$10,OR($K904="",$K904&gt;Boshqaruv!$C$10),$L904&lt;&gt;"Tibbiy qarshi ko'rsatma"),1,"")</f>
        <v/>
      </c>
      <c r="Q904" s="28" t="n">
        <f aca="false">IF(AND($B904&lt;&gt;"",$J904&gt;=Boshqaruv!$C$9,$J904&lt;=Boshqaruv!$C$10),IF(COUNTIFS($B$4:$B903,$B904,$C$4:$C903,$C904,$J$4:$J903,"&gt;="&amp;Boshqaruv!$C$9,$J$4:$J903,"&lt;="&amp;Boshqaruv!$C$10)=0,1,0),0)</f>
        <v>0</v>
      </c>
      <c r="R904" s="28" t="n">
        <f aca="false">IF(AND($B904&lt;&gt;"",$J904&gt;=Boshqaruv!$C$9,$J904&lt;=Boshqaruv!$C$10,$K904&lt;&gt;"",$K904&lt;=Boshqaruv!$C$10),IF(COUNTIFS($B$4:$B903,$B904,$C$4:$C903,$C904,$J$4:$J903,"&gt;="&amp;Boshqaruv!$C$9,$J$4:$J903,"&lt;="&amp;Boshqaruv!$C$10,$K$4:$K903,"&lt;&gt;",$K$4:$K903,"&lt;="&amp;Boshqaruv!$C$10)=0,1,0),0)</f>
        <v>0</v>
      </c>
      <c r="S904" s="28" t="n">
        <f aca="false">IF($P904=1,IF(COUNTIFS($B$4:$B903,$B904,$C$4:$C903,$C904,$P$4:$P903,1)=0,1,0),0)</f>
        <v>0</v>
      </c>
      <c r="T904" s="12"/>
    </row>
    <row r="905" customFormat="false" ht="15" hidden="false" customHeight="false" outlineLevel="0" collapsed="false">
      <c r="A905" s="20" t="n">
        <v>901</v>
      </c>
      <c r="B905" s="12"/>
      <c r="C905" s="13"/>
      <c r="D905" s="24"/>
      <c r="E905" s="12"/>
      <c r="F905" s="12"/>
      <c r="G905" s="25"/>
      <c r="H905" s="25"/>
      <c r="I905" s="25"/>
      <c r="J905" s="13"/>
      <c r="K905" s="13"/>
      <c r="L905" s="25"/>
      <c r="M905" s="14" t="str">
        <f aca="false">IF(OR($C905="",$J905=""),"",INT(($J905-$C905)/365.25))</f>
        <v/>
      </c>
      <c r="N905" s="14" t="str">
        <f aca="false">IF($M905="","",IF($M905&lt;2,"Ha","Yo'q"))</f>
        <v/>
      </c>
      <c r="O905" s="14" t="str">
        <f aca="false">IF($M905="","",IF(AND($M905&gt;=7,$M905&lt;=17),"Ha","Yo'q"))</f>
        <v/>
      </c>
      <c r="P905" s="14" t="str">
        <f aca="false">IF(AND($B905&lt;&gt;"",$J905&lt;&gt;"",$J905&lt;=Boshqaruv!$C$10,OR($K905="",$K905&gt;Boshqaruv!$C$10),$L905&lt;&gt;"Tibbiy qarshi ko'rsatma"),1,"")</f>
        <v/>
      </c>
      <c r="Q905" s="28" t="n">
        <f aca="false">IF(AND($B905&lt;&gt;"",$J905&gt;=Boshqaruv!$C$9,$J905&lt;=Boshqaruv!$C$10),IF(COUNTIFS($B$4:$B904,$B905,$C$4:$C904,$C905,$J$4:$J904,"&gt;="&amp;Boshqaruv!$C$9,$J$4:$J904,"&lt;="&amp;Boshqaruv!$C$10)=0,1,0),0)</f>
        <v>0</v>
      </c>
      <c r="R905" s="28" t="n">
        <f aca="false">IF(AND($B905&lt;&gt;"",$J905&gt;=Boshqaruv!$C$9,$J905&lt;=Boshqaruv!$C$10,$K905&lt;&gt;"",$K905&lt;=Boshqaruv!$C$10),IF(COUNTIFS($B$4:$B904,$B905,$C$4:$C904,$C905,$J$4:$J904,"&gt;="&amp;Boshqaruv!$C$9,$J$4:$J904,"&lt;="&amp;Boshqaruv!$C$10,$K$4:$K904,"&lt;&gt;",$K$4:$K904,"&lt;="&amp;Boshqaruv!$C$10)=0,1,0),0)</f>
        <v>0</v>
      </c>
      <c r="S905" s="28" t="n">
        <f aca="false">IF($P905=1,IF(COUNTIFS($B$4:$B904,$B905,$C$4:$C904,$C905,$P$4:$P904,1)=0,1,0),0)</f>
        <v>0</v>
      </c>
      <c r="T905" s="12"/>
    </row>
    <row r="906" customFormat="false" ht="15" hidden="false" customHeight="false" outlineLevel="0" collapsed="false">
      <c r="A906" s="20" t="n">
        <v>902</v>
      </c>
      <c r="B906" s="12"/>
      <c r="C906" s="13"/>
      <c r="D906" s="24"/>
      <c r="E906" s="12"/>
      <c r="F906" s="12"/>
      <c r="G906" s="25"/>
      <c r="H906" s="25"/>
      <c r="I906" s="25"/>
      <c r="J906" s="13"/>
      <c r="K906" s="13"/>
      <c r="L906" s="25"/>
      <c r="M906" s="14" t="str">
        <f aca="false">IF(OR($C906="",$J906=""),"",INT(($J906-$C906)/365.25))</f>
        <v/>
      </c>
      <c r="N906" s="14" t="str">
        <f aca="false">IF($M906="","",IF($M906&lt;2,"Ha","Yo'q"))</f>
        <v/>
      </c>
      <c r="O906" s="14" t="str">
        <f aca="false">IF($M906="","",IF(AND($M906&gt;=7,$M906&lt;=17),"Ha","Yo'q"))</f>
        <v/>
      </c>
      <c r="P906" s="14" t="str">
        <f aca="false">IF(AND($B906&lt;&gt;"",$J906&lt;&gt;"",$J906&lt;=Boshqaruv!$C$10,OR($K906="",$K906&gt;Boshqaruv!$C$10),$L906&lt;&gt;"Tibbiy qarshi ko'rsatma"),1,"")</f>
        <v/>
      </c>
      <c r="Q906" s="28" t="n">
        <f aca="false">IF(AND($B906&lt;&gt;"",$J906&gt;=Boshqaruv!$C$9,$J906&lt;=Boshqaruv!$C$10),IF(COUNTIFS($B$4:$B905,$B906,$C$4:$C905,$C906,$J$4:$J905,"&gt;="&amp;Boshqaruv!$C$9,$J$4:$J905,"&lt;="&amp;Boshqaruv!$C$10)=0,1,0),0)</f>
        <v>0</v>
      </c>
      <c r="R906" s="28" t="n">
        <f aca="false">IF(AND($B906&lt;&gt;"",$J906&gt;=Boshqaruv!$C$9,$J906&lt;=Boshqaruv!$C$10,$K906&lt;&gt;"",$K906&lt;=Boshqaruv!$C$10),IF(COUNTIFS($B$4:$B905,$B906,$C$4:$C905,$C906,$J$4:$J905,"&gt;="&amp;Boshqaruv!$C$9,$J$4:$J905,"&lt;="&amp;Boshqaruv!$C$10,$K$4:$K905,"&lt;&gt;",$K$4:$K905,"&lt;="&amp;Boshqaruv!$C$10)=0,1,0),0)</f>
        <v>0</v>
      </c>
      <c r="S906" s="28" t="n">
        <f aca="false">IF($P906=1,IF(COUNTIFS($B$4:$B905,$B906,$C$4:$C905,$C906,$P$4:$P905,1)=0,1,0),0)</f>
        <v>0</v>
      </c>
      <c r="T906" s="12"/>
    </row>
    <row r="907" customFormat="false" ht="15" hidden="false" customHeight="false" outlineLevel="0" collapsed="false">
      <c r="A907" s="20" t="n">
        <v>903</v>
      </c>
      <c r="B907" s="12"/>
      <c r="C907" s="13"/>
      <c r="D907" s="24"/>
      <c r="E907" s="12"/>
      <c r="F907" s="12"/>
      <c r="G907" s="25"/>
      <c r="H907" s="25"/>
      <c r="I907" s="25"/>
      <c r="J907" s="13"/>
      <c r="K907" s="13"/>
      <c r="L907" s="25"/>
      <c r="M907" s="14" t="str">
        <f aca="false">IF(OR($C907="",$J907=""),"",INT(($J907-$C907)/365.25))</f>
        <v/>
      </c>
      <c r="N907" s="14" t="str">
        <f aca="false">IF($M907="","",IF($M907&lt;2,"Ha","Yo'q"))</f>
        <v/>
      </c>
      <c r="O907" s="14" t="str">
        <f aca="false">IF($M907="","",IF(AND($M907&gt;=7,$M907&lt;=17),"Ha","Yo'q"))</f>
        <v/>
      </c>
      <c r="P907" s="14" t="str">
        <f aca="false">IF(AND($B907&lt;&gt;"",$J907&lt;&gt;"",$J907&lt;=Boshqaruv!$C$10,OR($K907="",$K907&gt;Boshqaruv!$C$10),$L907&lt;&gt;"Tibbiy qarshi ko'rsatma"),1,"")</f>
        <v/>
      </c>
      <c r="Q907" s="28" t="n">
        <f aca="false">IF(AND($B907&lt;&gt;"",$J907&gt;=Boshqaruv!$C$9,$J907&lt;=Boshqaruv!$C$10),IF(COUNTIFS($B$4:$B906,$B907,$C$4:$C906,$C907,$J$4:$J906,"&gt;="&amp;Boshqaruv!$C$9,$J$4:$J906,"&lt;="&amp;Boshqaruv!$C$10)=0,1,0),0)</f>
        <v>0</v>
      </c>
      <c r="R907" s="28" t="n">
        <f aca="false">IF(AND($B907&lt;&gt;"",$J907&gt;=Boshqaruv!$C$9,$J907&lt;=Boshqaruv!$C$10,$K907&lt;&gt;"",$K907&lt;=Boshqaruv!$C$10),IF(COUNTIFS($B$4:$B906,$B907,$C$4:$C906,$C907,$J$4:$J906,"&gt;="&amp;Boshqaruv!$C$9,$J$4:$J906,"&lt;="&amp;Boshqaruv!$C$10,$K$4:$K906,"&lt;&gt;",$K$4:$K906,"&lt;="&amp;Boshqaruv!$C$10)=0,1,0),0)</f>
        <v>0</v>
      </c>
      <c r="S907" s="28" t="n">
        <f aca="false">IF($P907=1,IF(COUNTIFS($B$4:$B906,$B907,$C$4:$C906,$C907,$P$4:$P906,1)=0,1,0),0)</f>
        <v>0</v>
      </c>
      <c r="T907" s="12"/>
    </row>
    <row r="908" customFormat="false" ht="15" hidden="false" customHeight="false" outlineLevel="0" collapsed="false">
      <c r="A908" s="20" t="n">
        <v>904</v>
      </c>
      <c r="B908" s="12"/>
      <c r="C908" s="13"/>
      <c r="D908" s="24"/>
      <c r="E908" s="12"/>
      <c r="F908" s="12"/>
      <c r="G908" s="25"/>
      <c r="H908" s="25"/>
      <c r="I908" s="25"/>
      <c r="J908" s="13"/>
      <c r="K908" s="13"/>
      <c r="L908" s="25"/>
      <c r="M908" s="14" t="str">
        <f aca="false">IF(OR($C908="",$J908=""),"",INT(($J908-$C908)/365.25))</f>
        <v/>
      </c>
      <c r="N908" s="14" t="str">
        <f aca="false">IF($M908="","",IF($M908&lt;2,"Ha","Yo'q"))</f>
        <v/>
      </c>
      <c r="O908" s="14" t="str">
        <f aca="false">IF($M908="","",IF(AND($M908&gt;=7,$M908&lt;=17),"Ha","Yo'q"))</f>
        <v/>
      </c>
      <c r="P908" s="14" t="str">
        <f aca="false">IF(AND($B908&lt;&gt;"",$J908&lt;&gt;"",$J908&lt;=Boshqaruv!$C$10,OR($K908="",$K908&gt;Boshqaruv!$C$10),$L908&lt;&gt;"Tibbiy qarshi ko'rsatma"),1,"")</f>
        <v/>
      </c>
      <c r="Q908" s="28" t="n">
        <f aca="false">IF(AND($B908&lt;&gt;"",$J908&gt;=Boshqaruv!$C$9,$J908&lt;=Boshqaruv!$C$10),IF(COUNTIFS($B$4:$B907,$B908,$C$4:$C907,$C908,$J$4:$J907,"&gt;="&amp;Boshqaruv!$C$9,$J$4:$J907,"&lt;="&amp;Boshqaruv!$C$10)=0,1,0),0)</f>
        <v>0</v>
      </c>
      <c r="R908" s="28" t="n">
        <f aca="false">IF(AND($B908&lt;&gt;"",$J908&gt;=Boshqaruv!$C$9,$J908&lt;=Boshqaruv!$C$10,$K908&lt;&gt;"",$K908&lt;=Boshqaruv!$C$10),IF(COUNTIFS($B$4:$B907,$B908,$C$4:$C907,$C908,$J$4:$J907,"&gt;="&amp;Boshqaruv!$C$9,$J$4:$J907,"&lt;="&amp;Boshqaruv!$C$10,$K$4:$K907,"&lt;&gt;",$K$4:$K907,"&lt;="&amp;Boshqaruv!$C$10)=0,1,0),0)</f>
        <v>0</v>
      </c>
      <c r="S908" s="28" t="n">
        <f aca="false">IF($P908=1,IF(COUNTIFS($B$4:$B907,$B908,$C$4:$C907,$C908,$P$4:$P907,1)=0,1,0),0)</f>
        <v>0</v>
      </c>
      <c r="T908" s="12"/>
    </row>
    <row r="909" customFormat="false" ht="15" hidden="false" customHeight="false" outlineLevel="0" collapsed="false">
      <c r="A909" s="20" t="n">
        <v>905</v>
      </c>
      <c r="B909" s="12"/>
      <c r="C909" s="13"/>
      <c r="D909" s="24"/>
      <c r="E909" s="12"/>
      <c r="F909" s="12"/>
      <c r="G909" s="25"/>
      <c r="H909" s="25"/>
      <c r="I909" s="25"/>
      <c r="J909" s="13"/>
      <c r="K909" s="13"/>
      <c r="L909" s="25"/>
      <c r="M909" s="14" t="str">
        <f aca="false">IF(OR($C909="",$J909=""),"",INT(($J909-$C909)/365.25))</f>
        <v/>
      </c>
      <c r="N909" s="14" t="str">
        <f aca="false">IF($M909="","",IF($M909&lt;2,"Ha","Yo'q"))</f>
        <v/>
      </c>
      <c r="O909" s="14" t="str">
        <f aca="false">IF($M909="","",IF(AND($M909&gt;=7,$M909&lt;=17),"Ha","Yo'q"))</f>
        <v/>
      </c>
      <c r="P909" s="14" t="str">
        <f aca="false">IF(AND($B909&lt;&gt;"",$J909&lt;&gt;"",$J909&lt;=Boshqaruv!$C$10,OR($K909="",$K909&gt;Boshqaruv!$C$10),$L909&lt;&gt;"Tibbiy qarshi ko'rsatma"),1,"")</f>
        <v/>
      </c>
      <c r="Q909" s="28" t="n">
        <f aca="false">IF(AND($B909&lt;&gt;"",$J909&gt;=Boshqaruv!$C$9,$J909&lt;=Boshqaruv!$C$10),IF(COUNTIFS($B$4:$B908,$B909,$C$4:$C908,$C909,$J$4:$J908,"&gt;="&amp;Boshqaruv!$C$9,$J$4:$J908,"&lt;="&amp;Boshqaruv!$C$10)=0,1,0),0)</f>
        <v>0</v>
      </c>
      <c r="R909" s="28" t="n">
        <f aca="false">IF(AND($B909&lt;&gt;"",$J909&gt;=Boshqaruv!$C$9,$J909&lt;=Boshqaruv!$C$10,$K909&lt;&gt;"",$K909&lt;=Boshqaruv!$C$10),IF(COUNTIFS($B$4:$B908,$B909,$C$4:$C908,$C909,$J$4:$J908,"&gt;="&amp;Boshqaruv!$C$9,$J$4:$J908,"&lt;="&amp;Boshqaruv!$C$10,$K$4:$K908,"&lt;&gt;",$K$4:$K908,"&lt;="&amp;Boshqaruv!$C$10)=0,1,0),0)</f>
        <v>0</v>
      </c>
      <c r="S909" s="28" t="n">
        <f aca="false">IF($P909=1,IF(COUNTIFS($B$4:$B908,$B909,$C$4:$C908,$C909,$P$4:$P908,1)=0,1,0),0)</f>
        <v>0</v>
      </c>
      <c r="T909" s="12"/>
    </row>
    <row r="910" customFormat="false" ht="15" hidden="false" customHeight="false" outlineLevel="0" collapsed="false">
      <c r="A910" s="20" t="n">
        <v>906</v>
      </c>
      <c r="B910" s="12"/>
      <c r="C910" s="13"/>
      <c r="D910" s="24"/>
      <c r="E910" s="12"/>
      <c r="F910" s="12"/>
      <c r="G910" s="25"/>
      <c r="H910" s="25"/>
      <c r="I910" s="25"/>
      <c r="J910" s="13"/>
      <c r="K910" s="13"/>
      <c r="L910" s="25"/>
      <c r="M910" s="14" t="str">
        <f aca="false">IF(OR($C910="",$J910=""),"",INT(($J910-$C910)/365.25))</f>
        <v/>
      </c>
      <c r="N910" s="14" t="str">
        <f aca="false">IF($M910="","",IF($M910&lt;2,"Ha","Yo'q"))</f>
        <v/>
      </c>
      <c r="O910" s="14" t="str">
        <f aca="false">IF($M910="","",IF(AND($M910&gt;=7,$M910&lt;=17),"Ha","Yo'q"))</f>
        <v/>
      </c>
      <c r="P910" s="14" t="str">
        <f aca="false">IF(AND($B910&lt;&gt;"",$J910&lt;&gt;"",$J910&lt;=Boshqaruv!$C$10,OR($K910="",$K910&gt;Boshqaruv!$C$10),$L910&lt;&gt;"Tibbiy qarshi ko'rsatma"),1,"")</f>
        <v/>
      </c>
      <c r="Q910" s="28" t="n">
        <f aca="false">IF(AND($B910&lt;&gt;"",$J910&gt;=Boshqaruv!$C$9,$J910&lt;=Boshqaruv!$C$10),IF(COUNTIFS($B$4:$B909,$B910,$C$4:$C909,$C910,$J$4:$J909,"&gt;="&amp;Boshqaruv!$C$9,$J$4:$J909,"&lt;="&amp;Boshqaruv!$C$10)=0,1,0),0)</f>
        <v>0</v>
      </c>
      <c r="R910" s="28" t="n">
        <f aca="false">IF(AND($B910&lt;&gt;"",$J910&gt;=Boshqaruv!$C$9,$J910&lt;=Boshqaruv!$C$10,$K910&lt;&gt;"",$K910&lt;=Boshqaruv!$C$10),IF(COUNTIFS($B$4:$B909,$B910,$C$4:$C909,$C910,$J$4:$J909,"&gt;="&amp;Boshqaruv!$C$9,$J$4:$J909,"&lt;="&amp;Boshqaruv!$C$10,$K$4:$K909,"&lt;&gt;",$K$4:$K909,"&lt;="&amp;Boshqaruv!$C$10)=0,1,0),0)</f>
        <v>0</v>
      </c>
      <c r="S910" s="28" t="n">
        <f aca="false">IF($P910=1,IF(COUNTIFS($B$4:$B909,$B910,$C$4:$C909,$C910,$P$4:$P909,1)=0,1,0),0)</f>
        <v>0</v>
      </c>
      <c r="T910" s="12"/>
    </row>
    <row r="911" customFormat="false" ht="15" hidden="false" customHeight="false" outlineLevel="0" collapsed="false">
      <c r="A911" s="20" t="n">
        <v>907</v>
      </c>
      <c r="B911" s="12"/>
      <c r="C911" s="13"/>
      <c r="D911" s="24"/>
      <c r="E911" s="12"/>
      <c r="F911" s="12"/>
      <c r="G911" s="25"/>
      <c r="H911" s="25"/>
      <c r="I911" s="25"/>
      <c r="J911" s="13"/>
      <c r="K911" s="13"/>
      <c r="L911" s="25"/>
      <c r="M911" s="14" t="str">
        <f aca="false">IF(OR($C911="",$J911=""),"",INT(($J911-$C911)/365.25))</f>
        <v/>
      </c>
      <c r="N911" s="14" t="str">
        <f aca="false">IF($M911="","",IF($M911&lt;2,"Ha","Yo'q"))</f>
        <v/>
      </c>
      <c r="O911" s="14" t="str">
        <f aca="false">IF($M911="","",IF(AND($M911&gt;=7,$M911&lt;=17),"Ha","Yo'q"))</f>
        <v/>
      </c>
      <c r="P911" s="14" t="str">
        <f aca="false">IF(AND($B911&lt;&gt;"",$J911&lt;&gt;"",$J911&lt;=Boshqaruv!$C$10,OR($K911="",$K911&gt;Boshqaruv!$C$10),$L911&lt;&gt;"Tibbiy qarshi ko'rsatma"),1,"")</f>
        <v/>
      </c>
      <c r="Q911" s="28" t="n">
        <f aca="false">IF(AND($B911&lt;&gt;"",$J911&gt;=Boshqaruv!$C$9,$J911&lt;=Boshqaruv!$C$10),IF(COUNTIFS($B$4:$B910,$B911,$C$4:$C910,$C911,$J$4:$J910,"&gt;="&amp;Boshqaruv!$C$9,$J$4:$J910,"&lt;="&amp;Boshqaruv!$C$10)=0,1,0),0)</f>
        <v>0</v>
      </c>
      <c r="R911" s="28" t="n">
        <f aca="false">IF(AND($B911&lt;&gt;"",$J911&gt;=Boshqaruv!$C$9,$J911&lt;=Boshqaruv!$C$10,$K911&lt;&gt;"",$K911&lt;=Boshqaruv!$C$10),IF(COUNTIFS($B$4:$B910,$B911,$C$4:$C910,$C911,$J$4:$J910,"&gt;="&amp;Boshqaruv!$C$9,$J$4:$J910,"&lt;="&amp;Boshqaruv!$C$10,$K$4:$K910,"&lt;&gt;",$K$4:$K910,"&lt;="&amp;Boshqaruv!$C$10)=0,1,0),0)</f>
        <v>0</v>
      </c>
      <c r="S911" s="28" t="n">
        <f aca="false">IF($P911=1,IF(COUNTIFS($B$4:$B910,$B911,$C$4:$C910,$C911,$P$4:$P910,1)=0,1,0),0)</f>
        <v>0</v>
      </c>
      <c r="T911" s="12"/>
    </row>
    <row r="912" customFormat="false" ht="15" hidden="false" customHeight="false" outlineLevel="0" collapsed="false">
      <c r="A912" s="20" t="n">
        <v>908</v>
      </c>
      <c r="B912" s="12"/>
      <c r="C912" s="13"/>
      <c r="D912" s="24"/>
      <c r="E912" s="12"/>
      <c r="F912" s="12"/>
      <c r="G912" s="25"/>
      <c r="H912" s="25"/>
      <c r="I912" s="25"/>
      <c r="J912" s="13"/>
      <c r="K912" s="13"/>
      <c r="L912" s="25"/>
      <c r="M912" s="14" t="str">
        <f aca="false">IF(OR($C912="",$J912=""),"",INT(($J912-$C912)/365.25))</f>
        <v/>
      </c>
      <c r="N912" s="14" t="str">
        <f aca="false">IF($M912="","",IF($M912&lt;2,"Ha","Yo'q"))</f>
        <v/>
      </c>
      <c r="O912" s="14" t="str">
        <f aca="false">IF($M912="","",IF(AND($M912&gt;=7,$M912&lt;=17),"Ha","Yo'q"))</f>
        <v/>
      </c>
      <c r="P912" s="14" t="str">
        <f aca="false">IF(AND($B912&lt;&gt;"",$J912&lt;&gt;"",$J912&lt;=Boshqaruv!$C$10,OR($K912="",$K912&gt;Boshqaruv!$C$10),$L912&lt;&gt;"Tibbiy qarshi ko'rsatma"),1,"")</f>
        <v/>
      </c>
      <c r="Q912" s="28" t="n">
        <f aca="false">IF(AND($B912&lt;&gt;"",$J912&gt;=Boshqaruv!$C$9,$J912&lt;=Boshqaruv!$C$10),IF(COUNTIFS($B$4:$B911,$B912,$C$4:$C911,$C912,$J$4:$J911,"&gt;="&amp;Boshqaruv!$C$9,$J$4:$J911,"&lt;="&amp;Boshqaruv!$C$10)=0,1,0),0)</f>
        <v>0</v>
      </c>
      <c r="R912" s="28" t="n">
        <f aca="false">IF(AND($B912&lt;&gt;"",$J912&gt;=Boshqaruv!$C$9,$J912&lt;=Boshqaruv!$C$10,$K912&lt;&gt;"",$K912&lt;=Boshqaruv!$C$10),IF(COUNTIFS($B$4:$B911,$B912,$C$4:$C911,$C912,$J$4:$J911,"&gt;="&amp;Boshqaruv!$C$9,$J$4:$J911,"&lt;="&amp;Boshqaruv!$C$10,$K$4:$K911,"&lt;&gt;",$K$4:$K911,"&lt;="&amp;Boshqaruv!$C$10)=0,1,0),0)</f>
        <v>0</v>
      </c>
      <c r="S912" s="28" t="n">
        <f aca="false">IF($P912=1,IF(COUNTIFS($B$4:$B911,$B912,$C$4:$C911,$C912,$P$4:$P911,1)=0,1,0),0)</f>
        <v>0</v>
      </c>
      <c r="T912" s="12"/>
    </row>
    <row r="913" customFormat="false" ht="15" hidden="false" customHeight="false" outlineLevel="0" collapsed="false">
      <c r="A913" s="20" t="n">
        <v>909</v>
      </c>
      <c r="B913" s="12"/>
      <c r="C913" s="13"/>
      <c r="D913" s="24"/>
      <c r="E913" s="12"/>
      <c r="F913" s="12"/>
      <c r="G913" s="25"/>
      <c r="H913" s="25"/>
      <c r="I913" s="25"/>
      <c r="J913" s="13"/>
      <c r="K913" s="13"/>
      <c r="L913" s="25"/>
      <c r="M913" s="14" t="str">
        <f aca="false">IF(OR($C913="",$J913=""),"",INT(($J913-$C913)/365.25))</f>
        <v/>
      </c>
      <c r="N913" s="14" t="str">
        <f aca="false">IF($M913="","",IF($M913&lt;2,"Ha","Yo'q"))</f>
        <v/>
      </c>
      <c r="O913" s="14" t="str">
        <f aca="false">IF($M913="","",IF(AND($M913&gt;=7,$M913&lt;=17),"Ha","Yo'q"))</f>
        <v/>
      </c>
      <c r="P913" s="14" t="str">
        <f aca="false">IF(AND($B913&lt;&gt;"",$J913&lt;&gt;"",$J913&lt;=Boshqaruv!$C$10,OR($K913="",$K913&gt;Boshqaruv!$C$10),$L913&lt;&gt;"Tibbiy qarshi ko'rsatma"),1,"")</f>
        <v/>
      </c>
      <c r="Q913" s="28" t="n">
        <f aca="false">IF(AND($B913&lt;&gt;"",$J913&gt;=Boshqaruv!$C$9,$J913&lt;=Boshqaruv!$C$10),IF(COUNTIFS($B$4:$B912,$B913,$C$4:$C912,$C913,$J$4:$J912,"&gt;="&amp;Boshqaruv!$C$9,$J$4:$J912,"&lt;="&amp;Boshqaruv!$C$10)=0,1,0),0)</f>
        <v>0</v>
      </c>
      <c r="R913" s="28" t="n">
        <f aca="false">IF(AND($B913&lt;&gt;"",$J913&gt;=Boshqaruv!$C$9,$J913&lt;=Boshqaruv!$C$10,$K913&lt;&gt;"",$K913&lt;=Boshqaruv!$C$10),IF(COUNTIFS($B$4:$B912,$B913,$C$4:$C912,$C913,$J$4:$J912,"&gt;="&amp;Boshqaruv!$C$9,$J$4:$J912,"&lt;="&amp;Boshqaruv!$C$10,$K$4:$K912,"&lt;&gt;",$K$4:$K912,"&lt;="&amp;Boshqaruv!$C$10)=0,1,0),0)</f>
        <v>0</v>
      </c>
      <c r="S913" s="28" t="n">
        <f aca="false">IF($P913=1,IF(COUNTIFS($B$4:$B912,$B913,$C$4:$C912,$C913,$P$4:$P912,1)=0,1,0),0)</f>
        <v>0</v>
      </c>
      <c r="T913" s="12"/>
    </row>
    <row r="914" customFormat="false" ht="15" hidden="false" customHeight="false" outlineLevel="0" collapsed="false">
      <c r="A914" s="20" t="n">
        <v>910</v>
      </c>
      <c r="B914" s="12"/>
      <c r="C914" s="13"/>
      <c r="D914" s="24"/>
      <c r="E914" s="12"/>
      <c r="F914" s="12"/>
      <c r="G914" s="25"/>
      <c r="H914" s="25"/>
      <c r="I914" s="25"/>
      <c r="J914" s="13"/>
      <c r="K914" s="13"/>
      <c r="L914" s="25"/>
      <c r="M914" s="14" t="str">
        <f aca="false">IF(OR($C914="",$J914=""),"",INT(($J914-$C914)/365.25))</f>
        <v/>
      </c>
      <c r="N914" s="14" t="str">
        <f aca="false">IF($M914="","",IF($M914&lt;2,"Ha","Yo'q"))</f>
        <v/>
      </c>
      <c r="O914" s="14" t="str">
        <f aca="false">IF($M914="","",IF(AND($M914&gt;=7,$M914&lt;=17),"Ha","Yo'q"))</f>
        <v/>
      </c>
      <c r="P914" s="14" t="str">
        <f aca="false">IF(AND($B914&lt;&gt;"",$J914&lt;&gt;"",$J914&lt;=Boshqaruv!$C$10,OR($K914="",$K914&gt;Boshqaruv!$C$10),$L914&lt;&gt;"Tibbiy qarshi ko'rsatma"),1,"")</f>
        <v/>
      </c>
      <c r="Q914" s="28" t="n">
        <f aca="false">IF(AND($B914&lt;&gt;"",$J914&gt;=Boshqaruv!$C$9,$J914&lt;=Boshqaruv!$C$10),IF(COUNTIFS($B$4:$B913,$B914,$C$4:$C913,$C914,$J$4:$J913,"&gt;="&amp;Boshqaruv!$C$9,$J$4:$J913,"&lt;="&amp;Boshqaruv!$C$10)=0,1,0),0)</f>
        <v>0</v>
      </c>
      <c r="R914" s="28" t="n">
        <f aca="false">IF(AND($B914&lt;&gt;"",$J914&gt;=Boshqaruv!$C$9,$J914&lt;=Boshqaruv!$C$10,$K914&lt;&gt;"",$K914&lt;=Boshqaruv!$C$10),IF(COUNTIFS($B$4:$B913,$B914,$C$4:$C913,$C914,$J$4:$J913,"&gt;="&amp;Boshqaruv!$C$9,$J$4:$J913,"&lt;="&amp;Boshqaruv!$C$10,$K$4:$K913,"&lt;&gt;",$K$4:$K913,"&lt;="&amp;Boshqaruv!$C$10)=0,1,0),0)</f>
        <v>0</v>
      </c>
      <c r="S914" s="28" t="n">
        <f aca="false">IF($P914=1,IF(COUNTIFS($B$4:$B913,$B914,$C$4:$C913,$C914,$P$4:$P913,1)=0,1,0),0)</f>
        <v>0</v>
      </c>
      <c r="T914" s="12"/>
    </row>
    <row r="915" customFormat="false" ht="15" hidden="false" customHeight="false" outlineLevel="0" collapsed="false">
      <c r="A915" s="20" t="n">
        <v>911</v>
      </c>
      <c r="B915" s="12"/>
      <c r="C915" s="13"/>
      <c r="D915" s="24"/>
      <c r="E915" s="12"/>
      <c r="F915" s="12"/>
      <c r="G915" s="25"/>
      <c r="H915" s="25"/>
      <c r="I915" s="25"/>
      <c r="J915" s="13"/>
      <c r="K915" s="13"/>
      <c r="L915" s="25"/>
      <c r="M915" s="14" t="str">
        <f aca="false">IF(OR($C915="",$J915=""),"",INT(($J915-$C915)/365.25))</f>
        <v/>
      </c>
      <c r="N915" s="14" t="str">
        <f aca="false">IF($M915="","",IF($M915&lt;2,"Ha","Yo'q"))</f>
        <v/>
      </c>
      <c r="O915" s="14" t="str">
        <f aca="false">IF($M915="","",IF(AND($M915&gt;=7,$M915&lt;=17),"Ha","Yo'q"))</f>
        <v/>
      </c>
      <c r="P915" s="14" t="str">
        <f aca="false">IF(AND($B915&lt;&gt;"",$J915&lt;&gt;"",$J915&lt;=Boshqaruv!$C$10,OR($K915="",$K915&gt;Boshqaruv!$C$10),$L915&lt;&gt;"Tibbiy qarshi ko'rsatma"),1,"")</f>
        <v/>
      </c>
      <c r="Q915" s="28" t="n">
        <f aca="false">IF(AND($B915&lt;&gt;"",$J915&gt;=Boshqaruv!$C$9,$J915&lt;=Boshqaruv!$C$10),IF(COUNTIFS($B$4:$B914,$B915,$C$4:$C914,$C915,$J$4:$J914,"&gt;="&amp;Boshqaruv!$C$9,$J$4:$J914,"&lt;="&amp;Boshqaruv!$C$10)=0,1,0),0)</f>
        <v>0</v>
      </c>
      <c r="R915" s="28" t="n">
        <f aca="false">IF(AND($B915&lt;&gt;"",$J915&gt;=Boshqaruv!$C$9,$J915&lt;=Boshqaruv!$C$10,$K915&lt;&gt;"",$K915&lt;=Boshqaruv!$C$10),IF(COUNTIFS($B$4:$B914,$B915,$C$4:$C914,$C915,$J$4:$J914,"&gt;="&amp;Boshqaruv!$C$9,$J$4:$J914,"&lt;="&amp;Boshqaruv!$C$10,$K$4:$K914,"&lt;&gt;",$K$4:$K914,"&lt;="&amp;Boshqaruv!$C$10)=0,1,0),0)</f>
        <v>0</v>
      </c>
      <c r="S915" s="28" t="n">
        <f aca="false">IF($P915=1,IF(COUNTIFS($B$4:$B914,$B915,$C$4:$C914,$C915,$P$4:$P914,1)=0,1,0),0)</f>
        <v>0</v>
      </c>
      <c r="T915" s="12"/>
    </row>
    <row r="916" customFormat="false" ht="15" hidden="false" customHeight="false" outlineLevel="0" collapsed="false">
      <c r="A916" s="20" t="n">
        <v>912</v>
      </c>
      <c r="B916" s="12"/>
      <c r="C916" s="13"/>
      <c r="D916" s="24"/>
      <c r="E916" s="12"/>
      <c r="F916" s="12"/>
      <c r="G916" s="25"/>
      <c r="H916" s="25"/>
      <c r="I916" s="25"/>
      <c r="J916" s="13"/>
      <c r="K916" s="13"/>
      <c r="L916" s="25"/>
      <c r="M916" s="14" t="str">
        <f aca="false">IF(OR($C916="",$J916=""),"",INT(($J916-$C916)/365.25))</f>
        <v/>
      </c>
      <c r="N916" s="14" t="str">
        <f aca="false">IF($M916="","",IF($M916&lt;2,"Ha","Yo'q"))</f>
        <v/>
      </c>
      <c r="O916" s="14" t="str">
        <f aca="false">IF($M916="","",IF(AND($M916&gt;=7,$M916&lt;=17),"Ha","Yo'q"))</f>
        <v/>
      </c>
      <c r="P916" s="14" t="str">
        <f aca="false">IF(AND($B916&lt;&gt;"",$J916&lt;&gt;"",$J916&lt;=Boshqaruv!$C$10,OR($K916="",$K916&gt;Boshqaruv!$C$10),$L916&lt;&gt;"Tibbiy qarshi ko'rsatma"),1,"")</f>
        <v/>
      </c>
      <c r="Q916" s="28" t="n">
        <f aca="false">IF(AND($B916&lt;&gt;"",$J916&gt;=Boshqaruv!$C$9,$J916&lt;=Boshqaruv!$C$10),IF(COUNTIFS($B$4:$B915,$B916,$C$4:$C915,$C916,$J$4:$J915,"&gt;="&amp;Boshqaruv!$C$9,$J$4:$J915,"&lt;="&amp;Boshqaruv!$C$10)=0,1,0),0)</f>
        <v>0</v>
      </c>
      <c r="R916" s="28" t="n">
        <f aca="false">IF(AND($B916&lt;&gt;"",$J916&gt;=Boshqaruv!$C$9,$J916&lt;=Boshqaruv!$C$10,$K916&lt;&gt;"",$K916&lt;=Boshqaruv!$C$10),IF(COUNTIFS($B$4:$B915,$B916,$C$4:$C915,$C916,$J$4:$J915,"&gt;="&amp;Boshqaruv!$C$9,$J$4:$J915,"&lt;="&amp;Boshqaruv!$C$10,$K$4:$K915,"&lt;&gt;",$K$4:$K915,"&lt;="&amp;Boshqaruv!$C$10)=0,1,0),0)</f>
        <v>0</v>
      </c>
      <c r="S916" s="28" t="n">
        <f aca="false">IF($P916=1,IF(COUNTIFS($B$4:$B915,$B916,$C$4:$C915,$C916,$P$4:$P915,1)=0,1,0),0)</f>
        <v>0</v>
      </c>
      <c r="T916" s="12"/>
    </row>
    <row r="917" customFormat="false" ht="15" hidden="false" customHeight="false" outlineLevel="0" collapsed="false">
      <c r="A917" s="20" t="n">
        <v>913</v>
      </c>
      <c r="B917" s="12"/>
      <c r="C917" s="13"/>
      <c r="D917" s="24"/>
      <c r="E917" s="12"/>
      <c r="F917" s="12"/>
      <c r="G917" s="25"/>
      <c r="H917" s="25"/>
      <c r="I917" s="25"/>
      <c r="J917" s="13"/>
      <c r="K917" s="13"/>
      <c r="L917" s="25"/>
      <c r="M917" s="14" t="str">
        <f aca="false">IF(OR($C917="",$J917=""),"",INT(($J917-$C917)/365.25))</f>
        <v/>
      </c>
      <c r="N917" s="14" t="str">
        <f aca="false">IF($M917="","",IF($M917&lt;2,"Ha","Yo'q"))</f>
        <v/>
      </c>
      <c r="O917" s="14" t="str">
        <f aca="false">IF($M917="","",IF(AND($M917&gt;=7,$M917&lt;=17),"Ha","Yo'q"))</f>
        <v/>
      </c>
      <c r="P917" s="14" t="str">
        <f aca="false">IF(AND($B917&lt;&gt;"",$J917&lt;&gt;"",$J917&lt;=Boshqaruv!$C$10,OR($K917="",$K917&gt;Boshqaruv!$C$10),$L917&lt;&gt;"Tibbiy qarshi ko'rsatma"),1,"")</f>
        <v/>
      </c>
      <c r="Q917" s="28" t="n">
        <f aca="false">IF(AND($B917&lt;&gt;"",$J917&gt;=Boshqaruv!$C$9,$J917&lt;=Boshqaruv!$C$10),IF(COUNTIFS($B$4:$B916,$B917,$C$4:$C916,$C917,$J$4:$J916,"&gt;="&amp;Boshqaruv!$C$9,$J$4:$J916,"&lt;="&amp;Boshqaruv!$C$10)=0,1,0),0)</f>
        <v>0</v>
      </c>
      <c r="R917" s="28" t="n">
        <f aca="false">IF(AND($B917&lt;&gt;"",$J917&gt;=Boshqaruv!$C$9,$J917&lt;=Boshqaruv!$C$10,$K917&lt;&gt;"",$K917&lt;=Boshqaruv!$C$10),IF(COUNTIFS($B$4:$B916,$B917,$C$4:$C916,$C917,$J$4:$J916,"&gt;="&amp;Boshqaruv!$C$9,$J$4:$J916,"&lt;="&amp;Boshqaruv!$C$10,$K$4:$K916,"&lt;&gt;",$K$4:$K916,"&lt;="&amp;Boshqaruv!$C$10)=0,1,0),0)</f>
        <v>0</v>
      </c>
      <c r="S917" s="28" t="n">
        <f aca="false">IF($P917=1,IF(COUNTIFS($B$4:$B916,$B917,$C$4:$C916,$C917,$P$4:$P916,1)=0,1,0),0)</f>
        <v>0</v>
      </c>
      <c r="T917" s="12"/>
    </row>
    <row r="918" customFormat="false" ht="15" hidden="false" customHeight="false" outlineLevel="0" collapsed="false">
      <c r="A918" s="20" t="n">
        <v>914</v>
      </c>
      <c r="B918" s="12"/>
      <c r="C918" s="13"/>
      <c r="D918" s="24"/>
      <c r="E918" s="12"/>
      <c r="F918" s="12"/>
      <c r="G918" s="25"/>
      <c r="H918" s="25"/>
      <c r="I918" s="25"/>
      <c r="J918" s="13"/>
      <c r="K918" s="13"/>
      <c r="L918" s="25"/>
      <c r="M918" s="14" t="str">
        <f aca="false">IF(OR($C918="",$J918=""),"",INT(($J918-$C918)/365.25))</f>
        <v/>
      </c>
      <c r="N918" s="14" t="str">
        <f aca="false">IF($M918="","",IF($M918&lt;2,"Ha","Yo'q"))</f>
        <v/>
      </c>
      <c r="O918" s="14" t="str">
        <f aca="false">IF($M918="","",IF(AND($M918&gt;=7,$M918&lt;=17),"Ha","Yo'q"))</f>
        <v/>
      </c>
      <c r="P918" s="14" t="str">
        <f aca="false">IF(AND($B918&lt;&gt;"",$J918&lt;&gt;"",$J918&lt;=Boshqaruv!$C$10,OR($K918="",$K918&gt;Boshqaruv!$C$10),$L918&lt;&gt;"Tibbiy qarshi ko'rsatma"),1,"")</f>
        <v/>
      </c>
      <c r="Q918" s="28" t="n">
        <f aca="false">IF(AND($B918&lt;&gt;"",$J918&gt;=Boshqaruv!$C$9,$J918&lt;=Boshqaruv!$C$10),IF(COUNTIFS($B$4:$B917,$B918,$C$4:$C917,$C918,$J$4:$J917,"&gt;="&amp;Boshqaruv!$C$9,$J$4:$J917,"&lt;="&amp;Boshqaruv!$C$10)=0,1,0),0)</f>
        <v>0</v>
      </c>
      <c r="R918" s="28" t="n">
        <f aca="false">IF(AND($B918&lt;&gt;"",$J918&gt;=Boshqaruv!$C$9,$J918&lt;=Boshqaruv!$C$10,$K918&lt;&gt;"",$K918&lt;=Boshqaruv!$C$10),IF(COUNTIFS($B$4:$B917,$B918,$C$4:$C917,$C918,$J$4:$J917,"&gt;="&amp;Boshqaruv!$C$9,$J$4:$J917,"&lt;="&amp;Boshqaruv!$C$10,$K$4:$K917,"&lt;&gt;",$K$4:$K917,"&lt;="&amp;Boshqaruv!$C$10)=0,1,0),0)</f>
        <v>0</v>
      </c>
      <c r="S918" s="28" t="n">
        <f aca="false">IF($P918=1,IF(COUNTIFS($B$4:$B917,$B918,$C$4:$C917,$C918,$P$4:$P917,1)=0,1,0),0)</f>
        <v>0</v>
      </c>
      <c r="T918" s="12"/>
    </row>
    <row r="919" customFormat="false" ht="15" hidden="false" customHeight="false" outlineLevel="0" collapsed="false">
      <c r="A919" s="20" t="n">
        <v>915</v>
      </c>
      <c r="B919" s="12"/>
      <c r="C919" s="13"/>
      <c r="D919" s="24"/>
      <c r="E919" s="12"/>
      <c r="F919" s="12"/>
      <c r="G919" s="25"/>
      <c r="H919" s="25"/>
      <c r="I919" s="25"/>
      <c r="J919" s="13"/>
      <c r="K919" s="13"/>
      <c r="L919" s="25"/>
      <c r="M919" s="14" t="str">
        <f aca="false">IF(OR($C919="",$J919=""),"",INT(($J919-$C919)/365.25))</f>
        <v/>
      </c>
      <c r="N919" s="14" t="str">
        <f aca="false">IF($M919="","",IF($M919&lt;2,"Ha","Yo'q"))</f>
        <v/>
      </c>
      <c r="O919" s="14" t="str">
        <f aca="false">IF($M919="","",IF(AND($M919&gt;=7,$M919&lt;=17),"Ha","Yo'q"))</f>
        <v/>
      </c>
      <c r="P919" s="14" t="str">
        <f aca="false">IF(AND($B919&lt;&gt;"",$J919&lt;&gt;"",$J919&lt;=Boshqaruv!$C$10,OR($K919="",$K919&gt;Boshqaruv!$C$10),$L919&lt;&gt;"Tibbiy qarshi ko'rsatma"),1,"")</f>
        <v/>
      </c>
      <c r="Q919" s="28" t="n">
        <f aca="false">IF(AND($B919&lt;&gt;"",$J919&gt;=Boshqaruv!$C$9,$J919&lt;=Boshqaruv!$C$10),IF(COUNTIFS($B$4:$B918,$B919,$C$4:$C918,$C919,$J$4:$J918,"&gt;="&amp;Boshqaruv!$C$9,$J$4:$J918,"&lt;="&amp;Boshqaruv!$C$10)=0,1,0),0)</f>
        <v>0</v>
      </c>
      <c r="R919" s="28" t="n">
        <f aca="false">IF(AND($B919&lt;&gt;"",$J919&gt;=Boshqaruv!$C$9,$J919&lt;=Boshqaruv!$C$10,$K919&lt;&gt;"",$K919&lt;=Boshqaruv!$C$10),IF(COUNTIFS($B$4:$B918,$B919,$C$4:$C918,$C919,$J$4:$J918,"&gt;="&amp;Boshqaruv!$C$9,$J$4:$J918,"&lt;="&amp;Boshqaruv!$C$10,$K$4:$K918,"&lt;&gt;",$K$4:$K918,"&lt;="&amp;Boshqaruv!$C$10)=0,1,0),0)</f>
        <v>0</v>
      </c>
      <c r="S919" s="28" t="n">
        <f aca="false">IF($P919=1,IF(COUNTIFS($B$4:$B918,$B919,$C$4:$C918,$C919,$P$4:$P918,1)=0,1,0),0)</f>
        <v>0</v>
      </c>
      <c r="T919" s="12"/>
    </row>
    <row r="920" customFormat="false" ht="15" hidden="false" customHeight="false" outlineLevel="0" collapsed="false">
      <c r="A920" s="20" t="n">
        <v>916</v>
      </c>
      <c r="B920" s="12"/>
      <c r="C920" s="13"/>
      <c r="D920" s="24"/>
      <c r="E920" s="12"/>
      <c r="F920" s="12"/>
      <c r="G920" s="25"/>
      <c r="H920" s="25"/>
      <c r="I920" s="25"/>
      <c r="J920" s="13"/>
      <c r="K920" s="13"/>
      <c r="L920" s="25"/>
      <c r="M920" s="14" t="str">
        <f aca="false">IF(OR($C920="",$J920=""),"",INT(($J920-$C920)/365.25))</f>
        <v/>
      </c>
      <c r="N920" s="14" t="str">
        <f aca="false">IF($M920="","",IF($M920&lt;2,"Ha","Yo'q"))</f>
        <v/>
      </c>
      <c r="O920" s="14" t="str">
        <f aca="false">IF($M920="","",IF(AND($M920&gt;=7,$M920&lt;=17),"Ha","Yo'q"))</f>
        <v/>
      </c>
      <c r="P920" s="14" t="str">
        <f aca="false">IF(AND($B920&lt;&gt;"",$J920&lt;&gt;"",$J920&lt;=Boshqaruv!$C$10,OR($K920="",$K920&gt;Boshqaruv!$C$10),$L920&lt;&gt;"Tibbiy qarshi ko'rsatma"),1,"")</f>
        <v/>
      </c>
      <c r="Q920" s="28" t="n">
        <f aca="false">IF(AND($B920&lt;&gt;"",$J920&gt;=Boshqaruv!$C$9,$J920&lt;=Boshqaruv!$C$10),IF(COUNTIFS($B$4:$B919,$B920,$C$4:$C919,$C920,$J$4:$J919,"&gt;="&amp;Boshqaruv!$C$9,$J$4:$J919,"&lt;="&amp;Boshqaruv!$C$10)=0,1,0),0)</f>
        <v>0</v>
      </c>
      <c r="R920" s="28" t="n">
        <f aca="false">IF(AND($B920&lt;&gt;"",$J920&gt;=Boshqaruv!$C$9,$J920&lt;=Boshqaruv!$C$10,$K920&lt;&gt;"",$K920&lt;=Boshqaruv!$C$10),IF(COUNTIFS($B$4:$B919,$B920,$C$4:$C919,$C920,$J$4:$J919,"&gt;="&amp;Boshqaruv!$C$9,$J$4:$J919,"&lt;="&amp;Boshqaruv!$C$10,$K$4:$K919,"&lt;&gt;",$K$4:$K919,"&lt;="&amp;Boshqaruv!$C$10)=0,1,0),0)</f>
        <v>0</v>
      </c>
      <c r="S920" s="28" t="n">
        <f aca="false">IF($P920=1,IF(COUNTIFS($B$4:$B919,$B920,$C$4:$C919,$C920,$P$4:$P919,1)=0,1,0),0)</f>
        <v>0</v>
      </c>
      <c r="T920" s="12"/>
    </row>
    <row r="921" customFormat="false" ht="15" hidden="false" customHeight="false" outlineLevel="0" collapsed="false">
      <c r="A921" s="20" t="n">
        <v>917</v>
      </c>
      <c r="B921" s="12"/>
      <c r="C921" s="13"/>
      <c r="D921" s="24"/>
      <c r="E921" s="12"/>
      <c r="F921" s="12"/>
      <c r="G921" s="25"/>
      <c r="H921" s="25"/>
      <c r="I921" s="25"/>
      <c r="J921" s="13"/>
      <c r="K921" s="13"/>
      <c r="L921" s="25"/>
      <c r="M921" s="14" t="str">
        <f aca="false">IF(OR($C921="",$J921=""),"",INT(($J921-$C921)/365.25))</f>
        <v/>
      </c>
      <c r="N921" s="14" t="str">
        <f aca="false">IF($M921="","",IF($M921&lt;2,"Ha","Yo'q"))</f>
        <v/>
      </c>
      <c r="O921" s="14" t="str">
        <f aca="false">IF($M921="","",IF(AND($M921&gt;=7,$M921&lt;=17),"Ha","Yo'q"))</f>
        <v/>
      </c>
      <c r="P921" s="14" t="str">
        <f aca="false">IF(AND($B921&lt;&gt;"",$J921&lt;&gt;"",$J921&lt;=Boshqaruv!$C$10,OR($K921="",$K921&gt;Boshqaruv!$C$10),$L921&lt;&gt;"Tibbiy qarshi ko'rsatma"),1,"")</f>
        <v/>
      </c>
      <c r="Q921" s="28" t="n">
        <f aca="false">IF(AND($B921&lt;&gt;"",$J921&gt;=Boshqaruv!$C$9,$J921&lt;=Boshqaruv!$C$10),IF(COUNTIFS($B$4:$B920,$B921,$C$4:$C920,$C921,$J$4:$J920,"&gt;="&amp;Boshqaruv!$C$9,$J$4:$J920,"&lt;="&amp;Boshqaruv!$C$10)=0,1,0),0)</f>
        <v>0</v>
      </c>
      <c r="R921" s="28" t="n">
        <f aca="false">IF(AND($B921&lt;&gt;"",$J921&gt;=Boshqaruv!$C$9,$J921&lt;=Boshqaruv!$C$10,$K921&lt;&gt;"",$K921&lt;=Boshqaruv!$C$10),IF(COUNTIFS($B$4:$B920,$B921,$C$4:$C920,$C921,$J$4:$J920,"&gt;="&amp;Boshqaruv!$C$9,$J$4:$J920,"&lt;="&amp;Boshqaruv!$C$10,$K$4:$K920,"&lt;&gt;",$K$4:$K920,"&lt;="&amp;Boshqaruv!$C$10)=0,1,0),0)</f>
        <v>0</v>
      </c>
      <c r="S921" s="28" t="n">
        <f aca="false">IF($P921=1,IF(COUNTIFS($B$4:$B920,$B921,$C$4:$C920,$C921,$P$4:$P920,1)=0,1,0),0)</f>
        <v>0</v>
      </c>
      <c r="T921" s="12"/>
    </row>
    <row r="922" customFormat="false" ht="15" hidden="false" customHeight="false" outlineLevel="0" collapsed="false">
      <c r="A922" s="20" t="n">
        <v>918</v>
      </c>
      <c r="B922" s="12"/>
      <c r="C922" s="13"/>
      <c r="D922" s="24"/>
      <c r="E922" s="12"/>
      <c r="F922" s="12"/>
      <c r="G922" s="25"/>
      <c r="H922" s="25"/>
      <c r="I922" s="25"/>
      <c r="J922" s="13"/>
      <c r="K922" s="13"/>
      <c r="L922" s="25"/>
      <c r="M922" s="14" t="str">
        <f aca="false">IF(OR($C922="",$J922=""),"",INT(($J922-$C922)/365.25))</f>
        <v/>
      </c>
      <c r="N922" s="14" t="str">
        <f aca="false">IF($M922="","",IF($M922&lt;2,"Ha","Yo'q"))</f>
        <v/>
      </c>
      <c r="O922" s="14" t="str">
        <f aca="false">IF($M922="","",IF(AND($M922&gt;=7,$M922&lt;=17),"Ha","Yo'q"))</f>
        <v/>
      </c>
      <c r="P922" s="14" t="str">
        <f aca="false">IF(AND($B922&lt;&gt;"",$J922&lt;&gt;"",$J922&lt;=Boshqaruv!$C$10,OR($K922="",$K922&gt;Boshqaruv!$C$10),$L922&lt;&gt;"Tibbiy qarshi ko'rsatma"),1,"")</f>
        <v/>
      </c>
      <c r="Q922" s="28" t="n">
        <f aca="false">IF(AND($B922&lt;&gt;"",$J922&gt;=Boshqaruv!$C$9,$J922&lt;=Boshqaruv!$C$10),IF(COUNTIFS($B$4:$B921,$B922,$C$4:$C921,$C922,$J$4:$J921,"&gt;="&amp;Boshqaruv!$C$9,$J$4:$J921,"&lt;="&amp;Boshqaruv!$C$10)=0,1,0),0)</f>
        <v>0</v>
      </c>
      <c r="R922" s="28" t="n">
        <f aca="false">IF(AND($B922&lt;&gt;"",$J922&gt;=Boshqaruv!$C$9,$J922&lt;=Boshqaruv!$C$10,$K922&lt;&gt;"",$K922&lt;=Boshqaruv!$C$10),IF(COUNTIFS($B$4:$B921,$B922,$C$4:$C921,$C922,$J$4:$J921,"&gt;="&amp;Boshqaruv!$C$9,$J$4:$J921,"&lt;="&amp;Boshqaruv!$C$10,$K$4:$K921,"&lt;&gt;",$K$4:$K921,"&lt;="&amp;Boshqaruv!$C$10)=0,1,0),0)</f>
        <v>0</v>
      </c>
      <c r="S922" s="28" t="n">
        <f aca="false">IF($P922=1,IF(COUNTIFS($B$4:$B921,$B922,$C$4:$C921,$C922,$P$4:$P921,1)=0,1,0),0)</f>
        <v>0</v>
      </c>
      <c r="T922" s="12"/>
    </row>
    <row r="923" customFormat="false" ht="15" hidden="false" customHeight="false" outlineLevel="0" collapsed="false">
      <c r="A923" s="20" t="n">
        <v>919</v>
      </c>
      <c r="B923" s="12"/>
      <c r="C923" s="13"/>
      <c r="D923" s="24"/>
      <c r="E923" s="12"/>
      <c r="F923" s="12"/>
      <c r="G923" s="25"/>
      <c r="H923" s="25"/>
      <c r="I923" s="25"/>
      <c r="J923" s="13"/>
      <c r="K923" s="13"/>
      <c r="L923" s="25"/>
      <c r="M923" s="14" t="str">
        <f aca="false">IF(OR($C923="",$J923=""),"",INT(($J923-$C923)/365.25))</f>
        <v/>
      </c>
      <c r="N923" s="14" t="str">
        <f aca="false">IF($M923="","",IF($M923&lt;2,"Ha","Yo'q"))</f>
        <v/>
      </c>
      <c r="O923" s="14" t="str">
        <f aca="false">IF($M923="","",IF(AND($M923&gt;=7,$M923&lt;=17),"Ha","Yo'q"))</f>
        <v/>
      </c>
      <c r="P923" s="14" t="str">
        <f aca="false">IF(AND($B923&lt;&gt;"",$J923&lt;&gt;"",$J923&lt;=Boshqaruv!$C$10,OR($K923="",$K923&gt;Boshqaruv!$C$10),$L923&lt;&gt;"Tibbiy qarshi ko'rsatma"),1,"")</f>
        <v/>
      </c>
      <c r="Q923" s="28" t="n">
        <f aca="false">IF(AND($B923&lt;&gt;"",$J923&gt;=Boshqaruv!$C$9,$J923&lt;=Boshqaruv!$C$10),IF(COUNTIFS($B$4:$B922,$B923,$C$4:$C922,$C923,$J$4:$J922,"&gt;="&amp;Boshqaruv!$C$9,$J$4:$J922,"&lt;="&amp;Boshqaruv!$C$10)=0,1,0),0)</f>
        <v>0</v>
      </c>
      <c r="R923" s="28" t="n">
        <f aca="false">IF(AND($B923&lt;&gt;"",$J923&gt;=Boshqaruv!$C$9,$J923&lt;=Boshqaruv!$C$10,$K923&lt;&gt;"",$K923&lt;=Boshqaruv!$C$10),IF(COUNTIFS($B$4:$B922,$B923,$C$4:$C922,$C923,$J$4:$J922,"&gt;="&amp;Boshqaruv!$C$9,$J$4:$J922,"&lt;="&amp;Boshqaruv!$C$10,$K$4:$K922,"&lt;&gt;",$K$4:$K922,"&lt;="&amp;Boshqaruv!$C$10)=0,1,0),0)</f>
        <v>0</v>
      </c>
      <c r="S923" s="28" t="n">
        <f aca="false">IF($P923=1,IF(COUNTIFS($B$4:$B922,$B923,$C$4:$C922,$C923,$P$4:$P922,1)=0,1,0),0)</f>
        <v>0</v>
      </c>
      <c r="T923" s="12"/>
    </row>
    <row r="924" customFormat="false" ht="15" hidden="false" customHeight="false" outlineLevel="0" collapsed="false">
      <c r="A924" s="20" t="n">
        <v>920</v>
      </c>
      <c r="B924" s="12"/>
      <c r="C924" s="13"/>
      <c r="D924" s="24"/>
      <c r="E924" s="12"/>
      <c r="F924" s="12"/>
      <c r="G924" s="25"/>
      <c r="H924" s="25"/>
      <c r="I924" s="25"/>
      <c r="J924" s="13"/>
      <c r="K924" s="13"/>
      <c r="L924" s="25"/>
      <c r="M924" s="14" t="str">
        <f aca="false">IF(OR($C924="",$J924=""),"",INT(($J924-$C924)/365.25))</f>
        <v/>
      </c>
      <c r="N924" s="14" t="str">
        <f aca="false">IF($M924="","",IF($M924&lt;2,"Ha","Yo'q"))</f>
        <v/>
      </c>
      <c r="O924" s="14" t="str">
        <f aca="false">IF($M924="","",IF(AND($M924&gt;=7,$M924&lt;=17),"Ha","Yo'q"))</f>
        <v/>
      </c>
      <c r="P924" s="14" t="str">
        <f aca="false">IF(AND($B924&lt;&gt;"",$J924&lt;&gt;"",$J924&lt;=Boshqaruv!$C$10,OR($K924="",$K924&gt;Boshqaruv!$C$10),$L924&lt;&gt;"Tibbiy qarshi ko'rsatma"),1,"")</f>
        <v/>
      </c>
      <c r="Q924" s="28" t="n">
        <f aca="false">IF(AND($B924&lt;&gt;"",$J924&gt;=Boshqaruv!$C$9,$J924&lt;=Boshqaruv!$C$10),IF(COUNTIFS($B$4:$B923,$B924,$C$4:$C923,$C924,$J$4:$J923,"&gt;="&amp;Boshqaruv!$C$9,$J$4:$J923,"&lt;="&amp;Boshqaruv!$C$10)=0,1,0),0)</f>
        <v>0</v>
      </c>
      <c r="R924" s="28" t="n">
        <f aca="false">IF(AND($B924&lt;&gt;"",$J924&gt;=Boshqaruv!$C$9,$J924&lt;=Boshqaruv!$C$10,$K924&lt;&gt;"",$K924&lt;=Boshqaruv!$C$10),IF(COUNTIFS($B$4:$B923,$B924,$C$4:$C923,$C924,$J$4:$J923,"&gt;="&amp;Boshqaruv!$C$9,$J$4:$J923,"&lt;="&amp;Boshqaruv!$C$10,$K$4:$K923,"&lt;&gt;",$K$4:$K923,"&lt;="&amp;Boshqaruv!$C$10)=0,1,0),0)</f>
        <v>0</v>
      </c>
      <c r="S924" s="28" t="n">
        <f aca="false">IF($P924=1,IF(COUNTIFS($B$4:$B923,$B924,$C$4:$C923,$C924,$P$4:$P923,1)=0,1,0),0)</f>
        <v>0</v>
      </c>
      <c r="T924" s="12"/>
    </row>
    <row r="925" customFormat="false" ht="15" hidden="false" customHeight="false" outlineLevel="0" collapsed="false">
      <c r="A925" s="20" t="n">
        <v>921</v>
      </c>
      <c r="B925" s="12"/>
      <c r="C925" s="13"/>
      <c r="D925" s="24"/>
      <c r="E925" s="12"/>
      <c r="F925" s="12"/>
      <c r="G925" s="25"/>
      <c r="H925" s="25"/>
      <c r="I925" s="25"/>
      <c r="J925" s="13"/>
      <c r="K925" s="13"/>
      <c r="L925" s="25"/>
      <c r="M925" s="14" t="str">
        <f aca="false">IF(OR($C925="",$J925=""),"",INT(($J925-$C925)/365.25))</f>
        <v/>
      </c>
      <c r="N925" s="14" t="str">
        <f aca="false">IF($M925="","",IF($M925&lt;2,"Ha","Yo'q"))</f>
        <v/>
      </c>
      <c r="O925" s="14" t="str">
        <f aca="false">IF($M925="","",IF(AND($M925&gt;=7,$M925&lt;=17),"Ha","Yo'q"))</f>
        <v/>
      </c>
      <c r="P925" s="14" t="str">
        <f aca="false">IF(AND($B925&lt;&gt;"",$J925&lt;&gt;"",$J925&lt;=Boshqaruv!$C$10,OR($K925="",$K925&gt;Boshqaruv!$C$10),$L925&lt;&gt;"Tibbiy qarshi ko'rsatma"),1,"")</f>
        <v/>
      </c>
      <c r="Q925" s="28" t="n">
        <f aca="false">IF(AND($B925&lt;&gt;"",$J925&gt;=Boshqaruv!$C$9,$J925&lt;=Boshqaruv!$C$10),IF(COUNTIFS($B$4:$B924,$B925,$C$4:$C924,$C925,$J$4:$J924,"&gt;="&amp;Boshqaruv!$C$9,$J$4:$J924,"&lt;="&amp;Boshqaruv!$C$10)=0,1,0),0)</f>
        <v>0</v>
      </c>
      <c r="R925" s="28" t="n">
        <f aca="false">IF(AND($B925&lt;&gt;"",$J925&gt;=Boshqaruv!$C$9,$J925&lt;=Boshqaruv!$C$10,$K925&lt;&gt;"",$K925&lt;=Boshqaruv!$C$10),IF(COUNTIFS($B$4:$B924,$B925,$C$4:$C924,$C925,$J$4:$J924,"&gt;="&amp;Boshqaruv!$C$9,$J$4:$J924,"&lt;="&amp;Boshqaruv!$C$10,$K$4:$K924,"&lt;&gt;",$K$4:$K924,"&lt;="&amp;Boshqaruv!$C$10)=0,1,0),0)</f>
        <v>0</v>
      </c>
      <c r="S925" s="28" t="n">
        <f aca="false">IF($P925=1,IF(COUNTIFS($B$4:$B924,$B925,$C$4:$C924,$C925,$P$4:$P924,1)=0,1,0),0)</f>
        <v>0</v>
      </c>
      <c r="T925" s="12"/>
    </row>
    <row r="926" customFormat="false" ht="15" hidden="false" customHeight="false" outlineLevel="0" collapsed="false">
      <c r="A926" s="20" t="n">
        <v>922</v>
      </c>
      <c r="B926" s="12"/>
      <c r="C926" s="13"/>
      <c r="D926" s="24"/>
      <c r="E926" s="12"/>
      <c r="F926" s="12"/>
      <c r="G926" s="25"/>
      <c r="H926" s="25"/>
      <c r="I926" s="25"/>
      <c r="J926" s="13"/>
      <c r="K926" s="13"/>
      <c r="L926" s="25"/>
      <c r="M926" s="14" t="str">
        <f aca="false">IF(OR($C926="",$J926=""),"",INT(($J926-$C926)/365.25))</f>
        <v/>
      </c>
      <c r="N926" s="14" t="str">
        <f aca="false">IF($M926="","",IF($M926&lt;2,"Ha","Yo'q"))</f>
        <v/>
      </c>
      <c r="O926" s="14" t="str">
        <f aca="false">IF($M926="","",IF(AND($M926&gt;=7,$M926&lt;=17),"Ha","Yo'q"))</f>
        <v/>
      </c>
      <c r="P926" s="14" t="str">
        <f aca="false">IF(AND($B926&lt;&gt;"",$J926&lt;&gt;"",$J926&lt;=Boshqaruv!$C$10,OR($K926="",$K926&gt;Boshqaruv!$C$10),$L926&lt;&gt;"Tibbiy qarshi ko'rsatma"),1,"")</f>
        <v/>
      </c>
      <c r="Q926" s="28" t="n">
        <f aca="false">IF(AND($B926&lt;&gt;"",$J926&gt;=Boshqaruv!$C$9,$J926&lt;=Boshqaruv!$C$10),IF(COUNTIFS($B$4:$B925,$B926,$C$4:$C925,$C926,$J$4:$J925,"&gt;="&amp;Boshqaruv!$C$9,$J$4:$J925,"&lt;="&amp;Boshqaruv!$C$10)=0,1,0),0)</f>
        <v>0</v>
      </c>
      <c r="R926" s="28" t="n">
        <f aca="false">IF(AND($B926&lt;&gt;"",$J926&gt;=Boshqaruv!$C$9,$J926&lt;=Boshqaruv!$C$10,$K926&lt;&gt;"",$K926&lt;=Boshqaruv!$C$10),IF(COUNTIFS($B$4:$B925,$B926,$C$4:$C925,$C926,$J$4:$J925,"&gt;="&amp;Boshqaruv!$C$9,$J$4:$J925,"&lt;="&amp;Boshqaruv!$C$10,$K$4:$K925,"&lt;&gt;",$K$4:$K925,"&lt;="&amp;Boshqaruv!$C$10)=0,1,0),0)</f>
        <v>0</v>
      </c>
      <c r="S926" s="28" t="n">
        <f aca="false">IF($P926=1,IF(COUNTIFS($B$4:$B925,$B926,$C$4:$C925,$C926,$P$4:$P925,1)=0,1,0),0)</f>
        <v>0</v>
      </c>
      <c r="T926" s="12"/>
    </row>
    <row r="927" customFormat="false" ht="15" hidden="false" customHeight="false" outlineLevel="0" collapsed="false">
      <c r="A927" s="20" t="n">
        <v>923</v>
      </c>
      <c r="B927" s="12"/>
      <c r="C927" s="13"/>
      <c r="D927" s="24"/>
      <c r="E927" s="12"/>
      <c r="F927" s="12"/>
      <c r="G927" s="25"/>
      <c r="H927" s="25"/>
      <c r="I927" s="25"/>
      <c r="J927" s="13"/>
      <c r="K927" s="13"/>
      <c r="L927" s="25"/>
      <c r="M927" s="14" t="str">
        <f aca="false">IF(OR($C927="",$J927=""),"",INT(($J927-$C927)/365.25))</f>
        <v/>
      </c>
      <c r="N927" s="14" t="str">
        <f aca="false">IF($M927="","",IF($M927&lt;2,"Ha","Yo'q"))</f>
        <v/>
      </c>
      <c r="O927" s="14" t="str">
        <f aca="false">IF($M927="","",IF(AND($M927&gt;=7,$M927&lt;=17),"Ha","Yo'q"))</f>
        <v/>
      </c>
      <c r="P927" s="14" t="str">
        <f aca="false">IF(AND($B927&lt;&gt;"",$J927&lt;&gt;"",$J927&lt;=Boshqaruv!$C$10,OR($K927="",$K927&gt;Boshqaruv!$C$10),$L927&lt;&gt;"Tibbiy qarshi ko'rsatma"),1,"")</f>
        <v/>
      </c>
      <c r="Q927" s="28" t="n">
        <f aca="false">IF(AND($B927&lt;&gt;"",$J927&gt;=Boshqaruv!$C$9,$J927&lt;=Boshqaruv!$C$10),IF(COUNTIFS($B$4:$B926,$B927,$C$4:$C926,$C927,$J$4:$J926,"&gt;="&amp;Boshqaruv!$C$9,$J$4:$J926,"&lt;="&amp;Boshqaruv!$C$10)=0,1,0),0)</f>
        <v>0</v>
      </c>
      <c r="R927" s="28" t="n">
        <f aca="false">IF(AND($B927&lt;&gt;"",$J927&gt;=Boshqaruv!$C$9,$J927&lt;=Boshqaruv!$C$10,$K927&lt;&gt;"",$K927&lt;=Boshqaruv!$C$10),IF(COUNTIFS($B$4:$B926,$B927,$C$4:$C926,$C927,$J$4:$J926,"&gt;="&amp;Boshqaruv!$C$9,$J$4:$J926,"&lt;="&amp;Boshqaruv!$C$10,$K$4:$K926,"&lt;&gt;",$K$4:$K926,"&lt;="&amp;Boshqaruv!$C$10)=0,1,0),0)</f>
        <v>0</v>
      </c>
      <c r="S927" s="28" t="n">
        <f aca="false">IF($P927=1,IF(COUNTIFS($B$4:$B926,$B927,$C$4:$C926,$C927,$P$4:$P926,1)=0,1,0),0)</f>
        <v>0</v>
      </c>
      <c r="T927" s="12"/>
    </row>
    <row r="928" customFormat="false" ht="15" hidden="false" customHeight="false" outlineLevel="0" collapsed="false">
      <c r="A928" s="20" t="n">
        <v>924</v>
      </c>
      <c r="B928" s="12"/>
      <c r="C928" s="13"/>
      <c r="D928" s="24"/>
      <c r="E928" s="12"/>
      <c r="F928" s="12"/>
      <c r="G928" s="25"/>
      <c r="H928" s="25"/>
      <c r="I928" s="25"/>
      <c r="J928" s="13"/>
      <c r="K928" s="13"/>
      <c r="L928" s="25"/>
      <c r="M928" s="14" t="str">
        <f aca="false">IF(OR($C928="",$J928=""),"",INT(($J928-$C928)/365.25))</f>
        <v/>
      </c>
      <c r="N928" s="14" t="str">
        <f aca="false">IF($M928="","",IF($M928&lt;2,"Ha","Yo'q"))</f>
        <v/>
      </c>
      <c r="O928" s="14" t="str">
        <f aca="false">IF($M928="","",IF(AND($M928&gt;=7,$M928&lt;=17),"Ha","Yo'q"))</f>
        <v/>
      </c>
      <c r="P928" s="14" t="str">
        <f aca="false">IF(AND($B928&lt;&gt;"",$J928&lt;&gt;"",$J928&lt;=Boshqaruv!$C$10,OR($K928="",$K928&gt;Boshqaruv!$C$10),$L928&lt;&gt;"Tibbiy qarshi ko'rsatma"),1,"")</f>
        <v/>
      </c>
      <c r="Q928" s="28" t="n">
        <f aca="false">IF(AND($B928&lt;&gt;"",$J928&gt;=Boshqaruv!$C$9,$J928&lt;=Boshqaruv!$C$10),IF(COUNTIFS($B$4:$B927,$B928,$C$4:$C927,$C928,$J$4:$J927,"&gt;="&amp;Boshqaruv!$C$9,$J$4:$J927,"&lt;="&amp;Boshqaruv!$C$10)=0,1,0),0)</f>
        <v>0</v>
      </c>
      <c r="R928" s="28" t="n">
        <f aca="false">IF(AND($B928&lt;&gt;"",$J928&gt;=Boshqaruv!$C$9,$J928&lt;=Boshqaruv!$C$10,$K928&lt;&gt;"",$K928&lt;=Boshqaruv!$C$10),IF(COUNTIFS($B$4:$B927,$B928,$C$4:$C927,$C928,$J$4:$J927,"&gt;="&amp;Boshqaruv!$C$9,$J$4:$J927,"&lt;="&amp;Boshqaruv!$C$10,$K$4:$K927,"&lt;&gt;",$K$4:$K927,"&lt;="&amp;Boshqaruv!$C$10)=0,1,0),0)</f>
        <v>0</v>
      </c>
      <c r="S928" s="28" t="n">
        <f aca="false">IF($P928=1,IF(COUNTIFS($B$4:$B927,$B928,$C$4:$C927,$C928,$P$4:$P927,1)=0,1,0),0)</f>
        <v>0</v>
      </c>
      <c r="T928" s="12"/>
    </row>
    <row r="929" customFormat="false" ht="15" hidden="false" customHeight="false" outlineLevel="0" collapsed="false">
      <c r="A929" s="20" t="n">
        <v>925</v>
      </c>
      <c r="B929" s="12"/>
      <c r="C929" s="13"/>
      <c r="D929" s="24"/>
      <c r="E929" s="12"/>
      <c r="F929" s="12"/>
      <c r="G929" s="25"/>
      <c r="H929" s="25"/>
      <c r="I929" s="25"/>
      <c r="J929" s="13"/>
      <c r="K929" s="13"/>
      <c r="L929" s="25"/>
      <c r="M929" s="14" t="str">
        <f aca="false">IF(OR($C929="",$J929=""),"",INT(($J929-$C929)/365.25))</f>
        <v/>
      </c>
      <c r="N929" s="14" t="str">
        <f aca="false">IF($M929="","",IF($M929&lt;2,"Ha","Yo'q"))</f>
        <v/>
      </c>
      <c r="O929" s="14" t="str">
        <f aca="false">IF($M929="","",IF(AND($M929&gt;=7,$M929&lt;=17),"Ha","Yo'q"))</f>
        <v/>
      </c>
      <c r="P929" s="14" t="str">
        <f aca="false">IF(AND($B929&lt;&gt;"",$J929&lt;&gt;"",$J929&lt;=Boshqaruv!$C$10,OR($K929="",$K929&gt;Boshqaruv!$C$10),$L929&lt;&gt;"Tibbiy qarshi ko'rsatma"),1,"")</f>
        <v/>
      </c>
      <c r="Q929" s="28" t="n">
        <f aca="false">IF(AND($B929&lt;&gt;"",$J929&gt;=Boshqaruv!$C$9,$J929&lt;=Boshqaruv!$C$10),IF(COUNTIFS($B$4:$B928,$B929,$C$4:$C928,$C929,$J$4:$J928,"&gt;="&amp;Boshqaruv!$C$9,$J$4:$J928,"&lt;="&amp;Boshqaruv!$C$10)=0,1,0),0)</f>
        <v>0</v>
      </c>
      <c r="R929" s="28" t="n">
        <f aca="false">IF(AND($B929&lt;&gt;"",$J929&gt;=Boshqaruv!$C$9,$J929&lt;=Boshqaruv!$C$10,$K929&lt;&gt;"",$K929&lt;=Boshqaruv!$C$10),IF(COUNTIFS($B$4:$B928,$B929,$C$4:$C928,$C929,$J$4:$J928,"&gt;="&amp;Boshqaruv!$C$9,$J$4:$J928,"&lt;="&amp;Boshqaruv!$C$10,$K$4:$K928,"&lt;&gt;",$K$4:$K928,"&lt;="&amp;Boshqaruv!$C$10)=0,1,0),0)</f>
        <v>0</v>
      </c>
      <c r="S929" s="28" t="n">
        <f aca="false">IF($P929=1,IF(COUNTIFS($B$4:$B928,$B929,$C$4:$C928,$C929,$P$4:$P928,1)=0,1,0),0)</f>
        <v>0</v>
      </c>
      <c r="T929" s="12"/>
    </row>
    <row r="930" customFormat="false" ht="15" hidden="false" customHeight="false" outlineLevel="0" collapsed="false">
      <c r="A930" s="20" t="n">
        <v>926</v>
      </c>
      <c r="B930" s="12"/>
      <c r="C930" s="13"/>
      <c r="D930" s="24"/>
      <c r="E930" s="12"/>
      <c r="F930" s="12"/>
      <c r="G930" s="25"/>
      <c r="H930" s="25"/>
      <c r="I930" s="25"/>
      <c r="J930" s="13"/>
      <c r="K930" s="13"/>
      <c r="L930" s="25"/>
      <c r="M930" s="14" t="str">
        <f aca="false">IF(OR($C930="",$J930=""),"",INT(($J930-$C930)/365.25))</f>
        <v/>
      </c>
      <c r="N930" s="14" t="str">
        <f aca="false">IF($M930="","",IF($M930&lt;2,"Ha","Yo'q"))</f>
        <v/>
      </c>
      <c r="O930" s="14" t="str">
        <f aca="false">IF($M930="","",IF(AND($M930&gt;=7,$M930&lt;=17),"Ha","Yo'q"))</f>
        <v/>
      </c>
      <c r="P930" s="14" t="str">
        <f aca="false">IF(AND($B930&lt;&gt;"",$J930&lt;&gt;"",$J930&lt;=Boshqaruv!$C$10,OR($K930="",$K930&gt;Boshqaruv!$C$10),$L930&lt;&gt;"Tibbiy qarshi ko'rsatma"),1,"")</f>
        <v/>
      </c>
      <c r="Q930" s="28" t="n">
        <f aca="false">IF(AND($B930&lt;&gt;"",$J930&gt;=Boshqaruv!$C$9,$J930&lt;=Boshqaruv!$C$10),IF(COUNTIFS($B$4:$B929,$B930,$C$4:$C929,$C930,$J$4:$J929,"&gt;="&amp;Boshqaruv!$C$9,$J$4:$J929,"&lt;="&amp;Boshqaruv!$C$10)=0,1,0),0)</f>
        <v>0</v>
      </c>
      <c r="R930" s="28" t="n">
        <f aca="false">IF(AND($B930&lt;&gt;"",$J930&gt;=Boshqaruv!$C$9,$J930&lt;=Boshqaruv!$C$10,$K930&lt;&gt;"",$K930&lt;=Boshqaruv!$C$10),IF(COUNTIFS($B$4:$B929,$B930,$C$4:$C929,$C930,$J$4:$J929,"&gt;="&amp;Boshqaruv!$C$9,$J$4:$J929,"&lt;="&amp;Boshqaruv!$C$10,$K$4:$K929,"&lt;&gt;",$K$4:$K929,"&lt;="&amp;Boshqaruv!$C$10)=0,1,0),0)</f>
        <v>0</v>
      </c>
      <c r="S930" s="28" t="n">
        <f aca="false">IF($P930=1,IF(COUNTIFS($B$4:$B929,$B930,$C$4:$C929,$C930,$P$4:$P929,1)=0,1,0),0)</f>
        <v>0</v>
      </c>
      <c r="T930" s="12"/>
    </row>
    <row r="931" customFormat="false" ht="15" hidden="false" customHeight="false" outlineLevel="0" collapsed="false">
      <c r="A931" s="20" t="n">
        <v>927</v>
      </c>
      <c r="B931" s="12"/>
      <c r="C931" s="13"/>
      <c r="D931" s="24"/>
      <c r="E931" s="12"/>
      <c r="F931" s="12"/>
      <c r="G931" s="25"/>
      <c r="H931" s="25"/>
      <c r="I931" s="25"/>
      <c r="J931" s="13"/>
      <c r="K931" s="13"/>
      <c r="L931" s="25"/>
      <c r="M931" s="14" t="str">
        <f aca="false">IF(OR($C931="",$J931=""),"",INT(($J931-$C931)/365.25))</f>
        <v/>
      </c>
      <c r="N931" s="14" t="str">
        <f aca="false">IF($M931="","",IF($M931&lt;2,"Ha","Yo'q"))</f>
        <v/>
      </c>
      <c r="O931" s="14" t="str">
        <f aca="false">IF($M931="","",IF(AND($M931&gt;=7,$M931&lt;=17),"Ha","Yo'q"))</f>
        <v/>
      </c>
      <c r="P931" s="14" t="str">
        <f aca="false">IF(AND($B931&lt;&gt;"",$J931&lt;&gt;"",$J931&lt;=Boshqaruv!$C$10,OR($K931="",$K931&gt;Boshqaruv!$C$10),$L931&lt;&gt;"Tibbiy qarshi ko'rsatma"),1,"")</f>
        <v/>
      </c>
      <c r="Q931" s="28" t="n">
        <f aca="false">IF(AND($B931&lt;&gt;"",$J931&gt;=Boshqaruv!$C$9,$J931&lt;=Boshqaruv!$C$10),IF(COUNTIFS($B$4:$B930,$B931,$C$4:$C930,$C931,$J$4:$J930,"&gt;="&amp;Boshqaruv!$C$9,$J$4:$J930,"&lt;="&amp;Boshqaruv!$C$10)=0,1,0),0)</f>
        <v>0</v>
      </c>
      <c r="R931" s="28" t="n">
        <f aca="false">IF(AND($B931&lt;&gt;"",$J931&gt;=Boshqaruv!$C$9,$J931&lt;=Boshqaruv!$C$10,$K931&lt;&gt;"",$K931&lt;=Boshqaruv!$C$10),IF(COUNTIFS($B$4:$B930,$B931,$C$4:$C930,$C931,$J$4:$J930,"&gt;="&amp;Boshqaruv!$C$9,$J$4:$J930,"&lt;="&amp;Boshqaruv!$C$10,$K$4:$K930,"&lt;&gt;",$K$4:$K930,"&lt;="&amp;Boshqaruv!$C$10)=0,1,0),0)</f>
        <v>0</v>
      </c>
      <c r="S931" s="28" t="n">
        <f aca="false">IF($P931=1,IF(COUNTIFS($B$4:$B930,$B931,$C$4:$C930,$C931,$P$4:$P930,1)=0,1,0),0)</f>
        <v>0</v>
      </c>
      <c r="T931" s="12"/>
    </row>
    <row r="932" customFormat="false" ht="15" hidden="false" customHeight="false" outlineLevel="0" collapsed="false">
      <c r="A932" s="20" t="n">
        <v>928</v>
      </c>
      <c r="B932" s="12"/>
      <c r="C932" s="13"/>
      <c r="D932" s="24"/>
      <c r="E932" s="12"/>
      <c r="F932" s="12"/>
      <c r="G932" s="25"/>
      <c r="H932" s="25"/>
      <c r="I932" s="25"/>
      <c r="J932" s="13"/>
      <c r="K932" s="13"/>
      <c r="L932" s="25"/>
      <c r="M932" s="14" t="str">
        <f aca="false">IF(OR($C932="",$J932=""),"",INT(($J932-$C932)/365.25))</f>
        <v/>
      </c>
      <c r="N932" s="14" t="str">
        <f aca="false">IF($M932="","",IF($M932&lt;2,"Ha","Yo'q"))</f>
        <v/>
      </c>
      <c r="O932" s="14" t="str">
        <f aca="false">IF($M932="","",IF(AND($M932&gt;=7,$M932&lt;=17),"Ha","Yo'q"))</f>
        <v/>
      </c>
      <c r="P932" s="14" t="str">
        <f aca="false">IF(AND($B932&lt;&gt;"",$J932&lt;&gt;"",$J932&lt;=Boshqaruv!$C$10,OR($K932="",$K932&gt;Boshqaruv!$C$10),$L932&lt;&gt;"Tibbiy qarshi ko'rsatma"),1,"")</f>
        <v/>
      </c>
      <c r="Q932" s="28" t="n">
        <f aca="false">IF(AND($B932&lt;&gt;"",$J932&gt;=Boshqaruv!$C$9,$J932&lt;=Boshqaruv!$C$10),IF(COUNTIFS($B$4:$B931,$B932,$C$4:$C931,$C932,$J$4:$J931,"&gt;="&amp;Boshqaruv!$C$9,$J$4:$J931,"&lt;="&amp;Boshqaruv!$C$10)=0,1,0),0)</f>
        <v>0</v>
      </c>
      <c r="R932" s="28" t="n">
        <f aca="false">IF(AND($B932&lt;&gt;"",$J932&gt;=Boshqaruv!$C$9,$J932&lt;=Boshqaruv!$C$10,$K932&lt;&gt;"",$K932&lt;=Boshqaruv!$C$10),IF(COUNTIFS($B$4:$B931,$B932,$C$4:$C931,$C932,$J$4:$J931,"&gt;="&amp;Boshqaruv!$C$9,$J$4:$J931,"&lt;="&amp;Boshqaruv!$C$10,$K$4:$K931,"&lt;&gt;",$K$4:$K931,"&lt;="&amp;Boshqaruv!$C$10)=0,1,0),0)</f>
        <v>0</v>
      </c>
      <c r="S932" s="28" t="n">
        <f aca="false">IF($P932=1,IF(COUNTIFS($B$4:$B931,$B932,$C$4:$C931,$C932,$P$4:$P931,1)=0,1,0),0)</f>
        <v>0</v>
      </c>
      <c r="T932" s="12"/>
    </row>
    <row r="933" customFormat="false" ht="15" hidden="false" customHeight="false" outlineLevel="0" collapsed="false">
      <c r="A933" s="20" t="n">
        <v>929</v>
      </c>
      <c r="B933" s="12"/>
      <c r="C933" s="13"/>
      <c r="D933" s="24"/>
      <c r="E933" s="12"/>
      <c r="F933" s="12"/>
      <c r="G933" s="25"/>
      <c r="H933" s="25"/>
      <c r="I933" s="25"/>
      <c r="J933" s="13"/>
      <c r="K933" s="13"/>
      <c r="L933" s="25"/>
      <c r="M933" s="14" t="str">
        <f aca="false">IF(OR($C933="",$J933=""),"",INT(($J933-$C933)/365.25))</f>
        <v/>
      </c>
      <c r="N933" s="14" t="str">
        <f aca="false">IF($M933="","",IF($M933&lt;2,"Ha","Yo'q"))</f>
        <v/>
      </c>
      <c r="O933" s="14" t="str">
        <f aca="false">IF($M933="","",IF(AND($M933&gt;=7,$M933&lt;=17),"Ha","Yo'q"))</f>
        <v/>
      </c>
      <c r="P933" s="14" t="str">
        <f aca="false">IF(AND($B933&lt;&gt;"",$J933&lt;&gt;"",$J933&lt;=Boshqaruv!$C$10,OR($K933="",$K933&gt;Boshqaruv!$C$10),$L933&lt;&gt;"Tibbiy qarshi ko'rsatma"),1,"")</f>
        <v/>
      </c>
      <c r="Q933" s="28" t="n">
        <f aca="false">IF(AND($B933&lt;&gt;"",$J933&gt;=Boshqaruv!$C$9,$J933&lt;=Boshqaruv!$C$10),IF(COUNTIFS($B$4:$B932,$B933,$C$4:$C932,$C933,$J$4:$J932,"&gt;="&amp;Boshqaruv!$C$9,$J$4:$J932,"&lt;="&amp;Boshqaruv!$C$10)=0,1,0),0)</f>
        <v>0</v>
      </c>
      <c r="R933" s="28" t="n">
        <f aca="false">IF(AND($B933&lt;&gt;"",$J933&gt;=Boshqaruv!$C$9,$J933&lt;=Boshqaruv!$C$10,$K933&lt;&gt;"",$K933&lt;=Boshqaruv!$C$10),IF(COUNTIFS($B$4:$B932,$B933,$C$4:$C932,$C933,$J$4:$J932,"&gt;="&amp;Boshqaruv!$C$9,$J$4:$J932,"&lt;="&amp;Boshqaruv!$C$10,$K$4:$K932,"&lt;&gt;",$K$4:$K932,"&lt;="&amp;Boshqaruv!$C$10)=0,1,0),0)</f>
        <v>0</v>
      </c>
      <c r="S933" s="28" t="n">
        <f aca="false">IF($P933=1,IF(COUNTIFS($B$4:$B932,$B933,$C$4:$C932,$C933,$P$4:$P932,1)=0,1,0),0)</f>
        <v>0</v>
      </c>
      <c r="T933" s="12"/>
    </row>
    <row r="934" customFormat="false" ht="15" hidden="false" customHeight="false" outlineLevel="0" collapsed="false">
      <c r="A934" s="20" t="n">
        <v>930</v>
      </c>
      <c r="B934" s="12"/>
      <c r="C934" s="13"/>
      <c r="D934" s="24"/>
      <c r="E934" s="12"/>
      <c r="F934" s="12"/>
      <c r="G934" s="25"/>
      <c r="H934" s="25"/>
      <c r="I934" s="25"/>
      <c r="J934" s="13"/>
      <c r="K934" s="13"/>
      <c r="L934" s="25"/>
      <c r="M934" s="14" t="str">
        <f aca="false">IF(OR($C934="",$J934=""),"",INT(($J934-$C934)/365.25))</f>
        <v/>
      </c>
      <c r="N934" s="14" t="str">
        <f aca="false">IF($M934="","",IF($M934&lt;2,"Ha","Yo'q"))</f>
        <v/>
      </c>
      <c r="O934" s="14" t="str">
        <f aca="false">IF($M934="","",IF(AND($M934&gt;=7,$M934&lt;=17),"Ha","Yo'q"))</f>
        <v/>
      </c>
      <c r="P934" s="14" t="str">
        <f aca="false">IF(AND($B934&lt;&gt;"",$J934&lt;&gt;"",$J934&lt;=Boshqaruv!$C$10,OR($K934="",$K934&gt;Boshqaruv!$C$10),$L934&lt;&gt;"Tibbiy qarshi ko'rsatma"),1,"")</f>
        <v/>
      </c>
      <c r="Q934" s="28" t="n">
        <f aca="false">IF(AND($B934&lt;&gt;"",$J934&gt;=Boshqaruv!$C$9,$J934&lt;=Boshqaruv!$C$10),IF(COUNTIFS($B$4:$B933,$B934,$C$4:$C933,$C934,$J$4:$J933,"&gt;="&amp;Boshqaruv!$C$9,$J$4:$J933,"&lt;="&amp;Boshqaruv!$C$10)=0,1,0),0)</f>
        <v>0</v>
      </c>
      <c r="R934" s="28" t="n">
        <f aca="false">IF(AND($B934&lt;&gt;"",$J934&gt;=Boshqaruv!$C$9,$J934&lt;=Boshqaruv!$C$10,$K934&lt;&gt;"",$K934&lt;=Boshqaruv!$C$10),IF(COUNTIFS($B$4:$B933,$B934,$C$4:$C933,$C934,$J$4:$J933,"&gt;="&amp;Boshqaruv!$C$9,$J$4:$J933,"&lt;="&amp;Boshqaruv!$C$10,$K$4:$K933,"&lt;&gt;",$K$4:$K933,"&lt;="&amp;Boshqaruv!$C$10)=0,1,0),0)</f>
        <v>0</v>
      </c>
      <c r="S934" s="28" t="n">
        <f aca="false">IF($P934=1,IF(COUNTIFS($B$4:$B933,$B934,$C$4:$C933,$C934,$P$4:$P933,1)=0,1,0),0)</f>
        <v>0</v>
      </c>
      <c r="T934" s="12"/>
    </row>
    <row r="935" customFormat="false" ht="15" hidden="false" customHeight="false" outlineLevel="0" collapsed="false">
      <c r="A935" s="20" t="n">
        <v>931</v>
      </c>
      <c r="B935" s="12"/>
      <c r="C935" s="13"/>
      <c r="D935" s="24"/>
      <c r="E935" s="12"/>
      <c r="F935" s="12"/>
      <c r="G935" s="25"/>
      <c r="H935" s="25"/>
      <c r="I935" s="25"/>
      <c r="J935" s="13"/>
      <c r="K935" s="13"/>
      <c r="L935" s="25"/>
      <c r="M935" s="14" t="str">
        <f aca="false">IF(OR($C935="",$J935=""),"",INT(($J935-$C935)/365.25))</f>
        <v/>
      </c>
      <c r="N935" s="14" t="str">
        <f aca="false">IF($M935="","",IF($M935&lt;2,"Ha","Yo'q"))</f>
        <v/>
      </c>
      <c r="O935" s="14" t="str">
        <f aca="false">IF($M935="","",IF(AND($M935&gt;=7,$M935&lt;=17),"Ha","Yo'q"))</f>
        <v/>
      </c>
      <c r="P935" s="14" t="str">
        <f aca="false">IF(AND($B935&lt;&gt;"",$J935&lt;&gt;"",$J935&lt;=Boshqaruv!$C$10,OR($K935="",$K935&gt;Boshqaruv!$C$10),$L935&lt;&gt;"Tibbiy qarshi ko'rsatma"),1,"")</f>
        <v/>
      </c>
      <c r="Q935" s="28" t="n">
        <f aca="false">IF(AND($B935&lt;&gt;"",$J935&gt;=Boshqaruv!$C$9,$J935&lt;=Boshqaruv!$C$10),IF(COUNTIFS($B$4:$B934,$B935,$C$4:$C934,$C935,$J$4:$J934,"&gt;="&amp;Boshqaruv!$C$9,$J$4:$J934,"&lt;="&amp;Boshqaruv!$C$10)=0,1,0),0)</f>
        <v>0</v>
      </c>
      <c r="R935" s="28" t="n">
        <f aca="false">IF(AND($B935&lt;&gt;"",$J935&gt;=Boshqaruv!$C$9,$J935&lt;=Boshqaruv!$C$10,$K935&lt;&gt;"",$K935&lt;=Boshqaruv!$C$10),IF(COUNTIFS($B$4:$B934,$B935,$C$4:$C934,$C935,$J$4:$J934,"&gt;="&amp;Boshqaruv!$C$9,$J$4:$J934,"&lt;="&amp;Boshqaruv!$C$10,$K$4:$K934,"&lt;&gt;",$K$4:$K934,"&lt;="&amp;Boshqaruv!$C$10)=0,1,0),0)</f>
        <v>0</v>
      </c>
      <c r="S935" s="28" t="n">
        <f aca="false">IF($P935=1,IF(COUNTIFS($B$4:$B934,$B935,$C$4:$C934,$C935,$P$4:$P934,1)=0,1,0),0)</f>
        <v>0</v>
      </c>
      <c r="T935" s="12"/>
    </row>
    <row r="936" customFormat="false" ht="15" hidden="false" customHeight="false" outlineLevel="0" collapsed="false">
      <c r="A936" s="20" t="n">
        <v>932</v>
      </c>
      <c r="B936" s="12"/>
      <c r="C936" s="13"/>
      <c r="D936" s="24"/>
      <c r="E936" s="12"/>
      <c r="F936" s="12"/>
      <c r="G936" s="25"/>
      <c r="H936" s="25"/>
      <c r="I936" s="25"/>
      <c r="J936" s="13"/>
      <c r="K936" s="13"/>
      <c r="L936" s="25"/>
      <c r="M936" s="14" t="str">
        <f aca="false">IF(OR($C936="",$J936=""),"",INT(($J936-$C936)/365.25))</f>
        <v/>
      </c>
      <c r="N936" s="14" t="str">
        <f aca="false">IF($M936="","",IF($M936&lt;2,"Ha","Yo'q"))</f>
        <v/>
      </c>
      <c r="O936" s="14" t="str">
        <f aca="false">IF($M936="","",IF(AND($M936&gt;=7,$M936&lt;=17),"Ha","Yo'q"))</f>
        <v/>
      </c>
      <c r="P936" s="14" t="str">
        <f aca="false">IF(AND($B936&lt;&gt;"",$J936&lt;&gt;"",$J936&lt;=Boshqaruv!$C$10,OR($K936="",$K936&gt;Boshqaruv!$C$10),$L936&lt;&gt;"Tibbiy qarshi ko'rsatma"),1,"")</f>
        <v/>
      </c>
      <c r="Q936" s="28" t="n">
        <f aca="false">IF(AND($B936&lt;&gt;"",$J936&gt;=Boshqaruv!$C$9,$J936&lt;=Boshqaruv!$C$10),IF(COUNTIFS($B$4:$B935,$B936,$C$4:$C935,$C936,$J$4:$J935,"&gt;="&amp;Boshqaruv!$C$9,$J$4:$J935,"&lt;="&amp;Boshqaruv!$C$10)=0,1,0),0)</f>
        <v>0</v>
      </c>
      <c r="R936" s="28" t="n">
        <f aca="false">IF(AND($B936&lt;&gt;"",$J936&gt;=Boshqaruv!$C$9,$J936&lt;=Boshqaruv!$C$10,$K936&lt;&gt;"",$K936&lt;=Boshqaruv!$C$10),IF(COUNTIFS($B$4:$B935,$B936,$C$4:$C935,$C936,$J$4:$J935,"&gt;="&amp;Boshqaruv!$C$9,$J$4:$J935,"&lt;="&amp;Boshqaruv!$C$10,$K$4:$K935,"&lt;&gt;",$K$4:$K935,"&lt;="&amp;Boshqaruv!$C$10)=0,1,0),0)</f>
        <v>0</v>
      </c>
      <c r="S936" s="28" t="n">
        <f aca="false">IF($P936=1,IF(COUNTIFS($B$4:$B935,$B936,$C$4:$C935,$C936,$P$4:$P935,1)=0,1,0),0)</f>
        <v>0</v>
      </c>
      <c r="T936" s="12"/>
    </row>
    <row r="937" customFormat="false" ht="15" hidden="false" customHeight="false" outlineLevel="0" collapsed="false">
      <c r="A937" s="20" t="n">
        <v>933</v>
      </c>
      <c r="B937" s="12"/>
      <c r="C937" s="13"/>
      <c r="D937" s="24"/>
      <c r="E937" s="12"/>
      <c r="F937" s="12"/>
      <c r="G937" s="25"/>
      <c r="H937" s="25"/>
      <c r="I937" s="25"/>
      <c r="J937" s="13"/>
      <c r="K937" s="13"/>
      <c r="L937" s="25"/>
      <c r="M937" s="14" t="str">
        <f aca="false">IF(OR($C937="",$J937=""),"",INT(($J937-$C937)/365.25))</f>
        <v/>
      </c>
      <c r="N937" s="14" t="str">
        <f aca="false">IF($M937="","",IF($M937&lt;2,"Ha","Yo'q"))</f>
        <v/>
      </c>
      <c r="O937" s="14" t="str">
        <f aca="false">IF($M937="","",IF(AND($M937&gt;=7,$M937&lt;=17),"Ha","Yo'q"))</f>
        <v/>
      </c>
      <c r="P937" s="14" t="str">
        <f aca="false">IF(AND($B937&lt;&gt;"",$J937&lt;&gt;"",$J937&lt;=Boshqaruv!$C$10,OR($K937="",$K937&gt;Boshqaruv!$C$10),$L937&lt;&gt;"Tibbiy qarshi ko'rsatma"),1,"")</f>
        <v/>
      </c>
      <c r="Q937" s="28" t="n">
        <f aca="false">IF(AND($B937&lt;&gt;"",$J937&gt;=Boshqaruv!$C$9,$J937&lt;=Boshqaruv!$C$10),IF(COUNTIFS($B$4:$B936,$B937,$C$4:$C936,$C937,$J$4:$J936,"&gt;="&amp;Boshqaruv!$C$9,$J$4:$J936,"&lt;="&amp;Boshqaruv!$C$10)=0,1,0),0)</f>
        <v>0</v>
      </c>
      <c r="R937" s="28" t="n">
        <f aca="false">IF(AND($B937&lt;&gt;"",$J937&gt;=Boshqaruv!$C$9,$J937&lt;=Boshqaruv!$C$10,$K937&lt;&gt;"",$K937&lt;=Boshqaruv!$C$10),IF(COUNTIFS($B$4:$B936,$B937,$C$4:$C936,$C937,$J$4:$J936,"&gt;="&amp;Boshqaruv!$C$9,$J$4:$J936,"&lt;="&amp;Boshqaruv!$C$10,$K$4:$K936,"&lt;&gt;",$K$4:$K936,"&lt;="&amp;Boshqaruv!$C$10)=0,1,0),0)</f>
        <v>0</v>
      </c>
      <c r="S937" s="28" t="n">
        <f aca="false">IF($P937=1,IF(COUNTIFS($B$4:$B936,$B937,$C$4:$C936,$C937,$P$4:$P936,1)=0,1,0),0)</f>
        <v>0</v>
      </c>
      <c r="T937" s="12"/>
    </row>
    <row r="938" customFormat="false" ht="15" hidden="false" customHeight="false" outlineLevel="0" collapsed="false">
      <c r="A938" s="20" t="n">
        <v>934</v>
      </c>
      <c r="B938" s="12"/>
      <c r="C938" s="13"/>
      <c r="D938" s="24"/>
      <c r="E938" s="12"/>
      <c r="F938" s="12"/>
      <c r="G938" s="25"/>
      <c r="H938" s="25"/>
      <c r="I938" s="25"/>
      <c r="J938" s="13"/>
      <c r="K938" s="13"/>
      <c r="L938" s="25"/>
      <c r="M938" s="14" t="str">
        <f aca="false">IF(OR($C938="",$J938=""),"",INT(($J938-$C938)/365.25))</f>
        <v/>
      </c>
      <c r="N938" s="14" t="str">
        <f aca="false">IF($M938="","",IF($M938&lt;2,"Ha","Yo'q"))</f>
        <v/>
      </c>
      <c r="O938" s="14" t="str">
        <f aca="false">IF($M938="","",IF(AND($M938&gt;=7,$M938&lt;=17),"Ha","Yo'q"))</f>
        <v/>
      </c>
      <c r="P938" s="14" t="str">
        <f aca="false">IF(AND($B938&lt;&gt;"",$J938&lt;&gt;"",$J938&lt;=Boshqaruv!$C$10,OR($K938="",$K938&gt;Boshqaruv!$C$10),$L938&lt;&gt;"Tibbiy qarshi ko'rsatma"),1,"")</f>
        <v/>
      </c>
      <c r="Q938" s="28" t="n">
        <f aca="false">IF(AND($B938&lt;&gt;"",$J938&gt;=Boshqaruv!$C$9,$J938&lt;=Boshqaruv!$C$10),IF(COUNTIFS($B$4:$B937,$B938,$C$4:$C937,$C938,$J$4:$J937,"&gt;="&amp;Boshqaruv!$C$9,$J$4:$J937,"&lt;="&amp;Boshqaruv!$C$10)=0,1,0),0)</f>
        <v>0</v>
      </c>
      <c r="R938" s="28" t="n">
        <f aca="false">IF(AND($B938&lt;&gt;"",$J938&gt;=Boshqaruv!$C$9,$J938&lt;=Boshqaruv!$C$10,$K938&lt;&gt;"",$K938&lt;=Boshqaruv!$C$10),IF(COUNTIFS($B$4:$B937,$B938,$C$4:$C937,$C938,$J$4:$J937,"&gt;="&amp;Boshqaruv!$C$9,$J$4:$J937,"&lt;="&amp;Boshqaruv!$C$10,$K$4:$K937,"&lt;&gt;",$K$4:$K937,"&lt;="&amp;Boshqaruv!$C$10)=0,1,0),0)</f>
        <v>0</v>
      </c>
      <c r="S938" s="28" t="n">
        <f aca="false">IF($P938=1,IF(COUNTIFS($B$4:$B937,$B938,$C$4:$C937,$C938,$P$4:$P937,1)=0,1,0),0)</f>
        <v>0</v>
      </c>
      <c r="T938" s="12"/>
    </row>
    <row r="939" customFormat="false" ht="15" hidden="false" customHeight="false" outlineLevel="0" collapsed="false">
      <c r="A939" s="20" t="n">
        <v>935</v>
      </c>
      <c r="B939" s="12"/>
      <c r="C939" s="13"/>
      <c r="D939" s="24"/>
      <c r="E939" s="12"/>
      <c r="F939" s="12"/>
      <c r="G939" s="25"/>
      <c r="H939" s="25"/>
      <c r="I939" s="25"/>
      <c r="J939" s="13"/>
      <c r="K939" s="13"/>
      <c r="L939" s="25"/>
      <c r="M939" s="14" t="str">
        <f aca="false">IF(OR($C939="",$J939=""),"",INT(($J939-$C939)/365.25))</f>
        <v/>
      </c>
      <c r="N939" s="14" t="str">
        <f aca="false">IF($M939="","",IF($M939&lt;2,"Ha","Yo'q"))</f>
        <v/>
      </c>
      <c r="O939" s="14" t="str">
        <f aca="false">IF($M939="","",IF(AND($M939&gt;=7,$M939&lt;=17),"Ha","Yo'q"))</f>
        <v/>
      </c>
      <c r="P939" s="14" t="str">
        <f aca="false">IF(AND($B939&lt;&gt;"",$J939&lt;&gt;"",$J939&lt;=Boshqaruv!$C$10,OR($K939="",$K939&gt;Boshqaruv!$C$10),$L939&lt;&gt;"Tibbiy qarshi ko'rsatma"),1,"")</f>
        <v/>
      </c>
      <c r="Q939" s="28" t="n">
        <f aca="false">IF(AND($B939&lt;&gt;"",$J939&gt;=Boshqaruv!$C$9,$J939&lt;=Boshqaruv!$C$10),IF(COUNTIFS($B$4:$B938,$B939,$C$4:$C938,$C939,$J$4:$J938,"&gt;="&amp;Boshqaruv!$C$9,$J$4:$J938,"&lt;="&amp;Boshqaruv!$C$10)=0,1,0),0)</f>
        <v>0</v>
      </c>
      <c r="R939" s="28" t="n">
        <f aca="false">IF(AND($B939&lt;&gt;"",$J939&gt;=Boshqaruv!$C$9,$J939&lt;=Boshqaruv!$C$10,$K939&lt;&gt;"",$K939&lt;=Boshqaruv!$C$10),IF(COUNTIFS($B$4:$B938,$B939,$C$4:$C938,$C939,$J$4:$J938,"&gt;="&amp;Boshqaruv!$C$9,$J$4:$J938,"&lt;="&amp;Boshqaruv!$C$10,$K$4:$K938,"&lt;&gt;",$K$4:$K938,"&lt;="&amp;Boshqaruv!$C$10)=0,1,0),0)</f>
        <v>0</v>
      </c>
      <c r="S939" s="28" t="n">
        <f aca="false">IF($P939=1,IF(COUNTIFS($B$4:$B938,$B939,$C$4:$C938,$C939,$P$4:$P938,1)=0,1,0),0)</f>
        <v>0</v>
      </c>
      <c r="T939" s="12"/>
    </row>
    <row r="940" customFormat="false" ht="15" hidden="false" customHeight="false" outlineLevel="0" collapsed="false">
      <c r="A940" s="20" t="n">
        <v>936</v>
      </c>
      <c r="B940" s="12"/>
      <c r="C940" s="13"/>
      <c r="D940" s="24"/>
      <c r="E940" s="12"/>
      <c r="F940" s="12"/>
      <c r="G940" s="25"/>
      <c r="H940" s="25"/>
      <c r="I940" s="25"/>
      <c r="J940" s="13"/>
      <c r="K940" s="13"/>
      <c r="L940" s="25"/>
      <c r="M940" s="14" t="str">
        <f aca="false">IF(OR($C940="",$J940=""),"",INT(($J940-$C940)/365.25))</f>
        <v/>
      </c>
      <c r="N940" s="14" t="str">
        <f aca="false">IF($M940="","",IF($M940&lt;2,"Ha","Yo'q"))</f>
        <v/>
      </c>
      <c r="O940" s="14" t="str">
        <f aca="false">IF($M940="","",IF(AND($M940&gt;=7,$M940&lt;=17),"Ha","Yo'q"))</f>
        <v/>
      </c>
      <c r="P940" s="14" t="str">
        <f aca="false">IF(AND($B940&lt;&gt;"",$J940&lt;&gt;"",$J940&lt;=Boshqaruv!$C$10,OR($K940="",$K940&gt;Boshqaruv!$C$10),$L940&lt;&gt;"Tibbiy qarshi ko'rsatma"),1,"")</f>
        <v/>
      </c>
      <c r="Q940" s="28" t="n">
        <f aca="false">IF(AND($B940&lt;&gt;"",$J940&gt;=Boshqaruv!$C$9,$J940&lt;=Boshqaruv!$C$10),IF(COUNTIFS($B$4:$B939,$B940,$C$4:$C939,$C940,$J$4:$J939,"&gt;="&amp;Boshqaruv!$C$9,$J$4:$J939,"&lt;="&amp;Boshqaruv!$C$10)=0,1,0),0)</f>
        <v>0</v>
      </c>
      <c r="R940" s="28" t="n">
        <f aca="false">IF(AND($B940&lt;&gt;"",$J940&gt;=Boshqaruv!$C$9,$J940&lt;=Boshqaruv!$C$10,$K940&lt;&gt;"",$K940&lt;=Boshqaruv!$C$10),IF(COUNTIFS($B$4:$B939,$B940,$C$4:$C939,$C940,$J$4:$J939,"&gt;="&amp;Boshqaruv!$C$9,$J$4:$J939,"&lt;="&amp;Boshqaruv!$C$10,$K$4:$K939,"&lt;&gt;",$K$4:$K939,"&lt;="&amp;Boshqaruv!$C$10)=0,1,0),0)</f>
        <v>0</v>
      </c>
      <c r="S940" s="28" t="n">
        <f aca="false">IF($P940=1,IF(COUNTIFS($B$4:$B939,$B940,$C$4:$C939,$C940,$P$4:$P939,1)=0,1,0),0)</f>
        <v>0</v>
      </c>
      <c r="T940" s="12"/>
    </row>
    <row r="941" customFormat="false" ht="15" hidden="false" customHeight="false" outlineLevel="0" collapsed="false">
      <c r="A941" s="20" t="n">
        <v>937</v>
      </c>
      <c r="B941" s="12"/>
      <c r="C941" s="13"/>
      <c r="D941" s="24"/>
      <c r="E941" s="12"/>
      <c r="F941" s="12"/>
      <c r="G941" s="25"/>
      <c r="H941" s="25"/>
      <c r="I941" s="25"/>
      <c r="J941" s="13"/>
      <c r="K941" s="13"/>
      <c r="L941" s="25"/>
      <c r="M941" s="14" t="str">
        <f aca="false">IF(OR($C941="",$J941=""),"",INT(($J941-$C941)/365.25))</f>
        <v/>
      </c>
      <c r="N941" s="14" t="str">
        <f aca="false">IF($M941="","",IF($M941&lt;2,"Ha","Yo'q"))</f>
        <v/>
      </c>
      <c r="O941" s="14" t="str">
        <f aca="false">IF($M941="","",IF(AND($M941&gt;=7,$M941&lt;=17),"Ha","Yo'q"))</f>
        <v/>
      </c>
      <c r="P941" s="14" t="str">
        <f aca="false">IF(AND($B941&lt;&gt;"",$J941&lt;&gt;"",$J941&lt;=Boshqaruv!$C$10,OR($K941="",$K941&gt;Boshqaruv!$C$10),$L941&lt;&gt;"Tibbiy qarshi ko'rsatma"),1,"")</f>
        <v/>
      </c>
      <c r="Q941" s="28" t="n">
        <f aca="false">IF(AND($B941&lt;&gt;"",$J941&gt;=Boshqaruv!$C$9,$J941&lt;=Boshqaruv!$C$10),IF(COUNTIFS($B$4:$B940,$B941,$C$4:$C940,$C941,$J$4:$J940,"&gt;="&amp;Boshqaruv!$C$9,$J$4:$J940,"&lt;="&amp;Boshqaruv!$C$10)=0,1,0),0)</f>
        <v>0</v>
      </c>
      <c r="R941" s="28" t="n">
        <f aca="false">IF(AND($B941&lt;&gt;"",$J941&gt;=Boshqaruv!$C$9,$J941&lt;=Boshqaruv!$C$10,$K941&lt;&gt;"",$K941&lt;=Boshqaruv!$C$10),IF(COUNTIFS($B$4:$B940,$B941,$C$4:$C940,$C941,$J$4:$J940,"&gt;="&amp;Boshqaruv!$C$9,$J$4:$J940,"&lt;="&amp;Boshqaruv!$C$10,$K$4:$K940,"&lt;&gt;",$K$4:$K940,"&lt;="&amp;Boshqaruv!$C$10)=0,1,0),0)</f>
        <v>0</v>
      </c>
      <c r="S941" s="28" t="n">
        <f aca="false">IF($P941=1,IF(COUNTIFS($B$4:$B940,$B941,$C$4:$C940,$C941,$P$4:$P940,1)=0,1,0),0)</f>
        <v>0</v>
      </c>
      <c r="T941" s="12"/>
    </row>
    <row r="942" customFormat="false" ht="15" hidden="false" customHeight="false" outlineLevel="0" collapsed="false">
      <c r="A942" s="20" t="n">
        <v>938</v>
      </c>
      <c r="B942" s="12"/>
      <c r="C942" s="13"/>
      <c r="D942" s="24"/>
      <c r="E942" s="12"/>
      <c r="F942" s="12"/>
      <c r="G942" s="25"/>
      <c r="H942" s="25"/>
      <c r="I942" s="25"/>
      <c r="J942" s="13"/>
      <c r="K942" s="13"/>
      <c r="L942" s="25"/>
      <c r="M942" s="14" t="str">
        <f aca="false">IF(OR($C942="",$J942=""),"",INT(($J942-$C942)/365.25))</f>
        <v/>
      </c>
      <c r="N942" s="14" t="str">
        <f aca="false">IF($M942="","",IF($M942&lt;2,"Ha","Yo'q"))</f>
        <v/>
      </c>
      <c r="O942" s="14" t="str">
        <f aca="false">IF($M942="","",IF(AND($M942&gt;=7,$M942&lt;=17),"Ha","Yo'q"))</f>
        <v/>
      </c>
      <c r="P942" s="14" t="str">
        <f aca="false">IF(AND($B942&lt;&gt;"",$J942&lt;&gt;"",$J942&lt;=Boshqaruv!$C$10,OR($K942="",$K942&gt;Boshqaruv!$C$10),$L942&lt;&gt;"Tibbiy qarshi ko'rsatma"),1,"")</f>
        <v/>
      </c>
      <c r="Q942" s="28" t="n">
        <f aca="false">IF(AND($B942&lt;&gt;"",$J942&gt;=Boshqaruv!$C$9,$J942&lt;=Boshqaruv!$C$10),IF(COUNTIFS($B$4:$B941,$B942,$C$4:$C941,$C942,$J$4:$J941,"&gt;="&amp;Boshqaruv!$C$9,$J$4:$J941,"&lt;="&amp;Boshqaruv!$C$10)=0,1,0),0)</f>
        <v>0</v>
      </c>
      <c r="R942" s="28" t="n">
        <f aca="false">IF(AND($B942&lt;&gt;"",$J942&gt;=Boshqaruv!$C$9,$J942&lt;=Boshqaruv!$C$10,$K942&lt;&gt;"",$K942&lt;=Boshqaruv!$C$10),IF(COUNTIFS($B$4:$B941,$B942,$C$4:$C941,$C942,$J$4:$J941,"&gt;="&amp;Boshqaruv!$C$9,$J$4:$J941,"&lt;="&amp;Boshqaruv!$C$10,$K$4:$K941,"&lt;&gt;",$K$4:$K941,"&lt;="&amp;Boshqaruv!$C$10)=0,1,0),0)</f>
        <v>0</v>
      </c>
      <c r="S942" s="28" t="n">
        <f aca="false">IF($P942=1,IF(COUNTIFS($B$4:$B941,$B942,$C$4:$C941,$C942,$P$4:$P941,1)=0,1,0),0)</f>
        <v>0</v>
      </c>
      <c r="T942" s="12"/>
    </row>
    <row r="943" customFormat="false" ht="15" hidden="false" customHeight="false" outlineLevel="0" collapsed="false">
      <c r="A943" s="20" t="n">
        <v>939</v>
      </c>
      <c r="B943" s="12"/>
      <c r="C943" s="13"/>
      <c r="D943" s="24"/>
      <c r="E943" s="12"/>
      <c r="F943" s="12"/>
      <c r="G943" s="25"/>
      <c r="H943" s="25"/>
      <c r="I943" s="25"/>
      <c r="J943" s="13"/>
      <c r="K943" s="13"/>
      <c r="L943" s="25"/>
      <c r="M943" s="14" t="str">
        <f aca="false">IF(OR($C943="",$J943=""),"",INT(($J943-$C943)/365.25))</f>
        <v/>
      </c>
      <c r="N943" s="14" t="str">
        <f aca="false">IF($M943="","",IF($M943&lt;2,"Ha","Yo'q"))</f>
        <v/>
      </c>
      <c r="O943" s="14" t="str">
        <f aca="false">IF($M943="","",IF(AND($M943&gt;=7,$M943&lt;=17),"Ha","Yo'q"))</f>
        <v/>
      </c>
      <c r="P943" s="14" t="str">
        <f aca="false">IF(AND($B943&lt;&gt;"",$J943&lt;&gt;"",$J943&lt;=Boshqaruv!$C$10,OR($K943="",$K943&gt;Boshqaruv!$C$10),$L943&lt;&gt;"Tibbiy qarshi ko'rsatma"),1,"")</f>
        <v/>
      </c>
      <c r="Q943" s="28" t="n">
        <f aca="false">IF(AND($B943&lt;&gt;"",$J943&gt;=Boshqaruv!$C$9,$J943&lt;=Boshqaruv!$C$10),IF(COUNTIFS($B$4:$B942,$B943,$C$4:$C942,$C943,$J$4:$J942,"&gt;="&amp;Boshqaruv!$C$9,$J$4:$J942,"&lt;="&amp;Boshqaruv!$C$10)=0,1,0),0)</f>
        <v>0</v>
      </c>
      <c r="R943" s="28" t="n">
        <f aca="false">IF(AND($B943&lt;&gt;"",$J943&gt;=Boshqaruv!$C$9,$J943&lt;=Boshqaruv!$C$10,$K943&lt;&gt;"",$K943&lt;=Boshqaruv!$C$10),IF(COUNTIFS($B$4:$B942,$B943,$C$4:$C942,$C943,$J$4:$J942,"&gt;="&amp;Boshqaruv!$C$9,$J$4:$J942,"&lt;="&amp;Boshqaruv!$C$10,$K$4:$K942,"&lt;&gt;",$K$4:$K942,"&lt;="&amp;Boshqaruv!$C$10)=0,1,0),0)</f>
        <v>0</v>
      </c>
      <c r="S943" s="28" t="n">
        <f aca="false">IF($P943=1,IF(COUNTIFS($B$4:$B942,$B943,$C$4:$C942,$C943,$P$4:$P942,1)=0,1,0),0)</f>
        <v>0</v>
      </c>
      <c r="T943" s="12"/>
    </row>
    <row r="944" customFormat="false" ht="15" hidden="false" customHeight="false" outlineLevel="0" collapsed="false">
      <c r="A944" s="20" t="n">
        <v>940</v>
      </c>
      <c r="B944" s="12"/>
      <c r="C944" s="13"/>
      <c r="D944" s="24"/>
      <c r="E944" s="12"/>
      <c r="F944" s="12"/>
      <c r="G944" s="25"/>
      <c r="H944" s="25"/>
      <c r="I944" s="25"/>
      <c r="J944" s="13"/>
      <c r="K944" s="13"/>
      <c r="L944" s="25"/>
      <c r="M944" s="14" t="str">
        <f aca="false">IF(OR($C944="",$J944=""),"",INT(($J944-$C944)/365.25))</f>
        <v/>
      </c>
      <c r="N944" s="14" t="str">
        <f aca="false">IF($M944="","",IF($M944&lt;2,"Ha","Yo'q"))</f>
        <v/>
      </c>
      <c r="O944" s="14" t="str">
        <f aca="false">IF($M944="","",IF(AND($M944&gt;=7,$M944&lt;=17),"Ha","Yo'q"))</f>
        <v/>
      </c>
      <c r="P944" s="14" t="str">
        <f aca="false">IF(AND($B944&lt;&gt;"",$J944&lt;&gt;"",$J944&lt;=Boshqaruv!$C$10,OR($K944="",$K944&gt;Boshqaruv!$C$10),$L944&lt;&gt;"Tibbiy qarshi ko'rsatma"),1,"")</f>
        <v/>
      </c>
      <c r="Q944" s="28" t="n">
        <f aca="false">IF(AND($B944&lt;&gt;"",$J944&gt;=Boshqaruv!$C$9,$J944&lt;=Boshqaruv!$C$10),IF(COUNTIFS($B$4:$B943,$B944,$C$4:$C943,$C944,$J$4:$J943,"&gt;="&amp;Boshqaruv!$C$9,$J$4:$J943,"&lt;="&amp;Boshqaruv!$C$10)=0,1,0),0)</f>
        <v>0</v>
      </c>
      <c r="R944" s="28" t="n">
        <f aca="false">IF(AND($B944&lt;&gt;"",$J944&gt;=Boshqaruv!$C$9,$J944&lt;=Boshqaruv!$C$10,$K944&lt;&gt;"",$K944&lt;=Boshqaruv!$C$10),IF(COUNTIFS($B$4:$B943,$B944,$C$4:$C943,$C944,$J$4:$J943,"&gt;="&amp;Boshqaruv!$C$9,$J$4:$J943,"&lt;="&amp;Boshqaruv!$C$10,$K$4:$K943,"&lt;&gt;",$K$4:$K943,"&lt;="&amp;Boshqaruv!$C$10)=0,1,0),0)</f>
        <v>0</v>
      </c>
      <c r="S944" s="28" t="n">
        <f aca="false">IF($P944=1,IF(COUNTIFS($B$4:$B943,$B944,$C$4:$C943,$C944,$P$4:$P943,1)=0,1,0),0)</f>
        <v>0</v>
      </c>
      <c r="T944" s="12"/>
    </row>
    <row r="945" customFormat="false" ht="15" hidden="false" customHeight="false" outlineLevel="0" collapsed="false">
      <c r="A945" s="20" t="n">
        <v>941</v>
      </c>
      <c r="B945" s="12"/>
      <c r="C945" s="13"/>
      <c r="D945" s="24"/>
      <c r="E945" s="12"/>
      <c r="F945" s="12"/>
      <c r="G945" s="25"/>
      <c r="H945" s="25"/>
      <c r="I945" s="25"/>
      <c r="J945" s="13"/>
      <c r="K945" s="13"/>
      <c r="L945" s="25"/>
      <c r="M945" s="14" t="str">
        <f aca="false">IF(OR($C945="",$J945=""),"",INT(($J945-$C945)/365.25))</f>
        <v/>
      </c>
      <c r="N945" s="14" t="str">
        <f aca="false">IF($M945="","",IF($M945&lt;2,"Ha","Yo'q"))</f>
        <v/>
      </c>
      <c r="O945" s="14" t="str">
        <f aca="false">IF($M945="","",IF(AND($M945&gt;=7,$M945&lt;=17),"Ha","Yo'q"))</f>
        <v/>
      </c>
      <c r="P945" s="14" t="str">
        <f aca="false">IF(AND($B945&lt;&gt;"",$J945&lt;&gt;"",$J945&lt;=Boshqaruv!$C$10,OR($K945="",$K945&gt;Boshqaruv!$C$10),$L945&lt;&gt;"Tibbiy qarshi ko'rsatma"),1,"")</f>
        <v/>
      </c>
      <c r="Q945" s="28" t="n">
        <f aca="false">IF(AND($B945&lt;&gt;"",$J945&gt;=Boshqaruv!$C$9,$J945&lt;=Boshqaruv!$C$10),IF(COUNTIFS($B$4:$B944,$B945,$C$4:$C944,$C945,$J$4:$J944,"&gt;="&amp;Boshqaruv!$C$9,$J$4:$J944,"&lt;="&amp;Boshqaruv!$C$10)=0,1,0),0)</f>
        <v>0</v>
      </c>
      <c r="R945" s="28" t="n">
        <f aca="false">IF(AND($B945&lt;&gt;"",$J945&gt;=Boshqaruv!$C$9,$J945&lt;=Boshqaruv!$C$10,$K945&lt;&gt;"",$K945&lt;=Boshqaruv!$C$10),IF(COUNTIFS($B$4:$B944,$B945,$C$4:$C944,$C945,$J$4:$J944,"&gt;="&amp;Boshqaruv!$C$9,$J$4:$J944,"&lt;="&amp;Boshqaruv!$C$10,$K$4:$K944,"&lt;&gt;",$K$4:$K944,"&lt;="&amp;Boshqaruv!$C$10)=0,1,0),0)</f>
        <v>0</v>
      </c>
      <c r="S945" s="28" t="n">
        <f aca="false">IF($P945=1,IF(COUNTIFS($B$4:$B944,$B945,$C$4:$C944,$C945,$P$4:$P944,1)=0,1,0),0)</f>
        <v>0</v>
      </c>
      <c r="T945" s="12"/>
    </row>
    <row r="946" customFormat="false" ht="15" hidden="false" customHeight="false" outlineLevel="0" collapsed="false">
      <c r="A946" s="20" t="n">
        <v>942</v>
      </c>
      <c r="B946" s="12"/>
      <c r="C946" s="13"/>
      <c r="D946" s="24"/>
      <c r="E946" s="12"/>
      <c r="F946" s="12"/>
      <c r="G946" s="25"/>
      <c r="H946" s="25"/>
      <c r="I946" s="25"/>
      <c r="J946" s="13"/>
      <c r="K946" s="13"/>
      <c r="L946" s="25"/>
      <c r="M946" s="14" t="str">
        <f aca="false">IF(OR($C946="",$J946=""),"",INT(($J946-$C946)/365.25))</f>
        <v/>
      </c>
      <c r="N946" s="14" t="str">
        <f aca="false">IF($M946="","",IF($M946&lt;2,"Ha","Yo'q"))</f>
        <v/>
      </c>
      <c r="O946" s="14" t="str">
        <f aca="false">IF($M946="","",IF(AND($M946&gt;=7,$M946&lt;=17),"Ha","Yo'q"))</f>
        <v/>
      </c>
      <c r="P946" s="14" t="str">
        <f aca="false">IF(AND($B946&lt;&gt;"",$J946&lt;&gt;"",$J946&lt;=Boshqaruv!$C$10,OR($K946="",$K946&gt;Boshqaruv!$C$10),$L946&lt;&gt;"Tibbiy qarshi ko'rsatma"),1,"")</f>
        <v/>
      </c>
      <c r="Q946" s="28" t="n">
        <f aca="false">IF(AND($B946&lt;&gt;"",$J946&gt;=Boshqaruv!$C$9,$J946&lt;=Boshqaruv!$C$10),IF(COUNTIFS($B$4:$B945,$B946,$C$4:$C945,$C946,$J$4:$J945,"&gt;="&amp;Boshqaruv!$C$9,$J$4:$J945,"&lt;="&amp;Boshqaruv!$C$10)=0,1,0),0)</f>
        <v>0</v>
      </c>
      <c r="R946" s="28" t="n">
        <f aca="false">IF(AND($B946&lt;&gt;"",$J946&gt;=Boshqaruv!$C$9,$J946&lt;=Boshqaruv!$C$10,$K946&lt;&gt;"",$K946&lt;=Boshqaruv!$C$10),IF(COUNTIFS($B$4:$B945,$B946,$C$4:$C945,$C946,$J$4:$J945,"&gt;="&amp;Boshqaruv!$C$9,$J$4:$J945,"&lt;="&amp;Boshqaruv!$C$10,$K$4:$K945,"&lt;&gt;",$K$4:$K945,"&lt;="&amp;Boshqaruv!$C$10)=0,1,0),0)</f>
        <v>0</v>
      </c>
      <c r="S946" s="28" t="n">
        <f aca="false">IF($P946=1,IF(COUNTIFS($B$4:$B945,$B946,$C$4:$C945,$C946,$P$4:$P945,1)=0,1,0),0)</f>
        <v>0</v>
      </c>
      <c r="T946" s="12"/>
    </row>
    <row r="947" customFormat="false" ht="15" hidden="false" customHeight="false" outlineLevel="0" collapsed="false">
      <c r="A947" s="20" t="n">
        <v>943</v>
      </c>
      <c r="B947" s="12"/>
      <c r="C947" s="13"/>
      <c r="D947" s="24"/>
      <c r="E947" s="12"/>
      <c r="F947" s="12"/>
      <c r="G947" s="25"/>
      <c r="H947" s="25"/>
      <c r="I947" s="25"/>
      <c r="J947" s="13"/>
      <c r="K947" s="13"/>
      <c r="L947" s="25"/>
      <c r="M947" s="14" t="str">
        <f aca="false">IF(OR($C947="",$J947=""),"",INT(($J947-$C947)/365.25))</f>
        <v/>
      </c>
      <c r="N947" s="14" t="str">
        <f aca="false">IF($M947="","",IF($M947&lt;2,"Ha","Yo'q"))</f>
        <v/>
      </c>
      <c r="O947" s="14" t="str">
        <f aca="false">IF($M947="","",IF(AND($M947&gt;=7,$M947&lt;=17),"Ha","Yo'q"))</f>
        <v/>
      </c>
      <c r="P947" s="14" t="str">
        <f aca="false">IF(AND($B947&lt;&gt;"",$J947&lt;&gt;"",$J947&lt;=Boshqaruv!$C$10,OR($K947="",$K947&gt;Boshqaruv!$C$10),$L947&lt;&gt;"Tibbiy qarshi ko'rsatma"),1,"")</f>
        <v/>
      </c>
      <c r="Q947" s="28" t="n">
        <f aca="false">IF(AND($B947&lt;&gt;"",$J947&gt;=Boshqaruv!$C$9,$J947&lt;=Boshqaruv!$C$10),IF(COUNTIFS($B$4:$B946,$B947,$C$4:$C946,$C947,$J$4:$J946,"&gt;="&amp;Boshqaruv!$C$9,$J$4:$J946,"&lt;="&amp;Boshqaruv!$C$10)=0,1,0),0)</f>
        <v>0</v>
      </c>
      <c r="R947" s="28" t="n">
        <f aca="false">IF(AND($B947&lt;&gt;"",$J947&gt;=Boshqaruv!$C$9,$J947&lt;=Boshqaruv!$C$10,$K947&lt;&gt;"",$K947&lt;=Boshqaruv!$C$10),IF(COUNTIFS($B$4:$B946,$B947,$C$4:$C946,$C947,$J$4:$J946,"&gt;="&amp;Boshqaruv!$C$9,$J$4:$J946,"&lt;="&amp;Boshqaruv!$C$10,$K$4:$K946,"&lt;&gt;",$K$4:$K946,"&lt;="&amp;Boshqaruv!$C$10)=0,1,0),0)</f>
        <v>0</v>
      </c>
      <c r="S947" s="28" t="n">
        <f aca="false">IF($P947=1,IF(COUNTIFS($B$4:$B946,$B947,$C$4:$C946,$C947,$P$4:$P946,1)=0,1,0),0)</f>
        <v>0</v>
      </c>
      <c r="T947" s="12"/>
    </row>
    <row r="948" customFormat="false" ht="15" hidden="false" customHeight="false" outlineLevel="0" collapsed="false">
      <c r="A948" s="20" t="n">
        <v>944</v>
      </c>
      <c r="B948" s="12"/>
      <c r="C948" s="13"/>
      <c r="D948" s="24"/>
      <c r="E948" s="12"/>
      <c r="F948" s="12"/>
      <c r="G948" s="25"/>
      <c r="H948" s="25"/>
      <c r="I948" s="25"/>
      <c r="J948" s="13"/>
      <c r="K948" s="13"/>
      <c r="L948" s="25"/>
      <c r="M948" s="14" t="str">
        <f aca="false">IF(OR($C948="",$J948=""),"",INT(($J948-$C948)/365.25))</f>
        <v/>
      </c>
      <c r="N948" s="14" t="str">
        <f aca="false">IF($M948="","",IF($M948&lt;2,"Ha","Yo'q"))</f>
        <v/>
      </c>
      <c r="O948" s="14" t="str">
        <f aca="false">IF($M948="","",IF(AND($M948&gt;=7,$M948&lt;=17),"Ha","Yo'q"))</f>
        <v/>
      </c>
      <c r="P948" s="14" t="str">
        <f aca="false">IF(AND($B948&lt;&gt;"",$J948&lt;&gt;"",$J948&lt;=Boshqaruv!$C$10,OR($K948="",$K948&gt;Boshqaruv!$C$10),$L948&lt;&gt;"Tibbiy qarshi ko'rsatma"),1,"")</f>
        <v/>
      </c>
      <c r="Q948" s="28" t="n">
        <f aca="false">IF(AND($B948&lt;&gt;"",$J948&gt;=Boshqaruv!$C$9,$J948&lt;=Boshqaruv!$C$10),IF(COUNTIFS($B$4:$B947,$B948,$C$4:$C947,$C948,$J$4:$J947,"&gt;="&amp;Boshqaruv!$C$9,$J$4:$J947,"&lt;="&amp;Boshqaruv!$C$10)=0,1,0),0)</f>
        <v>0</v>
      </c>
      <c r="R948" s="28" t="n">
        <f aca="false">IF(AND($B948&lt;&gt;"",$J948&gt;=Boshqaruv!$C$9,$J948&lt;=Boshqaruv!$C$10,$K948&lt;&gt;"",$K948&lt;=Boshqaruv!$C$10),IF(COUNTIFS($B$4:$B947,$B948,$C$4:$C947,$C948,$J$4:$J947,"&gt;="&amp;Boshqaruv!$C$9,$J$4:$J947,"&lt;="&amp;Boshqaruv!$C$10,$K$4:$K947,"&lt;&gt;",$K$4:$K947,"&lt;="&amp;Boshqaruv!$C$10)=0,1,0),0)</f>
        <v>0</v>
      </c>
      <c r="S948" s="28" t="n">
        <f aca="false">IF($P948=1,IF(COUNTIFS($B$4:$B947,$B948,$C$4:$C947,$C948,$P$4:$P947,1)=0,1,0),0)</f>
        <v>0</v>
      </c>
      <c r="T948" s="12"/>
    </row>
    <row r="949" customFormat="false" ht="15" hidden="false" customHeight="false" outlineLevel="0" collapsed="false">
      <c r="A949" s="20" t="n">
        <v>945</v>
      </c>
      <c r="B949" s="12"/>
      <c r="C949" s="13"/>
      <c r="D949" s="24"/>
      <c r="E949" s="12"/>
      <c r="F949" s="12"/>
      <c r="G949" s="25"/>
      <c r="H949" s="25"/>
      <c r="I949" s="25"/>
      <c r="J949" s="13"/>
      <c r="K949" s="13"/>
      <c r="L949" s="25"/>
      <c r="M949" s="14" t="str">
        <f aca="false">IF(OR($C949="",$J949=""),"",INT(($J949-$C949)/365.25))</f>
        <v/>
      </c>
      <c r="N949" s="14" t="str">
        <f aca="false">IF($M949="","",IF($M949&lt;2,"Ha","Yo'q"))</f>
        <v/>
      </c>
      <c r="O949" s="14" t="str">
        <f aca="false">IF($M949="","",IF(AND($M949&gt;=7,$M949&lt;=17),"Ha","Yo'q"))</f>
        <v/>
      </c>
      <c r="P949" s="14" t="str">
        <f aca="false">IF(AND($B949&lt;&gt;"",$J949&lt;&gt;"",$J949&lt;=Boshqaruv!$C$10,OR($K949="",$K949&gt;Boshqaruv!$C$10),$L949&lt;&gt;"Tibbiy qarshi ko'rsatma"),1,"")</f>
        <v/>
      </c>
      <c r="Q949" s="28" t="n">
        <f aca="false">IF(AND($B949&lt;&gt;"",$J949&gt;=Boshqaruv!$C$9,$J949&lt;=Boshqaruv!$C$10),IF(COUNTIFS($B$4:$B948,$B949,$C$4:$C948,$C949,$J$4:$J948,"&gt;="&amp;Boshqaruv!$C$9,$J$4:$J948,"&lt;="&amp;Boshqaruv!$C$10)=0,1,0),0)</f>
        <v>0</v>
      </c>
      <c r="R949" s="28" t="n">
        <f aca="false">IF(AND($B949&lt;&gt;"",$J949&gt;=Boshqaruv!$C$9,$J949&lt;=Boshqaruv!$C$10,$K949&lt;&gt;"",$K949&lt;=Boshqaruv!$C$10),IF(COUNTIFS($B$4:$B948,$B949,$C$4:$C948,$C949,$J$4:$J948,"&gt;="&amp;Boshqaruv!$C$9,$J$4:$J948,"&lt;="&amp;Boshqaruv!$C$10,$K$4:$K948,"&lt;&gt;",$K$4:$K948,"&lt;="&amp;Boshqaruv!$C$10)=0,1,0),0)</f>
        <v>0</v>
      </c>
      <c r="S949" s="28" t="n">
        <f aca="false">IF($P949=1,IF(COUNTIFS($B$4:$B948,$B949,$C$4:$C948,$C949,$P$4:$P948,1)=0,1,0),0)</f>
        <v>0</v>
      </c>
      <c r="T949" s="12"/>
    </row>
    <row r="950" customFormat="false" ht="15" hidden="false" customHeight="false" outlineLevel="0" collapsed="false">
      <c r="A950" s="20" t="n">
        <v>946</v>
      </c>
      <c r="B950" s="12"/>
      <c r="C950" s="13"/>
      <c r="D950" s="24"/>
      <c r="E950" s="12"/>
      <c r="F950" s="12"/>
      <c r="G950" s="25"/>
      <c r="H950" s="25"/>
      <c r="I950" s="25"/>
      <c r="J950" s="13"/>
      <c r="K950" s="13"/>
      <c r="L950" s="25"/>
      <c r="M950" s="14" t="str">
        <f aca="false">IF(OR($C950="",$J950=""),"",INT(($J950-$C950)/365.25))</f>
        <v/>
      </c>
      <c r="N950" s="14" t="str">
        <f aca="false">IF($M950="","",IF($M950&lt;2,"Ha","Yo'q"))</f>
        <v/>
      </c>
      <c r="O950" s="14" t="str">
        <f aca="false">IF($M950="","",IF(AND($M950&gt;=7,$M950&lt;=17),"Ha","Yo'q"))</f>
        <v/>
      </c>
      <c r="P950" s="14" t="str">
        <f aca="false">IF(AND($B950&lt;&gt;"",$J950&lt;&gt;"",$J950&lt;=Boshqaruv!$C$10,OR($K950="",$K950&gt;Boshqaruv!$C$10),$L950&lt;&gt;"Tibbiy qarshi ko'rsatma"),1,"")</f>
        <v/>
      </c>
      <c r="Q950" s="28" t="n">
        <f aca="false">IF(AND($B950&lt;&gt;"",$J950&gt;=Boshqaruv!$C$9,$J950&lt;=Boshqaruv!$C$10),IF(COUNTIFS($B$4:$B949,$B950,$C$4:$C949,$C950,$J$4:$J949,"&gt;="&amp;Boshqaruv!$C$9,$J$4:$J949,"&lt;="&amp;Boshqaruv!$C$10)=0,1,0),0)</f>
        <v>0</v>
      </c>
      <c r="R950" s="28" t="n">
        <f aca="false">IF(AND($B950&lt;&gt;"",$J950&gt;=Boshqaruv!$C$9,$J950&lt;=Boshqaruv!$C$10,$K950&lt;&gt;"",$K950&lt;=Boshqaruv!$C$10),IF(COUNTIFS($B$4:$B949,$B950,$C$4:$C949,$C950,$J$4:$J949,"&gt;="&amp;Boshqaruv!$C$9,$J$4:$J949,"&lt;="&amp;Boshqaruv!$C$10,$K$4:$K949,"&lt;&gt;",$K$4:$K949,"&lt;="&amp;Boshqaruv!$C$10)=0,1,0),0)</f>
        <v>0</v>
      </c>
      <c r="S950" s="28" t="n">
        <f aca="false">IF($P950=1,IF(COUNTIFS($B$4:$B949,$B950,$C$4:$C949,$C950,$P$4:$P949,1)=0,1,0),0)</f>
        <v>0</v>
      </c>
      <c r="T950" s="12"/>
    </row>
    <row r="951" customFormat="false" ht="15" hidden="false" customHeight="false" outlineLevel="0" collapsed="false">
      <c r="A951" s="20" t="n">
        <v>947</v>
      </c>
      <c r="B951" s="12"/>
      <c r="C951" s="13"/>
      <c r="D951" s="24"/>
      <c r="E951" s="12"/>
      <c r="F951" s="12"/>
      <c r="G951" s="25"/>
      <c r="H951" s="25"/>
      <c r="I951" s="25"/>
      <c r="J951" s="13"/>
      <c r="K951" s="13"/>
      <c r="L951" s="25"/>
      <c r="M951" s="14" t="str">
        <f aca="false">IF(OR($C951="",$J951=""),"",INT(($J951-$C951)/365.25))</f>
        <v/>
      </c>
      <c r="N951" s="14" t="str">
        <f aca="false">IF($M951="","",IF($M951&lt;2,"Ha","Yo'q"))</f>
        <v/>
      </c>
      <c r="O951" s="14" t="str">
        <f aca="false">IF($M951="","",IF(AND($M951&gt;=7,$M951&lt;=17),"Ha","Yo'q"))</f>
        <v/>
      </c>
      <c r="P951" s="14" t="str">
        <f aca="false">IF(AND($B951&lt;&gt;"",$J951&lt;&gt;"",$J951&lt;=Boshqaruv!$C$10,OR($K951="",$K951&gt;Boshqaruv!$C$10),$L951&lt;&gt;"Tibbiy qarshi ko'rsatma"),1,"")</f>
        <v/>
      </c>
      <c r="Q951" s="28" t="n">
        <f aca="false">IF(AND($B951&lt;&gt;"",$J951&gt;=Boshqaruv!$C$9,$J951&lt;=Boshqaruv!$C$10),IF(COUNTIFS($B$4:$B950,$B951,$C$4:$C950,$C951,$J$4:$J950,"&gt;="&amp;Boshqaruv!$C$9,$J$4:$J950,"&lt;="&amp;Boshqaruv!$C$10)=0,1,0),0)</f>
        <v>0</v>
      </c>
      <c r="R951" s="28" t="n">
        <f aca="false">IF(AND($B951&lt;&gt;"",$J951&gt;=Boshqaruv!$C$9,$J951&lt;=Boshqaruv!$C$10,$K951&lt;&gt;"",$K951&lt;=Boshqaruv!$C$10),IF(COUNTIFS($B$4:$B950,$B951,$C$4:$C950,$C951,$J$4:$J950,"&gt;="&amp;Boshqaruv!$C$9,$J$4:$J950,"&lt;="&amp;Boshqaruv!$C$10,$K$4:$K950,"&lt;&gt;",$K$4:$K950,"&lt;="&amp;Boshqaruv!$C$10)=0,1,0),0)</f>
        <v>0</v>
      </c>
      <c r="S951" s="28" t="n">
        <f aca="false">IF($P951=1,IF(COUNTIFS($B$4:$B950,$B951,$C$4:$C950,$C951,$P$4:$P950,1)=0,1,0),0)</f>
        <v>0</v>
      </c>
      <c r="T951" s="12"/>
    </row>
    <row r="952" customFormat="false" ht="15" hidden="false" customHeight="false" outlineLevel="0" collapsed="false">
      <c r="A952" s="20" t="n">
        <v>948</v>
      </c>
      <c r="B952" s="12"/>
      <c r="C952" s="13"/>
      <c r="D952" s="24"/>
      <c r="E952" s="12"/>
      <c r="F952" s="12"/>
      <c r="G952" s="25"/>
      <c r="H952" s="25"/>
      <c r="I952" s="25"/>
      <c r="J952" s="13"/>
      <c r="K952" s="13"/>
      <c r="L952" s="25"/>
      <c r="M952" s="14" t="str">
        <f aca="false">IF(OR($C952="",$J952=""),"",INT(($J952-$C952)/365.25))</f>
        <v/>
      </c>
      <c r="N952" s="14" t="str">
        <f aca="false">IF($M952="","",IF($M952&lt;2,"Ha","Yo'q"))</f>
        <v/>
      </c>
      <c r="O952" s="14" t="str">
        <f aca="false">IF($M952="","",IF(AND($M952&gt;=7,$M952&lt;=17),"Ha","Yo'q"))</f>
        <v/>
      </c>
      <c r="P952" s="14" t="str">
        <f aca="false">IF(AND($B952&lt;&gt;"",$J952&lt;&gt;"",$J952&lt;=Boshqaruv!$C$10,OR($K952="",$K952&gt;Boshqaruv!$C$10),$L952&lt;&gt;"Tibbiy qarshi ko'rsatma"),1,"")</f>
        <v/>
      </c>
      <c r="Q952" s="28" t="n">
        <f aca="false">IF(AND($B952&lt;&gt;"",$J952&gt;=Boshqaruv!$C$9,$J952&lt;=Boshqaruv!$C$10),IF(COUNTIFS($B$4:$B951,$B952,$C$4:$C951,$C952,$J$4:$J951,"&gt;="&amp;Boshqaruv!$C$9,$J$4:$J951,"&lt;="&amp;Boshqaruv!$C$10)=0,1,0),0)</f>
        <v>0</v>
      </c>
      <c r="R952" s="28" t="n">
        <f aca="false">IF(AND($B952&lt;&gt;"",$J952&gt;=Boshqaruv!$C$9,$J952&lt;=Boshqaruv!$C$10,$K952&lt;&gt;"",$K952&lt;=Boshqaruv!$C$10),IF(COUNTIFS($B$4:$B951,$B952,$C$4:$C951,$C952,$J$4:$J951,"&gt;="&amp;Boshqaruv!$C$9,$J$4:$J951,"&lt;="&amp;Boshqaruv!$C$10,$K$4:$K951,"&lt;&gt;",$K$4:$K951,"&lt;="&amp;Boshqaruv!$C$10)=0,1,0),0)</f>
        <v>0</v>
      </c>
      <c r="S952" s="28" t="n">
        <f aca="false">IF($P952=1,IF(COUNTIFS($B$4:$B951,$B952,$C$4:$C951,$C952,$P$4:$P951,1)=0,1,0),0)</f>
        <v>0</v>
      </c>
      <c r="T952" s="12"/>
    </row>
    <row r="953" customFormat="false" ht="15" hidden="false" customHeight="false" outlineLevel="0" collapsed="false">
      <c r="A953" s="20" t="n">
        <v>949</v>
      </c>
      <c r="B953" s="12"/>
      <c r="C953" s="13"/>
      <c r="D953" s="24"/>
      <c r="E953" s="12"/>
      <c r="F953" s="12"/>
      <c r="G953" s="25"/>
      <c r="H953" s="25"/>
      <c r="I953" s="25"/>
      <c r="J953" s="13"/>
      <c r="K953" s="13"/>
      <c r="L953" s="25"/>
      <c r="M953" s="14" t="str">
        <f aca="false">IF(OR($C953="",$J953=""),"",INT(($J953-$C953)/365.25))</f>
        <v/>
      </c>
      <c r="N953" s="14" t="str">
        <f aca="false">IF($M953="","",IF($M953&lt;2,"Ha","Yo'q"))</f>
        <v/>
      </c>
      <c r="O953" s="14" t="str">
        <f aca="false">IF($M953="","",IF(AND($M953&gt;=7,$M953&lt;=17),"Ha","Yo'q"))</f>
        <v/>
      </c>
      <c r="P953" s="14" t="str">
        <f aca="false">IF(AND($B953&lt;&gt;"",$J953&lt;&gt;"",$J953&lt;=Boshqaruv!$C$10,OR($K953="",$K953&gt;Boshqaruv!$C$10),$L953&lt;&gt;"Tibbiy qarshi ko'rsatma"),1,"")</f>
        <v/>
      </c>
      <c r="Q953" s="28" t="n">
        <f aca="false">IF(AND($B953&lt;&gt;"",$J953&gt;=Boshqaruv!$C$9,$J953&lt;=Boshqaruv!$C$10),IF(COUNTIFS($B$4:$B952,$B953,$C$4:$C952,$C953,$J$4:$J952,"&gt;="&amp;Boshqaruv!$C$9,$J$4:$J952,"&lt;="&amp;Boshqaruv!$C$10)=0,1,0),0)</f>
        <v>0</v>
      </c>
      <c r="R953" s="28" t="n">
        <f aca="false">IF(AND($B953&lt;&gt;"",$J953&gt;=Boshqaruv!$C$9,$J953&lt;=Boshqaruv!$C$10,$K953&lt;&gt;"",$K953&lt;=Boshqaruv!$C$10),IF(COUNTIFS($B$4:$B952,$B953,$C$4:$C952,$C953,$J$4:$J952,"&gt;="&amp;Boshqaruv!$C$9,$J$4:$J952,"&lt;="&amp;Boshqaruv!$C$10,$K$4:$K952,"&lt;&gt;",$K$4:$K952,"&lt;="&amp;Boshqaruv!$C$10)=0,1,0),0)</f>
        <v>0</v>
      </c>
      <c r="S953" s="28" t="n">
        <f aca="false">IF($P953=1,IF(COUNTIFS($B$4:$B952,$B953,$C$4:$C952,$C953,$P$4:$P952,1)=0,1,0),0)</f>
        <v>0</v>
      </c>
      <c r="T953" s="12"/>
    </row>
    <row r="954" customFormat="false" ht="15" hidden="false" customHeight="false" outlineLevel="0" collapsed="false">
      <c r="A954" s="20" t="n">
        <v>950</v>
      </c>
      <c r="B954" s="12"/>
      <c r="C954" s="13"/>
      <c r="D954" s="24"/>
      <c r="E954" s="12"/>
      <c r="F954" s="12"/>
      <c r="G954" s="25"/>
      <c r="H954" s="25"/>
      <c r="I954" s="25"/>
      <c r="J954" s="13"/>
      <c r="K954" s="13"/>
      <c r="L954" s="25"/>
      <c r="M954" s="14" t="str">
        <f aca="false">IF(OR($C954="",$J954=""),"",INT(($J954-$C954)/365.25))</f>
        <v/>
      </c>
      <c r="N954" s="14" t="str">
        <f aca="false">IF($M954="","",IF($M954&lt;2,"Ha","Yo'q"))</f>
        <v/>
      </c>
      <c r="O954" s="14" t="str">
        <f aca="false">IF($M954="","",IF(AND($M954&gt;=7,$M954&lt;=17),"Ha","Yo'q"))</f>
        <v/>
      </c>
      <c r="P954" s="14" t="str">
        <f aca="false">IF(AND($B954&lt;&gt;"",$J954&lt;&gt;"",$J954&lt;=Boshqaruv!$C$10,OR($K954="",$K954&gt;Boshqaruv!$C$10),$L954&lt;&gt;"Tibbiy qarshi ko'rsatma"),1,"")</f>
        <v/>
      </c>
      <c r="Q954" s="28" t="n">
        <f aca="false">IF(AND($B954&lt;&gt;"",$J954&gt;=Boshqaruv!$C$9,$J954&lt;=Boshqaruv!$C$10),IF(COUNTIFS($B$4:$B953,$B954,$C$4:$C953,$C954,$J$4:$J953,"&gt;="&amp;Boshqaruv!$C$9,$J$4:$J953,"&lt;="&amp;Boshqaruv!$C$10)=0,1,0),0)</f>
        <v>0</v>
      </c>
      <c r="R954" s="28" t="n">
        <f aca="false">IF(AND($B954&lt;&gt;"",$J954&gt;=Boshqaruv!$C$9,$J954&lt;=Boshqaruv!$C$10,$K954&lt;&gt;"",$K954&lt;=Boshqaruv!$C$10),IF(COUNTIFS($B$4:$B953,$B954,$C$4:$C953,$C954,$J$4:$J953,"&gt;="&amp;Boshqaruv!$C$9,$J$4:$J953,"&lt;="&amp;Boshqaruv!$C$10,$K$4:$K953,"&lt;&gt;",$K$4:$K953,"&lt;="&amp;Boshqaruv!$C$10)=0,1,0),0)</f>
        <v>0</v>
      </c>
      <c r="S954" s="28" t="n">
        <f aca="false">IF($P954=1,IF(COUNTIFS($B$4:$B953,$B954,$C$4:$C953,$C954,$P$4:$P953,1)=0,1,0),0)</f>
        <v>0</v>
      </c>
      <c r="T954" s="12"/>
    </row>
    <row r="955" customFormat="false" ht="15" hidden="false" customHeight="false" outlineLevel="0" collapsed="false">
      <c r="A955" s="20" t="n">
        <v>951</v>
      </c>
      <c r="B955" s="12"/>
      <c r="C955" s="13"/>
      <c r="D955" s="24"/>
      <c r="E955" s="12"/>
      <c r="F955" s="12"/>
      <c r="G955" s="25"/>
      <c r="H955" s="25"/>
      <c r="I955" s="25"/>
      <c r="J955" s="13"/>
      <c r="K955" s="13"/>
      <c r="L955" s="25"/>
      <c r="M955" s="14" t="str">
        <f aca="false">IF(OR($C955="",$J955=""),"",INT(($J955-$C955)/365.25))</f>
        <v/>
      </c>
      <c r="N955" s="14" t="str">
        <f aca="false">IF($M955="","",IF($M955&lt;2,"Ha","Yo'q"))</f>
        <v/>
      </c>
      <c r="O955" s="14" t="str">
        <f aca="false">IF($M955="","",IF(AND($M955&gt;=7,$M955&lt;=17),"Ha","Yo'q"))</f>
        <v/>
      </c>
      <c r="P955" s="14" t="str">
        <f aca="false">IF(AND($B955&lt;&gt;"",$J955&lt;&gt;"",$J955&lt;=Boshqaruv!$C$10,OR($K955="",$K955&gt;Boshqaruv!$C$10),$L955&lt;&gt;"Tibbiy qarshi ko'rsatma"),1,"")</f>
        <v/>
      </c>
      <c r="Q955" s="28" t="n">
        <f aca="false">IF(AND($B955&lt;&gt;"",$J955&gt;=Boshqaruv!$C$9,$J955&lt;=Boshqaruv!$C$10),IF(COUNTIFS($B$4:$B954,$B955,$C$4:$C954,$C955,$J$4:$J954,"&gt;="&amp;Boshqaruv!$C$9,$J$4:$J954,"&lt;="&amp;Boshqaruv!$C$10)=0,1,0),0)</f>
        <v>0</v>
      </c>
      <c r="R955" s="28" t="n">
        <f aca="false">IF(AND($B955&lt;&gt;"",$J955&gt;=Boshqaruv!$C$9,$J955&lt;=Boshqaruv!$C$10,$K955&lt;&gt;"",$K955&lt;=Boshqaruv!$C$10),IF(COUNTIFS($B$4:$B954,$B955,$C$4:$C954,$C955,$J$4:$J954,"&gt;="&amp;Boshqaruv!$C$9,$J$4:$J954,"&lt;="&amp;Boshqaruv!$C$10,$K$4:$K954,"&lt;&gt;",$K$4:$K954,"&lt;="&amp;Boshqaruv!$C$10)=0,1,0),0)</f>
        <v>0</v>
      </c>
      <c r="S955" s="28" t="n">
        <f aca="false">IF($P955=1,IF(COUNTIFS($B$4:$B954,$B955,$C$4:$C954,$C955,$P$4:$P954,1)=0,1,0),0)</f>
        <v>0</v>
      </c>
      <c r="T955" s="12"/>
    </row>
    <row r="956" customFormat="false" ht="15" hidden="false" customHeight="false" outlineLevel="0" collapsed="false">
      <c r="A956" s="20" t="n">
        <v>952</v>
      </c>
      <c r="B956" s="12"/>
      <c r="C956" s="13"/>
      <c r="D956" s="24"/>
      <c r="E956" s="12"/>
      <c r="F956" s="12"/>
      <c r="G956" s="25"/>
      <c r="H956" s="25"/>
      <c r="I956" s="25"/>
      <c r="J956" s="13"/>
      <c r="K956" s="13"/>
      <c r="L956" s="25"/>
      <c r="M956" s="14" t="str">
        <f aca="false">IF(OR($C956="",$J956=""),"",INT(($J956-$C956)/365.25))</f>
        <v/>
      </c>
      <c r="N956" s="14" t="str">
        <f aca="false">IF($M956="","",IF($M956&lt;2,"Ha","Yo'q"))</f>
        <v/>
      </c>
      <c r="O956" s="14" t="str">
        <f aca="false">IF($M956="","",IF(AND($M956&gt;=7,$M956&lt;=17),"Ha","Yo'q"))</f>
        <v/>
      </c>
      <c r="P956" s="14" t="str">
        <f aca="false">IF(AND($B956&lt;&gt;"",$J956&lt;&gt;"",$J956&lt;=Boshqaruv!$C$10,OR($K956="",$K956&gt;Boshqaruv!$C$10),$L956&lt;&gt;"Tibbiy qarshi ko'rsatma"),1,"")</f>
        <v/>
      </c>
      <c r="Q956" s="28" t="n">
        <f aca="false">IF(AND($B956&lt;&gt;"",$J956&gt;=Boshqaruv!$C$9,$J956&lt;=Boshqaruv!$C$10),IF(COUNTIFS($B$4:$B955,$B956,$C$4:$C955,$C956,$J$4:$J955,"&gt;="&amp;Boshqaruv!$C$9,$J$4:$J955,"&lt;="&amp;Boshqaruv!$C$10)=0,1,0),0)</f>
        <v>0</v>
      </c>
      <c r="R956" s="28" t="n">
        <f aca="false">IF(AND($B956&lt;&gt;"",$J956&gt;=Boshqaruv!$C$9,$J956&lt;=Boshqaruv!$C$10,$K956&lt;&gt;"",$K956&lt;=Boshqaruv!$C$10),IF(COUNTIFS($B$4:$B955,$B956,$C$4:$C955,$C956,$J$4:$J955,"&gt;="&amp;Boshqaruv!$C$9,$J$4:$J955,"&lt;="&amp;Boshqaruv!$C$10,$K$4:$K955,"&lt;&gt;",$K$4:$K955,"&lt;="&amp;Boshqaruv!$C$10)=0,1,0),0)</f>
        <v>0</v>
      </c>
      <c r="S956" s="28" t="n">
        <f aca="false">IF($P956=1,IF(COUNTIFS($B$4:$B955,$B956,$C$4:$C955,$C956,$P$4:$P955,1)=0,1,0),0)</f>
        <v>0</v>
      </c>
      <c r="T956" s="12"/>
    </row>
    <row r="957" customFormat="false" ht="15" hidden="false" customHeight="false" outlineLevel="0" collapsed="false">
      <c r="A957" s="20" t="n">
        <v>953</v>
      </c>
      <c r="B957" s="12"/>
      <c r="C957" s="13"/>
      <c r="D957" s="24"/>
      <c r="E957" s="12"/>
      <c r="F957" s="12"/>
      <c r="G957" s="25"/>
      <c r="H957" s="25"/>
      <c r="I957" s="25"/>
      <c r="J957" s="13"/>
      <c r="K957" s="13"/>
      <c r="L957" s="25"/>
      <c r="M957" s="14" t="str">
        <f aca="false">IF(OR($C957="",$J957=""),"",INT(($J957-$C957)/365.25))</f>
        <v/>
      </c>
      <c r="N957" s="14" t="str">
        <f aca="false">IF($M957="","",IF($M957&lt;2,"Ha","Yo'q"))</f>
        <v/>
      </c>
      <c r="O957" s="14" t="str">
        <f aca="false">IF($M957="","",IF(AND($M957&gt;=7,$M957&lt;=17),"Ha","Yo'q"))</f>
        <v/>
      </c>
      <c r="P957" s="14" t="str">
        <f aca="false">IF(AND($B957&lt;&gt;"",$J957&lt;&gt;"",$J957&lt;=Boshqaruv!$C$10,OR($K957="",$K957&gt;Boshqaruv!$C$10),$L957&lt;&gt;"Tibbiy qarshi ko'rsatma"),1,"")</f>
        <v/>
      </c>
      <c r="Q957" s="28" t="n">
        <f aca="false">IF(AND($B957&lt;&gt;"",$J957&gt;=Boshqaruv!$C$9,$J957&lt;=Boshqaruv!$C$10),IF(COUNTIFS($B$4:$B956,$B957,$C$4:$C956,$C957,$J$4:$J956,"&gt;="&amp;Boshqaruv!$C$9,$J$4:$J956,"&lt;="&amp;Boshqaruv!$C$10)=0,1,0),0)</f>
        <v>0</v>
      </c>
      <c r="R957" s="28" t="n">
        <f aca="false">IF(AND($B957&lt;&gt;"",$J957&gt;=Boshqaruv!$C$9,$J957&lt;=Boshqaruv!$C$10,$K957&lt;&gt;"",$K957&lt;=Boshqaruv!$C$10),IF(COUNTIFS($B$4:$B956,$B957,$C$4:$C956,$C957,$J$4:$J956,"&gt;="&amp;Boshqaruv!$C$9,$J$4:$J956,"&lt;="&amp;Boshqaruv!$C$10,$K$4:$K956,"&lt;&gt;",$K$4:$K956,"&lt;="&amp;Boshqaruv!$C$10)=0,1,0),0)</f>
        <v>0</v>
      </c>
      <c r="S957" s="28" t="n">
        <f aca="false">IF($P957=1,IF(COUNTIFS($B$4:$B956,$B957,$C$4:$C956,$C957,$P$4:$P956,1)=0,1,0),0)</f>
        <v>0</v>
      </c>
      <c r="T957" s="12"/>
    </row>
    <row r="958" customFormat="false" ht="15" hidden="false" customHeight="false" outlineLevel="0" collapsed="false">
      <c r="A958" s="20" t="n">
        <v>954</v>
      </c>
      <c r="B958" s="12"/>
      <c r="C958" s="13"/>
      <c r="D958" s="24"/>
      <c r="E958" s="12"/>
      <c r="F958" s="12"/>
      <c r="G958" s="25"/>
      <c r="H958" s="25"/>
      <c r="I958" s="25"/>
      <c r="J958" s="13"/>
      <c r="K958" s="13"/>
      <c r="L958" s="25"/>
      <c r="M958" s="14" t="str">
        <f aca="false">IF(OR($C958="",$J958=""),"",INT(($J958-$C958)/365.25))</f>
        <v/>
      </c>
      <c r="N958" s="14" t="str">
        <f aca="false">IF($M958="","",IF($M958&lt;2,"Ha","Yo'q"))</f>
        <v/>
      </c>
      <c r="O958" s="14" t="str">
        <f aca="false">IF($M958="","",IF(AND($M958&gt;=7,$M958&lt;=17),"Ha","Yo'q"))</f>
        <v/>
      </c>
      <c r="P958" s="14" t="str">
        <f aca="false">IF(AND($B958&lt;&gt;"",$J958&lt;&gt;"",$J958&lt;=Boshqaruv!$C$10,OR($K958="",$K958&gt;Boshqaruv!$C$10),$L958&lt;&gt;"Tibbiy qarshi ko'rsatma"),1,"")</f>
        <v/>
      </c>
      <c r="Q958" s="28" t="n">
        <f aca="false">IF(AND($B958&lt;&gt;"",$J958&gt;=Boshqaruv!$C$9,$J958&lt;=Boshqaruv!$C$10),IF(COUNTIFS($B$4:$B957,$B958,$C$4:$C957,$C958,$J$4:$J957,"&gt;="&amp;Boshqaruv!$C$9,$J$4:$J957,"&lt;="&amp;Boshqaruv!$C$10)=0,1,0),0)</f>
        <v>0</v>
      </c>
      <c r="R958" s="28" t="n">
        <f aca="false">IF(AND($B958&lt;&gt;"",$J958&gt;=Boshqaruv!$C$9,$J958&lt;=Boshqaruv!$C$10,$K958&lt;&gt;"",$K958&lt;=Boshqaruv!$C$10),IF(COUNTIFS($B$4:$B957,$B958,$C$4:$C957,$C958,$J$4:$J957,"&gt;="&amp;Boshqaruv!$C$9,$J$4:$J957,"&lt;="&amp;Boshqaruv!$C$10,$K$4:$K957,"&lt;&gt;",$K$4:$K957,"&lt;="&amp;Boshqaruv!$C$10)=0,1,0),0)</f>
        <v>0</v>
      </c>
      <c r="S958" s="28" t="n">
        <f aca="false">IF($P958=1,IF(COUNTIFS($B$4:$B957,$B958,$C$4:$C957,$C958,$P$4:$P957,1)=0,1,0),0)</f>
        <v>0</v>
      </c>
      <c r="T958" s="12"/>
    </row>
    <row r="959" customFormat="false" ht="15" hidden="false" customHeight="false" outlineLevel="0" collapsed="false">
      <c r="A959" s="20" t="n">
        <v>955</v>
      </c>
      <c r="B959" s="12"/>
      <c r="C959" s="13"/>
      <c r="D959" s="24"/>
      <c r="E959" s="12"/>
      <c r="F959" s="12"/>
      <c r="G959" s="25"/>
      <c r="H959" s="25"/>
      <c r="I959" s="25"/>
      <c r="J959" s="13"/>
      <c r="K959" s="13"/>
      <c r="L959" s="25"/>
      <c r="M959" s="14" t="str">
        <f aca="false">IF(OR($C959="",$J959=""),"",INT(($J959-$C959)/365.25))</f>
        <v/>
      </c>
      <c r="N959" s="14" t="str">
        <f aca="false">IF($M959="","",IF($M959&lt;2,"Ha","Yo'q"))</f>
        <v/>
      </c>
      <c r="O959" s="14" t="str">
        <f aca="false">IF($M959="","",IF(AND($M959&gt;=7,$M959&lt;=17),"Ha","Yo'q"))</f>
        <v/>
      </c>
      <c r="P959" s="14" t="str">
        <f aca="false">IF(AND($B959&lt;&gt;"",$J959&lt;&gt;"",$J959&lt;=Boshqaruv!$C$10,OR($K959="",$K959&gt;Boshqaruv!$C$10),$L959&lt;&gt;"Tibbiy qarshi ko'rsatma"),1,"")</f>
        <v/>
      </c>
      <c r="Q959" s="28" t="n">
        <f aca="false">IF(AND($B959&lt;&gt;"",$J959&gt;=Boshqaruv!$C$9,$J959&lt;=Boshqaruv!$C$10),IF(COUNTIFS($B$4:$B958,$B959,$C$4:$C958,$C959,$J$4:$J958,"&gt;="&amp;Boshqaruv!$C$9,$J$4:$J958,"&lt;="&amp;Boshqaruv!$C$10)=0,1,0),0)</f>
        <v>0</v>
      </c>
      <c r="R959" s="28" t="n">
        <f aca="false">IF(AND($B959&lt;&gt;"",$J959&gt;=Boshqaruv!$C$9,$J959&lt;=Boshqaruv!$C$10,$K959&lt;&gt;"",$K959&lt;=Boshqaruv!$C$10),IF(COUNTIFS($B$4:$B958,$B959,$C$4:$C958,$C959,$J$4:$J958,"&gt;="&amp;Boshqaruv!$C$9,$J$4:$J958,"&lt;="&amp;Boshqaruv!$C$10,$K$4:$K958,"&lt;&gt;",$K$4:$K958,"&lt;="&amp;Boshqaruv!$C$10)=0,1,0),0)</f>
        <v>0</v>
      </c>
      <c r="S959" s="28" t="n">
        <f aca="false">IF($P959=1,IF(COUNTIFS($B$4:$B958,$B959,$C$4:$C958,$C959,$P$4:$P958,1)=0,1,0),0)</f>
        <v>0</v>
      </c>
      <c r="T959" s="12"/>
    </row>
    <row r="960" customFormat="false" ht="15" hidden="false" customHeight="false" outlineLevel="0" collapsed="false">
      <c r="A960" s="20" t="n">
        <v>956</v>
      </c>
      <c r="B960" s="12"/>
      <c r="C960" s="13"/>
      <c r="D960" s="24"/>
      <c r="E960" s="12"/>
      <c r="F960" s="12"/>
      <c r="G960" s="25"/>
      <c r="H960" s="25"/>
      <c r="I960" s="25"/>
      <c r="J960" s="13"/>
      <c r="K960" s="13"/>
      <c r="L960" s="25"/>
      <c r="M960" s="14" t="str">
        <f aca="false">IF(OR($C960="",$J960=""),"",INT(($J960-$C960)/365.25))</f>
        <v/>
      </c>
      <c r="N960" s="14" t="str">
        <f aca="false">IF($M960="","",IF($M960&lt;2,"Ha","Yo'q"))</f>
        <v/>
      </c>
      <c r="O960" s="14" t="str">
        <f aca="false">IF($M960="","",IF(AND($M960&gt;=7,$M960&lt;=17),"Ha","Yo'q"))</f>
        <v/>
      </c>
      <c r="P960" s="14" t="str">
        <f aca="false">IF(AND($B960&lt;&gt;"",$J960&lt;&gt;"",$J960&lt;=Boshqaruv!$C$10,OR($K960="",$K960&gt;Boshqaruv!$C$10),$L960&lt;&gt;"Tibbiy qarshi ko'rsatma"),1,"")</f>
        <v/>
      </c>
      <c r="Q960" s="28" t="n">
        <f aca="false">IF(AND($B960&lt;&gt;"",$J960&gt;=Boshqaruv!$C$9,$J960&lt;=Boshqaruv!$C$10),IF(COUNTIFS($B$4:$B959,$B960,$C$4:$C959,$C960,$J$4:$J959,"&gt;="&amp;Boshqaruv!$C$9,$J$4:$J959,"&lt;="&amp;Boshqaruv!$C$10)=0,1,0),0)</f>
        <v>0</v>
      </c>
      <c r="R960" s="28" t="n">
        <f aca="false">IF(AND($B960&lt;&gt;"",$J960&gt;=Boshqaruv!$C$9,$J960&lt;=Boshqaruv!$C$10,$K960&lt;&gt;"",$K960&lt;=Boshqaruv!$C$10),IF(COUNTIFS($B$4:$B959,$B960,$C$4:$C959,$C960,$J$4:$J959,"&gt;="&amp;Boshqaruv!$C$9,$J$4:$J959,"&lt;="&amp;Boshqaruv!$C$10,$K$4:$K959,"&lt;&gt;",$K$4:$K959,"&lt;="&amp;Boshqaruv!$C$10)=0,1,0),0)</f>
        <v>0</v>
      </c>
      <c r="S960" s="28" t="n">
        <f aca="false">IF($P960=1,IF(COUNTIFS($B$4:$B959,$B960,$C$4:$C959,$C960,$P$4:$P959,1)=0,1,0),0)</f>
        <v>0</v>
      </c>
      <c r="T960" s="12"/>
    </row>
    <row r="961" customFormat="false" ht="15" hidden="false" customHeight="false" outlineLevel="0" collapsed="false">
      <c r="A961" s="20" t="n">
        <v>957</v>
      </c>
      <c r="B961" s="12"/>
      <c r="C961" s="13"/>
      <c r="D961" s="24"/>
      <c r="E961" s="12"/>
      <c r="F961" s="12"/>
      <c r="G961" s="25"/>
      <c r="H961" s="25"/>
      <c r="I961" s="25"/>
      <c r="J961" s="13"/>
      <c r="K961" s="13"/>
      <c r="L961" s="25"/>
      <c r="M961" s="14" t="str">
        <f aca="false">IF(OR($C961="",$J961=""),"",INT(($J961-$C961)/365.25))</f>
        <v/>
      </c>
      <c r="N961" s="14" t="str">
        <f aca="false">IF($M961="","",IF($M961&lt;2,"Ha","Yo'q"))</f>
        <v/>
      </c>
      <c r="O961" s="14" t="str">
        <f aca="false">IF($M961="","",IF(AND($M961&gt;=7,$M961&lt;=17),"Ha","Yo'q"))</f>
        <v/>
      </c>
      <c r="P961" s="14" t="str">
        <f aca="false">IF(AND($B961&lt;&gt;"",$J961&lt;&gt;"",$J961&lt;=Boshqaruv!$C$10,OR($K961="",$K961&gt;Boshqaruv!$C$10),$L961&lt;&gt;"Tibbiy qarshi ko'rsatma"),1,"")</f>
        <v/>
      </c>
      <c r="Q961" s="28" t="n">
        <f aca="false">IF(AND($B961&lt;&gt;"",$J961&gt;=Boshqaruv!$C$9,$J961&lt;=Boshqaruv!$C$10),IF(COUNTIFS($B$4:$B960,$B961,$C$4:$C960,$C961,$J$4:$J960,"&gt;="&amp;Boshqaruv!$C$9,$J$4:$J960,"&lt;="&amp;Boshqaruv!$C$10)=0,1,0),0)</f>
        <v>0</v>
      </c>
      <c r="R961" s="28" t="n">
        <f aca="false">IF(AND($B961&lt;&gt;"",$J961&gt;=Boshqaruv!$C$9,$J961&lt;=Boshqaruv!$C$10,$K961&lt;&gt;"",$K961&lt;=Boshqaruv!$C$10),IF(COUNTIFS($B$4:$B960,$B961,$C$4:$C960,$C961,$J$4:$J960,"&gt;="&amp;Boshqaruv!$C$9,$J$4:$J960,"&lt;="&amp;Boshqaruv!$C$10,$K$4:$K960,"&lt;&gt;",$K$4:$K960,"&lt;="&amp;Boshqaruv!$C$10)=0,1,0),0)</f>
        <v>0</v>
      </c>
      <c r="S961" s="28" t="n">
        <f aca="false">IF($P961=1,IF(COUNTIFS($B$4:$B960,$B961,$C$4:$C960,$C961,$P$4:$P960,1)=0,1,0),0)</f>
        <v>0</v>
      </c>
      <c r="T961" s="12"/>
    </row>
    <row r="962" customFormat="false" ht="15" hidden="false" customHeight="false" outlineLevel="0" collapsed="false">
      <c r="A962" s="20" t="n">
        <v>958</v>
      </c>
      <c r="B962" s="12"/>
      <c r="C962" s="13"/>
      <c r="D962" s="24"/>
      <c r="E962" s="12"/>
      <c r="F962" s="12"/>
      <c r="G962" s="25"/>
      <c r="H962" s="25"/>
      <c r="I962" s="25"/>
      <c r="J962" s="13"/>
      <c r="K962" s="13"/>
      <c r="L962" s="25"/>
      <c r="M962" s="14" t="str">
        <f aca="false">IF(OR($C962="",$J962=""),"",INT(($J962-$C962)/365.25))</f>
        <v/>
      </c>
      <c r="N962" s="14" t="str">
        <f aca="false">IF($M962="","",IF($M962&lt;2,"Ha","Yo'q"))</f>
        <v/>
      </c>
      <c r="O962" s="14" t="str">
        <f aca="false">IF($M962="","",IF(AND($M962&gt;=7,$M962&lt;=17),"Ha","Yo'q"))</f>
        <v/>
      </c>
      <c r="P962" s="14" t="str">
        <f aca="false">IF(AND($B962&lt;&gt;"",$J962&lt;&gt;"",$J962&lt;=Boshqaruv!$C$10,OR($K962="",$K962&gt;Boshqaruv!$C$10),$L962&lt;&gt;"Tibbiy qarshi ko'rsatma"),1,"")</f>
        <v/>
      </c>
      <c r="Q962" s="28" t="n">
        <f aca="false">IF(AND($B962&lt;&gt;"",$J962&gt;=Boshqaruv!$C$9,$J962&lt;=Boshqaruv!$C$10),IF(COUNTIFS($B$4:$B961,$B962,$C$4:$C961,$C962,$J$4:$J961,"&gt;="&amp;Boshqaruv!$C$9,$J$4:$J961,"&lt;="&amp;Boshqaruv!$C$10)=0,1,0),0)</f>
        <v>0</v>
      </c>
      <c r="R962" s="28" t="n">
        <f aca="false">IF(AND($B962&lt;&gt;"",$J962&gt;=Boshqaruv!$C$9,$J962&lt;=Boshqaruv!$C$10,$K962&lt;&gt;"",$K962&lt;=Boshqaruv!$C$10),IF(COUNTIFS($B$4:$B961,$B962,$C$4:$C961,$C962,$J$4:$J961,"&gt;="&amp;Boshqaruv!$C$9,$J$4:$J961,"&lt;="&amp;Boshqaruv!$C$10,$K$4:$K961,"&lt;&gt;",$K$4:$K961,"&lt;="&amp;Boshqaruv!$C$10)=0,1,0),0)</f>
        <v>0</v>
      </c>
      <c r="S962" s="28" t="n">
        <f aca="false">IF($P962=1,IF(COUNTIFS($B$4:$B961,$B962,$C$4:$C961,$C962,$P$4:$P961,1)=0,1,0),0)</f>
        <v>0</v>
      </c>
      <c r="T962" s="12"/>
    </row>
    <row r="963" customFormat="false" ht="15" hidden="false" customHeight="false" outlineLevel="0" collapsed="false">
      <c r="A963" s="20" t="n">
        <v>959</v>
      </c>
      <c r="B963" s="12"/>
      <c r="C963" s="13"/>
      <c r="D963" s="24"/>
      <c r="E963" s="12"/>
      <c r="F963" s="12"/>
      <c r="G963" s="25"/>
      <c r="H963" s="25"/>
      <c r="I963" s="25"/>
      <c r="J963" s="13"/>
      <c r="K963" s="13"/>
      <c r="L963" s="25"/>
      <c r="M963" s="14" t="str">
        <f aca="false">IF(OR($C963="",$J963=""),"",INT(($J963-$C963)/365.25))</f>
        <v/>
      </c>
      <c r="N963" s="14" t="str">
        <f aca="false">IF($M963="","",IF($M963&lt;2,"Ha","Yo'q"))</f>
        <v/>
      </c>
      <c r="O963" s="14" t="str">
        <f aca="false">IF($M963="","",IF(AND($M963&gt;=7,$M963&lt;=17),"Ha","Yo'q"))</f>
        <v/>
      </c>
      <c r="P963" s="14" t="str">
        <f aca="false">IF(AND($B963&lt;&gt;"",$J963&lt;&gt;"",$J963&lt;=Boshqaruv!$C$10,OR($K963="",$K963&gt;Boshqaruv!$C$10),$L963&lt;&gt;"Tibbiy qarshi ko'rsatma"),1,"")</f>
        <v/>
      </c>
      <c r="Q963" s="28" t="n">
        <f aca="false">IF(AND($B963&lt;&gt;"",$J963&gt;=Boshqaruv!$C$9,$J963&lt;=Boshqaruv!$C$10),IF(COUNTIFS($B$4:$B962,$B963,$C$4:$C962,$C963,$J$4:$J962,"&gt;="&amp;Boshqaruv!$C$9,$J$4:$J962,"&lt;="&amp;Boshqaruv!$C$10)=0,1,0),0)</f>
        <v>0</v>
      </c>
      <c r="R963" s="28" t="n">
        <f aca="false">IF(AND($B963&lt;&gt;"",$J963&gt;=Boshqaruv!$C$9,$J963&lt;=Boshqaruv!$C$10,$K963&lt;&gt;"",$K963&lt;=Boshqaruv!$C$10),IF(COUNTIFS($B$4:$B962,$B963,$C$4:$C962,$C963,$J$4:$J962,"&gt;="&amp;Boshqaruv!$C$9,$J$4:$J962,"&lt;="&amp;Boshqaruv!$C$10,$K$4:$K962,"&lt;&gt;",$K$4:$K962,"&lt;="&amp;Boshqaruv!$C$10)=0,1,0),0)</f>
        <v>0</v>
      </c>
      <c r="S963" s="28" t="n">
        <f aca="false">IF($P963=1,IF(COUNTIFS($B$4:$B962,$B963,$C$4:$C962,$C963,$P$4:$P962,1)=0,1,0),0)</f>
        <v>0</v>
      </c>
      <c r="T963" s="12"/>
    </row>
    <row r="964" customFormat="false" ht="15" hidden="false" customHeight="false" outlineLevel="0" collapsed="false">
      <c r="A964" s="20" t="n">
        <v>960</v>
      </c>
      <c r="B964" s="12"/>
      <c r="C964" s="13"/>
      <c r="D964" s="24"/>
      <c r="E964" s="12"/>
      <c r="F964" s="12"/>
      <c r="G964" s="25"/>
      <c r="H964" s="25"/>
      <c r="I964" s="25"/>
      <c r="J964" s="13"/>
      <c r="K964" s="13"/>
      <c r="L964" s="25"/>
      <c r="M964" s="14" t="str">
        <f aca="false">IF(OR($C964="",$J964=""),"",INT(($J964-$C964)/365.25))</f>
        <v/>
      </c>
      <c r="N964" s="14" t="str">
        <f aca="false">IF($M964="","",IF($M964&lt;2,"Ha","Yo'q"))</f>
        <v/>
      </c>
      <c r="O964" s="14" t="str">
        <f aca="false">IF($M964="","",IF(AND($M964&gt;=7,$M964&lt;=17),"Ha","Yo'q"))</f>
        <v/>
      </c>
      <c r="P964" s="14" t="str">
        <f aca="false">IF(AND($B964&lt;&gt;"",$J964&lt;&gt;"",$J964&lt;=Boshqaruv!$C$10,OR($K964="",$K964&gt;Boshqaruv!$C$10),$L964&lt;&gt;"Tibbiy qarshi ko'rsatma"),1,"")</f>
        <v/>
      </c>
      <c r="Q964" s="28" t="n">
        <f aca="false">IF(AND($B964&lt;&gt;"",$J964&gt;=Boshqaruv!$C$9,$J964&lt;=Boshqaruv!$C$10),IF(COUNTIFS($B$4:$B963,$B964,$C$4:$C963,$C964,$J$4:$J963,"&gt;="&amp;Boshqaruv!$C$9,$J$4:$J963,"&lt;="&amp;Boshqaruv!$C$10)=0,1,0),0)</f>
        <v>0</v>
      </c>
      <c r="R964" s="28" t="n">
        <f aca="false">IF(AND($B964&lt;&gt;"",$J964&gt;=Boshqaruv!$C$9,$J964&lt;=Boshqaruv!$C$10,$K964&lt;&gt;"",$K964&lt;=Boshqaruv!$C$10),IF(COUNTIFS($B$4:$B963,$B964,$C$4:$C963,$C964,$J$4:$J963,"&gt;="&amp;Boshqaruv!$C$9,$J$4:$J963,"&lt;="&amp;Boshqaruv!$C$10,$K$4:$K963,"&lt;&gt;",$K$4:$K963,"&lt;="&amp;Boshqaruv!$C$10)=0,1,0),0)</f>
        <v>0</v>
      </c>
      <c r="S964" s="28" t="n">
        <f aca="false">IF($P964=1,IF(COUNTIFS($B$4:$B963,$B964,$C$4:$C963,$C964,$P$4:$P963,1)=0,1,0),0)</f>
        <v>0</v>
      </c>
      <c r="T964" s="12"/>
    </row>
    <row r="965" customFormat="false" ht="15" hidden="false" customHeight="false" outlineLevel="0" collapsed="false">
      <c r="A965" s="20" t="n">
        <v>961</v>
      </c>
      <c r="B965" s="12"/>
      <c r="C965" s="13"/>
      <c r="D965" s="24"/>
      <c r="E965" s="12"/>
      <c r="F965" s="12"/>
      <c r="G965" s="25"/>
      <c r="H965" s="25"/>
      <c r="I965" s="25"/>
      <c r="J965" s="13"/>
      <c r="K965" s="13"/>
      <c r="L965" s="25"/>
      <c r="M965" s="14" t="str">
        <f aca="false">IF(OR($C965="",$J965=""),"",INT(($J965-$C965)/365.25))</f>
        <v/>
      </c>
      <c r="N965" s="14" t="str">
        <f aca="false">IF($M965="","",IF($M965&lt;2,"Ha","Yo'q"))</f>
        <v/>
      </c>
      <c r="O965" s="14" t="str">
        <f aca="false">IF($M965="","",IF(AND($M965&gt;=7,$M965&lt;=17),"Ha","Yo'q"))</f>
        <v/>
      </c>
      <c r="P965" s="14" t="str">
        <f aca="false">IF(AND($B965&lt;&gt;"",$J965&lt;&gt;"",$J965&lt;=Boshqaruv!$C$10,OR($K965="",$K965&gt;Boshqaruv!$C$10),$L965&lt;&gt;"Tibbiy qarshi ko'rsatma"),1,"")</f>
        <v/>
      </c>
      <c r="Q965" s="28" t="n">
        <f aca="false">IF(AND($B965&lt;&gt;"",$J965&gt;=Boshqaruv!$C$9,$J965&lt;=Boshqaruv!$C$10),IF(COUNTIFS($B$4:$B964,$B965,$C$4:$C964,$C965,$J$4:$J964,"&gt;="&amp;Boshqaruv!$C$9,$J$4:$J964,"&lt;="&amp;Boshqaruv!$C$10)=0,1,0),0)</f>
        <v>0</v>
      </c>
      <c r="R965" s="28" t="n">
        <f aca="false">IF(AND($B965&lt;&gt;"",$J965&gt;=Boshqaruv!$C$9,$J965&lt;=Boshqaruv!$C$10,$K965&lt;&gt;"",$K965&lt;=Boshqaruv!$C$10),IF(COUNTIFS($B$4:$B964,$B965,$C$4:$C964,$C965,$J$4:$J964,"&gt;="&amp;Boshqaruv!$C$9,$J$4:$J964,"&lt;="&amp;Boshqaruv!$C$10,$K$4:$K964,"&lt;&gt;",$K$4:$K964,"&lt;="&amp;Boshqaruv!$C$10)=0,1,0),0)</f>
        <v>0</v>
      </c>
      <c r="S965" s="28" t="n">
        <f aca="false">IF($P965=1,IF(COUNTIFS($B$4:$B964,$B965,$C$4:$C964,$C965,$P$4:$P964,1)=0,1,0),0)</f>
        <v>0</v>
      </c>
      <c r="T965" s="12"/>
    </row>
    <row r="966" customFormat="false" ht="15" hidden="false" customHeight="false" outlineLevel="0" collapsed="false">
      <c r="A966" s="20" t="n">
        <v>962</v>
      </c>
      <c r="B966" s="12"/>
      <c r="C966" s="13"/>
      <c r="D966" s="24"/>
      <c r="E966" s="12"/>
      <c r="F966" s="12"/>
      <c r="G966" s="25"/>
      <c r="H966" s="25"/>
      <c r="I966" s="25"/>
      <c r="J966" s="13"/>
      <c r="K966" s="13"/>
      <c r="L966" s="25"/>
      <c r="M966" s="14" t="str">
        <f aca="false">IF(OR($C966="",$J966=""),"",INT(($J966-$C966)/365.25))</f>
        <v/>
      </c>
      <c r="N966" s="14" t="str">
        <f aca="false">IF($M966="","",IF($M966&lt;2,"Ha","Yo'q"))</f>
        <v/>
      </c>
      <c r="O966" s="14" t="str">
        <f aca="false">IF($M966="","",IF(AND($M966&gt;=7,$M966&lt;=17),"Ha","Yo'q"))</f>
        <v/>
      </c>
      <c r="P966" s="14" t="str">
        <f aca="false">IF(AND($B966&lt;&gt;"",$J966&lt;&gt;"",$J966&lt;=Boshqaruv!$C$10,OR($K966="",$K966&gt;Boshqaruv!$C$10),$L966&lt;&gt;"Tibbiy qarshi ko'rsatma"),1,"")</f>
        <v/>
      </c>
      <c r="Q966" s="28" t="n">
        <f aca="false">IF(AND($B966&lt;&gt;"",$J966&gt;=Boshqaruv!$C$9,$J966&lt;=Boshqaruv!$C$10),IF(COUNTIFS($B$4:$B965,$B966,$C$4:$C965,$C966,$J$4:$J965,"&gt;="&amp;Boshqaruv!$C$9,$J$4:$J965,"&lt;="&amp;Boshqaruv!$C$10)=0,1,0),0)</f>
        <v>0</v>
      </c>
      <c r="R966" s="28" t="n">
        <f aca="false">IF(AND($B966&lt;&gt;"",$J966&gt;=Boshqaruv!$C$9,$J966&lt;=Boshqaruv!$C$10,$K966&lt;&gt;"",$K966&lt;=Boshqaruv!$C$10),IF(COUNTIFS($B$4:$B965,$B966,$C$4:$C965,$C966,$J$4:$J965,"&gt;="&amp;Boshqaruv!$C$9,$J$4:$J965,"&lt;="&amp;Boshqaruv!$C$10,$K$4:$K965,"&lt;&gt;",$K$4:$K965,"&lt;="&amp;Boshqaruv!$C$10)=0,1,0),0)</f>
        <v>0</v>
      </c>
      <c r="S966" s="28" t="n">
        <f aca="false">IF($P966=1,IF(COUNTIFS($B$4:$B965,$B966,$C$4:$C965,$C966,$P$4:$P965,1)=0,1,0),0)</f>
        <v>0</v>
      </c>
      <c r="T966" s="12"/>
    </row>
    <row r="967" customFormat="false" ht="15" hidden="false" customHeight="false" outlineLevel="0" collapsed="false">
      <c r="A967" s="20" t="n">
        <v>963</v>
      </c>
      <c r="B967" s="12"/>
      <c r="C967" s="13"/>
      <c r="D967" s="24"/>
      <c r="E967" s="12"/>
      <c r="F967" s="12"/>
      <c r="G967" s="25"/>
      <c r="H967" s="25"/>
      <c r="I967" s="25"/>
      <c r="J967" s="13"/>
      <c r="K967" s="13"/>
      <c r="L967" s="25"/>
      <c r="M967" s="14" t="str">
        <f aca="false">IF(OR($C967="",$J967=""),"",INT(($J967-$C967)/365.25))</f>
        <v/>
      </c>
      <c r="N967" s="14" t="str">
        <f aca="false">IF($M967="","",IF($M967&lt;2,"Ha","Yo'q"))</f>
        <v/>
      </c>
      <c r="O967" s="14" t="str">
        <f aca="false">IF($M967="","",IF(AND($M967&gt;=7,$M967&lt;=17),"Ha","Yo'q"))</f>
        <v/>
      </c>
      <c r="P967" s="14" t="str">
        <f aca="false">IF(AND($B967&lt;&gt;"",$J967&lt;&gt;"",$J967&lt;=Boshqaruv!$C$10,OR($K967="",$K967&gt;Boshqaruv!$C$10),$L967&lt;&gt;"Tibbiy qarshi ko'rsatma"),1,"")</f>
        <v/>
      </c>
      <c r="Q967" s="28" t="n">
        <f aca="false">IF(AND($B967&lt;&gt;"",$J967&gt;=Boshqaruv!$C$9,$J967&lt;=Boshqaruv!$C$10),IF(COUNTIFS($B$4:$B966,$B967,$C$4:$C966,$C967,$J$4:$J966,"&gt;="&amp;Boshqaruv!$C$9,$J$4:$J966,"&lt;="&amp;Boshqaruv!$C$10)=0,1,0),0)</f>
        <v>0</v>
      </c>
      <c r="R967" s="28" t="n">
        <f aca="false">IF(AND($B967&lt;&gt;"",$J967&gt;=Boshqaruv!$C$9,$J967&lt;=Boshqaruv!$C$10,$K967&lt;&gt;"",$K967&lt;=Boshqaruv!$C$10),IF(COUNTIFS($B$4:$B966,$B967,$C$4:$C966,$C967,$J$4:$J966,"&gt;="&amp;Boshqaruv!$C$9,$J$4:$J966,"&lt;="&amp;Boshqaruv!$C$10,$K$4:$K966,"&lt;&gt;",$K$4:$K966,"&lt;="&amp;Boshqaruv!$C$10)=0,1,0),0)</f>
        <v>0</v>
      </c>
      <c r="S967" s="28" t="n">
        <f aca="false">IF($P967=1,IF(COUNTIFS($B$4:$B966,$B967,$C$4:$C966,$C967,$P$4:$P966,1)=0,1,0),0)</f>
        <v>0</v>
      </c>
      <c r="T967" s="12"/>
    </row>
    <row r="968" customFormat="false" ht="15" hidden="false" customHeight="false" outlineLevel="0" collapsed="false">
      <c r="A968" s="20" t="n">
        <v>964</v>
      </c>
      <c r="B968" s="12"/>
      <c r="C968" s="13"/>
      <c r="D968" s="24"/>
      <c r="E968" s="12"/>
      <c r="F968" s="12"/>
      <c r="G968" s="25"/>
      <c r="H968" s="25"/>
      <c r="I968" s="25"/>
      <c r="J968" s="13"/>
      <c r="K968" s="13"/>
      <c r="L968" s="25"/>
      <c r="M968" s="14" t="str">
        <f aca="false">IF(OR($C968="",$J968=""),"",INT(($J968-$C968)/365.25))</f>
        <v/>
      </c>
      <c r="N968" s="14" t="str">
        <f aca="false">IF($M968="","",IF($M968&lt;2,"Ha","Yo'q"))</f>
        <v/>
      </c>
      <c r="O968" s="14" t="str">
        <f aca="false">IF($M968="","",IF(AND($M968&gt;=7,$M968&lt;=17),"Ha","Yo'q"))</f>
        <v/>
      </c>
      <c r="P968" s="14" t="str">
        <f aca="false">IF(AND($B968&lt;&gt;"",$J968&lt;&gt;"",$J968&lt;=Boshqaruv!$C$10,OR($K968="",$K968&gt;Boshqaruv!$C$10),$L968&lt;&gt;"Tibbiy qarshi ko'rsatma"),1,"")</f>
        <v/>
      </c>
      <c r="Q968" s="28" t="n">
        <f aca="false">IF(AND($B968&lt;&gt;"",$J968&gt;=Boshqaruv!$C$9,$J968&lt;=Boshqaruv!$C$10),IF(COUNTIFS($B$4:$B967,$B968,$C$4:$C967,$C968,$J$4:$J967,"&gt;="&amp;Boshqaruv!$C$9,$J$4:$J967,"&lt;="&amp;Boshqaruv!$C$10)=0,1,0),0)</f>
        <v>0</v>
      </c>
      <c r="R968" s="28" t="n">
        <f aca="false">IF(AND($B968&lt;&gt;"",$J968&gt;=Boshqaruv!$C$9,$J968&lt;=Boshqaruv!$C$10,$K968&lt;&gt;"",$K968&lt;=Boshqaruv!$C$10),IF(COUNTIFS($B$4:$B967,$B968,$C$4:$C967,$C968,$J$4:$J967,"&gt;="&amp;Boshqaruv!$C$9,$J$4:$J967,"&lt;="&amp;Boshqaruv!$C$10,$K$4:$K967,"&lt;&gt;",$K$4:$K967,"&lt;="&amp;Boshqaruv!$C$10)=0,1,0),0)</f>
        <v>0</v>
      </c>
      <c r="S968" s="28" t="n">
        <f aca="false">IF($P968=1,IF(COUNTIFS($B$4:$B967,$B968,$C$4:$C967,$C968,$P$4:$P967,1)=0,1,0),0)</f>
        <v>0</v>
      </c>
      <c r="T968" s="12"/>
    </row>
    <row r="969" customFormat="false" ht="15" hidden="false" customHeight="false" outlineLevel="0" collapsed="false">
      <c r="A969" s="20" t="n">
        <v>965</v>
      </c>
      <c r="B969" s="12"/>
      <c r="C969" s="13"/>
      <c r="D969" s="24"/>
      <c r="E969" s="12"/>
      <c r="F969" s="12"/>
      <c r="G969" s="25"/>
      <c r="H969" s="25"/>
      <c r="I969" s="25"/>
      <c r="J969" s="13"/>
      <c r="K969" s="13"/>
      <c r="L969" s="25"/>
      <c r="M969" s="14" t="str">
        <f aca="false">IF(OR($C969="",$J969=""),"",INT(($J969-$C969)/365.25))</f>
        <v/>
      </c>
      <c r="N969" s="14" t="str">
        <f aca="false">IF($M969="","",IF($M969&lt;2,"Ha","Yo'q"))</f>
        <v/>
      </c>
      <c r="O969" s="14" t="str">
        <f aca="false">IF($M969="","",IF(AND($M969&gt;=7,$M969&lt;=17),"Ha","Yo'q"))</f>
        <v/>
      </c>
      <c r="P969" s="14" t="str">
        <f aca="false">IF(AND($B969&lt;&gt;"",$J969&lt;&gt;"",$J969&lt;=Boshqaruv!$C$10,OR($K969="",$K969&gt;Boshqaruv!$C$10),$L969&lt;&gt;"Tibbiy qarshi ko'rsatma"),1,"")</f>
        <v/>
      </c>
      <c r="Q969" s="28" t="n">
        <f aca="false">IF(AND($B969&lt;&gt;"",$J969&gt;=Boshqaruv!$C$9,$J969&lt;=Boshqaruv!$C$10),IF(COUNTIFS($B$4:$B968,$B969,$C$4:$C968,$C969,$J$4:$J968,"&gt;="&amp;Boshqaruv!$C$9,$J$4:$J968,"&lt;="&amp;Boshqaruv!$C$10)=0,1,0),0)</f>
        <v>0</v>
      </c>
      <c r="R969" s="28" t="n">
        <f aca="false">IF(AND($B969&lt;&gt;"",$J969&gt;=Boshqaruv!$C$9,$J969&lt;=Boshqaruv!$C$10,$K969&lt;&gt;"",$K969&lt;=Boshqaruv!$C$10),IF(COUNTIFS($B$4:$B968,$B969,$C$4:$C968,$C969,$J$4:$J968,"&gt;="&amp;Boshqaruv!$C$9,$J$4:$J968,"&lt;="&amp;Boshqaruv!$C$10,$K$4:$K968,"&lt;&gt;",$K$4:$K968,"&lt;="&amp;Boshqaruv!$C$10)=0,1,0),0)</f>
        <v>0</v>
      </c>
      <c r="S969" s="28" t="n">
        <f aca="false">IF($P969=1,IF(COUNTIFS($B$4:$B968,$B969,$C$4:$C968,$C969,$P$4:$P968,1)=0,1,0),0)</f>
        <v>0</v>
      </c>
      <c r="T969" s="12"/>
    </row>
    <row r="970" customFormat="false" ht="15" hidden="false" customHeight="false" outlineLevel="0" collapsed="false">
      <c r="A970" s="20" t="n">
        <v>966</v>
      </c>
      <c r="B970" s="12"/>
      <c r="C970" s="13"/>
      <c r="D970" s="24"/>
      <c r="E970" s="12"/>
      <c r="F970" s="12"/>
      <c r="G970" s="25"/>
      <c r="H970" s="25"/>
      <c r="I970" s="25"/>
      <c r="J970" s="13"/>
      <c r="K970" s="13"/>
      <c r="L970" s="25"/>
      <c r="M970" s="14" t="str">
        <f aca="false">IF(OR($C970="",$J970=""),"",INT(($J970-$C970)/365.25))</f>
        <v/>
      </c>
      <c r="N970" s="14" t="str">
        <f aca="false">IF($M970="","",IF($M970&lt;2,"Ha","Yo'q"))</f>
        <v/>
      </c>
      <c r="O970" s="14" t="str">
        <f aca="false">IF($M970="","",IF(AND($M970&gt;=7,$M970&lt;=17),"Ha","Yo'q"))</f>
        <v/>
      </c>
      <c r="P970" s="14" t="str">
        <f aca="false">IF(AND($B970&lt;&gt;"",$J970&lt;&gt;"",$J970&lt;=Boshqaruv!$C$10,OR($K970="",$K970&gt;Boshqaruv!$C$10),$L970&lt;&gt;"Tibbiy qarshi ko'rsatma"),1,"")</f>
        <v/>
      </c>
      <c r="Q970" s="28" t="n">
        <f aca="false">IF(AND($B970&lt;&gt;"",$J970&gt;=Boshqaruv!$C$9,$J970&lt;=Boshqaruv!$C$10),IF(COUNTIFS($B$4:$B969,$B970,$C$4:$C969,$C970,$J$4:$J969,"&gt;="&amp;Boshqaruv!$C$9,$J$4:$J969,"&lt;="&amp;Boshqaruv!$C$10)=0,1,0),0)</f>
        <v>0</v>
      </c>
      <c r="R970" s="28" t="n">
        <f aca="false">IF(AND($B970&lt;&gt;"",$J970&gt;=Boshqaruv!$C$9,$J970&lt;=Boshqaruv!$C$10,$K970&lt;&gt;"",$K970&lt;=Boshqaruv!$C$10),IF(COUNTIFS($B$4:$B969,$B970,$C$4:$C969,$C970,$J$4:$J969,"&gt;="&amp;Boshqaruv!$C$9,$J$4:$J969,"&lt;="&amp;Boshqaruv!$C$10,$K$4:$K969,"&lt;&gt;",$K$4:$K969,"&lt;="&amp;Boshqaruv!$C$10)=0,1,0),0)</f>
        <v>0</v>
      </c>
      <c r="S970" s="28" t="n">
        <f aca="false">IF($P970=1,IF(COUNTIFS($B$4:$B969,$B970,$C$4:$C969,$C970,$P$4:$P969,1)=0,1,0),0)</f>
        <v>0</v>
      </c>
      <c r="T970" s="12"/>
    </row>
    <row r="971" customFormat="false" ht="15" hidden="false" customHeight="false" outlineLevel="0" collapsed="false">
      <c r="A971" s="20" t="n">
        <v>967</v>
      </c>
      <c r="B971" s="12"/>
      <c r="C971" s="13"/>
      <c r="D971" s="24"/>
      <c r="E971" s="12"/>
      <c r="F971" s="12"/>
      <c r="G971" s="25"/>
      <c r="H971" s="25"/>
      <c r="I971" s="25"/>
      <c r="J971" s="13"/>
      <c r="K971" s="13"/>
      <c r="L971" s="25"/>
      <c r="M971" s="14" t="str">
        <f aca="false">IF(OR($C971="",$J971=""),"",INT(($J971-$C971)/365.25))</f>
        <v/>
      </c>
      <c r="N971" s="14" t="str">
        <f aca="false">IF($M971="","",IF($M971&lt;2,"Ha","Yo'q"))</f>
        <v/>
      </c>
      <c r="O971" s="14" t="str">
        <f aca="false">IF($M971="","",IF(AND($M971&gt;=7,$M971&lt;=17),"Ha","Yo'q"))</f>
        <v/>
      </c>
      <c r="P971" s="14" t="str">
        <f aca="false">IF(AND($B971&lt;&gt;"",$J971&lt;&gt;"",$J971&lt;=Boshqaruv!$C$10,OR($K971="",$K971&gt;Boshqaruv!$C$10),$L971&lt;&gt;"Tibbiy qarshi ko'rsatma"),1,"")</f>
        <v/>
      </c>
      <c r="Q971" s="28" t="n">
        <f aca="false">IF(AND($B971&lt;&gt;"",$J971&gt;=Boshqaruv!$C$9,$J971&lt;=Boshqaruv!$C$10),IF(COUNTIFS($B$4:$B970,$B971,$C$4:$C970,$C971,$J$4:$J970,"&gt;="&amp;Boshqaruv!$C$9,$J$4:$J970,"&lt;="&amp;Boshqaruv!$C$10)=0,1,0),0)</f>
        <v>0</v>
      </c>
      <c r="R971" s="28" t="n">
        <f aca="false">IF(AND($B971&lt;&gt;"",$J971&gt;=Boshqaruv!$C$9,$J971&lt;=Boshqaruv!$C$10,$K971&lt;&gt;"",$K971&lt;=Boshqaruv!$C$10),IF(COUNTIFS($B$4:$B970,$B971,$C$4:$C970,$C971,$J$4:$J970,"&gt;="&amp;Boshqaruv!$C$9,$J$4:$J970,"&lt;="&amp;Boshqaruv!$C$10,$K$4:$K970,"&lt;&gt;",$K$4:$K970,"&lt;="&amp;Boshqaruv!$C$10)=0,1,0),0)</f>
        <v>0</v>
      </c>
      <c r="S971" s="28" t="n">
        <f aca="false">IF($P971=1,IF(COUNTIFS($B$4:$B970,$B971,$C$4:$C970,$C971,$P$4:$P970,1)=0,1,0),0)</f>
        <v>0</v>
      </c>
      <c r="T971" s="12"/>
    </row>
    <row r="972" customFormat="false" ht="15" hidden="false" customHeight="false" outlineLevel="0" collapsed="false">
      <c r="A972" s="20" t="n">
        <v>968</v>
      </c>
      <c r="B972" s="12"/>
      <c r="C972" s="13"/>
      <c r="D972" s="24"/>
      <c r="E972" s="12"/>
      <c r="F972" s="12"/>
      <c r="G972" s="25"/>
      <c r="H972" s="25"/>
      <c r="I972" s="25"/>
      <c r="J972" s="13"/>
      <c r="K972" s="13"/>
      <c r="L972" s="25"/>
      <c r="M972" s="14" t="str">
        <f aca="false">IF(OR($C972="",$J972=""),"",INT(($J972-$C972)/365.25))</f>
        <v/>
      </c>
      <c r="N972" s="14" t="str">
        <f aca="false">IF($M972="","",IF($M972&lt;2,"Ha","Yo'q"))</f>
        <v/>
      </c>
      <c r="O972" s="14" t="str">
        <f aca="false">IF($M972="","",IF(AND($M972&gt;=7,$M972&lt;=17),"Ha","Yo'q"))</f>
        <v/>
      </c>
      <c r="P972" s="14" t="str">
        <f aca="false">IF(AND($B972&lt;&gt;"",$J972&lt;&gt;"",$J972&lt;=Boshqaruv!$C$10,OR($K972="",$K972&gt;Boshqaruv!$C$10),$L972&lt;&gt;"Tibbiy qarshi ko'rsatma"),1,"")</f>
        <v/>
      </c>
      <c r="Q972" s="28" t="n">
        <f aca="false">IF(AND($B972&lt;&gt;"",$J972&gt;=Boshqaruv!$C$9,$J972&lt;=Boshqaruv!$C$10),IF(COUNTIFS($B$4:$B971,$B972,$C$4:$C971,$C972,$J$4:$J971,"&gt;="&amp;Boshqaruv!$C$9,$J$4:$J971,"&lt;="&amp;Boshqaruv!$C$10)=0,1,0),0)</f>
        <v>0</v>
      </c>
      <c r="R972" s="28" t="n">
        <f aca="false">IF(AND($B972&lt;&gt;"",$J972&gt;=Boshqaruv!$C$9,$J972&lt;=Boshqaruv!$C$10,$K972&lt;&gt;"",$K972&lt;=Boshqaruv!$C$10),IF(COUNTIFS($B$4:$B971,$B972,$C$4:$C971,$C972,$J$4:$J971,"&gt;="&amp;Boshqaruv!$C$9,$J$4:$J971,"&lt;="&amp;Boshqaruv!$C$10,$K$4:$K971,"&lt;&gt;",$K$4:$K971,"&lt;="&amp;Boshqaruv!$C$10)=0,1,0),0)</f>
        <v>0</v>
      </c>
      <c r="S972" s="28" t="n">
        <f aca="false">IF($P972=1,IF(COUNTIFS($B$4:$B971,$B972,$C$4:$C971,$C972,$P$4:$P971,1)=0,1,0),0)</f>
        <v>0</v>
      </c>
      <c r="T972" s="12"/>
    </row>
    <row r="973" customFormat="false" ht="15" hidden="false" customHeight="false" outlineLevel="0" collapsed="false">
      <c r="A973" s="20" t="n">
        <v>969</v>
      </c>
      <c r="B973" s="12"/>
      <c r="C973" s="13"/>
      <c r="D973" s="24"/>
      <c r="E973" s="12"/>
      <c r="F973" s="12"/>
      <c r="G973" s="25"/>
      <c r="H973" s="25"/>
      <c r="I973" s="25"/>
      <c r="J973" s="13"/>
      <c r="K973" s="13"/>
      <c r="L973" s="25"/>
      <c r="M973" s="14" t="str">
        <f aca="false">IF(OR($C973="",$J973=""),"",INT(($J973-$C973)/365.25))</f>
        <v/>
      </c>
      <c r="N973" s="14" t="str">
        <f aca="false">IF($M973="","",IF($M973&lt;2,"Ha","Yo'q"))</f>
        <v/>
      </c>
      <c r="O973" s="14" t="str">
        <f aca="false">IF($M973="","",IF(AND($M973&gt;=7,$M973&lt;=17),"Ha","Yo'q"))</f>
        <v/>
      </c>
      <c r="P973" s="14" t="str">
        <f aca="false">IF(AND($B973&lt;&gt;"",$J973&lt;&gt;"",$J973&lt;=Boshqaruv!$C$10,OR($K973="",$K973&gt;Boshqaruv!$C$10),$L973&lt;&gt;"Tibbiy qarshi ko'rsatma"),1,"")</f>
        <v/>
      </c>
      <c r="Q973" s="28" t="n">
        <f aca="false">IF(AND($B973&lt;&gt;"",$J973&gt;=Boshqaruv!$C$9,$J973&lt;=Boshqaruv!$C$10),IF(COUNTIFS($B$4:$B972,$B973,$C$4:$C972,$C973,$J$4:$J972,"&gt;="&amp;Boshqaruv!$C$9,$J$4:$J972,"&lt;="&amp;Boshqaruv!$C$10)=0,1,0),0)</f>
        <v>0</v>
      </c>
      <c r="R973" s="28" t="n">
        <f aca="false">IF(AND($B973&lt;&gt;"",$J973&gt;=Boshqaruv!$C$9,$J973&lt;=Boshqaruv!$C$10,$K973&lt;&gt;"",$K973&lt;=Boshqaruv!$C$10),IF(COUNTIFS($B$4:$B972,$B973,$C$4:$C972,$C973,$J$4:$J972,"&gt;="&amp;Boshqaruv!$C$9,$J$4:$J972,"&lt;="&amp;Boshqaruv!$C$10,$K$4:$K972,"&lt;&gt;",$K$4:$K972,"&lt;="&amp;Boshqaruv!$C$10)=0,1,0),0)</f>
        <v>0</v>
      </c>
      <c r="S973" s="28" t="n">
        <f aca="false">IF($P973=1,IF(COUNTIFS($B$4:$B972,$B973,$C$4:$C972,$C973,$P$4:$P972,1)=0,1,0),0)</f>
        <v>0</v>
      </c>
      <c r="T973" s="12"/>
    </row>
    <row r="974" customFormat="false" ht="15" hidden="false" customHeight="false" outlineLevel="0" collapsed="false">
      <c r="A974" s="20" t="n">
        <v>970</v>
      </c>
      <c r="B974" s="12"/>
      <c r="C974" s="13"/>
      <c r="D974" s="24"/>
      <c r="E974" s="12"/>
      <c r="F974" s="12"/>
      <c r="G974" s="25"/>
      <c r="H974" s="25"/>
      <c r="I974" s="25"/>
      <c r="J974" s="13"/>
      <c r="K974" s="13"/>
      <c r="L974" s="25"/>
      <c r="M974" s="14" t="str">
        <f aca="false">IF(OR($C974="",$J974=""),"",INT(($J974-$C974)/365.25))</f>
        <v/>
      </c>
      <c r="N974" s="14" t="str">
        <f aca="false">IF($M974="","",IF($M974&lt;2,"Ha","Yo'q"))</f>
        <v/>
      </c>
      <c r="O974" s="14" t="str">
        <f aca="false">IF($M974="","",IF(AND($M974&gt;=7,$M974&lt;=17),"Ha","Yo'q"))</f>
        <v/>
      </c>
      <c r="P974" s="14" t="str">
        <f aca="false">IF(AND($B974&lt;&gt;"",$J974&lt;&gt;"",$J974&lt;=Boshqaruv!$C$10,OR($K974="",$K974&gt;Boshqaruv!$C$10),$L974&lt;&gt;"Tibbiy qarshi ko'rsatma"),1,"")</f>
        <v/>
      </c>
      <c r="Q974" s="28" t="n">
        <f aca="false">IF(AND($B974&lt;&gt;"",$J974&gt;=Boshqaruv!$C$9,$J974&lt;=Boshqaruv!$C$10),IF(COUNTIFS($B$4:$B973,$B974,$C$4:$C973,$C974,$J$4:$J973,"&gt;="&amp;Boshqaruv!$C$9,$J$4:$J973,"&lt;="&amp;Boshqaruv!$C$10)=0,1,0),0)</f>
        <v>0</v>
      </c>
      <c r="R974" s="28" t="n">
        <f aca="false">IF(AND($B974&lt;&gt;"",$J974&gt;=Boshqaruv!$C$9,$J974&lt;=Boshqaruv!$C$10,$K974&lt;&gt;"",$K974&lt;=Boshqaruv!$C$10),IF(COUNTIFS($B$4:$B973,$B974,$C$4:$C973,$C974,$J$4:$J973,"&gt;="&amp;Boshqaruv!$C$9,$J$4:$J973,"&lt;="&amp;Boshqaruv!$C$10,$K$4:$K973,"&lt;&gt;",$K$4:$K973,"&lt;="&amp;Boshqaruv!$C$10)=0,1,0),0)</f>
        <v>0</v>
      </c>
      <c r="S974" s="28" t="n">
        <f aca="false">IF($P974=1,IF(COUNTIFS($B$4:$B973,$B974,$C$4:$C973,$C974,$P$4:$P973,1)=0,1,0),0)</f>
        <v>0</v>
      </c>
      <c r="T974" s="12"/>
    </row>
    <row r="975" customFormat="false" ht="15" hidden="false" customHeight="false" outlineLevel="0" collapsed="false">
      <c r="A975" s="20" t="n">
        <v>971</v>
      </c>
      <c r="B975" s="12"/>
      <c r="C975" s="13"/>
      <c r="D975" s="24"/>
      <c r="E975" s="12"/>
      <c r="F975" s="12"/>
      <c r="G975" s="25"/>
      <c r="H975" s="25"/>
      <c r="I975" s="25"/>
      <c r="J975" s="13"/>
      <c r="K975" s="13"/>
      <c r="L975" s="25"/>
      <c r="M975" s="14" t="str">
        <f aca="false">IF(OR($C975="",$J975=""),"",INT(($J975-$C975)/365.25))</f>
        <v/>
      </c>
      <c r="N975" s="14" t="str">
        <f aca="false">IF($M975="","",IF($M975&lt;2,"Ha","Yo'q"))</f>
        <v/>
      </c>
      <c r="O975" s="14" t="str">
        <f aca="false">IF($M975="","",IF(AND($M975&gt;=7,$M975&lt;=17),"Ha","Yo'q"))</f>
        <v/>
      </c>
      <c r="P975" s="14" t="str">
        <f aca="false">IF(AND($B975&lt;&gt;"",$J975&lt;&gt;"",$J975&lt;=Boshqaruv!$C$10,OR($K975="",$K975&gt;Boshqaruv!$C$10),$L975&lt;&gt;"Tibbiy qarshi ko'rsatma"),1,"")</f>
        <v/>
      </c>
      <c r="Q975" s="28" t="n">
        <f aca="false">IF(AND($B975&lt;&gt;"",$J975&gt;=Boshqaruv!$C$9,$J975&lt;=Boshqaruv!$C$10),IF(COUNTIFS($B$4:$B974,$B975,$C$4:$C974,$C975,$J$4:$J974,"&gt;="&amp;Boshqaruv!$C$9,$J$4:$J974,"&lt;="&amp;Boshqaruv!$C$10)=0,1,0),0)</f>
        <v>0</v>
      </c>
      <c r="R975" s="28" t="n">
        <f aca="false">IF(AND($B975&lt;&gt;"",$J975&gt;=Boshqaruv!$C$9,$J975&lt;=Boshqaruv!$C$10,$K975&lt;&gt;"",$K975&lt;=Boshqaruv!$C$10),IF(COUNTIFS($B$4:$B974,$B975,$C$4:$C974,$C975,$J$4:$J974,"&gt;="&amp;Boshqaruv!$C$9,$J$4:$J974,"&lt;="&amp;Boshqaruv!$C$10,$K$4:$K974,"&lt;&gt;",$K$4:$K974,"&lt;="&amp;Boshqaruv!$C$10)=0,1,0),0)</f>
        <v>0</v>
      </c>
      <c r="S975" s="28" t="n">
        <f aca="false">IF($P975=1,IF(COUNTIFS($B$4:$B974,$B975,$C$4:$C974,$C975,$P$4:$P974,1)=0,1,0),0)</f>
        <v>0</v>
      </c>
      <c r="T975" s="12"/>
    </row>
    <row r="976" customFormat="false" ht="15" hidden="false" customHeight="false" outlineLevel="0" collapsed="false">
      <c r="A976" s="20" t="n">
        <v>972</v>
      </c>
      <c r="B976" s="12"/>
      <c r="C976" s="13"/>
      <c r="D976" s="24"/>
      <c r="E976" s="12"/>
      <c r="F976" s="12"/>
      <c r="G976" s="25"/>
      <c r="H976" s="25"/>
      <c r="I976" s="25"/>
      <c r="J976" s="13"/>
      <c r="K976" s="13"/>
      <c r="L976" s="25"/>
      <c r="M976" s="14" t="str">
        <f aca="false">IF(OR($C976="",$J976=""),"",INT(($J976-$C976)/365.25))</f>
        <v/>
      </c>
      <c r="N976" s="14" t="str">
        <f aca="false">IF($M976="","",IF($M976&lt;2,"Ha","Yo'q"))</f>
        <v/>
      </c>
      <c r="O976" s="14" t="str">
        <f aca="false">IF($M976="","",IF(AND($M976&gt;=7,$M976&lt;=17),"Ha","Yo'q"))</f>
        <v/>
      </c>
      <c r="P976" s="14" t="str">
        <f aca="false">IF(AND($B976&lt;&gt;"",$J976&lt;&gt;"",$J976&lt;=Boshqaruv!$C$10,OR($K976="",$K976&gt;Boshqaruv!$C$10),$L976&lt;&gt;"Tibbiy qarshi ko'rsatma"),1,"")</f>
        <v/>
      </c>
      <c r="Q976" s="28" t="n">
        <f aca="false">IF(AND($B976&lt;&gt;"",$J976&gt;=Boshqaruv!$C$9,$J976&lt;=Boshqaruv!$C$10),IF(COUNTIFS($B$4:$B975,$B976,$C$4:$C975,$C976,$J$4:$J975,"&gt;="&amp;Boshqaruv!$C$9,$J$4:$J975,"&lt;="&amp;Boshqaruv!$C$10)=0,1,0),0)</f>
        <v>0</v>
      </c>
      <c r="R976" s="28" t="n">
        <f aca="false">IF(AND($B976&lt;&gt;"",$J976&gt;=Boshqaruv!$C$9,$J976&lt;=Boshqaruv!$C$10,$K976&lt;&gt;"",$K976&lt;=Boshqaruv!$C$10),IF(COUNTIFS($B$4:$B975,$B976,$C$4:$C975,$C976,$J$4:$J975,"&gt;="&amp;Boshqaruv!$C$9,$J$4:$J975,"&lt;="&amp;Boshqaruv!$C$10,$K$4:$K975,"&lt;&gt;",$K$4:$K975,"&lt;="&amp;Boshqaruv!$C$10)=0,1,0),0)</f>
        <v>0</v>
      </c>
      <c r="S976" s="28" t="n">
        <f aca="false">IF($P976=1,IF(COUNTIFS($B$4:$B975,$B976,$C$4:$C975,$C976,$P$4:$P975,1)=0,1,0),0)</f>
        <v>0</v>
      </c>
      <c r="T976" s="12"/>
    </row>
    <row r="977" customFormat="false" ht="15" hidden="false" customHeight="false" outlineLevel="0" collapsed="false">
      <c r="A977" s="20" t="n">
        <v>973</v>
      </c>
      <c r="B977" s="12"/>
      <c r="C977" s="13"/>
      <c r="D977" s="24"/>
      <c r="E977" s="12"/>
      <c r="F977" s="12"/>
      <c r="G977" s="25"/>
      <c r="H977" s="25"/>
      <c r="I977" s="25"/>
      <c r="J977" s="13"/>
      <c r="K977" s="13"/>
      <c r="L977" s="25"/>
      <c r="M977" s="14" t="str">
        <f aca="false">IF(OR($C977="",$J977=""),"",INT(($J977-$C977)/365.25))</f>
        <v/>
      </c>
      <c r="N977" s="14" t="str">
        <f aca="false">IF($M977="","",IF($M977&lt;2,"Ha","Yo'q"))</f>
        <v/>
      </c>
      <c r="O977" s="14" t="str">
        <f aca="false">IF($M977="","",IF(AND($M977&gt;=7,$M977&lt;=17),"Ha","Yo'q"))</f>
        <v/>
      </c>
      <c r="P977" s="14" t="str">
        <f aca="false">IF(AND($B977&lt;&gt;"",$J977&lt;&gt;"",$J977&lt;=Boshqaruv!$C$10,OR($K977="",$K977&gt;Boshqaruv!$C$10),$L977&lt;&gt;"Tibbiy qarshi ko'rsatma"),1,"")</f>
        <v/>
      </c>
      <c r="Q977" s="28" t="n">
        <f aca="false">IF(AND($B977&lt;&gt;"",$J977&gt;=Boshqaruv!$C$9,$J977&lt;=Boshqaruv!$C$10),IF(COUNTIFS($B$4:$B976,$B977,$C$4:$C976,$C977,$J$4:$J976,"&gt;="&amp;Boshqaruv!$C$9,$J$4:$J976,"&lt;="&amp;Boshqaruv!$C$10)=0,1,0),0)</f>
        <v>0</v>
      </c>
      <c r="R977" s="28" t="n">
        <f aca="false">IF(AND($B977&lt;&gt;"",$J977&gt;=Boshqaruv!$C$9,$J977&lt;=Boshqaruv!$C$10,$K977&lt;&gt;"",$K977&lt;=Boshqaruv!$C$10),IF(COUNTIFS($B$4:$B976,$B977,$C$4:$C976,$C977,$J$4:$J976,"&gt;="&amp;Boshqaruv!$C$9,$J$4:$J976,"&lt;="&amp;Boshqaruv!$C$10,$K$4:$K976,"&lt;&gt;",$K$4:$K976,"&lt;="&amp;Boshqaruv!$C$10)=0,1,0),0)</f>
        <v>0</v>
      </c>
      <c r="S977" s="28" t="n">
        <f aca="false">IF($P977=1,IF(COUNTIFS($B$4:$B976,$B977,$C$4:$C976,$C977,$P$4:$P976,1)=0,1,0),0)</f>
        <v>0</v>
      </c>
      <c r="T977" s="12"/>
    </row>
    <row r="978" customFormat="false" ht="15" hidden="false" customHeight="false" outlineLevel="0" collapsed="false">
      <c r="A978" s="20" t="n">
        <v>974</v>
      </c>
      <c r="B978" s="12"/>
      <c r="C978" s="13"/>
      <c r="D978" s="24"/>
      <c r="E978" s="12"/>
      <c r="F978" s="12"/>
      <c r="G978" s="25"/>
      <c r="H978" s="25"/>
      <c r="I978" s="25"/>
      <c r="J978" s="13"/>
      <c r="K978" s="13"/>
      <c r="L978" s="25"/>
      <c r="M978" s="14" t="str">
        <f aca="false">IF(OR($C978="",$J978=""),"",INT(($J978-$C978)/365.25))</f>
        <v/>
      </c>
      <c r="N978" s="14" t="str">
        <f aca="false">IF($M978="","",IF($M978&lt;2,"Ha","Yo'q"))</f>
        <v/>
      </c>
      <c r="O978" s="14" t="str">
        <f aca="false">IF($M978="","",IF(AND($M978&gt;=7,$M978&lt;=17),"Ha","Yo'q"))</f>
        <v/>
      </c>
      <c r="P978" s="14" t="str">
        <f aca="false">IF(AND($B978&lt;&gt;"",$J978&lt;&gt;"",$J978&lt;=Boshqaruv!$C$10,OR($K978="",$K978&gt;Boshqaruv!$C$10),$L978&lt;&gt;"Tibbiy qarshi ko'rsatma"),1,"")</f>
        <v/>
      </c>
      <c r="Q978" s="28" t="n">
        <f aca="false">IF(AND($B978&lt;&gt;"",$J978&gt;=Boshqaruv!$C$9,$J978&lt;=Boshqaruv!$C$10),IF(COUNTIFS($B$4:$B977,$B978,$C$4:$C977,$C978,$J$4:$J977,"&gt;="&amp;Boshqaruv!$C$9,$J$4:$J977,"&lt;="&amp;Boshqaruv!$C$10)=0,1,0),0)</f>
        <v>0</v>
      </c>
      <c r="R978" s="28" t="n">
        <f aca="false">IF(AND($B978&lt;&gt;"",$J978&gt;=Boshqaruv!$C$9,$J978&lt;=Boshqaruv!$C$10,$K978&lt;&gt;"",$K978&lt;=Boshqaruv!$C$10),IF(COUNTIFS($B$4:$B977,$B978,$C$4:$C977,$C978,$J$4:$J977,"&gt;="&amp;Boshqaruv!$C$9,$J$4:$J977,"&lt;="&amp;Boshqaruv!$C$10,$K$4:$K977,"&lt;&gt;",$K$4:$K977,"&lt;="&amp;Boshqaruv!$C$10)=0,1,0),0)</f>
        <v>0</v>
      </c>
      <c r="S978" s="28" t="n">
        <f aca="false">IF($P978=1,IF(COUNTIFS($B$4:$B977,$B978,$C$4:$C977,$C978,$P$4:$P977,1)=0,1,0),0)</f>
        <v>0</v>
      </c>
      <c r="T978" s="12"/>
    </row>
    <row r="979" customFormat="false" ht="15" hidden="false" customHeight="false" outlineLevel="0" collapsed="false">
      <c r="A979" s="20" t="n">
        <v>975</v>
      </c>
      <c r="B979" s="12"/>
      <c r="C979" s="13"/>
      <c r="D979" s="24"/>
      <c r="E979" s="12"/>
      <c r="F979" s="12"/>
      <c r="G979" s="25"/>
      <c r="H979" s="25"/>
      <c r="I979" s="25"/>
      <c r="J979" s="13"/>
      <c r="K979" s="13"/>
      <c r="L979" s="25"/>
      <c r="M979" s="14" t="str">
        <f aca="false">IF(OR($C979="",$J979=""),"",INT(($J979-$C979)/365.25))</f>
        <v/>
      </c>
      <c r="N979" s="14" t="str">
        <f aca="false">IF($M979="","",IF($M979&lt;2,"Ha","Yo'q"))</f>
        <v/>
      </c>
      <c r="O979" s="14" t="str">
        <f aca="false">IF($M979="","",IF(AND($M979&gt;=7,$M979&lt;=17),"Ha","Yo'q"))</f>
        <v/>
      </c>
      <c r="P979" s="14" t="str">
        <f aca="false">IF(AND($B979&lt;&gt;"",$J979&lt;&gt;"",$J979&lt;=Boshqaruv!$C$10,OR($K979="",$K979&gt;Boshqaruv!$C$10),$L979&lt;&gt;"Tibbiy qarshi ko'rsatma"),1,"")</f>
        <v/>
      </c>
      <c r="Q979" s="28" t="n">
        <f aca="false">IF(AND($B979&lt;&gt;"",$J979&gt;=Boshqaruv!$C$9,$J979&lt;=Boshqaruv!$C$10),IF(COUNTIFS($B$4:$B978,$B979,$C$4:$C978,$C979,$J$4:$J978,"&gt;="&amp;Boshqaruv!$C$9,$J$4:$J978,"&lt;="&amp;Boshqaruv!$C$10)=0,1,0),0)</f>
        <v>0</v>
      </c>
      <c r="R979" s="28" t="n">
        <f aca="false">IF(AND($B979&lt;&gt;"",$J979&gt;=Boshqaruv!$C$9,$J979&lt;=Boshqaruv!$C$10,$K979&lt;&gt;"",$K979&lt;=Boshqaruv!$C$10),IF(COUNTIFS($B$4:$B978,$B979,$C$4:$C978,$C979,$J$4:$J978,"&gt;="&amp;Boshqaruv!$C$9,$J$4:$J978,"&lt;="&amp;Boshqaruv!$C$10,$K$4:$K978,"&lt;&gt;",$K$4:$K978,"&lt;="&amp;Boshqaruv!$C$10)=0,1,0),0)</f>
        <v>0</v>
      </c>
      <c r="S979" s="28" t="n">
        <f aca="false">IF($P979=1,IF(COUNTIFS($B$4:$B978,$B979,$C$4:$C978,$C979,$P$4:$P978,1)=0,1,0),0)</f>
        <v>0</v>
      </c>
      <c r="T979" s="12"/>
    </row>
    <row r="980" customFormat="false" ht="15" hidden="false" customHeight="false" outlineLevel="0" collapsed="false">
      <c r="A980" s="20" t="n">
        <v>976</v>
      </c>
      <c r="B980" s="12"/>
      <c r="C980" s="13"/>
      <c r="D980" s="24"/>
      <c r="E980" s="12"/>
      <c r="F980" s="12"/>
      <c r="G980" s="25"/>
      <c r="H980" s="25"/>
      <c r="I980" s="25"/>
      <c r="J980" s="13"/>
      <c r="K980" s="13"/>
      <c r="L980" s="25"/>
      <c r="M980" s="14" t="str">
        <f aca="false">IF(OR($C980="",$J980=""),"",INT(($J980-$C980)/365.25))</f>
        <v/>
      </c>
      <c r="N980" s="14" t="str">
        <f aca="false">IF($M980="","",IF($M980&lt;2,"Ha","Yo'q"))</f>
        <v/>
      </c>
      <c r="O980" s="14" t="str">
        <f aca="false">IF($M980="","",IF(AND($M980&gt;=7,$M980&lt;=17),"Ha","Yo'q"))</f>
        <v/>
      </c>
      <c r="P980" s="14" t="str">
        <f aca="false">IF(AND($B980&lt;&gt;"",$J980&lt;&gt;"",$J980&lt;=Boshqaruv!$C$10,OR($K980="",$K980&gt;Boshqaruv!$C$10),$L980&lt;&gt;"Tibbiy qarshi ko'rsatma"),1,"")</f>
        <v/>
      </c>
      <c r="Q980" s="28" t="n">
        <f aca="false">IF(AND($B980&lt;&gt;"",$J980&gt;=Boshqaruv!$C$9,$J980&lt;=Boshqaruv!$C$10),IF(COUNTIFS($B$4:$B979,$B980,$C$4:$C979,$C980,$J$4:$J979,"&gt;="&amp;Boshqaruv!$C$9,$J$4:$J979,"&lt;="&amp;Boshqaruv!$C$10)=0,1,0),0)</f>
        <v>0</v>
      </c>
      <c r="R980" s="28" t="n">
        <f aca="false">IF(AND($B980&lt;&gt;"",$J980&gt;=Boshqaruv!$C$9,$J980&lt;=Boshqaruv!$C$10,$K980&lt;&gt;"",$K980&lt;=Boshqaruv!$C$10),IF(COUNTIFS($B$4:$B979,$B980,$C$4:$C979,$C980,$J$4:$J979,"&gt;="&amp;Boshqaruv!$C$9,$J$4:$J979,"&lt;="&amp;Boshqaruv!$C$10,$K$4:$K979,"&lt;&gt;",$K$4:$K979,"&lt;="&amp;Boshqaruv!$C$10)=0,1,0),0)</f>
        <v>0</v>
      </c>
      <c r="S980" s="28" t="n">
        <f aca="false">IF($P980=1,IF(COUNTIFS($B$4:$B979,$B980,$C$4:$C979,$C980,$P$4:$P979,1)=0,1,0),0)</f>
        <v>0</v>
      </c>
      <c r="T980" s="12"/>
    </row>
    <row r="981" customFormat="false" ht="15" hidden="false" customHeight="false" outlineLevel="0" collapsed="false">
      <c r="A981" s="20" t="n">
        <v>977</v>
      </c>
      <c r="B981" s="12"/>
      <c r="C981" s="13"/>
      <c r="D981" s="24"/>
      <c r="E981" s="12"/>
      <c r="F981" s="12"/>
      <c r="G981" s="25"/>
      <c r="H981" s="25"/>
      <c r="I981" s="25"/>
      <c r="J981" s="13"/>
      <c r="K981" s="13"/>
      <c r="L981" s="25"/>
      <c r="M981" s="14" t="str">
        <f aca="false">IF(OR($C981="",$J981=""),"",INT(($J981-$C981)/365.25))</f>
        <v/>
      </c>
      <c r="N981" s="14" t="str">
        <f aca="false">IF($M981="","",IF($M981&lt;2,"Ha","Yo'q"))</f>
        <v/>
      </c>
      <c r="O981" s="14" t="str">
        <f aca="false">IF($M981="","",IF(AND($M981&gt;=7,$M981&lt;=17),"Ha","Yo'q"))</f>
        <v/>
      </c>
      <c r="P981" s="14" t="str">
        <f aca="false">IF(AND($B981&lt;&gt;"",$J981&lt;&gt;"",$J981&lt;=Boshqaruv!$C$10,OR($K981="",$K981&gt;Boshqaruv!$C$10),$L981&lt;&gt;"Tibbiy qarshi ko'rsatma"),1,"")</f>
        <v/>
      </c>
      <c r="Q981" s="28" t="n">
        <f aca="false">IF(AND($B981&lt;&gt;"",$J981&gt;=Boshqaruv!$C$9,$J981&lt;=Boshqaruv!$C$10),IF(COUNTIFS($B$4:$B980,$B981,$C$4:$C980,$C981,$J$4:$J980,"&gt;="&amp;Boshqaruv!$C$9,$J$4:$J980,"&lt;="&amp;Boshqaruv!$C$10)=0,1,0),0)</f>
        <v>0</v>
      </c>
      <c r="R981" s="28" t="n">
        <f aca="false">IF(AND($B981&lt;&gt;"",$J981&gt;=Boshqaruv!$C$9,$J981&lt;=Boshqaruv!$C$10,$K981&lt;&gt;"",$K981&lt;=Boshqaruv!$C$10),IF(COUNTIFS($B$4:$B980,$B981,$C$4:$C980,$C981,$J$4:$J980,"&gt;="&amp;Boshqaruv!$C$9,$J$4:$J980,"&lt;="&amp;Boshqaruv!$C$10,$K$4:$K980,"&lt;&gt;",$K$4:$K980,"&lt;="&amp;Boshqaruv!$C$10)=0,1,0),0)</f>
        <v>0</v>
      </c>
      <c r="S981" s="28" t="n">
        <f aca="false">IF($P981=1,IF(COUNTIFS($B$4:$B980,$B981,$C$4:$C980,$C981,$P$4:$P980,1)=0,1,0),0)</f>
        <v>0</v>
      </c>
      <c r="T981" s="12"/>
    </row>
    <row r="982" customFormat="false" ht="15" hidden="false" customHeight="false" outlineLevel="0" collapsed="false">
      <c r="A982" s="20" t="n">
        <v>978</v>
      </c>
      <c r="B982" s="12"/>
      <c r="C982" s="13"/>
      <c r="D982" s="24"/>
      <c r="E982" s="12"/>
      <c r="F982" s="12"/>
      <c r="G982" s="25"/>
      <c r="H982" s="25"/>
      <c r="I982" s="25"/>
      <c r="J982" s="13"/>
      <c r="K982" s="13"/>
      <c r="L982" s="25"/>
      <c r="M982" s="14" t="str">
        <f aca="false">IF(OR($C982="",$J982=""),"",INT(($J982-$C982)/365.25))</f>
        <v/>
      </c>
      <c r="N982" s="14" t="str">
        <f aca="false">IF($M982="","",IF($M982&lt;2,"Ha","Yo'q"))</f>
        <v/>
      </c>
      <c r="O982" s="14" t="str">
        <f aca="false">IF($M982="","",IF(AND($M982&gt;=7,$M982&lt;=17),"Ha","Yo'q"))</f>
        <v/>
      </c>
      <c r="P982" s="14" t="str">
        <f aca="false">IF(AND($B982&lt;&gt;"",$J982&lt;&gt;"",$J982&lt;=Boshqaruv!$C$10,OR($K982="",$K982&gt;Boshqaruv!$C$10),$L982&lt;&gt;"Tibbiy qarshi ko'rsatma"),1,"")</f>
        <v/>
      </c>
      <c r="Q982" s="28" t="n">
        <f aca="false">IF(AND($B982&lt;&gt;"",$J982&gt;=Boshqaruv!$C$9,$J982&lt;=Boshqaruv!$C$10),IF(COUNTIFS($B$4:$B981,$B982,$C$4:$C981,$C982,$J$4:$J981,"&gt;="&amp;Boshqaruv!$C$9,$J$4:$J981,"&lt;="&amp;Boshqaruv!$C$10)=0,1,0),0)</f>
        <v>0</v>
      </c>
      <c r="R982" s="28" t="n">
        <f aca="false">IF(AND($B982&lt;&gt;"",$J982&gt;=Boshqaruv!$C$9,$J982&lt;=Boshqaruv!$C$10,$K982&lt;&gt;"",$K982&lt;=Boshqaruv!$C$10),IF(COUNTIFS($B$4:$B981,$B982,$C$4:$C981,$C982,$J$4:$J981,"&gt;="&amp;Boshqaruv!$C$9,$J$4:$J981,"&lt;="&amp;Boshqaruv!$C$10,$K$4:$K981,"&lt;&gt;",$K$4:$K981,"&lt;="&amp;Boshqaruv!$C$10)=0,1,0),0)</f>
        <v>0</v>
      </c>
      <c r="S982" s="28" t="n">
        <f aca="false">IF($P982=1,IF(COUNTIFS($B$4:$B981,$B982,$C$4:$C981,$C982,$P$4:$P981,1)=0,1,0),0)</f>
        <v>0</v>
      </c>
      <c r="T982" s="12"/>
    </row>
    <row r="983" customFormat="false" ht="15" hidden="false" customHeight="false" outlineLevel="0" collapsed="false">
      <c r="A983" s="20" t="n">
        <v>979</v>
      </c>
      <c r="B983" s="12"/>
      <c r="C983" s="13"/>
      <c r="D983" s="24"/>
      <c r="E983" s="12"/>
      <c r="F983" s="12"/>
      <c r="G983" s="25"/>
      <c r="H983" s="25"/>
      <c r="I983" s="25"/>
      <c r="J983" s="13"/>
      <c r="K983" s="13"/>
      <c r="L983" s="25"/>
      <c r="M983" s="14" t="str">
        <f aca="false">IF(OR($C983="",$J983=""),"",INT(($J983-$C983)/365.25))</f>
        <v/>
      </c>
      <c r="N983" s="14" t="str">
        <f aca="false">IF($M983="","",IF($M983&lt;2,"Ha","Yo'q"))</f>
        <v/>
      </c>
      <c r="O983" s="14" t="str">
        <f aca="false">IF($M983="","",IF(AND($M983&gt;=7,$M983&lt;=17),"Ha","Yo'q"))</f>
        <v/>
      </c>
      <c r="P983" s="14" t="str">
        <f aca="false">IF(AND($B983&lt;&gt;"",$J983&lt;&gt;"",$J983&lt;=Boshqaruv!$C$10,OR($K983="",$K983&gt;Boshqaruv!$C$10),$L983&lt;&gt;"Tibbiy qarshi ko'rsatma"),1,"")</f>
        <v/>
      </c>
      <c r="Q983" s="28" t="n">
        <f aca="false">IF(AND($B983&lt;&gt;"",$J983&gt;=Boshqaruv!$C$9,$J983&lt;=Boshqaruv!$C$10),IF(COUNTIFS($B$4:$B982,$B983,$C$4:$C982,$C983,$J$4:$J982,"&gt;="&amp;Boshqaruv!$C$9,$J$4:$J982,"&lt;="&amp;Boshqaruv!$C$10)=0,1,0),0)</f>
        <v>0</v>
      </c>
      <c r="R983" s="28" t="n">
        <f aca="false">IF(AND($B983&lt;&gt;"",$J983&gt;=Boshqaruv!$C$9,$J983&lt;=Boshqaruv!$C$10,$K983&lt;&gt;"",$K983&lt;=Boshqaruv!$C$10),IF(COUNTIFS($B$4:$B982,$B983,$C$4:$C982,$C983,$J$4:$J982,"&gt;="&amp;Boshqaruv!$C$9,$J$4:$J982,"&lt;="&amp;Boshqaruv!$C$10,$K$4:$K982,"&lt;&gt;",$K$4:$K982,"&lt;="&amp;Boshqaruv!$C$10)=0,1,0),0)</f>
        <v>0</v>
      </c>
      <c r="S983" s="28" t="n">
        <f aca="false">IF($P983=1,IF(COUNTIFS($B$4:$B982,$B983,$C$4:$C982,$C983,$P$4:$P982,1)=0,1,0),0)</f>
        <v>0</v>
      </c>
      <c r="T983" s="12"/>
    </row>
    <row r="984" customFormat="false" ht="15" hidden="false" customHeight="false" outlineLevel="0" collapsed="false">
      <c r="A984" s="20" t="n">
        <v>980</v>
      </c>
      <c r="B984" s="12"/>
      <c r="C984" s="13"/>
      <c r="D984" s="24"/>
      <c r="E984" s="12"/>
      <c r="F984" s="12"/>
      <c r="G984" s="25"/>
      <c r="H984" s="25"/>
      <c r="I984" s="25"/>
      <c r="J984" s="13"/>
      <c r="K984" s="13"/>
      <c r="L984" s="25"/>
      <c r="M984" s="14" t="str">
        <f aca="false">IF(OR($C984="",$J984=""),"",INT(($J984-$C984)/365.25))</f>
        <v/>
      </c>
      <c r="N984" s="14" t="str">
        <f aca="false">IF($M984="","",IF($M984&lt;2,"Ha","Yo'q"))</f>
        <v/>
      </c>
      <c r="O984" s="14" t="str">
        <f aca="false">IF($M984="","",IF(AND($M984&gt;=7,$M984&lt;=17),"Ha","Yo'q"))</f>
        <v/>
      </c>
      <c r="P984" s="14" t="str">
        <f aca="false">IF(AND($B984&lt;&gt;"",$J984&lt;&gt;"",$J984&lt;=Boshqaruv!$C$10,OR($K984="",$K984&gt;Boshqaruv!$C$10),$L984&lt;&gt;"Tibbiy qarshi ko'rsatma"),1,"")</f>
        <v/>
      </c>
      <c r="Q984" s="28" t="n">
        <f aca="false">IF(AND($B984&lt;&gt;"",$J984&gt;=Boshqaruv!$C$9,$J984&lt;=Boshqaruv!$C$10),IF(COUNTIFS($B$4:$B983,$B984,$C$4:$C983,$C984,$J$4:$J983,"&gt;="&amp;Boshqaruv!$C$9,$J$4:$J983,"&lt;="&amp;Boshqaruv!$C$10)=0,1,0),0)</f>
        <v>0</v>
      </c>
      <c r="R984" s="28" t="n">
        <f aca="false">IF(AND($B984&lt;&gt;"",$J984&gt;=Boshqaruv!$C$9,$J984&lt;=Boshqaruv!$C$10,$K984&lt;&gt;"",$K984&lt;=Boshqaruv!$C$10),IF(COUNTIFS($B$4:$B983,$B984,$C$4:$C983,$C984,$J$4:$J983,"&gt;="&amp;Boshqaruv!$C$9,$J$4:$J983,"&lt;="&amp;Boshqaruv!$C$10,$K$4:$K983,"&lt;&gt;",$K$4:$K983,"&lt;="&amp;Boshqaruv!$C$10)=0,1,0),0)</f>
        <v>0</v>
      </c>
      <c r="S984" s="28" t="n">
        <f aca="false">IF($P984=1,IF(COUNTIFS($B$4:$B983,$B984,$C$4:$C983,$C984,$P$4:$P983,1)=0,1,0),0)</f>
        <v>0</v>
      </c>
      <c r="T984" s="12"/>
    </row>
    <row r="985" customFormat="false" ht="15" hidden="false" customHeight="false" outlineLevel="0" collapsed="false">
      <c r="A985" s="20" t="n">
        <v>981</v>
      </c>
      <c r="B985" s="12"/>
      <c r="C985" s="13"/>
      <c r="D985" s="24"/>
      <c r="E985" s="12"/>
      <c r="F985" s="12"/>
      <c r="G985" s="25"/>
      <c r="H985" s="25"/>
      <c r="I985" s="25"/>
      <c r="J985" s="13"/>
      <c r="K985" s="13"/>
      <c r="L985" s="25"/>
      <c r="M985" s="14" t="str">
        <f aca="false">IF(OR($C985="",$J985=""),"",INT(($J985-$C985)/365.25))</f>
        <v/>
      </c>
      <c r="N985" s="14" t="str">
        <f aca="false">IF($M985="","",IF($M985&lt;2,"Ha","Yo'q"))</f>
        <v/>
      </c>
      <c r="O985" s="14" t="str">
        <f aca="false">IF($M985="","",IF(AND($M985&gt;=7,$M985&lt;=17),"Ha","Yo'q"))</f>
        <v/>
      </c>
      <c r="P985" s="14" t="str">
        <f aca="false">IF(AND($B985&lt;&gt;"",$J985&lt;&gt;"",$J985&lt;=Boshqaruv!$C$10,OR($K985="",$K985&gt;Boshqaruv!$C$10),$L985&lt;&gt;"Tibbiy qarshi ko'rsatma"),1,"")</f>
        <v/>
      </c>
      <c r="Q985" s="28" t="n">
        <f aca="false">IF(AND($B985&lt;&gt;"",$J985&gt;=Boshqaruv!$C$9,$J985&lt;=Boshqaruv!$C$10),IF(COUNTIFS($B$4:$B984,$B985,$C$4:$C984,$C985,$J$4:$J984,"&gt;="&amp;Boshqaruv!$C$9,$J$4:$J984,"&lt;="&amp;Boshqaruv!$C$10)=0,1,0),0)</f>
        <v>0</v>
      </c>
      <c r="R985" s="28" t="n">
        <f aca="false">IF(AND($B985&lt;&gt;"",$J985&gt;=Boshqaruv!$C$9,$J985&lt;=Boshqaruv!$C$10,$K985&lt;&gt;"",$K985&lt;=Boshqaruv!$C$10),IF(COUNTIFS($B$4:$B984,$B985,$C$4:$C984,$C985,$J$4:$J984,"&gt;="&amp;Boshqaruv!$C$9,$J$4:$J984,"&lt;="&amp;Boshqaruv!$C$10,$K$4:$K984,"&lt;&gt;",$K$4:$K984,"&lt;="&amp;Boshqaruv!$C$10)=0,1,0),0)</f>
        <v>0</v>
      </c>
      <c r="S985" s="28" t="n">
        <f aca="false">IF($P985=1,IF(COUNTIFS($B$4:$B984,$B985,$C$4:$C984,$C985,$P$4:$P984,1)=0,1,0),0)</f>
        <v>0</v>
      </c>
      <c r="T985" s="12"/>
    </row>
    <row r="986" customFormat="false" ht="15" hidden="false" customHeight="false" outlineLevel="0" collapsed="false">
      <c r="A986" s="20" t="n">
        <v>982</v>
      </c>
      <c r="B986" s="12"/>
      <c r="C986" s="13"/>
      <c r="D986" s="24"/>
      <c r="E986" s="12"/>
      <c r="F986" s="12"/>
      <c r="G986" s="25"/>
      <c r="H986" s="25"/>
      <c r="I986" s="25"/>
      <c r="J986" s="13"/>
      <c r="K986" s="13"/>
      <c r="L986" s="25"/>
      <c r="M986" s="14" t="str">
        <f aca="false">IF(OR($C986="",$J986=""),"",INT(($J986-$C986)/365.25))</f>
        <v/>
      </c>
      <c r="N986" s="14" t="str">
        <f aca="false">IF($M986="","",IF($M986&lt;2,"Ha","Yo'q"))</f>
        <v/>
      </c>
      <c r="O986" s="14" t="str">
        <f aca="false">IF($M986="","",IF(AND($M986&gt;=7,$M986&lt;=17),"Ha","Yo'q"))</f>
        <v/>
      </c>
      <c r="P986" s="14" t="str">
        <f aca="false">IF(AND($B986&lt;&gt;"",$J986&lt;&gt;"",$J986&lt;=Boshqaruv!$C$10,OR($K986="",$K986&gt;Boshqaruv!$C$10),$L986&lt;&gt;"Tibbiy qarshi ko'rsatma"),1,"")</f>
        <v/>
      </c>
      <c r="Q986" s="28" t="n">
        <f aca="false">IF(AND($B986&lt;&gt;"",$J986&gt;=Boshqaruv!$C$9,$J986&lt;=Boshqaruv!$C$10),IF(COUNTIFS($B$4:$B985,$B986,$C$4:$C985,$C986,$J$4:$J985,"&gt;="&amp;Boshqaruv!$C$9,$J$4:$J985,"&lt;="&amp;Boshqaruv!$C$10)=0,1,0),0)</f>
        <v>0</v>
      </c>
      <c r="R986" s="28" t="n">
        <f aca="false">IF(AND($B986&lt;&gt;"",$J986&gt;=Boshqaruv!$C$9,$J986&lt;=Boshqaruv!$C$10,$K986&lt;&gt;"",$K986&lt;=Boshqaruv!$C$10),IF(COUNTIFS($B$4:$B985,$B986,$C$4:$C985,$C986,$J$4:$J985,"&gt;="&amp;Boshqaruv!$C$9,$J$4:$J985,"&lt;="&amp;Boshqaruv!$C$10,$K$4:$K985,"&lt;&gt;",$K$4:$K985,"&lt;="&amp;Boshqaruv!$C$10)=0,1,0),0)</f>
        <v>0</v>
      </c>
      <c r="S986" s="28" t="n">
        <f aca="false">IF($P986=1,IF(COUNTIFS($B$4:$B985,$B986,$C$4:$C985,$C986,$P$4:$P985,1)=0,1,0),0)</f>
        <v>0</v>
      </c>
      <c r="T986" s="12"/>
    </row>
    <row r="987" customFormat="false" ht="15" hidden="false" customHeight="false" outlineLevel="0" collapsed="false">
      <c r="A987" s="20" t="n">
        <v>983</v>
      </c>
      <c r="B987" s="12"/>
      <c r="C987" s="13"/>
      <c r="D987" s="24"/>
      <c r="E987" s="12"/>
      <c r="F987" s="12"/>
      <c r="G987" s="25"/>
      <c r="H987" s="25"/>
      <c r="I987" s="25"/>
      <c r="J987" s="13"/>
      <c r="K987" s="13"/>
      <c r="L987" s="25"/>
      <c r="M987" s="14" t="str">
        <f aca="false">IF(OR($C987="",$J987=""),"",INT(($J987-$C987)/365.25))</f>
        <v/>
      </c>
      <c r="N987" s="14" t="str">
        <f aca="false">IF($M987="","",IF($M987&lt;2,"Ha","Yo'q"))</f>
        <v/>
      </c>
      <c r="O987" s="14" t="str">
        <f aca="false">IF($M987="","",IF(AND($M987&gt;=7,$M987&lt;=17),"Ha","Yo'q"))</f>
        <v/>
      </c>
      <c r="P987" s="14" t="str">
        <f aca="false">IF(AND($B987&lt;&gt;"",$J987&lt;&gt;"",$J987&lt;=Boshqaruv!$C$10,OR($K987="",$K987&gt;Boshqaruv!$C$10),$L987&lt;&gt;"Tibbiy qarshi ko'rsatma"),1,"")</f>
        <v/>
      </c>
      <c r="Q987" s="28" t="n">
        <f aca="false">IF(AND($B987&lt;&gt;"",$J987&gt;=Boshqaruv!$C$9,$J987&lt;=Boshqaruv!$C$10),IF(COUNTIFS($B$4:$B986,$B987,$C$4:$C986,$C987,$J$4:$J986,"&gt;="&amp;Boshqaruv!$C$9,$J$4:$J986,"&lt;="&amp;Boshqaruv!$C$10)=0,1,0),0)</f>
        <v>0</v>
      </c>
      <c r="R987" s="28" t="n">
        <f aca="false">IF(AND($B987&lt;&gt;"",$J987&gt;=Boshqaruv!$C$9,$J987&lt;=Boshqaruv!$C$10,$K987&lt;&gt;"",$K987&lt;=Boshqaruv!$C$10),IF(COUNTIFS($B$4:$B986,$B987,$C$4:$C986,$C987,$J$4:$J986,"&gt;="&amp;Boshqaruv!$C$9,$J$4:$J986,"&lt;="&amp;Boshqaruv!$C$10,$K$4:$K986,"&lt;&gt;",$K$4:$K986,"&lt;="&amp;Boshqaruv!$C$10)=0,1,0),0)</f>
        <v>0</v>
      </c>
      <c r="S987" s="28" t="n">
        <f aca="false">IF($P987=1,IF(COUNTIFS($B$4:$B986,$B987,$C$4:$C986,$C987,$P$4:$P986,1)=0,1,0),0)</f>
        <v>0</v>
      </c>
      <c r="T987" s="12"/>
    </row>
    <row r="988" customFormat="false" ht="15" hidden="false" customHeight="false" outlineLevel="0" collapsed="false">
      <c r="A988" s="20" t="n">
        <v>984</v>
      </c>
      <c r="B988" s="12"/>
      <c r="C988" s="13"/>
      <c r="D988" s="24"/>
      <c r="E988" s="12"/>
      <c r="F988" s="12"/>
      <c r="G988" s="25"/>
      <c r="H988" s="25"/>
      <c r="I988" s="25"/>
      <c r="J988" s="13"/>
      <c r="K988" s="13"/>
      <c r="L988" s="25"/>
      <c r="M988" s="14" t="str">
        <f aca="false">IF(OR($C988="",$J988=""),"",INT(($J988-$C988)/365.25))</f>
        <v/>
      </c>
      <c r="N988" s="14" t="str">
        <f aca="false">IF($M988="","",IF($M988&lt;2,"Ha","Yo'q"))</f>
        <v/>
      </c>
      <c r="O988" s="14" t="str">
        <f aca="false">IF($M988="","",IF(AND($M988&gt;=7,$M988&lt;=17),"Ha","Yo'q"))</f>
        <v/>
      </c>
      <c r="P988" s="14" t="str">
        <f aca="false">IF(AND($B988&lt;&gt;"",$J988&lt;&gt;"",$J988&lt;=Boshqaruv!$C$10,OR($K988="",$K988&gt;Boshqaruv!$C$10),$L988&lt;&gt;"Tibbiy qarshi ko'rsatma"),1,"")</f>
        <v/>
      </c>
      <c r="Q988" s="28" t="n">
        <f aca="false">IF(AND($B988&lt;&gt;"",$J988&gt;=Boshqaruv!$C$9,$J988&lt;=Boshqaruv!$C$10),IF(COUNTIFS($B$4:$B987,$B988,$C$4:$C987,$C988,$J$4:$J987,"&gt;="&amp;Boshqaruv!$C$9,$J$4:$J987,"&lt;="&amp;Boshqaruv!$C$10)=0,1,0),0)</f>
        <v>0</v>
      </c>
      <c r="R988" s="28" t="n">
        <f aca="false">IF(AND($B988&lt;&gt;"",$J988&gt;=Boshqaruv!$C$9,$J988&lt;=Boshqaruv!$C$10,$K988&lt;&gt;"",$K988&lt;=Boshqaruv!$C$10),IF(COUNTIFS($B$4:$B987,$B988,$C$4:$C987,$C988,$J$4:$J987,"&gt;="&amp;Boshqaruv!$C$9,$J$4:$J987,"&lt;="&amp;Boshqaruv!$C$10,$K$4:$K987,"&lt;&gt;",$K$4:$K987,"&lt;="&amp;Boshqaruv!$C$10)=0,1,0),0)</f>
        <v>0</v>
      </c>
      <c r="S988" s="28" t="n">
        <f aca="false">IF($P988=1,IF(COUNTIFS($B$4:$B987,$B988,$C$4:$C987,$C988,$P$4:$P987,1)=0,1,0),0)</f>
        <v>0</v>
      </c>
      <c r="T988" s="12"/>
    </row>
    <row r="989" customFormat="false" ht="15" hidden="false" customHeight="false" outlineLevel="0" collapsed="false">
      <c r="A989" s="20" t="n">
        <v>985</v>
      </c>
      <c r="B989" s="12"/>
      <c r="C989" s="13"/>
      <c r="D989" s="24"/>
      <c r="E989" s="12"/>
      <c r="F989" s="12"/>
      <c r="G989" s="25"/>
      <c r="H989" s="25"/>
      <c r="I989" s="25"/>
      <c r="J989" s="13"/>
      <c r="K989" s="13"/>
      <c r="L989" s="25"/>
      <c r="M989" s="14" t="str">
        <f aca="false">IF(OR($C989="",$J989=""),"",INT(($J989-$C989)/365.25))</f>
        <v/>
      </c>
      <c r="N989" s="14" t="str">
        <f aca="false">IF($M989="","",IF($M989&lt;2,"Ha","Yo'q"))</f>
        <v/>
      </c>
      <c r="O989" s="14" t="str">
        <f aca="false">IF($M989="","",IF(AND($M989&gt;=7,$M989&lt;=17),"Ha","Yo'q"))</f>
        <v/>
      </c>
      <c r="P989" s="14" t="str">
        <f aca="false">IF(AND($B989&lt;&gt;"",$J989&lt;&gt;"",$J989&lt;=Boshqaruv!$C$10,OR($K989="",$K989&gt;Boshqaruv!$C$10),$L989&lt;&gt;"Tibbiy qarshi ko'rsatma"),1,"")</f>
        <v/>
      </c>
      <c r="Q989" s="28" t="n">
        <f aca="false">IF(AND($B989&lt;&gt;"",$J989&gt;=Boshqaruv!$C$9,$J989&lt;=Boshqaruv!$C$10),IF(COUNTIFS($B$4:$B988,$B989,$C$4:$C988,$C989,$J$4:$J988,"&gt;="&amp;Boshqaruv!$C$9,$J$4:$J988,"&lt;="&amp;Boshqaruv!$C$10)=0,1,0),0)</f>
        <v>0</v>
      </c>
      <c r="R989" s="28" t="n">
        <f aca="false">IF(AND($B989&lt;&gt;"",$J989&gt;=Boshqaruv!$C$9,$J989&lt;=Boshqaruv!$C$10,$K989&lt;&gt;"",$K989&lt;=Boshqaruv!$C$10),IF(COUNTIFS($B$4:$B988,$B989,$C$4:$C988,$C989,$J$4:$J988,"&gt;="&amp;Boshqaruv!$C$9,$J$4:$J988,"&lt;="&amp;Boshqaruv!$C$10,$K$4:$K988,"&lt;&gt;",$K$4:$K988,"&lt;="&amp;Boshqaruv!$C$10)=0,1,0),0)</f>
        <v>0</v>
      </c>
      <c r="S989" s="28" t="n">
        <f aca="false">IF($P989=1,IF(COUNTIFS($B$4:$B988,$B989,$C$4:$C988,$C989,$P$4:$P988,1)=0,1,0),0)</f>
        <v>0</v>
      </c>
      <c r="T989" s="12"/>
    </row>
    <row r="990" customFormat="false" ht="15" hidden="false" customHeight="false" outlineLevel="0" collapsed="false">
      <c r="A990" s="20" t="n">
        <v>986</v>
      </c>
      <c r="B990" s="12"/>
      <c r="C990" s="13"/>
      <c r="D990" s="24"/>
      <c r="E990" s="12"/>
      <c r="F990" s="12"/>
      <c r="G990" s="25"/>
      <c r="H990" s="25"/>
      <c r="I990" s="25"/>
      <c r="J990" s="13"/>
      <c r="K990" s="13"/>
      <c r="L990" s="25"/>
      <c r="M990" s="14" t="str">
        <f aca="false">IF(OR($C990="",$J990=""),"",INT(($J990-$C990)/365.25))</f>
        <v/>
      </c>
      <c r="N990" s="14" t="str">
        <f aca="false">IF($M990="","",IF($M990&lt;2,"Ha","Yo'q"))</f>
        <v/>
      </c>
      <c r="O990" s="14" t="str">
        <f aca="false">IF($M990="","",IF(AND($M990&gt;=7,$M990&lt;=17),"Ha","Yo'q"))</f>
        <v/>
      </c>
      <c r="P990" s="14" t="str">
        <f aca="false">IF(AND($B990&lt;&gt;"",$J990&lt;&gt;"",$J990&lt;=Boshqaruv!$C$10,OR($K990="",$K990&gt;Boshqaruv!$C$10),$L990&lt;&gt;"Tibbiy qarshi ko'rsatma"),1,"")</f>
        <v/>
      </c>
      <c r="Q990" s="28" t="n">
        <f aca="false">IF(AND($B990&lt;&gt;"",$J990&gt;=Boshqaruv!$C$9,$J990&lt;=Boshqaruv!$C$10),IF(COUNTIFS($B$4:$B989,$B990,$C$4:$C989,$C990,$J$4:$J989,"&gt;="&amp;Boshqaruv!$C$9,$J$4:$J989,"&lt;="&amp;Boshqaruv!$C$10)=0,1,0),0)</f>
        <v>0</v>
      </c>
      <c r="R990" s="28" t="n">
        <f aca="false">IF(AND($B990&lt;&gt;"",$J990&gt;=Boshqaruv!$C$9,$J990&lt;=Boshqaruv!$C$10,$K990&lt;&gt;"",$K990&lt;=Boshqaruv!$C$10),IF(COUNTIFS($B$4:$B989,$B990,$C$4:$C989,$C990,$J$4:$J989,"&gt;="&amp;Boshqaruv!$C$9,$J$4:$J989,"&lt;="&amp;Boshqaruv!$C$10,$K$4:$K989,"&lt;&gt;",$K$4:$K989,"&lt;="&amp;Boshqaruv!$C$10)=0,1,0),0)</f>
        <v>0</v>
      </c>
      <c r="S990" s="28" t="n">
        <f aca="false">IF($P990=1,IF(COUNTIFS($B$4:$B989,$B990,$C$4:$C989,$C990,$P$4:$P989,1)=0,1,0),0)</f>
        <v>0</v>
      </c>
      <c r="T990" s="12"/>
    </row>
    <row r="991" customFormat="false" ht="15" hidden="false" customHeight="false" outlineLevel="0" collapsed="false">
      <c r="A991" s="20" t="n">
        <v>987</v>
      </c>
      <c r="B991" s="12"/>
      <c r="C991" s="13"/>
      <c r="D991" s="24"/>
      <c r="E991" s="12"/>
      <c r="F991" s="12"/>
      <c r="G991" s="25"/>
      <c r="H991" s="25"/>
      <c r="I991" s="25"/>
      <c r="J991" s="13"/>
      <c r="K991" s="13"/>
      <c r="L991" s="25"/>
      <c r="M991" s="14" t="str">
        <f aca="false">IF(OR($C991="",$J991=""),"",INT(($J991-$C991)/365.25))</f>
        <v/>
      </c>
      <c r="N991" s="14" t="str">
        <f aca="false">IF($M991="","",IF($M991&lt;2,"Ha","Yo'q"))</f>
        <v/>
      </c>
      <c r="O991" s="14" t="str">
        <f aca="false">IF($M991="","",IF(AND($M991&gt;=7,$M991&lt;=17),"Ha","Yo'q"))</f>
        <v/>
      </c>
      <c r="P991" s="14" t="str">
        <f aca="false">IF(AND($B991&lt;&gt;"",$J991&lt;&gt;"",$J991&lt;=Boshqaruv!$C$10,OR($K991="",$K991&gt;Boshqaruv!$C$10),$L991&lt;&gt;"Tibbiy qarshi ko'rsatma"),1,"")</f>
        <v/>
      </c>
      <c r="Q991" s="28" t="n">
        <f aca="false">IF(AND($B991&lt;&gt;"",$J991&gt;=Boshqaruv!$C$9,$J991&lt;=Boshqaruv!$C$10),IF(COUNTIFS($B$4:$B990,$B991,$C$4:$C990,$C991,$J$4:$J990,"&gt;="&amp;Boshqaruv!$C$9,$J$4:$J990,"&lt;="&amp;Boshqaruv!$C$10)=0,1,0),0)</f>
        <v>0</v>
      </c>
      <c r="R991" s="28" t="n">
        <f aca="false">IF(AND($B991&lt;&gt;"",$J991&gt;=Boshqaruv!$C$9,$J991&lt;=Boshqaruv!$C$10,$K991&lt;&gt;"",$K991&lt;=Boshqaruv!$C$10),IF(COUNTIFS($B$4:$B990,$B991,$C$4:$C990,$C991,$J$4:$J990,"&gt;="&amp;Boshqaruv!$C$9,$J$4:$J990,"&lt;="&amp;Boshqaruv!$C$10,$K$4:$K990,"&lt;&gt;",$K$4:$K990,"&lt;="&amp;Boshqaruv!$C$10)=0,1,0),0)</f>
        <v>0</v>
      </c>
      <c r="S991" s="28" t="n">
        <f aca="false">IF($P991=1,IF(COUNTIFS($B$4:$B990,$B991,$C$4:$C990,$C991,$P$4:$P990,1)=0,1,0),0)</f>
        <v>0</v>
      </c>
      <c r="T991" s="12"/>
    </row>
    <row r="992" customFormat="false" ht="15" hidden="false" customHeight="false" outlineLevel="0" collapsed="false">
      <c r="A992" s="20" t="n">
        <v>988</v>
      </c>
      <c r="B992" s="12"/>
      <c r="C992" s="13"/>
      <c r="D992" s="24"/>
      <c r="E992" s="12"/>
      <c r="F992" s="12"/>
      <c r="G992" s="25"/>
      <c r="H992" s="25"/>
      <c r="I992" s="25"/>
      <c r="J992" s="13"/>
      <c r="K992" s="13"/>
      <c r="L992" s="25"/>
      <c r="M992" s="14" t="str">
        <f aca="false">IF(OR($C992="",$J992=""),"",INT(($J992-$C992)/365.25))</f>
        <v/>
      </c>
      <c r="N992" s="14" t="str">
        <f aca="false">IF($M992="","",IF($M992&lt;2,"Ha","Yo'q"))</f>
        <v/>
      </c>
      <c r="O992" s="14" t="str">
        <f aca="false">IF($M992="","",IF(AND($M992&gt;=7,$M992&lt;=17),"Ha","Yo'q"))</f>
        <v/>
      </c>
      <c r="P992" s="14" t="str">
        <f aca="false">IF(AND($B992&lt;&gt;"",$J992&lt;&gt;"",$J992&lt;=Boshqaruv!$C$10,OR($K992="",$K992&gt;Boshqaruv!$C$10),$L992&lt;&gt;"Tibbiy qarshi ko'rsatma"),1,"")</f>
        <v/>
      </c>
      <c r="Q992" s="28" t="n">
        <f aca="false">IF(AND($B992&lt;&gt;"",$J992&gt;=Boshqaruv!$C$9,$J992&lt;=Boshqaruv!$C$10),IF(COUNTIFS($B$4:$B991,$B992,$C$4:$C991,$C992,$J$4:$J991,"&gt;="&amp;Boshqaruv!$C$9,$J$4:$J991,"&lt;="&amp;Boshqaruv!$C$10)=0,1,0),0)</f>
        <v>0</v>
      </c>
      <c r="R992" s="28" t="n">
        <f aca="false">IF(AND($B992&lt;&gt;"",$J992&gt;=Boshqaruv!$C$9,$J992&lt;=Boshqaruv!$C$10,$K992&lt;&gt;"",$K992&lt;=Boshqaruv!$C$10),IF(COUNTIFS($B$4:$B991,$B992,$C$4:$C991,$C992,$J$4:$J991,"&gt;="&amp;Boshqaruv!$C$9,$J$4:$J991,"&lt;="&amp;Boshqaruv!$C$10,$K$4:$K991,"&lt;&gt;",$K$4:$K991,"&lt;="&amp;Boshqaruv!$C$10)=0,1,0),0)</f>
        <v>0</v>
      </c>
      <c r="S992" s="28" t="n">
        <f aca="false">IF($P992=1,IF(COUNTIFS($B$4:$B991,$B992,$C$4:$C991,$C992,$P$4:$P991,1)=0,1,0),0)</f>
        <v>0</v>
      </c>
      <c r="T992" s="12"/>
    </row>
    <row r="993" customFormat="false" ht="15" hidden="false" customHeight="false" outlineLevel="0" collapsed="false">
      <c r="A993" s="20" t="n">
        <v>989</v>
      </c>
      <c r="B993" s="12"/>
      <c r="C993" s="13"/>
      <c r="D993" s="24"/>
      <c r="E993" s="12"/>
      <c r="F993" s="12"/>
      <c r="G993" s="25"/>
      <c r="H993" s="25"/>
      <c r="I993" s="25"/>
      <c r="J993" s="13"/>
      <c r="K993" s="13"/>
      <c r="L993" s="25"/>
      <c r="M993" s="14" t="str">
        <f aca="false">IF(OR($C993="",$J993=""),"",INT(($J993-$C993)/365.25))</f>
        <v/>
      </c>
      <c r="N993" s="14" t="str">
        <f aca="false">IF($M993="","",IF($M993&lt;2,"Ha","Yo'q"))</f>
        <v/>
      </c>
      <c r="O993" s="14" t="str">
        <f aca="false">IF($M993="","",IF(AND($M993&gt;=7,$M993&lt;=17),"Ha","Yo'q"))</f>
        <v/>
      </c>
      <c r="P993" s="14" t="str">
        <f aca="false">IF(AND($B993&lt;&gt;"",$J993&lt;&gt;"",$J993&lt;=Boshqaruv!$C$10,OR($K993="",$K993&gt;Boshqaruv!$C$10),$L993&lt;&gt;"Tibbiy qarshi ko'rsatma"),1,"")</f>
        <v/>
      </c>
      <c r="Q993" s="28" t="n">
        <f aca="false">IF(AND($B993&lt;&gt;"",$J993&gt;=Boshqaruv!$C$9,$J993&lt;=Boshqaruv!$C$10),IF(COUNTIFS($B$4:$B992,$B993,$C$4:$C992,$C993,$J$4:$J992,"&gt;="&amp;Boshqaruv!$C$9,$J$4:$J992,"&lt;="&amp;Boshqaruv!$C$10)=0,1,0),0)</f>
        <v>0</v>
      </c>
      <c r="R993" s="28" t="n">
        <f aca="false">IF(AND($B993&lt;&gt;"",$J993&gt;=Boshqaruv!$C$9,$J993&lt;=Boshqaruv!$C$10,$K993&lt;&gt;"",$K993&lt;=Boshqaruv!$C$10),IF(COUNTIFS($B$4:$B992,$B993,$C$4:$C992,$C993,$J$4:$J992,"&gt;="&amp;Boshqaruv!$C$9,$J$4:$J992,"&lt;="&amp;Boshqaruv!$C$10,$K$4:$K992,"&lt;&gt;",$K$4:$K992,"&lt;="&amp;Boshqaruv!$C$10)=0,1,0),0)</f>
        <v>0</v>
      </c>
      <c r="S993" s="28" t="n">
        <f aca="false">IF($P993=1,IF(COUNTIFS($B$4:$B992,$B993,$C$4:$C992,$C993,$P$4:$P992,1)=0,1,0),0)</f>
        <v>0</v>
      </c>
      <c r="T993" s="12"/>
    </row>
    <row r="994" customFormat="false" ht="15" hidden="false" customHeight="false" outlineLevel="0" collapsed="false">
      <c r="A994" s="20" t="n">
        <v>990</v>
      </c>
      <c r="B994" s="12"/>
      <c r="C994" s="13"/>
      <c r="D994" s="24"/>
      <c r="E994" s="12"/>
      <c r="F994" s="12"/>
      <c r="G994" s="25"/>
      <c r="H994" s="25"/>
      <c r="I994" s="25"/>
      <c r="J994" s="13"/>
      <c r="K994" s="13"/>
      <c r="L994" s="25"/>
      <c r="M994" s="14" t="str">
        <f aca="false">IF(OR($C994="",$J994=""),"",INT(($J994-$C994)/365.25))</f>
        <v/>
      </c>
      <c r="N994" s="14" t="str">
        <f aca="false">IF($M994="","",IF($M994&lt;2,"Ha","Yo'q"))</f>
        <v/>
      </c>
      <c r="O994" s="14" t="str">
        <f aca="false">IF($M994="","",IF(AND($M994&gt;=7,$M994&lt;=17),"Ha","Yo'q"))</f>
        <v/>
      </c>
      <c r="P994" s="14" t="str">
        <f aca="false">IF(AND($B994&lt;&gt;"",$J994&lt;&gt;"",$J994&lt;=Boshqaruv!$C$10,OR($K994="",$K994&gt;Boshqaruv!$C$10),$L994&lt;&gt;"Tibbiy qarshi ko'rsatma"),1,"")</f>
        <v/>
      </c>
      <c r="Q994" s="28" t="n">
        <f aca="false">IF(AND($B994&lt;&gt;"",$J994&gt;=Boshqaruv!$C$9,$J994&lt;=Boshqaruv!$C$10),IF(COUNTIFS($B$4:$B993,$B994,$C$4:$C993,$C994,$J$4:$J993,"&gt;="&amp;Boshqaruv!$C$9,$J$4:$J993,"&lt;="&amp;Boshqaruv!$C$10)=0,1,0),0)</f>
        <v>0</v>
      </c>
      <c r="R994" s="28" t="n">
        <f aca="false">IF(AND($B994&lt;&gt;"",$J994&gt;=Boshqaruv!$C$9,$J994&lt;=Boshqaruv!$C$10,$K994&lt;&gt;"",$K994&lt;=Boshqaruv!$C$10),IF(COUNTIFS($B$4:$B993,$B994,$C$4:$C993,$C994,$J$4:$J993,"&gt;="&amp;Boshqaruv!$C$9,$J$4:$J993,"&lt;="&amp;Boshqaruv!$C$10,$K$4:$K993,"&lt;&gt;",$K$4:$K993,"&lt;="&amp;Boshqaruv!$C$10)=0,1,0),0)</f>
        <v>0</v>
      </c>
      <c r="S994" s="28" t="n">
        <f aca="false">IF($P994=1,IF(COUNTIFS($B$4:$B993,$B994,$C$4:$C993,$C994,$P$4:$P993,1)=0,1,0),0)</f>
        <v>0</v>
      </c>
      <c r="T994" s="12"/>
    </row>
    <row r="995" customFormat="false" ht="15" hidden="false" customHeight="false" outlineLevel="0" collapsed="false">
      <c r="A995" s="20" t="n">
        <v>991</v>
      </c>
      <c r="B995" s="12"/>
      <c r="C995" s="13"/>
      <c r="D995" s="24"/>
      <c r="E995" s="12"/>
      <c r="F995" s="12"/>
      <c r="G995" s="25"/>
      <c r="H995" s="25"/>
      <c r="I995" s="25"/>
      <c r="J995" s="13"/>
      <c r="K995" s="13"/>
      <c r="L995" s="25"/>
      <c r="M995" s="14" t="str">
        <f aca="false">IF(OR($C995="",$J995=""),"",INT(($J995-$C995)/365.25))</f>
        <v/>
      </c>
      <c r="N995" s="14" t="str">
        <f aca="false">IF($M995="","",IF($M995&lt;2,"Ha","Yo'q"))</f>
        <v/>
      </c>
      <c r="O995" s="14" t="str">
        <f aca="false">IF($M995="","",IF(AND($M995&gt;=7,$M995&lt;=17),"Ha","Yo'q"))</f>
        <v/>
      </c>
      <c r="P995" s="14" t="str">
        <f aca="false">IF(AND($B995&lt;&gt;"",$J995&lt;&gt;"",$J995&lt;=Boshqaruv!$C$10,OR($K995="",$K995&gt;Boshqaruv!$C$10),$L995&lt;&gt;"Tibbiy qarshi ko'rsatma"),1,"")</f>
        <v/>
      </c>
      <c r="Q995" s="28" t="n">
        <f aca="false">IF(AND($B995&lt;&gt;"",$J995&gt;=Boshqaruv!$C$9,$J995&lt;=Boshqaruv!$C$10),IF(COUNTIFS($B$4:$B994,$B995,$C$4:$C994,$C995,$J$4:$J994,"&gt;="&amp;Boshqaruv!$C$9,$J$4:$J994,"&lt;="&amp;Boshqaruv!$C$10)=0,1,0),0)</f>
        <v>0</v>
      </c>
      <c r="R995" s="28" t="n">
        <f aca="false">IF(AND($B995&lt;&gt;"",$J995&gt;=Boshqaruv!$C$9,$J995&lt;=Boshqaruv!$C$10,$K995&lt;&gt;"",$K995&lt;=Boshqaruv!$C$10),IF(COUNTIFS($B$4:$B994,$B995,$C$4:$C994,$C995,$J$4:$J994,"&gt;="&amp;Boshqaruv!$C$9,$J$4:$J994,"&lt;="&amp;Boshqaruv!$C$10,$K$4:$K994,"&lt;&gt;",$K$4:$K994,"&lt;="&amp;Boshqaruv!$C$10)=0,1,0),0)</f>
        <v>0</v>
      </c>
      <c r="S995" s="28" t="n">
        <f aca="false">IF($P995=1,IF(COUNTIFS($B$4:$B994,$B995,$C$4:$C994,$C995,$P$4:$P994,1)=0,1,0),0)</f>
        <v>0</v>
      </c>
      <c r="T995" s="12"/>
    </row>
    <row r="996" customFormat="false" ht="15" hidden="false" customHeight="false" outlineLevel="0" collapsed="false">
      <c r="A996" s="20" t="n">
        <v>992</v>
      </c>
      <c r="B996" s="12"/>
      <c r="C996" s="13"/>
      <c r="D996" s="24"/>
      <c r="E996" s="12"/>
      <c r="F996" s="12"/>
      <c r="G996" s="25"/>
      <c r="H996" s="25"/>
      <c r="I996" s="25"/>
      <c r="J996" s="13"/>
      <c r="K996" s="13"/>
      <c r="L996" s="25"/>
      <c r="M996" s="14" t="str">
        <f aca="false">IF(OR($C996="",$J996=""),"",INT(($J996-$C996)/365.25))</f>
        <v/>
      </c>
      <c r="N996" s="14" t="str">
        <f aca="false">IF($M996="","",IF($M996&lt;2,"Ha","Yo'q"))</f>
        <v/>
      </c>
      <c r="O996" s="14" t="str">
        <f aca="false">IF($M996="","",IF(AND($M996&gt;=7,$M996&lt;=17),"Ha","Yo'q"))</f>
        <v/>
      </c>
      <c r="P996" s="14" t="str">
        <f aca="false">IF(AND($B996&lt;&gt;"",$J996&lt;&gt;"",$J996&lt;=Boshqaruv!$C$10,OR($K996="",$K996&gt;Boshqaruv!$C$10),$L996&lt;&gt;"Tibbiy qarshi ko'rsatma"),1,"")</f>
        <v/>
      </c>
      <c r="Q996" s="28" t="n">
        <f aca="false">IF(AND($B996&lt;&gt;"",$J996&gt;=Boshqaruv!$C$9,$J996&lt;=Boshqaruv!$C$10),IF(COUNTIFS($B$4:$B995,$B996,$C$4:$C995,$C996,$J$4:$J995,"&gt;="&amp;Boshqaruv!$C$9,$J$4:$J995,"&lt;="&amp;Boshqaruv!$C$10)=0,1,0),0)</f>
        <v>0</v>
      </c>
      <c r="R996" s="28" t="n">
        <f aca="false">IF(AND($B996&lt;&gt;"",$J996&gt;=Boshqaruv!$C$9,$J996&lt;=Boshqaruv!$C$10,$K996&lt;&gt;"",$K996&lt;=Boshqaruv!$C$10),IF(COUNTIFS($B$4:$B995,$B996,$C$4:$C995,$C996,$J$4:$J995,"&gt;="&amp;Boshqaruv!$C$9,$J$4:$J995,"&lt;="&amp;Boshqaruv!$C$10,$K$4:$K995,"&lt;&gt;",$K$4:$K995,"&lt;="&amp;Boshqaruv!$C$10)=0,1,0),0)</f>
        <v>0</v>
      </c>
      <c r="S996" s="28" t="n">
        <f aca="false">IF($P996=1,IF(COUNTIFS($B$4:$B995,$B996,$C$4:$C995,$C996,$P$4:$P995,1)=0,1,0),0)</f>
        <v>0</v>
      </c>
      <c r="T996" s="12"/>
    </row>
    <row r="997" customFormat="false" ht="15" hidden="false" customHeight="false" outlineLevel="0" collapsed="false">
      <c r="A997" s="20" t="n">
        <v>993</v>
      </c>
      <c r="B997" s="12"/>
      <c r="C997" s="13"/>
      <c r="D997" s="24"/>
      <c r="E997" s="12"/>
      <c r="F997" s="12"/>
      <c r="G997" s="25"/>
      <c r="H997" s="25"/>
      <c r="I997" s="25"/>
      <c r="J997" s="13"/>
      <c r="K997" s="13"/>
      <c r="L997" s="25"/>
      <c r="M997" s="14" t="str">
        <f aca="false">IF(OR($C997="",$J997=""),"",INT(($J997-$C997)/365.25))</f>
        <v/>
      </c>
      <c r="N997" s="14" t="str">
        <f aca="false">IF($M997="","",IF($M997&lt;2,"Ha","Yo'q"))</f>
        <v/>
      </c>
      <c r="O997" s="14" t="str">
        <f aca="false">IF($M997="","",IF(AND($M997&gt;=7,$M997&lt;=17),"Ha","Yo'q"))</f>
        <v/>
      </c>
      <c r="P997" s="14" t="str">
        <f aca="false">IF(AND($B997&lt;&gt;"",$J997&lt;&gt;"",$J997&lt;=Boshqaruv!$C$10,OR($K997="",$K997&gt;Boshqaruv!$C$10),$L997&lt;&gt;"Tibbiy qarshi ko'rsatma"),1,"")</f>
        <v/>
      </c>
      <c r="Q997" s="28" t="n">
        <f aca="false">IF(AND($B997&lt;&gt;"",$J997&gt;=Boshqaruv!$C$9,$J997&lt;=Boshqaruv!$C$10),IF(COUNTIFS($B$4:$B996,$B997,$C$4:$C996,$C997,$J$4:$J996,"&gt;="&amp;Boshqaruv!$C$9,$J$4:$J996,"&lt;="&amp;Boshqaruv!$C$10)=0,1,0),0)</f>
        <v>0</v>
      </c>
      <c r="R997" s="28" t="n">
        <f aca="false">IF(AND($B997&lt;&gt;"",$J997&gt;=Boshqaruv!$C$9,$J997&lt;=Boshqaruv!$C$10,$K997&lt;&gt;"",$K997&lt;=Boshqaruv!$C$10),IF(COUNTIFS($B$4:$B996,$B997,$C$4:$C996,$C997,$J$4:$J996,"&gt;="&amp;Boshqaruv!$C$9,$J$4:$J996,"&lt;="&amp;Boshqaruv!$C$10,$K$4:$K996,"&lt;&gt;",$K$4:$K996,"&lt;="&amp;Boshqaruv!$C$10)=0,1,0),0)</f>
        <v>0</v>
      </c>
      <c r="S997" s="28" t="n">
        <f aca="false">IF($P997=1,IF(COUNTIFS($B$4:$B996,$B997,$C$4:$C996,$C997,$P$4:$P996,1)=0,1,0),0)</f>
        <v>0</v>
      </c>
      <c r="T997" s="12"/>
    </row>
    <row r="998" customFormat="false" ht="15" hidden="false" customHeight="false" outlineLevel="0" collapsed="false">
      <c r="A998" s="20" t="n">
        <v>994</v>
      </c>
      <c r="B998" s="12"/>
      <c r="C998" s="13"/>
      <c r="D998" s="24"/>
      <c r="E998" s="12"/>
      <c r="F998" s="12"/>
      <c r="G998" s="25"/>
      <c r="H998" s="25"/>
      <c r="I998" s="25"/>
      <c r="J998" s="13"/>
      <c r="K998" s="13"/>
      <c r="L998" s="25"/>
      <c r="M998" s="14" t="str">
        <f aca="false">IF(OR($C998="",$J998=""),"",INT(($J998-$C998)/365.25))</f>
        <v/>
      </c>
      <c r="N998" s="14" t="str">
        <f aca="false">IF($M998="","",IF($M998&lt;2,"Ha","Yo'q"))</f>
        <v/>
      </c>
      <c r="O998" s="14" t="str">
        <f aca="false">IF($M998="","",IF(AND($M998&gt;=7,$M998&lt;=17),"Ha","Yo'q"))</f>
        <v/>
      </c>
      <c r="P998" s="14" t="str">
        <f aca="false">IF(AND($B998&lt;&gt;"",$J998&lt;&gt;"",$J998&lt;=Boshqaruv!$C$10,OR($K998="",$K998&gt;Boshqaruv!$C$10),$L998&lt;&gt;"Tibbiy qarshi ko'rsatma"),1,"")</f>
        <v/>
      </c>
      <c r="Q998" s="28" t="n">
        <f aca="false">IF(AND($B998&lt;&gt;"",$J998&gt;=Boshqaruv!$C$9,$J998&lt;=Boshqaruv!$C$10),IF(COUNTIFS($B$4:$B997,$B998,$C$4:$C997,$C998,$J$4:$J997,"&gt;="&amp;Boshqaruv!$C$9,$J$4:$J997,"&lt;="&amp;Boshqaruv!$C$10)=0,1,0),0)</f>
        <v>0</v>
      </c>
      <c r="R998" s="28" t="n">
        <f aca="false">IF(AND($B998&lt;&gt;"",$J998&gt;=Boshqaruv!$C$9,$J998&lt;=Boshqaruv!$C$10,$K998&lt;&gt;"",$K998&lt;=Boshqaruv!$C$10),IF(COUNTIFS($B$4:$B997,$B998,$C$4:$C997,$C998,$J$4:$J997,"&gt;="&amp;Boshqaruv!$C$9,$J$4:$J997,"&lt;="&amp;Boshqaruv!$C$10,$K$4:$K997,"&lt;&gt;",$K$4:$K997,"&lt;="&amp;Boshqaruv!$C$10)=0,1,0),0)</f>
        <v>0</v>
      </c>
      <c r="S998" s="28" t="n">
        <f aca="false">IF($P998=1,IF(COUNTIFS($B$4:$B997,$B998,$C$4:$C997,$C998,$P$4:$P997,1)=0,1,0),0)</f>
        <v>0</v>
      </c>
      <c r="T998" s="12"/>
    </row>
    <row r="999" customFormat="false" ht="15" hidden="false" customHeight="false" outlineLevel="0" collapsed="false">
      <c r="A999" s="20" t="n">
        <v>995</v>
      </c>
      <c r="B999" s="12"/>
      <c r="C999" s="13"/>
      <c r="D999" s="24"/>
      <c r="E999" s="12"/>
      <c r="F999" s="12"/>
      <c r="G999" s="25"/>
      <c r="H999" s="25"/>
      <c r="I999" s="25"/>
      <c r="J999" s="13"/>
      <c r="K999" s="13"/>
      <c r="L999" s="25"/>
      <c r="M999" s="14" t="str">
        <f aca="false">IF(OR($C999="",$J999=""),"",INT(($J999-$C999)/365.25))</f>
        <v/>
      </c>
      <c r="N999" s="14" t="str">
        <f aca="false">IF($M999="","",IF($M999&lt;2,"Ha","Yo'q"))</f>
        <v/>
      </c>
      <c r="O999" s="14" t="str">
        <f aca="false">IF($M999="","",IF(AND($M999&gt;=7,$M999&lt;=17),"Ha","Yo'q"))</f>
        <v/>
      </c>
      <c r="P999" s="14" t="str">
        <f aca="false">IF(AND($B999&lt;&gt;"",$J999&lt;&gt;"",$J999&lt;=Boshqaruv!$C$10,OR($K999="",$K999&gt;Boshqaruv!$C$10),$L999&lt;&gt;"Tibbiy qarshi ko'rsatma"),1,"")</f>
        <v/>
      </c>
      <c r="Q999" s="28" t="n">
        <f aca="false">IF(AND($B999&lt;&gt;"",$J999&gt;=Boshqaruv!$C$9,$J999&lt;=Boshqaruv!$C$10),IF(COUNTIFS($B$4:$B998,$B999,$C$4:$C998,$C999,$J$4:$J998,"&gt;="&amp;Boshqaruv!$C$9,$J$4:$J998,"&lt;="&amp;Boshqaruv!$C$10)=0,1,0),0)</f>
        <v>0</v>
      </c>
      <c r="R999" s="28" t="n">
        <f aca="false">IF(AND($B999&lt;&gt;"",$J999&gt;=Boshqaruv!$C$9,$J999&lt;=Boshqaruv!$C$10,$K999&lt;&gt;"",$K999&lt;=Boshqaruv!$C$10),IF(COUNTIFS($B$4:$B998,$B999,$C$4:$C998,$C999,$J$4:$J998,"&gt;="&amp;Boshqaruv!$C$9,$J$4:$J998,"&lt;="&amp;Boshqaruv!$C$10,$K$4:$K998,"&lt;&gt;",$K$4:$K998,"&lt;="&amp;Boshqaruv!$C$10)=0,1,0),0)</f>
        <v>0</v>
      </c>
      <c r="S999" s="28" t="n">
        <f aca="false">IF($P999=1,IF(COUNTIFS($B$4:$B998,$B999,$C$4:$C998,$C999,$P$4:$P998,1)=0,1,0),0)</f>
        <v>0</v>
      </c>
      <c r="T999" s="12"/>
    </row>
    <row r="1000" customFormat="false" ht="15" hidden="false" customHeight="false" outlineLevel="0" collapsed="false">
      <c r="A1000" s="20" t="n">
        <v>996</v>
      </c>
      <c r="B1000" s="12"/>
      <c r="C1000" s="13"/>
      <c r="D1000" s="24"/>
      <c r="E1000" s="12"/>
      <c r="F1000" s="12"/>
      <c r="G1000" s="25"/>
      <c r="H1000" s="25"/>
      <c r="I1000" s="25"/>
      <c r="J1000" s="13"/>
      <c r="K1000" s="13"/>
      <c r="L1000" s="25"/>
      <c r="M1000" s="14" t="str">
        <f aca="false">IF(OR($C1000="",$J1000=""),"",INT(($J1000-$C1000)/365.25))</f>
        <v/>
      </c>
      <c r="N1000" s="14" t="str">
        <f aca="false">IF($M1000="","",IF($M1000&lt;2,"Ha","Yo'q"))</f>
        <v/>
      </c>
      <c r="O1000" s="14" t="str">
        <f aca="false">IF($M1000="","",IF(AND($M1000&gt;=7,$M1000&lt;=17),"Ha","Yo'q"))</f>
        <v/>
      </c>
      <c r="P1000" s="14" t="str">
        <f aca="false">IF(AND($B1000&lt;&gt;"",$J1000&lt;&gt;"",$J1000&lt;=Boshqaruv!$C$10,OR($K1000="",$K1000&gt;Boshqaruv!$C$10),$L1000&lt;&gt;"Tibbiy qarshi ko'rsatma"),1,"")</f>
        <v/>
      </c>
      <c r="Q1000" s="28" t="n">
        <f aca="false">IF(AND($B1000&lt;&gt;"",$J1000&gt;=Boshqaruv!$C$9,$J1000&lt;=Boshqaruv!$C$10),IF(COUNTIFS($B$4:$B999,$B1000,$C$4:$C999,$C1000,$J$4:$J999,"&gt;="&amp;Boshqaruv!$C$9,$J$4:$J999,"&lt;="&amp;Boshqaruv!$C$10)=0,1,0),0)</f>
        <v>0</v>
      </c>
      <c r="R1000" s="28" t="n">
        <f aca="false">IF(AND($B1000&lt;&gt;"",$J1000&gt;=Boshqaruv!$C$9,$J1000&lt;=Boshqaruv!$C$10,$K1000&lt;&gt;"",$K1000&lt;=Boshqaruv!$C$10),IF(COUNTIFS($B$4:$B999,$B1000,$C$4:$C999,$C1000,$J$4:$J999,"&gt;="&amp;Boshqaruv!$C$9,$J$4:$J999,"&lt;="&amp;Boshqaruv!$C$10,$K$4:$K999,"&lt;&gt;",$K$4:$K999,"&lt;="&amp;Boshqaruv!$C$10)=0,1,0),0)</f>
        <v>0</v>
      </c>
      <c r="S1000" s="28" t="n">
        <f aca="false">IF($P1000=1,IF(COUNTIFS($B$4:$B999,$B1000,$C$4:$C999,$C1000,$P$4:$P999,1)=0,1,0),0)</f>
        <v>0</v>
      </c>
      <c r="T1000" s="12"/>
    </row>
    <row r="1001" customFormat="false" ht="15" hidden="false" customHeight="false" outlineLevel="0" collapsed="false">
      <c r="A1001" s="20" t="n">
        <v>997</v>
      </c>
      <c r="B1001" s="12"/>
      <c r="C1001" s="13"/>
      <c r="D1001" s="24"/>
      <c r="E1001" s="12"/>
      <c r="F1001" s="12"/>
      <c r="G1001" s="25"/>
      <c r="H1001" s="25"/>
      <c r="I1001" s="25"/>
      <c r="J1001" s="13"/>
      <c r="K1001" s="13"/>
      <c r="L1001" s="25"/>
      <c r="M1001" s="14" t="str">
        <f aca="false">IF(OR($C1001="",$J1001=""),"",INT(($J1001-$C1001)/365.25))</f>
        <v/>
      </c>
      <c r="N1001" s="14" t="str">
        <f aca="false">IF($M1001="","",IF($M1001&lt;2,"Ha","Yo'q"))</f>
        <v/>
      </c>
      <c r="O1001" s="14" t="str">
        <f aca="false">IF($M1001="","",IF(AND($M1001&gt;=7,$M1001&lt;=17),"Ha","Yo'q"))</f>
        <v/>
      </c>
      <c r="P1001" s="14" t="str">
        <f aca="false">IF(AND($B1001&lt;&gt;"",$J1001&lt;&gt;"",$J1001&lt;=Boshqaruv!$C$10,OR($K1001="",$K1001&gt;Boshqaruv!$C$10),$L1001&lt;&gt;"Tibbiy qarshi ko'rsatma"),1,"")</f>
        <v/>
      </c>
      <c r="Q1001" s="28" t="n">
        <f aca="false">IF(AND($B1001&lt;&gt;"",$J1001&gt;=Boshqaruv!$C$9,$J1001&lt;=Boshqaruv!$C$10),IF(COUNTIFS($B$4:$B1000,$B1001,$C$4:$C1000,$C1001,$J$4:$J1000,"&gt;="&amp;Boshqaruv!$C$9,$J$4:$J1000,"&lt;="&amp;Boshqaruv!$C$10)=0,1,0),0)</f>
        <v>0</v>
      </c>
      <c r="R1001" s="28" t="n">
        <f aca="false">IF(AND($B1001&lt;&gt;"",$J1001&gt;=Boshqaruv!$C$9,$J1001&lt;=Boshqaruv!$C$10,$K1001&lt;&gt;"",$K1001&lt;=Boshqaruv!$C$10),IF(COUNTIFS($B$4:$B1000,$B1001,$C$4:$C1000,$C1001,$J$4:$J1000,"&gt;="&amp;Boshqaruv!$C$9,$J$4:$J1000,"&lt;="&amp;Boshqaruv!$C$10,$K$4:$K1000,"&lt;&gt;",$K$4:$K1000,"&lt;="&amp;Boshqaruv!$C$10)=0,1,0),0)</f>
        <v>0</v>
      </c>
      <c r="S1001" s="28" t="n">
        <f aca="false">IF($P1001=1,IF(COUNTIFS($B$4:$B1000,$B1001,$C$4:$C1000,$C1001,$P$4:$P1000,1)=0,1,0),0)</f>
        <v>0</v>
      </c>
      <c r="T1001" s="12"/>
    </row>
    <row r="1002" customFormat="false" ht="15" hidden="false" customHeight="false" outlineLevel="0" collapsed="false">
      <c r="A1002" s="20" t="n">
        <v>998</v>
      </c>
      <c r="B1002" s="12"/>
      <c r="C1002" s="13"/>
      <c r="D1002" s="24"/>
      <c r="E1002" s="12"/>
      <c r="F1002" s="12"/>
      <c r="G1002" s="25"/>
      <c r="H1002" s="25"/>
      <c r="I1002" s="25"/>
      <c r="J1002" s="13"/>
      <c r="K1002" s="13"/>
      <c r="L1002" s="25"/>
      <c r="M1002" s="14" t="str">
        <f aca="false">IF(OR($C1002="",$J1002=""),"",INT(($J1002-$C1002)/365.25))</f>
        <v/>
      </c>
      <c r="N1002" s="14" t="str">
        <f aca="false">IF($M1002="","",IF($M1002&lt;2,"Ha","Yo'q"))</f>
        <v/>
      </c>
      <c r="O1002" s="14" t="str">
        <f aca="false">IF($M1002="","",IF(AND($M1002&gt;=7,$M1002&lt;=17),"Ha","Yo'q"))</f>
        <v/>
      </c>
      <c r="P1002" s="14" t="str">
        <f aca="false">IF(AND($B1002&lt;&gt;"",$J1002&lt;&gt;"",$J1002&lt;=Boshqaruv!$C$10,OR($K1002="",$K1002&gt;Boshqaruv!$C$10),$L1002&lt;&gt;"Tibbiy qarshi ko'rsatma"),1,"")</f>
        <v/>
      </c>
      <c r="Q1002" s="28" t="n">
        <f aca="false">IF(AND($B1002&lt;&gt;"",$J1002&gt;=Boshqaruv!$C$9,$J1002&lt;=Boshqaruv!$C$10),IF(COUNTIFS($B$4:$B1001,$B1002,$C$4:$C1001,$C1002,$J$4:$J1001,"&gt;="&amp;Boshqaruv!$C$9,$J$4:$J1001,"&lt;="&amp;Boshqaruv!$C$10)=0,1,0),0)</f>
        <v>0</v>
      </c>
      <c r="R1002" s="28" t="n">
        <f aca="false">IF(AND($B1002&lt;&gt;"",$J1002&gt;=Boshqaruv!$C$9,$J1002&lt;=Boshqaruv!$C$10,$K1002&lt;&gt;"",$K1002&lt;=Boshqaruv!$C$10),IF(COUNTIFS($B$4:$B1001,$B1002,$C$4:$C1001,$C1002,$J$4:$J1001,"&gt;="&amp;Boshqaruv!$C$9,$J$4:$J1001,"&lt;="&amp;Boshqaruv!$C$10,$K$4:$K1001,"&lt;&gt;",$K$4:$K1001,"&lt;="&amp;Boshqaruv!$C$10)=0,1,0),0)</f>
        <v>0</v>
      </c>
      <c r="S1002" s="28" t="n">
        <f aca="false">IF($P1002=1,IF(COUNTIFS($B$4:$B1001,$B1002,$C$4:$C1001,$C1002,$P$4:$P1001,1)=0,1,0),0)</f>
        <v>0</v>
      </c>
      <c r="T1002" s="12"/>
    </row>
    <row r="1003" customFormat="false" ht="15" hidden="false" customHeight="false" outlineLevel="0" collapsed="false">
      <c r="A1003" s="20" t="n">
        <v>999</v>
      </c>
      <c r="B1003" s="12"/>
      <c r="C1003" s="13"/>
      <c r="D1003" s="24"/>
      <c r="E1003" s="12"/>
      <c r="F1003" s="12"/>
      <c r="G1003" s="25"/>
      <c r="H1003" s="25"/>
      <c r="I1003" s="25"/>
      <c r="J1003" s="13"/>
      <c r="K1003" s="13"/>
      <c r="L1003" s="25"/>
      <c r="M1003" s="14" t="str">
        <f aca="false">IF(OR($C1003="",$J1003=""),"",INT(($J1003-$C1003)/365.25))</f>
        <v/>
      </c>
      <c r="N1003" s="14" t="str">
        <f aca="false">IF($M1003="","",IF($M1003&lt;2,"Ha","Yo'q"))</f>
        <v/>
      </c>
      <c r="O1003" s="14" t="str">
        <f aca="false">IF($M1003="","",IF(AND($M1003&gt;=7,$M1003&lt;=17),"Ha","Yo'q"))</f>
        <v/>
      </c>
      <c r="P1003" s="14" t="str">
        <f aca="false">IF(AND($B1003&lt;&gt;"",$J1003&lt;&gt;"",$J1003&lt;=Boshqaruv!$C$10,OR($K1003="",$K1003&gt;Boshqaruv!$C$10),$L1003&lt;&gt;"Tibbiy qarshi ko'rsatma"),1,"")</f>
        <v/>
      </c>
      <c r="Q1003" s="28" t="n">
        <f aca="false">IF(AND($B1003&lt;&gt;"",$J1003&gt;=Boshqaruv!$C$9,$J1003&lt;=Boshqaruv!$C$10),IF(COUNTIFS($B$4:$B1002,$B1003,$C$4:$C1002,$C1003,$J$4:$J1002,"&gt;="&amp;Boshqaruv!$C$9,$J$4:$J1002,"&lt;="&amp;Boshqaruv!$C$10)=0,1,0),0)</f>
        <v>0</v>
      </c>
      <c r="R1003" s="28" t="n">
        <f aca="false">IF(AND($B1003&lt;&gt;"",$J1003&gt;=Boshqaruv!$C$9,$J1003&lt;=Boshqaruv!$C$10,$K1003&lt;&gt;"",$K1003&lt;=Boshqaruv!$C$10),IF(COUNTIFS($B$4:$B1002,$B1003,$C$4:$C1002,$C1003,$J$4:$J1002,"&gt;="&amp;Boshqaruv!$C$9,$J$4:$J1002,"&lt;="&amp;Boshqaruv!$C$10,$K$4:$K1002,"&lt;&gt;",$K$4:$K1002,"&lt;="&amp;Boshqaruv!$C$10)=0,1,0),0)</f>
        <v>0</v>
      </c>
      <c r="S1003" s="28" t="n">
        <f aca="false">IF($P1003=1,IF(COUNTIFS($B$4:$B1002,$B1003,$C$4:$C1002,$C1003,$P$4:$P1002,1)=0,1,0),0)</f>
        <v>0</v>
      </c>
      <c r="T1003" s="12"/>
    </row>
    <row r="1004" customFormat="false" ht="15" hidden="false" customHeight="false" outlineLevel="0" collapsed="false">
      <c r="A1004" s="20" t="n">
        <v>1000</v>
      </c>
      <c r="B1004" s="12"/>
      <c r="C1004" s="13"/>
      <c r="D1004" s="24"/>
      <c r="E1004" s="12"/>
      <c r="F1004" s="12"/>
      <c r="G1004" s="25"/>
      <c r="H1004" s="25"/>
      <c r="I1004" s="25"/>
      <c r="J1004" s="13"/>
      <c r="K1004" s="13"/>
      <c r="L1004" s="25"/>
      <c r="M1004" s="14" t="str">
        <f aca="false">IF(OR($C1004="",$J1004=""),"",INT(($J1004-$C1004)/365.25))</f>
        <v/>
      </c>
      <c r="N1004" s="14" t="str">
        <f aca="false">IF($M1004="","",IF($M1004&lt;2,"Ha","Yo'q"))</f>
        <v/>
      </c>
      <c r="O1004" s="14" t="str">
        <f aca="false">IF($M1004="","",IF(AND($M1004&gt;=7,$M1004&lt;=17),"Ha","Yo'q"))</f>
        <v/>
      </c>
      <c r="P1004" s="14" t="str">
        <f aca="false">IF(AND($B1004&lt;&gt;"",$J1004&lt;&gt;"",$J1004&lt;=Boshqaruv!$C$10,OR($K1004="",$K1004&gt;Boshqaruv!$C$10),$L1004&lt;&gt;"Tibbiy qarshi ko'rsatma"),1,"")</f>
        <v/>
      </c>
      <c r="Q1004" s="28" t="n">
        <f aca="false">IF(AND($B1004&lt;&gt;"",$J1004&gt;=Boshqaruv!$C$9,$J1004&lt;=Boshqaruv!$C$10),IF(COUNTIFS($B$4:$B1003,$B1004,$C$4:$C1003,$C1004,$J$4:$J1003,"&gt;="&amp;Boshqaruv!$C$9,$J$4:$J1003,"&lt;="&amp;Boshqaruv!$C$10)=0,1,0),0)</f>
        <v>0</v>
      </c>
      <c r="R1004" s="28" t="n">
        <f aca="false">IF(AND($B1004&lt;&gt;"",$J1004&gt;=Boshqaruv!$C$9,$J1004&lt;=Boshqaruv!$C$10,$K1004&lt;&gt;"",$K1004&lt;=Boshqaruv!$C$10),IF(COUNTIFS($B$4:$B1003,$B1004,$C$4:$C1003,$C1004,$J$4:$J1003,"&gt;="&amp;Boshqaruv!$C$9,$J$4:$J1003,"&lt;="&amp;Boshqaruv!$C$10,$K$4:$K1003,"&lt;&gt;",$K$4:$K1003,"&lt;="&amp;Boshqaruv!$C$10)=0,1,0),0)</f>
        <v>0</v>
      </c>
      <c r="S1004" s="28" t="n">
        <f aca="false">IF($P1004=1,IF(COUNTIFS($B$4:$B1003,$B1004,$C$4:$C1003,$C1004,$P$4:$P1003,1)=0,1,0),0)</f>
        <v>0</v>
      </c>
      <c r="T1004" s="12"/>
    </row>
    <row r="1005" customFormat="false" ht="15" hidden="false" customHeight="false" outlineLevel="0" collapsed="false">
      <c r="A1005" s="20" t="n">
        <v>1001</v>
      </c>
      <c r="B1005" s="12"/>
      <c r="C1005" s="13"/>
      <c r="D1005" s="24"/>
      <c r="E1005" s="12"/>
      <c r="F1005" s="12"/>
      <c r="G1005" s="25"/>
      <c r="H1005" s="25"/>
      <c r="I1005" s="25"/>
      <c r="J1005" s="13"/>
      <c r="K1005" s="13"/>
      <c r="L1005" s="25"/>
      <c r="M1005" s="14" t="str">
        <f aca="false">IF(OR($C1005="",$J1005=""),"",INT(($J1005-$C1005)/365.25))</f>
        <v/>
      </c>
      <c r="N1005" s="14" t="str">
        <f aca="false">IF($M1005="","",IF($M1005&lt;2,"Ha","Yo'q"))</f>
        <v/>
      </c>
      <c r="O1005" s="14" t="str">
        <f aca="false">IF($M1005="","",IF(AND($M1005&gt;=7,$M1005&lt;=17),"Ha","Yo'q"))</f>
        <v/>
      </c>
      <c r="P1005" s="14" t="str">
        <f aca="false">IF(AND($B1005&lt;&gt;"",$J1005&lt;&gt;"",$J1005&lt;=Boshqaruv!$C$10,OR($K1005="",$K1005&gt;Boshqaruv!$C$10),$L1005&lt;&gt;"Tibbiy qarshi ko'rsatma"),1,"")</f>
        <v/>
      </c>
      <c r="Q1005" s="28" t="n">
        <f aca="false">IF(AND($B1005&lt;&gt;"",$J1005&gt;=Boshqaruv!$C$9,$J1005&lt;=Boshqaruv!$C$10),IF(COUNTIFS($B$4:$B1004,$B1005,$C$4:$C1004,$C1005,$J$4:$J1004,"&gt;="&amp;Boshqaruv!$C$9,$J$4:$J1004,"&lt;="&amp;Boshqaruv!$C$10)=0,1,0),0)</f>
        <v>0</v>
      </c>
      <c r="R1005" s="28" t="n">
        <f aca="false">IF(AND($B1005&lt;&gt;"",$J1005&gt;=Boshqaruv!$C$9,$J1005&lt;=Boshqaruv!$C$10,$K1005&lt;&gt;"",$K1005&lt;=Boshqaruv!$C$10),IF(COUNTIFS($B$4:$B1004,$B1005,$C$4:$C1004,$C1005,$J$4:$J1004,"&gt;="&amp;Boshqaruv!$C$9,$J$4:$J1004,"&lt;="&amp;Boshqaruv!$C$10,$K$4:$K1004,"&lt;&gt;",$K$4:$K1004,"&lt;="&amp;Boshqaruv!$C$10)=0,1,0),0)</f>
        <v>0</v>
      </c>
      <c r="S1005" s="28" t="n">
        <f aca="false">IF($P1005=1,IF(COUNTIFS($B$4:$B1004,$B1005,$C$4:$C1004,$C1005,$P$4:$P1004,1)=0,1,0),0)</f>
        <v>0</v>
      </c>
      <c r="T1005" s="12"/>
    </row>
    <row r="1006" customFormat="false" ht="15" hidden="false" customHeight="false" outlineLevel="0" collapsed="false">
      <c r="A1006" s="20" t="n">
        <v>1002</v>
      </c>
      <c r="B1006" s="12"/>
      <c r="C1006" s="13"/>
      <c r="D1006" s="24"/>
      <c r="E1006" s="12"/>
      <c r="F1006" s="12"/>
      <c r="G1006" s="25"/>
      <c r="H1006" s="25"/>
      <c r="I1006" s="25"/>
      <c r="J1006" s="13"/>
      <c r="K1006" s="13"/>
      <c r="L1006" s="25"/>
      <c r="M1006" s="14" t="str">
        <f aca="false">IF(OR($C1006="",$J1006=""),"",INT(($J1006-$C1006)/365.25))</f>
        <v/>
      </c>
      <c r="N1006" s="14" t="str">
        <f aca="false">IF($M1006="","",IF($M1006&lt;2,"Ha","Yo'q"))</f>
        <v/>
      </c>
      <c r="O1006" s="14" t="str">
        <f aca="false">IF($M1006="","",IF(AND($M1006&gt;=7,$M1006&lt;=17),"Ha","Yo'q"))</f>
        <v/>
      </c>
      <c r="P1006" s="14" t="str">
        <f aca="false">IF(AND($B1006&lt;&gt;"",$J1006&lt;&gt;"",$J1006&lt;=Boshqaruv!$C$10,OR($K1006="",$K1006&gt;Boshqaruv!$C$10),$L1006&lt;&gt;"Tibbiy qarshi ko'rsatma"),1,"")</f>
        <v/>
      </c>
      <c r="Q1006" s="28" t="n">
        <f aca="false">IF(AND($B1006&lt;&gt;"",$J1006&gt;=Boshqaruv!$C$9,$J1006&lt;=Boshqaruv!$C$10),IF(COUNTIFS($B$4:$B1005,$B1006,$C$4:$C1005,$C1006,$J$4:$J1005,"&gt;="&amp;Boshqaruv!$C$9,$J$4:$J1005,"&lt;="&amp;Boshqaruv!$C$10)=0,1,0),0)</f>
        <v>0</v>
      </c>
      <c r="R1006" s="28" t="n">
        <f aca="false">IF(AND($B1006&lt;&gt;"",$J1006&gt;=Boshqaruv!$C$9,$J1006&lt;=Boshqaruv!$C$10,$K1006&lt;&gt;"",$K1006&lt;=Boshqaruv!$C$10),IF(COUNTIFS($B$4:$B1005,$B1006,$C$4:$C1005,$C1006,$J$4:$J1005,"&gt;="&amp;Boshqaruv!$C$9,$J$4:$J1005,"&lt;="&amp;Boshqaruv!$C$10,$K$4:$K1005,"&lt;&gt;",$K$4:$K1005,"&lt;="&amp;Boshqaruv!$C$10)=0,1,0),0)</f>
        <v>0</v>
      </c>
      <c r="S1006" s="28" t="n">
        <f aca="false">IF($P1006=1,IF(COUNTIFS($B$4:$B1005,$B1006,$C$4:$C1005,$C1006,$P$4:$P1005,1)=0,1,0),0)</f>
        <v>0</v>
      </c>
      <c r="T1006" s="12"/>
    </row>
    <row r="1007" customFormat="false" ht="15" hidden="false" customHeight="false" outlineLevel="0" collapsed="false">
      <c r="A1007" s="20" t="n">
        <v>1003</v>
      </c>
      <c r="B1007" s="12"/>
      <c r="C1007" s="13"/>
      <c r="D1007" s="24"/>
      <c r="E1007" s="12"/>
      <c r="F1007" s="12"/>
      <c r="G1007" s="25"/>
      <c r="H1007" s="25"/>
      <c r="I1007" s="25"/>
      <c r="J1007" s="13"/>
      <c r="K1007" s="13"/>
      <c r="L1007" s="25"/>
      <c r="M1007" s="14" t="str">
        <f aca="false">IF(OR($C1007="",$J1007=""),"",INT(($J1007-$C1007)/365.25))</f>
        <v/>
      </c>
      <c r="N1007" s="14" t="str">
        <f aca="false">IF($M1007="","",IF($M1007&lt;2,"Ha","Yo'q"))</f>
        <v/>
      </c>
      <c r="O1007" s="14" t="str">
        <f aca="false">IF($M1007="","",IF(AND($M1007&gt;=7,$M1007&lt;=17),"Ha","Yo'q"))</f>
        <v/>
      </c>
      <c r="P1007" s="14" t="str">
        <f aca="false">IF(AND($B1007&lt;&gt;"",$J1007&lt;&gt;"",$J1007&lt;=Boshqaruv!$C$10,OR($K1007="",$K1007&gt;Boshqaruv!$C$10),$L1007&lt;&gt;"Tibbiy qarshi ko'rsatma"),1,"")</f>
        <v/>
      </c>
      <c r="Q1007" s="28" t="n">
        <f aca="false">IF(AND($B1007&lt;&gt;"",$J1007&gt;=Boshqaruv!$C$9,$J1007&lt;=Boshqaruv!$C$10),IF(COUNTIFS($B$4:$B1006,$B1007,$C$4:$C1006,$C1007,$J$4:$J1006,"&gt;="&amp;Boshqaruv!$C$9,$J$4:$J1006,"&lt;="&amp;Boshqaruv!$C$10)=0,1,0),0)</f>
        <v>0</v>
      </c>
      <c r="R1007" s="28" t="n">
        <f aca="false">IF(AND($B1007&lt;&gt;"",$J1007&gt;=Boshqaruv!$C$9,$J1007&lt;=Boshqaruv!$C$10,$K1007&lt;&gt;"",$K1007&lt;=Boshqaruv!$C$10),IF(COUNTIFS($B$4:$B1006,$B1007,$C$4:$C1006,$C1007,$J$4:$J1006,"&gt;="&amp;Boshqaruv!$C$9,$J$4:$J1006,"&lt;="&amp;Boshqaruv!$C$10,$K$4:$K1006,"&lt;&gt;",$K$4:$K1006,"&lt;="&amp;Boshqaruv!$C$10)=0,1,0),0)</f>
        <v>0</v>
      </c>
      <c r="S1007" s="28" t="n">
        <f aca="false">IF($P1007=1,IF(COUNTIFS($B$4:$B1006,$B1007,$C$4:$C1006,$C1007,$P$4:$P1006,1)=0,1,0),0)</f>
        <v>0</v>
      </c>
      <c r="T1007" s="12"/>
    </row>
    <row r="1008" customFormat="false" ht="15" hidden="false" customHeight="false" outlineLevel="0" collapsed="false">
      <c r="A1008" s="20" t="n">
        <v>1004</v>
      </c>
      <c r="B1008" s="12"/>
      <c r="C1008" s="13"/>
      <c r="D1008" s="24"/>
      <c r="E1008" s="12"/>
      <c r="F1008" s="12"/>
      <c r="G1008" s="25"/>
      <c r="H1008" s="25"/>
      <c r="I1008" s="25"/>
      <c r="J1008" s="13"/>
      <c r="K1008" s="13"/>
      <c r="L1008" s="25"/>
      <c r="M1008" s="14" t="str">
        <f aca="false">IF(OR($C1008="",$J1008=""),"",INT(($J1008-$C1008)/365.25))</f>
        <v/>
      </c>
      <c r="N1008" s="14" t="str">
        <f aca="false">IF($M1008="","",IF($M1008&lt;2,"Ha","Yo'q"))</f>
        <v/>
      </c>
      <c r="O1008" s="14" t="str">
        <f aca="false">IF($M1008="","",IF(AND($M1008&gt;=7,$M1008&lt;=17),"Ha","Yo'q"))</f>
        <v/>
      </c>
      <c r="P1008" s="14" t="str">
        <f aca="false">IF(AND($B1008&lt;&gt;"",$J1008&lt;&gt;"",$J1008&lt;=Boshqaruv!$C$10,OR($K1008="",$K1008&gt;Boshqaruv!$C$10),$L1008&lt;&gt;"Tibbiy qarshi ko'rsatma"),1,"")</f>
        <v/>
      </c>
      <c r="Q1008" s="28" t="n">
        <f aca="false">IF(AND($B1008&lt;&gt;"",$J1008&gt;=Boshqaruv!$C$9,$J1008&lt;=Boshqaruv!$C$10),IF(COUNTIFS($B$4:$B1007,$B1008,$C$4:$C1007,$C1008,$J$4:$J1007,"&gt;="&amp;Boshqaruv!$C$9,$J$4:$J1007,"&lt;="&amp;Boshqaruv!$C$10)=0,1,0),0)</f>
        <v>0</v>
      </c>
      <c r="R1008" s="28" t="n">
        <f aca="false">IF(AND($B1008&lt;&gt;"",$J1008&gt;=Boshqaruv!$C$9,$J1008&lt;=Boshqaruv!$C$10,$K1008&lt;&gt;"",$K1008&lt;=Boshqaruv!$C$10),IF(COUNTIFS($B$4:$B1007,$B1008,$C$4:$C1007,$C1008,$J$4:$J1007,"&gt;="&amp;Boshqaruv!$C$9,$J$4:$J1007,"&lt;="&amp;Boshqaruv!$C$10,$K$4:$K1007,"&lt;&gt;",$K$4:$K1007,"&lt;="&amp;Boshqaruv!$C$10)=0,1,0),0)</f>
        <v>0</v>
      </c>
      <c r="S1008" s="28" t="n">
        <f aca="false">IF($P1008=1,IF(COUNTIFS($B$4:$B1007,$B1008,$C$4:$C1007,$C1008,$P$4:$P1007,1)=0,1,0),0)</f>
        <v>0</v>
      </c>
      <c r="T1008" s="12"/>
    </row>
    <row r="1009" customFormat="false" ht="15" hidden="false" customHeight="false" outlineLevel="0" collapsed="false">
      <c r="A1009" s="20" t="n">
        <v>1005</v>
      </c>
      <c r="B1009" s="12"/>
      <c r="C1009" s="13"/>
      <c r="D1009" s="24"/>
      <c r="E1009" s="12"/>
      <c r="F1009" s="12"/>
      <c r="G1009" s="25"/>
      <c r="H1009" s="25"/>
      <c r="I1009" s="25"/>
      <c r="J1009" s="13"/>
      <c r="K1009" s="13"/>
      <c r="L1009" s="25"/>
      <c r="M1009" s="14" t="str">
        <f aca="false">IF(OR($C1009="",$J1009=""),"",INT(($J1009-$C1009)/365.25))</f>
        <v/>
      </c>
      <c r="N1009" s="14" t="str">
        <f aca="false">IF($M1009="","",IF($M1009&lt;2,"Ha","Yo'q"))</f>
        <v/>
      </c>
      <c r="O1009" s="14" t="str">
        <f aca="false">IF($M1009="","",IF(AND($M1009&gt;=7,$M1009&lt;=17),"Ha","Yo'q"))</f>
        <v/>
      </c>
      <c r="P1009" s="14" t="str">
        <f aca="false">IF(AND($B1009&lt;&gt;"",$J1009&lt;&gt;"",$J1009&lt;=Boshqaruv!$C$10,OR($K1009="",$K1009&gt;Boshqaruv!$C$10),$L1009&lt;&gt;"Tibbiy qarshi ko'rsatma"),1,"")</f>
        <v/>
      </c>
      <c r="Q1009" s="28" t="n">
        <f aca="false">IF(AND($B1009&lt;&gt;"",$J1009&gt;=Boshqaruv!$C$9,$J1009&lt;=Boshqaruv!$C$10),IF(COUNTIFS($B$4:$B1008,$B1009,$C$4:$C1008,$C1009,$J$4:$J1008,"&gt;="&amp;Boshqaruv!$C$9,$J$4:$J1008,"&lt;="&amp;Boshqaruv!$C$10)=0,1,0),0)</f>
        <v>0</v>
      </c>
      <c r="R1009" s="28" t="n">
        <f aca="false">IF(AND($B1009&lt;&gt;"",$J1009&gt;=Boshqaruv!$C$9,$J1009&lt;=Boshqaruv!$C$10,$K1009&lt;&gt;"",$K1009&lt;=Boshqaruv!$C$10),IF(COUNTIFS($B$4:$B1008,$B1009,$C$4:$C1008,$C1009,$J$4:$J1008,"&gt;="&amp;Boshqaruv!$C$9,$J$4:$J1008,"&lt;="&amp;Boshqaruv!$C$10,$K$4:$K1008,"&lt;&gt;",$K$4:$K1008,"&lt;="&amp;Boshqaruv!$C$10)=0,1,0),0)</f>
        <v>0</v>
      </c>
      <c r="S1009" s="28" t="n">
        <f aca="false">IF($P1009=1,IF(COUNTIFS($B$4:$B1008,$B1009,$C$4:$C1008,$C1009,$P$4:$P1008,1)=0,1,0),0)</f>
        <v>0</v>
      </c>
      <c r="T1009" s="12"/>
    </row>
    <row r="1010" customFormat="false" ht="15" hidden="false" customHeight="false" outlineLevel="0" collapsed="false">
      <c r="A1010" s="20" t="n">
        <v>1006</v>
      </c>
      <c r="B1010" s="12"/>
      <c r="C1010" s="13"/>
      <c r="D1010" s="24"/>
      <c r="E1010" s="12"/>
      <c r="F1010" s="12"/>
      <c r="G1010" s="25"/>
      <c r="H1010" s="25"/>
      <c r="I1010" s="25"/>
      <c r="J1010" s="13"/>
      <c r="K1010" s="13"/>
      <c r="L1010" s="25"/>
      <c r="M1010" s="14" t="str">
        <f aca="false">IF(OR($C1010="",$J1010=""),"",INT(($J1010-$C1010)/365.25))</f>
        <v/>
      </c>
      <c r="N1010" s="14" t="str">
        <f aca="false">IF($M1010="","",IF($M1010&lt;2,"Ha","Yo'q"))</f>
        <v/>
      </c>
      <c r="O1010" s="14" t="str">
        <f aca="false">IF($M1010="","",IF(AND($M1010&gt;=7,$M1010&lt;=17),"Ha","Yo'q"))</f>
        <v/>
      </c>
      <c r="P1010" s="14" t="str">
        <f aca="false">IF(AND($B1010&lt;&gt;"",$J1010&lt;&gt;"",$J1010&lt;=Boshqaruv!$C$10,OR($K1010="",$K1010&gt;Boshqaruv!$C$10),$L1010&lt;&gt;"Tibbiy qarshi ko'rsatma"),1,"")</f>
        <v/>
      </c>
      <c r="Q1010" s="28" t="n">
        <f aca="false">IF(AND($B1010&lt;&gt;"",$J1010&gt;=Boshqaruv!$C$9,$J1010&lt;=Boshqaruv!$C$10),IF(COUNTIFS($B$4:$B1009,$B1010,$C$4:$C1009,$C1010,$J$4:$J1009,"&gt;="&amp;Boshqaruv!$C$9,$J$4:$J1009,"&lt;="&amp;Boshqaruv!$C$10)=0,1,0),0)</f>
        <v>0</v>
      </c>
      <c r="R1010" s="28" t="n">
        <f aca="false">IF(AND($B1010&lt;&gt;"",$J1010&gt;=Boshqaruv!$C$9,$J1010&lt;=Boshqaruv!$C$10,$K1010&lt;&gt;"",$K1010&lt;=Boshqaruv!$C$10),IF(COUNTIFS($B$4:$B1009,$B1010,$C$4:$C1009,$C1010,$J$4:$J1009,"&gt;="&amp;Boshqaruv!$C$9,$J$4:$J1009,"&lt;="&amp;Boshqaruv!$C$10,$K$4:$K1009,"&lt;&gt;",$K$4:$K1009,"&lt;="&amp;Boshqaruv!$C$10)=0,1,0),0)</f>
        <v>0</v>
      </c>
      <c r="S1010" s="28" t="n">
        <f aca="false">IF($P1010=1,IF(COUNTIFS($B$4:$B1009,$B1010,$C$4:$C1009,$C1010,$P$4:$P1009,1)=0,1,0),0)</f>
        <v>0</v>
      </c>
      <c r="T1010" s="12"/>
    </row>
    <row r="1011" customFormat="false" ht="15" hidden="false" customHeight="false" outlineLevel="0" collapsed="false">
      <c r="A1011" s="20" t="n">
        <v>1007</v>
      </c>
      <c r="B1011" s="12"/>
      <c r="C1011" s="13"/>
      <c r="D1011" s="24"/>
      <c r="E1011" s="12"/>
      <c r="F1011" s="12"/>
      <c r="G1011" s="25"/>
      <c r="H1011" s="25"/>
      <c r="I1011" s="25"/>
      <c r="J1011" s="13"/>
      <c r="K1011" s="13"/>
      <c r="L1011" s="25"/>
      <c r="M1011" s="14" t="str">
        <f aca="false">IF(OR($C1011="",$J1011=""),"",INT(($J1011-$C1011)/365.25))</f>
        <v/>
      </c>
      <c r="N1011" s="14" t="str">
        <f aca="false">IF($M1011="","",IF($M1011&lt;2,"Ha","Yo'q"))</f>
        <v/>
      </c>
      <c r="O1011" s="14" t="str">
        <f aca="false">IF($M1011="","",IF(AND($M1011&gt;=7,$M1011&lt;=17),"Ha","Yo'q"))</f>
        <v/>
      </c>
      <c r="P1011" s="14" t="str">
        <f aca="false">IF(AND($B1011&lt;&gt;"",$J1011&lt;&gt;"",$J1011&lt;=Boshqaruv!$C$10,OR($K1011="",$K1011&gt;Boshqaruv!$C$10),$L1011&lt;&gt;"Tibbiy qarshi ko'rsatma"),1,"")</f>
        <v/>
      </c>
      <c r="Q1011" s="28" t="n">
        <f aca="false">IF(AND($B1011&lt;&gt;"",$J1011&gt;=Boshqaruv!$C$9,$J1011&lt;=Boshqaruv!$C$10),IF(COUNTIFS($B$4:$B1010,$B1011,$C$4:$C1010,$C1011,$J$4:$J1010,"&gt;="&amp;Boshqaruv!$C$9,$J$4:$J1010,"&lt;="&amp;Boshqaruv!$C$10)=0,1,0),0)</f>
        <v>0</v>
      </c>
      <c r="R1011" s="28" t="n">
        <f aca="false">IF(AND($B1011&lt;&gt;"",$J1011&gt;=Boshqaruv!$C$9,$J1011&lt;=Boshqaruv!$C$10,$K1011&lt;&gt;"",$K1011&lt;=Boshqaruv!$C$10),IF(COUNTIFS($B$4:$B1010,$B1011,$C$4:$C1010,$C1011,$J$4:$J1010,"&gt;="&amp;Boshqaruv!$C$9,$J$4:$J1010,"&lt;="&amp;Boshqaruv!$C$10,$K$4:$K1010,"&lt;&gt;",$K$4:$K1010,"&lt;="&amp;Boshqaruv!$C$10)=0,1,0),0)</f>
        <v>0</v>
      </c>
      <c r="S1011" s="28" t="n">
        <f aca="false">IF($P1011=1,IF(COUNTIFS($B$4:$B1010,$B1011,$C$4:$C1010,$C1011,$P$4:$P1010,1)=0,1,0),0)</f>
        <v>0</v>
      </c>
      <c r="T1011" s="12"/>
    </row>
    <row r="1012" customFormat="false" ht="15" hidden="false" customHeight="false" outlineLevel="0" collapsed="false">
      <c r="A1012" s="20" t="n">
        <v>1008</v>
      </c>
      <c r="B1012" s="12"/>
      <c r="C1012" s="13"/>
      <c r="D1012" s="24"/>
      <c r="E1012" s="12"/>
      <c r="F1012" s="12"/>
      <c r="G1012" s="25"/>
      <c r="H1012" s="25"/>
      <c r="I1012" s="25"/>
      <c r="J1012" s="13"/>
      <c r="K1012" s="13"/>
      <c r="L1012" s="25"/>
      <c r="M1012" s="14" t="str">
        <f aca="false">IF(OR($C1012="",$J1012=""),"",INT(($J1012-$C1012)/365.25))</f>
        <v/>
      </c>
      <c r="N1012" s="14" t="str">
        <f aca="false">IF($M1012="","",IF($M1012&lt;2,"Ha","Yo'q"))</f>
        <v/>
      </c>
      <c r="O1012" s="14" t="str">
        <f aca="false">IF($M1012="","",IF(AND($M1012&gt;=7,$M1012&lt;=17),"Ha","Yo'q"))</f>
        <v/>
      </c>
      <c r="P1012" s="14" t="str">
        <f aca="false">IF(AND($B1012&lt;&gt;"",$J1012&lt;&gt;"",$J1012&lt;=Boshqaruv!$C$10,OR($K1012="",$K1012&gt;Boshqaruv!$C$10),$L1012&lt;&gt;"Tibbiy qarshi ko'rsatma"),1,"")</f>
        <v/>
      </c>
      <c r="Q1012" s="28" t="n">
        <f aca="false">IF(AND($B1012&lt;&gt;"",$J1012&gt;=Boshqaruv!$C$9,$J1012&lt;=Boshqaruv!$C$10),IF(COUNTIFS($B$4:$B1011,$B1012,$C$4:$C1011,$C1012,$J$4:$J1011,"&gt;="&amp;Boshqaruv!$C$9,$J$4:$J1011,"&lt;="&amp;Boshqaruv!$C$10)=0,1,0),0)</f>
        <v>0</v>
      </c>
      <c r="R1012" s="28" t="n">
        <f aca="false">IF(AND($B1012&lt;&gt;"",$J1012&gt;=Boshqaruv!$C$9,$J1012&lt;=Boshqaruv!$C$10,$K1012&lt;&gt;"",$K1012&lt;=Boshqaruv!$C$10),IF(COUNTIFS($B$4:$B1011,$B1012,$C$4:$C1011,$C1012,$J$4:$J1011,"&gt;="&amp;Boshqaruv!$C$9,$J$4:$J1011,"&lt;="&amp;Boshqaruv!$C$10,$K$4:$K1011,"&lt;&gt;",$K$4:$K1011,"&lt;="&amp;Boshqaruv!$C$10)=0,1,0),0)</f>
        <v>0</v>
      </c>
      <c r="S1012" s="28" t="n">
        <f aca="false">IF($P1012=1,IF(COUNTIFS($B$4:$B1011,$B1012,$C$4:$C1011,$C1012,$P$4:$P1011,1)=0,1,0),0)</f>
        <v>0</v>
      </c>
      <c r="T1012" s="12"/>
    </row>
    <row r="1013" customFormat="false" ht="15" hidden="false" customHeight="false" outlineLevel="0" collapsed="false">
      <c r="A1013" s="20" t="n">
        <v>1009</v>
      </c>
      <c r="B1013" s="12"/>
      <c r="C1013" s="13"/>
      <c r="D1013" s="24"/>
      <c r="E1013" s="12"/>
      <c r="F1013" s="12"/>
      <c r="G1013" s="25"/>
      <c r="H1013" s="25"/>
      <c r="I1013" s="25"/>
      <c r="J1013" s="13"/>
      <c r="K1013" s="13"/>
      <c r="L1013" s="25"/>
      <c r="M1013" s="14" t="str">
        <f aca="false">IF(OR($C1013="",$J1013=""),"",INT(($J1013-$C1013)/365.25))</f>
        <v/>
      </c>
      <c r="N1013" s="14" t="str">
        <f aca="false">IF($M1013="","",IF($M1013&lt;2,"Ha","Yo'q"))</f>
        <v/>
      </c>
      <c r="O1013" s="14" t="str">
        <f aca="false">IF($M1013="","",IF(AND($M1013&gt;=7,$M1013&lt;=17),"Ha","Yo'q"))</f>
        <v/>
      </c>
      <c r="P1013" s="14" t="str">
        <f aca="false">IF(AND($B1013&lt;&gt;"",$J1013&lt;&gt;"",$J1013&lt;=Boshqaruv!$C$10,OR($K1013="",$K1013&gt;Boshqaruv!$C$10),$L1013&lt;&gt;"Tibbiy qarshi ko'rsatma"),1,"")</f>
        <v/>
      </c>
      <c r="Q1013" s="28" t="n">
        <f aca="false">IF(AND($B1013&lt;&gt;"",$J1013&gt;=Boshqaruv!$C$9,$J1013&lt;=Boshqaruv!$C$10),IF(COUNTIFS($B$4:$B1012,$B1013,$C$4:$C1012,$C1013,$J$4:$J1012,"&gt;="&amp;Boshqaruv!$C$9,$J$4:$J1012,"&lt;="&amp;Boshqaruv!$C$10)=0,1,0),0)</f>
        <v>0</v>
      </c>
      <c r="R1013" s="28" t="n">
        <f aca="false">IF(AND($B1013&lt;&gt;"",$J1013&gt;=Boshqaruv!$C$9,$J1013&lt;=Boshqaruv!$C$10,$K1013&lt;&gt;"",$K1013&lt;=Boshqaruv!$C$10),IF(COUNTIFS($B$4:$B1012,$B1013,$C$4:$C1012,$C1013,$J$4:$J1012,"&gt;="&amp;Boshqaruv!$C$9,$J$4:$J1012,"&lt;="&amp;Boshqaruv!$C$10,$K$4:$K1012,"&lt;&gt;",$K$4:$K1012,"&lt;="&amp;Boshqaruv!$C$10)=0,1,0),0)</f>
        <v>0</v>
      </c>
      <c r="S1013" s="28" t="n">
        <f aca="false">IF($P1013=1,IF(COUNTIFS($B$4:$B1012,$B1013,$C$4:$C1012,$C1013,$P$4:$P1012,1)=0,1,0),0)</f>
        <v>0</v>
      </c>
      <c r="T1013" s="12"/>
    </row>
    <row r="1014" customFormat="false" ht="15" hidden="false" customHeight="false" outlineLevel="0" collapsed="false">
      <c r="A1014" s="20" t="n">
        <v>1010</v>
      </c>
      <c r="B1014" s="12"/>
      <c r="C1014" s="13"/>
      <c r="D1014" s="24"/>
      <c r="E1014" s="12"/>
      <c r="F1014" s="12"/>
      <c r="G1014" s="25"/>
      <c r="H1014" s="25"/>
      <c r="I1014" s="25"/>
      <c r="J1014" s="13"/>
      <c r="K1014" s="13"/>
      <c r="L1014" s="25"/>
      <c r="M1014" s="14" t="str">
        <f aca="false">IF(OR($C1014="",$J1014=""),"",INT(($J1014-$C1014)/365.25))</f>
        <v/>
      </c>
      <c r="N1014" s="14" t="str">
        <f aca="false">IF($M1014="","",IF($M1014&lt;2,"Ha","Yo'q"))</f>
        <v/>
      </c>
      <c r="O1014" s="14" t="str">
        <f aca="false">IF($M1014="","",IF(AND($M1014&gt;=7,$M1014&lt;=17),"Ha","Yo'q"))</f>
        <v/>
      </c>
      <c r="P1014" s="14" t="str">
        <f aca="false">IF(AND($B1014&lt;&gt;"",$J1014&lt;&gt;"",$J1014&lt;=Boshqaruv!$C$10,OR($K1014="",$K1014&gt;Boshqaruv!$C$10),$L1014&lt;&gt;"Tibbiy qarshi ko'rsatma"),1,"")</f>
        <v/>
      </c>
      <c r="Q1014" s="28" t="n">
        <f aca="false">IF(AND($B1014&lt;&gt;"",$J1014&gt;=Boshqaruv!$C$9,$J1014&lt;=Boshqaruv!$C$10),IF(COUNTIFS($B$4:$B1013,$B1014,$C$4:$C1013,$C1014,$J$4:$J1013,"&gt;="&amp;Boshqaruv!$C$9,$J$4:$J1013,"&lt;="&amp;Boshqaruv!$C$10)=0,1,0),0)</f>
        <v>0</v>
      </c>
      <c r="R1014" s="28" t="n">
        <f aca="false">IF(AND($B1014&lt;&gt;"",$J1014&gt;=Boshqaruv!$C$9,$J1014&lt;=Boshqaruv!$C$10,$K1014&lt;&gt;"",$K1014&lt;=Boshqaruv!$C$10),IF(COUNTIFS($B$4:$B1013,$B1014,$C$4:$C1013,$C1014,$J$4:$J1013,"&gt;="&amp;Boshqaruv!$C$9,$J$4:$J1013,"&lt;="&amp;Boshqaruv!$C$10,$K$4:$K1013,"&lt;&gt;",$K$4:$K1013,"&lt;="&amp;Boshqaruv!$C$10)=0,1,0),0)</f>
        <v>0</v>
      </c>
      <c r="S1014" s="28" t="n">
        <f aca="false">IF($P1014=1,IF(COUNTIFS($B$4:$B1013,$B1014,$C$4:$C1013,$C1014,$P$4:$P1013,1)=0,1,0),0)</f>
        <v>0</v>
      </c>
      <c r="T1014" s="12"/>
    </row>
    <row r="1015" customFormat="false" ht="15" hidden="false" customHeight="false" outlineLevel="0" collapsed="false">
      <c r="A1015" s="20" t="n">
        <v>1011</v>
      </c>
      <c r="B1015" s="12"/>
      <c r="C1015" s="13"/>
      <c r="D1015" s="24"/>
      <c r="E1015" s="12"/>
      <c r="F1015" s="12"/>
      <c r="G1015" s="25"/>
      <c r="H1015" s="25"/>
      <c r="I1015" s="25"/>
      <c r="J1015" s="13"/>
      <c r="K1015" s="13"/>
      <c r="L1015" s="25"/>
      <c r="M1015" s="14" t="str">
        <f aca="false">IF(OR($C1015="",$J1015=""),"",INT(($J1015-$C1015)/365.25))</f>
        <v/>
      </c>
      <c r="N1015" s="14" t="str">
        <f aca="false">IF($M1015="","",IF($M1015&lt;2,"Ha","Yo'q"))</f>
        <v/>
      </c>
      <c r="O1015" s="14" t="str">
        <f aca="false">IF($M1015="","",IF(AND($M1015&gt;=7,$M1015&lt;=17),"Ha","Yo'q"))</f>
        <v/>
      </c>
      <c r="P1015" s="14" t="str">
        <f aca="false">IF(AND($B1015&lt;&gt;"",$J1015&lt;&gt;"",$J1015&lt;=Boshqaruv!$C$10,OR($K1015="",$K1015&gt;Boshqaruv!$C$10),$L1015&lt;&gt;"Tibbiy qarshi ko'rsatma"),1,"")</f>
        <v/>
      </c>
      <c r="Q1015" s="28" t="n">
        <f aca="false">IF(AND($B1015&lt;&gt;"",$J1015&gt;=Boshqaruv!$C$9,$J1015&lt;=Boshqaruv!$C$10),IF(COUNTIFS($B$4:$B1014,$B1015,$C$4:$C1014,$C1015,$J$4:$J1014,"&gt;="&amp;Boshqaruv!$C$9,$J$4:$J1014,"&lt;="&amp;Boshqaruv!$C$10)=0,1,0),0)</f>
        <v>0</v>
      </c>
      <c r="R1015" s="28" t="n">
        <f aca="false">IF(AND($B1015&lt;&gt;"",$J1015&gt;=Boshqaruv!$C$9,$J1015&lt;=Boshqaruv!$C$10,$K1015&lt;&gt;"",$K1015&lt;=Boshqaruv!$C$10),IF(COUNTIFS($B$4:$B1014,$B1015,$C$4:$C1014,$C1015,$J$4:$J1014,"&gt;="&amp;Boshqaruv!$C$9,$J$4:$J1014,"&lt;="&amp;Boshqaruv!$C$10,$K$4:$K1014,"&lt;&gt;",$K$4:$K1014,"&lt;="&amp;Boshqaruv!$C$10)=0,1,0),0)</f>
        <v>0</v>
      </c>
      <c r="S1015" s="28" t="n">
        <f aca="false">IF($P1015=1,IF(COUNTIFS($B$4:$B1014,$B1015,$C$4:$C1014,$C1015,$P$4:$P1014,1)=0,1,0),0)</f>
        <v>0</v>
      </c>
      <c r="T1015" s="12"/>
    </row>
    <row r="1016" customFormat="false" ht="15" hidden="false" customHeight="false" outlineLevel="0" collapsed="false">
      <c r="A1016" s="20" t="n">
        <v>1012</v>
      </c>
      <c r="B1016" s="12"/>
      <c r="C1016" s="13"/>
      <c r="D1016" s="24"/>
      <c r="E1016" s="12"/>
      <c r="F1016" s="12"/>
      <c r="G1016" s="25"/>
      <c r="H1016" s="25"/>
      <c r="I1016" s="25"/>
      <c r="J1016" s="13"/>
      <c r="K1016" s="13"/>
      <c r="L1016" s="25"/>
      <c r="M1016" s="14" t="str">
        <f aca="false">IF(OR($C1016="",$J1016=""),"",INT(($J1016-$C1016)/365.25))</f>
        <v/>
      </c>
      <c r="N1016" s="14" t="str">
        <f aca="false">IF($M1016="","",IF($M1016&lt;2,"Ha","Yo'q"))</f>
        <v/>
      </c>
      <c r="O1016" s="14" t="str">
        <f aca="false">IF($M1016="","",IF(AND($M1016&gt;=7,$M1016&lt;=17),"Ha","Yo'q"))</f>
        <v/>
      </c>
      <c r="P1016" s="14" t="str">
        <f aca="false">IF(AND($B1016&lt;&gt;"",$J1016&lt;&gt;"",$J1016&lt;=Boshqaruv!$C$10,OR($K1016="",$K1016&gt;Boshqaruv!$C$10),$L1016&lt;&gt;"Tibbiy qarshi ko'rsatma"),1,"")</f>
        <v/>
      </c>
      <c r="Q1016" s="28" t="n">
        <f aca="false">IF(AND($B1016&lt;&gt;"",$J1016&gt;=Boshqaruv!$C$9,$J1016&lt;=Boshqaruv!$C$10),IF(COUNTIFS($B$4:$B1015,$B1016,$C$4:$C1015,$C1016,$J$4:$J1015,"&gt;="&amp;Boshqaruv!$C$9,$J$4:$J1015,"&lt;="&amp;Boshqaruv!$C$10)=0,1,0),0)</f>
        <v>0</v>
      </c>
      <c r="R1016" s="28" t="n">
        <f aca="false">IF(AND($B1016&lt;&gt;"",$J1016&gt;=Boshqaruv!$C$9,$J1016&lt;=Boshqaruv!$C$10,$K1016&lt;&gt;"",$K1016&lt;=Boshqaruv!$C$10),IF(COUNTIFS($B$4:$B1015,$B1016,$C$4:$C1015,$C1016,$J$4:$J1015,"&gt;="&amp;Boshqaruv!$C$9,$J$4:$J1015,"&lt;="&amp;Boshqaruv!$C$10,$K$4:$K1015,"&lt;&gt;",$K$4:$K1015,"&lt;="&amp;Boshqaruv!$C$10)=0,1,0),0)</f>
        <v>0</v>
      </c>
      <c r="S1016" s="28" t="n">
        <f aca="false">IF($P1016=1,IF(COUNTIFS($B$4:$B1015,$B1016,$C$4:$C1015,$C1016,$P$4:$P1015,1)=0,1,0),0)</f>
        <v>0</v>
      </c>
      <c r="T1016" s="12"/>
    </row>
    <row r="1017" customFormat="false" ht="15" hidden="false" customHeight="false" outlineLevel="0" collapsed="false">
      <c r="A1017" s="20" t="n">
        <v>1013</v>
      </c>
      <c r="B1017" s="12"/>
      <c r="C1017" s="13"/>
      <c r="D1017" s="24"/>
      <c r="E1017" s="12"/>
      <c r="F1017" s="12"/>
      <c r="G1017" s="25"/>
      <c r="H1017" s="25"/>
      <c r="I1017" s="25"/>
      <c r="J1017" s="13"/>
      <c r="K1017" s="13"/>
      <c r="L1017" s="25"/>
      <c r="M1017" s="14" t="str">
        <f aca="false">IF(OR($C1017="",$J1017=""),"",INT(($J1017-$C1017)/365.25))</f>
        <v/>
      </c>
      <c r="N1017" s="14" t="str">
        <f aca="false">IF($M1017="","",IF($M1017&lt;2,"Ha","Yo'q"))</f>
        <v/>
      </c>
      <c r="O1017" s="14" t="str">
        <f aca="false">IF($M1017="","",IF(AND($M1017&gt;=7,$M1017&lt;=17),"Ha","Yo'q"))</f>
        <v/>
      </c>
      <c r="P1017" s="14" t="str">
        <f aca="false">IF(AND($B1017&lt;&gt;"",$J1017&lt;&gt;"",$J1017&lt;=Boshqaruv!$C$10,OR($K1017="",$K1017&gt;Boshqaruv!$C$10),$L1017&lt;&gt;"Tibbiy qarshi ko'rsatma"),1,"")</f>
        <v/>
      </c>
      <c r="Q1017" s="28" t="n">
        <f aca="false">IF(AND($B1017&lt;&gt;"",$J1017&gt;=Boshqaruv!$C$9,$J1017&lt;=Boshqaruv!$C$10),IF(COUNTIFS($B$4:$B1016,$B1017,$C$4:$C1016,$C1017,$J$4:$J1016,"&gt;="&amp;Boshqaruv!$C$9,$J$4:$J1016,"&lt;="&amp;Boshqaruv!$C$10)=0,1,0),0)</f>
        <v>0</v>
      </c>
      <c r="R1017" s="28" t="n">
        <f aca="false">IF(AND($B1017&lt;&gt;"",$J1017&gt;=Boshqaruv!$C$9,$J1017&lt;=Boshqaruv!$C$10,$K1017&lt;&gt;"",$K1017&lt;=Boshqaruv!$C$10),IF(COUNTIFS($B$4:$B1016,$B1017,$C$4:$C1016,$C1017,$J$4:$J1016,"&gt;="&amp;Boshqaruv!$C$9,$J$4:$J1016,"&lt;="&amp;Boshqaruv!$C$10,$K$4:$K1016,"&lt;&gt;",$K$4:$K1016,"&lt;="&amp;Boshqaruv!$C$10)=0,1,0),0)</f>
        <v>0</v>
      </c>
      <c r="S1017" s="28" t="n">
        <f aca="false">IF($P1017=1,IF(COUNTIFS($B$4:$B1016,$B1017,$C$4:$C1016,$C1017,$P$4:$P1016,1)=0,1,0),0)</f>
        <v>0</v>
      </c>
      <c r="T1017" s="12"/>
    </row>
    <row r="1018" customFormat="false" ht="15" hidden="false" customHeight="false" outlineLevel="0" collapsed="false">
      <c r="A1018" s="20" t="n">
        <v>1014</v>
      </c>
      <c r="B1018" s="12"/>
      <c r="C1018" s="13"/>
      <c r="D1018" s="24"/>
      <c r="E1018" s="12"/>
      <c r="F1018" s="12"/>
      <c r="G1018" s="25"/>
      <c r="H1018" s="25"/>
      <c r="I1018" s="25"/>
      <c r="J1018" s="13"/>
      <c r="K1018" s="13"/>
      <c r="L1018" s="25"/>
      <c r="M1018" s="14" t="str">
        <f aca="false">IF(OR($C1018="",$J1018=""),"",INT(($J1018-$C1018)/365.25))</f>
        <v/>
      </c>
      <c r="N1018" s="14" t="str">
        <f aca="false">IF($M1018="","",IF($M1018&lt;2,"Ha","Yo'q"))</f>
        <v/>
      </c>
      <c r="O1018" s="14" t="str">
        <f aca="false">IF($M1018="","",IF(AND($M1018&gt;=7,$M1018&lt;=17),"Ha","Yo'q"))</f>
        <v/>
      </c>
      <c r="P1018" s="14" t="str">
        <f aca="false">IF(AND($B1018&lt;&gt;"",$J1018&lt;&gt;"",$J1018&lt;=Boshqaruv!$C$10,OR($K1018="",$K1018&gt;Boshqaruv!$C$10),$L1018&lt;&gt;"Tibbiy qarshi ko'rsatma"),1,"")</f>
        <v/>
      </c>
      <c r="Q1018" s="28" t="n">
        <f aca="false">IF(AND($B1018&lt;&gt;"",$J1018&gt;=Boshqaruv!$C$9,$J1018&lt;=Boshqaruv!$C$10),IF(COUNTIFS($B$4:$B1017,$B1018,$C$4:$C1017,$C1018,$J$4:$J1017,"&gt;="&amp;Boshqaruv!$C$9,$J$4:$J1017,"&lt;="&amp;Boshqaruv!$C$10)=0,1,0),0)</f>
        <v>0</v>
      </c>
      <c r="R1018" s="28" t="n">
        <f aca="false">IF(AND($B1018&lt;&gt;"",$J1018&gt;=Boshqaruv!$C$9,$J1018&lt;=Boshqaruv!$C$10,$K1018&lt;&gt;"",$K1018&lt;=Boshqaruv!$C$10),IF(COUNTIFS($B$4:$B1017,$B1018,$C$4:$C1017,$C1018,$J$4:$J1017,"&gt;="&amp;Boshqaruv!$C$9,$J$4:$J1017,"&lt;="&amp;Boshqaruv!$C$10,$K$4:$K1017,"&lt;&gt;",$K$4:$K1017,"&lt;="&amp;Boshqaruv!$C$10)=0,1,0),0)</f>
        <v>0</v>
      </c>
      <c r="S1018" s="28" t="n">
        <f aca="false">IF($P1018=1,IF(COUNTIFS($B$4:$B1017,$B1018,$C$4:$C1017,$C1018,$P$4:$P1017,1)=0,1,0),0)</f>
        <v>0</v>
      </c>
      <c r="T1018" s="12"/>
    </row>
    <row r="1019" customFormat="false" ht="15" hidden="false" customHeight="false" outlineLevel="0" collapsed="false">
      <c r="A1019" s="20" t="n">
        <v>1015</v>
      </c>
      <c r="B1019" s="12"/>
      <c r="C1019" s="13"/>
      <c r="D1019" s="24"/>
      <c r="E1019" s="12"/>
      <c r="F1019" s="12"/>
      <c r="G1019" s="25"/>
      <c r="H1019" s="25"/>
      <c r="I1019" s="25"/>
      <c r="J1019" s="13"/>
      <c r="K1019" s="13"/>
      <c r="L1019" s="25"/>
      <c r="M1019" s="14" t="str">
        <f aca="false">IF(OR($C1019="",$J1019=""),"",INT(($J1019-$C1019)/365.25))</f>
        <v/>
      </c>
      <c r="N1019" s="14" t="str">
        <f aca="false">IF($M1019="","",IF($M1019&lt;2,"Ha","Yo'q"))</f>
        <v/>
      </c>
      <c r="O1019" s="14" t="str">
        <f aca="false">IF($M1019="","",IF(AND($M1019&gt;=7,$M1019&lt;=17),"Ha","Yo'q"))</f>
        <v/>
      </c>
      <c r="P1019" s="14" t="str">
        <f aca="false">IF(AND($B1019&lt;&gt;"",$J1019&lt;&gt;"",$J1019&lt;=Boshqaruv!$C$10,OR($K1019="",$K1019&gt;Boshqaruv!$C$10),$L1019&lt;&gt;"Tibbiy qarshi ko'rsatma"),1,"")</f>
        <v/>
      </c>
      <c r="Q1019" s="28" t="n">
        <f aca="false">IF(AND($B1019&lt;&gt;"",$J1019&gt;=Boshqaruv!$C$9,$J1019&lt;=Boshqaruv!$C$10),IF(COUNTIFS($B$4:$B1018,$B1019,$C$4:$C1018,$C1019,$J$4:$J1018,"&gt;="&amp;Boshqaruv!$C$9,$J$4:$J1018,"&lt;="&amp;Boshqaruv!$C$10)=0,1,0),0)</f>
        <v>0</v>
      </c>
      <c r="R1019" s="28" t="n">
        <f aca="false">IF(AND($B1019&lt;&gt;"",$J1019&gt;=Boshqaruv!$C$9,$J1019&lt;=Boshqaruv!$C$10,$K1019&lt;&gt;"",$K1019&lt;=Boshqaruv!$C$10),IF(COUNTIFS($B$4:$B1018,$B1019,$C$4:$C1018,$C1019,$J$4:$J1018,"&gt;="&amp;Boshqaruv!$C$9,$J$4:$J1018,"&lt;="&amp;Boshqaruv!$C$10,$K$4:$K1018,"&lt;&gt;",$K$4:$K1018,"&lt;="&amp;Boshqaruv!$C$10)=0,1,0),0)</f>
        <v>0</v>
      </c>
      <c r="S1019" s="28" t="n">
        <f aca="false">IF($P1019=1,IF(COUNTIFS($B$4:$B1018,$B1019,$C$4:$C1018,$C1019,$P$4:$P1018,1)=0,1,0),0)</f>
        <v>0</v>
      </c>
      <c r="T1019" s="12"/>
    </row>
    <row r="1020" customFormat="false" ht="15" hidden="false" customHeight="false" outlineLevel="0" collapsed="false">
      <c r="A1020" s="20" t="n">
        <v>1016</v>
      </c>
      <c r="B1020" s="12"/>
      <c r="C1020" s="13"/>
      <c r="D1020" s="24"/>
      <c r="E1020" s="12"/>
      <c r="F1020" s="12"/>
      <c r="G1020" s="25"/>
      <c r="H1020" s="25"/>
      <c r="I1020" s="25"/>
      <c r="J1020" s="13"/>
      <c r="K1020" s="13"/>
      <c r="L1020" s="25"/>
      <c r="M1020" s="14" t="str">
        <f aca="false">IF(OR($C1020="",$J1020=""),"",INT(($J1020-$C1020)/365.25))</f>
        <v/>
      </c>
      <c r="N1020" s="14" t="str">
        <f aca="false">IF($M1020="","",IF($M1020&lt;2,"Ha","Yo'q"))</f>
        <v/>
      </c>
      <c r="O1020" s="14" t="str">
        <f aca="false">IF($M1020="","",IF(AND($M1020&gt;=7,$M1020&lt;=17),"Ha","Yo'q"))</f>
        <v/>
      </c>
      <c r="P1020" s="14" t="str">
        <f aca="false">IF(AND($B1020&lt;&gt;"",$J1020&lt;&gt;"",$J1020&lt;=Boshqaruv!$C$10,OR($K1020="",$K1020&gt;Boshqaruv!$C$10),$L1020&lt;&gt;"Tibbiy qarshi ko'rsatma"),1,"")</f>
        <v/>
      </c>
      <c r="Q1020" s="28" t="n">
        <f aca="false">IF(AND($B1020&lt;&gt;"",$J1020&gt;=Boshqaruv!$C$9,$J1020&lt;=Boshqaruv!$C$10),IF(COUNTIFS($B$4:$B1019,$B1020,$C$4:$C1019,$C1020,$J$4:$J1019,"&gt;="&amp;Boshqaruv!$C$9,$J$4:$J1019,"&lt;="&amp;Boshqaruv!$C$10)=0,1,0),0)</f>
        <v>0</v>
      </c>
      <c r="R1020" s="28" t="n">
        <f aca="false">IF(AND($B1020&lt;&gt;"",$J1020&gt;=Boshqaruv!$C$9,$J1020&lt;=Boshqaruv!$C$10,$K1020&lt;&gt;"",$K1020&lt;=Boshqaruv!$C$10),IF(COUNTIFS($B$4:$B1019,$B1020,$C$4:$C1019,$C1020,$J$4:$J1019,"&gt;="&amp;Boshqaruv!$C$9,$J$4:$J1019,"&lt;="&amp;Boshqaruv!$C$10,$K$4:$K1019,"&lt;&gt;",$K$4:$K1019,"&lt;="&amp;Boshqaruv!$C$10)=0,1,0),0)</f>
        <v>0</v>
      </c>
      <c r="S1020" s="28" t="n">
        <f aca="false">IF($P1020=1,IF(COUNTIFS($B$4:$B1019,$B1020,$C$4:$C1019,$C1020,$P$4:$P1019,1)=0,1,0),0)</f>
        <v>0</v>
      </c>
      <c r="T1020" s="12"/>
    </row>
    <row r="1021" customFormat="false" ht="15" hidden="false" customHeight="false" outlineLevel="0" collapsed="false">
      <c r="A1021" s="20" t="n">
        <v>1017</v>
      </c>
      <c r="B1021" s="12"/>
      <c r="C1021" s="13"/>
      <c r="D1021" s="24"/>
      <c r="E1021" s="12"/>
      <c r="F1021" s="12"/>
      <c r="G1021" s="25"/>
      <c r="H1021" s="25"/>
      <c r="I1021" s="25"/>
      <c r="J1021" s="13"/>
      <c r="K1021" s="13"/>
      <c r="L1021" s="25"/>
      <c r="M1021" s="14" t="str">
        <f aca="false">IF(OR($C1021="",$J1021=""),"",INT(($J1021-$C1021)/365.25))</f>
        <v/>
      </c>
      <c r="N1021" s="14" t="str">
        <f aca="false">IF($M1021="","",IF($M1021&lt;2,"Ha","Yo'q"))</f>
        <v/>
      </c>
      <c r="O1021" s="14" t="str">
        <f aca="false">IF($M1021="","",IF(AND($M1021&gt;=7,$M1021&lt;=17),"Ha","Yo'q"))</f>
        <v/>
      </c>
      <c r="P1021" s="14" t="str">
        <f aca="false">IF(AND($B1021&lt;&gt;"",$J1021&lt;&gt;"",$J1021&lt;=Boshqaruv!$C$10,OR($K1021="",$K1021&gt;Boshqaruv!$C$10),$L1021&lt;&gt;"Tibbiy qarshi ko'rsatma"),1,"")</f>
        <v/>
      </c>
      <c r="Q1021" s="28" t="n">
        <f aca="false">IF(AND($B1021&lt;&gt;"",$J1021&gt;=Boshqaruv!$C$9,$J1021&lt;=Boshqaruv!$C$10),IF(COUNTIFS($B$4:$B1020,$B1021,$C$4:$C1020,$C1021,$J$4:$J1020,"&gt;="&amp;Boshqaruv!$C$9,$J$4:$J1020,"&lt;="&amp;Boshqaruv!$C$10)=0,1,0),0)</f>
        <v>0</v>
      </c>
      <c r="R1021" s="28" t="n">
        <f aca="false">IF(AND($B1021&lt;&gt;"",$J1021&gt;=Boshqaruv!$C$9,$J1021&lt;=Boshqaruv!$C$10,$K1021&lt;&gt;"",$K1021&lt;=Boshqaruv!$C$10),IF(COUNTIFS($B$4:$B1020,$B1021,$C$4:$C1020,$C1021,$J$4:$J1020,"&gt;="&amp;Boshqaruv!$C$9,$J$4:$J1020,"&lt;="&amp;Boshqaruv!$C$10,$K$4:$K1020,"&lt;&gt;",$K$4:$K1020,"&lt;="&amp;Boshqaruv!$C$10)=0,1,0),0)</f>
        <v>0</v>
      </c>
      <c r="S1021" s="28" t="n">
        <f aca="false">IF($P1021=1,IF(COUNTIFS($B$4:$B1020,$B1021,$C$4:$C1020,$C1021,$P$4:$P1020,1)=0,1,0),0)</f>
        <v>0</v>
      </c>
      <c r="T1021" s="12"/>
    </row>
    <row r="1022" customFormat="false" ht="15" hidden="false" customHeight="false" outlineLevel="0" collapsed="false">
      <c r="A1022" s="20" t="n">
        <v>1018</v>
      </c>
      <c r="B1022" s="12"/>
      <c r="C1022" s="13"/>
      <c r="D1022" s="24"/>
      <c r="E1022" s="12"/>
      <c r="F1022" s="12"/>
      <c r="G1022" s="25"/>
      <c r="H1022" s="25"/>
      <c r="I1022" s="25"/>
      <c r="J1022" s="13"/>
      <c r="K1022" s="13"/>
      <c r="L1022" s="25"/>
      <c r="M1022" s="14" t="str">
        <f aca="false">IF(OR($C1022="",$J1022=""),"",INT(($J1022-$C1022)/365.25))</f>
        <v/>
      </c>
      <c r="N1022" s="14" t="str">
        <f aca="false">IF($M1022="","",IF($M1022&lt;2,"Ha","Yo'q"))</f>
        <v/>
      </c>
      <c r="O1022" s="14" t="str">
        <f aca="false">IF($M1022="","",IF(AND($M1022&gt;=7,$M1022&lt;=17),"Ha","Yo'q"))</f>
        <v/>
      </c>
      <c r="P1022" s="14" t="str">
        <f aca="false">IF(AND($B1022&lt;&gt;"",$J1022&lt;&gt;"",$J1022&lt;=Boshqaruv!$C$10,OR($K1022="",$K1022&gt;Boshqaruv!$C$10),$L1022&lt;&gt;"Tibbiy qarshi ko'rsatma"),1,"")</f>
        <v/>
      </c>
      <c r="Q1022" s="28" t="n">
        <f aca="false">IF(AND($B1022&lt;&gt;"",$J1022&gt;=Boshqaruv!$C$9,$J1022&lt;=Boshqaruv!$C$10),IF(COUNTIFS($B$4:$B1021,$B1022,$C$4:$C1021,$C1022,$J$4:$J1021,"&gt;="&amp;Boshqaruv!$C$9,$J$4:$J1021,"&lt;="&amp;Boshqaruv!$C$10)=0,1,0),0)</f>
        <v>0</v>
      </c>
      <c r="R1022" s="28" t="n">
        <f aca="false">IF(AND($B1022&lt;&gt;"",$J1022&gt;=Boshqaruv!$C$9,$J1022&lt;=Boshqaruv!$C$10,$K1022&lt;&gt;"",$K1022&lt;=Boshqaruv!$C$10),IF(COUNTIFS($B$4:$B1021,$B1022,$C$4:$C1021,$C1022,$J$4:$J1021,"&gt;="&amp;Boshqaruv!$C$9,$J$4:$J1021,"&lt;="&amp;Boshqaruv!$C$10,$K$4:$K1021,"&lt;&gt;",$K$4:$K1021,"&lt;="&amp;Boshqaruv!$C$10)=0,1,0),0)</f>
        <v>0</v>
      </c>
      <c r="S1022" s="28" t="n">
        <f aca="false">IF($P1022=1,IF(COUNTIFS($B$4:$B1021,$B1022,$C$4:$C1021,$C1022,$P$4:$P1021,1)=0,1,0),0)</f>
        <v>0</v>
      </c>
      <c r="T1022" s="12"/>
    </row>
    <row r="1023" customFormat="false" ht="15" hidden="false" customHeight="false" outlineLevel="0" collapsed="false">
      <c r="A1023" s="20" t="n">
        <v>1019</v>
      </c>
      <c r="B1023" s="12"/>
      <c r="C1023" s="13"/>
      <c r="D1023" s="24"/>
      <c r="E1023" s="12"/>
      <c r="F1023" s="12"/>
      <c r="G1023" s="25"/>
      <c r="H1023" s="25"/>
      <c r="I1023" s="25"/>
      <c r="J1023" s="13"/>
      <c r="K1023" s="13"/>
      <c r="L1023" s="25"/>
      <c r="M1023" s="14" t="str">
        <f aca="false">IF(OR($C1023="",$J1023=""),"",INT(($J1023-$C1023)/365.25))</f>
        <v/>
      </c>
      <c r="N1023" s="14" t="str">
        <f aca="false">IF($M1023="","",IF($M1023&lt;2,"Ha","Yo'q"))</f>
        <v/>
      </c>
      <c r="O1023" s="14" t="str">
        <f aca="false">IF($M1023="","",IF(AND($M1023&gt;=7,$M1023&lt;=17),"Ha","Yo'q"))</f>
        <v/>
      </c>
      <c r="P1023" s="14" t="str">
        <f aca="false">IF(AND($B1023&lt;&gt;"",$J1023&lt;&gt;"",$J1023&lt;=Boshqaruv!$C$10,OR($K1023="",$K1023&gt;Boshqaruv!$C$10),$L1023&lt;&gt;"Tibbiy qarshi ko'rsatma"),1,"")</f>
        <v/>
      </c>
      <c r="Q1023" s="28" t="n">
        <f aca="false">IF(AND($B1023&lt;&gt;"",$J1023&gt;=Boshqaruv!$C$9,$J1023&lt;=Boshqaruv!$C$10),IF(COUNTIFS($B$4:$B1022,$B1023,$C$4:$C1022,$C1023,$J$4:$J1022,"&gt;="&amp;Boshqaruv!$C$9,$J$4:$J1022,"&lt;="&amp;Boshqaruv!$C$10)=0,1,0),0)</f>
        <v>0</v>
      </c>
      <c r="R1023" s="28" t="n">
        <f aca="false">IF(AND($B1023&lt;&gt;"",$J1023&gt;=Boshqaruv!$C$9,$J1023&lt;=Boshqaruv!$C$10,$K1023&lt;&gt;"",$K1023&lt;=Boshqaruv!$C$10),IF(COUNTIFS($B$4:$B1022,$B1023,$C$4:$C1022,$C1023,$J$4:$J1022,"&gt;="&amp;Boshqaruv!$C$9,$J$4:$J1022,"&lt;="&amp;Boshqaruv!$C$10,$K$4:$K1022,"&lt;&gt;",$K$4:$K1022,"&lt;="&amp;Boshqaruv!$C$10)=0,1,0),0)</f>
        <v>0</v>
      </c>
      <c r="S1023" s="28" t="n">
        <f aca="false">IF($P1023=1,IF(COUNTIFS($B$4:$B1022,$B1023,$C$4:$C1022,$C1023,$P$4:$P1022,1)=0,1,0),0)</f>
        <v>0</v>
      </c>
      <c r="T1023" s="12"/>
    </row>
    <row r="1024" customFormat="false" ht="15" hidden="false" customHeight="false" outlineLevel="0" collapsed="false">
      <c r="A1024" s="20" t="n">
        <v>1020</v>
      </c>
      <c r="B1024" s="12"/>
      <c r="C1024" s="13"/>
      <c r="D1024" s="24"/>
      <c r="E1024" s="12"/>
      <c r="F1024" s="12"/>
      <c r="G1024" s="25"/>
      <c r="H1024" s="25"/>
      <c r="I1024" s="25"/>
      <c r="J1024" s="13"/>
      <c r="K1024" s="13"/>
      <c r="L1024" s="25"/>
      <c r="M1024" s="14" t="str">
        <f aca="false">IF(OR($C1024="",$J1024=""),"",INT(($J1024-$C1024)/365.25))</f>
        <v/>
      </c>
      <c r="N1024" s="14" t="str">
        <f aca="false">IF($M1024="","",IF($M1024&lt;2,"Ha","Yo'q"))</f>
        <v/>
      </c>
      <c r="O1024" s="14" t="str">
        <f aca="false">IF($M1024="","",IF(AND($M1024&gt;=7,$M1024&lt;=17),"Ha","Yo'q"))</f>
        <v/>
      </c>
      <c r="P1024" s="14" t="str">
        <f aca="false">IF(AND($B1024&lt;&gt;"",$J1024&lt;&gt;"",$J1024&lt;=Boshqaruv!$C$10,OR($K1024="",$K1024&gt;Boshqaruv!$C$10),$L1024&lt;&gt;"Tibbiy qarshi ko'rsatma"),1,"")</f>
        <v/>
      </c>
      <c r="Q1024" s="28" t="n">
        <f aca="false">IF(AND($B1024&lt;&gt;"",$J1024&gt;=Boshqaruv!$C$9,$J1024&lt;=Boshqaruv!$C$10),IF(COUNTIFS($B$4:$B1023,$B1024,$C$4:$C1023,$C1024,$J$4:$J1023,"&gt;="&amp;Boshqaruv!$C$9,$J$4:$J1023,"&lt;="&amp;Boshqaruv!$C$10)=0,1,0),0)</f>
        <v>0</v>
      </c>
      <c r="R1024" s="28" t="n">
        <f aca="false">IF(AND($B1024&lt;&gt;"",$J1024&gt;=Boshqaruv!$C$9,$J1024&lt;=Boshqaruv!$C$10,$K1024&lt;&gt;"",$K1024&lt;=Boshqaruv!$C$10),IF(COUNTIFS($B$4:$B1023,$B1024,$C$4:$C1023,$C1024,$J$4:$J1023,"&gt;="&amp;Boshqaruv!$C$9,$J$4:$J1023,"&lt;="&amp;Boshqaruv!$C$10,$K$4:$K1023,"&lt;&gt;",$K$4:$K1023,"&lt;="&amp;Boshqaruv!$C$10)=0,1,0),0)</f>
        <v>0</v>
      </c>
      <c r="S1024" s="28" t="n">
        <f aca="false">IF($P1024=1,IF(COUNTIFS($B$4:$B1023,$B1024,$C$4:$C1023,$C1024,$P$4:$P1023,1)=0,1,0),0)</f>
        <v>0</v>
      </c>
      <c r="T1024" s="12"/>
    </row>
    <row r="1025" customFormat="false" ht="15" hidden="false" customHeight="false" outlineLevel="0" collapsed="false">
      <c r="A1025" s="20" t="n">
        <v>1021</v>
      </c>
      <c r="B1025" s="12"/>
      <c r="C1025" s="13"/>
      <c r="D1025" s="24"/>
      <c r="E1025" s="12"/>
      <c r="F1025" s="12"/>
      <c r="G1025" s="25"/>
      <c r="H1025" s="25"/>
      <c r="I1025" s="25"/>
      <c r="J1025" s="13"/>
      <c r="K1025" s="13"/>
      <c r="L1025" s="25"/>
      <c r="M1025" s="14" t="str">
        <f aca="false">IF(OR($C1025="",$J1025=""),"",INT(($J1025-$C1025)/365.25))</f>
        <v/>
      </c>
      <c r="N1025" s="14" t="str">
        <f aca="false">IF($M1025="","",IF($M1025&lt;2,"Ha","Yo'q"))</f>
        <v/>
      </c>
      <c r="O1025" s="14" t="str">
        <f aca="false">IF($M1025="","",IF(AND($M1025&gt;=7,$M1025&lt;=17),"Ha","Yo'q"))</f>
        <v/>
      </c>
      <c r="P1025" s="14" t="str">
        <f aca="false">IF(AND($B1025&lt;&gt;"",$J1025&lt;&gt;"",$J1025&lt;=Boshqaruv!$C$10,OR($K1025="",$K1025&gt;Boshqaruv!$C$10),$L1025&lt;&gt;"Tibbiy qarshi ko'rsatma"),1,"")</f>
        <v/>
      </c>
      <c r="Q1025" s="28" t="n">
        <f aca="false">IF(AND($B1025&lt;&gt;"",$J1025&gt;=Boshqaruv!$C$9,$J1025&lt;=Boshqaruv!$C$10),IF(COUNTIFS($B$4:$B1024,$B1025,$C$4:$C1024,$C1025,$J$4:$J1024,"&gt;="&amp;Boshqaruv!$C$9,$J$4:$J1024,"&lt;="&amp;Boshqaruv!$C$10)=0,1,0),0)</f>
        <v>0</v>
      </c>
      <c r="R1025" s="28" t="n">
        <f aca="false">IF(AND($B1025&lt;&gt;"",$J1025&gt;=Boshqaruv!$C$9,$J1025&lt;=Boshqaruv!$C$10,$K1025&lt;&gt;"",$K1025&lt;=Boshqaruv!$C$10),IF(COUNTIFS($B$4:$B1024,$B1025,$C$4:$C1024,$C1025,$J$4:$J1024,"&gt;="&amp;Boshqaruv!$C$9,$J$4:$J1024,"&lt;="&amp;Boshqaruv!$C$10,$K$4:$K1024,"&lt;&gt;",$K$4:$K1024,"&lt;="&amp;Boshqaruv!$C$10)=0,1,0),0)</f>
        <v>0</v>
      </c>
      <c r="S1025" s="28" t="n">
        <f aca="false">IF($P1025=1,IF(COUNTIFS($B$4:$B1024,$B1025,$C$4:$C1024,$C1025,$P$4:$P1024,1)=0,1,0),0)</f>
        <v>0</v>
      </c>
      <c r="T1025" s="12"/>
    </row>
    <row r="1026" customFormat="false" ht="15" hidden="false" customHeight="false" outlineLevel="0" collapsed="false">
      <c r="A1026" s="20" t="n">
        <v>1022</v>
      </c>
      <c r="B1026" s="12"/>
      <c r="C1026" s="13"/>
      <c r="D1026" s="24"/>
      <c r="E1026" s="12"/>
      <c r="F1026" s="12"/>
      <c r="G1026" s="25"/>
      <c r="H1026" s="25"/>
      <c r="I1026" s="25"/>
      <c r="J1026" s="13"/>
      <c r="K1026" s="13"/>
      <c r="L1026" s="25"/>
      <c r="M1026" s="14" t="str">
        <f aca="false">IF(OR($C1026="",$J1026=""),"",INT(($J1026-$C1026)/365.25))</f>
        <v/>
      </c>
      <c r="N1026" s="14" t="str">
        <f aca="false">IF($M1026="","",IF($M1026&lt;2,"Ha","Yo'q"))</f>
        <v/>
      </c>
      <c r="O1026" s="14" t="str">
        <f aca="false">IF($M1026="","",IF(AND($M1026&gt;=7,$M1026&lt;=17),"Ha","Yo'q"))</f>
        <v/>
      </c>
      <c r="P1026" s="14" t="str">
        <f aca="false">IF(AND($B1026&lt;&gt;"",$J1026&lt;&gt;"",$J1026&lt;=Boshqaruv!$C$10,OR($K1026="",$K1026&gt;Boshqaruv!$C$10),$L1026&lt;&gt;"Tibbiy qarshi ko'rsatma"),1,"")</f>
        <v/>
      </c>
      <c r="Q1026" s="28" t="n">
        <f aca="false">IF(AND($B1026&lt;&gt;"",$J1026&gt;=Boshqaruv!$C$9,$J1026&lt;=Boshqaruv!$C$10),IF(COUNTIFS($B$4:$B1025,$B1026,$C$4:$C1025,$C1026,$J$4:$J1025,"&gt;="&amp;Boshqaruv!$C$9,$J$4:$J1025,"&lt;="&amp;Boshqaruv!$C$10)=0,1,0),0)</f>
        <v>0</v>
      </c>
      <c r="R1026" s="28" t="n">
        <f aca="false">IF(AND($B1026&lt;&gt;"",$J1026&gt;=Boshqaruv!$C$9,$J1026&lt;=Boshqaruv!$C$10,$K1026&lt;&gt;"",$K1026&lt;=Boshqaruv!$C$10),IF(COUNTIFS($B$4:$B1025,$B1026,$C$4:$C1025,$C1026,$J$4:$J1025,"&gt;="&amp;Boshqaruv!$C$9,$J$4:$J1025,"&lt;="&amp;Boshqaruv!$C$10,$K$4:$K1025,"&lt;&gt;",$K$4:$K1025,"&lt;="&amp;Boshqaruv!$C$10)=0,1,0),0)</f>
        <v>0</v>
      </c>
      <c r="S1026" s="28" t="n">
        <f aca="false">IF($P1026=1,IF(COUNTIFS($B$4:$B1025,$B1026,$C$4:$C1025,$C1026,$P$4:$P1025,1)=0,1,0),0)</f>
        <v>0</v>
      </c>
      <c r="T1026" s="12"/>
    </row>
    <row r="1027" customFormat="false" ht="15" hidden="false" customHeight="false" outlineLevel="0" collapsed="false">
      <c r="A1027" s="20" t="n">
        <v>1023</v>
      </c>
      <c r="B1027" s="12"/>
      <c r="C1027" s="13"/>
      <c r="D1027" s="24"/>
      <c r="E1027" s="12"/>
      <c r="F1027" s="12"/>
      <c r="G1027" s="25"/>
      <c r="H1027" s="25"/>
      <c r="I1027" s="25"/>
      <c r="J1027" s="13"/>
      <c r="K1027" s="13"/>
      <c r="L1027" s="25"/>
      <c r="M1027" s="14" t="str">
        <f aca="false">IF(OR($C1027="",$J1027=""),"",INT(($J1027-$C1027)/365.25))</f>
        <v/>
      </c>
      <c r="N1027" s="14" t="str">
        <f aca="false">IF($M1027="","",IF($M1027&lt;2,"Ha","Yo'q"))</f>
        <v/>
      </c>
      <c r="O1027" s="14" t="str">
        <f aca="false">IF($M1027="","",IF(AND($M1027&gt;=7,$M1027&lt;=17),"Ha","Yo'q"))</f>
        <v/>
      </c>
      <c r="P1027" s="14" t="str">
        <f aca="false">IF(AND($B1027&lt;&gt;"",$J1027&lt;&gt;"",$J1027&lt;=Boshqaruv!$C$10,OR($K1027="",$K1027&gt;Boshqaruv!$C$10),$L1027&lt;&gt;"Tibbiy qarshi ko'rsatma"),1,"")</f>
        <v/>
      </c>
      <c r="Q1027" s="28" t="n">
        <f aca="false">IF(AND($B1027&lt;&gt;"",$J1027&gt;=Boshqaruv!$C$9,$J1027&lt;=Boshqaruv!$C$10),IF(COUNTIFS($B$4:$B1026,$B1027,$C$4:$C1026,$C1027,$J$4:$J1026,"&gt;="&amp;Boshqaruv!$C$9,$J$4:$J1026,"&lt;="&amp;Boshqaruv!$C$10)=0,1,0),0)</f>
        <v>0</v>
      </c>
      <c r="R1027" s="28" t="n">
        <f aca="false">IF(AND($B1027&lt;&gt;"",$J1027&gt;=Boshqaruv!$C$9,$J1027&lt;=Boshqaruv!$C$10,$K1027&lt;&gt;"",$K1027&lt;=Boshqaruv!$C$10),IF(COUNTIFS($B$4:$B1026,$B1027,$C$4:$C1026,$C1027,$J$4:$J1026,"&gt;="&amp;Boshqaruv!$C$9,$J$4:$J1026,"&lt;="&amp;Boshqaruv!$C$10,$K$4:$K1026,"&lt;&gt;",$K$4:$K1026,"&lt;="&amp;Boshqaruv!$C$10)=0,1,0),0)</f>
        <v>0</v>
      </c>
      <c r="S1027" s="28" t="n">
        <f aca="false">IF($P1027=1,IF(COUNTIFS($B$4:$B1026,$B1027,$C$4:$C1026,$C1027,$P$4:$P1026,1)=0,1,0),0)</f>
        <v>0</v>
      </c>
      <c r="T1027" s="12"/>
    </row>
    <row r="1028" customFormat="false" ht="15" hidden="false" customHeight="false" outlineLevel="0" collapsed="false">
      <c r="A1028" s="20" t="n">
        <v>1024</v>
      </c>
      <c r="B1028" s="12"/>
      <c r="C1028" s="13"/>
      <c r="D1028" s="24"/>
      <c r="E1028" s="12"/>
      <c r="F1028" s="12"/>
      <c r="G1028" s="25"/>
      <c r="H1028" s="25"/>
      <c r="I1028" s="25"/>
      <c r="J1028" s="13"/>
      <c r="K1028" s="13"/>
      <c r="L1028" s="25"/>
      <c r="M1028" s="14" t="str">
        <f aca="false">IF(OR($C1028="",$J1028=""),"",INT(($J1028-$C1028)/365.25))</f>
        <v/>
      </c>
      <c r="N1028" s="14" t="str">
        <f aca="false">IF($M1028="","",IF($M1028&lt;2,"Ha","Yo'q"))</f>
        <v/>
      </c>
      <c r="O1028" s="14" t="str">
        <f aca="false">IF($M1028="","",IF(AND($M1028&gt;=7,$M1028&lt;=17),"Ha","Yo'q"))</f>
        <v/>
      </c>
      <c r="P1028" s="14" t="str">
        <f aca="false">IF(AND($B1028&lt;&gt;"",$J1028&lt;&gt;"",$J1028&lt;=Boshqaruv!$C$10,OR($K1028="",$K1028&gt;Boshqaruv!$C$10),$L1028&lt;&gt;"Tibbiy qarshi ko'rsatma"),1,"")</f>
        <v/>
      </c>
      <c r="Q1028" s="28" t="n">
        <f aca="false">IF(AND($B1028&lt;&gt;"",$J1028&gt;=Boshqaruv!$C$9,$J1028&lt;=Boshqaruv!$C$10),IF(COUNTIFS($B$4:$B1027,$B1028,$C$4:$C1027,$C1028,$J$4:$J1027,"&gt;="&amp;Boshqaruv!$C$9,$J$4:$J1027,"&lt;="&amp;Boshqaruv!$C$10)=0,1,0),0)</f>
        <v>0</v>
      </c>
      <c r="R1028" s="28" t="n">
        <f aca="false">IF(AND($B1028&lt;&gt;"",$J1028&gt;=Boshqaruv!$C$9,$J1028&lt;=Boshqaruv!$C$10,$K1028&lt;&gt;"",$K1028&lt;=Boshqaruv!$C$10),IF(COUNTIFS($B$4:$B1027,$B1028,$C$4:$C1027,$C1028,$J$4:$J1027,"&gt;="&amp;Boshqaruv!$C$9,$J$4:$J1027,"&lt;="&amp;Boshqaruv!$C$10,$K$4:$K1027,"&lt;&gt;",$K$4:$K1027,"&lt;="&amp;Boshqaruv!$C$10)=0,1,0),0)</f>
        <v>0</v>
      </c>
      <c r="S1028" s="28" t="n">
        <f aca="false">IF($P1028=1,IF(COUNTIFS($B$4:$B1027,$B1028,$C$4:$C1027,$C1028,$P$4:$P1027,1)=0,1,0),0)</f>
        <v>0</v>
      </c>
      <c r="T1028" s="12"/>
    </row>
    <row r="1029" customFormat="false" ht="15" hidden="false" customHeight="false" outlineLevel="0" collapsed="false">
      <c r="A1029" s="20" t="n">
        <v>1025</v>
      </c>
      <c r="B1029" s="12"/>
      <c r="C1029" s="13"/>
      <c r="D1029" s="24"/>
      <c r="E1029" s="12"/>
      <c r="F1029" s="12"/>
      <c r="G1029" s="25"/>
      <c r="H1029" s="25"/>
      <c r="I1029" s="25"/>
      <c r="J1029" s="13"/>
      <c r="K1029" s="13"/>
      <c r="L1029" s="25"/>
      <c r="M1029" s="14" t="str">
        <f aca="false">IF(OR($C1029="",$J1029=""),"",INT(($J1029-$C1029)/365.25))</f>
        <v/>
      </c>
      <c r="N1029" s="14" t="str">
        <f aca="false">IF($M1029="","",IF($M1029&lt;2,"Ha","Yo'q"))</f>
        <v/>
      </c>
      <c r="O1029" s="14" t="str">
        <f aca="false">IF($M1029="","",IF(AND($M1029&gt;=7,$M1029&lt;=17),"Ha","Yo'q"))</f>
        <v/>
      </c>
      <c r="P1029" s="14" t="str">
        <f aca="false">IF(AND($B1029&lt;&gt;"",$J1029&lt;&gt;"",$J1029&lt;=Boshqaruv!$C$10,OR($K1029="",$K1029&gt;Boshqaruv!$C$10),$L1029&lt;&gt;"Tibbiy qarshi ko'rsatma"),1,"")</f>
        <v/>
      </c>
      <c r="Q1029" s="28" t="n">
        <f aca="false">IF(AND($B1029&lt;&gt;"",$J1029&gt;=Boshqaruv!$C$9,$J1029&lt;=Boshqaruv!$C$10),IF(COUNTIFS($B$4:$B1028,$B1029,$C$4:$C1028,$C1029,$J$4:$J1028,"&gt;="&amp;Boshqaruv!$C$9,$J$4:$J1028,"&lt;="&amp;Boshqaruv!$C$10)=0,1,0),0)</f>
        <v>0</v>
      </c>
      <c r="R1029" s="28" t="n">
        <f aca="false">IF(AND($B1029&lt;&gt;"",$J1029&gt;=Boshqaruv!$C$9,$J1029&lt;=Boshqaruv!$C$10,$K1029&lt;&gt;"",$K1029&lt;=Boshqaruv!$C$10),IF(COUNTIFS($B$4:$B1028,$B1029,$C$4:$C1028,$C1029,$J$4:$J1028,"&gt;="&amp;Boshqaruv!$C$9,$J$4:$J1028,"&lt;="&amp;Boshqaruv!$C$10,$K$4:$K1028,"&lt;&gt;",$K$4:$K1028,"&lt;="&amp;Boshqaruv!$C$10)=0,1,0),0)</f>
        <v>0</v>
      </c>
      <c r="S1029" s="28" t="n">
        <f aca="false">IF($P1029=1,IF(COUNTIFS($B$4:$B1028,$B1029,$C$4:$C1028,$C1029,$P$4:$P1028,1)=0,1,0),0)</f>
        <v>0</v>
      </c>
      <c r="T1029" s="12"/>
    </row>
    <row r="1030" customFormat="false" ht="15" hidden="false" customHeight="false" outlineLevel="0" collapsed="false">
      <c r="A1030" s="20" t="n">
        <v>1026</v>
      </c>
      <c r="B1030" s="12"/>
      <c r="C1030" s="13"/>
      <c r="D1030" s="24"/>
      <c r="E1030" s="12"/>
      <c r="F1030" s="12"/>
      <c r="G1030" s="25"/>
      <c r="H1030" s="25"/>
      <c r="I1030" s="25"/>
      <c r="J1030" s="13"/>
      <c r="K1030" s="13"/>
      <c r="L1030" s="25"/>
      <c r="M1030" s="14" t="str">
        <f aca="false">IF(OR($C1030="",$J1030=""),"",INT(($J1030-$C1030)/365.25))</f>
        <v/>
      </c>
      <c r="N1030" s="14" t="str">
        <f aca="false">IF($M1030="","",IF($M1030&lt;2,"Ha","Yo'q"))</f>
        <v/>
      </c>
      <c r="O1030" s="14" t="str">
        <f aca="false">IF($M1030="","",IF(AND($M1030&gt;=7,$M1030&lt;=17),"Ha","Yo'q"))</f>
        <v/>
      </c>
      <c r="P1030" s="14" t="str">
        <f aca="false">IF(AND($B1030&lt;&gt;"",$J1030&lt;&gt;"",$J1030&lt;=Boshqaruv!$C$10,OR($K1030="",$K1030&gt;Boshqaruv!$C$10),$L1030&lt;&gt;"Tibbiy qarshi ko'rsatma"),1,"")</f>
        <v/>
      </c>
      <c r="Q1030" s="28" t="n">
        <f aca="false">IF(AND($B1030&lt;&gt;"",$J1030&gt;=Boshqaruv!$C$9,$J1030&lt;=Boshqaruv!$C$10),IF(COUNTIFS($B$4:$B1029,$B1030,$C$4:$C1029,$C1030,$J$4:$J1029,"&gt;="&amp;Boshqaruv!$C$9,$J$4:$J1029,"&lt;="&amp;Boshqaruv!$C$10)=0,1,0),0)</f>
        <v>0</v>
      </c>
      <c r="R1030" s="28" t="n">
        <f aca="false">IF(AND($B1030&lt;&gt;"",$J1030&gt;=Boshqaruv!$C$9,$J1030&lt;=Boshqaruv!$C$10,$K1030&lt;&gt;"",$K1030&lt;=Boshqaruv!$C$10),IF(COUNTIFS($B$4:$B1029,$B1030,$C$4:$C1029,$C1030,$J$4:$J1029,"&gt;="&amp;Boshqaruv!$C$9,$J$4:$J1029,"&lt;="&amp;Boshqaruv!$C$10,$K$4:$K1029,"&lt;&gt;",$K$4:$K1029,"&lt;="&amp;Boshqaruv!$C$10)=0,1,0),0)</f>
        <v>0</v>
      </c>
      <c r="S1030" s="28" t="n">
        <f aca="false">IF($P1030=1,IF(COUNTIFS($B$4:$B1029,$B1030,$C$4:$C1029,$C1030,$P$4:$P1029,1)=0,1,0),0)</f>
        <v>0</v>
      </c>
      <c r="T1030" s="12"/>
    </row>
    <row r="1031" customFormat="false" ht="15" hidden="false" customHeight="false" outlineLevel="0" collapsed="false">
      <c r="A1031" s="20" t="n">
        <v>1027</v>
      </c>
      <c r="B1031" s="12"/>
      <c r="C1031" s="13"/>
      <c r="D1031" s="24"/>
      <c r="E1031" s="12"/>
      <c r="F1031" s="12"/>
      <c r="G1031" s="25"/>
      <c r="H1031" s="25"/>
      <c r="I1031" s="25"/>
      <c r="J1031" s="13"/>
      <c r="K1031" s="13"/>
      <c r="L1031" s="25"/>
      <c r="M1031" s="14" t="str">
        <f aca="false">IF(OR($C1031="",$J1031=""),"",INT(($J1031-$C1031)/365.25))</f>
        <v/>
      </c>
      <c r="N1031" s="14" t="str">
        <f aca="false">IF($M1031="","",IF($M1031&lt;2,"Ha","Yo'q"))</f>
        <v/>
      </c>
      <c r="O1031" s="14" t="str">
        <f aca="false">IF($M1031="","",IF(AND($M1031&gt;=7,$M1031&lt;=17),"Ha","Yo'q"))</f>
        <v/>
      </c>
      <c r="P1031" s="14" t="str">
        <f aca="false">IF(AND($B1031&lt;&gt;"",$J1031&lt;&gt;"",$J1031&lt;=Boshqaruv!$C$10,OR($K1031="",$K1031&gt;Boshqaruv!$C$10),$L1031&lt;&gt;"Tibbiy qarshi ko'rsatma"),1,"")</f>
        <v/>
      </c>
      <c r="Q1031" s="28" t="n">
        <f aca="false">IF(AND($B1031&lt;&gt;"",$J1031&gt;=Boshqaruv!$C$9,$J1031&lt;=Boshqaruv!$C$10),IF(COUNTIFS($B$4:$B1030,$B1031,$C$4:$C1030,$C1031,$J$4:$J1030,"&gt;="&amp;Boshqaruv!$C$9,$J$4:$J1030,"&lt;="&amp;Boshqaruv!$C$10)=0,1,0),0)</f>
        <v>0</v>
      </c>
      <c r="R1031" s="28" t="n">
        <f aca="false">IF(AND($B1031&lt;&gt;"",$J1031&gt;=Boshqaruv!$C$9,$J1031&lt;=Boshqaruv!$C$10,$K1031&lt;&gt;"",$K1031&lt;=Boshqaruv!$C$10),IF(COUNTIFS($B$4:$B1030,$B1031,$C$4:$C1030,$C1031,$J$4:$J1030,"&gt;="&amp;Boshqaruv!$C$9,$J$4:$J1030,"&lt;="&amp;Boshqaruv!$C$10,$K$4:$K1030,"&lt;&gt;",$K$4:$K1030,"&lt;="&amp;Boshqaruv!$C$10)=0,1,0),0)</f>
        <v>0</v>
      </c>
      <c r="S1031" s="28" t="n">
        <f aca="false">IF($P1031=1,IF(COUNTIFS($B$4:$B1030,$B1031,$C$4:$C1030,$C1031,$P$4:$P1030,1)=0,1,0),0)</f>
        <v>0</v>
      </c>
      <c r="T1031" s="12"/>
    </row>
    <row r="1032" customFormat="false" ht="15" hidden="false" customHeight="false" outlineLevel="0" collapsed="false">
      <c r="A1032" s="20" t="n">
        <v>1028</v>
      </c>
      <c r="B1032" s="12"/>
      <c r="C1032" s="13"/>
      <c r="D1032" s="24"/>
      <c r="E1032" s="12"/>
      <c r="F1032" s="12"/>
      <c r="G1032" s="25"/>
      <c r="H1032" s="25"/>
      <c r="I1032" s="25"/>
      <c r="J1032" s="13"/>
      <c r="K1032" s="13"/>
      <c r="L1032" s="25"/>
      <c r="M1032" s="14" t="str">
        <f aca="false">IF(OR($C1032="",$J1032=""),"",INT(($J1032-$C1032)/365.25))</f>
        <v/>
      </c>
      <c r="N1032" s="14" t="str">
        <f aca="false">IF($M1032="","",IF($M1032&lt;2,"Ha","Yo'q"))</f>
        <v/>
      </c>
      <c r="O1032" s="14" t="str">
        <f aca="false">IF($M1032="","",IF(AND($M1032&gt;=7,$M1032&lt;=17),"Ha","Yo'q"))</f>
        <v/>
      </c>
      <c r="P1032" s="14" t="str">
        <f aca="false">IF(AND($B1032&lt;&gt;"",$J1032&lt;&gt;"",$J1032&lt;=Boshqaruv!$C$10,OR($K1032="",$K1032&gt;Boshqaruv!$C$10),$L1032&lt;&gt;"Tibbiy qarshi ko'rsatma"),1,"")</f>
        <v/>
      </c>
      <c r="Q1032" s="28" t="n">
        <f aca="false">IF(AND($B1032&lt;&gt;"",$J1032&gt;=Boshqaruv!$C$9,$J1032&lt;=Boshqaruv!$C$10),IF(COUNTIFS($B$4:$B1031,$B1032,$C$4:$C1031,$C1032,$J$4:$J1031,"&gt;="&amp;Boshqaruv!$C$9,$J$4:$J1031,"&lt;="&amp;Boshqaruv!$C$10)=0,1,0),0)</f>
        <v>0</v>
      </c>
      <c r="R1032" s="28" t="n">
        <f aca="false">IF(AND($B1032&lt;&gt;"",$J1032&gt;=Boshqaruv!$C$9,$J1032&lt;=Boshqaruv!$C$10,$K1032&lt;&gt;"",$K1032&lt;=Boshqaruv!$C$10),IF(COUNTIFS($B$4:$B1031,$B1032,$C$4:$C1031,$C1032,$J$4:$J1031,"&gt;="&amp;Boshqaruv!$C$9,$J$4:$J1031,"&lt;="&amp;Boshqaruv!$C$10,$K$4:$K1031,"&lt;&gt;",$K$4:$K1031,"&lt;="&amp;Boshqaruv!$C$10)=0,1,0),0)</f>
        <v>0</v>
      </c>
      <c r="S1032" s="28" t="n">
        <f aca="false">IF($P1032=1,IF(COUNTIFS($B$4:$B1031,$B1032,$C$4:$C1031,$C1032,$P$4:$P1031,1)=0,1,0),0)</f>
        <v>0</v>
      </c>
      <c r="T1032" s="12"/>
    </row>
    <row r="1033" customFormat="false" ht="15" hidden="false" customHeight="false" outlineLevel="0" collapsed="false">
      <c r="A1033" s="20" t="n">
        <v>1029</v>
      </c>
      <c r="B1033" s="12"/>
      <c r="C1033" s="13"/>
      <c r="D1033" s="24"/>
      <c r="E1033" s="12"/>
      <c r="F1033" s="12"/>
      <c r="G1033" s="25"/>
      <c r="H1033" s="25"/>
      <c r="I1033" s="25"/>
      <c r="J1033" s="13"/>
      <c r="K1033" s="13"/>
      <c r="L1033" s="25"/>
      <c r="M1033" s="14" t="str">
        <f aca="false">IF(OR($C1033="",$J1033=""),"",INT(($J1033-$C1033)/365.25))</f>
        <v/>
      </c>
      <c r="N1033" s="14" t="str">
        <f aca="false">IF($M1033="","",IF($M1033&lt;2,"Ha","Yo'q"))</f>
        <v/>
      </c>
      <c r="O1033" s="14" t="str">
        <f aca="false">IF($M1033="","",IF(AND($M1033&gt;=7,$M1033&lt;=17),"Ha","Yo'q"))</f>
        <v/>
      </c>
      <c r="P1033" s="14" t="str">
        <f aca="false">IF(AND($B1033&lt;&gt;"",$J1033&lt;&gt;"",$J1033&lt;=Boshqaruv!$C$10,OR($K1033="",$K1033&gt;Boshqaruv!$C$10),$L1033&lt;&gt;"Tibbiy qarshi ko'rsatma"),1,"")</f>
        <v/>
      </c>
      <c r="Q1033" s="28" t="n">
        <f aca="false">IF(AND($B1033&lt;&gt;"",$J1033&gt;=Boshqaruv!$C$9,$J1033&lt;=Boshqaruv!$C$10),IF(COUNTIFS($B$4:$B1032,$B1033,$C$4:$C1032,$C1033,$J$4:$J1032,"&gt;="&amp;Boshqaruv!$C$9,$J$4:$J1032,"&lt;="&amp;Boshqaruv!$C$10)=0,1,0),0)</f>
        <v>0</v>
      </c>
      <c r="R1033" s="28" t="n">
        <f aca="false">IF(AND($B1033&lt;&gt;"",$J1033&gt;=Boshqaruv!$C$9,$J1033&lt;=Boshqaruv!$C$10,$K1033&lt;&gt;"",$K1033&lt;=Boshqaruv!$C$10),IF(COUNTIFS($B$4:$B1032,$B1033,$C$4:$C1032,$C1033,$J$4:$J1032,"&gt;="&amp;Boshqaruv!$C$9,$J$4:$J1032,"&lt;="&amp;Boshqaruv!$C$10,$K$4:$K1032,"&lt;&gt;",$K$4:$K1032,"&lt;="&amp;Boshqaruv!$C$10)=0,1,0),0)</f>
        <v>0</v>
      </c>
      <c r="S1033" s="28" t="n">
        <f aca="false">IF($P1033=1,IF(COUNTIFS($B$4:$B1032,$B1033,$C$4:$C1032,$C1033,$P$4:$P1032,1)=0,1,0),0)</f>
        <v>0</v>
      </c>
      <c r="T1033" s="12"/>
    </row>
    <row r="1034" customFormat="false" ht="15" hidden="false" customHeight="false" outlineLevel="0" collapsed="false">
      <c r="A1034" s="20" t="n">
        <v>1030</v>
      </c>
      <c r="B1034" s="12"/>
      <c r="C1034" s="13"/>
      <c r="D1034" s="24"/>
      <c r="E1034" s="12"/>
      <c r="F1034" s="12"/>
      <c r="G1034" s="25"/>
      <c r="H1034" s="25"/>
      <c r="I1034" s="25"/>
      <c r="J1034" s="13"/>
      <c r="K1034" s="13"/>
      <c r="L1034" s="25"/>
      <c r="M1034" s="14" t="str">
        <f aca="false">IF(OR($C1034="",$J1034=""),"",INT(($J1034-$C1034)/365.25))</f>
        <v/>
      </c>
      <c r="N1034" s="14" t="str">
        <f aca="false">IF($M1034="","",IF($M1034&lt;2,"Ha","Yo'q"))</f>
        <v/>
      </c>
      <c r="O1034" s="14" t="str">
        <f aca="false">IF($M1034="","",IF(AND($M1034&gt;=7,$M1034&lt;=17),"Ha","Yo'q"))</f>
        <v/>
      </c>
      <c r="P1034" s="14" t="str">
        <f aca="false">IF(AND($B1034&lt;&gt;"",$J1034&lt;&gt;"",$J1034&lt;=Boshqaruv!$C$10,OR($K1034="",$K1034&gt;Boshqaruv!$C$10),$L1034&lt;&gt;"Tibbiy qarshi ko'rsatma"),1,"")</f>
        <v/>
      </c>
      <c r="Q1034" s="28" t="n">
        <f aca="false">IF(AND($B1034&lt;&gt;"",$J1034&gt;=Boshqaruv!$C$9,$J1034&lt;=Boshqaruv!$C$10),IF(COUNTIFS($B$4:$B1033,$B1034,$C$4:$C1033,$C1034,$J$4:$J1033,"&gt;="&amp;Boshqaruv!$C$9,$J$4:$J1033,"&lt;="&amp;Boshqaruv!$C$10)=0,1,0),0)</f>
        <v>0</v>
      </c>
      <c r="R1034" s="28" t="n">
        <f aca="false">IF(AND($B1034&lt;&gt;"",$J1034&gt;=Boshqaruv!$C$9,$J1034&lt;=Boshqaruv!$C$10,$K1034&lt;&gt;"",$K1034&lt;=Boshqaruv!$C$10),IF(COUNTIFS($B$4:$B1033,$B1034,$C$4:$C1033,$C1034,$J$4:$J1033,"&gt;="&amp;Boshqaruv!$C$9,$J$4:$J1033,"&lt;="&amp;Boshqaruv!$C$10,$K$4:$K1033,"&lt;&gt;",$K$4:$K1033,"&lt;="&amp;Boshqaruv!$C$10)=0,1,0),0)</f>
        <v>0</v>
      </c>
      <c r="S1034" s="28" t="n">
        <f aca="false">IF($P1034=1,IF(COUNTIFS($B$4:$B1033,$B1034,$C$4:$C1033,$C1034,$P$4:$P1033,1)=0,1,0),0)</f>
        <v>0</v>
      </c>
      <c r="T1034" s="12"/>
    </row>
    <row r="1035" customFormat="false" ht="15" hidden="false" customHeight="false" outlineLevel="0" collapsed="false">
      <c r="A1035" s="20" t="n">
        <v>1031</v>
      </c>
      <c r="B1035" s="12"/>
      <c r="C1035" s="13"/>
      <c r="D1035" s="24"/>
      <c r="E1035" s="12"/>
      <c r="F1035" s="12"/>
      <c r="G1035" s="25"/>
      <c r="H1035" s="25"/>
      <c r="I1035" s="25"/>
      <c r="J1035" s="13"/>
      <c r="K1035" s="13"/>
      <c r="L1035" s="25"/>
      <c r="M1035" s="14" t="str">
        <f aca="false">IF(OR($C1035="",$J1035=""),"",INT(($J1035-$C1035)/365.25))</f>
        <v/>
      </c>
      <c r="N1035" s="14" t="str">
        <f aca="false">IF($M1035="","",IF($M1035&lt;2,"Ha","Yo'q"))</f>
        <v/>
      </c>
      <c r="O1035" s="14" t="str">
        <f aca="false">IF($M1035="","",IF(AND($M1035&gt;=7,$M1035&lt;=17),"Ha","Yo'q"))</f>
        <v/>
      </c>
      <c r="P1035" s="14" t="str">
        <f aca="false">IF(AND($B1035&lt;&gt;"",$J1035&lt;&gt;"",$J1035&lt;=Boshqaruv!$C$10,OR($K1035="",$K1035&gt;Boshqaruv!$C$10),$L1035&lt;&gt;"Tibbiy qarshi ko'rsatma"),1,"")</f>
        <v/>
      </c>
      <c r="Q1035" s="28" t="n">
        <f aca="false">IF(AND($B1035&lt;&gt;"",$J1035&gt;=Boshqaruv!$C$9,$J1035&lt;=Boshqaruv!$C$10),IF(COUNTIFS($B$4:$B1034,$B1035,$C$4:$C1034,$C1035,$J$4:$J1034,"&gt;="&amp;Boshqaruv!$C$9,$J$4:$J1034,"&lt;="&amp;Boshqaruv!$C$10)=0,1,0),0)</f>
        <v>0</v>
      </c>
      <c r="R1035" s="28" t="n">
        <f aca="false">IF(AND($B1035&lt;&gt;"",$J1035&gt;=Boshqaruv!$C$9,$J1035&lt;=Boshqaruv!$C$10,$K1035&lt;&gt;"",$K1035&lt;=Boshqaruv!$C$10),IF(COUNTIFS($B$4:$B1034,$B1035,$C$4:$C1034,$C1035,$J$4:$J1034,"&gt;="&amp;Boshqaruv!$C$9,$J$4:$J1034,"&lt;="&amp;Boshqaruv!$C$10,$K$4:$K1034,"&lt;&gt;",$K$4:$K1034,"&lt;="&amp;Boshqaruv!$C$10)=0,1,0),0)</f>
        <v>0</v>
      </c>
      <c r="S1035" s="28" t="n">
        <f aca="false">IF($P1035=1,IF(COUNTIFS($B$4:$B1034,$B1035,$C$4:$C1034,$C1035,$P$4:$P1034,1)=0,1,0),0)</f>
        <v>0</v>
      </c>
      <c r="T1035" s="12"/>
    </row>
    <row r="1036" customFormat="false" ht="15" hidden="false" customHeight="false" outlineLevel="0" collapsed="false">
      <c r="A1036" s="20" t="n">
        <v>1032</v>
      </c>
      <c r="B1036" s="12"/>
      <c r="C1036" s="13"/>
      <c r="D1036" s="24"/>
      <c r="E1036" s="12"/>
      <c r="F1036" s="12"/>
      <c r="G1036" s="25"/>
      <c r="H1036" s="25"/>
      <c r="I1036" s="25"/>
      <c r="J1036" s="13"/>
      <c r="K1036" s="13"/>
      <c r="L1036" s="25"/>
      <c r="M1036" s="14" t="str">
        <f aca="false">IF(OR($C1036="",$J1036=""),"",INT(($J1036-$C1036)/365.25))</f>
        <v/>
      </c>
      <c r="N1036" s="14" t="str">
        <f aca="false">IF($M1036="","",IF($M1036&lt;2,"Ha","Yo'q"))</f>
        <v/>
      </c>
      <c r="O1036" s="14" t="str">
        <f aca="false">IF($M1036="","",IF(AND($M1036&gt;=7,$M1036&lt;=17),"Ha","Yo'q"))</f>
        <v/>
      </c>
      <c r="P1036" s="14" t="str">
        <f aca="false">IF(AND($B1036&lt;&gt;"",$J1036&lt;&gt;"",$J1036&lt;=Boshqaruv!$C$10,OR($K1036="",$K1036&gt;Boshqaruv!$C$10),$L1036&lt;&gt;"Tibbiy qarshi ko'rsatma"),1,"")</f>
        <v/>
      </c>
      <c r="Q1036" s="28" t="n">
        <f aca="false">IF(AND($B1036&lt;&gt;"",$J1036&gt;=Boshqaruv!$C$9,$J1036&lt;=Boshqaruv!$C$10),IF(COUNTIFS($B$4:$B1035,$B1036,$C$4:$C1035,$C1036,$J$4:$J1035,"&gt;="&amp;Boshqaruv!$C$9,$J$4:$J1035,"&lt;="&amp;Boshqaruv!$C$10)=0,1,0),0)</f>
        <v>0</v>
      </c>
      <c r="R1036" s="28" t="n">
        <f aca="false">IF(AND($B1036&lt;&gt;"",$J1036&gt;=Boshqaruv!$C$9,$J1036&lt;=Boshqaruv!$C$10,$K1036&lt;&gt;"",$K1036&lt;=Boshqaruv!$C$10),IF(COUNTIFS($B$4:$B1035,$B1036,$C$4:$C1035,$C1036,$J$4:$J1035,"&gt;="&amp;Boshqaruv!$C$9,$J$4:$J1035,"&lt;="&amp;Boshqaruv!$C$10,$K$4:$K1035,"&lt;&gt;",$K$4:$K1035,"&lt;="&amp;Boshqaruv!$C$10)=0,1,0),0)</f>
        <v>0</v>
      </c>
      <c r="S1036" s="28" t="n">
        <f aca="false">IF($P1036=1,IF(COUNTIFS($B$4:$B1035,$B1036,$C$4:$C1035,$C1036,$P$4:$P1035,1)=0,1,0),0)</f>
        <v>0</v>
      </c>
      <c r="T1036" s="12"/>
    </row>
    <row r="1037" customFormat="false" ht="15" hidden="false" customHeight="false" outlineLevel="0" collapsed="false">
      <c r="A1037" s="20" t="n">
        <v>1033</v>
      </c>
      <c r="B1037" s="12"/>
      <c r="C1037" s="13"/>
      <c r="D1037" s="24"/>
      <c r="E1037" s="12"/>
      <c r="F1037" s="12"/>
      <c r="G1037" s="25"/>
      <c r="H1037" s="25"/>
      <c r="I1037" s="25"/>
      <c r="J1037" s="13"/>
      <c r="K1037" s="13"/>
      <c r="L1037" s="25"/>
      <c r="M1037" s="14" t="str">
        <f aca="false">IF(OR($C1037="",$J1037=""),"",INT(($J1037-$C1037)/365.25))</f>
        <v/>
      </c>
      <c r="N1037" s="14" t="str">
        <f aca="false">IF($M1037="","",IF($M1037&lt;2,"Ha","Yo'q"))</f>
        <v/>
      </c>
      <c r="O1037" s="14" t="str">
        <f aca="false">IF($M1037="","",IF(AND($M1037&gt;=7,$M1037&lt;=17),"Ha","Yo'q"))</f>
        <v/>
      </c>
      <c r="P1037" s="14" t="str">
        <f aca="false">IF(AND($B1037&lt;&gt;"",$J1037&lt;&gt;"",$J1037&lt;=Boshqaruv!$C$10,OR($K1037="",$K1037&gt;Boshqaruv!$C$10),$L1037&lt;&gt;"Tibbiy qarshi ko'rsatma"),1,"")</f>
        <v/>
      </c>
      <c r="Q1037" s="28" t="n">
        <f aca="false">IF(AND($B1037&lt;&gt;"",$J1037&gt;=Boshqaruv!$C$9,$J1037&lt;=Boshqaruv!$C$10),IF(COUNTIFS($B$4:$B1036,$B1037,$C$4:$C1036,$C1037,$J$4:$J1036,"&gt;="&amp;Boshqaruv!$C$9,$J$4:$J1036,"&lt;="&amp;Boshqaruv!$C$10)=0,1,0),0)</f>
        <v>0</v>
      </c>
      <c r="R1037" s="28" t="n">
        <f aca="false">IF(AND($B1037&lt;&gt;"",$J1037&gt;=Boshqaruv!$C$9,$J1037&lt;=Boshqaruv!$C$10,$K1037&lt;&gt;"",$K1037&lt;=Boshqaruv!$C$10),IF(COUNTIFS($B$4:$B1036,$B1037,$C$4:$C1036,$C1037,$J$4:$J1036,"&gt;="&amp;Boshqaruv!$C$9,$J$4:$J1036,"&lt;="&amp;Boshqaruv!$C$10,$K$4:$K1036,"&lt;&gt;",$K$4:$K1036,"&lt;="&amp;Boshqaruv!$C$10)=0,1,0),0)</f>
        <v>0</v>
      </c>
      <c r="S1037" s="28" t="n">
        <f aca="false">IF($P1037=1,IF(COUNTIFS($B$4:$B1036,$B1037,$C$4:$C1036,$C1037,$P$4:$P1036,1)=0,1,0),0)</f>
        <v>0</v>
      </c>
      <c r="T1037" s="12"/>
    </row>
    <row r="1038" customFormat="false" ht="15" hidden="false" customHeight="false" outlineLevel="0" collapsed="false">
      <c r="A1038" s="20" t="n">
        <v>1034</v>
      </c>
      <c r="B1038" s="12"/>
      <c r="C1038" s="13"/>
      <c r="D1038" s="24"/>
      <c r="E1038" s="12"/>
      <c r="F1038" s="12"/>
      <c r="G1038" s="25"/>
      <c r="H1038" s="25"/>
      <c r="I1038" s="25"/>
      <c r="J1038" s="13"/>
      <c r="K1038" s="13"/>
      <c r="L1038" s="25"/>
      <c r="M1038" s="14" t="str">
        <f aca="false">IF(OR($C1038="",$J1038=""),"",INT(($J1038-$C1038)/365.25))</f>
        <v/>
      </c>
      <c r="N1038" s="14" t="str">
        <f aca="false">IF($M1038="","",IF($M1038&lt;2,"Ha","Yo'q"))</f>
        <v/>
      </c>
      <c r="O1038" s="14" t="str">
        <f aca="false">IF($M1038="","",IF(AND($M1038&gt;=7,$M1038&lt;=17),"Ha","Yo'q"))</f>
        <v/>
      </c>
      <c r="P1038" s="14" t="str">
        <f aca="false">IF(AND($B1038&lt;&gt;"",$J1038&lt;&gt;"",$J1038&lt;=Boshqaruv!$C$10,OR($K1038="",$K1038&gt;Boshqaruv!$C$10),$L1038&lt;&gt;"Tibbiy qarshi ko'rsatma"),1,"")</f>
        <v/>
      </c>
      <c r="Q1038" s="28" t="n">
        <f aca="false">IF(AND($B1038&lt;&gt;"",$J1038&gt;=Boshqaruv!$C$9,$J1038&lt;=Boshqaruv!$C$10),IF(COUNTIFS($B$4:$B1037,$B1038,$C$4:$C1037,$C1038,$J$4:$J1037,"&gt;="&amp;Boshqaruv!$C$9,$J$4:$J1037,"&lt;="&amp;Boshqaruv!$C$10)=0,1,0),0)</f>
        <v>0</v>
      </c>
      <c r="R1038" s="28" t="n">
        <f aca="false">IF(AND($B1038&lt;&gt;"",$J1038&gt;=Boshqaruv!$C$9,$J1038&lt;=Boshqaruv!$C$10,$K1038&lt;&gt;"",$K1038&lt;=Boshqaruv!$C$10),IF(COUNTIFS($B$4:$B1037,$B1038,$C$4:$C1037,$C1038,$J$4:$J1037,"&gt;="&amp;Boshqaruv!$C$9,$J$4:$J1037,"&lt;="&amp;Boshqaruv!$C$10,$K$4:$K1037,"&lt;&gt;",$K$4:$K1037,"&lt;="&amp;Boshqaruv!$C$10)=0,1,0),0)</f>
        <v>0</v>
      </c>
      <c r="S1038" s="28" t="n">
        <f aca="false">IF($P1038=1,IF(COUNTIFS($B$4:$B1037,$B1038,$C$4:$C1037,$C1038,$P$4:$P1037,1)=0,1,0),0)</f>
        <v>0</v>
      </c>
      <c r="T1038" s="12"/>
    </row>
    <row r="1039" customFormat="false" ht="15" hidden="false" customHeight="false" outlineLevel="0" collapsed="false">
      <c r="A1039" s="20" t="n">
        <v>1035</v>
      </c>
      <c r="B1039" s="12"/>
      <c r="C1039" s="13"/>
      <c r="D1039" s="24"/>
      <c r="E1039" s="12"/>
      <c r="F1039" s="12"/>
      <c r="G1039" s="25"/>
      <c r="H1039" s="25"/>
      <c r="I1039" s="25"/>
      <c r="J1039" s="13"/>
      <c r="K1039" s="13"/>
      <c r="L1039" s="25"/>
      <c r="M1039" s="14" t="str">
        <f aca="false">IF(OR($C1039="",$J1039=""),"",INT(($J1039-$C1039)/365.25))</f>
        <v/>
      </c>
      <c r="N1039" s="14" t="str">
        <f aca="false">IF($M1039="","",IF($M1039&lt;2,"Ha","Yo'q"))</f>
        <v/>
      </c>
      <c r="O1039" s="14" t="str">
        <f aca="false">IF($M1039="","",IF(AND($M1039&gt;=7,$M1039&lt;=17),"Ha","Yo'q"))</f>
        <v/>
      </c>
      <c r="P1039" s="14" t="str">
        <f aca="false">IF(AND($B1039&lt;&gt;"",$J1039&lt;&gt;"",$J1039&lt;=Boshqaruv!$C$10,OR($K1039="",$K1039&gt;Boshqaruv!$C$10),$L1039&lt;&gt;"Tibbiy qarshi ko'rsatma"),1,"")</f>
        <v/>
      </c>
      <c r="Q1039" s="28" t="n">
        <f aca="false">IF(AND($B1039&lt;&gt;"",$J1039&gt;=Boshqaruv!$C$9,$J1039&lt;=Boshqaruv!$C$10),IF(COUNTIFS($B$4:$B1038,$B1039,$C$4:$C1038,$C1039,$J$4:$J1038,"&gt;="&amp;Boshqaruv!$C$9,$J$4:$J1038,"&lt;="&amp;Boshqaruv!$C$10)=0,1,0),0)</f>
        <v>0</v>
      </c>
      <c r="R1039" s="28" t="n">
        <f aca="false">IF(AND($B1039&lt;&gt;"",$J1039&gt;=Boshqaruv!$C$9,$J1039&lt;=Boshqaruv!$C$10,$K1039&lt;&gt;"",$K1039&lt;=Boshqaruv!$C$10),IF(COUNTIFS($B$4:$B1038,$B1039,$C$4:$C1038,$C1039,$J$4:$J1038,"&gt;="&amp;Boshqaruv!$C$9,$J$4:$J1038,"&lt;="&amp;Boshqaruv!$C$10,$K$4:$K1038,"&lt;&gt;",$K$4:$K1038,"&lt;="&amp;Boshqaruv!$C$10)=0,1,0),0)</f>
        <v>0</v>
      </c>
      <c r="S1039" s="28" t="n">
        <f aca="false">IF($P1039=1,IF(COUNTIFS($B$4:$B1038,$B1039,$C$4:$C1038,$C1039,$P$4:$P1038,1)=0,1,0),0)</f>
        <v>0</v>
      </c>
      <c r="T1039" s="12"/>
    </row>
    <row r="1040" customFormat="false" ht="15" hidden="false" customHeight="false" outlineLevel="0" collapsed="false">
      <c r="A1040" s="20" t="n">
        <v>1036</v>
      </c>
      <c r="B1040" s="12"/>
      <c r="C1040" s="13"/>
      <c r="D1040" s="24"/>
      <c r="E1040" s="12"/>
      <c r="F1040" s="12"/>
      <c r="G1040" s="25"/>
      <c r="H1040" s="25"/>
      <c r="I1040" s="25"/>
      <c r="J1040" s="13"/>
      <c r="K1040" s="13"/>
      <c r="L1040" s="25"/>
      <c r="M1040" s="14" t="str">
        <f aca="false">IF(OR($C1040="",$J1040=""),"",INT(($J1040-$C1040)/365.25))</f>
        <v/>
      </c>
      <c r="N1040" s="14" t="str">
        <f aca="false">IF($M1040="","",IF($M1040&lt;2,"Ha","Yo'q"))</f>
        <v/>
      </c>
      <c r="O1040" s="14" t="str">
        <f aca="false">IF($M1040="","",IF(AND($M1040&gt;=7,$M1040&lt;=17),"Ha","Yo'q"))</f>
        <v/>
      </c>
      <c r="P1040" s="14" t="str">
        <f aca="false">IF(AND($B1040&lt;&gt;"",$J1040&lt;&gt;"",$J1040&lt;=Boshqaruv!$C$10,OR($K1040="",$K1040&gt;Boshqaruv!$C$10),$L1040&lt;&gt;"Tibbiy qarshi ko'rsatma"),1,"")</f>
        <v/>
      </c>
      <c r="Q1040" s="28" t="n">
        <f aca="false">IF(AND($B1040&lt;&gt;"",$J1040&gt;=Boshqaruv!$C$9,$J1040&lt;=Boshqaruv!$C$10),IF(COUNTIFS($B$4:$B1039,$B1040,$C$4:$C1039,$C1040,$J$4:$J1039,"&gt;="&amp;Boshqaruv!$C$9,$J$4:$J1039,"&lt;="&amp;Boshqaruv!$C$10)=0,1,0),0)</f>
        <v>0</v>
      </c>
      <c r="R1040" s="28" t="n">
        <f aca="false">IF(AND($B1040&lt;&gt;"",$J1040&gt;=Boshqaruv!$C$9,$J1040&lt;=Boshqaruv!$C$10,$K1040&lt;&gt;"",$K1040&lt;=Boshqaruv!$C$10),IF(COUNTIFS($B$4:$B1039,$B1040,$C$4:$C1039,$C1040,$J$4:$J1039,"&gt;="&amp;Boshqaruv!$C$9,$J$4:$J1039,"&lt;="&amp;Boshqaruv!$C$10,$K$4:$K1039,"&lt;&gt;",$K$4:$K1039,"&lt;="&amp;Boshqaruv!$C$10)=0,1,0),0)</f>
        <v>0</v>
      </c>
      <c r="S1040" s="28" t="n">
        <f aca="false">IF($P1040=1,IF(COUNTIFS($B$4:$B1039,$B1040,$C$4:$C1039,$C1040,$P$4:$P1039,1)=0,1,0),0)</f>
        <v>0</v>
      </c>
      <c r="T1040" s="12"/>
    </row>
    <row r="1041" customFormat="false" ht="15" hidden="false" customHeight="false" outlineLevel="0" collapsed="false">
      <c r="A1041" s="20" t="n">
        <v>1037</v>
      </c>
      <c r="B1041" s="12"/>
      <c r="C1041" s="13"/>
      <c r="D1041" s="24"/>
      <c r="E1041" s="12"/>
      <c r="F1041" s="12"/>
      <c r="G1041" s="25"/>
      <c r="H1041" s="25"/>
      <c r="I1041" s="25"/>
      <c r="J1041" s="13"/>
      <c r="K1041" s="13"/>
      <c r="L1041" s="25"/>
      <c r="M1041" s="14" t="str">
        <f aca="false">IF(OR($C1041="",$J1041=""),"",INT(($J1041-$C1041)/365.25))</f>
        <v/>
      </c>
      <c r="N1041" s="14" t="str">
        <f aca="false">IF($M1041="","",IF($M1041&lt;2,"Ha","Yo'q"))</f>
        <v/>
      </c>
      <c r="O1041" s="14" t="str">
        <f aca="false">IF($M1041="","",IF(AND($M1041&gt;=7,$M1041&lt;=17),"Ha","Yo'q"))</f>
        <v/>
      </c>
      <c r="P1041" s="14" t="str">
        <f aca="false">IF(AND($B1041&lt;&gt;"",$J1041&lt;&gt;"",$J1041&lt;=Boshqaruv!$C$10,OR($K1041="",$K1041&gt;Boshqaruv!$C$10),$L1041&lt;&gt;"Tibbiy qarshi ko'rsatma"),1,"")</f>
        <v/>
      </c>
      <c r="Q1041" s="28" t="n">
        <f aca="false">IF(AND($B1041&lt;&gt;"",$J1041&gt;=Boshqaruv!$C$9,$J1041&lt;=Boshqaruv!$C$10),IF(COUNTIFS($B$4:$B1040,$B1041,$C$4:$C1040,$C1041,$J$4:$J1040,"&gt;="&amp;Boshqaruv!$C$9,$J$4:$J1040,"&lt;="&amp;Boshqaruv!$C$10)=0,1,0),0)</f>
        <v>0</v>
      </c>
      <c r="R1041" s="28" t="n">
        <f aca="false">IF(AND($B1041&lt;&gt;"",$J1041&gt;=Boshqaruv!$C$9,$J1041&lt;=Boshqaruv!$C$10,$K1041&lt;&gt;"",$K1041&lt;=Boshqaruv!$C$10),IF(COUNTIFS($B$4:$B1040,$B1041,$C$4:$C1040,$C1041,$J$4:$J1040,"&gt;="&amp;Boshqaruv!$C$9,$J$4:$J1040,"&lt;="&amp;Boshqaruv!$C$10,$K$4:$K1040,"&lt;&gt;",$K$4:$K1040,"&lt;="&amp;Boshqaruv!$C$10)=0,1,0),0)</f>
        <v>0</v>
      </c>
      <c r="S1041" s="28" t="n">
        <f aca="false">IF($P1041=1,IF(COUNTIFS($B$4:$B1040,$B1041,$C$4:$C1040,$C1041,$P$4:$P1040,1)=0,1,0),0)</f>
        <v>0</v>
      </c>
      <c r="T1041" s="12"/>
    </row>
    <row r="1042" customFormat="false" ht="15" hidden="false" customHeight="false" outlineLevel="0" collapsed="false">
      <c r="A1042" s="20" t="n">
        <v>1038</v>
      </c>
      <c r="B1042" s="12"/>
      <c r="C1042" s="13"/>
      <c r="D1042" s="24"/>
      <c r="E1042" s="12"/>
      <c r="F1042" s="12"/>
      <c r="G1042" s="25"/>
      <c r="H1042" s="25"/>
      <c r="I1042" s="25"/>
      <c r="J1042" s="13"/>
      <c r="K1042" s="13"/>
      <c r="L1042" s="25"/>
      <c r="M1042" s="14" t="str">
        <f aca="false">IF(OR($C1042="",$J1042=""),"",INT(($J1042-$C1042)/365.25))</f>
        <v/>
      </c>
      <c r="N1042" s="14" t="str">
        <f aca="false">IF($M1042="","",IF($M1042&lt;2,"Ha","Yo'q"))</f>
        <v/>
      </c>
      <c r="O1042" s="14" t="str">
        <f aca="false">IF($M1042="","",IF(AND($M1042&gt;=7,$M1042&lt;=17),"Ha","Yo'q"))</f>
        <v/>
      </c>
      <c r="P1042" s="14" t="str">
        <f aca="false">IF(AND($B1042&lt;&gt;"",$J1042&lt;&gt;"",$J1042&lt;=Boshqaruv!$C$10,OR($K1042="",$K1042&gt;Boshqaruv!$C$10),$L1042&lt;&gt;"Tibbiy qarshi ko'rsatma"),1,"")</f>
        <v/>
      </c>
      <c r="Q1042" s="28" t="n">
        <f aca="false">IF(AND($B1042&lt;&gt;"",$J1042&gt;=Boshqaruv!$C$9,$J1042&lt;=Boshqaruv!$C$10),IF(COUNTIFS($B$4:$B1041,$B1042,$C$4:$C1041,$C1042,$J$4:$J1041,"&gt;="&amp;Boshqaruv!$C$9,$J$4:$J1041,"&lt;="&amp;Boshqaruv!$C$10)=0,1,0),0)</f>
        <v>0</v>
      </c>
      <c r="R1042" s="28" t="n">
        <f aca="false">IF(AND($B1042&lt;&gt;"",$J1042&gt;=Boshqaruv!$C$9,$J1042&lt;=Boshqaruv!$C$10,$K1042&lt;&gt;"",$K1042&lt;=Boshqaruv!$C$10),IF(COUNTIFS($B$4:$B1041,$B1042,$C$4:$C1041,$C1042,$J$4:$J1041,"&gt;="&amp;Boshqaruv!$C$9,$J$4:$J1041,"&lt;="&amp;Boshqaruv!$C$10,$K$4:$K1041,"&lt;&gt;",$K$4:$K1041,"&lt;="&amp;Boshqaruv!$C$10)=0,1,0),0)</f>
        <v>0</v>
      </c>
      <c r="S1042" s="28" t="n">
        <f aca="false">IF($P1042=1,IF(COUNTIFS($B$4:$B1041,$B1042,$C$4:$C1041,$C1042,$P$4:$P1041,1)=0,1,0),0)</f>
        <v>0</v>
      </c>
      <c r="T1042" s="12"/>
    </row>
    <row r="1043" customFormat="false" ht="15" hidden="false" customHeight="false" outlineLevel="0" collapsed="false">
      <c r="A1043" s="20" t="n">
        <v>1039</v>
      </c>
      <c r="B1043" s="12"/>
      <c r="C1043" s="13"/>
      <c r="D1043" s="24"/>
      <c r="E1043" s="12"/>
      <c r="F1043" s="12"/>
      <c r="G1043" s="25"/>
      <c r="H1043" s="25"/>
      <c r="I1043" s="25"/>
      <c r="J1043" s="13"/>
      <c r="K1043" s="13"/>
      <c r="L1043" s="25"/>
      <c r="M1043" s="14" t="str">
        <f aca="false">IF(OR($C1043="",$J1043=""),"",INT(($J1043-$C1043)/365.25))</f>
        <v/>
      </c>
      <c r="N1043" s="14" t="str">
        <f aca="false">IF($M1043="","",IF($M1043&lt;2,"Ha","Yo'q"))</f>
        <v/>
      </c>
      <c r="O1043" s="14" t="str">
        <f aca="false">IF($M1043="","",IF(AND($M1043&gt;=7,$M1043&lt;=17),"Ha","Yo'q"))</f>
        <v/>
      </c>
      <c r="P1043" s="14" t="str">
        <f aca="false">IF(AND($B1043&lt;&gt;"",$J1043&lt;&gt;"",$J1043&lt;=Boshqaruv!$C$10,OR($K1043="",$K1043&gt;Boshqaruv!$C$10),$L1043&lt;&gt;"Tibbiy qarshi ko'rsatma"),1,"")</f>
        <v/>
      </c>
      <c r="Q1043" s="28" t="n">
        <f aca="false">IF(AND($B1043&lt;&gt;"",$J1043&gt;=Boshqaruv!$C$9,$J1043&lt;=Boshqaruv!$C$10),IF(COUNTIFS($B$4:$B1042,$B1043,$C$4:$C1042,$C1043,$J$4:$J1042,"&gt;="&amp;Boshqaruv!$C$9,$J$4:$J1042,"&lt;="&amp;Boshqaruv!$C$10)=0,1,0),0)</f>
        <v>0</v>
      </c>
      <c r="R1043" s="28" t="n">
        <f aca="false">IF(AND($B1043&lt;&gt;"",$J1043&gt;=Boshqaruv!$C$9,$J1043&lt;=Boshqaruv!$C$10,$K1043&lt;&gt;"",$K1043&lt;=Boshqaruv!$C$10),IF(COUNTIFS($B$4:$B1042,$B1043,$C$4:$C1042,$C1043,$J$4:$J1042,"&gt;="&amp;Boshqaruv!$C$9,$J$4:$J1042,"&lt;="&amp;Boshqaruv!$C$10,$K$4:$K1042,"&lt;&gt;",$K$4:$K1042,"&lt;="&amp;Boshqaruv!$C$10)=0,1,0),0)</f>
        <v>0</v>
      </c>
      <c r="S1043" s="28" t="n">
        <f aca="false">IF($P1043=1,IF(COUNTIFS($B$4:$B1042,$B1043,$C$4:$C1042,$C1043,$P$4:$P1042,1)=0,1,0),0)</f>
        <v>0</v>
      </c>
      <c r="T1043" s="12"/>
    </row>
    <row r="1044" customFormat="false" ht="15" hidden="false" customHeight="false" outlineLevel="0" collapsed="false">
      <c r="A1044" s="20" t="n">
        <v>1040</v>
      </c>
      <c r="B1044" s="12"/>
      <c r="C1044" s="13"/>
      <c r="D1044" s="24"/>
      <c r="E1044" s="12"/>
      <c r="F1044" s="12"/>
      <c r="G1044" s="25"/>
      <c r="H1044" s="25"/>
      <c r="I1044" s="25"/>
      <c r="J1044" s="13"/>
      <c r="K1044" s="13"/>
      <c r="L1044" s="25"/>
      <c r="M1044" s="14" t="str">
        <f aca="false">IF(OR($C1044="",$J1044=""),"",INT(($J1044-$C1044)/365.25))</f>
        <v/>
      </c>
      <c r="N1044" s="14" t="str">
        <f aca="false">IF($M1044="","",IF($M1044&lt;2,"Ha","Yo'q"))</f>
        <v/>
      </c>
      <c r="O1044" s="14" t="str">
        <f aca="false">IF($M1044="","",IF(AND($M1044&gt;=7,$M1044&lt;=17),"Ha","Yo'q"))</f>
        <v/>
      </c>
      <c r="P1044" s="14" t="str">
        <f aca="false">IF(AND($B1044&lt;&gt;"",$J1044&lt;&gt;"",$J1044&lt;=Boshqaruv!$C$10,OR($K1044="",$K1044&gt;Boshqaruv!$C$10),$L1044&lt;&gt;"Tibbiy qarshi ko'rsatma"),1,"")</f>
        <v/>
      </c>
      <c r="Q1044" s="28" t="n">
        <f aca="false">IF(AND($B1044&lt;&gt;"",$J1044&gt;=Boshqaruv!$C$9,$J1044&lt;=Boshqaruv!$C$10),IF(COUNTIFS($B$4:$B1043,$B1044,$C$4:$C1043,$C1044,$J$4:$J1043,"&gt;="&amp;Boshqaruv!$C$9,$J$4:$J1043,"&lt;="&amp;Boshqaruv!$C$10)=0,1,0),0)</f>
        <v>0</v>
      </c>
      <c r="R1044" s="28" t="n">
        <f aca="false">IF(AND($B1044&lt;&gt;"",$J1044&gt;=Boshqaruv!$C$9,$J1044&lt;=Boshqaruv!$C$10,$K1044&lt;&gt;"",$K1044&lt;=Boshqaruv!$C$10),IF(COUNTIFS($B$4:$B1043,$B1044,$C$4:$C1043,$C1044,$J$4:$J1043,"&gt;="&amp;Boshqaruv!$C$9,$J$4:$J1043,"&lt;="&amp;Boshqaruv!$C$10,$K$4:$K1043,"&lt;&gt;",$K$4:$K1043,"&lt;="&amp;Boshqaruv!$C$10)=0,1,0),0)</f>
        <v>0</v>
      </c>
      <c r="S1044" s="28" t="n">
        <f aca="false">IF($P1044=1,IF(COUNTIFS($B$4:$B1043,$B1044,$C$4:$C1043,$C1044,$P$4:$P1043,1)=0,1,0),0)</f>
        <v>0</v>
      </c>
      <c r="T1044" s="12"/>
    </row>
    <row r="1045" customFormat="false" ht="15" hidden="false" customHeight="false" outlineLevel="0" collapsed="false">
      <c r="A1045" s="20" t="n">
        <v>1041</v>
      </c>
      <c r="B1045" s="12"/>
      <c r="C1045" s="13"/>
      <c r="D1045" s="24"/>
      <c r="E1045" s="12"/>
      <c r="F1045" s="12"/>
      <c r="G1045" s="25"/>
      <c r="H1045" s="25"/>
      <c r="I1045" s="25"/>
      <c r="J1045" s="13"/>
      <c r="K1045" s="13"/>
      <c r="L1045" s="25"/>
      <c r="M1045" s="14" t="str">
        <f aca="false">IF(OR($C1045="",$J1045=""),"",INT(($J1045-$C1045)/365.25))</f>
        <v/>
      </c>
      <c r="N1045" s="14" t="str">
        <f aca="false">IF($M1045="","",IF($M1045&lt;2,"Ha","Yo'q"))</f>
        <v/>
      </c>
      <c r="O1045" s="14" t="str">
        <f aca="false">IF($M1045="","",IF(AND($M1045&gt;=7,$M1045&lt;=17),"Ha","Yo'q"))</f>
        <v/>
      </c>
      <c r="P1045" s="14" t="str">
        <f aca="false">IF(AND($B1045&lt;&gt;"",$J1045&lt;&gt;"",$J1045&lt;=Boshqaruv!$C$10,OR($K1045="",$K1045&gt;Boshqaruv!$C$10),$L1045&lt;&gt;"Tibbiy qarshi ko'rsatma"),1,"")</f>
        <v/>
      </c>
      <c r="Q1045" s="28" t="n">
        <f aca="false">IF(AND($B1045&lt;&gt;"",$J1045&gt;=Boshqaruv!$C$9,$J1045&lt;=Boshqaruv!$C$10),IF(COUNTIFS($B$4:$B1044,$B1045,$C$4:$C1044,$C1045,$J$4:$J1044,"&gt;="&amp;Boshqaruv!$C$9,$J$4:$J1044,"&lt;="&amp;Boshqaruv!$C$10)=0,1,0),0)</f>
        <v>0</v>
      </c>
      <c r="R1045" s="28" t="n">
        <f aca="false">IF(AND($B1045&lt;&gt;"",$J1045&gt;=Boshqaruv!$C$9,$J1045&lt;=Boshqaruv!$C$10,$K1045&lt;&gt;"",$K1045&lt;=Boshqaruv!$C$10),IF(COUNTIFS($B$4:$B1044,$B1045,$C$4:$C1044,$C1045,$J$4:$J1044,"&gt;="&amp;Boshqaruv!$C$9,$J$4:$J1044,"&lt;="&amp;Boshqaruv!$C$10,$K$4:$K1044,"&lt;&gt;",$K$4:$K1044,"&lt;="&amp;Boshqaruv!$C$10)=0,1,0),0)</f>
        <v>0</v>
      </c>
      <c r="S1045" s="28" t="n">
        <f aca="false">IF($P1045=1,IF(COUNTIFS($B$4:$B1044,$B1045,$C$4:$C1044,$C1045,$P$4:$P1044,1)=0,1,0),0)</f>
        <v>0</v>
      </c>
      <c r="T1045" s="12"/>
    </row>
    <row r="1046" customFormat="false" ht="15" hidden="false" customHeight="false" outlineLevel="0" collapsed="false">
      <c r="A1046" s="20" t="n">
        <v>1042</v>
      </c>
      <c r="B1046" s="12"/>
      <c r="C1046" s="13"/>
      <c r="D1046" s="24"/>
      <c r="E1046" s="12"/>
      <c r="F1046" s="12"/>
      <c r="G1046" s="25"/>
      <c r="H1046" s="25"/>
      <c r="I1046" s="25"/>
      <c r="J1046" s="13"/>
      <c r="K1046" s="13"/>
      <c r="L1046" s="25"/>
      <c r="M1046" s="14" t="str">
        <f aca="false">IF(OR($C1046="",$J1046=""),"",INT(($J1046-$C1046)/365.25))</f>
        <v/>
      </c>
      <c r="N1046" s="14" t="str">
        <f aca="false">IF($M1046="","",IF($M1046&lt;2,"Ha","Yo'q"))</f>
        <v/>
      </c>
      <c r="O1046" s="14" t="str">
        <f aca="false">IF($M1046="","",IF(AND($M1046&gt;=7,$M1046&lt;=17),"Ha","Yo'q"))</f>
        <v/>
      </c>
      <c r="P1046" s="14" t="str">
        <f aca="false">IF(AND($B1046&lt;&gt;"",$J1046&lt;&gt;"",$J1046&lt;=Boshqaruv!$C$10,OR($K1046="",$K1046&gt;Boshqaruv!$C$10),$L1046&lt;&gt;"Tibbiy qarshi ko'rsatma"),1,"")</f>
        <v/>
      </c>
      <c r="Q1046" s="28" t="n">
        <f aca="false">IF(AND($B1046&lt;&gt;"",$J1046&gt;=Boshqaruv!$C$9,$J1046&lt;=Boshqaruv!$C$10),IF(COUNTIFS($B$4:$B1045,$B1046,$C$4:$C1045,$C1046,$J$4:$J1045,"&gt;="&amp;Boshqaruv!$C$9,$J$4:$J1045,"&lt;="&amp;Boshqaruv!$C$10)=0,1,0),0)</f>
        <v>0</v>
      </c>
      <c r="R1046" s="28" t="n">
        <f aca="false">IF(AND($B1046&lt;&gt;"",$J1046&gt;=Boshqaruv!$C$9,$J1046&lt;=Boshqaruv!$C$10,$K1046&lt;&gt;"",$K1046&lt;=Boshqaruv!$C$10),IF(COUNTIFS($B$4:$B1045,$B1046,$C$4:$C1045,$C1046,$J$4:$J1045,"&gt;="&amp;Boshqaruv!$C$9,$J$4:$J1045,"&lt;="&amp;Boshqaruv!$C$10,$K$4:$K1045,"&lt;&gt;",$K$4:$K1045,"&lt;="&amp;Boshqaruv!$C$10)=0,1,0),0)</f>
        <v>0</v>
      </c>
      <c r="S1046" s="28" t="n">
        <f aca="false">IF($P1046=1,IF(COUNTIFS($B$4:$B1045,$B1046,$C$4:$C1045,$C1046,$P$4:$P1045,1)=0,1,0),0)</f>
        <v>0</v>
      </c>
      <c r="T1046" s="12"/>
    </row>
    <row r="1047" customFormat="false" ht="15" hidden="false" customHeight="false" outlineLevel="0" collapsed="false">
      <c r="A1047" s="20" t="n">
        <v>1043</v>
      </c>
      <c r="B1047" s="12"/>
      <c r="C1047" s="13"/>
      <c r="D1047" s="24"/>
      <c r="E1047" s="12"/>
      <c r="F1047" s="12"/>
      <c r="G1047" s="25"/>
      <c r="H1047" s="25"/>
      <c r="I1047" s="25"/>
      <c r="J1047" s="13"/>
      <c r="K1047" s="13"/>
      <c r="L1047" s="25"/>
      <c r="M1047" s="14" t="str">
        <f aca="false">IF(OR($C1047="",$J1047=""),"",INT(($J1047-$C1047)/365.25))</f>
        <v/>
      </c>
      <c r="N1047" s="14" t="str">
        <f aca="false">IF($M1047="","",IF($M1047&lt;2,"Ha","Yo'q"))</f>
        <v/>
      </c>
      <c r="O1047" s="14" t="str">
        <f aca="false">IF($M1047="","",IF(AND($M1047&gt;=7,$M1047&lt;=17),"Ha","Yo'q"))</f>
        <v/>
      </c>
      <c r="P1047" s="14" t="str">
        <f aca="false">IF(AND($B1047&lt;&gt;"",$J1047&lt;&gt;"",$J1047&lt;=Boshqaruv!$C$10,OR($K1047="",$K1047&gt;Boshqaruv!$C$10),$L1047&lt;&gt;"Tibbiy qarshi ko'rsatma"),1,"")</f>
        <v/>
      </c>
      <c r="Q1047" s="28" t="n">
        <f aca="false">IF(AND($B1047&lt;&gt;"",$J1047&gt;=Boshqaruv!$C$9,$J1047&lt;=Boshqaruv!$C$10),IF(COUNTIFS($B$4:$B1046,$B1047,$C$4:$C1046,$C1047,$J$4:$J1046,"&gt;="&amp;Boshqaruv!$C$9,$J$4:$J1046,"&lt;="&amp;Boshqaruv!$C$10)=0,1,0),0)</f>
        <v>0</v>
      </c>
      <c r="R1047" s="28" t="n">
        <f aca="false">IF(AND($B1047&lt;&gt;"",$J1047&gt;=Boshqaruv!$C$9,$J1047&lt;=Boshqaruv!$C$10,$K1047&lt;&gt;"",$K1047&lt;=Boshqaruv!$C$10),IF(COUNTIFS($B$4:$B1046,$B1047,$C$4:$C1046,$C1047,$J$4:$J1046,"&gt;="&amp;Boshqaruv!$C$9,$J$4:$J1046,"&lt;="&amp;Boshqaruv!$C$10,$K$4:$K1046,"&lt;&gt;",$K$4:$K1046,"&lt;="&amp;Boshqaruv!$C$10)=0,1,0),0)</f>
        <v>0</v>
      </c>
      <c r="S1047" s="28" t="n">
        <f aca="false">IF($P1047=1,IF(COUNTIFS($B$4:$B1046,$B1047,$C$4:$C1046,$C1047,$P$4:$P1046,1)=0,1,0),0)</f>
        <v>0</v>
      </c>
      <c r="T1047" s="12"/>
    </row>
    <row r="1048" customFormat="false" ht="15" hidden="false" customHeight="false" outlineLevel="0" collapsed="false">
      <c r="A1048" s="20" t="n">
        <v>1044</v>
      </c>
      <c r="B1048" s="12"/>
      <c r="C1048" s="13"/>
      <c r="D1048" s="24"/>
      <c r="E1048" s="12"/>
      <c r="F1048" s="12"/>
      <c r="G1048" s="25"/>
      <c r="H1048" s="25"/>
      <c r="I1048" s="25"/>
      <c r="J1048" s="13"/>
      <c r="K1048" s="13"/>
      <c r="L1048" s="25"/>
      <c r="M1048" s="14" t="str">
        <f aca="false">IF(OR($C1048="",$J1048=""),"",INT(($J1048-$C1048)/365.25))</f>
        <v/>
      </c>
      <c r="N1048" s="14" t="str">
        <f aca="false">IF($M1048="","",IF($M1048&lt;2,"Ha","Yo'q"))</f>
        <v/>
      </c>
      <c r="O1048" s="14" t="str">
        <f aca="false">IF($M1048="","",IF(AND($M1048&gt;=7,$M1048&lt;=17),"Ha","Yo'q"))</f>
        <v/>
      </c>
      <c r="P1048" s="14" t="str">
        <f aca="false">IF(AND($B1048&lt;&gt;"",$J1048&lt;&gt;"",$J1048&lt;=Boshqaruv!$C$10,OR($K1048="",$K1048&gt;Boshqaruv!$C$10),$L1048&lt;&gt;"Tibbiy qarshi ko'rsatma"),1,"")</f>
        <v/>
      </c>
      <c r="Q1048" s="28" t="n">
        <f aca="false">IF(AND($B1048&lt;&gt;"",$J1048&gt;=Boshqaruv!$C$9,$J1048&lt;=Boshqaruv!$C$10),IF(COUNTIFS($B$4:$B1047,$B1048,$C$4:$C1047,$C1048,$J$4:$J1047,"&gt;="&amp;Boshqaruv!$C$9,$J$4:$J1047,"&lt;="&amp;Boshqaruv!$C$10)=0,1,0),0)</f>
        <v>0</v>
      </c>
      <c r="R1048" s="28" t="n">
        <f aca="false">IF(AND($B1048&lt;&gt;"",$J1048&gt;=Boshqaruv!$C$9,$J1048&lt;=Boshqaruv!$C$10,$K1048&lt;&gt;"",$K1048&lt;=Boshqaruv!$C$10),IF(COUNTIFS($B$4:$B1047,$B1048,$C$4:$C1047,$C1048,$J$4:$J1047,"&gt;="&amp;Boshqaruv!$C$9,$J$4:$J1047,"&lt;="&amp;Boshqaruv!$C$10,$K$4:$K1047,"&lt;&gt;",$K$4:$K1047,"&lt;="&amp;Boshqaruv!$C$10)=0,1,0),0)</f>
        <v>0</v>
      </c>
      <c r="S1048" s="28" t="n">
        <f aca="false">IF($P1048=1,IF(COUNTIFS($B$4:$B1047,$B1048,$C$4:$C1047,$C1048,$P$4:$P1047,1)=0,1,0),0)</f>
        <v>0</v>
      </c>
      <c r="T1048" s="12"/>
    </row>
    <row r="1049" customFormat="false" ht="15" hidden="false" customHeight="false" outlineLevel="0" collapsed="false">
      <c r="A1049" s="20" t="n">
        <v>1045</v>
      </c>
      <c r="B1049" s="12"/>
      <c r="C1049" s="13"/>
      <c r="D1049" s="24"/>
      <c r="E1049" s="12"/>
      <c r="F1049" s="12"/>
      <c r="G1049" s="25"/>
      <c r="H1049" s="25"/>
      <c r="I1049" s="25"/>
      <c r="J1049" s="13"/>
      <c r="K1049" s="13"/>
      <c r="L1049" s="25"/>
      <c r="M1049" s="14" t="str">
        <f aca="false">IF(OR($C1049="",$J1049=""),"",INT(($J1049-$C1049)/365.25))</f>
        <v/>
      </c>
      <c r="N1049" s="14" t="str">
        <f aca="false">IF($M1049="","",IF($M1049&lt;2,"Ha","Yo'q"))</f>
        <v/>
      </c>
      <c r="O1049" s="14" t="str">
        <f aca="false">IF($M1049="","",IF(AND($M1049&gt;=7,$M1049&lt;=17),"Ha","Yo'q"))</f>
        <v/>
      </c>
      <c r="P1049" s="14" t="str">
        <f aca="false">IF(AND($B1049&lt;&gt;"",$J1049&lt;&gt;"",$J1049&lt;=Boshqaruv!$C$10,OR($K1049="",$K1049&gt;Boshqaruv!$C$10),$L1049&lt;&gt;"Tibbiy qarshi ko'rsatma"),1,"")</f>
        <v/>
      </c>
      <c r="Q1049" s="28" t="n">
        <f aca="false">IF(AND($B1049&lt;&gt;"",$J1049&gt;=Boshqaruv!$C$9,$J1049&lt;=Boshqaruv!$C$10),IF(COUNTIFS($B$4:$B1048,$B1049,$C$4:$C1048,$C1049,$J$4:$J1048,"&gt;="&amp;Boshqaruv!$C$9,$J$4:$J1048,"&lt;="&amp;Boshqaruv!$C$10)=0,1,0),0)</f>
        <v>0</v>
      </c>
      <c r="R1049" s="28" t="n">
        <f aca="false">IF(AND($B1049&lt;&gt;"",$J1049&gt;=Boshqaruv!$C$9,$J1049&lt;=Boshqaruv!$C$10,$K1049&lt;&gt;"",$K1049&lt;=Boshqaruv!$C$10),IF(COUNTIFS($B$4:$B1048,$B1049,$C$4:$C1048,$C1049,$J$4:$J1048,"&gt;="&amp;Boshqaruv!$C$9,$J$4:$J1048,"&lt;="&amp;Boshqaruv!$C$10,$K$4:$K1048,"&lt;&gt;",$K$4:$K1048,"&lt;="&amp;Boshqaruv!$C$10)=0,1,0),0)</f>
        <v>0</v>
      </c>
      <c r="S1049" s="28" t="n">
        <f aca="false">IF($P1049=1,IF(COUNTIFS($B$4:$B1048,$B1049,$C$4:$C1048,$C1049,$P$4:$P1048,1)=0,1,0),0)</f>
        <v>0</v>
      </c>
      <c r="T1049" s="12"/>
    </row>
    <row r="1050" customFormat="false" ht="15" hidden="false" customHeight="false" outlineLevel="0" collapsed="false">
      <c r="A1050" s="20" t="n">
        <v>1046</v>
      </c>
      <c r="B1050" s="12"/>
      <c r="C1050" s="13"/>
      <c r="D1050" s="24"/>
      <c r="E1050" s="12"/>
      <c r="F1050" s="12"/>
      <c r="G1050" s="25"/>
      <c r="H1050" s="25"/>
      <c r="I1050" s="25"/>
      <c r="J1050" s="13"/>
      <c r="K1050" s="13"/>
      <c r="L1050" s="25"/>
      <c r="M1050" s="14" t="str">
        <f aca="false">IF(OR($C1050="",$J1050=""),"",INT(($J1050-$C1050)/365.25))</f>
        <v/>
      </c>
      <c r="N1050" s="14" t="str">
        <f aca="false">IF($M1050="","",IF($M1050&lt;2,"Ha","Yo'q"))</f>
        <v/>
      </c>
      <c r="O1050" s="14" t="str">
        <f aca="false">IF($M1050="","",IF(AND($M1050&gt;=7,$M1050&lt;=17),"Ha","Yo'q"))</f>
        <v/>
      </c>
      <c r="P1050" s="14" t="str">
        <f aca="false">IF(AND($B1050&lt;&gt;"",$J1050&lt;&gt;"",$J1050&lt;=Boshqaruv!$C$10,OR($K1050="",$K1050&gt;Boshqaruv!$C$10),$L1050&lt;&gt;"Tibbiy qarshi ko'rsatma"),1,"")</f>
        <v/>
      </c>
      <c r="Q1050" s="28" t="n">
        <f aca="false">IF(AND($B1050&lt;&gt;"",$J1050&gt;=Boshqaruv!$C$9,$J1050&lt;=Boshqaruv!$C$10),IF(COUNTIFS($B$4:$B1049,$B1050,$C$4:$C1049,$C1050,$J$4:$J1049,"&gt;="&amp;Boshqaruv!$C$9,$J$4:$J1049,"&lt;="&amp;Boshqaruv!$C$10)=0,1,0),0)</f>
        <v>0</v>
      </c>
      <c r="R1050" s="28" t="n">
        <f aca="false">IF(AND($B1050&lt;&gt;"",$J1050&gt;=Boshqaruv!$C$9,$J1050&lt;=Boshqaruv!$C$10,$K1050&lt;&gt;"",$K1050&lt;=Boshqaruv!$C$10),IF(COUNTIFS($B$4:$B1049,$B1050,$C$4:$C1049,$C1050,$J$4:$J1049,"&gt;="&amp;Boshqaruv!$C$9,$J$4:$J1049,"&lt;="&amp;Boshqaruv!$C$10,$K$4:$K1049,"&lt;&gt;",$K$4:$K1049,"&lt;="&amp;Boshqaruv!$C$10)=0,1,0),0)</f>
        <v>0</v>
      </c>
      <c r="S1050" s="28" t="n">
        <f aca="false">IF($P1050=1,IF(COUNTIFS($B$4:$B1049,$B1050,$C$4:$C1049,$C1050,$P$4:$P1049,1)=0,1,0),0)</f>
        <v>0</v>
      </c>
      <c r="T1050" s="12"/>
    </row>
    <row r="1051" customFormat="false" ht="15" hidden="false" customHeight="false" outlineLevel="0" collapsed="false">
      <c r="A1051" s="20" t="n">
        <v>1047</v>
      </c>
      <c r="B1051" s="12"/>
      <c r="C1051" s="13"/>
      <c r="D1051" s="24"/>
      <c r="E1051" s="12"/>
      <c r="F1051" s="12"/>
      <c r="G1051" s="25"/>
      <c r="H1051" s="25"/>
      <c r="I1051" s="25"/>
      <c r="J1051" s="13"/>
      <c r="K1051" s="13"/>
      <c r="L1051" s="25"/>
      <c r="M1051" s="14" t="str">
        <f aca="false">IF(OR($C1051="",$J1051=""),"",INT(($J1051-$C1051)/365.25))</f>
        <v/>
      </c>
      <c r="N1051" s="14" t="str">
        <f aca="false">IF($M1051="","",IF($M1051&lt;2,"Ha","Yo'q"))</f>
        <v/>
      </c>
      <c r="O1051" s="14" t="str">
        <f aca="false">IF($M1051="","",IF(AND($M1051&gt;=7,$M1051&lt;=17),"Ha","Yo'q"))</f>
        <v/>
      </c>
      <c r="P1051" s="14" t="str">
        <f aca="false">IF(AND($B1051&lt;&gt;"",$J1051&lt;&gt;"",$J1051&lt;=Boshqaruv!$C$10,OR($K1051="",$K1051&gt;Boshqaruv!$C$10),$L1051&lt;&gt;"Tibbiy qarshi ko'rsatma"),1,"")</f>
        <v/>
      </c>
      <c r="Q1051" s="28" t="n">
        <f aca="false">IF(AND($B1051&lt;&gt;"",$J1051&gt;=Boshqaruv!$C$9,$J1051&lt;=Boshqaruv!$C$10),IF(COUNTIFS($B$4:$B1050,$B1051,$C$4:$C1050,$C1051,$J$4:$J1050,"&gt;="&amp;Boshqaruv!$C$9,$J$4:$J1050,"&lt;="&amp;Boshqaruv!$C$10)=0,1,0),0)</f>
        <v>0</v>
      </c>
      <c r="R1051" s="28" t="n">
        <f aca="false">IF(AND($B1051&lt;&gt;"",$J1051&gt;=Boshqaruv!$C$9,$J1051&lt;=Boshqaruv!$C$10,$K1051&lt;&gt;"",$K1051&lt;=Boshqaruv!$C$10),IF(COUNTIFS($B$4:$B1050,$B1051,$C$4:$C1050,$C1051,$J$4:$J1050,"&gt;="&amp;Boshqaruv!$C$9,$J$4:$J1050,"&lt;="&amp;Boshqaruv!$C$10,$K$4:$K1050,"&lt;&gt;",$K$4:$K1050,"&lt;="&amp;Boshqaruv!$C$10)=0,1,0),0)</f>
        <v>0</v>
      </c>
      <c r="S1051" s="28" t="n">
        <f aca="false">IF($P1051=1,IF(COUNTIFS($B$4:$B1050,$B1051,$C$4:$C1050,$C1051,$P$4:$P1050,1)=0,1,0),0)</f>
        <v>0</v>
      </c>
      <c r="T1051" s="12"/>
    </row>
    <row r="1052" customFormat="false" ht="15" hidden="false" customHeight="false" outlineLevel="0" collapsed="false">
      <c r="A1052" s="20" t="n">
        <v>1048</v>
      </c>
      <c r="B1052" s="12"/>
      <c r="C1052" s="13"/>
      <c r="D1052" s="24"/>
      <c r="E1052" s="12"/>
      <c r="F1052" s="12"/>
      <c r="G1052" s="25"/>
      <c r="H1052" s="25"/>
      <c r="I1052" s="25"/>
      <c r="J1052" s="13"/>
      <c r="K1052" s="13"/>
      <c r="L1052" s="25"/>
      <c r="M1052" s="14" t="str">
        <f aca="false">IF(OR($C1052="",$J1052=""),"",INT(($J1052-$C1052)/365.25))</f>
        <v/>
      </c>
      <c r="N1052" s="14" t="str">
        <f aca="false">IF($M1052="","",IF($M1052&lt;2,"Ha","Yo'q"))</f>
        <v/>
      </c>
      <c r="O1052" s="14" t="str">
        <f aca="false">IF($M1052="","",IF(AND($M1052&gt;=7,$M1052&lt;=17),"Ha","Yo'q"))</f>
        <v/>
      </c>
      <c r="P1052" s="14" t="str">
        <f aca="false">IF(AND($B1052&lt;&gt;"",$J1052&lt;&gt;"",$J1052&lt;=Boshqaruv!$C$10,OR($K1052="",$K1052&gt;Boshqaruv!$C$10),$L1052&lt;&gt;"Tibbiy qarshi ko'rsatma"),1,"")</f>
        <v/>
      </c>
      <c r="Q1052" s="28" t="n">
        <f aca="false">IF(AND($B1052&lt;&gt;"",$J1052&gt;=Boshqaruv!$C$9,$J1052&lt;=Boshqaruv!$C$10),IF(COUNTIFS($B$4:$B1051,$B1052,$C$4:$C1051,$C1052,$J$4:$J1051,"&gt;="&amp;Boshqaruv!$C$9,$J$4:$J1051,"&lt;="&amp;Boshqaruv!$C$10)=0,1,0),0)</f>
        <v>0</v>
      </c>
      <c r="R1052" s="28" t="n">
        <f aca="false">IF(AND($B1052&lt;&gt;"",$J1052&gt;=Boshqaruv!$C$9,$J1052&lt;=Boshqaruv!$C$10,$K1052&lt;&gt;"",$K1052&lt;=Boshqaruv!$C$10),IF(COUNTIFS($B$4:$B1051,$B1052,$C$4:$C1051,$C1052,$J$4:$J1051,"&gt;="&amp;Boshqaruv!$C$9,$J$4:$J1051,"&lt;="&amp;Boshqaruv!$C$10,$K$4:$K1051,"&lt;&gt;",$K$4:$K1051,"&lt;="&amp;Boshqaruv!$C$10)=0,1,0),0)</f>
        <v>0</v>
      </c>
      <c r="S1052" s="28" t="n">
        <f aca="false">IF($P1052=1,IF(COUNTIFS($B$4:$B1051,$B1052,$C$4:$C1051,$C1052,$P$4:$P1051,1)=0,1,0),0)</f>
        <v>0</v>
      </c>
      <c r="T1052" s="12"/>
    </row>
    <row r="1053" customFormat="false" ht="15" hidden="false" customHeight="false" outlineLevel="0" collapsed="false">
      <c r="A1053" s="20" t="n">
        <v>1049</v>
      </c>
      <c r="B1053" s="12"/>
      <c r="C1053" s="13"/>
      <c r="D1053" s="24"/>
      <c r="E1053" s="12"/>
      <c r="F1053" s="12"/>
      <c r="G1053" s="25"/>
      <c r="H1053" s="25"/>
      <c r="I1053" s="25"/>
      <c r="J1053" s="13"/>
      <c r="K1053" s="13"/>
      <c r="L1053" s="25"/>
      <c r="M1053" s="14" t="str">
        <f aca="false">IF(OR($C1053="",$J1053=""),"",INT(($J1053-$C1053)/365.25))</f>
        <v/>
      </c>
      <c r="N1053" s="14" t="str">
        <f aca="false">IF($M1053="","",IF($M1053&lt;2,"Ha","Yo'q"))</f>
        <v/>
      </c>
      <c r="O1053" s="14" t="str">
        <f aca="false">IF($M1053="","",IF(AND($M1053&gt;=7,$M1053&lt;=17),"Ha","Yo'q"))</f>
        <v/>
      </c>
      <c r="P1053" s="14" t="str">
        <f aca="false">IF(AND($B1053&lt;&gt;"",$J1053&lt;&gt;"",$J1053&lt;=Boshqaruv!$C$10,OR($K1053="",$K1053&gt;Boshqaruv!$C$10),$L1053&lt;&gt;"Tibbiy qarshi ko'rsatma"),1,"")</f>
        <v/>
      </c>
      <c r="Q1053" s="28" t="n">
        <f aca="false">IF(AND($B1053&lt;&gt;"",$J1053&gt;=Boshqaruv!$C$9,$J1053&lt;=Boshqaruv!$C$10),IF(COUNTIFS($B$4:$B1052,$B1053,$C$4:$C1052,$C1053,$J$4:$J1052,"&gt;="&amp;Boshqaruv!$C$9,$J$4:$J1052,"&lt;="&amp;Boshqaruv!$C$10)=0,1,0),0)</f>
        <v>0</v>
      </c>
      <c r="R1053" s="28" t="n">
        <f aca="false">IF(AND($B1053&lt;&gt;"",$J1053&gt;=Boshqaruv!$C$9,$J1053&lt;=Boshqaruv!$C$10,$K1053&lt;&gt;"",$K1053&lt;=Boshqaruv!$C$10),IF(COUNTIFS($B$4:$B1052,$B1053,$C$4:$C1052,$C1053,$J$4:$J1052,"&gt;="&amp;Boshqaruv!$C$9,$J$4:$J1052,"&lt;="&amp;Boshqaruv!$C$10,$K$4:$K1052,"&lt;&gt;",$K$4:$K1052,"&lt;="&amp;Boshqaruv!$C$10)=0,1,0),0)</f>
        <v>0</v>
      </c>
      <c r="S1053" s="28" t="n">
        <f aca="false">IF($P1053=1,IF(COUNTIFS($B$4:$B1052,$B1053,$C$4:$C1052,$C1053,$P$4:$P1052,1)=0,1,0),0)</f>
        <v>0</v>
      </c>
      <c r="T1053" s="12"/>
    </row>
    <row r="1054" customFormat="false" ht="15" hidden="false" customHeight="false" outlineLevel="0" collapsed="false">
      <c r="A1054" s="20" t="n">
        <v>1050</v>
      </c>
      <c r="B1054" s="12"/>
      <c r="C1054" s="13"/>
      <c r="D1054" s="24"/>
      <c r="E1054" s="12"/>
      <c r="F1054" s="12"/>
      <c r="G1054" s="25"/>
      <c r="H1054" s="25"/>
      <c r="I1054" s="25"/>
      <c r="J1054" s="13"/>
      <c r="K1054" s="13"/>
      <c r="L1054" s="25"/>
      <c r="M1054" s="14" t="str">
        <f aca="false">IF(OR($C1054="",$J1054=""),"",INT(($J1054-$C1054)/365.25))</f>
        <v/>
      </c>
      <c r="N1054" s="14" t="str">
        <f aca="false">IF($M1054="","",IF($M1054&lt;2,"Ha","Yo'q"))</f>
        <v/>
      </c>
      <c r="O1054" s="14" t="str">
        <f aca="false">IF($M1054="","",IF(AND($M1054&gt;=7,$M1054&lt;=17),"Ha","Yo'q"))</f>
        <v/>
      </c>
      <c r="P1054" s="14" t="str">
        <f aca="false">IF(AND($B1054&lt;&gt;"",$J1054&lt;&gt;"",$J1054&lt;=Boshqaruv!$C$10,OR($K1054="",$K1054&gt;Boshqaruv!$C$10),$L1054&lt;&gt;"Tibbiy qarshi ko'rsatma"),1,"")</f>
        <v/>
      </c>
      <c r="Q1054" s="28" t="n">
        <f aca="false">IF(AND($B1054&lt;&gt;"",$J1054&gt;=Boshqaruv!$C$9,$J1054&lt;=Boshqaruv!$C$10),IF(COUNTIFS($B$4:$B1053,$B1054,$C$4:$C1053,$C1054,$J$4:$J1053,"&gt;="&amp;Boshqaruv!$C$9,$J$4:$J1053,"&lt;="&amp;Boshqaruv!$C$10)=0,1,0),0)</f>
        <v>0</v>
      </c>
      <c r="R1054" s="28" t="n">
        <f aca="false">IF(AND($B1054&lt;&gt;"",$J1054&gt;=Boshqaruv!$C$9,$J1054&lt;=Boshqaruv!$C$10,$K1054&lt;&gt;"",$K1054&lt;=Boshqaruv!$C$10),IF(COUNTIFS($B$4:$B1053,$B1054,$C$4:$C1053,$C1054,$J$4:$J1053,"&gt;="&amp;Boshqaruv!$C$9,$J$4:$J1053,"&lt;="&amp;Boshqaruv!$C$10,$K$4:$K1053,"&lt;&gt;",$K$4:$K1053,"&lt;="&amp;Boshqaruv!$C$10)=0,1,0),0)</f>
        <v>0</v>
      </c>
      <c r="S1054" s="28" t="n">
        <f aca="false">IF($P1054=1,IF(COUNTIFS($B$4:$B1053,$B1054,$C$4:$C1053,$C1054,$P$4:$P1053,1)=0,1,0),0)</f>
        <v>0</v>
      </c>
      <c r="T1054" s="12"/>
    </row>
    <row r="1055" customFormat="false" ht="15" hidden="false" customHeight="false" outlineLevel="0" collapsed="false">
      <c r="A1055" s="20" t="n">
        <v>1051</v>
      </c>
      <c r="B1055" s="12"/>
      <c r="C1055" s="13"/>
      <c r="D1055" s="24"/>
      <c r="E1055" s="12"/>
      <c r="F1055" s="12"/>
      <c r="G1055" s="25"/>
      <c r="H1055" s="25"/>
      <c r="I1055" s="25"/>
      <c r="J1055" s="13"/>
      <c r="K1055" s="13"/>
      <c r="L1055" s="25"/>
      <c r="M1055" s="14" t="str">
        <f aca="false">IF(OR($C1055="",$J1055=""),"",INT(($J1055-$C1055)/365.25))</f>
        <v/>
      </c>
      <c r="N1055" s="14" t="str">
        <f aca="false">IF($M1055="","",IF($M1055&lt;2,"Ha","Yo'q"))</f>
        <v/>
      </c>
      <c r="O1055" s="14" t="str">
        <f aca="false">IF($M1055="","",IF(AND($M1055&gt;=7,$M1055&lt;=17),"Ha","Yo'q"))</f>
        <v/>
      </c>
      <c r="P1055" s="14" t="str">
        <f aca="false">IF(AND($B1055&lt;&gt;"",$J1055&lt;&gt;"",$J1055&lt;=Boshqaruv!$C$10,OR($K1055="",$K1055&gt;Boshqaruv!$C$10),$L1055&lt;&gt;"Tibbiy qarshi ko'rsatma"),1,"")</f>
        <v/>
      </c>
      <c r="Q1055" s="28" t="n">
        <f aca="false">IF(AND($B1055&lt;&gt;"",$J1055&gt;=Boshqaruv!$C$9,$J1055&lt;=Boshqaruv!$C$10),IF(COUNTIFS($B$4:$B1054,$B1055,$C$4:$C1054,$C1055,$J$4:$J1054,"&gt;="&amp;Boshqaruv!$C$9,$J$4:$J1054,"&lt;="&amp;Boshqaruv!$C$10)=0,1,0),0)</f>
        <v>0</v>
      </c>
      <c r="R1055" s="28" t="n">
        <f aca="false">IF(AND($B1055&lt;&gt;"",$J1055&gt;=Boshqaruv!$C$9,$J1055&lt;=Boshqaruv!$C$10,$K1055&lt;&gt;"",$K1055&lt;=Boshqaruv!$C$10),IF(COUNTIFS($B$4:$B1054,$B1055,$C$4:$C1054,$C1055,$J$4:$J1054,"&gt;="&amp;Boshqaruv!$C$9,$J$4:$J1054,"&lt;="&amp;Boshqaruv!$C$10,$K$4:$K1054,"&lt;&gt;",$K$4:$K1054,"&lt;="&amp;Boshqaruv!$C$10)=0,1,0),0)</f>
        <v>0</v>
      </c>
      <c r="S1055" s="28" t="n">
        <f aca="false">IF($P1055=1,IF(COUNTIFS($B$4:$B1054,$B1055,$C$4:$C1054,$C1055,$P$4:$P1054,1)=0,1,0),0)</f>
        <v>0</v>
      </c>
      <c r="T1055" s="12"/>
    </row>
    <row r="1056" customFormat="false" ht="15" hidden="false" customHeight="false" outlineLevel="0" collapsed="false">
      <c r="A1056" s="20" t="n">
        <v>1052</v>
      </c>
      <c r="B1056" s="12"/>
      <c r="C1056" s="13"/>
      <c r="D1056" s="24"/>
      <c r="E1056" s="12"/>
      <c r="F1056" s="12"/>
      <c r="G1056" s="25"/>
      <c r="H1056" s="25"/>
      <c r="I1056" s="25"/>
      <c r="J1056" s="13"/>
      <c r="K1056" s="13"/>
      <c r="L1056" s="25"/>
      <c r="M1056" s="14" t="str">
        <f aca="false">IF(OR($C1056="",$J1056=""),"",INT(($J1056-$C1056)/365.25))</f>
        <v/>
      </c>
      <c r="N1056" s="14" t="str">
        <f aca="false">IF($M1056="","",IF($M1056&lt;2,"Ha","Yo'q"))</f>
        <v/>
      </c>
      <c r="O1056" s="14" t="str">
        <f aca="false">IF($M1056="","",IF(AND($M1056&gt;=7,$M1056&lt;=17),"Ha","Yo'q"))</f>
        <v/>
      </c>
      <c r="P1056" s="14" t="str">
        <f aca="false">IF(AND($B1056&lt;&gt;"",$J1056&lt;&gt;"",$J1056&lt;=Boshqaruv!$C$10,OR($K1056="",$K1056&gt;Boshqaruv!$C$10),$L1056&lt;&gt;"Tibbiy qarshi ko'rsatma"),1,"")</f>
        <v/>
      </c>
      <c r="Q1056" s="28" t="n">
        <f aca="false">IF(AND($B1056&lt;&gt;"",$J1056&gt;=Boshqaruv!$C$9,$J1056&lt;=Boshqaruv!$C$10),IF(COUNTIFS($B$4:$B1055,$B1056,$C$4:$C1055,$C1056,$J$4:$J1055,"&gt;="&amp;Boshqaruv!$C$9,$J$4:$J1055,"&lt;="&amp;Boshqaruv!$C$10)=0,1,0),0)</f>
        <v>0</v>
      </c>
      <c r="R1056" s="28" t="n">
        <f aca="false">IF(AND($B1056&lt;&gt;"",$J1056&gt;=Boshqaruv!$C$9,$J1056&lt;=Boshqaruv!$C$10,$K1056&lt;&gt;"",$K1056&lt;=Boshqaruv!$C$10),IF(COUNTIFS($B$4:$B1055,$B1056,$C$4:$C1055,$C1056,$J$4:$J1055,"&gt;="&amp;Boshqaruv!$C$9,$J$4:$J1055,"&lt;="&amp;Boshqaruv!$C$10,$K$4:$K1055,"&lt;&gt;",$K$4:$K1055,"&lt;="&amp;Boshqaruv!$C$10)=0,1,0),0)</f>
        <v>0</v>
      </c>
      <c r="S1056" s="28" t="n">
        <f aca="false">IF($P1056=1,IF(COUNTIFS($B$4:$B1055,$B1056,$C$4:$C1055,$C1056,$P$4:$P1055,1)=0,1,0),0)</f>
        <v>0</v>
      </c>
      <c r="T1056" s="12"/>
    </row>
    <row r="1057" customFormat="false" ht="15" hidden="false" customHeight="false" outlineLevel="0" collapsed="false">
      <c r="A1057" s="20" t="n">
        <v>1053</v>
      </c>
      <c r="B1057" s="12"/>
      <c r="C1057" s="13"/>
      <c r="D1057" s="24"/>
      <c r="E1057" s="12"/>
      <c r="F1057" s="12"/>
      <c r="G1057" s="25"/>
      <c r="H1057" s="25"/>
      <c r="I1057" s="25"/>
      <c r="J1057" s="13"/>
      <c r="K1057" s="13"/>
      <c r="L1057" s="25"/>
      <c r="M1057" s="14" t="str">
        <f aca="false">IF(OR($C1057="",$J1057=""),"",INT(($J1057-$C1057)/365.25))</f>
        <v/>
      </c>
      <c r="N1057" s="14" t="str">
        <f aca="false">IF($M1057="","",IF($M1057&lt;2,"Ha","Yo'q"))</f>
        <v/>
      </c>
      <c r="O1057" s="14" t="str">
        <f aca="false">IF($M1057="","",IF(AND($M1057&gt;=7,$M1057&lt;=17),"Ha","Yo'q"))</f>
        <v/>
      </c>
      <c r="P1057" s="14" t="str">
        <f aca="false">IF(AND($B1057&lt;&gt;"",$J1057&lt;&gt;"",$J1057&lt;=Boshqaruv!$C$10,OR($K1057="",$K1057&gt;Boshqaruv!$C$10),$L1057&lt;&gt;"Tibbiy qarshi ko'rsatma"),1,"")</f>
        <v/>
      </c>
      <c r="Q1057" s="28" t="n">
        <f aca="false">IF(AND($B1057&lt;&gt;"",$J1057&gt;=Boshqaruv!$C$9,$J1057&lt;=Boshqaruv!$C$10),IF(COUNTIFS($B$4:$B1056,$B1057,$C$4:$C1056,$C1057,$J$4:$J1056,"&gt;="&amp;Boshqaruv!$C$9,$J$4:$J1056,"&lt;="&amp;Boshqaruv!$C$10)=0,1,0),0)</f>
        <v>0</v>
      </c>
      <c r="R1057" s="28" t="n">
        <f aca="false">IF(AND($B1057&lt;&gt;"",$J1057&gt;=Boshqaruv!$C$9,$J1057&lt;=Boshqaruv!$C$10,$K1057&lt;&gt;"",$K1057&lt;=Boshqaruv!$C$10),IF(COUNTIFS($B$4:$B1056,$B1057,$C$4:$C1056,$C1057,$J$4:$J1056,"&gt;="&amp;Boshqaruv!$C$9,$J$4:$J1056,"&lt;="&amp;Boshqaruv!$C$10,$K$4:$K1056,"&lt;&gt;",$K$4:$K1056,"&lt;="&amp;Boshqaruv!$C$10)=0,1,0),0)</f>
        <v>0</v>
      </c>
      <c r="S1057" s="28" t="n">
        <f aca="false">IF($P1057=1,IF(COUNTIFS($B$4:$B1056,$B1057,$C$4:$C1056,$C1057,$P$4:$P1056,1)=0,1,0),0)</f>
        <v>0</v>
      </c>
      <c r="T1057" s="12"/>
    </row>
    <row r="1058" customFormat="false" ht="15" hidden="false" customHeight="false" outlineLevel="0" collapsed="false">
      <c r="A1058" s="20" t="n">
        <v>1054</v>
      </c>
      <c r="B1058" s="12"/>
      <c r="C1058" s="13"/>
      <c r="D1058" s="24"/>
      <c r="E1058" s="12"/>
      <c r="F1058" s="12"/>
      <c r="G1058" s="25"/>
      <c r="H1058" s="25"/>
      <c r="I1058" s="25"/>
      <c r="J1058" s="13"/>
      <c r="K1058" s="13"/>
      <c r="L1058" s="25"/>
      <c r="M1058" s="14" t="str">
        <f aca="false">IF(OR($C1058="",$J1058=""),"",INT(($J1058-$C1058)/365.25))</f>
        <v/>
      </c>
      <c r="N1058" s="14" t="str">
        <f aca="false">IF($M1058="","",IF($M1058&lt;2,"Ha","Yo'q"))</f>
        <v/>
      </c>
      <c r="O1058" s="14" t="str">
        <f aca="false">IF($M1058="","",IF(AND($M1058&gt;=7,$M1058&lt;=17),"Ha","Yo'q"))</f>
        <v/>
      </c>
      <c r="P1058" s="14" t="str">
        <f aca="false">IF(AND($B1058&lt;&gt;"",$J1058&lt;&gt;"",$J1058&lt;=Boshqaruv!$C$10,OR($K1058="",$K1058&gt;Boshqaruv!$C$10),$L1058&lt;&gt;"Tibbiy qarshi ko'rsatma"),1,"")</f>
        <v/>
      </c>
      <c r="Q1058" s="28" t="n">
        <f aca="false">IF(AND($B1058&lt;&gt;"",$J1058&gt;=Boshqaruv!$C$9,$J1058&lt;=Boshqaruv!$C$10),IF(COUNTIFS($B$4:$B1057,$B1058,$C$4:$C1057,$C1058,$J$4:$J1057,"&gt;="&amp;Boshqaruv!$C$9,$J$4:$J1057,"&lt;="&amp;Boshqaruv!$C$10)=0,1,0),0)</f>
        <v>0</v>
      </c>
      <c r="R1058" s="28" t="n">
        <f aca="false">IF(AND($B1058&lt;&gt;"",$J1058&gt;=Boshqaruv!$C$9,$J1058&lt;=Boshqaruv!$C$10,$K1058&lt;&gt;"",$K1058&lt;=Boshqaruv!$C$10),IF(COUNTIFS($B$4:$B1057,$B1058,$C$4:$C1057,$C1058,$J$4:$J1057,"&gt;="&amp;Boshqaruv!$C$9,$J$4:$J1057,"&lt;="&amp;Boshqaruv!$C$10,$K$4:$K1057,"&lt;&gt;",$K$4:$K1057,"&lt;="&amp;Boshqaruv!$C$10)=0,1,0),0)</f>
        <v>0</v>
      </c>
      <c r="S1058" s="28" t="n">
        <f aca="false">IF($P1058=1,IF(COUNTIFS($B$4:$B1057,$B1058,$C$4:$C1057,$C1058,$P$4:$P1057,1)=0,1,0),0)</f>
        <v>0</v>
      </c>
      <c r="T1058" s="12"/>
    </row>
    <row r="1059" customFormat="false" ht="15" hidden="false" customHeight="false" outlineLevel="0" collapsed="false">
      <c r="A1059" s="20" t="n">
        <v>1055</v>
      </c>
      <c r="B1059" s="12"/>
      <c r="C1059" s="13"/>
      <c r="D1059" s="24"/>
      <c r="E1059" s="12"/>
      <c r="F1059" s="12"/>
      <c r="G1059" s="25"/>
      <c r="H1059" s="25"/>
      <c r="I1059" s="25"/>
      <c r="J1059" s="13"/>
      <c r="K1059" s="13"/>
      <c r="L1059" s="25"/>
      <c r="M1059" s="14" t="str">
        <f aca="false">IF(OR($C1059="",$J1059=""),"",INT(($J1059-$C1059)/365.25))</f>
        <v/>
      </c>
      <c r="N1059" s="14" t="str">
        <f aca="false">IF($M1059="","",IF($M1059&lt;2,"Ha","Yo'q"))</f>
        <v/>
      </c>
      <c r="O1059" s="14" t="str">
        <f aca="false">IF($M1059="","",IF(AND($M1059&gt;=7,$M1059&lt;=17),"Ha","Yo'q"))</f>
        <v/>
      </c>
      <c r="P1059" s="14" t="str">
        <f aca="false">IF(AND($B1059&lt;&gt;"",$J1059&lt;&gt;"",$J1059&lt;=Boshqaruv!$C$10,OR($K1059="",$K1059&gt;Boshqaruv!$C$10),$L1059&lt;&gt;"Tibbiy qarshi ko'rsatma"),1,"")</f>
        <v/>
      </c>
      <c r="Q1059" s="28" t="n">
        <f aca="false">IF(AND($B1059&lt;&gt;"",$J1059&gt;=Boshqaruv!$C$9,$J1059&lt;=Boshqaruv!$C$10),IF(COUNTIFS($B$4:$B1058,$B1059,$C$4:$C1058,$C1059,$J$4:$J1058,"&gt;="&amp;Boshqaruv!$C$9,$J$4:$J1058,"&lt;="&amp;Boshqaruv!$C$10)=0,1,0),0)</f>
        <v>0</v>
      </c>
      <c r="R1059" s="28" t="n">
        <f aca="false">IF(AND($B1059&lt;&gt;"",$J1059&gt;=Boshqaruv!$C$9,$J1059&lt;=Boshqaruv!$C$10,$K1059&lt;&gt;"",$K1059&lt;=Boshqaruv!$C$10),IF(COUNTIFS($B$4:$B1058,$B1059,$C$4:$C1058,$C1059,$J$4:$J1058,"&gt;="&amp;Boshqaruv!$C$9,$J$4:$J1058,"&lt;="&amp;Boshqaruv!$C$10,$K$4:$K1058,"&lt;&gt;",$K$4:$K1058,"&lt;="&amp;Boshqaruv!$C$10)=0,1,0),0)</f>
        <v>0</v>
      </c>
      <c r="S1059" s="28" t="n">
        <f aca="false">IF($P1059=1,IF(COUNTIFS($B$4:$B1058,$B1059,$C$4:$C1058,$C1059,$P$4:$P1058,1)=0,1,0),0)</f>
        <v>0</v>
      </c>
      <c r="T1059" s="12"/>
    </row>
    <row r="1060" customFormat="false" ht="15" hidden="false" customHeight="false" outlineLevel="0" collapsed="false">
      <c r="A1060" s="20" t="n">
        <v>1056</v>
      </c>
      <c r="B1060" s="12"/>
      <c r="C1060" s="13"/>
      <c r="D1060" s="24"/>
      <c r="E1060" s="12"/>
      <c r="F1060" s="12"/>
      <c r="G1060" s="25"/>
      <c r="H1060" s="25"/>
      <c r="I1060" s="25"/>
      <c r="J1060" s="13"/>
      <c r="K1060" s="13"/>
      <c r="L1060" s="25"/>
      <c r="M1060" s="14" t="str">
        <f aca="false">IF(OR($C1060="",$J1060=""),"",INT(($J1060-$C1060)/365.25))</f>
        <v/>
      </c>
      <c r="N1060" s="14" t="str">
        <f aca="false">IF($M1060="","",IF($M1060&lt;2,"Ha","Yo'q"))</f>
        <v/>
      </c>
      <c r="O1060" s="14" t="str">
        <f aca="false">IF($M1060="","",IF(AND($M1060&gt;=7,$M1060&lt;=17),"Ha","Yo'q"))</f>
        <v/>
      </c>
      <c r="P1060" s="14" t="str">
        <f aca="false">IF(AND($B1060&lt;&gt;"",$J1060&lt;&gt;"",$J1060&lt;=Boshqaruv!$C$10,OR($K1060="",$K1060&gt;Boshqaruv!$C$10),$L1060&lt;&gt;"Tibbiy qarshi ko'rsatma"),1,"")</f>
        <v/>
      </c>
      <c r="Q1060" s="28" t="n">
        <f aca="false">IF(AND($B1060&lt;&gt;"",$J1060&gt;=Boshqaruv!$C$9,$J1060&lt;=Boshqaruv!$C$10),IF(COUNTIFS($B$4:$B1059,$B1060,$C$4:$C1059,$C1060,$J$4:$J1059,"&gt;="&amp;Boshqaruv!$C$9,$J$4:$J1059,"&lt;="&amp;Boshqaruv!$C$10)=0,1,0),0)</f>
        <v>0</v>
      </c>
      <c r="R1060" s="28" t="n">
        <f aca="false">IF(AND($B1060&lt;&gt;"",$J1060&gt;=Boshqaruv!$C$9,$J1060&lt;=Boshqaruv!$C$10,$K1060&lt;&gt;"",$K1060&lt;=Boshqaruv!$C$10),IF(COUNTIFS($B$4:$B1059,$B1060,$C$4:$C1059,$C1060,$J$4:$J1059,"&gt;="&amp;Boshqaruv!$C$9,$J$4:$J1059,"&lt;="&amp;Boshqaruv!$C$10,$K$4:$K1059,"&lt;&gt;",$K$4:$K1059,"&lt;="&amp;Boshqaruv!$C$10)=0,1,0),0)</f>
        <v>0</v>
      </c>
      <c r="S1060" s="28" t="n">
        <f aca="false">IF($P1060=1,IF(COUNTIFS($B$4:$B1059,$B1060,$C$4:$C1059,$C1060,$P$4:$P1059,1)=0,1,0),0)</f>
        <v>0</v>
      </c>
      <c r="T1060" s="12"/>
    </row>
    <row r="1061" customFormat="false" ht="15" hidden="false" customHeight="false" outlineLevel="0" collapsed="false">
      <c r="A1061" s="20" t="n">
        <v>1057</v>
      </c>
      <c r="B1061" s="12"/>
      <c r="C1061" s="13"/>
      <c r="D1061" s="24"/>
      <c r="E1061" s="12"/>
      <c r="F1061" s="12"/>
      <c r="G1061" s="25"/>
      <c r="H1061" s="25"/>
      <c r="I1061" s="25"/>
      <c r="J1061" s="13"/>
      <c r="K1061" s="13"/>
      <c r="L1061" s="25"/>
      <c r="M1061" s="14" t="str">
        <f aca="false">IF(OR($C1061="",$J1061=""),"",INT(($J1061-$C1061)/365.25))</f>
        <v/>
      </c>
      <c r="N1061" s="14" t="str">
        <f aca="false">IF($M1061="","",IF($M1061&lt;2,"Ha","Yo'q"))</f>
        <v/>
      </c>
      <c r="O1061" s="14" t="str">
        <f aca="false">IF($M1061="","",IF(AND($M1061&gt;=7,$M1061&lt;=17),"Ha","Yo'q"))</f>
        <v/>
      </c>
      <c r="P1061" s="14" t="str">
        <f aca="false">IF(AND($B1061&lt;&gt;"",$J1061&lt;&gt;"",$J1061&lt;=Boshqaruv!$C$10,OR($K1061="",$K1061&gt;Boshqaruv!$C$10),$L1061&lt;&gt;"Tibbiy qarshi ko'rsatma"),1,"")</f>
        <v/>
      </c>
      <c r="Q1061" s="28" t="n">
        <f aca="false">IF(AND($B1061&lt;&gt;"",$J1061&gt;=Boshqaruv!$C$9,$J1061&lt;=Boshqaruv!$C$10),IF(COUNTIFS($B$4:$B1060,$B1061,$C$4:$C1060,$C1061,$J$4:$J1060,"&gt;="&amp;Boshqaruv!$C$9,$J$4:$J1060,"&lt;="&amp;Boshqaruv!$C$10)=0,1,0),0)</f>
        <v>0</v>
      </c>
      <c r="R1061" s="28" t="n">
        <f aca="false">IF(AND($B1061&lt;&gt;"",$J1061&gt;=Boshqaruv!$C$9,$J1061&lt;=Boshqaruv!$C$10,$K1061&lt;&gt;"",$K1061&lt;=Boshqaruv!$C$10),IF(COUNTIFS($B$4:$B1060,$B1061,$C$4:$C1060,$C1061,$J$4:$J1060,"&gt;="&amp;Boshqaruv!$C$9,$J$4:$J1060,"&lt;="&amp;Boshqaruv!$C$10,$K$4:$K1060,"&lt;&gt;",$K$4:$K1060,"&lt;="&amp;Boshqaruv!$C$10)=0,1,0),0)</f>
        <v>0</v>
      </c>
      <c r="S1061" s="28" t="n">
        <f aca="false">IF($P1061=1,IF(COUNTIFS($B$4:$B1060,$B1061,$C$4:$C1060,$C1061,$P$4:$P1060,1)=0,1,0),0)</f>
        <v>0</v>
      </c>
      <c r="T1061" s="12"/>
    </row>
    <row r="1062" customFormat="false" ht="15" hidden="false" customHeight="false" outlineLevel="0" collapsed="false">
      <c r="A1062" s="20" t="n">
        <v>1058</v>
      </c>
      <c r="B1062" s="12"/>
      <c r="C1062" s="13"/>
      <c r="D1062" s="24"/>
      <c r="E1062" s="12"/>
      <c r="F1062" s="12"/>
      <c r="G1062" s="25"/>
      <c r="H1062" s="25"/>
      <c r="I1062" s="25"/>
      <c r="J1062" s="13"/>
      <c r="K1062" s="13"/>
      <c r="L1062" s="25"/>
      <c r="M1062" s="14" t="str">
        <f aca="false">IF(OR($C1062="",$J1062=""),"",INT(($J1062-$C1062)/365.25))</f>
        <v/>
      </c>
      <c r="N1062" s="14" t="str">
        <f aca="false">IF($M1062="","",IF($M1062&lt;2,"Ha","Yo'q"))</f>
        <v/>
      </c>
      <c r="O1062" s="14" t="str">
        <f aca="false">IF($M1062="","",IF(AND($M1062&gt;=7,$M1062&lt;=17),"Ha","Yo'q"))</f>
        <v/>
      </c>
      <c r="P1062" s="14" t="str">
        <f aca="false">IF(AND($B1062&lt;&gt;"",$J1062&lt;&gt;"",$J1062&lt;=Boshqaruv!$C$10,OR($K1062="",$K1062&gt;Boshqaruv!$C$10),$L1062&lt;&gt;"Tibbiy qarshi ko'rsatma"),1,"")</f>
        <v/>
      </c>
      <c r="Q1062" s="28" t="n">
        <f aca="false">IF(AND($B1062&lt;&gt;"",$J1062&gt;=Boshqaruv!$C$9,$J1062&lt;=Boshqaruv!$C$10),IF(COUNTIFS($B$4:$B1061,$B1062,$C$4:$C1061,$C1062,$J$4:$J1061,"&gt;="&amp;Boshqaruv!$C$9,$J$4:$J1061,"&lt;="&amp;Boshqaruv!$C$10)=0,1,0),0)</f>
        <v>0</v>
      </c>
      <c r="R1062" s="28" t="n">
        <f aca="false">IF(AND($B1062&lt;&gt;"",$J1062&gt;=Boshqaruv!$C$9,$J1062&lt;=Boshqaruv!$C$10,$K1062&lt;&gt;"",$K1062&lt;=Boshqaruv!$C$10),IF(COUNTIFS($B$4:$B1061,$B1062,$C$4:$C1061,$C1062,$J$4:$J1061,"&gt;="&amp;Boshqaruv!$C$9,$J$4:$J1061,"&lt;="&amp;Boshqaruv!$C$10,$K$4:$K1061,"&lt;&gt;",$K$4:$K1061,"&lt;="&amp;Boshqaruv!$C$10)=0,1,0),0)</f>
        <v>0</v>
      </c>
      <c r="S1062" s="28" t="n">
        <f aca="false">IF($P1062=1,IF(COUNTIFS($B$4:$B1061,$B1062,$C$4:$C1061,$C1062,$P$4:$P1061,1)=0,1,0),0)</f>
        <v>0</v>
      </c>
      <c r="T1062" s="12"/>
    </row>
    <row r="1063" customFormat="false" ht="15" hidden="false" customHeight="false" outlineLevel="0" collapsed="false">
      <c r="A1063" s="20" t="n">
        <v>1059</v>
      </c>
      <c r="B1063" s="12"/>
      <c r="C1063" s="13"/>
      <c r="D1063" s="24"/>
      <c r="E1063" s="12"/>
      <c r="F1063" s="12"/>
      <c r="G1063" s="25"/>
      <c r="H1063" s="25"/>
      <c r="I1063" s="25"/>
      <c r="J1063" s="13"/>
      <c r="K1063" s="13"/>
      <c r="L1063" s="25"/>
      <c r="M1063" s="14" t="str">
        <f aca="false">IF(OR($C1063="",$J1063=""),"",INT(($J1063-$C1063)/365.25))</f>
        <v/>
      </c>
      <c r="N1063" s="14" t="str">
        <f aca="false">IF($M1063="","",IF($M1063&lt;2,"Ha","Yo'q"))</f>
        <v/>
      </c>
      <c r="O1063" s="14" t="str">
        <f aca="false">IF($M1063="","",IF(AND($M1063&gt;=7,$M1063&lt;=17),"Ha","Yo'q"))</f>
        <v/>
      </c>
      <c r="P1063" s="14" t="str">
        <f aca="false">IF(AND($B1063&lt;&gt;"",$J1063&lt;&gt;"",$J1063&lt;=Boshqaruv!$C$10,OR($K1063="",$K1063&gt;Boshqaruv!$C$10),$L1063&lt;&gt;"Tibbiy qarshi ko'rsatma"),1,"")</f>
        <v/>
      </c>
      <c r="Q1063" s="28" t="n">
        <f aca="false">IF(AND($B1063&lt;&gt;"",$J1063&gt;=Boshqaruv!$C$9,$J1063&lt;=Boshqaruv!$C$10),IF(COUNTIFS($B$4:$B1062,$B1063,$C$4:$C1062,$C1063,$J$4:$J1062,"&gt;="&amp;Boshqaruv!$C$9,$J$4:$J1062,"&lt;="&amp;Boshqaruv!$C$10)=0,1,0),0)</f>
        <v>0</v>
      </c>
      <c r="R1063" s="28" t="n">
        <f aca="false">IF(AND($B1063&lt;&gt;"",$J1063&gt;=Boshqaruv!$C$9,$J1063&lt;=Boshqaruv!$C$10,$K1063&lt;&gt;"",$K1063&lt;=Boshqaruv!$C$10),IF(COUNTIFS($B$4:$B1062,$B1063,$C$4:$C1062,$C1063,$J$4:$J1062,"&gt;="&amp;Boshqaruv!$C$9,$J$4:$J1062,"&lt;="&amp;Boshqaruv!$C$10,$K$4:$K1062,"&lt;&gt;",$K$4:$K1062,"&lt;="&amp;Boshqaruv!$C$10)=0,1,0),0)</f>
        <v>0</v>
      </c>
      <c r="S1063" s="28" t="n">
        <f aca="false">IF($P1063=1,IF(COUNTIFS($B$4:$B1062,$B1063,$C$4:$C1062,$C1063,$P$4:$P1062,1)=0,1,0),0)</f>
        <v>0</v>
      </c>
      <c r="T1063" s="12"/>
    </row>
    <row r="1064" customFormat="false" ht="15" hidden="false" customHeight="false" outlineLevel="0" collapsed="false">
      <c r="A1064" s="20" t="n">
        <v>1060</v>
      </c>
      <c r="B1064" s="12"/>
      <c r="C1064" s="13"/>
      <c r="D1064" s="24"/>
      <c r="E1064" s="12"/>
      <c r="F1064" s="12"/>
      <c r="G1064" s="25"/>
      <c r="H1064" s="25"/>
      <c r="I1064" s="25"/>
      <c r="J1064" s="13"/>
      <c r="K1064" s="13"/>
      <c r="L1064" s="25"/>
      <c r="M1064" s="14" t="str">
        <f aca="false">IF(OR($C1064="",$J1064=""),"",INT(($J1064-$C1064)/365.25))</f>
        <v/>
      </c>
      <c r="N1064" s="14" t="str">
        <f aca="false">IF($M1064="","",IF($M1064&lt;2,"Ha","Yo'q"))</f>
        <v/>
      </c>
      <c r="O1064" s="14" t="str">
        <f aca="false">IF($M1064="","",IF(AND($M1064&gt;=7,$M1064&lt;=17),"Ha","Yo'q"))</f>
        <v/>
      </c>
      <c r="P1064" s="14" t="str">
        <f aca="false">IF(AND($B1064&lt;&gt;"",$J1064&lt;&gt;"",$J1064&lt;=Boshqaruv!$C$10,OR($K1064="",$K1064&gt;Boshqaruv!$C$10),$L1064&lt;&gt;"Tibbiy qarshi ko'rsatma"),1,"")</f>
        <v/>
      </c>
      <c r="Q1064" s="28" t="n">
        <f aca="false">IF(AND($B1064&lt;&gt;"",$J1064&gt;=Boshqaruv!$C$9,$J1064&lt;=Boshqaruv!$C$10),IF(COUNTIFS($B$4:$B1063,$B1064,$C$4:$C1063,$C1064,$J$4:$J1063,"&gt;="&amp;Boshqaruv!$C$9,$J$4:$J1063,"&lt;="&amp;Boshqaruv!$C$10)=0,1,0),0)</f>
        <v>0</v>
      </c>
      <c r="R1064" s="28" t="n">
        <f aca="false">IF(AND($B1064&lt;&gt;"",$J1064&gt;=Boshqaruv!$C$9,$J1064&lt;=Boshqaruv!$C$10,$K1064&lt;&gt;"",$K1064&lt;=Boshqaruv!$C$10),IF(COUNTIFS($B$4:$B1063,$B1064,$C$4:$C1063,$C1064,$J$4:$J1063,"&gt;="&amp;Boshqaruv!$C$9,$J$4:$J1063,"&lt;="&amp;Boshqaruv!$C$10,$K$4:$K1063,"&lt;&gt;",$K$4:$K1063,"&lt;="&amp;Boshqaruv!$C$10)=0,1,0),0)</f>
        <v>0</v>
      </c>
      <c r="S1064" s="28" t="n">
        <f aca="false">IF($P1064=1,IF(COUNTIFS($B$4:$B1063,$B1064,$C$4:$C1063,$C1064,$P$4:$P1063,1)=0,1,0),0)</f>
        <v>0</v>
      </c>
      <c r="T1064" s="12"/>
    </row>
    <row r="1065" customFormat="false" ht="15" hidden="false" customHeight="false" outlineLevel="0" collapsed="false">
      <c r="A1065" s="20" t="n">
        <v>1061</v>
      </c>
      <c r="B1065" s="12"/>
      <c r="C1065" s="13"/>
      <c r="D1065" s="24"/>
      <c r="E1065" s="12"/>
      <c r="F1065" s="12"/>
      <c r="G1065" s="25"/>
      <c r="H1065" s="25"/>
      <c r="I1065" s="25"/>
      <c r="J1065" s="13"/>
      <c r="K1065" s="13"/>
      <c r="L1065" s="25"/>
      <c r="M1065" s="14" t="str">
        <f aca="false">IF(OR($C1065="",$J1065=""),"",INT(($J1065-$C1065)/365.25))</f>
        <v/>
      </c>
      <c r="N1065" s="14" t="str">
        <f aca="false">IF($M1065="","",IF($M1065&lt;2,"Ha","Yo'q"))</f>
        <v/>
      </c>
      <c r="O1065" s="14" t="str">
        <f aca="false">IF($M1065="","",IF(AND($M1065&gt;=7,$M1065&lt;=17),"Ha","Yo'q"))</f>
        <v/>
      </c>
      <c r="P1065" s="14" t="str">
        <f aca="false">IF(AND($B1065&lt;&gt;"",$J1065&lt;&gt;"",$J1065&lt;=Boshqaruv!$C$10,OR($K1065="",$K1065&gt;Boshqaruv!$C$10),$L1065&lt;&gt;"Tibbiy qarshi ko'rsatma"),1,"")</f>
        <v/>
      </c>
      <c r="Q1065" s="28" t="n">
        <f aca="false">IF(AND($B1065&lt;&gt;"",$J1065&gt;=Boshqaruv!$C$9,$J1065&lt;=Boshqaruv!$C$10),IF(COUNTIFS($B$4:$B1064,$B1065,$C$4:$C1064,$C1065,$J$4:$J1064,"&gt;="&amp;Boshqaruv!$C$9,$J$4:$J1064,"&lt;="&amp;Boshqaruv!$C$10)=0,1,0),0)</f>
        <v>0</v>
      </c>
      <c r="R1065" s="28" t="n">
        <f aca="false">IF(AND($B1065&lt;&gt;"",$J1065&gt;=Boshqaruv!$C$9,$J1065&lt;=Boshqaruv!$C$10,$K1065&lt;&gt;"",$K1065&lt;=Boshqaruv!$C$10),IF(COUNTIFS($B$4:$B1064,$B1065,$C$4:$C1064,$C1065,$J$4:$J1064,"&gt;="&amp;Boshqaruv!$C$9,$J$4:$J1064,"&lt;="&amp;Boshqaruv!$C$10,$K$4:$K1064,"&lt;&gt;",$K$4:$K1064,"&lt;="&amp;Boshqaruv!$C$10)=0,1,0),0)</f>
        <v>0</v>
      </c>
      <c r="S1065" s="28" t="n">
        <f aca="false">IF($P1065=1,IF(COUNTIFS($B$4:$B1064,$B1065,$C$4:$C1064,$C1065,$P$4:$P1064,1)=0,1,0),0)</f>
        <v>0</v>
      </c>
      <c r="T1065" s="12"/>
    </row>
    <row r="1066" customFormat="false" ht="15" hidden="false" customHeight="false" outlineLevel="0" collapsed="false">
      <c r="A1066" s="20" t="n">
        <v>1062</v>
      </c>
      <c r="B1066" s="12"/>
      <c r="C1066" s="13"/>
      <c r="D1066" s="24"/>
      <c r="E1066" s="12"/>
      <c r="F1066" s="12"/>
      <c r="G1066" s="25"/>
      <c r="H1066" s="25"/>
      <c r="I1066" s="25"/>
      <c r="J1066" s="13"/>
      <c r="K1066" s="13"/>
      <c r="L1066" s="25"/>
      <c r="M1066" s="14" t="str">
        <f aca="false">IF(OR($C1066="",$J1066=""),"",INT(($J1066-$C1066)/365.25))</f>
        <v/>
      </c>
      <c r="N1066" s="14" t="str">
        <f aca="false">IF($M1066="","",IF($M1066&lt;2,"Ha","Yo'q"))</f>
        <v/>
      </c>
      <c r="O1066" s="14" t="str">
        <f aca="false">IF($M1066="","",IF(AND($M1066&gt;=7,$M1066&lt;=17),"Ha","Yo'q"))</f>
        <v/>
      </c>
      <c r="P1066" s="14" t="str">
        <f aca="false">IF(AND($B1066&lt;&gt;"",$J1066&lt;&gt;"",$J1066&lt;=Boshqaruv!$C$10,OR($K1066="",$K1066&gt;Boshqaruv!$C$10),$L1066&lt;&gt;"Tibbiy qarshi ko'rsatma"),1,"")</f>
        <v/>
      </c>
      <c r="Q1066" s="28" t="n">
        <f aca="false">IF(AND($B1066&lt;&gt;"",$J1066&gt;=Boshqaruv!$C$9,$J1066&lt;=Boshqaruv!$C$10),IF(COUNTIFS($B$4:$B1065,$B1066,$C$4:$C1065,$C1066,$J$4:$J1065,"&gt;="&amp;Boshqaruv!$C$9,$J$4:$J1065,"&lt;="&amp;Boshqaruv!$C$10)=0,1,0),0)</f>
        <v>0</v>
      </c>
      <c r="R1066" s="28" t="n">
        <f aca="false">IF(AND($B1066&lt;&gt;"",$J1066&gt;=Boshqaruv!$C$9,$J1066&lt;=Boshqaruv!$C$10,$K1066&lt;&gt;"",$K1066&lt;=Boshqaruv!$C$10),IF(COUNTIFS($B$4:$B1065,$B1066,$C$4:$C1065,$C1066,$J$4:$J1065,"&gt;="&amp;Boshqaruv!$C$9,$J$4:$J1065,"&lt;="&amp;Boshqaruv!$C$10,$K$4:$K1065,"&lt;&gt;",$K$4:$K1065,"&lt;="&amp;Boshqaruv!$C$10)=0,1,0),0)</f>
        <v>0</v>
      </c>
      <c r="S1066" s="28" t="n">
        <f aca="false">IF($P1066=1,IF(COUNTIFS($B$4:$B1065,$B1066,$C$4:$C1065,$C1066,$P$4:$P1065,1)=0,1,0),0)</f>
        <v>0</v>
      </c>
      <c r="T1066" s="12"/>
    </row>
    <row r="1067" customFormat="false" ht="15" hidden="false" customHeight="false" outlineLevel="0" collapsed="false">
      <c r="A1067" s="20" t="n">
        <v>1063</v>
      </c>
      <c r="B1067" s="12"/>
      <c r="C1067" s="13"/>
      <c r="D1067" s="24"/>
      <c r="E1067" s="12"/>
      <c r="F1067" s="12"/>
      <c r="G1067" s="25"/>
      <c r="H1067" s="25"/>
      <c r="I1067" s="25"/>
      <c r="J1067" s="13"/>
      <c r="K1067" s="13"/>
      <c r="L1067" s="25"/>
      <c r="M1067" s="14" t="str">
        <f aca="false">IF(OR($C1067="",$J1067=""),"",INT(($J1067-$C1067)/365.25))</f>
        <v/>
      </c>
      <c r="N1067" s="14" t="str">
        <f aca="false">IF($M1067="","",IF($M1067&lt;2,"Ha","Yo'q"))</f>
        <v/>
      </c>
      <c r="O1067" s="14" t="str">
        <f aca="false">IF($M1067="","",IF(AND($M1067&gt;=7,$M1067&lt;=17),"Ha","Yo'q"))</f>
        <v/>
      </c>
      <c r="P1067" s="14" t="str">
        <f aca="false">IF(AND($B1067&lt;&gt;"",$J1067&lt;&gt;"",$J1067&lt;=Boshqaruv!$C$10,OR($K1067="",$K1067&gt;Boshqaruv!$C$10),$L1067&lt;&gt;"Tibbiy qarshi ko'rsatma"),1,"")</f>
        <v/>
      </c>
      <c r="Q1067" s="28" t="n">
        <f aca="false">IF(AND($B1067&lt;&gt;"",$J1067&gt;=Boshqaruv!$C$9,$J1067&lt;=Boshqaruv!$C$10),IF(COUNTIFS($B$4:$B1066,$B1067,$C$4:$C1066,$C1067,$J$4:$J1066,"&gt;="&amp;Boshqaruv!$C$9,$J$4:$J1066,"&lt;="&amp;Boshqaruv!$C$10)=0,1,0),0)</f>
        <v>0</v>
      </c>
      <c r="R1067" s="28" t="n">
        <f aca="false">IF(AND($B1067&lt;&gt;"",$J1067&gt;=Boshqaruv!$C$9,$J1067&lt;=Boshqaruv!$C$10,$K1067&lt;&gt;"",$K1067&lt;=Boshqaruv!$C$10),IF(COUNTIFS($B$4:$B1066,$B1067,$C$4:$C1066,$C1067,$J$4:$J1066,"&gt;="&amp;Boshqaruv!$C$9,$J$4:$J1066,"&lt;="&amp;Boshqaruv!$C$10,$K$4:$K1066,"&lt;&gt;",$K$4:$K1066,"&lt;="&amp;Boshqaruv!$C$10)=0,1,0),0)</f>
        <v>0</v>
      </c>
      <c r="S1067" s="28" t="n">
        <f aca="false">IF($P1067=1,IF(COUNTIFS($B$4:$B1066,$B1067,$C$4:$C1066,$C1067,$P$4:$P1066,1)=0,1,0),0)</f>
        <v>0</v>
      </c>
      <c r="T1067" s="12"/>
    </row>
    <row r="1068" customFormat="false" ht="15" hidden="false" customHeight="false" outlineLevel="0" collapsed="false">
      <c r="A1068" s="20" t="n">
        <v>1064</v>
      </c>
      <c r="B1068" s="12"/>
      <c r="C1068" s="13"/>
      <c r="D1068" s="24"/>
      <c r="E1068" s="12"/>
      <c r="F1068" s="12"/>
      <c r="G1068" s="25"/>
      <c r="H1068" s="25"/>
      <c r="I1068" s="25"/>
      <c r="J1068" s="13"/>
      <c r="K1068" s="13"/>
      <c r="L1068" s="25"/>
      <c r="M1068" s="14" t="str">
        <f aca="false">IF(OR($C1068="",$J1068=""),"",INT(($J1068-$C1068)/365.25))</f>
        <v/>
      </c>
      <c r="N1068" s="14" t="str">
        <f aca="false">IF($M1068="","",IF($M1068&lt;2,"Ha","Yo'q"))</f>
        <v/>
      </c>
      <c r="O1068" s="14" t="str">
        <f aca="false">IF($M1068="","",IF(AND($M1068&gt;=7,$M1068&lt;=17),"Ha","Yo'q"))</f>
        <v/>
      </c>
      <c r="P1068" s="14" t="str">
        <f aca="false">IF(AND($B1068&lt;&gt;"",$J1068&lt;&gt;"",$J1068&lt;=Boshqaruv!$C$10,OR($K1068="",$K1068&gt;Boshqaruv!$C$10),$L1068&lt;&gt;"Tibbiy qarshi ko'rsatma"),1,"")</f>
        <v/>
      </c>
      <c r="Q1068" s="28" t="n">
        <f aca="false">IF(AND($B1068&lt;&gt;"",$J1068&gt;=Boshqaruv!$C$9,$J1068&lt;=Boshqaruv!$C$10),IF(COUNTIFS($B$4:$B1067,$B1068,$C$4:$C1067,$C1068,$J$4:$J1067,"&gt;="&amp;Boshqaruv!$C$9,$J$4:$J1067,"&lt;="&amp;Boshqaruv!$C$10)=0,1,0),0)</f>
        <v>0</v>
      </c>
      <c r="R1068" s="28" t="n">
        <f aca="false">IF(AND($B1068&lt;&gt;"",$J1068&gt;=Boshqaruv!$C$9,$J1068&lt;=Boshqaruv!$C$10,$K1068&lt;&gt;"",$K1068&lt;=Boshqaruv!$C$10),IF(COUNTIFS($B$4:$B1067,$B1068,$C$4:$C1067,$C1068,$J$4:$J1067,"&gt;="&amp;Boshqaruv!$C$9,$J$4:$J1067,"&lt;="&amp;Boshqaruv!$C$10,$K$4:$K1067,"&lt;&gt;",$K$4:$K1067,"&lt;="&amp;Boshqaruv!$C$10)=0,1,0),0)</f>
        <v>0</v>
      </c>
      <c r="S1068" s="28" t="n">
        <f aca="false">IF($P1068=1,IF(COUNTIFS($B$4:$B1067,$B1068,$C$4:$C1067,$C1068,$P$4:$P1067,1)=0,1,0),0)</f>
        <v>0</v>
      </c>
      <c r="T1068" s="12"/>
    </row>
    <row r="1069" customFormat="false" ht="15" hidden="false" customHeight="false" outlineLevel="0" collapsed="false">
      <c r="A1069" s="20" t="n">
        <v>1065</v>
      </c>
      <c r="B1069" s="12"/>
      <c r="C1069" s="13"/>
      <c r="D1069" s="24"/>
      <c r="E1069" s="12"/>
      <c r="F1069" s="12"/>
      <c r="G1069" s="25"/>
      <c r="H1069" s="25"/>
      <c r="I1069" s="25"/>
      <c r="J1069" s="13"/>
      <c r="K1069" s="13"/>
      <c r="L1069" s="25"/>
      <c r="M1069" s="14" t="str">
        <f aca="false">IF(OR($C1069="",$J1069=""),"",INT(($J1069-$C1069)/365.25))</f>
        <v/>
      </c>
      <c r="N1069" s="14" t="str">
        <f aca="false">IF($M1069="","",IF($M1069&lt;2,"Ha","Yo'q"))</f>
        <v/>
      </c>
      <c r="O1069" s="14" t="str">
        <f aca="false">IF($M1069="","",IF(AND($M1069&gt;=7,$M1069&lt;=17),"Ha","Yo'q"))</f>
        <v/>
      </c>
      <c r="P1069" s="14" t="str">
        <f aca="false">IF(AND($B1069&lt;&gt;"",$J1069&lt;&gt;"",$J1069&lt;=Boshqaruv!$C$10,OR($K1069="",$K1069&gt;Boshqaruv!$C$10),$L1069&lt;&gt;"Tibbiy qarshi ko'rsatma"),1,"")</f>
        <v/>
      </c>
      <c r="Q1069" s="28" t="n">
        <f aca="false">IF(AND($B1069&lt;&gt;"",$J1069&gt;=Boshqaruv!$C$9,$J1069&lt;=Boshqaruv!$C$10),IF(COUNTIFS($B$4:$B1068,$B1069,$C$4:$C1068,$C1069,$J$4:$J1068,"&gt;="&amp;Boshqaruv!$C$9,$J$4:$J1068,"&lt;="&amp;Boshqaruv!$C$10)=0,1,0),0)</f>
        <v>0</v>
      </c>
      <c r="R1069" s="28" t="n">
        <f aca="false">IF(AND($B1069&lt;&gt;"",$J1069&gt;=Boshqaruv!$C$9,$J1069&lt;=Boshqaruv!$C$10,$K1069&lt;&gt;"",$K1069&lt;=Boshqaruv!$C$10),IF(COUNTIFS($B$4:$B1068,$B1069,$C$4:$C1068,$C1069,$J$4:$J1068,"&gt;="&amp;Boshqaruv!$C$9,$J$4:$J1068,"&lt;="&amp;Boshqaruv!$C$10,$K$4:$K1068,"&lt;&gt;",$K$4:$K1068,"&lt;="&amp;Boshqaruv!$C$10)=0,1,0),0)</f>
        <v>0</v>
      </c>
      <c r="S1069" s="28" t="n">
        <f aca="false">IF($P1069=1,IF(COUNTIFS($B$4:$B1068,$B1069,$C$4:$C1068,$C1069,$P$4:$P1068,1)=0,1,0),0)</f>
        <v>0</v>
      </c>
      <c r="T1069" s="12"/>
    </row>
    <row r="1070" customFormat="false" ht="15" hidden="false" customHeight="false" outlineLevel="0" collapsed="false">
      <c r="A1070" s="20" t="n">
        <v>1066</v>
      </c>
      <c r="B1070" s="12"/>
      <c r="C1070" s="13"/>
      <c r="D1070" s="24"/>
      <c r="E1070" s="12"/>
      <c r="F1070" s="12"/>
      <c r="G1070" s="25"/>
      <c r="H1070" s="25"/>
      <c r="I1070" s="25"/>
      <c r="J1070" s="13"/>
      <c r="K1070" s="13"/>
      <c r="L1070" s="25"/>
      <c r="M1070" s="14" t="str">
        <f aca="false">IF(OR($C1070="",$J1070=""),"",INT(($J1070-$C1070)/365.25))</f>
        <v/>
      </c>
      <c r="N1070" s="14" t="str">
        <f aca="false">IF($M1070="","",IF($M1070&lt;2,"Ha","Yo'q"))</f>
        <v/>
      </c>
      <c r="O1070" s="14" t="str">
        <f aca="false">IF($M1070="","",IF(AND($M1070&gt;=7,$M1070&lt;=17),"Ha","Yo'q"))</f>
        <v/>
      </c>
      <c r="P1070" s="14" t="str">
        <f aca="false">IF(AND($B1070&lt;&gt;"",$J1070&lt;&gt;"",$J1070&lt;=Boshqaruv!$C$10,OR($K1070="",$K1070&gt;Boshqaruv!$C$10),$L1070&lt;&gt;"Tibbiy qarshi ko'rsatma"),1,"")</f>
        <v/>
      </c>
      <c r="Q1070" s="28" t="n">
        <f aca="false">IF(AND($B1070&lt;&gt;"",$J1070&gt;=Boshqaruv!$C$9,$J1070&lt;=Boshqaruv!$C$10),IF(COUNTIFS($B$4:$B1069,$B1070,$C$4:$C1069,$C1070,$J$4:$J1069,"&gt;="&amp;Boshqaruv!$C$9,$J$4:$J1069,"&lt;="&amp;Boshqaruv!$C$10)=0,1,0),0)</f>
        <v>0</v>
      </c>
      <c r="R1070" s="28" t="n">
        <f aca="false">IF(AND($B1070&lt;&gt;"",$J1070&gt;=Boshqaruv!$C$9,$J1070&lt;=Boshqaruv!$C$10,$K1070&lt;&gt;"",$K1070&lt;=Boshqaruv!$C$10),IF(COUNTIFS($B$4:$B1069,$B1070,$C$4:$C1069,$C1070,$J$4:$J1069,"&gt;="&amp;Boshqaruv!$C$9,$J$4:$J1069,"&lt;="&amp;Boshqaruv!$C$10,$K$4:$K1069,"&lt;&gt;",$K$4:$K1069,"&lt;="&amp;Boshqaruv!$C$10)=0,1,0),0)</f>
        <v>0</v>
      </c>
      <c r="S1070" s="28" t="n">
        <f aca="false">IF($P1070=1,IF(COUNTIFS($B$4:$B1069,$B1070,$C$4:$C1069,$C1070,$P$4:$P1069,1)=0,1,0),0)</f>
        <v>0</v>
      </c>
      <c r="T1070" s="12"/>
    </row>
    <row r="1071" customFormat="false" ht="15" hidden="false" customHeight="false" outlineLevel="0" collapsed="false">
      <c r="A1071" s="20" t="n">
        <v>1067</v>
      </c>
      <c r="B1071" s="12"/>
      <c r="C1071" s="13"/>
      <c r="D1071" s="24"/>
      <c r="E1071" s="12"/>
      <c r="F1071" s="12"/>
      <c r="G1071" s="25"/>
      <c r="H1071" s="25"/>
      <c r="I1071" s="25"/>
      <c r="J1071" s="13"/>
      <c r="K1071" s="13"/>
      <c r="L1071" s="25"/>
      <c r="M1071" s="14" t="str">
        <f aca="false">IF(OR($C1071="",$J1071=""),"",INT(($J1071-$C1071)/365.25))</f>
        <v/>
      </c>
      <c r="N1071" s="14" t="str">
        <f aca="false">IF($M1071="","",IF($M1071&lt;2,"Ha","Yo'q"))</f>
        <v/>
      </c>
      <c r="O1071" s="14" t="str">
        <f aca="false">IF($M1071="","",IF(AND($M1071&gt;=7,$M1071&lt;=17),"Ha","Yo'q"))</f>
        <v/>
      </c>
      <c r="P1071" s="14" t="str">
        <f aca="false">IF(AND($B1071&lt;&gt;"",$J1071&lt;&gt;"",$J1071&lt;=Boshqaruv!$C$10,OR($K1071="",$K1071&gt;Boshqaruv!$C$10),$L1071&lt;&gt;"Tibbiy qarshi ko'rsatma"),1,"")</f>
        <v/>
      </c>
      <c r="Q1071" s="28" t="n">
        <f aca="false">IF(AND($B1071&lt;&gt;"",$J1071&gt;=Boshqaruv!$C$9,$J1071&lt;=Boshqaruv!$C$10),IF(COUNTIFS($B$4:$B1070,$B1071,$C$4:$C1070,$C1071,$J$4:$J1070,"&gt;="&amp;Boshqaruv!$C$9,$J$4:$J1070,"&lt;="&amp;Boshqaruv!$C$10)=0,1,0),0)</f>
        <v>0</v>
      </c>
      <c r="R1071" s="28" t="n">
        <f aca="false">IF(AND($B1071&lt;&gt;"",$J1071&gt;=Boshqaruv!$C$9,$J1071&lt;=Boshqaruv!$C$10,$K1071&lt;&gt;"",$K1071&lt;=Boshqaruv!$C$10),IF(COUNTIFS($B$4:$B1070,$B1071,$C$4:$C1070,$C1071,$J$4:$J1070,"&gt;="&amp;Boshqaruv!$C$9,$J$4:$J1070,"&lt;="&amp;Boshqaruv!$C$10,$K$4:$K1070,"&lt;&gt;",$K$4:$K1070,"&lt;="&amp;Boshqaruv!$C$10)=0,1,0),0)</f>
        <v>0</v>
      </c>
      <c r="S1071" s="28" t="n">
        <f aca="false">IF($P1071=1,IF(COUNTIFS($B$4:$B1070,$B1071,$C$4:$C1070,$C1071,$P$4:$P1070,1)=0,1,0),0)</f>
        <v>0</v>
      </c>
      <c r="T1071" s="12"/>
    </row>
    <row r="1072" customFormat="false" ht="15" hidden="false" customHeight="false" outlineLevel="0" collapsed="false">
      <c r="A1072" s="20" t="n">
        <v>1068</v>
      </c>
      <c r="B1072" s="12"/>
      <c r="C1072" s="13"/>
      <c r="D1072" s="24"/>
      <c r="E1072" s="12"/>
      <c r="F1072" s="12"/>
      <c r="G1072" s="25"/>
      <c r="H1072" s="25"/>
      <c r="I1072" s="25"/>
      <c r="J1072" s="13"/>
      <c r="K1072" s="13"/>
      <c r="L1072" s="25"/>
      <c r="M1072" s="14" t="str">
        <f aca="false">IF(OR($C1072="",$J1072=""),"",INT(($J1072-$C1072)/365.25))</f>
        <v/>
      </c>
      <c r="N1072" s="14" t="str">
        <f aca="false">IF($M1072="","",IF($M1072&lt;2,"Ha","Yo'q"))</f>
        <v/>
      </c>
      <c r="O1072" s="14" t="str">
        <f aca="false">IF($M1072="","",IF(AND($M1072&gt;=7,$M1072&lt;=17),"Ha","Yo'q"))</f>
        <v/>
      </c>
      <c r="P1072" s="14" t="str">
        <f aca="false">IF(AND($B1072&lt;&gt;"",$J1072&lt;&gt;"",$J1072&lt;=Boshqaruv!$C$10,OR($K1072="",$K1072&gt;Boshqaruv!$C$10),$L1072&lt;&gt;"Tibbiy qarshi ko'rsatma"),1,"")</f>
        <v/>
      </c>
      <c r="Q1072" s="28" t="n">
        <f aca="false">IF(AND($B1072&lt;&gt;"",$J1072&gt;=Boshqaruv!$C$9,$J1072&lt;=Boshqaruv!$C$10),IF(COUNTIFS($B$4:$B1071,$B1072,$C$4:$C1071,$C1072,$J$4:$J1071,"&gt;="&amp;Boshqaruv!$C$9,$J$4:$J1071,"&lt;="&amp;Boshqaruv!$C$10)=0,1,0),0)</f>
        <v>0</v>
      </c>
      <c r="R1072" s="28" t="n">
        <f aca="false">IF(AND($B1072&lt;&gt;"",$J1072&gt;=Boshqaruv!$C$9,$J1072&lt;=Boshqaruv!$C$10,$K1072&lt;&gt;"",$K1072&lt;=Boshqaruv!$C$10),IF(COUNTIFS($B$4:$B1071,$B1072,$C$4:$C1071,$C1072,$J$4:$J1071,"&gt;="&amp;Boshqaruv!$C$9,$J$4:$J1071,"&lt;="&amp;Boshqaruv!$C$10,$K$4:$K1071,"&lt;&gt;",$K$4:$K1071,"&lt;="&amp;Boshqaruv!$C$10)=0,1,0),0)</f>
        <v>0</v>
      </c>
      <c r="S1072" s="28" t="n">
        <f aca="false">IF($P1072=1,IF(COUNTIFS($B$4:$B1071,$B1072,$C$4:$C1071,$C1072,$P$4:$P1071,1)=0,1,0),0)</f>
        <v>0</v>
      </c>
      <c r="T1072" s="12"/>
    </row>
    <row r="1073" customFormat="false" ht="15" hidden="false" customHeight="false" outlineLevel="0" collapsed="false">
      <c r="A1073" s="20" t="n">
        <v>1069</v>
      </c>
      <c r="B1073" s="12"/>
      <c r="C1073" s="13"/>
      <c r="D1073" s="24"/>
      <c r="E1073" s="12"/>
      <c r="F1073" s="12"/>
      <c r="G1073" s="25"/>
      <c r="H1073" s="25"/>
      <c r="I1073" s="25"/>
      <c r="J1073" s="13"/>
      <c r="K1073" s="13"/>
      <c r="L1073" s="25"/>
      <c r="M1073" s="14" t="str">
        <f aca="false">IF(OR($C1073="",$J1073=""),"",INT(($J1073-$C1073)/365.25))</f>
        <v/>
      </c>
      <c r="N1073" s="14" t="str">
        <f aca="false">IF($M1073="","",IF($M1073&lt;2,"Ha","Yo'q"))</f>
        <v/>
      </c>
      <c r="O1073" s="14" t="str">
        <f aca="false">IF($M1073="","",IF(AND($M1073&gt;=7,$M1073&lt;=17),"Ha","Yo'q"))</f>
        <v/>
      </c>
      <c r="P1073" s="14" t="str">
        <f aca="false">IF(AND($B1073&lt;&gt;"",$J1073&lt;&gt;"",$J1073&lt;=Boshqaruv!$C$10,OR($K1073="",$K1073&gt;Boshqaruv!$C$10),$L1073&lt;&gt;"Tibbiy qarshi ko'rsatma"),1,"")</f>
        <v/>
      </c>
      <c r="Q1073" s="28" t="n">
        <f aca="false">IF(AND($B1073&lt;&gt;"",$J1073&gt;=Boshqaruv!$C$9,$J1073&lt;=Boshqaruv!$C$10),IF(COUNTIFS($B$4:$B1072,$B1073,$C$4:$C1072,$C1073,$J$4:$J1072,"&gt;="&amp;Boshqaruv!$C$9,$J$4:$J1072,"&lt;="&amp;Boshqaruv!$C$10)=0,1,0),0)</f>
        <v>0</v>
      </c>
      <c r="R1073" s="28" t="n">
        <f aca="false">IF(AND($B1073&lt;&gt;"",$J1073&gt;=Boshqaruv!$C$9,$J1073&lt;=Boshqaruv!$C$10,$K1073&lt;&gt;"",$K1073&lt;=Boshqaruv!$C$10),IF(COUNTIFS($B$4:$B1072,$B1073,$C$4:$C1072,$C1073,$J$4:$J1072,"&gt;="&amp;Boshqaruv!$C$9,$J$4:$J1072,"&lt;="&amp;Boshqaruv!$C$10,$K$4:$K1072,"&lt;&gt;",$K$4:$K1072,"&lt;="&amp;Boshqaruv!$C$10)=0,1,0),0)</f>
        <v>0</v>
      </c>
      <c r="S1073" s="28" t="n">
        <f aca="false">IF($P1073=1,IF(COUNTIFS($B$4:$B1072,$B1073,$C$4:$C1072,$C1073,$P$4:$P1072,1)=0,1,0),0)</f>
        <v>0</v>
      </c>
      <c r="T1073" s="12"/>
    </row>
    <row r="1074" customFormat="false" ht="15" hidden="false" customHeight="false" outlineLevel="0" collapsed="false">
      <c r="A1074" s="20" t="n">
        <v>1070</v>
      </c>
      <c r="B1074" s="12"/>
      <c r="C1074" s="13"/>
      <c r="D1074" s="24"/>
      <c r="E1074" s="12"/>
      <c r="F1074" s="12"/>
      <c r="G1074" s="25"/>
      <c r="H1074" s="25"/>
      <c r="I1074" s="25"/>
      <c r="J1074" s="13"/>
      <c r="K1074" s="13"/>
      <c r="L1074" s="25"/>
      <c r="M1074" s="14" t="str">
        <f aca="false">IF(OR($C1074="",$J1074=""),"",INT(($J1074-$C1074)/365.25))</f>
        <v/>
      </c>
      <c r="N1074" s="14" t="str">
        <f aca="false">IF($M1074="","",IF($M1074&lt;2,"Ha","Yo'q"))</f>
        <v/>
      </c>
      <c r="O1074" s="14" t="str">
        <f aca="false">IF($M1074="","",IF(AND($M1074&gt;=7,$M1074&lt;=17),"Ha","Yo'q"))</f>
        <v/>
      </c>
      <c r="P1074" s="14" t="str">
        <f aca="false">IF(AND($B1074&lt;&gt;"",$J1074&lt;&gt;"",$J1074&lt;=Boshqaruv!$C$10,OR($K1074="",$K1074&gt;Boshqaruv!$C$10),$L1074&lt;&gt;"Tibbiy qarshi ko'rsatma"),1,"")</f>
        <v/>
      </c>
      <c r="Q1074" s="28" t="n">
        <f aca="false">IF(AND($B1074&lt;&gt;"",$J1074&gt;=Boshqaruv!$C$9,$J1074&lt;=Boshqaruv!$C$10),IF(COUNTIFS($B$4:$B1073,$B1074,$C$4:$C1073,$C1074,$J$4:$J1073,"&gt;="&amp;Boshqaruv!$C$9,$J$4:$J1073,"&lt;="&amp;Boshqaruv!$C$10)=0,1,0),0)</f>
        <v>0</v>
      </c>
      <c r="R1074" s="28" t="n">
        <f aca="false">IF(AND($B1074&lt;&gt;"",$J1074&gt;=Boshqaruv!$C$9,$J1074&lt;=Boshqaruv!$C$10,$K1074&lt;&gt;"",$K1074&lt;=Boshqaruv!$C$10),IF(COUNTIFS($B$4:$B1073,$B1074,$C$4:$C1073,$C1074,$J$4:$J1073,"&gt;="&amp;Boshqaruv!$C$9,$J$4:$J1073,"&lt;="&amp;Boshqaruv!$C$10,$K$4:$K1073,"&lt;&gt;",$K$4:$K1073,"&lt;="&amp;Boshqaruv!$C$10)=0,1,0),0)</f>
        <v>0</v>
      </c>
      <c r="S1074" s="28" t="n">
        <f aca="false">IF($P1074=1,IF(COUNTIFS($B$4:$B1073,$B1074,$C$4:$C1073,$C1074,$P$4:$P1073,1)=0,1,0),0)</f>
        <v>0</v>
      </c>
      <c r="T1074" s="12"/>
    </row>
    <row r="1075" customFormat="false" ht="15" hidden="false" customHeight="false" outlineLevel="0" collapsed="false">
      <c r="A1075" s="20" t="n">
        <v>1071</v>
      </c>
      <c r="B1075" s="12"/>
      <c r="C1075" s="13"/>
      <c r="D1075" s="24"/>
      <c r="E1075" s="12"/>
      <c r="F1075" s="12"/>
      <c r="G1075" s="25"/>
      <c r="H1075" s="25"/>
      <c r="I1075" s="25"/>
      <c r="J1075" s="13"/>
      <c r="K1075" s="13"/>
      <c r="L1075" s="25"/>
      <c r="M1075" s="14" t="str">
        <f aca="false">IF(OR($C1075="",$J1075=""),"",INT(($J1075-$C1075)/365.25))</f>
        <v/>
      </c>
      <c r="N1075" s="14" t="str">
        <f aca="false">IF($M1075="","",IF($M1075&lt;2,"Ha","Yo'q"))</f>
        <v/>
      </c>
      <c r="O1075" s="14" t="str">
        <f aca="false">IF($M1075="","",IF(AND($M1075&gt;=7,$M1075&lt;=17),"Ha","Yo'q"))</f>
        <v/>
      </c>
      <c r="P1075" s="14" t="str">
        <f aca="false">IF(AND($B1075&lt;&gt;"",$J1075&lt;&gt;"",$J1075&lt;=Boshqaruv!$C$10,OR($K1075="",$K1075&gt;Boshqaruv!$C$10),$L1075&lt;&gt;"Tibbiy qarshi ko'rsatma"),1,"")</f>
        <v/>
      </c>
      <c r="Q1075" s="28" t="n">
        <f aca="false">IF(AND($B1075&lt;&gt;"",$J1075&gt;=Boshqaruv!$C$9,$J1075&lt;=Boshqaruv!$C$10),IF(COUNTIFS($B$4:$B1074,$B1075,$C$4:$C1074,$C1075,$J$4:$J1074,"&gt;="&amp;Boshqaruv!$C$9,$J$4:$J1074,"&lt;="&amp;Boshqaruv!$C$10)=0,1,0),0)</f>
        <v>0</v>
      </c>
      <c r="R1075" s="28" t="n">
        <f aca="false">IF(AND($B1075&lt;&gt;"",$J1075&gt;=Boshqaruv!$C$9,$J1075&lt;=Boshqaruv!$C$10,$K1075&lt;&gt;"",$K1075&lt;=Boshqaruv!$C$10),IF(COUNTIFS($B$4:$B1074,$B1075,$C$4:$C1074,$C1075,$J$4:$J1074,"&gt;="&amp;Boshqaruv!$C$9,$J$4:$J1074,"&lt;="&amp;Boshqaruv!$C$10,$K$4:$K1074,"&lt;&gt;",$K$4:$K1074,"&lt;="&amp;Boshqaruv!$C$10)=0,1,0),0)</f>
        <v>0</v>
      </c>
      <c r="S1075" s="28" t="n">
        <f aca="false">IF($P1075=1,IF(COUNTIFS($B$4:$B1074,$B1075,$C$4:$C1074,$C1075,$P$4:$P1074,1)=0,1,0),0)</f>
        <v>0</v>
      </c>
      <c r="T1075" s="12"/>
    </row>
    <row r="1076" customFormat="false" ht="15" hidden="false" customHeight="false" outlineLevel="0" collapsed="false">
      <c r="A1076" s="20" t="n">
        <v>1072</v>
      </c>
      <c r="B1076" s="12"/>
      <c r="C1076" s="13"/>
      <c r="D1076" s="24"/>
      <c r="E1076" s="12"/>
      <c r="F1076" s="12"/>
      <c r="G1076" s="25"/>
      <c r="H1076" s="25"/>
      <c r="I1076" s="25"/>
      <c r="J1076" s="13"/>
      <c r="K1076" s="13"/>
      <c r="L1076" s="25"/>
      <c r="M1076" s="14" t="str">
        <f aca="false">IF(OR($C1076="",$J1076=""),"",INT(($J1076-$C1076)/365.25))</f>
        <v/>
      </c>
      <c r="N1076" s="14" t="str">
        <f aca="false">IF($M1076="","",IF($M1076&lt;2,"Ha","Yo'q"))</f>
        <v/>
      </c>
      <c r="O1076" s="14" t="str">
        <f aca="false">IF($M1076="","",IF(AND($M1076&gt;=7,$M1076&lt;=17),"Ha","Yo'q"))</f>
        <v/>
      </c>
      <c r="P1076" s="14" t="str">
        <f aca="false">IF(AND($B1076&lt;&gt;"",$J1076&lt;&gt;"",$J1076&lt;=Boshqaruv!$C$10,OR($K1076="",$K1076&gt;Boshqaruv!$C$10),$L1076&lt;&gt;"Tibbiy qarshi ko'rsatma"),1,"")</f>
        <v/>
      </c>
      <c r="Q1076" s="28" t="n">
        <f aca="false">IF(AND($B1076&lt;&gt;"",$J1076&gt;=Boshqaruv!$C$9,$J1076&lt;=Boshqaruv!$C$10),IF(COUNTIFS($B$4:$B1075,$B1076,$C$4:$C1075,$C1076,$J$4:$J1075,"&gt;="&amp;Boshqaruv!$C$9,$J$4:$J1075,"&lt;="&amp;Boshqaruv!$C$10)=0,1,0),0)</f>
        <v>0</v>
      </c>
      <c r="R1076" s="28" t="n">
        <f aca="false">IF(AND($B1076&lt;&gt;"",$J1076&gt;=Boshqaruv!$C$9,$J1076&lt;=Boshqaruv!$C$10,$K1076&lt;&gt;"",$K1076&lt;=Boshqaruv!$C$10),IF(COUNTIFS($B$4:$B1075,$B1076,$C$4:$C1075,$C1076,$J$4:$J1075,"&gt;="&amp;Boshqaruv!$C$9,$J$4:$J1075,"&lt;="&amp;Boshqaruv!$C$10,$K$4:$K1075,"&lt;&gt;",$K$4:$K1075,"&lt;="&amp;Boshqaruv!$C$10)=0,1,0),0)</f>
        <v>0</v>
      </c>
      <c r="S1076" s="28" t="n">
        <f aca="false">IF($P1076=1,IF(COUNTIFS($B$4:$B1075,$B1076,$C$4:$C1075,$C1076,$P$4:$P1075,1)=0,1,0),0)</f>
        <v>0</v>
      </c>
      <c r="T1076" s="12"/>
    </row>
    <row r="1077" customFormat="false" ht="15" hidden="false" customHeight="false" outlineLevel="0" collapsed="false">
      <c r="A1077" s="20" t="n">
        <v>1073</v>
      </c>
      <c r="B1077" s="12"/>
      <c r="C1077" s="13"/>
      <c r="D1077" s="24"/>
      <c r="E1077" s="12"/>
      <c r="F1077" s="12"/>
      <c r="G1077" s="25"/>
      <c r="H1077" s="25"/>
      <c r="I1077" s="25"/>
      <c r="J1077" s="13"/>
      <c r="K1077" s="13"/>
      <c r="L1077" s="25"/>
      <c r="M1077" s="14" t="str">
        <f aca="false">IF(OR($C1077="",$J1077=""),"",INT(($J1077-$C1077)/365.25))</f>
        <v/>
      </c>
      <c r="N1077" s="14" t="str">
        <f aca="false">IF($M1077="","",IF($M1077&lt;2,"Ha","Yo'q"))</f>
        <v/>
      </c>
      <c r="O1077" s="14" t="str">
        <f aca="false">IF($M1077="","",IF(AND($M1077&gt;=7,$M1077&lt;=17),"Ha","Yo'q"))</f>
        <v/>
      </c>
      <c r="P1077" s="14" t="str">
        <f aca="false">IF(AND($B1077&lt;&gt;"",$J1077&lt;&gt;"",$J1077&lt;=Boshqaruv!$C$10,OR($K1077="",$K1077&gt;Boshqaruv!$C$10),$L1077&lt;&gt;"Tibbiy qarshi ko'rsatma"),1,"")</f>
        <v/>
      </c>
      <c r="Q1077" s="28" t="n">
        <f aca="false">IF(AND($B1077&lt;&gt;"",$J1077&gt;=Boshqaruv!$C$9,$J1077&lt;=Boshqaruv!$C$10),IF(COUNTIFS($B$4:$B1076,$B1077,$C$4:$C1076,$C1077,$J$4:$J1076,"&gt;="&amp;Boshqaruv!$C$9,$J$4:$J1076,"&lt;="&amp;Boshqaruv!$C$10)=0,1,0),0)</f>
        <v>0</v>
      </c>
      <c r="R1077" s="28" t="n">
        <f aca="false">IF(AND($B1077&lt;&gt;"",$J1077&gt;=Boshqaruv!$C$9,$J1077&lt;=Boshqaruv!$C$10,$K1077&lt;&gt;"",$K1077&lt;=Boshqaruv!$C$10),IF(COUNTIFS($B$4:$B1076,$B1077,$C$4:$C1076,$C1077,$J$4:$J1076,"&gt;="&amp;Boshqaruv!$C$9,$J$4:$J1076,"&lt;="&amp;Boshqaruv!$C$10,$K$4:$K1076,"&lt;&gt;",$K$4:$K1076,"&lt;="&amp;Boshqaruv!$C$10)=0,1,0),0)</f>
        <v>0</v>
      </c>
      <c r="S1077" s="28" t="n">
        <f aca="false">IF($P1077=1,IF(COUNTIFS($B$4:$B1076,$B1077,$C$4:$C1076,$C1077,$P$4:$P1076,1)=0,1,0),0)</f>
        <v>0</v>
      </c>
      <c r="T1077" s="12"/>
    </row>
    <row r="1078" customFormat="false" ht="15" hidden="false" customHeight="false" outlineLevel="0" collapsed="false">
      <c r="A1078" s="20" t="n">
        <v>1074</v>
      </c>
      <c r="B1078" s="12"/>
      <c r="C1078" s="13"/>
      <c r="D1078" s="24"/>
      <c r="E1078" s="12"/>
      <c r="F1078" s="12"/>
      <c r="G1078" s="25"/>
      <c r="H1078" s="25"/>
      <c r="I1078" s="25"/>
      <c r="J1078" s="13"/>
      <c r="K1078" s="13"/>
      <c r="L1078" s="25"/>
      <c r="M1078" s="14" t="str">
        <f aca="false">IF(OR($C1078="",$J1078=""),"",INT(($J1078-$C1078)/365.25))</f>
        <v/>
      </c>
      <c r="N1078" s="14" t="str">
        <f aca="false">IF($M1078="","",IF($M1078&lt;2,"Ha","Yo'q"))</f>
        <v/>
      </c>
      <c r="O1078" s="14" t="str">
        <f aca="false">IF($M1078="","",IF(AND($M1078&gt;=7,$M1078&lt;=17),"Ha","Yo'q"))</f>
        <v/>
      </c>
      <c r="P1078" s="14" t="str">
        <f aca="false">IF(AND($B1078&lt;&gt;"",$J1078&lt;&gt;"",$J1078&lt;=Boshqaruv!$C$10,OR($K1078="",$K1078&gt;Boshqaruv!$C$10),$L1078&lt;&gt;"Tibbiy qarshi ko'rsatma"),1,"")</f>
        <v/>
      </c>
      <c r="Q1078" s="28" t="n">
        <f aca="false">IF(AND($B1078&lt;&gt;"",$J1078&gt;=Boshqaruv!$C$9,$J1078&lt;=Boshqaruv!$C$10),IF(COUNTIFS($B$4:$B1077,$B1078,$C$4:$C1077,$C1078,$J$4:$J1077,"&gt;="&amp;Boshqaruv!$C$9,$J$4:$J1077,"&lt;="&amp;Boshqaruv!$C$10)=0,1,0),0)</f>
        <v>0</v>
      </c>
      <c r="R1078" s="28" t="n">
        <f aca="false">IF(AND($B1078&lt;&gt;"",$J1078&gt;=Boshqaruv!$C$9,$J1078&lt;=Boshqaruv!$C$10,$K1078&lt;&gt;"",$K1078&lt;=Boshqaruv!$C$10),IF(COUNTIFS($B$4:$B1077,$B1078,$C$4:$C1077,$C1078,$J$4:$J1077,"&gt;="&amp;Boshqaruv!$C$9,$J$4:$J1077,"&lt;="&amp;Boshqaruv!$C$10,$K$4:$K1077,"&lt;&gt;",$K$4:$K1077,"&lt;="&amp;Boshqaruv!$C$10)=0,1,0),0)</f>
        <v>0</v>
      </c>
      <c r="S1078" s="28" t="n">
        <f aca="false">IF($P1078=1,IF(COUNTIFS($B$4:$B1077,$B1078,$C$4:$C1077,$C1078,$P$4:$P1077,1)=0,1,0),0)</f>
        <v>0</v>
      </c>
      <c r="T1078" s="12"/>
    </row>
    <row r="1079" customFormat="false" ht="15" hidden="false" customHeight="false" outlineLevel="0" collapsed="false">
      <c r="A1079" s="20" t="n">
        <v>1075</v>
      </c>
      <c r="B1079" s="12"/>
      <c r="C1079" s="13"/>
      <c r="D1079" s="24"/>
      <c r="E1079" s="12"/>
      <c r="F1079" s="12"/>
      <c r="G1079" s="25"/>
      <c r="H1079" s="25"/>
      <c r="I1079" s="25"/>
      <c r="J1079" s="13"/>
      <c r="K1079" s="13"/>
      <c r="L1079" s="25"/>
      <c r="M1079" s="14" t="str">
        <f aca="false">IF(OR($C1079="",$J1079=""),"",INT(($J1079-$C1079)/365.25))</f>
        <v/>
      </c>
      <c r="N1079" s="14" t="str">
        <f aca="false">IF($M1079="","",IF($M1079&lt;2,"Ha","Yo'q"))</f>
        <v/>
      </c>
      <c r="O1079" s="14" t="str">
        <f aca="false">IF($M1079="","",IF(AND($M1079&gt;=7,$M1079&lt;=17),"Ha","Yo'q"))</f>
        <v/>
      </c>
      <c r="P1079" s="14" t="str">
        <f aca="false">IF(AND($B1079&lt;&gt;"",$J1079&lt;&gt;"",$J1079&lt;=Boshqaruv!$C$10,OR($K1079="",$K1079&gt;Boshqaruv!$C$10),$L1079&lt;&gt;"Tibbiy qarshi ko'rsatma"),1,"")</f>
        <v/>
      </c>
      <c r="Q1079" s="28" t="n">
        <f aca="false">IF(AND($B1079&lt;&gt;"",$J1079&gt;=Boshqaruv!$C$9,$J1079&lt;=Boshqaruv!$C$10),IF(COUNTIFS($B$4:$B1078,$B1079,$C$4:$C1078,$C1079,$J$4:$J1078,"&gt;="&amp;Boshqaruv!$C$9,$J$4:$J1078,"&lt;="&amp;Boshqaruv!$C$10)=0,1,0),0)</f>
        <v>0</v>
      </c>
      <c r="R1079" s="28" t="n">
        <f aca="false">IF(AND($B1079&lt;&gt;"",$J1079&gt;=Boshqaruv!$C$9,$J1079&lt;=Boshqaruv!$C$10,$K1079&lt;&gt;"",$K1079&lt;=Boshqaruv!$C$10),IF(COUNTIFS($B$4:$B1078,$B1079,$C$4:$C1078,$C1079,$J$4:$J1078,"&gt;="&amp;Boshqaruv!$C$9,$J$4:$J1078,"&lt;="&amp;Boshqaruv!$C$10,$K$4:$K1078,"&lt;&gt;",$K$4:$K1078,"&lt;="&amp;Boshqaruv!$C$10)=0,1,0),0)</f>
        <v>0</v>
      </c>
      <c r="S1079" s="28" t="n">
        <f aca="false">IF($P1079=1,IF(COUNTIFS($B$4:$B1078,$B1079,$C$4:$C1078,$C1079,$P$4:$P1078,1)=0,1,0),0)</f>
        <v>0</v>
      </c>
      <c r="T1079" s="12"/>
    </row>
    <row r="1080" customFormat="false" ht="15" hidden="false" customHeight="false" outlineLevel="0" collapsed="false">
      <c r="A1080" s="20" t="n">
        <v>1076</v>
      </c>
      <c r="B1080" s="12"/>
      <c r="C1080" s="13"/>
      <c r="D1080" s="24"/>
      <c r="E1080" s="12"/>
      <c r="F1080" s="12"/>
      <c r="G1080" s="25"/>
      <c r="H1080" s="25"/>
      <c r="I1080" s="25"/>
      <c r="J1080" s="13"/>
      <c r="K1080" s="13"/>
      <c r="L1080" s="25"/>
      <c r="M1080" s="14" t="str">
        <f aca="false">IF(OR($C1080="",$J1080=""),"",INT(($J1080-$C1080)/365.25))</f>
        <v/>
      </c>
      <c r="N1080" s="14" t="str">
        <f aca="false">IF($M1080="","",IF($M1080&lt;2,"Ha","Yo'q"))</f>
        <v/>
      </c>
      <c r="O1080" s="14" t="str">
        <f aca="false">IF($M1080="","",IF(AND($M1080&gt;=7,$M1080&lt;=17),"Ha","Yo'q"))</f>
        <v/>
      </c>
      <c r="P1080" s="14" t="str">
        <f aca="false">IF(AND($B1080&lt;&gt;"",$J1080&lt;&gt;"",$J1080&lt;=Boshqaruv!$C$10,OR($K1080="",$K1080&gt;Boshqaruv!$C$10),$L1080&lt;&gt;"Tibbiy qarshi ko'rsatma"),1,"")</f>
        <v/>
      </c>
      <c r="Q1080" s="28" t="n">
        <f aca="false">IF(AND($B1080&lt;&gt;"",$J1080&gt;=Boshqaruv!$C$9,$J1080&lt;=Boshqaruv!$C$10),IF(COUNTIFS($B$4:$B1079,$B1080,$C$4:$C1079,$C1080,$J$4:$J1079,"&gt;="&amp;Boshqaruv!$C$9,$J$4:$J1079,"&lt;="&amp;Boshqaruv!$C$10)=0,1,0),0)</f>
        <v>0</v>
      </c>
      <c r="R1080" s="28" t="n">
        <f aca="false">IF(AND($B1080&lt;&gt;"",$J1080&gt;=Boshqaruv!$C$9,$J1080&lt;=Boshqaruv!$C$10,$K1080&lt;&gt;"",$K1080&lt;=Boshqaruv!$C$10),IF(COUNTIFS($B$4:$B1079,$B1080,$C$4:$C1079,$C1080,$J$4:$J1079,"&gt;="&amp;Boshqaruv!$C$9,$J$4:$J1079,"&lt;="&amp;Boshqaruv!$C$10,$K$4:$K1079,"&lt;&gt;",$K$4:$K1079,"&lt;="&amp;Boshqaruv!$C$10)=0,1,0),0)</f>
        <v>0</v>
      </c>
      <c r="S1080" s="28" t="n">
        <f aca="false">IF($P1080=1,IF(COUNTIFS($B$4:$B1079,$B1080,$C$4:$C1079,$C1080,$P$4:$P1079,1)=0,1,0),0)</f>
        <v>0</v>
      </c>
      <c r="T1080" s="12"/>
    </row>
    <row r="1081" customFormat="false" ht="15" hidden="false" customHeight="false" outlineLevel="0" collapsed="false">
      <c r="A1081" s="20" t="n">
        <v>1077</v>
      </c>
      <c r="B1081" s="12"/>
      <c r="C1081" s="13"/>
      <c r="D1081" s="24"/>
      <c r="E1081" s="12"/>
      <c r="F1081" s="12"/>
      <c r="G1081" s="25"/>
      <c r="H1081" s="25"/>
      <c r="I1081" s="25"/>
      <c r="J1081" s="13"/>
      <c r="K1081" s="13"/>
      <c r="L1081" s="25"/>
      <c r="M1081" s="14" t="str">
        <f aca="false">IF(OR($C1081="",$J1081=""),"",INT(($J1081-$C1081)/365.25))</f>
        <v/>
      </c>
      <c r="N1081" s="14" t="str">
        <f aca="false">IF($M1081="","",IF($M1081&lt;2,"Ha","Yo'q"))</f>
        <v/>
      </c>
      <c r="O1081" s="14" t="str">
        <f aca="false">IF($M1081="","",IF(AND($M1081&gt;=7,$M1081&lt;=17),"Ha","Yo'q"))</f>
        <v/>
      </c>
      <c r="P1081" s="14" t="str">
        <f aca="false">IF(AND($B1081&lt;&gt;"",$J1081&lt;&gt;"",$J1081&lt;=Boshqaruv!$C$10,OR($K1081="",$K1081&gt;Boshqaruv!$C$10),$L1081&lt;&gt;"Tibbiy qarshi ko'rsatma"),1,"")</f>
        <v/>
      </c>
      <c r="Q1081" s="28" t="n">
        <f aca="false">IF(AND($B1081&lt;&gt;"",$J1081&gt;=Boshqaruv!$C$9,$J1081&lt;=Boshqaruv!$C$10),IF(COUNTIFS($B$4:$B1080,$B1081,$C$4:$C1080,$C1081,$J$4:$J1080,"&gt;="&amp;Boshqaruv!$C$9,$J$4:$J1080,"&lt;="&amp;Boshqaruv!$C$10)=0,1,0),0)</f>
        <v>0</v>
      </c>
      <c r="R1081" s="28" t="n">
        <f aca="false">IF(AND($B1081&lt;&gt;"",$J1081&gt;=Boshqaruv!$C$9,$J1081&lt;=Boshqaruv!$C$10,$K1081&lt;&gt;"",$K1081&lt;=Boshqaruv!$C$10),IF(COUNTIFS($B$4:$B1080,$B1081,$C$4:$C1080,$C1081,$J$4:$J1080,"&gt;="&amp;Boshqaruv!$C$9,$J$4:$J1080,"&lt;="&amp;Boshqaruv!$C$10,$K$4:$K1080,"&lt;&gt;",$K$4:$K1080,"&lt;="&amp;Boshqaruv!$C$10)=0,1,0),0)</f>
        <v>0</v>
      </c>
      <c r="S1081" s="28" t="n">
        <f aca="false">IF($P1081=1,IF(COUNTIFS($B$4:$B1080,$B1081,$C$4:$C1080,$C1081,$P$4:$P1080,1)=0,1,0),0)</f>
        <v>0</v>
      </c>
      <c r="T1081" s="12"/>
    </row>
    <row r="1082" customFormat="false" ht="15" hidden="false" customHeight="false" outlineLevel="0" collapsed="false">
      <c r="A1082" s="20" t="n">
        <v>1078</v>
      </c>
      <c r="B1082" s="12"/>
      <c r="C1082" s="13"/>
      <c r="D1082" s="24"/>
      <c r="E1082" s="12"/>
      <c r="F1082" s="12"/>
      <c r="G1082" s="25"/>
      <c r="H1082" s="25"/>
      <c r="I1082" s="25"/>
      <c r="J1082" s="13"/>
      <c r="K1082" s="13"/>
      <c r="L1082" s="25"/>
      <c r="M1082" s="14" t="str">
        <f aca="false">IF(OR($C1082="",$J1082=""),"",INT(($J1082-$C1082)/365.25))</f>
        <v/>
      </c>
      <c r="N1082" s="14" t="str">
        <f aca="false">IF($M1082="","",IF($M1082&lt;2,"Ha","Yo'q"))</f>
        <v/>
      </c>
      <c r="O1082" s="14" t="str">
        <f aca="false">IF($M1082="","",IF(AND($M1082&gt;=7,$M1082&lt;=17),"Ha","Yo'q"))</f>
        <v/>
      </c>
      <c r="P1082" s="14" t="str">
        <f aca="false">IF(AND($B1082&lt;&gt;"",$J1082&lt;&gt;"",$J1082&lt;=Boshqaruv!$C$10,OR($K1082="",$K1082&gt;Boshqaruv!$C$10),$L1082&lt;&gt;"Tibbiy qarshi ko'rsatma"),1,"")</f>
        <v/>
      </c>
      <c r="Q1082" s="28" t="n">
        <f aca="false">IF(AND($B1082&lt;&gt;"",$J1082&gt;=Boshqaruv!$C$9,$J1082&lt;=Boshqaruv!$C$10),IF(COUNTIFS($B$4:$B1081,$B1082,$C$4:$C1081,$C1082,$J$4:$J1081,"&gt;="&amp;Boshqaruv!$C$9,$J$4:$J1081,"&lt;="&amp;Boshqaruv!$C$10)=0,1,0),0)</f>
        <v>0</v>
      </c>
      <c r="R1082" s="28" t="n">
        <f aca="false">IF(AND($B1082&lt;&gt;"",$J1082&gt;=Boshqaruv!$C$9,$J1082&lt;=Boshqaruv!$C$10,$K1082&lt;&gt;"",$K1082&lt;=Boshqaruv!$C$10),IF(COUNTIFS($B$4:$B1081,$B1082,$C$4:$C1081,$C1082,$J$4:$J1081,"&gt;="&amp;Boshqaruv!$C$9,$J$4:$J1081,"&lt;="&amp;Boshqaruv!$C$10,$K$4:$K1081,"&lt;&gt;",$K$4:$K1081,"&lt;="&amp;Boshqaruv!$C$10)=0,1,0),0)</f>
        <v>0</v>
      </c>
      <c r="S1082" s="28" t="n">
        <f aca="false">IF($P1082=1,IF(COUNTIFS($B$4:$B1081,$B1082,$C$4:$C1081,$C1082,$P$4:$P1081,1)=0,1,0),0)</f>
        <v>0</v>
      </c>
      <c r="T1082" s="12"/>
    </row>
    <row r="1083" customFormat="false" ht="15" hidden="false" customHeight="false" outlineLevel="0" collapsed="false">
      <c r="A1083" s="20" t="n">
        <v>1079</v>
      </c>
      <c r="B1083" s="12"/>
      <c r="C1083" s="13"/>
      <c r="D1083" s="24"/>
      <c r="E1083" s="12"/>
      <c r="F1083" s="12"/>
      <c r="G1083" s="25"/>
      <c r="H1083" s="25"/>
      <c r="I1083" s="25"/>
      <c r="J1083" s="13"/>
      <c r="K1083" s="13"/>
      <c r="L1083" s="25"/>
      <c r="M1083" s="14" t="str">
        <f aca="false">IF(OR($C1083="",$J1083=""),"",INT(($J1083-$C1083)/365.25))</f>
        <v/>
      </c>
      <c r="N1083" s="14" t="str">
        <f aca="false">IF($M1083="","",IF($M1083&lt;2,"Ha","Yo'q"))</f>
        <v/>
      </c>
      <c r="O1083" s="14" t="str">
        <f aca="false">IF($M1083="","",IF(AND($M1083&gt;=7,$M1083&lt;=17),"Ha","Yo'q"))</f>
        <v/>
      </c>
      <c r="P1083" s="14" t="str">
        <f aca="false">IF(AND($B1083&lt;&gt;"",$J1083&lt;&gt;"",$J1083&lt;=Boshqaruv!$C$10,OR($K1083="",$K1083&gt;Boshqaruv!$C$10),$L1083&lt;&gt;"Tibbiy qarshi ko'rsatma"),1,"")</f>
        <v/>
      </c>
      <c r="Q1083" s="28" t="n">
        <f aca="false">IF(AND($B1083&lt;&gt;"",$J1083&gt;=Boshqaruv!$C$9,$J1083&lt;=Boshqaruv!$C$10),IF(COUNTIFS($B$4:$B1082,$B1083,$C$4:$C1082,$C1083,$J$4:$J1082,"&gt;="&amp;Boshqaruv!$C$9,$J$4:$J1082,"&lt;="&amp;Boshqaruv!$C$10)=0,1,0),0)</f>
        <v>0</v>
      </c>
      <c r="R1083" s="28" t="n">
        <f aca="false">IF(AND($B1083&lt;&gt;"",$J1083&gt;=Boshqaruv!$C$9,$J1083&lt;=Boshqaruv!$C$10,$K1083&lt;&gt;"",$K1083&lt;=Boshqaruv!$C$10),IF(COUNTIFS($B$4:$B1082,$B1083,$C$4:$C1082,$C1083,$J$4:$J1082,"&gt;="&amp;Boshqaruv!$C$9,$J$4:$J1082,"&lt;="&amp;Boshqaruv!$C$10,$K$4:$K1082,"&lt;&gt;",$K$4:$K1082,"&lt;="&amp;Boshqaruv!$C$10)=0,1,0),0)</f>
        <v>0</v>
      </c>
      <c r="S1083" s="28" t="n">
        <f aca="false">IF($P1083=1,IF(COUNTIFS($B$4:$B1082,$B1083,$C$4:$C1082,$C1083,$P$4:$P1082,1)=0,1,0),0)</f>
        <v>0</v>
      </c>
      <c r="T1083" s="12"/>
    </row>
    <row r="1084" customFormat="false" ht="15" hidden="false" customHeight="false" outlineLevel="0" collapsed="false">
      <c r="A1084" s="20" t="n">
        <v>1080</v>
      </c>
      <c r="B1084" s="12"/>
      <c r="C1084" s="13"/>
      <c r="D1084" s="24"/>
      <c r="E1084" s="12"/>
      <c r="F1084" s="12"/>
      <c r="G1084" s="25"/>
      <c r="H1084" s="25"/>
      <c r="I1084" s="25"/>
      <c r="J1084" s="13"/>
      <c r="K1084" s="13"/>
      <c r="L1084" s="25"/>
      <c r="M1084" s="14" t="str">
        <f aca="false">IF(OR($C1084="",$J1084=""),"",INT(($J1084-$C1084)/365.25))</f>
        <v/>
      </c>
      <c r="N1084" s="14" t="str">
        <f aca="false">IF($M1084="","",IF($M1084&lt;2,"Ha","Yo'q"))</f>
        <v/>
      </c>
      <c r="O1084" s="14" t="str">
        <f aca="false">IF($M1084="","",IF(AND($M1084&gt;=7,$M1084&lt;=17),"Ha","Yo'q"))</f>
        <v/>
      </c>
      <c r="P1084" s="14" t="str">
        <f aca="false">IF(AND($B1084&lt;&gt;"",$J1084&lt;&gt;"",$J1084&lt;=Boshqaruv!$C$10,OR($K1084="",$K1084&gt;Boshqaruv!$C$10),$L1084&lt;&gt;"Tibbiy qarshi ko'rsatma"),1,"")</f>
        <v/>
      </c>
      <c r="Q1084" s="28" t="n">
        <f aca="false">IF(AND($B1084&lt;&gt;"",$J1084&gt;=Boshqaruv!$C$9,$J1084&lt;=Boshqaruv!$C$10),IF(COUNTIFS($B$4:$B1083,$B1084,$C$4:$C1083,$C1084,$J$4:$J1083,"&gt;="&amp;Boshqaruv!$C$9,$J$4:$J1083,"&lt;="&amp;Boshqaruv!$C$10)=0,1,0),0)</f>
        <v>0</v>
      </c>
      <c r="R1084" s="28" t="n">
        <f aca="false">IF(AND($B1084&lt;&gt;"",$J1084&gt;=Boshqaruv!$C$9,$J1084&lt;=Boshqaruv!$C$10,$K1084&lt;&gt;"",$K1084&lt;=Boshqaruv!$C$10),IF(COUNTIFS($B$4:$B1083,$B1084,$C$4:$C1083,$C1084,$J$4:$J1083,"&gt;="&amp;Boshqaruv!$C$9,$J$4:$J1083,"&lt;="&amp;Boshqaruv!$C$10,$K$4:$K1083,"&lt;&gt;",$K$4:$K1083,"&lt;="&amp;Boshqaruv!$C$10)=0,1,0),0)</f>
        <v>0</v>
      </c>
      <c r="S1084" s="28" t="n">
        <f aca="false">IF($P1084=1,IF(COUNTIFS($B$4:$B1083,$B1084,$C$4:$C1083,$C1084,$P$4:$P1083,1)=0,1,0),0)</f>
        <v>0</v>
      </c>
      <c r="T1084" s="12"/>
    </row>
    <row r="1085" customFormat="false" ht="15" hidden="false" customHeight="false" outlineLevel="0" collapsed="false">
      <c r="A1085" s="20" t="n">
        <v>1081</v>
      </c>
      <c r="B1085" s="12"/>
      <c r="C1085" s="13"/>
      <c r="D1085" s="24"/>
      <c r="E1085" s="12"/>
      <c r="F1085" s="12"/>
      <c r="G1085" s="25"/>
      <c r="H1085" s="25"/>
      <c r="I1085" s="25"/>
      <c r="J1085" s="13"/>
      <c r="K1085" s="13"/>
      <c r="L1085" s="25"/>
      <c r="M1085" s="14" t="str">
        <f aca="false">IF(OR($C1085="",$J1085=""),"",INT(($J1085-$C1085)/365.25))</f>
        <v/>
      </c>
      <c r="N1085" s="14" t="str">
        <f aca="false">IF($M1085="","",IF($M1085&lt;2,"Ha","Yo'q"))</f>
        <v/>
      </c>
      <c r="O1085" s="14" t="str">
        <f aca="false">IF($M1085="","",IF(AND($M1085&gt;=7,$M1085&lt;=17),"Ha","Yo'q"))</f>
        <v/>
      </c>
      <c r="P1085" s="14" t="str">
        <f aca="false">IF(AND($B1085&lt;&gt;"",$J1085&lt;&gt;"",$J1085&lt;=Boshqaruv!$C$10,OR($K1085="",$K1085&gt;Boshqaruv!$C$10),$L1085&lt;&gt;"Tibbiy qarshi ko'rsatma"),1,"")</f>
        <v/>
      </c>
      <c r="Q1085" s="28" t="n">
        <f aca="false">IF(AND($B1085&lt;&gt;"",$J1085&gt;=Boshqaruv!$C$9,$J1085&lt;=Boshqaruv!$C$10),IF(COUNTIFS($B$4:$B1084,$B1085,$C$4:$C1084,$C1085,$J$4:$J1084,"&gt;="&amp;Boshqaruv!$C$9,$J$4:$J1084,"&lt;="&amp;Boshqaruv!$C$10)=0,1,0),0)</f>
        <v>0</v>
      </c>
      <c r="R1085" s="28" t="n">
        <f aca="false">IF(AND($B1085&lt;&gt;"",$J1085&gt;=Boshqaruv!$C$9,$J1085&lt;=Boshqaruv!$C$10,$K1085&lt;&gt;"",$K1085&lt;=Boshqaruv!$C$10),IF(COUNTIFS($B$4:$B1084,$B1085,$C$4:$C1084,$C1085,$J$4:$J1084,"&gt;="&amp;Boshqaruv!$C$9,$J$4:$J1084,"&lt;="&amp;Boshqaruv!$C$10,$K$4:$K1084,"&lt;&gt;",$K$4:$K1084,"&lt;="&amp;Boshqaruv!$C$10)=0,1,0),0)</f>
        <v>0</v>
      </c>
      <c r="S1085" s="28" t="n">
        <f aca="false">IF($P1085=1,IF(COUNTIFS($B$4:$B1084,$B1085,$C$4:$C1084,$C1085,$P$4:$P1084,1)=0,1,0),0)</f>
        <v>0</v>
      </c>
      <c r="T1085" s="12"/>
    </row>
    <row r="1086" customFormat="false" ht="15" hidden="false" customHeight="false" outlineLevel="0" collapsed="false">
      <c r="A1086" s="20" t="n">
        <v>1082</v>
      </c>
      <c r="B1086" s="12"/>
      <c r="C1086" s="13"/>
      <c r="D1086" s="24"/>
      <c r="E1086" s="12"/>
      <c r="F1086" s="12"/>
      <c r="G1086" s="25"/>
      <c r="H1086" s="25"/>
      <c r="I1086" s="25"/>
      <c r="J1086" s="13"/>
      <c r="K1086" s="13"/>
      <c r="L1086" s="25"/>
      <c r="M1086" s="14" t="str">
        <f aca="false">IF(OR($C1086="",$J1086=""),"",INT(($J1086-$C1086)/365.25))</f>
        <v/>
      </c>
      <c r="N1086" s="14" t="str">
        <f aca="false">IF($M1086="","",IF($M1086&lt;2,"Ha","Yo'q"))</f>
        <v/>
      </c>
      <c r="O1086" s="14" t="str">
        <f aca="false">IF($M1086="","",IF(AND($M1086&gt;=7,$M1086&lt;=17),"Ha","Yo'q"))</f>
        <v/>
      </c>
      <c r="P1086" s="14" t="str">
        <f aca="false">IF(AND($B1086&lt;&gt;"",$J1086&lt;&gt;"",$J1086&lt;=Boshqaruv!$C$10,OR($K1086="",$K1086&gt;Boshqaruv!$C$10),$L1086&lt;&gt;"Tibbiy qarshi ko'rsatma"),1,"")</f>
        <v/>
      </c>
      <c r="Q1086" s="28" t="n">
        <f aca="false">IF(AND($B1086&lt;&gt;"",$J1086&gt;=Boshqaruv!$C$9,$J1086&lt;=Boshqaruv!$C$10),IF(COUNTIFS($B$4:$B1085,$B1086,$C$4:$C1085,$C1086,$J$4:$J1085,"&gt;="&amp;Boshqaruv!$C$9,$J$4:$J1085,"&lt;="&amp;Boshqaruv!$C$10)=0,1,0),0)</f>
        <v>0</v>
      </c>
      <c r="R1086" s="28" t="n">
        <f aca="false">IF(AND($B1086&lt;&gt;"",$J1086&gt;=Boshqaruv!$C$9,$J1086&lt;=Boshqaruv!$C$10,$K1086&lt;&gt;"",$K1086&lt;=Boshqaruv!$C$10),IF(COUNTIFS($B$4:$B1085,$B1086,$C$4:$C1085,$C1086,$J$4:$J1085,"&gt;="&amp;Boshqaruv!$C$9,$J$4:$J1085,"&lt;="&amp;Boshqaruv!$C$10,$K$4:$K1085,"&lt;&gt;",$K$4:$K1085,"&lt;="&amp;Boshqaruv!$C$10)=0,1,0),0)</f>
        <v>0</v>
      </c>
      <c r="S1086" s="28" t="n">
        <f aca="false">IF($P1086=1,IF(COUNTIFS($B$4:$B1085,$B1086,$C$4:$C1085,$C1086,$P$4:$P1085,1)=0,1,0),0)</f>
        <v>0</v>
      </c>
      <c r="T1086" s="12"/>
    </row>
    <row r="1087" customFormat="false" ht="15" hidden="false" customHeight="false" outlineLevel="0" collapsed="false">
      <c r="A1087" s="20" t="n">
        <v>1083</v>
      </c>
      <c r="B1087" s="12"/>
      <c r="C1087" s="13"/>
      <c r="D1087" s="24"/>
      <c r="E1087" s="12"/>
      <c r="F1087" s="12"/>
      <c r="G1087" s="25"/>
      <c r="H1087" s="25"/>
      <c r="I1087" s="25"/>
      <c r="J1087" s="13"/>
      <c r="K1087" s="13"/>
      <c r="L1087" s="25"/>
      <c r="M1087" s="14" t="str">
        <f aca="false">IF(OR($C1087="",$J1087=""),"",INT(($J1087-$C1087)/365.25))</f>
        <v/>
      </c>
      <c r="N1087" s="14" t="str">
        <f aca="false">IF($M1087="","",IF($M1087&lt;2,"Ha","Yo'q"))</f>
        <v/>
      </c>
      <c r="O1087" s="14" t="str">
        <f aca="false">IF($M1087="","",IF(AND($M1087&gt;=7,$M1087&lt;=17),"Ha","Yo'q"))</f>
        <v/>
      </c>
      <c r="P1087" s="14" t="str">
        <f aca="false">IF(AND($B1087&lt;&gt;"",$J1087&lt;&gt;"",$J1087&lt;=Boshqaruv!$C$10,OR($K1087="",$K1087&gt;Boshqaruv!$C$10),$L1087&lt;&gt;"Tibbiy qarshi ko'rsatma"),1,"")</f>
        <v/>
      </c>
      <c r="Q1087" s="28" t="n">
        <f aca="false">IF(AND($B1087&lt;&gt;"",$J1087&gt;=Boshqaruv!$C$9,$J1087&lt;=Boshqaruv!$C$10),IF(COUNTIFS($B$4:$B1086,$B1087,$C$4:$C1086,$C1087,$J$4:$J1086,"&gt;="&amp;Boshqaruv!$C$9,$J$4:$J1086,"&lt;="&amp;Boshqaruv!$C$10)=0,1,0),0)</f>
        <v>0</v>
      </c>
      <c r="R1087" s="28" t="n">
        <f aca="false">IF(AND($B1087&lt;&gt;"",$J1087&gt;=Boshqaruv!$C$9,$J1087&lt;=Boshqaruv!$C$10,$K1087&lt;&gt;"",$K1087&lt;=Boshqaruv!$C$10),IF(COUNTIFS($B$4:$B1086,$B1087,$C$4:$C1086,$C1087,$J$4:$J1086,"&gt;="&amp;Boshqaruv!$C$9,$J$4:$J1086,"&lt;="&amp;Boshqaruv!$C$10,$K$4:$K1086,"&lt;&gt;",$K$4:$K1086,"&lt;="&amp;Boshqaruv!$C$10)=0,1,0),0)</f>
        <v>0</v>
      </c>
      <c r="S1087" s="28" t="n">
        <f aca="false">IF($P1087=1,IF(COUNTIFS($B$4:$B1086,$B1087,$C$4:$C1086,$C1087,$P$4:$P1086,1)=0,1,0),0)</f>
        <v>0</v>
      </c>
      <c r="T1087" s="12"/>
    </row>
    <row r="1088" customFormat="false" ht="15" hidden="false" customHeight="false" outlineLevel="0" collapsed="false">
      <c r="A1088" s="20" t="n">
        <v>1084</v>
      </c>
      <c r="B1088" s="12"/>
      <c r="C1088" s="13"/>
      <c r="D1088" s="24"/>
      <c r="E1088" s="12"/>
      <c r="F1088" s="12"/>
      <c r="G1088" s="25"/>
      <c r="H1088" s="25"/>
      <c r="I1088" s="25"/>
      <c r="J1088" s="13"/>
      <c r="K1088" s="13"/>
      <c r="L1088" s="25"/>
      <c r="M1088" s="14" t="str">
        <f aca="false">IF(OR($C1088="",$J1088=""),"",INT(($J1088-$C1088)/365.25))</f>
        <v/>
      </c>
      <c r="N1088" s="14" t="str">
        <f aca="false">IF($M1088="","",IF($M1088&lt;2,"Ha","Yo'q"))</f>
        <v/>
      </c>
      <c r="O1088" s="14" t="str">
        <f aca="false">IF($M1088="","",IF(AND($M1088&gt;=7,$M1088&lt;=17),"Ha","Yo'q"))</f>
        <v/>
      </c>
      <c r="P1088" s="14" t="str">
        <f aca="false">IF(AND($B1088&lt;&gt;"",$J1088&lt;&gt;"",$J1088&lt;=Boshqaruv!$C$10,OR($K1088="",$K1088&gt;Boshqaruv!$C$10),$L1088&lt;&gt;"Tibbiy qarshi ko'rsatma"),1,"")</f>
        <v/>
      </c>
      <c r="Q1088" s="28" t="n">
        <f aca="false">IF(AND($B1088&lt;&gt;"",$J1088&gt;=Boshqaruv!$C$9,$J1088&lt;=Boshqaruv!$C$10),IF(COUNTIFS($B$4:$B1087,$B1088,$C$4:$C1087,$C1088,$J$4:$J1087,"&gt;="&amp;Boshqaruv!$C$9,$J$4:$J1087,"&lt;="&amp;Boshqaruv!$C$10)=0,1,0),0)</f>
        <v>0</v>
      </c>
      <c r="R1088" s="28" t="n">
        <f aca="false">IF(AND($B1088&lt;&gt;"",$J1088&gt;=Boshqaruv!$C$9,$J1088&lt;=Boshqaruv!$C$10,$K1088&lt;&gt;"",$K1088&lt;=Boshqaruv!$C$10),IF(COUNTIFS($B$4:$B1087,$B1088,$C$4:$C1087,$C1088,$J$4:$J1087,"&gt;="&amp;Boshqaruv!$C$9,$J$4:$J1087,"&lt;="&amp;Boshqaruv!$C$10,$K$4:$K1087,"&lt;&gt;",$K$4:$K1087,"&lt;="&amp;Boshqaruv!$C$10)=0,1,0),0)</f>
        <v>0</v>
      </c>
      <c r="S1088" s="28" t="n">
        <f aca="false">IF($P1088=1,IF(COUNTIFS($B$4:$B1087,$B1088,$C$4:$C1087,$C1088,$P$4:$P1087,1)=0,1,0),0)</f>
        <v>0</v>
      </c>
      <c r="T1088" s="12"/>
    </row>
    <row r="1089" customFormat="false" ht="15" hidden="false" customHeight="false" outlineLevel="0" collapsed="false">
      <c r="A1089" s="20" t="n">
        <v>1085</v>
      </c>
      <c r="B1089" s="12"/>
      <c r="C1089" s="13"/>
      <c r="D1089" s="24"/>
      <c r="E1089" s="12"/>
      <c r="F1089" s="12"/>
      <c r="G1089" s="25"/>
      <c r="H1089" s="25"/>
      <c r="I1089" s="25"/>
      <c r="J1089" s="13"/>
      <c r="K1089" s="13"/>
      <c r="L1089" s="25"/>
      <c r="M1089" s="14" t="str">
        <f aca="false">IF(OR($C1089="",$J1089=""),"",INT(($J1089-$C1089)/365.25))</f>
        <v/>
      </c>
      <c r="N1089" s="14" t="str">
        <f aca="false">IF($M1089="","",IF($M1089&lt;2,"Ha","Yo'q"))</f>
        <v/>
      </c>
      <c r="O1089" s="14" t="str">
        <f aca="false">IF($M1089="","",IF(AND($M1089&gt;=7,$M1089&lt;=17),"Ha","Yo'q"))</f>
        <v/>
      </c>
      <c r="P1089" s="14" t="str">
        <f aca="false">IF(AND($B1089&lt;&gt;"",$J1089&lt;&gt;"",$J1089&lt;=Boshqaruv!$C$10,OR($K1089="",$K1089&gt;Boshqaruv!$C$10),$L1089&lt;&gt;"Tibbiy qarshi ko'rsatma"),1,"")</f>
        <v/>
      </c>
      <c r="Q1089" s="28" t="n">
        <f aca="false">IF(AND($B1089&lt;&gt;"",$J1089&gt;=Boshqaruv!$C$9,$J1089&lt;=Boshqaruv!$C$10),IF(COUNTIFS($B$4:$B1088,$B1089,$C$4:$C1088,$C1089,$J$4:$J1088,"&gt;="&amp;Boshqaruv!$C$9,$J$4:$J1088,"&lt;="&amp;Boshqaruv!$C$10)=0,1,0),0)</f>
        <v>0</v>
      </c>
      <c r="R1089" s="28" t="n">
        <f aca="false">IF(AND($B1089&lt;&gt;"",$J1089&gt;=Boshqaruv!$C$9,$J1089&lt;=Boshqaruv!$C$10,$K1089&lt;&gt;"",$K1089&lt;=Boshqaruv!$C$10),IF(COUNTIFS($B$4:$B1088,$B1089,$C$4:$C1088,$C1089,$J$4:$J1088,"&gt;="&amp;Boshqaruv!$C$9,$J$4:$J1088,"&lt;="&amp;Boshqaruv!$C$10,$K$4:$K1088,"&lt;&gt;",$K$4:$K1088,"&lt;="&amp;Boshqaruv!$C$10)=0,1,0),0)</f>
        <v>0</v>
      </c>
      <c r="S1089" s="28" t="n">
        <f aca="false">IF($P1089=1,IF(COUNTIFS($B$4:$B1088,$B1089,$C$4:$C1088,$C1089,$P$4:$P1088,1)=0,1,0),0)</f>
        <v>0</v>
      </c>
      <c r="T1089" s="12"/>
    </row>
    <row r="1090" customFormat="false" ht="15" hidden="false" customHeight="false" outlineLevel="0" collapsed="false">
      <c r="A1090" s="20" t="n">
        <v>1086</v>
      </c>
      <c r="B1090" s="12"/>
      <c r="C1090" s="13"/>
      <c r="D1090" s="24"/>
      <c r="E1090" s="12"/>
      <c r="F1090" s="12"/>
      <c r="G1090" s="25"/>
      <c r="H1090" s="25"/>
      <c r="I1090" s="25"/>
      <c r="J1090" s="13"/>
      <c r="K1090" s="13"/>
      <c r="L1090" s="25"/>
      <c r="M1090" s="14" t="str">
        <f aca="false">IF(OR($C1090="",$J1090=""),"",INT(($J1090-$C1090)/365.25))</f>
        <v/>
      </c>
      <c r="N1090" s="14" t="str">
        <f aca="false">IF($M1090="","",IF($M1090&lt;2,"Ha","Yo'q"))</f>
        <v/>
      </c>
      <c r="O1090" s="14" t="str">
        <f aca="false">IF($M1090="","",IF(AND($M1090&gt;=7,$M1090&lt;=17),"Ha","Yo'q"))</f>
        <v/>
      </c>
      <c r="P1090" s="14" t="str">
        <f aca="false">IF(AND($B1090&lt;&gt;"",$J1090&lt;&gt;"",$J1090&lt;=Boshqaruv!$C$10,OR($K1090="",$K1090&gt;Boshqaruv!$C$10),$L1090&lt;&gt;"Tibbiy qarshi ko'rsatma"),1,"")</f>
        <v/>
      </c>
      <c r="Q1090" s="28" t="n">
        <f aca="false">IF(AND($B1090&lt;&gt;"",$J1090&gt;=Boshqaruv!$C$9,$J1090&lt;=Boshqaruv!$C$10),IF(COUNTIFS($B$4:$B1089,$B1090,$C$4:$C1089,$C1090,$J$4:$J1089,"&gt;="&amp;Boshqaruv!$C$9,$J$4:$J1089,"&lt;="&amp;Boshqaruv!$C$10)=0,1,0),0)</f>
        <v>0</v>
      </c>
      <c r="R1090" s="28" t="n">
        <f aca="false">IF(AND($B1090&lt;&gt;"",$J1090&gt;=Boshqaruv!$C$9,$J1090&lt;=Boshqaruv!$C$10,$K1090&lt;&gt;"",$K1090&lt;=Boshqaruv!$C$10),IF(COUNTIFS($B$4:$B1089,$B1090,$C$4:$C1089,$C1090,$J$4:$J1089,"&gt;="&amp;Boshqaruv!$C$9,$J$4:$J1089,"&lt;="&amp;Boshqaruv!$C$10,$K$4:$K1089,"&lt;&gt;",$K$4:$K1089,"&lt;="&amp;Boshqaruv!$C$10)=0,1,0),0)</f>
        <v>0</v>
      </c>
      <c r="S1090" s="28" t="n">
        <f aca="false">IF($P1090=1,IF(COUNTIFS($B$4:$B1089,$B1090,$C$4:$C1089,$C1090,$P$4:$P1089,1)=0,1,0),0)</f>
        <v>0</v>
      </c>
      <c r="T1090" s="12"/>
    </row>
    <row r="1091" customFormat="false" ht="15" hidden="false" customHeight="false" outlineLevel="0" collapsed="false">
      <c r="A1091" s="20" t="n">
        <v>1087</v>
      </c>
      <c r="B1091" s="12"/>
      <c r="C1091" s="13"/>
      <c r="D1091" s="24"/>
      <c r="E1091" s="12"/>
      <c r="F1091" s="12"/>
      <c r="G1091" s="25"/>
      <c r="H1091" s="25"/>
      <c r="I1091" s="25"/>
      <c r="J1091" s="13"/>
      <c r="K1091" s="13"/>
      <c r="L1091" s="25"/>
      <c r="M1091" s="14" t="str">
        <f aca="false">IF(OR($C1091="",$J1091=""),"",INT(($J1091-$C1091)/365.25))</f>
        <v/>
      </c>
      <c r="N1091" s="14" t="str">
        <f aca="false">IF($M1091="","",IF($M1091&lt;2,"Ha","Yo'q"))</f>
        <v/>
      </c>
      <c r="O1091" s="14" t="str">
        <f aca="false">IF($M1091="","",IF(AND($M1091&gt;=7,$M1091&lt;=17),"Ha","Yo'q"))</f>
        <v/>
      </c>
      <c r="P1091" s="14" t="str">
        <f aca="false">IF(AND($B1091&lt;&gt;"",$J1091&lt;&gt;"",$J1091&lt;=Boshqaruv!$C$10,OR($K1091="",$K1091&gt;Boshqaruv!$C$10),$L1091&lt;&gt;"Tibbiy qarshi ko'rsatma"),1,"")</f>
        <v/>
      </c>
      <c r="Q1091" s="28" t="n">
        <f aca="false">IF(AND($B1091&lt;&gt;"",$J1091&gt;=Boshqaruv!$C$9,$J1091&lt;=Boshqaruv!$C$10),IF(COUNTIFS($B$4:$B1090,$B1091,$C$4:$C1090,$C1091,$J$4:$J1090,"&gt;="&amp;Boshqaruv!$C$9,$J$4:$J1090,"&lt;="&amp;Boshqaruv!$C$10)=0,1,0),0)</f>
        <v>0</v>
      </c>
      <c r="R1091" s="28" t="n">
        <f aca="false">IF(AND($B1091&lt;&gt;"",$J1091&gt;=Boshqaruv!$C$9,$J1091&lt;=Boshqaruv!$C$10,$K1091&lt;&gt;"",$K1091&lt;=Boshqaruv!$C$10),IF(COUNTIFS($B$4:$B1090,$B1091,$C$4:$C1090,$C1091,$J$4:$J1090,"&gt;="&amp;Boshqaruv!$C$9,$J$4:$J1090,"&lt;="&amp;Boshqaruv!$C$10,$K$4:$K1090,"&lt;&gt;",$K$4:$K1090,"&lt;="&amp;Boshqaruv!$C$10)=0,1,0),0)</f>
        <v>0</v>
      </c>
      <c r="S1091" s="28" t="n">
        <f aca="false">IF($P1091=1,IF(COUNTIFS($B$4:$B1090,$B1091,$C$4:$C1090,$C1091,$P$4:$P1090,1)=0,1,0),0)</f>
        <v>0</v>
      </c>
      <c r="T1091" s="12"/>
    </row>
    <row r="1092" customFormat="false" ht="15" hidden="false" customHeight="false" outlineLevel="0" collapsed="false">
      <c r="A1092" s="20" t="n">
        <v>1088</v>
      </c>
      <c r="B1092" s="12"/>
      <c r="C1092" s="13"/>
      <c r="D1092" s="24"/>
      <c r="E1092" s="12"/>
      <c r="F1092" s="12"/>
      <c r="G1092" s="25"/>
      <c r="H1092" s="25"/>
      <c r="I1092" s="25"/>
      <c r="J1092" s="13"/>
      <c r="K1092" s="13"/>
      <c r="L1092" s="25"/>
      <c r="M1092" s="14" t="str">
        <f aca="false">IF(OR($C1092="",$J1092=""),"",INT(($J1092-$C1092)/365.25))</f>
        <v/>
      </c>
      <c r="N1092" s="14" t="str">
        <f aca="false">IF($M1092="","",IF($M1092&lt;2,"Ha","Yo'q"))</f>
        <v/>
      </c>
      <c r="O1092" s="14" t="str">
        <f aca="false">IF($M1092="","",IF(AND($M1092&gt;=7,$M1092&lt;=17),"Ha","Yo'q"))</f>
        <v/>
      </c>
      <c r="P1092" s="14" t="str">
        <f aca="false">IF(AND($B1092&lt;&gt;"",$J1092&lt;&gt;"",$J1092&lt;=Boshqaruv!$C$10,OR($K1092="",$K1092&gt;Boshqaruv!$C$10),$L1092&lt;&gt;"Tibbiy qarshi ko'rsatma"),1,"")</f>
        <v/>
      </c>
      <c r="Q1092" s="28" t="n">
        <f aca="false">IF(AND($B1092&lt;&gt;"",$J1092&gt;=Boshqaruv!$C$9,$J1092&lt;=Boshqaruv!$C$10),IF(COUNTIFS($B$4:$B1091,$B1092,$C$4:$C1091,$C1092,$J$4:$J1091,"&gt;="&amp;Boshqaruv!$C$9,$J$4:$J1091,"&lt;="&amp;Boshqaruv!$C$10)=0,1,0),0)</f>
        <v>0</v>
      </c>
      <c r="R1092" s="28" t="n">
        <f aca="false">IF(AND($B1092&lt;&gt;"",$J1092&gt;=Boshqaruv!$C$9,$J1092&lt;=Boshqaruv!$C$10,$K1092&lt;&gt;"",$K1092&lt;=Boshqaruv!$C$10),IF(COUNTIFS($B$4:$B1091,$B1092,$C$4:$C1091,$C1092,$J$4:$J1091,"&gt;="&amp;Boshqaruv!$C$9,$J$4:$J1091,"&lt;="&amp;Boshqaruv!$C$10,$K$4:$K1091,"&lt;&gt;",$K$4:$K1091,"&lt;="&amp;Boshqaruv!$C$10)=0,1,0),0)</f>
        <v>0</v>
      </c>
      <c r="S1092" s="28" t="n">
        <f aca="false">IF($P1092=1,IF(COUNTIFS($B$4:$B1091,$B1092,$C$4:$C1091,$C1092,$P$4:$P1091,1)=0,1,0),0)</f>
        <v>0</v>
      </c>
      <c r="T1092" s="12"/>
    </row>
    <row r="1093" customFormat="false" ht="15" hidden="false" customHeight="false" outlineLevel="0" collapsed="false">
      <c r="A1093" s="20" t="n">
        <v>1089</v>
      </c>
      <c r="B1093" s="12"/>
      <c r="C1093" s="13"/>
      <c r="D1093" s="24"/>
      <c r="E1093" s="12"/>
      <c r="F1093" s="12"/>
      <c r="G1093" s="25"/>
      <c r="H1093" s="25"/>
      <c r="I1093" s="25"/>
      <c r="J1093" s="13"/>
      <c r="K1093" s="13"/>
      <c r="L1093" s="25"/>
      <c r="M1093" s="14" t="str">
        <f aca="false">IF(OR($C1093="",$J1093=""),"",INT(($J1093-$C1093)/365.25))</f>
        <v/>
      </c>
      <c r="N1093" s="14" t="str">
        <f aca="false">IF($M1093="","",IF($M1093&lt;2,"Ha","Yo'q"))</f>
        <v/>
      </c>
      <c r="O1093" s="14" t="str">
        <f aca="false">IF($M1093="","",IF(AND($M1093&gt;=7,$M1093&lt;=17),"Ha","Yo'q"))</f>
        <v/>
      </c>
      <c r="P1093" s="14" t="str">
        <f aca="false">IF(AND($B1093&lt;&gt;"",$J1093&lt;&gt;"",$J1093&lt;=Boshqaruv!$C$10,OR($K1093="",$K1093&gt;Boshqaruv!$C$10),$L1093&lt;&gt;"Tibbiy qarshi ko'rsatma"),1,"")</f>
        <v/>
      </c>
      <c r="Q1093" s="28" t="n">
        <f aca="false">IF(AND($B1093&lt;&gt;"",$J1093&gt;=Boshqaruv!$C$9,$J1093&lt;=Boshqaruv!$C$10),IF(COUNTIFS($B$4:$B1092,$B1093,$C$4:$C1092,$C1093,$J$4:$J1092,"&gt;="&amp;Boshqaruv!$C$9,$J$4:$J1092,"&lt;="&amp;Boshqaruv!$C$10)=0,1,0),0)</f>
        <v>0</v>
      </c>
      <c r="R1093" s="28" t="n">
        <f aca="false">IF(AND($B1093&lt;&gt;"",$J1093&gt;=Boshqaruv!$C$9,$J1093&lt;=Boshqaruv!$C$10,$K1093&lt;&gt;"",$K1093&lt;=Boshqaruv!$C$10),IF(COUNTIFS($B$4:$B1092,$B1093,$C$4:$C1092,$C1093,$J$4:$J1092,"&gt;="&amp;Boshqaruv!$C$9,$J$4:$J1092,"&lt;="&amp;Boshqaruv!$C$10,$K$4:$K1092,"&lt;&gt;",$K$4:$K1092,"&lt;="&amp;Boshqaruv!$C$10)=0,1,0),0)</f>
        <v>0</v>
      </c>
      <c r="S1093" s="28" t="n">
        <f aca="false">IF($P1093=1,IF(COUNTIFS($B$4:$B1092,$B1093,$C$4:$C1092,$C1093,$P$4:$P1092,1)=0,1,0),0)</f>
        <v>0</v>
      </c>
      <c r="T1093" s="12"/>
    </row>
    <row r="1094" customFormat="false" ht="15" hidden="false" customHeight="false" outlineLevel="0" collapsed="false">
      <c r="A1094" s="20" t="n">
        <v>1090</v>
      </c>
      <c r="B1094" s="12"/>
      <c r="C1094" s="13"/>
      <c r="D1094" s="24"/>
      <c r="E1094" s="12"/>
      <c r="F1094" s="12"/>
      <c r="G1094" s="25"/>
      <c r="H1094" s="25"/>
      <c r="I1094" s="25"/>
      <c r="J1094" s="13"/>
      <c r="K1094" s="13"/>
      <c r="L1094" s="25"/>
      <c r="M1094" s="14" t="str">
        <f aca="false">IF(OR($C1094="",$J1094=""),"",INT(($J1094-$C1094)/365.25))</f>
        <v/>
      </c>
      <c r="N1094" s="14" t="str">
        <f aca="false">IF($M1094="","",IF($M1094&lt;2,"Ha","Yo'q"))</f>
        <v/>
      </c>
      <c r="O1094" s="14" t="str">
        <f aca="false">IF($M1094="","",IF(AND($M1094&gt;=7,$M1094&lt;=17),"Ha","Yo'q"))</f>
        <v/>
      </c>
      <c r="P1094" s="14" t="str">
        <f aca="false">IF(AND($B1094&lt;&gt;"",$J1094&lt;&gt;"",$J1094&lt;=Boshqaruv!$C$10,OR($K1094="",$K1094&gt;Boshqaruv!$C$10),$L1094&lt;&gt;"Tibbiy qarshi ko'rsatma"),1,"")</f>
        <v/>
      </c>
      <c r="Q1094" s="28" t="n">
        <f aca="false">IF(AND($B1094&lt;&gt;"",$J1094&gt;=Boshqaruv!$C$9,$J1094&lt;=Boshqaruv!$C$10),IF(COUNTIFS($B$4:$B1093,$B1094,$C$4:$C1093,$C1094,$J$4:$J1093,"&gt;="&amp;Boshqaruv!$C$9,$J$4:$J1093,"&lt;="&amp;Boshqaruv!$C$10)=0,1,0),0)</f>
        <v>0</v>
      </c>
      <c r="R1094" s="28" t="n">
        <f aca="false">IF(AND($B1094&lt;&gt;"",$J1094&gt;=Boshqaruv!$C$9,$J1094&lt;=Boshqaruv!$C$10,$K1094&lt;&gt;"",$K1094&lt;=Boshqaruv!$C$10),IF(COUNTIFS($B$4:$B1093,$B1094,$C$4:$C1093,$C1094,$J$4:$J1093,"&gt;="&amp;Boshqaruv!$C$9,$J$4:$J1093,"&lt;="&amp;Boshqaruv!$C$10,$K$4:$K1093,"&lt;&gt;",$K$4:$K1093,"&lt;="&amp;Boshqaruv!$C$10)=0,1,0),0)</f>
        <v>0</v>
      </c>
      <c r="S1094" s="28" t="n">
        <f aca="false">IF($P1094=1,IF(COUNTIFS($B$4:$B1093,$B1094,$C$4:$C1093,$C1094,$P$4:$P1093,1)=0,1,0),0)</f>
        <v>0</v>
      </c>
      <c r="T1094" s="12"/>
    </row>
    <row r="1095" customFormat="false" ht="15" hidden="false" customHeight="false" outlineLevel="0" collapsed="false">
      <c r="A1095" s="20" t="n">
        <v>1091</v>
      </c>
      <c r="B1095" s="12"/>
      <c r="C1095" s="13"/>
      <c r="D1095" s="24"/>
      <c r="E1095" s="12"/>
      <c r="F1095" s="12"/>
      <c r="G1095" s="25"/>
      <c r="H1095" s="25"/>
      <c r="I1095" s="25"/>
      <c r="J1095" s="13"/>
      <c r="K1095" s="13"/>
      <c r="L1095" s="25"/>
      <c r="M1095" s="14" t="str">
        <f aca="false">IF(OR($C1095="",$J1095=""),"",INT(($J1095-$C1095)/365.25))</f>
        <v/>
      </c>
      <c r="N1095" s="14" t="str">
        <f aca="false">IF($M1095="","",IF($M1095&lt;2,"Ha","Yo'q"))</f>
        <v/>
      </c>
      <c r="O1095" s="14" t="str">
        <f aca="false">IF($M1095="","",IF(AND($M1095&gt;=7,$M1095&lt;=17),"Ha","Yo'q"))</f>
        <v/>
      </c>
      <c r="P1095" s="14" t="str">
        <f aca="false">IF(AND($B1095&lt;&gt;"",$J1095&lt;&gt;"",$J1095&lt;=Boshqaruv!$C$10,OR($K1095="",$K1095&gt;Boshqaruv!$C$10),$L1095&lt;&gt;"Tibbiy qarshi ko'rsatma"),1,"")</f>
        <v/>
      </c>
      <c r="Q1095" s="28" t="n">
        <f aca="false">IF(AND($B1095&lt;&gt;"",$J1095&gt;=Boshqaruv!$C$9,$J1095&lt;=Boshqaruv!$C$10),IF(COUNTIFS($B$4:$B1094,$B1095,$C$4:$C1094,$C1095,$J$4:$J1094,"&gt;="&amp;Boshqaruv!$C$9,$J$4:$J1094,"&lt;="&amp;Boshqaruv!$C$10)=0,1,0),0)</f>
        <v>0</v>
      </c>
      <c r="R1095" s="28" t="n">
        <f aca="false">IF(AND($B1095&lt;&gt;"",$J1095&gt;=Boshqaruv!$C$9,$J1095&lt;=Boshqaruv!$C$10,$K1095&lt;&gt;"",$K1095&lt;=Boshqaruv!$C$10),IF(COUNTIFS($B$4:$B1094,$B1095,$C$4:$C1094,$C1095,$J$4:$J1094,"&gt;="&amp;Boshqaruv!$C$9,$J$4:$J1094,"&lt;="&amp;Boshqaruv!$C$10,$K$4:$K1094,"&lt;&gt;",$K$4:$K1094,"&lt;="&amp;Boshqaruv!$C$10)=0,1,0),0)</f>
        <v>0</v>
      </c>
      <c r="S1095" s="28" t="n">
        <f aca="false">IF($P1095=1,IF(COUNTIFS($B$4:$B1094,$B1095,$C$4:$C1094,$C1095,$P$4:$P1094,1)=0,1,0),0)</f>
        <v>0</v>
      </c>
      <c r="T1095" s="12"/>
    </row>
    <row r="1096" customFormat="false" ht="15" hidden="false" customHeight="false" outlineLevel="0" collapsed="false">
      <c r="A1096" s="20" t="n">
        <v>1092</v>
      </c>
      <c r="B1096" s="12"/>
      <c r="C1096" s="13"/>
      <c r="D1096" s="24"/>
      <c r="E1096" s="12"/>
      <c r="F1096" s="12"/>
      <c r="G1096" s="25"/>
      <c r="H1096" s="25"/>
      <c r="I1096" s="25"/>
      <c r="J1096" s="13"/>
      <c r="K1096" s="13"/>
      <c r="L1096" s="25"/>
      <c r="M1096" s="14" t="str">
        <f aca="false">IF(OR($C1096="",$J1096=""),"",INT(($J1096-$C1096)/365.25))</f>
        <v/>
      </c>
      <c r="N1096" s="14" t="str">
        <f aca="false">IF($M1096="","",IF($M1096&lt;2,"Ha","Yo'q"))</f>
        <v/>
      </c>
      <c r="O1096" s="14" t="str">
        <f aca="false">IF($M1096="","",IF(AND($M1096&gt;=7,$M1096&lt;=17),"Ha","Yo'q"))</f>
        <v/>
      </c>
      <c r="P1096" s="14" t="str">
        <f aca="false">IF(AND($B1096&lt;&gt;"",$J1096&lt;&gt;"",$J1096&lt;=Boshqaruv!$C$10,OR($K1096="",$K1096&gt;Boshqaruv!$C$10),$L1096&lt;&gt;"Tibbiy qarshi ko'rsatma"),1,"")</f>
        <v/>
      </c>
      <c r="Q1096" s="28" t="n">
        <f aca="false">IF(AND($B1096&lt;&gt;"",$J1096&gt;=Boshqaruv!$C$9,$J1096&lt;=Boshqaruv!$C$10),IF(COUNTIFS($B$4:$B1095,$B1096,$C$4:$C1095,$C1096,$J$4:$J1095,"&gt;="&amp;Boshqaruv!$C$9,$J$4:$J1095,"&lt;="&amp;Boshqaruv!$C$10)=0,1,0),0)</f>
        <v>0</v>
      </c>
      <c r="R1096" s="28" t="n">
        <f aca="false">IF(AND($B1096&lt;&gt;"",$J1096&gt;=Boshqaruv!$C$9,$J1096&lt;=Boshqaruv!$C$10,$K1096&lt;&gt;"",$K1096&lt;=Boshqaruv!$C$10),IF(COUNTIFS($B$4:$B1095,$B1096,$C$4:$C1095,$C1096,$J$4:$J1095,"&gt;="&amp;Boshqaruv!$C$9,$J$4:$J1095,"&lt;="&amp;Boshqaruv!$C$10,$K$4:$K1095,"&lt;&gt;",$K$4:$K1095,"&lt;="&amp;Boshqaruv!$C$10)=0,1,0),0)</f>
        <v>0</v>
      </c>
      <c r="S1096" s="28" t="n">
        <f aca="false">IF($P1096=1,IF(COUNTIFS($B$4:$B1095,$B1096,$C$4:$C1095,$C1096,$P$4:$P1095,1)=0,1,0),0)</f>
        <v>0</v>
      </c>
      <c r="T1096" s="12"/>
    </row>
    <row r="1097" customFormat="false" ht="15" hidden="false" customHeight="false" outlineLevel="0" collapsed="false">
      <c r="A1097" s="20" t="n">
        <v>1093</v>
      </c>
      <c r="B1097" s="12"/>
      <c r="C1097" s="13"/>
      <c r="D1097" s="24"/>
      <c r="E1097" s="12"/>
      <c r="F1097" s="12"/>
      <c r="G1097" s="25"/>
      <c r="H1097" s="25"/>
      <c r="I1097" s="25"/>
      <c r="J1097" s="13"/>
      <c r="K1097" s="13"/>
      <c r="L1097" s="25"/>
      <c r="M1097" s="14" t="str">
        <f aca="false">IF(OR($C1097="",$J1097=""),"",INT(($J1097-$C1097)/365.25))</f>
        <v/>
      </c>
      <c r="N1097" s="14" t="str">
        <f aca="false">IF($M1097="","",IF($M1097&lt;2,"Ha","Yo'q"))</f>
        <v/>
      </c>
      <c r="O1097" s="14" t="str">
        <f aca="false">IF($M1097="","",IF(AND($M1097&gt;=7,$M1097&lt;=17),"Ha","Yo'q"))</f>
        <v/>
      </c>
      <c r="P1097" s="14" t="str">
        <f aca="false">IF(AND($B1097&lt;&gt;"",$J1097&lt;&gt;"",$J1097&lt;=Boshqaruv!$C$10,OR($K1097="",$K1097&gt;Boshqaruv!$C$10),$L1097&lt;&gt;"Tibbiy qarshi ko'rsatma"),1,"")</f>
        <v/>
      </c>
      <c r="Q1097" s="28" t="n">
        <f aca="false">IF(AND($B1097&lt;&gt;"",$J1097&gt;=Boshqaruv!$C$9,$J1097&lt;=Boshqaruv!$C$10),IF(COUNTIFS($B$4:$B1096,$B1097,$C$4:$C1096,$C1097,$J$4:$J1096,"&gt;="&amp;Boshqaruv!$C$9,$J$4:$J1096,"&lt;="&amp;Boshqaruv!$C$10)=0,1,0),0)</f>
        <v>0</v>
      </c>
      <c r="R1097" s="28" t="n">
        <f aca="false">IF(AND($B1097&lt;&gt;"",$J1097&gt;=Boshqaruv!$C$9,$J1097&lt;=Boshqaruv!$C$10,$K1097&lt;&gt;"",$K1097&lt;=Boshqaruv!$C$10),IF(COUNTIFS($B$4:$B1096,$B1097,$C$4:$C1096,$C1097,$J$4:$J1096,"&gt;="&amp;Boshqaruv!$C$9,$J$4:$J1096,"&lt;="&amp;Boshqaruv!$C$10,$K$4:$K1096,"&lt;&gt;",$K$4:$K1096,"&lt;="&amp;Boshqaruv!$C$10)=0,1,0),0)</f>
        <v>0</v>
      </c>
      <c r="S1097" s="28" t="n">
        <f aca="false">IF($P1097=1,IF(COUNTIFS($B$4:$B1096,$B1097,$C$4:$C1096,$C1097,$P$4:$P1096,1)=0,1,0),0)</f>
        <v>0</v>
      </c>
      <c r="T1097" s="12"/>
    </row>
    <row r="1098" customFormat="false" ht="15" hidden="false" customHeight="false" outlineLevel="0" collapsed="false">
      <c r="A1098" s="20" t="n">
        <v>1094</v>
      </c>
      <c r="B1098" s="12"/>
      <c r="C1098" s="13"/>
      <c r="D1098" s="24"/>
      <c r="E1098" s="12"/>
      <c r="F1098" s="12"/>
      <c r="G1098" s="25"/>
      <c r="H1098" s="25"/>
      <c r="I1098" s="25"/>
      <c r="J1098" s="13"/>
      <c r="K1098" s="13"/>
      <c r="L1098" s="25"/>
      <c r="M1098" s="14" t="str">
        <f aca="false">IF(OR($C1098="",$J1098=""),"",INT(($J1098-$C1098)/365.25))</f>
        <v/>
      </c>
      <c r="N1098" s="14" t="str">
        <f aca="false">IF($M1098="","",IF($M1098&lt;2,"Ha","Yo'q"))</f>
        <v/>
      </c>
      <c r="O1098" s="14" t="str">
        <f aca="false">IF($M1098="","",IF(AND($M1098&gt;=7,$M1098&lt;=17),"Ha","Yo'q"))</f>
        <v/>
      </c>
      <c r="P1098" s="14" t="str">
        <f aca="false">IF(AND($B1098&lt;&gt;"",$J1098&lt;&gt;"",$J1098&lt;=Boshqaruv!$C$10,OR($K1098="",$K1098&gt;Boshqaruv!$C$10),$L1098&lt;&gt;"Tibbiy qarshi ko'rsatma"),1,"")</f>
        <v/>
      </c>
      <c r="Q1098" s="28" t="n">
        <f aca="false">IF(AND($B1098&lt;&gt;"",$J1098&gt;=Boshqaruv!$C$9,$J1098&lt;=Boshqaruv!$C$10),IF(COUNTIFS($B$4:$B1097,$B1098,$C$4:$C1097,$C1098,$J$4:$J1097,"&gt;="&amp;Boshqaruv!$C$9,$J$4:$J1097,"&lt;="&amp;Boshqaruv!$C$10)=0,1,0),0)</f>
        <v>0</v>
      </c>
      <c r="R1098" s="28" t="n">
        <f aca="false">IF(AND($B1098&lt;&gt;"",$J1098&gt;=Boshqaruv!$C$9,$J1098&lt;=Boshqaruv!$C$10,$K1098&lt;&gt;"",$K1098&lt;=Boshqaruv!$C$10),IF(COUNTIFS($B$4:$B1097,$B1098,$C$4:$C1097,$C1098,$J$4:$J1097,"&gt;="&amp;Boshqaruv!$C$9,$J$4:$J1097,"&lt;="&amp;Boshqaruv!$C$10,$K$4:$K1097,"&lt;&gt;",$K$4:$K1097,"&lt;="&amp;Boshqaruv!$C$10)=0,1,0),0)</f>
        <v>0</v>
      </c>
      <c r="S1098" s="28" t="n">
        <f aca="false">IF($P1098=1,IF(COUNTIFS($B$4:$B1097,$B1098,$C$4:$C1097,$C1098,$P$4:$P1097,1)=0,1,0),0)</f>
        <v>0</v>
      </c>
      <c r="T1098" s="12"/>
    </row>
    <row r="1099" customFormat="false" ht="15" hidden="false" customHeight="false" outlineLevel="0" collapsed="false">
      <c r="A1099" s="20" t="n">
        <v>1095</v>
      </c>
      <c r="B1099" s="12"/>
      <c r="C1099" s="13"/>
      <c r="D1099" s="24"/>
      <c r="E1099" s="12"/>
      <c r="F1099" s="12"/>
      <c r="G1099" s="25"/>
      <c r="H1099" s="25"/>
      <c r="I1099" s="25"/>
      <c r="J1099" s="13"/>
      <c r="K1099" s="13"/>
      <c r="L1099" s="25"/>
      <c r="M1099" s="14" t="str">
        <f aca="false">IF(OR($C1099="",$J1099=""),"",INT(($J1099-$C1099)/365.25))</f>
        <v/>
      </c>
      <c r="N1099" s="14" t="str">
        <f aca="false">IF($M1099="","",IF($M1099&lt;2,"Ha","Yo'q"))</f>
        <v/>
      </c>
      <c r="O1099" s="14" t="str">
        <f aca="false">IF($M1099="","",IF(AND($M1099&gt;=7,$M1099&lt;=17),"Ha","Yo'q"))</f>
        <v/>
      </c>
      <c r="P1099" s="14" t="str">
        <f aca="false">IF(AND($B1099&lt;&gt;"",$J1099&lt;&gt;"",$J1099&lt;=Boshqaruv!$C$10,OR($K1099="",$K1099&gt;Boshqaruv!$C$10),$L1099&lt;&gt;"Tibbiy qarshi ko'rsatma"),1,"")</f>
        <v/>
      </c>
      <c r="Q1099" s="28" t="n">
        <f aca="false">IF(AND($B1099&lt;&gt;"",$J1099&gt;=Boshqaruv!$C$9,$J1099&lt;=Boshqaruv!$C$10),IF(COUNTIFS($B$4:$B1098,$B1099,$C$4:$C1098,$C1099,$J$4:$J1098,"&gt;="&amp;Boshqaruv!$C$9,$J$4:$J1098,"&lt;="&amp;Boshqaruv!$C$10)=0,1,0),0)</f>
        <v>0</v>
      </c>
      <c r="R1099" s="28" t="n">
        <f aca="false">IF(AND($B1099&lt;&gt;"",$J1099&gt;=Boshqaruv!$C$9,$J1099&lt;=Boshqaruv!$C$10,$K1099&lt;&gt;"",$K1099&lt;=Boshqaruv!$C$10),IF(COUNTIFS($B$4:$B1098,$B1099,$C$4:$C1098,$C1099,$J$4:$J1098,"&gt;="&amp;Boshqaruv!$C$9,$J$4:$J1098,"&lt;="&amp;Boshqaruv!$C$10,$K$4:$K1098,"&lt;&gt;",$K$4:$K1098,"&lt;="&amp;Boshqaruv!$C$10)=0,1,0),0)</f>
        <v>0</v>
      </c>
      <c r="S1099" s="28" t="n">
        <f aca="false">IF($P1099=1,IF(COUNTIFS($B$4:$B1098,$B1099,$C$4:$C1098,$C1099,$P$4:$P1098,1)=0,1,0),0)</f>
        <v>0</v>
      </c>
      <c r="T1099" s="12"/>
    </row>
    <row r="1100" customFormat="false" ht="15" hidden="false" customHeight="false" outlineLevel="0" collapsed="false">
      <c r="A1100" s="20" t="n">
        <v>1096</v>
      </c>
      <c r="B1100" s="12"/>
      <c r="C1100" s="13"/>
      <c r="D1100" s="24"/>
      <c r="E1100" s="12"/>
      <c r="F1100" s="12"/>
      <c r="G1100" s="25"/>
      <c r="H1100" s="25"/>
      <c r="I1100" s="25"/>
      <c r="J1100" s="13"/>
      <c r="K1100" s="13"/>
      <c r="L1100" s="25"/>
      <c r="M1100" s="14" t="str">
        <f aca="false">IF(OR($C1100="",$J1100=""),"",INT(($J1100-$C1100)/365.25))</f>
        <v/>
      </c>
      <c r="N1100" s="14" t="str">
        <f aca="false">IF($M1100="","",IF($M1100&lt;2,"Ha","Yo'q"))</f>
        <v/>
      </c>
      <c r="O1100" s="14" t="str">
        <f aca="false">IF($M1100="","",IF(AND($M1100&gt;=7,$M1100&lt;=17),"Ha","Yo'q"))</f>
        <v/>
      </c>
      <c r="P1100" s="14" t="str">
        <f aca="false">IF(AND($B1100&lt;&gt;"",$J1100&lt;&gt;"",$J1100&lt;=Boshqaruv!$C$10,OR($K1100="",$K1100&gt;Boshqaruv!$C$10),$L1100&lt;&gt;"Tibbiy qarshi ko'rsatma"),1,"")</f>
        <v/>
      </c>
      <c r="Q1100" s="28" t="n">
        <f aca="false">IF(AND($B1100&lt;&gt;"",$J1100&gt;=Boshqaruv!$C$9,$J1100&lt;=Boshqaruv!$C$10),IF(COUNTIFS($B$4:$B1099,$B1100,$C$4:$C1099,$C1100,$J$4:$J1099,"&gt;="&amp;Boshqaruv!$C$9,$J$4:$J1099,"&lt;="&amp;Boshqaruv!$C$10)=0,1,0),0)</f>
        <v>0</v>
      </c>
      <c r="R1100" s="28" t="n">
        <f aca="false">IF(AND($B1100&lt;&gt;"",$J1100&gt;=Boshqaruv!$C$9,$J1100&lt;=Boshqaruv!$C$10,$K1100&lt;&gt;"",$K1100&lt;=Boshqaruv!$C$10),IF(COUNTIFS($B$4:$B1099,$B1100,$C$4:$C1099,$C1100,$J$4:$J1099,"&gt;="&amp;Boshqaruv!$C$9,$J$4:$J1099,"&lt;="&amp;Boshqaruv!$C$10,$K$4:$K1099,"&lt;&gt;",$K$4:$K1099,"&lt;="&amp;Boshqaruv!$C$10)=0,1,0),0)</f>
        <v>0</v>
      </c>
      <c r="S1100" s="28" t="n">
        <f aca="false">IF($P1100=1,IF(COUNTIFS($B$4:$B1099,$B1100,$C$4:$C1099,$C1100,$P$4:$P1099,1)=0,1,0),0)</f>
        <v>0</v>
      </c>
      <c r="T1100" s="12"/>
    </row>
    <row r="1101" customFormat="false" ht="15" hidden="false" customHeight="false" outlineLevel="0" collapsed="false">
      <c r="A1101" s="20" t="n">
        <v>1097</v>
      </c>
      <c r="B1101" s="12"/>
      <c r="C1101" s="13"/>
      <c r="D1101" s="24"/>
      <c r="E1101" s="12"/>
      <c r="F1101" s="12"/>
      <c r="G1101" s="25"/>
      <c r="H1101" s="25"/>
      <c r="I1101" s="25"/>
      <c r="J1101" s="13"/>
      <c r="K1101" s="13"/>
      <c r="L1101" s="25"/>
      <c r="M1101" s="14" t="str">
        <f aca="false">IF(OR($C1101="",$J1101=""),"",INT(($J1101-$C1101)/365.25))</f>
        <v/>
      </c>
      <c r="N1101" s="14" t="str">
        <f aca="false">IF($M1101="","",IF($M1101&lt;2,"Ha","Yo'q"))</f>
        <v/>
      </c>
      <c r="O1101" s="14" t="str">
        <f aca="false">IF($M1101="","",IF(AND($M1101&gt;=7,$M1101&lt;=17),"Ha","Yo'q"))</f>
        <v/>
      </c>
      <c r="P1101" s="14" t="str">
        <f aca="false">IF(AND($B1101&lt;&gt;"",$J1101&lt;&gt;"",$J1101&lt;=Boshqaruv!$C$10,OR($K1101="",$K1101&gt;Boshqaruv!$C$10),$L1101&lt;&gt;"Tibbiy qarshi ko'rsatma"),1,"")</f>
        <v/>
      </c>
      <c r="Q1101" s="28" t="n">
        <f aca="false">IF(AND($B1101&lt;&gt;"",$J1101&gt;=Boshqaruv!$C$9,$J1101&lt;=Boshqaruv!$C$10),IF(COUNTIFS($B$4:$B1100,$B1101,$C$4:$C1100,$C1101,$J$4:$J1100,"&gt;="&amp;Boshqaruv!$C$9,$J$4:$J1100,"&lt;="&amp;Boshqaruv!$C$10)=0,1,0),0)</f>
        <v>0</v>
      </c>
      <c r="R1101" s="28" t="n">
        <f aca="false">IF(AND($B1101&lt;&gt;"",$J1101&gt;=Boshqaruv!$C$9,$J1101&lt;=Boshqaruv!$C$10,$K1101&lt;&gt;"",$K1101&lt;=Boshqaruv!$C$10),IF(COUNTIFS($B$4:$B1100,$B1101,$C$4:$C1100,$C1101,$J$4:$J1100,"&gt;="&amp;Boshqaruv!$C$9,$J$4:$J1100,"&lt;="&amp;Boshqaruv!$C$10,$K$4:$K1100,"&lt;&gt;",$K$4:$K1100,"&lt;="&amp;Boshqaruv!$C$10)=0,1,0),0)</f>
        <v>0</v>
      </c>
      <c r="S1101" s="28" t="n">
        <f aca="false">IF($P1101=1,IF(COUNTIFS($B$4:$B1100,$B1101,$C$4:$C1100,$C1101,$P$4:$P1100,1)=0,1,0),0)</f>
        <v>0</v>
      </c>
      <c r="T1101" s="12"/>
    </row>
    <row r="1102" customFormat="false" ht="15" hidden="false" customHeight="false" outlineLevel="0" collapsed="false">
      <c r="A1102" s="20" t="n">
        <v>1098</v>
      </c>
      <c r="B1102" s="12"/>
      <c r="C1102" s="13"/>
      <c r="D1102" s="24"/>
      <c r="E1102" s="12"/>
      <c r="F1102" s="12"/>
      <c r="G1102" s="25"/>
      <c r="H1102" s="25"/>
      <c r="I1102" s="25"/>
      <c r="J1102" s="13"/>
      <c r="K1102" s="13"/>
      <c r="L1102" s="25"/>
      <c r="M1102" s="14" t="str">
        <f aca="false">IF(OR($C1102="",$J1102=""),"",INT(($J1102-$C1102)/365.25))</f>
        <v/>
      </c>
      <c r="N1102" s="14" t="str">
        <f aca="false">IF($M1102="","",IF($M1102&lt;2,"Ha","Yo'q"))</f>
        <v/>
      </c>
      <c r="O1102" s="14" t="str">
        <f aca="false">IF($M1102="","",IF(AND($M1102&gt;=7,$M1102&lt;=17),"Ha","Yo'q"))</f>
        <v/>
      </c>
      <c r="P1102" s="14" t="str">
        <f aca="false">IF(AND($B1102&lt;&gt;"",$J1102&lt;&gt;"",$J1102&lt;=Boshqaruv!$C$10,OR($K1102="",$K1102&gt;Boshqaruv!$C$10),$L1102&lt;&gt;"Tibbiy qarshi ko'rsatma"),1,"")</f>
        <v/>
      </c>
      <c r="Q1102" s="28" t="n">
        <f aca="false">IF(AND($B1102&lt;&gt;"",$J1102&gt;=Boshqaruv!$C$9,$J1102&lt;=Boshqaruv!$C$10),IF(COUNTIFS($B$4:$B1101,$B1102,$C$4:$C1101,$C1102,$J$4:$J1101,"&gt;="&amp;Boshqaruv!$C$9,$J$4:$J1101,"&lt;="&amp;Boshqaruv!$C$10)=0,1,0),0)</f>
        <v>0</v>
      </c>
      <c r="R1102" s="28" t="n">
        <f aca="false">IF(AND($B1102&lt;&gt;"",$J1102&gt;=Boshqaruv!$C$9,$J1102&lt;=Boshqaruv!$C$10,$K1102&lt;&gt;"",$K1102&lt;=Boshqaruv!$C$10),IF(COUNTIFS($B$4:$B1101,$B1102,$C$4:$C1101,$C1102,$J$4:$J1101,"&gt;="&amp;Boshqaruv!$C$9,$J$4:$J1101,"&lt;="&amp;Boshqaruv!$C$10,$K$4:$K1101,"&lt;&gt;",$K$4:$K1101,"&lt;="&amp;Boshqaruv!$C$10)=0,1,0),0)</f>
        <v>0</v>
      </c>
      <c r="S1102" s="28" t="n">
        <f aca="false">IF($P1102=1,IF(COUNTIFS($B$4:$B1101,$B1102,$C$4:$C1101,$C1102,$P$4:$P1101,1)=0,1,0),0)</f>
        <v>0</v>
      </c>
      <c r="T1102" s="12"/>
    </row>
    <row r="1103" customFormat="false" ht="15" hidden="false" customHeight="false" outlineLevel="0" collapsed="false">
      <c r="A1103" s="20" t="n">
        <v>1099</v>
      </c>
      <c r="B1103" s="12"/>
      <c r="C1103" s="13"/>
      <c r="D1103" s="24"/>
      <c r="E1103" s="12"/>
      <c r="F1103" s="12"/>
      <c r="G1103" s="25"/>
      <c r="H1103" s="25"/>
      <c r="I1103" s="25"/>
      <c r="J1103" s="13"/>
      <c r="K1103" s="13"/>
      <c r="L1103" s="25"/>
      <c r="M1103" s="14" t="str">
        <f aca="false">IF(OR($C1103="",$J1103=""),"",INT(($J1103-$C1103)/365.25))</f>
        <v/>
      </c>
      <c r="N1103" s="14" t="str">
        <f aca="false">IF($M1103="","",IF($M1103&lt;2,"Ha","Yo'q"))</f>
        <v/>
      </c>
      <c r="O1103" s="14" t="str">
        <f aca="false">IF($M1103="","",IF(AND($M1103&gt;=7,$M1103&lt;=17),"Ha","Yo'q"))</f>
        <v/>
      </c>
      <c r="P1103" s="14" t="str">
        <f aca="false">IF(AND($B1103&lt;&gt;"",$J1103&lt;&gt;"",$J1103&lt;=Boshqaruv!$C$10,OR($K1103="",$K1103&gt;Boshqaruv!$C$10),$L1103&lt;&gt;"Tibbiy qarshi ko'rsatma"),1,"")</f>
        <v/>
      </c>
      <c r="Q1103" s="28" t="n">
        <f aca="false">IF(AND($B1103&lt;&gt;"",$J1103&gt;=Boshqaruv!$C$9,$J1103&lt;=Boshqaruv!$C$10),IF(COUNTIFS($B$4:$B1102,$B1103,$C$4:$C1102,$C1103,$J$4:$J1102,"&gt;="&amp;Boshqaruv!$C$9,$J$4:$J1102,"&lt;="&amp;Boshqaruv!$C$10)=0,1,0),0)</f>
        <v>0</v>
      </c>
      <c r="R1103" s="28" t="n">
        <f aca="false">IF(AND($B1103&lt;&gt;"",$J1103&gt;=Boshqaruv!$C$9,$J1103&lt;=Boshqaruv!$C$10,$K1103&lt;&gt;"",$K1103&lt;=Boshqaruv!$C$10),IF(COUNTIFS($B$4:$B1102,$B1103,$C$4:$C1102,$C1103,$J$4:$J1102,"&gt;="&amp;Boshqaruv!$C$9,$J$4:$J1102,"&lt;="&amp;Boshqaruv!$C$10,$K$4:$K1102,"&lt;&gt;",$K$4:$K1102,"&lt;="&amp;Boshqaruv!$C$10)=0,1,0),0)</f>
        <v>0</v>
      </c>
      <c r="S1103" s="28" t="n">
        <f aca="false">IF($P1103=1,IF(COUNTIFS($B$4:$B1102,$B1103,$C$4:$C1102,$C1103,$P$4:$P1102,1)=0,1,0),0)</f>
        <v>0</v>
      </c>
      <c r="T1103" s="12"/>
    </row>
    <row r="1104" customFormat="false" ht="15" hidden="false" customHeight="false" outlineLevel="0" collapsed="false">
      <c r="A1104" s="20" t="n">
        <v>1100</v>
      </c>
      <c r="B1104" s="12"/>
      <c r="C1104" s="13"/>
      <c r="D1104" s="24"/>
      <c r="E1104" s="12"/>
      <c r="F1104" s="12"/>
      <c r="G1104" s="25"/>
      <c r="H1104" s="25"/>
      <c r="I1104" s="25"/>
      <c r="J1104" s="13"/>
      <c r="K1104" s="13"/>
      <c r="L1104" s="25"/>
      <c r="M1104" s="14" t="str">
        <f aca="false">IF(OR($C1104="",$J1104=""),"",INT(($J1104-$C1104)/365.25))</f>
        <v/>
      </c>
      <c r="N1104" s="14" t="str">
        <f aca="false">IF($M1104="","",IF($M1104&lt;2,"Ha","Yo'q"))</f>
        <v/>
      </c>
      <c r="O1104" s="14" t="str">
        <f aca="false">IF($M1104="","",IF(AND($M1104&gt;=7,$M1104&lt;=17),"Ha","Yo'q"))</f>
        <v/>
      </c>
      <c r="P1104" s="14" t="str">
        <f aca="false">IF(AND($B1104&lt;&gt;"",$J1104&lt;&gt;"",$J1104&lt;=Boshqaruv!$C$10,OR($K1104="",$K1104&gt;Boshqaruv!$C$10),$L1104&lt;&gt;"Tibbiy qarshi ko'rsatma"),1,"")</f>
        <v/>
      </c>
      <c r="Q1104" s="28" t="n">
        <f aca="false">IF(AND($B1104&lt;&gt;"",$J1104&gt;=Boshqaruv!$C$9,$J1104&lt;=Boshqaruv!$C$10),IF(COUNTIFS($B$4:$B1103,$B1104,$C$4:$C1103,$C1104,$J$4:$J1103,"&gt;="&amp;Boshqaruv!$C$9,$J$4:$J1103,"&lt;="&amp;Boshqaruv!$C$10)=0,1,0),0)</f>
        <v>0</v>
      </c>
      <c r="R1104" s="28" t="n">
        <f aca="false">IF(AND($B1104&lt;&gt;"",$J1104&gt;=Boshqaruv!$C$9,$J1104&lt;=Boshqaruv!$C$10,$K1104&lt;&gt;"",$K1104&lt;=Boshqaruv!$C$10),IF(COUNTIFS($B$4:$B1103,$B1104,$C$4:$C1103,$C1104,$J$4:$J1103,"&gt;="&amp;Boshqaruv!$C$9,$J$4:$J1103,"&lt;="&amp;Boshqaruv!$C$10,$K$4:$K1103,"&lt;&gt;",$K$4:$K1103,"&lt;="&amp;Boshqaruv!$C$10)=0,1,0),0)</f>
        <v>0</v>
      </c>
      <c r="S1104" s="28" t="n">
        <f aca="false">IF($P1104=1,IF(COUNTIFS($B$4:$B1103,$B1104,$C$4:$C1103,$C1104,$P$4:$P1103,1)=0,1,0),0)</f>
        <v>0</v>
      </c>
      <c r="T1104" s="12"/>
    </row>
    <row r="1105" customFormat="false" ht="15" hidden="false" customHeight="false" outlineLevel="0" collapsed="false">
      <c r="A1105" s="20" t="n">
        <v>1101</v>
      </c>
      <c r="B1105" s="12"/>
      <c r="C1105" s="13"/>
      <c r="D1105" s="24"/>
      <c r="E1105" s="12"/>
      <c r="F1105" s="12"/>
      <c r="G1105" s="25"/>
      <c r="H1105" s="25"/>
      <c r="I1105" s="25"/>
      <c r="J1105" s="13"/>
      <c r="K1105" s="13"/>
      <c r="L1105" s="25"/>
      <c r="M1105" s="14" t="str">
        <f aca="false">IF(OR($C1105="",$J1105=""),"",INT(($J1105-$C1105)/365.25))</f>
        <v/>
      </c>
      <c r="N1105" s="14" t="str">
        <f aca="false">IF($M1105="","",IF($M1105&lt;2,"Ha","Yo'q"))</f>
        <v/>
      </c>
      <c r="O1105" s="14" t="str">
        <f aca="false">IF($M1105="","",IF(AND($M1105&gt;=7,$M1105&lt;=17),"Ha","Yo'q"))</f>
        <v/>
      </c>
      <c r="P1105" s="14" t="str">
        <f aca="false">IF(AND($B1105&lt;&gt;"",$J1105&lt;&gt;"",$J1105&lt;=Boshqaruv!$C$10,OR($K1105="",$K1105&gt;Boshqaruv!$C$10),$L1105&lt;&gt;"Tibbiy qarshi ko'rsatma"),1,"")</f>
        <v/>
      </c>
      <c r="Q1105" s="28" t="n">
        <f aca="false">IF(AND($B1105&lt;&gt;"",$J1105&gt;=Boshqaruv!$C$9,$J1105&lt;=Boshqaruv!$C$10),IF(COUNTIFS($B$4:$B1104,$B1105,$C$4:$C1104,$C1105,$J$4:$J1104,"&gt;="&amp;Boshqaruv!$C$9,$J$4:$J1104,"&lt;="&amp;Boshqaruv!$C$10)=0,1,0),0)</f>
        <v>0</v>
      </c>
      <c r="R1105" s="28" t="n">
        <f aca="false">IF(AND($B1105&lt;&gt;"",$J1105&gt;=Boshqaruv!$C$9,$J1105&lt;=Boshqaruv!$C$10,$K1105&lt;&gt;"",$K1105&lt;=Boshqaruv!$C$10),IF(COUNTIFS($B$4:$B1104,$B1105,$C$4:$C1104,$C1105,$J$4:$J1104,"&gt;="&amp;Boshqaruv!$C$9,$J$4:$J1104,"&lt;="&amp;Boshqaruv!$C$10,$K$4:$K1104,"&lt;&gt;",$K$4:$K1104,"&lt;="&amp;Boshqaruv!$C$10)=0,1,0),0)</f>
        <v>0</v>
      </c>
      <c r="S1105" s="28" t="n">
        <f aca="false">IF($P1105=1,IF(COUNTIFS($B$4:$B1104,$B1105,$C$4:$C1104,$C1105,$P$4:$P1104,1)=0,1,0),0)</f>
        <v>0</v>
      </c>
      <c r="T1105" s="12"/>
    </row>
    <row r="1106" customFormat="false" ht="15" hidden="false" customHeight="false" outlineLevel="0" collapsed="false">
      <c r="A1106" s="20" t="n">
        <v>1102</v>
      </c>
      <c r="B1106" s="12"/>
      <c r="C1106" s="13"/>
      <c r="D1106" s="24"/>
      <c r="E1106" s="12"/>
      <c r="F1106" s="12"/>
      <c r="G1106" s="25"/>
      <c r="H1106" s="25"/>
      <c r="I1106" s="25"/>
      <c r="J1106" s="13"/>
      <c r="K1106" s="13"/>
      <c r="L1106" s="25"/>
      <c r="M1106" s="14" t="str">
        <f aca="false">IF(OR($C1106="",$J1106=""),"",INT(($J1106-$C1106)/365.25))</f>
        <v/>
      </c>
      <c r="N1106" s="14" t="str">
        <f aca="false">IF($M1106="","",IF($M1106&lt;2,"Ha","Yo'q"))</f>
        <v/>
      </c>
      <c r="O1106" s="14" t="str">
        <f aca="false">IF($M1106="","",IF(AND($M1106&gt;=7,$M1106&lt;=17),"Ha","Yo'q"))</f>
        <v/>
      </c>
      <c r="P1106" s="14" t="str">
        <f aca="false">IF(AND($B1106&lt;&gt;"",$J1106&lt;&gt;"",$J1106&lt;=Boshqaruv!$C$10,OR($K1106="",$K1106&gt;Boshqaruv!$C$10),$L1106&lt;&gt;"Tibbiy qarshi ko'rsatma"),1,"")</f>
        <v/>
      </c>
      <c r="Q1106" s="28" t="n">
        <f aca="false">IF(AND($B1106&lt;&gt;"",$J1106&gt;=Boshqaruv!$C$9,$J1106&lt;=Boshqaruv!$C$10),IF(COUNTIFS($B$4:$B1105,$B1106,$C$4:$C1105,$C1106,$J$4:$J1105,"&gt;="&amp;Boshqaruv!$C$9,$J$4:$J1105,"&lt;="&amp;Boshqaruv!$C$10)=0,1,0),0)</f>
        <v>0</v>
      </c>
      <c r="R1106" s="28" t="n">
        <f aca="false">IF(AND($B1106&lt;&gt;"",$J1106&gt;=Boshqaruv!$C$9,$J1106&lt;=Boshqaruv!$C$10,$K1106&lt;&gt;"",$K1106&lt;=Boshqaruv!$C$10),IF(COUNTIFS($B$4:$B1105,$B1106,$C$4:$C1105,$C1106,$J$4:$J1105,"&gt;="&amp;Boshqaruv!$C$9,$J$4:$J1105,"&lt;="&amp;Boshqaruv!$C$10,$K$4:$K1105,"&lt;&gt;",$K$4:$K1105,"&lt;="&amp;Boshqaruv!$C$10)=0,1,0),0)</f>
        <v>0</v>
      </c>
      <c r="S1106" s="28" t="n">
        <f aca="false">IF($P1106=1,IF(COUNTIFS($B$4:$B1105,$B1106,$C$4:$C1105,$C1106,$P$4:$P1105,1)=0,1,0),0)</f>
        <v>0</v>
      </c>
      <c r="T1106" s="12"/>
    </row>
    <row r="1107" customFormat="false" ht="15" hidden="false" customHeight="false" outlineLevel="0" collapsed="false">
      <c r="A1107" s="20" t="n">
        <v>1103</v>
      </c>
      <c r="B1107" s="12"/>
      <c r="C1107" s="13"/>
      <c r="D1107" s="24"/>
      <c r="E1107" s="12"/>
      <c r="F1107" s="12"/>
      <c r="G1107" s="25"/>
      <c r="H1107" s="25"/>
      <c r="I1107" s="25"/>
      <c r="J1107" s="13"/>
      <c r="K1107" s="13"/>
      <c r="L1107" s="25"/>
      <c r="M1107" s="14" t="str">
        <f aca="false">IF(OR($C1107="",$J1107=""),"",INT(($J1107-$C1107)/365.25))</f>
        <v/>
      </c>
      <c r="N1107" s="14" t="str">
        <f aca="false">IF($M1107="","",IF($M1107&lt;2,"Ha","Yo'q"))</f>
        <v/>
      </c>
      <c r="O1107" s="14" t="str">
        <f aca="false">IF($M1107="","",IF(AND($M1107&gt;=7,$M1107&lt;=17),"Ha","Yo'q"))</f>
        <v/>
      </c>
      <c r="P1107" s="14" t="str">
        <f aca="false">IF(AND($B1107&lt;&gt;"",$J1107&lt;&gt;"",$J1107&lt;=Boshqaruv!$C$10,OR($K1107="",$K1107&gt;Boshqaruv!$C$10),$L1107&lt;&gt;"Tibbiy qarshi ko'rsatma"),1,"")</f>
        <v/>
      </c>
      <c r="Q1107" s="28" t="n">
        <f aca="false">IF(AND($B1107&lt;&gt;"",$J1107&gt;=Boshqaruv!$C$9,$J1107&lt;=Boshqaruv!$C$10),IF(COUNTIFS($B$4:$B1106,$B1107,$C$4:$C1106,$C1107,$J$4:$J1106,"&gt;="&amp;Boshqaruv!$C$9,$J$4:$J1106,"&lt;="&amp;Boshqaruv!$C$10)=0,1,0),0)</f>
        <v>0</v>
      </c>
      <c r="R1107" s="28" t="n">
        <f aca="false">IF(AND($B1107&lt;&gt;"",$J1107&gt;=Boshqaruv!$C$9,$J1107&lt;=Boshqaruv!$C$10,$K1107&lt;&gt;"",$K1107&lt;=Boshqaruv!$C$10),IF(COUNTIFS($B$4:$B1106,$B1107,$C$4:$C1106,$C1107,$J$4:$J1106,"&gt;="&amp;Boshqaruv!$C$9,$J$4:$J1106,"&lt;="&amp;Boshqaruv!$C$10,$K$4:$K1106,"&lt;&gt;",$K$4:$K1106,"&lt;="&amp;Boshqaruv!$C$10)=0,1,0),0)</f>
        <v>0</v>
      </c>
      <c r="S1107" s="28" t="n">
        <f aca="false">IF($P1107=1,IF(COUNTIFS($B$4:$B1106,$B1107,$C$4:$C1106,$C1107,$P$4:$P1106,1)=0,1,0),0)</f>
        <v>0</v>
      </c>
      <c r="T1107" s="12"/>
    </row>
    <row r="1108" customFormat="false" ht="15" hidden="false" customHeight="false" outlineLevel="0" collapsed="false">
      <c r="A1108" s="20" t="n">
        <v>1104</v>
      </c>
      <c r="B1108" s="12"/>
      <c r="C1108" s="13"/>
      <c r="D1108" s="24"/>
      <c r="E1108" s="12"/>
      <c r="F1108" s="12"/>
      <c r="G1108" s="25"/>
      <c r="H1108" s="25"/>
      <c r="I1108" s="25"/>
      <c r="J1108" s="13"/>
      <c r="K1108" s="13"/>
      <c r="L1108" s="25"/>
      <c r="M1108" s="14" t="str">
        <f aca="false">IF(OR($C1108="",$J1108=""),"",INT(($J1108-$C1108)/365.25))</f>
        <v/>
      </c>
      <c r="N1108" s="14" t="str">
        <f aca="false">IF($M1108="","",IF($M1108&lt;2,"Ha","Yo'q"))</f>
        <v/>
      </c>
      <c r="O1108" s="14" t="str">
        <f aca="false">IF($M1108="","",IF(AND($M1108&gt;=7,$M1108&lt;=17),"Ha","Yo'q"))</f>
        <v/>
      </c>
      <c r="P1108" s="14" t="str">
        <f aca="false">IF(AND($B1108&lt;&gt;"",$J1108&lt;&gt;"",$J1108&lt;=Boshqaruv!$C$10,OR($K1108="",$K1108&gt;Boshqaruv!$C$10),$L1108&lt;&gt;"Tibbiy qarshi ko'rsatma"),1,"")</f>
        <v/>
      </c>
      <c r="Q1108" s="28" t="n">
        <f aca="false">IF(AND($B1108&lt;&gt;"",$J1108&gt;=Boshqaruv!$C$9,$J1108&lt;=Boshqaruv!$C$10),IF(COUNTIFS($B$4:$B1107,$B1108,$C$4:$C1107,$C1108,$J$4:$J1107,"&gt;="&amp;Boshqaruv!$C$9,$J$4:$J1107,"&lt;="&amp;Boshqaruv!$C$10)=0,1,0),0)</f>
        <v>0</v>
      </c>
      <c r="R1108" s="28" t="n">
        <f aca="false">IF(AND($B1108&lt;&gt;"",$J1108&gt;=Boshqaruv!$C$9,$J1108&lt;=Boshqaruv!$C$10,$K1108&lt;&gt;"",$K1108&lt;=Boshqaruv!$C$10),IF(COUNTIFS($B$4:$B1107,$B1108,$C$4:$C1107,$C1108,$J$4:$J1107,"&gt;="&amp;Boshqaruv!$C$9,$J$4:$J1107,"&lt;="&amp;Boshqaruv!$C$10,$K$4:$K1107,"&lt;&gt;",$K$4:$K1107,"&lt;="&amp;Boshqaruv!$C$10)=0,1,0),0)</f>
        <v>0</v>
      </c>
      <c r="S1108" s="28" t="n">
        <f aca="false">IF($P1108=1,IF(COUNTIFS($B$4:$B1107,$B1108,$C$4:$C1107,$C1108,$P$4:$P1107,1)=0,1,0),0)</f>
        <v>0</v>
      </c>
      <c r="T1108" s="12"/>
    </row>
    <row r="1109" customFormat="false" ht="15" hidden="false" customHeight="false" outlineLevel="0" collapsed="false">
      <c r="A1109" s="20" t="n">
        <v>1105</v>
      </c>
      <c r="B1109" s="12"/>
      <c r="C1109" s="13"/>
      <c r="D1109" s="24"/>
      <c r="E1109" s="12"/>
      <c r="F1109" s="12"/>
      <c r="G1109" s="25"/>
      <c r="H1109" s="25"/>
      <c r="I1109" s="25"/>
      <c r="J1109" s="13"/>
      <c r="K1109" s="13"/>
      <c r="L1109" s="25"/>
      <c r="M1109" s="14" t="str">
        <f aca="false">IF(OR($C1109="",$J1109=""),"",INT(($J1109-$C1109)/365.25))</f>
        <v/>
      </c>
      <c r="N1109" s="14" t="str">
        <f aca="false">IF($M1109="","",IF($M1109&lt;2,"Ha","Yo'q"))</f>
        <v/>
      </c>
      <c r="O1109" s="14" t="str">
        <f aca="false">IF($M1109="","",IF(AND($M1109&gt;=7,$M1109&lt;=17),"Ha","Yo'q"))</f>
        <v/>
      </c>
      <c r="P1109" s="14" t="str">
        <f aca="false">IF(AND($B1109&lt;&gt;"",$J1109&lt;&gt;"",$J1109&lt;=Boshqaruv!$C$10,OR($K1109="",$K1109&gt;Boshqaruv!$C$10),$L1109&lt;&gt;"Tibbiy qarshi ko'rsatma"),1,"")</f>
        <v/>
      </c>
      <c r="Q1109" s="28" t="n">
        <f aca="false">IF(AND($B1109&lt;&gt;"",$J1109&gt;=Boshqaruv!$C$9,$J1109&lt;=Boshqaruv!$C$10),IF(COUNTIFS($B$4:$B1108,$B1109,$C$4:$C1108,$C1109,$J$4:$J1108,"&gt;="&amp;Boshqaruv!$C$9,$J$4:$J1108,"&lt;="&amp;Boshqaruv!$C$10)=0,1,0),0)</f>
        <v>0</v>
      </c>
      <c r="R1109" s="28" t="n">
        <f aca="false">IF(AND($B1109&lt;&gt;"",$J1109&gt;=Boshqaruv!$C$9,$J1109&lt;=Boshqaruv!$C$10,$K1109&lt;&gt;"",$K1109&lt;=Boshqaruv!$C$10),IF(COUNTIFS($B$4:$B1108,$B1109,$C$4:$C1108,$C1109,$J$4:$J1108,"&gt;="&amp;Boshqaruv!$C$9,$J$4:$J1108,"&lt;="&amp;Boshqaruv!$C$10,$K$4:$K1108,"&lt;&gt;",$K$4:$K1108,"&lt;="&amp;Boshqaruv!$C$10)=0,1,0),0)</f>
        <v>0</v>
      </c>
      <c r="S1109" s="28" t="n">
        <f aca="false">IF($P1109=1,IF(COUNTIFS($B$4:$B1108,$B1109,$C$4:$C1108,$C1109,$P$4:$P1108,1)=0,1,0),0)</f>
        <v>0</v>
      </c>
      <c r="T1109" s="12"/>
    </row>
    <row r="1110" customFormat="false" ht="15" hidden="false" customHeight="false" outlineLevel="0" collapsed="false">
      <c r="A1110" s="20" t="n">
        <v>1106</v>
      </c>
      <c r="B1110" s="12"/>
      <c r="C1110" s="13"/>
      <c r="D1110" s="24"/>
      <c r="E1110" s="12"/>
      <c r="F1110" s="12"/>
      <c r="G1110" s="25"/>
      <c r="H1110" s="25"/>
      <c r="I1110" s="25"/>
      <c r="J1110" s="13"/>
      <c r="K1110" s="13"/>
      <c r="L1110" s="25"/>
      <c r="M1110" s="14" t="str">
        <f aca="false">IF(OR($C1110="",$J1110=""),"",INT(($J1110-$C1110)/365.25))</f>
        <v/>
      </c>
      <c r="N1110" s="14" t="str">
        <f aca="false">IF($M1110="","",IF($M1110&lt;2,"Ha","Yo'q"))</f>
        <v/>
      </c>
      <c r="O1110" s="14" t="str">
        <f aca="false">IF($M1110="","",IF(AND($M1110&gt;=7,$M1110&lt;=17),"Ha","Yo'q"))</f>
        <v/>
      </c>
      <c r="P1110" s="14" t="str">
        <f aca="false">IF(AND($B1110&lt;&gt;"",$J1110&lt;&gt;"",$J1110&lt;=Boshqaruv!$C$10,OR($K1110="",$K1110&gt;Boshqaruv!$C$10),$L1110&lt;&gt;"Tibbiy qarshi ko'rsatma"),1,"")</f>
        <v/>
      </c>
      <c r="Q1110" s="28" t="n">
        <f aca="false">IF(AND($B1110&lt;&gt;"",$J1110&gt;=Boshqaruv!$C$9,$J1110&lt;=Boshqaruv!$C$10),IF(COUNTIFS($B$4:$B1109,$B1110,$C$4:$C1109,$C1110,$J$4:$J1109,"&gt;="&amp;Boshqaruv!$C$9,$J$4:$J1109,"&lt;="&amp;Boshqaruv!$C$10)=0,1,0),0)</f>
        <v>0</v>
      </c>
      <c r="R1110" s="28" t="n">
        <f aca="false">IF(AND($B1110&lt;&gt;"",$J1110&gt;=Boshqaruv!$C$9,$J1110&lt;=Boshqaruv!$C$10,$K1110&lt;&gt;"",$K1110&lt;=Boshqaruv!$C$10),IF(COUNTIFS($B$4:$B1109,$B1110,$C$4:$C1109,$C1110,$J$4:$J1109,"&gt;="&amp;Boshqaruv!$C$9,$J$4:$J1109,"&lt;="&amp;Boshqaruv!$C$10,$K$4:$K1109,"&lt;&gt;",$K$4:$K1109,"&lt;="&amp;Boshqaruv!$C$10)=0,1,0),0)</f>
        <v>0</v>
      </c>
      <c r="S1110" s="28" t="n">
        <f aca="false">IF($P1110=1,IF(COUNTIFS($B$4:$B1109,$B1110,$C$4:$C1109,$C1110,$P$4:$P1109,1)=0,1,0),0)</f>
        <v>0</v>
      </c>
      <c r="T1110" s="12"/>
    </row>
    <row r="1111" customFormat="false" ht="15" hidden="false" customHeight="false" outlineLevel="0" collapsed="false">
      <c r="A1111" s="20" t="n">
        <v>1107</v>
      </c>
      <c r="B1111" s="12"/>
      <c r="C1111" s="13"/>
      <c r="D1111" s="24"/>
      <c r="E1111" s="12"/>
      <c r="F1111" s="12"/>
      <c r="G1111" s="25"/>
      <c r="H1111" s="25"/>
      <c r="I1111" s="25"/>
      <c r="J1111" s="13"/>
      <c r="K1111" s="13"/>
      <c r="L1111" s="25"/>
      <c r="M1111" s="14" t="str">
        <f aca="false">IF(OR($C1111="",$J1111=""),"",INT(($J1111-$C1111)/365.25))</f>
        <v/>
      </c>
      <c r="N1111" s="14" t="str">
        <f aca="false">IF($M1111="","",IF($M1111&lt;2,"Ha","Yo'q"))</f>
        <v/>
      </c>
      <c r="O1111" s="14" t="str">
        <f aca="false">IF($M1111="","",IF(AND($M1111&gt;=7,$M1111&lt;=17),"Ha","Yo'q"))</f>
        <v/>
      </c>
      <c r="P1111" s="14" t="str">
        <f aca="false">IF(AND($B1111&lt;&gt;"",$J1111&lt;&gt;"",$J1111&lt;=Boshqaruv!$C$10,OR($K1111="",$K1111&gt;Boshqaruv!$C$10),$L1111&lt;&gt;"Tibbiy qarshi ko'rsatma"),1,"")</f>
        <v/>
      </c>
      <c r="Q1111" s="28" t="n">
        <f aca="false">IF(AND($B1111&lt;&gt;"",$J1111&gt;=Boshqaruv!$C$9,$J1111&lt;=Boshqaruv!$C$10),IF(COUNTIFS($B$4:$B1110,$B1111,$C$4:$C1110,$C1111,$J$4:$J1110,"&gt;="&amp;Boshqaruv!$C$9,$J$4:$J1110,"&lt;="&amp;Boshqaruv!$C$10)=0,1,0),0)</f>
        <v>0</v>
      </c>
      <c r="R1111" s="28" t="n">
        <f aca="false">IF(AND($B1111&lt;&gt;"",$J1111&gt;=Boshqaruv!$C$9,$J1111&lt;=Boshqaruv!$C$10,$K1111&lt;&gt;"",$K1111&lt;=Boshqaruv!$C$10),IF(COUNTIFS($B$4:$B1110,$B1111,$C$4:$C1110,$C1111,$J$4:$J1110,"&gt;="&amp;Boshqaruv!$C$9,$J$4:$J1110,"&lt;="&amp;Boshqaruv!$C$10,$K$4:$K1110,"&lt;&gt;",$K$4:$K1110,"&lt;="&amp;Boshqaruv!$C$10)=0,1,0),0)</f>
        <v>0</v>
      </c>
      <c r="S1111" s="28" t="n">
        <f aca="false">IF($P1111=1,IF(COUNTIFS($B$4:$B1110,$B1111,$C$4:$C1110,$C1111,$P$4:$P1110,1)=0,1,0),0)</f>
        <v>0</v>
      </c>
      <c r="T1111" s="12"/>
    </row>
    <row r="1112" customFormat="false" ht="15" hidden="false" customHeight="false" outlineLevel="0" collapsed="false">
      <c r="A1112" s="20" t="n">
        <v>1108</v>
      </c>
      <c r="B1112" s="12"/>
      <c r="C1112" s="13"/>
      <c r="D1112" s="24"/>
      <c r="E1112" s="12"/>
      <c r="F1112" s="12"/>
      <c r="G1112" s="25"/>
      <c r="H1112" s="25"/>
      <c r="I1112" s="25"/>
      <c r="J1112" s="13"/>
      <c r="K1112" s="13"/>
      <c r="L1112" s="25"/>
      <c r="M1112" s="14" t="str">
        <f aca="false">IF(OR($C1112="",$J1112=""),"",INT(($J1112-$C1112)/365.25))</f>
        <v/>
      </c>
      <c r="N1112" s="14" t="str">
        <f aca="false">IF($M1112="","",IF($M1112&lt;2,"Ha","Yo'q"))</f>
        <v/>
      </c>
      <c r="O1112" s="14" t="str">
        <f aca="false">IF($M1112="","",IF(AND($M1112&gt;=7,$M1112&lt;=17),"Ha","Yo'q"))</f>
        <v/>
      </c>
      <c r="P1112" s="14" t="str">
        <f aca="false">IF(AND($B1112&lt;&gt;"",$J1112&lt;&gt;"",$J1112&lt;=Boshqaruv!$C$10,OR($K1112="",$K1112&gt;Boshqaruv!$C$10),$L1112&lt;&gt;"Tibbiy qarshi ko'rsatma"),1,"")</f>
        <v/>
      </c>
      <c r="Q1112" s="28" t="n">
        <f aca="false">IF(AND($B1112&lt;&gt;"",$J1112&gt;=Boshqaruv!$C$9,$J1112&lt;=Boshqaruv!$C$10),IF(COUNTIFS($B$4:$B1111,$B1112,$C$4:$C1111,$C1112,$J$4:$J1111,"&gt;="&amp;Boshqaruv!$C$9,$J$4:$J1111,"&lt;="&amp;Boshqaruv!$C$10)=0,1,0),0)</f>
        <v>0</v>
      </c>
      <c r="R1112" s="28" t="n">
        <f aca="false">IF(AND($B1112&lt;&gt;"",$J1112&gt;=Boshqaruv!$C$9,$J1112&lt;=Boshqaruv!$C$10,$K1112&lt;&gt;"",$K1112&lt;=Boshqaruv!$C$10),IF(COUNTIFS($B$4:$B1111,$B1112,$C$4:$C1111,$C1112,$J$4:$J1111,"&gt;="&amp;Boshqaruv!$C$9,$J$4:$J1111,"&lt;="&amp;Boshqaruv!$C$10,$K$4:$K1111,"&lt;&gt;",$K$4:$K1111,"&lt;="&amp;Boshqaruv!$C$10)=0,1,0),0)</f>
        <v>0</v>
      </c>
      <c r="S1112" s="28" t="n">
        <f aca="false">IF($P1112=1,IF(COUNTIFS($B$4:$B1111,$B1112,$C$4:$C1111,$C1112,$P$4:$P1111,1)=0,1,0),0)</f>
        <v>0</v>
      </c>
      <c r="T1112" s="12"/>
    </row>
    <row r="1113" customFormat="false" ht="15" hidden="false" customHeight="false" outlineLevel="0" collapsed="false">
      <c r="A1113" s="20" t="n">
        <v>1109</v>
      </c>
      <c r="B1113" s="12"/>
      <c r="C1113" s="13"/>
      <c r="D1113" s="24"/>
      <c r="E1113" s="12"/>
      <c r="F1113" s="12"/>
      <c r="G1113" s="25"/>
      <c r="H1113" s="25"/>
      <c r="I1113" s="25"/>
      <c r="J1113" s="13"/>
      <c r="K1113" s="13"/>
      <c r="L1113" s="25"/>
      <c r="M1113" s="14" t="str">
        <f aca="false">IF(OR($C1113="",$J1113=""),"",INT(($J1113-$C1113)/365.25))</f>
        <v/>
      </c>
      <c r="N1113" s="14" t="str">
        <f aca="false">IF($M1113="","",IF($M1113&lt;2,"Ha","Yo'q"))</f>
        <v/>
      </c>
      <c r="O1113" s="14" t="str">
        <f aca="false">IF($M1113="","",IF(AND($M1113&gt;=7,$M1113&lt;=17),"Ha","Yo'q"))</f>
        <v/>
      </c>
      <c r="P1113" s="14" t="str">
        <f aca="false">IF(AND($B1113&lt;&gt;"",$J1113&lt;&gt;"",$J1113&lt;=Boshqaruv!$C$10,OR($K1113="",$K1113&gt;Boshqaruv!$C$10),$L1113&lt;&gt;"Tibbiy qarshi ko'rsatma"),1,"")</f>
        <v/>
      </c>
      <c r="Q1113" s="28" t="n">
        <f aca="false">IF(AND($B1113&lt;&gt;"",$J1113&gt;=Boshqaruv!$C$9,$J1113&lt;=Boshqaruv!$C$10),IF(COUNTIFS($B$4:$B1112,$B1113,$C$4:$C1112,$C1113,$J$4:$J1112,"&gt;="&amp;Boshqaruv!$C$9,$J$4:$J1112,"&lt;="&amp;Boshqaruv!$C$10)=0,1,0),0)</f>
        <v>0</v>
      </c>
      <c r="R1113" s="28" t="n">
        <f aca="false">IF(AND($B1113&lt;&gt;"",$J1113&gt;=Boshqaruv!$C$9,$J1113&lt;=Boshqaruv!$C$10,$K1113&lt;&gt;"",$K1113&lt;=Boshqaruv!$C$10),IF(COUNTIFS($B$4:$B1112,$B1113,$C$4:$C1112,$C1113,$J$4:$J1112,"&gt;="&amp;Boshqaruv!$C$9,$J$4:$J1112,"&lt;="&amp;Boshqaruv!$C$10,$K$4:$K1112,"&lt;&gt;",$K$4:$K1112,"&lt;="&amp;Boshqaruv!$C$10)=0,1,0),0)</f>
        <v>0</v>
      </c>
      <c r="S1113" s="28" t="n">
        <f aca="false">IF($P1113=1,IF(COUNTIFS($B$4:$B1112,$B1113,$C$4:$C1112,$C1113,$P$4:$P1112,1)=0,1,0),0)</f>
        <v>0</v>
      </c>
      <c r="T1113" s="12"/>
    </row>
    <row r="1114" customFormat="false" ht="15" hidden="false" customHeight="false" outlineLevel="0" collapsed="false">
      <c r="A1114" s="20" t="n">
        <v>1110</v>
      </c>
      <c r="B1114" s="12"/>
      <c r="C1114" s="13"/>
      <c r="D1114" s="24"/>
      <c r="E1114" s="12"/>
      <c r="F1114" s="12"/>
      <c r="G1114" s="25"/>
      <c r="H1114" s="25"/>
      <c r="I1114" s="25"/>
      <c r="J1114" s="13"/>
      <c r="K1114" s="13"/>
      <c r="L1114" s="25"/>
      <c r="M1114" s="14" t="str">
        <f aca="false">IF(OR($C1114="",$J1114=""),"",INT(($J1114-$C1114)/365.25))</f>
        <v/>
      </c>
      <c r="N1114" s="14" t="str">
        <f aca="false">IF($M1114="","",IF($M1114&lt;2,"Ha","Yo'q"))</f>
        <v/>
      </c>
      <c r="O1114" s="14" t="str">
        <f aca="false">IF($M1114="","",IF(AND($M1114&gt;=7,$M1114&lt;=17),"Ha","Yo'q"))</f>
        <v/>
      </c>
      <c r="P1114" s="14" t="str">
        <f aca="false">IF(AND($B1114&lt;&gt;"",$J1114&lt;&gt;"",$J1114&lt;=Boshqaruv!$C$10,OR($K1114="",$K1114&gt;Boshqaruv!$C$10),$L1114&lt;&gt;"Tibbiy qarshi ko'rsatma"),1,"")</f>
        <v/>
      </c>
      <c r="Q1114" s="28" t="n">
        <f aca="false">IF(AND($B1114&lt;&gt;"",$J1114&gt;=Boshqaruv!$C$9,$J1114&lt;=Boshqaruv!$C$10),IF(COUNTIFS($B$4:$B1113,$B1114,$C$4:$C1113,$C1114,$J$4:$J1113,"&gt;="&amp;Boshqaruv!$C$9,$J$4:$J1113,"&lt;="&amp;Boshqaruv!$C$10)=0,1,0),0)</f>
        <v>0</v>
      </c>
      <c r="R1114" s="28" t="n">
        <f aca="false">IF(AND($B1114&lt;&gt;"",$J1114&gt;=Boshqaruv!$C$9,$J1114&lt;=Boshqaruv!$C$10,$K1114&lt;&gt;"",$K1114&lt;=Boshqaruv!$C$10),IF(COUNTIFS($B$4:$B1113,$B1114,$C$4:$C1113,$C1114,$J$4:$J1113,"&gt;="&amp;Boshqaruv!$C$9,$J$4:$J1113,"&lt;="&amp;Boshqaruv!$C$10,$K$4:$K1113,"&lt;&gt;",$K$4:$K1113,"&lt;="&amp;Boshqaruv!$C$10)=0,1,0),0)</f>
        <v>0</v>
      </c>
      <c r="S1114" s="28" t="n">
        <f aca="false">IF($P1114=1,IF(COUNTIFS($B$4:$B1113,$B1114,$C$4:$C1113,$C1114,$P$4:$P1113,1)=0,1,0),0)</f>
        <v>0</v>
      </c>
      <c r="T1114" s="12"/>
    </row>
    <row r="1115" customFormat="false" ht="15" hidden="false" customHeight="false" outlineLevel="0" collapsed="false">
      <c r="A1115" s="20" t="n">
        <v>1111</v>
      </c>
      <c r="B1115" s="12"/>
      <c r="C1115" s="13"/>
      <c r="D1115" s="24"/>
      <c r="E1115" s="12"/>
      <c r="F1115" s="12"/>
      <c r="G1115" s="25"/>
      <c r="H1115" s="25"/>
      <c r="I1115" s="25"/>
      <c r="J1115" s="13"/>
      <c r="K1115" s="13"/>
      <c r="L1115" s="25"/>
      <c r="M1115" s="14" t="str">
        <f aca="false">IF(OR($C1115="",$J1115=""),"",INT(($J1115-$C1115)/365.25))</f>
        <v/>
      </c>
      <c r="N1115" s="14" t="str">
        <f aca="false">IF($M1115="","",IF($M1115&lt;2,"Ha","Yo'q"))</f>
        <v/>
      </c>
      <c r="O1115" s="14" t="str">
        <f aca="false">IF($M1115="","",IF(AND($M1115&gt;=7,$M1115&lt;=17),"Ha","Yo'q"))</f>
        <v/>
      </c>
      <c r="P1115" s="14" t="str">
        <f aca="false">IF(AND($B1115&lt;&gt;"",$J1115&lt;&gt;"",$J1115&lt;=Boshqaruv!$C$10,OR($K1115="",$K1115&gt;Boshqaruv!$C$10),$L1115&lt;&gt;"Tibbiy qarshi ko'rsatma"),1,"")</f>
        <v/>
      </c>
      <c r="Q1115" s="28" t="n">
        <f aca="false">IF(AND($B1115&lt;&gt;"",$J1115&gt;=Boshqaruv!$C$9,$J1115&lt;=Boshqaruv!$C$10),IF(COUNTIFS($B$4:$B1114,$B1115,$C$4:$C1114,$C1115,$J$4:$J1114,"&gt;="&amp;Boshqaruv!$C$9,$J$4:$J1114,"&lt;="&amp;Boshqaruv!$C$10)=0,1,0),0)</f>
        <v>0</v>
      </c>
      <c r="R1115" s="28" t="n">
        <f aca="false">IF(AND($B1115&lt;&gt;"",$J1115&gt;=Boshqaruv!$C$9,$J1115&lt;=Boshqaruv!$C$10,$K1115&lt;&gt;"",$K1115&lt;=Boshqaruv!$C$10),IF(COUNTIFS($B$4:$B1114,$B1115,$C$4:$C1114,$C1115,$J$4:$J1114,"&gt;="&amp;Boshqaruv!$C$9,$J$4:$J1114,"&lt;="&amp;Boshqaruv!$C$10,$K$4:$K1114,"&lt;&gt;",$K$4:$K1114,"&lt;="&amp;Boshqaruv!$C$10)=0,1,0),0)</f>
        <v>0</v>
      </c>
      <c r="S1115" s="28" t="n">
        <f aca="false">IF($P1115=1,IF(COUNTIFS($B$4:$B1114,$B1115,$C$4:$C1114,$C1115,$P$4:$P1114,1)=0,1,0),0)</f>
        <v>0</v>
      </c>
      <c r="T1115" s="12"/>
    </row>
    <row r="1116" customFormat="false" ht="15" hidden="false" customHeight="false" outlineLevel="0" collapsed="false">
      <c r="A1116" s="20" t="n">
        <v>1112</v>
      </c>
      <c r="B1116" s="12"/>
      <c r="C1116" s="13"/>
      <c r="D1116" s="24"/>
      <c r="E1116" s="12"/>
      <c r="F1116" s="12"/>
      <c r="G1116" s="25"/>
      <c r="H1116" s="25"/>
      <c r="I1116" s="25"/>
      <c r="J1116" s="13"/>
      <c r="K1116" s="13"/>
      <c r="L1116" s="25"/>
      <c r="M1116" s="14" t="str">
        <f aca="false">IF(OR($C1116="",$J1116=""),"",INT(($J1116-$C1116)/365.25))</f>
        <v/>
      </c>
      <c r="N1116" s="14" t="str">
        <f aca="false">IF($M1116="","",IF($M1116&lt;2,"Ha","Yo'q"))</f>
        <v/>
      </c>
      <c r="O1116" s="14" t="str">
        <f aca="false">IF($M1116="","",IF(AND($M1116&gt;=7,$M1116&lt;=17),"Ha","Yo'q"))</f>
        <v/>
      </c>
      <c r="P1116" s="14" t="str">
        <f aca="false">IF(AND($B1116&lt;&gt;"",$J1116&lt;&gt;"",$J1116&lt;=Boshqaruv!$C$10,OR($K1116="",$K1116&gt;Boshqaruv!$C$10),$L1116&lt;&gt;"Tibbiy qarshi ko'rsatma"),1,"")</f>
        <v/>
      </c>
      <c r="Q1116" s="28" t="n">
        <f aca="false">IF(AND($B1116&lt;&gt;"",$J1116&gt;=Boshqaruv!$C$9,$J1116&lt;=Boshqaruv!$C$10),IF(COUNTIFS($B$4:$B1115,$B1116,$C$4:$C1115,$C1116,$J$4:$J1115,"&gt;="&amp;Boshqaruv!$C$9,$J$4:$J1115,"&lt;="&amp;Boshqaruv!$C$10)=0,1,0),0)</f>
        <v>0</v>
      </c>
      <c r="R1116" s="28" t="n">
        <f aca="false">IF(AND($B1116&lt;&gt;"",$J1116&gt;=Boshqaruv!$C$9,$J1116&lt;=Boshqaruv!$C$10,$K1116&lt;&gt;"",$K1116&lt;=Boshqaruv!$C$10),IF(COUNTIFS($B$4:$B1115,$B1116,$C$4:$C1115,$C1116,$J$4:$J1115,"&gt;="&amp;Boshqaruv!$C$9,$J$4:$J1115,"&lt;="&amp;Boshqaruv!$C$10,$K$4:$K1115,"&lt;&gt;",$K$4:$K1115,"&lt;="&amp;Boshqaruv!$C$10)=0,1,0),0)</f>
        <v>0</v>
      </c>
      <c r="S1116" s="28" t="n">
        <f aca="false">IF($P1116=1,IF(COUNTIFS($B$4:$B1115,$B1116,$C$4:$C1115,$C1116,$P$4:$P1115,1)=0,1,0),0)</f>
        <v>0</v>
      </c>
      <c r="T1116" s="12"/>
    </row>
    <row r="1117" customFormat="false" ht="15" hidden="false" customHeight="false" outlineLevel="0" collapsed="false">
      <c r="A1117" s="20" t="n">
        <v>1113</v>
      </c>
      <c r="B1117" s="12"/>
      <c r="C1117" s="13"/>
      <c r="D1117" s="24"/>
      <c r="E1117" s="12"/>
      <c r="F1117" s="12"/>
      <c r="G1117" s="25"/>
      <c r="H1117" s="25"/>
      <c r="I1117" s="25"/>
      <c r="J1117" s="13"/>
      <c r="K1117" s="13"/>
      <c r="L1117" s="25"/>
      <c r="M1117" s="14" t="str">
        <f aca="false">IF(OR($C1117="",$J1117=""),"",INT(($J1117-$C1117)/365.25))</f>
        <v/>
      </c>
      <c r="N1117" s="14" t="str">
        <f aca="false">IF($M1117="","",IF($M1117&lt;2,"Ha","Yo'q"))</f>
        <v/>
      </c>
      <c r="O1117" s="14" t="str">
        <f aca="false">IF($M1117="","",IF(AND($M1117&gt;=7,$M1117&lt;=17),"Ha","Yo'q"))</f>
        <v/>
      </c>
      <c r="P1117" s="14" t="str">
        <f aca="false">IF(AND($B1117&lt;&gt;"",$J1117&lt;&gt;"",$J1117&lt;=Boshqaruv!$C$10,OR($K1117="",$K1117&gt;Boshqaruv!$C$10),$L1117&lt;&gt;"Tibbiy qarshi ko'rsatma"),1,"")</f>
        <v/>
      </c>
      <c r="Q1117" s="28" t="n">
        <f aca="false">IF(AND($B1117&lt;&gt;"",$J1117&gt;=Boshqaruv!$C$9,$J1117&lt;=Boshqaruv!$C$10),IF(COUNTIFS($B$4:$B1116,$B1117,$C$4:$C1116,$C1117,$J$4:$J1116,"&gt;="&amp;Boshqaruv!$C$9,$J$4:$J1116,"&lt;="&amp;Boshqaruv!$C$10)=0,1,0),0)</f>
        <v>0</v>
      </c>
      <c r="R1117" s="28" t="n">
        <f aca="false">IF(AND($B1117&lt;&gt;"",$J1117&gt;=Boshqaruv!$C$9,$J1117&lt;=Boshqaruv!$C$10,$K1117&lt;&gt;"",$K1117&lt;=Boshqaruv!$C$10),IF(COUNTIFS($B$4:$B1116,$B1117,$C$4:$C1116,$C1117,$J$4:$J1116,"&gt;="&amp;Boshqaruv!$C$9,$J$4:$J1116,"&lt;="&amp;Boshqaruv!$C$10,$K$4:$K1116,"&lt;&gt;",$K$4:$K1116,"&lt;="&amp;Boshqaruv!$C$10)=0,1,0),0)</f>
        <v>0</v>
      </c>
      <c r="S1117" s="28" t="n">
        <f aca="false">IF($P1117=1,IF(COUNTIFS($B$4:$B1116,$B1117,$C$4:$C1116,$C1117,$P$4:$P1116,1)=0,1,0),0)</f>
        <v>0</v>
      </c>
      <c r="T1117" s="12"/>
    </row>
    <row r="1118" customFormat="false" ht="15" hidden="false" customHeight="false" outlineLevel="0" collapsed="false">
      <c r="A1118" s="20" t="n">
        <v>1114</v>
      </c>
      <c r="B1118" s="12"/>
      <c r="C1118" s="13"/>
      <c r="D1118" s="24"/>
      <c r="E1118" s="12"/>
      <c r="F1118" s="12"/>
      <c r="G1118" s="25"/>
      <c r="H1118" s="25"/>
      <c r="I1118" s="25"/>
      <c r="J1118" s="13"/>
      <c r="K1118" s="13"/>
      <c r="L1118" s="25"/>
      <c r="M1118" s="14" t="str">
        <f aca="false">IF(OR($C1118="",$J1118=""),"",INT(($J1118-$C1118)/365.25))</f>
        <v/>
      </c>
      <c r="N1118" s="14" t="str">
        <f aca="false">IF($M1118="","",IF($M1118&lt;2,"Ha","Yo'q"))</f>
        <v/>
      </c>
      <c r="O1118" s="14" t="str">
        <f aca="false">IF($M1118="","",IF(AND($M1118&gt;=7,$M1118&lt;=17),"Ha","Yo'q"))</f>
        <v/>
      </c>
      <c r="P1118" s="14" t="str">
        <f aca="false">IF(AND($B1118&lt;&gt;"",$J1118&lt;&gt;"",$J1118&lt;=Boshqaruv!$C$10,OR($K1118="",$K1118&gt;Boshqaruv!$C$10),$L1118&lt;&gt;"Tibbiy qarshi ko'rsatma"),1,"")</f>
        <v/>
      </c>
      <c r="Q1118" s="28" t="n">
        <f aca="false">IF(AND($B1118&lt;&gt;"",$J1118&gt;=Boshqaruv!$C$9,$J1118&lt;=Boshqaruv!$C$10),IF(COUNTIFS($B$4:$B1117,$B1118,$C$4:$C1117,$C1118,$J$4:$J1117,"&gt;="&amp;Boshqaruv!$C$9,$J$4:$J1117,"&lt;="&amp;Boshqaruv!$C$10)=0,1,0),0)</f>
        <v>0</v>
      </c>
      <c r="R1118" s="28" t="n">
        <f aca="false">IF(AND($B1118&lt;&gt;"",$J1118&gt;=Boshqaruv!$C$9,$J1118&lt;=Boshqaruv!$C$10,$K1118&lt;&gt;"",$K1118&lt;=Boshqaruv!$C$10),IF(COUNTIFS($B$4:$B1117,$B1118,$C$4:$C1117,$C1118,$J$4:$J1117,"&gt;="&amp;Boshqaruv!$C$9,$J$4:$J1117,"&lt;="&amp;Boshqaruv!$C$10,$K$4:$K1117,"&lt;&gt;",$K$4:$K1117,"&lt;="&amp;Boshqaruv!$C$10)=0,1,0),0)</f>
        <v>0</v>
      </c>
      <c r="S1118" s="28" t="n">
        <f aca="false">IF($P1118=1,IF(COUNTIFS($B$4:$B1117,$B1118,$C$4:$C1117,$C1118,$P$4:$P1117,1)=0,1,0),0)</f>
        <v>0</v>
      </c>
      <c r="T1118" s="12"/>
    </row>
    <row r="1119" customFormat="false" ht="15" hidden="false" customHeight="false" outlineLevel="0" collapsed="false">
      <c r="A1119" s="20" t="n">
        <v>1115</v>
      </c>
      <c r="B1119" s="12"/>
      <c r="C1119" s="13"/>
      <c r="D1119" s="24"/>
      <c r="E1119" s="12"/>
      <c r="F1119" s="12"/>
      <c r="G1119" s="25"/>
      <c r="H1119" s="25"/>
      <c r="I1119" s="25"/>
      <c r="J1119" s="13"/>
      <c r="K1119" s="13"/>
      <c r="L1119" s="25"/>
      <c r="M1119" s="14" t="str">
        <f aca="false">IF(OR($C1119="",$J1119=""),"",INT(($J1119-$C1119)/365.25))</f>
        <v/>
      </c>
      <c r="N1119" s="14" t="str">
        <f aca="false">IF($M1119="","",IF($M1119&lt;2,"Ha","Yo'q"))</f>
        <v/>
      </c>
      <c r="O1119" s="14" t="str">
        <f aca="false">IF($M1119="","",IF(AND($M1119&gt;=7,$M1119&lt;=17),"Ha","Yo'q"))</f>
        <v/>
      </c>
      <c r="P1119" s="14" t="str">
        <f aca="false">IF(AND($B1119&lt;&gt;"",$J1119&lt;&gt;"",$J1119&lt;=Boshqaruv!$C$10,OR($K1119="",$K1119&gt;Boshqaruv!$C$10),$L1119&lt;&gt;"Tibbiy qarshi ko'rsatma"),1,"")</f>
        <v/>
      </c>
      <c r="Q1119" s="28" t="n">
        <f aca="false">IF(AND($B1119&lt;&gt;"",$J1119&gt;=Boshqaruv!$C$9,$J1119&lt;=Boshqaruv!$C$10),IF(COUNTIFS($B$4:$B1118,$B1119,$C$4:$C1118,$C1119,$J$4:$J1118,"&gt;="&amp;Boshqaruv!$C$9,$J$4:$J1118,"&lt;="&amp;Boshqaruv!$C$10)=0,1,0),0)</f>
        <v>0</v>
      </c>
      <c r="R1119" s="28" t="n">
        <f aca="false">IF(AND($B1119&lt;&gt;"",$J1119&gt;=Boshqaruv!$C$9,$J1119&lt;=Boshqaruv!$C$10,$K1119&lt;&gt;"",$K1119&lt;=Boshqaruv!$C$10),IF(COUNTIFS($B$4:$B1118,$B1119,$C$4:$C1118,$C1119,$J$4:$J1118,"&gt;="&amp;Boshqaruv!$C$9,$J$4:$J1118,"&lt;="&amp;Boshqaruv!$C$10,$K$4:$K1118,"&lt;&gt;",$K$4:$K1118,"&lt;="&amp;Boshqaruv!$C$10)=0,1,0),0)</f>
        <v>0</v>
      </c>
      <c r="S1119" s="28" t="n">
        <f aca="false">IF($P1119=1,IF(COUNTIFS($B$4:$B1118,$B1119,$C$4:$C1118,$C1119,$P$4:$P1118,1)=0,1,0),0)</f>
        <v>0</v>
      </c>
      <c r="T1119" s="12"/>
    </row>
    <row r="1120" customFormat="false" ht="15" hidden="false" customHeight="false" outlineLevel="0" collapsed="false">
      <c r="A1120" s="20" t="n">
        <v>1116</v>
      </c>
      <c r="B1120" s="12"/>
      <c r="C1120" s="13"/>
      <c r="D1120" s="24"/>
      <c r="E1120" s="12"/>
      <c r="F1120" s="12"/>
      <c r="G1120" s="25"/>
      <c r="H1120" s="25"/>
      <c r="I1120" s="25"/>
      <c r="J1120" s="13"/>
      <c r="K1120" s="13"/>
      <c r="L1120" s="25"/>
      <c r="M1120" s="14" t="str">
        <f aca="false">IF(OR($C1120="",$J1120=""),"",INT(($J1120-$C1120)/365.25))</f>
        <v/>
      </c>
      <c r="N1120" s="14" t="str">
        <f aca="false">IF($M1120="","",IF($M1120&lt;2,"Ha","Yo'q"))</f>
        <v/>
      </c>
      <c r="O1120" s="14" t="str">
        <f aca="false">IF($M1120="","",IF(AND($M1120&gt;=7,$M1120&lt;=17),"Ha","Yo'q"))</f>
        <v/>
      </c>
      <c r="P1120" s="14" t="str">
        <f aca="false">IF(AND($B1120&lt;&gt;"",$J1120&lt;&gt;"",$J1120&lt;=Boshqaruv!$C$10,OR($K1120="",$K1120&gt;Boshqaruv!$C$10),$L1120&lt;&gt;"Tibbiy qarshi ko'rsatma"),1,"")</f>
        <v/>
      </c>
      <c r="Q1120" s="28" t="n">
        <f aca="false">IF(AND($B1120&lt;&gt;"",$J1120&gt;=Boshqaruv!$C$9,$J1120&lt;=Boshqaruv!$C$10),IF(COUNTIFS($B$4:$B1119,$B1120,$C$4:$C1119,$C1120,$J$4:$J1119,"&gt;="&amp;Boshqaruv!$C$9,$J$4:$J1119,"&lt;="&amp;Boshqaruv!$C$10)=0,1,0),0)</f>
        <v>0</v>
      </c>
      <c r="R1120" s="28" t="n">
        <f aca="false">IF(AND($B1120&lt;&gt;"",$J1120&gt;=Boshqaruv!$C$9,$J1120&lt;=Boshqaruv!$C$10,$K1120&lt;&gt;"",$K1120&lt;=Boshqaruv!$C$10),IF(COUNTIFS($B$4:$B1119,$B1120,$C$4:$C1119,$C1120,$J$4:$J1119,"&gt;="&amp;Boshqaruv!$C$9,$J$4:$J1119,"&lt;="&amp;Boshqaruv!$C$10,$K$4:$K1119,"&lt;&gt;",$K$4:$K1119,"&lt;="&amp;Boshqaruv!$C$10)=0,1,0),0)</f>
        <v>0</v>
      </c>
      <c r="S1120" s="28" t="n">
        <f aca="false">IF($P1120=1,IF(COUNTIFS($B$4:$B1119,$B1120,$C$4:$C1119,$C1120,$P$4:$P1119,1)=0,1,0),0)</f>
        <v>0</v>
      </c>
      <c r="T1120" s="12"/>
    </row>
    <row r="1121" customFormat="false" ht="15" hidden="false" customHeight="false" outlineLevel="0" collapsed="false">
      <c r="A1121" s="20" t="n">
        <v>1117</v>
      </c>
      <c r="B1121" s="12"/>
      <c r="C1121" s="13"/>
      <c r="D1121" s="24"/>
      <c r="E1121" s="12"/>
      <c r="F1121" s="12"/>
      <c r="G1121" s="25"/>
      <c r="H1121" s="25"/>
      <c r="I1121" s="25"/>
      <c r="J1121" s="13"/>
      <c r="K1121" s="13"/>
      <c r="L1121" s="25"/>
      <c r="M1121" s="14" t="str">
        <f aca="false">IF(OR($C1121="",$J1121=""),"",INT(($J1121-$C1121)/365.25))</f>
        <v/>
      </c>
      <c r="N1121" s="14" t="str">
        <f aca="false">IF($M1121="","",IF($M1121&lt;2,"Ha","Yo'q"))</f>
        <v/>
      </c>
      <c r="O1121" s="14" t="str">
        <f aca="false">IF($M1121="","",IF(AND($M1121&gt;=7,$M1121&lt;=17),"Ha","Yo'q"))</f>
        <v/>
      </c>
      <c r="P1121" s="14" t="str">
        <f aca="false">IF(AND($B1121&lt;&gt;"",$J1121&lt;&gt;"",$J1121&lt;=Boshqaruv!$C$10,OR($K1121="",$K1121&gt;Boshqaruv!$C$10),$L1121&lt;&gt;"Tibbiy qarshi ko'rsatma"),1,"")</f>
        <v/>
      </c>
      <c r="Q1121" s="28" t="n">
        <f aca="false">IF(AND($B1121&lt;&gt;"",$J1121&gt;=Boshqaruv!$C$9,$J1121&lt;=Boshqaruv!$C$10),IF(COUNTIFS($B$4:$B1120,$B1121,$C$4:$C1120,$C1121,$J$4:$J1120,"&gt;="&amp;Boshqaruv!$C$9,$J$4:$J1120,"&lt;="&amp;Boshqaruv!$C$10)=0,1,0),0)</f>
        <v>0</v>
      </c>
      <c r="R1121" s="28" t="n">
        <f aca="false">IF(AND($B1121&lt;&gt;"",$J1121&gt;=Boshqaruv!$C$9,$J1121&lt;=Boshqaruv!$C$10,$K1121&lt;&gt;"",$K1121&lt;=Boshqaruv!$C$10),IF(COUNTIFS($B$4:$B1120,$B1121,$C$4:$C1120,$C1121,$J$4:$J1120,"&gt;="&amp;Boshqaruv!$C$9,$J$4:$J1120,"&lt;="&amp;Boshqaruv!$C$10,$K$4:$K1120,"&lt;&gt;",$K$4:$K1120,"&lt;="&amp;Boshqaruv!$C$10)=0,1,0),0)</f>
        <v>0</v>
      </c>
      <c r="S1121" s="28" t="n">
        <f aca="false">IF($P1121=1,IF(COUNTIFS($B$4:$B1120,$B1121,$C$4:$C1120,$C1121,$P$4:$P1120,1)=0,1,0),0)</f>
        <v>0</v>
      </c>
      <c r="T1121" s="12"/>
    </row>
    <row r="1122" customFormat="false" ht="15" hidden="false" customHeight="false" outlineLevel="0" collapsed="false">
      <c r="A1122" s="20" t="n">
        <v>1118</v>
      </c>
      <c r="B1122" s="12"/>
      <c r="C1122" s="13"/>
      <c r="D1122" s="24"/>
      <c r="E1122" s="12"/>
      <c r="F1122" s="12"/>
      <c r="G1122" s="25"/>
      <c r="H1122" s="25"/>
      <c r="I1122" s="25"/>
      <c r="J1122" s="13"/>
      <c r="K1122" s="13"/>
      <c r="L1122" s="25"/>
      <c r="M1122" s="14" t="str">
        <f aca="false">IF(OR($C1122="",$J1122=""),"",INT(($J1122-$C1122)/365.25))</f>
        <v/>
      </c>
      <c r="N1122" s="14" t="str">
        <f aca="false">IF($M1122="","",IF($M1122&lt;2,"Ha","Yo'q"))</f>
        <v/>
      </c>
      <c r="O1122" s="14" t="str">
        <f aca="false">IF($M1122="","",IF(AND($M1122&gt;=7,$M1122&lt;=17),"Ha","Yo'q"))</f>
        <v/>
      </c>
      <c r="P1122" s="14" t="str">
        <f aca="false">IF(AND($B1122&lt;&gt;"",$J1122&lt;&gt;"",$J1122&lt;=Boshqaruv!$C$10,OR($K1122="",$K1122&gt;Boshqaruv!$C$10),$L1122&lt;&gt;"Tibbiy qarshi ko'rsatma"),1,"")</f>
        <v/>
      </c>
      <c r="Q1122" s="28" t="n">
        <f aca="false">IF(AND($B1122&lt;&gt;"",$J1122&gt;=Boshqaruv!$C$9,$J1122&lt;=Boshqaruv!$C$10),IF(COUNTIFS($B$4:$B1121,$B1122,$C$4:$C1121,$C1122,$J$4:$J1121,"&gt;="&amp;Boshqaruv!$C$9,$J$4:$J1121,"&lt;="&amp;Boshqaruv!$C$10)=0,1,0),0)</f>
        <v>0</v>
      </c>
      <c r="R1122" s="28" t="n">
        <f aca="false">IF(AND($B1122&lt;&gt;"",$J1122&gt;=Boshqaruv!$C$9,$J1122&lt;=Boshqaruv!$C$10,$K1122&lt;&gt;"",$K1122&lt;=Boshqaruv!$C$10),IF(COUNTIFS($B$4:$B1121,$B1122,$C$4:$C1121,$C1122,$J$4:$J1121,"&gt;="&amp;Boshqaruv!$C$9,$J$4:$J1121,"&lt;="&amp;Boshqaruv!$C$10,$K$4:$K1121,"&lt;&gt;",$K$4:$K1121,"&lt;="&amp;Boshqaruv!$C$10)=0,1,0),0)</f>
        <v>0</v>
      </c>
      <c r="S1122" s="28" t="n">
        <f aca="false">IF($P1122=1,IF(COUNTIFS($B$4:$B1121,$B1122,$C$4:$C1121,$C1122,$P$4:$P1121,1)=0,1,0),0)</f>
        <v>0</v>
      </c>
      <c r="T1122" s="12"/>
    </row>
    <row r="1123" customFormat="false" ht="15" hidden="false" customHeight="false" outlineLevel="0" collapsed="false">
      <c r="A1123" s="20" t="n">
        <v>1119</v>
      </c>
      <c r="B1123" s="12"/>
      <c r="C1123" s="13"/>
      <c r="D1123" s="24"/>
      <c r="E1123" s="12"/>
      <c r="F1123" s="12"/>
      <c r="G1123" s="25"/>
      <c r="H1123" s="25"/>
      <c r="I1123" s="25"/>
      <c r="J1123" s="13"/>
      <c r="K1123" s="13"/>
      <c r="L1123" s="25"/>
      <c r="M1123" s="14" t="str">
        <f aca="false">IF(OR($C1123="",$J1123=""),"",INT(($J1123-$C1123)/365.25))</f>
        <v/>
      </c>
      <c r="N1123" s="14" t="str">
        <f aca="false">IF($M1123="","",IF($M1123&lt;2,"Ha","Yo'q"))</f>
        <v/>
      </c>
      <c r="O1123" s="14" t="str">
        <f aca="false">IF($M1123="","",IF(AND($M1123&gt;=7,$M1123&lt;=17),"Ha","Yo'q"))</f>
        <v/>
      </c>
      <c r="P1123" s="14" t="str">
        <f aca="false">IF(AND($B1123&lt;&gt;"",$J1123&lt;&gt;"",$J1123&lt;=Boshqaruv!$C$10,OR($K1123="",$K1123&gt;Boshqaruv!$C$10),$L1123&lt;&gt;"Tibbiy qarshi ko'rsatma"),1,"")</f>
        <v/>
      </c>
      <c r="Q1123" s="28" t="n">
        <f aca="false">IF(AND($B1123&lt;&gt;"",$J1123&gt;=Boshqaruv!$C$9,$J1123&lt;=Boshqaruv!$C$10),IF(COUNTIFS($B$4:$B1122,$B1123,$C$4:$C1122,$C1123,$J$4:$J1122,"&gt;="&amp;Boshqaruv!$C$9,$J$4:$J1122,"&lt;="&amp;Boshqaruv!$C$10)=0,1,0),0)</f>
        <v>0</v>
      </c>
      <c r="R1123" s="28" t="n">
        <f aca="false">IF(AND($B1123&lt;&gt;"",$J1123&gt;=Boshqaruv!$C$9,$J1123&lt;=Boshqaruv!$C$10,$K1123&lt;&gt;"",$K1123&lt;=Boshqaruv!$C$10),IF(COUNTIFS($B$4:$B1122,$B1123,$C$4:$C1122,$C1123,$J$4:$J1122,"&gt;="&amp;Boshqaruv!$C$9,$J$4:$J1122,"&lt;="&amp;Boshqaruv!$C$10,$K$4:$K1122,"&lt;&gt;",$K$4:$K1122,"&lt;="&amp;Boshqaruv!$C$10)=0,1,0),0)</f>
        <v>0</v>
      </c>
      <c r="S1123" s="28" t="n">
        <f aca="false">IF($P1123=1,IF(COUNTIFS($B$4:$B1122,$B1123,$C$4:$C1122,$C1123,$P$4:$P1122,1)=0,1,0),0)</f>
        <v>0</v>
      </c>
      <c r="T1123" s="12"/>
    </row>
    <row r="1124" customFormat="false" ht="15" hidden="false" customHeight="false" outlineLevel="0" collapsed="false">
      <c r="A1124" s="20" t="n">
        <v>1120</v>
      </c>
      <c r="B1124" s="12"/>
      <c r="C1124" s="13"/>
      <c r="D1124" s="24"/>
      <c r="E1124" s="12"/>
      <c r="F1124" s="12"/>
      <c r="G1124" s="25"/>
      <c r="H1124" s="25"/>
      <c r="I1124" s="25"/>
      <c r="J1124" s="13"/>
      <c r="K1124" s="13"/>
      <c r="L1124" s="25"/>
      <c r="M1124" s="14" t="str">
        <f aca="false">IF(OR($C1124="",$J1124=""),"",INT(($J1124-$C1124)/365.25))</f>
        <v/>
      </c>
      <c r="N1124" s="14" t="str">
        <f aca="false">IF($M1124="","",IF($M1124&lt;2,"Ha","Yo'q"))</f>
        <v/>
      </c>
      <c r="O1124" s="14" t="str">
        <f aca="false">IF($M1124="","",IF(AND($M1124&gt;=7,$M1124&lt;=17),"Ha","Yo'q"))</f>
        <v/>
      </c>
      <c r="P1124" s="14" t="str">
        <f aca="false">IF(AND($B1124&lt;&gt;"",$J1124&lt;&gt;"",$J1124&lt;=Boshqaruv!$C$10,OR($K1124="",$K1124&gt;Boshqaruv!$C$10),$L1124&lt;&gt;"Tibbiy qarshi ko'rsatma"),1,"")</f>
        <v/>
      </c>
      <c r="Q1124" s="28" t="n">
        <f aca="false">IF(AND($B1124&lt;&gt;"",$J1124&gt;=Boshqaruv!$C$9,$J1124&lt;=Boshqaruv!$C$10),IF(COUNTIFS($B$4:$B1123,$B1124,$C$4:$C1123,$C1124,$J$4:$J1123,"&gt;="&amp;Boshqaruv!$C$9,$J$4:$J1123,"&lt;="&amp;Boshqaruv!$C$10)=0,1,0),0)</f>
        <v>0</v>
      </c>
      <c r="R1124" s="28" t="n">
        <f aca="false">IF(AND($B1124&lt;&gt;"",$J1124&gt;=Boshqaruv!$C$9,$J1124&lt;=Boshqaruv!$C$10,$K1124&lt;&gt;"",$K1124&lt;=Boshqaruv!$C$10),IF(COUNTIFS($B$4:$B1123,$B1124,$C$4:$C1123,$C1124,$J$4:$J1123,"&gt;="&amp;Boshqaruv!$C$9,$J$4:$J1123,"&lt;="&amp;Boshqaruv!$C$10,$K$4:$K1123,"&lt;&gt;",$K$4:$K1123,"&lt;="&amp;Boshqaruv!$C$10)=0,1,0),0)</f>
        <v>0</v>
      </c>
      <c r="S1124" s="28" t="n">
        <f aca="false">IF($P1124=1,IF(COUNTIFS($B$4:$B1123,$B1124,$C$4:$C1123,$C1124,$P$4:$P1123,1)=0,1,0),0)</f>
        <v>0</v>
      </c>
      <c r="T1124" s="12"/>
    </row>
    <row r="1125" customFormat="false" ht="15" hidden="false" customHeight="false" outlineLevel="0" collapsed="false">
      <c r="A1125" s="20" t="n">
        <v>1121</v>
      </c>
      <c r="B1125" s="12"/>
      <c r="C1125" s="13"/>
      <c r="D1125" s="24"/>
      <c r="E1125" s="12"/>
      <c r="F1125" s="12"/>
      <c r="G1125" s="25"/>
      <c r="H1125" s="25"/>
      <c r="I1125" s="25"/>
      <c r="J1125" s="13"/>
      <c r="K1125" s="13"/>
      <c r="L1125" s="25"/>
      <c r="M1125" s="14" t="str">
        <f aca="false">IF(OR($C1125="",$J1125=""),"",INT(($J1125-$C1125)/365.25))</f>
        <v/>
      </c>
      <c r="N1125" s="14" t="str">
        <f aca="false">IF($M1125="","",IF($M1125&lt;2,"Ha","Yo'q"))</f>
        <v/>
      </c>
      <c r="O1125" s="14" t="str">
        <f aca="false">IF($M1125="","",IF(AND($M1125&gt;=7,$M1125&lt;=17),"Ha","Yo'q"))</f>
        <v/>
      </c>
      <c r="P1125" s="14" t="str">
        <f aca="false">IF(AND($B1125&lt;&gt;"",$J1125&lt;&gt;"",$J1125&lt;=Boshqaruv!$C$10,OR($K1125="",$K1125&gt;Boshqaruv!$C$10),$L1125&lt;&gt;"Tibbiy qarshi ko'rsatma"),1,"")</f>
        <v/>
      </c>
      <c r="Q1125" s="28" t="n">
        <f aca="false">IF(AND($B1125&lt;&gt;"",$J1125&gt;=Boshqaruv!$C$9,$J1125&lt;=Boshqaruv!$C$10),IF(COUNTIFS($B$4:$B1124,$B1125,$C$4:$C1124,$C1125,$J$4:$J1124,"&gt;="&amp;Boshqaruv!$C$9,$J$4:$J1124,"&lt;="&amp;Boshqaruv!$C$10)=0,1,0),0)</f>
        <v>0</v>
      </c>
      <c r="R1125" s="28" t="n">
        <f aca="false">IF(AND($B1125&lt;&gt;"",$J1125&gt;=Boshqaruv!$C$9,$J1125&lt;=Boshqaruv!$C$10,$K1125&lt;&gt;"",$K1125&lt;=Boshqaruv!$C$10),IF(COUNTIFS($B$4:$B1124,$B1125,$C$4:$C1124,$C1125,$J$4:$J1124,"&gt;="&amp;Boshqaruv!$C$9,$J$4:$J1124,"&lt;="&amp;Boshqaruv!$C$10,$K$4:$K1124,"&lt;&gt;",$K$4:$K1124,"&lt;="&amp;Boshqaruv!$C$10)=0,1,0),0)</f>
        <v>0</v>
      </c>
      <c r="S1125" s="28" t="n">
        <f aca="false">IF($P1125=1,IF(COUNTIFS($B$4:$B1124,$B1125,$C$4:$C1124,$C1125,$P$4:$P1124,1)=0,1,0),0)</f>
        <v>0</v>
      </c>
      <c r="T1125" s="12"/>
    </row>
    <row r="1126" customFormat="false" ht="15" hidden="false" customHeight="false" outlineLevel="0" collapsed="false">
      <c r="A1126" s="20" t="n">
        <v>1122</v>
      </c>
      <c r="B1126" s="12"/>
      <c r="C1126" s="13"/>
      <c r="D1126" s="24"/>
      <c r="E1126" s="12"/>
      <c r="F1126" s="12"/>
      <c r="G1126" s="25"/>
      <c r="H1126" s="25"/>
      <c r="I1126" s="25"/>
      <c r="J1126" s="13"/>
      <c r="K1126" s="13"/>
      <c r="L1126" s="25"/>
      <c r="M1126" s="14" t="str">
        <f aca="false">IF(OR($C1126="",$J1126=""),"",INT(($J1126-$C1126)/365.25))</f>
        <v/>
      </c>
      <c r="N1126" s="14" t="str">
        <f aca="false">IF($M1126="","",IF($M1126&lt;2,"Ha","Yo'q"))</f>
        <v/>
      </c>
      <c r="O1126" s="14" t="str">
        <f aca="false">IF($M1126="","",IF(AND($M1126&gt;=7,$M1126&lt;=17),"Ha","Yo'q"))</f>
        <v/>
      </c>
      <c r="P1126" s="14" t="str">
        <f aca="false">IF(AND($B1126&lt;&gt;"",$J1126&lt;&gt;"",$J1126&lt;=Boshqaruv!$C$10,OR($K1126="",$K1126&gt;Boshqaruv!$C$10),$L1126&lt;&gt;"Tibbiy qarshi ko'rsatma"),1,"")</f>
        <v/>
      </c>
      <c r="Q1126" s="28" t="n">
        <f aca="false">IF(AND($B1126&lt;&gt;"",$J1126&gt;=Boshqaruv!$C$9,$J1126&lt;=Boshqaruv!$C$10),IF(COUNTIFS($B$4:$B1125,$B1126,$C$4:$C1125,$C1126,$J$4:$J1125,"&gt;="&amp;Boshqaruv!$C$9,$J$4:$J1125,"&lt;="&amp;Boshqaruv!$C$10)=0,1,0),0)</f>
        <v>0</v>
      </c>
      <c r="R1126" s="28" t="n">
        <f aca="false">IF(AND($B1126&lt;&gt;"",$J1126&gt;=Boshqaruv!$C$9,$J1126&lt;=Boshqaruv!$C$10,$K1126&lt;&gt;"",$K1126&lt;=Boshqaruv!$C$10),IF(COUNTIFS($B$4:$B1125,$B1126,$C$4:$C1125,$C1126,$J$4:$J1125,"&gt;="&amp;Boshqaruv!$C$9,$J$4:$J1125,"&lt;="&amp;Boshqaruv!$C$10,$K$4:$K1125,"&lt;&gt;",$K$4:$K1125,"&lt;="&amp;Boshqaruv!$C$10)=0,1,0),0)</f>
        <v>0</v>
      </c>
      <c r="S1126" s="28" t="n">
        <f aca="false">IF($P1126=1,IF(COUNTIFS($B$4:$B1125,$B1126,$C$4:$C1125,$C1126,$P$4:$P1125,1)=0,1,0),0)</f>
        <v>0</v>
      </c>
      <c r="T1126" s="12"/>
    </row>
    <row r="1127" customFormat="false" ht="15" hidden="false" customHeight="false" outlineLevel="0" collapsed="false">
      <c r="A1127" s="20" t="n">
        <v>1123</v>
      </c>
      <c r="B1127" s="12"/>
      <c r="C1127" s="13"/>
      <c r="D1127" s="24"/>
      <c r="E1127" s="12"/>
      <c r="F1127" s="12"/>
      <c r="G1127" s="25"/>
      <c r="H1127" s="25"/>
      <c r="I1127" s="25"/>
      <c r="J1127" s="13"/>
      <c r="K1127" s="13"/>
      <c r="L1127" s="25"/>
      <c r="M1127" s="14" t="str">
        <f aca="false">IF(OR($C1127="",$J1127=""),"",INT(($J1127-$C1127)/365.25))</f>
        <v/>
      </c>
      <c r="N1127" s="14" t="str">
        <f aca="false">IF($M1127="","",IF($M1127&lt;2,"Ha","Yo'q"))</f>
        <v/>
      </c>
      <c r="O1127" s="14" t="str">
        <f aca="false">IF($M1127="","",IF(AND($M1127&gt;=7,$M1127&lt;=17),"Ha","Yo'q"))</f>
        <v/>
      </c>
      <c r="P1127" s="14" t="str">
        <f aca="false">IF(AND($B1127&lt;&gt;"",$J1127&lt;&gt;"",$J1127&lt;=Boshqaruv!$C$10,OR($K1127="",$K1127&gt;Boshqaruv!$C$10),$L1127&lt;&gt;"Tibbiy qarshi ko'rsatma"),1,"")</f>
        <v/>
      </c>
      <c r="Q1127" s="28" t="n">
        <f aca="false">IF(AND($B1127&lt;&gt;"",$J1127&gt;=Boshqaruv!$C$9,$J1127&lt;=Boshqaruv!$C$10),IF(COUNTIFS($B$4:$B1126,$B1127,$C$4:$C1126,$C1127,$J$4:$J1126,"&gt;="&amp;Boshqaruv!$C$9,$J$4:$J1126,"&lt;="&amp;Boshqaruv!$C$10)=0,1,0),0)</f>
        <v>0</v>
      </c>
      <c r="R1127" s="28" t="n">
        <f aca="false">IF(AND($B1127&lt;&gt;"",$J1127&gt;=Boshqaruv!$C$9,$J1127&lt;=Boshqaruv!$C$10,$K1127&lt;&gt;"",$K1127&lt;=Boshqaruv!$C$10),IF(COUNTIFS($B$4:$B1126,$B1127,$C$4:$C1126,$C1127,$J$4:$J1126,"&gt;="&amp;Boshqaruv!$C$9,$J$4:$J1126,"&lt;="&amp;Boshqaruv!$C$10,$K$4:$K1126,"&lt;&gt;",$K$4:$K1126,"&lt;="&amp;Boshqaruv!$C$10)=0,1,0),0)</f>
        <v>0</v>
      </c>
      <c r="S1127" s="28" t="n">
        <f aca="false">IF($P1127=1,IF(COUNTIFS($B$4:$B1126,$B1127,$C$4:$C1126,$C1127,$P$4:$P1126,1)=0,1,0),0)</f>
        <v>0</v>
      </c>
      <c r="T1127" s="12"/>
    </row>
    <row r="1128" customFormat="false" ht="15" hidden="false" customHeight="false" outlineLevel="0" collapsed="false">
      <c r="A1128" s="20" t="n">
        <v>1124</v>
      </c>
      <c r="B1128" s="12"/>
      <c r="C1128" s="13"/>
      <c r="D1128" s="24"/>
      <c r="E1128" s="12"/>
      <c r="F1128" s="12"/>
      <c r="G1128" s="25"/>
      <c r="H1128" s="25"/>
      <c r="I1128" s="25"/>
      <c r="J1128" s="13"/>
      <c r="K1128" s="13"/>
      <c r="L1128" s="25"/>
      <c r="M1128" s="14" t="str">
        <f aca="false">IF(OR($C1128="",$J1128=""),"",INT(($J1128-$C1128)/365.25))</f>
        <v/>
      </c>
      <c r="N1128" s="14" t="str">
        <f aca="false">IF($M1128="","",IF($M1128&lt;2,"Ha","Yo'q"))</f>
        <v/>
      </c>
      <c r="O1128" s="14" t="str">
        <f aca="false">IF($M1128="","",IF(AND($M1128&gt;=7,$M1128&lt;=17),"Ha","Yo'q"))</f>
        <v/>
      </c>
      <c r="P1128" s="14" t="str">
        <f aca="false">IF(AND($B1128&lt;&gt;"",$J1128&lt;&gt;"",$J1128&lt;=Boshqaruv!$C$10,OR($K1128="",$K1128&gt;Boshqaruv!$C$10),$L1128&lt;&gt;"Tibbiy qarshi ko'rsatma"),1,"")</f>
        <v/>
      </c>
      <c r="Q1128" s="28" t="n">
        <f aca="false">IF(AND($B1128&lt;&gt;"",$J1128&gt;=Boshqaruv!$C$9,$J1128&lt;=Boshqaruv!$C$10),IF(COUNTIFS($B$4:$B1127,$B1128,$C$4:$C1127,$C1128,$J$4:$J1127,"&gt;="&amp;Boshqaruv!$C$9,$J$4:$J1127,"&lt;="&amp;Boshqaruv!$C$10)=0,1,0),0)</f>
        <v>0</v>
      </c>
      <c r="R1128" s="28" t="n">
        <f aca="false">IF(AND($B1128&lt;&gt;"",$J1128&gt;=Boshqaruv!$C$9,$J1128&lt;=Boshqaruv!$C$10,$K1128&lt;&gt;"",$K1128&lt;=Boshqaruv!$C$10),IF(COUNTIFS($B$4:$B1127,$B1128,$C$4:$C1127,$C1128,$J$4:$J1127,"&gt;="&amp;Boshqaruv!$C$9,$J$4:$J1127,"&lt;="&amp;Boshqaruv!$C$10,$K$4:$K1127,"&lt;&gt;",$K$4:$K1127,"&lt;="&amp;Boshqaruv!$C$10)=0,1,0),0)</f>
        <v>0</v>
      </c>
      <c r="S1128" s="28" t="n">
        <f aca="false">IF($P1128=1,IF(COUNTIFS($B$4:$B1127,$B1128,$C$4:$C1127,$C1128,$P$4:$P1127,1)=0,1,0),0)</f>
        <v>0</v>
      </c>
      <c r="T1128" s="12"/>
    </row>
    <row r="1129" customFormat="false" ht="15" hidden="false" customHeight="false" outlineLevel="0" collapsed="false">
      <c r="A1129" s="20" t="n">
        <v>1125</v>
      </c>
      <c r="B1129" s="12"/>
      <c r="C1129" s="13"/>
      <c r="D1129" s="24"/>
      <c r="E1129" s="12"/>
      <c r="F1129" s="12"/>
      <c r="G1129" s="25"/>
      <c r="H1129" s="25"/>
      <c r="I1129" s="25"/>
      <c r="J1129" s="13"/>
      <c r="K1129" s="13"/>
      <c r="L1129" s="25"/>
      <c r="M1129" s="14" t="str">
        <f aca="false">IF(OR($C1129="",$J1129=""),"",INT(($J1129-$C1129)/365.25))</f>
        <v/>
      </c>
      <c r="N1129" s="14" t="str">
        <f aca="false">IF($M1129="","",IF($M1129&lt;2,"Ha","Yo'q"))</f>
        <v/>
      </c>
      <c r="O1129" s="14" t="str">
        <f aca="false">IF($M1129="","",IF(AND($M1129&gt;=7,$M1129&lt;=17),"Ha","Yo'q"))</f>
        <v/>
      </c>
      <c r="P1129" s="14" t="str">
        <f aca="false">IF(AND($B1129&lt;&gt;"",$J1129&lt;&gt;"",$J1129&lt;=Boshqaruv!$C$10,OR($K1129="",$K1129&gt;Boshqaruv!$C$10),$L1129&lt;&gt;"Tibbiy qarshi ko'rsatma"),1,"")</f>
        <v/>
      </c>
      <c r="Q1129" s="28" t="n">
        <f aca="false">IF(AND($B1129&lt;&gt;"",$J1129&gt;=Boshqaruv!$C$9,$J1129&lt;=Boshqaruv!$C$10),IF(COUNTIFS($B$4:$B1128,$B1129,$C$4:$C1128,$C1129,$J$4:$J1128,"&gt;="&amp;Boshqaruv!$C$9,$J$4:$J1128,"&lt;="&amp;Boshqaruv!$C$10)=0,1,0),0)</f>
        <v>0</v>
      </c>
      <c r="R1129" s="28" t="n">
        <f aca="false">IF(AND($B1129&lt;&gt;"",$J1129&gt;=Boshqaruv!$C$9,$J1129&lt;=Boshqaruv!$C$10,$K1129&lt;&gt;"",$K1129&lt;=Boshqaruv!$C$10),IF(COUNTIFS($B$4:$B1128,$B1129,$C$4:$C1128,$C1129,$J$4:$J1128,"&gt;="&amp;Boshqaruv!$C$9,$J$4:$J1128,"&lt;="&amp;Boshqaruv!$C$10,$K$4:$K1128,"&lt;&gt;",$K$4:$K1128,"&lt;="&amp;Boshqaruv!$C$10)=0,1,0),0)</f>
        <v>0</v>
      </c>
      <c r="S1129" s="28" t="n">
        <f aca="false">IF($P1129=1,IF(COUNTIFS($B$4:$B1128,$B1129,$C$4:$C1128,$C1129,$P$4:$P1128,1)=0,1,0),0)</f>
        <v>0</v>
      </c>
      <c r="T1129" s="12"/>
    </row>
    <row r="1130" customFormat="false" ht="15" hidden="false" customHeight="false" outlineLevel="0" collapsed="false">
      <c r="A1130" s="20" t="n">
        <v>1126</v>
      </c>
      <c r="B1130" s="12"/>
      <c r="C1130" s="13"/>
      <c r="D1130" s="24"/>
      <c r="E1130" s="12"/>
      <c r="F1130" s="12"/>
      <c r="G1130" s="25"/>
      <c r="H1130" s="25"/>
      <c r="I1130" s="25"/>
      <c r="J1130" s="13"/>
      <c r="K1130" s="13"/>
      <c r="L1130" s="25"/>
      <c r="M1130" s="14" t="str">
        <f aca="false">IF(OR($C1130="",$J1130=""),"",INT(($J1130-$C1130)/365.25))</f>
        <v/>
      </c>
      <c r="N1130" s="14" t="str">
        <f aca="false">IF($M1130="","",IF($M1130&lt;2,"Ha","Yo'q"))</f>
        <v/>
      </c>
      <c r="O1130" s="14" t="str">
        <f aca="false">IF($M1130="","",IF(AND($M1130&gt;=7,$M1130&lt;=17),"Ha","Yo'q"))</f>
        <v/>
      </c>
      <c r="P1130" s="14" t="str">
        <f aca="false">IF(AND($B1130&lt;&gt;"",$J1130&lt;&gt;"",$J1130&lt;=Boshqaruv!$C$10,OR($K1130="",$K1130&gt;Boshqaruv!$C$10),$L1130&lt;&gt;"Tibbiy qarshi ko'rsatma"),1,"")</f>
        <v/>
      </c>
      <c r="Q1130" s="28" t="n">
        <f aca="false">IF(AND($B1130&lt;&gt;"",$J1130&gt;=Boshqaruv!$C$9,$J1130&lt;=Boshqaruv!$C$10),IF(COUNTIFS($B$4:$B1129,$B1130,$C$4:$C1129,$C1130,$J$4:$J1129,"&gt;="&amp;Boshqaruv!$C$9,$J$4:$J1129,"&lt;="&amp;Boshqaruv!$C$10)=0,1,0),0)</f>
        <v>0</v>
      </c>
      <c r="R1130" s="28" t="n">
        <f aca="false">IF(AND($B1130&lt;&gt;"",$J1130&gt;=Boshqaruv!$C$9,$J1130&lt;=Boshqaruv!$C$10,$K1130&lt;&gt;"",$K1130&lt;=Boshqaruv!$C$10),IF(COUNTIFS($B$4:$B1129,$B1130,$C$4:$C1129,$C1130,$J$4:$J1129,"&gt;="&amp;Boshqaruv!$C$9,$J$4:$J1129,"&lt;="&amp;Boshqaruv!$C$10,$K$4:$K1129,"&lt;&gt;",$K$4:$K1129,"&lt;="&amp;Boshqaruv!$C$10)=0,1,0),0)</f>
        <v>0</v>
      </c>
      <c r="S1130" s="28" t="n">
        <f aca="false">IF($P1130=1,IF(COUNTIFS($B$4:$B1129,$B1130,$C$4:$C1129,$C1130,$P$4:$P1129,1)=0,1,0),0)</f>
        <v>0</v>
      </c>
      <c r="T1130" s="12"/>
    </row>
    <row r="1131" customFormat="false" ht="15" hidden="false" customHeight="false" outlineLevel="0" collapsed="false">
      <c r="A1131" s="20" t="n">
        <v>1127</v>
      </c>
      <c r="B1131" s="12"/>
      <c r="C1131" s="13"/>
      <c r="D1131" s="24"/>
      <c r="E1131" s="12"/>
      <c r="F1131" s="12"/>
      <c r="G1131" s="25"/>
      <c r="H1131" s="25"/>
      <c r="I1131" s="25"/>
      <c r="J1131" s="13"/>
      <c r="K1131" s="13"/>
      <c r="L1131" s="25"/>
      <c r="M1131" s="14" t="str">
        <f aca="false">IF(OR($C1131="",$J1131=""),"",INT(($J1131-$C1131)/365.25))</f>
        <v/>
      </c>
      <c r="N1131" s="14" t="str">
        <f aca="false">IF($M1131="","",IF($M1131&lt;2,"Ha","Yo'q"))</f>
        <v/>
      </c>
      <c r="O1131" s="14" t="str">
        <f aca="false">IF($M1131="","",IF(AND($M1131&gt;=7,$M1131&lt;=17),"Ha","Yo'q"))</f>
        <v/>
      </c>
      <c r="P1131" s="14" t="str">
        <f aca="false">IF(AND($B1131&lt;&gt;"",$J1131&lt;&gt;"",$J1131&lt;=Boshqaruv!$C$10,OR($K1131="",$K1131&gt;Boshqaruv!$C$10),$L1131&lt;&gt;"Tibbiy qarshi ko'rsatma"),1,"")</f>
        <v/>
      </c>
      <c r="Q1131" s="28" t="n">
        <f aca="false">IF(AND($B1131&lt;&gt;"",$J1131&gt;=Boshqaruv!$C$9,$J1131&lt;=Boshqaruv!$C$10),IF(COUNTIFS($B$4:$B1130,$B1131,$C$4:$C1130,$C1131,$J$4:$J1130,"&gt;="&amp;Boshqaruv!$C$9,$J$4:$J1130,"&lt;="&amp;Boshqaruv!$C$10)=0,1,0),0)</f>
        <v>0</v>
      </c>
      <c r="R1131" s="28" t="n">
        <f aca="false">IF(AND($B1131&lt;&gt;"",$J1131&gt;=Boshqaruv!$C$9,$J1131&lt;=Boshqaruv!$C$10,$K1131&lt;&gt;"",$K1131&lt;=Boshqaruv!$C$10),IF(COUNTIFS($B$4:$B1130,$B1131,$C$4:$C1130,$C1131,$J$4:$J1130,"&gt;="&amp;Boshqaruv!$C$9,$J$4:$J1130,"&lt;="&amp;Boshqaruv!$C$10,$K$4:$K1130,"&lt;&gt;",$K$4:$K1130,"&lt;="&amp;Boshqaruv!$C$10)=0,1,0),0)</f>
        <v>0</v>
      </c>
      <c r="S1131" s="28" t="n">
        <f aca="false">IF($P1131=1,IF(COUNTIFS($B$4:$B1130,$B1131,$C$4:$C1130,$C1131,$P$4:$P1130,1)=0,1,0),0)</f>
        <v>0</v>
      </c>
      <c r="T1131" s="12"/>
    </row>
    <row r="1132" customFormat="false" ht="15" hidden="false" customHeight="false" outlineLevel="0" collapsed="false">
      <c r="A1132" s="20" t="n">
        <v>1128</v>
      </c>
      <c r="B1132" s="12"/>
      <c r="C1132" s="13"/>
      <c r="D1132" s="24"/>
      <c r="E1132" s="12"/>
      <c r="F1132" s="12"/>
      <c r="G1132" s="25"/>
      <c r="H1132" s="25"/>
      <c r="I1132" s="25"/>
      <c r="J1132" s="13"/>
      <c r="K1132" s="13"/>
      <c r="L1132" s="25"/>
      <c r="M1132" s="14" t="str">
        <f aca="false">IF(OR($C1132="",$J1132=""),"",INT(($J1132-$C1132)/365.25))</f>
        <v/>
      </c>
      <c r="N1132" s="14" t="str">
        <f aca="false">IF($M1132="","",IF($M1132&lt;2,"Ha","Yo'q"))</f>
        <v/>
      </c>
      <c r="O1132" s="14" t="str">
        <f aca="false">IF($M1132="","",IF(AND($M1132&gt;=7,$M1132&lt;=17),"Ha","Yo'q"))</f>
        <v/>
      </c>
      <c r="P1132" s="14" t="str">
        <f aca="false">IF(AND($B1132&lt;&gt;"",$J1132&lt;&gt;"",$J1132&lt;=Boshqaruv!$C$10,OR($K1132="",$K1132&gt;Boshqaruv!$C$10),$L1132&lt;&gt;"Tibbiy qarshi ko'rsatma"),1,"")</f>
        <v/>
      </c>
      <c r="Q1132" s="28" t="n">
        <f aca="false">IF(AND($B1132&lt;&gt;"",$J1132&gt;=Boshqaruv!$C$9,$J1132&lt;=Boshqaruv!$C$10),IF(COUNTIFS($B$4:$B1131,$B1132,$C$4:$C1131,$C1132,$J$4:$J1131,"&gt;="&amp;Boshqaruv!$C$9,$J$4:$J1131,"&lt;="&amp;Boshqaruv!$C$10)=0,1,0),0)</f>
        <v>0</v>
      </c>
      <c r="R1132" s="28" t="n">
        <f aca="false">IF(AND($B1132&lt;&gt;"",$J1132&gt;=Boshqaruv!$C$9,$J1132&lt;=Boshqaruv!$C$10,$K1132&lt;&gt;"",$K1132&lt;=Boshqaruv!$C$10),IF(COUNTIFS($B$4:$B1131,$B1132,$C$4:$C1131,$C1132,$J$4:$J1131,"&gt;="&amp;Boshqaruv!$C$9,$J$4:$J1131,"&lt;="&amp;Boshqaruv!$C$10,$K$4:$K1131,"&lt;&gt;",$K$4:$K1131,"&lt;="&amp;Boshqaruv!$C$10)=0,1,0),0)</f>
        <v>0</v>
      </c>
      <c r="S1132" s="28" t="n">
        <f aca="false">IF($P1132=1,IF(COUNTIFS($B$4:$B1131,$B1132,$C$4:$C1131,$C1132,$P$4:$P1131,1)=0,1,0),0)</f>
        <v>0</v>
      </c>
      <c r="T1132" s="12"/>
    </row>
    <row r="1133" customFormat="false" ht="15" hidden="false" customHeight="false" outlineLevel="0" collapsed="false">
      <c r="A1133" s="20" t="n">
        <v>1129</v>
      </c>
      <c r="B1133" s="12"/>
      <c r="C1133" s="13"/>
      <c r="D1133" s="24"/>
      <c r="E1133" s="12"/>
      <c r="F1133" s="12"/>
      <c r="G1133" s="25"/>
      <c r="H1133" s="25"/>
      <c r="I1133" s="25"/>
      <c r="J1133" s="13"/>
      <c r="K1133" s="13"/>
      <c r="L1133" s="25"/>
      <c r="M1133" s="14" t="str">
        <f aca="false">IF(OR($C1133="",$J1133=""),"",INT(($J1133-$C1133)/365.25))</f>
        <v/>
      </c>
      <c r="N1133" s="14" t="str">
        <f aca="false">IF($M1133="","",IF($M1133&lt;2,"Ha","Yo'q"))</f>
        <v/>
      </c>
      <c r="O1133" s="14" t="str">
        <f aca="false">IF($M1133="","",IF(AND($M1133&gt;=7,$M1133&lt;=17),"Ha","Yo'q"))</f>
        <v/>
      </c>
      <c r="P1133" s="14" t="str">
        <f aca="false">IF(AND($B1133&lt;&gt;"",$J1133&lt;&gt;"",$J1133&lt;=Boshqaruv!$C$10,OR($K1133="",$K1133&gt;Boshqaruv!$C$10),$L1133&lt;&gt;"Tibbiy qarshi ko'rsatma"),1,"")</f>
        <v/>
      </c>
      <c r="Q1133" s="28" t="n">
        <f aca="false">IF(AND($B1133&lt;&gt;"",$J1133&gt;=Boshqaruv!$C$9,$J1133&lt;=Boshqaruv!$C$10),IF(COUNTIFS($B$4:$B1132,$B1133,$C$4:$C1132,$C1133,$J$4:$J1132,"&gt;="&amp;Boshqaruv!$C$9,$J$4:$J1132,"&lt;="&amp;Boshqaruv!$C$10)=0,1,0),0)</f>
        <v>0</v>
      </c>
      <c r="R1133" s="28" t="n">
        <f aca="false">IF(AND($B1133&lt;&gt;"",$J1133&gt;=Boshqaruv!$C$9,$J1133&lt;=Boshqaruv!$C$10,$K1133&lt;&gt;"",$K1133&lt;=Boshqaruv!$C$10),IF(COUNTIFS($B$4:$B1132,$B1133,$C$4:$C1132,$C1133,$J$4:$J1132,"&gt;="&amp;Boshqaruv!$C$9,$J$4:$J1132,"&lt;="&amp;Boshqaruv!$C$10,$K$4:$K1132,"&lt;&gt;",$K$4:$K1132,"&lt;="&amp;Boshqaruv!$C$10)=0,1,0),0)</f>
        <v>0</v>
      </c>
      <c r="S1133" s="28" t="n">
        <f aca="false">IF($P1133=1,IF(COUNTIFS($B$4:$B1132,$B1133,$C$4:$C1132,$C1133,$P$4:$P1132,1)=0,1,0),0)</f>
        <v>0</v>
      </c>
      <c r="T1133" s="12"/>
    </row>
    <row r="1134" customFormat="false" ht="15" hidden="false" customHeight="false" outlineLevel="0" collapsed="false">
      <c r="A1134" s="20" t="n">
        <v>1130</v>
      </c>
      <c r="B1134" s="12"/>
      <c r="C1134" s="13"/>
      <c r="D1134" s="24"/>
      <c r="E1134" s="12"/>
      <c r="F1134" s="12"/>
      <c r="G1134" s="25"/>
      <c r="H1134" s="25"/>
      <c r="I1134" s="25"/>
      <c r="J1134" s="13"/>
      <c r="K1134" s="13"/>
      <c r="L1134" s="25"/>
      <c r="M1134" s="14" t="str">
        <f aca="false">IF(OR($C1134="",$J1134=""),"",INT(($J1134-$C1134)/365.25))</f>
        <v/>
      </c>
      <c r="N1134" s="14" t="str">
        <f aca="false">IF($M1134="","",IF($M1134&lt;2,"Ha","Yo'q"))</f>
        <v/>
      </c>
      <c r="O1134" s="14" t="str">
        <f aca="false">IF($M1134="","",IF(AND($M1134&gt;=7,$M1134&lt;=17),"Ha","Yo'q"))</f>
        <v/>
      </c>
      <c r="P1134" s="14" t="str">
        <f aca="false">IF(AND($B1134&lt;&gt;"",$J1134&lt;&gt;"",$J1134&lt;=Boshqaruv!$C$10,OR($K1134="",$K1134&gt;Boshqaruv!$C$10),$L1134&lt;&gt;"Tibbiy qarshi ko'rsatma"),1,"")</f>
        <v/>
      </c>
      <c r="Q1134" s="28" t="n">
        <f aca="false">IF(AND($B1134&lt;&gt;"",$J1134&gt;=Boshqaruv!$C$9,$J1134&lt;=Boshqaruv!$C$10),IF(COUNTIFS($B$4:$B1133,$B1134,$C$4:$C1133,$C1134,$J$4:$J1133,"&gt;="&amp;Boshqaruv!$C$9,$J$4:$J1133,"&lt;="&amp;Boshqaruv!$C$10)=0,1,0),0)</f>
        <v>0</v>
      </c>
      <c r="R1134" s="28" t="n">
        <f aca="false">IF(AND($B1134&lt;&gt;"",$J1134&gt;=Boshqaruv!$C$9,$J1134&lt;=Boshqaruv!$C$10,$K1134&lt;&gt;"",$K1134&lt;=Boshqaruv!$C$10),IF(COUNTIFS($B$4:$B1133,$B1134,$C$4:$C1133,$C1134,$J$4:$J1133,"&gt;="&amp;Boshqaruv!$C$9,$J$4:$J1133,"&lt;="&amp;Boshqaruv!$C$10,$K$4:$K1133,"&lt;&gt;",$K$4:$K1133,"&lt;="&amp;Boshqaruv!$C$10)=0,1,0),0)</f>
        <v>0</v>
      </c>
      <c r="S1134" s="28" t="n">
        <f aca="false">IF($P1134=1,IF(COUNTIFS($B$4:$B1133,$B1134,$C$4:$C1133,$C1134,$P$4:$P1133,1)=0,1,0),0)</f>
        <v>0</v>
      </c>
      <c r="T1134" s="12"/>
    </row>
    <row r="1135" customFormat="false" ht="15" hidden="false" customHeight="false" outlineLevel="0" collapsed="false">
      <c r="A1135" s="20" t="n">
        <v>1131</v>
      </c>
      <c r="B1135" s="12"/>
      <c r="C1135" s="13"/>
      <c r="D1135" s="24"/>
      <c r="E1135" s="12"/>
      <c r="F1135" s="12"/>
      <c r="G1135" s="25"/>
      <c r="H1135" s="25"/>
      <c r="I1135" s="25"/>
      <c r="J1135" s="13"/>
      <c r="K1135" s="13"/>
      <c r="L1135" s="25"/>
      <c r="M1135" s="14" t="str">
        <f aca="false">IF(OR($C1135="",$J1135=""),"",INT(($J1135-$C1135)/365.25))</f>
        <v/>
      </c>
      <c r="N1135" s="14" t="str">
        <f aca="false">IF($M1135="","",IF($M1135&lt;2,"Ha","Yo'q"))</f>
        <v/>
      </c>
      <c r="O1135" s="14" t="str">
        <f aca="false">IF($M1135="","",IF(AND($M1135&gt;=7,$M1135&lt;=17),"Ha","Yo'q"))</f>
        <v/>
      </c>
      <c r="P1135" s="14" t="str">
        <f aca="false">IF(AND($B1135&lt;&gt;"",$J1135&lt;&gt;"",$J1135&lt;=Boshqaruv!$C$10,OR($K1135="",$K1135&gt;Boshqaruv!$C$10),$L1135&lt;&gt;"Tibbiy qarshi ko'rsatma"),1,"")</f>
        <v/>
      </c>
      <c r="Q1135" s="28" t="n">
        <f aca="false">IF(AND($B1135&lt;&gt;"",$J1135&gt;=Boshqaruv!$C$9,$J1135&lt;=Boshqaruv!$C$10),IF(COUNTIFS($B$4:$B1134,$B1135,$C$4:$C1134,$C1135,$J$4:$J1134,"&gt;="&amp;Boshqaruv!$C$9,$J$4:$J1134,"&lt;="&amp;Boshqaruv!$C$10)=0,1,0),0)</f>
        <v>0</v>
      </c>
      <c r="R1135" s="28" t="n">
        <f aca="false">IF(AND($B1135&lt;&gt;"",$J1135&gt;=Boshqaruv!$C$9,$J1135&lt;=Boshqaruv!$C$10,$K1135&lt;&gt;"",$K1135&lt;=Boshqaruv!$C$10),IF(COUNTIFS($B$4:$B1134,$B1135,$C$4:$C1134,$C1135,$J$4:$J1134,"&gt;="&amp;Boshqaruv!$C$9,$J$4:$J1134,"&lt;="&amp;Boshqaruv!$C$10,$K$4:$K1134,"&lt;&gt;",$K$4:$K1134,"&lt;="&amp;Boshqaruv!$C$10)=0,1,0),0)</f>
        <v>0</v>
      </c>
      <c r="S1135" s="28" t="n">
        <f aca="false">IF($P1135=1,IF(COUNTIFS($B$4:$B1134,$B1135,$C$4:$C1134,$C1135,$P$4:$P1134,1)=0,1,0),0)</f>
        <v>0</v>
      </c>
      <c r="T1135" s="12"/>
    </row>
    <row r="1136" customFormat="false" ht="15" hidden="false" customHeight="false" outlineLevel="0" collapsed="false">
      <c r="A1136" s="20" t="n">
        <v>1132</v>
      </c>
      <c r="B1136" s="12"/>
      <c r="C1136" s="13"/>
      <c r="D1136" s="24"/>
      <c r="E1136" s="12"/>
      <c r="F1136" s="12"/>
      <c r="G1136" s="25"/>
      <c r="H1136" s="25"/>
      <c r="I1136" s="25"/>
      <c r="J1136" s="13"/>
      <c r="K1136" s="13"/>
      <c r="L1136" s="25"/>
      <c r="M1136" s="14" t="str">
        <f aca="false">IF(OR($C1136="",$J1136=""),"",INT(($J1136-$C1136)/365.25))</f>
        <v/>
      </c>
      <c r="N1136" s="14" t="str">
        <f aca="false">IF($M1136="","",IF($M1136&lt;2,"Ha","Yo'q"))</f>
        <v/>
      </c>
      <c r="O1136" s="14" t="str">
        <f aca="false">IF($M1136="","",IF(AND($M1136&gt;=7,$M1136&lt;=17),"Ha","Yo'q"))</f>
        <v/>
      </c>
      <c r="P1136" s="14" t="str">
        <f aca="false">IF(AND($B1136&lt;&gt;"",$J1136&lt;&gt;"",$J1136&lt;=Boshqaruv!$C$10,OR($K1136="",$K1136&gt;Boshqaruv!$C$10),$L1136&lt;&gt;"Tibbiy qarshi ko'rsatma"),1,"")</f>
        <v/>
      </c>
      <c r="Q1136" s="28" t="n">
        <f aca="false">IF(AND($B1136&lt;&gt;"",$J1136&gt;=Boshqaruv!$C$9,$J1136&lt;=Boshqaruv!$C$10),IF(COUNTIFS($B$4:$B1135,$B1136,$C$4:$C1135,$C1136,$J$4:$J1135,"&gt;="&amp;Boshqaruv!$C$9,$J$4:$J1135,"&lt;="&amp;Boshqaruv!$C$10)=0,1,0),0)</f>
        <v>0</v>
      </c>
      <c r="R1136" s="28" t="n">
        <f aca="false">IF(AND($B1136&lt;&gt;"",$J1136&gt;=Boshqaruv!$C$9,$J1136&lt;=Boshqaruv!$C$10,$K1136&lt;&gt;"",$K1136&lt;=Boshqaruv!$C$10),IF(COUNTIFS($B$4:$B1135,$B1136,$C$4:$C1135,$C1136,$J$4:$J1135,"&gt;="&amp;Boshqaruv!$C$9,$J$4:$J1135,"&lt;="&amp;Boshqaruv!$C$10,$K$4:$K1135,"&lt;&gt;",$K$4:$K1135,"&lt;="&amp;Boshqaruv!$C$10)=0,1,0),0)</f>
        <v>0</v>
      </c>
      <c r="S1136" s="28" t="n">
        <f aca="false">IF($P1136=1,IF(COUNTIFS($B$4:$B1135,$B1136,$C$4:$C1135,$C1136,$P$4:$P1135,1)=0,1,0),0)</f>
        <v>0</v>
      </c>
      <c r="T1136" s="12"/>
    </row>
    <row r="1137" customFormat="false" ht="15" hidden="false" customHeight="false" outlineLevel="0" collapsed="false">
      <c r="A1137" s="20" t="n">
        <v>1133</v>
      </c>
      <c r="B1137" s="12"/>
      <c r="C1137" s="13"/>
      <c r="D1137" s="24"/>
      <c r="E1137" s="12"/>
      <c r="F1137" s="12"/>
      <c r="G1137" s="25"/>
      <c r="H1137" s="25"/>
      <c r="I1137" s="25"/>
      <c r="J1137" s="13"/>
      <c r="K1137" s="13"/>
      <c r="L1137" s="25"/>
      <c r="M1137" s="14" t="str">
        <f aca="false">IF(OR($C1137="",$J1137=""),"",INT(($J1137-$C1137)/365.25))</f>
        <v/>
      </c>
      <c r="N1137" s="14" t="str">
        <f aca="false">IF($M1137="","",IF($M1137&lt;2,"Ha","Yo'q"))</f>
        <v/>
      </c>
      <c r="O1137" s="14" t="str">
        <f aca="false">IF($M1137="","",IF(AND($M1137&gt;=7,$M1137&lt;=17),"Ha","Yo'q"))</f>
        <v/>
      </c>
      <c r="P1137" s="14" t="str">
        <f aca="false">IF(AND($B1137&lt;&gt;"",$J1137&lt;&gt;"",$J1137&lt;=Boshqaruv!$C$10,OR($K1137="",$K1137&gt;Boshqaruv!$C$10),$L1137&lt;&gt;"Tibbiy qarshi ko'rsatma"),1,"")</f>
        <v/>
      </c>
      <c r="Q1137" s="28" t="n">
        <f aca="false">IF(AND($B1137&lt;&gt;"",$J1137&gt;=Boshqaruv!$C$9,$J1137&lt;=Boshqaruv!$C$10),IF(COUNTIFS($B$4:$B1136,$B1137,$C$4:$C1136,$C1137,$J$4:$J1136,"&gt;="&amp;Boshqaruv!$C$9,$J$4:$J1136,"&lt;="&amp;Boshqaruv!$C$10)=0,1,0),0)</f>
        <v>0</v>
      </c>
      <c r="R1137" s="28" t="n">
        <f aca="false">IF(AND($B1137&lt;&gt;"",$J1137&gt;=Boshqaruv!$C$9,$J1137&lt;=Boshqaruv!$C$10,$K1137&lt;&gt;"",$K1137&lt;=Boshqaruv!$C$10),IF(COUNTIFS($B$4:$B1136,$B1137,$C$4:$C1136,$C1137,$J$4:$J1136,"&gt;="&amp;Boshqaruv!$C$9,$J$4:$J1136,"&lt;="&amp;Boshqaruv!$C$10,$K$4:$K1136,"&lt;&gt;",$K$4:$K1136,"&lt;="&amp;Boshqaruv!$C$10)=0,1,0),0)</f>
        <v>0</v>
      </c>
      <c r="S1137" s="28" t="n">
        <f aca="false">IF($P1137=1,IF(COUNTIFS($B$4:$B1136,$B1137,$C$4:$C1136,$C1137,$P$4:$P1136,1)=0,1,0),0)</f>
        <v>0</v>
      </c>
      <c r="T1137" s="12"/>
    </row>
    <row r="1138" customFormat="false" ht="15" hidden="false" customHeight="false" outlineLevel="0" collapsed="false">
      <c r="A1138" s="20" t="n">
        <v>1134</v>
      </c>
      <c r="B1138" s="12"/>
      <c r="C1138" s="13"/>
      <c r="D1138" s="24"/>
      <c r="E1138" s="12"/>
      <c r="F1138" s="12"/>
      <c r="G1138" s="25"/>
      <c r="H1138" s="25"/>
      <c r="I1138" s="25"/>
      <c r="J1138" s="13"/>
      <c r="K1138" s="13"/>
      <c r="L1138" s="25"/>
      <c r="M1138" s="14" t="str">
        <f aca="false">IF(OR($C1138="",$J1138=""),"",INT(($J1138-$C1138)/365.25))</f>
        <v/>
      </c>
      <c r="N1138" s="14" t="str">
        <f aca="false">IF($M1138="","",IF($M1138&lt;2,"Ha","Yo'q"))</f>
        <v/>
      </c>
      <c r="O1138" s="14" t="str">
        <f aca="false">IF($M1138="","",IF(AND($M1138&gt;=7,$M1138&lt;=17),"Ha","Yo'q"))</f>
        <v/>
      </c>
      <c r="P1138" s="14" t="str">
        <f aca="false">IF(AND($B1138&lt;&gt;"",$J1138&lt;&gt;"",$J1138&lt;=Boshqaruv!$C$10,OR($K1138="",$K1138&gt;Boshqaruv!$C$10),$L1138&lt;&gt;"Tibbiy qarshi ko'rsatma"),1,"")</f>
        <v/>
      </c>
      <c r="Q1138" s="28" t="n">
        <f aca="false">IF(AND($B1138&lt;&gt;"",$J1138&gt;=Boshqaruv!$C$9,$J1138&lt;=Boshqaruv!$C$10),IF(COUNTIFS($B$4:$B1137,$B1138,$C$4:$C1137,$C1138,$J$4:$J1137,"&gt;="&amp;Boshqaruv!$C$9,$J$4:$J1137,"&lt;="&amp;Boshqaruv!$C$10)=0,1,0),0)</f>
        <v>0</v>
      </c>
      <c r="R1138" s="28" t="n">
        <f aca="false">IF(AND($B1138&lt;&gt;"",$J1138&gt;=Boshqaruv!$C$9,$J1138&lt;=Boshqaruv!$C$10,$K1138&lt;&gt;"",$K1138&lt;=Boshqaruv!$C$10),IF(COUNTIFS($B$4:$B1137,$B1138,$C$4:$C1137,$C1138,$J$4:$J1137,"&gt;="&amp;Boshqaruv!$C$9,$J$4:$J1137,"&lt;="&amp;Boshqaruv!$C$10,$K$4:$K1137,"&lt;&gt;",$K$4:$K1137,"&lt;="&amp;Boshqaruv!$C$10)=0,1,0),0)</f>
        <v>0</v>
      </c>
      <c r="S1138" s="28" t="n">
        <f aca="false">IF($P1138=1,IF(COUNTIFS($B$4:$B1137,$B1138,$C$4:$C1137,$C1138,$P$4:$P1137,1)=0,1,0),0)</f>
        <v>0</v>
      </c>
      <c r="T1138" s="12"/>
    </row>
    <row r="1139" customFormat="false" ht="15" hidden="false" customHeight="false" outlineLevel="0" collapsed="false">
      <c r="A1139" s="20" t="n">
        <v>1135</v>
      </c>
      <c r="B1139" s="12"/>
      <c r="C1139" s="13"/>
      <c r="D1139" s="24"/>
      <c r="E1139" s="12"/>
      <c r="F1139" s="12"/>
      <c r="G1139" s="25"/>
      <c r="H1139" s="25"/>
      <c r="I1139" s="25"/>
      <c r="J1139" s="13"/>
      <c r="K1139" s="13"/>
      <c r="L1139" s="25"/>
      <c r="M1139" s="14" t="str">
        <f aca="false">IF(OR($C1139="",$J1139=""),"",INT(($J1139-$C1139)/365.25))</f>
        <v/>
      </c>
      <c r="N1139" s="14" t="str">
        <f aca="false">IF($M1139="","",IF($M1139&lt;2,"Ha","Yo'q"))</f>
        <v/>
      </c>
      <c r="O1139" s="14" t="str">
        <f aca="false">IF($M1139="","",IF(AND($M1139&gt;=7,$M1139&lt;=17),"Ha","Yo'q"))</f>
        <v/>
      </c>
      <c r="P1139" s="14" t="str">
        <f aca="false">IF(AND($B1139&lt;&gt;"",$J1139&lt;&gt;"",$J1139&lt;=Boshqaruv!$C$10,OR($K1139="",$K1139&gt;Boshqaruv!$C$10),$L1139&lt;&gt;"Tibbiy qarshi ko'rsatma"),1,"")</f>
        <v/>
      </c>
      <c r="Q1139" s="28" t="n">
        <f aca="false">IF(AND($B1139&lt;&gt;"",$J1139&gt;=Boshqaruv!$C$9,$J1139&lt;=Boshqaruv!$C$10),IF(COUNTIFS($B$4:$B1138,$B1139,$C$4:$C1138,$C1139,$J$4:$J1138,"&gt;="&amp;Boshqaruv!$C$9,$J$4:$J1138,"&lt;="&amp;Boshqaruv!$C$10)=0,1,0),0)</f>
        <v>0</v>
      </c>
      <c r="R1139" s="28" t="n">
        <f aca="false">IF(AND($B1139&lt;&gt;"",$J1139&gt;=Boshqaruv!$C$9,$J1139&lt;=Boshqaruv!$C$10,$K1139&lt;&gt;"",$K1139&lt;=Boshqaruv!$C$10),IF(COUNTIFS($B$4:$B1138,$B1139,$C$4:$C1138,$C1139,$J$4:$J1138,"&gt;="&amp;Boshqaruv!$C$9,$J$4:$J1138,"&lt;="&amp;Boshqaruv!$C$10,$K$4:$K1138,"&lt;&gt;",$K$4:$K1138,"&lt;="&amp;Boshqaruv!$C$10)=0,1,0),0)</f>
        <v>0</v>
      </c>
      <c r="S1139" s="28" t="n">
        <f aca="false">IF($P1139=1,IF(COUNTIFS($B$4:$B1138,$B1139,$C$4:$C1138,$C1139,$P$4:$P1138,1)=0,1,0),0)</f>
        <v>0</v>
      </c>
      <c r="T1139" s="12"/>
    </row>
    <row r="1140" customFormat="false" ht="15" hidden="false" customHeight="false" outlineLevel="0" collapsed="false">
      <c r="A1140" s="20" t="n">
        <v>1136</v>
      </c>
      <c r="B1140" s="12"/>
      <c r="C1140" s="13"/>
      <c r="D1140" s="24"/>
      <c r="E1140" s="12"/>
      <c r="F1140" s="12"/>
      <c r="G1140" s="25"/>
      <c r="H1140" s="25"/>
      <c r="I1140" s="25"/>
      <c r="J1140" s="13"/>
      <c r="K1140" s="13"/>
      <c r="L1140" s="25"/>
      <c r="M1140" s="14" t="str">
        <f aca="false">IF(OR($C1140="",$J1140=""),"",INT(($J1140-$C1140)/365.25))</f>
        <v/>
      </c>
      <c r="N1140" s="14" t="str">
        <f aca="false">IF($M1140="","",IF($M1140&lt;2,"Ha","Yo'q"))</f>
        <v/>
      </c>
      <c r="O1140" s="14" t="str">
        <f aca="false">IF($M1140="","",IF(AND($M1140&gt;=7,$M1140&lt;=17),"Ha","Yo'q"))</f>
        <v/>
      </c>
      <c r="P1140" s="14" t="str">
        <f aca="false">IF(AND($B1140&lt;&gt;"",$J1140&lt;&gt;"",$J1140&lt;=Boshqaruv!$C$10,OR($K1140="",$K1140&gt;Boshqaruv!$C$10),$L1140&lt;&gt;"Tibbiy qarshi ko'rsatma"),1,"")</f>
        <v/>
      </c>
      <c r="Q1140" s="28" t="n">
        <f aca="false">IF(AND($B1140&lt;&gt;"",$J1140&gt;=Boshqaruv!$C$9,$J1140&lt;=Boshqaruv!$C$10),IF(COUNTIFS($B$4:$B1139,$B1140,$C$4:$C1139,$C1140,$J$4:$J1139,"&gt;="&amp;Boshqaruv!$C$9,$J$4:$J1139,"&lt;="&amp;Boshqaruv!$C$10)=0,1,0),0)</f>
        <v>0</v>
      </c>
      <c r="R1140" s="28" t="n">
        <f aca="false">IF(AND($B1140&lt;&gt;"",$J1140&gt;=Boshqaruv!$C$9,$J1140&lt;=Boshqaruv!$C$10,$K1140&lt;&gt;"",$K1140&lt;=Boshqaruv!$C$10),IF(COUNTIFS($B$4:$B1139,$B1140,$C$4:$C1139,$C1140,$J$4:$J1139,"&gt;="&amp;Boshqaruv!$C$9,$J$4:$J1139,"&lt;="&amp;Boshqaruv!$C$10,$K$4:$K1139,"&lt;&gt;",$K$4:$K1139,"&lt;="&amp;Boshqaruv!$C$10)=0,1,0),0)</f>
        <v>0</v>
      </c>
      <c r="S1140" s="28" t="n">
        <f aca="false">IF($P1140=1,IF(COUNTIFS($B$4:$B1139,$B1140,$C$4:$C1139,$C1140,$P$4:$P1139,1)=0,1,0),0)</f>
        <v>0</v>
      </c>
      <c r="T1140" s="12"/>
    </row>
    <row r="1141" customFormat="false" ht="15" hidden="false" customHeight="false" outlineLevel="0" collapsed="false">
      <c r="A1141" s="20" t="n">
        <v>1137</v>
      </c>
      <c r="B1141" s="12"/>
      <c r="C1141" s="13"/>
      <c r="D1141" s="24"/>
      <c r="E1141" s="12"/>
      <c r="F1141" s="12"/>
      <c r="G1141" s="25"/>
      <c r="H1141" s="25"/>
      <c r="I1141" s="25"/>
      <c r="J1141" s="13"/>
      <c r="K1141" s="13"/>
      <c r="L1141" s="25"/>
      <c r="M1141" s="14" t="str">
        <f aca="false">IF(OR($C1141="",$J1141=""),"",INT(($J1141-$C1141)/365.25))</f>
        <v/>
      </c>
      <c r="N1141" s="14" t="str">
        <f aca="false">IF($M1141="","",IF($M1141&lt;2,"Ha","Yo'q"))</f>
        <v/>
      </c>
      <c r="O1141" s="14" t="str">
        <f aca="false">IF($M1141="","",IF(AND($M1141&gt;=7,$M1141&lt;=17),"Ha","Yo'q"))</f>
        <v/>
      </c>
      <c r="P1141" s="14" t="str">
        <f aca="false">IF(AND($B1141&lt;&gt;"",$J1141&lt;&gt;"",$J1141&lt;=Boshqaruv!$C$10,OR($K1141="",$K1141&gt;Boshqaruv!$C$10),$L1141&lt;&gt;"Tibbiy qarshi ko'rsatma"),1,"")</f>
        <v/>
      </c>
      <c r="Q1141" s="28" t="n">
        <f aca="false">IF(AND($B1141&lt;&gt;"",$J1141&gt;=Boshqaruv!$C$9,$J1141&lt;=Boshqaruv!$C$10),IF(COUNTIFS($B$4:$B1140,$B1141,$C$4:$C1140,$C1141,$J$4:$J1140,"&gt;="&amp;Boshqaruv!$C$9,$J$4:$J1140,"&lt;="&amp;Boshqaruv!$C$10)=0,1,0),0)</f>
        <v>0</v>
      </c>
      <c r="R1141" s="28" t="n">
        <f aca="false">IF(AND($B1141&lt;&gt;"",$J1141&gt;=Boshqaruv!$C$9,$J1141&lt;=Boshqaruv!$C$10,$K1141&lt;&gt;"",$K1141&lt;=Boshqaruv!$C$10),IF(COUNTIFS($B$4:$B1140,$B1141,$C$4:$C1140,$C1141,$J$4:$J1140,"&gt;="&amp;Boshqaruv!$C$9,$J$4:$J1140,"&lt;="&amp;Boshqaruv!$C$10,$K$4:$K1140,"&lt;&gt;",$K$4:$K1140,"&lt;="&amp;Boshqaruv!$C$10)=0,1,0),0)</f>
        <v>0</v>
      </c>
      <c r="S1141" s="28" t="n">
        <f aca="false">IF($P1141=1,IF(COUNTIFS($B$4:$B1140,$B1141,$C$4:$C1140,$C1141,$P$4:$P1140,1)=0,1,0),0)</f>
        <v>0</v>
      </c>
      <c r="T1141" s="12"/>
    </row>
    <row r="1142" customFormat="false" ht="15" hidden="false" customHeight="false" outlineLevel="0" collapsed="false">
      <c r="A1142" s="20" t="n">
        <v>1138</v>
      </c>
      <c r="B1142" s="12"/>
      <c r="C1142" s="13"/>
      <c r="D1142" s="24"/>
      <c r="E1142" s="12"/>
      <c r="F1142" s="12"/>
      <c r="G1142" s="25"/>
      <c r="H1142" s="25"/>
      <c r="I1142" s="25"/>
      <c r="J1142" s="13"/>
      <c r="K1142" s="13"/>
      <c r="L1142" s="25"/>
      <c r="M1142" s="14" t="str">
        <f aca="false">IF(OR($C1142="",$J1142=""),"",INT(($J1142-$C1142)/365.25))</f>
        <v/>
      </c>
      <c r="N1142" s="14" t="str">
        <f aca="false">IF($M1142="","",IF($M1142&lt;2,"Ha","Yo'q"))</f>
        <v/>
      </c>
      <c r="O1142" s="14" t="str">
        <f aca="false">IF($M1142="","",IF(AND($M1142&gt;=7,$M1142&lt;=17),"Ha","Yo'q"))</f>
        <v/>
      </c>
      <c r="P1142" s="14" t="str">
        <f aca="false">IF(AND($B1142&lt;&gt;"",$J1142&lt;&gt;"",$J1142&lt;=Boshqaruv!$C$10,OR($K1142="",$K1142&gt;Boshqaruv!$C$10),$L1142&lt;&gt;"Tibbiy qarshi ko'rsatma"),1,"")</f>
        <v/>
      </c>
      <c r="Q1142" s="28" t="n">
        <f aca="false">IF(AND($B1142&lt;&gt;"",$J1142&gt;=Boshqaruv!$C$9,$J1142&lt;=Boshqaruv!$C$10),IF(COUNTIFS($B$4:$B1141,$B1142,$C$4:$C1141,$C1142,$J$4:$J1141,"&gt;="&amp;Boshqaruv!$C$9,$J$4:$J1141,"&lt;="&amp;Boshqaruv!$C$10)=0,1,0),0)</f>
        <v>0</v>
      </c>
      <c r="R1142" s="28" t="n">
        <f aca="false">IF(AND($B1142&lt;&gt;"",$J1142&gt;=Boshqaruv!$C$9,$J1142&lt;=Boshqaruv!$C$10,$K1142&lt;&gt;"",$K1142&lt;=Boshqaruv!$C$10),IF(COUNTIFS($B$4:$B1141,$B1142,$C$4:$C1141,$C1142,$J$4:$J1141,"&gt;="&amp;Boshqaruv!$C$9,$J$4:$J1141,"&lt;="&amp;Boshqaruv!$C$10,$K$4:$K1141,"&lt;&gt;",$K$4:$K1141,"&lt;="&amp;Boshqaruv!$C$10)=0,1,0),0)</f>
        <v>0</v>
      </c>
      <c r="S1142" s="28" t="n">
        <f aca="false">IF($P1142=1,IF(COUNTIFS($B$4:$B1141,$B1142,$C$4:$C1141,$C1142,$P$4:$P1141,1)=0,1,0),0)</f>
        <v>0</v>
      </c>
      <c r="T1142" s="12"/>
    </row>
    <row r="1143" customFormat="false" ht="15" hidden="false" customHeight="false" outlineLevel="0" collapsed="false">
      <c r="A1143" s="20" t="n">
        <v>1139</v>
      </c>
      <c r="B1143" s="12"/>
      <c r="C1143" s="13"/>
      <c r="D1143" s="24"/>
      <c r="E1143" s="12"/>
      <c r="F1143" s="12"/>
      <c r="G1143" s="25"/>
      <c r="H1143" s="25"/>
      <c r="I1143" s="25"/>
      <c r="J1143" s="13"/>
      <c r="K1143" s="13"/>
      <c r="L1143" s="25"/>
      <c r="M1143" s="14" t="str">
        <f aca="false">IF(OR($C1143="",$J1143=""),"",INT(($J1143-$C1143)/365.25))</f>
        <v/>
      </c>
      <c r="N1143" s="14" t="str">
        <f aca="false">IF($M1143="","",IF($M1143&lt;2,"Ha","Yo'q"))</f>
        <v/>
      </c>
      <c r="O1143" s="14" t="str">
        <f aca="false">IF($M1143="","",IF(AND($M1143&gt;=7,$M1143&lt;=17),"Ha","Yo'q"))</f>
        <v/>
      </c>
      <c r="P1143" s="14" t="str">
        <f aca="false">IF(AND($B1143&lt;&gt;"",$J1143&lt;&gt;"",$J1143&lt;=Boshqaruv!$C$10,OR($K1143="",$K1143&gt;Boshqaruv!$C$10),$L1143&lt;&gt;"Tibbiy qarshi ko'rsatma"),1,"")</f>
        <v/>
      </c>
      <c r="Q1143" s="28" t="n">
        <f aca="false">IF(AND($B1143&lt;&gt;"",$J1143&gt;=Boshqaruv!$C$9,$J1143&lt;=Boshqaruv!$C$10),IF(COUNTIFS($B$4:$B1142,$B1143,$C$4:$C1142,$C1143,$J$4:$J1142,"&gt;="&amp;Boshqaruv!$C$9,$J$4:$J1142,"&lt;="&amp;Boshqaruv!$C$10)=0,1,0),0)</f>
        <v>0</v>
      </c>
      <c r="R1143" s="28" t="n">
        <f aca="false">IF(AND($B1143&lt;&gt;"",$J1143&gt;=Boshqaruv!$C$9,$J1143&lt;=Boshqaruv!$C$10,$K1143&lt;&gt;"",$K1143&lt;=Boshqaruv!$C$10),IF(COUNTIFS($B$4:$B1142,$B1143,$C$4:$C1142,$C1143,$J$4:$J1142,"&gt;="&amp;Boshqaruv!$C$9,$J$4:$J1142,"&lt;="&amp;Boshqaruv!$C$10,$K$4:$K1142,"&lt;&gt;",$K$4:$K1142,"&lt;="&amp;Boshqaruv!$C$10)=0,1,0),0)</f>
        <v>0</v>
      </c>
      <c r="S1143" s="28" t="n">
        <f aca="false">IF($P1143=1,IF(COUNTIFS($B$4:$B1142,$B1143,$C$4:$C1142,$C1143,$P$4:$P1142,1)=0,1,0),0)</f>
        <v>0</v>
      </c>
      <c r="T1143" s="12"/>
    </row>
    <row r="1144" customFormat="false" ht="15" hidden="false" customHeight="false" outlineLevel="0" collapsed="false">
      <c r="A1144" s="20" t="n">
        <v>1140</v>
      </c>
      <c r="B1144" s="12"/>
      <c r="C1144" s="13"/>
      <c r="D1144" s="24"/>
      <c r="E1144" s="12"/>
      <c r="F1144" s="12"/>
      <c r="G1144" s="25"/>
      <c r="H1144" s="25"/>
      <c r="I1144" s="25"/>
      <c r="J1144" s="13"/>
      <c r="K1144" s="13"/>
      <c r="L1144" s="25"/>
      <c r="M1144" s="14" t="str">
        <f aca="false">IF(OR($C1144="",$J1144=""),"",INT(($J1144-$C1144)/365.25))</f>
        <v/>
      </c>
      <c r="N1144" s="14" t="str">
        <f aca="false">IF($M1144="","",IF($M1144&lt;2,"Ha","Yo'q"))</f>
        <v/>
      </c>
      <c r="O1144" s="14" t="str">
        <f aca="false">IF($M1144="","",IF(AND($M1144&gt;=7,$M1144&lt;=17),"Ha","Yo'q"))</f>
        <v/>
      </c>
      <c r="P1144" s="14" t="str">
        <f aca="false">IF(AND($B1144&lt;&gt;"",$J1144&lt;&gt;"",$J1144&lt;=Boshqaruv!$C$10,OR($K1144="",$K1144&gt;Boshqaruv!$C$10),$L1144&lt;&gt;"Tibbiy qarshi ko'rsatma"),1,"")</f>
        <v/>
      </c>
      <c r="Q1144" s="28" t="n">
        <f aca="false">IF(AND($B1144&lt;&gt;"",$J1144&gt;=Boshqaruv!$C$9,$J1144&lt;=Boshqaruv!$C$10),IF(COUNTIFS($B$4:$B1143,$B1144,$C$4:$C1143,$C1144,$J$4:$J1143,"&gt;="&amp;Boshqaruv!$C$9,$J$4:$J1143,"&lt;="&amp;Boshqaruv!$C$10)=0,1,0),0)</f>
        <v>0</v>
      </c>
      <c r="R1144" s="28" t="n">
        <f aca="false">IF(AND($B1144&lt;&gt;"",$J1144&gt;=Boshqaruv!$C$9,$J1144&lt;=Boshqaruv!$C$10,$K1144&lt;&gt;"",$K1144&lt;=Boshqaruv!$C$10),IF(COUNTIFS($B$4:$B1143,$B1144,$C$4:$C1143,$C1144,$J$4:$J1143,"&gt;="&amp;Boshqaruv!$C$9,$J$4:$J1143,"&lt;="&amp;Boshqaruv!$C$10,$K$4:$K1143,"&lt;&gt;",$K$4:$K1143,"&lt;="&amp;Boshqaruv!$C$10)=0,1,0),0)</f>
        <v>0</v>
      </c>
      <c r="S1144" s="28" t="n">
        <f aca="false">IF($P1144=1,IF(COUNTIFS($B$4:$B1143,$B1144,$C$4:$C1143,$C1144,$P$4:$P1143,1)=0,1,0),0)</f>
        <v>0</v>
      </c>
      <c r="T1144" s="12"/>
    </row>
    <row r="1145" customFormat="false" ht="15" hidden="false" customHeight="false" outlineLevel="0" collapsed="false">
      <c r="A1145" s="20" t="n">
        <v>1141</v>
      </c>
      <c r="B1145" s="12"/>
      <c r="C1145" s="13"/>
      <c r="D1145" s="24"/>
      <c r="E1145" s="12"/>
      <c r="F1145" s="12"/>
      <c r="G1145" s="25"/>
      <c r="H1145" s="25"/>
      <c r="I1145" s="25"/>
      <c r="J1145" s="13"/>
      <c r="K1145" s="13"/>
      <c r="L1145" s="25"/>
      <c r="M1145" s="14" t="str">
        <f aca="false">IF(OR($C1145="",$J1145=""),"",INT(($J1145-$C1145)/365.25))</f>
        <v/>
      </c>
      <c r="N1145" s="14" t="str">
        <f aca="false">IF($M1145="","",IF($M1145&lt;2,"Ha","Yo'q"))</f>
        <v/>
      </c>
      <c r="O1145" s="14" t="str">
        <f aca="false">IF($M1145="","",IF(AND($M1145&gt;=7,$M1145&lt;=17),"Ha","Yo'q"))</f>
        <v/>
      </c>
      <c r="P1145" s="14" t="str">
        <f aca="false">IF(AND($B1145&lt;&gt;"",$J1145&lt;&gt;"",$J1145&lt;=Boshqaruv!$C$10,OR($K1145="",$K1145&gt;Boshqaruv!$C$10),$L1145&lt;&gt;"Tibbiy qarshi ko'rsatma"),1,"")</f>
        <v/>
      </c>
      <c r="Q1145" s="28" t="n">
        <f aca="false">IF(AND($B1145&lt;&gt;"",$J1145&gt;=Boshqaruv!$C$9,$J1145&lt;=Boshqaruv!$C$10),IF(COUNTIFS($B$4:$B1144,$B1145,$C$4:$C1144,$C1145,$J$4:$J1144,"&gt;="&amp;Boshqaruv!$C$9,$J$4:$J1144,"&lt;="&amp;Boshqaruv!$C$10)=0,1,0),0)</f>
        <v>0</v>
      </c>
      <c r="R1145" s="28" t="n">
        <f aca="false">IF(AND($B1145&lt;&gt;"",$J1145&gt;=Boshqaruv!$C$9,$J1145&lt;=Boshqaruv!$C$10,$K1145&lt;&gt;"",$K1145&lt;=Boshqaruv!$C$10),IF(COUNTIFS($B$4:$B1144,$B1145,$C$4:$C1144,$C1145,$J$4:$J1144,"&gt;="&amp;Boshqaruv!$C$9,$J$4:$J1144,"&lt;="&amp;Boshqaruv!$C$10,$K$4:$K1144,"&lt;&gt;",$K$4:$K1144,"&lt;="&amp;Boshqaruv!$C$10)=0,1,0),0)</f>
        <v>0</v>
      </c>
      <c r="S1145" s="28" t="n">
        <f aca="false">IF($P1145=1,IF(COUNTIFS($B$4:$B1144,$B1145,$C$4:$C1144,$C1145,$P$4:$P1144,1)=0,1,0),0)</f>
        <v>0</v>
      </c>
      <c r="T1145" s="12"/>
    </row>
    <row r="1146" customFormat="false" ht="15" hidden="false" customHeight="false" outlineLevel="0" collapsed="false">
      <c r="A1146" s="20" t="n">
        <v>1142</v>
      </c>
      <c r="B1146" s="12"/>
      <c r="C1146" s="13"/>
      <c r="D1146" s="24"/>
      <c r="E1146" s="12"/>
      <c r="F1146" s="12"/>
      <c r="G1146" s="25"/>
      <c r="H1146" s="25"/>
      <c r="I1146" s="25"/>
      <c r="J1146" s="13"/>
      <c r="K1146" s="13"/>
      <c r="L1146" s="25"/>
      <c r="M1146" s="14" t="str">
        <f aca="false">IF(OR($C1146="",$J1146=""),"",INT(($J1146-$C1146)/365.25))</f>
        <v/>
      </c>
      <c r="N1146" s="14" t="str">
        <f aca="false">IF($M1146="","",IF($M1146&lt;2,"Ha","Yo'q"))</f>
        <v/>
      </c>
      <c r="O1146" s="14" t="str">
        <f aca="false">IF($M1146="","",IF(AND($M1146&gt;=7,$M1146&lt;=17),"Ha","Yo'q"))</f>
        <v/>
      </c>
      <c r="P1146" s="14" t="str">
        <f aca="false">IF(AND($B1146&lt;&gt;"",$J1146&lt;&gt;"",$J1146&lt;=Boshqaruv!$C$10,OR($K1146="",$K1146&gt;Boshqaruv!$C$10),$L1146&lt;&gt;"Tibbiy qarshi ko'rsatma"),1,"")</f>
        <v/>
      </c>
      <c r="Q1146" s="28" t="n">
        <f aca="false">IF(AND($B1146&lt;&gt;"",$J1146&gt;=Boshqaruv!$C$9,$J1146&lt;=Boshqaruv!$C$10),IF(COUNTIFS($B$4:$B1145,$B1146,$C$4:$C1145,$C1146,$J$4:$J1145,"&gt;="&amp;Boshqaruv!$C$9,$J$4:$J1145,"&lt;="&amp;Boshqaruv!$C$10)=0,1,0),0)</f>
        <v>0</v>
      </c>
      <c r="R1146" s="28" t="n">
        <f aca="false">IF(AND($B1146&lt;&gt;"",$J1146&gt;=Boshqaruv!$C$9,$J1146&lt;=Boshqaruv!$C$10,$K1146&lt;&gt;"",$K1146&lt;=Boshqaruv!$C$10),IF(COUNTIFS($B$4:$B1145,$B1146,$C$4:$C1145,$C1146,$J$4:$J1145,"&gt;="&amp;Boshqaruv!$C$9,$J$4:$J1145,"&lt;="&amp;Boshqaruv!$C$10,$K$4:$K1145,"&lt;&gt;",$K$4:$K1145,"&lt;="&amp;Boshqaruv!$C$10)=0,1,0),0)</f>
        <v>0</v>
      </c>
      <c r="S1146" s="28" t="n">
        <f aca="false">IF($P1146=1,IF(COUNTIFS($B$4:$B1145,$B1146,$C$4:$C1145,$C1146,$P$4:$P1145,1)=0,1,0),0)</f>
        <v>0</v>
      </c>
      <c r="T1146" s="12"/>
    </row>
    <row r="1147" customFormat="false" ht="15" hidden="false" customHeight="false" outlineLevel="0" collapsed="false">
      <c r="A1147" s="20" t="n">
        <v>1143</v>
      </c>
      <c r="B1147" s="12"/>
      <c r="C1147" s="13"/>
      <c r="D1147" s="24"/>
      <c r="E1147" s="12"/>
      <c r="F1147" s="12"/>
      <c r="G1147" s="25"/>
      <c r="H1147" s="25"/>
      <c r="I1147" s="25"/>
      <c r="J1147" s="13"/>
      <c r="K1147" s="13"/>
      <c r="L1147" s="25"/>
      <c r="M1147" s="14" t="str">
        <f aca="false">IF(OR($C1147="",$J1147=""),"",INT(($J1147-$C1147)/365.25))</f>
        <v/>
      </c>
      <c r="N1147" s="14" t="str">
        <f aca="false">IF($M1147="","",IF($M1147&lt;2,"Ha","Yo'q"))</f>
        <v/>
      </c>
      <c r="O1147" s="14" t="str">
        <f aca="false">IF($M1147="","",IF(AND($M1147&gt;=7,$M1147&lt;=17),"Ha","Yo'q"))</f>
        <v/>
      </c>
      <c r="P1147" s="14" t="str">
        <f aca="false">IF(AND($B1147&lt;&gt;"",$J1147&lt;&gt;"",$J1147&lt;=Boshqaruv!$C$10,OR($K1147="",$K1147&gt;Boshqaruv!$C$10),$L1147&lt;&gt;"Tibbiy qarshi ko'rsatma"),1,"")</f>
        <v/>
      </c>
      <c r="Q1147" s="28" t="n">
        <f aca="false">IF(AND($B1147&lt;&gt;"",$J1147&gt;=Boshqaruv!$C$9,$J1147&lt;=Boshqaruv!$C$10),IF(COUNTIFS($B$4:$B1146,$B1147,$C$4:$C1146,$C1147,$J$4:$J1146,"&gt;="&amp;Boshqaruv!$C$9,$J$4:$J1146,"&lt;="&amp;Boshqaruv!$C$10)=0,1,0),0)</f>
        <v>0</v>
      </c>
      <c r="R1147" s="28" t="n">
        <f aca="false">IF(AND($B1147&lt;&gt;"",$J1147&gt;=Boshqaruv!$C$9,$J1147&lt;=Boshqaruv!$C$10,$K1147&lt;&gt;"",$K1147&lt;=Boshqaruv!$C$10),IF(COUNTIFS($B$4:$B1146,$B1147,$C$4:$C1146,$C1147,$J$4:$J1146,"&gt;="&amp;Boshqaruv!$C$9,$J$4:$J1146,"&lt;="&amp;Boshqaruv!$C$10,$K$4:$K1146,"&lt;&gt;",$K$4:$K1146,"&lt;="&amp;Boshqaruv!$C$10)=0,1,0),0)</f>
        <v>0</v>
      </c>
      <c r="S1147" s="28" t="n">
        <f aca="false">IF($P1147=1,IF(COUNTIFS($B$4:$B1146,$B1147,$C$4:$C1146,$C1147,$P$4:$P1146,1)=0,1,0),0)</f>
        <v>0</v>
      </c>
      <c r="T1147" s="12"/>
    </row>
    <row r="1148" customFormat="false" ht="15" hidden="false" customHeight="false" outlineLevel="0" collapsed="false">
      <c r="A1148" s="20" t="n">
        <v>1144</v>
      </c>
      <c r="B1148" s="12"/>
      <c r="C1148" s="13"/>
      <c r="D1148" s="24"/>
      <c r="E1148" s="12"/>
      <c r="F1148" s="12"/>
      <c r="G1148" s="25"/>
      <c r="H1148" s="25"/>
      <c r="I1148" s="25"/>
      <c r="J1148" s="13"/>
      <c r="K1148" s="13"/>
      <c r="L1148" s="25"/>
      <c r="M1148" s="14" t="str">
        <f aca="false">IF(OR($C1148="",$J1148=""),"",INT(($J1148-$C1148)/365.25))</f>
        <v/>
      </c>
      <c r="N1148" s="14" t="str">
        <f aca="false">IF($M1148="","",IF($M1148&lt;2,"Ha","Yo'q"))</f>
        <v/>
      </c>
      <c r="O1148" s="14" t="str">
        <f aca="false">IF($M1148="","",IF(AND($M1148&gt;=7,$M1148&lt;=17),"Ha","Yo'q"))</f>
        <v/>
      </c>
      <c r="P1148" s="14" t="str">
        <f aca="false">IF(AND($B1148&lt;&gt;"",$J1148&lt;&gt;"",$J1148&lt;=Boshqaruv!$C$10,OR($K1148="",$K1148&gt;Boshqaruv!$C$10),$L1148&lt;&gt;"Tibbiy qarshi ko'rsatma"),1,"")</f>
        <v/>
      </c>
      <c r="Q1148" s="28" t="n">
        <f aca="false">IF(AND($B1148&lt;&gt;"",$J1148&gt;=Boshqaruv!$C$9,$J1148&lt;=Boshqaruv!$C$10),IF(COUNTIFS($B$4:$B1147,$B1148,$C$4:$C1147,$C1148,$J$4:$J1147,"&gt;="&amp;Boshqaruv!$C$9,$J$4:$J1147,"&lt;="&amp;Boshqaruv!$C$10)=0,1,0),0)</f>
        <v>0</v>
      </c>
      <c r="R1148" s="28" t="n">
        <f aca="false">IF(AND($B1148&lt;&gt;"",$J1148&gt;=Boshqaruv!$C$9,$J1148&lt;=Boshqaruv!$C$10,$K1148&lt;&gt;"",$K1148&lt;=Boshqaruv!$C$10),IF(COUNTIFS($B$4:$B1147,$B1148,$C$4:$C1147,$C1148,$J$4:$J1147,"&gt;="&amp;Boshqaruv!$C$9,$J$4:$J1147,"&lt;="&amp;Boshqaruv!$C$10,$K$4:$K1147,"&lt;&gt;",$K$4:$K1147,"&lt;="&amp;Boshqaruv!$C$10)=0,1,0),0)</f>
        <v>0</v>
      </c>
      <c r="S1148" s="28" t="n">
        <f aca="false">IF($P1148=1,IF(COUNTIFS($B$4:$B1147,$B1148,$C$4:$C1147,$C1148,$P$4:$P1147,1)=0,1,0),0)</f>
        <v>0</v>
      </c>
      <c r="T1148" s="12"/>
    </row>
    <row r="1149" customFormat="false" ht="15" hidden="false" customHeight="false" outlineLevel="0" collapsed="false">
      <c r="A1149" s="20" t="n">
        <v>1145</v>
      </c>
      <c r="B1149" s="12"/>
      <c r="C1149" s="13"/>
      <c r="D1149" s="24"/>
      <c r="E1149" s="12"/>
      <c r="F1149" s="12"/>
      <c r="G1149" s="25"/>
      <c r="H1149" s="25"/>
      <c r="I1149" s="25"/>
      <c r="J1149" s="13"/>
      <c r="K1149" s="13"/>
      <c r="L1149" s="25"/>
      <c r="M1149" s="14" t="str">
        <f aca="false">IF(OR($C1149="",$J1149=""),"",INT(($J1149-$C1149)/365.25))</f>
        <v/>
      </c>
      <c r="N1149" s="14" t="str">
        <f aca="false">IF($M1149="","",IF($M1149&lt;2,"Ha","Yo'q"))</f>
        <v/>
      </c>
      <c r="O1149" s="14" t="str">
        <f aca="false">IF($M1149="","",IF(AND($M1149&gt;=7,$M1149&lt;=17),"Ha","Yo'q"))</f>
        <v/>
      </c>
      <c r="P1149" s="14" t="str">
        <f aca="false">IF(AND($B1149&lt;&gt;"",$J1149&lt;&gt;"",$J1149&lt;=Boshqaruv!$C$10,OR($K1149="",$K1149&gt;Boshqaruv!$C$10),$L1149&lt;&gt;"Tibbiy qarshi ko'rsatma"),1,"")</f>
        <v/>
      </c>
      <c r="Q1149" s="28" t="n">
        <f aca="false">IF(AND($B1149&lt;&gt;"",$J1149&gt;=Boshqaruv!$C$9,$J1149&lt;=Boshqaruv!$C$10),IF(COUNTIFS($B$4:$B1148,$B1149,$C$4:$C1148,$C1149,$J$4:$J1148,"&gt;="&amp;Boshqaruv!$C$9,$J$4:$J1148,"&lt;="&amp;Boshqaruv!$C$10)=0,1,0),0)</f>
        <v>0</v>
      </c>
      <c r="R1149" s="28" t="n">
        <f aca="false">IF(AND($B1149&lt;&gt;"",$J1149&gt;=Boshqaruv!$C$9,$J1149&lt;=Boshqaruv!$C$10,$K1149&lt;&gt;"",$K1149&lt;=Boshqaruv!$C$10),IF(COUNTIFS($B$4:$B1148,$B1149,$C$4:$C1148,$C1149,$J$4:$J1148,"&gt;="&amp;Boshqaruv!$C$9,$J$4:$J1148,"&lt;="&amp;Boshqaruv!$C$10,$K$4:$K1148,"&lt;&gt;",$K$4:$K1148,"&lt;="&amp;Boshqaruv!$C$10)=0,1,0),0)</f>
        <v>0</v>
      </c>
      <c r="S1149" s="28" t="n">
        <f aca="false">IF($P1149=1,IF(COUNTIFS($B$4:$B1148,$B1149,$C$4:$C1148,$C1149,$P$4:$P1148,1)=0,1,0),0)</f>
        <v>0</v>
      </c>
      <c r="T1149" s="12"/>
    </row>
    <row r="1150" customFormat="false" ht="15" hidden="false" customHeight="false" outlineLevel="0" collapsed="false">
      <c r="A1150" s="20" t="n">
        <v>1146</v>
      </c>
      <c r="B1150" s="12"/>
      <c r="C1150" s="13"/>
      <c r="D1150" s="24"/>
      <c r="E1150" s="12"/>
      <c r="F1150" s="12"/>
      <c r="G1150" s="25"/>
      <c r="H1150" s="25"/>
      <c r="I1150" s="25"/>
      <c r="J1150" s="13"/>
      <c r="K1150" s="13"/>
      <c r="L1150" s="25"/>
      <c r="M1150" s="14" t="str">
        <f aca="false">IF(OR($C1150="",$J1150=""),"",INT(($J1150-$C1150)/365.25))</f>
        <v/>
      </c>
      <c r="N1150" s="14" t="str">
        <f aca="false">IF($M1150="","",IF($M1150&lt;2,"Ha","Yo'q"))</f>
        <v/>
      </c>
      <c r="O1150" s="14" t="str">
        <f aca="false">IF($M1150="","",IF(AND($M1150&gt;=7,$M1150&lt;=17),"Ha","Yo'q"))</f>
        <v/>
      </c>
      <c r="P1150" s="14" t="str">
        <f aca="false">IF(AND($B1150&lt;&gt;"",$J1150&lt;&gt;"",$J1150&lt;=Boshqaruv!$C$10,OR($K1150="",$K1150&gt;Boshqaruv!$C$10),$L1150&lt;&gt;"Tibbiy qarshi ko'rsatma"),1,"")</f>
        <v/>
      </c>
      <c r="Q1150" s="28" t="n">
        <f aca="false">IF(AND($B1150&lt;&gt;"",$J1150&gt;=Boshqaruv!$C$9,$J1150&lt;=Boshqaruv!$C$10),IF(COUNTIFS($B$4:$B1149,$B1150,$C$4:$C1149,$C1150,$J$4:$J1149,"&gt;="&amp;Boshqaruv!$C$9,$J$4:$J1149,"&lt;="&amp;Boshqaruv!$C$10)=0,1,0),0)</f>
        <v>0</v>
      </c>
      <c r="R1150" s="28" t="n">
        <f aca="false">IF(AND($B1150&lt;&gt;"",$J1150&gt;=Boshqaruv!$C$9,$J1150&lt;=Boshqaruv!$C$10,$K1150&lt;&gt;"",$K1150&lt;=Boshqaruv!$C$10),IF(COUNTIFS($B$4:$B1149,$B1150,$C$4:$C1149,$C1150,$J$4:$J1149,"&gt;="&amp;Boshqaruv!$C$9,$J$4:$J1149,"&lt;="&amp;Boshqaruv!$C$10,$K$4:$K1149,"&lt;&gt;",$K$4:$K1149,"&lt;="&amp;Boshqaruv!$C$10)=0,1,0),0)</f>
        <v>0</v>
      </c>
      <c r="S1150" s="28" t="n">
        <f aca="false">IF($P1150=1,IF(COUNTIFS($B$4:$B1149,$B1150,$C$4:$C1149,$C1150,$P$4:$P1149,1)=0,1,0),0)</f>
        <v>0</v>
      </c>
      <c r="T1150" s="12"/>
    </row>
    <row r="1151" customFormat="false" ht="15" hidden="false" customHeight="false" outlineLevel="0" collapsed="false">
      <c r="A1151" s="20" t="n">
        <v>1147</v>
      </c>
      <c r="B1151" s="12"/>
      <c r="C1151" s="13"/>
      <c r="D1151" s="24"/>
      <c r="E1151" s="12"/>
      <c r="F1151" s="12"/>
      <c r="G1151" s="25"/>
      <c r="H1151" s="25"/>
      <c r="I1151" s="25"/>
      <c r="J1151" s="13"/>
      <c r="K1151" s="13"/>
      <c r="L1151" s="25"/>
      <c r="M1151" s="14" t="str">
        <f aca="false">IF(OR($C1151="",$J1151=""),"",INT(($J1151-$C1151)/365.25))</f>
        <v/>
      </c>
      <c r="N1151" s="14" t="str">
        <f aca="false">IF($M1151="","",IF($M1151&lt;2,"Ha","Yo'q"))</f>
        <v/>
      </c>
      <c r="O1151" s="14" t="str">
        <f aca="false">IF($M1151="","",IF(AND($M1151&gt;=7,$M1151&lt;=17),"Ha","Yo'q"))</f>
        <v/>
      </c>
      <c r="P1151" s="14" t="str">
        <f aca="false">IF(AND($B1151&lt;&gt;"",$J1151&lt;&gt;"",$J1151&lt;=Boshqaruv!$C$10,OR($K1151="",$K1151&gt;Boshqaruv!$C$10),$L1151&lt;&gt;"Tibbiy qarshi ko'rsatma"),1,"")</f>
        <v/>
      </c>
      <c r="Q1151" s="28" t="n">
        <f aca="false">IF(AND($B1151&lt;&gt;"",$J1151&gt;=Boshqaruv!$C$9,$J1151&lt;=Boshqaruv!$C$10),IF(COUNTIFS($B$4:$B1150,$B1151,$C$4:$C1150,$C1151,$J$4:$J1150,"&gt;="&amp;Boshqaruv!$C$9,$J$4:$J1150,"&lt;="&amp;Boshqaruv!$C$10)=0,1,0),0)</f>
        <v>0</v>
      </c>
      <c r="R1151" s="28" t="n">
        <f aca="false">IF(AND($B1151&lt;&gt;"",$J1151&gt;=Boshqaruv!$C$9,$J1151&lt;=Boshqaruv!$C$10,$K1151&lt;&gt;"",$K1151&lt;=Boshqaruv!$C$10),IF(COUNTIFS($B$4:$B1150,$B1151,$C$4:$C1150,$C1151,$J$4:$J1150,"&gt;="&amp;Boshqaruv!$C$9,$J$4:$J1150,"&lt;="&amp;Boshqaruv!$C$10,$K$4:$K1150,"&lt;&gt;",$K$4:$K1150,"&lt;="&amp;Boshqaruv!$C$10)=0,1,0),0)</f>
        <v>0</v>
      </c>
      <c r="S1151" s="28" t="n">
        <f aca="false">IF($P1151=1,IF(COUNTIFS($B$4:$B1150,$B1151,$C$4:$C1150,$C1151,$P$4:$P1150,1)=0,1,0),0)</f>
        <v>0</v>
      </c>
      <c r="T1151" s="12"/>
    </row>
    <row r="1152" customFormat="false" ht="15" hidden="false" customHeight="false" outlineLevel="0" collapsed="false">
      <c r="A1152" s="20" t="n">
        <v>1148</v>
      </c>
      <c r="B1152" s="12"/>
      <c r="C1152" s="13"/>
      <c r="D1152" s="24"/>
      <c r="E1152" s="12"/>
      <c r="F1152" s="12"/>
      <c r="G1152" s="25"/>
      <c r="H1152" s="25"/>
      <c r="I1152" s="25"/>
      <c r="J1152" s="13"/>
      <c r="K1152" s="13"/>
      <c r="L1152" s="25"/>
      <c r="M1152" s="14" t="str">
        <f aca="false">IF(OR($C1152="",$J1152=""),"",INT(($J1152-$C1152)/365.25))</f>
        <v/>
      </c>
      <c r="N1152" s="14" t="str">
        <f aca="false">IF($M1152="","",IF($M1152&lt;2,"Ha","Yo'q"))</f>
        <v/>
      </c>
      <c r="O1152" s="14" t="str">
        <f aca="false">IF($M1152="","",IF(AND($M1152&gt;=7,$M1152&lt;=17),"Ha","Yo'q"))</f>
        <v/>
      </c>
      <c r="P1152" s="14" t="str">
        <f aca="false">IF(AND($B1152&lt;&gt;"",$J1152&lt;&gt;"",$J1152&lt;=Boshqaruv!$C$10,OR($K1152="",$K1152&gt;Boshqaruv!$C$10),$L1152&lt;&gt;"Tibbiy qarshi ko'rsatma"),1,"")</f>
        <v/>
      </c>
      <c r="Q1152" s="28" t="n">
        <f aca="false">IF(AND($B1152&lt;&gt;"",$J1152&gt;=Boshqaruv!$C$9,$J1152&lt;=Boshqaruv!$C$10),IF(COUNTIFS($B$4:$B1151,$B1152,$C$4:$C1151,$C1152,$J$4:$J1151,"&gt;="&amp;Boshqaruv!$C$9,$J$4:$J1151,"&lt;="&amp;Boshqaruv!$C$10)=0,1,0),0)</f>
        <v>0</v>
      </c>
      <c r="R1152" s="28" t="n">
        <f aca="false">IF(AND($B1152&lt;&gt;"",$J1152&gt;=Boshqaruv!$C$9,$J1152&lt;=Boshqaruv!$C$10,$K1152&lt;&gt;"",$K1152&lt;=Boshqaruv!$C$10),IF(COUNTIFS($B$4:$B1151,$B1152,$C$4:$C1151,$C1152,$J$4:$J1151,"&gt;="&amp;Boshqaruv!$C$9,$J$4:$J1151,"&lt;="&amp;Boshqaruv!$C$10,$K$4:$K1151,"&lt;&gt;",$K$4:$K1151,"&lt;="&amp;Boshqaruv!$C$10)=0,1,0),0)</f>
        <v>0</v>
      </c>
      <c r="S1152" s="28" t="n">
        <f aca="false">IF($P1152=1,IF(COUNTIFS($B$4:$B1151,$B1152,$C$4:$C1151,$C1152,$P$4:$P1151,1)=0,1,0),0)</f>
        <v>0</v>
      </c>
      <c r="T1152" s="12"/>
    </row>
    <row r="1153" customFormat="false" ht="15" hidden="false" customHeight="false" outlineLevel="0" collapsed="false">
      <c r="A1153" s="20" t="n">
        <v>1149</v>
      </c>
      <c r="B1153" s="12"/>
      <c r="C1153" s="13"/>
      <c r="D1153" s="24"/>
      <c r="E1153" s="12"/>
      <c r="F1153" s="12"/>
      <c r="G1153" s="25"/>
      <c r="H1153" s="25"/>
      <c r="I1153" s="25"/>
      <c r="J1153" s="13"/>
      <c r="K1153" s="13"/>
      <c r="L1153" s="25"/>
      <c r="M1153" s="14" t="str">
        <f aca="false">IF(OR($C1153="",$J1153=""),"",INT(($J1153-$C1153)/365.25))</f>
        <v/>
      </c>
      <c r="N1153" s="14" t="str">
        <f aca="false">IF($M1153="","",IF($M1153&lt;2,"Ha","Yo'q"))</f>
        <v/>
      </c>
      <c r="O1153" s="14" t="str">
        <f aca="false">IF($M1153="","",IF(AND($M1153&gt;=7,$M1153&lt;=17),"Ha","Yo'q"))</f>
        <v/>
      </c>
      <c r="P1153" s="14" t="str">
        <f aca="false">IF(AND($B1153&lt;&gt;"",$J1153&lt;&gt;"",$J1153&lt;=Boshqaruv!$C$10,OR($K1153="",$K1153&gt;Boshqaruv!$C$10),$L1153&lt;&gt;"Tibbiy qarshi ko'rsatma"),1,"")</f>
        <v/>
      </c>
      <c r="Q1153" s="28" t="n">
        <f aca="false">IF(AND($B1153&lt;&gt;"",$J1153&gt;=Boshqaruv!$C$9,$J1153&lt;=Boshqaruv!$C$10),IF(COUNTIFS($B$4:$B1152,$B1153,$C$4:$C1152,$C1153,$J$4:$J1152,"&gt;="&amp;Boshqaruv!$C$9,$J$4:$J1152,"&lt;="&amp;Boshqaruv!$C$10)=0,1,0),0)</f>
        <v>0</v>
      </c>
      <c r="R1153" s="28" t="n">
        <f aca="false">IF(AND($B1153&lt;&gt;"",$J1153&gt;=Boshqaruv!$C$9,$J1153&lt;=Boshqaruv!$C$10,$K1153&lt;&gt;"",$K1153&lt;=Boshqaruv!$C$10),IF(COUNTIFS($B$4:$B1152,$B1153,$C$4:$C1152,$C1153,$J$4:$J1152,"&gt;="&amp;Boshqaruv!$C$9,$J$4:$J1152,"&lt;="&amp;Boshqaruv!$C$10,$K$4:$K1152,"&lt;&gt;",$K$4:$K1152,"&lt;="&amp;Boshqaruv!$C$10)=0,1,0),0)</f>
        <v>0</v>
      </c>
      <c r="S1153" s="28" t="n">
        <f aca="false">IF($P1153=1,IF(COUNTIFS($B$4:$B1152,$B1153,$C$4:$C1152,$C1153,$P$4:$P1152,1)=0,1,0),0)</f>
        <v>0</v>
      </c>
      <c r="T1153" s="12"/>
    </row>
    <row r="1154" customFormat="false" ht="15" hidden="false" customHeight="false" outlineLevel="0" collapsed="false">
      <c r="A1154" s="20" t="n">
        <v>1150</v>
      </c>
      <c r="B1154" s="12"/>
      <c r="C1154" s="13"/>
      <c r="D1154" s="24"/>
      <c r="E1154" s="12"/>
      <c r="F1154" s="12"/>
      <c r="G1154" s="25"/>
      <c r="H1154" s="25"/>
      <c r="I1154" s="25"/>
      <c r="J1154" s="13"/>
      <c r="K1154" s="13"/>
      <c r="L1154" s="25"/>
      <c r="M1154" s="14" t="str">
        <f aca="false">IF(OR($C1154="",$J1154=""),"",INT(($J1154-$C1154)/365.25))</f>
        <v/>
      </c>
      <c r="N1154" s="14" t="str">
        <f aca="false">IF($M1154="","",IF($M1154&lt;2,"Ha","Yo'q"))</f>
        <v/>
      </c>
      <c r="O1154" s="14" t="str">
        <f aca="false">IF($M1154="","",IF(AND($M1154&gt;=7,$M1154&lt;=17),"Ha","Yo'q"))</f>
        <v/>
      </c>
      <c r="P1154" s="14" t="str">
        <f aca="false">IF(AND($B1154&lt;&gt;"",$J1154&lt;&gt;"",$J1154&lt;=Boshqaruv!$C$10,OR($K1154="",$K1154&gt;Boshqaruv!$C$10),$L1154&lt;&gt;"Tibbiy qarshi ko'rsatma"),1,"")</f>
        <v/>
      </c>
      <c r="Q1154" s="28" t="n">
        <f aca="false">IF(AND($B1154&lt;&gt;"",$J1154&gt;=Boshqaruv!$C$9,$J1154&lt;=Boshqaruv!$C$10),IF(COUNTIFS($B$4:$B1153,$B1154,$C$4:$C1153,$C1154,$J$4:$J1153,"&gt;="&amp;Boshqaruv!$C$9,$J$4:$J1153,"&lt;="&amp;Boshqaruv!$C$10)=0,1,0),0)</f>
        <v>0</v>
      </c>
      <c r="R1154" s="28" t="n">
        <f aca="false">IF(AND($B1154&lt;&gt;"",$J1154&gt;=Boshqaruv!$C$9,$J1154&lt;=Boshqaruv!$C$10,$K1154&lt;&gt;"",$K1154&lt;=Boshqaruv!$C$10),IF(COUNTIFS($B$4:$B1153,$B1154,$C$4:$C1153,$C1154,$J$4:$J1153,"&gt;="&amp;Boshqaruv!$C$9,$J$4:$J1153,"&lt;="&amp;Boshqaruv!$C$10,$K$4:$K1153,"&lt;&gt;",$K$4:$K1153,"&lt;="&amp;Boshqaruv!$C$10)=0,1,0),0)</f>
        <v>0</v>
      </c>
      <c r="S1154" s="28" t="n">
        <f aca="false">IF($P1154=1,IF(COUNTIFS($B$4:$B1153,$B1154,$C$4:$C1153,$C1154,$P$4:$P1153,1)=0,1,0),0)</f>
        <v>0</v>
      </c>
      <c r="T1154" s="12"/>
    </row>
    <row r="1155" customFormat="false" ht="15" hidden="false" customHeight="false" outlineLevel="0" collapsed="false">
      <c r="A1155" s="20" t="n">
        <v>1151</v>
      </c>
      <c r="B1155" s="12"/>
      <c r="C1155" s="13"/>
      <c r="D1155" s="24"/>
      <c r="E1155" s="12"/>
      <c r="F1155" s="12"/>
      <c r="G1155" s="25"/>
      <c r="H1155" s="25"/>
      <c r="I1155" s="25"/>
      <c r="J1155" s="13"/>
      <c r="K1155" s="13"/>
      <c r="L1155" s="25"/>
      <c r="M1155" s="14" t="str">
        <f aca="false">IF(OR($C1155="",$J1155=""),"",INT(($J1155-$C1155)/365.25))</f>
        <v/>
      </c>
      <c r="N1155" s="14" t="str">
        <f aca="false">IF($M1155="","",IF($M1155&lt;2,"Ha","Yo'q"))</f>
        <v/>
      </c>
      <c r="O1155" s="14" t="str">
        <f aca="false">IF($M1155="","",IF(AND($M1155&gt;=7,$M1155&lt;=17),"Ha","Yo'q"))</f>
        <v/>
      </c>
      <c r="P1155" s="14" t="str">
        <f aca="false">IF(AND($B1155&lt;&gt;"",$J1155&lt;&gt;"",$J1155&lt;=Boshqaruv!$C$10,OR($K1155="",$K1155&gt;Boshqaruv!$C$10),$L1155&lt;&gt;"Tibbiy qarshi ko'rsatma"),1,"")</f>
        <v/>
      </c>
      <c r="Q1155" s="28" t="n">
        <f aca="false">IF(AND($B1155&lt;&gt;"",$J1155&gt;=Boshqaruv!$C$9,$J1155&lt;=Boshqaruv!$C$10),IF(COUNTIFS($B$4:$B1154,$B1155,$C$4:$C1154,$C1155,$J$4:$J1154,"&gt;="&amp;Boshqaruv!$C$9,$J$4:$J1154,"&lt;="&amp;Boshqaruv!$C$10)=0,1,0),0)</f>
        <v>0</v>
      </c>
      <c r="R1155" s="28" t="n">
        <f aca="false">IF(AND($B1155&lt;&gt;"",$J1155&gt;=Boshqaruv!$C$9,$J1155&lt;=Boshqaruv!$C$10,$K1155&lt;&gt;"",$K1155&lt;=Boshqaruv!$C$10),IF(COUNTIFS($B$4:$B1154,$B1155,$C$4:$C1154,$C1155,$J$4:$J1154,"&gt;="&amp;Boshqaruv!$C$9,$J$4:$J1154,"&lt;="&amp;Boshqaruv!$C$10,$K$4:$K1154,"&lt;&gt;",$K$4:$K1154,"&lt;="&amp;Boshqaruv!$C$10)=0,1,0),0)</f>
        <v>0</v>
      </c>
      <c r="S1155" s="28" t="n">
        <f aca="false">IF($P1155=1,IF(COUNTIFS($B$4:$B1154,$B1155,$C$4:$C1154,$C1155,$P$4:$P1154,1)=0,1,0),0)</f>
        <v>0</v>
      </c>
      <c r="T1155" s="12"/>
    </row>
    <row r="1156" customFormat="false" ht="15" hidden="false" customHeight="false" outlineLevel="0" collapsed="false">
      <c r="A1156" s="20" t="n">
        <v>1152</v>
      </c>
      <c r="B1156" s="12"/>
      <c r="C1156" s="13"/>
      <c r="D1156" s="24"/>
      <c r="E1156" s="12"/>
      <c r="F1156" s="12"/>
      <c r="G1156" s="25"/>
      <c r="H1156" s="25"/>
      <c r="I1156" s="25"/>
      <c r="J1156" s="13"/>
      <c r="K1156" s="13"/>
      <c r="L1156" s="25"/>
      <c r="M1156" s="14" t="str">
        <f aca="false">IF(OR($C1156="",$J1156=""),"",INT(($J1156-$C1156)/365.25))</f>
        <v/>
      </c>
      <c r="N1156" s="14" t="str">
        <f aca="false">IF($M1156="","",IF($M1156&lt;2,"Ha","Yo'q"))</f>
        <v/>
      </c>
      <c r="O1156" s="14" t="str">
        <f aca="false">IF($M1156="","",IF(AND($M1156&gt;=7,$M1156&lt;=17),"Ha","Yo'q"))</f>
        <v/>
      </c>
      <c r="P1156" s="14" t="str">
        <f aca="false">IF(AND($B1156&lt;&gt;"",$J1156&lt;&gt;"",$J1156&lt;=Boshqaruv!$C$10,OR($K1156="",$K1156&gt;Boshqaruv!$C$10),$L1156&lt;&gt;"Tibbiy qarshi ko'rsatma"),1,"")</f>
        <v/>
      </c>
      <c r="Q1156" s="28" t="n">
        <f aca="false">IF(AND($B1156&lt;&gt;"",$J1156&gt;=Boshqaruv!$C$9,$J1156&lt;=Boshqaruv!$C$10),IF(COUNTIFS($B$4:$B1155,$B1156,$C$4:$C1155,$C1156,$J$4:$J1155,"&gt;="&amp;Boshqaruv!$C$9,$J$4:$J1155,"&lt;="&amp;Boshqaruv!$C$10)=0,1,0),0)</f>
        <v>0</v>
      </c>
      <c r="R1156" s="28" t="n">
        <f aca="false">IF(AND($B1156&lt;&gt;"",$J1156&gt;=Boshqaruv!$C$9,$J1156&lt;=Boshqaruv!$C$10,$K1156&lt;&gt;"",$K1156&lt;=Boshqaruv!$C$10),IF(COUNTIFS($B$4:$B1155,$B1156,$C$4:$C1155,$C1156,$J$4:$J1155,"&gt;="&amp;Boshqaruv!$C$9,$J$4:$J1155,"&lt;="&amp;Boshqaruv!$C$10,$K$4:$K1155,"&lt;&gt;",$K$4:$K1155,"&lt;="&amp;Boshqaruv!$C$10)=0,1,0),0)</f>
        <v>0</v>
      </c>
      <c r="S1156" s="28" t="n">
        <f aca="false">IF($P1156=1,IF(COUNTIFS($B$4:$B1155,$B1156,$C$4:$C1155,$C1156,$P$4:$P1155,1)=0,1,0),0)</f>
        <v>0</v>
      </c>
      <c r="T1156" s="12"/>
    </row>
    <row r="1157" customFormat="false" ht="15" hidden="false" customHeight="false" outlineLevel="0" collapsed="false">
      <c r="A1157" s="20" t="n">
        <v>1153</v>
      </c>
      <c r="B1157" s="12"/>
      <c r="C1157" s="13"/>
      <c r="D1157" s="24"/>
      <c r="E1157" s="12"/>
      <c r="F1157" s="12"/>
      <c r="G1157" s="25"/>
      <c r="H1157" s="25"/>
      <c r="I1157" s="25"/>
      <c r="J1157" s="13"/>
      <c r="K1157" s="13"/>
      <c r="L1157" s="25"/>
      <c r="M1157" s="14" t="str">
        <f aca="false">IF(OR($C1157="",$J1157=""),"",INT(($J1157-$C1157)/365.25))</f>
        <v/>
      </c>
      <c r="N1157" s="14" t="str">
        <f aca="false">IF($M1157="","",IF($M1157&lt;2,"Ha","Yo'q"))</f>
        <v/>
      </c>
      <c r="O1157" s="14" t="str">
        <f aca="false">IF($M1157="","",IF(AND($M1157&gt;=7,$M1157&lt;=17),"Ha","Yo'q"))</f>
        <v/>
      </c>
      <c r="P1157" s="14" t="str">
        <f aca="false">IF(AND($B1157&lt;&gt;"",$J1157&lt;&gt;"",$J1157&lt;=Boshqaruv!$C$10,OR($K1157="",$K1157&gt;Boshqaruv!$C$10),$L1157&lt;&gt;"Tibbiy qarshi ko'rsatma"),1,"")</f>
        <v/>
      </c>
      <c r="Q1157" s="28" t="n">
        <f aca="false">IF(AND($B1157&lt;&gt;"",$J1157&gt;=Boshqaruv!$C$9,$J1157&lt;=Boshqaruv!$C$10),IF(COUNTIFS($B$4:$B1156,$B1157,$C$4:$C1156,$C1157,$J$4:$J1156,"&gt;="&amp;Boshqaruv!$C$9,$J$4:$J1156,"&lt;="&amp;Boshqaruv!$C$10)=0,1,0),0)</f>
        <v>0</v>
      </c>
      <c r="R1157" s="28" t="n">
        <f aca="false">IF(AND($B1157&lt;&gt;"",$J1157&gt;=Boshqaruv!$C$9,$J1157&lt;=Boshqaruv!$C$10,$K1157&lt;&gt;"",$K1157&lt;=Boshqaruv!$C$10),IF(COUNTIFS($B$4:$B1156,$B1157,$C$4:$C1156,$C1157,$J$4:$J1156,"&gt;="&amp;Boshqaruv!$C$9,$J$4:$J1156,"&lt;="&amp;Boshqaruv!$C$10,$K$4:$K1156,"&lt;&gt;",$K$4:$K1156,"&lt;="&amp;Boshqaruv!$C$10)=0,1,0),0)</f>
        <v>0</v>
      </c>
      <c r="S1157" s="28" t="n">
        <f aca="false">IF($P1157=1,IF(COUNTIFS($B$4:$B1156,$B1157,$C$4:$C1156,$C1157,$P$4:$P1156,1)=0,1,0),0)</f>
        <v>0</v>
      </c>
      <c r="T1157" s="12"/>
    </row>
    <row r="1158" customFormat="false" ht="15" hidden="false" customHeight="false" outlineLevel="0" collapsed="false">
      <c r="A1158" s="20" t="n">
        <v>1154</v>
      </c>
      <c r="B1158" s="12"/>
      <c r="C1158" s="13"/>
      <c r="D1158" s="24"/>
      <c r="E1158" s="12"/>
      <c r="F1158" s="12"/>
      <c r="G1158" s="25"/>
      <c r="H1158" s="25"/>
      <c r="I1158" s="25"/>
      <c r="J1158" s="13"/>
      <c r="K1158" s="13"/>
      <c r="L1158" s="25"/>
      <c r="M1158" s="14" t="str">
        <f aca="false">IF(OR($C1158="",$J1158=""),"",INT(($J1158-$C1158)/365.25))</f>
        <v/>
      </c>
      <c r="N1158" s="14" t="str">
        <f aca="false">IF($M1158="","",IF($M1158&lt;2,"Ha","Yo'q"))</f>
        <v/>
      </c>
      <c r="O1158" s="14" t="str">
        <f aca="false">IF($M1158="","",IF(AND($M1158&gt;=7,$M1158&lt;=17),"Ha","Yo'q"))</f>
        <v/>
      </c>
      <c r="P1158" s="14" t="str">
        <f aca="false">IF(AND($B1158&lt;&gt;"",$J1158&lt;&gt;"",$J1158&lt;=Boshqaruv!$C$10,OR($K1158="",$K1158&gt;Boshqaruv!$C$10),$L1158&lt;&gt;"Tibbiy qarshi ko'rsatma"),1,"")</f>
        <v/>
      </c>
      <c r="Q1158" s="28" t="n">
        <f aca="false">IF(AND($B1158&lt;&gt;"",$J1158&gt;=Boshqaruv!$C$9,$J1158&lt;=Boshqaruv!$C$10),IF(COUNTIFS($B$4:$B1157,$B1158,$C$4:$C1157,$C1158,$J$4:$J1157,"&gt;="&amp;Boshqaruv!$C$9,$J$4:$J1157,"&lt;="&amp;Boshqaruv!$C$10)=0,1,0),0)</f>
        <v>0</v>
      </c>
      <c r="R1158" s="28" t="n">
        <f aca="false">IF(AND($B1158&lt;&gt;"",$J1158&gt;=Boshqaruv!$C$9,$J1158&lt;=Boshqaruv!$C$10,$K1158&lt;&gt;"",$K1158&lt;=Boshqaruv!$C$10),IF(COUNTIFS($B$4:$B1157,$B1158,$C$4:$C1157,$C1158,$J$4:$J1157,"&gt;="&amp;Boshqaruv!$C$9,$J$4:$J1157,"&lt;="&amp;Boshqaruv!$C$10,$K$4:$K1157,"&lt;&gt;",$K$4:$K1157,"&lt;="&amp;Boshqaruv!$C$10)=0,1,0),0)</f>
        <v>0</v>
      </c>
      <c r="S1158" s="28" t="n">
        <f aca="false">IF($P1158=1,IF(COUNTIFS($B$4:$B1157,$B1158,$C$4:$C1157,$C1158,$P$4:$P1157,1)=0,1,0),0)</f>
        <v>0</v>
      </c>
      <c r="T1158" s="12"/>
    </row>
    <row r="1159" customFormat="false" ht="15" hidden="false" customHeight="false" outlineLevel="0" collapsed="false">
      <c r="A1159" s="20" t="n">
        <v>1155</v>
      </c>
      <c r="B1159" s="12"/>
      <c r="C1159" s="13"/>
      <c r="D1159" s="24"/>
      <c r="E1159" s="12"/>
      <c r="F1159" s="12"/>
      <c r="G1159" s="25"/>
      <c r="H1159" s="25"/>
      <c r="I1159" s="25"/>
      <c r="J1159" s="13"/>
      <c r="K1159" s="13"/>
      <c r="L1159" s="25"/>
      <c r="M1159" s="14" t="str">
        <f aca="false">IF(OR($C1159="",$J1159=""),"",INT(($J1159-$C1159)/365.25))</f>
        <v/>
      </c>
      <c r="N1159" s="14" t="str">
        <f aca="false">IF($M1159="","",IF($M1159&lt;2,"Ha","Yo'q"))</f>
        <v/>
      </c>
      <c r="O1159" s="14" t="str">
        <f aca="false">IF($M1159="","",IF(AND($M1159&gt;=7,$M1159&lt;=17),"Ha","Yo'q"))</f>
        <v/>
      </c>
      <c r="P1159" s="14" t="str">
        <f aca="false">IF(AND($B1159&lt;&gt;"",$J1159&lt;&gt;"",$J1159&lt;=Boshqaruv!$C$10,OR($K1159="",$K1159&gt;Boshqaruv!$C$10),$L1159&lt;&gt;"Tibbiy qarshi ko'rsatma"),1,"")</f>
        <v/>
      </c>
      <c r="Q1159" s="28" t="n">
        <f aca="false">IF(AND($B1159&lt;&gt;"",$J1159&gt;=Boshqaruv!$C$9,$J1159&lt;=Boshqaruv!$C$10),IF(COUNTIFS($B$4:$B1158,$B1159,$C$4:$C1158,$C1159,$J$4:$J1158,"&gt;="&amp;Boshqaruv!$C$9,$J$4:$J1158,"&lt;="&amp;Boshqaruv!$C$10)=0,1,0),0)</f>
        <v>0</v>
      </c>
      <c r="R1159" s="28" t="n">
        <f aca="false">IF(AND($B1159&lt;&gt;"",$J1159&gt;=Boshqaruv!$C$9,$J1159&lt;=Boshqaruv!$C$10,$K1159&lt;&gt;"",$K1159&lt;=Boshqaruv!$C$10),IF(COUNTIFS($B$4:$B1158,$B1159,$C$4:$C1158,$C1159,$J$4:$J1158,"&gt;="&amp;Boshqaruv!$C$9,$J$4:$J1158,"&lt;="&amp;Boshqaruv!$C$10,$K$4:$K1158,"&lt;&gt;",$K$4:$K1158,"&lt;="&amp;Boshqaruv!$C$10)=0,1,0),0)</f>
        <v>0</v>
      </c>
      <c r="S1159" s="28" t="n">
        <f aca="false">IF($P1159=1,IF(COUNTIFS($B$4:$B1158,$B1159,$C$4:$C1158,$C1159,$P$4:$P1158,1)=0,1,0),0)</f>
        <v>0</v>
      </c>
      <c r="T1159" s="12"/>
    </row>
    <row r="1160" customFormat="false" ht="15" hidden="false" customHeight="false" outlineLevel="0" collapsed="false">
      <c r="A1160" s="20" t="n">
        <v>1156</v>
      </c>
      <c r="B1160" s="12"/>
      <c r="C1160" s="13"/>
      <c r="D1160" s="24"/>
      <c r="E1160" s="12"/>
      <c r="F1160" s="12"/>
      <c r="G1160" s="25"/>
      <c r="H1160" s="25"/>
      <c r="I1160" s="25"/>
      <c r="J1160" s="13"/>
      <c r="K1160" s="13"/>
      <c r="L1160" s="25"/>
      <c r="M1160" s="14" t="str">
        <f aca="false">IF(OR($C1160="",$J1160=""),"",INT(($J1160-$C1160)/365.25))</f>
        <v/>
      </c>
      <c r="N1160" s="14" t="str">
        <f aca="false">IF($M1160="","",IF($M1160&lt;2,"Ha","Yo'q"))</f>
        <v/>
      </c>
      <c r="O1160" s="14" t="str">
        <f aca="false">IF($M1160="","",IF(AND($M1160&gt;=7,$M1160&lt;=17),"Ha","Yo'q"))</f>
        <v/>
      </c>
      <c r="P1160" s="14" t="str">
        <f aca="false">IF(AND($B1160&lt;&gt;"",$J1160&lt;&gt;"",$J1160&lt;=Boshqaruv!$C$10,OR($K1160="",$K1160&gt;Boshqaruv!$C$10),$L1160&lt;&gt;"Tibbiy qarshi ko'rsatma"),1,"")</f>
        <v/>
      </c>
      <c r="Q1160" s="28" t="n">
        <f aca="false">IF(AND($B1160&lt;&gt;"",$J1160&gt;=Boshqaruv!$C$9,$J1160&lt;=Boshqaruv!$C$10),IF(COUNTIFS($B$4:$B1159,$B1160,$C$4:$C1159,$C1160,$J$4:$J1159,"&gt;="&amp;Boshqaruv!$C$9,$J$4:$J1159,"&lt;="&amp;Boshqaruv!$C$10)=0,1,0),0)</f>
        <v>0</v>
      </c>
      <c r="R1160" s="28" t="n">
        <f aca="false">IF(AND($B1160&lt;&gt;"",$J1160&gt;=Boshqaruv!$C$9,$J1160&lt;=Boshqaruv!$C$10,$K1160&lt;&gt;"",$K1160&lt;=Boshqaruv!$C$10),IF(COUNTIFS($B$4:$B1159,$B1160,$C$4:$C1159,$C1160,$J$4:$J1159,"&gt;="&amp;Boshqaruv!$C$9,$J$4:$J1159,"&lt;="&amp;Boshqaruv!$C$10,$K$4:$K1159,"&lt;&gt;",$K$4:$K1159,"&lt;="&amp;Boshqaruv!$C$10)=0,1,0),0)</f>
        <v>0</v>
      </c>
      <c r="S1160" s="28" t="n">
        <f aca="false">IF($P1160=1,IF(COUNTIFS($B$4:$B1159,$B1160,$C$4:$C1159,$C1160,$P$4:$P1159,1)=0,1,0),0)</f>
        <v>0</v>
      </c>
      <c r="T1160" s="12"/>
    </row>
    <row r="1161" customFormat="false" ht="15" hidden="false" customHeight="false" outlineLevel="0" collapsed="false">
      <c r="A1161" s="20" t="n">
        <v>1157</v>
      </c>
      <c r="B1161" s="12"/>
      <c r="C1161" s="13"/>
      <c r="D1161" s="24"/>
      <c r="E1161" s="12"/>
      <c r="F1161" s="12"/>
      <c r="G1161" s="25"/>
      <c r="H1161" s="25"/>
      <c r="I1161" s="25"/>
      <c r="J1161" s="13"/>
      <c r="K1161" s="13"/>
      <c r="L1161" s="25"/>
      <c r="M1161" s="14" t="str">
        <f aca="false">IF(OR($C1161="",$J1161=""),"",INT(($J1161-$C1161)/365.25))</f>
        <v/>
      </c>
      <c r="N1161" s="14" t="str">
        <f aca="false">IF($M1161="","",IF($M1161&lt;2,"Ha","Yo'q"))</f>
        <v/>
      </c>
      <c r="O1161" s="14" t="str">
        <f aca="false">IF($M1161="","",IF(AND($M1161&gt;=7,$M1161&lt;=17),"Ha","Yo'q"))</f>
        <v/>
      </c>
      <c r="P1161" s="14" t="str">
        <f aca="false">IF(AND($B1161&lt;&gt;"",$J1161&lt;&gt;"",$J1161&lt;=Boshqaruv!$C$10,OR($K1161="",$K1161&gt;Boshqaruv!$C$10),$L1161&lt;&gt;"Tibbiy qarshi ko'rsatma"),1,"")</f>
        <v/>
      </c>
      <c r="Q1161" s="28" t="n">
        <f aca="false">IF(AND($B1161&lt;&gt;"",$J1161&gt;=Boshqaruv!$C$9,$J1161&lt;=Boshqaruv!$C$10),IF(COUNTIFS($B$4:$B1160,$B1161,$C$4:$C1160,$C1161,$J$4:$J1160,"&gt;="&amp;Boshqaruv!$C$9,$J$4:$J1160,"&lt;="&amp;Boshqaruv!$C$10)=0,1,0),0)</f>
        <v>0</v>
      </c>
      <c r="R1161" s="28" t="n">
        <f aca="false">IF(AND($B1161&lt;&gt;"",$J1161&gt;=Boshqaruv!$C$9,$J1161&lt;=Boshqaruv!$C$10,$K1161&lt;&gt;"",$K1161&lt;=Boshqaruv!$C$10),IF(COUNTIFS($B$4:$B1160,$B1161,$C$4:$C1160,$C1161,$J$4:$J1160,"&gt;="&amp;Boshqaruv!$C$9,$J$4:$J1160,"&lt;="&amp;Boshqaruv!$C$10,$K$4:$K1160,"&lt;&gt;",$K$4:$K1160,"&lt;="&amp;Boshqaruv!$C$10)=0,1,0),0)</f>
        <v>0</v>
      </c>
      <c r="S1161" s="28" t="n">
        <f aca="false">IF($P1161=1,IF(COUNTIFS($B$4:$B1160,$B1161,$C$4:$C1160,$C1161,$P$4:$P1160,1)=0,1,0),0)</f>
        <v>0</v>
      </c>
      <c r="T1161" s="12"/>
    </row>
    <row r="1162" customFormat="false" ht="15" hidden="false" customHeight="false" outlineLevel="0" collapsed="false">
      <c r="A1162" s="20" t="n">
        <v>1158</v>
      </c>
      <c r="B1162" s="12"/>
      <c r="C1162" s="13"/>
      <c r="D1162" s="24"/>
      <c r="E1162" s="12"/>
      <c r="F1162" s="12"/>
      <c r="G1162" s="25"/>
      <c r="H1162" s="25"/>
      <c r="I1162" s="25"/>
      <c r="J1162" s="13"/>
      <c r="K1162" s="13"/>
      <c r="L1162" s="25"/>
      <c r="M1162" s="14" t="str">
        <f aca="false">IF(OR($C1162="",$J1162=""),"",INT(($J1162-$C1162)/365.25))</f>
        <v/>
      </c>
      <c r="N1162" s="14" t="str">
        <f aca="false">IF($M1162="","",IF($M1162&lt;2,"Ha","Yo'q"))</f>
        <v/>
      </c>
      <c r="O1162" s="14" t="str">
        <f aca="false">IF($M1162="","",IF(AND($M1162&gt;=7,$M1162&lt;=17),"Ha","Yo'q"))</f>
        <v/>
      </c>
      <c r="P1162" s="14" t="str">
        <f aca="false">IF(AND($B1162&lt;&gt;"",$J1162&lt;&gt;"",$J1162&lt;=Boshqaruv!$C$10,OR($K1162="",$K1162&gt;Boshqaruv!$C$10),$L1162&lt;&gt;"Tibbiy qarshi ko'rsatma"),1,"")</f>
        <v/>
      </c>
      <c r="Q1162" s="28" t="n">
        <f aca="false">IF(AND($B1162&lt;&gt;"",$J1162&gt;=Boshqaruv!$C$9,$J1162&lt;=Boshqaruv!$C$10),IF(COUNTIFS($B$4:$B1161,$B1162,$C$4:$C1161,$C1162,$J$4:$J1161,"&gt;="&amp;Boshqaruv!$C$9,$J$4:$J1161,"&lt;="&amp;Boshqaruv!$C$10)=0,1,0),0)</f>
        <v>0</v>
      </c>
      <c r="R1162" s="28" t="n">
        <f aca="false">IF(AND($B1162&lt;&gt;"",$J1162&gt;=Boshqaruv!$C$9,$J1162&lt;=Boshqaruv!$C$10,$K1162&lt;&gt;"",$K1162&lt;=Boshqaruv!$C$10),IF(COUNTIFS($B$4:$B1161,$B1162,$C$4:$C1161,$C1162,$J$4:$J1161,"&gt;="&amp;Boshqaruv!$C$9,$J$4:$J1161,"&lt;="&amp;Boshqaruv!$C$10,$K$4:$K1161,"&lt;&gt;",$K$4:$K1161,"&lt;="&amp;Boshqaruv!$C$10)=0,1,0),0)</f>
        <v>0</v>
      </c>
      <c r="S1162" s="28" t="n">
        <f aca="false">IF($P1162=1,IF(COUNTIFS($B$4:$B1161,$B1162,$C$4:$C1161,$C1162,$P$4:$P1161,1)=0,1,0),0)</f>
        <v>0</v>
      </c>
      <c r="T1162" s="12"/>
    </row>
    <row r="1163" customFormat="false" ht="15" hidden="false" customHeight="false" outlineLevel="0" collapsed="false">
      <c r="A1163" s="20" t="n">
        <v>1159</v>
      </c>
      <c r="B1163" s="12"/>
      <c r="C1163" s="13"/>
      <c r="D1163" s="24"/>
      <c r="E1163" s="12"/>
      <c r="F1163" s="12"/>
      <c r="G1163" s="25"/>
      <c r="H1163" s="25"/>
      <c r="I1163" s="25"/>
      <c r="J1163" s="13"/>
      <c r="K1163" s="13"/>
      <c r="L1163" s="25"/>
      <c r="M1163" s="14" t="str">
        <f aca="false">IF(OR($C1163="",$J1163=""),"",INT(($J1163-$C1163)/365.25))</f>
        <v/>
      </c>
      <c r="N1163" s="14" t="str">
        <f aca="false">IF($M1163="","",IF($M1163&lt;2,"Ha","Yo'q"))</f>
        <v/>
      </c>
      <c r="O1163" s="14" t="str">
        <f aca="false">IF($M1163="","",IF(AND($M1163&gt;=7,$M1163&lt;=17),"Ha","Yo'q"))</f>
        <v/>
      </c>
      <c r="P1163" s="14" t="str">
        <f aca="false">IF(AND($B1163&lt;&gt;"",$J1163&lt;&gt;"",$J1163&lt;=Boshqaruv!$C$10,OR($K1163="",$K1163&gt;Boshqaruv!$C$10),$L1163&lt;&gt;"Tibbiy qarshi ko'rsatma"),1,"")</f>
        <v/>
      </c>
      <c r="Q1163" s="28" t="n">
        <f aca="false">IF(AND($B1163&lt;&gt;"",$J1163&gt;=Boshqaruv!$C$9,$J1163&lt;=Boshqaruv!$C$10),IF(COUNTIFS($B$4:$B1162,$B1163,$C$4:$C1162,$C1163,$J$4:$J1162,"&gt;="&amp;Boshqaruv!$C$9,$J$4:$J1162,"&lt;="&amp;Boshqaruv!$C$10)=0,1,0),0)</f>
        <v>0</v>
      </c>
      <c r="R1163" s="28" t="n">
        <f aca="false">IF(AND($B1163&lt;&gt;"",$J1163&gt;=Boshqaruv!$C$9,$J1163&lt;=Boshqaruv!$C$10,$K1163&lt;&gt;"",$K1163&lt;=Boshqaruv!$C$10),IF(COUNTIFS($B$4:$B1162,$B1163,$C$4:$C1162,$C1163,$J$4:$J1162,"&gt;="&amp;Boshqaruv!$C$9,$J$4:$J1162,"&lt;="&amp;Boshqaruv!$C$10,$K$4:$K1162,"&lt;&gt;",$K$4:$K1162,"&lt;="&amp;Boshqaruv!$C$10)=0,1,0),0)</f>
        <v>0</v>
      </c>
      <c r="S1163" s="28" t="n">
        <f aca="false">IF($P1163=1,IF(COUNTIFS($B$4:$B1162,$B1163,$C$4:$C1162,$C1163,$P$4:$P1162,1)=0,1,0),0)</f>
        <v>0</v>
      </c>
      <c r="T1163" s="12"/>
    </row>
    <row r="1164" customFormat="false" ht="15" hidden="false" customHeight="false" outlineLevel="0" collapsed="false">
      <c r="A1164" s="20" t="n">
        <v>1160</v>
      </c>
      <c r="B1164" s="12"/>
      <c r="C1164" s="13"/>
      <c r="D1164" s="24"/>
      <c r="E1164" s="12"/>
      <c r="F1164" s="12"/>
      <c r="G1164" s="25"/>
      <c r="H1164" s="25"/>
      <c r="I1164" s="25"/>
      <c r="J1164" s="13"/>
      <c r="K1164" s="13"/>
      <c r="L1164" s="25"/>
      <c r="M1164" s="14" t="str">
        <f aca="false">IF(OR($C1164="",$J1164=""),"",INT(($J1164-$C1164)/365.25))</f>
        <v/>
      </c>
      <c r="N1164" s="14" t="str">
        <f aca="false">IF($M1164="","",IF($M1164&lt;2,"Ha","Yo'q"))</f>
        <v/>
      </c>
      <c r="O1164" s="14" t="str">
        <f aca="false">IF($M1164="","",IF(AND($M1164&gt;=7,$M1164&lt;=17),"Ha","Yo'q"))</f>
        <v/>
      </c>
      <c r="P1164" s="14" t="str">
        <f aca="false">IF(AND($B1164&lt;&gt;"",$J1164&lt;&gt;"",$J1164&lt;=Boshqaruv!$C$10,OR($K1164="",$K1164&gt;Boshqaruv!$C$10),$L1164&lt;&gt;"Tibbiy qarshi ko'rsatma"),1,"")</f>
        <v/>
      </c>
      <c r="Q1164" s="28" t="n">
        <f aca="false">IF(AND($B1164&lt;&gt;"",$J1164&gt;=Boshqaruv!$C$9,$J1164&lt;=Boshqaruv!$C$10),IF(COUNTIFS($B$4:$B1163,$B1164,$C$4:$C1163,$C1164,$J$4:$J1163,"&gt;="&amp;Boshqaruv!$C$9,$J$4:$J1163,"&lt;="&amp;Boshqaruv!$C$10)=0,1,0),0)</f>
        <v>0</v>
      </c>
      <c r="R1164" s="28" t="n">
        <f aca="false">IF(AND($B1164&lt;&gt;"",$J1164&gt;=Boshqaruv!$C$9,$J1164&lt;=Boshqaruv!$C$10,$K1164&lt;&gt;"",$K1164&lt;=Boshqaruv!$C$10),IF(COUNTIFS($B$4:$B1163,$B1164,$C$4:$C1163,$C1164,$J$4:$J1163,"&gt;="&amp;Boshqaruv!$C$9,$J$4:$J1163,"&lt;="&amp;Boshqaruv!$C$10,$K$4:$K1163,"&lt;&gt;",$K$4:$K1163,"&lt;="&amp;Boshqaruv!$C$10)=0,1,0),0)</f>
        <v>0</v>
      </c>
      <c r="S1164" s="28" t="n">
        <f aca="false">IF($P1164=1,IF(COUNTIFS($B$4:$B1163,$B1164,$C$4:$C1163,$C1164,$P$4:$P1163,1)=0,1,0),0)</f>
        <v>0</v>
      </c>
      <c r="T1164" s="12"/>
    </row>
    <row r="1165" customFormat="false" ht="15" hidden="false" customHeight="false" outlineLevel="0" collapsed="false">
      <c r="A1165" s="20" t="n">
        <v>1161</v>
      </c>
      <c r="B1165" s="12"/>
      <c r="C1165" s="13"/>
      <c r="D1165" s="24"/>
      <c r="E1165" s="12"/>
      <c r="F1165" s="12"/>
      <c r="G1165" s="25"/>
      <c r="H1165" s="25"/>
      <c r="I1165" s="25"/>
      <c r="J1165" s="13"/>
      <c r="K1165" s="13"/>
      <c r="L1165" s="25"/>
      <c r="M1165" s="14" t="str">
        <f aca="false">IF(OR($C1165="",$J1165=""),"",INT(($J1165-$C1165)/365.25))</f>
        <v/>
      </c>
      <c r="N1165" s="14" t="str">
        <f aca="false">IF($M1165="","",IF($M1165&lt;2,"Ha","Yo'q"))</f>
        <v/>
      </c>
      <c r="O1165" s="14" t="str">
        <f aca="false">IF($M1165="","",IF(AND($M1165&gt;=7,$M1165&lt;=17),"Ha","Yo'q"))</f>
        <v/>
      </c>
      <c r="P1165" s="14" t="str">
        <f aca="false">IF(AND($B1165&lt;&gt;"",$J1165&lt;&gt;"",$J1165&lt;=Boshqaruv!$C$10,OR($K1165="",$K1165&gt;Boshqaruv!$C$10),$L1165&lt;&gt;"Tibbiy qarshi ko'rsatma"),1,"")</f>
        <v/>
      </c>
      <c r="Q1165" s="28" t="n">
        <f aca="false">IF(AND($B1165&lt;&gt;"",$J1165&gt;=Boshqaruv!$C$9,$J1165&lt;=Boshqaruv!$C$10),IF(COUNTIFS($B$4:$B1164,$B1165,$C$4:$C1164,$C1165,$J$4:$J1164,"&gt;="&amp;Boshqaruv!$C$9,$J$4:$J1164,"&lt;="&amp;Boshqaruv!$C$10)=0,1,0),0)</f>
        <v>0</v>
      </c>
      <c r="R1165" s="28" t="n">
        <f aca="false">IF(AND($B1165&lt;&gt;"",$J1165&gt;=Boshqaruv!$C$9,$J1165&lt;=Boshqaruv!$C$10,$K1165&lt;&gt;"",$K1165&lt;=Boshqaruv!$C$10),IF(COUNTIFS($B$4:$B1164,$B1165,$C$4:$C1164,$C1165,$J$4:$J1164,"&gt;="&amp;Boshqaruv!$C$9,$J$4:$J1164,"&lt;="&amp;Boshqaruv!$C$10,$K$4:$K1164,"&lt;&gt;",$K$4:$K1164,"&lt;="&amp;Boshqaruv!$C$10)=0,1,0),0)</f>
        <v>0</v>
      </c>
      <c r="S1165" s="28" t="n">
        <f aca="false">IF($P1165=1,IF(COUNTIFS($B$4:$B1164,$B1165,$C$4:$C1164,$C1165,$P$4:$P1164,1)=0,1,0),0)</f>
        <v>0</v>
      </c>
      <c r="T1165" s="12"/>
    </row>
    <row r="1166" customFormat="false" ht="15" hidden="false" customHeight="false" outlineLevel="0" collapsed="false">
      <c r="A1166" s="20" t="n">
        <v>1162</v>
      </c>
      <c r="B1166" s="12"/>
      <c r="C1166" s="13"/>
      <c r="D1166" s="24"/>
      <c r="E1166" s="12"/>
      <c r="F1166" s="12"/>
      <c r="G1166" s="25"/>
      <c r="H1166" s="25"/>
      <c r="I1166" s="25"/>
      <c r="J1166" s="13"/>
      <c r="K1166" s="13"/>
      <c r="L1166" s="25"/>
      <c r="M1166" s="14" t="str">
        <f aca="false">IF(OR($C1166="",$J1166=""),"",INT(($J1166-$C1166)/365.25))</f>
        <v/>
      </c>
      <c r="N1166" s="14" t="str">
        <f aca="false">IF($M1166="","",IF($M1166&lt;2,"Ha","Yo'q"))</f>
        <v/>
      </c>
      <c r="O1166" s="14" t="str">
        <f aca="false">IF($M1166="","",IF(AND($M1166&gt;=7,$M1166&lt;=17),"Ha","Yo'q"))</f>
        <v/>
      </c>
      <c r="P1166" s="14" t="str">
        <f aca="false">IF(AND($B1166&lt;&gt;"",$J1166&lt;&gt;"",$J1166&lt;=Boshqaruv!$C$10,OR($K1166="",$K1166&gt;Boshqaruv!$C$10),$L1166&lt;&gt;"Tibbiy qarshi ko'rsatma"),1,"")</f>
        <v/>
      </c>
      <c r="Q1166" s="28" t="n">
        <f aca="false">IF(AND($B1166&lt;&gt;"",$J1166&gt;=Boshqaruv!$C$9,$J1166&lt;=Boshqaruv!$C$10),IF(COUNTIFS($B$4:$B1165,$B1166,$C$4:$C1165,$C1166,$J$4:$J1165,"&gt;="&amp;Boshqaruv!$C$9,$J$4:$J1165,"&lt;="&amp;Boshqaruv!$C$10)=0,1,0),0)</f>
        <v>0</v>
      </c>
      <c r="R1166" s="28" t="n">
        <f aca="false">IF(AND($B1166&lt;&gt;"",$J1166&gt;=Boshqaruv!$C$9,$J1166&lt;=Boshqaruv!$C$10,$K1166&lt;&gt;"",$K1166&lt;=Boshqaruv!$C$10),IF(COUNTIFS($B$4:$B1165,$B1166,$C$4:$C1165,$C1166,$J$4:$J1165,"&gt;="&amp;Boshqaruv!$C$9,$J$4:$J1165,"&lt;="&amp;Boshqaruv!$C$10,$K$4:$K1165,"&lt;&gt;",$K$4:$K1165,"&lt;="&amp;Boshqaruv!$C$10)=0,1,0),0)</f>
        <v>0</v>
      </c>
      <c r="S1166" s="28" t="n">
        <f aca="false">IF($P1166=1,IF(COUNTIFS($B$4:$B1165,$B1166,$C$4:$C1165,$C1166,$P$4:$P1165,1)=0,1,0),0)</f>
        <v>0</v>
      </c>
      <c r="T1166" s="12"/>
    </row>
    <row r="1167" customFormat="false" ht="15" hidden="false" customHeight="false" outlineLevel="0" collapsed="false">
      <c r="A1167" s="20" t="n">
        <v>1163</v>
      </c>
      <c r="B1167" s="12"/>
      <c r="C1167" s="13"/>
      <c r="D1167" s="24"/>
      <c r="E1167" s="12"/>
      <c r="F1167" s="12"/>
      <c r="G1167" s="25"/>
      <c r="H1167" s="25"/>
      <c r="I1167" s="25"/>
      <c r="J1167" s="13"/>
      <c r="K1167" s="13"/>
      <c r="L1167" s="25"/>
      <c r="M1167" s="14" t="str">
        <f aca="false">IF(OR($C1167="",$J1167=""),"",INT(($J1167-$C1167)/365.25))</f>
        <v/>
      </c>
      <c r="N1167" s="14" t="str">
        <f aca="false">IF($M1167="","",IF($M1167&lt;2,"Ha","Yo'q"))</f>
        <v/>
      </c>
      <c r="O1167" s="14" t="str">
        <f aca="false">IF($M1167="","",IF(AND($M1167&gt;=7,$M1167&lt;=17),"Ha","Yo'q"))</f>
        <v/>
      </c>
      <c r="P1167" s="14" t="str">
        <f aca="false">IF(AND($B1167&lt;&gt;"",$J1167&lt;&gt;"",$J1167&lt;=Boshqaruv!$C$10,OR($K1167="",$K1167&gt;Boshqaruv!$C$10),$L1167&lt;&gt;"Tibbiy qarshi ko'rsatma"),1,"")</f>
        <v/>
      </c>
      <c r="Q1167" s="28" t="n">
        <f aca="false">IF(AND($B1167&lt;&gt;"",$J1167&gt;=Boshqaruv!$C$9,$J1167&lt;=Boshqaruv!$C$10),IF(COUNTIFS($B$4:$B1166,$B1167,$C$4:$C1166,$C1167,$J$4:$J1166,"&gt;="&amp;Boshqaruv!$C$9,$J$4:$J1166,"&lt;="&amp;Boshqaruv!$C$10)=0,1,0),0)</f>
        <v>0</v>
      </c>
      <c r="R1167" s="28" t="n">
        <f aca="false">IF(AND($B1167&lt;&gt;"",$J1167&gt;=Boshqaruv!$C$9,$J1167&lt;=Boshqaruv!$C$10,$K1167&lt;&gt;"",$K1167&lt;=Boshqaruv!$C$10),IF(COUNTIFS($B$4:$B1166,$B1167,$C$4:$C1166,$C1167,$J$4:$J1166,"&gt;="&amp;Boshqaruv!$C$9,$J$4:$J1166,"&lt;="&amp;Boshqaruv!$C$10,$K$4:$K1166,"&lt;&gt;",$K$4:$K1166,"&lt;="&amp;Boshqaruv!$C$10)=0,1,0),0)</f>
        <v>0</v>
      </c>
      <c r="S1167" s="28" t="n">
        <f aca="false">IF($P1167=1,IF(COUNTIFS($B$4:$B1166,$B1167,$C$4:$C1166,$C1167,$P$4:$P1166,1)=0,1,0),0)</f>
        <v>0</v>
      </c>
      <c r="T1167" s="12"/>
    </row>
    <row r="1168" customFormat="false" ht="15" hidden="false" customHeight="false" outlineLevel="0" collapsed="false">
      <c r="A1168" s="20" t="n">
        <v>1164</v>
      </c>
      <c r="B1168" s="12"/>
      <c r="C1168" s="13"/>
      <c r="D1168" s="24"/>
      <c r="E1168" s="12"/>
      <c r="F1168" s="12"/>
      <c r="G1168" s="25"/>
      <c r="H1168" s="25"/>
      <c r="I1168" s="25"/>
      <c r="J1168" s="13"/>
      <c r="K1168" s="13"/>
      <c r="L1168" s="25"/>
      <c r="M1168" s="14" t="str">
        <f aca="false">IF(OR($C1168="",$J1168=""),"",INT(($J1168-$C1168)/365.25))</f>
        <v/>
      </c>
      <c r="N1168" s="14" t="str">
        <f aca="false">IF($M1168="","",IF($M1168&lt;2,"Ha","Yo'q"))</f>
        <v/>
      </c>
      <c r="O1168" s="14" t="str">
        <f aca="false">IF($M1168="","",IF(AND($M1168&gt;=7,$M1168&lt;=17),"Ha","Yo'q"))</f>
        <v/>
      </c>
      <c r="P1168" s="14" t="str">
        <f aca="false">IF(AND($B1168&lt;&gt;"",$J1168&lt;&gt;"",$J1168&lt;=Boshqaruv!$C$10,OR($K1168="",$K1168&gt;Boshqaruv!$C$10),$L1168&lt;&gt;"Tibbiy qarshi ko'rsatma"),1,"")</f>
        <v/>
      </c>
      <c r="Q1168" s="28" t="n">
        <f aca="false">IF(AND($B1168&lt;&gt;"",$J1168&gt;=Boshqaruv!$C$9,$J1168&lt;=Boshqaruv!$C$10),IF(COUNTIFS($B$4:$B1167,$B1168,$C$4:$C1167,$C1168,$J$4:$J1167,"&gt;="&amp;Boshqaruv!$C$9,$J$4:$J1167,"&lt;="&amp;Boshqaruv!$C$10)=0,1,0),0)</f>
        <v>0</v>
      </c>
      <c r="R1168" s="28" t="n">
        <f aca="false">IF(AND($B1168&lt;&gt;"",$J1168&gt;=Boshqaruv!$C$9,$J1168&lt;=Boshqaruv!$C$10,$K1168&lt;&gt;"",$K1168&lt;=Boshqaruv!$C$10),IF(COUNTIFS($B$4:$B1167,$B1168,$C$4:$C1167,$C1168,$J$4:$J1167,"&gt;="&amp;Boshqaruv!$C$9,$J$4:$J1167,"&lt;="&amp;Boshqaruv!$C$10,$K$4:$K1167,"&lt;&gt;",$K$4:$K1167,"&lt;="&amp;Boshqaruv!$C$10)=0,1,0),0)</f>
        <v>0</v>
      </c>
      <c r="S1168" s="28" t="n">
        <f aca="false">IF($P1168=1,IF(COUNTIFS($B$4:$B1167,$B1168,$C$4:$C1167,$C1168,$P$4:$P1167,1)=0,1,0),0)</f>
        <v>0</v>
      </c>
      <c r="T1168" s="12"/>
    </row>
    <row r="1169" customFormat="false" ht="15" hidden="false" customHeight="false" outlineLevel="0" collapsed="false">
      <c r="A1169" s="20" t="n">
        <v>1165</v>
      </c>
      <c r="B1169" s="12"/>
      <c r="C1169" s="13"/>
      <c r="D1169" s="24"/>
      <c r="E1169" s="12"/>
      <c r="F1169" s="12"/>
      <c r="G1169" s="25"/>
      <c r="H1169" s="25"/>
      <c r="I1169" s="25"/>
      <c r="J1169" s="13"/>
      <c r="K1169" s="13"/>
      <c r="L1169" s="25"/>
      <c r="M1169" s="14" t="str">
        <f aca="false">IF(OR($C1169="",$J1169=""),"",INT(($J1169-$C1169)/365.25))</f>
        <v/>
      </c>
      <c r="N1169" s="14" t="str">
        <f aca="false">IF($M1169="","",IF($M1169&lt;2,"Ha","Yo'q"))</f>
        <v/>
      </c>
      <c r="O1169" s="14" t="str">
        <f aca="false">IF($M1169="","",IF(AND($M1169&gt;=7,$M1169&lt;=17),"Ha","Yo'q"))</f>
        <v/>
      </c>
      <c r="P1169" s="14" t="str">
        <f aca="false">IF(AND($B1169&lt;&gt;"",$J1169&lt;&gt;"",$J1169&lt;=Boshqaruv!$C$10,OR($K1169="",$K1169&gt;Boshqaruv!$C$10),$L1169&lt;&gt;"Tibbiy qarshi ko'rsatma"),1,"")</f>
        <v/>
      </c>
      <c r="Q1169" s="28" t="n">
        <f aca="false">IF(AND($B1169&lt;&gt;"",$J1169&gt;=Boshqaruv!$C$9,$J1169&lt;=Boshqaruv!$C$10),IF(COUNTIFS($B$4:$B1168,$B1169,$C$4:$C1168,$C1169,$J$4:$J1168,"&gt;="&amp;Boshqaruv!$C$9,$J$4:$J1168,"&lt;="&amp;Boshqaruv!$C$10)=0,1,0),0)</f>
        <v>0</v>
      </c>
      <c r="R1169" s="28" t="n">
        <f aca="false">IF(AND($B1169&lt;&gt;"",$J1169&gt;=Boshqaruv!$C$9,$J1169&lt;=Boshqaruv!$C$10,$K1169&lt;&gt;"",$K1169&lt;=Boshqaruv!$C$10),IF(COUNTIFS($B$4:$B1168,$B1169,$C$4:$C1168,$C1169,$J$4:$J1168,"&gt;="&amp;Boshqaruv!$C$9,$J$4:$J1168,"&lt;="&amp;Boshqaruv!$C$10,$K$4:$K1168,"&lt;&gt;",$K$4:$K1168,"&lt;="&amp;Boshqaruv!$C$10)=0,1,0),0)</f>
        <v>0</v>
      </c>
      <c r="S1169" s="28" t="n">
        <f aca="false">IF($P1169=1,IF(COUNTIFS($B$4:$B1168,$B1169,$C$4:$C1168,$C1169,$P$4:$P1168,1)=0,1,0),0)</f>
        <v>0</v>
      </c>
      <c r="T1169" s="12"/>
    </row>
    <row r="1170" customFormat="false" ht="15" hidden="false" customHeight="false" outlineLevel="0" collapsed="false">
      <c r="A1170" s="20" t="n">
        <v>1166</v>
      </c>
      <c r="B1170" s="12"/>
      <c r="C1170" s="13"/>
      <c r="D1170" s="24"/>
      <c r="E1170" s="12"/>
      <c r="F1170" s="12"/>
      <c r="G1170" s="25"/>
      <c r="H1170" s="25"/>
      <c r="I1170" s="25"/>
      <c r="J1170" s="13"/>
      <c r="K1170" s="13"/>
      <c r="L1170" s="25"/>
      <c r="M1170" s="14" t="str">
        <f aca="false">IF(OR($C1170="",$J1170=""),"",INT(($J1170-$C1170)/365.25))</f>
        <v/>
      </c>
      <c r="N1170" s="14" t="str">
        <f aca="false">IF($M1170="","",IF($M1170&lt;2,"Ha","Yo'q"))</f>
        <v/>
      </c>
      <c r="O1170" s="14" t="str">
        <f aca="false">IF($M1170="","",IF(AND($M1170&gt;=7,$M1170&lt;=17),"Ha","Yo'q"))</f>
        <v/>
      </c>
      <c r="P1170" s="14" t="str">
        <f aca="false">IF(AND($B1170&lt;&gt;"",$J1170&lt;&gt;"",$J1170&lt;=Boshqaruv!$C$10,OR($K1170="",$K1170&gt;Boshqaruv!$C$10),$L1170&lt;&gt;"Tibbiy qarshi ko'rsatma"),1,"")</f>
        <v/>
      </c>
      <c r="Q1170" s="28" t="n">
        <f aca="false">IF(AND($B1170&lt;&gt;"",$J1170&gt;=Boshqaruv!$C$9,$J1170&lt;=Boshqaruv!$C$10),IF(COUNTIFS($B$4:$B1169,$B1170,$C$4:$C1169,$C1170,$J$4:$J1169,"&gt;="&amp;Boshqaruv!$C$9,$J$4:$J1169,"&lt;="&amp;Boshqaruv!$C$10)=0,1,0),0)</f>
        <v>0</v>
      </c>
      <c r="R1170" s="28" t="n">
        <f aca="false">IF(AND($B1170&lt;&gt;"",$J1170&gt;=Boshqaruv!$C$9,$J1170&lt;=Boshqaruv!$C$10,$K1170&lt;&gt;"",$K1170&lt;=Boshqaruv!$C$10),IF(COUNTIFS($B$4:$B1169,$B1170,$C$4:$C1169,$C1170,$J$4:$J1169,"&gt;="&amp;Boshqaruv!$C$9,$J$4:$J1169,"&lt;="&amp;Boshqaruv!$C$10,$K$4:$K1169,"&lt;&gt;",$K$4:$K1169,"&lt;="&amp;Boshqaruv!$C$10)=0,1,0),0)</f>
        <v>0</v>
      </c>
      <c r="S1170" s="28" t="n">
        <f aca="false">IF($P1170=1,IF(COUNTIFS($B$4:$B1169,$B1170,$C$4:$C1169,$C1170,$P$4:$P1169,1)=0,1,0),0)</f>
        <v>0</v>
      </c>
      <c r="T1170" s="12"/>
    </row>
    <row r="1171" customFormat="false" ht="15" hidden="false" customHeight="false" outlineLevel="0" collapsed="false">
      <c r="A1171" s="20" t="n">
        <v>1167</v>
      </c>
      <c r="B1171" s="12"/>
      <c r="C1171" s="13"/>
      <c r="D1171" s="24"/>
      <c r="E1171" s="12"/>
      <c r="F1171" s="12"/>
      <c r="G1171" s="25"/>
      <c r="H1171" s="25"/>
      <c r="I1171" s="25"/>
      <c r="J1171" s="13"/>
      <c r="K1171" s="13"/>
      <c r="L1171" s="25"/>
      <c r="M1171" s="14" t="str">
        <f aca="false">IF(OR($C1171="",$J1171=""),"",INT(($J1171-$C1171)/365.25))</f>
        <v/>
      </c>
      <c r="N1171" s="14" t="str">
        <f aca="false">IF($M1171="","",IF($M1171&lt;2,"Ha","Yo'q"))</f>
        <v/>
      </c>
      <c r="O1171" s="14" t="str">
        <f aca="false">IF($M1171="","",IF(AND($M1171&gt;=7,$M1171&lt;=17),"Ha","Yo'q"))</f>
        <v/>
      </c>
      <c r="P1171" s="14" t="str">
        <f aca="false">IF(AND($B1171&lt;&gt;"",$J1171&lt;&gt;"",$J1171&lt;=Boshqaruv!$C$10,OR($K1171="",$K1171&gt;Boshqaruv!$C$10),$L1171&lt;&gt;"Tibbiy qarshi ko'rsatma"),1,"")</f>
        <v/>
      </c>
      <c r="Q1171" s="28" t="n">
        <f aca="false">IF(AND($B1171&lt;&gt;"",$J1171&gt;=Boshqaruv!$C$9,$J1171&lt;=Boshqaruv!$C$10),IF(COUNTIFS($B$4:$B1170,$B1171,$C$4:$C1170,$C1171,$J$4:$J1170,"&gt;="&amp;Boshqaruv!$C$9,$J$4:$J1170,"&lt;="&amp;Boshqaruv!$C$10)=0,1,0),0)</f>
        <v>0</v>
      </c>
      <c r="R1171" s="28" t="n">
        <f aca="false">IF(AND($B1171&lt;&gt;"",$J1171&gt;=Boshqaruv!$C$9,$J1171&lt;=Boshqaruv!$C$10,$K1171&lt;&gt;"",$K1171&lt;=Boshqaruv!$C$10),IF(COUNTIFS($B$4:$B1170,$B1171,$C$4:$C1170,$C1171,$J$4:$J1170,"&gt;="&amp;Boshqaruv!$C$9,$J$4:$J1170,"&lt;="&amp;Boshqaruv!$C$10,$K$4:$K1170,"&lt;&gt;",$K$4:$K1170,"&lt;="&amp;Boshqaruv!$C$10)=0,1,0),0)</f>
        <v>0</v>
      </c>
      <c r="S1171" s="28" t="n">
        <f aca="false">IF($P1171=1,IF(COUNTIFS($B$4:$B1170,$B1171,$C$4:$C1170,$C1171,$P$4:$P1170,1)=0,1,0),0)</f>
        <v>0</v>
      </c>
      <c r="T1171" s="12"/>
    </row>
    <row r="1172" customFormat="false" ht="15" hidden="false" customHeight="false" outlineLevel="0" collapsed="false">
      <c r="A1172" s="20" t="n">
        <v>1168</v>
      </c>
      <c r="B1172" s="12"/>
      <c r="C1172" s="13"/>
      <c r="D1172" s="24"/>
      <c r="E1172" s="12"/>
      <c r="F1172" s="12"/>
      <c r="G1172" s="25"/>
      <c r="H1172" s="25"/>
      <c r="I1172" s="25"/>
      <c r="J1172" s="13"/>
      <c r="K1172" s="13"/>
      <c r="L1172" s="25"/>
      <c r="M1172" s="14" t="str">
        <f aca="false">IF(OR($C1172="",$J1172=""),"",INT(($J1172-$C1172)/365.25))</f>
        <v/>
      </c>
      <c r="N1172" s="14" t="str">
        <f aca="false">IF($M1172="","",IF($M1172&lt;2,"Ha","Yo'q"))</f>
        <v/>
      </c>
      <c r="O1172" s="14" t="str">
        <f aca="false">IF($M1172="","",IF(AND($M1172&gt;=7,$M1172&lt;=17),"Ha","Yo'q"))</f>
        <v/>
      </c>
      <c r="P1172" s="14" t="str">
        <f aca="false">IF(AND($B1172&lt;&gt;"",$J1172&lt;&gt;"",$J1172&lt;=Boshqaruv!$C$10,OR($K1172="",$K1172&gt;Boshqaruv!$C$10),$L1172&lt;&gt;"Tibbiy qarshi ko'rsatma"),1,"")</f>
        <v/>
      </c>
      <c r="Q1172" s="28" t="n">
        <f aca="false">IF(AND($B1172&lt;&gt;"",$J1172&gt;=Boshqaruv!$C$9,$J1172&lt;=Boshqaruv!$C$10),IF(COUNTIFS($B$4:$B1171,$B1172,$C$4:$C1171,$C1172,$J$4:$J1171,"&gt;="&amp;Boshqaruv!$C$9,$J$4:$J1171,"&lt;="&amp;Boshqaruv!$C$10)=0,1,0),0)</f>
        <v>0</v>
      </c>
      <c r="R1172" s="28" t="n">
        <f aca="false">IF(AND($B1172&lt;&gt;"",$J1172&gt;=Boshqaruv!$C$9,$J1172&lt;=Boshqaruv!$C$10,$K1172&lt;&gt;"",$K1172&lt;=Boshqaruv!$C$10),IF(COUNTIFS($B$4:$B1171,$B1172,$C$4:$C1171,$C1172,$J$4:$J1171,"&gt;="&amp;Boshqaruv!$C$9,$J$4:$J1171,"&lt;="&amp;Boshqaruv!$C$10,$K$4:$K1171,"&lt;&gt;",$K$4:$K1171,"&lt;="&amp;Boshqaruv!$C$10)=0,1,0),0)</f>
        <v>0</v>
      </c>
      <c r="S1172" s="28" t="n">
        <f aca="false">IF($P1172=1,IF(COUNTIFS($B$4:$B1171,$B1172,$C$4:$C1171,$C1172,$P$4:$P1171,1)=0,1,0),0)</f>
        <v>0</v>
      </c>
      <c r="T1172" s="12"/>
    </row>
    <row r="1173" customFormat="false" ht="15" hidden="false" customHeight="false" outlineLevel="0" collapsed="false">
      <c r="A1173" s="20" t="n">
        <v>1169</v>
      </c>
      <c r="B1173" s="12"/>
      <c r="C1173" s="13"/>
      <c r="D1173" s="24"/>
      <c r="E1173" s="12"/>
      <c r="F1173" s="12"/>
      <c r="G1173" s="25"/>
      <c r="H1173" s="25"/>
      <c r="I1173" s="25"/>
      <c r="J1173" s="13"/>
      <c r="K1173" s="13"/>
      <c r="L1173" s="25"/>
      <c r="M1173" s="14" t="str">
        <f aca="false">IF(OR($C1173="",$J1173=""),"",INT(($J1173-$C1173)/365.25))</f>
        <v/>
      </c>
      <c r="N1173" s="14" t="str">
        <f aca="false">IF($M1173="","",IF($M1173&lt;2,"Ha","Yo'q"))</f>
        <v/>
      </c>
      <c r="O1173" s="14" t="str">
        <f aca="false">IF($M1173="","",IF(AND($M1173&gt;=7,$M1173&lt;=17),"Ha","Yo'q"))</f>
        <v/>
      </c>
      <c r="P1173" s="14" t="str">
        <f aca="false">IF(AND($B1173&lt;&gt;"",$J1173&lt;&gt;"",$J1173&lt;=Boshqaruv!$C$10,OR($K1173="",$K1173&gt;Boshqaruv!$C$10),$L1173&lt;&gt;"Tibbiy qarshi ko'rsatma"),1,"")</f>
        <v/>
      </c>
      <c r="Q1173" s="28" t="n">
        <f aca="false">IF(AND($B1173&lt;&gt;"",$J1173&gt;=Boshqaruv!$C$9,$J1173&lt;=Boshqaruv!$C$10),IF(COUNTIFS($B$4:$B1172,$B1173,$C$4:$C1172,$C1173,$J$4:$J1172,"&gt;="&amp;Boshqaruv!$C$9,$J$4:$J1172,"&lt;="&amp;Boshqaruv!$C$10)=0,1,0),0)</f>
        <v>0</v>
      </c>
      <c r="R1173" s="28" t="n">
        <f aca="false">IF(AND($B1173&lt;&gt;"",$J1173&gt;=Boshqaruv!$C$9,$J1173&lt;=Boshqaruv!$C$10,$K1173&lt;&gt;"",$K1173&lt;=Boshqaruv!$C$10),IF(COUNTIFS($B$4:$B1172,$B1173,$C$4:$C1172,$C1173,$J$4:$J1172,"&gt;="&amp;Boshqaruv!$C$9,$J$4:$J1172,"&lt;="&amp;Boshqaruv!$C$10,$K$4:$K1172,"&lt;&gt;",$K$4:$K1172,"&lt;="&amp;Boshqaruv!$C$10)=0,1,0),0)</f>
        <v>0</v>
      </c>
      <c r="S1173" s="28" t="n">
        <f aca="false">IF($P1173=1,IF(COUNTIFS($B$4:$B1172,$B1173,$C$4:$C1172,$C1173,$P$4:$P1172,1)=0,1,0),0)</f>
        <v>0</v>
      </c>
      <c r="T1173" s="12"/>
    </row>
    <row r="1174" customFormat="false" ht="15" hidden="false" customHeight="false" outlineLevel="0" collapsed="false">
      <c r="A1174" s="20" t="n">
        <v>1170</v>
      </c>
      <c r="B1174" s="12"/>
      <c r="C1174" s="13"/>
      <c r="D1174" s="24"/>
      <c r="E1174" s="12"/>
      <c r="F1174" s="12"/>
      <c r="G1174" s="25"/>
      <c r="H1174" s="25"/>
      <c r="I1174" s="25"/>
      <c r="J1174" s="13"/>
      <c r="K1174" s="13"/>
      <c r="L1174" s="25"/>
      <c r="M1174" s="14" t="str">
        <f aca="false">IF(OR($C1174="",$J1174=""),"",INT(($J1174-$C1174)/365.25))</f>
        <v/>
      </c>
      <c r="N1174" s="14" t="str">
        <f aca="false">IF($M1174="","",IF($M1174&lt;2,"Ha","Yo'q"))</f>
        <v/>
      </c>
      <c r="O1174" s="14" t="str">
        <f aca="false">IF($M1174="","",IF(AND($M1174&gt;=7,$M1174&lt;=17),"Ha","Yo'q"))</f>
        <v/>
      </c>
      <c r="P1174" s="14" t="str">
        <f aca="false">IF(AND($B1174&lt;&gt;"",$J1174&lt;&gt;"",$J1174&lt;=Boshqaruv!$C$10,OR($K1174="",$K1174&gt;Boshqaruv!$C$10),$L1174&lt;&gt;"Tibbiy qarshi ko'rsatma"),1,"")</f>
        <v/>
      </c>
      <c r="Q1174" s="28" t="n">
        <f aca="false">IF(AND($B1174&lt;&gt;"",$J1174&gt;=Boshqaruv!$C$9,$J1174&lt;=Boshqaruv!$C$10),IF(COUNTIFS($B$4:$B1173,$B1174,$C$4:$C1173,$C1174,$J$4:$J1173,"&gt;="&amp;Boshqaruv!$C$9,$J$4:$J1173,"&lt;="&amp;Boshqaruv!$C$10)=0,1,0),0)</f>
        <v>0</v>
      </c>
      <c r="R1174" s="28" t="n">
        <f aca="false">IF(AND($B1174&lt;&gt;"",$J1174&gt;=Boshqaruv!$C$9,$J1174&lt;=Boshqaruv!$C$10,$K1174&lt;&gt;"",$K1174&lt;=Boshqaruv!$C$10),IF(COUNTIFS($B$4:$B1173,$B1174,$C$4:$C1173,$C1174,$J$4:$J1173,"&gt;="&amp;Boshqaruv!$C$9,$J$4:$J1173,"&lt;="&amp;Boshqaruv!$C$10,$K$4:$K1173,"&lt;&gt;",$K$4:$K1173,"&lt;="&amp;Boshqaruv!$C$10)=0,1,0),0)</f>
        <v>0</v>
      </c>
      <c r="S1174" s="28" t="n">
        <f aca="false">IF($P1174=1,IF(COUNTIFS($B$4:$B1173,$B1174,$C$4:$C1173,$C1174,$P$4:$P1173,1)=0,1,0),0)</f>
        <v>0</v>
      </c>
      <c r="T1174" s="12"/>
    </row>
    <row r="1175" customFormat="false" ht="15" hidden="false" customHeight="false" outlineLevel="0" collapsed="false">
      <c r="A1175" s="20" t="n">
        <v>1171</v>
      </c>
      <c r="B1175" s="12"/>
      <c r="C1175" s="13"/>
      <c r="D1175" s="24"/>
      <c r="E1175" s="12"/>
      <c r="F1175" s="12"/>
      <c r="G1175" s="25"/>
      <c r="H1175" s="25"/>
      <c r="I1175" s="25"/>
      <c r="J1175" s="13"/>
      <c r="K1175" s="13"/>
      <c r="L1175" s="25"/>
      <c r="M1175" s="14" t="str">
        <f aca="false">IF(OR($C1175="",$J1175=""),"",INT(($J1175-$C1175)/365.25))</f>
        <v/>
      </c>
      <c r="N1175" s="14" t="str">
        <f aca="false">IF($M1175="","",IF($M1175&lt;2,"Ha","Yo'q"))</f>
        <v/>
      </c>
      <c r="O1175" s="14" t="str">
        <f aca="false">IF($M1175="","",IF(AND($M1175&gt;=7,$M1175&lt;=17),"Ha","Yo'q"))</f>
        <v/>
      </c>
      <c r="P1175" s="14" t="str">
        <f aca="false">IF(AND($B1175&lt;&gt;"",$J1175&lt;&gt;"",$J1175&lt;=Boshqaruv!$C$10,OR($K1175="",$K1175&gt;Boshqaruv!$C$10),$L1175&lt;&gt;"Tibbiy qarshi ko'rsatma"),1,"")</f>
        <v/>
      </c>
      <c r="Q1175" s="28" t="n">
        <f aca="false">IF(AND($B1175&lt;&gt;"",$J1175&gt;=Boshqaruv!$C$9,$J1175&lt;=Boshqaruv!$C$10),IF(COUNTIFS($B$4:$B1174,$B1175,$C$4:$C1174,$C1175,$J$4:$J1174,"&gt;="&amp;Boshqaruv!$C$9,$J$4:$J1174,"&lt;="&amp;Boshqaruv!$C$10)=0,1,0),0)</f>
        <v>0</v>
      </c>
      <c r="R1175" s="28" t="n">
        <f aca="false">IF(AND($B1175&lt;&gt;"",$J1175&gt;=Boshqaruv!$C$9,$J1175&lt;=Boshqaruv!$C$10,$K1175&lt;&gt;"",$K1175&lt;=Boshqaruv!$C$10),IF(COUNTIFS($B$4:$B1174,$B1175,$C$4:$C1174,$C1175,$J$4:$J1174,"&gt;="&amp;Boshqaruv!$C$9,$J$4:$J1174,"&lt;="&amp;Boshqaruv!$C$10,$K$4:$K1174,"&lt;&gt;",$K$4:$K1174,"&lt;="&amp;Boshqaruv!$C$10)=0,1,0),0)</f>
        <v>0</v>
      </c>
      <c r="S1175" s="28" t="n">
        <f aca="false">IF($P1175=1,IF(COUNTIFS($B$4:$B1174,$B1175,$C$4:$C1174,$C1175,$P$4:$P1174,1)=0,1,0),0)</f>
        <v>0</v>
      </c>
      <c r="T1175" s="12"/>
    </row>
    <row r="1176" customFormat="false" ht="15" hidden="false" customHeight="false" outlineLevel="0" collapsed="false">
      <c r="A1176" s="20" t="n">
        <v>1172</v>
      </c>
      <c r="B1176" s="12"/>
      <c r="C1176" s="13"/>
      <c r="D1176" s="24"/>
      <c r="E1176" s="12"/>
      <c r="F1176" s="12"/>
      <c r="G1176" s="25"/>
      <c r="H1176" s="25"/>
      <c r="I1176" s="25"/>
      <c r="J1176" s="13"/>
      <c r="K1176" s="13"/>
      <c r="L1176" s="25"/>
      <c r="M1176" s="14" t="str">
        <f aca="false">IF(OR($C1176="",$J1176=""),"",INT(($J1176-$C1176)/365.25))</f>
        <v/>
      </c>
      <c r="N1176" s="14" t="str">
        <f aca="false">IF($M1176="","",IF($M1176&lt;2,"Ha","Yo'q"))</f>
        <v/>
      </c>
      <c r="O1176" s="14" t="str">
        <f aca="false">IF($M1176="","",IF(AND($M1176&gt;=7,$M1176&lt;=17),"Ha","Yo'q"))</f>
        <v/>
      </c>
      <c r="P1176" s="14" t="str">
        <f aca="false">IF(AND($B1176&lt;&gt;"",$J1176&lt;&gt;"",$J1176&lt;=Boshqaruv!$C$10,OR($K1176="",$K1176&gt;Boshqaruv!$C$10),$L1176&lt;&gt;"Tibbiy qarshi ko'rsatma"),1,"")</f>
        <v/>
      </c>
      <c r="Q1176" s="28" t="n">
        <f aca="false">IF(AND($B1176&lt;&gt;"",$J1176&gt;=Boshqaruv!$C$9,$J1176&lt;=Boshqaruv!$C$10),IF(COUNTIFS($B$4:$B1175,$B1176,$C$4:$C1175,$C1176,$J$4:$J1175,"&gt;="&amp;Boshqaruv!$C$9,$J$4:$J1175,"&lt;="&amp;Boshqaruv!$C$10)=0,1,0),0)</f>
        <v>0</v>
      </c>
      <c r="R1176" s="28" t="n">
        <f aca="false">IF(AND($B1176&lt;&gt;"",$J1176&gt;=Boshqaruv!$C$9,$J1176&lt;=Boshqaruv!$C$10,$K1176&lt;&gt;"",$K1176&lt;=Boshqaruv!$C$10),IF(COUNTIFS($B$4:$B1175,$B1176,$C$4:$C1175,$C1176,$J$4:$J1175,"&gt;="&amp;Boshqaruv!$C$9,$J$4:$J1175,"&lt;="&amp;Boshqaruv!$C$10,$K$4:$K1175,"&lt;&gt;",$K$4:$K1175,"&lt;="&amp;Boshqaruv!$C$10)=0,1,0),0)</f>
        <v>0</v>
      </c>
      <c r="S1176" s="28" t="n">
        <f aca="false">IF($P1176=1,IF(COUNTIFS($B$4:$B1175,$B1176,$C$4:$C1175,$C1176,$P$4:$P1175,1)=0,1,0),0)</f>
        <v>0</v>
      </c>
      <c r="T1176" s="12"/>
    </row>
    <row r="1177" customFormat="false" ht="15" hidden="false" customHeight="false" outlineLevel="0" collapsed="false">
      <c r="A1177" s="20" t="n">
        <v>1173</v>
      </c>
      <c r="B1177" s="12"/>
      <c r="C1177" s="13"/>
      <c r="D1177" s="24"/>
      <c r="E1177" s="12"/>
      <c r="F1177" s="12"/>
      <c r="G1177" s="25"/>
      <c r="H1177" s="25"/>
      <c r="I1177" s="25"/>
      <c r="J1177" s="13"/>
      <c r="K1177" s="13"/>
      <c r="L1177" s="25"/>
      <c r="M1177" s="14" t="str">
        <f aca="false">IF(OR($C1177="",$J1177=""),"",INT(($J1177-$C1177)/365.25))</f>
        <v/>
      </c>
      <c r="N1177" s="14" t="str">
        <f aca="false">IF($M1177="","",IF($M1177&lt;2,"Ha","Yo'q"))</f>
        <v/>
      </c>
      <c r="O1177" s="14" t="str">
        <f aca="false">IF($M1177="","",IF(AND($M1177&gt;=7,$M1177&lt;=17),"Ha","Yo'q"))</f>
        <v/>
      </c>
      <c r="P1177" s="14" t="str">
        <f aca="false">IF(AND($B1177&lt;&gt;"",$J1177&lt;&gt;"",$J1177&lt;=Boshqaruv!$C$10,OR($K1177="",$K1177&gt;Boshqaruv!$C$10),$L1177&lt;&gt;"Tibbiy qarshi ko'rsatma"),1,"")</f>
        <v/>
      </c>
      <c r="Q1177" s="28" t="n">
        <f aca="false">IF(AND($B1177&lt;&gt;"",$J1177&gt;=Boshqaruv!$C$9,$J1177&lt;=Boshqaruv!$C$10),IF(COUNTIFS($B$4:$B1176,$B1177,$C$4:$C1176,$C1177,$J$4:$J1176,"&gt;="&amp;Boshqaruv!$C$9,$J$4:$J1176,"&lt;="&amp;Boshqaruv!$C$10)=0,1,0),0)</f>
        <v>0</v>
      </c>
      <c r="R1177" s="28" t="n">
        <f aca="false">IF(AND($B1177&lt;&gt;"",$J1177&gt;=Boshqaruv!$C$9,$J1177&lt;=Boshqaruv!$C$10,$K1177&lt;&gt;"",$K1177&lt;=Boshqaruv!$C$10),IF(COUNTIFS($B$4:$B1176,$B1177,$C$4:$C1176,$C1177,$J$4:$J1176,"&gt;="&amp;Boshqaruv!$C$9,$J$4:$J1176,"&lt;="&amp;Boshqaruv!$C$10,$K$4:$K1176,"&lt;&gt;",$K$4:$K1176,"&lt;="&amp;Boshqaruv!$C$10)=0,1,0),0)</f>
        <v>0</v>
      </c>
      <c r="S1177" s="28" t="n">
        <f aca="false">IF($P1177=1,IF(COUNTIFS($B$4:$B1176,$B1177,$C$4:$C1176,$C1177,$P$4:$P1176,1)=0,1,0),0)</f>
        <v>0</v>
      </c>
      <c r="T1177" s="12"/>
    </row>
    <row r="1178" customFormat="false" ht="15" hidden="false" customHeight="false" outlineLevel="0" collapsed="false">
      <c r="A1178" s="20" t="n">
        <v>1174</v>
      </c>
      <c r="B1178" s="12"/>
      <c r="C1178" s="13"/>
      <c r="D1178" s="24"/>
      <c r="E1178" s="12"/>
      <c r="F1178" s="12"/>
      <c r="G1178" s="25"/>
      <c r="H1178" s="25"/>
      <c r="I1178" s="25"/>
      <c r="J1178" s="13"/>
      <c r="K1178" s="13"/>
      <c r="L1178" s="25"/>
      <c r="M1178" s="14" t="str">
        <f aca="false">IF(OR($C1178="",$J1178=""),"",INT(($J1178-$C1178)/365.25))</f>
        <v/>
      </c>
      <c r="N1178" s="14" t="str">
        <f aca="false">IF($M1178="","",IF($M1178&lt;2,"Ha","Yo'q"))</f>
        <v/>
      </c>
      <c r="O1178" s="14" t="str">
        <f aca="false">IF($M1178="","",IF(AND($M1178&gt;=7,$M1178&lt;=17),"Ha","Yo'q"))</f>
        <v/>
      </c>
      <c r="P1178" s="14" t="str">
        <f aca="false">IF(AND($B1178&lt;&gt;"",$J1178&lt;&gt;"",$J1178&lt;=Boshqaruv!$C$10,OR($K1178="",$K1178&gt;Boshqaruv!$C$10),$L1178&lt;&gt;"Tibbiy qarshi ko'rsatma"),1,"")</f>
        <v/>
      </c>
      <c r="Q1178" s="28" t="n">
        <f aca="false">IF(AND($B1178&lt;&gt;"",$J1178&gt;=Boshqaruv!$C$9,$J1178&lt;=Boshqaruv!$C$10),IF(COUNTIFS($B$4:$B1177,$B1178,$C$4:$C1177,$C1178,$J$4:$J1177,"&gt;="&amp;Boshqaruv!$C$9,$J$4:$J1177,"&lt;="&amp;Boshqaruv!$C$10)=0,1,0),0)</f>
        <v>0</v>
      </c>
      <c r="R1178" s="28" t="n">
        <f aca="false">IF(AND($B1178&lt;&gt;"",$J1178&gt;=Boshqaruv!$C$9,$J1178&lt;=Boshqaruv!$C$10,$K1178&lt;&gt;"",$K1178&lt;=Boshqaruv!$C$10),IF(COUNTIFS($B$4:$B1177,$B1178,$C$4:$C1177,$C1178,$J$4:$J1177,"&gt;="&amp;Boshqaruv!$C$9,$J$4:$J1177,"&lt;="&amp;Boshqaruv!$C$10,$K$4:$K1177,"&lt;&gt;",$K$4:$K1177,"&lt;="&amp;Boshqaruv!$C$10)=0,1,0),0)</f>
        <v>0</v>
      </c>
      <c r="S1178" s="28" t="n">
        <f aca="false">IF($P1178=1,IF(COUNTIFS($B$4:$B1177,$B1178,$C$4:$C1177,$C1178,$P$4:$P1177,1)=0,1,0),0)</f>
        <v>0</v>
      </c>
      <c r="T1178" s="12"/>
    </row>
    <row r="1179" customFormat="false" ht="15" hidden="false" customHeight="false" outlineLevel="0" collapsed="false">
      <c r="A1179" s="20" t="n">
        <v>1175</v>
      </c>
      <c r="B1179" s="12"/>
      <c r="C1179" s="13"/>
      <c r="D1179" s="24"/>
      <c r="E1179" s="12"/>
      <c r="F1179" s="12"/>
      <c r="G1179" s="25"/>
      <c r="H1179" s="25"/>
      <c r="I1179" s="25"/>
      <c r="J1179" s="13"/>
      <c r="K1179" s="13"/>
      <c r="L1179" s="25"/>
      <c r="M1179" s="14" t="str">
        <f aca="false">IF(OR($C1179="",$J1179=""),"",INT(($J1179-$C1179)/365.25))</f>
        <v/>
      </c>
      <c r="N1179" s="14" t="str">
        <f aca="false">IF($M1179="","",IF($M1179&lt;2,"Ha","Yo'q"))</f>
        <v/>
      </c>
      <c r="O1179" s="14" t="str">
        <f aca="false">IF($M1179="","",IF(AND($M1179&gt;=7,$M1179&lt;=17),"Ha","Yo'q"))</f>
        <v/>
      </c>
      <c r="P1179" s="14" t="str">
        <f aca="false">IF(AND($B1179&lt;&gt;"",$J1179&lt;&gt;"",$J1179&lt;=Boshqaruv!$C$10,OR($K1179="",$K1179&gt;Boshqaruv!$C$10),$L1179&lt;&gt;"Tibbiy qarshi ko'rsatma"),1,"")</f>
        <v/>
      </c>
      <c r="Q1179" s="28" t="n">
        <f aca="false">IF(AND($B1179&lt;&gt;"",$J1179&gt;=Boshqaruv!$C$9,$J1179&lt;=Boshqaruv!$C$10),IF(COUNTIFS($B$4:$B1178,$B1179,$C$4:$C1178,$C1179,$J$4:$J1178,"&gt;="&amp;Boshqaruv!$C$9,$J$4:$J1178,"&lt;="&amp;Boshqaruv!$C$10)=0,1,0),0)</f>
        <v>0</v>
      </c>
      <c r="R1179" s="28" t="n">
        <f aca="false">IF(AND($B1179&lt;&gt;"",$J1179&gt;=Boshqaruv!$C$9,$J1179&lt;=Boshqaruv!$C$10,$K1179&lt;&gt;"",$K1179&lt;=Boshqaruv!$C$10),IF(COUNTIFS($B$4:$B1178,$B1179,$C$4:$C1178,$C1179,$J$4:$J1178,"&gt;="&amp;Boshqaruv!$C$9,$J$4:$J1178,"&lt;="&amp;Boshqaruv!$C$10,$K$4:$K1178,"&lt;&gt;",$K$4:$K1178,"&lt;="&amp;Boshqaruv!$C$10)=0,1,0),0)</f>
        <v>0</v>
      </c>
      <c r="S1179" s="28" t="n">
        <f aca="false">IF($P1179=1,IF(COUNTIFS($B$4:$B1178,$B1179,$C$4:$C1178,$C1179,$P$4:$P1178,1)=0,1,0),0)</f>
        <v>0</v>
      </c>
      <c r="T1179" s="12"/>
    </row>
    <row r="1180" customFormat="false" ht="15" hidden="false" customHeight="false" outlineLevel="0" collapsed="false">
      <c r="A1180" s="20" t="n">
        <v>1176</v>
      </c>
      <c r="B1180" s="12"/>
      <c r="C1180" s="13"/>
      <c r="D1180" s="24"/>
      <c r="E1180" s="12"/>
      <c r="F1180" s="12"/>
      <c r="G1180" s="25"/>
      <c r="H1180" s="25"/>
      <c r="I1180" s="25"/>
      <c r="J1180" s="13"/>
      <c r="K1180" s="13"/>
      <c r="L1180" s="25"/>
      <c r="M1180" s="14" t="str">
        <f aca="false">IF(OR($C1180="",$J1180=""),"",INT(($J1180-$C1180)/365.25))</f>
        <v/>
      </c>
      <c r="N1180" s="14" t="str">
        <f aca="false">IF($M1180="","",IF($M1180&lt;2,"Ha","Yo'q"))</f>
        <v/>
      </c>
      <c r="O1180" s="14" t="str">
        <f aca="false">IF($M1180="","",IF(AND($M1180&gt;=7,$M1180&lt;=17),"Ha","Yo'q"))</f>
        <v/>
      </c>
      <c r="P1180" s="14" t="str">
        <f aca="false">IF(AND($B1180&lt;&gt;"",$J1180&lt;&gt;"",$J1180&lt;=Boshqaruv!$C$10,OR($K1180="",$K1180&gt;Boshqaruv!$C$10),$L1180&lt;&gt;"Tibbiy qarshi ko'rsatma"),1,"")</f>
        <v/>
      </c>
      <c r="Q1180" s="28" t="n">
        <f aca="false">IF(AND($B1180&lt;&gt;"",$J1180&gt;=Boshqaruv!$C$9,$J1180&lt;=Boshqaruv!$C$10),IF(COUNTIFS($B$4:$B1179,$B1180,$C$4:$C1179,$C1180,$J$4:$J1179,"&gt;="&amp;Boshqaruv!$C$9,$J$4:$J1179,"&lt;="&amp;Boshqaruv!$C$10)=0,1,0),0)</f>
        <v>0</v>
      </c>
      <c r="R1180" s="28" t="n">
        <f aca="false">IF(AND($B1180&lt;&gt;"",$J1180&gt;=Boshqaruv!$C$9,$J1180&lt;=Boshqaruv!$C$10,$K1180&lt;&gt;"",$K1180&lt;=Boshqaruv!$C$10),IF(COUNTIFS($B$4:$B1179,$B1180,$C$4:$C1179,$C1180,$J$4:$J1179,"&gt;="&amp;Boshqaruv!$C$9,$J$4:$J1179,"&lt;="&amp;Boshqaruv!$C$10,$K$4:$K1179,"&lt;&gt;",$K$4:$K1179,"&lt;="&amp;Boshqaruv!$C$10)=0,1,0),0)</f>
        <v>0</v>
      </c>
      <c r="S1180" s="28" t="n">
        <f aca="false">IF($P1180=1,IF(COUNTIFS($B$4:$B1179,$B1180,$C$4:$C1179,$C1180,$P$4:$P1179,1)=0,1,0),0)</f>
        <v>0</v>
      </c>
      <c r="T1180" s="12"/>
    </row>
    <row r="1181" customFormat="false" ht="15" hidden="false" customHeight="false" outlineLevel="0" collapsed="false">
      <c r="A1181" s="20" t="n">
        <v>1177</v>
      </c>
      <c r="B1181" s="12"/>
      <c r="C1181" s="13"/>
      <c r="D1181" s="24"/>
      <c r="E1181" s="12"/>
      <c r="F1181" s="12"/>
      <c r="G1181" s="25"/>
      <c r="H1181" s="25"/>
      <c r="I1181" s="25"/>
      <c r="J1181" s="13"/>
      <c r="K1181" s="13"/>
      <c r="L1181" s="25"/>
      <c r="M1181" s="14" t="str">
        <f aca="false">IF(OR($C1181="",$J1181=""),"",INT(($J1181-$C1181)/365.25))</f>
        <v/>
      </c>
      <c r="N1181" s="14" t="str">
        <f aca="false">IF($M1181="","",IF($M1181&lt;2,"Ha","Yo'q"))</f>
        <v/>
      </c>
      <c r="O1181" s="14" t="str">
        <f aca="false">IF($M1181="","",IF(AND($M1181&gt;=7,$M1181&lt;=17),"Ha","Yo'q"))</f>
        <v/>
      </c>
      <c r="P1181" s="14" t="str">
        <f aca="false">IF(AND($B1181&lt;&gt;"",$J1181&lt;&gt;"",$J1181&lt;=Boshqaruv!$C$10,OR($K1181="",$K1181&gt;Boshqaruv!$C$10),$L1181&lt;&gt;"Tibbiy qarshi ko'rsatma"),1,"")</f>
        <v/>
      </c>
      <c r="Q1181" s="28" t="n">
        <f aca="false">IF(AND($B1181&lt;&gt;"",$J1181&gt;=Boshqaruv!$C$9,$J1181&lt;=Boshqaruv!$C$10),IF(COUNTIFS($B$4:$B1180,$B1181,$C$4:$C1180,$C1181,$J$4:$J1180,"&gt;="&amp;Boshqaruv!$C$9,$J$4:$J1180,"&lt;="&amp;Boshqaruv!$C$10)=0,1,0),0)</f>
        <v>0</v>
      </c>
      <c r="R1181" s="28" t="n">
        <f aca="false">IF(AND($B1181&lt;&gt;"",$J1181&gt;=Boshqaruv!$C$9,$J1181&lt;=Boshqaruv!$C$10,$K1181&lt;&gt;"",$K1181&lt;=Boshqaruv!$C$10),IF(COUNTIFS($B$4:$B1180,$B1181,$C$4:$C1180,$C1181,$J$4:$J1180,"&gt;="&amp;Boshqaruv!$C$9,$J$4:$J1180,"&lt;="&amp;Boshqaruv!$C$10,$K$4:$K1180,"&lt;&gt;",$K$4:$K1180,"&lt;="&amp;Boshqaruv!$C$10)=0,1,0),0)</f>
        <v>0</v>
      </c>
      <c r="S1181" s="28" t="n">
        <f aca="false">IF($P1181=1,IF(COUNTIFS($B$4:$B1180,$B1181,$C$4:$C1180,$C1181,$P$4:$P1180,1)=0,1,0),0)</f>
        <v>0</v>
      </c>
      <c r="T1181" s="12"/>
    </row>
    <row r="1182" customFormat="false" ht="15" hidden="false" customHeight="false" outlineLevel="0" collapsed="false">
      <c r="A1182" s="20" t="n">
        <v>1178</v>
      </c>
      <c r="B1182" s="12"/>
      <c r="C1182" s="13"/>
      <c r="D1182" s="24"/>
      <c r="E1182" s="12"/>
      <c r="F1182" s="12"/>
      <c r="G1182" s="25"/>
      <c r="H1182" s="25"/>
      <c r="I1182" s="25"/>
      <c r="J1182" s="13"/>
      <c r="K1182" s="13"/>
      <c r="L1182" s="25"/>
      <c r="M1182" s="14" t="str">
        <f aca="false">IF(OR($C1182="",$J1182=""),"",INT(($J1182-$C1182)/365.25))</f>
        <v/>
      </c>
      <c r="N1182" s="14" t="str">
        <f aca="false">IF($M1182="","",IF($M1182&lt;2,"Ha","Yo'q"))</f>
        <v/>
      </c>
      <c r="O1182" s="14" t="str">
        <f aca="false">IF($M1182="","",IF(AND($M1182&gt;=7,$M1182&lt;=17),"Ha","Yo'q"))</f>
        <v/>
      </c>
      <c r="P1182" s="14" t="str">
        <f aca="false">IF(AND($B1182&lt;&gt;"",$J1182&lt;&gt;"",$J1182&lt;=Boshqaruv!$C$10,OR($K1182="",$K1182&gt;Boshqaruv!$C$10),$L1182&lt;&gt;"Tibbiy qarshi ko'rsatma"),1,"")</f>
        <v/>
      </c>
      <c r="Q1182" s="28" t="n">
        <f aca="false">IF(AND($B1182&lt;&gt;"",$J1182&gt;=Boshqaruv!$C$9,$J1182&lt;=Boshqaruv!$C$10),IF(COUNTIFS($B$4:$B1181,$B1182,$C$4:$C1181,$C1182,$J$4:$J1181,"&gt;="&amp;Boshqaruv!$C$9,$J$4:$J1181,"&lt;="&amp;Boshqaruv!$C$10)=0,1,0),0)</f>
        <v>0</v>
      </c>
      <c r="R1182" s="28" t="n">
        <f aca="false">IF(AND($B1182&lt;&gt;"",$J1182&gt;=Boshqaruv!$C$9,$J1182&lt;=Boshqaruv!$C$10,$K1182&lt;&gt;"",$K1182&lt;=Boshqaruv!$C$10),IF(COUNTIFS($B$4:$B1181,$B1182,$C$4:$C1181,$C1182,$J$4:$J1181,"&gt;="&amp;Boshqaruv!$C$9,$J$4:$J1181,"&lt;="&amp;Boshqaruv!$C$10,$K$4:$K1181,"&lt;&gt;",$K$4:$K1181,"&lt;="&amp;Boshqaruv!$C$10)=0,1,0),0)</f>
        <v>0</v>
      </c>
      <c r="S1182" s="28" t="n">
        <f aca="false">IF($P1182=1,IF(COUNTIFS($B$4:$B1181,$B1182,$C$4:$C1181,$C1182,$P$4:$P1181,1)=0,1,0),0)</f>
        <v>0</v>
      </c>
      <c r="T1182" s="12"/>
    </row>
    <row r="1183" customFormat="false" ht="15" hidden="false" customHeight="false" outlineLevel="0" collapsed="false">
      <c r="A1183" s="20" t="n">
        <v>1179</v>
      </c>
      <c r="B1183" s="12"/>
      <c r="C1183" s="13"/>
      <c r="D1183" s="24"/>
      <c r="E1183" s="12"/>
      <c r="F1183" s="12"/>
      <c r="G1183" s="25"/>
      <c r="H1183" s="25"/>
      <c r="I1183" s="25"/>
      <c r="J1183" s="13"/>
      <c r="K1183" s="13"/>
      <c r="L1183" s="25"/>
      <c r="M1183" s="14" t="str">
        <f aca="false">IF(OR($C1183="",$J1183=""),"",INT(($J1183-$C1183)/365.25))</f>
        <v/>
      </c>
      <c r="N1183" s="14" t="str">
        <f aca="false">IF($M1183="","",IF($M1183&lt;2,"Ha","Yo'q"))</f>
        <v/>
      </c>
      <c r="O1183" s="14" t="str">
        <f aca="false">IF($M1183="","",IF(AND($M1183&gt;=7,$M1183&lt;=17),"Ha","Yo'q"))</f>
        <v/>
      </c>
      <c r="P1183" s="14" t="str">
        <f aca="false">IF(AND($B1183&lt;&gt;"",$J1183&lt;&gt;"",$J1183&lt;=Boshqaruv!$C$10,OR($K1183="",$K1183&gt;Boshqaruv!$C$10),$L1183&lt;&gt;"Tibbiy qarshi ko'rsatma"),1,"")</f>
        <v/>
      </c>
      <c r="Q1183" s="28" t="n">
        <f aca="false">IF(AND($B1183&lt;&gt;"",$J1183&gt;=Boshqaruv!$C$9,$J1183&lt;=Boshqaruv!$C$10),IF(COUNTIFS($B$4:$B1182,$B1183,$C$4:$C1182,$C1183,$J$4:$J1182,"&gt;="&amp;Boshqaruv!$C$9,$J$4:$J1182,"&lt;="&amp;Boshqaruv!$C$10)=0,1,0),0)</f>
        <v>0</v>
      </c>
      <c r="R1183" s="28" t="n">
        <f aca="false">IF(AND($B1183&lt;&gt;"",$J1183&gt;=Boshqaruv!$C$9,$J1183&lt;=Boshqaruv!$C$10,$K1183&lt;&gt;"",$K1183&lt;=Boshqaruv!$C$10),IF(COUNTIFS($B$4:$B1182,$B1183,$C$4:$C1182,$C1183,$J$4:$J1182,"&gt;="&amp;Boshqaruv!$C$9,$J$4:$J1182,"&lt;="&amp;Boshqaruv!$C$10,$K$4:$K1182,"&lt;&gt;",$K$4:$K1182,"&lt;="&amp;Boshqaruv!$C$10)=0,1,0),0)</f>
        <v>0</v>
      </c>
      <c r="S1183" s="28" t="n">
        <f aca="false">IF($P1183=1,IF(COUNTIFS($B$4:$B1182,$B1183,$C$4:$C1182,$C1183,$P$4:$P1182,1)=0,1,0),0)</f>
        <v>0</v>
      </c>
      <c r="T1183" s="12"/>
    </row>
    <row r="1184" customFormat="false" ht="15" hidden="false" customHeight="false" outlineLevel="0" collapsed="false">
      <c r="A1184" s="20" t="n">
        <v>1180</v>
      </c>
      <c r="B1184" s="12"/>
      <c r="C1184" s="13"/>
      <c r="D1184" s="24"/>
      <c r="E1184" s="12"/>
      <c r="F1184" s="12"/>
      <c r="G1184" s="25"/>
      <c r="H1184" s="25"/>
      <c r="I1184" s="25"/>
      <c r="J1184" s="13"/>
      <c r="K1184" s="13"/>
      <c r="L1184" s="25"/>
      <c r="M1184" s="14" t="str">
        <f aca="false">IF(OR($C1184="",$J1184=""),"",INT(($J1184-$C1184)/365.25))</f>
        <v/>
      </c>
      <c r="N1184" s="14" t="str">
        <f aca="false">IF($M1184="","",IF($M1184&lt;2,"Ha","Yo'q"))</f>
        <v/>
      </c>
      <c r="O1184" s="14" t="str">
        <f aca="false">IF($M1184="","",IF(AND($M1184&gt;=7,$M1184&lt;=17),"Ha","Yo'q"))</f>
        <v/>
      </c>
      <c r="P1184" s="14" t="str">
        <f aca="false">IF(AND($B1184&lt;&gt;"",$J1184&lt;&gt;"",$J1184&lt;=Boshqaruv!$C$10,OR($K1184="",$K1184&gt;Boshqaruv!$C$10),$L1184&lt;&gt;"Tibbiy qarshi ko'rsatma"),1,"")</f>
        <v/>
      </c>
      <c r="Q1184" s="28" t="n">
        <f aca="false">IF(AND($B1184&lt;&gt;"",$J1184&gt;=Boshqaruv!$C$9,$J1184&lt;=Boshqaruv!$C$10),IF(COUNTIFS($B$4:$B1183,$B1184,$C$4:$C1183,$C1184,$J$4:$J1183,"&gt;="&amp;Boshqaruv!$C$9,$J$4:$J1183,"&lt;="&amp;Boshqaruv!$C$10)=0,1,0),0)</f>
        <v>0</v>
      </c>
      <c r="R1184" s="28" t="n">
        <f aca="false">IF(AND($B1184&lt;&gt;"",$J1184&gt;=Boshqaruv!$C$9,$J1184&lt;=Boshqaruv!$C$10,$K1184&lt;&gt;"",$K1184&lt;=Boshqaruv!$C$10),IF(COUNTIFS($B$4:$B1183,$B1184,$C$4:$C1183,$C1184,$J$4:$J1183,"&gt;="&amp;Boshqaruv!$C$9,$J$4:$J1183,"&lt;="&amp;Boshqaruv!$C$10,$K$4:$K1183,"&lt;&gt;",$K$4:$K1183,"&lt;="&amp;Boshqaruv!$C$10)=0,1,0),0)</f>
        <v>0</v>
      </c>
      <c r="S1184" s="28" t="n">
        <f aca="false">IF($P1184=1,IF(COUNTIFS($B$4:$B1183,$B1184,$C$4:$C1183,$C1184,$P$4:$P1183,1)=0,1,0),0)</f>
        <v>0</v>
      </c>
      <c r="T1184" s="12"/>
    </row>
    <row r="1185" customFormat="false" ht="15" hidden="false" customHeight="false" outlineLevel="0" collapsed="false">
      <c r="A1185" s="20" t="n">
        <v>1181</v>
      </c>
      <c r="B1185" s="12"/>
      <c r="C1185" s="13"/>
      <c r="D1185" s="24"/>
      <c r="E1185" s="12"/>
      <c r="F1185" s="12"/>
      <c r="G1185" s="25"/>
      <c r="H1185" s="25"/>
      <c r="I1185" s="25"/>
      <c r="J1185" s="13"/>
      <c r="K1185" s="13"/>
      <c r="L1185" s="25"/>
      <c r="M1185" s="14" t="str">
        <f aca="false">IF(OR($C1185="",$J1185=""),"",INT(($J1185-$C1185)/365.25))</f>
        <v/>
      </c>
      <c r="N1185" s="14" t="str">
        <f aca="false">IF($M1185="","",IF($M1185&lt;2,"Ha","Yo'q"))</f>
        <v/>
      </c>
      <c r="O1185" s="14" t="str">
        <f aca="false">IF($M1185="","",IF(AND($M1185&gt;=7,$M1185&lt;=17),"Ha","Yo'q"))</f>
        <v/>
      </c>
      <c r="P1185" s="14" t="str">
        <f aca="false">IF(AND($B1185&lt;&gt;"",$J1185&lt;&gt;"",$J1185&lt;=Boshqaruv!$C$10,OR($K1185="",$K1185&gt;Boshqaruv!$C$10),$L1185&lt;&gt;"Tibbiy qarshi ko'rsatma"),1,"")</f>
        <v/>
      </c>
      <c r="Q1185" s="28" t="n">
        <f aca="false">IF(AND($B1185&lt;&gt;"",$J1185&gt;=Boshqaruv!$C$9,$J1185&lt;=Boshqaruv!$C$10),IF(COUNTIFS($B$4:$B1184,$B1185,$C$4:$C1184,$C1185,$J$4:$J1184,"&gt;="&amp;Boshqaruv!$C$9,$J$4:$J1184,"&lt;="&amp;Boshqaruv!$C$10)=0,1,0),0)</f>
        <v>0</v>
      </c>
      <c r="R1185" s="28" t="n">
        <f aca="false">IF(AND($B1185&lt;&gt;"",$J1185&gt;=Boshqaruv!$C$9,$J1185&lt;=Boshqaruv!$C$10,$K1185&lt;&gt;"",$K1185&lt;=Boshqaruv!$C$10),IF(COUNTIFS($B$4:$B1184,$B1185,$C$4:$C1184,$C1185,$J$4:$J1184,"&gt;="&amp;Boshqaruv!$C$9,$J$4:$J1184,"&lt;="&amp;Boshqaruv!$C$10,$K$4:$K1184,"&lt;&gt;",$K$4:$K1184,"&lt;="&amp;Boshqaruv!$C$10)=0,1,0),0)</f>
        <v>0</v>
      </c>
      <c r="S1185" s="28" t="n">
        <f aca="false">IF($P1185=1,IF(COUNTIFS($B$4:$B1184,$B1185,$C$4:$C1184,$C1185,$P$4:$P1184,1)=0,1,0),0)</f>
        <v>0</v>
      </c>
      <c r="T1185" s="12"/>
    </row>
    <row r="1186" customFormat="false" ht="15" hidden="false" customHeight="false" outlineLevel="0" collapsed="false">
      <c r="A1186" s="20" t="n">
        <v>1182</v>
      </c>
      <c r="B1186" s="12"/>
      <c r="C1186" s="13"/>
      <c r="D1186" s="24"/>
      <c r="E1186" s="12"/>
      <c r="F1186" s="12"/>
      <c r="G1186" s="25"/>
      <c r="H1186" s="25"/>
      <c r="I1186" s="25"/>
      <c r="J1186" s="13"/>
      <c r="K1186" s="13"/>
      <c r="L1186" s="25"/>
      <c r="M1186" s="14" t="str">
        <f aca="false">IF(OR($C1186="",$J1186=""),"",INT(($J1186-$C1186)/365.25))</f>
        <v/>
      </c>
      <c r="N1186" s="14" t="str">
        <f aca="false">IF($M1186="","",IF($M1186&lt;2,"Ha","Yo'q"))</f>
        <v/>
      </c>
      <c r="O1186" s="14" t="str">
        <f aca="false">IF($M1186="","",IF(AND($M1186&gt;=7,$M1186&lt;=17),"Ha","Yo'q"))</f>
        <v/>
      </c>
      <c r="P1186" s="14" t="str">
        <f aca="false">IF(AND($B1186&lt;&gt;"",$J1186&lt;&gt;"",$J1186&lt;=Boshqaruv!$C$10,OR($K1186="",$K1186&gt;Boshqaruv!$C$10),$L1186&lt;&gt;"Tibbiy qarshi ko'rsatma"),1,"")</f>
        <v/>
      </c>
      <c r="Q1186" s="28" t="n">
        <f aca="false">IF(AND($B1186&lt;&gt;"",$J1186&gt;=Boshqaruv!$C$9,$J1186&lt;=Boshqaruv!$C$10),IF(COUNTIFS($B$4:$B1185,$B1186,$C$4:$C1185,$C1186,$J$4:$J1185,"&gt;="&amp;Boshqaruv!$C$9,$J$4:$J1185,"&lt;="&amp;Boshqaruv!$C$10)=0,1,0),0)</f>
        <v>0</v>
      </c>
      <c r="R1186" s="28" t="n">
        <f aca="false">IF(AND($B1186&lt;&gt;"",$J1186&gt;=Boshqaruv!$C$9,$J1186&lt;=Boshqaruv!$C$10,$K1186&lt;&gt;"",$K1186&lt;=Boshqaruv!$C$10),IF(COUNTIFS($B$4:$B1185,$B1186,$C$4:$C1185,$C1186,$J$4:$J1185,"&gt;="&amp;Boshqaruv!$C$9,$J$4:$J1185,"&lt;="&amp;Boshqaruv!$C$10,$K$4:$K1185,"&lt;&gt;",$K$4:$K1185,"&lt;="&amp;Boshqaruv!$C$10)=0,1,0),0)</f>
        <v>0</v>
      </c>
      <c r="S1186" s="28" t="n">
        <f aca="false">IF($P1186=1,IF(COUNTIFS($B$4:$B1185,$B1186,$C$4:$C1185,$C1186,$P$4:$P1185,1)=0,1,0),0)</f>
        <v>0</v>
      </c>
      <c r="T1186" s="12"/>
    </row>
    <row r="1187" customFormat="false" ht="15" hidden="false" customHeight="false" outlineLevel="0" collapsed="false">
      <c r="A1187" s="20" t="n">
        <v>1183</v>
      </c>
      <c r="B1187" s="12"/>
      <c r="C1187" s="13"/>
      <c r="D1187" s="24"/>
      <c r="E1187" s="12"/>
      <c r="F1187" s="12"/>
      <c r="G1187" s="25"/>
      <c r="H1187" s="25"/>
      <c r="I1187" s="25"/>
      <c r="J1187" s="13"/>
      <c r="K1187" s="13"/>
      <c r="L1187" s="25"/>
      <c r="M1187" s="14" t="str">
        <f aca="false">IF(OR($C1187="",$J1187=""),"",INT(($J1187-$C1187)/365.25))</f>
        <v/>
      </c>
      <c r="N1187" s="14" t="str">
        <f aca="false">IF($M1187="","",IF($M1187&lt;2,"Ha","Yo'q"))</f>
        <v/>
      </c>
      <c r="O1187" s="14" t="str">
        <f aca="false">IF($M1187="","",IF(AND($M1187&gt;=7,$M1187&lt;=17),"Ha","Yo'q"))</f>
        <v/>
      </c>
      <c r="P1187" s="14" t="str">
        <f aca="false">IF(AND($B1187&lt;&gt;"",$J1187&lt;&gt;"",$J1187&lt;=Boshqaruv!$C$10,OR($K1187="",$K1187&gt;Boshqaruv!$C$10),$L1187&lt;&gt;"Tibbiy qarshi ko'rsatma"),1,"")</f>
        <v/>
      </c>
      <c r="Q1187" s="28" t="n">
        <f aca="false">IF(AND($B1187&lt;&gt;"",$J1187&gt;=Boshqaruv!$C$9,$J1187&lt;=Boshqaruv!$C$10),IF(COUNTIFS($B$4:$B1186,$B1187,$C$4:$C1186,$C1187,$J$4:$J1186,"&gt;="&amp;Boshqaruv!$C$9,$J$4:$J1186,"&lt;="&amp;Boshqaruv!$C$10)=0,1,0),0)</f>
        <v>0</v>
      </c>
      <c r="R1187" s="28" t="n">
        <f aca="false">IF(AND($B1187&lt;&gt;"",$J1187&gt;=Boshqaruv!$C$9,$J1187&lt;=Boshqaruv!$C$10,$K1187&lt;&gt;"",$K1187&lt;=Boshqaruv!$C$10),IF(COUNTIFS($B$4:$B1186,$B1187,$C$4:$C1186,$C1187,$J$4:$J1186,"&gt;="&amp;Boshqaruv!$C$9,$J$4:$J1186,"&lt;="&amp;Boshqaruv!$C$10,$K$4:$K1186,"&lt;&gt;",$K$4:$K1186,"&lt;="&amp;Boshqaruv!$C$10)=0,1,0),0)</f>
        <v>0</v>
      </c>
      <c r="S1187" s="28" t="n">
        <f aca="false">IF($P1187=1,IF(COUNTIFS($B$4:$B1186,$B1187,$C$4:$C1186,$C1187,$P$4:$P1186,1)=0,1,0),0)</f>
        <v>0</v>
      </c>
      <c r="T1187" s="12"/>
    </row>
    <row r="1188" customFormat="false" ht="15" hidden="false" customHeight="false" outlineLevel="0" collapsed="false">
      <c r="A1188" s="20" t="n">
        <v>1184</v>
      </c>
      <c r="B1188" s="12"/>
      <c r="C1188" s="13"/>
      <c r="D1188" s="24"/>
      <c r="E1188" s="12"/>
      <c r="F1188" s="12"/>
      <c r="G1188" s="25"/>
      <c r="H1188" s="25"/>
      <c r="I1188" s="25"/>
      <c r="J1188" s="13"/>
      <c r="K1188" s="13"/>
      <c r="L1188" s="25"/>
      <c r="M1188" s="14" t="str">
        <f aca="false">IF(OR($C1188="",$J1188=""),"",INT(($J1188-$C1188)/365.25))</f>
        <v/>
      </c>
      <c r="N1188" s="14" t="str">
        <f aca="false">IF($M1188="","",IF($M1188&lt;2,"Ha","Yo'q"))</f>
        <v/>
      </c>
      <c r="O1188" s="14" t="str">
        <f aca="false">IF($M1188="","",IF(AND($M1188&gt;=7,$M1188&lt;=17),"Ha","Yo'q"))</f>
        <v/>
      </c>
      <c r="P1188" s="14" t="str">
        <f aca="false">IF(AND($B1188&lt;&gt;"",$J1188&lt;&gt;"",$J1188&lt;=Boshqaruv!$C$10,OR($K1188="",$K1188&gt;Boshqaruv!$C$10),$L1188&lt;&gt;"Tibbiy qarshi ko'rsatma"),1,"")</f>
        <v/>
      </c>
      <c r="Q1188" s="28" t="n">
        <f aca="false">IF(AND($B1188&lt;&gt;"",$J1188&gt;=Boshqaruv!$C$9,$J1188&lt;=Boshqaruv!$C$10),IF(COUNTIFS($B$4:$B1187,$B1188,$C$4:$C1187,$C1188,$J$4:$J1187,"&gt;="&amp;Boshqaruv!$C$9,$J$4:$J1187,"&lt;="&amp;Boshqaruv!$C$10)=0,1,0),0)</f>
        <v>0</v>
      </c>
      <c r="R1188" s="28" t="n">
        <f aca="false">IF(AND($B1188&lt;&gt;"",$J1188&gt;=Boshqaruv!$C$9,$J1188&lt;=Boshqaruv!$C$10,$K1188&lt;&gt;"",$K1188&lt;=Boshqaruv!$C$10),IF(COUNTIFS($B$4:$B1187,$B1188,$C$4:$C1187,$C1188,$J$4:$J1187,"&gt;="&amp;Boshqaruv!$C$9,$J$4:$J1187,"&lt;="&amp;Boshqaruv!$C$10,$K$4:$K1187,"&lt;&gt;",$K$4:$K1187,"&lt;="&amp;Boshqaruv!$C$10)=0,1,0),0)</f>
        <v>0</v>
      </c>
      <c r="S1188" s="28" t="n">
        <f aca="false">IF($P1188=1,IF(COUNTIFS($B$4:$B1187,$B1188,$C$4:$C1187,$C1188,$P$4:$P1187,1)=0,1,0),0)</f>
        <v>0</v>
      </c>
      <c r="T1188" s="12"/>
    </row>
    <row r="1189" customFormat="false" ht="15" hidden="false" customHeight="false" outlineLevel="0" collapsed="false">
      <c r="A1189" s="20" t="n">
        <v>1185</v>
      </c>
      <c r="B1189" s="12"/>
      <c r="C1189" s="13"/>
      <c r="D1189" s="24"/>
      <c r="E1189" s="12"/>
      <c r="F1189" s="12"/>
      <c r="G1189" s="25"/>
      <c r="H1189" s="25"/>
      <c r="I1189" s="25"/>
      <c r="J1189" s="13"/>
      <c r="K1189" s="13"/>
      <c r="L1189" s="25"/>
      <c r="M1189" s="14" t="str">
        <f aca="false">IF(OR($C1189="",$J1189=""),"",INT(($J1189-$C1189)/365.25))</f>
        <v/>
      </c>
      <c r="N1189" s="14" t="str">
        <f aca="false">IF($M1189="","",IF($M1189&lt;2,"Ha","Yo'q"))</f>
        <v/>
      </c>
      <c r="O1189" s="14" t="str">
        <f aca="false">IF($M1189="","",IF(AND($M1189&gt;=7,$M1189&lt;=17),"Ha","Yo'q"))</f>
        <v/>
      </c>
      <c r="P1189" s="14" t="str">
        <f aca="false">IF(AND($B1189&lt;&gt;"",$J1189&lt;&gt;"",$J1189&lt;=Boshqaruv!$C$10,OR($K1189="",$K1189&gt;Boshqaruv!$C$10),$L1189&lt;&gt;"Tibbiy qarshi ko'rsatma"),1,"")</f>
        <v/>
      </c>
      <c r="Q1189" s="28" t="n">
        <f aca="false">IF(AND($B1189&lt;&gt;"",$J1189&gt;=Boshqaruv!$C$9,$J1189&lt;=Boshqaruv!$C$10),IF(COUNTIFS($B$4:$B1188,$B1189,$C$4:$C1188,$C1189,$J$4:$J1188,"&gt;="&amp;Boshqaruv!$C$9,$J$4:$J1188,"&lt;="&amp;Boshqaruv!$C$10)=0,1,0),0)</f>
        <v>0</v>
      </c>
      <c r="R1189" s="28" t="n">
        <f aca="false">IF(AND($B1189&lt;&gt;"",$J1189&gt;=Boshqaruv!$C$9,$J1189&lt;=Boshqaruv!$C$10,$K1189&lt;&gt;"",$K1189&lt;=Boshqaruv!$C$10),IF(COUNTIFS($B$4:$B1188,$B1189,$C$4:$C1188,$C1189,$J$4:$J1188,"&gt;="&amp;Boshqaruv!$C$9,$J$4:$J1188,"&lt;="&amp;Boshqaruv!$C$10,$K$4:$K1188,"&lt;&gt;",$K$4:$K1188,"&lt;="&amp;Boshqaruv!$C$10)=0,1,0),0)</f>
        <v>0</v>
      </c>
      <c r="S1189" s="28" t="n">
        <f aca="false">IF($P1189=1,IF(COUNTIFS($B$4:$B1188,$B1189,$C$4:$C1188,$C1189,$P$4:$P1188,1)=0,1,0),0)</f>
        <v>0</v>
      </c>
      <c r="T1189" s="12"/>
    </row>
    <row r="1190" customFormat="false" ht="15" hidden="false" customHeight="false" outlineLevel="0" collapsed="false">
      <c r="A1190" s="20" t="n">
        <v>1186</v>
      </c>
      <c r="B1190" s="12"/>
      <c r="C1190" s="13"/>
      <c r="D1190" s="24"/>
      <c r="E1190" s="12"/>
      <c r="F1190" s="12"/>
      <c r="G1190" s="25"/>
      <c r="H1190" s="25"/>
      <c r="I1190" s="25"/>
      <c r="J1190" s="13"/>
      <c r="K1190" s="13"/>
      <c r="L1190" s="25"/>
      <c r="M1190" s="14" t="str">
        <f aca="false">IF(OR($C1190="",$J1190=""),"",INT(($J1190-$C1190)/365.25))</f>
        <v/>
      </c>
      <c r="N1190" s="14" t="str">
        <f aca="false">IF($M1190="","",IF($M1190&lt;2,"Ha","Yo'q"))</f>
        <v/>
      </c>
      <c r="O1190" s="14" t="str">
        <f aca="false">IF($M1190="","",IF(AND($M1190&gt;=7,$M1190&lt;=17),"Ha","Yo'q"))</f>
        <v/>
      </c>
      <c r="P1190" s="14" t="str">
        <f aca="false">IF(AND($B1190&lt;&gt;"",$J1190&lt;&gt;"",$J1190&lt;=Boshqaruv!$C$10,OR($K1190="",$K1190&gt;Boshqaruv!$C$10),$L1190&lt;&gt;"Tibbiy qarshi ko'rsatma"),1,"")</f>
        <v/>
      </c>
      <c r="Q1190" s="28" t="n">
        <f aca="false">IF(AND($B1190&lt;&gt;"",$J1190&gt;=Boshqaruv!$C$9,$J1190&lt;=Boshqaruv!$C$10),IF(COUNTIFS($B$4:$B1189,$B1190,$C$4:$C1189,$C1190,$J$4:$J1189,"&gt;="&amp;Boshqaruv!$C$9,$J$4:$J1189,"&lt;="&amp;Boshqaruv!$C$10)=0,1,0),0)</f>
        <v>0</v>
      </c>
      <c r="R1190" s="28" t="n">
        <f aca="false">IF(AND($B1190&lt;&gt;"",$J1190&gt;=Boshqaruv!$C$9,$J1190&lt;=Boshqaruv!$C$10,$K1190&lt;&gt;"",$K1190&lt;=Boshqaruv!$C$10),IF(COUNTIFS($B$4:$B1189,$B1190,$C$4:$C1189,$C1190,$J$4:$J1189,"&gt;="&amp;Boshqaruv!$C$9,$J$4:$J1189,"&lt;="&amp;Boshqaruv!$C$10,$K$4:$K1189,"&lt;&gt;",$K$4:$K1189,"&lt;="&amp;Boshqaruv!$C$10)=0,1,0),0)</f>
        <v>0</v>
      </c>
      <c r="S1190" s="28" t="n">
        <f aca="false">IF($P1190=1,IF(COUNTIFS($B$4:$B1189,$B1190,$C$4:$C1189,$C1190,$P$4:$P1189,1)=0,1,0),0)</f>
        <v>0</v>
      </c>
      <c r="T1190" s="12"/>
    </row>
    <row r="1191" customFormat="false" ht="15" hidden="false" customHeight="false" outlineLevel="0" collapsed="false">
      <c r="A1191" s="20" t="n">
        <v>1187</v>
      </c>
      <c r="B1191" s="12"/>
      <c r="C1191" s="13"/>
      <c r="D1191" s="24"/>
      <c r="E1191" s="12"/>
      <c r="F1191" s="12"/>
      <c r="G1191" s="25"/>
      <c r="H1191" s="25"/>
      <c r="I1191" s="25"/>
      <c r="J1191" s="13"/>
      <c r="K1191" s="13"/>
      <c r="L1191" s="25"/>
      <c r="M1191" s="14" t="str">
        <f aca="false">IF(OR($C1191="",$J1191=""),"",INT(($J1191-$C1191)/365.25))</f>
        <v/>
      </c>
      <c r="N1191" s="14" t="str">
        <f aca="false">IF($M1191="","",IF($M1191&lt;2,"Ha","Yo'q"))</f>
        <v/>
      </c>
      <c r="O1191" s="14" t="str">
        <f aca="false">IF($M1191="","",IF(AND($M1191&gt;=7,$M1191&lt;=17),"Ha","Yo'q"))</f>
        <v/>
      </c>
      <c r="P1191" s="14" t="str">
        <f aca="false">IF(AND($B1191&lt;&gt;"",$J1191&lt;&gt;"",$J1191&lt;=Boshqaruv!$C$10,OR($K1191="",$K1191&gt;Boshqaruv!$C$10),$L1191&lt;&gt;"Tibbiy qarshi ko'rsatma"),1,"")</f>
        <v/>
      </c>
      <c r="Q1191" s="28" t="n">
        <f aca="false">IF(AND($B1191&lt;&gt;"",$J1191&gt;=Boshqaruv!$C$9,$J1191&lt;=Boshqaruv!$C$10),IF(COUNTIFS($B$4:$B1190,$B1191,$C$4:$C1190,$C1191,$J$4:$J1190,"&gt;="&amp;Boshqaruv!$C$9,$J$4:$J1190,"&lt;="&amp;Boshqaruv!$C$10)=0,1,0),0)</f>
        <v>0</v>
      </c>
      <c r="R1191" s="28" t="n">
        <f aca="false">IF(AND($B1191&lt;&gt;"",$J1191&gt;=Boshqaruv!$C$9,$J1191&lt;=Boshqaruv!$C$10,$K1191&lt;&gt;"",$K1191&lt;=Boshqaruv!$C$10),IF(COUNTIFS($B$4:$B1190,$B1191,$C$4:$C1190,$C1191,$J$4:$J1190,"&gt;="&amp;Boshqaruv!$C$9,$J$4:$J1190,"&lt;="&amp;Boshqaruv!$C$10,$K$4:$K1190,"&lt;&gt;",$K$4:$K1190,"&lt;="&amp;Boshqaruv!$C$10)=0,1,0),0)</f>
        <v>0</v>
      </c>
      <c r="S1191" s="28" t="n">
        <f aca="false">IF($P1191=1,IF(COUNTIFS($B$4:$B1190,$B1191,$C$4:$C1190,$C1191,$P$4:$P1190,1)=0,1,0),0)</f>
        <v>0</v>
      </c>
      <c r="T1191" s="12"/>
    </row>
    <row r="1192" customFormat="false" ht="15" hidden="false" customHeight="false" outlineLevel="0" collapsed="false">
      <c r="A1192" s="20" t="n">
        <v>1188</v>
      </c>
      <c r="B1192" s="12"/>
      <c r="C1192" s="13"/>
      <c r="D1192" s="24"/>
      <c r="E1192" s="12"/>
      <c r="F1192" s="12"/>
      <c r="G1192" s="25"/>
      <c r="H1192" s="25"/>
      <c r="I1192" s="25"/>
      <c r="J1192" s="13"/>
      <c r="K1192" s="13"/>
      <c r="L1192" s="25"/>
      <c r="M1192" s="14" t="str">
        <f aca="false">IF(OR($C1192="",$J1192=""),"",INT(($J1192-$C1192)/365.25))</f>
        <v/>
      </c>
      <c r="N1192" s="14" t="str">
        <f aca="false">IF($M1192="","",IF($M1192&lt;2,"Ha","Yo'q"))</f>
        <v/>
      </c>
      <c r="O1192" s="14" t="str">
        <f aca="false">IF($M1192="","",IF(AND($M1192&gt;=7,$M1192&lt;=17),"Ha","Yo'q"))</f>
        <v/>
      </c>
      <c r="P1192" s="14" t="str">
        <f aca="false">IF(AND($B1192&lt;&gt;"",$J1192&lt;&gt;"",$J1192&lt;=Boshqaruv!$C$10,OR($K1192="",$K1192&gt;Boshqaruv!$C$10),$L1192&lt;&gt;"Tibbiy qarshi ko'rsatma"),1,"")</f>
        <v/>
      </c>
      <c r="Q1192" s="28" t="n">
        <f aca="false">IF(AND($B1192&lt;&gt;"",$J1192&gt;=Boshqaruv!$C$9,$J1192&lt;=Boshqaruv!$C$10),IF(COUNTIFS($B$4:$B1191,$B1192,$C$4:$C1191,$C1192,$J$4:$J1191,"&gt;="&amp;Boshqaruv!$C$9,$J$4:$J1191,"&lt;="&amp;Boshqaruv!$C$10)=0,1,0),0)</f>
        <v>0</v>
      </c>
      <c r="R1192" s="28" t="n">
        <f aca="false">IF(AND($B1192&lt;&gt;"",$J1192&gt;=Boshqaruv!$C$9,$J1192&lt;=Boshqaruv!$C$10,$K1192&lt;&gt;"",$K1192&lt;=Boshqaruv!$C$10),IF(COUNTIFS($B$4:$B1191,$B1192,$C$4:$C1191,$C1192,$J$4:$J1191,"&gt;="&amp;Boshqaruv!$C$9,$J$4:$J1191,"&lt;="&amp;Boshqaruv!$C$10,$K$4:$K1191,"&lt;&gt;",$K$4:$K1191,"&lt;="&amp;Boshqaruv!$C$10)=0,1,0),0)</f>
        <v>0</v>
      </c>
      <c r="S1192" s="28" t="n">
        <f aca="false">IF($P1192=1,IF(COUNTIFS($B$4:$B1191,$B1192,$C$4:$C1191,$C1192,$P$4:$P1191,1)=0,1,0),0)</f>
        <v>0</v>
      </c>
      <c r="T1192" s="12"/>
    </row>
    <row r="1193" customFormat="false" ht="15" hidden="false" customHeight="false" outlineLevel="0" collapsed="false">
      <c r="A1193" s="20" t="n">
        <v>1189</v>
      </c>
      <c r="B1193" s="12"/>
      <c r="C1193" s="13"/>
      <c r="D1193" s="24"/>
      <c r="E1193" s="12"/>
      <c r="F1193" s="12"/>
      <c r="G1193" s="25"/>
      <c r="H1193" s="25"/>
      <c r="I1193" s="25"/>
      <c r="J1193" s="13"/>
      <c r="K1193" s="13"/>
      <c r="L1193" s="25"/>
      <c r="M1193" s="14" t="str">
        <f aca="false">IF(OR($C1193="",$J1193=""),"",INT(($J1193-$C1193)/365.25))</f>
        <v/>
      </c>
      <c r="N1193" s="14" t="str">
        <f aca="false">IF($M1193="","",IF($M1193&lt;2,"Ha","Yo'q"))</f>
        <v/>
      </c>
      <c r="O1193" s="14" t="str">
        <f aca="false">IF($M1193="","",IF(AND($M1193&gt;=7,$M1193&lt;=17),"Ha","Yo'q"))</f>
        <v/>
      </c>
      <c r="P1193" s="14" t="str">
        <f aca="false">IF(AND($B1193&lt;&gt;"",$J1193&lt;&gt;"",$J1193&lt;=Boshqaruv!$C$10,OR($K1193="",$K1193&gt;Boshqaruv!$C$10),$L1193&lt;&gt;"Tibbiy qarshi ko'rsatma"),1,"")</f>
        <v/>
      </c>
      <c r="Q1193" s="28" t="n">
        <f aca="false">IF(AND($B1193&lt;&gt;"",$J1193&gt;=Boshqaruv!$C$9,$J1193&lt;=Boshqaruv!$C$10),IF(COUNTIFS($B$4:$B1192,$B1193,$C$4:$C1192,$C1193,$J$4:$J1192,"&gt;="&amp;Boshqaruv!$C$9,$J$4:$J1192,"&lt;="&amp;Boshqaruv!$C$10)=0,1,0),0)</f>
        <v>0</v>
      </c>
      <c r="R1193" s="28" t="n">
        <f aca="false">IF(AND($B1193&lt;&gt;"",$J1193&gt;=Boshqaruv!$C$9,$J1193&lt;=Boshqaruv!$C$10,$K1193&lt;&gt;"",$K1193&lt;=Boshqaruv!$C$10),IF(COUNTIFS($B$4:$B1192,$B1193,$C$4:$C1192,$C1193,$J$4:$J1192,"&gt;="&amp;Boshqaruv!$C$9,$J$4:$J1192,"&lt;="&amp;Boshqaruv!$C$10,$K$4:$K1192,"&lt;&gt;",$K$4:$K1192,"&lt;="&amp;Boshqaruv!$C$10)=0,1,0),0)</f>
        <v>0</v>
      </c>
      <c r="S1193" s="28" t="n">
        <f aca="false">IF($P1193=1,IF(COUNTIFS($B$4:$B1192,$B1193,$C$4:$C1192,$C1193,$P$4:$P1192,1)=0,1,0),0)</f>
        <v>0</v>
      </c>
      <c r="T1193" s="12"/>
    </row>
    <row r="1194" customFormat="false" ht="15" hidden="false" customHeight="false" outlineLevel="0" collapsed="false">
      <c r="A1194" s="20" t="n">
        <v>1190</v>
      </c>
      <c r="B1194" s="12"/>
      <c r="C1194" s="13"/>
      <c r="D1194" s="24"/>
      <c r="E1194" s="12"/>
      <c r="F1194" s="12"/>
      <c r="G1194" s="25"/>
      <c r="H1194" s="25"/>
      <c r="I1194" s="25"/>
      <c r="J1194" s="13"/>
      <c r="K1194" s="13"/>
      <c r="L1194" s="25"/>
      <c r="M1194" s="14" t="str">
        <f aca="false">IF(OR($C1194="",$J1194=""),"",INT(($J1194-$C1194)/365.25))</f>
        <v/>
      </c>
      <c r="N1194" s="14" t="str">
        <f aca="false">IF($M1194="","",IF($M1194&lt;2,"Ha","Yo'q"))</f>
        <v/>
      </c>
      <c r="O1194" s="14" t="str">
        <f aca="false">IF($M1194="","",IF(AND($M1194&gt;=7,$M1194&lt;=17),"Ha","Yo'q"))</f>
        <v/>
      </c>
      <c r="P1194" s="14" t="str">
        <f aca="false">IF(AND($B1194&lt;&gt;"",$J1194&lt;&gt;"",$J1194&lt;=Boshqaruv!$C$10,OR($K1194="",$K1194&gt;Boshqaruv!$C$10),$L1194&lt;&gt;"Tibbiy qarshi ko'rsatma"),1,"")</f>
        <v/>
      </c>
      <c r="Q1194" s="28" t="n">
        <f aca="false">IF(AND($B1194&lt;&gt;"",$J1194&gt;=Boshqaruv!$C$9,$J1194&lt;=Boshqaruv!$C$10),IF(COUNTIFS($B$4:$B1193,$B1194,$C$4:$C1193,$C1194,$J$4:$J1193,"&gt;="&amp;Boshqaruv!$C$9,$J$4:$J1193,"&lt;="&amp;Boshqaruv!$C$10)=0,1,0),0)</f>
        <v>0</v>
      </c>
      <c r="R1194" s="28" t="n">
        <f aca="false">IF(AND($B1194&lt;&gt;"",$J1194&gt;=Boshqaruv!$C$9,$J1194&lt;=Boshqaruv!$C$10,$K1194&lt;&gt;"",$K1194&lt;=Boshqaruv!$C$10),IF(COUNTIFS($B$4:$B1193,$B1194,$C$4:$C1193,$C1194,$J$4:$J1193,"&gt;="&amp;Boshqaruv!$C$9,$J$4:$J1193,"&lt;="&amp;Boshqaruv!$C$10,$K$4:$K1193,"&lt;&gt;",$K$4:$K1193,"&lt;="&amp;Boshqaruv!$C$10)=0,1,0),0)</f>
        <v>0</v>
      </c>
      <c r="S1194" s="28" t="n">
        <f aca="false">IF($P1194=1,IF(COUNTIFS($B$4:$B1193,$B1194,$C$4:$C1193,$C1194,$P$4:$P1193,1)=0,1,0),0)</f>
        <v>0</v>
      </c>
      <c r="T1194" s="12"/>
    </row>
    <row r="1195" customFormat="false" ht="15" hidden="false" customHeight="false" outlineLevel="0" collapsed="false">
      <c r="A1195" s="20" t="n">
        <v>1191</v>
      </c>
      <c r="B1195" s="12"/>
      <c r="C1195" s="13"/>
      <c r="D1195" s="24"/>
      <c r="E1195" s="12"/>
      <c r="F1195" s="12"/>
      <c r="G1195" s="25"/>
      <c r="H1195" s="25"/>
      <c r="I1195" s="25"/>
      <c r="J1195" s="13"/>
      <c r="K1195" s="13"/>
      <c r="L1195" s="25"/>
      <c r="M1195" s="14" t="str">
        <f aca="false">IF(OR($C1195="",$J1195=""),"",INT(($J1195-$C1195)/365.25))</f>
        <v/>
      </c>
      <c r="N1195" s="14" t="str">
        <f aca="false">IF($M1195="","",IF($M1195&lt;2,"Ha","Yo'q"))</f>
        <v/>
      </c>
      <c r="O1195" s="14" t="str">
        <f aca="false">IF($M1195="","",IF(AND($M1195&gt;=7,$M1195&lt;=17),"Ha","Yo'q"))</f>
        <v/>
      </c>
      <c r="P1195" s="14" t="str">
        <f aca="false">IF(AND($B1195&lt;&gt;"",$J1195&lt;&gt;"",$J1195&lt;=Boshqaruv!$C$10,OR($K1195="",$K1195&gt;Boshqaruv!$C$10),$L1195&lt;&gt;"Tibbiy qarshi ko'rsatma"),1,"")</f>
        <v/>
      </c>
      <c r="Q1195" s="28" t="n">
        <f aca="false">IF(AND($B1195&lt;&gt;"",$J1195&gt;=Boshqaruv!$C$9,$J1195&lt;=Boshqaruv!$C$10),IF(COUNTIFS($B$4:$B1194,$B1195,$C$4:$C1194,$C1195,$J$4:$J1194,"&gt;="&amp;Boshqaruv!$C$9,$J$4:$J1194,"&lt;="&amp;Boshqaruv!$C$10)=0,1,0),0)</f>
        <v>0</v>
      </c>
      <c r="R1195" s="28" t="n">
        <f aca="false">IF(AND($B1195&lt;&gt;"",$J1195&gt;=Boshqaruv!$C$9,$J1195&lt;=Boshqaruv!$C$10,$K1195&lt;&gt;"",$K1195&lt;=Boshqaruv!$C$10),IF(COUNTIFS($B$4:$B1194,$B1195,$C$4:$C1194,$C1195,$J$4:$J1194,"&gt;="&amp;Boshqaruv!$C$9,$J$4:$J1194,"&lt;="&amp;Boshqaruv!$C$10,$K$4:$K1194,"&lt;&gt;",$K$4:$K1194,"&lt;="&amp;Boshqaruv!$C$10)=0,1,0),0)</f>
        <v>0</v>
      </c>
      <c r="S1195" s="28" t="n">
        <f aca="false">IF($P1195=1,IF(COUNTIFS($B$4:$B1194,$B1195,$C$4:$C1194,$C1195,$P$4:$P1194,1)=0,1,0),0)</f>
        <v>0</v>
      </c>
      <c r="T1195" s="12"/>
    </row>
    <row r="1196" customFormat="false" ht="15" hidden="false" customHeight="false" outlineLevel="0" collapsed="false">
      <c r="A1196" s="20" t="n">
        <v>1192</v>
      </c>
      <c r="B1196" s="12"/>
      <c r="C1196" s="13"/>
      <c r="D1196" s="24"/>
      <c r="E1196" s="12"/>
      <c r="F1196" s="12"/>
      <c r="G1196" s="25"/>
      <c r="H1196" s="25"/>
      <c r="I1196" s="25"/>
      <c r="J1196" s="13"/>
      <c r="K1196" s="13"/>
      <c r="L1196" s="25"/>
      <c r="M1196" s="14" t="str">
        <f aca="false">IF(OR($C1196="",$J1196=""),"",INT(($J1196-$C1196)/365.25))</f>
        <v/>
      </c>
      <c r="N1196" s="14" t="str">
        <f aca="false">IF($M1196="","",IF($M1196&lt;2,"Ha","Yo'q"))</f>
        <v/>
      </c>
      <c r="O1196" s="14" t="str">
        <f aca="false">IF($M1196="","",IF(AND($M1196&gt;=7,$M1196&lt;=17),"Ha","Yo'q"))</f>
        <v/>
      </c>
      <c r="P1196" s="14" t="str">
        <f aca="false">IF(AND($B1196&lt;&gt;"",$J1196&lt;&gt;"",$J1196&lt;=Boshqaruv!$C$10,OR($K1196="",$K1196&gt;Boshqaruv!$C$10),$L1196&lt;&gt;"Tibbiy qarshi ko'rsatma"),1,"")</f>
        <v/>
      </c>
      <c r="Q1196" s="28" t="n">
        <f aca="false">IF(AND($B1196&lt;&gt;"",$J1196&gt;=Boshqaruv!$C$9,$J1196&lt;=Boshqaruv!$C$10),IF(COUNTIFS($B$4:$B1195,$B1196,$C$4:$C1195,$C1196,$J$4:$J1195,"&gt;="&amp;Boshqaruv!$C$9,$J$4:$J1195,"&lt;="&amp;Boshqaruv!$C$10)=0,1,0),0)</f>
        <v>0</v>
      </c>
      <c r="R1196" s="28" t="n">
        <f aca="false">IF(AND($B1196&lt;&gt;"",$J1196&gt;=Boshqaruv!$C$9,$J1196&lt;=Boshqaruv!$C$10,$K1196&lt;&gt;"",$K1196&lt;=Boshqaruv!$C$10),IF(COUNTIFS($B$4:$B1195,$B1196,$C$4:$C1195,$C1196,$J$4:$J1195,"&gt;="&amp;Boshqaruv!$C$9,$J$4:$J1195,"&lt;="&amp;Boshqaruv!$C$10,$K$4:$K1195,"&lt;&gt;",$K$4:$K1195,"&lt;="&amp;Boshqaruv!$C$10)=0,1,0),0)</f>
        <v>0</v>
      </c>
      <c r="S1196" s="28" t="n">
        <f aca="false">IF($P1196=1,IF(COUNTIFS($B$4:$B1195,$B1196,$C$4:$C1195,$C1196,$P$4:$P1195,1)=0,1,0),0)</f>
        <v>0</v>
      </c>
      <c r="T1196" s="12"/>
    </row>
    <row r="1197" customFormat="false" ht="15" hidden="false" customHeight="false" outlineLevel="0" collapsed="false">
      <c r="A1197" s="20" t="n">
        <v>1193</v>
      </c>
      <c r="B1197" s="12"/>
      <c r="C1197" s="13"/>
      <c r="D1197" s="24"/>
      <c r="E1197" s="12"/>
      <c r="F1197" s="12"/>
      <c r="G1197" s="25"/>
      <c r="H1197" s="25"/>
      <c r="I1197" s="25"/>
      <c r="J1197" s="13"/>
      <c r="K1197" s="13"/>
      <c r="L1197" s="25"/>
      <c r="M1197" s="14" t="str">
        <f aca="false">IF(OR($C1197="",$J1197=""),"",INT(($J1197-$C1197)/365.25))</f>
        <v/>
      </c>
      <c r="N1197" s="14" t="str">
        <f aca="false">IF($M1197="","",IF($M1197&lt;2,"Ha","Yo'q"))</f>
        <v/>
      </c>
      <c r="O1197" s="14" t="str">
        <f aca="false">IF($M1197="","",IF(AND($M1197&gt;=7,$M1197&lt;=17),"Ha","Yo'q"))</f>
        <v/>
      </c>
      <c r="P1197" s="14" t="str">
        <f aca="false">IF(AND($B1197&lt;&gt;"",$J1197&lt;&gt;"",$J1197&lt;=Boshqaruv!$C$10,OR($K1197="",$K1197&gt;Boshqaruv!$C$10),$L1197&lt;&gt;"Tibbiy qarshi ko'rsatma"),1,"")</f>
        <v/>
      </c>
      <c r="Q1197" s="28" t="n">
        <f aca="false">IF(AND($B1197&lt;&gt;"",$J1197&gt;=Boshqaruv!$C$9,$J1197&lt;=Boshqaruv!$C$10),IF(COUNTIFS($B$4:$B1196,$B1197,$C$4:$C1196,$C1197,$J$4:$J1196,"&gt;="&amp;Boshqaruv!$C$9,$J$4:$J1196,"&lt;="&amp;Boshqaruv!$C$10)=0,1,0),0)</f>
        <v>0</v>
      </c>
      <c r="R1197" s="28" t="n">
        <f aca="false">IF(AND($B1197&lt;&gt;"",$J1197&gt;=Boshqaruv!$C$9,$J1197&lt;=Boshqaruv!$C$10,$K1197&lt;&gt;"",$K1197&lt;=Boshqaruv!$C$10),IF(COUNTIFS($B$4:$B1196,$B1197,$C$4:$C1196,$C1197,$J$4:$J1196,"&gt;="&amp;Boshqaruv!$C$9,$J$4:$J1196,"&lt;="&amp;Boshqaruv!$C$10,$K$4:$K1196,"&lt;&gt;",$K$4:$K1196,"&lt;="&amp;Boshqaruv!$C$10)=0,1,0),0)</f>
        <v>0</v>
      </c>
      <c r="S1197" s="28" t="n">
        <f aca="false">IF($P1197=1,IF(COUNTIFS($B$4:$B1196,$B1197,$C$4:$C1196,$C1197,$P$4:$P1196,1)=0,1,0),0)</f>
        <v>0</v>
      </c>
      <c r="T1197" s="12"/>
    </row>
    <row r="1198" customFormat="false" ht="15" hidden="false" customHeight="false" outlineLevel="0" collapsed="false">
      <c r="A1198" s="20" t="n">
        <v>1194</v>
      </c>
      <c r="B1198" s="12"/>
      <c r="C1198" s="13"/>
      <c r="D1198" s="24"/>
      <c r="E1198" s="12"/>
      <c r="F1198" s="12"/>
      <c r="G1198" s="25"/>
      <c r="H1198" s="25"/>
      <c r="I1198" s="25"/>
      <c r="J1198" s="13"/>
      <c r="K1198" s="13"/>
      <c r="L1198" s="25"/>
      <c r="M1198" s="14" t="str">
        <f aca="false">IF(OR($C1198="",$J1198=""),"",INT(($J1198-$C1198)/365.25))</f>
        <v/>
      </c>
      <c r="N1198" s="14" t="str">
        <f aca="false">IF($M1198="","",IF($M1198&lt;2,"Ha","Yo'q"))</f>
        <v/>
      </c>
      <c r="O1198" s="14" t="str">
        <f aca="false">IF($M1198="","",IF(AND($M1198&gt;=7,$M1198&lt;=17),"Ha","Yo'q"))</f>
        <v/>
      </c>
      <c r="P1198" s="14" t="str">
        <f aca="false">IF(AND($B1198&lt;&gt;"",$J1198&lt;&gt;"",$J1198&lt;=Boshqaruv!$C$10,OR($K1198="",$K1198&gt;Boshqaruv!$C$10),$L1198&lt;&gt;"Tibbiy qarshi ko'rsatma"),1,"")</f>
        <v/>
      </c>
      <c r="Q1198" s="28" t="n">
        <f aca="false">IF(AND($B1198&lt;&gt;"",$J1198&gt;=Boshqaruv!$C$9,$J1198&lt;=Boshqaruv!$C$10),IF(COUNTIFS($B$4:$B1197,$B1198,$C$4:$C1197,$C1198,$J$4:$J1197,"&gt;="&amp;Boshqaruv!$C$9,$J$4:$J1197,"&lt;="&amp;Boshqaruv!$C$10)=0,1,0),0)</f>
        <v>0</v>
      </c>
      <c r="R1198" s="28" t="n">
        <f aca="false">IF(AND($B1198&lt;&gt;"",$J1198&gt;=Boshqaruv!$C$9,$J1198&lt;=Boshqaruv!$C$10,$K1198&lt;&gt;"",$K1198&lt;=Boshqaruv!$C$10),IF(COUNTIFS($B$4:$B1197,$B1198,$C$4:$C1197,$C1198,$J$4:$J1197,"&gt;="&amp;Boshqaruv!$C$9,$J$4:$J1197,"&lt;="&amp;Boshqaruv!$C$10,$K$4:$K1197,"&lt;&gt;",$K$4:$K1197,"&lt;="&amp;Boshqaruv!$C$10)=0,1,0),0)</f>
        <v>0</v>
      </c>
      <c r="S1198" s="28" t="n">
        <f aca="false">IF($P1198=1,IF(COUNTIFS($B$4:$B1197,$B1198,$C$4:$C1197,$C1198,$P$4:$P1197,1)=0,1,0),0)</f>
        <v>0</v>
      </c>
      <c r="T1198" s="12"/>
    </row>
    <row r="1199" customFormat="false" ht="15" hidden="false" customHeight="false" outlineLevel="0" collapsed="false">
      <c r="A1199" s="20" t="n">
        <v>1195</v>
      </c>
      <c r="B1199" s="12"/>
      <c r="C1199" s="13"/>
      <c r="D1199" s="24"/>
      <c r="E1199" s="12"/>
      <c r="F1199" s="12"/>
      <c r="G1199" s="25"/>
      <c r="H1199" s="25"/>
      <c r="I1199" s="25"/>
      <c r="J1199" s="13"/>
      <c r="K1199" s="13"/>
      <c r="L1199" s="25"/>
      <c r="M1199" s="14" t="str">
        <f aca="false">IF(OR($C1199="",$J1199=""),"",INT(($J1199-$C1199)/365.25))</f>
        <v/>
      </c>
      <c r="N1199" s="14" t="str">
        <f aca="false">IF($M1199="","",IF($M1199&lt;2,"Ha","Yo'q"))</f>
        <v/>
      </c>
      <c r="O1199" s="14" t="str">
        <f aca="false">IF($M1199="","",IF(AND($M1199&gt;=7,$M1199&lt;=17),"Ha","Yo'q"))</f>
        <v/>
      </c>
      <c r="P1199" s="14" t="str">
        <f aca="false">IF(AND($B1199&lt;&gt;"",$J1199&lt;&gt;"",$J1199&lt;=Boshqaruv!$C$10,OR($K1199="",$K1199&gt;Boshqaruv!$C$10),$L1199&lt;&gt;"Tibbiy qarshi ko'rsatma"),1,"")</f>
        <v/>
      </c>
      <c r="Q1199" s="28" t="n">
        <f aca="false">IF(AND($B1199&lt;&gt;"",$J1199&gt;=Boshqaruv!$C$9,$J1199&lt;=Boshqaruv!$C$10),IF(COUNTIFS($B$4:$B1198,$B1199,$C$4:$C1198,$C1199,$J$4:$J1198,"&gt;="&amp;Boshqaruv!$C$9,$J$4:$J1198,"&lt;="&amp;Boshqaruv!$C$10)=0,1,0),0)</f>
        <v>0</v>
      </c>
      <c r="R1199" s="28" t="n">
        <f aca="false">IF(AND($B1199&lt;&gt;"",$J1199&gt;=Boshqaruv!$C$9,$J1199&lt;=Boshqaruv!$C$10,$K1199&lt;&gt;"",$K1199&lt;=Boshqaruv!$C$10),IF(COUNTIFS($B$4:$B1198,$B1199,$C$4:$C1198,$C1199,$J$4:$J1198,"&gt;="&amp;Boshqaruv!$C$9,$J$4:$J1198,"&lt;="&amp;Boshqaruv!$C$10,$K$4:$K1198,"&lt;&gt;",$K$4:$K1198,"&lt;="&amp;Boshqaruv!$C$10)=0,1,0),0)</f>
        <v>0</v>
      </c>
      <c r="S1199" s="28" t="n">
        <f aca="false">IF($P1199=1,IF(COUNTIFS($B$4:$B1198,$B1199,$C$4:$C1198,$C1199,$P$4:$P1198,1)=0,1,0),0)</f>
        <v>0</v>
      </c>
      <c r="T1199" s="12"/>
    </row>
    <row r="1200" customFormat="false" ht="15" hidden="false" customHeight="false" outlineLevel="0" collapsed="false">
      <c r="A1200" s="20" t="n">
        <v>1196</v>
      </c>
      <c r="B1200" s="12"/>
      <c r="C1200" s="13"/>
      <c r="D1200" s="24"/>
      <c r="E1200" s="12"/>
      <c r="F1200" s="12"/>
      <c r="G1200" s="25"/>
      <c r="H1200" s="25"/>
      <c r="I1200" s="25"/>
      <c r="J1200" s="13"/>
      <c r="K1200" s="13"/>
      <c r="L1200" s="25"/>
      <c r="M1200" s="14" t="str">
        <f aca="false">IF(OR($C1200="",$J1200=""),"",INT(($J1200-$C1200)/365.25))</f>
        <v/>
      </c>
      <c r="N1200" s="14" t="str">
        <f aca="false">IF($M1200="","",IF($M1200&lt;2,"Ha","Yo'q"))</f>
        <v/>
      </c>
      <c r="O1200" s="14" t="str">
        <f aca="false">IF($M1200="","",IF(AND($M1200&gt;=7,$M1200&lt;=17),"Ha","Yo'q"))</f>
        <v/>
      </c>
      <c r="P1200" s="14" t="str">
        <f aca="false">IF(AND($B1200&lt;&gt;"",$J1200&lt;&gt;"",$J1200&lt;=Boshqaruv!$C$10,OR($K1200="",$K1200&gt;Boshqaruv!$C$10),$L1200&lt;&gt;"Tibbiy qarshi ko'rsatma"),1,"")</f>
        <v/>
      </c>
      <c r="Q1200" s="28" t="n">
        <f aca="false">IF(AND($B1200&lt;&gt;"",$J1200&gt;=Boshqaruv!$C$9,$J1200&lt;=Boshqaruv!$C$10),IF(COUNTIFS($B$4:$B1199,$B1200,$C$4:$C1199,$C1200,$J$4:$J1199,"&gt;="&amp;Boshqaruv!$C$9,$J$4:$J1199,"&lt;="&amp;Boshqaruv!$C$10)=0,1,0),0)</f>
        <v>0</v>
      </c>
      <c r="R1200" s="28" t="n">
        <f aca="false">IF(AND($B1200&lt;&gt;"",$J1200&gt;=Boshqaruv!$C$9,$J1200&lt;=Boshqaruv!$C$10,$K1200&lt;&gt;"",$K1200&lt;=Boshqaruv!$C$10),IF(COUNTIFS($B$4:$B1199,$B1200,$C$4:$C1199,$C1200,$J$4:$J1199,"&gt;="&amp;Boshqaruv!$C$9,$J$4:$J1199,"&lt;="&amp;Boshqaruv!$C$10,$K$4:$K1199,"&lt;&gt;",$K$4:$K1199,"&lt;="&amp;Boshqaruv!$C$10)=0,1,0),0)</f>
        <v>0</v>
      </c>
      <c r="S1200" s="28" t="n">
        <f aca="false">IF($P1200=1,IF(COUNTIFS($B$4:$B1199,$B1200,$C$4:$C1199,$C1200,$P$4:$P1199,1)=0,1,0),0)</f>
        <v>0</v>
      </c>
      <c r="T1200" s="12"/>
    </row>
    <row r="1201" customFormat="false" ht="15" hidden="false" customHeight="false" outlineLevel="0" collapsed="false">
      <c r="A1201" s="20" t="n">
        <v>1197</v>
      </c>
      <c r="B1201" s="12"/>
      <c r="C1201" s="13"/>
      <c r="D1201" s="24"/>
      <c r="E1201" s="12"/>
      <c r="F1201" s="12"/>
      <c r="G1201" s="25"/>
      <c r="H1201" s="25"/>
      <c r="I1201" s="25"/>
      <c r="J1201" s="13"/>
      <c r="K1201" s="13"/>
      <c r="L1201" s="25"/>
      <c r="M1201" s="14" t="str">
        <f aca="false">IF(OR($C1201="",$J1201=""),"",INT(($J1201-$C1201)/365.25))</f>
        <v/>
      </c>
      <c r="N1201" s="14" t="str">
        <f aca="false">IF($M1201="","",IF($M1201&lt;2,"Ha","Yo'q"))</f>
        <v/>
      </c>
      <c r="O1201" s="14" t="str">
        <f aca="false">IF($M1201="","",IF(AND($M1201&gt;=7,$M1201&lt;=17),"Ha","Yo'q"))</f>
        <v/>
      </c>
      <c r="P1201" s="14" t="str">
        <f aca="false">IF(AND($B1201&lt;&gt;"",$J1201&lt;&gt;"",$J1201&lt;=Boshqaruv!$C$10,OR($K1201="",$K1201&gt;Boshqaruv!$C$10),$L1201&lt;&gt;"Tibbiy qarshi ko'rsatma"),1,"")</f>
        <v/>
      </c>
      <c r="Q1201" s="28" t="n">
        <f aca="false">IF(AND($B1201&lt;&gt;"",$J1201&gt;=Boshqaruv!$C$9,$J1201&lt;=Boshqaruv!$C$10),IF(COUNTIFS($B$4:$B1200,$B1201,$C$4:$C1200,$C1201,$J$4:$J1200,"&gt;="&amp;Boshqaruv!$C$9,$J$4:$J1200,"&lt;="&amp;Boshqaruv!$C$10)=0,1,0),0)</f>
        <v>0</v>
      </c>
      <c r="R1201" s="28" t="n">
        <f aca="false">IF(AND($B1201&lt;&gt;"",$J1201&gt;=Boshqaruv!$C$9,$J1201&lt;=Boshqaruv!$C$10,$K1201&lt;&gt;"",$K1201&lt;=Boshqaruv!$C$10),IF(COUNTIFS($B$4:$B1200,$B1201,$C$4:$C1200,$C1201,$J$4:$J1200,"&gt;="&amp;Boshqaruv!$C$9,$J$4:$J1200,"&lt;="&amp;Boshqaruv!$C$10,$K$4:$K1200,"&lt;&gt;",$K$4:$K1200,"&lt;="&amp;Boshqaruv!$C$10)=0,1,0),0)</f>
        <v>0</v>
      </c>
      <c r="S1201" s="28" t="n">
        <f aca="false">IF($P1201=1,IF(COUNTIFS($B$4:$B1200,$B1201,$C$4:$C1200,$C1201,$P$4:$P1200,1)=0,1,0),0)</f>
        <v>0</v>
      </c>
      <c r="T1201" s="12"/>
    </row>
    <row r="1202" customFormat="false" ht="15" hidden="false" customHeight="false" outlineLevel="0" collapsed="false">
      <c r="A1202" s="20" t="n">
        <v>1198</v>
      </c>
      <c r="B1202" s="12"/>
      <c r="C1202" s="13"/>
      <c r="D1202" s="24"/>
      <c r="E1202" s="12"/>
      <c r="F1202" s="12"/>
      <c r="G1202" s="25"/>
      <c r="H1202" s="25"/>
      <c r="I1202" s="25"/>
      <c r="J1202" s="13"/>
      <c r="K1202" s="13"/>
      <c r="L1202" s="25"/>
      <c r="M1202" s="14" t="str">
        <f aca="false">IF(OR($C1202="",$J1202=""),"",INT(($J1202-$C1202)/365.25))</f>
        <v/>
      </c>
      <c r="N1202" s="14" t="str">
        <f aca="false">IF($M1202="","",IF($M1202&lt;2,"Ha","Yo'q"))</f>
        <v/>
      </c>
      <c r="O1202" s="14" t="str">
        <f aca="false">IF($M1202="","",IF(AND($M1202&gt;=7,$M1202&lt;=17),"Ha","Yo'q"))</f>
        <v/>
      </c>
      <c r="P1202" s="14" t="str">
        <f aca="false">IF(AND($B1202&lt;&gt;"",$J1202&lt;&gt;"",$J1202&lt;=Boshqaruv!$C$10,OR($K1202="",$K1202&gt;Boshqaruv!$C$10),$L1202&lt;&gt;"Tibbiy qarshi ko'rsatma"),1,"")</f>
        <v/>
      </c>
      <c r="Q1202" s="28" t="n">
        <f aca="false">IF(AND($B1202&lt;&gt;"",$J1202&gt;=Boshqaruv!$C$9,$J1202&lt;=Boshqaruv!$C$10),IF(COUNTIFS($B$4:$B1201,$B1202,$C$4:$C1201,$C1202,$J$4:$J1201,"&gt;="&amp;Boshqaruv!$C$9,$J$4:$J1201,"&lt;="&amp;Boshqaruv!$C$10)=0,1,0),0)</f>
        <v>0</v>
      </c>
      <c r="R1202" s="28" t="n">
        <f aca="false">IF(AND($B1202&lt;&gt;"",$J1202&gt;=Boshqaruv!$C$9,$J1202&lt;=Boshqaruv!$C$10,$K1202&lt;&gt;"",$K1202&lt;=Boshqaruv!$C$10),IF(COUNTIFS($B$4:$B1201,$B1202,$C$4:$C1201,$C1202,$J$4:$J1201,"&gt;="&amp;Boshqaruv!$C$9,$J$4:$J1201,"&lt;="&amp;Boshqaruv!$C$10,$K$4:$K1201,"&lt;&gt;",$K$4:$K1201,"&lt;="&amp;Boshqaruv!$C$10)=0,1,0),0)</f>
        <v>0</v>
      </c>
      <c r="S1202" s="28" t="n">
        <f aca="false">IF($P1202=1,IF(COUNTIFS($B$4:$B1201,$B1202,$C$4:$C1201,$C1202,$P$4:$P1201,1)=0,1,0),0)</f>
        <v>0</v>
      </c>
      <c r="T1202" s="12"/>
    </row>
    <row r="1203" customFormat="false" ht="15" hidden="false" customHeight="false" outlineLevel="0" collapsed="false">
      <c r="A1203" s="20" t="n">
        <v>1199</v>
      </c>
      <c r="B1203" s="12"/>
      <c r="C1203" s="13"/>
      <c r="D1203" s="24"/>
      <c r="E1203" s="12"/>
      <c r="F1203" s="12"/>
      <c r="G1203" s="25"/>
      <c r="H1203" s="25"/>
      <c r="I1203" s="25"/>
      <c r="J1203" s="13"/>
      <c r="K1203" s="13"/>
      <c r="L1203" s="25"/>
      <c r="M1203" s="14" t="str">
        <f aca="false">IF(OR($C1203="",$J1203=""),"",INT(($J1203-$C1203)/365.25))</f>
        <v/>
      </c>
      <c r="N1203" s="14" t="str">
        <f aca="false">IF($M1203="","",IF($M1203&lt;2,"Ha","Yo'q"))</f>
        <v/>
      </c>
      <c r="O1203" s="14" t="str">
        <f aca="false">IF($M1203="","",IF(AND($M1203&gt;=7,$M1203&lt;=17),"Ha","Yo'q"))</f>
        <v/>
      </c>
      <c r="P1203" s="14" t="str">
        <f aca="false">IF(AND($B1203&lt;&gt;"",$J1203&lt;&gt;"",$J1203&lt;=Boshqaruv!$C$10,OR($K1203="",$K1203&gt;Boshqaruv!$C$10),$L1203&lt;&gt;"Tibbiy qarshi ko'rsatma"),1,"")</f>
        <v/>
      </c>
      <c r="Q1203" s="28" t="n">
        <f aca="false">IF(AND($B1203&lt;&gt;"",$J1203&gt;=Boshqaruv!$C$9,$J1203&lt;=Boshqaruv!$C$10),IF(COUNTIFS($B$4:$B1202,$B1203,$C$4:$C1202,$C1203,$J$4:$J1202,"&gt;="&amp;Boshqaruv!$C$9,$J$4:$J1202,"&lt;="&amp;Boshqaruv!$C$10)=0,1,0),0)</f>
        <v>0</v>
      </c>
      <c r="R1203" s="28" t="n">
        <f aca="false">IF(AND($B1203&lt;&gt;"",$J1203&gt;=Boshqaruv!$C$9,$J1203&lt;=Boshqaruv!$C$10,$K1203&lt;&gt;"",$K1203&lt;=Boshqaruv!$C$10),IF(COUNTIFS($B$4:$B1202,$B1203,$C$4:$C1202,$C1203,$J$4:$J1202,"&gt;="&amp;Boshqaruv!$C$9,$J$4:$J1202,"&lt;="&amp;Boshqaruv!$C$10,$K$4:$K1202,"&lt;&gt;",$K$4:$K1202,"&lt;="&amp;Boshqaruv!$C$10)=0,1,0),0)</f>
        <v>0</v>
      </c>
      <c r="S1203" s="28" t="n">
        <f aca="false">IF($P1203=1,IF(COUNTIFS($B$4:$B1202,$B1203,$C$4:$C1202,$C1203,$P$4:$P1202,1)=0,1,0),0)</f>
        <v>0</v>
      </c>
      <c r="T1203" s="12"/>
    </row>
    <row r="1204" customFormat="false" ht="15" hidden="false" customHeight="false" outlineLevel="0" collapsed="false">
      <c r="A1204" s="20" t="n">
        <v>1200</v>
      </c>
      <c r="B1204" s="12"/>
      <c r="C1204" s="13"/>
      <c r="D1204" s="24"/>
      <c r="E1204" s="12"/>
      <c r="F1204" s="12"/>
      <c r="G1204" s="25"/>
      <c r="H1204" s="25"/>
      <c r="I1204" s="25"/>
      <c r="J1204" s="13"/>
      <c r="K1204" s="13"/>
      <c r="L1204" s="25"/>
      <c r="M1204" s="14" t="str">
        <f aca="false">IF(OR($C1204="",$J1204=""),"",INT(($J1204-$C1204)/365.25))</f>
        <v/>
      </c>
      <c r="N1204" s="14" t="str">
        <f aca="false">IF($M1204="","",IF($M1204&lt;2,"Ha","Yo'q"))</f>
        <v/>
      </c>
      <c r="O1204" s="14" t="str">
        <f aca="false">IF($M1204="","",IF(AND($M1204&gt;=7,$M1204&lt;=17),"Ha","Yo'q"))</f>
        <v/>
      </c>
      <c r="P1204" s="14" t="str">
        <f aca="false">IF(AND($B1204&lt;&gt;"",$J1204&lt;&gt;"",$J1204&lt;=Boshqaruv!$C$10,OR($K1204="",$K1204&gt;Boshqaruv!$C$10),$L1204&lt;&gt;"Tibbiy qarshi ko'rsatma"),1,"")</f>
        <v/>
      </c>
      <c r="Q1204" s="28" t="n">
        <f aca="false">IF(AND($B1204&lt;&gt;"",$J1204&gt;=Boshqaruv!$C$9,$J1204&lt;=Boshqaruv!$C$10),IF(COUNTIFS($B$4:$B1203,$B1204,$C$4:$C1203,$C1204,$J$4:$J1203,"&gt;="&amp;Boshqaruv!$C$9,$J$4:$J1203,"&lt;="&amp;Boshqaruv!$C$10)=0,1,0),0)</f>
        <v>0</v>
      </c>
      <c r="R1204" s="28" t="n">
        <f aca="false">IF(AND($B1204&lt;&gt;"",$J1204&gt;=Boshqaruv!$C$9,$J1204&lt;=Boshqaruv!$C$10,$K1204&lt;&gt;"",$K1204&lt;=Boshqaruv!$C$10),IF(COUNTIFS($B$4:$B1203,$B1204,$C$4:$C1203,$C1204,$J$4:$J1203,"&gt;="&amp;Boshqaruv!$C$9,$J$4:$J1203,"&lt;="&amp;Boshqaruv!$C$10,$K$4:$K1203,"&lt;&gt;",$K$4:$K1203,"&lt;="&amp;Boshqaruv!$C$10)=0,1,0),0)</f>
        <v>0</v>
      </c>
      <c r="S1204" s="28" t="n">
        <f aca="false">IF($P1204=1,IF(COUNTIFS($B$4:$B1203,$B1204,$C$4:$C1203,$C1204,$P$4:$P1203,1)=0,1,0),0)</f>
        <v>0</v>
      </c>
      <c r="T1204" s="12"/>
    </row>
    <row r="1205" customFormat="false" ht="15" hidden="false" customHeight="false" outlineLevel="0" collapsed="false">
      <c r="A1205" s="20" t="n">
        <v>1201</v>
      </c>
      <c r="B1205" s="12"/>
      <c r="C1205" s="13"/>
      <c r="D1205" s="24"/>
      <c r="E1205" s="12"/>
      <c r="F1205" s="12"/>
      <c r="G1205" s="25"/>
      <c r="H1205" s="25"/>
      <c r="I1205" s="25"/>
      <c r="J1205" s="13"/>
      <c r="K1205" s="13"/>
      <c r="L1205" s="25"/>
      <c r="M1205" s="14" t="str">
        <f aca="false">IF(OR($C1205="",$J1205=""),"",INT(($J1205-$C1205)/365.25))</f>
        <v/>
      </c>
      <c r="N1205" s="14" t="str">
        <f aca="false">IF($M1205="","",IF($M1205&lt;2,"Ha","Yo'q"))</f>
        <v/>
      </c>
      <c r="O1205" s="14" t="str">
        <f aca="false">IF($M1205="","",IF(AND($M1205&gt;=7,$M1205&lt;=17),"Ha","Yo'q"))</f>
        <v/>
      </c>
      <c r="P1205" s="14" t="str">
        <f aca="false">IF(AND($B1205&lt;&gt;"",$J1205&lt;&gt;"",$J1205&lt;=Boshqaruv!$C$10,OR($K1205="",$K1205&gt;Boshqaruv!$C$10),$L1205&lt;&gt;"Tibbiy qarshi ko'rsatma"),1,"")</f>
        <v/>
      </c>
      <c r="Q1205" s="28" t="n">
        <f aca="false">IF(AND($B1205&lt;&gt;"",$J1205&gt;=Boshqaruv!$C$9,$J1205&lt;=Boshqaruv!$C$10),IF(COUNTIFS($B$4:$B1204,$B1205,$C$4:$C1204,$C1205,$J$4:$J1204,"&gt;="&amp;Boshqaruv!$C$9,$J$4:$J1204,"&lt;="&amp;Boshqaruv!$C$10)=0,1,0),0)</f>
        <v>0</v>
      </c>
      <c r="R1205" s="28" t="n">
        <f aca="false">IF(AND($B1205&lt;&gt;"",$J1205&gt;=Boshqaruv!$C$9,$J1205&lt;=Boshqaruv!$C$10,$K1205&lt;&gt;"",$K1205&lt;=Boshqaruv!$C$10),IF(COUNTIFS($B$4:$B1204,$B1205,$C$4:$C1204,$C1205,$J$4:$J1204,"&gt;="&amp;Boshqaruv!$C$9,$J$4:$J1204,"&lt;="&amp;Boshqaruv!$C$10,$K$4:$K1204,"&lt;&gt;",$K$4:$K1204,"&lt;="&amp;Boshqaruv!$C$10)=0,1,0),0)</f>
        <v>0</v>
      </c>
      <c r="S1205" s="28" t="n">
        <f aca="false">IF($P1205=1,IF(COUNTIFS($B$4:$B1204,$B1205,$C$4:$C1204,$C1205,$P$4:$P1204,1)=0,1,0),0)</f>
        <v>0</v>
      </c>
      <c r="T1205" s="12"/>
    </row>
    <row r="1206" customFormat="false" ht="15" hidden="false" customHeight="false" outlineLevel="0" collapsed="false">
      <c r="A1206" s="20" t="n">
        <v>1202</v>
      </c>
      <c r="B1206" s="12"/>
      <c r="C1206" s="13"/>
      <c r="D1206" s="24"/>
      <c r="E1206" s="12"/>
      <c r="F1206" s="12"/>
      <c r="G1206" s="25"/>
      <c r="H1206" s="25"/>
      <c r="I1206" s="25"/>
      <c r="J1206" s="13"/>
      <c r="K1206" s="13"/>
      <c r="L1206" s="25"/>
      <c r="M1206" s="14" t="str">
        <f aca="false">IF(OR($C1206="",$J1206=""),"",INT(($J1206-$C1206)/365.25))</f>
        <v/>
      </c>
      <c r="N1206" s="14" t="str">
        <f aca="false">IF($M1206="","",IF($M1206&lt;2,"Ha","Yo'q"))</f>
        <v/>
      </c>
      <c r="O1206" s="14" t="str">
        <f aca="false">IF($M1206="","",IF(AND($M1206&gt;=7,$M1206&lt;=17),"Ha","Yo'q"))</f>
        <v/>
      </c>
      <c r="P1206" s="14" t="str">
        <f aca="false">IF(AND($B1206&lt;&gt;"",$J1206&lt;&gt;"",$J1206&lt;=Boshqaruv!$C$10,OR($K1206="",$K1206&gt;Boshqaruv!$C$10),$L1206&lt;&gt;"Tibbiy qarshi ko'rsatma"),1,"")</f>
        <v/>
      </c>
      <c r="Q1206" s="28" t="n">
        <f aca="false">IF(AND($B1206&lt;&gt;"",$J1206&gt;=Boshqaruv!$C$9,$J1206&lt;=Boshqaruv!$C$10),IF(COUNTIFS($B$4:$B1205,$B1206,$C$4:$C1205,$C1206,$J$4:$J1205,"&gt;="&amp;Boshqaruv!$C$9,$J$4:$J1205,"&lt;="&amp;Boshqaruv!$C$10)=0,1,0),0)</f>
        <v>0</v>
      </c>
      <c r="R1206" s="28" t="n">
        <f aca="false">IF(AND($B1206&lt;&gt;"",$J1206&gt;=Boshqaruv!$C$9,$J1206&lt;=Boshqaruv!$C$10,$K1206&lt;&gt;"",$K1206&lt;=Boshqaruv!$C$10),IF(COUNTIFS($B$4:$B1205,$B1206,$C$4:$C1205,$C1206,$J$4:$J1205,"&gt;="&amp;Boshqaruv!$C$9,$J$4:$J1205,"&lt;="&amp;Boshqaruv!$C$10,$K$4:$K1205,"&lt;&gt;",$K$4:$K1205,"&lt;="&amp;Boshqaruv!$C$10)=0,1,0),0)</f>
        <v>0</v>
      </c>
      <c r="S1206" s="28" t="n">
        <f aca="false">IF($P1206=1,IF(COUNTIFS($B$4:$B1205,$B1206,$C$4:$C1205,$C1206,$P$4:$P1205,1)=0,1,0),0)</f>
        <v>0</v>
      </c>
      <c r="T1206" s="12"/>
    </row>
    <row r="1207" customFormat="false" ht="15" hidden="false" customHeight="false" outlineLevel="0" collapsed="false">
      <c r="A1207" s="20" t="n">
        <v>1203</v>
      </c>
      <c r="B1207" s="12"/>
      <c r="C1207" s="13"/>
      <c r="D1207" s="24"/>
      <c r="E1207" s="12"/>
      <c r="F1207" s="12"/>
      <c r="G1207" s="25"/>
      <c r="H1207" s="25"/>
      <c r="I1207" s="25"/>
      <c r="J1207" s="13"/>
      <c r="K1207" s="13"/>
      <c r="L1207" s="25"/>
      <c r="M1207" s="14" t="str">
        <f aca="false">IF(OR($C1207="",$J1207=""),"",INT(($J1207-$C1207)/365.25))</f>
        <v/>
      </c>
      <c r="N1207" s="14" t="str">
        <f aca="false">IF($M1207="","",IF($M1207&lt;2,"Ha","Yo'q"))</f>
        <v/>
      </c>
      <c r="O1207" s="14" t="str">
        <f aca="false">IF($M1207="","",IF(AND($M1207&gt;=7,$M1207&lt;=17),"Ha","Yo'q"))</f>
        <v/>
      </c>
      <c r="P1207" s="14" t="str">
        <f aca="false">IF(AND($B1207&lt;&gt;"",$J1207&lt;&gt;"",$J1207&lt;=Boshqaruv!$C$10,OR($K1207="",$K1207&gt;Boshqaruv!$C$10),$L1207&lt;&gt;"Tibbiy qarshi ko'rsatma"),1,"")</f>
        <v/>
      </c>
      <c r="Q1207" s="28" t="n">
        <f aca="false">IF(AND($B1207&lt;&gt;"",$J1207&gt;=Boshqaruv!$C$9,$J1207&lt;=Boshqaruv!$C$10),IF(COUNTIFS($B$4:$B1206,$B1207,$C$4:$C1206,$C1207,$J$4:$J1206,"&gt;="&amp;Boshqaruv!$C$9,$J$4:$J1206,"&lt;="&amp;Boshqaruv!$C$10)=0,1,0),0)</f>
        <v>0</v>
      </c>
      <c r="R1207" s="28" t="n">
        <f aca="false">IF(AND($B1207&lt;&gt;"",$J1207&gt;=Boshqaruv!$C$9,$J1207&lt;=Boshqaruv!$C$10,$K1207&lt;&gt;"",$K1207&lt;=Boshqaruv!$C$10),IF(COUNTIFS($B$4:$B1206,$B1207,$C$4:$C1206,$C1207,$J$4:$J1206,"&gt;="&amp;Boshqaruv!$C$9,$J$4:$J1206,"&lt;="&amp;Boshqaruv!$C$10,$K$4:$K1206,"&lt;&gt;",$K$4:$K1206,"&lt;="&amp;Boshqaruv!$C$10)=0,1,0),0)</f>
        <v>0</v>
      </c>
      <c r="S1207" s="28" t="n">
        <f aca="false">IF($P1207=1,IF(COUNTIFS($B$4:$B1206,$B1207,$C$4:$C1206,$C1207,$P$4:$P1206,1)=0,1,0),0)</f>
        <v>0</v>
      </c>
      <c r="T1207" s="12"/>
    </row>
    <row r="1208" customFormat="false" ht="15" hidden="false" customHeight="false" outlineLevel="0" collapsed="false">
      <c r="A1208" s="20" t="n">
        <v>1204</v>
      </c>
      <c r="B1208" s="12"/>
      <c r="C1208" s="13"/>
      <c r="D1208" s="24"/>
      <c r="E1208" s="12"/>
      <c r="F1208" s="12"/>
      <c r="G1208" s="25"/>
      <c r="H1208" s="25"/>
      <c r="I1208" s="25"/>
      <c r="J1208" s="13"/>
      <c r="K1208" s="13"/>
      <c r="L1208" s="25"/>
      <c r="M1208" s="14" t="str">
        <f aca="false">IF(OR($C1208="",$J1208=""),"",INT(($J1208-$C1208)/365.25))</f>
        <v/>
      </c>
      <c r="N1208" s="14" t="str">
        <f aca="false">IF($M1208="","",IF($M1208&lt;2,"Ha","Yo'q"))</f>
        <v/>
      </c>
      <c r="O1208" s="14" t="str">
        <f aca="false">IF($M1208="","",IF(AND($M1208&gt;=7,$M1208&lt;=17),"Ha","Yo'q"))</f>
        <v/>
      </c>
      <c r="P1208" s="14" t="str">
        <f aca="false">IF(AND($B1208&lt;&gt;"",$J1208&lt;&gt;"",$J1208&lt;=Boshqaruv!$C$10,OR($K1208="",$K1208&gt;Boshqaruv!$C$10),$L1208&lt;&gt;"Tibbiy qarshi ko'rsatma"),1,"")</f>
        <v/>
      </c>
      <c r="Q1208" s="28" t="n">
        <f aca="false">IF(AND($B1208&lt;&gt;"",$J1208&gt;=Boshqaruv!$C$9,$J1208&lt;=Boshqaruv!$C$10),IF(COUNTIFS($B$4:$B1207,$B1208,$C$4:$C1207,$C1208,$J$4:$J1207,"&gt;="&amp;Boshqaruv!$C$9,$J$4:$J1207,"&lt;="&amp;Boshqaruv!$C$10)=0,1,0),0)</f>
        <v>0</v>
      </c>
      <c r="R1208" s="28" t="n">
        <f aca="false">IF(AND($B1208&lt;&gt;"",$J1208&gt;=Boshqaruv!$C$9,$J1208&lt;=Boshqaruv!$C$10,$K1208&lt;&gt;"",$K1208&lt;=Boshqaruv!$C$10),IF(COUNTIFS($B$4:$B1207,$B1208,$C$4:$C1207,$C1208,$J$4:$J1207,"&gt;="&amp;Boshqaruv!$C$9,$J$4:$J1207,"&lt;="&amp;Boshqaruv!$C$10,$K$4:$K1207,"&lt;&gt;",$K$4:$K1207,"&lt;="&amp;Boshqaruv!$C$10)=0,1,0),0)</f>
        <v>0</v>
      </c>
      <c r="S1208" s="28" t="n">
        <f aca="false">IF($P1208=1,IF(COUNTIFS($B$4:$B1207,$B1208,$C$4:$C1207,$C1208,$P$4:$P1207,1)=0,1,0),0)</f>
        <v>0</v>
      </c>
      <c r="T1208" s="12"/>
    </row>
    <row r="1209" customFormat="false" ht="15" hidden="false" customHeight="false" outlineLevel="0" collapsed="false">
      <c r="A1209" s="20" t="n">
        <v>1205</v>
      </c>
      <c r="B1209" s="12"/>
      <c r="C1209" s="13"/>
      <c r="D1209" s="24"/>
      <c r="E1209" s="12"/>
      <c r="F1209" s="12"/>
      <c r="G1209" s="25"/>
      <c r="H1209" s="25"/>
      <c r="I1209" s="25"/>
      <c r="J1209" s="13"/>
      <c r="K1209" s="13"/>
      <c r="L1209" s="25"/>
      <c r="M1209" s="14" t="str">
        <f aca="false">IF(OR($C1209="",$J1209=""),"",INT(($J1209-$C1209)/365.25))</f>
        <v/>
      </c>
      <c r="N1209" s="14" t="str">
        <f aca="false">IF($M1209="","",IF($M1209&lt;2,"Ha","Yo'q"))</f>
        <v/>
      </c>
      <c r="O1209" s="14" t="str">
        <f aca="false">IF($M1209="","",IF(AND($M1209&gt;=7,$M1209&lt;=17),"Ha","Yo'q"))</f>
        <v/>
      </c>
      <c r="P1209" s="14" t="str">
        <f aca="false">IF(AND($B1209&lt;&gt;"",$J1209&lt;&gt;"",$J1209&lt;=Boshqaruv!$C$10,OR($K1209="",$K1209&gt;Boshqaruv!$C$10),$L1209&lt;&gt;"Tibbiy qarshi ko'rsatma"),1,"")</f>
        <v/>
      </c>
      <c r="Q1209" s="28" t="n">
        <f aca="false">IF(AND($B1209&lt;&gt;"",$J1209&gt;=Boshqaruv!$C$9,$J1209&lt;=Boshqaruv!$C$10),IF(COUNTIFS($B$4:$B1208,$B1209,$C$4:$C1208,$C1209,$J$4:$J1208,"&gt;="&amp;Boshqaruv!$C$9,$J$4:$J1208,"&lt;="&amp;Boshqaruv!$C$10)=0,1,0),0)</f>
        <v>0</v>
      </c>
      <c r="R1209" s="28" t="n">
        <f aca="false">IF(AND($B1209&lt;&gt;"",$J1209&gt;=Boshqaruv!$C$9,$J1209&lt;=Boshqaruv!$C$10,$K1209&lt;&gt;"",$K1209&lt;=Boshqaruv!$C$10),IF(COUNTIFS($B$4:$B1208,$B1209,$C$4:$C1208,$C1209,$J$4:$J1208,"&gt;="&amp;Boshqaruv!$C$9,$J$4:$J1208,"&lt;="&amp;Boshqaruv!$C$10,$K$4:$K1208,"&lt;&gt;",$K$4:$K1208,"&lt;="&amp;Boshqaruv!$C$10)=0,1,0),0)</f>
        <v>0</v>
      </c>
      <c r="S1209" s="28" t="n">
        <f aca="false">IF($P1209=1,IF(COUNTIFS($B$4:$B1208,$B1209,$C$4:$C1208,$C1209,$P$4:$P1208,1)=0,1,0),0)</f>
        <v>0</v>
      </c>
      <c r="T1209" s="12"/>
    </row>
    <row r="1210" customFormat="false" ht="15" hidden="false" customHeight="false" outlineLevel="0" collapsed="false">
      <c r="A1210" s="20" t="n">
        <v>1206</v>
      </c>
      <c r="B1210" s="12"/>
      <c r="C1210" s="13"/>
      <c r="D1210" s="24"/>
      <c r="E1210" s="12"/>
      <c r="F1210" s="12"/>
      <c r="G1210" s="25"/>
      <c r="H1210" s="25"/>
      <c r="I1210" s="25"/>
      <c r="J1210" s="13"/>
      <c r="K1210" s="13"/>
      <c r="L1210" s="25"/>
      <c r="M1210" s="14" t="str">
        <f aca="false">IF(OR($C1210="",$J1210=""),"",INT(($J1210-$C1210)/365.25))</f>
        <v/>
      </c>
      <c r="N1210" s="14" t="str">
        <f aca="false">IF($M1210="","",IF($M1210&lt;2,"Ha","Yo'q"))</f>
        <v/>
      </c>
      <c r="O1210" s="14" t="str">
        <f aca="false">IF($M1210="","",IF(AND($M1210&gt;=7,$M1210&lt;=17),"Ha","Yo'q"))</f>
        <v/>
      </c>
      <c r="P1210" s="14" t="str">
        <f aca="false">IF(AND($B1210&lt;&gt;"",$J1210&lt;&gt;"",$J1210&lt;=Boshqaruv!$C$10,OR($K1210="",$K1210&gt;Boshqaruv!$C$10),$L1210&lt;&gt;"Tibbiy qarshi ko'rsatma"),1,"")</f>
        <v/>
      </c>
      <c r="Q1210" s="28" t="n">
        <f aca="false">IF(AND($B1210&lt;&gt;"",$J1210&gt;=Boshqaruv!$C$9,$J1210&lt;=Boshqaruv!$C$10),IF(COUNTIFS($B$4:$B1209,$B1210,$C$4:$C1209,$C1210,$J$4:$J1209,"&gt;="&amp;Boshqaruv!$C$9,$J$4:$J1209,"&lt;="&amp;Boshqaruv!$C$10)=0,1,0),0)</f>
        <v>0</v>
      </c>
      <c r="R1210" s="28" t="n">
        <f aca="false">IF(AND($B1210&lt;&gt;"",$J1210&gt;=Boshqaruv!$C$9,$J1210&lt;=Boshqaruv!$C$10,$K1210&lt;&gt;"",$K1210&lt;=Boshqaruv!$C$10),IF(COUNTIFS($B$4:$B1209,$B1210,$C$4:$C1209,$C1210,$J$4:$J1209,"&gt;="&amp;Boshqaruv!$C$9,$J$4:$J1209,"&lt;="&amp;Boshqaruv!$C$10,$K$4:$K1209,"&lt;&gt;",$K$4:$K1209,"&lt;="&amp;Boshqaruv!$C$10)=0,1,0),0)</f>
        <v>0</v>
      </c>
      <c r="S1210" s="28" t="n">
        <f aca="false">IF($P1210=1,IF(COUNTIFS($B$4:$B1209,$B1210,$C$4:$C1209,$C1210,$P$4:$P1209,1)=0,1,0),0)</f>
        <v>0</v>
      </c>
      <c r="T1210" s="12"/>
    </row>
    <row r="1211" customFormat="false" ht="15" hidden="false" customHeight="false" outlineLevel="0" collapsed="false">
      <c r="A1211" s="20" t="n">
        <v>1207</v>
      </c>
      <c r="B1211" s="12"/>
      <c r="C1211" s="13"/>
      <c r="D1211" s="24"/>
      <c r="E1211" s="12"/>
      <c r="F1211" s="12"/>
      <c r="G1211" s="25"/>
      <c r="H1211" s="25"/>
      <c r="I1211" s="25"/>
      <c r="J1211" s="13"/>
      <c r="K1211" s="13"/>
      <c r="L1211" s="25"/>
      <c r="M1211" s="14" t="str">
        <f aca="false">IF(OR($C1211="",$J1211=""),"",INT(($J1211-$C1211)/365.25))</f>
        <v/>
      </c>
      <c r="N1211" s="14" t="str">
        <f aca="false">IF($M1211="","",IF($M1211&lt;2,"Ha","Yo'q"))</f>
        <v/>
      </c>
      <c r="O1211" s="14" t="str">
        <f aca="false">IF($M1211="","",IF(AND($M1211&gt;=7,$M1211&lt;=17),"Ha","Yo'q"))</f>
        <v/>
      </c>
      <c r="P1211" s="14" t="str">
        <f aca="false">IF(AND($B1211&lt;&gt;"",$J1211&lt;&gt;"",$J1211&lt;=Boshqaruv!$C$10,OR($K1211="",$K1211&gt;Boshqaruv!$C$10),$L1211&lt;&gt;"Tibbiy qarshi ko'rsatma"),1,"")</f>
        <v/>
      </c>
      <c r="Q1211" s="28" t="n">
        <f aca="false">IF(AND($B1211&lt;&gt;"",$J1211&gt;=Boshqaruv!$C$9,$J1211&lt;=Boshqaruv!$C$10),IF(COUNTIFS($B$4:$B1210,$B1211,$C$4:$C1210,$C1211,$J$4:$J1210,"&gt;="&amp;Boshqaruv!$C$9,$J$4:$J1210,"&lt;="&amp;Boshqaruv!$C$10)=0,1,0),0)</f>
        <v>0</v>
      </c>
      <c r="R1211" s="28" t="n">
        <f aca="false">IF(AND($B1211&lt;&gt;"",$J1211&gt;=Boshqaruv!$C$9,$J1211&lt;=Boshqaruv!$C$10,$K1211&lt;&gt;"",$K1211&lt;=Boshqaruv!$C$10),IF(COUNTIFS($B$4:$B1210,$B1211,$C$4:$C1210,$C1211,$J$4:$J1210,"&gt;="&amp;Boshqaruv!$C$9,$J$4:$J1210,"&lt;="&amp;Boshqaruv!$C$10,$K$4:$K1210,"&lt;&gt;",$K$4:$K1210,"&lt;="&amp;Boshqaruv!$C$10)=0,1,0),0)</f>
        <v>0</v>
      </c>
      <c r="S1211" s="28" t="n">
        <f aca="false">IF($P1211=1,IF(COUNTIFS($B$4:$B1210,$B1211,$C$4:$C1210,$C1211,$P$4:$P1210,1)=0,1,0),0)</f>
        <v>0</v>
      </c>
      <c r="T1211" s="12"/>
    </row>
    <row r="1212" customFormat="false" ht="15" hidden="false" customHeight="false" outlineLevel="0" collapsed="false">
      <c r="A1212" s="20" t="n">
        <v>1208</v>
      </c>
      <c r="B1212" s="12"/>
      <c r="C1212" s="13"/>
      <c r="D1212" s="24"/>
      <c r="E1212" s="12"/>
      <c r="F1212" s="12"/>
      <c r="G1212" s="25"/>
      <c r="H1212" s="25"/>
      <c r="I1212" s="25"/>
      <c r="J1212" s="13"/>
      <c r="K1212" s="13"/>
      <c r="L1212" s="25"/>
      <c r="M1212" s="14" t="str">
        <f aca="false">IF(OR($C1212="",$J1212=""),"",INT(($J1212-$C1212)/365.25))</f>
        <v/>
      </c>
      <c r="N1212" s="14" t="str">
        <f aca="false">IF($M1212="","",IF($M1212&lt;2,"Ha","Yo'q"))</f>
        <v/>
      </c>
      <c r="O1212" s="14" t="str">
        <f aca="false">IF($M1212="","",IF(AND($M1212&gt;=7,$M1212&lt;=17),"Ha","Yo'q"))</f>
        <v/>
      </c>
      <c r="P1212" s="14" t="str">
        <f aca="false">IF(AND($B1212&lt;&gt;"",$J1212&lt;&gt;"",$J1212&lt;=Boshqaruv!$C$10,OR($K1212="",$K1212&gt;Boshqaruv!$C$10),$L1212&lt;&gt;"Tibbiy qarshi ko'rsatma"),1,"")</f>
        <v/>
      </c>
      <c r="Q1212" s="28" t="n">
        <f aca="false">IF(AND($B1212&lt;&gt;"",$J1212&gt;=Boshqaruv!$C$9,$J1212&lt;=Boshqaruv!$C$10),IF(COUNTIFS($B$4:$B1211,$B1212,$C$4:$C1211,$C1212,$J$4:$J1211,"&gt;="&amp;Boshqaruv!$C$9,$J$4:$J1211,"&lt;="&amp;Boshqaruv!$C$10)=0,1,0),0)</f>
        <v>0</v>
      </c>
      <c r="R1212" s="28" t="n">
        <f aca="false">IF(AND($B1212&lt;&gt;"",$J1212&gt;=Boshqaruv!$C$9,$J1212&lt;=Boshqaruv!$C$10,$K1212&lt;&gt;"",$K1212&lt;=Boshqaruv!$C$10),IF(COUNTIFS($B$4:$B1211,$B1212,$C$4:$C1211,$C1212,$J$4:$J1211,"&gt;="&amp;Boshqaruv!$C$9,$J$4:$J1211,"&lt;="&amp;Boshqaruv!$C$10,$K$4:$K1211,"&lt;&gt;",$K$4:$K1211,"&lt;="&amp;Boshqaruv!$C$10)=0,1,0),0)</f>
        <v>0</v>
      </c>
      <c r="S1212" s="28" t="n">
        <f aca="false">IF($P1212=1,IF(COUNTIFS($B$4:$B1211,$B1212,$C$4:$C1211,$C1212,$P$4:$P1211,1)=0,1,0),0)</f>
        <v>0</v>
      </c>
      <c r="T1212" s="12"/>
    </row>
    <row r="1213" customFormat="false" ht="15" hidden="false" customHeight="false" outlineLevel="0" collapsed="false">
      <c r="A1213" s="20" t="n">
        <v>1209</v>
      </c>
      <c r="B1213" s="12"/>
      <c r="C1213" s="13"/>
      <c r="D1213" s="24"/>
      <c r="E1213" s="12"/>
      <c r="F1213" s="12"/>
      <c r="G1213" s="25"/>
      <c r="H1213" s="25"/>
      <c r="I1213" s="25"/>
      <c r="J1213" s="13"/>
      <c r="K1213" s="13"/>
      <c r="L1213" s="25"/>
      <c r="M1213" s="14" t="str">
        <f aca="false">IF(OR($C1213="",$J1213=""),"",INT(($J1213-$C1213)/365.25))</f>
        <v/>
      </c>
      <c r="N1213" s="14" t="str">
        <f aca="false">IF($M1213="","",IF($M1213&lt;2,"Ha","Yo'q"))</f>
        <v/>
      </c>
      <c r="O1213" s="14" t="str">
        <f aca="false">IF($M1213="","",IF(AND($M1213&gt;=7,$M1213&lt;=17),"Ha","Yo'q"))</f>
        <v/>
      </c>
      <c r="P1213" s="14" t="str">
        <f aca="false">IF(AND($B1213&lt;&gt;"",$J1213&lt;&gt;"",$J1213&lt;=Boshqaruv!$C$10,OR($K1213="",$K1213&gt;Boshqaruv!$C$10),$L1213&lt;&gt;"Tibbiy qarshi ko'rsatma"),1,"")</f>
        <v/>
      </c>
      <c r="Q1213" s="28" t="n">
        <f aca="false">IF(AND($B1213&lt;&gt;"",$J1213&gt;=Boshqaruv!$C$9,$J1213&lt;=Boshqaruv!$C$10),IF(COUNTIFS($B$4:$B1212,$B1213,$C$4:$C1212,$C1213,$J$4:$J1212,"&gt;="&amp;Boshqaruv!$C$9,$J$4:$J1212,"&lt;="&amp;Boshqaruv!$C$10)=0,1,0),0)</f>
        <v>0</v>
      </c>
      <c r="R1213" s="28" t="n">
        <f aca="false">IF(AND($B1213&lt;&gt;"",$J1213&gt;=Boshqaruv!$C$9,$J1213&lt;=Boshqaruv!$C$10,$K1213&lt;&gt;"",$K1213&lt;=Boshqaruv!$C$10),IF(COUNTIFS($B$4:$B1212,$B1213,$C$4:$C1212,$C1213,$J$4:$J1212,"&gt;="&amp;Boshqaruv!$C$9,$J$4:$J1212,"&lt;="&amp;Boshqaruv!$C$10,$K$4:$K1212,"&lt;&gt;",$K$4:$K1212,"&lt;="&amp;Boshqaruv!$C$10)=0,1,0),0)</f>
        <v>0</v>
      </c>
      <c r="S1213" s="28" t="n">
        <f aca="false">IF($P1213=1,IF(COUNTIFS($B$4:$B1212,$B1213,$C$4:$C1212,$C1213,$P$4:$P1212,1)=0,1,0),0)</f>
        <v>0</v>
      </c>
      <c r="T1213" s="12"/>
    </row>
    <row r="1214" customFormat="false" ht="15" hidden="false" customHeight="false" outlineLevel="0" collapsed="false">
      <c r="A1214" s="20" t="n">
        <v>1210</v>
      </c>
      <c r="B1214" s="12"/>
      <c r="C1214" s="13"/>
      <c r="D1214" s="24"/>
      <c r="E1214" s="12"/>
      <c r="F1214" s="12"/>
      <c r="G1214" s="25"/>
      <c r="H1214" s="25"/>
      <c r="I1214" s="25"/>
      <c r="J1214" s="13"/>
      <c r="K1214" s="13"/>
      <c r="L1214" s="25"/>
      <c r="M1214" s="14" t="str">
        <f aca="false">IF(OR($C1214="",$J1214=""),"",INT(($J1214-$C1214)/365.25))</f>
        <v/>
      </c>
      <c r="N1214" s="14" t="str">
        <f aca="false">IF($M1214="","",IF($M1214&lt;2,"Ha","Yo'q"))</f>
        <v/>
      </c>
      <c r="O1214" s="14" t="str">
        <f aca="false">IF($M1214="","",IF(AND($M1214&gt;=7,$M1214&lt;=17),"Ha","Yo'q"))</f>
        <v/>
      </c>
      <c r="P1214" s="14" t="str">
        <f aca="false">IF(AND($B1214&lt;&gt;"",$J1214&lt;&gt;"",$J1214&lt;=Boshqaruv!$C$10,OR($K1214="",$K1214&gt;Boshqaruv!$C$10),$L1214&lt;&gt;"Tibbiy qarshi ko'rsatma"),1,"")</f>
        <v/>
      </c>
      <c r="Q1214" s="28" t="n">
        <f aca="false">IF(AND($B1214&lt;&gt;"",$J1214&gt;=Boshqaruv!$C$9,$J1214&lt;=Boshqaruv!$C$10),IF(COUNTIFS($B$4:$B1213,$B1214,$C$4:$C1213,$C1214,$J$4:$J1213,"&gt;="&amp;Boshqaruv!$C$9,$J$4:$J1213,"&lt;="&amp;Boshqaruv!$C$10)=0,1,0),0)</f>
        <v>0</v>
      </c>
      <c r="R1214" s="28" t="n">
        <f aca="false">IF(AND($B1214&lt;&gt;"",$J1214&gt;=Boshqaruv!$C$9,$J1214&lt;=Boshqaruv!$C$10,$K1214&lt;&gt;"",$K1214&lt;=Boshqaruv!$C$10),IF(COUNTIFS($B$4:$B1213,$B1214,$C$4:$C1213,$C1214,$J$4:$J1213,"&gt;="&amp;Boshqaruv!$C$9,$J$4:$J1213,"&lt;="&amp;Boshqaruv!$C$10,$K$4:$K1213,"&lt;&gt;",$K$4:$K1213,"&lt;="&amp;Boshqaruv!$C$10)=0,1,0),0)</f>
        <v>0</v>
      </c>
      <c r="S1214" s="28" t="n">
        <f aca="false">IF($P1214=1,IF(COUNTIFS($B$4:$B1213,$B1214,$C$4:$C1213,$C1214,$P$4:$P1213,1)=0,1,0),0)</f>
        <v>0</v>
      </c>
      <c r="T1214" s="12"/>
    </row>
    <row r="1215" customFormat="false" ht="15" hidden="false" customHeight="false" outlineLevel="0" collapsed="false">
      <c r="A1215" s="20" t="n">
        <v>1211</v>
      </c>
      <c r="B1215" s="12"/>
      <c r="C1215" s="13"/>
      <c r="D1215" s="24"/>
      <c r="E1215" s="12"/>
      <c r="F1215" s="12"/>
      <c r="G1215" s="25"/>
      <c r="H1215" s="25"/>
      <c r="I1215" s="25"/>
      <c r="J1215" s="13"/>
      <c r="K1215" s="13"/>
      <c r="L1215" s="25"/>
      <c r="M1215" s="14" t="str">
        <f aca="false">IF(OR($C1215="",$J1215=""),"",INT(($J1215-$C1215)/365.25))</f>
        <v/>
      </c>
      <c r="N1215" s="14" t="str">
        <f aca="false">IF($M1215="","",IF($M1215&lt;2,"Ha","Yo'q"))</f>
        <v/>
      </c>
      <c r="O1215" s="14" t="str">
        <f aca="false">IF($M1215="","",IF(AND($M1215&gt;=7,$M1215&lt;=17),"Ha","Yo'q"))</f>
        <v/>
      </c>
      <c r="P1215" s="14" t="str">
        <f aca="false">IF(AND($B1215&lt;&gt;"",$J1215&lt;&gt;"",$J1215&lt;=Boshqaruv!$C$10,OR($K1215="",$K1215&gt;Boshqaruv!$C$10),$L1215&lt;&gt;"Tibbiy qarshi ko'rsatma"),1,"")</f>
        <v/>
      </c>
      <c r="Q1215" s="28" t="n">
        <f aca="false">IF(AND($B1215&lt;&gt;"",$J1215&gt;=Boshqaruv!$C$9,$J1215&lt;=Boshqaruv!$C$10),IF(COUNTIFS($B$4:$B1214,$B1215,$C$4:$C1214,$C1215,$J$4:$J1214,"&gt;="&amp;Boshqaruv!$C$9,$J$4:$J1214,"&lt;="&amp;Boshqaruv!$C$10)=0,1,0),0)</f>
        <v>0</v>
      </c>
      <c r="R1215" s="28" t="n">
        <f aca="false">IF(AND($B1215&lt;&gt;"",$J1215&gt;=Boshqaruv!$C$9,$J1215&lt;=Boshqaruv!$C$10,$K1215&lt;&gt;"",$K1215&lt;=Boshqaruv!$C$10),IF(COUNTIFS($B$4:$B1214,$B1215,$C$4:$C1214,$C1215,$J$4:$J1214,"&gt;="&amp;Boshqaruv!$C$9,$J$4:$J1214,"&lt;="&amp;Boshqaruv!$C$10,$K$4:$K1214,"&lt;&gt;",$K$4:$K1214,"&lt;="&amp;Boshqaruv!$C$10)=0,1,0),0)</f>
        <v>0</v>
      </c>
      <c r="S1215" s="28" t="n">
        <f aca="false">IF($P1215=1,IF(COUNTIFS($B$4:$B1214,$B1215,$C$4:$C1214,$C1215,$P$4:$P1214,1)=0,1,0),0)</f>
        <v>0</v>
      </c>
      <c r="T1215" s="12"/>
    </row>
    <row r="1216" customFormat="false" ht="15" hidden="false" customHeight="false" outlineLevel="0" collapsed="false">
      <c r="A1216" s="20" t="n">
        <v>1212</v>
      </c>
      <c r="B1216" s="12"/>
      <c r="C1216" s="13"/>
      <c r="D1216" s="24"/>
      <c r="E1216" s="12"/>
      <c r="F1216" s="12"/>
      <c r="G1216" s="25"/>
      <c r="H1216" s="25"/>
      <c r="I1216" s="25"/>
      <c r="J1216" s="13"/>
      <c r="K1216" s="13"/>
      <c r="L1216" s="25"/>
      <c r="M1216" s="14" t="str">
        <f aca="false">IF(OR($C1216="",$J1216=""),"",INT(($J1216-$C1216)/365.25))</f>
        <v/>
      </c>
      <c r="N1216" s="14" t="str">
        <f aca="false">IF($M1216="","",IF($M1216&lt;2,"Ha","Yo'q"))</f>
        <v/>
      </c>
      <c r="O1216" s="14" t="str">
        <f aca="false">IF($M1216="","",IF(AND($M1216&gt;=7,$M1216&lt;=17),"Ha","Yo'q"))</f>
        <v/>
      </c>
      <c r="P1216" s="14" t="str">
        <f aca="false">IF(AND($B1216&lt;&gt;"",$J1216&lt;&gt;"",$J1216&lt;=Boshqaruv!$C$10,OR($K1216="",$K1216&gt;Boshqaruv!$C$10),$L1216&lt;&gt;"Tibbiy qarshi ko'rsatma"),1,"")</f>
        <v/>
      </c>
      <c r="Q1216" s="28" t="n">
        <f aca="false">IF(AND($B1216&lt;&gt;"",$J1216&gt;=Boshqaruv!$C$9,$J1216&lt;=Boshqaruv!$C$10),IF(COUNTIFS($B$4:$B1215,$B1216,$C$4:$C1215,$C1216,$J$4:$J1215,"&gt;="&amp;Boshqaruv!$C$9,$J$4:$J1215,"&lt;="&amp;Boshqaruv!$C$10)=0,1,0),0)</f>
        <v>0</v>
      </c>
      <c r="R1216" s="28" t="n">
        <f aca="false">IF(AND($B1216&lt;&gt;"",$J1216&gt;=Boshqaruv!$C$9,$J1216&lt;=Boshqaruv!$C$10,$K1216&lt;&gt;"",$K1216&lt;=Boshqaruv!$C$10),IF(COUNTIFS($B$4:$B1215,$B1216,$C$4:$C1215,$C1216,$J$4:$J1215,"&gt;="&amp;Boshqaruv!$C$9,$J$4:$J1215,"&lt;="&amp;Boshqaruv!$C$10,$K$4:$K1215,"&lt;&gt;",$K$4:$K1215,"&lt;="&amp;Boshqaruv!$C$10)=0,1,0),0)</f>
        <v>0</v>
      </c>
      <c r="S1216" s="28" t="n">
        <f aca="false">IF($P1216=1,IF(COUNTIFS($B$4:$B1215,$B1216,$C$4:$C1215,$C1216,$P$4:$P1215,1)=0,1,0),0)</f>
        <v>0</v>
      </c>
      <c r="T1216" s="12"/>
    </row>
    <row r="1217" customFormat="false" ht="15" hidden="false" customHeight="false" outlineLevel="0" collapsed="false">
      <c r="A1217" s="20" t="n">
        <v>1213</v>
      </c>
      <c r="B1217" s="12"/>
      <c r="C1217" s="13"/>
      <c r="D1217" s="24"/>
      <c r="E1217" s="12"/>
      <c r="F1217" s="12"/>
      <c r="G1217" s="25"/>
      <c r="H1217" s="25"/>
      <c r="I1217" s="25"/>
      <c r="J1217" s="13"/>
      <c r="K1217" s="13"/>
      <c r="L1217" s="25"/>
      <c r="M1217" s="14" t="str">
        <f aca="false">IF(OR($C1217="",$J1217=""),"",INT(($J1217-$C1217)/365.25))</f>
        <v/>
      </c>
      <c r="N1217" s="14" t="str">
        <f aca="false">IF($M1217="","",IF($M1217&lt;2,"Ha","Yo'q"))</f>
        <v/>
      </c>
      <c r="O1217" s="14" t="str">
        <f aca="false">IF($M1217="","",IF(AND($M1217&gt;=7,$M1217&lt;=17),"Ha","Yo'q"))</f>
        <v/>
      </c>
      <c r="P1217" s="14" t="str">
        <f aca="false">IF(AND($B1217&lt;&gt;"",$J1217&lt;&gt;"",$J1217&lt;=Boshqaruv!$C$10,OR($K1217="",$K1217&gt;Boshqaruv!$C$10),$L1217&lt;&gt;"Tibbiy qarshi ko'rsatma"),1,"")</f>
        <v/>
      </c>
      <c r="Q1217" s="28" t="n">
        <f aca="false">IF(AND($B1217&lt;&gt;"",$J1217&gt;=Boshqaruv!$C$9,$J1217&lt;=Boshqaruv!$C$10),IF(COUNTIFS($B$4:$B1216,$B1217,$C$4:$C1216,$C1217,$J$4:$J1216,"&gt;="&amp;Boshqaruv!$C$9,$J$4:$J1216,"&lt;="&amp;Boshqaruv!$C$10)=0,1,0),0)</f>
        <v>0</v>
      </c>
      <c r="R1217" s="28" t="n">
        <f aca="false">IF(AND($B1217&lt;&gt;"",$J1217&gt;=Boshqaruv!$C$9,$J1217&lt;=Boshqaruv!$C$10,$K1217&lt;&gt;"",$K1217&lt;=Boshqaruv!$C$10),IF(COUNTIFS($B$4:$B1216,$B1217,$C$4:$C1216,$C1217,$J$4:$J1216,"&gt;="&amp;Boshqaruv!$C$9,$J$4:$J1216,"&lt;="&amp;Boshqaruv!$C$10,$K$4:$K1216,"&lt;&gt;",$K$4:$K1216,"&lt;="&amp;Boshqaruv!$C$10)=0,1,0),0)</f>
        <v>0</v>
      </c>
      <c r="S1217" s="28" t="n">
        <f aca="false">IF($P1217=1,IF(COUNTIFS($B$4:$B1216,$B1217,$C$4:$C1216,$C1217,$P$4:$P1216,1)=0,1,0),0)</f>
        <v>0</v>
      </c>
      <c r="T1217" s="12"/>
    </row>
    <row r="1218" customFormat="false" ht="15" hidden="false" customHeight="false" outlineLevel="0" collapsed="false">
      <c r="A1218" s="20" t="n">
        <v>1214</v>
      </c>
      <c r="B1218" s="12"/>
      <c r="C1218" s="13"/>
      <c r="D1218" s="24"/>
      <c r="E1218" s="12"/>
      <c r="F1218" s="12"/>
      <c r="G1218" s="25"/>
      <c r="H1218" s="25"/>
      <c r="I1218" s="25"/>
      <c r="J1218" s="13"/>
      <c r="K1218" s="13"/>
      <c r="L1218" s="25"/>
      <c r="M1218" s="14" t="str">
        <f aca="false">IF(OR($C1218="",$J1218=""),"",INT(($J1218-$C1218)/365.25))</f>
        <v/>
      </c>
      <c r="N1218" s="14" t="str">
        <f aca="false">IF($M1218="","",IF($M1218&lt;2,"Ha","Yo'q"))</f>
        <v/>
      </c>
      <c r="O1218" s="14" t="str">
        <f aca="false">IF($M1218="","",IF(AND($M1218&gt;=7,$M1218&lt;=17),"Ha","Yo'q"))</f>
        <v/>
      </c>
      <c r="P1218" s="14" t="str">
        <f aca="false">IF(AND($B1218&lt;&gt;"",$J1218&lt;&gt;"",$J1218&lt;=Boshqaruv!$C$10,OR($K1218="",$K1218&gt;Boshqaruv!$C$10),$L1218&lt;&gt;"Tibbiy qarshi ko'rsatma"),1,"")</f>
        <v/>
      </c>
      <c r="Q1218" s="28" t="n">
        <f aca="false">IF(AND($B1218&lt;&gt;"",$J1218&gt;=Boshqaruv!$C$9,$J1218&lt;=Boshqaruv!$C$10),IF(COUNTIFS($B$4:$B1217,$B1218,$C$4:$C1217,$C1218,$J$4:$J1217,"&gt;="&amp;Boshqaruv!$C$9,$J$4:$J1217,"&lt;="&amp;Boshqaruv!$C$10)=0,1,0),0)</f>
        <v>0</v>
      </c>
      <c r="R1218" s="28" t="n">
        <f aca="false">IF(AND($B1218&lt;&gt;"",$J1218&gt;=Boshqaruv!$C$9,$J1218&lt;=Boshqaruv!$C$10,$K1218&lt;&gt;"",$K1218&lt;=Boshqaruv!$C$10),IF(COUNTIFS($B$4:$B1217,$B1218,$C$4:$C1217,$C1218,$J$4:$J1217,"&gt;="&amp;Boshqaruv!$C$9,$J$4:$J1217,"&lt;="&amp;Boshqaruv!$C$10,$K$4:$K1217,"&lt;&gt;",$K$4:$K1217,"&lt;="&amp;Boshqaruv!$C$10)=0,1,0),0)</f>
        <v>0</v>
      </c>
      <c r="S1218" s="28" t="n">
        <f aca="false">IF($P1218=1,IF(COUNTIFS($B$4:$B1217,$B1218,$C$4:$C1217,$C1218,$P$4:$P1217,1)=0,1,0),0)</f>
        <v>0</v>
      </c>
      <c r="T1218" s="12"/>
    </row>
    <row r="1219" customFormat="false" ht="15" hidden="false" customHeight="false" outlineLevel="0" collapsed="false">
      <c r="A1219" s="20" t="n">
        <v>1215</v>
      </c>
      <c r="B1219" s="12"/>
      <c r="C1219" s="13"/>
      <c r="D1219" s="24"/>
      <c r="E1219" s="12"/>
      <c r="F1219" s="12"/>
      <c r="G1219" s="25"/>
      <c r="H1219" s="25"/>
      <c r="I1219" s="25"/>
      <c r="J1219" s="13"/>
      <c r="K1219" s="13"/>
      <c r="L1219" s="25"/>
      <c r="M1219" s="14" t="str">
        <f aca="false">IF(OR($C1219="",$J1219=""),"",INT(($J1219-$C1219)/365.25))</f>
        <v/>
      </c>
      <c r="N1219" s="14" t="str">
        <f aca="false">IF($M1219="","",IF($M1219&lt;2,"Ha","Yo'q"))</f>
        <v/>
      </c>
      <c r="O1219" s="14" t="str">
        <f aca="false">IF($M1219="","",IF(AND($M1219&gt;=7,$M1219&lt;=17),"Ha","Yo'q"))</f>
        <v/>
      </c>
      <c r="P1219" s="14" t="str">
        <f aca="false">IF(AND($B1219&lt;&gt;"",$J1219&lt;&gt;"",$J1219&lt;=Boshqaruv!$C$10,OR($K1219="",$K1219&gt;Boshqaruv!$C$10),$L1219&lt;&gt;"Tibbiy qarshi ko'rsatma"),1,"")</f>
        <v/>
      </c>
      <c r="Q1219" s="28" t="n">
        <f aca="false">IF(AND($B1219&lt;&gt;"",$J1219&gt;=Boshqaruv!$C$9,$J1219&lt;=Boshqaruv!$C$10),IF(COUNTIFS($B$4:$B1218,$B1219,$C$4:$C1218,$C1219,$J$4:$J1218,"&gt;="&amp;Boshqaruv!$C$9,$J$4:$J1218,"&lt;="&amp;Boshqaruv!$C$10)=0,1,0),0)</f>
        <v>0</v>
      </c>
      <c r="R1219" s="28" t="n">
        <f aca="false">IF(AND($B1219&lt;&gt;"",$J1219&gt;=Boshqaruv!$C$9,$J1219&lt;=Boshqaruv!$C$10,$K1219&lt;&gt;"",$K1219&lt;=Boshqaruv!$C$10),IF(COUNTIFS($B$4:$B1218,$B1219,$C$4:$C1218,$C1219,$J$4:$J1218,"&gt;="&amp;Boshqaruv!$C$9,$J$4:$J1218,"&lt;="&amp;Boshqaruv!$C$10,$K$4:$K1218,"&lt;&gt;",$K$4:$K1218,"&lt;="&amp;Boshqaruv!$C$10)=0,1,0),0)</f>
        <v>0</v>
      </c>
      <c r="S1219" s="28" t="n">
        <f aca="false">IF($P1219=1,IF(COUNTIFS($B$4:$B1218,$B1219,$C$4:$C1218,$C1219,$P$4:$P1218,1)=0,1,0),0)</f>
        <v>0</v>
      </c>
      <c r="T1219" s="12"/>
    </row>
    <row r="1220" customFormat="false" ht="15" hidden="false" customHeight="false" outlineLevel="0" collapsed="false">
      <c r="A1220" s="20" t="n">
        <v>1216</v>
      </c>
      <c r="B1220" s="12"/>
      <c r="C1220" s="13"/>
      <c r="D1220" s="24"/>
      <c r="E1220" s="12"/>
      <c r="F1220" s="12"/>
      <c r="G1220" s="25"/>
      <c r="H1220" s="25"/>
      <c r="I1220" s="25"/>
      <c r="J1220" s="13"/>
      <c r="K1220" s="13"/>
      <c r="L1220" s="25"/>
      <c r="M1220" s="14" t="str">
        <f aca="false">IF(OR($C1220="",$J1220=""),"",INT(($J1220-$C1220)/365.25))</f>
        <v/>
      </c>
      <c r="N1220" s="14" t="str">
        <f aca="false">IF($M1220="","",IF($M1220&lt;2,"Ha","Yo'q"))</f>
        <v/>
      </c>
      <c r="O1220" s="14" t="str">
        <f aca="false">IF($M1220="","",IF(AND($M1220&gt;=7,$M1220&lt;=17),"Ha","Yo'q"))</f>
        <v/>
      </c>
      <c r="P1220" s="14" t="str">
        <f aca="false">IF(AND($B1220&lt;&gt;"",$J1220&lt;&gt;"",$J1220&lt;=Boshqaruv!$C$10,OR($K1220="",$K1220&gt;Boshqaruv!$C$10),$L1220&lt;&gt;"Tibbiy qarshi ko'rsatma"),1,"")</f>
        <v/>
      </c>
      <c r="Q1220" s="28" t="n">
        <f aca="false">IF(AND($B1220&lt;&gt;"",$J1220&gt;=Boshqaruv!$C$9,$J1220&lt;=Boshqaruv!$C$10),IF(COUNTIFS($B$4:$B1219,$B1220,$C$4:$C1219,$C1220,$J$4:$J1219,"&gt;="&amp;Boshqaruv!$C$9,$J$4:$J1219,"&lt;="&amp;Boshqaruv!$C$10)=0,1,0),0)</f>
        <v>0</v>
      </c>
      <c r="R1220" s="28" t="n">
        <f aca="false">IF(AND($B1220&lt;&gt;"",$J1220&gt;=Boshqaruv!$C$9,$J1220&lt;=Boshqaruv!$C$10,$K1220&lt;&gt;"",$K1220&lt;=Boshqaruv!$C$10),IF(COUNTIFS($B$4:$B1219,$B1220,$C$4:$C1219,$C1220,$J$4:$J1219,"&gt;="&amp;Boshqaruv!$C$9,$J$4:$J1219,"&lt;="&amp;Boshqaruv!$C$10,$K$4:$K1219,"&lt;&gt;",$K$4:$K1219,"&lt;="&amp;Boshqaruv!$C$10)=0,1,0),0)</f>
        <v>0</v>
      </c>
      <c r="S1220" s="28" t="n">
        <f aca="false">IF($P1220=1,IF(COUNTIFS($B$4:$B1219,$B1220,$C$4:$C1219,$C1220,$P$4:$P1219,1)=0,1,0),0)</f>
        <v>0</v>
      </c>
      <c r="T1220" s="12"/>
    </row>
    <row r="1221" customFormat="false" ht="15" hidden="false" customHeight="false" outlineLevel="0" collapsed="false">
      <c r="A1221" s="20" t="n">
        <v>1217</v>
      </c>
      <c r="B1221" s="12"/>
      <c r="C1221" s="13"/>
      <c r="D1221" s="24"/>
      <c r="E1221" s="12"/>
      <c r="F1221" s="12"/>
      <c r="G1221" s="25"/>
      <c r="H1221" s="25"/>
      <c r="I1221" s="25"/>
      <c r="J1221" s="13"/>
      <c r="K1221" s="13"/>
      <c r="L1221" s="25"/>
      <c r="M1221" s="14" t="str">
        <f aca="false">IF(OR($C1221="",$J1221=""),"",INT(($J1221-$C1221)/365.25))</f>
        <v/>
      </c>
      <c r="N1221" s="14" t="str">
        <f aca="false">IF($M1221="","",IF($M1221&lt;2,"Ha","Yo'q"))</f>
        <v/>
      </c>
      <c r="O1221" s="14" t="str">
        <f aca="false">IF($M1221="","",IF(AND($M1221&gt;=7,$M1221&lt;=17),"Ha","Yo'q"))</f>
        <v/>
      </c>
      <c r="P1221" s="14" t="str">
        <f aca="false">IF(AND($B1221&lt;&gt;"",$J1221&lt;&gt;"",$J1221&lt;=Boshqaruv!$C$10,OR($K1221="",$K1221&gt;Boshqaruv!$C$10),$L1221&lt;&gt;"Tibbiy qarshi ko'rsatma"),1,"")</f>
        <v/>
      </c>
      <c r="Q1221" s="28" t="n">
        <f aca="false">IF(AND($B1221&lt;&gt;"",$J1221&gt;=Boshqaruv!$C$9,$J1221&lt;=Boshqaruv!$C$10),IF(COUNTIFS($B$4:$B1220,$B1221,$C$4:$C1220,$C1221,$J$4:$J1220,"&gt;="&amp;Boshqaruv!$C$9,$J$4:$J1220,"&lt;="&amp;Boshqaruv!$C$10)=0,1,0),0)</f>
        <v>0</v>
      </c>
      <c r="R1221" s="28" t="n">
        <f aca="false">IF(AND($B1221&lt;&gt;"",$J1221&gt;=Boshqaruv!$C$9,$J1221&lt;=Boshqaruv!$C$10,$K1221&lt;&gt;"",$K1221&lt;=Boshqaruv!$C$10),IF(COUNTIFS($B$4:$B1220,$B1221,$C$4:$C1220,$C1221,$J$4:$J1220,"&gt;="&amp;Boshqaruv!$C$9,$J$4:$J1220,"&lt;="&amp;Boshqaruv!$C$10,$K$4:$K1220,"&lt;&gt;",$K$4:$K1220,"&lt;="&amp;Boshqaruv!$C$10)=0,1,0),0)</f>
        <v>0</v>
      </c>
      <c r="S1221" s="28" t="n">
        <f aca="false">IF($P1221=1,IF(COUNTIFS($B$4:$B1220,$B1221,$C$4:$C1220,$C1221,$P$4:$P1220,1)=0,1,0),0)</f>
        <v>0</v>
      </c>
      <c r="T1221" s="12"/>
    </row>
    <row r="1222" customFormat="false" ht="15" hidden="false" customHeight="false" outlineLevel="0" collapsed="false">
      <c r="A1222" s="20" t="n">
        <v>1218</v>
      </c>
      <c r="B1222" s="12"/>
      <c r="C1222" s="13"/>
      <c r="D1222" s="24"/>
      <c r="E1222" s="12"/>
      <c r="F1222" s="12"/>
      <c r="G1222" s="25"/>
      <c r="H1222" s="25"/>
      <c r="I1222" s="25"/>
      <c r="J1222" s="13"/>
      <c r="K1222" s="13"/>
      <c r="L1222" s="25"/>
      <c r="M1222" s="14" t="str">
        <f aca="false">IF(OR($C1222="",$J1222=""),"",INT(($J1222-$C1222)/365.25))</f>
        <v/>
      </c>
      <c r="N1222" s="14" t="str">
        <f aca="false">IF($M1222="","",IF($M1222&lt;2,"Ha","Yo'q"))</f>
        <v/>
      </c>
      <c r="O1222" s="14" t="str">
        <f aca="false">IF($M1222="","",IF(AND($M1222&gt;=7,$M1222&lt;=17),"Ha","Yo'q"))</f>
        <v/>
      </c>
      <c r="P1222" s="14" t="str">
        <f aca="false">IF(AND($B1222&lt;&gt;"",$J1222&lt;&gt;"",$J1222&lt;=Boshqaruv!$C$10,OR($K1222="",$K1222&gt;Boshqaruv!$C$10),$L1222&lt;&gt;"Tibbiy qarshi ko'rsatma"),1,"")</f>
        <v/>
      </c>
      <c r="Q1222" s="28" t="n">
        <f aca="false">IF(AND($B1222&lt;&gt;"",$J1222&gt;=Boshqaruv!$C$9,$J1222&lt;=Boshqaruv!$C$10),IF(COUNTIFS($B$4:$B1221,$B1222,$C$4:$C1221,$C1222,$J$4:$J1221,"&gt;="&amp;Boshqaruv!$C$9,$J$4:$J1221,"&lt;="&amp;Boshqaruv!$C$10)=0,1,0),0)</f>
        <v>0</v>
      </c>
      <c r="R1222" s="28" t="n">
        <f aca="false">IF(AND($B1222&lt;&gt;"",$J1222&gt;=Boshqaruv!$C$9,$J1222&lt;=Boshqaruv!$C$10,$K1222&lt;&gt;"",$K1222&lt;=Boshqaruv!$C$10),IF(COUNTIFS($B$4:$B1221,$B1222,$C$4:$C1221,$C1222,$J$4:$J1221,"&gt;="&amp;Boshqaruv!$C$9,$J$4:$J1221,"&lt;="&amp;Boshqaruv!$C$10,$K$4:$K1221,"&lt;&gt;",$K$4:$K1221,"&lt;="&amp;Boshqaruv!$C$10)=0,1,0),0)</f>
        <v>0</v>
      </c>
      <c r="S1222" s="28" t="n">
        <f aca="false">IF($P1222=1,IF(COUNTIFS($B$4:$B1221,$B1222,$C$4:$C1221,$C1222,$P$4:$P1221,1)=0,1,0),0)</f>
        <v>0</v>
      </c>
      <c r="T1222" s="12"/>
    </row>
    <row r="1223" customFormat="false" ht="15" hidden="false" customHeight="false" outlineLevel="0" collapsed="false">
      <c r="A1223" s="20" t="n">
        <v>1219</v>
      </c>
      <c r="B1223" s="12"/>
      <c r="C1223" s="13"/>
      <c r="D1223" s="24"/>
      <c r="E1223" s="12"/>
      <c r="F1223" s="12"/>
      <c r="G1223" s="25"/>
      <c r="H1223" s="25"/>
      <c r="I1223" s="25"/>
      <c r="J1223" s="13"/>
      <c r="K1223" s="13"/>
      <c r="L1223" s="25"/>
      <c r="M1223" s="14" t="str">
        <f aca="false">IF(OR($C1223="",$J1223=""),"",INT(($J1223-$C1223)/365.25))</f>
        <v/>
      </c>
      <c r="N1223" s="14" t="str">
        <f aca="false">IF($M1223="","",IF($M1223&lt;2,"Ha","Yo'q"))</f>
        <v/>
      </c>
      <c r="O1223" s="14" t="str">
        <f aca="false">IF($M1223="","",IF(AND($M1223&gt;=7,$M1223&lt;=17),"Ha","Yo'q"))</f>
        <v/>
      </c>
      <c r="P1223" s="14" t="str">
        <f aca="false">IF(AND($B1223&lt;&gt;"",$J1223&lt;&gt;"",$J1223&lt;=Boshqaruv!$C$10,OR($K1223="",$K1223&gt;Boshqaruv!$C$10),$L1223&lt;&gt;"Tibbiy qarshi ko'rsatma"),1,"")</f>
        <v/>
      </c>
      <c r="Q1223" s="28" t="n">
        <f aca="false">IF(AND($B1223&lt;&gt;"",$J1223&gt;=Boshqaruv!$C$9,$J1223&lt;=Boshqaruv!$C$10),IF(COUNTIFS($B$4:$B1222,$B1223,$C$4:$C1222,$C1223,$J$4:$J1222,"&gt;="&amp;Boshqaruv!$C$9,$J$4:$J1222,"&lt;="&amp;Boshqaruv!$C$10)=0,1,0),0)</f>
        <v>0</v>
      </c>
      <c r="R1223" s="28" t="n">
        <f aca="false">IF(AND($B1223&lt;&gt;"",$J1223&gt;=Boshqaruv!$C$9,$J1223&lt;=Boshqaruv!$C$10,$K1223&lt;&gt;"",$K1223&lt;=Boshqaruv!$C$10),IF(COUNTIFS($B$4:$B1222,$B1223,$C$4:$C1222,$C1223,$J$4:$J1222,"&gt;="&amp;Boshqaruv!$C$9,$J$4:$J1222,"&lt;="&amp;Boshqaruv!$C$10,$K$4:$K1222,"&lt;&gt;",$K$4:$K1222,"&lt;="&amp;Boshqaruv!$C$10)=0,1,0),0)</f>
        <v>0</v>
      </c>
      <c r="S1223" s="28" t="n">
        <f aca="false">IF($P1223=1,IF(COUNTIFS($B$4:$B1222,$B1223,$C$4:$C1222,$C1223,$P$4:$P1222,1)=0,1,0),0)</f>
        <v>0</v>
      </c>
      <c r="T1223" s="12"/>
    </row>
    <row r="1224" customFormat="false" ht="15" hidden="false" customHeight="false" outlineLevel="0" collapsed="false">
      <c r="A1224" s="20" t="n">
        <v>1220</v>
      </c>
      <c r="B1224" s="12"/>
      <c r="C1224" s="13"/>
      <c r="D1224" s="24"/>
      <c r="E1224" s="12"/>
      <c r="F1224" s="12"/>
      <c r="G1224" s="25"/>
      <c r="H1224" s="25"/>
      <c r="I1224" s="25"/>
      <c r="J1224" s="13"/>
      <c r="K1224" s="13"/>
      <c r="L1224" s="25"/>
      <c r="M1224" s="14" t="str">
        <f aca="false">IF(OR($C1224="",$J1224=""),"",INT(($J1224-$C1224)/365.25))</f>
        <v/>
      </c>
      <c r="N1224" s="14" t="str">
        <f aca="false">IF($M1224="","",IF($M1224&lt;2,"Ha","Yo'q"))</f>
        <v/>
      </c>
      <c r="O1224" s="14" t="str">
        <f aca="false">IF($M1224="","",IF(AND($M1224&gt;=7,$M1224&lt;=17),"Ha","Yo'q"))</f>
        <v/>
      </c>
      <c r="P1224" s="14" t="str">
        <f aca="false">IF(AND($B1224&lt;&gt;"",$J1224&lt;&gt;"",$J1224&lt;=Boshqaruv!$C$10,OR($K1224="",$K1224&gt;Boshqaruv!$C$10),$L1224&lt;&gt;"Tibbiy qarshi ko'rsatma"),1,"")</f>
        <v/>
      </c>
      <c r="Q1224" s="28" t="n">
        <f aca="false">IF(AND($B1224&lt;&gt;"",$J1224&gt;=Boshqaruv!$C$9,$J1224&lt;=Boshqaruv!$C$10),IF(COUNTIFS($B$4:$B1223,$B1224,$C$4:$C1223,$C1224,$J$4:$J1223,"&gt;="&amp;Boshqaruv!$C$9,$J$4:$J1223,"&lt;="&amp;Boshqaruv!$C$10)=0,1,0),0)</f>
        <v>0</v>
      </c>
      <c r="R1224" s="28" t="n">
        <f aca="false">IF(AND($B1224&lt;&gt;"",$J1224&gt;=Boshqaruv!$C$9,$J1224&lt;=Boshqaruv!$C$10,$K1224&lt;&gt;"",$K1224&lt;=Boshqaruv!$C$10),IF(COUNTIFS($B$4:$B1223,$B1224,$C$4:$C1223,$C1224,$J$4:$J1223,"&gt;="&amp;Boshqaruv!$C$9,$J$4:$J1223,"&lt;="&amp;Boshqaruv!$C$10,$K$4:$K1223,"&lt;&gt;",$K$4:$K1223,"&lt;="&amp;Boshqaruv!$C$10)=0,1,0),0)</f>
        <v>0</v>
      </c>
      <c r="S1224" s="28" t="n">
        <f aca="false">IF($P1224=1,IF(COUNTIFS($B$4:$B1223,$B1224,$C$4:$C1223,$C1224,$P$4:$P1223,1)=0,1,0),0)</f>
        <v>0</v>
      </c>
      <c r="T1224" s="12"/>
    </row>
    <row r="1225" customFormat="false" ht="15" hidden="false" customHeight="false" outlineLevel="0" collapsed="false">
      <c r="A1225" s="20" t="n">
        <v>1221</v>
      </c>
      <c r="B1225" s="12"/>
      <c r="C1225" s="13"/>
      <c r="D1225" s="24"/>
      <c r="E1225" s="12"/>
      <c r="F1225" s="12"/>
      <c r="G1225" s="25"/>
      <c r="H1225" s="25"/>
      <c r="I1225" s="25"/>
      <c r="J1225" s="13"/>
      <c r="K1225" s="13"/>
      <c r="L1225" s="25"/>
      <c r="M1225" s="14" t="str">
        <f aca="false">IF(OR($C1225="",$J1225=""),"",INT(($J1225-$C1225)/365.25))</f>
        <v/>
      </c>
      <c r="N1225" s="14" t="str">
        <f aca="false">IF($M1225="","",IF($M1225&lt;2,"Ha","Yo'q"))</f>
        <v/>
      </c>
      <c r="O1225" s="14" t="str">
        <f aca="false">IF($M1225="","",IF(AND($M1225&gt;=7,$M1225&lt;=17),"Ha","Yo'q"))</f>
        <v/>
      </c>
      <c r="P1225" s="14" t="str">
        <f aca="false">IF(AND($B1225&lt;&gt;"",$J1225&lt;&gt;"",$J1225&lt;=Boshqaruv!$C$10,OR($K1225="",$K1225&gt;Boshqaruv!$C$10),$L1225&lt;&gt;"Tibbiy qarshi ko'rsatma"),1,"")</f>
        <v/>
      </c>
      <c r="Q1225" s="28" t="n">
        <f aca="false">IF(AND($B1225&lt;&gt;"",$J1225&gt;=Boshqaruv!$C$9,$J1225&lt;=Boshqaruv!$C$10),IF(COUNTIFS($B$4:$B1224,$B1225,$C$4:$C1224,$C1225,$J$4:$J1224,"&gt;="&amp;Boshqaruv!$C$9,$J$4:$J1224,"&lt;="&amp;Boshqaruv!$C$10)=0,1,0),0)</f>
        <v>0</v>
      </c>
      <c r="R1225" s="28" t="n">
        <f aca="false">IF(AND($B1225&lt;&gt;"",$J1225&gt;=Boshqaruv!$C$9,$J1225&lt;=Boshqaruv!$C$10,$K1225&lt;&gt;"",$K1225&lt;=Boshqaruv!$C$10),IF(COUNTIFS($B$4:$B1224,$B1225,$C$4:$C1224,$C1225,$J$4:$J1224,"&gt;="&amp;Boshqaruv!$C$9,$J$4:$J1224,"&lt;="&amp;Boshqaruv!$C$10,$K$4:$K1224,"&lt;&gt;",$K$4:$K1224,"&lt;="&amp;Boshqaruv!$C$10)=0,1,0),0)</f>
        <v>0</v>
      </c>
      <c r="S1225" s="28" t="n">
        <f aca="false">IF($P1225=1,IF(COUNTIFS($B$4:$B1224,$B1225,$C$4:$C1224,$C1225,$P$4:$P1224,1)=0,1,0),0)</f>
        <v>0</v>
      </c>
      <c r="T1225" s="12"/>
    </row>
    <row r="1226" customFormat="false" ht="15" hidden="false" customHeight="false" outlineLevel="0" collapsed="false">
      <c r="A1226" s="20" t="n">
        <v>1222</v>
      </c>
      <c r="B1226" s="12"/>
      <c r="C1226" s="13"/>
      <c r="D1226" s="24"/>
      <c r="E1226" s="12"/>
      <c r="F1226" s="12"/>
      <c r="G1226" s="25"/>
      <c r="H1226" s="25"/>
      <c r="I1226" s="25"/>
      <c r="J1226" s="13"/>
      <c r="K1226" s="13"/>
      <c r="L1226" s="25"/>
      <c r="M1226" s="14" t="str">
        <f aca="false">IF(OR($C1226="",$J1226=""),"",INT(($J1226-$C1226)/365.25))</f>
        <v/>
      </c>
      <c r="N1226" s="14" t="str">
        <f aca="false">IF($M1226="","",IF($M1226&lt;2,"Ha","Yo'q"))</f>
        <v/>
      </c>
      <c r="O1226" s="14" t="str">
        <f aca="false">IF($M1226="","",IF(AND($M1226&gt;=7,$M1226&lt;=17),"Ha","Yo'q"))</f>
        <v/>
      </c>
      <c r="P1226" s="14" t="str">
        <f aca="false">IF(AND($B1226&lt;&gt;"",$J1226&lt;&gt;"",$J1226&lt;=Boshqaruv!$C$10,OR($K1226="",$K1226&gt;Boshqaruv!$C$10),$L1226&lt;&gt;"Tibbiy qarshi ko'rsatma"),1,"")</f>
        <v/>
      </c>
      <c r="Q1226" s="28" t="n">
        <f aca="false">IF(AND($B1226&lt;&gt;"",$J1226&gt;=Boshqaruv!$C$9,$J1226&lt;=Boshqaruv!$C$10),IF(COUNTIFS($B$4:$B1225,$B1226,$C$4:$C1225,$C1226,$J$4:$J1225,"&gt;="&amp;Boshqaruv!$C$9,$J$4:$J1225,"&lt;="&amp;Boshqaruv!$C$10)=0,1,0),0)</f>
        <v>0</v>
      </c>
      <c r="R1226" s="28" t="n">
        <f aca="false">IF(AND($B1226&lt;&gt;"",$J1226&gt;=Boshqaruv!$C$9,$J1226&lt;=Boshqaruv!$C$10,$K1226&lt;&gt;"",$K1226&lt;=Boshqaruv!$C$10),IF(COUNTIFS($B$4:$B1225,$B1226,$C$4:$C1225,$C1226,$J$4:$J1225,"&gt;="&amp;Boshqaruv!$C$9,$J$4:$J1225,"&lt;="&amp;Boshqaruv!$C$10,$K$4:$K1225,"&lt;&gt;",$K$4:$K1225,"&lt;="&amp;Boshqaruv!$C$10)=0,1,0),0)</f>
        <v>0</v>
      </c>
      <c r="S1226" s="28" t="n">
        <f aca="false">IF($P1226=1,IF(COUNTIFS($B$4:$B1225,$B1226,$C$4:$C1225,$C1226,$P$4:$P1225,1)=0,1,0),0)</f>
        <v>0</v>
      </c>
      <c r="T1226" s="12"/>
    </row>
    <row r="1227" customFormat="false" ht="15" hidden="false" customHeight="false" outlineLevel="0" collapsed="false">
      <c r="A1227" s="20" t="n">
        <v>1223</v>
      </c>
      <c r="B1227" s="12"/>
      <c r="C1227" s="13"/>
      <c r="D1227" s="24"/>
      <c r="E1227" s="12"/>
      <c r="F1227" s="12"/>
      <c r="G1227" s="25"/>
      <c r="H1227" s="25"/>
      <c r="I1227" s="25"/>
      <c r="J1227" s="13"/>
      <c r="K1227" s="13"/>
      <c r="L1227" s="25"/>
      <c r="M1227" s="14" t="str">
        <f aca="false">IF(OR($C1227="",$J1227=""),"",INT(($J1227-$C1227)/365.25))</f>
        <v/>
      </c>
      <c r="N1227" s="14" t="str">
        <f aca="false">IF($M1227="","",IF($M1227&lt;2,"Ha","Yo'q"))</f>
        <v/>
      </c>
      <c r="O1227" s="14" t="str">
        <f aca="false">IF($M1227="","",IF(AND($M1227&gt;=7,$M1227&lt;=17),"Ha","Yo'q"))</f>
        <v/>
      </c>
      <c r="P1227" s="14" t="str">
        <f aca="false">IF(AND($B1227&lt;&gt;"",$J1227&lt;&gt;"",$J1227&lt;=Boshqaruv!$C$10,OR($K1227="",$K1227&gt;Boshqaruv!$C$10),$L1227&lt;&gt;"Tibbiy qarshi ko'rsatma"),1,"")</f>
        <v/>
      </c>
      <c r="Q1227" s="28" t="n">
        <f aca="false">IF(AND($B1227&lt;&gt;"",$J1227&gt;=Boshqaruv!$C$9,$J1227&lt;=Boshqaruv!$C$10),IF(COUNTIFS($B$4:$B1226,$B1227,$C$4:$C1226,$C1227,$J$4:$J1226,"&gt;="&amp;Boshqaruv!$C$9,$J$4:$J1226,"&lt;="&amp;Boshqaruv!$C$10)=0,1,0),0)</f>
        <v>0</v>
      </c>
      <c r="R1227" s="28" t="n">
        <f aca="false">IF(AND($B1227&lt;&gt;"",$J1227&gt;=Boshqaruv!$C$9,$J1227&lt;=Boshqaruv!$C$10,$K1227&lt;&gt;"",$K1227&lt;=Boshqaruv!$C$10),IF(COUNTIFS($B$4:$B1226,$B1227,$C$4:$C1226,$C1227,$J$4:$J1226,"&gt;="&amp;Boshqaruv!$C$9,$J$4:$J1226,"&lt;="&amp;Boshqaruv!$C$10,$K$4:$K1226,"&lt;&gt;",$K$4:$K1226,"&lt;="&amp;Boshqaruv!$C$10)=0,1,0),0)</f>
        <v>0</v>
      </c>
      <c r="S1227" s="28" t="n">
        <f aca="false">IF($P1227=1,IF(COUNTIFS($B$4:$B1226,$B1227,$C$4:$C1226,$C1227,$P$4:$P1226,1)=0,1,0),0)</f>
        <v>0</v>
      </c>
      <c r="T1227" s="12"/>
    </row>
    <row r="1228" customFormat="false" ht="15" hidden="false" customHeight="false" outlineLevel="0" collapsed="false">
      <c r="A1228" s="20" t="n">
        <v>1224</v>
      </c>
      <c r="B1228" s="12"/>
      <c r="C1228" s="13"/>
      <c r="D1228" s="24"/>
      <c r="E1228" s="12"/>
      <c r="F1228" s="12"/>
      <c r="G1228" s="25"/>
      <c r="H1228" s="25"/>
      <c r="I1228" s="25"/>
      <c r="J1228" s="13"/>
      <c r="K1228" s="13"/>
      <c r="L1228" s="25"/>
      <c r="M1228" s="14" t="str">
        <f aca="false">IF(OR($C1228="",$J1228=""),"",INT(($J1228-$C1228)/365.25))</f>
        <v/>
      </c>
      <c r="N1228" s="14" t="str">
        <f aca="false">IF($M1228="","",IF($M1228&lt;2,"Ha","Yo'q"))</f>
        <v/>
      </c>
      <c r="O1228" s="14" t="str">
        <f aca="false">IF($M1228="","",IF(AND($M1228&gt;=7,$M1228&lt;=17),"Ha","Yo'q"))</f>
        <v/>
      </c>
      <c r="P1228" s="14" t="str">
        <f aca="false">IF(AND($B1228&lt;&gt;"",$J1228&lt;&gt;"",$J1228&lt;=Boshqaruv!$C$10,OR($K1228="",$K1228&gt;Boshqaruv!$C$10),$L1228&lt;&gt;"Tibbiy qarshi ko'rsatma"),1,"")</f>
        <v/>
      </c>
      <c r="Q1228" s="28" t="n">
        <f aca="false">IF(AND($B1228&lt;&gt;"",$J1228&gt;=Boshqaruv!$C$9,$J1228&lt;=Boshqaruv!$C$10),IF(COUNTIFS($B$4:$B1227,$B1228,$C$4:$C1227,$C1228,$J$4:$J1227,"&gt;="&amp;Boshqaruv!$C$9,$J$4:$J1227,"&lt;="&amp;Boshqaruv!$C$10)=0,1,0),0)</f>
        <v>0</v>
      </c>
      <c r="R1228" s="28" t="n">
        <f aca="false">IF(AND($B1228&lt;&gt;"",$J1228&gt;=Boshqaruv!$C$9,$J1228&lt;=Boshqaruv!$C$10,$K1228&lt;&gt;"",$K1228&lt;=Boshqaruv!$C$10),IF(COUNTIFS($B$4:$B1227,$B1228,$C$4:$C1227,$C1228,$J$4:$J1227,"&gt;="&amp;Boshqaruv!$C$9,$J$4:$J1227,"&lt;="&amp;Boshqaruv!$C$10,$K$4:$K1227,"&lt;&gt;",$K$4:$K1227,"&lt;="&amp;Boshqaruv!$C$10)=0,1,0),0)</f>
        <v>0</v>
      </c>
      <c r="S1228" s="28" t="n">
        <f aca="false">IF($P1228=1,IF(COUNTIFS($B$4:$B1227,$B1228,$C$4:$C1227,$C1228,$P$4:$P1227,1)=0,1,0),0)</f>
        <v>0</v>
      </c>
      <c r="T1228" s="12"/>
    </row>
    <row r="1229" customFormat="false" ht="15" hidden="false" customHeight="false" outlineLevel="0" collapsed="false">
      <c r="A1229" s="20" t="n">
        <v>1225</v>
      </c>
      <c r="B1229" s="12"/>
      <c r="C1229" s="13"/>
      <c r="D1229" s="24"/>
      <c r="E1229" s="12"/>
      <c r="F1229" s="12"/>
      <c r="G1229" s="25"/>
      <c r="H1229" s="25"/>
      <c r="I1229" s="25"/>
      <c r="J1229" s="13"/>
      <c r="K1229" s="13"/>
      <c r="L1229" s="25"/>
      <c r="M1229" s="14" t="str">
        <f aca="false">IF(OR($C1229="",$J1229=""),"",INT(($J1229-$C1229)/365.25))</f>
        <v/>
      </c>
      <c r="N1229" s="14" t="str">
        <f aca="false">IF($M1229="","",IF($M1229&lt;2,"Ha","Yo'q"))</f>
        <v/>
      </c>
      <c r="O1229" s="14" t="str">
        <f aca="false">IF($M1229="","",IF(AND($M1229&gt;=7,$M1229&lt;=17),"Ha","Yo'q"))</f>
        <v/>
      </c>
      <c r="P1229" s="14" t="str">
        <f aca="false">IF(AND($B1229&lt;&gt;"",$J1229&lt;&gt;"",$J1229&lt;=Boshqaruv!$C$10,OR($K1229="",$K1229&gt;Boshqaruv!$C$10),$L1229&lt;&gt;"Tibbiy qarshi ko'rsatma"),1,"")</f>
        <v/>
      </c>
      <c r="Q1229" s="28" t="n">
        <f aca="false">IF(AND($B1229&lt;&gt;"",$J1229&gt;=Boshqaruv!$C$9,$J1229&lt;=Boshqaruv!$C$10),IF(COUNTIFS($B$4:$B1228,$B1229,$C$4:$C1228,$C1229,$J$4:$J1228,"&gt;="&amp;Boshqaruv!$C$9,$J$4:$J1228,"&lt;="&amp;Boshqaruv!$C$10)=0,1,0),0)</f>
        <v>0</v>
      </c>
      <c r="R1229" s="28" t="n">
        <f aca="false">IF(AND($B1229&lt;&gt;"",$J1229&gt;=Boshqaruv!$C$9,$J1229&lt;=Boshqaruv!$C$10,$K1229&lt;&gt;"",$K1229&lt;=Boshqaruv!$C$10),IF(COUNTIFS($B$4:$B1228,$B1229,$C$4:$C1228,$C1229,$J$4:$J1228,"&gt;="&amp;Boshqaruv!$C$9,$J$4:$J1228,"&lt;="&amp;Boshqaruv!$C$10,$K$4:$K1228,"&lt;&gt;",$K$4:$K1228,"&lt;="&amp;Boshqaruv!$C$10)=0,1,0),0)</f>
        <v>0</v>
      </c>
      <c r="S1229" s="28" t="n">
        <f aca="false">IF($P1229=1,IF(COUNTIFS($B$4:$B1228,$B1229,$C$4:$C1228,$C1229,$P$4:$P1228,1)=0,1,0),0)</f>
        <v>0</v>
      </c>
      <c r="T1229" s="12"/>
    </row>
    <row r="1230" customFormat="false" ht="15" hidden="false" customHeight="false" outlineLevel="0" collapsed="false">
      <c r="A1230" s="20" t="n">
        <v>1226</v>
      </c>
      <c r="B1230" s="12"/>
      <c r="C1230" s="13"/>
      <c r="D1230" s="24"/>
      <c r="E1230" s="12"/>
      <c r="F1230" s="12"/>
      <c r="G1230" s="25"/>
      <c r="H1230" s="25"/>
      <c r="I1230" s="25"/>
      <c r="J1230" s="13"/>
      <c r="K1230" s="13"/>
      <c r="L1230" s="25"/>
      <c r="M1230" s="14" t="str">
        <f aca="false">IF(OR($C1230="",$J1230=""),"",INT(($J1230-$C1230)/365.25))</f>
        <v/>
      </c>
      <c r="N1230" s="14" t="str">
        <f aca="false">IF($M1230="","",IF($M1230&lt;2,"Ha","Yo'q"))</f>
        <v/>
      </c>
      <c r="O1230" s="14" t="str">
        <f aca="false">IF($M1230="","",IF(AND($M1230&gt;=7,$M1230&lt;=17),"Ha","Yo'q"))</f>
        <v/>
      </c>
      <c r="P1230" s="14" t="str">
        <f aca="false">IF(AND($B1230&lt;&gt;"",$J1230&lt;&gt;"",$J1230&lt;=Boshqaruv!$C$10,OR($K1230="",$K1230&gt;Boshqaruv!$C$10),$L1230&lt;&gt;"Tibbiy qarshi ko'rsatma"),1,"")</f>
        <v/>
      </c>
      <c r="Q1230" s="28" t="n">
        <f aca="false">IF(AND($B1230&lt;&gt;"",$J1230&gt;=Boshqaruv!$C$9,$J1230&lt;=Boshqaruv!$C$10),IF(COUNTIFS($B$4:$B1229,$B1230,$C$4:$C1229,$C1230,$J$4:$J1229,"&gt;="&amp;Boshqaruv!$C$9,$J$4:$J1229,"&lt;="&amp;Boshqaruv!$C$10)=0,1,0),0)</f>
        <v>0</v>
      </c>
      <c r="R1230" s="28" t="n">
        <f aca="false">IF(AND($B1230&lt;&gt;"",$J1230&gt;=Boshqaruv!$C$9,$J1230&lt;=Boshqaruv!$C$10,$K1230&lt;&gt;"",$K1230&lt;=Boshqaruv!$C$10),IF(COUNTIFS($B$4:$B1229,$B1230,$C$4:$C1229,$C1230,$J$4:$J1229,"&gt;="&amp;Boshqaruv!$C$9,$J$4:$J1229,"&lt;="&amp;Boshqaruv!$C$10,$K$4:$K1229,"&lt;&gt;",$K$4:$K1229,"&lt;="&amp;Boshqaruv!$C$10)=0,1,0),0)</f>
        <v>0</v>
      </c>
      <c r="S1230" s="28" t="n">
        <f aca="false">IF($P1230=1,IF(COUNTIFS($B$4:$B1229,$B1230,$C$4:$C1229,$C1230,$P$4:$P1229,1)=0,1,0),0)</f>
        <v>0</v>
      </c>
      <c r="T1230" s="12"/>
    </row>
    <row r="1231" customFormat="false" ht="15" hidden="false" customHeight="false" outlineLevel="0" collapsed="false">
      <c r="A1231" s="20" t="n">
        <v>1227</v>
      </c>
      <c r="B1231" s="12"/>
      <c r="C1231" s="13"/>
      <c r="D1231" s="24"/>
      <c r="E1231" s="12"/>
      <c r="F1231" s="12"/>
      <c r="G1231" s="25"/>
      <c r="H1231" s="25"/>
      <c r="I1231" s="25"/>
      <c r="J1231" s="13"/>
      <c r="K1231" s="13"/>
      <c r="L1231" s="25"/>
      <c r="M1231" s="14" t="str">
        <f aca="false">IF(OR($C1231="",$J1231=""),"",INT(($J1231-$C1231)/365.25))</f>
        <v/>
      </c>
      <c r="N1231" s="14" t="str">
        <f aca="false">IF($M1231="","",IF($M1231&lt;2,"Ha","Yo'q"))</f>
        <v/>
      </c>
      <c r="O1231" s="14" t="str">
        <f aca="false">IF($M1231="","",IF(AND($M1231&gt;=7,$M1231&lt;=17),"Ha","Yo'q"))</f>
        <v/>
      </c>
      <c r="P1231" s="14" t="str">
        <f aca="false">IF(AND($B1231&lt;&gt;"",$J1231&lt;&gt;"",$J1231&lt;=Boshqaruv!$C$10,OR($K1231="",$K1231&gt;Boshqaruv!$C$10),$L1231&lt;&gt;"Tibbiy qarshi ko'rsatma"),1,"")</f>
        <v/>
      </c>
      <c r="Q1231" s="28" t="n">
        <f aca="false">IF(AND($B1231&lt;&gt;"",$J1231&gt;=Boshqaruv!$C$9,$J1231&lt;=Boshqaruv!$C$10),IF(COUNTIFS($B$4:$B1230,$B1231,$C$4:$C1230,$C1231,$J$4:$J1230,"&gt;="&amp;Boshqaruv!$C$9,$J$4:$J1230,"&lt;="&amp;Boshqaruv!$C$10)=0,1,0),0)</f>
        <v>0</v>
      </c>
      <c r="R1231" s="28" t="n">
        <f aca="false">IF(AND($B1231&lt;&gt;"",$J1231&gt;=Boshqaruv!$C$9,$J1231&lt;=Boshqaruv!$C$10,$K1231&lt;&gt;"",$K1231&lt;=Boshqaruv!$C$10),IF(COUNTIFS($B$4:$B1230,$B1231,$C$4:$C1230,$C1231,$J$4:$J1230,"&gt;="&amp;Boshqaruv!$C$9,$J$4:$J1230,"&lt;="&amp;Boshqaruv!$C$10,$K$4:$K1230,"&lt;&gt;",$K$4:$K1230,"&lt;="&amp;Boshqaruv!$C$10)=0,1,0),0)</f>
        <v>0</v>
      </c>
      <c r="S1231" s="28" t="n">
        <f aca="false">IF($P1231=1,IF(COUNTIFS($B$4:$B1230,$B1231,$C$4:$C1230,$C1231,$P$4:$P1230,1)=0,1,0),0)</f>
        <v>0</v>
      </c>
      <c r="T1231" s="12"/>
    </row>
    <row r="1232" customFormat="false" ht="15" hidden="false" customHeight="false" outlineLevel="0" collapsed="false">
      <c r="A1232" s="20" t="n">
        <v>1228</v>
      </c>
      <c r="B1232" s="12"/>
      <c r="C1232" s="13"/>
      <c r="D1232" s="24"/>
      <c r="E1232" s="12"/>
      <c r="F1232" s="12"/>
      <c r="G1232" s="25"/>
      <c r="H1232" s="25"/>
      <c r="I1232" s="25"/>
      <c r="J1232" s="13"/>
      <c r="K1232" s="13"/>
      <c r="L1232" s="25"/>
      <c r="M1232" s="14" t="str">
        <f aca="false">IF(OR($C1232="",$J1232=""),"",INT(($J1232-$C1232)/365.25))</f>
        <v/>
      </c>
      <c r="N1232" s="14" t="str">
        <f aca="false">IF($M1232="","",IF($M1232&lt;2,"Ha","Yo'q"))</f>
        <v/>
      </c>
      <c r="O1232" s="14" t="str">
        <f aca="false">IF($M1232="","",IF(AND($M1232&gt;=7,$M1232&lt;=17),"Ha","Yo'q"))</f>
        <v/>
      </c>
      <c r="P1232" s="14" t="str">
        <f aca="false">IF(AND($B1232&lt;&gt;"",$J1232&lt;&gt;"",$J1232&lt;=Boshqaruv!$C$10,OR($K1232="",$K1232&gt;Boshqaruv!$C$10),$L1232&lt;&gt;"Tibbiy qarshi ko'rsatma"),1,"")</f>
        <v/>
      </c>
      <c r="Q1232" s="28" t="n">
        <f aca="false">IF(AND($B1232&lt;&gt;"",$J1232&gt;=Boshqaruv!$C$9,$J1232&lt;=Boshqaruv!$C$10),IF(COUNTIFS($B$4:$B1231,$B1232,$C$4:$C1231,$C1232,$J$4:$J1231,"&gt;="&amp;Boshqaruv!$C$9,$J$4:$J1231,"&lt;="&amp;Boshqaruv!$C$10)=0,1,0),0)</f>
        <v>0</v>
      </c>
      <c r="R1232" s="28" t="n">
        <f aca="false">IF(AND($B1232&lt;&gt;"",$J1232&gt;=Boshqaruv!$C$9,$J1232&lt;=Boshqaruv!$C$10,$K1232&lt;&gt;"",$K1232&lt;=Boshqaruv!$C$10),IF(COUNTIFS($B$4:$B1231,$B1232,$C$4:$C1231,$C1232,$J$4:$J1231,"&gt;="&amp;Boshqaruv!$C$9,$J$4:$J1231,"&lt;="&amp;Boshqaruv!$C$10,$K$4:$K1231,"&lt;&gt;",$K$4:$K1231,"&lt;="&amp;Boshqaruv!$C$10)=0,1,0),0)</f>
        <v>0</v>
      </c>
      <c r="S1232" s="28" t="n">
        <f aca="false">IF($P1232=1,IF(COUNTIFS($B$4:$B1231,$B1232,$C$4:$C1231,$C1232,$P$4:$P1231,1)=0,1,0),0)</f>
        <v>0</v>
      </c>
      <c r="T1232" s="12"/>
    </row>
    <row r="1233" customFormat="false" ht="15" hidden="false" customHeight="false" outlineLevel="0" collapsed="false">
      <c r="A1233" s="20" t="n">
        <v>1229</v>
      </c>
      <c r="B1233" s="12"/>
      <c r="C1233" s="13"/>
      <c r="D1233" s="24"/>
      <c r="E1233" s="12"/>
      <c r="F1233" s="12"/>
      <c r="G1233" s="25"/>
      <c r="H1233" s="25"/>
      <c r="I1233" s="25"/>
      <c r="J1233" s="13"/>
      <c r="K1233" s="13"/>
      <c r="L1233" s="25"/>
      <c r="M1233" s="14" t="str">
        <f aca="false">IF(OR($C1233="",$J1233=""),"",INT(($J1233-$C1233)/365.25))</f>
        <v/>
      </c>
      <c r="N1233" s="14" t="str">
        <f aca="false">IF($M1233="","",IF($M1233&lt;2,"Ha","Yo'q"))</f>
        <v/>
      </c>
      <c r="O1233" s="14" t="str">
        <f aca="false">IF($M1233="","",IF(AND($M1233&gt;=7,$M1233&lt;=17),"Ha","Yo'q"))</f>
        <v/>
      </c>
      <c r="P1233" s="14" t="str">
        <f aca="false">IF(AND($B1233&lt;&gt;"",$J1233&lt;&gt;"",$J1233&lt;=Boshqaruv!$C$10,OR($K1233="",$K1233&gt;Boshqaruv!$C$10),$L1233&lt;&gt;"Tibbiy qarshi ko'rsatma"),1,"")</f>
        <v/>
      </c>
      <c r="Q1233" s="28" t="n">
        <f aca="false">IF(AND($B1233&lt;&gt;"",$J1233&gt;=Boshqaruv!$C$9,$J1233&lt;=Boshqaruv!$C$10),IF(COUNTIFS($B$4:$B1232,$B1233,$C$4:$C1232,$C1233,$J$4:$J1232,"&gt;="&amp;Boshqaruv!$C$9,$J$4:$J1232,"&lt;="&amp;Boshqaruv!$C$10)=0,1,0),0)</f>
        <v>0</v>
      </c>
      <c r="R1233" s="28" t="n">
        <f aca="false">IF(AND($B1233&lt;&gt;"",$J1233&gt;=Boshqaruv!$C$9,$J1233&lt;=Boshqaruv!$C$10,$K1233&lt;&gt;"",$K1233&lt;=Boshqaruv!$C$10),IF(COUNTIFS($B$4:$B1232,$B1233,$C$4:$C1232,$C1233,$J$4:$J1232,"&gt;="&amp;Boshqaruv!$C$9,$J$4:$J1232,"&lt;="&amp;Boshqaruv!$C$10,$K$4:$K1232,"&lt;&gt;",$K$4:$K1232,"&lt;="&amp;Boshqaruv!$C$10)=0,1,0),0)</f>
        <v>0</v>
      </c>
      <c r="S1233" s="28" t="n">
        <f aca="false">IF($P1233=1,IF(COUNTIFS($B$4:$B1232,$B1233,$C$4:$C1232,$C1233,$P$4:$P1232,1)=0,1,0),0)</f>
        <v>0</v>
      </c>
      <c r="T1233" s="12"/>
    </row>
    <row r="1234" customFormat="false" ht="15" hidden="false" customHeight="false" outlineLevel="0" collapsed="false">
      <c r="A1234" s="20" t="n">
        <v>1230</v>
      </c>
      <c r="B1234" s="12"/>
      <c r="C1234" s="13"/>
      <c r="D1234" s="24"/>
      <c r="E1234" s="12"/>
      <c r="F1234" s="12"/>
      <c r="G1234" s="25"/>
      <c r="H1234" s="25"/>
      <c r="I1234" s="25"/>
      <c r="J1234" s="13"/>
      <c r="K1234" s="13"/>
      <c r="L1234" s="25"/>
      <c r="M1234" s="14" t="str">
        <f aca="false">IF(OR($C1234="",$J1234=""),"",INT(($J1234-$C1234)/365.25))</f>
        <v/>
      </c>
      <c r="N1234" s="14" t="str">
        <f aca="false">IF($M1234="","",IF($M1234&lt;2,"Ha","Yo'q"))</f>
        <v/>
      </c>
      <c r="O1234" s="14" t="str">
        <f aca="false">IF($M1234="","",IF(AND($M1234&gt;=7,$M1234&lt;=17),"Ha","Yo'q"))</f>
        <v/>
      </c>
      <c r="P1234" s="14" t="str">
        <f aca="false">IF(AND($B1234&lt;&gt;"",$J1234&lt;&gt;"",$J1234&lt;=Boshqaruv!$C$10,OR($K1234="",$K1234&gt;Boshqaruv!$C$10),$L1234&lt;&gt;"Tibbiy qarshi ko'rsatma"),1,"")</f>
        <v/>
      </c>
      <c r="Q1234" s="28" t="n">
        <f aca="false">IF(AND($B1234&lt;&gt;"",$J1234&gt;=Boshqaruv!$C$9,$J1234&lt;=Boshqaruv!$C$10),IF(COUNTIFS($B$4:$B1233,$B1234,$C$4:$C1233,$C1234,$J$4:$J1233,"&gt;="&amp;Boshqaruv!$C$9,$J$4:$J1233,"&lt;="&amp;Boshqaruv!$C$10)=0,1,0),0)</f>
        <v>0</v>
      </c>
      <c r="R1234" s="28" t="n">
        <f aca="false">IF(AND($B1234&lt;&gt;"",$J1234&gt;=Boshqaruv!$C$9,$J1234&lt;=Boshqaruv!$C$10,$K1234&lt;&gt;"",$K1234&lt;=Boshqaruv!$C$10),IF(COUNTIFS($B$4:$B1233,$B1234,$C$4:$C1233,$C1234,$J$4:$J1233,"&gt;="&amp;Boshqaruv!$C$9,$J$4:$J1233,"&lt;="&amp;Boshqaruv!$C$10,$K$4:$K1233,"&lt;&gt;",$K$4:$K1233,"&lt;="&amp;Boshqaruv!$C$10)=0,1,0),0)</f>
        <v>0</v>
      </c>
      <c r="S1234" s="28" t="n">
        <f aca="false">IF($P1234=1,IF(COUNTIFS($B$4:$B1233,$B1234,$C$4:$C1233,$C1234,$P$4:$P1233,1)=0,1,0),0)</f>
        <v>0</v>
      </c>
      <c r="T1234" s="12"/>
    </row>
    <row r="1235" customFormat="false" ht="15" hidden="false" customHeight="false" outlineLevel="0" collapsed="false">
      <c r="A1235" s="20" t="n">
        <v>1231</v>
      </c>
      <c r="B1235" s="12"/>
      <c r="C1235" s="13"/>
      <c r="D1235" s="24"/>
      <c r="E1235" s="12"/>
      <c r="F1235" s="12"/>
      <c r="G1235" s="25"/>
      <c r="H1235" s="25"/>
      <c r="I1235" s="25"/>
      <c r="J1235" s="13"/>
      <c r="K1235" s="13"/>
      <c r="L1235" s="25"/>
      <c r="M1235" s="14" t="str">
        <f aca="false">IF(OR($C1235="",$J1235=""),"",INT(($J1235-$C1235)/365.25))</f>
        <v/>
      </c>
      <c r="N1235" s="14" t="str">
        <f aca="false">IF($M1235="","",IF($M1235&lt;2,"Ha","Yo'q"))</f>
        <v/>
      </c>
      <c r="O1235" s="14" t="str">
        <f aca="false">IF($M1235="","",IF(AND($M1235&gt;=7,$M1235&lt;=17),"Ha","Yo'q"))</f>
        <v/>
      </c>
      <c r="P1235" s="14" t="str">
        <f aca="false">IF(AND($B1235&lt;&gt;"",$J1235&lt;&gt;"",$J1235&lt;=Boshqaruv!$C$10,OR($K1235="",$K1235&gt;Boshqaruv!$C$10),$L1235&lt;&gt;"Tibbiy qarshi ko'rsatma"),1,"")</f>
        <v/>
      </c>
      <c r="Q1235" s="28" t="n">
        <f aca="false">IF(AND($B1235&lt;&gt;"",$J1235&gt;=Boshqaruv!$C$9,$J1235&lt;=Boshqaruv!$C$10),IF(COUNTIFS($B$4:$B1234,$B1235,$C$4:$C1234,$C1235,$J$4:$J1234,"&gt;="&amp;Boshqaruv!$C$9,$J$4:$J1234,"&lt;="&amp;Boshqaruv!$C$10)=0,1,0),0)</f>
        <v>0</v>
      </c>
      <c r="R1235" s="28" t="n">
        <f aca="false">IF(AND($B1235&lt;&gt;"",$J1235&gt;=Boshqaruv!$C$9,$J1235&lt;=Boshqaruv!$C$10,$K1235&lt;&gt;"",$K1235&lt;=Boshqaruv!$C$10),IF(COUNTIFS($B$4:$B1234,$B1235,$C$4:$C1234,$C1235,$J$4:$J1234,"&gt;="&amp;Boshqaruv!$C$9,$J$4:$J1234,"&lt;="&amp;Boshqaruv!$C$10,$K$4:$K1234,"&lt;&gt;",$K$4:$K1234,"&lt;="&amp;Boshqaruv!$C$10)=0,1,0),0)</f>
        <v>0</v>
      </c>
      <c r="S1235" s="28" t="n">
        <f aca="false">IF($P1235=1,IF(COUNTIFS($B$4:$B1234,$B1235,$C$4:$C1234,$C1235,$P$4:$P1234,1)=0,1,0),0)</f>
        <v>0</v>
      </c>
      <c r="T1235" s="12"/>
    </row>
    <row r="1236" customFormat="false" ht="15" hidden="false" customHeight="false" outlineLevel="0" collapsed="false">
      <c r="A1236" s="20" t="n">
        <v>1232</v>
      </c>
      <c r="B1236" s="12"/>
      <c r="C1236" s="13"/>
      <c r="D1236" s="24"/>
      <c r="E1236" s="12"/>
      <c r="F1236" s="12"/>
      <c r="G1236" s="25"/>
      <c r="H1236" s="25"/>
      <c r="I1236" s="25"/>
      <c r="J1236" s="13"/>
      <c r="K1236" s="13"/>
      <c r="L1236" s="25"/>
      <c r="M1236" s="14" t="str">
        <f aca="false">IF(OR($C1236="",$J1236=""),"",INT(($J1236-$C1236)/365.25))</f>
        <v/>
      </c>
      <c r="N1236" s="14" t="str">
        <f aca="false">IF($M1236="","",IF($M1236&lt;2,"Ha","Yo'q"))</f>
        <v/>
      </c>
      <c r="O1236" s="14" t="str">
        <f aca="false">IF($M1236="","",IF(AND($M1236&gt;=7,$M1236&lt;=17),"Ha","Yo'q"))</f>
        <v/>
      </c>
      <c r="P1236" s="14" t="str">
        <f aca="false">IF(AND($B1236&lt;&gt;"",$J1236&lt;&gt;"",$J1236&lt;=Boshqaruv!$C$10,OR($K1236="",$K1236&gt;Boshqaruv!$C$10),$L1236&lt;&gt;"Tibbiy qarshi ko'rsatma"),1,"")</f>
        <v/>
      </c>
      <c r="Q1236" s="28" t="n">
        <f aca="false">IF(AND($B1236&lt;&gt;"",$J1236&gt;=Boshqaruv!$C$9,$J1236&lt;=Boshqaruv!$C$10),IF(COUNTIFS($B$4:$B1235,$B1236,$C$4:$C1235,$C1236,$J$4:$J1235,"&gt;="&amp;Boshqaruv!$C$9,$J$4:$J1235,"&lt;="&amp;Boshqaruv!$C$10)=0,1,0),0)</f>
        <v>0</v>
      </c>
      <c r="R1236" s="28" t="n">
        <f aca="false">IF(AND($B1236&lt;&gt;"",$J1236&gt;=Boshqaruv!$C$9,$J1236&lt;=Boshqaruv!$C$10,$K1236&lt;&gt;"",$K1236&lt;=Boshqaruv!$C$10),IF(COUNTIFS($B$4:$B1235,$B1236,$C$4:$C1235,$C1236,$J$4:$J1235,"&gt;="&amp;Boshqaruv!$C$9,$J$4:$J1235,"&lt;="&amp;Boshqaruv!$C$10,$K$4:$K1235,"&lt;&gt;",$K$4:$K1235,"&lt;="&amp;Boshqaruv!$C$10)=0,1,0),0)</f>
        <v>0</v>
      </c>
      <c r="S1236" s="28" t="n">
        <f aca="false">IF($P1236=1,IF(COUNTIFS($B$4:$B1235,$B1236,$C$4:$C1235,$C1236,$P$4:$P1235,1)=0,1,0),0)</f>
        <v>0</v>
      </c>
      <c r="T1236" s="12"/>
    </row>
    <row r="1237" customFormat="false" ht="15" hidden="false" customHeight="false" outlineLevel="0" collapsed="false">
      <c r="A1237" s="20" t="n">
        <v>1233</v>
      </c>
      <c r="B1237" s="12"/>
      <c r="C1237" s="13"/>
      <c r="D1237" s="24"/>
      <c r="E1237" s="12"/>
      <c r="F1237" s="12"/>
      <c r="G1237" s="25"/>
      <c r="H1237" s="25"/>
      <c r="I1237" s="25"/>
      <c r="J1237" s="13"/>
      <c r="K1237" s="13"/>
      <c r="L1237" s="25"/>
      <c r="M1237" s="14" t="str">
        <f aca="false">IF(OR($C1237="",$J1237=""),"",INT(($J1237-$C1237)/365.25))</f>
        <v/>
      </c>
      <c r="N1237" s="14" t="str">
        <f aca="false">IF($M1237="","",IF($M1237&lt;2,"Ha","Yo'q"))</f>
        <v/>
      </c>
      <c r="O1237" s="14" t="str">
        <f aca="false">IF($M1237="","",IF(AND($M1237&gt;=7,$M1237&lt;=17),"Ha","Yo'q"))</f>
        <v/>
      </c>
      <c r="P1237" s="14" t="str">
        <f aca="false">IF(AND($B1237&lt;&gt;"",$J1237&lt;&gt;"",$J1237&lt;=Boshqaruv!$C$10,OR($K1237="",$K1237&gt;Boshqaruv!$C$10),$L1237&lt;&gt;"Tibbiy qarshi ko'rsatma"),1,"")</f>
        <v/>
      </c>
      <c r="Q1237" s="28" t="n">
        <f aca="false">IF(AND($B1237&lt;&gt;"",$J1237&gt;=Boshqaruv!$C$9,$J1237&lt;=Boshqaruv!$C$10),IF(COUNTIFS($B$4:$B1236,$B1237,$C$4:$C1236,$C1237,$J$4:$J1236,"&gt;="&amp;Boshqaruv!$C$9,$J$4:$J1236,"&lt;="&amp;Boshqaruv!$C$10)=0,1,0),0)</f>
        <v>0</v>
      </c>
      <c r="R1237" s="28" t="n">
        <f aca="false">IF(AND($B1237&lt;&gt;"",$J1237&gt;=Boshqaruv!$C$9,$J1237&lt;=Boshqaruv!$C$10,$K1237&lt;&gt;"",$K1237&lt;=Boshqaruv!$C$10),IF(COUNTIFS($B$4:$B1236,$B1237,$C$4:$C1236,$C1237,$J$4:$J1236,"&gt;="&amp;Boshqaruv!$C$9,$J$4:$J1236,"&lt;="&amp;Boshqaruv!$C$10,$K$4:$K1236,"&lt;&gt;",$K$4:$K1236,"&lt;="&amp;Boshqaruv!$C$10)=0,1,0),0)</f>
        <v>0</v>
      </c>
      <c r="S1237" s="28" t="n">
        <f aca="false">IF($P1237=1,IF(COUNTIFS($B$4:$B1236,$B1237,$C$4:$C1236,$C1237,$P$4:$P1236,1)=0,1,0),0)</f>
        <v>0</v>
      </c>
      <c r="T1237" s="12"/>
    </row>
    <row r="1238" customFormat="false" ht="15" hidden="false" customHeight="false" outlineLevel="0" collapsed="false">
      <c r="A1238" s="20" t="n">
        <v>1234</v>
      </c>
      <c r="B1238" s="12"/>
      <c r="C1238" s="13"/>
      <c r="D1238" s="24"/>
      <c r="E1238" s="12"/>
      <c r="F1238" s="12"/>
      <c r="G1238" s="25"/>
      <c r="H1238" s="25"/>
      <c r="I1238" s="25"/>
      <c r="J1238" s="13"/>
      <c r="K1238" s="13"/>
      <c r="L1238" s="25"/>
      <c r="M1238" s="14" t="str">
        <f aca="false">IF(OR($C1238="",$J1238=""),"",INT(($J1238-$C1238)/365.25))</f>
        <v/>
      </c>
      <c r="N1238" s="14" t="str">
        <f aca="false">IF($M1238="","",IF($M1238&lt;2,"Ha","Yo'q"))</f>
        <v/>
      </c>
      <c r="O1238" s="14" t="str">
        <f aca="false">IF($M1238="","",IF(AND($M1238&gt;=7,$M1238&lt;=17),"Ha","Yo'q"))</f>
        <v/>
      </c>
      <c r="P1238" s="14" t="str">
        <f aca="false">IF(AND($B1238&lt;&gt;"",$J1238&lt;&gt;"",$J1238&lt;=Boshqaruv!$C$10,OR($K1238="",$K1238&gt;Boshqaruv!$C$10),$L1238&lt;&gt;"Tibbiy qarshi ko'rsatma"),1,"")</f>
        <v/>
      </c>
      <c r="Q1238" s="28" t="n">
        <f aca="false">IF(AND($B1238&lt;&gt;"",$J1238&gt;=Boshqaruv!$C$9,$J1238&lt;=Boshqaruv!$C$10),IF(COUNTIFS($B$4:$B1237,$B1238,$C$4:$C1237,$C1238,$J$4:$J1237,"&gt;="&amp;Boshqaruv!$C$9,$J$4:$J1237,"&lt;="&amp;Boshqaruv!$C$10)=0,1,0),0)</f>
        <v>0</v>
      </c>
      <c r="R1238" s="28" t="n">
        <f aca="false">IF(AND($B1238&lt;&gt;"",$J1238&gt;=Boshqaruv!$C$9,$J1238&lt;=Boshqaruv!$C$10,$K1238&lt;&gt;"",$K1238&lt;=Boshqaruv!$C$10),IF(COUNTIFS($B$4:$B1237,$B1238,$C$4:$C1237,$C1238,$J$4:$J1237,"&gt;="&amp;Boshqaruv!$C$9,$J$4:$J1237,"&lt;="&amp;Boshqaruv!$C$10,$K$4:$K1237,"&lt;&gt;",$K$4:$K1237,"&lt;="&amp;Boshqaruv!$C$10)=0,1,0),0)</f>
        <v>0</v>
      </c>
      <c r="S1238" s="28" t="n">
        <f aca="false">IF($P1238=1,IF(COUNTIFS($B$4:$B1237,$B1238,$C$4:$C1237,$C1238,$P$4:$P1237,1)=0,1,0),0)</f>
        <v>0</v>
      </c>
      <c r="T1238" s="12"/>
    </row>
    <row r="1239" customFormat="false" ht="15" hidden="false" customHeight="false" outlineLevel="0" collapsed="false">
      <c r="A1239" s="20" t="n">
        <v>1235</v>
      </c>
      <c r="B1239" s="12"/>
      <c r="C1239" s="13"/>
      <c r="D1239" s="24"/>
      <c r="E1239" s="12"/>
      <c r="F1239" s="12"/>
      <c r="G1239" s="25"/>
      <c r="H1239" s="25"/>
      <c r="I1239" s="25"/>
      <c r="J1239" s="13"/>
      <c r="K1239" s="13"/>
      <c r="L1239" s="25"/>
      <c r="M1239" s="14" t="str">
        <f aca="false">IF(OR($C1239="",$J1239=""),"",INT(($J1239-$C1239)/365.25))</f>
        <v/>
      </c>
      <c r="N1239" s="14" t="str">
        <f aca="false">IF($M1239="","",IF($M1239&lt;2,"Ha","Yo'q"))</f>
        <v/>
      </c>
      <c r="O1239" s="14" t="str">
        <f aca="false">IF($M1239="","",IF(AND($M1239&gt;=7,$M1239&lt;=17),"Ha","Yo'q"))</f>
        <v/>
      </c>
      <c r="P1239" s="14" t="str">
        <f aca="false">IF(AND($B1239&lt;&gt;"",$J1239&lt;&gt;"",$J1239&lt;=Boshqaruv!$C$10,OR($K1239="",$K1239&gt;Boshqaruv!$C$10),$L1239&lt;&gt;"Tibbiy qarshi ko'rsatma"),1,"")</f>
        <v/>
      </c>
      <c r="Q1239" s="28" t="n">
        <f aca="false">IF(AND($B1239&lt;&gt;"",$J1239&gt;=Boshqaruv!$C$9,$J1239&lt;=Boshqaruv!$C$10),IF(COUNTIFS($B$4:$B1238,$B1239,$C$4:$C1238,$C1239,$J$4:$J1238,"&gt;="&amp;Boshqaruv!$C$9,$J$4:$J1238,"&lt;="&amp;Boshqaruv!$C$10)=0,1,0),0)</f>
        <v>0</v>
      </c>
      <c r="R1239" s="28" t="n">
        <f aca="false">IF(AND($B1239&lt;&gt;"",$J1239&gt;=Boshqaruv!$C$9,$J1239&lt;=Boshqaruv!$C$10,$K1239&lt;&gt;"",$K1239&lt;=Boshqaruv!$C$10),IF(COUNTIFS($B$4:$B1238,$B1239,$C$4:$C1238,$C1239,$J$4:$J1238,"&gt;="&amp;Boshqaruv!$C$9,$J$4:$J1238,"&lt;="&amp;Boshqaruv!$C$10,$K$4:$K1238,"&lt;&gt;",$K$4:$K1238,"&lt;="&amp;Boshqaruv!$C$10)=0,1,0),0)</f>
        <v>0</v>
      </c>
      <c r="S1239" s="28" t="n">
        <f aca="false">IF($P1239=1,IF(COUNTIFS($B$4:$B1238,$B1239,$C$4:$C1238,$C1239,$P$4:$P1238,1)=0,1,0),0)</f>
        <v>0</v>
      </c>
      <c r="T1239" s="12"/>
    </row>
    <row r="1240" customFormat="false" ht="15" hidden="false" customHeight="false" outlineLevel="0" collapsed="false">
      <c r="A1240" s="20" t="n">
        <v>1236</v>
      </c>
      <c r="B1240" s="12"/>
      <c r="C1240" s="13"/>
      <c r="D1240" s="24"/>
      <c r="E1240" s="12"/>
      <c r="F1240" s="12"/>
      <c r="G1240" s="25"/>
      <c r="H1240" s="25"/>
      <c r="I1240" s="25"/>
      <c r="J1240" s="13"/>
      <c r="K1240" s="13"/>
      <c r="L1240" s="25"/>
      <c r="M1240" s="14" t="str">
        <f aca="false">IF(OR($C1240="",$J1240=""),"",INT(($J1240-$C1240)/365.25))</f>
        <v/>
      </c>
      <c r="N1240" s="14" t="str">
        <f aca="false">IF($M1240="","",IF($M1240&lt;2,"Ha","Yo'q"))</f>
        <v/>
      </c>
      <c r="O1240" s="14" t="str">
        <f aca="false">IF($M1240="","",IF(AND($M1240&gt;=7,$M1240&lt;=17),"Ha","Yo'q"))</f>
        <v/>
      </c>
      <c r="P1240" s="14" t="str">
        <f aca="false">IF(AND($B1240&lt;&gt;"",$J1240&lt;&gt;"",$J1240&lt;=Boshqaruv!$C$10,OR($K1240="",$K1240&gt;Boshqaruv!$C$10),$L1240&lt;&gt;"Tibbiy qarshi ko'rsatma"),1,"")</f>
        <v/>
      </c>
      <c r="Q1240" s="28" t="n">
        <f aca="false">IF(AND($B1240&lt;&gt;"",$J1240&gt;=Boshqaruv!$C$9,$J1240&lt;=Boshqaruv!$C$10),IF(COUNTIFS($B$4:$B1239,$B1240,$C$4:$C1239,$C1240,$J$4:$J1239,"&gt;="&amp;Boshqaruv!$C$9,$J$4:$J1239,"&lt;="&amp;Boshqaruv!$C$10)=0,1,0),0)</f>
        <v>0</v>
      </c>
      <c r="R1240" s="28" t="n">
        <f aca="false">IF(AND($B1240&lt;&gt;"",$J1240&gt;=Boshqaruv!$C$9,$J1240&lt;=Boshqaruv!$C$10,$K1240&lt;&gt;"",$K1240&lt;=Boshqaruv!$C$10),IF(COUNTIFS($B$4:$B1239,$B1240,$C$4:$C1239,$C1240,$J$4:$J1239,"&gt;="&amp;Boshqaruv!$C$9,$J$4:$J1239,"&lt;="&amp;Boshqaruv!$C$10,$K$4:$K1239,"&lt;&gt;",$K$4:$K1239,"&lt;="&amp;Boshqaruv!$C$10)=0,1,0),0)</f>
        <v>0</v>
      </c>
      <c r="S1240" s="28" t="n">
        <f aca="false">IF($P1240=1,IF(COUNTIFS($B$4:$B1239,$B1240,$C$4:$C1239,$C1240,$P$4:$P1239,1)=0,1,0),0)</f>
        <v>0</v>
      </c>
      <c r="T1240" s="12"/>
    </row>
    <row r="1241" customFormat="false" ht="15" hidden="false" customHeight="false" outlineLevel="0" collapsed="false">
      <c r="A1241" s="20" t="n">
        <v>1237</v>
      </c>
      <c r="B1241" s="12"/>
      <c r="C1241" s="13"/>
      <c r="D1241" s="24"/>
      <c r="E1241" s="12"/>
      <c r="F1241" s="12"/>
      <c r="G1241" s="25"/>
      <c r="H1241" s="25"/>
      <c r="I1241" s="25"/>
      <c r="J1241" s="13"/>
      <c r="K1241" s="13"/>
      <c r="L1241" s="25"/>
      <c r="M1241" s="14" t="str">
        <f aca="false">IF(OR($C1241="",$J1241=""),"",INT(($J1241-$C1241)/365.25))</f>
        <v/>
      </c>
      <c r="N1241" s="14" t="str">
        <f aca="false">IF($M1241="","",IF($M1241&lt;2,"Ha","Yo'q"))</f>
        <v/>
      </c>
      <c r="O1241" s="14" t="str">
        <f aca="false">IF($M1241="","",IF(AND($M1241&gt;=7,$M1241&lt;=17),"Ha","Yo'q"))</f>
        <v/>
      </c>
      <c r="P1241" s="14" t="str">
        <f aca="false">IF(AND($B1241&lt;&gt;"",$J1241&lt;&gt;"",$J1241&lt;=Boshqaruv!$C$10,OR($K1241="",$K1241&gt;Boshqaruv!$C$10),$L1241&lt;&gt;"Tibbiy qarshi ko'rsatma"),1,"")</f>
        <v/>
      </c>
      <c r="Q1241" s="28" t="n">
        <f aca="false">IF(AND($B1241&lt;&gt;"",$J1241&gt;=Boshqaruv!$C$9,$J1241&lt;=Boshqaruv!$C$10),IF(COUNTIFS($B$4:$B1240,$B1241,$C$4:$C1240,$C1241,$J$4:$J1240,"&gt;="&amp;Boshqaruv!$C$9,$J$4:$J1240,"&lt;="&amp;Boshqaruv!$C$10)=0,1,0),0)</f>
        <v>0</v>
      </c>
      <c r="R1241" s="28" t="n">
        <f aca="false">IF(AND($B1241&lt;&gt;"",$J1241&gt;=Boshqaruv!$C$9,$J1241&lt;=Boshqaruv!$C$10,$K1241&lt;&gt;"",$K1241&lt;=Boshqaruv!$C$10),IF(COUNTIFS($B$4:$B1240,$B1241,$C$4:$C1240,$C1241,$J$4:$J1240,"&gt;="&amp;Boshqaruv!$C$9,$J$4:$J1240,"&lt;="&amp;Boshqaruv!$C$10,$K$4:$K1240,"&lt;&gt;",$K$4:$K1240,"&lt;="&amp;Boshqaruv!$C$10)=0,1,0),0)</f>
        <v>0</v>
      </c>
      <c r="S1241" s="28" t="n">
        <f aca="false">IF($P1241=1,IF(COUNTIFS($B$4:$B1240,$B1241,$C$4:$C1240,$C1241,$P$4:$P1240,1)=0,1,0),0)</f>
        <v>0</v>
      </c>
      <c r="T1241" s="12"/>
    </row>
    <row r="1242" customFormat="false" ht="15" hidden="false" customHeight="false" outlineLevel="0" collapsed="false">
      <c r="A1242" s="20" t="n">
        <v>1238</v>
      </c>
      <c r="B1242" s="12"/>
      <c r="C1242" s="13"/>
      <c r="D1242" s="24"/>
      <c r="E1242" s="12"/>
      <c r="F1242" s="12"/>
      <c r="G1242" s="25"/>
      <c r="H1242" s="25"/>
      <c r="I1242" s="25"/>
      <c r="J1242" s="13"/>
      <c r="K1242" s="13"/>
      <c r="L1242" s="25"/>
      <c r="M1242" s="14" t="str">
        <f aca="false">IF(OR($C1242="",$J1242=""),"",INT(($J1242-$C1242)/365.25))</f>
        <v/>
      </c>
      <c r="N1242" s="14" t="str">
        <f aca="false">IF($M1242="","",IF($M1242&lt;2,"Ha","Yo'q"))</f>
        <v/>
      </c>
      <c r="O1242" s="14" t="str">
        <f aca="false">IF($M1242="","",IF(AND($M1242&gt;=7,$M1242&lt;=17),"Ha","Yo'q"))</f>
        <v/>
      </c>
      <c r="P1242" s="14" t="str">
        <f aca="false">IF(AND($B1242&lt;&gt;"",$J1242&lt;&gt;"",$J1242&lt;=Boshqaruv!$C$10,OR($K1242="",$K1242&gt;Boshqaruv!$C$10),$L1242&lt;&gt;"Tibbiy qarshi ko'rsatma"),1,"")</f>
        <v/>
      </c>
      <c r="Q1242" s="28" t="n">
        <f aca="false">IF(AND($B1242&lt;&gt;"",$J1242&gt;=Boshqaruv!$C$9,$J1242&lt;=Boshqaruv!$C$10),IF(COUNTIFS($B$4:$B1241,$B1242,$C$4:$C1241,$C1242,$J$4:$J1241,"&gt;="&amp;Boshqaruv!$C$9,$J$4:$J1241,"&lt;="&amp;Boshqaruv!$C$10)=0,1,0),0)</f>
        <v>0</v>
      </c>
      <c r="R1242" s="28" t="n">
        <f aca="false">IF(AND($B1242&lt;&gt;"",$J1242&gt;=Boshqaruv!$C$9,$J1242&lt;=Boshqaruv!$C$10,$K1242&lt;&gt;"",$K1242&lt;=Boshqaruv!$C$10),IF(COUNTIFS($B$4:$B1241,$B1242,$C$4:$C1241,$C1242,$J$4:$J1241,"&gt;="&amp;Boshqaruv!$C$9,$J$4:$J1241,"&lt;="&amp;Boshqaruv!$C$10,$K$4:$K1241,"&lt;&gt;",$K$4:$K1241,"&lt;="&amp;Boshqaruv!$C$10)=0,1,0),0)</f>
        <v>0</v>
      </c>
      <c r="S1242" s="28" t="n">
        <f aca="false">IF($P1242=1,IF(COUNTIFS($B$4:$B1241,$B1242,$C$4:$C1241,$C1242,$P$4:$P1241,1)=0,1,0),0)</f>
        <v>0</v>
      </c>
      <c r="T1242" s="12"/>
    </row>
    <row r="1243" customFormat="false" ht="15" hidden="false" customHeight="false" outlineLevel="0" collapsed="false">
      <c r="A1243" s="20" t="n">
        <v>1239</v>
      </c>
      <c r="B1243" s="12"/>
      <c r="C1243" s="13"/>
      <c r="D1243" s="24"/>
      <c r="E1243" s="12"/>
      <c r="F1243" s="12"/>
      <c r="G1243" s="25"/>
      <c r="H1243" s="25"/>
      <c r="I1243" s="25"/>
      <c r="J1243" s="13"/>
      <c r="K1243" s="13"/>
      <c r="L1243" s="25"/>
      <c r="M1243" s="14" t="str">
        <f aca="false">IF(OR($C1243="",$J1243=""),"",INT(($J1243-$C1243)/365.25))</f>
        <v/>
      </c>
      <c r="N1243" s="14" t="str">
        <f aca="false">IF($M1243="","",IF($M1243&lt;2,"Ha","Yo'q"))</f>
        <v/>
      </c>
      <c r="O1243" s="14" t="str">
        <f aca="false">IF($M1243="","",IF(AND($M1243&gt;=7,$M1243&lt;=17),"Ha","Yo'q"))</f>
        <v/>
      </c>
      <c r="P1243" s="14" t="str">
        <f aca="false">IF(AND($B1243&lt;&gt;"",$J1243&lt;&gt;"",$J1243&lt;=Boshqaruv!$C$10,OR($K1243="",$K1243&gt;Boshqaruv!$C$10),$L1243&lt;&gt;"Tibbiy qarshi ko'rsatma"),1,"")</f>
        <v/>
      </c>
      <c r="Q1243" s="28" t="n">
        <f aca="false">IF(AND($B1243&lt;&gt;"",$J1243&gt;=Boshqaruv!$C$9,$J1243&lt;=Boshqaruv!$C$10),IF(COUNTIFS($B$4:$B1242,$B1243,$C$4:$C1242,$C1243,$J$4:$J1242,"&gt;="&amp;Boshqaruv!$C$9,$J$4:$J1242,"&lt;="&amp;Boshqaruv!$C$10)=0,1,0),0)</f>
        <v>0</v>
      </c>
      <c r="R1243" s="28" t="n">
        <f aca="false">IF(AND($B1243&lt;&gt;"",$J1243&gt;=Boshqaruv!$C$9,$J1243&lt;=Boshqaruv!$C$10,$K1243&lt;&gt;"",$K1243&lt;=Boshqaruv!$C$10),IF(COUNTIFS($B$4:$B1242,$B1243,$C$4:$C1242,$C1243,$J$4:$J1242,"&gt;="&amp;Boshqaruv!$C$9,$J$4:$J1242,"&lt;="&amp;Boshqaruv!$C$10,$K$4:$K1242,"&lt;&gt;",$K$4:$K1242,"&lt;="&amp;Boshqaruv!$C$10)=0,1,0),0)</f>
        <v>0</v>
      </c>
      <c r="S1243" s="28" t="n">
        <f aca="false">IF($P1243=1,IF(COUNTIFS($B$4:$B1242,$B1243,$C$4:$C1242,$C1243,$P$4:$P1242,1)=0,1,0),0)</f>
        <v>0</v>
      </c>
      <c r="T1243" s="12"/>
    </row>
    <row r="1244" customFormat="false" ht="15" hidden="false" customHeight="false" outlineLevel="0" collapsed="false">
      <c r="A1244" s="20" t="n">
        <v>1240</v>
      </c>
      <c r="B1244" s="12"/>
      <c r="C1244" s="13"/>
      <c r="D1244" s="24"/>
      <c r="E1244" s="12"/>
      <c r="F1244" s="12"/>
      <c r="G1244" s="25"/>
      <c r="H1244" s="25"/>
      <c r="I1244" s="25"/>
      <c r="J1244" s="13"/>
      <c r="K1244" s="13"/>
      <c r="L1244" s="25"/>
      <c r="M1244" s="14" t="str">
        <f aca="false">IF(OR($C1244="",$J1244=""),"",INT(($J1244-$C1244)/365.25))</f>
        <v/>
      </c>
      <c r="N1244" s="14" t="str">
        <f aca="false">IF($M1244="","",IF($M1244&lt;2,"Ha","Yo'q"))</f>
        <v/>
      </c>
      <c r="O1244" s="14" t="str">
        <f aca="false">IF($M1244="","",IF(AND($M1244&gt;=7,$M1244&lt;=17),"Ha","Yo'q"))</f>
        <v/>
      </c>
      <c r="P1244" s="14" t="str">
        <f aca="false">IF(AND($B1244&lt;&gt;"",$J1244&lt;&gt;"",$J1244&lt;=Boshqaruv!$C$10,OR($K1244="",$K1244&gt;Boshqaruv!$C$10),$L1244&lt;&gt;"Tibbiy qarshi ko'rsatma"),1,"")</f>
        <v/>
      </c>
      <c r="Q1244" s="28" t="n">
        <f aca="false">IF(AND($B1244&lt;&gt;"",$J1244&gt;=Boshqaruv!$C$9,$J1244&lt;=Boshqaruv!$C$10),IF(COUNTIFS($B$4:$B1243,$B1244,$C$4:$C1243,$C1244,$J$4:$J1243,"&gt;="&amp;Boshqaruv!$C$9,$J$4:$J1243,"&lt;="&amp;Boshqaruv!$C$10)=0,1,0),0)</f>
        <v>0</v>
      </c>
      <c r="R1244" s="28" t="n">
        <f aca="false">IF(AND($B1244&lt;&gt;"",$J1244&gt;=Boshqaruv!$C$9,$J1244&lt;=Boshqaruv!$C$10,$K1244&lt;&gt;"",$K1244&lt;=Boshqaruv!$C$10),IF(COUNTIFS($B$4:$B1243,$B1244,$C$4:$C1243,$C1244,$J$4:$J1243,"&gt;="&amp;Boshqaruv!$C$9,$J$4:$J1243,"&lt;="&amp;Boshqaruv!$C$10,$K$4:$K1243,"&lt;&gt;",$K$4:$K1243,"&lt;="&amp;Boshqaruv!$C$10)=0,1,0),0)</f>
        <v>0</v>
      </c>
      <c r="S1244" s="28" t="n">
        <f aca="false">IF($P1244=1,IF(COUNTIFS($B$4:$B1243,$B1244,$C$4:$C1243,$C1244,$P$4:$P1243,1)=0,1,0),0)</f>
        <v>0</v>
      </c>
      <c r="T1244" s="12"/>
    </row>
    <row r="1245" customFormat="false" ht="15" hidden="false" customHeight="false" outlineLevel="0" collapsed="false">
      <c r="A1245" s="20" t="n">
        <v>1241</v>
      </c>
      <c r="B1245" s="12"/>
      <c r="C1245" s="13"/>
      <c r="D1245" s="24"/>
      <c r="E1245" s="12"/>
      <c r="F1245" s="12"/>
      <c r="G1245" s="25"/>
      <c r="H1245" s="25"/>
      <c r="I1245" s="25"/>
      <c r="J1245" s="13"/>
      <c r="K1245" s="13"/>
      <c r="L1245" s="25"/>
      <c r="M1245" s="14" t="str">
        <f aca="false">IF(OR($C1245="",$J1245=""),"",INT(($J1245-$C1245)/365.25))</f>
        <v/>
      </c>
      <c r="N1245" s="14" t="str">
        <f aca="false">IF($M1245="","",IF($M1245&lt;2,"Ha","Yo'q"))</f>
        <v/>
      </c>
      <c r="O1245" s="14" t="str">
        <f aca="false">IF($M1245="","",IF(AND($M1245&gt;=7,$M1245&lt;=17),"Ha","Yo'q"))</f>
        <v/>
      </c>
      <c r="P1245" s="14" t="str">
        <f aca="false">IF(AND($B1245&lt;&gt;"",$J1245&lt;&gt;"",$J1245&lt;=Boshqaruv!$C$10,OR($K1245="",$K1245&gt;Boshqaruv!$C$10),$L1245&lt;&gt;"Tibbiy qarshi ko'rsatma"),1,"")</f>
        <v/>
      </c>
      <c r="Q1245" s="28" t="n">
        <f aca="false">IF(AND($B1245&lt;&gt;"",$J1245&gt;=Boshqaruv!$C$9,$J1245&lt;=Boshqaruv!$C$10),IF(COUNTIFS($B$4:$B1244,$B1245,$C$4:$C1244,$C1245,$J$4:$J1244,"&gt;="&amp;Boshqaruv!$C$9,$J$4:$J1244,"&lt;="&amp;Boshqaruv!$C$10)=0,1,0),0)</f>
        <v>0</v>
      </c>
      <c r="R1245" s="28" t="n">
        <f aca="false">IF(AND($B1245&lt;&gt;"",$J1245&gt;=Boshqaruv!$C$9,$J1245&lt;=Boshqaruv!$C$10,$K1245&lt;&gt;"",$K1245&lt;=Boshqaruv!$C$10),IF(COUNTIFS($B$4:$B1244,$B1245,$C$4:$C1244,$C1245,$J$4:$J1244,"&gt;="&amp;Boshqaruv!$C$9,$J$4:$J1244,"&lt;="&amp;Boshqaruv!$C$10,$K$4:$K1244,"&lt;&gt;",$K$4:$K1244,"&lt;="&amp;Boshqaruv!$C$10)=0,1,0),0)</f>
        <v>0</v>
      </c>
      <c r="S1245" s="28" t="n">
        <f aca="false">IF($P1245=1,IF(COUNTIFS($B$4:$B1244,$B1245,$C$4:$C1244,$C1245,$P$4:$P1244,1)=0,1,0),0)</f>
        <v>0</v>
      </c>
      <c r="T1245" s="12"/>
    </row>
    <row r="1246" customFormat="false" ht="15" hidden="false" customHeight="false" outlineLevel="0" collapsed="false">
      <c r="A1246" s="20" t="n">
        <v>1242</v>
      </c>
      <c r="B1246" s="12"/>
      <c r="C1246" s="13"/>
      <c r="D1246" s="24"/>
      <c r="E1246" s="12"/>
      <c r="F1246" s="12"/>
      <c r="G1246" s="25"/>
      <c r="H1246" s="25"/>
      <c r="I1246" s="25"/>
      <c r="J1246" s="13"/>
      <c r="K1246" s="13"/>
      <c r="L1246" s="25"/>
      <c r="M1246" s="14" t="str">
        <f aca="false">IF(OR($C1246="",$J1246=""),"",INT(($J1246-$C1246)/365.25))</f>
        <v/>
      </c>
      <c r="N1246" s="14" t="str">
        <f aca="false">IF($M1246="","",IF($M1246&lt;2,"Ha","Yo'q"))</f>
        <v/>
      </c>
      <c r="O1246" s="14" t="str">
        <f aca="false">IF($M1246="","",IF(AND($M1246&gt;=7,$M1246&lt;=17),"Ha","Yo'q"))</f>
        <v/>
      </c>
      <c r="P1246" s="14" t="str">
        <f aca="false">IF(AND($B1246&lt;&gt;"",$J1246&lt;&gt;"",$J1246&lt;=Boshqaruv!$C$10,OR($K1246="",$K1246&gt;Boshqaruv!$C$10),$L1246&lt;&gt;"Tibbiy qarshi ko'rsatma"),1,"")</f>
        <v/>
      </c>
      <c r="Q1246" s="28" t="n">
        <f aca="false">IF(AND($B1246&lt;&gt;"",$J1246&gt;=Boshqaruv!$C$9,$J1246&lt;=Boshqaruv!$C$10),IF(COUNTIFS($B$4:$B1245,$B1246,$C$4:$C1245,$C1246,$J$4:$J1245,"&gt;="&amp;Boshqaruv!$C$9,$J$4:$J1245,"&lt;="&amp;Boshqaruv!$C$10)=0,1,0),0)</f>
        <v>0</v>
      </c>
      <c r="R1246" s="28" t="n">
        <f aca="false">IF(AND($B1246&lt;&gt;"",$J1246&gt;=Boshqaruv!$C$9,$J1246&lt;=Boshqaruv!$C$10,$K1246&lt;&gt;"",$K1246&lt;=Boshqaruv!$C$10),IF(COUNTIFS($B$4:$B1245,$B1246,$C$4:$C1245,$C1246,$J$4:$J1245,"&gt;="&amp;Boshqaruv!$C$9,$J$4:$J1245,"&lt;="&amp;Boshqaruv!$C$10,$K$4:$K1245,"&lt;&gt;",$K$4:$K1245,"&lt;="&amp;Boshqaruv!$C$10)=0,1,0),0)</f>
        <v>0</v>
      </c>
      <c r="S1246" s="28" t="n">
        <f aca="false">IF($P1246=1,IF(COUNTIFS($B$4:$B1245,$B1246,$C$4:$C1245,$C1246,$P$4:$P1245,1)=0,1,0),0)</f>
        <v>0</v>
      </c>
      <c r="T1246" s="12"/>
    </row>
    <row r="1247" customFormat="false" ht="15" hidden="false" customHeight="false" outlineLevel="0" collapsed="false">
      <c r="A1247" s="20" t="n">
        <v>1243</v>
      </c>
      <c r="B1247" s="12"/>
      <c r="C1247" s="13"/>
      <c r="D1247" s="24"/>
      <c r="E1247" s="12"/>
      <c r="F1247" s="12"/>
      <c r="G1247" s="25"/>
      <c r="H1247" s="25"/>
      <c r="I1247" s="25"/>
      <c r="J1247" s="13"/>
      <c r="K1247" s="13"/>
      <c r="L1247" s="25"/>
      <c r="M1247" s="14" t="str">
        <f aca="false">IF(OR($C1247="",$J1247=""),"",INT(($J1247-$C1247)/365.25))</f>
        <v/>
      </c>
      <c r="N1247" s="14" t="str">
        <f aca="false">IF($M1247="","",IF($M1247&lt;2,"Ha","Yo'q"))</f>
        <v/>
      </c>
      <c r="O1247" s="14" t="str">
        <f aca="false">IF($M1247="","",IF(AND($M1247&gt;=7,$M1247&lt;=17),"Ha","Yo'q"))</f>
        <v/>
      </c>
      <c r="P1247" s="14" t="str">
        <f aca="false">IF(AND($B1247&lt;&gt;"",$J1247&lt;&gt;"",$J1247&lt;=Boshqaruv!$C$10,OR($K1247="",$K1247&gt;Boshqaruv!$C$10),$L1247&lt;&gt;"Tibbiy qarshi ko'rsatma"),1,"")</f>
        <v/>
      </c>
      <c r="Q1247" s="28" t="n">
        <f aca="false">IF(AND($B1247&lt;&gt;"",$J1247&gt;=Boshqaruv!$C$9,$J1247&lt;=Boshqaruv!$C$10),IF(COUNTIFS($B$4:$B1246,$B1247,$C$4:$C1246,$C1247,$J$4:$J1246,"&gt;="&amp;Boshqaruv!$C$9,$J$4:$J1246,"&lt;="&amp;Boshqaruv!$C$10)=0,1,0),0)</f>
        <v>0</v>
      </c>
      <c r="R1247" s="28" t="n">
        <f aca="false">IF(AND($B1247&lt;&gt;"",$J1247&gt;=Boshqaruv!$C$9,$J1247&lt;=Boshqaruv!$C$10,$K1247&lt;&gt;"",$K1247&lt;=Boshqaruv!$C$10),IF(COUNTIFS($B$4:$B1246,$B1247,$C$4:$C1246,$C1247,$J$4:$J1246,"&gt;="&amp;Boshqaruv!$C$9,$J$4:$J1246,"&lt;="&amp;Boshqaruv!$C$10,$K$4:$K1246,"&lt;&gt;",$K$4:$K1246,"&lt;="&amp;Boshqaruv!$C$10)=0,1,0),0)</f>
        <v>0</v>
      </c>
      <c r="S1247" s="28" t="n">
        <f aca="false">IF($P1247=1,IF(COUNTIFS($B$4:$B1246,$B1247,$C$4:$C1246,$C1247,$P$4:$P1246,1)=0,1,0),0)</f>
        <v>0</v>
      </c>
      <c r="T1247" s="12"/>
    </row>
    <row r="1248" customFormat="false" ht="15" hidden="false" customHeight="false" outlineLevel="0" collapsed="false">
      <c r="A1248" s="20" t="n">
        <v>1244</v>
      </c>
      <c r="B1248" s="12"/>
      <c r="C1248" s="13"/>
      <c r="D1248" s="24"/>
      <c r="E1248" s="12"/>
      <c r="F1248" s="12"/>
      <c r="G1248" s="25"/>
      <c r="H1248" s="25"/>
      <c r="I1248" s="25"/>
      <c r="J1248" s="13"/>
      <c r="K1248" s="13"/>
      <c r="L1248" s="25"/>
      <c r="M1248" s="14" t="str">
        <f aca="false">IF(OR($C1248="",$J1248=""),"",INT(($J1248-$C1248)/365.25))</f>
        <v/>
      </c>
      <c r="N1248" s="14" t="str">
        <f aca="false">IF($M1248="","",IF($M1248&lt;2,"Ha","Yo'q"))</f>
        <v/>
      </c>
      <c r="O1248" s="14" t="str">
        <f aca="false">IF($M1248="","",IF(AND($M1248&gt;=7,$M1248&lt;=17),"Ha","Yo'q"))</f>
        <v/>
      </c>
      <c r="P1248" s="14" t="str">
        <f aca="false">IF(AND($B1248&lt;&gt;"",$J1248&lt;&gt;"",$J1248&lt;=Boshqaruv!$C$10,OR($K1248="",$K1248&gt;Boshqaruv!$C$10),$L1248&lt;&gt;"Tibbiy qarshi ko'rsatma"),1,"")</f>
        <v/>
      </c>
      <c r="Q1248" s="28" t="n">
        <f aca="false">IF(AND($B1248&lt;&gt;"",$J1248&gt;=Boshqaruv!$C$9,$J1248&lt;=Boshqaruv!$C$10),IF(COUNTIFS($B$4:$B1247,$B1248,$C$4:$C1247,$C1248,$J$4:$J1247,"&gt;="&amp;Boshqaruv!$C$9,$J$4:$J1247,"&lt;="&amp;Boshqaruv!$C$10)=0,1,0),0)</f>
        <v>0</v>
      </c>
      <c r="R1248" s="28" t="n">
        <f aca="false">IF(AND($B1248&lt;&gt;"",$J1248&gt;=Boshqaruv!$C$9,$J1248&lt;=Boshqaruv!$C$10,$K1248&lt;&gt;"",$K1248&lt;=Boshqaruv!$C$10),IF(COUNTIFS($B$4:$B1247,$B1248,$C$4:$C1247,$C1248,$J$4:$J1247,"&gt;="&amp;Boshqaruv!$C$9,$J$4:$J1247,"&lt;="&amp;Boshqaruv!$C$10,$K$4:$K1247,"&lt;&gt;",$K$4:$K1247,"&lt;="&amp;Boshqaruv!$C$10)=0,1,0),0)</f>
        <v>0</v>
      </c>
      <c r="S1248" s="28" t="n">
        <f aca="false">IF($P1248=1,IF(COUNTIFS($B$4:$B1247,$B1248,$C$4:$C1247,$C1248,$P$4:$P1247,1)=0,1,0),0)</f>
        <v>0</v>
      </c>
      <c r="T1248" s="12"/>
    </row>
    <row r="1249" customFormat="false" ht="15" hidden="false" customHeight="false" outlineLevel="0" collapsed="false">
      <c r="A1249" s="20" t="n">
        <v>1245</v>
      </c>
      <c r="B1249" s="12"/>
      <c r="C1249" s="13"/>
      <c r="D1249" s="24"/>
      <c r="E1249" s="12"/>
      <c r="F1249" s="12"/>
      <c r="G1249" s="25"/>
      <c r="H1249" s="25"/>
      <c r="I1249" s="25"/>
      <c r="J1249" s="13"/>
      <c r="K1249" s="13"/>
      <c r="L1249" s="25"/>
      <c r="M1249" s="14" t="str">
        <f aca="false">IF(OR($C1249="",$J1249=""),"",INT(($J1249-$C1249)/365.25))</f>
        <v/>
      </c>
      <c r="N1249" s="14" t="str">
        <f aca="false">IF($M1249="","",IF($M1249&lt;2,"Ha","Yo'q"))</f>
        <v/>
      </c>
      <c r="O1249" s="14" t="str">
        <f aca="false">IF($M1249="","",IF(AND($M1249&gt;=7,$M1249&lt;=17),"Ha","Yo'q"))</f>
        <v/>
      </c>
      <c r="P1249" s="14" t="str">
        <f aca="false">IF(AND($B1249&lt;&gt;"",$J1249&lt;&gt;"",$J1249&lt;=Boshqaruv!$C$10,OR($K1249="",$K1249&gt;Boshqaruv!$C$10),$L1249&lt;&gt;"Tibbiy qarshi ko'rsatma"),1,"")</f>
        <v/>
      </c>
      <c r="Q1249" s="28" t="n">
        <f aca="false">IF(AND($B1249&lt;&gt;"",$J1249&gt;=Boshqaruv!$C$9,$J1249&lt;=Boshqaruv!$C$10),IF(COUNTIFS($B$4:$B1248,$B1249,$C$4:$C1248,$C1249,$J$4:$J1248,"&gt;="&amp;Boshqaruv!$C$9,$J$4:$J1248,"&lt;="&amp;Boshqaruv!$C$10)=0,1,0),0)</f>
        <v>0</v>
      </c>
      <c r="R1249" s="28" t="n">
        <f aca="false">IF(AND($B1249&lt;&gt;"",$J1249&gt;=Boshqaruv!$C$9,$J1249&lt;=Boshqaruv!$C$10,$K1249&lt;&gt;"",$K1249&lt;=Boshqaruv!$C$10),IF(COUNTIFS($B$4:$B1248,$B1249,$C$4:$C1248,$C1249,$J$4:$J1248,"&gt;="&amp;Boshqaruv!$C$9,$J$4:$J1248,"&lt;="&amp;Boshqaruv!$C$10,$K$4:$K1248,"&lt;&gt;",$K$4:$K1248,"&lt;="&amp;Boshqaruv!$C$10)=0,1,0),0)</f>
        <v>0</v>
      </c>
      <c r="S1249" s="28" t="n">
        <f aca="false">IF($P1249=1,IF(COUNTIFS($B$4:$B1248,$B1249,$C$4:$C1248,$C1249,$P$4:$P1248,1)=0,1,0),0)</f>
        <v>0</v>
      </c>
      <c r="T1249" s="12"/>
    </row>
    <row r="1250" customFormat="false" ht="15" hidden="false" customHeight="false" outlineLevel="0" collapsed="false">
      <c r="A1250" s="20" t="n">
        <v>1246</v>
      </c>
      <c r="B1250" s="12"/>
      <c r="C1250" s="13"/>
      <c r="D1250" s="24"/>
      <c r="E1250" s="12"/>
      <c r="F1250" s="12"/>
      <c r="G1250" s="25"/>
      <c r="H1250" s="25"/>
      <c r="I1250" s="25"/>
      <c r="J1250" s="13"/>
      <c r="K1250" s="13"/>
      <c r="L1250" s="25"/>
      <c r="M1250" s="14" t="str">
        <f aca="false">IF(OR($C1250="",$J1250=""),"",INT(($J1250-$C1250)/365.25))</f>
        <v/>
      </c>
      <c r="N1250" s="14" t="str">
        <f aca="false">IF($M1250="","",IF($M1250&lt;2,"Ha","Yo'q"))</f>
        <v/>
      </c>
      <c r="O1250" s="14" t="str">
        <f aca="false">IF($M1250="","",IF(AND($M1250&gt;=7,$M1250&lt;=17),"Ha","Yo'q"))</f>
        <v/>
      </c>
      <c r="P1250" s="14" t="str">
        <f aca="false">IF(AND($B1250&lt;&gt;"",$J1250&lt;&gt;"",$J1250&lt;=Boshqaruv!$C$10,OR($K1250="",$K1250&gt;Boshqaruv!$C$10),$L1250&lt;&gt;"Tibbiy qarshi ko'rsatma"),1,"")</f>
        <v/>
      </c>
      <c r="Q1250" s="28" t="n">
        <f aca="false">IF(AND($B1250&lt;&gt;"",$J1250&gt;=Boshqaruv!$C$9,$J1250&lt;=Boshqaruv!$C$10),IF(COUNTIFS($B$4:$B1249,$B1250,$C$4:$C1249,$C1250,$J$4:$J1249,"&gt;="&amp;Boshqaruv!$C$9,$J$4:$J1249,"&lt;="&amp;Boshqaruv!$C$10)=0,1,0),0)</f>
        <v>0</v>
      </c>
      <c r="R1250" s="28" t="n">
        <f aca="false">IF(AND($B1250&lt;&gt;"",$J1250&gt;=Boshqaruv!$C$9,$J1250&lt;=Boshqaruv!$C$10,$K1250&lt;&gt;"",$K1250&lt;=Boshqaruv!$C$10),IF(COUNTIFS($B$4:$B1249,$B1250,$C$4:$C1249,$C1250,$J$4:$J1249,"&gt;="&amp;Boshqaruv!$C$9,$J$4:$J1249,"&lt;="&amp;Boshqaruv!$C$10,$K$4:$K1249,"&lt;&gt;",$K$4:$K1249,"&lt;="&amp;Boshqaruv!$C$10)=0,1,0),0)</f>
        <v>0</v>
      </c>
      <c r="S1250" s="28" t="n">
        <f aca="false">IF($P1250=1,IF(COUNTIFS($B$4:$B1249,$B1250,$C$4:$C1249,$C1250,$P$4:$P1249,1)=0,1,0),0)</f>
        <v>0</v>
      </c>
      <c r="T1250" s="12"/>
    </row>
    <row r="1251" customFormat="false" ht="15" hidden="false" customHeight="false" outlineLevel="0" collapsed="false">
      <c r="A1251" s="20" t="n">
        <v>1247</v>
      </c>
      <c r="B1251" s="12"/>
      <c r="C1251" s="13"/>
      <c r="D1251" s="24"/>
      <c r="E1251" s="12"/>
      <c r="F1251" s="12"/>
      <c r="G1251" s="25"/>
      <c r="H1251" s="25"/>
      <c r="I1251" s="25"/>
      <c r="J1251" s="13"/>
      <c r="K1251" s="13"/>
      <c r="L1251" s="25"/>
      <c r="M1251" s="14" t="str">
        <f aca="false">IF(OR($C1251="",$J1251=""),"",INT(($J1251-$C1251)/365.25))</f>
        <v/>
      </c>
      <c r="N1251" s="14" t="str">
        <f aca="false">IF($M1251="","",IF($M1251&lt;2,"Ha","Yo'q"))</f>
        <v/>
      </c>
      <c r="O1251" s="14" t="str">
        <f aca="false">IF($M1251="","",IF(AND($M1251&gt;=7,$M1251&lt;=17),"Ha","Yo'q"))</f>
        <v/>
      </c>
      <c r="P1251" s="14" t="str">
        <f aca="false">IF(AND($B1251&lt;&gt;"",$J1251&lt;&gt;"",$J1251&lt;=Boshqaruv!$C$10,OR($K1251="",$K1251&gt;Boshqaruv!$C$10),$L1251&lt;&gt;"Tibbiy qarshi ko'rsatma"),1,"")</f>
        <v/>
      </c>
      <c r="Q1251" s="28" t="n">
        <f aca="false">IF(AND($B1251&lt;&gt;"",$J1251&gt;=Boshqaruv!$C$9,$J1251&lt;=Boshqaruv!$C$10),IF(COUNTIFS($B$4:$B1250,$B1251,$C$4:$C1250,$C1251,$J$4:$J1250,"&gt;="&amp;Boshqaruv!$C$9,$J$4:$J1250,"&lt;="&amp;Boshqaruv!$C$10)=0,1,0),0)</f>
        <v>0</v>
      </c>
      <c r="R1251" s="28" t="n">
        <f aca="false">IF(AND($B1251&lt;&gt;"",$J1251&gt;=Boshqaruv!$C$9,$J1251&lt;=Boshqaruv!$C$10,$K1251&lt;&gt;"",$K1251&lt;=Boshqaruv!$C$10),IF(COUNTIFS($B$4:$B1250,$B1251,$C$4:$C1250,$C1251,$J$4:$J1250,"&gt;="&amp;Boshqaruv!$C$9,$J$4:$J1250,"&lt;="&amp;Boshqaruv!$C$10,$K$4:$K1250,"&lt;&gt;",$K$4:$K1250,"&lt;="&amp;Boshqaruv!$C$10)=0,1,0),0)</f>
        <v>0</v>
      </c>
      <c r="S1251" s="28" t="n">
        <f aca="false">IF($P1251=1,IF(COUNTIFS($B$4:$B1250,$B1251,$C$4:$C1250,$C1251,$P$4:$P1250,1)=0,1,0),0)</f>
        <v>0</v>
      </c>
      <c r="T1251" s="12"/>
    </row>
    <row r="1252" customFormat="false" ht="15" hidden="false" customHeight="false" outlineLevel="0" collapsed="false">
      <c r="A1252" s="20" t="n">
        <v>1248</v>
      </c>
      <c r="B1252" s="12"/>
      <c r="C1252" s="13"/>
      <c r="D1252" s="24"/>
      <c r="E1252" s="12"/>
      <c r="F1252" s="12"/>
      <c r="G1252" s="25"/>
      <c r="H1252" s="25"/>
      <c r="I1252" s="25"/>
      <c r="J1252" s="13"/>
      <c r="K1252" s="13"/>
      <c r="L1252" s="25"/>
      <c r="M1252" s="14" t="str">
        <f aca="false">IF(OR($C1252="",$J1252=""),"",INT(($J1252-$C1252)/365.25))</f>
        <v/>
      </c>
      <c r="N1252" s="14" t="str">
        <f aca="false">IF($M1252="","",IF($M1252&lt;2,"Ha","Yo'q"))</f>
        <v/>
      </c>
      <c r="O1252" s="14" t="str">
        <f aca="false">IF($M1252="","",IF(AND($M1252&gt;=7,$M1252&lt;=17),"Ha","Yo'q"))</f>
        <v/>
      </c>
      <c r="P1252" s="14" t="str">
        <f aca="false">IF(AND($B1252&lt;&gt;"",$J1252&lt;&gt;"",$J1252&lt;=Boshqaruv!$C$10,OR($K1252="",$K1252&gt;Boshqaruv!$C$10),$L1252&lt;&gt;"Tibbiy qarshi ko'rsatma"),1,"")</f>
        <v/>
      </c>
      <c r="Q1252" s="28" t="n">
        <f aca="false">IF(AND($B1252&lt;&gt;"",$J1252&gt;=Boshqaruv!$C$9,$J1252&lt;=Boshqaruv!$C$10),IF(COUNTIFS($B$4:$B1251,$B1252,$C$4:$C1251,$C1252,$J$4:$J1251,"&gt;="&amp;Boshqaruv!$C$9,$J$4:$J1251,"&lt;="&amp;Boshqaruv!$C$10)=0,1,0),0)</f>
        <v>0</v>
      </c>
      <c r="R1252" s="28" t="n">
        <f aca="false">IF(AND($B1252&lt;&gt;"",$J1252&gt;=Boshqaruv!$C$9,$J1252&lt;=Boshqaruv!$C$10,$K1252&lt;&gt;"",$K1252&lt;=Boshqaruv!$C$10),IF(COUNTIFS($B$4:$B1251,$B1252,$C$4:$C1251,$C1252,$J$4:$J1251,"&gt;="&amp;Boshqaruv!$C$9,$J$4:$J1251,"&lt;="&amp;Boshqaruv!$C$10,$K$4:$K1251,"&lt;&gt;",$K$4:$K1251,"&lt;="&amp;Boshqaruv!$C$10)=0,1,0),0)</f>
        <v>0</v>
      </c>
      <c r="S1252" s="28" t="n">
        <f aca="false">IF($P1252=1,IF(COUNTIFS($B$4:$B1251,$B1252,$C$4:$C1251,$C1252,$P$4:$P1251,1)=0,1,0),0)</f>
        <v>0</v>
      </c>
      <c r="T1252" s="12"/>
    </row>
    <row r="1253" customFormat="false" ht="15" hidden="false" customHeight="false" outlineLevel="0" collapsed="false">
      <c r="A1253" s="20" t="n">
        <v>1249</v>
      </c>
      <c r="B1253" s="12"/>
      <c r="C1253" s="13"/>
      <c r="D1253" s="24"/>
      <c r="E1253" s="12"/>
      <c r="F1253" s="12"/>
      <c r="G1253" s="25"/>
      <c r="H1253" s="25"/>
      <c r="I1253" s="25"/>
      <c r="J1253" s="13"/>
      <c r="K1253" s="13"/>
      <c r="L1253" s="25"/>
      <c r="M1253" s="14" t="str">
        <f aca="false">IF(OR($C1253="",$J1253=""),"",INT(($J1253-$C1253)/365.25))</f>
        <v/>
      </c>
      <c r="N1253" s="14" t="str">
        <f aca="false">IF($M1253="","",IF($M1253&lt;2,"Ha","Yo'q"))</f>
        <v/>
      </c>
      <c r="O1253" s="14" t="str">
        <f aca="false">IF($M1253="","",IF(AND($M1253&gt;=7,$M1253&lt;=17),"Ha","Yo'q"))</f>
        <v/>
      </c>
      <c r="P1253" s="14" t="str">
        <f aca="false">IF(AND($B1253&lt;&gt;"",$J1253&lt;&gt;"",$J1253&lt;=Boshqaruv!$C$10,OR($K1253="",$K1253&gt;Boshqaruv!$C$10),$L1253&lt;&gt;"Tibbiy qarshi ko'rsatma"),1,"")</f>
        <v/>
      </c>
      <c r="Q1253" s="28" t="n">
        <f aca="false">IF(AND($B1253&lt;&gt;"",$J1253&gt;=Boshqaruv!$C$9,$J1253&lt;=Boshqaruv!$C$10),IF(COUNTIFS($B$4:$B1252,$B1253,$C$4:$C1252,$C1253,$J$4:$J1252,"&gt;="&amp;Boshqaruv!$C$9,$J$4:$J1252,"&lt;="&amp;Boshqaruv!$C$10)=0,1,0),0)</f>
        <v>0</v>
      </c>
      <c r="R1253" s="28" t="n">
        <f aca="false">IF(AND($B1253&lt;&gt;"",$J1253&gt;=Boshqaruv!$C$9,$J1253&lt;=Boshqaruv!$C$10,$K1253&lt;&gt;"",$K1253&lt;=Boshqaruv!$C$10),IF(COUNTIFS($B$4:$B1252,$B1253,$C$4:$C1252,$C1253,$J$4:$J1252,"&gt;="&amp;Boshqaruv!$C$9,$J$4:$J1252,"&lt;="&amp;Boshqaruv!$C$10,$K$4:$K1252,"&lt;&gt;",$K$4:$K1252,"&lt;="&amp;Boshqaruv!$C$10)=0,1,0),0)</f>
        <v>0</v>
      </c>
      <c r="S1253" s="28" t="n">
        <f aca="false">IF($P1253=1,IF(COUNTIFS($B$4:$B1252,$B1253,$C$4:$C1252,$C1253,$P$4:$P1252,1)=0,1,0),0)</f>
        <v>0</v>
      </c>
      <c r="T1253" s="12"/>
    </row>
    <row r="1254" customFormat="false" ht="15" hidden="false" customHeight="false" outlineLevel="0" collapsed="false">
      <c r="A1254" s="20" t="n">
        <v>1250</v>
      </c>
      <c r="B1254" s="12"/>
      <c r="C1254" s="13"/>
      <c r="D1254" s="24"/>
      <c r="E1254" s="12"/>
      <c r="F1254" s="12"/>
      <c r="G1254" s="25"/>
      <c r="H1254" s="25"/>
      <c r="I1254" s="25"/>
      <c r="J1254" s="13"/>
      <c r="K1254" s="13"/>
      <c r="L1254" s="25"/>
      <c r="M1254" s="14" t="str">
        <f aca="false">IF(OR($C1254="",$J1254=""),"",INT(($J1254-$C1254)/365.25))</f>
        <v/>
      </c>
      <c r="N1254" s="14" t="str">
        <f aca="false">IF($M1254="","",IF($M1254&lt;2,"Ha","Yo'q"))</f>
        <v/>
      </c>
      <c r="O1254" s="14" t="str">
        <f aca="false">IF($M1254="","",IF(AND($M1254&gt;=7,$M1254&lt;=17),"Ha","Yo'q"))</f>
        <v/>
      </c>
      <c r="P1254" s="14" t="str">
        <f aca="false">IF(AND($B1254&lt;&gt;"",$J1254&lt;&gt;"",$J1254&lt;=Boshqaruv!$C$10,OR($K1254="",$K1254&gt;Boshqaruv!$C$10),$L1254&lt;&gt;"Tibbiy qarshi ko'rsatma"),1,"")</f>
        <v/>
      </c>
      <c r="Q1254" s="28" t="n">
        <f aca="false">IF(AND($B1254&lt;&gt;"",$J1254&gt;=Boshqaruv!$C$9,$J1254&lt;=Boshqaruv!$C$10),IF(COUNTIFS($B$4:$B1253,$B1254,$C$4:$C1253,$C1254,$J$4:$J1253,"&gt;="&amp;Boshqaruv!$C$9,$J$4:$J1253,"&lt;="&amp;Boshqaruv!$C$10)=0,1,0),0)</f>
        <v>0</v>
      </c>
      <c r="R1254" s="28" t="n">
        <f aca="false">IF(AND($B1254&lt;&gt;"",$J1254&gt;=Boshqaruv!$C$9,$J1254&lt;=Boshqaruv!$C$10,$K1254&lt;&gt;"",$K1254&lt;=Boshqaruv!$C$10),IF(COUNTIFS($B$4:$B1253,$B1254,$C$4:$C1253,$C1254,$J$4:$J1253,"&gt;="&amp;Boshqaruv!$C$9,$J$4:$J1253,"&lt;="&amp;Boshqaruv!$C$10,$K$4:$K1253,"&lt;&gt;",$K$4:$K1253,"&lt;="&amp;Boshqaruv!$C$10)=0,1,0),0)</f>
        <v>0</v>
      </c>
      <c r="S1254" s="28" t="n">
        <f aca="false">IF($P1254=1,IF(COUNTIFS($B$4:$B1253,$B1254,$C$4:$C1253,$C1254,$P$4:$P1253,1)=0,1,0),0)</f>
        <v>0</v>
      </c>
      <c r="T1254" s="12"/>
    </row>
    <row r="1255" customFormat="false" ht="15" hidden="false" customHeight="false" outlineLevel="0" collapsed="false">
      <c r="A1255" s="20" t="n">
        <v>1251</v>
      </c>
      <c r="B1255" s="12"/>
      <c r="C1255" s="13"/>
      <c r="D1255" s="24"/>
      <c r="E1255" s="12"/>
      <c r="F1255" s="12"/>
      <c r="G1255" s="25"/>
      <c r="H1255" s="25"/>
      <c r="I1255" s="25"/>
      <c r="J1255" s="13"/>
      <c r="K1255" s="13"/>
      <c r="L1255" s="25"/>
      <c r="M1255" s="14" t="str">
        <f aca="false">IF(OR($C1255="",$J1255=""),"",INT(($J1255-$C1255)/365.25))</f>
        <v/>
      </c>
      <c r="N1255" s="14" t="str">
        <f aca="false">IF($M1255="","",IF($M1255&lt;2,"Ha","Yo'q"))</f>
        <v/>
      </c>
      <c r="O1255" s="14" t="str">
        <f aca="false">IF($M1255="","",IF(AND($M1255&gt;=7,$M1255&lt;=17),"Ha","Yo'q"))</f>
        <v/>
      </c>
      <c r="P1255" s="14" t="str">
        <f aca="false">IF(AND($B1255&lt;&gt;"",$J1255&lt;&gt;"",$J1255&lt;=Boshqaruv!$C$10,OR($K1255="",$K1255&gt;Boshqaruv!$C$10),$L1255&lt;&gt;"Tibbiy qarshi ko'rsatma"),1,"")</f>
        <v/>
      </c>
      <c r="Q1255" s="28" t="n">
        <f aca="false">IF(AND($B1255&lt;&gt;"",$J1255&gt;=Boshqaruv!$C$9,$J1255&lt;=Boshqaruv!$C$10),IF(COUNTIFS($B$4:$B1254,$B1255,$C$4:$C1254,$C1255,$J$4:$J1254,"&gt;="&amp;Boshqaruv!$C$9,$J$4:$J1254,"&lt;="&amp;Boshqaruv!$C$10)=0,1,0),0)</f>
        <v>0</v>
      </c>
      <c r="R1255" s="28" t="n">
        <f aca="false">IF(AND($B1255&lt;&gt;"",$J1255&gt;=Boshqaruv!$C$9,$J1255&lt;=Boshqaruv!$C$10,$K1255&lt;&gt;"",$K1255&lt;=Boshqaruv!$C$10),IF(COUNTIFS($B$4:$B1254,$B1255,$C$4:$C1254,$C1255,$J$4:$J1254,"&gt;="&amp;Boshqaruv!$C$9,$J$4:$J1254,"&lt;="&amp;Boshqaruv!$C$10,$K$4:$K1254,"&lt;&gt;",$K$4:$K1254,"&lt;="&amp;Boshqaruv!$C$10)=0,1,0),0)</f>
        <v>0</v>
      </c>
      <c r="S1255" s="28" t="n">
        <f aca="false">IF($P1255=1,IF(COUNTIFS($B$4:$B1254,$B1255,$C$4:$C1254,$C1255,$P$4:$P1254,1)=0,1,0),0)</f>
        <v>0</v>
      </c>
      <c r="T1255" s="12"/>
    </row>
    <row r="1256" customFormat="false" ht="15" hidden="false" customHeight="false" outlineLevel="0" collapsed="false">
      <c r="A1256" s="20" t="n">
        <v>1252</v>
      </c>
      <c r="B1256" s="12"/>
      <c r="C1256" s="13"/>
      <c r="D1256" s="24"/>
      <c r="E1256" s="12"/>
      <c r="F1256" s="12"/>
      <c r="G1256" s="25"/>
      <c r="H1256" s="25"/>
      <c r="I1256" s="25"/>
      <c r="J1256" s="13"/>
      <c r="K1256" s="13"/>
      <c r="L1256" s="25"/>
      <c r="M1256" s="14" t="str">
        <f aca="false">IF(OR($C1256="",$J1256=""),"",INT(($J1256-$C1256)/365.25))</f>
        <v/>
      </c>
      <c r="N1256" s="14" t="str">
        <f aca="false">IF($M1256="","",IF($M1256&lt;2,"Ha","Yo'q"))</f>
        <v/>
      </c>
      <c r="O1256" s="14" t="str">
        <f aca="false">IF($M1256="","",IF(AND($M1256&gt;=7,$M1256&lt;=17),"Ha","Yo'q"))</f>
        <v/>
      </c>
      <c r="P1256" s="14" t="str">
        <f aca="false">IF(AND($B1256&lt;&gt;"",$J1256&lt;&gt;"",$J1256&lt;=Boshqaruv!$C$10,OR($K1256="",$K1256&gt;Boshqaruv!$C$10),$L1256&lt;&gt;"Tibbiy qarshi ko'rsatma"),1,"")</f>
        <v/>
      </c>
      <c r="Q1256" s="28" t="n">
        <f aca="false">IF(AND($B1256&lt;&gt;"",$J1256&gt;=Boshqaruv!$C$9,$J1256&lt;=Boshqaruv!$C$10),IF(COUNTIFS($B$4:$B1255,$B1256,$C$4:$C1255,$C1256,$J$4:$J1255,"&gt;="&amp;Boshqaruv!$C$9,$J$4:$J1255,"&lt;="&amp;Boshqaruv!$C$10)=0,1,0),0)</f>
        <v>0</v>
      </c>
      <c r="R1256" s="28" t="n">
        <f aca="false">IF(AND($B1256&lt;&gt;"",$J1256&gt;=Boshqaruv!$C$9,$J1256&lt;=Boshqaruv!$C$10,$K1256&lt;&gt;"",$K1256&lt;=Boshqaruv!$C$10),IF(COUNTIFS($B$4:$B1255,$B1256,$C$4:$C1255,$C1256,$J$4:$J1255,"&gt;="&amp;Boshqaruv!$C$9,$J$4:$J1255,"&lt;="&amp;Boshqaruv!$C$10,$K$4:$K1255,"&lt;&gt;",$K$4:$K1255,"&lt;="&amp;Boshqaruv!$C$10)=0,1,0),0)</f>
        <v>0</v>
      </c>
      <c r="S1256" s="28" t="n">
        <f aca="false">IF($P1256=1,IF(COUNTIFS($B$4:$B1255,$B1256,$C$4:$C1255,$C1256,$P$4:$P1255,1)=0,1,0),0)</f>
        <v>0</v>
      </c>
      <c r="T1256" s="12"/>
    </row>
    <row r="1257" customFormat="false" ht="15" hidden="false" customHeight="false" outlineLevel="0" collapsed="false">
      <c r="A1257" s="20" t="n">
        <v>1253</v>
      </c>
      <c r="B1257" s="12"/>
      <c r="C1257" s="13"/>
      <c r="D1257" s="24"/>
      <c r="E1257" s="12"/>
      <c r="F1257" s="12"/>
      <c r="G1257" s="25"/>
      <c r="H1257" s="25"/>
      <c r="I1257" s="25"/>
      <c r="J1257" s="13"/>
      <c r="K1257" s="13"/>
      <c r="L1257" s="25"/>
      <c r="M1257" s="14" t="str">
        <f aca="false">IF(OR($C1257="",$J1257=""),"",INT(($J1257-$C1257)/365.25))</f>
        <v/>
      </c>
      <c r="N1257" s="14" t="str">
        <f aca="false">IF($M1257="","",IF($M1257&lt;2,"Ha","Yo'q"))</f>
        <v/>
      </c>
      <c r="O1257" s="14" t="str">
        <f aca="false">IF($M1257="","",IF(AND($M1257&gt;=7,$M1257&lt;=17),"Ha","Yo'q"))</f>
        <v/>
      </c>
      <c r="P1257" s="14" t="str">
        <f aca="false">IF(AND($B1257&lt;&gt;"",$J1257&lt;&gt;"",$J1257&lt;=Boshqaruv!$C$10,OR($K1257="",$K1257&gt;Boshqaruv!$C$10),$L1257&lt;&gt;"Tibbiy qarshi ko'rsatma"),1,"")</f>
        <v/>
      </c>
      <c r="Q1257" s="28" t="n">
        <f aca="false">IF(AND($B1257&lt;&gt;"",$J1257&gt;=Boshqaruv!$C$9,$J1257&lt;=Boshqaruv!$C$10),IF(COUNTIFS($B$4:$B1256,$B1257,$C$4:$C1256,$C1257,$J$4:$J1256,"&gt;="&amp;Boshqaruv!$C$9,$J$4:$J1256,"&lt;="&amp;Boshqaruv!$C$10)=0,1,0),0)</f>
        <v>0</v>
      </c>
      <c r="R1257" s="28" t="n">
        <f aca="false">IF(AND($B1257&lt;&gt;"",$J1257&gt;=Boshqaruv!$C$9,$J1257&lt;=Boshqaruv!$C$10,$K1257&lt;&gt;"",$K1257&lt;=Boshqaruv!$C$10),IF(COUNTIFS($B$4:$B1256,$B1257,$C$4:$C1256,$C1257,$J$4:$J1256,"&gt;="&amp;Boshqaruv!$C$9,$J$4:$J1256,"&lt;="&amp;Boshqaruv!$C$10,$K$4:$K1256,"&lt;&gt;",$K$4:$K1256,"&lt;="&amp;Boshqaruv!$C$10)=0,1,0),0)</f>
        <v>0</v>
      </c>
      <c r="S1257" s="28" t="n">
        <f aca="false">IF($P1257=1,IF(COUNTIFS($B$4:$B1256,$B1257,$C$4:$C1256,$C1257,$P$4:$P1256,1)=0,1,0),0)</f>
        <v>0</v>
      </c>
      <c r="T1257" s="12"/>
    </row>
    <row r="1258" customFormat="false" ht="15" hidden="false" customHeight="false" outlineLevel="0" collapsed="false">
      <c r="A1258" s="20" t="n">
        <v>1254</v>
      </c>
      <c r="B1258" s="12"/>
      <c r="C1258" s="13"/>
      <c r="D1258" s="24"/>
      <c r="E1258" s="12"/>
      <c r="F1258" s="12"/>
      <c r="G1258" s="25"/>
      <c r="H1258" s="25"/>
      <c r="I1258" s="25"/>
      <c r="J1258" s="13"/>
      <c r="K1258" s="13"/>
      <c r="L1258" s="25"/>
      <c r="M1258" s="14" t="str">
        <f aca="false">IF(OR($C1258="",$J1258=""),"",INT(($J1258-$C1258)/365.25))</f>
        <v/>
      </c>
      <c r="N1258" s="14" t="str">
        <f aca="false">IF($M1258="","",IF($M1258&lt;2,"Ha","Yo'q"))</f>
        <v/>
      </c>
      <c r="O1258" s="14" t="str">
        <f aca="false">IF($M1258="","",IF(AND($M1258&gt;=7,$M1258&lt;=17),"Ha","Yo'q"))</f>
        <v/>
      </c>
      <c r="P1258" s="14" t="str">
        <f aca="false">IF(AND($B1258&lt;&gt;"",$J1258&lt;&gt;"",$J1258&lt;=Boshqaruv!$C$10,OR($K1258="",$K1258&gt;Boshqaruv!$C$10),$L1258&lt;&gt;"Tibbiy qarshi ko'rsatma"),1,"")</f>
        <v/>
      </c>
      <c r="Q1258" s="28" t="n">
        <f aca="false">IF(AND($B1258&lt;&gt;"",$J1258&gt;=Boshqaruv!$C$9,$J1258&lt;=Boshqaruv!$C$10),IF(COUNTIFS($B$4:$B1257,$B1258,$C$4:$C1257,$C1258,$J$4:$J1257,"&gt;="&amp;Boshqaruv!$C$9,$J$4:$J1257,"&lt;="&amp;Boshqaruv!$C$10)=0,1,0),0)</f>
        <v>0</v>
      </c>
      <c r="R1258" s="28" t="n">
        <f aca="false">IF(AND($B1258&lt;&gt;"",$J1258&gt;=Boshqaruv!$C$9,$J1258&lt;=Boshqaruv!$C$10,$K1258&lt;&gt;"",$K1258&lt;=Boshqaruv!$C$10),IF(COUNTIFS($B$4:$B1257,$B1258,$C$4:$C1257,$C1258,$J$4:$J1257,"&gt;="&amp;Boshqaruv!$C$9,$J$4:$J1257,"&lt;="&amp;Boshqaruv!$C$10,$K$4:$K1257,"&lt;&gt;",$K$4:$K1257,"&lt;="&amp;Boshqaruv!$C$10)=0,1,0),0)</f>
        <v>0</v>
      </c>
      <c r="S1258" s="28" t="n">
        <f aca="false">IF($P1258=1,IF(COUNTIFS($B$4:$B1257,$B1258,$C$4:$C1257,$C1258,$P$4:$P1257,1)=0,1,0),0)</f>
        <v>0</v>
      </c>
      <c r="T1258" s="12"/>
    </row>
    <row r="1259" customFormat="false" ht="15" hidden="false" customHeight="false" outlineLevel="0" collapsed="false">
      <c r="A1259" s="20" t="n">
        <v>1255</v>
      </c>
      <c r="B1259" s="12"/>
      <c r="C1259" s="13"/>
      <c r="D1259" s="24"/>
      <c r="E1259" s="12"/>
      <c r="F1259" s="12"/>
      <c r="G1259" s="25"/>
      <c r="H1259" s="25"/>
      <c r="I1259" s="25"/>
      <c r="J1259" s="13"/>
      <c r="K1259" s="13"/>
      <c r="L1259" s="25"/>
      <c r="M1259" s="14" t="str">
        <f aca="false">IF(OR($C1259="",$J1259=""),"",INT(($J1259-$C1259)/365.25))</f>
        <v/>
      </c>
      <c r="N1259" s="14" t="str">
        <f aca="false">IF($M1259="","",IF($M1259&lt;2,"Ha","Yo'q"))</f>
        <v/>
      </c>
      <c r="O1259" s="14" t="str">
        <f aca="false">IF($M1259="","",IF(AND($M1259&gt;=7,$M1259&lt;=17),"Ha","Yo'q"))</f>
        <v/>
      </c>
      <c r="P1259" s="14" t="str">
        <f aca="false">IF(AND($B1259&lt;&gt;"",$J1259&lt;&gt;"",$J1259&lt;=Boshqaruv!$C$10,OR($K1259="",$K1259&gt;Boshqaruv!$C$10),$L1259&lt;&gt;"Tibbiy qarshi ko'rsatma"),1,"")</f>
        <v/>
      </c>
      <c r="Q1259" s="28" t="n">
        <f aca="false">IF(AND($B1259&lt;&gt;"",$J1259&gt;=Boshqaruv!$C$9,$J1259&lt;=Boshqaruv!$C$10),IF(COUNTIFS($B$4:$B1258,$B1259,$C$4:$C1258,$C1259,$J$4:$J1258,"&gt;="&amp;Boshqaruv!$C$9,$J$4:$J1258,"&lt;="&amp;Boshqaruv!$C$10)=0,1,0),0)</f>
        <v>0</v>
      </c>
      <c r="R1259" s="28" t="n">
        <f aca="false">IF(AND($B1259&lt;&gt;"",$J1259&gt;=Boshqaruv!$C$9,$J1259&lt;=Boshqaruv!$C$10,$K1259&lt;&gt;"",$K1259&lt;=Boshqaruv!$C$10),IF(COUNTIFS($B$4:$B1258,$B1259,$C$4:$C1258,$C1259,$J$4:$J1258,"&gt;="&amp;Boshqaruv!$C$9,$J$4:$J1258,"&lt;="&amp;Boshqaruv!$C$10,$K$4:$K1258,"&lt;&gt;",$K$4:$K1258,"&lt;="&amp;Boshqaruv!$C$10)=0,1,0),0)</f>
        <v>0</v>
      </c>
      <c r="S1259" s="28" t="n">
        <f aca="false">IF($P1259=1,IF(COUNTIFS($B$4:$B1258,$B1259,$C$4:$C1258,$C1259,$P$4:$P1258,1)=0,1,0),0)</f>
        <v>0</v>
      </c>
      <c r="T1259" s="12"/>
    </row>
    <row r="1260" customFormat="false" ht="15" hidden="false" customHeight="false" outlineLevel="0" collapsed="false">
      <c r="A1260" s="20" t="n">
        <v>1256</v>
      </c>
      <c r="B1260" s="12"/>
      <c r="C1260" s="13"/>
      <c r="D1260" s="24"/>
      <c r="E1260" s="12"/>
      <c r="F1260" s="12"/>
      <c r="G1260" s="25"/>
      <c r="H1260" s="25"/>
      <c r="I1260" s="25"/>
      <c r="J1260" s="13"/>
      <c r="K1260" s="13"/>
      <c r="L1260" s="25"/>
      <c r="M1260" s="14" t="str">
        <f aca="false">IF(OR($C1260="",$J1260=""),"",INT(($J1260-$C1260)/365.25))</f>
        <v/>
      </c>
      <c r="N1260" s="14" t="str">
        <f aca="false">IF($M1260="","",IF($M1260&lt;2,"Ha","Yo'q"))</f>
        <v/>
      </c>
      <c r="O1260" s="14" t="str">
        <f aca="false">IF($M1260="","",IF(AND($M1260&gt;=7,$M1260&lt;=17),"Ha","Yo'q"))</f>
        <v/>
      </c>
      <c r="P1260" s="14" t="str">
        <f aca="false">IF(AND($B1260&lt;&gt;"",$J1260&lt;&gt;"",$J1260&lt;=Boshqaruv!$C$10,OR($K1260="",$K1260&gt;Boshqaruv!$C$10),$L1260&lt;&gt;"Tibbiy qarshi ko'rsatma"),1,"")</f>
        <v/>
      </c>
      <c r="Q1260" s="28" t="n">
        <f aca="false">IF(AND($B1260&lt;&gt;"",$J1260&gt;=Boshqaruv!$C$9,$J1260&lt;=Boshqaruv!$C$10),IF(COUNTIFS($B$4:$B1259,$B1260,$C$4:$C1259,$C1260,$J$4:$J1259,"&gt;="&amp;Boshqaruv!$C$9,$J$4:$J1259,"&lt;="&amp;Boshqaruv!$C$10)=0,1,0),0)</f>
        <v>0</v>
      </c>
      <c r="R1260" s="28" t="n">
        <f aca="false">IF(AND($B1260&lt;&gt;"",$J1260&gt;=Boshqaruv!$C$9,$J1260&lt;=Boshqaruv!$C$10,$K1260&lt;&gt;"",$K1260&lt;=Boshqaruv!$C$10),IF(COUNTIFS($B$4:$B1259,$B1260,$C$4:$C1259,$C1260,$J$4:$J1259,"&gt;="&amp;Boshqaruv!$C$9,$J$4:$J1259,"&lt;="&amp;Boshqaruv!$C$10,$K$4:$K1259,"&lt;&gt;",$K$4:$K1259,"&lt;="&amp;Boshqaruv!$C$10)=0,1,0),0)</f>
        <v>0</v>
      </c>
      <c r="S1260" s="28" t="n">
        <f aca="false">IF($P1260=1,IF(COUNTIFS($B$4:$B1259,$B1260,$C$4:$C1259,$C1260,$P$4:$P1259,1)=0,1,0),0)</f>
        <v>0</v>
      </c>
      <c r="T1260" s="12"/>
    </row>
    <row r="1261" customFormat="false" ht="15" hidden="false" customHeight="false" outlineLevel="0" collapsed="false">
      <c r="A1261" s="20" t="n">
        <v>1257</v>
      </c>
      <c r="B1261" s="12"/>
      <c r="C1261" s="13"/>
      <c r="D1261" s="24"/>
      <c r="E1261" s="12"/>
      <c r="F1261" s="12"/>
      <c r="G1261" s="25"/>
      <c r="H1261" s="25"/>
      <c r="I1261" s="25"/>
      <c r="J1261" s="13"/>
      <c r="K1261" s="13"/>
      <c r="L1261" s="25"/>
      <c r="M1261" s="14" t="str">
        <f aca="false">IF(OR($C1261="",$J1261=""),"",INT(($J1261-$C1261)/365.25))</f>
        <v/>
      </c>
      <c r="N1261" s="14" t="str">
        <f aca="false">IF($M1261="","",IF($M1261&lt;2,"Ha","Yo'q"))</f>
        <v/>
      </c>
      <c r="O1261" s="14" t="str">
        <f aca="false">IF($M1261="","",IF(AND($M1261&gt;=7,$M1261&lt;=17),"Ha","Yo'q"))</f>
        <v/>
      </c>
      <c r="P1261" s="14" t="str">
        <f aca="false">IF(AND($B1261&lt;&gt;"",$J1261&lt;&gt;"",$J1261&lt;=Boshqaruv!$C$10,OR($K1261="",$K1261&gt;Boshqaruv!$C$10),$L1261&lt;&gt;"Tibbiy qarshi ko'rsatma"),1,"")</f>
        <v/>
      </c>
      <c r="Q1261" s="28" t="n">
        <f aca="false">IF(AND($B1261&lt;&gt;"",$J1261&gt;=Boshqaruv!$C$9,$J1261&lt;=Boshqaruv!$C$10),IF(COUNTIFS($B$4:$B1260,$B1261,$C$4:$C1260,$C1261,$J$4:$J1260,"&gt;="&amp;Boshqaruv!$C$9,$J$4:$J1260,"&lt;="&amp;Boshqaruv!$C$10)=0,1,0),0)</f>
        <v>0</v>
      </c>
      <c r="R1261" s="28" t="n">
        <f aca="false">IF(AND($B1261&lt;&gt;"",$J1261&gt;=Boshqaruv!$C$9,$J1261&lt;=Boshqaruv!$C$10,$K1261&lt;&gt;"",$K1261&lt;=Boshqaruv!$C$10),IF(COUNTIFS($B$4:$B1260,$B1261,$C$4:$C1260,$C1261,$J$4:$J1260,"&gt;="&amp;Boshqaruv!$C$9,$J$4:$J1260,"&lt;="&amp;Boshqaruv!$C$10,$K$4:$K1260,"&lt;&gt;",$K$4:$K1260,"&lt;="&amp;Boshqaruv!$C$10)=0,1,0),0)</f>
        <v>0</v>
      </c>
      <c r="S1261" s="28" t="n">
        <f aca="false">IF($P1261=1,IF(COUNTIFS($B$4:$B1260,$B1261,$C$4:$C1260,$C1261,$P$4:$P1260,1)=0,1,0),0)</f>
        <v>0</v>
      </c>
      <c r="T1261" s="12"/>
    </row>
    <row r="1262" customFormat="false" ht="15" hidden="false" customHeight="false" outlineLevel="0" collapsed="false">
      <c r="A1262" s="20" t="n">
        <v>1258</v>
      </c>
      <c r="B1262" s="12"/>
      <c r="C1262" s="13"/>
      <c r="D1262" s="24"/>
      <c r="E1262" s="12"/>
      <c r="F1262" s="12"/>
      <c r="G1262" s="25"/>
      <c r="H1262" s="25"/>
      <c r="I1262" s="25"/>
      <c r="J1262" s="13"/>
      <c r="K1262" s="13"/>
      <c r="L1262" s="25"/>
      <c r="M1262" s="14" t="str">
        <f aca="false">IF(OR($C1262="",$J1262=""),"",INT(($J1262-$C1262)/365.25))</f>
        <v/>
      </c>
      <c r="N1262" s="14" t="str">
        <f aca="false">IF($M1262="","",IF($M1262&lt;2,"Ha","Yo'q"))</f>
        <v/>
      </c>
      <c r="O1262" s="14" t="str">
        <f aca="false">IF($M1262="","",IF(AND($M1262&gt;=7,$M1262&lt;=17),"Ha","Yo'q"))</f>
        <v/>
      </c>
      <c r="P1262" s="14" t="str">
        <f aca="false">IF(AND($B1262&lt;&gt;"",$J1262&lt;&gt;"",$J1262&lt;=Boshqaruv!$C$10,OR($K1262="",$K1262&gt;Boshqaruv!$C$10),$L1262&lt;&gt;"Tibbiy qarshi ko'rsatma"),1,"")</f>
        <v/>
      </c>
      <c r="Q1262" s="28" t="n">
        <f aca="false">IF(AND($B1262&lt;&gt;"",$J1262&gt;=Boshqaruv!$C$9,$J1262&lt;=Boshqaruv!$C$10),IF(COUNTIFS($B$4:$B1261,$B1262,$C$4:$C1261,$C1262,$J$4:$J1261,"&gt;="&amp;Boshqaruv!$C$9,$J$4:$J1261,"&lt;="&amp;Boshqaruv!$C$10)=0,1,0),0)</f>
        <v>0</v>
      </c>
      <c r="R1262" s="28" t="n">
        <f aca="false">IF(AND($B1262&lt;&gt;"",$J1262&gt;=Boshqaruv!$C$9,$J1262&lt;=Boshqaruv!$C$10,$K1262&lt;&gt;"",$K1262&lt;=Boshqaruv!$C$10),IF(COUNTIFS($B$4:$B1261,$B1262,$C$4:$C1261,$C1262,$J$4:$J1261,"&gt;="&amp;Boshqaruv!$C$9,$J$4:$J1261,"&lt;="&amp;Boshqaruv!$C$10,$K$4:$K1261,"&lt;&gt;",$K$4:$K1261,"&lt;="&amp;Boshqaruv!$C$10)=0,1,0),0)</f>
        <v>0</v>
      </c>
      <c r="S1262" s="28" t="n">
        <f aca="false">IF($P1262=1,IF(COUNTIFS($B$4:$B1261,$B1262,$C$4:$C1261,$C1262,$P$4:$P1261,1)=0,1,0),0)</f>
        <v>0</v>
      </c>
      <c r="T1262" s="12"/>
    </row>
    <row r="1263" customFormat="false" ht="15" hidden="false" customHeight="false" outlineLevel="0" collapsed="false">
      <c r="A1263" s="20" t="n">
        <v>1259</v>
      </c>
      <c r="B1263" s="12"/>
      <c r="C1263" s="13"/>
      <c r="D1263" s="24"/>
      <c r="E1263" s="12"/>
      <c r="F1263" s="12"/>
      <c r="G1263" s="25"/>
      <c r="H1263" s="25"/>
      <c r="I1263" s="25"/>
      <c r="J1263" s="13"/>
      <c r="K1263" s="13"/>
      <c r="L1263" s="25"/>
      <c r="M1263" s="14" t="str">
        <f aca="false">IF(OR($C1263="",$J1263=""),"",INT(($J1263-$C1263)/365.25))</f>
        <v/>
      </c>
      <c r="N1263" s="14" t="str">
        <f aca="false">IF($M1263="","",IF($M1263&lt;2,"Ha","Yo'q"))</f>
        <v/>
      </c>
      <c r="O1263" s="14" t="str">
        <f aca="false">IF($M1263="","",IF(AND($M1263&gt;=7,$M1263&lt;=17),"Ha","Yo'q"))</f>
        <v/>
      </c>
      <c r="P1263" s="14" t="str">
        <f aca="false">IF(AND($B1263&lt;&gt;"",$J1263&lt;&gt;"",$J1263&lt;=Boshqaruv!$C$10,OR($K1263="",$K1263&gt;Boshqaruv!$C$10),$L1263&lt;&gt;"Tibbiy qarshi ko'rsatma"),1,"")</f>
        <v/>
      </c>
      <c r="Q1263" s="28" t="n">
        <f aca="false">IF(AND($B1263&lt;&gt;"",$J1263&gt;=Boshqaruv!$C$9,$J1263&lt;=Boshqaruv!$C$10),IF(COUNTIFS($B$4:$B1262,$B1263,$C$4:$C1262,$C1263,$J$4:$J1262,"&gt;="&amp;Boshqaruv!$C$9,$J$4:$J1262,"&lt;="&amp;Boshqaruv!$C$10)=0,1,0),0)</f>
        <v>0</v>
      </c>
      <c r="R1263" s="28" t="n">
        <f aca="false">IF(AND($B1263&lt;&gt;"",$J1263&gt;=Boshqaruv!$C$9,$J1263&lt;=Boshqaruv!$C$10,$K1263&lt;&gt;"",$K1263&lt;=Boshqaruv!$C$10),IF(COUNTIFS($B$4:$B1262,$B1263,$C$4:$C1262,$C1263,$J$4:$J1262,"&gt;="&amp;Boshqaruv!$C$9,$J$4:$J1262,"&lt;="&amp;Boshqaruv!$C$10,$K$4:$K1262,"&lt;&gt;",$K$4:$K1262,"&lt;="&amp;Boshqaruv!$C$10)=0,1,0),0)</f>
        <v>0</v>
      </c>
      <c r="S1263" s="28" t="n">
        <f aca="false">IF($P1263=1,IF(COUNTIFS($B$4:$B1262,$B1263,$C$4:$C1262,$C1263,$P$4:$P1262,1)=0,1,0),0)</f>
        <v>0</v>
      </c>
      <c r="T1263" s="12"/>
    </row>
    <row r="1264" customFormat="false" ht="15" hidden="false" customHeight="false" outlineLevel="0" collapsed="false">
      <c r="A1264" s="20" t="n">
        <v>1260</v>
      </c>
      <c r="B1264" s="12"/>
      <c r="C1264" s="13"/>
      <c r="D1264" s="24"/>
      <c r="E1264" s="12"/>
      <c r="F1264" s="12"/>
      <c r="G1264" s="25"/>
      <c r="H1264" s="25"/>
      <c r="I1264" s="25"/>
      <c r="J1264" s="13"/>
      <c r="K1264" s="13"/>
      <c r="L1264" s="25"/>
      <c r="M1264" s="14" t="str">
        <f aca="false">IF(OR($C1264="",$J1264=""),"",INT(($J1264-$C1264)/365.25))</f>
        <v/>
      </c>
      <c r="N1264" s="14" t="str">
        <f aca="false">IF($M1264="","",IF($M1264&lt;2,"Ha","Yo'q"))</f>
        <v/>
      </c>
      <c r="O1264" s="14" t="str">
        <f aca="false">IF($M1264="","",IF(AND($M1264&gt;=7,$M1264&lt;=17),"Ha","Yo'q"))</f>
        <v/>
      </c>
      <c r="P1264" s="14" t="str">
        <f aca="false">IF(AND($B1264&lt;&gt;"",$J1264&lt;&gt;"",$J1264&lt;=Boshqaruv!$C$10,OR($K1264="",$K1264&gt;Boshqaruv!$C$10),$L1264&lt;&gt;"Tibbiy qarshi ko'rsatma"),1,"")</f>
        <v/>
      </c>
      <c r="Q1264" s="28" t="n">
        <f aca="false">IF(AND($B1264&lt;&gt;"",$J1264&gt;=Boshqaruv!$C$9,$J1264&lt;=Boshqaruv!$C$10),IF(COUNTIFS($B$4:$B1263,$B1264,$C$4:$C1263,$C1264,$J$4:$J1263,"&gt;="&amp;Boshqaruv!$C$9,$J$4:$J1263,"&lt;="&amp;Boshqaruv!$C$10)=0,1,0),0)</f>
        <v>0</v>
      </c>
      <c r="R1264" s="28" t="n">
        <f aca="false">IF(AND($B1264&lt;&gt;"",$J1264&gt;=Boshqaruv!$C$9,$J1264&lt;=Boshqaruv!$C$10,$K1264&lt;&gt;"",$K1264&lt;=Boshqaruv!$C$10),IF(COUNTIFS($B$4:$B1263,$B1264,$C$4:$C1263,$C1264,$J$4:$J1263,"&gt;="&amp;Boshqaruv!$C$9,$J$4:$J1263,"&lt;="&amp;Boshqaruv!$C$10,$K$4:$K1263,"&lt;&gt;",$K$4:$K1263,"&lt;="&amp;Boshqaruv!$C$10)=0,1,0),0)</f>
        <v>0</v>
      </c>
      <c r="S1264" s="28" t="n">
        <f aca="false">IF($P1264=1,IF(COUNTIFS($B$4:$B1263,$B1264,$C$4:$C1263,$C1264,$P$4:$P1263,1)=0,1,0),0)</f>
        <v>0</v>
      </c>
      <c r="T1264" s="12"/>
    </row>
    <row r="1265" customFormat="false" ht="15" hidden="false" customHeight="false" outlineLevel="0" collapsed="false">
      <c r="A1265" s="20" t="n">
        <v>1261</v>
      </c>
      <c r="B1265" s="12"/>
      <c r="C1265" s="13"/>
      <c r="D1265" s="24"/>
      <c r="E1265" s="12"/>
      <c r="F1265" s="12"/>
      <c r="G1265" s="25"/>
      <c r="H1265" s="25"/>
      <c r="I1265" s="25"/>
      <c r="J1265" s="13"/>
      <c r="K1265" s="13"/>
      <c r="L1265" s="25"/>
      <c r="M1265" s="14" t="str">
        <f aca="false">IF(OR($C1265="",$J1265=""),"",INT(($J1265-$C1265)/365.25))</f>
        <v/>
      </c>
      <c r="N1265" s="14" t="str">
        <f aca="false">IF($M1265="","",IF($M1265&lt;2,"Ha","Yo'q"))</f>
        <v/>
      </c>
      <c r="O1265" s="14" t="str">
        <f aca="false">IF($M1265="","",IF(AND($M1265&gt;=7,$M1265&lt;=17),"Ha","Yo'q"))</f>
        <v/>
      </c>
      <c r="P1265" s="14" t="str">
        <f aca="false">IF(AND($B1265&lt;&gt;"",$J1265&lt;&gt;"",$J1265&lt;=Boshqaruv!$C$10,OR($K1265="",$K1265&gt;Boshqaruv!$C$10),$L1265&lt;&gt;"Tibbiy qarshi ko'rsatma"),1,"")</f>
        <v/>
      </c>
      <c r="Q1265" s="28" t="n">
        <f aca="false">IF(AND($B1265&lt;&gt;"",$J1265&gt;=Boshqaruv!$C$9,$J1265&lt;=Boshqaruv!$C$10),IF(COUNTIFS($B$4:$B1264,$B1265,$C$4:$C1264,$C1265,$J$4:$J1264,"&gt;="&amp;Boshqaruv!$C$9,$J$4:$J1264,"&lt;="&amp;Boshqaruv!$C$10)=0,1,0),0)</f>
        <v>0</v>
      </c>
      <c r="R1265" s="28" t="n">
        <f aca="false">IF(AND($B1265&lt;&gt;"",$J1265&gt;=Boshqaruv!$C$9,$J1265&lt;=Boshqaruv!$C$10,$K1265&lt;&gt;"",$K1265&lt;=Boshqaruv!$C$10),IF(COUNTIFS($B$4:$B1264,$B1265,$C$4:$C1264,$C1265,$J$4:$J1264,"&gt;="&amp;Boshqaruv!$C$9,$J$4:$J1264,"&lt;="&amp;Boshqaruv!$C$10,$K$4:$K1264,"&lt;&gt;",$K$4:$K1264,"&lt;="&amp;Boshqaruv!$C$10)=0,1,0),0)</f>
        <v>0</v>
      </c>
      <c r="S1265" s="28" t="n">
        <f aca="false">IF($P1265=1,IF(COUNTIFS($B$4:$B1264,$B1265,$C$4:$C1264,$C1265,$P$4:$P1264,1)=0,1,0),0)</f>
        <v>0</v>
      </c>
      <c r="T1265" s="12"/>
    </row>
    <row r="1266" customFormat="false" ht="15" hidden="false" customHeight="false" outlineLevel="0" collapsed="false">
      <c r="A1266" s="20" t="n">
        <v>1262</v>
      </c>
      <c r="B1266" s="12"/>
      <c r="C1266" s="13"/>
      <c r="D1266" s="24"/>
      <c r="E1266" s="12"/>
      <c r="F1266" s="12"/>
      <c r="G1266" s="25"/>
      <c r="H1266" s="25"/>
      <c r="I1266" s="25"/>
      <c r="J1266" s="13"/>
      <c r="K1266" s="13"/>
      <c r="L1266" s="25"/>
      <c r="M1266" s="14" t="str">
        <f aca="false">IF(OR($C1266="",$J1266=""),"",INT(($J1266-$C1266)/365.25))</f>
        <v/>
      </c>
      <c r="N1266" s="14" t="str">
        <f aca="false">IF($M1266="","",IF($M1266&lt;2,"Ha","Yo'q"))</f>
        <v/>
      </c>
      <c r="O1266" s="14" t="str">
        <f aca="false">IF($M1266="","",IF(AND($M1266&gt;=7,$M1266&lt;=17),"Ha","Yo'q"))</f>
        <v/>
      </c>
      <c r="P1266" s="14" t="str">
        <f aca="false">IF(AND($B1266&lt;&gt;"",$J1266&lt;&gt;"",$J1266&lt;=Boshqaruv!$C$10,OR($K1266="",$K1266&gt;Boshqaruv!$C$10),$L1266&lt;&gt;"Tibbiy qarshi ko'rsatma"),1,"")</f>
        <v/>
      </c>
      <c r="Q1266" s="28" t="n">
        <f aca="false">IF(AND($B1266&lt;&gt;"",$J1266&gt;=Boshqaruv!$C$9,$J1266&lt;=Boshqaruv!$C$10),IF(COUNTIFS($B$4:$B1265,$B1266,$C$4:$C1265,$C1266,$J$4:$J1265,"&gt;="&amp;Boshqaruv!$C$9,$J$4:$J1265,"&lt;="&amp;Boshqaruv!$C$10)=0,1,0),0)</f>
        <v>0</v>
      </c>
      <c r="R1266" s="28" t="n">
        <f aca="false">IF(AND($B1266&lt;&gt;"",$J1266&gt;=Boshqaruv!$C$9,$J1266&lt;=Boshqaruv!$C$10,$K1266&lt;&gt;"",$K1266&lt;=Boshqaruv!$C$10),IF(COUNTIFS($B$4:$B1265,$B1266,$C$4:$C1265,$C1266,$J$4:$J1265,"&gt;="&amp;Boshqaruv!$C$9,$J$4:$J1265,"&lt;="&amp;Boshqaruv!$C$10,$K$4:$K1265,"&lt;&gt;",$K$4:$K1265,"&lt;="&amp;Boshqaruv!$C$10)=0,1,0),0)</f>
        <v>0</v>
      </c>
      <c r="S1266" s="28" t="n">
        <f aca="false">IF($P1266=1,IF(COUNTIFS($B$4:$B1265,$B1266,$C$4:$C1265,$C1266,$P$4:$P1265,1)=0,1,0),0)</f>
        <v>0</v>
      </c>
      <c r="T1266" s="12"/>
    </row>
    <row r="1267" customFormat="false" ht="15" hidden="false" customHeight="false" outlineLevel="0" collapsed="false">
      <c r="A1267" s="20" t="n">
        <v>1263</v>
      </c>
      <c r="B1267" s="12"/>
      <c r="C1267" s="13"/>
      <c r="D1267" s="24"/>
      <c r="E1267" s="12"/>
      <c r="F1267" s="12"/>
      <c r="G1267" s="25"/>
      <c r="H1267" s="25"/>
      <c r="I1267" s="25"/>
      <c r="J1267" s="13"/>
      <c r="K1267" s="13"/>
      <c r="L1267" s="25"/>
      <c r="M1267" s="14" t="str">
        <f aca="false">IF(OR($C1267="",$J1267=""),"",INT(($J1267-$C1267)/365.25))</f>
        <v/>
      </c>
      <c r="N1267" s="14" t="str">
        <f aca="false">IF($M1267="","",IF($M1267&lt;2,"Ha","Yo'q"))</f>
        <v/>
      </c>
      <c r="O1267" s="14" t="str">
        <f aca="false">IF($M1267="","",IF(AND($M1267&gt;=7,$M1267&lt;=17),"Ha","Yo'q"))</f>
        <v/>
      </c>
      <c r="P1267" s="14" t="str">
        <f aca="false">IF(AND($B1267&lt;&gt;"",$J1267&lt;&gt;"",$J1267&lt;=Boshqaruv!$C$10,OR($K1267="",$K1267&gt;Boshqaruv!$C$10),$L1267&lt;&gt;"Tibbiy qarshi ko'rsatma"),1,"")</f>
        <v/>
      </c>
      <c r="Q1267" s="28" t="n">
        <f aca="false">IF(AND($B1267&lt;&gt;"",$J1267&gt;=Boshqaruv!$C$9,$J1267&lt;=Boshqaruv!$C$10),IF(COUNTIFS($B$4:$B1266,$B1267,$C$4:$C1266,$C1267,$J$4:$J1266,"&gt;="&amp;Boshqaruv!$C$9,$J$4:$J1266,"&lt;="&amp;Boshqaruv!$C$10)=0,1,0),0)</f>
        <v>0</v>
      </c>
      <c r="R1267" s="28" t="n">
        <f aca="false">IF(AND($B1267&lt;&gt;"",$J1267&gt;=Boshqaruv!$C$9,$J1267&lt;=Boshqaruv!$C$10,$K1267&lt;&gt;"",$K1267&lt;=Boshqaruv!$C$10),IF(COUNTIFS($B$4:$B1266,$B1267,$C$4:$C1266,$C1267,$J$4:$J1266,"&gt;="&amp;Boshqaruv!$C$9,$J$4:$J1266,"&lt;="&amp;Boshqaruv!$C$10,$K$4:$K1266,"&lt;&gt;",$K$4:$K1266,"&lt;="&amp;Boshqaruv!$C$10)=0,1,0),0)</f>
        <v>0</v>
      </c>
      <c r="S1267" s="28" t="n">
        <f aca="false">IF($P1267=1,IF(COUNTIFS($B$4:$B1266,$B1267,$C$4:$C1266,$C1267,$P$4:$P1266,1)=0,1,0),0)</f>
        <v>0</v>
      </c>
      <c r="T1267" s="12"/>
    </row>
    <row r="1268" customFormat="false" ht="15" hidden="false" customHeight="false" outlineLevel="0" collapsed="false">
      <c r="A1268" s="20" t="n">
        <v>1264</v>
      </c>
      <c r="B1268" s="12"/>
      <c r="C1268" s="13"/>
      <c r="D1268" s="24"/>
      <c r="E1268" s="12"/>
      <c r="F1268" s="12"/>
      <c r="G1268" s="25"/>
      <c r="H1268" s="25"/>
      <c r="I1268" s="25"/>
      <c r="J1268" s="13"/>
      <c r="K1268" s="13"/>
      <c r="L1268" s="25"/>
      <c r="M1268" s="14" t="str">
        <f aca="false">IF(OR($C1268="",$J1268=""),"",INT(($J1268-$C1268)/365.25))</f>
        <v/>
      </c>
      <c r="N1268" s="14" t="str">
        <f aca="false">IF($M1268="","",IF($M1268&lt;2,"Ha","Yo'q"))</f>
        <v/>
      </c>
      <c r="O1268" s="14" t="str">
        <f aca="false">IF($M1268="","",IF(AND($M1268&gt;=7,$M1268&lt;=17),"Ha","Yo'q"))</f>
        <v/>
      </c>
      <c r="P1268" s="14" t="str">
        <f aca="false">IF(AND($B1268&lt;&gt;"",$J1268&lt;&gt;"",$J1268&lt;=Boshqaruv!$C$10,OR($K1268="",$K1268&gt;Boshqaruv!$C$10),$L1268&lt;&gt;"Tibbiy qarshi ko'rsatma"),1,"")</f>
        <v/>
      </c>
      <c r="Q1268" s="28" t="n">
        <f aca="false">IF(AND($B1268&lt;&gt;"",$J1268&gt;=Boshqaruv!$C$9,$J1268&lt;=Boshqaruv!$C$10),IF(COUNTIFS($B$4:$B1267,$B1268,$C$4:$C1267,$C1268,$J$4:$J1267,"&gt;="&amp;Boshqaruv!$C$9,$J$4:$J1267,"&lt;="&amp;Boshqaruv!$C$10)=0,1,0),0)</f>
        <v>0</v>
      </c>
      <c r="R1268" s="28" t="n">
        <f aca="false">IF(AND($B1268&lt;&gt;"",$J1268&gt;=Boshqaruv!$C$9,$J1268&lt;=Boshqaruv!$C$10,$K1268&lt;&gt;"",$K1268&lt;=Boshqaruv!$C$10),IF(COUNTIFS($B$4:$B1267,$B1268,$C$4:$C1267,$C1268,$J$4:$J1267,"&gt;="&amp;Boshqaruv!$C$9,$J$4:$J1267,"&lt;="&amp;Boshqaruv!$C$10,$K$4:$K1267,"&lt;&gt;",$K$4:$K1267,"&lt;="&amp;Boshqaruv!$C$10)=0,1,0),0)</f>
        <v>0</v>
      </c>
      <c r="S1268" s="28" t="n">
        <f aca="false">IF($P1268=1,IF(COUNTIFS($B$4:$B1267,$B1268,$C$4:$C1267,$C1268,$P$4:$P1267,1)=0,1,0),0)</f>
        <v>0</v>
      </c>
      <c r="T1268" s="12"/>
    </row>
    <row r="1269" customFormat="false" ht="15" hidden="false" customHeight="false" outlineLevel="0" collapsed="false">
      <c r="A1269" s="20" t="n">
        <v>1265</v>
      </c>
      <c r="B1269" s="12"/>
      <c r="C1269" s="13"/>
      <c r="D1269" s="24"/>
      <c r="E1269" s="12"/>
      <c r="F1269" s="12"/>
      <c r="G1269" s="25"/>
      <c r="H1269" s="25"/>
      <c r="I1269" s="25"/>
      <c r="J1269" s="13"/>
      <c r="K1269" s="13"/>
      <c r="L1269" s="25"/>
      <c r="M1269" s="14" t="str">
        <f aca="false">IF(OR($C1269="",$J1269=""),"",INT(($J1269-$C1269)/365.25))</f>
        <v/>
      </c>
      <c r="N1269" s="14" t="str">
        <f aca="false">IF($M1269="","",IF($M1269&lt;2,"Ha","Yo'q"))</f>
        <v/>
      </c>
      <c r="O1269" s="14" t="str">
        <f aca="false">IF($M1269="","",IF(AND($M1269&gt;=7,$M1269&lt;=17),"Ha","Yo'q"))</f>
        <v/>
      </c>
      <c r="P1269" s="14" t="str">
        <f aca="false">IF(AND($B1269&lt;&gt;"",$J1269&lt;&gt;"",$J1269&lt;=Boshqaruv!$C$10,OR($K1269="",$K1269&gt;Boshqaruv!$C$10),$L1269&lt;&gt;"Tibbiy qarshi ko'rsatma"),1,"")</f>
        <v/>
      </c>
      <c r="Q1269" s="28" t="n">
        <f aca="false">IF(AND($B1269&lt;&gt;"",$J1269&gt;=Boshqaruv!$C$9,$J1269&lt;=Boshqaruv!$C$10),IF(COUNTIFS($B$4:$B1268,$B1269,$C$4:$C1268,$C1269,$J$4:$J1268,"&gt;="&amp;Boshqaruv!$C$9,$J$4:$J1268,"&lt;="&amp;Boshqaruv!$C$10)=0,1,0),0)</f>
        <v>0</v>
      </c>
      <c r="R1269" s="28" t="n">
        <f aca="false">IF(AND($B1269&lt;&gt;"",$J1269&gt;=Boshqaruv!$C$9,$J1269&lt;=Boshqaruv!$C$10,$K1269&lt;&gt;"",$K1269&lt;=Boshqaruv!$C$10),IF(COUNTIFS($B$4:$B1268,$B1269,$C$4:$C1268,$C1269,$J$4:$J1268,"&gt;="&amp;Boshqaruv!$C$9,$J$4:$J1268,"&lt;="&amp;Boshqaruv!$C$10,$K$4:$K1268,"&lt;&gt;",$K$4:$K1268,"&lt;="&amp;Boshqaruv!$C$10)=0,1,0),0)</f>
        <v>0</v>
      </c>
      <c r="S1269" s="28" t="n">
        <f aca="false">IF($P1269=1,IF(COUNTIFS($B$4:$B1268,$B1269,$C$4:$C1268,$C1269,$P$4:$P1268,1)=0,1,0),0)</f>
        <v>0</v>
      </c>
      <c r="T1269" s="12"/>
    </row>
    <row r="1270" customFormat="false" ht="15" hidden="false" customHeight="false" outlineLevel="0" collapsed="false">
      <c r="A1270" s="20" t="n">
        <v>1266</v>
      </c>
      <c r="B1270" s="12"/>
      <c r="C1270" s="13"/>
      <c r="D1270" s="24"/>
      <c r="E1270" s="12"/>
      <c r="F1270" s="12"/>
      <c r="G1270" s="25"/>
      <c r="H1270" s="25"/>
      <c r="I1270" s="25"/>
      <c r="J1270" s="13"/>
      <c r="K1270" s="13"/>
      <c r="L1270" s="25"/>
      <c r="M1270" s="14" t="str">
        <f aca="false">IF(OR($C1270="",$J1270=""),"",INT(($J1270-$C1270)/365.25))</f>
        <v/>
      </c>
      <c r="N1270" s="14" t="str">
        <f aca="false">IF($M1270="","",IF($M1270&lt;2,"Ha","Yo'q"))</f>
        <v/>
      </c>
      <c r="O1270" s="14" t="str">
        <f aca="false">IF($M1270="","",IF(AND($M1270&gt;=7,$M1270&lt;=17),"Ha","Yo'q"))</f>
        <v/>
      </c>
      <c r="P1270" s="14" t="str">
        <f aca="false">IF(AND($B1270&lt;&gt;"",$J1270&lt;&gt;"",$J1270&lt;=Boshqaruv!$C$10,OR($K1270="",$K1270&gt;Boshqaruv!$C$10),$L1270&lt;&gt;"Tibbiy qarshi ko'rsatma"),1,"")</f>
        <v/>
      </c>
      <c r="Q1270" s="28" t="n">
        <f aca="false">IF(AND($B1270&lt;&gt;"",$J1270&gt;=Boshqaruv!$C$9,$J1270&lt;=Boshqaruv!$C$10),IF(COUNTIFS($B$4:$B1269,$B1270,$C$4:$C1269,$C1270,$J$4:$J1269,"&gt;="&amp;Boshqaruv!$C$9,$J$4:$J1269,"&lt;="&amp;Boshqaruv!$C$10)=0,1,0),0)</f>
        <v>0</v>
      </c>
      <c r="R1270" s="28" t="n">
        <f aca="false">IF(AND($B1270&lt;&gt;"",$J1270&gt;=Boshqaruv!$C$9,$J1270&lt;=Boshqaruv!$C$10,$K1270&lt;&gt;"",$K1270&lt;=Boshqaruv!$C$10),IF(COUNTIFS($B$4:$B1269,$B1270,$C$4:$C1269,$C1270,$J$4:$J1269,"&gt;="&amp;Boshqaruv!$C$9,$J$4:$J1269,"&lt;="&amp;Boshqaruv!$C$10,$K$4:$K1269,"&lt;&gt;",$K$4:$K1269,"&lt;="&amp;Boshqaruv!$C$10)=0,1,0),0)</f>
        <v>0</v>
      </c>
      <c r="S1270" s="28" t="n">
        <f aca="false">IF($P1270=1,IF(COUNTIFS($B$4:$B1269,$B1270,$C$4:$C1269,$C1270,$P$4:$P1269,1)=0,1,0),0)</f>
        <v>0</v>
      </c>
      <c r="T1270" s="12"/>
    </row>
    <row r="1271" customFormat="false" ht="15" hidden="false" customHeight="false" outlineLevel="0" collapsed="false">
      <c r="A1271" s="20" t="n">
        <v>1267</v>
      </c>
      <c r="B1271" s="12"/>
      <c r="C1271" s="13"/>
      <c r="D1271" s="24"/>
      <c r="E1271" s="12"/>
      <c r="F1271" s="12"/>
      <c r="G1271" s="25"/>
      <c r="H1271" s="25"/>
      <c r="I1271" s="25"/>
      <c r="J1271" s="13"/>
      <c r="K1271" s="13"/>
      <c r="L1271" s="25"/>
      <c r="M1271" s="14" t="str">
        <f aca="false">IF(OR($C1271="",$J1271=""),"",INT(($J1271-$C1271)/365.25))</f>
        <v/>
      </c>
      <c r="N1271" s="14" t="str">
        <f aca="false">IF($M1271="","",IF($M1271&lt;2,"Ha","Yo'q"))</f>
        <v/>
      </c>
      <c r="O1271" s="14" t="str">
        <f aca="false">IF($M1271="","",IF(AND($M1271&gt;=7,$M1271&lt;=17),"Ha","Yo'q"))</f>
        <v/>
      </c>
      <c r="P1271" s="14" t="str">
        <f aca="false">IF(AND($B1271&lt;&gt;"",$J1271&lt;&gt;"",$J1271&lt;=Boshqaruv!$C$10,OR($K1271="",$K1271&gt;Boshqaruv!$C$10),$L1271&lt;&gt;"Tibbiy qarshi ko'rsatma"),1,"")</f>
        <v/>
      </c>
      <c r="Q1271" s="28" t="n">
        <f aca="false">IF(AND($B1271&lt;&gt;"",$J1271&gt;=Boshqaruv!$C$9,$J1271&lt;=Boshqaruv!$C$10),IF(COUNTIFS($B$4:$B1270,$B1271,$C$4:$C1270,$C1271,$J$4:$J1270,"&gt;="&amp;Boshqaruv!$C$9,$J$4:$J1270,"&lt;="&amp;Boshqaruv!$C$10)=0,1,0),0)</f>
        <v>0</v>
      </c>
      <c r="R1271" s="28" t="n">
        <f aca="false">IF(AND($B1271&lt;&gt;"",$J1271&gt;=Boshqaruv!$C$9,$J1271&lt;=Boshqaruv!$C$10,$K1271&lt;&gt;"",$K1271&lt;=Boshqaruv!$C$10),IF(COUNTIFS($B$4:$B1270,$B1271,$C$4:$C1270,$C1271,$J$4:$J1270,"&gt;="&amp;Boshqaruv!$C$9,$J$4:$J1270,"&lt;="&amp;Boshqaruv!$C$10,$K$4:$K1270,"&lt;&gt;",$K$4:$K1270,"&lt;="&amp;Boshqaruv!$C$10)=0,1,0),0)</f>
        <v>0</v>
      </c>
      <c r="S1271" s="28" t="n">
        <f aca="false">IF($P1271=1,IF(COUNTIFS($B$4:$B1270,$B1271,$C$4:$C1270,$C1271,$P$4:$P1270,1)=0,1,0),0)</f>
        <v>0</v>
      </c>
      <c r="T1271" s="12"/>
    </row>
    <row r="1272" customFormat="false" ht="15" hidden="false" customHeight="false" outlineLevel="0" collapsed="false">
      <c r="A1272" s="20" t="n">
        <v>1268</v>
      </c>
      <c r="B1272" s="12"/>
      <c r="C1272" s="13"/>
      <c r="D1272" s="24"/>
      <c r="E1272" s="12"/>
      <c r="F1272" s="12"/>
      <c r="G1272" s="25"/>
      <c r="H1272" s="25"/>
      <c r="I1272" s="25"/>
      <c r="J1272" s="13"/>
      <c r="K1272" s="13"/>
      <c r="L1272" s="25"/>
      <c r="M1272" s="14" t="str">
        <f aca="false">IF(OR($C1272="",$J1272=""),"",INT(($J1272-$C1272)/365.25))</f>
        <v/>
      </c>
      <c r="N1272" s="14" t="str">
        <f aca="false">IF($M1272="","",IF($M1272&lt;2,"Ha","Yo'q"))</f>
        <v/>
      </c>
      <c r="O1272" s="14" t="str">
        <f aca="false">IF($M1272="","",IF(AND($M1272&gt;=7,$M1272&lt;=17),"Ha","Yo'q"))</f>
        <v/>
      </c>
      <c r="P1272" s="14" t="str">
        <f aca="false">IF(AND($B1272&lt;&gt;"",$J1272&lt;&gt;"",$J1272&lt;=Boshqaruv!$C$10,OR($K1272="",$K1272&gt;Boshqaruv!$C$10),$L1272&lt;&gt;"Tibbiy qarshi ko'rsatma"),1,"")</f>
        <v/>
      </c>
      <c r="Q1272" s="28" t="n">
        <f aca="false">IF(AND($B1272&lt;&gt;"",$J1272&gt;=Boshqaruv!$C$9,$J1272&lt;=Boshqaruv!$C$10),IF(COUNTIFS($B$4:$B1271,$B1272,$C$4:$C1271,$C1272,$J$4:$J1271,"&gt;="&amp;Boshqaruv!$C$9,$J$4:$J1271,"&lt;="&amp;Boshqaruv!$C$10)=0,1,0),0)</f>
        <v>0</v>
      </c>
      <c r="R1272" s="28" t="n">
        <f aca="false">IF(AND($B1272&lt;&gt;"",$J1272&gt;=Boshqaruv!$C$9,$J1272&lt;=Boshqaruv!$C$10,$K1272&lt;&gt;"",$K1272&lt;=Boshqaruv!$C$10),IF(COUNTIFS($B$4:$B1271,$B1272,$C$4:$C1271,$C1272,$J$4:$J1271,"&gt;="&amp;Boshqaruv!$C$9,$J$4:$J1271,"&lt;="&amp;Boshqaruv!$C$10,$K$4:$K1271,"&lt;&gt;",$K$4:$K1271,"&lt;="&amp;Boshqaruv!$C$10)=0,1,0),0)</f>
        <v>0</v>
      </c>
      <c r="S1272" s="28" t="n">
        <f aca="false">IF($P1272=1,IF(COUNTIFS($B$4:$B1271,$B1272,$C$4:$C1271,$C1272,$P$4:$P1271,1)=0,1,0),0)</f>
        <v>0</v>
      </c>
      <c r="T1272" s="12"/>
    </row>
    <row r="1273" customFormat="false" ht="15" hidden="false" customHeight="false" outlineLevel="0" collapsed="false">
      <c r="A1273" s="20" t="n">
        <v>1269</v>
      </c>
      <c r="B1273" s="12"/>
      <c r="C1273" s="13"/>
      <c r="D1273" s="24"/>
      <c r="E1273" s="12"/>
      <c r="F1273" s="12"/>
      <c r="G1273" s="25"/>
      <c r="H1273" s="25"/>
      <c r="I1273" s="25"/>
      <c r="J1273" s="13"/>
      <c r="K1273" s="13"/>
      <c r="L1273" s="25"/>
      <c r="M1273" s="14" t="str">
        <f aca="false">IF(OR($C1273="",$J1273=""),"",INT(($J1273-$C1273)/365.25))</f>
        <v/>
      </c>
      <c r="N1273" s="14" t="str">
        <f aca="false">IF($M1273="","",IF($M1273&lt;2,"Ha","Yo'q"))</f>
        <v/>
      </c>
      <c r="O1273" s="14" t="str">
        <f aca="false">IF($M1273="","",IF(AND($M1273&gt;=7,$M1273&lt;=17),"Ha","Yo'q"))</f>
        <v/>
      </c>
      <c r="P1273" s="14" t="str">
        <f aca="false">IF(AND($B1273&lt;&gt;"",$J1273&lt;&gt;"",$J1273&lt;=Boshqaruv!$C$10,OR($K1273="",$K1273&gt;Boshqaruv!$C$10),$L1273&lt;&gt;"Tibbiy qarshi ko'rsatma"),1,"")</f>
        <v/>
      </c>
      <c r="Q1273" s="28" t="n">
        <f aca="false">IF(AND($B1273&lt;&gt;"",$J1273&gt;=Boshqaruv!$C$9,$J1273&lt;=Boshqaruv!$C$10),IF(COUNTIFS($B$4:$B1272,$B1273,$C$4:$C1272,$C1273,$J$4:$J1272,"&gt;="&amp;Boshqaruv!$C$9,$J$4:$J1272,"&lt;="&amp;Boshqaruv!$C$10)=0,1,0),0)</f>
        <v>0</v>
      </c>
      <c r="R1273" s="28" t="n">
        <f aca="false">IF(AND($B1273&lt;&gt;"",$J1273&gt;=Boshqaruv!$C$9,$J1273&lt;=Boshqaruv!$C$10,$K1273&lt;&gt;"",$K1273&lt;=Boshqaruv!$C$10),IF(COUNTIFS($B$4:$B1272,$B1273,$C$4:$C1272,$C1273,$J$4:$J1272,"&gt;="&amp;Boshqaruv!$C$9,$J$4:$J1272,"&lt;="&amp;Boshqaruv!$C$10,$K$4:$K1272,"&lt;&gt;",$K$4:$K1272,"&lt;="&amp;Boshqaruv!$C$10)=0,1,0),0)</f>
        <v>0</v>
      </c>
      <c r="S1273" s="28" t="n">
        <f aca="false">IF($P1273=1,IF(COUNTIFS($B$4:$B1272,$B1273,$C$4:$C1272,$C1273,$P$4:$P1272,1)=0,1,0),0)</f>
        <v>0</v>
      </c>
      <c r="T1273" s="12"/>
    </row>
    <row r="1274" customFormat="false" ht="15" hidden="false" customHeight="false" outlineLevel="0" collapsed="false">
      <c r="A1274" s="20" t="n">
        <v>1270</v>
      </c>
      <c r="B1274" s="12"/>
      <c r="C1274" s="13"/>
      <c r="D1274" s="24"/>
      <c r="E1274" s="12"/>
      <c r="F1274" s="12"/>
      <c r="G1274" s="25"/>
      <c r="H1274" s="25"/>
      <c r="I1274" s="25"/>
      <c r="J1274" s="13"/>
      <c r="K1274" s="13"/>
      <c r="L1274" s="25"/>
      <c r="M1274" s="14" t="str">
        <f aca="false">IF(OR($C1274="",$J1274=""),"",INT(($J1274-$C1274)/365.25))</f>
        <v/>
      </c>
      <c r="N1274" s="14" t="str">
        <f aca="false">IF($M1274="","",IF($M1274&lt;2,"Ha","Yo'q"))</f>
        <v/>
      </c>
      <c r="O1274" s="14" t="str">
        <f aca="false">IF($M1274="","",IF(AND($M1274&gt;=7,$M1274&lt;=17),"Ha","Yo'q"))</f>
        <v/>
      </c>
      <c r="P1274" s="14" t="str">
        <f aca="false">IF(AND($B1274&lt;&gt;"",$J1274&lt;&gt;"",$J1274&lt;=Boshqaruv!$C$10,OR($K1274="",$K1274&gt;Boshqaruv!$C$10),$L1274&lt;&gt;"Tibbiy qarshi ko'rsatma"),1,"")</f>
        <v/>
      </c>
      <c r="Q1274" s="28" t="n">
        <f aca="false">IF(AND($B1274&lt;&gt;"",$J1274&gt;=Boshqaruv!$C$9,$J1274&lt;=Boshqaruv!$C$10),IF(COUNTIFS($B$4:$B1273,$B1274,$C$4:$C1273,$C1274,$J$4:$J1273,"&gt;="&amp;Boshqaruv!$C$9,$J$4:$J1273,"&lt;="&amp;Boshqaruv!$C$10)=0,1,0),0)</f>
        <v>0</v>
      </c>
      <c r="R1274" s="28" t="n">
        <f aca="false">IF(AND($B1274&lt;&gt;"",$J1274&gt;=Boshqaruv!$C$9,$J1274&lt;=Boshqaruv!$C$10,$K1274&lt;&gt;"",$K1274&lt;=Boshqaruv!$C$10),IF(COUNTIFS($B$4:$B1273,$B1274,$C$4:$C1273,$C1274,$J$4:$J1273,"&gt;="&amp;Boshqaruv!$C$9,$J$4:$J1273,"&lt;="&amp;Boshqaruv!$C$10,$K$4:$K1273,"&lt;&gt;",$K$4:$K1273,"&lt;="&amp;Boshqaruv!$C$10)=0,1,0),0)</f>
        <v>0</v>
      </c>
      <c r="S1274" s="28" t="n">
        <f aca="false">IF($P1274=1,IF(COUNTIFS($B$4:$B1273,$B1274,$C$4:$C1273,$C1274,$P$4:$P1273,1)=0,1,0),0)</f>
        <v>0</v>
      </c>
      <c r="T1274" s="12"/>
    </row>
    <row r="1275" customFormat="false" ht="15" hidden="false" customHeight="false" outlineLevel="0" collapsed="false">
      <c r="A1275" s="20" t="n">
        <v>1271</v>
      </c>
      <c r="B1275" s="12"/>
      <c r="C1275" s="13"/>
      <c r="D1275" s="24"/>
      <c r="E1275" s="12"/>
      <c r="F1275" s="12"/>
      <c r="G1275" s="25"/>
      <c r="H1275" s="25"/>
      <c r="I1275" s="25"/>
      <c r="J1275" s="13"/>
      <c r="K1275" s="13"/>
      <c r="L1275" s="25"/>
      <c r="M1275" s="14" t="str">
        <f aca="false">IF(OR($C1275="",$J1275=""),"",INT(($J1275-$C1275)/365.25))</f>
        <v/>
      </c>
      <c r="N1275" s="14" t="str">
        <f aca="false">IF($M1275="","",IF($M1275&lt;2,"Ha","Yo'q"))</f>
        <v/>
      </c>
      <c r="O1275" s="14" t="str">
        <f aca="false">IF($M1275="","",IF(AND($M1275&gt;=7,$M1275&lt;=17),"Ha","Yo'q"))</f>
        <v/>
      </c>
      <c r="P1275" s="14" t="str">
        <f aca="false">IF(AND($B1275&lt;&gt;"",$J1275&lt;&gt;"",$J1275&lt;=Boshqaruv!$C$10,OR($K1275="",$K1275&gt;Boshqaruv!$C$10),$L1275&lt;&gt;"Tibbiy qarshi ko'rsatma"),1,"")</f>
        <v/>
      </c>
      <c r="Q1275" s="28" t="n">
        <f aca="false">IF(AND($B1275&lt;&gt;"",$J1275&gt;=Boshqaruv!$C$9,$J1275&lt;=Boshqaruv!$C$10),IF(COUNTIFS($B$4:$B1274,$B1275,$C$4:$C1274,$C1275,$J$4:$J1274,"&gt;="&amp;Boshqaruv!$C$9,$J$4:$J1274,"&lt;="&amp;Boshqaruv!$C$10)=0,1,0),0)</f>
        <v>0</v>
      </c>
      <c r="R1275" s="28" t="n">
        <f aca="false">IF(AND($B1275&lt;&gt;"",$J1275&gt;=Boshqaruv!$C$9,$J1275&lt;=Boshqaruv!$C$10,$K1275&lt;&gt;"",$K1275&lt;=Boshqaruv!$C$10),IF(COUNTIFS($B$4:$B1274,$B1275,$C$4:$C1274,$C1275,$J$4:$J1274,"&gt;="&amp;Boshqaruv!$C$9,$J$4:$J1274,"&lt;="&amp;Boshqaruv!$C$10,$K$4:$K1274,"&lt;&gt;",$K$4:$K1274,"&lt;="&amp;Boshqaruv!$C$10)=0,1,0),0)</f>
        <v>0</v>
      </c>
      <c r="S1275" s="28" t="n">
        <f aca="false">IF($P1275=1,IF(COUNTIFS($B$4:$B1274,$B1275,$C$4:$C1274,$C1275,$P$4:$P1274,1)=0,1,0),0)</f>
        <v>0</v>
      </c>
      <c r="T1275" s="12"/>
    </row>
    <row r="1276" customFormat="false" ht="15" hidden="false" customHeight="false" outlineLevel="0" collapsed="false">
      <c r="A1276" s="20" t="n">
        <v>1272</v>
      </c>
      <c r="B1276" s="12"/>
      <c r="C1276" s="13"/>
      <c r="D1276" s="24"/>
      <c r="E1276" s="12"/>
      <c r="F1276" s="12"/>
      <c r="G1276" s="25"/>
      <c r="H1276" s="25"/>
      <c r="I1276" s="25"/>
      <c r="J1276" s="13"/>
      <c r="K1276" s="13"/>
      <c r="L1276" s="25"/>
      <c r="M1276" s="14" t="str">
        <f aca="false">IF(OR($C1276="",$J1276=""),"",INT(($J1276-$C1276)/365.25))</f>
        <v/>
      </c>
      <c r="N1276" s="14" t="str">
        <f aca="false">IF($M1276="","",IF($M1276&lt;2,"Ha","Yo'q"))</f>
        <v/>
      </c>
      <c r="O1276" s="14" t="str">
        <f aca="false">IF($M1276="","",IF(AND($M1276&gt;=7,$M1276&lt;=17),"Ha","Yo'q"))</f>
        <v/>
      </c>
      <c r="P1276" s="14" t="str">
        <f aca="false">IF(AND($B1276&lt;&gt;"",$J1276&lt;&gt;"",$J1276&lt;=Boshqaruv!$C$10,OR($K1276="",$K1276&gt;Boshqaruv!$C$10),$L1276&lt;&gt;"Tibbiy qarshi ko'rsatma"),1,"")</f>
        <v/>
      </c>
      <c r="Q1276" s="28" t="n">
        <f aca="false">IF(AND($B1276&lt;&gt;"",$J1276&gt;=Boshqaruv!$C$9,$J1276&lt;=Boshqaruv!$C$10),IF(COUNTIFS($B$4:$B1275,$B1276,$C$4:$C1275,$C1276,$J$4:$J1275,"&gt;="&amp;Boshqaruv!$C$9,$J$4:$J1275,"&lt;="&amp;Boshqaruv!$C$10)=0,1,0),0)</f>
        <v>0</v>
      </c>
      <c r="R1276" s="28" t="n">
        <f aca="false">IF(AND($B1276&lt;&gt;"",$J1276&gt;=Boshqaruv!$C$9,$J1276&lt;=Boshqaruv!$C$10,$K1276&lt;&gt;"",$K1276&lt;=Boshqaruv!$C$10),IF(COUNTIFS($B$4:$B1275,$B1276,$C$4:$C1275,$C1276,$J$4:$J1275,"&gt;="&amp;Boshqaruv!$C$9,$J$4:$J1275,"&lt;="&amp;Boshqaruv!$C$10,$K$4:$K1275,"&lt;&gt;",$K$4:$K1275,"&lt;="&amp;Boshqaruv!$C$10)=0,1,0),0)</f>
        <v>0</v>
      </c>
      <c r="S1276" s="28" t="n">
        <f aca="false">IF($P1276=1,IF(COUNTIFS($B$4:$B1275,$B1276,$C$4:$C1275,$C1276,$P$4:$P1275,1)=0,1,0),0)</f>
        <v>0</v>
      </c>
      <c r="T1276" s="12"/>
    </row>
    <row r="1277" customFormat="false" ht="15" hidden="false" customHeight="false" outlineLevel="0" collapsed="false">
      <c r="A1277" s="20" t="n">
        <v>1273</v>
      </c>
      <c r="B1277" s="12"/>
      <c r="C1277" s="13"/>
      <c r="D1277" s="24"/>
      <c r="E1277" s="12"/>
      <c r="F1277" s="12"/>
      <c r="G1277" s="25"/>
      <c r="H1277" s="25"/>
      <c r="I1277" s="25"/>
      <c r="J1277" s="13"/>
      <c r="K1277" s="13"/>
      <c r="L1277" s="25"/>
      <c r="M1277" s="14" t="str">
        <f aca="false">IF(OR($C1277="",$J1277=""),"",INT(($J1277-$C1277)/365.25))</f>
        <v/>
      </c>
      <c r="N1277" s="14" t="str">
        <f aca="false">IF($M1277="","",IF($M1277&lt;2,"Ha","Yo'q"))</f>
        <v/>
      </c>
      <c r="O1277" s="14" t="str">
        <f aca="false">IF($M1277="","",IF(AND($M1277&gt;=7,$M1277&lt;=17),"Ha","Yo'q"))</f>
        <v/>
      </c>
      <c r="P1277" s="14" t="str">
        <f aca="false">IF(AND($B1277&lt;&gt;"",$J1277&lt;&gt;"",$J1277&lt;=Boshqaruv!$C$10,OR($K1277="",$K1277&gt;Boshqaruv!$C$10),$L1277&lt;&gt;"Tibbiy qarshi ko'rsatma"),1,"")</f>
        <v/>
      </c>
      <c r="Q1277" s="28" t="n">
        <f aca="false">IF(AND($B1277&lt;&gt;"",$J1277&gt;=Boshqaruv!$C$9,$J1277&lt;=Boshqaruv!$C$10),IF(COUNTIFS($B$4:$B1276,$B1277,$C$4:$C1276,$C1277,$J$4:$J1276,"&gt;="&amp;Boshqaruv!$C$9,$J$4:$J1276,"&lt;="&amp;Boshqaruv!$C$10)=0,1,0),0)</f>
        <v>0</v>
      </c>
      <c r="R1277" s="28" t="n">
        <f aca="false">IF(AND($B1277&lt;&gt;"",$J1277&gt;=Boshqaruv!$C$9,$J1277&lt;=Boshqaruv!$C$10,$K1277&lt;&gt;"",$K1277&lt;=Boshqaruv!$C$10),IF(COUNTIFS($B$4:$B1276,$B1277,$C$4:$C1276,$C1277,$J$4:$J1276,"&gt;="&amp;Boshqaruv!$C$9,$J$4:$J1276,"&lt;="&amp;Boshqaruv!$C$10,$K$4:$K1276,"&lt;&gt;",$K$4:$K1276,"&lt;="&amp;Boshqaruv!$C$10)=0,1,0),0)</f>
        <v>0</v>
      </c>
      <c r="S1277" s="28" t="n">
        <f aca="false">IF($P1277=1,IF(COUNTIFS($B$4:$B1276,$B1277,$C$4:$C1276,$C1277,$P$4:$P1276,1)=0,1,0),0)</f>
        <v>0</v>
      </c>
      <c r="T1277" s="12"/>
    </row>
    <row r="1278" customFormat="false" ht="15" hidden="false" customHeight="false" outlineLevel="0" collapsed="false">
      <c r="A1278" s="20" t="n">
        <v>1274</v>
      </c>
      <c r="B1278" s="12"/>
      <c r="C1278" s="13"/>
      <c r="D1278" s="24"/>
      <c r="E1278" s="12"/>
      <c r="F1278" s="12"/>
      <c r="G1278" s="25"/>
      <c r="H1278" s="25"/>
      <c r="I1278" s="25"/>
      <c r="J1278" s="13"/>
      <c r="K1278" s="13"/>
      <c r="L1278" s="25"/>
      <c r="M1278" s="14" t="str">
        <f aca="false">IF(OR($C1278="",$J1278=""),"",INT(($J1278-$C1278)/365.25))</f>
        <v/>
      </c>
      <c r="N1278" s="14" t="str">
        <f aca="false">IF($M1278="","",IF($M1278&lt;2,"Ha","Yo'q"))</f>
        <v/>
      </c>
      <c r="O1278" s="14" t="str">
        <f aca="false">IF($M1278="","",IF(AND($M1278&gt;=7,$M1278&lt;=17),"Ha","Yo'q"))</f>
        <v/>
      </c>
      <c r="P1278" s="14" t="str">
        <f aca="false">IF(AND($B1278&lt;&gt;"",$J1278&lt;&gt;"",$J1278&lt;=Boshqaruv!$C$10,OR($K1278="",$K1278&gt;Boshqaruv!$C$10),$L1278&lt;&gt;"Tibbiy qarshi ko'rsatma"),1,"")</f>
        <v/>
      </c>
      <c r="Q1278" s="28" t="n">
        <f aca="false">IF(AND($B1278&lt;&gt;"",$J1278&gt;=Boshqaruv!$C$9,$J1278&lt;=Boshqaruv!$C$10),IF(COUNTIFS($B$4:$B1277,$B1278,$C$4:$C1277,$C1278,$J$4:$J1277,"&gt;="&amp;Boshqaruv!$C$9,$J$4:$J1277,"&lt;="&amp;Boshqaruv!$C$10)=0,1,0),0)</f>
        <v>0</v>
      </c>
      <c r="R1278" s="28" t="n">
        <f aca="false">IF(AND($B1278&lt;&gt;"",$J1278&gt;=Boshqaruv!$C$9,$J1278&lt;=Boshqaruv!$C$10,$K1278&lt;&gt;"",$K1278&lt;=Boshqaruv!$C$10),IF(COUNTIFS($B$4:$B1277,$B1278,$C$4:$C1277,$C1278,$J$4:$J1277,"&gt;="&amp;Boshqaruv!$C$9,$J$4:$J1277,"&lt;="&amp;Boshqaruv!$C$10,$K$4:$K1277,"&lt;&gt;",$K$4:$K1277,"&lt;="&amp;Boshqaruv!$C$10)=0,1,0),0)</f>
        <v>0</v>
      </c>
      <c r="S1278" s="28" t="n">
        <f aca="false">IF($P1278=1,IF(COUNTIFS($B$4:$B1277,$B1278,$C$4:$C1277,$C1278,$P$4:$P1277,1)=0,1,0),0)</f>
        <v>0</v>
      </c>
      <c r="T1278" s="12"/>
    </row>
    <row r="1279" customFormat="false" ht="15" hidden="false" customHeight="false" outlineLevel="0" collapsed="false">
      <c r="A1279" s="20" t="n">
        <v>1275</v>
      </c>
      <c r="B1279" s="12"/>
      <c r="C1279" s="13"/>
      <c r="D1279" s="24"/>
      <c r="E1279" s="12"/>
      <c r="F1279" s="12"/>
      <c r="G1279" s="25"/>
      <c r="H1279" s="25"/>
      <c r="I1279" s="25"/>
      <c r="J1279" s="13"/>
      <c r="K1279" s="13"/>
      <c r="L1279" s="25"/>
      <c r="M1279" s="14" t="str">
        <f aca="false">IF(OR($C1279="",$J1279=""),"",INT(($J1279-$C1279)/365.25))</f>
        <v/>
      </c>
      <c r="N1279" s="14" t="str">
        <f aca="false">IF($M1279="","",IF($M1279&lt;2,"Ha","Yo'q"))</f>
        <v/>
      </c>
      <c r="O1279" s="14" t="str">
        <f aca="false">IF($M1279="","",IF(AND($M1279&gt;=7,$M1279&lt;=17),"Ha","Yo'q"))</f>
        <v/>
      </c>
      <c r="P1279" s="14" t="str">
        <f aca="false">IF(AND($B1279&lt;&gt;"",$J1279&lt;&gt;"",$J1279&lt;=Boshqaruv!$C$10,OR($K1279="",$K1279&gt;Boshqaruv!$C$10),$L1279&lt;&gt;"Tibbiy qarshi ko'rsatma"),1,"")</f>
        <v/>
      </c>
      <c r="Q1279" s="28" t="n">
        <f aca="false">IF(AND($B1279&lt;&gt;"",$J1279&gt;=Boshqaruv!$C$9,$J1279&lt;=Boshqaruv!$C$10),IF(COUNTIFS($B$4:$B1278,$B1279,$C$4:$C1278,$C1279,$J$4:$J1278,"&gt;="&amp;Boshqaruv!$C$9,$J$4:$J1278,"&lt;="&amp;Boshqaruv!$C$10)=0,1,0),0)</f>
        <v>0</v>
      </c>
      <c r="R1279" s="28" t="n">
        <f aca="false">IF(AND($B1279&lt;&gt;"",$J1279&gt;=Boshqaruv!$C$9,$J1279&lt;=Boshqaruv!$C$10,$K1279&lt;&gt;"",$K1279&lt;=Boshqaruv!$C$10),IF(COUNTIFS($B$4:$B1278,$B1279,$C$4:$C1278,$C1279,$J$4:$J1278,"&gt;="&amp;Boshqaruv!$C$9,$J$4:$J1278,"&lt;="&amp;Boshqaruv!$C$10,$K$4:$K1278,"&lt;&gt;",$K$4:$K1278,"&lt;="&amp;Boshqaruv!$C$10)=0,1,0),0)</f>
        <v>0</v>
      </c>
      <c r="S1279" s="28" t="n">
        <f aca="false">IF($P1279=1,IF(COUNTIFS($B$4:$B1278,$B1279,$C$4:$C1278,$C1279,$P$4:$P1278,1)=0,1,0),0)</f>
        <v>0</v>
      </c>
      <c r="T1279" s="12"/>
    </row>
    <row r="1280" customFormat="false" ht="15" hidden="false" customHeight="false" outlineLevel="0" collapsed="false">
      <c r="A1280" s="20" t="n">
        <v>1276</v>
      </c>
      <c r="B1280" s="12"/>
      <c r="C1280" s="13"/>
      <c r="D1280" s="24"/>
      <c r="E1280" s="12"/>
      <c r="F1280" s="12"/>
      <c r="G1280" s="25"/>
      <c r="H1280" s="25"/>
      <c r="I1280" s="25"/>
      <c r="J1280" s="13"/>
      <c r="K1280" s="13"/>
      <c r="L1280" s="25"/>
      <c r="M1280" s="14" t="str">
        <f aca="false">IF(OR($C1280="",$J1280=""),"",INT(($J1280-$C1280)/365.25))</f>
        <v/>
      </c>
      <c r="N1280" s="14" t="str">
        <f aca="false">IF($M1280="","",IF($M1280&lt;2,"Ha","Yo'q"))</f>
        <v/>
      </c>
      <c r="O1280" s="14" t="str">
        <f aca="false">IF($M1280="","",IF(AND($M1280&gt;=7,$M1280&lt;=17),"Ha","Yo'q"))</f>
        <v/>
      </c>
      <c r="P1280" s="14" t="str">
        <f aca="false">IF(AND($B1280&lt;&gt;"",$J1280&lt;&gt;"",$J1280&lt;=Boshqaruv!$C$10,OR($K1280="",$K1280&gt;Boshqaruv!$C$10),$L1280&lt;&gt;"Tibbiy qarshi ko'rsatma"),1,"")</f>
        <v/>
      </c>
      <c r="Q1280" s="28" t="n">
        <f aca="false">IF(AND($B1280&lt;&gt;"",$J1280&gt;=Boshqaruv!$C$9,$J1280&lt;=Boshqaruv!$C$10),IF(COUNTIFS($B$4:$B1279,$B1280,$C$4:$C1279,$C1280,$J$4:$J1279,"&gt;="&amp;Boshqaruv!$C$9,$J$4:$J1279,"&lt;="&amp;Boshqaruv!$C$10)=0,1,0),0)</f>
        <v>0</v>
      </c>
      <c r="R1280" s="28" t="n">
        <f aca="false">IF(AND($B1280&lt;&gt;"",$J1280&gt;=Boshqaruv!$C$9,$J1280&lt;=Boshqaruv!$C$10,$K1280&lt;&gt;"",$K1280&lt;=Boshqaruv!$C$10),IF(COUNTIFS($B$4:$B1279,$B1280,$C$4:$C1279,$C1280,$J$4:$J1279,"&gt;="&amp;Boshqaruv!$C$9,$J$4:$J1279,"&lt;="&amp;Boshqaruv!$C$10,$K$4:$K1279,"&lt;&gt;",$K$4:$K1279,"&lt;="&amp;Boshqaruv!$C$10)=0,1,0),0)</f>
        <v>0</v>
      </c>
      <c r="S1280" s="28" t="n">
        <f aca="false">IF($P1280=1,IF(COUNTIFS($B$4:$B1279,$B1280,$C$4:$C1279,$C1280,$P$4:$P1279,1)=0,1,0),0)</f>
        <v>0</v>
      </c>
      <c r="T1280" s="12"/>
    </row>
    <row r="1281" customFormat="false" ht="15" hidden="false" customHeight="false" outlineLevel="0" collapsed="false">
      <c r="A1281" s="20" t="n">
        <v>1277</v>
      </c>
      <c r="B1281" s="12"/>
      <c r="C1281" s="13"/>
      <c r="D1281" s="24"/>
      <c r="E1281" s="12"/>
      <c r="F1281" s="12"/>
      <c r="G1281" s="25"/>
      <c r="H1281" s="25"/>
      <c r="I1281" s="25"/>
      <c r="J1281" s="13"/>
      <c r="K1281" s="13"/>
      <c r="L1281" s="25"/>
      <c r="M1281" s="14" t="str">
        <f aca="false">IF(OR($C1281="",$J1281=""),"",INT(($J1281-$C1281)/365.25))</f>
        <v/>
      </c>
      <c r="N1281" s="14" t="str">
        <f aca="false">IF($M1281="","",IF($M1281&lt;2,"Ha","Yo'q"))</f>
        <v/>
      </c>
      <c r="O1281" s="14" t="str">
        <f aca="false">IF($M1281="","",IF(AND($M1281&gt;=7,$M1281&lt;=17),"Ha","Yo'q"))</f>
        <v/>
      </c>
      <c r="P1281" s="14" t="str">
        <f aca="false">IF(AND($B1281&lt;&gt;"",$J1281&lt;&gt;"",$J1281&lt;=Boshqaruv!$C$10,OR($K1281="",$K1281&gt;Boshqaruv!$C$10),$L1281&lt;&gt;"Tibbiy qarshi ko'rsatma"),1,"")</f>
        <v/>
      </c>
      <c r="Q1281" s="28" t="n">
        <f aca="false">IF(AND($B1281&lt;&gt;"",$J1281&gt;=Boshqaruv!$C$9,$J1281&lt;=Boshqaruv!$C$10),IF(COUNTIFS($B$4:$B1280,$B1281,$C$4:$C1280,$C1281,$J$4:$J1280,"&gt;="&amp;Boshqaruv!$C$9,$J$4:$J1280,"&lt;="&amp;Boshqaruv!$C$10)=0,1,0),0)</f>
        <v>0</v>
      </c>
      <c r="R1281" s="28" t="n">
        <f aca="false">IF(AND($B1281&lt;&gt;"",$J1281&gt;=Boshqaruv!$C$9,$J1281&lt;=Boshqaruv!$C$10,$K1281&lt;&gt;"",$K1281&lt;=Boshqaruv!$C$10),IF(COUNTIFS($B$4:$B1280,$B1281,$C$4:$C1280,$C1281,$J$4:$J1280,"&gt;="&amp;Boshqaruv!$C$9,$J$4:$J1280,"&lt;="&amp;Boshqaruv!$C$10,$K$4:$K1280,"&lt;&gt;",$K$4:$K1280,"&lt;="&amp;Boshqaruv!$C$10)=0,1,0),0)</f>
        <v>0</v>
      </c>
      <c r="S1281" s="28" t="n">
        <f aca="false">IF($P1281=1,IF(COUNTIFS($B$4:$B1280,$B1281,$C$4:$C1280,$C1281,$P$4:$P1280,1)=0,1,0),0)</f>
        <v>0</v>
      </c>
      <c r="T1281" s="12"/>
    </row>
    <row r="1282" customFormat="false" ht="15" hidden="false" customHeight="false" outlineLevel="0" collapsed="false">
      <c r="A1282" s="20" t="n">
        <v>1278</v>
      </c>
      <c r="B1282" s="12"/>
      <c r="C1282" s="13"/>
      <c r="D1282" s="24"/>
      <c r="E1282" s="12"/>
      <c r="F1282" s="12"/>
      <c r="G1282" s="25"/>
      <c r="H1282" s="25"/>
      <c r="I1282" s="25"/>
      <c r="J1282" s="13"/>
      <c r="K1282" s="13"/>
      <c r="L1282" s="25"/>
      <c r="M1282" s="14" t="str">
        <f aca="false">IF(OR($C1282="",$J1282=""),"",INT(($J1282-$C1282)/365.25))</f>
        <v/>
      </c>
      <c r="N1282" s="14" t="str">
        <f aca="false">IF($M1282="","",IF($M1282&lt;2,"Ha","Yo'q"))</f>
        <v/>
      </c>
      <c r="O1282" s="14" t="str">
        <f aca="false">IF($M1282="","",IF(AND($M1282&gt;=7,$M1282&lt;=17),"Ha","Yo'q"))</f>
        <v/>
      </c>
      <c r="P1282" s="14" t="str">
        <f aca="false">IF(AND($B1282&lt;&gt;"",$J1282&lt;&gt;"",$J1282&lt;=Boshqaruv!$C$10,OR($K1282="",$K1282&gt;Boshqaruv!$C$10),$L1282&lt;&gt;"Tibbiy qarshi ko'rsatma"),1,"")</f>
        <v/>
      </c>
      <c r="Q1282" s="28" t="n">
        <f aca="false">IF(AND($B1282&lt;&gt;"",$J1282&gt;=Boshqaruv!$C$9,$J1282&lt;=Boshqaruv!$C$10),IF(COUNTIFS($B$4:$B1281,$B1282,$C$4:$C1281,$C1282,$J$4:$J1281,"&gt;="&amp;Boshqaruv!$C$9,$J$4:$J1281,"&lt;="&amp;Boshqaruv!$C$10)=0,1,0),0)</f>
        <v>0</v>
      </c>
      <c r="R1282" s="28" t="n">
        <f aca="false">IF(AND($B1282&lt;&gt;"",$J1282&gt;=Boshqaruv!$C$9,$J1282&lt;=Boshqaruv!$C$10,$K1282&lt;&gt;"",$K1282&lt;=Boshqaruv!$C$10),IF(COUNTIFS($B$4:$B1281,$B1282,$C$4:$C1281,$C1282,$J$4:$J1281,"&gt;="&amp;Boshqaruv!$C$9,$J$4:$J1281,"&lt;="&amp;Boshqaruv!$C$10,$K$4:$K1281,"&lt;&gt;",$K$4:$K1281,"&lt;="&amp;Boshqaruv!$C$10)=0,1,0),0)</f>
        <v>0</v>
      </c>
      <c r="S1282" s="28" t="n">
        <f aca="false">IF($P1282=1,IF(COUNTIFS($B$4:$B1281,$B1282,$C$4:$C1281,$C1282,$P$4:$P1281,1)=0,1,0),0)</f>
        <v>0</v>
      </c>
      <c r="T1282" s="12"/>
    </row>
    <row r="1283" customFormat="false" ht="15" hidden="false" customHeight="false" outlineLevel="0" collapsed="false">
      <c r="A1283" s="20" t="n">
        <v>1279</v>
      </c>
      <c r="B1283" s="12"/>
      <c r="C1283" s="13"/>
      <c r="D1283" s="24"/>
      <c r="E1283" s="12"/>
      <c r="F1283" s="12"/>
      <c r="G1283" s="25"/>
      <c r="H1283" s="25"/>
      <c r="I1283" s="25"/>
      <c r="J1283" s="13"/>
      <c r="K1283" s="13"/>
      <c r="L1283" s="25"/>
      <c r="M1283" s="14" t="str">
        <f aca="false">IF(OR($C1283="",$J1283=""),"",INT(($J1283-$C1283)/365.25))</f>
        <v/>
      </c>
      <c r="N1283" s="14" t="str">
        <f aca="false">IF($M1283="","",IF($M1283&lt;2,"Ha","Yo'q"))</f>
        <v/>
      </c>
      <c r="O1283" s="14" t="str">
        <f aca="false">IF($M1283="","",IF(AND($M1283&gt;=7,$M1283&lt;=17),"Ha","Yo'q"))</f>
        <v/>
      </c>
      <c r="P1283" s="14" t="str">
        <f aca="false">IF(AND($B1283&lt;&gt;"",$J1283&lt;&gt;"",$J1283&lt;=Boshqaruv!$C$10,OR($K1283="",$K1283&gt;Boshqaruv!$C$10),$L1283&lt;&gt;"Tibbiy qarshi ko'rsatma"),1,"")</f>
        <v/>
      </c>
      <c r="Q1283" s="28" t="n">
        <f aca="false">IF(AND($B1283&lt;&gt;"",$J1283&gt;=Boshqaruv!$C$9,$J1283&lt;=Boshqaruv!$C$10),IF(COUNTIFS($B$4:$B1282,$B1283,$C$4:$C1282,$C1283,$J$4:$J1282,"&gt;="&amp;Boshqaruv!$C$9,$J$4:$J1282,"&lt;="&amp;Boshqaruv!$C$10)=0,1,0),0)</f>
        <v>0</v>
      </c>
      <c r="R1283" s="28" t="n">
        <f aca="false">IF(AND($B1283&lt;&gt;"",$J1283&gt;=Boshqaruv!$C$9,$J1283&lt;=Boshqaruv!$C$10,$K1283&lt;&gt;"",$K1283&lt;=Boshqaruv!$C$10),IF(COUNTIFS($B$4:$B1282,$B1283,$C$4:$C1282,$C1283,$J$4:$J1282,"&gt;="&amp;Boshqaruv!$C$9,$J$4:$J1282,"&lt;="&amp;Boshqaruv!$C$10,$K$4:$K1282,"&lt;&gt;",$K$4:$K1282,"&lt;="&amp;Boshqaruv!$C$10)=0,1,0),0)</f>
        <v>0</v>
      </c>
      <c r="S1283" s="28" t="n">
        <f aca="false">IF($P1283=1,IF(COUNTIFS($B$4:$B1282,$B1283,$C$4:$C1282,$C1283,$P$4:$P1282,1)=0,1,0),0)</f>
        <v>0</v>
      </c>
      <c r="T1283" s="12"/>
    </row>
    <row r="1284" customFormat="false" ht="15" hidden="false" customHeight="false" outlineLevel="0" collapsed="false">
      <c r="A1284" s="20" t="n">
        <v>1280</v>
      </c>
      <c r="B1284" s="12"/>
      <c r="C1284" s="13"/>
      <c r="D1284" s="24"/>
      <c r="E1284" s="12"/>
      <c r="F1284" s="12"/>
      <c r="G1284" s="25"/>
      <c r="H1284" s="25"/>
      <c r="I1284" s="25"/>
      <c r="J1284" s="13"/>
      <c r="K1284" s="13"/>
      <c r="L1284" s="25"/>
      <c r="M1284" s="14" t="str">
        <f aca="false">IF(OR($C1284="",$J1284=""),"",INT(($J1284-$C1284)/365.25))</f>
        <v/>
      </c>
      <c r="N1284" s="14" t="str">
        <f aca="false">IF($M1284="","",IF($M1284&lt;2,"Ha","Yo'q"))</f>
        <v/>
      </c>
      <c r="O1284" s="14" t="str">
        <f aca="false">IF($M1284="","",IF(AND($M1284&gt;=7,$M1284&lt;=17),"Ha","Yo'q"))</f>
        <v/>
      </c>
      <c r="P1284" s="14" t="str">
        <f aca="false">IF(AND($B1284&lt;&gt;"",$J1284&lt;&gt;"",$J1284&lt;=Boshqaruv!$C$10,OR($K1284="",$K1284&gt;Boshqaruv!$C$10),$L1284&lt;&gt;"Tibbiy qarshi ko'rsatma"),1,"")</f>
        <v/>
      </c>
      <c r="Q1284" s="28" t="n">
        <f aca="false">IF(AND($B1284&lt;&gt;"",$J1284&gt;=Boshqaruv!$C$9,$J1284&lt;=Boshqaruv!$C$10),IF(COUNTIFS($B$4:$B1283,$B1284,$C$4:$C1283,$C1284,$J$4:$J1283,"&gt;="&amp;Boshqaruv!$C$9,$J$4:$J1283,"&lt;="&amp;Boshqaruv!$C$10)=0,1,0),0)</f>
        <v>0</v>
      </c>
      <c r="R1284" s="28" t="n">
        <f aca="false">IF(AND($B1284&lt;&gt;"",$J1284&gt;=Boshqaruv!$C$9,$J1284&lt;=Boshqaruv!$C$10,$K1284&lt;&gt;"",$K1284&lt;=Boshqaruv!$C$10),IF(COUNTIFS($B$4:$B1283,$B1284,$C$4:$C1283,$C1284,$J$4:$J1283,"&gt;="&amp;Boshqaruv!$C$9,$J$4:$J1283,"&lt;="&amp;Boshqaruv!$C$10,$K$4:$K1283,"&lt;&gt;",$K$4:$K1283,"&lt;="&amp;Boshqaruv!$C$10)=0,1,0),0)</f>
        <v>0</v>
      </c>
      <c r="S1284" s="28" t="n">
        <f aca="false">IF($P1284=1,IF(COUNTIFS($B$4:$B1283,$B1284,$C$4:$C1283,$C1284,$P$4:$P1283,1)=0,1,0),0)</f>
        <v>0</v>
      </c>
      <c r="T1284" s="12"/>
    </row>
    <row r="1285" customFormat="false" ht="15" hidden="false" customHeight="false" outlineLevel="0" collapsed="false">
      <c r="A1285" s="20" t="n">
        <v>1281</v>
      </c>
      <c r="B1285" s="12"/>
      <c r="C1285" s="13"/>
      <c r="D1285" s="24"/>
      <c r="E1285" s="12"/>
      <c r="F1285" s="12"/>
      <c r="G1285" s="25"/>
      <c r="H1285" s="25"/>
      <c r="I1285" s="25"/>
      <c r="J1285" s="13"/>
      <c r="K1285" s="13"/>
      <c r="L1285" s="25"/>
      <c r="M1285" s="14" t="str">
        <f aca="false">IF(OR($C1285="",$J1285=""),"",INT(($J1285-$C1285)/365.25))</f>
        <v/>
      </c>
      <c r="N1285" s="14" t="str">
        <f aca="false">IF($M1285="","",IF($M1285&lt;2,"Ha","Yo'q"))</f>
        <v/>
      </c>
      <c r="O1285" s="14" t="str">
        <f aca="false">IF($M1285="","",IF(AND($M1285&gt;=7,$M1285&lt;=17),"Ha","Yo'q"))</f>
        <v/>
      </c>
      <c r="P1285" s="14" t="str">
        <f aca="false">IF(AND($B1285&lt;&gt;"",$J1285&lt;&gt;"",$J1285&lt;=Boshqaruv!$C$10,OR($K1285="",$K1285&gt;Boshqaruv!$C$10),$L1285&lt;&gt;"Tibbiy qarshi ko'rsatma"),1,"")</f>
        <v/>
      </c>
      <c r="Q1285" s="28" t="n">
        <f aca="false">IF(AND($B1285&lt;&gt;"",$J1285&gt;=Boshqaruv!$C$9,$J1285&lt;=Boshqaruv!$C$10),IF(COUNTIFS($B$4:$B1284,$B1285,$C$4:$C1284,$C1285,$J$4:$J1284,"&gt;="&amp;Boshqaruv!$C$9,$J$4:$J1284,"&lt;="&amp;Boshqaruv!$C$10)=0,1,0),0)</f>
        <v>0</v>
      </c>
      <c r="R1285" s="28" t="n">
        <f aca="false">IF(AND($B1285&lt;&gt;"",$J1285&gt;=Boshqaruv!$C$9,$J1285&lt;=Boshqaruv!$C$10,$K1285&lt;&gt;"",$K1285&lt;=Boshqaruv!$C$10),IF(COUNTIFS($B$4:$B1284,$B1285,$C$4:$C1284,$C1285,$J$4:$J1284,"&gt;="&amp;Boshqaruv!$C$9,$J$4:$J1284,"&lt;="&amp;Boshqaruv!$C$10,$K$4:$K1284,"&lt;&gt;",$K$4:$K1284,"&lt;="&amp;Boshqaruv!$C$10)=0,1,0),0)</f>
        <v>0</v>
      </c>
      <c r="S1285" s="28" t="n">
        <f aca="false">IF($P1285=1,IF(COUNTIFS($B$4:$B1284,$B1285,$C$4:$C1284,$C1285,$P$4:$P1284,1)=0,1,0),0)</f>
        <v>0</v>
      </c>
      <c r="T1285" s="12"/>
    </row>
    <row r="1286" customFormat="false" ht="15" hidden="false" customHeight="false" outlineLevel="0" collapsed="false">
      <c r="A1286" s="20" t="n">
        <v>1282</v>
      </c>
      <c r="B1286" s="12"/>
      <c r="C1286" s="13"/>
      <c r="D1286" s="24"/>
      <c r="E1286" s="12"/>
      <c r="F1286" s="12"/>
      <c r="G1286" s="25"/>
      <c r="H1286" s="25"/>
      <c r="I1286" s="25"/>
      <c r="J1286" s="13"/>
      <c r="K1286" s="13"/>
      <c r="L1286" s="25"/>
      <c r="M1286" s="14" t="str">
        <f aca="false">IF(OR($C1286="",$J1286=""),"",INT(($J1286-$C1286)/365.25))</f>
        <v/>
      </c>
      <c r="N1286" s="14" t="str">
        <f aca="false">IF($M1286="","",IF($M1286&lt;2,"Ha","Yo'q"))</f>
        <v/>
      </c>
      <c r="O1286" s="14" t="str">
        <f aca="false">IF($M1286="","",IF(AND($M1286&gt;=7,$M1286&lt;=17),"Ha","Yo'q"))</f>
        <v/>
      </c>
      <c r="P1286" s="14" t="str">
        <f aca="false">IF(AND($B1286&lt;&gt;"",$J1286&lt;&gt;"",$J1286&lt;=Boshqaruv!$C$10,OR($K1286="",$K1286&gt;Boshqaruv!$C$10),$L1286&lt;&gt;"Tibbiy qarshi ko'rsatma"),1,"")</f>
        <v/>
      </c>
      <c r="Q1286" s="28" t="n">
        <f aca="false">IF(AND($B1286&lt;&gt;"",$J1286&gt;=Boshqaruv!$C$9,$J1286&lt;=Boshqaruv!$C$10),IF(COUNTIFS($B$4:$B1285,$B1286,$C$4:$C1285,$C1286,$J$4:$J1285,"&gt;="&amp;Boshqaruv!$C$9,$J$4:$J1285,"&lt;="&amp;Boshqaruv!$C$10)=0,1,0),0)</f>
        <v>0</v>
      </c>
      <c r="R1286" s="28" t="n">
        <f aca="false">IF(AND($B1286&lt;&gt;"",$J1286&gt;=Boshqaruv!$C$9,$J1286&lt;=Boshqaruv!$C$10,$K1286&lt;&gt;"",$K1286&lt;=Boshqaruv!$C$10),IF(COUNTIFS($B$4:$B1285,$B1286,$C$4:$C1285,$C1286,$J$4:$J1285,"&gt;="&amp;Boshqaruv!$C$9,$J$4:$J1285,"&lt;="&amp;Boshqaruv!$C$10,$K$4:$K1285,"&lt;&gt;",$K$4:$K1285,"&lt;="&amp;Boshqaruv!$C$10)=0,1,0),0)</f>
        <v>0</v>
      </c>
      <c r="S1286" s="28" t="n">
        <f aca="false">IF($P1286=1,IF(COUNTIFS($B$4:$B1285,$B1286,$C$4:$C1285,$C1286,$P$4:$P1285,1)=0,1,0),0)</f>
        <v>0</v>
      </c>
      <c r="T1286" s="12"/>
    </row>
    <row r="1287" customFormat="false" ht="15" hidden="false" customHeight="false" outlineLevel="0" collapsed="false">
      <c r="A1287" s="20" t="n">
        <v>1283</v>
      </c>
      <c r="B1287" s="12"/>
      <c r="C1287" s="13"/>
      <c r="D1287" s="24"/>
      <c r="E1287" s="12"/>
      <c r="F1287" s="12"/>
      <c r="G1287" s="25"/>
      <c r="H1287" s="25"/>
      <c r="I1287" s="25"/>
      <c r="J1287" s="13"/>
      <c r="K1287" s="13"/>
      <c r="L1287" s="25"/>
      <c r="M1287" s="14" t="str">
        <f aca="false">IF(OR($C1287="",$J1287=""),"",INT(($J1287-$C1287)/365.25))</f>
        <v/>
      </c>
      <c r="N1287" s="14" t="str">
        <f aca="false">IF($M1287="","",IF($M1287&lt;2,"Ha","Yo'q"))</f>
        <v/>
      </c>
      <c r="O1287" s="14" t="str">
        <f aca="false">IF($M1287="","",IF(AND($M1287&gt;=7,$M1287&lt;=17),"Ha","Yo'q"))</f>
        <v/>
      </c>
      <c r="P1287" s="14" t="str">
        <f aca="false">IF(AND($B1287&lt;&gt;"",$J1287&lt;&gt;"",$J1287&lt;=Boshqaruv!$C$10,OR($K1287="",$K1287&gt;Boshqaruv!$C$10),$L1287&lt;&gt;"Tibbiy qarshi ko'rsatma"),1,"")</f>
        <v/>
      </c>
      <c r="Q1287" s="28" t="n">
        <f aca="false">IF(AND($B1287&lt;&gt;"",$J1287&gt;=Boshqaruv!$C$9,$J1287&lt;=Boshqaruv!$C$10),IF(COUNTIFS($B$4:$B1286,$B1287,$C$4:$C1286,$C1287,$J$4:$J1286,"&gt;="&amp;Boshqaruv!$C$9,$J$4:$J1286,"&lt;="&amp;Boshqaruv!$C$10)=0,1,0),0)</f>
        <v>0</v>
      </c>
      <c r="R1287" s="28" t="n">
        <f aca="false">IF(AND($B1287&lt;&gt;"",$J1287&gt;=Boshqaruv!$C$9,$J1287&lt;=Boshqaruv!$C$10,$K1287&lt;&gt;"",$K1287&lt;=Boshqaruv!$C$10),IF(COUNTIFS($B$4:$B1286,$B1287,$C$4:$C1286,$C1287,$J$4:$J1286,"&gt;="&amp;Boshqaruv!$C$9,$J$4:$J1286,"&lt;="&amp;Boshqaruv!$C$10,$K$4:$K1286,"&lt;&gt;",$K$4:$K1286,"&lt;="&amp;Boshqaruv!$C$10)=0,1,0),0)</f>
        <v>0</v>
      </c>
      <c r="S1287" s="28" t="n">
        <f aca="false">IF($P1287=1,IF(COUNTIFS($B$4:$B1286,$B1287,$C$4:$C1286,$C1287,$P$4:$P1286,1)=0,1,0),0)</f>
        <v>0</v>
      </c>
      <c r="T1287" s="12"/>
    </row>
    <row r="1288" customFormat="false" ht="15" hidden="false" customHeight="false" outlineLevel="0" collapsed="false">
      <c r="A1288" s="20" t="n">
        <v>1284</v>
      </c>
      <c r="B1288" s="12"/>
      <c r="C1288" s="13"/>
      <c r="D1288" s="24"/>
      <c r="E1288" s="12"/>
      <c r="F1288" s="12"/>
      <c r="G1288" s="25"/>
      <c r="H1288" s="25"/>
      <c r="I1288" s="25"/>
      <c r="J1288" s="13"/>
      <c r="K1288" s="13"/>
      <c r="L1288" s="25"/>
      <c r="M1288" s="14" t="str">
        <f aca="false">IF(OR($C1288="",$J1288=""),"",INT(($J1288-$C1288)/365.25))</f>
        <v/>
      </c>
      <c r="N1288" s="14" t="str">
        <f aca="false">IF($M1288="","",IF($M1288&lt;2,"Ha","Yo'q"))</f>
        <v/>
      </c>
      <c r="O1288" s="14" t="str">
        <f aca="false">IF($M1288="","",IF(AND($M1288&gt;=7,$M1288&lt;=17),"Ha","Yo'q"))</f>
        <v/>
      </c>
      <c r="P1288" s="14" t="str">
        <f aca="false">IF(AND($B1288&lt;&gt;"",$J1288&lt;&gt;"",$J1288&lt;=Boshqaruv!$C$10,OR($K1288="",$K1288&gt;Boshqaruv!$C$10),$L1288&lt;&gt;"Tibbiy qarshi ko'rsatma"),1,"")</f>
        <v/>
      </c>
      <c r="Q1288" s="28" t="n">
        <f aca="false">IF(AND($B1288&lt;&gt;"",$J1288&gt;=Boshqaruv!$C$9,$J1288&lt;=Boshqaruv!$C$10),IF(COUNTIFS($B$4:$B1287,$B1288,$C$4:$C1287,$C1288,$J$4:$J1287,"&gt;="&amp;Boshqaruv!$C$9,$J$4:$J1287,"&lt;="&amp;Boshqaruv!$C$10)=0,1,0),0)</f>
        <v>0</v>
      </c>
      <c r="R1288" s="28" t="n">
        <f aca="false">IF(AND($B1288&lt;&gt;"",$J1288&gt;=Boshqaruv!$C$9,$J1288&lt;=Boshqaruv!$C$10,$K1288&lt;&gt;"",$K1288&lt;=Boshqaruv!$C$10),IF(COUNTIFS($B$4:$B1287,$B1288,$C$4:$C1287,$C1288,$J$4:$J1287,"&gt;="&amp;Boshqaruv!$C$9,$J$4:$J1287,"&lt;="&amp;Boshqaruv!$C$10,$K$4:$K1287,"&lt;&gt;",$K$4:$K1287,"&lt;="&amp;Boshqaruv!$C$10)=0,1,0),0)</f>
        <v>0</v>
      </c>
      <c r="S1288" s="28" t="n">
        <f aca="false">IF($P1288=1,IF(COUNTIFS($B$4:$B1287,$B1288,$C$4:$C1287,$C1288,$P$4:$P1287,1)=0,1,0),0)</f>
        <v>0</v>
      </c>
      <c r="T1288" s="12"/>
    </row>
    <row r="1289" customFormat="false" ht="15" hidden="false" customHeight="false" outlineLevel="0" collapsed="false">
      <c r="A1289" s="20" t="n">
        <v>1285</v>
      </c>
      <c r="B1289" s="12"/>
      <c r="C1289" s="13"/>
      <c r="D1289" s="24"/>
      <c r="E1289" s="12"/>
      <c r="F1289" s="12"/>
      <c r="G1289" s="25"/>
      <c r="H1289" s="25"/>
      <c r="I1289" s="25"/>
      <c r="J1289" s="13"/>
      <c r="K1289" s="13"/>
      <c r="L1289" s="25"/>
      <c r="M1289" s="14" t="str">
        <f aca="false">IF(OR($C1289="",$J1289=""),"",INT(($J1289-$C1289)/365.25))</f>
        <v/>
      </c>
      <c r="N1289" s="14" t="str">
        <f aca="false">IF($M1289="","",IF($M1289&lt;2,"Ha","Yo'q"))</f>
        <v/>
      </c>
      <c r="O1289" s="14" t="str">
        <f aca="false">IF($M1289="","",IF(AND($M1289&gt;=7,$M1289&lt;=17),"Ha","Yo'q"))</f>
        <v/>
      </c>
      <c r="P1289" s="14" t="str">
        <f aca="false">IF(AND($B1289&lt;&gt;"",$J1289&lt;&gt;"",$J1289&lt;=Boshqaruv!$C$10,OR($K1289="",$K1289&gt;Boshqaruv!$C$10),$L1289&lt;&gt;"Tibbiy qarshi ko'rsatma"),1,"")</f>
        <v/>
      </c>
      <c r="Q1289" s="28" t="n">
        <f aca="false">IF(AND($B1289&lt;&gt;"",$J1289&gt;=Boshqaruv!$C$9,$J1289&lt;=Boshqaruv!$C$10),IF(COUNTIFS($B$4:$B1288,$B1289,$C$4:$C1288,$C1289,$J$4:$J1288,"&gt;="&amp;Boshqaruv!$C$9,$J$4:$J1288,"&lt;="&amp;Boshqaruv!$C$10)=0,1,0),0)</f>
        <v>0</v>
      </c>
      <c r="R1289" s="28" t="n">
        <f aca="false">IF(AND($B1289&lt;&gt;"",$J1289&gt;=Boshqaruv!$C$9,$J1289&lt;=Boshqaruv!$C$10,$K1289&lt;&gt;"",$K1289&lt;=Boshqaruv!$C$10),IF(COUNTIFS($B$4:$B1288,$B1289,$C$4:$C1288,$C1289,$J$4:$J1288,"&gt;="&amp;Boshqaruv!$C$9,$J$4:$J1288,"&lt;="&amp;Boshqaruv!$C$10,$K$4:$K1288,"&lt;&gt;",$K$4:$K1288,"&lt;="&amp;Boshqaruv!$C$10)=0,1,0),0)</f>
        <v>0</v>
      </c>
      <c r="S1289" s="28" t="n">
        <f aca="false">IF($P1289=1,IF(COUNTIFS($B$4:$B1288,$B1289,$C$4:$C1288,$C1289,$P$4:$P1288,1)=0,1,0),0)</f>
        <v>0</v>
      </c>
      <c r="T1289" s="12"/>
    </row>
    <row r="1290" customFormat="false" ht="15" hidden="false" customHeight="false" outlineLevel="0" collapsed="false">
      <c r="A1290" s="20" t="n">
        <v>1286</v>
      </c>
      <c r="B1290" s="12"/>
      <c r="C1290" s="13"/>
      <c r="D1290" s="24"/>
      <c r="E1290" s="12"/>
      <c r="F1290" s="12"/>
      <c r="G1290" s="25"/>
      <c r="H1290" s="25"/>
      <c r="I1290" s="25"/>
      <c r="J1290" s="13"/>
      <c r="K1290" s="13"/>
      <c r="L1290" s="25"/>
      <c r="M1290" s="14" t="str">
        <f aca="false">IF(OR($C1290="",$J1290=""),"",INT(($J1290-$C1290)/365.25))</f>
        <v/>
      </c>
      <c r="N1290" s="14" t="str">
        <f aca="false">IF($M1290="","",IF($M1290&lt;2,"Ha","Yo'q"))</f>
        <v/>
      </c>
      <c r="O1290" s="14" t="str">
        <f aca="false">IF($M1290="","",IF(AND($M1290&gt;=7,$M1290&lt;=17),"Ha","Yo'q"))</f>
        <v/>
      </c>
      <c r="P1290" s="14" t="str">
        <f aca="false">IF(AND($B1290&lt;&gt;"",$J1290&lt;&gt;"",$J1290&lt;=Boshqaruv!$C$10,OR($K1290="",$K1290&gt;Boshqaruv!$C$10),$L1290&lt;&gt;"Tibbiy qarshi ko'rsatma"),1,"")</f>
        <v/>
      </c>
      <c r="Q1290" s="28" t="n">
        <f aca="false">IF(AND($B1290&lt;&gt;"",$J1290&gt;=Boshqaruv!$C$9,$J1290&lt;=Boshqaruv!$C$10),IF(COUNTIFS($B$4:$B1289,$B1290,$C$4:$C1289,$C1290,$J$4:$J1289,"&gt;="&amp;Boshqaruv!$C$9,$J$4:$J1289,"&lt;="&amp;Boshqaruv!$C$10)=0,1,0),0)</f>
        <v>0</v>
      </c>
      <c r="R1290" s="28" t="n">
        <f aca="false">IF(AND($B1290&lt;&gt;"",$J1290&gt;=Boshqaruv!$C$9,$J1290&lt;=Boshqaruv!$C$10,$K1290&lt;&gt;"",$K1290&lt;=Boshqaruv!$C$10),IF(COUNTIFS($B$4:$B1289,$B1290,$C$4:$C1289,$C1290,$J$4:$J1289,"&gt;="&amp;Boshqaruv!$C$9,$J$4:$J1289,"&lt;="&amp;Boshqaruv!$C$10,$K$4:$K1289,"&lt;&gt;",$K$4:$K1289,"&lt;="&amp;Boshqaruv!$C$10)=0,1,0),0)</f>
        <v>0</v>
      </c>
      <c r="S1290" s="28" t="n">
        <f aca="false">IF($P1290=1,IF(COUNTIFS($B$4:$B1289,$B1290,$C$4:$C1289,$C1290,$P$4:$P1289,1)=0,1,0),0)</f>
        <v>0</v>
      </c>
      <c r="T1290" s="12"/>
    </row>
    <row r="1291" customFormat="false" ht="15" hidden="false" customHeight="false" outlineLevel="0" collapsed="false">
      <c r="A1291" s="20" t="n">
        <v>1287</v>
      </c>
      <c r="B1291" s="12"/>
      <c r="C1291" s="13"/>
      <c r="D1291" s="24"/>
      <c r="E1291" s="12"/>
      <c r="F1291" s="12"/>
      <c r="G1291" s="25"/>
      <c r="H1291" s="25"/>
      <c r="I1291" s="25"/>
      <c r="J1291" s="13"/>
      <c r="K1291" s="13"/>
      <c r="L1291" s="25"/>
      <c r="M1291" s="14" t="str">
        <f aca="false">IF(OR($C1291="",$J1291=""),"",INT(($J1291-$C1291)/365.25))</f>
        <v/>
      </c>
      <c r="N1291" s="14" t="str">
        <f aca="false">IF($M1291="","",IF($M1291&lt;2,"Ha","Yo'q"))</f>
        <v/>
      </c>
      <c r="O1291" s="14" t="str">
        <f aca="false">IF($M1291="","",IF(AND($M1291&gt;=7,$M1291&lt;=17),"Ha","Yo'q"))</f>
        <v/>
      </c>
      <c r="P1291" s="14" t="str">
        <f aca="false">IF(AND($B1291&lt;&gt;"",$J1291&lt;&gt;"",$J1291&lt;=Boshqaruv!$C$10,OR($K1291="",$K1291&gt;Boshqaruv!$C$10),$L1291&lt;&gt;"Tibbiy qarshi ko'rsatma"),1,"")</f>
        <v/>
      </c>
      <c r="Q1291" s="28" t="n">
        <f aca="false">IF(AND($B1291&lt;&gt;"",$J1291&gt;=Boshqaruv!$C$9,$J1291&lt;=Boshqaruv!$C$10),IF(COUNTIFS($B$4:$B1290,$B1291,$C$4:$C1290,$C1291,$J$4:$J1290,"&gt;="&amp;Boshqaruv!$C$9,$J$4:$J1290,"&lt;="&amp;Boshqaruv!$C$10)=0,1,0),0)</f>
        <v>0</v>
      </c>
      <c r="R1291" s="28" t="n">
        <f aca="false">IF(AND($B1291&lt;&gt;"",$J1291&gt;=Boshqaruv!$C$9,$J1291&lt;=Boshqaruv!$C$10,$K1291&lt;&gt;"",$K1291&lt;=Boshqaruv!$C$10),IF(COUNTIFS($B$4:$B1290,$B1291,$C$4:$C1290,$C1291,$J$4:$J1290,"&gt;="&amp;Boshqaruv!$C$9,$J$4:$J1290,"&lt;="&amp;Boshqaruv!$C$10,$K$4:$K1290,"&lt;&gt;",$K$4:$K1290,"&lt;="&amp;Boshqaruv!$C$10)=0,1,0),0)</f>
        <v>0</v>
      </c>
      <c r="S1291" s="28" t="n">
        <f aca="false">IF($P1291=1,IF(COUNTIFS($B$4:$B1290,$B1291,$C$4:$C1290,$C1291,$P$4:$P1290,1)=0,1,0),0)</f>
        <v>0</v>
      </c>
      <c r="T1291" s="12"/>
    </row>
    <row r="1292" customFormat="false" ht="15" hidden="false" customHeight="false" outlineLevel="0" collapsed="false">
      <c r="A1292" s="20" t="n">
        <v>1288</v>
      </c>
      <c r="B1292" s="12"/>
      <c r="C1292" s="13"/>
      <c r="D1292" s="24"/>
      <c r="E1292" s="12"/>
      <c r="F1292" s="12"/>
      <c r="G1292" s="25"/>
      <c r="H1292" s="25"/>
      <c r="I1292" s="25"/>
      <c r="J1292" s="13"/>
      <c r="K1292" s="13"/>
      <c r="L1292" s="25"/>
      <c r="M1292" s="14" t="str">
        <f aca="false">IF(OR($C1292="",$J1292=""),"",INT(($J1292-$C1292)/365.25))</f>
        <v/>
      </c>
      <c r="N1292" s="14" t="str">
        <f aca="false">IF($M1292="","",IF($M1292&lt;2,"Ha","Yo'q"))</f>
        <v/>
      </c>
      <c r="O1292" s="14" t="str">
        <f aca="false">IF($M1292="","",IF(AND($M1292&gt;=7,$M1292&lt;=17),"Ha","Yo'q"))</f>
        <v/>
      </c>
      <c r="P1292" s="14" t="str">
        <f aca="false">IF(AND($B1292&lt;&gt;"",$J1292&lt;&gt;"",$J1292&lt;=Boshqaruv!$C$10,OR($K1292="",$K1292&gt;Boshqaruv!$C$10),$L1292&lt;&gt;"Tibbiy qarshi ko'rsatma"),1,"")</f>
        <v/>
      </c>
      <c r="Q1292" s="28" t="n">
        <f aca="false">IF(AND($B1292&lt;&gt;"",$J1292&gt;=Boshqaruv!$C$9,$J1292&lt;=Boshqaruv!$C$10),IF(COUNTIFS($B$4:$B1291,$B1292,$C$4:$C1291,$C1292,$J$4:$J1291,"&gt;="&amp;Boshqaruv!$C$9,$J$4:$J1291,"&lt;="&amp;Boshqaruv!$C$10)=0,1,0),0)</f>
        <v>0</v>
      </c>
      <c r="R1292" s="28" t="n">
        <f aca="false">IF(AND($B1292&lt;&gt;"",$J1292&gt;=Boshqaruv!$C$9,$J1292&lt;=Boshqaruv!$C$10,$K1292&lt;&gt;"",$K1292&lt;=Boshqaruv!$C$10),IF(COUNTIFS($B$4:$B1291,$B1292,$C$4:$C1291,$C1292,$J$4:$J1291,"&gt;="&amp;Boshqaruv!$C$9,$J$4:$J1291,"&lt;="&amp;Boshqaruv!$C$10,$K$4:$K1291,"&lt;&gt;",$K$4:$K1291,"&lt;="&amp;Boshqaruv!$C$10)=0,1,0),0)</f>
        <v>0</v>
      </c>
      <c r="S1292" s="28" t="n">
        <f aca="false">IF($P1292=1,IF(COUNTIFS($B$4:$B1291,$B1292,$C$4:$C1291,$C1292,$P$4:$P1291,1)=0,1,0),0)</f>
        <v>0</v>
      </c>
      <c r="T1292" s="12"/>
    </row>
    <row r="1293" customFormat="false" ht="15" hidden="false" customHeight="false" outlineLevel="0" collapsed="false">
      <c r="A1293" s="20" t="n">
        <v>1289</v>
      </c>
      <c r="B1293" s="12"/>
      <c r="C1293" s="13"/>
      <c r="D1293" s="24"/>
      <c r="E1293" s="12"/>
      <c r="F1293" s="12"/>
      <c r="G1293" s="25"/>
      <c r="H1293" s="25"/>
      <c r="I1293" s="25"/>
      <c r="J1293" s="13"/>
      <c r="K1293" s="13"/>
      <c r="L1293" s="25"/>
      <c r="M1293" s="14" t="str">
        <f aca="false">IF(OR($C1293="",$J1293=""),"",INT(($J1293-$C1293)/365.25))</f>
        <v/>
      </c>
      <c r="N1293" s="14" t="str">
        <f aca="false">IF($M1293="","",IF($M1293&lt;2,"Ha","Yo'q"))</f>
        <v/>
      </c>
      <c r="O1293" s="14" t="str">
        <f aca="false">IF($M1293="","",IF(AND($M1293&gt;=7,$M1293&lt;=17),"Ha","Yo'q"))</f>
        <v/>
      </c>
      <c r="P1293" s="14" t="str">
        <f aca="false">IF(AND($B1293&lt;&gt;"",$J1293&lt;&gt;"",$J1293&lt;=Boshqaruv!$C$10,OR($K1293="",$K1293&gt;Boshqaruv!$C$10),$L1293&lt;&gt;"Tibbiy qarshi ko'rsatma"),1,"")</f>
        <v/>
      </c>
      <c r="Q1293" s="28" t="n">
        <f aca="false">IF(AND($B1293&lt;&gt;"",$J1293&gt;=Boshqaruv!$C$9,$J1293&lt;=Boshqaruv!$C$10),IF(COUNTIFS($B$4:$B1292,$B1293,$C$4:$C1292,$C1293,$J$4:$J1292,"&gt;="&amp;Boshqaruv!$C$9,$J$4:$J1292,"&lt;="&amp;Boshqaruv!$C$10)=0,1,0),0)</f>
        <v>0</v>
      </c>
      <c r="R1293" s="28" t="n">
        <f aca="false">IF(AND($B1293&lt;&gt;"",$J1293&gt;=Boshqaruv!$C$9,$J1293&lt;=Boshqaruv!$C$10,$K1293&lt;&gt;"",$K1293&lt;=Boshqaruv!$C$10),IF(COUNTIFS($B$4:$B1292,$B1293,$C$4:$C1292,$C1293,$J$4:$J1292,"&gt;="&amp;Boshqaruv!$C$9,$J$4:$J1292,"&lt;="&amp;Boshqaruv!$C$10,$K$4:$K1292,"&lt;&gt;",$K$4:$K1292,"&lt;="&amp;Boshqaruv!$C$10)=0,1,0),0)</f>
        <v>0</v>
      </c>
      <c r="S1293" s="28" t="n">
        <f aca="false">IF($P1293=1,IF(COUNTIFS($B$4:$B1292,$B1293,$C$4:$C1292,$C1293,$P$4:$P1292,1)=0,1,0),0)</f>
        <v>0</v>
      </c>
      <c r="T1293" s="12"/>
    </row>
    <row r="1294" customFormat="false" ht="15" hidden="false" customHeight="false" outlineLevel="0" collapsed="false">
      <c r="A1294" s="20" t="n">
        <v>1290</v>
      </c>
      <c r="B1294" s="12"/>
      <c r="C1294" s="13"/>
      <c r="D1294" s="24"/>
      <c r="E1294" s="12"/>
      <c r="F1294" s="12"/>
      <c r="G1294" s="25"/>
      <c r="H1294" s="25"/>
      <c r="I1294" s="25"/>
      <c r="J1294" s="13"/>
      <c r="K1294" s="13"/>
      <c r="L1294" s="25"/>
      <c r="M1294" s="14" t="str">
        <f aca="false">IF(OR($C1294="",$J1294=""),"",INT(($J1294-$C1294)/365.25))</f>
        <v/>
      </c>
      <c r="N1294" s="14" t="str">
        <f aca="false">IF($M1294="","",IF($M1294&lt;2,"Ha","Yo'q"))</f>
        <v/>
      </c>
      <c r="O1294" s="14" t="str">
        <f aca="false">IF($M1294="","",IF(AND($M1294&gt;=7,$M1294&lt;=17),"Ha","Yo'q"))</f>
        <v/>
      </c>
      <c r="P1294" s="14" t="str">
        <f aca="false">IF(AND($B1294&lt;&gt;"",$J1294&lt;&gt;"",$J1294&lt;=Boshqaruv!$C$10,OR($K1294="",$K1294&gt;Boshqaruv!$C$10),$L1294&lt;&gt;"Tibbiy qarshi ko'rsatma"),1,"")</f>
        <v/>
      </c>
      <c r="Q1294" s="28" t="n">
        <f aca="false">IF(AND($B1294&lt;&gt;"",$J1294&gt;=Boshqaruv!$C$9,$J1294&lt;=Boshqaruv!$C$10),IF(COUNTIFS($B$4:$B1293,$B1294,$C$4:$C1293,$C1294,$J$4:$J1293,"&gt;="&amp;Boshqaruv!$C$9,$J$4:$J1293,"&lt;="&amp;Boshqaruv!$C$10)=0,1,0),0)</f>
        <v>0</v>
      </c>
      <c r="R1294" s="28" t="n">
        <f aca="false">IF(AND($B1294&lt;&gt;"",$J1294&gt;=Boshqaruv!$C$9,$J1294&lt;=Boshqaruv!$C$10,$K1294&lt;&gt;"",$K1294&lt;=Boshqaruv!$C$10),IF(COUNTIFS($B$4:$B1293,$B1294,$C$4:$C1293,$C1294,$J$4:$J1293,"&gt;="&amp;Boshqaruv!$C$9,$J$4:$J1293,"&lt;="&amp;Boshqaruv!$C$10,$K$4:$K1293,"&lt;&gt;",$K$4:$K1293,"&lt;="&amp;Boshqaruv!$C$10)=0,1,0),0)</f>
        <v>0</v>
      </c>
      <c r="S1294" s="28" t="n">
        <f aca="false">IF($P1294=1,IF(COUNTIFS($B$4:$B1293,$B1294,$C$4:$C1293,$C1294,$P$4:$P1293,1)=0,1,0),0)</f>
        <v>0</v>
      </c>
      <c r="T1294" s="12"/>
    </row>
    <row r="1295" customFormat="false" ht="15" hidden="false" customHeight="false" outlineLevel="0" collapsed="false">
      <c r="A1295" s="20" t="n">
        <v>1291</v>
      </c>
      <c r="B1295" s="12"/>
      <c r="C1295" s="13"/>
      <c r="D1295" s="24"/>
      <c r="E1295" s="12"/>
      <c r="F1295" s="12"/>
      <c r="G1295" s="25"/>
      <c r="H1295" s="25"/>
      <c r="I1295" s="25"/>
      <c r="J1295" s="13"/>
      <c r="K1295" s="13"/>
      <c r="L1295" s="25"/>
      <c r="M1295" s="14" t="str">
        <f aca="false">IF(OR($C1295="",$J1295=""),"",INT(($J1295-$C1295)/365.25))</f>
        <v/>
      </c>
      <c r="N1295" s="14" t="str">
        <f aca="false">IF($M1295="","",IF($M1295&lt;2,"Ha","Yo'q"))</f>
        <v/>
      </c>
      <c r="O1295" s="14" t="str">
        <f aca="false">IF($M1295="","",IF(AND($M1295&gt;=7,$M1295&lt;=17),"Ha","Yo'q"))</f>
        <v/>
      </c>
      <c r="P1295" s="14" t="str">
        <f aca="false">IF(AND($B1295&lt;&gt;"",$J1295&lt;&gt;"",$J1295&lt;=Boshqaruv!$C$10,OR($K1295="",$K1295&gt;Boshqaruv!$C$10),$L1295&lt;&gt;"Tibbiy qarshi ko'rsatma"),1,"")</f>
        <v/>
      </c>
      <c r="Q1295" s="28" t="n">
        <f aca="false">IF(AND($B1295&lt;&gt;"",$J1295&gt;=Boshqaruv!$C$9,$J1295&lt;=Boshqaruv!$C$10),IF(COUNTIFS($B$4:$B1294,$B1295,$C$4:$C1294,$C1295,$J$4:$J1294,"&gt;="&amp;Boshqaruv!$C$9,$J$4:$J1294,"&lt;="&amp;Boshqaruv!$C$10)=0,1,0),0)</f>
        <v>0</v>
      </c>
      <c r="R1295" s="28" t="n">
        <f aca="false">IF(AND($B1295&lt;&gt;"",$J1295&gt;=Boshqaruv!$C$9,$J1295&lt;=Boshqaruv!$C$10,$K1295&lt;&gt;"",$K1295&lt;=Boshqaruv!$C$10),IF(COUNTIFS($B$4:$B1294,$B1295,$C$4:$C1294,$C1295,$J$4:$J1294,"&gt;="&amp;Boshqaruv!$C$9,$J$4:$J1294,"&lt;="&amp;Boshqaruv!$C$10,$K$4:$K1294,"&lt;&gt;",$K$4:$K1294,"&lt;="&amp;Boshqaruv!$C$10)=0,1,0),0)</f>
        <v>0</v>
      </c>
      <c r="S1295" s="28" t="n">
        <f aca="false">IF($P1295=1,IF(COUNTIFS($B$4:$B1294,$B1295,$C$4:$C1294,$C1295,$P$4:$P1294,1)=0,1,0),0)</f>
        <v>0</v>
      </c>
      <c r="T1295" s="12"/>
    </row>
    <row r="1296" customFormat="false" ht="15" hidden="false" customHeight="false" outlineLevel="0" collapsed="false">
      <c r="A1296" s="20" t="n">
        <v>1292</v>
      </c>
      <c r="B1296" s="12"/>
      <c r="C1296" s="13"/>
      <c r="D1296" s="24"/>
      <c r="E1296" s="12"/>
      <c r="F1296" s="12"/>
      <c r="G1296" s="25"/>
      <c r="H1296" s="25"/>
      <c r="I1296" s="25"/>
      <c r="J1296" s="13"/>
      <c r="K1296" s="13"/>
      <c r="L1296" s="25"/>
      <c r="M1296" s="14" t="str">
        <f aca="false">IF(OR($C1296="",$J1296=""),"",INT(($J1296-$C1296)/365.25))</f>
        <v/>
      </c>
      <c r="N1296" s="14" t="str">
        <f aca="false">IF($M1296="","",IF($M1296&lt;2,"Ha","Yo'q"))</f>
        <v/>
      </c>
      <c r="O1296" s="14" t="str">
        <f aca="false">IF($M1296="","",IF(AND($M1296&gt;=7,$M1296&lt;=17),"Ha","Yo'q"))</f>
        <v/>
      </c>
      <c r="P1296" s="14" t="str">
        <f aca="false">IF(AND($B1296&lt;&gt;"",$J1296&lt;&gt;"",$J1296&lt;=Boshqaruv!$C$10,OR($K1296="",$K1296&gt;Boshqaruv!$C$10),$L1296&lt;&gt;"Tibbiy qarshi ko'rsatma"),1,"")</f>
        <v/>
      </c>
      <c r="Q1296" s="28" t="n">
        <f aca="false">IF(AND($B1296&lt;&gt;"",$J1296&gt;=Boshqaruv!$C$9,$J1296&lt;=Boshqaruv!$C$10),IF(COUNTIFS($B$4:$B1295,$B1296,$C$4:$C1295,$C1296,$J$4:$J1295,"&gt;="&amp;Boshqaruv!$C$9,$J$4:$J1295,"&lt;="&amp;Boshqaruv!$C$10)=0,1,0),0)</f>
        <v>0</v>
      </c>
      <c r="R1296" s="28" t="n">
        <f aca="false">IF(AND($B1296&lt;&gt;"",$J1296&gt;=Boshqaruv!$C$9,$J1296&lt;=Boshqaruv!$C$10,$K1296&lt;&gt;"",$K1296&lt;=Boshqaruv!$C$10),IF(COUNTIFS($B$4:$B1295,$B1296,$C$4:$C1295,$C1296,$J$4:$J1295,"&gt;="&amp;Boshqaruv!$C$9,$J$4:$J1295,"&lt;="&amp;Boshqaruv!$C$10,$K$4:$K1295,"&lt;&gt;",$K$4:$K1295,"&lt;="&amp;Boshqaruv!$C$10)=0,1,0),0)</f>
        <v>0</v>
      </c>
      <c r="S1296" s="28" t="n">
        <f aca="false">IF($P1296=1,IF(COUNTIFS($B$4:$B1295,$B1296,$C$4:$C1295,$C1296,$P$4:$P1295,1)=0,1,0),0)</f>
        <v>0</v>
      </c>
      <c r="T1296" s="12"/>
    </row>
    <row r="1297" customFormat="false" ht="15" hidden="false" customHeight="false" outlineLevel="0" collapsed="false">
      <c r="A1297" s="20" t="n">
        <v>1293</v>
      </c>
      <c r="B1297" s="12"/>
      <c r="C1297" s="13"/>
      <c r="D1297" s="24"/>
      <c r="E1297" s="12"/>
      <c r="F1297" s="12"/>
      <c r="G1297" s="25"/>
      <c r="H1297" s="25"/>
      <c r="I1297" s="25"/>
      <c r="J1297" s="13"/>
      <c r="K1297" s="13"/>
      <c r="L1297" s="25"/>
      <c r="M1297" s="14" t="str">
        <f aca="false">IF(OR($C1297="",$J1297=""),"",INT(($J1297-$C1297)/365.25))</f>
        <v/>
      </c>
      <c r="N1297" s="14" t="str">
        <f aca="false">IF($M1297="","",IF($M1297&lt;2,"Ha","Yo'q"))</f>
        <v/>
      </c>
      <c r="O1297" s="14" t="str">
        <f aca="false">IF($M1297="","",IF(AND($M1297&gt;=7,$M1297&lt;=17),"Ha","Yo'q"))</f>
        <v/>
      </c>
      <c r="P1297" s="14" t="str">
        <f aca="false">IF(AND($B1297&lt;&gt;"",$J1297&lt;&gt;"",$J1297&lt;=Boshqaruv!$C$10,OR($K1297="",$K1297&gt;Boshqaruv!$C$10),$L1297&lt;&gt;"Tibbiy qarshi ko'rsatma"),1,"")</f>
        <v/>
      </c>
      <c r="Q1297" s="28" t="n">
        <f aca="false">IF(AND($B1297&lt;&gt;"",$J1297&gt;=Boshqaruv!$C$9,$J1297&lt;=Boshqaruv!$C$10),IF(COUNTIFS($B$4:$B1296,$B1297,$C$4:$C1296,$C1297,$J$4:$J1296,"&gt;="&amp;Boshqaruv!$C$9,$J$4:$J1296,"&lt;="&amp;Boshqaruv!$C$10)=0,1,0),0)</f>
        <v>0</v>
      </c>
      <c r="R1297" s="28" t="n">
        <f aca="false">IF(AND($B1297&lt;&gt;"",$J1297&gt;=Boshqaruv!$C$9,$J1297&lt;=Boshqaruv!$C$10,$K1297&lt;&gt;"",$K1297&lt;=Boshqaruv!$C$10),IF(COUNTIFS($B$4:$B1296,$B1297,$C$4:$C1296,$C1297,$J$4:$J1296,"&gt;="&amp;Boshqaruv!$C$9,$J$4:$J1296,"&lt;="&amp;Boshqaruv!$C$10,$K$4:$K1296,"&lt;&gt;",$K$4:$K1296,"&lt;="&amp;Boshqaruv!$C$10)=0,1,0),0)</f>
        <v>0</v>
      </c>
      <c r="S1297" s="28" t="n">
        <f aca="false">IF($P1297=1,IF(COUNTIFS($B$4:$B1296,$B1297,$C$4:$C1296,$C1297,$P$4:$P1296,1)=0,1,0),0)</f>
        <v>0</v>
      </c>
      <c r="T1297" s="12"/>
    </row>
    <row r="1298" customFormat="false" ht="15" hidden="false" customHeight="false" outlineLevel="0" collapsed="false">
      <c r="A1298" s="20" t="n">
        <v>1294</v>
      </c>
      <c r="B1298" s="12"/>
      <c r="C1298" s="13"/>
      <c r="D1298" s="24"/>
      <c r="E1298" s="12"/>
      <c r="F1298" s="12"/>
      <c r="G1298" s="25"/>
      <c r="H1298" s="25"/>
      <c r="I1298" s="25"/>
      <c r="J1298" s="13"/>
      <c r="K1298" s="13"/>
      <c r="L1298" s="25"/>
      <c r="M1298" s="14" t="str">
        <f aca="false">IF(OR($C1298="",$J1298=""),"",INT(($J1298-$C1298)/365.25))</f>
        <v/>
      </c>
      <c r="N1298" s="14" t="str">
        <f aca="false">IF($M1298="","",IF($M1298&lt;2,"Ha","Yo'q"))</f>
        <v/>
      </c>
      <c r="O1298" s="14" t="str">
        <f aca="false">IF($M1298="","",IF(AND($M1298&gt;=7,$M1298&lt;=17),"Ha","Yo'q"))</f>
        <v/>
      </c>
      <c r="P1298" s="14" t="str">
        <f aca="false">IF(AND($B1298&lt;&gt;"",$J1298&lt;&gt;"",$J1298&lt;=Boshqaruv!$C$10,OR($K1298="",$K1298&gt;Boshqaruv!$C$10),$L1298&lt;&gt;"Tibbiy qarshi ko'rsatma"),1,"")</f>
        <v/>
      </c>
      <c r="Q1298" s="28" t="n">
        <f aca="false">IF(AND($B1298&lt;&gt;"",$J1298&gt;=Boshqaruv!$C$9,$J1298&lt;=Boshqaruv!$C$10),IF(COUNTIFS($B$4:$B1297,$B1298,$C$4:$C1297,$C1298,$J$4:$J1297,"&gt;="&amp;Boshqaruv!$C$9,$J$4:$J1297,"&lt;="&amp;Boshqaruv!$C$10)=0,1,0),0)</f>
        <v>0</v>
      </c>
      <c r="R1298" s="28" t="n">
        <f aca="false">IF(AND($B1298&lt;&gt;"",$J1298&gt;=Boshqaruv!$C$9,$J1298&lt;=Boshqaruv!$C$10,$K1298&lt;&gt;"",$K1298&lt;=Boshqaruv!$C$10),IF(COUNTIFS($B$4:$B1297,$B1298,$C$4:$C1297,$C1298,$J$4:$J1297,"&gt;="&amp;Boshqaruv!$C$9,$J$4:$J1297,"&lt;="&amp;Boshqaruv!$C$10,$K$4:$K1297,"&lt;&gt;",$K$4:$K1297,"&lt;="&amp;Boshqaruv!$C$10)=0,1,0),0)</f>
        <v>0</v>
      </c>
      <c r="S1298" s="28" t="n">
        <f aca="false">IF($P1298=1,IF(COUNTIFS($B$4:$B1297,$B1298,$C$4:$C1297,$C1298,$P$4:$P1297,1)=0,1,0),0)</f>
        <v>0</v>
      </c>
      <c r="T1298" s="12"/>
    </row>
    <row r="1299" customFormat="false" ht="15" hidden="false" customHeight="false" outlineLevel="0" collapsed="false">
      <c r="A1299" s="20" t="n">
        <v>1295</v>
      </c>
      <c r="B1299" s="12"/>
      <c r="C1299" s="13"/>
      <c r="D1299" s="24"/>
      <c r="E1299" s="12"/>
      <c r="F1299" s="12"/>
      <c r="G1299" s="25"/>
      <c r="H1299" s="25"/>
      <c r="I1299" s="25"/>
      <c r="J1299" s="13"/>
      <c r="K1299" s="13"/>
      <c r="L1299" s="25"/>
      <c r="M1299" s="14" t="str">
        <f aca="false">IF(OR($C1299="",$J1299=""),"",INT(($J1299-$C1299)/365.25))</f>
        <v/>
      </c>
      <c r="N1299" s="14" t="str">
        <f aca="false">IF($M1299="","",IF($M1299&lt;2,"Ha","Yo'q"))</f>
        <v/>
      </c>
      <c r="O1299" s="14" t="str">
        <f aca="false">IF($M1299="","",IF(AND($M1299&gt;=7,$M1299&lt;=17),"Ha","Yo'q"))</f>
        <v/>
      </c>
      <c r="P1299" s="14" t="str">
        <f aca="false">IF(AND($B1299&lt;&gt;"",$J1299&lt;&gt;"",$J1299&lt;=Boshqaruv!$C$10,OR($K1299="",$K1299&gt;Boshqaruv!$C$10),$L1299&lt;&gt;"Tibbiy qarshi ko'rsatma"),1,"")</f>
        <v/>
      </c>
      <c r="Q1299" s="28" t="n">
        <f aca="false">IF(AND($B1299&lt;&gt;"",$J1299&gt;=Boshqaruv!$C$9,$J1299&lt;=Boshqaruv!$C$10),IF(COUNTIFS($B$4:$B1298,$B1299,$C$4:$C1298,$C1299,$J$4:$J1298,"&gt;="&amp;Boshqaruv!$C$9,$J$4:$J1298,"&lt;="&amp;Boshqaruv!$C$10)=0,1,0),0)</f>
        <v>0</v>
      </c>
      <c r="R1299" s="28" t="n">
        <f aca="false">IF(AND($B1299&lt;&gt;"",$J1299&gt;=Boshqaruv!$C$9,$J1299&lt;=Boshqaruv!$C$10,$K1299&lt;&gt;"",$K1299&lt;=Boshqaruv!$C$10),IF(COUNTIFS($B$4:$B1298,$B1299,$C$4:$C1298,$C1299,$J$4:$J1298,"&gt;="&amp;Boshqaruv!$C$9,$J$4:$J1298,"&lt;="&amp;Boshqaruv!$C$10,$K$4:$K1298,"&lt;&gt;",$K$4:$K1298,"&lt;="&amp;Boshqaruv!$C$10)=0,1,0),0)</f>
        <v>0</v>
      </c>
      <c r="S1299" s="28" t="n">
        <f aca="false">IF($P1299=1,IF(COUNTIFS($B$4:$B1298,$B1299,$C$4:$C1298,$C1299,$P$4:$P1298,1)=0,1,0),0)</f>
        <v>0</v>
      </c>
      <c r="T1299" s="12"/>
    </row>
    <row r="1300" customFormat="false" ht="15" hidden="false" customHeight="false" outlineLevel="0" collapsed="false">
      <c r="A1300" s="20" t="n">
        <v>1296</v>
      </c>
      <c r="B1300" s="12"/>
      <c r="C1300" s="13"/>
      <c r="D1300" s="24"/>
      <c r="E1300" s="12"/>
      <c r="F1300" s="12"/>
      <c r="G1300" s="25"/>
      <c r="H1300" s="25"/>
      <c r="I1300" s="25"/>
      <c r="J1300" s="13"/>
      <c r="K1300" s="13"/>
      <c r="L1300" s="25"/>
      <c r="M1300" s="14" t="str">
        <f aca="false">IF(OR($C1300="",$J1300=""),"",INT(($J1300-$C1300)/365.25))</f>
        <v/>
      </c>
      <c r="N1300" s="14" t="str">
        <f aca="false">IF($M1300="","",IF($M1300&lt;2,"Ha","Yo'q"))</f>
        <v/>
      </c>
      <c r="O1300" s="14" t="str">
        <f aca="false">IF($M1300="","",IF(AND($M1300&gt;=7,$M1300&lt;=17),"Ha","Yo'q"))</f>
        <v/>
      </c>
      <c r="P1300" s="14" t="str">
        <f aca="false">IF(AND($B1300&lt;&gt;"",$J1300&lt;&gt;"",$J1300&lt;=Boshqaruv!$C$10,OR($K1300="",$K1300&gt;Boshqaruv!$C$10),$L1300&lt;&gt;"Tibbiy qarshi ko'rsatma"),1,"")</f>
        <v/>
      </c>
      <c r="Q1300" s="28" t="n">
        <f aca="false">IF(AND($B1300&lt;&gt;"",$J1300&gt;=Boshqaruv!$C$9,$J1300&lt;=Boshqaruv!$C$10),IF(COUNTIFS($B$4:$B1299,$B1300,$C$4:$C1299,$C1300,$J$4:$J1299,"&gt;="&amp;Boshqaruv!$C$9,$J$4:$J1299,"&lt;="&amp;Boshqaruv!$C$10)=0,1,0),0)</f>
        <v>0</v>
      </c>
      <c r="R1300" s="28" t="n">
        <f aca="false">IF(AND($B1300&lt;&gt;"",$J1300&gt;=Boshqaruv!$C$9,$J1300&lt;=Boshqaruv!$C$10,$K1300&lt;&gt;"",$K1300&lt;=Boshqaruv!$C$10),IF(COUNTIFS($B$4:$B1299,$B1300,$C$4:$C1299,$C1300,$J$4:$J1299,"&gt;="&amp;Boshqaruv!$C$9,$J$4:$J1299,"&lt;="&amp;Boshqaruv!$C$10,$K$4:$K1299,"&lt;&gt;",$K$4:$K1299,"&lt;="&amp;Boshqaruv!$C$10)=0,1,0),0)</f>
        <v>0</v>
      </c>
      <c r="S1300" s="28" t="n">
        <f aca="false">IF($P1300=1,IF(COUNTIFS($B$4:$B1299,$B1300,$C$4:$C1299,$C1300,$P$4:$P1299,1)=0,1,0),0)</f>
        <v>0</v>
      </c>
      <c r="T1300" s="12"/>
    </row>
    <row r="1301" customFormat="false" ht="15" hidden="false" customHeight="false" outlineLevel="0" collapsed="false">
      <c r="A1301" s="20" t="n">
        <v>1297</v>
      </c>
      <c r="B1301" s="12"/>
      <c r="C1301" s="13"/>
      <c r="D1301" s="24"/>
      <c r="E1301" s="12"/>
      <c r="F1301" s="12"/>
      <c r="G1301" s="25"/>
      <c r="H1301" s="25"/>
      <c r="I1301" s="25"/>
      <c r="J1301" s="13"/>
      <c r="K1301" s="13"/>
      <c r="L1301" s="25"/>
      <c r="M1301" s="14" t="str">
        <f aca="false">IF(OR($C1301="",$J1301=""),"",INT(($J1301-$C1301)/365.25))</f>
        <v/>
      </c>
      <c r="N1301" s="14" t="str">
        <f aca="false">IF($M1301="","",IF($M1301&lt;2,"Ha","Yo'q"))</f>
        <v/>
      </c>
      <c r="O1301" s="14" t="str">
        <f aca="false">IF($M1301="","",IF(AND($M1301&gt;=7,$M1301&lt;=17),"Ha","Yo'q"))</f>
        <v/>
      </c>
      <c r="P1301" s="14" t="str">
        <f aca="false">IF(AND($B1301&lt;&gt;"",$J1301&lt;&gt;"",$J1301&lt;=Boshqaruv!$C$10,OR($K1301="",$K1301&gt;Boshqaruv!$C$10),$L1301&lt;&gt;"Tibbiy qarshi ko'rsatma"),1,"")</f>
        <v/>
      </c>
      <c r="Q1301" s="28" t="n">
        <f aca="false">IF(AND($B1301&lt;&gt;"",$J1301&gt;=Boshqaruv!$C$9,$J1301&lt;=Boshqaruv!$C$10),IF(COUNTIFS($B$4:$B1300,$B1301,$C$4:$C1300,$C1301,$J$4:$J1300,"&gt;="&amp;Boshqaruv!$C$9,$J$4:$J1300,"&lt;="&amp;Boshqaruv!$C$10)=0,1,0),0)</f>
        <v>0</v>
      </c>
      <c r="R1301" s="28" t="n">
        <f aca="false">IF(AND($B1301&lt;&gt;"",$J1301&gt;=Boshqaruv!$C$9,$J1301&lt;=Boshqaruv!$C$10,$K1301&lt;&gt;"",$K1301&lt;=Boshqaruv!$C$10),IF(COUNTIFS($B$4:$B1300,$B1301,$C$4:$C1300,$C1301,$J$4:$J1300,"&gt;="&amp;Boshqaruv!$C$9,$J$4:$J1300,"&lt;="&amp;Boshqaruv!$C$10,$K$4:$K1300,"&lt;&gt;",$K$4:$K1300,"&lt;="&amp;Boshqaruv!$C$10)=0,1,0),0)</f>
        <v>0</v>
      </c>
      <c r="S1301" s="28" t="n">
        <f aca="false">IF($P1301=1,IF(COUNTIFS($B$4:$B1300,$B1301,$C$4:$C1300,$C1301,$P$4:$P1300,1)=0,1,0),0)</f>
        <v>0</v>
      </c>
      <c r="T1301" s="12"/>
    </row>
    <row r="1302" customFormat="false" ht="15" hidden="false" customHeight="false" outlineLevel="0" collapsed="false">
      <c r="A1302" s="20" t="n">
        <v>1298</v>
      </c>
      <c r="B1302" s="12"/>
      <c r="C1302" s="13"/>
      <c r="D1302" s="24"/>
      <c r="E1302" s="12"/>
      <c r="F1302" s="12"/>
      <c r="G1302" s="25"/>
      <c r="H1302" s="25"/>
      <c r="I1302" s="25"/>
      <c r="J1302" s="13"/>
      <c r="K1302" s="13"/>
      <c r="L1302" s="25"/>
      <c r="M1302" s="14" t="str">
        <f aca="false">IF(OR($C1302="",$J1302=""),"",INT(($J1302-$C1302)/365.25))</f>
        <v/>
      </c>
      <c r="N1302" s="14" t="str">
        <f aca="false">IF($M1302="","",IF($M1302&lt;2,"Ha","Yo'q"))</f>
        <v/>
      </c>
      <c r="O1302" s="14" t="str">
        <f aca="false">IF($M1302="","",IF(AND($M1302&gt;=7,$M1302&lt;=17),"Ha","Yo'q"))</f>
        <v/>
      </c>
      <c r="P1302" s="14" t="str">
        <f aca="false">IF(AND($B1302&lt;&gt;"",$J1302&lt;&gt;"",$J1302&lt;=Boshqaruv!$C$10,OR($K1302="",$K1302&gt;Boshqaruv!$C$10),$L1302&lt;&gt;"Tibbiy qarshi ko'rsatma"),1,"")</f>
        <v/>
      </c>
      <c r="Q1302" s="28" t="n">
        <f aca="false">IF(AND($B1302&lt;&gt;"",$J1302&gt;=Boshqaruv!$C$9,$J1302&lt;=Boshqaruv!$C$10),IF(COUNTIFS($B$4:$B1301,$B1302,$C$4:$C1301,$C1302,$J$4:$J1301,"&gt;="&amp;Boshqaruv!$C$9,$J$4:$J1301,"&lt;="&amp;Boshqaruv!$C$10)=0,1,0),0)</f>
        <v>0</v>
      </c>
      <c r="R1302" s="28" t="n">
        <f aca="false">IF(AND($B1302&lt;&gt;"",$J1302&gt;=Boshqaruv!$C$9,$J1302&lt;=Boshqaruv!$C$10,$K1302&lt;&gt;"",$K1302&lt;=Boshqaruv!$C$10),IF(COUNTIFS($B$4:$B1301,$B1302,$C$4:$C1301,$C1302,$J$4:$J1301,"&gt;="&amp;Boshqaruv!$C$9,$J$4:$J1301,"&lt;="&amp;Boshqaruv!$C$10,$K$4:$K1301,"&lt;&gt;",$K$4:$K1301,"&lt;="&amp;Boshqaruv!$C$10)=0,1,0),0)</f>
        <v>0</v>
      </c>
      <c r="S1302" s="28" t="n">
        <f aca="false">IF($P1302=1,IF(COUNTIFS($B$4:$B1301,$B1302,$C$4:$C1301,$C1302,$P$4:$P1301,1)=0,1,0),0)</f>
        <v>0</v>
      </c>
      <c r="T1302" s="12"/>
    </row>
    <row r="1303" customFormat="false" ht="15" hidden="false" customHeight="false" outlineLevel="0" collapsed="false">
      <c r="A1303" s="20" t="n">
        <v>1299</v>
      </c>
      <c r="B1303" s="12"/>
      <c r="C1303" s="13"/>
      <c r="D1303" s="24"/>
      <c r="E1303" s="12"/>
      <c r="F1303" s="12"/>
      <c r="G1303" s="25"/>
      <c r="H1303" s="25"/>
      <c r="I1303" s="25"/>
      <c r="J1303" s="13"/>
      <c r="K1303" s="13"/>
      <c r="L1303" s="25"/>
      <c r="M1303" s="14" t="str">
        <f aca="false">IF(OR($C1303="",$J1303=""),"",INT(($J1303-$C1303)/365.25))</f>
        <v/>
      </c>
      <c r="N1303" s="14" t="str">
        <f aca="false">IF($M1303="","",IF($M1303&lt;2,"Ha","Yo'q"))</f>
        <v/>
      </c>
      <c r="O1303" s="14" t="str">
        <f aca="false">IF($M1303="","",IF(AND($M1303&gt;=7,$M1303&lt;=17),"Ha","Yo'q"))</f>
        <v/>
      </c>
      <c r="P1303" s="14" t="str">
        <f aca="false">IF(AND($B1303&lt;&gt;"",$J1303&lt;&gt;"",$J1303&lt;=Boshqaruv!$C$10,OR($K1303="",$K1303&gt;Boshqaruv!$C$10),$L1303&lt;&gt;"Tibbiy qarshi ko'rsatma"),1,"")</f>
        <v/>
      </c>
      <c r="Q1303" s="28" t="n">
        <f aca="false">IF(AND($B1303&lt;&gt;"",$J1303&gt;=Boshqaruv!$C$9,$J1303&lt;=Boshqaruv!$C$10),IF(COUNTIFS($B$4:$B1302,$B1303,$C$4:$C1302,$C1303,$J$4:$J1302,"&gt;="&amp;Boshqaruv!$C$9,$J$4:$J1302,"&lt;="&amp;Boshqaruv!$C$10)=0,1,0),0)</f>
        <v>0</v>
      </c>
      <c r="R1303" s="28" t="n">
        <f aca="false">IF(AND($B1303&lt;&gt;"",$J1303&gt;=Boshqaruv!$C$9,$J1303&lt;=Boshqaruv!$C$10,$K1303&lt;&gt;"",$K1303&lt;=Boshqaruv!$C$10),IF(COUNTIFS($B$4:$B1302,$B1303,$C$4:$C1302,$C1303,$J$4:$J1302,"&gt;="&amp;Boshqaruv!$C$9,$J$4:$J1302,"&lt;="&amp;Boshqaruv!$C$10,$K$4:$K1302,"&lt;&gt;",$K$4:$K1302,"&lt;="&amp;Boshqaruv!$C$10)=0,1,0),0)</f>
        <v>0</v>
      </c>
      <c r="S1303" s="28" t="n">
        <f aca="false">IF($P1303=1,IF(COUNTIFS($B$4:$B1302,$B1303,$C$4:$C1302,$C1303,$P$4:$P1302,1)=0,1,0),0)</f>
        <v>0</v>
      </c>
      <c r="T1303" s="12"/>
    </row>
    <row r="1304" customFormat="false" ht="15" hidden="false" customHeight="false" outlineLevel="0" collapsed="false">
      <c r="A1304" s="20" t="n">
        <v>1300</v>
      </c>
      <c r="B1304" s="12"/>
      <c r="C1304" s="13"/>
      <c r="D1304" s="24"/>
      <c r="E1304" s="12"/>
      <c r="F1304" s="12"/>
      <c r="G1304" s="25"/>
      <c r="H1304" s="25"/>
      <c r="I1304" s="25"/>
      <c r="J1304" s="13"/>
      <c r="K1304" s="13"/>
      <c r="L1304" s="25"/>
      <c r="M1304" s="14" t="str">
        <f aca="false">IF(OR($C1304="",$J1304=""),"",INT(($J1304-$C1304)/365.25))</f>
        <v/>
      </c>
      <c r="N1304" s="14" t="str">
        <f aca="false">IF($M1304="","",IF($M1304&lt;2,"Ha","Yo'q"))</f>
        <v/>
      </c>
      <c r="O1304" s="14" t="str">
        <f aca="false">IF($M1304="","",IF(AND($M1304&gt;=7,$M1304&lt;=17),"Ha","Yo'q"))</f>
        <v/>
      </c>
      <c r="P1304" s="14" t="str">
        <f aca="false">IF(AND($B1304&lt;&gt;"",$J1304&lt;&gt;"",$J1304&lt;=Boshqaruv!$C$10,OR($K1304="",$K1304&gt;Boshqaruv!$C$10),$L1304&lt;&gt;"Tibbiy qarshi ko'rsatma"),1,"")</f>
        <v/>
      </c>
      <c r="Q1304" s="28" t="n">
        <f aca="false">IF(AND($B1304&lt;&gt;"",$J1304&gt;=Boshqaruv!$C$9,$J1304&lt;=Boshqaruv!$C$10),IF(COUNTIFS($B$4:$B1303,$B1304,$C$4:$C1303,$C1304,$J$4:$J1303,"&gt;="&amp;Boshqaruv!$C$9,$J$4:$J1303,"&lt;="&amp;Boshqaruv!$C$10)=0,1,0),0)</f>
        <v>0</v>
      </c>
      <c r="R1304" s="28" t="n">
        <f aca="false">IF(AND($B1304&lt;&gt;"",$J1304&gt;=Boshqaruv!$C$9,$J1304&lt;=Boshqaruv!$C$10,$K1304&lt;&gt;"",$K1304&lt;=Boshqaruv!$C$10),IF(COUNTIFS($B$4:$B1303,$B1304,$C$4:$C1303,$C1304,$J$4:$J1303,"&gt;="&amp;Boshqaruv!$C$9,$J$4:$J1303,"&lt;="&amp;Boshqaruv!$C$10,$K$4:$K1303,"&lt;&gt;",$K$4:$K1303,"&lt;="&amp;Boshqaruv!$C$10)=0,1,0),0)</f>
        <v>0</v>
      </c>
      <c r="S1304" s="28" t="n">
        <f aca="false">IF($P1304=1,IF(COUNTIFS($B$4:$B1303,$B1304,$C$4:$C1303,$C1304,$P$4:$P1303,1)=0,1,0),0)</f>
        <v>0</v>
      </c>
      <c r="T1304" s="12"/>
    </row>
    <row r="1305" customFormat="false" ht="15" hidden="false" customHeight="false" outlineLevel="0" collapsed="false">
      <c r="A1305" s="20" t="n">
        <v>1301</v>
      </c>
      <c r="B1305" s="12"/>
      <c r="C1305" s="13"/>
      <c r="D1305" s="24"/>
      <c r="E1305" s="12"/>
      <c r="F1305" s="12"/>
      <c r="G1305" s="25"/>
      <c r="H1305" s="25"/>
      <c r="I1305" s="25"/>
      <c r="J1305" s="13"/>
      <c r="K1305" s="13"/>
      <c r="L1305" s="25"/>
      <c r="M1305" s="14" t="str">
        <f aca="false">IF(OR($C1305="",$J1305=""),"",INT(($J1305-$C1305)/365.25))</f>
        <v/>
      </c>
      <c r="N1305" s="14" t="str">
        <f aca="false">IF($M1305="","",IF($M1305&lt;2,"Ha","Yo'q"))</f>
        <v/>
      </c>
      <c r="O1305" s="14" t="str">
        <f aca="false">IF($M1305="","",IF(AND($M1305&gt;=7,$M1305&lt;=17),"Ha","Yo'q"))</f>
        <v/>
      </c>
      <c r="P1305" s="14" t="str">
        <f aca="false">IF(AND($B1305&lt;&gt;"",$J1305&lt;&gt;"",$J1305&lt;=Boshqaruv!$C$10,OR($K1305="",$K1305&gt;Boshqaruv!$C$10),$L1305&lt;&gt;"Tibbiy qarshi ko'rsatma"),1,"")</f>
        <v/>
      </c>
      <c r="Q1305" s="28" t="n">
        <f aca="false">IF(AND($B1305&lt;&gt;"",$J1305&gt;=Boshqaruv!$C$9,$J1305&lt;=Boshqaruv!$C$10),IF(COUNTIFS($B$4:$B1304,$B1305,$C$4:$C1304,$C1305,$J$4:$J1304,"&gt;="&amp;Boshqaruv!$C$9,$J$4:$J1304,"&lt;="&amp;Boshqaruv!$C$10)=0,1,0),0)</f>
        <v>0</v>
      </c>
      <c r="R1305" s="28" t="n">
        <f aca="false">IF(AND($B1305&lt;&gt;"",$J1305&gt;=Boshqaruv!$C$9,$J1305&lt;=Boshqaruv!$C$10,$K1305&lt;&gt;"",$K1305&lt;=Boshqaruv!$C$10),IF(COUNTIFS($B$4:$B1304,$B1305,$C$4:$C1304,$C1305,$J$4:$J1304,"&gt;="&amp;Boshqaruv!$C$9,$J$4:$J1304,"&lt;="&amp;Boshqaruv!$C$10,$K$4:$K1304,"&lt;&gt;",$K$4:$K1304,"&lt;="&amp;Boshqaruv!$C$10)=0,1,0),0)</f>
        <v>0</v>
      </c>
      <c r="S1305" s="28" t="n">
        <f aca="false">IF($P1305=1,IF(COUNTIFS($B$4:$B1304,$B1305,$C$4:$C1304,$C1305,$P$4:$P1304,1)=0,1,0),0)</f>
        <v>0</v>
      </c>
      <c r="T1305" s="12"/>
    </row>
    <row r="1306" customFormat="false" ht="15" hidden="false" customHeight="false" outlineLevel="0" collapsed="false">
      <c r="A1306" s="20" t="n">
        <v>1302</v>
      </c>
      <c r="B1306" s="12"/>
      <c r="C1306" s="13"/>
      <c r="D1306" s="24"/>
      <c r="E1306" s="12"/>
      <c r="F1306" s="12"/>
      <c r="G1306" s="25"/>
      <c r="H1306" s="25"/>
      <c r="I1306" s="25"/>
      <c r="J1306" s="13"/>
      <c r="K1306" s="13"/>
      <c r="L1306" s="25"/>
      <c r="M1306" s="14" t="str">
        <f aca="false">IF(OR($C1306="",$J1306=""),"",INT(($J1306-$C1306)/365.25))</f>
        <v/>
      </c>
      <c r="N1306" s="14" t="str">
        <f aca="false">IF($M1306="","",IF($M1306&lt;2,"Ha","Yo'q"))</f>
        <v/>
      </c>
      <c r="O1306" s="14" t="str">
        <f aca="false">IF($M1306="","",IF(AND($M1306&gt;=7,$M1306&lt;=17),"Ha","Yo'q"))</f>
        <v/>
      </c>
      <c r="P1306" s="14" t="str">
        <f aca="false">IF(AND($B1306&lt;&gt;"",$J1306&lt;&gt;"",$J1306&lt;=Boshqaruv!$C$10,OR($K1306="",$K1306&gt;Boshqaruv!$C$10),$L1306&lt;&gt;"Tibbiy qarshi ko'rsatma"),1,"")</f>
        <v/>
      </c>
      <c r="Q1306" s="28" t="n">
        <f aca="false">IF(AND($B1306&lt;&gt;"",$J1306&gt;=Boshqaruv!$C$9,$J1306&lt;=Boshqaruv!$C$10),IF(COUNTIFS($B$4:$B1305,$B1306,$C$4:$C1305,$C1306,$J$4:$J1305,"&gt;="&amp;Boshqaruv!$C$9,$J$4:$J1305,"&lt;="&amp;Boshqaruv!$C$10)=0,1,0),0)</f>
        <v>0</v>
      </c>
      <c r="R1306" s="28" t="n">
        <f aca="false">IF(AND($B1306&lt;&gt;"",$J1306&gt;=Boshqaruv!$C$9,$J1306&lt;=Boshqaruv!$C$10,$K1306&lt;&gt;"",$K1306&lt;=Boshqaruv!$C$10),IF(COUNTIFS($B$4:$B1305,$B1306,$C$4:$C1305,$C1306,$J$4:$J1305,"&gt;="&amp;Boshqaruv!$C$9,$J$4:$J1305,"&lt;="&amp;Boshqaruv!$C$10,$K$4:$K1305,"&lt;&gt;",$K$4:$K1305,"&lt;="&amp;Boshqaruv!$C$10)=0,1,0),0)</f>
        <v>0</v>
      </c>
      <c r="S1306" s="28" t="n">
        <f aca="false">IF($P1306=1,IF(COUNTIFS($B$4:$B1305,$B1306,$C$4:$C1305,$C1306,$P$4:$P1305,1)=0,1,0),0)</f>
        <v>0</v>
      </c>
      <c r="T1306" s="12"/>
    </row>
    <row r="1307" customFormat="false" ht="15" hidden="false" customHeight="false" outlineLevel="0" collapsed="false">
      <c r="A1307" s="20" t="n">
        <v>1303</v>
      </c>
      <c r="B1307" s="12"/>
      <c r="C1307" s="13"/>
      <c r="D1307" s="24"/>
      <c r="E1307" s="12"/>
      <c r="F1307" s="12"/>
      <c r="G1307" s="25"/>
      <c r="H1307" s="25"/>
      <c r="I1307" s="25"/>
      <c r="J1307" s="13"/>
      <c r="K1307" s="13"/>
      <c r="L1307" s="25"/>
      <c r="M1307" s="14" t="str">
        <f aca="false">IF(OR($C1307="",$J1307=""),"",INT(($J1307-$C1307)/365.25))</f>
        <v/>
      </c>
      <c r="N1307" s="14" t="str">
        <f aca="false">IF($M1307="","",IF($M1307&lt;2,"Ha","Yo'q"))</f>
        <v/>
      </c>
      <c r="O1307" s="14" t="str">
        <f aca="false">IF($M1307="","",IF(AND($M1307&gt;=7,$M1307&lt;=17),"Ha","Yo'q"))</f>
        <v/>
      </c>
      <c r="P1307" s="14" t="str">
        <f aca="false">IF(AND($B1307&lt;&gt;"",$J1307&lt;&gt;"",$J1307&lt;=Boshqaruv!$C$10,OR($K1307="",$K1307&gt;Boshqaruv!$C$10),$L1307&lt;&gt;"Tibbiy qarshi ko'rsatma"),1,"")</f>
        <v/>
      </c>
      <c r="Q1307" s="28" t="n">
        <f aca="false">IF(AND($B1307&lt;&gt;"",$J1307&gt;=Boshqaruv!$C$9,$J1307&lt;=Boshqaruv!$C$10),IF(COUNTIFS($B$4:$B1306,$B1307,$C$4:$C1306,$C1307,$J$4:$J1306,"&gt;="&amp;Boshqaruv!$C$9,$J$4:$J1306,"&lt;="&amp;Boshqaruv!$C$10)=0,1,0),0)</f>
        <v>0</v>
      </c>
      <c r="R1307" s="28" t="n">
        <f aca="false">IF(AND($B1307&lt;&gt;"",$J1307&gt;=Boshqaruv!$C$9,$J1307&lt;=Boshqaruv!$C$10,$K1307&lt;&gt;"",$K1307&lt;=Boshqaruv!$C$10),IF(COUNTIFS($B$4:$B1306,$B1307,$C$4:$C1306,$C1307,$J$4:$J1306,"&gt;="&amp;Boshqaruv!$C$9,$J$4:$J1306,"&lt;="&amp;Boshqaruv!$C$10,$K$4:$K1306,"&lt;&gt;",$K$4:$K1306,"&lt;="&amp;Boshqaruv!$C$10)=0,1,0),0)</f>
        <v>0</v>
      </c>
      <c r="S1307" s="28" t="n">
        <f aca="false">IF($P1307=1,IF(COUNTIFS($B$4:$B1306,$B1307,$C$4:$C1306,$C1307,$P$4:$P1306,1)=0,1,0),0)</f>
        <v>0</v>
      </c>
      <c r="T1307" s="12"/>
    </row>
    <row r="1308" customFormat="false" ht="15" hidden="false" customHeight="false" outlineLevel="0" collapsed="false">
      <c r="A1308" s="20" t="n">
        <v>1304</v>
      </c>
      <c r="B1308" s="12"/>
      <c r="C1308" s="13"/>
      <c r="D1308" s="24"/>
      <c r="E1308" s="12"/>
      <c r="F1308" s="12"/>
      <c r="G1308" s="25"/>
      <c r="H1308" s="25"/>
      <c r="I1308" s="25"/>
      <c r="J1308" s="13"/>
      <c r="K1308" s="13"/>
      <c r="L1308" s="25"/>
      <c r="M1308" s="14" t="str">
        <f aca="false">IF(OR($C1308="",$J1308=""),"",INT(($J1308-$C1308)/365.25))</f>
        <v/>
      </c>
      <c r="N1308" s="14" t="str">
        <f aca="false">IF($M1308="","",IF($M1308&lt;2,"Ha","Yo'q"))</f>
        <v/>
      </c>
      <c r="O1308" s="14" t="str">
        <f aca="false">IF($M1308="","",IF(AND($M1308&gt;=7,$M1308&lt;=17),"Ha","Yo'q"))</f>
        <v/>
      </c>
      <c r="P1308" s="14" t="str">
        <f aca="false">IF(AND($B1308&lt;&gt;"",$J1308&lt;&gt;"",$J1308&lt;=Boshqaruv!$C$10,OR($K1308="",$K1308&gt;Boshqaruv!$C$10),$L1308&lt;&gt;"Tibbiy qarshi ko'rsatma"),1,"")</f>
        <v/>
      </c>
      <c r="Q1308" s="28" t="n">
        <f aca="false">IF(AND($B1308&lt;&gt;"",$J1308&gt;=Boshqaruv!$C$9,$J1308&lt;=Boshqaruv!$C$10),IF(COUNTIFS($B$4:$B1307,$B1308,$C$4:$C1307,$C1308,$J$4:$J1307,"&gt;="&amp;Boshqaruv!$C$9,$J$4:$J1307,"&lt;="&amp;Boshqaruv!$C$10)=0,1,0),0)</f>
        <v>0</v>
      </c>
      <c r="R1308" s="28" t="n">
        <f aca="false">IF(AND($B1308&lt;&gt;"",$J1308&gt;=Boshqaruv!$C$9,$J1308&lt;=Boshqaruv!$C$10,$K1308&lt;&gt;"",$K1308&lt;=Boshqaruv!$C$10),IF(COUNTIFS($B$4:$B1307,$B1308,$C$4:$C1307,$C1308,$J$4:$J1307,"&gt;="&amp;Boshqaruv!$C$9,$J$4:$J1307,"&lt;="&amp;Boshqaruv!$C$10,$K$4:$K1307,"&lt;&gt;",$K$4:$K1307,"&lt;="&amp;Boshqaruv!$C$10)=0,1,0),0)</f>
        <v>0</v>
      </c>
      <c r="S1308" s="28" t="n">
        <f aca="false">IF($P1308=1,IF(COUNTIFS($B$4:$B1307,$B1308,$C$4:$C1307,$C1308,$P$4:$P1307,1)=0,1,0),0)</f>
        <v>0</v>
      </c>
      <c r="T1308" s="12"/>
    </row>
    <row r="1309" customFormat="false" ht="15" hidden="false" customHeight="false" outlineLevel="0" collapsed="false">
      <c r="A1309" s="20" t="n">
        <v>1305</v>
      </c>
      <c r="B1309" s="12"/>
      <c r="C1309" s="13"/>
      <c r="D1309" s="24"/>
      <c r="E1309" s="12"/>
      <c r="F1309" s="12"/>
      <c r="G1309" s="25"/>
      <c r="H1309" s="25"/>
      <c r="I1309" s="25"/>
      <c r="J1309" s="13"/>
      <c r="K1309" s="13"/>
      <c r="L1309" s="25"/>
      <c r="M1309" s="14" t="str">
        <f aca="false">IF(OR($C1309="",$J1309=""),"",INT(($J1309-$C1309)/365.25))</f>
        <v/>
      </c>
      <c r="N1309" s="14" t="str">
        <f aca="false">IF($M1309="","",IF($M1309&lt;2,"Ha","Yo'q"))</f>
        <v/>
      </c>
      <c r="O1309" s="14" t="str">
        <f aca="false">IF($M1309="","",IF(AND($M1309&gt;=7,$M1309&lt;=17),"Ha","Yo'q"))</f>
        <v/>
      </c>
      <c r="P1309" s="14" t="str">
        <f aca="false">IF(AND($B1309&lt;&gt;"",$J1309&lt;&gt;"",$J1309&lt;=Boshqaruv!$C$10,OR($K1309="",$K1309&gt;Boshqaruv!$C$10),$L1309&lt;&gt;"Tibbiy qarshi ko'rsatma"),1,"")</f>
        <v/>
      </c>
      <c r="Q1309" s="28" t="n">
        <f aca="false">IF(AND($B1309&lt;&gt;"",$J1309&gt;=Boshqaruv!$C$9,$J1309&lt;=Boshqaruv!$C$10),IF(COUNTIFS($B$4:$B1308,$B1309,$C$4:$C1308,$C1309,$J$4:$J1308,"&gt;="&amp;Boshqaruv!$C$9,$J$4:$J1308,"&lt;="&amp;Boshqaruv!$C$10)=0,1,0),0)</f>
        <v>0</v>
      </c>
      <c r="R1309" s="28" t="n">
        <f aca="false">IF(AND($B1309&lt;&gt;"",$J1309&gt;=Boshqaruv!$C$9,$J1309&lt;=Boshqaruv!$C$10,$K1309&lt;&gt;"",$K1309&lt;=Boshqaruv!$C$10),IF(COUNTIFS($B$4:$B1308,$B1309,$C$4:$C1308,$C1309,$J$4:$J1308,"&gt;="&amp;Boshqaruv!$C$9,$J$4:$J1308,"&lt;="&amp;Boshqaruv!$C$10,$K$4:$K1308,"&lt;&gt;",$K$4:$K1308,"&lt;="&amp;Boshqaruv!$C$10)=0,1,0),0)</f>
        <v>0</v>
      </c>
      <c r="S1309" s="28" t="n">
        <f aca="false">IF($P1309=1,IF(COUNTIFS($B$4:$B1308,$B1309,$C$4:$C1308,$C1309,$P$4:$P1308,1)=0,1,0),0)</f>
        <v>0</v>
      </c>
      <c r="T1309" s="12"/>
    </row>
    <row r="1310" customFormat="false" ht="15" hidden="false" customHeight="false" outlineLevel="0" collapsed="false">
      <c r="A1310" s="20" t="n">
        <v>1306</v>
      </c>
      <c r="B1310" s="12"/>
      <c r="C1310" s="13"/>
      <c r="D1310" s="24"/>
      <c r="E1310" s="12"/>
      <c r="F1310" s="12"/>
      <c r="G1310" s="25"/>
      <c r="H1310" s="25"/>
      <c r="I1310" s="25"/>
      <c r="J1310" s="13"/>
      <c r="K1310" s="13"/>
      <c r="L1310" s="25"/>
      <c r="M1310" s="14" t="str">
        <f aca="false">IF(OR($C1310="",$J1310=""),"",INT(($J1310-$C1310)/365.25))</f>
        <v/>
      </c>
      <c r="N1310" s="14" t="str">
        <f aca="false">IF($M1310="","",IF($M1310&lt;2,"Ha","Yo'q"))</f>
        <v/>
      </c>
      <c r="O1310" s="14" t="str">
        <f aca="false">IF($M1310="","",IF(AND($M1310&gt;=7,$M1310&lt;=17),"Ha","Yo'q"))</f>
        <v/>
      </c>
      <c r="P1310" s="14" t="str">
        <f aca="false">IF(AND($B1310&lt;&gt;"",$J1310&lt;&gt;"",$J1310&lt;=Boshqaruv!$C$10,OR($K1310="",$K1310&gt;Boshqaruv!$C$10),$L1310&lt;&gt;"Tibbiy qarshi ko'rsatma"),1,"")</f>
        <v/>
      </c>
      <c r="Q1310" s="28" t="n">
        <f aca="false">IF(AND($B1310&lt;&gt;"",$J1310&gt;=Boshqaruv!$C$9,$J1310&lt;=Boshqaruv!$C$10),IF(COUNTIFS($B$4:$B1309,$B1310,$C$4:$C1309,$C1310,$J$4:$J1309,"&gt;="&amp;Boshqaruv!$C$9,$J$4:$J1309,"&lt;="&amp;Boshqaruv!$C$10)=0,1,0),0)</f>
        <v>0</v>
      </c>
      <c r="R1310" s="28" t="n">
        <f aca="false">IF(AND($B1310&lt;&gt;"",$J1310&gt;=Boshqaruv!$C$9,$J1310&lt;=Boshqaruv!$C$10,$K1310&lt;&gt;"",$K1310&lt;=Boshqaruv!$C$10),IF(COUNTIFS($B$4:$B1309,$B1310,$C$4:$C1309,$C1310,$J$4:$J1309,"&gt;="&amp;Boshqaruv!$C$9,$J$4:$J1309,"&lt;="&amp;Boshqaruv!$C$10,$K$4:$K1309,"&lt;&gt;",$K$4:$K1309,"&lt;="&amp;Boshqaruv!$C$10)=0,1,0),0)</f>
        <v>0</v>
      </c>
      <c r="S1310" s="28" t="n">
        <f aca="false">IF($P1310=1,IF(COUNTIFS($B$4:$B1309,$B1310,$C$4:$C1309,$C1310,$P$4:$P1309,1)=0,1,0),0)</f>
        <v>0</v>
      </c>
      <c r="T1310" s="12"/>
    </row>
    <row r="1311" customFormat="false" ht="15" hidden="false" customHeight="false" outlineLevel="0" collapsed="false">
      <c r="A1311" s="20" t="n">
        <v>1307</v>
      </c>
      <c r="B1311" s="12"/>
      <c r="C1311" s="13"/>
      <c r="D1311" s="24"/>
      <c r="E1311" s="12"/>
      <c r="F1311" s="12"/>
      <c r="G1311" s="25"/>
      <c r="H1311" s="25"/>
      <c r="I1311" s="25"/>
      <c r="J1311" s="13"/>
      <c r="K1311" s="13"/>
      <c r="L1311" s="25"/>
      <c r="M1311" s="14" t="str">
        <f aca="false">IF(OR($C1311="",$J1311=""),"",INT(($J1311-$C1311)/365.25))</f>
        <v/>
      </c>
      <c r="N1311" s="14" t="str">
        <f aca="false">IF($M1311="","",IF($M1311&lt;2,"Ha","Yo'q"))</f>
        <v/>
      </c>
      <c r="O1311" s="14" t="str">
        <f aca="false">IF($M1311="","",IF(AND($M1311&gt;=7,$M1311&lt;=17),"Ha","Yo'q"))</f>
        <v/>
      </c>
      <c r="P1311" s="14" t="str">
        <f aca="false">IF(AND($B1311&lt;&gt;"",$J1311&lt;&gt;"",$J1311&lt;=Boshqaruv!$C$10,OR($K1311="",$K1311&gt;Boshqaruv!$C$10),$L1311&lt;&gt;"Tibbiy qarshi ko'rsatma"),1,"")</f>
        <v/>
      </c>
      <c r="Q1311" s="28" t="n">
        <f aca="false">IF(AND($B1311&lt;&gt;"",$J1311&gt;=Boshqaruv!$C$9,$J1311&lt;=Boshqaruv!$C$10),IF(COUNTIFS($B$4:$B1310,$B1311,$C$4:$C1310,$C1311,$J$4:$J1310,"&gt;="&amp;Boshqaruv!$C$9,$J$4:$J1310,"&lt;="&amp;Boshqaruv!$C$10)=0,1,0),0)</f>
        <v>0</v>
      </c>
      <c r="R1311" s="28" t="n">
        <f aca="false">IF(AND($B1311&lt;&gt;"",$J1311&gt;=Boshqaruv!$C$9,$J1311&lt;=Boshqaruv!$C$10,$K1311&lt;&gt;"",$K1311&lt;=Boshqaruv!$C$10),IF(COUNTIFS($B$4:$B1310,$B1311,$C$4:$C1310,$C1311,$J$4:$J1310,"&gt;="&amp;Boshqaruv!$C$9,$J$4:$J1310,"&lt;="&amp;Boshqaruv!$C$10,$K$4:$K1310,"&lt;&gt;",$K$4:$K1310,"&lt;="&amp;Boshqaruv!$C$10)=0,1,0),0)</f>
        <v>0</v>
      </c>
      <c r="S1311" s="28" t="n">
        <f aca="false">IF($P1311=1,IF(COUNTIFS($B$4:$B1310,$B1311,$C$4:$C1310,$C1311,$P$4:$P1310,1)=0,1,0),0)</f>
        <v>0</v>
      </c>
      <c r="T1311" s="12"/>
    </row>
    <row r="1312" customFormat="false" ht="15" hidden="false" customHeight="false" outlineLevel="0" collapsed="false">
      <c r="A1312" s="20" t="n">
        <v>1308</v>
      </c>
      <c r="B1312" s="12"/>
      <c r="C1312" s="13"/>
      <c r="D1312" s="24"/>
      <c r="E1312" s="12"/>
      <c r="F1312" s="12"/>
      <c r="G1312" s="25"/>
      <c r="H1312" s="25"/>
      <c r="I1312" s="25"/>
      <c r="J1312" s="13"/>
      <c r="K1312" s="13"/>
      <c r="L1312" s="25"/>
      <c r="M1312" s="14" t="str">
        <f aca="false">IF(OR($C1312="",$J1312=""),"",INT(($J1312-$C1312)/365.25))</f>
        <v/>
      </c>
      <c r="N1312" s="14" t="str">
        <f aca="false">IF($M1312="","",IF($M1312&lt;2,"Ha","Yo'q"))</f>
        <v/>
      </c>
      <c r="O1312" s="14" t="str">
        <f aca="false">IF($M1312="","",IF(AND($M1312&gt;=7,$M1312&lt;=17),"Ha","Yo'q"))</f>
        <v/>
      </c>
      <c r="P1312" s="14" t="str">
        <f aca="false">IF(AND($B1312&lt;&gt;"",$J1312&lt;&gt;"",$J1312&lt;=Boshqaruv!$C$10,OR($K1312="",$K1312&gt;Boshqaruv!$C$10),$L1312&lt;&gt;"Tibbiy qarshi ko'rsatma"),1,"")</f>
        <v/>
      </c>
      <c r="Q1312" s="28" t="n">
        <f aca="false">IF(AND($B1312&lt;&gt;"",$J1312&gt;=Boshqaruv!$C$9,$J1312&lt;=Boshqaruv!$C$10),IF(COUNTIFS($B$4:$B1311,$B1312,$C$4:$C1311,$C1312,$J$4:$J1311,"&gt;="&amp;Boshqaruv!$C$9,$J$4:$J1311,"&lt;="&amp;Boshqaruv!$C$10)=0,1,0),0)</f>
        <v>0</v>
      </c>
      <c r="R1312" s="28" t="n">
        <f aca="false">IF(AND($B1312&lt;&gt;"",$J1312&gt;=Boshqaruv!$C$9,$J1312&lt;=Boshqaruv!$C$10,$K1312&lt;&gt;"",$K1312&lt;=Boshqaruv!$C$10),IF(COUNTIFS($B$4:$B1311,$B1312,$C$4:$C1311,$C1312,$J$4:$J1311,"&gt;="&amp;Boshqaruv!$C$9,$J$4:$J1311,"&lt;="&amp;Boshqaruv!$C$10,$K$4:$K1311,"&lt;&gt;",$K$4:$K1311,"&lt;="&amp;Boshqaruv!$C$10)=0,1,0),0)</f>
        <v>0</v>
      </c>
      <c r="S1312" s="28" t="n">
        <f aca="false">IF($P1312=1,IF(COUNTIFS($B$4:$B1311,$B1312,$C$4:$C1311,$C1312,$P$4:$P1311,1)=0,1,0),0)</f>
        <v>0</v>
      </c>
      <c r="T1312" s="12"/>
    </row>
    <row r="1313" customFormat="false" ht="15" hidden="false" customHeight="false" outlineLevel="0" collapsed="false">
      <c r="A1313" s="20" t="n">
        <v>1309</v>
      </c>
      <c r="B1313" s="12"/>
      <c r="C1313" s="13"/>
      <c r="D1313" s="24"/>
      <c r="E1313" s="12"/>
      <c r="F1313" s="12"/>
      <c r="G1313" s="25"/>
      <c r="H1313" s="25"/>
      <c r="I1313" s="25"/>
      <c r="J1313" s="13"/>
      <c r="K1313" s="13"/>
      <c r="L1313" s="25"/>
      <c r="M1313" s="14" t="str">
        <f aca="false">IF(OR($C1313="",$J1313=""),"",INT(($J1313-$C1313)/365.25))</f>
        <v/>
      </c>
      <c r="N1313" s="14" t="str">
        <f aca="false">IF($M1313="","",IF($M1313&lt;2,"Ha","Yo'q"))</f>
        <v/>
      </c>
      <c r="O1313" s="14" t="str">
        <f aca="false">IF($M1313="","",IF(AND($M1313&gt;=7,$M1313&lt;=17),"Ha","Yo'q"))</f>
        <v/>
      </c>
      <c r="P1313" s="14" t="str">
        <f aca="false">IF(AND($B1313&lt;&gt;"",$J1313&lt;&gt;"",$J1313&lt;=Boshqaruv!$C$10,OR($K1313="",$K1313&gt;Boshqaruv!$C$10),$L1313&lt;&gt;"Tibbiy qarshi ko'rsatma"),1,"")</f>
        <v/>
      </c>
      <c r="Q1313" s="28" t="n">
        <f aca="false">IF(AND($B1313&lt;&gt;"",$J1313&gt;=Boshqaruv!$C$9,$J1313&lt;=Boshqaruv!$C$10),IF(COUNTIFS($B$4:$B1312,$B1313,$C$4:$C1312,$C1313,$J$4:$J1312,"&gt;="&amp;Boshqaruv!$C$9,$J$4:$J1312,"&lt;="&amp;Boshqaruv!$C$10)=0,1,0),0)</f>
        <v>0</v>
      </c>
      <c r="R1313" s="28" t="n">
        <f aca="false">IF(AND($B1313&lt;&gt;"",$J1313&gt;=Boshqaruv!$C$9,$J1313&lt;=Boshqaruv!$C$10,$K1313&lt;&gt;"",$K1313&lt;=Boshqaruv!$C$10),IF(COUNTIFS($B$4:$B1312,$B1313,$C$4:$C1312,$C1313,$J$4:$J1312,"&gt;="&amp;Boshqaruv!$C$9,$J$4:$J1312,"&lt;="&amp;Boshqaruv!$C$10,$K$4:$K1312,"&lt;&gt;",$K$4:$K1312,"&lt;="&amp;Boshqaruv!$C$10)=0,1,0),0)</f>
        <v>0</v>
      </c>
      <c r="S1313" s="28" t="n">
        <f aca="false">IF($P1313=1,IF(COUNTIFS($B$4:$B1312,$B1313,$C$4:$C1312,$C1313,$P$4:$P1312,1)=0,1,0),0)</f>
        <v>0</v>
      </c>
      <c r="T1313" s="12"/>
    </row>
    <row r="1314" customFormat="false" ht="15" hidden="false" customHeight="false" outlineLevel="0" collapsed="false">
      <c r="A1314" s="20" t="n">
        <v>1310</v>
      </c>
      <c r="B1314" s="12"/>
      <c r="C1314" s="13"/>
      <c r="D1314" s="24"/>
      <c r="E1314" s="12"/>
      <c r="F1314" s="12"/>
      <c r="G1314" s="25"/>
      <c r="H1314" s="25"/>
      <c r="I1314" s="25"/>
      <c r="J1314" s="13"/>
      <c r="K1314" s="13"/>
      <c r="L1314" s="25"/>
      <c r="M1314" s="14" t="str">
        <f aca="false">IF(OR($C1314="",$J1314=""),"",INT(($J1314-$C1314)/365.25))</f>
        <v/>
      </c>
      <c r="N1314" s="14" t="str">
        <f aca="false">IF($M1314="","",IF($M1314&lt;2,"Ha","Yo'q"))</f>
        <v/>
      </c>
      <c r="O1314" s="14" t="str">
        <f aca="false">IF($M1314="","",IF(AND($M1314&gt;=7,$M1314&lt;=17),"Ha","Yo'q"))</f>
        <v/>
      </c>
      <c r="P1314" s="14" t="str">
        <f aca="false">IF(AND($B1314&lt;&gt;"",$J1314&lt;&gt;"",$J1314&lt;=Boshqaruv!$C$10,OR($K1314="",$K1314&gt;Boshqaruv!$C$10),$L1314&lt;&gt;"Tibbiy qarshi ko'rsatma"),1,"")</f>
        <v/>
      </c>
      <c r="Q1314" s="28" t="n">
        <f aca="false">IF(AND($B1314&lt;&gt;"",$J1314&gt;=Boshqaruv!$C$9,$J1314&lt;=Boshqaruv!$C$10),IF(COUNTIFS($B$4:$B1313,$B1314,$C$4:$C1313,$C1314,$J$4:$J1313,"&gt;="&amp;Boshqaruv!$C$9,$J$4:$J1313,"&lt;="&amp;Boshqaruv!$C$10)=0,1,0),0)</f>
        <v>0</v>
      </c>
      <c r="R1314" s="28" t="n">
        <f aca="false">IF(AND($B1314&lt;&gt;"",$J1314&gt;=Boshqaruv!$C$9,$J1314&lt;=Boshqaruv!$C$10,$K1314&lt;&gt;"",$K1314&lt;=Boshqaruv!$C$10),IF(COUNTIFS($B$4:$B1313,$B1314,$C$4:$C1313,$C1314,$J$4:$J1313,"&gt;="&amp;Boshqaruv!$C$9,$J$4:$J1313,"&lt;="&amp;Boshqaruv!$C$10,$K$4:$K1313,"&lt;&gt;",$K$4:$K1313,"&lt;="&amp;Boshqaruv!$C$10)=0,1,0),0)</f>
        <v>0</v>
      </c>
      <c r="S1314" s="28" t="n">
        <f aca="false">IF($P1314=1,IF(COUNTIFS($B$4:$B1313,$B1314,$C$4:$C1313,$C1314,$P$4:$P1313,1)=0,1,0),0)</f>
        <v>0</v>
      </c>
      <c r="T1314" s="12"/>
    </row>
    <row r="1315" customFormat="false" ht="15" hidden="false" customHeight="false" outlineLevel="0" collapsed="false">
      <c r="A1315" s="20" t="n">
        <v>1311</v>
      </c>
      <c r="B1315" s="12"/>
      <c r="C1315" s="13"/>
      <c r="D1315" s="24"/>
      <c r="E1315" s="12"/>
      <c r="F1315" s="12"/>
      <c r="G1315" s="25"/>
      <c r="H1315" s="25"/>
      <c r="I1315" s="25"/>
      <c r="J1315" s="13"/>
      <c r="K1315" s="13"/>
      <c r="L1315" s="25"/>
      <c r="M1315" s="14" t="str">
        <f aca="false">IF(OR($C1315="",$J1315=""),"",INT(($J1315-$C1315)/365.25))</f>
        <v/>
      </c>
      <c r="N1315" s="14" t="str">
        <f aca="false">IF($M1315="","",IF($M1315&lt;2,"Ha","Yo'q"))</f>
        <v/>
      </c>
      <c r="O1315" s="14" t="str">
        <f aca="false">IF($M1315="","",IF(AND($M1315&gt;=7,$M1315&lt;=17),"Ha","Yo'q"))</f>
        <v/>
      </c>
      <c r="P1315" s="14" t="str">
        <f aca="false">IF(AND($B1315&lt;&gt;"",$J1315&lt;&gt;"",$J1315&lt;=Boshqaruv!$C$10,OR($K1315="",$K1315&gt;Boshqaruv!$C$10),$L1315&lt;&gt;"Tibbiy qarshi ko'rsatma"),1,"")</f>
        <v/>
      </c>
      <c r="Q1315" s="28" t="n">
        <f aca="false">IF(AND($B1315&lt;&gt;"",$J1315&gt;=Boshqaruv!$C$9,$J1315&lt;=Boshqaruv!$C$10),IF(COUNTIFS($B$4:$B1314,$B1315,$C$4:$C1314,$C1315,$J$4:$J1314,"&gt;="&amp;Boshqaruv!$C$9,$J$4:$J1314,"&lt;="&amp;Boshqaruv!$C$10)=0,1,0),0)</f>
        <v>0</v>
      </c>
      <c r="R1315" s="28" t="n">
        <f aca="false">IF(AND($B1315&lt;&gt;"",$J1315&gt;=Boshqaruv!$C$9,$J1315&lt;=Boshqaruv!$C$10,$K1315&lt;&gt;"",$K1315&lt;=Boshqaruv!$C$10),IF(COUNTIFS($B$4:$B1314,$B1315,$C$4:$C1314,$C1315,$J$4:$J1314,"&gt;="&amp;Boshqaruv!$C$9,$J$4:$J1314,"&lt;="&amp;Boshqaruv!$C$10,$K$4:$K1314,"&lt;&gt;",$K$4:$K1314,"&lt;="&amp;Boshqaruv!$C$10)=0,1,0),0)</f>
        <v>0</v>
      </c>
      <c r="S1315" s="28" t="n">
        <f aca="false">IF($P1315=1,IF(COUNTIFS($B$4:$B1314,$B1315,$C$4:$C1314,$C1315,$P$4:$P1314,1)=0,1,0),0)</f>
        <v>0</v>
      </c>
      <c r="T1315" s="12"/>
    </row>
    <row r="1316" customFormat="false" ht="15" hidden="false" customHeight="false" outlineLevel="0" collapsed="false">
      <c r="A1316" s="20" t="n">
        <v>1312</v>
      </c>
      <c r="B1316" s="12"/>
      <c r="C1316" s="13"/>
      <c r="D1316" s="24"/>
      <c r="E1316" s="12"/>
      <c r="F1316" s="12"/>
      <c r="G1316" s="25"/>
      <c r="H1316" s="25"/>
      <c r="I1316" s="25"/>
      <c r="J1316" s="13"/>
      <c r="K1316" s="13"/>
      <c r="L1316" s="25"/>
      <c r="M1316" s="14" t="str">
        <f aca="false">IF(OR($C1316="",$J1316=""),"",INT(($J1316-$C1316)/365.25))</f>
        <v/>
      </c>
      <c r="N1316" s="14" t="str">
        <f aca="false">IF($M1316="","",IF($M1316&lt;2,"Ha","Yo'q"))</f>
        <v/>
      </c>
      <c r="O1316" s="14" t="str">
        <f aca="false">IF($M1316="","",IF(AND($M1316&gt;=7,$M1316&lt;=17),"Ha","Yo'q"))</f>
        <v/>
      </c>
      <c r="P1316" s="14" t="str">
        <f aca="false">IF(AND($B1316&lt;&gt;"",$J1316&lt;&gt;"",$J1316&lt;=Boshqaruv!$C$10,OR($K1316="",$K1316&gt;Boshqaruv!$C$10),$L1316&lt;&gt;"Tibbiy qarshi ko'rsatma"),1,"")</f>
        <v/>
      </c>
      <c r="Q1316" s="28" t="n">
        <f aca="false">IF(AND($B1316&lt;&gt;"",$J1316&gt;=Boshqaruv!$C$9,$J1316&lt;=Boshqaruv!$C$10),IF(COUNTIFS($B$4:$B1315,$B1316,$C$4:$C1315,$C1316,$J$4:$J1315,"&gt;="&amp;Boshqaruv!$C$9,$J$4:$J1315,"&lt;="&amp;Boshqaruv!$C$10)=0,1,0),0)</f>
        <v>0</v>
      </c>
      <c r="R1316" s="28" t="n">
        <f aca="false">IF(AND($B1316&lt;&gt;"",$J1316&gt;=Boshqaruv!$C$9,$J1316&lt;=Boshqaruv!$C$10,$K1316&lt;&gt;"",$K1316&lt;=Boshqaruv!$C$10),IF(COUNTIFS($B$4:$B1315,$B1316,$C$4:$C1315,$C1316,$J$4:$J1315,"&gt;="&amp;Boshqaruv!$C$9,$J$4:$J1315,"&lt;="&amp;Boshqaruv!$C$10,$K$4:$K1315,"&lt;&gt;",$K$4:$K1315,"&lt;="&amp;Boshqaruv!$C$10)=0,1,0),0)</f>
        <v>0</v>
      </c>
      <c r="S1316" s="28" t="n">
        <f aca="false">IF($P1316=1,IF(COUNTIFS($B$4:$B1315,$B1316,$C$4:$C1315,$C1316,$P$4:$P1315,1)=0,1,0),0)</f>
        <v>0</v>
      </c>
      <c r="T1316" s="12"/>
    </row>
    <row r="1317" customFormat="false" ht="15" hidden="false" customHeight="false" outlineLevel="0" collapsed="false">
      <c r="A1317" s="20" t="n">
        <v>1313</v>
      </c>
      <c r="B1317" s="12"/>
      <c r="C1317" s="13"/>
      <c r="D1317" s="24"/>
      <c r="E1317" s="12"/>
      <c r="F1317" s="12"/>
      <c r="G1317" s="25"/>
      <c r="H1317" s="25"/>
      <c r="I1317" s="25"/>
      <c r="J1317" s="13"/>
      <c r="K1317" s="13"/>
      <c r="L1317" s="25"/>
      <c r="M1317" s="14" t="str">
        <f aca="false">IF(OR($C1317="",$J1317=""),"",INT(($J1317-$C1317)/365.25))</f>
        <v/>
      </c>
      <c r="N1317" s="14" t="str">
        <f aca="false">IF($M1317="","",IF($M1317&lt;2,"Ha","Yo'q"))</f>
        <v/>
      </c>
      <c r="O1317" s="14" t="str">
        <f aca="false">IF($M1317="","",IF(AND($M1317&gt;=7,$M1317&lt;=17),"Ha","Yo'q"))</f>
        <v/>
      </c>
      <c r="P1317" s="14" t="str">
        <f aca="false">IF(AND($B1317&lt;&gt;"",$J1317&lt;&gt;"",$J1317&lt;=Boshqaruv!$C$10,OR($K1317="",$K1317&gt;Boshqaruv!$C$10),$L1317&lt;&gt;"Tibbiy qarshi ko'rsatma"),1,"")</f>
        <v/>
      </c>
      <c r="Q1317" s="28" t="n">
        <f aca="false">IF(AND($B1317&lt;&gt;"",$J1317&gt;=Boshqaruv!$C$9,$J1317&lt;=Boshqaruv!$C$10),IF(COUNTIFS($B$4:$B1316,$B1317,$C$4:$C1316,$C1317,$J$4:$J1316,"&gt;="&amp;Boshqaruv!$C$9,$J$4:$J1316,"&lt;="&amp;Boshqaruv!$C$10)=0,1,0),0)</f>
        <v>0</v>
      </c>
      <c r="R1317" s="28" t="n">
        <f aca="false">IF(AND($B1317&lt;&gt;"",$J1317&gt;=Boshqaruv!$C$9,$J1317&lt;=Boshqaruv!$C$10,$K1317&lt;&gt;"",$K1317&lt;=Boshqaruv!$C$10),IF(COUNTIFS($B$4:$B1316,$B1317,$C$4:$C1316,$C1317,$J$4:$J1316,"&gt;="&amp;Boshqaruv!$C$9,$J$4:$J1316,"&lt;="&amp;Boshqaruv!$C$10,$K$4:$K1316,"&lt;&gt;",$K$4:$K1316,"&lt;="&amp;Boshqaruv!$C$10)=0,1,0),0)</f>
        <v>0</v>
      </c>
      <c r="S1317" s="28" t="n">
        <f aca="false">IF($P1317=1,IF(COUNTIFS($B$4:$B1316,$B1317,$C$4:$C1316,$C1317,$P$4:$P1316,1)=0,1,0),0)</f>
        <v>0</v>
      </c>
      <c r="T1317" s="12"/>
    </row>
    <row r="1318" customFormat="false" ht="15" hidden="false" customHeight="false" outlineLevel="0" collapsed="false">
      <c r="A1318" s="20" t="n">
        <v>1314</v>
      </c>
      <c r="B1318" s="12"/>
      <c r="C1318" s="13"/>
      <c r="D1318" s="24"/>
      <c r="E1318" s="12"/>
      <c r="F1318" s="12"/>
      <c r="G1318" s="25"/>
      <c r="H1318" s="25"/>
      <c r="I1318" s="25"/>
      <c r="J1318" s="13"/>
      <c r="K1318" s="13"/>
      <c r="L1318" s="25"/>
      <c r="M1318" s="14" t="str">
        <f aca="false">IF(OR($C1318="",$J1318=""),"",INT(($J1318-$C1318)/365.25))</f>
        <v/>
      </c>
      <c r="N1318" s="14" t="str">
        <f aca="false">IF($M1318="","",IF($M1318&lt;2,"Ha","Yo'q"))</f>
        <v/>
      </c>
      <c r="O1318" s="14" t="str">
        <f aca="false">IF($M1318="","",IF(AND($M1318&gt;=7,$M1318&lt;=17),"Ha","Yo'q"))</f>
        <v/>
      </c>
      <c r="P1318" s="14" t="str">
        <f aca="false">IF(AND($B1318&lt;&gt;"",$J1318&lt;&gt;"",$J1318&lt;=Boshqaruv!$C$10,OR($K1318="",$K1318&gt;Boshqaruv!$C$10),$L1318&lt;&gt;"Tibbiy qarshi ko'rsatma"),1,"")</f>
        <v/>
      </c>
      <c r="Q1318" s="28" t="n">
        <f aca="false">IF(AND($B1318&lt;&gt;"",$J1318&gt;=Boshqaruv!$C$9,$J1318&lt;=Boshqaruv!$C$10),IF(COUNTIFS($B$4:$B1317,$B1318,$C$4:$C1317,$C1318,$J$4:$J1317,"&gt;="&amp;Boshqaruv!$C$9,$J$4:$J1317,"&lt;="&amp;Boshqaruv!$C$10)=0,1,0),0)</f>
        <v>0</v>
      </c>
      <c r="R1318" s="28" t="n">
        <f aca="false">IF(AND($B1318&lt;&gt;"",$J1318&gt;=Boshqaruv!$C$9,$J1318&lt;=Boshqaruv!$C$10,$K1318&lt;&gt;"",$K1318&lt;=Boshqaruv!$C$10),IF(COUNTIFS($B$4:$B1317,$B1318,$C$4:$C1317,$C1318,$J$4:$J1317,"&gt;="&amp;Boshqaruv!$C$9,$J$4:$J1317,"&lt;="&amp;Boshqaruv!$C$10,$K$4:$K1317,"&lt;&gt;",$K$4:$K1317,"&lt;="&amp;Boshqaruv!$C$10)=0,1,0),0)</f>
        <v>0</v>
      </c>
      <c r="S1318" s="28" t="n">
        <f aca="false">IF($P1318=1,IF(COUNTIFS($B$4:$B1317,$B1318,$C$4:$C1317,$C1318,$P$4:$P1317,1)=0,1,0),0)</f>
        <v>0</v>
      </c>
      <c r="T1318" s="12"/>
    </row>
    <row r="1319" customFormat="false" ht="15" hidden="false" customHeight="false" outlineLevel="0" collapsed="false">
      <c r="A1319" s="20" t="n">
        <v>1315</v>
      </c>
      <c r="B1319" s="12"/>
      <c r="C1319" s="13"/>
      <c r="D1319" s="24"/>
      <c r="E1319" s="12"/>
      <c r="F1319" s="12"/>
      <c r="G1319" s="25"/>
      <c r="H1319" s="25"/>
      <c r="I1319" s="25"/>
      <c r="J1319" s="13"/>
      <c r="K1319" s="13"/>
      <c r="L1319" s="25"/>
      <c r="M1319" s="14" t="str">
        <f aca="false">IF(OR($C1319="",$J1319=""),"",INT(($J1319-$C1319)/365.25))</f>
        <v/>
      </c>
      <c r="N1319" s="14" t="str">
        <f aca="false">IF($M1319="","",IF($M1319&lt;2,"Ha","Yo'q"))</f>
        <v/>
      </c>
      <c r="O1319" s="14" t="str">
        <f aca="false">IF($M1319="","",IF(AND($M1319&gt;=7,$M1319&lt;=17),"Ha","Yo'q"))</f>
        <v/>
      </c>
      <c r="P1319" s="14" t="str">
        <f aca="false">IF(AND($B1319&lt;&gt;"",$J1319&lt;&gt;"",$J1319&lt;=Boshqaruv!$C$10,OR($K1319="",$K1319&gt;Boshqaruv!$C$10),$L1319&lt;&gt;"Tibbiy qarshi ko'rsatma"),1,"")</f>
        <v/>
      </c>
      <c r="Q1319" s="28" t="n">
        <f aca="false">IF(AND($B1319&lt;&gt;"",$J1319&gt;=Boshqaruv!$C$9,$J1319&lt;=Boshqaruv!$C$10),IF(COUNTIFS($B$4:$B1318,$B1319,$C$4:$C1318,$C1319,$J$4:$J1318,"&gt;="&amp;Boshqaruv!$C$9,$J$4:$J1318,"&lt;="&amp;Boshqaruv!$C$10)=0,1,0),0)</f>
        <v>0</v>
      </c>
      <c r="R1319" s="28" t="n">
        <f aca="false">IF(AND($B1319&lt;&gt;"",$J1319&gt;=Boshqaruv!$C$9,$J1319&lt;=Boshqaruv!$C$10,$K1319&lt;&gt;"",$K1319&lt;=Boshqaruv!$C$10),IF(COUNTIFS($B$4:$B1318,$B1319,$C$4:$C1318,$C1319,$J$4:$J1318,"&gt;="&amp;Boshqaruv!$C$9,$J$4:$J1318,"&lt;="&amp;Boshqaruv!$C$10,$K$4:$K1318,"&lt;&gt;",$K$4:$K1318,"&lt;="&amp;Boshqaruv!$C$10)=0,1,0),0)</f>
        <v>0</v>
      </c>
      <c r="S1319" s="28" t="n">
        <f aca="false">IF($P1319=1,IF(COUNTIFS($B$4:$B1318,$B1319,$C$4:$C1318,$C1319,$P$4:$P1318,1)=0,1,0),0)</f>
        <v>0</v>
      </c>
      <c r="T1319" s="12"/>
    </row>
    <row r="1320" customFormat="false" ht="15" hidden="false" customHeight="false" outlineLevel="0" collapsed="false">
      <c r="A1320" s="20" t="n">
        <v>1316</v>
      </c>
      <c r="B1320" s="12"/>
      <c r="C1320" s="13"/>
      <c r="D1320" s="24"/>
      <c r="E1320" s="12"/>
      <c r="F1320" s="12"/>
      <c r="G1320" s="25"/>
      <c r="H1320" s="25"/>
      <c r="I1320" s="25"/>
      <c r="J1320" s="13"/>
      <c r="K1320" s="13"/>
      <c r="L1320" s="25"/>
      <c r="M1320" s="14" t="str">
        <f aca="false">IF(OR($C1320="",$J1320=""),"",INT(($J1320-$C1320)/365.25))</f>
        <v/>
      </c>
      <c r="N1320" s="14" t="str">
        <f aca="false">IF($M1320="","",IF($M1320&lt;2,"Ha","Yo'q"))</f>
        <v/>
      </c>
      <c r="O1320" s="14" t="str">
        <f aca="false">IF($M1320="","",IF(AND($M1320&gt;=7,$M1320&lt;=17),"Ha","Yo'q"))</f>
        <v/>
      </c>
      <c r="P1320" s="14" t="str">
        <f aca="false">IF(AND($B1320&lt;&gt;"",$J1320&lt;&gt;"",$J1320&lt;=Boshqaruv!$C$10,OR($K1320="",$K1320&gt;Boshqaruv!$C$10),$L1320&lt;&gt;"Tibbiy qarshi ko'rsatma"),1,"")</f>
        <v/>
      </c>
      <c r="Q1320" s="28" t="n">
        <f aca="false">IF(AND($B1320&lt;&gt;"",$J1320&gt;=Boshqaruv!$C$9,$J1320&lt;=Boshqaruv!$C$10),IF(COUNTIFS($B$4:$B1319,$B1320,$C$4:$C1319,$C1320,$J$4:$J1319,"&gt;="&amp;Boshqaruv!$C$9,$J$4:$J1319,"&lt;="&amp;Boshqaruv!$C$10)=0,1,0),0)</f>
        <v>0</v>
      </c>
      <c r="R1320" s="28" t="n">
        <f aca="false">IF(AND($B1320&lt;&gt;"",$J1320&gt;=Boshqaruv!$C$9,$J1320&lt;=Boshqaruv!$C$10,$K1320&lt;&gt;"",$K1320&lt;=Boshqaruv!$C$10),IF(COUNTIFS($B$4:$B1319,$B1320,$C$4:$C1319,$C1320,$J$4:$J1319,"&gt;="&amp;Boshqaruv!$C$9,$J$4:$J1319,"&lt;="&amp;Boshqaruv!$C$10,$K$4:$K1319,"&lt;&gt;",$K$4:$K1319,"&lt;="&amp;Boshqaruv!$C$10)=0,1,0),0)</f>
        <v>0</v>
      </c>
      <c r="S1320" s="28" t="n">
        <f aca="false">IF($P1320=1,IF(COUNTIFS($B$4:$B1319,$B1320,$C$4:$C1319,$C1320,$P$4:$P1319,1)=0,1,0),0)</f>
        <v>0</v>
      </c>
      <c r="T1320" s="12"/>
    </row>
    <row r="1321" customFormat="false" ht="15" hidden="false" customHeight="false" outlineLevel="0" collapsed="false">
      <c r="A1321" s="20" t="n">
        <v>1317</v>
      </c>
      <c r="B1321" s="12"/>
      <c r="C1321" s="13"/>
      <c r="D1321" s="24"/>
      <c r="E1321" s="12"/>
      <c r="F1321" s="12"/>
      <c r="G1321" s="25"/>
      <c r="H1321" s="25"/>
      <c r="I1321" s="25"/>
      <c r="J1321" s="13"/>
      <c r="K1321" s="13"/>
      <c r="L1321" s="25"/>
      <c r="M1321" s="14" t="str">
        <f aca="false">IF(OR($C1321="",$J1321=""),"",INT(($J1321-$C1321)/365.25))</f>
        <v/>
      </c>
      <c r="N1321" s="14" t="str">
        <f aca="false">IF($M1321="","",IF($M1321&lt;2,"Ha","Yo'q"))</f>
        <v/>
      </c>
      <c r="O1321" s="14" t="str">
        <f aca="false">IF($M1321="","",IF(AND($M1321&gt;=7,$M1321&lt;=17),"Ha","Yo'q"))</f>
        <v/>
      </c>
      <c r="P1321" s="14" t="str">
        <f aca="false">IF(AND($B1321&lt;&gt;"",$J1321&lt;&gt;"",$J1321&lt;=Boshqaruv!$C$10,OR($K1321="",$K1321&gt;Boshqaruv!$C$10),$L1321&lt;&gt;"Tibbiy qarshi ko'rsatma"),1,"")</f>
        <v/>
      </c>
      <c r="Q1321" s="28" t="n">
        <f aca="false">IF(AND($B1321&lt;&gt;"",$J1321&gt;=Boshqaruv!$C$9,$J1321&lt;=Boshqaruv!$C$10),IF(COUNTIFS($B$4:$B1320,$B1321,$C$4:$C1320,$C1321,$J$4:$J1320,"&gt;="&amp;Boshqaruv!$C$9,$J$4:$J1320,"&lt;="&amp;Boshqaruv!$C$10)=0,1,0),0)</f>
        <v>0</v>
      </c>
      <c r="R1321" s="28" t="n">
        <f aca="false">IF(AND($B1321&lt;&gt;"",$J1321&gt;=Boshqaruv!$C$9,$J1321&lt;=Boshqaruv!$C$10,$K1321&lt;&gt;"",$K1321&lt;=Boshqaruv!$C$10),IF(COUNTIFS($B$4:$B1320,$B1321,$C$4:$C1320,$C1321,$J$4:$J1320,"&gt;="&amp;Boshqaruv!$C$9,$J$4:$J1320,"&lt;="&amp;Boshqaruv!$C$10,$K$4:$K1320,"&lt;&gt;",$K$4:$K1320,"&lt;="&amp;Boshqaruv!$C$10)=0,1,0),0)</f>
        <v>0</v>
      </c>
      <c r="S1321" s="28" t="n">
        <f aca="false">IF($P1321=1,IF(COUNTIFS($B$4:$B1320,$B1321,$C$4:$C1320,$C1321,$P$4:$P1320,1)=0,1,0),0)</f>
        <v>0</v>
      </c>
      <c r="T1321" s="12"/>
    </row>
    <row r="1322" customFormat="false" ht="15" hidden="false" customHeight="false" outlineLevel="0" collapsed="false">
      <c r="A1322" s="20" t="n">
        <v>1318</v>
      </c>
      <c r="B1322" s="12"/>
      <c r="C1322" s="13"/>
      <c r="D1322" s="24"/>
      <c r="E1322" s="12"/>
      <c r="F1322" s="12"/>
      <c r="G1322" s="25"/>
      <c r="H1322" s="25"/>
      <c r="I1322" s="25"/>
      <c r="J1322" s="13"/>
      <c r="K1322" s="13"/>
      <c r="L1322" s="25"/>
      <c r="M1322" s="14" t="str">
        <f aca="false">IF(OR($C1322="",$J1322=""),"",INT(($J1322-$C1322)/365.25))</f>
        <v/>
      </c>
      <c r="N1322" s="14" t="str">
        <f aca="false">IF($M1322="","",IF($M1322&lt;2,"Ha","Yo'q"))</f>
        <v/>
      </c>
      <c r="O1322" s="14" t="str">
        <f aca="false">IF($M1322="","",IF(AND($M1322&gt;=7,$M1322&lt;=17),"Ha","Yo'q"))</f>
        <v/>
      </c>
      <c r="P1322" s="14" t="str">
        <f aca="false">IF(AND($B1322&lt;&gt;"",$J1322&lt;&gt;"",$J1322&lt;=Boshqaruv!$C$10,OR($K1322="",$K1322&gt;Boshqaruv!$C$10),$L1322&lt;&gt;"Tibbiy qarshi ko'rsatma"),1,"")</f>
        <v/>
      </c>
      <c r="Q1322" s="28" t="n">
        <f aca="false">IF(AND($B1322&lt;&gt;"",$J1322&gt;=Boshqaruv!$C$9,$J1322&lt;=Boshqaruv!$C$10),IF(COUNTIFS($B$4:$B1321,$B1322,$C$4:$C1321,$C1322,$J$4:$J1321,"&gt;="&amp;Boshqaruv!$C$9,$J$4:$J1321,"&lt;="&amp;Boshqaruv!$C$10)=0,1,0),0)</f>
        <v>0</v>
      </c>
      <c r="R1322" s="28" t="n">
        <f aca="false">IF(AND($B1322&lt;&gt;"",$J1322&gt;=Boshqaruv!$C$9,$J1322&lt;=Boshqaruv!$C$10,$K1322&lt;&gt;"",$K1322&lt;=Boshqaruv!$C$10),IF(COUNTIFS($B$4:$B1321,$B1322,$C$4:$C1321,$C1322,$J$4:$J1321,"&gt;="&amp;Boshqaruv!$C$9,$J$4:$J1321,"&lt;="&amp;Boshqaruv!$C$10,$K$4:$K1321,"&lt;&gt;",$K$4:$K1321,"&lt;="&amp;Boshqaruv!$C$10)=0,1,0),0)</f>
        <v>0</v>
      </c>
      <c r="S1322" s="28" t="n">
        <f aca="false">IF($P1322=1,IF(COUNTIFS($B$4:$B1321,$B1322,$C$4:$C1321,$C1322,$P$4:$P1321,1)=0,1,0),0)</f>
        <v>0</v>
      </c>
      <c r="T1322" s="12"/>
    </row>
    <row r="1323" customFormat="false" ht="15" hidden="false" customHeight="false" outlineLevel="0" collapsed="false">
      <c r="A1323" s="20" t="n">
        <v>1319</v>
      </c>
      <c r="B1323" s="12"/>
      <c r="C1323" s="13"/>
      <c r="D1323" s="24"/>
      <c r="E1323" s="12"/>
      <c r="F1323" s="12"/>
      <c r="G1323" s="25"/>
      <c r="H1323" s="25"/>
      <c r="I1323" s="25"/>
      <c r="J1323" s="13"/>
      <c r="K1323" s="13"/>
      <c r="L1323" s="25"/>
      <c r="M1323" s="14" t="str">
        <f aca="false">IF(OR($C1323="",$J1323=""),"",INT(($J1323-$C1323)/365.25))</f>
        <v/>
      </c>
      <c r="N1323" s="14" t="str">
        <f aca="false">IF($M1323="","",IF($M1323&lt;2,"Ha","Yo'q"))</f>
        <v/>
      </c>
      <c r="O1323" s="14" t="str">
        <f aca="false">IF($M1323="","",IF(AND($M1323&gt;=7,$M1323&lt;=17),"Ha","Yo'q"))</f>
        <v/>
      </c>
      <c r="P1323" s="14" t="str">
        <f aca="false">IF(AND($B1323&lt;&gt;"",$J1323&lt;&gt;"",$J1323&lt;=Boshqaruv!$C$10,OR($K1323="",$K1323&gt;Boshqaruv!$C$10),$L1323&lt;&gt;"Tibbiy qarshi ko'rsatma"),1,"")</f>
        <v/>
      </c>
      <c r="Q1323" s="28" t="n">
        <f aca="false">IF(AND($B1323&lt;&gt;"",$J1323&gt;=Boshqaruv!$C$9,$J1323&lt;=Boshqaruv!$C$10),IF(COUNTIFS($B$4:$B1322,$B1323,$C$4:$C1322,$C1323,$J$4:$J1322,"&gt;="&amp;Boshqaruv!$C$9,$J$4:$J1322,"&lt;="&amp;Boshqaruv!$C$10)=0,1,0),0)</f>
        <v>0</v>
      </c>
      <c r="R1323" s="28" t="n">
        <f aca="false">IF(AND($B1323&lt;&gt;"",$J1323&gt;=Boshqaruv!$C$9,$J1323&lt;=Boshqaruv!$C$10,$K1323&lt;&gt;"",$K1323&lt;=Boshqaruv!$C$10),IF(COUNTIFS($B$4:$B1322,$B1323,$C$4:$C1322,$C1323,$J$4:$J1322,"&gt;="&amp;Boshqaruv!$C$9,$J$4:$J1322,"&lt;="&amp;Boshqaruv!$C$10,$K$4:$K1322,"&lt;&gt;",$K$4:$K1322,"&lt;="&amp;Boshqaruv!$C$10)=0,1,0),0)</f>
        <v>0</v>
      </c>
      <c r="S1323" s="28" t="n">
        <f aca="false">IF($P1323=1,IF(COUNTIFS($B$4:$B1322,$B1323,$C$4:$C1322,$C1323,$P$4:$P1322,1)=0,1,0),0)</f>
        <v>0</v>
      </c>
      <c r="T1323" s="12"/>
    </row>
    <row r="1324" customFormat="false" ht="15" hidden="false" customHeight="false" outlineLevel="0" collapsed="false">
      <c r="A1324" s="20" t="n">
        <v>1320</v>
      </c>
      <c r="B1324" s="12"/>
      <c r="C1324" s="13"/>
      <c r="D1324" s="24"/>
      <c r="E1324" s="12"/>
      <c r="F1324" s="12"/>
      <c r="G1324" s="25"/>
      <c r="H1324" s="25"/>
      <c r="I1324" s="25"/>
      <c r="J1324" s="13"/>
      <c r="K1324" s="13"/>
      <c r="L1324" s="25"/>
      <c r="M1324" s="14" t="str">
        <f aca="false">IF(OR($C1324="",$J1324=""),"",INT(($J1324-$C1324)/365.25))</f>
        <v/>
      </c>
      <c r="N1324" s="14" t="str">
        <f aca="false">IF($M1324="","",IF($M1324&lt;2,"Ha","Yo'q"))</f>
        <v/>
      </c>
      <c r="O1324" s="14" t="str">
        <f aca="false">IF($M1324="","",IF(AND($M1324&gt;=7,$M1324&lt;=17),"Ha","Yo'q"))</f>
        <v/>
      </c>
      <c r="P1324" s="14" t="str">
        <f aca="false">IF(AND($B1324&lt;&gt;"",$J1324&lt;&gt;"",$J1324&lt;=Boshqaruv!$C$10,OR($K1324="",$K1324&gt;Boshqaruv!$C$10),$L1324&lt;&gt;"Tibbiy qarshi ko'rsatma"),1,"")</f>
        <v/>
      </c>
      <c r="Q1324" s="28" t="n">
        <f aca="false">IF(AND($B1324&lt;&gt;"",$J1324&gt;=Boshqaruv!$C$9,$J1324&lt;=Boshqaruv!$C$10),IF(COUNTIFS($B$4:$B1323,$B1324,$C$4:$C1323,$C1324,$J$4:$J1323,"&gt;="&amp;Boshqaruv!$C$9,$J$4:$J1323,"&lt;="&amp;Boshqaruv!$C$10)=0,1,0),0)</f>
        <v>0</v>
      </c>
      <c r="R1324" s="28" t="n">
        <f aca="false">IF(AND($B1324&lt;&gt;"",$J1324&gt;=Boshqaruv!$C$9,$J1324&lt;=Boshqaruv!$C$10,$K1324&lt;&gt;"",$K1324&lt;=Boshqaruv!$C$10),IF(COUNTIFS($B$4:$B1323,$B1324,$C$4:$C1323,$C1324,$J$4:$J1323,"&gt;="&amp;Boshqaruv!$C$9,$J$4:$J1323,"&lt;="&amp;Boshqaruv!$C$10,$K$4:$K1323,"&lt;&gt;",$K$4:$K1323,"&lt;="&amp;Boshqaruv!$C$10)=0,1,0),0)</f>
        <v>0</v>
      </c>
      <c r="S1324" s="28" t="n">
        <f aca="false">IF($P1324=1,IF(COUNTIFS($B$4:$B1323,$B1324,$C$4:$C1323,$C1324,$P$4:$P1323,1)=0,1,0),0)</f>
        <v>0</v>
      </c>
      <c r="T1324" s="12"/>
    </row>
    <row r="1325" customFormat="false" ht="15" hidden="false" customHeight="false" outlineLevel="0" collapsed="false">
      <c r="A1325" s="20" t="n">
        <v>1321</v>
      </c>
      <c r="B1325" s="12"/>
      <c r="C1325" s="13"/>
      <c r="D1325" s="24"/>
      <c r="E1325" s="12"/>
      <c r="F1325" s="12"/>
      <c r="G1325" s="25"/>
      <c r="H1325" s="25"/>
      <c r="I1325" s="25"/>
      <c r="J1325" s="13"/>
      <c r="K1325" s="13"/>
      <c r="L1325" s="25"/>
      <c r="M1325" s="14" t="str">
        <f aca="false">IF(OR($C1325="",$J1325=""),"",INT(($J1325-$C1325)/365.25))</f>
        <v/>
      </c>
      <c r="N1325" s="14" t="str">
        <f aca="false">IF($M1325="","",IF($M1325&lt;2,"Ha","Yo'q"))</f>
        <v/>
      </c>
      <c r="O1325" s="14" t="str">
        <f aca="false">IF($M1325="","",IF(AND($M1325&gt;=7,$M1325&lt;=17),"Ha","Yo'q"))</f>
        <v/>
      </c>
      <c r="P1325" s="14" t="str">
        <f aca="false">IF(AND($B1325&lt;&gt;"",$J1325&lt;&gt;"",$J1325&lt;=Boshqaruv!$C$10,OR($K1325="",$K1325&gt;Boshqaruv!$C$10),$L1325&lt;&gt;"Tibbiy qarshi ko'rsatma"),1,"")</f>
        <v/>
      </c>
      <c r="Q1325" s="28" t="n">
        <f aca="false">IF(AND($B1325&lt;&gt;"",$J1325&gt;=Boshqaruv!$C$9,$J1325&lt;=Boshqaruv!$C$10),IF(COUNTIFS($B$4:$B1324,$B1325,$C$4:$C1324,$C1325,$J$4:$J1324,"&gt;="&amp;Boshqaruv!$C$9,$J$4:$J1324,"&lt;="&amp;Boshqaruv!$C$10)=0,1,0),0)</f>
        <v>0</v>
      </c>
      <c r="R1325" s="28" t="n">
        <f aca="false">IF(AND($B1325&lt;&gt;"",$J1325&gt;=Boshqaruv!$C$9,$J1325&lt;=Boshqaruv!$C$10,$K1325&lt;&gt;"",$K1325&lt;=Boshqaruv!$C$10),IF(COUNTIFS($B$4:$B1324,$B1325,$C$4:$C1324,$C1325,$J$4:$J1324,"&gt;="&amp;Boshqaruv!$C$9,$J$4:$J1324,"&lt;="&amp;Boshqaruv!$C$10,$K$4:$K1324,"&lt;&gt;",$K$4:$K1324,"&lt;="&amp;Boshqaruv!$C$10)=0,1,0),0)</f>
        <v>0</v>
      </c>
      <c r="S1325" s="28" t="n">
        <f aca="false">IF($P1325=1,IF(COUNTIFS($B$4:$B1324,$B1325,$C$4:$C1324,$C1325,$P$4:$P1324,1)=0,1,0),0)</f>
        <v>0</v>
      </c>
      <c r="T1325" s="12"/>
    </row>
    <row r="1326" customFormat="false" ht="15" hidden="false" customHeight="false" outlineLevel="0" collapsed="false">
      <c r="A1326" s="20" t="n">
        <v>1322</v>
      </c>
      <c r="B1326" s="12"/>
      <c r="C1326" s="13"/>
      <c r="D1326" s="24"/>
      <c r="E1326" s="12"/>
      <c r="F1326" s="12"/>
      <c r="G1326" s="25"/>
      <c r="H1326" s="25"/>
      <c r="I1326" s="25"/>
      <c r="J1326" s="13"/>
      <c r="K1326" s="13"/>
      <c r="L1326" s="25"/>
      <c r="M1326" s="14" t="str">
        <f aca="false">IF(OR($C1326="",$J1326=""),"",INT(($J1326-$C1326)/365.25))</f>
        <v/>
      </c>
      <c r="N1326" s="14" t="str">
        <f aca="false">IF($M1326="","",IF($M1326&lt;2,"Ha","Yo'q"))</f>
        <v/>
      </c>
      <c r="O1326" s="14" t="str">
        <f aca="false">IF($M1326="","",IF(AND($M1326&gt;=7,$M1326&lt;=17),"Ha","Yo'q"))</f>
        <v/>
      </c>
      <c r="P1326" s="14" t="str">
        <f aca="false">IF(AND($B1326&lt;&gt;"",$J1326&lt;&gt;"",$J1326&lt;=Boshqaruv!$C$10,OR($K1326="",$K1326&gt;Boshqaruv!$C$10),$L1326&lt;&gt;"Tibbiy qarshi ko'rsatma"),1,"")</f>
        <v/>
      </c>
      <c r="Q1326" s="28" t="n">
        <f aca="false">IF(AND($B1326&lt;&gt;"",$J1326&gt;=Boshqaruv!$C$9,$J1326&lt;=Boshqaruv!$C$10),IF(COUNTIFS($B$4:$B1325,$B1326,$C$4:$C1325,$C1326,$J$4:$J1325,"&gt;="&amp;Boshqaruv!$C$9,$J$4:$J1325,"&lt;="&amp;Boshqaruv!$C$10)=0,1,0),0)</f>
        <v>0</v>
      </c>
      <c r="R1326" s="28" t="n">
        <f aca="false">IF(AND($B1326&lt;&gt;"",$J1326&gt;=Boshqaruv!$C$9,$J1326&lt;=Boshqaruv!$C$10,$K1326&lt;&gt;"",$K1326&lt;=Boshqaruv!$C$10),IF(COUNTIFS($B$4:$B1325,$B1326,$C$4:$C1325,$C1326,$J$4:$J1325,"&gt;="&amp;Boshqaruv!$C$9,$J$4:$J1325,"&lt;="&amp;Boshqaruv!$C$10,$K$4:$K1325,"&lt;&gt;",$K$4:$K1325,"&lt;="&amp;Boshqaruv!$C$10)=0,1,0),0)</f>
        <v>0</v>
      </c>
      <c r="S1326" s="28" t="n">
        <f aca="false">IF($P1326=1,IF(COUNTIFS($B$4:$B1325,$B1326,$C$4:$C1325,$C1326,$P$4:$P1325,1)=0,1,0),0)</f>
        <v>0</v>
      </c>
      <c r="T1326" s="12"/>
    </row>
    <row r="1327" customFormat="false" ht="15" hidden="false" customHeight="false" outlineLevel="0" collapsed="false">
      <c r="A1327" s="20" t="n">
        <v>1323</v>
      </c>
      <c r="B1327" s="12"/>
      <c r="C1327" s="13"/>
      <c r="D1327" s="24"/>
      <c r="E1327" s="12"/>
      <c r="F1327" s="12"/>
      <c r="G1327" s="25"/>
      <c r="H1327" s="25"/>
      <c r="I1327" s="25"/>
      <c r="J1327" s="13"/>
      <c r="K1327" s="13"/>
      <c r="L1327" s="25"/>
      <c r="M1327" s="14" t="str">
        <f aca="false">IF(OR($C1327="",$J1327=""),"",INT(($J1327-$C1327)/365.25))</f>
        <v/>
      </c>
      <c r="N1327" s="14" t="str">
        <f aca="false">IF($M1327="","",IF($M1327&lt;2,"Ha","Yo'q"))</f>
        <v/>
      </c>
      <c r="O1327" s="14" t="str">
        <f aca="false">IF($M1327="","",IF(AND($M1327&gt;=7,$M1327&lt;=17),"Ha","Yo'q"))</f>
        <v/>
      </c>
      <c r="P1327" s="14" t="str">
        <f aca="false">IF(AND($B1327&lt;&gt;"",$J1327&lt;&gt;"",$J1327&lt;=Boshqaruv!$C$10,OR($K1327="",$K1327&gt;Boshqaruv!$C$10),$L1327&lt;&gt;"Tibbiy qarshi ko'rsatma"),1,"")</f>
        <v/>
      </c>
      <c r="Q1327" s="28" t="n">
        <f aca="false">IF(AND($B1327&lt;&gt;"",$J1327&gt;=Boshqaruv!$C$9,$J1327&lt;=Boshqaruv!$C$10),IF(COUNTIFS($B$4:$B1326,$B1327,$C$4:$C1326,$C1327,$J$4:$J1326,"&gt;="&amp;Boshqaruv!$C$9,$J$4:$J1326,"&lt;="&amp;Boshqaruv!$C$10)=0,1,0),0)</f>
        <v>0</v>
      </c>
      <c r="R1327" s="28" t="n">
        <f aca="false">IF(AND($B1327&lt;&gt;"",$J1327&gt;=Boshqaruv!$C$9,$J1327&lt;=Boshqaruv!$C$10,$K1327&lt;&gt;"",$K1327&lt;=Boshqaruv!$C$10),IF(COUNTIFS($B$4:$B1326,$B1327,$C$4:$C1326,$C1327,$J$4:$J1326,"&gt;="&amp;Boshqaruv!$C$9,$J$4:$J1326,"&lt;="&amp;Boshqaruv!$C$10,$K$4:$K1326,"&lt;&gt;",$K$4:$K1326,"&lt;="&amp;Boshqaruv!$C$10)=0,1,0),0)</f>
        <v>0</v>
      </c>
      <c r="S1327" s="28" t="n">
        <f aca="false">IF($P1327=1,IF(COUNTIFS($B$4:$B1326,$B1327,$C$4:$C1326,$C1327,$P$4:$P1326,1)=0,1,0),0)</f>
        <v>0</v>
      </c>
      <c r="T1327" s="12"/>
    </row>
    <row r="1328" customFormat="false" ht="15" hidden="false" customHeight="false" outlineLevel="0" collapsed="false">
      <c r="A1328" s="20" t="n">
        <v>1324</v>
      </c>
      <c r="B1328" s="12"/>
      <c r="C1328" s="13"/>
      <c r="D1328" s="24"/>
      <c r="E1328" s="12"/>
      <c r="F1328" s="12"/>
      <c r="G1328" s="25"/>
      <c r="H1328" s="25"/>
      <c r="I1328" s="25"/>
      <c r="J1328" s="13"/>
      <c r="K1328" s="13"/>
      <c r="L1328" s="25"/>
      <c r="M1328" s="14" t="str">
        <f aca="false">IF(OR($C1328="",$J1328=""),"",INT(($J1328-$C1328)/365.25))</f>
        <v/>
      </c>
      <c r="N1328" s="14" t="str">
        <f aca="false">IF($M1328="","",IF($M1328&lt;2,"Ha","Yo'q"))</f>
        <v/>
      </c>
      <c r="O1328" s="14" t="str">
        <f aca="false">IF($M1328="","",IF(AND($M1328&gt;=7,$M1328&lt;=17),"Ha","Yo'q"))</f>
        <v/>
      </c>
      <c r="P1328" s="14" t="str">
        <f aca="false">IF(AND($B1328&lt;&gt;"",$J1328&lt;&gt;"",$J1328&lt;=Boshqaruv!$C$10,OR($K1328="",$K1328&gt;Boshqaruv!$C$10),$L1328&lt;&gt;"Tibbiy qarshi ko'rsatma"),1,"")</f>
        <v/>
      </c>
      <c r="Q1328" s="28" t="n">
        <f aca="false">IF(AND($B1328&lt;&gt;"",$J1328&gt;=Boshqaruv!$C$9,$J1328&lt;=Boshqaruv!$C$10),IF(COUNTIFS($B$4:$B1327,$B1328,$C$4:$C1327,$C1328,$J$4:$J1327,"&gt;="&amp;Boshqaruv!$C$9,$J$4:$J1327,"&lt;="&amp;Boshqaruv!$C$10)=0,1,0),0)</f>
        <v>0</v>
      </c>
      <c r="R1328" s="28" t="n">
        <f aca="false">IF(AND($B1328&lt;&gt;"",$J1328&gt;=Boshqaruv!$C$9,$J1328&lt;=Boshqaruv!$C$10,$K1328&lt;&gt;"",$K1328&lt;=Boshqaruv!$C$10),IF(COUNTIFS($B$4:$B1327,$B1328,$C$4:$C1327,$C1328,$J$4:$J1327,"&gt;="&amp;Boshqaruv!$C$9,$J$4:$J1327,"&lt;="&amp;Boshqaruv!$C$10,$K$4:$K1327,"&lt;&gt;",$K$4:$K1327,"&lt;="&amp;Boshqaruv!$C$10)=0,1,0),0)</f>
        <v>0</v>
      </c>
      <c r="S1328" s="28" t="n">
        <f aca="false">IF($P1328=1,IF(COUNTIFS($B$4:$B1327,$B1328,$C$4:$C1327,$C1328,$P$4:$P1327,1)=0,1,0),0)</f>
        <v>0</v>
      </c>
      <c r="T1328" s="12"/>
    </row>
    <row r="1329" customFormat="false" ht="15" hidden="false" customHeight="false" outlineLevel="0" collapsed="false">
      <c r="A1329" s="20" t="n">
        <v>1325</v>
      </c>
      <c r="B1329" s="12"/>
      <c r="C1329" s="13"/>
      <c r="D1329" s="24"/>
      <c r="E1329" s="12"/>
      <c r="F1329" s="12"/>
      <c r="G1329" s="25"/>
      <c r="H1329" s="25"/>
      <c r="I1329" s="25"/>
      <c r="J1329" s="13"/>
      <c r="K1329" s="13"/>
      <c r="L1329" s="25"/>
      <c r="M1329" s="14" t="str">
        <f aca="false">IF(OR($C1329="",$J1329=""),"",INT(($J1329-$C1329)/365.25))</f>
        <v/>
      </c>
      <c r="N1329" s="14" t="str">
        <f aca="false">IF($M1329="","",IF($M1329&lt;2,"Ha","Yo'q"))</f>
        <v/>
      </c>
      <c r="O1329" s="14" t="str">
        <f aca="false">IF($M1329="","",IF(AND($M1329&gt;=7,$M1329&lt;=17),"Ha","Yo'q"))</f>
        <v/>
      </c>
      <c r="P1329" s="14" t="str">
        <f aca="false">IF(AND($B1329&lt;&gt;"",$J1329&lt;&gt;"",$J1329&lt;=Boshqaruv!$C$10,OR($K1329="",$K1329&gt;Boshqaruv!$C$10),$L1329&lt;&gt;"Tibbiy qarshi ko'rsatma"),1,"")</f>
        <v/>
      </c>
      <c r="Q1329" s="28" t="n">
        <f aca="false">IF(AND($B1329&lt;&gt;"",$J1329&gt;=Boshqaruv!$C$9,$J1329&lt;=Boshqaruv!$C$10),IF(COUNTIFS($B$4:$B1328,$B1329,$C$4:$C1328,$C1329,$J$4:$J1328,"&gt;="&amp;Boshqaruv!$C$9,$J$4:$J1328,"&lt;="&amp;Boshqaruv!$C$10)=0,1,0),0)</f>
        <v>0</v>
      </c>
      <c r="R1329" s="28" t="n">
        <f aca="false">IF(AND($B1329&lt;&gt;"",$J1329&gt;=Boshqaruv!$C$9,$J1329&lt;=Boshqaruv!$C$10,$K1329&lt;&gt;"",$K1329&lt;=Boshqaruv!$C$10),IF(COUNTIFS($B$4:$B1328,$B1329,$C$4:$C1328,$C1329,$J$4:$J1328,"&gt;="&amp;Boshqaruv!$C$9,$J$4:$J1328,"&lt;="&amp;Boshqaruv!$C$10,$K$4:$K1328,"&lt;&gt;",$K$4:$K1328,"&lt;="&amp;Boshqaruv!$C$10)=0,1,0),0)</f>
        <v>0</v>
      </c>
      <c r="S1329" s="28" t="n">
        <f aca="false">IF($P1329=1,IF(COUNTIFS($B$4:$B1328,$B1329,$C$4:$C1328,$C1329,$P$4:$P1328,1)=0,1,0),0)</f>
        <v>0</v>
      </c>
      <c r="T1329" s="12"/>
    </row>
    <row r="1330" customFormat="false" ht="15" hidden="false" customHeight="false" outlineLevel="0" collapsed="false">
      <c r="A1330" s="20" t="n">
        <v>1326</v>
      </c>
      <c r="B1330" s="12"/>
      <c r="C1330" s="13"/>
      <c r="D1330" s="24"/>
      <c r="E1330" s="12"/>
      <c r="F1330" s="12"/>
      <c r="G1330" s="25"/>
      <c r="H1330" s="25"/>
      <c r="I1330" s="25"/>
      <c r="J1330" s="13"/>
      <c r="K1330" s="13"/>
      <c r="L1330" s="25"/>
      <c r="M1330" s="14" t="str">
        <f aca="false">IF(OR($C1330="",$J1330=""),"",INT(($J1330-$C1330)/365.25))</f>
        <v/>
      </c>
      <c r="N1330" s="14" t="str">
        <f aca="false">IF($M1330="","",IF($M1330&lt;2,"Ha","Yo'q"))</f>
        <v/>
      </c>
      <c r="O1330" s="14" t="str">
        <f aca="false">IF($M1330="","",IF(AND($M1330&gt;=7,$M1330&lt;=17),"Ha","Yo'q"))</f>
        <v/>
      </c>
      <c r="P1330" s="14" t="str">
        <f aca="false">IF(AND($B1330&lt;&gt;"",$J1330&lt;&gt;"",$J1330&lt;=Boshqaruv!$C$10,OR($K1330="",$K1330&gt;Boshqaruv!$C$10),$L1330&lt;&gt;"Tibbiy qarshi ko'rsatma"),1,"")</f>
        <v/>
      </c>
      <c r="Q1330" s="28" t="n">
        <f aca="false">IF(AND($B1330&lt;&gt;"",$J1330&gt;=Boshqaruv!$C$9,$J1330&lt;=Boshqaruv!$C$10),IF(COUNTIFS($B$4:$B1329,$B1330,$C$4:$C1329,$C1330,$J$4:$J1329,"&gt;="&amp;Boshqaruv!$C$9,$J$4:$J1329,"&lt;="&amp;Boshqaruv!$C$10)=0,1,0),0)</f>
        <v>0</v>
      </c>
      <c r="R1330" s="28" t="n">
        <f aca="false">IF(AND($B1330&lt;&gt;"",$J1330&gt;=Boshqaruv!$C$9,$J1330&lt;=Boshqaruv!$C$10,$K1330&lt;&gt;"",$K1330&lt;=Boshqaruv!$C$10),IF(COUNTIFS($B$4:$B1329,$B1330,$C$4:$C1329,$C1330,$J$4:$J1329,"&gt;="&amp;Boshqaruv!$C$9,$J$4:$J1329,"&lt;="&amp;Boshqaruv!$C$10,$K$4:$K1329,"&lt;&gt;",$K$4:$K1329,"&lt;="&amp;Boshqaruv!$C$10)=0,1,0),0)</f>
        <v>0</v>
      </c>
      <c r="S1330" s="28" t="n">
        <f aca="false">IF($P1330=1,IF(COUNTIFS($B$4:$B1329,$B1330,$C$4:$C1329,$C1330,$P$4:$P1329,1)=0,1,0),0)</f>
        <v>0</v>
      </c>
      <c r="T1330" s="12"/>
    </row>
    <row r="1331" customFormat="false" ht="15" hidden="false" customHeight="false" outlineLevel="0" collapsed="false">
      <c r="A1331" s="20" t="n">
        <v>1327</v>
      </c>
      <c r="B1331" s="12"/>
      <c r="C1331" s="13"/>
      <c r="D1331" s="24"/>
      <c r="E1331" s="12"/>
      <c r="F1331" s="12"/>
      <c r="G1331" s="25"/>
      <c r="H1331" s="25"/>
      <c r="I1331" s="25"/>
      <c r="J1331" s="13"/>
      <c r="K1331" s="13"/>
      <c r="L1331" s="25"/>
      <c r="M1331" s="14" t="str">
        <f aca="false">IF(OR($C1331="",$J1331=""),"",INT(($J1331-$C1331)/365.25))</f>
        <v/>
      </c>
      <c r="N1331" s="14" t="str">
        <f aca="false">IF($M1331="","",IF($M1331&lt;2,"Ha","Yo'q"))</f>
        <v/>
      </c>
      <c r="O1331" s="14" t="str">
        <f aca="false">IF($M1331="","",IF(AND($M1331&gt;=7,$M1331&lt;=17),"Ha","Yo'q"))</f>
        <v/>
      </c>
      <c r="P1331" s="14" t="str">
        <f aca="false">IF(AND($B1331&lt;&gt;"",$J1331&lt;&gt;"",$J1331&lt;=Boshqaruv!$C$10,OR($K1331="",$K1331&gt;Boshqaruv!$C$10),$L1331&lt;&gt;"Tibbiy qarshi ko'rsatma"),1,"")</f>
        <v/>
      </c>
      <c r="Q1331" s="28" t="n">
        <f aca="false">IF(AND($B1331&lt;&gt;"",$J1331&gt;=Boshqaruv!$C$9,$J1331&lt;=Boshqaruv!$C$10),IF(COUNTIFS($B$4:$B1330,$B1331,$C$4:$C1330,$C1331,$J$4:$J1330,"&gt;="&amp;Boshqaruv!$C$9,$J$4:$J1330,"&lt;="&amp;Boshqaruv!$C$10)=0,1,0),0)</f>
        <v>0</v>
      </c>
      <c r="R1331" s="28" t="n">
        <f aca="false">IF(AND($B1331&lt;&gt;"",$J1331&gt;=Boshqaruv!$C$9,$J1331&lt;=Boshqaruv!$C$10,$K1331&lt;&gt;"",$K1331&lt;=Boshqaruv!$C$10),IF(COUNTIFS($B$4:$B1330,$B1331,$C$4:$C1330,$C1331,$J$4:$J1330,"&gt;="&amp;Boshqaruv!$C$9,$J$4:$J1330,"&lt;="&amp;Boshqaruv!$C$10,$K$4:$K1330,"&lt;&gt;",$K$4:$K1330,"&lt;="&amp;Boshqaruv!$C$10)=0,1,0),0)</f>
        <v>0</v>
      </c>
      <c r="S1331" s="28" t="n">
        <f aca="false">IF($P1331=1,IF(COUNTIFS($B$4:$B1330,$B1331,$C$4:$C1330,$C1331,$P$4:$P1330,1)=0,1,0),0)</f>
        <v>0</v>
      </c>
      <c r="T1331" s="12"/>
    </row>
    <row r="1332" customFormat="false" ht="15" hidden="false" customHeight="false" outlineLevel="0" collapsed="false">
      <c r="A1332" s="20" t="n">
        <v>1328</v>
      </c>
      <c r="B1332" s="12"/>
      <c r="C1332" s="13"/>
      <c r="D1332" s="24"/>
      <c r="E1332" s="12"/>
      <c r="F1332" s="12"/>
      <c r="G1332" s="25"/>
      <c r="H1332" s="25"/>
      <c r="I1332" s="25"/>
      <c r="J1332" s="13"/>
      <c r="K1332" s="13"/>
      <c r="L1332" s="25"/>
      <c r="M1332" s="14" t="str">
        <f aca="false">IF(OR($C1332="",$J1332=""),"",INT(($J1332-$C1332)/365.25))</f>
        <v/>
      </c>
      <c r="N1332" s="14" t="str">
        <f aca="false">IF($M1332="","",IF($M1332&lt;2,"Ha","Yo'q"))</f>
        <v/>
      </c>
      <c r="O1332" s="14" t="str">
        <f aca="false">IF($M1332="","",IF(AND($M1332&gt;=7,$M1332&lt;=17),"Ha","Yo'q"))</f>
        <v/>
      </c>
      <c r="P1332" s="14" t="str">
        <f aca="false">IF(AND($B1332&lt;&gt;"",$J1332&lt;&gt;"",$J1332&lt;=Boshqaruv!$C$10,OR($K1332="",$K1332&gt;Boshqaruv!$C$10),$L1332&lt;&gt;"Tibbiy qarshi ko'rsatma"),1,"")</f>
        <v/>
      </c>
      <c r="Q1332" s="28" t="n">
        <f aca="false">IF(AND($B1332&lt;&gt;"",$J1332&gt;=Boshqaruv!$C$9,$J1332&lt;=Boshqaruv!$C$10),IF(COUNTIFS($B$4:$B1331,$B1332,$C$4:$C1331,$C1332,$J$4:$J1331,"&gt;="&amp;Boshqaruv!$C$9,$J$4:$J1331,"&lt;="&amp;Boshqaruv!$C$10)=0,1,0),0)</f>
        <v>0</v>
      </c>
      <c r="R1332" s="28" t="n">
        <f aca="false">IF(AND($B1332&lt;&gt;"",$J1332&gt;=Boshqaruv!$C$9,$J1332&lt;=Boshqaruv!$C$10,$K1332&lt;&gt;"",$K1332&lt;=Boshqaruv!$C$10),IF(COUNTIFS($B$4:$B1331,$B1332,$C$4:$C1331,$C1332,$J$4:$J1331,"&gt;="&amp;Boshqaruv!$C$9,$J$4:$J1331,"&lt;="&amp;Boshqaruv!$C$10,$K$4:$K1331,"&lt;&gt;",$K$4:$K1331,"&lt;="&amp;Boshqaruv!$C$10)=0,1,0),0)</f>
        <v>0</v>
      </c>
      <c r="S1332" s="28" t="n">
        <f aca="false">IF($P1332=1,IF(COUNTIFS($B$4:$B1331,$B1332,$C$4:$C1331,$C1332,$P$4:$P1331,1)=0,1,0),0)</f>
        <v>0</v>
      </c>
      <c r="T1332" s="12"/>
    </row>
    <row r="1333" customFormat="false" ht="15" hidden="false" customHeight="false" outlineLevel="0" collapsed="false">
      <c r="A1333" s="20" t="n">
        <v>1329</v>
      </c>
      <c r="B1333" s="12"/>
      <c r="C1333" s="13"/>
      <c r="D1333" s="24"/>
      <c r="E1333" s="12"/>
      <c r="F1333" s="12"/>
      <c r="G1333" s="25"/>
      <c r="H1333" s="25"/>
      <c r="I1333" s="25"/>
      <c r="J1333" s="13"/>
      <c r="K1333" s="13"/>
      <c r="L1333" s="25"/>
      <c r="M1333" s="14" t="str">
        <f aca="false">IF(OR($C1333="",$J1333=""),"",INT(($J1333-$C1333)/365.25))</f>
        <v/>
      </c>
      <c r="N1333" s="14" t="str">
        <f aca="false">IF($M1333="","",IF($M1333&lt;2,"Ha","Yo'q"))</f>
        <v/>
      </c>
      <c r="O1333" s="14" t="str">
        <f aca="false">IF($M1333="","",IF(AND($M1333&gt;=7,$M1333&lt;=17),"Ha","Yo'q"))</f>
        <v/>
      </c>
      <c r="P1333" s="14" t="str">
        <f aca="false">IF(AND($B1333&lt;&gt;"",$J1333&lt;&gt;"",$J1333&lt;=Boshqaruv!$C$10,OR($K1333="",$K1333&gt;Boshqaruv!$C$10),$L1333&lt;&gt;"Tibbiy qarshi ko'rsatma"),1,"")</f>
        <v/>
      </c>
      <c r="Q1333" s="28" t="n">
        <f aca="false">IF(AND($B1333&lt;&gt;"",$J1333&gt;=Boshqaruv!$C$9,$J1333&lt;=Boshqaruv!$C$10),IF(COUNTIFS($B$4:$B1332,$B1333,$C$4:$C1332,$C1333,$J$4:$J1332,"&gt;="&amp;Boshqaruv!$C$9,$J$4:$J1332,"&lt;="&amp;Boshqaruv!$C$10)=0,1,0),0)</f>
        <v>0</v>
      </c>
      <c r="R1333" s="28" t="n">
        <f aca="false">IF(AND($B1333&lt;&gt;"",$J1333&gt;=Boshqaruv!$C$9,$J1333&lt;=Boshqaruv!$C$10,$K1333&lt;&gt;"",$K1333&lt;=Boshqaruv!$C$10),IF(COUNTIFS($B$4:$B1332,$B1333,$C$4:$C1332,$C1333,$J$4:$J1332,"&gt;="&amp;Boshqaruv!$C$9,$J$4:$J1332,"&lt;="&amp;Boshqaruv!$C$10,$K$4:$K1332,"&lt;&gt;",$K$4:$K1332,"&lt;="&amp;Boshqaruv!$C$10)=0,1,0),0)</f>
        <v>0</v>
      </c>
      <c r="S1333" s="28" t="n">
        <f aca="false">IF($P1333=1,IF(COUNTIFS($B$4:$B1332,$B1333,$C$4:$C1332,$C1333,$P$4:$P1332,1)=0,1,0),0)</f>
        <v>0</v>
      </c>
      <c r="T1333" s="12"/>
    </row>
    <row r="1334" customFormat="false" ht="15" hidden="false" customHeight="false" outlineLevel="0" collapsed="false">
      <c r="A1334" s="20" t="n">
        <v>1330</v>
      </c>
      <c r="B1334" s="12"/>
      <c r="C1334" s="13"/>
      <c r="D1334" s="24"/>
      <c r="E1334" s="12"/>
      <c r="F1334" s="12"/>
      <c r="G1334" s="25"/>
      <c r="H1334" s="25"/>
      <c r="I1334" s="25"/>
      <c r="J1334" s="13"/>
      <c r="K1334" s="13"/>
      <c r="L1334" s="25"/>
      <c r="M1334" s="14" t="str">
        <f aca="false">IF(OR($C1334="",$J1334=""),"",INT(($J1334-$C1334)/365.25))</f>
        <v/>
      </c>
      <c r="N1334" s="14" t="str">
        <f aca="false">IF($M1334="","",IF($M1334&lt;2,"Ha","Yo'q"))</f>
        <v/>
      </c>
      <c r="O1334" s="14" t="str">
        <f aca="false">IF($M1334="","",IF(AND($M1334&gt;=7,$M1334&lt;=17),"Ha","Yo'q"))</f>
        <v/>
      </c>
      <c r="P1334" s="14" t="str">
        <f aca="false">IF(AND($B1334&lt;&gt;"",$J1334&lt;&gt;"",$J1334&lt;=Boshqaruv!$C$10,OR($K1334="",$K1334&gt;Boshqaruv!$C$10),$L1334&lt;&gt;"Tibbiy qarshi ko'rsatma"),1,"")</f>
        <v/>
      </c>
      <c r="Q1334" s="28" t="n">
        <f aca="false">IF(AND($B1334&lt;&gt;"",$J1334&gt;=Boshqaruv!$C$9,$J1334&lt;=Boshqaruv!$C$10),IF(COUNTIFS($B$4:$B1333,$B1334,$C$4:$C1333,$C1334,$J$4:$J1333,"&gt;="&amp;Boshqaruv!$C$9,$J$4:$J1333,"&lt;="&amp;Boshqaruv!$C$10)=0,1,0),0)</f>
        <v>0</v>
      </c>
      <c r="R1334" s="28" t="n">
        <f aca="false">IF(AND($B1334&lt;&gt;"",$J1334&gt;=Boshqaruv!$C$9,$J1334&lt;=Boshqaruv!$C$10,$K1334&lt;&gt;"",$K1334&lt;=Boshqaruv!$C$10),IF(COUNTIFS($B$4:$B1333,$B1334,$C$4:$C1333,$C1334,$J$4:$J1333,"&gt;="&amp;Boshqaruv!$C$9,$J$4:$J1333,"&lt;="&amp;Boshqaruv!$C$10,$K$4:$K1333,"&lt;&gt;",$K$4:$K1333,"&lt;="&amp;Boshqaruv!$C$10)=0,1,0),0)</f>
        <v>0</v>
      </c>
      <c r="S1334" s="28" t="n">
        <f aca="false">IF($P1334=1,IF(COUNTIFS($B$4:$B1333,$B1334,$C$4:$C1333,$C1334,$P$4:$P1333,1)=0,1,0),0)</f>
        <v>0</v>
      </c>
      <c r="T1334" s="12"/>
    </row>
    <row r="1335" customFormat="false" ht="15" hidden="false" customHeight="false" outlineLevel="0" collapsed="false">
      <c r="A1335" s="20" t="n">
        <v>1331</v>
      </c>
      <c r="B1335" s="12"/>
      <c r="C1335" s="13"/>
      <c r="D1335" s="24"/>
      <c r="E1335" s="12"/>
      <c r="F1335" s="12"/>
      <c r="G1335" s="25"/>
      <c r="H1335" s="25"/>
      <c r="I1335" s="25"/>
      <c r="J1335" s="13"/>
      <c r="K1335" s="13"/>
      <c r="L1335" s="25"/>
      <c r="M1335" s="14" t="str">
        <f aca="false">IF(OR($C1335="",$J1335=""),"",INT(($J1335-$C1335)/365.25))</f>
        <v/>
      </c>
      <c r="N1335" s="14" t="str">
        <f aca="false">IF($M1335="","",IF($M1335&lt;2,"Ha","Yo'q"))</f>
        <v/>
      </c>
      <c r="O1335" s="14" t="str">
        <f aca="false">IF($M1335="","",IF(AND($M1335&gt;=7,$M1335&lt;=17),"Ha","Yo'q"))</f>
        <v/>
      </c>
      <c r="P1335" s="14" t="str">
        <f aca="false">IF(AND($B1335&lt;&gt;"",$J1335&lt;&gt;"",$J1335&lt;=Boshqaruv!$C$10,OR($K1335="",$K1335&gt;Boshqaruv!$C$10),$L1335&lt;&gt;"Tibbiy qarshi ko'rsatma"),1,"")</f>
        <v/>
      </c>
      <c r="Q1335" s="28" t="n">
        <f aca="false">IF(AND($B1335&lt;&gt;"",$J1335&gt;=Boshqaruv!$C$9,$J1335&lt;=Boshqaruv!$C$10),IF(COUNTIFS($B$4:$B1334,$B1335,$C$4:$C1334,$C1335,$J$4:$J1334,"&gt;="&amp;Boshqaruv!$C$9,$J$4:$J1334,"&lt;="&amp;Boshqaruv!$C$10)=0,1,0),0)</f>
        <v>0</v>
      </c>
      <c r="R1335" s="28" t="n">
        <f aca="false">IF(AND($B1335&lt;&gt;"",$J1335&gt;=Boshqaruv!$C$9,$J1335&lt;=Boshqaruv!$C$10,$K1335&lt;&gt;"",$K1335&lt;=Boshqaruv!$C$10),IF(COUNTIFS($B$4:$B1334,$B1335,$C$4:$C1334,$C1335,$J$4:$J1334,"&gt;="&amp;Boshqaruv!$C$9,$J$4:$J1334,"&lt;="&amp;Boshqaruv!$C$10,$K$4:$K1334,"&lt;&gt;",$K$4:$K1334,"&lt;="&amp;Boshqaruv!$C$10)=0,1,0),0)</f>
        <v>0</v>
      </c>
      <c r="S1335" s="28" t="n">
        <f aca="false">IF($P1335=1,IF(COUNTIFS($B$4:$B1334,$B1335,$C$4:$C1334,$C1335,$P$4:$P1334,1)=0,1,0),0)</f>
        <v>0</v>
      </c>
      <c r="T1335" s="12"/>
    </row>
    <row r="1336" customFormat="false" ht="15" hidden="false" customHeight="false" outlineLevel="0" collapsed="false">
      <c r="A1336" s="20" t="n">
        <v>1332</v>
      </c>
      <c r="B1336" s="12"/>
      <c r="C1336" s="13"/>
      <c r="D1336" s="24"/>
      <c r="E1336" s="12"/>
      <c r="F1336" s="12"/>
      <c r="G1336" s="25"/>
      <c r="H1336" s="25"/>
      <c r="I1336" s="25"/>
      <c r="J1336" s="13"/>
      <c r="K1336" s="13"/>
      <c r="L1336" s="25"/>
      <c r="M1336" s="14" t="str">
        <f aca="false">IF(OR($C1336="",$J1336=""),"",INT(($J1336-$C1336)/365.25))</f>
        <v/>
      </c>
      <c r="N1336" s="14" t="str">
        <f aca="false">IF($M1336="","",IF($M1336&lt;2,"Ha","Yo'q"))</f>
        <v/>
      </c>
      <c r="O1336" s="14" t="str">
        <f aca="false">IF($M1336="","",IF(AND($M1336&gt;=7,$M1336&lt;=17),"Ha","Yo'q"))</f>
        <v/>
      </c>
      <c r="P1336" s="14" t="str">
        <f aca="false">IF(AND($B1336&lt;&gt;"",$J1336&lt;&gt;"",$J1336&lt;=Boshqaruv!$C$10,OR($K1336="",$K1336&gt;Boshqaruv!$C$10),$L1336&lt;&gt;"Tibbiy qarshi ko'rsatma"),1,"")</f>
        <v/>
      </c>
      <c r="Q1336" s="28" t="n">
        <f aca="false">IF(AND($B1336&lt;&gt;"",$J1336&gt;=Boshqaruv!$C$9,$J1336&lt;=Boshqaruv!$C$10),IF(COUNTIFS($B$4:$B1335,$B1336,$C$4:$C1335,$C1336,$J$4:$J1335,"&gt;="&amp;Boshqaruv!$C$9,$J$4:$J1335,"&lt;="&amp;Boshqaruv!$C$10)=0,1,0),0)</f>
        <v>0</v>
      </c>
      <c r="R1336" s="28" t="n">
        <f aca="false">IF(AND($B1336&lt;&gt;"",$J1336&gt;=Boshqaruv!$C$9,$J1336&lt;=Boshqaruv!$C$10,$K1336&lt;&gt;"",$K1336&lt;=Boshqaruv!$C$10),IF(COUNTIFS($B$4:$B1335,$B1336,$C$4:$C1335,$C1336,$J$4:$J1335,"&gt;="&amp;Boshqaruv!$C$9,$J$4:$J1335,"&lt;="&amp;Boshqaruv!$C$10,$K$4:$K1335,"&lt;&gt;",$K$4:$K1335,"&lt;="&amp;Boshqaruv!$C$10)=0,1,0),0)</f>
        <v>0</v>
      </c>
      <c r="S1336" s="28" t="n">
        <f aca="false">IF($P1336=1,IF(COUNTIFS($B$4:$B1335,$B1336,$C$4:$C1335,$C1336,$P$4:$P1335,1)=0,1,0),0)</f>
        <v>0</v>
      </c>
      <c r="T1336" s="12"/>
    </row>
    <row r="1337" customFormat="false" ht="15" hidden="false" customHeight="false" outlineLevel="0" collapsed="false">
      <c r="A1337" s="20" t="n">
        <v>1333</v>
      </c>
      <c r="B1337" s="12"/>
      <c r="C1337" s="13"/>
      <c r="D1337" s="24"/>
      <c r="E1337" s="12"/>
      <c r="F1337" s="12"/>
      <c r="G1337" s="25"/>
      <c r="H1337" s="25"/>
      <c r="I1337" s="25"/>
      <c r="J1337" s="13"/>
      <c r="K1337" s="13"/>
      <c r="L1337" s="25"/>
      <c r="M1337" s="14" t="str">
        <f aca="false">IF(OR($C1337="",$J1337=""),"",INT(($J1337-$C1337)/365.25))</f>
        <v/>
      </c>
      <c r="N1337" s="14" t="str">
        <f aca="false">IF($M1337="","",IF($M1337&lt;2,"Ha","Yo'q"))</f>
        <v/>
      </c>
      <c r="O1337" s="14" t="str">
        <f aca="false">IF($M1337="","",IF(AND($M1337&gt;=7,$M1337&lt;=17),"Ha","Yo'q"))</f>
        <v/>
      </c>
      <c r="P1337" s="14" t="str">
        <f aca="false">IF(AND($B1337&lt;&gt;"",$J1337&lt;&gt;"",$J1337&lt;=Boshqaruv!$C$10,OR($K1337="",$K1337&gt;Boshqaruv!$C$10),$L1337&lt;&gt;"Tibbiy qarshi ko'rsatma"),1,"")</f>
        <v/>
      </c>
      <c r="Q1337" s="28" t="n">
        <f aca="false">IF(AND($B1337&lt;&gt;"",$J1337&gt;=Boshqaruv!$C$9,$J1337&lt;=Boshqaruv!$C$10),IF(COUNTIFS($B$4:$B1336,$B1337,$C$4:$C1336,$C1337,$J$4:$J1336,"&gt;="&amp;Boshqaruv!$C$9,$J$4:$J1336,"&lt;="&amp;Boshqaruv!$C$10)=0,1,0),0)</f>
        <v>0</v>
      </c>
      <c r="R1337" s="28" t="n">
        <f aca="false">IF(AND($B1337&lt;&gt;"",$J1337&gt;=Boshqaruv!$C$9,$J1337&lt;=Boshqaruv!$C$10,$K1337&lt;&gt;"",$K1337&lt;=Boshqaruv!$C$10),IF(COUNTIFS($B$4:$B1336,$B1337,$C$4:$C1336,$C1337,$J$4:$J1336,"&gt;="&amp;Boshqaruv!$C$9,$J$4:$J1336,"&lt;="&amp;Boshqaruv!$C$10,$K$4:$K1336,"&lt;&gt;",$K$4:$K1336,"&lt;="&amp;Boshqaruv!$C$10)=0,1,0),0)</f>
        <v>0</v>
      </c>
      <c r="S1337" s="28" t="n">
        <f aca="false">IF($P1337=1,IF(COUNTIFS($B$4:$B1336,$B1337,$C$4:$C1336,$C1337,$P$4:$P1336,1)=0,1,0),0)</f>
        <v>0</v>
      </c>
      <c r="T1337" s="12"/>
    </row>
    <row r="1338" customFormat="false" ht="15" hidden="false" customHeight="false" outlineLevel="0" collapsed="false">
      <c r="A1338" s="20" t="n">
        <v>1334</v>
      </c>
      <c r="B1338" s="12"/>
      <c r="C1338" s="13"/>
      <c r="D1338" s="24"/>
      <c r="E1338" s="12"/>
      <c r="F1338" s="12"/>
      <c r="G1338" s="25"/>
      <c r="H1338" s="25"/>
      <c r="I1338" s="25"/>
      <c r="J1338" s="13"/>
      <c r="K1338" s="13"/>
      <c r="L1338" s="25"/>
      <c r="M1338" s="14" t="str">
        <f aca="false">IF(OR($C1338="",$J1338=""),"",INT(($J1338-$C1338)/365.25))</f>
        <v/>
      </c>
      <c r="N1338" s="14" t="str">
        <f aca="false">IF($M1338="","",IF($M1338&lt;2,"Ha","Yo'q"))</f>
        <v/>
      </c>
      <c r="O1338" s="14" t="str">
        <f aca="false">IF($M1338="","",IF(AND($M1338&gt;=7,$M1338&lt;=17),"Ha","Yo'q"))</f>
        <v/>
      </c>
      <c r="P1338" s="14" t="str">
        <f aca="false">IF(AND($B1338&lt;&gt;"",$J1338&lt;&gt;"",$J1338&lt;=Boshqaruv!$C$10,OR($K1338="",$K1338&gt;Boshqaruv!$C$10),$L1338&lt;&gt;"Tibbiy qarshi ko'rsatma"),1,"")</f>
        <v/>
      </c>
      <c r="Q1338" s="28" t="n">
        <f aca="false">IF(AND($B1338&lt;&gt;"",$J1338&gt;=Boshqaruv!$C$9,$J1338&lt;=Boshqaruv!$C$10),IF(COUNTIFS($B$4:$B1337,$B1338,$C$4:$C1337,$C1338,$J$4:$J1337,"&gt;="&amp;Boshqaruv!$C$9,$J$4:$J1337,"&lt;="&amp;Boshqaruv!$C$10)=0,1,0),0)</f>
        <v>0</v>
      </c>
      <c r="R1338" s="28" t="n">
        <f aca="false">IF(AND($B1338&lt;&gt;"",$J1338&gt;=Boshqaruv!$C$9,$J1338&lt;=Boshqaruv!$C$10,$K1338&lt;&gt;"",$K1338&lt;=Boshqaruv!$C$10),IF(COUNTIFS($B$4:$B1337,$B1338,$C$4:$C1337,$C1338,$J$4:$J1337,"&gt;="&amp;Boshqaruv!$C$9,$J$4:$J1337,"&lt;="&amp;Boshqaruv!$C$10,$K$4:$K1337,"&lt;&gt;",$K$4:$K1337,"&lt;="&amp;Boshqaruv!$C$10)=0,1,0),0)</f>
        <v>0</v>
      </c>
      <c r="S1338" s="28" t="n">
        <f aca="false">IF($P1338=1,IF(COUNTIFS($B$4:$B1337,$B1338,$C$4:$C1337,$C1338,$P$4:$P1337,1)=0,1,0),0)</f>
        <v>0</v>
      </c>
      <c r="T1338" s="12"/>
    </row>
    <row r="1339" customFormat="false" ht="15" hidden="false" customHeight="false" outlineLevel="0" collapsed="false">
      <c r="A1339" s="20" t="n">
        <v>1335</v>
      </c>
      <c r="B1339" s="12"/>
      <c r="C1339" s="13"/>
      <c r="D1339" s="24"/>
      <c r="E1339" s="12"/>
      <c r="F1339" s="12"/>
      <c r="G1339" s="25"/>
      <c r="H1339" s="25"/>
      <c r="I1339" s="25"/>
      <c r="J1339" s="13"/>
      <c r="K1339" s="13"/>
      <c r="L1339" s="25"/>
      <c r="M1339" s="14" t="str">
        <f aca="false">IF(OR($C1339="",$J1339=""),"",INT(($J1339-$C1339)/365.25))</f>
        <v/>
      </c>
      <c r="N1339" s="14" t="str">
        <f aca="false">IF($M1339="","",IF($M1339&lt;2,"Ha","Yo'q"))</f>
        <v/>
      </c>
      <c r="O1339" s="14" t="str">
        <f aca="false">IF($M1339="","",IF(AND($M1339&gt;=7,$M1339&lt;=17),"Ha","Yo'q"))</f>
        <v/>
      </c>
      <c r="P1339" s="14" t="str">
        <f aca="false">IF(AND($B1339&lt;&gt;"",$J1339&lt;&gt;"",$J1339&lt;=Boshqaruv!$C$10,OR($K1339="",$K1339&gt;Boshqaruv!$C$10),$L1339&lt;&gt;"Tibbiy qarshi ko'rsatma"),1,"")</f>
        <v/>
      </c>
      <c r="Q1339" s="28" t="n">
        <f aca="false">IF(AND($B1339&lt;&gt;"",$J1339&gt;=Boshqaruv!$C$9,$J1339&lt;=Boshqaruv!$C$10),IF(COUNTIFS($B$4:$B1338,$B1339,$C$4:$C1338,$C1339,$J$4:$J1338,"&gt;="&amp;Boshqaruv!$C$9,$J$4:$J1338,"&lt;="&amp;Boshqaruv!$C$10)=0,1,0),0)</f>
        <v>0</v>
      </c>
      <c r="R1339" s="28" t="n">
        <f aca="false">IF(AND($B1339&lt;&gt;"",$J1339&gt;=Boshqaruv!$C$9,$J1339&lt;=Boshqaruv!$C$10,$K1339&lt;&gt;"",$K1339&lt;=Boshqaruv!$C$10),IF(COUNTIFS($B$4:$B1338,$B1339,$C$4:$C1338,$C1339,$J$4:$J1338,"&gt;="&amp;Boshqaruv!$C$9,$J$4:$J1338,"&lt;="&amp;Boshqaruv!$C$10,$K$4:$K1338,"&lt;&gt;",$K$4:$K1338,"&lt;="&amp;Boshqaruv!$C$10)=0,1,0),0)</f>
        <v>0</v>
      </c>
      <c r="S1339" s="28" t="n">
        <f aca="false">IF($P1339=1,IF(COUNTIFS($B$4:$B1338,$B1339,$C$4:$C1338,$C1339,$P$4:$P1338,1)=0,1,0),0)</f>
        <v>0</v>
      </c>
      <c r="T1339" s="12"/>
    </row>
    <row r="1340" customFormat="false" ht="15" hidden="false" customHeight="false" outlineLevel="0" collapsed="false">
      <c r="A1340" s="20" t="n">
        <v>1336</v>
      </c>
      <c r="B1340" s="12"/>
      <c r="C1340" s="13"/>
      <c r="D1340" s="24"/>
      <c r="E1340" s="12"/>
      <c r="F1340" s="12"/>
      <c r="G1340" s="25"/>
      <c r="H1340" s="25"/>
      <c r="I1340" s="25"/>
      <c r="J1340" s="13"/>
      <c r="K1340" s="13"/>
      <c r="L1340" s="25"/>
      <c r="M1340" s="14" t="str">
        <f aca="false">IF(OR($C1340="",$J1340=""),"",INT(($J1340-$C1340)/365.25))</f>
        <v/>
      </c>
      <c r="N1340" s="14" t="str">
        <f aca="false">IF($M1340="","",IF($M1340&lt;2,"Ha","Yo'q"))</f>
        <v/>
      </c>
      <c r="O1340" s="14" t="str">
        <f aca="false">IF($M1340="","",IF(AND($M1340&gt;=7,$M1340&lt;=17),"Ha","Yo'q"))</f>
        <v/>
      </c>
      <c r="P1340" s="14" t="str">
        <f aca="false">IF(AND($B1340&lt;&gt;"",$J1340&lt;&gt;"",$J1340&lt;=Boshqaruv!$C$10,OR($K1340="",$K1340&gt;Boshqaruv!$C$10),$L1340&lt;&gt;"Tibbiy qarshi ko'rsatma"),1,"")</f>
        <v/>
      </c>
      <c r="Q1340" s="28" t="n">
        <f aca="false">IF(AND($B1340&lt;&gt;"",$J1340&gt;=Boshqaruv!$C$9,$J1340&lt;=Boshqaruv!$C$10),IF(COUNTIFS($B$4:$B1339,$B1340,$C$4:$C1339,$C1340,$J$4:$J1339,"&gt;="&amp;Boshqaruv!$C$9,$J$4:$J1339,"&lt;="&amp;Boshqaruv!$C$10)=0,1,0),0)</f>
        <v>0</v>
      </c>
      <c r="R1340" s="28" t="n">
        <f aca="false">IF(AND($B1340&lt;&gt;"",$J1340&gt;=Boshqaruv!$C$9,$J1340&lt;=Boshqaruv!$C$10,$K1340&lt;&gt;"",$K1340&lt;=Boshqaruv!$C$10),IF(COUNTIFS($B$4:$B1339,$B1340,$C$4:$C1339,$C1340,$J$4:$J1339,"&gt;="&amp;Boshqaruv!$C$9,$J$4:$J1339,"&lt;="&amp;Boshqaruv!$C$10,$K$4:$K1339,"&lt;&gt;",$K$4:$K1339,"&lt;="&amp;Boshqaruv!$C$10)=0,1,0),0)</f>
        <v>0</v>
      </c>
      <c r="S1340" s="28" t="n">
        <f aca="false">IF($P1340=1,IF(COUNTIFS($B$4:$B1339,$B1340,$C$4:$C1339,$C1340,$P$4:$P1339,1)=0,1,0),0)</f>
        <v>0</v>
      </c>
      <c r="T1340" s="12"/>
    </row>
    <row r="1341" customFormat="false" ht="15" hidden="false" customHeight="false" outlineLevel="0" collapsed="false">
      <c r="A1341" s="20" t="n">
        <v>1337</v>
      </c>
      <c r="B1341" s="12"/>
      <c r="C1341" s="13"/>
      <c r="D1341" s="24"/>
      <c r="E1341" s="12"/>
      <c r="F1341" s="12"/>
      <c r="G1341" s="25"/>
      <c r="H1341" s="25"/>
      <c r="I1341" s="25"/>
      <c r="J1341" s="13"/>
      <c r="K1341" s="13"/>
      <c r="L1341" s="25"/>
      <c r="M1341" s="14" t="str">
        <f aca="false">IF(OR($C1341="",$J1341=""),"",INT(($J1341-$C1341)/365.25))</f>
        <v/>
      </c>
      <c r="N1341" s="14" t="str">
        <f aca="false">IF($M1341="","",IF($M1341&lt;2,"Ha","Yo'q"))</f>
        <v/>
      </c>
      <c r="O1341" s="14" t="str">
        <f aca="false">IF($M1341="","",IF(AND($M1341&gt;=7,$M1341&lt;=17),"Ha","Yo'q"))</f>
        <v/>
      </c>
      <c r="P1341" s="14" t="str">
        <f aca="false">IF(AND($B1341&lt;&gt;"",$J1341&lt;&gt;"",$J1341&lt;=Boshqaruv!$C$10,OR($K1341="",$K1341&gt;Boshqaruv!$C$10),$L1341&lt;&gt;"Tibbiy qarshi ko'rsatma"),1,"")</f>
        <v/>
      </c>
      <c r="Q1341" s="28" t="n">
        <f aca="false">IF(AND($B1341&lt;&gt;"",$J1341&gt;=Boshqaruv!$C$9,$J1341&lt;=Boshqaruv!$C$10),IF(COUNTIFS($B$4:$B1340,$B1341,$C$4:$C1340,$C1341,$J$4:$J1340,"&gt;="&amp;Boshqaruv!$C$9,$J$4:$J1340,"&lt;="&amp;Boshqaruv!$C$10)=0,1,0),0)</f>
        <v>0</v>
      </c>
      <c r="R1341" s="28" t="n">
        <f aca="false">IF(AND($B1341&lt;&gt;"",$J1341&gt;=Boshqaruv!$C$9,$J1341&lt;=Boshqaruv!$C$10,$K1341&lt;&gt;"",$K1341&lt;=Boshqaruv!$C$10),IF(COUNTIFS($B$4:$B1340,$B1341,$C$4:$C1340,$C1341,$J$4:$J1340,"&gt;="&amp;Boshqaruv!$C$9,$J$4:$J1340,"&lt;="&amp;Boshqaruv!$C$10,$K$4:$K1340,"&lt;&gt;",$K$4:$K1340,"&lt;="&amp;Boshqaruv!$C$10)=0,1,0),0)</f>
        <v>0</v>
      </c>
      <c r="S1341" s="28" t="n">
        <f aca="false">IF($P1341=1,IF(COUNTIFS($B$4:$B1340,$B1341,$C$4:$C1340,$C1341,$P$4:$P1340,1)=0,1,0),0)</f>
        <v>0</v>
      </c>
      <c r="T1341" s="12"/>
    </row>
    <row r="1342" customFormat="false" ht="15" hidden="false" customHeight="false" outlineLevel="0" collapsed="false">
      <c r="A1342" s="20" t="n">
        <v>1338</v>
      </c>
      <c r="B1342" s="12"/>
      <c r="C1342" s="13"/>
      <c r="D1342" s="24"/>
      <c r="E1342" s="12"/>
      <c r="F1342" s="12"/>
      <c r="G1342" s="25"/>
      <c r="H1342" s="25"/>
      <c r="I1342" s="25"/>
      <c r="J1342" s="13"/>
      <c r="K1342" s="13"/>
      <c r="L1342" s="25"/>
      <c r="M1342" s="14" t="str">
        <f aca="false">IF(OR($C1342="",$J1342=""),"",INT(($J1342-$C1342)/365.25))</f>
        <v/>
      </c>
      <c r="N1342" s="14" t="str">
        <f aca="false">IF($M1342="","",IF($M1342&lt;2,"Ha","Yo'q"))</f>
        <v/>
      </c>
      <c r="O1342" s="14" t="str">
        <f aca="false">IF($M1342="","",IF(AND($M1342&gt;=7,$M1342&lt;=17),"Ha","Yo'q"))</f>
        <v/>
      </c>
      <c r="P1342" s="14" t="str">
        <f aca="false">IF(AND($B1342&lt;&gt;"",$J1342&lt;&gt;"",$J1342&lt;=Boshqaruv!$C$10,OR($K1342="",$K1342&gt;Boshqaruv!$C$10),$L1342&lt;&gt;"Tibbiy qarshi ko'rsatma"),1,"")</f>
        <v/>
      </c>
      <c r="Q1342" s="28" t="n">
        <f aca="false">IF(AND($B1342&lt;&gt;"",$J1342&gt;=Boshqaruv!$C$9,$J1342&lt;=Boshqaruv!$C$10),IF(COUNTIFS($B$4:$B1341,$B1342,$C$4:$C1341,$C1342,$J$4:$J1341,"&gt;="&amp;Boshqaruv!$C$9,$J$4:$J1341,"&lt;="&amp;Boshqaruv!$C$10)=0,1,0),0)</f>
        <v>0</v>
      </c>
      <c r="R1342" s="28" t="n">
        <f aca="false">IF(AND($B1342&lt;&gt;"",$J1342&gt;=Boshqaruv!$C$9,$J1342&lt;=Boshqaruv!$C$10,$K1342&lt;&gt;"",$K1342&lt;=Boshqaruv!$C$10),IF(COUNTIFS($B$4:$B1341,$B1342,$C$4:$C1341,$C1342,$J$4:$J1341,"&gt;="&amp;Boshqaruv!$C$9,$J$4:$J1341,"&lt;="&amp;Boshqaruv!$C$10,$K$4:$K1341,"&lt;&gt;",$K$4:$K1341,"&lt;="&amp;Boshqaruv!$C$10)=0,1,0),0)</f>
        <v>0</v>
      </c>
      <c r="S1342" s="28" t="n">
        <f aca="false">IF($P1342=1,IF(COUNTIFS($B$4:$B1341,$B1342,$C$4:$C1341,$C1342,$P$4:$P1341,1)=0,1,0),0)</f>
        <v>0</v>
      </c>
      <c r="T1342" s="12"/>
    </row>
    <row r="1343" customFormat="false" ht="15" hidden="false" customHeight="false" outlineLevel="0" collapsed="false">
      <c r="A1343" s="20" t="n">
        <v>1339</v>
      </c>
      <c r="B1343" s="12"/>
      <c r="C1343" s="13"/>
      <c r="D1343" s="24"/>
      <c r="E1343" s="12"/>
      <c r="F1343" s="12"/>
      <c r="G1343" s="25"/>
      <c r="H1343" s="25"/>
      <c r="I1343" s="25"/>
      <c r="J1343" s="13"/>
      <c r="K1343" s="13"/>
      <c r="L1343" s="25"/>
      <c r="M1343" s="14" t="str">
        <f aca="false">IF(OR($C1343="",$J1343=""),"",INT(($J1343-$C1343)/365.25))</f>
        <v/>
      </c>
      <c r="N1343" s="14" t="str">
        <f aca="false">IF($M1343="","",IF($M1343&lt;2,"Ha","Yo'q"))</f>
        <v/>
      </c>
      <c r="O1343" s="14" t="str">
        <f aca="false">IF($M1343="","",IF(AND($M1343&gt;=7,$M1343&lt;=17),"Ha","Yo'q"))</f>
        <v/>
      </c>
      <c r="P1343" s="14" t="str">
        <f aca="false">IF(AND($B1343&lt;&gt;"",$J1343&lt;&gt;"",$J1343&lt;=Boshqaruv!$C$10,OR($K1343="",$K1343&gt;Boshqaruv!$C$10),$L1343&lt;&gt;"Tibbiy qarshi ko'rsatma"),1,"")</f>
        <v/>
      </c>
      <c r="Q1343" s="28" t="n">
        <f aca="false">IF(AND($B1343&lt;&gt;"",$J1343&gt;=Boshqaruv!$C$9,$J1343&lt;=Boshqaruv!$C$10),IF(COUNTIFS($B$4:$B1342,$B1343,$C$4:$C1342,$C1343,$J$4:$J1342,"&gt;="&amp;Boshqaruv!$C$9,$J$4:$J1342,"&lt;="&amp;Boshqaruv!$C$10)=0,1,0),0)</f>
        <v>0</v>
      </c>
      <c r="R1343" s="28" t="n">
        <f aca="false">IF(AND($B1343&lt;&gt;"",$J1343&gt;=Boshqaruv!$C$9,$J1343&lt;=Boshqaruv!$C$10,$K1343&lt;&gt;"",$K1343&lt;=Boshqaruv!$C$10),IF(COUNTIFS($B$4:$B1342,$B1343,$C$4:$C1342,$C1343,$J$4:$J1342,"&gt;="&amp;Boshqaruv!$C$9,$J$4:$J1342,"&lt;="&amp;Boshqaruv!$C$10,$K$4:$K1342,"&lt;&gt;",$K$4:$K1342,"&lt;="&amp;Boshqaruv!$C$10)=0,1,0),0)</f>
        <v>0</v>
      </c>
      <c r="S1343" s="28" t="n">
        <f aca="false">IF($P1343=1,IF(COUNTIFS($B$4:$B1342,$B1343,$C$4:$C1342,$C1343,$P$4:$P1342,1)=0,1,0),0)</f>
        <v>0</v>
      </c>
      <c r="T1343" s="12"/>
    </row>
    <row r="1344" customFormat="false" ht="15" hidden="false" customHeight="false" outlineLevel="0" collapsed="false">
      <c r="A1344" s="20" t="n">
        <v>1340</v>
      </c>
      <c r="B1344" s="12"/>
      <c r="C1344" s="13"/>
      <c r="D1344" s="24"/>
      <c r="E1344" s="12"/>
      <c r="F1344" s="12"/>
      <c r="G1344" s="25"/>
      <c r="H1344" s="25"/>
      <c r="I1344" s="25"/>
      <c r="J1344" s="13"/>
      <c r="K1344" s="13"/>
      <c r="L1344" s="25"/>
      <c r="M1344" s="14" t="str">
        <f aca="false">IF(OR($C1344="",$J1344=""),"",INT(($J1344-$C1344)/365.25))</f>
        <v/>
      </c>
      <c r="N1344" s="14" t="str">
        <f aca="false">IF($M1344="","",IF($M1344&lt;2,"Ha","Yo'q"))</f>
        <v/>
      </c>
      <c r="O1344" s="14" t="str">
        <f aca="false">IF($M1344="","",IF(AND($M1344&gt;=7,$M1344&lt;=17),"Ha","Yo'q"))</f>
        <v/>
      </c>
      <c r="P1344" s="14" t="str">
        <f aca="false">IF(AND($B1344&lt;&gt;"",$J1344&lt;&gt;"",$J1344&lt;=Boshqaruv!$C$10,OR($K1344="",$K1344&gt;Boshqaruv!$C$10),$L1344&lt;&gt;"Tibbiy qarshi ko'rsatma"),1,"")</f>
        <v/>
      </c>
      <c r="Q1344" s="28" t="n">
        <f aca="false">IF(AND($B1344&lt;&gt;"",$J1344&gt;=Boshqaruv!$C$9,$J1344&lt;=Boshqaruv!$C$10),IF(COUNTIFS($B$4:$B1343,$B1344,$C$4:$C1343,$C1344,$J$4:$J1343,"&gt;="&amp;Boshqaruv!$C$9,$J$4:$J1343,"&lt;="&amp;Boshqaruv!$C$10)=0,1,0),0)</f>
        <v>0</v>
      </c>
      <c r="R1344" s="28" t="n">
        <f aca="false">IF(AND($B1344&lt;&gt;"",$J1344&gt;=Boshqaruv!$C$9,$J1344&lt;=Boshqaruv!$C$10,$K1344&lt;&gt;"",$K1344&lt;=Boshqaruv!$C$10),IF(COUNTIFS($B$4:$B1343,$B1344,$C$4:$C1343,$C1344,$J$4:$J1343,"&gt;="&amp;Boshqaruv!$C$9,$J$4:$J1343,"&lt;="&amp;Boshqaruv!$C$10,$K$4:$K1343,"&lt;&gt;",$K$4:$K1343,"&lt;="&amp;Boshqaruv!$C$10)=0,1,0),0)</f>
        <v>0</v>
      </c>
      <c r="S1344" s="28" t="n">
        <f aca="false">IF($P1344=1,IF(COUNTIFS($B$4:$B1343,$B1344,$C$4:$C1343,$C1344,$P$4:$P1343,1)=0,1,0),0)</f>
        <v>0</v>
      </c>
      <c r="T1344" s="12"/>
    </row>
    <row r="1345" customFormat="false" ht="15" hidden="false" customHeight="false" outlineLevel="0" collapsed="false">
      <c r="A1345" s="20" t="n">
        <v>1341</v>
      </c>
      <c r="B1345" s="12"/>
      <c r="C1345" s="13"/>
      <c r="D1345" s="24"/>
      <c r="E1345" s="12"/>
      <c r="F1345" s="12"/>
      <c r="G1345" s="25"/>
      <c r="H1345" s="25"/>
      <c r="I1345" s="25"/>
      <c r="J1345" s="13"/>
      <c r="K1345" s="13"/>
      <c r="L1345" s="25"/>
      <c r="M1345" s="14" t="str">
        <f aca="false">IF(OR($C1345="",$J1345=""),"",INT(($J1345-$C1345)/365.25))</f>
        <v/>
      </c>
      <c r="N1345" s="14" t="str">
        <f aca="false">IF($M1345="","",IF($M1345&lt;2,"Ha","Yo'q"))</f>
        <v/>
      </c>
      <c r="O1345" s="14" t="str">
        <f aca="false">IF($M1345="","",IF(AND($M1345&gt;=7,$M1345&lt;=17),"Ha","Yo'q"))</f>
        <v/>
      </c>
      <c r="P1345" s="14" t="str">
        <f aca="false">IF(AND($B1345&lt;&gt;"",$J1345&lt;&gt;"",$J1345&lt;=Boshqaruv!$C$10,OR($K1345="",$K1345&gt;Boshqaruv!$C$10),$L1345&lt;&gt;"Tibbiy qarshi ko'rsatma"),1,"")</f>
        <v/>
      </c>
      <c r="Q1345" s="28" t="n">
        <f aca="false">IF(AND($B1345&lt;&gt;"",$J1345&gt;=Boshqaruv!$C$9,$J1345&lt;=Boshqaruv!$C$10),IF(COUNTIFS($B$4:$B1344,$B1345,$C$4:$C1344,$C1345,$J$4:$J1344,"&gt;="&amp;Boshqaruv!$C$9,$J$4:$J1344,"&lt;="&amp;Boshqaruv!$C$10)=0,1,0),0)</f>
        <v>0</v>
      </c>
      <c r="R1345" s="28" t="n">
        <f aca="false">IF(AND($B1345&lt;&gt;"",$J1345&gt;=Boshqaruv!$C$9,$J1345&lt;=Boshqaruv!$C$10,$K1345&lt;&gt;"",$K1345&lt;=Boshqaruv!$C$10),IF(COUNTIFS($B$4:$B1344,$B1345,$C$4:$C1344,$C1345,$J$4:$J1344,"&gt;="&amp;Boshqaruv!$C$9,$J$4:$J1344,"&lt;="&amp;Boshqaruv!$C$10,$K$4:$K1344,"&lt;&gt;",$K$4:$K1344,"&lt;="&amp;Boshqaruv!$C$10)=0,1,0),0)</f>
        <v>0</v>
      </c>
      <c r="S1345" s="28" t="n">
        <f aca="false">IF($P1345=1,IF(COUNTIFS($B$4:$B1344,$B1345,$C$4:$C1344,$C1345,$P$4:$P1344,1)=0,1,0),0)</f>
        <v>0</v>
      </c>
      <c r="T1345" s="12"/>
    </row>
    <row r="1346" customFormat="false" ht="15" hidden="false" customHeight="false" outlineLevel="0" collapsed="false">
      <c r="A1346" s="20" t="n">
        <v>1342</v>
      </c>
      <c r="B1346" s="12"/>
      <c r="C1346" s="13"/>
      <c r="D1346" s="24"/>
      <c r="E1346" s="12"/>
      <c r="F1346" s="12"/>
      <c r="G1346" s="25"/>
      <c r="H1346" s="25"/>
      <c r="I1346" s="25"/>
      <c r="J1346" s="13"/>
      <c r="K1346" s="13"/>
      <c r="L1346" s="25"/>
      <c r="M1346" s="14" t="str">
        <f aca="false">IF(OR($C1346="",$J1346=""),"",INT(($J1346-$C1346)/365.25))</f>
        <v/>
      </c>
      <c r="N1346" s="14" t="str">
        <f aca="false">IF($M1346="","",IF($M1346&lt;2,"Ha","Yo'q"))</f>
        <v/>
      </c>
      <c r="O1346" s="14" t="str">
        <f aca="false">IF($M1346="","",IF(AND($M1346&gt;=7,$M1346&lt;=17),"Ha","Yo'q"))</f>
        <v/>
      </c>
      <c r="P1346" s="14" t="str">
        <f aca="false">IF(AND($B1346&lt;&gt;"",$J1346&lt;&gt;"",$J1346&lt;=Boshqaruv!$C$10,OR($K1346="",$K1346&gt;Boshqaruv!$C$10),$L1346&lt;&gt;"Tibbiy qarshi ko'rsatma"),1,"")</f>
        <v/>
      </c>
      <c r="Q1346" s="28" t="n">
        <f aca="false">IF(AND($B1346&lt;&gt;"",$J1346&gt;=Boshqaruv!$C$9,$J1346&lt;=Boshqaruv!$C$10),IF(COUNTIFS($B$4:$B1345,$B1346,$C$4:$C1345,$C1346,$J$4:$J1345,"&gt;="&amp;Boshqaruv!$C$9,$J$4:$J1345,"&lt;="&amp;Boshqaruv!$C$10)=0,1,0),0)</f>
        <v>0</v>
      </c>
      <c r="R1346" s="28" t="n">
        <f aca="false">IF(AND($B1346&lt;&gt;"",$J1346&gt;=Boshqaruv!$C$9,$J1346&lt;=Boshqaruv!$C$10,$K1346&lt;&gt;"",$K1346&lt;=Boshqaruv!$C$10),IF(COUNTIFS($B$4:$B1345,$B1346,$C$4:$C1345,$C1346,$J$4:$J1345,"&gt;="&amp;Boshqaruv!$C$9,$J$4:$J1345,"&lt;="&amp;Boshqaruv!$C$10,$K$4:$K1345,"&lt;&gt;",$K$4:$K1345,"&lt;="&amp;Boshqaruv!$C$10)=0,1,0),0)</f>
        <v>0</v>
      </c>
      <c r="S1346" s="28" t="n">
        <f aca="false">IF($P1346=1,IF(COUNTIFS($B$4:$B1345,$B1346,$C$4:$C1345,$C1346,$P$4:$P1345,1)=0,1,0),0)</f>
        <v>0</v>
      </c>
      <c r="T1346" s="12"/>
    </row>
    <row r="1347" customFormat="false" ht="15" hidden="false" customHeight="false" outlineLevel="0" collapsed="false">
      <c r="A1347" s="20" t="n">
        <v>1343</v>
      </c>
      <c r="B1347" s="12"/>
      <c r="C1347" s="13"/>
      <c r="D1347" s="24"/>
      <c r="E1347" s="12"/>
      <c r="F1347" s="12"/>
      <c r="G1347" s="25"/>
      <c r="H1347" s="25"/>
      <c r="I1347" s="25"/>
      <c r="J1347" s="13"/>
      <c r="K1347" s="13"/>
      <c r="L1347" s="25"/>
      <c r="M1347" s="14" t="str">
        <f aca="false">IF(OR($C1347="",$J1347=""),"",INT(($J1347-$C1347)/365.25))</f>
        <v/>
      </c>
      <c r="N1347" s="14" t="str">
        <f aca="false">IF($M1347="","",IF($M1347&lt;2,"Ha","Yo'q"))</f>
        <v/>
      </c>
      <c r="O1347" s="14" t="str">
        <f aca="false">IF($M1347="","",IF(AND($M1347&gt;=7,$M1347&lt;=17),"Ha","Yo'q"))</f>
        <v/>
      </c>
      <c r="P1347" s="14" t="str">
        <f aca="false">IF(AND($B1347&lt;&gt;"",$J1347&lt;&gt;"",$J1347&lt;=Boshqaruv!$C$10,OR($K1347="",$K1347&gt;Boshqaruv!$C$10),$L1347&lt;&gt;"Tibbiy qarshi ko'rsatma"),1,"")</f>
        <v/>
      </c>
      <c r="Q1347" s="28" t="n">
        <f aca="false">IF(AND($B1347&lt;&gt;"",$J1347&gt;=Boshqaruv!$C$9,$J1347&lt;=Boshqaruv!$C$10),IF(COUNTIFS($B$4:$B1346,$B1347,$C$4:$C1346,$C1347,$J$4:$J1346,"&gt;="&amp;Boshqaruv!$C$9,$J$4:$J1346,"&lt;="&amp;Boshqaruv!$C$10)=0,1,0),0)</f>
        <v>0</v>
      </c>
      <c r="R1347" s="28" t="n">
        <f aca="false">IF(AND($B1347&lt;&gt;"",$J1347&gt;=Boshqaruv!$C$9,$J1347&lt;=Boshqaruv!$C$10,$K1347&lt;&gt;"",$K1347&lt;=Boshqaruv!$C$10),IF(COUNTIFS($B$4:$B1346,$B1347,$C$4:$C1346,$C1347,$J$4:$J1346,"&gt;="&amp;Boshqaruv!$C$9,$J$4:$J1346,"&lt;="&amp;Boshqaruv!$C$10,$K$4:$K1346,"&lt;&gt;",$K$4:$K1346,"&lt;="&amp;Boshqaruv!$C$10)=0,1,0),0)</f>
        <v>0</v>
      </c>
      <c r="S1347" s="28" t="n">
        <f aca="false">IF($P1347=1,IF(COUNTIFS($B$4:$B1346,$B1347,$C$4:$C1346,$C1347,$P$4:$P1346,1)=0,1,0),0)</f>
        <v>0</v>
      </c>
      <c r="T1347" s="12"/>
    </row>
    <row r="1348" customFormat="false" ht="15" hidden="false" customHeight="false" outlineLevel="0" collapsed="false">
      <c r="A1348" s="20" t="n">
        <v>1344</v>
      </c>
      <c r="B1348" s="12"/>
      <c r="C1348" s="13"/>
      <c r="D1348" s="24"/>
      <c r="E1348" s="12"/>
      <c r="F1348" s="12"/>
      <c r="G1348" s="25"/>
      <c r="H1348" s="25"/>
      <c r="I1348" s="25"/>
      <c r="J1348" s="13"/>
      <c r="K1348" s="13"/>
      <c r="L1348" s="25"/>
      <c r="M1348" s="14" t="str">
        <f aca="false">IF(OR($C1348="",$J1348=""),"",INT(($J1348-$C1348)/365.25))</f>
        <v/>
      </c>
      <c r="N1348" s="14" t="str">
        <f aca="false">IF($M1348="","",IF($M1348&lt;2,"Ha","Yo'q"))</f>
        <v/>
      </c>
      <c r="O1348" s="14" t="str">
        <f aca="false">IF($M1348="","",IF(AND($M1348&gt;=7,$M1348&lt;=17),"Ha","Yo'q"))</f>
        <v/>
      </c>
      <c r="P1348" s="14" t="str">
        <f aca="false">IF(AND($B1348&lt;&gt;"",$J1348&lt;&gt;"",$J1348&lt;=Boshqaruv!$C$10,OR($K1348="",$K1348&gt;Boshqaruv!$C$10),$L1348&lt;&gt;"Tibbiy qarshi ko'rsatma"),1,"")</f>
        <v/>
      </c>
      <c r="Q1348" s="28" t="n">
        <f aca="false">IF(AND($B1348&lt;&gt;"",$J1348&gt;=Boshqaruv!$C$9,$J1348&lt;=Boshqaruv!$C$10),IF(COUNTIFS($B$4:$B1347,$B1348,$C$4:$C1347,$C1348,$J$4:$J1347,"&gt;="&amp;Boshqaruv!$C$9,$J$4:$J1347,"&lt;="&amp;Boshqaruv!$C$10)=0,1,0),0)</f>
        <v>0</v>
      </c>
      <c r="R1348" s="28" t="n">
        <f aca="false">IF(AND($B1348&lt;&gt;"",$J1348&gt;=Boshqaruv!$C$9,$J1348&lt;=Boshqaruv!$C$10,$K1348&lt;&gt;"",$K1348&lt;=Boshqaruv!$C$10),IF(COUNTIFS($B$4:$B1347,$B1348,$C$4:$C1347,$C1348,$J$4:$J1347,"&gt;="&amp;Boshqaruv!$C$9,$J$4:$J1347,"&lt;="&amp;Boshqaruv!$C$10,$K$4:$K1347,"&lt;&gt;",$K$4:$K1347,"&lt;="&amp;Boshqaruv!$C$10)=0,1,0),0)</f>
        <v>0</v>
      </c>
      <c r="S1348" s="28" t="n">
        <f aca="false">IF($P1348=1,IF(COUNTIFS($B$4:$B1347,$B1348,$C$4:$C1347,$C1348,$P$4:$P1347,1)=0,1,0),0)</f>
        <v>0</v>
      </c>
      <c r="T1348" s="12"/>
    </row>
    <row r="1349" customFormat="false" ht="15" hidden="false" customHeight="false" outlineLevel="0" collapsed="false">
      <c r="A1349" s="20" t="n">
        <v>1345</v>
      </c>
      <c r="B1349" s="12"/>
      <c r="C1349" s="13"/>
      <c r="D1349" s="24"/>
      <c r="E1349" s="12"/>
      <c r="F1349" s="12"/>
      <c r="G1349" s="25"/>
      <c r="H1349" s="25"/>
      <c r="I1349" s="25"/>
      <c r="J1349" s="13"/>
      <c r="K1349" s="13"/>
      <c r="L1349" s="25"/>
      <c r="M1349" s="14" t="str">
        <f aca="false">IF(OR($C1349="",$J1349=""),"",INT(($J1349-$C1349)/365.25))</f>
        <v/>
      </c>
      <c r="N1349" s="14" t="str">
        <f aca="false">IF($M1349="","",IF($M1349&lt;2,"Ha","Yo'q"))</f>
        <v/>
      </c>
      <c r="O1349" s="14" t="str">
        <f aca="false">IF($M1349="","",IF(AND($M1349&gt;=7,$M1349&lt;=17),"Ha","Yo'q"))</f>
        <v/>
      </c>
      <c r="P1349" s="14" t="str">
        <f aca="false">IF(AND($B1349&lt;&gt;"",$J1349&lt;&gt;"",$J1349&lt;=Boshqaruv!$C$10,OR($K1349="",$K1349&gt;Boshqaruv!$C$10),$L1349&lt;&gt;"Tibbiy qarshi ko'rsatma"),1,"")</f>
        <v/>
      </c>
      <c r="Q1349" s="28" t="n">
        <f aca="false">IF(AND($B1349&lt;&gt;"",$J1349&gt;=Boshqaruv!$C$9,$J1349&lt;=Boshqaruv!$C$10),IF(COUNTIFS($B$4:$B1348,$B1349,$C$4:$C1348,$C1349,$J$4:$J1348,"&gt;="&amp;Boshqaruv!$C$9,$J$4:$J1348,"&lt;="&amp;Boshqaruv!$C$10)=0,1,0),0)</f>
        <v>0</v>
      </c>
      <c r="R1349" s="28" t="n">
        <f aca="false">IF(AND($B1349&lt;&gt;"",$J1349&gt;=Boshqaruv!$C$9,$J1349&lt;=Boshqaruv!$C$10,$K1349&lt;&gt;"",$K1349&lt;=Boshqaruv!$C$10),IF(COUNTIFS($B$4:$B1348,$B1349,$C$4:$C1348,$C1349,$J$4:$J1348,"&gt;="&amp;Boshqaruv!$C$9,$J$4:$J1348,"&lt;="&amp;Boshqaruv!$C$10,$K$4:$K1348,"&lt;&gt;",$K$4:$K1348,"&lt;="&amp;Boshqaruv!$C$10)=0,1,0),0)</f>
        <v>0</v>
      </c>
      <c r="S1349" s="28" t="n">
        <f aca="false">IF($P1349=1,IF(COUNTIFS($B$4:$B1348,$B1349,$C$4:$C1348,$C1349,$P$4:$P1348,1)=0,1,0),0)</f>
        <v>0</v>
      </c>
      <c r="T1349" s="12"/>
    </row>
    <row r="1350" customFormat="false" ht="15" hidden="false" customHeight="false" outlineLevel="0" collapsed="false">
      <c r="A1350" s="20" t="n">
        <v>1346</v>
      </c>
      <c r="B1350" s="12"/>
      <c r="C1350" s="13"/>
      <c r="D1350" s="24"/>
      <c r="E1350" s="12"/>
      <c r="F1350" s="12"/>
      <c r="G1350" s="25"/>
      <c r="H1350" s="25"/>
      <c r="I1350" s="25"/>
      <c r="J1350" s="13"/>
      <c r="K1350" s="13"/>
      <c r="L1350" s="25"/>
      <c r="M1350" s="14" t="str">
        <f aca="false">IF(OR($C1350="",$J1350=""),"",INT(($J1350-$C1350)/365.25))</f>
        <v/>
      </c>
      <c r="N1350" s="14" t="str">
        <f aca="false">IF($M1350="","",IF($M1350&lt;2,"Ha","Yo'q"))</f>
        <v/>
      </c>
      <c r="O1350" s="14" t="str">
        <f aca="false">IF($M1350="","",IF(AND($M1350&gt;=7,$M1350&lt;=17),"Ha","Yo'q"))</f>
        <v/>
      </c>
      <c r="P1350" s="14" t="str">
        <f aca="false">IF(AND($B1350&lt;&gt;"",$J1350&lt;&gt;"",$J1350&lt;=Boshqaruv!$C$10,OR($K1350="",$K1350&gt;Boshqaruv!$C$10),$L1350&lt;&gt;"Tibbiy qarshi ko'rsatma"),1,"")</f>
        <v/>
      </c>
      <c r="Q1350" s="28" t="n">
        <f aca="false">IF(AND($B1350&lt;&gt;"",$J1350&gt;=Boshqaruv!$C$9,$J1350&lt;=Boshqaruv!$C$10),IF(COUNTIFS($B$4:$B1349,$B1350,$C$4:$C1349,$C1350,$J$4:$J1349,"&gt;="&amp;Boshqaruv!$C$9,$J$4:$J1349,"&lt;="&amp;Boshqaruv!$C$10)=0,1,0),0)</f>
        <v>0</v>
      </c>
      <c r="R1350" s="28" t="n">
        <f aca="false">IF(AND($B1350&lt;&gt;"",$J1350&gt;=Boshqaruv!$C$9,$J1350&lt;=Boshqaruv!$C$10,$K1350&lt;&gt;"",$K1350&lt;=Boshqaruv!$C$10),IF(COUNTIFS($B$4:$B1349,$B1350,$C$4:$C1349,$C1350,$J$4:$J1349,"&gt;="&amp;Boshqaruv!$C$9,$J$4:$J1349,"&lt;="&amp;Boshqaruv!$C$10,$K$4:$K1349,"&lt;&gt;",$K$4:$K1349,"&lt;="&amp;Boshqaruv!$C$10)=0,1,0),0)</f>
        <v>0</v>
      </c>
      <c r="S1350" s="28" t="n">
        <f aca="false">IF($P1350=1,IF(COUNTIFS($B$4:$B1349,$B1350,$C$4:$C1349,$C1350,$P$4:$P1349,1)=0,1,0),0)</f>
        <v>0</v>
      </c>
      <c r="T1350" s="12"/>
    </row>
    <row r="1351" customFormat="false" ht="15" hidden="false" customHeight="false" outlineLevel="0" collapsed="false">
      <c r="A1351" s="20" t="n">
        <v>1347</v>
      </c>
      <c r="B1351" s="12"/>
      <c r="C1351" s="13"/>
      <c r="D1351" s="24"/>
      <c r="E1351" s="12"/>
      <c r="F1351" s="12"/>
      <c r="G1351" s="25"/>
      <c r="H1351" s="25"/>
      <c r="I1351" s="25"/>
      <c r="J1351" s="13"/>
      <c r="K1351" s="13"/>
      <c r="L1351" s="25"/>
      <c r="M1351" s="14" t="str">
        <f aca="false">IF(OR($C1351="",$J1351=""),"",INT(($J1351-$C1351)/365.25))</f>
        <v/>
      </c>
      <c r="N1351" s="14" t="str">
        <f aca="false">IF($M1351="","",IF($M1351&lt;2,"Ha","Yo'q"))</f>
        <v/>
      </c>
      <c r="O1351" s="14" t="str">
        <f aca="false">IF($M1351="","",IF(AND($M1351&gt;=7,$M1351&lt;=17),"Ha","Yo'q"))</f>
        <v/>
      </c>
      <c r="P1351" s="14" t="str">
        <f aca="false">IF(AND($B1351&lt;&gt;"",$J1351&lt;&gt;"",$J1351&lt;=Boshqaruv!$C$10,OR($K1351="",$K1351&gt;Boshqaruv!$C$10),$L1351&lt;&gt;"Tibbiy qarshi ko'rsatma"),1,"")</f>
        <v/>
      </c>
      <c r="Q1351" s="28" t="n">
        <f aca="false">IF(AND($B1351&lt;&gt;"",$J1351&gt;=Boshqaruv!$C$9,$J1351&lt;=Boshqaruv!$C$10),IF(COUNTIFS($B$4:$B1350,$B1351,$C$4:$C1350,$C1351,$J$4:$J1350,"&gt;="&amp;Boshqaruv!$C$9,$J$4:$J1350,"&lt;="&amp;Boshqaruv!$C$10)=0,1,0),0)</f>
        <v>0</v>
      </c>
      <c r="R1351" s="28" t="n">
        <f aca="false">IF(AND($B1351&lt;&gt;"",$J1351&gt;=Boshqaruv!$C$9,$J1351&lt;=Boshqaruv!$C$10,$K1351&lt;&gt;"",$K1351&lt;=Boshqaruv!$C$10),IF(COUNTIFS($B$4:$B1350,$B1351,$C$4:$C1350,$C1351,$J$4:$J1350,"&gt;="&amp;Boshqaruv!$C$9,$J$4:$J1350,"&lt;="&amp;Boshqaruv!$C$10,$K$4:$K1350,"&lt;&gt;",$K$4:$K1350,"&lt;="&amp;Boshqaruv!$C$10)=0,1,0),0)</f>
        <v>0</v>
      </c>
      <c r="S1351" s="28" t="n">
        <f aca="false">IF($P1351=1,IF(COUNTIFS($B$4:$B1350,$B1351,$C$4:$C1350,$C1351,$P$4:$P1350,1)=0,1,0),0)</f>
        <v>0</v>
      </c>
      <c r="T1351" s="12"/>
    </row>
    <row r="1352" customFormat="false" ht="15" hidden="false" customHeight="false" outlineLevel="0" collapsed="false">
      <c r="A1352" s="20" t="n">
        <v>1348</v>
      </c>
      <c r="B1352" s="12"/>
      <c r="C1352" s="13"/>
      <c r="D1352" s="24"/>
      <c r="E1352" s="12"/>
      <c r="F1352" s="12"/>
      <c r="G1352" s="25"/>
      <c r="H1352" s="25"/>
      <c r="I1352" s="25"/>
      <c r="J1352" s="13"/>
      <c r="K1352" s="13"/>
      <c r="L1352" s="25"/>
      <c r="M1352" s="14" t="str">
        <f aca="false">IF(OR($C1352="",$J1352=""),"",INT(($J1352-$C1352)/365.25))</f>
        <v/>
      </c>
      <c r="N1352" s="14" t="str">
        <f aca="false">IF($M1352="","",IF($M1352&lt;2,"Ha","Yo'q"))</f>
        <v/>
      </c>
      <c r="O1352" s="14" t="str">
        <f aca="false">IF($M1352="","",IF(AND($M1352&gt;=7,$M1352&lt;=17),"Ha","Yo'q"))</f>
        <v/>
      </c>
      <c r="P1352" s="14" t="str">
        <f aca="false">IF(AND($B1352&lt;&gt;"",$J1352&lt;&gt;"",$J1352&lt;=Boshqaruv!$C$10,OR($K1352="",$K1352&gt;Boshqaruv!$C$10),$L1352&lt;&gt;"Tibbiy qarshi ko'rsatma"),1,"")</f>
        <v/>
      </c>
      <c r="Q1352" s="28" t="n">
        <f aca="false">IF(AND($B1352&lt;&gt;"",$J1352&gt;=Boshqaruv!$C$9,$J1352&lt;=Boshqaruv!$C$10),IF(COUNTIFS($B$4:$B1351,$B1352,$C$4:$C1351,$C1352,$J$4:$J1351,"&gt;="&amp;Boshqaruv!$C$9,$J$4:$J1351,"&lt;="&amp;Boshqaruv!$C$10)=0,1,0),0)</f>
        <v>0</v>
      </c>
      <c r="R1352" s="28" t="n">
        <f aca="false">IF(AND($B1352&lt;&gt;"",$J1352&gt;=Boshqaruv!$C$9,$J1352&lt;=Boshqaruv!$C$10,$K1352&lt;&gt;"",$K1352&lt;=Boshqaruv!$C$10),IF(COUNTIFS($B$4:$B1351,$B1352,$C$4:$C1351,$C1352,$J$4:$J1351,"&gt;="&amp;Boshqaruv!$C$9,$J$4:$J1351,"&lt;="&amp;Boshqaruv!$C$10,$K$4:$K1351,"&lt;&gt;",$K$4:$K1351,"&lt;="&amp;Boshqaruv!$C$10)=0,1,0),0)</f>
        <v>0</v>
      </c>
      <c r="S1352" s="28" t="n">
        <f aca="false">IF($P1352=1,IF(COUNTIFS($B$4:$B1351,$B1352,$C$4:$C1351,$C1352,$P$4:$P1351,1)=0,1,0),0)</f>
        <v>0</v>
      </c>
      <c r="T1352" s="12"/>
    </row>
    <row r="1353" customFormat="false" ht="15" hidden="false" customHeight="false" outlineLevel="0" collapsed="false">
      <c r="A1353" s="20" t="n">
        <v>1349</v>
      </c>
      <c r="B1353" s="12"/>
      <c r="C1353" s="13"/>
      <c r="D1353" s="24"/>
      <c r="E1353" s="12"/>
      <c r="F1353" s="12"/>
      <c r="G1353" s="25"/>
      <c r="H1353" s="25"/>
      <c r="I1353" s="25"/>
      <c r="J1353" s="13"/>
      <c r="K1353" s="13"/>
      <c r="L1353" s="25"/>
      <c r="M1353" s="14" t="str">
        <f aca="false">IF(OR($C1353="",$J1353=""),"",INT(($J1353-$C1353)/365.25))</f>
        <v/>
      </c>
      <c r="N1353" s="14" t="str">
        <f aca="false">IF($M1353="","",IF($M1353&lt;2,"Ha","Yo'q"))</f>
        <v/>
      </c>
      <c r="O1353" s="14" t="str">
        <f aca="false">IF($M1353="","",IF(AND($M1353&gt;=7,$M1353&lt;=17),"Ha","Yo'q"))</f>
        <v/>
      </c>
      <c r="P1353" s="14" t="str">
        <f aca="false">IF(AND($B1353&lt;&gt;"",$J1353&lt;&gt;"",$J1353&lt;=Boshqaruv!$C$10,OR($K1353="",$K1353&gt;Boshqaruv!$C$10),$L1353&lt;&gt;"Tibbiy qarshi ko'rsatma"),1,"")</f>
        <v/>
      </c>
      <c r="Q1353" s="28" t="n">
        <f aca="false">IF(AND($B1353&lt;&gt;"",$J1353&gt;=Boshqaruv!$C$9,$J1353&lt;=Boshqaruv!$C$10),IF(COUNTIFS($B$4:$B1352,$B1353,$C$4:$C1352,$C1353,$J$4:$J1352,"&gt;="&amp;Boshqaruv!$C$9,$J$4:$J1352,"&lt;="&amp;Boshqaruv!$C$10)=0,1,0),0)</f>
        <v>0</v>
      </c>
      <c r="R1353" s="28" t="n">
        <f aca="false">IF(AND($B1353&lt;&gt;"",$J1353&gt;=Boshqaruv!$C$9,$J1353&lt;=Boshqaruv!$C$10,$K1353&lt;&gt;"",$K1353&lt;=Boshqaruv!$C$10),IF(COUNTIFS($B$4:$B1352,$B1353,$C$4:$C1352,$C1353,$J$4:$J1352,"&gt;="&amp;Boshqaruv!$C$9,$J$4:$J1352,"&lt;="&amp;Boshqaruv!$C$10,$K$4:$K1352,"&lt;&gt;",$K$4:$K1352,"&lt;="&amp;Boshqaruv!$C$10)=0,1,0),0)</f>
        <v>0</v>
      </c>
      <c r="S1353" s="28" t="n">
        <f aca="false">IF($P1353=1,IF(COUNTIFS($B$4:$B1352,$B1353,$C$4:$C1352,$C1353,$P$4:$P1352,1)=0,1,0),0)</f>
        <v>0</v>
      </c>
      <c r="T1353" s="12"/>
    </row>
    <row r="1354" customFormat="false" ht="15" hidden="false" customHeight="false" outlineLevel="0" collapsed="false">
      <c r="A1354" s="20" t="n">
        <v>1350</v>
      </c>
      <c r="B1354" s="12"/>
      <c r="C1354" s="13"/>
      <c r="D1354" s="24"/>
      <c r="E1354" s="12"/>
      <c r="F1354" s="12"/>
      <c r="G1354" s="25"/>
      <c r="H1354" s="25"/>
      <c r="I1354" s="25"/>
      <c r="J1354" s="13"/>
      <c r="K1354" s="13"/>
      <c r="L1354" s="25"/>
      <c r="M1354" s="14" t="str">
        <f aca="false">IF(OR($C1354="",$J1354=""),"",INT(($J1354-$C1354)/365.25))</f>
        <v/>
      </c>
      <c r="N1354" s="14" t="str">
        <f aca="false">IF($M1354="","",IF($M1354&lt;2,"Ha","Yo'q"))</f>
        <v/>
      </c>
      <c r="O1354" s="14" t="str">
        <f aca="false">IF($M1354="","",IF(AND($M1354&gt;=7,$M1354&lt;=17),"Ha","Yo'q"))</f>
        <v/>
      </c>
      <c r="P1354" s="14" t="str">
        <f aca="false">IF(AND($B1354&lt;&gt;"",$J1354&lt;&gt;"",$J1354&lt;=Boshqaruv!$C$10,OR($K1354="",$K1354&gt;Boshqaruv!$C$10),$L1354&lt;&gt;"Tibbiy qarshi ko'rsatma"),1,"")</f>
        <v/>
      </c>
      <c r="Q1354" s="28" t="n">
        <f aca="false">IF(AND($B1354&lt;&gt;"",$J1354&gt;=Boshqaruv!$C$9,$J1354&lt;=Boshqaruv!$C$10),IF(COUNTIFS($B$4:$B1353,$B1354,$C$4:$C1353,$C1354,$J$4:$J1353,"&gt;="&amp;Boshqaruv!$C$9,$J$4:$J1353,"&lt;="&amp;Boshqaruv!$C$10)=0,1,0),0)</f>
        <v>0</v>
      </c>
      <c r="R1354" s="28" t="n">
        <f aca="false">IF(AND($B1354&lt;&gt;"",$J1354&gt;=Boshqaruv!$C$9,$J1354&lt;=Boshqaruv!$C$10,$K1354&lt;&gt;"",$K1354&lt;=Boshqaruv!$C$10),IF(COUNTIFS($B$4:$B1353,$B1354,$C$4:$C1353,$C1354,$J$4:$J1353,"&gt;="&amp;Boshqaruv!$C$9,$J$4:$J1353,"&lt;="&amp;Boshqaruv!$C$10,$K$4:$K1353,"&lt;&gt;",$K$4:$K1353,"&lt;="&amp;Boshqaruv!$C$10)=0,1,0),0)</f>
        <v>0</v>
      </c>
      <c r="S1354" s="28" t="n">
        <f aca="false">IF($P1354=1,IF(COUNTIFS($B$4:$B1353,$B1354,$C$4:$C1353,$C1354,$P$4:$P1353,1)=0,1,0),0)</f>
        <v>0</v>
      </c>
      <c r="T1354" s="12"/>
    </row>
    <row r="1355" customFormat="false" ht="15" hidden="false" customHeight="false" outlineLevel="0" collapsed="false">
      <c r="A1355" s="20" t="n">
        <v>1351</v>
      </c>
      <c r="B1355" s="12"/>
      <c r="C1355" s="13"/>
      <c r="D1355" s="24"/>
      <c r="E1355" s="12"/>
      <c r="F1355" s="12"/>
      <c r="G1355" s="25"/>
      <c r="H1355" s="25"/>
      <c r="I1355" s="25"/>
      <c r="J1355" s="13"/>
      <c r="K1355" s="13"/>
      <c r="L1355" s="25"/>
      <c r="M1355" s="14" t="str">
        <f aca="false">IF(OR($C1355="",$J1355=""),"",INT(($J1355-$C1355)/365.25))</f>
        <v/>
      </c>
      <c r="N1355" s="14" t="str">
        <f aca="false">IF($M1355="","",IF($M1355&lt;2,"Ha","Yo'q"))</f>
        <v/>
      </c>
      <c r="O1355" s="14" t="str">
        <f aca="false">IF($M1355="","",IF(AND($M1355&gt;=7,$M1355&lt;=17),"Ha","Yo'q"))</f>
        <v/>
      </c>
      <c r="P1355" s="14" t="str">
        <f aca="false">IF(AND($B1355&lt;&gt;"",$J1355&lt;&gt;"",$J1355&lt;=Boshqaruv!$C$10,OR($K1355="",$K1355&gt;Boshqaruv!$C$10),$L1355&lt;&gt;"Tibbiy qarshi ko'rsatma"),1,"")</f>
        <v/>
      </c>
      <c r="Q1355" s="28" t="n">
        <f aca="false">IF(AND($B1355&lt;&gt;"",$J1355&gt;=Boshqaruv!$C$9,$J1355&lt;=Boshqaruv!$C$10),IF(COUNTIFS($B$4:$B1354,$B1355,$C$4:$C1354,$C1355,$J$4:$J1354,"&gt;="&amp;Boshqaruv!$C$9,$J$4:$J1354,"&lt;="&amp;Boshqaruv!$C$10)=0,1,0),0)</f>
        <v>0</v>
      </c>
      <c r="R1355" s="28" t="n">
        <f aca="false">IF(AND($B1355&lt;&gt;"",$J1355&gt;=Boshqaruv!$C$9,$J1355&lt;=Boshqaruv!$C$10,$K1355&lt;&gt;"",$K1355&lt;=Boshqaruv!$C$10),IF(COUNTIFS($B$4:$B1354,$B1355,$C$4:$C1354,$C1355,$J$4:$J1354,"&gt;="&amp;Boshqaruv!$C$9,$J$4:$J1354,"&lt;="&amp;Boshqaruv!$C$10,$K$4:$K1354,"&lt;&gt;",$K$4:$K1354,"&lt;="&amp;Boshqaruv!$C$10)=0,1,0),0)</f>
        <v>0</v>
      </c>
      <c r="S1355" s="28" t="n">
        <f aca="false">IF($P1355=1,IF(COUNTIFS($B$4:$B1354,$B1355,$C$4:$C1354,$C1355,$P$4:$P1354,1)=0,1,0),0)</f>
        <v>0</v>
      </c>
      <c r="T1355" s="12"/>
    </row>
    <row r="1356" customFormat="false" ht="15" hidden="false" customHeight="false" outlineLevel="0" collapsed="false">
      <c r="A1356" s="20" t="n">
        <v>1352</v>
      </c>
      <c r="B1356" s="12"/>
      <c r="C1356" s="13"/>
      <c r="D1356" s="24"/>
      <c r="E1356" s="12"/>
      <c r="F1356" s="12"/>
      <c r="G1356" s="25"/>
      <c r="H1356" s="25"/>
      <c r="I1356" s="25"/>
      <c r="J1356" s="13"/>
      <c r="K1356" s="13"/>
      <c r="L1356" s="25"/>
      <c r="M1356" s="14" t="str">
        <f aca="false">IF(OR($C1356="",$J1356=""),"",INT(($J1356-$C1356)/365.25))</f>
        <v/>
      </c>
      <c r="N1356" s="14" t="str">
        <f aca="false">IF($M1356="","",IF($M1356&lt;2,"Ha","Yo'q"))</f>
        <v/>
      </c>
      <c r="O1356" s="14" t="str">
        <f aca="false">IF($M1356="","",IF(AND($M1356&gt;=7,$M1356&lt;=17),"Ha","Yo'q"))</f>
        <v/>
      </c>
      <c r="P1356" s="14" t="str">
        <f aca="false">IF(AND($B1356&lt;&gt;"",$J1356&lt;&gt;"",$J1356&lt;=Boshqaruv!$C$10,OR($K1356="",$K1356&gt;Boshqaruv!$C$10),$L1356&lt;&gt;"Tibbiy qarshi ko'rsatma"),1,"")</f>
        <v/>
      </c>
      <c r="Q1356" s="28" t="n">
        <f aca="false">IF(AND($B1356&lt;&gt;"",$J1356&gt;=Boshqaruv!$C$9,$J1356&lt;=Boshqaruv!$C$10),IF(COUNTIFS($B$4:$B1355,$B1356,$C$4:$C1355,$C1356,$J$4:$J1355,"&gt;="&amp;Boshqaruv!$C$9,$J$4:$J1355,"&lt;="&amp;Boshqaruv!$C$10)=0,1,0),0)</f>
        <v>0</v>
      </c>
      <c r="R1356" s="28" t="n">
        <f aca="false">IF(AND($B1356&lt;&gt;"",$J1356&gt;=Boshqaruv!$C$9,$J1356&lt;=Boshqaruv!$C$10,$K1356&lt;&gt;"",$K1356&lt;=Boshqaruv!$C$10),IF(COUNTIFS($B$4:$B1355,$B1356,$C$4:$C1355,$C1356,$J$4:$J1355,"&gt;="&amp;Boshqaruv!$C$9,$J$4:$J1355,"&lt;="&amp;Boshqaruv!$C$10,$K$4:$K1355,"&lt;&gt;",$K$4:$K1355,"&lt;="&amp;Boshqaruv!$C$10)=0,1,0),0)</f>
        <v>0</v>
      </c>
      <c r="S1356" s="28" t="n">
        <f aca="false">IF($P1356=1,IF(COUNTIFS($B$4:$B1355,$B1356,$C$4:$C1355,$C1356,$P$4:$P1355,1)=0,1,0),0)</f>
        <v>0</v>
      </c>
      <c r="T1356" s="12"/>
    </row>
    <row r="1357" customFormat="false" ht="15" hidden="false" customHeight="false" outlineLevel="0" collapsed="false">
      <c r="A1357" s="20" t="n">
        <v>1353</v>
      </c>
      <c r="B1357" s="12"/>
      <c r="C1357" s="13"/>
      <c r="D1357" s="24"/>
      <c r="E1357" s="12"/>
      <c r="F1357" s="12"/>
      <c r="G1357" s="25"/>
      <c r="H1357" s="25"/>
      <c r="I1357" s="25"/>
      <c r="J1357" s="13"/>
      <c r="K1357" s="13"/>
      <c r="L1357" s="25"/>
      <c r="M1357" s="14" t="str">
        <f aca="false">IF(OR($C1357="",$J1357=""),"",INT(($J1357-$C1357)/365.25))</f>
        <v/>
      </c>
      <c r="N1357" s="14" t="str">
        <f aca="false">IF($M1357="","",IF($M1357&lt;2,"Ha","Yo'q"))</f>
        <v/>
      </c>
      <c r="O1357" s="14" t="str">
        <f aca="false">IF($M1357="","",IF(AND($M1357&gt;=7,$M1357&lt;=17),"Ha","Yo'q"))</f>
        <v/>
      </c>
      <c r="P1357" s="14" t="str">
        <f aca="false">IF(AND($B1357&lt;&gt;"",$J1357&lt;&gt;"",$J1357&lt;=Boshqaruv!$C$10,OR($K1357="",$K1357&gt;Boshqaruv!$C$10),$L1357&lt;&gt;"Tibbiy qarshi ko'rsatma"),1,"")</f>
        <v/>
      </c>
      <c r="Q1357" s="28" t="n">
        <f aca="false">IF(AND($B1357&lt;&gt;"",$J1357&gt;=Boshqaruv!$C$9,$J1357&lt;=Boshqaruv!$C$10),IF(COUNTIFS($B$4:$B1356,$B1357,$C$4:$C1356,$C1357,$J$4:$J1356,"&gt;="&amp;Boshqaruv!$C$9,$J$4:$J1356,"&lt;="&amp;Boshqaruv!$C$10)=0,1,0),0)</f>
        <v>0</v>
      </c>
      <c r="R1357" s="28" t="n">
        <f aca="false">IF(AND($B1357&lt;&gt;"",$J1357&gt;=Boshqaruv!$C$9,$J1357&lt;=Boshqaruv!$C$10,$K1357&lt;&gt;"",$K1357&lt;=Boshqaruv!$C$10),IF(COUNTIFS($B$4:$B1356,$B1357,$C$4:$C1356,$C1357,$J$4:$J1356,"&gt;="&amp;Boshqaruv!$C$9,$J$4:$J1356,"&lt;="&amp;Boshqaruv!$C$10,$K$4:$K1356,"&lt;&gt;",$K$4:$K1356,"&lt;="&amp;Boshqaruv!$C$10)=0,1,0),0)</f>
        <v>0</v>
      </c>
      <c r="S1357" s="28" t="n">
        <f aca="false">IF($P1357=1,IF(COUNTIFS($B$4:$B1356,$B1357,$C$4:$C1356,$C1357,$P$4:$P1356,1)=0,1,0),0)</f>
        <v>0</v>
      </c>
      <c r="T1357" s="12"/>
    </row>
    <row r="1358" customFormat="false" ht="15" hidden="false" customHeight="false" outlineLevel="0" collapsed="false">
      <c r="A1358" s="20" t="n">
        <v>1354</v>
      </c>
      <c r="B1358" s="12"/>
      <c r="C1358" s="13"/>
      <c r="D1358" s="24"/>
      <c r="E1358" s="12"/>
      <c r="F1358" s="12"/>
      <c r="G1358" s="25"/>
      <c r="H1358" s="25"/>
      <c r="I1358" s="25"/>
      <c r="J1358" s="13"/>
      <c r="K1358" s="13"/>
      <c r="L1358" s="25"/>
      <c r="M1358" s="14" t="str">
        <f aca="false">IF(OR($C1358="",$J1358=""),"",INT(($J1358-$C1358)/365.25))</f>
        <v/>
      </c>
      <c r="N1358" s="14" t="str">
        <f aca="false">IF($M1358="","",IF($M1358&lt;2,"Ha","Yo'q"))</f>
        <v/>
      </c>
      <c r="O1358" s="14" t="str">
        <f aca="false">IF($M1358="","",IF(AND($M1358&gt;=7,$M1358&lt;=17),"Ha","Yo'q"))</f>
        <v/>
      </c>
      <c r="P1358" s="14" t="str">
        <f aca="false">IF(AND($B1358&lt;&gt;"",$J1358&lt;&gt;"",$J1358&lt;=Boshqaruv!$C$10,OR($K1358="",$K1358&gt;Boshqaruv!$C$10),$L1358&lt;&gt;"Tibbiy qarshi ko'rsatma"),1,"")</f>
        <v/>
      </c>
      <c r="Q1358" s="28" t="n">
        <f aca="false">IF(AND($B1358&lt;&gt;"",$J1358&gt;=Boshqaruv!$C$9,$J1358&lt;=Boshqaruv!$C$10),IF(COUNTIFS($B$4:$B1357,$B1358,$C$4:$C1357,$C1358,$J$4:$J1357,"&gt;="&amp;Boshqaruv!$C$9,$J$4:$J1357,"&lt;="&amp;Boshqaruv!$C$10)=0,1,0),0)</f>
        <v>0</v>
      </c>
      <c r="R1358" s="28" t="n">
        <f aca="false">IF(AND($B1358&lt;&gt;"",$J1358&gt;=Boshqaruv!$C$9,$J1358&lt;=Boshqaruv!$C$10,$K1358&lt;&gt;"",$K1358&lt;=Boshqaruv!$C$10),IF(COUNTIFS($B$4:$B1357,$B1358,$C$4:$C1357,$C1358,$J$4:$J1357,"&gt;="&amp;Boshqaruv!$C$9,$J$4:$J1357,"&lt;="&amp;Boshqaruv!$C$10,$K$4:$K1357,"&lt;&gt;",$K$4:$K1357,"&lt;="&amp;Boshqaruv!$C$10)=0,1,0),0)</f>
        <v>0</v>
      </c>
      <c r="S1358" s="28" t="n">
        <f aca="false">IF($P1358=1,IF(COUNTIFS($B$4:$B1357,$B1358,$C$4:$C1357,$C1358,$P$4:$P1357,1)=0,1,0),0)</f>
        <v>0</v>
      </c>
      <c r="T1358" s="12"/>
    </row>
    <row r="1359" customFormat="false" ht="15" hidden="false" customHeight="false" outlineLevel="0" collapsed="false">
      <c r="A1359" s="20" t="n">
        <v>1355</v>
      </c>
      <c r="B1359" s="12"/>
      <c r="C1359" s="13"/>
      <c r="D1359" s="24"/>
      <c r="E1359" s="12"/>
      <c r="F1359" s="12"/>
      <c r="G1359" s="25"/>
      <c r="H1359" s="25"/>
      <c r="I1359" s="25"/>
      <c r="J1359" s="13"/>
      <c r="K1359" s="13"/>
      <c r="L1359" s="25"/>
      <c r="M1359" s="14" t="str">
        <f aca="false">IF(OR($C1359="",$J1359=""),"",INT(($J1359-$C1359)/365.25))</f>
        <v/>
      </c>
      <c r="N1359" s="14" t="str">
        <f aca="false">IF($M1359="","",IF($M1359&lt;2,"Ha","Yo'q"))</f>
        <v/>
      </c>
      <c r="O1359" s="14" t="str">
        <f aca="false">IF($M1359="","",IF(AND($M1359&gt;=7,$M1359&lt;=17),"Ha","Yo'q"))</f>
        <v/>
      </c>
      <c r="P1359" s="14" t="str">
        <f aca="false">IF(AND($B1359&lt;&gt;"",$J1359&lt;&gt;"",$J1359&lt;=Boshqaruv!$C$10,OR($K1359="",$K1359&gt;Boshqaruv!$C$10),$L1359&lt;&gt;"Tibbiy qarshi ko'rsatma"),1,"")</f>
        <v/>
      </c>
      <c r="Q1359" s="28" t="n">
        <f aca="false">IF(AND($B1359&lt;&gt;"",$J1359&gt;=Boshqaruv!$C$9,$J1359&lt;=Boshqaruv!$C$10),IF(COUNTIFS($B$4:$B1358,$B1359,$C$4:$C1358,$C1359,$J$4:$J1358,"&gt;="&amp;Boshqaruv!$C$9,$J$4:$J1358,"&lt;="&amp;Boshqaruv!$C$10)=0,1,0),0)</f>
        <v>0</v>
      </c>
      <c r="R1359" s="28" t="n">
        <f aca="false">IF(AND($B1359&lt;&gt;"",$J1359&gt;=Boshqaruv!$C$9,$J1359&lt;=Boshqaruv!$C$10,$K1359&lt;&gt;"",$K1359&lt;=Boshqaruv!$C$10),IF(COUNTIFS($B$4:$B1358,$B1359,$C$4:$C1358,$C1359,$J$4:$J1358,"&gt;="&amp;Boshqaruv!$C$9,$J$4:$J1358,"&lt;="&amp;Boshqaruv!$C$10,$K$4:$K1358,"&lt;&gt;",$K$4:$K1358,"&lt;="&amp;Boshqaruv!$C$10)=0,1,0),0)</f>
        <v>0</v>
      </c>
      <c r="S1359" s="28" t="n">
        <f aca="false">IF($P1359=1,IF(COUNTIFS($B$4:$B1358,$B1359,$C$4:$C1358,$C1359,$P$4:$P1358,1)=0,1,0),0)</f>
        <v>0</v>
      </c>
      <c r="T1359" s="12"/>
    </row>
    <row r="1360" customFormat="false" ht="15" hidden="false" customHeight="false" outlineLevel="0" collapsed="false">
      <c r="A1360" s="20" t="n">
        <v>1356</v>
      </c>
      <c r="B1360" s="12"/>
      <c r="C1360" s="13"/>
      <c r="D1360" s="24"/>
      <c r="E1360" s="12"/>
      <c r="F1360" s="12"/>
      <c r="G1360" s="25"/>
      <c r="H1360" s="25"/>
      <c r="I1360" s="25"/>
      <c r="J1360" s="13"/>
      <c r="K1360" s="13"/>
      <c r="L1360" s="25"/>
      <c r="M1360" s="14" t="str">
        <f aca="false">IF(OR($C1360="",$J1360=""),"",INT(($J1360-$C1360)/365.25))</f>
        <v/>
      </c>
      <c r="N1360" s="14" t="str">
        <f aca="false">IF($M1360="","",IF($M1360&lt;2,"Ha","Yo'q"))</f>
        <v/>
      </c>
      <c r="O1360" s="14" t="str">
        <f aca="false">IF($M1360="","",IF(AND($M1360&gt;=7,$M1360&lt;=17),"Ha","Yo'q"))</f>
        <v/>
      </c>
      <c r="P1360" s="14" t="str">
        <f aca="false">IF(AND($B1360&lt;&gt;"",$J1360&lt;&gt;"",$J1360&lt;=Boshqaruv!$C$10,OR($K1360="",$K1360&gt;Boshqaruv!$C$10),$L1360&lt;&gt;"Tibbiy qarshi ko'rsatma"),1,"")</f>
        <v/>
      </c>
      <c r="Q1360" s="28" t="n">
        <f aca="false">IF(AND($B1360&lt;&gt;"",$J1360&gt;=Boshqaruv!$C$9,$J1360&lt;=Boshqaruv!$C$10),IF(COUNTIFS($B$4:$B1359,$B1360,$C$4:$C1359,$C1360,$J$4:$J1359,"&gt;="&amp;Boshqaruv!$C$9,$J$4:$J1359,"&lt;="&amp;Boshqaruv!$C$10)=0,1,0),0)</f>
        <v>0</v>
      </c>
      <c r="R1360" s="28" t="n">
        <f aca="false">IF(AND($B1360&lt;&gt;"",$J1360&gt;=Boshqaruv!$C$9,$J1360&lt;=Boshqaruv!$C$10,$K1360&lt;&gt;"",$K1360&lt;=Boshqaruv!$C$10),IF(COUNTIFS($B$4:$B1359,$B1360,$C$4:$C1359,$C1360,$J$4:$J1359,"&gt;="&amp;Boshqaruv!$C$9,$J$4:$J1359,"&lt;="&amp;Boshqaruv!$C$10,$K$4:$K1359,"&lt;&gt;",$K$4:$K1359,"&lt;="&amp;Boshqaruv!$C$10)=0,1,0),0)</f>
        <v>0</v>
      </c>
      <c r="S1360" s="28" t="n">
        <f aca="false">IF($P1360=1,IF(COUNTIFS($B$4:$B1359,$B1360,$C$4:$C1359,$C1360,$P$4:$P1359,1)=0,1,0),0)</f>
        <v>0</v>
      </c>
      <c r="T1360" s="12"/>
    </row>
    <row r="1361" customFormat="false" ht="15" hidden="false" customHeight="false" outlineLevel="0" collapsed="false">
      <c r="A1361" s="20" t="n">
        <v>1357</v>
      </c>
      <c r="B1361" s="12"/>
      <c r="C1361" s="13"/>
      <c r="D1361" s="24"/>
      <c r="E1361" s="12"/>
      <c r="F1361" s="12"/>
      <c r="G1361" s="25"/>
      <c r="H1361" s="25"/>
      <c r="I1361" s="25"/>
      <c r="J1361" s="13"/>
      <c r="K1361" s="13"/>
      <c r="L1361" s="25"/>
      <c r="M1361" s="14" t="str">
        <f aca="false">IF(OR($C1361="",$J1361=""),"",INT(($J1361-$C1361)/365.25))</f>
        <v/>
      </c>
      <c r="N1361" s="14" t="str">
        <f aca="false">IF($M1361="","",IF($M1361&lt;2,"Ha","Yo'q"))</f>
        <v/>
      </c>
      <c r="O1361" s="14" t="str">
        <f aca="false">IF($M1361="","",IF(AND($M1361&gt;=7,$M1361&lt;=17),"Ha","Yo'q"))</f>
        <v/>
      </c>
      <c r="P1361" s="14" t="str">
        <f aca="false">IF(AND($B1361&lt;&gt;"",$J1361&lt;&gt;"",$J1361&lt;=Boshqaruv!$C$10,OR($K1361="",$K1361&gt;Boshqaruv!$C$10),$L1361&lt;&gt;"Tibbiy qarshi ko'rsatma"),1,"")</f>
        <v/>
      </c>
      <c r="Q1361" s="28" t="n">
        <f aca="false">IF(AND($B1361&lt;&gt;"",$J1361&gt;=Boshqaruv!$C$9,$J1361&lt;=Boshqaruv!$C$10),IF(COUNTIFS($B$4:$B1360,$B1361,$C$4:$C1360,$C1361,$J$4:$J1360,"&gt;="&amp;Boshqaruv!$C$9,$J$4:$J1360,"&lt;="&amp;Boshqaruv!$C$10)=0,1,0),0)</f>
        <v>0</v>
      </c>
      <c r="R1361" s="28" t="n">
        <f aca="false">IF(AND($B1361&lt;&gt;"",$J1361&gt;=Boshqaruv!$C$9,$J1361&lt;=Boshqaruv!$C$10,$K1361&lt;&gt;"",$K1361&lt;=Boshqaruv!$C$10),IF(COUNTIFS($B$4:$B1360,$B1361,$C$4:$C1360,$C1361,$J$4:$J1360,"&gt;="&amp;Boshqaruv!$C$9,$J$4:$J1360,"&lt;="&amp;Boshqaruv!$C$10,$K$4:$K1360,"&lt;&gt;",$K$4:$K1360,"&lt;="&amp;Boshqaruv!$C$10)=0,1,0),0)</f>
        <v>0</v>
      </c>
      <c r="S1361" s="28" t="n">
        <f aca="false">IF($P1361=1,IF(COUNTIFS($B$4:$B1360,$B1361,$C$4:$C1360,$C1361,$P$4:$P1360,1)=0,1,0),0)</f>
        <v>0</v>
      </c>
      <c r="T1361" s="12"/>
    </row>
    <row r="1362" customFormat="false" ht="15" hidden="false" customHeight="false" outlineLevel="0" collapsed="false">
      <c r="A1362" s="20" t="n">
        <v>1358</v>
      </c>
      <c r="B1362" s="12"/>
      <c r="C1362" s="13"/>
      <c r="D1362" s="24"/>
      <c r="E1362" s="12"/>
      <c r="F1362" s="12"/>
      <c r="G1362" s="25"/>
      <c r="H1362" s="25"/>
      <c r="I1362" s="25"/>
      <c r="J1362" s="13"/>
      <c r="K1362" s="13"/>
      <c r="L1362" s="25"/>
      <c r="M1362" s="14" t="str">
        <f aca="false">IF(OR($C1362="",$J1362=""),"",INT(($J1362-$C1362)/365.25))</f>
        <v/>
      </c>
      <c r="N1362" s="14" t="str">
        <f aca="false">IF($M1362="","",IF($M1362&lt;2,"Ha","Yo'q"))</f>
        <v/>
      </c>
      <c r="O1362" s="14" t="str">
        <f aca="false">IF($M1362="","",IF(AND($M1362&gt;=7,$M1362&lt;=17),"Ha","Yo'q"))</f>
        <v/>
      </c>
      <c r="P1362" s="14" t="str">
        <f aca="false">IF(AND($B1362&lt;&gt;"",$J1362&lt;&gt;"",$J1362&lt;=Boshqaruv!$C$10,OR($K1362="",$K1362&gt;Boshqaruv!$C$10),$L1362&lt;&gt;"Tibbiy qarshi ko'rsatma"),1,"")</f>
        <v/>
      </c>
      <c r="Q1362" s="28" t="n">
        <f aca="false">IF(AND($B1362&lt;&gt;"",$J1362&gt;=Boshqaruv!$C$9,$J1362&lt;=Boshqaruv!$C$10),IF(COUNTIFS($B$4:$B1361,$B1362,$C$4:$C1361,$C1362,$J$4:$J1361,"&gt;="&amp;Boshqaruv!$C$9,$J$4:$J1361,"&lt;="&amp;Boshqaruv!$C$10)=0,1,0),0)</f>
        <v>0</v>
      </c>
      <c r="R1362" s="28" t="n">
        <f aca="false">IF(AND($B1362&lt;&gt;"",$J1362&gt;=Boshqaruv!$C$9,$J1362&lt;=Boshqaruv!$C$10,$K1362&lt;&gt;"",$K1362&lt;=Boshqaruv!$C$10),IF(COUNTIFS($B$4:$B1361,$B1362,$C$4:$C1361,$C1362,$J$4:$J1361,"&gt;="&amp;Boshqaruv!$C$9,$J$4:$J1361,"&lt;="&amp;Boshqaruv!$C$10,$K$4:$K1361,"&lt;&gt;",$K$4:$K1361,"&lt;="&amp;Boshqaruv!$C$10)=0,1,0),0)</f>
        <v>0</v>
      </c>
      <c r="S1362" s="28" t="n">
        <f aca="false">IF($P1362=1,IF(COUNTIFS($B$4:$B1361,$B1362,$C$4:$C1361,$C1362,$P$4:$P1361,1)=0,1,0),0)</f>
        <v>0</v>
      </c>
      <c r="T1362" s="12"/>
    </row>
    <row r="1363" customFormat="false" ht="15" hidden="false" customHeight="false" outlineLevel="0" collapsed="false">
      <c r="A1363" s="20" t="n">
        <v>1359</v>
      </c>
      <c r="B1363" s="12"/>
      <c r="C1363" s="13"/>
      <c r="D1363" s="24"/>
      <c r="E1363" s="12"/>
      <c r="F1363" s="12"/>
      <c r="G1363" s="25"/>
      <c r="H1363" s="25"/>
      <c r="I1363" s="25"/>
      <c r="J1363" s="13"/>
      <c r="K1363" s="13"/>
      <c r="L1363" s="25"/>
      <c r="M1363" s="14" t="str">
        <f aca="false">IF(OR($C1363="",$J1363=""),"",INT(($J1363-$C1363)/365.25))</f>
        <v/>
      </c>
      <c r="N1363" s="14" t="str">
        <f aca="false">IF($M1363="","",IF($M1363&lt;2,"Ha","Yo'q"))</f>
        <v/>
      </c>
      <c r="O1363" s="14" t="str">
        <f aca="false">IF($M1363="","",IF(AND($M1363&gt;=7,$M1363&lt;=17),"Ha","Yo'q"))</f>
        <v/>
      </c>
      <c r="P1363" s="14" t="str">
        <f aca="false">IF(AND($B1363&lt;&gt;"",$J1363&lt;&gt;"",$J1363&lt;=Boshqaruv!$C$10,OR($K1363="",$K1363&gt;Boshqaruv!$C$10),$L1363&lt;&gt;"Tibbiy qarshi ko'rsatma"),1,"")</f>
        <v/>
      </c>
      <c r="Q1363" s="28" t="n">
        <f aca="false">IF(AND($B1363&lt;&gt;"",$J1363&gt;=Boshqaruv!$C$9,$J1363&lt;=Boshqaruv!$C$10),IF(COUNTIFS($B$4:$B1362,$B1363,$C$4:$C1362,$C1363,$J$4:$J1362,"&gt;="&amp;Boshqaruv!$C$9,$J$4:$J1362,"&lt;="&amp;Boshqaruv!$C$10)=0,1,0),0)</f>
        <v>0</v>
      </c>
      <c r="R1363" s="28" t="n">
        <f aca="false">IF(AND($B1363&lt;&gt;"",$J1363&gt;=Boshqaruv!$C$9,$J1363&lt;=Boshqaruv!$C$10,$K1363&lt;&gt;"",$K1363&lt;=Boshqaruv!$C$10),IF(COUNTIFS($B$4:$B1362,$B1363,$C$4:$C1362,$C1363,$J$4:$J1362,"&gt;="&amp;Boshqaruv!$C$9,$J$4:$J1362,"&lt;="&amp;Boshqaruv!$C$10,$K$4:$K1362,"&lt;&gt;",$K$4:$K1362,"&lt;="&amp;Boshqaruv!$C$10)=0,1,0),0)</f>
        <v>0</v>
      </c>
      <c r="S1363" s="28" t="n">
        <f aca="false">IF($P1363=1,IF(COUNTIFS($B$4:$B1362,$B1363,$C$4:$C1362,$C1363,$P$4:$P1362,1)=0,1,0),0)</f>
        <v>0</v>
      </c>
      <c r="T1363" s="12"/>
    </row>
    <row r="1364" customFormat="false" ht="15" hidden="false" customHeight="false" outlineLevel="0" collapsed="false">
      <c r="A1364" s="20" t="n">
        <v>1360</v>
      </c>
      <c r="B1364" s="12"/>
      <c r="C1364" s="13"/>
      <c r="D1364" s="24"/>
      <c r="E1364" s="12"/>
      <c r="F1364" s="12"/>
      <c r="G1364" s="25"/>
      <c r="H1364" s="25"/>
      <c r="I1364" s="25"/>
      <c r="J1364" s="13"/>
      <c r="K1364" s="13"/>
      <c r="L1364" s="25"/>
      <c r="M1364" s="14" t="str">
        <f aca="false">IF(OR($C1364="",$J1364=""),"",INT(($J1364-$C1364)/365.25))</f>
        <v/>
      </c>
      <c r="N1364" s="14" t="str">
        <f aca="false">IF($M1364="","",IF($M1364&lt;2,"Ha","Yo'q"))</f>
        <v/>
      </c>
      <c r="O1364" s="14" t="str">
        <f aca="false">IF($M1364="","",IF(AND($M1364&gt;=7,$M1364&lt;=17),"Ha","Yo'q"))</f>
        <v/>
      </c>
      <c r="P1364" s="14" t="str">
        <f aca="false">IF(AND($B1364&lt;&gt;"",$J1364&lt;&gt;"",$J1364&lt;=Boshqaruv!$C$10,OR($K1364="",$K1364&gt;Boshqaruv!$C$10),$L1364&lt;&gt;"Tibbiy qarshi ko'rsatma"),1,"")</f>
        <v/>
      </c>
      <c r="Q1364" s="28" t="n">
        <f aca="false">IF(AND($B1364&lt;&gt;"",$J1364&gt;=Boshqaruv!$C$9,$J1364&lt;=Boshqaruv!$C$10),IF(COUNTIFS($B$4:$B1363,$B1364,$C$4:$C1363,$C1364,$J$4:$J1363,"&gt;="&amp;Boshqaruv!$C$9,$J$4:$J1363,"&lt;="&amp;Boshqaruv!$C$10)=0,1,0),0)</f>
        <v>0</v>
      </c>
      <c r="R1364" s="28" t="n">
        <f aca="false">IF(AND($B1364&lt;&gt;"",$J1364&gt;=Boshqaruv!$C$9,$J1364&lt;=Boshqaruv!$C$10,$K1364&lt;&gt;"",$K1364&lt;=Boshqaruv!$C$10),IF(COUNTIFS($B$4:$B1363,$B1364,$C$4:$C1363,$C1364,$J$4:$J1363,"&gt;="&amp;Boshqaruv!$C$9,$J$4:$J1363,"&lt;="&amp;Boshqaruv!$C$10,$K$4:$K1363,"&lt;&gt;",$K$4:$K1363,"&lt;="&amp;Boshqaruv!$C$10)=0,1,0),0)</f>
        <v>0</v>
      </c>
      <c r="S1364" s="28" t="n">
        <f aca="false">IF($P1364=1,IF(COUNTIFS($B$4:$B1363,$B1364,$C$4:$C1363,$C1364,$P$4:$P1363,1)=0,1,0),0)</f>
        <v>0</v>
      </c>
      <c r="T1364" s="12"/>
    </row>
    <row r="1365" customFormat="false" ht="15" hidden="false" customHeight="false" outlineLevel="0" collapsed="false">
      <c r="A1365" s="20" t="n">
        <v>1361</v>
      </c>
      <c r="B1365" s="12"/>
      <c r="C1365" s="13"/>
      <c r="D1365" s="24"/>
      <c r="E1365" s="12"/>
      <c r="F1365" s="12"/>
      <c r="G1365" s="25"/>
      <c r="H1365" s="25"/>
      <c r="I1365" s="25"/>
      <c r="J1365" s="13"/>
      <c r="K1365" s="13"/>
      <c r="L1365" s="25"/>
      <c r="M1365" s="14" t="str">
        <f aca="false">IF(OR($C1365="",$J1365=""),"",INT(($J1365-$C1365)/365.25))</f>
        <v/>
      </c>
      <c r="N1365" s="14" t="str">
        <f aca="false">IF($M1365="","",IF($M1365&lt;2,"Ha","Yo'q"))</f>
        <v/>
      </c>
      <c r="O1365" s="14" t="str">
        <f aca="false">IF($M1365="","",IF(AND($M1365&gt;=7,$M1365&lt;=17),"Ha","Yo'q"))</f>
        <v/>
      </c>
      <c r="P1365" s="14" t="str">
        <f aca="false">IF(AND($B1365&lt;&gt;"",$J1365&lt;&gt;"",$J1365&lt;=Boshqaruv!$C$10,OR($K1365="",$K1365&gt;Boshqaruv!$C$10),$L1365&lt;&gt;"Tibbiy qarshi ko'rsatma"),1,"")</f>
        <v/>
      </c>
      <c r="Q1365" s="28" t="n">
        <f aca="false">IF(AND($B1365&lt;&gt;"",$J1365&gt;=Boshqaruv!$C$9,$J1365&lt;=Boshqaruv!$C$10),IF(COUNTIFS($B$4:$B1364,$B1365,$C$4:$C1364,$C1365,$J$4:$J1364,"&gt;="&amp;Boshqaruv!$C$9,$J$4:$J1364,"&lt;="&amp;Boshqaruv!$C$10)=0,1,0),0)</f>
        <v>0</v>
      </c>
      <c r="R1365" s="28" t="n">
        <f aca="false">IF(AND($B1365&lt;&gt;"",$J1365&gt;=Boshqaruv!$C$9,$J1365&lt;=Boshqaruv!$C$10,$K1365&lt;&gt;"",$K1365&lt;=Boshqaruv!$C$10),IF(COUNTIFS($B$4:$B1364,$B1365,$C$4:$C1364,$C1365,$J$4:$J1364,"&gt;="&amp;Boshqaruv!$C$9,$J$4:$J1364,"&lt;="&amp;Boshqaruv!$C$10,$K$4:$K1364,"&lt;&gt;",$K$4:$K1364,"&lt;="&amp;Boshqaruv!$C$10)=0,1,0),0)</f>
        <v>0</v>
      </c>
      <c r="S1365" s="28" t="n">
        <f aca="false">IF($P1365=1,IF(COUNTIFS($B$4:$B1364,$B1365,$C$4:$C1364,$C1365,$P$4:$P1364,1)=0,1,0),0)</f>
        <v>0</v>
      </c>
      <c r="T1365" s="12"/>
    </row>
    <row r="1366" customFormat="false" ht="15" hidden="false" customHeight="false" outlineLevel="0" collapsed="false">
      <c r="A1366" s="20" t="n">
        <v>1362</v>
      </c>
      <c r="B1366" s="12"/>
      <c r="C1366" s="13"/>
      <c r="D1366" s="24"/>
      <c r="E1366" s="12"/>
      <c r="F1366" s="12"/>
      <c r="G1366" s="25"/>
      <c r="H1366" s="25"/>
      <c r="I1366" s="25"/>
      <c r="J1366" s="13"/>
      <c r="K1366" s="13"/>
      <c r="L1366" s="25"/>
      <c r="M1366" s="14" t="str">
        <f aca="false">IF(OR($C1366="",$J1366=""),"",INT(($J1366-$C1366)/365.25))</f>
        <v/>
      </c>
      <c r="N1366" s="14" t="str">
        <f aca="false">IF($M1366="","",IF($M1366&lt;2,"Ha","Yo'q"))</f>
        <v/>
      </c>
      <c r="O1366" s="14" t="str">
        <f aca="false">IF($M1366="","",IF(AND($M1366&gt;=7,$M1366&lt;=17),"Ha","Yo'q"))</f>
        <v/>
      </c>
      <c r="P1366" s="14" t="str">
        <f aca="false">IF(AND($B1366&lt;&gt;"",$J1366&lt;&gt;"",$J1366&lt;=Boshqaruv!$C$10,OR($K1366="",$K1366&gt;Boshqaruv!$C$10),$L1366&lt;&gt;"Tibbiy qarshi ko'rsatma"),1,"")</f>
        <v/>
      </c>
      <c r="Q1366" s="28" t="n">
        <f aca="false">IF(AND($B1366&lt;&gt;"",$J1366&gt;=Boshqaruv!$C$9,$J1366&lt;=Boshqaruv!$C$10),IF(COUNTIFS($B$4:$B1365,$B1366,$C$4:$C1365,$C1366,$J$4:$J1365,"&gt;="&amp;Boshqaruv!$C$9,$J$4:$J1365,"&lt;="&amp;Boshqaruv!$C$10)=0,1,0),0)</f>
        <v>0</v>
      </c>
      <c r="R1366" s="28" t="n">
        <f aca="false">IF(AND($B1366&lt;&gt;"",$J1366&gt;=Boshqaruv!$C$9,$J1366&lt;=Boshqaruv!$C$10,$K1366&lt;&gt;"",$K1366&lt;=Boshqaruv!$C$10),IF(COUNTIFS($B$4:$B1365,$B1366,$C$4:$C1365,$C1366,$J$4:$J1365,"&gt;="&amp;Boshqaruv!$C$9,$J$4:$J1365,"&lt;="&amp;Boshqaruv!$C$10,$K$4:$K1365,"&lt;&gt;",$K$4:$K1365,"&lt;="&amp;Boshqaruv!$C$10)=0,1,0),0)</f>
        <v>0</v>
      </c>
      <c r="S1366" s="28" t="n">
        <f aca="false">IF($P1366=1,IF(COUNTIFS($B$4:$B1365,$B1366,$C$4:$C1365,$C1366,$P$4:$P1365,1)=0,1,0),0)</f>
        <v>0</v>
      </c>
      <c r="T1366" s="12"/>
    </row>
    <row r="1367" customFormat="false" ht="15" hidden="false" customHeight="false" outlineLevel="0" collapsed="false">
      <c r="A1367" s="20" t="n">
        <v>1363</v>
      </c>
      <c r="B1367" s="12"/>
      <c r="C1367" s="13"/>
      <c r="D1367" s="24"/>
      <c r="E1367" s="12"/>
      <c r="F1367" s="12"/>
      <c r="G1367" s="25"/>
      <c r="H1367" s="25"/>
      <c r="I1367" s="25"/>
      <c r="J1367" s="13"/>
      <c r="K1367" s="13"/>
      <c r="L1367" s="25"/>
      <c r="M1367" s="14" t="str">
        <f aca="false">IF(OR($C1367="",$J1367=""),"",INT(($J1367-$C1367)/365.25))</f>
        <v/>
      </c>
      <c r="N1367" s="14" t="str">
        <f aca="false">IF($M1367="","",IF($M1367&lt;2,"Ha","Yo'q"))</f>
        <v/>
      </c>
      <c r="O1367" s="14" t="str">
        <f aca="false">IF($M1367="","",IF(AND($M1367&gt;=7,$M1367&lt;=17),"Ha","Yo'q"))</f>
        <v/>
      </c>
      <c r="P1367" s="14" t="str">
        <f aca="false">IF(AND($B1367&lt;&gt;"",$J1367&lt;&gt;"",$J1367&lt;=Boshqaruv!$C$10,OR($K1367="",$K1367&gt;Boshqaruv!$C$10),$L1367&lt;&gt;"Tibbiy qarshi ko'rsatma"),1,"")</f>
        <v/>
      </c>
      <c r="Q1367" s="28" t="n">
        <f aca="false">IF(AND($B1367&lt;&gt;"",$J1367&gt;=Boshqaruv!$C$9,$J1367&lt;=Boshqaruv!$C$10),IF(COUNTIFS($B$4:$B1366,$B1367,$C$4:$C1366,$C1367,$J$4:$J1366,"&gt;="&amp;Boshqaruv!$C$9,$J$4:$J1366,"&lt;="&amp;Boshqaruv!$C$10)=0,1,0),0)</f>
        <v>0</v>
      </c>
      <c r="R1367" s="28" t="n">
        <f aca="false">IF(AND($B1367&lt;&gt;"",$J1367&gt;=Boshqaruv!$C$9,$J1367&lt;=Boshqaruv!$C$10,$K1367&lt;&gt;"",$K1367&lt;=Boshqaruv!$C$10),IF(COUNTIFS($B$4:$B1366,$B1367,$C$4:$C1366,$C1367,$J$4:$J1366,"&gt;="&amp;Boshqaruv!$C$9,$J$4:$J1366,"&lt;="&amp;Boshqaruv!$C$10,$K$4:$K1366,"&lt;&gt;",$K$4:$K1366,"&lt;="&amp;Boshqaruv!$C$10)=0,1,0),0)</f>
        <v>0</v>
      </c>
      <c r="S1367" s="28" t="n">
        <f aca="false">IF($P1367=1,IF(COUNTIFS($B$4:$B1366,$B1367,$C$4:$C1366,$C1367,$P$4:$P1366,1)=0,1,0),0)</f>
        <v>0</v>
      </c>
      <c r="T1367" s="12"/>
    </row>
    <row r="1368" customFormat="false" ht="15" hidden="false" customHeight="false" outlineLevel="0" collapsed="false">
      <c r="A1368" s="20" t="n">
        <v>1364</v>
      </c>
      <c r="B1368" s="12"/>
      <c r="C1368" s="13"/>
      <c r="D1368" s="24"/>
      <c r="E1368" s="12"/>
      <c r="F1368" s="12"/>
      <c r="G1368" s="25"/>
      <c r="H1368" s="25"/>
      <c r="I1368" s="25"/>
      <c r="J1368" s="13"/>
      <c r="K1368" s="13"/>
      <c r="L1368" s="25"/>
      <c r="M1368" s="14" t="str">
        <f aca="false">IF(OR($C1368="",$J1368=""),"",INT(($J1368-$C1368)/365.25))</f>
        <v/>
      </c>
      <c r="N1368" s="14" t="str">
        <f aca="false">IF($M1368="","",IF($M1368&lt;2,"Ha","Yo'q"))</f>
        <v/>
      </c>
      <c r="O1368" s="14" t="str">
        <f aca="false">IF($M1368="","",IF(AND($M1368&gt;=7,$M1368&lt;=17),"Ha","Yo'q"))</f>
        <v/>
      </c>
      <c r="P1368" s="14" t="str">
        <f aca="false">IF(AND($B1368&lt;&gt;"",$J1368&lt;&gt;"",$J1368&lt;=Boshqaruv!$C$10,OR($K1368="",$K1368&gt;Boshqaruv!$C$10),$L1368&lt;&gt;"Tibbiy qarshi ko'rsatma"),1,"")</f>
        <v/>
      </c>
      <c r="Q1368" s="28" t="n">
        <f aca="false">IF(AND($B1368&lt;&gt;"",$J1368&gt;=Boshqaruv!$C$9,$J1368&lt;=Boshqaruv!$C$10),IF(COUNTIFS($B$4:$B1367,$B1368,$C$4:$C1367,$C1368,$J$4:$J1367,"&gt;="&amp;Boshqaruv!$C$9,$J$4:$J1367,"&lt;="&amp;Boshqaruv!$C$10)=0,1,0),0)</f>
        <v>0</v>
      </c>
      <c r="R1368" s="28" t="n">
        <f aca="false">IF(AND($B1368&lt;&gt;"",$J1368&gt;=Boshqaruv!$C$9,$J1368&lt;=Boshqaruv!$C$10,$K1368&lt;&gt;"",$K1368&lt;=Boshqaruv!$C$10),IF(COUNTIFS($B$4:$B1367,$B1368,$C$4:$C1367,$C1368,$J$4:$J1367,"&gt;="&amp;Boshqaruv!$C$9,$J$4:$J1367,"&lt;="&amp;Boshqaruv!$C$10,$K$4:$K1367,"&lt;&gt;",$K$4:$K1367,"&lt;="&amp;Boshqaruv!$C$10)=0,1,0),0)</f>
        <v>0</v>
      </c>
      <c r="S1368" s="28" t="n">
        <f aca="false">IF($P1368=1,IF(COUNTIFS($B$4:$B1367,$B1368,$C$4:$C1367,$C1368,$P$4:$P1367,1)=0,1,0),0)</f>
        <v>0</v>
      </c>
      <c r="T1368" s="12"/>
    </row>
    <row r="1369" customFormat="false" ht="15" hidden="false" customHeight="false" outlineLevel="0" collapsed="false">
      <c r="A1369" s="20" t="n">
        <v>1365</v>
      </c>
      <c r="B1369" s="12"/>
      <c r="C1369" s="13"/>
      <c r="D1369" s="24"/>
      <c r="E1369" s="12"/>
      <c r="F1369" s="12"/>
      <c r="G1369" s="25"/>
      <c r="H1369" s="25"/>
      <c r="I1369" s="25"/>
      <c r="J1369" s="13"/>
      <c r="K1369" s="13"/>
      <c r="L1369" s="25"/>
      <c r="M1369" s="14" t="str">
        <f aca="false">IF(OR($C1369="",$J1369=""),"",INT(($J1369-$C1369)/365.25))</f>
        <v/>
      </c>
      <c r="N1369" s="14" t="str">
        <f aca="false">IF($M1369="","",IF($M1369&lt;2,"Ha","Yo'q"))</f>
        <v/>
      </c>
      <c r="O1369" s="14" t="str">
        <f aca="false">IF($M1369="","",IF(AND($M1369&gt;=7,$M1369&lt;=17),"Ha","Yo'q"))</f>
        <v/>
      </c>
      <c r="P1369" s="14" t="str">
        <f aca="false">IF(AND($B1369&lt;&gt;"",$J1369&lt;&gt;"",$J1369&lt;=Boshqaruv!$C$10,OR($K1369="",$K1369&gt;Boshqaruv!$C$10),$L1369&lt;&gt;"Tibbiy qarshi ko'rsatma"),1,"")</f>
        <v/>
      </c>
      <c r="Q1369" s="28" t="n">
        <f aca="false">IF(AND($B1369&lt;&gt;"",$J1369&gt;=Boshqaruv!$C$9,$J1369&lt;=Boshqaruv!$C$10),IF(COUNTIFS($B$4:$B1368,$B1369,$C$4:$C1368,$C1369,$J$4:$J1368,"&gt;="&amp;Boshqaruv!$C$9,$J$4:$J1368,"&lt;="&amp;Boshqaruv!$C$10)=0,1,0),0)</f>
        <v>0</v>
      </c>
      <c r="R1369" s="28" t="n">
        <f aca="false">IF(AND($B1369&lt;&gt;"",$J1369&gt;=Boshqaruv!$C$9,$J1369&lt;=Boshqaruv!$C$10,$K1369&lt;&gt;"",$K1369&lt;=Boshqaruv!$C$10),IF(COUNTIFS($B$4:$B1368,$B1369,$C$4:$C1368,$C1369,$J$4:$J1368,"&gt;="&amp;Boshqaruv!$C$9,$J$4:$J1368,"&lt;="&amp;Boshqaruv!$C$10,$K$4:$K1368,"&lt;&gt;",$K$4:$K1368,"&lt;="&amp;Boshqaruv!$C$10)=0,1,0),0)</f>
        <v>0</v>
      </c>
      <c r="S1369" s="28" t="n">
        <f aca="false">IF($P1369=1,IF(COUNTIFS($B$4:$B1368,$B1369,$C$4:$C1368,$C1369,$P$4:$P1368,1)=0,1,0),0)</f>
        <v>0</v>
      </c>
      <c r="T1369" s="12"/>
    </row>
    <row r="1370" customFormat="false" ht="15" hidden="false" customHeight="false" outlineLevel="0" collapsed="false">
      <c r="A1370" s="20" t="n">
        <v>1366</v>
      </c>
      <c r="B1370" s="12"/>
      <c r="C1370" s="13"/>
      <c r="D1370" s="24"/>
      <c r="E1370" s="12"/>
      <c r="F1370" s="12"/>
      <c r="G1370" s="25"/>
      <c r="H1370" s="25"/>
      <c r="I1370" s="25"/>
      <c r="J1370" s="13"/>
      <c r="K1370" s="13"/>
      <c r="L1370" s="25"/>
      <c r="M1370" s="14" t="str">
        <f aca="false">IF(OR($C1370="",$J1370=""),"",INT(($J1370-$C1370)/365.25))</f>
        <v/>
      </c>
      <c r="N1370" s="14" t="str">
        <f aca="false">IF($M1370="","",IF($M1370&lt;2,"Ha","Yo'q"))</f>
        <v/>
      </c>
      <c r="O1370" s="14" t="str">
        <f aca="false">IF($M1370="","",IF(AND($M1370&gt;=7,$M1370&lt;=17),"Ha","Yo'q"))</f>
        <v/>
      </c>
      <c r="P1370" s="14" t="str">
        <f aca="false">IF(AND($B1370&lt;&gt;"",$J1370&lt;&gt;"",$J1370&lt;=Boshqaruv!$C$10,OR($K1370="",$K1370&gt;Boshqaruv!$C$10),$L1370&lt;&gt;"Tibbiy qarshi ko'rsatma"),1,"")</f>
        <v/>
      </c>
      <c r="Q1370" s="28" t="n">
        <f aca="false">IF(AND($B1370&lt;&gt;"",$J1370&gt;=Boshqaruv!$C$9,$J1370&lt;=Boshqaruv!$C$10),IF(COUNTIFS($B$4:$B1369,$B1370,$C$4:$C1369,$C1370,$J$4:$J1369,"&gt;="&amp;Boshqaruv!$C$9,$J$4:$J1369,"&lt;="&amp;Boshqaruv!$C$10)=0,1,0),0)</f>
        <v>0</v>
      </c>
      <c r="R1370" s="28" t="n">
        <f aca="false">IF(AND($B1370&lt;&gt;"",$J1370&gt;=Boshqaruv!$C$9,$J1370&lt;=Boshqaruv!$C$10,$K1370&lt;&gt;"",$K1370&lt;=Boshqaruv!$C$10),IF(COUNTIFS($B$4:$B1369,$B1370,$C$4:$C1369,$C1370,$J$4:$J1369,"&gt;="&amp;Boshqaruv!$C$9,$J$4:$J1369,"&lt;="&amp;Boshqaruv!$C$10,$K$4:$K1369,"&lt;&gt;",$K$4:$K1369,"&lt;="&amp;Boshqaruv!$C$10)=0,1,0),0)</f>
        <v>0</v>
      </c>
      <c r="S1370" s="28" t="n">
        <f aca="false">IF($P1370=1,IF(COUNTIFS($B$4:$B1369,$B1370,$C$4:$C1369,$C1370,$P$4:$P1369,1)=0,1,0),0)</f>
        <v>0</v>
      </c>
      <c r="T1370" s="12"/>
    </row>
    <row r="1371" customFormat="false" ht="15" hidden="false" customHeight="false" outlineLevel="0" collapsed="false">
      <c r="A1371" s="20" t="n">
        <v>1367</v>
      </c>
      <c r="B1371" s="12"/>
      <c r="C1371" s="13"/>
      <c r="D1371" s="24"/>
      <c r="E1371" s="12"/>
      <c r="F1371" s="12"/>
      <c r="G1371" s="25"/>
      <c r="H1371" s="25"/>
      <c r="I1371" s="25"/>
      <c r="J1371" s="13"/>
      <c r="K1371" s="13"/>
      <c r="L1371" s="25"/>
      <c r="M1371" s="14" t="str">
        <f aca="false">IF(OR($C1371="",$J1371=""),"",INT(($J1371-$C1371)/365.25))</f>
        <v/>
      </c>
      <c r="N1371" s="14" t="str">
        <f aca="false">IF($M1371="","",IF($M1371&lt;2,"Ha","Yo'q"))</f>
        <v/>
      </c>
      <c r="O1371" s="14" t="str">
        <f aca="false">IF($M1371="","",IF(AND($M1371&gt;=7,$M1371&lt;=17),"Ha","Yo'q"))</f>
        <v/>
      </c>
      <c r="P1371" s="14" t="str">
        <f aca="false">IF(AND($B1371&lt;&gt;"",$J1371&lt;&gt;"",$J1371&lt;=Boshqaruv!$C$10,OR($K1371="",$K1371&gt;Boshqaruv!$C$10),$L1371&lt;&gt;"Tibbiy qarshi ko'rsatma"),1,"")</f>
        <v/>
      </c>
      <c r="Q1371" s="28" t="n">
        <f aca="false">IF(AND($B1371&lt;&gt;"",$J1371&gt;=Boshqaruv!$C$9,$J1371&lt;=Boshqaruv!$C$10),IF(COUNTIFS($B$4:$B1370,$B1371,$C$4:$C1370,$C1371,$J$4:$J1370,"&gt;="&amp;Boshqaruv!$C$9,$J$4:$J1370,"&lt;="&amp;Boshqaruv!$C$10)=0,1,0),0)</f>
        <v>0</v>
      </c>
      <c r="R1371" s="28" t="n">
        <f aca="false">IF(AND($B1371&lt;&gt;"",$J1371&gt;=Boshqaruv!$C$9,$J1371&lt;=Boshqaruv!$C$10,$K1371&lt;&gt;"",$K1371&lt;=Boshqaruv!$C$10),IF(COUNTIFS($B$4:$B1370,$B1371,$C$4:$C1370,$C1371,$J$4:$J1370,"&gt;="&amp;Boshqaruv!$C$9,$J$4:$J1370,"&lt;="&amp;Boshqaruv!$C$10,$K$4:$K1370,"&lt;&gt;",$K$4:$K1370,"&lt;="&amp;Boshqaruv!$C$10)=0,1,0),0)</f>
        <v>0</v>
      </c>
      <c r="S1371" s="28" t="n">
        <f aca="false">IF($P1371=1,IF(COUNTIFS($B$4:$B1370,$B1371,$C$4:$C1370,$C1371,$P$4:$P1370,1)=0,1,0),0)</f>
        <v>0</v>
      </c>
      <c r="T1371" s="12"/>
    </row>
    <row r="1372" customFormat="false" ht="15" hidden="false" customHeight="false" outlineLevel="0" collapsed="false">
      <c r="A1372" s="20" t="n">
        <v>1368</v>
      </c>
      <c r="B1372" s="12"/>
      <c r="C1372" s="13"/>
      <c r="D1372" s="24"/>
      <c r="E1372" s="12"/>
      <c r="F1372" s="12"/>
      <c r="G1372" s="25"/>
      <c r="H1372" s="25"/>
      <c r="I1372" s="25"/>
      <c r="J1372" s="13"/>
      <c r="K1372" s="13"/>
      <c r="L1372" s="25"/>
      <c r="M1372" s="14" t="str">
        <f aca="false">IF(OR($C1372="",$J1372=""),"",INT(($J1372-$C1372)/365.25))</f>
        <v/>
      </c>
      <c r="N1372" s="14" t="str">
        <f aca="false">IF($M1372="","",IF($M1372&lt;2,"Ha","Yo'q"))</f>
        <v/>
      </c>
      <c r="O1372" s="14" t="str">
        <f aca="false">IF($M1372="","",IF(AND($M1372&gt;=7,$M1372&lt;=17),"Ha","Yo'q"))</f>
        <v/>
      </c>
      <c r="P1372" s="14" t="str">
        <f aca="false">IF(AND($B1372&lt;&gt;"",$J1372&lt;&gt;"",$J1372&lt;=Boshqaruv!$C$10,OR($K1372="",$K1372&gt;Boshqaruv!$C$10),$L1372&lt;&gt;"Tibbiy qarshi ko'rsatma"),1,"")</f>
        <v/>
      </c>
      <c r="Q1372" s="28" t="n">
        <f aca="false">IF(AND($B1372&lt;&gt;"",$J1372&gt;=Boshqaruv!$C$9,$J1372&lt;=Boshqaruv!$C$10),IF(COUNTIFS($B$4:$B1371,$B1372,$C$4:$C1371,$C1372,$J$4:$J1371,"&gt;="&amp;Boshqaruv!$C$9,$J$4:$J1371,"&lt;="&amp;Boshqaruv!$C$10)=0,1,0),0)</f>
        <v>0</v>
      </c>
      <c r="R1372" s="28" t="n">
        <f aca="false">IF(AND($B1372&lt;&gt;"",$J1372&gt;=Boshqaruv!$C$9,$J1372&lt;=Boshqaruv!$C$10,$K1372&lt;&gt;"",$K1372&lt;=Boshqaruv!$C$10),IF(COUNTIFS($B$4:$B1371,$B1372,$C$4:$C1371,$C1372,$J$4:$J1371,"&gt;="&amp;Boshqaruv!$C$9,$J$4:$J1371,"&lt;="&amp;Boshqaruv!$C$10,$K$4:$K1371,"&lt;&gt;",$K$4:$K1371,"&lt;="&amp;Boshqaruv!$C$10)=0,1,0),0)</f>
        <v>0</v>
      </c>
      <c r="S1372" s="28" t="n">
        <f aca="false">IF($P1372=1,IF(COUNTIFS($B$4:$B1371,$B1372,$C$4:$C1371,$C1372,$P$4:$P1371,1)=0,1,0),0)</f>
        <v>0</v>
      </c>
      <c r="T1372" s="12"/>
    </row>
    <row r="1373" customFormat="false" ht="15" hidden="false" customHeight="false" outlineLevel="0" collapsed="false">
      <c r="A1373" s="20" t="n">
        <v>1369</v>
      </c>
      <c r="B1373" s="12"/>
      <c r="C1373" s="13"/>
      <c r="D1373" s="24"/>
      <c r="E1373" s="12"/>
      <c r="F1373" s="12"/>
      <c r="G1373" s="25"/>
      <c r="H1373" s="25"/>
      <c r="I1373" s="25"/>
      <c r="J1373" s="13"/>
      <c r="K1373" s="13"/>
      <c r="L1373" s="25"/>
      <c r="M1373" s="14" t="str">
        <f aca="false">IF(OR($C1373="",$J1373=""),"",INT(($J1373-$C1373)/365.25))</f>
        <v/>
      </c>
      <c r="N1373" s="14" t="str">
        <f aca="false">IF($M1373="","",IF($M1373&lt;2,"Ha","Yo'q"))</f>
        <v/>
      </c>
      <c r="O1373" s="14" t="str">
        <f aca="false">IF($M1373="","",IF(AND($M1373&gt;=7,$M1373&lt;=17),"Ha","Yo'q"))</f>
        <v/>
      </c>
      <c r="P1373" s="14" t="str">
        <f aca="false">IF(AND($B1373&lt;&gt;"",$J1373&lt;&gt;"",$J1373&lt;=Boshqaruv!$C$10,OR($K1373="",$K1373&gt;Boshqaruv!$C$10),$L1373&lt;&gt;"Tibbiy qarshi ko'rsatma"),1,"")</f>
        <v/>
      </c>
      <c r="Q1373" s="28" t="n">
        <f aca="false">IF(AND($B1373&lt;&gt;"",$J1373&gt;=Boshqaruv!$C$9,$J1373&lt;=Boshqaruv!$C$10),IF(COUNTIFS($B$4:$B1372,$B1373,$C$4:$C1372,$C1373,$J$4:$J1372,"&gt;="&amp;Boshqaruv!$C$9,$J$4:$J1372,"&lt;="&amp;Boshqaruv!$C$10)=0,1,0),0)</f>
        <v>0</v>
      </c>
      <c r="R1373" s="28" t="n">
        <f aca="false">IF(AND($B1373&lt;&gt;"",$J1373&gt;=Boshqaruv!$C$9,$J1373&lt;=Boshqaruv!$C$10,$K1373&lt;&gt;"",$K1373&lt;=Boshqaruv!$C$10),IF(COUNTIFS($B$4:$B1372,$B1373,$C$4:$C1372,$C1373,$J$4:$J1372,"&gt;="&amp;Boshqaruv!$C$9,$J$4:$J1372,"&lt;="&amp;Boshqaruv!$C$10,$K$4:$K1372,"&lt;&gt;",$K$4:$K1372,"&lt;="&amp;Boshqaruv!$C$10)=0,1,0),0)</f>
        <v>0</v>
      </c>
      <c r="S1373" s="28" t="n">
        <f aca="false">IF($P1373=1,IF(COUNTIFS($B$4:$B1372,$B1373,$C$4:$C1372,$C1373,$P$4:$P1372,1)=0,1,0),0)</f>
        <v>0</v>
      </c>
      <c r="T1373" s="12"/>
    </row>
    <row r="1374" customFormat="false" ht="15" hidden="false" customHeight="false" outlineLevel="0" collapsed="false">
      <c r="A1374" s="20" t="n">
        <v>1370</v>
      </c>
      <c r="B1374" s="12"/>
      <c r="C1374" s="13"/>
      <c r="D1374" s="24"/>
      <c r="E1374" s="12"/>
      <c r="F1374" s="12"/>
      <c r="G1374" s="25"/>
      <c r="H1374" s="25"/>
      <c r="I1374" s="25"/>
      <c r="J1374" s="13"/>
      <c r="K1374" s="13"/>
      <c r="L1374" s="25"/>
      <c r="M1374" s="14" t="str">
        <f aca="false">IF(OR($C1374="",$J1374=""),"",INT(($J1374-$C1374)/365.25))</f>
        <v/>
      </c>
      <c r="N1374" s="14" t="str">
        <f aca="false">IF($M1374="","",IF($M1374&lt;2,"Ha","Yo'q"))</f>
        <v/>
      </c>
      <c r="O1374" s="14" t="str">
        <f aca="false">IF($M1374="","",IF(AND($M1374&gt;=7,$M1374&lt;=17),"Ha","Yo'q"))</f>
        <v/>
      </c>
      <c r="P1374" s="14" t="str">
        <f aca="false">IF(AND($B1374&lt;&gt;"",$J1374&lt;&gt;"",$J1374&lt;=Boshqaruv!$C$10,OR($K1374="",$K1374&gt;Boshqaruv!$C$10),$L1374&lt;&gt;"Tibbiy qarshi ko'rsatma"),1,"")</f>
        <v/>
      </c>
      <c r="Q1374" s="28" t="n">
        <f aca="false">IF(AND($B1374&lt;&gt;"",$J1374&gt;=Boshqaruv!$C$9,$J1374&lt;=Boshqaruv!$C$10),IF(COUNTIFS($B$4:$B1373,$B1374,$C$4:$C1373,$C1374,$J$4:$J1373,"&gt;="&amp;Boshqaruv!$C$9,$J$4:$J1373,"&lt;="&amp;Boshqaruv!$C$10)=0,1,0),0)</f>
        <v>0</v>
      </c>
      <c r="R1374" s="28" t="n">
        <f aca="false">IF(AND($B1374&lt;&gt;"",$J1374&gt;=Boshqaruv!$C$9,$J1374&lt;=Boshqaruv!$C$10,$K1374&lt;&gt;"",$K1374&lt;=Boshqaruv!$C$10),IF(COUNTIFS($B$4:$B1373,$B1374,$C$4:$C1373,$C1374,$J$4:$J1373,"&gt;="&amp;Boshqaruv!$C$9,$J$4:$J1373,"&lt;="&amp;Boshqaruv!$C$10,$K$4:$K1373,"&lt;&gt;",$K$4:$K1373,"&lt;="&amp;Boshqaruv!$C$10)=0,1,0),0)</f>
        <v>0</v>
      </c>
      <c r="S1374" s="28" t="n">
        <f aca="false">IF($P1374=1,IF(COUNTIFS($B$4:$B1373,$B1374,$C$4:$C1373,$C1374,$P$4:$P1373,1)=0,1,0),0)</f>
        <v>0</v>
      </c>
      <c r="T1374" s="12"/>
    </row>
    <row r="1375" customFormat="false" ht="15" hidden="false" customHeight="false" outlineLevel="0" collapsed="false">
      <c r="A1375" s="20" t="n">
        <v>1371</v>
      </c>
      <c r="B1375" s="12"/>
      <c r="C1375" s="13"/>
      <c r="D1375" s="24"/>
      <c r="E1375" s="12"/>
      <c r="F1375" s="12"/>
      <c r="G1375" s="25"/>
      <c r="H1375" s="25"/>
      <c r="I1375" s="25"/>
      <c r="J1375" s="13"/>
      <c r="K1375" s="13"/>
      <c r="L1375" s="25"/>
      <c r="M1375" s="14" t="str">
        <f aca="false">IF(OR($C1375="",$J1375=""),"",INT(($J1375-$C1375)/365.25))</f>
        <v/>
      </c>
      <c r="N1375" s="14" t="str">
        <f aca="false">IF($M1375="","",IF($M1375&lt;2,"Ha","Yo'q"))</f>
        <v/>
      </c>
      <c r="O1375" s="14" t="str">
        <f aca="false">IF($M1375="","",IF(AND($M1375&gt;=7,$M1375&lt;=17),"Ha","Yo'q"))</f>
        <v/>
      </c>
      <c r="P1375" s="14" t="str">
        <f aca="false">IF(AND($B1375&lt;&gt;"",$J1375&lt;&gt;"",$J1375&lt;=Boshqaruv!$C$10,OR($K1375="",$K1375&gt;Boshqaruv!$C$10),$L1375&lt;&gt;"Tibbiy qarshi ko'rsatma"),1,"")</f>
        <v/>
      </c>
      <c r="Q1375" s="28" t="n">
        <f aca="false">IF(AND($B1375&lt;&gt;"",$J1375&gt;=Boshqaruv!$C$9,$J1375&lt;=Boshqaruv!$C$10),IF(COUNTIFS($B$4:$B1374,$B1375,$C$4:$C1374,$C1375,$J$4:$J1374,"&gt;="&amp;Boshqaruv!$C$9,$J$4:$J1374,"&lt;="&amp;Boshqaruv!$C$10)=0,1,0),0)</f>
        <v>0</v>
      </c>
      <c r="R1375" s="28" t="n">
        <f aca="false">IF(AND($B1375&lt;&gt;"",$J1375&gt;=Boshqaruv!$C$9,$J1375&lt;=Boshqaruv!$C$10,$K1375&lt;&gt;"",$K1375&lt;=Boshqaruv!$C$10),IF(COUNTIFS($B$4:$B1374,$B1375,$C$4:$C1374,$C1375,$J$4:$J1374,"&gt;="&amp;Boshqaruv!$C$9,$J$4:$J1374,"&lt;="&amp;Boshqaruv!$C$10,$K$4:$K1374,"&lt;&gt;",$K$4:$K1374,"&lt;="&amp;Boshqaruv!$C$10)=0,1,0),0)</f>
        <v>0</v>
      </c>
      <c r="S1375" s="28" t="n">
        <f aca="false">IF($P1375=1,IF(COUNTIFS($B$4:$B1374,$B1375,$C$4:$C1374,$C1375,$P$4:$P1374,1)=0,1,0),0)</f>
        <v>0</v>
      </c>
      <c r="T1375" s="12"/>
    </row>
    <row r="1376" customFormat="false" ht="15" hidden="false" customHeight="false" outlineLevel="0" collapsed="false">
      <c r="A1376" s="20" t="n">
        <v>1372</v>
      </c>
      <c r="B1376" s="12"/>
      <c r="C1376" s="13"/>
      <c r="D1376" s="24"/>
      <c r="E1376" s="12"/>
      <c r="F1376" s="12"/>
      <c r="G1376" s="25"/>
      <c r="H1376" s="25"/>
      <c r="I1376" s="25"/>
      <c r="J1376" s="13"/>
      <c r="K1376" s="13"/>
      <c r="L1376" s="25"/>
      <c r="M1376" s="14" t="str">
        <f aca="false">IF(OR($C1376="",$J1376=""),"",INT(($J1376-$C1376)/365.25))</f>
        <v/>
      </c>
      <c r="N1376" s="14" t="str">
        <f aca="false">IF($M1376="","",IF($M1376&lt;2,"Ha","Yo'q"))</f>
        <v/>
      </c>
      <c r="O1376" s="14" t="str">
        <f aca="false">IF($M1376="","",IF(AND($M1376&gt;=7,$M1376&lt;=17),"Ha","Yo'q"))</f>
        <v/>
      </c>
      <c r="P1376" s="14" t="str">
        <f aca="false">IF(AND($B1376&lt;&gt;"",$J1376&lt;&gt;"",$J1376&lt;=Boshqaruv!$C$10,OR($K1376="",$K1376&gt;Boshqaruv!$C$10),$L1376&lt;&gt;"Tibbiy qarshi ko'rsatma"),1,"")</f>
        <v/>
      </c>
      <c r="Q1376" s="28" t="n">
        <f aca="false">IF(AND($B1376&lt;&gt;"",$J1376&gt;=Boshqaruv!$C$9,$J1376&lt;=Boshqaruv!$C$10),IF(COUNTIFS($B$4:$B1375,$B1376,$C$4:$C1375,$C1376,$J$4:$J1375,"&gt;="&amp;Boshqaruv!$C$9,$J$4:$J1375,"&lt;="&amp;Boshqaruv!$C$10)=0,1,0),0)</f>
        <v>0</v>
      </c>
      <c r="R1376" s="28" t="n">
        <f aca="false">IF(AND($B1376&lt;&gt;"",$J1376&gt;=Boshqaruv!$C$9,$J1376&lt;=Boshqaruv!$C$10,$K1376&lt;&gt;"",$K1376&lt;=Boshqaruv!$C$10),IF(COUNTIFS($B$4:$B1375,$B1376,$C$4:$C1375,$C1376,$J$4:$J1375,"&gt;="&amp;Boshqaruv!$C$9,$J$4:$J1375,"&lt;="&amp;Boshqaruv!$C$10,$K$4:$K1375,"&lt;&gt;",$K$4:$K1375,"&lt;="&amp;Boshqaruv!$C$10)=0,1,0),0)</f>
        <v>0</v>
      </c>
      <c r="S1376" s="28" t="n">
        <f aca="false">IF($P1376=1,IF(COUNTIFS($B$4:$B1375,$B1376,$C$4:$C1375,$C1376,$P$4:$P1375,1)=0,1,0),0)</f>
        <v>0</v>
      </c>
      <c r="T1376" s="12"/>
    </row>
    <row r="1377" customFormat="false" ht="15" hidden="false" customHeight="false" outlineLevel="0" collapsed="false">
      <c r="A1377" s="20" t="n">
        <v>1373</v>
      </c>
      <c r="B1377" s="12"/>
      <c r="C1377" s="13"/>
      <c r="D1377" s="24"/>
      <c r="E1377" s="12"/>
      <c r="F1377" s="12"/>
      <c r="G1377" s="25"/>
      <c r="H1377" s="25"/>
      <c r="I1377" s="25"/>
      <c r="J1377" s="13"/>
      <c r="K1377" s="13"/>
      <c r="L1377" s="25"/>
      <c r="M1377" s="14" t="str">
        <f aca="false">IF(OR($C1377="",$J1377=""),"",INT(($J1377-$C1377)/365.25))</f>
        <v/>
      </c>
      <c r="N1377" s="14" t="str">
        <f aca="false">IF($M1377="","",IF($M1377&lt;2,"Ha","Yo'q"))</f>
        <v/>
      </c>
      <c r="O1377" s="14" t="str">
        <f aca="false">IF($M1377="","",IF(AND($M1377&gt;=7,$M1377&lt;=17),"Ha","Yo'q"))</f>
        <v/>
      </c>
      <c r="P1377" s="14" t="str">
        <f aca="false">IF(AND($B1377&lt;&gt;"",$J1377&lt;&gt;"",$J1377&lt;=Boshqaruv!$C$10,OR($K1377="",$K1377&gt;Boshqaruv!$C$10),$L1377&lt;&gt;"Tibbiy qarshi ko'rsatma"),1,"")</f>
        <v/>
      </c>
      <c r="Q1377" s="28" t="n">
        <f aca="false">IF(AND($B1377&lt;&gt;"",$J1377&gt;=Boshqaruv!$C$9,$J1377&lt;=Boshqaruv!$C$10),IF(COUNTIFS($B$4:$B1376,$B1377,$C$4:$C1376,$C1377,$J$4:$J1376,"&gt;="&amp;Boshqaruv!$C$9,$J$4:$J1376,"&lt;="&amp;Boshqaruv!$C$10)=0,1,0),0)</f>
        <v>0</v>
      </c>
      <c r="R1377" s="28" t="n">
        <f aca="false">IF(AND($B1377&lt;&gt;"",$J1377&gt;=Boshqaruv!$C$9,$J1377&lt;=Boshqaruv!$C$10,$K1377&lt;&gt;"",$K1377&lt;=Boshqaruv!$C$10),IF(COUNTIFS($B$4:$B1376,$B1377,$C$4:$C1376,$C1377,$J$4:$J1376,"&gt;="&amp;Boshqaruv!$C$9,$J$4:$J1376,"&lt;="&amp;Boshqaruv!$C$10,$K$4:$K1376,"&lt;&gt;",$K$4:$K1376,"&lt;="&amp;Boshqaruv!$C$10)=0,1,0),0)</f>
        <v>0</v>
      </c>
      <c r="S1377" s="28" t="n">
        <f aca="false">IF($P1377=1,IF(COUNTIFS($B$4:$B1376,$B1377,$C$4:$C1376,$C1377,$P$4:$P1376,1)=0,1,0),0)</f>
        <v>0</v>
      </c>
      <c r="T1377" s="12"/>
    </row>
    <row r="1378" customFormat="false" ht="15" hidden="false" customHeight="false" outlineLevel="0" collapsed="false">
      <c r="A1378" s="20" t="n">
        <v>1374</v>
      </c>
      <c r="B1378" s="12"/>
      <c r="C1378" s="13"/>
      <c r="D1378" s="24"/>
      <c r="E1378" s="12"/>
      <c r="F1378" s="12"/>
      <c r="G1378" s="25"/>
      <c r="H1378" s="25"/>
      <c r="I1378" s="25"/>
      <c r="J1378" s="13"/>
      <c r="K1378" s="13"/>
      <c r="L1378" s="25"/>
      <c r="M1378" s="14" t="str">
        <f aca="false">IF(OR($C1378="",$J1378=""),"",INT(($J1378-$C1378)/365.25))</f>
        <v/>
      </c>
      <c r="N1378" s="14" t="str">
        <f aca="false">IF($M1378="","",IF($M1378&lt;2,"Ha","Yo'q"))</f>
        <v/>
      </c>
      <c r="O1378" s="14" t="str">
        <f aca="false">IF($M1378="","",IF(AND($M1378&gt;=7,$M1378&lt;=17),"Ha","Yo'q"))</f>
        <v/>
      </c>
      <c r="P1378" s="14" t="str">
        <f aca="false">IF(AND($B1378&lt;&gt;"",$J1378&lt;&gt;"",$J1378&lt;=Boshqaruv!$C$10,OR($K1378="",$K1378&gt;Boshqaruv!$C$10),$L1378&lt;&gt;"Tibbiy qarshi ko'rsatma"),1,"")</f>
        <v/>
      </c>
      <c r="Q1378" s="28" t="n">
        <f aca="false">IF(AND($B1378&lt;&gt;"",$J1378&gt;=Boshqaruv!$C$9,$J1378&lt;=Boshqaruv!$C$10),IF(COUNTIFS($B$4:$B1377,$B1378,$C$4:$C1377,$C1378,$J$4:$J1377,"&gt;="&amp;Boshqaruv!$C$9,$J$4:$J1377,"&lt;="&amp;Boshqaruv!$C$10)=0,1,0),0)</f>
        <v>0</v>
      </c>
      <c r="R1378" s="28" t="n">
        <f aca="false">IF(AND($B1378&lt;&gt;"",$J1378&gt;=Boshqaruv!$C$9,$J1378&lt;=Boshqaruv!$C$10,$K1378&lt;&gt;"",$K1378&lt;=Boshqaruv!$C$10),IF(COUNTIFS($B$4:$B1377,$B1378,$C$4:$C1377,$C1378,$J$4:$J1377,"&gt;="&amp;Boshqaruv!$C$9,$J$4:$J1377,"&lt;="&amp;Boshqaruv!$C$10,$K$4:$K1377,"&lt;&gt;",$K$4:$K1377,"&lt;="&amp;Boshqaruv!$C$10)=0,1,0),0)</f>
        <v>0</v>
      </c>
      <c r="S1378" s="28" t="n">
        <f aca="false">IF($P1378=1,IF(COUNTIFS($B$4:$B1377,$B1378,$C$4:$C1377,$C1378,$P$4:$P1377,1)=0,1,0),0)</f>
        <v>0</v>
      </c>
      <c r="T1378" s="12"/>
    </row>
    <row r="1379" customFormat="false" ht="15" hidden="false" customHeight="false" outlineLevel="0" collapsed="false">
      <c r="A1379" s="20" t="n">
        <v>1375</v>
      </c>
      <c r="B1379" s="12"/>
      <c r="C1379" s="13"/>
      <c r="D1379" s="24"/>
      <c r="E1379" s="12"/>
      <c r="F1379" s="12"/>
      <c r="G1379" s="25"/>
      <c r="H1379" s="25"/>
      <c r="I1379" s="25"/>
      <c r="J1379" s="13"/>
      <c r="K1379" s="13"/>
      <c r="L1379" s="25"/>
      <c r="M1379" s="14" t="str">
        <f aca="false">IF(OR($C1379="",$J1379=""),"",INT(($J1379-$C1379)/365.25))</f>
        <v/>
      </c>
      <c r="N1379" s="14" t="str">
        <f aca="false">IF($M1379="","",IF($M1379&lt;2,"Ha","Yo'q"))</f>
        <v/>
      </c>
      <c r="O1379" s="14" t="str">
        <f aca="false">IF($M1379="","",IF(AND($M1379&gt;=7,$M1379&lt;=17),"Ha","Yo'q"))</f>
        <v/>
      </c>
      <c r="P1379" s="14" t="str">
        <f aca="false">IF(AND($B1379&lt;&gt;"",$J1379&lt;&gt;"",$J1379&lt;=Boshqaruv!$C$10,OR($K1379="",$K1379&gt;Boshqaruv!$C$10),$L1379&lt;&gt;"Tibbiy qarshi ko'rsatma"),1,"")</f>
        <v/>
      </c>
      <c r="Q1379" s="28" t="n">
        <f aca="false">IF(AND($B1379&lt;&gt;"",$J1379&gt;=Boshqaruv!$C$9,$J1379&lt;=Boshqaruv!$C$10),IF(COUNTIFS($B$4:$B1378,$B1379,$C$4:$C1378,$C1379,$J$4:$J1378,"&gt;="&amp;Boshqaruv!$C$9,$J$4:$J1378,"&lt;="&amp;Boshqaruv!$C$10)=0,1,0),0)</f>
        <v>0</v>
      </c>
      <c r="R1379" s="28" t="n">
        <f aca="false">IF(AND($B1379&lt;&gt;"",$J1379&gt;=Boshqaruv!$C$9,$J1379&lt;=Boshqaruv!$C$10,$K1379&lt;&gt;"",$K1379&lt;=Boshqaruv!$C$10),IF(COUNTIFS($B$4:$B1378,$B1379,$C$4:$C1378,$C1379,$J$4:$J1378,"&gt;="&amp;Boshqaruv!$C$9,$J$4:$J1378,"&lt;="&amp;Boshqaruv!$C$10,$K$4:$K1378,"&lt;&gt;",$K$4:$K1378,"&lt;="&amp;Boshqaruv!$C$10)=0,1,0),0)</f>
        <v>0</v>
      </c>
      <c r="S1379" s="28" t="n">
        <f aca="false">IF($P1379=1,IF(COUNTIFS($B$4:$B1378,$B1379,$C$4:$C1378,$C1379,$P$4:$P1378,1)=0,1,0),0)</f>
        <v>0</v>
      </c>
      <c r="T1379" s="12"/>
    </row>
    <row r="1380" customFormat="false" ht="15" hidden="false" customHeight="false" outlineLevel="0" collapsed="false">
      <c r="A1380" s="20" t="n">
        <v>1376</v>
      </c>
      <c r="B1380" s="12"/>
      <c r="C1380" s="13"/>
      <c r="D1380" s="24"/>
      <c r="E1380" s="12"/>
      <c r="F1380" s="12"/>
      <c r="G1380" s="25"/>
      <c r="H1380" s="25"/>
      <c r="I1380" s="25"/>
      <c r="J1380" s="13"/>
      <c r="K1380" s="13"/>
      <c r="L1380" s="25"/>
      <c r="M1380" s="14" t="str">
        <f aca="false">IF(OR($C1380="",$J1380=""),"",INT(($J1380-$C1380)/365.25))</f>
        <v/>
      </c>
      <c r="N1380" s="14" t="str">
        <f aca="false">IF($M1380="","",IF($M1380&lt;2,"Ha","Yo'q"))</f>
        <v/>
      </c>
      <c r="O1380" s="14" t="str">
        <f aca="false">IF($M1380="","",IF(AND($M1380&gt;=7,$M1380&lt;=17),"Ha","Yo'q"))</f>
        <v/>
      </c>
      <c r="P1380" s="14" t="str">
        <f aca="false">IF(AND($B1380&lt;&gt;"",$J1380&lt;&gt;"",$J1380&lt;=Boshqaruv!$C$10,OR($K1380="",$K1380&gt;Boshqaruv!$C$10),$L1380&lt;&gt;"Tibbiy qarshi ko'rsatma"),1,"")</f>
        <v/>
      </c>
      <c r="Q1380" s="28" t="n">
        <f aca="false">IF(AND($B1380&lt;&gt;"",$J1380&gt;=Boshqaruv!$C$9,$J1380&lt;=Boshqaruv!$C$10),IF(COUNTIFS($B$4:$B1379,$B1380,$C$4:$C1379,$C1380,$J$4:$J1379,"&gt;="&amp;Boshqaruv!$C$9,$J$4:$J1379,"&lt;="&amp;Boshqaruv!$C$10)=0,1,0),0)</f>
        <v>0</v>
      </c>
      <c r="R1380" s="28" t="n">
        <f aca="false">IF(AND($B1380&lt;&gt;"",$J1380&gt;=Boshqaruv!$C$9,$J1380&lt;=Boshqaruv!$C$10,$K1380&lt;&gt;"",$K1380&lt;=Boshqaruv!$C$10),IF(COUNTIFS($B$4:$B1379,$B1380,$C$4:$C1379,$C1380,$J$4:$J1379,"&gt;="&amp;Boshqaruv!$C$9,$J$4:$J1379,"&lt;="&amp;Boshqaruv!$C$10,$K$4:$K1379,"&lt;&gt;",$K$4:$K1379,"&lt;="&amp;Boshqaruv!$C$10)=0,1,0),0)</f>
        <v>0</v>
      </c>
      <c r="S1380" s="28" t="n">
        <f aca="false">IF($P1380=1,IF(COUNTIFS($B$4:$B1379,$B1380,$C$4:$C1379,$C1380,$P$4:$P1379,1)=0,1,0),0)</f>
        <v>0</v>
      </c>
      <c r="T1380" s="12"/>
    </row>
    <row r="1381" customFormat="false" ht="15" hidden="false" customHeight="false" outlineLevel="0" collapsed="false">
      <c r="A1381" s="20" t="n">
        <v>1377</v>
      </c>
      <c r="B1381" s="12"/>
      <c r="C1381" s="13"/>
      <c r="D1381" s="24"/>
      <c r="E1381" s="12"/>
      <c r="F1381" s="12"/>
      <c r="G1381" s="25"/>
      <c r="H1381" s="25"/>
      <c r="I1381" s="25"/>
      <c r="J1381" s="13"/>
      <c r="K1381" s="13"/>
      <c r="L1381" s="25"/>
      <c r="M1381" s="14" t="str">
        <f aca="false">IF(OR($C1381="",$J1381=""),"",INT(($J1381-$C1381)/365.25))</f>
        <v/>
      </c>
      <c r="N1381" s="14" t="str">
        <f aca="false">IF($M1381="","",IF($M1381&lt;2,"Ha","Yo'q"))</f>
        <v/>
      </c>
      <c r="O1381" s="14" t="str">
        <f aca="false">IF($M1381="","",IF(AND($M1381&gt;=7,$M1381&lt;=17),"Ha","Yo'q"))</f>
        <v/>
      </c>
      <c r="P1381" s="14" t="str">
        <f aca="false">IF(AND($B1381&lt;&gt;"",$J1381&lt;&gt;"",$J1381&lt;=Boshqaruv!$C$10,OR($K1381="",$K1381&gt;Boshqaruv!$C$10),$L1381&lt;&gt;"Tibbiy qarshi ko'rsatma"),1,"")</f>
        <v/>
      </c>
      <c r="Q1381" s="28" t="n">
        <f aca="false">IF(AND($B1381&lt;&gt;"",$J1381&gt;=Boshqaruv!$C$9,$J1381&lt;=Boshqaruv!$C$10),IF(COUNTIFS($B$4:$B1380,$B1381,$C$4:$C1380,$C1381,$J$4:$J1380,"&gt;="&amp;Boshqaruv!$C$9,$J$4:$J1380,"&lt;="&amp;Boshqaruv!$C$10)=0,1,0),0)</f>
        <v>0</v>
      </c>
      <c r="R1381" s="28" t="n">
        <f aca="false">IF(AND($B1381&lt;&gt;"",$J1381&gt;=Boshqaruv!$C$9,$J1381&lt;=Boshqaruv!$C$10,$K1381&lt;&gt;"",$K1381&lt;=Boshqaruv!$C$10),IF(COUNTIFS($B$4:$B1380,$B1381,$C$4:$C1380,$C1381,$J$4:$J1380,"&gt;="&amp;Boshqaruv!$C$9,$J$4:$J1380,"&lt;="&amp;Boshqaruv!$C$10,$K$4:$K1380,"&lt;&gt;",$K$4:$K1380,"&lt;="&amp;Boshqaruv!$C$10)=0,1,0),0)</f>
        <v>0</v>
      </c>
      <c r="S1381" s="28" t="n">
        <f aca="false">IF($P1381=1,IF(COUNTIFS($B$4:$B1380,$B1381,$C$4:$C1380,$C1381,$P$4:$P1380,1)=0,1,0),0)</f>
        <v>0</v>
      </c>
      <c r="T1381" s="12"/>
    </row>
    <row r="1382" customFormat="false" ht="15" hidden="false" customHeight="false" outlineLevel="0" collapsed="false">
      <c r="A1382" s="20" t="n">
        <v>1378</v>
      </c>
      <c r="B1382" s="12"/>
      <c r="C1382" s="13"/>
      <c r="D1382" s="24"/>
      <c r="E1382" s="12"/>
      <c r="F1382" s="12"/>
      <c r="G1382" s="25"/>
      <c r="H1382" s="25"/>
      <c r="I1382" s="25"/>
      <c r="J1382" s="13"/>
      <c r="K1382" s="13"/>
      <c r="L1382" s="25"/>
      <c r="M1382" s="14" t="str">
        <f aca="false">IF(OR($C1382="",$J1382=""),"",INT(($J1382-$C1382)/365.25))</f>
        <v/>
      </c>
      <c r="N1382" s="14" t="str">
        <f aca="false">IF($M1382="","",IF($M1382&lt;2,"Ha","Yo'q"))</f>
        <v/>
      </c>
      <c r="O1382" s="14" t="str">
        <f aca="false">IF($M1382="","",IF(AND($M1382&gt;=7,$M1382&lt;=17),"Ha","Yo'q"))</f>
        <v/>
      </c>
      <c r="P1382" s="14" t="str">
        <f aca="false">IF(AND($B1382&lt;&gt;"",$J1382&lt;&gt;"",$J1382&lt;=Boshqaruv!$C$10,OR($K1382="",$K1382&gt;Boshqaruv!$C$10),$L1382&lt;&gt;"Tibbiy qarshi ko'rsatma"),1,"")</f>
        <v/>
      </c>
      <c r="Q1382" s="28" t="n">
        <f aca="false">IF(AND($B1382&lt;&gt;"",$J1382&gt;=Boshqaruv!$C$9,$J1382&lt;=Boshqaruv!$C$10),IF(COUNTIFS($B$4:$B1381,$B1382,$C$4:$C1381,$C1382,$J$4:$J1381,"&gt;="&amp;Boshqaruv!$C$9,$J$4:$J1381,"&lt;="&amp;Boshqaruv!$C$10)=0,1,0),0)</f>
        <v>0</v>
      </c>
      <c r="R1382" s="28" t="n">
        <f aca="false">IF(AND($B1382&lt;&gt;"",$J1382&gt;=Boshqaruv!$C$9,$J1382&lt;=Boshqaruv!$C$10,$K1382&lt;&gt;"",$K1382&lt;=Boshqaruv!$C$10),IF(COUNTIFS($B$4:$B1381,$B1382,$C$4:$C1381,$C1382,$J$4:$J1381,"&gt;="&amp;Boshqaruv!$C$9,$J$4:$J1381,"&lt;="&amp;Boshqaruv!$C$10,$K$4:$K1381,"&lt;&gt;",$K$4:$K1381,"&lt;="&amp;Boshqaruv!$C$10)=0,1,0),0)</f>
        <v>0</v>
      </c>
      <c r="S1382" s="28" t="n">
        <f aca="false">IF($P1382=1,IF(COUNTIFS($B$4:$B1381,$B1382,$C$4:$C1381,$C1382,$P$4:$P1381,1)=0,1,0),0)</f>
        <v>0</v>
      </c>
      <c r="T1382" s="12"/>
    </row>
    <row r="1383" customFormat="false" ht="15" hidden="false" customHeight="false" outlineLevel="0" collapsed="false">
      <c r="A1383" s="20" t="n">
        <v>1379</v>
      </c>
      <c r="B1383" s="12"/>
      <c r="C1383" s="13"/>
      <c r="D1383" s="24"/>
      <c r="E1383" s="12"/>
      <c r="F1383" s="12"/>
      <c r="G1383" s="25"/>
      <c r="H1383" s="25"/>
      <c r="I1383" s="25"/>
      <c r="J1383" s="13"/>
      <c r="K1383" s="13"/>
      <c r="L1383" s="25"/>
      <c r="M1383" s="14" t="str">
        <f aca="false">IF(OR($C1383="",$J1383=""),"",INT(($J1383-$C1383)/365.25))</f>
        <v/>
      </c>
      <c r="N1383" s="14" t="str">
        <f aca="false">IF($M1383="","",IF($M1383&lt;2,"Ha","Yo'q"))</f>
        <v/>
      </c>
      <c r="O1383" s="14" t="str">
        <f aca="false">IF($M1383="","",IF(AND($M1383&gt;=7,$M1383&lt;=17),"Ha","Yo'q"))</f>
        <v/>
      </c>
      <c r="P1383" s="14" t="str">
        <f aca="false">IF(AND($B1383&lt;&gt;"",$J1383&lt;&gt;"",$J1383&lt;=Boshqaruv!$C$10,OR($K1383="",$K1383&gt;Boshqaruv!$C$10),$L1383&lt;&gt;"Tibbiy qarshi ko'rsatma"),1,"")</f>
        <v/>
      </c>
      <c r="Q1383" s="28" t="n">
        <f aca="false">IF(AND($B1383&lt;&gt;"",$J1383&gt;=Boshqaruv!$C$9,$J1383&lt;=Boshqaruv!$C$10),IF(COUNTIFS($B$4:$B1382,$B1383,$C$4:$C1382,$C1383,$J$4:$J1382,"&gt;="&amp;Boshqaruv!$C$9,$J$4:$J1382,"&lt;="&amp;Boshqaruv!$C$10)=0,1,0),0)</f>
        <v>0</v>
      </c>
      <c r="R1383" s="28" t="n">
        <f aca="false">IF(AND($B1383&lt;&gt;"",$J1383&gt;=Boshqaruv!$C$9,$J1383&lt;=Boshqaruv!$C$10,$K1383&lt;&gt;"",$K1383&lt;=Boshqaruv!$C$10),IF(COUNTIFS($B$4:$B1382,$B1383,$C$4:$C1382,$C1383,$J$4:$J1382,"&gt;="&amp;Boshqaruv!$C$9,$J$4:$J1382,"&lt;="&amp;Boshqaruv!$C$10,$K$4:$K1382,"&lt;&gt;",$K$4:$K1382,"&lt;="&amp;Boshqaruv!$C$10)=0,1,0),0)</f>
        <v>0</v>
      </c>
      <c r="S1383" s="28" t="n">
        <f aca="false">IF($P1383=1,IF(COUNTIFS($B$4:$B1382,$B1383,$C$4:$C1382,$C1383,$P$4:$P1382,1)=0,1,0),0)</f>
        <v>0</v>
      </c>
      <c r="T1383" s="12"/>
    </row>
    <row r="1384" customFormat="false" ht="15" hidden="false" customHeight="false" outlineLevel="0" collapsed="false">
      <c r="A1384" s="20" t="n">
        <v>1380</v>
      </c>
      <c r="B1384" s="12"/>
      <c r="C1384" s="13"/>
      <c r="D1384" s="24"/>
      <c r="E1384" s="12"/>
      <c r="F1384" s="12"/>
      <c r="G1384" s="25"/>
      <c r="H1384" s="25"/>
      <c r="I1384" s="25"/>
      <c r="J1384" s="13"/>
      <c r="K1384" s="13"/>
      <c r="L1384" s="25"/>
      <c r="M1384" s="14" t="str">
        <f aca="false">IF(OR($C1384="",$J1384=""),"",INT(($J1384-$C1384)/365.25))</f>
        <v/>
      </c>
      <c r="N1384" s="14" t="str">
        <f aca="false">IF($M1384="","",IF($M1384&lt;2,"Ha","Yo'q"))</f>
        <v/>
      </c>
      <c r="O1384" s="14" t="str">
        <f aca="false">IF($M1384="","",IF(AND($M1384&gt;=7,$M1384&lt;=17),"Ha","Yo'q"))</f>
        <v/>
      </c>
      <c r="P1384" s="14" t="str">
        <f aca="false">IF(AND($B1384&lt;&gt;"",$J1384&lt;&gt;"",$J1384&lt;=Boshqaruv!$C$10,OR($K1384="",$K1384&gt;Boshqaruv!$C$10),$L1384&lt;&gt;"Tibbiy qarshi ko'rsatma"),1,"")</f>
        <v/>
      </c>
      <c r="Q1384" s="28" t="n">
        <f aca="false">IF(AND($B1384&lt;&gt;"",$J1384&gt;=Boshqaruv!$C$9,$J1384&lt;=Boshqaruv!$C$10),IF(COUNTIFS($B$4:$B1383,$B1384,$C$4:$C1383,$C1384,$J$4:$J1383,"&gt;="&amp;Boshqaruv!$C$9,$J$4:$J1383,"&lt;="&amp;Boshqaruv!$C$10)=0,1,0),0)</f>
        <v>0</v>
      </c>
      <c r="R1384" s="28" t="n">
        <f aca="false">IF(AND($B1384&lt;&gt;"",$J1384&gt;=Boshqaruv!$C$9,$J1384&lt;=Boshqaruv!$C$10,$K1384&lt;&gt;"",$K1384&lt;=Boshqaruv!$C$10),IF(COUNTIFS($B$4:$B1383,$B1384,$C$4:$C1383,$C1384,$J$4:$J1383,"&gt;="&amp;Boshqaruv!$C$9,$J$4:$J1383,"&lt;="&amp;Boshqaruv!$C$10,$K$4:$K1383,"&lt;&gt;",$K$4:$K1383,"&lt;="&amp;Boshqaruv!$C$10)=0,1,0),0)</f>
        <v>0</v>
      </c>
      <c r="S1384" s="28" t="n">
        <f aca="false">IF($P1384=1,IF(COUNTIFS($B$4:$B1383,$B1384,$C$4:$C1383,$C1384,$P$4:$P1383,1)=0,1,0),0)</f>
        <v>0</v>
      </c>
      <c r="T1384" s="12"/>
    </row>
    <row r="1385" customFormat="false" ht="15" hidden="false" customHeight="false" outlineLevel="0" collapsed="false">
      <c r="A1385" s="20" t="n">
        <v>1381</v>
      </c>
      <c r="B1385" s="12"/>
      <c r="C1385" s="13"/>
      <c r="D1385" s="24"/>
      <c r="E1385" s="12"/>
      <c r="F1385" s="12"/>
      <c r="G1385" s="25"/>
      <c r="H1385" s="25"/>
      <c r="I1385" s="25"/>
      <c r="J1385" s="13"/>
      <c r="K1385" s="13"/>
      <c r="L1385" s="25"/>
      <c r="M1385" s="14" t="str">
        <f aca="false">IF(OR($C1385="",$J1385=""),"",INT(($J1385-$C1385)/365.25))</f>
        <v/>
      </c>
      <c r="N1385" s="14" t="str">
        <f aca="false">IF($M1385="","",IF($M1385&lt;2,"Ha","Yo'q"))</f>
        <v/>
      </c>
      <c r="O1385" s="14" t="str">
        <f aca="false">IF($M1385="","",IF(AND($M1385&gt;=7,$M1385&lt;=17),"Ha","Yo'q"))</f>
        <v/>
      </c>
      <c r="P1385" s="14" t="str">
        <f aca="false">IF(AND($B1385&lt;&gt;"",$J1385&lt;&gt;"",$J1385&lt;=Boshqaruv!$C$10,OR($K1385="",$K1385&gt;Boshqaruv!$C$10),$L1385&lt;&gt;"Tibbiy qarshi ko'rsatma"),1,"")</f>
        <v/>
      </c>
      <c r="Q1385" s="28" t="n">
        <f aca="false">IF(AND($B1385&lt;&gt;"",$J1385&gt;=Boshqaruv!$C$9,$J1385&lt;=Boshqaruv!$C$10),IF(COUNTIFS($B$4:$B1384,$B1385,$C$4:$C1384,$C1385,$J$4:$J1384,"&gt;="&amp;Boshqaruv!$C$9,$J$4:$J1384,"&lt;="&amp;Boshqaruv!$C$10)=0,1,0),0)</f>
        <v>0</v>
      </c>
      <c r="R1385" s="28" t="n">
        <f aca="false">IF(AND($B1385&lt;&gt;"",$J1385&gt;=Boshqaruv!$C$9,$J1385&lt;=Boshqaruv!$C$10,$K1385&lt;&gt;"",$K1385&lt;=Boshqaruv!$C$10),IF(COUNTIFS($B$4:$B1384,$B1385,$C$4:$C1384,$C1385,$J$4:$J1384,"&gt;="&amp;Boshqaruv!$C$9,$J$4:$J1384,"&lt;="&amp;Boshqaruv!$C$10,$K$4:$K1384,"&lt;&gt;",$K$4:$K1384,"&lt;="&amp;Boshqaruv!$C$10)=0,1,0),0)</f>
        <v>0</v>
      </c>
      <c r="S1385" s="28" t="n">
        <f aca="false">IF($P1385=1,IF(COUNTIFS($B$4:$B1384,$B1385,$C$4:$C1384,$C1385,$P$4:$P1384,1)=0,1,0),0)</f>
        <v>0</v>
      </c>
      <c r="T1385" s="12"/>
    </row>
    <row r="1386" customFormat="false" ht="15" hidden="false" customHeight="false" outlineLevel="0" collapsed="false">
      <c r="A1386" s="20" t="n">
        <v>1382</v>
      </c>
      <c r="B1386" s="12"/>
      <c r="C1386" s="13"/>
      <c r="D1386" s="24"/>
      <c r="E1386" s="12"/>
      <c r="F1386" s="12"/>
      <c r="G1386" s="25"/>
      <c r="H1386" s="25"/>
      <c r="I1386" s="25"/>
      <c r="J1386" s="13"/>
      <c r="K1386" s="13"/>
      <c r="L1386" s="25"/>
      <c r="M1386" s="14" t="str">
        <f aca="false">IF(OR($C1386="",$J1386=""),"",INT(($J1386-$C1386)/365.25))</f>
        <v/>
      </c>
      <c r="N1386" s="14" t="str">
        <f aca="false">IF($M1386="","",IF($M1386&lt;2,"Ha","Yo'q"))</f>
        <v/>
      </c>
      <c r="O1386" s="14" t="str">
        <f aca="false">IF($M1386="","",IF(AND($M1386&gt;=7,$M1386&lt;=17),"Ha","Yo'q"))</f>
        <v/>
      </c>
      <c r="P1386" s="14" t="str">
        <f aca="false">IF(AND($B1386&lt;&gt;"",$J1386&lt;&gt;"",$J1386&lt;=Boshqaruv!$C$10,OR($K1386="",$K1386&gt;Boshqaruv!$C$10),$L1386&lt;&gt;"Tibbiy qarshi ko'rsatma"),1,"")</f>
        <v/>
      </c>
      <c r="Q1386" s="28" t="n">
        <f aca="false">IF(AND($B1386&lt;&gt;"",$J1386&gt;=Boshqaruv!$C$9,$J1386&lt;=Boshqaruv!$C$10),IF(COUNTIFS($B$4:$B1385,$B1386,$C$4:$C1385,$C1386,$J$4:$J1385,"&gt;="&amp;Boshqaruv!$C$9,$J$4:$J1385,"&lt;="&amp;Boshqaruv!$C$10)=0,1,0),0)</f>
        <v>0</v>
      </c>
      <c r="R1386" s="28" t="n">
        <f aca="false">IF(AND($B1386&lt;&gt;"",$J1386&gt;=Boshqaruv!$C$9,$J1386&lt;=Boshqaruv!$C$10,$K1386&lt;&gt;"",$K1386&lt;=Boshqaruv!$C$10),IF(COUNTIFS($B$4:$B1385,$B1386,$C$4:$C1385,$C1386,$J$4:$J1385,"&gt;="&amp;Boshqaruv!$C$9,$J$4:$J1385,"&lt;="&amp;Boshqaruv!$C$10,$K$4:$K1385,"&lt;&gt;",$K$4:$K1385,"&lt;="&amp;Boshqaruv!$C$10)=0,1,0),0)</f>
        <v>0</v>
      </c>
      <c r="S1386" s="28" t="n">
        <f aca="false">IF($P1386=1,IF(COUNTIFS($B$4:$B1385,$B1386,$C$4:$C1385,$C1386,$P$4:$P1385,1)=0,1,0),0)</f>
        <v>0</v>
      </c>
      <c r="T1386" s="12"/>
    </row>
    <row r="1387" customFormat="false" ht="15" hidden="false" customHeight="false" outlineLevel="0" collapsed="false">
      <c r="A1387" s="20" t="n">
        <v>1383</v>
      </c>
      <c r="B1387" s="12"/>
      <c r="C1387" s="13"/>
      <c r="D1387" s="24"/>
      <c r="E1387" s="12"/>
      <c r="F1387" s="12"/>
      <c r="G1387" s="25"/>
      <c r="H1387" s="25"/>
      <c r="I1387" s="25"/>
      <c r="J1387" s="13"/>
      <c r="K1387" s="13"/>
      <c r="L1387" s="25"/>
      <c r="M1387" s="14" t="str">
        <f aca="false">IF(OR($C1387="",$J1387=""),"",INT(($J1387-$C1387)/365.25))</f>
        <v/>
      </c>
      <c r="N1387" s="14" t="str">
        <f aca="false">IF($M1387="","",IF($M1387&lt;2,"Ha","Yo'q"))</f>
        <v/>
      </c>
      <c r="O1387" s="14" t="str">
        <f aca="false">IF($M1387="","",IF(AND($M1387&gt;=7,$M1387&lt;=17),"Ha","Yo'q"))</f>
        <v/>
      </c>
      <c r="P1387" s="14" t="str">
        <f aca="false">IF(AND($B1387&lt;&gt;"",$J1387&lt;&gt;"",$J1387&lt;=Boshqaruv!$C$10,OR($K1387="",$K1387&gt;Boshqaruv!$C$10),$L1387&lt;&gt;"Tibbiy qarshi ko'rsatma"),1,"")</f>
        <v/>
      </c>
      <c r="Q1387" s="28" t="n">
        <f aca="false">IF(AND($B1387&lt;&gt;"",$J1387&gt;=Boshqaruv!$C$9,$J1387&lt;=Boshqaruv!$C$10),IF(COUNTIFS($B$4:$B1386,$B1387,$C$4:$C1386,$C1387,$J$4:$J1386,"&gt;="&amp;Boshqaruv!$C$9,$J$4:$J1386,"&lt;="&amp;Boshqaruv!$C$10)=0,1,0),0)</f>
        <v>0</v>
      </c>
      <c r="R1387" s="28" t="n">
        <f aca="false">IF(AND($B1387&lt;&gt;"",$J1387&gt;=Boshqaruv!$C$9,$J1387&lt;=Boshqaruv!$C$10,$K1387&lt;&gt;"",$K1387&lt;=Boshqaruv!$C$10),IF(COUNTIFS($B$4:$B1386,$B1387,$C$4:$C1386,$C1387,$J$4:$J1386,"&gt;="&amp;Boshqaruv!$C$9,$J$4:$J1386,"&lt;="&amp;Boshqaruv!$C$10,$K$4:$K1386,"&lt;&gt;",$K$4:$K1386,"&lt;="&amp;Boshqaruv!$C$10)=0,1,0),0)</f>
        <v>0</v>
      </c>
      <c r="S1387" s="28" t="n">
        <f aca="false">IF($P1387=1,IF(COUNTIFS($B$4:$B1386,$B1387,$C$4:$C1386,$C1387,$P$4:$P1386,1)=0,1,0),0)</f>
        <v>0</v>
      </c>
      <c r="T1387" s="12"/>
    </row>
    <row r="1388" customFormat="false" ht="15" hidden="false" customHeight="false" outlineLevel="0" collapsed="false">
      <c r="A1388" s="20" t="n">
        <v>1384</v>
      </c>
      <c r="B1388" s="12"/>
      <c r="C1388" s="13"/>
      <c r="D1388" s="24"/>
      <c r="E1388" s="12"/>
      <c r="F1388" s="12"/>
      <c r="G1388" s="25"/>
      <c r="H1388" s="25"/>
      <c r="I1388" s="25"/>
      <c r="J1388" s="13"/>
      <c r="K1388" s="13"/>
      <c r="L1388" s="25"/>
      <c r="M1388" s="14" t="str">
        <f aca="false">IF(OR($C1388="",$J1388=""),"",INT(($J1388-$C1388)/365.25))</f>
        <v/>
      </c>
      <c r="N1388" s="14" t="str">
        <f aca="false">IF($M1388="","",IF($M1388&lt;2,"Ha","Yo'q"))</f>
        <v/>
      </c>
      <c r="O1388" s="14" t="str">
        <f aca="false">IF($M1388="","",IF(AND($M1388&gt;=7,$M1388&lt;=17),"Ha","Yo'q"))</f>
        <v/>
      </c>
      <c r="P1388" s="14" t="str">
        <f aca="false">IF(AND($B1388&lt;&gt;"",$J1388&lt;&gt;"",$J1388&lt;=Boshqaruv!$C$10,OR($K1388="",$K1388&gt;Boshqaruv!$C$10),$L1388&lt;&gt;"Tibbiy qarshi ko'rsatma"),1,"")</f>
        <v/>
      </c>
      <c r="Q1388" s="28" t="n">
        <f aca="false">IF(AND($B1388&lt;&gt;"",$J1388&gt;=Boshqaruv!$C$9,$J1388&lt;=Boshqaruv!$C$10),IF(COUNTIFS($B$4:$B1387,$B1388,$C$4:$C1387,$C1388,$J$4:$J1387,"&gt;="&amp;Boshqaruv!$C$9,$J$4:$J1387,"&lt;="&amp;Boshqaruv!$C$10)=0,1,0),0)</f>
        <v>0</v>
      </c>
      <c r="R1388" s="28" t="n">
        <f aca="false">IF(AND($B1388&lt;&gt;"",$J1388&gt;=Boshqaruv!$C$9,$J1388&lt;=Boshqaruv!$C$10,$K1388&lt;&gt;"",$K1388&lt;=Boshqaruv!$C$10),IF(COUNTIFS($B$4:$B1387,$B1388,$C$4:$C1387,$C1388,$J$4:$J1387,"&gt;="&amp;Boshqaruv!$C$9,$J$4:$J1387,"&lt;="&amp;Boshqaruv!$C$10,$K$4:$K1387,"&lt;&gt;",$K$4:$K1387,"&lt;="&amp;Boshqaruv!$C$10)=0,1,0),0)</f>
        <v>0</v>
      </c>
      <c r="S1388" s="28" t="n">
        <f aca="false">IF($P1388=1,IF(COUNTIFS($B$4:$B1387,$B1388,$C$4:$C1387,$C1388,$P$4:$P1387,1)=0,1,0),0)</f>
        <v>0</v>
      </c>
      <c r="T1388" s="12"/>
    </row>
    <row r="1389" customFormat="false" ht="15" hidden="false" customHeight="false" outlineLevel="0" collapsed="false">
      <c r="A1389" s="20" t="n">
        <v>1385</v>
      </c>
      <c r="B1389" s="12"/>
      <c r="C1389" s="13"/>
      <c r="D1389" s="24"/>
      <c r="E1389" s="12"/>
      <c r="F1389" s="12"/>
      <c r="G1389" s="25"/>
      <c r="H1389" s="25"/>
      <c r="I1389" s="25"/>
      <c r="J1389" s="13"/>
      <c r="K1389" s="13"/>
      <c r="L1389" s="25"/>
      <c r="M1389" s="14" t="str">
        <f aca="false">IF(OR($C1389="",$J1389=""),"",INT(($J1389-$C1389)/365.25))</f>
        <v/>
      </c>
      <c r="N1389" s="14" t="str">
        <f aca="false">IF($M1389="","",IF($M1389&lt;2,"Ha","Yo'q"))</f>
        <v/>
      </c>
      <c r="O1389" s="14" t="str">
        <f aca="false">IF($M1389="","",IF(AND($M1389&gt;=7,$M1389&lt;=17),"Ha","Yo'q"))</f>
        <v/>
      </c>
      <c r="P1389" s="14" t="str">
        <f aca="false">IF(AND($B1389&lt;&gt;"",$J1389&lt;&gt;"",$J1389&lt;=Boshqaruv!$C$10,OR($K1389="",$K1389&gt;Boshqaruv!$C$10),$L1389&lt;&gt;"Tibbiy qarshi ko'rsatma"),1,"")</f>
        <v/>
      </c>
      <c r="Q1389" s="28" t="n">
        <f aca="false">IF(AND($B1389&lt;&gt;"",$J1389&gt;=Boshqaruv!$C$9,$J1389&lt;=Boshqaruv!$C$10),IF(COUNTIFS($B$4:$B1388,$B1389,$C$4:$C1388,$C1389,$J$4:$J1388,"&gt;="&amp;Boshqaruv!$C$9,$J$4:$J1388,"&lt;="&amp;Boshqaruv!$C$10)=0,1,0),0)</f>
        <v>0</v>
      </c>
      <c r="R1389" s="28" t="n">
        <f aca="false">IF(AND($B1389&lt;&gt;"",$J1389&gt;=Boshqaruv!$C$9,$J1389&lt;=Boshqaruv!$C$10,$K1389&lt;&gt;"",$K1389&lt;=Boshqaruv!$C$10),IF(COUNTIFS($B$4:$B1388,$B1389,$C$4:$C1388,$C1389,$J$4:$J1388,"&gt;="&amp;Boshqaruv!$C$9,$J$4:$J1388,"&lt;="&amp;Boshqaruv!$C$10,$K$4:$K1388,"&lt;&gt;",$K$4:$K1388,"&lt;="&amp;Boshqaruv!$C$10)=0,1,0),0)</f>
        <v>0</v>
      </c>
      <c r="S1389" s="28" t="n">
        <f aca="false">IF($P1389=1,IF(COUNTIFS($B$4:$B1388,$B1389,$C$4:$C1388,$C1389,$P$4:$P1388,1)=0,1,0),0)</f>
        <v>0</v>
      </c>
      <c r="T1389" s="12"/>
    </row>
    <row r="1390" customFormat="false" ht="15" hidden="false" customHeight="false" outlineLevel="0" collapsed="false">
      <c r="A1390" s="20" t="n">
        <v>1386</v>
      </c>
      <c r="B1390" s="12"/>
      <c r="C1390" s="13"/>
      <c r="D1390" s="24"/>
      <c r="E1390" s="12"/>
      <c r="F1390" s="12"/>
      <c r="G1390" s="25"/>
      <c r="H1390" s="25"/>
      <c r="I1390" s="25"/>
      <c r="J1390" s="13"/>
      <c r="K1390" s="13"/>
      <c r="L1390" s="25"/>
      <c r="M1390" s="14" t="str">
        <f aca="false">IF(OR($C1390="",$J1390=""),"",INT(($J1390-$C1390)/365.25))</f>
        <v/>
      </c>
      <c r="N1390" s="14" t="str">
        <f aca="false">IF($M1390="","",IF($M1390&lt;2,"Ha","Yo'q"))</f>
        <v/>
      </c>
      <c r="O1390" s="14" t="str">
        <f aca="false">IF($M1390="","",IF(AND($M1390&gt;=7,$M1390&lt;=17),"Ha","Yo'q"))</f>
        <v/>
      </c>
      <c r="P1390" s="14" t="str">
        <f aca="false">IF(AND($B1390&lt;&gt;"",$J1390&lt;&gt;"",$J1390&lt;=Boshqaruv!$C$10,OR($K1390="",$K1390&gt;Boshqaruv!$C$10),$L1390&lt;&gt;"Tibbiy qarshi ko'rsatma"),1,"")</f>
        <v/>
      </c>
      <c r="Q1390" s="28" t="n">
        <f aca="false">IF(AND($B1390&lt;&gt;"",$J1390&gt;=Boshqaruv!$C$9,$J1390&lt;=Boshqaruv!$C$10),IF(COUNTIFS($B$4:$B1389,$B1390,$C$4:$C1389,$C1390,$J$4:$J1389,"&gt;="&amp;Boshqaruv!$C$9,$J$4:$J1389,"&lt;="&amp;Boshqaruv!$C$10)=0,1,0),0)</f>
        <v>0</v>
      </c>
      <c r="R1390" s="28" t="n">
        <f aca="false">IF(AND($B1390&lt;&gt;"",$J1390&gt;=Boshqaruv!$C$9,$J1390&lt;=Boshqaruv!$C$10,$K1390&lt;&gt;"",$K1390&lt;=Boshqaruv!$C$10),IF(COUNTIFS($B$4:$B1389,$B1390,$C$4:$C1389,$C1390,$J$4:$J1389,"&gt;="&amp;Boshqaruv!$C$9,$J$4:$J1389,"&lt;="&amp;Boshqaruv!$C$10,$K$4:$K1389,"&lt;&gt;",$K$4:$K1389,"&lt;="&amp;Boshqaruv!$C$10)=0,1,0),0)</f>
        <v>0</v>
      </c>
      <c r="S1390" s="28" t="n">
        <f aca="false">IF($P1390=1,IF(COUNTIFS($B$4:$B1389,$B1390,$C$4:$C1389,$C1390,$P$4:$P1389,1)=0,1,0),0)</f>
        <v>0</v>
      </c>
      <c r="T1390" s="12"/>
    </row>
    <row r="1391" customFormat="false" ht="15" hidden="false" customHeight="false" outlineLevel="0" collapsed="false">
      <c r="A1391" s="20" t="n">
        <v>1387</v>
      </c>
      <c r="B1391" s="12"/>
      <c r="C1391" s="13"/>
      <c r="D1391" s="24"/>
      <c r="E1391" s="12"/>
      <c r="F1391" s="12"/>
      <c r="G1391" s="25"/>
      <c r="H1391" s="25"/>
      <c r="I1391" s="25"/>
      <c r="J1391" s="13"/>
      <c r="K1391" s="13"/>
      <c r="L1391" s="25"/>
      <c r="M1391" s="14" t="str">
        <f aca="false">IF(OR($C1391="",$J1391=""),"",INT(($J1391-$C1391)/365.25))</f>
        <v/>
      </c>
      <c r="N1391" s="14" t="str">
        <f aca="false">IF($M1391="","",IF($M1391&lt;2,"Ha","Yo'q"))</f>
        <v/>
      </c>
      <c r="O1391" s="14" t="str">
        <f aca="false">IF($M1391="","",IF(AND($M1391&gt;=7,$M1391&lt;=17),"Ha","Yo'q"))</f>
        <v/>
      </c>
      <c r="P1391" s="14" t="str">
        <f aca="false">IF(AND($B1391&lt;&gt;"",$J1391&lt;&gt;"",$J1391&lt;=Boshqaruv!$C$10,OR($K1391="",$K1391&gt;Boshqaruv!$C$10),$L1391&lt;&gt;"Tibbiy qarshi ko'rsatma"),1,"")</f>
        <v/>
      </c>
      <c r="Q1391" s="28" t="n">
        <f aca="false">IF(AND($B1391&lt;&gt;"",$J1391&gt;=Boshqaruv!$C$9,$J1391&lt;=Boshqaruv!$C$10),IF(COUNTIFS($B$4:$B1390,$B1391,$C$4:$C1390,$C1391,$J$4:$J1390,"&gt;="&amp;Boshqaruv!$C$9,$J$4:$J1390,"&lt;="&amp;Boshqaruv!$C$10)=0,1,0),0)</f>
        <v>0</v>
      </c>
      <c r="R1391" s="28" t="n">
        <f aca="false">IF(AND($B1391&lt;&gt;"",$J1391&gt;=Boshqaruv!$C$9,$J1391&lt;=Boshqaruv!$C$10,$K1391&lt;&gt;"",$K1391&lt;=Boshqaruv!$C$10),IF(COUNTIFS($B$4:$B1390,$B1391,$C$4:$C1390,$C1391,$J$4:$J1390,"&gt;="&amp;Boshqaruv!$C$9,$J$4:$J1390,"&lt;="&amp;Boshqaruv!$C$10,$K$4:$K1390,"&lt;&gt;",$K$4:$K1390,"&lt;="&amp;Boshqaruv!$C$10)=0,1,0),0)</f>
        <v>0</v>
      </c>
      <c r="S1391" s="28" t="n">
        <f aca="false">IF($P1391=1,IF(COUNTIFS($B$4:$B1390,$B1391,$C$4:$C1390,$C1391,$P$4:$P1390,1)=0,1,0),0)</f>
        <v>0</v>
      </c>
      <c r="T1391" s="12"/>
    </row>
    <row r="1392" customFormat="false" ht="15" hidden="false" customHeight="false" outlineLevel="0" collapsed="false">
      <c r="A1392" s="20" t="n">
        <v>1388</v>
      </c>
      <c r="B1392" s="12"/>
      <c r="C1392" s="13"/>
      <c r="D1392" s="24"/>
      <c r="E1392" s="12"/>
      <c r="F1392" s="12"/>
      <c r="G1392" s="25"/>
      <c r="H1392" s="25"/>
      <c r="I1392" s="25"/>
      <c r="J1392" s="13"/>
      <c r="K1392" s="13"/>
      <c r="L1392" s="25"/>
      <c r="M1392" s="14" t="str">
        <f aca="false">IF(OR($C1392="",$J1392=""),"",INT(($J1392-$C1392)/365.25))</f>
        <v/>
      </c>
      <c r="N1392" s="14" t="str">
        <f aca="false">IF($M1392="","",IF($M1392&lt;2,"Ha","Yo'q"))</f>
        <v/>
      </c>
      <c r="O1392" s="14" t="str">
        <f aca="false">IF($M1392="","",IF(AND($M1392&gt;=7,$M1392&lt;=17),"Ha","Yo'q"))</f>
        <v/>
      </c>
      <c r="P1392" s="14" t="str">
        <f aca="false">IF(AND($B1392&lt;&gt;"",$J1392&lt;&gt;"",$J1392&lt;=Boshqaruv!$C$10,OR($K1392="",$K1392&gt;Boshqaruv!$C$10),$L1392&lt;&gt;"Tibbiy qarshi ko'rsatma"),1,"")</f>
        <v/>
      </c>
      <c r="Q1392" s="28" t="n">
        <f aca="false">IF(AND($B1392&lt;&gt;"",$J1392&gt;=Boshqaruv!$C$9,$J1392&lt;=Boshqaruv!$C$10),IF(COUNTIFS($B$4:$B1391,$B1392,$C$4:$C1391,$C1392,$J$4:$J1391,"&gt;="&amp;Boshqaruv!$C$9,$J$4:$J1391,"&lt;="&amp;Boshqaruv!$C$10)=0,1,0),0)</f>
        <v>0</v>
      </c>
      <c r="R1392" s="28" t="n">
        <f aca="false">IF(AND($B1392&lt;&gt;"",$J1392&gt;=Boshqaruv!$C$9,$J1392&lt;=Boshqaruv!$C$10,$K1392&lt;&gt;"",$K1392&lt;=Boshqaruv!$C$10),IF(COUNTIFS($B$4:$B1391,$B1392,$C$4:$C1391,$C1392,$J$4:$J1391,"&gt;="&amp;Boshqaruv!$C$9,$J$4:$J1391,"&lt;="&amp;Boshqaruv!$C$10,$K$4:$K1391,"&lt;&gt;",$K$4:$K1391,"&lt;="&amp;Boshqaruv!$C$10)=0,1,0),0)</f>
        <v>0</v>
      </c>
      <c r="S1392" s="28" t="n">
        <f aca="false">IF($P1392=1,IF(COUNTIFS($B$4:$B1391,$B1392,$C$4:$C1391,$C1392,$P$4:$P1391,1)=0,1,0),0)</f>
        <v>0</v>
      </c>
      <c r="T1392" s="12"/>
    </row>
    <row r="1393" customFormat="false" ht="15" hidden="false" customHeight="false" outlineLevel="0" collapsed="false">
      <c r="A1393" s="20" t="n">
        <v>1389</v>
      </c>
      <c r="B1393" s="12"/>
      <c r="C1393" s="13"/>
      <c r="D1393" s="24"/>
      <c r="E1393" s="12"/>
      <c r="F1393" s="12"/>
      <c r="G1393" s="25"/>
      <c r="H1393" s="25"/>
      <c r="I1393" s="25"/>
      <c r="J1393" s="13"/>
      <c r="K1393" s="13"/>
      <c r="L1393" s="25"/>
      <c r="M1393" s="14" t="str">
        <f aca="false">IF(OR($C1393="",$J1393=""),"",INT(($J1393-$C1393)/365.25))</f>
        <v/>
      </c>
      <c r="N1393" s="14" t="str">
        <f aca="false">IF($M1393="","",IF($M1393&lt;2,"Ha","Yo'q"))</f>
        <v/>
      </c>
      <c r="O1393" s="14" t="str">
        <f aca="false">IF($M1393="","",IF(AND($M1393&gt;=7,$M1393&lt;=17),"Ha","Yo'q"))</f>
        <v/>
      </c>
      <c r="P1393" s="14" t="str">
        <f aca="false">IF(AND($B1393&lt;&gt;"",$J1393&lt;&gt;"",$J1393&lt;=Boshqaruv!$C$10,OR($K1393="",$K1393&gt;Boshqaruv!$C$10),$L1393&lt;&gt;"Tibbiy qarshi ko'rsatma"),1,"")</f>
        <v/>
      </c>
      <c r="Q1393" s="28" t="n">
        <f aca="false">IF(AND($B1393&lt;&gt;"",$J1393&gt;=Boshqaruv!$C$9,$J1393&lt;=Boshqaruv!$C$10),IF(COUNTIFS($B$4:$B1392,$B1393,$C$4:$C1392,$C1393,$J$4:$J1392,"&gt;="&amp;Boshqaruv!$C$9,$J$4:$J1392,"&lt;="&amp;Boshqaruv!$C$10)=0,1,0),0)</f>
        <v>0</v>
      </c>
      <c r="R1393" s="28" t="n">
        <f aca="false">IF(AND($B1393&lt;&gt;"",$J1393&gt;=Boshqaruv!$C$9,$J1393&lt;=Boshqaruv!$C$10,$K1393&lt;&gt;"",$K1393&lt;=Boshqaruv!$C$10),IF(COUNTIFS($B$4:$B1392,$B1393,$C$4:$C1392,$C1393,$J$4:$J1392,"&gt;="&amp;Boshqaruv!$C$9,$J$4:$J1392,"&lt;="&amp;Boshqaruv!$C$10,$K$4:$K1392,"&lt;&gt;",$K$4:$K1392,"&lt;="&amp;Boshqaruv!$C$10)=0,1,0),0)</f>
        <v>0</v>
      </c>
      <c r="S1393" s="28" t="n">
        <f aca="false">IF($P1393=1,IF(COUNTIFS($B$4:$B1392,$B1393,$C$4:$C1392,$C1393,$P$4:$P1392,1)=0,1,0),0)</f>
        <v>0</v>
      </c>
      <c r="T1393" s="12"/>
    </row>
    <row r="1394" customFormat="false" ht="15" hidden="false" customHeight="false" outlineLevel="0" collapsed="false">
      <c r="A1394" s="20" t="n">
        <v>1390</v>
      </c>
      <c r="B1394" s="12"/>
      <c r="C1394" s="13"/>
      <c r="D1394" s="24"/>
      <c r="E1394" s="12"/>
      <c r="F1394" s="12"/>
      <c r="G1394" s="25"/>
      <c r="H1394" s="25"/>
      <c r="I1394" s="25"/>
      <c r="J1394" s="13"/>
      <c r="K1394" s="13"/>
      <c r="L1394" s="25"/>
      <c r="M1394" s="14" t="str">
        <f aca="false">IF(OR($C1394="",$J1394=""),"",INT(($J1394-$C1394)/365.25))</f>
        <v/>
      </c>
      <c r="N1394" s="14" t="str">
        <f aca="false">IF($M1394="","",IF($M1394&lt;2,"Ha","Yo'q"))</f>
        <v/>
      </c>
      <c r="O1394" s="14" t="str">
        <f aca="false">IF($M1394="","",IF(AND($M1394&gt;=7,$M1394&lt;=17),"Ha","Yo'q"))</f>
        <v/>
      </c>
      <c r="P1394" s="14" t="str">
        <f aca="false">IF(AND($B1394&lt;&gt;"",$J1394&lt;&gt;"",$J1394&lt;=Boshqaruv!$C$10,OR($K1394="",$K1394&gt;Boshqaruv!$C$10),$L1394&lt;&gt;"Tibbiy qarshi ko'rsatma"),1,"")</f>
        <v/>
      </c>
      <c r="Q1394" s="28" t="n">
        <f aca="false">IF(AND($B1394&lt;&gt;"",$J1394&gt;=Boshqaruv!$C$9,$J1394&lt;=Boshqaruv!$C$10),IF(COUNTIFS($B$4:$B1393,$B1394,$C$4:$C1393,$C1394,$J$4:$J1393,"&gt;="&amp;Boshqaruv!$C$9,$J$4:$J1393,"&lt;="&amp;Boshqaruv!$C$10)=0,1,0),0)</f>
        <v>0</v>
      </c>
      <c r="R1394" s="28" t="n">
        <f aca="false">IF(AND($B1394&lt;&gt;"",$J1394&gt;=Boshqaruv!$C$9,$J1394&lt;=Boshqaruv!$C$10,$K1394&lt;&gt;"",$K1394&lt;=Boshqaruv!$C$10),IF(COUNTIFS($B$4:$B1393,$B1394,$C$4:$C1393,$C1394,$J$4:$J1393,"&gt;="&amp;Boshqaruv!$C$9,$J$4:$J1393,"&lt;="&amp;Boshqaruv!$C$10,$K$4:$K1393,"&lt;&gt;",$K$4:$K1393,"&lt;="&amp;Boshqaruv!$C$10)=0,1,0),0)</f>
        <v>0</v>
      </c>
      <c r="S1394" s="28" t="n">
        <f aca="false">IF($P1394=1,IF(COUNTIFS($B$4:$B1393,$B1394,$C$4:$C1393,$C1394,$P$4:$P1393,1)=0,1,0),0)</f>
        <v>0</v>
      </c>
      <c r="T1394" s="12"/>
    </row>
    <row r="1395" customFormat="false" ht="15" hidden="false" customHeight="false" outlineLevel="0" collapsed="false">
      <c r="A1395" s="20" t="n">
        <v>1391</v>
      </c>
      <c r="B1395" s="12"/>
      <c r="C1395" s="13"/>
      <c r="D1395" s="24"/>
      <c r="E1395" s="12"/>
      <c r="F1395" s="12"/>
      <c r="G1395" s="25"/>
      <c r="H1395" s="25"/>
      <c r="I1395" s="25"/>
      <c r="J1395" s="13"/>
      <c r="K1395" s="13"/>
      <c r="L1395" s="25"/>
      <c r="M1395" s="14" t="str">
        <f aca="false">IF(OR($C1395="",$J1395=""),"",INT(($J1395-$C1395)/365.25))</f>
        <v/>
      </c>
      <c r="N1395" s="14" t="str">
        <f aca="false">IF($M1395="","",IF($M1395&lt;2,"Ha","Yo'q"))</f>
        <v/>
      </c>
      <c r="O1395" s="14" t="str">
        <f aca="false">IF($M1395="","",IF(AND($M1395&gt;=7,$M1395&lt;=17),"Ha","Yo'q"))</f>
        <v/>
      </c>
      <c r="P1395" s="14" t="str">
        <f aca="false">IF(AND($B1395&lt;&gt;"",$J1395&lt;&gt;"",$J1395&lt;=Boshqaruv!$C$10,OR($K1395="",$K1395&gt;Boshqaruv!$C$10),$L1395&lt;&gt;"Tibbiy qarshi ko'rsatma"),1,"")</f>
        <v/>
      </c>
      <c r="Q1395" s="28" t="n">
        <f aca="false">IF(AND($B1395&lt;&gt;"",$J1395&gt;=Boshqaruv!$C$9,$J1395&lt;=Boshqaruv!$C$10),IF(COUNTIFS($B$4:$B1394,$B1395,$C$4:$C1394,$C1395,$J$4:$J1394,"&gt;="&amp;Boshqaruv!$C$9,$J$4:$J1394,"&lt;="&amp;Boshqaruv!$C$10)=0,1,0),0)</f>
        <v>0</v>
      </c>
      <c r="R1395" s="28" t="n">
        <f aca="false">IF(AND($B1395&lt;&gt;"",$J1395&gt;=Boshqaruv!$C$9,$J1395&lt;=Boshqaruv!$C$10,$K1395&lt;&gt;"",$K1395&lt;=Boshqaruv!$C$10),IF(COUNTIFS($B$4:$B1394,$B1395,$C$4:$C1394,$C1395,$J$4:$J1394,"&gt;="&amp;Boshqaruv!$C$9,$J$4:$J1394,"&lt;="&amp;Boshqaruv!$C$10,$K$4:$K1394,"&lt;&gt;",$K$4:$K1394,"&lt;="&amp;Boshqaruv!$C$10)=0,1,0),0)</f>
        <v>0</v>
      </c>
      <c r="S1395" s="28" t="n">
        <f aca="false">IF($P1395=1,IF(COUNTIFS($B$4:$B1394,$B1395,$C$4:$C1394,$C1395,$P$4:$P1394,1)=0,1,0),0)</f>
        <v>0</v>
      </c>
      <c r="T1395" s="12"/>
    </row>
    <row r="1396" customFormat="false" ht="15" hidden="false" customHeight="false" outlineLevel="0" collapsed="false">
      <c r="A1396" s="20" t="n">
        <v>1392</v>
      </c>
      <c r="B1396" s="12"/>
      <c r="C1396" s="13"/>
      <c r="D1396" s="24"/>
      <c r="E1396" s="12"/>
      <c r="F1396" s="12"/>
      <c r="G1396" s="25"/>
      <c r="H1396" s="25"/>
      <c r="I1396" s="25"/>
      <c r="J1396" s="13"/>
      <c r="K1396" s="13"/>
      <c r="L1396" s="25"/>
      <c r="M1396" s="14" t="str">
        <f aca="false">IF(OR($C1396="",$J1396=""),"",INT(($J1396-$C1396)/365.25))</f>
        <v/>
      </c>
      <c r="N1396" s="14" t="str">
        <f aca="false">IF($M1396="","",IF($M1396&lt;2,"Ha","Yo'q"))</f>
        <v/>
      </c>
      <c r="O1396" s="14" t="str">
        <f aca="false">IF($M1396="","",IF(AND($M1396&gt;=7,$M1396&lt;=17),"Ha","Yo'q"))</f>
        <v/>
      </c>
      <c r="P1396" s="14" t="str">
        <f aca="false">IF(AND($B1396&lt;&gt;"",$J1396&lt;&gt;"",$J1396&lt;=Boshqaruv!$C$10,OR($K1396="",$K1396&gt;Boshqaruv!$C$10),$L1396&lt;&gt;"Tibbiy qarshi ko'rsatma"),1,"")</f>
        <v/>
      </c>
      <c r="Q1396" s="28" t="n">
        <f aca="false">IF(AND($B1396&lt;&gt;"",$J1396&gt;=Boshqaruv!$C$9,$J1396&lt;=Boshqaruv!$C$10),IF(COUNTIFS($B$4:$B1395,$B1396,$C$4:$C1395,$C1396,$J$4:$J1395,"&gt;="&amp;Boshqaruv!$C$9,$J$4:$J1395,"&lt;="&amp;Boshqaruv!$C$10)=0,1,0),0)</f>
        <v>0</v>
      </c>
      <c r="R1396" s="28" t="n">
        <f aca="false">IF(AND($B1396&lt;&gt;"",$J1396&gt;=Boshqaruv!$C$9,$J1396&lt;=Boshqaruv!$C$10,$K1396&lt;&gt;"",$K1396&lt;=Boshqaruv!$C$10),IF(COUNTIFS($B$4:$B1395,$B1396,$C$4:$C1395,$C1396,$J$4:$J1395,"&gt;="&amp;Boshqaruv!$C$9,$J$4:$J1395,"&lt;="&amp;Boshqaruv!$C$10,$K$4:$K1395,"&lt;&gt;",$K$4:$K1395,"&lt;="&amp;Boshqaruv!$C$10)=0,1,0),0)</f>
        <v>0</v>
      </c>
      <c r="S1396" s="28" t="n">
        <f aca="false">IF($P1396=1,IF(COUNTIFS($B$4:$B1395,$B1396,$C$4:$C1395,$C1396,$P$4:$P1395,1)=0,1,0),0)</f>
        <v>0</v>
      </c>
      <c r="T1396" s="12"/>
    </row>
    <row r="1397" customFormat="false" ht="15" hidden="false" customHeight="false" outlineLevel="0" collapsed="false">
      <c r="A1397" s="20" t="n">
        <v>1393</v>
      </c>
      <c r="B1397" s="12"/>
      <c r="C1397" s="13"/>
      <c r="D1397" s="24"/>
      <c r="E1397" s="12"/>
      <c r="F1397" s="12"/>
      <c r="G1397" s="25"/>
      <c r="H1397" s="25"/>
      <c r="I1397" s="25"/>
      <c r="J1397" s="13"/>
      <c r="K1397" s="13"/>
      <c r="L1397" s="25"/>
      <c r="M1397" s="14" t="str">
        <f aca="false">IF(OR($C1397="",$J1397=""),"",INT(($J1397-$C1397)/365.25))</f>
        <v/>
      </c>
      <c r="N1397" s="14" t="str">
        <f aca="false">IF($M1397="","",IF($M1397&lt;2,"Ha","Yo'q"))</f>
        <v/>
      </c>
      <c r="O1397" s="14" t="str">
        <f aca="false">IF($M1397="","",IF(AND($M1397&gt;=7,$M1397&lt;=17),"Ha","Yo'q"))</f>
        <v/>
      </c>
      <c r="P1397" s="14" t="str">
        <f aca="false">IF(AND($B1397&lt;&gt;"",$J1397&lt;&gt;"",$J1397&lt;=Boshqaruv!$C$10,OR($K1397="",$K1397&gt;Boshqaruv!$C$10),$L1397&lt;&gt;"Tibbiy qarshi ko'rsatma"),1,"")</f>
        <v/>
      </c>
      <c r="Q1397" s="28" t="n">
        <f aca="false">IF(AND($B1397&lt;&gt;"",$J1397&gt;=Boshqaruv!$C$9,$J1397&lt;=Boshqaruv!$C$10),IF(COUNTIFS($B$4:$B1396,$B1397,$C$4:$C1396,$C1397,$J$4:$J1396,"&gt;="&amp;Boshqaruv!$C$9,$J$4:$J1396,"&lt;="&amp;Boshqaruv!$C$10)=0,1,0),0)</f>
        <v>0</v>
      </c>
      <c r="R1397" s="28" t="n">
        <f aca="false">IF(AND($B1397&lt;&gt;"",$J1397&gt;=Boshqaruv!$C$9,$J1397&lt;=Boshqaruv!$C$10,$K1397&lt;&gt;"",$K1397&lt;=Boshqaruv!$C$10),IF(COUNTIFS($B$4:$B1396,$B1397,$C$4:$C1396,$C1397,$J$4:$J1396,"&gt;="&amp;Boshqaruv!$C$9,$J$4:$J1396,"&lt;="&amp;Boshqaruv!$C$10,$K$4:$K1396,"&lt;&gt;",$K$4:$K1396,"&lt;="&amp;Boshqaruv!$C$10)=0,1,0),0)</f>
        <v>0</v>
      </c>
      <c r="S1397" s="28" t="n">
        <f aca="false">IF($P1397=1,IF(COUNTIFS($B$4:$B1396,$B1397,$C$4:$C1396,$C1397,$P$4:$P1396,1)=0,1,0),0)</f>
        <v>0</v>
      </c>
      <c r="T1397" s="12"/>
    </row>
    <row r="1398" customFormat="false" ht="15" hidden="false" customHeight="false" outlineLevel="0" collapsed="false">
      <c r="A1398" s="20" t="n">
        <v>1394</v>
      </c>
      <c r="B1398" s="12"/>
      <c r="C1398" s="13"/>
      <c r="D1398" s="24"/>
      <c r="E1398" s="12"/>
      <c r="F1398" s="12"/>
      <c r="G1398" s="25"/>
      <c r="H1398" s="25"/>
      <c r="I1398" s="25"/>
      <c r="J1398" s="13"/>
      <c r="K1398" s="13"/>
      <c r="L1398" s="25"/>
      <c r="M1398" s="14" t="str">
        <f aca="false">IF(OR($C1398="",$J1398=""),"",INT(($J1398-$C1398)/365.25))</f>
        <v/>
      </c>
      <c r="N1398" s="14" t="str">
        <f aca="false">IF($M1398="","",IF($M1398&lt;2,"Ha","Yo'q"))</f>
        <v/>
      </c>
      <c r="O1398" s="14" t="str">
        <f aca="false">IF($M1398="","",IF(AND($M1398&gt;=7,$M1398&lt;=17),"Ha","Yo'q"))</f>
        <v/>
      </c>
      <c r="P1398" s="14" t="str">
        <f aca="false">IF(AND($B1398&lt;&gt;"",$J1398&lt;&gt;"",$J1398&lt;=Boshqaruv!$C$10,OR($K1398="",$K1398&gt;Boshqaruv!$C$10),$L1398&lt;&gt;"Tibbiy qarshi ko'rsatma"),1,"")</f>
        <v/>
      </c>
      <c r="Q1398" s="28" t="n">
        <f aca="false">IF(AND($B1398&lt;&gt;"",$J1398&gt;=Boshqaruv!$C$9,$J1398&lt;=Boshqaruv!$C$10),IF(COUNTIFS($B$4:$B1397,$B1398,$C$4:$C1397,$C1398,$J$4:$J1397,"&gt;="&amp;Boshqaruv!$C$9,$J$4:$J1397,"&lt;="&amp;Boshqaruv!$C$10)=0,1,0),0)</f>
        <v>0</v>
      </c>
      <c r="R1398" s="28" t="n">
        <f aca="false">IF(AND($B1398&lt;&gt;"",$J1398&gt;=Boshqaruv!$C$9,$J1398&lt;=Boshqaruv!$C$10,$K1398&lt;&gt;"",$K1398&lt;=Boshqaruv!$C$10),IF(COUNTIFS($B$4:$B1397,$B1398,$C$4:$C1397,$C1398,$J$4:$J1397,"&gt;="&amp;Boshqaruv!$C$9,$J$4:$J1397,"&lt;="&amp;Boshqaruv!$C$10,$K$4:$K1397,"&lt;&gt;",$K$4:$K1397,"&lt;="&amp;Boshqaruv!$C$10)=0,1,0),0)</f>
        <v>0</v>
      </c>
      <c r="S1398" s="28" t="n">
        <f aca="false">IF($P1398=1,IF(COUNTIFS($B$4:$B1397,$B1398,$C$4:$C1397,$C1398,$P$4:$P1397,1)=0,1,0),0)</f>
        <v>0</v>
      </c>
      <c r="T1398" s="12"/>
    </row>
    <row r="1399" customFormat="false" ht="15" hidden="false" customHeight="false" outlineLevel="0" collapsed="false">
      <c r="A1399" s="20" t="n">
        <v>1395</v>
      </c>
      <c r="B1399" s="12"/>
      <c r="C1399" s="13"/>
      <c r="D1399" s="24"/>
      <c r="E1399" s="12"/>
      <c r="F1399" s="12"/>
      <c r="G1399" s="25"/>
      <c r="H1399" s="25"/>
      <c r="I1399" s="25"/>
      <c r="J1399" s="13"/>
      <c r="K1399" s="13"/>
      <c r="L1399" s="25"/>
      <c r="M1399" s="14" t="str">
        <f aca="false">IF(OR($C1399="",$J1399=""),"",INT(($J1399-$C1399)/365.25))</f>
        <v/>
      </c>
      <c r="N1399" s="14" t="str">
        <f aca="false">IF($M1399="","",IF($M1399&lt;2,"Ha","Yo'q"))</f>
        <v/>
      </c>
      <c r="O1399" s="14" t="str">
        <f aca="false">IF($M1399="","",IF(AND($M1399&gt;=7,$M1399&lt;=17),"Ha","Yo'q"))</f>
        <v/>
      </c>
      <c r="P1399" s="14" t="str">
        <f aca="false">IF(AND($B1399&lt;&gt;"",$J1399&lt;&gt;"",$J1399&lt;=Boshqaruv!$C$10,OR($K1399="",$K1399&gt;Boshqaruv!$C$10),$L1399&lt;&gt;"Tibbiy qarshi ko'rsatma"),1,"")</f>
        <v/>
      </c>
      <c r="Q1399" s="28" t="n">
        <f aca="false">IF(AND($B1399&lt;&gt;"",$J1399&gt;=Boshqaruv!$C$9,$J1399&lt;=Boshqaruv!$C$10),IF(COUNTIFS($B$4:$B1398,$B1399,$C$4:$C1398,$C1399,$J$4:$J1398,"&gt;="&amp;Boshqaruv!$C$9,$J$4:$J1398,"&lt;="&amp;Boshqaruv!$C$10)=0,1,0),0)</f>
        <v>0</v>
      </c>
      <c r="R1399" s="28" t="n">
        <f aca="false">IF(AND($B1399&lt;&gt;"",$J1399&gt;=Boshqaruv!$C$9,$J1399&lt;=Boshqaruv!$C$10,$K1399&lt;&gt;"",$K1399&lt;=Boshqaruv!$C$10),IF(COUNTIFS($B$4:$B1398,$B1399,$C$4:$C1398,$C1399,$J$4:$J1398,"&gt;="&amp;Boshqaruv!$C$9,$J$4:$J1398,"&lt;="&amp;Boshqaruv!$C$10,$K$4:$K1398,"&lt;&gt;",$K$4:$K1398,"&lt;="&amp;Boshqaruv!$C$10)=0,1,0),0)</f>
        <v>0</v>
      </c>
      <c r="S1399" s="28" t="n">
        <f aca="false">IF($P1399=1,IF(COUNTIFS($B$4:$B1398,$B1399,$C$4:$C1398,$C1399,$P$4:$P1398,1)=0,1,0),0)</f>
        <v>0</v>
      </c>
      <c r="T1399" s="12"/>
    </row>
    <row r="1400" customFormat="false" ht="15" hidden="false" customHeight="false" outlineLevel="0" collapsed="false">
      <c r="A1400" s="20" t="n">
        <v>1396</v>
      </c>
      <c r="B1400" s="12"/>
      <c r="C1400" s="13"/>
      <c r="D1400" s="24"/>
      <c r="E1400" s="12"/>
      <c r="F1400" s="12"/>
      <c r="G1400" s="25"/>
      <c r="H1400" s="25"/>
      <c r="I1400" s="25"/>
      <c r="J1400" s="13"/>
      <c r="K1400" s="13"/>
      <c r="L1400" s="25"/>
      <c r="M1400" s="14" t="str">
        <f aca="false">IF(OR($C1400="",$J1400=""),"",INT(($J1400-$C1400)/365.25))</f>
        <v/>
      </c>
      <c r="N1400" s="14" t="str">
        <f aca="false">IF($M1400="","",IF($M1400&lt;2,"Ha","Yo'q"))</f>
        <v/>
      </c>
      <c r="O1400" s="14" t="str">
        <f aca="false">IF($M1400="","",IF(AND($M1400&gt;=7,$M1400&lt;=17),"Ha","Yo'q"))</f>
        <v/>
      </c>
      <c r="P1400" s="14" t="str">
        <f aca="false">IF(AND($B1400&lt;&gt;"",$J1400&lt;&gt;"",$J1400&lt;=Boshqaruv!$C$10,OR($K1400="",$K1400&gt;Boshqaruv!$C$10),$L1400&lt;&gt;"Tibbiy qarshi ko'rsatma"),1,"")</f>
        <v/>
      </c>
      <c r="Q1400" s="28" t="n">
        <f aca="false">IF(AND($B1400&lt;&gt;"",$J1400&gt;=Boshqaruv!$C$9,$J1400&lt;=Boshqaruv!$C$10),IF(COUNTIFS($B$4:$B1399,$B1400,$C$4:$C1399,$C1400,$J$4:$J1399,"&gt;="&amp;Boshqaruv!$C$9,$J$4:$J1399,"&lt;="&amp;Boshqaruv!$C$10)=0,1,0),0)</f>
        <v>0</v>
      </c>
      <c r="R1400" s="28" t="n">
        <f aca="false">IF(AND($B1400&lt;&gt;"",$J1400&gt;=Boshqaruv!$C$9,$J1400&lt;=Boshqaruv!$C$10,$K1400&lt;&gt;"",$K1400&lt;=Boshqaruv!$C$10),IF(COUNTIFS($B$4:$B1399,$B1400,$C$4:$C1399,$C1400,$J$4:$J1399,"&gt;="&amp;Boshqaruv!$C$9,$J$4:$J1399,"&lt;="&amp;Boshqaruv!$C$10,$K$4:$K1399,"&lt;&gt;",$K$4:$K1399,"&lt;="&amp;Boshqaruv!$C$10)=0,1,0),0)</f>
        <v>0</v>
      </c>
      <c r="S1400" s="28" t="n">
        <f aca="false">IF($P1400=1,IF(COUNTIFS($B$4:$B1399,$B1400,$C$4:$C1399,$C1400,$P$4:$P1399,1)=0,1,0),0)</f>
        <v>0</v>
      </c>
      <c r="T1400" s="12"/>
    </row>
    <row r="1401" customFormat="false" ht="15" hidden="false" customHeight="false" outlineLevel="0" collapsed="false">
      <c r="A1401" s="20" t="n">
        <v>1397</v>
      </c>
      <c r="B1401" s="12"/>
      <c r="C1401" s="13"/>
      <c r="D1401" s="24"/>
      <c r="E1401" s="12"/>
      <c r="F1401" s="12"/>
      <c r="G1401" s="25"/>
      <c r="H1401" s="25"/>
      <c r="I1401" s="25"/>
      <c r="J1401" s="13"/>
      <c r="K1401" s="13"/>
      <c r="L1401" s="25"/>
      <c r="M1401" s="14" t="str">
        <f aca="false">IF(OR($C1401="",$J1401=""),"",INT(($J1401-$C1401)/365.25))</f>
        <v/>
      </c>
      <c r="N1401" s="14" t="str">
        <f aca="false">IF($M1401="","",IF($M1401&lt;2,"Ha","Yo'q"))</f>
        <v/>
      </c>
      <c r="O1401" s="14" t="str">
        <f aca="false">IF($M1401="","",IF(AND($M1401&gt;=7,$M1401&lt;=17),"Ha","Yo'q"))</f>
        <v/>
      </c>
      <c r="P1401" s="14" t="str">
        <f aca="false">IF(AND($B1401&lt;&gt;"",$J1401&lt;&gt;"",$J1401&lt;=Boshqaruv!$C$10,OR($K1401="",$K1401&gt;Boshqaruv!$C$10),$L1401&lt;&gt;"Tibbiy qarshi ko'rsatma"),1,"")</f>
        <v/>
      </c>
      <c r="Q1401" s="28" t="n">
        <f aca="false">IF(AND($B1401&lt;&gt;"",$J1401&gt;=Boshqaruv!$C$9,$J1401&lt;=Boshqaruv!$C$10),IF(COUNTIFS($B$4:$B1400,$B1401,$C$4:$C1400,$C1401,$J$4:$J1400,"&gt;="&amp;Boshqaruv!$C$9,$J$4:$J1400,"&lt;="&amp;Boshqaruv!$C$10)=0,1,0),0)</f>
        <v>0</v>
      </c>
      <c r="R1401" s="28" t="n">
        <f aca="false">IF(AND($B1401&lt;&gt;"",$J1401&gt;=Boshqaruv!$C$9,$J1401&lt;=Boshqaruv!$C$10,$K1401&lt;&gt;"",$K1401&lt;=Boshqaruv!$C$10),IF(COUNTIFS($B$4:$B1400,$B1401,$C$4:$C1400,$C1401,$J$4:$J1400,"&gt;="&amp;Boshqaruv!$C$9,$J$4:$J1400,"&lt;="&amp;Boshqaruv!$C$10,$K$4:$K1400,"&lt;&gt;",$K$4:$K1400,"&lt;="&amp;Boshqaruv!$C$10)=0,1,0),0)</f>
        <v>0</v>
      </c>
      <c r="S1401" s="28" t="n">
        <f aca="false">IF($P1401=1,IF(COUNTIFS($B$4:$B1400,$B1401,$C$4:$C1400,$C1401,$P$4:$P1400,1)=0,1,0),0)</f>
        <v>0</v>
      </c>
      <c r="T1401" s="12"/>
    </row>
    <row r="1402" customFormat="false" ht="15" hidden="false" customHeight="false" outlineLevel="0" collapsed="false">
      <c r="A1402" s="20" t="n">
        <v>1398</v>
      </c>
      <c r="B1402" s="12"/>
      <c r="C1402" s="13"/>
      <c r="D1402" s="24"/>
      <c r="E1402" s="12"/>
      <c r="F1402" s="12"/>
      <c r="G1402" s="25"/>
      <c r="H1402" s="25"/>
      <c r="I1402" s="25"/>
      <c r="J1402" s="13"/>
      <c r="K1402" s="13"/>
      <c r="L1402" s="25"/>
      <c r="M1402" s="14" t="str">
        <f aca="false">IF(OR($C1402="",$J1402=""),"",INT(($J1402-$C1402)/365.25))</f>
        <v/>
      </c>
      <c r="N1402" s="14" t="str">
        <f aca="false">IF($M1402="","",IF($M1402&lt;2,"Ha","Yo'q"))</f>
        <v/>
      </c>
      <c r="O1402" s="14" t="str">
        <f aca="false">IF($M1402="","",IF(AND($M1402&gt;=7,$M1402&lt;=17),"Ha","Yo'q"))</f>
        <v/>
      </c>
      <c r="P1402" s="14" t="str">
        <f aca="false">IF(AND($B1402&lt;&gt;"",$J1402&lt;&gt;"",$J1402&lt;=Boshqaruv!$C$10,OR($K1402="",$K1402&gt;Boshqaruv!$C$10),$L1402&lt;&gt;"Tibbiy qarshi ko'rsatma"),1,"")</f>
        <v/>
      </c>
      <c r="Q1402" s="28" t="n">
        <f aca="false">IF(AND($B1402&lt;&gt;"",$J1402&gt;=Boshqaruv!$C$9,$J1402&lt;=Boshqaruv!$C$10),IF(COUNTIFS($B$4:$B1401,$B1402,$C$4:$C1401,$C1402,$J$4:$J1401,"&gt;="&amp;Boshqaruv!$C$9,$J$4:$J1401,"&lt;="&amp;Boshqaruv!$C$10)=0,1,0),0)</f>
        <v>0</v>
      </c>
      <c r="R1402" s="28" t="n">
        <f aca="false">IF(AND($B1402&lt;&gt;"",$J1402&gt;=Boshqaruv!$C$9,$J1402&lt;=Boshqaruv!$C$10,$K1402&lt;&gt;"",$K1402&lt;=Boshqaruv!$C$10),IF(COUNTIFS($B$4:$B1401,$B1402,$C$4:$C1401,$C1402,$J$4:$J1401,"&gt;="&amp;Boshqaruv!$C$9,$J$4:$J1401,"&lt;="&amp;Boshqaruv!$C$10,$K$4:$K1401,"&lt;&gt;",$K$4:$K1401,"&lt;="&amp;Boshqaruv!$C$10)=0,1,0),0)</f>
        <v>0</v>
      </c>
      <c r="S1402" s="28" t="n">
        <f aca="false">IF($P1402=1,IF(COUNTIFS($B$4:$B1401,$B1402,$C$4:$C1401,$C1402,$P$4:$P1401,1)=0,1,0),0)</f>
        <v>0</v>
      </c>
      <c r="T1402" s="12"/>
    </row>
    <row r="1403" customFormat="false" ht="15" hidden="false" customHeight="false" outlineLevel="0" collapsed="false">
      <c r="A1403" s="20" t="n">
        <v>1399</v>
      </c>
      <c r="B1403" s="12"/>
      <c r="C1403" s="13"/>
      <c r="D1403" s="24"/>
      <c r="E1403" s="12"/>
      <c r="F1403" s="12"/>
      <c r="G1403" s="25"/>
      <c r="H1403" s="25"/>
      <c r="I1403" s="25"/>
      <c r="J1403" s="13"/>
      <c r="K1403" s="13"/>
      <c r="L1403" s="25"/>
      <c r="M1403" s="14" t="str">
        <f aca="false">IF(OR($C1403="",$J1403=""),"",INT(($J1403-$C1403)/365.25))</f>
        <v/>
      </c>
      <c r="N1403" s="14" t="str">
        <f aca="false">IF($M1403="","",IF($M1403&lt;2,"Ha","Yo'q"))</f>
        <v/>
      </c>
      <c r="O1403" s="14" t="str">
        <f aca="false">IF($M1403="","",IF(AND($M1403&gt;=7,$M1403&lt;=17),"Ha","Yo'q"))</f>
        <v/>
      </c>
      <c r="P1403" s="14" t="str">
        <f aca="false">IF(AND($B1403&lt;&gt;"",$J1403&lt;&gt;"",$J1403&lt;=Boshqaruv!$C$10,OR($K1403="",$K1403&gt;Boshqaruv!$C$10),$L1403&lt;&gt;"Tibbiy qarshi ko'rsatma"),1,"")</f>
        <v/>
      </c>
      <c r="Q1403" s="28" t="n">
        <f aca="false">IF(AND($B1403&lt;&gt;"",$J1403&gt;=Boshqaruv!$C$9,$J1403&lt;=Boshqaruv!$C$10),IF(COUNTIFS($B$4:$B1402,$B1403,$C$4:$C1402,$C1403,$J$4:$J1402,"&gt;="&amp;Boshqaruv!$C$9,$J$4:$J1402,"&lt;="&amp;Boshqaruv!$C$10)=0,1,0),0)</f>
        <v>0</v>
      </c>
      <c r="R1403" s="28" t="n">
        <f aca="false">IF(AND($B1403&lt;&gt;"",$J1403&gt;=Boshqaruv!$C$9,$J1403&lt;=Boshqaruv!$C$10,$K1403&lt;&gt;"",$K1403&lt;=Boshqaruv!$C$10),IF(COUNTIFS($B$4:$B1402,$B1403,$C$4:$C1402,$C1403,$J$4:$J1402,"&gt;="&amp;Boshqaruv!$C$9,$J$4:$J1402,"&lt;="&amp;Boshqaruv!$C$10,$K$4:$K1402,"&lt;&gt;",$K$4:$K1402,"&lt;="&amp;Boshqaruv!$C$10)=0,1,0),0)</f>
        <v>0</v>
      </c>
      <c r="S1403" s="28" t="n">
        <f aca="false">IF($P1403=1,IF(COUNTIFS($B$4:$B1402,$B1403,$C$4:$C1402,$C1403,$P$4:$P1402,1)=0,1,0),0)</f>
        <v>0</v>
      </c>
      <c r="T1403" s="12"/>
    </row>
    <row r="1404" customFormat="false" ht="15" hidden="false" customHeight="false" outlineLevel="0" collapsed="false">
      <c r="A1404" s="20" t="n">
        <v>1400</v>
      </c>
      <c r="B1404" s="12"/>
      <c r="C1404" s="13"/>
      <c r="D1404" s="24"/>
      <c r="E1404" s="12"/>
      <c r="F1404" s="12"/>
      <c r="G1404" s="25"/>
      <c r="H1404" s="25"/>
      <c r="I1404" s="25"/>
      <c r="J1404" s="13"/>
      <c r="K1404" s="13"/>
      <c r="L1404" s="25"/>
      <c r="M1404" s="14" t="str">
        <f aca="false">IF(OR($C1404="",$J1404=""),"",INT(($J1404-$C1404)/365.25))</f>
        <v/>
      </c>
      <c r="N1404" s="14" t="str">
        <f aca="false">IF($M1404="","",IF($M1404&lt;2,"Ha","Yo'q"))</f>
        <v/>
      </c>
      <c r="O1404" s="14" t="str">
        <f aca="false">IF($M1404="","",IF(AND($M1404&gt;=7,$M1404&lt;=17),"Ha","Yo'q"))</f>
        <v/>
      </c>
      <c r="P1404" s="14" t="str">
        <f aca="false">IF(AND($B1404&lt;&gt;"",$J1404&lt;&gt;"",$J1404&lt;=Boshqaruv!$C$10,OR($K1404="",$K1404&gt;Boshqaruv!$C$10),$L1404&lt;&gt;"Tibbiy qarshi ko'rsatma"),1,"")</f>
        <v/>
      </c>
      <c r="Q1404" s="28" t="n">
        <f aca="false">IF(AND($B1404&lt;&gt;"",$J1404&gt;=Boshqaruv!$C$9,$J1404&lt;=Boshqaruv!$C$10),IF(COUNTIFS($B$4:$B1403,$B1404,$C$4:$C1403,$C1404,$J$4:$J1403,"&gt;="&amp;Boshqaruv!$C$9,$J$4:$J1403,"&lt;="&amp;Boshqaruv!$C$10)=0,1,0),0)</f>
        <v>0</v>
      </c>
      <c r="R1404" s="28" t="n">
        <f aca="false">IF(AND($B1404&lt;&gt;"",$J1404&gt;=Boshqaruv!$C$9,$J1404&lt;=Boshqaruv!$C$10,$K1404&lt;&gt;"",$K1404&lt;=Boshqaruv!$C$10),IF(COUNTIFS($B$4:$B1403,$B1404,$C$4:$C1403,$C1404,$J$4:$J1403,"&gt;="&amp;Boshqaruv!$C$9,$J$4:$J1403,"&lt;="&amp;Boshqaruv!$C$10,$K$4:$K1403,"&lt;&gt;",$K$4:$K1403,"&lt;="&amp;Boshqaruv!$C$10)=0,1,0),0)</f>
        <v>0</v>
      </c>
      <c r="S1404" s="28" t="n">
        <f aca="false">IF($P1404=1,IF(COUNTIFS($B$4:$B1403,$B1404,$C$4:$C1403,$C1404,$P$4:$P1403,1)=0,1,0),0)</f>
        <v>0</v>
      </c>
      <c r="T1404" s="12"/>
    </row>
    <row r="1405" customFormat="false" ht="15" hidden="false" customHeight="false" outlineLevel="0" collapsed="false">
      <c r="A1405" s="20" t="n">
        <v>1401</v>
      </c>
      <c r="B1405" s="12"/>
      <c r="C1405" s="13"/>
      <c r="D1405" s="24"/>
      <c r="E1405" s="12"/>
      <c r="F1405" s="12"/>
      <c r="G1405" s="25"/>
      <c r="H1405" s="25"/>
      <c r="I1405" s="25"/>
      <c r="J1405" s="13"/>
      <c r="K1405" s="13"/>
      <c r="L1405" s="25"/>
      <c r="M1405" s="14" t="str">
        <f aca="false">IF(OR($C1405="",$J1405=""),"",INT(($J1405-$C1405)/365.25))</f>
        <v/>
      </c>
      <c r="N1405" s="14" t="str">
        <f aca="false">IF($M1405="","",IF($M1405&lt;2,"Ha","Yo'q"))</f>
        <v/>
      </c>
      <c r="O1405" s="14" t="str">
        <f aca="false">IF($M1405="","",IF(AND($M1405&gt;=7,$M1405&lt;=17),"Ha","Yo'q"))</f>
        <v/>
      </c>
      <c r="P1405" s="14" t="str">
        <f aca="false">IF(AND($B1405&lt;&gt;"",$J1405&lt;&gt;"",$J1405&lt;=Boshqaruv!$C$10,OR($K1405="",$K1405&gt;Boshqaruv!$C$10),$L1405&lt;&gt;"Tibbiy qarshi ko'rsatma"),1,"")</f>
        <v/>
      </c>
      <c r="Q1405" s="28" t="n">
        <f aca="false">IF(AND($B1405&lt;&gt;"",$J1405&gt;=Boshqaruv!$C$9,$J1405&lt;=Boshqaruv!$C$10),IF(COUNTIFS($B$4:$B1404,$B1405,$C$4:$C1404,$C1405,$J$4:$J1404,"&gt;="&amp;Boshqaruv!$C$9,$J$4:$J1404,"&lt;="&amp;Boshqaruv!$C$10)=0,1,0),0)</f>
        <v>0</v>
      </c>
      <c r="R1405" s="28" t="n">
        <f aca="false">IF(AND($B1405&lt;&gt;"",$J1405&gt;=Boshqaruv!$C$9,$J1405&lt;=Boshqaruv!$C$10,$K1405&lt;&gt;"",$K1405&lt;=Boshqaruv!$C$10),IF(COUNTIFS($B$4:$B1404,$B1405,$C$4:$C1404,$C1405,$J$4:$J1404,"&gt;="&amp;Boshqaruv!$C$9,$J$4:$J1404,"&lt;="&amp;Boshqaruv!$C$10,$K$4:$K1404,"&lt;&gt;",$K$4:$K1404,"&lt;="&amp;Boshqaruv!$C$10)=0,1,0),0)</f>
        <v>0</v>
      </c>
      <c r="S1405" s="28" t="n">
        <f aca="false">IF($P1405=1,IF(COUNTIFS($B$4:$B1404,$B1405,$C$4:$C1404,$C1405,$P$4:$P1404,1)=0,1,0),0)</f>
        <v>0</v>
      </c>
      <c r="T1405" s="12"/>
    </row>
    <row r="1406" customFormat="false" ht="15" hidden="false" customHeight="false" outlineLevel="0" collapsed="false">
      <c r="A1406" s="20" t="n">
        <v>1402</v>
      </c>
      <c r="B1406" s="12"/>
      <c r="C1406" s="13"/>
      <c r="D1406" s="24"/>
      <c r="E1406" s="12"/>
      <c r="F1406" s="12"/>
      <c r="G1406" s="25"/>
      <c r="H1406" s="25"/>
      <c r="I1406" s="25"/>
      <c r="J1406" s="13"/>
      <c r="K1406" s="13"/>
      <c r="L1406" s="25"/>
      <c r="M1406" s="14" t="str">
        <f aca="false">IF(OR($C1406="",$J1406=""),"",INT(($J1406-$C1406)/365.25))</f>
        <v/>
      </c>
      <c r="N1406" s="14" t="str">
        <f aca="false">IF($M1406="","",IF($M1406&lt;2,"Ha","Yo'q"))</f>
        <v/>
      </c>
      <c r="O1406" s="14" t="str">
        <f aca="false">IF($M1406="","",IF(AND($M1406&gt;=7,$M1406&lt;=17),"Ha","Yo'q"))</f>
        <v/>
      </c>
      <c r="P1406" s="14" t="str">
        <f aca="false">IF(AND($B1406&lt;&gt;"",$J1406&lt;&gt;"",$J1406&lt;=Boshqaruv!$C$10,OR($K1406="",$K1406&gt;Boshqaruv!$C$10),$L1406&lt;&gt;"Tibbiy qarshi ko'rsatma"),1,"")</f>
        <v/>
      </c>
      <c r="Q1406" s="28" t="n">
        <f aca="false">IF(AND($B1406&lt;&gt;"",$J1406&gt;=Boshqaruv!$C$9,$J1406&lt;=Boshqaruv!$C$10),IF(COUNTIFS($B$4:$B1405,$B1406,$C$4:$C1405,$C1406,$J$4:$J1405,"&gt;="&amp;Boshqaruv!$C$9,$J$4:$J1405,"&lt;="&amp;Boshqaruv!$C$10)=0,1,0),0)</f>
        <v>0</v>
      </c>
      <c r="R1406" s="28" t="n">
        <f aca="false">IF(AND($B1406&lt;&gt;"",$J1406&gt;=Boshqaruv!$C$9,$J1406&lt;=Boshqaruv!$C$10,$K1406&lt;&gt;"",$K1406&lt;=Boshqaruv!$C$10),IF(COUNTIFS($B$4:$B1405,$B1406,$C$4:$C1405,$C1406,$J$4:$J1405,"&gt;="&amp;Boshqaruv!$C$9,$J$4:$J1405,"&lt;="&amp;Boshqaruv!$C$10,$K$4:$K1405,"&lt;&gt;",$K$4:$K1405,"&lt;="&amp;Boshqaruv!$C$10)=0,1,0),0)</f>
        <v>0</v>
      </c>
      <c r="S1406" s="28" t="n">
        <f aca="false">IF($P1406=1,IF(COUNTIFS($B$4:$B1405,$B1406,$C$4:$C1405,$C1406,$P$4:$P1405,1)=0,1,0),0)</f>
        <v>0</v>
      </c>
      <c r="T1406" s="12"/>
    </row>
    <row r="1407" customFormat="false" ht="15" hidden="false" customHeight="false" outlineLevel="0" collapsed="false">
      <c r="A1407" s="20" t="n">
        <v>1403</v>
      </c>
      <c r="B1407" s="12"/>
      <c r="C1407" s="13"/>
      <c r="D1407" s="24"/>
      <c r="E1407" s="12"/>
      <c r="F1407" s="12"/>
      <c r="G1407" s="25"/>
      <c r="H1407" s="25"/>
      <c r="I1407" s="25"/>
      <c r="J1407" s="13"/>
      <c r="K1407" s="13"/>
      <c r="L1407" s="25"/>
      <c r="M1407" s="14" t="str">
        <f aca="false">IF(OR($C1407="",$J1407=""),"",INT(($J1407-$C1407)/365.25))</f>
        <v/>
      </c>
      <c r="N1407" s="14" t="str">
        <f aca="false">IF($M1407="","",IF($M1407&lt;2,"Ha","Yo'q"))</f>
        <v/>
      </c>
      <c r="O1407" s="14" t="str">
        <f aca="false">IF($M1407="","",IF(AND($M1407&gt;=7,$M1407&lt;=17),"Ha","Yo'q"))</f>
        <v/>
      </c>
      <c r="P1407" s="14" t="str">
        <f aca="false">IF(AND($B1407&lt;&gt;"",$J1407&lt;&gt;"",$J1407&lt;=Boshqaruv!$C$10,OR($K1407="",$K1407&gt;Boshqaruv!$C$10),$L1407&lt;&gt;"Tibbiy qarshi ko'rsatma"),1,"")</f>
        <v/>
      </c>
      <c r="Q1407" s="28" t="n">
        <f aca="false">IF(AND($B1407&lt;&gt;"",$J1407&gt;=Boshqaruv!$C$9,$J1407&lt;=Boshqaruv!$C$10),IF(COUNTIFS($B$4:$B1406,$B1407,$C$4:$C1406,$C1407,$J$4:$J1406,"&gt;="&amp;Boshqaruv!$C$9,$J$4:$J1406,"&lt;="&amp;Boshqaruv!$C$10)=0,1,0),0)</f>
        <v>0</v>
      </c>
      <c r="R1407" s="28" t="n">
        <f aca="false">IF(AND($B1407&lt;&gt;"",$J1407&gt;=Boshqaruv!$C$9,$J1407&lt;=Boshqaruv!$C$10,$K1407&lt;&gt;"",$K1407&lt;=Boshqaruv!$C$10),IF(COUNTIFS($B$4:$B1406,$B1407,$C$4:$C1406,$C1407,$J$4:$J1406,"&gt;="&amp;Boshqaruv!$C$9,$J$4:$J1406,"&lt;="&amp;Boshqaruv!$C$10,$K$4:$K1406,"&lt;&gt;",$K$4:$K1406,"&lt;="&amp;Boshqaruv!$C$10)=0,1,0),0)</f>
        <v>0</v>
      </c>
      <c r="S1407" s="28" t="n">
        <f aca="false">IF($P1407=1,IF(COUNTIFS($B$4:$B1406,$B1407,$C$4:$C1406,$C1407,$P$4:$P1406,1)=0,1,0),0)</f>
        <v>0</v>
      </c>
      <c r="T1407" s="12"/>
    </row>
    <row r="1408" customFormat="false" ht="15" hidden="false" customHeight="false" outlineLevel="0" collapsed="false">
      <c r="A1408" s="20" t="n">
        <v>1404</v>
      </c>
      <c r="B1408" s="12"/>
      <c r="C1408" s="13"/>
      <c r="D1408" s="24"/>
      <c r="E1408" s="12"/>
      <c r="F1408" s="12"/>
      <c r="G1408" s="25"/>
      <c r="H1408" s="25"/>
      <c r="I1408" s="25"/>
      <c r="J1408" s="13"/>
      <c r="K1408" s="13"/>
      <c r="L1408" s="25"/>
      <c r="M1408" s="14" t="str">
        <f aca="false">IF(OR($C1408="",$J1408=""),"",INT(($J1408-$C1408)/365.25))</f>
        <v/>
      </c>
      <c r="N1408" s="14" t="str">
        <f aca="false">IF($M1408="","",IF($M1408&lt;2,"Ha","Yo'q"))</f>
        <v/>
      </c>
      <c r="O1408" s="14" t="str">
        <f aca="false">IF($M1408="","",IF(AND($M1408&gt;=7,$M1408&lt;=17),"Ha","Yo'q"))</f>
        <v/>
      </c>
      <c r="P1408" s="14" t="str">
        <f aca="false">IF(AND($B1408&lt;&gt;"",$J1408&lt;&gt;"",$J1408&lt;=Boshqaruv!$C$10,OR($K1408="",$K1408&gt;Boshqaruv!$C$10),$L1408&lt;&gt;"Tibbiy qarshi ko'rsatma"),1,"")</f>
        <v/>
      </c>
      <c r="Q1408" s="28" t="n">
        <f aca="false">IF(AND($B1408&lt;&gt;"",$J1408&gt;=Boshqaruv!$C$9,$J1408&lt;=Boshqaruv!$C$10),IF(COUNTIFS($B$4:$B1407,$B1408,$C$4:$C1407,$C1408,$J$4:$J1407,"&gt;="&amp;Boshqaruv!$C$9,$J$4:$J1407,"&lt;="&amp;Boshqaruv!$C$10)=0,1,0),0)</f>
        <v>0</v>
      </c>
      <c r="R1408" s="28" t="n">
        <f aca="false">IF(AND($B1408&lt;&gt;"",$J1408&gt;=Boshqaruv!$C$9,$J1408&lt;=Boshqaruv!$C$10,$K1408&lt;&gt;"",$K1408&lt;=Boshqaruv!$C$10),IF(COUNTIFS($B$4:$B1407,$B1408,$C$4:$C1407,$C1408,$J$4:$J1407,"&gt;="&amp;Boshqaruv!$C$9,$J$4:$J1407,"&lt;="&amp;Boshqaruv!$C$10,$K$4:$K1407,"&lt;&gt;",$K$4:$K1407,"&lt;="&amp;Boshqaruv!$C$10)=0,1,0),0)</f>
        <v>0</v>
      </c>
      <c r="S1408" s="28" t="n">
        <f aca="false">IF($P1408=1,IF(COUNTIFS($B$4:$B1407,$B1408,$C$4:$C1407,$C1408,$P$4:$P1407,1)=0,1,0),0)</f>
        <v>0</v>
      </c>
      <c r="T1408" s="12"/>
    </row>
    <row r="1409" customFormat="false" ht="15" hidden="false" customHeight="false" outlineLevel="0" collapsed="false">
      <c r="A1409" s="20" t="n">
        <v>1405</v>
      </c>
      <c r="B1409" s="12"/>
      <c r="C1409" s="13"/>
      <c r="D1409" s="24"/>
      <c r="E1409" s="12"/>
      <c r="F1409" s="12"/>
      <c r="G1409" s="25"/>
      <c r="H1409" s="25"/>
      <c r="I1409" s="25"/>
      <c r="J1409" s="13"/>
      <c r="K1409" s="13"/>
      <c r="L1409" s="25"/>
      <c r="M1409" s="14" t="str">
        <f aca="false">IF(OR($C1409="",$J1409=""),"",INT(($J1409-$C1409)/365.25))</f>
        <v/>
      </c>
      <c r="N1409" s="14" t="str">
        <f aca="false">IF($M1409="","",IF($M1409&lt;2,"Ha","Yo'q"))</f>
        <v/>
      </c>
      <c r="O1409" s="14" t="str">
        <f aca="false">IF($M1409="","",IF(AND($M1409&gt;=7,$M1409&lt;=17),"Ha","Yo'q"))</f>
        <v/>
      </c>
      <c r="P1409" s="14" t="str">
        <f aca="false">IF(AND($B1409&lt;&gt;"",$J1409&lt;&gt;"",$J1409&lt;=Boshqaruv!$C$10,OR($K1409="",$K1409&gt;Boshqaruv!$C$10),$L1409&lt;&gt;"Tibbiy qarshi ko'rsatma"),1,"")</f>
        <v/>
      </c>
      <c r="Q1409" s="28" t="n">
        <f aca="false">IF(AND($B1409&lt;&gt;"",$J1409&gt;=Boshqaruv!$C$9,$J1409&lt;=Boshqaruv!$C$10),IF(COUNTIFS($B$4:$B1408,$B1409,$C$4:$C1408,$C1409,$J$4:$J1408,"&gt;="&amp;Boshqaruv!$C$9,$J$4:$J1408,"&lt;="&amp;Boshqaruv!$C$10)=0,1,0),0)</f>
        <v>0</v>
      </c>
      <c r="R1409" s="28" t="n">
        <f aca="false">IF(AND($B1409&lt;&gt;"",$J1409&gt;=Boshqaruv!$C$9,$J1409&lt;=Boshqaruv!$C$10,$K1409&lt;&gt;"",$K1409&lt;=Boshqaruv!$C$10),IF(COUNTIFS($B$4:$B1408,$B1409,$C$4:$C1408,$C1409,$J$4:$J1408,"&gt;="&amp;Boshqaruv!$C$9,$J$4:$J1408,"&lt;="&amp;Boshqaruv!$C$10,$K$4:$K1408,"&lt;&gt;",$K$4:$K1408,"&lt;="&amp;Boshqaruv!$C$10)=0,1,0),0)</f>
        <v>0</v>
      </c>
      <c r="S1409" s="28" t="n">
        <f aca="false">IF($P1409=1,IF(COUNTIFS($B$4:$B1408,$B1409,$C$4:$C1408,$C1409,$P$4:$P1408,1)=0,1,0),0)</f>
        <v>0</v>
      </c>
      <c r="T1409" s="12"/>
    </row>
    <row r="1410" customFormat="false" ht="15" hidden="false" customHeight="false" outlineLevel="0" collapsed="false">
      <c r="A1410" s="20" t="n">
        <v>1406</v>
      </c>
      <c r="B1410" s="12"/>
      <c r="C1410" s="13"/>
      <c r="D1410" s="24"/>
      <c r="E1410" s="12"/>
      <c r="F1410" s="12"/>
      <c r="G1410" s="25"/>
      <c r="H1410" s="25"/>
      <c r="I1410" s="25"/>
      <c r="J1410" s="13"/>
      <c r="K1410" s="13"/>
      <c r="L1410" s="25"/>
      <c r="M1410" s="14" t="str">
        <f aca="false">IF(OR($C1410="",$J1410=""),"",INT(($J1410-$C1410)/365.25))</f>
        <v/>
      </c>
      <c r="N1410" s="14" t="str">
        <f aca="false">IF($M1410="","",IF($M1410&lt;2,"Ha","Yo'q"))</f>
        <v/>
      </c>
      <c r="O1410" s="14" t="str">
        <f aca="false">IF($M1410="","",IF(AND($M1410&gt;=7,$M1410&lt;=17),"Ha","Yo'q"))</f>
        <v/>
      </c>
      <c r="P1410" s="14" t="str">
        <f aca="false">IF(AND($B1410&lt;&gt;"",$J1410&lt;&gt;"",$J1410&lt;=Boshqaruv!$C$10,OR($K1410="",$K1410&gt;Boshqaruv!$C$10),$L1410&lt;&gt;"Tibbiy qarshi ko'rsatma"),1,"")</f>
        <v/>
      </c>
      <c r="Q1410" s="28" t="n">
        <f aca="false">IF(AND($B1410&lt;&gt;"",$J1410&gt;=Boshqaruv!$C$9,$J1410&lt;=Boshqaruv!$C$10),IF(COUNTIFS($B$4:$B1409,$B1410,$C$4:$C1409,$C1410,$J$4:$J1409,"&gt;="&amp;Boshqaruv!$C$9,$J$4:$J1409,"&lt;="&amp;Boshqaruv!$C$10)=0,1,0),0)</f>
        <v>0</v>
      </c>
      <c r="R1410" s="28" t="n">
        <f aca="false">IF(AND($B1410&lt;&gt;"",$J1410&gt;=Boshqaruv!$C$9,$J1410&lt;=Boshqaruv!$C$10,$K1410&lt;&gt;"",$K1410&lt;=Boshqaruv!$C$10),IF(COUNTIFS($B$4:$B1409,$B1410,$C$4:$C1409,$C1410,$J$4:$J1409,"&gt;="&amp;Boshqaruv!$C$9,$J$4:$J1409,"&lt;="&amp;Boshqaruv!$C$10,$K$4:$K1409,"&lt;&gt;",$K$4:$K1409,"&lt;="&amp;Boshqaruv!$C$10)=0,1,0),0)</f>
        <v>0</v>
      </c>
      <c r="S1410" s="28" t="n">
        <f aca="false">IF($P1410=1,IF(COUNTIFS($B$4:$B1409,$B1410,$C$4:$C1409,$C1410,$P$4:$P1409,1)=0,1,0),0)</f>
        <v>0</v>
      </c>
      <c r="T1410" s="12"/>
    </row>
    <row r="1411" customFormat="false" ht="15" hidden="false" customHeight="false" outlineLevel="0" collapsed="false">
      <c r="A1411" s="20" t="n">
        <v>1407</v>
      </c>
      <c r="B1411" s="12"/>
      <c r="C1411" s="13"/>
      <c r="D1411" s="24"/>
      <c r="E1411" s="12"/>
      <c r="F1411" s="12"/>
      <c r="G1411" s="25"/>
      <c r="H1411" s="25"/>
      <c r="I1411" s="25"/>
      <c r="J1411" s="13"/>
      <c r="K1411" s="13"/>
      <c r="L1411" s="25"/>
      <c r="M1411" s="14" t="str">
        <f aca="false">IF(OR($C1411="",$J1411=""),"",INT(($J1411-$C1411)/365.25))</f>
        <v/>
      </c>
      <c r="N1411" s="14" t="str">
        <f aca="false">IF($M1411="","",IF($M1411&lt;2,"Ha","Yo'q"))</f>
        <v/>
      </c>
      <c r="O1411" s="14" t="str">
        <f aca="false">IF($M1411="","",IF(AND($M1411&gt;=7,$M1411&lt;=17),"Ha","Yo'q"))</f>
        <v/>
      </c>
      <c r="P1411" s="14" t="str">
        <f aca="false">IF(AND($B1411&lt;&gt;"",$J1411&lt;&gt;"",$J1411&lt;=Boshqaruv!$C$10,OR($K1411="",$K1411&gt;Boshqaruv!$C$10),$L1411&lt;&gt;"Tibbiy qarshi ko'rsatma"),1,"")</f>
        <v/>
      </c>
      <c r="Q1411" s="28" t="n">
        <f aca="false">IF(AND($B1411&lt;&gt;"",$J1411&gt;=Boshqaruv!$C$9,$J1411&lt;=Boshqaruv!$C$10),IF(COUNTIFS($B$4:$B1410,$B1411,$C$4:$C1410,$C1411,$J$4:$J1410,"&gt;="&amp;Boshqaruv!$C$9,$J$4:$J1410,"&lt;="&amp;Boshqaruv!$C$10)=0,1,0),0)</f>
        <v>0</v>
      </c>
      <c r="R1411" s="28" t="n">
        <f aca="false">IF(AND($B1411&lt;&gt;"",$J1411&gt;=Boshqaruv!$C$9,$J1411&lt;=Boshqaruv!$C$10,$K1411&lt;&gt;"",$K1411&lt;=Boshqaruv!$C$10),IF(COUNTIFS($B$4:$B1410,$B1411,$C$4:$C1410,$C1411,$J$4:$J1410,"&gt;="&amp;Boshqaruv!$C$9,$J$4:$J1410,"&lt;="&amp;Boshqaruv!$C$10,$K$4:$K1410,"&lt;&gt;",$K$4:$K1410,"&lt;="&amp;Boshqaruv!$C$10)=0,1,0),0)</f>
        <v>0</v>
      </c>
      <c r="S1411" s="28" t="n">
        <f aca="false">IF($P1411=1,IF(COUNTIFS($B$4:$B1410,$B1411,$C$4:$C1410,$C1411,$P$4:$P1410,1)=0,1,0),0)</f>
        <v>0</v>
      </c>
      <c r="T1411" s="12"/>
    </row>
    <row r="1412" customFormat="false" ht="15" hidden="false" customHeight="false" outlineLevel="0" collapsed="false">
      <c r="A1412" s="20" t="n">
        <v>1408</v>
      </c>
      <c r="B1412" s="12"/>
      <c r="C1412" s="13"/>
      <c r="D1412" s="24"/>
      <c r="E1412" s="12"/>
      <c r="F1412" s="12"/>
      <c r="G1412" s="25"/>
      <c r="H1412" s="25"/>
      <c r="I1412" s="25"/>
      <c r="J1412" s="13"/>
      <c r="K1412" s="13"/>
      <c r="L1412" s="25"/>
      <c r="M1412" s="14" t="str">
        <f aca="false">IF(OR($C1412="",$J1412=""),"",INT(($J1412-$C1412)/365.25))</f>
        <v/>
      </c>
      <c r="N1412" s="14" t="str">
        <f aca="false">IF($M1412="","",IF($M1412&lt;2,"Ha","Yo'q"))</f>
        <v/>
      </c>
      <c r="O1412" s="14" t="str">
        <f aca="false">IF($M1412="","",IF(AND($M1412&gt;=7,$M1412&lt;=17),"Ha","Yo'q"))</f>
        <v/>
      </c>
      <c r="P1412" s="14" t="str">
        <f aca="false">IF(AND($B1412&lt;&gt;"",$J1412&lt;&gt;"",$J1412&lt;=Boshqaruv!$C$10,OR($K1412="",$K1412&gt;Boshqaruv!$C$10),$L1412&lt;&gt;"Tibbiy qarshi ko'rsatma"),1,"")</f>
        <v/>
      </c>
      <c r="Q1412" s="28" t="n">
        <f aca="false">IF(AND($B1412&lt;&gt;"",$J1412&gt;=Boshqaruv!$C$9,$J1412&lt;=Boshqaruv!$C$10),IF(COUNTIFS($B$4:$B1411,$B1412,$C$4:$C1411,$C1412,$J$4:$J1411,"&gt;="&amp;Boshqaruv!$C$9,$J$4:$J1411,"&lt;="&amp;Boshqaruv!$C$10)=0,1,0),0)</f>
        <v>0</v>
      </c>
      <c r="R1412" s="28" t="n">
        <f aca="false">IF(AND($B1412&lt;&gt;"",$J1412&gt;=Boshqaruv!$C$9,$J1412&lt;=Boshqaruv!$C$10,$K1412&lt;&gt;"",$K1412&lt;=Boshqaruv!$C$10),IF(COUNTIFS($B$4:$B1411,$B1412,$C$4:$C1411,$C1412,$J$4:$J1411,"&gt;="&amp;Boshqaruv!$C$9,$J$4:$J1411,"&lt;="&amp;Boshqaruv!$C$10,$K$4:$K1411,"&lt;&gt;",$K$4:$K1411,"&lt;="&amp;Boshqaruv!$C$10)=0,1,0),0)</f>
        <v>0</v>
      </c>
      <c r="S1412" s="28" t="n">
        <f aca="false">IF($P1412=1,IF(COUNTIFS($B$4:$B1411,$B1412,$C$4:$C1411,$C1412,$P$4:$P1411,1)=0,1,0),0)</f>
        <v>0</v>
      </c>
      <c r="T1412" s="12"/>
    </row>
    <row r="1413" customFormat="false" ht="15" hidden="false" customHeight="false" outlineLevel="0" collapsed="false">
      <c r="A1413" s="20" t="n">
        <v>1409</v>
      </c>
      <c r="B1413" s="12"/>
      <c r="C1413" s="13"/>
      <c r="D1413" s="24"/>
      <c r="E1413" s="12"/>
      <c r="F1413" s="12"/>
      <c r="G1413" s="25"/>
      <c r="H1413" s="25"/>
      <c r="I1413" s="25"/>
      <c r="J1413" s="13"/>
      <c r="K1413" s="13"/>
      <c r="L1413" s="25"/>
      <c r="M1413" s="14" t="str">
        <f aca="false">IF(OR($C1413="",$J1413=""),"",INT(($J1413-$C1413)/365.25))</f>
        <v/>
      </c>
      <c r="N1413" s="14" t="str">
        <f aca="false">IF($M1413="","",IF($M1413&lt;2,"Ha","Yo'q"))</f>
        <v/>
      </c>
      <c r="O1413" s="14" t="str">
        <f aca="false">IF($M1413="","",IF(AND($M1413&gt;=7,$M1413&lt;=17),"Ha","Yo'q"))</f>
        <v/>
      </c>
      <c r="P1413" s="14" t="str">
        <f aca="false">IF(AND($B1413&lt;&gt;"",$J1413&lt;&gt;"",$J1413&lt;=Boshqaruv!$C$10,OR($K1413="",$K1413&gt;Boshqaruv!$C$10),$L1413&lt;&gt;"Tibbiy qarshi ko'rsatma"),1,"")</f>
        <v/>
      </c>
      <c r="Q1413" s="28" t="n">
        <f aca="false">IF(AND($B1413&lt;&gt;"",$J1413&gt;=Boshqaruv!$C$9,$J1413&lt;=Boshqaruv!$C$10),IF(COUNTIFS($B$4:$B1412,$B1413,$C$4:$C1412,$C1413,$J$4:$J1412,"&gt;="&amp;Boshqaruv!$C$9,$J$4:$J1412,"&lt;="&amp;Boshqaruv!$C$10)=0,1,0),0)</f>
        <v>0</v>
      </c>
      <c r="R1413" s="28" t="n">
        <f aca="false">IF(AND($B1413&lt;&gt;"",$J1413&gt;=Boshqaruv!$C$9,$J1413&lt;=Boshqaruv!$C$10,$K1413&lt;&gt;"",$K1413&lt;=Boshqaruv!$C$10),IF(COUNTIFS($B$4:$B1412,$B1413,$C$4:$C1412,$C1413,$J$4:$J1412,"&gt;="&amp;Boshqaruv!$C$9,$J$4:$J1412,"&lt;="&amp;Boshqaruv!$C$10,$K$4:$K1412,"&lt;&gt;",$K$4:$K1412,"&lt;="&amp;Boshqaruv!$C$10)=0,1,0),0)</f>
        <v>0</v>
      </c>
      <c r="S1413" s="28" t="n">
        <f aca="false">IF($P1413=1,IF(COUNTIFS($B$4:$B1412,$B1413,$C$4:$C1412,$C1413,$P$4:$P1412,1)=0,1,0),0)</f>
        <v>0</v>
      </c>
      <c r="T1413" s="12"/>
    </row>
    <row r="1414" customFormat="false" ht="15" hidden="false" customHeight="false" outlineLevel="0" collapsed="false">
      <c r="A1414" s="20" t="n">
        <v>1410</v>
      </c>
      <c r="B1414" s="12"/>
      <c r="C1414" s="13"/>
      <c r="D1414" s="24"/>
      <c r="E1414" s="12"/>
      <c r="F1414" s="12"/>
      <c r="G1414" s="25"/>
      <c r="H1414" s="25"/>
      <c r="I1414" s="25"/>
      <c r="J1414" s="13"/>
      <c r="K1414" s="13"/>
      <c r="L1414" s="25"/>
      <c r="M1414" s="14" t="str">
        <f aca="false">IF(OR($C1414="",$J1414=""),"",INT(($J1414-$C1414)/365.25))</f>
        <v/>
      </c>
      <c r="N1414" s="14" t="str">
        <f aca="false">IF($M1414="","",IF($M1414&lt;2,"Ha","Yo'q"))</f>
        <v/>
      </c>
      <c r="O1414" s="14" t="str">
        <f aca="false">IF($M1414="","",IF(AND($M1414&gt;=7,$M1414&lt;=17),"Ha","Yo'q"))</f>
        <v/>
      </c>
      <c r="P1414" s="14" t="str">
        <f aca="false">IF(AND($B1414&lt;&gt;"",$J1414&lt;&gt;"",$J1414&lt;=Boshqaruv!$C$10,OR($K1414="",$K1414&gt;Boshqaruv!$C$10),$L1414&lt;&gt;"Tibbiy qarshi ko'rsatma"),1,"")</f>
        <v/>
      </c>
      <c r="Q1414" s="28" t="n">
        <f aca="false">IF(AND($B1414&lt;&gt;"",$J1414&gt;=Boshqaruv!$C$9,$J1414&lt;=Boshqaruv!$C$10),IF(COUNTIFS($B$4:$B1413,$B1414,$C$4:$C1413,$C1414,$J$4:$J1413,"&gt;="&amp;Boshqaruv!$C$9,$J$4:$J1413,"&lt;="&amp;Boshqaruv!$C$10)=0,1,0),0)</f>
        <v>0</v>
      </c>
      <c r="R1414" s="28" t="n">
        <f aca="false">IF(AND($B1414&lt;&gt;"",$J1414&gt;=Boshqaruv!$C$9,$J1414&lt;=Boshqaruv!$C$10,$K1414&lt;&gt;"",$K1414&lt;=Boshqaruv!$C$10),IF(COUNTIFS($B$4:$B1413,$B1414,$C$4:$C1413,$C1414,$J$4:$J1413,"&gt;="&amp;Boshqaruv!$C$9,$J$4:$J1413,"&lt;="&amp;Boshqaruv!$C$10,$K$4:$K1413,"&lt;&gt;",$K$4:$K1413,"&lt;="&amp;Boshqaruv!$C$10)=0,1,0),0)</f>
        <v>0</v>
      </c>
      <c r="S1414" s="28" t="n">
        <f aca="false">IF($P1414=1,IF(COUNTIFS($B$4:$B1413,$B1414,$C$4:$C1413,$C1414,$P$4:$P1413,1)=0,1,0),0)</f>
        <v>0</v>
      </c>
      <c r="T1414" s="12"/>
    </row>
    <row r="1415" customFormat="false" ht="15" hidden="false" customHeight="false" outlineLevel="0" collapsed="false">
      <c r="A1415" s="20" t="n">
        <v>1411</v>
      </c>
      <c r="B1415" s="12"/>
      <c r="C1415" s="13"/>
      <c r="D1415" s="24"/>
      <c r="E1415" s="12"/>
      <c r="F1415" s="12"/>
      <c r="G1415" s="25"/>
      <c r="H1415" s="25"/>
      <c r="I1415" s="25"/>
      <c r="J1415" s="13"/>
      <c r="K1415" s="13"/>
      <c r="L1415" s="25"/>
      <c r="M1415" s="14" t="str">
        <f aca="false">IF(OR($C1415="",$J1415=""),"",INT(($J1415-$C1415)/365.25))</f>
        <v/>
      </c>
      <c r="N1415" s="14" t="str">
        <f aca="false">IF($M1415="","",IF($M1415&lt;2,"Ha","Yo'q"))</f>
        <v/>
      </c>
      <c r="O1415" s="14" t="str">
        <f aca="false">IF($M1415="","",IF(AND($M1415&gt;=7,$M1415&lt;=17),"Ha","Yo'q"))</f>
        <v/>
      </c>
      <c r="P1415" s="14" t="str">
        <f aca="false">IF(AND($B1415&lt;&gt;"",$J1415&lt;&gt;"",$J1415&lt;=Boshqaruv!$C$10,OR($K1415="",$K1415&gt;Boshqaruv!$C$10),$L1415&lt;&gt;"Tibbiy qarshi ko'rsatma"),1,"")</f>
        <v/>
      </c>
      <c r="Q1415" s="28" t="n">
        <f aca="false">IF(AND($B1415&lt;&gt;"",$J1415&gt;=Boshqaruv!$C$9,$J1415&lt;=Boshqaruv!$C$10),IF(COUNTIFS($B$4:$B1414,$B1415,$C$4:$C1414,$C1415,$J$4:$J1414,"&gt;="&amp;Boshqaruv!$C$9,$J$4:$J1414,"&lt;="&amp;Boshqaruv!$C$10)=0,1,0),0)</f>
        <v>0</v>
      </c>
      <c r="R1415" s="28" t="n">
        <f aca="false">IF(AND($B1415&lt;&gt;"",$J1415&gt;=Boshqaruv!$C$9,$J1415&lt;=Boshqaruv!$C$10,$K1415&lt;&gt;"",$K1415&lt;=Boshqaruv!$C$10),IF(COUNTIFS($B$4:$B1414,$B1415,$C$4:$C1414,$C1415,$J$4:$J1414,"&gt;="&amp;Boshqaruv!$C$9,$J$4:$J1414,"&lt;="&amp;Boshqaruv!$C$10,$K$4:$K1414,"&lt;&gt;",$K$4:$K1414,"&lt;="&amp;Boshqaruv!$C$10)=0,1,0),0)</f>
        <v>0</v>
      </c>
      <c r="S1415" s="28" t="n">
        <f aca="false">IF($P1415=1,IF(COUNTIFS($B$4:$B1414,$B1415,$C$4:$C1414,$C1415,$P$4:$P1414,1)=0,1,0),0)</f>
        <v>0</v>
      </c>
      <c r="T1415" s="12"/>
    </row>
    <row r="1416" customFormat="false" ht="15" hidden="false" customHeight="false" outlineLevel="0" collapsed="false">
      <c r="A1416" s="20" t="n">
        <v>1412</v>
      </c>
      <c r="B1416" s="12"/>
      <c r="C1416" s="13"/>
      <c r="D1416" s="24"/>
      <c r="E1416" s="12"/>
      <c r="F1416" s="12"/>
      <c r="G1416" s="25"/>
      <c r="H1416" s="25"/>
      <c r="I1416" s="25"/>
      <c r="J1416" s="13"/>
      <c r="K1416" s="13"/>
      <c r="L1416" s="25"/>
      <c r="M1416" s="14" t="str">
        <f aca="false">IF(OR($C1416="",$J1416=""),"",INT(($J1416-$C1416)/365.25))</f>
        <v/>
      </c>
      <c r="N1416" s="14" t="str">
        <f aca="false">IF($M1416="","",IF($M1416&lt;2,"Ha","Yo'q"))</f>
        <v/>
      </c>
      <c r="O1416" s="14" t="str">
        <f aca="false">IF($M1416="","",IF(AND($M1416&gt;=7,$M1416&lt;=17),"Ha","Yo'q"))</f>
        <v/>
      </c>
      <c r="P1416" s="14" t="str">
        <f aca="false">IF(AND($B1416&lt;&gt;"",$J1416&lt;&gt;"",$J1416&lt;=Boshqaruv!$C$10,OR($K1416="",$K1416&gt;Boshqaruv!$C$10),$L1416&lt;&gt;"Tibbiy qarshi ko'rsatma"),1,"")</f>
        <v/>
      </c>
      <c r="Q1416" s="28" t="n">
        <f aca="false">IF(AND($B1416&lt;&gt;"",$J1416&gt;=Boshqaruv!$C$9,$J1416&lt;=Boshqaruv!$C$10),IF(COUNTIFS($B$4:$B1415,$B1416,$C$4:$C1415,$C1416,$J$4:$J1415,"&gt;="&amp;Boshqaruv!$C$9,$J$4:$J1415,"&lt;="&amp;Boshqaruv!$C$10)=0,1,0),0)</f>
        <v>0</v>
      </c>
      <c r="R1416" s="28" t="n">
        <f aca="false">IF(AND($B1416&lt;&gt;"",$J1416&gt;=Boshqaruv!$C$9,$J1416&lt;=Boshqaruv!$C$10,$K1416&lt;&gt;"",$K1416&lt;=Boshqaruv!$C$10),IF(COUNTIFS($B$4:$B1415,$B1416,$C$4:$C1415,$C1416,$J$4:$J1415,"&gt;="&amp;Boshqaruv!$C$9,$J$4:$J1415,"&lt;="&amp;Boshqaruv!$C$10,$K$4:$K1415,"&lt;&gt;",$K$4:$K1415,"&lt;="&amp;Boshqaruv!$C$10)=0,1,0),0)</f>
        <v>0</v>
      </c>
      <c r="S1416" s="28" t="n">
        <f aca="false">IF($P1416=1,IF(COUNTIFS($B$4:$B1415,$B1416,$C$4:$C1415,$C1416,$P$4:$P1415,1)=0,1,0),0)</f>
        <v>0</v>
      </c>
      <c r="T1416" s="12"/>
    </row>
    <row r="1417" customFormat="false" ht="15" hidden="false" customHeight="false" outlineLevel="0" collapsed="false">
      <c r="A1417" s="20" t="n">
        <v>1413</v>
      </c>
      <c r="B1417" s="12"/>
      <c r="C1417" s="13"/>
      <c r="D1417" s="24"/>
      <c r="E1417" s="12"/>
      <c r="F1417" s="12"/>
      <c r="G1417" s="25"/>
      <c r="H1417" s="25"/>
      <c r="I1417" s="25"/>
      <c r="J1417" s="13"/>
      <c r="K1417" s="13"/>
      <c r="L1417" s="25"/>
      <c r="M1417" s="14" t="str">
        <f aca="false">IF(OR($C1417="",$J1417=""),"",INT(($J1417-$C1417)/365.25))</f>
        <v/>
      </c>
      <c r="N1417" s="14" t="str">
        <f aca="false">IF($M1417="","",IF($M1417&lt;2,"Ha","Yo'q"))</f>
        <v/>
      </c>
      <c r="O1417" s="14" t="str">
        <f aca="false">IF($M1417="","",IF(AND($M1417&gt;=7,$M1417&lt;=17),"Ha","Yo'q"))</f>
        <v/>
      </c>
      <c r="P1417" s="14" t="str">
        <f aca="false">IF(AND($B1417&lt;&gt;"",$J1417&lt;&gt;"",$J1417&lt;=Boshqaruv!$C$10,OR($K1417="",$K1417&gt;Boshqaruv!$C$10),$L1417&lt;&gt;"Tibbiy qarshi ko'rsatma"),1,"")</f>
        <v/>
      </c>
      <c r="Q1417" s="28" t="n">
        <f aca="false">IF(AND($B1417&lt;&gt;"",$J1417&gt;=Boshqaruv!$C$9,$J1417&lt;=Boshqaruv!$C$10),IF(COUNTIFS($B$4:$B1416,$B1417,$C$4:$C1416,$C1417,$J$4:$J1416,"&gt;="&amp;Boshqaruv!$C$9,$J$4:$J1416,"&lt;="&amp;Boshqaruv!$C$10)=0,1,0),0)</f>
        <v>0</v>
      </c>
      <c r="R1417" s="28" t="n">
        <f aca="false">IF(AND($B1417&lt;&gt;"",$J1417&gt;=Boshqaruv!$C$9,$J1417&lt;=Boshqaruv!$C$10,$K1417&lt;&gt;"",$K1417&lt;=Boshqaruv!$C$10),IF(COUNTIFS($B$4:$B1416,$B1417,$C$4:$C1416,$C1417,$J$4:$J1416,"&gt;="&amp;Boshqaruv!$C$9,$J$4:$J1416,"&lt;="&amp;Boshqaruv!$C$10,$K$4:$K1416,"&lt;&gt;",$K$4:$K1416,"&lt;="&amp;Boshqaruv!$C$10)=0,1,0),0)</f>
        <v>0</v>
      </c>
      <c r="S1417" s="28" t="n">
        <f aca="false">IF($P1417=1,IF(COUNTIFS($B$4:$B1416,$B1417,$C$4:$C1416,$C1417,$P$4:$P1416,1)=0,1,0),0)</f>
        <v>0</v>
      </c>
      <c r="T1417" s="12"/>
    </row>
    <row r="1418" customFormat="false" ht="15" hidden="false" customHeight="false" outlineLevel="0" collapsed="false">
      <c r="A1418" s="20" t="n">
        <v>1414</v>
      </c>
      <c r="B1418" s="12"/>
      <c r="C1418" s="13"/>
      <c r="D1418" s="24"/>
      <c r="E1418" s="12"/>
      <c r="F1418" s="12"/>
      <c r="G1418" s="25"/>
      <c r="H1418" s="25"/>
      <c r="I1418" s="25"/>
      <c r="J1418" s="13"/>
      <c r="K1418" s="13"/>
      <c r="L1418" s="25"/>
      <c r="M1418" s="14" t="str">
        <f aca="false">IF(OR($C1418="",$J1418=""),"",INT(($J1418-$C1418)/365.25))</f>
        <v/>
      </c>
      <c r="N1418" s="14" t="str">
        <f aca="false">IF($M1418="","",IF($M1418&lt;2,"Ha","Yo'q"))</f>
        <v/>
      </c>
      <c r="O1418" s="14" t="str">
        <f aca="false">IF($M1418="","",IF(AND($M1418&gt;=7,$M1418&lt;=17),"Ha","Yo'q"))</f>
        <v/>
      </c>
      <c r="P1418" s="14" t="str">
        <f aca="false">IF(AND($B1418&lt;&gt;"",$J1418&lt;&gt;"",$J1418&lt;=Boshqaruv!$C$10,OR($K1418="",$K1418&gt;Boshqaruv!$C$10),$L1418&lt;&gt;"Tibbiy qarshi ko'rsatma"),1,"")</f>
        <v/>
      </c>
      <c r="Q1418" s="28" t="n">
        <f aca="false">IF(AND($B1418&lt;&gt;"",$J1418&gt;=Boshqaruv!$C$9,$J1418&lt;=Boshqaruv!$C$10),IF(COUNTIFS($B$4:$B1417,$B1418,$C$4:$C1417,$C1418,$J$4:$J1417,"&gt;="&amp;Boshqaruv!$C$9,$J$4:$J1417,"&lt;="&amp;Boshqaruv!$C$10)=0,1,0),0)</f>
        <v>0</v>
      </c>
      <c r="R1418" s="28" t="n">
        <f aca="false">IF(AND($B1418&lt;&gt;"",$J1418&gt;=Boshqaruv!$C$9,$J1418&lt;=Boshqaruv!$C$10,$K1418&lt;&gt;"",$K1418&lt;=Boshqaruv!$C$10),IF(COUNTIFS($B$4:$B1417,$B1418,$C$4:$C1417,$C1418,$J$4:$J1417,"&gt;="&amp;Boshqaruv!$C$9,$J$4:$J1417,"&lt;="&amp;Boshqaruv!$C$10,$K$4:$K1417,"&lt;&gt;",$K$4:$K1417,"&lt;="&amp;Boshqaruv!$C$10)=0,1,0),0)</f>
        <v>0</v>
      </c>
      <c r="S1418" s="28" t="n">
        <f aca="false">IF($P1418=1,IF(COUNTIFS($B$4:$B1417,$B1418,$C$4:$C1417,$C1418,$P$4:$P1417,1)=0,1,0),0)</f>
        <v>0</v>
      </c>
      <c r="T1418" s="12"/>
    </row>
    <row r="1419" customFormat="false" ht="15" hidden="false" customHeight="false" outlineLevel="0" collapsed="false">
      <c r="A1419" s="20" t="n">
        <v>1415</v>
      </c>
      <c r="B1419" s="12"/>
      <c r="C1419" s="13"/>
      <c r="D1419" s="24"/>
      <c r="E1419" s="12"/>
      <c r="F1419" s="12"/>
      <c r="G1419" s="25"/>
      <c r="H1419" s="25"/>
      <c r="I1419" s="25"/>
      <c r="J1419" s="13"/>
      <c r="K1419" s="13"/>
      <c r="L1419" s="25"/>
      <c r="M1419" s="14" t="str">
        <f aca="false">IF(OR($C1419="",$J1419=""),"",INT(($J1419-$C1419)/365.25))</f>
        <v/>
      </c>
      <c r="N1419" s="14" t="str">
        <f aca="false">IF($M1419="","",IF($M1419&lt;2,"Ha","Yo'q"))</f>
        <v/>
      </c>
      <c r="O1419" s="14" t="str">
        <f aca="false">IF($M1419="","",IF(AND($M1419&gt;=7,$M1419&lt;=17),"Ha","Yo'q"))</f>
        <v/>
      </c>
      <c r="P1419" s="14" t="str">
        <f aca="false">IF(AND($B1419&lt;&gt;"",$J1419&lt;&gt;"",$J1419&lt;=Boshqaruv!$C$10,OR($K1419="",$K1419&gt;Boshqaruv!$C$10),$L1419&lt;&gt;"Tibbiy qarshi ko'rsatma"),1,"")</f>
        <v/>
      </c>
      <c r="Q1419" s="28" t="n">
        <f aca="false">IF(AND($B1419&lt;&gt;"",$J1419&gt;=Boshqaruv!$C$9,$J1419&lt;=Boshqaruv!$C$10),IF(COUNTIFS($B$4:$B1418,$B1419,$C$4:$C1418,$C1419,$J$4:$J1418,"&gt;="&amp;Boshqaruv!$C$9,$J$4:$J1418,"&lt;="&amp;Boshqaruv!$C$10)=0,1,0),0)</f>
        <v>0</v>
      </c>
      <c r="R1419" s="28" t="n">
        <f aca="false">IF(AND($B1419&lt;&gt;"",$J1419&gt;=Boshqaruv!$C$9,$J1419&lt;=Boshqaruv!$C$10,$K1419&lt;&gt;"",$K1419&lt;=Boshqaruv!$C$10),IF(COUNTIFS($B$4:$B1418,$B1419,$C$4:$C1418,$C1419,$J$4:$J1418,"&gt;="&amp;Boshqaruv!$C$9,$J$4:$J1418,"&lt;="&amp;Boshqaruv!$C$10,$K$4:$K1418,"&lt;&gt;",$K$4:$K1418,"&lt;="&amp;Boshqaruv!$C$10)=0,1,0),0)</f>
        <v>0</v>
      </c>
      <c r="S1419" s="28" t="n">
        <f aca="false">IF($P1419=1,IF(COUNTIFS($B$4:$B1418,$B1419,$C$4:$C1418,$C1419,$P$4:$P1418,1)=0,1,0),0)</f>
        <v>0</v>
      </c>
      <c r="T1419" s="12"/>
    </row>
    <row r="1420" customFormat="false" ht="15" hidden="false" customHeight="false" outlineLevel="0" collapsed="false">
      <c r="A1420" s="20" t="n">
        <v>1416</v>
      </c>
      <c r="B1420" s="12"/>
      <c r="C1420" s="13"/>
      <c r="D1420" s="24"/>
      <c r="E1420" s="12"/>
      <c r="F1420" s="12"/>
      <c r="G1420" s="25"/>
      <c r="H1420" s="25"/>
      <c r="I1420" s="25"/>
      <c r="J1420" s="13"/>
      <c r="K1420" s="13"/>
      <c r="L1420" s="25"/>
      <c r="M1420" s="14" t="str">
        <f aca="false">IF(OR($C1420="",$J1420=""),"",INT(($J1420-$C1420)/365.25))</f>
        <v/>
      </c>
      <c r="N1420" s="14" t="str">
        <f aca="false">IF($M1420="","",IF($M1420&lt;2,"Ha","Yo'q"))</f>
        <v/>
      </c>
      <c r="O1420" s="14" t="str">
        <f aca="false">IF($M1420="","",IF(AND($M1420&gt;=7,$M1420&lt;=17),"Ha","Yo'q"))</f>
        <v/>
      </c>
      <c r="P1420" s="14" t="str">
        <f aca="false">IF(AND($B1420&lt;&gt;"",$J1420&lt;&gt;"",$J1420&lt;=Boshqaruv!$C$10,OR($K1420="",$K1420&gt;Boshqaruv!$C$10),$L1420&lt;&gt;"Tibbiy qarshi ko'rsatma"),1,"")</f>
        <v/>
      </c>
      <c r="Q1420" s="28" t="n">
        <f aca="false">IF(AND($B1420&lt;&gt;"",$J1420&gt;=Boshqaruv!$C$9,$J1420&lt;=Boshqaruv!$C$10),IF(COUNTIFS($B$4:$B1419,$B1420,$C$4:$C1419,$C1420,$J$4:$J1419,"&gt;="&amp;Boshqaruv!$C$9,$J$4:$J1419,"&lt;="&amp;Boshqaruv!$C$10)=0,1,0),0)</f>
        <v>0</v>
      </c>
      <c r="R1420" s="28" t="n">
        <f aca="false">IF(AND($B1420&lt;&gt;"",$J1420&gt;=Boshqaruv!$C$9,$J1420&lt;=Boshqaruv!$C$10,$K1420&lt;&gt;"",$K1420&lt;=Boshqaruv!$C$10),IF(COUNTIFS($B$4:$B1419,$B1420,$C$4:$C1419,$C1420,$J$4:$J1419,"&gt;="&amp;Boshqaruv!$C$9,$J$4:$J1419,"&lt;="&amp;Boshqaruv!$C$10,$K$4:$K1419,"&lt;&gt;",$K$4:$K1419,"&lt;="&amp;Boshqaruv!$C$10)=0,1,0),0)</f>
        <v>0</v>
      </c>
      <c r="S1420" s="28" t="n">
        <f aca="false">IF($P1420=1,IF(COUNTIFS($B$4:$B1419,$B1420,$C$4:$C1419,$C1420,$P$4:$P1419,1)=0,1,0),0)</f>
        <v>0</v>
      </c>
      <c r="T1420" s="12"/>
    </row>
    <row r="1421" customFormat="false" ht="15" hidden="false" customHeight="false" outlineLevel="0" collapsed="false">
      <c r="A1421" s="20" t="n">
        <v>1417</v>
      </c>
      <c r="B1421" s="12"/>
      <c r="C1421" s="13"/>
      <c r="D1421" s="24"/>
      <c r="E1421" s="12"/>
      <c r="F1421" s="12"/>
      <c r="G1421" s="25"/>
      <c r="H1421" s="25"/>
      <c r="I1421" s="25"/>
      <c r="J1421" s="13"/>
      <c r="K1421" s="13"/>
      <c r="L1421" s="25"/>
      <c r="M1421" s="14" t="str">
        <f aca="false">IF(OR($C1421="",$J1421=""),"",INT(($J1421-$C1421)/365.25))</f>
        <v/>
      </c>
      <c r="N1421" s="14" t="str">
        <f aca="false">IF($M1421="","",IF($M1421&lt;2,"Ha","Yo'q"))</f>
        <v/>
      </c>
      <c r="O1421" s="14" t="str">
        <f aca="false">IF($M1421="","",IF(AND($M1421&gt;=7,$M1421&lt;=17),"Ha","Yo'q"))</f>
        <v/>
      </c>
      <c r="P1421" s="14" t="str">
        <f aca="false">IF(AND($B1421&lt;&gt;"",$J1421&lt;&gt;"",$J1421&lt;=Boshqaruv!$C$10,OR($K1421="",$K1421&gt;Boshqaruv!$C$10),$L1421&lt;&gt;"Tibbiy qarshi ko'rsatma"),1,"")</f>
        <v/>
      </c>
      <c r="Q1421" s="28" t="n">
        <f aca="false">IF(AND($B1421&lt;&gt;"",$J1421&gt;=Boshqaruv!$C$9,$J1421&lt;=Boshqaruv!$C$10),IF(COUNTIFS($B$4:$B1420,$B1421,$C$4:$C1420,$C1421,$J$4:$J1420,"&gt;="&amp;Boshqaruv!$C$9,$J$4:$J1420,"&lt;="&amp;Boshqaruv!$C$10)=0,1,0),0)</f>
        <v>0</v>
      </c>
      <c r="R1421" s="28" t="n">
        <f aca="false">IF(AND($B1421&lt;&gt;"",$J1421&gt;=Boshqaruv!$C$9,$J1421&lt;=Boshqaruv!$C$10,$K1421&lt;&gt;"",$K1421&lt;=Boshqaruv!$C$10),IF(COUNTIFS($B$4:$B1420,$B1421,$C$4:$C1420,$C1421,$J$4:$J1420,"&gt;="&amp;Boshqaruv!$C$9,$J$4:$J1420,"&lt;="&amp;Boshqaruv!$C$10,$K$4:$K1420,"&lt;&gt;",$K$4:$K1420,"&lt;="&amp;Boshqaruv!$C$10)=0,1,0),0)</f>
        <v>0</v>
      </c>
      <c r="S1421" s="28" t="n">
        <f aca="false">IF($P1421=1,IF(COUNTIFS($B$4:$B1420,$B1421,$C$4:$C1420,$C1421,$P$4:$P1420,1)=0,1,0),0)</f>
        <v>0</v>
      </c>
      <c r="T1421" s="12"/>
    </row>
    <row r="1422" customFormat="false" ht="15" hidden="false" customHeight="false" outlineLevel="0" collapsed="false">
      <c r="A1422" s="20" t="n">
        <v>1418</v>
      </c>
      <c r="B1422" s="12"/>
      <c r="C1422" s="13"/>
      <c r="D1422" s="24"/>
      <c r="E1422" s="12"/>
      <c r="F1422" s="12"/>
      <c r="G1422" s="25"/>
      <c r="H1422" s="25"/>
      <c r="I1422" s="25"/>
      <c r="J1422" s="13"/>
      <c r="K1422" s="13"/>
      <c r="L1422" s="25"/>
      <c r="M1422" s="14" t="str">
        <f aca="false">IF(OR($C1422="",$J1422=""),"",INT(($J1422-$C1422)/365.25))</f>
        <v/>
      </c>
      <c r="N1422" s="14" t="str">
        <f aca="false">IF($M1422="","",IF($M1422&lt;2,"Ha","Yo'q"))</f>
        <v/>
      </c>
      <c r="O1422" s="14" t="str">
        <f aca="false">IF($M1422="","",IF(AND($M1422&gt;=7,$M1422&lt;=17),"Ha","Yo'q"))</f>
        <v/>
      </c>
      <c r="P1422" s="14" t="str">
        <f aca="false">IF(AND($B1422&lt;&gt;"",$J1422&lt;&gt;"",$J1422&lt;=Boshqaruv!$C$10,OR($K1422="",$K1422&gt;Boshqaruv!$C$10),$L1422&lt;&gt;"Tibbiy qarshi ko'rsatma"),1,"")</f>
        <v/>
      </c>
      <c r="Q1422" s="28" t="n">
        <f aca="false">IF(AND($B1422&lt;&gt;"",$J1422&gt;=Boshqaruv!$C$9,$J1422&lt;=Boshqaruv!$C$10),IF(COUNTIFS($B$4:$B1421,$B1422,$C$4:$C1421,$C1422,$J$4:$J1421,"&gt;="&amp;Boshqaruv!$C$9,$J$4:$J1421,"&lt;="&amp;Boshqaruv!$C$10)=0,1,0),0)</f>
        <v>0</v>
      </c>
      <c r="R1422" s="28" t="n">
        <f aca="false">IF(AND($B1422&lt;&gt;"",$J1422&gt;=Boshqaruv!$C$9,$J1422&lt;=Boshqaruv!$C$10,$K1422&lt;&gt;"",$K1422&lt;=Boshqaruv!$C$10),IF(COUNTIFS($B$4:$B1421,$B1422,$C$4:$C1421,$C1422,$J$4:$J1421,"&gt;="&amp;Boshqaruv!$C$9,$J$4:$J1421,"&lt;="&amp;Boshqaruv!$C$10,$K$4:$K1421,"&lt;&gt;",$K$4:$K1421,"&lt;="&amp;Boshqaruv!$C$10)=0,1,0),0)</f>
        <v>0</v>
      </c>
      <c r="S1422" s="28" t="n">
        <f aca="false">IF($P1422=1,IF(COUNTIFS($B$4:$B1421,$B1422,$C$4:$C1421,$C1422,$P$4:$P1421,1)=0,1,0),0)</f>
        <v>0</v>
      </c>
      <c r="T1422" s="12"/>
    </row>
    <row r="1423" customFormat="false" ht="15" hidden="false" customHeight="false" outlineLevel="0" collapsed="false">
      <c r="A1423" s="20" t="n">
        <v>1419</v>
      </c>
      <c r="B1423" s="12"/>
      <c r="C1423" s="13"/>
      <c r="D1423" s="24"/>
      <c r="E1423" s="12"/>
      <c r="F1423" s="12"/>
      <c r="G1423" s="25"/>
      <c r="H1423" s="25"/>
      <c r="I1423" s="25"/>
      <c r="J1423" s="13"/>
      <c r="K1423" s="13"/>
      <c r="L1423" s="25"/>
      <c r="M1423" s="14" t="str">
        <f aca="false">IF(OR($C1423="",$J1423=""),"",INT(($J1423-$C1423)/365.25))</f>
        <v/>
      </c>
      <c r="N1423" s="14" t="str">
        <f aca="false">IF($M1423="","",IF($M1423&lt;2,"Ha","Yo'q"))</f>
        <v/>
      </c>
      <c r="O1423" s="14" t="str">
        <f aca="false">IF($M1423="","",IF(AND($M1423&gt;=7,$M1423&lt;=17),"Ha","Yo'q"))</f>
        <v/>
      </c>
      <c r="P1423" s="14" t="str">
        <f aca="false">IF(AND($B1423&lt;&gt;"",$J1423&lt;&gt;"",$J1423&lt;=Boshqaruv!$C$10,OR($K1423="",$K1423&gt;Boshqaruv!$C$10),$L1423&lt;&gt;"Tibbiy qarshi ko'rsatma"),1,"")</f>
        <v/>
      </c>
      <c r="Q1423" s="28" t="n">
        <f aca="false">IF(AND($B1423&lt;&gt;"",$J1423&gt;=Boshqaruv!$C$9,$J1423&lt;=Boshqaruv!$C$10),IF(COUNTIFS($B$4:$B1422,$B1423,$C$4:$C1422,$C1423,$J$4:$J1422,"&gt;="&amp;Boshqaruv!$C$9,$J$4:$J1422,"&lt;="&amp;Boshqaruv!$C$10)=0,1,0),0)</f>
        <v>0</v>
      </c>
      <c r="R1423" s="28" t="n">
        <f aca="false">IF(AND($B1423&lt;&gt;"",$J1423&gt;=Boshqaruv!$C$9,$J1423&lt;=Boshqaruv!$C$10,$K1423&lt;&gt;"",$K1423&lt;=Boshqaruv!$C$10),IF(COUNTIFS($B$4:$B1422,$B1423,$C$4:$C1422,$C1423,$J$4:$J1422,"&gt;="&amp;Boshqaruv!$C$9,$J$4:$J1422,"&lt;="&amp;Boshqaruv!$C$10,$K$4:$K1422,"&lt;&gt;",$K$4:$K1422,"&lt;="&amp;Boshqaruv!$C$10)=0,1,0),0)</f>
        <v>0</v>
      </c>
      <c r="S1423" s="28" t="n">
        <f aca="false">IF($P1423=1,IF(COUNTIFS($B$4:$B1422,$B1423,$C$4:$C1422,$C1423,$P$4:$P1422,1)=0,1,0),0)</f>
        <v>0</v>
      </c>
      <c r="T1423" s="12"/>
    </row>
    <row r="1424" customFormat="false" ht="15" hidden="false" customHeight="false" outlineLevel="0" collapsed="false">
      <c r="A1424" s="20" t="n">
        <v>1420</v>
      </c>
      <c r="B1424" s="12"/>
      <c r="C1424" s="13"/>
      <c r="D1424" s="24"/>
      <c r="E1424" s="12"/>
      <c r="F1424" s="12"/>
      <c r="G1424" s="25"/>
      <c r="H1424" s="25"/>
      <c r="I1424" s="25"/>
      <c r="J1424" s="13"/>
      <c r="K1424" s="13"/>
      <c r="L1424" s="25"/>
      <c r="M1424" s="14" t="str">
        <f aca="false">IF(OR($C1424="",$J1424=""),"",INT(($J1424-$C1424)/365.25))</f>
        <v/>
      </c>
      <c r="N1424" s="14" t="str">
        <f aca="false">IF($M1424="","",IF($M1424&lt;2,"Ha","Yo'q"))</f>
        <v/>
      </c>
      <c r="O1424" s="14" t="str">
        <f aca="false">IF($M1424="","",IF(AND($M1424&gt;=7,$M1424&lt;=17),"Ha","Yo'q"))</f>
        <v/>
      </c>
      <c r="P1424" s="14" t="str">
        <f aca="false">IF(AND($B1424&lt;&gt;"",$J1424&lt;&gt;"",$J1424&lt;=Boshqaruv!$C$10,OR($K1424="",$K1424&gt;Boshqaruv!$C$10),$L1424&lt;&gt;"Tibbiy qarshi ko'rsatma"),1,"")</f>
        <v/>
      </c>
      <c r="Q1424" s="28" t="n">
        <f aca="false">IF(AND($B1424&lt;&gt;"",$J1424&gt;=Boshqaruv!$C$9,$J1424&lt;=Boshqaruv!$C$10),IF(COUNTIFS($B$4:$B1423,$B1424,$C$4:$C1423,$C1424,$J$4:$J1423,"&gt;="&amp;Boshqaruv!$C$9,$J$4:$J1423,"&lt;="&amp;Boshqaruv!$C$10)=0,1,0),0)</f>
        <v>0</v>
      </c>
      <c r="R1424" s="28" t="n">
        <f aca="false">IF(AND($B1424&lt;&gt;"",$J1424&gt;=Boshqaruv!$C$9,$J1424&lt;=Boshqaruv!$C$10,$K1424&lt;&gt;"",$K1424&lt;=Boshqaruv!$C$10),IF(COUNTIFS($B$4:$B1423,$B1424,$C$4:$C1423,$C1424,$J$4:$J1423,"&gt;="&amp;Boshqaruv!$C$9,$J$4:$J1423,"&lt;="&amp;Boshqaruv!$C$10,$K$4:$K1423,"&lt;&gt;",$K$4:$K1423,"&lt;="&amp;Boshqaruv!$C$10)=0,1,0),0)</f>
        <v>0</v>
      </c>
      <c r="S1424" s="28" t="n">
        <f aca="false">IF($P1424=1,IF(COUNTIFS($B$4:$B1423,$B1424,$C$4:$C1423,$C1424,$P$4:$P1423,1)=0,1,0),0)</f>
        <v>0</v>
      </c>
      <c r="T1424" s="12"/>
    </row>
    <row r="1425" customFormat="false" ht="15" hidden="false" customHeight="false" outlineLevel="0" collapsed="false">
      <c r="A1425" s="20" t="n">
        <v>1421</v>
      </c>
      <c r="B1425" s="12"/>
      <c r="C1425" s="13"/>
      <c r="D1425" s="24"/>
      <c r="E1425" s="12"/>
      <c r="F1425" s="12"/>
      <c r="G1425" s="25"/>
      <c r="H1425" s="25"/>
      <c r="I1425" s="25"/>
      <c r="J1425" s="13"/>
      <c r="K1425" s="13"/>
      <c r="L1425" s="25"/>
      <c r="M1425" s="14" t="str">
        <f aca="false">IF(OR($C1425="",$J1425=""),"",INT(($J1425-$C1425)/365.25))</f>
        <v/>
      </c>
      <c r="N1425" s="14" t="str">
        <f aca="false">IF($M1425="","",IF($M1425&lt;2,"Ha","Yo'q"))</f>
        <v/>
      </c>
      <c r="O1425" s="14" t="str">
        <f aca="false">IF($M1425="","",IF(AND($M1425&gt;=7,$M1425&lt;=17),"Ha","Yo'q"))</f>
        <v/>
      </c>
      <c r="P1425" s="14" t="str">
        <f aca="false">IF(AND($B1425&lt;&gt;"",$J1425&lt;&gt;"",$J1425&lt;=Boshqaruv!$C$10,OR($K1425="",$K1425&gt;Boshqaruv!$C$10),$L1425&lt;&gt;"Tibbiy qarshi ko'rsatma"),1,"")</f>
        <v/>
      </c>
      <c r="Q1425" s="28" t="n">
        <f aca="false">IF(AND($B1425&lt;&gt;"",$J1425&gt;=Boshqaruv!$C$9,$J1425&lt;=Boshqaruv!$C$10),IF(COUNTIFS($B$4:$B1424,$B1425,$C$4:$C1424,$C1425,$J$4:$J1424,"&gt;="&amp;Boshqaruv!$C$9,$J$4:$J1424,"&lt;="&amp;Boshqaruv!$C$10)=0,1,0),0)</f>
        <v>0</v>
      </c>
      <c r="R1425" s="28" t="n">
        <f aca="false">IF(AND($B1425&lt;&gt;"",$J1425&gt;=Boshqaruv!$C$9,$J1425&lt;=Boshqaruv!$C$10,$K1425&lt;&gt;"",$K1425&lt;=Boshqaruv!$C$10),IF(COUNTIFS($B$4:$B1424,$B1425,$C$4:$C1424,$C1425,$J$4:$J1424,"&gt;="&amp;Boshqaruv!$C$9,$J$4:$J1424,"&lt;="&amp;Boshqaruv!$C$10,$K$4:$K1424,"&lt;&gt;",$K$4:$K1424,"&lt;="&amp;Boshqaruv!$C$10)=0,1,0),0)</f>
        <v>0</v>
      </c>
      <c r="S1425" s="28" t="n">
        <f aca="false">IF($P1425=1,IF(COUNTIFS($B$4:$B1424,$B1425,$C$4:$C1424,$C1425,$P$4:$P1424,1)=0,1,0),0)</f>
        <v>0</v>
      </c>
      <c r="T1425" s="12"/>
    </row>
    <row r="1426" customFormat="false" ht="15" hidden="false" customHeight="false" outlineLevel="0" collapsed="false">
      <c r="A1426" s="20" t="n">
        <v>1422</v>
      </c>
      <c r="B1426" s="12"/>
      <c r="C1426" s="13"/>
      <c r="D1426" s="24"/>
      <c r="E1426" s="12"/>
      <c r="F1426" s="12"/>
      <c r="G1426" s="25"/>
      <c r="H1426" s="25"/>
      <c r="I1426" s="25"/>
      <c r="J1426" s="13"/>
      <c r="K1426" s="13"/>
      <c r="L1426" s="25"/>
      <c r="M1426" s="14" t="str">
        <f aca="false">IF(OR($C1426="",$J1426=""),"",INT(($J1426-$C1426)/365.25))</f>
        <v/>
      </c>
      <c r="N1426" s="14" t="str">
        <f aca="false">IF($M1426="","",IF($M1426&lt;2,"Ha","Yo'q"))</f>
        <v/>
      </c>
      <c r="O1426" s="14" t="str">
        <f aca="false">IF($M1426="","",IF(AND($M1426&gt;=7,$M1426&lt;=17),"Ha","Yo'q"))</f>
        <v/>
      </c>
      <c r="P1426" s="14" t="str">
        <f aca="false">IF(AND($B1426&lt;&gt;"",$J1426&lt;&gt;"",$J1426&lt;=Boshqaruv!$C$10,OR($K1426="",$K1426&gt;Boshqaruv!$C$10),$L1426&lt;&gt;"Tibbiy qarshi ko'rsatma"),1,"")</f>
        <v/>
      </c>
      <c r="Q1426" s="28" t="n">
        <f aca="false">IF(AND($B1426&lt;&gt;"",$J1426&gt;=Boshqaruv!$C$9,$J1426&lt;=Boshqaruv!$C$10),IF(COUNTIFS($B$4:$B1425,$B1426,$C$4:$C1425,$C1426,$J$4:$J1425,"&gt;="&amp;Boshqaruv!$C$9,$J$4:$J1425,"&lt;="&amp;Boshqaruv!$C$10)=0,1,0),0)</f>
        <v>0</v>
      </c>
      <c r="R1426" s="28" t="n">
        <f aca="false">IF(AND($B1426&lt;&gt;"",$J1426&gt;=Boshqaruv!$C$9,$J1426&lt;=Boshqaruv!$C$10,$K1426&lt;&gt;"",$K1426&lt;=Boshqaruv!$C$10),IF(COUNTIFS($B$4:$B1425,$B1426,$C$4:$C1425,$C1426,$J$4:$J1425,"&gt;="&amp;Boshqaruv!$C$9,$J$4:$J1425,"&lt;="&amp;Boshqaruv!$C$10,$K$4:$K1425,"&lt;&gt;",$K$4:$K1425,"&lt;="&amp;Boshqaruv!$C$10)=0,1,0),0)</f>
        <v>0</v>
      </c>
      <c r="S1426" s="28" t="n">
        <f aca="false">IF($P1426=1,IF(COUNTIFS($B$4:$B1425,$B1426,$C$4:$C1425,$C1426,$P$4:$P1425,1)=0,1,0),0)</f>
        <v>0</v>
      </c>
      <c r="T1426" s="12"/>
    </row>
    <row r="1427" customFormat="false" ht="15" hidden="false" customHeight="false" outlineLevel="0" collapsed="false">
      <c r="A1427" s="20" t="n">
        <v>1423</v>
      </c>
      <c r="B1427" s="12"/>
      <c r="C1427" s="13"/>
      <c r="D1427" s="24"/>
      <c r="E1427" s="12"/>
      <c r="F1427" s="12"/>
      <c r="G1427" s="25"/>
      <c r="H1427" s="25"/>
      <c r="I1427" s="25"/>
      <c r="J1427" s="13"/>
      <c r="K1427" s="13"/>
      <c r="L1427" s="25"/>
      <c r="M1427" s="14" t="str">
        <f aca="false">IF(OR($C1427="",$J1427=""),"",INT(($J1427-$C1427)/365.25))</f>
        <v/>
      </c>
      <c r="N1427" s="14" t="str">
        <f aca="false">IF($M1427="","",IF($M1427&lt;2,"Ha","Yo'q"))</f>
        <v/>
      </c>
      <c r="O1427" s="14" t="str">
        <f aca="false">IF($M1427="","",IF(AND($M1427&gt;=7,$M1427&lt;=17),"Ha","Yo'q"))</f>
        <v/>
      </c>
      <c r="P1427" s="14" t="str">
        <f aca="false">IF(AND($B1427&lt;&gt;"",$J1427&lt;&gt;"",$J1427&lt;=Boshqaruv!$C$10,OR($K1427="",$K1427&gt;Boshqaruv!$C$10),$L1427&lt;&gt;"Tibbiy qarshi ko'rsatma"),1,"")</f>
        <v/>
      </c>
      <c r="Q1427" s="28" t="n">
        <f aca="false">IF(AND($B1427&lt;&gt;"",$J1427&gt;=Boshqaruv!$C$9,$J1427&lt;=Boshqaruv!$C$10),IF(COUNTIFS($B$4:$B1426,$B1427,$C$4:$C1426,$C1427,$J$4:$J1426,"&gt;="&amp;Boshqaruv!$C$9,$J$4:$J1426,"&lt;="&amp;Boshqaruv!$C$10)=0,1,0),0)</f>
        <v>0</v>
      </c>
      <c r="R1427" s="28" t="n">
        <f aca="false">IF(AND($B1427&lt;&gt;"",$J1427&gt;=Boshqaruv!$C$9,$J1427&lt;=Boshqaruv!$C$10,$K1427&lt;&gt;"",$K1427&lt;=Boshqaruv!$C$10),IF(COUNTIFS($B$4:$B1426,$B1427,$C$4:$C1426,$C1427,$J$4:$J1426,"&gt;="&amp;Boshqaruv!$C$9,$J$4:$J1426,"&lt;="&amp;Boshqaruv!$C$10,$K$4:$K1426,"&lt;&gt;",$K$4:$K1426,"&lt;="&amp;Boshqaruv!$C$10)=0,1,0),0)</f>
        <v>0</v>
      </c>
      <c r="S1427" s="28" t="n">
        <f aca="false">IF($P1427=1,IF(COUNTIFS($B$4:$B1426,$B1427,$C$4:$C1426,$C1427,$P$4:$P1426,1)=0,1,0),0)</f>
        <v>0</v>
      </c>
      <c r="T1427" s="12"/>
    </row>
    <row r="1428" customFormat="false" ht="15" hidden="false" customHeight="false" outlineLevel="0" collapsed="false">
      <c r="A1428" s="20" t="n">
        <v>1424</v>
      </c>
      <c r="B1428" s="12"/>
      <c r="C1428" s="13"/>
      <c r="D1428" s="24"/>
      <c r="E1428" s="12"/>
      <c r="F1428" s="12"/>
      <c r="G1428" s="25"/>
      <c r="H1428" s="25"/>
      <c r="I1428" s="25"/>
      <c r="J1428" s="13"/>
      <c r="K1428" s="13"/>
      <c r="L1428" s="25"/>
      <c r="M1428" s="14" t="str">
        <f aca="false">IF(OR($C1428="",$J1428=""),"",INT(($J1428-$C1428)/365.25))</f>
        <v/>
      </c>
      <c r="N1428" s="14" t="str">
        <f aca="false">IF($M1428="","",IF($M1428&lt;2,"Ha","Yo'q"))</f>
        <v/>
      </c>
      <c r="O1428" s="14" t="str">
        <f aca="false">IF($M1428="","",IF(AND($M1428&gt;=7,$M1428&lt;=17),"Ha","Yo'q"))</f>
        <v/>
      </c>
      <c r="P1428" s="14" t="str">
        <f aca="false">IF(AND($B1428&lt;&gt;"",$J1428&lt;&gt;"",$J1428&lt;=Boshqaruv!$C$10,OR($K1428="",$K1428&gt;Boshqaruv!$C$10),$L1428&lt;&gt;"Tibbiy qarshi ko'rsatma"),1,"")</f>
        <v/>
      </c>
      <c r="Q1428" s="28" t="n">
        <f aca="false">IF(AND($B1428&lt;&gt;"",$J1428&gt;=Boshqaruv!$C$9,$J1428&lt;=Boshqaruv!$C$10),IF(COUNTIFS($B$4:$B1427,$B1428,$C$4:$C1427,$C1428,$J$4:$J1427,"&gt;="&amp;Boshqaruv!$C$9,$J$4:$J1427,"&lt;="&amp;Boshqaruv!$C$10)=0,1,0),0)</f>
        <v>0</v>
      </c>
      <c r="R1428" s="28" t="n">
        <f aca="false">IF(AND($B1428&lt;&gt;"",$J1428&gt;=Boshqaruv!$C$9,$J1428&lt;=Boshqaruv!$C$10,$K1428&lt;&gt;"",$K1428&lt;=Boshqaruv!$C$10),IF(COUNTIFS($B$4:$B1427,$B1428,$C$4:$C1427,$C1428,$J$4:$J1427,"&gt;="&amp;Boshqaruv!$C$9,$J$4:$J1427,"&lt;="&amp;Boshqaruv!$C$10,$K$4:$K1427,"&lt;&gt;",$K$4:$K1427,"&lt;="&amp;Boshqaruv!$C$10)=0,1,0),0)</f>
        <v>0</v>
      </c>
      <c r="S1428" s="28" t="n">
        <f aca="false">IF($P1428=1,IF(COUNTIFS($B$4:$B1427,$B1428,$C$4:$C1427,$C1428,$P$4:$P1427,1)=0,1,0),0)</f>
        <v>0</v>
      </c>
      <c r="T1428" s="12"/>
    </row>
    <row r="1429" customFormat="false" ht="15" hidden="false" customHeight="false" outlineLevel="0" collapsed="false">
      <c r="A1429" s="20" t="n">
        <v>1425</v>
      </c>
      <c r="B1429" s="12"/>
      <c r="C1429" s="13"/>
      <c r="D1429" s="24"/>
      <c r="E1429" s="12"/>
      <c r="F1429" s="12"/>
      <c r="G1429" s="25"/>
      <c r="H1429" s="25"/>
      <c r="I1429" s="25"/>
      <c r="J1429" s="13"/>
      <c r="K1429" s="13"/>
      <c r="L1429" s="25"/>
      <c r="M1429" s="14" t="str">
        <f aca="false">IF(OR($C1429="",$J1429=""),"",INT(($J1429-$C1429)/365.25))</f>
        <v/>
      </c>
      <c r="N1429" s="14" t="str">
        <f aca="false">IF($M1429="","",IF($M1429&lt;2,"Ha","Yo'q"))</f>
        <v/>
      </c>
      <c r="O1429" s="14" t="str">
        <f aca="false">IF($M1429="","",IF(AND($M1429&gt;=7,$M1429&lt;=17),"Ha","Yo'q"))</f>
        <v/>
      </c>
      <c r="P1429" s="14" t="str">
        <f aca="false">IF(AND($B1429&lt;&gt;"",$J1429&lt;&gt;"",$J1429&lt;=Boshqaruv!$C$10,OR($K1429="",$K1429&gt;Boshqaruv!$C$10),$L1429&lt;&gt;"Tibbiy qarshi ko'rsatma"),1,"")</f>
        <v/>
      </c>
      <c r="Q1429" s="28" t="n">
        <f aca="false">IF(AND($B1429&lt;&gt;"",$J1429&gt;=Boshqaruv!$C$9,$J1429&lt;=Boshqaruv!$C$10),IF(COUNTIFS($B$4:$B1428,$B1429,$C$4:$C1428,$C1429,$J$4:$J1428,"&gt;="&amp;Boshqaruv!$C$9,$J$4:$J1428,"&lt;="&amp;Boshqaruv!$C$10)=0,1,0),0)</f>
        <v>0</v>
      </c>
      <c r="R1429" s="28" t="n">
        <f aca="false">IF(AND($B1429&lt;&gt;"",$J1429&gt;=Boshqaruv!$C$9,$J1429&lt;=Boshqaruv!$C$10,$K1429&lt;&gt;"",$K1429&lt;=Boshqaruv!$C$10),IF(COUNTIFS($B$4:$B1428,$B1429,$C$4:$C1428,$C1429,$J$4:$J1428,"&gt;="&amp;Boshqaruv!$C$9,$J$4:$J1428,"&lt;="&amp;Boshqaruv!$C$10,$K$4:$K1428,"&lt;&gt;",$K$4:$K1428,"&lt;="&amp;Boshqaruv!$C$10)=0,1,0),0)</f>
        <v>0</v>
      </c>
      <c r="S1429" s="28" t="n">
        <f aca="false">IF($P1429=1,IF(COUNTIFS($B$4:$B1428,$B1429,$C$4:$C1428,$C1429,$P$4:$P1428,1)=0,1,0),0)</f>
        <v>0</v>
      </c>
      <c r="T1429" s="12"/>
    </row>
    <row r="1430" customFormat="false" ht="15" hidden="false" customHeight="false" outlineLevel="0" collapsed="false">
      <c r="A1430" s="20" t="n">
        <v>1426</v>
      </c>
      <c r="B1430" s="12"/>
      <c r="C1430" s="13"/>
      <c r="D1430" s="24"/>
      <c r="E1430" s="12"/>
      <c r="F1430" s="12"/>
      <c r="G1430" s="25"/>
      <c r="H1430" s="25"/>
      <c r="I1430" s="25"/>
      <c r="J1430" s="13"/>
      <c r="K1430" s="13"/>
      <c r="L1430" s="25"/>
      <c r="M1430" s="14" t="str">
        <f aca="false">IF(OR($C1430="",$J1430=""),"",INT(($J1430-$C1430)/365.25))</f>
        <v/>
      </c>
      <c r="N1430" s="14" t="str">
        <f aca="false">IF($M1430="","",IF($M1430&lt;2,"Ha","Yo'q"))</f>
        <v/>
      </c>
      <c r="O1430" s="14" t="str">
        <f aca="false">IF($M1430="","",IF(AND($M1430&gt;=7,$M1430&lt;=17),"Ha","Yo'q"))</f>
        <v/>
      </c>
      <c r="P1430" s="14" t="str">
        <f aca="false">IF(AND($B1430&lt;&gt;"",$J1430&lt;&gt;"",$J1430&lt;=Boshqaruv!$C$10,OR($K1430="",$K1430&gt;Boshqaruv!$C$10),$L1430&lt;&gt;"Tibbiy qarshi ko'rsatma"),1,"")</f>
        <v/>
      </c>
      <c r="Q1430" s="28" t="n">
        <f aca="false">IF(AND($B1430&lt;&gt;"",$J1430&gt;=Boshqaruv!$C$9,$J1430&lt;=Boshqaruv!$C$10),IF(COUNTIFS($B$4:$B1429,$B1430,$C$4:$C1429,$C1430,$J$4:$J1429,"&gt;="&amp;Boshqaruv!$C$9,$J$4:$J1429,"&lt;="&amp;Boshqaruv!$C$10)=0,1,0),0)</f>
        <v>0</v>
      </c>
      <c r="R1430" s="28" t="n">
        <f aca="false">IF(AND($B1430&lt;&gt;"",$J1430&gt;=Boshqaruv!$C$9,$J1430&lt;=Boshqaruv!$C$10,$K1430&lt;&gt;"",$K1430&lt;=Boshqaruv!$C$10),IF(COUNTIFS($B$4:$B1429,$B1430,$C$4:$C1429,$C1430,$J$4:$J1429,"&gt;="&amp;Boshqaruv!$C$9,$J$4:$J1429,"&lt;="&amp;Boshqaruv!$C$10,$K$4:$K1429,"&lt;&gt;",$K$4:$K1429,"&lt;="&amp;Boshqaruv!$C$10)=0,1,0),0)</f>
        <v>0</v>
      </c>
      <c r="S1430" s="28" t="n">
        <f aca="false">IF($P1430=1,IF(COUNTIFS($B$4:$B1429,$B1430,$C$4:$C1429,$C1430,$P$4:$P1429,1)=0,1,0),0)</f>
        <v>0</v>
      </c>
      <c r="T1430" s="12"/>
    </row>
    <row r="1431" customFormat="false" ht="15" hidden="false" customHeight="false" outlineLevel="0" collapsed="false">
      <c r="A1431" s="20" t="n">
        <v>1427</v>
      </c>
      <c r="B1431" s="12"/>
      <c r="C1431" s="13"/>
      <c r="D1431" s="24"/>
      <c r="E1431" s="12"/>
      <c r="F1431" s="12"/>
      <c r="G1431" s="25"/>
      <c r="H1431" s="25"/>
      <c r="I1431" s="25"/>
      <c r="J1431" s="13"/>
      <c r="K1431" s="13"/>
      <c r="L1431" s="25"/>
      <c r="M1431" s="14" t="str">
        <f aca="false">IF(OR($C1431="",$J1431=""),"",INT(($J1431-$C1431)/365.25))</f>
        <v/>
      </c>
      <c r="N1431" s="14" t="str">
        <f aca="false">IF($M1431="","",IF($M1431&lt;2,"Ha","Yo'q"))</f>
        <v/>
      </c>
      <c r="O1431" s="14" t="str">
        <f aca="false">IF($M1431="","",IF(AND($M1431&gt;=7,$M1431&lt;=17),"Ha","Yo'q"))</f>
        <v/>
      </c>
      <c r="P1431" s="14" t="str">
        <f aca="false">IF(AND($B1431&lt;&gt;"",$J1431&lt;&gt;"",$J1431&lt;=Boshqaruv!$C$10,OR($K1431="",$K1431&gt;Boshqaruv!$C$10),$L1431&lt;&gt;"Tibbiy qarshi ko'rsatma"),1,"")</f>
        <v/>
      </c>
      <c r="Q1431" s="28" t="n">
        <f aca="false">IF(AND($B1431&lt;&gt;"",$J1431&gt;=Boshqaruv!$C$9,$J1431&lt;=Boshqaruv!$C$10),IF(COUNTIFS($B$4:$B1430,$B1431,$C$4:$C1430,$C1431,$J$4:$J1430,"&gt;="&amp;Boshqaruv!$C$9,$J$4:$J1430,"&lt;="&amp;Boshqaruv!$C$10)=0,1,0),0)</f>
        <v>0</v>
      </c>
      <c r="R1431" s="28" t="n">
        <f aca="false">IF(AND($B1431&lt;&gt;"",$J1431&gt;=Boshqaruv!$C$9,$J1431&lt;=Boshqaruv!$C$10,$K1431&lt;&gt;"",$K1431&lt;=Boshqaruv!$C$10),IF(COUNTIFS($B$4:$B1430,$B1431,$C$4:$C1430,$C1431,$J$4:$J1430,"&gt;="&amp;Boshqaruv!$C$9,$J$4:$J1430,"&lt;="&amp;Boshqaruv!$C$10,$K$4:$K1430,"&lt;&gt;",$K$4:$K1430,"&lt;="&amp;Boshqaruv!$C$10)=0,1,0),0)</f>
        <v>0</v>
      </c>
      <c r="S1431" s="28" t="n">
        <f aca="false">IF($P1431=1,IF(COUNTIFS($B$4:$B1430,$B1431,$C$4:$C1430,$C1431,$P$4:$P1430,1)=0,1,0),0)</f>
        <v>0</v>
      </c>
      <c r="T1431" s="12"/>
    </row>
    <row r="1432" customFormat="false" ht="15" hidden="false" customHeight="false" outlineLevel="0" collapsed="false">
      <c r="A1432" s="20" t="n">
        <v>1428</v>
      </c>
      <c r="B1432" s="12"/>
      <c r="C1432" s="13"/>
      <c r="D1432" s="24"/>
      <c r="E1432" s="12"/>
      <c r="F1432" s="12"/>
      <c r="G1432" s="25"/>
      <c r="H1432" s="25"/>
      <c r="I1432" s="25"/>
      <c r="J1432" s="13"/>
      <c r="K1432" s="13"/>
      <c r="L1432" s="25"/>
      <c r="M1432" s="14" t="str">
        <f aca="false">IF(OR($C1432="",$J1432=""),"",INT(($J1432-$C1432)/365.25))</f>
        <v/>
      </c>
      <c r="N1432" s="14" t="str">
        <f aca="false">IF($M1432="","",IF($M1432&lt;2,"Ha","Yo'q"))</f>
        <v/>
      </c>
      <c r="O1432" s="14" t="str">
        <f aca="false">IF($M1432="","",IF(AND($M1432&gt;=7,$M1432&lt;=17),"Ha","Yo'q"))</f>
        <v/>
      </c>
      <c r="P1432" s="14" t="str">
        <f aca="false">IF(AND($B1432&lt;&gt;"",$J1432&lt;&gt;"",$J1432&lt;=Boshqaruv!$C$10,OR($K1432="",$K1432&gt;Boshqaruv!$C$10),$L1432&lt;&gt;"Tibbiy qarshi ko'rsatma"),1,"")</f>
        <v/>
      </c>
      <c r="Q1432" s="28" t="n">
        <f aca="false">IF(AND($B1432&lt;&gt;"",$J1432&gt;=Boshqaruv!$C$9,$J1432&lt;=Boshqaruv!$C$10),IF(COUNTIFS($B$4:$B1431,$B1432,$C$4:$C1431,$C1432,$J$4:$J1431,"&gt;="&amp;Boshqaruv!$C$9,$J$4:$J1431,"&lt;="&amp;Boshqaruv!$C$10)=0,1,0),0)</f>
        <v>0</v>
      </c>
      <c r="R1432" s="28" t="n">
        <f aca="false">IF(AND($B1432&lt;&gt;"",$J1432&gt;=Boshqaruv!$C$9,$J1432&lt;=Boshqaruv!$C$10,$K1432&lt;&gt;"",$K1432&lt;=Boshqaruv!$C$10),IF(COUNTIFS($B$4:$B1431,$B1432,$C$4:$C1431,$C1432,$J$4:$J1431,"&gt;="&amp;Boshqaruv!$C$9,$J$4:$J1431,"&lt;="&amp;Boshqaruv!$C$10,$K$4:$K1431,"&lt;&gt;",$K$4:$K1431,"&lt;="&amp;Boshqaruv!$C$10)=0,1,0),0)</f>
        <v>0</v>
      </c>
      <c r="S1432" s="28" t="n">
        <f aca="false">IF($P1432=1,IF(COUNTIFS($B$4:$B1431,$B1432,$C$4:$C1431,$C1432,$P$4:$P1431,1)=0,1,0),0)</f>
        <v>0</v>
      </c>
      <c r="T1432" s="12"/>
    </row>
    <row r="1433" customFormat="false" ht="15" hidden="false" customHeight="false" outlineLevel="0" collapsed="false">
      <c r="A1433" s="20" t="n">
        <v>1429</v>
      </c>
      <c r="B1433" s="12"/>
      <c r="C1433" s="13"/>
      <c r="D1433" s="24"/>
      <c r="E1433" s="12"/>
      <c r="F1433" s="12"/>
      <c r="G1433" s="25"/>
      <c r="H1433" s="25"/>
      <c r="I1433" s="25"/>
      <c r="J1433" s="13"/>
      <c r="K1433" s="13"/>
      <c r="L1433" s="25"/>
      <c r="M1433" s="14" t="str">
        <f aca="false">IF(OR($C1433="",$J1433=""),"",INT(($J1433-$C1433)/365.25))</f>
        <v/>
      </c>
      <c r="N1433" s="14" t="str">
        <f aca="false">IF($M1433="","",IF($M1433&lt;2,"Ha","Yo'q"))</f>
        <v/>
      </c>
      <c r="O1433" s="14" t="str">
        <f aca="false">IF($M1433="","",IF(AND($M1433&gt;=7,$M1433&lt;=17),"Ha","Yo'q"))</f>
        <v/>
      </c>
      <c r="P1433" s="14" t="str">
        <f aca="false">IF(AND($B1433&lt;&gt;"",$J1433&lt;&gt;"",$J1433&lt;=Boshqaruv!$C$10,OR($K1433="",$K1433&gt;Boshqaruv!$C$10),$L1433&lt;&gt;"Tibbiy qarshi ko'rsatma"),1,"")</f>
        <v/>
      </c>
      <c r="Q1433" s="28" t="n">
        <f aca="false">IF(AND($B1433&lt;&gt;"",$J1433&gt;=Boshqaruv!$C$9,$J1433&lt;=Boshqaruv!$C$10),IF(COUNTIFS($B$4:$B1432,$B1433,$C$4:$C1432,$C1433,$J$4:$J1432,"&gt;="&amp;Boshqaruv!$C$9,$J$4:$J1432,"&lt;="&amp;Boshqaruv!$C$10)=0,1,0),0)</f>
        <v>0</v>
      </c>
      <c r="R1433" s="28" t="n">
        <f aca="false">IF(AND($B1433&lt;&gt;"",$J1433&gt;=Boshqaruv!$C$9,$J1433&lt;=Boshqaruv!$C$10,$K1433&lt;&gt;"",$K1433&lt;=Boshqaruv!$C$10),IF(COUNTIFS($B$4:$B1432,$B1433,$C$4:$C1432,$C1433,$J$4:$J1432,"&gt;="&amp;Boshqaruv!$C$9,$J$4:$J1432,"&lt;="&amp;Boshqaruv!$C$10,$K$4:$K1432,"&lt;&gt;",$K$4:$K1432,"&lt;="&amp;Boshqaruv!$C$10)=0,1,0),0)</f>
        <v>0</v>
      </c>
      <c r="S1433" s="28" t="n">
        <f aca="false">IF($P1433=1,IF(COUNTIFS($B$4:$B1432,$B1433,$C$4:$C1432,$C1433,$P$4:$P1432,1)=0,1,0),0)</f>
        <v>0</v>
      </c>
      <c r="T1433" s="12"/>
    </row>
    <row r="1434" customFormat="false" ht="15" hidden="false" customHeight="false" outlineLevel="0" collapsed="false">
      <c r="A1434" s="20" t="n">
        <v>1430</v>
      </c>
      <c r="B1434" s="12"/>
      <c r="C1434" s="13"/>
      <c r="D1434" s="24"/>
      <c r="E1434" s="12"/>
      <c r="F1434" s="12"/>
      <c r="G1434" s="25"/>
      <c r="H1434" s="25"/>
      <c r="I1434" s="25"/>
      <c r="J1434" s="13"/>
      <c r="K1434" s="13"/>
      <c r="L1434" s="25"/>
      <c r="M1434" s="14" t="str">
        <f aca="false">IF(OR($C1434="",$J1434=""),"",INT(($J1434-$C1434)/365.25))</f>
        <v/>
      </c>
      <c r="N1434" s="14" t="str">
        <f aca="false">IF($M1434="","",IF($M1434&lt;2,"Ha","Yo'q"))</f>
        <v/>
      </c>
      <c r="O1434" s="14" t="str">
        <f aca="false">IF($M1434="","",IF(AND($M1434&gt;=7,$M1434&lt;=17),"Ha","Yo'q"))</f>
        <v/>
      </c>
      <c r="P1434" s="14" t="str">
        <f aca="false">IF(AND($B1434&lt;&gt;"",$J1434&lt;&gt;"",$J1434&lt;=Boshqaruv!$C$10,OR($K1434="",$K1434&gt;Boshqaruv!$C$10),$L1434&lt;&gt;"Tibbiy qarshi ko'rsatma"),1,"")</f>
        <v/>
      </c>
      <c r="Q1434" s="28" t="n">
        <f aca="false">IF(AND($B1434&lt;&gt;"",$J1434&gt;=Boshqaruv!$C$9,$J1434&lt;=Boshqaruv!$C$10),IF(COUNTIFS($B$4:$B1433,$B1434,$C$4:$C1433,$C1434,$J$4:$J1433,"&gt;="&amp;Boshqaruv!$C$9,$J$4:$J1433,"&lt;="&amp;Boshqaruv!$C$10)=0,1,0),0)</f>
        <v>0</v>
      </c>
      <c r="R1434" s="28" t="n">
        <f aca="false">IF(AND($B1434&lt;&gt;"",$J1434&gt;=Boshqaruv!$C$9,$J1434&lt;=Boshqaruv!$C$10,$K1434&lt;&gt;"",$K1434&lt;=Boshqaruv!$C$10),IF(COUNTIFS($B$4:$B1433,$B1434,$C$4:$C1433,$C1434,$J$4:$J1433,"&gt;="&amp;Boshqaruv!$C$9,$J$4:$J1433,"&lt;="&amp;Boshqaruv!$C$10,$K$4:$K1433,"&lt;&gt;",$K$4:$K1433,"&lt;="&amp;Boshqaruv!$C$10)=0,1,0),0)</f>
        <v>0</v>
      </c>
      <c r="S1434" s="28" t="n">
        <f aca="false">IF($P1434=1,IF(COUNTIFS($B$4:$B1433,$B1434,$C$4:$C1433,$C1434,$P$4:$P1433,1)=0,1,0),0)</f>
        <v>0</v>
      </c>
      <c r="T1434" s="12"/>
    </row>
    <row r="1435" customFormat="false" ht="15" hidden="false" customHeight="false" outlineLevel="0" collapsed="false">
      <c r="A1435" s="20" t="n">
        <v>1431</v>
      </c>
      <c r="B1435" s="12"/>
      <c r="C1435" s="13"/>
      <c r="D1435" s="24"/>
      <c r="E1435" s="12"/>
      <c r="F1435" s="12"/>
      <c r="G1435" s="25"/>
      <c r="H1435" s="25"/>
      <c r="I1435" s="25"/>
      <c r="J1435" s="13"/>
      <c r="K1435" s="13"/>
      <c r="L1435" s="25"/>
      <c r="M1435" s="14" t="str">
        <f aca="false">IF(OR($C1435="",$J1435=""),"",INT(($J1435-$C1435)/365.25))</f>
        <v/>
      </c>
      <c r="N1435" s="14" t="str">
        <f aca="false">IF($M1435="","",IF($M1435&lt;2,"Ha","Yo'q"))</f>
        <v/>
      </c>
      <c r="O1435" s="14" t="str">
        <f aca="false">IF($M1435="","",IF(AND($M1435&gt;=7,$M1435&lt;=17),"Ha","Yo'q"))</f>
        <v/>
      </c>
      <c r="P1435" s="14" t="str">
        <f aca="false">IF(AND($B1435&lt;&gt;"",$J1435&lt;&gt;"",$J1435&lt;=Boshqaruv!$C$10,OR($K1435="",$K1435&gt;Boshqaruv!$C$10),$L1435&lt;&gt;"Tibbiy qarshi ko'rsatma"),1,"")</f>
        <v/>
      </c>
      <c r="Q1435" s="28" t="n">
        <f aca="false">IF(AND($B1435&lt;&gt;"",$J1435&gt;=Boshqaruv!$C$9,$J1435&lt;=Boshqaruv!$C$10),IF(COUNTIFS($B$4:$B1434,$B1435,$C$4:$C1434,$C1435,$J$4:$J1434,"&gt;="&amp;Boshqaruv!$C$9,$J$4:$J1434,"&lt;="&amp;Boshqaruv!$C$10)=0,1,0),0)</f>
        <v>0</v>
      </c>
      <c r="R1435" s="28" t="n">
        <f aca="false">IF(AND($B1435&lt;&gt;"",$J1435&gt;=Boshqaruv!$C$9,$J1435&lt;=Boshqaruv!$C$10,$K1435&lt;&gt;"",$K1435&lt;=Boshqaruv!$C$10),IF(COUNTIFS($B$4:$B1434,$B1435,$C$4:$C1434,$C1435,$J$4:$J1434,"&gt;="&amp;Boshqaruv!$C$9,$J$4:$J1434,"&lt;="&amp;Boshqaruv!$C$10,$K$4:$K1434,"&lt;&gt;",$K$4:$K1434,"&lt;="&amp;Boshqaruv!$C$10)=0,1,0),0)</f>
        <v>0</v>
      </c>
      <c r="S1435" s="28" t="n">
        <f aca="false">IF($P1435=1,IF(COUNTIFS($B$4:$B1434,$B1435,$C$4:$C1434,$C1435,$P$4:$P1434,1)=0,1,0),0)</f>
        <v>0</v>
      </c>
      <c r="T1435" s="12"/>
    </row>
    <row r="1436" customFormat="false" ht="15" hidden="false" customHeight="false" outlineLevel="0" collapsed="false">
      <c r="A1436" s="20" t="n">
        <v>1432</v>
      </c>
      <c r="B1436" s="12"/>
      <c r="C1436" s="13"/>
      <c r="D1436" s="24"/>
      <c r="E1436" s="12"/>
      <c r="F1436" s="12"/>
      <c r="G1436" s="25"/>
      <c r="H1436" s="25"/>
      <c r="I1436" s="25"/>
      <c r="J1436" s="13"/>
      <c r="K1436" s="13"/>
      <c r="L1436" s="25"/>
      <c r="M1436" s="14" t="str">
        <f aca="false">IF(OR($C1436="",$J1436=""),"",INT(($J1436-$C1436)/365.25))</f>
        <v/>
      </c>
      <c r="N1436" s="14" t="str">
        <f aca="false">IF($M1436="","",IF($M1436&lt;2,"Ha","Yo'q"))</f>
        <v/>
      </c>
      <c r="O1436" s="14" t="str">
        <f aca="false">IF($M1436="","",IF(AND($M1436&gt;=7,$M1436&lt;=17),"Ha","Yo'q"))</f>
        <v/>
      </c>
      <c r="P1436" s="14" t="str">
        <f aca="false">IF(AND($B1436&lt;&gt;"",$J1436&lt;&gt;"",$J1436&lt;=Boshqaruv!$C$10,OR($K1436="",$K1436&gt;Boshqaruv!$C$10),$L1436&lt;&gt;"Tibbiy qarshi ko'rsatma"),1,"")</f>
        <v/>
      </c>
      <c r="Q1436" s="28" t="n">
        <f aca="false">IF(AND($B1436&lt;&gt;"",$J1436&gt;=Boshqaruv!$C$9,$J1436&lt;=Boshqaruv!$C$10),IF(COUNTIFS($B$4:$B1435,$B1436,$C$4:$C1435,$C1436,$J$4:$J1435,"&gt;="&amp;Boshqaruv!$C$9,$J$4:$J1435,"&lt;="&amp;Boshqaruv!$C$10)=0,1,0),0)</f>
        <v>0</v>
      </c>
      <c r="R1436" s="28" t="n">
        <f aca="false">IF(AND($B1436&lt;&gt;"",$J1436&gt;=Boshqaruv!$C$9,$J1436&lt;=Boshqaruv!$C$10,$K1436&lt;&gt;"",$K1436&lt;=Boshqaruv!$C$10),IF(COUNTIFS($B$4:$B1435,$B1436,$C$4:$C1435,$C1436,$J$4:$J1435,"&gt;="&amp;Boshqaruv!$C$9,$J$4:$J1435,"&lt;="&amp;Boshqaruv!$C$10,$K$4:$K1435,"&lt;&gt;",$K$4:$K1435,"&lt;="&amp;Boshqaruv!$C$10)=0,1,0),0)</f>
        <v>0</v>
      </c>
      <c r="S1436" s="28" t="n">
        <f aca="false">IF($P1436=1,IF(COUNTIFS($B$4:$B1435,$B1436,$C$4:$C1435,$C1436,$P$4:$P1435,1)=0,1,0),0)</f>
        <v>0</v>
      </c>
      <c r="T1436" s="12"/>
    </row>
    <row r="1437" customFormat="false" ht="15" hidden="false" customHeight="false" outlineLevel="0" collapsed="false">
      <c r="A1437" s="20" t="n">
        <v>1433</v>
      </c>
      <c r="B1437" s="12"/>
      <c r="C1437" s="13"/>
      <c r="D1437" s="24"/>
      <c r="E1437" s="12"/>
      <c r="F1437" s="12"/>
      <c r="G1437" s="25"/>
      <c r="H1437" s="25"/>
      <c r="I1437" s="25"/>
      <c r="J1437" s="13"/>
      <c r="K1437" s="13"/>
      <c r="L1437" s="25"/>
      <c r="M1437" s="14" t="str">
        <f aca="false">IF(OR($C1437="",$J1437=""),"",INT(($J1437-$C1437)/365.25))</f>
        <v/>
      </c>
      <c r="N1437" s="14" t="str">
        <f aca="false">IF($M1437="","",IF($M1437&lt;2,"Ha","Yo'q"))</f>
        <v/>
      </c>
      <c r="O1437" s="14" t="str">
        <f aca="false">IF($M1437="","",IF(AND($M1437&gt;=7,$M1437&lt;=17),"Ha","Yo'q"))</f>
        <v/>
      </c>
      <c r="P1437" s="14" t="str">
        <f aca="false">IF(AND($B1437&lt;&gt;"",$J1437&lt;&gt;"",$J1437&lt;=Boshqaruv!$C$10,OR($K1437="",$K1437&gt;Boshqaruv!$C$10),$L1437&lt;&gt;"Tibbiy qarshi ko'rsatma"),1,"")</f>
        <v/>
      </c>
      <c r="Q1437" s="28" t="n">
        <f aca="false">IF(AND($B1437&lt;&gt;"",$J1437&gt;=Boshqaruv!$C$9,$J1437&lt;=Boshqaruv!$C$10),IF(COUNTIFS($B$4:$B1436,$B1437,$C$4:$C1436,$C1437,$J$4:$J1436,"&gt;="&amp;Boshqaruv!$C$9,$J$4:$J1436,"&lt;="&amp;Boshqaruv!$C$10)=0,1,0),0)</f>
        <v>0</v>
      </c>
      <c r="R1437" s="28" t="n">
        <f aca="false">IF(AND($B1437&lt;&gt;"",$J1437&gt;=Boshqaruv!$C$9,$J1437&lt;=Boshqaruv!$C$10,$K1437&lt;&gt;"",$K1437&lt;=Boshqaruv!$C$10),IF(COUNTIFS($B$4:$B1436,$B1437,$C$4:$C1436,$C1437,$J$4:$J1436,"&gt;="&amp;Boshqaruv!$C$9,$J$4:$J1436,"&lt;="&amp;Boshqaruv!$C$10,$K$4:$K1436,"&lt;&gt;",$K$4:$K1436,"&lt;="&amp;Boshqaruv!$C$10)=0,1,0),0)</f>
        <v>0</v>
      </c>
      <c r="S1437" s="28" t="n">
        <f aca="false">IF($P1437=1,IF(COUNTIFS($B$4:$B1436,$B1437,$C$4:$C1436,$C1437,$P$4:$P1436,1)=0,1,0),0)</f>
        <v>0</v>
      </c>
      <c r="T1437" s="12"/>
    </row>
    <row r="1438" customFormat="false" ht="15" hidden="false" customHeight="false" outlineLevel="0" collapsed="false">
      <c r="A1438" s="20" t="n">
        <v>1434</v>
      </c>
      <c r="B1438" s="12"/>
      <c r="C1438" s="13"/>
      <c r="D1438" s="24"/>
      <c r="E1438" s="12"/>
      <c r="F1438" s="12"/>
      <c r="G1438" s="25"/>
      <c r="H1438" s="25"/>
      <c r="I1438" s="25"/>
      <c r="J1438" s="13"/>
      <c r="K1438" s="13"/>
      <c r="L1438" s="25"/>
      <c r="M1438" s="14" t="str">
        <f aca="false">IF(OR($C1438="",$J1438=""),"",INT(($J1438-$C1438)/365.25))</f>
        <v/>
      </c>
      <c r="N1438" s="14" t="str">
        <f aca="false">IF($M1438="","",IF($M1438&lt;2,"Ha","Yo'q"))</f>
        <v/>
      </c>
      <c r="O1438" s="14" t="str">
        <f aca="false">IF($M1438="","",IF(AND($M1438&gt;=7,$M1438&lt;=17),"Ha","Yo'q"))</f>
        <v/>
      </c>
      <c r="P1438" s="14" t="str">
        <f aca="false">IF(AND($B1438&lt;&gt;"",$J1438&lt;&gt;"",$J1438&lt;=Boshqaruv!$C$10,OR($K1438="",$K1438&gt;Boshqaruv!$C$10),$L1438&lt;&gt;"Tibbiy qarshi ko'rsatma"),1,"")</f>
        <v/>
      </c>
      <c r="Q1438" s="28" t="n">
        <f aca="false">IF(AND($B1438&lt;&gt;"",$J1438&gt;=Boshqaruv!$C$9,$J1438&lt;=Boshqaruv!$C$10),IF(COUNTIFS($B$4:$B1437,$B1438,$C$4:$C1437,$C1438,$J$4:$J1437,"&gt;="&amp;Boshqaruv!$C$9,$J$4:$J1437,"&lt;="&amp;Boshqaruv!$C$10)=0,1,0),0)</f>
        <v>0</v>
      </c>
      <c r="R1438" s="28" t="n">
        <f aca="false">IF(AND($B1438&lt;&gt;"",$J1438&gt;=Boshqaruv!$C$9,$J1438&lt;=Boshqaruv!$C$10,$K1438&lt;&gt;"",$K1438&lt;=Boshqaruv!$C$10),IF(COUNTIFS($B$4:$B1437,$B1438,$C$4:$C1437,$C1438,$J$4:$J1437,"&gt;="&amp;Boshqaruv!$C$9,$J$4:$J1437,"&lt;="&amp;Boshqaruv!$C$10,$K$4:$K1437,"&lt;&gt;",$K$4:$K1437,"&lt;="&amp;Boshqaruv!$C$10)=0,1,0),0)</f>
        <v>0</v>
      </c>
      <c r="S1438" s="28" t="n">
        <f aca="false">IF($P1438=1,IF(COUNTIFS($B$4:$B1437,$B1438,$C$4:$C1437,$C1438,$P$4:$P1437,1)=0,1,0),0)</f>
        <v>0</v>
      </c>
      <c r="T1438" s="12"/>
    </row>
    <row r="1439" customFormat="false" ht="15" hidden="false" customHeight="false" outlineLevel="0" collapsed="false">
      <c r="A1439" s="20" t="n">
        <v>1435</v>
      </c>
      <c r="B1439" s="12"/>
      <c r="C1439" s="13"/>
      <c r="D1439" s="24"/>
      <c r="E1439" s="12"/>
      <c r="F1439" s="12"/>
      <c r="G1439" s="25"/>
      <c r="H1439" s="25"/>
      <c r="I1439" s="25"/>
      <c r="J1439" s="13"/>
      <c r="K1439" s="13"/>
      <c r="L1439" s="25"/>
      <c r="M1439" s="14" t="str">
        <f aca="false">IF(OR($C1439="",$J1439=""),"",INT(($J1439-$C1439)/365.25))</f>
        <v/>
      </c>
      <c r="N1439" s="14" t="str">
        <f aca="false">IF($M1439="","",IF($M1439&lt;2,"Ha","Yo'q"))</f>
        <v/>
      </c>
      <c r="O1439" s="14" t="str">
        <f aca="false">IF($M1439="","",IF(AND($M1439&gt;=7,$M1439&lt;=17),"Ha","Yo'q"))</f>
        <v/>
      </c>
      <c r="P1439" s="14" t="str">
        <f aca="false">IF(AND($B1439&lt;&gt;"",$J1439&lt;&gt;"",$J1439&lt;=Boshqaruv!$C$10,OR($K1439="",$K1439&gt;Boshqaruv!$C$10),$L1439&lt;&gt;"Tibbiy qarshi ko'rsatma"),1,"")</f>
        <v/>
      </c>
      <c r="Q1439" s="28" t="n">
        <f aca="false">IF(AND($B1439&lt;&gt;"",$J1439&gt;=Boshqaruv!$C$9,$J1439&lt;=Boshqaruv!$C$10),IF(COUNTIFS($B$4:$B1438,$B1439,$C$4:$C1438,$C1439,$J$4:$J1438,"&gt;="&amp;Boshqaruv!$C$9,$J$4:$J1438,"&lt;="&amp;Boshqaruv!$C$10)=0,1,0),0)</f>
        <v>0</v>
      </c>
      <c r="R1439" s="28" t="n">
        <f aca="false">IF(AND($B1439&lt;&gt;"",$J1439&gt;=Boshqaruv!$C$9,$J1439&lt;=Boshqaruv!$C$10,$K1439&lt;&gt;"",$K1439&lt;=Boshqaruv!$C$10),IF(COUNTIFS($B$4:$B1438,$B1439,$C$4:$C1438,$C1439,$J$4:$J1438,"&gt;="&amp;Boshqaruv!$C$9,$J$4:$J1438,"&lt;="&amp;Boshqaruv!$C$10,$K$4:$K1438,"&lt;&gt;",$K$4:$K1438,"&lt;="&amp;Boshqaruv!$C$10)=0,1,0),0)</f>
        <v>0</v>
      </c>
      <c r="S1439" s="28" t="n">
        <f aca="false">IF($P1439=1,IF(COUNTIFS($B$4:$B1438,$B1439,$C$4:$C1438,$C1439,$P$4:$P1438,1)=0,1,0),0)</f>
        <v>0</v>
      </c>
      <c r="T1439" s="12"/>
    </row>
    <row r="1440" customFormat="false" ht="15" hidden="false" customHeight="false" outlineLevel="0" collapsed="false">
      <c r="A1440" s="20" t="n">
        <v>1436</v>
      </c>
      <c r="B1440" s="12"/>
      <c r="C1440" s="13"/>
      <c r="D1440" s="24"/>
      <c r="E1440" s="12"/>
      <c r="F1440" s="12"/>
      <c r="G1440" s="25"/>
      <c r="H1440" s="25"/>
      <c r="I1440" s="25"/>
      <c r="J1440" s="13"/>
      <c r="K1440" s="13"/>
      <c r="L1440" s="25"/>
      <c r="M1440" s="14" t="str">
        <f aca="false">IF(OR($C1440="",$J1440=""),"",INT(($J1440-$C1440)/365.25))</f>
        <v/>
      </c>
      <c r="N1440" s="14" t="str">
        <f aca="false">IF($M1440="","",IF($M1440&lt;2,"Ha","Yo'q"))</f>
        <v/>
      </c>
      <c r="O1440" s="14" t="str">
        <f aca="false">IF($M1440="","",IF(AND($M1440&gt;=7,$M1440&lt;=17),"Ha","Yo'q"))</f>
        <v/>
      </c>
      <c r="P1440" s="14" t="str">
        <f aca="false">IF(AND($B1440&lt;&gt;"",$J1440&lt;&gt;"",$J1440&lt;=Boshqaruv!$C$10,OR($K1440="",$K1440&gt;Boshqaruv!$C$10),$L1440&lt;&gt;"Tibbiy qarshi ko'rsatma"),1,"")</f>
        <v/>
      </c>
      <c r="Q1440" s="28" t="n">
        <f aca="false">IF(AND($B1440&lt;&gt;"",$J1440&gt;=Boshqaruv!$C$9,$J1440&lt;=Boshqaruv!$C$10),IF(COUNTIFS($B$4:$B1439,$B1440,$C$4:$C1439,$C1440,$J$4:$J1439,"&gt;="&amp;Boshqaruv!$C$9,$J$4:$J1439,"&lt;="&amp;Boshqaruv!$C$10)=0,1,0),0)</f>
        <v>0</v>
      </c>
      <c r="R1440" s="28" t="n">
        <f aca="false">IF(AND($B1440&lt;&gt;"",$J1440&gt;=Boshqaruv!$C$9,$J1440&lt;=Boshqaruv!$C$10,$K1440&lt;&gt;"",$K1440&lt;=Boshqaruv!$C$10),IF(COUNTIFS($B$4:$B1439,$B1440,$C$4:$C1439,$C1440,$J$4:$J1439,"&gt;="&amp;Boshqaruv!$C$9,$J$4:$J1439,"&lt;="&amp;Boshqaruv!$C$10,$K$4:$K1439,"&lt;&gt;",$K$4:$K1439,"&lt;="&amp;Boshqaruv!$C$10)=0,1,0),0)</f>
        <v>0</v>
      </c>
      <c r="S1440" s="28" t="n">
        <f aca="false">IF($P1440=1,IF(COUNTIFS($B$4:$B1439,$B1440,$C$4:$C1439,$C1440,$P$4:$P1439,1)=0,1,0),0)</f>
        <v>0</v>
      </c>
      <c r="T1440" s="12"/>
    </row>
    <row r="1441" customFormat="false" ht="15" hidden="false" customHeight="false" outlineLevel="0" collapsed="false">
      <c r="A1441" s="20" t="n">
        <v>1437</v>
      </c>
      <c r="B1441" s="12"/>
      <c r="C1441" s="13"/>
      <c r="D1441" s="24"/>
      <c r="E1441" s="12"/>
      <c r="F1441" s="12"/>
      <c r="G1441" s="25"/>
      <c r="H1441" s="25"/>
      <c r="I1441" s="25"/>
      <c r="J1441" s="13"/>
      <c r="K1441" s="13"/>
      <c r="L1441" s="25"/>
      <c r="M1441" s="14" t="str">
        <f aca="false">IF(OR($C1441="",$J1441=""),"",INT(($J1441-$C1441)/365.25))</f>
        <v/>
      </c>
      <c r="N1441" s="14" t="str">
        <f aca="false">IF($M1441="","",IF($M1441&lt;2,"Ha","Yo'q"))</f>
        <v/>
      </c>
      <c r="O1441" s="14" t="str">
        <f aca="false">IF($M1441="","",IF(AND($M1441&gt;=7,$M1441&lt;=17),"Ha","Yo'q"))</f>
        <v/>
      </c>
      <c r="P1441" s="14" t="str">
        <f aca="false">IF(AND($B1441&lt;&gt;"",$J1441&lt;&gt;"",$J1441&lt;=Boshqaruv!$C$10,OR($K1441="",$K1441&gt;Boshqaruv!$C$10),$L1441&lt;&gt;"Tibbiy qarshi ko'rsatma"),1,"")</f>
        <v/>
      </c>
      <c r="Q1441" s="28" t="n">
        <f aca="false">IF(AND($B1441&lt;&gt;"",$J1441&gt;=Boshqaruv!$C$9,$J1441&lt;=Boshqaruv!$C$10),IF(COUNTIFS($B$4:$B1440,$B1441,$C$4:$C1440,$C1441,$J$4:$J1440,"&gt;="&amp;Boshqaruv!$C$9,$J$4:$J1440,"&lt;="&amp;Boshqaruv!$C$10)=0,1,0),0)</f>
        <v>0</v>
      </c>
      <c r="R1441" s="28" t="n">
        <f aca="false">IF(AND($B1441&lt;&gt;"",$J1441&gt;=Boshqaruv!$C$9,$J1441&lt;=Boshqaruv!$C$10,$K1441&lt;&gt;"",$K1441&lt;=Boshqaruv!$C$10),IF(COUNTIFS($B$4:$B1440,$B1441,$C$4:$C1440,$C1441,$J$4:$J1440,"&gt;="&amp;Boshqaruv!$C$9,$J$4:$J1440,"&lt;="&amp;Boshqaruv!$C$10,$K$4:$K1440,"&lt;&gt;",$K$4:$K1440,"&lt;="&amp;Boshqaruv!$C$10)=0,1,0),0)</f>
        <v>0</v>
      </c>
      <c r="S1441" s="28" t="n">
        <f aca="false">IF($P1441=1,IF(COUNTIFS($B$4:$B1440,$B1441,$C$4:$C1440,$C1441,$P$4:$P1440,1)=0,1,0),0)</f>
        <v>0</v>
      </c>
      <c r="T1441" s="12"/>
    </row>
    <row r="1442" customFormat="false" ht="15" hidden="false" customHeight="false" outlineLevel="0" collapsed="false">
      <c r="A1442" s="20" t="n">
        <v>1438</v>
      </c>
      <c r="B1442" s="12"/>
      <c r="C1442" s="13"/>
      <c r="D1442" s="24"/>
      <c r="E1442" s="12"/>
      <c r="F1442" s="12"/>
      <c r="G1442" s="25"/>
      <c r="H1442" s="25"/>
      <c r="I1442" s="25"/>
      <c r="J1442" s="13"/>
      <c r="K1442" s="13"/>
      <c r="L1442" s="25"/>
      <c r="M1442" s="14" t="str">
        <f aca="false">IF(OR($C1442="",$J1442=""),"",INT(($J1442-$C1442)/365.25))</f>
        <v/>
      </c>
      <c r="N1442" s="14" t="str">
        <f aca="false">IF($M1442="","",IF($M1442&lt;2,"Ha","Yo'q"))</f>
        <v/>
      </c>
      <c r="O1442" s="14" t="str">
        <f aca="false">IF($M1442="","",IF(AND($M1442&gt;=7,$M1442&lt;=17),"Ha","Yo'q"))</f>
        <v/>
      </c>
      <c r="P1442" s="14" t="str">
        <f aca="false">IF(AND($B1442&lt;&gt;"",$J1442&lt;&gt;"",$J1442&lt;=Boshqaruv!$C$10,OR($K1442="",$K1442&gt;Boshqaruv!$C$10),$L1442&lt;&gt;"Tibbiy qarshi ko'rsatma"),1,"")</f>
        <v/>
      </c>
      <c r="Q1442" s="28" t="n">
        <f aca="false">IF(AND($B1442&lt;&gt;"",$J1442&gt;=Boshqaruv!$C$9,$J1442&lt;=Boshqaruv!$C$10),IF(COUNTIFS($B$4:$B1441,$B1442,$C$4:$C1441,$C1442,$J$4:$J1441,"&gt;="&amp;Boshqaruv!$C$9,$J$4:$J1441,"&lt;="&amp;Boshqaruv!$C$10)=0,1,0),0)</f>
        <v>0</v>
      </c>
      <c r="R1442" s="28" t="n">
        <f aca="false">IF(AND($B1442&lt;&gt;"",$J1442&gt;=Boshqaruv!$C$9,$J1442&lt;=Boshqaruv!$C$10,$K1442&lt;&gt;"",$K1442&lt;=Boshqaruv!$C$10),IF(COUNTIFS($B$4:$B1441,$B1442,$C$4:$C1441,$C1442,$J$4:$J1441,"&gt;="&amp;Boshqaruv!$C$9,$J$4:$J1441,"&lt;="&amp;Boshqaruv!$C$10,$K$4:$K1441,"&lt;&gt;",$K$4:$K1441,"&lt;="&amp;Boshqaruv!$C$10)=0,1,0),0)</f>
        <v>0</v>
      </c>
      <c r="S1442" s="28" t="n">
        <f aca="false">IF($P1442=1,IF(COUNTIFS($B$4:$B1441,$B1442,$C$4:$C1441,$C1442,$P$4:$P1441,1)=0,1,0),0)</f>
        <v>0</v>
      </c>
      <c r="T1442" s="12"/>
    </row>
    <row r="1443" customFormat="false" ht="15" hidden="false" customHeight="false" outlineLevel="0" collapsed="false">
      <c r="A1443" s="20" t="n">
        <v>1439</v>
      </c>
      <c r="B1443" s="12"/>
      <c r="C1443" s="13"/>
      <c r="D1443" s="24"/>
      <c r="E1443" s="12"/>
      <c r="F1443" s="12"/>
      <c r="G1443" s="25"/>
      <c r="H1443" s="25"/>
      <c r="I1443" s="25"/>
      <c r="J1443" s="13"/>
      <c r="K1443" s="13"/>
      <c r="L1443" s="25"/>
      <c r="M1443" s="14" t="str">
        <f aca="false">IF(OR($C1443="",$J1443=""),"",INT(($J1443-$C1443)/365.25))</f>
        <v/>
      </c>
      <c r="N1443" s="14" t="str">
        <f aca="false">IF($M1443="","",IF($M1443&lt;2,"Ha","Yo'q"))</f>
        <v/>
      </c>
      <c r="O1443" s="14" t="str">
        <f aca="false">IF($M1443="","",IF(AND($M1443&gt;=7,$M1443&lt;=17),"Ha","Yo'q"))</f>
        <v/>
      </c>
      <c r="P1443" s="14" t="str">
        <f aca="false">IF(AND($B1443&lt;&gt;"",$J1443&lt;&gt;"",$J1443&lt;=Boshqaruv!$C$10,OR($K1443="",$K1443&gt;Boshqaruv!$C$10),$L1443&lt;&gt;"Tibbiy qarshi ko'rsatma"),1,"")</f>
        <v/>
      </c>
      <c r="Q1443" s="28" t="n">
        <f aca="false">IF(AND($B1443&lt;&gt;"",$J1443&gt;=Boshqaruv!$C$9,$J1443&lt;=Boshqaruv!$C$10),IF(COUNTIFS($B$4:$B1442,$B1443,$C$4:$C1442,$C1443,$J$4:$J1442,"&gt;="&amp;Boshqaruv!$C$9,$J$4:$J1442,"&lt;="&amp;Boshqaruv!$C$10)=0,1,0),0)</f>
        <v>0</v>
      </c>
      <c r="R1443" s="28" t="n">
        <f aca="false">IF(AND($B1443&lt;&gt;"",$J1443&gt;=Boshqaruv!$C$9,$J1443&lt;=Boshqaruv!$C$10,$K1443&lt;&gt;"",$K1443&lt;=Boshqaruv!$C$10),IF(COUNTIFS($B$4:$B1442,$B1443,$C$4:$C1442,$C1443,$J$4:$J1442,"&gt;="&amp;Boshqaruv!$C$9,$J$4:$J1442,"&lt;="&amp;Boshqaruv!$C$10,$K$4:$K1442,"&lt;&gt;",$K$4:$K1442,"&lt;="&amp;Boshqaruv!$C$10)=0,1,0),0)</f>
        <v>0</v>
      </c>
      <c r="S1443" s="28" t="n">
        <f aca="false">IF($P1443=1,IF(COUNTIFS($B$4:$B1442,$B1443,$C$4:$C1442,$C1443,$P$4:$P1442,1)=0,1,0),0)</f>
        <v>0</v>
      </c>
      <c r="T1443" s="12"/>
    </row>
    <row r="1444" customFormat="false" ht="15" hidden="false" customHeight="false" outlineLevel="0" collapsed="false">
      <c r="A1444" s="20" t="n">
        <v>1440</v>
      </c>
      <c r="B1444" s="12"/>
      <c r="C1444" s="13"/>
      <c r="D1444" s="24"/>
      <c r="E1444" s="12"/>
      <c r="F1444" s="12"/>
      <c r="G1444" s="25"/>
      <c r="H1444" s="25"/>
      <c r="I1444" s="25"/>
      <c r="J1444" s="13"/>
      <c r="K1444" s="13"/>
      <c r="L1444" s="25"/>
      <c r="M1444" s="14" t="str">
        <f aca="false">IF(OR($C1444="",$J1444=""),"",INT(($J1444-$C1444)/365.25))</f>
        <v/>
      </c>
      <c r="N1444" s="14" t="str">
        <f aca="false">IF($M1444="","",IF($M1444&lt;2,"Ha","Yo'q"))</f>
        <v/>
      </c>
      <c r="O1444" s="14" t="str">
        <f aca="false">IF($M1444="","",IF(AND($M1444&gt;=7,$M1444&lt;=17),"Ha","Yo'q"))</f>
        <v/>
      </c>
      <c r="P1444" s="14" t="str">
        <f aca="false">IF(AND($B1444&lt;&gt;"",$J1444&lt;&gt;"",$J1444&lt;=Boshqaruv!$C$10,OR($K1444="",$K1444&gt;Boshqaruv!$C$10),$L1444&lt;&gt;"Tibbiy qarshi ko'rsatma"),1,"")</f>
        <v/>
      </c>
      <c r="Q1444" s="28" t="n">
        <f aca="false">IF(AND($B1444&lt;&gt;"",$J1444&gt;=Boshqaruv!$C$9,$J1444&lt;=Boshqaruv!$C$10),IF(COUNTIFS($B$4:$B1443,$B1444,$C$4:$C1443,$C1444,$J$4:$J1443,"&gt;="&amp;Boshqaruv!$C$9,$J$4:$J1443,"&lt;="&amp;Boshqaruv!$C$10)=0,1,0),0)</f>
        <v>0</v>
      </c>
      <c r="R1444" s="28" t="n">
        <f aca="false">IF(AND($B1444&lt;&gt;"",$J1444&gt;=Boshqaruv!$C$9,$J1444&lt;=Boshqaruv!$C$10,$K1444&lt;&gt;"",$K1444&lt;=Boshqaruv!$C$10),IF(COUNTIFS($B$4:$B1443,$B1444,$C$4:$C1443,$C1444,$J$4:$J1443,"&gt;="&amp;Boshqaruv!$C$9,$J$4:$J1443,"&lt;="&amp;Boshqaruv!$C$10,$K$4:$K1443,"&lt;&gt;",$K$4:$K1443,"&lt;="&amp;Boshqaruv!$C$10)=0,1,0),0)</f>
        <v>0</v>
      </c>
      <c r="S1444" s="28" t="n">
        <f aca="false">IF($P1444=1,IF(COUNTIFS($B$4:$B1443,$B1444,$C$4:$C1443,$C1444,$P$4:$P1443,1)=0,1,0),0)</f>
        <v>0</v>
      </c>
      <c r="T1444" s="12"/>
    </row>
    <row r="1445" customFormat="false" ht="15" hidden="false" customHeight="false" outlineLevel="0" collapsed="false">
      <c r="A1445" s="20" t="n">
        <v>1441</v>
      </c>
      <c r="B1445" s="12"/>
      <c r="C1445" s="13"/>
      <c r="D1445" s="24"/>
      <c r="E1445" s="12"/>
      <c r="F1445" s="12"/>
      <c r="G1445" s="25"/>
      <c r="H1445" s="25"/>
      <c r="I1445" s="25"/>
      <c r="J1445" s="13"/>
      <c r="K1445" s="13"/>
      <c r="L1445" s="25"/>
      <c r="M1445" s="14" t="str">
        <f aca="false">IF(OR($C1445="",$J1445=""),"",INT(($J1445-$C1445)/365.25))</f>
        <v/>
      </c>
      <c r="N1445" s="14" t="str">
        <f aca="false">IF($M1445="","",IF($M1445&lt;2,"Ha","Yo'q"))</f>
        <v/>
      </c>
      <c r="O1445" s="14" t="str">
        <f aca="false">IF($M1445="","",IF(AND($M1445&gt;=7,$M1445&lt;=17),"Ha","Yo'q"))</f>
        <v/>
      </c>
      <c r="P1445" s="14" t="str">
        <f aca="false">IF(AND($B1445&lt;&gt;"",$J1445&lt;&gt;"",$J1445&lt;=Boshqaruv!$C$10,OR($K1445="",$K1445&gt;Boshqaruv!$C$10),$L1445&lt;&gt;"Tibbiy qarshi ko'rsatma"),1,"")</f>
        <v/>
      </c>
      <c r="Q1445" s="28" t="n">
        <f aca="false">IF(AND($B1445&lt;&gt;"",$J1445&gt;=Boshqaruv!$C$9,$J1445&lt;=Boshqaruv!$C$10),IF(COUNTIFS($B$4:$B1444,$B1445,$C$4:$C1444,$C1445,$J$4:$J1444,"&gt;="&amp;Boshqaruv!$C$9,$J$4:$J1444,"&lt;="&amp;Boshqaruv!$C$10)=0,1,0),0)</f>
        <v>0</v>
      </c>
      <c r="R1445" s="28" t="n">
        <f aca="false">IF(AND($B1445&lt;&gt;"",$J1445&gt;=Boshqaruv!$C$9,$J1445&lt;=Boshqaruv!$C$10,$K1445&lt;&gt;"",$K1445&lt;=Boshqaruv!$C$10),IF(COUNTIFS($B$4:$B1444,$B1445,$C$4:$C1444,$C1445,$J$4:$J1444,"&gt;="&amp;Boshqaruv!$C$9,$J$4:$J1444,"&lt;="&amp;Boshqaruv!$C$10,$K$4:$K1444,"&lt;&gt;",$K$4:$K1444,"&lt;="&amp;Boshqaruv!$C$10)=0,1,0),0)</f>
        <v>0</v>
      </c>
      <c r="S1445" s="28" t="n">
        <f aca="false">IF($P1445=1,IF(COUNTIFS($B$4:$B1444,$B1445,$C$4:$C1444,$C1445,$P$4:$P1444,1)=0,1,0),0)</f>
        <v>0</v>
      </c>
      <c r="T1445" s="12"/>
    </row>
    <row r="1446" customFormat="false" ht="15" hidden="false" customHeight="false" outlineLevel="0" collapsed="false">
      <c r="A1446" s="20" t="n">
        <v>1442</v>
      </c>
      <c r="B1446" s="12"/>
      <c r="C1446" s="13"/>
      <c r="D1446" s="24"/>
      <c r="E1446" s="12"/>
      <c r="F1446" s="12"/>
      <c r="G1446" s="25"/>
      <c r="H1446" s="25"/>
      <c r="I1446" s="25"/>
      <c r="J1446" s="13"/>
      <c r="K1446" s="13"/>
      <c r="L1446" s="25"/>
      <c r="M1446" s="14" t="str">
        <f aca="false">IF(OR($C1446="",$J1446=""),"",INT(($J1446-$C1446)/365.25))</f>
        <v/>
      </c>
      <c r="N1446" s="14" t="str">
        <f aca="false">IF($M1446="","",IF($M1446&lt;2,"Ha","Yo'q"))</f>
        <v/>
      </c>
      <c r="O1446" s="14" t="str">
        <f aca="false">IF($M1446="","",IF(AND($M1446&gt;=7,$M1446&lt;=17),"Ha","Yo'q"))</f>
        <v/>
      </c>
      <c r="P1446" s="14" t="str">
        <f aca="false">IF(AND($B1446&lt;&gt;"",$J1446&lt;&gt;"",$J1446&lt;=Boshqaruv!$C$10,OR($K1446="",$K1446&gt;Boshqaruv!$C$10),$L1446&lt;&gt;"Tibbiy qarshi ko'rsatma"),1,"")</f>
        <v/>
      </c>
      <c r="Q1446" s="28" t="n">
        <f aca="false">IF(AND($B1446&lt;&gt;"",$J1446&gt;=Boshqaruv!$C$9,$J1446&lt;=Boshqaruv!$C$10),IF(COUNTIFS($B$4:$B1445,$B1446,$C$4:$C1445,$C1446,$J$4:$J1445,"&gt;="&amp;Boshqaruv!$C$9,$J$4:$J1445,"&lt;="&amp;Boshqaruv!$C$10)=0,1,0),0)</f>
        <v>0</v>
      </c>
      <c r="R1446" s="28" t="n">
        <f aca="false">IF(AND($B1446&lt;&gt;"",$J1446&gt;=Boshqaruv!$C$9,$J1446&lt;=Boshqaruv!$C$10,$K1446&lt;&gt;"",$K1446&lt;=Boshqaruv!$C$10),IF(COUNTIFS($B$4:$B1445,$B1446,$C$4:$C1445,$C1446,$J$4:$J1445,"&gt;="&amp;Boshqaruv!$C$9,$J$4:$J1445,"&lt;="&amp;Boshqaruv!$C$10,$K$4:$K1445,"&lt;&gt;",$K$4:$K1445,"&lt;="&amp;Boshqaruv!$C$10)=0,1,0),0)</f>
        <v>0</v>
      </c>
      <c r="S1446" s="28" t="n">
        <f aca="false">IF($P1446=1,IF(COUNTIFS($B$4:$B1445,$B1446,$C$4:$C1445,$C1446,$P$4:$P1445,1)=0,1,0),0)</f>
        <v>0</v>
      </c>
      <c r="T1446" s="12"/>
    </row>
    <row r="1447" customFormat="false" ht="15" hidden="false" customHeight="false" outlineLevel="0" collapsed="false">
      <c r="A1447" s="20" t="n">
        <v>1443</v>
      </c>
      <c r="B1447" s="12"/>
      <c r="C1447" s="13"/>
      <c r="D1447" s="24"/>
      <c r="E1447" s="12"/>
      <c r="F1447" s="12"/>
      <c r="G1447" s="25"/>
      <c r="H1447" s="25"/>
      <c r="I1447" s="25"/>
      <c r="J1447" s="13"/>
      <c r="K1447" s="13"/>
      <c r="L1447" s="25"/>
      <c r="M1447" s="14" t="str">
        <f aca="false">IF(OR($C1447="",$J1447=""),"",INT(($J1447-$C1447)/365.25))</f>
        <v/>
      </c>
      <c r="N1447" s="14" t="str">
        <f aca="false">IF($M1447="","",IF($M1447&lt;2,"Ha","Yo'q"))</f>
        <v/>
      </c>
      <c r="O1447" s="14" t="str">
        <f aca="false">IF($M1447="","",IF(AND($M1447&gt;=7,$M1447&lt;=17),"Ha","Yo'q"))</f>
        <v/>
      </c>
      <c r="P1447" s="14" t="str">
        <f aca="false">IF(AND($B1447&lt;&gt;"",$J1447&lt;&gt;"",$J1447&lt;=Boshqaruv!$C$10,OR($K1447="",$K1447&gt;Boshqaruv!$C$10),$L1447&lt;&gt;"Tibbiy qarshi ko'rsatma"),1,"")</f>
        <v/>
      </c>
      <c r="Q1447" s="28" t="n">
        <f aca="false">IF(AND($B1447&lt;&gt;"",$J1447&gt;=Boshqaruv!$C$9,$J1447&lt;=Boshqaruv!$C$10),IF(COUNTIFS($B$4:$B1446,$B1447,$C$4:$C1446,$C1447,$J$4:$J1446,"&gt;="&amp;Boshqaruv!$C$9,$J$4:$J1446,"&lt;="&amp;Boshqaruv!$C$10)=0,1,0),0)</f>
        <v>0</v>
      </c>
      <c r="R1447" s="28" t="n">
        <f aca="false">IF(AND($B1447&lt;&gt;"",$J1447&gt;=Boshqaruv!$C$9,$J1447&lt;=Boshqaruv!$C$10,$K1447&lt;&gt;"",$K1447&lt;=Boshqaruv!$C$10),IF(COUNTIFS($B$4:$B1446,$B1447,$C$4:$C1446,$C1447,$J$4:$J1446,"&gt;="&amp;Boshqaruv!$C$9,$J$4:$J1446,"&lt;="&amp;Boshqaruv!$C$10,$K$4:$K1446,"&lt;&gt;",$K$4:$K1446,"&lt;="&amp;Boshqaruv!$C$10)=0,1,0),0)</f>
        <v>0</v>
      </c>
      <c r="S1447" s="28" t="n">
        <f aca="false">IF($P1447=1,IF(COUNTIFS($B$4:$B1446,$B1447,$C$4:$C1446,$C1447,$P$4:$P1446,1)=0,1,0),0)</f>
        <v>0</v>
      </c>
      <c r="T1447" s="12"/>
    </row>
    <row r="1448" customFormat="false" ht="15" hidden="false" customHeight="false" outlineLevel="0" collapsed="false">
      <c r="A1448" s="20" t="n">
        <v>1444</v>
      </c>
      <c r="B1448" s="12"/>
      <c r="C1448" s="13"/>
      <c r="D1448" s="24"/>
      <c r="E1448" s="12"/>
      <c r="F1448" s="12"/>
      <c r="G1448" s="25"/>
      <c r="H1448" s="25"/>
      <c r="I1448" s="25"/>
      <c r="J1448" s="13"/>
      <c r="K1448" s="13"/>
      <c r="L1448" s="25"/>
      <c r="M1448" s="14" t="str">
        <f aca="false">IF(OR($C1448="",$J1448=""),"",INT(($J1448-$C1448)/365.25))</f>
        <v/>
      </c>
      <c r="N1448" s="14" t="str">
        <f aca="false">IF($M1448="","",IF($M1448&lt;2,"Ha","Yo'q"))</f>
        <v/>
      </c>
      <c r="O1448" s="14" t="str">
        <f aca="false">IF($M1448="","",IF(AND($M1448&gt;=7,$M1448&lt;=17),"Ha","Yo'q"))</f>
        <v/>
      </c>
      <c r="P1448" s="14" t="str">
        <f aca="false">IF(AND($B1448&lt;&gt;"",$J1448&lt;&gt;"",$J1448&lt;=Boshqaruv!$C$10,OR($K1448="",$K1448&gt;Boshqaruv!$C$10),$L1448&lt;&gt;"Tibbiy qarshi ko'rsatma"),1,"")</f>
        <v/>
      </c>
      <c r="Q1448" s="28" t="n">
        <f aca="false">IF(AND($B1448&lt;&gt;"",$J1448&gt;=Boshqaruv!$C$9,$J1448&lt;=Boshqaruv!$C$10),IF(COUNTIFS($B$4:$B1447,$B1448,$C$4:$C1447,$C1448,$J$4:$J1447,"&gt;="&amp;Boshqaruv!$C$9,$J$4:$J1447,"&lt;="&amp;Boshqaruv!$C$10)=0,1,0),0)</f>
        <v>0</v>
      </c>
      <c r="R1448" s="28" t="n">
        <f aca="false">IF(AND($B1448&lt;&gt;"",$J1448&gt;=Boshqaruv!$C$9,$J1448&lt;=Boshqaruv!$C$10,$K1448&lt;&gt;"",$K1448&lt;=Boshqaruv!$C$10),IF(COUNTIFS($B$4:$B1447,$B1448,$C$4:$C1447,$C1448,$J$4:$J1447,"&gt;="&amp;Boshqaruv!$C$9,$J$4:$J1447,"&lt;="&amp;Boshqaruv!$C$10,$K$4:$K1447,"&lt;&gt;",$K$4:$K1447,"&lt;="&amp;Boshqaruv!$C$10)=0,1,0),0)</f>
        <v>0</v>
      </c>
      <c r="S1448" s="28" t="n">
        <f aca="false">IF($P1448=1,IF(COUNTIFS($B$4:$B1447,$B1448,$C$4:$C1447,$C1448,$P$4:$P1447,1)=0,1,0),0)</f>
        <v>0</v>
      </c>
      <c r="T1448" s="12"/>
    </row>
    <row r="1449" customFormat="false" ht="15" hidden="false" customHeight="false" outlineLevel="0" collapsed="false">
      <c r="A1449" s="20" t="n">
        <v>1445</v>
      </c>
      <c r="B1449" s="12"/>
      <c r="C1449" s="13"/>
      <c r="D1449" s="24"/>
      <c r="E1449" s="12"/>
      <c r="F1449" s="12"/>
      <c r="G1449" s="25"/>
      <c r="H1449" s="25"/>
      <c r="I1449" s="25"/>
      <c r="J1449" s="13"/>
      <c r="K1449" s="13"/>
      <c r="L1449" s="25"/>
      <c r="M1449" s="14" t="str">
        <f aca="false">IF(OR($C1449="",$J1449=""),"",INT(($J1449-$C1449)/365.25))</f>
        <v/>
      </c>
      <c r="N1449" s="14" t="str">
        <f aca="false">IF($M1449="","",IF($M1449&lt;2,"Ha","Yo'q"))</f>
        <v/>
      </c>
      <c r="O1449" s="14" t="str">
        <f aca="false">IF($M1449="","",IF(AND($M1449&gt;=7,$M1449&lt;=17),"Ha","Yo'q"))</f>
        <v/>
      </c>
      <c r="P1449" s="14" t="str">
        <f aca="false">IF(AND($B1449&lt;&gt;"",$J1449&lt;&gt;"",$J1449&lt;=Boshqaruv!$C$10,OR($K1449="",$K1449&gt;Boshqaruv!$C$10),$L1449&lt;&gt;"Tibbiy qarshi ko'rsatma"),1,"")</f>
        <v/>
      </c>
      <c r="Q1449" s="28" t="n">
        <f aca="false">IF(AND($B1449&lt;&gt;"",$J1449&gt;=Boshqaruv!$C$9,$J1449&lt;=Boshqaruv!$C$10),IF(COUNTIFS($B$4:$B1448,$B1449,$C$4:$C1448,$C1449,$J$4:$J1448,"&gt;="&amp;Boshqaruv!$C$9,$J$4:$J1448,"&lt;="&amp;Boshqaruv!$C$10)=0,1,0),0)</f>
        <v>0</v>
      </c>
      <c r="R1449" s="28" t="n">
        <f aca="false">IF(AND($B1449&lt;&gt;"",$J1449&gt;=Boshqaruv!$C$9,$J1449&lt;=Boshqaruv!$C$10,$K1449&lt;&gt;"",$K1449&lt;=Boshqaruv!$C$10),IF(COUNTIFS($B$4:$B1448,$B1449,$C$4:$C1448,$C1449,$J$4:$J1448,"&gt;="&amp;Boshqaruv!$C$9,$J$4:$J1448,"&lt;="&amp;Boshqaruv!$C$10,$K$4:$K1448,"&lt;&gt;",$K$4:$K1448,"&lt;="&amp;Boshqaruv!$C$10)=0,1,0),0)</f>
        <v>0</v>
      </c>
      <c r="S1449" s="28" t="n">
        <f aca="false">IF($P1449=1,IF(COUNTIFS($B$4:$B1448,$B1449,$C$4:$C1448,$C1449,$P$4:$P1448,1)=0,1,0),0)</f>
        <v>0</v>
      </c>
      <c r="T1449" s="12"/>
    </row>
    <row r="1450" customFormat="false" ht="15" hidden="false" customHeight="false" outlineLevel="0" collapsed="false">
      <c r="A1450" s="20" t="n">
        <v>1446</v>
      </c>
      <c r="B1450" s="12"/>
      <c r="C1450" s="13"/>
      <c r="D1450" s="24"/>
      <c r="E1450" s="12"/>
      <c r="F1450" s="12"/>
      <c r="G1450" s="25"/>
      <c r="H1450" s="25"/>
      <c r="I1450" s="25"/>
      <c r="J1450" s="13"/>
      <c r="K1450" s="13"/>
      <c r="L1450" s="25"/>
      <c r="M1450" s="14" t="str">
        <f aca="false">IF(OR($C1450="",$J1450=""),"",INT(($J1450-$C1450)/365.25))</f>
        <v/>
      </c>
      <c r="N1450" s="14" t="str">
        <f aca="false">IF($M1450="","",IF($M1450&lt;2,"Ha","Yo'q"))</f>
        <v/>
      </c>
      <c r="O1450" s="14" t="str">
        <f aca="false">IF($M1450="","",IF(AND($M1450&gt;=7,$M1450&lt;=17),"Ha","Yo'q"))</f>
        <v/>
      </c>
      <c r="P1450" s="14" t="str">
        <f aca="false">IF(AND($B1450&lt;&gt;"",$J1450&lt;&gt;"",$J1450&lt;=Boshqaruv!$C$10,OR($K1450="",$K1450&gt;Boshqaruv!$C$10),$L1450&lt;&gt;"Tibbiy qarshi ko'rsatma"),1,"")</f>
        <v/>
      </c>
      <c r="Q1450" s="28" t="n">
        <f aca="false">IF(AND($B1450&lt;&gt;"",$J1450&gt;=Boshqaruv!$C$9,$J1450&lt;=Boshqaruv!$C$10),IF(COUNTIFS($B$4:$B1449,$B1450,$C$4:$C1449,$C1450,$J$4:$J1449,"&gt;="&amp;Boshqaruv!$C$9,$J$4:$J1449,"&lt;="&amp;Boshqaruv!$C$10)=0,1,0),0)</f>
        <v>0</v>
      </c>
      <c r="R1450" s="28" t="n">
        <f aca="false">IF(AND($B1450&lt;&gt;"",$J1450&gt;=Boshqaruv!$C$9,$J1450&lt;=Boshqaruv!$C$10,$K1450&lt;&gt;"",$K1450&lt;=Boshqaruv!$C$10),IF(COUNTIFS($B$4:$B1449,$B1450,$C$4:$C1449,$C1450,$J$4:$J1449,"&gt;="&amp;Boshqaruv!$C$9,$J$4:$J1449,"&lt;="&amp;Boshqaruv!$C$10,$K$4:$K1449,"&lt;&gt;",$K$4:$K1449,"&lt;="&amp;Boshqaruv!$C$10)=0,1,0),0)</f>
        <v>0</v>
      </c>
      <c r="S1450" s="28" t="n">
        <f aca="false">IF($P1450=1,IF(COUNTIFS($B$4:$B1449,$B1450,$C$4:$C1449,$C1450,$P$4:$P1449,1)=0,1,0),0)</f>
        <v>0</v>
      </c>
      <c r="T1450" s="12"/>
    </row>
    <row r="1451" customFormat="false" ht="15" hidden="false" customHeight="false" outlineLevel="0" collapsed="false">
      <c r="A1451" s="20" t="n">
        <v>1447</v>
      </c>
      <c r="B1451" s="12"/>
      <c r="C1451" s="13"/>
      <c r="D1451" s="24"/>
      <c r="E1451" s="12"/>
      <c r="F1451" s="12"/>
      <c r="G1451" s="25"/>
      <c r="H1451" s="25"/>
      <c r="I1451" s="25"/>
      <c r="J1451" s="13"/>
      <c r="K1451" s="13"/>
      <c r="L1451" s="25"/>
      <c r="M1451" s="14" t="str">
        <f aca="false">IF(OR($C1451="",$J1451=""),"",INT(($J1451-$C1451)/365.25))</f>
        <v/>
      </c>
      <c r="N1451" s="14" t="str">
        <f aca="false">IF($M1451="","",IF($M1451&lt;2,"Ha","Yo'q"))</f>
        <v/>
      </c>
      <c r="O1451" s="14" t="str">
        <f aca="false">IF($M1451="","",IF(AND($M1451&gt;=7,$M1451&lt;=17),"Ha","Yo'q"))</f>
        <v/>
      </c>
      <c r="P1451" s="14" t="str">
        <f aca="false">IF(AND($B1451&lt;&gt;"",$J1451&lt;&gt;"",$J1451&lt;=Boshqaruv!$C$10,OR($K1451="",$K1451&gt;Boshqaruv!$C$10),$L1451&lt;&gt;"Tibbiy qarshi ko'rsatma"),1,"")</f>
        <v/>
      </c>
      <c r="Q1451" s="28" t="n">
        <f aca="false">IF(AND($B1451&lt;&gt;"",$J1451&gt;=Boshqaruv!$C$9,$J1451&lt;=Boshqaruv!$C$10),IF(COUNTIFS($B$4:$B1450,$B1451,$C$4:$C1450,$C1451,$J$4:$J1450,"&gt;="&amp;Boshqaruv!$C$9,$J$4:$J1450,"&lt;="&amp;Boshqaruv!$C$10)=0,1,0),0)</f>
        <v>0</v>
      </c>
      <c r="R1451" s="28" t="n">
        <f aca="false">IF(AND($B1451&lt;&gt;"",$J1451&gt;=Boshqaruv!$C$9,$J1451&lt;=Boshqaruv!$C$10,$K1451&lt;&gt;"",$K1451&lt;=Boshqaruv!$C$10),IF(COUNTIFS($B$4:$B1450,$B1451,$C$4:$C1450,$C1451,$J$4:$J1450,"&gt;="&amp;Boshqaruv!$C$9,$J$4:$J1450,"&lt;="&amp;Boshqaruv!$C$10,$K$4:$K1450,"&lt;&gt;",$K$4:$K1450,"&lt;="&amp;Boshqaruv!$C$10)=0,1,0),0)</f>
        <v>0</v>
      </c>
      <c r="S1451" s="28" t="n">
        <f aca="false">IF($P1451=1,IF(COUNTIFS($B$4:$B1450,$B1451,$C$4:$C1450,$C1451,$P$4:$P1450,1)=0,1,0),0)</f>
        <v>0</v>
      </c>
      <c r="T1451" s="12"/>
    </row>
    <row r="1452" customFormat="false" ht="15" hidden="false" customHeight="false" outlineLevel="0" collapsed="false">
      <c r="A1452" s="20" t="n">
        <v>1448</v>
      </c>
      <c r="B1452" s="12"/>
      <c r="C1452" s="13"/>
      <c r="D1452" s="24"/>
      <c r="E1452" s="12"/>
      <c r="F1452" s="12"/>
      <c r="G1452" s="25"/>
      <c r="H1452" s="25"/>
      <c r="I1452" s="25"/>
      <c r="J1452" s="13"/>
      <c r="K1452" s="13"/>
      <c r="L1452" s="25"/>
      <c r="M1452" s="14" t="str">
        <f aca="false">IF(OR($C1452="",$J1452=""),"",INT(($J1452-$C1452)/365.25))</f>
        <v/>
      </c>
      <c r="N1452" s="14" t="str">
        <f aca="false">IF($M1452="","",IF($M1452&lt;2,"Ha","Yo'q"))</f>
        <v/>
      </c>
      <c r="O1452" s="14" t="str">
        <f aca="false">IF($M1452="","",IF(AND($M1452&gt;=7,$M1452&lt;=17),"Ha","Yo'q"))</f>
        <v/>
      </c>
      <c r="P1452" s="14" t="str">
        <f aca="false">IF(AND($B1452&lt;&gt;"",$J1452&lt;&gt;"",$J1452&lt;=Boshqaruv!$C$10,OR($K1452="",$K1452&gt;Boshqaruv!$C$10),$L1452&lt;&gt;"Tibbiy qarshi ko'rsatma"),1,"")</f>
        <v/>
      </c>
      <c r="Q1452" s="28" t="n">
        <f aca="false">IF(AND($B1452&lt;&gt;"",$J1452&gt;=Boshqaruv!$C$9,$J1452&lt;=Boshqaruv!$C$10),IF(COUNTIFS($B$4:$B1451,$B1452,$C$4:$C1451,$C1452,$J$4:$J1451,"&gt;="&amp;Boshqaruv!$C$9,$J$4:$J1451,"&lt;="&amp;Boshqaruv!$C$10)=0,1,0),0)</f>
        <v>0</v>
      </c>
      <c r="R1452" s="28" t="n">
        <f aca="false">IF(AND($B1452&lt;&gt;"",$J1452&gt;=Boshqaruv!$C$9,$J1452&lt;=Boshqaruv!$C$10,$K1452&lt;&gt;"",$K1452&lt;=Boshqaruv!$C$10),IF(COUNTIFS($B$4:$B1451,$B1452,$C$4:$C1451,$C1452,$J$4:$J1451,"&gt;="&amp;Boshqaruv!$C$9,$J$4:$J1451,"&lt;="&amp;Boshqaruv!$C$10,$K$4:$K1451,"&lt;&gt;",$K$4:$K1451,"&lt;="&amp;Boshqaruv!$C$10)=0,1,0),0)</f>
        <v>0</v>
      </c>
      <c r="S1452" s="28" t="n">
        <f aca="false">IF($P1452=1,IF(COUNTIFS($B$4:$B1451,$B1452,$C$4:$C1451,$C1452,$P$4:$P1451,1)=0,1,0),0)</f>
        <v>0</v>
      </c>
      <c r="T1452" s="12"/>
    </row>
    <row r="1453" customFormat="false" ht="15" hidden="false" customHeight="false" outlineLevel="0" collapsed="false">
      <c r="A1453" s="20" t="n">
        <v>1449</v>
      </c>
      <c r="B1453" s="12"/>
      <c r="C1453" s="13"/>
      <c r="D1453" s="24"/>
      <c r="E1453" s="12"/>
      <c r="F1453" s="12"/>
      <c r="G1453" s="25"/>
      <c r="H1453" s="25"/>
      <c r="I1453" s="25"/>
      <c r="J1453" s="13"/>
      <c r="K1453" s="13"/>
      <c r="L1453" s="25"/>
      <c r="M1453" s="14" t="str">
        <f aca="false">IF(OR($C1453="",$J1453=""),"",INT(($J1453-$C1453)/365.25))</f>
        <v/>
      </c>
      <c r="N1453" s="14" t="str">
        <f aca="false">IF($M1453="","",IF($M1453&lt;2,"Ha","Yo'q"))</f>
        <v/>
      </c>
      <c r="O1453" s="14" t="str">
        <f aca="false">IF($M1453="","",IF(AND($M1453&gt;=7,$M1453&lt;=17),"Ha","Yo'q"))</f>
        <v/>
      </c>
      <c r="P1453" s="14" t="str">
        <f aca="false">IF(AND($B1453&lt;&gt;"",$J1453&lt;&gt;"",$J1453&lt;=Boshqaruv!$C$10,OR($K1453="",$K1453&gt;Boshqaruv!$C$10),$L1453&lt;&gt;"Tibbiy qarshi ko'rsatma"),1,"")</f>
        <v/>
      </c>
      <c r="Q1453" s="28" t="n">
        <f aca="false">IF(AND($B1453&lt;&gt;"",$J1453&gt;=Boshqaruv!$C$9,$J1453&lt;=Boshqaruv!$C$10),IF(COUNTIFS($B$4:$B1452,$B1453,$C$4:$C1452,$C1453,$J$4:$J1452,"&gt;="&amp;Boshqaruv!$C$9,$J$4:$J1452,"&lt;="&amp;Boshqaruv!$C$10)=0,1,0),0)</f>
        <v>0</v>
      </c>
      <c r="R1453" s="28" t="n">
        <f aca="false">IF(AND($B1453&lt;&gt;"",$J1453&gt;=Boshqaruv!$C$9,$J1453&lt;=Boshqaruv!$C$10,$K1453&lt;&gt;"",$K1453&lt;=Boshqaruv!$C$10),IF(COUNTIFS($B$4:$B1452,$B1453,$C$4:$C1452,$C1453,$J$4:$J1452,"&gt;="&amp;Boshqaruv!$C$9,$J$4:$J1452,"&lt;="&amp;Boshqaruv!$C$10,$K$4:$K1452,"&lt;&gt;",$K$4:$K1452,"&lt;="&amp;Boshqaruv!$C$10)=0,1,0),0)</f>
        <v>0</v>
      </c>
      <c r="S1453" s="28" t="n">
        <f aca="false">IF($P1453=1,IF(COUNTIFS($B$4:$B1452,$B1453,$C$4:$C1452,$C1453,$P$4:$P1452,1)=0,1,0),0)</f>
        <v>0</v>
      </c>
      <c r="T1453" s="12"/>
    </row>
    <row r="1454" customFormat="false" ht="15" hidden="false" customHeight="false" outlineLevel="0" collapsed="false">
      <c r="A1454" s="20" t="n">
        <v>1450</v>
      </c>
      <c r="B1454" s="12"/>
      <c r="C1454" s="13"/>
      <c r="D1454" s="24"/>
      <c r="E1454" s="12"/>
      <c r="F1454" s="12"/>
      <c r="G1454" s="25"/>
      <c r="H1454" s="25"/>
      <c r="I1454" s="25"/>
      <c r="J1454" s="13"/>
      <c r="K1454" s="13"/>
      <c r="L1454" s="25"/>
      <c r="M1454" s="14" t="str">
        <f aca="false">IF(OR($C1454="",$J1454=""),"",INT(($J1454-$C1454)/365.25))</f>
        <v/>
      </c>
      <c r="N1454" s="14" t="str">
        <f aca="false">IF($M1454="","",IF($M1454&lt;2,"Ha","Yo'q"))</f>
        <v/>
      </c>
      <c r="O1454" s="14" t="str">
        <f aca="false">IF($M1454="","",IF(AND($M1454&gt;=7,$M1454&lt;=17),"Ha","Yo'q"))</f>
        <v/>
      </c>
      <c r="P1454" s="14" t="str">
        <f aca="false">IF(AND($B1454&lt;&gt;"",$J1454&lt;&gt;"",$J1454&lt;=Boshqaruv!$C$10,OR($K1454="",$K1454&gt;Boshqaruv!$C$10),$L1454&lt;&gt;"Tibbiy qarshi ko'rsatma"),1,"")</f>
        <v/>
      </c>
      <c r="Q1454" s="28" t="n">
        <f aca="false">IF(AND($B1454&lt;&gt;"",$J1454&gt;=Boshqaruv!$C$9,$J1454&lt;=Boshqaruv!$C$10),IF(COUNTIFS($B$4:$B1453,$B1454,$C$4:$C1453,$C1454,$J$4:$J1453,"&gt;="&amp;Boshqaruv!$C$9,$J$4:$J1453,"&lt;="&amp;Boshqaruv!$C$10)=0,1,0),0)</f>
        <v>0</v>
      </c>
      <c r="R1454" s="28" t="n">
        <f aca="false">IF(AND($B1454&lt;&gt;"",$J1454&gt;=Boshqaruv!$C$9,$J1454&lt;=Boshqaruv!$C$10,$K1454&lt;&gt;"",$K1454&lt;=Boshqaruv!$C$10),IF(COUNTIFS($B$4:$B1453,$B1454,$C$4:$C1453,$C1454,$J$4:$J1453,"&gt;="&amp;Boshqaruv!$C$9,$J$4:$J1453,"&lt;="&amp;Boshqaruv!$C$10,$K$4:$K1453,"&lt;&gt;",$K$4:$K1453,"&lt;="&amp;Boshqaruv!$C$10)=0,1,0),0)</f>
        <v>0</v>
      </c>
      <c r="S1454" s="28" t="n">
        <f aca="false">IF($P1454=1,IF(COUNTIFS($B$4:$B1453,$B1454,$C$4:$C1453,$C1454,$P$4:$P1453,1)=0,1,0),0)</f>
        <v>0</v>
      </c>
      <c r="T1454" s="12"/>
    </row>
    <row r="1455" customFormat="false" ht="15" hidden="false" customHeight="false" outlineLevel="0" collapsed="false">
      <c r="A1455" s="20" t="n">
        <v>1451</v>
      </c>
      <c r="B1455" s="12"/>
      <c r="C1455" s="13"/>
      <c r="D1455" s="24"/>
      <c r="E1455" s="12"/>
      <c r="F1455" s="12"/>
      <c r="G1455" s="25"/>
      <c r="H1455" s="25"/>
      <c r="I1455" s="25"/>
      <c r="J1455" s="13"/>
      <c r="K1455" s="13"/>
      <c r="L1455" s="25"/>
      <c r="M1455" s="14" t="str">
        <f aca="false">IF(OR($C1455="",$J1455=""),"",INT(($J1455-$C1455)/365.25))</f>
        <v/>
      </c>
      <c r="N1455" s="14" t="str">
        <f aca="false">IF($M1455="","",IF($M1455&lt;2,"Ha","Yo'q"))</f>
        <v/>
      </c>
      <c r="O1455" s="14" t="str">
        <f aca="false">IF($M1455="","",IF(AND($M1455&gt;=7,$M1455&lt;=17),"Ha","Yo'q"))</f>
        <v/>
      </c>
      <c r="P1455" s="14" t="str">
        <f aca="false">IF(AND($B1455&lt;&gt;"",$J1455&lt;&gt;"",$J1455&lt;=Boshqaruv!$C$10,OR($K1455="",$K1455&gt;Boshqaruv!$C$10),$L1455&lt;&gt;"Tibbiy qarshi ko'rsatma"),1,"")</f>
        <v/>
      </c>
      <c r="Q1455" s="28" t="n">
        <f aca="false">IF(AND($B1455&lt;&gt;"",$J1455&gt;=Boshqaruv!$C$9,$J1455&lt;=Boshqaruv!$C$10),IF(COUNTIFS($B$4:$B1454,$B1455,$C$4:$C1454,$C1455,$J$4:$J1454,"&gt;="&amp;Boshqaruv!$C$9,$J$4:$J1454,"&lt;="&amp;Boshqaruv!$C$10)=0,1,0),0)</f>
        <v>0</v>
      </c>
      <c r="R1455" s="28" t="n">
        <f aca="false">IF(AND($B1455&lt;&gt;"",$J1455&gt;=Boshqaruv!$C$9,$J1455&lt;=Boshqaruv!$C$10,$K1455&lt;&gt;"",$K1455&lt;=Boshqaruv!$C$10),IF(COUNTIFS($B$4:$B1454,$B1455,$C$4:$C1454,$C1455,$J$4:$J1454,"&gt;="&amp;Boshqaruv!$C$9,$J$4:$J1454,"&lt;="&amp;Boshqaruv!$C$10,$K$4:$K1454,"&lt;&gt;",$K$4:$K1454,"&lt;="&amp;Boshqaruv!$C$10)=0,1,0),0)</f>
        <v>0</v>
      </c>
      <c r="S1455" s="28" t="n">
        <f aca="false">IF($P1455=1,IF(COUNTIFS($B$4:$B1454,$B1455,$C$4:$C1454,$C1455,$P$4:$P1454,1)=0,1,0),0)</f>
        <v>0</v>
      </c>
      <c r="T1455" s="12"/>
    </row>
    <row r="1456" customFormat="false" ht="15" hidden="false" customHeight="false" outlineLevel="0" collapsed="false">
      <c r="A1456" s="20" t="n">
        <v>1452</v>
      </c>
      <c r="B1456" s="12"/>
      <c r="C1456" s="13"/>
      <c r="D1456" s="24"/>
      <c r="E1456" s="12"/>
      <c r="F1456" s="12"/>
      <c r="G1456" s="25"/>
      <c r="H1456" s="25"/>
      <c r="I1456" s="25"/>
      <c r="J1456" s="13"/>
      <c r="K1456" s="13"/>
      <c r="L1456" s="25"/>
      <c r="M1456" s="14" t="str">
        <f aca="false">IF(OR($C1456="",$J1456=""),"",INT(($J1456-$C1456)/365.25))</f>
        <v/>
      </c>
      <c r="N1456" s="14" t="str">
        <f aca="false">IF($M1456="","",IF($M1456&lt;2,"Ha","Yo'q"))</f>
        <v/>
      </c>
      <c r="O1456" s="14" t="str">
        <f aca="false">IF($M1456="","",IF(AND($M1456&gt;=7,$M1456&lt;=17),"Ha","Yo'q"))</f>
        <v/>
      </c>
      <c r="P1456" s="14" t="str">
        <f aca="false">IF(AND($B1456&lt;&gt;"",$J1456&lt;&gt;"",$J1456&lt;=Boshqaruv!$C$10,OR($K1456="",$K1456&gt;Boshqaruv!$C$10),$L1456&lt;&gt;"Tibbiy qarshi ko'rsatma"),1,"")</f>
        <v/>
      </c>
      <c r="Q1456" s="28" t="n">
        <f aca="false">IF(AND($B1456&lt;&gt;"",$J1456&gt;=Boshqaruv!$C$9,$J1456&lt;=Boshqaruv!$C$10),IF(COUNTIFS($B$4:$B1455,$B1456,$C$4:$C1455,$C1456,$J$4:$J1455,"&gt;="&amp;Boshqaruv!$C$9,$J$4:$J1455,"&lt;="&amp;Boshqaruv!$C$10)=0,1,0),0)</f>
        <v>0</v>
      </c>
      <c r="R1456" s="28" t="n">
        <f aca="false">IF(AND($B1456&lt;&gt;"",$J1456&gt;=Boshqaruv!$C$9,$J1456&lt;=Boshqaruv!$C$10,$K1456&lt;&gt;"",$K1456&lt;=Boshqaruv!$C$10),IF(COUNTIFS($B$4:$B1455,$B1456,$C$4:$C1455,$C1456,$J$4:$J1455,"&gt;="&amp;Boshqaruv!$C$9,$J$4:$J1455,"&lt;="&amp;Boshqaruv!$C$10,$K$4:$K1455,"&lt;&gt;",$K$4:$K1455,"&lt;="&amp;Boshqaruv!$C$10)=0,1,0),0)</f>
        <v>0</v>
      </c>
      <c r="S1456" s="28" t="n">
        <f aca="false">IF($P1456=1,IF(COUNTIFS($B$4:$B1455,$B1456,$C$4:$C1455,$C1456,$P$4:$P1455,1)=0,1,0),0)</f>
        <v>0</v>
      </c>
      <c r="T1456" s="12"/>
    </row>
    <row r="1457" customFormat="false" ht="15" hidden="false" customHeight="false" outlineLevel="0" collapsed="false">
      <c r="A1457" s="20" t="n">
        <v>1453</v>
      </c>
      <c r="B1457" s="12"/>
      <c r="C1457" s="13"/>
      <c r="D1457" s="24"/>
      <c r="E1457" s="12"/>
      <c r="F1457" s="12"/>
      <c r="G1457" s="25"/>
      <c r="H1457" s="25"/>
      <c r="I1457" s="25"/>
      <c r="J1457" s="13"/>
      <c r="K1457" s="13"/>
      <c r="L1457" s="25"/>
      <c r="M1457" s="14" t="str">
        <f aca="false">IF(OR($C1457="",$J1457=""),"",INT(($J1457-$C1457)/365.25))</f>
        <v/>
      </c>
      <c r="N1457" s="14" t="str">
        <f aca="false">IF($M1457="","",IF($M1457&lt;2,"Ha","Yo'q"))</f>
        <v/>
      </c>
      <c r="O1457" s="14" t="str">
        <f aca="false">IF($M1457="","",IF(AND($M1457&gt;=7,$M1457&lt;=17),"Ha","Yo'q"))</f>
        <v/>
      </c>
      <c r="P1457" s="14" t="str">
        <f aca="false">IF(AND($B1457&lt;&gt;"",$J1457&lt;&gt;"",$J1457&lt;=Boshqaruv!$C$10,OR($K1457="",$K1457&gt;Boshqaruv!$C$10),$L1457&lt;&gt;"Tibbiy qarshi ko'rsatma"),1,"")</f>
        <v/>
      </c>
      <c r="Q1457" s="28" t="n">
        <f aca="false">IF(AND($B1457&lt;&gt;"",$J1457&gt;=Boshqaruv!$C$9,$J1457&lt;=Boshqaruv!$C$10),IF(COUNTIFS($B$4:$B1456,$B1457,$C$4:$C1456,$C1457,$J$4:$J1456,"&gt;="&amp;Boshqaruv!$C$9,$J$4:$J1456,"&lt;="&amp;Boshqaruv!$C$10)=0,1,0),0)</f>
        <v>0</v>
      </c>
      <c r="R1457" s="28" t="n">
        <f aca="false">IF(AND($B1457&lt;&gt;"",$J1457&gt;=Boshqaruv!$C$9,$J1457&lt;=Boshqaruv!$C$10,$K1457&lt;&gt;"",$K1457&lt;=Boshqaruv!$C$10),IF(COUNTIFS($B$4:$B1456,$B1457,$C$4:$C1456,$C1457,$J$4:$J1456,"&gt;="&amp;Boshqaruv!$C$9,$J$4:$J1456,"&lt;="&amp;Boshqaruv!$C$10,$K$4:$K1456,"&lt;&gt;",$K$4:$K1456,"&lt;="&amp;Boshqaruv!$C$10)=0,1,0),0)</f>
        <v>0</v>
      </c>
      <c r="S1457" s="28" t="n">
        <f aca="false">IF($P1457=1,IF(COUNTIFS($B$4:$B1456,$B1457,$C$4:$C1456,$C1457,$P$4:$P1456,1)=0,1,0),0)</f>
        <v>0</v>
      </c>
      <c r="T1457" s="12"/>
    </row>
    <row r="1458" customFormat="false" ht="15" hidden="false" customHeight="false" outlineLevel="0" collapsed="false">
      <c r="A1458" s="20" t="n">
        <v>1454</v>
      </c>
      <c r="B1458" s="12"/>
      <c r="C1458" s="13"/>
      <c r="D1458" s="24"/>
      <c r="E1458" s="12"/>
      <c r="F1458" s="12"/>
      <c r="G1458" s="25"/>
      <c r="H1458" s="25"/>
      <c r="I1458" s="25"/>
      <c r="J1458" s="13"/>
      <c r="K1458" s="13"/>
      <c r="L1458" s="25"/>
      <c r="M1458" s="14" t="str">
        <f aca="false">IF(OR($C1458="",$J1458=""),"",INT(($J1458-$C1458)/365.25))</f>
        <v/>
      </c>
      <c r="N1458" s="14" t="str">
        <f aca="false">IF($M1458="","",IF($M1458&lt;2,"Ha","Yo'q"))</f>
        <v/>
      </c>
      <c r="O1458" s="14" t="str">
        <f aca="false">IF($M1458="","",IF(AND($M1458&gt;=7,$M1458&lt;=17),"Ha","Yo'q"))</f>
        <v/>
      </c>
      <c r="P1458" s="14" t="str">
        <f aca="false">IF(AND($B1458&lt;&gt;"",$J1458&lt;&gt;"",$J1458&lt;=Boshqaruv!$C$10,OR($K1458="",$K1458&gt;Boshqaruv!$C$10),$L1458&lt;&gt;"Tibbiy qarshi ko'rsatma"),1,"")</f>
        <v/>
      </c>
      <c r="Q1458" s="28" t="n">
        <f aca="false">IF(AND($B1458&lt;&gt;"",$J1458&gt;=Boshqaruv!$C$9,$J1458&lt;=Boshqaruv!$C$10),IF(COUNTIFS($B$4:$B1457,$B1458,$C$4:$C1457,$C1458,$J$4:$J1457,"&gt;="&amp;Boshqaruv!$C$9,$J$4:$J1457,"&lt;="&amp;Boshqaruv!$C$10)=0,1,0),0)</f>
        <v>0</v>
      </c>
      <c r="R1458" s="28" t="n">
        <f aca="false">IF(AND($B1458&lt;&gt;"",$J1458&gt;=Boshqaruv!$C$9,$J1458&lt;=Boshqaruv!$C$10,$K1458&lt;&gt;"",$K1458&lt;=Boshqaruv!$C$10),IF(COUNTIFS($B$4:$B1457,$B1458,$C$4:$C1457,$C1458,$J$4:$J1457,"&gt;="&amp;Boshqaruv!$C$9,$J$4:$J1457,"&lt;="&amp;Boshqaruv!$C$10,$K$4:$K1457,"&lt;&gt;",$K$4:$K1457,"&lt;="&amp;Boshqaruv!$C$10)=0,1,0),0)</f>
        <v>0</v>
      </c>
      <c r="S1458" s="28" t="n">
        <f aca="false">IF($P1458=1,IF(COUNTIFS($B$4:$B1457,$B1458,$C$4:$C1457,$C1458,$P$4:$P1457,1)=0,1,0),0)</f>
        <v>0</v>
      </c>
      <c r="T1458" s="12"/>
    </row>
    <row r="1459" customFormat="false" ht="15" hidden="false" customHeight="false" outlineLevel="0" collapsed="false">
      <c r="A1459" s="20" t="n">
        <v>1455</v>
      </c>
      <c r="B1459" s="12"/>
      <c r="C1459" s="13"/>
      <c r="D1459" s="24"/>
      <c r="E1459" s="12"/>
      <c r="F1459" s="12"/>
      <c r="G1459" s="25"/>
      <c r="H1459" s="25"/>
      <c r="I1459" s="25"/>
      <c r="J1459" s="13"/>
      <c r="K1459" s="13"/>
      <c r="L1459" s="25"/>
      <c r="M1459" s="14" t="str">
        <f aca="false">IF(OR($C1459="",$J1459=""),"",INT(($J1459-$C1459)/365.25))</f>
        <v/>
      </c>
      <c r="N1459" s="14" t="str">
        <f aca="false">IF($M1459="","",IF($M1459&lt;2,"Ha","Yo'q"))</f>
        <v/>
      </c>
      <c r="O1459" s="14" t="str">
        <f aca="false">IF($M1459="","",IF(AND($M1459&gt;=7,$M1459&lt;=17),"Ha","Yo'q"))</f>
        <v/>
      </c>
      <c r="P1459" s="14" t="str">
        <f aca="false">IF(AND($B1459&lt;&gt;"",$J1459&lt;&gt;"",$J1459&lt;=Boshqaruv!$C$10,OR($K1459="",$K1459&gt;Boshqaruv!$C$10),$L1459&lt;&gt;"Tibbiy qarshi ko'rsatma"),1,"")</f>
        <v/>
      </c>
      <c r="Q1459" s="28" t="n">
        <f aca="false">IF(AND($B1459&lt;&gt;"",$J1459&gt;=Boshqaruv!$C$9,$J1459&lt;=Boshqaruv!$C$10),IF(COUNTIFS($B$4:$B1458,$B1459,$C$4:$C1458,$C1459,$J$4:$J1458,"&gt;="&amp;Boshqaruv!$C$9,$J$4:$J1458,"&lt;="&amp;Boshqaruv!$C$10)=0,1,0),0)</f>
        <v>0</v>
      </c>
      <c r="R1459" s="28" t="n">
        <f aca="false">IF(AND($B1459&lt;&gt;"",$J1459&gt;=Boshqaruv!$C$9,$J1459&lt;=Boshqaruv!$C$10,$K1459&lt;&gt;"",$K1459&lt;=Boshqaruv!$C$10),IF(COUNTIFS($B$4:$B1458,$B1459,$C$4:$C1458,$C1459,$J$4:$J1458,"&gt;="&amp;Boshqaruv!$C$9,$J$4:$J1458,"&lt;="&amp;Boshqaruv!$C$10,$K$4:$K1458,"&lt;&gt;",$K$4:$K1458,"&lt;="&amp;Boshqaruv!$C$10)=0,1,0),0)</f>
        <v>0</v>
      </c>
      <c r="S1459" s="28" t="n">
        <f aca="false">IF($P1459=1,IF(COUNTIFS($B$4:$B1458,$B1459,$C$4:$C1458,$C1459,$P$4:$P1458,1)=0,1,0),0)</f>
        <v>0</v>
      </c>
      <c r="T1459" s="12"/>
    </row>
    <row r="1460" customFormat="false" ht="15" hidden="false" customHeight="false" outlineLevel="0" collapsed="false">
      <c r="A1460" s="20" t="n">
        <v>1456</v>
      </c>
      <c r="B1460" s="12"/>
      <c r="C1460" s="13"/>
      <c r="D1460" s="24"/>
      <c r="E1460" s="12"/>
      <c r="F1460" s="12"/>
      <c r="G1460" s="25"/>
      <c r="H1460" s="25"/>
      <c r="I1460" s="25"/>
      <c r="J1460" s="13"/>
      <c r="K1460" s="13"/>
      <c r="L1460" s="25"/>
      <c r="M1460" s="14" t="str">
        <f aca="false">IF(OR($C1460="",$J1460=""),"",INT(($J1460-$C1460)/365.25))</f>
        <v/>
      </c>
      <c r="N1460" s="14" t="str">
        <f aca="false">IF($M1460="","",IF($M1460&lt;2,"Ha","Yo'q"))</f>
        <v/>
      </c>
      <c r="O1460" s="14" t="str">
        <f aca="false">IF($M1460="","",IF(AND($M1460&gt;=7,$M1460&lt;=17),"Ha","Yo'q"))</f>
        <v/>
      </c>
      <c r="P1460" s="14" t="str">
        <f aca="false">IF(AND($B1460&lt;&gt;"",$J1460&lt;&gt;"",$J1460&lt;=Boshqaruv!$C$10,OR($K1460="",$K1460&gt;Boshqaruv!$C$10),$L1460&lt;&gt;"Tibbiy qarshi ko'rsatma"),1,"")</f>
        <v/>
      </c>
      <c r="Q1460" s="28" t="n">
        <f aca="false">IF(AND($B1460&lt;&gt;"",$J1460&gt;=Boshqaruv!$C$9,$J1460&lt;=Boshqaruv!$C$10),IF(COUNTIFS($B$4:$B1459,$B1460,$C$4:$C1459,$C1460,$J$4:$J1459,"&gt;="&amp;Boshqaruv!$C$9,$J$4:$J1459,"&lt;="&amp;Boshqaruv!$C$10)=0,1,0),0)</f>
        <v>0</v>
      </c>
      <c r="R1460" s="28" t="n">
        <f aca="false">IF(AND($B1460&lt;&gt;"",$J1460&gt;=Boshqaruv!$C$9,$J1460&lt;=Boshqaruv!$C$10,$K1460&lt;&gt;"",$K1460&lt;=Boshqaruv!$C$10),IF(COUNTIFS($B$4:$B1459,$B1460,$C$4:$C1459,$C1460,$J$4:$J1459,"&gt;="&amp;Boshqaruv!$C$9,$J$4:$J1459,"&lt;="&amp;Boshqaruv!$C$10,$K$4:$K1459,"&lt;&gt;",$K$4:$K1459,"&lt;="&amp;Boshqaruv!$C$10)=0,1,0),0)</f>
        <v>0</v>
      </c>
      <c r="S1460" s="28" t="n">
        <f aca="false">IF($P1460=1,IF(COUNTIFS($B$4:$B1459,$B1460,$C$4:$C1459,$C1460,$P$4:$P1459,1)=0,1,0),0)</f>
        <v>0</v>
      </c>
      <c r="T1460" s="12"/>
    </row>
    <row r="1461" customFormat="false" ht="15" hidden="false" customHeight="false" outlineLevel="0" collapsed="false">
      <c r="A1461" s="20" t="n">
        <v>1457</v>
      </c>
      <c r="B1461" s="12"/>
      <c r="C1461" s="13"/>
      <c r="D1461" s="24"/>
      <c r="E1461" s="12"/>
      <c r="F1461" s="12"/>
      <c r="G1461" s="25"/>
      <c r="H1461" s="25"/>
      <c r="I1461" s="25"/>
      <c r="J1461" s="13"/>
      <c r="K1461" s="13"/>
      <c r="L1461" s="25"/>
      <c r="M1461" s="14" t="str">
        <f aca="false">IF(OR($C1461="",$J1461=""),"",INT(($J1461-$C1461)/365.25))</f>
        <v/>
      </c>
      <c r="N1461" s="14" t="str">
        <f aca="false">IF($M1461="","",IF($M1461&lt;2,"Ha","Yo'q"))</f>
        <v/>
      </c>
      <c r="O1461" s="14" t="str">
        <f aca="false">IF($M1461="","",IF(AND($M1461&gt;=7,$M1461&lt;=17),"Ha","Yo'q"))</f>
        <v/>
      </c>
      <c r="P1461" s="14" t="str">
        <f aca="false">IF(AND($B1461&lt;&gt;"",$J1461&lt;&gt;"",$J1461&lt;=Boshqaruv!$C$10,OR($K1461="",$K1461&gt;Boshqaruv!$C$10),$L1461&lt;&gt;"Tibbiy qarshi ko'rsatma"),1,"")</f>
        <v/>
      </c>
      <c r="Q1461" s="28" t="n">
        <f aca="false">IF(AND($B1461&lt;&gt;"",$J1461&gt;=Boshqaruv!$C$9,$J1461&lt;=Boshqaruv!$C$10),IF(COUNTIFS($B$4:$B1460,$B1461,$C$4:$C1460,$C1461,$J$4:$J1460,"&gt;="&amp;Boshqaruv!$C$9,$J$4:$J1460,"&lt;="&amp;Boshqaruv!$C$10)=0,1,0),0)</f>
        <v>0</v>
      </c>
      <c r="R1461" s="28" t="n">
        <f aca="false">IF(AND($B1461&lt;&gt;"",$J1461&gt;=Boshqaruv!$C$9,$J1461&lt;=Boshqaruv!$C$10,$K1461&lt;&gt;"",$K1461&lt;=Boshqaruv!$C$10),IF(COUNTIFS($B$4:$B1460,$B1461,$C$4:$C1460,$C1461,$J$4:$J1460,"&gt;="&amp;Boshqaruv!$C$9,$J$4:$J1460,"&lt;="&amp;Boshqaruv!$C$10,$K$4:$K1460,"&lt;&gt;",$K$4:$K1460,"&lt;="&amp;Boshqaruv!$C$10)=0,1,0),0)</f>
        <v>0</v>
      </c>
      <c r="S1461" s="28" t="n">
        <f aca="false">IF($P1461=1,IF(COUNTIFS($B$4:$B1460,$B1461,$C$4:$C1460,$C1461,$P$4:$P1460,1)=0,1,0),0)</f>
        <v>0</v>
      </c>
      <c r="T1461" s="12"/>
    </row>
    <row r="1462" customFormat="false" ht="15" hidden="false" customHeight="false" outlineLevel="0" collapsed="false">
      <c r="A1462" s="20" t="n">
        <v>1458</v>
      </c>
      <c r="B1462" s="12"/>
      <c r="C1462" s="13"/>
      <c r="D1462" s="24"/>
      <c r="E1462" s="12"/>
      <c r="F1462" s="12"/>
      <c r="G1462" s="25"/>
      <c r="H1462" s="25"/>
      <c r="I1462" s="25"/>
      <c r="J1462" s="13"/>
      <c r="K1462" s="13"/>
      <c r="L1462" s="25"/>
      <c r="M1462" s="14" t="str">
        <f aca="false">IF(OR($C1462="",$J1462=""),"",INT(($J1462-$C1462)/365.25))</f>
        <v/>
      </c>
      <c r="N1462" s="14" t="str">
        <f aca="false">IF($M1462="","",IF($M1462&lt;2,"Ha","Yo'q"))</f>
        <v/>
      </c>
      <c r="O1462" s="14" t="str">
        <f aca="false">IF($M1462="","",IF(AND($M1462&gt;=7,$M1462&lt;=17),"Ha","Yo'q"))</f>
        <v/>
      </c>
      <c r="P1462" s="14" t="str">
        <f aca="false">IF(AND($B1462&lt;&gt;"",$J1462&lt;&gt;"",$J1462&lt;=Boshqaruv!$C$10,OR($K1462="",$K1462&gt;Boshqaruv!$C$10),$L1462&lt;&gt;"Tibbiy qarshi ko'rsatma"),1,"")</f>
        <v/>
      </c>
      <c r="Q1462" s="28" t="n">
        <f aca="false">IF(AND($B1462&lt;&gt;"",$J1462&gt;=Boshqaruv!$C$9,$J1462&lt;=Boshqaruv!$C$10),IF(COUNTIFS($B$4:$B1461,$B1462,$C$4:$C1461,$C1462,$J$4:$J1461,"&gt;="&amp;Boshqaruv!$C$9,$J$4:$J1461,"&lt;="&amp;Boshqaruv!$C$10)=0,1,0),0)</f>
        <v>0</v>
      </c>
      <c r="R1462" s="28" t="n">
        <f aca="false">IF(AND($B1462&lt;&gt;"",$J1462&gt;=Boshqaruv!$C$9,$J1462&lt;=Boshqaruv!$C$10,$K1462&lt;&gt;"",$K1462&lt;=Boshqaruv!$C$10),IF(COUNTIFS($B$4:$B1461,$B1462,$C$4:$C1461,$C1462,$J$4:$J1461,"&gt;="&amp;Boshqaruv!$C$9,$J$4:$J1461,"&lt;="&amp;Boshqaruv!$C$10,$K$4:$K1461,"&lt;&gt;",$K$4:$K1461,"&lt;="&amp;Boshqaruv!$C$10)=0,1,0),0)</f>
        <v>0</v>
      </c>
      <c r="S1462" s="28" t="n">
        <f aca="false">IF($P1462=1,IF(COUNTIFS($B$4:$B1461,$B1462,$C$4:$C1461,$C1462,$P$4:$P1461,1)=0,1,0),0)</f>
        <v>0</v>
      </c>
      <c r="T1462" s="12"/>
    </row>
    <row r="1463" customFormat="false" ht="15" hidden="false" customHeight="false" outlineLevel="0" collapsed="false">
      <c r="A1463" s="20" t="n">
        <v>1459</v>
      </c>
      <c r="B1463" s="12"/>
      <c r="C1463" s="13"/>
      <c r="D1463" s="24"/>
      <c r="E1463" s="12"/>
      <c r="F1463" s="12"/>
      <c r="G1463" s="25"/>
      <c r="H1463" s="25"/>
      <c r="I1463" s="25"/>
      <c r="J1463" s="13"/>
      <c r="K1463" s="13"/>
      <c r="L1463" s="25"/>
      <c r="M1463" s="14" t="str">
        <f aca="false">IF(OR($C1463="",$J1463=""),"",INT(($J1463-$C1463)/365.25))</f>
        <v/>
      </c>
      <c r="N1463" s="14" t="str">
        <f aca="false">IF($M1463="","",IF($M1463&lt;2,"Ha","Yo'q"))</f>
        <v/>
      </c>
      <c r="O1463" s="14" t="str">
        <f aca="false">IF($M1463="","",IF(AND($M1463&gt;=7,$M1463&lt;=17),"Ha","Yo'q"))</f>
        <v/>
      </c>
      <c r="P1463" s="14" t="str">
        <f aca="false">IF(AND($B1463&lt;&gt;"",$J1463&lt;&gt;"",$J1463&lt;=Boshqaruv!$C$10,OR($K1463="",$K1463&gt;Boshqaruv!$C$10),$L1463&lt;&gt;"Tibbiy qarshi ko'rsatma"),1,"")</f>
        <v/>
      </c>
      <c r="Q1463" s="28" t="n">
        <f aca="false">IF(AND($B1463&lt;&gt;"",$J1463&gt;=Boshqaruv!$C$9,$J1463&lt;=Boshqaruv!$C$10),IF(COUNTIFS($B$4:$B1462,$B1463,$C$4:$C1462,$C1463,$J$4:$J1462,"&gt;="&amp;Boshqaruv!$C$9,$J$4:$J1462,"&lt;="&amp;Boshqaruv!$C$10)=0,1,0),0)</f>
        <v>0</v>
      </c>
      <c r="R1463" s="28" t="n">
        <f aca="false">IF(AND($B1463&lt;&gt;"",$J1463&gt;=Boshqaruv!$C$9,$J1463&lt;=Boshqaruv!$C$10,$K1463&lt;&gt;"",$K1463&lt;=Boshqaruv!$C$10),IF(COUNTIFS($B$4:$B1462,$B1463,$C$4:$C1462,$C1463,$J$4:$J1462,"&gt;="&amp;Boshqaruv!$C$9,$J$4:$J1462,"&lt;="&amp;Boshqaruv!$C$10,$K$4:$K1462,"&lt;&gt;",$K$4:$K1462,"&lt;="&amp;Boshqaruv!$C$10)=0,1,0),0)</f>
        <v>0</v>
      </c>
      <c r="S1463" s="28" t="n">
        <f aca="false">IF($P1463=1,IF(COUNTIFS($B$4:$B1462,$B1463,$C$4:$C1462,$C1463,$P$4:$P1462,1)=0,1,0),0)</f>
        <v>0</v>
      </c>
      <c r="T1463" s="12"/>
    </row>
    <row r="1464" customFormat="false" ht="15" hidden="false" customHeight="false" outlineLevel="0" collapsed="false">
      <c r="A1464" s="20" t="n">
        <v>1460</v>
      </c>
      <c r="B1464" s="12"/>
      <c r="C1464" s="13"/>
      <c r="D1464" s="24"/>
      <c r="E1464" s="12"/>
      <c r="F1464" s="12"/>
      <c r="G1464" s="25"/>
      <c r="H1464" s="25"/>
      <c r="I1464" s="25"/>
      <c r="J1464" s="13"/>
      <c r="K1464" s="13"/>
      <c r="L1464" s="25"/>
      <c r="M1464" s="14" t="str">
        <f aca="false">IF(OR($C1464="",$J1464=""),"",INT(($J1464-$C1464)/365.25))</f>
        <v/>
      </c>
      <c r="N1464" s="14" t="str">
        <f aca="false">IF($M1464="","",IF($M1464&lt;2,"Ha","Yo'q"))</f>
        <v/>
      </c>
      <c r="O1464" s="14" t="str">
        <f aca="false">IF($M1464="","",IF(AND($M1464&gt;=7,$M1464&lt;=17),"Ha","Yo'q"))</f>
        <v/>
      </c>
      <c r="P1464" s="14" t="str">
        <f aca="false">IF(AND($B1464&lt;&gt;"",$J1464&lt;&gt;"",$J1464&lt;=Boshqaruv!$C$10,OR($K1464="",$K1464&gt;Boshqaruv!$C$10),$L1464&lt;&gt;"Tibbiy qarshi ko'rsatma"),1,"")</f>
        <v/>
      </c>
      <c r="Q1464" s="28" t="n">
        <f aca="false">IF(AND($B1464&lt;&gt;"",$J1464&gt;=Boshqaruv!$C$9,$J1464&lt;=Boshqaruv!$C$10),IF(COUNTIFS($B$4:$B1463,$B1464,$C$4:$C1463,$C1464,$J$4:$J1463,"&gt;="&amp;Boshqaruv!$C$9,$J$4:$J1463,"&lt;="&amp;Boshqaruv!$C$10)=0,1,0),0)</f>
        <v>0</v>
      </c>
      <c r="R1464" s="28" t="n">
        <f aca="false">IF(AND($B1464&lt;&gt;"",$J1464&gt;=Boshqaruv!$C$9,$J1464&lt;=Boshqaruv!$C$10,$K1464&lt;&gt;"",$K1464&lt;=Boshqaruv!$C$10),IF(COUNTIFS($B$4:$B1463,$B1464,$C$4:$C1463,$C1464,$J$4:$J1463,"&gt;="&amp;Boshqaruv!$C$9,$J$4:$J1463,"&lt;="&amp;Boshqaruv!$C$10,$K$4:$K1463,"&lt;&gt;",$K$4:$K1463,"&lt;="&amp;Boshqaruv!$C$10)=0,1,0),0)</f>
        <v>0</v>
      </c>
      <c r="S1464" s="28" t="n">
        <f aca="false">IF($P1464=1,IF(COUNTIFS($B$4:$B1463,$B1464,$C$4:$C1463,$C1464,$P$4:$P1463,1)=0,1,0),0)</f>
        <v>0</v>
      </c>
      <c r="T1464" s="12"/>
    </row>
    <row r="1465" customFormat="false" ht="15" hidden="false" customHeight="false" outlineLevel="0" collapsed="false">
      <c r="A1465" s="20" t="n">
        <v>1461</v>
      </c>
      <c r="B1465" s="12"/>
      <c r="C1465" s="13"/>
      <c r="D1465" s="24"/>
      <c r="E1465" s="12"/>
      <c r="F1465" s="12"/>
      <c r="G1465" s="25"/>
      <c r="H1465" s="25"/>
      <c r="I1465" s="25"/>
      <c r="J1465" s="13"/>
      <c r="K1465" s="13"/>
      <c r="L1465" s="25"/>
      <c r="M1465" s="14" t="str">
        <f aca="false">IF(OR($C1465="",$J1465=""),"",INT(($J1465-$C1465)/365.25))</f>
        <v/>
      </c>
      <c r="N1465" s="14" t="str">
        <f aca="false">IF($M1465="","",IF($M1465&lt;2,"Ha","Yo'q"))</f>
        <v/>
      </c>
      <c r="O1465" s="14" t="str">
        <f aca="false">IF($M1465="","",IF(AND($M1465&gt;=7,$M1465&lt;=17),"Ha","Yo'q"))</f>
        <v/>
      </c>
      <c r="P1465" s="14" t="str">
        <f aca="false">IF(AND($B1465&lt;&gt;"",$J1465&lt;&gt;"",$J1465&lt;=Boshqaruv!$C$10,OR($K1465="",$K1465&gt;Boshqaruv!$C$10),$L1465&lt;&gt;"Tibbiy qarshi ko'rsatma"),1,"")</f>
        <v/>
      </c>
      <c r="Q1465" s="28" t="n">
        <f aca="false">IF(AND($B1465&lt;&gt;"",$J1465&gt;=Boshqaruv!$C$9,$J1465&lt;=Boshqaruv!$C$10),IF(COUNTIFS($B$4:$B1464,$B1465,$C$4:$C1464,$C1465,$J$4:$J1464,"&gt;="&amp;Boshqaruv!$C$9,$J$4:$J1464,"&lt;="&amp;Boshqaruv!$C$10)=0,1,0),0)</f>
        <v>0</v>
      </c>
      <c r="R1465" s="28" t="n">
        <f aca="false">IF(AND($B1465&lt;&gt;"",$J1465&gt;=Boshqaruv!$C$9,$J1465&lt;=Boshqaruv!$C$10,$K1465&lt;&gt;"",$K1465&lt;=Boshqaruv!$C$10),IF(COUNTIFS($B$4:$B1464,$B1465,$C$4:$C1464,$C1465,$J$4:$J1464,"&gt;="&amp;Boshqaruv!$C$9,$J$4:$J1464,"&lt;="&amp;Boshqaruv!$C$10,$K$4:$K1464,"&lt;&gt;",$K$4:$K1464,"&lt;="&amp;Boshqaruv!$C$10)=0,1,0),0)</f>
        <v>0</v>
      </c>
      <c r="S1465" s="28" t="n">
        <f aca="false">IF($P1465=1,IF(COUNTIFS($B$4:$B1464,$B1465,$C$4:$C1464,$C1465,$P$4:$P1464,1)=0,1,0),0)</f>
        <v>0</v>
      </c>
      <c r="T1465" s="12"/>
    </row>
    <row r="1466" customFormat="false" ht="15" hidden="false" customHeight="false" outlineLevel="0" collapsed="false">
      <c r="A1466" s="20" t="n">
        <v>1462</v>
      </c>
      <c r="B1466" s="12"/>
      <c r="C1466" s="13"/>
      <c r="D1466" s="24"/>
      <c r="E1466" s="12"/>
      <c r="F1466" s="12"/>
      <c r="G1466" s="25"/>
      <c r="H1466" s="25"/>
      <c r="I1466" s="25"/>
      <c r="J1466" s="13"/>
      <c r="K1466" s="13"/>
      <c r="L1466" s="25"/>
      <c r="M1466" s="14" t="str">
        <f aca="false">IF(OR($C1466="",$J1466=""),"",INT(($J1466-$C1466)/365.25))</f>
        <v/>
      </c>
      <c r="N1466" s="14" t="str">
        <f aca="false">IF($M1466="","",IF($M1466&lt;2,"Ha","Yo'q"))</f>
        <v/>
      </c>
      <c r="O1466" s="14" t="str">
        <f aca="false">IF($M1466="","",IF(AND($M1466&gt;=7,$M1466&lt;=17),"Ha","Yo'q"))</f>
        <v/>
      </c>
      <c r="P1466" s="14" t="str">
        <f aca="false">IF(AND($B1466&lt;&gt;"",$J1466&lt;&gt;"",$J1466&lt;=Boshqaruv!$C$10,OR($K1466="",$K1466&gt;Boshqaruv!$C$10),$L1466&lt;&gt;"Tibbiy qarshi ko'rsatma"),1,"")</f>
        <v/>
      </c>
      <c r="Q1466" s="28" t="n">
        <f aca="false">IF(AND($B1466&lt;&gt;"",$J1466&gt;=Boshqaruv!$C$9,$J1466&lt;=Boshqaruv!$C$10),IF(COUNTIFS($B$4:$B1465,$B1466,$C$4:$C1465,$C1466,$J$4:$J1465,"&gt;="&amp;Boshqaruv!$C$9,$J$4:$J1465,"&lt;="&amp;Boshqaruv!$C$10)=0,1,0),0)</f>
        <v>0</v>
      </c>
      <c r="R1466" s="28" t="n">
        <f aca="false">IF(AND($B1466&lt;&gt;"",$J1466&gt;=Boshqaruv!$C$9,$J1466&lt;=Boshqaruv!$C$10,$K1466&lt;&gt;"",$K1466&lt;=Boshqaruv!$C$10),IF(COUNTIFS($B$4:$B1465,$B1466,$C$4:$C1465,$C1466,$J$4:$J1465,"&gt;="&amp;Boshqaruv!$C$9,$J$4:$J1465,"&lt;="&amp;Boshqaruv!$C$10,$K$4:$K1465,"&lt;&gt;",$K$4:$K1465,"&lt;="&amp;Boshqaruv!$C$10)=0,1,0),0)</f>
        <v>0</v>
      </c>
      <c r="S1466" s="28" t="n">
        <f aca="false">IF($P1466=1,IF(COUNTIFS($B$4:$B1465,$B1466,$C$4:$C1465,$C1466,$P$4:$P1465,1)=0,1,0),0)</f>
        <v>0</v>
      </c>
      <c r="T1466" s="12"/>
    </row>
    <row r="1467" customFormat="false" ht="15" hidden="false" customHeight="false" outlineLevel="0" collapsed="false">
      <c r="A1467" s="20" t="n">
        <v>1463</v>
      </c>
      <c r="B1467" s="12"/>
      <c r="C1467" s="13"/>
      <c r="D1467" s="24"/>
      <c r="E1467" s="12"/>
      <c r="F1467" s="12"/>
      <c r="G1467" s="25"/>
      <c r="H1467" s="25"/>
      <c r="I1467" s="25"/>
      <c r="J1467" s="13"/>
      <c r="K1467" s="13"/>
      <c r="L1467" s="25"/>
      <c r="M1467" s="14" t="str">
        <f aca="false">IF(OR($C1467="",$J1467=""),"",INT(($J1467-$C1467)/365.25))</f>
        <v/>
      </c>
      <c r="N1467" s="14" t="str">
        <f aca="false">IF($M1467="","",IF($M1467&lt;2,"Ha","Yo'q"))</f>
        <v/>
      </c>
      <c r="O1467" s="14" t="str">
        <f aca="false">IF($M1467="","",IF(AND($M1467&gt;=7,$M1467&lt;=17),"Ha","Yo'q"))</f>
        <v/>
      </c>
      <c r="P1467" s="14" t="str">
        <f aca="false">IF(AND($B1467&lt;&gt;"",$J1467&lt;&gt;"",$J1467&lt;=Boshqaruv!$C$10,OR($K1467="",$K1467&gt;Boshqaruv!$C$10),$L1467&lt;&gt;"Tibbiy qarshi ko'rsatma"),1,"")</f>
        <v/>
      </c>
      <c r="Q1467" s="28" t="n">
        <f aca="false">IF(AND($B1467&lt;&gt;"",$J1467&gt;=Boshqaruv!$C$9,$J1467&lt;=Boshqaruv!$C$10),IF(COUNTIFS($B$4:$B1466,$B1467,$C$4:$C1466,$C1467,$J$4:$J1466,"&gt;="&amp;Boshqaruv!$C$9,$J$4:$J1466,"&lt;="&amp;Boshqaruv!$C$10)=0,1,0),0)</f>
        <v>0</v>
      </c>
      <c r="R1467" s="28" t="n">
        <f aca="false">IF(AND($B1467&lt;&gt;"",$J1467&gt;=Boshqaruv!$C$9,$J1467&lt;=Boshqaruv!$C$10,$K1467&lt;&gt;"",$K1467&lt;=Boshqaruv!$C$10),IF(COUNTIFS($B$4:$B1466,$B1467,$C$4:$C1466,$C1467,$J$4:$J1466,"&gt;="&amp;Boshqaruv!$C$9,$J$4:$J1466,"&lt;="&amp;Boshqaruv!$C$10,$K$4:$K1466,"&lt;&gt;",$K$4:$K1466,"&lt;="&amp;Boshqaruv!$C$10)=0,1,0),0)</f>
        <v>0</v>
      </c>
      <c r="S1467" s="28" t="n">
        <f aca="false">IF($P1467=1,IF(COUNTIFS($B$4:$B1466,$B1467,$C$4:$C1466,$C1467,$P$4:$P1466,1)=0,1,0),0)</f>
        <v>0</v>
      </c>
      <c r="T1467" s="12"/>
    </row>
    <row r="1468" customFormat="false" ht="15" hidden="false" customHeight="false" outlineLevel="0" collapsed="false">
      <c r="A1468" s="20" t="n">
        <v>1464</v>
      </c>
      <c r="B1468" s="12"/>
      <c r="C1468" s="13"/>
      <c r="D1468" s="24"/>
      <c r="E1468" s="12"/>
      <c r="F1468" s="12"/>
      <c r="G1468" s="25"/>
      <c r="H1468" s="25"/>
      <c r="I1468" s="25"/>
      <c r="J1468" s="13"/>
      <c r="K1468" s="13"/>
      <c r="L1468" s="25"/>
      <c r="M1468" s="14" t="str">
        <f aca="false">IF(OR($C1468="",$J1468=""),"",INT(($J1468-$C1468)/365.25))</f>
        <v/>
      </c>
      <c r="N1468" s="14" t="str">
        <f aca="false">IF($M1468="","",IF($M1468&lt;2,"Ha","Yo'q"))</f>
        <v/>
      </c>
      <c r="O1468" s="14" t="str">
        <f aca="false">IF($M1468="","",IF(AND($M1468&gt;=7,$M1468&lt;=17),"Ha","Yo'q"))</f>
        <v/>
      </c>
      <c r="P1468" s="14" t="str">
        <f aca="false">IF(AND($B1468&lt;&gt;"",$J1468&lt;&gt;"",$J1468&lt;=Boshqaruv!$C$10,OR($K1468="",$K1468&gt;Boshqaruv!$C$10),$L1468&lt;&gt;"Tibbiy qarshi ko'rsatma"),1,"")</f>
        <v/>
      </c>
      <c r="Q1468" s="28" t="n">
        <f aca="false">IF(AND($B1468&lt;&gt;"",$J1468&gt;=Boshqaruv!$C$9,$J1468&lt;=Boshqaruv!$C$10),IF(COUNTIFS($B$4:$B1467,$B1468,$C$4:$C1467,$C1468,$J$4:$J1467,"&gt;="&amp;Boshqaruv!$C$9,$J$4:$J1467,"&lt;="&amp;Boshqaruv!$C$10)=0,1,0),0)</f>
        <v>0</v>
      </c>
      <c r="R1468" s="28" t="n">
        <f aca="false">IF(AND($B1468&lt;&gt;"",$J1468&gt;=Boshqaruv!$C$9,$J1468&lt;=Boshqaruv!$C$10,$K1468&lt;&gt;"",$K1468&lt;=Boshqaruv!$C$10),IF(COUNTIFS($B$4:$B1467,$B1468,$C$4:$C1467,$C1468,$J$4:$J1467,"&gt;="&amp;Boshqaruv!$C$9,$J$4:$J1467,"&lt;="&amp;Boshqaruv!$C$10,$K$4:$K1467,"&lt;&gt;",$K$4:$K1467,"&lt;="&amp;Boshqaruv!$C$10)=0,1,0),0)</f>
        <v>0</v>
      </c>
      <c r="S1468" s="28" t="n">
        <f aca="false">IF($P1468=1,IF(COUNTIFS($B$4:$B1467,$B1468,$C$4:$C1467,$C1468,$P$4:$P1467,1)=0,1,0),0)</f>
        <v>0</v>
      </c>
      <c r="T1468" s="12"/>
    </row>
    <row r="1469" customFormat="false" ht="15" hidden="false" customHeight="false" outlineLevel="0" collapsed="false">
      <c r="A1469" s="20" t="n">
        <v>1465</v>
      </c>
      <c r="B1469" s="12"/>
      <c r="C1469" s="13"/>
      <c r="D1469" s="24"/>
      <c r="E1469" s="12"/>
      <c r="F1469" s="12"/>
      <c r="G1469" s="25"/>
      <c r="H1469" s="25"/>
      <c r="I1469" s="25"/>
      <c r="J1469" s="13"/>
      <c r="K1469" s="13"/>
      <c r="L1469" s="25"/>
      <c r="M1469" s="14" t="str">
        <f aca="false">IF(OR($C1469="",$J1469=""),"",INT(($J1469-$C1469)/365.25))</f>
        <v/>
      </c>
      <c r="N1469" s="14" t="str">
        <f aca="false">IF($M1469="","",IF($M1469&lt;2,"Ha","Yo'q"))</f>
        <v/>
      </c>
      <c r="O1469" s="14" t="str">
        <f aca="false">IF($M1469="","",IF(AND($M1469&gt;=7,$M1469&lt;=17),"Ha","Yo'q"))</f>
        <v/>
      </c>
      <c r="P1469" s="14" t="str">
        <f aca="false">IF(AND($B1469&lt;&gt;"",$J1469&lt;&gt;"",$J1469&lt;=Boshqaruv!$C$10,OR($K1469="",$K1469&gt;Boshqaruv!$C$10),$L1469&lt;&gt;"Tibbiy qarshi ko'rsatma"),1,"")</f>
        <v/>
      </c>
      <c r="Q1469" s="28" t="n">
        <f aca="false">IF(AND($B1469&lt;&gt;"",$J1469&gt;=Boshqaruv!$C$9,$J1469&lt;=Boshqaruv!$C$10),IF(COUNTIFS($B$4:$B1468,$B1469,$C$4:$C1468,$C1469,$J$4:$J1468,"&gt;="&amp;Boshqaruv!$C$9,$J$4:$J1468,"&lt;="&amp;Boshqaruv!$C$10)=0,1,0),0)</f>
        <v>0</v>
      </c>
      <c r="R1469" s="28" t="n">
        <f aca="false">IF(AND($B1469&lt;&gt;"",$J1469&gt;=Boshqaruv!$C$9,$J1469&lt;=Boshqaruv!$C$10,$K1469&lt;&gt;"",$K1469&lt;=Boshqaruv!$C$10),IF(COUNTIFS($B$4:$B1468,$B1469,$C$4:$C1468,$C1469,$J$4:$J1468,"&gt;="&amp;Boshqaruv!$C$9,$J$4:$J1468,"&lt;="&amp;Boshqaruv!$C$10,$K$4:$K1468,"&lt;&gt;",$K$4:$K1468,"&lt;="&amp;Boshqaruv!$C$10)=0,1,0),0)</f>
        <v>0</v>
      </c>
      <c r="S1469" s="28" t="n">
        <f aca="false">IF($P1469=1,IF(COUNTIFS($B$4:$B1468,$B1469,$C$4:$C1468,$C1469,$P$4:$P1468,1)=0,1,0),0)</f>
        <v>0</v>
      </c>
      <c r="T1469" s="12"/>
    </row>
    <row r="1470" customFormat="false" ht="15" hidden="false" customHeight="false" outlineLevel="0" collapsed="false">
      <c r="A1470" s="20" t="n">
        <v>1466</v>
      </c>
      <c r="B1470" s="12"/>
      <c r="C1470" s="13"/>
      <c r="D1470" s="24"/>
      <c r="E1470" s="12"/>
      <c r="F1470" s="12"/>
      <c r="G1470" s="25"/>
      <c r="H1470" s="25"/>
      <c r="I1470" s="25"/>
      <c r="J1470" s="13"/>
      <c r="K1470" s="13"/>
      <c r="L1470" s="25"/>
      <c r="M1470" s="14" t="str">
        <f aca="false">IF(OR($C1470="",$J1470=""),"",INT(($J1470-$C1470)/365.25))</f>
        <v/>
      </c>
      <c r="N1470" s="14" t="str">
        <f aca="false">IF($M1470="","",IF($M1470&lt;2,"Ha","Yo'q"))</f>
        <v/>
      </c>
      <c r="O1470" s="14" t="str">
        <f aca="false">IF($M1470="","",IF(AND($M1470&gt;=7,$M1470&lt;=17),"Ha","Yo'q"))</f>
        <v/>
      </c>
      <c r="P1470" s="14" t="str">
        <f aca="false">IF(AND($B1470&lt;&gt;"",$J1470&lt;&gt;"",$J1470&lt;=Boshqaruv!$C$10,OR($K1470="",$K1470&gt;Boshqaruv!$C$10),$L1470&lt;&gt;"Tibbiy qarshi ko'rsatma"),1,"")</f>
        <v/>
      </c>
      <c r="Q1470" s="28" t="n">
        <f aca="false">IF(AND($B1470&lt;&gt;"",$J1470&gt;=Boshqaruv!$C$9,$J1470&lt;=Boshqaruv!$C$10),IF(COUNTIFS($B$4:$B1469,$B1470,$C$4:$C1469,$C1470,$J$4:$J1469,"&gt;="&amp;Boshqaruv!$C$9,$J$4:$J1469,"&lt;="&amp;Boshqaruv!$C$10)=0,1,0),0)</f>
        <v>0</v>
      </c>
      <c r="R1470" s="28" t="n">
        <f aca="false">IF(AND($B1470&lt;&gt;"",$J1470&gt;=Boshqaruv!$C$9,$J1470&lt;=Boshqaruv!$C$10,$K1470&lt;&gt;"",$K1470&lt;=Boshqaruv!$C$10),IF(COUNTIFS($B$4:$B1469,$B1470,$C$4:$C1469,$C1470,$J$4:$J1469,"&gt;="&amp;Boshqaruv!$C$9,$J$4:$J1469,"&lt;="&amp;Boshqaruv!$C$10,$K$4:$K1469,"&lt;&gt;",$K$4:$K1469,"&lt;="&amp;Boshqaruv!$C$10)=0,1,0),0)</f>
        <v>0</v>
      </c>
      <c r="S1470" s="28" t="n">
        <f aca="false">IF($P1470=1,IF(COUNTIFS($B$4:$B1469,$B1470,$C$4:$C1469,$C1470,$P$4:$P1469,1)=0,1,0),0)</f>
        <v>0</v>
      </c>
      <c r="T1470" s="12"/>
    </row>
    <row r="1471" customFormat="false" ht="15" hidden="false" customHeight="false" outlineLevel="0" collapsed="false">
      <c r="A1471" s="20" t="n">
        <v>1467</v>
      </c>
      <c r="B1471" s="12"/>
      <c r="C1471" s="13"/>
      <c r="D1471" s="24"/>
      <c r="E1471" s="12"/>
      <c r="F1471" s="12"/>
      <c r="G1471" s="25"/>
      <c r="H1471" s="25"/>
      <c r="I1471" s="25"/>
      <c r="J1471" s="13"/>
      <c r="K1471" s="13"/>
      <c r="L1471" s="25"/>
      <c r="M1471" s="14" t="str">
        <f aca="false">IF(OR($C1471="",$J1471=""),"",INT(($J1471-$C1471)/365.25))</f>
        <v/>
      </c>
      <c r="N1471" s="14" t="str">
        <f aca="false">IF($M1471="","",IF($M1471&lt;2,"Ha","Yo'q"))</f>
        <v/>
      </c>
      <c r="O1471" s="14" t="str">
        <f aca="false">IF($M1471="","",IF(AND($M1471&gt;=7,$M1471&lt;=17),"Ha","Yo'q"))</f>
        <v/>
      </c>
      <c r="P1471" s="14" t="str">
        <f aca="false">IF(AND($B1471&lt;&gt;"",$J1471&lt;&gt;"",$J1471&lt;=Boshqaruv!$C$10,OR($K1471="",$K1471&gt;Boshqaruv!$C$10),$L1471&lt;&gt;"Tibbiy qarshi ko'rsatma"),1,"")</f>
        <v/>
      </c>
      <c r="Q1471" s="28" t="n">
        <f aca="false">IF(AND($B1471&lt;&gt;"",$J1471&gt;=Boshqaruv!$C$9,$J1471&lt;=Boshqaruv!$C$10),IF(COUNTIFS($B$4:$B1470,$B1471,$C$4:$C1470,$C1471,$J$4:$J1470,"&gt;="&amp;Boshqaruv!$C$9,$J$4:$J1470,"&lt;="&amp;Boshqaruv!$C$10)=0,1,0),0)</f>
        <v>0</v>
      </c>
      <c r="R1471" s="28" t="n">
        <f aca="false">IF(AND($B1471&lt;&gt;"",$J1471&gt;=Boshqaruv!$C$9,$J1471&lt;=Boshqaruv!$C$10,$K1471&lt;&gt;"",$K1471&lt;=Boshqaruv!$C$10),IF(COUNTIFS($B$4:$B1470,$B1471,$C$4:$C1470,$C1471,$J$4:$J1470,"&gt;="&amp;Boshqaruv!$C$9,$J$4:$J1470,"&lt;="&amp;Boshqaruv!$C$10,$K$4:$K1470,"&lt;&gt;",$K$4:$K1470,"&lt;="&amp;Boshqaruv!$C$10)=0,1,0),0)</f>
        <v>0</v>
      </c>
      <c r="S1471" s="28" t="n">
        <f aca="false">IF($P1471=1,IF(COUNTIFS($B$4:$B1470,$B1471,$C$4:$C1470,$C1471,$P$4:$P1470,1)=0,1,0),0)</f>
        <v>0</v>
      </c>
      <c r="T1471" s="12"/>
    </row>
    <row r="1472" customFormat="false" ht="15" hidden="false" customHeight="false" outlineLevel="0" collapsed="false">
      <c r="A1472" s="20" t="n">
        <v>1468</v>
      </c>
      <c r="B1472" s="12"/>
      <c r="C1472" s="13"/>
      <c r="D1472" s="24"/>
      <c r="E1472" s="12"/>
      <c r="F1472" s="12"/>
      <c r="G1472" s="25"/>
      <c r="H1472" s="25"/>
      <c r="I1472" s="25"/>
      <c r="J1472" s="13"/>
      <c r="K1472" s="13"/>
      <c r="L1472" s="25"/>
      <c r="M1472" s="14" t="str">
        <f aca="false">IF(OR($C1472="",$J1472=""),"",INT(($J1472-$C1472)/365.25))</f>
        <v/>
      </c>
      <c r="N1472" s="14" t="str">
        <f aca="false">IF($M1472="","",IF($M1472&lt;2,"Ha","Yo'q"))</f>
        <v/>
      </c>
      <c r="O1472" s="14" t="str">
        <f aca="false">IF($M1472="","",IF(AND($M1472&gt;=7,$M1472&lt;=17),"Ha","Yo'q"))</f>
        <v/>
      </c>
      <c r="P1472" s="14" t="str">
        <f aca="false">IF(AND($B1472&lt;&gt;"",$J1472&lt;&gt;"",$J1472&lt;=Boshqaruv!$C$10,OR($K1472="",$K1472&gt;Boshqaruv!$C$10),$L1472&lt;&gt;"Tibbiy qarshi ko'rsatma"),1,"")</f>
        <v/>
      </c>
      <c r="Q1472" s="28" t="n">
        <f aca="false">IF(AND($B1472&lt;&gt;"",$J1472&gt;=Boshqaruv!$C$9,$J1472&lt;=Boshqaruv!$C$10),IF(COUNTIFS($B$4:$B1471,$B1472,$C$4:$C1471,$C1472,$J$4:$J1471,"&gt;="&amp;Boshqaruv!$C$9,$J$4:$J1471,"&lt;="&amp;Boshqaruv!$C$10)=0,1,0),0)</f>
        <v>0</v>
      </c>
      <c r="R1472" s="28" t="n">
        <f aca="false">IF(AND($B1472&lt;&gt;"",$J1472&gt;=Boshqaruv!$C$9,$J1472&lt;=Boshqaruv!$C$10,$K1472&lt;&gt;"",$K1472&lt;=Boshqaruv!$C$10),IF(COUNTIFS($B$4:$B1471,$B1472,$C$4:$C1471,$C1472,$J$4:$J1471,"&gt;="&amp;Boshqaruv!$C$9,$J$4:$J1471,"&lt;="&amp;Boshqaruv!$C$10,$K$4:$K1471,"&lt;&gt;",$K$4:$K1471,"&lt;="&amp;Boshqaruv!$C$10)=0,1,0),0)</f>
        <v>0</v>
      </c>
      <c r="S1472" s="28" t="n">
        <f aca="false">IF($P1472=1,IF(COUNTIFS($B$4:$B1471,$B1472,$C$4:$C1471,$C1472,$P$4:$P1471,1)=0,1,0),0)</f>
        <v>0</v>
      </c>
      <c r="T1472" s="12"/>
    </row>
    <row r="1473" customFormat="false" ht="15" hidden="false" customHeight="false" outlineLevel="0" collapsed="false">
      <c r="A1473" s="20" t="n">
        <v>1469</v>
      </c>
      <c r="B1473" s="12"/>
      <c r="C1473" s="13"/>
      <c r="D1473" s="24"/>
      <c r="E1473" s="12"/>
      <c r="F1473" s="12"/>
      <c r="G1473" s="25"/>
      <c r="H1473" s="25"/>
      <c r="I1473" s="25"/>
      <c r="J1473" s="13"/>
      <c r="K1473" s="13"/>
      <c r="L1473" s="25"/>
      <c r="M1473" s="14" t="str">
        <f aca="false">IF(OR($C1473="",$J1473=""),"",INT(($J1473-$C1473)/365.25))</f>
        <v/>
      </c>
      <c r="N1473" s="14" t="str">
        <f aca="false">IF($M1473="","",IF($M1473&lt;2,"Ha","Yo'q"))</f>
        <v/>
      </c>
      <c r="O1473" s="14" t="str">
        <f aca="false">IF($M1473="","",IF(AND($M1473&gt;=7,$M1473&lt;=17),"Ha","Yo'q"))</f>
        <v/>
      </c>
      <c r="P1473" s="14" t="str">
        <f aca="false">IF(AND($B1473&lt;&gt;"",$J1473&lt;&gt;"",$J1473&lt;=Boshqaruv!$C$10,OR($K1473="",$K1473&gt;Boshqaruv!$C$10),$L1473&lt;&gt;"Tibbiy qarshi ko'rsatma"),1,"")</f>
        <v/>
      </c>
      <c r="Q1473" s="28" t="n">
        <f aca="false">IF(AND($B1473&lt;&gt;"",$J1473&gt;=Boshqaruv!$C$9,$J1473&lt;=Boshqaruv!$C$10),IF(COUNTIFS($B$4:$B1472,$B1473,$C$4:$C1472,$C1473,$J$4:$J1472,"&gt;="&amp;Boshqaruv!$C$9,$J$4:$J1472,"&lt;="&amp;Boshqaruv!$C$10)=0,1,0),0)</f>
        <v>0</v>
      </c>
      <c r="R1473" s="28" t="n">
        <f aca="false">IF(AND($B1473&lt;&gt;"",$J1473&gt;=Boshqaruv!$C$9,$J1473&lt;=Boshqaruv!$C$10,$K1473&lt;&gt;"",$K1473&lt;=Boshqaruv!$C$10),IF(COUNTIFS($B$4:$B1472,$B1473,$C$4:$C1472,$C1473,$J$4:$J1472,"&gt;="&amp;Boshqaruv!$C$9,$J$4:$J1472,"&lt;="&amp;Boshqaruv!$C$10,$K$4:$K1472,"&lt;&gt;",$K$4:$K1472,"&lt;="&amp;Boshqaruv!$C$10)=0,1,0),0)</f>
        <v>0</v>
      </c>
      <c r="S1473" s="28" t="n">
        <f aca="false">IF($P1473=1,IF(COUNTIFS($B$4:$B1472,$B1473,$C$4:$C1472,$C1473,$P$4:$P1472,1)=0,1,0),0)</f>
        <v>0</v>
      </c>
      <c r="T1473" s="12"/>
    </row>
    <row r="1474" customFormat="false" ht="15" hidden="false" customHeight="false" outlineLevel="0" collapsed="false">
      <c r="A1474" s="20" t="n">
        <v>1470</v>
      </c>
      <c r="B1474" s="12"/>
      <c r="C1474" s="13"/>
      <c r="D1474" s="24"/>
      <c r="E1474" s="12"/>
      <c r="F1474" s="12"/>
      <c r="G1474" s="25"/>
      <c r="H1474" s="25"/>
      <c r="I1474" s="25"/>
      <c r="J1474" s="13"/>
      <c r="K1474" s="13"/>
      <c r="L1474" s="25"/>
      <c r="M1474" s="14" t="str">
        <f aca="false">IF(OR($C1474="",$J1474=""),"",INT(($J1474-$C1474)/365.25))</f>
        <v/>
      </c>
      <c r="N1474" s="14" t="str">
        <f aca="false">IF($M1474="","",IF($M1474&lt;2,"Ha","Yo'q"))</f>
        <v/>
      </c>
      <c r="O1474" s="14" t="str">
        <f aca="false">IF($M1474="","",IF(AND($M1474&gt;=7,$M1474&lt;=17),"Ha","Yo'q"))</f>
        <v/>
      </c>
      <c r="P1474" s="14" t="str">
        <f aca="false">IF(AND($B1474&lt;&gt;"",$J1474&lt;&gt;"",$J1474&lt;=Boshqaruv!$C$10,OR($K1474="",$K1474&gt;Boshqaruv!$C$10),$L1474&lt;&gt;"Tibbiy qarshi ko'rsatma"),1,"")</f>
        <v/>
      </c>
      <c r="Q1474" s="28" t="n">
        <f aca="false">IF(AND($B1474&lt;&gt;"",$J1474&gt;=Boshqaruv!$C$9,$J1474&lt;=Boshqaruv!$C$10),IF(COUNTIFS($B$4:$B1473,$B1474,$C$4:$C1473,$C1474,$J$4:$J1473,"&gt;="&amp;Boshqaruv!$C$9,$J$4:$J1473,"&lt;="&amp;Boshqaruv!$C$10)=0,1,0),0)</f>
        <v>0</v>
      </c>
      <c r="R1474" s="28" t="n">
        <f aca="false">IF(AND($B1474&lt;&gt;"",$J1474&gt;=Boshqaruv!$C$9,$J1474&lt;=Boshqaruv!$C$10,$K1474&lt;&gt;"",$K1474&lt;=Boshqaruv!$C$10),IF(COUNTIFS($B$4:$B1473,$B1474,$C$4:$C1473,$C1474,$J$4:$J1473,"&gt;="&amp;Boshqaruv!$C$9,$J$4:$J1473,"&lt;="&amp;Boshqaruv!$C$10,$K$4:$K1473,"&lt;&gt;",$K$4:$K1473,"&lt;="&amp;Boshqaruv!$C$10)=0,1,0),0)</f>
        <v>0</v>
      </c>
      <c r="S1474" s="28" t="n">
        <f aca="false">IF($P1474=1,IF(COUNTIFS($B$4:$B1473,$B1474,$C$4:$C1473,$C1474,$P$4:$P1473,1)=0,1,0),0)</f>
        <v>0</v>
      </c>
      <c r="T1474" s="12"/>
    </row>
    <row r="1475" customFormat="false" ht="15" hidden="false" customHeight="false" outlineLevel="0" collapsed="false">
      <c r="A1475" s="20" t="n">
        <v>1471</v>
      </c>
      <c r="B1475" s="12"/>
      <c r="C1475" s="13"/>
      <c r="D1475" s="24"/>
      <c r="E1475" s="12"/>
      <c r="F1475" s="12"/>
      <c r="G1475" s="25"/>
      <c r="H1475" s="25"/>
      <c r="I1475" s="25"/>
      <c r="J1475" s="13"/>
      <c r="K1475" s="13"/>
      <c r="L1475" s="25"/>
      <c r="M1475" s="14" t="str">
        <f aca="false">IF(OR($C1475="",$J1475=""),"",INT(($J1475-$C1475)/365.25))</f>
        <v/>
      </c>
      <c r="N1475" s="14" t="str">
        <f aca="false">IF($M1475="","",IF($M1475&lt;2,"Ha","Yo'q"))</f>
        <v/>
      </c>
      <c r="O1475" s="14" t="str">
        <f aca="false">IF($M1475="","",IF(AND($M1475&gt;=7,$M1475&lt;=17),"Ha","Yo'q"))</f>
        <v/>
      </c>
      <c r="P1475" s="14" t="str">
        <f aca="false">IF(AND($B1475&lt;&gt;"",$J1475&lt;&gt;"",$J1475&lt;=Boshqaruv!$C$10,OR($K1475="",$K1475&gt;Boshqaruv!$C$10),$L1475&lt;&gt;"Tibbiy qarshi ko'rsatma"),1,"")</f>
        <v/>
      </c>
      <c r="Q1475" s="28" t="n">
        <f aca="false">IF(AND($B1475&lt;&gt;"",$J1475&gt;=Boshqaruv!$C$9,$J1475&lt;=Boshqaruv!$C$10),IF(COUNTIFS($B$4:$B1474,$B1475,$C$4:$C1474,$C1475,$J$4:$J1474,"&gt;="&amp;Boshqaruv!$C$9,$J$4:$J1474,"&lt;="&amp;Boshqaruv!$C$10)=0,1,0),0)</f>
        <v>0</v>
      </c>
      <c r="R1475" s="28" t="n">
        <f aca="false">IF(AND($B1475&lt;&gt;"",$J1475&gt;=Boshqaruv!$C$9,$J1475&lt;=Boshqaruv!$C$10,$K1475&lt;&gt;"",$K1475&lt;=Boshqaruv!$C$10),IF(COUNTIFS($B$4:$B1474,$B1475,$C$4:$C1474,$C1475,$J$4:$J1474,"&gt;="&amp;Boshqaruv!$C$9,$J$4:$J1474,"&lt;="&amp;Boshqaruv!$C$10,$K$4:$K1474,"&lt;&gt;",$K$4:$K1474,"&lt;="&amp;Boshqaruv!$C$10)=0,1,0),0)</f>
        <v>0</v>
      </c>
      <c r="S1475" s="28" t="n">
        <f aca="false">IF($P1475=1,IF(COUNTIFS($B$4:$B1474,$B1475,$C$4:$C1474,$C1475,$P$4:$P1474,1)=0,1,0),0)</f>
        <v>0</v>
      </c>
      <c r="T1475" s="12"/>
    </row>
    <row r="1476" customFormat="false" ht="15" hidden="false" customHeight="false" outlineLevel="0" collapsed="false">
      <c r="A1476" s="20" t="n">
        <v>1472</v>
      </c>
      <c r="B1476" s="12"/>
      <c r="C1476" s="13"/>
      <c r="D1476" s="24"/>
      <c r="E1476" s="12"/>
      <c r="F1476" s="12"/>
      <c r="G1476" s="25"/>
      <c r="H1476" s="25"/>
      <c r="I1476" s="25"/>
      <c r="J1476" s="13"/>
      <c r="K1476" s="13"/>
      <c r="L1476" s="25"/>
      <c r="M1476" s="14" t="str">
        <f aca="false">IF(OR($C1476="",$J1476=""),"",INT(($J1476-$C1476)/365.25))</f>
        <v/>
      </c>
      <c r="N1476" s="14" t="str">
        <f aca="false">IF($M1476="","",IF($M1476&lt;2,"Ha","Yo'q"))</f>
        <v/>
      </c>
      <c r="O1476" s="14" t="str">
        <f aca="false">IF($M1476="","",IF(AND($M1476&gt;=7,$M1476&lt;=17),"Ha","Yo'q"))</f>
        <v/>
      </c>
      <c r="P1476" s="14" t="str">
        <f aca="false">IF(AND($B1476&lt;&gt;"",$J1476&lt;&gt;"",$J1476&lt;=Boshqaruv!$C$10,OR($K1476="",$K1476&gt;Boshqaruv!$C$10),$L1476&lt;&gt;"Tibbiy qarshi ko'rsatma"),1,"")</f>
        <v/>
      </c>
      <c r="Q1476" s="28" t="n">
        <f aca="false">IF(AND($B1476&lt;&gt;"",$J1476&gt;=Boshqaruv!$C$9,$J1476&lt;=Boshqaruv!$C$10),IF(COUNTIFS($B$4:$B1475,$B1476,$C$4:$C1475,$C1476,$J$4:$J1475,"&gt;="&amp;Boshqaruv!$C$9,$J$4:$J1475,"&lt;="&amp;Boshqaruv!$C$10)=0,1,0),0)</f>
        <v>0</v>
      </c>
      <c r="R1476" s="28" t="n">
        <f aca="false">IF(AND($B1476&lt;&gt;"",$J1476&gt;=Boshqaruv!$C$9,$J1476&lt;=Boshqaruv!$C$10,$K1476&lt;&gt;"",$K1476&lt;=Boshqaruv!$C$10),IF(COUNTIFS($B$4:$B1475,$B1476,$C$4:$C1475,$C1476,$J$4:$J1475,"&gt;="&amp;Boshqaruv!$C$9,$J$4:$J1475,"&lt;="&amp;Boshqaruv!$C$10,$K$4:$K1475,"&lt;&gt;",$K$4:$K1475,"&lt;="&amp;Boshqaruv!$C$10)=0,1,0),0)</f>
        <v>0</v>
      </c>
      <c r="S1476" s="28" t="n">
        <f aca="false">IF($P1476=1,IF(COUNTIFS($B$4:$B1475,$B1476,$C$4:$C1475,$C1476,$P$4:$P1475,1)=0,1,0),0)</f>
        <v>0</v>
      </c>
      <c r="T1476" s="12"/>
    </row>
    <row r="1477" customFormat="false" ht="15" hidden="false" customHeight="false" outlineLevel="0" collapsed="false">
      <c r="A1477" s="20" t="n">
        <v>1473</v>
      </c>
      <c r="B1477" s="12"/>
      <c r="C1477" s="13"/>
      <c r="D1477" s="24"/>
      <c r="E1477" s="12"/>
      <c r="F1477" s="12"/>
      <c r="G1477" s="25"/>
      <c r="H1477" s="25"/>
      <c r="I1477" s="25"/>
      <c r="J1477" s="13"/>
      <c r="K1477" s="13"/>
      <c r="L1477" s="25"/>
      <c r="M1477" s="14" t="str">
        <f aca="false">IF(OR($C1477="",$J1477=""),"",INT(($J1477-$C1477)/365.25))</f>
        <v/>
      </c>
      <c r="N1477" s="14" t="str">
        <f aca="false">IF($M1477="","",IF($M1477&lt;2,"Ha","Yo'q"))</f>
        <v/>
      </c>
      <c r="O1477" s="14" t="str">
        <f aca="false">IF($M1477="","",IF(AND($M1477&gt;=7,$M1477&lt;=17),"Ha","Yo'q"))</f>
        <v/>
      </c>
      <c r="P1477" s="14" t="str">
        <f aca="false">IF(AND($B1477&lt;&gt;"",$J1477&lt;&gt;"",$J1477&lt;=Boshqaruv!$C$10,OR($K1477="",$K1477&gt;Boshqaruv!$C$10),$L1477&lt;&gt;"Tibbiy qarshi ko'rsatma"),1,"")</f>
        <v/>
      </c>
      <c r="Q1477" s="28" t="n">
        <f aca="false">IF(AND($B1477&lt;&gt;"",$J1477&gt;=Boshqaruv!$C$9,$J1477&lt;=Boshqaruv!$C$10),IF(COUNTIFS($B$4:$B1476,$B1477,$C$4:$C1476,$C1477,$J$4:$J1476,"&gt;="&amp;Boshqaruv!$C$9,$J$4:$J1476,"&lt;="&amp;Boshqaruv!$C$10)=0,1,0),0)</f>
        <v>0</v>
      </c>
      <c r="R1477" s="28" t="n">
        <f aca="false">IF(AND($B1477&lt;&gt;"",$J1477&gt;=Boshqaruv!$C$9,$J1477&lt;=Boshqaruv!$C$10,$K1477&lt;&gt;"",$K1477&lt;=Boshqaruv!$C$10),IF(COUNTIFS($B$4:$B1476,$B1477,$C$4:$C1476,$C1477,$J$4:$J1476,"&gt;="&amp;Boshqaruv!$C$9,$J$4:$J1476,"&lt;="&amp;Boshqaruv!$C$10,$K$4:$K1476,"&lt;&gt;",$K$4:$K1476,"&lt;="&amp;Boshqaruv!$C$10)=0,1,0),0)</f>
        <v>0</v>
      </c>
      <c r="S1477" s="28" t="n">
        <f aca="false">IF($P1477=1,IF(COUNTIFS($B$4:$B1476,$B1477,$C$4:$C1476,$C1477,$P$4:$P1476,1)=0,1,0),0)</f>
        <v>0</v>
      </c>
      <c r="T1477" s="12"/>
    </row>
    <row r="1478" customFormat="false" ht="15" hidden="false" customHeight="false" outlineLevel="0" collapsed="false">
      <c r="A1478" s="20" t="n">
        <v>1474</v>
      </c>
      <c r="B1478" s="12"/>
      <c r="C1478" s="13"/>
      <c r="D1478" s="24"/>
      <c r="E1478" s="12"/>
      <c r="F1478" s="12"/>
      <c r="G1478" s="25"/>
      <c r="H1478" s="25"/>
      <c r="I1478" s="25"/>
      <c r="J1478" s="13"/>
      <c r="K1478" s="13"/>
      <c r="L1478" s="25"/>
      <c r="M1478" s="14" t="str">
        <f aca="false">IF(OR($C1478="",$J1478=""),"",INT(($J1478-$C1478)/365.25))</f>
        <v/>
      </c>
      <c r="N1478" s="14" t="str">
        <f aca="false">IF($M1478="","",IF($M1478&lt;2,"Ha","Yo'q"))</f>
        <v/>
      </c>
      <c r="O1478" s="14" t="str">
        <f aca="false">IF($M1478="","",IF(AND($M1478&gt;=7,$M1478&lt;=17),"Ha","Yo'q"))</f>
        <v/>
      </c>
      <c r="P1478" s="14" t="str">
        <f aca="false">IF(AND($B1478&lt;&gt;"",$J1478&lt;&gt;"",$J1478&lt;=Boshqaruv!$C$10,OR($K1478="",$K1478&gt;Boshqaruv!$C$10),$L1478&lt;&gt;"Tibbiy qarshi ko'rsatma"),1,"")</f>
        <v/>
      </c>
      <c r="Q1478" s="28" t="n">
        <f aca="false">IF(AND($B1478&lt;&gt;"",$J1478&gt;=Boshqaruv!$C$9,$J1478&lt;=Boshqaruv!$C$10),IF(COUNTIFS($B$4:$B1477,$B1478,$C$4:$C1477,$C1478,$J$4:$J1477,"&gt;="&amp;Boshqaruv!$C$9,$J$4:$J1477,"&lt;="&amp;Boshqaruv!$C$10)=0,1,0),0)</f>
        <v>0</v>
      </c>
      <c r="R1478" s="28" t="n">
        <f aca="false">IF(AND($B1478&lt;&gt;"",$J1478&gt;=Boshqaruv!$C$9,$J1478&lt;=Boshqaruv!$C$10,$K1478&lt;&gt;"",$K1478&lt;=Boshqaruv!$C$10),IF(COUNTIFS($B$4:$B1477,$B1478,$C$4:$C1477,$C1478,$J$4:$J1477,"&gt;="&amp;Boshqaruv!$C$9,$J$4:$J1477,"&lt;="&amp;Boshqaruv!$C$10,$K$4:$K1477,"&lt;&gt;",$K$4:$K1477,"&lt;="&amp;Boshqaruv!$C$10)=0,1,0),0)</f>
        <v>0</v>
      </c>
      <c r="S1478" s="28" t="n">
        <f aca="false">IF($P1478=1,IF(COUNTIFS($B$4:$B1477,$B1478,$C$4:$C1477,$C1478,$P$4:$P1477,1)=0,1,0),0)</f>
        <v>0</v>
      </c>
      <c r="T1478" s="12"/>
    </row>
    <row r="1479" customFormat="false" ht="15" hidden="false" customHeight="false" outlineLevel="0" collapsed="false">
      <c r="A1479" s="20" t="n">
        <v>1475</v>
      </c>
      <c r="B1479" s="12"/>
      <c r="C1479" s="13"/>
      <c r="D1479" s="24"/>
      <c r="E1479" s="12"/>
      <c r="F1479" s="12"/>
      <c r="G1479" s="25"/>
      <c r="H1479" s="25"/>
      <c r="I1479" s="25"/>
      <c r="J1479" s="13"/>
      <c r="K1479" s="13"/>
      <c r="L1479" s="25"/>
      <c r="M1479" s="14" t="str">
        <f aca="false">IF(OR($C1479="",$J1479=""),"",INT(($J1479-$C1479)/365.25))</f>
        <v/>
      </c>
      <c r="N1479" s="14" t="str">
        <f aca="false">IF($M1479="","",IF($M1479&lt;2,"Ha","Yo'q"))</f>
        <v/>
      </c>
      <c r="O1479" s="14" t="str">
        <f aca="false">IF($M1479="","",IF(AND($M1479&gt;=7,$M1479&lt;=17),"Ha","Yo'q"))</f>
        <v/>
      </c>
      <c r="P1479" s="14" t="str">
        <f aca="false">IF(AND($B1479&lt;&gt;"",$J1479&lt;&gt;"",$J1479&lt;=Boshqaruv!$C$10,OR($K1479="",$K1479&gt;Boshqaruv!$C$10),$L1479&lt;&gt;"Tibbiy qarshi ko'rsatma"),1,"")</f>
        <v/>
      </c>
      <c r="Q1479" s="28" t="n">
        <f aca="false">IF(AND($B1479&lt;&gt;"",$J1479&gt;=Boshqaruv!$C$9,$J1479&lt;=Boshqaruv!$C$10),IF(COUNTIFS($B$4:$B1478,$B1479,$C$4:$C1478,$C1479,$J$4:$J1478,"&gt;="&amp;Boshqaruv!$C$9,$J$4:$J1478,"&lt;="&amp;Boshqaruv!$C$10)=0,1,0),0)</f>
        <v>0</v>
      </c>
      <c r="R1479" s="28" t="n">
        <f aca="false">IF(AND($B1479&lt;&gt;"",$J1479&gt;=Boshqaruv!$C$9,$J1479&lt;=Boshqaruv!$C$10,$K1479&lt;&gt;"",$K1479&lt;=Boshqaruv!$C$10),IF(COUNTIFS($B$4:$B1478,$B1479,$C$4:$C1478,$C1479,$J$4:$J1478,"&gt;="&amp;Boshqaruv!$C$9,$J$4:$J1478,"&lt;="&amp;Boshqaruv!$C$10,$K$4:$K1478,"&lt;&gt;",$K$4:$K1478,"&lt;="&amp;Boshqaruv!$C$10)=0,1,0),0)</f>
        <v>0</v>
      </c>
      <c r="S1479" s="28" t="n">
        <f aca="false">IF($P1479=1,IF(COUNTIFS($B$4:$B1478,$B1479,$C$4:$C1478,$C1479,$P$4:$P1478,1)=0,1,0),0)</f>
        <v>0</v>
      </c>
      <c r="T1479" s="12"/>
    </row>
    <row r="1480" customFormat="false" ht="15" hidden="false" customHeight="false" outlineLevel="0" collapsed="false">
      <c r="A1480" s="20" t="n">
        <v>1476</v>
      </c>
      <c r="B1480" s="12"/>
      <c r="C1480" s="13"/>
      <c r="D1480" s="24"/>
      <c r="E1480" s="12"/>
      <c r="F1480" s="12"/>
      <c r="G1480" s="25"/>
      <c r="H1480" s="25"/>
      <c r="I1480" s="25"/>
      <c r="J1480" s="13"/>
      <c r="K1480" s="13"/>
      <c r="L1480" s="25"/>
      <c r="M1480" s="14" t="str">
        <f aca="false">IF(OR($C1480="",$J1480=""),"",INT(($J1480-$C1480)/365.25))</f>
        <v/>
      </c>
      <c r="N1480" s="14" t="str">
        <f aca="false">IF($M1480="","",IF($M1480&lt;2,"Ha","Yo'q"))</f>
        <v/>
      </c>
      <c r="O1480" s="14" t="str">
        <f aca="false">IF($M1480="","",IF(AND($M1480&gt;=7,$M1480&lt;=17),"Ha","Yo'q"))</f>
        <v/>
      </c>
      <c r="P1480" s="14" t="str">
        <f aca="false">IF(AND($B1480&lt;&gt;"",$J1480&lt;&gt;"",$J1480&lt;=Boshqaruv!$C$10,OR($K1480="",$K1480&gt;Boshqaruv!$C$10),$L1480&lt;&gt;"Tibbiy qarshi ko'rsatma"),1,"")</f>
        <v/>
      </c>
      <c r="Q1480" s="28" t="n">
        <f aca="false">IF(AND($B1480&lt;&gt;"",$J1480&gt;=Boshqaruv!$C$9,$J1480&lt;=Boshqaruv!$C$10),IF(COUNTIFS($B$4:$B1479,$B1480,$C$4:$C1479,$C1480,$J$4:$J1479,"&gt;="&amp;Boshqaruv!$C$9,$J$4:$J1479,"&lt;="&amp;Boshqaruv!$C$10)=0,1,0),0)</f>
        <v>0</v>
      </c>
      <c r="R1480" s="28" t="n">
        <f aca="false">IF(AND($B1480&lt;&gt;"",$J1480&gt;=Boshqaruv!$C$9,$J1480&lt;=Boshqaruv!$C$10,$K1480&lt;&gt;"",$K1480&lt;=Boshqaruv!$C$10),IF(COUNTIFS($B$4:$B1479,$B1480,$C$4:$C1479,$C1480,$J$4:$J1479,"&gt;="&amp;Boshqaruv!$C$9,$J$4:$J1479,"&lt;="&amp;Boshqaruv!$C$10,$K$4:$K1479,"&lt;&gt;",$K$4:$K1479,"&lt;="&amp;Boshqaruv!$C$10)=0,1,0),0)</f>
        <v>0</v>
      </c>
      <c r="S1480" s="28" t="n">
        <f aca="false">IF($P1480=1,IF(COUNTIFS($B$4:$B1479,$B1480,$C$4:$C1479,$C1480,$P$4:$P1479,1)=0,1,0),0)</f>
        <v>0</v>
      </c>
      <c r="T1480" s="12"/>
    </row>
    <row r="1481" customFormat="false" ht="15" hidden="false" customHeight="false" outlineLevel="0" collapsed="false">
      <c r="A1481" s="20" t="n">
        <v>1477</v>
      </c>
      <c r="B1481" s="12"/>
      <c r="C1481" s="13"/>
      <c r="D1481" s="24"/>
      <c r="E1481" s="12"/>
      <c r="F1481" s="12"/>
      <c r="G1481" s="25"/>
      <c r="H1481" s="25"/>
      <c r="I1481" s="25"/>
      <c r="J1481" s="13"/>
      <c r="K1481" s="13"/>
      <c r="L1481" s="25"/>
      <c r="M1481" s="14" t="str">
        <f aca="false">IF(OR($C1481="",$J1481=""),"",INT(($J1481-$C1481)/365.25))</f>
        <v/>
      </c>
      <c r="N1481" s="14" t="str">
        <f aca="false">IF($M1481="","",IF($M1481&lt;2,"Ha","Yo'q"))</f>
        <v/>
      </c>
      <c r="O1481" s="14" t="str">
        <f aca="false">IF($M1481="","",IF(AND($M1481&gt;=7,$M1481&lt;=17),"Ha","Yo'q"))</f>
        <v/>
      </c>
      <c r="P1481" s="14" t="str">
        <f aca="false">IF(AND($B1481&lt;&gt;"",$J1481&lt;&gt;"",$J1481&lt;=Boshqaruv!$C$10,OR($K1481="",$K1481&gt;Boshqaruv!$C$10),$L1481&lt;&gt;"Tibbiy qarshi ko'rsatma"),1,"")</f>
        <v/>
      </c>
      <c r="Q1481" s="28" t="n">
        <f aca="false">IF(AND($B1481&lt;&gt;"",$J1481&gt;=Boshqaruv!$C$9,$J1481&lt;=Boshqaruv!$C$10),IF(COUNTIFS($B$4:$B1480,$B1481,$C$4:$C1480,$C1481,$J$4:$J1480,"&gt;="&amp;Boshqaruv!$C$9,$J$4:$J1480,"&lt;="&amp;Boshqaruv!$C$10)=0,1,0),0)</f>
        <v>0</v>
      </c>
      <c r="R1481" s="28" t="n">
        <f aca="false">IF(AND($B1481&lt;&gt;"",$J1481&gt;=Boshqaruv!$C$9,$J1481&lt;=Boshqaruv!$C$10,$K1481&lt;&gt;"",$K1481&lt;=Boshqaruv!$C$10),IF(COUNTIFS($B$4:$B1480,$B1481,$C$4:$C1480,$C1481,$J$4:$J1480,"&gt;="&amp;Boshqaruv!$C$9,$J$4:$J1480,"&lt;="&amp;Boshqaruv!$C$10,$K$4:$K1480,"&lt;&gt;",$K$4:$K1480,"&lt;="&amp;Boshqaruv!$C$10)=0,1,0),0)</f>
        <v>0</v>
      </c>
      <c r="S1481" s="28" t="n">
        <f aca="false">IF($P1481=1,IF(COUNTIFS($B$4:$B1480,$B1481,$C$4:$C1480,$C1481,$P$4:$P1480,1)=0,1,0),0)</f>
        <v>0</v>
      </c>
      <c r="T1481" s="12"/>
    </row>
    <row r="1482" customFormat="false" ht="15" hidden="false" customHeight="false" outlineLevel="0" collapsed="false">
      <c r="A1482" s="20" t="n">
        <v>1478</v>
      </c>
      <c r="B1482" s="12"/>
      <c r="C1482" s="13"/>
      <c r="D1482" s="24"/>
      <c r="E1482" s="12"/>
      <c r="F1482" s="12"/>
      <c r="G1482" s="25"/>
      <c r="H1482" s="25"/>
      <c r="I1482" s="25"/>
      <c r="J1482" s="13"/>
      <c r="K1482" s="13"/>
      <c r="L1482" s="25"/>
      <c r="M1482" s="14" t="str">
        <f aca="false">IF(OR($C1482="",$J1482=""),"",INT(($J1482-$C1482)/365.25))</f>
        <v/>
      </c>
      <c r="N1482" s="14" t="str">
        <f aca="false">IF($M1482="","",IF($M1482&lt;2,"Ha","Yo'q"))</f>
        <v/>
      </c>
      <c r="O1482" s="14" t="str">
        <f aca="false">IF($M1482="","",IF(AND($M1482&gt;=7,$M1482&lt;=17),"Ha","Yo'q"))</f>
        <v/>
      </c>
      <c r="P1482" s="14" t="str">
        <f aca="false">IF(AND($B1482&lt;&gt;"",$J1482&lt;&gt;"",$J1482&lt;=Boshqaruv!$C$10,OR($K1482="",$K1482&gt;Boshqaruv!$C$10),$L1482&lt;&gt;"Tibbiy qarshi ko'rsatma"),1,"")</f>
        <v/>
      </c>
      <c r="Q1482" s="28" t="n">
        <f aca="false">IF(AND($B1482&lt;&gt;"",$J1482&gt;=Boshqaruv!$C$9,$J1482&lt;=Boshqaruv!$C$10),IF(COUNTIFS($B$4:$B1481,$B1482,$C$4:$C1481,$C1482,$J$4:$J1481,"&gt;="&amp;Boshqaruv!$C$9,$J$4:$J1481,"&lt;="&amp;Boshqaruv!$C$10)=0,1,0),0)</f>
        <v>0</v>
      </c>
      <c r="R1482" s="28" t="n">
        <f aca="false">IF(AND($B1482&lt;&gt;"",$J1482&gt;=Boshqaruv!$C$9,$J1482&lt;=Boshqaruv!$C$10,$K1482&lt;&gt;"",$K1482&lt;=Boshqaruv!$C$10),IF(COUNTIFS($B$4:$B1481,$B1482,$C$4:$C1481,$C1482,$J$4:$J1481,"&gt;="&amp;Boshqaruv!$C$9,$J$4:$J1481,"&lt;="&amp;Boshqaruv!$C$10,$K$4:$K1481,"&lt;&gt;",$K$4:$K1481,"&lt;="&amp;Boshqaruv!$C$10)=0,1,0),0)</f>
        <v>0</v>
      </c>
      <c r="S1482" s="28" t="n">
        <f aca="false">IF($P1482=1,IF(COUNTIFS($B$4:$B1481,$B1482,$C$4:$C1481,$C1482,$P$4:$P1481,1)=0,1,0),0)</f>
        <v>0</v>
      </c>
      <c r="T1482" s="12"/>
    </row>
    <row r="1483" customFormat="false" ht="15" hidden="false" customHeight="false" outlineLevel="0" collapsed="false">
      <c r="A1483" s="20" t="n">
        <v>1479</v>
      </c>
      <c r="B1483" s="12"/>
      <c r="C1483" s="13"/>
      <c r="D1483" s="24"/>
      <c r="E1483" s="12"/>
      <c r="F1483" s="12"/>
      <c r="G1483" s="25"/>
      <c r="H1483" s="25"/>
      <c r="I1483" s="25"/>
      <c r="J1483" s="13"/>
      <c r="K1483" s="13"/>
      <c r="L1483" s="25"/>
      <c r="M1483" s="14" t="str">
        <f aca="false">IF(OR($C1483="",$J1483=""),"",INT(($J1483-$C1483)/365.25))</f>
        <v/>
      </c>
      <c r="N1483" s="14" t="str">
        <f aca="false">IF($M1483="","",IF($M1483&lt;2,"Ha","Yo'q"))</f>
        <v/>
      </c>
      <c r="O1483" s="14" t="str">
        <f aca="false">IF($M1483="","",IF(AND($M1483&gt;=7,$M1483&lt;=17),"Ha","Yo'q"))</f>
        <v/>
      </c>
      <c r="P1483" s="14" t="str">
        <f aca="false">IF(AND($B1483&lt;&gt;"",$J1483&lt;&gt;"",$J1483&lt;=Boshqaruv!$C$10,OR($K1483="",$K1483&gt;Boshqaruv!$C$10),$L1483&lt;&gt;"Tibbiy qarshi ko'rsatma"),1,"")</f>
        <v/>
      </c>
      <c r="Q1483" s="28" t="n">
        <f aca="false">IF(AND($B1483&lt;&gt;"",$J1483&gt;=Boshqaruv!$C$9,$J1483&lt;=Boshqaruv!$C$10),IF(COUNTIFS($B$4:$B1482,$B1483,$C$4:$C1482,$C1483,$J$4:$J1482,"&gt;="&amp;Boshqaruv!$C$9,$J$4:$J1482,"&lt;="&amp;Boshqaruv!$C$10)=0,1,0),0)</f>
        <v>0</v>
      </c>
      <c r="R1483" s="28" t="n">
        <f aca="false">IF(AND($B1483&lt;&gt;"",$J1483&gt;=Boshqaruv!$C$9,$J1483&lt;=Boshqaruv!$C$10,$K1483&lt;&gt;"",$K1483&lt;=Boshqaruv!$C$10),IF(COUNTIFS($B$4:$B1482,$B1483,$C$4:$C1482,$C1483,$J$4:$J1482,"&gt;="&amp;Boshqaruv!$C$9,$J$4:$J1482,"&lt;="&amp;Boshqaruv!$C$10,$K$4:$K1482,"&lt;&gt;",$K$4:$K1482,"&lt;="&amp;Boshqaruv!$C$10)=0,1,0),0)</f>
        <v>0</v>
      </c>
      <c r="S1483" s="28" t="n">
        <f aca="false">IF($P1483=1,IF(COUNTIFS($B$4:$B1482,$B1483,$C$4:$C1482,$C1483,$P$4:$P1482,1)=0,1,0),0)</f>
        <v>0</v>
      </c>
      <c r="T1483" s="12"/>
    </row>
    <row r="1484" customFormat="false" ht="15" hidden="false" customHeight="false" outlineLevel="0" collapsed="false">
      <c r="A1484" s="20" t="n">
        <v>1480</v>
      </c>
      <c r="B1484" s="12"/>
      <c r="C1484" s="13"/>
      <c r="D1484" s="24"/>
      <c r="E1484" s="12"/>
      <c r="F1484" s="12"/>
      <c r="G1484" s="25"/>
      <c r="H1484" s="25"/>
      <c r="I1484" s="25"/>
      <c r="J1484" s="13"/>
      <c r="K1484" s="13"/>
      <c r="L1484" s="25"/>
      <c r="M1484" s="14" t="str">
        <f aca="false">IF(OR($C1484="",$J1484=""),"",INT(($J1484-$C1484)/365.25))</f>
        <v/>
      </c>
      <c r="N1484" s="14" t="str">
        <f aca="false">IF($M1484="","",IF($M1484&lt;2,"Ha","Yo'q"))</f>
        <v/>
      </c>
      <c r="O1484" s="14" t="str">
        <f aca="false">IF($M1484="","",IF(AND($M1484&gt;=7,$M1484&lt;=17),"Ha","Yo'q"))</f>
        <v/>
      </c>
      <c r="P1484" s="14" t="str">
        <f aca="false">IF(AND($B1484&lt;&gt;"",$J1484&lt;&gt;"",$J1484&lt;=Boshqaruv!$C$10,OR($K1484="",$K1484&gt;Boshqaruv!$C$10),$L1484&lt;&gt;"Tibbiy qarshi ko'rsatma"),1,"")</f>
        <v/>
      </c>
      <c r="Q1484" s="28" t="n">
        <f aca="false">IF(AND($B1484&lt;&gt;"",$J1484&gt;=Boshqaruv!$C$9,$J1484&lt;=Boshqaruv!$C$10),IF(COUNTIFS($B$4:$B1483,$B1484,$C$4:$C1483,$C1484,$J$4:$J1483,"&gt;="&amp;Boshqaruv!$C$9,$J$4:$J1483,"&lt;="&amp;Boshqaruv!$C$10)=0,1,0),0)</f>
        <v>0</v>
      </c>
      <c r="R1484" s="28" t="n">
        <f aca="false">IF(AND($B1484&lt;&gt;"",$J1484&gt;=Boshqaruv!$C$9,$J1484&lt;=Boshqaruv!$C$10,$K1484&lt;&gt;"",$K1484&lt;=Boshqaruv!$C$10),IF(COUNTIFS($B$4:$B1483,$B1484,$C$4:$C1483,$C1484,$J$4:$J1483,"&gt;="&amp;Boshqaruv!$C$9,$J$4:$J1483,"&lt;="&amp;Boshqaruv!$C$10,$K$4:$K1483,"&lt;&gt;",$K$4:$K1483,"&lt;="&amp;Boshqaruv!$C$10)=0,1,0),0)</f>
        <v>0</v>
      </c>
      <c r="S1484" s="28" t="n">
        <f aca="false">IF($P1484=1,IF(COUNTIFS($B$4:$B1483,$B1484,$C$4:$C1483,$C1484,$P$4:$P1483,1)=0,1,0),0)</f>
        <v>0</v>
      </c>
      <c r="T1484" s="12"/>
    </row>
    <row r="1485" customFormat="false" ht="15" hidden="false" customHeight="false" outlineLevel="0" collapsed="false">
      <c r="A1485" s="20" t="n">
        <v>1481</v>
      </c>
      <c r="B1485" s="12"/>
      <c r="C1485" s="13"/>
      <c r="D1485" s="24"/>
      <c r="E1485" s="12"/>
      <c r="F1485" s="12"/>
      <c r="G1485" s="25"/>
      <c r="H1485" s="25"/>
      <c r="I1485" s="25"/>
      <c r="J1485" s="13"/>
      <c r="K1485" s="13"/>
      <c r="L1485" s="25"/>
      <c r="M1485" s="14" t="str">
        <f aca="false">IF(OR($C1485="",$J1485=""),"",INT(($J1485-$C1485)/365.25))</f>
        <v/>
      </c>
      <c r="N1485" s="14" t="str">
        <f aca="false">IF($M1485="","",IF($M1485&lt;2,"Ha","Yo'q"))</f>
        <v/>
      </c>
      <c r="O1485" s="14" t="str">
        <f aca="false">IF($M1485="","",IF(AND($M1485&gt;=7,$M1485&lt;=17),"Ha","Yo'q"))</f>
        <v/>
      </c>
      <c r="P1485" s="14" t="str">
        <f aca="false">IF(AND($B1485&lt;&gt;"",$J1485&lt;&gt;"",$J1485&lt;=Boshqaruv!$C$10,OR($K1485="",$K1485&gt;Boshqaruv!$C$10),$L1485&lt;&gt;"Tibbiy qarshi ko'rsatma"),1,"")</f>
        <v/>
      </c>
      <c r="Q1485" s="28" t="n">
        <f aca="false">IF(AND($B1485&lt;&gt;"",$J1485&gt;=Boshqaruv!$C$9,$J1485&lt;=Boshqaruv!$C$10),IF(COUNTIFS($B$4:$B1484,$B1485,$C$4:$C1484,$C1485,$J$4:$J1484,"&gt;="&amp;Boshqaruv!$C$9,$J$4:$J1484,"&lt;="&amp;Boshqaruv!$C$10)=0,1,0),0)</f>
        <v>0</v>
      </c>
      <c r="R1485" s="28" t="n">
        <f aca="false">IF(AND($B1485&lt;&gt;"",$J1485&gt;=Boshqaruv!$C$9,$J1485&lt;=Boshqaruv!$C$10,$K1485&lt;&gt;"",$K1485&lt;=Boshqaruv!$C$10),IF(COUNTIFS($B$4:$B1484,$B1485,$C$4:$C1484,$C1485,$J$4:$J1484,"&gt;="&amp;Boshqaruv!$C$9,$J$4:$J1484,"&lt;="&amp;Boshqaruv!$C$10,$K$4:$K1484,"&lt;&gt;",$K$4:$K1484,"&lt;="&amp;Boshqaruv!$C$10)=0,1,0),0)</f>
        <v>0</v>
      </c>
      <c r="S1485" s="28" t="n">
        <f aca="false">IF($P1485=1,IF(COUNTIFS($B$4:$B1484,$B1485,$C$4:$C1484,$C1485,$P$4:$P1484,1)=0,1,0),0)</f>
        <v>0</v>
      </c>
      <c r="T1485" s="12"/>
    </row>
    <row r="1486" customFormat="false" ht="15" hidden="false" customHeight="false" outlineLevel="0" collapsed="false">
      <c r="A1486" s="20" t="n">
        <v>1482</v>
      </c>
      <c r="B1486" s="12"/>
      <c r="C1486" s="13"/>
      <c r="D1486" s="24"/>
      <c r="E1486" s="12"/>
      <c r="F1486" s="12"/>
      <c r="G1486" s="25"/>
      <c r="H1486" s="25"/>
      <c r="I1486" s="25"/>
      <c r="J1486" s="13"/>
      <c r="K1486" s="13"/>
      <c r="L1486" s="25"/>
      <c r="M1486" s="14" t="str">
        <f aca="false">IF(OR($C1486="",$J1486=""),"",INT(($J1486-$C1486)/365.25))</f>
        <v/>
      </c>
      <c r="N1486" s="14" t="str">
        <f aca="false">IF($M1486="","",IF($M1486&lt;2,"Ha","Yo'q"))</f>
        <v/>
      </c>
      <c r="O1486" s="14" t="str">
        <f aca="false">IF($M1486="","",IF(AND($M1486&gt;=7,$M1486&lt;=17),"Ha","Yo'q"))</f>
        <v/>
      </c>
      <c r="P1486" s="14" t="str">
        <f aca="false">IF(AND($B1486&lt;&gt;"",$J1486&lt;&gt;"",$J1486&lt;=Boshqaruv!$C$10,OR($K1486="",$K1486&gt;Boshqaruv!$C$10),$L1486&lt;&gt;"Tibbiy qarshi ko'rsatma"),1,"")</f>
        <v/>
      </c>
      <c r="Q1486" s="28" t="n">
        <f aca="false">IF(AND($B1486&lt;&gt;"",$J1486&gt;=Boshqaruv!$C$9,$J1486&lt;=Boshqaruv!$C$10),IF(COUNTIFS($B$4:$B1485,$B1486,$C$4:$C1485,$C1486,$J$4:$J1485,"&gt;="&amp;Boshqaruv!$C$9,$J$4:$J1485,"&lt;="&amp;Boshqaruv!$C$10)=0,1,0),0)</f>
        <v>0</v>
      </c>
      <c r="R1486" s="28" t="n">
        <f aca="false">IF(AND($B1486&lt;&gt;"",$J1486&gt;=Boshqaruv!$C$9,$J1486&lt;=Boshqaruv!$C$10,$K1486&lt;&gt;"",$K1486&lt;=Boshqaruv!$C$10),IF(COUNTIFS($B$4:$B1485,$B1486,$C$4:$C1485,$C1486,$J$4:$J1485,"&gt;="&amp;Boshqaruv!$C$9,$J$4:$J1485,"&lt;="&amp;Boshqaruv!$C$10,$K$4:$K1485,"&lt;&gt;",$K$4:$K1485,"&lt;="&amp;Boshqaruv!$C$10)=0,1,0),0)</f>
        <v>0</v>
      </c>
      <c r="S1486" s="28" t="n">
        <f aca="false">IF($P1486=1,IF(COUNTIFS($B$4:$B1485,$B1486,$C$4:$C1485,$C1486,$P$4:$P1485,1)=0,1,0),0)</f>
        <v>0</v>
      </c>
      <c r="T1486" s="12"/>
    </row>
    <row r="1487" customFormat="false" ht="15" hidden="false" customHeight="false" outlineLevel="0" collapsed="false">
      <c r="A1487" s="20" t="n">
        <v>1483</v>
      </c>
      <c r="B1487" s="12"/>
      <c r="C1487" s="13"/>
      <c r="D1487" s="24"/>
      <c r="E1487" s="12"/>
      <c r="F1487" s="12"/>
      <c r="G1487" s="25"/>
      <c r="H1487" s="25"/>
      <c r="I1487" s="25"/>
      <c r="J1487" s="13"/>
      <c r="K1487" s="13"/>
      <c r="L1487" s="25"/>
      <c r="M1487" s="14" t="str">
        <f aca="false">IF(OR($C1487="",$J1487=""),"",INT(($J1487-$C1487)/365.25))</f>
        <v/>
      </c>
      <c r="N1487" s="14" t="str">
        <f aca="false">IF($M1487="","",IF($M1487&lt;2,"Ha","Yo'q"))</f>
        <v/>
      </c>
      <c r="O1487" s="14" t="str">
        <f aca="false">IF($M1487="","",IF(AND($M1487&gt;=7,$M1487&lt;=17),"Ha","Yo'q"))</f>
        <v/>
      </c>
      <c r="P1487" s="14" t="str">
        <f aca="false">IF(AND($B1487&lt;&gt;"",$J1487&lt;&gt;"",$J1487&lt;=Boshqaruv!$C$10,OR($K1487="",$K1487&gt;Boshqaruv!$C$10),$L1487&lt;&gt;"Tibbiy qarshi ko'rsatma"),1,"")</f>
        <v/>
      </c>
      <c r="Q1487" s="28" t="n">
        <f aca="false">IF(AND($B1487&lt;&gt;"",$J1487&gt;=Boshqaruv!$C$9,$J1487&lt;=Boshqaruv!$C$10),IF(COUNTIFS($B$4:$B1486,$B1487,$C$4:$C1486,$C1487,$J$4:$J1486,"&gt;="&amp;Boshqaruv!$C$9,$J$4:$J1486,"&lt;="&amp;Boshqaruv!$C$10)=0,1,0),0)</f>
        <v>0</v>
      </c>
      <c r="R1487" s="28" t="n">
        <f aca="false">IF(AND($B1487&lt;&gt;"",$J1487&gt;=Boshqaruv!$C$9,$J1487&lt;=Boshqaruv!$C$10,$K1487&lt;&gt;"",$K1487&lt;=Boshqaruv!$C$10),IF(COUNTIFS($B$4:$B1486,$B1487,$C$4:$C1486,$C1487,$J$4:$J1486,"&gt;="&amp;Boshqaruv!$C$9,$J$4:$J1486,"&lt;="&amp;Boshqaruv!$C$10,$K$4:$K1486,"&lt;&gt;",$K$4:$K1486,"&lt;="&amp;Boshqaruv!$C$10)=0,1,0),0)</f>
        <v>0</v>
      </c>
      <c r="S1487" s="28" t="n">
        <f aca="false">IF($P1487=1,IF(COUNTIFS($B$4:$B1486,$B1487,$C$4:$C1486,$C1487,$P$4:$P1486,1)=0,1,0),0)</f>
        <v>0</v>
      </c>
      <c r="T1487" s="12"/>
    </row>
    <row r="1488" customFormat="false" ht="15" hidden="false" customHeight="false" outlineLevel="0" collapsed="false">
      <c r="A1488" s="20" t="n">
        <v>1484</v>
      </c>
      <c r="B1488" s="12"/>
      <c r="C1488" s="13"/>
      <c r="D1488" s="24"/>
      <c r="E1488" s="12"/>
      <c r="F1488" s="12"/>
      <c r="G1488" s="25"/>
      <c r="H1488" s="25"/>
      <c r="I1488" s="25"/>
      <c r="J1488" s="13"/>
      <c r="K1488" s="13"/>
      <c r="L1488" s="25"/>
      <c r="M1488" s="14" t="str">
        <f aca="false">IF(OR($C1488="",$J1488=""),"",INT(($J1488-$C1488)/365.25))</f>
        <v/>
      </c>
      <c r="N1488" s="14" t="str">
        <f aca="false">IF($M1488="","",IF($M1488&lt;2,"Ha","Yo'q"))</f>
        <v/>
      </c>
      <c r="O1488" s="14" t="str">
        <f aca="false">IF($M1488="","",IF(AND($M1488&gt;=7,$M1488&lt;=17),"Ha","Yo'q"))</f>
        <v/>
      </c>
      <c r="P1488" s="14" t="str">
        <f aca="false">IF(AND($B1488&lt;&gt;"",$J1488&lt;&gt;"",$J1488&lt;=Boshqaruv!$C$10,OR($K1488="",$K1488&gt;Boshqaruv!$C$10),$L1488&lt;&gt;"Tibbiy qarshi ko'rsatma"),1,"")</f>
        <v/>
      </c>
      <c r="Q1488" s="28" t="n">
        <f aca="false">IF(AND($B1488&lt;&gt;"",$J1488&gt;=Boshqaruv!$C$9,$J1488&lt;=Boshqaruv!$C$10),IF(COUNTIFS($B$4:$B1487,$B1488,$C$4:$C1487,$C1488,$J$4:$J1487,"&gt;="&amp;Boshqaruv!$C$9,$J$4:$J1487,"&lt;="&amp;Boshqaruv!$C$10)=0,1,0),0)</f>
        <v>0</v>
      </c>
      <c r="R1488" s="28" t="n">
        <f aca="false">IF(AND($B1488&lt;&gt;"",$J1488&gt;=Boshqaruv!$C$9,$J1488&lt;=Boshqaruv!$C$10,$K1488&lt;&gt;"",$K1488&lt;=Boshqaruv!$C$10),IF(COUNTIFS($B$4:$B1487,$B1488,$C$4:$C1487,$C1488,$J$4:$J1487,"&gt;="&amp;Boshqaruv!$C$9,$J$4:$J1487,"&lt;="&amp;Boshqaruv!$C$10,$K$4:$K1487,"&lt;&gt;",$K$4:$K1487,"&lt;="&amp;Boshqaruv!$C$10)=0,1,0),0)</f>
        <v>0</v>
      </c>
      <c r="S1488" s="28" t="n">
        <f aca="false">IF($P1488=1,IF(COUNTIFS($B$4:$B1487,$B1488,$C$4:$C1487,$C1488,$P$4:$P1487,1)=0,1,0),0)</f>
        <v>0</v>
      </c>
      <c r="T1488" s="12"/>
    </row>
    <row r="1489" customFormat="false" ht="15" hidden="false" customHeight="false" outlineLevel="0" collapsed="false">
      <c r="A1489" s="20" t="n">
        <v>1485</v>
      </c>
      <c r="B1489" s="12"/>
      <c r="C1489" s="13"/>
      <c r="D1489" s="24"/>
      <c r="E1489" s="12"/>
      <c r="F1489" s="12"/>
      <c r="G1489" s="25"/>
      <c r="H1489" s="25"/>
      <c r="I1489" s="25"/>
      <c r="J1489" s="13"/>
      <c r="K1489" s="13"/>
      <c r="L1489" s="25"/>
      <c r="M1489" s="14" t="str">
        <f aca="false">IF(OR($C1489="",$J1489=""),"",INT(($J1489-$C1489)/365.25))</f>
        <v/>
      </c>
      <c r="N1489" s="14" t="str">
        <f aca="false">IF($M1489="","",IF($M1489&lt;2,"Ha","Yo'q"))</f>
        <v/>
      </c>
      <c r="O1489" s="14" t="str">
        <f aca="false">IF($M1489="","",IF(AND($M1489&gt;=7,$M1489&lt;=17),"Ha","Yo'q"))</f>
        <v/>
      </c>
      <c r="P1489" s="14" t="str">
        <f aca="false">IF(AND($B1489&lt;&gt;"",$J1489&lt;&gt;"",$J1489&lt;=Boshqaruv!$C$10,OR($K1489="",$K1489&gt;Boshqaruv!$C$10),$L1489&lt;&gt;"Tibbiy qarshi ko'rsatma"),1,"")</f>
        <v/>
      </c>
      <c r="Q1489" s="28" t="n">
        <f aca="false">IF(AND($B1489&lt;&gt;"",$J1489&gt;=Boshqaruv!$C$9,$J1489&lt;=Boshqaruv!$C$10),IF(COUNTIFS($B$4:$B1488,$B1489,$C$4:$C1488,$C1489,$J$4:$J1488,"&gt;="&amp;Boshqaruv!$C$9,$J$4:$J1488,"&lt;="&amp;Boshqaruv!$C$10)=0,1,0),0)</f>
        <v>0</v>
      </c>
      <c r="R1489" s="28" t="n">
        <f aca="false">IF(AND($B1489&lt;&gt;"",$J1489&gt;=Boshqaruv!$C$9,$J1489&lt;=Boshqaruv!$C$10,$K1489&lt;&gt;"",$K1489&lt;=Boshqaruv!$C$10),IF(COUNTIFS($B$4:$B1488,$B1489,$C$4:$C1488,$C1489,$J$4:$J1488,"&gt;="&amp;Boshqaruv!$C$9,$J$4:$J1488,"&lt;="&amp;Boshqaruv!$C$10,$K$4:$K1488,"&lt;&gt;",$K$4:$K1488,"&lt;="&amp;Boshqaruv!$C$10)=0,1,0),0)</f>
        <v>0</v>
      </c>
      <c r="S1489" s="28" t="n">
        <f aca="false">IF($P1489=1,IF(COUNTIFS($B$4:$B1488,$B1489,$C$4:$C1488,$C1489,$P$4:$P1488,1)=0,1,0),0)</f>
        <v>0</v>
      </c>
      <c r="T1489" s="12"/>
    </row>
    <row r="1490" customFormat="false" ht="15" hidden="false" customHeight="false" outlineLevel="0" collapsed="false">
      <c r="A1490" s="20" t="n">
        <v>1486</v>
      </c>
      <c r="B1490" s="12"/>
      <c r="C1490" s="13"/>
      <c r="D1490" s="24"/>
      <c r="E1490" s="12"/>
      <c r="F1490" s="12"/>
      <c r="G1490" s="25"/>
      <c r="H1490" s="25"/>
      <c r="I1490" s="25"/>
      <c r="J1490" s="13"/>
      <c r="K1490" s="13"/>
      <c r="L1490" s="25"/>
      <c r="M1490" s="14" t="str">
        <f aca="false">IF(OR($C1490="",$J1490=""),"",INT(($J1490-$C1490)/365.25))</f>
        <v/>
      </c>
      <c r="N1490" s="14" t="str">
        <f aca="false">IF($M1490="","",IF($M1490&lt;2,"Ha","Yo'q"))</f>
        <v/>
      </c>
      <c r="O1490" s="14" t="str">
        <f aca="false">IF($M1490="","",IF(AND($M1490&gt;=7,$M1490&lt;=17),"Ha","Yo'q"))</f>
        <v/>
      </c>
      <c r="P1490" s="14" t="str">
        <f aca="false">IF(AND($B1490&lt;&gt;"",$J1490&lt;&gt;"",$J1490&lt;=Boshqaruv!$C$10,OR($K1490="",$K1490&gt;Boshqaruv!$C$10),$L1490&lt;&gt;"Tibbiy qarshi ko'rsatma"),1,"")</f>
        <v/>
      </c>
      <c r="Q1490" s="28" t="n">
        <f aca="false">IF(AND($B1490&lt;&gt;"",$J1490&gt;=Boshqaruv!$C$9,$J1490&lt;=Boshqaruv!$C$10),IF(COUNTIFS($B$4:$B1489,$B1490,$C$4:$C1489,$C1490,$J$4:$J1489,"&gt;="&amp;Boshqaruv!$C$9,$J$4:$J1489,"&lt;="&amp;Boshqaruv!$C$10)=0,1,0),0)</f>
        <v>0</v>
      </c>
      <c r="R1490" s="28" t="n">
        <f aca="false">IF(AND($B1490&lt;&gt;"",$J1490&gt;=Boshqaruv!$C$9,$J1490&lt;=Boshqaruv!$C$10,$K1490&lt;&gt;"",$K1490&lt;=Boshqaruv!$C$10),IF(COUNTIFS($B$4:$B1489,$B1490,$C$4:$C1489,$C1490,$J$4:$J1489,"&gt;="&amp;Boshqaruv!$C$9,$J$4:$J1489,"&lt;="&amp;Boshqaruv!$C$10,$K$4:$K1489,"&lt;&gt;",$K$4:$K1489,"&lt;="&amp;Boshqaruv!$C$10)=0,1,0),0)</f>
        <v>0</v>
      </c>
      <c r="S1490" s="28" t="n">
        <f aca="false">IF($P1490=1,IF(COUNTIFS($B$4:$B1489,$B1490,$C$4:$C1489,$C1490,$P$4:$P1489,1)=0,1,0),0)</f>
        <v>0</v>
      </c>
      <c r="T1490" s="12"/>
    </row>
    <row r="1491" customFormat="false" ht="15" hidden="false" customHeight="false" outlineLevel="0" collapsed="false">
      <c r="A1491" s="20" t="n">
        <v>1487</v>
      </c>
      <c r="B1491" s="12"/>
      <c r="C1491" s="13"/>
      <c r="D1491" s="24"/>
      <c r="E1491" s="12"/>
      <c r="F1491" s="12"/>
      <c r="G1491" s="25"/>
      <c r="H1491" s="25"/>
      <c r="I1491" s="25"/>
      <c r="J1491" s="13"/>
      <c r="K1491" s="13"/>
      <c r="L1491" s="25"/>
      <c r="M1491" s="14" t="str">
        <f aca="false">IF(OR($C1491="",$J1491=""),"",INT(($J1491-$C1491)/365.25))</f>
        <v/>
      </c>
      <c r="N1491" s="14" t="str">
        <f aca="false">IF($M1491="","",IF($M1491&lt;2,"Ha","Yo'q"))</f>
        <v/>
      </c>
      <c r="O1491" s="14" t="str">
        <f aca="false">IF($M1491="","",IF(AND($M1491&gt;=7,$M1491&lt;=17),"Ha","Yo'q"))</f>
        <v/>
      </c>
      <c r="P1491" s="14" t="str">
        <f aca="false">IF(AND($B1491&lt;&gt;"",$J1491&lt;&gt;"",$J1491&lt;=Boshqaruv!$C$10,OR($K1491="",$K1491&gt;Boshqaruv!$C$10),$L1491&lt;&gt;"Tibbiy qarshi ko'rsatma"),1,"")</f>
        <v/>
      </c>
      <c r="Q1491" s="28" t="n">
        <f aca="false">IF(AND($B1491&lt;&gt;"",$J1491&gt;=Boshqaruv!$C$9,$J1491&lt;=Boshqaruv!$C$10),IF(COUNTIFS($B$4:$B1490,$B1491,$C$4:$C1490,$C1491,$J$4:$J1490,"&gt;="&amp;Boshqaruv!$C$9,$J$4:$J1490,"&lt;="&amp;Boshqaruv!$C$10)=0,1,0),0)</f>
        <v>0</v>
      </c>
      <c r="R1491" s="28" t="n">
        <f aca="false">IF(AND($B1491&lt;&gt;"",$J1491&gt;=Boshqaruv!$C$9,$J1491&lt;=Boshqaruv!$C$10,$K1491&lt;&gt;"",$K1491&lt;=Boshqaruv!$C$10),IF(COUNTIFS($B$4:$B1490,$B1491,$C$4:$C1490,$C1491,$J$4:$J1490,"&gt;="&amp;Boshqaruv!$C$9,$J$4:$J1490,"&lt;="&amp;Boshqaruv!$C$10,$K$4:$K1490,"&lt;&gt;",$K$4:$K1490,"&lt;="&amp;Boshqaruv!$C$10)=0,1,0),0)</f>
        <v>0</v>
      </c>
      <c r="S1491" s="28" t="n">
        <f aca="false">IF($P1491=1,IF(COUNTIFS($B$4:$B1490,$B1491,$C$4:$C1490,$C1491,$P$4:$P1490,1)=0,1,0),0)</f>
        <v>0</v>
      </c>
      <c r="T1491" s="12"/>
    </row>
    <row r="1492" customFormat="false" ht="15" hidden="false" customHeight="false" outlineLevel="0" collapsed="false">
      <c r="A1492" s="20" t="n">
        <v>1488</v>
      </c>
      <c r="B1492" s="12"/>
      <c r="C1492" s="13"/>
      <c r="D1492" s="24"/>
      <c r="E1492" s="12"/>
      <c r="F1492" s="12"/>
      <c r="G1492" s="25"/>
      <c r="H1492" s="25"/>
      <c r="I1492" s="25"/>
      <c r="J1492" s="13"/>
      <c r="K1492" s="13"/>
      <c r="L1492" s="25"/>
      <c r="M1492" s="14" t="str">
        <f aca="false">IF(OR($C1492="",$J1492=""),"",INT(($J1492-$C1492)/365.25))</f>
        <v/>
      </c>
      <c r="N1492" s="14" t="str">
        <f aca="false">IF($M1492="","",IF($M1492&lt;2,"Ha","Yo'q"))</f>
        <v/>
      </c>
      <c r="O1492" s="14" t="str">
        <f aca="false">IF($M1492="","",IF(AND($M1492&gt;=7,$M1492&lt;=17),"Ha","Yo'q"))</f>
        <v/>
      </c>
      <c r="P1492" s="14" t="str">
        <f aca="false">IF(AND($B1492&lt;&gt;"",$J1492&lt;&gt;"",$J1492&lt;=Boshqaruv!$C$10,OR($K1492="",$K1492&gt;Boshqaruv!$C$10),$L1492&lt;&gt;"Tibbiy qarshi ko'rsatma"),1,"")</f>
        <v/>
      </c>
      <c r="Q1492" s="28" t="n">
        <f aca="false">IF(AND($B1492&lt;&gt;"",$J1492&gt;=Boshqaruv!$C$9,$J1492&lt;=Boshqaruv!$C$10),IF(COUNTIFS($B$4:$B1491,$B1492,$C$4:$C1491,$C1492,$J$4:$J1491,"&gt;="&amp;Boshqaruv!$C$9,$J$4:$J1491,"&lt;="&amp;Boshqaruv!$C$10)=0,1,0),0)</f>
        <v>0</v>
      </c>
      <c r="R1492" s="28" t="n">
        <f aca="false">IF(AND($B1492&lt;&gt;"",$J1492&gt;=Boshqaruv!$C$9,$J1492&lt;=Boshqaruv!$C$10,$K1492&lt;&gt;"",$K1492&lt;=Boshqaruv!$C$10),IF(COUNTIFS($B$4:$B1491,$B1492,$C$4:$C1491,$C1492,$J$4:$J1491,"&gt;="&amp;Boshqaruv!$C$9,$J$4:$J1491,"&lt;="&amp;Boshqaruv!$C$10,$K$4:$K1491,"&lt;&gt;",$K$4:$K1491,"&lt;="&amp;Boshqaruv!$C$10)=0,1,0),0)</f>
        <v>0</v>
      </c>
      <c r="S1492" s="28" t="n">
        <f aca="false">IF($P1492=1,IF(COUNTIFS($B$4:$B1491,$B1492,$C$4:$C1491,$C1492,$P$4:$P1491,1)=0,1,0),0)</f>
        <v>0</v>
      </c>
      <c r="T1492" s="12"/>
    </row>
    <row r="1493" customFormat="false" ht="15" hidden="false" customHeight="false" outlineLevel="0" collapsed="false">
      <c r="A1493" s="20" t="n">
        <v>1489</v>
      </c>
      <c r="B1493" s="12"/>
      <c r="C1493" s="13"/>
      <c r="D1493" s="24"/>
      <c r="E1493" s="12"/>
      <c r="F1493" s="12"/>
      <c r="G1493" s="25"/>
      <c r="H1493" s="25"/>
      <c r="I1493" s="25"/>
      <c r="J1493" s="13"/>
      <c r="K1493" s="13"/>
      <c r="L1493" s="25"/>
      <c r="M1493" s="14" t="str">
        <f aca="false">IF(OR($C1493="",$J1493=""),"",INT(($J1493-$C1493)/365.25))</f>
        <v/>
      </c>
      <c r="N1493" s="14" t="str">
        <f aca="false">IF($M1493="","",IF($M1493&lt;2,"Ha","Yo'q"))</f>
        <v/>
      </c>
      <c r="O1493" s="14" t="str">
        <f aca="false">IF($M1493="","",IF(AND($M1493&gt;=7,$M1493&lt;=17),"Ha","Yo'q"))</f>
        <v/>
      </c>
      <c r="P1493" s="14" t="str">
        <f aca="false">IF(AND($B1493&lt;&gt;"",$J1493&lt;&gt;"",$J1493&lt;=Boshqaruv!$C$10,OR($K1493="",$K1493&gt;Boshqaruv!$C$10),$L1493&lt;&gt;"Tibbiy qarshi ko'rsatma"),1,"")</f>
        <v/>
      </c>
      <c r="Q1493" s="28" t="n">
        <f aca="false">IF(AND($B1493&lt;&gt;"",$J1493&gt;=Boshqaruv!$C$9,$J1493&lt;=Boshqaruv!$C$10),IF(COUNTIFS($B$4:$B1492,$B1493,$C$4:$C1492,$C1493,$J$4:$J1492,"&gt;="&amp;Boshqaruv!$C$9,$J$4:$J1492,"&lt;="&amp;Boshqaruv!$C$10)=0,1,0),0)</f>
        <v>0</v>
      </c>
      <c r="R1493" s="28" t="n">
        <f aca="false">IF(AND($B1493&lt;&gt;"",$J1493&gt;=Boshqaruv!$C$9,$J1493&lt;=Boshqaruv!$C$10,$K1493&lt;&gt;"",$K1493&lt;=Boshqaruv!$C$10),IF(COUNTIFS($B$4:$B1492,$B1493,$C$4:$C1492,$C1493,$J$4:$J1492,"&gt;="&amp;Boshqaruv!$C$9,$J$4:$J1492,"&lt;="&amp;Boshqaruv!$C$10,$K$4:$K1492,"&lt;&gt;",$K$4:$K1492,"&lt;="&amp;Boshqaruv!$C$10)=0,1,0),0)</f>
        <v>0</v>
      </c>
      <c r="S1493" s="28" t="n">
        <f aca="false">IF($P1493=1,IF(COUNTIFS($B$4:$B1492,$B1493,$C$4:$C1492,$C1493,$P$4:$P1492,1)=0,1,0),0)</f>
        <v>0</v>
      </c>
      <c r="T1493" s="12"/>
    </row>
    <row r="1494" customFormat="false" ht="15" hidden="false" customHeight="false" outlineLevel="0" collapsed="false">
      <c r="A1494" s="20" t="n">
        <v>1490</v>
      </c>
      <c r="B1494" s="12"/>
      <c r="C1494" s="13"/>
      <c r="D1494" s="24"/>
      <c r="E1494" s="12"/>
      <c r="F1494" s="12"/>
      <c r="G1494" s="25"/>
      <c r="H1494" s="25"/>
      <c r="I1494" s="25"/>
      <c r="J1494" s="13"/>
      <c r="K1494" s="13"/>
      <c r="L1494" s="25"/>
      <c r="M1494" s="14" t="str">
        <f aca="false">IF(OR($C1494="",$J1494=""),"",INT(($J1494-$C1494)/365.25))</f>
        <v/>
      </c>
      <c r="N1494" s="14" t="str">
        <f aca="false">IF($M1494="","",IF($M1494&lt;2,"Ha","Yo'q"))</f>
        <v/>
      </c>
      <c r="O1494" s="14" t="str">
        <f aca="false">IF($M1494="","",IF(AND($M1494&gt;=7,$M1494&lt;=17),"Ha","Yo'q"))</f>
        <v/>
      </c>
      <c r="P1494" s="14" t="str">
        <f aca="false">IF(AND($B1494&lt;&gt;"",$J1494&lt;&gt;"",$J1494&lt;=Boshqaruv!$C$10,OR($K1494="",$K1494&gt;Boshqaruv!$C$10),$L1494&lt;&gt;"Tibbiy qarshi ko'rsatma"),1,"")</f>
        <v/>
      </c>
      <c r="Q1494" s="28" t="n">
        <f aca="false">IF(AND($B1494&lt;&gt;"",$J1494&gt;=Boshqaruv!$C$9,$J1494&lt;=Boshqaruv!$C$10),IF(COUNTIFS($B$4:$B1493,$B1494,$C$4:$C1493,$C1494,$J$4:$J1493,"&gt;="&amp;Boshqaruv!$C$9,$J$4:$J1493,"&lt;="&amp;Boshqaruv!$C$10)=0,1,0),0)</f>
        <v>0</v>
      </c>
      <c r="R1494" s="28" t="n">
        <f aca="false">IF(AND($B1494&lt;&gt;"",$J1494&gt;=Boshqaruv!$C$9,$J1494&lt;=Boshqaruv!$C$10,$K1494&lt;&gt;"",$K1494&lt;=Boshqaruv!$C$10),IF(COUNTIFS($B$4:$B1493,$B1494,$C$4:$C1493,$C1494,$J$4:$J1493,"&gt;="&amp;Boshqaruv!$C$9,$J$4:$J1493,"&lt;="&amp;Boshqaruv!$C$10,$K$4:$K1493,"&lt;&gt;",$K$4:$K1493,"&lt;="&amp;Boshqaruv!$C$10)=0,1,0),0)</f>
        <v>0</v>
      </c>
      <c r="S1494" s="28" t="n">
        <f aca="false">IF($P1494=1,IF(COUNTIFS($B$4:$B1493,$B1494,$C$4:$C1493,$C1494,$P$4:$P1493,1)=0,1,0),0)</f>
        <v>0</v>
      </c>
      <c r="T1494" s="12"/>
    </row>
    <row r="1495" customFormat="false" ht="15" hidden="false" customHeight="false" outlineLevel="0" collapsed="false">
      <c r="A1495" s="20" t="n">
        <v>1491</v>
      </c>
      <c r="B1495" s="12"/>
      <c r="C1495" s="13"/>
      <c r="D1495" s="24"/>
      <c r="E1495" s="12"/>
      <c r="F1495" s="12"/>
      <c r="G1495" s="25"/>
      <c r="H1495" s="25"/>
      <c r="I1495" s="25"/>
      <c r="J1495" s="13"/>
      <c r="K1495" s="13"/>
      <c r="L1495" s="25"/>
      <c r="M1495" s="14" t="str">
        <f aca="false">IF(OR($C1495="",$J1495=""),"",INT(($J1495-$C1495)/365.25))</f>
        <v/>
      </c>
      <c r="N1495" s="14" t="str">
        <f aca="false">IF($M1495="","",IF($M1495&lt;2,"Ha","Yo'q"))</f>
        <v/>
      </c>
      <c r="O1495" s="14" t="str">
        <f aca="false">IF($M1495="","",IF(AND($M1495&gt;=7,$M1495&lt;=17),"Ha","Yo'q"))</f>
        <v/>
      </c>
      <c r="P1495" s="14" t="str">
        <f aca="false">IF(AND($B1495&lt;&gt;"",$J1495&lt;&gt;"",$J1495&lt;=Boshqaruv!$C$10,OR($K1495="",$K1495&gt;Boshqaruv!$C$10),$L1495&lt;&gt;"Tibbiy qarshi ko'rsatma"),1,"")</f>
        <v/>
      </c>
      <c r="Q1495" s="28" t="n">
        <f aca="false">IF(AND($B1495&lt;&gt;"",$J1495&gt;=Boshqaruv!$C$9,$J1495&lt;=Boshqaruv!$C$10),IF(COUNTIFS($B$4:$B1494,$B1495,$C$4:$C1494,$C1495,$J$4:$J1494,"&gt;="&amp;Boshqaruv!$C$9,$J$4:$J1494,"&lt;="&amp;Boshqaruv!$C$10)=0,1,0),0)</f>
        <v>0</v>
      </c>
      <c r="R1495" s="28" t="n">
        <f aca="false">IF(AND($B1495&lt;&gt;"",$J1495&gt;=Boshqaruv!$C$9,$J1495&lt;=Boshqaruv!$C$10,$K1495&lt;&gt;"",$K1495&lt;=Boshqaruv!$C$10),IF(COUNTIFS($B$4:$B1494,$B1495,$C$4:$C1494,$C1495,$J$4:$J1494,"&gt;="&amp;Boshqaruv!$C$9,$J$4:$J1494,"&lt;="&amp;Boshqaruv!$C$10,$K$4:$K1494,"&lt;&gt;",$K$4:$K1494,"&lt;="&amp;Boshqaruv!$C$10)=0,1,0),0)</f>
        <v>0</v>
      </c>
      <c r="S1495" s="28" t="n">
        <f aca="false">IF($P1495=1,IF(COUNTIFS($B$4:$B1494,$B1495,$C$4:$C1494,$C1495,$P$4:$P1494,1)=0,1,0),0)</f>
        <v>0</v>
      </c>
      <c r="T1495" s="12"/>
    </row>
    <row r="1496" customFormat="false" ht="15" hidden="false" customHeight="false" outlineLevel="0" collapsed="false">
      <c r="A1496" s="20" t="n">
        <v>1492</v>
      </c>
      <c r="B1496" s="12"/>
      <c r="C1496" s="13"/>
      <c r="D1496" s="24"/>
      <c r="E1496" s="12"/>
      <c r="F1496" s="12"/>
      <c r="G1496" s="25"/>
      <c r="H1496" s="25"/>
      <c r="I1496" s="25"/>
      <c r="J1496" s="13"/>
      <c r="K1496" s="13"/>
      <c r="L1496" s="25"/>
      <c r="M1496" s="14" t="str">
        <f aca="false">IF(OR($C1496="",$J1496=""),"",INT(($J1496-$C1496)/365.25))</f>
        <v/>
      </c>
      <c r="N1496" s="14" t="str">
        <f aca="false">IF($M1496="","",IF($M1496&lt;2,"Ha","Yo'q"))</f>
        <v/>
      </c>
      <c r="O1496" s="14" t="str">
        <f aca="false">IF($M1496="","",IF(AND($M1496&gt;=7,$M1496&lt;=17),"Ha","Yo'q"))</f>
        <v/>
      </c>
      <c r="P1496" s="14" t="str">
        <f aca="false">IF(AND($B1496&lt;&gt;"",$J1496&lt;&gt;"",$J1496&lt;=Boshqaruv!$C$10,OR($K1496="",$K1496&gt;Boshqaruv!$C$10),$L1496&lt;&gt;"Tibbiy qarshi ko'rsatma"),1,"")</f>
        <v/>
      </c>
      <c r="Q1496" s="28" t="n">
        <f aca="false">IF(AND($B1496&lt;&gt;"",$J1496&gt;=Boshqaruv!$C$9,$J1496&lt;=Boshqaruv!$C$10),IF(COUNTIFS($B$4:$B1495,$B1496,$C$4:$C1495,$C1496,$J$4:$J1495,"&gt;="&amp;Boshqaruv!$C$9,$J$4:$J1495,"&lt;="&amp;Boshqaruv!$C$10)=0,1,0),0)</f>
        <v>0</v>
      </c>
      <c r="R1496" s="28" t="n">
        <f aca="false">IF(AND($B1496&lt;&gt;"",$J1496&gt;=Boshqaruv!$C$9,$J1496&lt;=Boshqaruv!$C$10,$K1496&lt;&gt;"",$K1496&lt;=Boshqaruv!$C$10),IF(COUNTIFS($B$4:$B1495,$B1496,$C$4:$C1495,$C1496,$J$4:$J1495,"&gt;="&amp;Boshqaruv!$C$9,$J$4:$J1495,"&lt;="&amp;Boshqaruv!$C$10,$K$4:$K1495,"&lt;&gt;",$K$4:$K1495,"&lt;="&amp;Boshqaruv!$C$10)=0,1,0),0)</f>
        <v>0</v>
      </c>
      <c r="S1496" s="28" t="n">
        <f aca="false">IF($P1496=1,IF(COUNTIFS($B$4:$B1495,$B1496,$C$4:$C1495,$C1496,$P$4:$P1495,1)=0,1,0),0)</f>
        <v>0</v>
      </c>
      <c r="T1496" s="12"/>
    </row>
    <row r="1497" customFormat="false" ht="15" hidden="false" customHeight="false" outlineLevel="0" collapsed="false">
      <c r="A1497" s="20" t="n">
        <v>1493</v>
      </c>
      <c r="B1497" s="12"/>
      <c r="C1497" s="13"/>
      <c r="D1497" s="24"/>
      <c r="E1497" s="12"/>
      <c r="F1497" s="12"/>
      <c r="G1497" s="25"/>
      <c r="H1497" s="25"/>
      <c r="I1497" s="25"/>
      <c r="J1497" s="13"/>
      <c r="K1497" s="13"/>
      <c r="L1497" s="25"/>
      <c r="M1497" s="14" t="str">
        <f aca="false">IF(OR($C1497="",$J1497=""),"",INT(($J1497-$C1497)/365.25))</f>
        <v/>
      </c>
      <c r="N1497" s="14" t="str">
        <f aca="false">IF($M1497="","",IF($M1497&lt;2,"Ha","Yo'q"))</f>
        <v/>
      </c>
      <c r="O1497" s="14" t="str">
        <f aca="false">IF($M1497="","",IF(AND($M1497&gt;=7,$M1497&lt;=17),"Ha","Yo'q"))</f>
        <v/>
      </c>
      <c r="P1497" s="14" t="str">
        <f aca="false">IF(AND($B1497&lt;&gt;"",$J1497&lt;&gt;"",$J1497&lt;=Boshqaruv!$C$10,OR($K1497="",$K1497&gt;Boshqaruv!$C$10),$L1497&lt;&gt;"Tibbiy qarshi ko'rsatma"),1,"")</f>
        <v/>
      </c>
      <c r="Q1497" s="28" t="n">
        <f aca="false">IF(AND($B1497&lt;&gt;"",$J1497&gt;=Boshqaruv!$C$9,$J1497&lt;=Boshqaruv!$C$10),IF(COUNTIFS($B$4:$B1496,$B1497,$C$4:$C1496,$C1497,$J$4:$J1496,"&gt;="&amp;Boshqaruv!$C$9,$J$4:$J1496,"&lt;="&amp;Boshqaruv!$C$10)=0,1,0),0)</f>
        <v>0</v>
      </c>
      <c r="R1497" s="28" t="n">
        <f aca="false">IF(AND($B1497&lt;&gt;"",$J1497&gt;=Boshqaruv!$C$9,$J1497&lt;=Boshqaruv!$C$10,$K1497&lt;&gt;"",$K1497&lt;=Boshqaruv!$C$10),IF(COUNTIFS($B$4:$B1496,$B1497,$C$4:$C1496,$C1497,$J$4:$J1496,"&gt;="&amp;Boshqaruv!$C$9,$J$4:$J1496,"&lt;="&amp;Boshqaruv!$C$10,$K$4:$K1496,"&lt;&gt;",$K$4:$K1496,"&lt;="&amp;Boshqaruv!$C$10)=0,1,0),0)</f>
        <v>0</v>
      </c>
      <c r="S1497" s="28" t="n">
        <f aca="false">IF($P1497=1,IF(COUNTIFS($B$4:$B1496,$B1497,$C$4:$C1496,$C1497,$P$4:$P1496,1)=0,1,0),0)</f>
        <v>0</v>
      </c>
      <c r="T1497" s="12"/>
    </row>
    <row r="1498" customFormat="false" ht="15" hidden="false" customHeight="false" outlineLevel="0" collapsed="false">
      <c r="A1498" s="20" t="n">
        <v>1494</v>
      </c>
      <c r="B1498" s="12"/>
      <c r="C1498" s="13"/>
      <c r="D1498" s="24"/>
      <c r="E1498" s="12"/>
      <c r="F1498" s="12"/>
      <c r="G1498" s="25"/>
      <c r="H1498" s="25"/>
      <c r="I1498" s="25"/>
      <c r="J1498" s="13"/>
      <c r="K1498" s="13"/>
      <c r="L1498" s="25"/>
      <c r="M1498" s="14" t="str">
        <f aca="false">IF(OR($C1498="",$J1498=""),"",INT(($J1498-$C1498)/365.25))</f>
        <v/>
      </c>
      <c r="N1498" s="14" t="str">
        <f aca="false">IF($M1498="","",IF($M1498&lt;2,"Ha","Yo'q"))</f>
        <v/>
      </c>
      <c r="O1498" s="14" t="str">
        <f aca="false">IF($M1498="","",IF(AND($M1498&gt;=7,$M1498&lt;=17),"Ha","Yo'q"))</f>
        <v/>
      </c>
      <c r="P1498" s="14" t="str">
        <f aca="false">IF(AND($B1498&lt;&gt;"",$J1498&lt;&gt;"",$J1498&lt;=Boshqaruv!$C$10,OR($K1498="",$K1498&gt;Boshqaruv!$C$10),$L1498&lt;&gt;"Tibbiy qarshi ko'rsatma"),1,"")</f>
        <v/>
      </c>
      <c r="Q1498" s="28" t="n">
        <f aca="false">IF(AND($B1498&lt;&gt;"",$J1498&gt;=Boshqaruv!$C$9,$J1498&lt;=Boshqaruv!$C$10),IF(COUNTIFS($B$4:$B1497,$B1498,$C$4:$C1497,$C1498,$J$4:$J1497,"&gt;="&amp;Boshqaruv!$C$9,$J$4:$J1497,"&lt;="&amp;Boshqaruv!$C$10)=0,1,0),0)</f>
        <v>0</v>
      </c>
      <c r="R1498" s="28" t="n">
        <f aca="false">IF(AND($B1498&lt;&gt;"",$J1498&gt;=Boshqaruv!$C$9,$J1498&lt;=Boshqaruv!$C$10,$K1498&lt;&gt;"",$K1498&lt;=Boshqaruv!$C$10),IF(COUNTIFS($B$4:$B1497,$B1498,$C$4:$C1497,$C1498,$J$4:$J1497,"&gt;="&amp;Boshqaruv!$C$9,$J$4:$J1497,"&lt;="&amp;Boshqaruv!$C$10,$K$4:$K1497,"&lt;&gt;",$K$4:$K1497,"&lt;="&amp;Boshqaruv!$C$10)=0,1,0),0)</f>
        <v>0</v>
      </c>
      <c r="S1498" s="28" t="n">
        <f aca="false">IF($P1498=1,IF(COUNTIFS($B$4:$B1497,$B1498,$C$4:$C1497,$C1498,$P$4:$P1497,1)=0,1,0),0)</f>
        <v>0</v>
      </c>
      <c r="T1498" s="12"/>
    </row>
    <row r="1499" customFormat="false" ht="15" hidden="false" customHeight="false" outlineLevel="0" collapsed="false">
      <c r="A1499" s="20" t="n">
        <v>1495</v>
      </c>
      <c r="B1499" s="12"/>
      <c r="C1499" s="13"/>
      <c r="D1499" s="24"/>
      <c r="E1499" s="12"/>
      <c r="F1499" s="12"/>
      <c r="G1499" s="25"/>
      <c r="H1499" s="25"/>
      <c r="I1499" s="25"/>
      <c r="J1499" s="13"/>
      <c r="K1499" s="13"/>
      <c r="L1499" s="25"/>
      <c r="M1499" s="14" t="str">
        <f aca="false">IF(OR($C1499="",$J1499=""),"",INT(($J1499-$C1499)/365.25))</f>
        <v/>
      </c>
      <c r="N1499" s="14" t="str">
        <f aca="false">IF($M1499="","",IF($M1499&lt;2,"Ha","Yo'q"))</f>
        <v/>
      </c>
      <c r="O1499" s="14" t="str">
        <f aca="false">IF($M1499="","",IF(AND($M1499&gt;=7,$M1499&lt;=17),"Ha","Yo'q"))</f>
        <v/>
      </c>
      <c r="P1499" s="14" t="str">
        <f aca="false">IF(AND($B1499&lt;&gt;"",$J1499&lt;&gt;"",$J1499&lt;=Boshqaruv!$C$10,OR($K1499="",$K1499&gt;Boshqaruv!$C$10),$L1499&lt;&gt;"Tibbiy qarshi ko'rsatma"),1,"")</f>
        <v/>
      </c>
      <c r="Q1499" s="28" t="n">
        <f aca="false">IF(AND($B1499&lt;&gt;"",$J1499&gt;=Boshqaruv!$C$9,$J1499&lt;=Boshqaruv!$C$10),IF(COUNTIFS($B$4:$B1498,$B1499,$C$4:$C1498,$C1499,$J$4:$J1498,"&gt;="&amp;Boshqaruv!$C$9,$J$4:$J1498,"&lt;="&amp;Boshqaruv!$C$10)=0,1,0),0)</f>
        <v>0</v>
      </c>
      <c r="R1499" s="28" t="n">
        <f aca="false">IF(AND($B1499&lt;&gt;"",$J1499&gt;=Boshqaruv!$C$9,$J1499&lt;=Boshqaruv!$C$10,$K1499&lt;&gt;"",$K1499&lt;=Boshqaruv!$C$10),IF(COUNTIFS($B$4:$B1498,$B1499,$C$4:$C1498,$C1499,$J$4:$J1498,"&gt;="&amp;Boshqaruv!$C$9,$J$4:$J1498,"&lt;="&amp;Boshqaruv!$C$10,$K$4:$K1498,"&lt;&gt;",$K$4:$K1498,"&lt;="&amp;Boshqaruv!$C$10)=0,1,0),0)</f>
        <v>0</v>
      </c>
      <c r="S1499" s="28" t="n">
        <f aca="false">IF($P1499=1,IF(COUNTIFS($B$4:$B1498,$B1499,$C$4:$C1498,$C1499,$P$4:$P1498,1)=0,1,0),0)</f>
        <v>0</v>
      </c>
      <c r="T1499" s="12"/>
    </row>
    <row r="1500" customFormat="false" ht="15" hidden="false" customHeight="false" outlineLevel="0" collapsed="false">
      <c r="A1500" s="20" t="n">
        <v>1496</v>
      </c>
      <c r="B1500" s="12"/>
      <c r="C1500" s="13"/>
      <c r="D1500" s="24"/>
      <c r="E1500" s="12"/>
      <c r="F1500" s="12"/>
      <c r="G1500" s="25"/>
      <c r="H1500" s="25"/>
      <c r="I1500" s="25"/>
      <c r="J1500" s="13"/>
      <c r="K1500" s="13"/>
      <c r="L1500" s="25"/>
      <c r="M1500" s="14" t="str">
        <f aca="false">IF(OR($C1500="",$J1500=""),"",INT(($J1500-$C1500)/365.25))</f>
        <v/>
      </c>
      <c r="N1500" s="14" t="str">
        <f aca="false">IF($M1500="","",IF($M1500&lt;2,"Ha","Yo'q"))</f>
        <v/>
      </c>
      <c r="O1500" s="14" t="str">
        <f aca="false">IF($M1500="","",IF(AND($M1500&gt;=7,$M1500&lt;=17),"Ha","Yo'q"))</f>
        <v/>
      </c>
      <c r="P1500" s="14" t="str">
        <f aca="false">IF(AND($B1500&lt;&gt;"",$J1500&lt;&gt;"",$J1500&lt;=Boshqaruv!$C$10,OR($K1500="",$K1500&gt;Boshqaruv!$C$10),$L1500&lt;&gt;"Tibbiy qarshi ko'rsatma"),1,"")</f>
        <v/>
      </c>
      <c r="Q1500" s="28" t="n">
        <f aca="false">IF(AND($B1500&lt;&gt;"",$J1500&gt;=Boshqaruv!$C$9,$J1500&lt;=Boshqaruv!$C$10),IF(COUNTIFS($B$4:$B1499,$B1500,$C$4:$C1499,$C1500,$J$4:$J1499,"&gt;="&amp;Boshqaruv!$C$9,$J$4:$J1499,"&lt;="&amp;Boshqaruv!$C$10)=0,1,0),0)</f>
        <v>0</v>
      </c>
      <c r="R1500" s="28" t="n">
        <f aca="false">IF(AND($B1500&lt;&gt;"",$J1500&gt;=Boshqaruv!$C$9,$J1500&lt;=Boshqaruv!$C$10,$K1500&lt;&gt;"",$K1500&lt;=Boshqaruv!$C$10),IF(COUNTIFS($B$4:$B1499,$B1500,$C$4:$C1499,$C1500,$J$4:$J1499,"&gt;="&amp;Boshqaruv!$C$9,$J$4:$J1499,"&lt;="&amp;Boshqaruv!$C$10,$K$4:$K1499,"&lt;&gt;",$K$4:$K1499,"&lt;="&amp;Boshqaruv!$C$10)=0,1,0),0)</f>
        <v>0</v>
      </c>
      <c r="S1500" s="28" t="n">
        <f aca="false">IF($P1500=1,IF(COUNTIFS($B$4:$B1499,$B1500,$C$4:$C1499,$C1500,$P$4:$P1499,1)=0,1,0),0)</f>
        <v>0</v>
      </c>
      <c r="T1500" s="12"/>
    </row>
    <row r="1501" customFormat="false" ht="15" hidden="false" customHeight="false" outlineLevel="0" collapsed="false">
      <c r="A1501" s="20" t="n">
        <v>1497</v>
      </c>
      <c r="B1501" s="12"/>
      <c r="C1501" s="13"/>
      <c r="D1501" s="24"/>
      <c r="E1501" s="12"/>
      <c r="F1501" s="12"/>
      <c r="G1501" s="25"/>
      <c r="H1501" s="25"/>
      <c r="I1501" s="25"/>
      <c r="J1501" s="13"/>
      <c r="K1501" s="13"/>
      <c r="L1501" s="25"/>
      <c r="M1501" s="14" t="str">
        <f aca="false">IF(OR($C1501="",$J1501=""),"",INT(($J1501-$C1501)/365.25))</f>
        <v/>
      </c>
      <c r="N1501" s="14" t="str">
        <f aca="false">IF($M1501="","",IF($M1501&lt;2,"Ha","Yo'q"))</f>
        <v/>
      </c>
      <c r="O1501" s="14" t="str">
        <f aca="false">IF($M1501="","",IF(AND($M1501&gt;=7,$M1501&lt;=17),"Ha","Yo'q"))</f>
        <v/>
      </c>
      <c r="P1501" s="14" t="str">
        <f aca="false">IF(AND($B1501&lt;&gt;"",$J1501&lt;&gt;"",$J1501&lt;=Boshqaruv!$C$10,OR($K1501="",$K1501&gt;Boshqaruv!$C$10),$L1501&lt;&gt;"Tibbiy qarshi ko'rsatma"),1,"")</f>
        <v/>
      </c>
      <c r="Q1501" s="28" t="n">
        <f aca="false">IF(AND($B1501&lt;&gt;"",$J1501&gt;=Boshqaruv!$C$9,$J1501&lt;=Boshqaruv!$C$10),IF(COUNTIFS($B$4:$B1500,$B1501,$C$4:$C1500,$C1501,$J$4:$J1500,"&gt;="&amp;Boshqaruv!$C$9,$J$4:$J1500,"&lt;="&amp;Boshqaruv!$C$10)=0,1,0),0)</f>
        <v>0</v>
      </c>
      <c r="R1501" s="28" t="n">
        <f aca="false">IF(AND($B1501&lt;&gt;"",$J1501&gt;=Boshqaruv!$C$9,$J1501&lt;=Boshqaruv!$C$10,$K1501&lt;&gt;"",$K1501&lt;=Boshqaruv!$C$10),IF(COUNTIFS($B$4:$B1500,$B1501,$C$4:$C1500,$C1501,$J$4:$J1500,"&gt;="&amp;Boshqaruv!$C$9,$J$4:$J1500,"&lt;="&amp;Boshqaruv!$C$10,$K$4:$K1500,"&lt;&gt;",$K$4:$K1500,"&lt;="&amp;Boshqaruv!$C$10)=0,1,0),0)</f>
        <v>0</v>
      </c>
      <c r="S1501" s="28" t="n">
        <f aca="false">IF($P1501=1,IF(COUNTIFS($B$4:$B1500,$B1501,$C$4:$C1500,$C1501,$P$4:$P1500,1)=0,1,0),0)</f>
        <v>0</v>
      </c>
      <c r="T1501" s="12"/>
    </row>
    <row r="1502" customFormat="false" ht="15" hidden="false" customHeight="false" outlineLevel="0" collapsed="false">
      <c r="A1502" s="20" t="n">
        <v>1498</v>
      </c>
      <c r="B1502" s="12"/>
      <c r="C1502" s="13"/>
      <c r="D1502" s="24"/>
      <c r="E1502" s="12"/>
      <c r="F1502" s="12"/>
      <c r="G1502" s="25"/>
      <c r="H1502" s="25"/>
      <c r="I1502" s="25"/>
      <c r="J1502" s="13"/>
      <c r="K1502" s="13"/>
      <c r="L1502" s="25"/>
      <c r="M1502" s="14" t="str">
        <f aca="false">IF(OR($C1502="",$J1502=""),"",INT(($J1502-$C1502)/365.25))</f>
        <v/>
      </c>
      <c r="N1502" s="14" t="str">
        <f aca="false">IF($M1502="","",IF($M1502&lt;2,"Ha","Yo'q"))</f>
        <v/>
      </c>
      <c r="O1502" s="14" t="str">
        <f aca="false">IF($M1502="","",IF(AND($M1502&gt;=7,$M1502&lt;=17),"Ha","Yo'q"))</f>
        <v/>
      </c>
      <c r="P1502" s="14" t="str">
        <f aca="false">IF(AND($B1502&lt;&gt;"",$J1502&lt;&gt;"",$J1502&lt;=Boshqaruv!$C$10,OR($K1502="",$K1502&gt;Boshqaruv!$C$10),$L1502&lt;&gt;"Tibbiy qarshi ko'rsatma"),1,"")</f>
        <v/>
      </c>
      <c r="Q1502" s="28" t="n">
        <f aca="false">IF(AND($B1502&lt;&gt;"",$J1502&gt;=Boshqaruv!$C$9,$J1502&lt;=Boshqaruv!$C$10),IF(COUNTIFS($B$4:$B1501,$B1502,$C$4:$C1501,$C1502,$J$4:$J1501,"&gt;="&amp;Boshqaruv!$C$9,$J$4:$J1501,"&lt;="&amp;Boshqaruv!$C$10)=0,1,0),0)</f>
        <v>0</v>
      </c>
      <c r="R1502" s="28" t="n">
        <f aca="false">IF(AND($B1502&lt;&gt;"",$J1502&gt;=Boshqaruv!$C$9,$J1502&lt;=Boshqaruv!$C$10,$K1502&lt;&gt;"",$K1502&lt;=Boshqaruv!$C$10),IF(COUNTIFS($B$4:$B1501,$B1502,$C$4:$C1501,$C1502,$J$4:$J1501,"&gt;="&amp;Boshqaruv!$C$9,$J$4:$J1501,"&lt;="&amp;Boshqaruv!$C$10,$K$4:$K1501,"&lt;&gt;",$K$4:$K1501,"&lt;="&amp;Boshqaruv!$C$10)=0,1,0),0)</f>
        <v>0</v>
      </c>
      <c r="S1502" s="28" t="n">
        <f aca="false">IF($P1502=1,IF(COUNTIFS($B$4:$B1501,$B1502,$C$4:$C1501,$C1502,$P$4:$P1501,1)=0,1,0),0)</f>
        <v>0</v>
      </c>
      <c r="T1502" s="12"/>
    </row>
    <row r="1503" customFormat="false" ht="15" hidden="false" customHeight="false" outlineLevel="0" collapsed="false">
      <c r="A1503" s="20" t="n">
        <v>1499</v>
      </c>
      <c r="B1503" s="12"/>
      <c r="C1503" s="13"/>
      <c r="D1503" s="24"/>
      <c r="E1503" s="12"/>
      <c r="F1503" s="12"/>
      <c r="G1503" s="25"/>
      <c r="H1503" s="25"/>
      <c r="I1503" s="25"/>
      <c r="J1503" s="13"/>
      <c r="K1503" s="13"/>
      <c r="L1503" s="25"/>
      <c r="M1503" s="14" t="str">
        <f aca="false">IF(OR($C1503="",$J1503=""),"",INT(($J1503-$C1503)/365.25))</f>
        <v/>
      </c>
      <c r="N1503" s="14" t="str">
        <f aca="false">IF($M1503="","",IF($M1503&lt;2,"Ha","Yo'q"))</f>
        <v/>
      </c>
      <c r="O1503" s="14" t="str">
        <f aca="false">IF($M1503="","",IF(AND($M1503&gt;=7,$M1503&lt;=17),"Ha","Yo'q"))</f>
        <v/>
      </c>
      <c r="P1503" s="14" t="str">
        <f aca="false">IF(AND($B1503&lt;&gt;"",$J1503&lt;&gt;"",$J1503&lt;=Boshqaruv!$C$10,OR($K1503="",$K1503&gt;Boshqaruv!$C$10),$L1503&lt;&gt;"Tibbiy qarshi ko'rsatma"),1,"")</f>
        <v/>
      </c>
      <c r="Q1503" s="28" t="n">
        <f aca="false">IF(AND($B1503&lt;&gt;"",$J1503&gt;=Boshqaruv!$C$9,$J1503&lt;=Boshqaruv!$C$10),IF(COUNTIFS($B$4:$B1502,$B1503,$C$4:$C1502,$C1503,$J$4:$J1502,"&gt;="&amp;Boshqaruv!$C$9,$J$4:$J1502,"&lt;="&amp;Boshqaruv!$C$10)=0,1,0),0)</f>
        <v>0</v>
      </c>
      <c r="R1503" s="28" t="n">
        <f aca="false">IF(AND($B1503&lt;&gt;"",$J1503&gt;=Boshqaruv!$C$9,$J1503&lt;=Boshqaruv!$C$10,$K1503&lt;&gt;"",$K1503&lt;=Boshqaruv!$C$10),IF(COUNTIFS($B$4:$B1502,$B1503,$C$4:$C1502,$C1503,$J$4:$J1502,"&gt;="&amp;Boshqaruv!$C$9,$J$4:$J1502,"&lt;="&amp;Boshqaruv!$C$10,$K$4:$K1502,"&lt;&gt;",$K$4:$K1502,"&lt;="&amp;Boshqaruv!$C$10)=0,1,0),0)</f>
        <v>0</v>
      </c>
      <c r="S1503" s="28" t="n">
        <f aca="false">IF($P1503=1,IF(COUNTIFS($B$4:$B1502,$B1503,$C$4:$C1502,$C1503,$P$4:$P1502,1)=0,1,0),0)</f>
        <v>0</v>
      </c>
      <c r="T1503" s="12"/>
    </row>
    <row r="1504" customFormat="false" ht="15" hidden="false" customHeight="false" outlineLevel="0" collapsed="false">
      <c r="A1504" s="20" t="n">
        <v>1500</v>
      </c>
      <c r="B1504" s="12"/>
      <c r="C1504" s="13"/>
      <c r="D1504" s="24"/>
      <c r="E1504" s="12"/>
      <c r="F1504" s="12"/>
      <c r="G1504" s="25"/>
      <c r="H1504" s="25"/>
      <c r="I1504" s="25"/>
      <c r="J1504" s="13"/>
      <c r="K1504" s="13"/>
      <c r="L1504" s="25"/>
      <c r="M1504" s="14" t="str">
        <f aca="false">IF(OR($C1504="",$J1504=""),"",INT(($J1504-$C1504)/365.25))</f>
        <v/>
      </c>
      <c r="N1504" s="14" t="str">
        <f aca="false">IF($M1504="","",IF($M1504&lt;2,"Ha","Yo'q"))</f>
        <v/>
      </c>
      <c r="O1504" s="14" t="str">
        <f aca="false">IF($M1504="","",IF(AND($M1504&gt;=7,$M1504&lt;=17),"Ha","Yo'q"))</f>
        <v/>
      </c>
      <c r="P1504" s="14" t="str">
        <f aca="false">IF(AND($B1504&lt;&gt;"",$J1504&lt;&gt;"",$J1504&lt;=Boshqaruv!$C$10,OR($K1504="",$K1504&gt;Boshqaruv!$C$10),$L1504&lt;&gt;"Tibbiy qarshi ko'rsatma"),1,"")</f>
        <v/>
      </c>
      <c r="Q1504" s="28" t="n">
        <f aca="false">IF(AND($B1504&lt;&gt;"",$J1504&gt;=Boshqaruv!$C$9,$J1504&lt;=Boshqaruv!$C$10),IF(COUNTIFS($B$4:$B1503,$B1504,$C$4:$C1503,$C1504,$J$4:$J1503,"&gt;="&amp;Boshqaruv!$C$9,$J$4:$J1503,"&lt;="&amp;Boshqaruv!$C$10)=0,1,0),0)</f>
        <v>0</v>
      </c>
      <c r="R1504" s="28" t="n">
        <f aca="false">IF(AND($B1504&lt;&gt;"",$J1504&gt;=Boshqaruv!$C$9,$J1504&lt;=Boshqaruv!$C$10,$K1504&lt;&gt;"",$K1504&lt;=Boshqaruv!$C$10),IF(COUNTIFS($B$4:$B1503,$B1504,$C$4:$C1503,$C1504,$J$4:$J1503,"&gt;="&amp;Boshqaruv!$C$9,$J$4:$J1503,"&lt;="&amp;Boshqaruv!$C$10,$K$4:$K1503,"&lt;&gt;",$K$4:$K1503,"&lt;="&amp;Boshqaruv!$C$10)=0,1,0),0)</f>
        <v>0</v>
      </c>
      <c r="S1504" s="28" t="n">
        <f aca="false">IF($P1504=1,IF(COUNTIFS($B$4:$B1503,$B1504,$C$4:$C1503,$C1504,$P$4:$P1503,1)=0,1,0),0)</f>
        <v>0</v>
      </c>
      <c r="T1504" s="12"/>
    </row>
    <row r="1505" customFormat="false" ht="15" hidden="false" customHeight="false" outlineLevel="0" collapsed="false">
      <c r="A1505" s="20" t="n">
        <v>1501</v>
      </c>
      <c r="B1505" s="12"/>
      <c r="C1505" s="13"/>
      <c r="D1505" s="24"/>
      <c r="E1505" s="12"/>
      <c r="F1505" s="12"/>
      <c r="G1505" s="25"/>
      <c r="H1505" s="25"/>
      <c r="I1505" s="25"/>
      <c r="J1505" s="13"/>
      <c r="K1505" s="13"/>
      <c r="L1505" s="25"/>
      <c r="M1505" s="14" t="str">
        <f aca="false">IF(OR($C1505="",$J1505=""),"",INT(($J1505-$C1505)/365.25))</f>
        <v/>
      </c>
      <c r="N1505" s="14" t="str">
        <f aca="false">IF($M1505="","",IF($M1505&lt;2,"Ha","Yo'q"))</f>
        <v/>
      </c>
      <c r="O1505" s="14" t="str">
        <f aca="false">IF($M1505="","",IF(AND($M1505&gt;=7,$M1505&lt;=17),"Ha","Yo'q"))</f>
        <v/>
      </c>
      <c r="P1505" s="14" t="str">
        <f aca="false">IF(AND($B1505&lt;&gt;"",$J1505&lt;&gt;"",$J1505&lt;=Boshqaruv!$C$10,OR($K1505="",$K1505&gt;Boshqaruv!$C$10),$L1505&lt;&gt;"Tibbiy qarshi ko'rsatma"),1,"")</f>
        <v/>
      </c>
      <c r="Q1505" s="28" t="n">
        <f aca="false">IF(AND($B1505&lt;&gt;"",$J1505&gt;=Boshqaruv!$C$9,$J1505&lt;=Boshqaruv!$C$10),IF(COUNTIFS($B$4:$B1504,$B1505,$C$4:$C1504,$C1505,$J$4:$J1504,"&gt;="&amp;Boshqaruv!$C$9,$J$4:$J1504,"&lt;="&amp;Boshqaruv!$C$10)=0,1,0),0)</f>
        <v>0</v>
      </c>
      <c r="R1505" s="28" t="n">
        <f aca="false">IF(AND($B1505&lt;&gt;"",$J1505&gt;=Boshqaruv!$C$9,$J1505&lt;=Boshqaruv!$C$10,$K1505&lt;&gt;"",$K1505&lt;=Boshqaruv!$C$10),IF(COUNTIFS($B$4:$B1504,$B1505,$C$4:$C1504,$C1505,$J$4:$J1504,"&gt;="&amp;Boshqaruv!$C$9,$J$4:$J1504,"&lt;="&amp;Boshqaruv!$C$10,$K$4:$K1504,"&lt;&gt;",$K$4:$K1504,"&lt;="&amp;Boshqaruv!$C$10)=0,1,0),0)</f>
        <v>0</v>
      </c>
      <c r="S1505" s="28" t="n">
        <f aca="false">IF($P1505=1,IF(COUNTIFS($B$4:$B1504,$B1505,$C$4:$C1504,$C1505,$P$4:$P1504,1)=0,1,0),0)</f>
        <v>0</v>
      </c>
      <c r="T1505" s="12"/>
    </row>
    <row r="1506" customFormat="false" ht="15" hidden="false" customHeight="false" outlineLevel="0" collapsed="false">
      <c r="A1506" s="20" t="n">
        <v>1502</v>
      </c>
      <c r="B1506" s="12"/>
      <c r="C1506" s="13"/>
      <c r="D1506" s="24"/>
      <c r="E1506" s="12"/>
      <c r="F1506" s="12"/>
      <c r="G1506" s="25"/>
      <c r="H1506" s="25"/>
      <c r="I1506" s="25"/>
      <c r="J1506" s="13"/>
      <c r="K1506" s="13"/>
      <c r="L1506" s="25"/>
      <c r="M1506" s="14" t="str">
        <f aca="false">IF(OR($C1506="",$J1506=""),"",INT(($J1506-$C1506)/365.25))</f>
        <v/>
      </c>
      <c r="N1506" s="14" t="str">
        <f aca="false">IF($M1506="","",IF($M1506&lt;2,"Ha","Yo'q"))</f>
        <v/>
      </c>
      <c r="O1506" s="14" t="str">
        <f aca="false">IF($M1506="","",IF(AND($M1506&gt;=7,$M1506&lt;=17),"Ha","Yo'q"))</f>
        <v/>
      </c>
      <c r="P1506" s="14" t="str">
        <f aca="false">IF(AND($B1506&lt;&gt;"",$J1506&lt;&gt;"",$J1506&lt;=Boshqaruv!$C$10,OR($K1506="",$K1506&gt;Boshqaruv!$C$10),$L1506&lt;&gt;"Tibbiy qarshi ko'rsatma"),1,"")</f>
        <v/>
      </c>
      <c r="Q1506" s="28" t="n">
        <f aca="false">IF(AND($B1506&lt;&gt;"",$J1506&gt;=Boshqaruv!$C$9,$J1506&lt;=Boshqaruv!$C$10),IF(COUNTIFS($B$4:$B1505,$B1506,$C$4:$C1505,$C1506,$J$4:$J1505,"&gt;="&amp;Boshqaruv!$C$9,$J$4:$J1505,"&lt;="&amp;Boshqaruv!$C$10)=0,1,0),0)</f>
        <v>0</v>
      </c>
      <c r="R1506" s="28" t="n">
        <f aca="false">IF(AND($B1506&lt;&gt;"",$J1506&gt;=Boshqaruv!$C$9,$J1506&lt;=Boshqaruv!$C$10,$K1506&lt;&gt;"",$K1506&lt;=Boshqaruv!$C$10),IF(COUNTIFS($B$4:$B1505,$B1506,$C$4:$C1505,$C1506,$J$4:$J1505,"&gt;="&amp;Boshqaruv!$C$9,$J$4:$J1505,"&lt;="&amp;Boshqaruv!$C$10,$K$4:$K1505,"&lt;&gt;",$K$4:$K1505,"&lt;="&amp;Boshqaruv!$C$10)=0,1,0),0)</f>
        <v>0</v>
      </c>
      <c r="S1506" s="28" t="n">
        <f aca="false">IF($P1506=1,IF(COUNTIFS($B$4:$B1505,$B1506,$C$4:$C1505,$C1506,$P$4:$P1505,1)=0,1,0),0)</f>
        <v>0</v>
      </c>
      <c r="T1506" s="12"/>
    </row>
    <row r="1507" customFormat="false" ht="15" hidden="false" customHeight="false" outlineLevel="0" collapsed="false">
      <c r="A1507" s="20" t="n">
        <v>1503</v>
      </c>
      <c r="B1507" s="12"/>
      <c r="C1507" s="13"/>
      <c r="D1507" s="24"/>
      <c r="E1507" s="12"/>
      <c r="F1507" s="12"/>
      <c r="G1507" s="25"/>
      <c r="H1507" s="25"/>
      <c r="I1507" s="25"/>
      <c r="J1507" s="13"/>
      <c r="K1507" s="13"/>
      <c r="L1507" s="25"/>
      <c r="M1507" s="14" t="str">
        <f aca="false">IF(OR($C1507="",$J1507=""),"",INT(($J1507-$C1507)/365.25))</f>
        <v/>
      </c>
      <c r="N1507" s="14" t="str">
        <f aca="false">IF($M1507="","",IF($M1507&lt;2,"Ha","Yo'q"))</f>
        <v/>
      </c>
      <c r="O1507" s="14" t="str">
        <f aca="false">IF($M1507="","",IF(AND($M1507&gt;=7,$M1507&lt;=17),"Ha","Yo'q"))</f>
        <v/>
      </c>
      <c r="P1507" s="14" t="str">
        <f aca="false">IF(AND($B1507&lt;&gt;"",$J1507&lt;&gt;"",$J1507&lt;=Boshqaruv!$C$10,OR($K1507="",$K1507&gt;Boshqaruv!$C$10),$L1507&lt;&gt;"Tibbiy qarshi ko'rsatma"),1,"")</f>
        <v/>
      </c>
      <c r="Q1507" s="28" t="n">
        <f aca="false">IF(AND($B1507&lt;&gt;"",$J1507&gt;=Boshqaruv!$C$9,$J1507&lt;=Boshqaruv!$C$10),IF(COUNTIFS($B$4:$B1506,$B1507,$C$4:$C1506,$C1507,$J$4:$J1506,"&gt;="&amp;Boshqaruv!$C$9,$J$4:$J1506,"&lt;="&amp;Boshqaruv!$C$10)=0,1,0),0)</f>
        <v>0</v>
      </c>
      <c r="R1507" s="28" t="n">
        <f aca="false">IF(AND($B1507&lt;&gt;"",$J1507&gt;=Boshqaruv!$C$9,$J1507&lt;=Boshqaruv!$C$10,$K1507&lt;&gt;"",$K1507&lt;=Boshqaruv!$C$10),IF(COUNTIFS($B$4:$B1506,$B1507,$C$4:$C1506,$C1507,$J$4:$J1506,"&gt;="&amp;Boshqaruv!$C$9,$J$4:$J1506,"&lt;="&amp;Boshqaruv!$C$10,$K$4:$K1506,"&lt;&gt;",$K$4:$K1506,"&lt;="&amp;Boshqaruv!$C$10)=0,1,0),0)</f>
        <v>0</v>
      </c>
      <c r="S1507" s="28" t="n">
        <f aca="false">IF($P1507=1,IF(COUNTIFS($B$4:$B1506,$B1507,$C$4:$C1506,$C1507,$P$4:$P1506,1)=0,1,0),0)</f>
        <v>0</v>
      </c>
      <c r="T1507" s="12"/>
    </row>
    <row r="1508" customFormat="false" ht="15" hidden="false" customHeight="false" outlineLevel="0" collapsed="false">
      <c r="A1508" s="20" t="n">
        <v>1504</v>
      </c>
      <c r="B1508" s="12"/>
      <c r="C1508" s="13"/>
      <c r="D1508" s="24"/>
      <c r="E1508" s="12"/>
      <c r="F1508" s="12"/>
      <c r="G1508" s="25"/>
      <c r="H1508" s="25"/>
      <c r="I1508" s="25"/>
      <c r="J1508" s="13"/>
      <c r="K1508" s="13"/>
      <c r="L1508" s="25"/>
      <c r="M1508" s="14" t="str">
        <f aca="false">IF(OR($C1508="",$J1508=""),"",INT(($J1508-$C1508)/365.25))</f>
        <v/>
      </c>
      <c r="N1508" s="14" t="str">
        <f aca="false">IF($M1508="","",IF($M1508&lt;2,"Ha","Yo'q"))</f>
        <v/>
      </c>
      <c r="O1508" s="14" t="str">
        <f aca="false">IF($M1508="","",IF(AND($M1508&gt;=7,$M1508&lt;=17),"Ha","Yo'q"))</f>
        <v/>
      </c>
      <c r="P1508" s="14" t="str">
        <f aca="false">IF(AND($B1508&lt;&gt;"",$J1508&lt;&gt;"",$J1508&lt;=Boshqaruv!$C$10,OR($K1508="",$K1508&gt;Boshqaruv!$C$10),$L1508&lt;&gt;"Tibbiy qarshi ko'rsatma"),1,"")</f>
        <v/>
      </c>
      <c r="Q1508" s="28" t="n">
        <f aca="false">IF(AND($B1508&lt;&gt;"",$J1508&gt;=Boshqaruv!$C$9,$J1508&lt;=Boshqaruv!$C$10),IF(COUNTIFS($B$4:$B1507,$B1508,$C$4:$C1507,$C1508,$J$4:$J1507,"&gt;="&amp;Boshqaruv!$C$9,$J$4:$J1507,"&lt;="&amp;Boshqaruv!$C$10)=0,1,0),0)</f>
        <v>0</v>
      </c>
      <c r="R1508" s="28" t="n">
        <f aca="false">IF(AND($B1508&lt;&gt;"",$J1508&gt;=Boshqaruv!$C$9,$J1508&lt;=Boshqaruv!$C$10,$K1508&lt;&gt;"",$K1508&lt;=Boshqaruv!$C$10),IF(COUNTIFS($B$4:$B1507,$B1508,$C$4:$C1507,$C1508,$J$4:$J1507,"&gt;="&amp;Boshqaruv!$C$9,$J$4:$J1507,"&lt;="&amp;Boshqaruv!$C$10,$K$4:$K1507,"&lt;&gt;",$K$4:$K1507,"&lt;="&amp;Boshqaruv!$C$10)=0,1,0),0)</f>
        <v>0</v>
      </c>
      <c r="S1508" s="28" t="n">
        <f aca="false">IF($P1508=1,IF(COUNTIFS($B$4:$B1507,$B1508,$C$4:$C1507,$C1508,$P$4:$P1507,1)=0,1,0),0)</f>
        <v>0</v>
      </c>
      <c r="T1508" s="12"/>
    </row>
    <row r="1509" customFormat="false" ht="15" hidden="false" customHeight="false" outlineLevel="0" collapsed="false">
      <c r="A1509" s="20" t="n">
        <v>1505</v>
      </c>
      <c r="B1509" s="12"/>
      <c r="C1509" s="13"/>
      <c r="D1509" s="24"/>
      <c r="E1509" s="12"/>
      <c r="F1509" s="12"/>
      <c r="G1509" s="25"/>
      <c r="H1509" s="25"/>
      <c r="I1509" s="25"/>
      <c r="J1509" s="13"/>
      <c r="K1509" s="13"/>
      <c r="L1509" s="25"/>
      <c r="M1509" s="14" t="str">
        <f aca="false">IF(OR($C1509="",$J1509=""),"",INT(($J1509-$C1509)/365.25))</f>
        <v/>
      </c>
      <c r="N1509" s="14" t="str">
        <f aca="false">IF($M1509="","",IF($M1509&lt;2,"Ha","Yo'q"))</f>
        <v/>
      </c>
      <c r="O1509" s="14" t="str">
        <f aca="false">IF($M1509="","",IF(AND($M1509&gt;=7,$M1509&lt;=17),"Ha","Yo'q"))</f>
        <v/>
      </c>
      <c r="P1509" s="14" t="str">
        <f aca="false">IF(AND($B1509&lt;&gt;"",$J1509&lt;&gt;"",$J1509&lt;=Boshqaruv!$C$10,OR($K1509="",$K1509&gt;Boshqaruv!$C$10),$L1509&lt;&gt;"Tibbiy qarshi ko'rsatma"),1,"")</f>
        <v/>
      </c>
      <c r="Q1509" s="28" t="n">
        <f aca="false">IF(AND($B1509&lt;&gt;"",$J1509&gt;=Boshqaruv!$C$9,$J1509&lt;=Boshqaruv!$C$10),IF(COUNTIFS($B$4:$B1508,$B1509,$C$4:$C1508,$C1509,$J$4:$J1508,"&gt;="&amp;Boshqaruv!$C$9,$J$4:$J1508,"&lt;="&amp;Boshqaruv!$C$10)=0,1,0),0)</f>
        <v>0</v>
      </c>
      <c r="R1509" s="28" t="n">
        <f aca="false">IF(AND($B1509&lt;&gt;"",$J1509&gt;=Boshqaruv!$C$9,$J1509&lt;=Boshqaruv!$C$10,$K1509&lt;&gt;"",$K1509&lt;=Boshqaruv!$C$10),IF(COUNTIFS($B$4:$B1508,$B1509,$C$4:$C1508,$C1509,$J$4:$J1508,"&gt;="&amp;Boshqaruv!$C$9,$J$4:$J1508,"&lt;="&amp;Boshqaruv!$C$10,$K$4:$K1508,"&lt;&gt;",$K$4:$K1508,"&lt;="&amp;Boshqaruv!$C$10)=0,1,0),0)</f>
        <v>0</v>
      </c>
      <c r="S1509" s="28" t="n">
        <f aca="false">IF($P1509=1,IF(COUNTIFS($B$4:$B1508,$B1509,$C$4:$C1508,$C1509,$P$4:$P1508,1)=0,1,0),0)</f>
        <v>0</v>
      </c>
      <c r="T1509" s="12"/>
    </row>
    <row r="1510" customFormat="false" ht="15" hidden="false" customHeight="false" outlineLevel="0" collapsed="false">
      <c r="A1510" s="20" t="n">
        <v>1506</v>
      </c>
      <c r="B1510" s="12"/>
      <c r="C1510" s="13"/>
      <c r="D1510" s="24"/>
      <c r="E1510" s="12"/>
      <c r="F1510" s="12"/>
      <c r="G1510" s="25"/>
      <c r="H1510" s="25"/>
      <c r="I1510" s="25"/>
      <c r="J1510" s="13"/>
      <c r="K1510" s="13"/>
      <c r="L1510" s="25"/>
      <c r="M1510" s="14" t="str">
        <f aca="false">IF(OR($C1510="",$J1510=""),"",INT(($J1510-$C1510)/365.25))</f>
        <v/>
      </c>
      <c r="N1510" s="14" t="str">
        <f aca="false">IF($M1510="","",IF($M1510&lt;2,"Ha","Yo'q"))</f>
        <v/>
      </c>
      <c r="O1510" s="14" t="str">
        <f aca="false">IF($M1510="","",IF(AND($M1510&gt;=7,$M1510&lt;=17),"Ha","Yo'q"))</f>
        <v/>
      </c>
      <c r="P1510" s="14" t="str">
        <f aca="false">IF(AND($B1510&lt;&gt;"",$J1510&lt;&gt;"",$J1510&lt;=Boshqaruv!$C$10,OR($K1510="",$K1510&gt;Boshqaruv!$C$10),$L1510&lt;&gt;"Tibbiy qarshi ko'rsatma"),1,"")</f>
        <v/>
      </c>
      <c r="Q1510" s="28" t="n">
        <f aca="false">IF(AND($B1510&lt;&gt;"",$J1510&gt;=Boshqaruv!$C$9,$J1510&lt;=Boshqaruv!$C$10),IF(COUNTIFS($B$4:$B1509,$B1510,$C$4:$C1509,$C1510,$J$4:$J1509,"&gt;="&amp;Boshqaruv!$C$9,$J$4:$J1509,"&lt;="&amp;Boshqaruv!$C$10)=0,1,0),0)</f>
        <v>0</v>
      </c>
      <c r="R1510" s="28" t="n">
        <f aca="false">IF(AND($B1510&lt;&gt;"",$J1510&gt;=Boshqaruv!$C$9,$J1510&lt;=Boshqaruv!$C$10,$K1510&lt;&gt;"",$K1510&lt;=Boshqaruv!$C$10),IF(COUNTIFS($B$4:$B1509,$B1510,$C$4:$C1509,$C1510,$J$4:$J1509,"&gt;="&amp;Boshqaruv!$C$9,$J$4:$J1509,"&lt;="&amp;Boshqaruv!$C$10,$K$4:$K1509,"&lt;&gt;",$K$4:$K1509,"&lt;="&amp;Boshqaruv!$C$10)=0,1,0),0)</f>
        <v>0</v>
      </c>
      <c r="S1510" s="28" t="n">
        <f aca="false">IF($P1510=1,IF(COUNTIFS($B$4:$B1509,$B1510,$C$4:$C1509,$C1510,$P$4:$P1509,1)=0,1,0),0)</f>
        <v>0</v>
      </c>
      <c r="T1510" s="12"/>
    </row>
    <row r="1511" customFormat="false" ht="15" hidden="false" customHeight="false" outlineLevel="0" collapsed="false">
      <c r="A1511" s="20" t="n">
        <v>1507</v>
      </c>
      <c r="B1511" s="12"/>
      <c r="C1511" s="13"/>
      <c r="D1511" s="24"/>
      <c r="E1511" s="12"/>
      <c r="F1511" s="12"/>
      <c r="G1511" s="25"/>
      <c r="H1511" s="25"/>
      <c r="I1511" s="25"/>
      <c r="J1511" s="13"/>
      <c r="K1511" s="13"/>
      <c r="L1511" s="25"/>
      <c r="M1511" s="14" t="str">
        <f aca="false">IF(OR($C1511="",$J1511=""),"",INT(($J1511-$C1511)/365.25))</f>
        <v/>
      </c>
      <c r="N1511" s="14" t="str">
        <f aca="false">IF($M1511="","",IF($M1511&lt;2,"Ha","Yo'q"))</f>
        <v/>
      </c>
      <c r="O1511" s="14" t="str">
        <f aca="false">IF($M1511="","",IF(AND($M1511&gt;=7,$M1511&lt;=17),"Ha","Yo'q"))</f>
        <v/>
      </c>
      <c r="P1511" s="14" t="str">
        <f aca="false">IF(AND($B1511&lt;&gt;"",$J1511&lt;&gt;"",$J1511&lt;=Boshqaruv!$C$10,OR($K1511="",$K1511&gt;Boshqaruv!$C$10),$L1511&lt;&gt;"Tibbiy qarshi ko'rsatma"),1,"")</f>
        <v/>
      </c>
      <c r="Q1511" s="28" t="n">
        <f aca="false">IF(AND($B1511&lt;&gt;"",$J1511&gt;=Boshqaruv!$C$9,$J1511&lt;=Boshqaruv!$C$10),IF(COUNTIFS($B$4:$B1510,$B1511,$C$4:$C1510,$C1511,$J$4:$J1510,"&gt;="&amp;Boshqaruv!$C$9,$J$4:$J1510,"&lt;="&amp;Boshqaruv!$C$10)=0,1,0),0)</f>
        <v>0</v>
      </c>
      <c r="R1511" s="28" t="n">
        <f aca="false">IF(AND($B1511&lt;&gt;"",$J1511&gt;=Boshqaruv!$C$9,$J1511&lt;=Boshqaruv!$C$10,$K1511&lt;&gt;"",$K1511&lt;=Boshqaruv!$C$10),IF(COUNTIFS($B$4:$B1510,$B1511,$C$4:$C1510,$C1511,$J$4:$J1510,"&gt;="&amp;Boshqaruv!$C$9,$J$4:$J1510,"&lt;="&amp;Boshqaruv!$C$10,$K$4:$K1510,"&lt;&gt;",$K$4:$K1510,"&lt;="&amp;Boshqaruv!$C$10)=0,1,0),0)</f>
        <v>0</v>
      </c>
      <c r="S1511" s="28" t="n">
        <f aca="false">IF($P1511=1,IF(COUNTIFS($B$4:$B1510,$B1511,$C$4:$C1510,$C1511,$P$4:$P1510,1)=0,1,0),0)</f>
        <v>0</v>
      </c>
      <c r="T1511" s="12"/>
    </row>
    <row r="1512" customFormat="false" ht="15" hidden="false" customHeight="false" outlineLevel="0" collapsed="false">
      <c r="A1512" s="20" t="n">
        <v>1508</v>
      </c>
      <c r="B1512" s="12"/>
      <c r="C1512" s="13"/>
      <c r="D1512" s="24"/>
      <c r="E1512" s="12"/>
      <c r="F1512" s="12"/>
      <c r="G1512" s="25"/>
      <c r="H1512" s="25"/>
      <c r="I1512" s="25"/>
      <c r="J1512" s="13"/>
      <c r="K1512" s="13"/>
      <c r="L1512" s="25"/>
      <c r="M1512" s="14" t="str">
        <f aca="false">IF(OR($C1512="",$J1512=""),"",INT(($J1512-$C1512)/365.25))</f>
        <v/>
      </c>
      <c r="N1512" s="14" t="str">
        <f aca="false">IF($M1512="","",IF($M1512&lt;2,"Ha","Yo'q"))</f>
        <v/>
      </c>
      <c r="O1512" s="14" t="str">
        <f aca="false">IF($M1512="","",IF(AND($M1512&gt;=7,$M1512&lt;=17),"Ha","Yo'q"))</f>
        <v/>
      </c>
      <c r="P1512" s="14" t="str">
        <f aca="false">IF(AND($B1512&lt;&gt;"",$J1512&lt;&gt;"",$J1512&lt;=Boshqaruv!$C$10,OR($K1512="",$K1512&gt;Boshqaruv!$C$10),$L1512&lt;&gt;"Tibbiy qarshi ko'rsatma"),1,"")</f>
        <v/>
      </c>
      <c r="Q1512" s="28" t="n">
        <f aca="false">IF(AND($B1512&lt;&gt;"",$J1512&gt;=Boshqaruv!$C$9,$J1512&lt;=Boshqaruv!$C$10),IF(COUNTIFS($B$4:$B1511,$B1512,$C$4:$C1511,$C1512,$J$4:$J1511,"&gt;="&amp;Boshqaruv!$C$9,$J$4:$J1511,"&lt;="&amp;Boshqaruv!$C$10)=0,1,0),0)</f>
        <v>0</v>
      </c>
      <c r="R1512" s="28" t="n">
        <f aca="false">IF(AND($B1512&lt;&gt;"",$J1512&gt;=Boshqaruv!$C$9,$J1512&lt;=Boshqaruv!$C$10,$K1512&lt;&gt;"",$K1512&lt;=Boshqaruv!$C$10),IF(COUNTIFS($B$4:$B1511,$B1512,$C$4:$C1511,$C1512,$J$4:$J1511,"&gt;="&amp;Boshqaruv!$C$9,$J$4:$J1511,"&lt;="&amp;Boshqaruv!$C$10,$K$4:$K1511,"&lt;&gt;",$K$4:$K1511,"&lt;="&amp;Boshqaruv!$C$10)=0,1,0),0)</f>
        <v>0</v>
      </c>
      <c r="S1512" s="28" t="n">
        <f aca="false">IF($P1512=1,IF(COUNTIFS($B$4:$B1511,$B1512,$C$4:$C1511,$C1512,$P$4:$P1511,1)=0,1,0),0)</f>
        <v>0</v>
      </c>
      <c r="T1512" s="12"/>
    </row>
    <row r="1513" customFormat="false" ht="15" hidden="false" customHeight="false" outlineLevel="0" collapsed="false">
      <c r="A1513" s="20" t="n">
        <v>1509</v>
      </c>
      <c r="B1513" s="12"/>
      <c r="C1513" s="13"/>
      <c r="D1513" s="24"/>
      <c r="E1513" s="12"/>
      <c r="F1513" s="12"/>
      <c r="G1513" s="25"/>
      <c r="H1513" s="25"/>
      <c r="I1513" s="25"/>
      <c r="J1513" s="13"/>
      <c r="K1513" s="13"/>
      <c r="L1513" s="25"/>
      <c r="M1513" s="14" t="str">
        <f aca="false">IF(OR($C1513="",$J1513=""),"",INT(($J1513-$C1513)/365.25))</f>
        <v/>
      </c>
      <c r="N1513" s="14" t="str">
        <f aca="false">IF($M1513="","",IF($M1513&lt;2,"Ha","Yo'q"))</f>
        <v/>
      </c>
      <c r="O1513" s="14" t="str">
        <f aca="false">IF($M1513="","",IF(AND($M1513&gt;=7,$M1513&lt;=17),"Ha","Yo'q"))</f>
        <v/>
      </c>
      <c r="P1513" s="14" t="str">
        <f aca="false">IF(AND($B1513&lt;&gt;"",$J1513&lt;&gt;"",$J1513&lt;=Boshqaruv!$C$10,OR($K1513="",$K1513&gt;Boshqaruv!$C$10),$L1513&lt;&gt;"Tibbiy qarshi ko'rsatma"),1,"")</f>
        <v/>
      </c>
      <c r="Q1513" s="28" t="n">
        <f aca="false">IF(AND($B1513&lt;&gt;"",$J1513&gt;=Boshqaruv!$C$9,$J1513&lt;=Boshqaruv!$C$10),IF(COUNTIFS($B$4:$B1512,$B1513,$C$4:$C1512,$C1513,$J$4:$J1512,"&gt;="&amp;Boshqaruv!$C$9,$J$4:$J1512,"&lt;="&amp;Boshqaruv!$C$10)=0,1,0),0)</f>
        <v>0</v>
      </c>
      <c r="R1513" s="28" t="n">
        <f aca="false">IF(AND($B1513&lt;&gt;"",$J1513&gt;=Boshqaruv!$C$9,$J1513&lt;=Boshqaruv!$C$10,$K1513&lt;&gt;"",$K1513&lt;=Boshqaruv!$C$10),IF(COUNTIFS($B$4:$B1512,$B1513,$C$4:$C1512,$C1513,$J$4:$J1512,"&gt;="&amp;Boshqaruv!$C$9,$J$4:$J1512,"&lt;="&amp;Boshqaruv!$C$10,$K$4:$K1512,"&lt;&gt;",$K$4:$K1512,"&lt;="&amp;Boshqaruv!$C$10)=0,1,0),0)</f>
        <v>0</v>
      </c>
      <c r="S1513" s="28" t="n">
        <f aca="false">IF($P1513=1,IF(COUNTIFS($B$4:$B1512,$B1513,$C$4:$C1512,$C1513,$P$4:$P1512,1)=0,1,0),0)</f>
        <v>0</v>
      </c>
      <c r="T1513" s="12"/>
    </row>
    <row r="1514" customFormat="false" ht="15" hidden="false" customHeight="false" outlineLevel="0" collapsed="false">
      <c r="A1514" s="20" t="n">
        <v>1510</v>
      </c>
      <c r="B1514" s="12"/>
      <c r="C1514" s="13"/>
      <c r="D1514" s="24"/>
      <c r="E1514" s="12"/>
      <c r="F1514" s="12"/>
      <c r="G1514" s="25"/>
      <c r="H1514" s="25"/>
      <c r="I1514" s="25"/>
      <c r="J1514" s="13"/>
      <c r="K1514" s="13"/>
      <c r="L1514" s="25"/>
      <c r="M1514" s="14" t="str">
        <f aca="false">IF(OR($C1514="",$J1514=""),"",INT(($J1514-$C1514)/365.25))</f>
        <v/>
      </c>
      <c r="N1514" s="14" t="str">
        <f aca="false">IF($M1514="","",IF($M1514&lt;2,"Ha","Yo'q"))</f>
        <v/>
      </c>
      <c r="O1514" s="14" t="str">
        <f aca="false">IF($M1514="","",IF(AND($M1514&gt;=7,$M1514&lt;=17),"Ha","Yo'q"))</f>
        <v/>
      </c>
      <c r="P1514" s="14" t="str">
        <f aca="false">IF(AND($B1514&lt;&gt;"",$J1514&lt;&gt;"",$J1514&lt;=Boshqaruv!$C$10,OR($K1514="",$K1514&gt;Boshqaruv!$C$10),$L1514&lt;&gt;"Tibbiy qarshi ko'rsatma"),1,"")</f>
        <v/>
      </c>
      <c r="Q1514" s="28" t="n">
        <f aca="false">IF(AND($B1514&lt;&gt;"",$J1514&gt;=Boshqaruv!$C$9,$J1514&lt;=Boshqaruv!$C$10),IF(COUNTIFS($B$4:$B1513,$B1514,$C$4:$C1513,$C1514,$J$4:$J1513,"&gt;="&amp;Boshqaruv!$C$9,$J$4:$J1513,"&lt;="&amp;Boshqaruv!$C$10)=0,1,0),0)</f>
        <v>0</v>
      </c>
      <c r="R1514" s="28" t="n">
        <f aca="false">IF(AND($B1514&lt;&gt;"",$J1514&gt;=Boshqaruv!$C$9,$J1514&lt;=Boshqaruv!$C$10,$K1514&lt;&gt;"",$K1514&lt;=Boshqaruv!$C$10),IF(COUNTIFS($B$4:$B1513,$B1514,$C$4:$C1513,$C1514,$J$4:$J1513,"&gt;="&amp;Boshqaruv!$C$9,$J$4:$J1513,"&lt;="&amp;Boshqaruv!$C$10,$K$4:$K1513,"&lt;&gt;",$K$4:$K1513,"&lt;="&amp;Boshqaruv!$C$10)=0,1,0),0)</f>
        <v>0</v>
      </c>
      <c r="S1514" s="28" t="n">
        <f aca="false">IF($P1514=1,IF(COUNTIFS($B$4:$B1513,$B1514,$C$4:$C1513,$C1514,$P$4:$P1513,1)=0,1,0),0)</f>
        <v>0</v>
      </c>
      <c r="T1514" s="12"/>
    </row>
    <row r="1515" customFormat="false" ht="15" hidden="false" customHeight="false" outlineLevel="0" collapsed="false">
      <c r="A1515" s="20" t="n">
        <v>1511</v>
      </c>
      <c r="B1515" s="12"/>
      <c r="C1515" s="13"/>
      <c r="D1515" s="24"/>
      <c r="E1515" s="12"/>
      <c r="F1515" s="12"/>
      <c r="G1515" s="25"/>
      <c r="H1515" s="25"/>
      <c r="I1515" s="25"/>
      <c r="J1515" s="13"/>
      <c r="K1515" s="13"/>
      <c r="L1515" s="25"/>
      <c r="M1515" s="14" t="str">
        <f aca="false">IF(OR($C1515="",$J1515=""),"",INT(($J1515-$C1515)/365.25))</f>
        <v/>
      </c>
      <c r="N1515" s="14" t="str">
        <f aca="false">IF($M1515="","",IF($M1515&lt;2,"Ha","Yo'q"))</f>
        <v/>
      </c>
      <c r="O1515" s="14" t="str">
        <f aca="false">IF($M1515="","",IF(AND($M1515&gt;=7,$M1515&lt;=17),"Ha","Yo'q"))</f>
        <v/>
      </c>
      <c r="P1515" s="14" t="str">
        <f aca="false">IF(AND($B1515&lt;&gt;"",$J1515&lt;&gt;"",$J1515&lt;=Boshqaruv!$C$10,OR($K1515="",$K1515&gt;Boshqaruv!$C$10),$L1515&lt;&gt;"Tibbiy qarshi ko'rsatma"),1,"")</f>
        <v/>
      </c>
      <c r="Q1515" s="28" t="n">
        <f aca="false">IF(AND($B1515&lt;&gt;"",$J1515&gt;=Boshqaruv!$C$9,$J1515&lt;=Boshqaruv!$C$10),IF(COUNTIFS($B$4:$B1514,$B1515,$C$4:$C1514,$C1515,$J$4:$J1514,"&gt;="&amp;Boshqaruv!$C$9,$J$4:$J1514,"&lt;="&amp;Boshqaruv!$C$10)=0,1,0),0)</f>
        <v>0</v>
      </c>
      <c r="R1515" s="28" t="n">
        <f aca="false">IF(AND($B1515&lt;&gt;"",$J1515&gt;=Boshqaruv!$C$9,$J1515&lt;=Boshqaruv!$C$10,$K1515&lt;&gt;"",$K1515&lt;=Boshqaruv!$C$10),IF(COUNTIFS($B$4:$B1514,$B1515,$C$4:$C1514,$C1515,$J$4:$J1514,"&gt;="&amp;Boshqaruv!$C$9,$J$4:$J1514,"&lt;="&amp;Boshqaruv!$C$10,$K$4:$K1514,"&lt;&gt;",$K$4:$K1514,"&lt;="&amp;Boshqaruv!$C$10)=0,1,0),0)</f>
        <v>0</v>
      </c>
      <c r="S1515" s="28" t="n">
        <f aca="false">IF($P1515=1,IF(COUNTIFS($B$4:$B1514,$B1515,$C$4:$C1514,$C1515,$P$4:$P1514,1)=0,1,0),0)</f>
        <v>0</v>
      </c>
      <c r="T1515" s="12"/>
    </row>
    <row r="1516" customFormat="false" ht="15" hidden="false" customHeight="false" outlineLevel="0" collapsed="false">
      <c r="A1516" s="20" t="n">
        <v>1512</v>
      </c>
      <c r="B1516" s="12"/>
      <c r="C1516" s="13"/>
      <c r="D1516" s="24"/>
      <c r="E1516" s="12"/>
      <c r="F1516" s="12"/>
      <c r="G1516" s="25"/>
      <c r="H1516" s="25"/>
      <c r="I1516" s="25"/>
      <c r="J1516" s="13"/>
      <c r="K1516" s="13"/>
      <c r="L1516" s="25"/>
      <c r="M1516" s="14" t="str">
        <f aca="false">IF(OR($C1516="",$J1516=""),"",INT(($J1516-$C1516)/365.25))</f>
        <v/>
      </c>
      <c r="N1516" s="14" t="str">
        <f aca="false">IF($M1516="","",IF($M1516&lt;2,"Ha","Yo'q"))</f>
        <v/>
      </c>
      <c r="O1516" s="14" t="str">
        <f aca="false">IF($M1516="","",IF(AND($M1516&gt;=7,$M1516&lt;=17),"Ha","Yo'q"))</f>
        <v/>
      </c>
      <c r="P1516" s="14" t="str">
        <f aca="false">IF(AND($B1516&lt;&gt;"",$J1516&lt;&gt;"",$J1516&lt;=Boshqaruv!$C$10,OR($K1516="",$K1516&gt;Boshqaruv!$C$10),$L1516&lt;&gt;"Tibbiy qarshi ko'rsatma"),1,"")</f>
        <v/>
      </c>
      <c r="Q1516" s="28" t="n">
        <f aca="false">IF(AND($B1516&lt;&gt;"",$J1516&gt;=Boshqaruv!$C$9,$J1516&lt;=Boshqaruv!$C$10),IF(COUNTIFS($B$4:$B1515,$B1516,$C$4:$C1515,$C1516,$J$4:$J1515,"&gt;="&amp;Boshqaruv!$C$9,$J$4:$J1515,"&lt;="&amp;Boshqaruv!$C$10)=0,1,0),0)</f>
        <v>0</v>
      </c>
      <c r="R1516" s="28" t="n">
        <f aca="false">IF(AND($B1516&lt;&gt;"",$J1516&gt;=Boshqaruv!$C$9,$J1516&lt;=Boshqaruv!$C$10,$K1516&lt;&gt;"",$K1516&lt;=Boshqaruv!$C$10),IF(COUNTIFS($B$4:$B1515,$B1516,$C$4:$C1515,$C1516,$J$4:$J1515,"&gt;="&amp;Boshqaruv!$C$9,$J$4:$J1515,"&lt;="&amp;Boshqaruv!$C$10,$K$4:$K1515,"&lt;&gt;",$K$4:$K1515,"&lt;="&amp;Boshqaruv!$C$10)=0,1,0),0)</f>
        <v>0</v>
      </c>
      <c r="S1516" s="28" t="n">
        <f aca="false">IF($P1516=1,IF(COUNTIFS($B$4:$B1515,$B1516,$C$4:$C1515,$C1516,$P$4:$P1515,1)=0,1,0),0)</f>
        <v>0</v>
      </c>
      <c r="T1516" s="12"/>
    </row>
    <row r="1517" customFormat="false" ht="15" hidden="false" customHeight="false" outlineLevel="0" collapsed="false">
      <c r="A1517" s="20" t="n">
        <v>1513</v>
      </c>
      <c r="B1517" s="12"/>
      <c r="C1517" s="13"/>
      <c r="D1517" s="24"/>
      <c r="E1517" s="12"/>
      <c r="F1517" s="12"/>
      <c r="G1517" s="25"/>
      <c r="H1517" s="25"/>
      <c r="I1517" s="25"/>
      <c r="J1517" s="13"/>
      <c r="K1517" s="13"/>
      <c r="L1517" s="25"/>
      <c r="M1517" s="14" t="str">
        <f aca="false">IF(OR($C1517="",$J1517=""),"",INT(($J1517-$C1517)/365.25))</f>
        <v/>
      </c>
      <c r="N1517" s="14" t="str">
        <f aca="false">IF($M1517="","",IF($M1517&lt;2,"Ha","Yo'q"))</f>
        <v/>
      </c>
      <c r="O1517" s="14" t="str">
        <f aca="false">IF($M1517="","",IF(AND($M1517&gt;=7,$M1517&lt;=17),"Ha","Yo'q"))</f>
        <v/>
      </c>
      <c r="P1517" s="14" t="str">
        <f aca="false">IF(AND($B1517&lt;&gt;"",$J1517&lt;&gt;"",$J1517&lt;=Boshqaruv!$C$10,OR($K1517="",$K1517&gt;Boshqaruv!$C$10),$L1517&lt;&gt;"Tibbiy qarshi ko'rsatma"),1,"")</f>
        <v/>
      </c>
      <c r="Q1517" s="28" t="n">
        <f aca="false">IF(AND($B1517&lt;&gt;"",$J1517&gt;=Boshqaruv!$C$9,$J1517&lt;=Boshqaruv!$C$10),IF(COUNTIFS($B$4:$B1516,$B1517,$C$4:$C1516,$C1517,$J$4:$J1516,"&gt;="&amp;Boshqaruv!$C$9,$J$4:$J1516,"&lt;="&amp;Boshqaruv!$C$10)=0,1,0),0)</f>
        <v>0</v>
      </c>
      <c r="R1517" s="28" t="n">
        <f aca="false">IF(AND($B1517&lt;&gt;"",$J1517&gt;=Boshqaruv!$C$9,$J1517&lt;=Boshqaruv!$C$10,$K1517&lt;&gt;"",$K1517&lt;=Boshqaruv!$C$10),IF(COUNTIFS($B$4:$B1516,$B1517,$C$4:$C1516,$C1517,$J$4:$J1516,"&gt;="&amp;Boshqaruv!$C$9,$J$4:$J1516,"&lt;="&amp;Boshqaruv!$C$10,$K$4:$K1516,"&lt;&gt;",$K$4:$K1516,"&lt;="&amp;Boshqaruv!$C$10)=0,1,0),0)</f>
        <v>0</v>
      </c>
      <c r="S1517" s="28" t="n">
        <f aca="false">IF($P1517=1,IF(COUNTIFS($B$4:$B1516,$B1517,$C$4:$C1516,$C1517,$P$4:$P1516,1)=0,1,0),0)</f>
        <v>0</v>
      </c>
      <c r="T1517" s="12"/>
    </row>
    <row r="1518" customFormat="false" ht="15" hidden="false" customHeight="false" outlineLevel="0" collapsed="false">
      <c r="A1518" s="20" t="n">
        <v>1514</v>
      </c>
      <c r="B1518" s="12"/>
      <c r="C1518" s="13"/>
      <c r="D1518" s="24"/>
      <c r="E1518" s="12"/>
      <c r="F1518" s="12"/>
      <c r="G1518" s="25"/>
      <c r="H1518" s="25"/>
      <c r="I1518" s="25"/>
      <c r="J1518" s="13"/>
      <c r="K1518" s="13"/>
      <c r="L1518" s="25"/>
      <c r="M1518" s="14" t="str">
        <f aca="false">IF(OR($C1518="",$J1518=""),"",INT(($J1518-$C1518)/365.25))</f>
        <v/>
      </c>
      <c r="N1518" s="14" t="str">
        <f aca="false">IF($M1518="","",IF($M1518&lt;2,"Ha","Yo'q"))</f>
        <v/>
      </c>
      <c r="O1518" s="14" t="str">
        <f aca="false">IF($M1518="","",IF(AND($M1518&gt;=7,$M1518&lt;=17),"Ha","Yo'q"))</f>
        <v/>
      </c>
      <c r="P1518" s="14" t="str">
        <f aca="false">IF(AND($B1518&lt;&gt;"",$J1518&lt;&gt;"",$J1518&lt;=Boshqaruv!$C$10,OR($K1518="",$K1518&gt;Boshqaruv!$C$10),$L1518&lt;&gt;"Tibbiy qarshi ko'rsatma"),1,"")</f>
        <v/>
      </c>
      <c r="Q1518" s="28" t="n">
        <f aca="false">IF(AND($B1518&lt;&gt;"",$J1518&gt;=Boshqaruv!$C$9,$J1518&lt;=Boshqaruv!$C$10),IF(COUNTIFS($B$4:$B1517,$B1518,$C$4:$C1517,$C1518,$J$4:$J1517,"&gt;="&amp;Boshqaruv!$C$9,$J$4:$J1517,"&lt;="&amp;Boshqaruv!$C$10)=0,1,0),0)</f>
        <v>0</v>
      </c>
      <c r="R1518" s="28" t="n">
        <f aca="false">IF(AND($B1518&lt;&gt;"",$J1518&gt;=Boshqaruv!$C$9,$J1518&lt;=Boshqaruv!$C$10,$K1518&lt;&gt;"",$K1518&lt;=Boshqaruv!$C$10),IF(COUNTIFS($B$4:$B1517,$B1518,$C$4:$C1517,$C1518,$J$4:$J1517,"&gt;="&amp;Boshqaruv!$C$9,$J$4:$J1517,"&lt;="&amp;Boshqaruv!$C$10,$K$4:$K1517,"&lt;&gt;",$K$4:$K1517,"&lt;="&amp;Boshqaruv!$C$10)=0,1,0),0)</f>
        <v>0</v>
      </c>
      <c r="S1518" s="28" t="n">
        <f aca="false">IF($P1518=1,IF(COUNTIFS($B$4:$B1517,$B1518,$C$4:$C1517,$C1518,$P$4:$P1517,1)=0,1,0),0)</f>
        <v>0</v>
      </c>
      <c r="T1518" s="12"/>
    </row>
    <row r="1519" customFormat="false" ht="15" hidden="false" customHeight="false" outlineLevel="0" collapsed="false">
      <c r="A1519" s="20" t="n">
        <v>1515</v>
      </c>
      <c r="B1519" s="12"/>
      <c r="C1519" s="13"/>
      <c r="D1519" s="24"/>
      <c r="E1519" s="12"/>
      <c r="F1519" s="12"/>
      <c r="G1519" s="25"/>
      <c r="H1519" s="25"/>
      <c r="I1519" s="25"/>
      <c r="J1519" s="13"/>
      <c r="K1519" s="13"/>
      <c r="L1519" s="25"/>
      <c r="M1519" s="14" t="str">
        <f aca="false">IF(OR($C1519="",$J1519=""),"",INT(($J1519-$C1519)/365.25))</f>
        <v/>
      </c>
      <c r="N1519" s="14" t="str">
        <f aca="false">IF($M1519="","",IF($M1519&lt;2,"Ha","Yo'q"))</f>
        <v/>
      </c>
      <c r="O1519" s="14" t="str">
        <f aca="false">IF($M1519="","",IF(AND($M1519&gt;=7,$M1519&lt;=17),"Ha","Yo'q"))</f>
        <v/>
      </c>
      <c r="P1519" s="14" t="str">
        <f aca="false">IF(AND($B1519&lt;&gt;"",$J1519&lt;&gt;"",$J1519&lt;=Boshqaruv!$C$10,OR($K1519="",$K1519&gt;Boshqaruv!$C$10),$L1519&lt;&gt;"Tibbiy qarshi ko'rsatma"),1,"")</f>
        <v/>
      </c>
      <c r="Q1519" s="28" t="n">
        <f aca="false">IF(AND($B1519&lt;&gt;"",$J1519&gt;=Boshqaruv!$C$9,$J1519&lt;=Boshqaruv!$C$10),IF(COUNTIFS($B$4:$B1518,$B1519,$C$4:$C1518,$C1519,$J$4:$J1518,"&gt;="&amp;Boshqaruv!$C$9,$J$4:$J1518,"&lt;="&amp;Boshqaruv!$C$10)=0,1,0),0)</f>
        <v>0</v>
      </c>
      <c r="R1519" s="28" t="n">
        <f aca="false">IF(AND($B1519&lt;&gt;"",$J1519&gt;=Boshqaruv!$C$9,$J1519&lt;=Boshqaruv!$C$10,$K1519&lt;&gt;"",$K1519&lt;=Boshqaruv!$C$10),IF(COUNTIFS($B$4:$B1518,$B1519,$C$4:$C1518,$C1519,$J$4:$J1518,"&gt;="&amp;Boshqaruv!$C$9,$J$4:$J1518,"&lt;="&amp;Boshqaruv!$C$10,$K$4:$K1518,"&lt;&gt;",$K$4:$K1518,"&lt;="&amp;Boshqaruv!$C$10)=0,1,0),0)</f>
        <v>0</v>
      </c>
      <c r="S1519" s="28" t="n">
        <f aca="false">IF($P1519=1,IF(COUNTIFS($B$4:$B1518,$B1519,$C$4:$C1518,$C1519,$P$4:$P1518,1)=0,1,0),0)</f>
        <v>0</v>
      </c>
      <c r="T1519" s="12"/>
    </row>
    <row r="1520" customFormat="false" ht="15" hidden="false" customHeight="false" outlineLevel="0" collapsed="false">
      <c r="A1520" s="20" t="n">
        <v>1516</v>
      </c>
      <c r="B1520" s="12"/>
      <c r="C1520" s="13"/>
      <c r="D1520" s="24"/>
      <c r="E1520" s="12"/>
      <c r="F1520" s="12"/>
      <c r="G1520" s="25"/>
      <c r="H1520" s="25"/>
      <c r="I1520" s="25"/>
      <c r="J1520" s="13"/>
      <c r="K1520" s="13"/>
      <c r="L1520" s="25"/>
      <c r="M1520" s="14" t="str">
        <f aca="false">IF(OR($C1520="",$J1520=""),"",INT(($J1520-$C1520)/365.25))</f>
        <v/>
      </c>
      <c r="N1520" s="14" t="str">
        <f aca="false">IF($M1520="","",IF($M1520&lt;2,"Ha","Yo'q"))</f>
        <v/>
      </c>
      <c r="O1520" s="14" t="str">
        <f aca="false">IF($M1520="","",IF(AND($M1520&gt;=7,$M1520&lt;=17),"Ha","Yo'q"))</f>
        <v/>
      </c>
      <c r="P1520" s="14" t="str">
        <f aca="false">IF(AND($B1520&lt;&gt;"",$J1520&lt;&gt;"",$J1520&lt;=Boshqaruv!$C$10,OR($K1520="",$K1520&gt;Boshqaruv!$C$10),$L1520&lt;&gt;"Tibbiy qarshi ko'rsatma"),1,"")</f>
        <v/>
      </c>
      <c r="Q1520" s="28" t="n">
        <f aca="false">IF(AND($B1520&lt;&gt;"",$J1520&gt;=Boshqaruv!$C$9,$J1520&lt;=Boshqaruv!$C$10),IF(COUNTIFS($B$4:$B1519,$B1520,$C$4:$C1519,$C1520,$J$4:$J1519,"&gt;="&amp;Boshqaruv!$C$9,$J$4:$J1519,"&lt;="&amp;Boshqaruv!$C$10)=0,1,0),0)</f>
        <v>0</v>
      </c>
      <c r="R1520" s="28" t="n">
        <f aca="false">IF(AND($B1520&lt;&gt;"",$J1520&gt;=Boshqaruv!$C$9,$J1520&lt;=Boshqaruv!$C$10,$K1520&lt;&gt;"",$K1520&lt;=Boshqaruv!$C$10),IF(COUNTIFS($B$4:$B1519,$B1520,$C$4:$C1519,$C1520,$J$4:$J1519,"&gt;="&amp;Boshqaruv!$C$9,$J$4:$J1519,"&lt;="&amp;Boshqaruv!$C$10,$K$4:$K1519,"&lt;&gt;",$K$4:$K1519,"&lt;="&amp;Boshqaruv!$C$10)=0,1,0),0)</f>
        <v>0</v>
      </c>
      <c r="S1520" s="28" t="n">
        <f aca="false">IF($P1520=1,IF(COUNTIFS($B$4:$B1519,$B1520,$C$4:$C1519,$C1520,$P$4:$P1519,1)=0,1,0),0)</f>
        <v>0</v>
      </c>
      <c r="T1520" s="12"/>
    </row>
    <row r="1521" customFormat="false" ht="15" hidden="false" customHeight="false" outlineLevel="0" collapsed="false">
      <c r="A1521" s="20" t="n">
        <v>1517</v>
      </c>
      <c r="B1521" s="12"/>
      <c r="C1521" s="13"/>
      <c r="D1521" s="24"/>
      <c r="E1521" s="12"/>
      <c r="F1521" s="12"/>
      <c r="G1521" s="25"/>
      <c r="H1521" s="25"/>
      <c r="I1521" s="25"/>
      <c r="J1521" s="13"/>
      <c r="K1521" s="13"/>
      <c r="L1521" s="25"/>
      <c r="M1521" s="14" t="str">
        <f aca="false">IF(OR($C1521="",$J1521=""),"",INT(($J1521-$C1521)/365.25))</f>
        <v/>
      </c>
      <c r="N1521" s="14" t="str">
        <f aca="false">IF($M1521="","",IF($M1521&lt;2,"Ha","Yo'q"))</f>
        <v/>
      </c>
      <c r="O1521" s="14" t="str">
        <f aca="false">IF($M1521="","",IF(AND($M1521&gt;=7,$M1521&lt;=17),"Ha","Yo'q"))</f>
        <v/>
      </c>
      <c r="P1521" s="14" t="str">
        <f aca="false">IF(AND($B1521&lt;&gt;"",$J1521&lt;&gt;"",$J1521&lt;=Boshqaruv!$C$10,OR($K1521="",$K1521&gt;Boshqaruv!$C$10),$L1521&lt;&gt;"Tibbiy qarshi ko'rsatma"),1,"")</f>
        <v/>
      </c>
      <c r="Q1521" s="28" t="n">
        <f aca="false">IF(AND($B1521&lt;&gt;"",$J1521&gt;=Boshqaruv!$C$9,$J1521&lt;=Boshqaruv!$C$10),IF(COUNTIFS($B$4:$B1520,$B1521,$C$4:$C1520,$C1521,$J$4:$J1520,"&gt;="&amp;Boshqaruv!$C$9,$J$4:$J1520,"&lt;="&amp;Boshqaruv!$C$10)=0,1,0),0)</f>
        <v>0</v>
      </c>
      <c r="R1521" s="28" t="n">
        <f aca="false">IF(AND($B1521&lt;&gt;"",$J1521&gt;=Boshqaruv!$C$9,$J1521&lt;=Boshqaruv!$C$10,$K1521&lt;&gt;"",$K1521&lt;=Boshqaruv!$C$10),IF(COUNTIFS($B$4:$B1520,$B1521,$C$4:$C1520,$C1521,$J$4:$J1520,"&gt;="&amp;Boshqaruv!$C$9,$J$4:$J1520,"&lt;="&amp;Boshqaruv!$C$10,$K$4:$K1520,"&lt;&gt;",$K$4:$K1520,"&lt;="&amp;Boshqaruv!$C$10)=0,1,0),0)</f>
        <v>0</v>
      </c>
      <c r="S1521" s="28" t="n">
        <f aca="false">IF($P1521=1,IF(COUNTIFS($B$4:$B1520,$B1521,$C$4:$C1520,$C1521,$P$4:$P1520,1)=0,1,0),0)</f>
        <v>0</v>
      </c>
      <c r="T1521" s="12"/>
    </row>
    <row r="1522" customFormat="false" ht="15" hidden="false" customHeight="false" outlineLevel="0" collapsed="false">
      <c r="A1522" s="20" t="n">
        <v>1518</v>
      </c>
      <c r="B1522" s="12"/>
      <c r="C1522" s="13"/>
      <c r="D1522" s="24"/>
      <c r="E1522" s="12"/>
      <c r="F1522" s="12"/>
      <c r="G1522" s="25"/>
      <c r="H1522" s="25"/>
      <c r="I1522" s="25"/>
      <c r="J1522" s="13"/>
      <c r="K1522" s="13"/>
      <c r="L1522" s="25"/>
      <c r="M1522" s="14" t="str">
        <f aca="false">IF(OR($C1522="",$J1522=""),"",INT(($J1522-$C1522)/365.25))</f>
        <v/>
      </c>
      <c r="N1522" s="14" t="str">
        <f aca="false">IF($M1522="","",IF($M1522&lt;2,"Ha","Yo'q"))</f>
        <v/>
      </c>
      <c r="O1522" s="14" t="str">
        <f aca="false">IF($M1522="","",IF(AND($M1522&gt;=7,$M1522&lt;=17),"Ha","Yo'q"))</f>
        <v/>
      </c>
      <c r="P1522" s="14" t="str">
        <f aca="false">IF(AND($B1522&lt;&gt;"",$J1522&lt;&gt;"",$J1522&lt;=Boshqaruv!$C$10,OR($K1522="",$K1522&gt;Boshqaruv!$C$10),$L1522&lt;&gt;"Tibbiy qarshi ko'rsatma"),1,"")</f>
        <v/>
      </c>
      <c r="Q1522" s="28" t="n">
        <f aca="false">IF(AND($B1522&lt;&gt;"",$J1522&gt;=Boshqaruv!$C$9,$J1522&lt;=Boshqaruv!$C$10),IF(COUNTIFS($B$4:$B1521,$B1522,$C$4:$C1521,$C1522,$J$4:$J1521,"&gt;="&amp;Boshqaruv!$C$9,$J$4:$J1521,"&lt;="&amp;Boshqaruv!$C$10)=0,1,0),0)</f>
        <v>0</v>
      </c>
      <c r="R1522" s="28" t="n">
        <f aca="false">IF(AND($B1522&lt;&gt;"",$J1522&gt;=Boshqaruv!$C$9,$J1522&lt;=Boshqaruv!$C$10,$K1522&lt;&gt;"",$K1522&lt;=Boshqaruv!$C$10),IF(COUNTIFS($B$4:$B1521,$B1522,$C$4:$C1521,$C1522,$J$4:$J1521,"&gt;="&amp;Boshqaruv!$C$9,$J$4:$J1521,"&lt;="&amp;Boshqaruv!$C$10,$K$4:$K1521,"&lt;&gt;",$K$4:$K1521,"&lt;="&amp;Boshqaruv!$C$10)=0,1,0),0)</f>
        <v>0</v>
      </c>
      <c r="S1522" s="28" t="n">
        <f aca="false">IF($P1522=1,IF(COUNTIFS($B$4:$B1521,$B1522,$C$4:$C1521,$C1522,$P$4:$P1521,1)=0,1,0),0)</f>
        <v>0</v>
      </c>
      <c r="T1522" s="12"/>
    </row>
    <row r="1523" customFormat="false" ht="15" hidden="false" customHeight="false" outlineLevel="0" collapsed="false">
      <c r="A1523" s="20" t="n">
        <v>1519</v>
      </c>
      <c r="B1523" s="12"/>
      <c r="C1523" s="13"/>
      <c r="D1523" s="24"/>
      <c r="E1523" s="12"/>
      <c r="F1523" s="12"/>
      <c r="G1523" s="25"/>
      <c r="H1523" s="25"/>
      <c r="I1523" s="25"/>
      <c r="J1523" s="13"/>
      <c r="K1523" s="13"/>
      <c r="L1523" s="25"/>
      <c r="M1523" s="14" t="str">
        <f aca="false">IF(OR($C1523="",$J1523=""),"",INT(($J1523-$C1523)/365.25))</f>
        <v/>
      </c>
      <c r="N1523" s="14" t="str">
        <f aca="false">IF($M1523="","",IF($M1523&lt;2,"Ha","Yo'q"))</f>
        <v/>
      </c>
      <c r="O1523" s="14" t="str">
        <f aca="false">IF($M1523="","",IF(AND($M1523&gt;=7,$M1523&lt;=17),"Ha","Yo'q"))</f>
        <v/>
      </c>
      <c r="P1523" s="14" t="str">
        <f aca="false">IF(AND($B1523&lt;&gt;"",$J1523&lt;&gt;"",$J1523&lt;=Boshqaruv!$C$10,OR($K1523="",$K1523&gt;Boshqaruv!$C$10),$L1523&lt;&gt;"Tibbiy qarshi ko'rsatma"),1,"")</f>
        <v/>
      </c>
      <c r="Q1523" s="28" t="n">
        <f aca="false">IF(AND($B1523&lt;&gt;"",$J1523&gt;=Boshqaruv!$C$9,$J1523&lt;=Boshqaruv!$C$10),IF(COUNTIFS($B$4:$B1522,$B1523,$C$4:$C1522,$C1523,$J$4:$J1522,"&gt;="&amp;Boshqaruv!$C$9,$J$4:$J1522,"&lt;="&amp;Boshqaruv!$C$10)=0,1,0),0)</f>
        <v>0</v>
      </c>
      <c r="R1523" s="28" t="n">
        <f aca="false">IF(AND($B1523&lt;&gt;"",$J1523&gt;=Boshqaruv!$C$9,$J1523&lt;=Boshqaruv!$C$10,$K1523&lt;&gt;"",$K1523&lt;=Boshqaruv!$C$10),IF(COUNTIFS($B$4:$B1522,$B1523,$C$4:$C1522,$C1523,$J$4:$J1522,"&gt;="&amp;Boshqaruv!$C$9,$J$4:$J1522,"&lt;="&amp;Boshqaruv!$C$10,$K$4:$K1522,"&lt;&gt;",$K$4:$K1522,"&lt;="&amp;Boshqaruv!$C$10)=0,1,0),0)</f>
        <v>0</v>
      </c>
      <c r="S1523" s="28" t="n">
        <f aca="false">IF($P1523=1,IF(COUNTIFS($B$4:$B1522,$B1523,$C$4:$C1522,$C1523,$P$4:$P1522,1)=0,1,0),0)</f>
        <v>0</v>
      </c>
      <c r="T1523" s="12"/>
    </row>
    <row r="1524" customFormat="false" ht="15" hidden="false" customHeight="false" outlineLevel="0" collapsed="false">
      <c r="A1524" s="20" t="n">
        <v>1520</v>
      </c>
      <c r="B1524" s="12"/>
      <c r="C1524" s="13"/>
      <c r="D1524" s="24"/>
      <c r="E1524" s="12"/>
      <c r="F1524" s="12"/>
      <c r="G1524" s="25"/>
      <c r="H1524" s="25"/>
      <c r="I1524" s="25"/>
      <c r="J1524" s="13"/>
      <c r="K1524" s="13"/>
      <c r="L1524" s="25"/>
      <c r="M1524" s="14" t="str">
        <f aca="false">IF(OR($C1524="",$J1524=""),"",INT(($J1524-$C1524)/365.25))</f>
        <v/>
      </c>
      <c r="N1524" s="14" t="str">
        <f aca="false">IF($M1524="","",IF($M1524&lt;2,"Ha","Yo'q"))</f>
        <v/>
      </c>
      <c r="O1524" s="14" t="str">
        <f aca="false">IF($M1524="","",IF(AND($M1524&gt;=7,$M1524&lt;=17),"Ha","Yo'q"))</f>
        <v/>
      </c>
      <c r="P1524" s="14" t="str">
        <f aca="false">IF(AND($B1524&lt;&gt;"",$J1524&lt;&gt;"",$J1524&lt;=Boshqaruv!$C$10,OR($K1524="",$K1524&gt;Boshqaruv!$C$10),$L1524&lt;&gt;"Tibbiy qarshi ko'rsatma"),1,"")</f>
        <v/>
      </c>
      <c r="Q1524" s="28" t="n">
        <f aca="false">IF(AND($B1524&lt;&gt;"",$J1524&gt;=Boshqaruv!$C$9,$J1524&lt;=Boshqaruv!$C$10),IF(COUNTIFS($B$4:$B1523,$B1524,$C$4:$C1523,$C1524,$J$4:$J1523,"&gt;="&amp;Boshqaruv!$C$9,$J$4:$J1523,"&lt;="&amp;Boshqaruv!$C$10)=0,1,0),0)</f>
        <v>0</v>
      </c>
      <c r="R1524" s="28" t="n">
        <f aca="false">IF(AND($B1524&lt;&gt;"",$J1524&gt;=Boshqaruv!$C$9,$J1524&lt;=Boshqaruv!$C$10,$K1524&lt;&gt;"",$K1524&lt;=Boshqaruv!$C$10),IF(COUNTIFS($B$4:$B1523,$B1524,$C$4:$C1523,$C1524,$J$4:$J1523,"&gt;="&amp;Boshqaruv!$C$9,$J$4:$J1523,"&lt;="&amp;Boshqaruv!$C$10,$K$4:$K1523,"&lt;&gt;",$K$4:$K1523,"&lt;="&amp;Boshqaruv!$C$10)=0,1,0),0)</f>
        <v>0</v>
      </c>
      <c r="S1524" s="28" t="n">
        <f aca="false">IF($P1524=1,IF(COUNTIFS($B$4:$B1523,$B1524,$C$4:$C1523,$C1524,$P$4:$P1523,1)=0,1,0),0)</f>
        <v>0</v>
      </c>
      <c r="T1524" s="12"/>
    </row>
    <row r="1525" customFormat="false" ht="15" hidden="false" customHeight="false" outlineLevel="0" collapsed="false">
      <c r="A1525" s="20" t="n">
        <v>1521</v>
      </c>
      <c r="B1525" s="12"/>
      <c r="C1525" s="13"/>
      <c r="D1525" s="24"/>
      <c r="E1525" s="12"/>
      <c r="F1525" s="12"/>
      <c r="G1525" s="25"/>
      <c r="H1525" s="25"/>
      <c r="I1525" s="25"/>
      <c r="J1525" s="13"/>
      <c r="K1525" s="13"/>
      <c r="L1525" s="25"/>
      <c r="M1525" s="14" t="str">
        <f aca="false">IF(OR($C1525="",$J1525=""),"",INT(($J1525-$C1525)/365.25))</f>
        <v/>
      </c>
      <c r="N1525" s="14" t="str">
        <f aca="false">IF($M1525="","",IF($M1525&lt;2,"Ha","Yo'q"))</f>
        <v/>
      </c>
      <c r="O1525" s="14" t="str">
        <f aca="false">IF($M1525="","",IF(AND($M1525&gt;=7,$M1525&lt;=17),"Ha","Yo'q"))</f>
        <v/>
      </c>
      <c r="P1525" s="14" t="str">
        <f aca="false">IF(AND($B1525&lt;&gt;"",$J1525&lt;&gt;"",$J1525&lt;=Boshqaruv!$C$10,OR($K1525="",$K1525&gt;Boshqaruv!$C$10),$L1525&lt;&gt;"Tibbiy qarshi ko'rsatma"),1,"")</f>
        <v/>
      </c>
      <c r="Q1525" s="28" t="n">
        <f aca="false">IF(AND($B1525&lt;&gt;"",$J1525&gt;=Boshqaruv!$C$9,$J1525&lt;=Boshqaruv!$C$10),IF(COUNTIFS($B$4:$B1524,$B1525,$C$4:$C1524,$C1525,$J$4:$J1524,"&gt;="&amp;Boshqaruv!$C$9,$J$4:$J1524,"&lt;="&amp;Boshqaruv!$C$10)=0,1,0),0)</f>
        <v>0</v>
      </c>
      <c r="R1525" s="28" t="n">
        <f aca="false">IF(AND($B1525&lt;&gt;"",$J1525&gt;=Boshqaruv!$C$9,$J1525&lt;=Boshqaruv!$C$10,$K1525&lt;&gt;"",$K1525&lt;=Boshqaruv!$C$10),IF(COUNTIFS($B$4:$B1524,$B1525,$C$4:$C1524,$C1525,$J$4:$J1524,"&gt;="&amp;Boshqaruv!$C$9,$J$4:$J1524,"&lt;="&amp;Boshqaruv!$C$10,$K$4:$K1524,"&lt;&gt;",$K$4:$K1524,"&lt;="&amp;Boshqaruv!$C$10)=0,1,0),0)</f>
        <v>0</v>
      </c>
      <c r="S1525" s="28" t="n">
        <f aca="false">IF($P1525=1,IF(COUNTIFS($B$4:$B1524,$B1525,$C$4:$C1524,$C1525,$P$4:$P1524,1)=0,1,0),0)</f>
        <v>0</v>
      </c>
      <c r="T1525" s="12"/>
    </row>
    <row r="1526" customFormat="false" ht="15" hidden="false" customHeight="false" outlineLevel="0" collapsed="false">
      <c r="A1526" s="20" t="n">
        <v>1522</v>
      </c>
      <c r="B1526" s="12"/>
      <c r="C1526" s="13"/>
      <c r="D1526" s="24"/>
      <c r="E1526" s="12"/>
      <c r="F1526" s="12"/>
      <c r="G1526" s="25"/>
      <c r="H1526" s="25"/>
      <c r="I1526" s="25"/>
      <c r="J1526" s="13"/>
      <c r="K1526" s="13"/>
      <c r="L1526" s="25"/>
      <c r="M1526" s="14" t="str">
        <f aca="false">IF(OR($C1526="",$J1526=""),"",INT(($J1526-$C1526)/365.25))</f>
        <v/>
      </c>
      <c r="N1526" s="14" t="str">
        <f aca="false">IF($M1526="","",IF($M1526&lt;2,"Ha","Yo'q"))</f>
        <v/>
      </c>
      <c r="O1526" s="14" t="str">
        <f aca="false">IF($M1526="","",IF(AND($M1526&gt;=7,$M1526&lt;=17),"Ha","Yo'q"))</f>
        <v/>
      </c>
      <c r="P1526" s="14" t="str">
        <f aca="false">IF(AND($B1526&lt;&gt;"",$J1526&lt;&gt;"",$J1526&lt;=Boshqaruv!$C$10,OR($K1526="",$K1526&gt;Boshqaruv!$C$10),$L1526&lt;&gt;"Tibbiy qarshi ko'rsatma"),1,"")</f>
        <v/>
      </c>
      <c r="Q1526" s="28" t="n">
        <f aca="false">IF(AND($B1526&lt;&gt;"",$J1526&gt;=Boshqaruv!$C$9,$J1526&lt;=Boshqaruv!$C$10),IF(COUNTIFS($B$4:$B1525,$B1526,$C$4:$C1525,$C1526,$J$4:$J1525,"&gt;="&amp;Boshqaruv!$C$9,$J$4:$J1525,"&lt;="&amp;Boshqaruv!$C$10)=0,1,0),0)</f>
        <v>0</v>
      </c>
      <c r="R1526" s="28" t="n">
        <f aca="false">IF(AND($B1526&lt;&gt;"",$J1526&gt;=Boshqaruv!$C$9,$J1526&lt;=Boshqaruv!$C$10,$K1526&lt;&gt;"",$K1526&lt;=Boshqaruv!$C$10),IF(COUNTIFS($B$4:$B1525,$B1526,$C$4:$C1525,$C1526,$J$4:$J1525,"&gt;="&amp;Boshqaruv!$C$9,$J$4:$J1525,"&lt;="&amp;Boshqaruv!$C$10,$K$4:$K1525,"&lt;&gt;",$K$4:$K1525,"&lt;="&amp;Boshqaruv!$C$10)=0,1,0),0)</f>
        <v>0</v>
      </c>
      <c r="S1526" s="28" t="n">
        <f aca="false">IF($P1526=1,IF(COUNTIFS($B$4:$B1525,$B1526,$C$4:$C1525,$C1526,$P$4:$P1525,1)=0,1,0),0)</f>
        <v>0</v>
      </c>
      <c r="T1526" s="12"/>
    </row>
    <row r="1527" customFormat="false" ht="15" hidden="false" customHeight="false" outlineLevel="0" collapsed="false">
      <c r="A1527" s="20" t="n">
        <v>1523</v>
      </c>
      <c r="B1527" s="12"/>
      <c r="C1527" s="13"/>
      <c r="D1527" s="24"/>
      <c r="E1527" s="12"/>
      <c r="F1527" s="12"/>
      <c r="G1527" s="25"/>
      <c r="H1527" s="25"/>
      <c r="I1527" s="25"/>
      <c r="J1527" s="13"/>
      <c r="K1527" s="13"/>
      <c r="L1527" s="25"/>
      <c r="M1527" s="14" t="str">
        <f aca="false">IF(OR($C1527="",$J1527=""),"",INT(($J1527-$C1527)/365.25))</f>
        <v/>
      </c>
      <c r="N1527" s="14" t="str">
        <f aca="false">IF($M1527="","",IF($M1527&lt;2,"Ha","Yo'q"))</f>
        <v/>
      </c>
      <c r="O1527" s="14" t="str">
        <f aca="false">IF($M1527="","",IF(AND($M1527&gt;=7,$M1527&lt;=17),"Ha","Yo'q"))</f>
        <v/>
      </c>
      <c r="P1527" s="14" t="str">
        <f aca="false">IF(AND($B1527&lt;&gt;"",$J1527&lt;&gt;"",$J1527&lt;=Boshqaruv!$C$10,OR($K1527="",$K1527&gt;Boshqaruv!$C$10),$L1527&lt;&gt;"Tibbiy qarshi ko'rsatma"),1,"")</f>
        <v/>
      </c>
      <c r="Q1527" s="28" t="n">
        <f aca="false">IF(AND($B1527&lt;&gt;"",$J1527&gt;=Boshqaruv!$C$9,$J1527&lt;=Boshqaruv!$C$10),IF(COUNTIFS($B$4:$B1526,$B1527,$C$4:$C1526,$C1527,$J$4:$J1526,"&gt;="&amp;Boshqaruv!$C$9,$J$4:$J1526,"&lt;="&amp;Boshqaruv!$C$10)=0,1,0),0)</f>
        <v>0</v>
      </c>
      <c r="R1527" s="28" t="n">
        <f aca="false">IF(AND($B1527&lt;&gt;"",$J1527&gt;=Boshqaruv!$C$9,$J1527&lt;=Boshqaruv!$C$10,$K1527&lt;&gt;"",$K1527&lt;=Boshqaruv!$C$10),IF(COUNTIFS($B$4:$B1526,$B1527,$C$4:$C1526,$C1527,$J$4:$J1526,"&gt;="&amp;Boshqaruv!$C$9,$J$4:$J1526,"&lt;="&amp;Boshqaruv!$C$10,$K$4:$K1526,"&lt;&gt;",$K$4:$K1526,"&lt;="&amp;Boshqaruv!$C$10)=0,1,0),0)</f>
        <v>0</v>
      </c>
      <c r="S1527" s="28" t="n">
        <f aca="false">IF($P1527=1,IF(COUNTIFS($B$4:$B1526,$B1527,$C$4:$C1526,$C1527,$P$4:$P1526,1)=0,1,0),0)</f>
        <v>0</v>
      </c>
      <c r="T1527" s="12"/>
    </row>
    <row r="1528" customFormat="false" ht="15" hidden="false" customHeight="false" outlineLevel="0" collapsed="false">
      <c r="A1528" s="20" t="n">
        <v>1524</v>
      </c>
      <c r="B1528" s="12"/>
      <c r="C1528" s="13"/>
      <c r="D1528" s="24"/>
      <c r="E1528" s="12"/>
      <c r="F1528" s="12"/>
      <c r="G1528" s="25"/>
      <c r="H1528" s="25"/>
      <c r="I1528" s="25"/>
      <c r="J1528" s="13"/>
      <c r="K1528" s="13"/>
      <c r="L1528" s="25"/>
      <c r="M1528" s="14" t="str">
        <f aca="false">IF(OR($C1528="",$J1528=""),"",INT(($J1528-$C1528)/365.25))</f>
        <v/>
      </c>
      <c r="N1528" s="14" t="str">
        <f aca="false">IF($M1528="","",IF($M1528&lt;2,"Ha","Yo'q"))</f>
        <v/>
      </c>
      <c r="O1528" s="14" t="str">
        <f aca="false">IF($M1528="","",IF(AND($M1528&gt;=7,$M1528&lt;=17),"Ha","Yo'q"))</f>
        <v/>
      </c>
      <c r="P1528" s="14" t="str">
        <f aca="false">IF(AND($B1528&lt;&gt;"",$J1528&lt;&gt;"",$J1528&lt;=Boshqaruv!$C$10,OR($K1528="",$K1528&gt;Boshqaruv!$C$10),$L1528&lt;&gt;"Tibbiy qarshi ko'rsatma"),1,"")</f>
        <v/>
      </c>
      <c r="Q1528" s="28" t="n">
        <f aca="false">IF(AND($B1528&lt;&gt;"",$J1528&gt;=Boshqaruv!$C$9,$J1528&lt;=Boshqaruv!$C$10),IF(COUNTIFS($B$4:$B1527,$B1528,$C$4:$C1527,$C1528,$J$4:$J1527,"&gt;="&amp;Boshqaruv!$C$9,$J$4:$J1527,"&lt;="&amp;Boshqaruv!$C$10)=0,1,0),0)</f>
        <v>0</v>
      </c>
      <c r="R1528" s="28" t="n">
        <f aca="false">IF(AND($B1528&lt;&gt;"",$J1528&gt;=Boshqaruv!$C$9,$J1528&lt;=Boshqaruv!$C$10,$K1528&lt;&gt;"",$K1528&lt;=Boshqaruv!$C$10),IF(COUNTIFS($B$4:$B1527,$B1528,$C$4:$C1527,$C1528,$J$4:$J1527,"&gt;="&amp;Boshqaruv!$C$9,$J$4:$J1527,"&lt;="&amp;Boshqaruv!$C$10,$K$4:$K1527,"&lt;&gt;",$K$4:$K1527,"&lt;="&amp;Boshqaruv!$C$10)=0,1,0),0)</f>
        <v>0</v>
      </c>
      <c r="S1528" s="28" t="n">
        <f aca="false">IF($P1528=1,IF(COUNTIFS($B$4:$B1527,$B1528,$C$4:$C1527,$C1528,$P$4:$P1527,1)=0,1,0),0)</f>
        <v>0</v>
      </c>
      <c r="T1528" s="12"/>
    </row>
    <row r="1529" customFormat="false" ht="15" hidden="false" customHeight="false" outlineLevel="0" collapsed="false">
      <c r="A1529" s="20" t="n">
        <v>1525</v>
      </c>
      <c r="B1529" s="12"/>
      <c r="C1529" s="13"/>
      <c r="D1529" s="24"/>
      <c r="E1529" s="12"/>
      <c r="F1529" s="12"/>
      <c r="G1529" s="25"/>
      <c r="H1529" s="25"/>
      <c r="I1529" s="25"/>
      <c r="J1529" s="13"/>
      <c r="K1529" s="13"/>
      <c r="L1529" s="25"/>
      <c r="M1529" s="14" t="str">
        <f aca="false">IF(OR($C1529="",$J1529=""),"",INT(($J1529-$C1529)/365.25))</f>
        <v/>
      </c>
      <c r="N1529" s="14" t="str">
        <f aca="false">IF($M1529="","",IF($M1529&lt;2,"Ha","Yo'q"))</f>
        <v/>
      </c>
      <c r="O1529" s="14" t="str">
        <f aca="false">IF($M1529="","",IF(AND($M1529&gt;=7,$M1529&lt;=17),"Ha","Yo'q"))</f>
        <v/>
      </c>
      <c r="P1529" s="14" t="str">
        <f aca="false">IF(AND($B1529&lt;&gt;"",$J1529&lt;&gt;"",$J1529&lt;=Boshqaruv!$C$10,OR($K1529="",$K1529&gt;Boshqaruv!$C$10),$L1529&lt;&gt;"Tibbiy qarshi ko'rsatma"),1,"")</f>
        <v/>
      </c>
      <c r="Q1529" s="28" t="n">
        <f aca="false">IF(AND($B1529&lt;&gt;"",$J1529&gt;=Boshqaruv!$C$9,$J1529&lt;=Boshqaruv!$C$10),IF(COUNTIFS($B$4:$B1528,$B1529,$C$4:$C1528,$C1529,$J$4:$J1528,"&gt;="&amp;Boshqaruv!$C$9,$J$4:$J1528,"&lt;="&amp;Boshqaruv!$C$10)=0,1,0),0)</f>
        <v>0</v>
      </c>
      <c r="R1529" s="28" t="n">
        <f aca="false">IF(AND($B1529&lt;&gt;"",$J1529&gt;=Boshqaruv!$C$9,$J1529&lt;=Boshqaruv!$C$10,$K1529&lt;&gt;"",$K1529&lt;=Boshqaruv!$C$10),IF(COUNTIFS($B$4:$B1528,$B1529,$C$4:$C1528,$C1529,$J$4:$J1528,"&gt;="&amp;Boshqaruv!$C$9,$J$4:$J1528,"&lt;="&amp;Boshqaruv!$C$10,$K$4:$K1528,"&lt;&gt;",$K$4:$K1528,"&lt;="&amp;Boshqaruv!$C$10)=0,1,0),0)</f>
        <v>0</v>
      </c>
      <c r="S1529" s="28" t="n">
        <f aca="false">IF($P1529=1,IF(COUNTIFS($B$4:$B1528,$B1529,$C$4:$C1528,$C1529,$P$4:$P1528,1)=0,1,0),0)</f>
        <v>0</v>
      </c>
      <c r="T1529" s="12"/>
    </row>
    <row r="1530" customFormat="false" ht="15" hidden="false" customHeight="false" outlineLevel="0" collapsed="false">
      <c r="A1530" s="20" t="n">
        <v>1526</v>
      </c>
      <c r="B1530" s="12"/>
      <c r="C1530" s="13"/>
      <c r="D1530" s="24"/>
      <c r="E1530" s="12"/>
      <c r="F1530" s="12"/>
      <c r="G1530" s="25"/>
      <c r="H1530" s="25"/>
      <c r="I1530" s="25"/>
      <c r="J1530" s="13"/>
      <c r="K1530" s="13"/>
      <c r="L1530" s="25"/>
      <c r="M1530" s="14" t="str">
        <f aca="false">IF(OR($C1530="",$J1530=""),"",INT(($J1530-$C1530)/365.25))</f>
        <v/>
      </c>
      <c r="N1530" s="14" t="str">
        <f aca="false">IF($M1530="","",IF($M1530&lt;2,"Ha","Yo'q"))</f>
        <v/>
      </c>
      <c r="O1530" s="14" t="str">
        <f aca="false">IF($M1530="","",IF(AND($M1530&gt;=7,$M1530&lt;=17),"Ha","Yo'q"))</f>
        <v/>
      </c>
      <c r="P1530" s="14" t="str">
        <f aca="false">IF(AND($B1530&lt;&gt;"",$J1530&lt;&gt;"",$J1530&lt;=Boshqaruv!$C$10,OR($K1530="",$K1530&gt;Boshqaruv!$C$10),$L1530&lt;&gt;"Tibbiy qarshi ko'rsatma"),1,"")</f>
        <v/>
      </c>
      <c r="Q1530" s="28" t="n">
        <f aca="false">IF(AND($B1530&lt;&gt;"",$J1530&gt;=Boshqaruv!$C$9,$J1530&lt;=Boshqaruv!$C$10),IF(COUNTIFS($B$4:$B1529,$B1530,$C$4:$C1529,$C1530,$J$4:$J1529,"&gt;="&amp;Boshqaruv!$C$9,$J$4:$J1529,"&lt;="&amp;Boshqaruv!$C$10)=0,1,0),0)</f>
        <v>0</v>
      </c>
      <c r="R1530" s="28" t="n">
        <f aca="false">IF(AND($B1530&lt;&gt;"",$J1530&gt;=Boshqaruv!$C$9,$J1530&lt;=Boshqaruv!$C$10,$K1530&lt;&gt;"",$K1530&lt;=Boshqaruv!$C$10),IF(COUNTIFS($B$4:$B1529,$B1530,$C$4:$C1529,$C1530,$J$4:$J1529,"&gt;="&amp;Boshqaruv!$C$9,$J$4:$J1529,"&lt;="&amp;Boshqaruv!$C$10,$K$4:$K1529,"&lt;&gt;",$K$4:$K1529,"&lt;="&amp;Boshqaruv!$C$10)=0,1,0),0)</f>
        <v>0</v>
      </c>
      <c r="S1530" s="28" t="n">
        <f aca="false">IF($P1530=1,IF(COUNTIFS($B$4:$B1529,$B1530,$C$4:$C1529,$C1530,$P$4:$P1529,1)=0,1,0),0)</f>
        <v>0</v>
      </c>
      <c r="T1530" s="12"/>
    </row>
    <row r="1531" customFormat="false" ht="15" hidden="false" customHeight="false" outlineLevel="0" collapsed="false">
      <c r="A1531" s="20" t="n">
        <v>1527</v>
      </c>
      <c r="B1531" s="12"/>
      <c r="C1531" s="13"/>
      <c r="D1531" s="24"/>
      <c r="E1531" s="12"/>
      <c r="F1531" s="12"/>
      <c r="G1531" s="25"/>
      <c r="H1531" s="25"/>
      <c r="I1531" s="25"/>
      <c r="J1531" s="13"/>
      <c r="K1531" s="13"/>
      <c r="L1531" s="25"/>
      <c r="M1531" s="14" t="str">
        <f aca="false">IF(OR($C1531="",$J1531=""),"",INT(($J1531-$C1531)/365.25))</f>
        <v/>
      </c>
      <c r="N1531" s="14" t="str">
        <f aca="false">IF($M1531="","",IF($M1531&lt;2,"Ha","Yo'q"))</f>
        <v/>
      </c>
      <c r="O1531" s="14" t="str">
        <f aca="false">IF($M1531="","",IF(AND($M1531&gt;=7,$M1531&lt;=17),"Ha","Yo'q"))</f>
        <v/>
      </c>
      <c r="P1531" s="14" t="str">
        <f aca="false">IF(AND($B1531&lt;&gt;"",$J1531&lt;&gt;"",$J1531&lt;=Boshqaruv!$C$10,OR($K1531="",$K1531&gt;Boshqaruv!$C$10),$L1531&lt;&gt;"Tibbiy qarshi ko'rsatma"),1,"")</f>
        <v/>
      </c>
      <c r="Q1531" s="28" t="n">
        <f aca="false">IF(AND($B1531&lt;&gt;"",$J1531&gt;=Boshqaruv!$C$9,$J1531&lt;=Boshqaruv!$C$10),IF(COUNTIFS($B$4:$B1530,$B1531,$C$4:$C1530,$C1531,$J$4:$J1530,"&gt;="&amp;Boshqaruv!$C$9,$J$4:$J1530,"&lt;="&amp;Boshqaruv!$C$10)=0,1,0),0)</f>
        <v>0</v>
      </c>
      <c r="R1531" s="28" t="n">
        <f aca="false">IF(AND($B1531&lt;&gt;"",$J1531&gt;=Boshqaruv!$C$9,$J1531&lt;=Boshqaruv!$C$10,$K1531&lt;&gt;"",$K1531&lt;=Boshqaruv!$C$10),IF(COUNTIFS($B$4:$B1530,$B1531,$C$4:$C1530,$C1531,$J$4:$J1530,"&gt;="&amp;Boshqaruv!$C$9,$J$4:$J1530,"&lt;="&amp;Boshqaruv!$C$10,$K$4:$K1530,"&lt;&gt;",$K$4:$K1530,"&lt;="&amp;Boshqaruv!$C$10)=0,1,0),0)</f>
        <v>0</v>
      </c>
      <c r="S1531" s="28" t="n">
        <f aca="false">IF($P1531=1,IF(COUNTIFS($B$4:$B1530,$B1531,$C$4:$C1530,$C1531,$P$4:$P1530,1)=0,1,0),0)</f>
        <v>0</v>
      </c>
      <c r="T1531" s="12"/>
    </row>
    <row r="1532" customFormat="false" ht="15" hidden="false" customHeight="false" outlineLevel="0" collapsed="false">
      <c r="A1532" s="20" t="n">
        <v>1528</v>
      </c>
      <c r="B1532" s="12"/>
      <c r="C1532" s="13"/>
      <c r="D1532" s="24"/>
      <c r="E1532" s="12"/>
      <c r="F1532" s="12"/>
      <c r="G1532" s="25"/>
      <c r="H1532" s="25"/>
      <c r="I1532" s="25"/>
      <c r="J1532" s="13"/>
      <c r="K1532" s="13"/>
      <c r="L1532" s="25"/>
      <c r="M1532" s="14" t="str">
        <f aca="false">IF(OR($C1532="",$J1532=""),"",INT(($J1532-$C1532)/365.25))</f>
        <v/>
      </c>
      <c r="N1532" s="14" t="str">
        <f aca="false">IF($M1532="","",IF($M1532&lt;2,"Ha","Yo'q"))</f>
        <v/>
      </c>
      <c r="O1532" s="14" t="str">
        <f aca="false">IF($M1532="","",IF(AND($M1532&gt;=7,$M1532&lt;=17),"Ha","Yo'q"))</f>
        <v/>
      </c>
      <c r="P1532" s="14" t="str">
        <f aca="false">IF(AND($B1532&lt;&gt;"",$J1532&lt;&gt;"",$J1532&lt;=Boshqaruv!$C$10,OR($K1532="",$K1532&gt;Boshqaruv!$C$10),$L1532&lt;&gt;"Tibbiy qarshi ko'rsatma"),1,"")</f>
        <v/>
      </c>
      <c r="Q1532" s="28" t="n">
        <f aca="false">IF(AND($B1532&lt;&gt;"",$J1532&gt;=Boshqaruv!$C$9,$J1532&lt;=Boshqaruv!$C$10),IF(COUNTIFS($B$4:$B1531,$B1532,$C$4:$C1531,$C1532,$J$4:$J1531,"&gt;="&amp;Boshqaruv!$C$9,$J$4:$J1531,"&lt;="&amp;Boshqaruv!$C$10)=0,1,0),0)</f>
        <v>0</v>
      </c>
      <c r="R1532" s="28" t="n">
        <f aca="false">IF(AND($B1532&lt;&gt;"",$J1532&gt;=Boshqaruv!$C$9,$J1532&lt;=Boshqaruv!$C$10,$K1532&lt;&gt;"",$K1532&lt;=Boshqaruv!$C$10),IF(COUNTIFS($B$4:$B1531,$B1532,$C$4:$C1531,$C1532,$J$4:$J1531,"&gt;="&amp;Boshqaruv!$C$9,$J$4:$J1531,"&lt;="&amp;Boshqaruv!$C$10,$K$4:$K1531,"&lt;&gt;",$K$4:$K1531,"&lt;="&amp;Boshqaruv!$C$10)=0,1,0),0)</f>
        <v>0</v>
      </c>
      <c r="S1532" s="28" t="n">
        <f aca="false">IF($P1532=1,IF(COUNTIFS($B$4:$B1531,$B1532,$C$4:$C1531,$C1532,$P$4:$P1531,1)=0,1,0),0)</f>
        <v>0</v>
      </c>
      <c r="T1532" s="12"/>
    </row>
    <row r="1533" customFormat="false" ht="15" hidden="false" customHeight="false" outlineLevel="0" collapsed="false">
      <c r="A1533" s="20" t="n">
        <v>1529</v>
      </c>
      <c r="B1533" s="12"/>
      <c r="C1533" s="13"/>
      <c r="D1533" s="24"/>
      <c r="E1533" s="12"/>
      <c r="F1533" s="12"/>
      <c r="G1533" s="25"/>
      <c r="H1533" s="25"/>
      <c r="I1533" s="25"/>
      <c r="J1533" s="13"/>
      <c r="K1533" s="13"/>
      <c r="L1533" s="25"/>
      <c r="M1533" s="14" t="str">
        <f aca="false">IF(OR($C1533="",$J1533=""),"",INT(($J1533-$C1533)/365.25))</f>
        <v/>
      </c>
      <c r="N1533" s="14" t="str">
        <f aca="false">IF($M1533="","",IF($M1533&lt;2,"Ha","Yo'q"))</f>
        <v/>
      </c>
      <c r="O1533" s="14" t="str">
        <f aca="false">IF($M1533="","",IF(AND($M1533&gt;=7,$M1533&lt;=17),"Ha","Yo'q"))</f>
        <v/>
      </c>
      <c r="P1533" s="14" t="str">
        <f aca="false">IF(AND($B1533&lt;&gt;"",$J1533&lt;&gt;"",$J1533&lt;=Boshqaruv!$C$10,OR($K1533="",$K1533&gt;Boshqaruv!$C$10),$L1533&lt;&gt;"Tibbiy qarshi ko'rsatma"),1,"")</f>
        <v/>
      </c>
      <c r="Q1533" s="28" t="n">
        <f aca="false">IF(AND($B1533&lt;&gt;"",$J1533&gt;=Boshqaruv!$C$9,$J1533&lt;=Boshqaruv!$C$10),IF(COUNTIFS($B$4:$B1532,$B1533,$C$4:$C1532,$C1533,$J$4:$J1532,"&gt;="&amp;Boshqaruv!$C$9,$J$4:$J1532,"&lt;="&amp;Boshqaruv!$C$10)=0,1,0),0)</f>
        <v>0</v>
      </c>
      <c r="R1533" s="28" t="n">
        <f aca="false">IF(AND($B1533&lt;&gt;"",$J1533&gt;=Boshqaruv!$C$9,$J1533&lt;=Boshqaruv!$C$10,$K1533&lt;&gt;"",$K1533&lt;=Boshqaruv!$C$10),IF(COUNTIFS($B$4:$B1532,$B1533,$C$4:$C1532,$C1533,$J$4:$J1532,"&gt;="&amp;Boshqaruv!$C$9,$J$4:$J1532,"&lt;="&amp;Boshqaruv!$C$10,$K$4:$K1532,"&lt;&gt;",$K$4:$K1532,"&lt;="&amp;Boshqaruv!$C$10)=0,1,0),0)</f>
        <v>0</v>
      </c>
      <c r="S1533" s="28" t="n">
        <f aca="false">IF($P1533=1,IF(COUNTIFS($B$4:$B1532,$B1533,$C$4:$C1532,$C1533,$P$4:$P1532,1)=0,1,0),0)</f>
        <v>0</v>
      </c>
      <c r="T1533" s="12"/>
    </row>
    <row r="1534" customFormat="false" ht="15" hidden="false" customHeight="false" outlineLevel="0" collapsed="false">
      <c r="A1534" s="20" t="n">
        <v>1530</v>
      </c>
      <c r="B1534" s="12"/>
      <c r="C1534" s="13"/>
      <c r="D1534" s="24"/>
      <c r="E1534" s="12"/>
      <c r="F1534" s="12"/>
      <c r="G1534" s="25"/>
      <c r="H1534" s="25"/>
      <c r="I1534" s="25"/>
      <c r="J1534" s="13"/>
      <c r="K1534" s="13"/>
      <c r="L1534" s="25"/>
      <c r="M1534" s="14" t="str">
        <f aca="false">IF(OR($C1534="",$J1534=""),"",INT(($J1534-$C1534)/365.25))</f>
        <v/>
      </c>
      <c r="N1534" s="14" t="str">
        <f aca="false">IF($M1534="","",IF($M1534&lt;2,"Ha","Yo'q"))</f>
        <v/>
      </c>
      <c r="O1534" s="14" t="str">
        <f aca="false">IF($M1534="","",IF(AND($M1534&gt;=7,$M1534&lt;=17),"Ha","Yo'q"))</f>
        <v/>
      </c>
      <c r="P1534" s="14" t="str">
        <f aca="false">IF(AND($B1534&lt;&gt;"",$J1534&lt;&gt;"",$J1534&lt;=Boshqaruv!$C$10,OR($K1534="",$K1534&gt;Boshqaruv!$C$10),$L1534&lt;&gt;"Tibbiy qarshi ko'rsatma"),1,"")</f>
        <v/>
      </c>
      <c r="Q1534" s="28" t="n">
        <f aca="false">IF(AND($B1534&lt;&gt;"",$J1534&gt;=Boshqaruv!$C$9,$J1534&lt;=Boshqaruv!$C$10),IF(COUNTIFS($B$4:$B1533,$B1534,$C$4:$C1533,$C1534,$J$4:$J1533,"&gt;="&amp;Boshqaruv!$C$9,$J$4:$J1533,"&lt;="&amp;Boshqaruv!$C$10)=0,1,0),0)</f>
        <v>0</v>
      </c>
      <c r="R1534" s="28" t="n">
        <f aca="false">IF(AND($B1534&lt;&gt;"",$J1534&gt;=Boshqaruv!$C$9,$J1534&lt;=Boshqaruv!$C$10,$K1534&lt;&gt;"",$K1534&lt;=Boshqaruv!$C$10),IF(COUNTIFS($B$4:$B1533,$B1534,$C$4:$C1533,$C1534,$J$4:$J1533,"&gt;="&amp;Boshqaruv!$C$9,$J$4:$J1533,"&lt;="&amp;Boshqaruv!$C$10,$K$4:$K1533,"&lt;&gt;",$K$4:$K1533,"&lt;="&amp;Boshqaruv!$C$10)=0,1,0),0)</f>
        <v>0</v>
      </c>
      <c r="S1534" s="28" t="n">
        <f aca="false">IF($P1534=1,IF(COUNTIFS($B$4:$B1533,$B1534,$C$4:$C1533,$C1534,$P$4:$P1533,1)=0,1,0),0)</f>
        <v>0</v>
      </c>
      <c r="T1534" s="12"/>
    </row>
    <row r="1535" customFormat="false" ht="15" hidden="false" customHeight="false" outlineLevel="0" collapsed="false">
      <c r="A1535" s="20" t="n">
        <v>1531</v>
      </c>
      <c r="B1535" s="12"/>
      <c r="C1535" s="13"/>
      <c r="D1535" s="24"/>
      <c r="E1535" s="12"/>
      <c r="F1535" s="12"/>
      <c r="G1535" s="25"/>
      <c r="H1535" s="25"/>
      <c r="I1535" s="25"/>
      <c r="J1535" s="13"/>
      <c r="K1535" s="13"/>
      <c r="L1535" s="25"/>
      <c r="M1535" s="14" t="str">
        <f aca="false">IF(OR($C1535="",$J1535=""),"",INT(($J1535-$C1535)/365.25))</f>
        <v/>
      </c>
      <c r="N1535" s="14" t="str">
        <f aca="false">IF($M1535="","",IF($M1535&lt;2,"Ha","Yo'q"))</f>
        <v/>
      </c>
      <c r="O1535" s="14" t="str">
        <f aca="false">IF($M1535="","",IF(AND($M1535&gt;=7,$M1535&lt;=17),"Ha","Yo'q"))</f>
        <v/>
      </c>
      <c r="P1535" s="14" t="str">
        <f aca="false">IF(AND($B1535&lt;&gt;"",$J1535&lt;&gt;"",$J1535&lt;=Boshqaruv!$C$10,OR($K1535="",$K1535&gt;Boshqaruv!$C$10),$L1535&lt;&gt;"Tibbiy qarshi ko'rsatma"),1,"")</f>
        <v/>
      </c>
      <c r="Q1535" s="28" t="n">
        <f aca="false">IF(AND($B1535&lt;&gt;"",$J1535&gt;=Boshqaruv!$C$9,$J1535&lt;=Boshqaruv!$C$10),IF(COUNTIFS($B$4:$B1534,$B1535,$C$4:$C1534,$C1535,$J$4:$J1534,"&gt;="&amp;Boshqaruv!$C$9,$J$4:$J1534,"&lt;="&amp;Boshqaruv!$C$10)=0,1,0),0)</f>
        <v>0</v>
      </c>
      <c r="R1535" s="28" t="n">
        <f aca="false">IF(AND($B1535&lt;&gt;"",$J1535&gt;=Boshqaruv!$C$9,$J1535&lt;=Boshqaruv!$C$10,$K1535&lt;&gt;"",$K1535&lt;=Boshqaruv!$C$10),IF(COUNTIFS($B$4:$B1534,$B1535,$C$4:$C1534,$C1535,$J$4:$J1534,"&gt;="&amp;Boshqaruv!$C$9,$J$4:$J1534,"&lt;="&amp;Boshqaruv!$C$10,$K$4:$K1534,"&lt;&gt;",$K$4:$K1534,"&lt;="&amp;Boshqaruv!$C$10)=0,1,0),0)</f>
        <v>0</v>
      </c>
      <c r="S1535" s="28" t="n">
        <f aca="false">IF($P1535=1,IF(COUNTIFS($B$4:$B1534,$B1535,$C$4:$C1534,$C1535,$P$4:$P1534,1)=0,1,0),0)</f>
        <v>0</v>
      </c>
      <c r="T1535" s="12"/>
    </row>
    <row r="1536" customFormat="false" ht="15" hidden="false" customHeight="false" outlineLevel="0" collapsed="false">
      <c r="A1536" s="20" t="n">
        <v>1532</v>
      </c>
      <c r="B1536" s="12"/>
      <c r="C1536" s="13"/>
      <c r="D1536" s="24"/>
      <c r="E1536" s="12"/>
      <c r="F1536" s="12"/>
      <c r="G1536" s="25"/>
      <c r="H1536" s="25"/>
      <c r="I1536" s="25"/>
      <c r="J1536" s="13"/>
      <c r="K1536" s="13"/>
      <c r="L1536" s="25"/>
      <c r="M1536" s="14" t="str">
        <f aca="false">IF(OR($C1536="",$J1536=""),"",INT(($J1536-$C1536)/365.25))</f>
        <v/>
      </c>
      <c r="N1536" s="14" t="str">
        <f aca="false">IF($M1536="","",IF($M1536&lt;2,"Ha","Yo'q"))</f>
        <v/>
      </c>
      <c r="O1536" s="14" t="str">
        <f aca="false">IF($M1536="","",IF(AND($M1536&gt;=7,$M1536&lt;=17),"Ha","Yo'q"))</f>
        <v/>
      </c>
      <c r="P1536" s="14" t="str">
        <f aca="false">IF(AND($B1536&lt;&gt;"",$J1536&lt;&gt;"",$J1536&lt;=Boshqaruv!$C$10,OR($K1536="",$K1536&gt;Boshqaruv!$C$10),$L1536&lt;&gt;"Tibbiy qarshi ko'rsatma"),1,"")</f>
        <v/>
      </c>
      <c r="Q1536" s="28" t="n">
        <f aca="false">IF(AND($B1536&lt;&gt;"",$J1536&gt;=Boshqaruv!$C$9,$J1536&lt;=Boshqaruv!$C$10),IF(COUNTIFS($B$4:$B1535,$B1536,$C$4:$C1535,$C1536,$J$4:$J1535,"&gt;="&amp;Boshqaruv!$C$9,$J$4:$J1535,"&lt;="&amp;Boshqaruv!$C$10)=0,1,0),0)</f>
        <v>0</v>
      </c>
      <c r="R1536" s="28" t="n">
        <f aca="false">IF(AND($B1536&lt;&gt;"",$J1536&gt;=Boshqaruv!$C$9,$J1536&lt;=Boshqaruv!$C$10,$K1536&lt;&gt;"",$K1536&lt;=Boshqaruv!$C$10),IF(COUNTIFS($B$4:$B1535,$B1536,$C$4:$C1535,$C1536,$J$4:$J1535,"&gt;="&amp;Boshqaruv!$C$9,$J$4:$J1535,"&lt;="&amp;Boshqaruv!$C$10,$K$4:$K1535,"&lt;&gt;",$K$4:$K1535,"&lt;="&amp;Boshqaruv!$C$10)=0,1,0),0)</f>
        <v>0</v>
      </c>
      <c r="S1536" s="28" t="n">
        <f aca="false">IF($P1536=1,IF(COUNTIFS($B$4:$B1535,$B1536,$C$4:$C1535,$C1536,$P$4:$P1535,1)=0,1,0),0)</f>
        <v>0</v>
      </c>
      <c r="T1536" s="12"/>
    </row>
    <row r="1537" customFormat="false" ht="15" hidden="false" customHeight="false" outlineLevel="0" collapsed="false">
      <c r="A1537" s="20" t="n">
        <v>1533</v>
      </c>
      <c r="B1537" s="12"/>
      <c r="C1537" s="13"/>
      <c r="D1537" s="24"/>
      <c r="E1537" s="12"/>
      <c r="F1537" s="12"/>
      <c r="G1537" s="25"/>
      <c r="H1537" s="25"/>
      <c r="I1537" s="25"/>
      <c r="J1537" s="13"/>
      <c r="K1537" s="13"/>
      <c r="L1537" s="25"/>
      <c r="M1537" s="14" t="str">
        <f aca="false">IF(OR($C1537="",$J1537=""),"",INT(($J1537-$C1537)/365.25))</f>
        <v/>
      </c>
      <c r="N1537" s="14" t="str">
        <f aca="false">IF($M1537="","",IF($M1537&lt;2,"Ha","Yo'q"))</f>
        <v/>
      </c>
      <c r="O1537" s="14" t="str">
        <f aca="false">IF($M1537="","",IF(AND($M1537&gt;=7,$M1537&lt;=17),"Ha","Yo'q"))</f>
        <v/>
      </c>
      <c r="P1537" s="14" t="str">
        <f aca="false">IF(AND($B1537&lt;&gt;"",$J1537&lt;&gt;"",$J1537&lt;=Boshqaruv!$C$10,OR($K1537="",$K1537&gt;Boshqaruv!$C$10),$L1537&lt;&gt;"Tibbiy qarshi ko'rsatma"),1,"")</f>
        <v/>
      </c>
      <c r="Q1537" s="28" t="n">
        <f aca="false">IF(AND($B1537&lt;&gt;"",$J1537&gt;=Boshqaruv!$C$9,$J1537&lt;=Boshqaruv!$C$10),IF(COUNTIFS($B$4:$B1536,$B1537,$C$4:$C1536,$C1537,$J$4:$J1536,"&gt;="&amp;Boshqaruv!$C$9,$J$4:$J1536,"&lt;="&amp;Boshqaruv!$C$10)=0,1,0),0)</f>
        <v>0</v>
      </c>
      <c r="R1537" s="28" t="n">
        <f aca="false">IF(AND($B1537&lt;&gt;"",$J1537&gt;=Boshqaruv!$C$9,$J1537&lt;=Boshqaruv!$C$10,$K1537&lt;&gt;"",$K1537&lt;=Boshqaruv!$C$10),IF(COUNTIFS($B$4:$B1536,$B1537,$C$4:$C1536,$C1537,$J$4:$J1536,"&gt;="&amp;Boshqaruv!$C$9,$J$4:$J1536,"&lt;="&amp;Boshqaruv!$C$10,$K$4:$K1536,"&lt;&gt;",$K$4:$K1536,"&lt;="&amp;Boshqaruv!$C$10)=0,1,0),0)</f>
        <v>0</v>
      </c>
      <c r="S1537" s="28" t="n">
        <f aca="false">IF($P1537=1,IF(COUNTIFS($B$4:$B1536,$B1537,$C$4:$C1536,$C1537,$P$4:$P1536,1)=0,1,0),0)</f>
        <v>0</v>
      </c>
      <c r="T1537" s="12"/>
    </row>
    <row r="1538" customFormat="false" ht="15" hidden="false" customHeight="false" outlineLevel="0" collapsed="false">
      <c r="A1538" s="20" t="n">
        <v>1534</v>
      </c>
      <c r="B1538" s="12"/>
      <c r="C1538" s="13"/>
      <c r="D1538" s="24"/>
      <c r="E1538" s="12"/>
      <c r="F1538" s="12"/>
      <c r="G1538" s="25"/>
      <c r="H1538" s="25"/>
      <c r="I1538" s="25"/>
      <c r="J1538" s="13"/>
      <c r="K1538" s="13"/>
      <c r="L1538" s="25"/>
      <c r="M1538" s="14" t="str">
        <f aca="false">IF(OR($C1538="",$J1538=""),"",INT(($J1538-$C1538)/365.25))</f>
        <v/>
      </c>
      <c r="N1538" s="14" t="str">
        <f aca="false">IF($M1538="","",IF($M1538&lt;2,"Ha","Yo'q"))</f>
        <v/>
      </c>
      <c r="O1538" s="14" t="str">
        <f aca="false">IF($M1538="","",IF(AND($M1538&gt;=7,$M1538&lt;=17),"Ha","Yo'q"))</f>
        <v/>
      </c>
      <c r="P1538" s="14" t="str">
        <f aca="false">IF(AND($B1538&lt;&gt;"",$J1538&lt;&gt;"",$J1538&lt;=Boshqaruv!$C$10,OR($K1538="",$K1538&gt;Boshqaruv!$C$10),$L1538&lt;&gt;"Tibbiy qarshi ko'rsatma"),1,"")</f>
        <v/>
      </c>
      <c r="Q1538" s="28" t="n">
        <f aca="false">IF(AND($B1538&lt;&gt;"",$J1538&gt;=Boshqaruv!$C$9,$J1538&lt;=Boshqaruv!$C$10),IF(COUNTIFS($B$4:$B1537,$B1538,$C$4:$C1537,$C1538,$J$4:$J1537,"&gt;="&amp;Boshqaruv!$C$9,$J$4:$J1537,"&lt;="&amp;Boshqaruv!$C$10)=0,1,0),0)</f>
        <v>0</v>
      </c>
      <c r="R1538" s="28" t="n">
        <f aca="false">IF(AND($B1538&lt;&gt;"",$J1538&gt;=Boshqaruv!$C$9,$J1538&lt;=Boshqaruv!$C$10,$K1538&lt;&gt;"",$K1538&lt;=Boshqaruv!$C$10),IF(COUNTIFS($B$4:$B1537,$B1538,$C$4:$C1537,$C1538,$J$4:$J1537,"&gt;="&amp;Boshqaruv!$C$9,$J$4:$J1537,"&lt;="&amp;Boshqaruv!$C$10,$K$4:$K1537,"&lt;&gt;",$K$4:$K1537,"&lt;="&amp;Boshqaruv!$C$10)=0,1,0),0)</f>
        <v>0</v>
      </c>
      <c r="S1538" s="28" t="n">
        <f aca="false">IF($P1538=1,IF(COUNTIFS($B$4:$B1537,$B1538,$C$4:$C1537,$C1538,$P$4:$P1537,1)=0,1,0),0)</f>
        <v>0</v>
      </c>
      <c r="T1538" s="12"/>
    </row>
    <row r="1539" customFormat="false" ht="15" hidden="false" customHeight="false" outlineLevel="0" collapsed="false">
      <c r="A1539" s="20" t="n">
        <v>1535</v>
      </c>
      <c r="B1539" s="12"/>
      <c r="C1539" s="13"/>
      <c r="D1539" s="24"/>
      <c r="E1539" s="12"/>
      <c r="F1539" s="12"/>
      <c r="G1539" s="25"/>
      <c r="H1539" s="25"/>
      <c r="I1539" s="25"/>
      <c r="J1539" s="13"/>
      <c r="K1539" s="13"/>
      <c r="L1539" s="25"/>
      <c r="M1539" s="14" t="str">
        <f aca="false">IF(OR($C1539="",$J1539=""),"",INT(($J1539-$C1539)/365.25))</f>
        <v/>
      </c>
      <c r="N1539" s="14" t="str">
        <f aca="false">IF($M1539="","",IF($M1539&lt;2,"Ha","Yo'q"))</f>
        <v/>
      </c>
      <c r="O1539" s="14" t="str">
        <f aca="false">IF($M1539="","",IF(AND($M1539&gt;=7,$M1539&lt;=17),"Ha","Yo'q"))</f>
        <v/>
      </c>
      <c r="P1539" s="14" t="str">
        <f aca="false">IF(AND($B1539&lt;&gt;"",$J1539&lt;&gt;"",$J1539&lt;=Boshqaruv!$C$10,OR($K1539="",$K1539&gt;Boshqaruv!$C$10),$L1539&lt;&gt;"Tibbiy qarshi ko'rsatma"),1,"")</f>
        <v/>
      </c>
      <c r="Q1539" s="28" t="n">
        <f aca="false">IF(AND($B1539&lt;&gt;"",$J1539&gt;=Boshqaruv!$C$9,$J1539&lt;=Boshqaruv!$C$10),IF(COUNTIFS($B$4:$B1538,$B1539,$C$4:$C1538,$C1539,$J$4:$J1538,"&gt;="&amp;Boshqaruv!$C$9,$J$4:$J1538,"&lt;="&amp;Boshqaruv!$C$10)=0,1,0),0)</f>
        <v>0</v>
      </c>
      <c r="R1539" s="28" t="n">
        <f aca="false">IF(AND($B1539&lt;&gt;"",$J1539&gt;=Boshqaruv!$C$9,$J1539&lt;=Boshqaruv!$C$10,$K1539&lt;&gt;"",$K1539&lt;=Boshqaruv!$C$10),IF(COUNTIFS($B$4:$B1538,$B1539,$C$4:$C1538,$C1539,$J$4:$J1538,"&gt;="&amp;Boshqaruv!$C$9,$J$4:$J1538,"&lt;="&amp;Boshqaruv!$C$10,$K$4:$K1538,"&lt;&gt;",$K$4:$K1538,"&lt;="&amp;Boshqaruv!$C$10)=0,1,0),0)</f>
        <v>0</v>
      </c>
      <c r="S1539" s="28" t="n">
        <f aca="false">IF($P1539=1,IF(COUNTIFS($B$4:$B1538,$B1539,$C$4:$C1538,$C1539,$P$4:$P1538,1)=0,1,0),0)</f>
        <v>0</v>
      </c>
      <c r="T1539" s="12"/>
    </row>
    <row r="1540" customFormat="false" ht="15" hidden="false" customHeight="false" outlineLevel="0" collapsed="false">
      <c r="A1540" s="20" t="n">
        <v>1536</v>
      </c>
      <c r="B1540" s="12"/>
      <c r="C1540" s="13"/>
      <c r="D1540" s="24"/>
      <c r="E1540" s="12"/>
      <c r="F1540" s="12"/>
      <c r="G1540" s="25"/>
      <c r="H1540" s="25"/>
      <c r="I1540" s="25"/>
      <c r="J1540" s="13"/>
      <c r="K1540" s="13"/>
      <c r="L1540" s="25"/>
      <c r="M1540" s="14" t="str">
        <f aca="false">IF(OR($C1540="",$J1540=""),"",INT(($J1540-$C1540)/365.25))</f>
        <v/>
      </c>
      <c r="N1540" s="14" t="str">
        <f aca="false">IF($M1540="","",IF($M1540&lt;2,"Ha","Yo'q"))</f>
        <v/>
      </c>
      <c r="O1540" s="14" t="str">
        <f aca="false">IF($M1540="","",IF(AND($M1540&gt;=7,$M1540&lt;=17),"Ha","Yo'q"))</f>
        <v/>
      </c>
      <c r="P1540" s="14" t="str">
        <f aca="false">IF(AND($B1540&lt;&gt;"",$J1540&lt;&gt;"",$J1540&lt;=Boshqaruv!$C$10,OR($K1540="",$K1540&gt;Boshqaruv!$C$10),$L1540&lt;&gt;"Tibbiy qarshi ko'rsatma"),1,"")</f>
        <v/>
      </c>
      <c r="Q1540" s="28" t="n">
        <f aca="false">IF(AND($B1540&lt;&gt;"",$J1540&gt;=Boshqaruv!$C$9,$J1540&lt;=Boshqaruv!$C$10),IF(COUNTIFS($B$4:$B1539,$B1540,$C$4:$C1539,$C1540,$J$4:$J1539,"&gt;="&amp;Boshqaruv!$C$9,$J$4:$J1539,"&lt;="&amp;Boshqaruv!$C$10)=0,1,0),0)</f>
        <v>0</v>
      </c>
      <c r="R1540" s="28" t="n">
        <f aca="false">IF(AND($B1540&lt;&gt;"",$J1540&gt;=Boshqaruv!$C$9,$J1540&lt;=Boshqaruv!$C$10,$K1540&lt;&gt;"",$K1540&lt;=Boshqaruv!$C$10),IF(COUNTIFS($B$4:$B1539,$B1540,$C$4:$C1539,$C1540,$J$4:$J1539,"&gt;="&amp;Boshqaruv!$C$9,$J$4:$J1539,"&lt;="&amp;Boshqaruv!$C$10,$K$4:$K1539,"&lt;&gt;",$K$4:$K1539,"&lt;="&amp;Boshqaruv!$C$10)=0,1,0),0)</f>
        <v>0</v>
      </c>
      <c r="S1540" s="28" t="n">
        <f aca="false">IF($P1540=1,IF(COUNTIFS($B$4:$B1539,$B1540,$C$4:$C1539,$C1540,$P$4:$P1539,1)=0,1,0),0)</f>
        <v>0</v>
      </c>
      <c r="T1540" s="12"/>
    </row>
    <row r="1541" customFormat="false" ht="15" hidden="false" customHeight="false" outlineLevel="0" collapsed="false">
      <c r="A1541" s="20" t="n">
        <v>1537</v>
      </c>
      <c r="B1541" s="12"/>
      <c r="C1541" s="13"/>
      <c r="D1541" s="24"/>
      <c r="E1541" s="12"/>
      <c r="F1541" s="12"/>
      <c r="G1541" s="25"/>
      <c r="H1541" s="25"/>
      <c r="I1541" s="25"/>
      <c r="J1541" s="13"/>
      <c r="K1541" s="13"/>
      <c r="L1541" s="25"/>
      <c r="M1541" s="14" t="str">
        <f aca="false">IF(OR($C1541="",$J1541=""),"",INT(($J1541-$C1541)/365.25))</f>
        <v/>
      </c>
      <c r="N1541" s="14" t="str">
        <f aca="false">IF($M1541="","",IF($M1541&lt;2,"Ha","Yo'q"))</f>
        <v/>
      </c>
      <c r="O1541" s="14" t="str">
        <f aca="false">IF($M1541="","",IF(AND($M1541&gt;=7,$M1541&lt;=17),"Ha","Yo'q"))</f>
        <v/>
      </c>
      <c r="P1541" s="14" t="str">
        <f aca="false">IF(AND($B1541&lt;&gt;"",$J1541&lt;&gt;"",$J1541&lt;=Boshqaruv!$C$10,OR($K1541="",$K1541&gt;Boshqaruv!$C$10),$L1541&lt;&gt;"Tibbiy qarshi ko'rsatma"),1,"")</f>
        <v/>
      </c>
      <c r="Q1541" s="28" t="n">
        <f aca="false">IF(AND($B1541&lt;&gt;"",$J1541&gt;=Boshqaruv!$C$9,$J1541&lt;=Boshqaruv!$C$10),IF(COUNTIFS($B$4:$B1540,$B1541,$C$4:$C1540,$C1541,$J$4:$J1540,"&gt;="&amp;Boshqaruv!$C$9,$J$4:$J1540,"&lt;="&amp;Boshqaruv!$C$10)=0,1,0),0)</f>
        <v>0</v>
      </c>
      <c r="R1541" s="28" t="n">
        <f aca="false">IF(AND($B1541&lt;&gt;"",$J1541&gt;=Boshqaruv!$C$9,$J1541&lt;=Boshqaruv!$C$10,$K1541&lt;&gt;"",$K1541&lt;=Boshqaruv!$C$10),IF(COUNTIFS($B$4:$B1540,$B1541,$C$4:$C1540,$C1541,$J$4:$J1540,"&gt;="&amp;Boshqaruv!$C$9,$J$4:$J1540,"&lt;="&amp;Boshqaruv!$C$10,$K$4:$K1540,"&lt;&gt;",$K$4:$K1540,"&lt;="&amp;Boshqaruv!$C$10)=0,1,0),0)</f>
        <v>0</v>
      </c>
      <c r="S1541" s="28" t="n">
        <f aca="false">IF($P1541=1,IF(COUNTIFS($B$4:$B1540,$B1541,$C$4:$C1540,$C1541,$P$4:$P1540,1)=0,1,0),0)</f>
        <v>0</v>
      </c>
      <c r="T1541" s="12"/>
    </row>
    <row r="1542" customFormat="false" ht="15" hidden="false" customHeight="false" outlineLevel="0" collapsed="false">
      <c r="A1542" s="20" t="n">
        <v>1538</v>
      </c>
      <c r="B1542" s="12"/>
      <c r="C1542" s="13"/>
      <c r="D1542" s="24"/>
      <c r="E1542" s="12"/>
      <c r="F1542" s="12"/>
      <c r="G1542" s="25"/>
      <c r="H1542" s="25"/>
      <c r="I1542" s="25"/>
      <c r="J1542" s="13"/>
      <c r="K1542" s="13"/>
      <c r="L1542" s="25"/>
      <c r="M1542" s="14" t="str">
        <f aca="false">IF(OR($C1542="",$J1542=""),"",INT(($J1542-$C1542)/365.25))</f>
        <v/>
      </c>
      <c r="N1542" s="14" t="str">
        <f aca="false">IF($M1542="","",IF($M1542&lt;2,"Ha","Yo'q"))</f>
        <v/>
      </c>
      <c r="O1542" s="14" t="str">
        <f aca="false">IF($M1542="","",IF(AND($M1542&gt;=7,$M1542&lt;=17),"Ha","Yo'q"))</f>
        <v/>
      </c>
      <c r="P1542" s="14" t="str">
        <f aca="false">IF(AND($B1542&lt;&gt;"",$J1542&lt;&gt;"",$J1542&lt;=Boshqaruv!$C$10,OR($K1542="",$K1542&gt;Boshqaruv!$C$10),$L1542&lt;&gt;"Tibbiy qarshi ko'rsatma"),1,"")</f>
        <v/>
      </c>
      <c r="Q1542" s="28" t="n">
        <f aca="false">IF(AND($B1542&lt;&gt;"",$J1542&gt;=Boshqaruv!$C$9,$J1542&lt;=Boshqaruv!$C$10),IF(COUNTIFS($B$4:$B1541,$B1542,$C$4:$C1541,$C1542,$J$4:$J1541,"&gt;="&amp;Boshqaruv!$C$9,$J$4:$J1541,"&lt;="&amp;Boshqaruv!$C$10)=0,1,0),0)</f>
        <v>0</v>
      </c>
      <c r="R1542" s="28" t="n">
        <f aca="false">IF(AND($B1542&lt;&gt;"",$J1542&gt;=Boshqaruv!$C$9,$J1542&lt;=Boshqaruv!$C$10,$K1542&lt;&gt;"",$K1542&lt;=Boshqaruv!$C$10),IF(COUNTIFS($B$4:$B1541,$B1542,$C$4:$C1541,$C1542,$J$4:$J1541,"&gt;="&amp;Boshqaruv!$C$9,$J$4:$J1541,"&lt;="&amp;Boshqaruv!$C$10,$K$4:$K1541,"&lt;&gt;",$K$4:$K1541,"&lt;="&amp;Boshqaruv!$C$10)=0,1,0),0)</f>
        <v>0</v>
      </c>
      <c r="S1542" s="28" t="n">
        <f aca="false">IF($P1542=1,IF(COUNTIFS($B$4:$B1541,$B1542,$C$4:$C1541,$C1542,$P$4:$P1541,1)=0,1,0),0)</f>
        <v>0</v>
      </c>
      <c r="T1542" s="12"/>
    </row>
    <row r="1543" customFormat="false" ht="15" hidden="false" customHeight="false" outlineLevel="0" collapsed="false">
      <c r="A1543" s="20" t="n">
        <v>1539</v>
      </c>
      <c r="B1543" s="12"/>
      <c r="C1543" s="13"/>
      <c r="D1543" s="24"/>
      <c r="E1543" s="12"/>
      <c r="F1543" s="12"/>
      <c r="G1543" s="25"/>
      <c r="H1543" s="25"/>
      <c r="I1543" s="25"/>
      <c r="J1543" s="13"/>
      <c r="K1543" s="13"/>
      <c r="L1543" s="25"/>
      <c r="M1543" s="14" t="str">
        <f aca="false">IF(OR($C1543="",$J1543=""),"",INT(($J1543-$C1543)/365.25))</f>
        <v/>
      </c>
      <c r="N1543" s="14" t="str">
        <f aca="false">IF($M1543="","",IF($M1543&lt;2,"Ha","Yo'q"))</f>
        <v/>
      </c>
      <c r="O1543" s="14" t="str">
        <f aca="false">IF($M1543="","",IF(AND($M1543&gt;=7,$M1543&lt;=17),"Ha","Yo'q"))</f>
        <v/>
      </c>
      <c r="P1543" s="14" t="str">
        <f aca="false">IF(AND($B1543&lt;&gt;"",$J1543&lt;&gt;"",$J1543&lt;=Boshqaruv!$C$10,OR($K1543="",$K1543&gt;Boshqaruv!$C$10),$L1543&lt;&gt;"Tibbiy qarshi ko'rsatma"),1,"")</f>
        <v/>
      </c>
      <c r="Q1543" s="28" t="n">
        <f aca="false">IF(AND($B1543&lt;&gt;"",$J1543&gt;=Boshqaruv!$C$9,$J1543&lt;=Boshqaruv!$C$10),IF(COUNTIFS($B$4:$B1542,$B1543,$C$4:$C1542,$C1543,$J$4:$J1542,"&gt;="&amp;Boshqaruv!$C$9,$J$4:$J1542,"&lt;="&amp;Boshqaruv!$C$10)=0,1,0),0)</f>
        <v>0</v>
      </c>
      <c r="R1543" s="28" t="n">
        <f aca="false">IF(AND($B1543&lt;&gt;"",$J1543&gt;=Boshqaruv!$C$9,$J1543&lt;=Boshqaruv!$C$10,$K1543&lt;&gt;"",$K1543&lt;=Boshqaruv!$C$10),IF(COUNTIFS($B$4:$B1542,$B1543,$C$4:$C1542,$C1543,$J$4:$J1542,"&gt;="&amp;Boshqaruv!$C$9,$J$4:$J1542,"&lt;="&amp;Boshqaruv!$C$10,$K$4:$K1542,"&lt;&gt;",$K$4:$K1542,"&lt;="&amp;Boshqaruv!$C$10)=0,1,0),0)</f>
        <v>0</v>
      </c>
      <c r="S1543" s="28" t="n">
        <f aca="false">IF($P1543=1,IF(COUNTIFS($B$4:$B1542,$B1543,$C$4:$C1542,$C1543,$P$4:$P1542,1)=0,1,0),0)</f>
        <v>0</v>
      </c>
      <c r="T1543" s="12"/>
    </row>
    <row r="1544" customFormat="false" ht="15" hidden="false" customHeight="false" outlineLevel="0" collapsed="false">
      <c r="A1544" s="20" t="n">
        <v>1540</v>
      </c>
      <c r="B1544" s="12"/>
      <c r="C1544" s="13"/>
      <c r="D1544" s="24"/>
      <c r="E1544" s="12"/>
      <c r="F1544" s="12"/>
      <c r="G1544" s="25"/>
      <c r="H1544" s="25"/>
      <c r="I1544" s="25"/>
      <c r="J1544" s="13"/>
      <c r="K1544" s="13"/>
      <c r="L1544" s="25"/>
      <c r="M1544" s="14" t="str">
        <f aca="false">IF(OR($C1544="",$J1544=""),"",INT(($J1544-$C1544)/365.25))</f>
        <v/>
      </c>
      <c r="N1544" s="14" t="str">
        <f aca="false">IF($M1544="","",IF($M1544&lt;2,"Ha","Yo'q"))</f>
        <v/>
      </c>
      <c r="O1544" s="14" t="str">
        <f aca="false">IF($M1544="","",IF(AND($M1544&gt;=7,$M1544&lt;=17),"Ha","Yo'q"))</f>
        <v/>
      </c>
      <c r="P1544" s="14" t="str">
        <f aca="false">IF(AND($B1544&lt;&gt;"",$J1544&lt;&gt;"",$J1544&lt;=Boshqaruv!$C$10,OR($K1544="",$K1544&gt;Boshqaruv!$C$10),$L1544&lt;&gt;"Tibbiy qarshi ko'rsatma"),1,"")</f>
        <v/>
      </c>
      <c r="Q1544" s="28" t="n">
        <f aca="false">IF(AND($B1544&lt;&gt;"",$J1544&gt;=Boshqaruv!$C$9,$J1544&lt;=Boshqaruv!$C$10),IF(COUNTIFS($B$4:$B1543,$B1544,$C$4:$C1543,$C1544,$J$4:$J1543,"&gt;="&amp;Boshqaruv!$C$9,$J$4:$J1543,"&lt;="&amp;Boshqaruv!$C$10)=0,1,0),0)</f>
        <v>0</v>
      </c>
      <c r="R1544" s="28" t="n">
        <f aca="false">IF(AND($B1544&lt;&gt;"",$J1544&gt;=Boshqaruv!$C$9,$J1544&lt;=Boshqaruv!$C$10,$K1544&lt;&gt;"",$K1544&lt;=Boshqaruv!$C$10),IF(COUNTIFS($B$4:$B1543,$B1544,$C$4:$C1543,$C1544,$J$4:$J1543,"&gt;="&amp;Boshqaruv!$C$9,$J$4:$J1543,"&lt;="&amp;Boshqaruv!$C$10,$K$4:$K1543,"&lt;&gt;",$K$4:$K1543,"&lt;="&amp;Boshqaruv!$C$10)=0,1,0),0)</f>
        <v>0</v>
      </c>
      <c r="S1544" s="28" t="n">
        <f aca="false">IF($P1544=1,IF(COUNTIFS($B$4:$B1543,$B1544,$C$4:$C1543,$C1544,$P$4:$P1543,1)=0,1,0),0)</f>
        <v>0</v>
      </c>
      <c r="T1544" s="12"/>
    </row>
    <row r="1545" customFormat="false" ht="15" hidden="false" customHeight="false" outlineLevel="0" collapsed="false">
      <c r="A1545" s="20" t="n">
        <v>1541</v>
      </c>
      <c r="B1545" s="12"/>
      <c r="C1545" s="13"/>
      <c r="D1545" s="24"/>
      <c r="E1545" s="12"/>
      <c r="F1545" s="12"/>
      <c r="G1545" s="25"/>
      <c r="H1545" s="25"/>
      <c r="I1545" s="25"/>
      <c r="J1545" s="13"/>
      <c r="K1545" s="13"/>
      <c r="L1545" s="25"/>
      <c r="M1545" s="14" t="str">
        <f aca="false">IF(OR($C1545="",$J1545=""),"",INT(($J1545-$C1545)/365.25))</f>
        <v/>
      </c>
      <c r="N1545" s="14" t="str">
        <f aca="false">IF($M1545="","",IF($M1545&lt;2,"Ha","Yo'q"))</f>
        <v/>
      </c>
      <c r="O1545" s="14" t="str">
        <f aca="false">IF($M1545="","",IF(AND($M1545&gt;=7,$M1545&lt;=17),"Ha","Yo'q"))</f>
        <v/>
      </c>
      <c r="P1545" s="14" t="str">
        <f aca="false">IF(AND($B1545&lt;&gt;"",$J1545&lt;&gt;"",$J1545&lt;=Boshqaruv!$C$10,OR($K1545="",$K1545&gt;Boshqaruv!$C$10),$L1545&lt;&gt;"Tibbiy qarshi ko'rsatma"),1,"")</f>
        <v/>
      </c>
      <c r="Q1545" s="28" t="n">
        <f aca="false">IF(AND($B1545&lt;&gt;"",$J1545&gt;=Boshqaruv!$C$9,$J1545&lt;=Boshqaruv!$C$10),IF(COUNTIFS($B$4:$B1544,$B1545,$C$4:$C1544,$C1545,$J$4:$J1544,"&gt;="&amp;Boshqaruv!$C$9,$J$4:$J1544,"&lt;="&amp;Boshqaruv!$C$10)=0,1,0),0)</f>
        <v>0</v>
      </c>
      <c r="R1545" s="28" t="n">
        <f aca="false">IF(AND($B1545&lt;&gt;"",$J1545&gt;=Boshqaruv!$C$9,$J1545&lt;=Boshqaruv!$C$10,$K1545&lt;&gt;"",$K1545&lt;=Boshqaruv!$C$10),IF(COUNTIFS($B$4:$B1544,$B1545,$C$4:$C1544,$C1545,$J$4:$J1544,"&gt;="&amp;Boshqaruv!$C$9,$J$4:$J1544,"&lt;="&amp;Boshqaruv!$C$10,$K$4:$K1544,"&lt;&gt;",$K$4:$K1544,"&lt;="&amp;Boshqaruv!$C$10)=0,1,0),0)</f>
        <v>0</v>
      </c>
      <c r="S1545" s="28" t="n">
        <f aca="false">IF($P1545=1,IF(COUNTIFS($B$4:$B1544,$B1545,$C$4:$C1544,$C1545,$P$4:$P1544,1)=0,1,0),0)</f>
        <v>0</v>
      </c>
      <c r="T1545" s="12"/>
    </row>
    <row r="1546" customFormat="false" ht="15" hidden="false" customHeight="false" outlineLevel="0" collapsed="false">
      <c r="A1546" s="20" t="n">
        <v>1542</v>
      </c>
      <c r="B1546" s="12"/>
      <c r="C1546" s="13"/>
      <c r="D1546" s="24"/>
      <c r="E1546" s="12"/>
      <c r="F1546" s="12"/>
      <c r="G1546" s="25"/>
      <c r="H1546" s="25"/>
      <c r="I1546" s="25"/>
      <c r="J1546" s="13"/>
      <c r="K1546" s="13"/>
      <c r="L1546" s="25"/>
      <c r="M1546" s="14" t="str">
        <f aca="false">IF(OR($C1546="",$J1546=""),"",INT(($J1546-$C1546)/365.25))</f>
        <v/>
      </c>
      <c r="N1546" s="14" t="str">
        <f aca="false">IF($M1546="","",IF($M1546&lt;2,"Ha","Yo'q"))</f>
        <v/>
      </c>
      <c r="O1546" s="14" t="str">
        <f aca="false">IF($M1546="","",IF(AND($M1546&gt;=7,$M1546&lt;=17),"Ha","Yo'q"))</f>
        <v/>
      </c>
      <c r="P1546" s="14" t="str">
        <f aca="false">IF(AND($B1546&lt;&gt;"",$J1546&lt;&gt;"",$J1546&lt;=Boshqaruv!$C$10,OR($K1546="",$K1546&gt;Boshqaruv!$C$10),$L1546&lt;&gt;"Tibbiy qarshi ko'rsatma"),1,"")</f>
        <v/>
      </c>
      <c r="Q1546" s="28" t="n">
        <f aca="false">IF(AND($B1546&lt;&gt;"",$J1546&gt;=Boshqaruv!$C$9,$J1546&lt;=Boshqaruv!$C$10),IF(COUNTIFS($B$4:$B1545,$B1546,$C$4:$C1545,$C1546,$J$4:$J1545,"&gt;="&amp;Boshqaruv!$C$9,$J$4:$J1545,"&lt;="&amp;Boshqaruv!$C$10)=0,1,0),0)</f>
        <v>0</v>
      </c>
      <c r="R1546" s="28" t="n">
        <f aca="false">IF(AND($B1546&lt;&gt;"",$J1546&gt;=Boshqaruv!$C$9,$J1546&lt;=Boshqaruv!$C$10,$K1546&lt;&gt;"",$K1546&lt;=Boshqaruv!$C$10),IF(COUNTIFS($B$4:$B1545,$B1546,$C$4:$C1545,$C1546,$J$4:$J1545,"&gt;="&amp;Boshqaruv!$C$9,$J$4:$J1545,"&lt;="&amp;Boshqaruv!$C$10,$K$4:$K1545,"&lt;&gt;",$K$4:$K1545,"&lt;="&amp;Boshqaruv!$C$10)=0,1,0),0)</f>
        <v>0</v>
      </c>
      <c r="S1546" s="28" t="n">
        <f aca="false">IF($P1546=1,IF(COUNTIFS($B$4:$B1545,$B1546,$C$4:$C1545,$C1546,$P$4:$P1545,1)=0,1,0),0)</f>
        <v>0</v>
      </c>
      <c r="T1546" s="12"/>
    </row>
    <row r="1547" customFormat="false" ht="15" hidden="false" customHeight="false" outlineLevel="0" collapsed="false">
      <c r="A1547" s="20" t="n">
        <v>1543</v>
      </c>
      <c r="B1547" s="12"/>
      <c r="C1547" s="13"/>
      <c r="D1547" s="24"/>
      <c r="E1547" s="12"/>
      <c r="F1547" s="12"/>
      <c r="G1547" s="25"/>
      <c r="H1547" s="25"/>
      <c r="I1547" s="25"/>
      <c r="J1547" s="13"/>
      <c r="K1547" s="13"/>
      <c r="L1547" s="25"/>
      <c r="M1547" s="14" t="str">
        <f aca="false">IF(OR($C1547="",$J1547=""),"",INT(($J1547-$C1547)/365.25))</f>
        <v/>
      </c>
      <c r="N1547" s="14" t="str">
        <f aca="false">IF($M1547="","",IF($M1547&lt;2,"Ha","Yo'q"))</f>
        <v/>
      </c>
      <c r="O1547" s="14" t="str">
        <f aca="false">IF($M1547="","",IF(AND($M1547&gt;=7,$M1547&lt;=17),"Ha","Yo'q"))</f>
        <v/>
      </c>
      <c r="P1547" s="14" t="str">
        <f aca="false">IF(AND($B1547&lt;&gt;"",$J1547&lt;&gt;"",$J1547&lt;=Boshqaruv!$C$10,OR($K1547="",$K1547&gt;Boshqaruv!$C$10),$L1547&lt;&gt;"Tibbiy qarshi ko'rsatma"),1,"")</f>
        <v/>
      </c>
      <c r="Q1547" s="28" t="n">
        <f aca="false">IF(AND($B1547&lt;&gt;"",$J1547&gt;=Boshqaruv!$C$9,$J1547&lt;=Boshqaruv!$C$10),IF(COUNTIFS($B$4:$B1546,$B1547,$C$4:$C1546,$C1547,$J$4:$J1546,"&gt;="&amp;Boshqaruv!$C$9,$J$4:$J1546,"&lt;="&amp;Boshqaruv!$C$10)=0,1,0),0)</f>
        <v>0</v>
      </c>
      <c r="R1547" s="28" t="n">
        <f aca="false">IF(AND($B1547&lt;&gt;"",$J1547&gt;=Boshqaruv!$C$9,$J1547&lt;=Boshqaruv!$C$10,$K1547&lt;&gt;"",$K1547&lt;=Boshqaruv!$C$10),IF(COUNTIFS($B$4:$B1546,$B1547,$C$4:$C1546,$C1547,$J$4:$J1546,"&gt;="&amp;Boshqaruv!$C$9,$J$4:$J1546,"&lt;="&amp;Boshqaruv!$C$10,$K$4:$K1546,"&lt;&gt;",$K$4:$K1546,"&lt;="&amp;Boshqaruv!$C$10)=0,1,0),0)</f>
        <v>0</v>
      </c>
      <c r="S1547" s="28" t="n">
        <f aca="false">IF($P1547=1,IF(COUNTIFS($B$4:$B1546,$B1547,$C$4:$C1546,$C1547,$P$4:$P1546,1)=0,1,0),0)</f>
        <v>0</v>
      </c>
      <c r="T1547" s="12"/>
    </row>
    <row r="1548" customFormat="false" ht="15" hidden="false" customHeight="false" outlineLevel="0" collapsed="false">
      <c r="A1548" s="20" t="n">
        <v>1544</v>
      </c>
      <c r="B1548" s="12"/>
      <c r="C1548" s="13"/>
      <c r="D1548" s="24"/>
      <c r="E1548" s="12"/>
      <c r="F1548" s="12"/>
      <c r="G1548" s="25"/>
      <c r="H1548" s="25"/>
      <c r="I1548" s="25"/>
      <c r="J1548" s="13"/>
      <c r="K1548" s="13"/>
      <c r="L1548" s="25"/>
      <c r="M1548" s="14" t="str">
        <f aca="false">IF(OR($C1548="",$J1548=""),"",INT(($J1548-$C1548)/365.25))</f>
        <v/>
      </c>
      <c r="N1548" s="14" t="str">
        <f aca="false">IF($M1548="","",IF($M1548&lt;2,"Ha","Yo'q"))</f>
        <v/>
      </c>
      <c r="O1548" s="14" t="str">
        <f aca="false">IF($M1548="","",IF(AND($M1548&gt;=7,$M1548&lt;=17),"Ha","Yo'q"))</f>
        <v/>
      </c>
      <c r="P1548" s="14" t="str">
        <f aca="false">IF(AND($B1548&lt;&gt;"",$J1548&lt;&gt;"",$J1548&lt;=Boshqaruv!$C$10,OR($K1548="",$K1548&gt;Boshqaruv!$C$10),$L1548&lt;&gt;"Tibbiy qarshi ko'rsatma"),1,"")</f>
        <v/>
      </c>
      <c r="Q1548" s="28" t="n">
        <f aca="false">IF(AND($B1548&lt;&gt;"",$J1548&gt;=Boshqaruv!$C$9,$J1548&lt;=Boshqaruv!$C$10),IF(COUNTIFS($B$4:$B1547,$B1548,$C$4:$C1547,$C1548,$J$4:$J1547,"&gt;="&amp;Boshqaruv!$C$9,$J$4:$J1547,"&lt;="&amp;Boshqaruv!$C$10)=0,1,0),0)</f>
        <v>0</v>
      </c>
      <c r="R1548" s="28" t="n">
        <f aca="false">IF(AND($B1548&lt;&gt;"",$J1548&gt;=Boshqaruv!$C$9,$J1548&lt;=Boshqaruv!$C$10,$K1548&lt;&gt;"",$K1548&lt;=Boshqaruv!$C$10),IF(COUNTIFS($B$4:$B1547,$B1548,$C$4:$C1547,$C1548,$J$4:$J1547,"&gt;="&amp;Boshqaruv!$C$9,$J$4:$J1547,"&lt;="&amp;Boshqaruv!$C$10,$K$4:$K1547,"&lt;&gt;",$K$4:$K1547,"&lt;="&amp;Boshqaruv!$C$10)=0,1,0),0)</f>
        <v>0</v>
      </c>
      <c r="S1548" s="28" t="n">
        <f aca="false">IF($P1548=1,IF(COUNTIFS($B$4:$B1547,$B1548,$C$4:$C1547,$C1548,$P$4:$P1547,1)=0,1,0),0)</f>
        <v>0</v>
      </c>
      <c r="T1548" s="12"/>
    </row>
    <row r="1549" customFormat="false" ht="15" hidden="false" customHeight="false" outlineLevel="0" collapsed="false">
      <c r="A1549" s="20" t="n">
        <v>1545</v>
      </c>
      <c r="B1549" s="12"/>
      <c r="C1549" s="13"/>
      <c r="D1549" s="24"/>
      <c r="E1549" s="12"/>
      <c r="F1549" s="12"/>
      <c r="G1549" s="25"/>
      <c r="H1549" s="25"/>
      <c r="I1549" s="25"/>
      <c r="J1549" s="13"/>
      <c r="K1549" s="13"/>
      <c r="L1549" s="25"/>
      <c r="M1549" s="14" t="str">
        <f aca="false">IF(OR($C1549="",$J1549=""),"",INT(($J1549-$C1549)/365.25))</f>
        <v/>
      </c>
      <c r="N1549" s="14" t="str">
        <f aca="false">IF($M1549="","",IF($M1549&lt;2,"Ha","Yo'q"))</f>
        <v/>
      </c>
      <c r="O1549" s="14" t="str">
        <f aca="false">IF($M1549="","",IF(AND($M1549&gt;=7,$M1549&lt;=17),"Ha","Yo'q"))</f>
        <v/>
      </c>
      <c r="P1549" s="14" t="str">
        <f aca="false">IF(AND($B1549&lt;&gt;"",$J1549&lt;&gt;"",$J1549&lt;=Boshqaruv!$C$10,OR($K1549="",$K1549&gt;Boshqaruv!$C$10),$L1549&lt;&gt;"Tibbiy qarshi ko'rsatma"),1,"")</f>
        <v/>
      </c>
      <c r="Q1549" s="28" t="n">
        <f aca="false">IF(AND($B1549&lt;&gt;"",$J1549&gt;=Boshqaruv!$C$9,$J1549&lt;=Boshqaruv!$C$10),IF(COUNTIFS($B$4:$B1548,$B1549,$C$4:$C1548,$C1549,$J$4:$J1548,"&gt;="&amp;Boshqaruv!$C$9,$J$4:$J1548,"&lt;="&amp;Boshqaruv!$C$10)=0,1,0),0)</f>
        <v>0</v>
      </c>
      <c r="R1549" s="28" t="n">
        <f aca="false">IF(AND($B1549&lt;&gt;"",$J1549&gt;=Boshqaruv!$C$9,$J1549&lt;=Boshqaruv!$C$10,$K1549&lt;&gt;"",$K1549&lt;=Boshqaruv!$C$10),IF(COUNTIFS($B$4:$B1548,$B1549,$C$4:$C1548,$C1549,$J$4:$J1548,"&gt;="&amp;Boshqaruv!$C$9,$J$4:$J1548,"&lt;="&amp;Boshqaruv!$C$10,$K$4:$K1548,"&lt;&gt;",$K$4:$K1548,"&lt;="&amp;Boshqaruv!$C$10)=0,1,0),0)</f>
        <v>0</v>
      </c>
      <c r="S1549" s="28" t="n">
        <f aca="false">IF($P1549=1,IF(COUNTIFS($B$4:$B1548,$B1549,$C$4:$C1548,$C1549,$P$4:$P1548,1)=0,1,0),0)</f>
        <v>0</v>
      </c>
      <c r="T1549" s="12"/>
    </row>
    <row r="1550" customFormat="false" ht="15" hidden="false" customHeight="false" outlineLevel="0" collapsed="false">
      <c r="A1550" s="20" t="n">
        <v>1546</v>
      </c>
      <c r="B1550" s="12"/>
      <c r="C1550" s="13"/>
      <c r="D1550" s="24"/>
      <c r="E1550" s="12"/>
      <c r="F1550" s="12"/>
      <c r="G1550" s="25"/>
      <c r="H1550" s="25"/>
      <c r="I1550" s="25"/>
      <c r="J1550" s="13"/>
      <c r="K1550" s="13"/>
      <c r="L1550" s="25"/>
      <c r="M1550" s="14" t="str">
        <f aca="false">IF(OR($C1550="",$J1550=""),"",INT(($J1550-$C1550)/365.25))</f>
        <v/>
      </c>
      <c r="N1550" s="14" t="str">
        <f aca="false">IF($M1550="","",IF($M1550&lt;2,"Ha","Yo'q"))</f>
        <v/>
      </c>
      <c r="O1550" s="14" t="str">
        <f aca="false">IF($M1550="","",IF(AND($M1550&gt;=7,$M1550&lt;=17),"Ha","Yo'q"))</f>
        <v/>
      </c>
      <c r="P1550" s="14" t="str">
        <f aca="false">IF(AND($B1550&lt;&gt;"",$J1550&lt;&gt;"",$J1550&lt;=Boshqaruv!$C$10,OR($K1550="",$K1550&gt;Boshqaruv!$C$10),$L1550&lt;&gt;"Tibbiy qarshi ko'rsatma"),1,"")</f>
        <v/>
      </c>
      <c r="Q1550" s="28" t="n">
        <f aca="false">IF(AND($B1550&lt;&gt;"",$J1550&gt;=Boshqaruv!$C$9,$J1550&lt;=Boshqaruv!$C$10),IF(COUNTIFS($B$4:$B1549,$B1550,$C$4:$C1549,$C1550,$J$4:$J1549,"&gt;="&amp;Boshqaruv!$C$9,$J$4:$J1549,"&lt;="&amp;Boshqaruv!$C$10)=0,1,0),0)</f>
        <v>0</v>
      </c>
      <c r="R1550" s="28" t="n">
        <f aca="false">IF(AND($B1550&lt;&gt;"",$J1550&gt;=Boshqaruv!$C$9,$J1550&lt;=Boshqaruv!$C$10,$K1550&lt;&gt;"",$K1550&lt;=Boshqaruv!$C$10),IF(COUNTIFS($B$4:$B1549,$B1550,$C$4:$C1549,$C1550,$J$4:$J1549,"&gt;="&amp;Boshqaruv!$C$9,$J$4:$J1549,"&lt;="&amp;Boshqaruv!$C$10,$K$4:$K1549,"&lt;&gt;",$K$4:$K1549,"&lt;="&amp;Boshqaruv!$C$10)=0,1,0),0)</f>
        <v>0</v>
      </c>
      <c r="S1550" s="28" t="n">
        <f aca="false">IF($P1550=1,IF(COUNTIFS($B$4:$B1549,$B1550,$C$4:$C1549,$C1550,$P$4:$P1549,1)=0,1,0),0)</f>
        <v>0</v>
      </c>
      <c r="T1550" s="12"/>
    </row>
    <row r="1551" customFormat="false" ht="15" hidden="false" customHeight="false" outlineLevel="0" collapsed="false">
      <c r="A1551" s="20" t="n">
        <v>1547</v>
      </c>
      <c r="B1551" s="12"/>
      <c r="C1551" s="13"/>
      <c r="D1551" s="24"/>
      <c r="E1551" s="12"/>
      <c r="F1551" s="12"/>
      <c r="G1551" s="25"/>
      <c r="H1551" s="25"/>
      <c r="I1551" s="25"/>
      <c r="J1551" s="13"/>
      <c r="K1551" s="13"/>
      <c r="L1551" s="25"/>
      <c r="M1551" s="14" t="str">
        <f aca="false">IF(OR($C1551="",$J1551=""),"",INT(($J1551-$C1551)/365.25))</f>
        <v/>
      </c>
      <c r="N1551" s="14" t="str">
        <f aca="false">IF($M1551="","",IF($M1551&lt;2,"Ha","Yo'q"))</f>
        <v/>
      </c>
      <c r="O1551" s="14" t="str">
        <f aca="false">IF($M1551="","",IF(AND($M1551&gt;=7,$M1551&lt;=17),"Ha","Yo'q"))</f>
        <v/>
      </c>
      <c r="P1551" s="14" t="str">
        <f aca="false">IF(AND($B1551&lt;&gt;"",$J1551&lt;&gt;"",$J1551&lt;=Boshqaruv!$C$10,OR($K1551="",$K1551&gt;Boshqaruv!$C$10),$L1551&lt;&gt;"Tibbiy qarshi ko'rsatma"),1,"")</f>
        <v/>
      </c>
      <c r="Q1551" s="28" t="n">
        <f aca="false">IF(AND($B1551&lt;&gt;"",$J1551&gt;=Boshqaruv!$C$9,$J1551&lt;=Boshqaruv!$C$10),IF(COUNTIFS($B$4:$B1550,$B1551,$C$4:$C1550,$C1551,$J$4:$J1550,"&gt;="&amp;Boshqaruv!$C$9,$J$4:$J1550,"&lt;="&amp;Boshqaruv!$C$10)=0,1,0),0)</f>
        <v>0</v>
      </c>
      <c r="R1551" s="28" t="n">
        <f aca="false">IF(AND($B1551&lt;&gt;"",$J1551&gt;=Boshqaruv!$C$9,$J1551&lt;=Boshqaruv!$C$10,$K1551&lt;&gt;"",$K1551&lt;=Boshqaruv!$C$10),IF(COUNTIFS($B$4:$B1550,$B1551,$C$4:$C1550,$C1551,$J$4:$J1550,"&gt;="&amp;Boshqaruv!$C$9,$J$4:$J1550,"&lt;="&amp;Boshqaruv!$C$10,$K$4:$K1550,"&lt;&gt;",$K$4:$K1550,"&lt;="&amp;Boshqaruv!$C$10)=0,1,0),0)</f>
        <v>0</v>
      </c>
      <c r="S1551" s="28" t="n">
        <f aca="false">IF($P1551=1,IF(COUNTIFS($B$4:$B1550,$B1551,$C$4:$C1550,$C1551,$P$4:$P1550,1)=0,1,0),0)</f>
        <v>0</v>
      </c>
      <c r="T1551" s="12"/>
    </row>
    <row r="1552" customFormat="false" ht="15" hidden="false" customHeight="false" outlineLevel="0" collapsed="false">
      <c r="A1552" s="20" t="n">
        <v>1548</v>
      </c>
      <c r="B1552" s="12"/>
      <c r="C1552" s="13"/>
      <c r="D1552" s="24"/>
      <c r="E1552" s="12"/>
      <c r="F1552" s="12"/>
      <c r="G1552" s="25"/>
      <c r="H1552" s="25"/>
      <c r="I1552" s="25"/>
      <c r="J1552" s="13"/>
      <c r="K1552" s="13"/>
      <c r="L1552" s="25"/>
      <c r="M1552" s="14" t="str">
        <f aca="false">IF(OR($C1552="",$J1552=""),"",INT(($J1552-$C1552)/365.25))</f>
        <v/>
      </c>
      <c r="N1552" s="14" t="str">
        <f aca="false">IF($M1552="","",IF($M1552&lt;2,"Ha","Yo'q"))</f>
        <v/>
      </c>
      <c r="O1552" s="14" t="str">
        <f aca="false">IF($M1552="","",IF(AND($M1552&gt;=7,$M1552&lt;=17),"Ha","Yo'q"))</f>
        <v/>
      </c>
      <c r="P1552" s="14" t="str">
        <f aca="false">IF(AND($B1552&lt;&gt;"",$J1552&lt;&gt;"",$J1552&lt;=Boshqaruv!$C$10,OR($K1552="",$K1552&gt;Boshqaruv!$C$10),$L1552&lt;&gt;"Tibbiy qarshi ko'rsatma"),1,"")</f>
        <v/>
      </c>
      <c r="Q1552" s="28" t="n">
        <f aca="false">IF(AND($B1552&lt;&gt;"",$J1552&gt;=Boshqaruv!$C$9,$J1552&lt;=Boshqaruv!$C$10),IF(COUNTIFS($B$4:$B1551,$B1552,$C$4:$C1551,$C1552,$J$4:$J1551,"&gt;="&amp;Boshqaruv!$C$9,$J$4:$J1551,"&lt;="&amp;Boshqaruv!$C$10)=0,1,0),0)</f>
        <v>0</v>
      </c>
      <c r="R1552" s="28" t="n">
        <f aca="false">IF(AND($B1552&lt;&gt;"",$J1552&gt;=Boshqaruv!$C$9,$J1552&lt;=Boshqaruv!$C$10,$K1552&lt;&gt;"",$K1552&lt;=Boshqaruv!$C$10),IF(COUNTIFS($B$4:$B1551,$B1552,$C$4:$C1551,$C1552,$J$4:$J1551,"&gt;="&amp;Boshqaruv!$C$9,$J$4:$J1551,"&lt;="&amp;Boshqaruv!$C$10,$K$4:$K1551,"&lt;&gt;",$K$4:$K1551,"&lt;="&amp;Boshqaruv!$C$10)=0,1,0),0)</f>
        <v>0</v>
      </c>
      <c r="S1552" s="28" t="n">
        <f aca="false">IF($P1552=1,IF(COUNTIFS($B$4:$B1551,$B1552,$C$4:$C1551,$C1552,$P$4:$P1551,1)=0,1,0),0)</f>
        <v>0</v>
      </c>
      <c r="T1552" s="12"/>
    </row>
    <row r="1553" customFormat="false" ht="15" hidden="false" customHeight="false" outlineLevel="0" collapsed="false">
      <c r="A1553" s="20" t="n">
        <v>1549</v>
      </c>
      <c r="B1553" s="12"/>
      <c r="C1553" s="13"/>
      <c r="D1553" s="24"/>
      <c r="E1553" s="12"/>
      <c r="F1553" s="12"/>
      <c r="G1553" s="25"/>
      <c r="H1553" s="25"/>
      <c r="I1553" s="25"/>
      <c r="J1553" s="13"/>
      <c r="K1553" s="13"/>
      <c r="L1553" s="25"/>
      <c r="M1553" s="14" t="str">
        <f aca="false">IF(OR($C1553="",$J1553=""),"",INT(($J1553-$C1553)/365.25))</f>
        <v/>
      </c>
      <c r="N1553" s="14" t="str">
        <f aca="false">IF($M1553="","",IF($M1553&lt;2,"Ha","Yo'q"))</f>
        <v/>
      </c>
      <c r="O1553" s="14" t="str">
        <f aca="false">IF($M1553="","",IF(AND($M1553&gt;=7,$M1553&lt;=17),"Ha","Yo'q"))</f>
        <v/>
      </c>
      <c r="P1553" s="14" t="str">
        <f aca="false">IF(AND($B1553&lt;&gt;"",$J1553&lt;&gt;"",$J1553&lt;=Boshqaruv!$C$10,OR($K1553="",$K1553&gt;Boshqaruv!$C$10),$L1553&lt;&gt;"Tibbiy qarshi ko'rsatma"),1,"")</f>
        <v/>
      </c>
      <c r="Q1553" s="28" t="n">
        <f aca="false">IF(AND($B1553&lt;&gt;"",$J1553&gt;=Boshqaruv!$C$9,$J1553&lt;=Boshqaruv!$C$10),IF(COUNTIFS($B$4:$B1552,$B1553,$C$4:$C1552,$C1553,$J$4:$J1552,"&gt;="&amp;Boshqaruv!$C$9,$J$4:$J1552,"&lt;="&amp;Boshqaruv!$C$10)=0,1,0),0)</f>
        <v>0</v>
      </c>
      <c r="R1553" s="28" t="n">
        <f aca="false">IF(AND($B1553&lt;&gt;"",$J1553&gt;=Boshqaruv!$C$9,$J1553&lt;=Boshqaruv!$C$10,$K1553&lt;&gt;"",$K1553&lt;=Boshqaruv!$C$10),IF(COUNTIFS($B$4:$B1552,$B1553,$C$4:$C1552,$C1553,$J$4:$J1552,"&gt;="&amp;Boshqaruv!$C$9,$J$4:$J1552,"&lt;="&amp;Boshqaruv!$C$10,$K$4:$K1552,"&lt;&gt;",$K$4:$K1552,"&lt;="&amp;Boshqaruv!$C$10)=0,1,0),0)</f>
        <v>0</v>
      </c>
      <c r="S1553" s="28" t="n">
        <f aca="false">IF($P1553=1,IF(COUNTIFS($B$4:$B1552,$B1553,$C$4:$C1552,$C1553,$P$4:$P1552,1)=0,1,0),0)</f>
        <v>0</v>
      </c>
      <c r="T1553" s="12"/>
    </row>
    <row r="1554" customFormat="false" ht="15" hidden="false" customHeight="false" outlineLevel="0" collapsed="false">
      <c r="A1554" s="20" t="n">
        <v>1550</v>
      </c>
      <c r="B1554" s="12"/>
      <c r="C1554" s="13"/>
      <c r="D1554" s="24"/>
      <c r="E1554" s="12"/>
      <c r="F1554" s="12"/>
      <c r="G1554" s="25"/>
      <c r="H1554" s="25"/>
      <c r="I1554" s="25"/>
      <c r="J1554" s="13"/>
      <c r="K1554" s="13"/>
      <c r="L1554" s="25"/>
      <c r="M1554" s="14" t="str">
        <f aca="false">IF(OR($C1554="",$J1554=""),"",INT(($J1554-$C1554)/365.25))</f>
        <v/>
      </c>
      <c r="N1554" s="14" t="str">
        <f aca="false">IF($M1554="","",IF($M1554&lt;2,"Ha","Yo'q"))</f>
        <v/>
      </c>
      <c r="O1554" s="14" t="str">
        <f aca="false">IF($M1554="","",IF(AND($M1554&gt;=7,$M1554&lt;=17),"Ha","Yo'q"))</f>
        <v/>
      </c>
      <c r="P1554" s="14" t="str">
        <f aca="false">IF(AND($B1554&lt;&gt;"",$J1554&lt;&gt;"",$J1554&lt;=Boshqaruv!$C$10,OR($K1554="",$K1554&gt;Boshqaruv!$C$10),$L1554&lt;&gt;"Tibbiy qarshi ko'rsatma"),1,"")</f>
        <v/>
      </c>
      <c r="Q1554" s="28" t="n">
        <f aca="false">IF(AND($B1554&lt;&gt;"",$J1554&gt;=Boshqaruv!$C$9,$J1554&lt;=Boshqaruv!$C$10),IF(COUNTIFS($B$4:$B1553,$B1554,$C$4:$C1553,$C1554,$J$4:$J1553,"&gt;="&amp;Boshqaruv!$C$9,$J$4:$J1553,"&lt;="&amp;Boshqaruv!$C$10)=0,1,0),0)</f>
        <v>0</v>
      </c>
      <c r="R1554" s="28" t="n">
        <f aca="false">IF(AND($B1554&lt;&gt;"",$J1554&gt;=Boshqaruv!$C$9,$J1554&lt;=Boshqaruv!$C$10,$K1554&lt;&gt;"",$K1554&lt;=Boshqaruv!$C$10),IF(COUNTIFS($B$4:$B1553,$B1554,$C$4:$C1553,$C1554,$J$4:$J1553,"&gt;="&amp;Boshqaruv!$C$9,$J$4:$J1553,"&lt;="&amp;Boshqaruv!$C$10,$K$4:$K1553,"&lt;&gt;",$K$4:$K1553,"&lt;="&amp;Boshqaruv!$C$10)=0,1,0),0)</f>
        <v>0</v>
      </c>
      <c r="S1554" s="28" t="n">
        <f aca="false">IF($P1554=1,IF(COUNTIFS($B$4:$B1553,$B1554,$C$4:$C1553,$C1554,$P$4:$P1553,1)=0,1,0),0)</f>
        <v>0</v>
      </c>
      <c r="T1554" s="12"/>
    </row>
    <row r="1555" customFormat="false" ht="15" hidden="false" customHeight="false" outlineLevel="0" collapsed="false">
      <c r="A1555" s="20" t="n">
        <v>1551</v>
      </c>
      <c r="B1555" s="12"/>
      <c r="C1555" s="13"/>
      <c r="D1555" s="24"/>
      <c r="E1555" s="12"/>
      <c r="F1555" s="12"/>
      <c r="G1555" s="25"/>
      <c r="H1555" s="25"/>
      <c r="I1555" s="25"/>
      <c r="J1555" s="13"/>
      <c r="K1555" s="13"/>
      <c r="L1555" s="25"/>
      <c r="M1555" s="14" t="str">
        <f aca="false">IF(OR($C1555="",$J1555=""),"",INT(($J1555-$C1555)/365.25))</f>
        <v/>
      </c>
      <c r="N1555" s="14" t="str">
        <f aca="false">IF($M1555="","",IF($M1555&lt;2,"Ha","Yo'q"))</f>
        <v/>
      </c>
      <c r="O1555" s="14" t="str">
        <f aca="false">IF($M1555="","",IF(AND($M1555&gt;=7,$M1555&lt;=17),"Ha","Yo'q"))</f>
        <v/>
      </c>
      <c r="P1555" s="14" t="str">
        <f aca="false">IF(AND($B1555&lt;&gt;"",$J1555&lt;&gt;"",$J1555&lt;=Boshqaruv!$C$10,OR($K1555="",$K1555&gt;Boshqaruv!$C$10),$L1555&lt;&gt;"Tibbiy qarshi ko'rsatma"),1,"")</f>
        <v/>
      </c>
      <c r="Q1555" s="28" t="n">
        <f aca="false">IF(AND($B1555&lt;&gt;"",$J1555&gt;=Boshqaruv!$C$9,$J1555&lt;=Boshqaruv!$C$10),IF(COUNTIFS($B$4:$B1554,$B1555,$C$4:$C1554,$C1555,$J$4:$J1554,"&gt;="&amp;Boshqaruv!$C$9,$J$4:$J1554,"&lt;="&amp;Boshqaruv!$C$10)=0,1,0),0)</f>
        <v>0</v>
      </c>
      <c r="R1555" s="28" t="n">
        <f aca="false">IF(AND($B1555&lt;&gt;"",$J1555&gt;=Boshqaruv!$C$9,$J1555&lt;=Boshqaruv!$C$10,$K1555&lt;&gt;"",$K1555&lt;=Boshqaruv!$C$10),IF(COUNTIFS($B$4:$B1554,$B1555,$C$4:$C1554,$C1555,$J$4:$J1554,"&gt;="&amp;Boshqaruv!$C$9,$J$4:$J1554,"&lt;="&amp;Boshqaruv!$C$10,$K$4:$K1554,"&lt;&gt;",$K$4:$K1554,"&lt;="&amp;Boshqaruv!$C$10)=0,1,0),0)</f>
        <v>0</v>
      </c>
      <c r="S1555" s="28" t="n">
        <f aca="false">IF($P1555=1,IF(COUNTIFS($B$4:$B1554,$B1555,$C$4:$C1554,$C1555,$P$4:$P1554,1)=0,1,0),0)</f>
        <v>0</v>
      </c>
      <c r="T1555" s="12"/>
    </row>
    <row r="1556" customFormat="false" ht="15" hidden="false" customHeight="false" outlineLevel="0" collapsed="false">
      <c r="A1556" s="20" t="n">
        <v>1552</v>
      </c>
      <c r="B1556" s="12"/>
      <c r="C1556" s="13"/>
      <c r="D1556" s="24"/>
      <c r="E1556" s="12"/>
      <c r="F1556" s="12"/>
      <c r="G1556" s="25"/>
      <c r="H1556" s="25"/>
      <c r="I1556" s="25"/>
      <c r="J1556" s="13"/>
      <c r="K1556" s="13"/>
      <c r="L1556" s="25"/>
      <c r="M1556" s="14" t="str">
        <f aca="false">IF(OR($C1556="",$J1556=""),"",INT(($J1556-$C1556)/365.25))</f>
        <v/>
      </c>
      <c r="N1556" s="14" t="str">
        <f aca="false">IF($M1556="","",IF($M1556&lt;2,"Ha","Yo'q"))</f>
        <v/>
      </c>
      <c r="O1556" s="14" t="str">
        <f aca="false">IF($M1556="","",IF(AND($M1556&gt;=7,$M1556&lt;=17),"Ha","Yo'q"))</f>
        <v/>
      </c>
      <c r="P1556" s="14" t="str">
        <f aca="false">IF(AND($B1556&lt;&gt;"",$J1556&lt;&gt;"",$J1556&lt;=Boshqaruv!$C$10,OR($K1556="",$K1556&gt;Boshqaruv!$C$10),$L1556&lt;&gt;"Tibbiy qarshi ko'rsatma"),1,"")</f>
        <v/>
      </c>
      <c r="Q1556" s="28" t="n">
        <f aca="false">IF(AND($B1556&lt;&gt;"",$J1556&gt;=Boshqaruv!$C$9,$J1556&lt;=Boshqaruv!$C$10),IF(COUNTIFS($B$4:$B1555,$B1556,$C$4:$C1555,$C1556,$J$4:$J1555,"&gt;="&amp;Boshqaruv!$C$9,$J$4:$J1555,"&lt;="&amp;Boshqaruv!$C$10)=0,1,0),0)</f>
        <v>0</v>
      </c>
      <c r="R1556" s="28" t="n">
        <f aca="false">IF(AND($B1556&lt;&gt;"",$J1556&gt;=Boshqaruv!$C$9,$J1556&lt;=Boshqaruv!$C$10,$K1556&lt;&gt;"",$K1556&lt;=Boshqaruv!$C$10),IF(COUNTIFS($B$4:$B1555,$B1556,$C$4:$C1555,$C1556,$J$4:$J1555,"&gt;="&amp;Boshqaruv!$C$9,$J$4:$J1555,"&lt;="&amp;Boshqaruv!$C$10,$K$4:$K1555,"&lt;&gt;",$K$4:$K1555,"&lt;="&amp;Boshqaruv!$C$10)=0,1,0),0)</f>
        <v>0</v>
      </c>
      <c r="S1556" s="28" t="n">
        <f aca="false">IF($P1556=1,IF(COUNTIFS($B$4:$B1555,$B1556,$C$4:$C1555,$C1556,$P$4:$P1555,1)=0,1,0),0)</f>
        <v>0</v>
      </c>
      <c r="T1556" s="12"/>
    </row>
    <row r="1557" customFormat="false" ht="15" hidden="false" customHeight="false" outlineLevel="0" collapsed="false">
      <c r="A1557" s="20" t="n">
        <v>1553</v>
      </c>
      <c r="B1557" s="12"/>
      <c r="C1557" s="13"/>
      <c r="D1557" s="24"/>
      <c r="E1557" s="12"/>
      <c r="F1557" s="12"/>
      <c r="G1557" s="25"/>
      <c r="H1557" s="25"/>
      <c r="I1557" s="25"/>
      <c r="J1557" s="13"/>
      <c r="K1557" s="13"/>
      <c r="L1557" s="25"/>
      <c r="M1557" s="14" t="str">
        <f aca="false">IF(OR($C1557="",$J1557=""),"",INT(($J1557-$C1557)/365.25))</f>
        <v/>
      </c>
      <c r="N1557" s="14" t="str">
        <f aca="false">IF($M1557="","",IF($M1557&lt;2,"Ha","Yo'q"))</f>
        <v/>
      </c>
      <c r="O1557" s="14" t="str">
        <f aca="false">IF($M1557="","",IF(AND($M1557&gt;=7,$M1557&lt;=17),"Ha","Yo'q"))</f>
        <v/>
      </c>
      <c r="P1557" s="14" t="str">
        <f aca="false">IF(AND($B1557&lt;&gt;"",$J1557&lt;&gt;"",$J1557&lt;=Boshqaruv!$C$10,OR($K1557="",$K1557&gt;Boshqaruv!$C$10),$L1557&lt;&gt;"Tibbiy qarshi ko'rsatma"),1,"")</f>
        <v/>
      </c>
      <c r="Q1557" s="28" t="n">
        <f aca="false">IF(AND($B1557&lt;&gt;"",$J1557&gt;=Boshqaruv!$C$9,$J1557&lt;=Boshqaruv!$C$10),IF(COUNTIFS($B$4:$B1556,$B1557,$C$4:$C1556,$C1557,$J$4:$J1556,"&gt;="&amp;Boshqaruv!$C$9,$J$4:$J1556,"&lt;="&amp;Boshqaruv!$C$10)=0,1,0),0)</f>
        <v>0</v>
      </c>
      <c r="R1557" s="28" t="n">
        <f aca="false">IF(AND($B1557&lt;&gt;"",$J1557&gt;=Boshqaruv!$C$9,$J1557&lt;=Boshqaruv!$C$10,$K1557&lt;&gt;"",$K1557&lt;=Boshqaruv!$C$10),IF(COUNTIFS($B$4:$B1556,$B1557,$C$4:$C1556,$C1557,$J$4:$J1556,"&gt;="&amp;Boshqaruv!$C$9,$J$4:$J1556,"&lt;="&amp;Boshqaruv!$C$10,$K$4:$K1556,"&lt;&gt;",$K$4:$K1556,"&lt;="&amp;Boshqaruv!$C$10)=0,1,0),0)</f>
        <v>0</v>
      </c>
      <c r="S1557" s="28" t="n">
        <f aca="false">IF($P1557=1,IF(COUNTIFS($B$4:$B1556,$B1557,$C$4:$C1556,$C1557,$P$4:$P1556,1)=0,1,0),0)</f>
        <v>0</v>
      </c>
      <c r="T1557" s="12"/>
    </row>
    <row r="1558" customFormat="false" ht="15" hidden="false" customHeight="false" outlineLevel="0" collapsed="false">
      <c r="A1558" s="20" t="n">
        <v>1554</v>
      </c>
      <c r="B1558" s="12"/>
      <c r="C1558" s="13"/>
      <c r="D1558" s="24"/>
      <c r="E1558" s="12"/>
      <c r="F1558" s="12"/>
      <c r="G1558" s="25"/>
      <c r="H1558" s="25"/>
      <c r="I1558" s="25"/>
      <c r="J1558" s="13"/>
      <c r="K1558" s="13"/>
      <c r="L1558" s="25"/>
      <c r="M1558" s="14" t="str">
        <f aca="false">IF(OR($C1558="",$J1558=""),"",INT(($J1558-$C1558)/365.25))</f>
        <v/>
      </c>
      <c r="N1558" s="14" t="str">
        <f aca="false">IF($M1558="","",IF($M1558&lt;2,"Ha","Yo'q"))</f>
        <v/>
      </c>
      <c r="O1558" s="14" t="str">
        <f aca="false">IF($M1558="","",IF(AND($M1558&gt;=7,$M1558&lt;=17),"Ha","Yo'q"))</f>
        <v/>
      </c>
      <c r="P1558" s="14" t="str">
        <f aca="false">IF(AND($B1558&lt;&gt;"",$J1558&lt;&gt;"",$J1558&lt;=Boshqaruv!$C$10,OR($K1558="",$K1558&gt;Boshqaruv!$C$10),$L1558&lt;&gt;"Tibbiy qarshi ko'rsatma"),1,"")</f>
        <v/>
      </c>
      <c r="Q1558" s="28" t="n">
        <f aca="false">IF(AND($B1558&lt;&gt;"",$J1558&gt;=Boshqaruv!$C$9,$J1558&lt;=Boshqaruv!$C$10),IF(COUNTIFS($B$4:$B1557,$B1558,$C$4:$C1557,$C1558,$J$4:$J1557,"&gt;="&amp;Boshqaruv!$C$9,$J$4:$J1557,"&lt;="&amp;Boshqaruv!$C$10)=0,1,0),0)</f>
        <v>0</v>
      </c>
      <c r="R1558" s="28" t="n">
        <f aca="false">IF(AND($B1558&lt;&gt;"",$J1558&gt;=Boshqaruv!$C$9,$J1558&lt;=Boshqaruv!$C$10,$K1558&lt;&gt;"",$K1558&lt;=Boshqaruv!$C$10),IF(COUNTIFS($B$4:$B1557,$B1558,$C$4:$C1557,$C1558,$J$4:$J1557,"&gt;="&amp;Boshqaruv!$C$9,$J$4:$J1557,"&lt;="&amp;Boshqaruv!$C$10,$K$4:$K1557,"&lt;&gt;",$K$4:$K1557,"&lt;="&amp;Boshqaruv!$C$10)=0,1,0),0)</f>
        <v>0</v>
      </c>
      <c r="S1558" s="28" t="n">
        <f aca="false">IF($P1558=1,IF(COUNTIFS($B$4:$B1557,$B1558,$C$4:$C1557,$C1558,$P$4:$P1557,1)=0,1,0),0)</f>
        <v>0</v>
      </c>
      <c r="T1558" s="12"/>
    </row>
    <row r="1559" customFormat="false" ht="15" hidden="false" customHeight="false" outlineLevel="0" collapsed="false">
      <c r="A1559" s="20" t="n">
        <v>1555</v>
      </c>
      <c r="B1559" s="12"/>
      <c r="C1559" s="13"/>
      <c r="D1559" s="24"/>
      <c r="E1559" s="12"/>
      <c r="F1559" s="12"/>
      <c r="G1559" s="25"/>
      <c r="H1559" s="25"/>
      <c r="I1559" s="25"/>
      <c r="J1559" s="13"/>
      <c r="K1559" s="13"/>
      <c r="L1559" s="25"/>
      <c r="M1559" s="14" t="str">
        <f aca="false">IF(OR($C1559="",$J1559=""),"",INT(($J1559-$C1559)/365.25))</f>
        <v/>
      </c>
      <c r="N1559" s="14" t="str">
        <f aca="false">IF($M1559="","",IF($M1559&lt;2,"Ha","Yo'q"))</f>
        <v/>
      </c>
      <c r="O1559" s="14" t="str">
        <f aca="false">IF($M1559="","",IF(AND($M1559&gt;=7,$M1559&lt;=17),"Ha","Yo'q"))</f>
        <v/>
      </c>
      <c r="P1559" s="14" t="str">
        <f aca="false">IF(AND($B1559&lt;&gt;"",$J1559&lt;&gt;"",$J1559&lt;=Boshqaruv!$C$10,OR($K1559="",$K1559&gt;Boshqaruv!$C$10),$L1559&lt;&gt;"Tibbiy qarshi ko'rsatma"),1,"")</f>
        <v/>
      </c>
      <c r="Q1559" s="28" t="n">
        <f aca="false">IF(AND($B1559&lt;&gt;"",$J1559&gt;=Boshqaruv!$C$9,$J1559&lt;=Boshqaruv!$C$10),IF(COUNTIFS($B$4:$B1558,$B1559,$C$4:$C1558,$C1559,$J$4:$J1558,"&gt;="&amp;Boshqaruv!$C$9,$J$4:$J1558,"&lt;="&amp;Boshqaruv!$C$10)=0,1,0),0)</f>
        <v>0</v>
      </c>
      <c r="R1559" s="28" t="n">
        <f aca="false">IF(AND($B1559&lt;&gt;"",$J1559&gt;=Boshqaruv!$C$9,$J1559&lt;=Boshqaruv!$C$10,$K1559&lt;&gt;"",$K1559&lt;=Boshqaruv!$C$10),IF(COUNTIFS($B$4:$B1558,$B1559,$C$4:$C1558,$C1559,$J$4:$J1558,"&gt;="&amp;Boshqaruv!$C$9,$J$4:$J1558,"&lt;="&amp;Boshqaruv!$C$10,$K$4:$K1558,"&lt;&gt;",$K$4:$K1558,"&lt;="&amp;Boshqaruv!$C$10)=0,1,0),0)</f>
        <v>0</v>
      </c>
      <c r="S1559" s="28" t="n">
        <f aca="false">IF($P1559=1,IF(COUNTIFS($B$4:$B1558,$B1559,$C$4:$C1558,$C1559,$P$4:$P1558,1)=0,1,0),0)</f>
        <v>0</v>
      </c>
      <c r="T1559" s="12"/>
    </row>
    <row r="1560" customFormat="false" ht="15" hidden="false" customHeight="false" outlineLevel="0" collapsed="false">
      <c r="A1560" s="20" t="n">
        <v>1556</v>
      </c>
      <c r="B1560" s="12"/>
      <c r="C1560" s="13"/>
      <c r="D1560" s="24"/>
      <c r="E1560" s="12"/>
      <c r="F1560" s="12"/>
      <c r="G1560" s="25"/>
      <c r="H1560" s="25"/>
      <c r="I1560" s="25"/>
      <c r="J1560" s="13"/>
      <c r="K1560" s="13"/>
      <c r="L1560" s="25"/>
      <c r="M1560" s="14" t="str">
        <f aca="false">IF(OR($C1560="",$J1560=""),"",INT(($J1560-$C1560)/365.25))</f>
        <v/>
      </c>
      <c r="N1560" s="14" t="str">
        <f aca="false">IF($M1560="","",IF($M1560&lt;2,"Ha","Yo'q"))</f>
        <v/>
      </c>
      <c r="O1560" s="14" t="str">
        <f aca="false">IF($M1560="","",IF(AND($M1560&gt;=7,$M1560&lt;=17),"Ha","Yo'q"))</f>
        <v/>
      </c>
      <c r="P1560" s="14" t="str">
        <f aca="false">IF(AND($B1560&lt;&gt;"",$J1560&lt;&gt;"",$J1560&lt;=Boshqaruv!$C$10,OR($K1560="",$K1560&gt;Boshqaruv!$C$10),$L1560&lt;&gt;"Tibbiy qarshi ko'rsatma"),1,"")</f>
        <v/>
      </c>
      <c r="Q1560" s="28" t="n">
        <f aca="false">IF(AND($B1560&lt;&gt;"",$J1560&gt;=Boshqaruv!$C$9,$J1560&lt;=Boshqaruv!$C$10),IF(COUNTIFS($B$4:$B1559,$B1560,$C$4:$C1559,$C1560,$J$4:$J1559,"&gt;="&amp;Boshqaruv!$C$9,$J$4:$J1559,"&lt;="&amp;Boshqaruv!$C$10)=0,1,0),0)</f>
        <v>0</v>
      </c>
      <c r="R1560" s="28" t="n">
        <f aca="false">IF(AND($B1560&lt;&gt;"",$J1560&gt;=Boshqaruv!$C$9,$J1560&lt;=Boshqaruv!$C$10,$K1560&lt;&gt;"",$K1560&lt;=Boshqaruv!$C$10),IF(COUNTIFS($B$4:$B1559,$B1560,$C$4:$C1559,$C1560,$J$4:$J1559,"&gt;="&amp;Boshqaruv!$C$9,$J$4:$J1559,"&lt;="&amp;Boshqaruv!$C$10,$K$4:$K1559,"&lt;&gt;",$K$4:$K1559,"&lt;="&amp;Boshqaruv!$C$10)=0,1,0),0)</f>
        <v>0</v>
      </c>
      <c r="S1560" s="28" t="n">
        <f aca="false">IF($P1560=1,IF(COUNTIFS($B$4:$B1559,$B1560,$C$4:$C1559,$C1560,$P$4:$P1559,1)=0,1,0),0)</f>
        <v>0</v>
      </c>
      <c r="T1560" s="12"/>
    </row>
    <row r="1561" customFormat="false" ht="15" hidden="false" customHeight="false" outlineLevel="0" collapsed="false">
      <c r="A1561" s="20" t="n">
        <v>1557</v>
      </c>
      <c r="B1561" s="12"/>
      <c r="C1561" s="13"/>
      <c r="D1561" s="24"/>
      <c r="E1561" s="12"/>
      <c r="F1561" s="12"/>
      <c r="G1561" s="25"/>
      <c r="H1561" s="25"/>
      <c r="I1561" s="25"/>
      <c r="J1561" s="13"/>
      <c r="K1561" s="13"/>
      <c r="L1561" s="25"/>
      <c r="M1561" s="14" t="str">
        <f aca="false">IF(OR($C1561="",$J1561=""),"",INT(($J1561-$C1561)/365.25))</f>
        <v/>
      </c>
      <c r="N1561" s="14" t="str">
        <f aca="false">IF($M1561="","",IF($M1561&lt;2,"Ha","Yo'q"))</f>
        <v/>
      </c>
      <c r="O1561" s="14" t="str">
        <f aca="false">IF($M1561="","",IF(AND($M1561&gt;=7,$M1561&lt;=17),"Ha","Yo'q"))</f>
        <v/>
      </c>
      <c r="P1561" s="14" t="str">
        <f aca="false">IF(AND($B1561&lt;&gt;"",$J1561&lt;&gt;"",$J1561&lt;=Boshqaruv!$C$10,OR($K1561="",$K1561&gt;Boshqaruv!$C$10),$L1561&lt;&gt;"Tibbiy qarshi ko'rsatma"),1,"")</f>
        <v/>
      </c>
      <c r="Q1561" s="28" t="n">
        <f aca="false">IF(AND($B1561&lt;&gt;"",$J1561&gt;=Boshqaruv!$C$9,$J1561&lt;=Boshqaruv!$C$10),IF(COUNTIFS($B$4:$B1560,$B1561,$C$4:$C1560,$C1561,$J$4:$J1560,"&gt;="&amp;Boshqaruv!$C$9,$J$4:$J1560,"&lt;="&amp;Boshqaruv!$C$10)=0,1,0),0)</f>
        <v>0</v>
      </c>
      <c r="R1561" s="28" t="n">
        <f aca="false">IF(AND($B1561&lt;&gt;"",$J1561&gt;=Boshqaruv!$C$9,$J1561&lt;=Boshqaruv!$C$10,$K1561&lt;&gt;"",$K1561&lt;=Boshqaruv!$C$10),IF(COUNTIFS($B$4:$B1560,$B1561,$C$4:$C1560,$C1561,$J$4:$J1560,"&gt;="&amp;Boshqaruv!$C$9,$J$4:$J1560,"&lt;="&amp;Boshqaruv!$C$10,$K$4:$K1560,"&lt;&gt;",$K$4:$K1560,"&lt;="&amp;Boshqaruv!$C$10)=0,1,0),0)</f>
        <v>0</v>
      </c>
      <c r="S1561" s="28" t="n">
        <f aca="false">IF($P1561=1,IF(COUNTIFS($B$4:$B1560,$B1561,$C$4:$C1560,$C1561,$P$4:$P1560,1)=0,1,0),0)</f>
        <v>0</v>
      </c>
      <c r="T1561" s="12"/>
    </row>
    <row r="1562" customFormat="false" ht="15" hidden="false" customHeight="false" outlineLevel="0" collapsed="false">
      <c r="A1562" s="20" t="n">
        <v>1558</v>
      </c>
      <c r="B1562" s="12"/>
      <c r="C1562" s="13"/>
      <c r="D1562" s="24"/>
      <c r="E1562" s="12"/>
      <c r="F1562" s="12"/>
      <c r="G1562" s="25"/>
      <c r="H1562" s="25"/>
      <c r="I1562" s="25"/>
      <c r="J1562" s="13"/>
      <c r="K1562" s="13"/>
      <c r="L1562" s="25"/>
      <c r="M1562" s="14" t="str">
        <f aca="false">IF(OR($C1562="",$J1562=""),"",INT(($J1562-$C1562)/365.25))</f>
        <v/>
      </c>
      <c r="N1562" s="14" t="str">
        <f aca="false">IF($M1562="","",IF($M1562&lt;2,"Ha","Yo'q"))</f>
        <v/>
      </c>
      <c r="O1562" s="14" t="str">
        <f aca="false">IF($M1562="","",IF(AND($M1562&gt;=7,$M1562&lt;=17),"Ha","Yo'q"))</f>
        <v/>
      </c>
      <c r="P1562" s="14" t="str">
        <f aca="false">IF(AND($B1562&lt;&gt;"",$J1562&lt;&gt;"",$J1562&lt;=Boshqaruv!$C$10,OR($K1562="",$K1562&gt;Boshqaruv!$C$10),$L1562&lt;&gt;"Tibbiy qarshi ko'rsatma"),1,"")</f>
        <v/>
      </c>
      <c r="Q1562" s="28" t="n">
        <f aca="false">IF(AND($B1562&lt;&gt;"",$J1562&gt;=Boshqaruv!$C$9,$J1562&lt;=Boshqaruv!$C$10),IF(COUNTIFS($B$4:$B1561,$B1562,$C$4:$C1561,$C1562,$J$4:$J1561,"&gt;="&amp;Boshqaruv!$C$9,$J$4:$J1561,"&lt;="&amp;Boshqaruv!$C$10)=0,1,0),0)</f>
        <v>0</v>
      </c>
      <c r="R1562" s="28" t="n">
        <f aca="false">IF(AND($B1562&lt;&gt;"",$J1562&gt;=Boshqaruv!$C$9,$J1562&lt;=Boshqaruv!$C$10,$K1562&lt;&gt;"",$K1562&lt;=Boshqaruv!$C$10),IF(COUNTIFS($B$4:$B1561,$B1562,$C$4:$C1561,$C1562,$J$4:$J1561,"&gt;="&amp;Boshqaruv!$C$9,$J$4:$J1561,"&lt;="&amp;Boshqaruv!$C$10,$K$4:$K1561,"&lt;&gt;",$K$4:$K1561,"&lt;="&amp;Boshqaruv!$C$10)=0,1,0),0)</f>
        <v>0</v>
      </c>
      <c r="S1562" s="28" t="n">
        <f aca="false">IF($P1562=1,IF(COUNTIFS($B$4:$B1561,$B1562,$C$4:$C1561,$C1562,$P$4:$P1561,1)=0,1,0),0)</f>
        <v>0</v>
      </c>
      <c r="T1562" s="12"/>
    </row>
    <row r="1563" customFormat="false" ht="15" hidden="false" customHeight="false" outlineLevel="0" collapsed="false">
      <c r="A1563" s="20" t="n">
        <v>1559</v>
      </c>
      <c r="B1563" s="12"/>
      <c r="C1563" s="13"/>
      <c r="D1563" s="24"/>
      <c r="E1563" s="12"/>
      <c r="F1563" s="12"/>
      <c r="G1563" s="25"/>
      <c r="H1563" s="25"/>
      <c r="I1563" s="25"/>
      <c r="J1563" s="13"/>
      <c r="K1563" s="13"/>
      <c r="L1563" s="25"/>
      <c r="M1563" s="14" t="str">
        <f aca="false">IF(OR($C1563="",$J1563=""),"",INT(($J1563-$C1563)/365.25))</f>
        <v/>
      </c>
      <c r="N1563" s="14" t="str">
        <f aca="false">IF($M1563="","",IF($M1563&lt;2,"Ha","Yo'q"))</f>
        <v/>
      </c>
      <c r="O1563" s="14" t="str">
        <f aca="false">IF($M1563="","",IF(AND($M1563&gt;=7,$M1563&lt;=17),"Ha","Yo'q"))</f>
        <v/>
      </c>
      <c r="P1563" s="14" t="str">
        <f aca="false">IF(AND($B1563&lt;&gt;"",$J1563&lt;&gt;"",$J1563&lt;=Boshqaruv!$C$10,OR($K1563="",$K1563&gt;Boshqaruv!$C$10),$L1563&lt;&gt;"Tibbiy qarshi ko'rsatma"),1,"")</f>
        <v/>
      </c>
      <c r="Q1563" s="28" t="n">
        <f aca="false">IF(AND($B1563&lt;&gt;"",$J1563&gt;=Boshqaruv!$C$9,$J1563&lt;=Boshqaruv!$C$10),IF(COUNTIFS($B$4:$B1562,$B1563,$C$4:$C1562,$C1563,$J$4:$J1562,"&gt;="&amp;Boshqaruv!$C$9,$J$4:$J1562,"&lt;="&amp;Boshqaruv!$C$10)=0,1,0),0)</f>
        <v>0</v>
      </c>
      <c r="R1563" s="28" t="n">
        <f aca="false">IF(AND($B1563&lt;&gt;"",$J1563&gt;=Boshqaruv!$C$9,$J1563&lt;=Boshqaruv!$C$10,$K1563&lt;&gt;"",$K1563&lt;=Boshqaruv!$C$10),IF(COUNTIFS($B$4:$B1562,$B1563,$C$4:$C1562,$C1563,$J$4:$J1562,"&gt;="&amp;Boshqaruv!$C$9,$J$4:$J1562,"&lt;="&amp;Boshqaruv!$C$10,$K$4:$K1562,"&lt;&gt;",$K$4:$K1562,"&lt;="&amp;Boshqaruv!$C$10)=0,1,0),0)</f>
        <v>0</v>
      </c>
      <c r="S1563" s="28" t="n">
        <f aca="false">IF($P1563=1,IF(COUNTIFS($B$4:$B1562,$B1563,$C$4:$C1562,$C1563,$P$4:$P1562,1)=0,1,0),0)</f>
        <v>0</v>
      </c>
      <c r="T1563" s="12"/>
    </row>
    <row r="1564" customFormat="false" ht="15" hidden="false" customHeight="false" outlineLevel="0" collapsed="false">
      <c r="A1564" s="20" t="n">
        <v>1560</v>
      </c>
      <c r="B1564" s="12"/>
      <c r="C1564" s="13"/>
      <c r="D1564" s="24"/>
      <c r="E1564" s="12"/>
      <c r="F1564" s="12"/>
      <c r="G1564" s="25"/>
      <c r="H1564" s="25"/>
      <c r="I1564" s="25"/>
      <c r="J1564" s="13"/>
      <c r="K1564" s="13"/>
      <c r="L1564" s="25"/>
      <c r="M1564" s="14" t="str">
        <f aca="false">IF(OR($C1564="",$J1564=""),"",INT(($J1564-$C1564)/365.25))</f>
        <v/>
      </c>
      <c r="N1564" s="14" t="str">
        <f aca="false">IF($M1564="","",IF($M1564&lt;2,"Ha","Yo'q"))</f>
        <v/>
      </c>
      <c r="O1564" s="14" t="str">
        <f aca="false">IF($M1564="","",IF(AND($M1564&gt;=7,$M1564&lt;=17),"Ha","Yo'q"))</f>
        <v/>
      </c>
      <c r="P1564" s="14" t="str">
        <f aca="false">IF(AND($B1564&lt;&gt;"",$J1564&lt;&gt;"",$J1564&lt;=Boshqaruv!$C$10,OR($K1564="",$K1564&gt;Boshqaruv!$C$10),$L1564&lt;&gt;"Tibbiy qarshi ko'rsatma"),1,"")</f>
        <v/>
      </c>
      <c r="Q1564" s="28" t="n">
        <f aca="false">IF(AND($B1564&lt;&gt;"",$J1564&gt;=Boshqaruv!$C$9,$J1564&lt;=Boshqaruv!$C$10),IF(COUNTIFS($B$4:$B1563,$B1564,$C$4:$C1563,$C1564,$J$4:$J1563,"&gt;="&amp;Boshqaruv!$C$9,$J$4:$J1563,"&lt;="&amp;Boshqaruv!$C$10)=0,1,0),0)</f>
        <v>0</v>
      </c>
      <c r="R1564" s="28" t="n">
        <f aca="false">IF(AND($B1564&lt;&gt;"",$J1564&gt;=Boshqaruv!$C$9,$J1564&lt;=Boshqaruv!$C$10,$K1564&lt;&gt;"",$K1564&lt;=Boshqaruv!$C$10),IF(COUNTIFS($B$4:$B1563,$B1564,$C$4:$C1563,$C1564,$J$4:$J1563,"&gt;="&amp;Boshqaruv!$C$9,$J$4:$J1563,"&lt;="&amp;Boshqaruv!$C$10,$K$4:$K1563,"&lt;&gt;",$K$4:$K1563,"&lt;="&amp;Boshqaruv!$C$10)=0,1,0),0)</f>
        <v>0</v>
      </c>
      <c r="S1564" s="28" t="n">
        <f aca="false">IF($P1564=1,IF(COUNTIFS($B$4:$B1563,$B1564,$C$4:$C1563,$C1564,$P$4:$P1563,1)=0,1,0),0)</f>
        <v>0</v>
      </c>
      <c r="T1564" s="12"/>
    </row>
    <row r="1565" customFormat="false" ht="15" hidden="false" customHeight="false" outlineLevel="0" collapsed="false">
      <c r="A1565" s="20" t="n">
        <v>1561</v>
      </c>
      <c r="B1565" s="12"/>
      <c r="C1565" s="13"/>
      <c r="D1565" s="24"/>
      <c r="E1565" s="12"/>
      <c r="F1565" s="12"/>
      <c r="G1565" s="25"/>
      <c r="H1565" s="25"/>
      <c r="I1565" s="25"/>
      <c r="J1565" s="13"/>
      <c r="K1565" s="13"/>
      <c r="L1565" s="25"/>
      <c r="M1565" s="14" t="str">
        <f aca="false">IF(OR($C1565="",$J1565=""),"",INT(($J1565-$C1565)/365.25))</f>
        <v/>
      </c>
      <c r="N1565" s="14" t="str">
        <f aca="false">IF($M1565="","",IF($M1565&lt;2,"Ha","Yo'q"))</f>
        <v/>
      </c>
      <c r="O1565" s="14" t="str">
        <f aca="false">IF($M1565="","",IF(AND($M1565&gt;=7,$M1565&lt;=17),"Ha","Yo'q"))</f>
        <v/>
      </c>
      <c r="P1565" s="14" t="str">
        <f aca="false">IF(AND($B1565&lt;&gt;"",$J1565&lt;&gt;"",$J1565&lt;=Boshqaruv!$C$10,OR($K1565="",$K1565&gt;Boshqaruv!$C$10),$L1565&lt;&gt;"Tibbiy qarshi ko'rsatma"),1,"")</f>
        <v/>
      </c>
      <c r="Q1565" s="28" t="n">
        <f aca="false">IF(AND($B1565&lt;&gt;"",$J1565&gt;=Boshqaruv!$C$9,$J1565&lt;=Boshqaruv!$C$10),IF(COUNTIFS($B$4:$B1564,$B1565,$C$4:$C1564,$C1565,$J$4:$J1564,"&gt;="&amp;Boshqaruv!$C$9,$J$4:$J1564,"&lt;="&amp;Boshqaruv!$C$10)=0,1,0),0)</f>
        <v>0</v>
      </c>
      <c r="R1565" s="28" t="n">
        <f aca="false">IF(AND($B1565&lt;&gt;"",$J1565&gt;=Boshqaruv!$C$9,$J1565&lt;=Boshqaruv!$C$10,$K1565&lt;&gt;"",$K1565&lt;=Boshqaruv!$C$10),IF(COUNTIFS($B$4:$B1564,$B1565,$C$4:$C1564,$C1565,$J$4:$J1564,"&gt;="&amp;Boshqaruv!$C$9,$J$4:$J1564,"&lt;="&amp;Boshqaruv!$C$10,$K$4:$K1564,"&lt;&gt;",$K$4:$K1564,"&lt;="&amp;Boshqaruv!$C$10)=0,1,0),0)</f>
        <v>0</v>
      </c>
      <c r="S1565" s="28" t="n">
        <f aca="false">IF($P1565=1,IF(COUNTIFS($B$4:$B1564,$B1565,$C$4:$C1564,$C1565,$P$4:$P1564,1)=0,1,0),0)</f>
        <v>0</v>
      </c>
      <c r="T1565" s="12"/>
    </row>
    <row r="1566" customFormat="false" ht="15" hidden="false" customHeight="false" outlineLevel="0" collapsed="false">
      <c r="A1566" s="20" t="n">
        <v>1562</v>
      </c>
      <c r="B1566" s="12"/>
      <c r="C1566" s="13"/>
      <c r="D1566" s="24"/>
      <c r="E1566" s="12"/>
      <c r="F1566" s="12"/>
      <c r="G1566" s="25"/>
      <c r="H1566" s="25"/>
      <c r="I1566" s="25"/>
      <c r="J1566" s="13"/>
      <c r="K1566" s="13"/>
      <c r="L1566" s="25"/>
      <c r="M1566" s="14" t="str">
        <f aca="false">IF(OR($C1566="",$J1566=""),"",INT(($J1566-$C1566)/365.25))</f>
        <v/>
      </c>
      <c r="N1566" s="14" t="str">
        <f aca="false">IF($M1566="","",IF($M1566&lt;2,"Ha","Yo'q"))</f>
        <v/>
      </c>
      <c r="O1566" s="14" t="str">
        <f aca="false">IF($M1566="","",IF(AND($M1566&gt;=7,$M1566&lt;=17),"Ha","Yo'q"))</f>
        <v/>
      </c>
      <c r="P1566" s="14" t="str">
        <f aca="false">IF(AND($B1566&lt;&gt;"",$J1566&lt;&gt;"",$J1566&lt;=Boshqaruv!$C$10,OR($K1566="",$K1566&gt;Boshqaruv!$C$10),$L1566&lt;&gt;"Tibbiy qarshi ko'rsatma"),1,"")</f>
        <v/>
      </c>
      <c r="Q1566" s="28" t="n">
        <f aca="false">IF(AND($B1566&lt;&gt;"",$J1566&gt;=Boshqaruv!$C$9,$J1566&lt;=Boshqaruv!$C$10),IF(COUNTIFS($B$4:$B1565,$B1566,$C$4:$C1565,$C1566,$J$4:$J1565,"&gt;="&amp;Boshqaruv!$C$9,$J$4:$J1565,"&lt;="&amp;Boshqaruv!$C$10)=0,1,0),0)</f>
        <v>0</v>
      </c>
      <c r="R1566" s="28" t="n">
        <f aca="false">IF(AND($B1566&lt;&gt;"",$J1566&gt;=Boshqaruv!$C$9,$J1566&lt;=Boshqaruv!$C$10,$K1566&lt;&gt;"",$K1566&lt;=Boshqaruv!$C$10),IF(COUNTIFS($B$4:$B1565,$B1566,$C$4:$C1565,$C1566,$J$4:$J1565,"&gt;="&amp;Boshqaruv!$C$9,$J$4:$J1565,"&lt;="&amp;Boshqaruv!$C$10,$K$4:$K1565,"&lt;&gt;",$K$4:$K1565,"&lt;="&amp;Boshqaruv!$C$10)=0,1,0),0)</f>
        <v>0</v>
      </c>
      <c r="S1566" s="28" t="n">
        <f aca="false">IF($P1566=1,IF(COUNTIFS($B$4:$B1565,$B1566,$C$4:$C1565,$C1566,$P$4:$P1565,1)=0,1,0),0)</f>
        <v>0</v>
      </c>
      <c r="T1566" s="12"/>
    </row>
    <row r="1567" customFormat="false" ht="15" hidden="false" customHeight="false" outlineLevel="0" collapsed="false">
      <c r="A1567" s="20" t="n">
        <v>1563</v>
      </c>
      <c r="B1567" s="12"/>
      <c r="C1567" s="13"/>
      <c r="D1567" s="24"/>
      <c r="E1567" s="12"/>
      <c r="F1567" s="12"/>
      <c r="G1567" s="25"/>
      <c r="H1567" s="25"/>
      <c r="I1567" s="25"/>
      <c r="J1567" s="13"/>
      <c r="K1567" s="13"/>
      <c r="L1567" s="25"/>
      <c r="M1567" s="14" t="str">
        <f aca="false">IF(OR($C1567="",$J1567=""),"",INT(($J1567-$C1567)/365.25))</f>
        <v/>
      </c>
      <c r="N1567" s="14" t="str">
        <f aca="false">IF($M1567="","",IF($M1567&lt;2,"Ha","Yo'q"))</f>
        <v/>
      </c>
      <c r="O1567" s="14" t="str">
        <f aca="false">IF($M1567="","",IF(AND($M1567&gt;=7,$M1567&lt;=17),"Ha","Yo'q"))</f>
        <v/>
      </c>
      <c r="P1567" s="14" t="str">
        <f aca="false">IF(AND($B1567&lt;&gt;"",$J1567&lt;&gt;"",$J1567&lt;=Boshqaruv!$C$10,OR($K1567="",$K1567&gt;Boshqaruv!$C$10),$L1567&lt;&gt;"Tibbiy qarshi ko'rsatma"),1,"")</f>
        <v/>
      </c>
      <c r="Q1567" s="28" t="n">
        <f aca="false">IF(AND($B1567&lt;&gt;"",$J1567&gt;=Boshqaruv!$C$9,$J1567&lt;=Boshqaruv!$C$10),IF(COUNTIFS($B$4:$B1566,$B1567,$C$4:$C1566,$C1567,$J$4:$J1566,"&gt;="&amp;Boshqaruv!$C$9,$J$4:$J1566,"&lt;="&amp;Boshqaruv!$C$10)=0,1,0),0)</f>
        <v>0</v>
      </c>
      <c r="R1567" s="28" t="n">
        <f aca="false">IF(AND($B1567&lt;&gt;"",$J1567&gt;=Boshqaruv!$C$9,$J1567&lt;=Boshqaruv!$C$10,$K1567&lt;&gt;"",$K1567&lt;=Boshqaruv!$C$10),IF(COUNTIFS($B$4:$B1566,$B1567,$C$4:$C1566,$C1567,$J$4:$J1566,"&gt;="&amp;Boshqaruv!$C$9,$J$4:$J1566,"&lt;="&amp;Boshqaruv!$C$10,$K$4:$K1566,"&lt;&gt;",$K$4:$K1566,"&lt;="&amp;Boshqaruv!$C$10)=0,1,0),0)</f>
        <v>0</v>
      </c>
      <c r="S1567" s="28" t="n">
        <f aca="false">IF($P1567=1,IF(COUNTIFS($B$4:$B1566,$B1567,$C$4:$C1566,$C1567,$P$4:$P1566,1)=0,1,0),0)</f>
        <v>0</v>
      </c>
      <c r="T1567" s="12"/>
    </row>
    <row r="1568" customFormat="false" ht="15" hidden="false" customHeight="false" outlineLevel="0" collapsed="false">
      <c r="A1568" s="20" t="n">
        <v>1564</v>
      </c>
      <c r="B1568" s="12"/>
      <c r="C1568" s="13"/>
      <c r="D1568" s="24"/>
      <c r="E1568" s="12"/>
      <c r="F1568" s="12"/>
      <c r="G1568" s="25"/>
      <c r="H1568" s="25"/>
      <c r="I1568" s="25"/>
      <c r="J1568" s="13"/>
      <c r="K1568" s="13"/>
      <c r="L1568" s="25"/>
      <c r="M1568" s="14" t="str">
        <f aca="false">IF(OR($C1568="",$J1568=""),"",INT(($J1568-$C1568)/365.25))</f>
        <v/>
      </c>
      <c r="N1568" s="14" t="str">
        <f aca="false">IF($M1568="","",IF($M1568&lt;2,"Ha","Yo'q"))</f>
        <v/>
      </c>
      <c r="O1568" s="14" t="str">
        <f aca="false">IF($M1568="","",IF(AND($M1568&gt;=7,$M1568&lt;=17),"Ha","Yo'q"))</f>
        <v/>
      </c>
      <c r="P1568" s="14" t="str">
        <f aca="false">IF(AND($B1568&lt;&gt;"",$J1568&lt;&gt;"",$J1568&lt;=Boshqaruv!$C$10,OR($K1568="",$K1568&gt;Boshqaruv!$C$10),$L1568&lt;&gt;"Tibbiy qarshi ko'rsatma"),1,"")</f>
        <v/>
      </c>
      <c r="Q1568" s="28" t="n">
        <f aca="false">IF(AND($B1568&lt;&gt;"",$J1568&gt;=Boshqaruv!$C$9,$J1568&lt;=Boshqaruv!$C$10),IF(COUNTIFS($B$4:$B1567,$B1568,$C$4:$C1567,$C1568,$J$4:$J1567,"&gt;="&amp;Boshqaruv!$C$9,$J$4:$J1567,"&lt;="&amp;Boshqaruv!$C$10)=0,1,0),0)</f>
        <v>0</v>
      </c>
      <c r="R1568" s="28" t="n">
        <f aca="false">IF(AND($B1568&lt;&gt;"",$J1568&gt;=Boshqaruv!$C$9,$J1568&lt;=Boshqaruv!$C$10,$K1568&lt;&gt;"",$K1568&lt;=Boshqaruv!$C$10),IF(COUNTIFS($B$4:$B1567,$B1568,$C$4:$C1567,$C1568,$J$4:$J1567,"&gt;="&amp;Boshqaruv!$C$9,$J$4:$J1567,"&lt;="&amp;Boshqaruv!$C$10,$K$4:$K1567,"&lt;&gt;",$K$4:$K1567,"&lt;="&amp;Boshqaruv!$C$10)=0,1,0),0)</f>
        <v>0</v>
      </c>
      <c r="S1568" s="28" t="n">
        <f aca="false">IF($P1568=1,IF(COUNTIFS($B$4:$B1567,$B1568,$C$4:$C1567,$C1568,$P$4:$P1567,1)=0,1,0),0)</f>
        <v>0</v>
      </c>
      <c r="T1568" s="12"/>
    </row>
    <row r="1569" customFormat="false" ht="15" hidden="false" customHeight="false" outlineLevel="0" collapsed="false">
      <c r="A1569" s="20" t="n">
        <v>1565</v>
      </c>
      <c r="B1569" s="12"/>
      <c r="C1569" s="13"/>
      <c r="D1569" s="24"/>
      <c r="E1569" s="12"/>
      <c r="F1569" s="12"/>
      <c r="G1569" s="25"/>
      <c r="H1569" s="25"/>
      <c r="I1569" s="25"/>
      <c r="J1569" s="13"/>
      <c r="K1569" s="13"/>
      <c r="L1569" s="25"/>
      <c r="M1569" s="14" t="str">
        <f aca="false">IF(OR($C1569="",$J1569=""),"",INT(($J1569-$C1569)/365.25))</f>
        <v/>
      </c>
      <c r="N1569" s="14" t="str">
        <f aca="false">IF($M1569="","",IF($M1569&lt;2,"Ha","Yo'q"))</f>
        <v/>
      </c>
      <c r="O1569" s="14" t="str">
        <f aca="false">IF($M1569="","",IF(AND($M1569&gt;=7,$M1569&lt;=17),"Ha","Yo'q"))</f>
        <v/>
      </c>
      <c r="P1569" s="14" t="str">
        <f aca="false">IF(AND($B1569&lt;&gt;"",$J1569&lt;&gt;"",$J1569&lt;=Boshqaruv!$C$10,OR($K1569="",$K1569&gt;Boshqaruv!$C$10),$L1569&lt;&gt;"Tibbiy qarshi ko'rsatma"),1,"")</f>
        <v/>
      </c>
      <c r="Q1569" s="28" t="n">
        <f aca="false">IF(AND($B1569&lt;&gt;"",$J1569&gt;=Boshqaruv!$C$9,$J1569&lt;=Boshqaruv!$C$10),IF(COUNTIFS($B$4:$B1568,$B1569,$C$4:$C1568,$C1569,$J$4:$J1568,"&gt;="&amp;Boshqaruv!$C$9,$J$4:$J1568,"&lt;="&amp;Boshqaruv!$C$10)=0,1,0),0)</f>
        <v>0</v>
      </c>
      <c r="R1569" s="28" t="n">
        <f aca="false">IF(AND($B1569&lt;&gt;"",$J1569&gt;=Boshqaruv!$C$9,$J1569&lt;=Boshqaruv!$C$10,$K1569&lt;&gt;"",$K1569&lt;=Boshqaruv!$C$10),IF(COUNTIFS($B$4:$B1568,$B1569,$C$4:$C1568,$C1569,$J$4:$J1568,"&gt;="&amp;Boshqaruv!$C$9,$J$4:$J1568,"&lt;="&amp;Boshqaruv!$C$10,$K$4:$K1568,"&lt;&gt;",$K$4:$K1568,"&lt;="&amp;Boshqaruv!$C$10)=0,1,0),0)</f>
        <v>0</v>
      </c>
      <c r="S1569" s="28" t="n">
        <f aca="false">IF($P1569=1,IF(COUNTIFS($B$4:$B1568,$B1569,$C$4:$C1568,$C1569,$P$4:$P1568,1)=0,1,0),0)</f>
        <v>0</v>
      </c>
      <c r="T1569" s="12"/>
    </row>
    <row r="1570" customFormat="false" ht="15" hidden="false" customHeight="false" outlineLevel="0" collapsed="false">
      <c r="A1570" s="20" t="n">
        <v>1566</v>
      </c>
      <c r="B1570" s="12"/>
      <c r="C1570" s="13"/>
      <c r="D1570" s="24"/>
      <c r="E1570" s="12"/>
      <c r="F1570" s="12"/>
      <c r="G1570" s="25"/>
      <c r="H1570" s="25"/>
      <c r="I1570" s="25"/>
      <c r="J1570" s="13"/>
      <c r="K1570" s="13"/>
      <c r="L1570" s="25"/>
      <c r="M1570" s="14" t="str">
        <f aca="false">IF(OR($C1570="",$J1570=""),"",INT(($J1570-$C1570)/365.25))</f>
        <v/>
      </c>
      <c r="N1570" s="14" t="str">
        <f aca="false">IF($M1570="","",IF($M1570&lt;2,"Ha","Yo'q"))</f>
        <v/>
      </c>
      <c r="O1570" s="14" t="str">
        <f aca="false">IF($M1570="","",IF(AND($M1570&gt;=7,$M1570&lt;=17),"Ha","Yo'q"))</f>
        <v/>
      </c>
      <c r="P1570" s="14" t="str">
        <f aca="false">IF(AND($B1570&lt;&gt;"",$J1570&lt;&gt;"",$J1570&lt;=Boshqaruv!$C$10,OR($K1570="",$K1570&gt;Boshqaruv!$C$10),$L1570&lt;&gt;"Tibbiy qarshi ko'rsatma"),1,"")</f>
        <v/>
      </c>
      <c r="Q1570" s="28" t="n">
        <f aca="false">IF(AND($B1570&lt;&gt;"",$J1570&gt;=Boshqaruv!$C$9,$J1570&lt;=Boshqaruv!$C$10),IF(COUNTIFS($B$4:$B1569,$B1570,$C$4:$C1569,$C1570,$J$4:$J1569,"&gt;="&amp;Boshqaruv!$C$9,$J$4:$J1569,"&lt;="&amp;Boshqaruv!$C$10)=0,1,0),0)</f>
        <v>0</v>
      </c>
      <c r="R1570" s="28" t="n">
        <f aca="false">IF(AND($B1570&lt;&gt;"",$J1570&gt;=Boshqaruv!$C$9,$J1570&lt;=Boshqaruv!$C$10,$K1570&lt;&gt;"",$K1570&lt;=Boshqaruv!$C$10),IF(COUNTIFS($B$4:$B1569,$B1570,$C$4:$C1569,$C1570,$J$4:$J1569,"&gt;="&amp;Boshqaruv!$C$9,$J$4:$J1569,"&lt;="&amp;Boshqaruv!$C$10,$K$4:$K1569,"&lt;&gt;",$K$4:$K1569,"&lt;="&amp;Boshqaruv!$C$10)=0,1,0),0)</f>
        <v>0</v>
      </c>
      <c r="S1570" s="28" t="n">
        <f aca="false">IF($P1570=1,IF(COUNTIFS($B$4:$B1569,$B1570,$C$4:$C1569,$C1570,$P$4:$P1569,1)=0,1,0),0)</f>
        <v>0</v>
      </c>
      <c r="T1570" s="12"/>
    </row>
    <row r="1571" customFormat="false" ht="15" hidden="false" customHeight="false" outlineLevel="0" collapsed="false">
      <c r="A1571" s="20" t="n">
        <v>1567</v>
      </c>
      <c r="B1571" s="12"/>
      <c r="C1571" s="13"/>
      <c r="D1571" s="24"/>
      <c r="E1571" s="12"/>
      <c r="F1571" s="12"/>
      <c r="G1571" s="25"/>
      <c r="H1571" s="25"/>
      <c r="I1571" s="25"/>
      <c r="J1571" s="13"/>
      <c r="K1571" s="13"/>
      <c r="L1571" s="25"/>
      <c r="M1571" s="14" t="str">
        <f aca="false">IF(OR($C1571="",$J1571=""),"",INT(($J1571-$C1571)/365.25))</f>
        <v/>
      </c>
      <c r="N1571" s="14" t="str">
        <f aca="false">IF($M1571="","",IF($M1571&lt;2,"Ha","Yo'q"))</f>
        <v/>
      </c>
      <c r="O1571" s="14" t="str">
        <f aca="false">IF($M1571="","",IF(AND($M1571&gt;=7,$M1571&lt;=17),"Ha","Yo'q"))</f>
        <v/>
      </c>
      <c r="P1571" s="14" t="str">
        <f aca="false">IF(AND($B1571&lt;&gt;"",$J1571&lt;&gt;"",$J1571&lt;=Boshqaruv!$C$10,OR($K1571="",$K1571&gt;Boshqaruv!$C$10),$L1571&lt;&gt;"Tibbiy qarshi ko'rsatma"),1,"")</f>
        <v/>
      </c>
      <c r="Q1571" s="28" t="n">
        <f aca="false">IF(AND($B1571&lt;&gt;"",$J1571&gt;=Boshqaruv!$C$9,$J1571&lt;=Boshqaruv!$C$10),IF(COUNTIFS($B$4:$B1570,$B1571,$C$4:$C1570,$C1571,$J$4:$J1570,"&gt;="&amp;Boshqaruv!$C$9,$J$4:$J1570,"&lt;="&amp;Boshqaruv!$C$10)=0,1,0),0)</f>
        <v>0</v>
      </c>
      <c r="R1571" s="28" t="n">
        <f aca="false">IF(AND($B1571&lt;&gt;"",$J1571&gt;=Boshqaruv!$C$9,$J1571&lt;=Boshqaruv!$C$10,$K1571&lt;&gt;"",$K1571&lt;=Boshqaruv!$C$10),IF(COUNTIFS($B$4:$B1570,$B1571,$C$4:$C1570,$C1571,$J$4:$J1570,"&gt;="&amp;Boshqaruv!$C$9,$J$4:$J1570,"&lt;="&amp;Boshqaruv!$C$10,$K$4:$K1570,"&lt;&gt;",$K$4:$K1570,"&lt;="&amp;Boshqaruv!$C$10)=0,1,0),0)</f>
        <v>0</v>
      </c>
      <c r="S1571" s="28" t="n">
        <f aca="false">IF($P1571=1,IF(COUNTIFS($B$4:$B1570,$B1571,$C$4:$C1570,$C1571,$P$4:$P1570,1)=0,1,0),0)</f>
        <v>0</v>
      </c>
      <c r="T1571" s="12"/>
    </row>
    <row r="1572" customFormat="false" ht="15" hidden="false" customHeight="false" outlineLevel="0" collapsed="false">
      <c r="A1572" s="20" t="n">
        <v>1568</v>
      </c>
      <c r="B1572" s="12"/>
      <c r="C1572" s="13"/>
      <c r="D1572" s="24"/>
      <c r="E1572" s="12"/>
      <c r="F1572" s="12"/>
      <c r="G1572" s="25"/>
      <c r="H1572" s="25"/>
      <c r="I1572" s="25"/>
      <c r="J1572" s="13"/>
      <c r="K1572" s="13"/>
      <c r="L1572" s="25"/>
      <c r="M1572" s="14" t="str">
        <f aca="false">IF(OR($C1572="",$J1572=""),"",INT(($J1572-$C1572)/365.25))</f>
        <v/>
      </c>
      <c r="N1572" s="14" t="str">
        <f aca="false">IF($M1572="","",IF($M1572&lt;2,"Ha","Yo'q"))</f>
        <v/>
      </c>
      <c r="O1572" s="14" t="str">
        <f aca="false">IF($M1572="","",IF(AND($M1572&gt;=7,$M1572&lt;=17),"Ha","Yo'q"))</f>
        <v/>
      </c>
      <c r="P1572" s="14" t="str">
        <f aca="false">IF(AND($B1572&lt;&gt;"",$J1572&lt;&gt;"",$J1572&lt;=Boshqaruv!$C$10,OR($K1572="",$K1572&gt;Boshqaruv!$C$10),$L1572&lt;&gt;"Tibbiy qarshi ko'rsatma"),1,"")</f>
        <v/>
      </c>
      <c r="Q1572" s="28" t="n">
        <f aca="false">IF(AND($B1572&lt;&gt;"",$J1572&gt;=Boshqaruv!$C$9,$J1572&lt;=Boshqaruv!$C$10),IF(COUNTIFS($B$4:$B1571,$B1572,$C$4:$C1571,$C1572,$J$4:$J1571,"&gt;="&amp;Boshqaruv!$C$9,$J$4:$J1571,"&lt;="&amp;Boshqaruv!$C$10)=0,1,0),0)</f>
        <v>0</v>
      </c>
      <c r="R1572" s="28" t="n">
        <f aca="false">IF(AND($B1572&lt;&gt;"",$J1572&gt;=Boshqaruv!$C$9,$J1572&lt;=Boshqaruv!$C$10,$K1572&lt;&gt;"",$K1572&lt;=Boshqaruv!$C$10),IF(COUNTIFS($B$4:$B1571,$B1572,$C$4:$C1571,$C1572,$J$4:$J1571,"&gt;="&amp;Boshqaruv!$C$9,$J$4:$J1571,"&lt;="&amp;Boshqaruv!$C$10,$K$4:$K1571,"&lt;&gt;",$K$4:$K1571,"&lt;="&amp;Boshqaruv!$C$10)=0,1,0),0)</f>
        <v>0</v>
      </c>
      <c r="S1572" s="28" t="n">
        <f aca="false">IF($P1572=1,IF(COUNTIFS($B$4:$B1571,$B1572,$C$4:$C1571,$C1572,$P$4:$P1571,1)=0,1,0),0)</f>
        <v>0</v>
      </c>
      <c r="T1572" s="12"/>
    </row>
    <row r="1573" customFormat="false" ht="15" hidden="false" customHeight="false" outlineLevel="0" collapsed="false">
      <c r="A1573" s="20" t="n">
        <v>1569</v>
      </c>
      <c r="B1573" s="12"/>
      <c r="C1573" s="13"/>
      <c r="D1573" s="24"/>
      <c r="E1573" s="12"/>
      <c r="F1573" s="12"/>
      <c r="G1573" s="25"/>
      <c r="H1573" s="25"/>
      <c r="I1573" s="25"/>
      <c r="J1573" s="13"/>
      <c r="K1573" s="13"/>
      <c r="L1573" s="25"/>
      <c r="M1573" s="14" t="str">
        <f aca="false">IF(OR($C1573="",$J1573=""),"",INT(($J1573-$C1573)/365.25))</f>
        <v/>
      </c>
      <c r="N1573" s="14" t="str">
        <f aca="false">IF($M1573="","",IF($M1573&lt;2,"Ha","Yo'q"))</f>
        <v/>
      </c>
      <c r="O1573" s="14" t="str">
        <f aca="false">IF($M1573="","",IF(AND($M1573&gt;=7,$M1573&lt;=17),"Ha","Yo'q"))</f>
        <v/>
      </c>
      <c r="P1573" s="14" t="str">
        <f aca="false">IF(AND($B1573&lt;&gt;"",$J1573&lt;&gt;"",$J1573&lt;=Boshqaruv!$C$10,OR($K1573="",$K1573&gt;Boshqaruv!$C$10),$L1573&lt;&gt;"Tibbiy qarshi ko'rsatma"),1,"")</f>
        <v/>
      </c>
      <c r="Q1573" s="28" t="n">
        <f aca="false">IF(AND($B1573&lt;&gt;"",$J1573&gt;=Boshqaruv!$C$9,$J1573&lt;=Boshqaruv!$C$10),IF(COUNTIFS($B$4:$B1572,$B1573,$C$4:$C1572,$C1573,$J$4:$J1572,"&gt;="&amp;Boshqaruv!$C$9,$J$4:$J1572,"&lt;="&amp;Boshqaruv!$C$10)=0,1,0),0)</f>
        <v>0</v>
      </c>
      <c r="R1573" s="28" t="n">
        <f aca="false">IF(AND($B1573&lt;&gt;"",$J1573&gt;=Boshqaruv!$C$9,$J1573&lt;=Boshqaruv!$C$10,$K1573&lt;&gt;"",$K1573&lt;=Boshqaruv!$C$10),IF(COUNTIFS($B$4:$B1572,$B1573,$C$4:$C1572,$C1573,$J$4:$J1572,"&gt;="&amp;Boshqaruv!$C$9,$J$4:$J1572,"&lt;="&amp;Boshqaruv!$C$10,$K$4:$K1572,"&lt;&gt;",$K$4:$K1572,"&lt;="&amp;Boshqaruv!$C$10)=0,1,0),0)</f>
        <v>0</v>
      </c>
      <c r="S1573" s="28" t="n">
        <f aca="false">IF($P1573=1,IF(COUNTIFS($B$4:$B1572,$B1573,$C$4:$C1572,$C1573,$P$4:$P1572,1)=0,1,0),0)</f>
        <v>0</v>
      </c>
      <c r="T1573" s="12"/>
    </row>
    <row r="1574" customFormat="false" ht="15" hidden="false" customHeight="false" outlineLevel="0" collapsed="false">
      <c r="A1574" s="20" t="n">
        <v>1570</v>
      </c>
      <c r="B1574" s="12"/>
      <c r="C1574" s="13"/>
      <c r="D1574" s="24"/>
      <c r="E1574" s="12"/>
      <c r="F1574" s="12"/>
      <c r="G1574" s="25"/>
      <c r="H1574" s="25"/>
      <c r="I1574" s="25"/>
      <c r="J1574" s="13"/>
      <c r="K1574" s="13"/>
      <c r="L1574" s="25"/>
      <c r="M1574" s="14" t="str">
        <f aca="false">IF(OR($C1574="",$J1574=""),"",INT(($J1574-$C1574)/365.25))</f>
        <v/>
      </c>
      <c r="N1574" s="14" t="str">
        <f aca="false">IF($M1574="","",IF($M1574&lt;2,"Ha","Yo'q"))</f>
        <v/>
      </c>
      <c r="O1574" s="14" t="str">
        <f aca="false">IF($M1574="","",IF(AND($M1574&gt;=7,$M1574&lt;=17),"Ha","Yo'q"))</f>
        <v/>
      </c>
      <c r="P1574" s="14" t="str">
        <f aca="false">IF(AND($B1574&lt;&gt;"",$J1574&lt;&gt;"",$J1574&lt;=Boshqaruv!$C$10,OR($K1574="",$K1574&gt;Boshqaruv!$C$10),$L1574&lt;&gt;"Tibbiy qarshi ko'rsatma"),1,"")</f>
        <v/>
      </c>
      <c r="Q1574" s="28" t="n">
        <f aca="false">IF(AND($B1574&lt;&gt;"",$J1574&gt;=Boshqaruv!$C$9,$J1574&lt;=Boshqaruv!$C$10),IF(COUNTIFS($B$4:$B1573,$B1574,$C$4:$C1573,$C1574,$J$4:$J1573,"&gt;="&amp;Boshqaruv!$C$9,$J$4:$J1573,"&lt;="&amp;Boshqaruv!$C$10)=0,1,0),0)</f>
        <v>0</v>
      </c>
      <c r="R1574" s="28" t="n">
        <f aca="false">IF(AND($B1574&lt;&gt;"",$J1574&gt;=Boshqaruv!$C$9,$J1574&lt;=Boshqaruv!$C$10,$K1574&lt;&gt;"",$K1574&lt;=Boshqaruv!$C$10),IF(COUNTIFS($B$4:$B1573,$B1574,$C$4:$C1573,$C1574,$J$4:$J1573,"&gt;="&amp;Boshqaruv!$C$9,$J$4:$J1573,"&lt;="&amp;Boshqaruv!$C$10,$K$4:$K1573,"&lt;&gt;",$K$4:$K1573,"&lt;="&amp;Boshqaruv!$C$10)=0,1,0),0)</f>
        <v>0</v>
      </c>
      <c r="S1574" s="28" t="n">
        <f aca="false">IF($P1574=1,IF(COUNTIFS($B$4:$B1573,$B1574,$C$4:$C1573,$C1574,$P$4:$P1573,1)=0,1,0),0)</f>
        <v>0</v>
      </c>
      <c r="T1574" s="12"/>
    </row>
    <row r="1575" customFormat="false" ht="15" hidden="false" customHeight="false" outlineLevel="0" collapsed="false">
      <c r="A1575" s="20" t="n">
        <v>1571</v>
      </c>
      <c r="B1575" s="12"/>
      <c r="C1575" s="13"/>
      <c r="D1575" s="24"/>
      <c r="E1575" s="12"/>
      <c r="F1575" s="12"/>
      <c r="G1575" s="25"/>
      <c r="H1575" s="25"/>
      <c r="I1575" s="25"/>
      <c r="J1575" s="13"/>
      <c r="K1575" s="13"/>
      <c r="L1575" s="25"/>
      <c r="M1575" s="14" t="str">
        <f aca="false">IF(OR($C1575="",$J1575=""),"",INT(($J1575-$C1575)/365.25))</f>
        <v/>
      </c>
      <c r="N1575" s="14" t="str">
        <f aca="false">IF($M1575="","",IF($M1575&lt;2,"Ha","Yo'q"))</f>
        <v/>
      </c>
      <c r="O1575" s="14" t="str">
        <f aca="false">IF($M1575="","",IF(AND($M1575&gt;=7,$M1575&lt;=17),"Ha","Yo'q"))</f>
        <v/>
      </c>
      <c r="P1575" s="14" t="str">
        <f aca="false">IF(AND($B1575&lt;&gt;"",$J1575&lt;&gt;"",$J1575&lt;=Boshqaruv!$C$10,OR($K1575="",$K1575&gt;Boshqaruv!$C$10),$L1575&lt;&gt;"Tibbiy qarshi ko'rsatma"),1,"")</f>
        <v/>
      </c>
      <c r="Q1575" s="28" t="n">
        <f aca="false">IF(AND($B1575&lt;&gt;"",$J1575&gt;=Boshqaruv!$C$9,$J1575&lt;=Boshqaruv!$C$10),IF(COUNTIFS($B$4:$B1574,$B1575,$C$4:$C1574,$C1575,$J$4:$J1574,"&gt;="&amp;Boshqaruv!$C$9,$J$4:$J1574,"&lt;="&amp;Boshqaruv!$C$10)=0,1,0),0)</f>
        <v>0</v>
      </c>
      <c r="R1575" s="28" t="n">
        <f aca="false">IF(AND($B1575&lt;&gt;"",$J1575&gt;=Boshqaruv!$C$9,$J1575&lt;=Boshqaruv!$C$10,$K1575&lt;&gt;"",$K1575&lt;=Boshqaruv!$C$10),IF(COUNTIFS($B$4:$B1574,$B1575,$C$4:$C1574,$C1575,$J$4:$J1574,"&gt;="&amp;Boshqaruv!$C$9,$J$4:$J1574,"&lt;="&amp;Boshqaruv!$C$10,$K$4:$K1574,"&lt;&gt;",$K$4:$K1574,"&lt;="&amp;Boshqaruv!$C$10)=0,1,0),0)</f>
        <v>0</v>
      </c>
      <c r="S1575" s="28" t="n">
        <f aca="false">IF($P1575=1,IF(COUNTIFS($B$4:$B1574,$B1575,$C$4:$C1574,$C1575,$P$4:$P1574,1)=0,1,0),0)</f>
        <v>0</v>
      </c>
      <c r="T1575" s="12"/>
    </row>
    <row r="1576" customFormat="false" ht="15" hidden="false" customHeight="false" outlineLevel="0" collapsed="false">
      <c r="A1576" s="20" t="n">
        <v>1572</v>
      </c>
      <c r="B1576" s="12"/>
      <c r="C1576" s="13"/>
      <c r="D1576" s="24"/>
      <c r="E1576" s="12"/>
      <c r="F1576" s="12"/>
      <c r="G1576" s="25"/>
      <c r="H1576" s="25"/>
      <c r="I1576" s="25"/>
      <c r="J1576" s="13"/>
      <c r="K1576" s="13"/>
      <c r="L1576" s="25"/>
      <c r="M1576" s="14" t="str">
        <f aca="false">IF(OR($C1576="",$J1576=""),"",INT(($J1576-$C1576)/365.25))</f>
        <v/>
      </c>
      <c r="N1576" s="14" t="str">
        <f aca="false">IF($M1576="","",IF($M1576&lt;2,"Ha","Yo'q"))</f>
        <v/>
      </c>
      <c r="O1576" s="14" t="str">
        <f aca="false">IF($M1576="","",IF(AND($M1576&gt;=7,$M1576&lt;=17),"Ha","Yo'q"))</f>
        <v/>
      </c>
      <c r="P1576" s="14" t="str">
        <f aca="false">IF(AND($B1576&lt;&gt;"",$J1576&lt;&gt;"",$J1576&lt;=Boshqaruv!$C$10,OR($K1576="",$K1576&gt;Boshqaruv!$C$10),$L1576&lt;&gt;"Tibbiy qarshi ko'rsatma"),1,"")</f>
        <v/>
      </c>
      <c r="Q1576" s="28" t="n">
        <f aca="false">IF(AND($B1576&lt;&gt;"",$J1576&gt;=Boshqaruv!$C$9,$J1576&lt;=Boshqaruv!$C$10),IF(COUNTIFS($B$4:$B1575,$B1576,$C$4:$C1575,$C1576,$J$4:$J1575,"&gt;="&amp;Boshqaruv!$C$9,$J$4:$J1575,"&lt;="&amp;Boshqaruv!$C$10)=0,1,0),0)</f>
        <v>0</v>
      </c>
      <c r="R1576" s="28" t="n">
        <f aca="false">IF(AND($B1576&lt;&gt;"",$J1576&gt;=Boshqaruv!$C$9,$J1576&lt;=Boshqaruv!$C$10,$K1576&lt;&gt;"",$K1576&lt;=Boshqaruv!$C$10),IF(COUNTIFS($B$4:$B1575,$B1576,$C$4:$C1575,$C1576,$J$4:$J1575,"&gt;="&amp;Boshqaruv!$C$9,$J$4:$J1575,"&lt;="&amp;Boshqaruv!$C$10,$K$4:$K1575,"&lt;&gt;",$K$4:$K1575,"&lt;="&amp;Boshqaruv!$C$10)=0,1,0),0)</f>
        <v>0</v>
      </c>
      <c r="S1576" s="28" t="n">
        <f aca="false">IF($P1576=1,IF(COUNTIFS($B$4:$B1575,$B1576,$C$4:$C1575,$C1576,$P$4:$P1575,1)=0,1,0),0)</f>
        <v>0</v>
      </c>
      <c r="T1576" s="12"/>
    </row>
    <row r="1577" customFormat="false" ht="15" hidden="false" customHeight="false" outlineLevel="0" collapsed="false">
      <c r="A1577" s="20" t="n">
        <v>1573</v>
      </c>
      <c r="B1577" s="12"/>
      <c r="C1577" s="13"/>
      <c r="D1577" s="24"/>
      <c r="E1577" s="12"/>
      <c r="F1577" s="12"/>
      <c r="G1577" s="25"/>
      <c r="H1577" s="25"/>
      <c r="I1577" s="25"/>
      <c r="J1577" s="13"/>
      <c r="K1577" s="13"/>
      <c r="L1577" s="25"/>
      <c r="M1577" s="14" t="str">
        <f aca="false">IF(OR($C1577="",$J1577=""),"",INT(($J1577-$C1577)/365.25))</f>
        <v/>
      </c>
      <c r="N1577" s="14" t="str">
        <f aca="false">IF($M1577="","",IF($M1577&lt;2,"Ha","Yo'q"))</f>
        <v/>
      </c>
      <c r="O1577" s="14" t="str">
        <f aca="false">IF($M1577="","",IF(AND($M1577&gt;=7,$M1577&lt;=17),"Ha","Yo'q"))</f>
        <v/>
      </c>
      <c r="P1577" s="14" t="str">
        <f aca="false">IF(AND($B1577&lt;&gt;"",$J1577&lt;&gt;"",$J1577&lt;=Boshqaruv!$C$10,OR($K1577="",$K1577&gt;Boshqaruv!$C$10),$L1577&lt;&gt;"Tibbiy qarshi ko'rsatma"),1,"")</f>
        <v/>
      </c>
      <c r="Q1577" s="28" t="n">
        <f aca="false">IF(AND($B1577&lt;&gt;"",$J1577&gt;=Boshqaruv!$C$9,$J1577&lt;=Boshqaruv!$C$10),IF(COUNTIFS($B$4:$B1576,$B1577,$C$4:$C1576,$C1577,$J$4:$J1576,"&gt;="&amp;Boshqaruv!$C$9,$J$4:$J1576,"&lt;="&amp;Boshqaruv!$C$10)=0,1,0),0)</f>
        <v>0</v>
      </c>
      <c r="R1577" s="28" t="n">
        <f aca="false">IF(AND($B1577&lt;&gt;"",$J1577&gt;=Boshqaruv!$C$9,$J1577&lt;=Boshqaruv!$C$10,$K1577&lt;&gt;"",$K1577&lt;=Boshqaruv!$C$10),IF(COUNTIFS($B$4:$B1576,$B1577,$C$4:$C1576,$C1577,$J$4:$J1576,"&gt;="&amp;Boshqaruv!$C$9,$J$4:$J1576,"&lt;="&amp;Boshqaruv!$C$10,$K$4:$K1576,"&lt;&gt;",$K$4:$K1576,"&lt;="&amp;Boshqaruv!$C$10)=0,1,0),0)</f>
        <v>0</v>
      </c>
      <c r="S1577" s="28" t="n">
        <f aca="false">IF($P1577=1,IF(COUNTIFS($B$4:$B1576,$B1577,$C$4:$C1576,$C1577,$P$4:$P1576,1)=0,1,0),0)</f>
        <v>0</v>
      </c>
      <c r="T1577" s="12"/>
    </row>
    <row r="1578" customFormat="false" ht="15" hidden="false" customHeight="false" outlineLevel="0" collapsed="false">
      <c r="A1578" s="20" t="n">
        <v>1574</v>
      </c>
      <c r="B1578" s="12"/>
      <c r="C1578" s="13"/>
      <c r="D1578" s="24"/>
      <c r="E1578" s="12"/>
      <c r="F1578" s="12"/>
      <c r="G1578" s="25"/>
      <c r="H1578" s="25"/>
      <c r="I1578" s="25"/>
      <c r="J1578" s="13"/>
      <c r="K1578" s="13"/>
      <c r="L1578" s="25"/>
      <c r="M1578" s="14" t="str">
        <f aca="false">IF(OR($C1578="",$J1578=""),"",INT(($J1578-$C1578)/365.25))</f>
        <v/>
      </c>
      <c r="N1578" s="14" t="str">
        <f aca="false">IF($M1578="","",IF($M1578&lt;2,"Ha","Yo'q"))</f>
        <v/>
      </c>
      <c r="O1578" s="14" t="str">
        <f aca="false">IF($M1578="","",IF(AND($M1578&gt;=7,$M1578&lt;=17),"Ha","Yo'q"))</f>
        <v/>
      </c>
      <c r="P1578" s="14" t="str">
        <f aca="false">IF(AND($B1578&lt;&gt;"",$J1578&lt;&gt;"",$J1578&lt;=Boshqaruv!$C$10,OR($K1578="",$K1578&gt;Boshqaruv!$C$10),$L1578&lt;&gt;"Tibbiy qarshi ko'rsatma"),1,"")</f>
        <v/>
      </c>
      <c r="Q1578" s="28" t="n">
        <f aca="false">IF(AND($B1578&lt;&gt;"",$J1578&gt;=Boshqaruv!$C$9,$J1578&lt;=Boshqaruv!$C$10),IF(COUNTIFS($B$4:$B1577,$B1578,$C$4:$C1577,$C1578,$J$4:$J1577,"&gt;="&amp;Boshqaruv!$C$9,$J$4:$J1577,"&lt;="&amp;Boshqaruv!$C$10)=0,1,0),0)</f>
        <v>0</v>
      </c>
      <c r="R1578" s="28" t="n">
        <f aca="false">IF(AND($B1578&lt;&gt;"",$J1578&gt;=Boshqaruv!$C$9,$J1578&lt;=Boshqaruv!$C$10,$K1578&lt;&gt;"",$K1578&lt;=Boshqaruv!$C$10),IF(COUNTIFS($B$4:$B1577,$B1578,$C$4:$C1577,$C1578,$J$4:$J1577,"&gt;="&amp;Boshqaruv!$C$9,$J$4:$J1577,"&lt;="&amp;Boshqaruv!$C$10,$K$4:$K1577,"&lt;&gt;",$K$4:$K1577,"&lt;="&amp;Boshqaruv!$C$10)=0,1,0),0)</f>
        <v>0</v>
      </c>
      <c r="S1578" s="28" t="n">
        <f aca="false">IF($P1578=1,IF(COUNTIFS($B$4:$B1577,$B1578,$C$4:$C1577,$C1578,$P$4:$P1577,1)=0,1,0),0)</f>
        <v>0</v>
      </c>
      <c r="T1578" s="12"/>
    </row>
    <row r="1579" customFormat="false" ht="15" hidden="false" customHeight="false" outlineLevel="0" collapsed="false">
      <c r="A1579" s="20" t="n">
        <v>1575</v>
      </c>
      <c r="B1579" s="12"/>
      <c r="C1579" s="13"/>
      <c r="D1579" s="24"/>
      <c r="E1579" s="12"/>
      <c r="F1579" s="12"/>
      <c r="G1579" s="25"/>
      <c r="H1579" s="25"/>
      <c r="I1579" s="25"/>
      <c r="J1579" s="13"/>
      <c r="K1579" s="13"/>
      <c r="L1579" s="25"/>
      <c r="M1579" s="14" t="str">
        <f aca="false">IF(OR($C1579="",$J1579=""),"",INT(($J1579-$C1579)/365.25))</f>
        <v/>
      </c>
      <c r="N1579" s="14" t="str">
        <f aca="false">IF($M1579="","",IF($M1579&lt;2,"Ha","Yo'q"))</f>
        <v/>
      </c>
      <c r="O1579" s="14" t="str">
        <f aca="false">IF($M1579="","",IF(AND($M1579&gt;=7,$M1579&lt;=17),"Ha","Yo'q"))</f>
        <v/>
      </c>
      <c r="P1579" s="14" t="str">
        <f aca="false">IF(AND($B1579&lt;&gt;"",$J1579&lt;&gt;"",$J1579&lt;=Boshqaruv!$C$10,OR($K1579="",$K1579&gt;Boshqaruv!$C$10),$L1579&lt;&gt;"Tibbiy qarshi ko'rsatma"),1,"")</f>
        <v/>
      </c>
      <c r="Q1579" s="28" t="n">
        <f aca="false">IF(AND($B1579&lt;&gt;"",$J1579&gt;=Boshqaruv!$C$9,$J1579&lt;=Boshqaruv!$C$10),IF(COUNTIFS($B$4:$B1578,$B1579,$C$4:$C1578,$C1579,$J$4:$J1578,"&gt;="&amp;Boshqaruv!$C$9,$J$4:$J1578,"&lt;="&amp;Boshqaruv!$C$10)=0,1,0),0)</f>
        <v>0</v>
      </c>
      <c r="R1579" s="28" t="n">
        <f aca="false">IF(AND($B1579&lt;&gt;"",$J1579&gt;=Boshqaruv!$C$9,$J1579&lt;=Boshqaruv!$C$10,$K1579&lt;&gt;"",$K1579&lt;=Boshqaruv!$C$10),IF(COUNTIFS($B$4:$B1578,$B1579,$C$4:$C1578,$C1579,$J$4:$J1578,"&gt;="&amp;Boshqaruv!$C$9,$J$4:$J1578,"&lt;="&amp;Boshqaruv!$C$10,$K$4:$K1578,"&lt;&gt;",$K$4:$K1578,"&lt;="&amp;Boshqaruv!$C$10)=0,1,0),0)</f>
        <v>0</v>
      </c>
      <c r="S1579" s="28" t="n">
        <f aca="false">IF($P1579=1,IF(COUNTIFS($B$4:$B1578,$B1579,$C$4:$C1578,$C1579,$P$4:$P1578,1)=0,1,0),0)</f>
        <v>0</v>
      </c>
      <c r="T1579" s="12"/>
    </row>
    <row r="1580" customFormat="false" ht="15" hidden="false" customHeight="false" outlineLevel="0" collapsed="false">
      <c r="A1580" s="20" t="n">
        <v>1576</v>
      </c>
      <c r="B1580" s="12"/>
      <c r="C1580" s="13"/>
      <c r="D1580" s="24"/>
      <c r="E1580" s="12"/>
      <c r="F1580" s="12"/>
      <c r="G1580" s="25"/>
      <c r="H1580" s="25"/>
      <c r="I1580" s="25"/>
      <c r="J1580" s="13"/>
      <c r="K1580" s="13"/>
      <c r="L1580" s="25"/>
      <c r="M1580" s="14" t="str">
        <f aca="false">IF(OR($C1580="",$J1580=""),"",INT(($J1580-$C1580)/365.25))</f>
        <v/>
      </c>
      <c r="N1580" s="14" t="str">
        <f aca="false">IF($M1580="","",IF($M1580&lt;2,"Ha","Yo'q"))</f>
        <v/>
      </c>
      <c r="O1580" s="14" t="str">
        <f aca="false">IF($M1580="","",IF(AND($M1580&gt;=7,$M1580&lt;=17),"Ha","Yo'q"))</f>
        <v/>
      </c>
      <c r="P1580" s="14" t="str">
        <f aca="false">IF(AND($B1580&lt;&gt;"",$J1580&lt;&gt;"",$J1580&lt;=Boshqaruv!$C$10,OR($K1580="",$K1580&gt;Boshqaruv!$C$10),$L1580&lt;&gt;"Tibbiy qarshi ko'rsatma"),1,"")</f>
        <v/>
      </c>
      <c r="Q1580" s="28" t="n">
        <f aca="false">IF(AND($B1580&lt;&gt;"",$J1580&gt;=Boshqaruv!$C$9,$J1580&lt;=Boshqaruv!$C$10),IF(COUNTIFS($B$4:$B1579,$B1580,$C$4:$C1579,$C1580,$J$4:$J1579,"&gt;="&amp;Boshqaruv!$C$9,$J$4:$J1579,"&lt;="&amp;Boshqaruv!$C$10)=0,1,0),0)</f>
        <v>0</v>
      </c>
      <c r="R1580" s="28" t="n">
        <f aca="false">IF(AND($B1580&lt;&gt;"",$J1580&gt;=Boshqaruv!$C$9,$J1580&lt;=Boshqaruv!$C$10,$K1580&lt;&gt;"",$K1580&lt;=Boshqaruv!$C$10),IF(COUNTIFS($B$4:$B1579,$B1580,$C$4:$C1579,$C1580,$J$4:$J1579,"&gt;="&amp;Boshqaruv!$C$9,$J$4:$J1579,"&lt;="&amp;Boshqaruv!$C$10,$K$4:$K1579,"&lt;&gt;",$K$4:$K1579,"&lt;="&amp;Boshqaruv!$C$10)=0,1,0),0)</f>
        <v>0</v>
      </c>
      <c r="S1580" s="28" t="n">
        <f aca="false">IF($P1580=1,IF(COUNTIFS($B$4:$B1579,$B1580,$C$4:$C1579,$C1580,$P$4:$P1579,1)=0,1,0),0)</f>
        <v>0</v>
      </c>
      <c r="T1580" s="12"/>
    </row>
    <row r="1581" customFormat="false" ht="15" hidden="false" customHeight="false" outlineLevel="0" collapsed="false">
      <c r="A1581" s="20" t="n">
        <v>1577</v>
      </c>
      <c r="B1581" s="12"/>
      <c r="C1581" s="13"/>
      <c r="D1581" s="24"/>
      <c r="E1581" s="12"/>
      <c r="F1581" s="12"/>
      <c r="G1581" s="25"/>
      <c r="H1581" s="25"/>
      <c r="I1581" s="25"/>
      <c r="J1581" s="13"/>
      <c r="K1581" s="13"/>
      <c r="L1581" s="25"/>
      <c r="M1581" s="14" t="str">
        <f aca="false">IF(OR($C1581="",$J1581=""),"",INT(($J1581-$C1581)/365.25))</f>
        <v/>
      </c>
      <c r="N1581" s="14" t="str">
        <f aca="false">IF($M1581="","",IF($M1581&lt;2,"Ha","Yo'q"))</f>
        <v/>
      </c>
      <c r="O1581" s="14" t="str">
        <f aca="false">IF($M1581="","",IF(AND($M1581&gt;=7,$M1581&lt;=17),"Ha","Yo'q"))</f>
        <v/>
      </c>
      <c r="P1581" s="14" t="str">
        <f aca="false">IF(AND($B1581&lt;&gt;"",$J1581&lt;&gt;"",$J1581&lt;=Boshqaruv!$C$10,OR($K1581="",$K1581&gt;Boshqaruv!$C$10),$L1581&lt;&gt;"Tibbiy qarshi ko'rsatma"),1,"")</f>
        <v/>
      </c>
      <c r="Q1581" s="28" t="n">
        <f aca="false">IF(AND($B1581&lt;&gt;"",$J1581&gt;=Boshqaruv!$C$9,$J1581&lt;=Boshqaruv!$C$10),IF(COUNTIFS($B$4:$B1580,$B1581,$C$4:$C1580,$C1581,$J$4:$J1580,"&gt;="&amp;Boshqaruv!$C$9,$J$4:$J1580,"&lt;="&amp;Boshqaruv!$C$10)=0,1,0),0)</f>
        <v>0</v>
      </c>
      <c r="R1581" s="28" t="n">
        <f aca="false">IF(AND($B1581&lt;&gt;"",$J1581&gt;=Boshqaruv!$C$9,$J1581&lt;=Boshqaruv!$C$10,$K1581&lt;&gt;"",$K1581&lt;=Boshqaruv!$C$10),IF(COUNTIFS($B$4:$B1580,$B1581,$C$4:$C1580,$C1581,$J$4:$J1580,"&gt;="&amp;Boshqaruv!$C$9,$J$4:$J1580,"&lt;="&amp;Boshqaruv!$C$10,$K$4:$K1580,"&lt;&gt;",$K$4:$K1580,"&lt;="&amp;Boshqaruv!$C$10)=0,1,0),0)</f>
        <v>0</v>
      </c>
      <c r="S1581" s="28" t="n">
        <f aca="false">IF($P1581=1,IF(COUNTIFS($B$4:$B1580,$B1581,$C$4:$C1580,$C1581,$P$4:$P1580,1)=0,1,0),0)</f>
        <v>0</v>
      </c>
      <c r="T1581" s="12"/>
    </row>
    <row r="1582" customFormat="false" ht="15" hidden="false" customHeight="false" outlineLevel="0" collapsed="false">
      <c r="A1582" s="20" t="n">
        <v>1578</v>
      </c>
      <c r="B1582" s="12"/>
      <c r="C1582" s="13"/>
      <c r="D1582" s="24"/>
      <c r="E1582" s="12"/>
      <c r="F1582" s="12"/>
      <c r="G1582" s="25"/>
      <c r="H1582" s="25"/>
      <c r="I1582" s="25"/>
      <c r="J1582" s="13"/>
      <c r="K1582" s="13"/>
      <c r="L1582" s="25"/>
      <c r="M1582" s="14" t="str">
        <f aca="false">IF(OR($C1582="",$J1582=""),"",INT(($J1582-$C1582)/365.25))</f>
        <v/>
      </c>
      <c r="N1582" s="14" t="str">
        <f aca="false">IF($M1582="","",IF($M1582&lt;2,"Ha","Yo'q"))</f>
        <v/>
      </c>
      <c r="O1582" s="14" t="str">
        <f aca="false">IF($M1582="","",IF(AND($M1582&gt;=7,$M1582&lt;=17),"Ha","Yo'q"))</f>
        <v/>
      </c>
      <c r="P1582" s="14" t="str">
        <f aca="false">IF(AND($B1582&lt;&gt;"",$J1582&lt;&gt;"",$J1582&lt;=Boshqaruv!$C$10,OR($K1582="",$K1582&gt;Boshqaruv!$C$10),$L1582&lt;&gt;"Tibbiy qarshi ko'rsatma"),1,"")</f>
        <v/>
      </c>
      <c r="Q1582" s="28" t="n">
        <f aca="false">IF(AND($B1582&lt;&gt;"",$J1582&gt;=Boshqaruv!$C$9,$J1582&lt;=Boshqaruv!$C$10),IF(COUNTIFS($B$4:$B1581,$B1582,$C$4:$C1581,$C1582,$J$4:$J1581,"&gt;="&amp;Boshqaruv!$C$9,$J$4:$J1581,"&lt;="&amp;Boshqaruv!$C$10)=0,1,0),0)</f>
        <v>0</v>
      </c>
      <c r="R1582" s="28" t="n">
        <f aca="false">IF(AND($B1582&lt;&gt;"",$J1582&gt;=Boshqaruv!$C$9,$J1582&lt;=Boshqaruv!$C$10,$K1582&lt;&gt;"",$K1582&lt;=Boshqaruv!$C$10),IF(COUNTIFS($B$4:$B1581,$B1582,$C$4:$C1581,$C1582,$J$4:$J1581,"&gt;="&amp;Boshqaruv!$C$9,$J$4:$J1581,"&lt;="&amp;Boshqaruv!$C$10,$K$4:$K1581,"&lt;&gt;",$K$4:$K1581,"&lt;="&amp;Boshqaruv!$C$10)=0,1,0),0)</f>
        <v>0</v>
      </c>
      <c r="S1582" s="28" t="n">
        <f aca="false">IF($P1582=1,IF(COUNTIFS($B$4:$B1581,$B1582,$C$4:$C1581,$C1582,$P$4:$P1581,1)=0,1,0),0)</f>
        <v>0</v>
      </c>
      <c r="T1582" s="12"/>
    </row>
    <row r="1583" customFormat="false" ht="15" hidden="false" customHeight="false" outlineLevel="0" collapsed="false">
      <c r="A1583" s="20" t="n">
        <v>1579</v>
      </c>
      <c r="B1583" s="12"/>
      <c r="C1583" s="13"/>
      <c r="D1583" s="24"/>
      <c r="E1583" s="12"/>
      <c r="F1583" s="12"/>
      <c r="G1583" s="25"/>
      <c r="H1583" s="25"/>
      <c r="I1583" s="25"/>
      <c r="J1583" s="13"/>
      <c r="K1583" s="13"/>
      <c r="L1583" s="25"/>
      <c r="M1583" s="14" t="str">
        <f aca="false">IF(OR($C1583="",$J1583=""),"",INT(($J1583-$C1583)/365.25))</f>
        <v/>
      </c>
      <c r="N1583" s="14" t="str">
        <f aca="false">IF($M1583="","",IF($M1583&lt;2,"Ha","Yo'q"))</f>
        <v/>
      </c>
      <c r="O1583" s="14" t="str">
        <f aca="false">IF($M1583="","",IF(AND($M1583&gt;=7,$M1583&lt;=17),"Ha","Yo'q"))</f>
        <v/>
      </c>
      <c r="P1583" s="14" t="str">
        <f aca="false">IF(AND($B1583&lt;&gt;"",$J1583&lt;&gt;"",$J1583&lt;=Boshqaruv!$C$10,OR($K1583="",$K1583&gt;Boshqaruv!$C$10),$L1583&lt;&gt;"Tibbiy qarshi ko'rsatma"),1,"")</f>
        <v/>
      </c>
      <c r="Q1583" s="28" t="n">
        <f aca="false">IF(AND($B1583&lt;&gt;"",$J1583&gt;=Boshqaruv!$C$9,$J1583&lt;=Boshqaruv!$C$10),IF(COUNTIFS($B$4:$B1582,$B1583,$C$4:$C1582,$C1583,$J$4:$J1582,"&gt;="&amp;Boshqaruv!$C$9,$J$4:$J1582,"&lt;="&amp;Boshqaruv!$C$10)=0,1,0),0)</f>
        <v>0</v>
      </c>
      <c r="R1583" s="28" t="n">
        <f aca="false">IF(AND($B1583&lt;&gt;"",$J1583&gt;=Boshqaruv!$C$9,$J1583&lt;=Boshqaruv!$C$10,$K1583&lt;&gt;"",$K1583&lt;=Boshqaruv!$C$10),IF(COUNTIFS($B$4:$B1582,$B1583,$C$4:$C1582,$C1583,$J$4:$J1582,"&gt;="&amp;Boshqaruv!$C$9,$J$4:$J1582,"&lt;="&amp;Boshqaruv!$C$10,$K$4:$K1582,"&lt;&gt;",$K$4:$K1582,"&lt;="&amp;Boshqaruv!$C$10)=0,1,0),0)</f>
        <v>0</v>
      </c>
      <c r="S1583" s="28" t="n">
        <f aca="false">IF($P1583=1,IF(COUNTIFS($B$4:$B1582,$B1583,$C$4:$C1582,$C1583,$P$4:$P1582,1)=0,1,0),0)</f>
        <v>0</v>
      </c>
      <c r="T1583" s="12"/>
    </row>
    <row r="1584" customFormat="false" ht="15" hidden="false" customHeight="false" outlineLevel="0" collapsed="false">
      <c r="A1584" s="20" t="n">
        <v>1580</v>
      </c>
      <c r="B1584" s="12"/>
      <c r="C1584" s="13"/>
      <c r="D1584" s="24"/>
      <c r="E1584" s="12"/>
      <c r="F1584" s="12"/>
      <c r="G1584" s="25"/>
      <c r="H1584" s="25"/>
      <c r="I1584" s="25"/>
      <c r="J1584" s="13"/>
      <c r="K1584" s="13"/>
      <c r="L1584" s="25"/>
      <c r="M1584" s="14" t="str">
        <f aca="false">IF(OR($C1584="",$J1584=""),"",INT(($J1584-$C1584)/365.25))</f>
        <v/>
      </c>
      <c r="N1584" s="14" t="str">
        <f aca="false">IF($M1584="","",IF($M1584&lt;2,"Ha","Yo'q"))</f>
        <v/>
      </c>
      <c r="O1584" s="14" t="str">
        <f aca="false">IF($M1584="","",IF(AND($M1584&gt;=7,$M1584&lt;=17),"Ha","Yo'q"))</f>
        <v/>
      </c>
      <c r="P1584" s="14" t="str">
        <f aca="false">IF(AND($B1584&lt;&gt;"",$J1584&lt;&gt;"",$J1584&lt;=Boshqaruv!$C$10,OR($K1584="",$K1584&gt;Boshqaruv!$C$10),$L1584&lt;&gt;"Tibbiy qarshi ko'rsatma"),1,"")</f>
        <v/>
      </c>
      <c r="Q1584" s="28" t="n">
        <f aca="false">IF(AND($B1584&lt;&gt;"",$J1584&gt;=Boshqaruv!$C$9,$J1584&lt;=Boshqaruv!$C$10),IF(COUNTIFS($B$4:$B1583,$B1584,$C$4:$C1583,$C1584,$J$4:$J1583,"&gt;="&amp;Boshqaruv!$C$9,$J$4:$J1583,"&lt;="&amp;Boshqaruv!$C$10)=0,1,0),0)</f>
        <v>0</v>
      </c>
      <c r="R1584" s="28" t="n">
        <f aca="false">IF(AND($B1584&lt;&gt;"",$J1584&gt;=Boshqaruv!$C$9,$J1584&lt;=Boshqaruv!$C$10,$K1584&lt;&gt;"",$K1584&lt;=Boshqaruv!$C$10),IF(COUNTIFS($B$4:$B1583,$B1584,$C$4:$C1583,$C1584,$J$4:$J1583,"&gt;="&amp;Boshqaruv!$C$9,$J$4:$J1583,"&lt;="&amp;Boshqaruv!$C$10,$K$4:$K1583,"&lt;&gt;",$K$4:$K1583,"&lt;="&amp;Boshqaruv!$C$10)=0,1,0),0)</f>
        <v>0</v>
      </c>
      <c r="S1584" s="28" t="n">
        <f aca="false">IF($P1584=1,IF(COUNTIFS($B$4:$B1583,$B1584,$C$4:$C1583,$C1584,$P$4:$P1583,1)=0,1,0),0)</f>
        <v>0</v>
      </c>
      <c r="T1584" s="12"/>
    </row>
    <row r="1585" customFormat="false" ht="15" hidden="false" customHeight="false" outlineLevel="0" collapsed="false">
      <c r="A1585" s="20" t="n">
        <v>1581</v>
      </c>
      <c r="B1585" s="12"/>
      <c r="C1585" s="13"/>
      <c r="D1585" s="24"/>
      <c r="E1585" s="12"/>
      <c r="F1585" s="12"/>
      <c r="G1585" s="25"/>
      <c r="H1585" s="25"/>
      <c r="I1585" s="25"/>
      <c r="J1585" s="13"/>
      <c r="K1585" s="13"/>
      <c r="L1585" s="25"/>
      <c r="M1585" s="14" t="str">
        <f aca="false">IF(OR($C1585="",$J1585=""),"",INT(($J1585-$C1585)/365.25))</f>
        <v/>
      </c>
      <c r="N1585" s="14" t="str">
        <f aca="false">IF($M1585="","",IF($M1585&lt;2,"Ha","Yo'q"))</f>
        <v/>
      </c>
      <c r="O1585" s="14" t="str">
        <f aca="false">IF($M1585="","",IF(AND($M1585&gt;=7,$M1585&lt;=17),"Ha","Yo'q"))</f>
        <v/>
      </c>
      <c r="P1585" s="14" t="str">
        <f aca="false">IF(AND($B1585&lt;&gt;"",$J1585&lt;&gt;"",$J1585&lt;=Boshqaruv!$C$10,OR($K1585="",$K1585&gt;Boshqaruv!$C$10),$L1585&lt;&gt;"Tibbiy qarshi ko'rsatma"),1,"")</f>
        <v/>
      </c>
      <c r="Q1585" s="28" t="n">
        <f aca="false">IF(AND($B1585&lt;&gt;"",$J1585&gt;=Boshqaruv!$C$9,$J1585&lt;=Boshqaruv!$C$10),IF(COUNTIFS($B$4:$B1584,$B1585,$C$4:$C1584,$C1585,$J$4:$J1584,"&gt;="&amp;Boshqaruv!$C$9,$J$4:$J1584,"&lt;="&amp;Boshqaruv!$C$10)=0,1,0),0)</f>
        <v>0</v>
      </c>
      <c r="R1585" s="28" t="n">
        <f aca="false">IF(AND($B1585&lt;&gt;"",$J1585&gt;=Boshqaruv!$C$9,$J1585&lt;=Boshqaruv!$C$10,$K1585&lt;&gt;"",$K1585&lt;=Boshqaruv!$C$10),IF(COUNTIFS($B$4:$B1584,$B1585,$C$4:$C1584,$C1585,$J$4:$J1584,"&gt;="&amp;Boshqaruv!$C$9,$J$4:$J1584,"&lt;="&amp;Boshqaruv!$C$10,$K$4:$K1584,"&lt;&gt;",$K$4:$K1584,"&lt;="&amp;Boshqaruv!$C$10)=0,1,0),0)</f>
        <v>0</v>
      </c>
      <c r="S1585" s="28" t="n">
        <f aca="false">IF($P1585=1,IF(COUNTIFS($B$4:$B1584,$B1585,$C$4:$C1584,$C1585,$P$4:$P1584,1)=0,1,0),0)</f>
        <v>0</v>
      </c>
      <c r="T1585" s="12"/>
    </row>
    <row r="1586" customFormat="false" ht="15" hidden="false" customHeight="false" outlineLevel="0" collapsed="false">
      <c r="A1586" s="20" t="n">
        <v>1582</v>
      </c>
      <c r="B1586" s="12"/>
      <c r="C1586" s="13"/>
      <c r="D1586" s="24"/>
      <c r="E1586" s="12"/>
      <c r="F1586" s="12"/>
      <c r="G1586" s="25"/>
      <c r="H1586" s="25"/>
      <c r="I1586" s="25"/>
      <c r="J1586" s="13"/>
      <c r="K1586" s="13"/>
      <c r="L1586" s="25"/>
      <c r="M1586" s="14" t="str">
        <f aca="false">IF(OR($C1586="",$J1586=""),"",INT(($J1586-$C1586)/365.25))</f>
        <v/>
      </c>
      <c r="N1586" s="14" t="str">
        <f aca="false">IF($M1586="","",IF($M1586&lt;2,"Ha","Yo'q"))</f>
        <v/>
      </c>
      <c r="O1586" s="14" t="str">
        <f aca="false">IF($M1586="","",IF(AND($M1586&gt;=7,$M1586&lt;=17),"Ha","Yo'q"))</f>
        <v/>
      </c>
      <c r="P1586" s="14" t="str">
        <f aca="false">IF(AND($B1586&lt;&gt;"",$J1586&lt;&gt;"",$J1586&lt;=Boshqaruv!$C$10,OR($K1586="",$K1586&gt;Boshqaruv!$C$10),$L1586&lt;&gt;"Tibbiy qarshi ko'rsatma"),1,"")</f>
        <v/>
      </c>
      <c r="Q1586" s="28" t="n">
        <f aca="false">IF(AND($B1586&lt;&gt;"",$J1586&gt;=Boshqaruv!$C$9,$J1586&lt;=Boshqaruv!$C$10),IF(COUNTIFS($B$4:$B1585,$B1586,$C$4:$C1585,$C1586,$J$4:$J1585,"&gt;="&amp;Boshqaruv!$C$9,$J$4:$J1585,"&lt;="&amp;Boshqaruv!$C$10)=0,1,0),0)</f>
        <v>0</v>
      </c>
      <c r="R1586" s="28" t="n">
        <f aca="false">IF(AND($B1586&lt;&gt;"",$J1586&gt;=Boshqaruv!$C$9,$J1586&lt;=Boshqaruv!$C$10,$K1586&lt;&gt;"",$K1586&lt;=Boshqaruv!$C$10),IF(COUNTIFS($B$4:$B1585,$B1586,$C$4:$C1585,$C1586,$J$4:$J1585,"&gt;="&amp;Boshqaruv!$C$9,$J$4:$J1585,"&lt;="&amp;Boshqaruv!$C$10,$K$4:$K1585,"&lt;&gt;",$K$4:$K1585,"&lt;="&amp;Boshqaruv!$C$10)=0,1,0),0)</f>
        <v>0</v>
      </c>
      <c r="S1586" s="28" t="n">
        <f aca="false">IF($P1586=1,IF(COUNTIFS($B$4:$B1585,$B1586,$C$4:$C1585,$C1586,$P$4:$P1585,1)=0,1,0),0)</f>
        <v>0</v>
      </c>
      <c r="T1586" s="12"/>
    </row>
    <row r="1587" customFormat="false" ht="15" hidden="false" customHeight="false" outlineLevel="0" collapsed="false">
      <c r="A1587" s="20" t="n">
        <v>1583</v>
      </c>
      <c r="B1587" s="12"/>
      <c r="C1587" s="13"/>
      <c r="D1587" s="24"/>
      <c r="E1587" s="12"/>
      <c r="F1587" s="12"/>
      <c r="G1587" s="25"/>
      <c r="H1587" s="25"/>
      <c r="I1587" s="25"/>
      <c r="J1587" s="13"/>
      <c r="K1587" s="13"/>
      <c r="L1587" s="25"/>
      <c r="M1587" s="14" t="str">
        <f aca="false">IF(OR($C1587="",$J1587=""),"",INT(($J1587-$C1587)/365.25))</f>
        <v/>
      </c>
      <c r="N1587" s="14" t="str">
        <f aca="false">IF($M1587="","",IF($M1587&lt;2,"Ha","Yo'q"))</f>
        <v/>
      </c>
      <c r="O1587" s="14" t="str">
        <f aca="false">IF($M1587="","",IF(AND($M1587&gt;=7,$M1587&lt;=17),"Ha","Yo'q"))</f>
        <v/>
      </c>
      <c r="P1587" s="14" t="str">
        <f aca="false">IF(AND($B1587&lt;&gt;"",$J1587&lt;&gt;"",$J1587&lt;=Boshqaruv!$C$10,OR($K1587="",$K1587&gt;Boshqaruv!$C$10),$L1587&lt;&gt;"Tibbiy qarshi ko'rsatma"),1,"")</f>
        <v/>
      </c>
      <c r="Q1587" s="28" t="n">
        <f aca="false">IF(AND($B1587&lt;&gt;"",$J1587&gt;=Boshqaruv!$C$9,$J1587&lt;=Boshqaruv!$C$10),IF(COUNTIFS($B$4:$B1586,$B1587,$C$4:$C1586,$C1587,$J$4:$J1586,"&gt;="&amp;Boshqaruv!$C$9,$J$4:$J1586,"&lt;="&amp;Boshqaruv!$C$10)=0,1,0),0)</f>
        <v>0</v>
      </c>
      <c r="R1587" s="28" t="n">
        <f aca="false">IF(AND($B1587&lt;&gt;"",$J1587&gt;=Boshqaruv!$C$9,$J1587&lt;=Boshqaruv!$C$10,$K1587&lt;&gt;"",$K1587&lt;=Boshqaruv!$C$10),IF(COUNTIFS($B$4:$B1586,$B1587,$C$4:$C1586,$C1587,$J$4:$J1586,"&gt;="&amp;Boshqaruv!$C$9,$J$4:$J1586,"&lt;="&amp;Boshqaruv!$C$10,$K$4:$K1586,"&lt;&gt;",$K$4:$K1586,"&lt;="&amp;Boshqaruv!$C$10)=0,1,0),0)</f>
        <v>0</v>
      </c>
      <c r="S1587" s="28" t="n">
        <f aca="false">IF($P1587=1,IF(COUNTIFS($B$4:$B1586,$B1587,$C$4:$C1586,$C1587,$P$4:$P1586,1)=0,1,0),0)</f>
        <v>0</v>
      </c>
      <c r="T1587" s="12"/>
    </row>
    <row r="1588" customFormat="false" ht="15" hidden="false" customHeight="false" outlineLevel="0" collapsed="false">
      <c r="A1588" s="20" t="n">
        <v>1584</v>
      </c>
      <c r="B1588" s="12"/>
      <c r="C1588" s="13"/>
      <c r="D1588" s="24"/>
      <c r="E1588" s="12"/>
      <c r="F1588" s="12"/>
      <c r="G1588" s="25"/>
      <c r="H1588" s="25"/>
      <c r="I1588" s="25"/>
      <c r="J1588" s="13"/>
      <c r="K1588" s="13"/>
      <c r="L1588" s="25"/>
      <c r="M1588" s="14" t="str">
        <f aca="false">IF(OR($C1588="",$J1588=""),"",INT(($J1588-$C1588)/365.25))</f>
        <v/>
      </c>
      <c r="N1588" s="14" t="str">
        <f aca="false">IF($M1588="","",IF($M1588&lt;2,"Ha","Yo'q"))</f>
        <v/>
      </c>
      <c r="O1588" s="14" t="str">
        <f aca="false">IF($M1588="","",IF(AND($M1588&gt;=7,$M1588&lt;=17),"Ha","Yo'q"))</f>
        <v/>
      </c>
      <c r="P1588" s="14" t="str">
        <f aca="false">IF(AND($B1588&lt;&gt;"",$J1588&lt;&gt;"",$J1588&lt;=Boshqaruv!$C$10,OR($K1588="",$K1588&gt;Boshqaruv!$C$10),$L1588&lt;&gt;"Tibbiy qarshi ko'rsatma"),1,"")</f>
        <v/>
      </c>
      <c r="Q1588" s="28" t="n">
        <f aca="false">IF(AND($B1588&lt;&gt;"",$J1588&gt;=Boshqaruv!$C$9,$J1588&lt;=Boshqaruv!$C$10),IF(COUNTIFS($B$4:$B1587,$B1588,$C$4:$C1587,$C1588,$J$4:$J1587,"&gt;="&amp;Boshqaruv!$C$9,$J$4:$J1587,"&lt;="&amp;Boshqaruv!$C$10)=0,1,0),0)</f>
        <v>0</v>
      </c>
      <c r="R1588" s="28" t="n">
        <f aca="false">IF(AND($B1588&lt;&gt;"",$J1588&gt;=Boshqaruv!$C$9,$J1588&lt;=Boshqaruv!$C$10,$K1588&lt;&gt;"",$K1588&lt;=Boshqaruv!$C$10),IF(COUNTIFS($B$4:$B1587,$B1588,$C$4:$C1587,$C1588,$J$4:$J1587,"&gt;="&amp;Boshqaruv!$C$9,$J$4:$J1587,"&lt;="&amp;Boshqaruv!$C$10,$K$4:$K1587,"&lt;&gt;",$K$4:$K1587,"&lt;="&amp;Boshqaruv!$C$10)=0,1,0),0)</f>
        <v>0</v>
      </c>
      <c r="S1588" s="28" t="n">
        <f aca="false">IF($P1588=1,IF(COUNTIFS($B$4:$B1587,$B1588,$C$4:$C1587,$C1588,$P$4:$P1587,1)=0,1,0),0)</f>
        <v>0</v>
      </c>
      <c r="T1588" s="12"/>
    </row>
    <row r="1589" customFormat="false" ht="15" hidden="false" customHeight="false" outlineLevel="0" collapsed="false">
      <c r="A1589" s="20" t="n">
        <v>1585</v>
      </c>
      <c r="B1589" s="12"/>
      <c r="C1589" s="13"/>
      <c r="D1589" s="24"/>
      <c r="E1589" s="12"/>
      <c r="F1589" s="12"/>
      <c r="G1589" s="25"/>
      <c r="H1589" s="25"/>
      <c r="I1589" s="25"/>
      <c r="J1589" s="13"/>
      <c r="K1589" s="13"/>
      <c r="L1589" s="25"/>
      <c r="M1589" s="14" t="str">
        <f aca="false">IF(OR($C1589="",$J1589=""),"",INT(($J1589-$C1589)/365.25))</f>
        <v/>
      </c>
      <c r="N1589" s="14" t="str">
        <f aca="false">IF($M1589="","",IF($M1589&lt;2,"Ha","Yo'q"))</f>
        <v/>
      </c>
      <c r="O1589" s="14" t="str">
        <f aca="false">IF($M1589="","",IF(AND($M1589&gt;=7,$M1589&lt;=17),"Ha","Yo'q"))</f>
        <v/>
      </c>
      <c r="P1589" s="14" t="str">
        <f aca="false">IF(AND($B1589&lt;&gt;"",$J1589&lt;&gt;"",$J1589&lt;=Boshqaruv!$C$10,OR($K1589="",$K1589&gt;Boshqaruv!$C$10),$L1589&lt;&gt;"Tibbiy qarshi ko'rsatma"),1,"")</f>
        <v/>
      </c>
      <c r="Q1589" s="28" t="n">
        <f aca="false">IF(AND($B1589&lt;&gt;"",$J1589&gt;=Boshqaruv!$C$9,$J1589&lt;=Boshqaruv!$C$10),IF(COUNTIFS($B$4:$B1588,$B1589,$C$4:$C1588,$C1589,$J$4:$J1588,"&gt;="&amp;Boshqaruv!$C$9,$J$4:$J1588,"&lt;="&amp;Boshqaruv!$C$10)=0,1,0),0)</f>
        <v>0</v>
      </c>
      <c r="R1589" s="28" t="n">
        <f aca="false">IF(AND($B1589&lt;&gt;"",$J1589&gt;=Boshqaruv!$C$9,$J1589&lt;=Boshqaruv!$C$10,$K1589&lt;&gt;"",$K1589&lt;=Boshqaruv!$C$10),IF(COUNTIFS($B$4:$B1588,$B1589,$C$4:$C1588,$C1589,$J$4:$J1588,"&gt;="&amp;Boshqaruv!$C$9,$J$4:$J1588,"&lt;="&amp;Boshqaruv!$C$10,$K$4:$K1588,"&lt;&gt;",$K$4:$K1588,"&lt;="&amp;Boshqaruv!$C$10)=0,1,0),0)</f>
        <v>0</v>
      </c>
      <c r="S1589" s="28" t="n">
        <f aca="false">IF($P1589=1,IF(COUNTIFS($B$4:$B1588,$B1589,$C$4:$C1588,$C1589,$P$4:$P1588,1)=0,1,0),0)</f>
        <v>0</v>
      </c>
      <c r="T1589" s="12"/>
    </row>
    <row r="1590" customFormat="false" ht="15" hidden="false" customHeight="false" outlineLevel="0" collapsed="false">
      <c r="A1590" s="20" t="n">
        <v>1586</v>
      </c>
      <c r="B1590" s="12"/>
      <c r="C1590" s="13"/>
      <c r="D1590" s="24"/>
      <c r="E1590" s="12"/>
      <c r="F1590" s="12"/>
      <c r="G1590" s="25"/>
      <c r="H1590" s="25"/>
      <c r="I1590" s="25"/>
      <c r="J1590" s="13"/>
      <c r="K1590" s="13"/>
      <c r="L1590" s="25"/>
      <c r="M1590" s="14" t="str">
        <f aca="false">IF(OR($C1590="",$J1590=""),"",INT(($J1590-$C1590)/365.25))</f>
        <v/>
      </c>
      <c r="N1590" s="14" t="str">
        <f aca="false">IF($M1590="","",IF($M1590&lt;2,"Ha","Yo'q"))</f>
        <v/>
      </c>
      <c r="O1590" s="14" t="str">
        <f aca="false">IF($M1590="","",IF(AND($M1590&gt;=7,$M1590&lt;=17),"Ha","Yo'q"))</f>
        <v/>
      </c>
      <c r="P1590" s="14" t="str">
        <f aca="false">IF(AND($B1590&lt;&gt;"",$J1590&lt;&gt;"",$J1590&lt;=Boshqaruv!$C$10,OR($K1590="",$K1590&gt;Boshqaruv!$C$10),$L1590&lt;&gt;"Tibbiy qarshi ko'rsatma"),1,"")</f>
        <v/>
      </c>
      <c r="Q1590" s="28" t="n">
        <f aca="false">IF(AND($B1590&lt;&gt;"",$J1590&gt;=Boshqaruv!$C$9,$J1590&lt;=Boshqaruv!$C$10),IF(COUNTIFS($B$4:$B1589,$B1590,$C$4:$C1589,$C1590,$J$4:$J1589,"&gt;="&amp;Boshqaruv!$C$9,$J$4:$J1589,"&lt;="&amp;Boshqaruv!$C$10)=0,1,0),0)</f>
        <v>0</v>
      </c>
      <c r="R1590" s="28" t="n">
        <f aca="false">IF(AND($B1590&lt;&gt;"",$J1590&gt;=Boshqaruv!$C$9,$J1590&lt;=Boshqaruv!$C$10,$K1590&lt;&gt;"",$K1590&lt;=Boshqaruv!$C$10),IF(COUNTIFS($B$4:$B1589,$B1590,$C$4:$C1589,$C1590,$J$4:$J1589,"&gt;="&amp;Boshqaruv!$C$9,$J$4:$J1589,"&lt;="&amp;Boshqaruv!$C$10,$K$4:$K1589,"&lt;&gt;",$K$4:$K1589,"&lt;="&amp;Boshqaruv!$C$10)=0,1,0),0)</f>
        <v>0</v>
      </c>
      <c r="S1590" s="28" t="n">
        <f aca="false">IF($P1590=1,IF(COUNTIFS($B$4:$B1589,$B1590,$C$4:$C1589,$C1590,$P$4:$P1589,1)=0,1,0),0)</f>
        <v>0</v>
      </c>
      <c r="T1590" s="12"/>
    </row>
    <row r="1591" customFormat="false" ht="15" hidden="false" customHeight="false" outlineLevel="0" collapsed="false">
      <c r="A1591" s="20" t="n">
        <v>1587</v>
      </c>
      <c r="B1591" s="12"/>
      <c r="C1591" s="13"/>
      <c r="D1591" s="24"/>
      <c r="E1591" s="12"/>
      <c r="F1591" s="12"/>
      <c r="G1591" s="25"/>
      <c r="H1591" s="25"/>
      <c r="I1591" s="25"/>
      <c r="J1591" s="13"/>
      <c r="K1591" s="13"/>
      <c r="L1591" s="25"/>
      <c r="M1591" s="14" t="str">
        <f aca="false">IF(OR($C1591="",$J1591=""),"",INT(($J1591-$C1591)/365.25))</f>
        <v/>
      </c>
      <c r="N1591" s="14" t="str">
        <f aca="false">IF($M1591="","",IF($M1591&lt;2,"Ha","Yo'q"))</f>
        <v/>
      </c>
      <c r="O1591" s="14" t="str">
        <f aca="false">IF($M1591="","",IF(AND($M1591&gt;=7,$M1591&lt;=17),"Ha","Yo'q"))</f>
        <v/>
      </c>
      <c r="P1591" s="14" t="str">
        <f aca="false">IF(AND($B1591&lt;&gt;"",$J1591&lt;&gt;"",$J1591&lt;=Boshqaruv!$C$10,OR($K1591="",$K1591&gt;Boshqaruv!$C$10),$L1591&lt;&gt;"Tibbiy qarshi ko'rsatma"),1,"")</f>
        <v/>
      </c>
      <c r="Q1591" s="28" t="n">
        <f aca="false">IF(AND($B1591&lt;&gt;"",$J1591&gt;=Boshqaruv!$C$9,$J1591&lt;=Boshqaruv!$C$10),IF(COUNTIFS($B$4:$B1590,$B1591,$C$4:$C1590,$C1591,$J$4:$J1590,"&gt;="&amp;Boshqaruv!$C$9,$J$4:$J1590,"&lt;="&amp;Boshqaruv!$C$10)=0,1,0),0)</f>
        <v>0</v>
      </c>
      <c r="R1591" s="28" t="n">
        <f aca="false">IF(AND($B1591&lt;&gt;"",$J1591&gt;=Boshqaruv!$C$9,$J1591&lt;=Boshqaruv!$C$10,$K1591&lt;&gt;"",$K1591&lt;=Boshqaruv!$C$10),IF(COUNTIFS($B$4:$B1590,$B1591,$C$4:$C1590,$C1591,$J$4:$J1590,"&gt;="&amp;Boshqaruv!$C$9,$J$4:$J1590,"&lt;="&amp;Boshqaruv!$C$10,$K$4:$K1590,"&lt;&gt;",$K$4:$K1590,"&lt;="&amp;Boshqaruv!$C$10)=0,1,0),0)</f>
        <v>0</v>
      </c>
      <c r="S1591" s="28" t="n">
        <f aca="false">IF($P1591=1,IF(COUNTIFS($B$4:$B1590,$B1591,$C$4:$C1590,$C1591,$P$4:$P1590,1)=0,1,0),0)</f>
        <v>0</v>
      </c>
      <c r="T1591" s="12"/>
    </row>
    <row r="1592" customFormat="false" ht="15" hidden="false" customHeight="false" outlineLevel="0" collapsed="false">
      <c r="A1592" s="20" t="n">
        <v>1588</v>
      </c>
      <c r="B1592" s="12"/>
      <c r="C1592" s="13"/>
      <c r="D1592" s="24"/>
      <c r="E1592" s="12"/>
      <c r="F1592" s="12"/>
      <c r="G1592" s="25"/>
      <c r="H1592" s="25"/>
      <c r="I1592" s="25"/>
      <c r="J1592" s="13"/>
      <c r="K1592" s="13"/>
      <c r="L1592" s="25"/>
      <c r="M1592" s="14" t="str">
        <f aca="false">IF(OR($C1592="",$J1592=""),"",INT(($J1592-$C1592)/365.25))</f>
        <v/>
      </c>
      <c r="N1592" s="14" t="str">
        <f aca="false">IF($M1592="","",IF($M1592&lt;2,"Ha","Yo'q"))</f>
        <v/>
      </c>
      <c r="O1592" s="14" t="str">
        <f aca="false">IF($M1592="","",IF(AND($M1592&gt;=7,$M1592&lt;=17),"Ha","Yo'q"))</f>
        <v/>
      </c>
      <c r="P1592" s="14" t="str">
        <f aca="false">IF(AND($B1592&lt;&gt;"",$J1592&lt;&gt;"",$J1592&lt;=Boshqaruv!$C$10,OR($K1592="",$K1592&gt;Boshqaruv!$C$10),$L1592&lt;&gt;"Tibbiy qarshi ko'rsatma"),1,"")</f>
        <v/>
      </c>
      <c r="Q1592" s="28" t="n">
        <f aca="false">IF(AND($B1592&lt;&gt;"",$J1592&gt;=Boshqaruv!$C$9,$J1592&lt;=Boshqaruv!$C$10),IF(COUNTIFS($B$4:$B1591,$B1592,$C$4:$C1591,$C1592,$J$4:$J1591,"&gt;="&amp;Boshqaruv!$C$9,$J$4:$J1591,"&lt;="&amp;Boshqaruv!$C$10)=0,1,0),0)</f>
        <v>0</v>
      </c>
      <c r="R1592" s="28" t="n">
        <f aca="false">IF(AND($B1592&lt;&gt;"",$J1592&gt;=Boshqaruv!$C$9,$J1592&lt;=Boshqaruv!$C$10,$K1592&lt;&gt;"",$K1592&lt;=Boshqaruv!$C$10),IF(COUNTIFS($B$4:$B1591,$B1592,$C$4:$C1591,$C1592,$J$4:$J1591,"&gt;="&amp;Boshqaruv!$C$9,$J$4:$J1591,"&lt;="&amp;Boshqaruv!$C$10,$K$4:$K1591,"&lt;&gt;",$K$4:$K1591,"&lt;="&amp;Boshqaruv!$C$10)=0,1,0),0)</f>
        <v>0</v>
      </c>
      <c r="S1592" s="28" t="n">
        <f aca="false">IF($P1592=1,IF(COUNTIFS($B$4:$B1591,$B1592,$C$4:$C1591,$C1592,$P$4:$P1591,1)=0,1,0),0)</f>
        <v>0</v>
      </c>
      <c r="T1592" s="12"/>
    </row>
    <row r="1593" customFormat="false" ht="15" hidden="false" customHeight="false" outlineLevel="0" collapsed="false">
      <c r="A1593" s="20" t="n">
        <v>1589</v>
      </c>
      <c r="B1593" s="12"/>
      <c r="C1593" s="13"/>
      <c r="D1593" s="24"/>
      <c r="E1593" s="12"/>
      <c r="F1593" s="12"/>
      <c r="G1593" s="25"/>
      <c r="H1593" s="25"/>
      <c r="I1593" s="25"/>
      <c r="J1593" s="13"/>
      <c r="K1593" s="13"/>
      <c r="L1593" s="25"/>
      <c r="M1593" s="14" t="str">
        <f aca="false">IF(OR($C1593="",$J1593=""),"",INT(($J1593-$C1593)/365.25))</f>
        <v/>
      </c>
      <c r="N1593" s="14" t="str">
        <f aca="false">IF($M1593="","",IF($M1593&lt;2,"Ha","Yo'q"))</f>
        <v/>
      </c>
      <c r="O1593" s="14" t="str">
        <f aca="false">IF($M1593="","",IF(AND($M1593&gt;=7,$M1593&lt;=17),"Ha","Yo'q"))</f>
        <v/>
      </c>
      <c r="P1593" s="14" t="str">
        <f aca="false">IF(AND($B1593&lt;&gt;"",$J1593&lt;&gt;"",$J1593&lt;=Boshqaruv!$C$10,OR($K1593="",$K1593&gt;Boshqaruv!$C$10),$L1593&lt;&gt;"Tibbiy qarshi ko'rsatma"),1,"")</f>
        <v/>
      </c>
      <c r="Q1593" s="28" t="n">
        <f aca="false">IF(AND($B1593&lt;&gt;"",$J1593&gt;=Boshqaruv!$C$9,$J1593&lt;=Boshqaruv!$C$10),IF(COUNTIFS($B$4:$B1592,$B1593,$C$4:$C1592,$C1593,$J$4:$J1592,"&gt;="&amp;Boshqaruv!$C$9,$J$4:$J1592,"&lt;="&amp;Boshqaruv!$C$10)=0,1,0),0)</f>
        <v>0</v>
      </c>
      <c r="R1593" s="28" t="n">
        <f aca="false">IF(AND($B1593&lt;&gt;"",$J1593&gt;=Boshqaruv!$C$9,$J1593&lt;=Boshqaruv!$C$10,$K1593&lt;&gt;"",$K1593&lt;=Boshqaruv!$C$10),IF(COUNTIFS($B$4:$B1592,$B1593,$C$4:$C1592,$C1593,$J$4:$J1592,"&gt;="&amp;Boshqaruv!$C$9,$J$4:$J1592,"&lt;="&amp;Boshqaruv!$C$10,$K$4:$K1592,"&lt;&gt;",$K$4:$K1592,"&lt;="&amp;Boshqaruv!$C$10)=0,1,0),0)</f>
        <v>0</v>
      </c>
      <c r="S1593" s="28" t="n">
        <f aca="false">IF($P1593=1,IF(COUNTIFS($B$4:$B1592,$B1593,$C$4:$C1592,$C1593,$P$4:$P1592,1)=0,1,0),0)</f>
        <v>0</v>
      </c>
      <c r="T1593" s="12"/>
    </row>
    <row r="1594" customFormat="false" ht="15" hidden="false" customHeight="false" outlineLevel="0" collapsed="false">
      <c r="A1594" s="20" t="n">
        <v>1590</v>
      </c>
      <c r="B1594" s="12"/>
      <c r="C1594" s="13"/>
      <c r="D1594" s="24"/>
      <c r="E1594" s="12"/>
      <c r="F1594" s="12"/>
      <c r="G1594" s="25"/>
      <c r="H1594" s="25"/>
      <c r="I1594" s="25"/>
      <c r="J1594" s="13"/>
      <c r="K1594" s="13"/>
      <c r="L1594" s="25"/>
      <c r="M1594" s="14" t="str">
        <f aca="false">IF(OR($C1594="",$J1594=""),"",INT(($J1594-$C1594)/365.25))</f>
        <v/>
      </c>
      <c r="N1594" s="14" t="str">
        <f aca="false">IF($M1594="","",IF($M1594&lt;2,"Ha","Yo'q"))</f>
        <v/>
      </c>
      <c r="O1594" s="14" t="str">
        <f aca="false">IF($M1594="","",IF(AND($M1594&gt;=7,$M1594&lt;=17),"Ha","Yo'q"))</f>
        <v/>
      </c>
      <c r="P1594" s="14" t="str">
        <f aca="false">IF(AND($B1594&lt;&gt;"",$J1594&lt;&gt;"",$J1594&lt;=Boshqaruv!$C$10,OR($K1594="",$K1594&gt;Boshqaruv!$C$10),$L1594&lt;&gt;"Tibbiy qarshi ko'rsatma"),1,"")</f>
        <v/>
      </c>
      <c r="Q1594" s="28" t="n">
        <f aca="false">IF(AND($B1594&lt;&gt;"",$J1594&gt;=Boshqaruv!$C$9,$J1594&lt;=Boshqaruv!$C$10),IF(COUNTIFS($B$4:$B1593,$B1594,$C$4:$C1593,$C1594,$J$4:$J1593,"&gt;="&amp;Boshqaruv!$C$9,$J$4:$J1593,"&lt;="&amp;Boshqaruv!$C$10)=0,1,0),0)</f>
        <v>0</v>
      </c>
      <c r="R1594" s="28" t="n">
        <f aca="false">IF(AND($B1594&lt;&gt;"",$J1594&gt;=Boshqaruv!$C$9,$J1594&lt;=Boshqaruv!$C$10,$K1594&lt;&gt;"",$K1594&lt;=Boshqaruv!$C$10),IF(COUNTIFS($B$4:$B1593,$B1594,$C$4:$C1593,$C1594,$J$4:$J1593,"&gt;="&amp;Boshqaruv!$C$9,$J$4:$J1593,"&lt;="&amp;Boshqaruv!$C$10,$K$4:$K1593,"&lt;&gt;",$K$4:$K1593,"&lt;="&amp;Boshqaruv!$C$10)=0,1,0),0)</f>
        <v>0</v>
      </c>
      <c r="S1594" s="28" t="n">
        <f aca="false">IF($P1594=1,IF(COUNTIFS($B$4:$B1593,$B1594,$C$4:$C1593,$C1594,$P$4:$P1593,1)=0,1,0),0)</f>
        <v>0</v>
      </c>
      <c r="T1594" s="12"/>
    </row>
    <row r="1595" customFormat="false" ht="15" hidden="false" customHeight="false" outlineLevel="0" collapsed="false">
      <c r="A1595" s="20" t="n">
        <v>1591</v>
      </c>
      <c r="B1595" s="12"/>
      <c r="C1595" s="13"/>
      <c r="D1595" s="24"/>
      <c r="E1595" s="12"/>
      <c r="F1595" s="12"/>
      <c r="G1595" s="25"/>
      <c r="H1595" s="25"/>
      <c r="I1595" s="25"/>
      <c r="J1595" s="13"/>
      <c r="K1595" s="13"/>
      <c r="L1595" s="25"/>
      <c r="M1595" s="14" t="str">
        <f aca="false">IF(OR($C1595="",$J1595=""),"",INT(($J1595-$C1595)/365.25))</f>
        <v/>
      </c>
      <c r="N1595" s="14" t="str">
        <f aca="false">IF($M1595="","",IF($M1595&lt;2,"Ha","Yo'q"))</f>
        <v/>
      </c>
      <c r="O1595" s="14" t="str">
        <f aca="false">IF($M1595="","",IF(AND($M1595&gt;=7,$M1595&lt;=17),"Ha","Yo'q"))</f>
        <v/>
      </c>
      <c r="P1595" s="14" t="str">
        <f aca="false">IF(AND($B1595&lt;&gt;"",$J1595&lt;&gt;"",$J1595&lt;=Boshqaruv!$C$10,OR($K1595="",$K1595&gt;Boshqaruv!$C$10),$L1595&lt;&gt;"Tibbiy qarshi ko'rsatma"),1,"")</f>
        <v/>
      </c>
      <c r="Q1595" s="28" t="n">
        <f aca="false">IF(AND($B1595&lt;&gt;"",$J1595&gt;=Boshqaruv!$C$9,$J1595&lt;=Boshqaruv!$C$10),IF(COUNTIFS($B$4:$B1594,$B1595,$C$4:$C1594,$C1595,$J$4:$J1594,"&gt;="&amp;Boshqaruv!$C$9,$J$4:$J1594,"&lt;="&amp;Boshqaruv!$C$10)=0,1,0),0)</f>
        <v>0</v>
      </c>
      <c r="R1595" s="28" t="n">
        <f aca="false">IF(AND($B1595&lt;&gt;"",$J1595&gt;=Boshqaruv!$C$9,$J1595&lt;=Boshqaruv!$C$10,$K1595&lt;&gt;"",$K1595&lt;=Boshqaruv!$C$10),IF(COUNTIFS($B$4:$B1594,$B1595,$C$4:$C1594,$C1595,$J$4:$J1594,"&gt;="&amp;Boshqaruv!$C$9,$J$4:$J1594,"&lt;="&amp;Boshqaruv!$C$10,$K$4:$K1594,"&lt;&gt;",$K$4:$K1594,"&lt;="&amp;Boshqaruv!$C$10)=0,1,0),0)</f>
        <v>0</v>
      </c>
      <c r="S1595" s="28" t="n">
        <f aca="false">IF($P1595=1,IF(COUNTIFS($B$4:$B1594,$B1595,$C$4:$C1594,$C1595,$P$4:$P1594,1)=0,1,0),0)</f>
        <v>0</v>
      </c>
      <c r="T1595" s="12"/>
    </row>
    <row r="1596" customFormat="false" ht="15" hidden="false" customHeight="false" outlineLevel="0" collapsed="false">
      <c r="A1596" s="20" t="n">
        <v>1592</v>
      </c>
      <c r="B1596" s="12"/>
      <c r="C1596" s="13"/>
      <c r="D1596" s="24"/>
      <c r="E1596" s="12"/>
      <c r="F1596" s="12"/>
      <c r="G1596" s="25"/>
      <c r="H1596" s="25"/>
      <c r="I1596" s="25"/>
      <c r="J1596" s="13"/>
      <c r="K1596" s="13"/>
      <c r="L1596" s="25"/>
      <c r="M1596" s="14" t="str">
        <f aca="false">IF(OR($C1596="",$J1596=""),"",INT(($J1596-$C1596)/365.25))</f>
        <v/>
      </c>
      <c r="N1596" s="14" t="str">
        <f aca="false">IF($M1596="","",IF($M1596&lt;2,"Ha","Yo'q"))</f>
        <v/>
      </c>
      <c r="O1596" s="14" t="str">
        <f aca="false">IF($M1596="","",IF(AND($M1596&gt;=7,$M1596&lt;=17),"Ha","Yo'q"))</f>
        <v/>
      </c>
      <c r="P1596" s="14" t="str">
        <f aca="false">IF(AND($B1596&lt;&gt;"",$J1596&lt;&gt;"",$J1596&lt;=Boshqaruv!$C$10,OR($K1596="",$K1596&gt;Boshqaruv!$C$10),$L1596&lt;&gt;"Tibbiy qarshi ko'rsatma"),1,"")</f>
        <v/>
      </c>
      <c r="Q1596" s="28" t="n">
        <f aca="false">IF(AND($B1596&lt;&gt;"",$J1596&gt;=Boshqaruv!$C$9,$J1596&lt;=Boshqaruv!$C$10),IF(COUNTIFS($B$4:$B1595,$B1596,$C$4:$C1595,$C1596,$J$4:$J1595,"&gt;="&amp;Boshqaruv!$C$9,$J$4:$J1595,"&lt;="&amp;Boshqaruv!$C$10)=0,1,0),0)</f>
        <v>0</v>
      </c>
      <c r="R1596" s="28" t="n">
        <f aca="false">IF(AND($B1596&lt;&gt;"",$J1596&gt;=Boshqaruv!$C$9,$J1596&lt;=Boshqaruv!$C$10,$K1596&lt;&gt;"",$K1596&lt;=Boshqaruv!$C$10),IF(COUNTIFS($B$4:$B1595,$B1596,$C$4:$C1595,$C1596,$J$4:$J1595,"&gt;="&amp;Boshqaruv!$C$9,$J$4:$J1595,"&lt;="&amp;Boshqaruv!$C$10,$K$4:$K1595,"&lt;&gt;",$K$4:$K1595,"&lt;="&amp;Boshqaruv!$C$10)=0,1,0),0)</f>
        <v>0</v>
      </c>
      <c r="S1596" s="28" t="n">
        <f aca="false">IF($P1596=1,IF(COUNTIFS($B$4:$B1595,$B1596,$C$4:$C1595,$C1596,$P$4:$P1595,1)=0,1,0),0)</f>
        <v>0</v>
      </c>
      <c r="T1596" s="12"/>
    </row>
    <row r="1597" customFormat="false" ht="15" hidden="false" customHeight="false" outlineLevel="0" collapsed="false">
      <c r="A1597" s="20" t="n">
        <v>1593</v>
      </c>
      <c r="B1597" s="12"/>
      <c r="C1597" s="13"/>
      <c r="D1597" s="24"/>
      <c r="E1597" s="12"/>
      <c r="F1597" s="12"/>
      <c r="G1597" s="25"/>
      <c r="H1597" s="25"/>
      <c r="I1597" s="25"/>
      <c r="J1597" s="13"/>
      <c r="K1597" s="13"/>
      <c r="L1597" s="25"/>
      <c r="M1597" s="14" t="str">
        <f aca="false">IF(OR($C1597="",$J1597=""),"",INT(($J1597-$C1597)/365.25))</f>
        <v/>
      </c>
      <c r="N1597" s="14" t="str">
        <f aca="false">IF($M1597="","",IF($M1597&lt;2,"Ha","Yo'q"))</f>
        <v/>
      </c>
      <c r="O1597" s="14" t="str">
        <f aca="false">IF($M1597="","",IF(AND($M1597&gt;=7,$M1597&lt;=17),"Ha","Yo'q"))</f>
        <v/>
      </c>
      <c r="P1597" s="14" t="str">
        <f aca="false">IF(AND($B1597&lt;&gt;"",$J1597&lt;&gt;"",$J1597&lt;=Boshqaruv!$C$10,OR($K1597="",$K1597&gt;Boshqaruv!$C$10),$L1597&lt;&gt;"Tibbiy qarshi ko'rsatma"),1,"")</f>
        <v/>
      </c>
      <c r="Q1597" s="28" t="n">
        <f aca="false">IF(AND($B1597&lt;&gt;"",$J1597&gt;=Boshqaruv!$C$9,$J1597&lt;=Boshqaruv!$C$10),IF(COUNTIFS($B$4:$B1596,$B1597,$C$4:$C1596,$C1597,$J$4:$J1596,"&gt;="&amp;Boshqaruv!$C$9,$J$4:$J1596,"&lt;="&amp;Boshqaruv!$C$10)=0,1,0),0)</f>
        <v>0</v>
      </c>
      <c r="R1597" s="28" t="n">
        <f aca="false">IF(AND($B1597&lt;&gt;"",$J1597&gt;=Boshqaruv!$C$9,$J1597&lt;=Boshqaruv!$C$10,$K1597&lt;&gt;"",$K1597&lt;=Boshqaruv!$C$10),IF(COUNTIFS($B$4:$B1596,$B1597,$C$4:$C1596,$C1597,$J$4:$J1596,"&gt;="&amp;Boshqaruv!$C$9,$J$4:$J1596,"&lt;="&amp;Boshqaruv!$C$10,$K$4:$K1596,"&lt;&gt;",$K$4:$K1596,"&lt;="&amp;Boshqaruv!$C$10)=0,1,0),0)</f>
        <v>0</v>
      </c>
      <c r="S1597" s="28" t="n">
        <f aca="false">IF($P1597=1,IF(COUNTIFS($B$4:$B1596,$B1597,$C$4:$C1596,$C1597,$P$4:$P1596,1)=0,1,0),0)</f>
        <v>0</v>
      </c>
      <c r="T1597" s="12"/>
    </row>
    <row r="1598" customFormat="false" ht="15" hidden="false" customHeight="false" outlineLevel="0" collapsed="false">
      <c r="A1598" s="20" t="n">
        <v>1594</v>
      </c>
      <c r="B1598" s="12"/>
      <c r="C1598" s="13"/>
      <c r="D1598" s="24"/>
      <c r="E1598" s="12"/>
      <c r="F1598" s="12"/>
      <c r="G1598" s="25"/>
      <c r="H1598" s="25"/>
      <c r="I1598" s="25"/>
      <c r="J1598" s="13"/>
      <c r="K1598" s="13"/>
      <c r="L1598" s="25"/>
      <c r="M1598" s="14" t="str">
        <f aca="false">IF(OR($C1598="",$J1598=""),"",INT(($J1598-$C1598)/365.25))</f>
        <v/>
      </c>
      <c r="N1598" s="14" t="str">
        <f aca="false">IF($M1598="","",IF($M1598&lt;2,"Ha","Yo'q"))</f>
        <v/>
      </c>
      <c r="O1598" s="14" t="str">
        <f aca="false">IF($M1598="","",IF(AND($M1598&gt;=7,$M1598&lt;=17),"Ha","Yo'q"))</f>
        <v/>
      </c>
      <c r="P1598" s="14" t="str">
        <f aca="false">IF(AND($B1598&lt;&gt;"",$J1598&lt;&gt;"",$J1598&lt;=Boshqaruv!$C$10,OR($K1598="",$K1598&gt;Boshqaruv!$C$10),$L1598&lt;&gt;"Tibbiy qarshi ko'rsatma"),1,"")</f>
        <v/>
      </c>
      <c r="Q1598" s="28" t="n">
        <f aca="false">IF(AND($B1598&lt;&gt;"",$J1598&gt;=Boshqaruv!$C$9,$J1598&lt;=Boshqaruv!$C$10),IF(COUNTIFS($B$4:$B1597,$B1598,$C$4:$C1597,$C1598,$J$4:$J1597,"&gt;="&amp;Boshqaruv!$C$9,$J$4:$J1597,"&lt;="&amp;Boshqaruv!$C$10)=0,1,0),0)</f>
        <v>0</v>
      </c>
      <c r="R1598" s="28" t="n">
        <f aca="false">IF(AND($B1598&lt;&gt;"",$J1598&gt;=Boshqaruv!$C$9,$J1598&lt;=Boshqaruv!$C$10,$K1598&lt;&gt;"",$K1598&lt;=Boshqaruv!$C$10),IF(COUNTIFS($B$4:$B1597,$B1598,$C$4:$C1597,$C1598,$J$4:$J1597,"&gt;="&amp;Boshqaruv!$C$9,$J$4:$J1597,"&lt;="&amp;Boshqaruv!$C$10,$K$4:$K1597,"&lt;&gt;",$K$4:$K1597,"&lt;="&amp;Boshqaruv!$C$10)=0,1,0),0)</f>
        <v>0</v>
      </c>
      <c r="S1598" s="28" t="n">
        <f aca="false">IF($P1598=1,IF(COUNTIFS($B$4:$B1597,$B1598,$C$4:$C1597,$C1598,$P$4:$P1597,1)=0,1,0),0)</f>
        <v>0</v>
      </c>
      <c r="T1598" s="12"/>
    </row>
    <row r="1599" customFormat="false" ht="15" hidden="false" customHeight="false" outlineLevel="0" collapsed="false">
      <c r="A1599" s="20" t="n">
        <v>1595</v>
      </c>
      <c r="B1599" s="12"/>
      <c r="C1599" s="13"/>
      <c r="D1599" s="24"/>
      <c r="E1599" s="12"/>
      <c r="F1599" s="12"/>
      <c r="G1599" s="25"/>
      <c r="H1599" s="25"/>
      <c r="I1599" s="25"/>
      <c r="J1599" s="13"/>
      <c r="K1599" s="13"/>
      <c r="L1599" s="25"/>
      <c r="M1599" s="14" t="str">
        <f aca="false">IF(OR($C1599="",$J1599=""),"",INT(($J1599-$C1599)/365.25))</f>
        <v/>
      </c>
      <c r="N1599" s="14" t="str">
        <f aca="false">IF($M1599="","",IF($M1599&lt;2,"Ha","Yo'q"))</f>
        <v/>
      </c>
      <c r="O1599" s="14" t="str">
        <f aca="false">IF($M1599="","",IF(AND($M1599&gt;=7,$M1599&lt;=17),"Ha","Yo'q"))</f>
        <v/>
      </c>
      <c r="P1599" s="14" t="str">
        <f aca="false">IF(AND($B1599&lt;&gt;"",$J1599&lt;&gt;"",$J1599&lt;=Boshqaruv!$C$10,OR($K1599="",$K1599&gt;Boshqaruv!$C$10),$L1599&lt;&gt;"Tibbiy qarshi ko'rsatma"),1,"")</f>
        <v/>
      </c>
      <c r="Q1599" s="28" t="n">
        <f aca="false">IF(AND($B1599&lt;&gt;"",$J1599&gt;=Boshqaruv!$C$9,$J1599&lt;=Boshqaruv!$C$10),IF(COUNTIFS($B$4:$B1598,$B1599,$C$4:$C1598,$C1599,$J$4:$J1598,"&gt;="&amp;Boshqaruv!$C$9,$J$4:$J1598,"&lt;="&amp;Boshqaruv!$C$10)=0,1,0),0)</f>
        <v>0</v>
      </c>
      <c r="R1599" s="28" t="n">
        <f aca="false">IF(AND($B1599&lt;&gt;"",$J1599&gt;=Boshqaruv!$C$9,$J1599&lt;=Boshqaruv!$C$10,$K1599&lt;&gt;"",$K1599&lt;=Boshqaruv!$C$10),IF(COUNTIFS($B$4:$B1598,$B1599,$C$4:$C1598,$C1599,$J$4:$J1598,"&gt;="&amp;Boshqaruv!$C$9,$J$4:$J1598,"&lt;="&amp;Boshqaruv!$C$10,$K$4:$K1598,"&lt;&gt;",$K$4:$K1598,"&lt;="&amp;Boshqaruv!$C$10)=0,1,0),0)</f>
        <v>0</v>
      </c>
      <c r="S1599" s="28" t="n">
        <f aca="false">IF($P1599=1,IF(COUNTIFS($B$4:$B1598,$B1599,$C$4:$C1598,$C1599,$P$4:$P1598,1)=0,1,0),0)</f>
        <v>0</v>
      </c>
      <c r="T1599" s="12"/>
    </row>
    <row r="1600" customFormat="false" ht="15" hidden="false" customHeight="false" outlineLevel="0" collapsed="false">
      <c r="A1600" s="20" t="n">
        <v>1596</v>
      </c>
      <c r="B1600" s="12"/>
      <c r="C1600" s="13"/>
      <c r="D1600" s="24"/>
      <c r="E1600" s="12"/>
      <c r="F1600" s="12"/>
      <c r="G1600" s="25"/>
      <c r="H1600" s="25"/>
      <c r="I1600" s="25"/>
      <c r="J1600" s="13"/>
      <c r="K1600" s="13"/>
      <c r="L1600" s="25"/>
      <c r="M1600" s="14" t="str">
        <f aca="false">IF(OR($C1600="",$J1600=""),"",INT(($J1600-$C1600)/365.25))</f>
        <v/>
      </c>
      <c r="N1600" s="14" t="str">
        <f aca="false">IF($M1600="","",IF($M1600&lt;2,"Ha","Yo'q"))</f>
        <v/>
      </c>
      <c r="O1600" s="14" t="str">
        <f aca="false">IF($M1600="","",IF(AND($M1600&gt;=7,$M1600&lt;=17),"Ha","Yo'q"))</f>
        <v/>
      </c>
      <c r="P1600" s="14" t="str">
        <f aca="false">IF(AND($B1600&lt;&gt;"",$J1600&lt;&gt;"",$J1600&lt;=Boshqaruv!$C$10,OR($K1600="",$K1600&gt;Boshqaruv!$C$10),$L1600&lt;&gt;"Tibbiy qarshi ko'rsatma"),1,"")</f>
        <v/>
      </c>
      <c r="Q1600" s="28" t="n">
        <f aca="false">IF(AND($B1600&lt;&gt;"",$J1600&gt;=Boshqaruv!$C$9,$J1600&lt;=Boshqaruv!$C$10),IF(COUNTIFS($B$4:$B1599,$B1600,$C$4:$C1599,$C1600,$J$4:$J1599,"&gt;="&amp;Boshqaruv!$C$9,$J$4:$J1599,"&lt;="&amp;Boshqaruv!$C$10)=0,1,0),0)</f>
        <v>0</v>
      </c>
      <c r="R1600" s="28" t="n">
        <f aca="false">IF(AND($B1600&lt;&gt;"",$J1600&gt;=Boshqaruv!$C$9,$J1600&lt;=Boshqaruv!$C$10,$K1600&lt;&gt;"",$K1600&lt;=Boshqaruv!$C$10),IF(COUNTIFS($B$4:$B1599,$B1600,$C$4:$C1599,$C1600,$J$4:$J1599,"&gt;="&amp;Boshqaruv!$C$9,$J$4:$J1599,"&lt;="&amp;Boshqaruv!$C$10,$K$4:$K1599,"&lt;&gt;",$K$4:$K1599,"&lt;="&amp;Boshqaruv!$C$10)=0,1,0),0)</f>
        <v>0</v>
      </c>
      <c r="S1600" s="28" t="n">
        <f aca="false">IF($P1600=1,IF(COUNTIFS($B$4:$B1599,$B1600,$C$4:$C1599,$C1600,$P$4:$P1599,1)=0,1,0),0)</f>
        <v>0</v>
      </c>
      <c r="T1600" s="12"/>
    </row>
    <row r="1601" customFormat="false" ht="15" hidden="false" customHeight="false" outlineLevel="0" collapsed="false">
      <c r="A1601" s="20" t="n">
        <v>1597</v>
      </c>
      <c r="B1601" s="12"/>
      <c r="C1601" s="13"/>
      <c r="D1601" s="24"/>
      <c r="E1601" s="12"/>
      <c r="F1601" s="12"/>
      <c r="G1601" s="25"/>
      <c r="H1601" s="25"/>
      <c r="I1601" s="25"/>
      <c r="J1601" s="13"/>
      <c r="K1601" s="13"/>
      <c r="L1601" s="25"/>
      <c r="M1601" s="14" t="str">
        <f aca="false">IF(OR($C1601="",$J1601=""),"",INT(($J1601-$C1601)/365.25))</f>
        <v/>
      </c>
      <c r="N1601" s="14" t="str">
        <f aca="false">IF($M1601="","",IF($M1601&lt;2,"Ha","Yo'q"))</f>
        <v/>
      </c>
      <c r="O1601" s="14" t="str">
        <f aca="false">IF($M1601="","",IF(AND($M1601&gt;=7,$M1601&lt;=17),"Ha","Yo'q"))</f>
        <v/>
      </c>
      <c r="P1601" s="14" t="str">
        <f aca="false">IF(AND($B1601&lt;&gt;"",$J1601&lt;&gt;"",$J1601&lt;=Boshqaruv!$C$10,OR($K1601="",$K1601&gt;Boshqaruv!$C$10),$L1601&lt;&gt;"Tibbiy qarshi ko'rsatma"),1,"")</f>
        <v/>
      </c>
      <c r="Q1601" s="28" t="n">
        <f aca="false">IF(AND($B1601&lt;&gt;"",$J1601&gt;=Boshqaruv!$C$9,$J1601&lt;=Boshqaruv!$C$10),IF(COUNTIFS($B$4:$B1600,$B1601,$C$4:$C1600,$C1601,$J$4:$J1600,"&gt;="&amp;Boshqaruv!$C$9,$J$4:$J1600,"&lt;="&amp;Boshqaruv!$C$10)=0,1,0),0)</f>
        <v>0</v>
      </c>
      <c r="R1601" s="28" t="n">
        <f aca="false">IF(AND($B1601&lt;&gt;"",$J1601&gt;=Boshqaruv!$C$9,$J1601&lt;=Boshqaruv!$C$10,$K1601&lt;&gt;"",$K1601&lt;=Boshqaruv!$C$10),IF(COUNTIFS($B$4:$B1600,$B1601,$C$4:$C1600,$C1601,$J$4:$J1600,"&gt;="&amp;Boshqaruv!$C$9,$J$4:$J1600,"&lt;="&amp;Boshqaruv!$C$10,$K$4:$K1600,"&lt;&gt;",$K$4:$K1600,"&lt;="&amp;Boshqaruv!$C$10)=0,1,0),0)</f>
        <v>0</v>
      </c>
      <c r="S1601" s="28" t="n">
        <f aca="false">IF($P1601=1,IF(COUNTIFS($B$4:$B1600,$B1601,$C$4:$C1600,$C1601,$P$4:$P1600,1)=0,1,0),0)</f>
        <v>0</v>
      </c>
      <c r="T1601" s="12"/>
    </row>
    <row r="1602" customFormat="false" ht="15" hidden="false" customHeight="false" outlineLevel="0" collapsed="false">
      <c r="A1602" s="20" t="n">
        <v>1598</v>
      </c>
      <c r="B1602" s="12"/>
      <c r="C1602" s="13"/>
      <c r="D1602" s="24"/>
      <c r="E1602" s="12"/>
      <c r="F1602" s="12"/>
      <c r="G1602" s="25"/>
      <c r="H1602" s="25"/>
      <c r="I1602" s="25"/>
      <c r="J1602" s="13"/>
      <c r="K1602" s="13"/>
      <c r="L1602" s="25"/>
      <c r="M1602" s="14" t="str">
        <f aca="false">IF(OR($C1602="",$J1602=""),"",INT(($J1602-$C1602)/365.25))</f>
        <v/>
      </c>
      <c r="N1602" s="14" t="str">
        <f aca="false">IF($M1602="","",IF($M1602&lt;2,"Ha","Yo'q"))</f>
        <v/>
      </c>
      <c r="O1602" s="14" t="str">
        <f aca="false">IF($M1602="","",IF(AND($M1602&gt;=7,$M1602&lt;=17),"Ha","Yo'q"))</f>
        <v/>
      </c>
      <c r="P1602" s="14" t="str">
        <f aca="false">IF(AND($B1602&lt;&gt;"",$J1602&lt;&gt;"",$J1602&lt;=Boshqaruv!$C$10,OR($K1602="",$K1602&gt;Boshqaruv!$C$10),$L1602&lt;&gt;"Tibbiy qarshi ko'rsatma"),1,"")</f>
        <v/>
      </c>
      <c r="Q1602" s="28" t="n">
        <f aca="false">IF(AND($B1602&lt;&gt;"",$J1602&gt;=Boshqaruv!$C$9,$J1602&lt;=Boshqaruv!$C$10),IF(COUNTIFS($B$4:$B1601,$B1602,$C$4:$C1601,$C1602,$J$4:$J1601,"&gt;="&amp;Boshqaruv!$C$9,$J$4:$J1601,"&lt;="&amp;Boshqaruv!$C$10)=0,1,0),0)</f>
        <v>0</v>
      </c>
      <c r="R1602" s="28" t="n">
        <f aca="false">IF(AND($B1602&lt;&gt;"",$J1602&gt;=Boshqaruv!$C$9,$J1602&lt;=Boshqaruv!$C$10,$K1602&lt;&gt;"",$K1602&lt;=Boshqaruv!$C$10),IF(COUNTIFS($B$4:$B1601,$B1602,$C$4:$C1601,$C1602,$J$4:$J1601,"&gt;="&amp;Boshqaruv!$C$9,$J$4:$J1601,"&lt;="&amp;Boshqaruv!$C$10,$K$4:$K1601,"&lt;&gt;",$K$4:$K1601,"&lt;="&amp;Boshqaruv!$C$10)=0,1,0),0)</f>
        <v>0</v>
      </c>
      <c r="S1602" s="28" t="n">
        <f aca="false">IF($P1602=1,IF(COUNTIFS($B$4:$B1601,$B1602,$C$4:$C1601,$C1602,$P$4:$P1601,1)=0,1,0),0)</f>
        <v>0</v>
      </c>
      <c r="T1602" s="12"/>
    </row>
    <row r="1603" customFormat="false" ht="15" hidden="false" customHeight="false" outlineLevel="0" collapsed="false">
      <c r="A1603" s="20" t="n">
        <v>1599</v>
      </c>
      <c r="B1603" s="12"/>
      <c r="C1603" s="13"/>
      <c r="D1603" s="24"/>
      <c r="E1603" s="12"/>
      <c r="F1603" s="12"/>
      <c r="G1603" s="25"/>
      <c r="H1603" s="25"/>
      <c r="I1603" s="25"/>
      <c r="J1603" s="13"/>
      <c r="K1603" s="13"/>
      <c r="L1603" s="25"/>
      <c r="M1603" s="14" t="str">
        <f aca="false">IF(OR($C1603="",$J1603=""),"",INT(($J1603-$C1603)/365.25))</f>
        <v/>
      </c>
      <c r="N1603" s="14" t="str">
        <f aca="false">IF($M1603="","",IF($M1603&lt;2,"Ha","Yo'q"))</f>
        <v/>
      </c>
      <c r="O1603" s="14" t="str">
        <f aca="false">IF($M1603="","",IF(AND($M1603&gt;=7,$M1603&lt;=17),"Ha","Yo'q"))</f>
        <v/>
      </c>
      <c r="P1603" s="14" t="str">
        <f aca="false">IF(AND($B1603&lt;&gt;"",$J1603&lt;&gt;"",$J1603&lt;=Boshqaruv!$C$10,OR($K1603="",$K1603&gt;Boshqaruv!$C$10),$L1603&lt;&gt;"Tibbiy qarshi ko'rsatma"),1,"")</f>
        <v/>
      </c>
      <c r="Q1603" s="28" t="n">
        <f aca="false">IF(AND($B1603&lt;&gt;"",$J1603&gt;=Boshqaruv!$C$9,$J1603&lt;=Boshqaruv!$C$10),IF(COUNTIFS($B$4:$B1602,$B1603,$C$4:$C1602,$C1603,$J$4:$J1602,"&gt;="&amp;Boshqaruv!$C$9,$J$4:$J1602,"&lt;="&amp;Boshqaruv!$C$10)=0,1,0),0)</f>
        <v>0</v>
      </c>
      <c r="R1603" s="28" t="n">
        <f aca="false">IF(AND($B1603&lt;&gt;"",$J1603&gt;=Boshqaruv!$C$9,$J1603&lt;=Boshqaruv!$C$10,$K1603&lt;&gt;"",$K1603&lt;=Boshqaruv!$C$10),IF(COUNTIFS($B$4:$B1602,$B1603,$C$4:$C1602,$C1603,$J$4:$J1602,"&gt;="&amp;Boshqaruv!$C$9,$J$4:$J1602,"&lt;="&amp;Boshqaruv!$C$10,$K$4:$K1602,"&lt;&gt;",$K$4:$K1602,"&lt;="&amp;Boshqaruv!$C$10)=0,1,0),0)</f>
        <v>0</v>
      </c>
      <c r="S1603" s="28" t="n">
        <f aca="false">IF($P1603=1,IF(COUNTIFS($B$4:$B1602,$B1603,$C$4:$C1602,$C1603,$P$4:$P1602,1)=0,1,0),0)</f>
        <v>0</v>
      </c>
      <c r="T1603" s="12"/>
    </row>
    <row r="1604" customFormat="false" ht="15" hidden="false" customHeight="false" outlineLevel="0" collapsed="false">
      <c r="A1604" s="20" t="n">
        <v>1600</v>
      </c>
      <c r="B1604" s="12"/>
      <c r="C1604" s="13"/>
      <c r="D1604" s="24"/>
      <c r="E1604" s="12"/>
      <c r="F1604" s="12"/>
      <c r="G1604" s="25"/>
      <c r="H1604" s="25"/>
      <c r="I1604" s="25"/>
      <c r="J1604" s="13"/>
      <c r="K1604" s="13"/>
      <c r="L1604" s="25"/>
      <c r="M1604" s="14" t="str">
        <f aca="false">IF(OR($C1604="",$J1604=""),"",INT(($J1604-$C1604)/365.25))</f>
        <v/>
      </c>
      <c r="N1604" s="14" t="str">
        <f aca="false">IF($M1604="","",IF($M1604&lt;2,"Ha","Yo'q"))</f>
        <v/>
      </c>
      <c r="O1604" s="14" t="str">
        <f aca="false">IF($M1604="","",IF(AND($M1604&gt;=7,$M1604&lt;=17),"Ha","Yo'q"))</f>
        <v/>
      </c>
      <c r="P1604" s="14" t="str">
        <f aca="false">IF(AND($B1604&lt;&gt;"",$J1604&lt;&gt;"",$J1604&lt;=Boshqaruv!$C$10,OR($K1604="",$K1604&gt;Boshqaruv!$C$10),$L1604&lt;&gt;"Tibbiy qarshi ko'rsatma"),1,"")</f>
        <v/>
      </c>
      <c r="Q1604" s="28" t="n">
        <f aca="false">IF(AND($B1604&lt;&gt;"",$J1604&gt;=Boshqaruv!$C$9,$J1604&lt;=Boshqaruv!$C$10),IF(COUNTIFS($B$4:$B1603,$B1604,$C$4:$C1603,$C1604,$J$4:$J1603,"&gt;="&amp;Boshqaruv!$C$9,$J$4:$J1603,"&lt;="&amp;Boshqaruv!$C$10)=0,1,0),0)</f>
        <v>0</v>
      </c>
      <c r="R1604" s="28" t="n">
        <f aca="false">IF(AND($B1604&lt;&gt;"",$J1604&gt;=Boshqaruv!$C$9,$J1604&lt;=Boshqaruv!$C$10,$K1604&lt;&gt;"",$K1604&lt;=Boshqaruv!$C$10),IF(COUNTIFS($B$4:$B1603,$B1604,$C$4:$C1603,$C1604,$J$4:$J1603,"&gt;="&amp;Boshqaruv!$C$9,$J$4:$J1603,"&lt;="&amp;Boshqaruv!$C$10,$K$4:$K1603,"&lt;&gt;",$K$4:$K1603,"&lt;="&amp;Boshqaruv!$C$10)=0,1,0),0)</f>
        <v>0</v>
      </c>
      <c r="S1604" s="28" t="n">
        <f aca="false">IF($P1604=1,IF(COUNTIFS($B$4:$B1603,$B1604,$C$4:$C1603,$C1604,$P$4:$P1603,1)=0,1,0),0)</f>
        <v>0</v>
      </c>
      <c r="T1604" s="12"/>
    </row>
    <row r="1605" customFormat="false" ht="15" hidden="false" customHeight="false" outlineLevel="0" collapsed="false">
      <c r="A1605" s="20" t="n">
        <v>1601</v>
      </c>
      <c r="B1605" s="12"/>
      <c r="C1605" s="13"/>
      <c r="D1605" s="24"/>
      <c r="E1605" s="12"/>
      <c r="F1605" s="12"/>
      <c r="G1605" s="25"/>
      <c r="H1605" s="25"/>
      <c r="I1605" s="25"/>
      <c r="J1605" s="13"/>
      <c r="K1605" s="13"/>
      <c r="L1605" s="25"/>
      <c r="M1605" s="14" t="str">
        <f aca="false">IF(OR($C1605="",$J1605=""),"",INT(($J1605-$C1605)/365.25))</f>
        <v/>
      </c>
      <c r="N1605" s="14" t="str">
        <f aca="false">IF($M1605="","",IF($M1605&lt;2,"Ha","Yo'q"))</f>
        <v/>
      </c>
      <c r="O1605" s="14" t="str">
        <f aca="false">IF($M1605="","",IF(AND($M1605&gt;=7,$M1605&lt;=17),"Ha","Yo'q"))</f>
        <v/>
      </c>
      <c r="P1605" s="14" t="str">
        <f aca="false">IF(AND($B1605&lt;&gt;"",$J1605&lt;&gt;"",$J1605&lt;=Boshqaruv!$C$10,OR($K1605="",$K1605&gt;Boshqaruv!$C$10),$L1605&lt;&gt;"Tibbiy qarshi ko'rsatma"),1,"")</f>
        <v/>
      </c>
      <c r="Q1605" s="28" t="n">
        <f aca="false">IF(AND($B1605&lt;&gt;"",$J1605&gt;=Boshqaruv!$C$9,$J1605&lt;=Boshqaruv!$C$10),IF(COUNTIFS($B$4:$B1604,$B1605,$C$4:$C1604,$C1605,$J$4:$J1604,"&gt;="&amp;Boshqaruv!$C$9,$J$4:$J1604,"&lt;="&amp;Boshqaruv!$C$10)=0,1,0),0)</f>
        <v>0</v>
      </c>
      <c r="R1605" s="28" t="n">
        <f aca="false">IF(AND($B1605&lt;&gt;"",$J1605&gt;=Boshqaruv!$C$9,$J1605&lt;=Boshqaruv!$C$10,$K1605&lt;&gt;"",$K1605&lt;=Boshqaruv!$C$10),IF(COUNTIFS($B$4:$B1604,$B1605,$C$4:$C1604,$C1605,$J$4:$J1604,"&gt;="&amp;Boshqaruv!$C$9,$J$4:$J1604,"&lt;="&amp;Boshqaruv!$C$10,$K$4:$K1604,"&lt;&gt;",$K$4:$K1604,"&lt;="&amp;Boshqaruv!$C$10)=0,1,0),0)</f>
        <v>0</v>
      </c>
      <c r="S1605" s="28" t="n">
        <f aca="false">IF($P1605=1,IF(COUNTIFS($B$4:$B1604,$B1605,$C$4:$C1604,$C1605,$P$4:$P1604,1)=0,1,0),0)</f>
        <v>0</v>
      </c>
      <c r="T1605" s="12"/>
    </row>
    <row r="1606" customFormat="false" ht="15" hidden="false" customHeight="false" outlineLevel="0" collapsed="false">
      <c r="A1606" s="20" t="n">
        <v>1602</v>
      </c>
      <c r="B1606" s="12"/>
      <c r="C1606" s="13"/>
      <c r="D1606" s="24"/>
      <c r="E1606" s="12"/>
      <c r="F1606" s="12"/>
      <c r="G1606" s="25"/>
      <c r="H1606" s="25"/>
      <c r="I1606" s="25"/>
      <c r="J1606" s="13"/>
      <c r="K1606" s="13"/>
      <c r="L1606" s="25"/>
      <c r="M1606" s="14" t="str">
        <f aca="false">IF(OR($C1606="",$J1606=""),"",INT(($J1606-$C1606)/365.25))</f>
        <v/>
      </c>
      <c r="N1606" s="14" t="str">
        <f aca="false">IF($M1606="","",IF($M1606&lt;2,"Ha","Yo'q"))</f>
        <v/>
      </c>
      <c r="O1606" s="14" t="str">
        <f aca="false">IF($M1606="","",IF(AND($M1606&gt;=7,$M1606&lt;=17),"Ha","Yo'q"))</f>
        <v/>
      </c>
      <c r="P1606" s="14" t="str">
        <f aca="false">IF(AND($B1606&lt;&gt;"",$J1606&lt;&gt;"",$J1606&lt;=Boshqaruv!$C$10,OR($K1606="",$K1606&gt;Boshqaruv!$C$10),$L1606&lt;&gt;"Tibbiy qarshi ko'rsatma"),1,"")</f>
        <v/>
      </c>
      <c r="Q1606" s="28" t="n">
        <f aca="false">IF(AND($B1606&lt;&gt;"",$J1606&gt;=Boshqaruv!$C$9,$J1606&lt;=Boshqaruv!$C$10),IF(COUNTIFS($B$4:$B1605,$B1606,$C$4:$C1605,$C1606,$J$4:$J1605,"&gt;="&amp;Boshqaruv!$C$9,$J$4:$J1605,"&lt;="&amp;Boshqaruv!$C$10)=0,1,0),0)</f>
        <v>0</v>
      </c>
      <c r="R1606" s="28" t="n">
        <f aca="false">IF(AND($B1606&lt;&gt;"",$J1606&gt;=Boshqaruv!$C$9,$J1606&lt;=Boshqaruv!$C$10,$K1606&lt;&gt;"",$K1606&lt;=Boshqaruv!$C$10),IF(COUNTIFS($B$4:$B1605,$B1606,$C$4:$C1605,$C1606,$J$4:$J1605,"&gt;="&amp;Boshqaruv!$C$9,$J$4:$J1605,"&lt;="&amp;Boshqaruv!$C$10,$K$4:$K1605,"&lt;&gt;",$K$4:$K1605,"&lt;="&amp;Boshqaruv!$C$10)=0,1,0),0)</f>
        <v>0</v>
      </c>
      <c r="S1606" s="28" t="n">
        <f aca="false">IF($P1606=1,IF(COUNTIFS($B$4:$B1605,$B1606,$C$4:$C1605,$C1606,$P$4:$P1605,1)=0,1,0),0)</f>
        <v>0</v>
      </c>
      <c r="T1606" s="12"/>
    </row>
    <row r="1607" customFormat="false" ht="15" hidden="false" customHeight="false" outlineLevel="0" collapsed="false">
      <c r="A1607" s="20" t="n">
        <v>1603</v>
      </c>
      <c r="B1607" s="12"/>
      <c r="C1607" s="13"/>
      <c r="D1607" s="24"/>
      <c r="E1607" s="12"/>
      <c r="F1607" s="12"/>
      <c r="G1607" s="25"/>
      <c r="H1607" s="25"/>
      <c r="I1607" s="25"/>
      <c r="J1607" s="13"/>
      <c r="K1607" s="13"/>
      <c r="L1607" s="25"/>
      <c r="M1607" s="14" t="str">
        <f aca="false">IF(OR($C1607="",$J1607=""),"",INT(($J1607-$C1607)/365.25))</f>
        <v/>
      </c>
      <c r="N1607" s="14" t="str">
        <f aca="false">IF($M1607="","",IF($M1607&lt;2,"Ha","Yo'q"))</f>
        <v/>
      </c>
      <c r="O1607" s="14" t="str">
        <f aca="false">IF($M1607="","",IF(AND($M1607&gt;=7,$M1607&lt;=17),"Ha","Yo'q"))</f>
        <v/>
      </c>
      <c r="P1607" s="14" t="str">
        <f aca="false">IF(AND($B1607&lt;&gt;"",$J1607&lt;&gt;"",$J1607&lt;=Boshqaruv!$C$10,OR($K1607="",$K1607&gt;Boshqaruv!$C$10),$L1607&lt;&gt;"Tibbiy qarshi ko'rsatma"),1,"")</f>
        <v/>
      </c>
      <c r="Q1607" s="28" t="n">
        <f aca="false">IF(AND($B1607&lt;&gt;"",$J1607&gt;=Boshqaruv!$C$9,$J1607&lt;=Boshqaruv!$C$10),IF(COUNTIFS($B$4:$B1606,$B1607,$C$4:$C1606,$C1607,$J$4:$J1606,"&gt;="&amp;Boshqaruv!$C$9,$J$4:$J1606,"&lt;="&amp;Boshqaruv!$C$10)=0,1,0),0)</f>
        <v>0</v>
      </c>
      <c r="R1607" s="28" t="n">
        <f aca="false">IF(AND($B1607&lt;&gt;"",$J1607&gt;=Boshqaruv!$C$9,$J1607&lt;=Boshqaruv!$C$10,$K1607&lt;&gt;"",$K1607&lt;=Boshqaruv!$C$10),IF(COUNTIFS($B$4:$B1606,$B1607,$C$4:$C1606,$C1607,$J$4:$J1606,"&gt;="&amp;Boshqaruv!$C$9,$J$4:$J1606,"&lt;="&amp;Boshqaruv!$C$10,$K$4:$K1606,"&lt;&gt;",$K$4:$K1606,"&lt;="&amp;Boshqaruv!$C$10)=0,1,0),0)</f>
        <v>0</v>
      </c>
      <c r="S1607" s="28" t="n">
        <f aca="false">IF($P1607=1,IF(COUNTIFS($B$4:$B1606,$B1607,$C$4:$C1606,$C1607,$P$4:$P1606,1)=0,1,0),0)</f>
        <v>0</v>
      </c>
      <c r="T1607" s="12"/>
    </row>
    <row r="1608" customFormat="false" ht="15" hidden="false" customHeight="false" outlineLevel="0" collapsed="false">
      <c r="A1608" s="20" t="n">
        <v>1604</v>
      </c>
      <c r="B1608" s="12"/>
      <c r="C1608" s="13"/>
      <c r="D1608" s="24"/>
      <c r="E1608" s="12"/>
      <c r="F1608" s="12"/>
      <c r="G1608" s="25"/>
      <c r="H1608" s="25"/>
      <c r="I1608" s="25"/>
      <c r="J1608" s="13"/>
      <c r="K1608" s="13"/>
      <c r="L1608" s="25"/>
      <c r="M1608" s="14" t="str">
        <f aca="false">IF(OR($C1608="",$J1608=""),"",INT(($J1608-$C1608)/365.25))</f>
        <v/>
      </c>
      <c r="N1608" s="14" t="str">
        <f aca="false">IF($M1608="","",IF($M1608&lt;2,"Ha","Yo'q"))</f>
        <v/>
      </c>
      <c r="O1608" s="14" t="str">
        <f aca="false">IF($M1608="","",IF(AND($M1608&gt;=7,$M1608&lt;=17),"Ha","Yo'q"))</f>
        <v/>
      </c>
      <c r="P1608" s="14" t="str">
        <f aca="false">IF(AND($B1608&lt;&gt;"",$J1608&lt;&gt;"",$J1608&lt;=Boshqaruv!$C$10,OR($K1608="",$K1608&gt;Boshqaruv!$C$10),$L1608&lt;&gt;"Tibbiy qarshi ko'rsatma"),1,"")</f>
        <v/>
      </c>
      <c r="Q1608" s="28" t="n">
        <f aca="false">IF(AND($B1608&lt;&gt;"",$J1608&gt;=Boshqaruv!$C$9,$J1608&lt;=Boshqaruv!$C$10),IF(COUNTIFS($B$4:$B1607,$B1608,$C$4:$C1607,$C1608,$J$4:$J1607,"&gt;="&amp;Boshqaruv!$C$9,$J$4:$J1607,"&lt;="&amp;Boshqaruv!$C$10)=0,1,0),0)</f>
        <v>0</v>
      </c>
      <c r="R1608" s="28" t="n">
        <f aca="false">IF(AND($B1608&lt;&gt;"",$J1608&gt;=Boshqaruv!$C$9,$J1608&lt;=Boshqaruv!$C$10,$K1608&lt;&gt;"",$K1608&lt;=Boshqaruv!$C$10),IF(COUNTIFS($B$4:$B1607,$B1608,$C$4:$C1607,$C1608,$J$4:$J1607,"&gt;="&amp;Boshqaruv!$C$9,$J$4:$J1607,"&lt;="&amp;Boshqaruv!$C$10,$K$4:$K1607,"&lt;&gt;",$K$4:$K1607,"&lt;="&amp;Boshqaruv!$C$10)=0,1,0),0)</f>
        <v>0</v>
      </c>
      <c r="S1608" s="28" t="n">
        <f aca="false">IF($P1608=1,IF(COUNTIFS($B$4:$B1607,$B1608,$C$4:$C1607,$C1608,$P$4:$P1607,1)=0,1,0),0)</f>
        <v>0</v>
      </c>
      <c r="T1608" s="12"/>
    </row>
    <row r="1609" customFormat="false" ht="15" hidden="false" customHeight="false" outlineLevel="0" collapsed="false">
      <c r="A1609" s="20" t="n">
        <v>1605</v>
      </c>
      <c r="B1609" s="12"/>
      <c r="C1609" s="13"/>
      <c r="D1609" s="24"/>
      <c r="E1609" s="12"/>
      <c r="F1609" s="12"/>
      <c r="G1609" s="25"/>
      <c r="H1609" s="25"/>
      <c r="I1609" s="25"/>
      <c r="J1609" s="13"/>
      <c r="K1609" s="13"/>
      <c r="L1609" s="25"/>
      <c r="M1609" s="14" t="str">
        <f aca="false">IF(OR($C1609="",$J1609=""),"",INT(($J1609-$C1609)/365.25))</f>
        <v/>
      </c>
      <c r="N1609" s="14" t="str">
        <f aca="false">IF($M1609="","",IF($M1609&lt;2,"Ha","Yo'q"))</f>
        <v/>
      </c>
      <c r="O1609" s="14" t="str">
        <f aca="false">IF($M1609="","",IF(AND($M1609&gt;=7,$M1609&lt;=17),"Ha","Yo'q"))</f>
        <v/>
      </c>
      <c r="P1609" s="14" t="str">
        <f aca="false">IF(AND($B1609&lt;&gt;"",$J1609&lt;&gt;"",$J1609&lt;=Boshqaruv!$C$10,OR($K1609="",$K1609&gt;Boshqaruv!$C$10),$L1609&lt;&gt;"Tibbiy qarshi ko'rsatma"),1,"")</f>
        <v/>
      </c>
      <c r="Q1609" s="28" t="n">
        <f aca="false">IF(AND($B1609&lt;&gt;"",$J1609&gt;=Boshqaruv!$C$9,$J1609&lt;=Boshqaruv!$C$10),IF(COUNTIFS($B$4:$B1608,$B1609,$C$4:$C1608,$C1609,$J$4:$J1608,"&gt;="&amp;Boshqaruv!$C$9,$J$4:$J1608,"&lt;="&amp;Boshqaruv!$C$10)=0,1,0),0)</f>
        <v>0</v>
      </c>
      <c r="R1609" s="28" t="n">
        <f aca="false">IF(AND($B1609&lt;&gt;"",$J1609&gt;=Boshqaruv!$C$9,$J1609&lt;=Boshqaruv!$C$10,$K1609&lt;&gt;"",$K1609&lt;=Boshqaruv!$C$10),IF(COUNTIFS($B$4:$B1608,$B1609,$C$4:$C1608,$C1609,$J$4:$J1608,"&gt;="&amp;Boshqaruv!$C$9,$J$4:$J1608,"&lt;="&amp;Boshqaruv!$C$10,$K$4:$K1608,"&lt;&gt;",$K$4:$K1608,"&lt;="&amp;Boshqaruv!$C$10)=0,1,0),0)</f>
        <v>0</v>
      </c>
      <c r="S1609" s="28" t="n">
        <f aca="false">IF($P1609=1,IF(COUNTIFS($B$4:$B1608,$B1609,$C$4:$C1608,$C1609,$P$4:$P1608,1)=0,1,0),0)</f>
        <v>0</v>
      </c>
      <c r="T1609" s="12"/>
    </row>
    <row r="1610" customFormat="false" ht="15" hidden="false" customHeight="false" outlineLevel="0" collapsed="false">
      <c r="A1610" s="20" t="n">
        <v>1606</v>
      </c>
      <c r="B1610" s="12"/>
      <c r="C1610" s="13"/>
      <c r="D1610" s="24"/>
      <c r="E1610" s="12"/>
      <c r="F1610" s="12"/>
      <c r="G1610" s="25"/>
      <c r="H1610" s="25"/>
      <c r="I1610" s="25"/>
      <c r="J1610" s="13"/>
      <c r="K1610" s="13"/>
      <c r="L1610" s="25"/>
      <c r="M1610" s="14" t="str">
        <f aca="false">IF(OR($C1610="",$J1610=""),"",INT(($J1610-$C1610)/365.25))</f>
        <v/>
      </c>
      <c r="N1610" s="14" t="str">
        <f aca="false">IF($M1610="","",IF($M1610&lt;2,"Ha","Yo'q"))</f>
        <v/>
      </c>
      <c r="O1610" s="14" t="str">
        <f aca="false">IF($M1610="","",IF(AND($M1610&gt;=7,$M1610&lt;=17),"Ha","Yo'q"))</f>
        <v/>
      </c>
      <c r="P1610" s="14" t="str">
        <f aca="false">IF(AND($B1610&lt;&gt;"",$J1610&lt;&gt;"",$J1610&lt;=Boshqaruv!$C$10,OR($K1610="",$K1610&gt;Boshqaruv!$C$10),$L1610&lt;&gt;"Tibbiy qarshi ko'rsatma"),1,"")</f>
        <v/>
      </c>
      <c r="Q1610" s="28" t="n">
        <f aca="false">IF(AND($B1610&lt;&gt;"",$J1610&gt;=Boshqaruv!$C$9,$J1610&lt;=Boshqaruv!$C$10),IF(COUNTIFS($B$4:$B1609,$B1610,$C$4:$C1609,$C1610,$J$4:$J1609,"&gt;="&amp;Boshqaruv!$C$9,$J$4:$J1609,"&lt;="&amp;Boshqaruv!$C$10)=0,1,0),0)</f>
        <v>0</v>
      </c>
      <c r="R1610" s="28" t="n">
        <f aca="false">IF(AND($B1610&lt;&gt;"",$J1610&gt;=Boshqaruv!$C$9,$J1610&lt;=Boshqaruv!$C$10,$K1610&lt;&gt;"",$K1610&lt;=Boshqaruv!$C$10),IF(COUNTIFS($B$4:$B1609,$B1610,$C$4:$C1609,$C1610,$J$4:$J1609,"&gt;="&amp;Boshqaruv!$C$9,$J$4:$J1609,"&lt;="&amp;Boshqaruv!$C$10,$K$4:$K1609,"&lt;&gt;",$K$4:$K1609,"&lt;="&amp;Boshqaruv!$C$10)=0,1,0),0)</f>
        <v>0</v>
      </c>
      <c r="S1610" s="28" t="n">
        <f aca="false">IF($P1610=1,IF(COUNTIFS($B$4:$B1609,$B1610,$C$4:$C1609,$C1610,$P$4:$P1609,1)=0,1,0),0)</f>
        <v>0</v>
      </c>
      <c r="T1610" s="12"/>
    </row>
    <row r="1611" customFormat="false" ht="15" hidden="false" customHeight="false" outlineLevel="0" collapsed="false">
      <c r="A1611" s="20" t="n">
        <v>1607</v>
      </c>
      <c r="B1611" s="12"/>
      <c r="C1611" s="13"/>
      <c r="D1611" s="24"/>
      <c r="E1611" s="12"/>
      <c r="F1611" s="12"/>
      <c r="G1611" s="25"/>
      <c r="H1611" s="25"/>
      <c r="I1611" s="25"/>
      <c r="J1611" s="13"/>
      <c r="K1611" s="13"/>
      <c r="L1611" s="25"/>
      <c r="M1611" s="14" t="str">
        <f aca="false">IF(OR($C1611="",$J1611=""),"",INT(($J1611-$C1611)/365.25))</f>
        <v/>
      </c>
      <c r="N1611" s="14" t="str">
        <f aca="false">IF($M1611="","",IF($M1611&lt;2,"Ha","Yo'q"))</f>
        <v/>
      </c>
      <c r="O1611" s="14" t="str">
        <f aca="false">IF($M1611="","",IF(AND($M1611&gt;=7,$M1611&lt;=17),"Ha","Yo'q"))</f>
        <v/>
      </c>
      <c r="P1611" s="14" t="str">
        <f aca="false">IF(AND($B1611&lt;&gt;"",$J1611&lt;&gt;"",$J1611&lt;=Boshqaruv!$C$10,OR($K1611="",$K1611&gt;Boshqaruv!$C$10),$L1611&lt;&gt;"Tibbiy qarshi ko'rsatma"),1,"")</f>
        <v/>
      </c>
      <c r="Q1611" s="28" t="n">
        <f aca="false">IF(AND($B1611&lt;&gt;"",$J1611&gt;=Boshqaruv!$C$9,$J1611&lt;=Boshqaruv!$C$10),IF(COUNTIFS($B$4:$B1610,$B1611,$C$4:$C1610,$C1611,$J$4:$J1610,"&gt;="&amp;Boshqaruv!$C$9,$J$4:$J1610,"&lt;="&amp;Boshqaruv!$C$10)=0,1,0),0)</f>
        <v>0</v>
      </c>
      <c r="R1611" s="28" t="n">
        <f aca="false">IF(AND($B1611&lt;&gt;"",$J1611&gt;=Boshqaruv!$C$9,$J1611&lt;=Boshqaruv!$C$10,$K1611&lt;&gt;"",$K1611&lt;=Boshqaruv!$C$10),IF(COUNTIFS($B$4:$B1610,$B1611,$C$4:$C1610,$C1611,$J$4:$J1610,"&gt;="&amp;Boshqaruv!$C$9,$J$4:$J1610,"&lt;="&amp;Boshqaruv!$C$10,$K$4:$K1610,"&lt;&gt;",$K$4:$K1610,"&lt;="&amp;Boshqaruv!$C$10)=0,1,0),0)</f>
        <v>0</v>
      </c>
      <c r="S1611" s="28" t="n">
        <f aca="false">IF($P1611=1,IF(COUNTIFS($B$4:$B1610,$B1611,$C$4:$C1610,$C1611,$P$4:$P1610,1)=0,1,0),0)</f>
        <v>0</v>
      </c>
      <c r="T1611" s="12"/>
    </row>
    <row r="1612" customFormat="false" ht="15" hidden="false" customHeight="false" outlineLevel="0" collapsed="false">
      <c r="A1612" s="20" t="n">
        <v>1608</v>
      </c>
      <c r="B1612" s="12"/>
      <c r="C1612" s="13"/>
      <c r="D1612" s="24"/>
      <c r="E1612" s="12"/>
      <c r="F1612" s="12"/>
      <c r="G1612" s="25"/>
      <c r="H1612" s="25"/>
      <c r="I1612" s="25"/>
      <c r="J1612" s="13"/>
      <c r="K1612" s="13"/>
      <c r="L1612" s="25"/>
      <c r="M1612" s="14" t="str">
        <f aca="false">IF(OR($C1612="",$J1612=""),"",INT(($J1612-$C1612)/365.25))</f>
        <v/>
      </c>
      <c r="N1612" s="14" t="str">
        <f aca="false">IF($M1612="","",IF($M1612&lt;2,"Ha","Yo'q"))</f>
        <v/>
      </c>
      <c r="O1612" s="14" t="str">
        <f aca="false">IF($M1612="","",IF(AND($M1612&gt;=7,$M1612&lt;=17),"Ha","Yo'q"))</f>
        <v/>
      </c>
      <c r="P1612" s="14" t="str">
        <f aca="false">IF(AND($B1612&lt;&gt;"",$J1612&lt;&gt;"",$J1612&lt;=Boshqaruv!$C$10,OR($K1612="",$K1612&gt;Boshqaruv!$C$10),$L1612&lt;&gt;"Tibbiy qarshi ko'rsatma"),1,"")</f>
        <v/>
      </c>
      <c r="Q1612" s="28" t="n">
        <f aca="false">IF(AND($B1612&lt;&gt;"",$J1612&gt;=Boshqaruv!$C$9,$J1612&lt;=Boshqaruv!$C$10),IF(COUNTIFS($B$4:$B1611,$B1612,$C$4:$C1611,$C1612,$J$4:$J1611,"&gt;="&amp;Boshqaruv!$C$9,$J$4:$J1611,"&lt;="&amp;Boshqaruv!$C$10)=0,1,0),0)</f>
        <v>0</v>
      </c>
      <c r="R1612" s="28" t="n">
        <f aca="false">IF(AND($B1612&lt;&gt;"",$J1612&gt;=Boshqaruv!$C$9,$J1612&lt;=Boshqaruv!$C$10,$K1612&lt;&gt;"",$K1612&lt;=Boshqaruv!$C$10),IF(COUNTIFS($B$4:$B1611,$B1612,$C$4:$C1611,$C1612,$J$4:$J1611,"&gt;="&amp;Boshqaruv!$C$9,$J$4:$J1611,"&lt;="&amp;Boshqaruv!$C$10,$K$4:$K1611,"&lt;&gt;",$K$4:$K1611,"&lt;="&amp;Boshqaruv!$C$10)=0,1,0),0)</f>
        <v>0</v>
      </c>
      <c r="S1612" s="28" t="n">
        <f aca="false">IF($P1612=1,IF(COUNTIFS($B$4:$B1611,$B1612,$C$4:$C1611,$C1612,$P$4:$P1611,1)=0,1,0),0)</f>
        <v>0</v>
      </c>
      <c r="T1612" s="12"/>
    </row>
    <row r="1613" customFormat="false" ht="15" hidden="false" customHeight="false" outlineLevel="0" collapsed="false">
      <c r="A1613" s="20" t="n">
        <v>1609</v>
      </c>
      <c r="B1613" s="12"/>
      <c r="C1613" s="13"/>
      <c r="D1613" s="24"/>
      <c r="E1613" s="12"/>
      <c r="F1613" s="12"/>
      <c r="G1613" s="25"/>
      <c r="H1613" s="25"/>
      <c r="I1613" s="25"/>
      <c r="J1613" s="13"/>
      <c r="K1613" s="13"/>
      <c r="L1613" s="25"/>
      <c r="M1613" s="14" t="str">
        <f aca="false">IF(OR($C1613="",$J1613=""),"",INT(($J1613-$C1613)/365.25))</f>
        <v/>
      </c>
      <c r="N1613" s="14" t="str">
        <f aca="false">IF($M1613="","",IF($M1613&lt;2,"Ha","Yo'q"))</f>
        <v/>
      </c>
      <c r="O1613" s="14" t="str">
        <f aca="false">IF($M1613="","",IF(AND($M1613&gt;=7,$M1613&lt;=17),"Ha","Yo'q"))</f>
        <v/>
      </c>
      <c r="P1613" s="14" t="str">
        <f aca="false">IF(AND($B1613&lt;&gt;"",$J1613&lt;&gt;"",$J1613&lt;=Boshqaruv!$C$10,OR($K1613="",$K1613&gt;Boshqaruv!$C$10),$L1613&lt;&gt;"Tibbiy qarshi ko'rsatma"),1,"")</f>
        <v/>
      </c>
      <c r="Q1613" s="28" t="n">
        <f aca="false">IF(AND($B1613&lt;&gt;"",$J1613&gt;=Boshqaruv!$C$9,$J1613&lt;=Boshqaruv!$C$10),IF(COUNTIFS($B$4:$B1612,$B1613,$C$4:$C1612,$C1613,$J$4:$J1612,"&gt;="&amp;Boshqaruv!$C$9,$J$4:$J1612,"&lt;="&amp;Boshqaruv!$C$10)=0,1,0),0)</f>
        <v>0</v>
      </c>
      <c r="R1613" s="28" t="n">
        <f aca="false">IF(AND($B1613&lt;&gt;"",$J1613&gt;=Boshqaruv!$C$9,$J1613&lt;=Boshqaruv!$C$10,$K1613&lt;&gt;"",$K1613&lt;=Boshqaruv!$C$10),IF(COUNTIFS($B$4:$B1612,$B1613,$C$4:$C1612,$C1613,$J$4:$J1612,"&gt;="&amp;Boshqaruv!$C$9,$J$4:$J1612,"&lt;="&amp;Boshqaruv!$C$10,$K$4:$K1612,"&lt;&gt;",$K$4:$K1612,"&lt;="&amp;Boshqaruv!$C$10)=0,1,0),0)</f>
        <v>0</v>
      </c>
      <c r="S1613" s="28" t="n">
        <f aca="false">IF($P1613=1,IF(COUNTIFS($B$4:$B1612,$B1613,$C$4:$C1612,$C1613,$P$4:$P1612,1)=0,1,0),0)</f>
        <v>0</v>
      </c>
      <c r="T1613" s="12"/>
    </row>
    <row r="1614" customFormat="false" ht="15" hidden="false" customHeight="false" outlineLevel="0" collapsed="false">
      <c r="A1614" s="20" t="n">
        <v>1610</v>
      </c>
      <c r="B1614" s="12"/>
      <c r="C1614" s="13"/>
      <c r="D1614" s="24"/>
      <c r="E1614" s="12"/>
      <c r="F1614" s="12"/>
      <c r="G1614" s="25"/>
      <c r="H1614" s="25"/>
      <c r="I1614" s="25"/>
      <c r="J1614" s="13"/>
      <c r="K1614" s="13"/>
      <c r="L1614" s="25"/>
      <c r="M1614" s="14" t="str">
        <f aca="false">IF(OR($C1614="",$J1614=""),"",INT(($J1614-$C1614)/365.25))</f>
        <v/>
      </c>
      <c r="N1614" s="14" t="str">
        <f aca="false">IF($M1614="","",IF($M1614&lt;2,"Ha","Yo'q"))</f>
        <v/>
      </c>
      <c r="O1614" s="14" t="str">
        <f aca="false">IF($M1614="","",IF(AND($M1614&gt;=7,$M1614&lt;=17),"Ha","Yo'q"))</f>
        <v/>
      </c>
      <c r="P1614" s="14" t="str">
        <f aca="false">IF(AND($B1614&lt;&gt;"",$J1614&lt;&gt;"",$J1614&lt;=Boshqaruv!$C$10,OR($K1614="",$K1614&gt;Boshqaruv!$C$10),$L1614&lt;&gt;"Tibbiy qarshi ko'rsatma"),1,"")</f>
        <v/>
      </c>
      <c r="Q1614" s="28" t="n">
        <f aca="false">IF(AND($B1614&lt;&gt;"",$J1614&gt;=Boshqaruv!$C$9,$J1614&lt;=Boshqaruv!$C$10),IF(COUNTIFS($B$4:$B1613,$B1614,$C$4:$C1613,$C1614,$J$4:$J1613,"&gt;="&amp;Boshqaruv!$C$9,$J$4:$J1613,"&lt;="&amp;Boshqaruv!$C$10)=0,1,0),0)</f>
        <v>0</v>
      </c>
      <c r="R1614" s="28" t="n">
        <f aca="false">IF(AND($B1614&lt;&gt;"",$J1614&gt;=Boshqaruv!$C$9,$J1614&lt;=Boshqaruv!$C$10,$K1614&lt;&gt;"",$K1614&lt;=Boshqaruv!$C$10),IF(COUNTIFS($B$4:$B1613,$B1614,$C$4:$C1613,$C1614,$J$4:$J1613,"&gt;="&amp;Boshqaruv!$C$9,$J$4:$J1613,"&lt;="&amp;Boshqaruv!$C$10,$K$4:$K1613,"&lt;&gt;",$K$4:$K1613,"&lt;="&amp;Boshqaruv!$C$10)=0,1,0),0)</f>
        <v>0</v>
      </c>
      <c r="S1614" s="28" t="n">
        <f aca="false">IF($P1614=1,IF(COUNTIFS($B$4:$B1613,$B1614,$C$4:$C1613,$C1614,$P$4:$P1613,1)=0,1,0),0)</f>
        <v>0</v>
      </c>
      <c r="T1614" s="12"/>
    </row>
    <row r="1615" customFormat="false" ht="15" hidden="false" customHeight="false" outlineLevel="0" collapsed="false">
      <c r="A1615" s="20" t="n">
        <v>1611</v>
      </c>
      <c r="B1615" s="12"/>
      <c r="C1615" s="13"/>
      <c r="D1615" s="24"/>
      <c r="E1615" s="12"/>
      <c r="F1615" s="12"/>
      <c r="G1615" s="25"/>
      <c r="H1615" s="25"/>
      <c r="I1615" s="25"/>
      <c r="J1615" s="13"/>
      <c r="K1615" s="13"/>
      <c r="L1615" s="25"/>
      <c r="M1615" s="14" t="str">
        <f aca="false">IF(OR($C1615="",$J1615=""),"",INT(($J1615-$C1615)/365.25))</f>
        <v/>
      </c>
      <c r="N1615" s="14" t="str">
        <f aca="false">IF($M1615="","",IF($M1615&lt;2,"Ha","Yo'q"))</f>
        <v/>
      </c>
      <c r="O1615" s="14" t="str">
        <f aca="false">IF($M1615="","",IF(AND($M1615&gt;=7,$M1615&lt;=17),"Ha","Yo'q"))</f>
        <v/>
      </c>
      <c r="P1615" s="14" t="str">
        <f aca="false">IF(AND($B1615&lt;&gt;"",$J1615&lt;&gt;"",$J1615&lt;=Boshqaruv!$C$10,OR($K1615="",$K1615&gt;Boshqaruv!$C$10),$L1615&lt;&gt;"Tibbiy qarshi ko'rsatma"),1,"")</f>
        <v/>
      </c>
      <c r="Q1615" s="28" t="n">
        <f aca="false">IF(AND($B1615&lt;&gt;"",$J1615&gt;=Boshqaruv!$C$9,$J1615&lt;=Boshqaruv!$C$10),IF(COUNTIFS($B$4:$B1614,$B1615,$C$4:$C1614,$C1615,$J$4:$J1614,"&gt;="&amp;Boshqaruv!$C$9,$J$4:$J1614,"&lt;="&amp;Boshqaruv!$C$10)=0,1,0),0)</f>
        <v>0</v>
      </c>
      <c r="R1615" s="28" t="n">
        <f aca="false">IF(AND($B1615&lt;&gt;"",$J1615&gt;=Boshqaruv!$C$9,$J1615&lt;=Boshqaruv!$C$10,$K1615&lt;&gt;"",$K1615&lt;=Boshqaruv!$C$10),IF(COUNTIFS($B$4:$B1614,$B1615,$C$4:$C1614,$C1615,$J$4:$J1614,"&gt;="&amp;Boshqaruv!$C$9,$J$4:$J1614,"&lt;="&amp;Boshqaruv!$C$10,$K$4:$K1614,"&lt;&gt;",$K$4:$K1614,"&lt;="&amp;Boshqaruv!$C$10)=0,1,0),0)</f>
        <v>0</v>
      </c>
      <c r="S1615" s="28" t="n">
        <f aca="false">IF($P1615=1,IF(COUNTIFS($B$4:$B1614,$B1615,$C$4:$C1614,$C1615,$P$4:$P1614,1)=0,1,0),0)</f>
        <v>0</v>
      </c>
      <c r="T1615" s="12"/>
    </row>
    <row r="1616" customFormat="false" ht="15" hidden="false" customHeight="false" outlineLevel="0" collapsed="false">
      <c r="A1616" s="20" t="n">
        <v>1612</v>
      </c>
      <c r="B1616" s="12"/>
      <c r="C1616" s="13"/>
      <c r="D1616" s="24"/>
      <c r="E1616" s="12"/>
      <c r="F1616" s="12"/>
      <c r="G1616" s="25"/>
      <c r="H1616" s="25"/>
      <c r="I1616" s="25"/>
      <c r="J1616" s="13"/>
      <c r="K1616" s="13"/>
      <c r="L1616" s="25"/>
      <c r="M1616" s="14" t="str">
        <f aca="false">IF(OR($C1616="",$J1616=""),"",INT(($J1616-$C1616)/365.25))</f>
        <v/>
      </c>
      <c r="N1616" s="14" t="str">
        <f aca="false">IF($M1616="","",IF($M1616&lt;2,"Ha","Yo'q"))</f>
        <v/>
      </c>
      <c r="O1616" s="14" t="str">
        <f aca="false">IF($M1616="","",IF(AND($M1616&gt;=7,$M1616&lt;=17),"Ha","Yo'q"))</f>
        <v/>
      </c>
      <c r="P1616" s="14" t="str">
        <f aca="false">IF(AND($B1616&lt;&gt;"",$J1616&lt;&gt;"",$J1616&lt;=Boshqaruv!$C$10,OR($K1616="",$K1616&gt;Boshqaruv!$C$10),$L1616&lt;&gt;"Tibbiy qarshi ko'rsatma"),1,"")</f>
        <v/>
      </c>
      <c r="Q1616" s="28" t="n">
        <f aca="false">IF(AND($B1616&lt;&gt;"",$J1616&gt;=Boshqaruv!$C$9,$J1616&lt;=Boshqaruv!$C$10),IF(COUNTIFS($B$4:$B1615,$B1616,$C$4:$C1615,$C1616,$J$4:$J1615,"&gt;="&amp;Boshqaruv!$C$9,$J$4:$J1615,"&lt;="&amp;Boshqaruv!$C$10)=0,1,0),0)</f>
        <v>0</v>
      </c>
      <c r="R1616" s="28" t="n">
        <f aca="false">IF(AND($B1616&lt;&gt;"",$J1616&gt;=Boshqaruv!$C$9,$J1616&lt;=Boshqaruv!$C$10,$K1616&lt;&gt;"",$K1616&lt;=Boshqaruv!$C$10),IF(COUNTIFS($B$4:$B1615,$B1616,$C$4:$C1615,$C1616,$J$4:$J1615,"&gt;="&amp;Boshqaruv!$C$9,$J$4:$J1615,"&lt;="&amp;Boshqaruv!$C$10,$K$4:$K1615,"&lt;&gt;",$K$4:$K1615,"&lt;="&amp;Boshqaruv!$C$10)=0,1,0),0)</f>
        <v>0</v>
      </c>
      <c r="S1616" s="28" t="n">
        <f aca="false">IF($P1616=1,IF(COUNTIFS($B$4:$B1615,$B1616,$C$4:$C1615,$C1616,$P$4:$P1615,1)=0,1,0),0)</f>
        <v>0</v>
      </c>
      <c r="T1616" s="12"/>
    </row>
    <row r="1617" customFormat="false" ht="15" hidden="false" customHeight="false" outlineLevel="0" collapsed="false">
      <c r="A1617" s="20" t="n">
        <v>1613</v>
      </c>
      <c r="B1617" s="12"/>
      <c r="C1617" s="13"/>
      <c r="D1617" s="24"/>
      <c r="E1617" s="12"/>
      <c r="F1617" s="12"/>
      <c r="G1617" s="25"/>
      <c r="H1617" s="25"/>
      <c r="I1617" s="25"/>
      <c r="J1617" s="13"/>
      <c r="K1617" s="13"/>
      <c r="L1617" s="25"/>
      <c r="M1617" s="14" t="str">
        <f aca="false">IF(OR($C1617="",$J1617=""),"",INT(($J1617-$C1617)/365.25))</f>
        <v/>
      </c>
      <c r="N1617" s="14" t="str">
        <f aca="false">IF($M1617="","",IF($M1617&lt;2,"Ha","Yo'q"))</f>
        <v/>
      </c>
      <c r="O1617" s="14" t="str">
        <f aca="false">IF($M1617="","",IF(AND($M1617&gt;=7,$M1617&lt;=17),"Ha","Yo'q"))</f>
        <v/>
      </c>
      <c r="P1617" s="14" t="str">
        <f aca="false">IF(AND($B1617&lt;&gt;"",$J1617&lt;&gt;"",$J1617&lt;=Boshqaruv!$C$10,OR($K1617="",$K1617&gt;Boshqaruv!$C$10),$L1617&lt;&gt;"Tibbiy qarshi ko'rsatma"),1,"")</f>
        <v/>
      </c>
      <c r="Q1617" s="28" t="n">
        <f aca="false">IF(AND($B1617&lt;&gt;"",$J1617&gt;=Boshqaruv!$C$9,$J1617&lt;=Boshqaruv!$C$10),IF(COUNTIFS($B$4:$B1616,$B1617,$C$4:$C1616,$C1617,$J$4:$J1616,"&gt;="&amp;Boshqaruv!$C$9,$J$4:$J1616,"&lt;="&amp;Boshqaruv!$C$10)=0,1,0),0)</f>
        <v>0</v>
      </c>
      <c r="R1617" s="28" t="n">
        <f aca="false">IF(AND($B1617&lt;&gt;"",$J1617&gt;=Boshqaruv!$C$9,$J1617&lt;=Boshqaruv!$C$10,$K1617&lt;&gt;"",$K1617&lt;=Boshqaruv!$C$10),IF(COUNTIFS($B$4:$B1616,$B1617,$C$4:$C1616,$C1617,$J$4:$J1616,"&gt;="&amp;Boshqaruv!$C$9,$J$4:$J1616,"&lt;="&amp;Boshqaruv!$C$10,$K$4:$K1616,"&lt;&gt;",$K$4:$K1616,"&lt;="&amp;Boshqaruv!$C$10)=0,1,0),0)</f>
        <v>0</v>
      </c>
      <c r="S1617" s="28" t="n">
        <f aca="false">IF($P1617=1,IF(COUNTIFS($B$4:$B1616,$B1617,$C$4:$C1616,$C1617,$P$4:$P1616,1)=0,1,0),0)</f>
        <v>0</v>
      </c>
      <c r="T1617" s="12"/>
    </row>
    <row r="1618" customFormat="false" ht="15" hidden="false" customHeight="false" outlineLevel="0" collapsed="false">
      <c r="A1618" s="20" t="n">
        <v>1614</v>
      </c>
      <c r="B1618" s="12"/>
      <c r="C1618" s="13"/>
      <c r="D1618" s="24"/>
      <c r="E1618" s="12"/>
      <c r="F1618" s="12"/>
      <c r="G1618" s="25"/>
      <c r="H1618" s="25"/>
      <c r="I1618" s="25"/>
      <c r="J1618" s="13"/>
      <c r="K1618" s="13"/>
      <c r="L1618" s="25"/>
      <c r="M1618" s="14" t="str">
        <f aca="false">IF(OR($C1618="",$J1618=""),"",INT(($J1618-$C1618)/365.25))</f>
        <v/>
      </c>
      <c r="N1618" s="14" t="str">
        <f aca="false">IF($M1618="","",IF($M1618&lt;2,"Ha","Yo'q"))</f>
        <v/>
      </c>
      <c r="O1618" s="14" t="str">
        <f aca="false">IF($M1618="","",IF(AND($M1618&gt;=7,$M1618&lt;=17),"Ha","Yo'q"))</f>
        <v/>
      </c>
      <c r="P1618" s="14" t="str">
        <f aca="false">IF(AND($B1618&lt;&gt;"",$J1618&lt;&gt;"",$J1618&lt;=Boshqaruv!$C$10,OR($K1618="",$K1618&gt;Boshqaruv!$C$10),$L1618&lt;&gt;"Tibbiy qarshi ko'rsatma"),1,"")</f>
        <v/>
      </c>
      <c r="Q1618" s="28" t="n">
        <f aca="false">IF(AND($B1618&lt;&gt;"",$J1618&gt;=Boshqaruv!$C$9,$J1618&lt;=Boshqaruv!$C$10),IF(COUNTIFS($B$4:$B1617,$B1618,$C$4:$C1617,$C1618,$J$4:$J1617,"&gt;="&amp;Boshqaruv!$C$9,$J$4:$J1617,"&lt;="&amp;Boshqaruv!$C$10)=0,1,0),0)</f>
        <v>0</v>
      </c>
      <c r="R1618" s="28" t="n">
        <f aca="false">IF(AND($B1618&lt;&gt;"",$J1618&gt;=Boshqaruv!$C$9,$J1618&lt;=Boshqaruv!$C$10,$K1618&lt;&gt;"",$K1618&lt;=Boshqaruv!$C$10),IF(COUNTIFS($B$4:$B1617,$B1618,$C$4:$C1617,$C1618,$J$4:$J1617,"&gt;="&amp;Boshqaruv!$C$9,$J$4:$J1617,"&lt;="&amp;Boshqaruv!$C$10,$K$4:$K1617,"&lt;&gt;",$K$4:$K1617,"&lt;="&amp;Boshqaruv!$C$10)=0,1,0),0)</f>
        <v>0</v>
      </c>
      <c r="S1618" s="28" t="n">
        <f aca="false">IF($P1618=1,IF(COUNTIFS($B$4:$B1617,$B1618,$C$4:$C1617,$C1618,$P$4:$P1617,1)=0,1,0),0)</f>
        <v>0</v>
      </c>
      <c r="T1618" s="12"/>
    </row>
    <row r="1619" customFormat="false" ht="15" hidden="false" customHeight="false" outlineLevel="0" collapsed="false">
      <c r="A1619" s="20" t="n">
        <v>1615</v>
      </c>
      <c r="B1619" s="12"/>
      <c r="C1619" s="13"/>
      <c r="D1619" s="24"/>
      <c r="E1619" s="12"/>
      <c r="F1619" s="12"/>
      <c r="G1619" s="25"/>
      <c r="H1619" s="25"/>
      <c r="I1619" s="25"/>
      <c r="J1619" s="13"/>
      <c r="K1619" s="13"/>
      <c r="L1619" s="25"/>
      <c r="M1619" s="14" t="str">
        <f aca="false">IF(OR($C1619="",$J1619=""),"",INT(($J1619-$C1619)/365.25))</f>
        <v/>
      </c>
      <c r="N1619" s="14" t="str">
        <f aca="false">IF($M1619="","",IF($M1619&lt;2,"Ha","Yo'q"))</f>
        <v/>
      </c>
      <c r="O1619" s="14" t="str">
        <f aca="false">IF($M1619="","",IF(AND($M1619&gt;=7,$M1619&lt;=17),"Ha","Yo'q"))</f>
        <v/>
      </c>
      <c r="P1619" s="14" t="str">
        <f aca="false">IF(AND($B1619&lt;&gt;"",$J1619&lt;&gt;"",$J1619&lt;=Boshqaruv!$C$10,OR($K1619="",$K1619&gt;Boshqaruv!$C$10),$L1619&lt;&gt;"Tibbiy qarshi ko'rsatma"),1,"")</f>
        <v/>
      </c>
      <c r="Q1619" s="28" t="n">
        <f aca="false">IF(AND($B1619&lt;&gt;"",$J1619&gt;=Boshqaruv!$C$9,$J1619&lt;=Boshqaruv!$C$10),IF(COUNTIFS($B$4:$B1618,$B1619,$C$4:$C1618,$C1619,$J$4:$J1618,"&gt;="&amp;Boshqaruv!$C$9,$J$4:$J1618,"&lt;="&amp;Boshqaruv!$C$10)=0,1,0),0)</f>
        <v>0</v>
      </c>
      <c r="R1619" s="28" t="n">
        <f aca="false">IF(AND($B1619&lt;&gt;"",$J1619&gt;=Boshqaruv!$C$9,$J1619&lt;=Boshqaruv!$C$10,$K1619&lt;&gt;"",$K1619&lt;=Boshqaruv!$C$10),IF(COUNTIFS($B$4:$B1618,$B1619,$C$4:$C1618,$C1619,$J$4:$J1618,"&gt;="&amp;Boshqaruv!$C$9,$J$4:$J1618,"&lt;="&amp;Boshqaruv!$C$10,$K$4:$K1618,"&lt;&gt;",$K$4:$K1618,"&lt;="&amp;Boshqaruv!$C$10)=0,1,0),0)</f>
        <v>0</v>
      </c>
      <c r="S1619" s="28" t="n">
        <f aca="false">IF($P1619=1,IF(COUNTIFS($B$4:$B1618,$B1619,$C$4:$C1618,$C1619,$P$4:$P1618,1)=0,1,0),0)</f>
        <v>0</v>
      </c>
      <c r="T1619" s="12"/>
    </row>
    <row r="1620" customFormat="false" ht="15" hidden="false" customHeight="false" outlineLevel="0" collapsed="false">
      <c r="A1620" s="20" t="n">
        <v>1616</v>
      </c>
      <c r="B1620" s="12"/>
      <c r="C1620" s="13"/>
      <c r="D1620" s="24"/>
      <c r="E1620" s="12"/>
      <c r="F1620" s="12"/>
      <c r="G1620" s="25"/>
      <c r="H1620" s="25"/>
      <c r="I1620" s="25"/>
      <c r="J1620" s="13"/>
      <c r="K1620" s="13"/>
      <c r="L1620" s="25"/>
      <c r="M1620" s="14" t="str">
        <f aca="false">IF(OR($C1620="",$J1620=""),"",INT(($J1620-$C1620)/365.25))</f>
        <v/>
      </c>
      <c r="N1620" s="14" t="str">
        <f aca="false">IF($M1620="","",IF($M1620&lt;2,"Ha","Yo'q"))</f>
        <v/>
      </c>
      <c r="O1620" s="14" t="str">
        <f aca="false">IF($M1620="","",IF(AND($M1620&gt;=7,$M1620&lt;=17),"Ha","Yo'q"))</f>
        <v/>
      </c>
      <c r="P1620" s="14" t="str">
        <f aca="false">IF(AND($B1620&lt;&gt;"",$J1620&lt;&gt;"",$J1620&lt;=Boshqaruv!$C$10,OR($K1620="",$K1620&gt;Boshqaruv!$C$10),$L1620&lt;&gt;"Tibbiy qarshi ko'rsatma"),1,"")</f>
        <v/>
      </c>
      <c r="Q1620" s="28" t="n">
        <f aca="false">IF(AND($B1620&lt;&gt;"",$J1620&gt;=Boshqaruv!$C$9,$J1620&lt;=Boshqaruv!$C$10),IF(COUNTIFS($B$4:$B1619,$B1620,$C$4:$C1619,$C1620,$J$4:$J1619,"&gt;="&amp;Boshqaruv!$C$9,$J$4:$J1619,"&lt;="&amp;Boshqaruv!$C$10)=0,1,0),0)</f>
        <v>0</v>
      </c>
      <c r="R1620" s="28" t="n">
        <f aca="false">IF(AND($B1620&lt;&gt;"",$J1620&gt;=Boshqaruv!$C$9,$J1620&lt;=Boshqaruv!$C$10,$K1620&lt;&gt;"",$K1620&lt;=Boshqaruv!$C$10),IF(COUNTIFS($B$4:$B1619,$B1620,$C$4:$C1619,$C1620,$J$4:$J1619,"&gt;="&amp;Boshqaruv!$C$9,$J$4:$J1619,"&lt;="&amp;Boshqaruv!$C$10,$K$4:$K1619,"&lt;&gt;",$K$4:$K1619,"&lt;="&amp;Boshqaruv!$C$10)=0,1,0),0)</f>
        <v>0</v>
      </c>
      <c r="S1620" s="28" t="n">
        <f aca="false">IF($P1620=1,IF(COUNTIFS($B$4:$B1619,$B1620,$C$4:$C1619,$C1620,$P$4:$P1619,1)=0,1,0),0)</f>
        <v>0</v>
      </c>
      <c r="T1620" s="12"/>
    </row>
    <row r="1621" customFormat="false" ht="15" hidden="false" customHeight="false" outlineLevel="0" collapsed="false">
      <c r="A1621" s="20" t="n">
        <v>1617</v>
      </c>
      <c r="B1621" s="12"/>
      <c r="C1621" s="13"/>
      <c r="D1621" s="24"/>
      <c r="E1621" s="12"/>
      <c r="F1621" s="12"/>
      <c r="G1621" s="25"/>
      <c r="H1621" s="25"/>
      <c r="I1621" s="25"/>
      <c r="J1621" s="13"/>
      <c r="K1621" s="13"/>
      <c r="L1621" s="25"/>
      <c r="M1621" s="14" t="str">
        <f aca="false">IF(OR($C1621="",$J1621=""),"",INT(($J1621-$C1621)/365.25))</f>
        <v/>
      </c>
      <c r="N1621" s="14" t="str">
        <f aca="false">IF($M1621="","",IF($M1621&lt;2,"Ha","Yo'q"))</f>
        <v/>
      </c>
      <c r="O1621" s="14" t="str">
        <f aca="false">IF($M1621="","",IF(AND($M1621&gt;=7,$M1621&lt;=17),"Ha","Yo'q"))</f>
        <v/>
      </c>
      <c r="P1621" s="14" t="str">
        <f aca="false">IF(AND($B1621&lt;&gt;"",$J1621&lt;&gt;"",$J1621&lt;=Boshqaruv!$C$10,OR($K1621="",$K1621&gt;Boshqaruv!$C$10),$L1621&lt;&gt;"Tibbiy qarshi ko'rsatma"),1,"")</f>
        <v/>
      </c>
      <c r="Q1621" s="28" t="n">
        <f aca="false">IF(AND($B1621&lt;&gt;"",$J1621&gt;=Boshqaruv!$C$9,$J1621&lt;=Boshqaruv!$C$10),IF(COUNTIFS($B$4:$B1620,$B1621,$C$4:$C1620,$C1621,$J$4:$J1620,"&gt;="&amp;Boshqaruv!$C$9,$J$4:$J1620,"&lt;="&amp;Boshqaruv!$C$10)=0,1,0),0)</f>
        <v>0</v>
      </c>
      <c r="R1621" s="28" t="n">
        <f aca="false">IF(AND($B1621&lt;&gt;"",$J1621&gt;=Boshqaruv!$C$9,$J1621&lt;=Boshqaruv!$C$10,$K1621&lt;&gt;"",$K1621&lt;=Boshqaruv!$C$10),IF(COUNTIFS($B$4:$B1620,$B1621,$C$4:$C1620,$C1621,$J$4:$J1620,"&gt;="&amp;Boshqaruv!$C$9,$J$4:$J1620,"&lt;="&amp;Boshqaruv!$C$10,$K$4:$K1620,"&lt;&gt;",$K$4:$K1620,"&lt;="&amp;Boshqaruv!$C$10)=0,1,0),0)</f>
        <v>0</v>
      </c>
      <c r="S1621" s="28" t="n">
        <f aca="false">IF($P1621=1,IF(COUNTIFS($B$4:$B1620,$B1621,$C$4:$C1620,$C1621,$P$4:$P1620,1)=0,1,0),0)</f>
        <v>0</v>
      </c>
      <c r="T1621" s="12"/>
    </row>
    <row r="1622" customFormat="false" ht="15" hidden="false" customHeight="false" outlineLevel="0" collapsed="false">
      <c r="A1622" s="20" t="n">
        <v>1618</v>
      </c>
      <c r="B1622" s="12"/>
      <c r="C1622" s="13"/>
      <c r="D1622" s="24"/>
      <c r="E1622" s="12"/>
      <c r="F1622" s="12"/>
      <c r="G1622" s="25"/>
      <c r="H1622" s="25"/>
      <c r="I1622" s="25"/>
      <c r="J1622" s="13"/>
      <c r="K1622" s="13"/>
      <c r="L1622" s="25"/>
      <c r="M1622" s="14" t="str">
        <f aca="false">IF(OR($C1622="",$J1622=""),"",INT(($J1622-$C1622)/365.25))</f>
        <v/>
      </c>
      <c r="N1622" s="14" t="str">
        <f aca="false">IF($M1622="","",IF($M1622&lt;2,"Ha","Yo'q"))</f>
        <v/>
      </c>
      <c r="O1622" s="14" t="str">
        <f aca="false">IF($M1622="","",IF(AND($M1622&gt;=7,$M1622&lt;=17),"Ha","Yo'q"))</f>
        <v/>
      </c>
      <c r="P1622" s="14" t="str">
        <f aca="false">IF(AND($B1622&lt;&gt;"",$J1622&lt;&gt;"",$J1622&lt;=Boshqaruv!$C$10,OR($K1622="",$K1622&gt;Boshqaruv!$C$10),$L1622&lt;&gt;"Tibbiy qarshi ko'rsatma"),1,"")</f>
        <v/>
      </c>
      <c r="Q1622" s="28" t="n">
        <f aca="false">IF(AND($B1622&lt;&gt;"",$J1622&gt;=Boshqaruv!$C$9,$J1622&lt;=Boshqaruv!$C$10),IF(COUNTIFS($B$4:$B1621,$B1622,$C$4:$C1621,$C1622,$J$4:$J1621,"&gt;="&amp;Boshqaruv!$C$9,$J$4:$J1621,"&lt;="&amp;Boshqaruv!$C$10)=0,1,0),0)</f>
        <v>0</v>
      </c>
      <c r="R1622" s="28" t="n">
        <f aca="false">IF(AND($B1622&lt;&gt;"",$J1622&gt;=Boshqaruv!$C$9,$J1622&lt;=Boshqaruv!$C$10,$K1622&lt;&gt;"",$K1622&lt;=Boshqaruv!$C$10),IF(COUNTIFS($B$4:$B1621,$B1622,$C$4:$C1621,$C1622,$J$4:$J1621,"&gt;="&amp;Boshqaruv!$C$9,$J$4:$J1621,"&lt;="&amp;Boshqaruv!$C$10,$K$4:$K1621,"&lt;&gt;",$K$4:$K1621,"&lt;="&amp;Boshqaruv!$C$10)=0,1,0),0)</f>
        <v>0</v>
      </c>
      <c r="S1622" s="28" t="n">
        <f aca="false">IF($P1622=1,IF(COUNTIFS($B$4:$B1621,$B1622,$C$4:$C1621,$C1622,$P$4:$P1621,1)=0,1,0),0)</f>
        <v>0</v>
      </c>
      <c r="T1622" s="12"/>
    </row>
    <row r="1623" customFormat="false" ht="15" hidden="false" customHeight="false" outlineLevel="0" collapsed="false">
      <c r="A1623" s="20" t="n">
        <v>1619</v>
      </c>
      <c r="B1623" s="12"/>
      <c r="C1623" s="13"/>
      <c r="D1623" s="24"/>
      <c r="E1623" s="12"/>
      <c r="F1623" s="12"/>
      <c r="G1623" s="25"/>
      <c r="H1623" s="25"/>
      <c r="I1623" s="25"/>
      <c r="J1623" s="13"/>
      <c r="K1623" s="13"/>
      <c r="L1623" s="25"/>
      <c r="M1623" s="14" t="str">
        <f aca="false">IF(OR($C1623="",$J1623=""),"",INT(($J1623-$C1623)/365.25))</f>
        <v/>
      </c>
      <c r="N1623" s="14" t="str">
        <f aca="false">IF($M1623="","",IF($M1623&lt;2,"Ha","Yo'q"))</f>
        <v/>
      </c>
      <c r="O1623" s="14" t="str">
        <f aca="false">IF($M1623="","",IF(AND($M1623&gt;=7,$M1623&lt;=17),"Ha","Yo'q"))</f>
        <v/>
      </c>
      <c r="P1623" s="14" t="str">
        <f aca="false">IF(AND($B1623&lt;&gt;"",$J1623&lt;&gt;"",$J1623&lt;=Boshqaruv!$C$10,OR($K1623="",$K1623&gt;Boshqaruv!$C$10),$L1623&lt;&gt;"Tibbiy qarshi ko'rsatma"),1,"")</f>
        <v/>
      </c>
      <c r="Q1623" s="28" t="n">
        <f aca="false">IF(AND($B1623&lt;&gt;"",$J1623&gt;=Boshqaruv!$C$9,$J1623&lt;=Boshqaruv!$C$10),IF(COUNTIFS($B$4:$B1622,$B1623,$C$4:$C1622,$C1623,$J$4:$J1622,"&gt;="&amp;Boshqaruv!$C$9,$J$4:$J1622,"&lt;="&amp;Boshqaruv!$C$10)=0,1,0),0)</f>
        <v>0</v>
      </c>
      <c r="R1623" s="28" t="n">
        <f aca="false">IF(AND($B1623&lt;&gt;"",$J1623&gt;=Boshqaruv!$C$9,$J1623&lt;=Boshqaruv!$C$10,$K1623&lt;&gt;"",$K1623&lt;=Boshqaruv!$C$10),IF(COUNTIFS($B$4:$B1622,$B1623,$C$4:$C1622,$C1623,$J$4:$J1622,"&gt;="&amp;Boshqaruv!$C$9,$J$4:$J1622,"&lt;="&amp;Boshqaruv!$C$10,$K$4:$K1622,"&lt;&gt;",$K$4:$K1622,"&lt;="&amp;Boshqaruv!$C$10)=0,1,0),0)</f>
        <v>0</v>
      </c>
      <c r="S1623" s="28" t="n">
        <f aca="false">IF($P1623=1,IF(COUNTIFS($B$4:$B1622,$B1623,$C$4:$C1622,$C1623,$P$4:$P1622,1)=0,1,0),0)</f>
        <v>0</v>
      </c>
      <c r="T1623" s="12"/>
    </row>
    <row r="1624" customFormat="false" ht="15" hidden="false" customHeight="false" outlineLevel="0" collapsed="false">
      <c r="A1624" s="20" t="n">
        <v>1620</v>
      </c>
      <c r="B1624" s="12"/>
      <c r="C1624" s="13"/>
      <c r="D1624" s="24"/>
      <c r="E1624" s="12"/>
      <c r="F1624" s="12"/>
      <c r="G1624" s="25"/>
      <c r="H1624" s="25"/>
      <c r="I1624" s="25"/>
      <c r="J1624" s="13"/>
      <c r="K1624" s="13"/>
      <c r="L1624" s="25"/>
      <c r="M1624" s="14" t="str">
        <f aca="false">IF(OR($C1624="",$J1624=""),"",INT(($J1624-$C1624)/365.25))</f>
        <v/>
      </c>
      <c r="N1624" s="14" t="str">
        <f aca="false">IF($M1624="","",IF($M1624&lt;2,"Ha","Yo'q"))</f>
        <v/>
      </c>
      <c r="O1624" s="14" t="str">
        <f aca="false">IF($M1624="","",IF(AND($M1624&gt;=7,$M1624&lt;=17),"Ha","Yo'q"))</f>
        <v/>
      </c>
      <c r="P1624" s="14" t="str">
        <f aca="false">IF(AND($B1624&lt;&gt;"",$J1624&lt;&gt;"",$J1624&lt;=Boshqaruv!$C$10,OR($K1624="",$K1624&gt;Boshqaruv!$C$10),$L1624&lt;&gt;"Tibbiy qarshi ko'rsatma"),1,"")</f>
        <v/>
      </c>
      <c r="Q1624" s="28" t="n">
        <f aca="false">IF(AND($B1624&lt;&gt;"",$J1624&gt;=Boshqaruv!$C$9,$J1624&lt;=Boshqaruv!$C$10),IF(COUNTIFS($B$4:$B1623,$B1624,$C$4:$C1623,$C1624,$J$4:$J1623,"&gt;="&amp;Boshqaruv!$C$9,$J$4:$J1623,"&lt;="&amp;Boshqaruv!$C$10)=0,1,0),0)</f>
        <v>0</v>
      </c>
      <c r="R1624" s="28" t="n">
        <f aca="false">IF(AND($B1624&lt;&gt;"",$J1624&gt;=Boshqaruv!$C$9,$J1624&lt;=Boshqaruv!$C$10,$K1624&lt;&gt;"",$K1624&lt;=Boshqaruv!$C$10),IF(COUNTIFS($B$4:$B1623,$B1624,$C$4:$C1623,$C1624,$J$4:$J1623,"&gt;="&amp;Boshqaruv!$C$9,$J$4:$J1623,"&lt;="&amp;Boshqaruv!$C$10,$K$4:$K1623,"&lt;&gt;",$K$4:$K1623,"&lt;="&amp;Boshqaruv!$C$10)=0,1,0),0)</f>
        <v>0</v>
      </c>
      <c r="S1624" s="28" t="n">
        <f aca="false">IF($P1624=1,IF(COUNTIFS($B$4:$B1623,$B1624,$C$4:$C1623,$C1624,$P$4:$P1623,1)=0,1,0),0)</f>
        <v>0</v>
      </c>
      <c r="T1624" s="12"/>
    </row>
    <row r="1625" customFormat="false" ht="15" hidden="false" customHeight="false" outlineLevel="0" collapsed="false">
      <c r="A1625" s="20" t="n">
        <v>1621</v>
      </c>
      <c r="B1625" s="12"/>
      <c r="C1625" s="13"/>
      <c r="D1625" s="24"/>
      <c r="E1625" s="12"/>
      <c r="F1625" s="12"/>
      <c r="G1625" s="25"/>
      <c r="H1625" s="25"/>
      <c r="I1625" s="25"/>
      <c r="J1625" s="13"/>
      <c r="K1625" s="13"/>
      <c r="L1625" s="25"/>
      <c r="M1625" s="14" t="str">
        <f aca="false">IF(OR($C1625="",$J1625=""),"",INT(($J1625-$C1625)/365.25))</f>
        <v/>
      </c>
      <c r="N1625" s="14" t="str">
        <f aca="false">IF($M1625="","",IF($M1625&lt;2,"Ha","Yo'q"))</f>
        <v/>
      </c>
      <c r="O1625" s="14" t="str">
        <f aca="false">IF($M1625="","",IF(AND($M1625&gt;=7,$M1625&lt;=17),"Ha","Yo'q"))</f>
        <v/>
      </c>
      <c r="P1625" s="14" t="str">
        <f aca="false">IF(AND($B1625&lt;&gt;"",$J1625&lt;&gt;"",$J1625&lt;=Boshqaruv!$C$10,OR($K1625="",$K1625&gt;Boshqaruv!$C$10),$L1625&lt;&gt;"Tibbiy qarshi ko'rsatma"),1,"")</f>
        <v/>
      </c>
      <c r="Q1625" s="28" t="n">
        <f aca="false">IF(AND($B1625&lt;&gt;"",$J1625&gt;=Boshqaruv!$C$9,$J1625&lt;=Boshqaruv!$C$10),IF(COUNTIFS($B$4:$B1624,$B1625,$C$4:$C1624,$C1625,$J$4:$J1624,"&gt;="&amp;Boshqaruv!$C$9,$J$4:$J1624,"&lt;="&amp;Boshqaruv!$C$10)=0,1,0),0)</f>
        <v>0</v>
      </c>
      <c r="R1625" s="28" t="n">
        <f aca="false">IF(AND($B1625&lt;&gt;"",$J1625&gt;=Boshqaruv!$C$9,$J1625&lt;=Boshqaruv!$C$10,$K1625&lt;&gt;"",$K1625&lt;=Boshqaruv!$C$10),IF(COUNTIFS($B$4:$B1624,$B1625,$C$4:$C1624,$C1625,$J$4:$J1624,"&gt;="&amp;Boshqaruv!$C$9,$J$4:$J1624,"&lt;="&amp;Boshqaruv!$C$10,$K$4:$K1624,"&lt;&gt;",$K$4:$K1624,"&lt;="&amp;Boshqaruv!$C$10)=0,1,0),0)</f>
        <v>0</v>
      </c>
      <c r="S1625" s="28" t="n">
        <f aca="false">IF($P1625=1,IF(COUNTIFS($B$4:$B1624,$B1625,$C$4:$C1624,$C1625,$P$4:$P1624,1)=0,1,0),0)</f>
        <v>0</v>
      </c>
      <c r="T1625" s="12"/>
    </row>
    <row r="1626" customFormat="false" ht="15" hidden="false" customHeight="false" outlineLevel="0" collapsed="false">
      <c r="A1626" s="20" t="n">
        <v>1622</v>
      </c>
      <c r="B1626" s="12"/>
      <c r="C1626" s="13"/>
      <c r="D1626" s="24"/>
      <c r="E1626" s="12"/>
      <c r="F1626" s="12"/>
      <c r="G1626" s="25"/>
      <c r="H1626" s="25"/>
      <c r="I1626" s="25"/>
      <c r="J1626" s="13"/>
      <c r="K1626" s="13"/>
      <c r="L1626" s="25"/>
      <c r="M1626" s="14" t="str">
        <f aca="false">IF(OR($C1626="",$J1626=""),"",INT(($J1626-$C1626)/365.25))</f>
        <v/>
      </c>
      <c r="N1626" s="14" t="str">
        <f aca="false">IF($M1626="","",IF($M1626&lt;2,"Ha","Yo'q"))</f>
        <v/>
      </c>
      <c r="O1626" s="14" t="str">
        <f aca="false">IF($M1626="","",IF(AND($M1626&gt;=7,$M1626&lt;=17),"Ha","Yo'q"))</f>
        <v/>
      </c>
      <c r="P1626" s="14" t="str">
        <f aca="false">IF(AND($B1626&lt;&gt;"",$J1626&lt;&gt;"",$J1626&lt;=Boshqaruv!$C$10,OR($K1626="",$K1626&gt;Boshqaruv!$C$10),$L1626&lt;&gt;"Tibbiy qarshi ko'rsatma"),1,"")</f>
        <v/>
      </c>
      <c r="Q1626" s="28" t="n">
        <f aca="false">IF(AND($B1626&lt;&gt;"",$J1626&gt;=Boshqaruv!$C$9,$J1626&lt;=Boshqaruv!$C$10),IF(COUNTIFS($B$4:$B1625,$B1626,$C$4:$C1625,$C1626,$J$4:$J1625,"&gt;="&amp;Boshqaruv!$C$9,$J$4:$J1625,"&lt;="&amp;Boshqaruv!$C$10)=0,1,0),0)</f>
        <v>0</v>
      </c>
      <c r="R1626" s="28" t="n">
        <f aca="false">IF(AND($B1626&lt;&gt;"",$J1626&gt;=Boshqaruv!$C$9,$J1626&lt;=Boshqaruv!$C$10,$K1626&lt;&gt;"",$K1626&lt;=Boshqaruv!$C$10),IF(COUNTIFS($B$4:$B1625,$B1626,$C$4:$C1625,$C1626,$J$4:$J1625,"&gt;="&amp;Boshqaruv!$C$9,$J$4:$J1625,"&lt;="&amp;Boshqaruv!$C$10,$K$4:$K1625,"&lt;&gt;",$K$4:$K1625,"&lt;="&amp;Boshqaruv!$C$10)=0,1,0),0)</f>
        <v>0</v>
      </c>
      <c r="S1626" s="28" t="n">
        <f aca="false">IF($P1626=1,IF(COUNTIFS($B$4:$B1625,$B1626,$C$4:$C1625,$C1626,$P$4:$P1625,1)=0,1,0),0)</f>
        <v>0</v>
      </c>
      <c r="T1626" s="12"/>
    </row>
    <row r="1627" customFormat="false" ht="15" hidden="false" customHeight="false" outlineLevel="0" collapsed="false">
      <c r="A1627" s="20" t="n">
        <v>1623</v>
      </c>
      <c r="B1627" s="12"/>
      <c r="C1627" s="13"/>
      <c r="D1627" s="24"/>
      <c r="E1627" s="12"/>
      <c r="F1627" s="12"/>
      <c r="G1627" s="25"/>
      <c r="H1627" s="25"/>
      <c r="I1627" s="25"/>
      <c r="J1627" s="13"/>
      <c r="K1627" s="13"/>
      <c r="L1627" s="25"/>
      <c r="M1627" s="14" t="str">
        <f aca="false">IF(OR($C1627="",$J1627=""),"",INT(($J1627-$C1627)/365.25))</f>
        <v/>
      </c>
      <c r="N1627" s="14" t="str">
        <f aca="false">IF($M1627="","",IF($M1627&lt;2,"Ha","Yo'q"))</f>
        <v/>
      </c>
      <c r="O1627" s="14" t="str">
        <f aca="false">IF($M1627="","",IF(AND($M1627&gt;=7,$M1627&lt;=17),"Ha","Yo'q"))</f>
        <v/>
      </c>
      <c r="P1627" s="14" t="str">
        <f aca="false">IF(AND($B1627&lt;&gt;"",$J1627&lt;&gt;"",$J1627&lt;=Boshqaruv!$C$10,OR($K1627="",$K1627&gt;Boshqaruv!$C$10),$L1627&lt;&gt;"Tibbiy qarshi ko'rsatma"),1,"")</f>
        <v/>
      </c>
      <c r="Q1627" s="28" t="n">
        <f aca="false">IF(AND($B1627&lt;&gt;"",$J1627&gt;=Boshqaruv!$C$9,$J1627&lt;=Boshqaruv!$C$10),IF(COUNTIFS($B$4:$B1626,$B1627,$C$4:$C1626,$C1627,$J$4:$J1626,"&gt;="&amp;Boshqaruv!$C$9,$J$4:$J1626,"&lt;="&amp;Boshqaruv!$C$10)=0,1,0),0)</f>
        <v>0</v>
      </c>
      <c r="R1627" s="28" t="n">
        <f aca="false">IF(AND($B1627&lt;&gt;"",$J1627&gt;=Boshqaruv!$C$9,$J1627&lt;=Boshqaruv!$C$10,$K1627&lt;&gt;"",$K1627&lt;=Boshqaruv!$C$10),IF(COUNTIFS($B$4:$B1626,$B1627,$C$4:$C1626,$C1627,$J$4:$J1626,"&gt;="&amp;Boshqaruv!$C$9,$J$4:$J1626,"&lt;="&amp;Boshqaruv!$C$10,$K$4:$K1626,"&lt;&gt;",$K$4:$K1626,"&lt;="&amp;Boshqaruv!$C$10)=0,1,0),0)</f>
        <v>0</v>
      </c>
      <c r="S1627" s="28" t="n">
        <f aca="false">IF($P1627=1,IF(COUNTIFS($B$4:$B1626,$B1627,$C$4:$C1626,$C1627,$P$4:$P1626,1)=0,1,0),0)</f>
        <v>0</v>
      </c>
      <c r="T1627" s="12"/>
    </row>
    <row r="1628" customFormat="false" ht="15" hidden="false" customHeight="false" outlineLevel="0" collapsed="false">
      <c r="A1628" s="20" t="n">
        <v>1624</v>
      </c>
      <c r="B1628" s="12"/>
      <c r="C1628" s="13"/>
      <c r="D1628" s="24"/>
      <c r="E1628" s="12"/>
      <c r="F1628" s="12"/>
      <c r="G1628" s="25"/>
      <c r="H1628" s="25"/>
      <c r="I1628" s="25"/>
      <c r="J1628" s="13"/>
      <c r="K1628" s="13"/>
      <c r="L1628" s="25"/>
      <c r="M1628" s="14" t="str">
        <f aca="false">IF(OR($C1628="",$J1628=""),"",INT(($J1628-$C1628)/365.25))</f>
        <v/>
      </c>
      <c r="N1628" s="14" t="str">
        <f aca="false">IF($M1628="","",IF($M1628&lt;2,"Ha","Yo'q"))</f>
        <v/>
      </c>
      <c r="O1628" s="14" t="str">
        <f aca="false">IF($M1628="","",IF(AND($M1628&gt;=7,$M1628&lt;=17),"Ha","Yo'q"))</f>
        <v/>
      </c>
      <c r="P1628" s="14" t="str">
        <f aca="false">IF(AND($B1628&lt;&gt;"",$J1628&lt;&gt;"",$J1628&lt;=Boshqaruv!$C$10,OR($K1628="",$K1628&gt;Boshqaruv!$C$10),$L1628&lt;&gt;"Tibbiy qarshi ko'rsatma"),1,"")</f>
        <v/>
      </c>
      <c r="Q1628" s="28" t="n">
        <f aca="false">IF(AND($B1628&lt;&gt;"",$J1628&gt;=Boshqaruv!$C$9,$J1628&lt;=Boshqaruv!$C$10),IF(COUNTIFS($B$4:$B1627,$B1628,$C$4:$C1627,$C1628,$J$4:$J1627,"&gt;="&amp;Boshqaruv!$C$9,$J$4:$J1627,"&lt;="&amp;Boshqaruv!$C$10)=0,1,0),0)</f>
        <v>0</v>
      </c>
      <c r="R1628" s="28" t="n">
        <f aca="false">IF(AND($B1628&lt;&gt;"",$J1628&gt;=Boshqaruv!$C$9,$J1628&lt;=Boshqaruv!$C$10,$K1628&lt;&gt;"",$K1628&lt;=Boshqaruv!$C$10),IF(COUNTIFS($B$4:$B1627,$B1628,$C$4:$C1627,$C1628,$J$4:$J1627,"&gt;="&amp;Boshqaruv!$C$9,$J$4:$J1627,"&lt;="&amp;Boshqaruv!$C$10,$K$4:$K1627,"&lt;&gt;",$K$4:$K1627,"&lt;="&amp;Boshqaruv!$C$10)=0,1,0),0)</f>
        <v>0</v>
      </c>
      <c r="S1628" s="28" t="n">
        <f aca="false">IF($P1628=1,IF(COUNTIFS($B$4:$B1627,$B1628,$C$4:$C1627,$C1628,$P$4:$P1627,1)=0,1,0),0)</f>
        <v>0</v>
      </c>
      <c r="T1628" s="12"/>
    </row>
    <row r="1629" customFormat="false" ht="15" hidden="false" customHeight="false" outlineLevel="0" collapsed="false">
      <c r="A1629" s="20" t="n">
        <v>1625</v>
      </c>
      <c r="B1629" s="12"/>
      <c r="C1629" s="13"/>
      <c r="D1629" s="24"/>
      <c r="E1629" s="12"/>
      <c r="F1629" s="12"/>
      <c r="G1629" s="25"/>
      <c r="H1629" s="25"/>
      <c r="I1629" s="25"/>
      <c r="J1629" s="13"/>
      <c r="K1629" s="13"/>
      <c r="L1629" s="25"/>
      <c r="M1629" s="14" t="str">
        <f aca="false">IF(OR($C1629="",$J1629=""),"",INT(($J1629-$C1629)/365.25))</f>
        <v/>
      </c>
      <c r="N1629" s="14" t="str">
        <f aca="false">IF($M1629="","",IF($M1629&lt;2,"Ha","Yo'q"))</f>
        <v/>
      </c>
      <c r="O1629" s="14" t="str">
        <f aca="false">IF($M1629="","",IF(AND($M1629&gt;=7,$M1629&lt;=17),"Ha","Yo'q"))</f>
        <v/>
      </c>
      <c r="P1629" s="14" t="str">
        <f aca="false">IF(AND($B1629&lt;&gt;"",$J1629&lt;&gt;"",$J1629&lt;=Boshqaruv!$C$10,OR($K1629="",$K1629&gt;Boshqaruv!$C$10),$L1629&lt;&gt;"Tibbiy qarshi ko'rsatma"),1,"")</f>
        <v/>
      </c>
      <c r="Q1629" s="28" t="n">
        <f aca="false">IF(AND($B1629&lt;&gt;"",$J1629&gt;=Boshqaruv!$C$9,$J1629&lt;=Boshqaruv!$C$10),IF(COUNTIFS($B$4:$B1628,$B1629,$C$4:$C1628,$C1629,$J$4:$J1628,"&gt;="&amp;Boshqaruv!$C$9,$J$4:$J1628,"&lt;="&amp;Boshqaruv!$C$10)=0,1,0),0)</f>
        <v>0</v>
      </c>
      <c r="R1629" s="28" t="n">
        <f aca="false">IF(AND($B1629&lt;&gt;"",$J1629&gt;=Boshqaruv!$C$9,$J1629&lt;=Boshqaruv!$C$10,$K1629&lt;&gt;"",$K1629&lt;=Boshqaruv!$C$10),IF(COUNTIFS($B$4:$B1628,$B1629,$C$4:$C1628,$C1629,$J$4:$J1628,"&gt;="&amp;Boshqaruv!$C$9,$J$4:$J1628,"&lt;="&amp;Boshqaruv!$C$10,$K$4:$K1628,"&lt;&gt;",$K$4:$K1628,"&lt;="&amp;Boshqaruv!$C$10)=0,1,0),0)</f>
        <v>0</v>
      </c>
      <c r="S1629" s="28" t="n">
        <f aca="false">IF($P1629=1,IF(COUNTIFS($B$4:$B1628,$B1629,$C$4:$C1628,$C1629,$P$4:$P1628,1)=0,1,0),0)</f>
        <v>0</v>
      </c>
      <c r="T1629" s="12"/>
    </row>
    <row r="1630" customFormat="false" ht="15" hidden="false" customHeight="false" outlineLevel="0" collapsed="false">
      <c r="A1630" s="20" t="n">
        <v>1626</v>
      </c>
      <c r="B1630" s="12"/>
      <c r="C1630" s="13"/>
      <c r="D1630" s="24"/>
      <c r="E1630" s="12"/>
      <c r="F1630" s="12"/>
      <c r="G1630" s="25"/>
      <c r="H1630" s="25"/>
      <c r="I1630" s="25"/>
      <c r="J1630" s="13"/>
      <c r="K1630" s="13"/>
      <c r="L1630" s="25"/>
      <c r="M1630" s="14" t="str">
        <f aca="false">IF(OR($C1630="",$J1630=""),"",INT(($J1630-$C1630)/365.25))</f>
        <v/>
      </c>
      <c r="N1630" s="14" t="str">
        <f aca="false">IF($M1630="","",IF($M1630&lt;2,"Ha","Yo'q"))</f>
        <v/>
      </c>
      <c r="O1630" s="14" t="str">
        <f aca="false">IF($M1630="","",IF(AND($M1630&gt;=7,$M1630&lt;=17),"Ha","Yo'q"))</f>
        <v/>
      </c>
      <c r="P1630" s="14" t="str">
        <f aca="false">IF(AND($B1630&lt;&gt;"",$J1630&lt;&gt;"",$J1630&lt;=Boshqaruv!$C$10,OR($K1630="",$K1630&gt;Boshqaruv!$C$10),$L1630&lt;&gt;"Tibbiy qarshi ko'rsatma"),1,"")</f>
        <v/>
      </c>
      <c r="Q1630" s="28" t="n">
        <f aca="false">IF(AND($B1630&lt;&gt;"",$J1630&gt;=Boshqaruv!$C$9,$J1630&lt;=Boshqaruv!$C$10),IF(COUNTIFS($B$4:$B1629,$B1630,$C$4:$C1629,$C1630,$J$4:$J1629,"&gt;="&amp;Boshqaruv!$C$9,$J$4:$J1629,"&lt;="&amp;Boshqaruv!$C$10)=0,1,0),0)</f>
        <v>0</v>
      </c>
      <c r="R1630" s="28" t="n">
        <f aca="false">IF(AND($B1630&lt;&gt;"",$J1630&gt;=Boshqaruv!$C$9,$J1630&lt;=Boshqaruv!$C$10,$K1630&lt;&gt;"",$K1630&lt;=Boshqaruv!$C$10),IF(COUNTIFS($B$4:$B1629,$B1630,$C$4:$C1629,$C1630,$J$4:$J1629,"&gt;="&amp;Boshqaruv!$C$9,$J$4:$J1629,"&lt;="&amp;Boshqaruv!$C$10,$K$4:$K1629,"&lt;&gt;",$K$4:$K1629,"&lt;="&amp;Boshqaruv!$C$10)=0,1,0),0)</f>
        <v>0</v>
      </c>
      <c r="S1630" s="28" t="n">
        <f aca="false">IF($P1630=1,IF(COUNTIFS($B$4:$B1629,$B1630,$C$4:$C1629,$C1630,$P$4:$P1629,1)=0,1,0),0)</f>
        <v>0</v>
      </c>
      <c r="T1630" s="12"/>
    </row>
    <row r="1631" customFormat="false" ht="15" hidden="false" customHeight="false" outlineLevel="0" collapsed="false">
      <c r="A1631" s="20" t="n">
        <v>1627</v>
      </c>
      <c r="B1631" s="12"/>
      <c r="C1631" s="13"/>
      <c r="D1631" s="24"/>
      <c r="E1631" s="12"/>
      <c r="F1631" s="12"/>
      <c r="G1631" s="25"/>
      <c r="H1631" s="25"/>
      <c r="I1631" s="25"/>
      <c r="J1631" s="13"/>
      <c r="K1631" s="13"/>
      <c r="L1631" s="25"/>
      <c r="M1631" s="14" t="str">
        <f aca="false">IF(OR($C1631="",$J1631=""),"",INT(($J1631-$C1631)/365.25))</f>
        <v/>
      </c>
      <c r="N1631" s="14" t="str">
        <f aca="false">IF($M1631="","",IF($M1631&lt;2,"Ha","Yo'q"))</f>
        <v/>
      </c>
      <c r="O1631" s="14" t="str">
        <f aca="false">IF($M1631="","",IF(AND($M1631&gt;=7,$M1631&lt;=17),"Ha","Yo'q"))</f>
        <v/>
      </c>
      <c r="P1631" s="14" t="str">
        <f aca="false">IF(AND($B1631&lt;&gt;"",$J1631&lt;&gt;"",$J1631&lt;=Boshqaruv!$C$10,OR($K1631="",$K1631&gt;Boshqaruv!$C$10),$L1631&lt;&gt;"Tibbiy qarshi ko'rsatma"),1,"")</f>
        <v/>
      </c>
      <c r="Q1631" s="28" t="n">
        <f aca="false">IF(AND($B1631&lt;&gt;"",$J1631&gt;=Boshqaruv!$C$9,$J1631&lt;=Boshqaruv!$C$10),IF(COUNTIFS($B$4:$B1630,$B1631,$C$4:$C1630,$C1631,$J$4:$J1630,"&gt;="&amp;Boshqaruv!$C$9,$J$4:$J1630,"&lt;="&amp;Boshqaruv!$C$10)=0,1,0),0)</f>
        <v>0</v>
      </c>
      <c r="R1631" s="28" t="n">
        <f aca="false">IF(AND($B1631&lt;&gt;"",$J1631&gt;=Boshqaruv!$C$9,$J1631&lt;=Boshqaruv!$C$10,$K1631&lt;&gt;"",$K1631&lt;=Boshqaruv!$C$10),IF(COUNTIFS($B$4:$B1630,$B1631,$C$4:$C1630,$C1631,$J$4:$J1630,"&gt;="&amp;Boshqaruv!$C$9,$J$4:$J1630,"&lt;="&amp;Boshqaruv!$C$10,$K$4:$K1630,"&lt;&gt;",$K$4:$K1630,"&lt;="&amp;Boshqaruv!$C$10)=0,1,0),0)</f>
        <v>0</v>
      </c>
      <c r="S1631" s="28" t="n">
        <f aca="false">IF($P1631=1,IF(COUNTIFS($B$4:$B1630,$B1631,$C$4:$C1630,$C1631,$P$4:$P1630,1)=0,1,0),0)</f>
        <v>0</v>
      </c>
      <c r="T1631" s="12"/>
    </row>
    <row r="1632" customFormat="false" ht="15" hidden="false" customHeight="false" outlineLevel="0" collapsed="false">
      <c r="A1632" s="20" t="n">
        <v>1628</v>
      </c>
      <c r="B1632" s="12"/>
      <c r="C1632" s="13"/>
      <c r="D1632" s="24"/>
      <c r="E1632" s="12"/>
      <c r="F1632" s="12"/>
      <c r="G1632" s="25"/>
      <c r="H1632" s="25"/>
      <c r="I1632" s="25"/>
      <c r="J1632" s="13"/>
      <c r="K1632" s="13"/>
      <c r="L1632" s="25"/>
      <c r="M1632" s="14" t="str">
        <f aca="false">IF(OR($C1632="",$J1632=""),"",INT(($J1632-$C1632)/365.25))</f>
        <v/>
      </c>
      <c r="N1632" s="14" t="str">
        <f aca="false">IF($M1632="","",IF($M1632&lt;2,"Ha","Yo'q"))</f>
        <v/>
      </c>
      <c r="O1632" s="14" t="str">
        <f aca="false">IF($M1632="","",IF(AND($M1632&gt;=7,$M1632&lt;=17),"Ha","Yo'q"))</f>
        <v/>
      </c>
      <c r="P1632" s="14" t="str">
        <f aca="false">IF(AND($B1632&lt;&gt;"",$J1632&lt;&gt;"",$J1632&lt;=Boshqaruv!$C$10,OR($K1632="",$K1632&gt;Boshqaruv!$C$10),$L1632&lt;&gt;"Tibbiy qarshi ko'rsatma"),1,"")</f>
        <v/>
      </c>
      <c r="Q1632" s="28" t="n">
        <f aca="false">IF(AND($B1632&lt;&gt;"",$J1632&gt;=Boshqaruv!$C$9,$J1632&lt;=Boshqaruv!$C$10),IF(COUNTIFS($B$4:$B1631,$B1632,$C$4:$C1631,$C1632,$J$4:$J1631,"&gt;="&amp;Boshqaruv!$C$9,$J$4:$J1631,"&lt;="&amp;Boshqaruv!$C$10)=0,1,0),0)</f>
        <v>0</v>
      </c>
      <c r="R1632" s="28" t="n">
        <f aca="false">IF(AND($B1632&lt;&gt;"",$J1632&gt;=Boshqaruv!$C$9,$J1632&lt;=Boshqaruv!$C$10,$K1632&lt;&gt;"",$K1632&lt;=Boshqaruv!$C$10),IF(COUNTIFS($B$4:$B1631,$B1632,$C$4:$C1631,$C1632,$J$4:$J1631,"&gt;="&amp;Boshqaruv!$C$9,$J$4:$J1631,"&lt;="&amp;Boshqaruv!$C$10,$K$4:$K1631,"&lt;&gt;",$K$4:$K1631,"&lt;="&amp;Boshqaruv!$C$10)=0,1,0),0)</f>
        <v>0</v>
      </c>
      <c r="S1632" s="28" t="n">
        <f aca="false">IF($P1632=1,IF(COUNTIFS($B$4:$B1631,$B1632,$C$4:$C1631,$C1632,$P$4:$P1631,1)=0,1,0),0)</f>
        <v>0</v>
      </c>
      <c r="T1632" s="12"/>
    </row>
    <row r="1633" customFormat="false" ht="15" hidden="false" customHeight="false" outlineLevel="0" collapsed="false">
      <c r="A1633" s="20" t="n">
        <v>1629</v>
      </c>
      <c r="B1633" s="12"/>
      <c r="C1633" s="13"/>
      <c r="D1633" s="24"/>
      <c r="E1633" s="12"/>
      <c r="F1633" s="12"/>
      <c r="G1633" s="25"/>
      <c r="H1633" s="25"/>
      <c r="I1633" s="25"/>
      <c r="J1633" s="13"/>
      <c r="K1633" s="13"/>
      <c r="L1633" s="25"/>
      <c r="M1633" s="14" t="str">
        <f aca="false">IF(OR($C1633="",$J1633=""),"",INT(($J1633-$C1633)/365.25))</f>
        <v/>
      </c>
      <c r="N1633" s="14" t="str">
        <f aca="false">IF($M1633="","",IF($M1633&lt;2,"Ha","Yo'q"))</f>
        <v/>
      </c>
      <c r="O1633" s="14" t="str">
        <f aca="false">IF($M1633="","",IF(AND($M1633&gt;=7,$M1633&lt;=17),"Ha","Yo'q"))</f>
        <v/>
      </c>
      <c r="P1633" s="14" t="str">
        <f aca="false">IF(AND($B1633&lt;&gt;"",$J1633&lt;&gt;"",$J1633&lt;=Boshqaruv!$C$10,OR($K1633="",$K1633&gt;Boshqaruv!$C$10),$L1633&lt;&gt;"Tibbiy qarshi ko'rsatma"),1,"")</f>
        <v/>
      </c>
      <c r="Q1633" s="28" t="n">
        <f aca="false">IF(AND($B1633&lt;&gt;"",$J1633&gt;=Boshqaruv!$C$9,$J1633&lt;=Boshqaruv!$C$10),IF(COUNTIFS($B$4:$B1632,$B1633,$C$4:$C1632,$C1633,$J$4:$J1632,"&gt;="&amp;Boshqaruv!$C$9,$J$4:$J1632,"&lt;="&amp;Boshqaruv!$C$10)=0,1,0),0)</f>
        <v>0</v>
      </c>
      <c r="R1633" s="28" t="n">
        <f aca="false">IF(AND($B1633&lt;&gt;"",$J1633&gt;=Boshqaruv!$C$9,$J1633&lt;=Boshqaruv!$C$10,$K1633&lt;&gt;"",$K1633&lt;=Boshqaruv!$C$10),IF(COUNTIFS($B$4:$B1632,$B1633,$C$4:$C1632,$C1633,$J$4:$J1632,"&gt;="&amp;Boshqaruv!$C$9,$J$4:$J1632,"&lt;="&amp;Boshqaruv!$C$10,$K$4:$K1632,"&lt;&gt;",$K$4:$K1632,"&lt;="&amp;Boshqaruv!$C$10)=0,1,0),0)</f>
        <v>0</v>
      </c>
      <c r="S1633" s="28" t="n">
        <f aca="false">IF($P1633=1,IF(COUNTIFS($B$4:$B1632,$B1633,$C$4:$C1632,$C1633,$P$4:$P1632,1)=0,1,0),0)</f>
        <v>0</v>
      </c>
      <c r="T1633" s="12"/>
    </row>
    <row r="1634" customFormat="false" ht="15" hidden="false" customHeight="false" outlineLevel="0" collapsed="false">
      <c r="A1634" s="20" t="n">
        <v>1630</v>
      </c>
      <c r="B1634" s="12"/>
      <c r="C1634" s="13"/>
      <c r="D1634" s="24"/>
      <c r="E1634" s="12"/>
      <c r="F1634" s="12"/>
      <c r="G1634" s="25"/>
      <c r="H1634" s="25"/>
      <c r="I1634" s="25"/>
      <c r="J1634" s="13"/>
      <c r="K1634" s="13"/>
      <c r="L1634" s="25"/>
      <c r="M1634" s="14" t="str">
        <f aca="false">IF(OR($C1634="",$J1634=""),"",INT(($J1634-$C1634)/365.25))</f>
        <v/>
      </c>
      <c r="N1634" s="14" t="str">
        <f aca="false">IF($M1634="","",IF($M1634&lt;2,"Ha","Yo'q"))</f>
        <v/>
      </c>
      <c r="O1634" s="14" t="str">
        <f aca="false">IF($M1634="","",IF(AND($M1634&gt;=7,$M1634&lt;=17),"Ha","Yo'q"))</f>
        <v/>
      </c>
      <c r="P1634" s="14" t="str">
        <f aca="false">IF(AND($B1634&lt;&gt;"",$J1634&lt;&gt;"",$J1634&lt;=Boshqaruv!$C$10,OR($K1634="",$K1634&gt;Boshqaruv!$C$10),$L1634&lt;&gt;"Tibbiy qarshi ko'rsatma"),1,"")</f>
        <v/>
      </c>
      <c r="Q1634" s="28" t="n">
        <f aca="false">IF(AND($B1634&lt;&gt;"",$J1634&gt;=Boshqaruv!$C$9,$J1634&lt;=Boshqaruv!$C$10),IF(COUNTIFS($B$4:$B1633,$B1634,$C$4:$C1633,$C1634,$J$4:$J1633,"&gt;="&amp;Boshqaruv!$C$9,$J$4:$J1633,"&lt;="&amp;Boshqaruv!$C$10)=0,1,0),0)</f>
        <v>0</v>
      </c>
      <c r="R1634" s="28" t="n">
        <f aca="false">IF(AND($B1634&lt;&gt;"",$J1634&gt;=Boshqaruv!$C$9,$J1634&lt;=Boshqaruv!$C$10,$K1634&lt;&gt;"",$K1634&lt;=Boshqaruv!$C$10),IF(COUNTIFS($B$4:$B1633,$B1634,$C$4:$C1633,$C1634,$J$4:$J1633,"&gt;="&amp;Boshqaruv!$C$9,$J$4:$J1633,"&lt;="&amp;Boshqaruv!$C$10,$K$4:$K1633,"&lt;&gt;",$K$4:$K1633,"&lt;="&amp;Boshqaruv!$C$10)=0,1,0),0)</f>
        <v>0</v>
      </c>
      <c r="S1634" s="28" t="n">
        <f aca="false">IF($P1634=1,IF(COUNTIFS($B$4:$B1633,$B1634,$C$4:$C1633,$C1634,$P$4:$P1633,1)=0,1,0),0)</f>
        <v>0</v>
      </c>
      <c r="T1634" s="12"/>
    </row>
    <row r="1635" customFormat="false" ht="15" hidden="false" customHeight="false" outlineLevel="0" collapsed="false">
      <c r="A1635" s="20" t="n">
        <v>1631</v>
      </c>
      <c r="B1635" s="12"/>
      <c r="C1635" s="13"/>
      <c r="D1635" s="24"/>
      <c r="E1635" s="12"/>
      <c r="F1635" s="12"/>
      <c r="G1635" s="25"/>
      <c r="H1635" s="25"/>
      <c r="I1635" s="25"/>
      <c r="J1635" s="13"/>
      <c r="K1635" s="13"/>
      <c r="L1635" s="25"/>
      <c r="M1635" s="14" t="str">
        <f aca="false">IF(OR($C1635="",$J1635=""),"",INT(($J1635-$C1635)/365.25))</f>
        <v/>
      </c>
      <c r="N1635" s="14" t="str">
        <f aca="false">IF($M1635="","",IF($M1635&lt;2,"Ha","Yo'q"))</f>
        <v/>
      </c>
      <c r="O1635" s="14" t="str">
        <f aca="false">IF($M1635="","",IF(AND($M1635&gt;=7,$M1635&lt;=17),"Ha","Yo'q"))</f>
        <v/>
      </c>
      <c r="P1635" s="14" t="str">
        <f aca="false">IF(AND($B1635&lt;&gt;"",$J1635&lt;&gt;"",$J1635&lt;=Boshqaruv!$C$10,OR($K1635="",$K1635&gt;Boshqaruv!$C$10),$L1635&lt;&gt;"Tibbiy qarshi ko'rsatma"),1,"")</f>
        <v/>
      </c>
      <c r="Q1635" s="28" t="n">
        <f aca="false">IF(AND($B1635&lt;&gt;"",$J1635&gt;=Boshqaruv!$C$9,$J1635&lt;=Boshqaruv!$C$10),IF(COUNTIFS($B$4:$B1634,$B1635,$C$4:$C1634,$C1635,$J$4:$J1634,"&gt;="&amp;Boshqaruv!$C$9,$J$4:$J1634,"&lt;="&amp;Boshqaruv!$C$10)=0,1,0),0)</f>
        <v>0</v>
      </c>
      <c r="R1635" s="28" t="n">
        <f aca="false">IF(AND($B1635&lt;&gt;"",$J1635&gt;=Boshqaruv!$C$9,$J1635&lt;=Boshqaruv!$C$10,$K1635&lt;&gt;"",$K1635&lt;=Boshqaruv!$C$10),IF(COUNTIFS($B$4:$B1634,$B1635,$C$4:$C1634,$C1635,$J$4:$J1634,"&gt;="&amp;Boshqaruv!$C$9,$J$4:$J1634,"&lt;="&amp;Boshqaruv!$C$10,$K$4:$K1634,"&lt;&gt;",$K$4:$K1634,"&lt;="&amp;Boshqaruv!$C$10)=0,1,0),0)</f>
        <v>0</v>
      </c>
      <c r="S1635" s="28" t="n">
        <f aca="false">IF($P1635=1,IF(COUNTIFS($B$4:$B1634,$B1635,$C$4:$C1634,$C1635,$P$4:$P1634,1)=0,1,0),0)</f>
        <v>0</v>
      </c>
      <c r="T1635" s="12"/>
    </row>
    <row r="1636" customFormat="false" ht="15" hidden="false" customHeight="false" outlineLevel="0" collapsed="false">
      <c r="A1636" s="20" t="n">
        <v>1632</v>
      </c>
      <c r="B1636" s="12"/>
      <c r="C1636" s="13"/>
      <c r="D1636" s="24"/>
      <c r="E1636" s="12"/>
      <c r="F1636" s="12"/>
      <c r="G1636" s="25"/>
      <c r="H1636" s="25"/>
      <c r="I1636" s="25"/>
      <c r="J1636" s="13"/>
      <c r="K1636" s="13"/>
      <c r="L1636" s="25"/>
      <c r="M1636" s="14" t="str">
        <f aca="false">IF(OR($C1636="",$J1636=""),"",INT(($J1636-$C1636)/365.25))</f>
        <v/>
      </c>
      <c r="N1636" s="14" t="str">
        <f aca="false">IF($M1636="","",IF($M1636&lt;2,"Ha","Yo'q"))</f>
        <v/>
      </c>
      <c r="O1636" s="14" t="str">
        <f aca="false">IF($M1636="","",IF(AND($M1636&gt;=7,$M1636&lt;=17),"Ha","Yo'q"))</f>
        <v/>
      </c>
      <c r="P1636" s="14" t="str">
        <f aca="false">IF(AND($B1636&lt;&gt;"",$J1636&lt;&gt;"",$J1636&lt;=Boshqaruv!$C$10,OR($K1636="",$K1636&gt;Boshqaruv!$C$10),$L1636&lt;&gt;"Tibbiy qarshi ko'rsatma"),1,"")</f>
        <v/>
      </c>
      <c r="Q1636" s="28" t="n">
        <f aca="false">IF(AND($B1636&lt;&gt;"",$J1636&gt;=Boshqaruv!$C$9,$J1636&lt;=Boshqaruv!$C$10),IF(COUNTIFS($B$4:$B1635,$B1636,$C$4:$C1635,$C1636,$J$4:$J1635,"&gt;="&amp;Boshqaruv!$C$9,$J$4:$J1635,"&lt;="&amp;Boshqaruv!$C$10)=0,1,0),0)</f>
        <v>0</v>
      </c>
      <c r="R1636" s="28" t="n">
        <f aca="false">IF(AND($B1636&lt;&gt;"",$J1636&gt;=Boshqaruv!$C$9,$J1636&lt;=Boshqaruv!$C$10,$K1636&lt;&gt;"",$K1636&lt;=Boshqaruv!$C$10),IF(COUNTIFS($B$4:$B1635,$B1636,$C$4:$C1635,$C1636,$J$4:$J1635,"&gt;="&amp;Boshqaruv!$C$9,$J$4:$J1635,"&lt;="&amp;Boshqaruv!$C$10,$K$4:$K1635,"&lt;&gt;",$K$4:$K1635,"&lt;="&amp;Boshqaruv!$C$10)=0,1,0),0)</f>
        <v>0</v>
      </c>
      <c r="S1636" s="28" t="n">
        <f aca="false">IF($P1636=1,IF(COUNTIFS($B$4:$B1635,$B1636,$C$4:$C1635,$C1636,$P$4:$P1635,1)=0,1,0),0)</f>
        <v>0</v>
      </c>
      <c r="T1636" s="12"/>
    </row>
    <row r="1637" customFormat="false" ht="15" hidden="false" customHeight="false" outlineLevel="0" collapsed="false">
      <c r="A1637" s="20" t="n">
        <v>1633</v>
      </c>
      <c r="B1637" s="12"/>
      <c r="C1637" s="13"/>
      <c r="D1637" s="24"/>
      <c r="E1637" s="12"/>
      <c r="F1637" s="12"/>
      <c r="G1637" s="25"/>
      <c r="H1637" s="25"/>
      <c r="I1637" s="25"/>
      <c r="J1637" s="13"/>
      <c r="K1637" s="13"/>
      <c r="L1637" s="25"/>
      <c r="M1637" s="14" t="str">
        <f aca="false">IF(OR($C1637="",$J1637=""),"",INT(($J1637-$C1637)/365.25))</f>
        <v/>
      </c>
      <c r="N1637" s="14" t="str">
        <f aca="false">IF($M1637="","",IF($M1637&lt;2,"Ha","Yo'q"))</f>
        <v/>
      </c>
      <c r="O1637" s="14" t="str">
        <f aca="false">IF($M1637="","",IF(AND($M1637&gt;=7,$M1637&lt;=17),"Ha","Yo'q"))</f>
        <v/>
      </c>
      <c r="P1637" s="14" t="str">
        <f aca="false">IF(AND($B1637&lt;&gt;"",$J1637&lt;&gt;"",$J1637&lt;=Boshqaruv!$C$10,OR($K1637="",$K1637&gt;Boshqaruv!$C$10),$L1637&lt;&gt;"Tibbiy qarshi ko'rsatma"),1,"")</f>
        <v/>
      </c>
      <c r="Q1637" s="28" t="n">
        <f aca="false">IF(AND($B1637&lt;&gt;"",$J1637&gt;=Boshqaruv!$C$9,$J1637&lt;=Boshqaruv!$C$10),IF(COUNTIFS($B$4:$B1636,$B1637,$C$4:$C1636,$C1637,$J$4:$J1636,"&gt;="&amp;Boshqaruv!$C$9,$J$4:$J1636,"&lt;="&amp;Boshqaruv!$C$10)=0,1,0),0)</f>
        <v>0</v>
      </c>
      <c r="R1637" s="28" t="n">
        <f aca="false">IF(AND($B1637&lt;&gt;"",$J1637&gt;=Boshqaruv!$C$9,$J1637&lt;=Boshqaruv!$C$10,$K1637&lt;&gt;"",$K1637&lt;=Boshqaruv!$C$10),IF(COUNTIFS($B$4:$B1636,$B1637,$C$4:$C1636,$C1637,$J$4:$J1636,"&gt;="&amp;Boshqaruv!$C$9,$J$4:$J1636,"&lt;="&amp;Boshqaruv!$C$10,$K$4:$K1636,"&lt;&gt;",$K$4:$K1636,"&lt;="&amp;Boshqaruv!$C$10)=0,1,0),0)</f>
        <v>0</v>
      </c>
      <c r="S1637" s="28" t="n">
        <f aca="false">IF($P1637=1,IF(COUNTIFS($B$4:$B1636,$B1637,$C$4:$C1636,$C1637,$P$4:$P1636,1)=0,1,0),0)</f>
        <v>0</v>
      </c>
      <c r="T1637" s="12"/>
    </row>
    <row r="1638" customFormat="false" ht="15" hidden="false" customHeight="false" outlineLevel="0" collapsed="false">
      <c r="A1638" s="20" t="n">
        <v>1634</v>
      </c>
      <c r="B1638" s="12"/>
      <c r="C1638" s="13"/>
      <c r="D1638" s="24"/>
      <c r="E1638" s="12"/>
      <c r="F1638" s="12"/>
      <c r="G1638" s="25"/>
      <c r="H1638" s="25"/>
      <c r="I1638" s="25"/>
      <c r="J1638" s="13"/>
      <c r="K1638" s="13"/>
      <c r="L1638" s="25"/>
      <c r="M1638" s="14" t="str">
        <f aca="false">IF(OR($C1638="",$J1638=""),"",INT(($J1638-$C1638)/365.25))</f>
        <v/>
      </c>
      <c r="N1638" s="14" t="str">
        <f aca="false">IF($M1638="","",IF($M1638&lt;2,"Ha","Yo'q"))</f>
        <v/>
      </c>
      <c r="O1638" s="14" t="str">
        <f aca="false">IF($M1638="","",IF(AND($M1638&gt;=7,$M1638&lt;=17),"Ha","Yo'q"))</f>
        <v/>
      </c>
      <c r="P1638" s="14" t="str">
        <f aca="false">IF(AND($B1638&lt;&gt;"",$J1638&lt;&gt;"",$J1638&lt;=Boshqaruv!$C$10,OR($K1638="",$K1638&gt;Boshqaruv!$C$10),$L1638&lt;&gt;"Tibbiy qarshi ko'rsatma"),1,"")</f>
        <v/>
      </c>
      <c r="Q1638" s="28" t="n">
        <f aca="false">IF(AND($B1638&lt;&gt;"",$J1638&gt;=Boshqaruv!$C$9,$J1638&lt;=Boshqaruv!$C$10),IF(COUNTIFS($B$4:$B1637,$B1638,$C$4:$C1637,$C1638,$J$4:$J1637,"&gt;="&amp;Boshqaruv!$C$9,$J$4:$J1637,"&lt;="&amp;Boshqaruv!$C$10)=0,1,0),0)</f>
        <v>0</v>
      </c>
      <c r="R1638" s="28" t="n">
        <f aca="false">IF(AND($B1638&lt;&gt;"",$J1638&gt;=Boshqaruv!$C$9,$J1638&lt;=Boshqaruv!$C$10,$K1638&lt;&gt;"",$K1638&lt;=Boshqaruv!$C$10),IF(COUNTIFS($B$4:$B1637,$B1638,$C$4:$C1637,$C1638,$J$4:$J1637,"&gt;="&amp;Boshqaruv!$C$9,$J$4:$J1637,"&lt;="&amp;Boshqaruv!$C$10,$K$4:$K1637,"&lt;&gt;",$K$4:$K1637,"&lt;="&amp;Boshqaruv!$C$10)=0,1,0),0)</f>
        <v>0</v>
      </c>
      <c r="S1638" s="28" t="n">
        <f aca="false">IF($P1638=1,IF(COUNTIFS($B$4:$B1637,$B1638,$C$4:$C1637,$C1638,$P$4:$P1637,1)=0,1,0),0)</f>
        <v>0</v>
      </c>
      <c r="T1638" s="12"/>
    </row>
    <row r="1639" customFormat="false" ht="15" hidden="false" customHeight="false" outlineLevel="0" collapsed="false">
      <c r="A1639" s="20" t="n">
        <v>1635</v>
      </c>
      <c r="B1639" s="12"/>
      <c r="C1639" s="13"/>
      <c r="D1639" s="24"/>
      <c r="E1639" s="12"/>
      <c r="F1639" s="12"/>
      <c r="G1639" s="25"/>
      <c r="H1639" s="25"/>
      <c r="I1639" s="25"/>
      <c r="J1639" s="13"/>
      <c r="K1639" s="13"/>
      <c r="L1639" s="25"/>
      <c r="M1639" s="14" t="str">
        <f aca="false">IF(OR($C1639="",$J1639=""),"",INT(($J1639-$C1639)/365.25))</f>
        <v/>
      </c>
      <c r="N1639" s="14" t="str">
        <f aca="false">IF($M1639="","",IF($M1639&lt;2,"Ha","Yo'q"))</f>
        <v/>
      </c>
      <c r="O1639" s="14" t="str">
        <f aca="false">IF($M1639="","",IF(AND($M1639&gt;=7,$M1639&lt;=17),"Ha","Yo'q"))</f>
        <v/>
      </c>
      <c r="P1639" s="14" t="str">
        <f aca="false">IF(AND($B1639&lt;&gt;"",$J1639&lt;&gt;"",$J1639&lt;=Boshqaruv!$C$10,OR($K1639="",$K1639&gt;Boshqaruv!$C$10),$L1639&lt;&gt;"Tibbiy qarshi ko'rsatma"),1,"")</f>
        <v/>
      </c>
      <c r="Q1639" s="28" t="n">
        <f aca="false">IF(AND($B1639&lt;&gt;"",$J1639&gt;=Boshqaruv!$C$9,$J1639&lt;=Boshqaruv!$C$10),IF(COUNTIFS($B$4:$B1638,$B1639,$C$4:$C1638,$C1639,$J$4:$J1638,"&gt;="&amp;Boshqaruv!$C$9,$J$4:$J1638,"&lt;="&amp;Boshqaruv!$C$10)=0,1,0),0)</f>
        <v>0</v>
      </c>
      <c r="R1639" s="28" t="n">
        <f aca="false">IF(AND($B1639&lt;&gt;"",$J1639&gt;=Boshqaruv!$C$9,$J1639&lt;=Boshqaruv!$C$10,$K1639&lt;&gt;"",$K1639&lt;=Boshqaruv!$C$10),IF(COUNTIFS($B$4:$B1638,$B1639,$C$4:$C1638,$C1639,$J$4:$J1638,"&gt;="&amp;Boshqaruv!$C$9,$J$4:$J1638,"&lt;="&amp;Boshqaruv!$C$10,$K$4:$K1638,"&lt;&gt;",$K$4:$K1638,"&lt;="&amp;Boshqaruv!$C$10)=0,1,0),0)</f>
        <v>0</v>
      </c>
      <c r="S1639" s="28" t="n">
        <f aca="false">IF($P1639=1,IF(COUNTIFS($B$4:$B1638,$B1639,$C$4:$C1638,$C1639,$P$4:$P1638,1)=0,1,0),0)</f>
        <v>0</v>
      </c>
      <c r="T1639" s="12"/>
    </row>
    <row r="1640" customFormat="false" ht="15" hidden="false" customHeight="false" outlineLevel="0" collapsed="false">
      <c r="A1640" s="20" t="n">
        <v>1636</v>
      </c>
      <c r="B1640" s="12"/>
      <c r="C1640" s="13"/>
      <c r="D1640" s="24"/>
      <c r="E1640" s="12"/>
      <c r="F1640" s="12"/>
      <c r="G1640" s="25"/>
      <c r="H1640" s="25"/>
      <c r="I1640" s="25"/>
      <c r="J1640" s="13"/>
      <c r="K1640" s="13"/>
      <c r="L1640" s="25"/>
      <c r="M1640" s="14" t="str">
        <f aca="false">IF(OR($C1640="",$J1640=""),"",INT(($J1640-$C1640)/365.25))</f>
        <v/>
      </c>
      <c r="N1640" s="14" t="str">
        <f aca="false">IF($M1640="","",IF($M1640&lt;2,"Ha","Yo'q"))</f>
        <v/>
      </c>
      <c r="O1640" s="14" t="str">
        <f aca="false">IF($M1640="","",IF(AND($M1640&gt;=7,$M1640&lt;=17),"Ha","Yo'q"))</f>
        <v/>
      </c>
      <c r="P1640" s="14" t="str">
        <f aca="false">IF(AND($B1640&lt;&gt;"",$J1640&lt;&gt;"",$J1640&lt;=Boshqaruv!$C$10,OR($K1640="",$K1640&gt;Boshqaruv!$C$10),$L1640&lt;&gt;"Tibbiy qarshi ko'rsatma"),1,"")</f>
        <v/>
      </c>
      <c r="Q1640" s="28" t="n">
        <f aca="false">IF(AND($B1640&lt;&gt;"",$J1640&gt;=Boshqaruv!$C$9,$J1640&lt;=Boshqaruv!$C$10),IF(COUNTIFS($B$4:$B1639,$B1640,$C$4:$C1639,$C1640,$J$4:$J1639,"&gt;="&amp;Boshqaruv!$C$9,$J$4:$J1639,"&lt;="&amp;Boshqaruv!$C$10)=0,1,0),0)</f>
        <v>0</v>
      </c>
      <c r="R1640" s="28" t="n">
        <f aca="false">IF(AND($B1640&lt;&gt;"",$J1640&gt;=Boshqaruv!$C$9,$J1640&lt;=Boshqaruv!$C$10,$K1640&lt;&gt;"",$K1640&lt;=Boshqaruv!$C$10),IF(COUNTIFS($B$4:$B1639,$B1640,$C$4:$C1639,$C1640,$J$4:$J1639,"&gt;="&amp;Boshqaruv!$C$9,$J$4:$J1639,"&lt;="&amp;Boshqaruv!$C$10,$K$4:$K1639,"&lt;&gt;",$K$4:$K1639,"&lt;="&amp;Boshqaruv!$C$10)=0,1,0),0)</f>
        <v>0</v>
      </c>
      <c r="S1640" s="28" t="n">
        <f aca="false">IF($P1640=1,IF(COUNTIFS($B$4:$B1639,$B1640,$C$4:$C1639,$C1640,$P$4:$P1639,1)=0,1,0),0)</f>
        <v>0</v>
      </c>
      <c r="T1640" s="12"/>
    </row>
    <row r="1641" customFormat="false" ht="15" hidden="false" customHeight="false" outlineLevel="0" collapsed="false">
      <c r="A1641" s="20" t="n">
        <v>1637</v>
      </c>
      <c r="B1641" s="12"/>
      <c r="C1641" s="13"/>
      <c r="D1641" s="24"/>
      <c r="E1641" s="12"/>
      <c r="F1641" s="12"/>
      <c r="G1641" s="25"/>
      <c r="H1641" s="25"/>
      <c r="I1641" s="25"/>
      <c r="J1641" s="13"/>
      <c r="K1641" s="13"/>
      <c r="L1641" s="25"/>
      <c r="M1641" s="14" t="str">
        <f aca="false">IF(OR($C1641="",$J1641=""),"",INT(($J1641-$C1641)/365.25))</f>
        <v/>
      </c>
      <c r="N1641" s="14" t="str">
        <f aca="false">IF($M1641="","",IF($M1641&lt;2,"Ha","Yo'q"))</f>
        <v/>
      </c>
      <c r="O1641" s="14" t="str">
        <f aca="false">IF($M1641="","",IF(AND($M1641&gt;=7,$M1641&lt;=17),"Ha","Yo'q"))</f>
        <v/>
      </c>
      <c r="P1641" s="14" t="str">
        <f aca="false">IF(AND($B1641&lt;&gt;"",$J1641&lt;&gt;"",$J1641&lt;=Boshqaruv!$C$10,OR($K1641="",$K1641&gt;Boshqaruv!$C$10),$L1641&lt;&gt;"Tibbiy qarshi ko'rsatma"),1,"")</f>
        <v/>
      </c>
      <c r="Q1641" s="28" t="n">
        <f aca="false">IF(AND($B1641&lt;&gt;"",$J1641&gt;=Boshqaruv!$C$9,$J1641&lt;=Boshqaruv!$C$10),IF(COUNTIFS($B$4:$B1640,$B1641,$C$4:$C1640,$C1641,$J$4:$J1640,"&gt;="&amp;Boshqaruv!$C$9,$J$4:$J1640,"&lt;="&amp;Boshqaruv!$C$10)=0,1,0),0)</f>
        <v>0</v>
      </c>
      <c r="R1641" s="28" t="n">
        <f aca="false">IF(AND($B1641&lt;&gt;"",$J1641&gt;=Boshqaruv!$C$9,$J1641&lt;=Boshqaruv!$C$10,$K1641&lt;&gt;"",$K1641&lt;=Boshqaruv!$C$10),IF(COUNTIFS($B$4:$B1640,$B1641,$C$4:$C1640,$C1641,$J$4:$J1640,"&gt;="&amp;Boshqaruv!$C$9,$J$4:$J1640,"&lt;="&amp;Boshqaruv!$C$10,$K$4:$K1640,"&lt;&gt;",$K$4:$K1640,"&lt;="&amp;Boshqaruv!$C$10)=0,1,0),0)</f>
        <v>0</v>
      </c>
      <c r="S1641" s="28" t="n">
        <f aca="false">IF($P1641=1,IF(COUNTIFS($B$4:$B1640,$B1641,$C$4:$C1640,$C1641,$P$4:$P1640,1)=0,1,0),0)</f>
        <v>0</v>
      </c>
      <c r="T1641" s="12"/>
    </row>
    <row r="1642" customFormat="false" ht="15" hidden="false" customHeight="false" outlineLevel="0" collapsed="false">
      <c r="A1642" s="20" t="n">
        <v>1638</v>
      </c>
      <c r="B1642" s="12"/>
      <c r="C1642" s="13"/>
      <c r="D1642" s="24"/>
      <c r="E1642" s="12"/>
      <c r="F1642" s="12"/>
      <c r="G1642" s="25"/>
      <c r="H1642" s="25"/>
      <c r="I1642" s="25"/>
      <c r="J1642" s="13"/>
      <c r="K1642" s="13"/>
      <c r="L1642" s="25"/>
      <c r="M1642" s="14" t="str">
        <f aca="false">IF(OR($C1642="",$J1642=""),"",INT(($J1642-$C1642)/365.25))</f>
        <v/>
      </c>
      <c r="N1642" s="14" t="str">
        <f aca="false">IF($M1642="","",IF($M1642&lt;2,"Ha","Yo'q"))</f>
        <v/>
      </c>
      <c r="O1642" s="14" t="str">
        <f aca="false">IF($M1642="","",IF(AND($M1642&gt;=7,$M1642&lt;=17),"Ha","Yo'q"))</f>
        <v/>
      </c>
      <c r="P1642" s="14" t="str">
        <f aca="false">IF(AND($B1642&lt;&gt;"",$J1642&lt;&gt;"",$J1642&lt;=Boshqaruv!$C$10,OR($K1642="",$K1642&gt;Boshqaruv!$C$10),$L1642&lt;&gt;"Tibbiy qarshi ko'rsatma"),1,"")</f>
        <v/>
      </c>
      <c r="Q1642" s="28" t="n">
        <f aca="false">IF(AND($B1642&lt;&gt;"",$J1642&gt;=Boshqaruv!$C$9,$J1642&lt;=Boshqaruv!$C$10),IF(COUNTIFS($B$4:$B1641,$B1642,$C$4:$C1641,$C1642,$J$4:$J1641,"&gt;="&amp;Boshqaruv!$C$9,$J$4:$J1641,"&lt;="&amp;Boshqaruv!$C$10)=0,1,0),0)</f>
        <v>0</v>
      </c>
      <c r="R1642" s="28" t="n">
        <f aca="false">IF(AND($B1642&lt;&gt;"",$J1642&gt;=Boshqaruv!$C$9,$J1642&lt;=Boshqaruv!$C$10,$K1642&lt;&gt;"",$K1642&lt;=Boshqaruv!$C$10),IF(COUNTIFS($B$4:$B1641,$B1642,$C$4:$C1641,$C1642,$J$4:$J1641,"&gt;="&amp;Boshqaruv!$C$9,$J$4:$J1641,"&lt;="&amp;Boshqaruv!$C$10,$K$4:$K1641,"&lt;&gt;",$K$4:$K1641,"&lt;="&amp;Boshqaruv!$C$10)=0,1,0),0)</f>
        <v>0</v>
      </c>
      <c r="S1642" s="28" t="n">
        <f aca="false">IF($P1642=1,IF(COUNTIFS($B$4:$B1641,$B1642,$C$4:$C1641,$C1642,$P$4:$P1641,1)=0,1,0),0)</f>
        <v>0</v>
      </c>
      <c r="T1642" s="12"/>
    </row>
    <row r="1643" customFormat="false" ht="15" hidden="false" customHeight="false" outlineLevel="0" collapsed="false">
      <c r="A1643" s="20" t="n">
        <v>1639</v>
      </c>
      <c r="B1643" s="12"/>
      <c r="C1643" s="13"/>
      <c r="D1643" s="24"/>
      <c r="E1643" s="12"/>
      <c r="F1643" s="12"/>
      <c r="G1643" s="25"/>
      <c r="H1643" s="25"/>
      <c r="I1643" s="25"/>
      <c r="J1643" s="13"/>
      <c r="K1643" s="13"/>
      <c r="L1643" s="25"/>
      <c r="M1643" s="14" t="str">
        <f aca="false">IF(OR($C1643="",$J1643=""),"",INT(($J1643-$C1643)/365.25))</f>
        <v/>
      </c>
      <c r="N1643" s="14" t="str">
        <f aca="false">IF($M1643="","",IF($M1643&lt;2,"Ha","Yo'q"))</f>
        <v/>
      </c>
      <c r="O1643" s="14" t="str">
        <f aca="false">IF($M1643="","",IF(AND($M1643&gt;=7,$M1643&lt;=17),"Ha","Yo'q"))</f>
        <v/>
      </c>
      <c r="P1643" s="14" t="str">
        <f aca="false">IF(AND($B1643&lt;&gt;"",$J1643&lt;&gt;"",$J1643&lt;=Boshqaruv!$C$10,OR($K1643="",$K1643&gt;Boshqaruv!$C$10),$L1643&lt;&gt;"Tibbiy qarshi ko'rsatma"),1,"")</f>
        <v/>
      </c>
      <c r="Q1643" s="28" t="n">
        <f aca="false">IF(AND($B1643&lt;&gt;"",$J1643&gt;=Boshqaruv!$C$9,$J1643&lt;=Boshqaruv!$C$10),IF(COUNTIFS($B$4:$B1642,$B1643,$C$4:$C1642,$C1643,$J$4:$J1642,"&gt;="&amp;Boshqaruv!$C$9,$J$4:$J1642,"&lt;="&amp;Boshqaruv!$C$10)=0,1,0),0)</f>
        <v>0</v>
      </c>
      <c r="R1643" s="28" t="n">
        <f aca="false">IF(AND($B1643&lt;&gt;"",$J1643&gt;=Boshqaruv!$C$9,$J1643&lt;=Boshqaruv!$C$10,$K1643&lt;&gt;"",$K1643&lt;=Boshqaruv!$C$10),IF(COUNTIFS($B$4:$B1642,$B1643,$C$4:$C1642,$C1643,$J$4:$J1642,"&gt;="&amp;Boshqaruv!$C$9,$J$4:$J1642,"&lt;="&amp;Boshqaruv!$C$10,$K$4:$K1642,"&lt;&gt;",$K$4:$K1642,"&lt;="&amp;Boshqaruv!$C$10)=0,1,0),0)</f>
        <v>0</v>
      </c>
      <c r="S1643" s="28" t="n">
        <f aca="false">IF($P1643=1,IF(COUNTIFS($B$4:$B1642,$B1643,$C$4:$C1642,$C1643,$P$4:$P1642,1)=0,1,0),0)</f>
        <v>0</v>
      </c>
      <c r="T1643" s="12"/>
    </row>
    <row r="1644" customFormat="false" ht="15" hidden="false" customHeight="false" outlineLevel="0" collapsed="false">
      <c r="A1644" s="20" t="n">
        <v>1640</v>
      </c>
      <c r="B1644" s="12"/>
      <c r="C1644" s="13"/>
      <c r="D1644" s="24"/>
      <c r="E1644" s="12"/>
      <c r="F1644" s="12"/>
      <c r="G1644" s="25"/>
      <c r="H1644" s="25"/>
      <c r="I1644" s="25"/>
      <c r="J1644" s="13"/>
      <c r="K1644" s="13"/>
      <c r="L1644" s="25"/>
      <c r="M1644" s="14" t="str">
        <f aca="false">IF(OR($C1644="",$J1644=""),"",INT(($J1644-$C1644)/365.25))</f>
        <v/>
      </c>
      <c r="N1644" s="14" t="str">
        <f aca="false">IF($M1644="","",IF($M1644&lt;2,"Ha","Yo'q"))</f>
        <v/>
      </c>
      <c r="O1644" s="14" t="str">
        <f aca="false">IF($M1644="","",IF(AND($M1644&gt;=7,$M1644&lt;=17),"Ha","Yo'q"))</f>
        <v/>
      </c>
      <c r="P1644" s="14" t="str">
        <f aca="false">IF(AND($B1644&lt;&gt;"",$J1644&lt;&gt;"",$J1644&lt;=Boshqaruv!$C$10,OR($K1644="",$K1644&gt;Boshqaruv!$C$10),$L1644&lt;&gt;"Tibbiy qarshi ko'rsatma"),1,"")</f>
        <v/>
      </c>
      <c r="Q1644" s="28" t="n">
        <f aca="false">IF(AND($B1644&lt;&gt;"",$J1644&gt;=Boshqaruv!$C$9,$J1644&lt;=Boshqaruv!$C$10),IF(COUNTIFS($B$4:$B1643,$B1644,$C$4:$C1643,$C1644,$J$4:$J1643,"&gt;="&amp;Boshqaruv!$C$9,$J$4:$J1643,"&lt;="&amp;Boshqaruv!$C$10)=0,1,0),0)</f>
        <v>0</v>
      </c>
      <c r="R1644" s="28" t="n">
        <f aca="false">IF(AND($B1644&lt;&gt;"",$J1644&gt;=Boshqaruv!$C$9,$J1644&lt;=Boshqaruv!$C$10,$K1644&lt;&gt;"",$K1644&lt;=Boshqaruv!$C$10),IF(COUNTIFS($B$4:$B1643,$B1644,$C$4:$C1643,$C1644,$J$4:$J1643,"&gt;="&amp;Boshqaruv!$C$9,$J$4:$J1643,"&lt;="&amp;Boshqaruv!$C$10,$K$4:$K1643,"&lt;&gt;",$K$4:$K1643,"&lt;="&amp;Boshqaruv!$C$10)=0,1,0),0)</f>
        <v>0</v>
      </c>
      <c r="S1644" s="28" t="n">
        <f aca="false">IF($P1644=1,IF(COUNTIFS($B$4:$B1643,$B1644,$C$4:$C1643,$C1644,$P$4:$P1643,1)=0,1,0),0)</f>
        <v>0</v>
      </c>
      <c r="T1644" s="12"/>
    </row>
    <row r="1645" customFormat="false" ht="15" hidden="false" customHeight="false" outlineLevel="0" collapsed="false">
      <c r="A1645" s="20" t="n">
        <v>1641</v>
      </c>
      <c r="B1645" s="12"/>
      <c r="C1645" s="13"/>
      <c r="D1645" s="24"/>
      <c r="E1645" s="12"/>
      <c r="F1645" s="12"/>
      <c r="G1645" s="25"/>
      <c r="H1645" s="25"/>
      <c r="I1645" s="25"/>
      <c r="J1645" s="13"/>
      <c r="K1645" s="13"/>
      <c r="L1645" s="25"/>
      <c r="M1645" s="14" t="str">
        <f aca="false">IF(OR($C1645="",$J1645=""),"",INT(($J1645-$C1645)/365.25))</f>
        <v/>
      </c>
      <c r="N1645" s="14" t="str">
        <f aca="false">IF($M1645="","",IF($M1645&lt;2,"Ha","Yo'q"))</f>
        <v/>
      </c>
      <c r="O1645" s="14" t="str">
        <f aca="false">IF($M1645="","",IF(AND($M1645&gt;=7,$M1645&lt;=17),"Ha","Yo'q"))</f>
        <v/>
      </c>
      <c r="P1645" s="14" t="str">
        <f aca="false">IF(AND($B1645&lt;&gt;"",$J1645&lt;&gt;"",$J1645&lt;=Boshqaruv!$C$10,OR($K1645="",$K1645&gt;Boshqaruv!$C$10),$L1645&lt;&gt;"Tibbiy qarshi ko'rsatma"),1,"")</f>
        <v/>
      </c>
      <c r="Q1645" s="28" t="n">
        <f aca="false">IF(AND($B1645&lt;&gt;"",$J1645&gt;=Boshqaruv!$C$9,$J1645&lt;=Boshqaruv!$C$10),IF(COUNTIFS($B$4:$B1644,$B1645,$C$4:$C1644,$C1645,$J$4:$J1644,"&gt;="&amp;Boshqaruv!$C$9,$J$4:$J1644,"&lt;="&amp;Boshqaruv!$C$10)=0,1,0),0)</f>
        <v>0</v>
      </c>
      <c r="R1645" s="28" t="n">
        <f aca="false">IF(AND($B1645&lt;&gt;"",$J1645&gt;=Boshqaruv!$C$9,$J1645&lt;=Boshqaruv!$C$10,$K1645&lt;&gt;"",$K1645&lt;=Boshqaruv!$C$10),IF(COUNTIFS($B$4:$B1644,$B1645,$C$4:$C1644,$C1645,$J$4:$J1644,"&gt;="&amp;Boshqaruv!$C$9,$J$4:$J1644,"&lt;="&amp;Boshqaruv!$C$10,$K$4:$K1644,"&lt;&gt;",$K$4:$K1644,"&lt;="&amp;Boshqaruv!$C$10)=0,1,0),0)</f>
        <v>0</v>
      </c>
      <c r="S1645" s="28" t="n">
        <f aca="false">IF($P1645=1,IF(COUNTIFS($B$4:$B1644,$B1645,$C$4:$C1644,$C1645,$P$4:$P1644,1)=0,1,0),0)</f>
        <v>0</v>
      </c>
      <c r="T1645" s="12"/>
    </row>
    <row r="1646" customFormat="false" ht="15" hidden="false" customHeight="false" outlineLevel="0" collapsed="false">
      <c r="A1646" s="20" t="n">
        <v>1642</v>
      </c>
      <c r="B1646" s="12"/>
      <c r="C1646" s="13"/>
      <c r="D1646" s="24"/>
      <c r="E1646" s="12"/>
      <c r="F1646" s="12"/>
      <c r="G1646" s="25"/>
      <c r="H1646" s="25"/>
      <c r="I1646" s="25"/>
      <c r="J1646" s="13"/>
      <c r="K1646" s="13"/>
      <c r="L1646" s="25"/>
      <c r="M1646" s="14" t="str">
        <f aca="false">IF(OR($C1646="",$J1646=""),"",INT(($J1646-$C1646)/365.25))</f>
        <v/>
      </c>
      <c r="N1646" s="14" t="str">
        <f aca="false">IF($M1646="","",IF($M1646&lt;2,"Ha","Yo'q"))</f>
        <v/>
      </c>
      <c r="O1646" s="14" t="str">
        <f aca="false">IF($M1646="","",IF(AND($M1646&gt;=7,$M1646&lt;=17),"Ha","Yo'q"))</f>
        <v/>
      </c>
      <c r="P1646" s="14" t="str">
        <f aca="false">IF(AND($B1646&lt;&gt;"",$J1646&lt;&gt;"",$J1646&lt;=Boshqaruv!$C$10,OR($K1646="",$K1646&gt;Boshqaruv!$C$10),$L1646&lt;&gt;"Tibbiy qarshi ko'rsatma"),1,"")</f>
        <v/>
      </c>
      <c r="Q1646" s="28" t="n">
        <f aca="false">IF(AND($B1646&lt;&gt;"",$J1646&gt;=Boshqaruv!$C$9,$J1646&lt;=Boshqaruv!$C$10),IF(COUNTIFS($B$4:$B1645,$B1646,$C$4:$C1645,$C1646,$J$4:$J1645,"&gt;="&amp;Boshqaruv!$C$9,$J$4:$J1645,"&lt;="&amp;Boshqaruv!$C$10)=0,1,0),0)</f>
        <v>0</v>
      </c>
      <c r="R1646" s="28" t="n">
        <f aca="false">IF(AND($B1646&lt;&gt;"",$J1646&gt;=Boshqaruv!$C$9,$J1646&lt;=Boshqaruv!$C$10,$K1646&lt;&gt;"",$K1646&lt;=Boshqaruv!$C$10),IF(COUNTIFS($B$4:$B1645,$B1646,$C$4:$C1645,$C1646,$J$4:$J1645,"&gt;="&amp;Boshqaruv!$C$9,$J$4:$J1645,"&lt;="&amp;Boshqaruv!$C$10,$K$4:$K1645,"&lt;&gt;",$K$4:$K1645,"&lt;="&amp;Boshqaruv!$C$10)=0,1,0),0)</f>
        <v>0</v>
      </c>
      <c r="S1646" s="28" t="n">
        <f aca="false">IF($P1646=1,IF(COUNTIFS($B$4:$B1645,$B1646,$C$4:$C1645,$C1646,$P$4:$P1645,1)=0,1,0),0)</f>
        <v>0</v>
      </c>
      <c r="T1646" s="12"/>
    </row>
    <row r="1647" customFormat="false" ht="15" hidden="false" customHeight="false" outlineLevel="0" collapsed="false">
      <c r="A1647" s="20" t="n">
        <v>1643</v>
      </c>
      <c r="B1647" s="12"/>
      <c r="C1647" s="13"/>
      <c r="D1647" s="24"/>
      <c r="E1647" s="12"/>
      <c r="F1647" s="12"/>
      <c r="G1647" s="25"/>
      <c r="H1647" s="25"/>
      <c r="I1647" s="25"/>
      <c r="J1647" s="13"/>
      <c r="K1647" s="13"/>
      <c r="L1647" s="25"/>
      <c r="M1647" s="14" t="str">
        <f aca="false">IF(OR($C1647="",$J1647=""),"",INT(($J1647-$C1647)/365.25))</f>
        <v/>
      </c>
      <c r="N1647" s="14" t="str">
        <f aca="false">IF($M1647="","",IF($M1647&lt;2,"Ha","Yo'q"))</f>
        <v/>
      </c>
      <c r="O1647" s="14" t="str">
        <f aca="false">IF($M1647="","",IF(AND($M1647&gt;=7,$M1647&lt;=17),"Ha","Yo'q"))</f>
        <v/>
      </c>
      <c r="P1647" s="14" t="str">
        <f aca="false">IF(AND($B1647&lt;&gt;"",$J1647&lt;&gt;"",$J1647&lt;=Boshqaruv!$C$10,OR($K1647="",$K1647&gt;Boshqaruv!$C$10),$L1647&lt;&gt;"Tibbiy qarshi ko'rsatma"),1,"")</f>
        <v/>
      </c>
      <c r="Q1647" s="28" t="n">
        <f aca="false">IF(AND($B1647&lt;&gt;"",$J1647&gt;=Boshqaruv!$C$9,$J1647&lt;=Boshqaruv!$C$10),IF(COUNTIFS($B$4:$B1646,$B1647,$C$4:$C1646,$C1647,$J$4:$J1646,"&gt;="&amp;Boshqaruv!$C$9,$J$4:$J1646,"&lt;="&amp;Boshqaruv!$C$10)=0,1,0),0)</f>
        <v>0</v>
      </c>
      <c r="R1647" s="28" t="n">
        <f aca="false">IF(AND($B1647&lt;&gt;"",$J1647&gt;=Boshqaruv!$C$9,$J1647&lt;=Boshqaruv!$C$10,$K1647&lt;&gt;"",$K1647&lt;=Boshqaruv!$C$10),IF(COUNTIFS($B$4:$B1646,$B1647,$C$4:$C1646,$C1647,$J$4:$J1646,"&gt;="&amp;Boshqaruv!$C$9,$J$4:$J1646,"&lt;="&amp;Boshqaruv!$C$10,$K$4:$K1646,"&lt;&gt;",$K$4:$K1646,"&lt;="&amp;Boshqaruv!$C$10)=0,1,0),0)</f>
        <v>0</v>
      </c>
      <c r="S1647" s="28" t="n">
        <f aca="false">IF($P1647=1,IF(COUNTIFS($B$4:$B1646,$B1647,$C$4:$C1646,$C1647,$P$4:$P1646,1)=0,1,0),0)</f>
        <v>0</v>
      </c>
      <c r="T1647" s="12"/>
    </row>
    <row r="1648" customFormat="false" ht="15" hidden="false" customHeight="false" outlineLevel="0" collapsed="false">
      <c r="A1648" s="20" t="n">
        <v>1644</v>
      </c>
      <c r="B1648" s="12"/>
      <c r="C1648" s="13"/>
      <c r="D1648" s="24"/>
      <c r="E1648" s="12"/>
      <c r="F1648" s="12"/>
      <c r="G1648" s="25"/>
      <c r="H1648" s="25"/>
      <c r="I1648" s="25"/>
      <c r="J1648" s="13"/>
      <c r="K1648" s="13"/>
      <c r="L1648" s="25"/>
      <c r="M1648" s="14" t="str">
        <f aca="false">IF(OR($C1648="",$J1648=""),"",INT(($J1648-$C1648)/365.25))</f>
        <v/>
      </c>
      <c r="N1648" s="14" t="str">
        <f aca="false">IF($M1648="","",IF($M1648&lt;2,"Ha","Yo'q"))</f>
        <v/>
      </c>
      <c r="O1648" s="14" t="str">
        <f aca="false">IF($M1648="","",IF(AND($M1648&gt;=7,$M1648&lt;=17),"Ha","Yo'q"))</f>
        <v/>
      </c>
      <c r="P1648" s="14" t="str">
        <f aca="false">IF(AND($B1648&lt;&gt;"",$J1648&lt;&gt;"",$J1648&lt;=Boshqaruv!$C$10,OR($K1648="",$K1648&gt;Boshqaruv!$C$10),$L1648&lt;&gt;"Tibbiy qarshi ko'rsatma"),1,"")</f>
        <v/>
      </c>
      <c r="Q1648" s="28" t="n">
        <f aca="false">IF(AND($B1648&lt;&gt;"",$J1648&gt;=Boshqaruv!$C$9,$J1648&lt;=Boshqaruv!$C$10),IF(COUNTIFS($B$4:$B1647,$B1648,$C$4:$C1647,$C1648,$J$4:$J1647,"&gt;="&amp;Boshqaruv!$C$9,$J$4:$J1647,"&lt;="&amp;Boshqaruv!$C$10)=0,1,0),0)</f>
        <v>0</v>
      </c>
      <c r="R1648" s="28" t="n">
        <f aca="false">IF(AND($B1648&lt;&gt;"",$J1648&gt;=Boshqaruv!$C$9,$J1648&lt;=Boshqaruv!$C$10,$K1648&lt;&gt;"",$K1648&lt;=Boshqaruv!$C$10),IF(COUNTIFS($B$4:$B1647,$B1648,$C$4:$C1647,$C1648,$J$4:$J1647,"&gt;="&amp;Boshqaruv!$C$9,$J$4:$J1647,"&lt;="&amp;Boshqaruv!$C$10,$K$4:$K1647,"&lt;&gt;",$K$4:$K1647,"&lt;="&amp;Boshqaruv!$C$10)=0,1,0),0)</f>
        <v>0</v>
      </c>
      <c r="S1648" s="28" t="n">
        <f aca="false">IF($P1648=1,IF(COUNTIFS($B$4:$B1647,$B1648,$C$4:$C1647,$C1648,$P$4:$P1647,1)=0,1,0),0)</f>
        <v>0</v>
      </c>
      <c r="T1648" s="12"/>
    </row>
    <row r="1649" customFormat="false" ht="15" hidden="false" customHeight="false" outlineLevel="0" collapsed="false">
      <c r="A1649" s="20" t="n">
        <v>1645</v>
      </c>
      <c r="B1649" s="12"/>
      <c r="C1649" s="13"/>
      <c r="D1649" s="24"/>
      <c r="E1649" s="12"/>
      <c r="F1649" s="12"/>
      <c r="G1649" s="25"/>
      <c r="H1649" s="25"/>
      <c r="I1649" s="25"/>
      <c r="J1649" s="13"/>
      <c r="K1649" s="13"/>
      <c r="L1649" s="25"/>
      <c r="M1649" s="14" t="str">
        <f aca="false">IF(OR($C1649="",$J1649=""),"",INT(($J1649-$C1649)/365.25))</f>
        <v/>
      </c>
      <c r="N1649" s="14" t="str">
        <f aca="false">IF($M1649="","",IF($M1649&lt;2,"Ha","Yo'q"))</f>
        <v/>
      </c>
      <c r="O1649" s="14" t="str">
        <f aca="false">IF($M1649="","",IF(AND($M1649&gt;=7,$M1649&lt;=17),"Ha","Yo'q"))</f>
        <v/>
      </c>
      <c r="P1649" s="14" t="str">
        <f aca="false">IF(AND($B1649&lt;&gt;"",$J1649&lt;&gt;"",$J1649&lt;=Boshqaruv!$C$10,OR($K1649="",$K1649&gt;Boshqaruv!$C$10),$L1649&lt;&gt;"Tibbiy qarshi ko'rsatma"),1,"")</f>
        <v/>
      </c>
      <c r="Q1649" s="28" t="n">
        <f aca="false">IF(AND($B1649&lt;&gt;"",$J1649&gt;=Boshqaruv!$C$9,$J1649&lt;=Boshqaruv!$C$10),IF(COUNTIFS($B$4:$B1648,$B1649,$C$4:$C1648,$C1649,$J$4:$J1648,"&gt;="&amp;Boshqaruv!$C$9,$J$4:$J1648,"&lt;="&amp;Boshqaruv!$C$10)=0,1,0),0)</f>
        <v>0</v>
      </c>
      <c r="R1649" s="28" t="n">
        <f aca="false">IF(AND($B1649&lt;&gt;"",$J1649&gt;=Boshqaruv!$C$9,$J1649&lt;=Boshqaruv!$C$10,$K1649&lt;&gt;"",$K1649&lt;=Boshqaruv!$C$10),IF(COUNTIFS($B$4:$B1648,$B1649,$C$4:$C1648,$C1649,$J$4:$J1648,"&gt;="&amp;Boshqaruv!$C$9,$J$4:$J1648,"&lt;="&amp;Boshqaruv!$C$10,$K$4:$K1648,"&lt;&gt;",$K$4:$K1648,"&lt;="&amp;Boshqaruv!$C$10)=0,1,0),0)</f>
        <v>0</v>
      </c>
      <c r="S1649" s="28" t="n">
        <f aca="false">IF($P1649=1,IF(COUNTIFS($B$4:$B1648,$B1649,$C$4:$C1648,$C1649,$P$4:$P1648,1)=0,1,0),0)</f>
        <v>0</v>
      </c>
      <c r="T1649" s="12"/>
    </row>
    <row r="1650" customFormat="false" ht="15" hidden="false" customHeight="false" outlineLevel="0" collapsed="false">
      <c r="A1650" s="20" t="n">
        <v>1646</v>
      </c>
      <c r="B1650" s="12"/>
      <c r="C1650" s="13"/>
      <c r="D1650" s="24"/>
      <c r="E1650" s="12"/>
      <c r="F1650" s="12"/>
      <c r="G1650" s="25"/>
      <c r="H1650" s="25"/>
      <c r="I1650" s="25"/>
      <c r="J1650" s="13"/>
      <c r="K1650" s="13"/>
      <c r="L1650" s="25"/>
      <c r="M1650" s="14" t="str">
        <f aca="false">IF(OR($C1650="",$J1650=""),"",INT(($J1650-$C1650)/365.25))</f>
        <v/>
      </c>
      <c r="N1650" s="14" t="str">
        <f aca="false">IF($M1650="","",IF($M1650&lt;2,"Ha","Yo'q"))</f>
        <v/>
      </c>
      <c r="O1650" s="14" t="str">
        <f aca="false">IF($M1650="","",IF(AND($M1650&gt;=7,$M1650&lt;=17),"Ha","Yo'q"))</f>
        <v/>
      </c>
      <c r="P1650" s="14" t="str">
        <f aca="false">IF(AND($B1650&lt;&gt;"",$J1650&lt;&gt;"",$J1650&lt;=Boshqaruv!$C$10,OR($K1650="",$K1650&gt;Boshqaruv!$C$10),$L1650&lt;&gt;"Tibbiy qarshi ko'rsatma"),1,"")</f>
        <v/>
      </c>
      <c r="Q1650" s="28" t="n">
        <f aca="false">IF(AND($B1650&lt;&gt;"",$J1650&gt;=Boshqaruv!$C$9,$J1650&lt;=Boshqaruv!$C$10),IF(COUNTIFS($B$4:$B1649,$B1650,$C$4:$C1649,$C1650,$J$4:$J1649,"&gt;="&amp;Boshqaruv!$C$9,$J$4:$J1649,"&lt;="&amp;Boshqaruv!$C$10)=0,1,0),0)</f>
        <v>0</v>
      </c>
      <c r="R1650" s="28" t="n">
        <f aca="false">IF(AND($B1650&lt;&gt;"",$J1650&gt;=Boshqaruv!$C$9,$J1650&lt;=Boshqaruv!$C$10,$K1650&lt;&gt;"",$K1650&lt;=Boshqaruv!$C$10),IF(COUNTIFS($B$4:$B1649,$B1650,$C$4:$C1649,$C1650,$J$4:$J1649,"&gt;="&amp;Boshqaruv!$C$9,$J$4:$J1649,"&lt;="&amp;Boshqaruv!$C$10,$K$4:$K1649,"&lt;&gt;",$K$4:$K1649,"&lt;="&amp;Boshqaruv!$C$10)=0,1,0),0)</f>
        <v>0</v>
      </c>
      <c r="S1650" s="28" t="n">
        <f aca="false">IF($P1650=1,IF(COUNTIFS($B$4:$B1649,$B1650,$C$4:$C1649,$C1650,$P$4:$P1649,1)=0,1,0),0)</f>
        <v>0</v>
      </c>
      <c r="T1650" s="12"/>
    </row>
    <row r="1651" customFormat="false" ht="15" hidden="false" customHeight="false" outlineLevel="0" collapsed="false">
      <c r="A1651" s="20" t="n">
        <v>1647</v>
      </c>
      <c r="B1651" s="12"/>
      <c r="C1651" s="13"/>
      <c r="D1651" s="24"/>
      <c r="E1651" s="12"/>
      <c r="F1651" s="12"/>
      <c r="G1651" s="25"/>
      <c r="H1651" s="25"/>
      <c r="I1651" s="25"/>
      <c r="J1651" s="13"/>
      <c r="K1651" s="13"/>
      <c r="L1651" s="25"/>
      <c r="M1651" s="14" t="str">
        <f aca="false">IF(OR($C1651="",$J1651=""),"",INT(($J1651-$C1651)/365.25))</f>
        <v/>
      </c>
      <c r="N1651" s="14" t="str">
        <f aca="false">IF($M1651="","",IF($M1651&lt;2,"Ha","Yo'q"))</f>
        <v/>
      </c>
      <c r="O1651" s="14" t="str">
        <f aca="false">IF($M1651="","",IF(AND($M1651&gt;=7,$M1651&lt;=17),"Ha","Yo'q"))</f>
        <v/>
      </c>
      <c r="P1651" s="14" t="str">
        <f aca="false">IF(AND($B1651&lt;&gt;"",$J1651&lt;&gt;"",$J1651&lt;=Boshqaruv!$C$10,OR($K1651="",$K1651&gt;Boshqaruv!$C$10),$L1651&lt;&gt;"Tibbiy qarshi ko'rsatma"),1,"")</f>
        <v/>
      </c>
      <c r="Q1651" s="28" t="n">
        <f aca="false">IF(AND($B1651&lt;&gt;"",$J1651&gt;=Boshqaruv!$C$9,$J1651&lt;=Boshqaruv!$C$10),IF(COUNTIFS($B$4:$B1650,$B1651,$C$4:$C1650,$C1651,$J$4:$J1650,"&gt;="&amp;Boshqaruv!$C$9,$J$4:$J1650,"&lt;="&amp;Boshqaruv!$C$10)=0,1,0),0)</f>
        <v>0</v>
      </c>
      <c r="R1651" s="28" t="n">
        <f aca="false">IF(AND($B1651&lt;&gt;"",$J1651&gt;=Boshqaruv!$C$9,$J1651&lt;=Boshqaruv!$C$10,$K1651&lt;&gt;"",$K1651&lt;=Boshqaruv!$C$10),IF(COUNTIFS($B$4:$B1650,$B1651,$C$4:$C1650,$C1651,$J$4:$J1650,"&gt;="&amp;Boshqaruv!$C$9,$J$4:$J1650,"&lt;="&amp;Boshqaruv!$C$10,$K$4:$K1650,"&lt;&gt;",$K$4:$K1650,"&lt;="&amp;Boshqaruv!$C$10)=0,1,0),0)</f>
        <v>0</v>
      </c>
      <c r="S1651" s="28" t="n">
        <f aca="false">IF($P1651=1,IF(COUNTIFS($B$4:$B1650,$B1651,$C$4:$C1650,$C1651,$P$4:$P1650,1)=0,1,0),0)</f>
        <v>0</v>
      </c>
      <c r="T1651" s="12"/>
    </row>
    <row r="1652" customFormat="false" ht="15" hidden="false" customHeight="false" outlineLevel="0" collapsed="false">
      <c r="A1652" s="20" t="n">
        <v>1648</v>
      </c>
      <c r="B1652" s="12"/>
      <c r="C1652" s="13"/>
      <c r="D1652" s="24"/>
      <c r="E1652" s="12"/>
      <c r="F1652" s="12"/>
      <c r="G1652" s="25"/>
      <c r="H1652" s="25"/>
      <c r="I1652" s="25"/>
      <c r="J1652" s="13"/>
      <c r="K1652" s="13"/>
      <c r="L1652" s="25"/>
      <c r="M1652" s="14" t="str">
        <f aca="false">IF(OR($C1652="",$J1652=""),"",INT(($J1652-$C1652)/365.25))</f>
        <v/>
      </c>
      <c r="N1652" s="14" t="str">
        <f aca="false">IF($M1652="","",IF($M1652&lt;2,"Ha","Yo'q"))</f>
        <v/>
      </c>
      <c r="O1652" s="14" t="str">
        <f aca="false">IF($M1652="","",IF(AND($M1652&gt;=7,$M1652&lt;=17),"Ha","Yo'q"))</f>
        <v/>
      </c>
      <c r="P1652" s="14" t="str">
        <f aca="false">IF(AND($B1652&lt;&gt;"",$J1652&lt;&gt;"",$J1652&lt;=Boshqaruv!$C$10,OR($K1652="",$K1652&gt;Boshqaruv!$C$10),$L1652&lt;&gt;"Tibbiy qarshi ko'rsatma"),1,"")</f>
        <v/>
      </c>
      <c r="Q1652" s="28" t="n">
        <f aca="false">IF(AND($B1652&lt;&gt;"",$J1652&gt;=Boshqaruv!$C$9,$J1652&lt;=Boshqaruv!$C$10),IF(COUNTIFS($B$4:$B1651,$B1652,$C$4:$C1651,$C1652,$J$4:$J1651,"&gt;="&amp;Boshqaruv!$C$9,$J$4:$J1651,"&lt;="&amp;Boshqaruv!$C$10)=0,1,0),0)</f>
        <v>0</v>
      </c>
      <c r="R1652" s="28" t="n">
        <f aca="false">IF(AND($B1652&lt;&gt;"",$J1652&gt;=Boshqaruv!$C$9,$J1652&lt;=Boshqaruv!$C$10,$K1652&lt;&gt;"",$K1652&lt;=Boshqaruv!$C$10),IF(COUNTIFS($B$4:$B1651,$B1652,$C$4:$C1651,$C1652,$J$4:$J1651,"&gt;="&amp;Boshqaruv!$C$9,$J$4:$J1651,"&lt;="&amp;Boshqaruv!$C$10,$K$4:$K1651,"&lt;&gt;",$K$4:$K1651,"&lt;="&amp;Boshqaruv!$C$10)=0,1,0),0)</f>
        <v>0</v>
      </c>
      <c r="S1652" s="28" t="n">
        <f aca="false">IF($P1652=1,IF(COUNTIFS($B$4:$B1651,$B1652,$C$4:$C1651,$C1652,$P$4:$P1651,1)=0,1,0),0)</f>
        <v>0</v>
      </c>
      <c r="T1652" s="12"/>
    </row>
    <row r="1653" customFormat="false" ht="15" hidden="false" customHeight="false" outlineLevel="0" collapsed="false">
      <c r="A1653" s="20" t="n">
        <v>1649</v>
      </c>
      <c r="B1653" s="12"/>
      <c r="C1653" s="13"/>
      <c r="D1653" s="24"/>
      <c r="E1653" s="12"/>
      <c r="F1653" s="12"/>
      <c r="G1653" s="25"/>
      <c r="H1653" s="25"/>
      <c r="I1653" s="25"/>
      <c r="J1653" s="13"/>
      <c r="K1653" s="13"/>
      <c r="L1653" s="25"/>
      <c r="M1653" s="14" t="str">
        <f aca="false">IF(OR($C1653="",$J1653=""),"",INT(($J1653-$C1653)/365.25))</f>
        <v/>
      </c>
      <c r="N1653" s="14" t="str">
        <f aca="false">IF($M1653="","",IF($M1653&lt;2,"Ha","Yo'q"))</f>
        <v/>
      </c>
      <c r="O1653" s="14" t="str">
        <f aca="false">IF($M1653="","",IF(AND($M1653&gt;=7,$M1653&lt;=17),"Ha","Yo'q"))</f>
        <v/>
      </c>
      <c r="P1653" s="14" t="str">
        <f aca="false">IF(AND($B1653&lt;&gt;"",$J1653&lt;&gt;"",$J1653&lt;=Boshqaruv!$C$10,OR($K1653="",$K1653&gt;Boshqaruv!$C$10),$L1653&lt;&gt;"Tibbiy qarshi ko'rsatma"),1,"")</f>
        <v/>
      </c>
      <c r="Q1653" s="28" t="n">
        <f aca="false">IF(AND($B1653&lt;&gt;"",$J1653&gt;=Boshqaruv!$C$9,$J1653&lt;=Boshqaruv!$C$10),IF(COUNTIFS($B$4:$B1652,$B1653,$C$4:$C1652,$C1653,$J$4:$J1652,"&gt;="&amp;Boshqaruv!$C$9,$J$4:$J1652,"&lt;="&amp;Boshqaruv!$C$10)=0,1,0),0)</f>
        <v>0</v>
      </c>
      <c r="R1653" s="28" t="n">
        <f aca="false">IF(AND($B1653&lt;&gt;"",$J1653&gt;=Boshqaruv!$C$9,$J1653&lt;=Boshqaruv!$C$10,$K1653&lt;&gt;"",$K1653&lt;=Boshqaruv!$C$10),IF(COUNTIFS($B$4:$B1652,$B1653,$C$4:$C1652,$C1653,$J$4:$J1652,"&gt;="&amp;Boshqaruv!$C$9,$J$4:$J1652,"&lt;="&amp;Boshqaruv!$C$10,$K$4:$K1652,"&lt;&gt;",$K$4:$K1652,"&lt;="&amp;Boshqaruv!$C$10)=0,1,0),0)</f>
        <v>0</v>
      </c>
      <c r="S1653" s="28" t="n">
        <f aca="false">IF($P1653=1,IF(COUNTIFS($B$4:$B1652,$B1653,$C$4:$C1652,$C1653,$P$4:$P1652,1)=0,1,0),0)</f>
        <v>0</v>
      </c>
      <c r="T1653" s="12"/>
    </row>
    <row r="1654" customFormat="false" ht="15" hidden="false" customHeight="false" outlineLevel="0" collapsed="false">
      <c r="A1654" s="20" t="n">
        <v>1650</v>
      </c>
      <c r="B1654" s="12"/>
      <c r="C1654" s="13"/>
      <c r="D1654" s="24"/>
      <c r="E1654" s="12"/>
      <c r="F1654" s="12"/>
      <c r="G1654" s="25"/>
      <c r="H1654" s="25"/>
      <c r="I1654" s="25"/>
      <c r="J1654" s="13"/>
      <c r="K1654" s="13"/>
      <c r="L1654" s="25"/>
      <c r="M1654" s="14" t="str">
        <f aca="false">IF(OR($C1654="",$J1654=""),"",INT(($J1654-$C1654)/365.25))</f>
        <v/>
      </c>
      <c r="N1654" s="14" t="str">
        <f aca="false">IF($M1654="","",IF($M1654&lt;2,"Ha","Yo'q"))</f>
        <v/>
      </c>
      <c r="O1654" s="14" t="str">
        <f aca="false">IF($M1654="","",IF(AND($M1654&gt;=7,$M1654&lt;=17),"Ha","Yo'q"))</f>
        <v/>
      </c>
      <c r="P1654" s="14" t="str">
        <f aca="false">IF(AND($B1654&lt;&gt;"",$J1654&lt;&gt;"",$J1654&lt;=Boshqaruv!$C$10,OR($K1654="",$K1654&gt;Boshqaruv!$C$10),$L1654&lt;&gt;"Tibbiy qarshi ko'rsatma"),1,"")</f>
        <v/>
      </c>
      <c r="Q1654" s="28" t="n">
        <f aca="false">IF(AND($B1654&lt;&gt;"",$J1654&gt;=Boshqaruv!$C$9,$J1654&lt;=Boshqaruv!$C$10),IF(COUNTIFS($B$4:$B1653,$B1654,$C$4:$C1653,$C1654,$J$4:$J1653,"&gt;="&amp;Boshqaruv!$C$9,$J$4:$J1653,"&lt;="&amp;Boshqaruv!$C$10)=0,1,0),0)</f>
        <v>0</v>
      </c>
      <c r="R1654" s="28" t="n">
        <f aca="false">IF(AND($B1654&lt;&gt;"",$J1654&gt;=Boshqaruv!$C$9,$J1654&lt;=Boshqaruv!$C$10,$K1654&lt;&gt;"",$K1654&lt;=Boshqaruv!$C$10),IF(COUNTIFS($B$4:$B1653,$B1654,$C$4:$C1653,$C1654,$J$4:$J1653,"&gt;="&amp;Boshqaruv!$C$9,$J$4:$J1653,"&lt;="&amp;Boshqaruv!$C$10,$K$4:$K1653,"&lt;&gt;",$K$4:$K1653,"&lt;="&amp;Boshqaruv!$C$10)=0,1,0),0)</f>
        <v>0</v>
      </c>
      <c r="S1654" s="28" t="n">
        <f aca="false">IF($P1654=1,IF(COUNTIFS($B$4:$B1653,$B1654,$C$4:$C1653,$C1654,$P$4:$P1653,1)=0,1,0),0)</f>
        <v>0</v>
      </c>
      <c r="T1654" s="12"/>
    </row>
    <row r="1655" customFormat="false" ht="15" hidden="false" customHeight="false" outlineLevel="0" collapsed="false">
      <c r="A1655" s="20" t="n">
        <v>1651</v>
      </c>
      <c r="B1655" s="12"/>
      <c r="C1655" s="13"/>
      <c r="D1655" s="24"/>
      <c r="E1655" s="12"/>
      <c r="F1655" s="12"/>
      <c r="G1655" s="25"/>
      <c r="H1655" s="25"/>
      <c r="I1655" s="25"/>
      <c r="J1655" s="13"/>
      <c r="K1655" s="13"/>
      <c r="L1655" s="25"/>
      <c r="M1655" s="14" t="str">
        <f aca="false">IF(OR($C1655="",$J1655=""),"",INT(($J1655-$C1655)/365.25))</f>
        <v/>
      </c>
      <c r="N1655" s="14" t="str">
        <f aca="false">IF($M1655="","",IF($M1655&lt;2,"Ha","Yo'q"))</f>
        <v/>
      </c>
      <c r="O1655" s="14" t="str">
        <f aca="false">IF($M1655="","",IF(AND($M1655&gt;=7,$M1655&lt;=17),"Ha","Yo'q"))</f>
        <v/>
      </c>
      <c r="P1655" s="14" t="str">
        <f aca="false">IF(AND($B1655&lt;&gt;"",$J1655&lt;&gt;"",$J1655&lt;=Boshqaruv!$C$10,OR($K1655="",$K1655&gt;Boshqaruv!$C$10),$L1655&lt;&gt;"Tibbiy qarshi ko'rsatma"),1,"")</f>
        <v/>
      </c>
      <c r="Q1655" s="28" t="n">
        <f aca="false">IF(AND($B1655&lt;&gt;"",$J1655&gt;=Boshqaruv!$C$9,$J1655&lt;=Boshqaruv!$C$10),IF(COUNTIFS($B$4:$B1654,$B1655,$C$4:$C1654,$C1655,$J$4:$J1654,"&gt;="&amp;Boshqaruv!$C$9,$J$4:$J1654,"&lt;="&amp;Boshqaruv!$C$10)=0,1,0),0)</f>
        <v>0</v>
      </c>
      <c r="R1655" s="28" t="n">
        <f aca="false">IF(AND($B1655&lt;&gt;"",$J1655&gt;=Boshqaruv!$C$9,$J1655&lt;=Boshqaruv!$C$10,$K1655&lt;&gt;"",$K1655&lt;=Boshqaruv!$C$10),IF(COUNTIFS($B$4:$B1654,$B1655,$C$4:$C1654,$C1655,$J$4:$J1654,"&gt;="&amp;Boshqaruv!$C$9,$J$4:$J1654,"&lt;="&amp;Boshqaruv!$C$10,$K$4:$K1654,"&lt;&gt;",$K$4:$K1654,"&lt;="&amp;Boshqaruv!$C$10)=0,1,0),0)</f>
        <v>0</v>
      </c>
      <c r="S1655" s="28" t="n">
        <f aca="false">IF($P1655=1,IF(COUNTIFS($B$4:$B1654,$B1655,$C$4:$C1654,$C1655,$P$4:$P1654,1)=0,1,0),0)</f>
        <v>0</v>
      </c>
      <c r="T1655" s="12"/>
    </row>
    <row r="1656" customFormat="false" ht="15" hidden="false" customHeight="false" outlineLevel="0" collapsed="false">
      <c r="A1656" s="20" t="n">
        <v>1652</v>
      </c>
      <c r="B1656" s="12"/>
      <c r="C1656" s="13"/>
      <c r="D1656" s="24"/>
      <c r="E1656" s="12"/>
      <c r="F1656" s="12"/>
      <c r="G1656" s="25"/>
      <c r="H1656" s="25"/>
      <c r="I1656" s="25"/>
      <c r="J1656" s="13"/>
      <c r="K1656" s="13"/>
      <c r="L1656" s="25"/>
      <c r="M1656" s="14" t="str">
        <f aca="false">IF(OR($C1656="",$J1656=""),"",INT(($J1656-$C1656)/365.25))</f>
        <v/>
      </c>
      <c r="N1656" s="14" t="str">
        <f aca="false">IF($M1656="","",IF($M1656&lt;2,"Ha","Yo'q"))</f>
        <v/>
      </c>
      <c r="O1656" s="14" t="str">
        <f aca="false">IF($M1656="","",IF(AND($M1656&gt;=7,$M1656&lt;=17),"Ha","Yo'q"))</f>
        <v/>
      </c>
      <c r="P1656" s="14" t="str">
        <f aca="false">IF(AND($B1656&lt;&gt;"",$J1656&lt;&gt;"",$J1656&lt;=Boshqaruv!$C$10,OR($K1656="",$K1656&gt;Boshqaruv!$C$10),$L1656&lt;&gt;"Tibbiy qarshi ko'rsatma"),1,"")</f>
        <v/>
      </c>
      <c r="Q1656" s="28" t="n">
        <f aca="false">IF(AND($B1656&lt;&gt;"",$J1656&gt;=Boshqaruv!$C$9,$J1656&lt;=Boshqaruv!$C$10),IF(COUNTIFS($B$4:$B1655,$B1656,$C$4:$C1655,$C1656,$J$4:$J1655,"&gt;="&amp;Boshqaruv!$C$9,$J$4:$J1655,"&lt;="&amp;Boshqaruv!$C$10)=0,1,0),0)</f>
        <v>0</v>
      </c>
      <c r="R1656" s="28" t="n">
        <f aca="false">IF(AND($B1656&lt;&gt;"",$J1656&gt;=Boshqaruv!$C$9,$J1656&lt;=Boshqaruv!$C$10,$K1656&lt;&gt;"",$K1656&lt;=Boshqaruv!$C$10),IF(COUNTIFS($B$4:$B1655,$B1656,$C$4:$C1655,$C1656,$J$4:$J1655,"&gt;="&amp;Boshqaruv!$C$9,$J$4:$J1655,"&lt;="&amp;Boshqaruv!$C$10,$K$4:$K1655,"&lt;&gt;",$K$4:$K1655,"&lt;="&amp;Boshqaruv!$C$10)=0,1,0),0)</f>
        <v>0</v>
      </c>
      <c r="S1656" s="28" t="n">
        <f aca="false">IF($P1656=1,IF(COUNTIFS($B$4:$B1655,$B1656,$C$4:$C1655,$C1656,$P$4:$P1655,1)=0,1,0),0)</f>
        <v>0</v>
      </c>
      <c r="T1656" s="12"/>
    </row>
    <row r="1657" customFormat="false" ht="15" hidden="false" customHeight="false" outlineLevel="0" collapsed="false">
      <c r="A1657" s="20" t="n">
        <v>1653</v>
      </c>
      <c r="B1657" s="12"/>
      <c r="C1657" s="13"/>
      <c r="D1657" s="24"/>
      <c r="E1657" s="12"/>
      <c r="F1657" s="12"/>
      <c r="G1657" s="25"/>
      <c r="H1657" s="25"/>
      <c r="I1657" s="25"/>
      <c r="J1657" s="13"/>
      <c r="K1657" s="13"/>
      <c r="L1657" s="25"/>
      <c r="M1657" s="14" t="str">
        <f aca="false">IF(OR($C1657="",$J1657=""),"",INT(($J1657-$C1657)/365.25))</f>
        <v/>
      </c>
      <c r="N1657" s="14" t="str">
        <f aca="false">IF($M1657="","",IF($M1657&lt;2,"Ha","Yo'q"))</f>
        <v/>
      </c>
      <c r="O1657" s="14" t="str">
        <f aca="false">IF($M1657="","",IF(AND($M1657&gt;=7,$M1657&lt;=17),"Ha","Yo'q"))</f>
        <v/>
      </c>
      <c r="P1657" s="14" t="str">
        <f aca="false">IF(AND($B1657&lt;&gt;"",$J1657&lt;&gt;"",$J1657&lt;=Boshqaruv!$C$10,OR($K1657="",$K1657&gt;Boshqaruv!$C$10),$L1657&lt;&gt;"Tibbiy qarshi ko'rsatma"),1,"")</f>
        <v/>
      </c>
      <c r="Q1657" s="28" t="n">
        <f aca="false">IF(AND($B1657&lt;&gt;"",$J1657&gt;=Boshqaruv!$C$9,$J1657&lt;=Boshqaruv!$C$10),IF(COUNTIFS($B$4:$B1656,$B1657,$C$4:$C1656,$C1657,$J$4:$J1656,"&gt;="&amp;Boshqaruv!$C$9,$J$4:$J1656,"&lt;="&amp;Boshqaruv!$C$10)=0,1,0),0)</f>
        <v>0</v>
      </c>
      <c r="R1657" s="28" t="n">
        <f aca="false">IF(AND($B1657&lt;&gt;"",$J1657&gt;=Boshqaruv!$C$9,$J1657&lt;=Boshqaruv!$C$10,$K1657&lt;&gt;"",$K1657&lt;=Boshqaruv!$C$10),IF(COUNTIFS($B$4:$B1656,$B1657,$C$4:$C1656,$C1657,$J$4:$J1656,"&gt;="&amp;Boshqaruv!$C$9,$J$4:$J1656,"&lt;="&amp;Boshqaruv!$C$10,$K$4:$K1656,"&lt;&gt;",$K$4:$K1656,"&lt;="&amp;Boshqaruv!$C$10)=0,1,0),0)</f>
        <v>0</v>
      </c>
      <c r="S1657" s="28" t="n">
        <f aca="false">IF($P1657=1,IF(COUNTIFS($B$4:$B1656,$B1657,$C$4:$C1656,$C1657,$P$4:$P1656,1)=0,1,0),0)</f>
        <v>0</v>
      </c>
      <c r="T1657" s="12"/>
    </row>
    <row r="1658" customFormat="false" ht="15" hidden="false" customHeight="false" outlineLevel="0" collapsed="false">
      <c r="A1658" s="20" t="n">
        <v>1654</v>
      </c>
      <c r="B1658" s="12"/>
      <c r="C1658" s="13"/>
      <c r="D1658" s="24"/>
      <c r="E1658" s="12"/>
      <c r="F1658" s="12"/>
      <c r="G1658" s="25"/>
      <c r="H1658" s="25"/>
      <c r="I1658" s="25"/>
      <c r="J1658" s="13"/>
      <c r="K1658" s="13"/>
      <c r="L1658" s="25"/>
      <c r="M1658" s="14" t="str">
        <f aca="false">IF(OR($C1658="",$J1658=""),"",INT(($J1658-$C1658)/365.25))</f>
        <v/>
      </c>
      <c r="N1658" s="14" t="str">
        <f aca="false">IF($M1658="","",IF($M1658&lt;2,"Ha","Yo'q"))</f>
        <v/>
      </c>
      <c r="O1658" s="14" t="str">
        <f aca="false">IF($M1658="","",IF(AND($M1658&gt;=7,$M1658&lt;=17),"Ha","Yo'q"))</f>
        <v/>
      </c>
      <c r="P1658" s="14" t="str">
        <f aca="false">IF(AND($B1658&lt;&gt;"",$J1658&lt;&gt;"",$J1658&lt;=Boshqaruv!$C$10,OR($K1658="",$K1658&gt;Boshqaruv!$C$10),$L1658&lt;&gt;"Tibbiy qarshi ko'rsatma"),1,"")</f>
        <v/>
      </c>
      <c r="Q1658" s="28" t="n">
        <f aca="false">IF(AND($B1658&lt;&gt;"",$J1658&gt;=Boshqaruv!$C$9,$J1658&lt;=Boshqaruv!$C$10),IF(COUNTIFS($B$4:$B1657,$B1658,$C$4:$C1657,$C1658,$J$4:$J1657,"&gt;="&amp;Boshqaruv!$C$9,$J$4:$J1657,"&lt;="&amp;Boshqaruv!$C$10)=0,1,0),0)</f>
        <v>0</v>
      </c>
      <c r="R1658" s="28" t="n">
        <f aca="false">IF(AND($B1658&lt;&gt;"",$J1658&gt;=Boshqaruv!$C$9,$J1658&lt;=Boshqaruv!$C$10,$K1658&lt;&gt;"",$K1658&lt;=Boshqaruv!$C$10),IF(COUNTIFS($B$4:$B1657,$B1658,$C$4:$C1657,$C1658,$J$4:$J1657,"&gt;="&amp;Boshqaruv!$C$9,$J$4:$J1657,"&lt;="&amp;Boshqaruv!$C$10,$K$4:$K1657,"&lt;&gt;",$K$4:$K1657,"&lt;="&amp;Boshqaruv!$C$10)=0,1,0),0)</f>
        <v>0</v>
      </c>
      <c r="S1658" s="28" t="n">
        <f aca="false">IF($P1658=1,IF(COUNTIFS($B$4:$B1657,$B1658,$C$4:$C1657,$C1658,$P$4:$P1657,1)=0,1,0),0)</f>
        <v>0</v>
      </c>
      <c r="T1658" s="12"/>
    </row>
    <row r="1659" customFormat="false" ht="15" hidden="false" customHeight="false" outlineLevel="0" collapsed="false">
      <c r="A1659" s="20" t="n">
        <v>1655</v>
      </c>
      <c r="B1659" s="12"/>
      <c r="C1659" s="13"/>
      <c r="D1659" s="24"/>
      <c r="E1659" s="12"/>
      <c r="F1659" s="12"/>
      <c r="G1659" s="25"/>
      <c r="H1659" s="25"/>
      <c r="I1659" s="25"/>
      <c r="J1659" s="13"/>
      <c r="K1659" s="13"/>
      <c r="L1659" s="25"/>
      <c r="M1659" s="14" t="str">
        <f aca="false">IF(OR($C1659="",$J1659=""),"",INT(($J1659-$C1659)/365.25))</f>
        <v/>
      </c>
      <c r="N1659" s="14" t="str">
        <f aca="false">IF($M1659="","",IF($M1659&lt;2,"Ha","Yo'q"))</f>
        <v/>
      </c>
      <c r="O1659" s="14" t="str">
        <f aca="false">IF($M1659="","",IF(AND($M1659&gt;=7,$M1659&lt;=17),"Ha","Yo'q"))</f>
        <v/>
      </c>
      <c r="P1659" s="14" t="str">
        <f aca="false">IF(AND($B1659&lt;&gt;"",$J1659&lt;&gt;"",$J1659&lt;=Boshqaruv!$C$10,OR($K1659="",$K1659&gt;Boshqaruv!$C$10),$L1659&lt;&gt;"Tibbiy qarshi ko'rsatma"),1,"")</f>
        <v/>
      </c>
      <c r="Q1659" s="28" t="n">
        <f aca="false">IF(AND($B1659&lt;&gt;"",$J1659&gt;=Boshqaruv!$C$9,$J1659&lt;=Boshqaruv!$C$10),IF(COUNTIFS($B$4:$B1658,$B1659,$C$4:$C1658,$C1659,$J$4:$J1658,"&gt;="&amp;Boshqaruv!$C$9,$J$4:$J1658,"&lt;="&amp;Boshqaruv!$C$10)=0,1,0),0)</f>
        <v>0</v>
      </c>
      <c r="R1659" s="28" t="n">
        <f aca="false">IF(AND($B1659&lt;&gt;"",$J1659&gt;=Boshqaruv!$C$9,$J1659&lt;=Boshqaruv!$C$10,$K1659&lt;&gt;"",$K1659&lt;=Boshqaruv!$C$10),IF(COUNTIFS($B$4:$B1658,$B1659,$C$4:$C1658,$C1659,$J$4:$J1658,"&gt;="&amp;Boshqaruv!$C$9,$J$4:$J1658,"&lt;="&amp;Boshqaruv!$C$10,$K$4:$K1658,"&lt;&gt;",$K$4:$K1658,"&lt;="&amp;Boshqaruv!$C$10)=0,1,0),0)</f>
        <v>0</v>
      </c>
      <c r="S1659" s="28" t="n">
        <f aca="false">IF($P1659=1,IF(COUNTIFS($B$4:$B1658,$B1659,$C$4:$C1658,$C1659,$P$4:$P1658,1)=0,1,0),0)</f>
        <v>0</v>
      </c>
      <c r="T1659" s="12"/>
    </row>
    <row r="1660" customFormat="false" ht="15" hidden="false" customHeight="false" outlineLevel="0" collapsed="false">
      <c r="A1660" s="20" t="n">
        <v>1656</v>
      </c>
      <c r="B1660" s="12"/>
      <c r="C1660" s="13"/>
      <c r="D1660" s="24"/>
      <c r="E1660" s="12"/>
      <c r="F1660" s="12"/>
      <c r="G1660" s="25"/>
      <c r="H1660" s="25"/>
      <c r="I1660" s="25"/>
      <c r="J1660" s="13"/>
      <c r="K1660" s="13"/>
      <c r="L1660" s="25"/>
      <c r="M1660" s="14" t="str">
        <f aca="false">IF(OR($C1660="",$J1660=""),"",INT(($J1660-$C1660)/365.25))</f>
        <v/>
      </c>
      <c r="N1660" s="14" t="str">
        <f aca="false">IF($M1660="","",IF($M1660&lt;2,"Ha","Yo'q"))</f>
        <v/>
      </c>
      <c r="O1660" s="14" t="str">
        <f aca="false">IF($M1660="","",IF(AND($M1660&gt;=7,$M1660&lt;=17),"Ha","Yo'q"))</f>
        <v/>
      </c>
      <c r="P1660" s="14" t="str">
        <f aca="false">IF(AND($B1660&lt;&gt;"",$J1660&lt;&gt;"",$J1660&lt;=Boshqaruv!$C$10,OR($K1660="",$K1660&gt;Boshqaruv!$C$10),$L1660&lt;&gt;"Tibbiy qarshi ko'rsatma"),1,"")</f>
        <v/>
      </c>
      <c r="Q1660" s="28" t="n">
        <f aca="false">IF(AND($B1660&lt;&gt;"",$J1660&gt;=Boshqaruv!$C$9,$J1660&lt;=Boshqaruv!$C$10),IF(COUNTIFS($B$4:$B1659,$B1660,$C$4:$C1659,$C1660,$J$4:$J1659,"&gt;="&amp;Boshqaruv!$C$9,$J$4:$J1659,"&lt;="&amp;Boshqaruv!$C$10)=0,1,0),0)</f>
        <v>0</v>
      </c>
      <c r="R1660" s="28" t="n">
        <f aca="false">IF(AND($B1660&lt;&gt;"",$J1660&gt;=Boshqaruv!$C$9,$J1660&lt;=Boshqaruv!$C$10,$K1660&lt;&gt;"",$K1660&lt;=Boshqaruv!$C$10),IF(COUNTIFS($B$4:$B1659,$B1660,$C$4:$C1659,$C1660,$J$4:$J1659,"&gt;="&amp;Boshqaruv!$C$9,$J$4:$J1659,"&lt;="&amp;Boshqaruv!$C$10,$K$4:$K1659,"&lt;&gt;",$K$4:$K1659,"&lt;="&amp;Boshqaruv!$C$10)=0,1,0),0)</f>
        <v>0</v>
      </c>
      <c r="S1660" s="28" t="n">
        <f aca="false">IF($P1660=1,IF(COUNTIFS($B$4:$B1659,$B1660,$C$4:$C1659,$C1660,$P$4:$P1659,1)=0,1,0),0)</f>
        <v>0</v>
      </c>
      <c r="T1660" s="12"/>
    </row>
    <row r="1661" customFormat="false" ht="15" hidden="false" customHeight="false" outlineLevel="0" collapsed="false">
      <c r="A1661" s="20" t="n">
        <v>1657</v>
      </c>
      <c r="B1661" s="12"/>
      <c r="C1661" s="13"/>
      <c r="D1661" s="24"/>
      <c r="E1661" s="12"/>
      <c r="F1661" s="12"/>
      <c r="G1661" s="25"/>
      <c r="H1661" s="25"/>
      <c r="I1661" s="25"/>
      <c r="J1661" s="13"/>
      <c r="K1661" s="13"/>
      <c r="L1661" s="25"/>
      <c r="M1661" s="14" t="str">
        <f aca="false">IF(OR($C1661="",$J1661=""),"",INT(($J1661-$C1661)/365.25))</f>
        <v/>
      </c>
      <c r="N1661" s="14" t="str">
        <f aca="false">IF($M1661="","",IF($M1661&lt;2,"Ha","Yo'q"))</f>
        <v/>
      </c>
      <c r="O1661" s="14" t="str">
        <f aca="false">IF($M1661="","",IF(AND($M1661&gt;=7,$M1661&lt;=17),"Ha","Yo'q"))</f>
        <v/>
      </c>
      <c r="P1661" s="14" t="str">
        <f aca="false">IF(AND($B1661&lt;&gt;"",$J1661&lt;&gt;"",$J1661&lt;=Boshqaruv!$C$10,OR($K1661="",$K1661&gt;Boshqaruv!$C$10),$L1661&lt;&gt;"Tibbiy qarshi ko'rsatma"),1,"")</f>
        <v/>
      </c>
      <c r="Q1661" s="28" t="n">
        <f aca="false">IF(AND($B1661&lt;&gt;"",$J1661&gt;=Boshqaruv!$C$9,$J1661&lt;=Boshqaruv!$C$10),IF(COUNTIFS($B$4:$B1660,$B1661,$C$4:$C1660,$C1661,$J$4:$J1660,"&gt;="&amp;Boshqaruv!$C$9,$J$4:$J1660,"&lt;="&amp;Boshqaruv!$C$10)=0,1,0),0)</f>
        <v>0</v>
      </c>
      <c r="R1661" s="28" t="n">
        <f aca="false">IF(AND($B1661&lt;&gt;"",$J1661&gt;=Boshqaruv!$C$9,$J1661&lt;=Boshqaruv!$C$10,$K1661&lt;&gt;"",$K1661&lt;=Boshqaruv!$C$10),IF(COUNTIFS($B$4:$B1660,$B1661,$C$4:$C1660,$C1661,$J$4:$J1660,"&gt;="&amp;Boshqaruv!$C$9,$J$4:$J1660,"&lt;="&amp;Boshqaruv!$C$10,$K$4:$K1660,"&lt;&gt;",$K$4:$K1660,"&lt;="&amp;Boshqaruv!$C$10)=0,1,0),0)</f>
        <v>0</v>
      </c>
      <c r="S1661" s="28" t="n">
        <f aca="false">IF($P1661=1,IF(COUNTIFS($B$4:$B1660,$B1661,$C$4:$C1660,$C1661,$P$4:$P1660,1)=0,1,0),0)</f>
        <v>0</v>
      </c>
      <c r="T1661" s="12"/>
    </row>
    <row r="1662" customFormat="false" ht="15" hidden="false" customHeight="false" outlineLevel="0" collapsed="false">
      <c r="A1662" s="20" t="n">
        <v>1658</v>
      </c>
      <c r="B1662" s="12"/>
      <c r="C1662" s="13"/>
      <c r="D1662" s="24"/>
      <c r="E1662" s="12"/>
      <c r="F1662" s="12"/>
      <c r="G1662" s="25"/>
      <c r="H1662" s="25"/>
      <c r="I1662" s="25"/>
      <c r="J1662" s="13"/>
      <c r="K1662" s="13"/>
      <c r="L1662" s="25"/>
      <c r="M1662" s="14" t="str">
        <f aca="false">IF(OR($C1662="",$J1662=""),"",INT(($J1662-$C1662)/365.25))</f>
        <v/>
      </c>
      <c r="N1662" s="14" t="str">
        <f aca="false">IF($M1662="","",IF($M1662&lt;2,"Ha","Yo'q"))</f>
        <v/>
      </c>
      <c r="O1662" s="14" t="str">
        <f aca="false">IF($M1662="","",IF(AND($M1662&gt;=7,$M1662&lt;=17),"Ha","Yo'q"))</f>
        <v/>
      </c>
      <c r="P1662" s="14" t="str">
        <f aca="false">IF(AND($B1662&lt;&gt;"",$J1662&lt;&gt;"",$J1662&lt;=Boshqaruv!$C$10,OR($K1662="",$K1662&gt;Boshqaruv!$C$10),$L1662&lt;&gt;"Tibbiy qarshi ko'rsatma"),1,"")</f>
        <v/>
      </c>
      <c r="Q1662" s="28" t="n">
        <f aca="false">IF(AND($B1662&lt;&gt;"",$J1662&gt;=Boshqaruv!$C$9,$J1662&lt;=Boshqaruv!$C$10),IF(COUNTIFS($B$4:$B1661,$B1662,$C$4:$C1661,$C1662,$J$4:$J1661,"&gt;="&amp;Boshqaruv!$C$9,$J$4:$J1661,"&lt;="&amp;Boshqaruv!$C$10)=0,1,0),0)</f>
        <v>0</v>
      </c>
      <c r="R1662" s="28" t="n">
        <f aca="false">IF(AND($B1662&lt;&gt;"",$J1662&gt;=Boshqaruv!$C$9,$J1662&lt;=Boshqaruv!$C$10,$K1662&lt;&gt;"",$K1662&lt;=Boshqaruv!$C$10),IF(COUNTIFS($B$4:$B1661,$B1662,$C$4:$C1661,$C1662,$J$4:$J1661,"&gt;="&amp;Boshqaruv!$C$9,$J$4:$J1661,"&lt;="&amp;Boshqaruv!$C$10,$K$4:$K1661,"&lt;&gt;",$K$4:$K1661,"&lt;="&amp;Boshqaruv!$C$10)=0,1,0),0)</f>
        <v>0</v>
      </c>
      <c r="S1662" s="28" t="n">
        <f aca="false">IF($P1662=1,IF(COUNTIFS($B$4:$B1661,$B1662,$C$4:$C1661,$C1662,$P$4:$P1661,1)=0,1,0),0)</f>
        <v>0</v>
      </c>
      <c r="T1662" s="12"/>
    </row>
    <row r="1663" customFormat="false" ht="15" hidden="false" customHeight="false" outlineLevel="0" collapsed="false">
      <c r="A1663" s="20" t="n">
        <v>1659</v>
      </c>
      <c r="B1663" s="12"/>
      <c r="C1663" s="13"/>
      <c r="D1663" s="24"/>
      <c r="E1663" s="12"/>
      <c r="F1663" s="12"/>
      <c r="G1663" s="25"/>
      <c r="H1663" s="25"/>
      <c r="I1663" s="25"/>
      <c r="J1663" s="13"/>
      <c r="K1663" s="13"/>
      <c r="L1663" s="25"/>
      <c r="M1663" s="14" t="str">
        <f aca="false">IF(OR($C1663="",$J1663=""),"",INT(($J1663-$C1663)/365.25))</f>
        <v/>
      </c>
      <c r="N1663" s="14" t="str">
        <f aca="false">IF($M1663="","",IF($M1663&lt;2,"Ha","Yo'q"))</f>
        <v/>
      </c>
      <c r="O1663" s="14" t="str">
        <f aca="false">IF($M1663="","",IF(AND($M1663&gt;=7,$M1663&lt;=17),"Ha","Yo'q"))</f>
        <v/>
      </c>
      <c r="P1663" s="14" t="str">
        <f aca="false">IF(AND($B1663&lt;&gt;"",$J1663&lt;&gt;"",$J1663&lt;=Boshqaruv!$C$10,OR($K1663="",$K1663&gt;Boshqaruv!$C$10),$L1663&lt;&gt;"Tibbiy qarshi ko'rsatma"),1,"")</f>
        <v/>
      </c>
      <c r="Q1663" s="28" t="n">
        <f aca="false">IF(AND($B1663&lt;&gt;"",$J1663&gt;=Boshqaruv!$C$9,$J1663&lt;=Boshqaruv!$C$10),IF(COUNTIFS($B$4:$B1662,$B1663,$C$4:$C1662,$C1663,$J$4:$J1662,"&gt;="&amp;Boshqaruv!$C$9,$J$4:$J1662,"&lt;="&amp;Boshqaruv!$C$10)=0,1,0),0)</f>
        <v>0</v>
      </c>
      <c r="R1663" s="28" t="n">
        <f aca="false">IF(AND($B1663&lt;&gt;"",$J1663&gt;=Boshqaruv!$C$9,$J1663&lt;=Boshqaruv!$C$10,$K1663&lt;&gt;"",$K1663&lt;=Boshqaruv!$C$10),IF(COUNTIFS($B$4:$B1662,$B1663,$C$4:$C1662,$C1663,$J$4:$J1662,"&gt;="&amp;Boshqaruv!$C$9,$J$4:$J1662,"&lt;="&amp;Boshqaruv!$C$10,$K$4:$K1662,"&lt;&gt;",$K$4:$K1662,"&lt;="&amp;Boshqaruv!$C$10)=0,1,0),0)</f>
        <v>0</v>
      </c>
      <c r="S1663" s="28" t="n">
        <f aca="false">IF($P1663=1,IF(COUNTIFS($B$4:$B1662,$B1663,$C$4:$C1662,$C1663,$P$4:$P1662,1)=0,1,0),0)</f>
        <v>0</v>
      </c>
      <c r="T1663" s="12"/>
    </row>
    <row r="1664" customFormat="false" ht="15" hidden="false" customHeight="false" outlineLevel="0" collapsed="false">
      <c r="A1664" s="20" t="n">
        <v>1660</v>
      </c>
      <c r="B1664" s="12"/>
      <c r="C1664" s="13"/>
      <c r="D1664" s="24"/>
      <c r="E1664" s="12"/>
      <c r="F1664" s="12"/>
      <c r="G1664" s="25"/>
      <c r="H1664" s="25"/>
      <c r="I1664" s="25"/>
      <c r="J1664" s="13"/>
      <c r="K1664" s="13"/>
      <c r="L1664" s="25"/>
      <c r="M1664" s="14" t="str">
        <f aca="false">IF(OR($C1664="",$J1664=""),"",INT(($J1664-$C1664)/365.25))</f>
        <v/>
      </c>
      <c r="N1664" s="14" t="str">
        <f aca="false">IF($M1664="","",IF($M1664&lt;2,"Ha","Yo'q"))</f>
        <v/>
      </c>
      <c r="O1664" s="14" t="str">
        <f aca="false">IF($M1664="","",IF(AND($M1664&gt;=7,$M1664&lt;=17),"Ha","Yo'q"))</f>
        <v/>
      </c>
      <c r="P1664" s="14" t="str">
        <f aca="false">IF(AND($B1664&lt;&gt;"",$J1664&lt;&gt;"",$J1664&lt;=Boshqaruv!$C$10,OR($K1664="",$K1664&gt;Boshqaruv!$C$10),$L1664&lt;&gt;"Tibbiy qarshi ko'rsatma"),1,"")</f>
        <v/>
      </c>
      <c r="Q1664" s="28" t="n">
        <f aca="false">IF(AND($B1664&lt;&gt;"",$J1664&gt;=Boshqaruv!$C$9,$J1664&lt;=Boshqaruv!$C$10),IF(COUNTIFS($B$4:$B1663,$B1664,$C$4:$C1663,$C1664,$J$4:$J1663,"&gt;="&amp;Boshqaruv!$C$9,$J$4:$J1663,"&lt;="&amp;Boshqaruv!$C$10)=0,1,0),0)</f>
        <v>0</v>
      </c>
      <c r="R1664" s="28" t="n">
        <f aca="false">IF(AND($B1664&lt;&gt;"",$J1664&gt;=Boshqaruv!$C$9,$J1664&lt;=Boshqaruv!$C$10,$K1664&lt;&gt;"",$K1664&lt;=Boshqaruv!$C$10),IF(COUNTIFS($B$4:$B1663,$B1664,$C$4:$C1663,$C1664,$J$4:$J1663,"&gt;="&amp;Boshqaruv!$C$9,$J$4:$J1663,"&lt;="&amp;Boshqaruv!$C$10,$K$4:$K1663,"&lt;&gt;",$K$4:$K1663,"&lt;="&amp;Boshqaruv!$C$10)=0,1,0),0)</f>
        <v>0</v>
      </c>
      <c r="S1664" s="28" t="n">
        <f aca="false">IF($P1664=1,IF(COUNTIFS($B$4:$B1663,$B1664,$C$4:$C1663,$C1664,$P$4:$P1663,1)=0,1,0),0)</f>
        <v>0</v>
      </c>
      <c r="T1664" s="12"/>
    </row>
    <row r="1665" customFormat="false" ht="15" hidden="false" customHeight="false" outlineLevel="0" collapsed="false">
      <c r="A1665" s="20" t="n">
        <v>1661</v>
      </c>
      <c r="B1665" s="12"/>
      <c r="C1665" s="13"/>
      <c r="D1665" s="24"/>
      <c r="E1665" s="12"/>
      <c r="F1665" s="12"/>
      <c r="G1665" s="25"/>
      <c r="H1665" s="25"/>
      <c r="I1665" s="25"/>
      <c r="J1665" s="13"/>
      <c r="K1665" s="13"/>
      <c r="L1665" s="25"/>
      <c r="M1665" s="14" t="str">
        <f aca="false">IF(OR($C1665="",$J1665=""),"",INT(($J1665-$C1665)/365.25))</f>
        <v/>
      </c>
      <c r="N1665" s="14" t="str">
        <f aca="false">IF($M1665="","",IF($M1665&lt;2,"Ha","Yo'q"))</f>
        <v/>
      </c>
      <c r="O1665" s="14" t="str">
        <f aca="false">IF($M1665="","",IF(AND($M1665&gt;=7,$M1665&lt;=17),"Ha","Yo'q"))</f>
        <v/>
      </c>
      <c r="P1665" s="14" t="str">
        <f aca="false">IF(AND($B1665&lt;&gt;"",$J1665&lt;&gt;"",$J1665&lt;=Boshqaruv!$C$10,OR($K1665="",$K1665&gt;Boshqaruv!$C$10),$L1665&lt;&gt;"Tibbiy qarshi ko'rsatma"),1,"")</f>
        <v/>
      </c>
      <c r="Q1665" s="28" t="n">
        <f aca="false">IF(AND($B1665&lt;&gt;"",$J1665&gt;=Boshqaruv!$C$9,$J1665&lt;=Boshqaruv!$C$10),IF(COUNTIFS($B$4:$B1664,$B1665,$C$4:$C1664,$C1665,$J$4:$J1664,"&gt;="&amp;Boshqaruv!$C$9,$J$4:$J1664,"&lt;="&amp;Boshqaruv!$C$10)=0,1,0),0)</f>
        <v>0</v>
      </c>
      <c r="R1665" s="28" t="n">
        <f aca="false">IF(AND($B1665&lt;&gt;"",$J1665&gt;=Boshqaruv!$C$9,$J1665&lt;=Boshqaruv!$C$10,$K1665&lt;&gt;"",$K1665&lt;=Boshqaruv!$C$10),IF(COUNTIFS($B$4:$B1664,$B1665,$C$4:$C1664,$C1665,$J$4:$J1664,"&gt;="&amp;Boshqaruv!$C$9,$J$4:$J1664,"&lt;="&amp;Boshqaruv!$C$10,$K$4:$K1664,"&lt;&gt;",$K$4:$K1664,"&lt;="&amp;Boshqaruv!$C$10)=0,1,0),0)</f>
        <v>0</v>
      </c>
      <c r="S1665" s="28" t="n">
        <f aca="false">IF($P1665=1,IF(COUNTIFS($B$4:$B1664,$B1665,$C$4:$C1664,$C1665,$P$4:$P1664,1)=0,1,0),0)</f>
        <v>0</v>
      </c>
      <c r="T1665" s="12"/>
    </row>
    <row r="1666" customFormat="false" ht="15" hidden="false" customHeight="false" outlineLevel="0" collapsed="false">
      <c r="A1666" s="20" t="n">
        <v>1662</v>
      </c>
      <c r="B1666" s="12"/>
      <c r="C1666" s="13"/>
      <c r="D1666" s="24"/>
      <c r="E1666" s="12"/>
      <c r="F1666" s="12"/>
      <c r="G1666" s="25"/>
      <c r="H1666" s="25"/>
      <c r="I1666" s="25"/>
      <c r="J1666" s="13"/>
      <c r="K1666" s="13"/>
      <c r="L1666" s="25"/>
      <c r="M1666" s="14" t="str">
        <f aca="false">IF(OR($C1666="",$J1666=""),"",INT(($J1666-$C1666)/365.25))</f>
        <v/>
      </c>
      <c r="N1666" s="14" t="str">
        <f aca="false">IF($M1666="","",IF($M1666&lt;2,"Ha","Yo'q"))</f>
        <v/>
      </c>
      <c r="O1666" s="14" t="str">
        <f aca="false">IF($M1666="","",IF(AND($M1666&gt;=7,$M1666&lt;=17),"Ha","Yo'q"))</f>
        <v/>
      </c>
      <c r="P1666" s="14" t="str">
        <f aca="false">IF(AND($B1666&lt;&gt;"",$J1666&lt;&gt;"",$J1666&lt;=Boshqaruv!$C$10,OR($K1666="",$K1666&gt;Boshqaruv!$C$10),$L1666&lt;&gt;"Tibbiy qarshi ko'rsatma"),1,"")</f>
        <v/>
      </c>
      <c r="Q1666" s="28" t="n">
        <f aca="false">IF(AND($B1666&lt;&gt;"",$J1666&gt;=Boshqaruv!$C$9,$J1666&lt;=Boshqaruv!$C$10),IF(COUNTIFS($B$4:$B1665,$B1666,$C$4:$C1665,$C1666,$J$4:$J1665,"&gt;="&amp;Boshqaruv!$C$9,$J$4:$J1665,"&lt;="&amp;Boshqaruv!$C$10)=0,1,0),0)</f>
        <v>0</v>
      </c>
      <c r="R1666" s="28" t="n">
        <f aca="false">IF(AND($B1666&lt;&gt;"",$J1666&gt;=Boshqaruv!$C$9,$J1666&lt;=Boshqaruv!$C$10,$K1666&lt;&gt;"",$K1666&lt;=Boshqaruv!$C$10),IF(COUNTIFS($B$4:$B1665,$B1666,$C$4:$C1665,$C1666,$J$4:$J1665,"&gt;="&amp;Boshqaruv!$C$9,$J$4:$J1665,"&lt;="&amp;Boshqaruv!$C$10,$K$4:$K1665,"&lt;&gt;",$K$4:$K1665,"&lt;="&amp;Boshqaruv!$C$10)=0,1,0),0)</f>
        <v>0</v>
      </c>
      <c r="S1666" s="28" t="n">
        <f aca="false">IF($P1666=1,IF(COUNTIFS($B$4:$B1665,$B1666,$C$4:$C1665,$C1666,$P$4:$P1665,1)=0,1,0),0)</f>
        <v>0</v>
      </c>
      <c r="T1666" s="12"/>
    </row>
    <row r="1667" customFormat="false" ht="15" hidden="false" customHeight="false" outlineLevel="0" collapsed="false">
      <c r="A1667" s="20" t="n">
        <v>1663</v>
      </c>
      <c r="B1667" s="12"/>
      <c r="C1667" s="13"/>
      <c r="D1667" s="24"/>
      <c r="E1667" s="12"/>
      <c r="F1667" s="12"/>
      <c r="G1667" s="25"/>
      <c r="H1667" s="25"/>
      <c r="I1667" s="25"/>
      <c r="J1667" s="13"/>
      <c r="K1667" s="13"/>
      <c r="L1667" s="25"/>
      <c r="M1667" s="14" t="str">
        <f aca="false">IF(OR($C1667="",$J1667=""),"",INT(($J1667-$C1667)/365.25))</f>
        <v/>
      </c>
      <c r="N1667" s="14" t="str">
        <f aca="false">IF($M1667="","",IF($M1667&lt;2,"Ha","Yo'q"))</f>
        <v/>
      </c>
      <c r="O1667" s="14" t="str">
        <f aca="false">IF($M1667="","",IF(AND($M1667&gt;=7,$M1667&lt;=17),"Ha","Yo'q"))</f>
        <v/>
      </c>
      <c r="P1667" s="14" t="str">
        <f aca="false">IF(AND($B1667&lt;&gt;"",$J1667&lt;&gt;"",$J1667&lt;=Boshqaruv!$C$10,OR($K1667="",$K1667&gt;Boshqaruv!$C$10),$L1667&lt;&gt;"Tibbiy qarshi ko'rsatma"),1,"")</f>
        <v/>
      </c>
      <c r="Q1667" s="28" t="n">
        <f aca="false">IF(AND($B1667&lt;&gt;"",$J1667&gt;=Boshqaruv!$C$9,$J1667&lt;=Boshqaruv!$C$10),IF(COUNTIFS($B$4:$B1666,$B1667,$C$4:$C1666,$C1667,$J$4:$J1666,"&gt;="&amp;Boshqaruv!$C$9,$J$4:$J1666,"&lt;="&amp;Boshqaruv!$C$10)=0,1,0),0)</f>
        <v>0</v>
      </c>
      <c r="R1667" s="28" t="n">
        <f aca="false">IF(AND($B1667&lt;&gt;"",$J1667&gt;=Boshqaruv!$C$9,$J1667&lt;=Boshqaruv!$C$10,$K1667&lt;&gt;"",$K1667&lt;=Boshqaruv!$C$10),IF(COUNTIFS($B$4:$B1666,$B1667,$C$4:$C1666,$C1667,$J$4:$J1666,"&gt;="&amp;Boshqaruv!$C$9,$J$4:$J1666,"&lt;="&amp;Boshqaruv!$C$10,$K$4:$K1666,"&lt;&gt;",$K$4:$K1666,"&lt;="&amp;Boshqaruv!$C$10)=0,1,0),0)</f>
        <v>0</v>
      </c>
      <c r="S1667" s="28" t="n">
        <f aca="false">IF($P1667=1,IF(COUNTIFS($B$4:$B1666,$B1667,$C$4:$C1666,$C1667,$P$4:$P1666,1)=0,1,0),0)</f>
        <v>0</v>
      </c>
      <c r="T1667" s="12"/>
    </row>
    <row r="1668" customFormat="false" ht="15" hidden="false" customHeight="false" outlineLevel="0" collapsed="false">
      <c r="A1668" s="20" t="n">
        <v>1664</v>
      </c>
      <c r="B1668" s="12"/>
      <c r="C1668" s="13"/>
      <c r="D1668" s="24"/>
      <c r="E1668" s="12"/>
      <c r="F1668" s="12"/>
      <c r="G1668" s="25"/>
      <c r="H1668" s="25"/>
      <c r="I1668" s="25"/>
      <c r="J1668" s="13"/>
      <c r="K1668" s="13"/>
      <c r="L1668" s="25"/>
      <c r="M1668" s="14" t="str">
        <f aca="false">IF(OR($C1668="",$J1668=""),"",INT(($J1668-$C1668)/365.25))</f>
        <v/>
      </c>
      <c r="N1668" s="14" t="str">
        <f aca="false">IF($M1668="","",IF($M1668&lt;2,"Ha","Yo'q"))</f>
        <v/>
      </c>
      <c r="O1668" s="14" t="str">
        <f aca="false">IF($M1668="","",IF(AND($M1668&gt;=7,$M1668&lt;=17),"Ha","Yo'q"))</f>
        <v/>
      </c>
      <c r="P1668" s="14" t="str">
        <f aca="false">IF(AND($B1668&lt;&gt;"",$J1668&lt;&gt;"",$J1668&lt;=Boshqaruv!$C$10,OR($K1668="",$K1668&gt;Boshqaruv!$C$10),$L1668&lt;&gt;"Tibbiy qarshi ko'rsatma"),1,"")</f>
        <v/>
      </c>
      <c r="Q1668" s="28" t="n">
        <f aca="false">IF(AND($B1668&lt;&gt;"",$J1668&gt;=Boshqaruv!$C$9,$J1668&lt;=Boshqaruv!$C$10),IF(COUNTIFS($B$4:$B1667,$B1668,$C$4:$C1667,$C1668,$J$4:$J1667,"&gt;="&amp;Boshqaruv!$C$9,$J$4:$J1667,"&lt;="&amp;Boshqaruv!$C$10)=0,1,0),0)</f>
        <v>0</v>
      </c>
      <c r="R1668" s="28" t="n">
        <f aca="false">IF(AND($B1668&lt;&gt;"",$J1668&gt;=Boshqaruv!$C$9,$J1668&lt;=Boshqaruv!$C$10,$K1668&lt;&gt;"",$K1668&lt;=Boshqaruv!$C$10),IF(COUNTIFS($B$4:$B1667,$B1668,$C$4:$C1667,$C1668,$J$4:$J1667,"&gt;="&amp;Boshqaruv!$C$9,$J$4:$J1667,"&lt;="&amp;Boshqaruv!$C$10,$K$4:$K1667,"&lt;&gt;",$K$4:$K1667,"&lt;="&amp;Boshqaruv!$C$10)=0,1,0),0)</f>
        <v>0</v>
      </c>
      <c r="S1668" s="28" t="n">
        <f aca="false">IF($P1668=1,IF(COUNTIFS($B$4:$B1667,$B1668,$C$4:$C1667,$C1668,$P$4:$P1667,1)=0,1,0),0)</f>
        <v>0</v>
      </c>
      <c r="T1668" s="12"/>
    </row>
    <row r="1669" customFormat="false" ht="15" hidden="false" customHeight="false" outlineLevel="0" collapsed="false">
      <c r="A1669" s="20" t="n">
        <v>1665</v>
      </c>
      <c r="B1669" s="12"/>
      <c r="C1669" s="13"/>
      <c r="D1669" s="24"/>
      <c r="E1669" s="12"/>
      <c r="F1669" s="12"/>
      <c r="G1669" s="25"/>
      <c r="H1669" s="25"/>
      <c r="I1669" s="25"/>
      <c r="J1669" s="13"/>
      <c r="K1669" s="13"/>
      <c r="L1669" s="25"/>
      <c r="M1669" s="14" t="str">
        <f aca="false">IF(OR($C1669="",$J1669=""),"",INT(($J1669-$C1669)/365.25))</f>
        <v/>
      </c>
      <c r="N1669" s="14" t="str">
        <f aca="false">IF($M1669="","",IF($M1669&lt;2,"Ha","Yo'q"))</f>
        <v/>
      </c>
      <c r="O1669" s="14" t="str">
        <f aca="false">IF($M1669="","",IF(AND($M1669&gt;=7,$M1669&lt;=17),"Ha","Yo'q"))</f>
        <v/>
      </c>
      <c r="P1669" s="14" t="str">
        <f aca="false">IF(AND($B1669&lt;&gt;"",$J1669&lt;&gt;"",$J1669&lt;=Boshqaruv!$C$10,OR($K1669="",$K1669&gt;Boshqaruv!$C$10),$L1669&lt;&gt;"Tibbiy qarshi ko'rsatma"),1,"")</f>
        <v/>
      </c>
      <c r="Q1669" s="28" t="n">
        <f aca="false">IF(AND($B1669&lt;&gt;"",$J1669&gt;=Boshqaruv!$C$9,$J1669&lt;=Boshqaruv!$C$10),IF(COUNTIFS($B$4:$B1668,$B1669,$C$4:$C1668,$C1669,$J$4:$J1668,"&gt;="&amp;Boshqaruv!$C$9,$J$4:$J1668,"&lt;="&amp;Boshqaruv!$C$10)=0,1,0),0)</f>
        <v>0</v>
      </c>
      <c r="R1669" s="28" t="n">
        <f aca="false">IF(AND($B1669&lt;&gt;"",$J1669&gt;=Boshqaruv!$C$9,$J1669&lt;=Boshqaruv!$C$10,$K1669&lt;&gt;"",$K1669&lt;=Boshqaruv!$C$10),IF(COUNTIFS($B$4:$B1668,$B1669,$C$4:$C1668,$C1669,$J$4:$J1668,"&gt;="&amp;Boshqaruv!$C$9,$J$4:$J1668,"&lt;="&amp;Boshqaruv!$C$10,$K$4:$K1668,"&lt;&gt;",$K$4:$K1668,"&lt;="&amp;Boshqaruv!$C$10)=0,1,0),0)</f>
        <v>0</v>
      </c>
      <c r="S1669" s="28" t="n">
        <f aca="false">IF($P1669=1,IF(COUNTIFS($B$4:$B1668,$B1669,$C$4:$C1668,$C1669,$P$4:$P1668,1)=0,1,0),0)</f>
        <v>0</v>
      </c>
      <c r="T1669" s="12"/>
    </row>
    <row r="1670" customFormat="false" ht="15" hidden="false" customHeight="false" outlineLevel="0" collapsed="false">
      <c r="A1670" s="20" t="n">
        <v>1666</v>
      </c>
      <c r="B1670" s="12"/>
      <c r="C1670" s="13"/>
      <c r="D1670" s="24"/>
      <c r="E1670" s="12"/>
      <c r="F1670" s="12"/>
      <c r="G1670" s="25"/>
      <c r="H1670" s="25"/>
      <c r="I1670" s="25"/>
      <c r="J1670" s="13"/>
      <c r="K1670" s="13"/>
      <c r="L1670" s="25"/>
      <c r="M1670" s="14" t="str">
        <f aca="false">IF(OR($C1670="",$J1670=""),"",INT(($J1670-$C1670)/365.25))</f>
        <v/>
      </c>
      <c r="N1670" s="14" t="str">
        <f aca="false">IF($M1670="","",IF($M1670&lt;2,"Ha","Yo'q"))</f>
        <v/>
      </c>
      <c r="O1670" s="14" t="str">
        <f aca="false">IF($M1670="","",IF(AND($M1670&gt;=7,$M1670&lt;=17),"Ha","Yo'q"))</f>
        <v/>
      </c>
      <c r="P1670" s="14" t="str">
        <f aca="false">IF(AND($B1670&lt;&gt;"",$J1670&lt;&gt;"",$J1670&lt;=Boshqaruv!$C$10,OR($K1670="",$K1670&gt;Boshqaruv!$C$10),$L1670&lt;&gt;"Tibbiy qarshi ko'rsatma"),1,"")</f>
        <v/>
      </c>
      <c r="Q1670" s="28" t="n">
        <f aca="false">IF(AND($B1670&lt;&gt;"",$J1670&gt;=Boshqaruv!$C$9,$J1670&lt;=Boshqaruv!$C$10),IF(COUNTIFS($B$4:$B1669,$B1670,$C$4:$C1669,$C1670,$J$4:$J1669,"&gt;="&amp;Boshqaruv!$C$9,$J$4:$J1669,"&lt;="&amp;Boshqaruv!$C$10)=0,1,0),0)</f>
        <v>0</v>
      </c>
      <c r="R1670" s="28" t="n">
        <f aca="false">IF(AND($B1670&lt;&gt;"",$J1670&gt;=Boshqaruv!$C$9,$J1670&lt;=Boshqaruv!$C$10,$K1670&lt;&gt;"",$K1670&lt;=Boshqaruv!$C$10),IF(COUNTIFS($B$4:$B1669,$B1670,$C$4:$C1669,$C1670,$J$4:$J1669,"&gt;="&amp;Boshqaruv!$C$9,$J$4:$J1669,"&lt;="&amp;Boshqaruv!$C$10,$K$4:$K1669,"&lt;&gt;",$K$4:$K1669,"&lt;="&amp;Boshqaruv!$C$10)=0,1,0),0)</f>
        <v>0</v>
      </c>
      <c r="S1670" s="28" t="n">
        <f aca="false">IF($P1670=1,IF(COUNTIFS($B$4:$B1669,$B1670,$C$4:$C1669,$C1670,$P$4:$P1669,1)=0,1,0),0)</f>
        <v>0</v>
      </c>
      <c r="T1670" s="12"/>
    </row>
    <row r="1671" customFormat="false" ht="15" hidden="false" customHeight="false" outlineLevel="0" collapsed="false">
      <c r="A1671" s="20" t="n">
        <v>1667</v>
      </c>
      <c r="B1671" s="12"/>
      <c r="C1671" s="13"/>
      <c r="D1671" s="24"/>
      <c r="E1671" s="12"/>
      <c r="F1671" s="12"/>
      <c r="G1671" s="25"/>
      <c r="H1671" s="25"/>
      <c r="I1671" s="25"/>
      <c r="J1671" s="13"/>
      <c r="K1671" s="13"/>
      <c r="L1671" s="25"/>
      <c r="M1671" s="14" t="str">
        <f aca="false">IF(OR($C1671="",$J1671=""),"",INT(($J1671-$C1671)/365.25))</f>
        <v/>
      </c>
      <c r="N1671" s="14" t="str">
        <f aca="false">IF($M1671="","",IF($M1671&lt;2,"Ha","Yo'q"))</f>
        <v/>
      </c>
      <c r="O1671" s="14" t="str">
        <f aca="false">IF($M1671="","",IF(AND($M1671&gt;=7,$M1671&lt;=17),"Ha","Yo'q"))</f>
        <v/>
      </c>
      <c r="P1671" s="14" t="str">
        <f aca="false">IF(AND($B1671&lt;&gt;"",$J1671&lt;&gt;"",$J1671&lt;=Boshqaruv!$C$10,OR($K1671="",$K1671&gt;Boshqaruv!$C$10),$L1671&lt;&gt;"Tibbiy qarshi ko'rsatma"),1,"")</f>
        <v/>
      </c>
      <c r="Q1671" s="28" t="n">
        <f aca="false">IF(AND($B1671&lt;&gt;"",$J1671&gt;=Boshqaruv!$C$9,$J1671&lt;=Boshqaruv!$C$10),IF(COUNTIFS($B$4:$B1670,$B1671,$C$4:$C1670,$C1671,$J$4:$J1670,"&gt;="&amp;Boshqaruv!$C$9,$J$4:$J1670,"&lt;="&amp;Boshqaruv!$C$10)=0,1,0),0)</f>
        <v>0</v>
      </c>
      <c r="R1671" s="28" t="n">
        <f aca="false">IF(AND($B1671&lt;&gt;"",$J1671&gt;=Boshqaruv!$C$9,$J1671&lt;=Boshqaruv!$C$10,$K1671&lt;&gt;"",$K1671&lt;=Boshqaruv!$C$10),IF(COUNTIFS($B$4:$B1670,$B1671,$C$4:$C1670,$C1671,$J$4:$J1670,"&gt;="&amp;Boshqaruv!$C$9,$J$4:$J1670,"&lt;="&amp;Boshqaruv!$C$10,$K$4:$K1670,"&lt;&gt;",$K$4:$K1670,"&lt;="&amp;Boshqaruv!$C$10)=0,1,0),0)</f>
        <v>0</v>
      </c>
      <c r="S1671" s="28" t="n">
        <f aca="false">IF($P1671=1,IF(COUNTIFS($B$4:$B1670,$B1671,$C$4:$C1670,$C1671,$P$4:$P1670,1)=0,1,0),0)</f>
        <v>0</v>
      </c>
      <c r="T1671" s="12"/>
    </row>
    <row r="1672" customFormat="false" ht="15" hidden="false" customHeight="false" outlineLevel="0" collapsed="false">
      <c r="A1672" s="20" t="n">
        <v>1668</v>
      </c>
      <c r="B1672" s="12"/>
      <c r="C1672" s="13"/>
      <c r="D1672" s="24"/>
      <c r="E1672" s="12"/>
      <c r="F1672" s="12"/>
      <c r="G1672" s="25"/>
      <c r="H1672" s="25"/>
      <c r="I1672" s="25"/>
      <c r="J1672" s="13"/>
      <c r="K1672" s="13"/>
      <c r="L1672" s="25"/>
      <c r="M1672" s="14" t="str">
        <f aca="false">IF(OR($C1672="",$J1672=""),"",INT(($J1672-$C1672)/365.25))</f>
        <v/>
      </c>
      <c r="N1672" s="14" t="str">
        <f aca="false">IF($M1672="","",IF($M1672&lt;2,"Ha","Yo'q"))</f>
        <v/>
      </c>
      <c r="O1672" s="14" t="str">
        <f aca="false">IF($M1672="","",IF(AND($M1672&gt;=7,$M1672&lt;=17),"Ha","Yo'q"))</f>
        <v/>
      </c>
      <c r="P1672" s="14" t="str">
        <f aca="false">IF(AND($B1672&lt;&gt;"",$J1672&lt;&gt;"",$J1672&lt;=Boshqaruv!$C$10,OR($K1672="",$K1672&gt;Boshqaruv!$C$10),$L1672&lt;&gt;"Tibbiy qarshi ko'rsatma"),1,"")</f>
        <v/>
      </c>
      <c r="Q1672" s="28" t="n">
        <f aca="false">IF(AND($B1672&lt;&gt;"",$J1672&gt;=Boshqaruv!$C$9,$J1672&lt;=Boshqaruv!$C$10),IF(COUNTIFS($B$4:$B1671,$B1672,$C$4:$C1671,$C1672,$J$4:$J1671,"&gt;="&amp;Boshqaruv!$C$9,$J$4:$J1671,"&lt;="&amp;Boshqaruv!$C$10)=0,1,0),0)</f>
        <v>0</v>
      </c>
      <c r="R1672" s="28" t="n">
        <f aca="false">IF(AND($B1672&lt;&gt;"",$J1672&gt;=Boshqaruv!$C$9,$J1672&lt;=Boshqaruv!$C$10,$K1672&lt;&gt;"",$K1672&lt;=Boshqaruv!$C$10),IF(COUNTIFS($B$4:$B1671,$B1672,$C$4:$C1671,$C1672,$J$4:$J1671,"&gt;="&amp;Boshqaruv!$C$9,$J$4:$J1671,"&lt;="&amp;Boshqaruv!$C$10,$K$4:$K1671,"&lt;&gt;",$K$4:$K1671,"&lt;="&amp;Boshqaruv!$C$10)=0,1,0),0)</f>
        <v>0</v>
      </c>
      <c r="S1672" s="28" t="n">
        <f aca="false">IF($P1672=1,IF(COUNTIFS($B$4:$B1671,$B1672,$C$4:$C1671,$C1672,$P$4:$P1671,1)=0,1,0),0)</f>
        <v>0</v>
      </c>
      <c r="T1672" s="12"/>
    </row>
    <row r="1673" customFormat="false" ht="15" hidden="false" customHeight="false" outlineLevel="0" collapsed="false">
      <c r="A1673" s="20" t="n">
        <v>1669</v>
      </c>
      <c r="B1673" s="12"/>
      <c r="C1673" s="13"/>
      <c r="D1673" s="24"/>
      <c r="E1673" s="12"/>
      <c r="F1673" s="12"/>
      <c r="G1673" s="25"/>
      <c r="H1673" s="25"/>
      <c r="I1673" s="25"/>
      <c r="J1673" s="13"/>
      <c r="K1673" s="13"/>
      <c r="L1673" s="25"/>
      <c r="M1673" s="14" t="str">
        <f aca="false">IF(OR($C1673="",$J1673=""),"",INT(($J1673-$C1673)/365.25))</f>
        <v/>
      </c>
      <c r="N1673" s="14" t="str">
        <f aca="false">IF($M1673="","",IF($M1673&lt;2,"Ha","Yo'q"))</f>
        <v/>
      </c>
      <c r="O1673" s="14" t="str">
        <f aca="false">IF($M1673="","",IF(AND($M1673&gt;=7,$M1673&lt;=17),"Ha","Yo'q"))</f>
        <v/>
      </c>
      <c r="P1673" s="14" t="str">
        <f aca="false">IF(AND($B1673&lt;&gt;"",$J1673&lt;&gt;"",$J1673&lt;=Boshqaruv!$C$10,OR($K1673="",$K1673&gt;Boshqaruv!$C$10),$L1673&lt;&gt;"Tibbiy qarshi ko'rsatma"),1,"")</f>
        <v/>
      </c>
      <c r="Q1673" s="28" t="n">
        <f aca="false">IF(AND($B1673&lt;&gt;"",$J1673&gt;=Boshqaruv!$C$9,$J1673&lt;=Boshqaruv!$C$10),IF(COUNTIFS($B$4:$B1672,$B1673,$C$4:$C1672,$C1673,$J$4:$J1672,"&gt;="&amp;Boshqaruv!$C$9,$J$4:$J1672,"&lt;="&amp;Boshqaruv!$C$10)=0,1,0),0)</f>
        <v>0</v>
      </c>
      <c r="R1673" s="28" t="n">
        <f aca="false">IF(AND($B1673&lt;&gt;"",$J1673&gt;=Boshqaruv!$C$9,$J1673&lt;=Boshqaruv!$C$10,$K1673&lt;&gt;"",$K1673&lt;=Boshqaruv!$C$10),IF(COUNTIFS($B$4:$B1672,$B1673,$C$4:$C1672,$C1673,$J$4:$J1672,"&gt;="&amp;Boshqaruv!$C$9,$J$4:$J1672,"&lt;="&amp;Boshqaruv!$C$10,$K$4:$K1672,"&lt;&gt;",$K$4:$K1672,"&lt;="&amp;Boshqaruv!$C$10)=0,1,0),0)</f>
        <v>0</v>
      </c>
      <c r="S1673" s="28" t="n">
        <f aca="false">IF($P1673=1,IF(COUNTIFS($B$4:$B1672,$B1673,$C$4:$C1672,$C1673,$P$4:$P1672,1)=0,1,0),0)</f>
        <v>0</v>
      </c>
      <c r="T1673" s="12"/>
    </row>
    <row r="1674" customFormat="false" ht="15" hidden="false" customHeight="false" outlineLevel="0" collapsed="false">
      <c r="A1674" s="20" t="n">
        <v>1670</v>
      </c>
      <c r="B1674" s="12"/>
      <c r="C1674" s="13"/>
      <c r="D1674" s="24"/>
      <c r="E1674" s="12"/>
      <c r="F1674" s="12"/>
      <c r="G1674" s="25"/>
      <c r="H1674" s="25"/>
      <c r="I1674" s="25"/>
      <c r="J1674" s="13"/>
      <c r="K1674" s="13"/>
      <c r="L1674" s="25"/>
      <c r="M1674" s="14" t="str">
        <f aca="false">IF(OR($C1674="",$J1674=""),"",INT(($J1674-$C1674)/365.25))</f>
        <v/>
      </c>
      <c r="N1674" s="14" t="str">
        <f aca="false">IF($M1674="","",IF($M1674&lt;2,"Ha","Yo'q"))</f>
        <v/>
      </c>
      <c r="O1674" s="14" t="str">
        <f aca="false">IF($M1674="","",IF(AND($M1674&gt;=7,$M1674&lt;=17),"Ha","Yo'q"))</f>
        <v/>
      </c>
      <c r="P1674" s="14" t="str">
        <f aca="false">IF(AND($B1674&lt;&gt;"",$J1674&lt;&gt;"",$J1674&lt;=Boshqaruv!$C$10,OR($K1674="",$K1674&gt;Boshqaruv!$C$10),$L1674&lt;&gt;"Tibbiy qarshi ko'rsatma"),1,"")</f>
        <v/>
      </c>
      <c r="Q1674" s="28" t="n">
        <f aca="false">IF(AND($B1674&lt;&gt;"",$J1674&gt;=Boshqaruv!$C$9,$J1674&lt;=Boshqaruv!$C$10),IF(COUNTIFS($B$4:$B1673,$B1674,$C$4:$C1673,$C1674,$J$4:$J1673,"&gt;="&amp;Boshqaruv!$C$9,$J$4:$J1673,"&lt;="&amp;Boshqaruv!$C$10)=0,1,0),0)</f>
        <v>0</v>
      </c>
      <c r="R1674" s="28" t="n">
        <f aca="false">IF(AND($B1674&lt;&gt;"",$J1674&gt;=Boshqaruv!$C$9,$J1674&lt;=Boshqaruv!$C$10,$K1674&lt;&gt;"",$K1674&lt;=Boshqaruv!$C$10),IF(COUNTIFS($B$4:$B1673,$B1674,$C$4:$C1673,$C1674,$J$4:$J1673,"&gt;="&amp;Boshqaruv!$C$9,$J$4:$J1673,"&lt;="&amp;Boshqaruv!$C$10,$K$4:$K1673,"&lt;&gt;",$K$4:$K1673,"&lt;="&amp;Boshqaruv!$C$10)=0,1,0),0)</f>
        <v>0</v>
      </c>
      <c r="S1674" s="28" t="n">
        <f aca="false">IF($P1674=1,IF(COUNTIFS($B$4:$B1673,$B1674,$C$4:$C1673,$C1674,$P$4:$P1673,1)=0,1,0),0)</f>
        <v>0</v>
      </c>
      <c r="T1674" s="12"/>
    </row>
    <row r="1675" customFormat="false" ht="15" hidden="false" customHeight="false" outlineLevel="0" collapsed="false">
      <c r="A1675" s="20" t="n">
        <v>1671</v>
      </c>
      <c r="B1675" s="12"/>
      <c r="C1675" s="13"/>
      <c r="D1675" s="24"/>
      <c r="E1675" s="12"/>
      <c r="F1675" s="12"/>
      <c r="G1675" s="25"/>
      <c r="H1675" s="25"/>
      <c r="I1675" s="25"/>
      <c r="J1675" s="13"/>
      <c r="K1675" s="13"/>
      <c r="L1675" s="25"/>
      <c r="M1675" s="14" t="str">
        <f aca="false">IF(OR($C1675="",$J1675=""),"",INT(($J1675-$C1675)/365.25))</f>
        <v/>
      </c>
      <c r="N1675" s="14" t="str">
        <f aca="false">IF($M1675="","",IF($M1675&lt;2,"Ha","Yo'q"))</f>
        <v/>
      </c>
      <c r="O1675" s="14" t="str">
        <f aca="false">IF($M1675="","",IF(AND($M1675&gt;=7,$M1675&lt;=17),"Ha","Yo'q"))</f>
        <v/>
      </c>
      <c r="P1675" s="14" t="str">
        <f aca="false">IF(AND($B1675&lt;&gt;"",$J1675&lt;&gt;"",$J1675&lt;=Boshqaruv!$C$10,OR($K1675="",$K1675&gt;Boshqaruv!$C$10),$L1675&lt;&gt;"Tibbiy qarshi ko'rsatma"),1,"")</f>
        <v/>
      </c>
      <c r="Q1675" s="28" t="n">
        <f aca="false">IF(AND($B1675&lt;&gt;"",$J1675&gt;=Boshqaruv!$C$9,$J1675&lt;=Boshqaruv!$C$10),IF(COUNTIFS($B$4:$B1674,$B1675,$C$4:$C1674,$C1675,$J$4:$J1674,"&gt;="&amp;Boshqaruv!$C$9,$J$4:$J1674,"&lt;="&amp;Boshqaruv!$C$10)=0,1,0),0)</f>
        <v>0</v>
      </c>
      <c r="R1675" s="28" t="n">
        <f aca="false">IF(AND($B1675&lt;&gt;"",$J1675&gt;=Boshqaruv!$C$9,$J1675&lt;=Boshqaruv!$C$10,$K1675&lt;&gt;"",$K1675&lt;=Boshqaruv!$C$10),IF(COUNTIFS($B$4:$B1674,$B1675,$C$4:$C1674,$C1675,$J$4:$J1674,"&gt;="&amp;Boshqaruv!$C$9,$J$4:$J1674,"&lt;="&amp;Boshqaruv!$C$10,$K$4:$K1674,"&lt;&gt;",$K$4:$K1674,"&lt;="&amp;Boshqaruv!$C$10)=0,1,0),0)</f>
        <v>0</v>
      </c>
      <c r="S1675" s="28" t="n">
        <f aca="false">IF($P1675=1,IF(COUNTIFS($B$4:$B1674,$B1675,$C$4:$C1674,$C1675,$P$4:$P1674,1)=0,1,0),0)</f>
        <v>0</v>
      </c>
      <c r="T1675" s="12"/>
    </row>
    <row r="1676" customFormat="false" ht="15" hidden="false" customHeight="false" outlineLevel="0" collapsed="false">
      <c r="A1676" s="20" t="n">
        <v>1672</v>
      </c>
      <c r="B1676" s="12"/>
      <c r="C1676" s="13"/>
      <c r="D1676" s="24"/>
      <c r="E1676" s="12"/>
      <c r="F1676" s="12"/>
      <c r="G1676" s="25"/>
      <c r="H1676" s="25"/>
      <c r="I1676" s="25"/>
      <c r="J1676" s="13"/>
      <c r="K1676" s="13"/>
      <c r="L1676" s="25"/>
      <c r="M1676" s="14" t="str">
        <f aca="false">IF(OR($C1676="",$J1676=""),"",INT(($J1676-$C1676)/365.25))</f>
        <v/>
      </c>
      <c r="N1676" s="14" t="str">
        <f aca="false">IF($M1676="","",IF($M1676&lt;2,"Ha","Yo'q"))</f>
        <v/>
      </c>
      <c r="O1676" s="14" t="str">
        <f aca="false">IF($M1676="","",IF(AND($M1676&gt;=7,$M1676&lt;=17),"Ha","Yo'q"))</f>
        <v/>
      </c>
      <c r="P1676" s="14" t="str">
        <f aca="false">IF(AND($B1676&lt;&gt;"",$J1676&lt;&gt;"",$J1676&lt;=Boshqaruv!$C$10,OR($K1676="",$K1676&gt;Boshqaruv!$C$10),$L1676&lt;&gt;"Tibbiy qarshi ko'rsatma"),1,"")</f>
        <v/>
      </c>
      <c r="Q1676" s="28" t="n">
        <f aca="false">IF(AND($B1676&lt;&gt;"",$J1676&gt;=Boshqaruv!$C$9,$J1676&lt;=Boshqaruv!$C$10),IF(COUNTIFS($B$4:$B1675,$B1676,$C$4:$C1675,$C1676,$J$4:$J1675,"&gt;="&amp;Boshqaruv!$C$9,$J$4:$J1675,"&lt;="&amp;Boshqaruv!$C$10)=0,1,0),0)</f>
        <v>0</v>
      </c>
      <c r="R1676" s="28" t="n">
        <f aca="false">IF(AND($B1676&lt;&gt;"",$J1676&gt;=Boshqaruv!$C$9,$J1676&lt;=Boshqaruv!$C$10,$K1676&lt;&gt;"",$K1676&lt;=Boshqaruv!$C$10),IF(COUNTIFS($B$4:$B1675,$B1676,$C$4:$C1675,$C1676,$J$4:$J1675,"&gt;="&amp;Boshqaruv!$C$9,$J$4:$J1675,"&lt;="&amp;Boshqaruv!$C$10,$K$4:$K1675,"&lt;&gt;",$K$4:$K1675,"&lt;="&amp;Boshqaruv!$C$10)=0,1,0),0)</f>
        <v>0</v>
      </c>
      <c r="S1676" s="28" t="n">
        <f aca="false">IF($P1676=1,IF(COUNTIFS($B$4:$B1675,$B1676,$C$4:$C1675,$C1676,$P$4:$P1675,1)=0,1,0),0)</f>
        <v>0</v>
      </c>
      <c r="T1676" s="12"/>
    </row>
    <row r="1677" customFormat="false" ht="15" hidden="false" customHeight="false" outlineLevel="0" collapsed="false">
      <c r="A1677" s="20" t="n">
        <v>1673</v>
      </c>
      <c r="B1677" s="12"/>
      <c r="C1677" s="13"/>
      <c r="D1677" s="24"/>
      <c r="E1677" s="12"/>
      <c r="F1677" s="12"/>
      <c r="G1677" s="25"/>
      <c r="H1677" s="25"/>
      <c r="I1677" s="25"/>
      <c r="J1677" s="13"/>
      <c r="K1677" s="13"/>
      <c r="L1677" s="25"/>
      <c r="M1677" s="14" t="str">
        <f aca="false">IF(OR($C1677="",$J1677=""),"",INT(($J1677-$C1677)/365.25))</f>
        <v/>
      </c>
      <c r="N1677" s="14" t="str">
        <f aca="false">IF($M1677="","",IF($M1677&lt;2,"Ha","Yo'q"))</f>
        <v/>
      </c>
      <c r="O1677" s="14" t="str">
        <f aca="false">IF($M1677="","",IF(AND($M1677&gt;=7,$M1677&lt;=17),"Ha","Yo'q"))</f>
        <v/>
      </c>
      <c r="P1677" s="14" t="str">
        <f aca="false">IF(AND($B1677&lt;&gt;"",$J1677&lt;&gt;"",$J1677&lt;=Boshqaruv!$C$10,OR($K1677="",$K1677&gt;Boshqaruv!$C$10),$L1677&lt;&gt;"Tibbiy qarshi ko'rsatma"),1,"")</f>
        <v/>
      </c>
      <c r="Q1677" s="28" t="n">
        <f aca="false">IF(AND($B1677&lt;&gt;"",$J1677&gt;=Boshqaruv!$C$9,$J1677&lt;=Boshqaruv!$C$10),IF(COUNTIFS($B$4:$B1676,$B1677,$C$4:$C1676,$C1677,$J$4:$J1676,"&gt;="&amp;Boshqaruv!$C$9,$J$4:$J1676,"&lt;="&amp;Boshqaruv!$C$10)=0,1,0),0)</f>
        <v>0</v>
      </c>
      <c r="R1677" s="28" t="n">
        <f aca="false">IF(AND($B1677&lt;&gt;"",$J1677&gt;=Boshqaruv!$C$9,$J1677&lt;=Boshqaruv!$C$10,$K1677&lt;&gt;"",$K1677&lt;=Boshqaruv!$C$10),IF(COUNTIFS($B$4:$B1676,$B1677,$C$4:$C1676,$C1677,$J$4:$J1676,"&gt;="&amp;Boshqaruv!$C$9,$J$4:$J1676,"&lt;="&amp;Boshqaruv!$C$10,$K$4:$K1676,"&lt;&gt;",$K$4:$K1676,"&lt;="&amp;Boshqaruv!$C$10)=0,1,0),0)</f>
        <v>0</v>
      </c>
      <c r="S1677" s="28" t="n">
        <f aca="false">IF($P1677=1,IF(COUNTIFS($B$4:$B1676,$B1677,$C$4:$C1676,$C1677,$P$4:$P1676,1)=0,1,0),0)</f>
        <v>0</v>
      </c>
      <c r="T1677" s="12"/>
    </row>
    <row r="1678" customFormat="false" ht="15" hidden="false" customHeight="false" outlineLevel="0" collapsed="false">
      <c r="A1678" s="20" t="n">
        <v>1674</v>
      </c>
      <c r="B1678" s="12"/>
      <c r="C1678" s="13"/>
      <c r="D1678" s="24"/>
      <c r="E1678" s="12"/>
      <c r="F1678" s="12"/>
      <c r="G1678" s="25"/>
      <c r="H1678" s="25"/>
      <c r="I1678" s="25"/>
      <c r="J1678" s="13"/>
      <c r="K1678" s="13"/>
      <c r="L1678" s="25"/>
      <c r="M1678" s="14" t="str">
        <f aca="false">IF(OR($C1678="",$J1678=""),"",INT(($J1678-$C1678)/365.25))</f>
        <v/>
      </c>
      <c r="N1678" s="14" t="str">
        <f aca="false">IF($M1678="","",IF($M1678&lt;2,"Ha","Yo'q"))</f>
        <v/>
      </c>
      <c r="O1678" s="14" t="str">
        <f aca="false">IF($M1678="","",IF(AND($M1678&gt;=7,$M1678&lt;=17),"Ha","Yo'q"))</f>
        <v/>
      </c>
      <c r="P1678" s="14" t="str">
        <f aca="false">IF(AND($B1678&lt;&gt;"",$J1678&lt;&gt;"",$J1678&lt;=Boshqaruv!$C$10,OR($K1678="",$K1678&gt;Boshqaruv!$C$10),$L1678&lt;&gt;"Tibbiy qarshi ko'rsatma"),1,"")</f>
        <v/>
      </c>
      <c r="Q1678" s="28" t="n">
        <f aca="false">IF(AND($B1678&lt;&gt;"",$J1678&gt;=Boshqaruv!$C$9,$J1678&lt;=Boshqaruv!$C$10),IF(COUNTIFS($B$4:$B1677,$B1678,$C$4:$C1677,$C1678,$J$4:$J1677,"&gt;="&amp;Boshqaruv!$C$9,$J$4:$J1677,"&lt;="&amp;Boshqaruv!$C$10)=0,1,0),0)</f>
        <v>0</v>
      </c>
      <c r="R1678" s="28" t="n">
        <f aca="false">IF(AND($B1678&lt;&gt;"",$J1678&gt;=Boshqaruv!$C$9,$J1678&lt;=Boshqaruv!$C$10,$K1678&lt;&gt;"",$K1678&lt;=Boshqaruv!$C$10),IF(COUNTIFS($B$4:$B1677,$B1678,$C$4:$C1677,$C1678,$J$4:$J1677,"&gt;="&amp;Boshqaruv!$C$9,$J$4:$J1677,"&lt;="&amp;Boshqaruv!$C$10,$K$4:$K1677,"&lt;&gt;",$K$4:$K1677,"&lt;="&amp;Boshqaruv!$C$10)=0,1,0),0)</f>
        <v>0</v>
      </c>
      <c r="S1678" s="28" t="n">
        <f aca="false">IF($P1678=1,IF(COUNTIFS($B$4:$B1677,$B1678,$C$4:$C1677,$C1678,$P$4:$P1677,1)=0,1,0),0)</f>
        <v>0</v>
      </c>
      <c r="T1678" s="12"/>
    </row>
    <row r="1679" customFormat="false" ht="15" hidden="false" customHeight="false" outlineLevel="0" collapsed="false">
      <c r="A1679" s="20" t="n">
        <v>1675</v>
      </c>
      <c r="B1679" s="12"/>
      <c r="C1679" s="13"/>
      <c r="D1679" s="24"/>
      <c r="E1679" s="12"/>
      <c r="F1679" s="12"/>
      <c r="G1679" s="25"/>
      <c r="H1679" s="25"/>
      <c r="I1679" s="25"/>
      <c r="J1679" s="13"/>
      <c r="K1679" s="13"/>
      <c r="L1679" s="25"/>
      <c r="M1679" s="14" t="str">
        <f aca="false">IF(OR($C1679="",$J1679=""),"",INT(($J1679-$C1679)/365.25))</f>
        <v/>
      </c>
      <c r="N1679" s="14" t="str">
        <f aca="false">IF($M1679="","",IF($M1679&lt;2,"Ha","Yo'q"))</f>
        <v/>
      </c>
      <c r="O1679" s="14" t="str">
        <f aca="false">IF($M1679="","",IF(AND($M1679&gt;=7,$M1679&lt;=17),"Ha","Yo'q"))</f>
        <v/>
      </c>
      <c r="P1679" s="14" t="str">
        <f aca="false">IF(AND($B1679&lt;&gt;"",$J1679&lt;&gt;"",$J1679&lt;=Boshqaruv!$C$10,OR($K1679="",$K1679&gt;Boshqaruv!$C$10),$L1679&lt;&gt;"Tibbiy qarshi ko'rsatma"),1,"")</f>
        <v/>
      </c>
      <c r="Q1679" s="28" t="n">
        <f aca="false">IF(AND($B1679&lt;&gt;"",$J1679&gt;=Boshqaruv!$C$9,$J1679&lt;=Boshqaruv!$C$10),IF(COUNTIFS($B$4:$B1678,$B1679,$C$4:$C1678,$C1679,$J$4:$J1678,"&gt;="&amp;Boshqaruv!$C$9,$J$4:$J1678,"&lt;="&amp;Boshqaruv!$C$10)=0,1,0),0)</f>
        <v>0</v>
      </c>
      <c r="R1679" s="28" t="n">
        <f aca="false">IF(AND($B1679&lt;&gt;"",$J1679&gt;=Boshqaruv!$C$9,$J1679&lt;=Boshqaruv!$C$10,$K1679&lt;&gt;"",$K1679&lt;=Boshqaruv!$C$10),IF(COUNTIFS($B$4:$B1678,$B1679,$C$4:$C1678,$C1679,$J$4:$J1678,"&gt;="&amp;Boshqaruv!$C$9,$J$4:$J1678,"&lt;="&amp;Boshqaruv!$C$10,$K$4:$K1678,"&lt;&gt;",$K$4:$K1678,"&lt;="&amp;Boshqaruv!$C$10)=0,1,0),0)</f>
        <v>0</v>
      </c>
      <c r="S1679" s="28" t="n">
        <f aca="false">IF($P1679=1,IF(COUNTIFS($B$4:$B1678,$B1679,$C$4:$C1678,$C1679,$P$4:$P1678,1)=0,1,0),0)</f>
        <v>0</v>
      </c>
      <c r="T1679" s="12"/>
    </row>
    <row r="1680" customFormat="false" ht="15" hidden="false" customHeight="false" outlineLevel="0" collapsed="false">
      <c r="A1680" s="20" t="n">
        <v>1676</v>
      </c>
      <c r="B1680" s="12"/>
      <c r="C1680" s="13"/>
      <c r="D1680" s="24"/>
      <c r="E1680" s="12"/>
      <c r="F1680" s="12"/>
      <c r="G1680" s="25"/>
      <c r="H1680" s="25"/>
      <c r="I1680" s="25"/>
      <c r="J1680" s="13"/>
      <c r="K1680" s="13"/>
      <c r="L1680" s="25"/>
      <c r="M1680" s="14" t="str">
        <f aca="false">IF(OR($C1680="",$J1680=""),"",INT(($J1680-$C1680)/365.25))</f>
        <v/>
      </c>
      <c r="N1680" s="14" t="str">
        <f aca="false">IF($M1680="","",IF($M1680&lt;2,"Ha","Yo'q"))</f>
        <v/>
      </c>
      <c r="O1680" s="14" t="str">
        <f aca="false">IF($M1680="","",IF(AND($M1680&gt;=7,$M1680&lt;=17),"Ha","Yo'q"))</f>
        <v/>
      </c>
      <c r="P1680" s="14" t="str">
        <f aca="false">IF(AND($B1680&lt;&gt;"",$J1680&lt;&gt;"",$J1680&lt;=Boshqaruv!$C$10,OR($K1680="",$K1680&gt;Boshqaruv!$C$10),$L1680&lt;&gt;"Tibbiy qarshi ko'rsatma"),1,"")</f>
        <v/>
      </c>
      <c r="Q1680" s="28" t="n">
        <f aca="false">IF(AND($B1680&lt;&gt;"",$J1680&gt;=Boshqaruv!$C$9,$J1680&lt;=Boshqaruv!$C$10),IF(COUNTIFS($B$4:$B1679,$B1680,$C$4:$C1679,$C1680,$J$4:$J1679,"&gt;="&amp;Boshqaruv!$C$9,$J$4:$J1679,"&lt;="&amp;Boshqaruv!$C$10)=0,1,0),0)</f>
        <v>0</v>
      </c>
      <c r="R1680" s="28" t="n">
        <f aca="false">IF(AND($B1680&lt;&gt;"",$J1680&gt;=Boshqaruv!$C$9,$J1680&lt;=Boshqaruv!$C$10,$K1680&lt;&gt;"",$K1680&lt;=Boshqaruv!$C$10),IF(COUNTIFS($B$4:$B1679,$B1680,$C$4:$C1679,$C1680,$J$4:$J1679,"&gt;="&amp;Boshqaruv!$C$9,$J$4:$J1679,"&lt;="&amp;Boshqaruv!$C$10,$K$4:$K1679,"&lt;&gt;",$K$4:$K1679,"&lt;="&amp;Boshqaruv!$C$10)=0,1,0),0)</f>
        <v>0</v>
      </c>
      <c r="S1680" s="28" t="n">
        <f aca="false">IF($P1680=1,IF(COUNTIFS($B$4:$B1679,$B1680,$C$4:$C1679,$C1680,$P$4:$P1679,1)=0,1,0),0)</f>
        <v>0</v>
      </c>
      <c r="T1680" s="12"/>
    </row>
    <row r="1681" customFormat="false" ht="15" hidden="false" customHeight="false" outlineLevel="0" collapsed="false">
      <c r="A1681" s="20" t="n">
        <v>1677</v>
      </c>
      <c r="B1681" s="12"/>
      <c r="C1681" s="13"/>
      <c r="D1681" s="24"/>
      <c r="E1681" s="12"/>
      <c r="F1681" s="12"/>
      <c r="G1681" s="25"/>
      <c r="H1681" s="25"/>
      <c r="I1681" s="25"/>
      <c r="J1681" s="13"/>
      <c r="K1681" s="13"/>
      <c r="L1681" s="25"/>
      <c r="M1681" s="14" t="str">
        <f aca="false">IF(OR($C1681="",$J1681=""),"",INT(($J1681-$C1681)/365.25))</f>
        <v/>
      </c>
      <c r="N1681" s="14" t="str">
        <f aca="false">IF($M1681="","",IF($M1681&lt;2,"Ha","Yo'q"))</f>
        <v/>
      </c>
      <c r="O1681" s="14" t="str">
        <f aca="false">IF($M1681="","",IF(AND($M1681&gt;=7,$M1681&lt;=17),"Ha","Yo'q"))</f>
        <v/>
      </c>
      <c r="P1681" s="14" t="str">
        <f aca="false">IF(AND($B1681&lt;&gt;"",$J1681&lt;&gt;"",$J1681&lt;=Boshqaruv!$C$10,OR($K1681="",$K1681&gt;Boshqaruv!$C$10),$L1681&lt;&gt;"Tibbiy qarshi ko'rsatma"),1,"")</f>
        <v/>
      </c>
      <c r="Q1681" s="28" t="n">
        <f aca="false">IF(AND($B1681&lt;&gt;"",$J1681&gt;=Boshqaruv!$C$9,$J1681&lt;=Boshqaruv!$C$10),IF(COUNTIFS($B$4:$B1680,$B1681,$C$4:$C1680,$C1681,$J$4:$J1680,"&gt;="&amp;Boshqaruv!$C$9,$J$4:$J1680,"&lt;="&amp;Boshqaruv!$C$10)=0,1,0),0)</f>
        <v>0</v>
      </c>
      <c r="R1681" s="28" t="n">
        <f aca="false">IF(AND($B1681&lt;&gt;"",$J1681&gt;=Boshqaruv!$C$9,$J1681&lt;=Boshqaruv!$C$10,$K1681&lt;&gt;"",$K1681&lt;=Boshqaruv!$C$10),IF(COUNTIFS($B$4:$B1680,$B1681,$C$4:$C1680,$C1681,$J$4:$J1680,"&gt;="&amp;Boshqaruv!$C$9,$J$4:$J1680,"&lt;="&amp;Boshqaruv!$C$10,$K$4:$K1680,"&lt;&gt;",$K$4:$K1680,"&lt;="&amp;Boshqaruv!$C$10)=0,1,0),0)</f>
        <v>0</v>
      </c>
      <c r="S1681" s="28" t="n">
        <f aca="false">IF($P1681=1,IF(COUNTIFS($B$4:$B1680,$B1681,$C$4:$C1680,$C1681,$P$4:$P1680,1)=0,1,0),0)</f>
        <v>0</v>
      </c>
      <c r="T1681" s="12"/>
    </row>
    <row r="1682" customFormat="false" ht="15" hidden="false" customHeight="false" outlineLevel="0" collapsed="false">
      <c r="A1682" s="20" t="n">
        <v>1678</v>
      </c>
      <c r="B1682" s="12"/>
      <c r="C1682" s="13"/>
      <c r="D1682" s="24"/>
      <c r="E1682" s="12"/>
      <c r="F1682" s="12"/>
      <c r="G1682" s="25"/>
      <c r="H1682" s="25"/>
      <c r="I1682" s="25"/>
      <c r="J1682" s="13"/>
      <c r="K1682" s="13"/>
      <c r="L1682" s="25"/>
      <c r="M1682" s="14" t="str">
        <f aca="false">IF(OR($C1682="",$J1682=""),"",INT(($J1682-$C1682)/365.25))</f>
        <v/>
      </c>
      <c r="N1682" s="14" t="str">
        <f aca="false">IF($M1682="","",IF($M1682&lt;2,"Ha","Yo'q"))</f>
        <v/>
      </c>
      <c r="O1682" s="14" t="str">
        <f aca="false">IF($M1682="","",IF(AND($M1682&gt;=7,$M1682&lt;=17),"Ha","Yo'q"))</f>
        <v/>
      </c>
      <c r="P1682" s="14" t="str">
        <f aca="false">IF(AND($B1682&lt;&gt;"",$J1682&lt;&gt;"",$J1682&lt;=Boshqaruv!$C$10,OR($K1682="",$K1682&gt;Boshqaruv!$C$10),$L1682&lt;&gt;"Tibbiy qarshi ko'rsatma"),1,"")</f>
        <v/>
      </c>
      <c r="Q1682" s="28" t="n">
        <f aca="false">IF(AND($B1682&lt;&gt;"",$J1682&gt;=Boshqaruv!$C$9,$J1682&lt;=Boshqaruv!$C$10),IF(COUNTIFS($B$4:$B1681,$B1682,$C$4:$C1681,$C1682,$J$4:$J1681,"&gt;="&amp;Boshqaruv!$C$9,$J$4:$J1681,"&lt;="&amp;Boshqaruv!$C$10)=0,1,0),0)</f>
        <v>0</v>
      </c>
      <c r="R1682" s="28" t="n">
        <f aca="false">IF(AND($B1682&lt;&gt;"",$J1682&gt;=Boshqaruv!$C$9,$J1682&lt;=Boshqaruv!$C$10,$K1682&lt;&gt;"",$K1682&lt;=Boshqaruv!$C$10),IF(COUNTIFS($B$4:$B1681,$B1682,$C$4:$C1681,$C1682,$J$4:$J1681,"&gt;="&amp;Boshqaruv!$C$9,$J$4:$J1681,"&lt;="&amp;Boshqaruv!$C$10,$K$4:$K1681,"&lt;&gt;",$K$4:$K1681,"&lt;="&amp;Boshqaruv!$C$10)=0,1,0),0)</f>
        <v>0</v>
      </c>
      <c r="S1682" s="28" t="n">
        <f aca="false">IF($P1682=1,IF(COUNTIFS($B$4:$B1681,$B1682,$C$4:$C1681,$C1682,$P$4:$P1681,1)=0,1,0),0)</f>
        <v>0</v>
      </c>
      <c r="T1682" s="12"/>
    </row>
    <row r="1683" customFormat="false" ht="15" hidden="false" customHeight="false" outlineLevel="0" collapsed="false">
      <c r="A1683" s="20" t="n">
        <v>1679</v>
      </c>
      <c r="B1683" s="12"/>
      <c r="C1683" s="13"/>
      <c r="D1683" s="24"/>
      <c r="E1683" s="12"/>
      <c r="F1683" s="12"/>
      <c r="G1683" s="25"/>
      <c r="H1683" s="25"/>
      <c r="I1683" s="25"/>
      <c r="J1683" s="13"/>
      <c r="K1683" s="13"/>
      <c r="L1683" s="25"/>
      <c r="M1683" s="14" t="str">
        <f aca="false">IF(OR($C1683="",$J1683=""),"",INT(($J1683-$C1683)/365.25))</f>
        <v/>
      </c>
      <c r="N1683" s="14" t="str">
        <f aca="false">IF($M1683="","",IF($M1683&lt;2,"Ha","Yo'q"))</f>
        <v/>
      </c>
      <c r="O1683" s="14" t="str">
        <f aca="false">IF($M1683="","",IF(AND($M1683&gt;=7,$M1683&lt;=17),"Ha","Yo'q"))</f>
        <v/>
      </c>
      <c r="P1683" s="14" t="str">
        <f aca="false">IF(AND($B1683&lt;&gt;"",$J1683&lt;&gt;"",$J1683&lt;=Boshqaruv!$C$10,OR($K1683="",$K1683&gt;Boshqaruv!$C$10),$L1683&lt;&gt;"Tibbiy qarshi ko'rsatma"),1,"")</f>
        <v/>
      </c>
      <c r="Q1683" s="28" t="n">
        <f aca="false">IF(AND($B1683&lt;&gt;"",$J1683&gt;=Boshqaruv!$C$9,$J1683&lt;=Boshqaruv!$C$10),IF(COUNTIFS($B$4:$B1682,$B1683,$C$4:$C1682,$C1683,$J$4:$J1682,"&gt;="&amp;Boshqaruv!$C$9,$J$4:$J1682,"&lt;="&amp;Boshqaruv!$C$10)=0,1,0),0)</f>
        <v>0</v>
      </c>
      <c r="R1683" s="28" t="n">
        <f aca="false">IF(AND($B1683&lt;&gt;"",$J1683&gt;=Boshqaruv!$C$9,$J1683&lt;=Boshqaruv!$C$10,$K1683&lt;&gt;"",$K1683&lt;=Boshqaruv!$C$10),IF(COUNTIFS($B$4:$B1682,$B1683,$C$4:$C1682,$C1683,$J$4:$J1682,"&gt;="&amp;Boshqaruv!$C$9,$J$4:$J1682,"&lt;="&amp;Boshqaruv!$C$10,$K$4:$K1682,"&lt;&gt;",$K$4:$K1682,"&lt;="&amp;Boshqaruv!$C$10)=0,1,0),0)</f>
        <v>0</v>
      </c>
      <c r="S1683" s="28" t="n">
        <f aca="false">IF($P1683=1,IF(COUNTIFS($B$4:$B1682,$B1683,$C$4:$C1682,$C1683,$P$4:$P1682,1)=0,1,0),0)</f>
        <v>0</v>
      </c>
      <c r="T1683" s="12"/>
    </row>
    <row r="1684" customFormat="false" ht="15" hidden="false" customHeight="false" outlineLevel="0" collapsed="false">
      <c r="A1684" s="20" t="n">
        <v>1680</v>
      </c>
      <c r="B1684" s="12"/>
      <c r="C1684" s="13"/>
      <c r="D1684" s="24"/>
      <c r="E1684" s="12"/>
      <c r="F1684" s="12"/>
      <c r="G1684" s="25"/>
      <c r="H1684" s="25"/>
      <c r="I1684" s="25"/>
      <c r="J1684" s="13"/>
      <c r="K1684" s="13"/>
      <c r="L1684" s="25"/>
      <c r="M1684" s="14" t="str">
        <f aca="false">IF(OR($C1684="",$J1684=""),"",INT(($J1684-$C1684)/365.25))</f>
        <v/>
      </c>
      <c r="N1684" s="14" t="str">
        <f aca="false">IF($M1684="","",IF($M1684&lt;2,"Ha","Yo'q"))</f>
        <v/>
      </c>
      <c r="O1684" s="14" t="str">
        <f aca="false">IF($M1684="","",IF(AND($M1684&gt;=7,$M1684&lt;=17),"Ha","Yo'q"))</f>
        <v/>
      </c>
      <c r="P1684" s="14" t="str">
        <f aca="false">IF(AND($B1684&lt;&gt;"",$J1684&lt;&gt;"",$J1684&lt;=Boshqaruv!$C$10,OR($K1684="",$K1684&gt;Boshqaruv!$C$10),$L1684&lt;&gt;"Tibbiy qarshi ko'rsatma"),1,"")</f>
        <v/>
      </c>
      <c r="Q1684" s="28" t="n">
        <f aca="false">IF(AND($B1684&lt;&gt;"",$J1684&gt;=Boshqaruv!$C$9,$J1684&lt;=Boshqaruv!$C$10),IF(COUNTIFS($B$4:$B1683,$B1684,$C$4:$C1683,$C1684,$J$4:$J1683,"&gt;="&amp;Boshqaruv!$C$9,$J$4:$J1683,"&lt;="&amp;Boshqaruv!$C$10)=0,1,0),0)</f>
        <v>0</v>
      </c>
      <c r="R1684" s="28" t="n">
        <f aca="false">IF(AND($B1684&lt;&gt;"",$J1684&gt;=Boshqaruv!$C$9,$J1684&lt;=Boshqaruv!$C$10,$K1684&lt;&gt;"",$K1684&lt;=Boshqaruv!$C$10),IF(COUNTIFS($B$4:$B1683,$B1684,$C$4:$C1683,$C1684,$J$4:$J1683,"&gt;="&amp;Boshqaruv!$C$9,$J$4:$J1683,"&lt;="&amp;Boshqaruv!$C$10,$K$4:$K1683,"&lt;&gt;",$K$4:$K1683,"&lt;="&amp;Boshqaruv!$C$10)=0,1,0),0)</f>
        <v>0</v>
      </c>
      <c r="S1684" s="28" t="n">
        <f aca="false">IF($P1684=1,IF(COUNTIFS($B$4:$B1683,$B1684,$C$4:$C1683,$C1684,$P$4:$P1683,1)=0,1,0),0)</f>
        <v>0</v>
      </c>
      <c r="T1684" s="12"/>
    </row>
    <row r="1685" customFormat="false" ht="15" hidden="false" customHeight="false" outlineLevel="0" collapsed="false">
      <c r="A1685" s="20" t="n">
        <v>1681</v>
      </c>
      <c r="B1685" s="12"/>
      <c r="C1685" s="13"/>
      <c r="D1685" s="24"/>
      <c r="E1685" s="12"/>
      <c r="F1685" s="12"/>
      <c r="G1685" s="25"/>
      <c r="H1685" s="25"/>
      <c r="I1685" s="25"/>
      <c r="J1685" s="13"/>
      <c r="K1685" s="13"/>
      <c r="L1685" s="25"/>
      <c r="M1685" s="14" t="str">
        <f aca="false">IF(OR($C1685="",$J1685=""),"",INT(($J1685-$C1685)/365.25))</f>
        <v/>
      </c>
      <c r="N1685" s="14" t="str">
        <f aca="false">IF($M1685="","",IF($M1685&lt;2,"Ha","Yo'q"))</f>
        <v/>
      </c>
      <c r="O1685" s="14" t="str">
        <f aca="false">IF($M1685="","",IF(AND($M1685&gt;=7,$M1685&lt;=17),"Ha","Yo'q"))</f>
        <v/>
      </c>
      <c r="P1685" s="14" t="str">
        <f aca="false">IF(AND($B1685&lt;&gt;"",$J1685&lt;&gt;"",$J1685&lt;=Boshqaruv!$C$10,OR($K1685="",$K1685&gt;Boshqaruv!$C$10),$L1685&lt;&gt;"Tibbiy qarshi ko'rsatma"),1,"")</f>
        <v/>
      </c>
      <c r="Q1685" s="28" t="n">
        <f aca="false">IF(AND($B1685&lt;&gt;"",$J1685&gt;=Boshqaruv!$C$9,$J1685&lt;=Boshqaruv!$C$10),IF(COUNTIFS($B$4:$B1684,$B1685,$C$4:$C1684,$C1685,$J$4:$J1684,"&gt;="&amp;Boshqaruv!$C$9,$J$4:$J1684,"&lt;="&amp;Boshqaruv!$C$10)=0,1,0),0)</f>
        <v>0</v>
      </c>
      <c r="R1685" s="28" t="n">
        <f aca="false">IF(AND($B1685&lt;&gt;"",$J1685&gt;=Boshqaruv!$C$9,$J1685&lt;=Boshqaruv!$C$10,$K1685&lt;&gt;"",$K1685&lt;=Boshqaruv!$C$10),IF(COUNTIFS($B$4:$B1684,$B1685,$C$4:$C1684,$C1685,$J$4:$J1684,"&gt;="&amp;Boshqaruv!$C$9,$J$4:$J1684,"&lt;="&amp;Boshqaruv!$C$10,$K$4:$K1684,"&lt;&gt;",$K$4:$K1684,"&lt;="&amp;Boshqaruv!$C$10)=0,1,0),0)</f>
        <v>0</v>
      </c>
      <c r="S1685" s="28" t="n">
        <f aca="false">IF($P1685=1,IF(COUNTIFS($B$4:$B1684,$B1685,$C$4:$C1684,$C1685,$P$4:$P1684,1)=0,1,0),0)</f>
        <v>0</v>
      </c>
      <c r="T1685" s="12"/>
    </row>
    <row r="1686" customFormat="false" ht="15" hidden="false" customHeight="false" outlineLevel="0" collapsed="false">
      <c r="A1686" s="20" t="n">
        <v>1682</v>
      </c>
      <c r="B1686" s="12"/>
      <c r="C1686" s="13"/>
      <c r="D1686" s="24"/>
      <c r="E1686" s="12"/>
      <c r="F1686" s="12"/>
      <c r="G1686" s="25"/>
      <c r="H1686" s="25"/>
      <c r="I1686" s="25"/>
      <c r="J1686" s="13"/>
      <c r="K1686" s="13"/>
      <c r="L1686" s="25"/>
      <c r="M1686" s="14" t="str">
        <f aca="false">IF(OR($C1686="",$J1686=""),"",INT(($J1686-$C1686)/365.25))</f>
        <v/>
      </c>
      <c r="N1686" s="14" t="str">
        <f aca="false">IF($M1686="","",IF($M1686&lt;2,"Ha","Yo'q"))</f>
        <v/>
      </c>
      <c r="O1686" s="14" t="str">
        <f aca="false">IF($M1686="","",IF(AND($M1686&gt;=7,$M1686&lt;=17),"Ha","Yo'q"))</f>
        <v/>
      </c>
      <c r="P1686" s="14" t="str">
        <f aca="false">IF(AND($B1686&lt;&gt;"",$J1686&lt;&gt;"",$J1686&lt;=Boshqaruv!$C$10,OR($K1686="",$K1686&gt;Boshqaruv!$C$10),$L1686&lt;&gt;"Tibbiy qarshi ko'rsatma"),1,"")</f>
        <v/>
      </c>
      <c r="Q1686" s="28" t="n">
        <f aca="false">IF(AND($B1686&lt;&gt;"",$J1686&gt;=Boshqaruv!$C$9,$J1686&lt;=Boshqaruv!$C$10),IF(COUNTIFS($B$4:$B1685,$B1686,$C$4:$C1685,$C1686,$J$4:$J1685,"&gt;="&amp;Boshqaruv!$C$9,$J$4:$J1685,"&lt;="&amp;Boshqaruv!$C$10)=0,1,0),0)</f>
        <v>0</v>
      </c>
      <c r="R1686" s="28" t="n">
        <f aca="false">IF(AND($B1686&lt;&gt;"",$J1686&gt;=Boshqaruv!$C$9,$J1686&lt;=Boshqaruv!$C$10,$K1686&lt;&gt;"",$K1686&lt;=Boshqaruv!$C$10),IF(COUNTIFS($B$4:$B1685,$B1686,$C$4:$C1685,$C1686,$J$4:$J1685,"&gt;="&amp;Boshqaruv!$C$9,$J$4:$J1685,"&lt;="&amp;Boshqaruv!$C$10,$K$4:$K1685,"&lt;&gt;",$K$4:$K1685,"&lt;="&amp;Boshqaruv!$C$10)=0,1,0),0)</f>
        <v>0</v>
      </c>
      <c r="S1686" s="28" t="n">
        <f aca="false">IF($P1686=1,IF(COUNTIFS($B$4:$B1685,$B1686,$C$4:$C1685,$C1686,$P$4:$P1685,1)=0,1,0),0)</f>
        <v>0</v>
      </c>
      <c r="T1686" s="12"/>
    </row>
    <row r="1687" customFormat="false" ht="15" hidden="false" customHeight="false" outlineLevel="0" collapsed="false">
      <c r="A1687" s="20" t="n">
        <v>1683</v>
      </c>
      <c r="B1687" s="12"/>
      <c r="C1687" s="13"/>
      <c r="D1687" s="24"/>
      <c r="E1687" s="12"/>
      <c r="F1687" s="12"/>
      <c r="G1687" s="25"/>
      <c r="H1687" s="25"/>
      <c r="I1687" s="25"/>
      <c r="J1687" s="13"/>
      <c r="K1687" s="13"/>
      <c r="L1687" s="25"/>
      <c r="M1687" s="14" t="str">
        <f aca="false">IF(OR($C1687="",$J1687=""),"",INT(($J1687-$C1687)/365.25))</f>
        <v/>
      </c>
      <c r="N1687" s="14" t="str">
        <f aca="false">IF($M1687="","",IF($M1687&lt;2,"Ha","Yo'q"))</f>
        <v/>
      </c>
      <c r="O1687" s="14" t="str">
        <f aca="false">IF($M1687="","",IF(AND($M1687&gt;=7,$M1687&lt;=17),"Ha","Yo'q"))</f>
        <v/>
      </c>
      <c r="P1687" s="14" t="str">
        <f aca="false">IF(AND($B1687&lt;&gt;"",$J1687&lt;&gt;"",$J1687&lt;=Boshqaruv!$C$10,OR($K1687="",$K1687&gt;Boshqaruv!$C$10),$L1687&lt;&gt;"Tibbiy qarshi ko'rsatma"),1,"")</f>
        <v/>
      </c>
      <c r="Q1687" s="28" t="n">
        <f aca="false">IF(AND($B1687&lt;&gt;"",$J1687&gt;=Boshqaruv!$C$9,$J1687&lt;=Boshqaruv!$C$10),IF(COUNTIFS($B$4:$B1686,$B1687,$C$4:$C1686,$C1687,$J$4:$J1686,"&gt;="&amp;Boshqaruv!$C$9,$J$4:$J1686,"&lt;="&amp;Boshqaruv!$C$10)=0,1,0),0)</f>
        <v>0</v>
      </c>
      <c r="R1687" s="28" t="n">
        <f aca="false">IF(AND($B1687&lt;&gt;"",$J1687&gt;=Boshqaruv!$C$9,$J1687&lt;=Boshqaruv!$C$10,$K1687&lt;&gt;"",$K1687&lt;=Boshqaruv!$C$10),IF(COUNTIFS($B$4:$B1686,$B1687,$C$4:$C1686,$C1687,$J$4:$J1686,"&gt;="&amp;Boshqaruv!$C$9,$J$4:$J1686,"&lt;="&amp;Boshqaruv!$C$10,$K$4:$K1686,"&lt;&gt;",$K$4:$K1686,"&lt;="&amp;Boshqaruv!$C$10)=0,1,0),0)</f>
        <v>0</v>
      </c>
      <c r="S1687" s="28" t="n">
        <f aca="false">IF($P1687=1,IF(COUNTIFS($B$4:$B1686,$B1687,$C$4:$C1686,$C1687,$P$4:$P1686,1)=0,1,0),0)</f>
        <v>0</v>
      </c>
      <c r="T1687" s="12"/>
    </row>
    <row r="1688" customFormat="false" ht="15" hidden="false" customHeight="false" outlineLevel="0" collapsed="false">
      <c r="A1688" s="20" t="n">
        <v>1684</v>
      </c>
      <c r="B1688" s="12"/>
      <c r="C1688" s="13"/>
      <c r="D1688" s="24"/>
      <c r="E1688" s="12"/>
      <c r="F1688" s="12"/>
      <c r="G1688" s="25"/>
      <c r="H1688" s="25"/>
      <c r="I1688" s="25"/>
      <c r="J1688" s="13"/>
      <c r="K1688" s="13"/>
      <c r="L1688" s="25"/>
      <c r="M1688" s="14" t="str">
        <f aca="false">IF(OR($C1688="",$J1688=""),"",INT(($J1688-$C1688)/365.25))</f>
        <v/>
      </c>
      <c r="N1688" s="14" t="str">
        <f aca="false">IF($M1688="","",IF($M1688&lt;2,"Ha","Yo'q"))</f>
        <v/>
      </c>
      <c r="O1688" s="14" t="str">
        <f aca="false">IF($M1688="","",IF(AND($M1688&gt;=7,$M1688&lt;=17),"Ha","Yo'q"))</f>
        <v/>
      </c>
      <c r="P1688" s="14" t="str">
        <f aca="false">IF(AND($B1688&lt;&gt;"",$J1688&lt;&gt;"",$J1688&lt;=Boshqaruv!$C$10,OR($K1688="",$K1688&gt;Boshqaruv!$C$10),$L1688&lt;&gt;"Tibbiy qarshi ko'rsatma"),1,"")</f>
        <v/>
      </c>
      <c r="Q1688" s="28" t="n">
        <f aca="false">IF(AND($B1688&lt;&gt;"",$J1688&gt;=Boshqaruv!$C$9,$J1688&lt;=Boshqaruv!$C$10),IF(COUNTIFS($B$4:$B1687,$B1688,$C$4:$C1687,$C1688,$J$4:$J1687,"&gt;="&amp;Boshqaruv!$C$9,$J$4:$J1687,"&lt;="&amp;Boshqaruv!$C$10)=0,1,0),0)</f>
        <v>0</v>
      </c>
      <c r="R1688" s="28" t="n">
        <f aca="false">IF(AND($B1688&lt;&gt;"",$J1688&gt;=Boshqaruv!$C$9,$J1688&lt;=Boshqaruv!$C$10,$K1688&lt;&gt;"",$K1688&lt;=Boshqaruv!$C$10),IF(COUNTIFS($B$4:$B1687,$B1688,$C$4:$C1687,$C1688,$J$4:$J1687,"&gt;="&amp;Boshqaruv!$C$9,$J$4:$J1687,"&lt;="&amp;Boshqaruv!$C$10,$K$4:$K1687,"&lt;&gt;",$K$4:$K1687,"&lt;="&amp;Boshqaruv!$C$10)=0,1,0),0)</f>
        <v>0</v>
      </c>
      <c r="S1688" s="28" t="n">
        <f aca="false">IF($P1688=1,IF(COUNTIFS($B$4:$B1687,$B1688,$C$4:$C1687,$C1688,$P$4:$P1687,1)=0,1,0),0)</f>
        <v>0</v>
      </c>
      <c r="T1688" s="12"/>
    </row>
    <row r="1689" customFormat="false" ht="15" hidden="false" customHeight="false" outlineLevel="0" collapsed="false">
      <c r="A1689" s="20" t="n">
        <v>1685</v>
      </c>
      <c r="B1689" s="12"/>
      <c r="C1689" s="13"/>
      <c r="D1689" s="24"/>
      <c r="E1689" s="12"/>
      <c r="F1689" s="12"/>
      <c r="G1689" s="25"/>
      <c r="H1689" s="25"/>
      <c r="I1689" s="25"/>
      <c r="J1689" s="13"/>
      <c r="K1689" s="13"/>
      <c r="L1689" s="25"/>
      <c r="M1689" s="14" t="str">
        <f aca="false">IF(OR($C1689="",$J1689=""),"",INT(($J1689-$C1689)/365.25))</f>
        <v/>
      </c>
      <c r="N1689" s="14" t="str">
        <f aca="false">IF($M1689="","",IF($M1689&lt;2,"Ha","Yo'q"))</f>
        <v/>
      </c>
      <c r="O1689" s="14" t="str">
        <f aca="false">IF($M1689="","",IF(AND($M1689&gt;=7,$M1689&lt;=17),"Ha","Yo'q"))</f>
        <v/>
      </c>
      <c r="P1689" s="14" t="str">
        <f aca="false">IF(AND($B1689&lt;&gt;"",$J1689&lt;&gt;"",$J1689&lt;=Boshqaruv!$C$10,OR($K1689="",$K1689&gt;Boshqaruv!$C$10),$L1689&lt;&gt;"Tibbiy qarshi ko'rsatma"),1,"")</f>
        <v/>
      </c>
      <c r="Q1689" s="28" t="n">
        <f aca="false">IF(AND($B1689&lt;&gt;"",$J1689&gt;=Boshqaruv!$C$9,$J1689&lt;=Boshqaruv!$C$10),IF(COUNTIFS($B$4:$B1688,$B1689,$C$4:$C1688,$C1689,$J$4:$J1688,"&gt;="&amp;Boshqaruv!$C$9,$J$4:$J1688,"&lt;="&amp;Boshqaruv!$C$10)=0,1,0),0)</f>
        <v>0</v>
      </c>
      <c r="R1689" s="28" t="n">
        <f aca="false">IF(AND($B1689&lt;&gt;"",$J1689&gt;=Boshqaruv!$C$9,$J1689&lt;=Boshqaruv!$C$10,$K1689&lt;&gt;"",$K1689&lt;=Boshqaruv!$C$10),IF(COUNTIFS($B$4:$B1688,$B1689,$C$4:$C1688,$C1689,$J$4:$J1688,"&gt;="&amp;Boshqaruv!$C$9,$J$4:$J1688,"&lt;="&amp;Boshqaruv!$C$10,$K$4:$K1688,"&lt;&gt;",$K$4:$K1688,"&lt;="&amp;Boshqaruv!$C$10)=0,1,0),0)</f>
        <v>0</v>
      </c>
      <c r="S1689" s="28" t="n">
        <f aca="false">IF($P1689=1,IF(COUNTIFS($B$4:$B1688,$B1689,$C$4:$C1688,$C1689,$P$4:$P1688,1)=0,1,0),0)</f>
        <v>0</v>
      </c>
      <c r="T1689" s="12"/>
    </row>
    <row r="1690" customFormat="false" ht="15" hidden="false" customHeight="false" outlineLevel="0" collapsed="false">
      <c r="A1690" s="20" t="n">
        <v>1686</v>
      </c>
      <c r="B1690" s="12"/>
      <c r="C1690" s="13"/>
      <c r="D1690" s="24"/>
      <c r="E1690" s="12"/>
      <c r="F1690" s="12"/>
      <c r="G1690" s="25"/>
      <c r="H1690" s="25"/>
      <c r="I1690" s="25"/>
      <c r="J1690" s="13"/>
      <c r="K1690" s="13"/>
      <c r="L1690" s="25"/>
      <c r="M1690" s="14" t="str">
        <f aca="false">IF(OR($C1690="",$J1690=""),"",INT(($J1690-$C1690)/365.25))</f>
        <v/>
      </c>
      <c r="N1690" s="14" t="str">
        <f aca="false">IF($M1690="","",IF($M1690&lt;2,"Ha","Yo'q"))</f>
        <v/>
      </c>
      <c r="O1690" s="14" t="str">
        <f aca="false">IF($M1690="","",IF(AND($M1690&gt;=7,$M1690&lt;=17),"Ha","Yo'q"))</f>
        <v/>
      </c>
      <c r="P1690" s="14" t="str">
        <f aca="false">IF(AND($B1690&lt;&gt;"",$J1690&lt;&gt;"",$J1690&lt;=Boshqaruv!$C$10,OR($K1690="",$K1690&gt;Boshqaruv!$C$10),$L1690&lt;&gt;"Tibbiy qarshi ko'rsatma"),1,"")</f>
        <v/>
      </c>
      <c r="Q1690" s="28" t="n">
        <f aca="false">IF(AND($B1690&lt;&gt;"",$J1690&gt;=Boshqaruv!$C$9,$J1690&lt;=Boshqaruv!$C$10),IF(COUNTIFS($B$4:$B1689,$B1690,$C$4:$C1689,$C1690,$J$4:$J1689,"&gt;="&amp;Boshqaruv!$C$9,$J$4:$J1689,"&lt;="&amp;Boshqaruv!$C$10)=0,1,0),0)</f>
        <v>0</v>
      </c>
      <c r="R1690" s="28" t="n">
        <f aca="false">IF(AND($B1690&lt;&gt;"",$J1690&gt;=Boshqaruv!$C$9,$J1690&lt;=Boshqaruv!$C$10,$K1690&lt;&gt;"",$K1690&lt;=Boshqaruv!$C$10),IF(COUNTIFS($B$4:$B1689,$B1690,$C$4:$C1689,$C1690,$J$4:$J1689,"&gt;="&amp;Boshqaruv!$C$9,$J$4:$J1689,"&lt;="&amp;Boshqaruv!$C$10,$K$4:$K1689,"&lt;&gt;",$K$4:$K1689,"&lt;="&amp;Boshqaruv!$C$10)=0,1,0),0)</f>
        <v>0</v>
      </c>
      <c r="S1690" s="28" t="n">
        <f aca="false">IF($P1690=1,IF(COUNTIFS($B$4:$B1689,$B1690,$C$4:$C1689,$C1690,$P$4:$P1689,1)=0,1,0),0)</f>
        <v>0</v>
      </c>
      <c r="T1690" s="12"/>
    </row>
    <row r="1691" customFormat="false" ht="15" hidden="false" customHeight="false" outlineLevel="0" collapsed="false">
      <c r="A1691" s="20" t="n">
        <v>1687</v>
      </c>
      <c r="B1691" s="12"/>
      <c r="C1691" s="13"/>
      <c r="D1691" s="24"/>
      <c r="E1691" s="12"/>
      <c r="F1691" s="12"/>
      <c r="G1691" s="25"/>
      <c r="H1691" s="25"/>
      <c r="I1691" s="25"/>
      <c r="J1691" s="13"/>
      <c r="K1691" s="13"/>
      <c r="L1691" s="25"/>
      <c r="M1691" s="14" t="str">
        <f aca="false">IF(OR($C1691="",$J1691=""),"",INT(($J1691-$C1691)/365.25))</f>
        <v/>
      </c>
      <c r="N1691" s="14" t="str">
        <f aca="false">IF($M1691="","",IF($M1691&lt;2,"Ha","Yo'q"))</f>
        <v/>
      </c>
      <c r="O1691" s="14" t="str">
        <f aca="false">IF($M1691="","",IF(AND($M1691&gt;=7,$M1691&lt;=17),"Ha","Yo'q"))</f>
        <v/>
      </c>
      <c r="P1691" s="14" t="str">
        <f aca="false">IF(AND($B1691&lt;&gt;"",$J1691&lt;&gt;"",$J1691&lt;=Boshqaruv!$C$10,OR($K1691="",$K1691&gt;Boshqaruv!$C$10),$L1691&lt;&gt;"Tibbiy qarshi ko'rsatma"),1,"")</f>
        <v/>
      </c>
      <c r="Q1691" s="28" t="n">
        <f aca="false">IF(AND($B1691&lt;&gt;"",$J1691&gt;=Boshqaruv!$C$9,$J1691&lt;=Boshqaruv!$C$10),IF(COUNTIFS($B$4:$B1690,$B1691,$C$4:$C1690,$C1691,$J$4:$J1690,"&gt;="&amp;Boshqaruv!$C$9,$J$4:$J1690,"&lt;="&amp;Boshqaruv!$C$10)=0,1,0),0)</f>
        <v>0</v>
      </c>
      <c r="R1691" s="28" t="n">
        <f aca="false">IF(AND($B1691&lt;&gt;"",$J1691&gt;=Boshqaruv!$C$9,$J1691&lt;=Boshqaruv!$C$10,$K1691&lt;&gt;"",$K1691&lt;=Boshqaruv!$C$10),IF(COUNTIFS($B$4:$B1690,$B1691,$C$4:$C1690,$C1691,$J$4:$J1690,"&gt;="&amp;Boshqaruv!$C$9,$J$4:$J1690,"&lt;="&amp;Boshqaruv!$C$10,$K$4:$K1690,"&lt;&gt;",$K$4:$K1690,"&lt;="&amp;Boshqaruv!$C$10)=0,1,0),0)</f>
        <v>0</v>
      </c>
      <c r="S1691" s="28" t="n">
        <f aca="false">IF($P1691=1,IF(COUNTIFS($B$4:$B1690,$B1691,$C$4:$C1690,$C1691,$P$4:$P1690,1)=0,1,0),0)</f>
        <v>0</v>
      </c>
      <c r="T1691" s="12"/>
    </row>
    <row r="1692" customFormat="false" ht="15" hidden="false" customHeight="false" outlineLevel="0" collapsed="false">
      <c r="A1692" s="20" t="n">
        <v>1688</v>
      </c>
      <c r="B1692" s="12"/>
      <c r="C1692" s="13"/>
      <c r="D1692" s="24"/>
      <c r="E1692" s="12"/>
      <c r="F1692" s="12"/>
      <c r="G1692" s="25"/>
      <c r="H1692" s="25"/>
      <c r="I1692" s="25"/>
      <c r="J1692" s="13"/>
      <c r="K1692" s="13"/>
      <c r="L1692" s="25"/>
      <c r="M1692" s="14" t="str">
        <f aca="false">IF(OR($C1692="",$J1692=""),"",INT(($J1692-$C1692)/365.25))</f>
        <v/>
      </c>
      <c r="N1692" s="14" t="str">
        <f aca="false">IF($M1692="","",IF($M1692&lt;2,"Ha","Yo'q"))</f>
        <v/>
      </c>
      <c r="O1692" s="14" t="str">
        <f aca="false">IF($M1692="","",IF(AND($M1692&gt;=7,$M1692&lt;=17),"Ha","Yo'q"))</f>
        <v/>
      </c>
      <c r="P1692" s="14" t="str">
        <f aca="false">IF(AND($B1692&lt;&gt;"",$J1692&lt;&gt;"",$J1692&lt;=Boshqaruv!$C$10,OR($K1692="",$K1692&gt;Boshqaruv!$C$10),$L1692&lt;&gt;"Tibbiy qarshi ko'rsatma"),1,"")</f>
        <v/>
      </c>
      <c r="Q1692" s="28" t="n">
        <f aca="false">IF(AND($B1692&lt;&gt;"",$J1692&gt;=Boshqaruv!$C$9,$J1692&lt;=Boshqaruv!$C$10),IF(COUNTIFS($B$4:$B1691,$B1692,$C$4:$C1691,$C1692,$J$4:$J1691,"&gt;="&amp;Boshqaruv!$C$9,$J$4:$J1691,"&lt;="&amp;Boshqaruv!$C$10)=0,1,0),0)</f>
        <v>0</v>
      </c>
      <c r="R1692" s="28" t="n">
        <f aca="false">IF(AND($B1692&lt;&gt;"",$J1692&gt;=Boshqaruv!$C$9,$J1692&lt;=Boshqaruv!$C$10,$K1692&lt;&gt;"",$K1692&lt;=Boshqaruv!$C$10),IF(COUNTIFS($B$4:$B1691,$B1692,$C$4:$C1691,$C1692,$J$4:$J1691,"&gt;="&amp;Boshqaruv!$C$9,$J$4:$J1691,"&lt;="&amp;Boshqaruv!$C$10,$K$4:$K1691,"&lt;&gt;",$K$4:$K1691,"&lt;="&amp;Boshqaruv!$C$10)=0,1,0),0)</f>
        <v>0</v>
      </c>
      <c r="S1692" s="28" t="n">
        <f aca="false">IF($P1692=1,IF(COUNTIFS($B$4:$B1691,$B1692,$C$4:$C1691,$C1692,$P$4:$P1691,1)=0,1,0),0)</f>
        <v>0</v>
      </c>
      <c r="T1692" s="12"/>
    </row>
    <row r="1693" customFormat="false" ht="15" hidden="false" customHeight="false" outlineLevel="0" collapsed="false">
      <c r="A1693" s="20" t="n">
        <v>1689</v>
      </c>
      <c r="B1693" s="12"/>
      <c r="C1693" s="13"/>
      <c r="D1693" s="24"/>
      <c r="E1693" s="12"/>
      <c r="F1693" s="12"/>
      <c r="G1693" s="25"/>
      <c r="H1693" s="25"/>
      <c r="I1693" s="25"/>
      <c r="J1693" s="13"/>
      <c r="K1693" s="13"/>
      <c r="L1693" s="25"/>
      <c r="M1693" s="14" t="str">
        <f aca="false">IF(OR($C1693="",$J1693=""),"",INT(($J1693-$C1693)/365.25))</f>
        <v/>
      </c>
      <c r="N1693" s="14" t="str">
        <f aca="false">IF($M1693="","",IF($M1693&lt;2,"Ha","Yo'q"))</f>
        <v/>
      </c>
      <c r="O1693" s="14" t="str">
        <f aca="false">IF($M1693="","",IF(AND($M1693&gt;=7,$M1693&lt;=17),"Ha","Yo'q"))</f>
        <v/>
      </c>
      <c r="P1693" s="14" t="str">
        <f aca="false">IF(AND($B1693&lt;&gt;"",$J1693&lt;&gt;"",$J1693&lt;=Boshqaruv!$C$10,OR($K1693="",$K1693&gt;Boshqaruv!$C$10),$L1693&lt;&gt;"Tibbiy qarshi ko'rsatma"),1,"")</f>
        <v/>
      </c>
      <c r="Q1693" s="28" t="n">
        <f aca="false">IF(AND($B1693&lt;&gt;"",$J1693&gt;=Boshqaruv!$C$9,$J1693&lt;=Boshqaruv!$C$10),IF(COUNTIFS($B$4:$B1692,$B1693,$C$4:$C1692,$C1693,$J$4:$J1692,"&gt;="&amp;Boshqaruv!$C$9,$J$4:$J1692,"&lt;="&amp;Boshqaruv!$C$10)=0,1,0),0)</f>
        <v>0</v>
      </c>
      <c r="R1693" s="28" t="n">
        <f aca="false">IF(AND($B1693&lt;&gt;"",$J1693&gt;=Boshqaruv!$C$9,$J1693&lt;=Boshqaruv!$C$10,$K1693&lt;&gt;"",$K1693&lt;=Boshqaruv!$C$10),IF(COUNTIFS($B$4:$B1692,$B1693,$C$4:$C1692,$C1693,$J$4:$J1692,"&gt;="&amp;Boshqaruv!$C$9,$J$4:$J1692,"&lt;="&amp;Boshqaruv!$C$10,$K$4:$K1692,"&lt;&gt;",$K$4:$K1692,"&lt;="&amp;Boshqaruv!$C$10)=0,1,0),0)</f>
        <v>0</v>
      </c>
      <c r="S1693" s="28" t="n">
        <f aca="false">IF($P1693=1,IF(COUNTIFS($B$4:$B1692,$B1693,$C$4:$C1692,$C1693,$P$4:$P1692,1)=0,1,0),0)</f>
        <v>0</v>
      </c>
      <c r="T1693" s="12"/>
    </row>
    <row r="1694" customFormat="false" ht="15" hidden="false" customHeight="false" outlineLevel="0" collapsed="false">
      <c r="A1694" s="20" t="n">
        <v>1690</v>
      </c>
      <c r="B1694" s="12"/>
      <c r="C1694" s="13"/>
      <c r="D1694" s="24"/>
      <c r="E1694" s="12"/>
      <c r="F1694" s="12"/>
      <c r="G1694" s="25"/>
      <c r="H1694" s="25"/>
      <c r="I1694" s="25"/>
      <c r="J1694" s="13"/>
      <c r="K1694" s="13"/>
      <c r="L1694" s="25"/>
      <c r="M1694" s="14" t="str">
        <f aca="false">IF(OR($C1694="",$J1694=""),"",INT(($J1694-$C1694)/365.25))</f>
        <v/>
      </c>
      <c r="N1694" s="14" t="str">
        <f aca="false">IF($M1694="","",IF($M1694&lt;2,"Ha","Yo'q"))</f>
        <v/>
      </c>
      <c r="O1694" s="14" t="str">
        <f aca="false">IF($M1694="","",IF(AND($M1694&gt;=7,$M1694&lt;=17),"Ha","Yo'q"))</f>
        <v/>
      </c>
      <c r="P1694" s="14" t="str">
        <f aca="false">IF(AND($B1694&lt;&gt;"",$J1694&lt;&gt;"",$J1694&lt;=Boshqaruv!$C$10,OR($K1694="",$K1694&gt;Boshqaruv!$C$10),$L1694&lt;&gt;"Tibbiy qarshi ko'rsatma"),1,"")</f>
        <v/>
      </c>
      <c r="Q1694" s="28" t="n">
        <f aca="false">IF(AND($B1694&lt;&gt;"",$J1694&gt;=Boshqaruv!$C$9,$J1694&lt;=Boshqaruv!$C$10),IF(COUNTIFS($B$4:$B1693,$B1694,$C$4:$C1693,$C1694,$J$4:$J1693,"&gt;="&amp;Boshqaruv!$C$9,$J$4:$J1693,"&lt;="&amp;Boshqaruv!$C$10)=0,1,0),0)</f>
        <v>0</v>
      </c>
      <c r="R1694" s="28" t="n">
        <f aca="false">IF(AND($B1694&lt;&gt;"",$J1694&gt;=Boshqaruv!$C$9,$J1694&lt;=Boshqaruv!$C$10,$K1694&lt;&gt;"",$K1694&lt;=Boshqaruv!$C$10),IF(COUNTIFS($B$4:$B1693,$B1694,$C$4:$C1693,$C1694,$J$4:$J1693,"&gt;="&amp;Boshqaruv!$C$9,$J$4:$J1693,"&lt;="&amp;Boshqaruv!$C$10,$K$4:$K1693,"&lt;&gt;",$K$4:$K1693,"&lt;="&amp;Boshqaruv!$C$10)=0,1,0),0)</f>
        <v>0</v>
      </c>
      <c r="S1694" s="28" t="n">
        <f aca="false">IF($P1694=1,IF(COUNTIFS($B$4:$B1693,$B1694,$C$4:$C1693,$C1694,$P$4:$P1693,1)=0,1,0),0)</f>
        <v>0</v>
      </c>
      <c r="T1694" s="12"/>
    </row>
    <row r="1695" customFormat="false" ht="15" hidden="false" customHeight="false" outlineLevel="0" collapsed="false">
      <c r="A1695" s="20" t="n">
        <v>1691</v>
      </c>
      <c r="B1695" s="12"/>
      <c r="C1695" s="13"/>
      <c r="D1695" s="24"/>
      <c r="E1695" s="12"/>
      <c r="F1695" s="12"/>
      <c r="G1695" s="25"/>
      <c r="H1695" s="25"/>
      <c r="I1695" s="25"/>
      <c r="J1695" s="13"/>
      <c r="K1695" s="13"/>
      <c r="L1695" s="25"/>
      <c r="M1695" s="14" t="str">
        <f aca="false">IF(OR($C1695="",$J1695=""),"",INT(($J1695-$C1695)/365.25))</f>
        <v/>
      </c>
      <c r="N1695" s="14" t="str">
        <f aca="false">IF($M1695="","",IF($M1695&lt;2,"Ha","Yo'q"))</f>
        <v/>
      </c>
      <c r="O1695" s="14" t="str">
        <f aca="false">IF($M1695="","",IF(AND($M1695&gt;=7,$M1695&lt;=17),"Ha","Yo'q"))</f>
        <v/>
      </c>
      <c r="P1695" s="14" t="str">
        <f aca="false">IF(AND($B1695&lt;&gt;"",$J1695&lt;&gt;"",$J1695&lt;=Boshqaruv!$C$10,OR($K1695="",$K1695&gt;Boshqaruv!$C$10),$L1695&lt;&gt;"Tibbiy qarshi ko'rsatma"),1,"")</f>
        <v/>
      </c>
      <c r="Q1695" s="28" t="n">
        <f aca="false">IF(AND($B1695&lt;&gt;"",$J1695&gt;=Boshqaruv!$C$9,$J1695&lt;=Boshqaruv!$C$10),IF(COUNTIFS($B$4:$B1694,$B1695,$C$4:$C1694,$C1695,$J$4:$J1694,"&gt;="&amp;Boshqaruv!$C$9,$J$4:$J1694,"&lt;="&amp;Boshqaruv!$C$10)=0,1,0),0)</f>
        <v>0</v>
      </c>
      <c r="R1695" s="28" t="n">
        <f aca="false">IF(AND($B1695&lt;&gt;"",$J1695&gt;=Boshqaruv!$C$9,$J1695&lt;=Boshqaruv!$C$10,$K1695&lt;&gt;"",$K1695&lt;=Boshqaruv!$C$10),IF(COUNTIFS($B$4:$B1694,$B1695,$C$4:$C1694,$C1695,$J$4:$J1694,"&gt;="&amp;Boshqaruv!$C$9,$J$4:$J1694,"&lt;="&amp;Boshqaruv!$C$10,$K$4:$K1694,"&lt;&gt;",$K$4:$K1694,"&lt;="&amp;Boshqaruv!$C$10)=0,1,0),0)</f>
        <v>0</v>
      </c>
      <c r="S1695" s="28" t="n">
        <f aca="false">IF($P1695=1,IF(COUNTIFS($B$4:$B1694,$B1695,$C$4:$C1694,$C1695,$P$4:$P1694,1)=0,1,0),0)</f>
        <v>0</v>
      </c>
      <c r="T1695" s="12"/>
    </row>
    <row r="1696" customFormat="false" ht="15" hidden="false" customHeight="false" outlineLevel="0" collapsed="false">
      <c r="A1696" s="20" t="n">
        <v>1692</v>
      </c>
      <c r="B1696" s="12"/>
      <c r="C1696" s="13"/>
      <c r="D1696" s="24"/>
      <c r="E1696" s="12"/>
      <c r="F1696" s="12"/>
      <c r="G1696" s="25"/>
      <c r="H1696" s="25"/>
      <c r="I1696" s="25"/>
      <c r="J1696" s="13"/>
      <c r="K1696" s="13"/>
      <c r="L1696" s="25"/>
      <c r="M1696" s="14" t="str">
        <f aca="false">IF(OR($C1696="",$J1696=""),"",INT(($J1696-$C1696)/365.25))</f>
        <v/>
      </c>
      <c r="N1696" s="14" t="str">
        <f aca="false">IF($M1696="","",IF($M1696&lt;2,"Ha","Yo'q"))</f>
        <v/>
      </c>
      <c r="O1696" s="14" t="str">
        <f aca="false">IF($M1696="","",IF(AND($M1696&gt;=7,$M1696&lt;=17),"Ha","Yo'q"))</f>
        <v/>
      </c>
      <c r="P1696" s="14" t="str">
        <f aca="false">IF(AND($B1696&lt;&gt;"",$J1696&lt;&gt;"",$J1696&lt;=Boshqaruv!$C$10,OR($K1696="",$K1696&gt;Boshqaruv!$C$10),$L1696&lt;&gt;"Tibbiy qarshi ko'rsatma"),1,"")</f>
        <v/>
      </c>
      <c r="Q1696" s="28" t="n">
        <f aca="false">IF(AND($B1696&lt;&gt;"",$J1696&gt;=Boshqaruv!$C$9,$J1696&lt;=Boshqaruv!$C$10),IF(COUNTIFS($B$4:$B1695,$B1696,$C$4:$C1695,$C1696,$J$4:$J1695,"&gt;="&amp;Boshqaruv!$C$9,$J$4:$J1695,"&lt;="&amp;Boshqaruv!$C$10)=0,1,0),0)</f>
        <v>0</v>
      </c>
      <c r="R1696" s="28" t="n">
        <f aca="false">IF(AND($B1696&lt;&gt;"",$J1696&gt;=Boshqaruv!$C$9,$J1696&lt;=Boshqaruv!$C$10,$K1696&lt;&gt;"",$K1696&lt;=Boshqaruv!$C$10),IF(COUNTIFS($B$4:$B1695,$B1696,$C$4:$C1695,$C1696,$J$4:$J1695,"&gt;="&amp;Boshqaruv!$C$9,$J$4:$J1695,"&lt;="&amp;Boshqaruv!$C$10,$K$4:$K1695,"&lt;&gt;",$K$4:$K1695,"&lt;="&amp;Boshqaruv!$C$10)=0,1,0),0)</f>
        <v>0</v>
      </c>
      <c r="S1696" s="28" t="n">
        <f aca="false">IF($P1696=1,IF(COUNTIFS($B$4:$B1695,$B1696,$C$4:$C1695,$C1696,$P$4:$P1695,1)=0,1,0),0)</f>
        <v>0</v>
      </c>
      <c r="T1696" s="12"/>
    </row>
    <row r="1697" customFormat="false" ht="15" hidden="false" customHeight="false" outlineLevel="0" collapsed="false">
      <c r="A1697" s="20" t="n">
        <v>1693</v>
      </c>
      <c r="B1697" s="12"/>
      <c r="C1697" s="13"/>
      <c r="D1697" s="24"/>
      <c r="E1697" s="12"/>
      <c r="F1697" s="12"/>
      <c r="G1697" s="25"/>
      <c r="H1697" s="25"/>
      <c r="I1697" s="25"/>
      <c r="J1697" s="13"/>
      <c r="K1697" s="13"/>
      <c r="L1697" s="25"/>
      <c r="M1697" s="14" t="str">
        <f aca="false">IF(OR($C1697="",$J1697=""),"",INT(($J1697-$C1697)/365.25))</f>
        <v/>
      </c>
      <c r="N1697" s="14" t="str">
        <f aca="false">IF($M1697="","",IF($M1697&lt;2,"Ha","Yo'q"))</f>
        <v/>
      </c>
      <c r="O1697" s="14" t="str">
        <f aca="false">IF($M1697="","",IF(AND($M1697&gt;=7,$M1697&lt;=17),"Ha","Yo'q"))</f>
        <v/>
      </c>
      <c r="P1697" s="14" t="str">
        <f aca="false">IF(AND($B1697&lt;&gt;"",$J1697&lt;&gt;"",$J1697&lt;=Boshqaruv!$C$10,OR($K1697="",$K1697&gt;Boshqaruv!$C$10),$L1697&lt;&gt;"Tibbiy qarshi ko'rsatma"),1,"")</f>
        <v/>
      </c>
      <c r="Q1697" s="28" t="n">
        <f aca="false">IF(AND($B1697&lt;&gt;"",$J1697&gt;=Boshqaruv!$C$9,$J1697&lt;=Boshqaruv!$C$10),IF(COUNTIFS($B$4:$B1696,$B1697,$C$4:$C1696,$C1697,$J$4:$J1696,"&gt;="&amp;Boshqaruv!$C$9,$J$4:$J1696,"&lt;="&amp;Boshqaruv!$C$10)=0,1,0),0)</f>
        <v>0</v>
      </c>
      <c r="R1697" s="28" t="n">
        <f aca="false">IF(AND($B1697&lt;&gt;"",$J1697&gt;=Boshqaruv!$C$9,$J1697&lt;=Boshqaruv!$C$10,$K1697&lt;&gt;"",$K1697&lt;=Boshqaruv!$C$10),IF(COUNTIFS($B$4:$B1696,$B1697,$C$4:$C1696,$C1697,$J$4:$J1696,"&gt;="&amp;Boshqaruv!$C$9,$J$4:$J1696,"&lt;="&amp;Boshqaruv!$C$10,$K$4:$K1696,"&lt;&gt;",$K$4:$K1696,"&lt;="&amp;Boshqaruv!$C$10)=0,1,0),0)</f>
        <v>0</v>
      </c>
      <c r="S1697" s="28" t="n">
        <f aca="false">IF($P1697=1,IF(COUNTIFS($B$4:$B1696,$B1697,$C$4:$C1696,$C1697,$P$4:$P1696,1)=0,1,0),0)</f>
        <v>0</v>
      </c>
      <c r="T1697" s="12"/>
    </row>
    <row r="1698" customFormat="false" ht="15" hidden="false" customHeight="false" outlineLevel="0" collapsed="false">
      <c r="A1698" s="20" t="n">
        <v>1694</v>
      </c>
      <c r="B1698" s="12"/>
      <c r="C1698" s="13"/>
      <c r="D1698" s="24"/>
      <c r="E1698" s="12"/>
      <c r="F1698" s="12"/>
      <c r="G1698" s="25"/>
      <c r="H1698" s="25"/>
      <c r="I1698" s="25"/>
      <c r="J1698" s="13"/>
      <c r="K1698" s="13"/>
      <c r="L1698" s="25"/>
      <c r="M1698" s="14" t="str">
        <f aca="false">IF(OR($C1698="",$J1698=""),"",INT(($J1698-$C1698)/365.25))</f>
        <v/>
      </c>
      <c r="N1698" s="14" t="str">
        <f aca="false">IF($M1698="","",IF($M1698&lt;2,"Ha","Yo'q"))</f>
        <v/>
      </c>
      <c r="O1698" s="14" t="str">
        <f aca="false">IF($M1698="","",IF(AND($M1698&gt;=7,$M1698&lt;=17),"Ha","Yo'q"))</f>
        <v/>
      </c>
      <c r="P1698" s="14" t="str">
        <f aca="false">IF(AND($B1698&lt;&gt;"",$J1698&lt;&gt;"",$J1698&lt;=Boshqaruv!$C$10,OR($K1698="",$K1698&gt;Boshqaruv!$C$10),$L1698&lt;&gt;"Tibbiy qarshi ko'rsatma"),1,"")</f>
        <v/>
      </c>
      <c r="Q1698" s="28" t="n">
        <f aca="false">IF(AND($B1698&lt;&gt;"",$J1698&gt;=Boshqaruv!$C$9,$J1698&lt;=Boshqaruv!$C$10),IF(COUNTIFS($B$4:$B1697,$B1698,$C$4:$C1697,$C1698,$J$4:$J1697,"&gt;="&amp;Boshqaruv!$C$9,$J$4:$J1697,"&lt;="&amp;Boshqaruv!$C$10)=0,1,0),0)</f>
        <v>0</v>
      </c>
      <c r="R1698" s="28" t="n">
        <f aca="false">IF(AND($B1698&lt;&gt;"",$J1698&gt;=Boshqaruv!$C$9,$J1698&lt;=Boshqaruv!$C$10,$K1698&lt;&gt;"",$K1698&lt;=Boshqaruv!$C$10),IF(COUNTIFS($B$4:$B1697,$B1698,$C$4:$C1697,$C1698,$J$4:$J1697,"&gt;="&amp;Boshqaruv!$C$9,$J$4:$J1697,"&lt;="&amp;Boshqaruv!$C$10,$K$4:$K1697,"&lt;&gt;",$K$4:$K1697,"&lt;="&amp;Boshqaruv!$C$10)=0,1,0),0)</f>
        <v>0</v>
      </c>
      <c r="S1698" s="28" t="n">
        <f aca="false">IF($P1698=1,IF(COUNTIFS($B$4:$B1697,$B1698,$C$4:$C1697,$C1698,$P$4:$P1697,1)=0,1,0),0)</f>
        <v>0</v>
      </c>
      <c r="T1698" s="12"/>
    </row>
    <row r="1699" customFormat="false" ht="15" hidden="false" customHeight="false" outlineLevel="0" collapsed="false">
      <c r="A1699" s="20" t="n">
        <v>1695</v>
      </c>
      <c r="B1699" s="12"/>
      <c r="C1699" s="13"/>
      <c r="D1699" s="24"/>
      <c r="E1699" s="12"/>
      <c r="F1699" s="12"/>
      <c r="G1699" s="25"/>
      <c r="H1699" s="25"/>
      <c r="I1699" s="25"/>
      <c r="J1699" s="13"/>
      <c r="K1699" s="13"/>
      <c r="L1699" s="25"/>
      <c r="M1699" s="14" t="str">
        <f aca="false">IF(OR($C1699="",$J1699=""),"",INT(($J1699-$C1699)/365.25))</f>
        <v/>
      </c>
      <c r="N1699" s="14" t="str">
        <f aca="false">IF($M1699="","",IF($M1699&lt;2,"Ha","Yo'q"))</f>
        <v/>
      </c>
      <c r="O1699" s="14" t="str">
        <f aca="false">IF($M1699="","",IF(AND($M1699&gt;=7,$M1699&lt;=17),"Ha","Yo'q"))</f>
        <v/>
      </c>
      <c r="P1699" s="14" t="str">
        <f aca="false">IF(AND($B1699&lt;&gt;"",$J1699&lt;&gt;"",$J1699&lt;=Boshqaruv!$C$10,OR($K1699="",$K1699&gt;Boshqaruv!$C$10),$L1699&lt;&gt;"Tibbiy qarshi ko'rsatma"),1,"")</f>
        <v/>
      </c>
      <c r="Q1699" s="28" t="n">
        <f aca="false">IF(AND($B1699&lt;&gt;"",$J1699&gt;=Boshqaruv!$C$9,$J1699&lt;=Boshqaruv!$C$10),IF(COUNTIFS($B$4:$B1698,$B1699,$C$4:$C1698,$C1699,$J$4:$J1698,"&gt;="&amp;Boshqaruv!$C$9,$J$4:$J1698,"&lt;="&amp;Boshqaruv!$C$10)=0,1,0),0)</f>
        <v>0</v>
      </c>
      <c r="R1699" s="28" t="n">
        <f aca="false">IF(AND($B1699&lt;&gt;"",$J1699&gt;=Boshqaruv!$C$9,$J1699&lt;=Boshqaruv!$C$10,$K1699&lt;&gt;"",$K1699&lt;=Boshqaruv!$C$10),IF(COUNTIFS($B$4:$B1698,$B1699,$C$4:$C1698,$C1699,$J$4:$J1698,"&gt;="&amp;Boshqaruv!$C$9,$J$4:$J1698,"&lt;="&amp;Boshqaruv!$C$10,$K$4:$K1698,"&lt;&gt;",$K$4:$K1698,"&lt;="&amp;Boshqaruv!$C$10)=0,1,0),0)</f>
        <v>0</v>
      </c>
      <c r="S1699" s="28" t="n">
        <f aca="false">IF($P1699=1,IF(COUNTIFS($B$4:$B1698,$B1699,$C$4:$C1698,$C1699,$P$4:$P1698,1)=0,1,0),0)</f>
        <v>0</v>
      </c>
      <c r="T1699" s="12"/>
    </row>
    <row r="1700" customFormat="false" ht="15" hidden="false" customHeight="false" outlineLevel="0" collapsed="false">
      <c r="A1700" s="20" t="n">
        <v>1696</v>
      </c>
      <c r="B1700" s="12"/>
      <c r="C1700" s="13"/>
      <c r="D1700" s="24"/>
      <c r="E1700" s="12"/>
      <c r="F1700" s="12"/>
      <c r="G1700" s="25"/>
      <c r="H1700" s="25"/>
      <c r="I1700" s="25"/>
      <c r="J1700" s="13"/>
      <c r="K1700" s="13"/>
      <c r="L1700" s="25"/>
      <c r="M1700" s="14" t="str">
        <f aca="false">IF(OR($C1700="",$J1700=""),"",INT(($J1700-$C1700)/365.25))</f>
        <v/>
      </c>
      <c r="N1700" s="14" t="str">
        <f aca="false">IF($M1700="","",IF($M1700&lt;2,"Ha","Yo'q"))</f>
        <v/>
      </c>
      <c r="O1700" s="14" t="str">
        <f aca="false">IF($M1700="","",IF(AND($M1700&gt;=7,$M1700&lt;=17),"Ha","Yo'q"))</f>
        <v/>
      </c>
      <c r="P1700" s="14" t="str">
        <f aca="false">IF(AND($B1700&lt;&gt;"",$J1700&lt;&gt;"",$J1700&lt;=Boshqaruv!$C$10,OR($K1700="",$K1700&gt;Boshqaruv!$C$10),$L1700&lt;&gt;"Tibbiy qarshi ko'rsatma"),1,"")</f>
        <v/>
      </c>
      <c r="Q1700" s="28" t="n">
        <f aca="false">IF(AND($B1700&lt;&gt;"",$J1700&gt;=Boshqaruv!$C$9,$J1700&lt;=Boshqaruv!$C$10),IF(COUNTIFS($B$4:$B1699,$B1700,$C$4:$C1699,$C1700,$J$4:$J1699,"&gt;="&amp;Boshqaruv!$C$9,$J$4:$J1699,"&lt;="&amp;Boshqaruv!$C$10)=0,1,0),0)</f>
        <v>0</v>
      </c>
      <c r="R1700" s="28" t="n">
        <f aca="false">IF(AND($B1700&lt;&gt;"",$J1700&gt;=Boshqaruv!$C$9,$J1700&lt;=Boshqaruv!$C$10,$K1700&lt;&gt;"",$K1700&lt;=Boshqaruv!$C$10),IF(COUNTIFS($B$4:$B1699,$B1700,$C$4:$C1699,$C1700,$J$4:$J1699,"&gt;="&amp;Boshqaruv!$C$9,$J$4:$J1699,"&lt;="&amp;Boshqaruv!$C$10,$K$4:$K1699,"&lt;&gt;",$K$4:$K1699,"&lt;="&amp;Boshqaruv!$C$10)=0,1,0),0)</f>
        <v>0</v>
      </c>
      <c r="S1700" s="28" t="n">
        <f aca="false">IF($P1700=1,IF(COUNTIFS($B$4:$B1699,$B1700,$C$4:$C1699,$C1700,$P$4:$P1699,1)=0,1,0),0)</f>
        <v>0</v>
      </c>
      <c r="T1700" s="12"/>
    </row>
    <row r="1701" customFormat="false" ht="15" hidden="false" customHeight="false" outlineLevel="0" collapsed="false">
      <c r="A1701" s="20" t="n">
        <v>1697</v>
      </c>
      <c r="B1701" s="12"/>
      <c r="C1701" s="13"/>
      <c r="D1701" s="24"/>
      <c r="E1701" s="12"/>
      <c r="F1701" s="12"/>
      <c r="G1701" s="25"/>
      <c r="H1701" s="25"/>
      <c r="I1701" s="25"/>
      <c r="J1701" s="13"/>
      <c r="K1701" s="13"/>
      <c r="L1701" s="25"/>
      <c r="M1701" s="14" t="str">
        <f aca="false">IF(OR($C1701="",$J1701=""),"",INT(($J1701-$C1701)/365.25))</f>
        <v/>
      </c>
      <c r="N1701" s="14" t="str">
        <f aca="false">IF($M1701="","",IF($M1701&lt;2,"Ha","Yo'q"))</f>
        <v/>
      </c>
      <c r="O1701" s="14" t="str">
        <f aca="false">IF($M1701="","",IF(AND($M1701&gt;=7,$M1701&lt;=17),"Ha","Yo'q"))</f>
        <v/>
      </c>
      <c r="P1701" s="14" t="str">
        <f aca="false">IF(AND($B1701&lt;&gt;"",$J1701&lt;&gt;"",$J1701&lt;=Boshqaruv!$C$10,OR($K1701="",$K1701&gt;Boshqaruv!$C$10),$L1701&lt;&gt;"Tibbiy qarshi ko'rsatma"),1,"")</f>
        <v/>
      </c>
      <c r="Q1701" s="28" t="n">
        <f aca="false">IF(AND($B1701&lt;&gt;"",$J1701&gt;=Boshqaruv!$C$9,$J1701&lt;=Boshqaruv!$C$10),IF(COUNTIFS($B$4:$B1700,$B1701,$C$4:$C1700,$C1701,$J$4:$J1700,"&gt;="&amp;Boshqaruv!$C$9,$J$4:$J1700,"&lt;="&amp;Boshqaruv!$C$10)=0,1,0),0)</f>
        <v>0</v>
      </c>
      <c r="R1701" s="28" t="n">
        <f aca="false">IF(AND($B1701&lt;&gt;"",$J1701&gt;=Boshqaruv!$C$9,$J1701&lt;=Boshqaruv!$C$10,$K1701&lt;&gt;"",$K1701&lt;=Boshqaruv!$C$10),IF(COUNTIFS($B$4:$B1700,$B1701,$C$4:$C1700,$C1701,$J$4:$J1700,"&gt;="&amp;Boshqaruv!$C$9,$J$4:$J1700,"&lt;="&amp;Boshqaruv!$C$10,$K$4:$K1700,"&lt;&gt;",$K$4:$K1700,"&lt;="&amp;Boshqaruv!$C$10)=0,1,0),0)</f>
        <v>0</v>
      </c>
      <c r="S1701" s="28" t="n">
        <f aca="false">IF($P1701=1,IF(COUNTIFS($B$4:$B1700,$B1701,$C$4:$C1700,$C1701,$P$4:$P1700,1)=0,1,0),0)</f>
        <v>0</v>
      </c>
      <c r="T1701" s="12"/>
    </row>
    <row r="1702" customFormat="false" ht="15" hidden="false" customHeight="false" outlineLevel="0" collapsed="false">
      <c r="A1702" s="20" t="n">
        <v>1698</v>
      </c>
      <c r="B1702" s="12"/>
      <c r="C1702" s="13"/>
      <c r="D1702" s="24"/>
      <c r="E1702" s="12"/>
      <c r="F1702" s="12"/>
      <c r="G1702" s="25"/>
      <c r="H1702" s="25"/>
      <c r="I1702" s="25"/>
      <c r="J1702" s="13"/>
      <c r="K1702" s="13"/>
      <c r="L1702" s="25"/>
      <c r="M1702" s="14" t="str">
        <f aca="false">IF(OR($C1702="",$J1702=""),"",INT(($J1702-$C1702)/365.25))</f>
        <v/>
      </c>
      <c r="N1702" s="14" t="str">
        <f aca="false">IF($M1702="","",IF($M1702&lt;2,"Ha","Yo'q"))</f>
        <v/>
      </c>
      <c r="O1702" s="14" t="str">
        <f aca="false">IF($M1702="","",IF(AND($M1702&gt;=7,$M1702&lt;=17),"Ha","Yo'q"))</f>
        <v/>
      </c>
      <c r="P1702" s="14" t="str">
        <f aca="false">IF(AND($B1702&lt;&gt;"",$J1702&lt;&gt;"",$J1702&lt;=Boshqaruv!$C$10,OR($K1702="",$K1702&gt;Boshqaruv!$C$10),$L1702&lt;&gt;"Tibbiy qarshi ko'rsatma"),1,"")</f>
        <v/>
      </c>
      <c r="Q1702" s="28" t="n">
        <f aca="false">IF(AND($B1702&lt;&gt;"",$J1702&gt;=Boshqaruv!$C$9,$J1702&lt;=Boshqaruv!$C$10),IF(COUNTIFS($B$4:$B1701,$B1702,$C$4:$C1701,$C1702,$J$4:$J1701,"&gt;="&amp;Boshqaruv!$C$9,$J$4:$J1701,"&lt;="&amp;Boshqaruv!$C$10)=0,1,0),0)</f>
        <v>0</v>
      </c>
      <c r="R1702" s="28" t="n">
        <f aca="false">IF(AND($B1702&lt;&gt;"",$J1702&gt;=Boshqaruv!$C$9,$J1702&lt;=Boshqaruv!$C$10,$K1702&lt;&gt;"",$K1702&lt;=Boshqaruv!$C$10),IF(COUNTIFS($B$4:$B1701,$B1702,$C$4:$C1701,$C1702,$J$4:$J1701,"&gt;="&amp;Boshqaruv!$C$9,$J$4:$J1701,"&lt;="&amp;Boshqaruv!$C$10,$K$4:$K1701,"&lt;&gt;",$K$4:$K1701,"&lt;="&amp;Boshqaruv!$C$10)=0,1,0),0)</f>
        <v>0</v>
      </c>
      <c r="S1702" s="28" t="n">
        <f aca="false">IF($P1702=1,IF(COUNTIFS($B$4:$B1701,$B1702,$C$4:$C1701,$C1702,$P$4:$P1701,1)=0,1,0),0)</f>
        <v>0</v>
      </c>
      <c r="T1702" s="12"/>
    </row>
    <row r="1703" customFormat="false" ht="15" hidden="false" customHeight="false" outlineLevel="0" collapsed="false">
      <c r="A1703" s="20" t="n">
        <v>1699</v>
      </c>
      <c r="B1703" s="12"/>
      <c r="C1703" s="13"/>
      <c r="D1703" s="24"/>
      <c r="E1703" s="12"/>
      <c r="F1703" s="12"/>
      <c r="G1703" s="25"/>
      <c r="H1703" s="25"/>
      <c r="I1703" s="25"/>
      <c r="J1703" s="13"/>
      <c r="K1703" s="13"/>
      <c r="L1703" s="25"/>
      <c r="M1703" s="14" t="str">
        <f aca="false">IF(OR($C1703="",$J1703=""),"",INT(($J1703-$C1703)/365.25))</f>
        <v/>
      </c>
      <c r="N1703" s="14" t="str">
        <f aca="false">IF($M1703="","",IF($M1703&lt;2,"Ha","Yo'q"))</f>
        <v/>
      </c>
      <c r="O1703" s="14" t="str">
        <f aca="false">IF($M1703="","",IF(AND($M1703&gt;=7,$M1703&lt;=17),"Ha","Yo'q"))</f>
        <v/>
      </c>
      <c r="P1703" s="14" t="str">
        <f aca="false">IF(AND($B1703&lt;&gt;"",$J1703&lt;&gt;"",$J1703&lt;=Boshqaruv!$C$10,OR($K1703="",$K1703&gt;Boshqaruv!$C$10),$L1703&lt;&gt;"Tibbiy qarshi ko'rsatma"),1,"")</f>
        <v/>
      </c>
      <c r="Q1703" s="28" t="n">
        <f aca="false">IF(AND($B1703&lt;&gt;"",$J1703&gt;=Boshqaruv!$C$9,$J1703&lt;=Boshqaruv!$C$10),IF(COUNTIFS($B$4:$B1702,$B1703,$C$4:$C1702,$C1703,$J$4:$J1702,"&gt;="&amp;Boshqaruv!$C$9,$J$4:$J1702,"&lt;="&amp;Boshqaruv!$C$10)=0,1,0),0)</f>
        <v>0</v>
      </c>
      <c r="R1703" s="28" t="n">
        <f aca="false">IF(AND($B1703&lt;&gt;"",$J1703&gt;=Boshqaruv!$C$9,$J1703&lt;=Boshqaruv!$C$10,$K1703&lt;&gt;"",$K1703&lt;=Boshqaruv!$C$10),IF(COUNTIFS($B$4:$B1702,$B1703,$C$4:$C1702,$C1703,$J$4:$J1702,"&gt;="&amp;Boshqaruv!$C$9,$J$4:$J1702,"&lt;="&amp;Boshqaruv!$C$10,$K$4:$K1702,"&lt;&gt;",$K$4:$K1702,"&lt;="&amp;Boshqaruv!$C$10)=0,1,0),0)</f>
        <v>0</v>
      </c>
      <c r="S1703" s="28" t="n">
        <f aca="false">IF($P1703=1,IF(COUNTIFS($B$4:$B1702,$B1703,$C$4:$C1702,$C1703,$P$4:$P1702,1)=0,1,0),0)</f>
        <v>0</v>
      </c>
      <c r="T1703" s="12"/>
    </row>
    <row r="1704" customFormat="false" ht="15" hidden="false" customHeight="false" outlineLevel="0" collapsed="false">
      <c r="A1704" s="20" t="n">
        <v>1700</v>
      </c>
      <c r="B1704" s="12"/>
      <c r="C1704" s="13"/>
      <c r="D1704" s="24"/>
      <c r="E1704" s="12"/>
      <c r="F1704" s="12"/>
      <c r="G1704" s="25"/>
      <c r="H1704" s="25"/>
      <c r="I1704" s="25"/>
      <c r="J1704" s="13"/>
      <c r="K1704" s="13"/>
      <c r="L1704" s="25"/>
      <c r="M1704" s="14" t="str">
        <f aca="false">IF(OR($C1704="",$J1704=""),"",INT(($J1704-$C1704)/365.25))</f>
        <v/>
      </c>
      <c r="N1704" s="14" t="str">
        <f aca="false">IF($M1704="","",IF($M1704&lt;2,"Ha","Yo'q"))</f>
        <v/>
      </c>
      <c r="O1704" s="14" t="str">
        <f aca="false">IF($M1704="","",IF(AND($M1704&gt;=7,$M1704&lt;=17),"Ha","Yo'q"))</f>
        <v/>
      </c>
      <c r="P1704" s="14" t="str">
        <f aca="false">IF(AND($B1704&lt;&gt;"",$J1704&lt;&gt;"",$J1704&lt;=Boshqaruv!$C$10,OR($K1704="",$K1704&gt;Boshqaruv!$C$10),$L1704&lt;&gt;"Tibbiy qarshi ko'rsatma"),1,"")</f>
        <v/>
      </c>
      <c r="Q1704" s="28" t="n">
        <f aca="false">IF(AND($B1704&lt;&gt;"",$J1704&gt;=Boshqaruv!$C$9,$J1704&lt;=Boshqaruv!$C$10),IF(COUNTIFS($B$4:$B1703,$B1704,$C$4:$C1703,$C1704,$J$4:$J1703,"&gt;="&amp;Boshqaruv!$C$9,$J$4:$J1703,"&lt;="&amp;Boshqaruv!$C$10)=0,1,0),0)</f>
        <v>0</v>
      </c>
      <c r="R1704" s="28" t="n">
        <f aca="false">IF(AND($B1704&lt;&gt;"",$J1704&gt;=Boshqaruv!$C$9,$J1704&lt;=Boshqaruv!$C$10,$K1704&lt;&gt;"",$K1704&lt;=Boshqaruv!$C$10),IF(COUNTIFS($B$4:$B1703,$B1704,$C$4:$C1703,$C1704,$J$4:$J1703,"&gt;="&amp;Boshqaruv!$C$9,$J$4:$J1703,"&lt;="&amp;Boshqaruv!$C$10,$K$4:$K1703,"&lt;&gt;",$K$4:$K1703,"&lt;="&amp;Boshqaruv!$C$10)=0,1,0),0)</f>
        <v>0</v>
      </c>
      <c r="S1704" s="28" t="n">
        <f aca="false">IF($P1704=1,IF(COUNTIFS($B$4:$B1703,$B1704,$C$4:$C1703,$C1704,$P$4:$P1703,1)=0,1,0),0)</f>
        <v>0</v>
      </c>
      <c r="T1704" s="12"/>
    </row>
    <row r="1705" customFormat="false" ht="15" hidden="false" customHeight="false" outlineLevel="0" collapsed="false">
      <c r="A1705" s="20" t="n">
        <v>1701</v>
      </c>
      <c r="B1705" s="12"/>
      <c r="C1705" s="13"/>
      <c r="D1705" s="24"/>
      <c r="E1705" s="12"/>
      <c r="F1705" s="12"/>
      <c r="G1705" s="25"/>
      <c r="H1705" s="25"/>
      <c r="I1705" s="25"/>
      <c r="J1705" s="13"/>
      <c r="K1705" s="13"/>
      <c r="L1705" s="25"/>
      <c r="M1705" s="14" t="str">
        <f aca="false">IF(OR($C1705="",$J1705=""),"",INT(($J1705-$C1705)/365.25))</f>
        <v/>
      </c>
      <c r="N1705" s="14" t="str">
        <f aca="false">IF($M1705="","",IF($M1705&lt;2,"Ha","Yo'q"))</f>
        <v/>
      </c>
      <c r="O1705" s="14" t="str">
        <f aca="false">IF($M1705="","",IF(AND($M1705&gt;=7,$M1705&lt;=17),"Ha","Yo'q"))</f>
        <v/>
      </c>
      <c r="P1705" s="14" t="str">
        <f aca="false">IF(AND($B1705&lt;&gt;"",$J1705&lt;&gt;"",$J1705&lt;=Boshqaruv!$C$10,OR($K1705="",$K1705&gt;Boshqaruv!$C$10),$L1705&lt;&gt;"Tibbiy qarshi ko'rsatma"),1,"")</f>
        <v/>
      </c>
      <c r="Q1705" s="28" t="n">
        <f aca="false">IF(AND($B1705&lt;&gt;"",$J1705&gt;=Boshqaruv!$C$9,$J1705&lt;=Boshqaruv!$C$10),IF(COUNTIFS($B$4:$B1704,$B1705,$C$4:$C1704,$C1705,$J$4:$J1704,"&gt;="&amp;Boshqaruv!$C$9,$J$4:$J1704,"&lt;="&amp;Boshqaruv!$C$10)=0,1,0),0)</f>
        <v>0</v>
      </c>
      <c r="R1705" s="28" t="n">
        <f aca="false">IF(AND($B1705&lt;&gt;"",$J1705&gt;=Boshqaruv!$C$9,$J1705&lt;=Boshqaruv!$C$10,$K1705&lt;&gt;"",$K1705&lt;=Boshqaruv!$C$10),IF(COUNTIFS($B$4:$B1704,$B1705,$C$4:$C1704,$C1705,$J$4:$J1704,"&gt;="&amp;Boshqaruv!$C$9,$J$4:$J1704,"&lt;="&amp;Boshqaruv!$C$10,$K$4:$K1704,"&lt;&gt;",$K$4:$K1704,"&lt;="&amp;Boshqaruv!$C$10)=0,1,0),0)</f>
        <v>0</v>
      </c>
      <c r="S1705" s="28" t="n">
        <f aca="false">IF($P1705=1,IF(COUNTIFS($B$4:$B1704,$B1705,$C$4:$C1704,$C1705,$P$4:$P1704,1)=0,1,0),0)</f>
        <v>0</v>
      </c>
      <c r="T1705" s="12"/>
    </row>
    <row r="1706" customFormat="false" ht="15" hidden="false" customHeight="false" outlineLevel="0" collapsed="false">
      <c r="A1706" s="20" t="n">
        <v>1702</v>
      </c>
      <c r="B1706" s="12"/>
      <c r="C1706" s="13"/>
      <c r="D1706" s="24"/>
      <c r="E1706" s="12"/>
      <c r="F1706" s="12"/>
      <c r="G1706" s="25"/>
      <c r="H1706" s="25"/>
      <c r="I1706" s="25"/>
      <c r="J1706" s="13"/>
      <c r="K1706" s="13"/>
      <c r="L1706" s="25"/>
      <c r="M1706" s="14" t="str">
        <f aca="false">IF(OR($C1706="",$J1706=""),"",INT(($J1706-$C1706)/365.25))</f>
        <v/>
      </c>
      <c r="N1706" s="14" t="str">
        <f aca="false">IF($M1706="","",IF($M1706&lt;2,"Ha","Yo'q"))</f>
        <v/>
      </c>
      <c r="O1706" s="14" t="str">
        <f aca="false">IF($M1706="","",IF(AND($M1706&gt;=7,$M1706&lt;=17),"Ha","Yo'q"))</f>
        <v/>
      </c>
      <c r="P1706" s="14" t="str">
        <f aca="false">IF(AND($B1706&lt;&gt;"",$J1706&lt;&gt;"",$J1706&lt;=Boshqaruv!$C$10,OR($K1706="",$K1706&gt;Boshqaruv!$C$10),$L1706&lt;&gt;"Tibbiy qarshi ko'rsatma"),1,"")</f>
        <v/>
      </c>
      <c r="Q1706" s="28" t="n">
        <f aca="false">IF(AND($B1706&lt;&gt;"",$J1706&gt;=Boshqaruv!$C$9,$J1706&lt;=Boshqaruv!$C$10),IF(COUNTIFS($B$4:$B1705,$B1706,$C$4:$C1705,$C1706,$J$4:$J1705,"&gt;="&amp;Boshqaruv!$C$9,$J$4:$J1705,"&lt;="&amp;Boshqaruv!$C$10)=0,1,0),0)</f>
        <v>0</v>
      </c>
      <c r="R1706" s="28" t="n">
        <f aca="false">IF(AND($B1706&lt;&gt;"",$J1706&gt;=Boshqaruv!$C$9,$J1706&lt;=Boshqaruv!$C$10,$K1706&lt;&gt;"",$K1706&lt;=Boshqaruv!$C$10),IF(COUNTIFS($B$4:$B1705,$B1706,$C$4:$C1705,$C1706,$J$4:$J1705,"&gt;="&amp;Boshqaruv!$C$9,$J$4:$J1705,"&lt;="&amp;Boshqaruv!$C$10,$K$4:$K1705,"&lt;&gt;",$K$4:$K1705,"&lt;="&amp;Boshqaruv!$C$10)=0,1,0),0)</f>
        <v>0</v>
      </c>
      <c r="S1706" s="28" t="n">
        <f aca="false">IF($P1706=1,IF(COUNTIFS($B$4:$B1705,$B1706,$C$4:$C1705,$C1706,$P$4:$P1705,1)=0,1,0),0)</f>
        <v>0</v>
      </c>
      <c r="T1706" s="12"/>
    </row>
    <row r="1707" customFormat="false" ht="15" hidden="false" customHeight="false" outlineLevel="0" collapsed="false">
      <c r="A1707" s="20" t="n">
        <v>1703</v>
      </c>
      <c r="B1707" s="12"/>
      <c r="C1707" s="13"/>
      <c r="D1707" s="24"/>
      <c r="E1707" s="12"/>
      <c r="F1707" s="12"/>
      <c r="G1707" s="25"/>
      <c r="H1707" s="25"/>
      <c r="I1707" s="25"/>
      <c r="J1707" s="13"/>
      <c r="K1707" s="13"/>
      <c r="L1707" s="25"/>
      <c r="M1707" s="14" t="str">
        <f aca="false">IF(OR($C1707="",$J1707=""),"",INT(($J1707-$C1707)/365.25))</f>
        <v/>
      </c>
      <c r="N1707" s="14" t="str">
        <f aca="false">IF($M1707="","",IF($M1707&lt;2,"Ha","Yo'q"))</f>
        <v/>
      </c>
      <c r="O1707" s="14" t="str">
        <f aca="false">IF($M1707="","",IF(AND($M1707&gt;=7,$M1707&lt;=17),"Ha","Yo'q"))</f>
        <v/>
      </c>
      <c r="P1707" s="14" t="str">
        <f aca="false">IF(AND($B1707&lt;&gt;"",$J1707&lt;&gt;"",$J1707&lt;=Boshqaruv!$C$10,OR($K1707="",$K1707&gt;Boshqaruv!$C$10),$L1707&lt;&gt;"Tibbiy qarshi ko'rsatma"),1,"")</f>
        <v/>
      </c>
      <c r="Q1707" s="28" t="n">
        <f aca="false">IF(AND($B1707&lt;&gt;"",$J1707&gt;=Boshqaruv!$C$9,$J1707&lt;=Boshqaruv!$C$10),IF(COUNTIFS($B$4:$B1706,$B1707,$C$4:$C1706,$C1707,$J$4:$J1706,"&gt;="&amp;Boshqaruv!$C$9,$J$4:$J1706,"&lt;="&amp;Boshqaruv!$C$10)=0,1,0),0)</f>
        <v>0</v>
      </c>
      <c r="R1707" s="28" t="n">
        <f aca="false">IF(AND($B1707&lt;&gt;"",$J1707&gt;=Boshqaruv!$C$9,$J1707&lt;=Boshqaruv!$C$10,$K1707&lt;&gt;"",$K1707&lt;=Boshqaruv!$C$10),IF(COUNTIFS($B$4:$B1706,$B1707,$C$4:$C1706,$C1707,$J$4:$J1706,"&gt;="&amp;Boshqaruv!$C$9,$J$4:$J1706,"&lt;="&amp;Boshqaruv!$C$10,$K$4:$K1706,"&lt;&gt;",$K$4:$K1706,"&lt;="&amp;Boshqaruv!$C$10)=0,1,0),0)</f>
        <v>0</v>
      </c>
      <c r="S1707" s="28" t="n">
        <f aca="false">IF($P1707=1,IF(COUNTIFS($B$4:$B1706,$B1707,$C$4:$C1706,$C1707,$P$4:$P1706,1)=0,1,0),0)</f>
        <v>0</v>
      </c>
      <c r="T1707" s="12"/>
    </row>
    <row r="1708" customFormat="false" ht="15" hidden="false" customHeight="false" outlineLevel="0" collapsed="false">
      <c r="A1708" s="20" t="n">
        <v>1704</v>
      </c>
      <c r="B1708" s="12"/>
      <c r="C1708" s="13"/>
      <c r="D1708" s="24"/>
      <c r="E1708" s="12"/>
      <c r="F1708" s="12"/>
      <c r="G1708" s="25"/>
      <c r="H1708" s="25"/>
      <c r="I1708" s="25"/>
      <c r="J1708" s="13"/>
      <c r="K1708" s="13"/>
      <c r="L1708" s="25"/>
      <c r="M1708" s="14" t="str">
        <f aca="false">IF(OR($C1708="",$J1708=""),"",INT(($J1708-$C1708)/365.25))</f>
        <v/>
      </c>
      <c r="N1708" s="14" t="str">
        <f aca="false">IF($M1708="","",IF($M1708&lt;2,"Ha","Yo'q"))</f>
        <v/>
      </c>
      <c r="O1708" s="14" t="str">
        <f aca="false">IF($M1708="","",IF(AND($M1708&gt;=7,$M1708&lt;=17),"Ha","Yo'q"))</f>
        <v/>
      </c>
      <c r="P1708" s="14" t="str">
        <f aca="false">IF(AND($B1708&lt;&gt;"",$J1708&lt;&gt;"",$J1708&lt;=Boshqaruv!$C$10,OR($K1708="",$K1708&gt;Boshqaruv!$C$10),$L1708&lt;&gt;"Tibbiy qarshi ko'rsatma"),1,"")</f>
        <v/>
      </c>
      <c r="Q1708" s="28" t="n">
        <f aca="false">IF(AND($B1708&lt;&gt;"",$J1708&gt;=Boshqaruv!$C$9,$J1708&lt;=Boshqaruv!$C$10),IF(COUNTIFS($B$4:$B1707,$B1708,$C$4:$C1707,$C1708,$J$4:$J1707,"&gt;="&amp;Boshqaruv!$C$9,$J$4:$J1707,"&lt;="&amp;Boshqaruv!$C$10)=0,1,0),0)</f>
        <v>0</v>
      </c>
      <c r="R1708" s="28" t="n">
        <f aca="false">IF(AND($B1708&lt;&gt;"",$J1708&gt;=Boshqaruv!$C$9,$J1708&lt;=Boshqaruv!$C$10,$K1708&lt;&gt;"",$K1708&lt;=Boshqaruv!$C$10),IF(COUNTIFS($B$4:$B1707,$B1708,$C$4:$C1707,$C1708,$J$4:$J1707,"&gt;="&amp;Boshqaruv!$C$9,$J$4:$J1707,"&lt;="&amp;Boshqaruv!$C$10,$K$4:$K1707,"&lt;&gt;",$K$4:$K1707,"&lt;="&amp;Boshqaruv!$C$10)=0,1,0),0)</f>
        <v>0</v>
      </c>
      <c r="S1708" s="28" t="n">
        <f aca="false">IF($P1708=1,IF(COUNTIFS($B$4:$B1707,$B1708,$C$4:$C1707,$C1708,$P$4:$P1707,1)=0,1,0),0)</f>
        <v>0</v>
      </c>
      <c r="T1708" s="12"/>
    </row>
    <row r="1709" customFormat="false" ht="15" hidden="false" customHeight="false" outlineLevel="0" collapsed="false">
      <c r="A1709" s="20" t="n">
        <v>1705</v>
      </c>
      <c r="B1709" s="12"/>
      <c r="C1709" s="13"/>
      <c r="D1709" s="24"/>
      <c r="E1709" s="12"/>
      <c r="F1709" s="12"/>
      <c r="G1709" s="25"/>
      <c r="H1709" s="25"/>
      <c r="I1709" s="25"/>
      <c r="J1709" s="13"/>
      <c r="K1709" s="13"/>
      <c r="L1709" s="25"/>
      <c r="M1709" s="14" t="str">
        <f aca="false">IF(OR($C1709="",$J1709=""),"",INT(($J1709-$C1709)/365.25))</f>
        <v/>
      </c>
      <c r="N1709" s="14" t="str">
        <f aca="false">IF($M1709="","",IF($M1709&lt;2,"Ha","Yo'q"))</f>
        <v/>
      </c>
      <c r="O1709" s="14" t="str">
        <f aca="false">IF($M1709="","",IF(AND($M1709&gt;=7,$M1709&lt;=17),"Ha","Yo'q"))</f>
        <v/>
      </c>
      <c r="P1709" s="14" t="str">
        <f aca="false">IF(AND($B1709&lt;&gt;"",$J1709&lt;&gt;"",$J1709&lt;=Boshqaruv!$C$10,OR($K1709="",$K1709&gt;Boshqaruv!$C$10),$L1709&lt;&gt;"Tibbiy qarshi ko'rsatma"),1,"")</f>
        <v/>
      </c>
      <c r="Q1709" s="28" t="n">
        <f aca="false">IF(AND($B1709&lt;&gt;"",$J1709&gt;=Boshqaruv!$C$9,$J1709&lt;=Boshqaruv!$C$10),IF(COUNTIFS($B$4:$B1708,$B1709,$C$4:$C1708,$C1709,$J$4:$J1708,"&gt;="&amp;Boshqaruv!$C$9,$J$4:$J1708,"&lt;="&amp;Boshqaruv!$C$10)=0,1,0),0)</f>
        <v>0</v>
      </c>
      <c r="R1709" s="28" t="n">
        <f aca="false">IF(AND($B1709&lt;&gt;"",$J1709&gt;=Boshqaruv!$C$9,$J1709&lt;=Boshqaruv!$C$10,$K1709&lt;&gt;"",$K1709&lt;=Boshqaruv!$C$10),IF(COUNTIFS($B$4:$B1708,$B1709,$C$4:$C1708,$C1709,$J$4:$J1708,"&gt;="&amp;Boshqaruv!$C$9,$J$4:$J1708,"&lt;="&amp;Boshqaruv!$C$10,$K$4:$K1708,"&lt;&gt;",$K$4:$K1708,"&lt;="&amp;Boshqaruv!$C$10)=0,1,0),0)</f>
        <v>0</v>
      </c>
      <c r="S1709" s="28" t="n">
        <f aca="false">IF($P1709=1,IF(COUNTIFS($B$4:$B1708,$B1709,$C$4:$C1708,$C1709,$P$4:$P1708,1)=0,1,0),0)</f>
        <v>0</v>
      </c>
      <c r="T1709" s="12"/>
    </row>
    <row r="1710" customFormat="false" ht="15" hidden="false" customHeight="false" outlineLevel="0" collapsed="false">
      <c r="A1710" s="20" t="n">
        <v>1706</v>
      </c>
      <c r="B1710" s="12"/>
      <c r="C1710" s="13"/>
      <c r="D1710" s="24"/>
      <c r="E1710" s="12"/>
      <c r="F1710" s="12"/>
      <c r="G1710" s="25"/>
      <c r="H1710" s="25"/>
      <c r="I1710" s="25"/>
      <c r="J1710" s="13"/>
      <c r="K1710" s="13"/>
      <c r="L1710" s="25"/>
      <c r="M1710" s="14" t="str">
        <f aca="false">IF(OR($C1710="",$J1710=""),"",INT(($J1710-$C1710)/365.25))</f>
        <v/>
      </c>
      <c r="N1710" s="14" t="str">
        <f aca="false">IF($M1710="","",IF($M1710&lt;2,"Ha","Yo'q"))</f>
        <v/>
      </c>
      <c r="O1710" s="14" t="str">
        <f aca="false">IF($M1710="","",IF(AND($M1710&gt;=7,$M1710&lt;=17),"Ha","Yo'q"))</f>
        <v/>
      </c>
      <c r="P1710" s="14" t="str">
        <f aca="false">IF(AND($B1710&lt;&gt;"",$J1710&lt;&gt;"",$J1710&lt;=Boshqaruv!$C$10,OR($K1710="",$K1710&gt;Boshqaruv!$C$10),$L1710&lt;&gt;"Tibbiy qarshi ko'rsatma"),1,"")</f>
        <v/>
      </c>
      <c r="Q1710" s="28" t="n">
        <f aca="false">IF(AND($B1710&lt;&gt;"",$J1710&gt;=Boshqaruv!$C$9,$J1710&lt;=Boshqaruv!$C$10),IF(COUNTIFS($B$4:$B1709,$B1710,$C$4:$C1709,$C1710,$J$4:$J1709,"&gt;="&amp;Boshqaruv!$C$9,$J$4:$J1709,"&lt;="&amp;Boshqaruv!$C$10)=0,1,0),0)</f>
        <v>0</v>
      </c>
      <c r="R1710" s="28" t="n">
        <f aca="false">IF(AND($B1710&lt;&gt;"",$J1710&gt;=Boshqaruv!$C$9,$J1710&lt;=Boshqaruv!$C$10,$K1710&lt;&gt;"",$K1710&lt;=Boshqaruv!$C$10),IF(COUNTIFS($B$4:$B1709,$B1710,$C$4:$C1709,$C1710,$J$4:$J1709,"&gt;="&amp;Boshqaruv!$C$9,$J$4:$J1709,"&lt;="&amp;Boshqaruv!$C$10,$K$4:$K1709,"&lt;&gt;",$K$4:$K1709,"&lt;="&amp;Boshqaruv!$C$10)=0,1,0),0)</f>
        <v>0</v>
      </c>
      <c r="S1710" s="28" t="n">
        <f aca="false">IF($P1710=1,IF(COUNTIFS($B$4:$B1709,$B1710,$C$4:$C1709,$C1710,$P$4:$P1709,1)=0,1,0),0)</f>
        <v>0</v>
      </c>
      <c r="T1710" s="12"/>
    </row>
    <row r="1711" customFormat="false" ht="15" hidden="false" customHeight="false" outlineLevel="0" collapsed="false">
      <c r="A1711" s="20" t="n">
        <v>1707</v>
      </c>
      <c r="B1711" s="12"/>
      <c r="C1711" s="13"/>
      <c r="D1711" s="24"/>
      <c r="E1711" s="12"/>
      <c r="F1711" s="12"/>
      <c r="G1711" s="25"/>
      <c r="H1711" s="25"/>
      <c r="I1711" s="25"/>
      <c r="J1711" s="13"/>
      <c r="K1711" s="13"/>
      <c r="L1711" s="25"/>
      <c r="M1711" s="14" t="str">
        <f aca="false">IF(OR($C1711="",$J1711=""),"",INT(($J1711-$C1711)/365.25))</f>
        <v/>
      </c>
      <c r="N1711" s="14" t="str">
        <f aca="false">IF($M1711="","",IF($M1711&lt;2,"Ha","Yo'q"))</f>
        <v/>
      </c>
      <c r="O1711" s="14" t="str">
        <f aca="false">IF($M1711="","",IF(AND($M1711&gt;=7,$M1711&lt;=17),"Ha","Yo'q"))</f>
        <v/>
      </c>
      <c r="P1711" s="14" t="str">
        <f aca="false">IF(AND($B1711&lt;&gt;"",$J1711&lt;&gt;"",$J1711&lt;=Boshqaruv!$C$10,OR($K1711="",$K1711&gt;Boshqaruv!$C$10),$L1711&lt;&gt;"Tibbiy qarshi ko'rsatma"),1,"")</f>
        <v/>
      </c>
      <c r="Q1711" s="28" t="n">
        <f aca="false">IF(AND($B1711&lt;&gt;"",$J1711&gt;=Boshqaruv!$C$9,$J1711&lt;=Boshqaruv!$C$10),IF(COUNTIFS($B$4:$B1710,$B1711,$C$4:$C1710,$C1711,$J$4:$J1710,"&gt;="&amp;Boshqaruv!$C$9,$J$4:$J1710,"&lt;="&amp;Boshqaruv!$C$10)=0,1,0),0)</f>
        <v>0</v>
      </c>
      <c r="R1711" s="28" t="n">
        <f aca="false">IF(AND($B1711&lt;&gt;"",$J1711&gt;=Boshqaruv!$C$9,$J1711&lt;=Boshqaruv!$C$10,$K1711&lt;&gt;"",$K1711&lt;=Boshqaruv!$C$10),IF(COUNTIFS($B$4:$B1710,$B1711,$C$4:$C1710,$C1711,$J$4:$J1710,"&gt;="&amp;Boshqaruv!$C$9,$J$4:$J1710,"&lt;="&amp;Boshqaruv!$C$10,$K$4:$K1710,"&lt;&gt;",$K$4:$K1710,"&lt;="&amp;Boshqaruv!$C$10)=0,1,0),0)</f>
        <v>0</v>
      </c>
      <c r="S1711" s="28" t="n">
        <f aca="false">IF($P1711=1,IF(COUNTIFS($B$4:$B1710,$B1711,$C$4:$C1710,$C1711,$P$4:$P1710,1)=0,1,0),0)</f>
        <v>0</v>
      </c>
      <c r="T1711" s="12"/>
    </row>
    <row r="1712" customFormat="false" ht="15" hidden="false" customHeight="false" outlineLevel="0" collapsed="false">
      <c r="A1712" s="20" t="n">
        <v>1708</v>
      </c>
      <c r="B1712" s="12"/>
      <c r="C1712" s="13"/>
      <c r="D1712" s="24"/>
      <c r="E1712" s="12"/>
      <c r="F1712" s="12"/>
      <c r="G1712" s="25"/>
      <c r="H1712" s="25"/>
      <c r="I1712" s="25"/>
      <c r="J1712" s="13"/>
      <c r="K1712" s="13"/>
      <c r="L1712" s="25"/>
      <c r="M1712" s="14" t="str">
        <f aca="false">IF(OR($C1712="",$J1712=""),"",INT(($J1712-$C1712)/365.25))</f>
        <v/>
      </c>
      <c r="N1712" s="14" t="str">
        <f aca="false">IF($M1712="","",IF($M1712&lt;2,"Ha","Yo'q"))</f>
        <v/>
      </c>
      <c r="O1712" s="14" t="str">
        <f aca="false">IF($M1712="","",IF(AND($M1712&gt;=7,$M1712&lt;=17),"Ha","Yo'q"))</f>
        <v/>
      </c>
      <c r="P1712" s="14" t="str">
        <f aca="false">IF(AND($B1712&lt;&gt;"",$J1712&lt;&gt;"",$J1712&lt;=Boshqaruv!$C$10,OR($K1712="",$K1712&gt;Boshqaruv!$C$10),$L1712&lt;&gt;"Tibbiy qarshi ko'rsatma"),1,"")</f>
        <v/>
      </c>
      <c r="Q1712" s="28" t="n">
        <f aca="false">IF(AND($B1712&lt;&gt;"",$J1712&gt;=Boshqaruv!$C$9,$J1712&lt;=Boshqaruv!$C$10),IF(COUNTIFS($B$4:$B1711,$B1712,$C$4:$C1711,$C1712,$J$4:$J1711,"&gt;="&amp;Boshqaruv!$C$9,$J$4:$J1711,"&lt;="&amp;Boshqaruv!$C$10)=0,1,0),0)</f>
        <v>0</v>
      </c>
      <c r="R1712" s="28" t="n">
        <f aca="false">IF(AND($B1712&lt;&gt;"",$J1712&gt;=Boshqaruv!$C$9,$J1712&lt;=Boshqaruv!$C$10,$K1712&lt;&gt;"",$K1712&lt;=Boshqaruv!$C$10),IF(COUNTIFS($B$4:$B1711,$B1712,$C$4:$C1711,$C1712,$J$4:$J1711,"&gt;="&amp;Boshqaruv!$C$9,$J$4:$J1711,"&lt;="&amp;Boshqaruv!$C$10,$K$4:$K1711,"&lt;&gt;",$K$4:$K1711,"&lt;="&amp;Boshqaruv!$C$10)=0,1,0),0)</f>
        <v>0</v>
      </c>
      <c r="S1712" s="28" t="n">
        <f aca="false">IF($P1712=1,IF(COUNTIFS($B$4:$B1711,$B1712,$C$4:$C1711,$C1712,$P$4:$P1711,1)=0,1,0),0)</f>
        <v>0</v>
      </c>
      <c r="T1712" s="12"/>
    </row>
    <row r="1713" customFormat="false" ht="15" hidden="false" customHeight="false" outlineLevel="0" collapsed="false">
      <c r="A1713" s="20" t="n">
        <v>1709</v>
      </c>
      <c r="B1713" s="12"/>
      <c r="C1713" s="13"/>
      <c r="D1713" s="24"/>
      <c r="E1713" s="12"/>
      <c r="F1713" s="12"/>
      <c r="G1713" s="25"/>
      <c r="H1713" s="25"/>
      <c r="I1713" s="25"/>
      <c r="J1713" s="13"/>
      <c r="K1713" s="13"/>
      <c r="L1713" s="25"/>
      <c r="M1713" s="14" t="str">
        <f aca="false">IF(OR($C1713="",$J1713=""),"",INT(($J1713-$C1713)/365.25))</f>
        <v/>
      </c>
      <c r="N1713" s="14" t="str">
        <f aca="false">IF($M1713="","",IF($M1713&lt;2,"Ha","Yo'q"))</f>
        <v/>
      </c>
      <c r="O1713" s="14" t="str">
        <f aca="false">IF($M1713="","",IF(AND($M1713&gt;=7,$M1713&lt;=17),"Ha","Yo'q"))</f>
        <v/>
      </c>
      <c r="P1713" s="14" t="str">
        <f aca="false">IF(AND($B1713&lt;&gt;"",$J1713&lt;&gt;"",$J1713&lt;=Boshqaruv!$C$10,OR($K1713="",$K1713&gt;Boshqaruv!$C$10),$L1713&lt;&gt;"Tibbiy qarshi ko'rsatma"),1,"")</f>
        <v/>
      </c>
      <c r="Q1713" s="28" t="n">
        <f aca="false">IF(AND($B1713&lt;&gt;"",$J1713&gt;=Boshqaruv!$C$9,$J1713&lt;=Boshqaruv!$C$10),IF(COUNTIFS($B$4:$B1712,$B1713,$C$4:$C1712,$C1713,$J$4:$J1712,"&gt;="&amp;Boshqaruv!$C$9,$J$4:$J1712,"&lt;="&amp;Boshqaruv!$C$10)=0,1,0),0)</f>
        <v>0</v>
      </c>
      <c r="R1713" s="28" t="n">
        <f aca="false">IF(AND($B1713&lt;&gt;"",$J1713&gt;=Boshqaruv!$C$9,$J1713&lt;=Boshqaruv!$C$10,$K1713&lt;&gt;"",$K1713&lt;=Boshqaruv!$C$10),IF(COUNTIFS($B$4:$B1712,$B1713,$C$4:$C1712,$C1713,$J$4:$J1712,"&gt;="&amp;Boshqaruv!$C$9,$J$4:$J1712,"&lt;="&amp;Boshqaruv!$C$10,$K$4:$K1712,"&lt;&gt;",$K$4:$K1712,"&lt;="&amp;Boshqaruv!$C$10)=0,1,0),0)</f>
        <v>0</v>
      </c>
      <c r="S1713" s="28" t="n">
        <f aca="false">IF($P1713=1,IF(COUNTIFS($B$4:$B1712,$B1713,$C$4:$C1712,$C1713,$P$4:$P1712,1)=0,1,0),0)</f>
        <v>0</v>
      </c>
      <c r="T1713" s="12"/>
    </row>
    <row r="1714" customFormat="false" ht="15" hidden="false" customHeight="false" outlineLevel="0" collapsed="false">
      <c r="A1714" s="20" t="n">
        <v>1710</v>
      </c>
      <c r="B1714" s="12"/>
      <c r="C1714" s="13"/>
      <c r="D1714" s="24"/>
      <c r="E1714" s="12"/>
      <c r="F1714" s="12"/>
      <c r="G1714" s="25"/>
      <c r="H1714" s="25"/>
      <c r="I1714" s="25"/>
      <c r="J1714" s="13"/>
      <c r="K1714" s="13"/>
      <c r="L1714" s="25"/>
      <c r="M1714" s="14" t="str">
        <f aca="false">IF(OR($C1714="",$J1714=""),"",INT(($J1714-$C1714)/365.25))</f>
        <v/>
      </c>
      <c r="N1714" s="14" t="str">
        <f aca="false">IF($M1714="","",IF($M1714&lt;2,"Ha","Yo'q"))</f>
        <v/>
      </c>
      <c r="O1714" s="14" t="str">
        <f aca="false">IF($M1714="","",IF(AND($M1714&gt;=7,$M1714&lt;=17),"Ha","Yo'q"))</f>
        <v/>
      </c>
      <c r="P1714" s="14" t="str">
        <f aca="false">IF(AND($B1714&lt;&gt;"",$J1714&lt;&gt;"",$J1714&lt;=Boshqaruv!$C$10,OR($K1714="",$K1714&gt;Boshqaruv!$C$10),$L1714&lt;&gt;"Tibbiy qarshi ko'rsatma"),1,"")</f>
        <v/>
      </c>
      <c r="Q1714" s="28" t="n">
        <f aca="false">IF(AND($B1714&lt;&gt;"",$J1714&gt;=Boshqaruv!$C$9,$J1714&lt;=Boshqaruv!$C$10),IF(COUNTIFS($B$4:$B1713,$B1714,$C$4:$C1713,$C1714,$J$4:$J1713,"&gt;="&amp;Boshqaruv!$C$9,$J$4:$J1713,"&lt;="&amp;Boshqaruv!$C$10)=0,1,0),0)</f>
        <v>0</v>
      </c>
      <c r="R1714" s="28" t="n">
        <f aca="false">IF(AND($B1714&lt;&gt;"",$J1714&gt;=Boshqaruv!$C$9,$J1714&lt;=Boshqaruv!$C$10,$K1714&lt;&gt;"",$K1714&lt;=Boshqaruv!$C$10),IF(COUNTIFS($B$4:$B1713,$B1714,$C$4:$C1713,$C1714,$J$4:$J1713,"&gt;="&amp;Boshqaruv!$C$9,$J$4:$J1713,"&lt;="&amp;Boshqaruv!$C$10,$K$4:$K1713,"&lt;&gt;",$K$4:$K1713,"&lt;="&amp;Boshqaruv!$C$10)=0,1,0),0)</f>
        <v>0</v>
      </c>
      <c r="S1714" s="28" t="n">
        <f aca="false">IF($P1714=1,IF(COUNTIFS($B$4:$B1713,$B1714,$C$4:$C1713,$C1714,$P$4:$P1713,1)=0,1,0),0)</f>
        <v>0</v>
      </c>
      <c r="T1714" s="12"/>
    </row>
    <row r="1715" customFormat="false" ht="15" hidden="false" customHeight="false" outlineLevel="0" collapsed="false">
      <c r="A1715" s="20" t="n">
        <v>1711</v>
      </c>
      <c r="B1715" s="12"/>
      <c r="C1715" s="13"/>
      <c r="D1715" s="24"/>
      <c r="E1715" s="12"/>
      <c r="F1715" s="12"/>
      <c r="G1715" s="25"/>
      <c r="H1715" s="25"/>
      <c r="I1715" s="25"/>
      <c r="J1715" s="13"/>
      <c r="K1715" s="13"/>
      <c r="L1715" s="25"/>
      <c r="M1715" s="14" t="str">
        <f aca="false">IF(OR($C1715="",$J1715=""),"",INT(($J1715-$C1715)/365.25))</f>
        <v/>
      </c>
      <c r="N1715" s="14" t="str">
        <f aca="false">IF($M1715="","",IF($M1715&lt;2,"Ha","Yo'q"))</f>
        <v/>
      </c>
      <c r="O1715" s="14" t="str">
        <f aca="false">IF($M1715="","",IF(AND($M1715&gt;=7,$M1715&lt;=17),"Ha","Yo'q"))</f>
        <v/>
      </c>
      <c r="P1715" s="14" t="str">
        <f aca="false">IF(AND($B1715&lt;&gt;"",$J1715&lt;&gt;"",$J1715&lt;=Boshqaruv!$C$10,OR($K1715="",$K1715&gt;Boshqaruv!$C$10),$L1715&lt;&gt;"Tibbiy qarshi ko'rsatma"),1,"")</f>
        <v/>
      </c>
      <c r="Q1715" s="28" t="n">
        <f aca="false">IF(AND($B1715&lt;&gt;"",$J1715&gt;=Boshqaruv!$C$9,$J1715&lt;=Boshqaruv!$C$10),IF(COUNTIFS($B$4:$B1714,$B1715,$C$4:$C1714,$C1715,$J$4:$J1714,"&gt;="&amp;Boshqaruv!$C$9,$J$4:$J1714,"&lt;="&amp;Boshqaruv!$C$10)=0,1,0),0)</f>
        <v>0</v>
      </c>
      <c r="R1715" s="28" t="n">
        <f aca="false">IF(AND($B1715&lt;&gt;"",$J1715&gt;=Boshqaruv!$C$9,$J1715&lt;=Boshqaruv!$C$10,$K1715&lt;&gt;"",$K1715&lt;=Boshqaruv!$C$10),IF(COUNTIFS($B$4:$B1714,$B1715,$C$4:$C1714,$C1715,$J$4:$J1714,"&gt;="&amp;Boshqaruv!$C$9,$J$4:$J1714,"&lt;="&amp;Boshqaruv!$C$10,$K$4:$K1714,"&lt;&gt;",$K$4:$K1714,"&lt;="&amp;Boshqaruv!$C$10)=0,1,0),0)</f>
        <v>0</v>
      </c>
      <c r="S1715" s="28" t="n">
        <f aca="false">IF($P1715=1,IF(COUNTIFS($B$4:$B1714,$B1715,$C$4:$C1714,$C1715,$P$4:$P1714,1)=0,1,0),0)</f>
        <v>0</v>
      </c>
      <c r="T1715" s="12"/>
    </row>
    <row r="1716" customFormat="false" ht="15" hidden="false" customHeight="false" outlineLevel="0" collapsed="false">
      <c r="A1716" s="20" t="n">
        <v>1712</v>
      </c>
      <c r="B1716" s="12"/>
      <c r="C1716" s="13"/>
      <c r="D1716" s="24"/>
      <c r="E1716" s="12"/>
      <c r="F1716" s="12"/>
      <c r="G1716" s="25"/>
      <c r="H1716" s="25"/>
      <c r="I1716" s="25"/>
      <c r="J1716" s="13"/>
      <c r="K1716" s="13"/>
      <c r="L1716" s="25"/>
      <c r="M1716" s="14" t="str">
        <f aca="false">IF(OR($C1716="",$J1716=""),"",INT(($J1716-$C1716)/365.25))</f>
        <v/>
      </c>
      <c r="N1716" s="14" t="str">
        <f aca="false">IF($M1716="","",IF($M1716&lt;2,"Ha","Yo'q"))</f>
        <v/>
      </c>
      <c r="O1716" s="14" t="str">
        <f aca="false">IF($M1716="","",IF(AND($M1716&gt;=7,$M1716&lt;=17),"Ha","Yo'q"))</f>
        <v/>
      </c>
      <c r="P1716" s="14" t="str">
        <f aca="false">IF(AND($B1716&lt;&gt;"",$J1716&lt;&gt;"",$J1716&lt;=Boshqaruv!$C$10,OR($K1716="",$K1716&gt;Boshqaruv!$C$10),$L1716&lt;&gt;"Tibbiy qarshi ko'rsatma"),1,"")</f>
        <v/>
      </c>
      <c r="Q1716" s="28" t="n">
        <f aca="false">IF(AND($B1716&lt;&gt;"",$J1716&gt;=Boshqaruv!$C$9,$J1716&lt;=Boshqaruv!$C$10),IF(COUNTIFS($B$4:$B1715,$B1716,$C$4:$C1715,$C1716,$J$4:$J1715,"&gt;="&amp;Boshqaruv!$C$9,$J$4:$J1715,"&lt;="&amp;Boshqaruv!$C$10)=0,1,0),0)</f>
        <v>0</v>
      </c>
      <c r="R1716" s="28" t="n">
        <f aca="false">IF(AND($B1716&lt;&gt;"",$J1716&gt;=Boshqaruv!$C$9,$J1716&lt;=Boshqaruv!$C$10,$K1716&lt;&gt;"",$K1716&lt;=Boshqaruv!$C$10),IF(COUNTIFS($B$4:$B1715,$B1716,$C$4:$C1715,$C1716,$J$4:$J1715,"&gt;="&amp;Boshqaruv!$C$9,$J$4:$J1715,"&lt;="&amp;Boshqaruv!$C$10,$K$4:$K1715,"&lt;&gt;",$K$4:$K1715,"&lt;="&amp;Boshqaruv!$C$10)=0,1,0),0)</f>
        <v>0</v>
      </c>
      <c r="S1716" s="28" t="n">
        <f aca="false">IF($P1716=1,IF(COUNTIFS($B$4:$B1715,$B1716,$C$4:$C1715,$C1716,$P$4:$P1715,1)=0,1,0),0)</f>
        <v>0</v>
      </c>
      <c r="T1716" s="12"/>
    </row>
    <row r="1717" customFormat="false" ht="15" hidden="false" customHeight="false" outlineLevel="0" collapsed="false">
      <c r="A1717" s="20" t="n">
        <v>1713</v>
      </c>
      <c r="B1717" s="12"/>
      <c r="C1717" s="13"/>
      <c r="D1717" s="24"/>
      <c r="E1717" s="12"/>
      <c r="F1717" s="12"/>
      <c r="G1717" s="25"/>
      <c r="H1717" s="25"/>
      <c r="I1717" s="25"/>
      <c r="J1717" s="13"/>
      <c r="K1717" s="13"/>
      <c r="L1717" s="25"/>
      <c r="M1717" s="14" t="str">
        <f aca="false">IF(OR($C1717="",$J1717=""),"",INT(($J1717-$C1717)/365.25))</f>
        <v/>
      </c>
      <c r="N1717" s="14" t="str">
        <f aca="false">IF($M1717="","",IF($M1717&lt;2,"Ha","Yo'q"))</f>
        <v/>
      </c>
      <c r="O1717" s="14" t="str">
        <f aca="false">IF($M1717="","",IF(AND($M1717&gt;=7,$M1717&lt;=17),"Ha","Yo'q"))</f>
        <v/>
      </c>
      <c r="P1717" s="14" t="str">
        <f aca="false">IF(AND($B1717&lt;&gt;"",$J1717&lt;&gt;"",$J1717&lt;=Boshqaruv!$C$10,OR($K1717="",$K1717&gt;Boshqaruv!$C$10),$L1717&lt;&gt;"Tibbiy qarshi ko'rsatma"),1,"")</f>
        <v/>
      </c>
      <c r="Q1717" s="28" t="n">
        <f aca="false">IF(AND($B1717&lt;&gt;"",$J1717&gt;=Boshqaruv!$C$9,$J1717&lt;=Boshqaruv!$C$10),IF(COUNTIFS($B$4:$B1716,$B1717,$C$4:$C1716,$C1717,$J$4:$J1716,"&gt;="&amp;Boshqaruv!$C$9,$J$4:$J1716,"&lt;="&amp;Boshqaruv!$C$10)=0,1,0),0)</f>
        <v>0</v>
      </c>
      <c r="R1717" s="28" t="n">
        <f aca="false">IF(AND($B1717&lt;&gt;"",$J1717&gt;=Boshqaruv!$C$9,$J1717&lt;=Boshqaruv!$C$10,$K1717&lt;&gt;"",$K1717&lt;=Boshqaruv!$C$10),IF(COUNTIFS($B$4:$B1716,$B1717,$C$4:$C1716,$C1717,$J$4:$J1716,"&gt;="&amp;Boshqaruv!$C$9,$J$4:$J1716,"&lt;="&amp;Boshqaruv!$C$10,$K$4:$K1716,"&lt;&gt;",$K$4:$K1716,"&lt;="&amp;Boshqaruv!$C$10)=0,1,0),0)</f>
        <v>0</v>
      </c>
      <c r="S1717" s="28" t="n">
        <f aca="false">IF($P1717=1,IF(COUNTIFS($B$4:$B1716,$B1717,$C$4:$C1716,$C1717,$P$4:$P1716,1)=0,1,0),0)</f>
        <v>0</v>
      </c>
      <c r="T1717" s="12"/>
    </row>
    <row r="1718" customFormat="false" ht="15" hidden="false" customHeight="false" outlineLevel="0" collapsed="false">
      <c r="A1718" s="20" t="n">
        <v>1714</v>
      </c>
      <c r="B1718" s="12"/>
      <c r="C1718" s="13"/>
      <c r="D1718" s="24"/>
      <c r="E1718" s="12"/>
      <c r="F1718" s="12"/>
      <c r="G1718" s="25"/>
      <c r="H1718" s="25"/>
      <c r="I1718" s="25"/>
      <c r="J1718" s="13"/>
      <c r="K1718" s="13"/>
      <c r="L1718" s="25"/>
      <c r="M1718" s="14" t="str">
        <f aca="false">IF(OR($C1718="",$J1718=""),"",INT(($J1718-$C1718)/365.25))</f>
        <v/>
      </c>
      <c r="N1718" s="14" t="str">
        <f aca="false">IF($M1718="","",IF($M1718&lt;2,"Ha","Yo'q"))</f>
        <v/>
      </c>
      <c r="O1718" s="14" t="str">
        <f aca="false">IF($M1718="","",IF(AND($M1718&gt;=7,$M1718&lt;=17),"Ha","Yo'q"))</f>
        <v/>
      </c>
      <c r="P1718" s="14" t="str">
        <f aca="false">IF(AND($B1718&lt;&gt;"",$J1718&lt;&gt;"",$J1718&lt;=Boshqaruv!$C$10,OR($K1718="",$K1718&gt;Boshqaruv!$C$10),$L1718&lt;&gt;"Tibbiy qarshi ko'rsatma"),1,"")</f>
        <v/>
      </c>
      <c r="Q1718" s="28" t="n">
        <f aca="false">IF(AND($B1718&lt;&gt;"",$J1718&gt;=Boshqaruv!$C$9,$J1718&lt;=Boshqaruv!$C$10),IF(COUNTIFS($B$4:$B1717,$B1718,$C$4:$C1717,$C1718,$J$4:$J1717,"&gt;="&amp;Boshqaruv!$C$9,$J$4:$J1717,"&lt;="&amp;Boshqaruv!$C$10)=0,1,0),0)</f>
        <v>0</v>
      </c>
      <c r="R1718" s="28" t="n">
        <f aca="false">IF(AND($B1718&lt;&gt;"",$J1718&gt;=Boshqaruv!$C$9,$J1718&lt;=Boshqaruv!$C$10,$K1718&lt;&gt;"",$K1718&lt;=Boshqaruv!$C$10),IF(COUNTIFS($B$4:$B1717,$B1718,$C$4:$C1717,$C1718,$J$4:$J1717,"&gt;="&amp;Boshqaruv!$C$9,$J$4:$J1717,"&lt;="&amp;Boshqaruv!$C$10,$K$4:$K1717,"&lt;&gt;",$K$4:$K1717,"&lt;="&amp;Boshqaruv!$C$10)=0,1,0),0)</f>
        <v>0</v>
      </c>
      <c r="S1718" s="28" t="n">
        <f aca="false">IF($P1718=1,IF(COUNTIFS($B$4:$B1717,$B1718,$C$4:$C1717,$C1718,$P$4:$P1717,1)=0,1,0),0)</f>
        <v>0</v>
      </c>
      <c r="T1718" s="12"/>
    </row>
    <row r="1719" customFormat="false" ht="15" hidden="false" customHeight="false" outlineLevel="0" collapsed="false">
      <c r="A1719" s="20" t="n">
        <v>1715</v>
      </c>
      <c r="B1719" s="12"/>
      <c r="C1719" s="13"/>
      <c r="D1719" s="24"/>
      <c r="E1719" s="12"/>
      <c r="F1719" s="12"/>
      <c r="G1719" s="25"/>
      <c r="H1719" s="25"/>
      <c r="I1719" s="25"/>
      <c r="J1719" s="13"/>
      <c r="K1719" s="13"/>
      <c r="L1719" s="25"/>
      <c r="M1719" s="14" t="str">
        <f aca="false">IF(OR($C1719="",$J1719=""),"",INT(($J1719-$C1719)/365.25))</f>
        <v/>
      </c>
      <c r="N1719" s="14" t="str">
        <f aca="false">IF($M1719="","",IF($M1719&lt;2,"Ha","Yo'q"))</f>
        <v/>
      </c>
      <c r="O1719" s="14" t="str">
        <f aca="false">IF($M1719="","",IF(AND($M1719&gt;=7,$M1719&lt;=17),"Ha","Yo'q"))</f>
        <v/>
      </c>
      <c r="P1719" s="14" t="str">
        <f aca="false">IF(AND($B1719&lt;&gt;"",$J1719&lt;&gt;"",$J1719&lt;=Boshqaruv!$C$10,OR($K1719="",$K1719&gt;Boshqaruv!$C$10),$L1719&lt;&gt;"Tibbiy qarshi ko'rsatma"),1,"")</f>
        <v/>
      </c>
      <c r="Q1719" s="28" t="n">
        <f aca="false">IF(AND($B1719&lt;&gt;"",$J1719&gt;=Boshqaruv!$C$9,$J1719&lt;=Boshqaruv!$C$10),IF(COUNTIFS($B$4:$B1718,$B1719,$C$4:$C1718,$C1719,$J$4:$J1718,"&gt;="&amp;Boshqaruv!$C$9,$J$4:$J1718,"&lt;="&amp;Boshqaruv!$C$10)=0,1,0),0)</f>
        <v>0</v>
      </c>
      <c r="R1719" s="28" t="n">
        <f aca="false">IF(AND($B1719&lt;&gt;"",$J1719&gt;=Boshqaruv!$C$9,$J1719&lt;=Boshqaruv!$C$10,$K1719&lt;&gt;"",$K1719&lt;=Boshqaruv!$C$10),IF(COUNTIFS($B$4:$B1718,$B1719,$C$4:$C1718,$C1719,$J$4:$J1718,"&gt;="&amp;Boshqaruv!$C$9,$J$4:$J1718,"&lt;="&amp;Boshqaruv!$C$10,$K$4:$K1718,"&lt;&gt;",$K$4:$K1718,"&lt;="&amp;Boshqaruv!$C$10)=0,1,0),0)</f>
        <v>0</v>
      </c>
      <c r="S1719" s="28" t="n">
        <f aca="false">IF($P1719=1,IF(COUNTIFS($B$4:$B1718,$B1719,$C$4:$C1718,$C1719,$P$4:$P1718,1)=0,1,0),0)</f>
        <v>0</v>
      </c>
      <c r="T1719" s="12"/>
    </row>
    <row r="1720" customFormat="false" ht="15" hidden="false" customHeight="false" outlineLevel="0" collapsed="false">
      <c r="A1720" s="20" t="n">
        <v>1716</v>
      </c>
      <c r="B1720" s="12"/>
      <c r="C1720" s="13"/>
      <c r="D1720" s="24"/>
      <c r="E1720" s="12"/>
      <c r="F1720" s="12"/>
      <c r="G1720" s="25"/>
      <c r="H1720" s="25"/>
      <c r="I1720" s="25"/>
      <c r="J1720" s="13"/>
      <c r="K1720" s="13"/>
      <c r="L1720" s="25"/>
      <c r="M1720" s="14" t="str">
        <f aca="false">IF(OR($C1720="",$J1720=""),"",INT(($J1720-$C1720)/365.25))</f>
        <v/>
      </c>
      <c r="N1720" s="14" t="str">
        <f aca="false">IF($M1720="","",IF($M1720&lt;2,"Ha","Yo'q"))</f>
        <v/>
      </c>
      <c r="O1720" s="14" t="str">
        <f aca="false">IF($M1720="","",IF(AND($M1720&gt;=7,$M1720&lt;=17),"Ha","Yo'q"))</f>
        <v/>
      </c>
      <c r="P1720" s="14" t="str">
        <f aca="false">IF(AND($B1720&lt;&gt;"",$J1720&lt;&gt;"",$J1720&lt;=Boshqaruv!$C$10,OR($K1720="",$K1720&gt;Boshqaruv!$C$10),$L1720&lt;&gt;"Tibbiy qarshi ko'rsatma"),1,"")</f>
        <v/>
      </c>
      <c r="Q1720" s="28" t="n">
        <f aca="false">IF(AND($B1720&lt;&gt;"",$J1720&gt;=Boshqaruv!$C$9,$J1720&lt;=Boshqaruv!$C$10),IF(COUNTIFS($B$4:$B1719,$B1720,$C$4:$C1719,$C1720,$J$4:$J1719,"&gt;="&amp;Boshqaruv!$C$9,$J$4:$J1719,"&lt;="&amp;Boshqaruv!$C$10)=0,1,0),0)</f>
        <v>0</v>
      </c>
      <c r="R1720" s="28" t="n">
        <f aca="false">IF(AND($B1720&lt;&gt;"",$J1720&gt;=Boshqaruv!$C$9,$J1720&lt;=Boshqaruv!$C$10,$K1720&lt;&gt;"",$K1720&lt;=Boshqaruv!$C$10),IF(COUNTIFS($B$4:$B1719,$B1720,$C$4:$C1719,$C1720,$J$4:$J1719,"&gt;="&amp;Boshqaruv!$C$9,$J$4:$J1719,"&lt;="&amp;Boshqaruv!$C$10,$K$4:$K1719,"&lt;&gt;",$K$4:$K1719,"&lt;="&amp;Boshqaruv!$C$10)=0,1,0),0)</f>
        <v>0</v>
      </c>
      <c r="S1720" s="28" t="n">
        <f aca="false">IF($P1720=1,IF(COUNTIFS($B$4:$B1719,$B1720,$C$4:$C1719,$C1720,$P$4:$P1719,1)=0,1,0),0)</f>
        <v>0</v>
      </c>
      <c r="T1720" s="12"/>
    </row>
    <row r="1721" customFormat="false" ht="15" hidden="false" customHeight="false" outlineLevel="0" collapsed="false">
      <c r="A1721" s="20" t="n">
        <v>1717</v>
      </c>
      <c r="B1721" s="12"/>
      <c r="C1721" s="13"/>
      <c r="D1721" s="24"/>
      <c r="E1721" s="12"/>
      <c r="F1721" s="12"/>
      <c r="G1721" s="25"/>
      <c r="H1721" s="25"/>
      <c r="I1721" s="25"/>
      <c r="J1721" s="13"/>
      <c r="K1721" s="13"/>
      <c r="L1721" s="25"/>
      <c r="M1721" s="14" t="str">
        <f aca="false">IF(OR($C1721="",$J1721=""),"",INT(($J1721-$C1721)/365.25))</f>
        <v/>
      </c>
      <c r="N1721" s="14" t="str">
        <f aca="false">IF($M1721="","",IF($M1721&lt;2,"Ha","Yo'q"))</f>
        <v/>
      </c>
      <c r="O1721" s="14" t="str">
        <f aca="false">IF($M1721="","",IF(AND($M1721&gt;=7,$M1721&lt;=17),"Ha","Yo'q"))</f>
        <v/>
      </c>
      <c r="P1721" s="14" t="str">
        <f aca="false">IF(AND($B1721&lt;&gt;"",$J1721&lt;&gt;"",$J1721&lt;=Boshqaruv!$C$10,OR($K1721="",$K1721&gt;Boshqaruv!$C$10),$L1721&lt;&gt;"Tibbiy qarshi ko'rsatma"),1,"")</f>
        <v/>
      </c>
      <c r="Q1721" s="28" t="n">
        <f aca="false">IF(AND($B1721&lt;&gt;"",$J1721&gt;=Boshqaruv!$C$9,$J1721&lt;=Boshqaruv!$C$10),IF(COUNTIFS($B$4:$B1720,$B1721,$C$4:$C1720,$C1721,$J$4:$J1720,"&gt;="&amp;Boshqaruv!$C$9,$J$4:$J1720,"&lt;="&amp;Boshqaruv!$C$10)=0,1,0),0)</f>
        <v>0</v>
      </c>
      <c r="R1721" s="28" t="n">
        <f aca="false">IF(AND($B1721&lt;&gt;"",$J1721&gt;=Boshqaruv!$C$9,$J1721&lt;=Boshqaruv!$C$10,$K1721&lt;&gt;"",$K1721&lt;=Boshqaruv!$C$10),IF(COUNTIFS($B$4:$B1720,$B1721,$C$4:$C1720,$C1721,$J$4:$J1720,"&gt;="&amp;Boshqaruv!$C$9,$J$4:$J1720,"&lt;="&amp;Boshqaruv!$C$10,$K$4:$K1720,"&lt;&gt;",$K$4:$K1720,"&lt;="&amp;Boshqaruv!$C$10)=0,1,0),0)</f>
        <v>0</v>
      </c>
      <c r="S1721" s="28" t="n">
        <f aca="false">IF($P1721=1,IF(COUNTIFS($B$4:$B1720,$B1721,$C$4:$C1720,$C1721,$P$4:$P1720,1)=0,1,0),0)</f>
        <v>0</v>
      </c>
      <c r="T1721" s="12"/>
    </row>
    <row r="1722" customFormat="false" ht="15" hidden="false" customHeight="false" outlineLevel="0" collapsed="false">
      <c r="A1722" s="20" t="n">
        <v>1718</v>
      </c>
      <c r="B1722" s="12"/>
      <c r="C1722" s="13"/>
      <c r="D1722" s="24"/>
      <c r="E1722" s="12"/>
      <c r="F1722" s="12"/>
      <c r="G1722" s="25"/>
      <c r="H1722" s="25"/>
      <c r="I1722" s="25"/>
      <c r="J1722" s="13"/>
      <c r="K1722" s="13"/>
      <c r="L1722" s="25"/>
      <c r="M1722" s="14" t="str">
        <f aca="false">IF(OR($C1722="",$J1722=""),"",INT(($J1722-$C1722)/365.25))</f>
        <v/>
      </c>
      <c r="N1722" s="14" t="str">
        <f aca="false">IF($M1722="","",IF($M1722&lt;2,"Ha","Yo'q"))</f>
        <v/>
      </c>
      <c r="O1722" s="14" t="str">
        <f aca="false">IF($M1722="","",IF(AND($M1722&gt;=7,$M1722&lt;=17),"Ha","Yo'q"))</f>
        <v/>
      </c>
      <c r="P1722" s="14" t="str">
        <f aca="false">IF(AND($B1722&lt;&gt;"",$J1722&lt;&gt;"",$J1722&lt;=Boshqaruv!$C$10,OR($K1722="",$K1722&gt;Boshqaruv!$C$10),$L1722&lt;&gt;"Tibbiy qarshi ko'rsatma"),1,"")</f>
        <v/>
      </c>
      <c r="Q1722" s="28" t="n">
        <f aca="false">IF(AND($B1722&lt;&gt;"",$J1722&gt;=Boshqaruv!$C$9,$J1722&lt;=Boshqaruv!$C$10),IF(COUNTIFS($B$4:$B1721,$B1722,$C$4:$C1721,$C1722,$J$4:$J1721,"&gt;="&amp;Boshqaruv!$C$9,$J$4:$J1721,"&lt;="&amp;Boshqaruv!$C$10)=0,1,0),0)</f>
        <v>0</v>
      </c>
      <c r="R1722" s="28" t="n">
        <f aca="false">IF(AND($B1722&lt;&gt;"",$J1722&gt;=Boshqaruv!$C$9,$J1722&lt;=Boshqaruv!$C$10,$K1722&lt;&gt;"",$K1722&lt;=Boshqaruv!$C$10),IF(COUNTIFS($B$4:$B1721,$B1722,$C$4:$C1721,$C1722,$J$4:$J1721,"&gt;="&amp;Boshqaruv!$C$9,$J$4:$J1721,"&lt;="&amp;Boshqaruv!$C$10,$K$4:$K1721,"&lt;&gt;",$K$4:$K1721,"&lt;="&amp;Boshqaruv!$C$10)=0,1,0),0)</f>
        <v>0</v>
      </c>
      <c r="S1722" s="28" t="n">
        <f aca="false">IF($P1722=1,IF(COUNTIFS($B$4:$B1721,$B1722,$C$4:$C1721,$C1722,$P$4:$P1721,1)=0,1,0),0)</f>
        <v>0</v>
      </c>
      <c r="T1722" s="12"/>
    </row>
    <row r="1723" customFormat="false" ht="15" hidden="false" customHeight="false" outlineLevel="0" collapsed="false">
      <c r="A1723" s="20" t="n">
        <v>1719</v>
      </c>
      <c r="B1723" s="12"/>
      <c r="C1723" s="13"/>
      <c r="D1723" s="24"/>
      <c r="E1723" s="12"/>
      <c r="F1723" s="12"/>
      <c r="G1723" s="25"/>
      <c r="H1723" s="25"/>
      <c r="I1723" s="25"/>
      <c r="J1723" s="13"/>
      <c r="K1723" s="13"/>
      <c r="L1723" s="25"/>
      <c r="M1723" s="14" t="str">
        <f aca="false">IF(OR($C1723="",$J1723=""),"",INT(($J1723-$C1723)/365.25))</f>
        <v/>
      </c>
      <c r="N1723" s="14" t="str">
        <f aca="false">IF($M1723="","",IF($M1723&lt;2,"Ha","Yo'q"))</f>
        <v/>
      </c>
      <c r="O1723" s="14" t="str">
        <f aca="false">IF($M1723="","",IF(AND($M1723&gt;=7,$M1723&lt;=17),"Ha","Yo'q"))</f>
        <v/>
      </c>
      <c r="P1723" s="14" t="str">
        <f aca="false">IF(AND($B1723&lt;&gt;"",$J1723&lt;&gt;"",$J1723&lt;=Boshqaruv!$C$10,OR($K1723="",$K1723&gt;Boshqaruv!$C$10),$L1723&lt;&gt;"Tibbiy qarshi ko'rsatma"),1,"")</f>
        <v/>
      </c>
      <c r="Q1723" s="28" t="n">
        <f aca="false">IF(AND($B1723&lt;&gt;"",$J1723&gt;=Boshqaruv!$C$9,$J1723&lt;=Boshqaruv!$C$10),IF(COUNTIFS($B$4:$B1722,$B1723,$C$4:$C1722,$C1723,$J$4:$J1722,"&gt;="&amp;Boshqaruv!$C$9,$J$4:$J1722,"&lt;="&amp;Boshqaruv!$C$10)=0,1,0),0)</f>
        <v>0</v>
      </c>
      <c r="R1723" s="28" t="n">
        <f aca="false">IF(AND($B1723&lt;&gt;"",$J1723&gt;=Boshqaruv!$C$9,$J1723&lt;=Boshqaruv!$C$10,$K1723&lt;&gt;"",$K1723&lt;=Boshqaruv!$C$10),IF(COUNTIFS($B$4:$B1722,$B1723,$C$4:$C1722,$C1723,$J$4:$J1722,"&gt;="&amp;Boshqaruv!$C$9,$J$4:$J1722,"&lt;="&amp;Boshqaruv!$C$10,$K$4:$K1722,"&lt;&gt;",$K$4:$K1722,"&lt;="&amp;Boshqaruv!$C$10)=0,1,0),0)</f>
        <v>0</v>
      </c>
      <c r="S1723" s="28" t="n">
        <f aca="false">IF($P1723=1,IF(COUNTIFS($B$4:$B1722,$B1723,$C$4:$C1722,$C1723,$P$4:$P1722,1)=0,1,0),0)</f>
        <v>0</v>
      </c>
      <c r="T1723" s="12"/>
    </row>
    <row r="1724" customFormat="false" ht="15" hidden="false" customHeight="false" outlineLevel="0" collapsed="false">
      <c r="A1724" s="20" t="n">
        <v>1720</v>
      </c>
      <c r="B1724" s="12"/>
      <c r="C1724" s="13"/>
      <c r="D1724" s="24"/>
      <c r="E1724" s="12"/>
      <c r="F1724" s="12"/>
      <c r="G1724" s="25"/>
      <c r="H1724" s="25"/>
      <c r="I1724" s="25"/>
      <c r="J1724" s="13"/>
      <c r="K1724" s="13"/>
      <c r="L1724" s="25"/>
      <c r="M1724" s="14" t="str">
        <f aca="false">IF(OR($C1724="",$J1724=""),"",INT(($J1724-$C1724)/365.25))</f>
        <v/>
      </c>
      <c r="N1724" s="14" t="str">
        <f aca="false">IF($M1724="","",IF($M1724&lt;2,"Ha","Yo'q"))</f>
        <v/>
      </c>
      <c r="O1724" s="14" t="str">
        <f aca="false">IF($M1724="","",IF(AND($M1724&gt;=7,$M1724&lt;=17),"Ha","Yo'q"))</f>
        <v/>
      </c>
      <c r="P1724" s="14" t="str">
        <f aca="false">IF(AND($B1724&lt;&gt;"",$J1724&lt;&gt;"",$J1724&lt;=Boshqaruv!$C$10,OR($K1724="",$K1724&gt;Boshqaruv!$C$10),$L1724&lt;&gt;"Tibbiy qarshi ko'rsatma"),1,"")</f>
        <v/>
      </c>
      <c r="Q1724" s="28" t="n">
        <f aca="false">IF(AND($B1724&lt;&gt;"",$J1724&gt;=Boshqaruv!$C$9,$J1724&lt;=Boshqaruv!$C$10),IF(COUNTIFS($B$4:$B1723,$B1724,$C$4:$C1723,$C1724,$J$4:$J1723,"&gt;="&amp;Boshqaruv!$C$9,$J$4:$J1723,"&lt;="&amp;Boshqaruv!$C$10)=0,1,0),0)</f>
        <v>0</v>
      </c>
      <c r="R1724" s="28" t="n">
        <f aca="false">IF(AND($B1724&lt;&gt;"",$J1724&gt;=Boshqaruv!$C$9,$J1724&lt;=Boshqaruv!$C$10,$K1724&lt;&gt;"",$K1724&lt;=Boshqaruv!$C$10),IF(COUNTIFS($B$4:$B1723,$B1724,$C$4:$C1723,$C1724,$J$4:$J1723,"&gt;="&amp;Boshqaruv!$C$9,$J$4:$J1723,"&lt;="&amp;Boshqaruv!$C$10,$K$4:$K1723,"&lt;&gt;",$K$4:$K1723,"&lt;="&amp;Boshqaruv!$C$10)=0,1,0),0)</f>
        <v>0</v>
      </c>
      <c r="S1724" s="28" t="n">
        <f aca="false">IF($P1724=1,IF(COUNTIFS($B$4:$B1723,$B1724,$C$4:$C1723,$C1724,$P$4:$P1723,1)=0,1,0),0)</f>
        <v>0</v>
      </c>
      <c r="T1724" s="12"/>
    </row>
    <row r="1725" customFormat="false" ht="15" hidden="false" customHeight="false" outlineLevel="0" collapsed="false">
      <c r="A1725" s="20" t="n">
        <v>1721</v>
      </c>
      <c r="B1725" s="12"/>
      <c r="C1725" s="13"/>
      <c r="D1725" s="24"/>
      <c r="E1725" s="12"/>
      <c r="F1725" s="12"/>
      <c r="G1725" s="25"/>
      <c r="H1725" s="25"/>
      <c r="I1725" s="25"/>
      <c r="J1725" s="13"/>
      <c r="K1725" s="13"/>
      <c r="L1725" s="25"/>
      <c r="M1725" s="14" t="str">
        <f aca="false">IF(OR($C1725="",$J1725=""),"",INT(($J1725-$C1725)/365.25))</f>
        <v/>
      </c>
      <c r="N1725" s="14" t="str">
        <f aca="false">IF($M1725="","",IF($M1725&lt;2,"Ha","Yo'q"))</f>
        <v/>
      </c>
      <c r="O1725" s="14" t="str">
        <f aca="false">IF($M1725="","",IF(AND($M1725&gt;=7,$M1725&lt;=17),"Ha","Yo'q"))</f>
        <v/>
      </c>
      <c r="P1725" s="14" t="str">
        <f aca="false">IF(AND($B1725&lt;&gt;"",$J1725&lt;&gt;"",$J1725&lt;=Boshqaruv!$C$10,OR($K1725="",$K1725&gt;Boshqaruv!$C$10),$L1725&lt;&gt;"Tibbiy qarshi ko'rsatma"),1,"")</f>
        <v/>
      </c>
      <c r="Q1725" s="28" t="n">
        <f aca="false">IF(AND($B1725&lt;&gt;"",$J1725&gt;=Boshqaruv!$C$9,$J1725&lt;=Boshqaruv!$C$10),IF(COUNTIFS($B$4:$B1724,$B1725,$C$4:$C1724,$C1725,$J$4:$J1724,"&gt;="&amp;Boshqaruv!$C$9,$J$4:$J1724,"&lt;="&amp;Boshqaruv!$C$10)=0,1,0),0)</f>
        <v>0</v>
      </c>
      <c r="R1725" s="28" t="n">
        <f aca="false">IF(AND($B1725&lt;&gt;"",$J1725&gt;=Boshqaruv!$C$9,$J1725&lt;=Boshqaruv!$C$10,$K1725&lt;&gt;"",$K1725&lt;=Boshqaruv!$C$10),IF(COUNTIFS($B$4:$B1724,$B1725,$C$4:$C1724,$C1725,$J$4:$J1724,"&gt;="&amp;Boshqaruv!$C$9,$J$4:$J1724,"&lt;="&amp;Boshqaruv!$C$10,$K$4:$K1724,"&lt;&gt;",$K$4:$K1724,"&lt;="&amp;Boshqaruv!$C$10)=0,1,0),0)</f>
        <v>0</v>
      </c>
      <c r="S1725" s="28" t="n">
        <f aca="false">IF($P1725=1,IF(COUNTIFS($B$4:$B1724,$B1725,$C$4:$C1724,$C1725,$P$4:$P1724,1)=0,1,0),0)</f>
        <v>0</v>
      </c>
      <c r="T1725" s="12"/>
    </row>
    <row r="1726" customFormat="false" ht="15" hidden="false" customHeight="false" outlineLevel="0" collapsed="false">
      <c r="A1726" s="20" t="n">
        <v>1722</v>
      </c>
      <c r="B1726" s="12"/>
      <c r="C1726" s="13"/>
      <c r="D1726" s="24"/>
      <c r="E1726" s="12"/>
      <c r="F1726" s="12"/>
      <c r="G1726" s="25"/>
      <c r="H1726" s="25"/>
      <c r="I1726" s="25"/>
      <c r="J1726" s="13"/>
      <c r="K1726" s="13"/>
      <c r="L1726" s="25"/>
      <c r="M1726" s="14" t="str">
        <f aca="false">IF(OR($C1726="",$J1726=""),"",INT(($J1726-$C1726)/365.25))</f>
        <v/>
      </c>
      <c r="N1726" s="14" t="str">
        <f aca="false">IF($M1726="","",IF($M1726&lt;2,"Ha","Yo'q"))</f>
        <v/>
      </c>
      <c r="O1726" s="14" t="str">
        <f aca="false">IF($M1726="","",IF(AND($M1726&gt;=7,$M1726&lt;=17),"Ha","Yo'q"))</f>
        <v/>
      </c>
      <c r="P1726" s="14" t="str">
        <f aca="false">IF(AND($B1726&lt;&gt;"",$J1726&lt;&gt;"",$J1726&lt;=Boshqaruv!$C$10,OR($K1726="",$K1726&gt;Boshqaruv!$C$10),$L1726&lt;&gt;"Tibbiy qarshi ko'rsatma"),1,"")</f>
        <v/>
      </c>
      <c r="Q1726" s="28" t="n">
        <f aca="false">IF(AND($B1726&lt;&gt;"",$J1726&gt;=Boshqaruv!$C$9,$J1726&lt;=Boshqaruv!$C$10),IF(COUNTIFS($B$4:$B1725,$B1726,$C$4:$C1725,$C1726,$J$4:$J1725,"&gt;="&amp;Boshqaruv!$C$9,$J$4:$J1725,"&lt;="&amp;Boshqaruv!$C$10)=0,1,0),0)</f>
        <v>0</v>
      </c>
      <c r="R1726" s="28" t="n">
        <f aca="false">IF(AND($B1726&lt;&gt;"",$J1726&gt;=Boshqaruv!$C$9,$J1726&lt;=Boshqaruv!$C$10,$K1726&lt;&gt;"",$K1726&lt;=Boshqaruv!$C$10),IF(COUNTIFS($B$4:$B1725,$B1726,$C$4:$C1725,$C1726,$J$4:$J1725,"&gt;="&amp;Boshqaruv!$C$9,$J$4:$J1725,"&lt;="&amp;Boshqaruv!$C$10,$K$4:$K1725,"&lt;&gt;",$K$4:$K1725,"&lt;="&amp;Boshqaruv!$C$10)=0,1,0),0)</f>
        <v>0</v>
      </c>
      <c r="S1726" s="28" t="n">
        <f aca="false">IF($P1726=1,IF(COUNTIFS($B$4:$B1725,$B1726,$C$4:$C1725,$C1726,$P$4:$P1725,1)=0,1,0),0)</f>
        <v>0</v>
      </c>
      <c r="T1726" s="12"/>
    </row>
    <row r="1727" customFormat="false" ht="15" hidden="false" customHeight="false" outlineLevel="0" collapsed="false">
      <c r="A1727" s="20" t="n">
        <v>1723</v>
      </c>
      <c r="B1727" s="12"/>
      <c r="C1727" s="13"/>
      <c r="D1727" s="24"/>
      <c r="E1727" s="12"/>
      <c r="F1727" s="12"/>
      <c r="G1727" s="25"/>
      <c r="H1727" s="25"/>
      <c r="I1727" s="25"/>
      <c r="J1727" s="13"/>
      <c r="K1727" s="13"/>
      <c r="L1727" s="25"/>
      <c r="M1727" s="14" t="str">
        <f aca="false">IF(OR($C1727="",$J1727=""),"",INT(($J1727-$C1727)/365.25))</f>
        <v/>
      </c>
      <c r="N1727" s="14" t="str">
        <f aca="false">IF($M1727="","",IF($M1727&lt;2,"Ha","Yo'q"))</f>
        <v/>
      </c>
      <c r="O1727" s="14" t="str">
        <f aca="false">IF($M1727="","",IF(AND($M1727&gt;=7,$M1727&lt;=17),"Ha","Yo'q"))</f>
        <v/>
      </c>
      <c r="P1727" s="14" t="str">
        <f aca="false">IF(AND($B1727&lt;&gt;"",$J1727&lt;&gt;"",$J1727&lt;=Boshqaruv!$C$10,OR($K1727="",$K1727&gt;Boshqaruv!$C$10),$L1727&lt;&gt;"Tibbiy qarshi ko'rsatma"),1,"")</f>
        <v/>
      </c>
      <c r="Q1727" s="28" t="n">
        <f aca="false">IF(AND($B1727&lt;&gt;"",$J1727&gt;=Boshqaruv!$C$9,$J1727&lt;=Boshqaruv!$C$10),IF(COUNTIFS($B$4:$B1726,$B1727,$C$4:$C1726,$C1727,$J$4:$J1726,"&gt;="&amp;Boshqaruv!$C$9,$J$4:$J1726,"&lt;="&amp;Boshqaruv!$C$10)=0,1,0),0)</f>
        <v>0</v>
      </c>
      <c r="R1727" s="28" t="n">
        <f aca="false">IF(AND($B1727&lt;&gt;"",$J1727&gt;=Boshqaruv!$C$9,$J1727&lt;=Boshqaruv!$C$10,$K1727&lt;&gt;"",$K1727&lt;=Boshqaruv!$C$10),IF(COUNTIFS($B$4:$B1726,$B1727,$C$4:$C1726,$C1727,$J$4:$J1726,"&gt;="&amp;Boshqaruv!$C$9,$J$4:$J1726,"&lt;="&amp;Boshqaruv!$C$10,$K$4:$K1726,"&lt;&gt;",$K$4:$K1726,"&lt;="&amp;Boshqaruv!$C$10)=0,1,0),0)</f>
        <v>0</v>
      </c>
      <c r="S1727" s="28" t="n">
        <f aca="false">IF($P1727=1,IF(COUNTIFS($B$4:$B1726,$B1727,$C$4:$C1726,$C1727,$P$4:$P1726,1)=0,1,0),0)</f>
        <v>0</v>
      </c>
      <c r="T1727" s="12"/>
    </row>
    <row r="1728" customFormat="false" ht="15" hidden="false" customHeight="false" outlineLevel="0" collapsed="false">
      <c r="A1728" s="20" t="n">
        <v>1724</v>
      </c>
      <c r="B1728" s="12"/>
      <c r="C1728" s="13"/>
      <c r="D1728" s="24"/>
      <c r="E1728" s="12"/>
      <c r="F1728" s="12"/>
      <c r="G1728" s="25"/>
      <c r="H1728" s="25"/>
      <c r="I1728" s="25"/>
      <c r="J1728" s="13"/>
      <c r="K1728" s="13"/>
      <c r="L1728" s="25"/>
      <c r="M1728" s="14" t="str">
        <f aca="false">IF(OR($C1728="",$J1728=""),"",INT(($J1728-$C1728)/365.25))</f>
        <v/>
      </c>
      <c r="N1728" s="14" t="str">
        <f aca="false">IF($M1728="","",IF($M1728&lt;2,"Ha","Yo'q"))</f>
        <v/>
      </c>
      <c r="O1728" s="14" t="str">
        <f aca="false">IF($M1728="","",IF(AND($M1728&gt;=7,$M1728&lt;=17),"Ha","Yo'q"))</f>
        <v/>
      </c>
      <c r="P1728" s="14" t="str">
        <f aca="false">IF(AND($B1728&lt;&gt;"",$J1728&lt;&gt;"",$J1728&lt;=Boshqaruv!$C$10,OR($K1728="",$K1728&gt;Boshqaruv!$C$10),$L1728&lt;&gt;"Tibbiy qarshi ko'rsatma"),1,"")</f>
        <v/>
      </c>
      <c r="Q1728" s="28" t="n">
        <f aca="false">IF(AND($B1728&lt;&gt;"",$J1728&gt;=Boshqaruv!$C$9,$J1728&lt;=Boshqaruv!$C$10),IF(COUNTIFS($B$4:$B1727,$B1728,$C$4:$C1727,$C1728,$J$4:$J1727,"&gt;="&amp;Boshqaruv!$C$9,$J$4:$J1727,"&lt;="&amp;Boshqaruv!$C$10)=0,1,0),0)</f>
        <v>0</v>
      </c>
      <c r="R1728" s="28" t="n">
        <f aca="false">IF(AND($B1728&lt;&gt;"",$J1728&gt;=Boshqaruv!$C$9,$J1728&lt;=Boshqaruv!$C$10,$K1728&lt;&gt;"",$K1728&lt;=Boshqaruv!$C$10),IF(COUNTIFS($B$4:$B1727,$B1728,$C$4:$C1727,$C1728,$J$4:$J1727,"&gt;="&amp;Boshqaruv!$C$9,$J$4:$J1727,"&lt;="&amp;Boshqaruv!$C$10,$K$4:$K1727,"&lt;&gt;",$K$4:$K1727,"&lt;="&amp;Boshqaruv!$C$10)=0,1,0),0)</f>
        <v>0</v>
      </c>
      <c r="S1728" s="28" t="n">
        <f aca="false">IF($P1728=1,IF(COUNTIFS($B$4:$B1727,$B1728,$C$4:$C1727,$C1728,$P$4:$P1727,1)=0,1,0),0)</f>
        <v>0</v>
      </c>
      <c r="T1728" s="12"/>
    </row>
    <row r="1729" customFormat="false" ht="15" hidden="false" customHeight="false" outlineLevel="0" collapsed="false">
      <c r="A1729" s="20" t="n">
        <v>1725</v>
      </c>
      <c r="B1729" s="12"/>
      <c r="C1729" s="13"/>
      <c r="D1729" s="24"/>
      <c r="E1729" s="12"/>
      <c r="F1729" s="12"/>
      <c r="G1729" s="25"/>
      <c r="H1729" s="25"/>
      <c r="I1729" s="25"/>
      <c r="J1729" s="13"/>
      <c r="K1729" s="13"/>
      <c r="L1729" s="25"/>
      <c r="M1729" s="14" t="str">
        <f aca="false">IF(OR($C1729="",$J1729=""),"",INT(($J1729-$C1729)/365.25))</f>
        <v/>
      </c>
      <c r="N1729" s="14" t="str">
        <f aca="false">IF($M1729="","",IF($M1729&lt;2,"Ha","Yo'q"))</f>
        <v/>
      </c>
      <c r="O1729" s="14" t="str">
        <f aca="false">IF($M1729="","",IF(AND($M1729&gt;=7,$M1729&lt;=17),"Ha","Yo'q"))</f>
        <v/>
      </c>
      <c r="P1729" s="14" t="str">
        <f aca="false">IF(AND($B1729&lt;&gt;"",$J1729&lt;&gt;"",$J1729&lt;=Boshqaruv!$C$10,OR($K1729="",$K1729&gt;Boshqaruv!$C$10),$L1729&lt;&gt;"Tibbiy qarshi ko'rsatma"),1,"")</f>
        <v/>
      </c>
      <c r="Q1729" s="28" t="n">
        <f aca="false">IF(AND($B1729&lt;&gt;"",$J1729&gt;=Boshqaruv!$C$9,$J1729&lt;=Boshqaruv!$C$10),IF(COUNTIFS($B$4:$B1728,$B1729,$C$4:$C1728,$C1729,$J$4:$J1728,"&gt;="&amp;Boshqaruv!$C$9,$J$4:$J1728,"&lt;="&amp;Boshqaruv!$C$10)=0,1,0),0)</f>
        <v>0</v>
      </c>
      <c r="R1729" s="28" t="n">
        <f aca="false">IF(AND($B1729&lt;&gt;"",$J1729&gt;=Boshqaruv!$C$9,$J1729&lt;=Boshqaruv!$C$10,$K1729&lt;&gt;"",$K1729&lt;=Boshqaruv!$C$10),IF(COUNTIFS($B$4:$B1728,$B1729,$C$4:$C1728,$C1729,$J$4:$J1728,"&gt;="&amp;Boshqaruv!$C$9,$J$4:$J1728,"&lt;="&amp;Boshqaruv!$C$10,$K$4:$K1728,"&lt;&gt;",$K$4:$K1728,"&lt;="&amp;Boshqaruv!$C$10)=0,1,0),0)</f>
        <v>0</v>
      </c>
      <c r="S1729" s="28" t="n">
        <f aca="false">IF($P1729=1,IF(COUNTIFS($B$4:$B1728,$B1729,$C$4:$C1728,$C1729,$P$4:$P1728,1)=0,1,0),0)</f>
        <v>0</v>
      </c>
      <c r="T1729" s="12"/>
    </row>
    <row r="1730" customFormat="false" ht="15" hidden="false" customHeight="false" outlineLevel="0" collapsed="false">
      <c r="A1730" s="20" t="n">
        <v>1726</v>
      </c>
      <c r="B1730" s="12"/>
      <c r="C1730" s="13"/>
      <c r="D1730" s="24"/>
      <c r="E1730" s="12"/>
      <c r="F1730" s="12"/>
      <c r="G1730" s="25"/>
      <c r="H1730" s="25"/>
      <c r="I1730" s="25"/>
      <c r="J1730" s="13"/>
      <c r="K1730" s="13"/>
      <c r="L1730" s="25"/>
      <c r="M1730" s="14" t="str">
        <f aca="false">IF(OR($C1730="",$J1730=""),"",INT(($J1730-$C1730)/365.25))</f>
        <v/>
      </c>
      <c r="N1730" s="14" t="str">
        <f aca="false">IF($M1730="","",IF($M1730&lt;2,"Ha","Yo'q"))</f>
        <v/>
      </c>
      <c r="O1730" s="14" t="str">
        <f aca="false">IF($M1730="","",IF(AND($M1730&gt;=7,$M1730&lt;=17),"Ha","Yo'q"))</f>
        <v/>
      </c>
      <c r="P1730" s="14" t="str">
        <f aca="false">IF(AND($B1730&lt;&gt;"",$J1730&lt;&gt;"",$J1730&lt;=Boshqaruv!$C$10,OR($K1730="",$K1730&gt;Boshqaruv!$C$10),$L1730&lt;&gt;"Tibbiy qarshi ko'rsatma"),1,"")</f>
        <v/>
      </c>
      <c r="Q1730" s="28" t="n">
        <f aca="false">IF(AND($B1730&lt;&gt;"",$J1730&gt;=Boshqaruv!$C$9,$J1730&lt;=Boshqaruv!$C$10),IF(COUNTIFS($B$4:$B1729,$B1730,$C$4:$C1729,$C1730,$J$4:$J1729,"&gt;="&amp;Boshqaruv!$C$9,$J$4:$J1729,"&lt;="&amp;Boshqaruv!$C$10)=0,1,0),0)</f>
        <v>0</v>
      </c>
      <c r="R1730" s="28" t="n">
        <f aca="false">IF(AND($B1730&lt;&gt;"",$J1730&gt;=Boshqaruv!$C$9,$J1730&lt;=Boshqaruv!$C$10,$K1730&lt;&gt;"",$K1730&lt;=Boshqaruv!$C$10),IF(COUNTIFS($B$4:$B1729,$B1730,$C$4:$C1729,$C1730,$J$4:$J1729,"&gt;="&amp;Boshqaruv!$C$9,$J$4:$J1729,"&lt;="&amp;Boshqaruv!$C$10,$K$4:$K1729,"&lt;&gt;",$K$4:$K1729,"&lt;="&amp;Boshqaruv!$C$10)=0,1,0),0)</f>
        <v>0</v>
      </c>
      <c r="S1730" s="28" t="n">
        <f aca="false">IF($P1730=1,IF(COUNTIFS($B$4:$B1729,$B1730,$C$4:$C1729,$C1730,$P$4:$P1729,1)=0,1,0),0)</f>
        <v>0</v>
      </c>
      <c r="T1730" s="12"/>
    </row>
    <row r="1731" customFormat="false" ht="15" hidden="false" customHeight="false" outlineLevel="0" collapsed="false">
      <c r="A1731" s="20" t="n">
        <v>1727</v>
      </c>
      <c r="B1731" s="12"/>
      <c r="C1731" s="13"/>
      <c r="D1731" s="24"/>
      <c r="E1731" s="12"/>
      <c r="F1731" s="12"/>
      <c r="G1731" s="25"/>
      <c r="H1731" s="25"/>
      <c r="I1731" s="25"/>
      <c r="J1731" s="13"/>
      <c r="K1731" s="13"/>
      <c r="L1731" s="25"/>
      <c r="M1731" s="14" t="str">
        <f aca="false">IF(OR($C1731="",$J1731=""),"",INT(($J1731-$C1731)/365.25))</f>
        <v/>
      </c>
      <c r="N1731" s="14" t="str">
        <f aca="false">IF($M1731="","",IF($M1731&lt;2,"Ha","Yo'q"))</f>
        <v/>
      </c>
      <c r="O1731" s="14" t="str">
        <f aca="false">IF($M1731="","",IF(AND($M1731&gt;=7,$M1731&lt;=17),"Ha","Yo'q"))</f>
        <v/>
      </c>
      <c r="P1731" s="14" t="str">
        <f aca="false">IF(AND($B1731&lt;&gt;"",$J1731&lt;&gt;"",$J1731&lt;=Boshqaruv!$C$10,OR($K1731="",$K1731&gt;Boshqaruv!$C$10),$L1731&lt;&gt;"Tibbiy qarshi ko'rsatma"),1,"")</f>
        <v/>
      </c>
      <c r="Q1731" s="28" t="n">
        <f aca="false">IF(AND($B1731&lt;&gt;"",$J1731&gt;=Boshqaruv!$C$9,$J1731&lt;=Boshqaruv!$C$10),IF(COUNTIFS($B$4:$B1730,$B1731,$C$4:$C1730,$C1731,$J$4:$J1730,"&gt;="&amp;Boshqaruv!$C$9,$J$4:$J1730,"&lt;="&amp;Boshqaruv!$C$10)=0,1,0),0)</f>
        <v>0</v>
      </c>
      <c r="R1731" s="28" t="n">
        <f aca="false">IF(AND($B1731&lt;&gt;"",$J1731&gt;=Boshqaruv!$C$9,$J1731&lt;=Boshqaruv!$C$10,$K1731&lt;&gt;"",$K1731&lt;=Boshqaruv!$C$10),IF(COUNTIFS($B$4:$B1730,$B1731,$C$4:$C1730,$C1731,$J$4:$J1730,"&gt;="&amp;Boshqaruv!$C$9,$J$4:$J1730,"&lt;="&amp;Boshqaruv!$C$10,$K$4:$K1730,"&lt;&gt;",$K$4:$K1730,"&lt;="&amp;Boshqaruv!$C$10)=0,1,0),0)</f>
        <v>0</v>
      </c>
      <c r="S1731" s="28" t="n">
        <f aca="false">IF($P1731=1,IF(COUNTIFS($B$4:$B1730,$B1731,$C$4:$C1730,$C1731,$P$4:$P1730,1)=0,1,0),0)</f>
        <v>0</v>
      </c>
      <c r="T1731" s="12"/>
    </row>
    <row r="1732" customFormat="false" ht="15" hidden="false" customHeight="false" outlineLevel="0" collapsed="false">
      <c r="A1732" s="20" t="n">
        <v>1728</v>
      </c>
      <c r="B1732" s="12"/>
      <c r="C1732" s="13"/>
      <c r="D1732" s="24"/>
      <c r="E1732" s="12"/>
      <c r="F1732" s="12"/>
      <c r="G1732" s="25"/>
      <c r="H1732" s="25"/>
      <c r="I1732" s="25"/>
      <c r="J1732" s="13"/>
      <c r="K1732" s="13"/>
      <c r="L1732" s="25"/>
      <c r="M1732" s="14" t="str">
        <f aca="false">IF(OR($C1732="",$J1732=""),"",INT(($J1732-$C1732)/365.25))</f>
        <v/>
      </c>
      <c r="N1732" s="14" t="str">
        <f aca="false">IF($M1732="","",IF($M1732&lt;2,"Ha","Yo'q"))</f>
        <v/>
      </c>
      <c r="O1732" s="14" t="str">
        <f aca="false">IF($M1732="","",IF(AND($M1732&gt;=7,$M1732&lt;=17),"Ha","Yo'q"))</f>
        <v/>
      </c>
      <c r="P1732" s="14" t="str">
        <f aca="false">IF(AND($B1732&lt;&gt;"",$J1732&lt;&gt;"",$J1732&lt;=Boshqaruv!$C$10,OR($K1732="",$K1732&gt;Boshqaruv!$C$10),$L1732&lt;&gt;"Tibbiy qarshi ko'rsatma"),1,"")</f>
        <v/>
      </c>
      <c r="Q1732" s="28" t="n">
        <f aca="false">IF(AND($B1732&lt;&gt;"",$J1732&gt;=Boshqaruv!$C$9,$J1732&lt;=Boshqaruv!$C$10),IF(COUNTIFS($B$4:$B1731,$B1732,$C$4:$C1731,$C1732,$J$4:$J1731,"&gt;="&amp;Boshqaruv!$C$9,$J$4:$J1731,"&lt;="&amp;Boshqaruv!$C$10)=0,1,0),0)</f>
        <v>0</v>
      </c>
      <c r="R1732" s="28" t="n">
        <f aca="false">IF(AND($B1732&lt;&gt;"",$J1732&gt;=Boshqaruv!$C$9,$J1732&lt;=Boshqaruv!$C$10,$K1732&lt;&gt;"",$K1732&lt;=Boshqaruv!$C$10),IF(COUNTIFS($B$4:$B1731,$B1732,$C$4:$C1731,$C1732,$J$4:$J1731,"&gt;="&amp;Boshqaruv!$C$9,$J$4:$J1731,"&lt;="&amp;Boshqaruv!$C$10,$K$4:$K1731,"&lt;&gt;",$K$4:$K1731,"&lt;="&amp;Boshqaruv!$C$10)=0,1,0),0)</f>
        <v>0</v>
      </c>
      <c r="S1732" s="28" t="n">
        <f aca="false">IF($P1732=1,IF(COUNTIFS($B$4:$B1731,$B1732,$C$4:$C1731,$C1732,$P$4:$P1731,1)=0,1,0),0)</f>
        <v>0</v>
      </c>
      <c r="T1732" s="12"/>
    </row>
    <row r="1733" customFormat="false" ht="15" hidden="false" customHeight="false" outlineLevel="0" collapsed="false">
      <c r="A1733" s="20" t="n">
        <v>1729</v>
      </c>
      <c r="B1733" s="12"/>
      <c r="C1733" s="13"/>
      <c r="D1733" s="24"/>
      <c r="E1733" s="12"/>
      <c r="F1733" s="12"/>
      <c r="G1733" s="25"/>
      <c r="H1733" s="25"/>
      <c r="I1733" s="25"/>
      <c r="J1733" s="13"/>
      <c r="K1733" s="13"/>
      <c r="L1733" s="25"/>
      <c r="M1733" s="14" t="str">
        <f aca="false">IF(OR($C1733="",$J1733=""),"",INT(($J1733-$C1733)/365.25))</f>
        <v/>
      </c>
      <c r="N1733" s="14" t="str">
        <f aca="false">IF($M1733="","",IF($M1733&lt;2,"Ha","Yo'q"))</f>
        <v/>
      </c>
      <c r="O1733" s="14" t="str">
        <f aca="false">IF($M1733="","",IF(AND($M1733&gt;=7,$M1733&lt;=17),"Ha","Yo'q"))</f>
        <v/>
      </c>
      <c r="P1733" s="14" t="str">
        <f aca="false">IF(AND($B1733&lt;&gt;"",$J1733&lt;&gt;"",$J1733&lt;=Boshqaruv!$C$10,OR($K1733="",$K1733&gt;Boshqaruv!$C$10),$L1733&lt;&gt;"Tibbiy qarshi ko'rsatma"),1,"")</f>
        <v/>
      </c>
      <c r="Q1733" s="28" t="n">
        <f aca="false">IF(AND($B1733&lt;&gt;"",$J1733&gt;=Boshqaruv!$C$9,$J1733&lt;=Boshqaruv!$C$10),IF(COUNTIFS($B$4:$B1732,$B1733,$C$4:$C1732,$C1733,$J$4:$J1732,"&gt;="&amp;Boshqaruv!$C$9,$J$4:$J1732,"&lt;="&amp;Boshqaruv!$C$10)=0,1,0),0)</f>
        <v>0</v>
      </c>
      <c r="R1733" s="28" t="n">
        <f aca="false">IF(AND($B1733&lt;&gt;"",$J1733&gt;=Boshqaruv!$C$9,$J1733&lt;=Boshqaruv!$C$10,$K1733&lt;&gt;"",$K1733&lt;=Boshqaruv!$C$10),IF(COUNTIFS($B$4:$B1732,$B1733,$C$4:$C1732,$C1733,$J$4:$J1732,"&gt;="&amp;Boshqaruv!$C$9,$J$4:$J1732,"&lt;="&amp;Boshqaruv!$C$10,$K$4:$K1732,"&lt;&gt;",$K$4:$K1732,"&lt;="&amp;Boshqaruv!$C$10)=0,1,0),0)</f>
        <v>0</v>
      </c>
      <c r="S1733" s="28" t="n">
        <f aca="false">IF($P1733=1,IF(COUNTIFS($B$4:$B1732,$B1733,$C$4:$C1732,$C1733,$P$4:$P1732,1)=0,1,0),0)</f>
        <v>0</v>
      </c>
      <c r="T1733" s="12"/>
    </row>
    <row r="1734" customFormat="false" ht="15" hidden="false" customHeight="false" outlineLevel="0" collapsed="false">
      <c r="A1734" s="20" t="n">
        <v>1730</v>
      </c>
      <c r="B1734" s="12"/>
      <c r="C1734" s="13"/>
      <c r="D1734" s="24"/>
      <c r="E1734" s="12"/>
      <c r="F1734" s="12"/>
      <c r="G1734" s="25"/>
      <c r="H1734" s="25"/>
      <c r="I1734" s="25"/>
      <c r="J1734" s="13"/>
      <c r="K1734" s="13"/>
      <c r="L1734" s="25"/>
      <c r="M1734" s="14" t="str">
        <f aca="false">IF(OR($C1734="",$J1734=""),"",INT(($J1734-$C1734)/365.25))</f>
        <v/>
      </c>
      <c r="N1734" s="14" t="str">
        <f aca="false">IF($M1734="","",IF($M1734&lt;2,"Ha","Yo'q"))</f>
        <v/>
      </c>
      <c r="O1734" s="14" t="str">
        <f aca="false">IF($M1734="","",IF(AND($M1734&gt;=7,$M1734&lt;=17),"Ha","Yo'q"))</f>
        <v/>
      </c>
      <c r="P1734" s="14" t="str">
        <f aca="false">IF(AND($B1734&lt;&gt;"",$J1734&lt;&gt;"",$J1734&lt;=Boshqaruv!$C$10,OR($K1734="",$K1734&gt;Boshqaruv!$C$10),$L1734&lt;&gt;"Tibbiy qarshi ko'rsatma"),1,"")</f>
        <v/>
      </c>
      <c r="Q1734" s="28" t="n">
        <f aca="false">IF(AND($B1734&lt;&gt;"",$J1734&gt;=Boshqaruv!$C$9,$J1734&lt;=Boshqaruv!$C$10),IF(COUNTIFS($B$4:$B1733,$B1734,$C$4:$C1733,$C1734,$J$4:$J1733,"&gt;="&amp;Boshqaruv!$C$9,$J$4:$J1733,"&lt;="&amp;Boshqaruv!$C$10)=0,1,0),0)</f>
        <v>0</v>
      </c>
      <c r="R1734" s="28" t="n">
        <f aca="false">IF(AND($B1734&lt;&gt;"",$J1734&gt;=Boshqaruv!$C$9,$J1734&lt;=Boshqaruv!$C$10,$K1734&lt;&gt;"",$K1734&lt;=Boshqaruv!$C$10),IF(COUNTIFS($B$4:$B1733,$B1734,$C$4:$C1733,$C1734,$J$4:$J1733,"&gt;="&amp;Boshqaruv!$C$9,$J$4:$J1733,"&lt;="&amp;Boshqaruv!$C$10,$K$4:$K1733,"&lt;&gt;",$K$4:$K1733,"&lt;="&amp;Boshqaruv!$C$10)=0,1,0),0)</f>
        <v>0</v>
      </c>
      <c r="S1734" s="28" t="n">
        <f aca="false">IF($P1734=1,IF(COUNTIFS($B$4:$B1733,$B1734,$C$4:$C1733,$C1734,$P$4:$P1733,1)=0,1,0),0)</f>
        <v>0</v>
      </c>
      <c r="T1734" s="12"/>
    </row>
    <row r="1735" customFormat="false" ht="15" hidden="false" customHeight="false" outlineLevel="0" collapsed="false">
      <c r="A1735" s="20" t="n">
        <v>1731</v>
      </c>
      <c r="B1735" s="12"/>
      <c r="C1735" s="13"/>
      <c r="D1735" s="24"/>
      <c r="E1735" s="12"/>
      <c r="F1735" s="12"/>
      <c r="G1735" s="25"/>
      <c r="H1735" s="25"/>
      <c r="I1735" s="25"/>
      <c r="J1735" s="13"/>
      <c r="K1735" s="13"/>
      <c r="L1735" s="25"/>
      <c r="M1735" s="14" t="str">
        <f aca="false">IF(OR($C1735="",$J1735=""),"",INT(($J1735-$C1735)/365.25))</f>
        <v/>
      </c>
      <c r="N1735" s="14" t="str">
        <f aca="false">IF($M1735="","",IF($M1735&lt;2,"Ha","Yo'q"))</f>
        <v/>
      </c>
      <c r="O1735" s="14" t="str">
        <f aca="false">IF($M1735="","",IF(AND($M1735&gt;=7,$M1735&lt;=17),"Ha","Yo'q"))</f>
        <v/>
      </c>
      <c r="P1735" s="14" t="str">
        <f aca="false">IF(AND($B1735&lt;&gt;"",$J1735&lt;&gt;"",$J1735&lt;=Boshqaruv!$C$10,OR($K1735="",$K1735&gt;Boshqaruv!$C$10),$L1735&lt;&gt;"Tibbiy qarshi ko'rsatma"),1,"")</f>
        <v/>
      </c>
      <c r="Q1735" s="28" t="n">
        <f aca="false">IF(AND($B1735&lt;&gt;"",$J1735&gt;=Boshqaruv!$C$9,$J1735&lt;=Boshqaruv!$C$10),IF(COUNTIFS($B$4:$B1734,$B1735,$C$4:$C1734,$C1735,$J$4:$J1734,"&gt;="&amp;Boshqaruv!$C$9,$J$4:$J1734,"&lt;="&amp;Boshqaruv!$C$10)=0,1,0),0)</f>
        <v>0</v>
      </c>
      <c r="R1735" s="28" t="n">
        <f aca="false">IF(AND($B1735&lt;&gt;"",$J1735&gt;=Boshqaruv!$C$9,$J1735&lt;=Boshqaruv!$C$10,$K1735&lt;&gt;"",$K1735&lt;=Boshqaruv!$C$10),IF(COUNTIFS($B$4:$B1734,$B1735,$C$4:$C1734,$C1735,$J$4:$J1734,"&gt;="&amp;Boshqaruv!$C$9,$J$4:$J1734,"&lt;="&amp;Boshqaruv!$C$10,$K$4:$K1734,"&lt;&gt;",$K$4:$K1734,"&lt;="&amp;Boshqaruv!$C$10)=0,1,0),0)</f>
        <v>0</v>
      </c>
      <c r="S1735" s="28" t="n">
        <f aca="false">IF($P1735=1,IF(COUNTIFS($B$4:$B1734,$B1735,$C$4:$C1734,$C1735,$P$4:$P1734,1)=0,1,0),0)</f>
        <v>0</v>
      </c>
      <c r="T1735" s="12"/>
    </row>
    <row r="1736" customFormat="false" ht="15" hidden="false" customHeight="false" outlineLevel="0" collapsed="false">
      <c r="A1736" s="20" t="n">
        <v>1732</v>
      </c>
      <c r="B1736" s="12"/>
      <c r="C1736" s="13"/>
      <c r="D1736" s="24"/>
      <c r="E1736" s="12"/>
      <c r="F1736" s="12"/>
      <c r="G1736" s="25"/>
      <c r="H1736" s="25"/>
      <c r="I1736" s="25"/>
      <c r="J1736" s="13"/>
      <c r="K1736" s="13"/>
      <c r="L1736" s="25"/>
      <c r="M1736" s="14" t="str">
        <f aca="false">IF(OR($C1736="",$J1736=""),"",INT(($J1736-$C1736)/365.25))</f>
        <v/>
      </c>
      <c r="N1736" s="14" t="str">
        <f aca="false">IF($M1736="","",IF($M1736&lt;2,"Ha","Yo'q"))</f>
        <v/>
      </c>
      <c r="O1736" s="14" t="str">
        <f aca="false">IF($M1736="","",IF(AND($M1736&gt;=7,$M1736&lt;=17),"Ha","Yo'q"))</f>
        <v/>
      </c>
      <c r="P1736" s="14" t="str">
        <f aca="false">IF(AND($B1736&lt;&gt;"",$J1736&lt;&gt;"",$J1736&lt;=Boshqaruv!$C$10,OR($K1736="",$K1736&gt;Boshqaruv!$C$10),$L1736&lt;&gt;"Tibbiy qarshi ko'rsatma"),1,"")</f>
        <v/>
      </c>
      <c r="Q1736" s="28" t="n">
        <f aca="false">IF(AND($B1736&lt;&gt;"",$J1736&gt;=Boshqaruv!$C$9,$J1736&lt;=Boshqaruv!$C$10),IF(COUNTIFS($B$4:$B1735,$B1736,$C$4:$C1735,$C1736,$J$4:$J1735,"&gt;="&amp;Boshqaruv!$C$9,$J$4:$J1735,"&lt;="&amp;Boshqaruv!$C$10)=0,1,0),0)</f>
        <v>0</v>
      </c>
      <c r="R1736" s="28" t="n">
        <f aca="false">IF(AND($B1736&lt;&gt;"",$J1736&gt;=Boshqaruv!$C$9,$J1736&lt;=Boshqaruv!$C$10,$K1736&lt;&gt;"",$K1736&lt;=Boshqaruv!$C$10),IF(COUNTIFS($B$4:$B1735,$B1736,$C$4:$C1735,$C1736,$J$4:$J1735,"&gt;="&amp;Boshqaruv!$C$9,$J$4:$J1735,"&lt;="&amp;Boshqaruv!$C$10,$K$4:$K1735,"&lt;&gt;",$K$4:$K1735,"&lt;="&amp;Boshqaruv!$C$10)=0,1,0),0)</f>
        <v>0</v>
      </c>
      <c r="S1736" s="28" t="n">
        <f aca="false">IF($P1736=1,IF(COUNTIFS($B$4:$B1735,$B1736,$C$4:$C1735,$C1736,$P$4:$P1735,1)=0,1,0),0)</f>
        <v>0</v>
      </c>
      <c r="T1736" s="12"/>
    </row>
    <row r="1737" customFormat="false" ht="15" hidden="false" customHeight="false" outlineLevel="0" collapsed="false">
      <c r="A1737" s="20" t="n">
        <v>1733</v>
      </c>
      <c r="B1737" s="12"/>
      <c r="C1737" s="13"/>
      <c r="D1737" s="24"/>
      <c r="E1737" s="12"/>
      <c r="F1737" s="12"/>
      <c r="G1737" s="25"/>
      <c r="H1737" s="25"/>
      <c r="I1737" s="25"/>
      <c r="J1737" s="13"/>
      <c r="K1737" s="13"/>
      <c r="L1737" s="25"/>
      <c r="M1737" s="14" t="str">
        <f aca="false">IF(OR($C1737="",$J1737=""),"",INT(($J1737-$C1737)/365.25))</f>
        <v/>
      </c>
      <c r="N1737" s="14" t="str">
        <f aca="false">IF($M1737="","",IF($M1737&lt;2,"Ha","Yo'q"))</f>
        <v/>
      </c>
      <c r="O1737" s="14" t="str">
        <f aca="false">IF($M1737="","",IF(AND($M1737&gt;=7,$M1737&lt;=17),"Ha","Yo'q"))</f>
        <v/>
      </c>
      <c r="P1737" s="14" t="str">
        <f aca="false">IF(AND($B1737&lt;&gt;"",$J1737&lt;&gt;"",$J1737&lt;=Boshqaruv!$C$10,OR($K1737="",$K1737&gt;Boshqaruv!$C$10),$L1737&lt;&gt;"Tibbiy qarshi ko'rsatma"),1,"")</f>
        <v/>
      </c>
      <c r="Q1737" s="28" t="n">
        <f aca="false">IF(AND($B1737&lt;&gt;"",$J1737&gt;=Boshqaruv!$C$9,$J1737&lt;=Boshqaruv!$C$10),IF(COUNTIFS($B$4:$B1736,$B1737,$C$4:$C1736,$C1737,$J$4:$J1736,"&gt;="&amp;Boshqaruv!$C$9,$J$4:$J1736,"&lt;="&amp;Boshqaruv!$C$10)=0,1,0),0)</f>
        <v>0</v>
      </c>
      <c r="R1737" s="28" t="n">
        <f aca="false">IF(AND($B1737&lt;&gt;"",$J1737&gt;=Boshqaruv!$C$9,$J1737&lt;=Boshqaruv!$C$10,$K1737&lt;&gt;"",$K1737&lt;=Boshqaruv!$C$10),IF(COUNTIFS($B$4:$B1736,$B1737,$C$4:$C1736,$C1737,$J$4:$J1736,"&gt;="&amp;Boshqaruv!$C$9,$J$4:$J1736,"&lt;="&amp;Boshqaruv!$C$10,$K$4:$K1736,"&lt;&gt;",$K$4:$K1736,"&lt;="&amp;Boshqaruv!$C$10)=0,1,0),0)</f>
        <v>0</v>
      </c>
      <c r="S1737" s="28" t="n">
        <f aca="false">IF($P1737=1,IF(COUNTIFS($B$4:$B1736,$B1737,$C$4:$C1736,$C1737,$P$4:$P1736,1)=0,1,0),0)</f>
        <v>0</v>
      </c>
      <c r="T1737" s="12"/>
    </row>
    <row r="1738" customFormat="false" ht="15" hidden="false" customHeight="false" outlineLevel="0" collapsed="false">
      <c r="A1738" s="20" t="n">
        <v>1734</v>
      </c>
      <c r="B1738" s="12"/>
      <c r="C1738" s="13"/>
      <c r="D1738" s="24"/>
      <c r="E1738" s="12"/>
      <c r="F1738" s="12"/>
      <c r="G1738" s="25"/>
      <c r="H1738" s="25"/>
      <c r="I1738" s="25"/>
      <c r="J1738" s="13"/>
      <c r="K1738" s="13"/>
      <c r="L1738" s="25"/>
      <c r="M1738" s="14" t="str">
        <f aca="false">IF(OR($C1738="",$J1738=""),"",INT(($J1738-$C1738)/365.25))</f>
        <v/>
      </c>
      <c r="N1738" s="14" t="str">
        <f aca="false">IF($M1738="","",IF($M1738&lt;2,"Ha","Yo'q"))</f>
        <v/>
      </c>
      <c r="O1738" s="14" t="str">
        <f aca="false">IF($M1738="","",IF(AND($M1738&gt;=7,$M1738&lt;=17),"Ha","Yo'q"))</f>
        <v/>
      </c>
      <c r="P1738" s="14" t="str">
        <f aca="false">IF(AND($B1738&lt;&gt;"",$J1738&lt;&gt;"",$J1738&lt;=Boshqaruv!$C$10,OR($K1738="",$K1738&gt;Boshqaruv!$C$10),$L1738&lt;&gt;"Tibbiy qarshi ko'rsatma"),1,"")</f>
        <v/>
      </c>
      <c r="Q1738" s="28" t="n">
        <f aca="false">IF(AND($B1738&lt;&gt;"",$J1738&gt;=Boshqaruv!$C$9,$J1738&lt;=Boshqaruv!$C$10),IF(COUNTIFS($B$4:$B1737,$B1738,$C$4:$C1737,$C1738,$J$4:$J1737,"&gt;="&amp;Boshqaruv!$C$9,$J$4:$J1737,"&lt;="&amp;Boshqaruv!$C$10)=0,1,0),0)</f>
        <v>0</v>
      </c>
      <c r="R1738" s="28" t="n">
        <f aca="false">IF(AND($B1738&lt;&gt;"",$J1738&gt;=Boshqaruv!$C$9,$J1738&lt;=Boshqaruv!$C$10,$K1738&lt;&gt;"",$K1738&lt;=Boshqaruv!$C$10),IF(COUNTIFS($B$4:$B1737,$B1738,$C$4:$C1737,$C1738,$J$4:$J1737,"&gt;="&amp;Boshqaruv!$C$9,$J$4:$J1737,"&lt;="&amp;Boshqaruv!$C$10,$K$4:$K1737,"&lt;&gt;",$K$4:$K1737,"&lt;="&amp;Boshqaruv!$C$10)=0,1,0),0)</f>
        <v>0</v>
      </c>
      <c r="S1738" s="28" t="n">
        <f aca="false">IF($P1738=1,IF(COUNTIFS($B$4:$B1737,$B1738,$C$4:$C1737,$C1738,$P$4:$P1737,1)=0,1,0),0)</f>
        <v>0</v>
      </c>
      <c r="T1738" s="12"/>
    </row>
    <row r="1739" customFormat="false" ht="15" hidden="false" customHeight="false" outlineLevel="0" collapsed="false">
      <c r="A1739" s="20" t="n">
        <v>1735</v>
      </c>
      <c r="B1739" s="12"/>
      <c r="C1739" s="13"/>
      <c r="D1739" s="24"/>
      <c r="E1739" s="12"/>
      <c r="F1739" s="12"/>
      <c r="G1739" s="25"/>
      <c r="H1739" s="25"/>
      <c r="I1739" s="25"/>
      <c r="J1739" s="13"/>
      <c r="K1739" s="13"/>
      <c r="L1739" s="25"/>
      <c r="M1739" s="14" t="str">
        <f aca="false">IF(OR($C1739="",$J1739=""),"",INT(($J1739-$C1739)/365.25))</f>
        <v/>
      </c>
      <c r="N1739" s="14" t="str">
        <f aca="false">IF($M1739="","",IF($M1739&lt;2,"Ha","Yo'q"))</f>
        <v/>
      </c>
      <c r="O1739" s="14" t="str">
        <f aca="false">IF($M1739="","",IF(AND($M1739&gt;=7,$M1739&lt;=17),"Ha","Yo'q"))</f>
        <v/>
      </c>
      <c r="P1739" s="14" t="str">
        <f aca="false">IF(AND($B1739&lt;&gt;"",$J1739&lt;&gt;"",$J1739&lt;=Boshqaruv!$C$10,OR($K1739="",$K1739&gt;Boshqaruv!$C$10),$L1739&lt;&gt;"Tibbiy qarshi ko'rsatma"),1,"")</f>
        <v/>
      </c>
      <c r="Q1739" s="28" t="n">
        <f aca="false">IF(AND($B1739&lt;&gt;"",$J1739&gt;=Boshqaruv!$C$9,$J1739&lt;=Boshqaruv!$C$10),IF(COUNTIFS($B$4:$B1738,$B1739,$C$4:$C1738,$C1739,$J$4:$J1738,"&gt;="&amp;Boshqaruv!$C$9,$J$4:$J1738,"&lt;="&amp;Boshqaruv!$C$10)=0,1,0),0)</f>
        <v>0</v>
      </c>
      <c r="R1739" s="28" t="n">
        <f aca="false">IF(AND($B1739&lt;&gt;"",$J1739&gt;=Boshqaruv!$C$9,$J1739&lt;=Boshqaruv!$C$10,$K1739&lt;&gt;"",$K1739&lt;=Boshqaruv!$C$10),IF(COUNTIFS($B$4:$B1738,$B1739,$C$4:$C1738,$C1739,$J$4:$J1738,"&gt;="&amp;Boshqaruv!$C$9,$J$4:$J1738,"&lt;="&amp;Boshqaruv!$C$10,$K$4:$K1738,"&lt;&gt;",$K$4:$K1738,"&lt;="&amp;Boshqaruv!$C$10)=0,1,0),0)</f>
        <v>0</v>
      </c>
      <c r="S1739" s="28" t="n">
        <f aca="false">IF($P1739=1,IF(COUNTIFS($B$4:$B1738,$B1739,$C$4:$C1738,$C1739,$P$4:$P1738,1)=0,1,0),0)</f>
        <v>0</v>
      </c>
      <c r="T1739" s="12"/>
    </row>
    <row r="1740" customFormat="false" ht="15" hidden="false" customHeight="false" outlineLevel="0" collapsed="false">
      <c r="A1740" s="20" t="n">
        <v>1736</v>
      </c>
      <c r="B1740" s="12"/>
      <c r="C1740" s="13"/>
      <c r="D1740" s="24"/>
      <c r="E1740" s="12"/>
      <c r="F1740" s="12"/>
      <c r="G1740" s="25"/>
      <c r="H1740" s="25"/>
      <c r="I1740" s="25"/>
      <c r="J1740" s="13"/>
      <c r="K1740" s="13"/>
      <c r="L1740" s="25"/>
      <c r="M1740" s="14" t="str">
        <f aca="false">IF(OR($C1740="",$J1740=""),"",INT(($J1740-$C1740)/365.25))</f>
        <v/>
      </c>
      <c r="N1740" s="14" t="str">
        <f aca="false">IF($M1740="","",IF($M1740&lt;2,"Ha","Yo'q"))</f>
        <v/>
      </c>
      <c r="O1740" s="14" t="str">
        <f aca="false">IF($M1740="","",IF(AND($M1740&gt;=7,$M1740&lt;=17),"Ha","Yo'q"))</f>
        <v/>
      </c>
      <c r="P1740" s="14" t="str">
        <f aca="false">IF(AND($B1740&lt;&gt;"",$J1740&lt;&gt;"",$J1740&lt;=Boshqaruv!$C$10,OR($K1740="",$K1740&gt;Boshqaruv!$C$10),$L1740&lt;&gt;"Tibbiy qarshi ko'rsatma"),1,"")</f>
        <v/>
      </c>
      <c r="Q1740" s="28" t="n">
        <f aca="false">IF(AND($B1740&lt;&gt;"",$J1740&gt;=Boshqaruv!$C$9,$J1740&lt;=Boshqaruv!$C$10),IF(COUNTIFS($B$4:$B1739,$B1740,$C$4:$C1739,$C1740,$J$4:$J1739,"&gt;="&amp;Boshqaruv!$C$9,$J$4:$J1739,"&lt;="&amp;Boshqaruv!$C$10)=0,1,0),0)</f>
        <v>0</v>
      </c>
      <c r="R1740" s="28" t="n">
        <f aca="false">IF(AND($B1740&lt;&gt;"",$J1740&gt;=Boshqaruv!$C$9,$J1740&lt;=Boshqaruv!$C$10,$K1740&lt;&gt;"",$K1740&lt;=Boshqaruv!$C$10),IF(COUNTIFS($B$4:$B1739,$B1740,$C$4:$C1739,$C1740,$J$4:$J1739,"&gt;="&amp;Boshqaruv!$C$9,$J$4:$J1739,"&lt;="&amp;Boshqaruv!$C$10,$K$4:$K1739,"&lt;&gt;",$K$4:$K1739,"&lt;="&amp;Boshqaruv!$C$10)=0,1,0),0)</f>
        <v>0</v>
      </c>
      <c r="S1740" s="28" t="n">
        <f aca="false">IF($P1740=1,IF(COUNTIFS($B$4:$B1739,$B1740,$C$4:$C1739,$C1740,$P$4:$P1739,1)=0,1,0),0)</f>
        <v>0</v>
      </c>
      <c r="T1740" s="12"/>
    </row>
    <row r="1741" customFormat="false" ht="15" hidden="false" customHeight="false" outlineLevel="0" collapsed="false">
      <c r="A1741" s="20" t="n">
        <v>1737</v>
      </c>
      <c r="B1741" s="12"/>
      <c r="C1741" s="13"/>
      <c r="D1741" s="24"/>
      <c r="E1741" s="12"/>
      <c r="F1741" s="12"/>
      <c r="G1741" s="25"/>
      <c r="H1741" s="25"/>
      <c r="I1741" s="25"/>
      <c r="J1741" s="13"/>
      <c r="K1741" s="13"/>
      <c r="L1741" s="25"/>
      <c r="M1741" s="14" t="str">
        <f aca="false">IF(OR($C1741="",$J1741=""),"",INT(($J1741-$C1741)/365.25))</f>
        <v/>
      </c>
      <c r="N1741" s="14" t="str">
        <f aca="false">IF($M1741="","",IF($M1741&lt;2,"Ha","Yo'q"))</f>
        <v/>
      </c>
      <c r="O1741" s="14" t="str">
        <f aca="false">IF($M1741="","",IF(AND($M1741&gt;=7,$M1741&lt;=17),"Ha","Yo'q"))</f>
        <v/>
      </c>
      <c r="P1741" s="14" t="str">
        <f aca="false">IF(AND($B1741&lt;&gt;"",$J1741&lt;&gt;"",$J1741&lt;=Boshqaruv!$C$10,OR($K1741="",$K1741&gt;Boshqaruv!$C$10),$L1741&lt;&gt;"Tibbiy qarshi ko'rsatma"),1,"")</f>
        <v/>
      </c>
      <c r="Q1741" s="28" t="n">
        <f aca="false">IF(AND($B1741&lt;&gt;"",$J1741&gt;=Boshqaruv!$C$9,$J1741&lt;=Boshqaruv!$C$10),IF(COUNTIFS($B$4:$B1740,$B1741,$C$4:$C1740,$C1741,$J$4:$J1740,"&gt;="&amp;Boshqaruv!$C$9,$J$4:$J1740,"&lt;="&amp;Boshqaruv!$C$10)=0,1,0),0)</f>
        <v>0</v>
      </c>
      <c r="R1741" s="28" t="n">
        <f aca="false">IF(AND($B1741&lt;&gt;"",$J1741&gt;=Boshqaruv!$C$9,$J1741&lt;=Boshqaruv!$C$10,$K1741&lt;&gt;"",$K1741&lt;=Boshqaruv!$C$10),IF(COUNTIFS($B$4:$B1740,$B1741,$C$4:$C1740,$C1741,$J$4:$J1740,"&gt;="&amp;Boshqaruv!$C$9,$J$4:$J1740,"&lt;="&amp;Boshqaruv!$C$10,$K$4:$K1740,"&lt;&gt;",$K$4:$K1740,"&lt;="&amp;Boshqaruv!$C$10)=0,1,0),0)</f>
        <v>0</v>
      </c>
      <c r="S1741" s="28" t="n">
        <f aca="false">IF($P1741=1,IF(COUNTIFS($B$4:$B1740,$B1741,$C$4:$C1740,$C1741,$P$4:$P1740,1)=0,1,0),0)</f>
        <v>0</v>
      </c>
      <c r="T1741" s="12"/>
    </row>
    <row r="1742" customFormat="false" ht="15" hidden="false" customHeight="false" outlineLevel="0" collapsed="false">
      <c r="A1742" s="20" t="n">
        <v>1738</v>
      </c>
      <c r="B1742" s="12"/>
      <c r="C1742" s="13"/>
      <c r="D1742" s="24"/>
      <c r="E1742" s="12"/>
      <c r="F1742" s="12"/>
      <c r="G1742" s="25"/>
      <c r="H1742" s="25"/>
      <c r="I1742" s="25"/>
      <c r="J1742" s="13"/>
      <c r="K1742" s="13"/>
      <c r="L1742" s="25"/>
      <c r="M1742" s="14" t="str">
        <f aca="false">IF(OR($C1742="",$J1742=""),"",INT(($J1742-$C1742)/365.25))</f>
        <v/>
      </c>
      <c r="N1742" s="14" t="str">
        <f aca="false">IF($M1742="","",IF($M1742&lt;2,"Ha","Yo'q"))</f>
        <v/>
      </c>
      <c r="O1742" s="14" t="str">
        <f aca="false">IF($M1742="","",IF(AND($M1742&gt;=7,$M1742&lt;=17),"Ha","Yo'q"))</f>
        <v/>
      </c>
      <c r="P1742" s="14" t="str">
        <f aca="false">IF(AND($B1742&lt;&gt;"",$J1742&lt;&gt;"",$J1742&lt;=Boshqaruv!$C$10,OR($K1742="",$K1742&gt;Boshqaruv!$C$10),$L1742&lt;&gt;"Tibbiy qarshi ko'rsatma"),1,"")</f>
        <v/>
      </c>
      <c r="Q1742" s="28" t="n">
        <f aca="false">IF(AND($B1742&lt;&gt;"",$J1742&gt;=Boshqaruv!$C$9,$J1742&lt;=Boshqaruv!$C$10),IF(COUNTIFS($B$4:$B1741,$B1742,$C$4:$C1741,$C1742,$J$4:$J1741,"&gt;="&amp;Boshqaruv!$C$9,$J$4:$J1741,"&lt;="&amp;Boshqaruv!$C$10)=0,1,0),0)</f>
        <v>0</v>
      </c>
      <c r="R1742" s="28" t="n">
        <f aca="false">IF(AND($B1742&lt;&gt;"",$J1742&gt;=Boshqaruv!$C$9,$J1742&lt;=Boshqaruv!$C$10,$K1742&lt;&gt;"",$K1742&lt;=Boshqaruv!$C$10),IF(COUNTIFS($B$4:$B1741,$B1742,$C$4:$C1741,$C1742,$J$4:$J1741,"&gt;="&amp;Boshqaruv!$C$9,$J$4:$J1741,"&lt;="&amp;Boshqaruv!$C$10,$K$4:$K1741,"&lt;&gt;",$K$4:$K1741,"&lt;="&amp;Boshqaruv!$C$10)=0,1,0),0)</f>
        <v>0</v>
      </c>
      <c r="S1742" s="28" t="n">
        <f aca="false">IF($P1742=1,IF(COUNTIFS($B$4:$B1741,$B1742,$C$4:$C1741,$C1742,$P$4:$P1741,1)=0,1,0),0)</f>
        <v>0</v>
      </c>
      <c r="T1742" s="12"/>
    </row>
    <row r="1743" customFormat="false" ht="15" hidden="false" customHeight="false" outlineLevel="0" collapsed="false">
      <c r="A1743" s="20" t="n">
        <v>1739</v>
      </c>
      <c r="B1743" s="12"/>
      <c r="C1743" s="13"/>
      <c r="D1743" s="24"/>
      <c r="E1743" s="12"/>
      <c r="F1743" s="12"/>
      <c r="G1743" s="25"/>
      <c r="H1743" s="25"/>
      <c r="I1743" s="25"/>
      <c r="J1743" s="13"/>
      <c r="K1743" s="13"/>
      <c r="L1743" s="25"/>
      <c r="M1743" s="14" t="str">
        <f aca="false">IF(OR($C1743="",$J1743=""),"",INT(($J1743-$C1743)/365.25))</f>
        <v/>
      </c>
      <c r="N1743" s="14" t="str">
        <f aca="false">IF($M1743="","",IF($M1743&lt;2,"Ha","Yo'q"))</f>
        <v/>
      </c>
      <c r="O1743" s="14" t="str">
        <f aca="false">IF($M1743="","",IF(AND($M1743&gt;=7,$M1743&lt;=17),"Ha","Yo'q"))</f>
        <v/>
      </c>
      <c r="P1743" s="14" t="str">
        <f aca="false">IF(AND($B1743&lt;&gt;"",$J1743&lt;&gt;"",$J1743&lt;=Boshqaruv!$C$10,OR($K1743="",$K1743&gt;Boshqaruv!$C$10),$L1743&lt;&gt;"Tibbiy qarshi ko'rsatma"),1,"")</f>
        <v/>
      </c>
      <c r="Q1743" s="28" t="n">
        <f aca="false">IF(AND($B1743&lt;&gt;"",$J1743&gt;=Boshqaruv!$C$9,$J1743&lt;=Boshqaruv!$C$10),IF(COUNTIFS($B$4:$B1742,$B1743,$C$4:$C1742,$C1743,$J$4:$J1742,"&gt;="&amp;Boshqaruv!$C$9,$J$4:$J1742,"&lt;="&amp;Boshqaruv!$C$10)=0,1,0),0)</f>
        <v>0</v>
      </c>
      <c r="R1743" s="28" t="n">
        <f aca="false">IF(AND($B1743&lt;&gt;"",$J1743&gt;=Boshqaruv!$C$9,$J1743&lt;=Boshqaruv!$C$10,$K1743&lt;&gt;"",$K1743&lt;=Boshqaruv!$C$10),IF(COUNTIFS($B$4:$B1742,$B1743,$C$4:$C1742,$C1743,$J$4:$J1742,"&gt;="&amp;Boshqaruv!$C$9,$J$4:$J1742,"&lt;="&amp;Boshqaruv!$C$10,$K$4:$K1742,"&lt;&gt;",$K$4:$K1742,"&lt;="&amp;Boshqaruv!$C$10)=0,1,0),0)</f>
        <v>0</v>
      </c>
      <c r="S1743" s="28" t="n">
        <f aca="false">IF($P1743=1,IF(COUNTIFS($B$4:$B1742,$B1743,$C$4:$C1742,$C1743,$P$4:$P1742,1)=0,1,0),0)</f>
        <v>0</v>
      </c>
      <c r="T1743" s="12"/>
    </row>
    <row r="1744" customFormat="false" ht="15" hidden="false" customHeight="false" outlineLevel="0" collapsed="false">
      <c r="A1744" s="20" t="n">
        <v>1740</v>
      </c>
      <c r="B1744" s="12"/>
      <c r="C1744" s="13"/>
      <c r="D1744" s="24"/>
      <c r="E1744" s="12"/>
      <c r="F1744" s="12"/>
      <c r="G1744" s="25"/>
      <c r="H1744" s="25"/>
      <c r="I1744" s="25"/>
      <c r="J1744" s="13"/>
      <c r="K1744" s="13"/>
      <c r="L1744" s="25"/>
      <c r="M1744" s="14" t="str">
        <f aca="false">IF(OR($C1744="",$J1744=""),"",INT(($J1744-$C1744)/365.25))</f>
        <v/>
      </c>
      <c r="N1744" s="14" t="str">
        <f aca="false">IF($M1744="","",IF($M1744&lt;2,"Ha","Yo'q"))</f>
        <v/>
      </c>
      <c r="O1744" s="14" t="str">
        <f aca="false">IF($M1744="","",IF(AND($M1744&gt;=7,$M1744&lt;=17),"Ha","Yo'q"))</f>
        <v/>
      </c>
      <c r="P1744" s="14" t="str">
        <f aca="false">IF(AND($B1744&lt;&gt;"",$J1744&lt;&gt;"",$J1744&lt;=Boshqaruv!$C$10,OR($K1744="",$K1744&gt;Boshqaruv!$C$10),$L1744&lt;&gt;"Tibbiy qarshi ko'rsatma"),1,"")</f>
        <v/>
      </c>
      <c r="Q1744" s="28" t="n">
        <f aca="false">IF(AND($B1744&lt;&gt;"",$J1744&gt;=Boshqaruv!$C$9,$J1744&lt;=Boshqaruv!$C$10),IF(COUNTIFS($B$4:$B1743,$B1744,$C$4:$C1743,$C1744,$J$4:$J1743,"&gt;="&amp;Boshqaruv!$C$9,$J$4:$J1743,"&lt;="&amp;Boshqaruv!$C$10)=0,1,0),0)</f>
        <v>0</v>
      </c>
      <c r="R1744" s="28" t="n">
        <f aca="false">IF(AND($B1744&lt;&gt;"",$J1744&gt;=Boshqaruv!$C$9,$J1744&lt;=Boshqaruv!$C$10,$K1744&lt;&gt;"",$K1744&lt;=Boshqaruv!$C$10),IF(COUNTIFS($B$4:$B1743,$B1744,$C$4:$C1743,$C1744,$J$4:$J1743,"&gt;="&amp;Boshqaruv!$C$9,$J$4:$J1743,"&lt;="&amp;Boshqaruv!$C$10,$K$4:$K1743,"&lt;&gt;",$K$4:$K1743,"&lt;="&amp;Boshqaruv!$C$10)=0,1,0),0)</f>
        <v>0</v>
      </c>
      <c r="S1744" s="28" t="n">
        <f aca="false">IF($P1744=1,IF(COUNTIFS($B$4:$B1743,$B1744,$C$4:$C1743,$C1744,$P$4:$P1743,1)=0,1,0),0)</f>
        <v>0</v>
      </c>
      <c r="T1744" s="12"/>
    </row>
    <row r="1745" customFormat="false" ht="15" hidden="false" customHeight="false" outlineLevel="0" collapsed="false">
      <c r="A1745" s="20" t="n">
        <v>1741</v>
      </c>
      <c r="B1745" s="12"/>
      <c r="C1745" s="13"/>
      <c r="D1745" s="24"/>
      <c r="E1745" s="12"/>
      <c r="F1745" s="12"/>
      <c r="G1745" s="25"/>
      <c r="H1745" s="25"/>
      <c r="I1745" s="25"/>
      <c r="J1745" s="13"/>
      <c r="K1745" s="13"/>
      <c r="L1745" s="25"/>
      <c r="M1745" s="14" t="str">
        <f aca="false">IF(OR($C1745="",$J1745=""),"",INT(($J1745-$C1745)/365.25))</f>
        <v/>
      </c>
      <c r="N1745" s="14" t="str">
        <f aca="false">IF($M1745="","",IF($M1745&lt;2,"Ha","Yo'q"))</f>
        <v/>
      </c>
      <c r="O1745" s="14" t="str">
        <f aca="false">IF($M1745="","",IF(AND($M1745&gt;=7,$M1745&lt;=17),"Ha","Yo'q"))</f>
        <v/>
      </c>
      <c r="P1745" s="14" t="str">
        <f aca="false">IF(AND($B1745&lt;&gt;"",$J1745&lt;&gt;"",$J1745&lt;=Boshqaruv!$C$10,OR($K1745="",$K1745&gt;Boshqaruv!$C$10),$L1745&lt;&gt;"Tibbiy qarshi ko'rsatma"),1,"")</f>
        <v/>
      </c>
      <c r="Q1745" s="28" t="n">
        <f aca="false">IF(AND($B1745&lt;&gt;"",$J1745&gt;=Boshqaruv!$C$9,$J1745&lt;=Boshqaruv!$C$10),IF(COUNTIFS($B$4:$B1744,$B1745,$C$4:$C1744,$C1745,$J$4:$J1744,"&gt;="&amp;Boshqaruv!$C$9,$J$4:$J1744,"&lt;="&amp;Boshqaruv!$C$10)=0,1,0),0)</f>
        <v>0</v>
      </c>
      <c r="R1745" s="28" t="n">
        <f aca="false">IF(AND($B1745&lt;&gt;"",$J1745&gt;=Boshqaruv!$C$9,$J1745&lt;=Boshqaruv!$C$10,$K1745&lt;&gt;"",$K1745&lt;=Boshqaruv!$C$10),IF(COUNTIFS($B$4:$B1744,$B1745,$C$4:$C1744,$C1745,$J$4:$J1744,"&gt;="&amp;Boshqaruv!$C$9,$J$4:$J1744,"&lt;="&amp;Boshqaruv!$C$10,$K$4:$K1744,"&lt;&gt;",$K$4:$K1744,"&lt;="&amp;Boshqaruv!$C$10)=0,1,0),0)</f>
        <v>0</v>
      </c>
      <c r="S1745" s="28" t="n">
        <f aca="false">IF($P1745=1,IF(COUNTIFS($B$4:$B1744,$B1745,$C$4:$C1744,$C1745,$P$4:$P1744,1)=0,1,0),0)</f>
        <v>0</v>
      </c>
      <c r="T1745" s="12"/>
    </row>
    <row r="1746" customFormat="false" ht="15" hidden="false" customHeight="false" outlineLevel="0" collapsed="false">
      <c r="A1746" s="20" t="n">
        <v>1742</v>
      </c>
      <c r="B1746" s="12"/>
      <c r="C1746" s="13"/>
      <c r="D1746" s="24"/>
      <c r="E1746" s="12"/>
      <c r="F1746" s="12"/>
      <c r="G1746" s="25"/>
      <c r="H1746" s="25"/>
      <c r="I1746" s="25"/>
      <c r="J1746" s="13"/>
      <c r="K1746" s="13"/>
      <c r="L1746" s="25"/>
      <c r="M1746" s="14" t="str">
        <f aca="false">IF(OR($C1746="",$J1746=""),"",INT(($J1746-$C1746)/365.25))</f>
        <v/>
      </c>
      <c r="N1746" s="14" t="str">
        <f aca="false">IF($M1746="","",IF($M1746&lt;2,"Ha","Yo'q"))</f>
        <v/>
      </c>
      <c r="O1746" s="14" t="str">
        <f aca="false">IF($M1746="","",IF(AND($M1746&gt;=7,$M1746&lt;=17),"Ha","Yo'q"))</f>
        <v/>
      </c>
      <c r="P1746" s="14" t="str">
        <f aca="false">IF(AND($B1746&lt;&gt;"",$J1746&lt;&gt;"",$J1746&lt;=Boshqaruv!$C$10,OR($K1746="",$K1746&gt;Boshqaruv!$C$10),$L1746&lt;&gt;"Tibbiy qarshi ko'rsatma"),1,"")</f>
        <v/>
      </c>
      <c r="Q1746" s="28" t="n">
        <f aca="false">IF(AND($B1746&lt;&gt;"",$J1746&gt;=Boshqaruv!$C$9,$J1746&lt;=Boshqaruv!$C$10),IF(COUNTIFS($B$4:$B1745,$B1746,$C$4:$C1745,$C1746,$J$4:$J1745,"&gt;="&amp;Boshqaruv!$C$9,$J$4:$J1745,"&lt;="&amp;Boshqaruv!$C$10)=0,1,0),0)</f>
        <v>0</v>
      </c>
      <c r="R1746" s="28" t="n">
        <f aca="false">IF(AND($B1746&lt;&gt;"",$J1746&gt;=Boshqaruv!$C$9,$J1746&lt;=Boshqaruv!$C$10,$K1746&lt;&gt;"",$K1746&lt;=Boshqaruv!$C$10),IF(COUNTIFS($B$4:$B1745,$B1746,$C$4:$C1745,$C1746,$J$4:$J1745,"&gt;="&amp;Boshqaruv!$C$9,$J$4:$J1745,"&lt;="&amp;Boshqaruv!$C$10,$K$4:$K1745,"&lt;&gt;",$K$4:$K1745,"&lt;="&amp;Boshqaruv!$C$10)=0,1,0),0)</f>
        <v>0</v>
      </c>
      <c r="S1746" s="28" t="n">
        <f aca="false">IF($P1746=1,IF(COUNTIFS($B$4:$B1745,$B1746,$C$4:$C1745,$C1746,$P$4:$P1745,1)=0,1,0),0)</f>
        <v>0</v>
      </c>
      <c r="T1746" s="12"/>
    </row>
    <row r="1747" customFormat="false" ht="15" hidden="false" customHeight="false" outlineLevel="0" collapsed="false">
      <c r="A1747" s="20" t="n">
        <v>1743</v>
      </c>
      <c r="B1747" s="12"/>
      <c r="C1747" s="13"/>
      <c r="D1747" s="24"/>
      <c r="E1747" s="12"/>
      <c r="F1747" s="12"/>
      <c r="G1747" s="25"/>
      <c r="H1747" s="25"/>
      <c r="I1747" s="25"/>
      <c r="J1747" s="13"/>
      <c r="K1747" s="13"/>
      <c r="L1747" s="25"/>
      <c r="M1747" s="14" t="str">
        <f aca="false">IF(OR($C1747="",$J1747=""),"",INT(($J1747-$C1747)/365.25))</f>
        <v/>
      </c>
      <c r="N1747" s="14" t="str">
        <f aca="false">IF($M1747="","",IF($M1747&lt;2,"Ha","Yo'q"))</f>
        <v/>
      </c>
      <c r="O1747" s="14" t="str">
        <f aca="false">IF($M1747="","",IF(AND($M1747&gt;=7,$M1747&lt;=17),"Ha","Yo'q"))</f>
        <v/>
      </c>
      <c r="P1747" s="14" t="str">
        <f aca="false">IF(AND($B1747&lt;&gt;"",$J1747&lt;&gt;"",$J1747&lt;=Boshqaruv!$C$10,OR($K1747="",$K1747&gt;Boshqaruv!$C$10),$L1747&lt;&gt;"Tibbiy qarshi ko'rsatma"),1,"")</f>
        <v/>
      </c>
      <c r="Q1747" s="28" t="n">
        <f aca="false">IF(AND($B1747&lt;&gt;"",$J1747&gt;=Boshqaruv!$C$9,$J1747&lt;=Boshqaruv!$C$10),IF(COUNTIFS($B$4:$B1746,$B1747,$C$4:$C1746,$C1747,$J$4:$J1746,"&gt;="&amp;Boshqaruv!$C$9,$J$4:$J1746,"&lt;="&amp;Boshqaruv!$C$10)=0,1,0),0)</f>
        <v>0</v>
      </c>
      <c r="R1747" s="28" t="n">
        <f aca="false">IF(AND($B1747&lt;&gt;"",$J1747&gt;=Boshqaruv!$C$9,$J1747&lt;=Boshqaruv!$C$10,$K1747&lt;&gt;"",$K1747&lt;=Boshqaruv!$C$10),IF(COUNTIFS($B$4:$B1746,$B1747,$C$4:$C1746,$C1747,$J$4:$J1746,"&gt;="&amp;Boshqaruv!$C$9,$J$4:$J1746,"&lt;="&amp;Boshqaruv!$C$10,$K$4:$K1746,"&lt;&gt;",$K$4:$K1746,"&lt;="&amp;Boshqaruv!$C$10)=0,1,0),0)</f>
        <v>0</v>
      </c>
      <c r="S1747" s="28" t="n">
        <f aca="false">IF($P1747=1,IF(COUNTIFS($B$4:$B1746,$B1747,$C$4:$C1746,$C1747,$P$4:$P1746,1)=0,1,0),0)</f>
        <v>0</v>
      </c>
      <c r="T1747" s="12"/>
    </row>
    <row r="1748" customFormat="false" ht="15" hidden="false" customHeight="false" outlineLevel="0" collapsed="false">
      <c r="A1748" s="20" t="n">
        <v>1744</v>
      </c>
      <c r="B1748" s="12"/>
      <c r="C1748" s="13"/>
      <c r="D1748" s="24"/>
      <c r="E1748" s="12"/>
      <c r="F1748" s="12"/>
      <c r="G1748" s="25"/>
      <c r="H1748" s="25"/>
      <c r="I1748" s="25"/>
      <c r="J1748" s="13"/>
      <c r="K1748" s="13"/>
      <c r="L1748" s="25"/>
      <c r="M1748" s="14" t="str">
        <f aca="false">IF(OR($C1748="",$J1748=""),"",INT(($J1748-$C1748)/365.25))</f>
        <v/>
      </c>
      <c r="N1748" s="14" t="str">
        <f aca="false">IF($M1748="","",IF($M1748&lt;2,"Ha","Yo'q"))</f>
        <v/>
      </c>
      <c r="O1748" s="14" t="str">
        <f aca="false">IF($M1748="","",IF(AND($M1748&gt;=7,$M1748&lt;=17),"Ha","Yo'q"))</f>
        <v/>
      </c>
      <c r="P1748" s="14" t="str">
        <f aca="false">IF(AND($B1748&lt;&gt;"",$J1748&lt;&gt;"",$J1748&lt;=Boshqaruv!$C$10,OR($K1748="",$K1748&gt;Boshqaruv!$C$10),$L1748&lt;&gt;"Tibbiy qarshi ko'rsatma"),1,"")</f>
        <v/>
      </c>
      <c r="Q1748" s="28" t="n">
        <f aca="false">IF(AND($B1748&lt;&gt;"",$J1748&gt;=Boshqaruv!$C$9,$J1748&lt;=Boshqaruv!$C$10),IF(COUNTIFS($B$4:$B1747,$B1748,$C$4:$C1747,$C1748,$J$4:$J1747,"&gt;="&amp;Boshqaruv!$C$9,$J$4:$J1747,"&lt;="&amp;Boshqaruv!$C$10)=0,1,0),0)</f>
        <v>0</v>
      </c>
      <c r="R1748" s="28" t="n">
        <f aca="false">IF(AND($B1748&lt;&gt;"",$J1748&gt;=Boshqaruv!$C$9,$J1748&lt;=Boshqaruv!$C$10,$K1748&lt;&gt;"",$K1748&lt;=Boshqaruv!$C$10),IF(COUNTIFS($B$4:$B1747,$B1748,$C$4:$C1747,$C1748,$J$4:$J1747,"&gt;="&amp;Boshqaruv!$C$9,$J$4:$J1747,"&lt;="&amp;Boshqaruv!$C$10,$K$4:$K1747,"&lt;&gt;",$K$4:$K1747,"&lt;="&amp;Boshqaruv!$C$10)=0,1,0),0)</f>
        <v>0</v>
      </c>
      <c r="S1748" s="28" t="n">
        <f aca="false">IF($P1748=1,IF(COUNTIFS($B$4:$B1747,$B1748,$C$4:$C1747,$C1748,$P$4:$P1747,1)=0,1,0),0)</f>
        <v>0</v>
      </c>
      <c r="T1748" s="12"/>
    </row>
    <row r="1749" customFormat="false" ht="15" hidden="false" customHeight="false" outlineLevel="0" collapsed="false">
      <c r="A1749" s="20" t="n">
        <v>1745</v>
      </c>
      <c r="B1749" s="12"/>
      <c r="C1749" s="13"/>
      <c r="D1749" s="24"/>
      <c r="E1749" s="12"/>
      <c r="F1749" s="12"/>
      <c r="G1749" s="25"/>
      <c r="H1749" s="25"/>
      <c r="I1749" s="25"/>
      <c r="J1749" s="13"/>
      <c r="K1749" s="13"/>
      <c r="L1749" s="25"/>
      <c r="M1749" s="14" t="str">
        <f aca="false">IF(OR($C1749="",$J1749=""),"",INT(($J1749-$C1749)/365.25))</f>
        <v/>
      </c>
      <c r="N1749" s="14" t="str">
        <f aca="false">IF($M1749="","",IF($M1749&lt;2,"Ha","Yo'q"))</f>
        <v/>
      </c>
      <c r="O1749" s="14" t="str">
        <f aca="false">IF($M1749="","",IF(AND($M1749&gt;=7,$M1749&lt;=17),"Ha","Yo'q"))</f>
        <v/>
      </c>
      <c r="P1749" s="14" t="str">
        <f aca="false">IF(AND($B1749&lt;&gt;"",$J1749&lt;&gt;"",$J1749&lt;=Boshqaruv!$C$10,OR($K1749="",$K1749&gt;Boshqaruv!$C$10),$L1749&lt;&gt;"Tibbiy qarshi ko'rsatma"),1,"")</f>
        <v/>
      </c>
      <c r="Q1749" s="28" t="n">
        <f aca="false">IF(AND($B1749&lt;&gt;"",$J1749&gt;=Boshqaruv!$C$9,$J1749&lt;=Boshqaruv!$C$10),IF(COUNTIFS($B$4:$B1748,$B1749,$C$4:$C1748,$C1749,$J$4:$J1748,"&gt;="&amp;Boshqaruv!$C$9,$J$4:$J1748,"&lt;="&amp;Boshqaruv!$C$10)=0,1,0),0)</f>
        <v>0</v>
      </c>
      <c r="R1749" s="28" t="n">
        <f aca="false">IF(AND($B1749&lt;&gt;"",$J1749&gt;=Boshqaruv!$C$9,$J1749&lt;=Boshqaruv!$C$10,$K1749&lt;&gt;"",$K1749&lt;=Boshqaruv!$C$10),IF(COUNTIFS($B$4:$B1748,$B1749,$C$4:$C1748,$C1749,$J$4:$J1748,"&gt;="&amp;Boshqaruv!$C$9,$J$4:$J1748,"&lt;="&amp;Boshqaruv!$C$10,$K$4:$K1748,"&lt;&gt;",$K$4:$K1748,"&lt;="&amp;Boshqaruv!$C$10)=0,1,0),0)</f>
        <v>0</v>
      </c>
      <c r="S1749" s="28" t="n">
        <f aca="false">IF($P1749=1,IF(COUNTIFS($B$4:$B1748,$B1749,$C$4:$C1748,$C1749,$P$4:$P1748,1)=0,1,0),0)</f>
        <v>0</v>
      </c>
      <c r="T1749" s="12"/>
    </row>
    <row r="1750" customFormat="false" ht="15" hidden="false" customHeight="false" outlineLevel="0" collapsed="false">
      <c r="A1750" s="20" t="n">
        <v>1746</v>
      </c>
      <c r="B1750" s="12"/>
      <c r="C1750" s="13"/>
      <c r="D1750" s="24"/>
      <c r="E1750" s="12"/>
      <c r="F1750" s="12"/>
      <c r="G1750" s="25"/>
      <c r="H1750" s="25"/>
      <c r="I1750" s="25"/>
      <c r="J1750" s="13"/>
      <c r="K1750" s="13"/>
      <c r="L1750" s="25"/>
      <c r="M1750" s="14" t="str">
        <f aca="false">IF(OR($C1750="",$J1750=""),"",INT(($J1750-$C1750)/365.25))</f>
        <v/>
      </c>
      <c r="N1750" s="14" t="str">
        <f aca="false">IF($M1750="","",IF($M1750&lt;2,"Ha","Yo'q"))</f>
        <v/>
      </c>
      <c r="O1750" s="14" t="str">
        <f aca="false">IF($M1750="","",IF(AND($M1750&gt;=7,$M1750&lt;=17),"Ha","Yo'q"))</f>
        <v/>
      </c>
      <c r="P1750" s="14" t="str">
        <f aca="false">IF(AND($B1750&lt;&gt;"",$J1750&lt;&gt;"",$J1750&lt;=Boshqaruv!$C$10,OR($K1750="",$K1750&gt;Boshqaruv!$C$10),$L1750&lt;&gt;"Tibbiy qarshi ko'rsatma"),1,"")</f>
        <v/>
      </c>
      <c r="Q1750" s="28" t="n">
        <f aca="false">IF(AND($B1750&lt;&gt;"",$J1750&gt;=Boshqaruv!$C$9,$J1750&lt;=Boshqaruv!$C$10),IF(COUNTIFS($B$4:$B1749,$B1750,$C$4:$C1749,$C1750,$J$4:$J1749,"&gt;="&amp;Boshqaruv!$C$9,$J$4:$J1749,"&lt;="&amp;Boshqaruv!$C$10)=0,1,0),0)</f>
        <v>0</v>
      </c>
      <c r="R1750" s="28" t="n">
        <f aca="false">IF(AND($B1750&lt;&gt;"",$J1750&gt;=Boshqaruv!$C$9,$J1750&lt;=Boshqaruv!$C$10,$K1750&lt;&gt;"",$K1750&lt;=Boshqaruv!$C$10),IF(COUNTIFS($B$4:$B1749,$B1750,$C$4:$C1749,$C1750,$J$4:$J1749,"&gt;="&amp;Boshqaruv!$C$9,$J$4:$J1749,"&lt;="&amp;Boshqaruv!$C$10,$K$4:$K1749,"&lt;&gt;",$K$4:$K1749,"&lt;="&amp;Boshqaruv!$C$10)=0,1,0),0)</f>
        <v>0</v>
      </c>
      <c r="S1750" s="28" t="n">
        <f aca="false">IF($P1750=1,IF(COUNTIFS($B$4:$B1749,$B1750,$C$4:$C1749,$C1750,$P$4:$P1749,1)=0,1,0),0)</f>
        <v>0</v>
      </c>
      <c r="T1750" s="12"/>
    </row>
    <row r="1751" customFormat="false" ht="15" hidden="false" customHeight="false" outlineLevel="0" collapsed="false">
      <c r="A1751" s="20" t="n">
        <v>1747</v>
      </c>
      <c r="B1751" s="12"/>
      <c r="C1751" s="13"/>
      <c r="D1751" s="24"/>
      <c r="E1751" s="12"/>
      <c r="F1751" s="12"/>
      <c r="G1751" s="25"/>
      <c r="H1751" s="25"/>
      <c r="I1751" s="25"/>
      <c r="J1751" s="13"/>
      <c r="K1751" s="13"/>
      <c r="L1751" s="25"/>
      <c r="M1751" s="14" t="str">
        <f aca="false">IF(OR($C1751="",$J1751=""),"",INT(($J1751-$C1751)/365.25))</f>
        <v/>
      </c>
      <c r="N1751" s="14" t="str">
        <f aca="false">IF($M1751="","",IF($M1751&lt;2,"Ha","Yo'q"))</f>
        <v/>
      </c>
      <c r="O1751" s="14" t="str">
        <f aca="false">IF($M1751="","",IF(AND($M1751&gt;=7,$M1751&lt;=17),"Ha","Yo'q"))</f>
        <v/>
      </c>
      <c r="P1751" s="14" t="str">
        <f aca="false">IF(AND($B1751&lt;&gt;"",$J1751&lt;&gt;"",$J1751&lt;=Boshqaruv!$C$10,OR($K1751="",$K1751&gt;Boshqaruv!$C$10),$L1751&lt;&gt;"Tibbiy qarshi ko'rsatma"),1,"")</f>
        <v/>
      </c>
      <c r="Q1751" s="28" t="n">
        <f aca="false">IF(AND($B1751&lt;&gt;"",$J1751&gt;=Boshqaruv!$C$9,$J1751&lt;=Boshqaruv!$C$10),IF(COUNTIFS($B$4:$B1750,$B1751,$C$4:$C1750,$C1751,$J$4:$J1750,"&gt;="&amp;Boshqaruv!$C$9,$J$4:$J1750,"&lt;="&amp;Boshqaruv!$C$10)=0,1,0),0)</f>
        <v>0</v>
      </c>
      <c r="R1751" s="28" t="n">
        <f aca="false">IF(AND($B1751&lt;&gt;"",$J1751&gt;=Boshqaruv!$C$9,$J1751&lt;=Boshqaruv!$C$10,$K1751&lt;&gt;"",$K1751&lt;=Boshqaruv!$C$10),IF(COUNTIFS($B$4:$B1750,$B1751,$C$4:$C1750,$C1751,$J$4:$J1750,"&gt;="&amp;Boshqaruv!$C$9,$J$4:$J1750,"&lt;="&amp;Boshqaruv!$C$10,$K$4:$K1750,"&lt;&gt;",$K$4:$K1750,"&lt;="&amp;Boshqaruv!$C$10)=0,1,0),0)</f>
        <v>0</v>
      </c>
      <c r="S1751" s="28" t="n">
        <f aca="false">IF($P1751=1,IF(COUNTIFS($B$4:$B1750,$B1751,$C$4:$C1750,$C1751,$P$4:$P1750,1)=0,1,0),0)</f>
        <v>0</v>
      </c>
      <c r="T1751" s="12"/>
    </row>
    <row r="1752" customFormat="false" ht="15" hidden="false" customHeight="false" outlineLevel="0" collapsed="false">
      <c r="A1752" s="20" t="n">
        <v>1748</v>
      </c>
      <c r="B1752" s="12"/>
      <c r="C1752" s="13"/>
      <c r="D1752" s="24"/>
      <c r="E1752" s="12"/>
      <c r="F1752" s="12"/>
      <c r="G1752" s="25"/>
      <c r="H1752" s="25"/>
      <c r="I1752" s="25"/>
      <c r="J1752" s="13"/>
      <c r="K1752" s="13"/>
      <c r="L1752" s="25"/>
      <c r="M1752" s="14" t="str">
        <f aca="false">IF(OR($C1752="",$J1752=""),"",INT(($J1752-$C1752)/365.25))</f>
        <v/>
      </c>
      <c r="N1752" s="14" t="str">
        <f aca="false">IF($M1752="","",IF($M1752&lt;2,"Ha","Yo'q"))</f>
        <v/>
      </c>
      <c r="O1752" s="14" t="str">
        <f aca="false">IF($M1752="","",IF(AND($M1752&gt;=7,$M1752&lt;=17),"Ha","Yo'q"))</f>
        <v/>
      </c>
      <c r="P1752" s="14" t="str">
        <f aca="false">IF(AND($B1752&lt;&gt;"",$J1752&lt;&gt;"",$J1752&lt;=Boshqaruv!$C$10,OR($K1752="",$K1752&gt;Boshqaruv!$C$10),$L1752&lt;&gt;"Tibbiy qarshi ko'rsatma"),1,"")</f>
        <v/>
      </c>
      <c r="Q1752" s="28" t="n">
        <f aca="false">IF(AND($B1752&lt;&gt;"",$J1752&gt;=Boshqaruv!$C$9,$J1752&lt;=Boshqaruv!$C$10),IF(COUNTIFS($B$4:$B1751,$B1752,$C$4:$C1751,$C1752,$J$4:$J1751,"&gt;="&amp;Boshqaruv!$C$9,$J$4:$J1751,"&lt;="&amp;Boshqaruv!$C$10)=0,1,0),0)</f>
        <v>0</v>
      </c>
      <c r="R1752" s="28" t="n">
        <f aca="false">IF(AND($B1752&lt;&gt;"",$J1752&gt;=Boshqaruv!$C$9,$J1752&lt;=Boshqaruv!$C$10,$K1752&lt;&gt;"",$K1752&lt;=Boshqaruv!$C$10),IF(COUNTIFS($B$4:$B1751,$B1752,$C$4:$C1751,$C1752,$J$4:$J1751,"&gt;="&amp;Boshqaruv!$C$9,$J$4:$J1751,"&lt;="&amp;Boshqaruv!$C$10,$K$4:$K1751,"&lt;&gt;",$K$4:$K1751,"&lt;="&amp;Boshqaruv!$C$10)=0,1,0),0)</f>
        <v>0</v>
      </c>
      <c r="S1752" s="28" t="n">
        <f aca="false">IF($P1752=1,IF(COUNTIFS($B$4:$B1751,$B1752,$C$4:$C1751,$C1752,$P$4:$P1751,1)=0,1,0),0)</f>
        <v>0</v>
      </c>
      <c r="T1752" s="12"/>
    </row>
    <row r="1753" customFormat="false" ht="15" hidden="false" customHeight="false" outlineLevel="0" collapsed="false">
      <c r="A1753" s="20" t="n">
        <v>1749</v>
      </c>
      <c r="B1753" s="12"/>
      <c r="C1753" s="13"/>
      <c r="D1753" s="24"/>
      <c r="E1753" s="12"/>
      <c r="F1753" s="12"/>
      <c r="G1753" s="25"/>
      <c r="H1753" s="25"/>
      <c r="I1753" s="25"/>
      <c r="J1753" s="13"/>
      <c r="K1753" s="13"/>
      <c r="L1753" s="25"/>
      <c r="M1753" s="14" t="str">
        <f aca="false">IF(OR($C1753="",$J1753=""),"",INT(($J1753-$C1753)/365.25))</f>
        <v/>
      </c>
      <c r="N1753" s="14" t="str">
        <f aca="false">IF($M1753="","",IF($M1753&lt;2,"Ha","Yo'q"))</f>
        <v/>
      </c>
      <c r="O1753" s="14" t="str">
        <f aca="false">IF($M1753="","",IF(AND($M1753&gt;=7,$M1753&lt;=17),"Ha","Yo'q"))</f>
        <v/>
      </c>
      <c r="P1753" s="14" t="str">
        <f aca="false">IF(AND($B1753&lt;&gt;"",$J1753&lt;&gt;"",$J1753&lt;=Boshqaruv!$C$10,OR($K1753="",$K1753&gt;Boshqaruv!$C$10),$L1753&lt;&gt;"Tibbiy qarshi ko'rsatma"),1,"")</f>
        <v/>
      </c>
      <c r="Q1753" s="28" t="n">
        <f aca="false">IF(AND($B1753&lt;&gt;"",$J1753&gt;=Boshqaruv!$C$9,$J1753&lt;=Boshqaruv!$C$10),IF(COUNTIFS($B$4:$B1752,$B1753,$C$4:$C1752,$C1753,$J$4:$J1752,"&gt;="&amp;Boshqaruv!$C$9,$J$4:$J1752,"&lt;="&amp;Boshqaruv!$C$10)=0,1,0),0)</f>
        <v>0</v>
      </c>
      <c r="R1753" s="28" t="n">
        <f aca="false">IF(AND($B1753&lt;&gt;"",$J1753&gt;=Boshqaruv!$C$9,$J1753&lt;=Boshqaruv!$C$10,$K1753&lt;&gt;"",$K1753&lt;=Boshqaruv!$C$10),IF(COUNTIFS($B$4:$B1752,$B1753,$C$4:$C1752,$C1753,$J$4:$J1752,"&gt;="&amp;Boshqaruv!$C$9,$J$4:$J1752,"&lt;="&amp;Boshqaruv!$C$10,$K$4:$K1752,"&lt;&gt;",$K$4:$K1752,"&lt;="&amp;Boshqaruv!$C$10)=0,1,0),0)</f>
        <v>0</v>
      </c>
      <c r="S1753" s="28" t="n">
        <f aca="false">IF($P1753=1,IF(COUNTIFS($B$4:$B1752,$B1753,$C$4:$C1752,$C1753,$P$4:$P1752,1)=0,1,0),0)</f>
        <v>0</v>
      </c>
      <c r="T1753" s="12"/>
    </row>
    <row r="1754" customFormat="false" ht="15" hidden="false" customHeight="false" outlineLevel="0" collapsed="false">
      <c r="A1754" s="20" t="n">
        <v>1750</v>
      </c>
      <c r="B1754" s="12"/>
      <c r="C1754" s="13"/>
      <c r="D1754" s="24"/>
      <c r="E1754" s="12"/>
      <c r="F1754" s="12"/>
      <c r="G1754" s="25"/>
      <c r="H1754" s="25"/>
      <c r="I1754" s="25"/>
      <c r="J1754" s="13"/>
      <c r="K1754" s="13"/>
      <c r="L1754" s="25"/>
      <c r="M1754" s="14" t="str">
        <f aca="false">IF(OR($C1754="",$J1754=""),"",INT(($J1754-$C1754)/365.25))</f>
        <v/>
      </c>
      <c r="N1754" s="14" t="str">
        <f aca="false">IF($M1754="","",IF($M1754&lt;2,"Ha","Yo'q"))</f>
        <v/>
      </c>
      <c r="O1754" s="14" t="str">
        <f aca="false">IF($M1754="","",IF(AND($M1754&gt;=7,$M1754&lt;=17),"Ha","Yo'q"))</f>
        <v/>
      </c>
      <c r="P1754" s="14" t="str">
        <f aca="false">IF(AND($B1754&lt;&gt;"",$J1754&lt;&gt;"",$J1754&lt;=Boshqaruv!$C$10,OR($K1754="",$K1754&gt;Boshqaruv!$C$10),$L1754&lt;&gt;"Tibbiy qarshi ko'rsatma"),1,"")</f>
        <v/>
      </c>
      <c r="Q1754" s="28" t="n">
        <f aca="false">IF(AND($B1754&lt;&gt;"",$J1754&gt;=Boshqaruv!$C$9,$J1754&lt;=Boshqaruv!$C$10),IF(COUNTIFS($B$4:$B1753,$B1754,$C$4:$C1753,$C1754,$J$4:$J1753,"&gt;="&amp;Boshqaruv!$C$9,$J$4:$J1753,"&lt;="&amp;Boshqaruv!$C$10)=0,1,0),0)</f>
        <v>0</v>
      </c>
      <c r="R1754" s="28" t="n">
        <f aca="false">IF(AND($B1754&lt;&gt;"",$J1754&gt;=Boshqaruv!$C$9,$J1754&lt;=Boshqaruv!$C$10,$K1754&lt;&gt;"",$K1754&lt;=Boshqaruv!$C$10),IF(COUNTIFS($B$4:$B1753,$B1754,$C$4:$C1753,$C1754,$J$4:$J1753,"&gt;="&amp;Boshqaruv!$C$9,$J$4:$J1753,"&lt;="&amp;Boshqaruv!$C$10,$K$4:$K1753,"&lt;&gt;",$K$4:$K1753,"&lt;="&amp;Boshqaruv!$C$10)=0,1,0),0)</f>
        <v>0</v>
      </c>
      <c r="S1754" s="28" t="n">
        <f aca="false">IF($P1754=1,IF(COUNTIFS($B$4:$B1753,$B1754,$C$4:$C1753,$C1754,$P$4:$P1753,1)=0,1,0),0)</f>
        <v>0</v>
      </c>
      <c r="T1754" s="12"/>
    </row>
    <row r="1755" customFormat="false" ht="15" hidden="false" customHeight="false" outlineLevel="0" collapsed="false">
      <c r="A1755" s="20" t="n">
        <v>1751</v>
      </c>
      <c r="B1755" s="12"/>
      <c r="C1755" s="13"/>
      <c r="D1755" s="24"/>
      <c r="E1755" s="12"/>
      <c r="F1755" s="12"/>
      <c r="G1755" s="25"/>
      <c r="H1755" s="25"/>
      <c r="I1755" s="25"/>
      <c r="J1755" s="13"/>
      <c r="K1755" s="13"/>
      <c r="L1755" s="25"/>
      <c r="M1755" s="14" t="str">
        <f aca="false">IF(OR($C1755="",$J1755=""),"",INT(($J1755-$C1755)/365.25))</f>
        <v/>
      </c>
      <c r="N1755" s="14" t="str">
        <f aca="false">IF($M1755="","",IF($M1755&lt;2,"Ha","Yo'q"))</f>
        <v/>
      </c>
      <c r="O1755" s="14" t="str">
        <f aca="false">IF($M1755="","",IF(AND($M1755&gt;=7,$M1755&lt;=17),"Ha","Yo'q"))</f>
        <v/>
      </c>
      <c r="P1755" s="14" t="str">
        <f aca="false">IF(AND($B1755&lt;&gt;"",$J1755&lt;&gt;"",$J1755&lt;=Boshqaruv!$C$10,OR($K1755="",$K1755&gt;Boshqaruv!$C$10),$L1755&lt;&gt;"Tibbiy qarshi ko'rsatma"),1,"")</f>
        <v/>
      </c>
      <c r="Q1755" s="28" t="n">
        <f aca="false">IF(AND($B1755&lt;&gt;"",$J1755&gt;=Boshqaruv!$C$9,$J1755&lt;=Boshqaruv!$C$10),IF(COUNTIFS($B$4:$B1754,$B1755,$C$4:$C1754,$C1755,$J$4:$J1754,"&gt;="&amp;Boshqaruv!$C$9,$J$4:$J1754,"&lt;="&amp;Boshqaruv!$C$10)=0,1,0),0)</f>
        <v>0</v>
      </c>
      <c r="R1755" s="28" t="n">
        <f aca="false">IF(AND($B1755&lt;&gt;"",$J1755&gt;=Boshqaruv!$C$9,$J1755&lt;=Boshqaruv!$C$10,$K1755&lt;&gt;"",$K1755&lt;=Boshqaruv!$C$10),IF(COUNTIFS($B$4:$B1754,$B1755,$C$4:$C1754,$C1755,$J$4:$J1754,"&gt;="&amp;Boshqaruv!$C$9,$J$4:$J1754,"&lt;="&amp;Boshqaruv!$C$10,$K$4:$K1754,"&lt;&gt;",$K$4:$K1754,"&lt;="&amp;Boshqaruv!$C$10)=0,1,0),0)</f>
        <v>0</v>
      </c>
      <c r="S1755" s="28" t="n">
        <f aca="false">IF($P1755=1,IF(COUNTIFS($B$4:$B1754,$B1755,$C$4:$C1754,$C1755,$P$4:$P1754,1)=0,1,0),0)</f>
        <v>0</v>
      </c>
      <c r="T1755" s="12"/>
    </row>
    <row r="1756" customFormat="false" ht="15" hidden="false" customHeight="false" outlineLevel="0" collapsed="false">
      <c r="A1756" s="20" t="n">
        <v>1752</v>
      </c>
      <c r="B1756" s="12"/>
      <c r="C1756" s="13"/>
      <c r="D1756" s="24"/>
      <c r="E1756" s="12"/>
      <c r="F1756" s="12"/>
      <c r="G1756" s="25"/>
      <c r="H1756" s="25"/>
      <c r="I1756" s="25"/>
      <c r="J1756" s="13"/>
      <c r="K1756" s="13"/>
      <c r="L1756" s="25"/>
      <c r="M1756" s="14" t="str">
        <f aca="false">IF(OR($C1756="",$J1756=""),"",INT(($J1756-$C1756)/365.25))</f>
        <v/>
      </c>
      <c r="N1756" s="14" t="str">
        <f aca="false">IF($M1756="","",IF($M1756&lt;2,"Ha","Yo'q"))</f>
        <v/>
      </c>
      <c r="O1756" s="14" t="str">
        <f aca="false">IF($M1756="","",IF(AND($M1756&gt;=7,$M1756&lt;=17),"Ha","Yo'q"))</f>
        <v/>
      </c>
      <c r="P1756" s="14" t="str">
        <f aca="false">IF(AND($B1756&lt;&gt;"",$J1756&lt;&gt;"",$J1756&lt;=Boshqaruv!$C$10,OR($K1756="",$K1756&gt;Boshqaruv!$C$10),$L1756&lt;&gt;"Tibbiy qarshi ko'rsatma"),1,"")</f>
        <v/>
      </c>
      <c r="Q1756" s="28" t="n">
        <f aca="false">IF(AND($B1756&lt;&gt;"",$J1756&gt;=Boshqaruv!$C$9,$J1756&lt;=Boshqaruv!$C$10),IF(COUNTIFS($B$4:$B1755,$B1756,$C$4:$C1755,$C1756,$J$4:$J1755,"&gt;="&amp;Boshqaruv!$C$9,$J$4:$J1755,"&lt;="&amp;Boshqaruv!$C$10)=0,1,0),0)</f>
        <v>0</v>
      </c>
      <c r="R1756" s="28" t="n">
        <f aca="false">IF(AND($B1756&lt;&gt;"",$J1756&gt;=Boshqaruv!$C$9,$J1756&lt;=Boshqaruv!$C$10,$K1756&lt;&gt;"",$K1756&lt;=Boshqaruv!$C$10),IF(COUNTIFS($B$4:$B1755,$B1756,$C$4:$C1755,$C1756,$J$4:$J1755,"&gt;="&amp;Boshqaruv!$C$9,$J$4:$J1755,"&lt;="&amp;Boshqaruv!$C$10,$K$4:$K1755,"&lt;&gt;",$K$4:$K1755,"&lt;="&amp;Boshqaruv!$C$10)=0,1,0),0)</f>
        <v>0</v>
      </c>
      <c r="S1756" s="28" t="n">
        <f aca="false">IF($P1756=1,IF(COUNTIFS($B$4:$B1755,$B1756,$C$4:$C1755,$C1756,$P$4:$P1755,1)=0,1,0),0)</f>
        <v>0</v>
      </c>
      <c r="T1756" s="12"/>
    </row>
    <row r="1757" customFormat="false" ht="15" hidden="false" customHeight="false" outlineLevel="0" collapsed="false">
      <c r="A1757" s="20" t="n">
        <v>1753</v>
      </c>
      <c r="B1757" s="12"/>
      <c r="C1757" s="13"/>
      <c r="D1757" s="24"/>
      <c r="E1757" s="12"/>
      <c r="F1757" s="12"/>
      <c r="G1757" s="25"/>
      <c r="H1757" s="25"/>
      <c r="I1757" s="25"/>
      <c r="J1757" s="13"/>
      <c r="K1757" s="13"/>
      <c r="L1757" s="25"/>
      <c r="M1757" s="14" t="str">
        <f aca="false">IF(OR($C1757="",$J1757=""),"",INT(($J1757-$C1757)/365.25))</f>
        <v/>
      </c>
      <c r="N1757" s="14" t="str">
        <f aca="false">IF($M1757="","",IF($M1757&lt;2,"Ha","Yo'q"))</f>
        <v/>
      </c>
      <c r="O1757" s="14" t="str">
        <f aca="false">IF($M1757="","",IF(AND($M1757&gt;=7,$M1757&lt;=17),"Ha","Yo'q"))</f>
        <v/>
      </c>
      <c r="P1757" s="14" t="str">
        <f aca="false">IF(AND($B1757&lt;&gt;"",$J1757&lt;&gt;"",$J1757&lt;=Boshqaruv!$C$10,OR($K1757="",$K1757&gt;Boshqaruv!$C$10),$L1757&lt;&gt;"Tibbiy qarshi ko'rsatma"),1,"")</f>
        <v/>
      </c>
      <c r="Q1757" s="28" t="n">
        <f aca="false">IF(AND($B1757&lt;&gt;"",$J1757&gt;=Boshqaruv!$C$9,$J1757&lt;=Boshqaruv!$C$10),IF(COUNTIFS($B$4:$B1756,$B1757,$C$4:$C1756,$C1757,$J$4:$J1756,"&gt;="&amp;Boshqaruv!$C$9,$J$4:$J1756,"&lt;="&amp;Boshqaruv!$C$10)=0,1,0),0)</f>
        <v>0</v>
      </c>
      <c r="R1757" s="28" t="n">
        <f aca="false">IF(AND($B1757&lt;&gt;"",$J1757&gt;=Boshqaruv!$C$9,$J1757&lt;=Boshqaruv!$C$10,$K1757&lt;&gt;"",$K1757&lt;=Boshqaruv!$C$10),IF(COUNTIFS($B$4:$B1756,$B1757,$C$4:$C1756,$C1757,$J$4:$J1756,"&gt;="&amp;Boshqaruv!$C$9,$J$4:$J1756,"&lt;="&amp;Boshqaruv!$C$10,$K$4:$K1756,"&lt;&gt;",$K$4:$K1756,"&lt;="&amp;Boshqaruv!$C$10)=0,1,0),0)</f>
        <v>0</v>
      </c>
      <c r="S1757" s="28" t="n">
        <f aca="false">IF($P1757=1,IF(COUNTIFS($B$4:$B1756,$B1757,$C$4:$C1756,$C1757,$P$4:$P1756,1)=0,1,0),0)</f>
        <v>0</v>
      </c>
      <c r="T1757" s="12"/>
    </row>
    <row r="1758" customFormat="false" ht="15" hidden="false" customHeight="false" outlineLevel="0" collapsed="false">
      <c r="A1758" s="20" t="n">
        <v>1754</v>
      </c>
      <c r="B1758" s="12"/>
      <c r="C1758" s="13"/>
      <c r="D1758" s="24"/>
      <c r="E1758" s="12"/>
      <c r="F1758" s="12"/>
      <c r="G1758" s="25"/>
      <c r="H1758" s="25"/>
      <c r="I1758" s="25"/>
      <c r="J1758" s="13"/>
      <c r="K1758" s="13"/>
      <c r="L1758" s="25"/>
      <c r="M1758" s="14" t="str">
        <f aca="false">IF(OR($C1758="",$J1758=""),"",INT(($J1758-$C1758)/365.25))</f>
        <v/>
      </c>
      <c r="N1758" s="14" t="str">
        <f aca="false">IF($M1758="","",IF($M1758&lt;2,"Ha","Yo'q"))</f>
        <v/>
      </c>
      <c r="O1758" s="14" t="str">
        <f aca="false">IF($M1758="","",IF(AND($M1758&gt;=7,$M1758&lt;=17),"Ha","Yo'q"))</f>
        <v/>
      </c>
      <c r="P1758" s="14" t="str">
        <f aca="false">IF(AND($B1758&lt;&gt;"",$J1758&lt;&gt;"",$J1758&lt;=Boshqaruv!$C$10,OR($K1758="",$K1758&gt;Boshqaruv!$C$10),$L1758&lt;&gt;"Tibbiy qarshi ko'rsatma"),1,"")</f>
        <v/>
      </c>
      <c r="Q1758" s="28" t="n">
        <f aca="false">IF(AND($B1758&lt;&gt;"",$J1758&gt;=Boshqaruv!$C$9,$J1758&lt;=Boshqaruv!$C$10),IF(COUNTIFS($B$4:$B1757,$B1758,$C$4:$C1757,$C1758,$J$4:$J1757,"&gt;="&amp;Boshqaruv!$C$9,$J$4:$J1757,"&lt;="&amp;Boshqaruv!$C$10)=0,1,0),0)</f>
        <v>0</v>
      </c>
      <c r="R1758" s="28" t="n">
        <f aca="false">IF(AND($B1758&lt;&gt;"",$J1758&gt;=Boshqaruv!$C$9,$J1758&lt;=Boshqaruv!$C$10,$K1758&lt;&gt;"",$K1758&lt;=Boshqaruv!$C$10),IF(COUNTIFS($B$4:$B1757,$B1758,$C$4:$C1757,$C1758,$J$4:$J1757,"&gt;="&amp;Boshqaruv!$C$9,$J$4:$J1757,"&lt;="&amp;Boshqaruv!$C$10,$K$4:$K1757,"&lt;&gt;",$K$4:$K1757,"&lt;="&amp;Boshqaruv!$C$10)=0,1,0),0)</f>
        <v>0</v>
      </c>
      <c r="S1758" s="28" t="n">
        <f aca="false">IF($P1758=1,IF(COUNTIFS($B$4:$B1757,$B1758,$C$4:$C1757,$C1758,$P$4:$P1757,1)=0,1,0),0)</f>
        <v>0</v>
      </c>
      <c r="T1758" s="12"/>
    </row>
    <row r="1759" customFormat="false" ht="15" hidden="false" customHeight="false" outlineLevel="0" collapsed="false">
      <c r="A1759" s="20" t="n">
        <v>1755</v>
      </c>
      <c r="B1759" s="12"/>
      <c r="C1759" s="13"/>
      <c r="D1759" s="24"/>
      <c r="E1759" s="12"/>
      <c r="F1759" s="12"/>
      <c r="G1759" s="25"/>
      <c r="H1759" s="25"/>
      <c r="I1759" s="25"/>
      <c r="J1759" s="13"/>
      <c r="K1759" s="13"/>
      <c r="L1759" s="25"/>
      <c r="M1759" s="14" t="str">
        <f aca="false">IF(OR($C1759="",$J1759=""),"",INT(($J1759-$C1759)/365.25))</f>
        <v/>
      </c>
      <c r="N1759" s="14" t="str">
        <f aca="false">IF($M1759="","",IF($M1759&lt;2,"Ha","Yo'q"))</f>
        <v/>
      </c>
      <c r="O1759" s="14" t="str">
        <f aca="false">IF($M1759="","",IF(AND($M1759&gt;=7,$M1759&lt;=17),"Ha","Yo'q"))</f>
        <v/>
      </c>
      <c r="P1759" s="14" t="str">
        <f aca="false">IF(AND($B1759&lt;&gt;"",$J1759&lt;&gt;"",$J1759&lt;=Boshqaruv!$C$10,OR($K1759="",$K1759&gt;Boshqaruv!$C$10),$L1759&lt;&gt;"Tibbiy qarshi ko'rsatma"),1,"")</f>
        <v/>
      </c>
      <c r="Q1759" s="28" t="n">
        <f aca="false">IF(AND($B1759&lt;&gt;"",$J1759&gt;=Boshqaruv!$C$9,$J1759&lt;=Boshqaruv!$C$10),IF(COUNTIFS($B$4:$B1758,$B1759,$C$4:$C1758,$C1759,$J$4:$J1758,"&gt;="&amp;Boshqaruv!$C$9,$J$4:$J1758,"&lt;="&amp;Boshqaruv!$C$10)=0,1,0),0)</f>
        <v>0</v>
      </c>
      <c r="R1759" s="28" t="n">
        <f aca="false">IF(AND($B1759&lt;&gt;"",$J1759&gt;=Boshqaruv!$C$9,$J1759&lt;=Boshqaruv!$C$10,$K1759&lt;&gt;"",$K1759&lt;=Boshqaruv!$C$10),IF(COUNTIFS($B$4:$B1758,$B1759,$C$4:$C1758,$C1759,$J$4:$J1758,"&gt;="&amp;Boshqaruv!$C$9,$J$4:$J1758,"&lt;="&amp;Boshqaruv!$C$10,$K$4:$K1758,"&lt;&gt;",$K$4:$K1758,"&lt;="&amp;Boshqaruv!$C$10)=0,1,0),0)</f>
        <v>0</v>
      </c>
      <c r="S1759" s="28" t="n">
        <f aca="false">IF($P1759=1,IF(COUNTIFS($B$4:$B1758,$B1759,$C$4:$C1758,$C1759,$P$4:$P1758,1)=0,1,0),0)</f>
        <v>0</v>
      </c>
      <c r="T1759" s="12"/>
    </row>
    <row r="1760" customFormat="false" ht="15" hidden="false" customHeight="false" outlineLevel="0" collapsed="false">
      <c r="A1760" s="20" t="n">
        <v>1756</v>
      </c>
      <c r="B1760" s="12"/>
      <c r="C1760" s="13"/>
      <c r="D1760" s="24"/>
      <c r="E1760" s="12"/>
      <c r="F1760" s="12"/>
      <c r="G1760" s="25"/>
      <c r="H1760" s="25"/>
      <c r="I1760" s="25"/>
      <c r="J1760" s="13"/>
      <c r="K1760" s="13"/>
      <c r="L1760" s="25"/>
      <c r="M1760" s="14" t="str">
        <f aca="false">IF(OR($C1760="",$J1760=""),"",INT(($J1760-$C1760)/365.25))</f>
        <v/>
      </c>
      <c r="N1760" s="14" t="str">
        <f aca="false">IF($M1760="","",IF($M1760&lt;2,"Ha","Yo'q"))</f>
        <v/>
      </c>
      <c r="O1760" s="14" t="str">
        <f aca="false">IF($M1760="","",IF(AND($M1760&gt;=7,$M1760&lt;=17),"Ha","Yo'q"))</f>
        <v/>
      </c>
      <c r="P1760" s="14" t="str">
        <f aca="false">IF(AND($B1760&lt;&gt;"",$J1760&lt;&gt;"",$J1760&lt;=Boshqaruv!$C$10,OR($K1760="",$K1760&gt;Boshqaruv!$C$10),$L1760&lt;&gt;"Tibbiy qarshi ko'rsatma"),1,"")</f>
        <v/>
      </c>
      <c r="Q1760" s="28" t="n">
        <f aca="false">IF(AND($B1760&lt;&gt;"",$J1760&gt;=Boshqaruv!$C$9,$J1760&lt;=Boshqaruv!$C$10),IF(COUNTIFS($B$4:$B1759,$B1760,$C$4:$C1759,$C1760,$J$4:$J1759,"&gt;="&amp;Boshqaruv!$C$9,$J$4:$J1759,"&lt;="&amp;Boshqaruv!$C$10)=0,1,0),0)</f>
        <v>0</v>
      </c>
      <c r="R1760" s="28" t="n">
        <f aca="false">IF(AND($B1760&lt;&gt;"",$J1760&gt;=Boshqaruv!$C$9,$J1760&lt;=Boshqaruv!$C$10,$K1760&lt;&gt;"",$K1760&lt;=Boshqaruv!$C$10),IF(COUNTIFS($B$4:$B1759,$B1760,$C$4:$C1759,$C1760,$J$4:$J1759,"&gt;="&amp;Boshqaruv!$C$9,$J$4:$J1759,"&lt;="&amp;Boshqaruv!$C$10,$K$4:$K1759,"&lt;&gt;",$K$4:$K1759,"&lt;="&amp;Boshqaruv!$C$10)=0,1,0),0)</f>
        <v>0</v>
      </c>
      <c r="S1760" s="28" t="n">
        <f aca="false">IF($P1760=1,IF(COUNTIFS($B$4:$B1759,$B1760,$C$4:$C1759,$C1760,$P$4:$P1759,1)=0,1,0),0)</f>
        <v>0</v>
      </c>
      <c r="T1760" s="12"/>
    </row>
    <row r="1761" customFormat="false" ht="15" hidden="false" customHeight="false" outlineLevel="0" collapsed="false">
      <c r="A1761" s="20" t="n">
        <v>1757</v>
      </c>
      <c r="B1761" s="12"/>
      <c r="C1761" s="13"/>
      <c r="D1761" s="24"/>
      <c r="E1761" s="12"/>
      <c r="F1761" s="12"/>
      <c r="G1761" s="25"/>
      <c r="H1761" s="25"/>
      <c r="I1761" s="25"/>
      <c r="J1761" s="13"/>
      <c r="K1761" s="13"/>
      <c r="L1761" s="25"/>
      <c r="M1761" s="14" t="str">
        <f aca="false">IF(OR($C1761="",$J1761=""),"",INT(($J1761-$C1761)/365.25))</f>
        <v/>
      </c>
      <c r="N1761" s="14" t="str">
        <f aca="false">IF($M1761="","",IF($M1761&lt;2,"Ha","Yo'q"))</f>
        <v/>
      </c>
      <c r="O1761" s="14" t="str">
        <f aca="false">IF($M1761="","",IF(AND($M1761&gt;=7,$M1761&lt;=17),"Ha","Yo'q"))</f>
        <v/>
      </c>
      <c r="P1761" s="14" t="str">
        <f aca="false">IF(AND($B1761&lt;&gt;"",$J1761&lt;&gt;"",$J1761&lt;=Boshqaruv!$C$10,OR($K1761="",$K1761&gt;Boshqaruv!$C$10),$L1761&lt;&gt;"Tibbiy qarshi ko'rsatma"),1,"")</f>
        <v/>
      </c>
      <c r="Q1761" s="28" t="n">
        <f aca="false">IF(AND($B1761&lt;&gt;"",$J1761&gt;=Boshqaruv!$C$9,$J1761&lt;=Boshqaruv!$C$10),IF(COUNTIFS($B$4:$B1760,$B1761,$C$4:$C1760,$C1761,$J$4:$J1760,"&gt;="&amp;Boshqaruv!$C$9,$J$4:$J1760,"&lt;="&amp;Boshqaruv!$C$10)=0,1,0),0)</f>
        <v>0</v>
      </c>
      <c r="R1761" s="28" t="n">
        <f aca="false">IF(AND($B1761&lt;&gt;"",$J1761&gt;=Boshqaruv!$C$9,$J1761&lt;=Boshqaruv!$C$10,$K1761&lt;&gt;"",$K1761&lt;=Boshqaruv!$C$10),IF(COUNTIFS($B$4:$B1760,$B1761,$C$4:$C1760,$C1761,$J$4:$J1760,"&gt;="&amp;Boshqaruv!$C$9,$J$4:$J1760,"&lt;="&amp;Boshqaruv!$C$10,$K$4:$K1760,"&lt;&gt;",$K$4:$K1760,"&lt;="&amp;Boshqaruv!$C$10)=0,1,0),0)</f>
        <v>0</v>
      </c>
      <c r="S1761" s="28" t="n">
        <f aca="false">IF($P1761=1,IF(COUNTIFS($B$4:$B1760,$B1761,$C$4:$C1760,$C1761,$P$4:$P1760,1)=0,1,0),0)</f>
        <v>0</v>
      </c>
      <c r="T1761" s="12"/>
    </row>
    <row r="1762" customFormat="false" ht="15" hidden="false" customHeight="false" outlineLevel="0" collapsed="false">
      <c r="A1762" s="20" t="n">
        <v>1758</v>
      </c>
      <c r="B1762" s="12"/>
      <c r="C1762" s="13"/>
      <c r="D1762" s="24"/>
      <c r="E1762" s="12"/>
      <c r="F1762" s="12"/>
      <c r="G1762" s="25"/>
      <c r="H1762" s="25"/>
      <c r="I1762" s="25"/>
      <c r="J1762" s="13"/>
      <c r="K1762" s="13"/>
      <c r="L1762" s="25"/>
      <c r="M1762" s="14" t="str">
        <f aca="false">IF(OR($C1762="",$J1762=""),"",INT(($J1762-$C1762)/365.25))</f>
        <v/>
      </c>
      <c r="N1762" s="14" t="str">
        <f aca="false">IF($M1762="","",IF($M1762&lt;2,"Ha","Yo'q"))</f>
        <v/>
      </c>
      <c r="O1762" s="14" t="str">
        <f aca="false">IF($M1762="","",IF(AND($M1762&gt;=7,$M1762&lt;=17),"Ha","Yo'q"))</f>
        <v/>
      </c>
      <c r="P1762" s="14" t="str">
        <f aca="false">IF(AND($B1762&lt;&gt;"",$J1762&lt;&gt;"",$J1762&lt;=Boshqaruv!$C$10,OR($K1762="",$K1762&gt;Boshqaruv!$C$10),$L1762&lt;&gt;"Tibbiy qarshi ko'rsatma"),1,"")</f>
        <v/>
      </c>
      <c r="Q1762" s="28" t="n">
        <f aca="false">IF(AND($B1762&lt;&gt;"",$J1762&gt;=Boshqaruv!$C$9,$J1762&lt;=Boshqaruv!$C$10),IF(COUNTIFS($B$4:$B1761,$B1762,$C$4:$C1761,$C1762,$J$4:$J1761,"&gt;="&amp;Boshqaruv!$C$9,$J$4:$J1761,"&lt;="&amp;Boshqaruv!$C$10)=0,1,0),0)</f>
        <v>0</v>
      </c>
      <c r="R1762" s="28" t="n">
        <f aca="false">IF(AND($B1762&lt;&gt;"",$J1762&gt;=Boshqaruv!$C$9,$J1762&lt;=Boshqaruv!$C$10,$K1762&lt;&gt;"",$K1762&lt;=Boshqaruv!$C$10),IF(COUNTIFS($B$4:$B1761,$B1762,$C$4:$C1761,$C1762,$J$4:$J1761,"&gt;="&amp;Boshqaruv!$C$9,$J$4:$J1761,"&lt;="&amp;Boshqaruv!$C$10,$K$4:$K1761,"&lt;&gt;",$K$4:$K1761,"&lt;="&amp;Boshqaruv!$C$10)=0,1,0),0)</f>
        <v>0</v>
      </c>
      <c r="S1762" s="28" t="n">
        <f aca="false">IF($P1762=1,IF(COUNTIFS($B$4:$B1761,$B1762,$C$4:$C1761,$C1762,$P$4:$P1761,1)=0,1,0),0)</f>
        <v>0</v>
      </c>
      <c r="T1762" s="12"/>
    </row>
    <row r="1763" customFormat="false" ht="15" hidden="false" customHeight="false" outlineLevel="0" collapsed="false">
      <c r="A1763" s="20" t="n">
        <v>1759</v>
      </c>
      <c r="B1763" s="12"/>
      <c r="C1763" s="13"/>
      <c r="D1763" s="24"/>
      <c r="E1763" s="12"/>
      <c r="F1763" s="12"/>
      <c r="G1763" s="25"/>
      <c r="H1763" s="25"/>
      <c r="I1763" s="25"/>
      <c r="J1763" s="13"/>
      <c r="K1763" s="13"/>
      <c r="L1763" s="25"/>
      <c r="M1763" s="14" t="str">
        <f aca="false">IF(OR($C1763="",$J1763=""),"",INT(($J1763-$C1763)/365.25))</f>
        <v/>
      </c>
      <c r="N1763" s="14" t="str">
        <f aca="false">IF($M1763="","",IF($M1763&lt;2,"Ha","Yo'q"))</f>
        <v/>
      </c>
      <c r="O1763" s="14" t="str">
        <f aca="false">IF($M1763="","",IF(AND($M1763&gt;=7,$M1763&lt;=17),"Ha","Yo'q"))</f>
        <v/>
      </c>
      <c r="P1763" s="14" t="str">
        <f aca="false">IF(AND($B1763&lt;&gt;"",$J1763&lt;&gt;"",$J1763&lt;=Boshqaruv!$C$10,OR($K1763="",$K1763&gt;Boshqaruv!$C$10),$L1763&lt;&gt;"Tibbiy qarshi ko'rsatma"),1,"")</f>
        <v/>
      </c>
      <c r="Q1763" s="28" t="n">
        <f aca="false">IF(AND($B1763&lt;&gt;"",$J1763&gt;=Boshqaruv!$C$9,$J1763&lt;=Boshqaruv!$C$10),IF(COUNTIFS($B$4:$B1762,$B1763,$C$4:$C1762,$C1763,$J$4:$J1762,"&gt;="&amp;Boshqaruv!$C$9,$J$4:$J1762,"&lt;="&amp;Boshqaruv!$C$10)=0,1,0),0)</f>
        <v>0</v>
      </c>
      <c r="R1763" s="28" t="n">
        <f aca="false">IF(AND($B1763&lt;&gt;"",$J1763&gt;=Boshqaruv!$C$9,$J1763&lt;=Boshqaruv!$C$10,$K1763&lt;&gt;"",$K1763&lt;=Boshqaruv!$C$10),IF(COUNTIFS($B$4:$B1762,$B1763,$C$4:$C1762,$C1763,$J$4:$J1762,"&gt;="&amp;Boshqaruv!$C$9,$J$4:$J1762,"&lt;="&amp;Boshqaruv!$C$10,$K$4:$K1762,"&lt;&gt;",$K$4:$K1762,"&lt;="&amp;Boshqaruv!$C$10)=0,1,0),0)</f>
        <v>0</v>
      </c>
      <c r="S1763" s="28" t="n">
        <f aca="false">IF($P1763=1,IF(COUNTIFS($B$4:$B1762,$B1763,$C$4:$C1762,$C1763,$P$4:$P1762,1)=0,1,0),0)</f>
        <v>0</v>
      </c>
      <c r="T1763" s="12"/>
    </row>
    <row r="1764" customFormat="false" ht="15" hidden="false" customHeight="false" outlineLevel="0" collapsed="false">
      <c r="A1764" s="20" t="n">
        <v>1760</v>
      </c>
      <c r="B1764" s="12"/>
      <c r="C1764" s="13"/>
      <c r="D1764" s="24"/>
      <c r="E1764" s="12"/>
      <c r="F1764" s="12"/>
      <c r="G1764" s="25"/>
      <c r="H1764" s="25"/>
      <c r="I1764" s="25"/>
      <c r="J1764" s="13"/>
      <c r="K1764" s="13"/>
      <c r="L1764" s="25"/>
      <c r="M1764" s="14" t="str">
        <f aca="false">IF(OR($C1764="",$J1764=""),"",INT(($J1764-$C1764)/365.25))</f>
        <v/>
      </c>
      <c r="N1764" s="14" t="str">
        <f aca="false">IF($M1764="","",IF($M1764&lt;2,"Ha","Yo'q"))</f>
        <v/>
      </c>
      <c r="O1764" s="14" t="str">
        <f aca="false">IF($M1764="","",IF(AND($M1764&gt;=7,$M1764&lt;=17),"Ha","Yo'q"))</f>
        <v/>
      </c>
      <c r="P1764" s="14" t="str">
        <f aca="false">IF(AND($B1764&lt;&gt;"",$J1764&lt;&gt;"",$J1764&lt;=Boshqaruv!$C$10,OR($K1764="",$K1764&gt;Boshqaruv!$C$10),$L1764&lt;&gt;"Tibbiy qarshi ko'rsatma"),1,"")</f>
        <v/>
      </c>
      <c r="Q1764" s="28" t="n">
        <f aca="false">IF(AND($B1764&lt;&gt;"",$J1764&gt;=Boshqaruv!$C$9,$J1764&lt;=Boshqaruv!$C$10),IF(COUNTIFS($B$4:$B1763,$B1764,$C$4:$C1763,$C1764,$J$4:$J1763,"&gt;="&amp;Boshqaruv!$C$9,$J$4:$J1763,"&lt;="&amp;Boshqaruv!$C$10)=0,1,0),0)</f>
        <v>0</v>
      </c>
      <c r="R1764" s="28" t="n">
        <f aca="false">IF(AND($B1764&lt;&gt;"",$J1764&gt;=Boshqaruv!$C$9,$J1764&lt;=Boshqaruv!$C$10,$K1764&lt;&gt;"",$K1764&lt;=Boshqaruv!$C$10),IF(COUNTIFS($B$4:$B1763,$B1764,$C$4:$C1763,$C1764,$J$4:$J1763,"&gt;="&amp;Boshqaruv!$C$9,$J$4:$J1763,"&lt;="&amp;Boshqaruv!$C$10,$K$4:$K1763,"&lt;&gt;",$K$4:$K1763,"&lt;="&amp;Boshqaruv!$C$10)=0,1,0),0)</f>
        <v>0</v>
      </c>
      <c r="S1764" s="28" t="n">
        <f aca="false">IF($P1764=1,IF(COUNTIFS($B$4:$B1763,$B1764,$C$4:$C1763,$C1764,$P$4:$P1763,1)=0,1,0),0)</f>
        <v>0</v>
      </c>
      <c r="T1764" s="12"/>
    </row>
    <row r="1765" customFormat="false" ht="15" hidden="false" customHeight="false" outlineLevel="0" collapsed="false">
      <c r="A1765" s="20" t="n">
        <v>1761</v>
      </c>
      <c r="B1765" s="12"/>
      <c r="C1765" s="13"/>
      <c r="D1765" s="24"/>
      <c r="E1765" s="12"/>
      <c r="F1765" s="12"/>
      <c r="G1765" s="25"/>
      <c r="H1765" s="25"/>
      <c r="I1765" s="25"/>
      <c r="J1765" s="13"/>
      <c r="K1765" s="13"/>
      <c r="L1765" s="25"/>
      <c r="M1765" s="14" t="str">
        <f aca="false">IF(OR($C1765="",$J1765=""),"",INT(($J1765-$C1765)/365.25))</f>
        <v/>
      </c>
      <c r="N1765" s="14" t="str">
        <f aca="false">IF($M1765="","",IF($M1765&lt;2,"Ha","Yo'q"))</f>
        <v/>
      </c>
      <c r="O1765" s="14" t="str">
        <f aca="false">IF($M1765="","",IF(AND($M1765&gt;=7,$M1765&lt;=17),"Ha","Yo'q"))</f>
        <v/>
      </c>
      <c r="P1765" s="14" t="str">
        <f aca="false">IF(AND($B1765&lt;&gt;"",$J1765&lt;&gt;"",$J1765&lt;=Boshqaruv!$C$10,OR($K1765="",$K1765&gt;Boshqaruv!$C$10),$L1765&lt;&gt;"Tibbiy qarshi ko'rsatma"),1,"")</f>
        <v/>
      </c>
      <c r="Q1765" s="28" t="n">
        <f aca="false">IF(AND($B1765&lt;&gt;"",$J1765&gt;=Boshqaruv!$C$9,$J1765&lt;=Boshqaruv!$C$10),IF(COUNTIFS($B$4:$B1764,$B1765,$C$4:$C1764,$C1765,$J$4:$J1764,"&gt;="&amp;Boshqaruv!$C$9,$J$4:$J1764,"&lt;="&amp;Boshqaruv!$C$10)=0,1,0),0)</f>
        <v>0</v>
      </c>
      <c r="R1765" s="28" t="n">
        <f aca="false">IF(AND($B1765&lt;&gt;"",$J1765&gt;=Boshqaruv!$C$9,$J1765&lt;=Boshqaruv!$C$10,$K1765&lt;&gt;"",$K1765&lt;=Boshqaruv!$C$10),IF(COUNTIFS($B$4:$B1764,$B1765,$C$4:$C1764,$C1765,$J$4:$J1764,"&gt;="&amp;Boshqaruv!$C$9,$J$4:$J1764,"&lt;="&amp;Boshqaruv!$C$10,$K$4:$K1764,"&lt;&gt;",$K$4:$K1764,"&lt;="&amp;Boshqaruv!$C$10)=0,1,0),0)</f>
        <v>0</v>
      </c>
      <c r="S1765" s="28" t="n">
        <f aca="false">IF($P1765=1,IF(COUNTIFS($B$4:$B1764,$B1765,$C$4:$C1764,$C1765,$P$4:$P1764,1)=0,1,0),0)</f>
        <v>0</v>
      </c>
      <c r="T1765" s="12"/>
    </row>
    <row r="1766" customFormat="false" ht="15" hidden="false" customHeight="false" outlineLevel="0" collapsed="false">
      <c r="A1766" s="20" t="n">
        <v>1762</v>
      </c>
      <c r="B1766" s="12"/>
      <c r="C1766" s="13"/>
      <c r="D1766" s="24"/>
      <c r="E1766" s="12"/>
      <c r="F1766" s="12"/>
      <c r="G1766" s="25"/>
      <c r="H1766" s="25"/>
      <c r="I1766" s="25"/>
      <c r="J1766" s="13"/>
      <c r="K1766" s="13"/>
      <c r="L1766" s="25"/>
      <c r="M1766" s="14" t="str">
        <f aca="false">IF(OR($C1766="",$J1766=""),"",INT(($J1766-$C1766)/365.25))</f>
        <v/>
      </c>
      <c r="N1766" s="14" t="str">
        <f aca="false">IF($M1766="","",IF($M1766&lt;2,"Ha","Yo'q"))</f>
        <v/>
      </c>
      <c r="O1766" s="14" t="str">
        <f aca="false">IF($M1766="","",IF(AND($M1766&gt;=7,$M1766&lt;=17),"Ha","Yo'q"))</f>
        <v/>
      </c>
      <c r="P1766" s="14" t="str">
        <f aca="false">IF(AND($B1766&lt;&gt;"",$J1766&lt;&gt;"",$J1766&lt;=Boshqaruv!$C$10,OR($K1766="",$K1766&gt;Boshqaruv!$C$10),$L1766&lt;&gt;"Tibbiy qarshi ko'rsatma"),1,"")</f>
        <v/>
      </c>
      <c r="Q1766" s="28" t="n">
        <f aca="false">IF(AND($B1766&lt;&gt;"",$J1766&gt;=Boshqaruv!$C$9,$J1766&lt;=Boshqaruv!$C$10),IF(COUNTIFS($B$4:$B1765,$B1766,$C$4:$C1765,$C1766,$J$4:$J1765,"&gt;="&amp;Boshqaruv!$C$9,$J$4:$J1765,"&lt;="&amp;Boshqaruv!$C$10)=0,1,0),0)</f>
        <v>0</v>
      </c>
      <c r="R1766" s="28" t="n">
        <f aca="false">IF(AND($B1766&lt;&gt;"",$J1766&gt;=Boshqaruv!$C$9,$J1766&lt;=Boshqaruv!$C$10,$K1766&lt;&gt;"",$K1766&lt;=Boshqaruv!$C$10),IF(COUNTIFS($B$4:$B1765,$B1766,$C$4:$C1765,$C1766,$J$4:$J1765,"&gt;="&amp;Boshqaruv!$C$9,$J$4:$J1765,"&lt;="&amp;Boshqaruv!$C$10,$K$4:$K1765,"&lt;&gt;",$K$4:$K1765,"&lt;="&amp;Boshqaruv!$C$10)=0,1,0),0)</f>
        <v>0</v>
      </c>
      <c r="S1766" s="28" t="n">
        <f aca="false">IF($P1766=1,IF(COUNTIFS($B$4:$B1765,$B1766,$C$4:$C1765,$C1766,$P$4:$P1765,1)=0,1,0),0)</f>
        <v>0</v>
      </c>
      <c r="T1766" s="12"/>
    </row>
    <row r="1767" customFormat="false" ht="15" hidden="false" customHeight="false" outlineLevel="0" collapsed="false">
      <c r="A1767" s="20" t="n">
        <v>1763</v>
      </c>
      <c r="B1767" s="12"/>
      <c r="C1767" s="13"/>
      <c r="D1767" s="24"/>
      <c r="E1767" s="12"/>
      <c r="F1767" s="12"/>
      <c r="G1767" s="25"/>
      <c r="H1767" s="25"/>
      <c r="I1767" s="25"/>
      <c r="J1767" s="13"/>
      <c r="K1767" s="13"/>
      <c r="L1767" s="25"/>
      <c r="M1767" s="14" t="str">
        <f aca="false">IF(OR($C1767="",$J1767=""),"",INT(($J1767-$C1767)/365.25))</f>
        <v/>
      </c>
      <c r="N1767" s="14" t="str">
        <f aca="false">IF($M1767="","",IF($M1767&lt;2,"Ha","Yo'q"))</f>
        <v/>
      </c>
      <c r="O1767" s="14" t="str">
        <f aca="false">IF($M1767="","",IF(AND($M1767&gt;=7,$M1767&lt;=17),"Ha","Yo'q"))</f>
        <v/>
      </c>
      <c r="P1767" s="14" t="str">
        <f aca="false">IF(AND($B1767&lt;&gt;"",$J1767&lt;&gt;"",$J1767&lt;=Boshqaruv!$C$10,OR($K1767="",$K1767&gt;Boshqaruv!$C$10),$L1767&lt;&gt;"Tibbiy qarshi ko'rsatma"),1,"")</f>
        <v/>
      </c>
      <c r="Q1767" s="28" t="n">
        <f aca="false">IF(AND($B1767&lt;&gt;"",$J1767&gt;=Boshqaruv!$C$9,$J1767&lt;=Boshqaruv!$C$10),IF(COUNTIFS($B$4:$B1766,$B1767,$C$4:$C1766,$C1767,$J$4:$J1766,"&gt;="&amp;Boshqaruv!$C$9,$J$4:$J1766,"&lt;="&amp;Boshqaruv!$C$10)=0,1,0),0)</f>
        <v>0</v>
      </c>
      <c r="R1767" s="28" t="n">
        <f aca="false">IF(AND($B1767&lt;&gt;"",$J1767&gt;=Boshqaruv!$C$9,$J1767&lt;=Boshqaruv!$C$10,$K1767&lt;&gt;"",$K1767&lt;=Boshqaruv!$C$10),IF(COUNTIFS($B$4:$B1766,$B1767,$C$4:$C1766,$C1767,$J$4:$J1766,"&gt;="&amp;Boshqaruv!$C$9,$J$4:$J1766,"&lt;="&amp;Boshqaruv!$C$10,$K$4:$K1766,"&lt;&gt;",$K$4:$K1766,"&lt;="&amp;Boshqaruv!$C$10)=0,1,0),0)</f>
        <v>0</v>
      </c>
      <c r="S1767" s="28" t="n">
        <f aca="false">IF($P1767=1,IF(COUNTIFS($B$4:$B1766,$B1767,$C$4:$C1766,$C1767,$P$4:$P1766,1)=0,1,0),0)</f>
        <v>0</v>
      </c>
      <c r="T1767" s="12"/>
    </row>
    <row r="1768" customFormat="false" ht="15" hidden="false" customHeight="false" outlineLevel="0" collapsed="false">
      <c r="A1768" s="20" t="n">
        <v>1764</v>
      </c>
      <c r="B1768" s="12"/>
      <c r="C1768" s="13"/>
      <c r="D1768" s="24"/>
      <c r="E1768" s="12"/>
      <c r="F1768" s="12"/>
      <c r="G1768" s="25"/>
      <c r="H1768" s="25"/>
      <c r="I1768" s="25"/>
      <c r="J1768" s="13"/>
      <c r="K1768" s="13"/>
      <c r="L1768" s="25"/>
      <c r="M1768" s="14" t="str">
        <f aca="false">IF(OR($C1768="",$J1768=""),"",INT(($J1768-$C1768)/365.25))</f>
        <v/>
      </c>
      <c r="N1768" s="14" t="str">
        <f aca="false">IF($M1768="","",IF($M1768&lt;2,"Ha","Yo'q"))</f>
        <v/>
      </c>
      <c r="O1768" s="14" t="str">
        <f aca="false">IF($M1768="","",IF(AND($M1768&gt;=7,$M1768&lt;=17),"Ha","Yo'q"))</f>
        <v/>
      </c>
      <c r="P1768" s="14" t="str">
        <f aca="false">IF(AND($B1768&lt;&gt;"",$J1768&lt;&gt;"",$J1768&lt;=Boshqaruv!$C$10,OR($K1768="",$K1768&gt;Boshqaruv!$C$10),$L1768&lt;&gt;"Tibbiy qarshi ko'rsatma"),1,"")</f>
        <v/>
      </c>
      <c r="Q1768" s="28" t="n">
        <f aca="false">IF(AND($B1768&lt;&gt;"",$J1768&gt;=Boshqaruv!$C$9,$J1768&lt;=Boshqaruv!$C$10),IF(COUNTIFS($B$4:$B1767,$B1768,$C$4:$C1767,$C1768,$J$4:$J1767,"&gt;="&amp;Boshqaruv!$C$9,$J$4:$J1767,"&lt;="&amp;Boshqaruv!$C$10)=0,1,0),0)</f>
        <v>0</v>
      </c>
      <c r="R1768" s="28" t="n">
        <f aca="false">IF(AND($B1768&lt;&gt;"",$J1768&gt;=Boshqaruv!$C$9,$J1768&lt;=Boshqaruv!$C$10,$K1768&lt;&gt;"",$K1768&lt;=Boshqaruv!$C$10),IF(COUNTIFS($B$4:$B1767,$B1768,$C$4:$C1767,$C1768,$J$4:$J1767,"&gt;="&amp;Boshqaruv!$C$9,$J$4:$J1767,"&lt;="&amp;Boshqaruv!$C$10,$K$4:$K1767,"&lt;&gt;",$K$4:$K1767,"&lt;="&amp;Boshqaruv!$C$10)=0,1,0),0)</f>
        <v>0</v>
      </c>
      <c r="S1768" s="28" t="n">
        <f aca="false">IF($P1768=1,IF(COUNTIFS($B$4:$B1767,$B1768,$C$4:$C1767,$C1768,$P$4:$P1767,1)=0,1,0),0)</f>
        <v>0</v>
      </c>
      <c r="T1768" s="12"/>
    </row>
    <row r="1769" customFormat="false" ht="15" hidden="false" customHeight="false" outlineLevel="0" collapsed="false">
      <c r="A1769" s="20" t="n">
        <v>1765</v>
      </c>
      <c r="B1769" s="12"/>
      <c r="C1769" s="13"/>
      <c r="D1769" s="24"/>
      <c r="E1769" s="12"/>
      <c r="F1769" s="12"/>
      <c r="G1769" s="25"/>
      <c r="H1769" s="25"/>
      <c r="I1769" s="25"/>
      <c r="J1769" s="13"/>
      <c r="K1769" s="13"/>
      <c r="L1769" s="25"/>
      <c r="M1769" s="14" t="str">
        <f aca="false">IF(OR($C1769="",$J1769=""),"",INT(($J1769-$C1769)/365.25))</f>
        <v/>
      </c>
      <c r="N1769" s="14" t="str">
        <f aca="false">IF($M1769="","",IF($M1769&lt;2,"Ha","Yo'q"))</f>
        <v/>
      </c>
      <c r="O1769" s="14" t="str">
        <f aca="false">IF($M1769="","",IF(AND($M1769&gt;=7,$M1769&lt;=17),"Ha","Yo'q"))</f>
        <v/>
      </c>
      <c r="P1769" s="14" t="str">
        <f aca="false">IF(AND($B1769&lt;&gt;"",$J1769&lt;&gt;"",$J1769&lt;=Boshqaruv!$C$10,OR($K1769="",$K1769&gt;Boshqaruv!$C$10),$L1769&lt;&gt;"Tibbiy qarshi ko'rsatma"),1,"")</f>
        <v/>
      </c>
      <c r="Q1769" s="28" t="n">
        <f aca="false">IF(AND($B1769&lt;&gt;"",$J1769&gt;=Boshqaruv!$C$9,$J1769&lt;=Boshqaruv!$C$10),IF(COUNTIFS($B$4:$B1768,$B1769,$C$4:$C1768,$C1769,$J$4:$J1768,"&gt;="&amp;Boshqaruv!$C$9,$J$4:$J1768,"&lt;="&amp;Boshqaruv!$C$10)=0,1,0),0)</f>
        <v>0</v>
      </c>
      <c r="R1769" s="28" t="n">
        <f aca="false">IF(AND($B1769&lt;&gt;"",$J1769&gt;=Boshqaruv!$C$9,$J1769&lt;=Boshqaruv!$C$10,$K1769&lt;&gt;"",$K1769&lt;=Boshqaruv!$C$10),IF(COUNTIFS($B$4:$B1768,$B1769,$C$4:$C1768,$C1769,$J$4:$J1768,"&gt;="&amp;Boshqaruv!$C$9,$J$4:$J1768,"&lt;="&amp;Boshqaruv!$C$10,$K$4:$K1768,"&lt;&gt;",$K$4:$K1768,"&lt;="&amp;Boshqaruv!$C$10)=0,1,0),0)</f>
        <v>0</v>
      </c>
      <c r="S1769" s="28" t="n">
        <f aca="false">IF($P1769=1,IF(COUNTIFS($B$4:$B1768,$B1769,$C$4:$C1768,$C1769,$P$4:$P1768,1)=0,1,0),0)</f>
        <v>0</v>
      </c>
      <c r="T1769" s="12"/>
    </row>
    <row r="1770" customFormat="false" ht="15" hidden="false" customHeight="false" outlineLevel="0" collapsed="false">
      <c r="A1770" s="20" t="n">
        <v>1766</v>
      </c>
      <c r="B1770" s="12"/>
      <c r="C1770" s="13"/>
      <c r="D1770" s="24"/>
      <c r="E1770" s="12"/>
      <c r="F1770" s="12"/>
      <c r="G1770" s="25"/>
      <c r="H1770" s="25"/>
      <c r="I1770" s="25"/>
      <c r="J1770" s="13"/>
      <c r="K1770" s="13"/>
      <c r="L1770" s="25"/>
      <c r="M1770" s="14" t="str">
        <f aca="false">IF(OR($C1770="",$J1770=""),"",INT(($J1770-$C1770)/365.25))</f>
        <v/>
      </c>
      <c r="N1770" s="14" t="str">
        <f aca="false">IF($M1770="","",IF($M1770&lt;2,"Ha","Yo'q"))</f>
        <v/>
      </c>
      <c r="O1770" s="14" t="str">
        <f aca="false">IF($M1770="","",IF(AND($M1770&gt;=7,$M1770&lt;=17),"Ha","Yo'q"))</f>
        <v/>
      </c>
      <c r="P1770" s="14" t="str">
        <f aca="false">IF(AND($B1770&lt;&gt;"",$J1770&lt;&gt;"",$J1770&lt;=Boshqaruv!$C$10,OR($K1770="",$K1770&gt;Boshqaruv!$C$10),$L1770&lt;&gt;"Tibbiy qarshi ko'rsatma"),1,"")</f>
        <v/>
      </c>
      <c r="Q1770" s="28" t="n">
        <f aca="false">IF(AND($B1770&lt;&gt;"",$J1770&gt;=Boshqaruv!$C$9,$J1770&lt;=Boshqaruv!$C$10),IF(COUNTIFS($B$4:$B1769,$B1770,$C$4:$C1769,$C1770,$J$4:$J1769,"&gt;="&amp;Boshqaruv!$C$9,$J$4:$J1769,"&lt;="&amp;Boshqaruv!$C$10)=0,1,0),0)</f>
        <v>0</v>
      </c>
      <c r="R1770" s="28" t="n">
        <f aca="false">IF(AND($B1770&lt;&gt;"",$J1770&gt;=Boshqaruv!$C$9,$J1770&lt;=Boshqaruv!$C$10,$K1770&lt;&gt;"",$K1770&lt;=Boshqaruv!$C$10),IF(COUNTIFS($B$4:$B1769,$B1770,$C$4:$C1769,$C1770,$J$4:$J1769,"&gt;="&amp;Boshqaruv!$C$9,$J$4:$J1769,"&lt;="&amp;Boshqaruv!$C$10,$K$4:$K1769,"&lt;&gt;",$K$4:$K1769,"&lt;="&amp;Boshqaruv!$C$10)=0,1,0),0)</f>
        <v>0</v>
      </c>
      <c r="S1770" s="28" t="n">
        <f aca="false">IF($P1770=1,IF(COUNTIFS($B$4:$B1769,$B1770,$C$4:$C1769,$C1770,$P$4:$P1769,1)=0,1,0),0)</f>
        <v>0</v>
      </c>
      <c r="T1770" s="12"/>
    </row>
    <row r="1771" customFormat="false" ht="15" hidden="false" customHeight="false" outlineLevel="0" collapsed="false">
      <c r="A1771" s="20" t="n">
        <v>1767</v>
      </c>
      <c r="B1771" s="12"/>
      <c r="C1771" s="13"/>
      <c r="D1771" s="24"/>
      <c r="E1771" s="12"/>
      <c r="F1771" s="12"/>
      <c r="G1771" s="25"/>
      <c r="H1771" s="25"/>
      <c r="I1771" s="25"/>
      <c r="J1771" s="13"/>
      <c r="K1771" s="13"/>
      <c r="L1771" s="25"/>
      <c r="M1771" s="14" t="str">
        <f aca="false">IF(OR($C1771="",$J1771=""),"",INT(($J1771-$C1771)/365.25))</f>
        <v/>
      </c>
      <c r="N1771" s="14" t="str">
        <f aca="false">IF($M1771="","",IF($M1771&lt;2,"Ha","Yo'q"))</f>
        <v/>
      </c>
      <c r="O1771" s="14" t="str">
        <f aca="false">IF($M1771="","",IF(AND($M1771&gt;=7,$M1771&lt;=17),"Ha","Yo'q"))</f>
        <v/>
      </c>
      <c r="P1771" s="14" t="str">
        <f aca="false">IF(AND($B1771&lt;&gt;"",$J1771&lt;&gt;"",$J1771&lt;=Boshqaruv!$C$10,OR($K1771="",$K1771&gt;Boshqaruv!$C$10),$L1771&lt;&gt;"Tibbiy qarshi ko'rsatma"),1,"")</f>
        <v/>
      </c>
      <c r="Q1771" s="28" t="n">
        <f aca="false">IF(AND($B1771&lt;&gt;"",$J1771&gt;=Boshqaruv!$C$9,$J1771&lt;=Boshqaruv!$C$10),IF(COUNTIFS($B$4:$B1770,$B1771,$C$4:$C1770,$C1771,$J$4:$J1770,"&gt;="&amp;Boshqaruv!$C$9,$J$4:$J1770,"&lt;="&amp;Boshqaruv!$C$10)=0,1,0),0)</f>
        <v>0</v>
      </c>
      <c r="R1771" s="28" t="n">
        <f aca="false">IF(AND($B1771&lt;&gt;"",$J1771&gt;=Boshqaruv!$C$9,$J1771&lt;=Boshqaruv!$C$10,$K1771&lt;&gt;"",$K1771&lt;=Boshqaruv!$C$10),IF(COUNTIFS($B$4:$B1770,$B1771,$C$4:$C1770,$C1771,$J$4:$J1770,"&gt;="&amp;Boshqaruv!$C$9,$J$4:$J1770,"&lt;="&amp;Boshqaruv!$C$10,$K$4:$K1770,"&lt;&gt;",$K$4:$K1770,"&lt;="&amp;Boshqaruv!$C$10)=0,1,0),0)</f>
        <v>0</v>
      </c>
      <c r="S1771" s="28" t="n">
        <f aca="false">IF($P1771=1,IF(COUNTIFS($B$4:$B1770,$B1771,$C$4:$C1770,$C1771,$P$4:$P1770,1)=0,1,0),0)</f>
        <v>0</v>
      </c>
      <c r="T1771" s="12"/>
    </row>
    <row r="1772" customFormat="false" ht="15" hidden="false" customHeight="false" outlineLevel="0" collapsed="false">
      <c r="A1772" s="20" t="n">
        <v>1768</v>
      </c>
      <c r="B1772" s="12"/>
      <c r="C1772" s="13"/>
      <c r="D1772" s="24"/>
      <c r="E1772" s="12"/>
      <c r="F1772" s="12"/>
      <c r="G1772" s="25"/>
      <c r="H1772" s="25"/>
      <c r="I1772" s="25"/>
      <c r="J1772" s="13"/>
      <c r="K1772" s="13"/>
      <c r="L1772" s="25"/>
      <c r="M1772" s="14" t="str">
        <f aca="false">IF(OR($C1772="",$J1772=""),"",INT(($J1772-$C1772)/365.25))</f>
        <v/>
      </c>
      <c r="N1772" s="14" t="str">
        <f aca="false">IF($M1772="","",IF($M1772&lt;2,"Ha","Yo'q"))</f>
        <v/>
      </c>
      <c r="O1772" s="14" t="str">
        <f aca="false">IF($M1772="","",IF(AND($M1772&gt;=7,$M1772&lt;=17),"Ha","Yo'q"))</f>
        <v/>
      </c>
      <c r="P1772" s="14" t="str">
        <f aca="false">IF(AND($B1772&lt;&gt;"",$J1772&lt;&gt;"",$J1772&lt;=Boshqaruv!$C$10,OR($K1772="",$K1772&gt;Boshqaruv!$C$10),$L1772&lt;&gt;"Tibbiy qarshi ko'rsatma"),1,"")</f>
        <v/>
      </c>
      <c r="Q1772" s="28" t="n">
        <f aca="false">IF(AND($B1772&lt;&gt;"",$J1772&gt;=Boshqaruv!$C$9,$J1772&lt;=Boshqaruv!$C$10),IF(COUNTIFS($B$4:$B1771,$B1772,$C$4:$C1771,$C1772,$J$4:$J1771,"&gt;="&amp;Boshqaruv!$C$9,$J$4:$J1771,"&lt;="&amp;Boshqaruv!$C$10)=0,1,0),0)</f>
        <v>0</v>
      </c>
      <c r="R1772" s="28" t="n">
        <f aca="false">IF(AND($B1772&lt;&gt;"",$J1772&gt;=Boshqaruv!$C$9,$J1772&lt;=Boshqaruv!$C$10,$K1772&lt;&gt;"",$K1772&lt;=Boshqaruv!$C$10),IF(COUNTIFS($B$4:$B1771,$B1772,$C$4:$C1771,$C1772,$J$4:$J1771,"&gt;="&amp;Boshqaruv!$C$9,$J$4:$J1771,"&lt;="&amp;Boshqaruv!$C$10,$K$4:$K1771,"&lt;&gt;",$K$4:$K1771,"&lt;="&amp;Boshqaruv!$C$10)=0,1,0),0)</f>
        <v>0</v>
      </c>
      <c r="S1772" s="28" t="n">
        <f aca="false">IF($P1772=1,IF(COUNTIFS($B$4:$B1771,$B1772,$C$4:$C1771,$C1772,$P$4:$P1771,1)=0,1,0),0)</f>
        <v>0</v>
      </c>
      <c r="T1772" s="12"/>
    </row>
    <row r="1773" customFormat="false" ht="15" hidden="false" customHeight="false" outlineLevel="0" collapsed="false">
      <c r="A1773" s="20" t="n">
        <v>1769</v>
      </c>
      <c r="B1773" s="12"/>
      <c r="C1773" s="13"/>
      <c r="D1773" s="24"/>
      <c r="E1773" s="12"/>
      <c r="F1773" s="12"/>
      <c r="G1773" s="25"/>
      <c r="H1773" s="25"/>
      <c r="I1773" s="25"/>
      <c r="J1773" s="13"/>
      <c r="K1773" s="13"/>
      <c r="L1773" s="25"/>
      <c r="M1773" s="14" t="str">
        <f aca="false">IF(OR($C1773="",$J1773=""),"",INT(($J1773-$C1773)/365.25))</f>
        <v/>
      </c>
      <c r="N1773" s="14" t="str">
        <f aca="false">IF($M1773="","",IF($M1773&lt;2,"Ha","Yo'q"))</f>
        <v/>
      </c>
      <c r="O1773" s="14" t="str">
        <f aca="false">IF($M1773="","",IF(AND($M1773&gt;=7,$M1773&lt;=17),"Ha","Yo'q"))</f>
        <v/>
      </c>
      <c r="P1773" s="14" t="str">
        <f aca="false">IF(AND($B1773&lt;&gt;"",$J1773&lt;&gt;"",$J1773&lt;=Boshqaruv!$C$10,OR($K1773="",$K1773&gt;Boshqaruv!$C$10),$L1773&lt;&gt;"Tibbiy qarshi ko'rsatma"),1,"")</f>
        <v/>
      </c>
      <c r="Q1773" s="28" t="n">
        <f aca="false">IF(AND($B1773&lt;&gt;"",$J1773&gt;=Boshqaruv!$C$9,$J1773&lt;=Boshqaruv!$C$10),IF(COUNTIFS($B$4:$B1772,$B1773,$C$4:$C1772,$C1773,$J$4:$J1772,"&gt;="&amp;Boshqaruv!$C$9,$J$4:$J1772,"&lt;="&amp;Boshqaruv!$C$10)=0,1,0),0)</f>
        <v>0</v>
      </c>
      <c r="R1773" s="28" t="n">
        <f aca="false">IF(AND($B1773&lt;&gt;"",$J1773&gt;=Boshqaruv!$C$9,$J1773&lt;=Boshqaruv!$C$10,$K1773&lt;&gt;"",$K1773&lt;=Boshqaruv!$C$10),IF(COUNTIFS($B$4:$B1772,$B1773,$C$4:$C1772,$C1773,$J$4:$J1772,"&gt;="&amp;Boshqaruv!$C$9,$J$4:$J1772,"&lt;="&amp;Boshqaruv!$C$10,$K$4:$K1772,"&lt;&gt;",$K$4:$K1772,"&lt;="&amp;Boshqaruv!$C$10)=0,1,0),0)</f>
        <v>0</v>
      </c>
      <c r="S1773" s="28" t="n">
        <f aca="false">IF($P1773=1,IF(COUNTIFS($B$4:$B1772,$B1773,$C$4:$C1772,$C1773,$P$4:$P1772,1)=0,1,0),0)</f>
        <v>0</v>
      </c>
      <c r="T1773" s="12"/>
    </row>
    <row r="1774" customFormat="false" ht="15" hidden="false" customHeight="false" outlineLevel="0" collapsed="false">
      <c r="A1774" s="20" t="n">
        <v>1770</v>
      </c>
      <c r="B1774" s="12"/>
      <c r="C1774" s="13"/>
      <c r="D1774" s="24"/>
      <c r="E1774" s="12"/>
      <c r="F1774" s="12"/>
      <c r="G1774" s="25"/>
      <c r="H1774" s="25"/>
      <c r="I1774" s="25"/>
      <c r="J1774" s="13"/>
      <c r="K1774" s="13"/>
      <c r="L1774" s="25"/>
      <c r="M1774" s="14" t="str">
        <f aca="false">IF(OR($C1774="",$J1774=""),"",INT(($J1774-$C1774)/365.25))</f>
        <v/>
      </c>
      <c r="N1774" s="14" t="str">
        <f aca="false">IF($M1774="","",IF($M1774&lt;2,"Ha","Yo'q"))</f>
        <v/>
      </c>
      <c r="O1774" s="14" t="str">
        <f aca="false">IF($M1774="","",IF(AND($M1774&gt;=7,$M1774&lt;=17),"Ha","Yo'q"))</f>
        <v/>
      </c>
      <c r="P1774" s="14" t="str">
        <f aca="false">IF(AND($B1774&lt;&gt;"",$J1774&lt;&gt;"",$J1774&lt;=Boshqaruv!$C$10,OR($K1774="",$K1774&gt;Boshqaruv!$C$10),$L1774&lt;&gt;"Tibbiy qarshi ko'rsatma"),1,"")</f>
        <v/>
      </c>
      <c r="Q1774" s="28" t="n">
        <f aca="false">IF(AND($B1774&lt;&gt;"",$J1774&gt;=Boshqaruv!$C$9,$J1774&lt;=Boshqaruv!$C$10),IF(COUNTIFS($B$4:$B1773,$B1774,$C$4:$C1773,$C1774,$J$4:$J1773,"&gt;="&amp;Boshqaruv!$C$9,$J$4:$J1773,"&lt;="&amp;Boshqaruv!$C$10)=0,1,0),0)</f>
        <v>0</v>
      </c>
      <c r="R1774" s="28" t="n">
        <f aca="false">IF(AND($B1774&lt;&gt;"",$J1774&gt;=Boshqaruv!$C$9,$J1774&lt;=Boshqaruv!$C$10,$K1774&lt;&gt;"",$K1774&lt;=Boshqaruv!$C$10),IF(COUNTIFS($B$4:$B1773,$B1774,$C$4:$C1773,$C1774,$J$4:$J1773,"&gt;="&amp;Boshqaruv!$C$9,$J$4:$J1773,"&lt;="&amp;Boshqaruv!$C$10,$K$4:$K1773,"&lt;&gt;",$K$4:$K1773,"&lt;="&amp;Boshqaruv!$C$10)=0,1,0),0)</f>
        <v>0</v>
      </c>
      <c r="S1774" s="28" t="n">
        <f aca="false">IF($P1774=1,IF(COUNTIFS($B$4:$B1773,$B1774,$C$4:$C1773,$C1774,$P$4:$P1773,1)=0,1,0),0)</f>
        <v>0</v>
      </c>
      <c r="T1774" s="12"/>
    </row>
    <row r="1775" customFormat="false" ht="15" hidden="false" customHeight="false" outlineLevel="0" collapsed="false">
      <c r="A1775" s="20" t="n">
        <v>1771</v>
      </c>
      <c r="B1775" s="12"/>
      <c r="C1775" s="13"/>
      <c r="D1775" s="24"/>
      <c r="E1775" s="12"/>
      <c r="F1775" s="12"/>
      <c r="G1775" s="25"/>
      <c r="H1775" s="25"/>
      <c r="I1775" s="25"/>
      <c r="J1775" s="13"/>
      <c r="K1775" s="13"/>
      <c r="L1775" s="25"/>
      <c r="M1775" s="14" t="str">
        <f aca="false">IF(OR($C1775="",$J1775=""),"",INT(($J1775-$C1775)/365.25))</f>
        <v/>
      </c>
      <c r="N1775" s="14" t="str">
        <f aca="false">IF($M1775="","",IF($M1775&lt;2,"Ha","Yo'q"))</f>
        <v/>
      </c>
      <c r="O1775" s="14" t="str">
        <f aca="false">IF($M1775="","",IF(AND($M1775&gt;=7,$M1775&lt;=17),"Ha","Yo'q"))</f>
        <v/>
      </c>
      <c r="P1775" s="14" t="str">
        <f aca="false">IF(AND($B1775&lt;&gt;"",$J1775&lt;&gt;"",$J1775&lt;=Boshqaruv!$C$10,OR($K1775="",$K1775&gt;Boshqaruv!$C$10),$L1775&lt;&gt;"Tibbiy qarshi ko'rsatma"),1,"")</f>
        <v/>
      </c>
      <c r="Q1775" s="28" t="n">
        <f aca="false">IF(AND($B1775&lt;&gt;"",$J1775&gt;=Boshqaruv!$C$9,$J1775&lt;=Boshqaruv!$C$10),IF(COUNTIFS($B$4:$B1774,$B1775,$C$4:$C1774,$C1775,$J$4:$J1774,"&gt;="&amp;Boshqaruv!$C$9,$J$4:$J1774,"&lt;="&amp;Boshqaruv!$C$10)=0,1,0),0)</f>
        <v>0</v>
      </c>
      <c r="R1775" s="28" t="n">
        <f aca="false">IF(AND($B1775&lt;&gt;"",$J1775&gt;=Boshqaruv!$C$9,$J1775&lt;=Boshqaruv!$C$10,$K1775&lt;&gt;"",$K1775&lt;=Boshqaruv!$C$10),IF(COUNTIFS($B$4:$B1774,$B1775,$C$4:$C1774,$C1775,$J$4:$J1774,"&gt;="&amp;Boshqaruv!$C$9,$J$4:$J1774,"&lt;="&amp;Boshqaruv!$C$10,$K$4:$K1774,"&lt;&gt;",$K$4:$K1774,"&lt;="&amp;Boshqaruv!$C$10)=0,1,0),0)</f>
        <v>0</v>
      </c>
      <c r="S1775" s="28" t="n">
        <f aca="false">IF($P1775=1,IF(COUNTIFS($B$4:$B1774,$B1775,$C$4:$C1774,$C1775,$P$4:$P1774,1)=0,1,0),0)</f>
        <v>0</v>
      </c>
      <c r="T1775" s="12"/>
    </row>
    <row r="1776" customFormat="false" ht="15" hidden="false" customHeight="false" outlineLevel="0" collapsed="false">
      <c r="A1776" s="20" t="n">
        <v>1772</v>
      </c>
      <c r="B1776" s="12"/>
      <c r="C1776" s="13"/>
      <c r="D1776" s="24"/>
      <c r="E1776" s="12"/>
      <c r="F1776" s="12"/>
      <c r="G1776" s="25"/>
      <c r="H1776" s="25"/>
      <c r="I1776" s="25"/>
      <c r="J1776" s="13"/>
      <c r="K1776" s="13"/>
      <c r="L1776" s="25"/>
      <c r="M1776" s="14" t="str">
        <f aca="false">IF(OR($C1776="",$J1776=""),"",INT(($J1776-$C1776)/365.25))</f>
        <v/>
      </c>
      <c r="N1776" s="14" t="str">
        <f aca="false">IF($M1776="","",IF($M1776&lt;2,"Ha","Yo'q"))</f>
        <v/>
      </c>
      <c r="O1776" s="14" t="str">
        <f aca="false">IF($M1776="","",IF(AND($M1776&gt;=7,$M1776&lt;=17),"Ha","Yo'q"))</f>
        <v/>
      </c>
      <c r="P1776" s="14" t="str">
        <f aca="false">IF(AND($B1776&lt;&gt;"",$J1776&lt;&gt;"",$J1776&lt;=Boshqaruv!$C$10,OR($K1776="",$K1776&gt;Boshqaruv!$C$10),$L1776&lt;&gt;"Tibbiy qarshi ko'rsatma"),1,"")</f>
        <v/>
      </c>
      <c r="Q1776" s="28" t="n">
        <f aca="false">IF(AND($B1776&lt;&gt;"",$J1776&gt;=Boshqaruv!$C$9,$J1776&lt;=Boshqaruv!$C$10),IF(COUNTIFS($B$4:$B1775,$B1776,$C$4:$C1775,$C1776,$J$4:$J1775,"&gt;="&amp;Boshqaruv!$C$9,$J$4:$J1775,"&lt;="&amp;Boshqaruv!$C$10)=0,1,0),0)</f>
        <v>0</v>
      </c>
      <c r="R1776" s="28" t="n">
        <f aca="false">IF(AND($B1776&lt;&gt;"",$J1776&gt;=Boshqaruv!$C$9,$J1776&lt;=Boshqaruv!$C$10,$K1776&lt;&gt;"",$K1776&lt;=Boshqaruv!$C$10),IF(COUNTIFS($B$4:$B1775,$B1776,$C$4:$C1775,$C1776,$J$4:$J1775,"&gt;="&amp;Boshqaruv!$C$9,$J$4:$J1775,"&lt;="&amp;Boshqaruv!$C$10,$K$4:$K1775,"&lt;&gt;",$K$4:$K1775,"&lt;="&amp;Boshqaruv!$C$10)=0,1,0),0)</f>
        <v>0</v>
      </c>
      <c r="S1776" s="28" t="n">
        <f aca="false">IF($P1776=1,IF(COUNTIFS($B$4:$B1775,$B1776,$C$4:$C1775,$C1776,$P$4:$P1775,1)=0,1,0),0)</f>
        <v>0</v>
      </c>
      <c r="T1776" s="12"/>
    </row>
    <row r="1777" customFormat="false" ht="15" hidden="false" customHeight="false" outlineLevel="0" collapsed="false">
      <c r="A1777" s="20" t="n">
        <v>1773</v>
      </c>
      <c r="B1777" s="12"/>
      <c r="C1777" s="13"/>
      <c r="D1777" s="24"/>
      <c r="E1777" s="12"/>
      <c r="F1777" s="12"/>
      <c r="G1777" s="25"/>
      <c r="H1777" s="25"/>
      <c r="I1777" s="25"/>
      <c r="J1777" s="13"/>
      <c r="K1777" s="13"/>
      <c r="L1777" s="25"/>
      <c r="M1777" s="14" t="str">
        <f aca="false">IF(OR($C1777="",$J1777=""),"",INT(($J1777-$C1777)/365.25))</f>
        <v/>
      </c>
      <c r="N1777" s="14" t="str">
        <f aca="false">IF($M1777="","",IF($M1777&lt;2,"Ha","Yo'q"))</f>
        <v/>
      </c>
      <c r="O1777" s="14" t="str">
        <f aca="false">IF($M1777="","",IF(AND($M1777&gt;=7,$M1777&lt;=17),"Ha","Yo'q"))</f>
        <v/>
      </c>
      <c r="P1777" s="14" t="str">
        <f aca="false">IF(AND($B1777&lt;&gt;"",$J1777&lt;&gt;"",$J1777&lt;=Boshqaruv!$C$10,OR($K1777="",$K1777&gt;Boshqaruv!$C$10),$L1777&lt;&gt;"Tibbiy qarshi ko'rsatma"),1,"")</f>
        <v/>
      </c>
      <c r="Q1777" s="28" t="n">
        <f aca="false">IF(AND($B1777&lt;&gt;"",$J1777&gt;=Boshqaruv!$C$9,$J1777&lt;=Boshqaruv!$C$10),IF(COUNTIFS($B$4:$B1776,$B1777,$C$4:$C1776,$C1777,$J$4:$J1776,"&gt;="&amp;Boshqaruv!$C$9,$J$4:$J1776,"&lt;="&amp;Boshqaruv!$C$10)=0,1,0),0)</f>
        <v>0</v>
      </c>
      <c r="R1777" s="28" t="n">
        <f aca="false">IF(AND($B1777&lt;&gt;"",$J1777&gt;=Boshqaruv!$C$9,$J1777&lt;=Boshqaruv!$C$10,$K1777&lt;&gt;"",$K1777&lt;=Boshqaruv!$C$10),IF(COUNTIFS($B$4:$B1776,$B1777,$C$4:$C1776,$C1777,$J$4:$J1776,"&gt;="&amp;Boshqaruv!$C$9,$J$4:$J1776,"&lt;="&amp;Boshqaruv!$C$10,$K$4:$K1776,"&lt;&gt;",$K$4:$K1776,"&lt;="&amp;Boshqaruv!$C$10)=0,1,0),0)</f>
        <v>0</v>
      </c>
      <c r="S1777" s="28" t="n">
        <f aca="false">IF($P1777=1,IF(COUNTIFS($B$4:$B1776,$B1777,$C$4:$C1776,$C1777,$P$4:$P1776,1)=0,1,0),0)</f>
        <v>0</v>
      </c>
      <c r="T1777" s="12"/>
    </row>
    <row r="1778" customFormat="false" ht="15" hidden="false" customHeight="false" outlineLevel="0" collapsed="false">
      <c r="A1778" s="20" t="n">
        <v>1774</v>
      </c>
      <c r="B1778" s="12"/>
      <c r="C1778" s="13"/>
      <c r="D1778" s="24"/>
      <c r="E1778" s="12"/>
      <c r="F1778" s="12"/>
      <c r="G1778" s="25"/>
      <c r="H1778" s="25"/>
      <c r="I1778" s="25"/>
      <c r="J1778" s="13"/>
      <c r="K1778" s="13"/>
      <c r="L1778" s="25"/>
      <c r="M1778" s="14" t="str">
        <f aca="false">IF(OR($C1778="",$J1778=""),"",INT(($J1778-$C1778)/365.25))</f>
        <v/>
      </c>
      <c r="N1778" s="14" t="str">
        <f aca="false">IF($M1778="","",IF($M1778&lt;2,"Ha","Yo'q"))</f>
        <v/>
      </c>
      <c r="O1778" s="14" t="str">
        <f aca="false">IF($M1778="","",IF(AND($M1778&gt;=7,$M1778&lt;=17),"Ha","Yo'q"))</f>
        <v/>
      </c>
      <c r="P1778" s="14" t="str">
        <f aca="false">IF(AND($B1778&lt;&gt;"",$J1778&lt;&gt;"",$J1778&lt;=Boshqaruv!$C$10,OR($K1778="",$K1778&gt;Boshqaruv!$C$10),$L1778&lt;&gt;"Tibbiy qarshi ko'rsatma"),1,"")</f>
        <v/>
      </c>
      <c r="Q1778" s="28" t="n">
        <f aca="false">IF(AND($B1778&lt;&gt;"",$J1778&gt;=Boshqaruv!$C$9,$J1778&lt;=Boshqaruv!$C$10),IF(COUNTIFS($B$4:$B1777,$B1778,$C$4:$C1777,$C1778,$J$4:$J1777,"&gt;="&amp;Boshqaruv!$C$9,$J$4:$J1777,"&lt;="&amp;Boshqaruv!$C$10)=0,1,0),0)</f>
        <v>0</v>
      </c>
      <c r="R1778" s="28" t="n">
        <f aca="false">IF(AND($B1778&lt;&gt;"",$J1778&gt;=Boshqaruv!$C$9,$J1778&lt;=Boshqaruv!$C$10,$K1778&lt;&gt;"",$K1778&lt;=Boshqaruv!$C$10),IF(COUNTIFS($B$4:$B1777,$B1778,$C$4:$C1777,$C1778,$J$4:$J1777,"&gt;="&amp;Boshqaruv!$C$9,$J$4:$J1777,"&lt;="&amp;Boshqaruv!$C$10,$K$4:$K1777,"&lt;&gt;",$K$4:$K1777,"&lt;="&amp;Boshqaruv!$C$10)=0,1,0),0)</f>
        <v>0</v>
      </c>
      <c r="S1778" s="28" t="n">
        <f aca="false">IF($P1778=1,IF(COUNTIFS($B$4:$B1777,$B1778,$C$4:$C1777,$C1778,$P$4:$P1777,1)=0,1,0),0)</f>
        <v>0</v>
      </c>
      <c r="T1778" s="12"/>
    </row>
    <row r="1779" customFormat="false" ht="15" hidden="false" customHeight="false" outlineLevel="0" collapsed="false">
      <c r="A1779" s="20" t="n">
        <v>1775</v>
      </c>
      <c r="B1779" s="12"/>
      <c r="C1779" s="13"/>
      <c r="D1779" s="24"/>
      <c r="E1779" s="12"/>
      <c r="F1779" s="12"/>
      <c r="G1779" s="25"/>
      <c r="H1779" s="25"/>
      <c r="I1779" s="25"/>
      <c r="J1779" s="13"/>
      <c r="K1779" s="13"/>
      <c r="L1779" s="25"/>
      <c r="M1779" s="14" t="str">
        <f aca="false">IF(OR($C1779="",$J1779=""),"",INT(($J1779-$C1779)/365.25))</f>
        <v/>
      </c>
      <c r="N1779" s="14" t="str">
        <f aca="false">IF($M1779="","",IF($M1779&lt;2,"Ha","Yo'q"))</f>
        <v/>
      </c>
      <c r="O1779" s="14" t="str">
        <f aca="false">IF($M1779="","",IF(AND($M1779&gt;=7,$M1779&lt;=17),"Ha","Yo'q"))</f>
        <v/>
      </c>
      <c r="P1779" s="14" t="str">
        <f aca="false">IF(AND($B1779&lt;&gt;"",$J1779&lt;&gt;"",$J1779&lt;=Boshqaruv!$C$10,OR($K1779="",$K1779&gt;Boshqaruv!$C$10),$L1779&lt;&gt;"Tibbiy qarshi ko'rsatma"),1,"")</f>
        <v/>
      </c>
      <c r="Q1779" s="28" t="n">
        <f aca="false">IF(AND($B1779&lt;&gt;"",$J1779&gt;=Boshqaruv!$C$9,$J1779&lt;=Boshqaruv!$C$10),IF(COUNTIFS($B$4:$B1778,$B1779,$C$4:$C1778,$C1779,$J$4:$J1778,"&gt;="&amp;Boshqaruv!$C$9,$J$4:$J1778,"&lt;="&amp;Boshqaruv!$C$10)=0,1,0),0)</f>
        <v>0</v>
      </c>
      <c r="R1779" s="28" t="n">
        <f aca="false">IF(AND($B1779&lt;&gt;"",$J1779&gt;=Boshqaruv!$C$9,$J1779&lt;=Boshqaruv!$C$10,$K1779&lt;&gt;"",$K1779&lt;=Boshqaruv!$C$10),IF(COUNTIFS($B$4:$B1778,$B1779,$C$4:$C1778,$C1779,$J$4:$J1778,"&gt;="&amp;Boshqaruv!$C$9,$J$4:$J1778,"&lt;="&amp;Boshqaruv!$C$10,$K$4:$K1778,"&lt;&gt;",$K$4:$K1778,"&lt;="&amp;Boshqaruv!$C$10)=0,1,0),0)</f>
        <v>0</v>
      </c>
      <c r="S1779" s="28" t="n">
        <f aca="false">IF($P1779=1,IF(COUNTIFS($B$4:$B1778,$B1779,$C$4:$C1778,$C1779,$P$4:$P1778,1)=0,1,0),0)</f>
        <v>0</v>
      </c>
      <c r="T1779" s="12"/>
    </row>
    <row r="1780" customFormat="false" ht="15" hidden="false" customHeight="false" outlineLevel="0" collapsed="false">
      <c r="A1780" s="20" t="n">
        <v>1776</v>
      </c>
      <c r="B1780" s="12"/>
      <c r="C1780" s="13"/>
      <c r="D1780" s="24"/>
      <c r="E1780" s="12"/>
      <c r="F1780" s="12"/>
      <c r="G1780" s="25"/>
      <c r="H1780" s="25"/>
      <c r="I1780" s="25"/>
      <c r="J1780" s="13"/>
      <c r="K1780" s="13"/>
      <c r="L1780" s="25"/>
      <c r="M1780" s="14" t="str">
        <f aca="false">IF(OR($C1780="",$J1780=""),"",INT(($J1780-$C1780)/365.25))</f>
        <v/>
      </c>
      <c r="N1780" s="14" t="str">
        <f aca="false">IF($M1780="","",IF($M1780&lt;2,"Ha","Yo'q"))</f>
        <v/>
      </c>
      <c r="O1780" s="14" t="str">
        <f aca="false">IF($M1780="","",IF(AND($M1780&gt;=7,$M1780&lt;=17),"Ha","Yo'q"))</f>
        <v/>
      </c>
      <c r="P1780" s="14" t="str">
        <f aca="false">IF(AND($B1780&lt;&gt;"",$J1780&lt;&gt;"",$J1780&lt;=Boshqaruv!$C$10,OR($K1780="",$K1780&gt;Boshqaruv!$C$10),$L1780&lt;&gt;"Tibbiy qarshi ko'rsatma"),1,"")</f>
        <v/>
      </c>
      <c r="Q1780" s="28" t="n">
        <f aca="false">IF(AND($B1780&lt;&gt;"",$J1780&gt;=Boshqaruv!$C$9,$J1780&lt;=Boshqaruv!$C$10),IF(COUNTIFS($B$4:$B1779,$B1780,$C$4:$C1779,$C1780,$J$4:$J1779,"&gt;="&amp;Boshqaruv!$C$9,$J$4:$J1779,"&lt;="&amp;Boshqaruv!$C$10)=0,1,0),0)</f>
        <v>0</v>
      </c>
      <c r="R1780" s="28" t="n">
        <f aca="false">IF(AND($B1780&lt;&gt;"",$J1780&gt;=Boshqaruv!$C$9,$J1780&lt;=Boshqaruv!$C$10,$K1780&lt;&gt;"",$K1780&lt;=Boshqaruv!$C$10),IF(COUNTIFS($B$4:$B1779,$B1780,$C$4:$C1779,$C1780,$J$4:$J1779,"&gt;="&amp;Boshqaruv!$C$9,$J$4:$J1779,"&lt;="&amp;Boshqaruv!$C$10,$K$4:$K1779,"&lt;&gt;",$K$4:$K1779,"&lt;="&amp;Boshqaruv!$C$10)=0,1,0),0)</f>
        <v>0</v>
      </c>
      <c r="S1780" s="28" t="n">
        <f aca="false">IF($P1780=1,IF(COUNTIFS($B$4:$B1779,$B1780,$C$4:$C1779,$C1780,$P$4:$P1779,1)=0,1,0),0)</f>
        <v>0</v>
      </c>
      <c r="T1780" s="12"/>
    </row>
    <row r="1781" customFormat="false" ht="15" hidden="false" customHeight="false" outlineLevel="0" collapsed="false">
      <c r="A1781" s="20" t="n">
        <v>1777</v>
      </c>
      <c r="B1781" s="12"/>
      <c r="C1781" s="13"/>
      <c r="D1781" s="24"/>
      <c r="E1781" s="12"/>
      <c r="F1781" s="12"/>
      <c r="G1781" s="25"/>
      <c r="H1781" s="25"/>
      <c r="I1781" s="25"/>
      <c r="J1781" s="13"/>
      <c r="K1781" s="13"/>
      <c r="L1781" s="25"/>
      <c r="M1781" s="14" t="str">
        <f aca="false">IF(OR($C1781="",$J1781=""),"",INT(($J1781-$C1781)/365.25))</f>
        <v/>
      </c>
      <c r="N1781" s="14" t="str">
        <f aca="false">IF($M1781="","",IF($M1781&lt;2,"Ha","Yo'q"))</f>
        <v/>
      </c>
      <c r="O1781" s="14" t="str">
        <f aca="false">IF($M1781="","",IF(AND($M1781&gt;=7,$M1781&lt;=17),"Ha","Yo'q"))</f>
        <v/>
      </c>
      <c r="P1781" s="14" t="str">
        <f aca="false">IF(AND($B1781&lt;&gt;"",$J1781&lt;&gt;"",$J1781&lt;=Boshqaruv!$C$10,OR($K1781="",$K1781&gt;Boshqaruv!$C$10),$L1781&lt;&gt;"Tibbiy qarshi ko'rsatma"),1,"")</f>
        <v/>
      </c>
      <c r="Q1781" s="28" t="n">
        <f aca="false">IF(AND($B1781&lt;&gt;"",$J1781&gt;=Boshqaruv!$C$9,$J1781&lt;=Boshqaruv!$C$10),IF(COUNTIFS($B$4:$B1780,$B1781,$C$4:$C1780,$C1781,$J$4:$J1780,"&gt;="&amp;Boshqaruv!$C$9,$J$4:$J1780,"&lt;="&amp;Boshqaruv!$C$10)=0,1,0),0)</f>
        <v>0</v>
      </c>
      <c r="R1781" s="28" t="n">
        <f aca="false">IF(AND($B1781&lt;&gt;"",$J1781&gt;=Boshqaruv!$C$9,$J1781&lt;=Boshqaruv!$C$10,$K1781&lt;&gt;"",$K1781&lt;=Boshqaruv!$C$10),IF(COUNTIFS($B$4:$B1780,$B1781,$C$4:$C1780,$C1781,$J$4:$J1780,"&gt;="&amp;Boshqaruv!$C$9,$J$4:$J1780,"&lt;="&amp;Boshqaruv!$C$10,$K$4:$K1780,"&lt;&gt;",$K$4:$K1780,"&lt;="&amp;Boshqaruv!$C$10)=0,1,0),0)</f>
        <v>0</v>
      </c>
      <c r="S1781" s="28" t="n">
        <f aca="false">IF($P1781=1,IF(COUNTIFS($B$4:$B1780,$B1781,$C$4:$C1780,$C1781,$P$4:$P1780,1)=0,1,0),0)</f>
        <v>0</v>
      </c>
      <c r="T1781" s="12"/>
    </row>
    <row r="1782" customFormat="false" ht="15" hidden="false" customHeight="false" outlineLevel="0" collapsed="false">
      <c r="A1782" s="20" t="n">
        <v>1778</v>
      </c>
      <c r="B1782" s="12"/>
      <c r="C1782" s="13"/>
      <c r="D1782" s="24"/>
      <c r="E1782" s="12"/>
      <c r="F1782" s="12"/>
      <c r="G1782" s="25"/>
      <c r="H1782" s="25"/>
      <c r="I1782" s="25"/>
      <c r="J1782" s="13"/>
      <c r="K1782" s="13"/>
      <c r="L1782" s="25"/>
      <c r="M1782" s="14" t="str">
        <f aca="false">IF(OR($C1782="",$J1782=""),"",INT(($J1782-$C1782)/365.25))</f>
        <v/>
      </c>
      <c r="N1782" s="14" t="str">
        <f aca="false">IF($M1782="","",IF($M1782&lt;2,"Ha","Yo'q"))</f>
        <v/>
      </c>
      <c r="O1782" s="14" t="str">
        <f aca="false">IF($M1782="","",IF(AND($M1782&gt;=7,$M1782&lt;=17),"Ha","Yo'q"))</f>
        <v/>
      </c>
      <c r="P1782" s="14" t="str">
        <f aca="false">IF(AND($B1782&lt;&gt;"",$J1782&lt;&gt;"",$J1782&lt;=Boshqaruv!$C$10,OR($K1782="",$K1782&gt;Boshqaruv!$C$10),$L1782&lt;&gt;"Tibbiy qarshi ko'rsatma"),1,"")</f>
        <v/>
      </c>
      <c r="Q1782" s="28" t="n">
        <f aca="false">IF(AND($B1782&lt;&gt;"",$J1782&gt;=Boshqaruv!$C$9,$J1782&lt;=Boshqaruv!$C$10),IF(COUNTIFS($B$4:$B1781,$B1782,$C$4:$C1781,$C1782,$J$4:$J1781,"&gt;="&amp;Boshqaruv!$C$9,$J$4:$J1781,"&lt;="&amp;Boshqaruv!$C$10)=0,1,0),0)</f>
        <v>0</v>
      </c>
      <c r="R1782" s="28" t="n">
        <f aca="false">IF(AND($B1782&lt;&gt;"",$J1782&gt;=Boshqaruv!$C$9,$J1782&lt;=Boshqaruv!$C$10,$K1782&lt;&gt;"",$K1782&lt;=Boshqaruv!$C$10),IF(COUNTIFS($B$4:$B1781,$B1782,$C$4:$C1781,$C1782,$J$4:$J1781,"&gt;="&amp;Boshqaruv!$C$9,$J$4:$J1781,"&lt;="&amp;Boshqaruv!$C$10,$K$4:$K1781,"&lt;&gt;",$K$4:$K1781,"&lt;="&amp;Boshqaruv!$C$10)=0,1,0),0)</f>
        <v>0</v>
      </c>
      <c r="S1782" s="28" t="n">
        <f aca="false">IF($P1782=1,IF(COUNTIFS($B$4:$B1781,$B1782,$C$4:$C1781,$C1782,$P$4:$P1781,1)=0,1,0),0)</f>
        <v>0</v>
      </c>
      <c r="T1782" s="12"/>
    </row>
    <row r="1783" customFormat="false" ht="15" hidden="false" customHeight="false" outlineLevel="0" collapsed="false">
      <c r="A1783" s="20" t="n">
        <v>1779</v>
      </c>
      <c r="B1783" s="12"/>
      <c r="C1783" s="13"/>
      <c r="D1783" s="24"/>
      <c r="E1783" s="12"/>
      <c r="F1783" s="12"/>
      <c r="G1783" s="25"/>
      <c r="H1783" s="25"/>
      <c r="I1783" s="25"/>
      <c r="J1783" s="13"/>
      <c r="K1783" s="13"/>
      <c r="L1783" s="25"/>
      <c r="M1783" s="14" t="str">
        <f aca="false">IF(OR($C1783="",$J1783=""),"",INT(($J1783-$C1783)/365.25))</f>
        <v/>
      </c>
      <c r="N1783" s="14" t="str">
        <f aca="false">IF($M1783="","",IF($M1783&lt;2,"Ha","Yo'q"))</f>
        <v/>
      </c>
      <c r="O1783" s="14" t="str">
        <f aca="false">IF($M1783="","",IF(AND($M1783&gt;=7,$M1783&lt;=17),"Ha","Yo'q"))</f>
        <v/>
      </c>
      <c r="P1783" s="14" t="str">
        <f aca="false">IF(AND($B1783&lt;&gt;"",$J1783&lt;&gt;"",$J1783&lt;=Boshqaruv!$C$10,OR($K1783="",$K1783&gt;Boshqaruv!$C$10),$L1783&lt;&gt;"Tibbiy qarshi ko'rsatma"),1,"")</f>
        <v/>
      </c>
      <c r="Q1783" s="28" t="n">
        <f aca="false">IF(AND($B1783&lt;&gt;"",$J1783&gt;=Boshqaruv!$C$9,$J1783&lt;=Boshqaruv!$C$10),IF(COUNTIFS($B$4:$B1782,$B1783,$C$4:$C1782,$C1783,$J$4:$J1782,"&gt;="&amp;Boshqaruv!$C$9,$J$4:$J1782,"&lt;="&amp;Boshqaruv!$C$10)=0,1,0),0)</f>
        <v>0</v>
      </c>
      <c r="R1783" s="28" t="n">
        <f aca="false">IF(AND($B1783&lt;&gt;"",$J1783&gt;=Boshqaruv!$C$9,$J1783&lt;=Boshqaruv!$C$10,$K1783&lt;&gt;"",$K1783&lt;=Boshqaruv!$C$10),IF(COUNTIFS($B$4:$B1782,$B1783,$C$4:$C1782,$C1783,$J$4:$J1782,"&gt;="&amp;Boshqaruv!$C$9,$J$4:$J1782,"&lt;="&amp;Boshqaruv!$C$10,$K$4:$K1782,"&lt;&gt;",$K$4:$K1782,"&lt;="&amp;Boshqaruv!$C$10)=0,1,0),0)</f>
        <v>0</v>
      </c>
      <c r="S1783" s="28" t="n">
        <f aca="false">IF($P1783=1,IF(COUNTIFS($B$4:$B1782,$B1783,$C$4:$C1782,$C1783,$P$4:$P1782,1)=0,1,0),0)</f>
        <v>0</v>
      </c>
      <c r="T1783" s="12"/>
    </row>
    <row r="1784" customFormat="false" ht="15" hidden="false" customHeight="false" outlineLevel="0" collapsed="false">
      <c r="A1784" s="20" t="n">
        <v>1780</v>
      </c>
      <c r="B1784" s="12"/>
      <c r="C1784" s="13"/>
      <c r="D1784" s="24"/>
      <c r="E1784" s="12"/>
      <c r="F1784" s="12"/>
      <c r="G1784" s="25"/>
      <c r="H1784" s="25"/>
      <c r="I1784" s="25"/>
      <c r="J1784" s="13"/>
      <c r="K1784" s="13"/>
      <c r="L1784" s="25"/>
      <c r="M1784" s="14" t="str">
        <f aca="false">IF(OR($C1784="",$J1784=""),"",INT(($J1784-$C1784)/365.25))</f>
        <v/>
      </c>
      <c r="N1784" s="14" t="str">
        <f aca="false">IF($M1784="","",IF($M1784&lt;2,"Ha","Yo'q"))</f>
        <v/>
      </c>
      <c r="O1784" s="14" t="str">
        <f aca="false">IF($M1784="","",IF(AND($M1784&gt;=7,$M1784&lt;=17),"Ha","Yo'q"))</f>
        <v/>
      </c>
      <c r="P1784" s="14" t="str">
        <f aca="false">IF(AND($B1784&lt;&gt;"",$J1784&lt;&gt;"",$J1784&lt;=Boshqaruv!$C$10,OR($K1784="",$K1784&gt;Boshqaruv!$C$10),$L1784&lt;&gt;"Tibbiy qarshi ko'rsatma"),1,"")</f>
        <v/>
      </c>
      <c r="Q1784" s="28" t="n">
        <f aca="false">IF(AND($B1784&lt;&gt;"",$J1784&gt;=Boshqaruv!$C$9,$J1784&lt;=Boshqaruv!$C$10),IF(COUNTIFS($B$4:$B1783,$B1784,$C$4:$C1783,$C1784,$J$4:$J1783,"&gt;="&amp;Boshqaruv!$C$9,$J$4:$J1783,"&lt;="&amp;Boshqaruv!$C$10)=0,1,0),0)</f>
        <v>0</v>
      </c>
      <c r="R1784" s="28" t="n">
        <f aca="false">IF(AND($B1784&lt;&gt;"",$J1784&gt;=Boshqaruv!$C$9,$J1784&lt;=Boshqaruv!$C$10,$K1784&lt;&gt;"",$K1784&lt;=Boshqaruv!$C$10),IF(COUNTIFS($B$4:$B1783,$B1784,$C$4:$C1783,$C1784,$J$4:$J1783,"&gt;="&amp;Boshqaruv!$C$9,$J$4:$J1783,"&lt;="&amp;Boshqaruv!$C$10,$K$4:$K1783,"&lt;&gt;",$K$4:$K1783,"&lt;="&amp;Boshqaruv!$C$10)=0,1,0),0)</f>
        <v>0</v>
      </c>
      <c r="S1784" s="28" t="n">
        <f aca="false">IF($P1784=1,IF(COUNTIFS($B$4:$B1783,$B1784,$C$4:$C1783,$C1784,$P$4:$P1783,1)=0,1,0),0)</f>
        <v>0</v>
      </c>
      <c r="T1784" s="12"/>
    </row>
    <row r="1785" customFormat="false" ht="15" hidden="false" customHeight="false" outlineLevel="0" collapsed="false">
      <c r="A1785" s="20" t="n">
        <v>1781</v>
      </c>
      <c r="B1785" s="12"/>
      <c r="C1785" s="13"/>
      <c r="D1785" s="24"/>
      <c r="E1785" s="12"/>
      <c r="F1785" s="12"/>
      <c r="G1785" s="25"/>
      <c r="H1785" s="25"/>
      <c r="I1785" s="25"/>
      <c r="J1785" s="13"/>
      <c r="K1785" s="13"/>
      <c r="L1785" s="25"/>
      <c r="M1785" s="14" t="str">
        <f aca="false">IF(OR($C1785="",$J1785=""),"",INT(($J1785-$C1785)/365.25))</f>
        <v/>
      </c>
      <c r="N1785" s="14" t="str">
        <f aca="false">IF($M1785="","",IF($M1785&lt;2,"Ha","Yo'q"))</f>
        <v/>
      </c>
      <c r="O1785" s="14" t="str">
        <f aca="false">IF($M1785="","",IF(AND($M1785&gt;=7,$M1785&lt;=17),"Ha","Yo'q"))</f>
        <v/>
      </c>
      <c r="P1785" s="14" t="str">
        <f aca="false">IF(AND($B1785&lt;&gt;"",$J1785&lt;&gt;"",$J1785&lt;=Boshqaruv!$C$10,OR($K1785="",$K1785&gt;Boshqaruv!$C$10),$L1785&lt;&gt;"Tibbiy qarshi ko'rsatma"),1,"")</f>
        <v/>
      </c>
      <c r="Q1785" s="28" t="n">
        <f aca="false">IF(AND($B1785&lt;&gt;"",$J1785&gt;=Boshqaruv!$C$9,$J1785&lt;=Boshqaruv!$C$10),IF(COUNTIFS($B$4:$B1784,$B1785,$C$4:$C1784,$C1785,$J$4:$J1784,"&gt;="&amp;Boshqaruv!$C$9,$J$4:$J1784,"&lt;="&amp;Boshqaruv!$C$10)=0,1,0),0)</f>
        <v>0</v>
      </c>
      <c r="R1785" s="28" t="n">
        <f aca="false">IF(AND($B1785&lt;&gt;"",$J1785&gt;=Boshqaruv!$C$9,$J1785&lt;=Boshqaruv!$C$10,$K1785&lt;&gt;"",$K1785&lt;=Boshqaruv!$C$10),IF(COUNTIFS($B$4:$B1784,$B1785,$C$4:$C1784,$C1785,$J$4:$J1784,"&gt;="&amp;Boshqaruv!$C$9,$J$4:$J1784,"&lt;="&amp;Boshqaruv!$C$10,$K$4:$K1784,"&lt;&gt;",$K$4:$K1784,"&lt;="&amp;Boshqaruv!$C$10)=0,1,0),0)</f>
        <v>0</v>
      </c>
      <c r="S1785" s="28" t="n">
        <f aca="false">IF($P1785=1,IF(COUNTIFS($B$4:$B1784,$B1785,$C$4:$C1784,$C1785,$P$4:$P1784,1)=0,1,0),0)</f>
        <v>0</v>
      </c>
      <c r="T1785" s="12"/>
    </row>
    <row r="1786" customFormat="false" ht="15" hidden="false" customHeight="false" outlineLevel="0" collapsed="false">
      <c r="A1786" s="20" t="n">
        <v>1782</v>
      </c>
      <c r="B1786" s="12"/>
      <c r="C1786" s="13"/>
      <c r="D1786" s="24"/>
      <c r="E1786" s="12"/>
      <c r="F1786" s="12"/>
      <c r="G1786" s="25"/>
      <c r="H1786" s="25"/>
      <c r="I1786" s="25"/>
      <c r="J1786" s="13"/>
      <c r="K1786" s="13"/>
      <c r="L1786" s="25"/>
      <c r="M1786" s="14" t="str">
        <f aca="false">IF(OR($C1786="",$J1786=""),"",INT(($J1786-$C1786)/365.25))</f>
        <v/>
      </c>
      <c r="N1786" s="14" t="str">
        <f aca="false">IF($M1786="","",IF($M1786&lt;2,"Ha","Yo'q"))</f>
        <v/>
      </c>
      <c r="O1786" s="14" t="str">
        <f aca="false">IF($M1786="","",IF(AND($M1786&gt;=7,$M1786&lt;=17),"Ha","Yo'q"))</f>
        <v/>
      </c>
      <c r="P1786" s="14" t="str">
        <f aca="false">IF(AND($B1786&lt;&gt;"",$J1786&lt;&gt;"",$J1786&lt;=Boshqaruv!$C$10,OR($K1786="",$K1786&gt;Boshqaruv!$C$10),$L1786&lt;&gt;"Tibbiy qarshi ko'rsatma"),1,"")</f>
        <v/>
      </c>
      <c r="Q1786" s="28" t="n">
        <f aca="false">IF(AND($B1786&lt;&gt;"",$J1786&gt;=Boshqaruv!$C$9,$J1786&lt;=Boshqaruv!$C$10),IF(COUNTIFS($B$4:$B1785,$B1786,$C$4:$C1785,$C1786,$J$4:$J1785,"&gt;="&amp;Boshqaruv!$C$9,$J$4:$J1785,"&lt;="&amp;Boshqaruv!$C$10)=0,1,0),0)</f>
        <v>0</v>
      </c>
      <c r="R1786" s="28" t="n">
        <f aca="false">IF(AND($B1786&lt;&gt;"",$J1786&gt;=Boshqaruv!$C$9,$J1786&lt;=Boshqaruv!$C$10,$K1786&lt;&gt;"",$K1786&lt;=Boshqaruv!$C$10),IF(COUNTIFS($B$4:$B1785,$B1786,$C$4:$C1785,$C1786,$J$4:$J1785,"&gt;="&amp;Boshqaruv!$C$9,$J$4:$J1785,"&lt;="&amp;Boshqaruv!$C$10,$K$4:$K1785,"&lt;&gt;",$K$4:$K1785,"&lt;="&amp;Boshqaruv!$C$10)=0,1,0),0)</f>
        <v>0</v>
      </c>
      <c r="S1786" s="28" t="n">
        <f aca="false">IF($P1786=1,IF(COUNTIFS($B$4:$B1785,$B1786,$C$4:$C1785,$C1786,$P$4:$P1785,1)=0,1,0),0)</f>
        <v>0</v>
      </c>
      <c r="T1786" s="12"/>
    </row>
    <row r="1787" customFormat="false" ht="15" hidden="false" customHeight="false" outlineLevel="0" collapsed="false">
      <c r="A1787" s="20" t="n">
        <v>1783</v>
      </c>
      <c r="B1787" s="12"/>
      <c r="C1787" s="13"/>
      <c r="D1787" s="24"/>
      <c r="E1787" s="12"/>
      <c r="F1787" s="12"/>
      <c r="G1787" s="25"/>
      <c r="H1787" s="25"/>
      <c r="I1787" s="25"/>
      <c r="J1787" s="13"/>
      <c r="K1787" s="13"/>
      <c r="L1787" s="25"/>
      <c r="M1787" s="14" t="str">
        <f aca="false">IF(OR($C1787="",$J1787=""),"",INT(($J1787-$C1787)/365.25))</f>
        <v/>
      </c>
      <c r="N1787" s="14" t="str">
        <f aca="false">IF($M1787="","",IF($M1787&lt;2,"Ha","Yo'q"))</f>
        <v/>
      </c>
      <c r="O1787" s="14" t="str">
        <f aca="false">IF($M1787="","",IF(AND($M1787&gt;=7,$M1787&lt;=17),"Ha","Yo'q"))</f>
        <v/>
      </c>
      <c r="P1787" s="14" t="str">
        <f aca="false">IF(AND($B1787&lt;&gt;"",$J1787&lt;&gt;"",$J1787&lt;=Boshqaruv!$C$10,OR($K1787="",$K1787&gt;Boshqaruv!$C$10),$L1787&lt;&gt;"Tibbiy qarshi ko'rsatma"),1,"")</f>
        <v/>
      </c>
      <c r="Q1787" s="28" t="n">
        <f aca="false">IF(AND($B1787&lt;&gt;"",$J1787&gt;=Boshqaruv!$C$9,$J1787&lt;=Boshqaruv!$C$10),IF(COUNTIFS($B$4:$B1786,$B1787,$C$4:$C1786,$C1787,$J$4:$J1786,"&gt;="&amp;Boshqaruv!$C$9,$J$4:$J1786,"&lt;="&amp;Boshqaruv!$C$10)=0,1,0),0)</f>
        <v>0</v>
      </c>
      <c r="R1787" s="28" t="n">
        <f aca="false">IF(AND($B1787&lt;&gt;"",$J1787&gt;=Boshqaruv!$C$9,$J1787&lt;=Boshqaruv!$C$10,$K1787&lt;&gt;"",$K1787&lt;=Boshqaruv!$C$10),IF(COUNTIFS($B$4:$B1786,$B1787,$C$4:$C1786,$C1787,$J$4:$J1786,"&gt;="&amp;Boshqaruv!$C$9,$J$4:$J1786,"&lt;="&amp;Boshqaruv!$C$10,$K$4:$K1786,"&lt;&gt;",$K$4:$K1786,"&lt;="&amp;Boshqaruv!$C$10)=0,1,0),0)</f>
        <v>0</v>
      </c>
      <c r="S1787" s="28" t="n">
        <f aca="false">IF($P1787=1,IF(COUNTIFS($B$4:$B1786,$B1787,$C$4:$C1786,$C1787,$P$4:$P1786,1)=0,1,0),0)</f>
        <v>0</v>
      </c>
      <c r="T1787" s="12"/>
    </row>
    <row r="1788" customFormat="false" ht="15" hidden="false" customHeight="false" outlineLevel="0" collapsed="false">
      <c r="A1788" s="20" t="n">
        <v>1784</v>
      </c>
      <c r="B1788" s="12"/>
      <c r="C1788" s="13"/>
      <c r="D1788" s="24"/>
      <c r="E1788" s="12"/>
      <c r="F1788" s="12"/>
      <c r="G1788" s="25"/>
      <c r="H1788" s="25"/>
      <c r="I1788" s="25"/>
      <c r="J1788" s="13"/>
      <c r="K1788" s="13"/>
      <c r="L1788" s="25"/>
      <c r="M1788" s="14" t="str">
        <f aca="false">IF(OR($C1788="",$J1788=""),"",INT(($J1788-$C1788)/365.25))</f>
        <v/>
      </c>
      <c r="N1788" s="14" t="str">
        <f aca="false">IF($M1788="","",IF($M1788&lt;2,"Ha","Yo'q"))</f>
        <v/>
      </c>
      <c r="O1788" s="14" t="str">
        <f aca="false">IF($M1788="","",IF(AND($M1788&gt;=7,$M1788&lt;=17),"Ha","Yo'q"))</f>
        <v/>
      </c>
      <c r="P1788" s="14" t="str">
        <f aca="false">IF(AND($B1788&lt;&gt;"",$J1788&lt;&gt;"",$J1788&lt;=Boshqaruv!$C$10,OR($K1788="",$K1788&gt;Boshqaruv!$C$10),$L1788&lt;&gt;"Tibbiy qarshi ko'rsatma"),1,"")</f>
        <v/>
      </c>
      <c r="Q1788" s="28" t="n">
        <f aca="false">IF(AND($B1788&lt;&gt;"",$J1788&gt;=Boshqaruv!$C$9,$J1788&lt;=Boshqaruv!$C$10),IF(COUNTIFS($B$4:$B1787,$B1788,$C$4:$C1787,$C1788,$J$4:$J1787,"&gt;="&amp;Boshqaruv!$C$9,$J$4:$J1787,"&lt;="&amp;Boshqaruv!$C$10)=0,1,0),0)</f>
        <v>0</v>
      </c>
      <c r="R1788" s="28" t="n">
        <f aca="false">IF(AND($B1788&lt;&gt;"",$J1788&gt;=Boshqaruv!$C$9,$J1788&lt;=Boshqaruv!$C$10,$K1788&lt;&gt;"",$K1788&lt;=Boshqaruv!$C$10),IF(COUNTIFS($B$4:$B1787,$B1788,$C$4:$C1787,$C1788,$J$4:$J1787,"&gt;="&amp;Boshqaruv!$C$9,$J$4:$J1787,"&lt;="&amp;Boshqaruv!$C$10,$K$4:$K1787,"&lt;&gt;",$K$4:$K1787,"&lt;="&amp;Boshqaruv!$C$10)=0,1,0),0)</f>
        <v>0</v>
      </c>
      <c r="S1788" s="28" t="n">
        <f aca="false">IF($P1788=1,IF(COUNTIFS($B$4:$B1787,$B1788,$C$4:$C1787,$C1788,$P$4:$P1787,1)=0,1,0),0)</f>
        <v>0</v>
      </c>
      <c r="T1788" s="12"/>
    </row>
    <row r="1789" customFormat="false" ht="15" hidden="false" customHeight="false" outlineLevel="0" collapsed="false">
      <c r="A1789" s="20" t="n">
        <v>1785</v>
      </c>
      <c r="B1789" s="12"/>
      <c r="C1789" s="13"/>
      <c r="D1789" s="24"/>
      <c r="E1789" s="12"/>
      <c r="F1789" s="12"/>
      <c r="G1789" s="25"/>
      <c r="H1789" s="25"/>
      <c r="I1789" s="25"/>
      <c r="J1789" s="13"/>
      <c r="K1789" s="13"/>
      <c r="L1789" s="25"/>
      <c r="M1789" s="14" t="str">
        <f aca="false">IF(OR($C1789="",$J1789=""),"",INT(($J1789-$C1789)/365.25))</f>
        <v/>
      </c>
      <c r="N1789" s="14" t="str">
        <f aca="false">IF($M1789="","",IF($M1789&lt;2,"Ha","Yo'q"))</f>
        <v/>
      </c>
      <c r="O1789" s="14" t="str">
        <f aca="false">IF($M1789="","",IF(AND($M1789&gt;=7,$M1789&lt;=17),"Ha","Yo'q"))</f>
        <v/>
      </c>
      <c r="P1789" s="14" t="str">
        <f aca="false">IF(AND($B1789&lt;&gt;"",$J1789&lt;&gt;"",$J1789&lt;=Boshqaruv!$C$10,OR($K1789="",$K1789&gt;Boshqaruv!$C$10),$L1789&lt;&gt;"Tibbiy qarshi ko'rsatma"),1,"")</f>
        <v/>
      </c>
      <c r="Q1789" s="28" t="n">
        <f aca="false">IF(AND($B1789&lt;&gt;"",$J1789&gt;=Boshqaruv!$C$9,$J1789&lt;=Boshqaruv!$C$10),IF(COUNTIFS($B$4:$B1788,$B1789,$C$4:$C1788,$C1789,$J$4:$J1788,"&gt;="&amp;Boshqaruv!$C$9,$J$4:$J1788,"&lt;="&amp;Boshqaruv!$C$10)=0,1,0),0)</f>
        <v>0</v>
      </c>
      <c r="R1789" s="28" t="n">
        <f aca="false">IF(AND($B1789&lt;&gt;"",$J1789&gt;=Boshqaruv!$C$9,$J1789&lt;=Boshqaruv!$C$10,$K1789&lt;&gt;"",$K1789&lt;=Boshqaruv!$C$10),IF(COUNTIFS($B$4:$B1788,$B1789,$C$4:$C1788,$C1789,$J$4:$J1788,"&gt;="&amp;Boshqaruv!$C$9,$J$4:$J1788,"&lt;="&amp;Boshqaruv!$C$10,$K$4:$K1788,"&lt;&gt;",$K$4:$K1788,"&lt;="&amp;Boshqaruv!$C$10)=0,1,0),0)</f>
        <v>0</v>
      </c>
      <c r="S1789" s="28" t="n">
        <f aca="false">IF($P1789=1,IF(COUNTIFS($B$4:$B1788,$B1789,$C$4:$C1788,$C1789,$P$4:$P1788,1)=0,1,0),0)</f>
        <v>0</v>
      </c>
      <c r="T1789" s="12"/>
    </row>
    <row r="1790" customFormat="false" ht="15" hidden="false" customHeight="false" outlineLevel="0" collapsed="false">
      <c r="A1790" s="20" t="n">
        <v>1786</v>
      </c>
      <c r="B1790" s="12"/>
      <c r="C1790" s="13"/>
      <c r="D1790" s="24"/>
      <c r="E1790" s="12"/>
      <c r="F1790" s="12"/>
      <c r="G1790" s="25"/>
      <c r="H1790" s="25"/>
      <c r="I1790" s="25"/>
      <c r="J1790" s="13"/>
      <c r="K1790" s="13"/>
      <c r="L1790" s="25"/>
      <c r="M1790" s="14" t="str">
        <f aca="false">IF(OR($C1790="",$J1790=""),"",INT(($J1790-$C1790)/365.25))</f>
        <v/>
      </c>
      <c r="N1790" s="14" t="str">
        <f aca="false">IF($M1790="","",IF($M1790&lt;2,"Ha","Yo'q"))</f>
        <v/>
      </c>
      <c r="O1790" s="14" t="str">
        <f aca="false">IF($M1790="","",IF(AND($M1790&gt;=7,$M1790&lt;=17),"Ha","Yo'q"))</f>
        <v/>
      </c>
      <c r="P1790" s="14" t="str">
        <f aca="false">IF(AND($B1790&lt;&gt;"",$J1790&lt;&gt;"",$J1790&lt;=Boshqaruv!$C$10,OR($K1790="",$K1790&gt;Boshqaruv!$C$10),$L1790&lt;&gt;"Tibbiy qarshi ko'rsatma"),1,"")</f>
        <v/>
      </c>
      <c r="Q1790" s="28" t="n">
        <f aca="false">IF(AND($B1790&lt;&gt;"",$J1790&gt;=Boshqaruv!$C$9,$J1790&lt;=Boshqaruv!$C$10),IF(COUNTIFS($B$4:$B1789,$B1790,$C$4:$C1789,$C1790,$J$4:$J1789,"&gt;="&amp;Boshqaruv!$C$9,$J$4:$J1789,"&lt;="&amp;Boshqaruv!$C$10)=0,1,0),0)</f>
        <v>0</v>
      </c>
      <c r="R1790" s="28" t="n">
        <f aca="false">IF(AND($B1790&lt;&gt;"",$J1790&gt;=Boshqaruv!$C$9,$J1790&lt;=Boshqaruv!$C$10,$K1790&lt;&gt;"",$K1790&lt;=Boshqaruv!$C$10),IF(COUNTIFS($B$4:$B1789,$B1790,$C$4:$C1789,$C1790,$J$4:$J1789,"&gt;="&amp;Boshqaruv!$C$9,$J$4:$J1789,"&lt;="&amp;Boshqaruv!$C$10,$K$4:$K1789,"&lt;&gt;",$K$4:$K1789,"&lt;="&amp;Boshqaruv!$C$10)=0,1,0),0)</f>
        <v>0</v>
      </c>
      <c r="S1790" s="28" t="n">
        <f aca="false">IF($P1790=1,IF(COUNTIFS($B$4:$B1789,$B1790,$C$4:$C1789,$C1790,$P$4:$P1789,1)=0,1,0),0)</f>
        <v>0</v>
      </c>
      <c r="T1790" s="12"/>
    </row>
    <row r="1791" customFormat="false" ht="15" hidden="false" customHeight="false" outlineLevel="0" collapsed="false">
      <c r="A1791" s="20" t="n">
        <v>1787</v>
      </c>
      <c r="B1791" s="12"/>
      <c r="C1791" s="13"/>
      <c r="D1791" s="24"/>
      <c r="E1791" s="12"/>
      <c r="F1791" s="12"/>
      <c r="G1791" s="25"/>
      <c r="H1791" s="25"/>
      <c r="I1791" s="25"/>
      <c r="J1791" s="13"/>
      <c r="K1791" s="13"/>
      <c r="L1791" s="25"/>
      <c r="M1791" s="14" t="str">
        <f aca="false">IF(OR($C1791="",$J1791=""),"",INT(($J1791-$C1791)/365.25))</f>
        <v/>
      </c>
      <c r="N1791" s="14" t="str">
        <f aca="false">IF($M1791="","",IF($M1791&lt;2,"Ha","Yo'q"))</f>
        <v/>
      </c>
      <c r="O1791" s="14" t="str">
        <f aca="false">IF($M1791="","",IF(AND($M1791&gt;=7,$M1791&lt;=17),"Ha","Yo'q"))</f>
        <v/>
      </c>
      <c r="P1791" s="14" t="str">
        <f aca="false">IF(AND($B1791&lt;&gt;"",$J1791&lt;&gt;"",$J1791&lt;=Boshqaruv!$C$10,OR($K1791="",$K1791&gt;Boshqaruv!$C$10),$L1791&lt;&gt;"Tibbiy qarshi ko'rsatma"),1,"")</f>
        <v/>
      </c>
      <c r="Q1791" s="28" t="n">
        <f aca="false">IF(AND($B1791&lt;&gt;"",$J1791&gt;=Boshqaruv!$C$9,$J1791&lt;=Boshqaruv!$C$10),IF(COUNTIFS($B$4:$B1790,$B1791,$C$4:$C1790,$C1791,$J$4:$J1790,"&gt;="&amp;Boshqaruv!$C$9,$J$4:$J1790,"&lt;="&amp;Boshqaruv!$C$10)=0,1,0),0)</f>
        <v>0</v>
      </c>
      <c r="R1791" s="28" t="n">
        <f aca="false">IF(AND($B1791&lt;&gt;"",$J1791&gt;=Boshqaruv!$C$9,$J1791&lt;=Boshqaruv!$C$10,$K1791&lt;&gt;"",$K1791&lt;=Boshqaruv!$C$10),IF(COUNTIFS($B$4:$B1790,$B1791,$C$4:$C1790,$C1791,$J$4:$J1790,"&gt;="&amp;Boshqaruv!$C$9,$J$4:$J1790,"&lt;="&amp;Boshqaruv!$C$10,$K$4:$K1790,"&lt;&gt;",$K$4:$K1790,"&lt;="&amp;Boshqaruv!$C$10)=0,1,0),0)</f>
        <v>0</v>
      </c>
      <c r="S1791" s="28" t="n">
        <f aca="false">IF($P1791=1,IF(COUNTIFS($B$4:$B1790,$B1791,$C$4:$C1790,$C1791,$P$4:$P1790,1)=0,1,0),0)</f>
        <v>0</v>
      </c>
      <c r="T1791" s="12"/>
    </row>
    <row r="1792" customFormat="false" ht="15" hidden="false" customHeight="false" outlineLevel="0" collapsed="false">
      <c r="A1792" s="20" t="n">
        <v>1788</v>
      </c>
      <c r="B1792" s="12"/>
      <c r="C1792" s="13"/>
      <c r="D1792" s="24"/>
      <c r="E1792" s="12"/>
      <c r="F1792" s="12"/>
      <c r="G1792" s="25"/>
      <c r="H1792" s="25"/>
      <c r="I1792" s="25"/>
      <c r="J1792" s="13"/>
      <c r="K1792" s="13"/>
      <c r="L1792" s="25"/>
      <c r="M1792" s="14" t="str">
        <f aca="false">IF(OR($C1792="",$J1792=""),"",INT(($J1792-$C1792)/365.25))</f>
        <v/>
      </c>
      <c r="N1792" s="14" t="str">
        <f aca="false">IF($M1792="","",IF($M1792&lt;2,"Ha","Yo'q"))</f>
        <v/>
      </c>
      <c r="O1792" s="14" t="str">
        <f aca="false">IF($M1792="","",IF(AND($M1792&gt;=7,$M1792&lt;=17),"Ha","Yo'q"))</f>
        <v/>
      </c>
      <c r="P1792" s="14" t="str">
        <f aca="false">IF(AND($B1792&lt;&gt;"",$J1792&lt;&gt;"",$J1792&lt;=Boshqaruv!$C$10,OR($K1792="",$K1792&gt;Boshqaruv!$C$10),$L1792&lt;&gt;"Tibbiy qarshi ko'rsatma"),1,"")</f>
        <v/>
      </c>
      <c r="Q1792" s="28" t="n">
        <f aca="false">IF(AND($B1792&lt;&gt;"",$J1792&gt;=Boshqaruv!$C$9,$J1792&lt;=Boshqaruv!$C$10),IF(COUNTIFS($B$4:$B1791,$B1792,$C$4:$C1791,$C1792,$J$4:$J1791,"&gt;="&amp;Boshqaruv!$C$9,$J$4:$J1791,"&lt;="&amp;Boshqaruv!$C$10)=0,1,0),0)</f>
        <v>0</v>
      </c>
      <c r="R1792" s="28" t="n">
        <f aca="false">IF(AND($B1792&lt;&gt;"",$J1792&gt;=Boshqaruv!$C$9,$J1792&lt;=Boshqaruv!$C$10,$K1792&lt;&gt;"",$K1792&lt;=Boshqaruv!$C$10),IF(COUNTIFS($B$4:$B1791,$B1792,$C$4:$C1791,$C1792,$J$4:$J1791,"&gt;="&amp;Boshqaruv!$C$9,$J$4:$J1791,"&lt;="&amp;Boshqaruv!$C$10,$K$4:$K1791,"&lt;&gt;",$K$4:$K1791,"&lt;="&amp;Boshqaruv!$C$10)=0,1,0),0)</f>
        <v>0</v>
      </c>
      <c r="S1792" s="28" t="n">
        <f aca="false">IF($P1792=1,IF(COUNTIFS($B$4:$B1791,$B1792,$C$4:$C1791,$C1792,$P$4:$P1791,1)=0,1,0),0)</f>
        <v>0</v>
      </c>
      <c r="T1792" s="12"/>
    </row>
    <row r="1793" customFormat="false" ht="15" hidden="false" customHeight="false" outlineLevel="0" collapsed="false">
      <c r="A1793" s="20" t="n">
        <v>1789</v>
      </c>
      <c r="B1793" s="12"/>
      <c r="C1793" s="13"/>
      <c r="D1793" s="24"/>
      <c r="E1793" s="12"/>
      <c r="F1793" s="12"/>
      <c r="G1793" s="25"/>
      <c r="H1793" s="25"/>
      <c r="I1793" s="25"/>
      <c r="J1793" s="13"/>
      <c r="K1793" s="13"/>
      <c r="L1793" s="25"/>
      <c r="M1793" s="14" t="str">
        <f aca="false">IF(OR($C1793="",$J1793=""),"",INT(($J1793-$C1793)/365.25))</f>
        <v/>
      </c>
      <c r="N1793" s="14" t="str">
        <f aca="false">IF($M1793="","",IF($M1793&lt;2,"Ha","Yo'q"))</f>
        <v/>
      </c>
      <c r="O1793" s="14" t="str">
        <f aca="false">IF($M1793="","",IF(AND($M1793&gt;=7,$M1793&lt;=17),"Ha","Yo'q"))</f>
        <v/>
      </c>
      <c r="P1793" s="14" t="str">
        <f aca="false">IF(AND($B1793&lt;&gt;"",$J1793&lt;&gt;"",$J1793&lt;=Boshqaruv!$C$10,OR($K1793="",$K1793&gt;Boshqaruv!$C$10),$L1793&lt;&gt;"Tibbiy qarshi ko'rsatma"),1,"")</f>
        <v/>
      </c>
      <c r="Q1793" s="28" t="n">
        <f aca="false">IF(AND($B1793&lt;&gt;"",$J1793&gt;=Boshqaruv!$C$9,$J1793&lt;=Boshqaruv!$C$10),IF(COUNTIFS($B$4:$B1792,$B1793,$C$4:$C1792,$C1793,$J$4:$J1792,"&gt;="&amp;Boshqaruv!$C$9,$J$4:$J1792,"&lt;="&amp;Boshqaruv!$C$10)=0,1,0),0)</f>
        <v>0</v>
      </c>
      <c r="R1793" s="28" t="n">
        <f aca="false">IF(AND($B1793&lt;&gt;"",$J1793&gt;=Boshqaruv!$C$9,$J1793&lt;=Boshqaruv!$C$10,$K1793&lt;&gt;"",$K1793&lt;=Boshqaruv!$C$10),IF(COUNTIFS($B$4:$B1792,$B1793,$C$4:$C1792,$C1793,$J$4:$J1792,"&gt;="&amp;Boshqaruv!$C$9,$J$4:$J1792,"&lt;="&amp;Boshqaruv!$C$10,$K$4:$K1792,"&lt;&gt;",$K$4:$K1792,"&lt;="&amp;Boshqaruv!$C$10)=0,1,0),0)</f>
        <v>0</v>
      </c>
      <c r="S1793" s="28" t="n">
        <f aca="false">IF($P1793=1,IF(COUNTIFS($B$4:$B1792,$B1793,$C$4:$C1792,$C1793,$P$4:$P1792,1)=0,1,0),0)</f>
        <v>0</v>
      </c>
      <c r="T1793" s="12"/>
    </row>
    <row r="1794" customFormat="false" ht="15" hidden="false" customHeight="false" outlineLevel="0" collapsed="false">
      <c r="A1794" s="20" t="n">
        <v>1790</v>
      </c>
      <c r="B1794" s="12"/>
      <c r="C1794" s="13"/>
      <c r="D1794" s="24"/>
      <c r="E1794" s="12"/>
      <c r="F1794" s="12"/>
      <c r="G1794" s="25"/>
      <c r="H1794" s="25"/>
      <c r="I1794" s="25"/>
      <c r="J1794" s="13"/>
      <c r="K1794" s="13"/>
      <c r="L1794" s="25"/>
      <c r="M1794" s="14" t="str">
        <f aca="false">IF(OR($C1794="",$J1794=""),"",INT(($J1794-$C1794)/365.25))</f>
        <v/>
      </c>
      <c r="N1794" s="14" t="str">
        <f aca="false">IF($M1794="","",IF($M1794&lt;2,"Ha","Yo'q"))</f>
        <v/>
      </c>
      <c r="O1794" s="14" t="str">
        <f aca="false">IF($M1794="","",IF(AND($M1794&gt;=7,$M1794&lt;=17),"Ha","Yo'q"))</f>
        <v/>
      </c>
      <c r="P1794" s="14" t="str">
        <f aca="false">IF(AND($B1794&lt;&gt;"",$J1794&lt;&gt;"",$J1794&lt;=Boshqaruv!$C$10,OR($K1794="",$K1794&gt;Boshqaruv!$C$10),$L1794&lt;&gt;"Tibbiy qarshi ko'rsatma"),1,"")</f>
        <v/>
      </c>
      <c r="Q1794" s="28" t="n">
        <f aca="false">IF(AND($B1794&lt;&gt;"",$J1794&gt;=Boshqaruv!$C$9,$J1794&lt;=Boshqaruv!$C$10),IF(COUNTIFS($B$4:$B1793,$B1794,$C$4:$C1793,$C1794,$J$4:$J1793,"&gt;="&amp;Boshqaruv!$C$9,$J$4:$J1793,"&lt;="&amp;Boshqaruv!$C$10)=0,1,0),0)</f>
        <v>0</v>
      </c>
      <c r="R1794" s="28" t="n">
        <f aca="false">IF(AND($B1794&lt;&gt;"",$J1794&gt;=Boshqaruv!$C$9,$J1794&lt;=Boshqaruv!$C$10,$K1794&lt;&gt;"",$K1794&lt;=Boshqaruv!$C$10),IF(COUNTIFS($B$4:$B1793,$B1794,$C$4:$C1793,$C1794,$J$4:$J1793,"&gt;="&amp;Boshqaruv!$C$9,$J$4:$J1793,"&lt;="&amp;Boshqaruv!$C$10,$K$4:$K1793,"&lt;&gt;",$K$4:$K1793,"&lt;="&amp;Boshqaruv!$C$10)=0,1,0),0)</f>
        <v>0</v>
      </c>
      <c r="S1794" s="28" t="n">
        <f aca="false">IF($P1794=1,IF(COUNTIFS($B$4:$B1793,$B1794,$C$4:$C1793,$C1794,$P$4:$P1793,1)=0,1,0),0)</f>
        <v>0</v>
      </c>
      <c r="T1794" s="12"/>
    </row>
    <row r="1795" customFormat="false" ht="15" hidden="false" customHeight="false" outlineLevel="0" collapsed="false">
      <c r="A1795" s="20" t="n">
        <v>1791</v>
      </c>
      <c r="B1795" s="12"/>
      <c r="C1795" s="13"/>
      <c r="D1795" s="24"/>
      <c r="E1795" s="12"/>
      <c r="F1795" s="12"/>
      <c r="G1795" s="25"/>
      <c r="H1795" s="25"/>
      <c r="I1795" s="25"/>
      <c r="J1795" s="13"/>
      <c r="K1795" s="13"/>
      <c r="L1795" s="25"/>
      <c r="M1795" s="14" t="str">
        <f aca="false">IF(OR($C1795="",$J1795=""),"",INT(($J1795-$C1795)/365.25))</f>
        <v/>
      </c>
      <c r="N1795" s="14" t="str">
        <f aca="false">IF($M1795="","",IF($M1795&lt;2,"Ha","Yo'q"))</f>
        <v/>
      </c>
      <c r="O1795" s="14" t="str">
        <f aca="false">IF($M1795="","",IF(AND($M1795&gt;=7,$M1795&lt;=17),"Ha","Yo'q"))</f>
        <v/>
      </c>
      <c r="P1795" s="14" t="str">
        <f aca="false">IF(AND($B1795&lt;&gt;"",$J1795&lt;&gt;"",$J1795&lt;=Boshqaruv!$C$10,OR($K1795="",$K1795&gt;Boshqaruv!$C$10),$L1795&lt;&gt;"Tibbiy qarshi ko'rsatma"),1,"")</f>
        <v/>
      </c>
      <c r="Q1795" s="28" t="n">
        <f aca="false">IF(AND($B1795&lt;&gt;"",$J1795&gt;=Boshqaruv!$C$9,$J1795&lt;=Boshqaruv!$C$10),IF(COUNTIFS($B$4:$B1794,$B1795,$C$4:$C1794,$C1795,$J$4:$J1794,"&gt;="&amp;Boshqaruv!$C$9,$J$4:$J1794,"&lt;="&amp;Boshqaruv!$C$10)=0,1,0),0)</f>
        <v>0</v>
      </c>
      <c r="R1795" s="28" t="n">
        <f aca="false">IF(AND($B1795&lt;&gt;"",$J1795&gt;=Boshqaruv!$C$9,$J1795&lt;=Boshqaruv!$C$10,$K1795&lt;&gt;"",$K1795&lt;=Boshqaruv!$C$10),IF(COUNTIFS($B$4:$B1794,$B1795,$C$4:$C1794,$C1795,$J$4:$J1794,"&gt;="&amp;Boshqaruv!$C$9,$J$4:$J1794,"&lt;="&amp;Boshqaruv!$C$10,$K$4:$K1794,"&lt;&gt;",$K$4:$K1794,"&lt;="&amp;Boshqaruv!$C$10)=0,1,0),0)</f>
        <v>0</v>
      </c>
      <c r="S1795" s="28" t="n">
        <f aca="false">IF($P1795=1,IF(COUNTIFS($B$4:$B1794,$B1795,$C$4:$C1794,$C1795,$P$4:$P1794,1)=0,1,0),0)</f>
        <v>0</v>
      </c>
      <c r="T1795" s="12"/>
    </row>
    <row r="1796" customFormat="false" ht="15" hidden="false" customHeight="false" outlineLevel="0" collapsed="false">
      <c r="A1796" s="20" t="n">
        <v>1792</v>
      </c>
      <c r="B1796" s="12"/>
      <c r="C1796" s="13"/>
      <c r="D1796" s="24"/>
      <c r="E1796" s="12"/>
      <c r="F1796" s="12"/>
      <c r="G1796" s="25"/>
      <c r="H1796" s="25"/>
      <c r="I1796" s="25"/>
      <c r="J1796" s="13"/>
      <c r="K1796" s="13"/>
      <c r="L1796" s="25"/>
      <c r="M1796" s="14" t="str">
        <f aca="false">IF(OR($C1796="",$J1796=""),"",INT(($J1796-$C1796)/365.25))</f>
        <v/>
      </c>
      <c r="N1796" s="14" t="str">
        <f aca="false">IF($M1796="","",IF($M1796&lt;2,"Ha","Yo'q"))</f>
        <v/>
      </c>
      <c r="O1796" s="14" t="str">
        <f aca="false">IF($M1796="","",IF(AND($M1796&gt;=7,$M1796&lt;=17),"Ha","Yo'q"))</f>
        <v/>
      </c>
      <c r="P1796" s="14" t="str">
        <f aca="false">IF(AND($B1796&lt;&gt;"",$J1796&lt;&gt;"",$J1796&lt;=Boshqaruv!$C$10,OR($K1796="",$K1796&gt;Boshqaruv!$C$10),$L1796&lt;&gt;"Tibbiy qarshi ko'rsatma"),1,"")</f>
        <v/>
      </c>
      <c r="Q1796" s="28" t="n">
        <f aca="false">IF(AND($B1796&lt;&gt;"",$J1796&gt;=Boshqaruv!$C$9,$J1796&lt;=Boshqaruv!$C$10),IF(COUNTIFS($B$4:$B1795,$B1796,$C$4:$C1795,$C1796,$J$4:$J1795,"&gt;="&amp;Boshqaruv!$C$9,$J$4:$J1795,"&lt;="&amp;Boshqaruv!$C$10)=0,1,0),0)</f>
        <v>0</v>
      </c>
      <c r="R1796" s="28" t="n">
        <f aca="false">IF(AND($B1796&lt;&gt;"",$J1796&gt;=Boshqaruv!$C$9,$J1796&lt;=Boshqaruv!$C$10,$K1796&lt;&gt;"",$K1796&lt;=Boshqaruv!$C$10),IF(COUNTIFS($B$4:$B1795,$B1796,$C$4:$C1795,$C1796,$J$4:$J1795,"&gt;="&amp;Boshqaruv!$C$9,$J$4:$J1795,"&lt;="&amp;Boshqaruv!$C$10,$K$4:$K1795,"&lt;&gt;",$K$4:$K1795,"&lt;="&amp;Boshqaruv!$C$10)=0,1,0),0)</f>
        <v>0</v>
      </c>
      <c r="S1796" s="28" t="n">
        <f aca="false">IF($P1796=1,IF(COUNTIFS($B$4:$B1795,$B1796,$C$4:$C1795,$C1796,$P$4:$P1795,1)=0,1,0),0)</f>
        <v>0</v>
      </c>
      <c r="T1796" s="12"/>
    </row>
    <row r="1797" customFormat="false" ht="15" hidden="false" customHeight="false" outlineLevel="0" collapsed="false">
      <c r="A1797" s="20" t="n">
        <v>1793</v>
      </c>
      <c r="B1797" s="12"/>
      <c r="C1797" s="13"/>
      <c r="D1797" s="24"/>
      <c r="E1797" s="12"/>
      <c r="F1797" s="12"/>
      <c r="G1797" s="25"/>
      <c r="H1797" s="25"/>
      <c r="I1797" s="25"/>
      <c r="J1797" s="13"/>
      <c r="K1797" s="13"/>
      <c r="L1797" s="25"/>
      <c r="M1797" s="14" t="str">
        <f aca="false">IF(OR($C1797="",$J1797=""),"",INT(($J1797-$C1797)/365.25))</f>
        <v/>
      </c>
      <c r="N1797" s="14" t="str">
        <f aca="false">IF($M1797="","",IF($M1797&lt;2,"Ha","Yo'q"))</f>
        <v/>
      </c>
      <c r="O1797" s="14" t="str">
        <f aca="false">IF($M1797="","",IF(AND($M1797&gt;=7,$M1797&lt;=17),"Ha","Yo'q"))</f>
        <v/>
      </c>
      <c r="P1797" s="14" t="str">
        <f aca="false">IF(AND($B1797&lt;&gt;"",$J1797&lt;&gt;"",$J1797&lt;=Boshqaruv!$C$10,OR($K1797="",$K1797&gt;Boshqaruv!$C$10),$L1797&lt;&gt;"Tibbiy qarshi ko'rsatma"),1,"")</f>
        <v/>
      </c>
      <c r="Q1797" s="28" t="n">
        <f aca="false">IF(AND($B1797&lt;&gt;"",$J1797&gt;=Boshqaruv!$C$9,$J1797&lt;=Boshqaruv!$C$10),IF(COUNTIFS($B$4:$B1796,$B1797,$C$4:$C1796,$C1797,$J$4:$J1796,"&gt;="&amp;Boshqaruv!$C$9,$J$4:$J1796,"&lt;="&amp;Boshqaruv!$C$10)=0,1,0),0)</f>
        <v>0</v>
      </c>
      <c r="R1797" s="28" t="n">
        <f aca="false">IF(AND($B1797&lt;&gt;"",$J1797&gt;=Boshqaruv!$C$9,$J1797&lt;=Boshqaruv!$C$10,$K1797&lt;&gt;"",$K1797&lt;=Boshqaruv!$C$10),IF(COUNTIFS($B$4:$B1796,$B1797,$C$4:$C1796,$C1797,$J$4:$J1796,"&gt;="&amp;Boshqaruv!$C$9,$J$4:$J1796,"&lt;="&amp;Boshqaruv!$C$10,$K$4:$K1796,"&lt;&gt;",$K$4:$K1796,"&lt;="&amp;Boshqaruv!$C$10)=0,1,0),0)</f>
        <v>0</v>
      </c>
      <c r="S1797" s="28" t="n">
        <f aca="false">IF($P1797=1,IF(COUNTIFS($B$4:$B1796,$B1797,$C$4:$C1796,$C1797,$P$4:$P1796,1)=0,1,0),0)</f>
        <v>0</v>
      </c>
      <c r="T1797" s="12"/>
    </row>
    <row r="1798" customFormat="false" ht="15" hidden="false" customHeight="false" outlineLevel="0" collapsed="false">
      <c r="A1798" s="20" t="n">
        <v>1794</v>
      </c>
      <c r="B1798" s="12"/>
      <c r="C1798" s="13"/>
      <c r="D1798" s="24"/>
      <c r="E1798" s="12"/>
      <c r="F1798" s="12"/>
      <c r="G1798" s="25"/>
      <c r="H1798" s="25"/>
      <c r="I1798" s="25"/>
      <c r="J1798" s="13"/>
      <c r="K1798" s="13"/>
      <c r="L1798" s="25"/>
      <c r="M1798" s="14" t="str">
        <f aca="false">IF(OR($C1798="",$J1798=""),"",INT(($J1798-$C1798)/365.25))</f>
        <v/>
      </c>
      <c r="N1798" s="14" t="str">
        <f aca="false">IF($M1798="","",IF($M1798&lt;2,"Ha","Yo'q"))</f>
        <v/>
      </c>
      <c r="O1798" s="14" t="str">
        <f aca="false">IF($M1798="","",IF(AND($M1798&gt;=7,$M1798&lt;=17),"Ha","Yo'q"))</f>
        <v/>
      </c>
      <c r="P1798" s="14" t="str">
        <f aca="false">IF(AND($B1798&lt;&gt;"",$J1798&lt;&gt;"",$J1798&lt;=Boshqaruv!$C$10,OR($K1798="",$K1798&gt;Boshqaruv!$C$10),$L1798&lt;&gt;"Tibbiy qarshi ko'rsatma"),1,"")</f>
        <v/>
      </c>
      <c r="Q1798" s="28" t="n">
        <f aca="false">IF(AND($B1798&lt;&gt;"",$J1798&gt;=Boshqaruv!$C$9,$J1798&lt;=Boshqaruv!$C$10),IF(COUNTIFS($B$4:$B1797,$B1798,$C$4:$C1797,$C1798,$J$4:$J1797,"&gt;="&amp;Boshqaruv!$C$9,$J$4:$J1797,"&lt;="&amp;Boshqaruv!$C$10)=0,1,0),0)</f>
        <v>0</v>
      </c>
      <c r="R1798" s="28" t="n">
        <f aca="false">IF(AND($B1798&lt;&gt;"",$J1798&gt;=Boshqaruv!$C$9,$J1798&lt;=Boshqaruv!$C$10,$K1798&lt;&gt;"",$K1798&lt;=Boshqaruv!$C$10),IF(COUNTIFS($B$4:$B1797,$B1798,$C$4:$C1797,$C1798,$J$4:$J1797,"&gt;="&amp;Boshqaruv!$C$9,$J$4:$J1797,"&lt;="&amp;Boshqaruv!$C$10,$K$4:$K1797,"&lt;&gt;",$K$4:$K1797,"&lt;="&amp;Boshqaruv!$C$10)=0,1,0),0)</f>
        <v>0</v>
      </c>
      <c r="S1798" s="28" t="n">
        <f aca="false">IF($P1798=1,IF(COUNTIFS($B$4:$B1797,$B1798,$C$4:$C1797,$C1798,$P$4:$P1797,1)=0,1,0),0)</f>
        <v>0</v>
      </c>
      <c r="T1798" s="12"/>
    </row>
    <row r="1799" customFormat="false" ht="15" hidden="false" customHeight="false" outlineLevel="0" collapsed="false">
      <c r="A1799" s="20" t="n">
        <v>1795</v>
      </c>
      <c r="B1799" s="12"/>
      <c r="C1799" s="13"/>
      <c r="D1799" s="24"/>
      <c r="E1799" s="12"/>
      <c r="F1799" s="12"/>
      <c r="G1799" s="25"/>
      <c r="H1799" s="25"/>
      <c r="I1799" s="25"/>
      <c r="J1799" s="13"/>
      <c r="K1799" s="13"/>
      <c r="L1799" s="25"/>
      <c r="M1799" s="14" t="str">
        <f aca="false">IF(OR($C1799="",$J1799=""),"",INT(($J1799-$C1799)/365.25))</f>
        <v/>
      </c>
      <c r="N1799" s="14" t="str">
        <f aca="false">IF($M1799="","",IF($M1799&lt;2,"Ha","Yo'q"))</f>
        <v/>
      </c>
      <c r="O1799" s="14" t="str">
        <f aca="false">IF($M1799="","",IF(AND($M1799&gt;=7,$M1799&lt;=17),"Ha","Yo'q"))</f>
        <v/>
      </c>
      <c r="P1799" s="14" t="str">
        <f aca="false">IF(AND($B1799&lt;&gt;"",$J1799&lt;&gt;"",$J1799&lt;=Boshqaruv!$C$10,OR($K1799="",$K1799&gt;Boshqaruv!$C$10),$L1799&lt;&gt;"Tibbiy qarshi ko'rsatma"),1,"")</f>
        <v/>
      </c>
      <c r="Q1799" s="28" t="n">
        <f aca="false">IF(AND($B1799&lt;&gt;"",$J1799&gt;=Boshqaruv!$C$9,$J1799&lt;=Boshqaruv!$C$10),IF(COUNTIFS($B$4:$B1798,$B1799,$C$4:$C1798,$C1799,$J$4:$J1798,"&gt;="&amp;Boshqaruv!$C$9,$J$4:$J1798,"&lt;="&amp;Boshqaruv!$C$10)=0,1,0),0)</f>
        <v>0</v>
      </c>
      <c r="R1799" s="28" t="n">
        <f aca="false">IF(AND($B1799&lt;&gt;"",$J1799&gt;=Boshqaruv!$C$9,$J1799&lt;=Boshqaruv!$C$10,$K1799&lt;&gt;"",$K1799&lt;=Boshqaruv!$C$10),IF(COUNTIFS($B$4:$B1798,$B1799,$C$4:$C1798,$C1799,$J$4:$J1798,"&gt;="&amp;Boshqaruv!$C$9,$J$4:$J1798,"&lt;="&amp;Boshqaruv!$C$10,$K$4:$K1798,"&lt;&gt;",$K$4:$K1798,"&lt;="&amp;Boshqaruv!$C$10)=0,1,0),0)</f>
        <v>0</v>
      </c>
      <c r="S1799" s="28" t="n">
        <f aca="false">IF($P1799=1,IF(COUNTIFS($B$4:$B1798,$B1799,$C$4:$C1798,$C1799,$P$4:$P1798,1)=0,1,0),0)</f>
        <v>0</v>
      </c>
      <c r="T1799" s="12"/>
    </row>
    <row r="1800" customFormat="false" ht="15" hidden="false" customHeight="false" outlineLevel="0" collapsed="false">
      <c r="A1800" s="20" t="n">
        <v>1796</v>
      </c>
      <c r="B1800" s="12"/>
      <c r="C1800" s="13"/>
      <c r="D1800" s="24"/>
      <c r="E1800" s="12"/>
      <c r="F1800" s="12"/>
      <c r="G1800" s="25"/>
      <c r="H1800" s="25"/>
      <c r="I1800" s="25"/>
      <c r="J1800" s="13"/>
      <c r="K1800" s="13"/>
      <c r="L1800" s="25"/>
      <c r="M1800" s="14" t="str">
        <f aca="false">IF(OR($C1800="",$J1800=""),"",INT(($J1800-$C1800)/365.25))</f>
        <v/>
      </c>
      <c r="N1800" s="14" t="str">
        <f aca="false">IF($M1800="","",IF($M1800&lt;2,"Ha","Yo'q"))</f>
        <v/>
      </c>
      <c r="O1800" s="14" t="str">
        <f aca="false">IF($M1800="","",IF(AND($M1800&gt;=7,$M1800&lt;=17),"Ha","Yo'q"))</f>
        <v/>
      </c>
      <c r="P1800" s="14" t="str">
        <f aca="false">IF(AND($B1800&lt;&gt;"",$J1800&lt;&gt;"",$J1800&lt;=Boshqaruv!$C$10,OR($K1800="",$K1800&gt;Boshqaruv!$C$10),$L1800&lt;&gt;"Tibbiy qarshi ko'rsatma"),1,"")</f>
        <v/>
      </c>
      <c r="Q1800" s="28" t="n">
        <f aca="false">IF(AND($B1800&lt;&gt;"",$J1800&gt;=Boshqaruv!$C$9,$J1800&lt;=Boshqaruv!$C$10),IF(COUNTIFS($B$4:$B1799,$B1800,$C$4:$C1799,$C1800,$J$4:$J1799,"&gt;="&amp;Boshqaruv!$C$9,$J$4:$J1799,"&lt;="&amp;Boshqaruv!$C$10)=0,1,0),0)</f>
        <v>0</v>
      </c>
      <c r="R1800" s="28" t="n">
        <f aca="false">IF(AND($B1800&lt;&gt;"",$J1800&gt;=Boshqaruv!$C$9,$J1800&lt;=Boshqaruv!$C$10,$K1800&lt;&gt;"",$K1800&lt;=Boshqaruv!$C$10),IF(COUNTIFS($B$4:$B1799,$B1800,$C$4:$C1799,$C1800,$J$4:$J1799,"&gt;="&amp;Boshqaruv!$C$9,$J$4:$J1799,"&lt;="&amp;Boshqaruv!$C$10,$K$4:$K1799,"&lt;&gt;",$K$4:$K1799,"&lt;="&amp;Boshqaruv!$C$10)=0,1,0),0)</f>
        <v>0</v>
      </c>
      <c r="S1800" s="28" t="n">
        <f aca="false">IF($P1800=1,IF(COUNTIFS($B$4:$B1799,$B1800,$C$4:$C1799,$C1800,$P$4:$P1799,1)=0,1,0),0)</f>
        <v>0</v>
      </c>
      <c r="T1800" s="12"/>
    </row>
    <row r="1801" customFormat="false" ht="15" hidden="false" customHeight="false" outlineLevel="0" collapsed="false">
      <c r="A1801" s="20" t="n">
        <v>1797</v>
      </c>
      <c r="B1801" s="12"/>
      <c r="C1801" s="13"/>
      <c r="D1801" s="24"/>
      <c r="E1801" s="12"/>
      <c r="F1801" s="12"/>
      <c r="G1801" s="25"/>
      <c r="H1801" s="25"/>
      <c r="I1801" s="25"/>
      <c r="J1801" s="13"/>
      <c r="K1801" s="13"/>
      <c r="L1801" s="25"/>
      <c r="M1801" s="14" t="str">
        <f aca="false">IF(OR($C1801="",$J1801=""),"",INT(($J1801-$C1801)/365.25))</f>
        <v/>
      </c>
      <c r="N1801" s="14" t="str">
        <f aca="false">IF($M1801="","",IF($M1801&lt;2,"Ha","Yo'q"))</f>
        <v/>
      </c>
      <c r="O1801" s="14" t="str">
        <f aca="false">IF($M1801="","",IF(AND($M1801&gt;=7,$M1801&lt;=17),"Ha","Yo'q"))</f>
        <v/>
      </c>
      <c r="P1801" s="14" t="str">
        <f aca="false">IF(AND($B1801&lt;&gt;"",$J1801&lt;&gt;"",$J1801&lt;=Boshqaruv!$C$10,OR($K1801="",$K1801&gt;Boshqaruv!$C$10),$L1801&lt;&gt;"Tibbiy qarshi ko'rsatma"),1,"")</f>
        <v/>
      </c>
      <c r="Q1801" s="28" t="n">
        <f aca="false">IF(AND($B1801&lt;&gt;"",$J1801&gt;=Boshqaruv!$C$9,$J1801&lt;=Boshqaruv!$C$10),IF(COUNTIFS($B$4:$B1800,$B1801,$C$4:$C1800,$C1801,$J$4:$J1800,"&gt;="&amp;Boshqaruv!$C$9,$J$4:$J1800,"&lt;="&amp;Boshqaruv!$C$10)=0,1,0),0)</f>
        <v>0</v>
      </c>
      <c r="R1801" s="28" t="n">
        <f aca="false">IF(AND($B1801&lt;&gt;"",$J1801&gt;=Boshqaruv!$C$9,$J1801&lt;=Boshqaruv!$C$10,$K1801&lt;&gt;"",$K1801&lt;=Boshqaruv!$C$10),IF(COUNTIFS($B$4:$B1800,$B1801,$C$4:$C1800,$C1801,$J$4:$J1800,"&gt;="&amp;Boshqaruv!$C$9,$J$4:$J1800,"&lt;="&amp;Boshqaruv!$C$10,$K$4:$K1800,"&lt;&gt;",$K$4:$K1800,"&lt;="&amp;Boshqaruv!$C$10)=0,1,0),0)</f>
        <v>0</v>
      </c>
      <c r="S1801" s="28" t="n">
        <f aca="false">IF($P1801=1,IF(COUNTIFS($B$4:$B1800,$B1801,$C$4:$C1800,$C1801,$P$4:$P1800,1)=0,1,0),0)</f>
        <v>0</v>
      </c>
      <c r="T1801" s="12"/>
    </row>
    <row r="1802" customFormat="false" ht="15" hidden="false" customHeight="false" outlineLevel="0" collapsed="false">
      <c r="A1802" s="20" t="n">
        <v>1798</v>
      </c>
      <c r="B1802" s="12"/>
      <c r="C1802" s="13"/>
      <c r="D1802" s="24"/>
      <c r="E1802" s="12"/>
      <c r="F1802" s="12"/>
      <c r="G1802" s="25"/>
      <c r="H1802" s="25"/>
      <c r="I1802" s="25"/>
      <c r="J1802" s="13"/>
      <c r="K1802" s="13"/>
      <c r="L1802" s="25"/>
      <c r="M1802" s="14" t="str">
        <f aca="false">IF(OR($C1802="",$J1802=""),"",INT(($J1802-$C1802)/365.25))</f>
        <v/>
      </c>
      <c r="N1802" s="14" t="str">
        <f aca="false">IF($M1802="","",IF($M1802&lt;2,"Ha","Yo'q"))</f>
        <v/>
      </c>
      <c r="O1802" s="14" t="str">
        <f aca="false">IF($M1802="","",IF(AND($M1802&gt;=7,$M1802&lt;=17),"Ha","Yo'q"))</f>
        <v/>
      </c>
      <c r="P1802" s="14" t="str">
        <f aca="false">IF(AND($B1802&lt;&gt;"",$J1802&lt;&gt;"",$J1802&lt;=Boshqaruv!$C$10,OR($K1802="",$K1802&gt;Boshqaruv!$C$10),$L1802&lt;&gt;"Tibbiy qarshi ko'rsatma"),1,"")</f>
        <v/>
      </c>
      <c r="Q1802" s="28" t="n">
        <f aca="false">IF(AND($B1802&lt;&gt;"",$J1802&gt;=Boshqaruv!$C$9,$J1802&lt;=Boshqaruv!$C$10),IF(COUNTIFS($B$4:$B1801,$B1802,$C$4:$C1801,$C1802,$J$4:$J1801,"&gt;="&amp;Boshqaruv!$C$9,$J$4:$J1801,"&lt;="&amp;Boshqaruv!$C$10)=0,1,0),0)</f>
        <v>0</v>
      </c>
      <c r="R1802" s="28" t="n">
        <f aca="false">IF(AND($B1802&lt;&gt;"",$J1802&gt;=Boshqaruv!$C$9,$J1802&lt;=Boshqaruv!$C$10,$K1802&lt;&gt;"",$K1802&lt;=Boshqaruv!$C$10),IF(COUNTIFS($B$4:$B1801,$B1802,$C$4:$C1801,$C1802,$J$4:$J1801,"&gt;="&amp;Boshqaruv!$C$9,$J$4:$J1801,"&lt;="&amp;Boshqaruv!$C$10,$K$4:$K1801,"&lt;&gt;",$K$4:$K1801,"&lt;="&amp;Boshqaruv!$C$10)=0,1,0),0)</f>
        <v>0</v>
      </c>
      <c r="S1802" s="28" t="n">
        <f aca="false">IF($P1802=1,IF(COUNTIFS($B$4:$B1801,$B1802,$C$4:$C1801,$C1802,$P$4:$P1801,1)=0,1,0),0)</f>
        <v>0</v>
      </c>
      <c r="T1802" s="12"/>
    </row>
    <row r="1803" customFormat="false" ht="15" hidden="false" customHeight="false" outlineLevel="0" collapsed="false">
      <c r="A1803" s="20" t="n">
        <v>1799</v>
      </c>
      <c r="B1803" s="12"/>
      <c r="C1803" s="13"/>
      <c r="D1803" s="24"/>
      <c r="E1803" s="12"/>
      <c r="F1803" s="12"/>
      <c r="G1803" s="25"/>
      <c r="H1803" s="25"/>
      <c r="I1803" s="25"/>
      <c r="J1803" s="13"/>
      <c r="K1803" s="13"/>
      <c r="L1803" s="25"/>
      <c r="M1803" s="14" t="str">
        <f aca="false">IF(OR($C1803="",$J1803=""),"",INT(($J1803-$C1803)/365.25))</f>
        <v/>
      </c>
      <c r="N1803" s="14" t="str">
        <f aca="false">IF($M1803="","",IF($M1803&lt;2,"Ha","Yo'q"))</f>
        <v/>
      </c>
      <c r="O1803" s="14" t="str">
        <f aca="false">IF($M1803="","",IF(AND($M1803&gt;=7,$M1803&lt;=17),"Ha","Yo'q"))</f>
        <v/>
      </c>
      <c r="P1803" s="14" t="str">
        <f aca="false">IF(AND($B1803&lt;&gt;"",$J1803&lt;&gt;"",$J1803&lt;=Boshqaruv!$C$10,OR($K1803="",$K1803&gt;Boshqaruv!$C$10),$L1803&lt;&gt;"Tibbiy qarshi ko'rsatma"),1,"")</f>
        <v/>
      </c>
      <c r="Q1803" s="28" t="n">
        <f aca="false">IF(AND($B1803&lt;&gt;"",$J1803&gt;=Boshqaruv!$C$9,$J1803&lt;=Boshqaruv!$C$10),IF(COUNTIFS($B$4:$B1802,$B1803,$C$4:$C1802,$C1803,$J$4:$J1802,"&gt;="&amp;Boshqaruv!$C$9,$J$4:$J1802,"&lt;="&amp;Boshqaruv!$C$10)=0,1,0),0)</f>
        <v>0</v>
      </c>
      <c r="R1803" s="28" t="n">
        <f aca="false">IF(AND($B1803&lt;&gt;"",$J1803&gt;=Boshqaruv!$C$9,$J1803&lt;=Boshqaruv!$C$10,$K1803&lt;&gt;"",$K1803&lt;=Boshqaruv!$C$10),IF(COUNTIFS($B$4:$B1802,$B1803,$C$4:$C1802,$C1803,$J$4:$J1802,"&gt;="&amp;Boshqaruv!$C$9,$J$4:$J1802,"&lt;="&amp;Boshqaruv!$C$10,$K$4:$K1802,"&lt;&gt;",$K$4:$K1802,"&lt;="&amp;Boshqaruv!$C$10)=0,1,0),0)</f>
        <v>0</v>
      </c>
      <c r="S1803" s="28" t="n">
        <f aca="false">IF($P1803=1,IF(COUNTIFS($B$4:$B1802,$B1803,$C$4:$C1802,$C1803,$P$4:$P1802,1)=0,1,0),0)</f>
        <v>0</v>
      </c>
      <c r="T1803" s="12"/>
    </row>
    <row r="1804" customFormat="false" ht="15" hidden="false" customHeight="false" outlineLevel="0" collapsed="false">
      <c r="A1804" s="20" t="n">
        <v>1800</v>
      </c>
      <c r="B1804" s="12"/>
      <c r="C1804" s="13"/>
      <c r="D1804" s="24"/>
      <c r="E1804" s="12"/>
      <c r="F1804" s="12"/>
      <c r="G1804" s="25"/>
      <c r="H1804" s="25"/>
      <c r="I1804" s="25"/>
      <c r="J1804" s="13"/>
      <c r="K1804" s="13"/>
      <c r="L1804" s="25"/>
      <c r="M1804" s="14" t="str">
        <f aca="false">IF(OR($C1804="",$J1804=""),"",INT(($J1804-$C1804)/365.25))</f>
        <v/>
      </c>
      <c r="N1804" s="14" t="str">
        <f aca="false">IF($M1804="","",IF($M1804&lt;2,"Ha","Yo'q"))</f>
        <v/>
      </c>
      <c r="O1804" s="14" t="str">
        <f aca="false">IF($M1804="","",IF(AND($M1804&gt;=7,$M1804&lt;=17),"Ha","Yo'q"))</f>
        <v/>
      </c>
      <c r="P1804" s="14" t="str">
        <f aca="false">IF(AND($B1804&lt;&gt;"",$J1804&lt;&gt;"",$J1804&lt;=Boshqaruv!$C$10,OR($K1804="",$K1804&gt;Boshqaruv!$C$10),$L1804&lt;&gt;"Tibbiy qarshi ko'rsatma"),1,"")</f>
        <v/>
      </c>
      <c r="Q1804" s="28" t="n">
        <f aca="false">IF(AND($B1804&lt;&gt;"",$J1804&gt;=Boshqaruv!$C$9,$J1804&lt;=Boshqaruv!$C$10),IF(COUNTIFS($B$4:$B1803,$B1804,$C$4:$C1803,$C1804,$J$4:$J1803,"&gt;="&amp;Boshqaruv!$C$9,$J$4:$J1803,"&lt;="&amp;Boshqaruv!$C$10)=0,1,0),0)</f>
        <v>0</v>
      </c>
      <c r="R1804" s="28" t="n">
        <f aca="false">IF(AND($B1804&lt;&gt;"",$J1804&gt;=Boshqaruv!$C$9,$J1804&lt;=Boshqaruv!$C$10,$K1804&lt;&gt;"",$K1804&lt;=Boshqaruv!$C$10),IF(COUNTIFS($B$4:$B1803,$B1804,$C$4:$C1803,$C1804,$J$4:$J1803,"&gt;="&amp;Boshqaruv!$C$9,$J$4:$J1803,"&lt;="&amp;Boshqaruv!$C$10,$K$4:$K1803,"&lt;&gt;",$K$4:$K1803,"&lt;="&amp;Boshqaruv!$C$10)=0,1,0),0)</f>
        <v>0</v>
      </c>
      <c r="S1804" s="28" t="n">
        <f aca="false">IF($P1804=1,IF(COUNTIFS($B$4:$B1803,$B1804,$C$4:$C1803,$C1804,$P$4:$P1803,1)=0,1,0),0)</f>
        <v>0</v>
      </c>
      <c r="T1804" s="12"/>
    </row>
    <row r="1805" customFormat="false" ht="15" hidden="false" customHeight="false" outlineLevel="0" collapsed="false">
      <c r="A1805" s="20" t="n">
        <v>1801</v>
      </c>
      <c r="B1805" s="12"/>
      <c r="C1805" s="13"/>
      <c r="D1805" s="24"/>
      <c r="E1805" s="12"/>
      <c r="F1805" s="12"/>
      <c r="G1805" s="25"/>
      <c r="H1805" s="25"/>
      <c r="I1805" s="25"/>
      <c r="J1805" s="13"/>
      <c r="K1805" s="13"/>
      <c r="L1805" s="25"/>
      <c r="M1805" s="14" t="str">
        <f aca="false">IF(OR($C1805="",$J1805=""),"",INT(($J1805-$C1805)/365.25))</f>
        <v/>
      </c>
      <c r="N1805" s="14" t="str">
        <f aca="false">IF($M1805="","",IF($M1805&lt;2,"Ha","Yo'q"))</f>
        <v/>
      </c>
      <c r="O1805" s="14" t="str">
        <f aca="false">IF($M1805="","",IF(AND($M1805&gt;=7,$M1805&lt;=17),"Ha","Yo'q"))</f>
        <v/>
      </c>
      <c r="P1805" s="14" t="str">
        <f aca="false">IF(AND($B1805&lt;&gt;"",$J1805&lt;&gt;"",$J1805&lt;=Boshqaruv!$C$10,OR($K1805="",$K1805&gt;Boshqaruv!$C$10),$L1805&lt;&gt;"Tibbiy qarshi ko'rsatma"),1,"")</f>
        <v/>
      </c>
      <c r="Q1805" s="28" t="n">
        <f aca="false">IF(AND($B1805&lt;&gt;"",$J1805&gt;=Boshqaruv!$C$9,$J1805&lt;=Boshqaruv!$C$10),IF(COUNTIFS($B$4:$B1804,$B1805,$C$4:$C1804,$C1805,$J$4:$J1804,"&gt;="&amp;Boshqaruv!$C$9,$J$4:$J1804,"&lt;="&amp;Boshqaruv!$C$10)=0,1,0),0)</f>
        <v>0</v>
      </c>
      <c r="R1805" s="28" t="n">
        <f aca="false">IF(AND($B1805&lt;&gt;"",$J1805&gt;=Boshqaruv!$C$9,$J1805&lt;=Boshqaruv!$C$10,$K1805&lt;&gt;"",$K1805&lt;=Boshqaruv!$C$10),IF(COUNTIFS($B$4:$B1804,$B1805,$C$4:$C1804,$C1805,$J$4:$J1804,"&gt;="&amp;Boshqaruv!$C$9,$J$4:$J1804,"&lt;="&amp;Boshqaruv!$C$10,$K$4:$K1804,"&lt;&gt;",$K$4:$K1804,"&lt;="&amp;Boshqaruv!$C$10)=0,1,0),0)</f>
        <v>0</v>
      </c>
      <c r="S1805" s="28" t="n">
        <f aca="false">IF($P1805=1,IF(COUNTIFS($B$4:$B1804,$B1805,$C$4:$C1804,$C1805,$P$4:$P1804,1)=0,1,0),0)</f>
        <v>0</v>
      </c>
      <c r="T1805" s="12"/>
    </row>
    <row r="1806" customFormat="false" ht="15" hidden="false" customHeight="false" outlineLevel="0" collapsed="false">
      <c r="A1806" s="20" t="n">
        <v>1802</v>
      </c>
      <c r="B1806" s="12"/>
      <c r="C1806" s="13"/>
      <c r="D1806" s="24"/>
      <c r="E1806" s="12"/>
      <c r="F1806" s="12"/>
      <c r="G1806" s="25"/>
      <c r="H1806" s="25"/>
      <c r="I1806" s="25"/>
      <c r="J1806" s="13"/>
      <c r="K1806" s="13"/>
      <c r="L1806" s="25"/>
      <c r="M1806" s="14" t="str">
        <f aca="false">IF(OR($C1806="",$J1806=""),"",INT(($J1806-$C1806)/365.25))</f>
        <v/>
      </c>
      <c r="N1806" s="14" t="str">
        <f aca="false">IF($M1806="","",IF($M1806&lt;2,"Ha","Yo'q"))</f>
        <v/>
      </c>
      <c r="O1806" s="14" t="str">
        <f aca="false">IF($M1806="","",IF(AND($M1806&gt;=7,$M1806&lt;=17),"Ha","Yo'q"))</f>
        <v/>
      </c>
      <c r="P1806" s="14" t="str">
        <f aca="false">IF(AND($B1806&lt;&gt;"",$J1806&lt;&gt;"",$J1806&lt;=Boshqaruv!$C$10,OR($K1806="",$K1806&gt;Boshqaruv!$C$10),$L1806&lt;&gt;"Tibbiy qarshi ko'rsatma"),1,"")</f>
        <v/>
      </c>
      <c r="Q1806" s="28" t="n">
        <f aca="false">IF(AND($B1806&lt;&gt;"",$J1806&gt;=Boshqaruv!$C$9,$J1806&lt;=Boshqaruv!$C$10),IF(COUNTIFS($B$4:$B1805,$B1806,$C$4:$C1805,$C1806,$J$4:$J1805,"&gt;="&amp;Boshqaruv!$C$9,$J$4:$J1805,"&lt;="&amp;Boshqaruv!$C$10)=0,1,0),0)</f>
        <v>0</v>
      </c>
      <c r="R1806" s="28" t="n">
        <f aca="false">IF(AND($B1806&lt;&gt;"",$J1806&gt;=Boshqaruv!$C$9,$J1806&lt;=Boshqaruv!$C$10,$K1806&lt;&gt;"",$K1806&lt;=Boshqaruv!$C$10),IF(COUNTIFS($B$4:$B1805,$B1806,$C$4:$C1805,$C1806,$J$4:$J1805,"&gt;="&amp;Boshqaruv!$C$9,$J$4:$J1805,"&lt;="&amp;Boshqaruv!$C$10,$K$4:$K1805,"&lt;&gt;",$K$4:$K1805,"&lt;="&amp;Boshqaruv!$C$10)=0,1,0),0)</f>
        <v>0</v>
      </c>
      <c r="S1806" s="28" t="n">
        <f aca="false">IF($P1806=1,IF(COUNTIFS($B$4:$B1805,$B1806,$C$4:$C1805,$C1806,$P$4:$P1805,1)=0,1,0),0)</f>
        <v>0</v>
      </c>
      <c r="T1806" s="12"/>
    </row>
    <row r="1807" customFormat="false" ht="15" hidden="false" customHeight="false" outlineLevel="0" collapsed="false">
      <c r="A1807" s="20" t="n">
        <v>1803</v>
      </c>
      <c r="B1807" s="12"/>
      <c r="C1807" s="13"/>
      <c r="D1807" s="24"/>
      <c r="E1807" s="12"/>
      <c r="F1807" s="12"/>
      <c r="G1807" s="25"/>
      <c r="H1807" s="25"/>
      <c r="I1807" s="25"/>
      <c r="J1807" s="13"/>
      <c r="K1807" s="13"/>
      <c r="L1807" s="25"/>
      <c r="M1807" s="14" t="str">
        <f aca="false">IF(OR($C1807="",$J1807=""),"",INT(($J1807-$C1807)/365.25))</f>
        <v/>
      </c>
      <c r="N1807" s="14" t="str">
        <f aca="false">IF($M1807="","",IF($M1807&lt;2,"Ha","Yo'q"))</f>
        <v/>
      </c>
      <c r="O1807" s="14" t="str">
        <f aca="false">IF($M1807="","",IF(AND($M1807&gt;=7,$M1807&lt;=17),"Ha","Yo'q"))</f>
        <v/>
      </c>
      <c r="P1807" s="14" t="str">
        <f aca="false">IF(AND($B1807&lt;&gt;"",$J1807&lt;&gt;"",$J1807&lt;=Boshqaruv!$C$10,OR($K1807="",$K1807&gt;Boshqaruv!$C$10),$L1807&lt;&gt;"Tibbiy qarshi ko'rsatma"),1,"")</f>
        <v/>
      </c>
      <c r="Q1807" s="28" t="n">
        <f aca="false">IF(AND($B1807&lt;&gt;"",$J1807&gt;=Boshqaruv!$C$9,$J1807&lt;=Boshqaruv!$C$10),IF(COUNTIFS($B$4:$B1806,$B1807,$C$4:$C1806,$C1807,$J$4:$J1806,"&gt;="&amp;Boshqaruv!$C$9,$J$4:$J1806,"&lt;="&amp;Boshqaruv!$C$10)=0,1,0),0)</f>
        <v>0</v>
      </c>
      <c r="R1807" s="28" t="n">
        <f aca="false">IF(AND($B1807&lt;&gt;"",$J1807&gt;=Boshqaruv!$C$9,$J1807&lt;=Boshqaruv!$C$10,$K1807&lt;&gt;"",$K1807&lt;=Boshqaruv!$C$10),IF(COUNTIFS($B$4:$B1806,$B1807,$C$4:$C1806,$C1807,$J$4:$J1806,"&gt;="&amp;Boshqaruv!$C$9,$J$4:$J1806,"&lt;="&amp;Boshqaruv!$C$10,$K$4:$K1806,"&lt;&gt;",$K$4:$K1806,"&lt;="&amp;Boshqaruv!$C$10)=0,1,0),0)</f>
        <v>0</v>
      </c>
      <c r="S1807" s="28" t="n">
        <f aca="false">IF($P1807=1,IF(COUNTIFS($B$4:$B1806,$B1807,$C$4:$C1806,$C1807,$P$4:$P1806,1)=0,1,0),0)</f>
        <v>0</v>
      </c>
      <c r="T1807" s="12"/>
    </row>
    <row r="1808" customFormat="false" ht="15" hidden="false" customHeight="false" outlineLevel="0" collapsed="false">
      <c r="A1808" s="20" t="n">
        <v>1804</v>
      </c>
      <c r="B1808" s="12"/>
      <c r="C1808" s="13"/>
      <c r="D1808" s="24"/>
      <c r="E1808" s="12"/>
      <c r="F1808" s="12"/>
      <c r="G1808" s="25"/>
      <c r="H1808" s="25"/>
      <c r="I1808" s="25"/>
      <c r="J1808" s="13"/>
      <c r="K1808" s="13"/>
      <c r="L1808" s="25"/>
      <c r="M1808" s="14" t="str">
        <f aca="false">IF(OR($C1808="",$J1808=""),"",INT(($J1808-$C1808)/365.25))</f>
        <v/>
      </c>
      <c r="N1808" s="14" t="str">
        <f aca="false">IF($M1808="","",IF($M1808&lt;2,"Ha","Yo'q"))</f>
        <v/>
      </c>
      <c r="O1808" s="14" t="str">
        <f aca="false">IF($M1808="","",IF(AND($M1808&gt;=7,$M1808&lt;=17),"Ha","Yo'q"))</f>
        <v/>
      </c>
      <c r="P1808" s="14" t="str">
        <f aca="false">IF(AND($B1808&lt;&gt;"",$J1808&lt;&gt;"",$J1808&lt;=Boshqaruv!$C$10,OR($K1808="",$K1808&gt;Boshqaruv!$C$10),$L1808&lt;&gt;"Tibbiy qarshi ko'rsatma"),1,"")</f>
        <v/>
      </c>
      <c r="Q1808" s="28" t="n">
        <f aca="false">IF(AND($B1808&lt;&gt;"",$J1808&gt;=Boshqaruv!$C$9,$J1808&lt;=Boshqaruv!$C$10),IF(COUNTIFS($B$4:$B1807,$B1808,$C$4:$C1807,$C1808,$J$4:$J1807,"&gt;="&amp;Boshqaruv!$C$9,$J$4:$J1807,"&lt;="&amp;Boshqaruv!$C$10)=0,1,0),0)</f>
        <v>0</v>
      </c>
      <c r="R1808" s="28" t="n">
        <f aca="false">IF(AND($B1808&lt;&gt;"",$J1808&gt;=Boshqaruv!$C$9,$J1808&lt;=Boshqaruv!$C$10,$K1808&lt;&gt;"",$K1808&lt;=Boshqaruv!$C$10),IF(COUNTIFS($B$4:$B1807,$B1808,$C$4:$C1807,$C1808,$J$4:$J1807,"&gt;="&amp;Boshqaruv!$C$9,$J$4:$J1807,"&lt;="&amp;Boshqaruv!$C$10,$K$4:$K1807,"&lt;&gt;",$K$4:$K1807,"&lt;="&amp;Boshqaruv!$C$10)=0,1,0),0)</f>
        <v>0</v>
      </c>
      <c r="S1808" s="28" t="n">
        <f aca="false">IF($P1808=1,IF(COUNTIFS($B$4:$B1807,$B1808,$C$4:$C1807,$C1808,$P$4:$P1807,1)=0,1,0),0)</f>
        <v>0</v>
      </c>
      <c r="T1808" s="12"/>
    </row>
    <row r="1809" customFormat="false" ht="15" hidden="false" customHeight="false" outlineLevel="0" collapsed="false">
      <c r="A1809" s="20" t="n">
        <v>1805</v>
      </c>
      <c r="B1809" s="12"/>
      <c r="C1809" s="13"/>
      <c r="D1809" s="24"/>
      <c r="E1809" s="12"/>
      <c r="F1809" s="12"/>
      <c r="G1809" s="25"/>
      <c r="H1809" s="25"/>
      <c r="I1809" s="25"/>
      <c r="J1809" s="13"/>
      <c r="K1809" s="13"/>
      <c r="L1809" s="25"/>
      <c r="M1809" s="14" t="str">
        <f aca="false">IF(OR($C1809="",$J1809=""),"",INT(($J1809-$C1809)/365.25))</f>
        <v/>
      </c>
      <c r="N1809" s="14" t="str">
        <f aca="false">IF($M1809="","",IF($M1809&lt;2,"Ha","Yo'q"))</f>
        <v/>
      </c>
      <c r="O1809" s="14" t="str">
        <f aca="false">IF($M1809="","",IF(AND($M1809&gt;=7,$M1809&lt;=17),"Ha","Yo'q"))</f>
        <v/>
      </c>
      <c r="P1809" s="14" t="str">
        <f aca="false">IF(AND($B1809&lt;&gt;"",$J1809&lt;&gt;"",$J1809&lt;=Boshqaruv!$C$10,OR($K1809="",$K1809&gt;Boshqaruv!$C$10),$L1809&lt;&gt;"Tibbiy qarshi ko'rsatma"),1,"")</f>
        <v/>
      </c>
      <c r="Q1809" s="28" t="n">
        <f aca="false">IF(AND($B1809&lt;&gt;"",$J1809&gt;=Boshqaruv!$C$9,$J1809&lt;=Boshqaruv!$C$10),IF(COUNTIFS($B$4:$B1808,$B1809,$C$4:$C1808,$C1809,$J$4:$J1808,"&gt;="&amp;Boshqaruv!$C$9,$J$4:$J1808,"&lt;="&amp;Boshqaruv!$C$10)=0,1,0),0)</f>
        <v>0</v>
      </c>
      <c r="R1809" s="28" t="n">
        <f aca="false">IF(AND($B1809&lt;&gt;"",$J1809&gt;=Boshqaruv!$C$9,$J1809&lt;=Boshqaruv!$C$10,$K1809&lt;&gt;"",$K1809&lt;=Boshqaruv!$C$10),IF(COUNTIFS($B$4:$B1808,$B1809,$C$4:$C1808,$C1809,$J$4:$J1808,"&gt;="&amp;Boshqaruv!$C$9,$J$4:$J1808,"&lt;="&amp;Boshqaruv!$C$10,$K$4:$K1808,"&lt;&gt;",$K$4:$K1808,"&lt;="&amp;Boshqaruv!$C$10)=0,1,0),0)</f>
        <v>0</v>
      </c>
      <c r="S1809" s="28" t="n">
        <f aca="false">IF($P1809=1,IF(COUNTIFS($B$4:$B1808,$B1809,$C$4:$C1808,$C1809,$P$4:$P1808,1)=0,1,0),0)</f>
        <v>0</v>
      </c>
      <c r="T1809" s="12"/>
    </row>
    <row r="1810" customFormat="false" ht="15" hidden="false" customHeight="false" outlineLevel="0" collapsed="false">
      <c r="A1810" s="20" t="n">
        <v>1806</v>
      </c>
      <c r="B1810" s="12"/>
      <c r="C1810" s="13"/>
      <c r="D1810" s="24"/>
      <c r="E1810" s="12"/>
      <c r="F1810" s="12"/>
      <c r="G1810" s="25"/>
      <c r="H1810" s="25"/>
      <c r="I1810" s="25"/>
      <c r="J1810" s="13"/>
      <c r="K1810" s="13"/>
      <c r="L1810" s="25"/>
      <c r="M1810" s="14" t="str">
        <f aca="false">IF(OR($C1810="",$J1810=""),"",INT(($J1810-$C1810)/365.25))</f>
        <v/>
      </c>
      <c r="N1810" s="14" t="str">
        <f aca="false">IF($M1810="","",IF($M1810&lt;2,"Ha","Yo'q"))</f>
        <v/>
      </c>
      <c r="O1810" s="14" t="str">
        <f aca="false">IF($M1810="","",IF(AND($M1810&gt;=7,$M1810&lt;=17),"Ha","Yo'q"))</f>
        <v/>
      </c>
      <c r="P1810" s="14" t="str">
        <f aca="false">IF(AND($B1810&lt;&gt;"",$J1810&lt;&gt;"",$J1810&lt;=Boshqaruv!$C$10,OR($K1810="",$K1810&gt;Boshqaruv!$C$10),$L1810&lt;&gt;"Tibbiy qarshi ko'rsatma"),1,"")</f>
        <v/>
      </c>
      <c r="Q1810" s="28" t="n">
        <f aca="false">IF(AND($B1810&lt;&gt;"",$J1810&gt;=Boshqaruv!$C$9,$J1810&lt;=Boshqaruv!$C$10),IF(COUNTIFS($B$4:$B1809,$B1810,$C$4:$C1809,$C1810,$J$4:$J1809,"&gt;="&amp;Boshqaruv!$C$9,$J$4:$J1809,"&lt;="&amp;Boshqaruv!$C$10)=0,1,0),0)</f>
        <v>0</v>
      </c>
      <c r="R1810" s="28" t="n">
        <f aca="false">IF(AND($B1810&lt;&gt;"",$J1810&gt;=Boshqaruv!$C$9,$J1810&lt;=Boshqaruv!$C$10,$K1810&lt;&gt;"",$K1810&lt;=Boshqaruv!$C$10),IF(COUNTIFS($B$4:$B1809,$B1810,$C$4:$C1809,$C1810,$J$4:$J1809,"&gt;="&amp;Boshqaruv!$C$9,$J$4:$J1809,"&lt;="&amp;Boshqaruv!$C$10,$K$4:$K1809,"&lt;&gt;",$K$4:$K1809,"&lt;="&amp;Boshqaruv!$C$10)=0,1,0),0)</f>
        <v>0</v>
      </c>
      <c r="S1810" s="28" t="n">
        <f aca="false">IF($P1810=1,IF(COUNTIFS($B$4:$B1809,$B1810,$C$4:$C1809,$C1810,$P$4:$P1809,1)=0,1,0),0)</f>
        <v>0</v>
      </c>
      <c r="T1810" s="12"/>
    </row>
    <row r="1811" customFormat="false" ht="15" hidden="false" customHeight="false" outlineLevel="0" collapsed="false">
      <c r="A1811" s="20" t="n">
        <v>1807</v>
      </c>
      <c r="B1811" s="12"/>
      <c r="C1811" s="13"/>
      <c r="D1811" s="24"/>
      <c r="E1811" s="12"/>
      <c r="F1811" s="12"/>
      <c r="G1811" s="25"/>
      <c r="H1811" s="25"/>
      <c r="I1811" s="25"/>
      <c r="J1811" s="13"/>
      <c r="K1811" s="13"/>
      <c r="L1811" s="25"/>
      <c r="M1811" s="14" t="str">
        <f aca="false">IF(OR($C1811="",$J1811=""),"",INT(($J1811-$C1811)/365.25))</f>
        <v/>
      </c>
      <c r="N1811" s="14" t="str">
        <f aca="false">IF($M1811="","",IF($M1811&lt;2,"Ha","Yo'q"))</f>
        <v/>
      </c>
      <c r="O1811" s="14" t="str">
        <f aca="false">IF($M1811="","",IF(AND($M1811&gt;=7,$M1811&lt;=17),"Ha","Yo'q"))</f>
        <v/>
      </c>
      <c r="P1811" s="14" t="str">
        <f aca="false">IF(AND($B1811&lt;&gt;"",$J1811&lt;&gt;"",$J1811&lt;=Boshqaruv!$C$10,OR($K1811="",$K1811&gt;Boshqaruv!$C$10),$L1811&lt;&gt;"Tibbiy qarshi ko'rsatma"),1,"")</f>
        <v/>
      </c>
      <c r="Q1811" s="28" t="n">
        <f aca="false">IF(AND($B1811&lt;&gt;"",$J1811&gt;=Boshqaruv!$C$9,$J1811&lt;=Boshqaruv!$C$10),IF(COUNTIFS($B$4:$B1810,$B1811,$C$4:$C1810,$C1811,$J$4:$J1810,"&gt;="&amp;Boshqaruv!$C$9,$J$4:$J1810,"&lt;="&amp;Boshqaruv!$C$10)=0,1,0),0)</f>
        <v>0</v>
      </c>
      <c r="R1811" s="28" t="n">
        <f aca="false">IF(AND($B1811&lt;&gt;"",$J1811&gt;=Boshqaruv!$C$9,$J1811&lt;=Boshqaruv!$C$10,$K1811&lt;&gt;"",$K1811&lt;=Boshqaruv!$C$10),IF(COUNTIFS($B$4:$B1810,$B1811,$C$4:$C1810,$C1811,$J$4:$J1810,"&gt;="&amp;Boshqaruv!$C$9,$J$4:$J1810,"&lt;="&amp;Boshqaruv!$C$10,$K$4:$K1810,"&lt;&gt;",$K$4:$K1810,"&lt;="&amp;Boshqaruv!$C$10)=0,1,0),0)</f>
        <v>0</v>
      </c>
      <c r="S1811" s="28" t="n">
        <f aca="false">IF($P1811=1,IF(COUNTIFS($B$4:$B1810,$B1811,$C$4:$C1810,$C1811,$P$4:$P1810,1)=0,1,0),0)</f>
        <v>0</v>
      </c>
      <c r="T1811" s="12"/>
    </row>
    <row r="1812" customFormat="false" ht="15" hidden="false" customHeight="false" outlineLevel="0" collapsed="false">
      <c r="A1812" s="20" t="n">
        <v>1808</v>
      </c>
      <c r="B1812" s="12"/>
      <c r="C1812" s="13"/>
      <c r="D1812" s="24"/>
      <c r="E1812" s="12"/>
      <c r="F1812" s="12"/>
      <c r="G1812" s="25"/>
      <c r="H1812" s="25"/>
      <c r="I1812" s="25"/>
      <c r="J1812" s="13"/>
      <c r="K1812" s="13"/>
      <c r="L1812" s="25"/>
      <c r="M1812" s="14" t="str">
        <f aca="false">IF(OR($C1812="",$J1812=""),"",INT(($J1812-$C1812)/365.25))</f>
        <v/>
      </c>
      <c r="N1812" s="14" t="str">
        <f aca="false">IF($M1812="","",IF($M1812&lt;2,"Ha","Yo'q"))</f>
        <v/>
      </c>
      <c r="O1812" s="14" t="str">
        <f aca="false">IF($M1812="","",IF(AND($M1812&gt;=7,$M1812&lt;=17),"Ha","Yo'q"))</f>
        <v/>
      </c>
      <c r="P1812" s="14" t="str">
        <f aca="false">IF(AND($B1812&lt;&gt;"",$J1812&lt;&gt;"",$J1812&lt;=Boshqaruv!$C$10,OR($K1812="",$K1812&gt;Boshqaruv!$C$10),$L1812&lt;&gt;"Tibbiy qarshi ko'rsatma"),1,"")</f>
        <v/>
      </c>
      <c r="Q1812" s="28" t="n">
        <f aca="false">IF(AND($B1812&lt;&gt;"",$J1812&gt;=Boshqaruv!$C$9,$J1812&lt;=Boshqaruv!$C$10),IF(COUNTIFS($B$4:$B1811,$B1812,$C$4:$C1811,$C1812,$J$4:$J1811,"&gt;="&amp;Boshqaruv!$C$9,$J$4:$J1811,"&lt;="&amp;Boshqaruv!$C$10)=0,1,0),0)</f>
        <v>0</v>
      </c>
      <c r="R1812" s="28" t="n">
        <f aca="false">IF(AND($B1812&lt;&gt;"",$J1812&gt;=Boshqaruv!$C$9,$J1812&lt;=Boshqaruv!$C$10,$K1812&lt;&gt;"",$K1812&lt;=Boshqaruv!$C$10),IF(COUNTIFS($B$4:$B1811,$B1812,$C$4:$C1811,$C1812,$J$4:$J1811,"&gt;="&amp;Boshqaruv!$C$9,$J$4:$J1811,"&lt;="&amp;Boshqaruv!$C$10,$K$4:$K1811,"&lt;&gt;",$K$4:$K1811,"&lt;="&amp;Boshqaruv!$C$10)=0,1,0),0)</f>
        <v>0</v>
      </c>
      <c r="S1812" s="28" t="n">
        <f aca="false">IF($P1812=1,IF(COUNTIFS($B$4:$B1811,$B1812,$C$4:$C1811,$C1812,$P$4:$P1811,1)=0,1,0),0)</f>
        <v>0</v>
      </c>
      <c r="T1812" s="12"/>
    </row>
    <row r="1813" customFormat="false" ht="15" hidden="false" customHeight="false" outlineLevel="0" collapsed="false">
      <c r="A1813" s="20" t="n">
        <v>1809</v>
      </c>
      <c r="B1813" s="12"/>
      <c r="C1813" s="13"/>
      <c r="D1813" s="24"/>
      <c r="E1813" s="12"/>
      <c r="F1813" s="12"/>
      <c r="G1813" s="25"/>
      <c r="H1813" s="25"/>
      <c r="I1813" s="25"/>
      <c r="J1813" s="13"/>
      <c r="K1813" s="13"/>
      <c r="L1813" s="25"/>
      <c r="M1813" s="14" t="str">
        <f aca="false">IF(OR($C1813="",$J1813=""),"",INT(($J1813-$C1813)/365.25))</f>
        <v/>
      </c>
      <c r="N1813" s="14" t="str">
        <f aca="false">IF($M1813="","",IF($M1813&lt;2,"Ha","Yo'q"))</f>
        <v/>
      </c>
      <c r="O1813" s="14" t="str">
        <f aca="false">IF($M1813="","",IF(AND($M1813&gt;=7,$M1813&lt;=17),"Ha","Yo'q"))</f>
        <v/>
      </c>
      <c r="P1813" s="14" t="str">
        <f aca="false">IF(AND($B1813&lt;&gt;"",$J1813&lt;&gt;"",$J1813&lt;=Boshqaruv!$C$10,OR($K1813="",$K1813&gt;Boshqaruv!$C$10),$L1813&lt;&gt;"Tibbiy qarshi ko'rsatma"),1,"")</f>
        <v/>
      </c>
      <c r="Q1813" s="28" t="n">
        <f aca="false">IF(AND($B1813&lt;&gt;"",$J1813&gt;=Boshqaruv!$C$9,$J1813&lt;=Boshqaruv!$C$10),IF(COUNTIFS($B$4:$B1812,$B1813,$C$4:$C1812,$C1813,$J$4:$J1812,"&gt;="&amp;Boshqaruv!$C$9,$J$4:$J1812,"&lt;="&amp;Boshqaruv!$C$10)=0,1,0),0)</f>
        <v>0</v>
      </c>
      <c r="R1813" s="28" t="n">
        <f aca="false">IF(AND($B1813&lt;&gt;"",$J1813&gt;=Boshqaruv!$C$9,$J1813&lt;=Boshqaruv!$C$10,$K1813&lt;&gt;"",$K1813&lt;=Boshqaruv!$C$10),IF(COUNTIFS($B$4:$B1812,$B1813,$C$4:$C1812,$C1813,$J$4:$J1812,"&gt;="&amp;Boshqaruv!$C$9,$J$4:$J1812,"&lt;="&amp;Boshqaruv!$C$10,$K$4:$K1812,"&lt;&gt;",$K$4:$K1812,"&lt;="&amp;Boshqaruv!$C$10)=0,1,0),0)</f>
        <v>0</v>
      </c>
      <c r="S1813" s="28" t="n">
        <f aca="false">IF($P1813=1,IF(COUNTIFS($B$4:$B1812,$B1813,$C$4:$C1812,$C1813,$P$4:$P1812,1)=0,1,0),0)</f>
        <v>0</v>
      </c>
      <c r="T1813" s="12"/>
    </row>
    <row r="1814" customFormat="false" ht="15" hidden="false" customHeight="false" outlineLevel="0" collapsed="false">
      <c r="A1814" s="20" t="n">
        <v>1810</v>
      </c>
      <c r="B1814" s="12"/>
      <c r="C1814" s="13"/>
      <c r="D1814" s="24"/>
      <c r="E1814" s="12"/>
      <c r="F1814" s="12"/>
      <c r="G1814" s="25"/>
      <c r="H1814" s="25"/>
      <c r="I1814" s="25"/>
      <c r="J1814" s="13"/>
      <c r="K1814" s="13"/>
      <c r="L1814" s="25"/>
      <c r="M1814" s="14" t="str">
        <f aca="false">IF(OR($C1814="",$J1814=""),"",INT(($J1814-$C1814)/365.25))</f>
        <v/>
      </c>
      <c r="N1814" s="14" t="str">
        <f aca="false">IF($M1814="","",IF($M1814&lt;2,"Ha","Yo'q"))</f>
        <v/>
      </c>
      <c r="O1814" s="14" t="str">
        <f aca="false">IF($M1814="","",IF(AND($M1814&gt;=7,$M1814&lt;=17),"Ha","Yo'q"))</f>
        <v/>
      </c>
      <c r="P1814" s="14" t="str">
        <f aca="false">IF(AND($B1814&lt;&gt;"",$J1814&lt;&gt;"",$J1814&lt;=Boshqaruv!$C$10,OR($K1814="",$K1814&gt;Boshqaruv!$C$10),$L1814&lt;&gt;"Tibbiy qarshi ko'rsatma"),1,"")</f>
        <v/>
      </c>
      <c r="Q1814" s="28" t="n">
        <f aca="false">IF(AND($B1814&lt;&gt;"",$J1814&gt;=Boshqaruv!$C$9,$J1814&lt;=Boshqaruv!$C$10),IF(COUNTIFS($B$4:$B1813,$B1814,$C$4:$C1813,$C1814,$J$4:$J1813,"&gt;="&amp;Boshqaruv!$C$9,$J$4:$J1813,"&lt;="&amp;Boshqaruv!$C$10)=0,1,0),0)</f>
        <v>0</v>
      </c>
      <c r="R1814" s="28" t="n">
        <f aca="false">IF(AND($B1814&lt;&gt;"",$J1814&gt;=Boshqaruv!$C$9,$J1814&lt;=Boshqaruv!$C$10,$K1814&lt;&gt;"",$K1814&lt;=Boshqaruv!$C$10),IF(COUNTIFS($B$4:$B1813,$B1814,$C$4:$C1813,$C1814,$J$4:$J1813,"&gt;="&amp;Boshqaruv!$C$9,$J$4:$J1813,"&lt;="&amp;Boshqaruv!$C$10,$K$4:$K1813,"&lt;&gt;",$K$4:$K1813,"&lt;="&amp;Boshqaruv!$C$10)=0,1,0),0)</f>
        <v>0</v>
      </c>
      <c r="S1814" s="28" t="n">
        <f aca="false">IF($P1814=1,IF(COUNTIFS($B$4:$B1813,$B1814,$C$4:$C1813,$C1814,$P$4:$P1813,1)=0,1,0),0)</f>
        <v>0</v>
      </c>
      <c r="T1814" s="12"/>
    </row>
    <row r="1815" customFormat="false" ht="15" hidden="false" customHeight="false" outlineLevel="0" collapsed="false">
      <c r="A1815" s="20" t="n">
        <v>1811</v>
      </c>
      <c r="B1815" s="12"/>
      <c r="C1815" s="13"/>
      <c r="D1815" s="24"/>
      <c r="E1815" s="12"/>
      <c r="F1815" s="12"/>
      <c r="G1815" s="25"/>
      <c r="H1815" s="25"/>
      <c r="I1815" s="25"/>
      <c r="J1815" s="13"/>
      <c r="K1815" s="13"/>
      <c r="L1815" s="25"/>
      <c r="M1815" s="14" t="str">
        <f aca="false">IF(OR($C1815="",$J1815=""),"",INT(($J1815-$C1815)/365.25))</f>
        <v/>
      </c>
      <c r="N1815" s="14" t="str">
        <f aca="false">IF($M1815="","",IF($M1815&lt;2,"Ha","Yo'q"))</f>
        <v/>
      </c>
      <c r="O1815" s="14" t="str">
        <f aca="false">IF($M1815="","",IF(AND($M1815&gt;=7,$M1815&lt;=17),"Ha","Yo'q"))</f>
        <v/>
      </c>
      <c r="P1815" s="14" t="str">
        <f aca="false">IF(AND($B1815&lt;&gt;"",$J1815&lt;&gt;"",$J1815&lt;=Boshqaruv!$C$10,OR($K1815="",$K1815&gt;Boshqaruv!$C$10),$L1815&lt;&gt;"Tibbiy qarshi ko'rsatma"),1,"")</f>
        <v/>
      </c>
      <c r="Q1815" s="28" t="n">
        <f aca="false">IF(AND($B1815&lt;&gt;"",$J1815&gt;=Boshqaruv!$C$9,$J1815&lt;=Boshqaruv!$C$10),IF(COUNTIFS($B$4:$B1814,$B1815,$C$4:$C1814,$C1815,$J$4:$J1814,"&gt;="&amp;Boshqaruv!$C$9,$J$4:$J1814,"&lt;="&amp;Boshqaruv!$C$10)=0,1,0),0)</f>
        <v>0</v>
      </c>
      <c r="R1815" s="28" t="n">
        <f aca="false">IF(AND($B1815&lt;&gt;"",$J1815&gt;=Boshqaruv!$C$9,$J1815&lt;=Boshqaruv!$C$10,$K1815&lt;&gt;"",$K1815&lt;=Boshqaruv!$C$10),IF(COUNTIFS($B$4:$B1814,$B1815,$C$4:$C1814,$C1815,$J$4:$J1814,"&gt;="&amp;Boshqaruv!$C$9,$J$4:$J1814,"&lt;="&amp;Boshqaruv!$C$10,$K$4:$K1814,"&lt;&gt;",$K$4:$K1814,"&lt;="&amp;Boshqaruv!$C$10)=0,1,0),0)</f>
        <v>0</v>
      </c>
      <c r="S1815" s="28" t="n">
        <f aca="false">IF($P1815=1,IF(COUNTIFS($B$4:$B1814,$B1815,$C$4:$C1814,$C1815,$P$4:$P1814,1)=0,1,0),0)</f>
        <v>0</v>
      </c>
      <c r="T1815" s="12"/>
    </row>
    <row r="1816" customFormat="false" ht="15" hidden="false" customHeight="false" outlineLevel="0" collapsed="false">
      <c r="A1816" s="20" t="n">
        <v>1812</v>
      </c>
      <c r="B1816" s="12"/>
      <c r="C1816" s="13"/>
      <c r="D1816" s="24"/>
      <c r="E1816" s="12"/>
      <c r="F1816" s="12"/>
      <c r="G1816" s="25"/>
      <c r="H1816" s="25"/>
      <c r="I1816" s="25"/>
      <c r="J1816" s="13"/>
      <c r="K1816" s="13"/>
      <c r="L1816" s="25"/>
      <c r="M1816" s="14" t="str">
        <f aca="false">IF(OR($C1816="",$J1816=""),"",INT(($J1816-$C1816)/365.25))</f>
        <v/>
      </c>
      <c r="N1816" s="14" t="str">
        <f aca="false">IF($M1816="","",IF($M1816&lt;2,"Ha","Yo'q"))</f>
        <v/>
      </c>
      <c r="O1816" s="14" t="str">
        <f aca="false">IF($M1816="","",IF(AND($M1816&gt;=7,$M1816&lt;=17),"Ha","Yo'q"))</f>
        <v/>
      </c>
      <c r="P1816" s="14" t="str">
        <f aca="false">IF(AND($B1816&lt;&gt;"",$J1816&lt;&gt;"",$J1816&lt;=Boshqaruv!$C$10,OR($K1816="",$K1816&gt;Boshqaruv!$C$10),$L1816&lt;&gt;"Tibbiy qarshi ko'rsatma"),1,"")</f>
        <v/>
      </c>
      <c r="Q1816" s="28" t="n">
        <f aca="false">IF(AND($B1816&lt;&gt;"",$J1816&gt;=Boshqaruv!$C$9,$J1816&lt;=Boshqaruv!$C$10),IF(COUNTIFS($B$4:$B1815,$B1816,$C$4:$C1815,$C1816,$J$4:$J1815,"&gt;="&amp;Boshqaruv!$C$9,$J$4:$J1815,"&lt;="&amp;Boshqaruv!$C$10)=0,1,0),0)</f>
        <v>0</v>
      </c>
      <c r="R1816" s="28" t="n">
        <f aca="false">IF(AND($B1816&lt;&gt;"",$J1816&gt;=Boshqaruv!$C$9,$J1816&lt;=Boshqaruv!$C$10,$K1816&lt;&gt;"",$K1816&lt;=Boshqaruv!$C$10),IF(COUNTIFS($B$4:$B1815,$B1816,$C$4:$C1815,$C1816,$J$4:$J1815,"&gt;="&amp;Boshqaruv!$C$9,$J$4:$J1815,"&lt;="&amp;Boshqaruv!$C$10,$K$4:$K1815,"&lt;&gt;",$K$4:$K1815,"&lt;="&amp;Boshqaruv!$C$10)=0,1,0),0)</f>
        <v>0</v>
      </c>
      <c r="S1816" s="28" t="n">
        <f aca="false">IF($P1816=1,IF(COUNTIFS($B$4:$B1815,$B1816,$C$4:$C1815,$C1816,$P$4:$P1815,1)=0,1,0),0)</f>
        <v>0</v>
      </c>
      <c r="T1816" s="12"/>
    </row>
    <row r="1817" customFormat="false" ht="15" hidden="false" customHeight="false" outlineLevel="0" collapsed="false">
      <c r="A1817" s="20" t="n">
        <v>1813</v>
      </c>
      <c r="B1817" s="12"/>
      <c r="C1817" s="13"/>
      <c r="D1817" s="24"/>
      <c r="E1817" s="12"/>
      <c r="F1817" s="12"/>
      <c r="G1817" s="25"/>
      <c r="H1817" s="25"/>
      <c r="I1817" s="25"/>
      <c r="J1817" s="13"/>
      <c r="K1817" s="13"/>
      <c r="L1817" s="25"/>
      <c r="M1817" s="14" t="str">
        <f aca="false">IF(OR($C1817="",$J1817=""),"",INT(($J1817-$C1817)/365.25))</f>
        <v/>
      </c>
      <c r="N1817" s="14" t="str">
        <f aca="false">IF($M1817="","",IF($M1817&lt;2,"Ha","Yo'q"))</f>
        <v/>
      </c>
      <c r="O1817" s="14" t="str">
        <f aca="false">IF($M1817="","",IF(AND($M1817&gt;=7,$M1817&lt;=17),"Ha","Yo'q"))</f>
        <v/>
      </c>
      <c r="P1817" s="14" t="str">
        <f aca="false">IF(AND($B1817&lt;&gt;"",$J1817&lt;&gt;"",$J1817&lt;=Boshqaruv!$C$10,OR($K1817="",$K1817&gt;Boshqaruv!$C$10),$L1817&lt;&gt;"Tibbiy qarshi ko'rsatma"),1,"")</f>
        <v/>
      </c>
      <c r="Q1817" s="28" t="n">
        <f aca="false">IF(AND($B1817&lt;&gt;"",$J1817&gt;=Boshqaruv!$C$9,$J1817&lt;=Boshqaruv!$C$10),IF(COUNTIFS($B$4:$B1816,$B1817,$C$4:$C1816,$C1817,$J$4:$J1816,"&gt;="&amp;Boshqaruv!$C$9,$J$4:$J1816,"&lt;="&amp;Boshqaruv!$C$10)=0,1,0),0)</f>
        <v>0</v>
      </c>
      <c r="R1817" s="28" t="n">
        <f aca="false">IF(AND($B1817&lt;&gt;"",$J1817&gt;=Boshqaruv!$C$9,$J1817&lt;=Boshqaruv!$C$10,$K1817&lt;&gt;"",$K1817&lt;=Boshqaruv!$C$10),IF(COUNTIFS($B$4:$B1816,$B1817,$C$4:$C1816,$C1817,$J$4:$J1816,"&gt;="&amp;Boshqaruv!$C$9,$J$4:$J1816,"&lt;="&amp;Boshqaruv!$C$10,$K$4:$K1816,"&lt;&gt;",$K$4:$K1816,"&lt;="&amp;Boshqaruv!$C$10)=0,1,0),0)</f>
        <v>0</v>
      </c>
      <c r="S1817" s="28" t="n">
        <f aca="false">IF($P1817=1,IF(COUNTIFS($B$4:$B1816,$B1817,$C$4:$C1816,$C1817,$P$4:$P1816,1)=0,1,0),0)</f>
        <v>0</v>
      </c>
      <c r="T1817" s="12"/>
    </row>
    <row r="1818" customFormat="false" ht="15" hidden="false" customHeight="false" outlineLevel="0" collapsed="false">
      <c r="A1818" s="20" t="n">
        <v>1814</v>
      </c>
      <c r="B1818" s="12"/>
      <c r="C1818" s="13"/>
      <c r="D1818" s="24"/>
      <c r="E1818" s="12"/>
      <c r="F1818" s="12"/>
      <c r="G1818" s="25"/>
      <c r="H1818" s="25"/>
      <c r="I1818" s="25"/>
      <c r="J1818" s="13"/>
      <c r="K1818" s="13"/>
      <c r="L1818" s="25"/>
      <c r="M1818" s="14" t="str">
        <f aca="false">IF(OR($C1818="",$J1818=""),"",INT(($J1818-$C1818)/365.25))</f>
        <v/>
      </c>
      <c r="N1818" s="14" t="str">
        <f aca="false">IF($M1818="","",IF($M1818&lt;2,"Ha","Yo'q"))</f>
        <v/>
      </c>
      <c r="O1818" s="14" t="str">
        <f aca="false">IF($M1818="","",IF(AND($M1818&gt;=7,$M1818&lt;=17),"Ha","Yo'q"))</f>
        <v/>
      </c>
      <c r="P1818" s="14" t="str">
        <f aca="false">IF(AND($B1818&lt;&gt;"",$J1818&lt;&gt;"",$J1818&lt;=Boshqaruv!$C$10,OR($K1818="",$K1818&gt;Boshqaruv!$C$10),$L1818&lt;&gt;"Tibbiy qarshi ko'rsatma"),1,"")</f>
        <v/>
      </c>
      <c r="Q1818" s="28" t="n">
        <f aca="false">IF(AND($B1818&lt;&gt;"",$J1818&gt;=Boshqaruv!$C$9,$J1818&lt;=Boshqaruv!$C$10),IF(COUNTIFS($B$4:$B1817,$B1818,$C$4:$C1817,$C1818,$J$4:$J1817,"&gt;="&amp;Boshqaruv!$C$9,$J$4:$J1817,"&lt;="&amp;Boshqaruv!$C$10)=0,1,0),0)</f>
        <v>0</v>
      </c>
      <c r="R1818" s="28" t="n">
        <f aca="false">IF(AND($B1818&lt;&gt;"",$J1818&gt;=Boshqaruv!$C$9,$J1818&lt;=Boshqaruv!$C$10,$K1818&lt;&gt;"",$K1818&lt;=Boshqaruv!$C$10),IF(COUNTIFS($B$4:$B1817,$B1818,$C$4:$C1817,$C1818,$J$4:$J1817,"&gt;="&amp;Boshqaruv!$C$9,$J$4:$J1817,"&lt;="&amp;Boshqaruv!$C$10,$K$4:$K1817,"&lt;&gt;",$K$4:$K1817,"&lt;="&amp;Boshqaruv!$C$10)=0,1,0),0)</f>
        <v>0</v>
      </c>
      <c r="S1818" s="28" t="n">
        <f aca="false">IF($P1818=1,IF(COUNTIFS($B$4:$B1817,$B1818,$C$4:$C1817,$C1818,$P$4:$P1817,1)=0,1,0),0)</f>
        <v>0</v>
      </c>
      <c r="T1818" s="12"/>
    </row>
    <row r="1819" customFormat="false" ht="15" hidden="false" customHeight="false" outlineLevel="0" collapsed="false">
      <c r="A1819" s="20" t="n">
        <v>1815</v>
      </c>
      <c r="B1819" s="12"/>
      <c r="C1819" s="13"/>
      <c r="D1819" s="24"/>
      <c r="E1819" s="12"/>
      <c r="F1819" s="12"/>
      <c r="G1819" s="25"/>
      <c r="H1819" s="25"/>
      <c r="I1819" s="25"/>
      <c r="J1819" s="13"/>
      <c r="K1819" s="13"/>
      <c r="L1819" s="25"/>
      <c r="M1819" s="14" t="str">
        <f aca="false">IF(OR($C1819="",$J1819=""),"",INT(($J1819-$C1819)/365.25))</f>
        <v/>
      </c>
      <c r="N1819" s="14" t="str">
        <f aca="false">IF($M1819="","",IF($M1819&lt;2,"Ha","Yo'q"))</f>
        <v/>
      </c>
      <c r="O1819" s="14" t="str">
        <f aca="false">IF($M1819="","",IF(AND($M1819&gt;=7,$M1819&lt;=17),"Ha","Yo'q"))</f>
        <v/>
      </c>
      <c r="P1819" s="14" t="str">
        <f aca="false">IF(AND($B1819&lt;&gt;"",$J1819&lt;&gt;"",$J1819&lt;=Boshqaruv!$C$10,OR($K1819="",$K1819&gt;Boshqaruv!$C$10),$L1819&lt;&gt;"Tibbiy qarshi ko'rsatma"),1,"")</f>
        <v/>
      </c>
      <c r="Q1819" s="28" t="n">
        <f aca="false">IF(AND($B1819&lt;&gt;"",$J1819&gt;=Boshqaruv!$C$9,$J1819&lt;=Boshqaruv!$C$10),IF(COUNTIFS($B$4:$B1818,$B1819,$C$4:$C1818,$C1819,$J$4:$J1818,"&gt;="&amp;Boshqaruv!$C$9,$J$4:$J1818,"&lt;="&amp;Boshqaruv!$C$10)=0,1,0),0)</f>
        <v>0</v>
      </c>
      <c r="R1819" s="28" t="n">
        <f aca="false">IF(AND($B1819&lt;&gt;"",$J1819&gt;=Boshqaruv!$C$9,$J1819&lt;=Boshqaruv!$C$10,$K1819&lt;&gt;"",$K1819&lt;=Boshqaruv!$C$10),IF(COUNTIFS($B$4:$B1818,$B1819,$C$4:$C1818,$C1819,$J$4:$J1818,"&gt;="&amp;Boshqaruv!$C$9,$J$4:$J1818,"&lt;="&amp;Boshqaruv!$C$10,$K$4:$K1818,"&lt;&gt;",$K$4:$K1818,"&lt;="&amp;Boshqaruv!$C$10)=0,1,0),0)</f>
        <v>0</v>
      </c>
      <c r="S1819" s="28" t="n">
        <f aca="false">IF($P1819=1,IF(COUNTIFS($B$4:$B1818,$B1819,$C$4:$C1818,$C1819,$P$4:$P1818,1)=0,1,0),0)</f>
        <v>0</v>
      </c>
      <c r="T1819" s="12"/>
    </row>
    <row r="1820" customFormat="false" ht="15" hidden="false" customHeight="false" outlineLevel="0" collapsed="false">
      <c r="A1820" s="20" t="n">
        <v>1816</v>
      </c>
      <c r="B1820" s="12"/>
      <c r="C1820" s="13"/>
      <c r="D1820" s="24"/>
      <c r="E1820" s="12"/>
      <c r="F1820" s="12"/>
      <c r="G1820" s="25"/>
      <c r="H1820" s="25"/>
      <c r="I1820" s="25"/>
      <c r="J1820" s="13"/>
      <c r="K1820" s="13"/>
      <c r="L1820" s="25"/>
      <c r="M1820" s="14" t="str">
        <f aca="false">IF(OR($C1820="",$J1820=""),"",INT(($J1820-$C1820)/365.25))</f>
        <v/>
      </c>
      <c r="N1820" s="14" t="str">
        <f aca="false">IF($M1820="","",IF($M1820&lt;2,"Ha","Yo'q"))</f>
        <v/>
      </c>
      <c r="O1820" s="14" t="str">
        <f aca="false">IF($M1820="","",IF(AND($M1820&gt;=7,$M1820&lt;=17),"Ha","Yo'q"))</f>
        <v/>
      </c>
      <c r="P1820" s="14" t="str">
        <f aca="false">IF(AND($B1820&lt;&gt;"",$J1820&lt;&gt;"",$J1820&lt;=Boshqaruv!$C$10,OR($K1820="",$K1820&gt;Boshqaruv!$C$10),$L1820&lt;&gt;"Tibbiy qarshi ko'rsatma"),1,"")</f>
        <v/>
      </c>
      <c r="Q1820" s="28" t="n">
        <f aca="false">IF(AND($B1820&lt;&gt;"",$J1820&gt;=Boshqaruv!$C$9,$J1820&lt;=Boshqaruv!$C$10),IF(COUNTIFS($B$4:$B1819,$B1820,$C$4:$C1819,$C1820,$J$4:$J1819,"&gt;="&amp;Boshqaruv!$C$9,$J$4:$J1819,"&lt;="&amp;Boshqaruv!$C$10)=0,1,0),0)</f>
        <v>0</v>
      </c>
      <c r="R1820" s="28" t="n">
        <f aca="false">IF(AND($B1820&lt;&gt;"",$J1820&gt;=Boshqaruv!$C$9,$J1820&lt;=Boshqaruv!$C$10,$K1820&lt;&gt;"",$K1820&lt;=Boshqaruv!$C$10),IF(COUNTIFS($B$4:$B1819,$B1820,$C$4:$C1819,$C1820,$J$4:$J1819,"&gt;="&amp;Boshqaruv!$C$9,$J$4:$J1819,"&lt;="&amp;Boshqaruv!$C$10,$K$4:$K1819,"&lt;&gt;",$K$4:$K1819,"&lt;="&amp;Boshqaruv!$C$10)=0,1,0),0)</f>
        <v>0</v>
      </c>
      <c r="S1820" s="28" t="n">
        <f aca="false">IF($P1820=1,IF(COUNTIFS($B$4:$B1819,$B1820,$C$4:$C1819,$C1820,$P$4:$P1819,1)=0,1,0),0)</f>
        <v>0</v>
      </c>
      <c r="T1820" s="12"/>
    </row>
    <row r="1821" customFormat="false" ht="15" hidden="false" customHeight="false" outlineLevel="0" collapsed="false">
      <c r="A1821" s="20" t="n">
        <v>1817</v>
      </c>
      <c r="B1821" s="12"/>
      <c r="C1821" s="13"/>
      <c r="D1821" s="24"/>
      <c r="E1821" s="12"/>
      <c r="F1821" s="12"/>
      <c r="G1821" s="25"/>
      <c r="H1821" s="25"/>
      <c r="I1821" s="25"/>
      <c r="J1821" s="13"/>
      <c r="K1821" s="13"/>
      <c r="L1821" s="25"/>
      <c r="M1821" s="14" t="str">
        <f aca="false">IF(OR($C1821="",$J1821=""),"",INT(($J1821-$C1821)/365.25))</f>
        <v/>
      </c>
      <c r="N1821" s="14" t="str">
        <f aca="false">IF($M1821="","",IF($M1821&lt;2,"Ha","Yo'q"))</f>
        <v/>
      </c>
      <c r="O1821" s="14" t="str">
        <f aca="false">IF($M1821="","",IF(AND($M1821&gt;=7,$M1821&lt;=17),"Ha","Yo'q"))</f>
        <v/>
      </c>
      <c r="P1821" s="14" t="str">
        <f aca="false">IF(AND($B1821&lt;&gt;"",$J1821&lt;&gt;"",$J1821&lt;=Boshqaruv!$C$10,OR($K1821="",$K1821&gt;Boshqaruv!$C$10),$L1821&lt;&gt;"Tibbiy qarshi ko'rsatma"),1,"")</f>
        <v/>
      </c>
      <c r="Q1821" s="28" t="n">
        <f aca="false">IF(AND($B1821&lt;&gt;"",$J1821&gt;=Boshqaruv!$C$9,$J1821&lt;=Boshqaruv!$C$10),IF(COUNTIFS($B$4:$B1820,$B1821,$C$4:$C1820,$C1821,$J$4:$J1820,"&gt;="&amp;Boshqaruv!$C$9,$J$4:$J1820,"&lt;="&amp;Boshqaruv!$C$10)=0,1,0),0)</f>
        <v>0</v>
      </c>
      <c r="R1821" s="28" t="n">
        <f aca="false">IF(AND($B1821&lt;&gt;"",$J1821&gt;=Boshqaruv!$C$9,$J1821&lt;=Boshqaruv!$C$10,$K1821&lt;&gt;"",$K1821&lt;=Boshqaruv!$C$10),IF(COUNTIFS($B$4:$B1820,$B1821,$C$4:$C1820,$C1821,$J$4:$J1820,"&gt;="&amp;Boshqaruv!$C$9,$J$4:$J1820,"&lt;="&amp;Boshqaruv!$C$10,$K$4:$K1820,"&lt;&gt;",$K$4:$K1820,"&lt;="&amp;Boshqaruv!$C$10)=0,1,0),0)</f>
        <v>0</v>
      </c>
      <c r="S1821" s="28" t="n">
        <f aca="false">IF($P1821=1,IF(COUNTIFS($B$4:$B1820,$B1821,$C$4:$C1820,$C1821,$P$4:$P1820,1)=0,1,0),0)</f>
        <v>0</v>
      </c>
      <c r="T1821" s="12"/>
    </row>
    <row r="1822" customFormat="false" ht="15" hidden="false" customHeight="false" outlineLevel="0" collapsed="false">
      <c r="A1822" s="20" t="n">
        <v>1818</v>
      </c>
      <c r="B1822" s="12"/>
      <c r="C1822" s="13"/>
      <c r="D1822" s="24"/>
      <c r="E1822" s="12"/>
      <c r="F1822" s="12"/>
      <c r="G1822" s="25"/>
      <c r="H1822" s="25"/>
      <c r="I1822" s="25"/>
      <c r="J1822" s="13"/>
      <c r="K1822" s="13"/>
      <c r="L1822" s="25"/>
      <c r="M1822" s="14" t="str">
        <f aca="false">IF(OR($C1822="",$J1822=""),"",INT(($J1822-$C1822)/365.25))</f>
        <v/>
      </c>
      <c r="N1822" s="14" t="str">
        <f aca="false">IF($M1822="","",IF($M1822&lt;2,"Ha","Yo'q"))</f>
        <v/>
      </c>
      <c r="O1822" s="14" t="str">
        <f aca="false">IF($M1822="","",IF(AND($M1822&gt;=7,$M1822&lt;=17),"Ha","Yo'q"))</f>
        <v/>
      </c>
      <c r="P1822" s="14" t="str">
        <f aca="false">IF(AND($B1822&lt;&gt;"",$J1822&lt;&gt;"",$J1822&lt;=Boshqaruv!$C$10,OR($K1822="",$K1822&gt;Boshqaruv!$C$10),$L1822&lt;&gt;"Tibbiy qarshi ko'rsatma"),1,"")</f>
        <v/>
      </c>
      <c r="Q1822" s="28" t="n">
        <f aca="false">IF(AND($B1822&lt;&gt;"",$J1822&gt;=Boshqaruv!$C$9,$J1822&lt;=Boshqaruv!$C$10),IF(COUNTIFS($B$4:$B1821,$B1822,$C$4:$C1821,$C1822,$J$4:$J1821,"&gt;="&amp;Boshqaruv!$C$9,$J$4:$J1821,"&lt;="&amp;Boshqaruv!$C$10)=0,1,0),0)</f>
        <v>0</v>
      </c>
      <c r="R1822" s="28" t="n">
        <f aca="false">IF(AND($B1822&lt;&gt;"",$J1822&gt;=Boshqaruv!$C$9,$J1822&lt;=Boshqaruv!$C$10,$K1822&lt;&gt;"",$K1822&lt;=Boshqaruv!$C$10),IF(COUNTIFS($B$4:$B1821,$B1822,$C$4:$C1821,$C1822,$J$4:$J1821,"&gt;="&amp;Boshqaruv!$C$9,$J$4:$J1821,"&lt;="&amp;Boshqaruv!$C$10,$K$4:$K1821,"&lt;&gt;",$K$4:$K1821,"&lt;="&amp;Boshqaruv!$C$10)=0,1,0),0)</f>
        <v>0</v>
      </c>
      <c r="S1822" s="28" t="n">
        <f aca="false">IF($P1822=1,IF(COUNTIFS($B$4:$B1821,$B1822,$C$4:$C1821,$C1822,$P$4:$P1821,1)=0,1,0),0)</f>
        <v>0</v>
      </c>
      <c r="T1822" s="12"/>
    </row>
    <row r="1823" customFormat="false" ht="15" hidden="false" customHeight="false" outlineLevel="0" collapsed="false">
      <c r="A1823" s="20" t="n">
        <v>1819</v>
      </c>
      <c r="B1823" s="12"/>
      <c r="C1823" s="13"/>
      <c r="D1823" s="24"/>
      <c r="E1823" s="12"/>
      <c r="F1823" s="12"/>
      <c r="G1823" s="25"/>
      <c r="H1823" s="25"/>
      <c r="I1823" s="25"/>
      <c r="J1823" s="13"/>
      <c r="K1823" s="13"/>
      <c r="L1823" s="25"/>
      <c r="M1823" s="14" t="str">
        <f aca="false">IF(OR($C1823="",$J1823=""),"",INT(($J1823-$C1823)/365.25))</f>
        <v/>
      </c>
      <c r="N1823" s="14" t="str">
        <f aca="false">IF($M1823="","",IF($M1823&lt;2,"Ha","Yo'q"))</f>
        <v/>
      </c>
      <c r="O1823" s="14" t="str">
        <f aca="false">IF($M1823="","",IF(AND($M1823&gt;=7,$M1823&lt;=17),"Ha","Yo'q"))</f>
        <v/>
      </c>
      <c r="P1823" s="14" t="str">
        <f aca="false">IF(AND($B1823&lt;&gt;"",$J1823&lt;&gt;"",$J1823&lt;=Boshqaruv!$C$10,OR($K1823="",$K1823&gt;Boshqaruv!$C$10),$L1823&lt;&gt;"Tibbiy qarshi ko'rsatma"),1,"")</f>
        <v/>
      </c>
      <c r="Q1823" s="28" t="n">
        <f aca="false">IF(AND($B1823&lt;&gt;"",$J1823&gt;=Boshqaruv!$C$9,$J1823&lt;=Boshqaruv!$C$10),IF(COUNTIFS($B$4:$B1822,$B1823,$C$4:$C1822,$C1823,$J$4:$J1822,"&gt;="&amp;Boshqaruv!$C$9,$J$4:$J1822,"&lt;="&amp;Boshqaruv!$C$10)=0,1,0),0)</f>
        <v>0</v>
      </c>
      <c r="R1823" s="28" t="n">
        <f aca="false">IF(AND($B1823&lt;&gt;"",$J1823&gt;=Boshqaruv!$C$9,$J1823&lt;=Boshqaruv!$C$10,$K1823&lt;&gt;"",$K1823&lt;=Boshqaruv!$C$10),IF(COUNTIFS($B$4:$B1822,$B1823,$C$4:$C1822,$C1823,$J$4:$J1822,"&gt;="&amp;Boshqaruv!$C$9,$J$4:$J1822,"&lt;="&amp;Boshqaruv!$C$10,$K$4:$K1822,"&lt;&gt;",$K$4:$K1822,"&lt;="&amp;Boshqaruv!$C$10)=0,1,0),0)</f>
        <v>0</v>
      </c>
      <c r="S1823" s="28" t="n">
        <f aca="false">IF($P1823=1,IF(COUNTIFS($B$4:$B1822,$B1823,$C$4:$C1822,$C1823,$P$4:$P1822,1)=0,1,0),0)</f>
        <v>0</v>
      </c>
      <c r="T1823" s="12"/>
    </row>
    <row r="1824" customFormat="false" ht="15" hidden="false" customHeight="false" outlineLevel="0" collapsed="false">
      <c r="A1824" s="20" t="n">
        <v>1820</v>
      </c>
      <c r="B1824" s="12"/>
      <c r="C1824" s="13"/>
      <c r="D1824" s="24"/>
      <c r="E1824" s="12"/>
      <c r="F1824" s="12"/>
      <c r="G1824" s="25"/>
      <c r="H1824" s="25"/>
      <c r="I1824" s="25"/>
      <c r="J1824" s="13"/>
      <c r="K1824" s="13"/>
      <c r="L1824" s="25"/>
      <c r="M1824" s="14" t="str">
        <f aca="false">IF(OR($C1824="",$J1824=""),"",INT(($J1824-$C1824)/365.25))</f>
        <v/>
      </c>
      <c r="N1824" s="14" t="str">
        <f aca="false">IF($M1824="","",IF($M1824&lt;2,"Ha","Yo'q"))</f>
        <v/>
      </c>
      <c r="O1824" s="14" t="str">
        <f aca="false">IF($M1824="","",IF(AND($M1824&gt;=7,$M1824&lt;=17),"Ha","Yo'q"))</f>
        <v/>
      </c>
      <c r="P1824" s="14" t="str">
        <f aca="false">IF(AND($B1824&lt;&gt;"",$J1824&lt;&gt;"",$J1824&lt;=Boshqaruv!$C$10,OR($K1824="",$K1824&gt;Boshqaruv!$C$10),$L1824&lt;&gt;"Tibbiy qarshi ko'rsatma"),1,"")</f>
        <v/>
      </c>
      <c r="Q1824" s="28" t="n">
        <f aca="false">IF(AND($B1824&lt;&gt;"",$J1824&gt;=Boshqaruv!$C$9,$J1824&lt;=Boshqaruv!$C$10),IF(COUNTIFS($B$4:$B1823,$B1824,$C$4:$C1823,$C1824,$J$4:$J1823,"&gt;="&amp;Boshqaruv!$C$9,$J$4:$J1823,"&lt;="&amp;Boshqaruv!$C$10)=0,1,0),0)</f>
        <v>0</v>
      </c>
      <c r="R1824" s="28" t="n">
        <f aca="false">IF(AND($B1824&lt;&gt;"",$J1824&gt;=Boshqaruv!$C$9,$J1824&lt;=Boshqaruv!$C$10,$K1824&lt;&gt;"",$K1824&lt;=Boshqaruv!$C$10),IF(COUNTIFS($B$4:$B1823,$B1824,$C$4:$C1823,$C1824,$J$4:$J1823,"&gt;="&amp;Boshqaruv!$C$9,$J$4:$J1823,"&lt;="&amp;Boshqaruv!$C$10,$K$4:$K1823,"&lt;&gt;",$K$4:$K1823,"&lt;="&amp;Boshqaruv!$C$10)=0,1,0),0)</f>
        <v>0</v>
      </c>
      <c r="S1824" s="28" t="n">
        <f aca="false">IF($P1824=1,IF(COUNTIFS($B$4:$B1823,$B1824,$C$4:$C1823,$C1824,$P$4:$P1823,1)=0,1,0),0)</f>
        <v>0</v>
      </c>
      <c r="T1824" s="12"/>
    </row>
    <row r="1825" customFormat="false" ht="15" hidden="false" customHeight="false" outlineLevel="0" collapsed="false">
      <c r="A1825" s="20" t="n">
        <v>1821</v>
      </c>
      <c r="B1825" s="12"/>
      <c r="C1825" s="13"/>
      <c r="D1825" s="24"/>
      <c r="E1825" s="12"/>
      <c r="F1825" s="12"/>
      <c r="G1825" s="25"/>
      <c r="H1825" s="25"/>
      <c r="I1825" s="25"/>
      <c r="J1825" s="13"/>
      <c r="K1825" s="13"/>
      <c r="L1825" s="25"/>
      <c r="M1825" s="14" t="str">
        <f aca="false">IF(OR($C1825="",$J1825=""),"",INT(($J1825-$C1825)/365.25))</f>
        <v/>
      </c>
      <c r="N1825" s="14" t="str">
        <f aca="false">IF($M1825="","",IF($M1825&lt;2,"Ha","Yo'q"))</f>
        <v/>
      </c>
      <c r="O1825" s="14" t="str">
        <f aca="false">IF($M1825="","",IF(AND($M1825&gt;=7,$M1825&lt;=17),"Ha","Yo'q"))</f>
        <v/>
      </c>
      <c r="P1825" s="14" t="str">
        <f aca="false">IF(AND($B1825&lt;&gt;"",$J1825&lt;&gt;"",$J1825&lt;=Boshqaruv!$C$10,OR($K1825="",$K1825&gt;Boshqaruv!$C$10),$L1825&lt;&gt;"Tibbiy qarshi ko'rsatma"),1,"")</f>
        <v/>
      </c>
      <c r="Q1825" s="28" t="n">
        <f aca="false">IF(AND($B1825&lt;&gt;"",$J1825&gt;=Boshqaruv!$C$9,$J1825&lt;=Boshqaruv!$C$10),IF(COUNTIFS($B$4:$B1824,$B1825,$C$4:$C1824,$C1825,$J$4:$J1824,"&gt;="&amp;Boshqaruv!$C$9,$J$4:$J1824,"&lt;="&amp;Boshqaruv!$C$10)=0,1,0),0)</f>
        <v>0</v>
      </c>
      <c r="R1825" s="28" t="n">
        <f aca="false">IF(AND($B1825&lt;&gt;"",$J1825&gt;=Boshqaruv!$C$9,$J1825&lt;=Boshqaruv!$C$10,$K1825&lt;&gt;"",$K1825&lt;=Boshqaruv!$C$10),IF(COUNTIFS($B$4:$B1824,$B1825,$C$4:$C1824,$C1825,$J$4:$J1824,"&gt;="&amp;Boshqaruv!$C$9,$J$4:$J1824,"&lt;="&amp;Boshqaruv!$C$10,$K$4:$K1824,"&lt;&gt;",$K$4:$K1824,"&lt;="&amp;Boshqaruv!$C$10)=0,1,0),0)</f>
        <v>0</v>
      </c>
      <c r="S1825" s="28" t="n">
        <f aca="false">IF($P1825=1,IF(COUNTIFS($B$4:$B1824,$B1825,$C$4:$C1824,$C1825,$P$4:$P1824,1)=0,1,0),0)</f>
        <v>0</v>
      </c>
      <c r="T1825" s="12"/>
    </row>
    <row r="1826" customFormat="false" ht="15" hidden="false" customHeight="false" outlineLevel="0" collapsed="false">
      <c r="A1826" s="20" t="n">
        <v>1822</v>
      </c>
      <c r="B1826" s="12"/>
      <c r="C1826" s="13"/>
      <c r="D1826" s="24"/>
      <c r="E1826" s="12"/>
      <c r="F1826" s="12"/>
      <c r="G1826" s="25"/>
      <c r="H1826" s="25"/>
      <c r="I1826" s="25"/>
      <c r="J1826" s="13"/>
      <c r="K1826" s="13"/>
      <c r="L1826" s="25"/>
      <c r="M1826" s="14" t="str">
        <f aca="false">IF(OR($C1826="",$J1826=""),"",INT(($J1826-$C1826)/365.25))</f>
        <v/>
      </c>
      <c r="N1826" s="14" t="str">
        <f aca="false">IF($M1826="","",IF($M1826&lt;2,"Ha","Yo'q"))</f>
        <v/>
      </c>
      <c r="O1826" s="14" t="str">
        <f aca="false">IF($M1826="","",IF(AND($M1826&gt;=7,$M1826&lt;=17),"Ha","Yo'q"))</f>
        <v/>
      </c>
      <c r="P1826" s="14" t="str">
        <f aca="false">IF(AND($B1826&lt;&gt;"",$J1826&lt;&gt;"",$J1826&lt;=Boshqaruv!$C$10,OR($K1826="",$K1826&gt;Boshqaruv!$C$10),$L1826&lt;&gt;"Tibbiy qarshi ko'rsatma"),1,"")</f>
        <v/>
      </c>
      <c r="Q1826" s="28" t="n">
        <f aca="false">IF(AND($B1826&lt;&gt;"",$J1826&gt;=Boshqaruv!$C$9,$J1826&lt;=Boshqaruv!$C$10),IF(COUNTIFS($B$4:$B1825,$B1826,$C$4:$C1825,$C1826,$J$4:$J1825,"&gt;="&amp;Boshqaruv!$C$9,$J$4:$J1825,"&lt;="&amp;Boshqaruv!$C$10)=0,1,0),0)</f>
        <v>0</v>
      </c>
      <c r="R1826" s="28" t="n">
        <f aca="false">IF(AND($B1826&lt;&gt;"",$J1826&gt;=Boshqaruv!$C$9,$J1826&lt;=Boshqaruv!$C$10,$K1826&lt;&gt;"",$K1826&lt;=Boshqaruv!$C$10),IF(COUNTIFS($B$4:$B1825,$B1826,$C$4:$C1825,$C1826,$J$4:$J1825,"&gt;="&amp;Boshqaruv!$C$9,$J$4:$J1825,"&lt;="&amp;Boshqaruv!$C$10,$K$4:$K1825,"&lt;&gt;",$K$4:$K1825,"&lt;="&amp;Boshqaruv!$C$10)=0,1,0),0)</f>
        <v>0</v>
      </c>
      <c r="S1826" s="28" t="n">
        <f aca="false">IF($P1826=1,IF(COUNTIFS($B$4:$B1825,$B1826,$C$4:$C1825,$C1826,$P$4:$P1825,1)=0,1,0),0)</f>
        <v>0</v>
      </c>
      <c r="T1826" s="12"/>
    </row>
    <row r="1827" customFormat="false" ht="15" hidden="false" customHeight="false" outlineLevel="0" collapsed="false">
      <c r="A1827" s="20" t="n">
        <v>1823</v>
      </c>
      <c r="B1827" s="12"/>
      <c r="C1827" s="13"/>
      <c r="D1827" s="24"/>
      <c r="E1827" s="12"/>
      <c r="F1827" s="12"/>
      <c r="G1827" s="25"/>
      <c r="H1827" s="25"/>
      <c r="I1827" s="25"/>
      <c r="J1827" s="13"/>
      <c r="K1827" s="13"/>
      <c r="L1827" s="25"/>
      <c r="M1827" s="14" t="str">
        <f aca="false">IF(OR($C1827="",$J1827=""),"",INT(($J1827-$C1827)/365.25))</f>
        <v/>
      </c>
      <c r="N1827" s="14" t="str">
        <f aca="false">IF($M1827="","",IF($M1827&lt;2,"Ha","Yo'q"))</f>
        <v/>
      </c>
      <c r="O1827" s="14" t="str">
        <f aca="false">IF($M1827="","",IF(AND($M1827&gt;=7,$M1827&lt;=17),"Ha","Yo'q"))</f>
        <v/>
      </c>
      <c r="P1827" s="14" t="str">
        <f aca="false">IF(AND($B1827&lt;&gt;"",$J1827&lt;&gt;"",$J1827&lt;=Boshqaruv!$C$10,OR($K1827="",$K1827&gt;Boshqaruv!$C$10),$L1827&lt;&gt;"Tibbiy qarshi ko'rsatma"),1,"")</f>
        <v/>
      </c>
      <c r="Q1827" s="28" t="n">
        <f aca="false">IF(AND($B1827&lt;&gt;"",$J1827&gt;=Boshqaruv!$C$9,$J1827&lt;=Boshqaruv!$C$10),IF(COUNTIFS($B$4:$B1826,$B1827,$C$4:$C1826,$C1827,$J$4:$J1826,"&gt;="&amp;Boshqaruv!$C$9,$J$4:$J1826,"&lt;="&amp;Boshqaruv!$C$10)=0,1,0),0)</f>
        <v>0</v>
      </c>
      <c r="R1827" s="28" t="n">
        <f aca="false">IF(AND($B1827&lt;&gt;"",$J1827&gt;=Boshqaruv!$C$9,$J1827&lt;=Boshqaruv!$C$10,$K1827&lt;&gt;"",$K1827&lt;=Boshqaruv!$C$10),IF(COUNTIFS($B$4:$B1826,$B1827,$C$4:$C1826,$C1827,$J$4:$J1826,"&gt;="&amp;Boshqaruv!$C$9,$J$4:$J1826,"&lt;="&amp;Boshqaruv!$C$10,$K$4:$K1826,"&lt;&gt;",$K$4:$K1826,"&lt;="&amp;Boshqaruv!$C$10)=0,1,0),0)</f>
        <v>0</v>
      </c>
      <c r="S1827" s="28" t="n">
        <f aca="false">IF($P1827=1,IF(COUNTIFS($B$4:$B1826,$B1827,$C$4:$C1826,$C1827,$P$4:$P1826,1)=0,1,0),0)</f>
        <v>0</v>
      </c>
      <c r="T1827" s="12"/>
    </row>
    <row r="1828" customFormat="false" ht="15" hidden="false" customHeight="false" outlineLevel="0" collapsed="false">
      <c r="A1828" s="20" t="n">
        <v>1824</v>
      </c>
      <c r="B1828" s="12"/>
      <c r="C1828" s="13"/>
      <c r="D1828" s="24"/>
      <c r="E1828" s="12"/>
      <c r="F1828" s="12"/>
      <c r="G1828" s="25"/>
      <c r="H1828" s="25"/>
      <c r="I1828" s="25"/>
      <c r="J1828" s="13"/>
      <c r="K1828" s="13"/>
      <c r="L1828" s="25"/>
      <c r="M1828" s="14" t="str">
        <f aca="false">IF(OR($C1828="",$J1828=""),"",INT(($J1828-$C1828)/365.25))</f>
        <v/>
      </c>
      <c r="N1828" s="14" t="str">
        <f aca="false">IF($M1828="","",IF($M1828&lt;2,"Ha","Yo'q"))</f>
        <v/>
      </c>
      <c r="O1828" s="14" t="str">
        <f aca="false">IF($M1828="","",IF(AND($M1828&gt;=7,$M1828&lt;=17),"Ha","Yo'q"))</f>
        <v/>
      </c>
      <c r="P1828" s="14" t="str">
        <f aca="false">IF(AND($B1828&lt;&gt;"",$J1828&lt;&gt;"",$J1828&lt;=Boshqaruv!$C$10,OR($K1828="",$K1828&gt;Boshqaruv!$C$10),$L1828&lt;&gt;"Tibbiy qarshi ko'rsatma"),1,"")</f>
        <v/>
      </c>
      <c r="Q1828" s="28" t="n">
        <f aca="false">IF(AND($B1828&lt;&gt;"",$J1828&gt;=Boshqaruv!$C$9,$J1828&lt;=Boshqaruv!$C$10),IF(COUNTIFS($B$4:$B1827,$B1828,$C$4:$C1827,$C1828,$J$4:$J1827,"&gt;="&amp;Boshqaruv!$C$9,$J$4:$J1827,"&lt;="&amp;Boshqaruv!$C$10)=0,1,0),0)</f>
        <v>0</v>
      </c>
      <c r="R1828" s="28" t="n">
        <f aca="false">IF(AND($B1828&lt;&gt;"",$J1828&gt;=Boshqaruv!$C$9,$J1828&lt;=Boshqaruv!$C$10,$K1828&lt;&gt;"",$K1828&lt;=Boshqaruv!$C$10),IF(COUNTIFS($B$4:$B1827,$B1828,$C$4:$C1827,$C1828,$J$4:$J1827,"&gt;="&amp;Boshqaruv!$C$9,$J$4:$J1827,"&lt;="&amp;Boshqaruv!$C$10,$K$4:$K1827,"&lt;&gt;",$K$4:$K1827,"&lt;="&amp;Boshqaruv!$C$10)=0,1,0),0)</f>
        <v>0</v>
      </c>
      <c r="S1828" s="28" t="n">
        <f aca="false">IF($P1828=1,IF(COUNTIFS($B$4:$B1827,$B1828,$C$4:$C1827,$C1828,$P$4:$P1827,1)=0,1,0),0)</f>
        <v>0</v>
      </c>
      <c r="T1828" s="12"/>
    </row>
    <row r="1829" customFormat="false" ht="15" hidden="false" customHeight="false" outlineLevel="0" collapsed="false">
      <c r="A1829" s="20" t="n">
        <v>1825</v>
      </c>
      <c r="B1829" s="12"/>
      <c r="C1829" s="13"/>
      <c r="D1829" s="24"/>
      <c r="E1829" s="12"/>
      <c r="F1829" s="12"/>
      <c r="G1829" s="25"/>
      <c r="H1829" s="25"/>
      <c r="I1829" s="25"/>
      <c r="J1829" s="13"/>
      <c r="K1829" s="13"/>
      <c r="L1829" s="25"/>
      <c r="M1829" s="14" t="str">
        <f aca="false">IF(OR($C1829="",$J1829=""),"",INT(($J1829-$C1829)/365.25))</f>
        <v/>
      </c>
      <c r="N1829" s="14" t="str">
        <f aca="false">IF($M1829="","",IF($M1829&lt;2,"Ha","Yo'q"))</f>
        <v/>
      </c>
      <c r="O1829" s="14" t="str">
        <f aca="false">IF($M1829="","",IF(AND($M1829&gt;=7,$M1829&lt;=17),"Ha","Yo'q"))</f>
        <v/>
      </c>
      <c r="P1829" s="14" t="str">
        <f aca="false">IF(AND($B1829&lt;&gt;"",$J1829&lt;&gt;"",$J1829&lt;=Boshqaruv!$C$10,OR($K1829="",$K1829&gt;Boshqaruv!$C$10),$L1829&lt;&gt;"Tibbiy qarshi ko'rsatma"),1,"")</f>
        <v/>
      </c>
      <c r="Q1829" s="28" t="n">
        <f aca="false">IF(AND($B1829&lt;&gt;"",$J1829&gt;=Boshqaruv!$C$9,$J1829&lt;=Boshqaruv!$C$10),IF(COUNTIFS($B$4:$B1828,$B1829,$C$4:$C1828,$C1829,$J$4:$J1828,"&gt;="&amp;Boshqaruv!$C$9,$J$4:$J1828,"&lt;="&amp;Boshqaruv!$C$10)=0,1,0),0)</f>
        <v>0</v>
      </c>
      <c r="R1829" s="28" t="n">
        <f aca="false">IF(AND($B1829&lt;&gt;"",$J1829&gt;=Boshqaruv!$C$9,$J1829&lt;=Boshqaruv!$C$10,$K1829&lt;&gt;"",$K1829&lt;=Boshqaruv!$C$10),IF(COUNTIFS($B$4:$B1828,$B1829,$C$4:$C1828,$C1829,$J$4:$J1828,"&gt;="&amp;Boshqaruv!$C$9,$J$4:$J1828,"&lt;="&amp;Boshqaruv!$C$10,$K$4:$K1828,"&lt;&gt;",$K$4:$K1828,"&lt;="&amp;Boshqaruv!$C$10)=0,1,0),0)</f>
        <v>0</v>
      </c>
      <c r="S1829" s="28" t="n">
        <f aca="false">IF($P1829=1,IF(COUNTIFS($B$4:$B1828,$B1829,$C$4:$C1828,$C1829,$P$4:$P1828,1)=0,1,0),0)</f>
        <v>0</v>
      </c>
      <c r="T1829" s="12"/>
    </row>
    <row r="1830" customFormat="false" ht="15" hidden="false" customHeight="false" outlineLevel="0" collapsed="false">
      <c r="A1830" s="20" t="n">
        <v>1826</v>
      </c>
      <c r="B1830" s="12"/>
      <c r="C1830" s="13"/>
      <c r="D1830" s="24"/>
      <c r="E1830" s="12"/>
      <c r="F1830" s="12"/>
      <c r="G1830" s="25"/>
      <c r="H1830" s="25"/>
      <c r="I1830" s="25"/>
      <c r="J1830" s="13"/>
      <c r="K1830" s="13"/>
      <c r="L1830" s="25"/>
      <c r="M1830" s="14" t="str">
        <f aca="false">IF(OR($C1830="",$J1830=""),"",INT(($J1830-$C1830)/365.25))</f>
        <v/>
      </c>
      <c r="N1830" s="14" t="str">
        <f aca="false">IF($M1830="","",IF($M1830&lt;2,"Ha","Yo'q"))</f>
        <v/>
      </c>
      <c r="O1830" s="14" t="str">
        <f aca="false">IF($M1830="","",IF(AND($M1830&gt;=7,$M1830&lt;=17),"Ha","Yo'q"))</f>
        <v/>
      </c>
      <c r="P1830" s="14" t="str">
        <f aca="false">IF(AND($B1830&lt;&gt;"",$J1830&lt;&gt;"",$J1830&lt;=Boshqaruv!$C$10,OR($K1830="",$K1830&gt;Boshqaruv!$C$10),$L1830&lt;&gt;"Tibbiy qarshi ko'rsatma"),1,"")</f>
        <v/>
      </c>
      <c r="Q1830" s="28" t="n">
        <f aca="false">IF(AND($B1830&lt;&gt;"",$J1830&gt;=Boshqaruv!$C$9,$J1830&lt;=Boshqaruv!$C$10),IF(COUNTIFS($B$4:$B1829,$B1830,$C$4:$C1829,$C1830,$J$4:$J1829,"&gt;="&amp;Boshqaruv!$C$9,$J$4:$J1829,"&lt;="&amp;Boshqaruv!$C$10)=0,1,0),0)</f>
        <v>0</v>
      </c>
      <c r="R1830" s="28" t="n">
        <f aca="false">IF(AND($B1830&lt;&gt;"",$J1830&gt;=Boshqaruv!$C$9,$J1830&lt;=Boshqaruv!$C$10,$K1830&lt;&gt;"",$K1830&lt;=Boshqaruv!$C$10),IF(COUNTIFS($B$4:$B1829,$B1830,$C$4:$C1829,$C1830,$J$4:$J1829,"&gt;="&amp;Boshqaruv!$C$9,$J$4:$J1829,"&lt;="&amp;Boshqaruv!$C$10,$K$4:$K1829,"&lt;&gt;",$K$4:$K1829,"&lt;="&amp;Boshqaruv!$C$10)=0,1,0),0)</f>
        <v>0</v>
      </c>
      <c r="S1830" s="28" t="n">
        <f aca="false">IF($P1830=1,IF(COUNTIFS($B$4:$B1829,$B1830,$C$4:$C1829,$C1830,$P$4:$P1829,1)=0,1,0),0)</f>
        <v>0</v>
      </c>
      <c r="T1830" s="12"/>
    </row>
    <row r="1831" customFormat="false" ht="15" hidden="false" customHeight="false" outlineLevel="0" collapsed="false">
      <c r="A1831" s="20" t="n">
        <v>1827</v>
      </c>
      <c r="B1831" s="12"/>
      <c r="C1831" s="13"/>
      <c r="D1831" s="24"/>
      <c r="E1831" s="12"/>
      <c r="F1831" s="12"/>
      <c r="G1831" s="25"/>
      <c r="H1831" s="25"/>
      <c r="I1831" s="25"/>
      <c r="J1831" s="13"/>
      <c r="K1831" s="13"/>
      <c r="L1831" s="25"/>
      <c r="M1831" s="14" t="str">
        <f aca="false">IF(OR($C1831="",$J1831=""),"",INT(($J1831-$C1831)/365.25))</f>
        <v/>
      </c>
      <c r="N1831" s="14" t="str">
        <f aca="false">IF($M1831="","",IF($M1831&lt;2,"Ha","Yo'q"))</f>
        <v/>
      </c>
      <c r="O1831" s="14" t="str">
        <f aca="false">IF($M1831="","",IF(AND($M1831&gt;=7,$M1831&lt;=17),"Ha","Yo'q"))</f>
        <v/>
      </c>
      <c r="P1831" s="14" t="str">
        <f aca="false">IF(AND($B1831&lt;&gt;"",$J1831&lt;&gt;"",$J1831&lt;=Boshqaruv!$C$10,OR($K1831="",$K1831&gt;Boshqaruv!$C$10),$L1831&lt;&gt;"Tibbiy qarshi ko'rsatma"),1,"")</f>
        <v/>
      </c>
      <c r="Q1831" s="28" t="n">
        <f aca="false">IF(AND($B1831&lt;&gt;"",$J1831&gt;=Boshqaruv!$C$9,$J1831&lt;=Boshqaruv!$C$10),IF(COUNTIFS($B$4:$B1830,$B1831,$C$4:$C1830,$C1831,$J$4:$J1830,"&gt;="&amp;Boshqaruv!$C$9,$J$4:$J1830,"&lt;="&amp;Boshqaruv!$C$10)=0,1,0),0)</f>
        <v>0</v>
      </c>
      <c r="R1831" s="28" t="n">
        <f aca="false">IF(AND($B1831&lt;&gt;"",$J1831&gt;=Boshqaruv!$C$9,$J1831&lt;=Boshqaruv!$C$10,$K1831&lt;&gt;"",$K1831&lt;=Boshqaruv!$C$10),IF(COUNTIFS($B$4:$B1830,$B1831,$C$4:$C1830,$C1831,$J$4:$J1830,"&gt;="&amp;Boshqaruv!$C$9,$J$4:$J1830,"&lt;="&amp;Boshqaruv!$C$10,$K$4:$K1830,"&lt;&gt;",$K$4:$K1830,"&lt;="&amp;Boshqaruv!$C$10)=0,1,0),0)</f>
        <v>0</v>
      </c>
      <c r="S1831" s="28" t="n">
        <f aca="false">IF($P1831=1,IF(COUNTIFS($B$4:$B1830,$B1831,$C$4:$C1830,$C1831,$P$4:$P1830,1)=0,1,0),0)</f>
        <v>0</v>
      </c>
      <c r="T1831" s="12"/>
    </row>
    <row r="1832" customFormat="false" ht="15" hidden="false" customHeight="false" outlineLevel="0" collapsed="false">
      <c r="A1832" s="20" t="n">
        <v>1828</v>
      </c>
      <c r="B1832" s="12"/>
      <c r="C1832" s="13"/>
      <c r="D1832" s="24"/>
      <c r="E1832" s="12"/>
      <c r="F1832" s="12"/>
      <c r="G1832" s="25"/>
      <c r="H1832" s="25"/>
      <c r="I1832" s="25"/>
      <c r="J1832" s="13"/>
      <c r="K1832" s="13"/>
      <c r="L1832" s="25"/>
      <c r="M1832" s="14" t="str">
        <f aca="false">IF(OR($C1832="",$J1832=""),"",INT(($J1832-$C1832)/365.25))</f>
        <v/>
      </c>
      <c r="N1832" s="14" t="str">
        <f aca="false">IF($M1832="","",IF($M1832&lt;2,"Ha","Yo'q"))</f>
        <v/>
      </c>
      <c r="O1832" s="14" t="str">
        <f aca="false">IF($M1832="","",IF(AND($M1832&gt;=7,$M1832&lt;=17),"Ha","Yo'q"))</f>
        <v/>
      </c>
      <c r="P1832" s="14" t="str">
        <f aca="false">IF(AND($B1832&lt;&gt;"",$J1832&lt;&gt;"",$J1832&lt;=Boshqaruv!$C$10,OR($K1832="",$K1832&gt;Boshqaruv!$C$10),$L1832&lt;&gt;"Tibbiy qarshi ko'rsatma"),1,"")</f>
        <v/>
      </c>
      <c r="Q1832" s="28" t="n">
        <f aca="false">IF(AND($B1832&lt;&gt;"",$J1832&gt;=Boshqaruv!$C$9,$J1832&lt;=Boshqaruv!$C$10),IF(COUNTIFS($B$4:$B1831,$B1832,$C$4:$C1831,$C1832,$J$4:$J1831,"&gt;="&amp;Boshqaruv!$C$9,$J$4:$J1831,"&lt;="&amp;Boshqaruv!$C$10)=0,1,0),0)</f>
        <v>0</v>
      </c>
      <c r="R1832" s="28" t="n">
        <f aca="false">IF(AND($B1832&lt;&gt;"",$J1832&gt;=Boshqaruv!$C$9,$J1832&lt;=Boshqaruv!$C$10,$K1832&lt;&gt;"",$K1832&lt;=Boshqaruv!$C$10),IF(COUNTIFS($B$4:$B1831,$B1832,$C$4:$C1831,$C1832,$J$4:$J1831,"&gt;="&amp;Boshqaruv!$C$9,$J$4:$J1831,"&lt;="&amp;Boshqaruv!$C$10,$K$4:$K1831,"&lt;&gt;",$K$4:$K1831,"&lt;="&amp;Boshqaruv!$C$10)=0,1,0),0)</f>
        <v>0</v>
      </c>
      <c r="S1832" s="28" t="n">
        <f aca="false">IF($P1832=1,IF(COUNTIFS($B$4:$B1831,$B1832,$C$4:$C1831,$C1832,$P$4:$P1831,1)=0,1,0),0)</f>
        <v>0</v>
      </c>
      <c r="T1832" s="12"/>
    </row>
    <row r="1833" customFormat="false" ht="15" hidden="false" customHeight="false" outlineLevel="0" collapsed="false">
      <c r="A1833" s="20" t="n">
        <v>1829</v>
      </c>
      <c r="B1833" s="12"/>
      <c r="C1833" s="13"/>
      <c r="D1833" s="24"/>
      <c r="E1833" s="12"/>
      <c r="F1833" s="12"/>
      <c r="G1833" s="25"/>
      <c r="H1833" s="25"/>
      <c r="I1833" s="25"/>
      <c r="J1833" s="13"/>
      <c r="K1833" s="13"/>
      <c r="L1833" s="25"/>
      <c r="M1833" s="14" t="str">
        <f aca="false">IF(OR($C1833="",$J1833=""),"",INT(($J1833-$C1833)/365.25))</f>
        <v/>
      </c>
      <c r="N1833" s="14" t="str">
        <f aca="false">IF($M1833="","",IF($M1833&lt;2,"Ha","Yo'q"))</f>
        <v/>
      </c>
      <c r="O1833" s="14" t="str">
        <f aca="false">IF($M1833="","",IF(AND($M1833&gt;=7,$M1833&lt;=17),"Ha","Yo'q"))</f>
        <v/>
      </c>
      <c r="P1833" s="14" t="str">
        <f aca="false">IF(AND($B1833&lt;&gt;"",$J1833&lt;&gt;"",$J1833&lt;=Boshqaruv!$C$10,OR($K1833="",$K1833&gt;Boshqaruv!$C$10),$L1833&lt;&gt;"Tibbiy qarshi ko'rsatma"),1,"")</f>
        <v/>
      </c>
      <c r="Q1833" s="28" t="n">
        <f aca="false">IF(AND($B1833&lt;&gt;"",$J1833&gt;=Boshqaruv!$C$9,$J1833&lt;=Boshqaruv!$C$10),IF(COUNTIFS($B$4:$B1832,$B1833,$C$4:$C1832,$C1833,$J$4:$J1832,"&gt;="&amp;Boshqaruv!$C$9,$J$4:$J1832,"&lt;="&amp;Boshqaruv!$C$10)=0,1,0),0)</f>
        <v>0</v>
      </c>
      <c r="R1833" s="28" t="n">
        <f aca="false">IF(AND($B1833&lt;&gt;"",$J1833&gt;=Boshqaruv!$C$9,$J1833&lt;=Boshqaruv!$C$10,$K1833&lt;&gt;"",$K1833&lt;=Boshqaruv!$C$10),IF(COUNTIFS($B$4:$B1832,$B1833,$C$4:$C1832,$C1833,$J$4:$J1832,"&gt;="&amp;Boshqaruv!$C$9,$J$4:$J1832,"&lt;="&amp;Boshqaruv!$C$10,$K$4:$K1832,"&lt;&gt;",$K$4:$K1832,"&lt;="&amp;Boshqaruv!$C$10)=0,1,0),0)</f>
        <v>0</v>
      </c>
      <c r="S1833" s="28" t="n">
        <f aca="false">IF($P1833=1,IF(COUNTIFS($B$4:$B1832,$B1833,$C$4:$C1832,$C1833,$P$4:$P1832,1)=0,1,0),0)</f>
        <v>0</v>
      </c>
      <c r="T1833" s="12"/>
    </row>
    <row r="1834" customFormat="false" ht="15" hidden="false" customHeight="false" outlineLevel="0" collapsed="false">
      <c r="A1834" s="20" t="n">
        <v>1830</v>
      </c>
      <c r="B1834" s="12"/>
      <c r="C1834" s="13"/>
      <c r="D1834" s="24"/>
      <c r="E1834" s="12"/>
      <c r="F1834" s="12"/>
      <c r="G1834" s="25"/>
      <c r="H1834" s="25"/>
      <c r="I1834" s="25"/>
      <c r="J1834" s="13"/>
      <c r="K1834" s="13"/>
      <c r="L1834" s="25"/>
      <c r="M1834" s="14" t="str">
        <f aca="false">IF(OR($C1834="",$J1834=""),"",INT(($J1834-$C1834)/365.25))</f>
        <v/>
      </c>
      <c r="N1834" s="14" t="str">
        <f aca="false">IF($M1834="","",IF($M1834&lt;2,"Ha","Yo'q"))</f>
        <v/>
      </c>
      <c r="O1834" s="14" t="str">
        <f aca="false">IF($M1834="","",IF(AND($M1834&gt;=7,$M1834&lt;=17),"Ha","Yo'q"))</f>
        <v/>
      </c>
      <c r="P1834" s="14" t="str">
        <f aca="false">IF(AND($B1834&lt;&gt;"",$J1834&lt;&gt;"",$J1834&lt;=Boshqaruv!$C$10,OR($K1834="",$K1834&gt;Boshqaruv!$C$10),$L1834&lt;&gt;"Tibbiy qarshi ko'rsatma"),1,"")</f>
        <v/>
      </c>
      <c r="Q1834" s="28" t="n">
        <f aca="false">IF(AND($B1834&lt;&gt;"",$J1834&gt;=Boshqaruv!$C$9,$J1834&lt;=Boshqaruv!$C$10),IF(COUNTIFS($B$4:$B1833,$B1834,$C$4:$C1833,$C1834,$J$4:$J1833,"&gt;="&amp;Boshqaruv!$C$9,$J$4:$J1833,"&lt;="&amp;Boshqaruv!$C$10)=0,1,0),0)</f>
        <v>0</v>
      </c>
      <c r="R1834" s="28" t="n">
        <f aca="false">IF(AND($B1834&lt;&gt;"",$J1834&gt;=Boshqaruv!$C$9,$J1834&lt;=Boshqaruv!$C$10,$K1834&lt;&gt;"",$K1834&lt;=Boshqaruv!$C$10),IF(COUNTIFS($B$4:$B1833,$B1834,$C$4:$C1833,$C1834,$J$4:$J1833,"&gt;="&amp;Boshqaruv!$C$9,$J$4:$J1833,"&lt;="&amp;Boshqaruv!$C$10,$K$4:$K1833,"&lt;&gt;",$K$4:$K1833,"&lt;="&amp;Boshqaruv!$C$10)=0,1,0),0)</f>
        <v>0</v>
      </c>
      <c r="S1834" s="28" t="n">
        <f aca="false">IF($P1834=1,IF(COUNTIFS($B$4:$B1833,$B1834,$C$4:$C1833,$C1834,$P$4:$P1833,1)=0,1,0),0)</f>
        <v>0</v>
      </c>
      <c r="T1834" s="12"/>
    </row>
    <row r="1835" customFormat="false" ht="15" hidden="false" customHeight="false" outlineLevel="0" collapsed="false">
      <c r="A1835" s="20" t="n">
        <v>1831</v>
      </c>
      <c r="B1835" s="12"/>
      <c r="C1835" s="13"/>
      <c r="D1835" s="24"/>
      <c r="E1835" s="12"/>
      <c r="F1835" s="12"/>
      <c r="G1835" s="25"/>
      <c r="H1835" s="25"/>
      <c r="I1835" s="25"/>
      <c r="J1835" s="13"/>
      <c r="K1835" s="13"/>
      <c r="L1835" s="25"/>
      <c r="M1835" s="14" t="str">
        <f aca="false">IF(OR($C1835="",$J1835=""),"",INT(($J1835-$C1835)/365.25))</f>
        <v/>
      </c>
      <c r="N1835" s="14" t="str">
        <f aca="false">IF($M1835="","",IF($M1835&lt;2,"Ha","Yo'q"))</f>
        <v/>
      </c>
      <c r="O1835" s="14" t="str">
        <f aca="false">IF($M1835="","",IF(AND($M1835&gt;=7,$M1835&lt;=17),"Ha","Yo'q"))</f>
        <v/>
      </c>
      <c r="P1835" s="14" t="str">
        <f aca="false">IF(AND($B1835&lt;&gt;"",$J1835&lt;&gt;"",$J1835&lt;=Boshqaruv!$C$10,OR($K1835="",$K1835&gt;Boshqaruv!$C$10),$L1835&lt;&gt;"Tibbiy qarshi ko'rsatma"),1,"")</f>
        <v/>
      </c>
      <c r="Q1835" s="28" t="n">
        <f aca="false">IF(AND($B1835&lt;&gt;"",$J1835&gt;=Boshqaruv!$C$9,$J1835&lt;=Boshqaruv!$C$10),IF(COUNTIFS($B$4:$B1834,$B1835,$C$4:$C1834,$C1835,$J$4:$J1834,"&gt;="&amp;Boshqaruv!$C$9,$J$4:$J1834,"&lt;="&amp;Boshqaruv!$C$10)=0,1,0),0)</f>
        <v>0</v>
      </c>
      <c r="R1835" s="28" t="n">
        <f aca="false">IF(AND($B1835&lt;&gt;"",$J1835&gt;=Boshqaruv!$C$9,$J1835&lt;=Boshqaruv!$C$10,$K1835&lt;&gt;"",$K1835&lt;=Boshqaruv!$C$10),IF(COUNTIFS($B$4:$B1834,$B1835,$C$4:$C1834,$C1835,$J$4:$J1834,"&gt;="&amp;Boshqaruv!$C$9,$J$4:$J1834,"&lt;="&amp;Boshqaruv!$C$10,$K$4:$K1834,"&lt;&gt;",$K$4:$K1834,"&lt;="&amp;Boshqaruv!$C$10)=0,1,0),0)</f>
        <v>0</v>
      </c>
      <c r="S1835" s="28" t="n">
        <f aca="false">IF($P1835=1,IF(COUNTIFS($B$4:$B1834,$B1835,$C$4:$C1834,$C1835,$P$4:$P1834,1)=0,1,0),0)</f>
        <v>0</v>
      </c>
      <c r="T1835" s="12"/>
    </row>
    <row r="1836" customFormat="false" ht="15" hidden="false" customHeight="false" outlineLevel="0" collapsed="false">
      <c r="A1836" s="20" t="n">
        <v>1832</v>
      </c>
      <c r="B1836" s="12"/>
      <c r="C1836" s="13"/>
      <c r="D1836" s="24"/>
      <c r="E1836" s="12"/>
      <c r="F1836" s="12"/>
      <c r="G1836" s="25"/>
      <c r="H1836" s="25"/>
      <c r="I1836" s="25"/>
      <c r="J1836" s="13"/>
      <c r="K1836" s="13"/>
      <c r="L1836" s="25"/>
      <c r="M1836" s="14" t="str">
        <f aca="false">IF(OR($C1836="",$J1836=""),"",INT(($J1836-$C1836)/365.25))</f>
        <v/>
      </c>
      <c r="N1836" s="14" t="str">
        <f aca="false">IF($M1836="","",IF($M1836&lt;2,"Ha","Yo'q"))</f>
        <v/>
      </c>
      <c r="O1836" s="14" t="str">
        <f aca="false">IF($M1836="","",IF(AND($M1836&gt;=7,$M1836&lt;=17),"Ha","Yo'q"))</f>
        <v/>
      </c>
      <c r="P1836" s="14" t="str">
        <f aca="false">IF(AND($B1836&lt;&gt;"",$J1836&lt;&gt;"",$J1836&lt;=Boshqaruv!$C$10,OR($K1836="",$K1836&gt;Boshqaruv!$C$10),$L1836&lt;&gt;"Tibbiy qarshi ko'rsatma"),1,"")</f>
        <v/>
      </c>
      <c r="Q1836" s="28" t="n">
        <f aca="false">IF(AND($B1836&lt;&gt;"",$J1836&gt;=Boshqaruv!$C$9,$J1836&lt;=Boshqaruv!$C$10),IF(COUNTIFS($B$4:$B1835,$B1836,$C$4:$C1835,$C1836,$J$4:$J1835,"&gt;="&amp;Boshqaruv!$C$9,$J$4:$J1835,"&lt;="&amp;Boshqaruv!$C$10)=0,1,0),0)</f>
        <v>0</v>
      </c>
      <c r="R1836" s="28" t="n">
        <f aca="false">IF(AND($B1836&lt;&gt;"",$J1836&gt;=Boshqaruv!$C$9,$J1836&lt;=Boshqaruv!$C$10,$K1836&lt;&gt;"",$K1836&lt;=Boshqaruv!$C$10),IF(COUNTIFS($B$4:$B1835,$B1836,$C$4:$C1835,$C1836,$J$4:$J1835,"&gt;="&amp;Boshqaruv!$C$9,$J$4:$J1835,"&lt;="&amp;Boshqaruv!$C$10,$K$4:$K1835,"&lt;&gt;",$K$4:$K1835,"&lt;="&amp;Boshqaruv!$C$10)=0,1,0),0)</f>
        <v>0</v>
      </c>
      <c r="S1836" s="28" t="n">
        <f aca="false">IF($P1836=1,IF(COUNTIFS($B$4:$B1835,$B1836,$C$4:$C1835,$C1836,$P$4:$P1835,1)=0,1,0),0)</f>
        <v>0</v>
      </c>
      <c r="T1836" s="12"/>
    </row>
    <row r="1837" customFormat="false" ht="15" hidden="false" customHeight="false" outlineLevel="0" collapsed="false">
      <c r="A1837" s="20" t="n">
        <v>1833</v>
      </c>
      <c r="B1837" s="12"/>
      <c r="C1837" s="13"/>
      <c r="D1837" s="24"/>
      <c r="E1837" s="12"/>
      <c r="F1837" s="12"/>
      <c r="G1837" s="25"/>
      <c r="H1837" s="25"/>
      <c r="I1837" s="25"/>
      <c r="J1837" s="13"/>
      <c r="K1837" s="13"/>
      <c r="L1837" s="25"/>
      <c r="M1837" s="14" t="str">
        <f aca="false">IF(OR($C1837="",$J1837=""),"",INT(($J1837-$C1837)/365.25))</f>
        <v/>
      </c>
      <c r="N1837" s="14" t="str">
        <f aca="false">IF($M1837="","",IF($M1837&lt;2,"Ha","Yo'q"))</f>
        <v/>
      </c>
      <c r="O1837" s="14" t="str">
        <f aca="false">IF($M1837="","",IF(AND($M1837&gt;=7,$M1837&lt;=17),"Ha","Yo'q"))</f>
        <v/>
      </c>
      <c r="P1837" s="14" t="str">
        <f aca="false">IF(AND($B1837&lt;&gt;"",$J1837&lt;&gt;"",$J1837&lt;=Boshqaruv!$C$10,OR($K1837="",$K1837&gt;Boshqaruv!$C$10),$L1837&lt;&gt;"Tibbiy qarshi ko'rsatma"),1,"")</f>
        <v/>
      </c>
      <c r="Q1837" s="28" t="n">
        <f aca="false">IF(AND($B1837&lt;&gt;"",$J1837&gt;=Boshqaruv!$C$9,$J1837&lt;=Boshqaruv!$C$10),IF(COUNTIFS($B$4:$B1836,$B1837,$C$4:$C1836,$C1837,$J$4:$J1836,"&gt;="&amp;Boshqaruv!$C$9,$J$4:$J1836,"&lt;="&amp;Boshqaruv!$C$10)=0,1,0),0)</f>
        <v>0</v>
      </c>
      <c r="R1837" s="28" t="n">
        <f aca="false">IF(AND($B1837&lt;&gt;"",$J1837&gt;=Boshqaruv!$C$9,$J1837&lt;=Boshqaruv!$C$10,$K1837&lt;&gt;"",$K1837&lt;=Boshqaruv!$C$10),IF(COUNTIFS($B$4:$B1836,$B1837,$C$4:$C1836,$C1837,$J$4:$J1836,"&gt;="&amp;Boshqaruv!$C$9,$J$4:$J1836,"&lt;="&amp;Boshqaruv!$C$10,$K$4:$K1836,"&lt;&gt;",$K$4:$K1836,"&lt;="&amp;Boshqaruv!$C$10)=0,1,0),0)</f>
        <v>0</v>
      </c>
      <c r="S1837" s="28" t="n">
        <f aca="false">IF($P1837=1,IF(COUNTIFS($B$4:$B1836,$B1837,$C$4:$C1836,$C1837,$P$4:$P1836,1)=0,1,0),0)</f>
        <v>0</v>
      </c>
      <c r="T1837" s="12"/>
    </row>
    <row r="1838" customFormat="false" ht="15" hidden="false" customHeight="false" outlineLevel="0" collapsed="false">
      <c r="A1838" s="20" t="n">
        <v>1834</v>
      </c>
      <c r="B1838" s="12"/>
      <c r="C1838" s="13"/>
      <c r="D1838" s="24"/>
      <c r="E1838" s="12"/>
      <c r="F1838" s="12"/>
      <c r="G1838" s="25"/>
      <c r="H1838" s="25"/>
      <c r="I1838" s="25"/>
      <c r="J1838" s="13"/>
      <c r="K1838" s="13"/>
      <c r="L1838" s="25"/>
      <c r="M1838" s="14" t="str">
        <f aca="false">IF(OR($C1838="",$J1838=""),"",INT(($J1838-$C1838)/365.25))</f>
        <v/>
      </c>
      <c r="N1838" s="14" t="str">
        <f aca="false">IF($M1838="","",IF($M1838&lt;2,"Ha","Yo'q"))</f>
        <v/>
      </c>
      <c r="O1838" s="14" t="str">
        <f aca="false">IF($M1838="","",IF(AND($M1838&gt;=7,$M1838&lt;=17),"Ha","Yo'q"))</f>
        <v/>
      </c>
      <c r="P1838" s="14" t="str">
        <f aca="false">IF(AND($B1838&lt;&gt;"",$J1838&lt;&gt;"",$J1838&lt;=Boshqaruv!$C$10,OR($K1838="",$K1838&gt;Boshqaruv!$C$10),$L1838&lt;&gt;"Tibbiy qarshi ko'rsatma"),1,"")</f>
        <v/>
      </c>
      <c r="Q1838" s="28" t="n">
        <f aca="false">IF(AND($B1838&lt;&gt;"",$J1838&gt;=Boshqaruv!$C$9,$J1838&lt;=Boshqaruv!$C$10),IF(COUNTIFS($B$4:$B1837,$B1838,$C$4:$C1837,$C1838,$J$4:$J1837,"&gt;="&amp;Boshqaruv!$C$9,$J$4:$J1837,"&lt;="&amp;Boshqaruv!$C$10)=0,1,0),0)</f>
        <v>0</v>
      </c>
      <c r="R1838" s="28" t="n">
        <f aca="false">IF(AND($B1838&lt;&gt;"",$J1838&gt;=Boshqaruv!$C$9,$J1838&lt;=Boshqaruv!$C$10,$K1838&lt;&gt;"",$K1838&lt;=Boshqaruv!$C$10),IF(COUNTIFS($B$4:$B1837,$B1838,$C$4:$C1837,$C1838,$J$4:$J1837,"&gt;="&amp;Boshqaruv!$C$9,$J$4:$J1837,"&lt;="&amp;Boshqaruv!$C$10,$K$4:$K1837,"&lt;&gt;",$K$4:$K1837,"&lt;="&amp;Boshqaruv!$C$10)=0,1,0),0)</f>
        <v>0</v>
      </c>
      <c r="S1838" s="28" t="n">
        <f aca="false">IF($P1838=1,IF(COUNTIFS($B$4:$B1837,$B1838,$C$4:$C1837,$C1838,$P$4:$P1837,1)=0,1,0),0)</f>
        <v>0</v>
      </c>
      <c r="T1838" s="12"/>
    </row>
    <row r="1839" customFormat="false" ht="15" hidden="false" customHeight="false" outlineLevel="0" collapsed="false">
      <c r="A1839" s="20" t="n">
        <v>1835</v>
      </c>
      <c r="B1839" s="12"/>
      <c r="C1839" s="13"/>
      <c r="D1839" s="24"/>
      <c r="E1839" s="12"/>
      <c r="F1839" s="12"/>
      <c r="G1839" s="25"/>
      <c r="H1839" s="25"/>
      <c r="I1839" s="25"/>
      <c r="J1839" s="13"/>
      <c r="K1839" s="13"/>
      <c r="L1839" s="25"/>
      <c r="M1839" s="14" t="str">
        <f aca="false">IF(OR($C1839="",$J1839=""),"",INT(($J1839-$C1839)/365.25))</f>
        <v/>
      </c>
      <c r="N1839" s="14" t="str">
        <f aca="false">IF($M1839="","",IF($M1839&lt;2,"Ha","Yo'q"))</f>
        <v/>
      </c>
      <c r="O1839" s="14" t="str">
        <f aca="false">IF($M1839="","",IF(AND($M1839&gt;=7,$M1839&lt;=17),"Ha","Yo'q"))</f>
        <v/>
      </c>
      <c r="P1839" s="14" t="str">
        <f aca="false">IF(AND($B1839&lt;&gt;"",$J1839&lt;&gt;"",$J1839&lt;=Boshqaruv!$C$10,OR($K1839="",$K1839&gt;Boshqaruv!$C$10),$L1839&lt;&gt;"Tibbiy qarshi ko'rsatma"),1,"")</f>
        <v/>
      </c>
      <c r="Q1839" s="28" t="n">
        <f aca="false">IF(AND($B1839&lt;&gt;"",$J1839&gt;=Boshqaruv!$C$9,$J1839&lt;=Boshqaruv!$C$10),IF(COUNTIFS($B$4:$B1838,$B1839,$C$4:$C1838,$C1839,$J$4:$J1838,"&gt;="&amp;Boshqaruv!$C$9,$J$4:$J1838,"&lt;="&amp;Boshqaruv!$C$10)=0,1,0),0)</f>
        <v>0</v>
      </c>
      <c r="R1839" s="28" t="n">
        <f aca="false">IF(AND($B1839&lt;&gt;"",$J1839&gt;=Boshqaruv!$C$9,$J1839&lt;=Boshqaruv!$C$10,$K1839&lt;&gt;"",$K1839&lt;=Boshqaruv!$C$10),IF(COUNTIFS($B$4:$B1838,$B1839,$C$4:$C1838,$C1839,$J$4:$J1838,"&gt;="&amp;Boshqaruv!$C$9,$J$4:$J1838,"&lt;="&amp;Boshqaruv!$C$10,$K$4:$K1838,"&lt;&gt;",$K$4:$K1838,"&lt;="&amp;Boshqaruv!$C$10)=0,1,0),0)</f>
        <v>0</v>
      </c>
      <c r="S1839" s="28" t="n">
        <f aca="false">IF($P1839=1,IF(COUNTIFS($B$4:$B1838,$B1839,$C$4:$C1838,$C1839,$P$4:$P1838,1)=0,1,0),0)</f>
        <v>0</v>
      </c>
      <c r="T1839" s="12"/>
    </row>
    <row r="1840" customFormat="false" ht="15" hidden="false" customHeight="false" outlineLevel="0" collapsed="false">
      <c r="A1840" s="20" t="n">
        <v>1836</v>
      </c>
      <c r="B1840" s="12"/>
      <c r="C1840" s="13"/>
      <c r="D1840" s="24"/>
      <c r="E1840" s="12"/>
      <c r="F1840" s="12"/>
      <c r="G1840" s="25"/>
      <c r="H1840" s="25"/>
      <c r="I1840" s="25"/>
      <c r="J1840" s="13"/>
      <c r="K1840" s="13"/>
      <c r="L1840" s="25"/>
      <c r="M1840" s="14" t="str">
        <f aca="false">IF(OR($C1840="",$J1840=""),"",INT(($J1840-$C1840)/365.25))</f>
        <v/>
      </c>
      <c r="N1840" s="14" t="str">
        <f aca="false">IF($M1840="","",IF($M1840&lt;2,"Ha","Yo'q"))</f>
        <v/>
      </c>
      <c r="O1840" s="14" t="str">
        <f aca="false">IF($M1840="","",IF(AND($M1840&gt;=7,$M1840&lt;=17),"Ha","Yo'q"))</f>
        <v/>
      </c>
      <c r="P1840" s="14" t="str">
        <f aca="false">IF(AND($B1840&lt;&gt;"",$J1840&lt;&gt;"",$J1840&lt;=Boshqaruv!$C$10,OR($K1840="",$K1840&gt;Boshqaruv!$C$10),$L1840&lt;&gt;"Tibbiy qarshi ko'rsatma"),1,"")</f>
        <v/>
      </c>
      <c r="Q1840" s="28" t="n">
        <f aca="false">IF(AND($B1840&lt;&gt;"",$J1840&gt;=Boshqaruv!$C$9,$J1840&lt;=Boshqaruv!$C$10),IF(COUNTIFS($B$4:$B1839,$B1840,$C$4:$C1839,$C1840,$J$4:$J1839,"&gt;="&amp;Boshqaruv!$C$9,$J$4:$J1839,"&lt;="&amp;Boshqaruv!$C$10)=0,1,0),0)</f>
        <v>0</v>
      </c>
      <c r="R1840" s="28" t="n">
        <f aca="false">IF(AND($B1840&lt;&gt;"",$J1840&gt;=Boshqaruv!$C$9,$J1840&lt;=Boshqaruv!$C$10,$K1840&lt;&gt;"",$K1840&lt;=Boshqaruv!$C$10),IF(COUNTIFS($B$4:$B1839,$B1840,$C$4:$C1839,$C1840,$J$4:$J1839,"&gt;="&amp;Boshqaruv!$C$9,$J$4:$J1839,"&lt;="&amp;Boshqaruv!$C$10,$K$4:$K1839,"&lt;&gt;",$K$4:$K1839,"&lt;="&amp;Boshqaruv!$C$10)=0,1,0),0)</f>
        <v>0</v>
      </c>
      <c r="S1840" s="28" t="n">
        <f aca="false">IF($P1840=1,IF(COUNTIFS($B$4:$B1839,$B1840,$C$4:$C1839,$C1840,$P$4:$P1839,1)=0,1,0),0)</f>
        <v>0</v>
      </c>
      <c r="T1840" s="12"/>
    </row>
    <row r="1841" customFormat="false" ht="15" hidden="false" customHeight="false" outlineLevel="0" collapsed="false">
      <c r="A1841" s="20" t="n">
        <v>1837</v>
      </c>
      <c r="B1841" s="12"/>
      <c r="C1841" s="13"/>
      <c r="D1841" s="24"/>
      <c r="E1841" s="12"/>
      <c r="F1841" s="12"/>
      <c r="G1841" s="25"/>
      <c r="H1841" s="25"/>
      <c r="I1841" s="25"/>
      <c r="J1841" s="13"/>
      <c r="K1841" s="13"/>
      <c r="L1841" s="25"/>
      <c r="M1841" s="14" t="str">
        <f aca="false">IF(OR($C1841="",$J1841=""),"",INT(($J1841-$C1841)/365.25))</f>
        <v/>
      </c>
      <c r="N1841" s="14" t="str">
        <f aca="false">IF($M1841="","",IF($M1841&lt;2,"Ha","Yo'q"))</f>
        <v/>
      </c>
      <c r="O1841" s="14" t="str">
        <f aca="false">IF($M1841="","",IF(AND($M1841&gt;=7,$M1841&lt;=17),"Ha","Yo'q"))</f>
        <v/>
      </c>
      <c r="P1841" s="14" t="str">
        <f aca="false">IF(AND($B1841&lt;&gt;"",$J1841&lt;&gt;"",$J1841&lt;=Boshqaruv!$C$10,OR($K1841="",$K1841&gt;Boshqaruv!$C$10),$L1841&lt;&gt;"Tibbiy qarshi ko'rsatma"),1,"")</f>
        <v/>
      </c>
      <c r="Q1841" s="28" t="n">
        <f aca="false">IF(AND($B1841&lt;&gt;"",$J1841&gt;=Boshqaruv!$C$9,$J1841&lt;=Boshqaruv!$C$10),IF(COUNTIFS($B$4:$B1840,$B1841,$C$4:$C1840,$C1841,$J$4:$J1840,"&gt;="&amp;Boshqaruv!$C$9,$J$4:$J1840,"&lt;="&amp;Boshqaruv!$C$10)=0,1,0),0)</f>
        <v>0</v>
      </c>
      <c r="R1841" s="28" t="n">
        <f aca="false">IF(AND($B1841&lt;&gt;"",$J1841&gt;=Boshqaruv!$C$9,$J1841&lt;=Boshqaruv!$C$10,$K1841&lt;&gt;"",$K1841&lt;=Boshqaruv!$C$10),IF(COUNTIFS($B$4:$B1840,$B1841,$C$4:$C1840,$C1841,$J$4:$J1840,"&gt;="&amp;Boshqaruv!$C$9,$J$4:$J1840,"&lt;="&amp;Boshqaruv!$C$10,$K$4:$K1840,"&lt;&gt;",$K$4:$K1840,"&lt;="&amp;Boshqaruv!$C$10)=0,1,0),0)</f>
        <v>0</v>
      </c>
      <c r="S1841" s="28" t="n">
        <f aca="false">IF($P1841=1,IF(COUNTIFS($B$4:$B1840,$B1841,$C$4:$C1840,$C1841,$P$4:$P1840,1)=0,1,0),0)</f>
        <v>0</v>
      </c>
      <c r="T1841" s="12"/>
    </row>
    <row r="1842" customFormat="false" ht="15" hidden="false" customHeight="false" outlineLevel="0" collapsed="false">
      <c r="A1842" s="20" t="n">
        <v>1838</v>
      </c>
      <c r="B1842" s="12"/>
      <c r="C1842" s="13"/>
      <c r="D1842" s="24"/>
      <c r="E1842" s="12"/>
      <c r="F1842" s="12"/>
      <c r="G1842" s="25"/>
      <c r="H1842" s="25"/>
      <c r="I1842" s="25"/>
      <c r="J1842" s="13"/>
      <c r="K1842" s="13"/>
      <c r="L1842" s="25"/>
      <c r="M1842" s="14" t="str">
        <f aca="false">IF(OR($C1842="",$J1842=""),"",INT(($J1842-$C1842)/365.25))</f>
        <v/>
      </c>
      <c r="N1842" s="14" t="str">
        <f aca="false">IF($M1842="","",IF($M1842&lt;2,"Ha","Yo'q"))</f>
        <v/>
      </c>
      <c r="O1842" s="14" t="str">
        <f aca="false">IF($M1842="","",IF(AND($M1842&gt;=7,$M1842&lt;=17),"Ha","Yo'q"))</f>
        <v/>
      </c>
      <c r="P1842" s="14" t="str">
        <f aca="false">IF(AND($B1842&lt;&gt;"",$J1842&lt;&gt;"",$J1842&lt;=Boshqaruv!$C$10,OR($K1842="",$K1842&gt;Boshqaruv!$C$10),$L1842&lt;&gt;"Tibbiy qarshi ko'rsatma"),1,"")</f>
        <v/>
      </c>
      <c r="Q1842" s="28" t="n">
        <f aca="false">IF(AND($B1842&lt;&gt;"",$J1842&gt;=Boshqaruv!$C$9,$J1842&lt;=Boshqaruv!$C$10),IF(COUNTIFS($B$4:$B1841,$B1842,$C$4:$C1841,$C1842,$J$4:$J1841,"&gt;="&amp;Boshqaruv!$C$9,$J$4:$J1841,"&lt;="&amp;Boshqaruv!$C$10)=0,1,0),0)</f>
        <v>0</v>
      </c>
      <c r="R1842" s="28" t="n">
        <f aca="false">IF(AND($B1842&lt;&gt;"",$J1842&gt;=Boshqaruv!$C$9,$J1842&lt;=Boshqaruv!$C$10,$K1842&lt;&gt;"",$K1842&lt;=Boshqaruv!$C$10),IF(COUNTIFS($B$4:$B1841,$B1842,$C$4:$C1841,$C1842,$J$4:$J1841,"&gt;="&amp;Boshqaruv!$C$9,$J$4:$J1841,"&lt;="&amp;Boshqaruv!$C$10,$K$4:$K1841,"&lt;&gt;",$K$4:$K1841,"&lt;="&amp;Boshqaruv!$C$10)=0,1,0),0)</f>
        <v>0</v>
      </c>
      <c r="S1842" s="28" t="n">
        <f aca="false">IF($P1842=1,IF(COUNTIFS($B$4:$B1841,$B1842,$C$4:$C1841,$C1842,$P$4:$P1841,1)=0,1,0),0)</f>
        <v>0</v>
      </c>
      <c r="T1842" s="12"/>
    </row>
    <row r="1843" customFormat="false" ht="15" hidden="false" customHeight="false" outlineLevel="0" collapsed="false">
      <c r="A1843" s="20" t="n">
        <v>1839</v>
      </c>
      <c r="B1843" s="12"/>
      <c r="C1843" s="13"/>
      <c r="D1843" s="24"/>
      <c r="E1843" s="12"/>
      <c r="F1843" s="12"/>
      <c r="G1843" s="25"/>
      <c r="H1843" s="25"/>
      <c r="I1843" s="25"/>
      <c r="J1843" s="13"/>
      <c r="K1843" s="13"/>
      <c r="L1843" s="25"/>
      <c r="M1843" s="14" t="str">
        <f aca="false">IF(OR($C1843="",$J1843=""),"",INT(($J1843-$C1843)/365.25))</f>
        <v/>
      </c>
      <c r="N1843" s="14" t="str">
        <f aca="false">IF($M1843="","",IF($M1843&lt;2,"Ha","Yo'q"))</f>
        <v/>
      </c>
      <c r="O1843" s="14" t="str">
        <f aca="false">IF($M1843="","",IF(AND($M1843&gt;=7,$M1843&lt;=17),"Ha","Yo'q"))</f>
        <v/>
      </c>
      <c r="P1843" s="14" t="str">
        <f aca="false">IF(AND($B1843&lt;&gt;"",$J1843&lt;&gt;"",$J1843&lt;=Boshqaruv!$C$10,OR($K1843="",$K1843&gt;Boshqaruv!$C$10),$L1843&lt;&gt;"Tibbiy qarshi ko'rsatma"),1,"")</f>
        <v/>
      </c>
      <c r="Q1843" s="28" t="n">
        <f aca="false">IF(AND($B1843&lt;&gt;"",$J1843&gt;=Boshqaruv!$C$9,$J1843&lt;=Boshqaruv!$C$10),IF(COUNTIFS($B$4:$B1842,$B1843,$C$4:$C1842,$C1843,$J$4:$J1842,"&gt;="&amp;Boshqaruv!$C$9,$J$4:$J1842,"&lt;="&amp;Boshqaruv!$C$10)=0,1,0),0)</f>
        <v>0</v>
      </c>
      <c r="R1843" s="28" t="n">
        <f aca="false">IF(AND($B1843&lt;&gt;"",$J1843&gt;=Boshqaruv!$C$9,$J1843&lt;=Boshqaruv!$C$10,$K1843&lt;&gt;"",$K1843&lt;=Boshqaruv!$C$10),IF(COUNTIFS($B$4:$B1842,$B1843,$C$4:$C1842,$C1843,$J$4:$J1842,"&gt;="&amp;Boshqaruv!$C$9,$J$4:$J1842,"&lt;="&amp;Boshqaruv!$C$10,$K$4:$K1842,"&lt;&gt;",$K$4:$K1842,"&lt;="&amp;Boshqaruv!$C$10)=0,1,0),0)</f>
        <v>0</v>
      </c>
      <c r="S1843" s="28" t="n">
        <f aca="false">IF($P1843=1,IF(COUNTIFS($B$4:$B1842,$B1843,$C$4:$C1842,$C1843,$P$4:$P1842,1)=0,1,0),0)</f>
        <v>0</v>
      </c>
      <c r="T1843" s="12"/>
    </row>
    <row r="1844" customFormat="false" ht="15" hidden="false" customHeight="false" outlineLevel="0" collapsed="false">
      <c r="A1844" s="20" t="n">
        <v>1840</v>
      </c>
      <c r="B1844" s="12"/>
      <c r="C1844" s="13"/>
      <c r="D1844" s="24"/>
      <c r="E1844" s="12"/>
      <c r="F1844" s="12"/>
      <c r="G1844" s="25"/>
      <c r="H1844" s="25"/>
      <c r="I1844" s="25"/>
      <c r="J1844" s="13"/>
      <c r="K1844" s="13"/>
      <c r="L1844" s="25"/>
      <c r="M1844" s="14" t="str">
        <f aca="false">IF(OR($C1844="",$J1844=""),"",INT(($J1844-$C1844)/365.25))</f>
        <v/>
      </c>
      <c r="N1844" s="14" t="str">
        <f aca="false">IF($M1844="","",IF($M1844&lt;2,"Ha","Yo'q"))</f>
        <v/>
      </c>
      <c r="O1844" s="14" t="str">
        <f aca="false">IF($M1844="","",IF(AND($M1844&gt;=7,$M1844&lt;=17),"Ha","Yo'q"))</f>
        <v/>
      </c>
      <c r="P1844" s="14" t="str">
        <f aca="false">IF(AND($B1844&lt;&gt;"",$J1844&lt;&gt;"",$J1844&lt;=Boshqaruv!$C$10,OR($K1844="",$K1844&gt;Boshqaruv!$C$10),$L1844&lt;&gt;"Tibbiy qarshi ko'rsatma"),1,"")</f>
        <v/>
      </c>
      <c r="Q1844" s="28" t="n">
        <f aca="false">IF(AND($B1844&lt;&gt;"",$J1844&gt;=Boshqaruv!$C$9,$J1844&lt;=Boshqaruv!$C$10),IF(COUNTIFS($B$4:$B1843,$B1844,$C$4:$C1843,$C1844,$J$4:$J1843,"&gt;="&amp;Boshqaruv!$C$9,$J$4:$J1843,"&lt;="&amp;Boshqaruv!$C$10)=0,1,0),0)</f>
        <v>0</v>
      </c>
      <c r="R1844" s="28" t="n">
        <f aca="false">IF(AND($B1844&lt;&gt;"",$J1844&gt;=Boshqaruv!$C$9,$J1844&lt;=Boshqaruv!$C$10,$K1844&lt;&gt;"",$K1844&lt;=Boshqaruv!$C$10),IF(COUNTIFS($B$4:$B1843,$B1844,$C$4:$C1843,$C1844,$J$4:$J1843,"&gt;="&amp;Boshqaruv!$C$9,$J$4:$J1843,"&lt;="&amp;Boshqaruv!$C$10,$K$4:$K1843,"&lt;&gt;",$K$4:$K1843,"&lt;="&amp;Boshqaruv!$C$10)=0,1,0),0)</f>
        <v>0</v>
      </c>
      <c r="S1844" s="28" t="n">
        <f aca="false">IF($P1844=1,IF(COUNTIFS($B$4:$B1843,$B1844,$C$4:$C1843,$C1844,$P$4:$P1843,1)=0,1,0),0)</f>
        <v>0</v>
      </c>
      <c r="T1844" s="12"/>
    </row>
    <row r="1845" customFormat="false" ht="15" hidden="false" customHeight="false" outlineLevel="0" collapsed="false">
      <c r="A1845" s="20" t="n">
        <v>1841</v>
      </c>
      <c r="B1845" s="12"/>
      <c r="C1845" s="13"/>
      <c r="D1845" s="24"/>
      <c r="E1845" s="12"/>
      <c r="F1845" s="12"/>
      <c r="G1845" s="25"/>
      <c r="H1845" s="25"/>
      <c r="I1845" s="25"/>
      <c r="J1845" s="13"/>
      <c r="K1845" s="13"/>
      <c r="L1845" s="25"/>
      <c r="M1845" s="14" t="str">
        <f aca="false">IF(OR($C1845="",$J1845=""),"",INT(($J1845-$C1845)/365.25))</f>
        <v/>
      </c>
      <c r="N1845" s="14" t="str">
        <f aca="false">IF($M1845="","",IF($M1845&lt;2,"Ha","Yo'q"))</f>
        <v/>
      </c>
      <c r="O1845" s="14" t="str">
        <f aca="false">IF($M1845="","",IF(AND($M1845&gt;=7,$M1845&lt;=17),"Ha","Yo'q"))</f>
        <v/>
      </c>
      <c r="P1845" s="14" t="str">
        <f aca="false">IF(AND($B1845&lt;&gt;"",$J1845&lt;&gt;"",$J1845&lt;=Boshqaruv!$C$10,OR($K1845="",$K1845&gt;Boshqaruv!$C$10),$L1845&lt;&gt;"Tibbiy qarshi ko'rsatma"),1,"")</f>
        <v/>
      </c>
      <c r="Q1845" s="28" t="n">
        <f aca="false">IF(AND($B1845&lt;&gt;"",$J1845&gt;=Boshqaruv!$C$9,$J1845&lt;=Boshqaruv!$C$10),IF(COUNTIFS($B$4:$B1844,$B1845,$C$4:$C1844,$C1845,$J$4:$J1844,"&gt;="&amp;Boshqaruv!$C$9,$J$4:$J1844,"&lt;="&amp;Boshqaruv!$C$10)=0,1,0),0)</f>
        <v>0</v>
      </c>
      <c r="R1845" s="28" t="n">
        <f aca="false">IF(AND($B1845&lt;&gt;"",$J1845&gt;=Boshqaruv!$C$9,$J1845&lt;=Boshqaruv!$C$10,$K1845&lt;&gt;"",$K1845&lt;=Boshqaruv!$C$10),IF(COUNTIFS($B$4:$B1844,$B1845,$C$4:$C1844,$C1845,$J$4:$J1844,"&gt;="&amp;Boshqaruv!$C$9,$J$4:$J1844,"&lt;="&amp;Boshqaruv!$C$10,$K$4:$K1844,"&lt;&gt;",$K$4:$K1844,"&lt;="&amp;Boshqaruv!$C$10)=0,1,0),0)</f>
        <v>0</v>
      </c>
      <c r="S1845" s="28" t="n">
        <f aca="false">IF($P1845=1,IF(COUNTIFS($B$4:$B1844,$B1845,$C$4:$C1844,$C1845,$P$4:$P1844,1)=0,1,0),0)</f>
        <v>0</v>
      </c>
      <c r="T1845" s="12"/>
    </row>
    <row r="1846" customFormat="false" ht="15" hidden="false" customHeight="false" outlineLevel="0" collapsed="false">
      <c r="A1846" s="20" t="n">
        <v>1842</v>
      </c>
      <c r="B1846" s="12"/>
      <c r="C1846" s="13"/>
      <c r="D1846" s="24"/>
      <c r="E1846" s="12"/>
      <c r="F1846" s="12"/>
      <c r="G1846" s="25"/>
      <c r="H1846" s="25"/>
      <c r="I1846" s="25"/>
      <c r="J1846" s="13"/>
      <c r="K1846" s="13"/>
      <c r="L1846" s="25"/>
      <c r="M1846" s="14" t="str">
        <f aca="false">IF(OR($C1846="",$J1846=""),"",INT(($J1846-$C1846)/365.25))</f>
        <v/>
      </c>
      <c r="N1846" s="14" t="str">
        <f aca="false">IF($M1846="","",IF($M1846&lt;2,"Ha","Yo'q"))</f>
        <v/>
      </c>
      <c r="O1846" s="14" t="str">
        <f aca="false">IF($M1846="","",IF(AND($M1846&gt;=7,$M1846&lt;=17),"Ha","Yo'q"))</f>
        <v/>
      </c>
      <c r="P1846" s="14" t="str">
        <f aca="false">IF(AND($B1846&lt;&gt;"",$J1846&lt;&gt;"",$J1846&lt;=Boshqaruv!$C$10,OR($K1846="",$K1846&gt;Boshqaruv!$C$10),$L1846&lt;&gt;"Tibbiy qarshi ko'rsatma"),1,"")</f>
        <v/>
      </c>
      <c r="Q1846" s="28" t="n">
        <f aca="false">IF(AND($B1846&lt;&gt;"",$J1846&gt;=Boshqaruv!$C$9,$J1846&lt;=Boshqaruv!$C$10),IF(COUNTIFS($B$4:$B1845,$B1846,$C$4:$C1845,$C1846,$J$4:$J1845,"&gt;="&amp;Boshqaruv!$C$9,$J$4:$J1845,"&lt;="&amp;Boshqaruv!$C$10)=0,1,0),0)</f>
        <v>0</v>
      </c>
      <c r="R1846" s="28" t="n">
        <f aca="false">IF(AND($B1846&lt;&gt;"",$J1846&gt;=Boshqaruv!$C$9,$J1846&lt;=Boshqaruv!$C$10,$K1846&lt;&gt;"",$K1846&lt;=Boshqaruv!$C$10),IF(COUNTIFS($B$4:$B1845,$B1846,$C$4:$C1845,$C1846,$J$4:$J1845,"&gt;="&amp;Boshqaruv!$C$9,$J$4:$J1845,"&lt;="&amp;Boshqaruv!$C$10,$K$4:$K1845,"&lt;&gt;",$K$4:$K1845,"&lt;="&amp;Boshqaruv!$C$10)=0,1,0),0)</f>
        <v>0</v>
      </c>
      <c r="S1846" s="28" t="n">
        <f aca="false">IF($P1846=1,IF(COUNTIFS($B$4:$B1845,$B1846,$C$4:$C1845,$C1846,$P$4:$P1845,1)=0,1,0),0)</f>
        <v>0</v>
      </c>
      <c r="T1846" s="12"/>
    </row>
    <row r="1847" customFormat="false" ht="15" hidden="false" customHeight="false" outlineLevel="0" collapsed="false">
      <c r="A1847" s="20" t="n">
        <v>1843</v>
      </c>
      <c r="B1847" s="12"/>
      <c r="C1847" s="13"/>
      <c r="D1847" s="24"/>
      <c r="E1847" s="12"/>
      <c r="F1847" s="12"/>
      <c r="G1847" s="25"/>
      <c r="H1847" s="25"/>
      <c r="I1847" s="25"/>
      <c r="J1847" s="13"/>
      <c r="K1847" s="13"/>
      <c r="L1847" s="25"/>
      <c r="M1847" s="14" t="str">
        <f aca="false">IF(OR($C1847="",$J1847=""),"",INT(($J1847-$C1847)/365.25))</f>
        <v/>
      </c>
      <c r="N1847" s="14" t="str">
        <f aca="false">IF($M1847="","",IF($M1847&lt;2,"Ha","Yo'q"))</f>
        <v/>
      </c>
      <c r="O1847" s="14" t="str">
        <f aca="false">IF($M1847="","",IF(AND($M1847&gt;=7,$M1847&lt;=17),"Ha","Yo'q"))</f>
        <v/>
      </c>
      <c r="P1847" s="14" t="str">
        <f aca="false">IF(AND($B1847&lt;&gt;"",$J1847&lt;&gt;"",$J1847&lt;=Boshqaruv!$C$10,OR($K1847="",$K1847&gt;Boshqaruv!$C$10),$L1847&lt;&gt;"Tibbiy qarshi ko'rsatma"),1,"")</f>
        <v/>
      </c>
      <c r="Q1847" s="28" t="n">
        <f aca="false">IF(AND($B1847&lt;&gt;"",$J1847&gt;=Boshqaruv!$C$9,$J1847&lt;=Boshqaruv!$C$10),IF(COUNTIFS($B$4:$B1846,$B1847,$C$4:$C1846,$C1847,$J$4:$J1846,"&gt;="&amp;Boshqaruv!$C$9,$J$4:$J1846,"&lt;="&amp;Boshqaruv!$C$10)=0,1,0),0)</f>
        <v>0</v>
      </c>
      <c r="R1847" s="28" t="n">
        <f aca="false">IF(AND($B1847&lt;&gt;"",$J1847&gt;=Boshqaruv!$C$9,$J1847&lt;=Boshqaruv!$C$10,$K1847&lt;&gt;"",$K1847&lt;=Boshqaruv!$C$10),IF(COUNTIFS($B$4:$B1846,$B1847,$C$4:$C1846,$C1847,$J$4:$J1846,"&gt;="&amp;Boshqaruv!$C$9,$J$4:$J1846,"&lt;="&amp;Boshqaruv!$C$10,$K$4:$K1846,"&lt;&gt;",$K$4:$K1846,"&lt;="&amp;Boshqaruv!$C$10)=0,1,0),0)</f>
        <v>0</v>
      </c>
      <c r="S1847" s="28" t="n">
        <f aca="false">IF($P1847=1,IF(COUNTIFS($B$4:$B1846,$B1847,$C$4:$C1846,$C1847,$P$4:$P1846,1)=0,1,0),0)</f>
        <v>0</v>
      </c>
      <c r="T1847" s="12"/>
    </row>
    <row r="1848" customFormat="false" ht="15" hidden="false" customHeight="false" outlineLevel="0" collapsed="false">
      <c r="A1848" s="20" t="n">
        <v>1844</v>
      </c>
      <c r="B1848" s="12"/>
      <c r="C1848" s="13"/>
      <c r="D1848" s="24"/>
      <c r="E1848" s="12"/>
      <c r="F1848" s="12"/>
      <c r="G1848" s="25"/>
      <c r="H1848" s="25"/>
      <c r="I1848" s="25"/>
      <c r="J1848" s="13"/>
      <c r="K1848" s="13"/>
      <c r="L1848" s="25"/>
      <c r="M1848" s="14" t="str">
        <f aca="false">IF(OR($C1848="",$J1848=""),"",INT(($J1848-$C1848)/365.25))</f>
        <v/>
      </c>
      <c r="N1848" s="14" t="str">
        <f aca="false">IF($M1848="","",IF($M1848&lt;2,"Ha","Yo'q"))</f>
        <v/>
      </c>
      <c r="O1848" s="14" t="str">
        <f aca="false">IF($M1848="","",IF(AND($M1848&gt;=7,$M1848&lt;=17),"Ha","Yo'q"))</f>
        <v/>
      </c>
      <c r="P1848" s="14" t="str">
        <f aca="false">IF(AND($B1848&lt;&gt;"",$J1848&lt;&gt;"",$J1848&lt;=Boshqaruv!$C$10,OR($K1848="",$K1848&gt;Boshqaruv!$C$10),$L1848&lt;&gt;"Tibbiy qarshi ko'rsatma"),1,"")</f>
        <v/>
      </c>
      <c r="Q1848" s="28" t="n">
        <f aca="false">IF(AND($B1848&lt;&gt;"",$J1848&gt;=Boshqaruv!$C$9,$J1848&lt;=Boshqaruv!$C$10),IF(COUNTIFS($B$4:$B1847,$B1848,$C$4:$C1847,$C1848,$J$4:$J1847,"&gt;="&amp;Boshqaruv!$C$9,$J$4:$J1847,"&lt;="&amp;Boshqaruv!$C$10)=0,1,0),0)</f>
        <v>0</v>
      </c>
      <c r="R1848" s="28" t="n">
        <f aca="false">IF(AND($B1848&lt;&gt;"",$J1848&gt;=Boshqaruv!$C$9,$J1848&lt;=Boshqaruv!$C$10,$K1848&lt;&gt;"",$K1848&lt;=Boshqaruv!$C$10),IF(COUNTIFS($B$4:$B1847,$B1848,$C$4:$C1847,$C1848,$J$4:$J1847,"&gt;="&amp;Boshqaruv!$C$9,$J$4:$J1847,"&lt;="&amp;Boshqaruv!$C$10,$K$4:$K1847,"&lt;&gt;",$K$4:$K1847,"&lt;="&amp;Boshqaruv!$C$10)=0,1,0),0)</f>
        <v>0</v>
      </c>
      <c r="S1848" s="28" t="n">
        <f aca="false">IF($P1848=1,IF(COUNTIFS($B$4:$B1847,$B1848,$C$4:$C1847,$C1848,$P$4:$P1847,1)=0,1,0),0)</f>
        <v>0</v>
      </c>
      <c r="T1848" s="12"/>
    </row>
    <row r="1849" customFormat="false" ht="15" hidden="false" customHeight="false" outlineLevel="0" collapsed="false">
      <c r="A1849" s="20" t="n">
        <v>1845</v>
      </c>
      <c r="B1849" s="12"/>
      <c r="C1849" s="13"/>
      <c r="D1849" s="24"/>
      <c r="E1849" s="12"/>
      <c r="F1849" s="12"/>
      <c r="G1849" s="25"/>
      <c r="H1849" s="25"/>
      <c r="I1849" s="25"/>
      <c r="J1849" s="13"/>
      <c r="K1849" s="13"/>
      <c r="L1849" s="25"/>
      <c r="M1849" s="14" t="str">
        <f aca="false">IF(OR($C1849="",$J1849=""),"",INT(($J1849-$C1849)/365.25))</f>
        <v/>
      </c>
      <c r="N1849" s="14" t="str">
        <f aca="false">IF($M1849="","",IF($M1849&lt;2,"Ha","Yo'q"))</f>
        <v/>
      </c>
      <c r="O1849" s="14" t="str">
        <f aca="false">IF($M1849="","",IF(AND($M1849&gt;=7,$M1849&lt;=17),"Ha","Yo'q"))</f>
        <v/>
      </c>
      <c r="P1849" s="14" t="str">
        <f aca="false">IF(AND($B1849&lt;&gt;"",$J1849&lt;&gt;"",$J1849&lt;=Boshqaruv!$C$10,OR($K1849="",$K1849&gt;Boshqaruv!$C$10),$L1849&lt;&gt;"Tibbiy qarshi ko'rsatma"),1,"")</f>
        <v/>
      </c>
      <c r="Q1849" s="28" t="n">
        <f aca="false">IF(AND($B1849&lt;&gt;"",$J1849&gt;=Boshqaruv!$C$9,$J1849&lt;=Boshqaruv!$C$10),IF(COUNTIFS($B$4:$B1848,$B1849,$C$4:$C1848,$C1849,$J$4:$J1848,"&gt;="&amp;Boshqaruv!$C$9,$J$4:$J1848,"&lt;="&amp;Boshqaruv!$C$10)=0,1,0),0)</f>
        <v>0</v>
      </c>
      <c r="R1849" s="28" t="n">
        <f aca="false">IF(AND($B1849&lt;&gt;"",$J1849&gt;=Boshqaruv!$C$9,$J1849&lt;=Boshqaruv!$C$10,$K1849&lt;&gt;"",$K1849&lt;=Boshqaruv!$C$10),IF(COUNTIFS($B$4:$B1848,$B1849,$C$4:$C1848,$C1849,$J$4:$J1848,"&gt;="&amp;Boshqaruv!$C$9,$J$4:$J1848,"&lt;="&amp;Boshqaruv!$C$10,$K$4:$K1848,"&lt;&gt;",$K$4:$K1848,"&lt;="&amp;Boshqaruv!$C$10)=0,1,0),0)</f>
        <v>0</v>
      </c>
      <c r="S1849" s="28" t="n">
        <f aca="false">IF($P1849=1,IF(COUNTIFS($B$4:$B1848,$B1849,$C$4:$C1848,$C1849,$P$4:$P1848,1)=0,1,0),0)</f>
        <v>0</v>
      </c>
      <c r="T1849" s="12"/>
    </row>
    <row r="1850" customFormat="false" ht="15" hidden="false" customHeight="false" outlineLevel="0" collapsed="false">
      <c r="A1850" s="20" t="n">
        <v>1846</v>
      </c>
      <c r="B1850" s="12"/>
      <c r="C1850" s="13"/>
      <c r="D1850" s="24"/>
      <c r="E1850" s="12"/>
      <c r="F1850" s="12"/>
      <c r="G1850" s="25"/>
      <c r="H1850" s="25"/>
      <c r="I1850" s="25"/>
      <c r="J1850" s="13"/>
      <c r="K1850" s="13"/>
      <c r="L1850" s="25"/>
      <c r="M1850" s="14" t="str">
        <f aca="false">IF(OR($C1850="",$J1850=""),"",INT(($J1850-$C1850)/365.25))</f>
        <v/>
      </c>
      <c r="N1850" s="14" t="str">
        <f aca="false">IF($M1850="","",IF($M1850&lt;2,"Ha","Yo'q"))</f>
        <v/>
      </c>
      <c r="O1850" s="14" t="str">
        <f aca="false">IF($M1850="","",IF(AND($M1850&gt;=7,$M1850&lt;=17),"Ha","Yo'q"))</f>
        <v/>
      </c>
      <c r="P1850" s="14" t="str">
        <f aca="false">IF(AND($B1850&lt;&gt;"",$J1850&lt;&gt;"",$J1850&lt;=Boshqaruv!$C$10,OR($K1850="",$K1850&gt;Boshqaruv!$C$10),$L1850&lt;&gt;"Tibbiy qarshi ko'rsatma"),1,"")</f>
        <v/>
      </c>
      <c r="Q1850" s="28" t="n">
        <f aca="false">IF(AND($B1850&lt;&gt;"",$J1850&gt;=Boshqaruv!$C$9,$J1850&lt;=Boshqaruv!$C$10),IF(COUNTIFS($B$4:$B1849,$B1850,$C$4:$C1849,$C1850,$J$4:$J1849,"&gt;="&amp;Boshqaruv!$C$9,$J$4:$J1849,"&lt;="&amp;Boshqaruv!$C$10)=0,1,0),0)</f>
        <v>0</v>
      </c>
      <c r="R1850" s="28" t="n">
        <f aca="false">IF(AND($B1850&lt;&gt;"",$J1850&gt;=Boshqaruv!$C$9,$J1850&lt;=Boshqaruv!$C$10,$K1850&lt;&gt;"",$K1850&lt;=Boshqaruv!$C$10),IF(COUNTIFS($B$4:$B1849,$B1850,$C$4:$C1849,$C1850,$J$4:$J1849,"&gt;="&amp;Boshqaruv!$C$9,$J$4:$J1849,"&lt;="&amp;Boshqaruv!$C$10,$K$4:$K1849,"&lt;&gt;",$K$4:$K1849,"&lt;="&amp;Boshqaruv!$C$10)=0,1,0),0)</f>
        <v>0</v>
      </c>
      <c r="S1850" s="28" t="n">
        <f aca="false">IF($P1850=1,IF(COUNTIFS($B$4:$B1849,$B1850,$C$4:$C1849,$C1850,$P$4:$P1849,1)=0,1,0),0)</f>
        <v>0</v>
      </c>
      <c r="T1850" s="12"/>
    </row>
    <row r="1851" customFormat="false" ht="15" hidden="false" customHeight="false" outlineLevel="0" collapsed="false">
      <c r="A1851" s="20" t="n">
        <v>1847</v>
      </c>
      <c r="B1851" s="12"/>
      <c r="C1851" s="13"/>
      <c r="D1851" s="24"/>
      <c r="E1851" s="12"/>
      <c r="F1851" s="12"/>
      <c r="G1851" s="25"/>
      <c r="H1851" s="25"/>
      <c r="I1851" s="25"/>
      <c r="J1851" s="13"/>
      <c r="K1851" s="13"/>
      <c r="L1851" s="25"/>
      <c r="M1851" s="14" t="str">
        <f aca="false">IF(OR($C1851="",$J1851=""),"",INT(($J1851-$C1851)/365.25))</f>
        <v/>
      </c>
      <c r="N1851" s="14" t="str">
        <f aca="false">IF($M1851="","",IF($M1851&lt;2,"Ha","Yo'q"))</f>
        <v/>
      </c>
      <c r="O1851" s="14" t="str">
        <f aca="false">IF($M1851="","",IF(AND($M1851&gt;=7,$M1851&lt;=17),"Ha","Yo'q"))</f>
        <v/>
      </c>
      <c r="P1851" s="14" t="str">
        <f aca="false">IF(AND($B1851&lt;&gt;"",$J1851&lt;&gt;"",$J1851&lt;=Boshqaruv!$C$10,OR($K1851="",$K1851&gt;Boshqaruv!$C$10),$L1851&lt;&gt;"Tibbiy qarshi ko'rsatma"),1,"")</f>
        <v/>
      </c>
      <c r="Q1851" s="28" t="n">
        <f aca="false">IF(AND($B1851&lt;&gt;"",$J1851&gt;=Boshqaruv!$C$9,$J1851&lt;=Boshqaruv!$C$10),IF(COUNTIFS($B$4:$B1850,$B1851,$C$4:$C1850,$C1851,$J$4:$J1850,"&gt;="&amp;Boshqaruv!$C$9,$J$4:$J1850,"&lt;="&amp;Boshqaruv!$C$10)=0,1,0),0)</f>
        <v>0</v>
      </c>
      <c r="R1851" s="28" t="n">
        <f aca="false">IF(AND($B1851&lt;&gt;"",$J1851&gt;=Boshqaruv!$C$9,$J1851&lt;=Boshqaruv!$C$10,$K1851&lt;&gt;"",$K1851&lt;=Boshqaruv!$C$10),IF(COUNTIFS($B$4:$B1850,$B1851,$C$4:$C1850,$C1851,$J$4:$J1850,"&gt;="&amp;Boshqaruv!$C$9,$J$4:$J1850,"&lt;="&amp;Boshqaruv!$C$10,$K$4:$K1850,"&lt;&gt;",$K$4:$K1850,"&lt;="&amp;Boshqaruv!$C$10)=0,1,0),0)</f>
        <v>0</v>
      </c>
      <c r="S1851" s="28" t="n">
        <f aca="false">IF($P1851=1,IF(COUNTIFS($B$4:$B1850,$B1851,$C$4:$C1850,$C1851,$P$4:$P1850,1)=0,1,0),0)</f>
        <v>0</v>
      </c>
      <c r="T1851" s="12"/>
    </row>
    <row r="1852" customFormat="false" ht="15" hidden="false" customHeight="false" outlineLevel="0" collapsed="false">
      <c r="A1852" s="20" t="n">
        <v>1848</v>
      </c>
      <c r="B1852" s="12"/>
      <c r="C1852" s="13"/>
      <c r="D1852" s="24"/>
      <c r="E1852" s="12"/>
      <c r="F1852" s="12"/>
      <c r="G1852" s="25"/>
      <c r="H1852" s="25"/>
      <c r="I1852" s="25"/>
      <c r="J1852" s="13"/>
      <c r="K1852" s="13"/>
      <c r="L1852" s="25"/>
      <c r="M1852" s="14" t="str">
        <f aca="false">IF(OR($C1852="",$J1852=""),"",INT(($J1852-$C1852)/365.25))</f>
        <v/>
      </c>
      <c r="N1852" s="14" t="str">
        <f aca="false">IF($M1852="","",IF($M1852&lt;2,"Ha","Yo'q"))</f>
        <v/>
      </c>
      <c r="O1852" s="14" t="str">
        <f aca="false">IF($M1852="","",IF(AND($M1852&gt;=7,$M1852&lt;=17),"Ha","Yo'q"))</f>
        <v/>
      </c>
      <c r="P1852" s="14" t="str">
        <f aca="false">IF(AND($B1852&lt;&gt;"",$J1852&lt;&gt;"",$J1852&lt;=Boshqaruv!$C$10,OR($K1852="",$K1852&gt;Boshqaruv!$C$10),$L1852&lt;&gt;"Tibbiy qarshi ko'rsatma"),1,"")</f>
        <v/>
      </c>
      <c r="Q1852" s="28" t="n">
        <f aca="false">IF(AND($B1852&lt;&gt;"",$J1852&gt;=Boshqaruv!$C$9,$J1852&lt;=Boshqaruv!$C$10),IF(COUNTIFS($B$4:$B1851,$B1852,$C$4:$C1851,$C1852,$J$4:$J1851,"&gt;="&amp;Boshqaruv!$C$9,$J$4:$J1851,"&lt;="&amp;Boshqaruv!$C$10)=0,1,0),0)</f>
        <v>0</v>
      </c>
      <c r="R1852" s="28" t="n">
        <f aca="false">IF(AND($B1852&lt;&gt;"",$J1852&gt;=Boshqaruv!$C$9,$J1852&lt;=Boshqaruv!$C$10,$K1852&lt;&gt;"",$K1852&lt;=Boshqaruv!$C$10),IF(COUNTIFS($B$4:$B1851,$B1852,$C$4:$C1851,$C1852,$J$4:$J1851,"&gt;="&amp;Boshqaruv!$C$9,$J$4:$J1851,"&lt;="&amp;Boshqaruv!$C$10,$K$4:$K1851,"&lt;&gt;",$K$4:$K1851,"&lt;="&amp;Boshqaruv!$C$10)=0,1,0),0)</f>
        <v>0</v>
      </c>
      <c r="S1852" s="28" t="n">
        <f aca="false">IF($P1852=1,IF(COUNTIFS($B$4:$B1851,$B1852,$C$4:$C1851,$C1852,$P$4:$P1851,1)=0,1,0),0)</f>
        <v>0</v>
      </c>
      <c r="T1852" s="12"/>
    </row>
    <row r="1853" customFormat="false" ht="15" hidden="false" customHeight="false" outlineLevel="0" collapsed="false">
      <c r="A1853" s="20" t="n">
        <v>1849</v>
      </c>
      <c r="B1853" s="12"/>
      <c r="C1853" s="13"/>
      <c r="D1853" s="24"/>
      <c r="E1853" s="12"/>
      <c r="F1853" s="12"/>
      <c r="G1853" s="25"/>
      <c r="H1853" s="25"/>
      <c r="I1853" s="25"/>
      <c r="J1853" s="13"/>
      <c r="K1853" s="13"/>
      <c r="L1853" s="25"/>
      <c r="M1853" s="14" t="str">
        <f aca="false">IF(OR($C1853="",$J1853=""),"",INT(($J1853-$C1853)/365.25))</f>
        <v/>
      </c>
      <c r="N1853" s="14" t="str">
        <f aca="false">IF($M1853="","",IF($M1853&lt;2,"Ha","Yo'q"))</f>
        <v/>
      </c>
      <c r="O1853" s="14" t="str">
        <f aca="false">IF($M1853="","",IF(AND($M1853&gt;=7,$M1853&lt;=17),"Ha","Yo'q"))</f>
        <v/>
      </c>
      <c r="P1853" s="14" t="str">
        <f aca="false">IF(AND($B1853&lt;&gt;"",$J1853&lt;&gt;"",$J1853&lt;=Boshqaruv!$C$10,OR($K1853="",$K1853&gt;Boshqaruv!$C$10),$L1853&lt;&gt;"Tibbiy qarshi ko'rsatma"),1,"")</f>
        <v/>
      </c>
      <c r="Q1853" s="28" t="n">
        <f aca="false">IF(AND($B1853&lt;&gt;"",$J1853&gt;=Boshqaruv!$C$9,$J1853&lt;=Boshqaruv!$C$10),IF(COUNTIFS($B$4:$B1852,$B1853,$C$4:$C1852,$C1853,$J$4:$J1852,"&gt;="&amp;Boshqaruv!$C$9,$J$4:$J1852,"&lt;="&amp;Boshqaruv!$C$10)=0,1,0),0)</f>
        <v>0</v>
      </c>
      <c r="R1853" s="28" t="n">
        <f aca="false">IF(AND($B1853&lt;&gt;"",$J1853&gt;=Boshqaruv!$C$9,$J1853&lt;=Boshqaruv!$C$10,$K1853&lt;&gt;"",$K1853&lt;=Boshqaruv!$C$10),IF(COUNTIFS($B$4:$B1852,$B1853,$C$4:$C1852,$C1853,$J$4:$J1852,"&gt;="&amp;Boshqaruv!$C$9,$J$4:$J1852,"&lt;="&amp;Boshqaruv!$C$10,$K$4:$K1852,"&lt;&gt;",$K$4:$K1852,"&lt;="&amp;Boshqaruv!$C$10)=0,1,0),0)</f>
        <v>0</v>
      </c>
      <c r="S1853" s="28" t="n">
        <f aca="false">IF($P1853=1,IF(COUNTIFS($B$4:$B1852,$B1853,$C$4:$C1852,$C1853,$P$4:$P1852,1)=0,1,0),0)</f>
        <v>0</v>
      </c>
      <c r="T1853" s="12"/>
    </row>
    <row r="1854" customFormat="false" ht="15" hidden="false" customHeight="false" outlineLevel="0" collapsed="false">
      <c r="A1854" s="20" t="n">
        <v>1850</v>
      </c>
      <c r="B1854" s="12"/>
      <c r="C1854" s="13"/>
      <c r="D1854" s="24"/>
      <c r="E1854" s="12"/>
      <c r="F1854" s="12"/>
      <c r="G1854" s="25"/>
      <c r="H1854" s="25"/>
      <c r="I1854" s="25"/>
      <c r="J1854" s="13"/>
      <c r="K1854" s="13"/>
      <c r="L1854" s="25"/>
      <c r="M1854" s="14" t="str">
        <f aca="false">IF(OR($C1854="",$J1854=""),"",INT(($J1854-$C1854)/365.25))</f>
        <v/>
      </c>
      <c r="N1854" s="14" t="str">
        <f aca="false">IF($M1854="","",IF($M1854&lt;2,"Ha","Yo'q"))</f>
        <v/>
      </c>
      <c r="O1854" s="14" t="str">
        <f aca="false">IF($M1854="","",IF(AND($M1854&gt;=7,$M1854&lt;=17),"Ha","Yo'q"))</f>
        <v/>
      </c>
      <c r="P1854" s="14" t="str">
        <f aca="false">IF(AND($B1854&lt;&gt;"",$J1854&lt;&gt;"",$J1854&lt;=Boshqaruv!$C$10,OR($K1854="",$K1854&gt;Boshqaruv!$C$10),$L1854&lt;&gt;"Tibbiy qarshi ko'rsatma"),1,"")</f>
        <v/>
      </c>
      <c r="Q1854" s="28" t="n">
        <f aca="false">IF(AND($B1854&lt;&gt;"",$J1854&gt;=Boshqaruv!$C$9,$J1854&lt;=Boshqaruv!$C$10),IF(COUNTIFS($B$4:$B1853,$B1854,$C$4:$C1853,$C1854,$J$4:$J1853,"&gt;="&amp;Boshqaruv!$C$9,$J$4:$J1853,"&lt;="&amp;Boshqaruv!$C$10)=0,1,0),0)</f>
        <v>0</v>
      </c>
      <c r="R1854" s="28" t="n">
        <f aca="false">IF(AND($B1854&lt;&gt;"",$J1854&gt;=Boshqaruv!$C$9,$J1854&lt;=Boshqaruv!$C$10,$K1854&lt;&gt;"",$K1854&lt;=Boshqaruv!$C$10),IF(COUNTIFS($B$4:$B1853,$B1854,$C$4:$C1853,$C1854,$J$4:$J1853,"&gt;="&amp;Boshqaruv!$C$9,$J$4:$J1853,"&lt;="&amp;Boshqaruv!$C$10,$K$4:$K1853,"&lt;&gt;",$K$4:$K1853,"&lt;="&amp;Boshqaruv!$C$10)=0,1,0),0)</f>
        <v>0</v>
      </c>
      <c r="S1854" s="28" t="n">
        <f aca="false">IF($P1854=1,IF(COUNTIFS($B$4:$B1853,$B1854,$C$4:$C1853,$C1854,$P$4:$P1853,1)=0,1,0),0)</f>
        <v>0</v>
      </c>
      <c r="T1854" s="12"/>
    </row>
    <row r="1855" customFormat="false" ht="15" hidden="false" customHeight="false" outlineLevel="0" collapsed="false">
      <c r="A1855" s="20" t="n">
        <v>1851</v>
      </c>
      <c r="B1855" s="12"/>
      <c r="C1855" s="13"/>
      <c r="D1855" s="24"/>
      <c r="E1855" s="12"/>
      <c r="F1855" s="12"/>
      <c r="G1855" s="25"/>
      <c r="H1855" s="25"/>
      <c r="I1855" s="25"/>
      <c r="J1855" s="13"/>
      <c r="K1855" s="13"/>
      <c r="L1855" s="25"/>
      <c r="M1855" s="14" t="str">
        <f aca="false">IF(OR($C1855="",$J1855=""),"",INT(($J1855-$C1855)/365.25))</f>
        <v/>
      </c>
      <c r="N1855" s="14" t="str">
        <f aca="false">IF($M1855="","",IF($M1855&lt;2,"Ha","Yo'q"))</f>
        <v/>
      </c>
      <c r="O1855" s="14" t="str">
        <f aca="false">IF($M1855="","",IF(AND($M1855&gt;=7,$M1855&lt;=17),"Ha","Yo'q"))</f>
        <v/>
      </c>
      <c r="P1855" s="14" t="str">
        <f aca="false">IF(AND($B1855&lt;&gt;"",$J1855&lt;&gt;"",$J1855&lt;=Boshqaruv!$C$10,OR($K1855="",$K1855&gt;Boshqaruv!$C$10),$L1855&lt;&gt;"Tibbiy qarshi ko'rsatma"),1,"")</f>
        <v/>
      </c>
      <c r="Q1855" s="28" t="n">
        <f aca="false">IF(AND($B1855&lt;&gt;"",$J1855&gt;=Boshqaruv!$C$9,$J1855&lt;=Boshqaruv!$C$10),IF(COUNTIFS($B$4:$B1854,$B1855,$C$4:$C1854,$C1855,$J$4:$J1854,"&gt;="&amp;Boshqaruv!$C$9,$J$4:$J1854,"&lt;="&amp;Boshqaruv!$C$10)=0,1,0),0)</f>
        <v>0</v>
      </c>
      <c r="R1855" s="28" t="n">
        <f aca="false">IF(AND($B1855&lt;&gt;"",$J1855&gt;=Boshqaruv!$C$9,$J1855&lt;=Boshqaruv!$C$10,$K1855&lt;&gt;"",$K1855&lt;=Boshqaruv!$C$10),IF(COUNTIFS($B$4:$B1854,$B1855,$C$4:$C1854,$C1855,$J$4:$J1854,"&gt;="&amp;Boshqaruv!$C$9,$J$4:$J1854,"&lt;="&amp;Boshqaruv!$C$10,$K$4:$K1854,"&lt;&gt;",$K$4:$K1854,"&lt;="&amp;Boshqaruv!$C$10)=0,1,0),0)</f>
        <v>0</v>
      </c>
      <c r="S1855" s="28" t="n">
        <f aca="false">IF($P1855=1,IF(COUNTIFS($B$4:$B1854,$B1855,$C$4:$C1854,$C1855,$P$4:$P1854,1)=0,1,0),0)</f>
        <v>0</v>
      </c>
      <c r="T1855" s="12"/>
    </row>
    <row r="1856" customFormat="false" ht="15" hidden="false" customHeight="false" outlineLevel="0" collapsed="false">
      <c r="A1856" s="20" t="n">
        <v>1852</v>
      </c>
      <c r="B1856" s="12"/>
      <c r="C1856" s="13"/>
      <c r="D1856" s="24"/>
      <c r="E1856" s="12"/>
      <c r="F1856" s="12"/>
      <c r="G1856" s="25"/>
      <c r="H1856" s="25"/>
      <c r="I1856" s="25"/>
      <c r="J1856" s="13"/>
      <c r="K1856" s="13"/>
      <c r="L1856" s="25"/>
      <c r="M1856" s="14" t="str">
        <f aca="false">IF(OR($C1856="",$J1856=""),"",INT(($J1856-$C1856)/365.25))</f>
        <v/>
      </c>
      <c r="N1856" s="14" t="str">
        <f aca="false">IF($M1856="","",IF($M1856&lt;2,"Ha","Yo'q"))</f>
        <v/>
      </c>
      <c r="O1856" s="14" t="str">
        <f aca="false">IF($M1856="","",IF(AND($M1856&gt;=7,$M1856&lt;=17),"Ha","Yo'q"))</f>
        <v/>
      </c>
      <c r="P1856" s="14" t="str">
        <f aca="false">IF(AND($B1856&lt;&gt;"",$J1856&lt;&gt;"",$J1856&lt;=Boshqaruv!$C$10,OR($K1856="",$K1856&gt;Boshqaruv!$C$10),$L1856&lt;&gt;"Tibbiy qarshi ko'rsatma"),1,"")</f>
        <v/>
      </c>
      <c r="Q1856" s="28" t="n">
        <f aca="false">IF(AND($B1856&lt;&gt;"",$J1856&gt;=Boshqaruv!$C$9,$J1856&lt;=Boshqaruv!$C$10),IF(COUNTIFS($B$4:$B1855,$B1856,$C$4:$C1855,$C1856,$J$4:$J1855,"&gt;="&amp;Boshqaruv!$C$9,$J$4:$J1855,"&lt;="&amp;Boshqaruv!$C$10)=0,1,0),0)</f>
        <v>0</v>
      </c>
      <c r="R1856" s="28" t="n">
        <f aca="false">IF(AND($B1856&lt;&gt;"",$J1856&gt;=Boshqaruv!$C$9,$J1856&lt;=Boshqaruv!$C$10,$K1856&lt;&gt;"",$K1856&lt;=Boshqaruv!$C$10),IF(COUNTIFS($B$4:$B1855,$B1856,$C$4:$C1855,$C1856,$J$4:$J1855,"&gt;="&amp;Boshqaruv!$C$9,$J$4:$J1855,"&lt;="&amp;Boshqaruv!$C$10,$K$4:$K1855,"&lt;&gt;",$K$4:$K1855,"&lt;="&amp;Boshqaruv!$C$10)=0,1,0),0)</f>
        <v>0</v>
      </c>
      <c r="S1856" s="28" t="n">
        <f aca="false">IF($P1856=1,IF(COUNTIFS($B$4:$B1855,$B1856,$C$4:$C1855,$C1856,$P$4:$P1855,1)=0,1,0),0)</f>
        <v>0</v>
      </c>
      <c r="T1856" s="12"/>
    </row>
    <row r="1857" customFormat="false" ht="15" hidden="false" customHeight="false" outlineLevel="0" collapsed="false">
      <c r="A1857" s="20" t="n">
        <v>1853</v>
      </c>
      <c r="B1857" s="12"/>
      <c r="C1857" s="13"/>
      <c r="D1857" s="24"/>
      <c r="E1857" s="12"/>
      <c r="F1857" s="12"/>
      <c r="G1857" s="25"/>
      <c r="H1857" s="25"/>
      <c r="I1857" s="25"/>
      <c r="J1857" s="13"/>
      <c r="K1857" s="13"/>
      <c r="L1857" s="25"/>
      <c r="M1857" s="14" t="str">
        <f aca="false">IF(OR($C1857="",$J1857=""),"",INT(($J1857-$C1857)/365.25))</f>
        <v/>
      </c>
      <c r="N1857" s="14" t="str">
        <f aca="false">IF($M1857="","",IF($M1857&lt;2,"Ha","Yo'q"))</f>
        <v/>
      </c>
      <c r="O1857" s="14" t="str">
        <f aca="false">IF($M1857="","",IF(AND($M1857&gt;=7,$M1857&lt;=17),"Ha","Yo'q"))</f>
        <v/>
      </c>
      <c r="P1857" s="14" t="str">
        <f aca="false">IF(AND($B1857&lt;&gt;"",$J1857&lt;&gt;"",$J1857&lt;=Boshqaruv!$C$10,OR($K1857="",$K1857&gt;Boshqaruv!$C$10),$L1857&lt;&gt;"Tibbiy qarshi ko'rsatma"),1,"")</f>
        <v/>
      </c>
      <c r="Q1857" s="28" t="n">
        <f aca="false">IF(AND($B1857&lt;&gt;"",$J1857&gt;=Boshqaruv!$C$9,$J1857&lt;=Boshqaruv!$C$10),IF(COUNTIFS($B$4:$B1856,$B1857,$C$4:$C1856,$C1857,$J$4:$J1856,"&gt;="&amp;Boshqaruv!$C$9,$J$4:$J1856,"&lt;="&amp;Boshqaruv!$C$10)=0,1,0),0)</f>
        <v>0</v>
      </c>
      <c r="R1857" s="28" t="n">
        <f aca="false">IF(AND($B1857&lt;&gt;"",$J1857&gt;=Boshqaruv!$C$9,$J1857&lt;=Boshqaruv!$C$10,$K1857&lt;&gt;"",$K1857&lt;=Boshqaruv!$C$10),IF(COUNTIFS($B$4:$B1856,$B1857,$C$4:$C1856,$C1857,$J$4:$J1856,"&gt;="&amp;Boshqaruv!$C$9,$J$4:$J1856,"&lt;="&amp;Boshqaruv!$C$10,$K$4:$K1856,"&lt;&gt;",$K$4:$K1856,"&lt;="&amp;Boshqaruv!$C$10)=0,1,0),0)</f>
        <v>0</v>
      </c>
      <c r="S1857" s="28" t="n">
        <f aca="false">IF($P1857=1,IF(COUNTIFS($B$4:$B1856,$B1857,$C$4:$C1856,$C1857,$P$4:$P1856,1)=0,1,0),0)</f>
        <v>0</v>
      </c>
      <c r="T1857" s="12"/>
    </row>
    <row r="1858" customFormat="false" ht="15" hidden="false" customHeight="false" outlineLevel="0" collapsed="false">
      <c r="A1858" s="20" t="n">
        <v>1854</v>
      </c>
      <c r="B1858" s="12"/>
      <c r="C1858" s="13"/>
      <c r="D1858" s="24"/>
      <c r="E1858" s="12"/>
      <c r="F1858" s="12"/>
      <c r="G1858" s="25"/>
      <c r="H1858" s="25"/>
      <c r="I1858" s="25"/>
      <c r="J1858" s="13"/>
      <c r="K1858" s="13"/>
      <c r="L1858" s="25"/>
      <c r="M1858" s="14" t="str">
        <f aca="false">IF(OR($C1858="",$J1858=""),"",INT(($J1858-$C1858)/365.25))</f>
        <v/>
      </c>
      <c r="N1858" s="14" t="str">
        <f aca="false">IF($M1858="","",IF($M1858&lt;2,"Ha","Yo'q"))</f>
        <v/>
      </c>
      <c r="O1858" s="14" t="str">
        <f aca="false">IF($M1858="","",IF(AND($M1858&gt;=7,$M1858&lt;=17),"Ha","Yo'q"))</f>
        <v/>
      </c>
      <c r="P1858" s="14" t="str">
        <f aca="false">IF(AND($B1858&lt;&gt;"",$J1858&lt;&gt;"",$J1858&lt;=Boshqaruv!$C$10,OR($K1858="",$K1858&gt;Boshqaruv!$C$10),$L1858&lt;&gt;"Tibbiy qarshi ko'rsatma"),1,"")</f>
        <v/>
      </c>
      <c r="Q1858" s="28" t="n">
        <f aca="false">IF(AND($B1858&lt;&gt;"",$J1858&gt;=Boshqaruv!$C$9,$J1858&lt;=Boshqaruv!$C$10),IF(COUNTIFS($B$4:$B1857,$B1858,$C$4:$C1857,$C1858,$J$4:$J1857,"&gt;="&amp;Boshqaruv!$C$9,$J$4:$J1857,"&lt;="&amp;Boshqaruv!$C$10)=0,1,0),0)</f>
        <v>0</v>
      </c>
      <c r="R1858" s="28" t="n">
        <f aca="false">IF(AND($B1858&lt;&gt;"",$J1858&gt;=Boshqaruv!$C$9,$J1858&lt;=Boshqaruv!$C$10,$K1858&lt;&gt;"",$K1858&lt;=Boshqaruv!$C$10),IF(COUNTIFS($B$4:$B1857,$B1858,$C$4:$C1857,$C1858,$J$4:$J1857,"&gt;="&amp;Boshqaruv!$C$9,$J$4:$J1857,"&lt;="&amp;Boshqaruv!$C$10,$K$4:$K1857,"&lt;&gt;",$K$4:$K1857,"&lt;="&amp;Boshqaruv!$C$10)=0,1,0),0)</f>
        <v>0</v>
      </c>
      <c r="S1858" s="28" t="n">
        <f aca="false">IF($P1858=1,IF(COUNTIFS($B$4:$B1857,$B1858,$C$4:$C1857,$C1858,$P$4:$P1857,1)=0,1,0),0)</f>
        <v>0</v>
      </c>
      <c r="T1858" s="12"/>
    </row>
    <row r="1859" customFormat="false" ht="15" hidden="false" customHeight="false" outlineLevel="0" collapsed="false">
      <c r="A1859" s="20" t="n">
        <v>1855</v>
      </c>
      <c r="B1859" s="12"/>
      <c r="C1859" s="13"/>
      <c r="D1859" s="24"/>
      <c r="E1859" s="12"/>
      <c r="F1859" s="12"/>
      <c r="G1859" s="25"/>
      <c r="H1859" s="25"/>
      <c r="I1859" s="25"/>
      <c r="J1859" s="13"/>
      <c r="K1859" s="13"/>
      <c r="L1859" s="25"/>
      <c r="M1859" s="14" t="str">
        <f aca="false">IF(OR($C1859="",$J1859=""),"",INT(($J1859-$C1859)/365.25))</f>
        <v/>
      </c>
      <c r="N1859" s="14" t="str">
        <f aca="false">IF($M1859="","",IF($M1859&lt;2,"Ha","Yo'q"))</f>
        <v/>
      </c>
      <c r="O1859" s="14" t="str">
        <f aca="false">IF($M1859="","",IF(AND($M1859&gt;=7,$M1859&lt;=17),"Ha","Yo'q"))</f>
        <v/>
      </c>
      <c r="P1859" s="14" t="str">
        <f aca="false">IF(AND($B1859&lt;&gt;"",$J1859&lt;&gt;"",$J1859&lt;=Boshqaruv!$C$10,OR($K1859="",$K1859&gt;Boshqaruv!$C$10),$L1859&lt;&gt;"Tibbiy qarshi ko'rsatma"),1,"")</f>
        <v/>
      </c>
      <c r="Q1859" s="28" t="n">
        <f aca="false">IF(AND($B1859&lt;&gt;"",$J1859&gt;=Boshqaruv!$C$9,$J1859&lt;=Boshqaruv!$C$10),IF(COUNTIFS($B$4:$B1858,$B1859,$C$4:$C1858,$C1859,$J$4:$J1858,"&gt;="&amp;Boshqaruv!$C$9,$J$4:$J1858,"&lt;="&amp;Boshqaruv!$C$10)=0,1,0),0)</f>
        <v>0</v>
      </c>
      <c r="R1859" s="28" t="n">
        <f aca="false">IF(AND($B1859&lt;&gt;"",$J1859&gt;=Boshqaruv!$C$9,$J1859&lt;=Boshqaruv!$C$10,$K1859&lt;&gt;"",$K1859&lt;=Boshqaruv!$C$10),IF(COUNTIFS($B$4:$B1858,$B1859,$C$4:$C1858,$C1859,$J$4:$J1858,"&gt;="&amp;Boshqaruv!$C$9,$J$4:$J1858,"&lt;="&amp;Boshqaruv!$C$10,$K$4:$K1858,"&lt;&gt;",$K$4:$K1858,"&lt;="&amp;Boshqaruv!$C$10)=0,1,0),0)</f>
        <v>0</v>
      </c>
      <c r="S1859" s="28" t="n">
        <f aca="false">IF($P1859=1,IF(COUNTIFS($B$4:$B1858,$B1859,$C$4:$C1858,$C1859,$P$4:$P1858,1)=0,1,0),0)</f>
        <v>0</v>
      </c>
      <c r="T1859" s="12"/>
    </row>
    <row r="1860" customFormat="false" ht="15" hidden="false" customHeight="false" outlineLevel="0" collapsed="false">
      <c r="A1860" s="20" t="n">
        <v>1856</v>
      </c>
      <c r="B1860" s="12"/>
      <c r="C1860" s="13"/>
      <c r="D1860" s="24"/>
      <c r="E1860" s="12"/>
      <c r="F1860" s="12"/>
      <c r="G1860" s="25"/>
      <c r="H1860" s="25"/>
      <c r="I1860" s="25"/>
      <c r="J1860" s="13"/>
      <c r="K1860" s="13"/>
      <c r="L1860" s="25"/>
      <c r="M1860" s="14" t="str">
        <f aca="false">IF(OR($C1860="",$J1860=""),"",INT(($J1860-$C1860)/365.25))</f>
        <v/>
      </c>
      <c r="N1860" s="14" t="str">
        <f aca="false">IF($M1860="","",IF($M1860&lt;2,"Ha","Yo'q"))</f>
        <v/>
      </c>
      <c r="O1860" s="14" t="str">
        <f aca="false">IF($M1860="","",IF(AND($M1860&gt;=7,$M1860&lt;=17),"Ha","Yo'q"))</f>
        <v/>
      </c>
      <c r="P1860" s="14" t="str">
        <f aca="false">IF(AND($B1860&lt;&gt;"",$J1860&lt;&gt;"",$J1860&lt;=Boshqaruv!$C$10,OR($K1860="",$K1860&gt;Boshqaruv!$C$10),$L1860&lt;&gt;"Tibbiy qarshi ko'rsatma"),1,"")</f>
        <v/>
      </c>
      <c r="Q1860" s="28" t="n">
        <f aca="false">IF(AND($B1860&lt;&gt;"",$J1860&gt;=Boshqaruv!$C$9,$J1860&lt;=Boshqaruv!$C$10),IF(COUNTIFS($B$4:$B1859,$B1860,$C$4:$C1859,$C1860,$J$4:$J1859,"&gt;="&amp;Boshqaruv!$C$9,$J$4:$J1859,"&lt;="&amp;Boshqaruv!$C$10)=0,1,0),0)</f>
        <v>0</v>
      </c>
      <c r="R1860" s="28" t="n">
        <f aca="false">IF(AND($B1860&lt;&gt;"",$J1860&gt;=Boshqaruv!$C$9,$J1860&lt;=Boshqaruv!$C$10,$K1860&lt;&gt;"",$K1860&lt;=Boshqaruv!$C$10),IF(COUNTIFS($B$4:$B1859,$B1860,$C$4:$C1859,$C1860,$J$4:$J1859,"&gt;="&amp;Boshqaruv!$C$9,$J$4:$J1859,"&lt;="&amp;Boshqaruv!$C$10,$K$4:$K1859,"&lt;&gt;",$K$4:$K1859,"&lt;="&amp;Boshqaruv!$C$10)=0,1,0),0)</f>
        <v>0</v>
      </c>
      <c r="S1860" s="28" t="n">
        <f aca="false">IF($P1860=1,IF(COUNTIFS($B$4:$B1859,$B1860,$C$4:$C1859,$C1860,$P$4:$P1859,1)=0,1,0),0)</f>
        <v>0</v>
      </c>
      <c r="T1860" s="12"/>
    </row>
    <row r="1861" customFormat="false" ht="15" hidden="false" customHeight="false" outlineLevel="0" collapsed="false">
      <c r="A1861" s="20" t="n">
        <v>1857</v>
      </c>
      <c r="B1861" s="12"/>
      <c r="C1861" s="13"/>
      <c r="D1861" s="24"/>
      <c r="E1861" s="12"/>
      <c r="F1861" s="12"/>
      <c r="G1861" s="25"/>
      <c r="H1861" s="25"/>
      <c r="I1861" s="25"/>
      <c r="J1861" s="13"/>
      <c r="K1861" s="13"/>
      <c r="L1861" s="25"/>
      <c r="M1861" s="14" t="str">
        <f aca="false">IF(OR($C1861="",$J1861=""),"",INT(($J1861-$C1861)/365.25))</f>
        <v/>
      </c>
      <c r="N1861" s="14" t="str">
        <f aca="false">IF($M1861="","",IF($M1861&lt;2,"Ha","Yo'q"))</f>
        <v/>
      </c>
      <c r="O1861" s="14" t="str">
        <f aca="false">IF($M1861="","",IF(AND($M1861&gt;=7,$M1861&lt;=17),"Ha","Yo'q"))</f>
        <v/>
      </c>
      <c r="P1861" s="14" t="str">
        <f aca="false">IF(AND($B1861&lt;&gt;"",$J1861&lt;&gt;"",$J1861&lt;=Boshqaruv!$C$10,OR($K1861="",$K1861&gt;Boshqaruv!$C$10),$L1861&lt;&gt;"Tibbiy qarshi ko'rsatma"),1,"")</f>
        <v/>
      </c>
      <c r="Q1861" s="28" t="n">
        <f aca="false">IF(AND($B1861&lt;&gt;"",$J1861&gt;=Boshqaruv!$C$9,$J1861&lt;=Boshqaruv!$C$10),IF(COUNTIFS($B$4:$B1860,$B1861,$C$4:$C1860,$C1861,$J$4:$J1860,"&gt;="&amp;Boshqaruv!$C$9,$J$4:$J1860,"&lt;="&amp;Boshqaruv!$C$10)=0,1,0),0)</f>
        <v>0</v>
      </c>
      <c r="R1861" s="28" t="n">
        <f aca="false">IF(AND($B1861&lt;&gt;"",$J1861&gt;=Boshqaruv!$C$9,$J1861&lt;=Boshqaruv!$C$10,$K1861&lt;&gt;"",$K1861&lt;=Boshqaruv!$C$10),IF(COUNTIFS($B$4:$B1860,$B1861,$C$4:$C1860,$C1861,$J$4:$J1860,"&gt;="&amp;Boshqaruv!$C$9,$J$4:$J1860,"&lt;="&amp;Boshqaruv!$C$10,$K$4:$K1860,"&lt;&gt;",$K$4:$K1860,"&lt;="&amp;Boshqaruv!$C$10)=0,1,0),0)</f>
        <v>0</v>
      </c>
      <c r="S1861" s="28" t="n">
        <f aca="false">IF($P1861=1,IF(COUNTIFS($B$4:$B1860,$B1861,$C$4:$C1860,$C1861,$P$4:$P1860,1)=0,1,0),0)</f>
        <v>0</v>
      </c>
      <c r="T1861" s="12"/>
    </row>
    <row r="1862" customFormat="false" ht="15" hidden="false" customHeight="false" outlineLevel="0" collapsed="false">
      <c r="A1862" s="20" t="n">
        <v>1858</v>
      </c>
      <c r="B1862" s="12"/>
      <c r="C1862" s="13"/>
      <c r="D1862" s="24"/>
      <c r="E1862" s="12"/>
      <c r="F1862" s="12"/>
      <c r="G1862" s="25"/>
      <c r="H1862" s="25"/>
      <c r="I1862" s="25"/>
      <c r="J1862" s="13"/>
      <c r="K1862" s="13"/>
      <c r="L1862" s="25"/>
      <c r="M1862" s="14" t="str">
        <f aca="false">IF(OR($C1862="",$J1862=""),"",INT(($J1862-$C1862)/365.25))</f>
        <v/>
      </c>
      <c r="N1862" s="14" t="str">
        <f aca="false">IF($M1862="","",IF($M1862&lt;2,"Ha","Yo'q"))</f>
        <v/>
      </c>
      <c r="O1862" s="14" t="str">
        <f aca="false">IF($M1862="","",IF(AND($M1862&gt;=7,$M1862&lt;=17),"Ha","Yo'q"))</f>
        <v/>
      </c>
      <c r="P1862" s="14" t="str">
        <f aca="false">IF(AND($B1862&lt;&gt;"",$J1862&lt;&gt;"",$J1862&lt;=Boshqaruv!$C$10,OR($K1862="",$K1862&gt;Boshqaruv!$C$10),$L1862&lt;&gt;"Tibbiy qarshi ko'rsatma"),1,"")</f>
        <v/>
      </c>
      <c r="Q1862" s="28" t="n">
        <f aca="false">IF(AND($B1862&lt;&gt;"",$J1862&gt;=Boshqaruv!$C$9,$J1862&lt;=Boshqaruv!$C$10),IF(COUNTIFS($B$4:$B1861,$B1862,$C$4:$C1861,$C1862,$J$4:$J1861,"&gt;="&amp;Boshqaruv!$C$9,$J$4:$J1861,"&lt;="&amp;Boshqaruv!$C$10)=0,1,0),0)</f>
        <v>0</v>
      </c>
      <c r="R1862" s="28" t="n">
        <f aca="false">IF(AND($B1862&lt;&gt;"",$J1862&gt;=Boshqaruv!$C$9,$J1862&lt;=Boshqaruv!$C$10,$K1862&lt;&gt;"",$K1862&lt;=Boshqaruv!$C$10),IF(COUNTIFS($B$4:$B1861,$B1862,$C$4:$C1861,$C1862,$J$4:$J1861,"&gt;="&amp;Boshqaruv!$C$9,$J$4:$J1861,"&lt;="&amp;Boshqaruv!$C$10,$K$4:$K1861,"&lt;&gt;",$K$4:$K1861,"&lt;="&amp;Boshqaruv!$C$10)=0,1,0),0)</f>
        <v>0</v>
      </c>
      <c r="S1862" s="28" t="n">
        <f aca="false">IF($P1862=1,IF(COUNTIFS($B$4:$B1861,$B1862,$C$4:$C1861,$C1862,$P$4:$P1861,1)=0,1,0),0)</f>
        <v>0</v>
      </c>
      <c r="T1862" s="12"/>
    </row>
    <row r="1863" customFormat="false" ht="15" hidden="false" customHeight="false" outlineLevel="0" collapsed="false">
      <c r="A1863" s="20" t="n">
        <v>1859</v>
      </c>
      <c r="B1863" s="12"/>
      <c r="C1863" s="13"/>
      <c r="D1863" s="24"/>
      <c r="E1863" s="12"/>
      <c r="F1863" s="12"/>
      <c r="G1863" s="25"/>
      <c r="H1863" s="25"/>
      <c r="I1863" s="25"/>
      <c r="J1863" s="13"/>
      <c r="K1863" s="13"/>
      <c r="L1863" s="25"/>
      <c r="M1863" s="14" t="str">
        <f aca="false">IF(OR($C1863="",$J1863=""),"",INT(($J1863-$C1863)/365.25))</f>
        <v/>
      </c>
      <c r="N1863" s="14" t="str">
        <f aca="false">IF($M1863="","",IF($M1863&lt;2,"Ha","Yo'q"))</f>
        <v/>
      </c>
      <c r="O1863" s="14" t="str">
        <f aca="false">IF($M1863="","",IF(AND($M1863&gt;=7,$M1863&lt;=17),"Ha","Yo'q"))</f>
        <v/>
      </c>
      <c r="P1863" s="14" t="str">
        <f aca="false">IF(AND($B1863&lt;&gt;"",$J1863&lt;&gt;"",$J1863&lt;=Boshqaruv!$C$10,OR($K1863="",$K1863&gt;Boshqaruv!$C$10),$L1863&lt;&gt;"Tibbiy qarshi ko'rsatma"),1,"")</f>
        <v/>
      </c>
      <c r="Q1863" s="28" t="n">
        <f aca="false">IF(AND($B1863&lt;&gt;"",$J1863&gt;=Boshqaruv!$C$9,$J1863&lt;=Boshqaruv!$C$10),IF(COUNTIFS($B$4:$B1862,$B1863,$C$4:$C1862,$C1863,$J$4:$J1862,"&gt;="&amp;Boshqaruv!$C$9,$J$4:$J1862,"&lt;="&amp;Boshqaruv!$C$10)=0,1,0),0)</f>
        <v>0</v>
      </c>
      <c r="R1863" s="28" t="n">
        <f aca="false">IF(AND($B1863&lt;&gt;"",$J1863&gt;=Boshqaruv!$C$9,$J1863&lt;=Boshqaruv!$C$10,$K1863&lt;&gt;"",$K1863&lt;=Boshqaruv!$C$10),IF(COUNTIFS($B$4:$B1862,$B1863,$C$4:$C1862,$C1863,$J$4:$J1862,"&gt;="&amp;Boshqaruv!$C$9,$J$4:$J1862,"&lt;="&amp;Boshqaruv!$C$10,$K$4:$K1862,"&lt;&gt;",$K$4:$K1862,"&lt;="&amp;Boshqaruv!$C$10)=0,1,0),0)</f>
        <v>0</v>
      </c>
      <c r="S1863" s="28" t="n">
        <f aca="false">IF($P1863=1,IF(COUNTIFS($B$4:$B1862,$B1863,$C$4:$C1862,$C1863,$P$4:$P1862,1)=0,1,0),0)</f>
        <v>0</v>
      </c>
      <c r="T1863" s="12"/>
    </row>
    <row r="1864" customFormat="false" ht="15" hidden="false" customHeight="false" outlineLevel="0" collapsed="false">
      <c r="A1864" s="20" t="n">
        <v>1860</v>
      </c>
      <c r="B1864" s="12"/>
      <c r="C1864" s="13"/>
      <c r="D1864" s="24"/>
      <c r="E1864" s="12"/>
      <c r="F1864" s="12"/>
      <c r="G1864" s="25"/>
      <c r="H1864" s="25"/>
      <c r="I1864" s="25"/>
      <c r="J1864" s="13"/>
      <c r="K1864" s="13"/>
      <c r="L1864" s="25"/>
      <c r="M1864" s="14" t="str">
        <f aca="false">IF(OR($C1864="",$J1864=""),"",INT(($J1864-$C1864)/365.25))</f>
        <v/>
      </c>
      <c r="N1864" s="14" t="str">
        <f aca="false">IF($M1864="","",IF($M1864&lt;2,"Ha","Yo'q"))</f>
        <v/>
      </c>
      <c r="O1864" s="14" t="str">
        <f aca="false">IF($M1864="","",IF(AND($M1864&gt;=7,$M1864&lt;=17),"Ha","Yo'q"))</f>
        <v/>
      </c>
      <c r="P1864" s="14" t="str">
        <f aca="false">IF(AND($B1864&lt;&gt;"",$J1864&lt;&gt;"",$J1864&lt;=Boshqaruv!$C$10,OR($K1864="",$K1864&gt;Boshqaruv!$C$10),$L1864&lt;&gt;"Tibbiy qarshi ko'rsatma"),1,"")</f>
        <v/>
      </c>
      <c r="Q1864" s="28" t="n">
        <f aca="false">IF(AND($B1864&lt;&gt;"",$J1864&gt;=Boshqaruv!$C$9,$J1864&lt;=Boshqaruv!$C$10),IF(COUNTIFS($B$4:$B1863,$B1864,$C$4:$C1863,$C1864,$J$4:$J1863,"&gt;="&amp;Boshqaruv!$C$9,$J$4:$J1863,"&lt;="&amp;Boshqaruv!$C$10)=0,1,0),0)</f>
        <v>0</v>
      </c>
      <c r="R1864" s="28" t="n">
        <f aca="false">IF(AND($B1864&lt;&gt;"",$J1864&gt;=Boshqaruv!$C$9,$J1864&lt;=Boshqaruv!$C$10,$K1864&lt;&gt;"",$K1864&lt;=Boshqaruv!$C$10),IF(COUNTIFS($B$4:$B1863,$B1864,$C$4:$C1863,$C1864,$J$4:$J1863,"&gt;="&amp;Boshqaruv!$C$9,$J$4:$J1863,"&lt;="&amp;Boshqaruv!$C$10,$K$4:$K1863,"&lt;&gt;",$K$4:$K1863,"&lt;="&amp;Boshqaruv!$C$10)=0,1,0),0)</f>
        <v>0</v>
      </c>
      <c r="S1864" s="28" t="n">
        <f aca="false">IF($P1864=1,IF(COUNTIFS($B$4:$B1863,$B1864,$C$4:$C1863,$C1864,$P$4:$P1863,1)=0,1,0),0)</f>
        <v>0</v>
      </c>
      <c r="T1864" s="12"/>
    </row>
    <row r="1865" customFormat="false" ht="15" hidden="false" customHeight="false" outlineLevel="0" collapsed="false">
      <c r="A1865" s="20" t="n">
        <v>1861</v>
      </c>
      <c r="B1865" s="12"/>
      <c r="C1865" s="13"/>
      <c r="D1865" s="24"/>
      <c r="E1865" s="12"/>
      <c r="F1865" s="12"/>
      <c r="G1865" s="25"/>
      <c r="H1865" s="25"/>
      <c r="I1865" s="25"/>
      <c r="J1865" s="13"/>
      <c r="K1865" s="13"/>
      <c r="L1865" s="25"/>
      <c r="M1865" s="14" t="str">
        <f aca="false">IF(OR($C1865="",$J1865=""),"",INT(($J1865-$C1865)/365.25))</f>
        <v/>
      </c>
      <c r="N1865" s="14" t="str">
        <f aca="false">IF($M1865="","",IF($M1865&lt;2,"Ha","Yo'q"))</f>
        <v/>
      </c>
      <c r="O1865" s="14" t="str">
        <f aca="false">IF($M1865="","",IF(AND($M1865&gt;=7,$M1865&lt;=17),"Ha","Yo'q"))</f>
        <v/>
      </c>
      <c r="P1865" s="14" t="str">
        <f aca="false">IF(AND($B1865&lt;&gt;"",$J1865&lt;&gt;"",$J1865&lt;=Boshqaruv!$C$10,OR($K1865="",$K1865&gt;Boshqaruv!$C$10),$L1865&lt;&gt;"Tibbiy qarshi ko'rsatma"),1,"")</f>
        <v/>
      </c>
      <c r="Q1865" s="28" t="n">
        <f aca="false">IF(AND($B1865&lt;&gt;"",$J1865&gt;=Boshqaruv!$C$9,$J1865&lt;=Boshqaruv!$C$10),IF(COUNTIFS($B$4:$B1864,$B1865,$C$4:$C1864,$C1865,$J$4:$J1864,"&gt;="&amp;Boshqaruv!$C$9,$J$4:$J1864,"&lt;="&amp;Boshqaruv!$C$10)=0,1,0),0)</f>
        <v>0</v>
      </c>
      <c r="R1865" s="28" t="n">
        <f aca="false">IF(AND($B1865&lt;&gt;"",$J1865&gt;=Boshqaruv!$C$9,$J1865&lt;=Boshqaruv!$C$10,$K1865&lt;&gt;"",$K1865&lt;=Boshqaruv!$C$10),IF(COUNTIFS($B$4:$B1864,$B1865,$C$4:$C1864,$C1865,$J$4:$J1864,"&gt;="&amp;Boshqaruv!$C$9,$J$4:$J1864,"&lt;="&amp;Boshqaruv!$C$10,$K$4:$K1864,"&lt;&gt;",$K$4:$K1864,"&lt;="&amp;Boshqaruv!$C$10)=0,1,0),0)</f>
        <v>0</v>
      </c>
      <c r="S1865" s="28" t="n">
        <f aca="false">IF($P1865=1,IF(COUNTIFS($B$4:$B1864,$B1865,$C$4:$C1864,$C1865,$P$4:$P1864,1)=0,1,0),0)</f>
        <v>0</v>
      </c>
      <c r="T1865" s="12"/>
    </row>
    <row r="1866" customFormat="false" ht="15" hidden="false" customHeight="false" outlineLevel="0" collapsed="false">
      <c r="A1866" s="20" t="n">
        <v>1862</v>
      </c>
      <c r="B1866" s="12"/>
      <c r="C1866" s="13"/>
      <c r="D1866" s="24"/>
      <c r="E1866" s="12"/>
      <c r="F1866" s="12"/>
      <c r="G1866" s="25"/>
      <c r="H1866" s="25"/>
      <c r="I1866" s="25"/>
      <c r="J1866" s="13"/>
      <c r="K1866" s="13"/>
      <c r="L1866" s="25"/>
      <c r="M1866" s="14" t="str">
        <f aca="false">IF(OR($C1866="",$J1866=""),"",INT(($J1866-$C1866)/365.25))</f>
        <v/>
      </c>
      <c r="N1866" s="14" t="str">
        <f aca="false">IF($M1866="","",IF($M1866&lt;2,"Ha","Yo'q"))</f>
        <v/>
      </c>
      <c r="O1866" s="14" t="str">
        <f aca="false">IF($M1866="","",IF(AND($M1866&gt;=7,$M1866&lt;=17),"Ha","Yo'q"))</f>
        <v/>
      </c>
      <c r="P1866" s="14" t="str">
        <f aca="false">IF(AND($B1866&lt;&gt;"",$J1866&lt;&gt;"",$J1866&lt;=Boshqaruv!$C$10,OR($K1866="",$K1866&gt;Boshqaruv!$C$10),$L1866&lt;&gt;"Tibbiy qarshi ko'rsatma"),1,"")</f>
        <v/>
      </c>
      <c r="Q1866" s="28" t="n">
        <f aca="false">IF(AND($B1866&lt;&gt;"",$J1866&gt;=Boshqaruv!$C$9,$J1866&lt;=Boshqaruv!$C$10),IF(COUNTIFS($B$4:$B1865,$B1866,$C$4:$C1865,$C1866,$J$4:$J1865,"&gt;="&amp;Boshqaruv!$C$9,$J$4:$J1865,"&lt;="&amp;Boshqaruv!$C$10)=0,1,0),0)</f>
        <v>0</v>
      </c>
      <c r="R1866" s="28" t="n">
        <f aca="false">IF(AND($B1866&lt;&gt;"",$J1866&gt;=Boshqaruv!$C$9,$J1866&lt;=Boshqaruv!$C$10,$K1866&lt;&gt;"",$K1866&lt;=Boshqaruv!$C$10),IF(COUNTIFS($B$4:$B1865,$B1866,$C$4:$C1865,$C1866,$J$4:$J1865,"&gt;="&amp;Boshqaruv!$C$9,$J$4:$J1865,"&lt;="&amp;Boshqaruv!$C$10,$K$4:$K1865,"&lt;&gt;",$K$4:$K1865,"&lt;="&amp;Boshqaruv!$C$10)=0,1,0),0)</f>
        <v>0</v>
      </c>
      <c r="S1866" s="28" t="n">
        <f aca="false">IF($P1866=1,IF(COUNTIFS($B$4:$B1865,$B1866,$C$4:$C1865,$C1866,$P$4:$P1865,1)=0,1,0),0)</f>
        <v>0</v>
      </c>
      <c r="T1866" s="12"/>
    </row>
    <row r="1867" customFormat="false" ht="15" hidden="false" customHeight="false" outlineLevel="0" collapsed="false">
      <c r="A1867" s="20" t="n">
        <v>1863</v>
      </c>
      <c r="B1867" s="12"/>
      <c r="C1867" s="13"/>
      <c r="D1867" s="24"/>
      <c r="E1867" s="12"/>
      <c r="F1867" s="12"/>
      <c r="G1867" s="25"/>
      <c r="H1867" s="25"/>
      <c r="I1867" s="25"/>
      <c r="J1867" s="13"/>
      <c r="K1867" s="13"/>
      <c r="L1867" s="25"/>
      <c r="M1867" s="14" t="str">
        <f aca="false">IF(OR($C1867="",$J1867=""),"",INT(($J1867-$C1867)/365.25))</f>
        <v/>
      </c>
      <c r="N1867" s="14" t="str">
        <f aca="false">IF($M1867="","",IF($M1867&lt;2,"Ha","Yo'q"))</f>
        <v/>
      </c>
      <c r="O1867" s="14" t="str">
        <f aca="false">IF($M1867="","",IF(AND($M1867&gt;=7,$M1867&lt;=17),"Ha","Yo'q"))</f>
        <v/>
      </c>
      <c r="P1867" s="14" t="str">
        <f aca="false">IF(AND($B1867&lt;&gt;"",$J1867&lt;&gt;"",$J1867&lt;=Boshqaruv!$C$10,OR($K1867="",$K1867&gt;Boshqaruv!$C$10),$L1867&lt;&gt;"Tibbiy qarshi ko'rsatma"),1,"")</f>
        <v/>
      </c>
      <c r="Q1867" s="28" t="n">
        <f aca="false">IF(AND($B1867&lt;&gt;"",$J1867&gt;=Boshqaruv!$C$9,$J1867&lt;=Boshqaruv!$C$10),IF(COUNTIFS($B$4:$B1866,$B1867,$C$4:$C1866,$C1867,$J$4:$J1866,"&gt;="&amp;Boshqaruv!$C$9,$J$4:$J1866,"&lt;="&amp;Boshqaruv!$C$10)=0,1,0),0)</f>
        <v>0</v>
      </c>
      <c r="R1867" s="28" t="n">
        <f aca="false">IF(AND($B1867&lt;&gt;"",$J1867&gt;=Boshqaruv!$C$9,$J1867&lt;=Boshqaruv!$C$10,$K1867&lt;&gt;"",$K1867&lt;=Boshqaruv!$C$10),IF(COUNTIFS($B$4:$B1866,$B1867,$C$4:$C1866,$C1867,$J$4:$J1866,"&gt;="&amp;Boshqaruv!$C$9,$J$4:$J1866,"&lt;="&amp;Boshqaruv!$C$10,$K$4:$K1866,"&lt;&gt;",$K$4:$K1866,"&lt;="&amp;Boshqaruv!$C$10)=0,1,0),0)</f>
        <v>0</v>
      </c>
      <c r="S1867" s="28" t="n">
        <f aca="false">IF($P1867=1,IF(COUNTIFS($B$4:$B1866,$B1867,$C$4:$C1866,$C1867,$P$4:$P1866,1)=0,1,0),0)</f>
        <v>0</v>
      </c>
      <c r="T1867" s="12"/>
    </row>
    <row r="1868" customFormat="false" ht="15" hidden="false" customHeight="false" outlineLevel="0" collapsed="false">
      <c r="A1868" s="20" t="n">
        <v>1864</v>
      </c>
      <c r="B1868" s="12"/>
      <c r="C1868" s="13"/>
      <c r="D1868" s="24"/>
      <c r="E1868" s="12"/>
      <c r="F1868" s="12"/>
      <c r="G1868" s="25"/>
      <c r="H1868" s="25"/>
      <c r="I1868" s="25"/>
      <c r="J1868" s="13"/>
      <c r="K1868" s="13"/>
      <c r="L1868" s="25"/>
      <c r="M1868" s="14" t="str">
        <f aca="false">IF(OR($C1868="",$J1868=""),"",INT(($J1868-$C1868)/365.25))</f>
        <v/>
      </c>
      <c r="N1868" s="14" t="str">
        <f aca="false">IF($M1868="","",IF($M1868&lt;2,"Ha","Yo'q"))</f>
        <v/>
      </c>
      <c r="O1868" s="14" t="str">
        <f aca="false">IF($M1868="","",IF(AND($M1868&gt;=7,$M1868&lt;=17),"Ha","Yo'q"))</f>
        <v/>
      </c>
      <c r="P1868" s="14" t="str">
        <f aca="false">IF(AND($B1868&lt;&gt;"",$J1868&lt;&gt;"",$J1868&lt;=Boshqaruv!$C$10,OR($K1868="",$K1868&gt;Boshqaruv!$C$10),$L1868&lt;&gt;"Tibbiy qarshi ko'rsatma"),1,"")</f>
        <v/>
      </c>
      <c r="Q1868" s="28" t="n">
        <f aca="false">IF(AND($B1868&lt;&gt;"",$J1868&gt;=Boshqaruv!$C$9,$J1868&lt;=Boshqaruv!$C$10),IF(COUNTIFS($B$4:$B1867,$B1868,$C$4:$C1867,$C1868,$J$4:$J1867,"&gt;="&amp;Boshqaruv!$C$9,$J$4:$J1867,"&lt;="&amp;Boshqaruv!$C$10)=0,1,0),0)</f>
        <v>0</v>
      </c>
      <c r="R1868" s="28" t="n">
        <f aca="false">IF(AND($B1868&lt;&gt;"",$J1868&gt;=Boshqaruv!$C$9,$J1868&lt;=Boshqaruv!$C$10,$K1868&lt;&gt;"",$K1868&lt;=Boshqaruv!$C$10),IF(COUNTIFS($B$4:$B1867,$B1868,$C$4:$C1867,$C1868,$J$4:$J1867,"&gt;="&amp;Boshqaruv!$C$9,$J$4:$J1867,"&lt;="&amp;Boshqaruv!$C$10,$K$4:$K1867,"&lt;&gt;",$K$4:$K1867,"&lt;="&amp;Boshqaruv!$C$10)=0,1,0),0)</f>
        <v>0</v>
      </c>
      <c r="S1868" s="28" t="n">
        <f aca="false">IF($P1868=1,IF(COUNTIFS($B$4:$B1867,$B1868,$C$4:$C1867,$C1868,$P$4:$P1867,1)=0,1,0),0)</f>
        <v>0</v>
      </c>
      <c r="T1868" s="12"/>
    </row>
    <row r="1869" customFormat="false" ht="15" hidden="false" customHeight="false" outlineLevel="0" collapsed="false">
      <c r="A1869" s="20" t="n">
        <v>1865</v>
      </c>
      <c r="B1869" s="12"/>
      <c r="C1869" s="13"/>
      <c r="D1869" s="24"/>
      <c r="E1869" s="12"/>
      <c r="F1869" s="12"/>
      <c r="G1869" s="25"/>
      <c r="H1869" s="25"/>
      <c r="I1869" s="25"/>
      <c r="J1869" s="13"/>
      <c r="K1869" s="13"/>
      <c r="L1869" s="25"/>
      <c r="M1869" s="14" t="str">
        <f aca="false">IF(OR($C1869="",$J1869=""),"",INT(($J1869-$C1869)/365.25))</f>
        <v/>
      </c>
      <c r="N1869" s="14" t="str">
        <f aca="false">IF($M1869="","",IF($M1869&lt;2,"Ha","Yo'q"))</f>
        <v/>
      </c>
      <c r="O1869" s="14" t="str">
        <f aca="false">IF($M1869="","",IF(AND($M1869&gt;=7,$M1869&lt;=17),"Ha","Yo'q"))</f>
        <v/>
      </c>
      <c r="P1869" s="14" t="str">
        <f aca="false">IF(AND($B1869&lt;&gt;"",$J1869&lt;&gt;"",$J1869&lt;=Boshqaruv!$C$10,OR($K1869="",$K1869&gt;Boshqaruv!$C$10),$L1869&lt;&gt;"Tibbiy qarshi ko'rsatma"),1,"")</f>
        <v/>
      </c>
      <c r="Q1869" s="28" t="n">
        <f aca="false">IF(AND($B1869&lt;&gt;"",$J1869&gt;=Boshqaruv!$C$9,$J1869&lt;=Boshqaruv!$C$10),IF(COUNTIFS($B$4:$B1868,$B1869,$C$4:$C1868,$C1869,$J$4:$J1868,"&gt;="&amp;Boshqaruv!$C$9,$J$4:$J1868,"&lt;="&amp;Boshqaruv!$C$10)=0,1,0),0)</f>
        <v>0</v>
      </c>
      <c r="R1869" s="28" t="n">
        <f aca="false">IF(AND($B1869&lt;&gt;"",$J1869&gt;=Boshqaruv!$C$9,$J1869&lt;=Boshqaruv!$C$10,$K1869&lt;&gt;"",$K1869&lt;=Boshqaruv!$C$10),IF(COUNTIFS($B$4:$B1868,$B1869,$C$4:$C1868,$C1869,$J$4:$J1868,"&gt;="&amp;Boshqaruv!$C$9,$J$4:$J1868,"&lt;="&amp;Boshqaruv!$C$10,$K$4:$K1868,"&lt;&gt;",$K$4:$K1868,"&lt;="&amp;Boshqaruv!$C$10)=0,1,0),0)</f>
        <v>0</v>
      </c>
      <c r="S1869" s="28" t="n">
        <f aca="false">IF($P1869=1,IF(COUNTIFS($B$4:$B1868,$B1869,$C$4:$C1868,$C1869,$P$4:$P1868,1)=0,1,0),0)</f>
        <v>0</v>
      </c>
      <c r="T1869" s="12"/>
    </row>
    <row r="1870" customFormat="false" ht="15" hidden="false" customHeight="false" outlineLevel="0" collapsed="false">
      <c r="A1870" s="20" t="n">
        <v>1866</v>
      </c>
      <c r="B1870" s="12"/>
      <c r="C1870" s="13"/>
      <c r="D1870" s="24"/>
      <c r="E1870" s="12"/>
      <c r="F1870" s="12"/>
      <c r="G1870" s="25"/>
      <c r="H1870" s="25"/>
      <c r="I1870" s="25"/>
      <c r="J1870" s="13"/>
      <c r="K1870" s="13"/>
      <c r="L1870" s="25"/>
      <c r="M1870" s="14" t="str">
        <f aca="false">IF(OR($C1870="",$J1870=""),"",INT(($J1870-$C1870)/365.25))</f>
        <v/>
      </c>
      <c r="N1870" s="14" t="str">
        <f aca="false">IF($M1870="","",IF($M1870&lt;2,"Ha","Yo'q"))</f>
        <v/>
      </c>
      <c r="O1870" s="14" t="str">
        <f aca="false">IF($M1870="","",IF(AND($M1870&gt;=7,$M1870&lt;=17),"Ha","Yo'q"))</f>
        <v/>
      </c>
      <c r="P1870" s="14" t="str">
        <f aca="false">IF(AND($B1870&lt;&gt;"",$J1870&lt;&gt;"",$J1870&lt;=Boshqaruv!$C$10,OR($K1870="",$K1870&gt;Boshqaruv!$C$10),$L1870&lt;&gt;"Tibbiy qarshi ko'rsatma"),1,"")</f>
        <v/>
      </c>
      <c r="Q1870" s="28" t="n">
        <f aca="false">IF(AND($B1870&lt;&gt;"",$J1870&gt;=Boshqaruv!$C$9,$J1870&lt;=Boshqaruv!$C$10),IF(COUNTIFS($B$4:$B1869,$B1870,$C$4:$C1869,$C1870,$J$4:$J1869,"&gt;="&amp;Boshqaruv!$C$9,$J$4:$J1869,"&lt;="&amp;Boshqaruv!$C$10)=0,1,0),0)</f>
        <v>0</v>
      </c>
      <c r="R1870" s="28" t="n">
        <f aca="false">IF(AND($B1870&lt;&gt;"",$J1870&gt;=Boshqaruv!$C$9,$J1870&lt;=Boshqaruv!$C$10,$K1870&lt;&gt;"",$K1870&lt;=Boshqaruv!$C$10),IF(COUNTIFS($B$4:$B1869,$B1870,$C$4:$C1869,$C1870,$J$4:$J1869,"&gt;="&amp;Boshqaruv!$C$9,$J$4:$J1869,"&lt;="&amp;Boshqaruv!$C$10,$K$4:$K1869,"&lt;&gt;",$K$4:$K1869,"&lt;="&amp;Boshqaruv!$C$10)=0,1,0),0)</f>
        <v>0</v>
      </c>
      <c r="S1870" s="28" t="n">
        <f aca="false">IF($P1870=1,IF(COUNTIFS($B$4:$B1869,$B1870,$C$4:$C1869,$C1870,$P$4:$P1869,1)=0,1,0),0)</f>
        <v>0</v>
      </c>
      <c r="T1870" s="12"/>
    </row>
    <row r="1871" customFormat="false" ht="15" hidden="false" customHeight="false" outlineLevel="0" collapsed="false">
      <c r="A1871" s="20" t="n">
        <v>1867</v>
      </c>
      <c r="B1871" s="12"/>
      <c r="C1871" s="13"/>
      <c r="D1871" s="24"/>
      <c r="E1871" s="12"/>
      <c r="F1871" s="12"/>
      <c r="G1871" s="25"/>
      <c r="H1871" s="25"/>
      <c r="I1871" s="25"/>
      <c r="J1871" s="13"/>
      <c r="K1871" s="13"/>
      <c r="L1871" s="25"/>
      <c r="M1871" s="14" t="str">
        <f aca="false">IF(OR($C1871="",$J1871=""),"",INT(($J1871-$C1871)/365.25))</f>
        <v/>
      </c>
      <c r="N1871" s="14" t="str">
        <f aca="false">IF($M1871="","",IF($M1871&lt;2,"Ha","Yo'q"))</f>
        <v/>
      </c>
      <c r="O1871" s="14" t="str">
        <f aca="false">IF($M1871="","",IF(AND($M1871&gt;=7,$M1871&lt;=17),"Ha","Yo'q"))</f>
        <v/>
      </c>
      <c r="P1871" s="14" t="str">
        <f aca="false">IF(AND($B1871&lt;&gt;"",$J1871&lt;&gt;"",$J1871&lt;=Boshqaruv!$C$10,OR($K1871="",$K1871&gt;Boshqaruv!$C$10),$L1871&lt;&gt;"Tibbiy qarshi ko'rsatma"),1,"")</f>
        <v/>
      </c>
      <c r="Q1871" s="28" t="n">
        <f aca="false">IF(AND($B1871&lt;&gt;"",$J1871&gt;=Boshqaruv!$C$9,$J1871&lt;=Boshqaruv!$C$10),IF(COUNTIFS($B$4:$B1870,$B1871,$C$4:$C1870,$C1871,$J$4:$J1870,"&gt;="&amp;Boshqaruv!$C$9,$J$4:$J1870,"&lt;="&amp;Boshqaruv!$C$10)=0,1,0),0)</f>
        <v>0</v>
      </c>
      <c r="R1871" s="28" t="n">
        <f aca="false">IF(AND($B1871&lt;&gt;"",$J1871&gt;=Boshqaruv!$C$9,$J1871&lt;=Boshqaruv!$C$10,$K1871&lt;&gt;"",$K1871&lt;=Boshqaruv!$C$10),IF(COUNTIFS($B$4:$B1870,$B1871,$C$4:$C1870,$C1871,$J$4:$J1870,"&gt;="&amp;Boshqaruv!$C$9,$J$4:$J1870,"&lt;="&amp;Boshqaruv!$C$10,$K$4:$K1870,"&lt;&gt;",$K$4:$K1870,"&lt;="&amp;Boshqaruv!$C$10)=0,1,0),0)</f>
        <v>0</v>
      </c>
      <c r="S1871" s="28" t="n">
        <f aca="false">IF($P1871=1,IF(COUNTIFS($B$4:$B1870,$B1871,$C$4:$C1870,$C1871,$P$4:$P1870,1)=0,1,0),0)</f>
        <v>0</v>
      </c>
      <c r="T1871" s="12"/>
    </row>
    <row r="1872" customFormat="false" ht="15" hidden="false" customHeight="false" outlineLevel="0" collapsed="false">
      <c r="A1872" s="20" t="n">
        <v>1868</v>
      </c>
      <c r="B1872" s="12"/>
      <c r="C1872" s="13"/>
      <c r="D1872" s="24"/>
      <c r="E1872" s="12"/>
      <c r="F1872" s="12"/>
      <c r="G1872" s="25"/>
      <c r="H1872" s="25"/>
      <c r="I1872" s="25"/>
      <c r="J1872" s="13"/>
      <c r="K1872" s="13"/>
      <c r="L1872" s="25"/>
      <c r="M1872" s="14" t="str">
        <f aca="false">IF(OR($C1872="",$J1872=""),"",INT(($J1872-$C1872)/365.25))</f>
        <v/>
      </c>
      <c r="N1872" s="14" t="str">
        <f aca="false">IF($M1872="","",IF($M1872&lt;2,"Ha","Yo'q"))</f>
        <v/>
      </c>
      <c r="O1872" s="14" t="str">
        <f aca="false">IF($M1872="","",IF(AND($M1872&gt;=7,$M1872&lt;=17),"Ha","Yo'q"))</f>
        <v/>
      </c>
      <c r="P1872" s="14" t="str">
        <f aca="false">IF(AND($B1872&lt;&gt;"",$J1872&lt;&gt;"",$J1872&lt;=Boshqaruv!$C$10,OR($K1872="",$K1872&gt;Boshqaruv!$C$10),$L1872&lt;&gt;"Tibbiy qarshi ko'rsatma"),1,"")</f>
        <v/>
      </c>
      <c r="Q1872" s="28" t="n">
        <f aca="false">IF(AND($B1872&lt;&gt;"",$J1872&gt;=Boshqaruv!$C$9,$J1872&lt;=Boshqaruv!$C$10),IF(COUNTIFS($B$4:$B1871,$B1872,$C$4:$C1871,$C1872,$J$4:$J1871,"&gt;="&amp;Boshqaruv!$C$9,$J$4:$J1871,"&lt;="&amp;Boshqaruv!$C$10)=0,1,0),0)</f>
        <v>0</v>
      </c>
      <c r="R1872" s="28" t="n">
        <f aca="false">IF(AND($B1872&lt;&gt;"",$J1872&gt;=Boshqaruv!$C$9,$J1872&lt;=Boshqaruv!$C$10,$K1872&lt;&gt;"",$K1872&lt;=Boshqaruv!$C$10),IF(COUNTIFS($B$4:$B1871,$B1872,$C$4:$C1871,$C1872,$J$4:$J1871,"&gt;="&amp;Boshqaruv!$C$9,$J$4:$J1871,"&lt;="&amp;Boshqaruv!$C$10,$K$4:$K1871,"&lt;&gt;",$K$4:$K1871,"&lt;="&amp;Boshqaruv!$C$10)=0,1,0),0)</f>
        <v>0</v>
      </c>
      <c r="S1872" s="28" t="n">
        <f aca="false">IF($P1872=1,IF(COUNTIFS($B$4:$B1871,$B1872,$C$4:$C1871,$C1872,$P$4:$P1871,1)=0,1,0),0)</f>
        <v>0</v>
      </c>
      <c r="T1872" s="12"/>
    </row>
    <row r="1873" customFormat="false" ht="15" hidden="false" customHeight="false" outlineLevel="0" collapsed="false">
      <c r="A1873" s="20" t="n">
        <v>1869</v>
      </c>
      <c r="B1873" s="12"/>
      <c r="C1873" s="13"/>
      <c r="D1873" s="24"/>
      <c r="E1873" s="12"/>
      <c r="F1873" s="12"/>
      <c r="G1873" s="25"/>
      <c r="H1873" s="25"/>
      <c r="I1873" s="25"/>
      <c r="J1873" s="13"/>
      <c r="K1873" s="13"/>
      <c r="L1873" s="25"/>
      <c r="M1873" s="14" t="str">
        <f aca="false">IF(OR($C1873="",$J1873=""),"",INT(($J1873-$C1873)/365.25))</f>
        <v/>
      </c>
      <c r="N1873" s="14" t="str">
        <f aca="false">IF($M1873="","",IF($M1873&lt;2,"Ha","Yo'q"))</f>
        <v/>
      </c>
      <c r="O1873" s="14" t="str">
        <f aca="false">IF($M1873="","",IF(AND($M1873&gt;=7,$M1873&lt;=17),"Ha","Yo'q"))</f>
        <v/>
      </c>
      <c r="P1873" s="14" t="str">
        <f aca="false">IF(AND($B1873&lt;&gt;"",$J1873&lt;&gt;"",$J1873&lt;=Boshqaruv!$C$10,OR($K1873="",$K1873&gt;Boshqaruv!$C$10),$L1873&lt;&gt;"Tibbiy qarshi ko'rsatma"),1,"")</f>
        <v/>
      </c>
      <c r="Q1873" s="28" t="n">
        <f aca="false">IF(AND($B1873&lt;&gt;"",$J1873&gt;=Boshqaruv!$C$9,$J1873&lt;=Boshqaruv!$C$10),IF(COUNTIFS($B$4:$B1872,$B1873,$C$4:$C1872,$C1873,$J$4:$J1872,"&gt;="&amp;Boshqaruv!$C$9,$J$4:$J1872,"&lt;="&amp;Boshqaruv!$C$10)=0,1,0),0)</f>
        <v>0</v>
      </c>
      <c r="R1873" s="28" t="n">
        <f aca="false">IF(AND($B1873&lt;&gt;"",$J1873&gt;=Boshqaruv!$C$9,$J1873&lt;=Boshqaruv!$C$10,$K1873&lt;&gt;"",$K1873&lt;=Boshqaruv!$C$10),IF(COUNTIFS($B$4:$B1872,$B1873,$C$4:$C1872,$C1873,$J$4:$J1872,"&gt;="&amp;Boshqaruv!$C$9,$J$4:$J1872,"&lt;="&amp;Boshqaruv!$C$10,$K$4:$K1872,"&lt;&gt;",$K$4:$K1872,"&lt;="&amp;Boshqaruv!$C$10)=0,1,0),0)</f>
        <v>0</v>
      </c>
      <c r="S1873" s="28" t="n">
        <f aca="false">IF($P1873=1,IF(COUNTIFS($B$4:$B1872,$B1873,$C$4:$C1872,$C1873,$P$4:$P1872,1)=0,1,0),0)</f>
        <v>0</v>
      </c>
      <c r="T1873" s="12"/>
    </row>
    <row r="1874" customFormat="false" ht="15" hidden="false" customHeight="false" outlineLevel="0" collapsed="false">
      <c r="A1874" s="20" t="n">
        <v>1870</v>
      </c>
      <c r="B1874" s="12"/>
      <c r="C1874" s="13"/>
      <c r="D1874" s="24"/>
      <c r="E1874" s="12"/>
      <c r="F1874" s="12"/>
      <c r="G1874" s="25"/>
      <c r="H1874" s="25"/>
      <c r="I1874" s="25"/>
      <c r="J1874" s="13"/>
      <c r="K1874" s="13"/>
      <c r="L1874" s="25"/>
      <c r="M1874" s="14" t="str">
        <f aca="false">IF(OR($C1874="",$J1874=""),"",INT(($J1874-$C1874)/365.25))</f>
        <v/>
      </c>
      <c r="N1874" s="14" t="str">
        <f aca="false">IF($M1874="","",IF($M1874&lt;2,"Ha","Yo'q"))</f>
        <v/>
      </c>
      <c r="O1874" s="14" t="str">
        <f aca="false">IF($M1874="","",IF(AND($M1874&gt;=7,$M1874&lt;=17),"Ha","Yo'q"))</f>
        <v/>
      </c>
      <c r="P1874" s="14" t="str">
        <f aca="false">IF(AND($B1874&lt;&gt;"",$J1874&lt;&gt;"",$J1874&lt;=Boshqaruv!$C$10,OR($K1874="",$K1874&gt;Boshqaruv!$C$10),$L1874&lt;&gt;"Tibbiy qarshi ko'rsatma"),1,"")</f>
        <v/>
      </c>
      <c r="Q1874" s="28" t="n">
        <f aca="false">IF(AND($B1874&lt;&gt;"",$J1874&gt;=Boshqaruv!$C$9,$J1874&lt;=Boshqaruv!$C$10),IF(COUNTIFS($B$4:$B1873,$B1874,$C$4:$C1873,$C1874,$J$4:$J1873,"&gt;="&amp;Boshqaruv!$C$9,$J$4:$J1873,"&lt;="&amp;Boshqaruv!$C$10)=0,1,0),0)</f>
        <v>0</v>
      </c>
      <c r="R1874" s="28" t="n">
        <f aca="false">IF(AND($B1874&lt;&gt;"",$J1874&gt;=Boshqaruv!$C$9,$J1874&lt;=Boshqaruv!$C$10,$K1874&lt;&gt;"",$K1874&lt;=Boshqaruv!$C$10),IF(COUNTIFS($B$4:$B1873,$B1874,$C$4:$C1873,$C1874,$J$4:$J1873,"&gt;="&amp;Boshqaruv!$C$9,$J$4:$J1873,"&lt;="&amp;Boshqaruv!$C$10,$K$4:$K1873,"&lt;&gt;",$K$4:$K1873,"&lt;="&amp;Boshqaruv!$C$10)=0,1,0),0)</f>
        <v>0</v>
      </c>
      <c r="S1874" s="28" t="n">
        <f aca="false">IF($P1874=1,IF(COUNTIFS($B$4:$B1873,$B1874,$C$4:$C1873,$C1874,$P$4:$P1873,1)=0,1,0),0)</f>
        <v>0</v>
      </c>
      <c r="T1874" s="12"/>
    </row>
    <row r="1875" customFormat="false" ht="15" hidden="false" customHeight="false" outlineLevel="0" collapsed="false">
      <c r="A1875" s="20" t="n">
        <v>1871</v>
      </c>
      <c r="B1875" s="12"/>
      <c r="C1875" s="13"/>
      <c r="D1875" s="24"/>
      <c r="E1875" s="12"/>
      <c r="F1875" s="12"/>
      <c r="G1875" s="25"/>
      <c r="H1875" s="25"/>
      <c r="I1875" s="25"/>
      <c r="J1875" s="13"/>
      <c r="K1875" s="13"/>
      <c r="L1875" s="25"/>
      <c r="M1875" s="14" t="str">
        <f aca="false">IF(OR($C1875="",$J1875=""),"",INT(($J1875-$C1875)/365.25))</f>
        <v/>
      </c>
      <c r="N1875" s="14" t="str">
        <f aca="false">IF($M1875="","",IF($M1875&lt;2,"Ha","Yo'q"))</f>
        <v/>
      </c>
      <c r="O1875" s="14" t="str">
        <f aca="false">IF($M1875="","",IF(AND($M1875&gt;=7,$M1875&lt;=17),"Ha","Yo'q"))</f>
        <v/>
      </c>
      <c r="P1875" s="14" t="str">
        <f aca="false">IF(AND($B1875&lt;&gt;"",$J1875&lt;&gt;"",$J1875&lt;=Boshqaruv!$C$10,OR($K1875="",$K1875&gt;Boshqaruv!$C$10),$L1875&lt;&gt;"Tibbiy qarshi ko'rsatma"),1,"")</f>
        <v/>
      </c>
      <c r="Q1875" s="28" t="n">
        <f aca="false">IF(AND($B1875&lt;&gt;"",$J1875&gt;=Boshqaruv!$C$9,$J1875&lt;=Boshqaruv!$C$10),IF(COUNTIFS($B$4:$B1874,$B1875,$C$4:$C1874,$C1875,$J$4:$J1874,"&gt;="&amp;Boshqaruv!$C$9,$J$4:$J1874,"&lt;="&amp;Boshqaruv!$C$10)=0,1,0),0)</f>
        <v>0</v>
      </c>
      <c r="R1875" s="28" t="n">
        <f aca="false">IF(AND($B1875&lt;&gt;"",$J1875&gt;=Boshqaruv!$C$9,$J1875&lt;=Boshqaruv!$C$10,$K1875&lt;&gt;"",$K1875&lt;=Boshqaruv!$C$10),IF(COUNTIFS($B$4:$B1874,$B1875,$C$4:$C1874,$C1875,$J$4:$J1874,"&gt;="&amp;Boshqaruv!$C$9,$J$4:$J1874,"&lt;="&amp;Boshqaruv!$C$10,$K$4:$K1874,"&lt;&gt;",$K$4:$K1874,"&lt;="&amp;Boshqaruv!$C$10)=0,1,0),0)</f>
        <v>0</v>
      </c>
      <c r="S1875" s="28" t="n">
        <f aca="false">IF($P1875=1,IF(COUNTIFS($B$4:$B1874,$B1875,$C$4:$C1874,$C1875,$P$4:$P1874,1)=0,1,0),0)</f>
        <v>0</v>
      </c>
      <c r="T1875" s="12"/>
    </row>
    <row r="1876" customFormat="false" ht="15" hidden="false" customHeight="false" outlineLevel="0" collapsed="false">
      <c r="A1876" s="20" t="n">
        <v>1872</v>
      </c>
      <c r="B1876" s="12"/>
      <c r="C1876" s="13"/>
      <c r="D1876" s="24"/>
      <c r="E1876" s="12"/>
      <c r="F1876" s="12"/>
      <c r="G1876" s="25"/>
      <c r="H1876" s="25"/>
      <c r="I1876" s="25"/>
      <c r="J1876" s="13"/>
      <c r="K1876" s="13"/>
      <c r="L1876" s="25"/>
      <c r="M1876" s="14" t="str">
        <f aca="false">IF(OR($C1876="",$J1876=""),"",INT(($J1876-$C1876)/365.25))</f>
        <v/>
      </c>
      <c r="N1876" s="14" t="str">
        <f aca="false">IF($M1876="","",IF($M1876&lt;2,"Ha","Yo'q"))</f>
        <v/>
      </c>
      <c r="O1876" s="14" t="str">
        <f aca="false">IF($M1876="","",IF(AND($M1876&gt;=7,$M1876&lt;=17),"Ha","Yo'q"))</f>
        <v/>
      </c>
      <c r="P1876" s="14" t="str">
        <f aca="false">IF(AND($B1876&lt;&gt;"",$J1876&lt;&gt;"",$J1876&lt;=Boshqaruv!$C$10,OR($K1876="",$K1876&gt;Boshqaruv!$C$10),$L1876&lt;&gt;"Tibbiy qarshi ko'rsatma"),1,"")</f>
        <v/>
      </c>
      <c r="Q1876" s="28" t="n">
        <f aca="false">IF(AND($B1876&lt;&gt;"",$J1876&gt;=Boshqaruv!$C$9,$J1876&lt;=Boshqaruv!$C$10),IF(COUNTIFS($B$4:$B1875,$B1876,$C$4:$C1875,$C1876,$J$4:$J1875,"&gt;="&amp;Boshqaruv!$C$9,$J$4:$J1875,"&lt;="&amp;Boshqaruv!$C$10)=0,1,0),0)</f>
        <v>0</v>
      </c>
      <c r="R1876" s="28" t="n">
        <f aca="false">IF(AND($B1876&lt;&gt;"",$J1876&gt;=Boshqaruv!$C$9,$J1876&lt;=Boshqaruv!$C$10,$K1876&lt;&gt;"",$K1876&lt;=Boshqaruv!$C$10),IF(COUNTIFS($B$4:$B1875,$B1876,$C$4:$C1875,$C1876,$J$4:$J1875,"&gt;="&amp;Boshqaruv!$C$9,$J$4:$J1875,"&lt;="&amp;Boshqaruv!$C$10,$K$4:$K1875,"&lt;&gt;",$K$4:$K1875,"&lt;="&amp;Boshqaruv!$C$10)=0,1,0),0)</f>
        <v>0</v>
      </c>
      <c r="S1876" s="28" t="n">
        <f aca="false">IF($P1876=1,IF(COUNTIFS($B$4:$B1875,$B1876,$C$4:$C1875,$C1876,$P$4:$P1875,1)=0,1,0),0)</f>
        <v>0</v>
      </c>
      <c r="T1876" s="12"/>
    </row>
    <row r="1877" customFormat="false" ht="15" hidden="false" customHeight="false" outlineLevel="0" collapsed="false">
      <c r="A1877" s="20" t="n">
        <v>1873</v>
      </c>
      <c r="B1877" s="12"/>
      <c r="C1877" s="13"/>
      <c r="D1877" s="24"/>
      <c r="E1877" s="12"/>
      <c r="F1877" s="12"/>
      <c r="G1877" s="25"/>
      <c r="H1877" s="25"/>
      <c r="I1877" s="25"/>
      <c r="J1877" s="13"/>
      <c r="K1877" s="13"/>
      <c r="L1877" s="25"/>
      <c r="M1877" s="14" t="str">
        <f aca="false">IF(OR($C1877="",$J1877=""),"",INT(($J1877-$C1877)/365.25))</f>
        <v/>
      </c>
      <c r="N1877" s="14" t="str">
        <f aca="false">IF($M1877="","",IF($M1877&lt;2,"Ha","Yo'q"))</f>
        <v/>
      </c>
      <c r="O1877" s="14" t="str">
        <f aca="false">IF($M1877="","",IF(AND($M1877&gt;=7,$M1877&lt;=17),"Ha","Yo'q"))</f>
        <v/>
      </c>
      <c r="P1877" s="14" t="str">
        <f aca="false">IF(AND($B1877&lt;&gt;"",$J1877&lt;&gt;"",$J1877&lt;=Boshqaruv!$C$10,OR($K1877="",$K1877&gt;Boshqaruv!$C$10),$L1877&lt;&gt;"Tibbiy qarshi ko'rsatma"),1,"")</f>
        <v/>
      </c>
      <c r="Q1877" s="28" t="n">
        <f aca="false">IF(AND($B1877&lt;&gt;"",$J1877&gt;=Boshqaruv!$C$9,$J1877&lt;=Boshqaruv!$C$10),IF(COUNTIFS($B$4:$B1876,$B1877,$C$4:$C1876,$C1877,$J$4:$J1876,"&gt;="&amp;Boshqaruv!$C$9,$J$4:$J1876,"&lt;="&amp;Boshqaruv!$C$10)=0,1,0),0)</f>
        <v>0</v>
      </c>
      <c r="R1877" s="28" t="n">
        <f aca="false">IF(AND($B1877&lt;&gt;"",$J1877&gt;=Boshqaruv!$C$9,$J1877&lt;=Boshqaruv!$C$10,$K1877&lt;&gt;"",$K1877&lt;=Boshqaruv!$C$10),IF(COUNTIFS($B$4:$B1876,$B1877,$C$4:$C1876,$C1877,$J$4:$J1876,"&gt;="&amp;Boshqaruv!$C$9,$J$4:$J1876,"&lt;="&amp;Boshqaruv!$C$10,$K$4:$K1876,"&lt;&gt;",$K$4:$K1876,"&lt;="&amp;Boshqaruv!$C$10)=0,1,0),0)</f>
        <v>0</v>
      </c>
      <c r="S1877" s="28" t="n">
        <f aca="false">IF($P1877=1,IF(COUNTIFS($B$4:$B1876,$B1877,$C$4:$C1876,$C1877,$P$4:$P1876,1)=0,1,0),0)</f>
        <v>0</v>
      </c>
      <c r="T1877" s="12"/>
    </row>
    <row r="1878" customFormat="false" ht="15" hidden="false" customHeight="false" outlineLevel="0" collapsed="false">
      <c r="A1878" s="20" t="n">
        <v>1874</v>
      </c>
      <c r="B1878" s="12"/>
      <c r="C1878" s="13"/>
      <c r="D1878" s="24"/>
      <c r="E1878" s="12"/>
      <c r="F1878" s="12"/>
      <c r="G1878" s="25"/>
      <c r="H1878" s="25"/>
      <c r="I1878" s="25"/>
      <c r="J1878" s="13"/>
      <c r="K1878" s="13"/>
      <c r="L1878" s="25"/>
      <c r="M1878" s="14" t="str">
        <f aca="false">IF(OR($C1878="",$J1878=""),"",INT(($J1878-$C1878)/365.25))</f>
        <v/>
      </c>
      <c r="N1878" s="14" t="str">
        <f aca="false">IF($M1878="","",IF($M1878&lt;2,"Ha","Yo'q"))</f>
        <v/>
      </c>
      <c r="O1878" s="14" t="str">
        <f aca="false">IF($M1878="","",IF(AND($M1878&gt;=7,$M1878&lt;=17),"Ha","Yo'q"))</f>
        <v/>
      </c>
      <c r="P1878" s="14" t="str">
        <f aca="false">IF(AND($B1878&lt;&gt;"",$J1878&lt;&gt;"",$J1878&lt;=Boshqaruv!$C$10,OR($K1878="",$K1878&gt;Boshqaruv!$C$10),$L1878&lt;&gt;"Tibbiy qarshi ko'rsatma"),1,"")</f>
        <v/>
      </c>
      <c r="Q1878" s="28" t="n">
        <f aca="false">IF(AND($B1878&lt;&gt;"",$J1878&gt;=Boshqaruv!$C$9,$J1878&lt;=Boshqaruv!$C$10),IF(COUNTIFS($B$4:$B1877,$B1878,$C$4:$C1877,$C1878,$J$4:$J1877,"&gt;="&amp;Boshqaruv!$C$9,$J$4:$J1877,"&lt;="&amp;Boshqaruv!$C$10)=0,1,0),0)</f>
        <v>0</v>
      </c>
      <c r="R1878" s="28" t="n">
        <f aca="false">IF(AND($B1878&lt;&gt;"",$J1878&gt;=Boshqaruv!$C$9,$J1878&lt;=Boshqaruv!$C$10,$K1878&lt;&gt;"",$K1878&lt;=Boshqaruv!$C$10),IF(COUNTIFS($B$4:$B1877,$B1878,$C$4:$C1877,$C1878,$J$4:$J1877,"&gt;="&amp;Boshqaruv!$C$9,$J$4:$J1877,"&lt;="&amp;Boshqaruv!$C$10,$K$4:$K1877,"&lt;&gt;",$K$4:$K1877,"&lt;="&amp;Boshqaruv!$C$10)=0,1,0),0)</f>
        <v>0</v>
      </c>
      <c r="S1878" s="28" t="n">
        <f aca="false">IF($P1878=1,IF(COUNTIFS($B$4:$B1877,$B1878,$C$4:$C1877,$C1878,$P$4:$P1877,1)=0,1,0),0)</f>
        <v>0</v>
      </c>
      <c r="T1878" s="12"/>
    </row>
    <row r="1879" customFormat="false" ht="15" hidden="false" customHeight="false" outlineLevel="0" collapsed="false">
      <c r="A1879" s="20" t="n">
        <v>1875</v>
      </c>
      <c r="B1879" s="12"/>
      <c r="C1879" s="13"/>
      <c r="D1879" s="24"/>
      <c r="E1879" s="12"/>
      <c r="F1879" s="12"/>
      <c r="G1879" s="25"/>
      <c r="H1879" s="25"/>
      <c r="I1879" s="25"/>
      <c r="J1879" s="13"/>
      <c r="K1879" s="13"/>
      <c r="L1879" s="25"/>
      <c r="M1879" s="14" t="str">
        <f aca="false">IF(OR($C1879="",$J1879=""),"",INT(($J1879-$C1879)/365.25))</f>
        <v/>
      </c>
      <c r="N1879" s="14" t="str">
        <f aca="false">IF($M1879="","",IF($M1879&lt;2,"Ha","Yo'q"))</f>
        <v/>
      </c>
      <c r="O1879" s="14" t="str">
        <f aca="false">IF($M1879="","",IF(AND($M1879&gt;=7,$M1879&lt;=17),"Ha","Yo'q"))</f>
        <v/>
      </c>
      <c r="P1879" s="14" t="str">
        <f aca="false">IF(AND($B1879&lt;&gt;"",$J1879&lt;&gt;"",$J1879&lt;=Boshqaruv!$C$10,OR($K1879="",$K1879&gt;Boshqaruv!$C$10),$L1879&lt;&gt;"Tibbiy qarshi ko'rsatma"),1,"")</f>
        <v/>
      </c>
      <c r="Q1879" s="28" t="n">
        <f aca="false">IF(AND($B1879&lt;&gt;"",$J1879&gt;=Boshqaruv!$C$9,$J1879&lt;=Boshqaruv!$C$10),IF(COUNTIFS($B$4:$B1878,$B1879,$C$4:$C1878,$C1879,$J$4:$J1878,"&gt;="&amp;Boshqaruv!$C$9,$J$4:$J1878,"&lt;="&amp;Boshqaruv!$C$10)=0,1,0),0)</f>
        <v>0</v>
      </c>
      <c r="R1879" s="28" t="n">
        <f aca="false">IF(AND($B1879&lt;&gt;"",$J1879&gt;=Boshqaruv!$C$9,$J1879&lt;=Boshqaruv!$C$10,$K1879&lt;&gt;"",$K1879&lt;=Boshqaruv!$C$10),IF(COUNTIFS($B$4:$B1878,$B1879,$C$4:$C1878,$C1879,$J$4:$J1878,"&gt;="&amp;Boshqaruv!$C$9,$J$4:$J1878,"&lt;="&amp;Boshqaruv!$C$10,$K$4:$K1878,"&lt;&gt;",$K$4:$K1878,"&lt;="&amp;Boshqaruv!$C$10)=0,1,0),0)</f>
        <v>0</v>
      </c>
      <c r="S1879" s="28" t="n">
        <f aca="false">IF($P1879=1,IF(COUNTIFS($B$4:$B1878,$B1879,$C$4:$C1878,$C1879,$P$4:$P1878,1)=0,1,0),0)</f>
        <v>0</v>
      </c>
      <c r="T1879" s="12"/>
    </row>
    <row r="1880" customFormat="false" ht="15" hidden="false" customHeight="false" outlineLevel="0" collapsed="false">
      <c r="A1880" s="20" t="n">
        <v>1876</v>
      </c>
      <c r="B1880" s="12"/>
      <c r="C1880" s="13"/>
      <c r="D1880" s="24"/>
      <c r="E1880" s="12"/>
      <c r="F1880" s="12"/>
      <c r="G1880" s="25"/>
      <c r="H1880" s="25"/>
      <c r="I1880" s="25"/>
      <c r="J1880" s="13"/>
      <c r="K1880" s="13"/>
      <c r="L1880" s="25"/>
      <c r="M1880" s="14" t="str">
        <f aca="false">IF(OR($C1880="",$J1880=""),"",INT(($J1880-$C1880)/365.25))</f>
        <v/>
      </c>
      <c r="N1880" s="14" t="str">
        <f aca="false">IF($M1880="","",IF($M1880&lt;2,"Ha","Yo'q"))</f>
        <v/>
      </c>
      <c r="O1880" s="14" t="str">
        <f aca="false">IF($M1880="","",IF(AND($M1880&gt;=7,$M1880&lt;=17),"Ha","Yo'q"))</f>
        <v/>
      </c>
      <c r="P1880" s="14" t="str">
        <f aca="false">IF(AND($B1880&lt;&gt;"",$J1880&lt;&gt;"",$J1880&lt;=Boshqaruv!$C$10,OR($K1880="",$K1880&gt;Boshqaruv!$C$10),$L1880&lt;&gt;"Tibbiy qarshi ko'rsatma"),1,"")</f>
        <v/>
      </c>
      <c r="Q1880" s="28" t="n">
        <f aca="false">IF(AND($B1880&lt;&gt;"",$J1880&gt;=Boshqaruv!$C$9,$J1880&lt;=Boshqaruv!$C$10),IF(COUNTIFS($B$4:$B1879,$B1880,$C$4:$C1879,$C1880,$J$4:$J1879,"&gt;="&amp;Boshqaruv!$C$9,$J$4:$J1879,"&lt;="&amp;Boshqaruv!$C$10)=0,1,0),0)</f>
        <v>0</v>
      </c>
      <c r="R1880" s="28" t="n">
        <f aca="false">IF(AND($B1880&lt;&gt;"",$J1880&gt;=Boshqaruv!$C$9,$J1880&lt;=Boshqaruv!$C$10,$K1880&lt;&gt;"",$K1880&lt;=Boshqaruv!$C$10),IF(COUNTIFS($B$4:$B1879,$B1880,$C$4:$C1879,$C1880,$J$4:$J1879,"&gt;="&amp;Boshqaruv!$C$9,$J$4:$J1879,"&lt;="&amp;Boshqaruv!$C$10,$K$4:$K1879,"&lt;&gt;",$K$4:$K1879,"&lt;="&amp;Boshqaruv!$C$10)=0,1,0),0)</f>
        <v>0</v>
      </c>
      <c r="S1880" s="28" t="n">
        <f aca="false">IF($P1880=1,IF(COUNTIFS($B$4:$B1879,$B1880,$C$4:$C1879,$C1880,$P$4:$P1879,1)=0,1,0),0)</f>
        <v>0</v>
      </c>
      <c r="T1880" s="12"/>
    </row>
    <row r="1881" customFormat="false" ht="15" hidden="false" customHeight="false" outlineLevel="0" collapsed="false">
      <c r="A1881" s="20" t="n">
        <v>1877</v>
      </c>
      <c r="B1881" s="12"/>
      <c r="C1881" s="13"/>
      <c r="D1881" s="24"/>
      <c r="E1881" s="12"/>
      <c r="F1881" s="12"/>
      <c r="G1881" s="25"/>
      <c r="H1881" s="25"/>
      <c r="I1881" s="25"/>
      <c r="J1881" s="13"/>
      <c r="K1881" s="13"/>
      <c r="L1881" s="25"/>
      <c r="M1881" s="14" t="str">
        <f aca="false">IF(OR($C1881="",$J1881=""),"",INT(($J1881-$C1881)/365.25))</f>
        <v/>
      </c>
      <c r="N1881" s="14" t="str">
        <f aca="false">IF($M1881="","",IF($M1881&lt;2,"Ha","Yo'q"))</f>
        <v/>
      </c>
      <c r="O1881" s="14" t="str">
        <f aca="false">IF($M1881="","",IF(AND($M1881&gt;=7,$M1881&lt;=17),"Ha","Yo'q"))</f>
        <v/>
      </c>
      <c r="P1881" s="14" t="str">
        <f aca="false">IF(AND($B1881&lt;&gt;"",$J1881&lt;&gt;"",$J1881&lt;=Boshqaruv!$C$10,OR($K1881="",$K1881&gt;Boshqaruv!$C$10),$L1881&lt;&gt;"Tibbiy qarshi ko'rsatma"),1,"")</f>
        <v/>
      </c>
      <c r="Q1881" s="28" t="n">
        <f aca="false">IF(AND($B1881&lt;&gt;"",$J1881&gt;=Boshqaruv!$C$9,$J1881&lt;=Boshqaruv!$C$10),IF(COUNTIFS($B$4:$B1880,$B1881,$C$4:$C1880,$C1881,$J$4:$J1880,"&gt;="&amp;Boshqaruv!$C$9,$J$4:$J1880,"&lt;="&amp;Boshqaruv!$C$10)=0,1,0),0)</f>
        <v>0</v>
      </c>
      <c r="R1881" s="28" t="n">
        <f aca="false">IF(AND($B1881&lt;&gt;"",$J1881&gt;=Boshqaruv!$C$9,$J1881&lt;=Boshqaruv!$C$10,$K1881&lt;&gt;"",$K1881&lt;=Boshqaruv!$C$10),IF(COUNTIFS($B$4:$B1880,$B1881,$C$4:$C1880,$C1881,$J$4:$J1880,"&gt;="&amp;Boshqaruv!$C$9,$J$4:$J1880,"&lt;="&amp;Boshqaruv!$C$10,$K$4:$K1880,"&lt;&gt;",$K$4:$K1880,"&lt;="&amp;Boshqaruv!$C$10)=0,1,0),0)</f>
        <v>0</v>
      </c>
      <c r="S1881" s="28" t="n">
        <f aca="false">IF($P1881=1,IF(COUNTIFS($B$4:$B1880,$B1881,$C$4:$C1880,$C1881,$P$4:$P1880,1)=0,1,0),0)</f>
        <v>0</v>
      </c>
      <c r="T1881" s="12"/>
    </row>
    <row r="1882" customFormat="false" ht="15" hidden="false" customHeight="false" outlineLevel="0" collapsed="false">
      <c r="A1882" s="20" t="n">
        <v>1878</v>
      </c>
      <c r="B1882" s="12"/>
      <c r="C1882" s="13"/>
      <c r="D1882" s="24"/>
      <c r="E1882" s="12"/>
      <c r="F1882" s="12"/>
      <c r="G1882" s="25"/>
      <c r="H1882" s="25"/>
      <c r="I1882" s="25"/>
      <c r="J1882" s="13"/>
      <c r="K1882" s="13"/>
      <c r="L1882" s="25"/>
      <c r="M1882" s="14" t="str">
        <f aca="false">IF(OR($C1882="",$J1882=""),"",INT(($J1882-$C1882)/365.25))</f>
        <v/>
      </c>
      <c r="N1882" s="14" t="str">
        <f aca="false">IF($M1882="","",IF($M1882&lt;2,"Ha","Yo'q"))</f>
        <v/>
      </c>
      <c r="O1882" s="14" t="str">
        <f aca="false">IF($M1882="","",IF(AND($M1882&gt;=7,$M1882&lt;=17),"Ha","Yo'q"))</f>
        <v/>
      </c>
      <c r="P1882" s="14" t="str">
        <f aca="false">IF(AND($B1882&lt;&gt;"",$J1882&lt;&gt;"",$J1882&lt;=Boshqaruv!$C$10,OR($K1882="",$K1882&gt;Boshqaruv!$C$10),$L1882&lt;&gt;"Tibbiy qarshi ko'rsatma"),1,"")</f>
        <v/>
      </c>
      <c r="Q1882" s="28" t="n">
        <f aca="false">IF(AND($B1882&lt;&gt;"",$J1882&gt;=Boshqaruv!$C$9,$J1882&lt;=Boshqaruv!$C$10),IF(COUNTIFS($B$4:$B1881,$B1882,$C$4:$C1881,$C1882,$J$4:$J1881,"&gt;="&amp;Boshqaruv!$C$9,$J$4:$J1881,"&lt;="&amp;Boshqaruv!$C$10)=0,1,0),0)</f>
        <v>0</v>
      </c>
      <c r="R1882" s="28" t="n">
        <f aca="false">IF(AND($B1882&lt;&gt;"",$J1882&gt;=Boshqaruv!$C$9,$J1882&lt;=Boshqaruv!$C$10,$K1882&lt;&gt;"",$K1882&lt;=Boshqaruv!$C$10),IF(COUNTIFS($B$4:$B1881,$B1882,$C$4:$C1881,$C1882,$J$4:$J1881,"&gt;="&amp;Boshqaruv!$C$9,$J$4:$J1881,"&lt;="&amp;Boshqaruv!$C$10,$K$4:$K1881,"&lt;&gt;",$K$4:$K1881,"&lt;="&amp;Boshqaruv!$C$10)=0,1,0),0)</f>
        <v>0</v>
      </c>
      <c r="S1882" s="28" t="n">
        <f aca="false">IF($P1882=1,IF(COUNTIFS($B$4:$B1881,$B1882,$C$4:$C1881,$C1882,$P$4:$P1881,1)=0,1,0),0)</f>
        <v>0</v>
      </c>
      <c r="T1882" s="12"/>
    </row>
    <row r="1883" customFormat="false" ht="15" hidden="false" customHeight="false" outlineLevel="0" collapsed="false">
      <c r="A1883" s="20" t="n">
        <v>1879</v>
      </c>
      <c r="B1883" s="12"/>
      <c r="C1883" s="13"/>
      <c r="D1883" s="24"/>
      <c r="E1883" s="12"/>
      <c r="F1883" s="12"/>
      <c r="G1883" s="25"/>
      <c r="H1883" s="25"/>
      <c r="I1883" s="25"/>
      <c r="J1883" s="13"/>
      <c r="K1883" s="13"/>
      <c r="L1883" s="25"/>
      <c r="M1883" s="14" t="str">
        <f aca="false">IF(OR($C1883="",$J1883=""),"",INT(($J1883-$C1883)/365.25))</f>
        <v/>
      </c>
      <c r="N1883" s="14" t="str">
        <f aca="false">IF($M1883="","",IF($M1883&lt;2,"Ha","Yo'q"))</f>
        <v/>
      </c>
      <c r="O1883" s="14" t="str">
        <f aca="false">IF($M1883="","",IF(AND($M1883&gt;=7,$M1883&lt;=17),"Ha","Yo'q"))</f>
        <v/>
      </c>
      <c r="P1883" s="14" t="str">
        <f aca="false">IF(AND($B1883&lt;&gt;"",$J1883&lt;&gt;"",$J1883&lt;=Boshqaruv!$C$10,OR($K1883="",$K1883&gt;Boshqaruv!$C$10),$L1883&lt;&gt;"Tibbiy qarshi ko'rsatma"),1,"")</f>
        <v/>
      </c>
      <c r="Q1883" s="28" t="n">
        <f aca="false">IF(AND($B1883&lt;&gt;"",$J1883&gt;=Boshqaruv!$C$9,$J1883&lt;=Boshqaruv!$C$10),IF(COUNTIFS($B$4:$B1882,$B1883,$C$4:$C1882,$C1883,$J$4:$J1882,"&gt;="&amp;Boshqaruv!$C$9,$J$4:$J1882,"&lt;="&amp;Boshqaruv!$C$10)=0,1,0),0)</f>
        <v>0</v>
      </c>
      <c r="R1883" s="28" t="n">
        <f aca="false">IF(AND($B1883&lt;&gt;"",$J1883&gt;=Boshqaruv!$C$9,$J1883&lt;=Boshqaruv!$C$10,$K1883&lt;&gt;"",$K1883&lt;=Boshqaruv!$C$10),IF(COUNTIFS($B$4:$B1882,$B1883,$C$4:$C1882,$C1883,$J$4:$J1882,"&gt;="&amp;Boshqaruv!$C$9,$J$4:$J1882,"&lt;="&amp;Boshqaruv!$C$10,$K$4:$K1882,"&lt;&gt;",$K$4:$K1882,"&lt;="&amp;Boshqaruv!$C$10)=0,1,0),0)</f>
        <v>0</v>
      </c>
      <c r="S1883" s="28" t="n">
        <f aca="false">IF($P1883=1,IF(COUNTIFS($B$4:$B1882,$B1883,$C$4:$C1882,$C1883,$P$4:$P1882,1)=0,1,0),0)</f>
        <v>0</v>
      </c>
      <c r="T1883" s="12"/>
    </row>
    <row r="1884" customFormat="false" ht="15" hidden="false" customHeight="false" outlineLevel="0" collapsed="false">
      <c r="A1884" s="20" t="n">
        <v>1880</v>
      </c>
      <c r="B1884" s="12"/>
      <c r="C1884" s="13"/>
      <c r="D1884" s="24"/>
      <c r="E1884" s="12"/>
      <c r="F1884" s="12"/>
      <c r="G1884" s="25"/>
      <c r="H1884" s="25"/>
      <c r="I1884" s="25"/>
      <c r="J1884" s="13"/>
      <c r="K1884" s="13"/>
      <c r="L1884" s="25"/>
      <c r="M1884" s="14" t="str">
        <f aca="false">IF(OR($C1884="",$J1884=""),"",INT(($J1884-$C1884)/365.25))</f>
        <v/>
      </c>
      <c r="N1884" s="14" t="str">
        <f aca="false">IF($M1884="","",IF($M1884&lt;2,"Ha","Yo'q"))</f>
        <v/>
      </c>
      <c r="O1884" s="14" t="str">
        <f aca="false">IF($M1884="","",IF(AND($M1884&gt;=7,$M1884&lt;=17),"Ha","Yo'q"))</f>
        <v/>
      </c>
      <c r="P1884" s="14" t="str">
        <f aca="false">IF(AND($B1884&lt;&gt;"",$J1884&lt;&gt;"",$J1884&lt;=Boshqaruv!$C$10,OR($K1884="",$K1884&gt;Boshqaruv!$C$10),$L1884&lt;&gt;"Tibbiy qarshi ko'rsatma"),1,"")</f>
        <v/>
      </c>
      <c r="Q1884" s="28" t="n">
        <f aca="false">IF(AND($B1884&lt;&gt;"",$J1884&gt;=Boshqaruv!$C$9,$J1884&lt;=Boshqaruv!$C$10),IF(COUNTIFS($B$4:$B1883,$B1884,$C$4:$C1883,$C1884,$J$4:$J1883,"&gt;="&amp;Boshqaruv!$C$9,$J$4:$J1883,"&lt;="&amp;Boshqaruv!$C$10)=0,1,0),0)</f>
        <v>0</v>
      </c>
      <c r="R1884" s="28" t="n">
        <f aca="false">IF(AND($B1884&lt;&gt;"",$J1884&gt;=Boshqaruv!$C$9,$J1884&lt;=Boshqaruv!$C$10,$K1884&lt;&gt;"",$K1884&lt;=Boshqaruv!$C$10),IF(COUNTIFS($B$4:$B1883,$B1884,$C$4:$C1883,$C1884,$J$4:$J1883,"&gt;="&amp;Boshqaruv!$C$9,$J$4:$J1883,"&lt;="&amp;Boshqaruv!$C$10,$K$4:$K1883,"&lt;&gt;",$K$4:$K1883,"&lt;="&amp;Boshqaruv!$C$10)=0,1,0),0)</f>
        <v>0</v>
      </c>
      <c r="S1884" s="28" t="n">
        <f aca="false">IF($P1884=1,IF(COUNTIFS($B$4:$B1883,$B1884,$C$4:$C1883,$C1884,$P$4:$P1883,1)=0,1,0),0)</f>
        <v>0</v>
      </c>
      <c r="T1884" s="12"/>
    </row>
    <row r="1885" customFormat="false" ht="15" hidden="false" customHeight="false" outlineLevel="0" collapsed="false">
      <c r="A1885" s="20" t="n">
        <v>1881</v>
      </c>
      <c r="B1885" s="12"/>
      <c r="C1885" s="13"/>
      <c r="D1885" s="24"/>
      <c r="E1885" s="12"/>
      <c r="F1885" s="12"/>
      <c r="G1885" s="25"/>
      <c r="H1885" s="25"/>
      <c r="I1885" s="25"/>
      <c r="J1885" s="13"/>
      <c r="K1885" s="13"/>
      <c r="L1885" s="25"/>
      <c r="M1885" s="14" t="str">
        <f aca="false">IF(OR($C1885="",$J1885=""),"",INT(($J1885-$C1885)/365.25))</f>
        <v/>
      </c>
      <c r="N1885" s="14" t="str">
        <f aca="false">IF($M1885="","",IF($M1885&lt;2,"Ha","Yo'q"))</f>
        <v/>
      </c>
      <c r="O1885" s="14" t="str">
        <f aca="false">IF($M1885="","",IF(AND($M1885&gt;=7,$M1885&lt;=17),"Ha","Yo'q"))</f>
        <v/>
      </c>
      <c r="P1885" s="14" t="str">
        <f aca="false">IF(AND($B1885&lt;&gt;"",$J1885&lt;&gt;"",$J1885&lt;=Boshqaruv!$C$10,OR($K1885="",$K1885&gt;Boshqaruv!$C$10),$L1885&lt;&gt;"Tibbiy qarshi ko'rsatma"),1,"")</f>
        <v/>
      </c>
      <c r="Q1885" s="28" t="n">
        <f aca="false">IF(AND($B1885&lt;&gt;"",$J1885&gt;=Boshqaruv!$C$9,$J1885&lt;=Boshqaruv!$C$10),IF(COUNTIFS($B$4:$B1884,$B1885,$C$4:$C1884,$C1885,$J$4:$J1884,"&gt;="&amp;Boshqaruv!$C$9,$J$4:$J1884,"&lt;="&amp;Boshqaruv!$C$10)=0,1,0),0)</f>
        <v>0</v>
      </c>
      <c r="R1885" s="28" t="n">
        <f aca="false">IF(AND($B1885&lt;&gt;"",$J1885&gt;=Boshqaruv!$C$9,$J1885&lt;=Boshqaruv!$C$10,$K1885&lt;&gt;"",$K1885&lt;=Boshqaruv!$C$10),IF(COUNTIFS($B$4:$B1884,$B1885,$C$4:$C1884,$C1885,$J$4:$J1884,"&gt;="&amp;Boshqaruv!$C$9,$J$4:$J1884,"&lt;="&amp;Boshqaruv!$C$10,$K$4:$K1884,"&lt;&gt;",$K$4:$K1884,"&lt;="&amp;Boshqaruv!$C$10)=0,1,0),0)</f>
        <v>0</v>
      </c>
      <c r="S1885" s="28" t="n">
        <f aca="false">IF($P1885=1,IF(COUNTIFS($B$4:$B1884,$B1885,$C$4:$C1884,$C1885,$P$4:$P1884,1)=0,1,0),0)</f>
        <v>0</v>
      </c>
      <c r="T1885" s="12"/>
    </row>
    <row r="1886" customFormat="false" ht="15" hidden="false" customHeight="false" outlineLevel="0" collapsed="false">
      <c r="A1886" s="20" t="n">
        <v>1882</v>
      </c>
      <c r="B1886" s="12"/>
      <c r="C1886" s="13"/>
      <c r="D1886" s="24"/>
      <c r="E1886" s="12"/>
      <c r="F1886" s="12"/>
      <c r="G1886" s="25"/>
      <c r="H1886" s="25"/>
      <c r="I1886" s="25"/>
      <c r="J1886" s="13"/>
      <c r="K1886" s="13"/>
      <c r="L1886" s="25"/>
      <c r="M1886" s="14" t="str">
        <f aca="false">IF(OR($C1886="",$J1886=""),"",INT(($J1886-$C1886)/365.25))</f>
        <v/>
      </c>
      <c r="N1886" s="14" t="str">
        <f aca="false">IF($M1886="","",IF($M1886&lt;2,"Ha","Yo'q"))</f>
        <v/>
      </c>
      <c r="O1886" s="14" t="str">
        <f aca="false">IF($M1886="","",IF(AND($M1886&gt;=7,$M1886&lt;=17),"Ha","Yo'q"))</f>
        <v/>
      </c>
      <c r="P1886" s="14" t="str">
        <f aca="false">IF(AND($B1886&lt;&gt;"",$J1886&lt;&gt;"",$J1886&lt;=Boshqaruv!$C$10,OR($K1886="",$K1886&gt;Boshqaruv!$C$10),$L1886&lt;&gt;"Tibbiy qarshi ko'rsatma"),1,"")</f>
        <v/>
      </c>
      <c r="Q1886" s="28" t="n">
        <f aca="false">IF(AND($B1886&lt;&gt;"",$J1886&gt;=Boshqaruv!$C$9,$J1886&lt;=Boshqaruv!$C$10),IF(COUNTIFS($B$4:$B1885,$B1886,$C$4:$C1885,$C1886,$J$4:$J1885,"&gt;="&amp;Boshqaruv!$C$9,$J$4:$J1885,"&lt;="&amp;Boshqaruv!$C$10)=0,1,0),0)</f>
        <v>0</v>
      </c>
      <c r="R1886" s="28" t="n">
        <f aca="false">IF(AND($B1886&lt;&gt;"",$J1886&gt;=Boshqaruv!$C$9,$J1886&lt;=Boshqaruv!$C$10,$K1886&lt;&gt;"",$K1886&lt;=Boshqaruv!$C$10),IF(COUNTIFS($B$4:$B1885,$B1886,$C$4:$C1885,$C1886,$J$4:$J1885,"&gt;="&amp;Boshqaruv!$C$9,$J$4:$J1885,"&lt;="&amp;Boshqaruv!$C$10,$K$4:$K1885,"&lt;&gt;",$K$4:$K1885,"&lt;="&amp;Boshqaruv!$C$10)=0,1,0),0)</f>
        <v>0</v>
      </c>
      <c r="S1886" s="28" t="n">
        <f aca="false">IF($P1886=1,IF(COUNTIFS($B$4:$B1885,$B1886,$C$4:$C1885,$C1886,$P$4:$P1885,1)=0,1,0),0)</f>
        <v>0</v>
      </c>
      <c r="T1886" s="12"/>
    </row>
    <row r="1887" customFormat="false" ht="15" hidden="false" customHeight="false" outlineLevel="0" collapsed="false">
      <c r="A1887" s="20" t="n">
        <v>1883</v>
      </c>
      <c r="B1887" s="12"/>
      <c r="C1887" s="13"/>
      <c r="D1887" s="24"/>
      <c r="E1887" s="12"/>
      <c r="F1887" s="12"/>
      <c r="G1887" s="25"/>
      <c r="H1887" s="25"/>
      <c r="I1887" s="25"/>
      <c r="J1887" s="13"/>
      <c r="K1887" s="13"/>
      <c r="L1887" s="25"/>
      <c r="M1887" s="14" t="str">
        <f aca="false">IF(OR($C1887="",$J1887=""),"",INT(($J1887-$C1887)/365.25))</f>
        <v/>
      </c>
      <c r="N1887" s="14" t="str">
        <f aca="false">IF($M1887="","",IF($M1887&lt;2,"Ha","Yo'q"))</f>
        <v/>
      </c>
      <c r="O1887" s="14" t="str">
        <f aca="false">IF($M1887="","",IF(AND($M1887&gt;=7,$M1887&lt;=17),"Ha","Yo'q"))</f>
        <v/>
      </c>
      <c r="P1887" s="14" t="str">
        <f aca="false">IF(AND($B1887&lt;&gt;"",$J1887&lt;&gt;"",$J1887&lt;=Boshqaruv!$C$10,OR($K1887="",$K1887&gt;Boshqaruv!$C$10),$L1887&lt;&gt;"Tibbiy qarshi ko'rsatma"),1,"")</f>
        <v/>
      </c>
      <c r="Q1887" s="28" t="n">
        <f aca="false">IF(AND($B1887&lt;&gt;"",$J1887&gt;=Boshqaruv!$C$9,$J1887&lt;=Boshqaruv!$C$10),IF(COUNTIFS($B$4:$B1886,$B1887,$C$4:$C1886,$C1887,$J$4:$J1886,"&gt;="&amp;Boshqaruv!$C$9,$J$4:$J1886,"&lt;="&amp;Boshqaruv!$C$10)=0,1,0),0)</f>
        <v>0</v>
      </c>
      <c r="R1887" s="28" t="n">
        <f aca="false">IF(AND($B1887&lt;&gt;"",$J1887&gt;=Boshqaruv!$C$9,$J1887&lt;=Boshqaruv!$C$10,$K1887&lt;&gt;"",$K1887&lt;=Boshqaruv!$C$10),IF(COUNTIFS($B$4:$B1886,$B1887,$C$4:$C1886,$C1887,$J$4:$J1886,"&gt;="&amp;Boshqaruv!$C$9,$J$4:$J1886,"&lt;="&amp;Boshqaruv!$C$10,$K$4:$K1886,"&lt;&gt;",$K$4:$K1886,"&lt;="&amp;Boshqaruv!$C$10)=0,1,0),0)</f>
        <v>0</v>
      </c>
      <c r="S1887" s="28" t="n">
        <f aca="false">IF($P1887=1,IF(COUNTIFS($B$4:$B1886,$B1887,$C$4:$C1886,$C1887,$P$4:$P1886,1)=0,1,0),0)</f>
        <v>0</v>
      </c>
      <c r="T1887" s="12"/>
    </row>
    <row r="1888" customFormat="false" ht="15" hidden="false" customHeight="false" outlineLevel="0" collapsed="false">
      <c r="A1888" s="20" t="n">
        <v>1884</v>
      </c>
      <c r="B1888" s="12"/>
      <c r="C1888" s="13"/>
      <c r="D1888" s="24"/>
      <c r="E1888" s="12"/>
      <c r="F1888" s="12"/>
      <c r="G1888" s="25"/>
      <c r="H1888" s="25"/>
      <c r="I1888" s="25"/>
      <c r="J1888" s="13"/>
      <c r="K1888" s="13"/>
      <c r="L1888" s="25"/>
      <c r="M1888" s="14" t="str">
        <f aca="false">IF(OR($C1888="",$J1888=""),"",INT(($J1888-$C1888)/365.25))</f>
        <v/>
      </c>
      <c r="N1888" s="14" t="str">
        <f aca="false">IF($M1888="","",IF($M1888&lt;2,"Ha","Yo'q"))</f>
        <v/>
      </c>
      <c r="O1888" s="14" t="str">
        <f aca="false">IF($M1888="","",IF(AND($M1888&gt;=7,$M1888&lt;=17),"Ha","Yo'q"))</f>
        <v/>
      </c>
      <c r="P1888" s="14" t="str">
        <f aca="false">IF(AND($B1888&lt;&gt;"",$J1888&lt;&gt;"",$J1888&lt;=Boshqaruv!$C$10,OR($K1888="",$K1888&gt;Boshqaruv!$C$10),$L1888&lt;&gt;"Tibbiy qarshi ko'rsatma"),1,"")</f>
        <v/>
      </c>
      <c r="Q1888" s="28" t="n">
        <f aca="false">IF(AND($B1888&lt;&gt;"",$J1888&gt;=Boshqaruv!$C$9,$J1888&lt;=Boshqaruv!$C$10),IF(COUNTIFS($B$4:$B1887,$B1888,$C$4:$C1887,$C1888,$J$4:$J1887,"&gt;="&amp;Boshqaruv!$C$9,$J$4:$J1887,"&lt;="&amp;Boshqaruv!$C$10)=0,1,0),0)</f>
        <v>0</v>
      </c>
      <c r="R1888" s="28" t="n">
        <f aca="false">IF(AND($B1888&lt;&gt;"",$J1888&gt;=Boshqaruv!$C$9,$J1888&lt;=Boshqaruv!$C$10,$K1888&lt;&gt;"",$K1888&lt;=Boshqaruv!$C$10),IF(COUNTIFS($B$4:$B1887,$B1888,$C$4:$C1887,$C1888,$J$4:$J1887,"&gt;="&amp;Boshqaruv!$C$9,$J$4:$J1887,"&lt;="&amp;Boshqaruv!$C$10,$K$4:$K1887,"&lt;&gt;",$K$4:$K1887,"&lt;="&amp;Boshqaruv!$C$10)=0,1,0),0)</f>
        <v>0</v>
      </c>
      <c r="S1888" s="28" t="n">
        <f aca="false">IF($P1888=1,IF(COUNTIFS($B$4:$B1887,$B1888,$C$4:$C1887,$C1888,$P$4:$P1887,1)=0,1,0),0)</f>
        <v>0</v>
      </c>
      <c r="T1888" s="12"/>
    </row>
    <row r="1889" customFormat="false" ht="15" hidden="false" customHeight="false" outlineLevel="0" collapsed="false">
      <c r="A1889" s="20" t="n">
        <v>1885</v>
      </c>
      <c r="B1889" s="12"/>
      <c r="C1889" s="13"/>
      <c r="D1889" s="24"/>
      <c r="E1889" s="12"/>
      <c r="F1889" s="12"/>
      <c r="G1889" s="25"/>
      <c r="H1889" s="25"/>
      <c r="I1889" s="25"/>
      <c r="J1889" s="13"/>
      <c r="K1889" s="13"/>
      <c r="L1889" s="25"/>
      <c r="M1889" s="14" t="str">
        <f aca="false">IF(OR($C1889="",$J1889=""),"",INT(($J1889-$C1889)/365.25))</f>
        <v/>
      </c>
      <c r="N1889" s="14" t="str">
        <f aca="false">IF($M1889="","",IF($M1889&lt;2,"Ha","Yo'q"))</f>
        <v/>
      </c>
      <c r="O1889" s="14" t="str">
        <f aca="false">IF($M1889="","",IF(AND($M1889&gt;=7,$M1889&lt;=17),"Ha","Yo'q"))</f>
        <v/>
      </c>
      <c r="P1889" s="14" t="str">
        <f aca="false">IF(AND($B1889&lt;&gt;"",$J1889&lt;&gt;"",$J1889&lt;=Boshqaruv!$C$10,OR($K1889="",$K1889&gt;Boshqaruv!$C$10),$L1889&lt;&gt;"Tibbiy qarshi ko'rsatma"),1,"")</f>
        <v/>
      </c>
      <c r="Q1889" s="28" t="n">
        <f aca="false">IF(AND($B1889&lt;&gt;"",$J1889&gt;=Boshqaruv!$C$9,$J1889&lt;=Boshqaruv!$C$10),IF(COUNTIFS($B$4:$B1888,$B1889,$C$4:$C1888,$C1889,$J$4:$J1888,"&gt;="&amp;Boshqaruv!$C$9,$J$4:$J1888,"&lt;="&amp;Boshqaruv!$C$10)=0,1,0),0)</f>
        <v>0</v>
      </c>
      <c r="R1889" s="28" t="n">
        <f aca="false">IF(AND($B1889&lt;&gt;"",$J1889&gt;=Boshqaruv!$C$9,$J1889&lt;=Boshqaruv!$C$10,$K1889&lt;&gt;"",$K1889&lt;=Boshqaruv!$C$10),IF(COUNTIFS($B$4:$B1888,$B1889,$C$4:$C1888,$C1889,$J$4:$J1888,"&gt;="&amp;Boshqaruv!$C$9,$J$4:$J1888,"&lt;="&amp;Boshqaruv!$C$10,$K$4:$K1888,"&lt;&gt;",$K$4:$K1888,"&lt;="&amp;Boshqaruv!$C$10)=0,1,0),0)</f>
        <v>0</v>
      </c>
      <c r="S1889" s="28" t="n">
        <f aca="false">IF($P1889=1,IF(COUNTIFS($B$4:$B1888,$B1889,$C$4:$C1888,$C1889,$P$4:$P1888,1)=0,1,0),0)</f>
        <v>0</v>
      </c>
      <c r="T1889" s="12"/>
    </row>
    <row r="1890" customFormat="false" ht="15" hidden="false" customHeight="false" outlineLevel="0" collapsed="false">
      <c r="A1890" s="20" t="n">
        <v>1886</v>
      </c>
      <c r="B1890" s="12"/>
      <c r="C1890" s="13"/>
      <c r="D1890" s="24"/>
      <c r="E1890" s="12"/>
      <c r="F1890" s="12"/>
      <c r="G1890" s="25"/>
      <c r="H1890" s="25"/>
      <c r="I1890" s="25"/>
      <c r="J1890" s="13"/>
      <c r="K1890" s="13"/>
      <c r="L1890" s="25"/>
      <c r="M1890" s="14" t="str">
        <f aca="false">IF(OR($C1890="",$J1890=""),"",INT(($J1890-$C1890)/365.25))</f>
        <v/>
      </c>
      <c r="N1890" s="14" t="str">
        <f aca="false">IF($M1890="","",IF($M1890&lt;2,"Ha","Yo'q"))</f>
        <v/>
      </c>
      <c r="O1890" s="14" t="str">
        <f aca="false">IF($M1890="","",IF(AND($M1890&gt;=7,$M1890&lt;=17),"Ha","Yo'q"))</f>
        <v/>
      </c>
      <c r="P1890" s="14" t="str">
        <f aca="false">IF(AND($B1890&lt;&gt;"",$J1890&lt;&gt;"",$J1890&lt;=Boshqaruv!$C$10,OR($K1890="",$K1890&gt;Boshqaruv!$C$10),$L1890&lt;&gt;"Tibbiy qarshi ko'rsatma"),1,"")</f>
        <v/>
      </c>
      <c r="Q1890" s="28" t="n">
        <f aca="false">IF(AND($B1890&lt;&gt;"",$J1890&gt;=Boshqaruv!$C$9,$J1890&lt;=Boshqaruv!$C$10),IF(COUNTIFS($B$4:$B1889,$B1890,$C$4:$C1889,$C1890,$J$4:$J1889,"&gt;="&amp;Boshqaruv!$C$9,$J$4:$J1889,"&lt;="&amp;Boshqaruv!$C$10)=0,1,0),0)</f>
        <v>0</v>
      </c>
      <c r="R1890" s="28" t="n">
        <f aca="false">IF(AND($B1890&lt;&gt;"",$J1890&gt;=Boshqaruv!$C$9,$J1890&lt;=Boshqaruv!$C$10,$K1890&lt;&gt;"",$K1890&lt;=Boshqaruv!$C$10),IF(COUNTIFS($B$4:$B1889,$B1890,$C$4:$C1889,$C1890,$J$4:$J1889,"&gt;="&amp;Boshqaruv!$C$9,$J$4:$J1889,"&lt;="&amp;Boshqaruv!$C$10,$K$4:$K1889,"&lt;&gt;",$K$4:$K1889,"&lt;="&amp;Boshqaruv!$C$10)=0,1,0),0)</f>
        <v>0</v>
      </c>
      <c r="S1890" s="28" t="n">
        <f aca="false">IF($P1890=1,IF(COUNTIFS($B$4:$B1889,$B1890,$C$4:$C1889,$C1890,$P$4:$P1889,1)=0,1,0),0)</f>
        <v>0</v>
      </c>
      <c r="T1890" s="12"/>
    </row>
    <row r="1891" customFormat="false" ht="15" hidden="false" customHeight="false" outlineLevel="0" collapsed="false">
      <c r="A1891" s="20" t="n">
        <v>1887</v>
      </c>
      <c r="B1891" s="12"/>
      <c r="C1891" s="13"/>
      <c r="D1891" s="24"/>
      <c r="E1891" s="12"/>
      <c r="F1891" s="12"/>
      <c r="G1891" s="25"/>
      <c r="H1891" s="25"/>
      <c r="I1891" s="25"/>
      <c r="J1891" s="13"/>
      <c r="K1891" s="13"/>
      <c r="L1891" s="25"/>
      <c r="M1891" s="14" t="str">
        <f aca="false">IF(OR($C1891="",$J1891=""),"",INT(($J1891-$C1891)/365.25))</f>
        <v/>
      </c>
      <c r="N1891" s="14" t="str">
        <f aca="false">IF($M1891="","",IF($M1891&lt;2,"Ha","Yo'q"))</f>
        <v/>
      </c>
      <c r="O1891" s="14" t="str">
        <f aca="false">IF($M1891="","",IF(AND($M1891&gt;=7,$M1891&lt;=17),"Ha","Yo'q"))</f>
        <v/>
      </c>
      <c r="P1891" s="14" t="str">
        <f aca="false">IF(AND($B1891&lt;&gt;"",$J1891&lt;&gt;"",$J1891&lt;=Boshqaruv!$C$10,OR($K1891="",$K1891&gt;Boshqaruv!$C$10),$L1891&lt;&gt;"Tibbiy qarshi ko'rsatma"),1,"")</f>
        <v/>
      </c>
      <c r="Q1891" s="28" t="n">
        <f aca="false">IF(AND($B1891&lt;&gt;"",$J1891&gt;=Boshqaruv!$C$9,$J1891&lt;=Boshqaruv!$C$10),IF(COUNTIFS($B$4:$B1890,$B1891,$C$4:$C1890,$C1891,$J$4:$J1890,"&gt;="&amp;Boshqaruv!$C$9,$J$4:$J1890,"&lt;="&amp;Boshqaruv!$C$10)=0,1,0),0)</f>
        <v>0</v>
      </c>
      <c r="R1891" s="28" t="n">
        <f aca="false">IF(AND($B1891&lt;&gt;"",$J1891&gt;=Boshqaruv!$C$9,$J1891&lt;=Boshqaruv!$C$10,$K1891&lt;&gt;"",$K1891&lt;=Boshqaruv!$C$10),IF(COUNTIFS($B$4:$B1890,$B1891,$C$4:$C1890,$C1891,$J$4:$J1890,"&gt;="&amp;Boshqaruv!$C$9,$J$4:$J1890,"&lt;="&amp;Boshqaruv!$C$10,$K$4:$K1890,"&lt;&gt;",$K$4:$K1890,"&lt;="&amp;Boshqaruv!$C$10)=0,1,0),0)</f>
        <v>0</v>
      </c>
      <c r="S1891" s="28" t="n">
        <f aca="false">IF($P1891=1,IF(COUNTIFS($B$4:$B1890,$B1891,$C$4:$C1890,$C1891,$P$4:$P1890,1)=0,1,0),0)</f>
        <v>0</v>
      </c>
      <c r="T1891" s="12"/>
    </row>
    <row r="1892" customFormat="false" ht="15" hidden="false" customHeight="false" outlineLevel="0" collapsed="false">
      <c r="A1892" s="20" t="n">
        <v>1888</v>
      </c>
      <c r="B1892" s="12"/>
      <c r="C1892" s="13"/>
      <c r="D1892" s="24"/>
      <c r="E1892" s="12"/>
      <c r="F1892" s="12"/>
      <c r="G1892" s="25"/>
      <c r="H1892" s="25"/>
      <c r="I1892" s="25"/>
      <c r="J1892" s="13"/>
      <c r="K1892" s="13"/>
      <c r="L1892" s="25"/>
      <c r="M1892" s="14" t="str">
        <f aca="false">IF(OR($C1892="",$J1892=""),"",INT(($J1892-$C1892)/365.25))</f>
        <v/>
      </c>
      <c r="N1892" s="14" t="str">
        <f aca="false">IF($M1892="","",IF($M1892&lt;2,"Ha","Yo'q"))</f>
        <v/>
      </c>
      <c r="O1892" s="14" t="str">
        <f aca="false">IF($M1892="","",IF(AND($M1892&gt;=7,$M1892&lt;=17),"Ha","Yo'q"))</f>
        <v/>
      </c>
      <c r="P1892" s="14" t="str">
        <f aca="false">IF(AND($B1892&lt;&gt;"",$J1892&lt;&gt;"",$J1892&lt;=Boshqaruv!$C$10,OR($K1892="",$K1892&gt;Boshqaruv!$C$10),$L1892&lt;&gt;"Tibbiy qarshi ko'rsatma"),1,"")</f>
        <v/>
      </c>
      <c r="Q1892" s="28" t="n">
        <f aca="false">IF(AND($B1892&lt;&gt;"",$J1892&gt;=Boshqaruv!$C$9,$J1892&lt;=Boshqaruv!$C$10),IF(COUNTIFS($B$4:$B1891,$B1892,$C$4:$C1891,$C1892,$J$4:$J1891,"&gt;="&amp;Boshqaruv!$C$9,$J$4:$J1891,"&lt;="&amp;Boshqaruv!$C$10)=0,1,0),0)</f>
        <v>0</v>
      </c>
      <c r="R1892" s="28" t="n">
        <f aca="false">IF(AND($B1892&lt;&gt;"",$J1892&gt;=Boshqaruv!$C$9,$J1892&lt;=Boshqaruv!$C$10,$K1892&lt;&gt;"",$K1892&lt;=Boshqaruv!$C$10),IF(COUNTIFS($B$4:$B1891,$B1892,$C$4:$C1891,$C1892,$J$4:$J1891,"&gt;="&amp;Boshqaruv!$C$9,$J$4:$J1891,"&lt;="&amp;Boshqaruv!$C$10,$K$4:$K1891,"&lt;&gt;",$K$4:$K1891,"&lt;="&amp;Boshqaruv!$C$10)=0,1,0),0)</f>
        <v>0</v>
      </c>
      <c r="S1892" s="28" t="n">
        <f aca="false">IF($P1892=1,IF(COUNTIFS($B$4:$B1891,$B1892,$C$4:$C1891,$C1892,$P$4:$P1891,1)=0,1,0),0)</f>
        <v>0</v>
      </c>
      <c r="T1892" s="12"/>
    </row>
    <row r="1893" customFormat="false" ht="15" hidden="false" customHeight="false" outlineLevel="0" collapsed="false">
      <c r="A1893" s="20" t="n">
        <v>1889</v>
      </c>
      <c r="B1893" s="12"/>
      <c r="C1893" s="13"/>
      <c r="D1893" s="24"/>
      <c r="E1893" s="12"/>
      <c r="F1893" s="12"/>
      <c r="G1893" s="25"/>
      <c r="H1893" s="25"/>
      <c r="I1893" s="25"/>
      <c r="J1893" s="13"/>
      <c r="K1893" s="13"/>
      <c r="L1893" s="25"/>
      <c r="M1893" s="14" t="str">
        <f aca="false">IF(OR($C1893="",$J1893=""),"",INT(($J1893-$C1893)/365.25))</f>
        <v/>
      </c>
      <c r="N1893" s="14" t="str">
        <f aca="false">IF($M1893="","",IF($M1893&lt;2,"Ha","Yo'q"))</f>
        <v/>
      </c>
      <c r="O1893" s="14" t="str">
        <f aca="false">IF($M1893="","",IF(AND($M1893&gt;=7,$M1893&lt;=17),"Ha","Yo'q"))</f>
        <v/>
      </c>
      <c r="P1893" s="14" t="str">
        <f aca="false">IF(AND($B1893&lt;&gt;"",$J1893&lt;&gt;"",$J1893&lt;=Boshqaruv!$C$10,OR($K1893="",$K1893&gt;Boshqaruv!$C$10),$L1893&lt;&gt;"Tibbiy qarshi ko'rsatma"),1,"")</f>
        <v/>
      </c>
      <c r="Q1893" s="28" t="n">
        <f aca="false">IF(AND($B1893&lt;&gt;"",$J1893&gt;=Boshqaruv!$C$9,$J1893&lt;=Boshqaruv!$C$10),IF(COUNTIFS($B$4:$B1892,$B1893,$C$4:$C1892,$C1893,$J$4:$J1892,"&gt;="&amp;Boshqaruv!$C$9,$J$4:$J1892,"&lt;="&amp;Boshqaruv!$C$10)=0,1,0),0)</f>
        <v>0</v>
      </c>
      <c r="R1893" s="28" t="n">
        <f aca="false">IF(AND($B1893&lt;&gt;"",$J1893&gt;=Boshqaruv!$C$9,$J1893&lt;=Boshqaruv!$C$10,$K1893&lt;&gt;"",$K1893&lt;=Boshqaruv!$C$10),IF(COUNTIFS($B$4:$B1892,$B1893,$C$4:$C1892,$C1893,$J$4:$J1892,"&gt;="&amp;Boshqaruv!$C$9,$J$4:$J1892,"&lt;="&amp;Boshqaruv!$C$10,$K$4:$K1892,"&lt;&gt;",$K$4:$K1892,"&lt;="&amp;Boshqaruv!$C$10)=0,1,0),0)</f>
        <v>0</v>
      </c>
      <c r="S1893" s="28" t="n">
        <f aca="false">IF($P1893=1,IF(COUNTIFS($B$4:$B1892,$B1893,$C$4:$C1892,$C1893,$P$4:$P1892,1)=0,1,0),0)</f>
        <v>0</v>
      </c>
      <c r="T1893" s="12"/>
    </row>
    <row r="1894" customFormat="false" ht="15" hidden="false" customHeight="false" outlineLevel="0" collapsed="false">
      <c r="A1894" s="20" t="n">
        <v>1890</v>
      </c>
      <c r="B1894" s="12"/>
      <c r="C1894" s="13"/>
      <c r="D1894" s="24"/>
      <c r="E1894" s="12"/>
      <c r="F1894" s="12"/>
      <c r="G1894" s="25"/>
      <c r="H1894" s="25"/>
      <c r="I1894" s="25"/>
      <c r="J1894" s="13"/>
      <c r="K1894" s="13"/>
      <c r="L1894" s="25"/>
      <c r="M1894" s="14" t="str">
        <f aca="false">IF(OR($C1894="",$J1894=""),"",INT(($J1894-$C1894)/365.25))</f>
        <v/>
      </c>
      <c r="N1894" s="14" t="str">
        <f aca="false">IF($M1894="","",IF($M1894&lt;2,"Ha","Yo'q"))</f>
        <v/>
      </c>
      <c r="O1894" s="14" t="str">
        <f aca="false">IF($M1894="","",IF(AND($M1894&gt;=7,$M1894&lt;=17),"Ha","Yo'q"))</f>
        <v/>
      </c>
      <c r="P1894" s="14" t="str">
        <f aca="false">IF(AND($B1894&lt;&gt;"",$J1894&lt;&gt;"",$J1894&lt;=Boshqaruv!$C$10,OR($K1894="",$K1894&gt;Boshqaruv!$C$10),$L1894&lt;&gt;"Tibbiy qarshi ko'rsatma"),1,"")</f>
        <v/>
      </c>
      <c r="Q1894" s="28" t="n">
        <f aca="false">IF(AND($B1894&lt;&gt;"",$J1894&gt;=Boshqaruv!$C$9,$J1894&lt;=Boshqaruv!$C$10),IF(COUNTIFS($B$4:$B1893,$B1894,$C$4:$C1893,$C1894,$J$4:$J1893,"&gt;="&amp;Boshqaruv!$C$9,$J$4:$J1893,"&lt;="&amp;Boshqaruv!$C$10)=0,1,0),0)</f>
        <v>0</v>
      </c>
      <c r="R1894" s="28" t="n">
        <f aca="false">IF(AND($B1894&lt;&gt;"",$J1894&gt;=Boshqaruv!$C$9,$J1894&lt;=Boshqaruv!$C$10,$K1894&lt;&gt;"",$K1894&lt;=Boshqaruv!$C$10),IF(COUNTIFS($B$4:$B1893,$B1894,$C$4:$C1893,$C1894,$J$4:$J1893,"&gt;="&amp;Boshqaruv!$C$9,$J$4:$J1893,"&lt;="&amp;Boshqaruv!$C$10,$K$4:$K1893,"&lt;&gt;",$K$4:$K1893,"&lt;="&amp;Boshqaruv!$C$10)=0,1,0),0)</f>
        <v>0</v>
      </c>
      <c r="S1894" s="28" t="n">
        <f aca="false">IF($P1894=1,IF(COUNTIFS($B$4:$B1893,$B1894,$C$4:$C1893,$C1894,$P$4:$P1893,1)=0,1,0),0)</f>
        <v>0</v>
      </c>
      <c r="T1894" s="12"/>
    </row>
    <row r="1895" customFormat="false" ht="15" hidden="false" customHeight="false" outlineLevel="0" collapsed="false">
      <c r="A1895" s="20" t="n">
        <v>1891</v>
      </c>
      <c r="B1895" s="12"/>
      <c r="C1895" s="13"/>
      <c r="D1895" s="24"/>
      <c r="E1895" s="12"/>
      <c r="F1895" s="12"/>
      <c r="G1895" s="25"/>
      <c r="H1895" s="25"/>
      <c r="I1895" s="25"/>
      <c r="J1895" s="13"/>
      <c r="K1895" s="13"/>
      <c r="L1895" s="25"/>
      <c r="M1895" s="14" t="str">
        <f aca="false">IF(OR($C1895="",$J1895=""),"",INT(($J1895-$C1895)/365.25))</f>
        <v/>
      </c>
      <c r="N1895" s="14" t="str">
        <f aca="false">IF($M1895="","",IF($M1895&lt;2,"Ha","Yo'q"))</f>
        <v/>
      </c>
      <c r="O1895" s="14" t="str">
        <f aca="false">IF($M1895="","",IF(AND($M1895&gt;=7,$M1895&lt;=17),"Ha","Yo'q"))</f>
        <v/>
      </c>
      <c r="P1895" s="14" t="str">
        <f aca="false">IF(AND($B1895&lt;&gt;"",$J1895&lt;&gt;"",$J1895&lt;=Boshqaruv!$C$10,OR($K1895="",$K1895&gt;Boshqaruv!$C$10),$L1895&lt;&gt;"Tibbiy qarshi ko'rsatma"),1,"")</f>
        <v/>
      </c>
      <c r="Q1895" s="28" t="n">
        <f aca="false">IF(AND($B1895&lt;&gt;"",$J1895&gt;=Boshqaruv!$C$9,$J1895&lt;=Boshqaruv!$C$10),IF(COUNTIFS($B$4:$B1894,$B1895,$C$4:$C1894,$C1895,$J$4:$J1894,"&gt;="&amp;Boshqaruv!$C$9,$J$4:$J1894,"&lt;="&amp;Boshqaruv!$C$10)=0,1,0),0)</f>
        <v>0</v>
      </c>
      <c r="R1895" s="28" t="n">
        <f aca="false">IF(AND($B1895&lt;&gt;"",$J1895&gt;=Boshqaruv!$C$9,$J1895&lt;=Boshqaruv!$C$10,$K1895&lt;&gt;"",$K1895&lt;=Boshqaruv!$C$10),IF(COUNTIFS($B$4:$B1894,$B1895,$C$4:$C1894,$C1895,$J$4:$J1894,"&gt;="&amp;Boshqaruv!$C$9,$J$4:$J1894,"&lt;="&amp;Boshqaruv!$C$10,$K$4:$K1894,"&lt;&gt;",$K$4:$K1894,"&lt;="&amp;Boshqaruv!$C$10)=0,1,0),0)</f>
        <v>0</v>
      </c>
      <c r="S1895" s="28" t="n">
        <f aca="false">IF($P1895=1,IF(COUNTIFS($B$4:$B1894,$B1895,$C$4:$C1894,$C1895,$P$4:$P1894,1)=0,1,0),0)</f>
        <v>0</v>
      </c>
      <c r="T1895" s="12"/>
    </row>
    <row r="1896" customFormat="false" ht="15" hidden="false" customHeight="false" outlineLevel="0" collapsed="false">
      <c r="A1896" s="20" t="n">
        <v>1892</v>
      </c>
      <c r="B1896" s="12"/>
      <c r="C1896" s="13"/>
      <c r="D1896" s="24"/>
      <c r="E1896" s="12"/>
      <c r="F1896" s="12"/>
      <c r="G1896" s="25"/>
      <c r="H1896" s="25"/>
      <c r="I1896" s="25"/>
      <c r="J1896" s="13"/>
      <c r="K1896" s="13"/>
      <c r="L1896" s="25"/>
      <c r="M1896" s="14" t="str">
        <f aca="false">IF(OR($C1896="",$J1896=""),"",INT(($J1896-$C1896)/365.25))</f>
        <v/>
      </c>
      <c r="N1896" s="14" t="str">
        <f aca="false">IF($M1896="","",IF($M1896&lt;2,"Ha","Yo'q"))</f>
        <v/>
      </c>
      <c r="O1896" s="14" t="str">
        <f aca="false">IF($M1896="","",IF(AND($M1896&gt;=7,$M1896&lt;=17),"Ha","Yo'q"))</f>
        <v/>
      </c>
      <c r="P1896" s="14" t="str">
        <f aca="false">IF(AND($B1896&lt;&gt;"",$J1896&lt;&gt;"",$J1896&lt;=Boshqaruv!$C$10,OR($K1896="",$K1896&gt;Boshqaruv!$C$10),$L1896&lt;&gt;"Tibbiy qarshi ko'rsatma"),1,"")</f>
        <v/>
      </c>
      <c r="Q1896" s="28" t="n">
        <f aca="false">IF(AND($B1896&lt;&gt;"",$J1896&gt;=Boshqaruv!$C$9,$J1896&lt;=Boshqaruv!$C$10),IF(COUNTIFS($B$4:$B1895,$B1896,$C$4:$C1895,$C1896,$J$4:$J1895,"&gt;="&amp;Boshqaruv!$C$9,$J$4:$J1895,"&lt;="&amp;Boshqaruv!$C$10)=0,1,0),0)</f>
        <v>0</v>
      </c>
      <c r="R1896" s="28" t="n">
        <f aca="false">IF(AND($B1896&lt;&gt;"",$J1896&gt;=Boshqaruv!$C$9,$J1896&lt;=Boshqaruv!$C$10,$K1896&lt;&gt;"",$K1896&lt;=Boshqaruv!$C$10),IF(COUNTIFS($B$4:$B1895,$B1896,$C$4:$C1895,$C1896,$J$4:$J1895,"&gt;="&amp;Boshqaruv!$C$9,$J$4:$J1895,"&lt;="&amp;Boshqaruv!$C$10,$K$4:$K1895,"&lt;&gt;",$K$4:$K1895,"&lt;="&amp;Boshqaruv!$C$10)=0,1,0),0)</f>
        <v>0</v>
      </c>
      <c r="S1896" s="28" t="n">
        <f aca="false">IF($P1896=1,IF(COUNTIFS($B$4:$B1895,$B1896,$C$4:$C1895,$C1896,$P$4:$P1895,1)=0,1,0),0)</f>
        <v>0</v>
      </c>
      <c r="T1896" s="12"/>
    </row>
    <row r="1897" customFormat="false" ht="15" hidden="false" customHeight="false" outlineLevel="0" collapsed="false">
      <c r="A1897" s="20" t="n">
        <v>1893</v>
      </c>
      <c r="B1897" s="12"/>
      <c r="C1897" s="13"/>
      <c r="D1897" s="24"/>
      <c r="E1897" s="12"/>
      <c r="F1897" s="12"/>
      <c r="G1897" s="25"/>
      <c r="H1897" s="25"/>
      <c r="I1897" s="25"/>
      <c r="J1897" s="13"/>
      <c r="K1897" s="13"/>
      <c r="L1897" s="25"/>
      <c r="M1897" s="14" t="str">
        <f aca="false">IF(OR($C1897="",$J1897=""),"",INT(($J1897-$C1897)/365.25))</f>
        <v/>
      </c>
      <c r="N1897" s="14" t="str">
        <f aca="false">IF($M1897="","",IF($M1897&lt;2,"Ha","Yo'q"))</f>
        <v/>
      </c>
      <c r="O1897" s="14" t="str">
        <f aca="false">IF($M1897="","",IF(AND($M1897&gt;=7,$M1897&lt;=17),"Ha","Yo'q"))</f>
        <v/>
      </c>
      <c r="P1897" s="14" t="str">
        <f aca="false">IF(AND($B1897&lt;&gt;"",$J1897&lt;&gt;"",$J1897&lt;=Boshqaruv!$C$10,OR($K1897="",$K1897&gt;Boshqaruv!$C$10),$L1897&lt;&gt;"Tibbiy qarshi ko'rsatma"),1,"")</f>
        <v/>
      </c>
      <c r="Q1897" s="28" t="n">
        <f aca="false">IF(AND($B1897&lt;&gt;"",$J1897&gt;=Boshqaruv!$C$9,$J1897&lt;=Boshqaruv!$C$10),IF(COUNTIFS($B$4:$B1896,$B1897,$C$4:$C1896,$C1897,$J$4:$J1896,"&gt;="&amp;Boshqaruv!$C$9,$J$4:$J1896,"&lt;="&amp;Boshqaruv!$C$10)=0,1,0),0)</f>
        <v>0</v>
      </c>
      <c r="R1897" s="28" t="n">
        <f aca="false">IF(AND($B1897&lt;&gt;"",$J1897&gt;=Boshqaruv!$C$9,$J1897&lt;=Boshqaruv!$C$10,$K1897&lt;&gt;"",$K1897&lt;=Boshqaruv!$C$10),IF(COUNTIFS($B$4:$B1896,$B1897,$C$4:$C1896,$C1897,$J$4:$J1896,"&gt;="&amp;Boshqaruv!$C$9,$J$4:$J1896,"&lt;="&amp;Boshqaruv!$C$10,$K$4:$K1896,"&lt;&gt;",$K$4:$K1896,"&lt;="&amp;Boshqaruv!$C$10)=0,1,0),0)</f>
        <v>0</v>
      </c>
      <c r="S1897" s="28" t="n">
        <f aca="false">IF($P1897=1,IF(COUNTIFS($B$4:$B1896,$B1897,$C$4:$C1896,$C1897,$P$4:$P1896,1)=0,1,0),0)</f>
        <v>0</v>
      </c>
      <c r="T1897" s="12"/>
    </row>
    <row r="1898" customFormat="false" ht="15" hidden="false" customHeight="false" outlineLevel="0" collapsed="false">
      <c r="A1898" s="20" t="n">
        <v>1894</v>
      </c>
      <c r="B1898" s="12"/>
      <c r="C1898" s="13"/>
      <c r="D1898" s="24"/>
      <c r="E1898" s="12"/>
      <c r="F1898" s="12"/>
      <c r="G1898" s="25"/>
      <c r="H1898" s="25"/>
      <c r="I1898" s="25"/>
      <c r="J1898" s="13"/>
      <c r="K1898" s="13"/>
      <c r="L1898" s="25"/>
      <c r="M1898" s="14" t="str">
        <f aca="false">IF(OR($C1898="",$J1898=""),"",INT(($J1898-$C1898)/365.25))</f>
        <v/>
      </c>
      <c r="N1898" s="14" t="str">
        <f aca="false">IF($M1898="","",IF($M1898&lt;2,"Ha","Yo'q"))</f>
        <v/>
      </c>
      <c r="O1898" s="14" t="str">
        <f aca="false">IF($M1898="","",IF(AND($M1898&gt;=7,$M1898&lt;=17),"Ha","Yo'q"))</f>
        <v/>
      </c>
      <c r="P1898" s="14" t="str">
        <f aca="false">IF(AND($B1898&lt;&gt;"",$J1898&lt;&gt;"",$J1898&lt;=Boshqaruv!$C$10,OR($K1898="",$K1898&gt;Boshqaruv!$C$10),$L1898&lt;&gt;"Tibbiy qarshi ko'rsatma"),1,"")</f>
        <v/>
      </c>
      <c r="Q1898" s="28" t="n">
        <f aca="false">IF(AND($B1898&lt;&gt;"",$J1898&gt;=Boshqaruv!$C$9,$J1898&lt;=Boshqaruv!$C$10),IF(COUNTIFS($B$4:$B1897,$B1898,$C$4:$C1897,$C1898,$J$4:$J1897,"&gt;="&amp;Boshqaruv!$C$9,$J$4:$J1897,"&lt;="&amp;Boshqaruv!$C$10)=0,1,0),0)</f>
        <v>0</v>
      </c>
      <c r="R1898" s="28" t="n">
        <f aca="false">IF(AND($B1898&lt;&gt;"",$J1898&gt;=Boshqaruv!$C$9,$J1898&lt;=Boshqaruv!$C$10,$K1898&lt;&gt;"",$K1898&lt;=Boshqaruv!$C$10),IF(COUNTIFS($B$4:$B1897,$B1898,$C$4:$C1897,$C1898,$J$4:$J1897,"&gt;="&amp;Boshqaruv!$C$9,$J$4:$J1897,"&lt;="&amp;Boshqaruv!$C$10,$K$4:$K1897,"&lt;&gt;",$K$4:$K1897,"&lt;="&amp;Boshqaruv!$C$10)=0,1,0),0)</f>
        <v>0</v>
      </c>
      <c r="S1898" s="28" t="n">
        <f aca="false">IF($P1898=1,IF(COUNTIFS($B$4:$B1897,$B1898,$C$4:$C1897,$C1898,$P$4:$P1897,1)=0,1,0),0)</f>
        <v>0</v>
      </c>
      <c r="T1898" s="12"/>
    </row>
    <row r="1899" customFormat="false" ht="15" hidden="false" customHeight="false" outlineLevel="0" collapsed="false">
      <c r="A1899" s="20" t="n">
        <v>1895</v>
      </c>
      <c r="B1899" s="12"/>
      <c r="C1899" s="13"/>
      <c r="D1899" s="24"/>
      <c r="E1899" s="12"/>
      <c r="F1899" s="12"/>
      <c r="G1899" s="25"/>
      <c r="H1899" s="25"/>
      <c r="I1899" s="25"/>
      <c r="J1899" s="13"/>
      <c r="K1899" s="13"/>
      <c r="L1899" s="25"/>
      <c r="M1899" s="14" t="str">
        <f aca="false">IF(OR($C1899="",$J1899=""),"",INT(($J1899-$C1899)/365.25))</f>
        <v/>
      </c>
      <c r="N1899" s="14" t="str">
        <f aca="false">IF($M1899="","",IF($M1899&lt;2,"Ha","Yo'q"))</f>
        <v/>
      </c>
      <c r="O1899" s="14" t="str">
        <f aca="false">IF($M1899="","",IF(AND($M1899&gt;=7,$M1899&lt;=17),"Ha","Yo'q"))</f>
        <v/>
      </c>
      <c r="P1899" s="14" t="str">
        <f aca="false">IF(AND($B1899&lt;&gt;"",$J1899&lt;&gt;"",$J1899&lt;=Boshqaruv!$C$10,OR($K1899="",$K1899&gt;Boshqaruv!$C$10),$L1899&lt;&gt;"Tibbiy qarshi ko'rsatma"),1,"")</f>
        <v/>
      </c>
      <c r="Q1899" s="28" t="n">
        <f aca="false">IF(AND($B1899&lt;&gt;"",$J1899&gt;=Boshqaruv!$C$9,$J1899&lt;=Boshqaruv!$C$10),IF(COUNTIFS($B$4:$B1898,$B1899,$C$4:$C1898,$C1899,$J$4:$J1898,"&gt;="&amp;Boshqaruv!$C$9,$J$4:$J1898,"&lt;="&amp;Boshqaruv!$C$10)=0,1,0),0)</f>
        <v>0</v>
      </c>
      <c r="R1899" s="28" t="n">
        <f aca="false">IF(AND($B1899&lt;&gt;"",$J1899&gt;=Boshqaruv!$C$9,$J1899&lt;=Boshqaruv!$C$10,$K1899&lt;&gt;"",$K1899&lt;=Boshqaruv!$C$10),IF(COUNTIFS($B$4:$B1898,$B1899,$C$4:$C1898,$C1899,$J$4:$J1898,"&gt;="&amp;Boshqaruv!$C$9,$J$4:$J1898,"&lt;="&amp;Boshqaruv!$C$10,$K$4:$K1898,"&lt;&gt;",$K$4:$K1898,"&lt;="&amp;Boshqaruv!$C$10)=0,1,0),0)</f>
        <v>0</v>
      </c>
      <c r="S1899" s="28" t="n">
        <f aca="false">IF($P1899=1,IF(COUNTIFS($B$4:$B1898,$B1899,$C$4:$C1898,$C1899,$P$4:$P1898,1)=0,1,0),0)</f>
        <v>0</v>
      </c>
      <c r="T1899" s="12"/>
    </row>
    <row r="1900" customFormat="false" ht="15" hidden="false" customHeight="false" outlineLevel="0" collapsed="false">
      <c r="A1900" s="20" t="n">
        <v>1896</v>
      </c>
      <c r="B1900" s="12"/>
      <c r="C1900" s="13"/>
      <c r="D1900" s="24"/>
      <c r="E1900" s="12"/>
      <c r="F1900" s="12"/>
      <c r="G1900" s="25"/>
      <c r="H1900" s="25"/>
      <c r="I1900" s="25"/>
      <c r="J1900" s="13"/>
      <c r="K1900" s="13"/>
      <c r="L1900" s="25"/>
      <c r="M1900" s="14" t="str">
        <f aca="false">IF(OR($C1900="",$J1900=""),"",INT(($J1900-$C1900)/365.25))</f>
        <v/>
      </c>
      <c r="N1900" s="14" t="str">
        <f aca="false">IF($M1900="","",IF($M1900&lt;2,"Ha","Yo'q"))</f>
        <v/>
      </c>
      <c r="O1900" s="14" t="str">
        <f aca="false">IF($M1900="","",IF(AND($M1900&gt;=7,$M1900&lt;=17),"Ha","Yo'q"))</f>
        <v/>
      </c>
      <c r="P1900" s="14" t="str">
        <f aca="false">IF(AND($B1900&lt;&gt;"",$J1900&lt;&gt;"",$J1900&lt;=Boshqaruv!$C$10,OR($K1900="",$K1900&gt;Boshqaruv!$C$10),$L1900&lt;&gt;"Tibbiy qarshi ko'rsatma"),1,"")</f>
        <v/>
      </c>
      <c r="Q1900" s="28" t="n">
        <f aca="false">IF(AND($B1900&lt;&gt;"",$J1900&gt;=Boshqaruv!$C$9,$J1900&lt;=Boshqaruv!$C$10),IF(COUNTIFS($B$4:$B1899,$B1900,$C$4:$C1899,$C1900,$J$4:$J1899,"&gt;="&amp;Boshqaruv!$C$9,$J$4:$J1899,"&lt;="&amp;Boshqaruv!$C$10)=0,1,0),0)</f>
        <v>0</v>
      </c>
      <c r="R1900" s="28" t="n">
        <f aca="false">IF(AND($B1900&lt;&gt;"",$J1900&gt;=Boshqaruv!$C$9,$J1900&lt;=Boshqaruv!$C$10,$K1900&lt;&gt;"",$K1900&lt;=Boshqaruv!$C$10),IF(COUNTIFS($B$4:$B1899,$B1900,$C$4:$C1899,$C1900,$J$4:$J1899,"&gt;="&amp;Boshqaruv!$C$9,$J$4:$J1899,"&lt;="&amp;Boshqaruv!$C$10,$K$4:$K1899,"&lt;&gt;",$K$4:$K1899,"&lt;="&amp;Boshqaruv!$C$10)=0,1,0),0)</f>
        <v>0</v>
      </c>
      <c r="S1900" s="28" t="n">
        <f aca="false">IF($P1900=1,IF(COUNTIFS($B$4:$B1899,$B1900,$C$4:$C1899,$C1900,$P$4:$P1899,1)=0,1,0),0)</f>
        <v>0</v>
      </c>
      <c r="T1900" s="12"/>
    </row>
    <row r="1901" customFormat="false" ht="15" hidden="false" customHeight="false" outlineLevel="0" collapsed="false">
      <c r="A1901" s="20" t="n">
        <v>1897</v>
      </c>
      <c r="B1901" s="12"/>
      <c r="C1901" s="13"/>
      <c r="D1901" s="24"/>
      <c r="E1901" s="12"/>
      <c r="F1901" s="12"/>
      <c r="G1901" s="25"/>
      <c r="H1901" s="25"/>
      <c r="I1901" s="25"/>
      <c r="J1901" s="13"/>
      <c r="K1901" s="13"/>
      <c r="L1901" s="25"/>
      <c r="M1901" s="14" t="str">
        <f aca="false">IF(OR($C1901="",$J1901=""),"",INT(($J1901-$C1901)/365.25))</f>
        <v/>
      </c>
      <c r="N1901" s="14" t="str">
        <f aca="false">IF($M1901="","",IF($M1901&lt;2,"Ha","Yo'q"))</f>
        <v/>
      </c>
      <c r="O1901" s="14" t="str">
        <f aca="false">IF($M1901="","",IF(AND($M1901&gt;=7,$M1901&lt;=17),"Ha","Yo'q"))</f>
        <v/>
      </c>
      <c r="P1901" s="14" t="str">
        <f aca="false">IF(AND($B1901&lt;&gt;"",$J1901&lt;&gt;"",$J1901&lt;=Boshqaruv!$C$10,OR($K1901="",$K1901&gt;Boshqaruv!$C$10),$L1901&lt;&gt;"Tibbiy qarshi ko'rsatma"),1,"")</f>
        <v/>
      </c>
      <c r="Q1901" s="28" t="n">
        <f aca="false">IF(AND($B1901&lt;&gt;"",$J1901&gt;=Boshqaruv!$C$9,$J1901&lt;=Boshqaruv!$C$10),IF(COUNTIFS($B$4:$B1900,$B1901,$C$4:$C1900,$C1901,$J$4:$J1900,"&gt;="&amp;Boshqaruv!$C$9,$J$4:$J1900,"&lt;="&amp;Boshqaruv!$C$10)=0,1,0),0)</f>
        <v>0</v>
      </c>
      <c r="R1901" s="28" t="n">
        <f aca="false">IF(AND($B1901&lt;&gt;"",$J1901&gt;=Boshqaruv!$C$9,$J1901&lt;=Boshqaruv!$C$10,$K1901&lt;&gt;"",$K1901&lt;=Boshqaruv!$C$10),IF(COUNTIFS($B$4:$B1900,$B1901,$C$4:$C1900,$C1901,$J$4:$J1900,"&gt;="&amp;Boshqaruv!$C$9,$J$4:$J1900,"&lt;="&amp;Boshqaruv!$C$10,$K$4:$K1900,"&lt;&gt;",$K$4:$K1900,"&lt;="&amp;Boshqaruv!$C$10)=0,1,0),0)</f>
        <v>0</v>
      </c>
      <c r="S1901" s="28" t="n">
        <f aca="false">IF($P1901=1,IF(COUNTIFS($B$4:$B1900,$B1901,$C$4:$C1900,$C1901,$P$4:$P1900,1)=0,1,0),0)</f>
        <v>0</v>
      </c>
      <c r="T1901" s="12"/>
    </row>
    <row r="1902" customFormat="false" ht="15" hidden="false" customHeight="false" outlineLevel="0" collapsed="false">
      <c r="A1902" s="20" t="n">
        <v>1898</v>
      </c>
      <c r="B1902" s="12"/>
      <c r="C1902" s="13"/>
      <c r="D1902" s="24"/>
      <c r="E1902" s="12"/>
      <c r="F1902" s="12"/>
      <c r="G1902" s="25"/>
      <c r="H1902" s="25"/>
      <c r="I1902" s="25"/>
      <c r="J1902" s="13"/>
      <c r="K1902" s="13"/>
      <c r="L1902" s="25"/>
      <c r="M1902" s="14" t="str">
        <f aca="false">IF(OR($C1902="",$J1902=""),"",INT(($J1902-$C1902)/365.25))</f>
        <v/>
      </c>
      <c r="N1902" s="14" t="str">
        <f aca="false">IF($M1902="","",IF($M1902&lt;2,"Ha","Yo'q"))</f>
        <v/>
      </c>
      <c r="O1902" s="14" t="str">
        <f aca="false">IF($M1902="","",IF(AND($M1902&gt;=7,$M1902&lt;=17),"Ha","Yo'q"))</f>
        <v/>
      </c>
      <c r="P1902" s="14" t="str">
        <f aca="false">IF(AND($B1902&lt;&gt;"",$J1902&lt;&gt;"",$J1902&lt;=Boshqaruv!$C$10,OR($K1902="",$K1902&gt;Boshqaruv!$C$10),$L1902&lt;&gt;"Tibbiy qarshi ko'rsatma"),1,"")</f>
        <v/>
      </c>
      <c r="Q1902" s="28" t="n">
        <f aca="false">IF(AND($B1902&lt;&gt;"",$J1902&gt;=Boshqaruv!$C$9,$J1902&lt;=Boshqaruv!$C$10),IF(COUNTIFS($B$4:$B1901,$B1902,$C$4:$C1901,$C1902,$J$4:$J1901,"&gt;="&amp;Boshqaruv!$C$9,$J$4:$J1901,"&lt;="&amp;Boshqaruv!$C$10)=0,1,0),0)</f>
        <v>0</v>
      </c>
      <c r="R1902" s="28" t="n">
        <f aca="false">IF(AND($B1902&lt;&gt;"",$J1902&gt;=Boshqaruv!$C$9,$J1902&lt;=Boshqaruv!$C$10,$K1902&lt;&gt;"",$K1902&lt;=Boshqaruv!$C$10),IF(COUNTIFS($B$4:$B1901,$B1902,$C$4:$C1901,$C1902,$J$4:$J1901,"&gt;="&amp;Boshqaruv!$C$9,$J$4:$J1901,"&lt;="&amp;Boshqaruv!$C$10,$K$4:$K1901,"&lt;&gt;",$K$4:$K1901,"&lt;="&amp;Boshqaruv!$C$10)=0,1,0),0)</f>
        <v>0</v>
      </c>
      <c r="S1902" s="28" t="n">
        <f aca="false">IF($P1902=1,IF(COUNTIFS($B$4:$B1901,$B1902,$C$4:$C1901,$C1902,$P$4:$P1901,1)=0,1,0),0)</f>
        <v>0</v>
      </c>
      <c r="T1902" s="12"/>
    </row>
    <row r="1903" customFormat="false" ht="15" hidden="false" customHeight="false" outlineLevel="0" collapsed="false">
      <c r="A1903" s="20" t="n">
        <v>1899</v>
      </c>
      <c r="B1903" s="12"/>
      <c r="C1903" s="13"/>
      <c r="D1903" s="24"/>
      <c r="E1903" s="12"/>
      <c r="F1903" s="12"/>
      <c r="G1903" s="25"/>
      <c r="H1903" s="25"/>
      <c r="I1903" s="25"/>
      <c r="J1903" s="13"/>
      <c r="K1903" s="13"/>
      <c r="L1903" s="25"/>
      <c r="M1903" s="14" t="str">
        <f aca="false">IF(OR($C1903="",$J1903=""),"",INT(($J1903-$C1903)/365.25))</f>
        <v/>
      </c>
      <c r="N1903" s="14" t="str">
        <f aca="false">IF($M1903="","",IF($M1903&lt;2,"Ha","Yo'q"))</f>
        <v/>
      </c>
      <c r="O1903" s="14" t="str">
        <f aca="false">IF($M1903="","",IF(AND($M1903&gt;=7,$M1903&lt;=17),"Ha","Yo'q"))</f>
        <v/>
      </c>
      <c r="P1903" s="14" t="str">
        <f aca="false">IF(AND($B1903&lt;&gt;"",$J1903&lt;&gt;"",$J1903&lt;=Boshqaruv!$C$10,OR($K1903="",$K1903&gt;Boshqaruv!$C$10),$L1903&lt;&gt;"Tibbiy qarshi ko'rsatma"),1,"")</f>
        <v/>
      </c>
      <c r="Q1903" s="28" t="n">
        <f aca="false">IF(AND($B1903&lt;&gt;"",$J1903&gt;=Boshqaruv!$C$9,$J1903&lt;=Boshqaruv!$C$10),IF(COUNTIFS($B$4:$B1902,$B1903,$C$4:$C1902,$C1903,$J$4:$J1902,"&gt;="&amp;Boshqaruv!$C$9,$J$4:$J1902,"&lt;="&amp;Boshqaruv!$C$10)=0,1,0),0)</f>
        <v>0</v>
      </c>
      <c r="R1903" s="28" t="n">
        <f aca="false">IF(AND($B1903&lt;&gt;"",$J1903&gt;=Boshqaruv!$C$9,$J1903&lt;=Boshqaruv!$C$10,$K1903&lt;&gt;"",$K1903&lt;=Boshqaruv!$C$10),IF(COUNTIFS($B$4:$B1902,$B1903,$C$4:$C1902,$C1903,$J$4:$J1902,"&gt;="&amp;Boshqaruv!$C$9,$J$4:$J1902,"&lt;="&amp;Boshqaruv!$C$10,$K$4:$K1902,"&lt;&gt;",$K$4:$K1902,"&lt;="&amp;Boshqaruv!$C$10)=0,1,0),0)</f>
        <v>0</v>
      </c>
      <c r="S1903" s="28" t="n">
        <f aca="false">IF($P1903=1,IF(COUNTIFS($B$4:$B1902,$B1903,$C$4:$C1902,$C1903,$P$4:$P1902,1)=0,1,0),0)</f>
        <v>0</v>
      </c>
      <c r="T1903" s="12"/>
    </row>
    <row r="1904" customFormat="false" ht="15" hidden="false" customHeight="false" outlineLevel="0" collapsed="false">
      <c r="A1904" s="20" t="n">
        <v>1900</v>
      </c>
      <c r="B1904" s="12"/>
      <c r="C1904" s="13"/>
      <c r="D1904" s="24"/>
      <c r="E1904" s="12"/>
      <c r="F1904" s="12"/>
      <c r="G1904" s="25"/>
      <c r="H1904" s="25"/>
      <c r="I1904" s="25"/>
      <c r="J1904" s="13"/>
      <c r="K1904" s="13"/>
      <c r="L1904" s="25"/>
      <c r="M1904" s="14" t="str">
        <f aca="false">IF(OR($C1904="",$J1904=""),"",INT(($J1904-$C1904)/365.25))</f>
        <v/>
      </c>
      <c r="N1904" s="14" t="str">
        <f aca="false">IF($M1904="","",IF($M1904&lt;2,"Ha","Yo'q"))</f>
        <v/>
      </c>
      <c r="O1904" s="14" t="str">
        <f aca="false">IF($M1904="","",IF(AND($M1904&gt;=7,$M1904&lt;=17),"Ha","Yo'q"))</f>
        <v/>
      </c>
      <c r="P1904" s="14" t="str">
        <f aca="false">IF(AND($B1904&lt;&gt;"",$J1904&lt;&gt;"",$J1904&lt;=Boshqaruv!$C$10,OR($K1904="",$K1904&gt;Boshqaruv!$C$10),$L1904&lt;&gt;"Tibbiy qarshi ko'rsatma"),1,"")</f>
        <v/>
      </c>
      <c r="Q1904" s="28" t="n">
        <f aca="false">IF(AND($B1904&lt;&gt;"",$J1904&gt;=Boshqaruv!$C$9,$J1904&lt;=Boshqaruv!$C$10),IF(COUNTIFS($B$4:$B1903,$B1904,$C$4:$C1903,$C1904,$J$4:$J1903,"&gt;="&amp;Boshqaruv!$C$9,$J$4:$J1903,"&lt;="&amp;Boshqaruv!$C$10)=0,1,0),0)</f>
        <v>0</v>
      </c>
      <c r="R1904" s="28" t="n">
        <f aca="false">IF(AND($B1904&lt;&gt;"",$J1904&gt;=Boshqaruv!$C$9,$J1904&lt;=Boshqaruv!$C$10,$K1904&lt;&gt;"",$K1904&lt;=Boshqaruv!$C$10),IF(COUNTIFS($B$4:$B1903,$B1904,$C$4:$C1903,$C1904,$J$4:$J1903,"&gt;="&amp;Boshqaruv!$C$9,$J$4:$J1903,"&lt;="&amp;Boshqaruv!$C$10,$K$4:$K1903,"&lt;&gt;",$K$4:$K1903,"&lt;="&amp;Boshqaruv!$C$10)=0,1,0),0)</f>
        <v>0</v>
      </c>
      <c r="S1904" s="28" t="n">
        <f aca="false">IF($P1904=1,IF(COUNTIFS($B$4:$B1903,$B1904,$C$4:$C1903,$C1904,$P$4:$P1903,1)=0,1,0),0)</f>
        <v>0</v>
      </c>
      <c r="T1904" s="12"/>
    </row>
    <row r="1905" customFormat="false" ht="15" hidden="false" customHeight="false" outlineLevel="0" collapsed="false">
      <c r="A1905" s="20" t="n">
        <v>1901</v>
      </c>
      <c r="B1905" s="12"/>
      <c r="C1905" s="13"/>
      <c r="D1905" s="24"/>
      <c r="E1905" s="12"/>
      <c r="F1905" s="12"/>
      <c r="G1905" s="25"/>
      <c r="H1905" s="25"/>
      <c r="I1905" s="25"/>
      <c r="J1905" s="13"/>
      <c r="K1905" s="13"/>
      <c r="L1905" s="25"/>
      <c r="M1905" s="14" t="str">
        <f aca="false">IF(OR($C1905="",$J1905=""),"",INT(($J1905-$C1905)/365.25))</f>
        <v/>
      </c>
      <c r="N1905" s="14" t="str">
        <f aca="false">IF($M1905="","",IF($M1905&lt;2,"Ha","Yo'q"))</f>
        <v/>
      </c>
      <c r="O1905" s="14" t="str">
        <f aca="false">IF($M1905="","",IF(AND($M1905&gt;=7,$M1905&lt;=17),"Ha","Yo'q"))</f>
        <v/>
      </c>
      <c r="P1905" s="14" t="str">
        <f aca="false">IF(AND($B1905&lt;&gt;"",$J1905&lt;&gt;"",$J1905&lt;=Boshqaruv!$C$10,OR($K1905="",$K1905&gt;Boshqaruv!$C$10),$L1905&lt;&gt;"Tibbiy qarshi ko'rsatma"),1,"")</f>
        <v/>
      </c>
      <c r="Q1905" s="28" t="n">
        <f aca="false">IF(AND($B1905&lt;&gt;"",$J1905&gt;=Boshqaruv!$C$9,$J1905&lt;=Boshqaruv!$C$10),IF(COUNTIFS($B$4:$B1904,$B1905,$C$4:$C1904,$C1905,$J$4:$J1904,"&gt;="&amp;Boshqaruv!$C$9,$J$4:$J1904,"&lt;="&amp;Boshqaruv!$C$10)=0,1,0),0)</f>
        <v>0</v>
      </c>
      <c r="R1905" s="28" t="n">
        <f aca="false">IF(AND($B1905&lt;&gt;"",$J1905&gt;=Boshqaruv!$C$9,$J1905&lt;=Boshqaruv!$C$10,$K1905&lt;&gt;"",$K1905&lt;=Boshqaruv!$C$10),IF(COUNTIFS($B$4:$B1904,$B1905,$C$4:$C1904,$C1905,$J$4:$J1904,"&gt;="&amp;Boshqaruv!$C$9,$J$4:$J1904,"&lt;="&amp;Boshqaruv!$C$10,$K$4:$K1904,"&lt;&gt;",$K$4:$K1904,"&lt;="&amp;Boshqaruv!$C$10)=0,1,0),0)</f>
        <v>0</v>
      </c>
      <c r="S1905" s="28" t="n">
        <f aca="false">IF($P1905=1,IF(COUNTIFS($B$4:$B1904,$B1905,$C$4:$C1904,$C1905,$P$4:$P1904,1)=0,1,0),0)</f>
        <v>0</v>
      </c>
      <c r="T1905" s="12"/>
    </row>
    <row r="1906" customFormat="false" ht="15" hidden="false" customHeight="false" outlineLevel="0" collapsed="false">
      <c r="A1906" s="20" t="n">
        <v>1902</v>
      </c>
      <c r="B1906" s="12"/>
      <c r="C1906" s="13"/>
      <c r="D1906" s="24"/>
      <c r="E1906" s="12"/>
      <c r="F1906" s="12"/>
      <c r="G1906" s="25"/>
      <c r="H1906" s="25"/>
      <c r="I1906" s="25"/>
      <c r="J1906" s="13"/>
      <c r="K1906" s="13"/>
      <c r="L1906" s="25"/>
      <c r="M1906" s="14" t="str">
        <f aca="false">IF(OR($C1906="",$J1906=""),"",INT(($J1906-$C1906)/365.25))</f>
        <v/>
      </c>
      <c r="N1906" s="14" t="str">
        <f aca="false">IF($M1906="","",IF($M1906&lt;2,"Ha","Yo'q"))</f>
        <v/>
      </c>
      <c r="O1906" s="14" t="str">
        <f aca="false">IF($M1906="","",IF(AND($M1906&gt;=7,$M1906&lt;=17),"Ha","Yo'q"))</f>
        <v/>
      </c>
      <c r="P1906" s="14" t="str">
        <f aca="false">IF(AND($B1906&lt;&gt;"",$J1906&lt;&gt;"",$J1906&lt;=Boshqaruv!$C$10,OR($K1906="",$K1906&gt;Boshqaruv!$C$10),$L1906&lt;&gt;"Tibbiy qarshi ko'rsatma"),1,"")</f>
        <v/>
      </c>
      <c r="Q1906" s="28" t="n">
        <f aca="false">IF(AND($B1906&lt;&gt;"",$J1906&gt;=Boshqaruv!$C$9,$J1906&lt;=Boshqaruv!$C$10),IF(COUNTIFS($B$4:$B1905,$B1906,$C$4:$C1905,$C1906,$J$4:$J1905,"&gt;="&amp;Boshqaruv!$C$9,$J$4:$J1905,"&lt;="&amp;Boshqaruv!$C$10)=0,1,0),0)</f>
        <v>0</v>
      </c>
      <c r="R1906" s="28" t="n">
        <f aca="false">IF(AND($B1906&lt;&gt;"",$J1906&gt;=Boshqaruv!$C$9,$J1906&lt;=Boshqaruv!$C$10,$K1906&lt;&gt;"",$K1906&lt;=Boshqaruv!$C$10),IF(COUNTIFS($B$4:$B1905,$B1906,$C$4:$C1905,$C1906,$J$4:$J1905,"&gt;="&amp;Boshqaruv!$C$9,$J$4:$J1905,"&lt;="&amp;Boshqaruv!$C$10,$K$4:$K1905,"&lt;&gt;",$K$4:$K1905,"&lt;="&amp;Boshqaruv!$C$10)=0,1,0),0)</f>
        <v>0</v>
      </c>
      <c r="S1906" s="28" t="n">
        <f aca="false">IF($P1906=1,IF(COUNTIFS($B$4:$B1905,$B1906,$C$4:$C1905,$C1906,$P$4:$P1905,1)=0,1,0),0)</f>
        <v>0</v>
      </c>
      <c r="T1906" s="12"/>
    </row>
    <row r="1907" customFormat="false" ht="15" hidden="false" customHeight="false" outlineLevel="0" collapsed="false">
      <c r="A1907" s="20" t="n">
        <v>1903</v>
      </c>
      <c r="B1907" s="12"/>
      <c r="C1907" s="13"/>
      <c r="D1907" s="24"/>
      <c r="E1907" s="12"/>
      <c r="F1907" s="12"/>
      <c r="G1907" s="25"/>
      <c r="H1907" s="25"/>
      <c r="I1907" s="25"/>
      <c r="J1907" s="13"/>
      <c r="K1907" s="13"/>
      <c r="L1907" s="25"/>
      <c r="M1907" s="14" t="str">
        <f aca="false">IF(OR($C1907="",$J1907=""),"",INT(($J1907-$C1907)/365.25))</f>
        <v/>
      </c>
      <c r="N1907" s="14" t="str">
        <f aca="false">IF($M1907="","",IF($M1907&lt;2,"Ha","Yo'q"))</f>
        <v/>
      </c>
      <c r="O1907" s="14" t="str">
        <f aca="false">IF($M1907="","",IF(AND($M1907&gt;=7,$M1907&lt;=17),"Ha","Yo'q"))</f>
        <v/>
      </c>
      <c r="P1907" s="14" t="str">
        <f aca="false">IF(AND($B1907&lt;&gt;"",$J1907&lt;&gt;"",$J1907&lt;=Boshqaruv!$C$10,OR($K1907="",$K1907&gt;Boshqaruv!$C$10),$L1907&lt;&gt;"Tibbiy qarshi ko'rsatma"),1,"")</f>
        <v/>
      </c>
      <c r="Q1907" s="28" t="n">
        <f aca="false">IF(AND($B1907&lt;&gt;"",$J1907&gt;=Boshqaruv!$C$9,$J1907&lt;=Boshqaruv!$C$10),IF(COUNTIFS($B$4:$B1906,$B1907,$C$4:$C1906,$C1907,$J$4:$J1906,"&gt;="&amp;Boshqaruv!$C$9,$J$4:$J1906,"&lt;="&amp;Boshqaruv!$C$10)=0,1,0),0)</f>
        <v>0</v>
      </c>
      <c r="R1907" s="28" t="n">
        <f aca="false">IF(AND($B1907&lt;&gt;"",$J1907&gt;=Boshqaruv!$C$9,$J1907&lt;=Boshqaruv!$C$10,$K1907&lt;&gt;"",$K1907&lt;=Boshqaruv!$C$10),IF(COUNTIFS($B$4:$B1906,$B1907,$C$4:$C1906,$C1907,$J$4:$J1906,"&gt;="&amp;Boshqaruv!$C$9,$J$4:$J1906,"&lt;="&amp;Boshqaruv!$C$10,$K$4:$K1906,"&lt;&gt;",$K$4:$K1906,"&lt;="&amp;Boshqaruv!$C$10)=0,1,0),0)</f>
        <v>0</v>
      </c>
      <c r="S1907" s="28" t="n">
        <f aca="false">IF($P1907=1,IF(COUNTIFS($B$4:$B1906,$B1907,$C$4:$C1906,$C1907,$P$4:$P1906,1)=0,1,0),0)</f>
        <v>0</v>
      </c>
      <c r="T1907" s="12"/>
    </row>
    <row r="1908" customFormat="false" ht="15" hidden="false" customHeight="false" outlineLevel="0" collapsed="false">
      <c r="A1908" s="20" t="n">
        <v>1904</v>
      </c>
      <c r="B1908" s="12"/>
      <c r="C1908" s="13"/>
      <c r="D1908" s="24"/>
      <c r="E1908" s="12"/>
      <c r="F1908" s="12"/>
      <c r="G1908" s="25"/>
      <c r="H1908" s="25"/>
      <c r="I1908" s="25"/>
      <c r="J1908" s="13"/>
      <c r="K1908" s="13"/>
      <c r="L1908" s="25"/>
      <c r="M1908" s="14" t="str">
        <f aca="false">IF(OR($C1908="",$J1908=""),"",INT(($J1908-$C1908)/365.25))</f>
        <v/>
      </c>
      <c r="N1908" s="14" t="str">
        <f aca="false">IF($M1908="","",IF($M1908&lt;2,"Ha","Yo'q"))</f>
        <v/>
      </c>
      <c r="O1908" s="14" t="str">
        <f aca="false">IF($M1908="","",IF(AND($M1908&gt;=7,$M1908&lt;=17),"Ha","Yo'q"))</f>
        <v/>
      </c>
      <c r="P1908" s="14" t="str">
        <f aca="false">IF(AND($B1908&lt;&gt;"",$J1908&lt;&gt;"",$J1908&lt;=Boshqaruv!$C$10,OR($K1908="",$K1908&gt;Boshqaruv!$C$10),$L1908&lt;&gt;"Tibbiy qarshi ko'rsatma"),1,"")</f>
        <v/>
      </c>
      <c r="Q1908" s="28" t="n">
        <f aca="false">IF(AND($B1908&lt;&gt;"",$J1908&gt;=Boshqaruv!$C$9,$J1908&lt;=Boshqaruv!$C$10),IF(COUNTIFS($B$4:$B1907,$B1908,$C$4:$C1907,$C1908,$J$4:$J1907,"&gt;="&amp;Boshqaruv!$C$9,$J$4:$J1907,"&lt;="&amp;Boshqaruv!$C$10)=0,1,0),0)</f>
        <v>0</v>
      </c>
      <c r="R1908" s="28" t="n">
        <f aca="false">IF(AND($B1908&lt;&gt;"",$J1908&gt;=Boshqaruv!$C$9,$J1908&lt;=Boshqaruv!$C$10,$K1908&lt;&gt;"",$K1908&lt;=Boshqaruv!$C$10),IF(COUNTIFS($B$4:$B1907,$B1908,$C$4:$C1907,$C1908,$J$4:$J1907,"&gt;="&amp;Boshqaruv!$C$9,$J$4:$J1907,"&lt;="&amp;Boshqaruv!$C$10,$K$4:$K1907,"&lt;&gt;",$K$4:$K1907,"&lt;="&amp;Boshqaruv!$C$10)=0,1,0),0)</f>
        <v>0</v>
      </c>
      <c r="S1908" s="28" t="n">
        <f aca="false">IF($P1908=1,IF(COUNTIFS($B$4:$B1907,$B1908,$C$4:$C1907,$C1908,$P$4:$P1907,1)=0,1,0),0)</f>
        <v>0</v>
      </c>
      <c r="T1908" s="12"/>
    </row>
    <row r="1909" customFormat="false" ht="15" hidden="false" customHeight="false" outlineLevel="0" collapsed="false">
      <c r="A1909" s="20" t="n">
        <v>1905</v>
      </c>
      <c r="B1909" s="12"/>
      <c r="C1909" s="13"/>
      <c r="D1909" s="24"/>
      <c r="E1909" s="12"/>
      <c r="F1909" s="12"/>
      <c r="G1909" s="25"/>
      <c r="H1909" s="25"/>
      <c r="I1909" s="25"/>
      <c r="J1909" s="13"/>
      <c r="K1909" s="13"/>
      <c r="L1909" s="25"/>
      <c r="M1909" s="14" t="str">
        <f aca="false">IF(OR($C1909="",$J1909=""),"",INT(($J1909-$C1909)/365.25))</f>
        <v/>
      </c>
      <c r="N1909" s="14" t="str">
        <f aca="false">IF($M1909="","",IF($M1909&lt;2,"Ha","Yo'q"))</f>
        <v/>
      </c>
      <c r="O1909" s="14" t="str">
        <f aca="false">IF($M1909="","",IF(AND($M1909&gt;=7,$M1909&lt;=17),"Ha","Yo'q"))</f>
        <v/>
      </c>
      <c r="P1909" s="14" t="str">
        <f aca="false">IF(AND($B1909&lt;&gt;"",$J1909&lt;&gt;"",$J1909&lt;=Boshqaruv!$C$10,OR($K1909="",$K1909&gt;Boshqaruv!$C$10),$L1909&lt;&gt;"Tibbiy qarshi ko'rsatma"),1,"")</f>
        <v/>
      </c>
      <c r="Q1909" s="28" t="n">
        <f aca="false">IF(AND($B1909&lt;&gt;"",$J1909&gt;=Boshqaruv!$C$9,$J1909&lt;=Boshqaruv!$C$10),IF(COUNTIFS($B$4:$B1908,$B1909,$C$4:$C1908,$C1909,$J$4:$J1908,"&gt;="&amp;Boshqaruv!$C$9,$J$4:$J1908,"&lt;="&amp;Boshqaruv!$C$10)=0,1,0),0)</f>
        <v>0</v>
      </c>
      <c r="R1909" s="28" t="n">
        <f aca="false">IF(AND($B1909&lt;&gt;"",$J1909&gt;=Boshqaruv!$C$9,$J1909&lt;=Boshqaruv!$C$10,$K1909&lt;&gt;"",$K1909&lt;=Boshqaruv!$C$10),IF(COUNTIFS($B$4:$B1908,$B1909,$C$4:$C1908,$C1909,$J$4:$J1908,"&gt;="&amp;Boshqaruv!$C$9,$J$4:$J1908,"&lt;="&amp;Boshqaruv!$C$10,$K$4:$K1908,"&lt;&gt;",$K$4:$K1908,"&lt;="&amp;Boshqaruv!$C$10)=0,1,0),0)</f>
        <v>0</v>
      </c>
      <c r="S1909" s="28" t="n">
        <f aca="false">IF($P1909=1,IF(COUNTIFS($B$4:$B1908,$B1909,$C$4:$C1908,$C1909,$P$4:$P1908,1)=0,1,0),0)</f>
        <v>0</v>
      </c>
      <c r="T1909" s="12"/>
    </row>
    <row r="1910" customFormat="false" ht="15" hidden="false" customHeight="false" outlineLevel="0" collapsed="false">
      <c r="A1910" s="20" t="n">
        <v>1906</v>
      </c>
      <c r="B1910" s="12"/>
      <c r="C1910" s="13"/>
      <c r="D1910" s="24"/>
      <c r="E1910" s="12"/>
      <c r="F1910" s="12"/>
      <c r="G1910" s="25"/>
      <c r="H1910" s="25"/>
      <c r="I1910" s="25"/>
      <c r="J1910" s="13"/>
      <c r="K1910" s="13"/>
      <c r="L1910" s="25"/>
      <c r="M1910" s="14" t="str">
        <f aca="false">IF(OR($C1910="",$J1910=""),"",INT(($J1910-$C1910)/365.25))</f>
        <v/>
      </c>
      <c r="N1910" s="14" t="str">
        <f aca="false">IF($M1910="","",IF($M1910&lt;2,"Ha","Yo'q"))</f>
        <v/>
      </c>
      <c r="O1910" s="14" t="str">
        <f aca="false">IF($M1910="","",IF(AND($M1910&gt;=7,$M1910&lt;=17),"Ha","Yo'q"))</f>
        <v/>
      </c>
      <c r="P1910" s="14" t="str">
        <f aca="false">IF(AND($B1910&lt;&gt;"",$J1910&lt;&gt;"",$J1910&lt;=Boshqaruv!$C$10,OR($K1910="",$K1910&gt;Boshqaruv!$C$10),$L1910&lt;&gt;"Tibbiy qarshi ko'rsatma"),1,"")</f>
        <v/>
      </c>
      <c r="Q1910" s="28" t="n">
        <f aca="false">IF(AND($B1910&lt;&gt;"",$J1910&gt;=Boshqaruv!$C$9,$J1910&lt;=Boshqaruv!$C$10),IF(COUNTIFS($B$4:$B1909,$B1910,$C$4:$C1909,$C1910,$J$4:$J1909,"&gt;="&amp;Boshqaruv!$C$9,$J$4:$J1909,"&lt;="&amp;Boshqaruv!$C$10)=0,1,0),0)</f>
        <v>0</v>
      </c>
      <c r="R1910" s="28" t="n">
        <f aca="false">IF(AND($B1910&lt;&gt;"",$J1910&gt;=Boshqaruv!$C$9,$J1910&lt;=Boshqaruv!$C$10,$K1910&lt;&gt;"",$K1910&lt;=Boshqaruv!$C$10),IF(COUNTIFS($B$4:$B1909,$B1910,$C$4:$C1909,$C1910,$J$4:$J1909,"&gt;="&amp;Boshqaruv!$C$9,$J$4:$J1909,"&lt;="&amp;Boshqaruv!$C$10,$K$4:$K1909,"&lt;&gt;",$K$4:$K1909,"&lt;="&amp;Boshqaruv!$C$10)=0,1,0),0)</f>
        <v>0</v>
      </c>
      <c r="S1910" s="28" t="n">
        <f aca="false">IF($P1910=1,IF(COUNTIFS($B$4:$B1909,$B1910,$C$4:$C1909,$C1910,$P$4:$P1909,1)=0,1,0),0)</f>
        <v>0</v>
      </c>
      <c r="T1910" s="12"/>
    </row>
    <row r="1911" customFormat="false" ht="15" hidden="false" customHeight="false" outlineLevel="0" collapsed="false">
      <c r="A1911" s="20" t="n">
        <v>1907</v>
      </c>
      <c r="B1911" s="12"/>
      <c r="C1911" s="13"/>
      <c r="D1911" s="24"/>
      <c r="E1911" s="12"/>
      <c r="F1911" s="12"/>
      <c r="G1911" s="25"/>
      <c r="H1911" s="25"/>
      <c r="I1911" s="25"/>
      <c r="J1911" s="13"/>
      <c r="K1911" s="13"/>
      <c r="L1911" s="25"/>
      <c r="M1911" s="14" t="str">
        <f aca="false">IF(OR($C1911="",$J1911=""),"",INT(($J1911-$C1911)/365.25))</f>
        <v/>
      </c>
      <c r="N1911" s="14" t="str">
        <f aca="false">IF($M1911="","",IF($M1911&lt;2,"Ha","Yo'q"))</f>
        <v/>
      </c>
      <c r="O1911" s="14" t="str">
        <f aca="false">IF($M1911="","",IF(AND($M1911&gt;=7,$M1911&lt;=17),"Ha","Yo'q"))</f>
        <v/>
      </c>
      <c r="P1911" s="14" t="str">
        <f aca="false">IF(AND($B1911&lt;&gt;"",$J1911&lt;&gt;"",$J1911&lt;=Boshqaruv!$C$10,OR($K1911="",$K1911&gt;Boshqaruv!$C$10),$L1911&lt;&gt;"Tibbiy qarshi ko'rsatma"),1,"")</f>
        <v/>
      </c>
      <c r="Q1911" s="28" t="n">
        <f aca="false">IF(AND($B1911&lt;&gt;"",$J1911&gt;=Boshqaruv!$C$9,$J1911&lt;=Boshqaruv!$C$10),IF(COUNTIFS($B$4:$B1910,$B1911,$C$4:$C1910,$C1911,$J$4:$J1910,"&gt;="&amp;Boshqaruv!$C$9,$J$4:$J1910,"&lt;="&amp;Boshqaruv!$C$10)=0,1,0),0)</f>
        <v>0</v>
      </c>
      <c r="R1911" s="28" t="n">
        <f aca="false">IF(AND($B1911&lt;&gt;"",$J1911&gt;=Boshqaruv!$C$9,$J1911&lt;=Boshqaruv!$C$10,$K1911&lt;&gt;"",$K1911&lt;=Boshqaruv!$C$10),IF(COUNTIFS($B$4:$B1910,$B1911,$C$4:$C1910,$C1911,$J$4:$J1910,"&gt;="&amp;Boshqaruv!$C$9,$J$4:$J1910,"&lt;="&amp;Boshqaruv!$C$10,$K$4:$K1910,"&lt;&gt;",$K$4:$K1910,"&lt;="&amp;Boshqaruv!$C$10)=0,1,0),0)</f>
        <v>0</v>
      </c>
      <c r="S1911" s="28" t="n">
        <f aca="false">IF($P1911=1,IF(COUNTIFS($B$4:$B1910,$B1911,$C$4:$C1910,$C1911,$P$4:$P1910,1)=0,1,0),0)</f>
        <v>0</v>
      </c>
      <c r="T1911" s="12"/>
    </row>
    <row r="1912" customFormat="false" ht="15" hidden="false" customHeight="false" outlineLevel="0" collapsed="false">
      <c r="A1912" s="20" t="n">
        <v>1908</v>
      </c>
      <c r="B1912" s="12"/>
      <c r="C1912" s="13"/>
      <c r="D1912" s="24"/>
      <c r="E1912" s="12"/>
      <c r="F1912" s="12"/>
      <c r="G1912" s="25"/>
      <c r="H1912" s="25"/>
      <c r="I1912" s="25"/>
      <c r="J1912" s="13"/>
      <c r="K1912" s="13"/>
      <c r="L1912" s="25"/>
      <c r="M1912" s="14" t="str">
        <f aca="false">IF(OR($C1912="",$J1912=""),"",INT(($J1912-$C1912)/365.25))</f>
        <v/>
      </c>
      <c r="N1912" s="14" t="str">
        <f aca="false">IF($M1912="","",IF($M1912&lt;2,"Ha","Yo'q"))</f>
        <v/>
      </c>
      <c r="O1912" s="14" t="str">
        <f aca="false">IF($M1912="","",IF(AND($M1912&gt;=7,$M1912&lt;=17),"Ha","Yo'q"))</f>
        <v/>
      </c>
      <c r="P1912" s="14" t="str">
        <f aca="false">IF(AND($B1912&lt;&gt;"",$J1912&lt;&gt;"",$J1912&lt;=Boshqaruv!$C$10,OR($K1912="",$K1912&gt;Boshqaruv!$C$10),$L1912&lt;&gt;"Tibbiy qarshi ko'rsatma"),1,"")</f>
        <v/>
      </c>
      <c r="Q1912" s="28" t="n">
        <f aca="false">IF(AND($B1912&lt;&gt;"",$J1912&gt;=Boshqaruv!$C$9,$J1912&lt;=Boshqaruv!$C$10),IF(COUNTIFS($B$4:$B1911,$B1912,$C$4:$C1911,$C1912,$J$4:$J1911,"&gt;="&amp;Boshqaruv!$C$9,$J$4:$J1911,"&lt;="&amp;Boshqaruv!$C$10)=0,1,0),0)</f>
        <v>0</v>
      </c>
      <c r="R1912" s="28" t="n">
        <f aca="false">IF(AND($B1912&lt;&gt;"",$J1912&gt;=Boshqaruv!$C$9,$J1912&lt;=Boshqaruv!$C$10,$K1912&lt;&gt;"",$K1912&lt;=Boshqaruv!$C$10),IF(COUNTIFS($B$4:$B1911,$B1912,$C$4:$C1911,$C1912,$J$4:$J1911,"&gt;="&amp;Boshqaruv!$C$9,$J$4:$J1911,"&lt;="&amp;Boshqaruv!$C$10,$K$4:$K1911,"&lt;&gt;",$K$4:$K1911,"&lt;="&amp;Boshqaruv!$C$10)=0,1,0),0)</f>
        <v>0</v>
      </c>
      <c r="S1912" s="28" t="n">
        <f aca="false">IF($P1912=1,IF(COUNTIFS($B$4:$B1911,$B1912,$C$4:$C1911,$C1912,$P$4:$P1911,1)=0,1,0),0)</f>
        <v>0</v>
      </c>
      <c r="T1912" s="12"/>
    </row>
    <row r="1913" customFormat="false" ht="15" hidden="false" customHeight="false" outlineLevel="0" collapsed="false">
      <c r="A1913" s="20" t="n">
        <v>1909</v>
      </c>
      <c r="B1913" s="12"/>
      <c r="C1913" s="13"/>
      <c r="D1913" s="24"/>
      <c r="E1913" s="12"/>
      <c r="F1913" s="12"/>
      <c r="G1913" s="25"/>
      <c r="H1913" s="25"/>
      <c r="I1913" s="25"/>
      <c r="J1913" s="13"/>
      <c r="K1913" s="13"/>
      <c r="L1913" s="25"/>
      <c r="M1913" s="14" t="str">
        <f aca="false">IF(OR($C1913="",$J1913=""),"",INT(($J1913-$C1913)/365.25))</f>
        <v/>
      </c>
      <c r="N1913" s="14" t="str">
        <f aca="false">IF($M1913="","",IF($M1913&lt;2,"Ha","Yo'q"))</f>
        <v/>
      </c>
      <c r="O1913" s="14" t="str">
        <f aca="false">IF($M1913="","",IF(AND($M1913&gt;=7,$M1913&lt;=17),"Ha","Yo'q"))</f>
        <v/>
      </c>
      <c r="P1913" s="14" t="str">
        <f aca="false">IF(AND($B1913&lt;&gt;"",$J1913&lt;&gt;"",$J1913&lt;=Boshqaruv!$C$10,OR($K1913="",$K1913&gt;Boshqaruv!$C$10),$L1913&lt;&gt;"Tibbiy qarshi ko'rsatma"),1,"")</f>
        <v/>
      </c>
      <c r="Q1913" s="28" t="n">
        <f aca="false">IF(AND($B1913&lt;&gt;"",$J1913&gt;=Boshqaruv!$C$9,$J1913&lt;=Boshqaruv!$C$10),IF(COUNTIFS($B$4:$B1912,$B1913,$C$4:$C1912,$C1913,$J$4:$J1912,"&gt;="&amp;Boshqaruv!$C$9,$J$4:$J1912,"&lt;="&amp;Boshqaruv!$C$10)=0,1,0),0)</f>
        <v>0</v>
      </c>
      <c r="R1913" s="28" t="n">
        <f aca="false">IF(AND($B1913&lt;&gt;"",$J1913&gt;=Boshqaruv!$C$9,$J1913&lt;=Boshqaruv!$C$10,$K1913&lt;&gt;"",$K1913&lt;=Boshqaruv!$C$10),IF(COUNTIFS($B$4:$B1912,$B1913,$C$4:$C1912,$C1913,$J$4:$J1912,"&gt;="&amp;Boshqaruv!$C$9,$J$4:$J1912,"&lt;="&amp;Boshqaruv!$C$10,$K$4:$K1912,"&lt;&gt;",$K$4:$K1912,"&lt;="&amp;Boshqaruv!$C$10)=0,1,0),0)</f>
        <v>0</v>
      </c>
      <c r="S1913" s="28" t="n">
        <f aca="false">IF($P1913=1,IF(COUNTIFS($B$4:$B1912,$B1913,$C$4:$C1912,$C1913,$P$4:$P1912,1)=0,1,0),0)</f>
        <v>0</v>
      </c>
      <c r="T1913" s="12"/>
    </row>
    <row r="1914" customFormat="false" ht="15" hidden="false" customHeight="false" outlineLevel="0" collapsed="false">
      <c r="A1914" s="20" t="n">
        <v>1910</v>
      </c>
      <c r="B1914" s="12"/>
      <c r="C1914" s="13"/>
      <c r="D1914" s="24"/>
      <c r="E1914" s="12"/>
      <c r="F1914" s="12"/>
      <c r="G1914" s="25"/>
      <c r="H1914" s="25"/>
      <c r="I1914" s="25"/>
      <c r="J1914" s="13"/>
      <c r="K1914" s="13"/>
      <c r="L1914" s="25"/>
      <c r="M1914" s="14" t="str">
        <f aca="false">IF(OR($C1914="",$J1914=""),"",INT(($J1914-$C1914)/365.25))</f>
        <v/>
      </c>
      <c r="N1914" s="14" t="str">
        <f aca="false">IF($M1914="","",IF($M1914&lt;2,"Ha","Yo'q"))</f>
        <v/>
      </c>
      <c r="O1914" s="14" t="str">
        <f aca="false">IF($M1914="","",IF(AND($M1914&gt;=7,$M1914&lt;=17),"Ha","Yo'q"))</f>
        <v/>
      </c>
      <c r="P1914" s="14" t="str">
        <f aca="false">IF(AND($B1914&lt;&gt;"",$J1914&lt;&gt;"",$J1914&lt;=Boshqaruv!$C$10,OR($K1914="",$K1914&gt;Boshqaruv!$C$10),$L1914&lt;&gt;"Tibbiy qarshi ko'rsatma"),1,"")</f>
        <v/>
      </c>
      <c r="Q1914" s="28" t="n">
        <f aca="false">IF(AND($B1914&lt;&gt;"",$J1914&gt;=Boshqaruv!$C$9,$J1914&lt;=Boshqaruv!$C$10),IF(COUNTIFS($B$4:$B1913,$B1914,$C$4:$C1913,$C1914,$J$4:$J1913,"&gt;="&amp;Boshqaruv!$C$9,$J$4:$J1913,"&lt;="&amp;Boshqaruv!$C$10)=0,1,0),0)</f>
        <v>0</v>
      </c>
      <c r="R1914" s="28" t="n">
        <f aca="false">IF(AND($B1914&lt;&gt;"",$J1914&gt;=Boshqaruv!$C$9,$J1914&lt;=Boshqaruv!$C$10,$K1914&lt;&gt;"",$K1914&lt;=Boshqaruv!$C$10),IF(COUNTIFS($B$4:$B1913,$B1914,$C$4:$C1913,$C1914,$J$4:$J1913,"&gt;="&amp;Boshqaruv!$C$9,$J$4:$J1913,"&lt;="&amp;Boshqaruv!$C$10,$K$4:$K1913,"&lt;&gt;",$K$4:$K1913,"&lt;="&amp;Boshqaruv!$C$10)=0,1,0),0)</f>
        <v>0</v>
      </c>
      <c r="S1914" s="28" t="n">
        <f aca="false">IF($P1914=1,IF(COUNTIFS($B$4:$B1913,$B1914,$C$4:$C1913,$C1914,$P$4:$P1913,1)=0,1,0),0)</f>
        <v>0</v>
      </c>
      <c r="T1914" s="12"/>
    </row>
    <row r="1915" customFormat="false" ht="15" hidden="false" customHeight="false" outlineLevel="0" collapsed="false">
      <c r="A1915" s="20" t="n">
        <v>1911</v>
      </c>
      <c r="B1915" s="12"/>
      <c r="C1915" s="13"/>
      <c r="D1915" s="24"/>
      <c r="E1915" s="12"/>
      <c r="F1915" s="12"/>
      <c r="G1915" s="25"/>
      <c r="H1915" s="25"/>
      <c r="I1915" s="25"/>
      <c r="J1915" s="13"/>
      <c r="K1915" s="13"/>
      <c r="L1915" s="25"/>
      <c r="M1915" s="14" t="str">
        <f aca="false">IF(OR($C1915="",$J1915=""),"",INT(($J1915-$C1915)/365.25))</f>
        <v/>
      </c>
      <c r="N1915" s="14" t="str">
        <f aca="false">IF($M1915="","",IF($M1915&lt;2,"Ha","Yo'q"))</f>
        <v/>
      </c>
      <c r="O1915" s="14" t="str">
        <f aca="false">IF($M1915="","",IF(AND($M1915&gt;=7,$M1915&lt;=17),"Ha","Yo'q"))</f>
        <v/>
      </c>
      <c r="P1915" s="14" t="str">
        <f aca="false">IF(AND($B1915&lt;&gt;"",$J1915&lt;&gt;"",$J1915&lt;=Boshqaruv!$C$10,OR($K1915="",$K1915&gt;Boshqaruv!$C$10),$L1915&lt;&gt;"Tibbiy qarshi ko'rsatma"),1,"")</f>
        <v/>
      </c>
      <c r="Q1915" s="28" t="n">
        <f aca="false">IF(AND($B1915&lt;&gt;"",$J1915&gt;=Boshqaruv!$C$9,$J1915&lt;=Boshqaruv!$C$10),IF(COUNTIFS($B$4:$B1914,$B1915,$C$4:$C1914,$C1915,$J$4:$J1914,"&gt;="&amp;Boshqaruv!$C$9,$J$4:$J1914,"&lt;="&amp;Boshqaruv!$C$10)=0,1,0),0)</f>
        <v>0</v>
      </c>
      <c r="R1915" s="28" t="n">
        <f aca="false">IF(AND($B1915&lt;&gt;"",$J1915&gt;=Boshqaruv!$C$9,$J1915&lt;=Boshqaruv!$C$10,$K1915&lt;&gt;"",$K1915&lt;=Boshqaruv!$C$10),IF(COUNTIFS($B$4:$B1914,$B1915,$C$4:$C1914,$C1915,$J$4:$J1914,"&gt;="&amp;Boshqaruv!$C$9,$J$4:$J1914,"&lt;="&amp;Boshqaruv!$C$10,$K$4:$K1914,"&lt;&gt;",$K$4:$K1914,"&lt;="&amp;Boshqaruv!$C$10)=0,1,0),0)</f>
        <v>0</v>
      </c>
      <c r="S1915" s="28" t="n">
        <f aca="false">IF($P1915=1,IF(COUNTIFS($B$4:$B1914,$B1915,$C$4:$C1914,$C1915,$P$4:$P1914,1)=0,1,0),0)</f>
        <v>0</v>
      </c>
      <c r="T1915" s="12"/>
    </row>
    <row r="1916" customFormat="false" ht="15" hidden="false" customHeight="false" outlineLevel="0" collapsed="false">
      <c r="A1916" s="20" t="n">
        <v>1912</v>
      </c>
      <c r="B1916" s="12"/>
      <c r="C1916" s="13"/>
      <c r="D1916" s="24"/>
      <c r="E1916" s="12"/>
      <c r="F1916" s="12"/>
      <c r="G1916" s="25"/>
      <c r="H1916" s="25"/>
      <c r="I1916" s="25"/>
      <c r="J1916" s="13"/>
      <c r="K1916" s="13"/>
      <c r="L1916" s="25"/>
      <c r="M1916" s="14" t="str">
        <f aca="false">IF(OR($C1916="",$J1916=""),"",INT(($J1916-$C1916)/365.25))</f>
        <v/>
      </c>
      <c r="N1916" s="14" t="str">
        <f aca="false">IF($M1916="","",IF($M1916&lt;2,"Ha","Yo'q"))</f>
        <v/>
      </c>
      <c r="O1916" s="14" t="str">
        <f aca="false">IF($M1916="","",IF(AND($M1916&gt;=7,$M1916&lt;=17),"Ha","Yo'q"))</f>
        <v/>
      </c>
      <c r="P1916" s="14" t="str">
        <f aca="false">IF(AND($B1916&lt;&gt;"",$J1916&lt;&gt;"",$J1916&lt;=Boshqaruv!$C$10,OR($K1916="",$K1916&gt;Boshqaruv!$C$10),$L1916&lt;&gt;"Tibbiy qarshi ko'rsatma"),1,"")</f>
        <v/>
      </c>
      <c r="Q1916" s="28" t="n">
        <f aca="false">IF(AND($B1916&lt;&gt;"",$J1916&gt;=Boshqaruv!$C$9,$J1916&lt;=Boshqaruv!$C$10),IF(COUNTIFS($B$4:$B1915,$B1916,$C$4:$C1915,$C1916,$J$4:$J1915,"&gt;="&amp;Boshqaruv!$C$9,$J$4:$J1915,"&lt;="&amp;Boshqaruv!$C$10)=0,1,0),0)</f>
        <v>0</v>
      </c>
      <c r="R1916" s="28" t="n">
        <f aca="false">IF(AND($B1916&lt;&gt;"",$J1916&gt;=Boshqaruv!$C$9,$J1916&lt;=Boshqaruv!$C$10,$K1916&lt;&gt;"",$K1916&lt;=Boshqaruv!$C$10),IF(COUNTIFS($B$4:$B1915,$B1916,$C$4:$C1915,$C1916,$J$4:$J1915,"&gt;="&amp;Boshqaruv!$C$9,$J$4:$J1915,"&lt;="&amp;Boshqaruv!$C$10,$K$4:$K1915,"&lt;&gt;",$K$4:$K1915,"&lt;="&amp;Boshqaruv!$C$10)=0,1,0),0)</f>
        <v>0</v>
      </c>
      <c r="S1916" s="28" t="n">
        <f aca="false">IF($P1916=1,IF(COUNTIFS($B$4:$B1915,$B1916,$C$4:$C1915,$C1916,$P$4:$P1915,1)=0,1,0),0)</f>
        <v>0</v>
      </c>
      <c r="T1916" s="12"/>
    </row>
    <row r="1917" customFormat="false" ht="15" hidden="false" customHeight="false" outlineLevel="0" collapsed="false">
      <c r="A1917" s="20" t="n">
        <v>1913</v>
      </c>
      <c r="B1917" s="12"/>
      <c r="C1917" s="13"/>
      <c r="D1917" s="24"/>
      <c r="E1917" s="12"/>
      <c r="F1917" s="12"/>
      <c r="G1917" s="25"/>
      <c r="H1917" s="25"/>
      <c r="I1917" s="25"/>
      <c r="J1917" s="13"/>
      <c r="K1917" s="13"/>
      <c r="L1917" s="25"/>
      <c r="M1917" s="14" t="str">
        <f aca="false">IF(OR($C1917="",$J1917=""),"",INT(($J1917-$C1917)/365.25))</f>
        <v/>
      </c>
      <c r="N1917" s="14" t="str">
        <f aca="false">IF($M1917="","",IF($M1917&lt;2,"Ha","Yo'q"))</f>
        <v/>
      </c>
      <c r="O1917" s="14" t="str">
        <f aca="false">IF($M1917="","",IF(AND($M1917&gt;=7,$M1917&lt;=17),"Ha","Yo'q"))</f>
        <v/>
      </c>
      <c r="P1917" s="14" t="str">
        <f aca="false">IF(AND($B1917&lt;&gt;"",$J1917&lt;&gt;"",$J1917&lt;=Boshqaruv!$C$10,OR($K1917="",$K1917&gt;Boshqaruv!$C$10),$L1917&lt;&gt;"Tibbiy qarshi ko'rsatma"),1,"")</f>
        <v/>
      </c>
      <c r="Q1917" s="28" t="n">
        <f aca="false">IF(AND($B1917&lt;&gt;"",$J1917&gt;=Boshqaruv!$C$9,$J1917&lt;=Boshqaruv!$C$10),IF(COUNTIFS($B$4:$B1916,$B1917,$C$4:$C1916,$C1917,$J$4:$J1916,"&gt;="&amp;Boshqaruv!$C$9,$J$4:$J1916,"&lt;="&amp;Boshqaruv!$C$10)=0,1,0),0)</f>
        <v>0</v>
      </c>
      <c r="R1917" s="28" t="n">
        <f aca="false">IF(AND($B1917&lt;&gt;"",$J1917&gt;=Boshqaruv!$C$9,$J1917&lt;=Boshqaruv!$C$10,$K1917&lt;&gt;"",$K1917&lt;=Boshqaruv!$C$10),IF(COUNTIFS($B$4:$B1916,$B1917,$C$4:$C1916,$C1917,$J$4:$J1916,"&gt;="&amp;Boshqaruv!$C$9,$J$4:$J1916,"&lt;="&amp;Boshqaruv!$C$10,$K$4:$K1916,"&lt;&gt;",$K$4:$K1916,"&lt;="&amp;Boshqaruv!$C$10)=0,1,0),0)</f>
        <v>0</v>
      </c>
      <c r="S1917" s="28" t="n">
        <f aca="false">IF($P1917=1,IF(COUNTIFS($B$4:$B1916,$B1917,$C$4:$C1916,$C1917,$P$4:$P1916,1)=0,1,0),0)</f>
        <v>0</v>
      </c>
      <c r="T1917" s="12"/>
    </row>
    <row r="1918" customFormat="false" ht="15" hidden="false" customHeight="false" outlineLevel="0" collapsed="false">
      <c r="A1918" s="20" t="n">
        <v>1914</v>
      </c>
      <c r="B1918" s="12"/>
      <c r="C1918" s="13"/>
      <c r="D1918" s="24"/>
      <c r="E1918" s="12"/>
      <c r="F1918" s="12"/>
      <c r="G1918" s="25"/>
      <c r="H1918" s="25"/>
      <c r="I1918" s="25"/>
      <c r="J1918" s="13"/>
      <c r="K1918" s="13"/>
      <c r="L1918" s="25"/>
      <c r="M1918" s="14" t="str">
        <f aca="false">IF(OR($C1918="",$J1918=""),"",INT(($J1918-$C1918)/365.25))</f>
        <v/>
      </c>
      <c r="N1918" s="14" t="str">
        <f aca="false">IF($M1918="","",IF($M1918&lt;2,"Ha","Yo'q"))</f>
        <v/>
      </c>
      <c r="O1918" s="14" t="str">
        <f aca="false">IF($M1918="","",IF(AND($M1918&gt;=7,$M1918&lt;=17),"Ha","Yo'q"))</f>
        <v/>
      </c>
      <c r="P1918" s="14" t="str">
        <f aca="false">IF(AND($B1918&lt;&gt;"",$J1918&lt;&gt;"",$J1918&lt;=Boshqaruv!$C$10,OR($K1918="",$K1918&gt;Boshqaruv!$C$10),$L1918&lt;&gt;"Tibbiy qarshi ko'rsatma"),1,"")</f>
        <v/>
      </c>
      <c r="Q1918" s="28" t="n">
        <f aca="false">IF(AND($B1918&lt;&gt;"",$J1918&gt;=Boshqaruv!$C$9,$J1918&lt;=Boshqaruv!$C$10),IF(COUNTIFS($B$4:$B1917,$B1918,$C$4:$C1917,$C1918,$J$4:$J1917,"&gt;="&amp;Boshqaruv!$C$9,$J$4:$J1917,"&lt;="&amp;Boshqaruv!$C$10)=0,1,0),0)</f>
        <v>0</v>
      </c>
      <c r="R1918" s="28" t="n">
        <f aca="false">IF(AND($B1918&lt;&gt;"",$J1918&gt;=Boshqaruv!$C$9,$J1918&lt;=Boshqaruv!$C$10,$K1918&lt;&gt;"",$K1918&lt;=Boshqaruv!$C$10),IF(COUNTIFS($B$4:$B1917,$B1918,$C$4:$C1917,$C1918,$J$4:$J1917,"&gt;="&amp;Boshqaruv!$C$9,$J$4:$J1917,"&lt;="&amp;Boshqaruv!$C$10,$K$4:$K1917,"&lt;&gt;",$K$4:$K1917,"&lt;="&amp;Boshqaruv!$C$10)=0,1,0),0)</f>
        <v>0</v>
      </c>
      <c r="S1918" s="28" t="n">
        <f aca="false">IF($P1918=1,IF(COUNTIFS($B$4:$B1917,$B1918,$C$4:$C1917,$C1918,$P$4:$P1917,1)=0,1,0),0)</f>
        <v>0</v>
      </c>
      <c r="T1918" s="12"/>
    </row>
    <row r="1919" customFormat="false" ht="15" hidden="false" customHeight="false" outlineLevel="0" collapsed="false">
      <c r="A1919" s="20" t="n">
        <v>1915</v>
      </c>
      <c r="B1919" s="12"/>
      <c r="C1919" s="13"/>
      <c r="D1919" s="24"/>
      <c r="E1919" s="12"/>
      <c r="F1919" s="12"/>
      <c r="G1919" s="25"/>
      <c r="H1919" s="25"/>
      <c r="I1919" s="25"/>
      <c r="J1919" s="13"/>
      <c r="K1919" s="13"/>
      <c r="L1919" s="25"/>
      <c r="M1919" s="14" t="str">
        <f aca="false">IF(OR($C1919="",$J1919=""),"",INT(($J1919-$C1919)/365.25))</f>
        <v/>
      </c>
      <c r="N1919" s="14" t="str">
        <f aca="false">IF($M1919="","",IF($M1919&lt;2,"Ha","Yo'q"))</f>
        <v/>
      </c>
      <c r="O1919" s="14" t="str">
        <f aca="false">IF($M1919="","",IF(AND($M1919&gt;=7,$M1919&lt;=17),"Ha","Yo'q"))</f>
        <v/>
      </c>
      <c r="P1919" s="14" t="str">
        <f aca="false">IF(AND($B1919&lt;&gt;"",$J1919&lt;&gt;"",$J1919&lt;=Boshqaruv!$C$10,OR($K1919="",$K1919&gt;Boshqaruv!$C$10),$L1919&lt;&gt;"Tibbiy qarshi ko'rsatma"),1,"")</f>
        <v/>
      </c>
      <c r="Q1919" s="28" t="n">
        <f aca="false">IF(AND($B1919&lt;&gt;"",$J1919&gt;=Boshqaruv!$C$9,$J1919&lt;=Boshqaruv!$C$10),IF(COUNTIFS($B$4:$B1918,$B1919,$C$4:$C1918,$C1919,$J$4:$J1918,"&gt;="&amp;Boshqaruv!$C$9,$J$4:$J1918,"&lt;="&amp;Boshqaruv!$C$10)=0,1,0),0)</f>
        <v>0</v>
      </c>
      <c r="R1919" s="28" t="n">
        <f aca="false">IF(AND($B1919&lt;&gt;"",$J1919&gt;=Boshqaruv!$C$9,$J1919&lt;=Boshqaruv!$C$10,$K1919&lt;&gt;"",$K1919&lt;=Boshqaruv!$C$10),IF(COUNTIFS($B$4:$B1918,$B1919,$C$4:$C1918,$C1919,$J$4:$J1918,"&gt;="&amp;Boshqaruv!$C$9,$J$4:$J1918,"&lt;="&amp;Boshqaruv!$C$10,$K$4:$K1918,"&lt;&gt;",$K$4:$K1918,"&lt;="&amp;Boshqaruv!$C$10)=0,1,0),0)</f>
        <v>0</v>
      </c>
      <c r="S1919" s="28" t="n">
        <f aca="false">IF($P1919=1,IF(COUNTIFS($B$4:$B1918,$B1919,$C$4:$C1918,$C1919,$P$4:$P1918,1)=0,1,0),0)</f>
        <v>0</v>
      </c>
      <c r="T1919" s="12"/>
    </row>
    <row r="1920" customFormat="false" ht="15" hidden="false" customHeight="false" outlineLevel="0" collapsed="false">
      <c r="A1920" s="20" t="n">
        <v>1916</v>
      </c>
      <c r="B1920" s="12"/>
      <c r="C1920" s="13"/>
      <c r="D1920" s="24"/>
      <c r="E1920" s="12"/>
      <c r="F1920" s="12"/>
      <c r="G1920" s="25"/>
      <c r="H1920" s="25"/>
      <c r="I1920" s="25"/>
      <c r="J1920" s="13"/>
      <c r="K1920" s="13"/>
      <c r="L1920" s="25"/>
      <c r="M1920" s="14" t="str">
        <f aca="false">IF(OR($C1920="",$J1920=""),"",INT(($J1920-$C1920)/365.25))</f>
        <v/>
      </c>
      <c r="N1920" s="14" t="str">
        <f aca="false">IF($M1920="","",IF($M1920&lt;2,"Ha","Yo'q"))</f>
        <v/>
      </c>
      <c r="O1920" s="14" t="str">
        <f aca="false">IF($M1920="","",IF(AND($M1920&gt;=7,$M1920&lt;=17),"Ha","Yo'q"))</f>
        <v/>
      </c>
      <c r="P1920" s="14" t="str">
        <f aca="false">IF(AND($B1920&lt;&gt;"",$J1920&lt;&gt;"",$J1920&lt;=Boshqaruv!$C$10,OR($K1920="",$K1920&gt;Boshqaruv!$C$10),$L1920&lt;&gt;"Tibbiy qarshi ko'rsatma"),1,"")</f>
        <v/>
      </c>
      <c r="Q1920" s="28" t="n">
        <f aca="false">IF(AND($B1920&lt;&gt;"",$J1920&gt;=Boshqaruv!$C$9,$J1920&lt;=Boshqaruv!$C$10),IF(COUNTIFS($B$4:$B1919,$B1920,$C$4:$C1919,$C1920,$J$4:$J1919,"&gt;="&amp;Boshqaruv!$C$9,$J$4:$J1919,"&lt;="&amp;Boshqaruv!$C$10)=0,1,0),0)</f>
        <v>0</v>
      </c>
      <c r="R1920" s="28" t="n">
        <f aca="false">IF(AND($B1920&lt;&gt;"",$J1920&gt;=Boshqaruv!$C$9,$J1920&lt;=Boshqaruv!$C$10,$K1920&lt;&gt;"",$K1920&lt;=Boshqaruv!$C$10),IF(COUNTIFS($B$4:$B1919,$B1920,$C$4:$C1919,$C1920,$J$4:$J1919,"&gt;="&amp;Boshqaruv!$C$9,$J$4:$J1919,"&lt;="&amp;Boshqaruv!$C$10,$K$4:$K1919,"&lt;&gt;",$K$4:$K1919,"&lt;="&amp;Boshqaruv!$C$10)=0,1,0),0)</f>
        <v>0</v>
      </c>
      <c r="S1920" s="28" t="n">
        <f aca="false">IF($P1920=1,IF(COUNTIFS($B$4:$B1919,$B1920,$C$4:$C1919,$C1920,$P$4:$P1919,1)=0,1,0),0)</f>
        <v>0</v>
      </c>
      <c r="T1920" s="12"/>
    </row>
    <row r="1921" customFormat="false" ht="15" hidden="false" customHeight="false" outlineLevel="0" collapsed="false">
      <c r="A1921" s="20" t="n">
        <v>1917</v>
      </c>
      <c r="B1921" s="12"/>
      <c r="C1921" s="13"/>
      <c r="D1921" s="24"/>
      <c r="E1921" s="12"/>
      <c r="F1921" s="12"/>
      <c r="G1921" s="25"/>
      <c r="H1921" s="25"/>
      <c r="I1921" s="25"/>
      <c r="J1921" s="13"/>
      <c r="K1921" s="13"/>
      <c r="L1921" s="25"/>
      <c r="M1921" s="14" t="str">
        <f aca="false">IF(OR($C1921="",$J1921=""),"",INT(($J1921-$C1921)/365.25))</f>
        <v/>
      </c>
      <c r="N1921" s="14" t="str">
        <f aca="false">IF($M1921="","",IF($M1921&lt;2,"Ha","Yo'q"))</f>
        <v/>
      </c>
      <c r="O1921" s="14" t="str">
        <f aca="false">IF($M1921="","",IF(AND($M1921&gt;=7,$M1921&lt;=17),"Ha","Yo'q"))</f>
        <v/>
      </c>
      <c r="P1921" s="14" t="str">
        <f aca="false">IF(AND($B1921&lt;&gt;"",$J1921&lt;&gt;"",$J1921&lt;=Boshqaruv!$C$10,OR($K1921="",$K1921&gt;Boshqaruv!$C$10),$L1921&lt;&gt;"Tibbiy qarshi ko'rsatma"),1,"")</f>
        <v/>
      </c>
      <c r="Q1921" s="28" t="n">
        <f aca="false">IF(AND($B1921&lt;&gt;"",$J1921&gt;=Boshqaruv!$C$9,$J1921&lt;=Boshqaruv!$C$10),IF(COUNTIFS($B$4:$B1920,$B1921,$C$4:$C1920,$C1921,$J$4:$J1920,"&gt;="&amp;Boshqaruv!$C$9,$J$4:$J1920,"&lt;="&amp;Boshqaruv!$C$10)=0,1,0),0)</f>
        <v>0</v>
      </c>
      <c r="R1921" s="28" t="n">
        <f aca="false">IF(AND($B1921&lt;&gt;"",$J1921&gt;=Boshqaruv!$C$9,$J1921&lt;=Boshqaruv!$C$10,$K1921&lt;&gt;"",$K1921&lt;=Boshqaruv!$C$10),IF(COUNTIFS($B$4:$B1920,$B1921,$C$4:$C1920,$C1921,$J$4:$J1920,"&gt;="&amp;Boshqaruv!$C$9,$J$4:$J1920,"&lt;="&amp;Boshqaruv!$C$10,$K$4:$K1920,"&lt;&gt;",$K$4:$K1920,"&lt;="&amp;Boshqaruv!$C$10)=0,1,0),0)</f>
        <v>0</v>
      </c>
      <c r="S1921" s="28" t="n">
        <f aca="false">IF($P1921=1,IF(COUNTIFS($B$4:$B1920,$B1921,$C$4:$C1920,$C1921,$P$4:$P1920,1)=0,1,0),0)</f>
        <v>0</v>
      </c>
      <c r="T1921" s="12"/>
    </row>
    <row r="1922" customFormat="false" ht="15" hidden="false" customHeight="false" outlineLevel="0" collapsed="false">
      <c r="A1922" s="20" t="n">
        <v>1918</v>
      </c>
      <c r="B1922" s="12"/>
      <c r="C1922" s="13"/>
      <c r="D1922" s="24"/>
      <c r="E1922" s="12"/>
      <c r="F1922" s="12"/>
      <c r="G1922" s="25"/>
      <c r="H1922" s="25"/>
      <c r="I1922" s="25"/>
      <c r="J1922" s="13"/>
      <c r="K1922" s="13"/>
      <c r="L1922" s="25"/>
      <c r="M1922" s="14" t="str">
        <f aca="false">IF(OR($C1922="",$J1922=""),"",INT(($J1922-$C1922)/365.25))</f>
        <v/>
      </c>
      <c r="N1922" s="14" t="str">
        <f aca="false">IF($M1922="","",IF($M1922&lt;2,"Ha","Yo'q"))</f>
        <v/>
      </c>
      <c r="O1922" s="14" t="str">
        <f aca="false">IF($M1922="","",IF(AND($M1922&gt;=7,$M1922&lt;=17),"Ha","Yo'q"))</f>
        <v/>
      </c>
      <c r="P1922" s="14" t="str">
        <f aca="false">IF(AND($B1922&lt;&gt;"",$J1922&lt;&gt;"",$J1922&lt;=Boshqaruv!$C$10,OR($K1922="",$K1922&gt;Boshqaruv!$C$10),$L1922&lt;&gt;"Tibbiy qarshi ko'rsatma"),1,"")</f>
        <v/>
      </c>
      <c r="Q1922" s="28" t="n">
        <f aca="false">IF(AND($B1922&lt;&gt;"",$J1922&gt;=Boshqaruv!$C$9,$J1922&lt;=Boshqaruv!$C$10),IF(COUNTIFS($B$4:$B1921,$B1922,$C$4:$C1921,$C1922,$J$4:$J1921,"&gt;="&amp;Boshqaruv!$C$9,$J$4:$J1921,"&lt;="&amp;Boshqaruv!$C$10)=0,1,0),0)</f>
        <v>0</v>
      </c>
      <c r="R1922" s="28" t="n">
        <f aca="false">IF(AND($B1922&lt;&gt;"",$J1922&gt;=Boshqaruv!$C$9,$J1922&lt;=Boshqaruv!$C$10,$K1922&lt;&gt;"",$K1922&lt;=Boshqaruv!$C$10),IF(COUNTIFS($B$4:$B1921,$B1922,$C$4:$C1921,$C1922,$J$4:$J1921,"&gt;="&amp;Boshqaruv!$C$9,$J$4:$J1921,"&lt;="&amp;Boshqaruv!$C$10,$K$4:$K1921,"&lt;&gt;",$K$4:$K1921,"&lt;="&amp;Boshqaruv!$C$10)=0,1,0),0)</f>
        <v>0</v>
      </c>
      <c r="S1922" s="28" t="n">
        <f aca="false">IF($P1922=1,IF(COUNTIFS($B$4:$B1921,$B1922,$C$4:$C1921,$C1922,$P$4:$P1921,1)=0,1,0),0)</f>
        <v>0</v>
      </c>
      <c r="T1922" s="12"/>
    </row>
    <row r="1923" customFormat="false" ht="15" hidden="false" customHeight="false" outlineLevel="0" collapsed="false">
      <c r="A1923" s="20" t="n">
        <v>1919</v>
      </c>
      <c r="B1923" s="12"/>
      <c r="C1923" s="13"/>
      <c r="D1923" s="24"/>
      <c r="E1923" s="12"/>
      <c r="F1923" s="12"/>
      <c r="G1923" s="25"/>
      <c r="H1923" s="25"/>
      <c r="I1923" s="25"/>
      <c r="J1923" s="13"/>
      <c r="K1923" s="13"/>
      <c r="L1923" s="25"/>
      <c r="M1923" s="14" t="str">
        <f aca="false">IF(OR($C1923="",$J1923=""),"",INT(($J1923-$C1923)/365.25))</f>
        <v/>
      </c>
      <c r="N1923" s="14" t="str">
        <f aca="false">IF($M1923="","",IF($M1923&lt;2,"Ha","Yo'q"))</f>
        <v/>
      </c>
      <c r="O1923" s="14" t="str">
        <f aca="false">IF($M1923="","",IF(AND($M1923&gt;=7,$M1923&lt;=17),"Ha","Yo'q"))</f>
        <v/>
      </c>
      <c r="P1923" s="14" t="str">
        <f aca="false">IF(AND($B1923&lt;&gt;"",$J1923&lt;&gt;"",$J1923&lt;=Boshqaruv!$C$10,OR($K1923="",$K1923&gt;Boshqaruv!$C$10),$L1923&lt;&gt;"Tibbiy qarshi ko'rsatma"),1,"")</f>
        <v/>
      </c>
      <c r="Q1923" s="28" t="n">
        <f aca="false">IF(AND($B1923&lt;&gt;"",$J1923&gt;=Boshqaruv!$C$9,$J1923&lt;=Boshqaruv!$C$10),IF(COUNTIFS($B$4:$B1922,$B1923,$C$4:$C1922,$C1923,$J$4:$J1922,"&gt;="&amp;Boshqaruv!$C$9,$J$4:$J1922,"&lt;="&amp;Boshqaruv!$C$10)=0,1,0),0)</f>
        <v>0</v>
      </c>
      <c r="R1923" s="28" t="n">
        <f aca="false">IF(AND($B1923&lt;&gt;"",$J1923&gt;=Boshqaruv!$C$9,$J1923&lt;=Boshqaruv!$C$10,$K1923&lt;&gt;"",$K1923&lt;=Boshqaruv!$C$10),IF(COUNTIFS($B$4:$B1922,$B1923,$C$4:$C1922,$C1923,$J$4:$J1922,"&gt;="&amp;Boshqaruv!$C$9,$J$4:$J1922,"&lt;="&amp;Boshqaruv!$C$10,$K$4:$K1922,"&lt;&gt;",$K$4:$K1922,"&lt;="&amp;Boshqaruv!$C$10)=0,1,0),0)</f>
        <v>0</v>
      </c>
      <c r="S1923" s="28" t="n">
        <f aca="false">IF($P1923=1,IF(COUNTIFS($B$4:$B1922,$B1923,$C$4:$C1922,$C1923,$P$4:$P1922,1)=0,1,0),0)</f>
        <v>0</v>
      </c>
      <c r="T1923" s="12"/>
    </row>
    <row r="1924" customFormat="false" ht="15" hidden="false" customHeight="false" outlineLevel="0" collapsed="false">
      <c r="A1924" s="20" t="n">
        <v>1920</v>
      </c>
      <c r="B1924" s="12"/>
      <c r="C1924" s="13"/>
      <c r="D1924" s="24"/>
      <c r="E1924" s="12"/>
      <c r="F1924" s="12"/>
      <c r="G1924" s="25"/>
      <c r="H1924" s="25"/>
      <c r="I1924" s="25"/>
      <c r="J1924" s="13"/>
      <c r="K1924" s="13"/>
      <c r="L1924" s="25"/>
      <c r="M1924" s="14" t="str">
        <f aca="false">IF(OR($C1924="",$J1924=""),"",INT(($J1924-$C1924)/365.25))</f>
        <v/>
      </c>
      <c r="N1924" s="14" t="str">
        <f aca="false">IF($M1924="","",IF($M1924&lt;2,"Ha","Yo'q"))</f>
        <v/>
      </c>
      <c r="O1924" s="14" t="str">
        <f aca="false">IF($M1924="","",IF(AND($M1924&gt;=7,$M1924&lt;=17),"Ha","Yo'q"))</f>
        <v/>
      </c>
      <c r="P1924" s="14" t="str">
        <f aca="false">IF(AND($B1924&lt;&gt;"",$J1924&lt;&gt;"",$J1924&lt;=Boshqaruv!$C$10,OR($K1924="",$K1924&gt;Boshqaruv!$C$10),$L1924&lt;&gt;"Tibbiy qarshi ko'rsatma"),1,"")</f>
        <v/>
      </c>
      <c r="Q1924" s="28" t="n">
        <f aca="false">IF(AND($B1924&lt;&gt;"",$J1924&gt;=Boshqaruv!$C$9,$J1924&lt;=Boshqaruv!$C$10),IF(COUNTIFS($B$4:$B1923,$B1924,$C$4:$C1923,$C1924,$J$4:$J1923,"&gt;="&amp;Boshqaruv!$C$9,$J$4:$J1923,"&lt;="&amp;Boshqaruv!$C$10)=0,1,0),0)</f>
        <v>0</v>
      </c>
      <c r="R1924" s="28" t="n">
        <f aca="false">IF(AND($B1924&lt;&gt;"",$J1924&gt;=Boshqaruv!$C$9,$J1924&lt;=Boshqaruv!$C$10,$K1924&lt;&gt;"",$K1924&lt;=Boshqaruv!$C$10),IF(COUNTIFS($B$4:$B1923,$B1924,$C$4:$C1923,$C1924,$J$4:$J1923,"&gt;="&amp;Boshqaruv!$C$9,$J$4:$J1923,"&lt;="&amp;Boshqaruv!$C$10,$K$4:$K1923,"&lt;&gt;",$K$4:$K1923,"&lt;="&amp;Boshqaruv!$C$10)=0,1,0),0)</f>
        <v>0</v>
      </c>
      <c r="S1924" s="28" t="n">
        <f aca="false">IF($P1924=1,IF(COUNTIFS($B$4:$B1923,$B1924,$C$4:$C1923,$C1924,$P$4:$P1923,1)=0,1,0),0)</f>
        <v>0</v>
      </c>
      <c r="T1924" s="12"/>
    </row>
    <row r="1925" customFormat="false" ht="15" hidden="false" customHeight="false" outlineLevel="0" collapsed="false">
      <c r="A1925" s="20" t="n">
        <v>1921</v>
      </c>
      <c r="B1925" s="12"/>
      <c r="C1925" s="13"/>
      <c r="D1925" s="24"/>
      <c r="E1925" s="12"/>
      <c r="F1925" s="12"/>
      <c r="G1925" s="25"/>
      <c r="H1925" s="25"/>
      <c r="I1925" s="25"/>
      <c r="J1925" s="13"/>
      <c r="K1925" s="13"/>
      <c r="L1925" s="25"/>
      <c r="M1925" s="14" t="str">
        <f aca="false">IF(OR($C1925="",$J1925=""),"",INT(($J1925-$C1925)/365.25))</f>
        <v/>
      </c>
      <c r="N1925" s="14" t="str">
        <f aca="false">IF($M1925="","",IF($M1925&lt;2,"Ha","Yo'q"))</f>
        <v/>
      </c>
      <c r="O1925" s="14" t="str">
        <f aca="false">IF($M1925="","",IF(AND($M1925&gt;=7,$M1925&lt;=17),"Ha","Yo'q"))</f>
        <v/>
      </c>
      <c r="P1925" s="14" t="str">
        <f aca="false">IF(AND($B1925&lt;&gt;"",$J1925&lt;&gt;"",$J1925&lt;=Boshqaruv!$C$10,OR($K1925="",$K1925&gt;Boshqaruv!$C$10),$L1925&lt;&gt;"Tibbiy qarshi ko'rsatma"),1,"")</f>
        <v/>
      </c>
      <c r="Q1925" s="28" t="n">
        <f aca="false">IF(AND($B1925&lt;&gt;"",$J1925&gt;=Boshqaruv!$C$9,$J1925&lt;=Boshqaruv!$C$10),IF(COUNTIFS($B$4:$B1924,$B1925,$C$4:$C1924,$C1925,$J$4:$J1924,"&gt;="&amp;Boshqaruv!$C$9,$J$4:$J1924,"&lt;="&amp;Boshqaruv!$C$10)=0,1,0),0)</f>
        <v>0</v>
      </c>
      <c r="R1925" s="28" t="n">
        <f aca="false">IF(AND($B1925&lt;&gt;"",$J1925&gt;=Boshqaruv!$C$9,$J1925&lt;=Boshqaruv!$C$10,$K1925&lt;&gt;"",$K1925&lt;=Boshqaruv!$C$10),IF(COUNTIFS($B$4:$B1924,$B1925,$C$4:$C1924,$C1925,$J$4:$J1924,"&gt;="&amp;Boshqaruv!$C$9,$J$4:$J1924,"&lt;="&amp;Boshqaruv!$C$10,$K$4:$K1924,"&lt;&gt;",$K$4:$K1924,"&lt;="&amp;Boshqaruv!$C$10)=0,1,0),0)</f>
        <v>0</v>
      </c>
      <c r="S1925" s="28" t="n">
        <f aca="false">IF($P1925=1,IF(COUNTIFS($B$4:$B1924,$B1925,$C$4:$C1924,$C1925,$P$4:$P1924,1)=0,1,0),0)</f>
        <v>0</v>
      </c>
      <c r="T1925" s="12"/>
    </row>
    <row r="1926" customFormat="false" ht="15" hidden="false" customHeight="false" outlineLevel="0" collapsed="false">
      <c r="A1926" s="20" t="n">
        <v>1922</v>
      </c>
      <c r="B1926" s="12"/>
      <c r="C1926" s="13"/>
      <c r="D1926" s="24"/>
      <c r="E1926" s="12"/>
      <c r="F1926" s="12"/>
      <c r="G1926" s="25"/>
      <c r="H1926" s="25"/>
      <c r="I1926" s="25"/>
      <c r="J1926" s="13"/>
      <c r="K1926" s="13"/>
      <c r="L1926" s="25"/>
      <c r="M1926" s="14" t="str">
        <f aca="false">IF(OR($C1926="",$J1926=""),"",INT(($J1926-$C1926)/365.25))</f>
        <v/>
      </c>
      <c r="N1926" s="14" t="str">
        <f aca="false">IF($M1926="","",IF($M1926&lt;2,"Ha","Yo'q"))</f>
        <v/>
      </c>
      <c r="O1926" s="14" t="str">
        <f aca="false">IF($M1926="","",IF(AND($M1926&gt;=7,$M1926&lt;=17),"Ha","Yo'q"))</f>
        <v/>
      </c>
      <c r="P1926" s="14" t="str">
        <f aca="false">IF(AND($B1926&lt;&gt;"",$J1926&lt;&gt;"",$J1926&lt;=Boshqaruv!$C$10,OR($K1926="",$K1926&gt;Boshqaruv!$C$10),$L1926&lt;&gt;"Tibbiy qarshi ko'rsatma"),1,"")</f>
        <v/>
      </c>
      <c r="Q1926" s="28" t="n">
        <f aca="false">IF(AND($B1926&lt;&gt;"",$J1926&gt;=Boshqaruv!$C$9,$J1926&lt;=Boshqaruv!$C$10),IF(COUNTIFS($B$4:$B1925,$B1926,$C$4:$C1925,$C1926,$J$4:$J1925,"&gt;="&amp;Boshqaruv!$C$9,$J$4:$J1925,"&lt;="&amp;Boshqaruv!$C$10)=0,1,0),0)</f>
        <v>0</v>
      </c>
      <c r="R1926" s="28" t="n">
        <f aca="false">IF(AND($B1926&lt;&gt;"",$J1926&gt;=Boshqaruv!$C$9,$J1926&lt;=Boshqaruv!$C$10,$K1926&lt;&gt;"",$K1926&lt;=Boshqaruv!$C$10),IF(COUNTIFS($B$4:$B1925,$B1926,$C$4:$C1925,$C1926,$J$4:$J1925,"&gt;="&amp;Boshqaruv!$C$9,$J$4:$J1925,"&lt;="&amp;Boshqaruv!$C$10,$K$4:$K1925,"&lt;&gt;",$K$4:$K1925,"&lt;="&amp;Boshqaruv!$C$10)=0,1,0),0)</f>
        <v>0</v>
      </c>
      <c r="S1926" s="28" t="n">
        <f aca="false">IF($P1926=1,IF(COUNTIFS($B$4:$B1925,$B1926,$C$4:$C1925,$C1926,$P$4:$P1925,1)=0,1,0),0)</f>
        <v>0</v>
      </c>
      <c r="T1926" s="12"/>
    </row>
    <row r="1927" customFormat="false" ht="15" hidden="false" customHeight="false" outlineLevel="0" collapsed="false">
      <c r="A1927" s="20" t="n">
        <v>1923</v>
      </c>
      <c r="B1927" s="12"/>
      <c r="C1927" s="13"/>
      <c r="D1927" s="24"/>
      <c r="E1927" s="12"/>
      <c r="F1927" s="12"/>
      <c r="G1927" s="25"/>
      <c r="H1927" s="25"/>
      <c r="I1927" s="25"/>
      <c r="J1927" s="13"/>
      <c r="K1927" s="13"/>
      <c r="L1927" s="25"/>
      <c r="M1927" s="14" t="str">
        <f aca="false">IF(OR($C1927="",$J1927=""),"",INT(($J1927-$C1927)/365.25))</f>
        <v/>
      </c>
      <c r="N1927" s="14" t="str">
        <f aca="false">IF($M1927="","",IF($M1927&lt;2,"Ha","Yo'q"))</f>
        <v/>
      </c>
      <c r="O1927" s="14" t="str">
        <f aca="false">IF($M1927="","",IF(AND($M1927&gt;=7,$M1927&lt;=17),"Ha","Yo'q"))</f>
        <v/>
      </c>
      <c r="P1927" s="14" t="str">
        <f aca="false">IF(AND($B1927&lt;&gt;"",$J1927&lt;&gt;"",$J1927&lt;=Boshqaruv!$C$10,OR($K1927="",$K1927&gt;Boshqaruv!$C$10),$L1927&lt;&gt;"Tibbiy qarshi ko'rsatma"),1,"")</f>
        <v/>
      </c>
      <c r="Q1927" s="28" t="n">
        <f aca="false">IF(AND($B1927&lt;&gt;"",$J1927&gt;=Boshqaruv!$C$9,$J1927&lt;=Boshqaruv!$C$10),IF(COUNTIFS($B$4:$B1926,$B1927,$C$4:$C1926,$C1927,$J$4:$J1926,"&gt;="&amp;Boshqaruv!$C$9,$J$4:$J1926,"&lt;="&amp;Boshqaruv!$C$10)=0,1,0),0)</f>
        <v>0</v>
      </c>
      <c r="R1927" s="28" t="n">
        <f aca="false">IF(AND($B1927&lt;&gt;"",$J1927&gt;=Boshqaruv!$C$9,$J1927&lt;=Boshqaruv!$C$10,$K1927&lt;&gt;"",$K1927&lt;=Boshqaruv!$C$10),IF(COUNTIFS($B$4:$B1926,$B1927,$C$4:$C1926,$C1927,$J$4:$J1926,"&gt;="&amp;Boshqaruv!$C$9,$J$4:$J1926,"&lt;="&amp;Boshqaruv!$C$10,$K$4:$K1926,"&lt;&gt;",$K$4:$K1926,"&lt;="&amp;Boshqaruv!$C$10)=0,1,0),0)</f>
        <v>0</v>
      </c>
      <c r="S1927" s="28" t="n">
        <f aca="false">IF($P1927=1,IF(COUNTIFS($B$4:$B1926,$B1927,$C$4:$C1926,$C1927,$P$4:$P1926,1)=0,1,0),0)</f>
        <v>0</v>
      </c>
      <c r="T1927" s="12"/>
    </row>
    <row r="1928" customFormat="false" ht="15" hidden="false" customHeight="false" outlineLevel="0" collapsed="false">
      <c r="A1928" s="20" t="n">
        <v>1924</v>
      </c>
      <c r="B1928" s="12"/>
      <c r="C1928" s="13"/>
      <c r="D1928" s="24"/>
      <c r="E1928" s="12"/>
      <c r="F1928" s="12"/>
      <c r="G1928" s="25"/>
      <c r="H1928" s="25"/>
      <c r="I1928" s="25"/>
      <c r="J1928" s="13"/>
      <c r="K1928" s="13"/>
      <c r="L1928" s="25"/>
      <c r="M1928" s="14" t="str">
        <f aca="false">IF(OR($C1928="",$J1928=""),"",INT(($J1928-$C1928)/365.25))</f>
        <v/>
      </c>
      <c r="N1928" s="14" t="str">
        <f aca="false">IF($M1928="","",IF($M1928&lt;2,"Ha","Yo'q"))</f>
        <v/>
      </c>
      <c r="O1928" s="14" t="str">
        <f aca="false">IF($M1928="","",IF(AND($M1928&gt;=7,$M1928&lt;=17),"Ha","Yo'q"))</f>
        <v/>
      </c>
      <c r="P1928" s="14" t="str">
        <f aca="false">IF(AND($B1928&lt;&gt;"",$J1928&lt;&gt;"",$J1928&lt;=Boshqaruv!$C$10,OR($K1928="",$K1928&gt;Boshqaruv!$C$10),$L1928&lt;&gt;"Tibbiy qarshi ko'rsatma"),1,"")</f>
        <v/>
      </c>
      <c r="Q1928" s="28" t="n">
        <f aca="false">IF(AND($B1928&lt;&gt;"",$J1928&gt;=Boshqaruv!$C$9,$J1928&lt;=Boshqaruv!$C$10),IF(COUNTIFS($B$4:$B1927,$B1928,$C$4:$C1927,$C1928,$J$4:$J1927,"&gt;="&amp;Boshqaruv!$C$9,$J$4:$J1927,"&lt;="&amp;Boshqaruv!$C$10)=0,1,0),0)</f>
        <v>0</v>
      </c>
      <c r="R1928" s="28" t="n">
        <f aca="false">IF(AND($B1928&lt;&gt;"",$J1928&gt;=Boshqaruv!$C$9,$J1928&lt;=Boshqaruv!$C$10,$K1928&lt;&gt;"",$K1928&lt;=Boshqaruv!$C$10),IF(COUNTIFS($B$4:$B1927,$B1928,$C$4:$C1927,$C1928,$J$4:$J1927,"&gt;="&amp;Boshqaruv!$C$9,$J$4:$J1927,"&lt;="&amp;Boshqaruv!$C$10,$K$4:$K1927,"&lt;&gt;",$K$4:$K1927,"&lt;="&amp;Boshqaruv!$C$10)=0,1,0),0)</f>
        <v>0</v>
      </c>
      <c r="S1928" s="28" t="n">
        <f aca="false">IF($P1928=1,IF(COUNTIFS($B$4:$B1927,$B1928,$C$4:$C1927,$C1928,$P$4:$P1927,1)=0,1,0),0)</f>
        <v>0</v>
      </c>
      <c r="T1928" s="12"/>
    </row>
    <row r="1929" customFormat="false" ht="15" hidden="false" customHeight="false" outlineLevel="0" collapsed="false">
      <c r="A1929" s="20" t="n">
        <v>1925</v>
      </c>
      <c r="B1929" s="12"/>
      <c r="C1929" s="13"/>
      <c r="D1929" s="24"/>
      <c r="E1929" s="12"/>
      <c r="F1929" s="12"/>
      <c r="G1929" s="25"/>
      <c r="H1929" s="25"/>
      <c r="I1929" s="25"/>
      <c r="J1929" s="13"/>
      <c r="K1929" s="13"/>
      <c r="L1929" s="25"/>
      <c r="M1929" s="14" t="str">
        <f aca="false">IF(OR($C1929="",$J1929=""),"",INT(($J1929-$C1929)/365.25))</f>
        <v/>
      </c>
      <c r="N1929" s="14" t="str">
        <f aca="false">IF($M1929="","",IF($M1929&lt;2,"Ha","Yo'q"))</f>
        <v/>
      </c>
      <c r="O1929" s="14" t="str">
        <f aca="false">IF($M1929="","",IF(AND($M1929&gt;=7,$M1929&lt;=17),"Ha","Yo'q"))</f>
        <v/>
      </c>
      <c r="P1929" s="14" t="str">
        <f aca="false">IF(AND($B1929&lt;&gt;"",$J1929&lt;&gt;"",$J1929&lt;=Boshqaruv!$C$10,OR($K1929="",$K1929&gt;Boshqaruv!$C$10),$L1929&lt;&gt;"Tibbiy qarshi ko'rsatma"),1,"")</f>
        <v/>
      </c>
      <c r="Q1929" s="28" t="n">
        <f aca="false">IF(AND($B1929&lt;&gt;"",$J1929&gt;=Boshqaruv!$C$9,$J1929&lt;=Boshqaruv!$C$10),IF(COUNTIFS($B$4:$B1928,$B1929,$C$4:$C1928,$C1929,$J$4:$J1928,"&gt;="&amp;Boshqaruv!$C$9,$J$4:$J1928,"&lt;="&amp;Boshqaruv!$C$10)=0,1,0),0)</f>
        <v>0</v>
      </c>
      <c r="R1929" s="28" t="n">
        <f aca="false">IF(AND($B1929&lt;&gt;"",$J1929&gt;=Boshqaruv!$C$9,$J1929&lt;=Boshqaruv!$C$10,$K1929&lt;&gt;"",$K1929&lt;=Boshqaruv!$C$10),IF(COUNTIFS($B$4:$B1928,$B1929,$C$4:$C1928,$C1929,$J$4:$J1928,"&gt;="&amp;Boshqaruv!$C$9,$J$4:$J1928,"&lt;="&amp;Boshqaruv!$C$10,$K$4:$K1928,"&lt;&gt;",$K$4:$K1928,"&lt;="&amp;Boshqaruv!$C$10)=0,1,0),0)</f>
        <v>0</v>
      </c>
      <c r="S1929" s="28" t="n">
        <f aca="false">IF($P1929=1,IF(COUNTIFS($B$4:$B1928,$B1929,$C$4:$C1928,$C1929,$P$4:$P1928,1)=0,1,0),0)</f>
        <v>0</v>
      </c>
      <c r="T1929" s="12"/>
    </row>
    <row r="1930" customFormat="false" ht="15" hidden="false" customHeight="false" outlineLevel="0" collapsed="false">
      <c r="A1930" s="20" t="n">
        <v>1926</v>
      </c>
      <c r="B1930" s="12"/>
      <c r="C1930" s="13"/>
      <c r="D1930" s="24"/>
      <c r="E1930" s="12"/>
      <c r="F1930" s="12"/>
      <c r="G1930" s="25"/>
      <c r="H1930" s="25"/>
      <c r="I1930" s="25"/>
      <c r="J1930" s="13"/>
      <c r="K1930" s="13"/>
      <c r="L1930" s="25"/>
      <c r="M1930" s="14" t="str">
        <f aca="false">IF(OR($C1930="",$J1930=""),"",INT(($J1930-$C1930)/365.25))</f>
        <v/>
      </c>
      <c r="N1930" s="14" t="str">
        <f aca="false">IF($M1930="","",IF($M1930&lt;2,"Ha","Yo'q"))</f>
        <v/>
      </c>
      <c r="O1930" s="14" t="str">
        <f aca="false">IF($M1930="","",IF(AND($M1930&gt;=7,$M1930&lt;=17),"Ha","Yo'q"))</f>
        <v/>
      </c>
      <c r="P1930" s="14" t="str">
        <f aca="false">IF(AND($B1930&lt;&gt;"",$J1930&lt;&gt;"",$J1930&lt;=Boshqaruv!$C$10,OR($K1930="",$K1930&gt;Boshqaruv!$C$10),$L1930&lt;&gt;"Tibbiy qarshi ko'rsatma"),1,"")</f>
        <v/>
      </c>
      <c r="Q1930" s="28" t="n">
        <f aca="false">IF(AND($B1930&lt;&gt;"",$J1930&gt;=Boshqaruv!$C$9,$J1930&lt;=Boshqaruv!$C$10),IF(COUNTIFS($B$4:$B1929,$B1930,$C$4:$C1929,$C1930,$J$4:$J1929,"&gt;="&amp;Boshqaruv!$C$9,$J$4:$J1929,"&lt;="&amp;Boshqaruv!$C$10)=0,1,0),0)</f>
        <v>0</v>
      </c>
      <c r="R1930" s="28" t="n">
        <f aca="false">IF(AND($B1930&lt;&gt;"",$J1930&gt;=Boshqaruv!$C$9,$J1930&lt;=Boshqaruv!$C$10,$K1930&lt;&gt;"",$K1930&lt;=Boshqaruv!$C$10),IF(COUNTIFS($B$4:$B1929,$B1930,$C$4:$C1929,$C1930,$J$4:$J1929,"&gt;="&amp;Boshqaruv!$C$9,$J$4:$J1929,"&lt;="&amp;Boshqaruv!$C$10,$K$4:$K1929,"&lt;&gt;",$K$4:$K1929,"&lt;="&amp;Boshqaruv!$C$10)=0,1,0),0)</f>
        <v>0</v>
      </c>
      <c r="S1930" s="28" t="n">
        <f aca="false">IF($P1930=1,IF(COUNTIFS($B$4:$B1929,$B1930,$C$4:$C1929,$C1930,$P$4:$P1929,1)=0,1,0),0)</f>
        <v>0</v>
      </c>
      <c r="T1930" s="12"/>
    </row>
    <row r="1931" customFormat="false" ht="15" hidden="false" customHeight="false" outlineLevel="0" collapsed="false">
      <c r="A1931" s="20" t="n">
        <v>1927</v>
      </c>
      <c r="B1931" s="12"/>
      <c r="C1931" s="13"/>
      <c r="D1931" s="24"/>
      <c r="E1931" s="12"/>
      <c r="F1931" s="12"/>
      <c r="G1931" s="25"/>
      <c r="H1931" s="25"/>
      <c r="I1931" s="25"/>
      <c r="J1931" s="13"/>
      <c r="K1931" s="13"/>
      <c r="L1931" s="25"/>
      <c r="M1931" s="14" t="str">
        <f aca="false">IF(OR($C1931="",$J1931=""),"",INT(($J1931-$C1931)/365.25))</f>
        <v/>
      </c>
      <c r="N1931" s="14" t="str">
        <f aca="false">IF($M1931="","",IF($M1931&lt;2,"Ha","Yo'q"))</f>
        <v/>
      </c>
      <c r="O1931" s="14" t="str">
        <f aca="false">IF($M1931="","",IF(AND($M1931&gt;=7,$M1931&lt;=17),"Ha","Yo'q"))</f>
        <v/>
      </c>
      <c r="P1931" s="14" t="str">
        <f aca="false">IF(AND($B1931&lt;&gt;"",$J1931&lt;&gt;"",$J1931&lt;=Boshqaruv!$C$10,OR($K1931="",$K1931&gt;Boshqaruv!$C$10),$L1931&lt;&gt;"Tibbiy qarshi ko'rsatma"),1,"")</f>
        <v/>
      </c>
      <c r="Q1931" s="28" t="n">
        <f aca="false">IF(AND($B1931&lt;&gt;"",$J1931&gt;=Boshqaruv!$C$9,$J1931&lt;=Boshqaruv!$C$10),IF(COUNTIFS($B$4:$B1930,$B1931,$C$4:$C1930,$C1931,$J$4:$J1930,"&gt;="&amp;Boshqaruv!$C$9,$J$4:$J1930,"&lt;="&amp;Boshqaruv!$C$10)=0,1,0),0)</f>
        <v>0</v>
      </c>
      <c r="R1931" s="28" t="n">
        <f aca="false">IF(AND($B1931&lt;&gt;"",$J1931&gt;=Boshqaruv!$C$9,$J1931&lt;=Boshqaruv!$C$10,$K1931&lt;&gt;"",$K1931&lt;=Boshqaruv!$C$10),IF(COUNTIFS($B$4:$B1930,$B1931,$C$4:$C1930,$C1931,$J$4:$J1930,"&gt;="&amp;Boshqaruv!$C$9,$J$4:$J1930,"&lt;="&amp;Boshqaruv!$C$10,$K$4:$K1930,"&lt;&gt;",$K$4:$K1930,"&lt;="&amp;Boshqaruv!$C$10)=0,1,0),0)</f>
        <v>0</v>
      </c>
      <c r="S1931" s="28" t="n">
        <f aca="false">IF($P1931=1,IF(COUNTIFS($B$4:$B1930,$B1931,$C$4:$C1930,$C1931,$P$4:$P1930,1)=0,1,0),0)</f>
        <v>0</v>
      </c>
      <c r="T1931" s="12"/>
    </row>
    <row r="1932" customFormat="false" ht="15" hidden="false" customHeight="false" outlineLevel="0" collapsed="false">
      <c r="A1932" s="20" t="n">
        <v>1928</v>
      </c>
      <c r="B1932" s="12"/>
      <c r="C1932" s="13"/>
      <c r="D1932" s="24"/>
      <c r="E1932" s="12"/>
      <c r="F1932" s="12"/>
      <c r="G1932" s="25"/>
      <c r="H1932" s="25"/>
      <c r="I1932" s="25"/>
      <c r="J1932" s="13"/>
      <c r="K1932" s="13"/>
      <c r="L1932" s="25"/>
      <c r="M1932" s="14" t="str">
        <f aca="false">IF(OR($C1932="",$J1932=""),"",INT(($J1932-$C1932)/365.25))</f>
        <v/>
      </c>
      <c r="N1932" s="14" t="str">
        <f aca="false">IF($M1932="","",IF($M1932&lt;2,"Ha","Yo'q"))</f>
        <v/>
      </c>
      <c r="O1932" s="14" t="str">
        <f aca="false">IF($M1932="","",IF(AND($M1932&gt;=7,$M1932&lt;=17),"Ha","Yo'q"))</f>
        <v/>
      </c>
      <c r="P1932" s="14" t="str">
        <f aca="false">IF(AND($B1932&lt;&gt;"",$J1932&lt;&gt;"",$J1932&lt;=Boshqaruv!$C$10,OR($K1932="",$K1932&gt;Boshqaruv!$C$10),$L1932&lt;&gt;"Tibbiy qarshi ko'rsatma"),1,"")</f>
        <v/>
      </c>
      <c r="Q1932" s="28" t="n">
        <f aca="false">IF(AND($B1932&lt;&gt;"",$J1932&gt;=Boshqaruv!$C$9,$J1932&lt;=Boshqaruv!$C$10),IF(COUNTIFS($B$4:$B1931,$B1932,$C$4:$C1931,$C1932,$J$4:$J1931,"&gt;="&amp;Boshqaruv!$C$9,$J$4:$J1931,"&lt;="&amp;Boshqaruv!$C$10)=0,1,0),0)</f>
        <v>0</v>
      </c>
      <c r="R1932" s="28" t="n">
        <f aca="false">IF(AND($B1932&lt;&gt;"",$J1932&gt;=Boshqaruv!$C$9,$J1932&lt;=Boshqaruv!$C$10,$K1932&lt;&gt;"",$K1932&lt;=Boshqaruv!$C$10),IF(COUNTIFS($B$4:$B1931,$B1932,$C$4:$C1931,$C1932,$J$4:$J1931,"&gt;="&amp;Boshqaruv!$C$9,$J$4:$J1931,"&lt;="&amp;Boshqaruv!$C$10,$K$4:$K1931,"&lt;&gt;",$K$4:$K1931,"&lt;="&amp;Boshqaruv!$C$10)=0,1,0),0)</f>
        <v>0</v>
      </c>
      <c r="S1932" s="28" t="n">
        <f aca="false">IF($P1932=1,IF(COUNTIFS($B$4:$B1931,$B1932,$C$4:$C1931,$C1932,$P$4:$P1931,1)=0,1,0),0)</f>
        <v>0</v>
      </c>
      <c r="T1932" s="12"/>
    </row>
    <row r="1933" customFormat="false" ht="15" hidden="false" customHeight="false" outlineLevel="0" collapsed="false">
      <c r="A1933" s="20" t="n">
        <v>1929</v>
      </c>
      <c r="B1933" s="12"/>
      <c r="C1933" s="13"/>
      <c r="D1933" s="24"/>
      <c r="E1933" s="12"/>
      <c r="F1933" s="12"/>
      <c r="G1933" s="25"/>
      <c r="H1933" s="25"/>
      <c r="I1933" s="25"/>
      <c r="J1933" s="13"/>
      <c r="K1933" s="13"/>
      <c r="L1933" s="25"/>
      <c r="M1933" s="14" t="str">
        <f aca="false">IF(OR($C1933="",$J1933=""),"",INT(($J1933-$C1933)/365.25))</f>
        <v/>
      </c>
      <c r="N1933" s="14" t="str">
        <f aca="false">IF($M1933="","",IF($M1933&lt;2,"Ha","Yo'q"))</f>
        <v/>
      </c>
      <c r="O1933" s="14" t="str">
        <f aca="false">IF($M1933="","",IF(AND($M1933&gt;=7,$M1933&lt;=17),"Ha","Yo'q"))</f>
        <v/>
      </c>
      <c r="P1933" s="14" t="str">
        <f aca="false">IF(AND($B1933&lt;&gt;"",$J1933&lt;&gt;"",$J1933&lt;=Boshqaruv!$C$10,OR($K1933="",$K1933&gt;Boshqaruv!$C$10),$L1933&lt;&gt;"Tibbiy qarshi ko'rsatma"),1,"")</f>
        <v/>
      </c>
      <c r="Q1933" s="28" t="n">
        <f aca="false">IF(AND($B1933&lt;&gt;"",$J1933&gt;=Boshqaruv!$C$9,$J1933&lt;=Boshqaruv!$C$10),IF(COUNTIFS($B$4:$B1932,$B1933,$C$4:$C1932,$C1933,$J$4:$J1932,"&gt;="&amp;Boshqaruv!$C$9,$J$4:$J1932,"&lt;="&amp;Boshqaruv!$C$10)=0,1,0),0)</f>
        <v>0</v>
      </c>
      <c r="R1933" s="28" t="n">
        <f aca="false">IF(AND($B1933&lt;&gt;"",$J1933&gt;=Boshqaruv!$C$9,$J1933&lt;=Boshqaruv!$C$10,$K1933&lt;&gt;"",$K1933&lt;=Boshqaruv!$C$10),IF(COUNTIFS($B$4:$B1932,$B1933,$C$4:$C1932,$C1933,$J$4:$J1932,"&gt;="&amp;Boshqaruv!$C$9,$J$4:$J1932,"&lt;="&amp;Boshqaruv!$C$10,$K$4:$K1932,"&lt;&gt;",$K$4:$K1932,"&lt;="&amp;Boshqaruv!$C$10)=0,1,0),0)</f>
        <v>0</v>
      </c>
      <c r="S1933" s="28" t="n">
        <f aca="false">IF($P1933=1,IF(COUNTIFS($B$4:$B1932,$B1933,$C$4:$C1932,$C1933,$P$4:$P1932,1)=0,1,0),0)</f>
        <v>0</v>
      </c>
      <c r="T1933" s="12"/>
    </row>
    <row r="1934" customFormat="false" ht="15" hidden="false" customHeight="false" outlineLevel="0" collapsed="false">
      <c r="A1934" s="20" t="n">
        <v>1930</v>
      </c>
      <c r="B1934" s="12"/>
      <c r="C1934" s="13"/>
      <c r="D1934" s="24"/>
      <c r="E1934" s="12"/>
      <c r="F1934" s="12"/>
      <c r="G1934" s="25"/>
      <c r="H1934" s="25"/>
      <c r="I1934" s="25"/>
      <c r="J1934" s="13"/>
      <c r="K1934" s="13"/>
      <c r="L1934" s="25"/>
      <c r="M1934" s="14" t="str">
        <f aca="false">IF(OR($C1934="",$J1934=""),"",INT(($J1934-$C1934)/365.25))</f>
        <v/>
      </c>
      <c r="N1934" s="14" t="str">
        <f aca="false">IF($M1934="","",IF($M1934&lt;2,"Ha","Yo'q"))</f>
        <v/>
      </c>
      <c r="O1934" s="14" t="str">
        <f aca="false">IF($M1934="","",IF(AND($M1934&gt;=7,$M1934&lt;=17),"Ha","Yo'q"))</f>
        <v/>
      </c>
      <c r="P1934" s="14" t="str">
        <f aca="false">IF(AND($B1934&lt;&gt;"",$J1934&lt;&gt;"",$J1934&lt;=Boshqaruv!$C$10,OR($K1934="",$K1934&gt;Boshqaruv!$C$10),$L1934&lt;&gt;"Tibbiy qarshi ko'rsatma"),1,"")</f>
        <v/>
      </c>
      <c r="Q1934" s="28" t="n">
        <f aca="false">IF(AND($B1934&lt;&gt;"",$J1934&gt;=Boshqaruv!$C$9,$J1934&lt;=Boshqaruv!$C$10),IF(COUNTIFS($B$4:$B1933,$B1934,$C$4:$C1933,$C1934,$J$4:$J1933,"&gt;="&amp;Boshqaruv!$C$9,$J$4:$J1933,"&lt;="&amp;Boshqaruv!$C$10)=0,1,0),0)</f>
        <v>0</v>
      </c>
      <c r="R1934" s="28" t="n">
        <f aca="false">IF(AND($B1934&lt;&gt;"",$J1934&gt;=Boshqaruv!$C$9,$J1934&lt;=Boshqaruv!$C$10,$K1934&lt;&gt;"",$K1934&lt;=Boshqaruv!$C$10),IF(COUNTIFS($B$4:$B1933,$B1934,$C$4:$C1933,$C1934,$J$4:$J1933,"&gt;="&amp;Boshqaruv!$C$9,$J$4:$J1933,"&lt;="&amp;Boshqaruv!$C$10,$K$4:$K1933,"&lt;&gt;",$K$4:$K1933,"&lt;="&amp;Boshqaruv!$C$10)=0,1,0),0)</f>
        <v>0</v>
      </c>
      <c r="S1934" s="28" t="n">
        <f aca="false">IF($P1934=1,IF(COUNTIFS($B$4:$B1933,$B1934,$C$4:$C1933,$C1934,$P$4:$P1933,1)=0,1,0),0)</f>
        <v>0</v>
      </c>
      <c r="T1934" s="12"/>
    </row>
    <row r="1935" customFormat="false" ht="15" hidden="false" customHeight="false" outlineLevel="0" collapsed="false">
      <c r="A1935" s="20" t="n">
        <v>1931</v>
      </c>
      <c r="B1935" s="12"/>
      <c r="C1935" s="13"/>
      <c r="D1935" s="24"/>
      <c r="E1935" s="12"/>
      <c r="F1935" s="12"/>
      <c r="G1935" s="25"/>
      <c r="H1935" s="25"/>
      <c r="I1935" s="25"/>
      <c r="J1935" s="13"/>
      <c r="K1935" s="13"/>
      <c r="L1935" s="25"/>
      <c r="M1935" s="14" t="str">
        <f aca="false">IF(OR($C1935="",$J1935=""),"",INT(($J1935-$C1935)/365.25))</f>
        <v/>
      </c>
      <c r="N1935" s="14" t="str">
        <f aca="false">IF($M1935="","",IF($M1935&lt;2,"Ha","Yo'q"))</f>
        <v/>
      </c>
      <c r="O1935" s="14" t="str">
        <f aca="false">IF($M1935="","",IF(AND($M1935&gt;=7,$M1935&lt;=17),"Ha","Yo'q"))</f>
        <v/>
      </c>
      <c r="P1935" s="14" t="str">
        <f aca="false">IF(AND($B1935&lt;&gt;"",$J1935&lt;&gt;"",$J1935&lt;=Boshqaruv!$C$10,OR($K1935="",$K1935&gt;Boshqaruv!$C$10),$L1935&lt;&gt;"Tibbiy qarshi ko'rsatma"),1,"")</f>
        <v/>
      </c>
      <c r="Q1935" s="28" t="n">
        <f aca="false">IF(AND($B1935&lt;&gt;"",$J1935&gt;=Boshqaruv!$C$9,$J1935&lt;=Boshqaruv!$C$10),IF(COUNTIFS($B$4:$B1934,$B1935,$C$4:$C1934,$C1935,$J$4:$J1934,"&gt;="&amp;Boshqaruv!$C$9,$J$4:$J1934,"&lt;="&amp;Boshqaruv!$C$10)=0,1,0),0)</f>
        <v>0</v>
      </c>
      <c r="R1935" s="28" t="n">
        <f aca="false">IF(AND($B1935&lt;&gt;"",$J1935&gt;=Boshqaruv!$C$9,$J1935&lt;=Boshqaruv!$C$10,$K1935&lt;&gt;"",$K1935&lt;=Boshqaruv!$C$10),IF(COUNTIFS($B$4:$B1934,$B1935,$C$4:$C1934,$C1935,$J$4:$J1934,"&gt;="&amp;Boshqaruv!$C$9,$J$4:$J1934,"&lt;="&amp;Boshqaruv!$C$10,$K$4:$K1934,"&lt;&gt;",$K$4:$K1934,"&lt;="&amp;Boshqaruv!$C$10)=0,1,0),0)</f>
        <v>0</v>
      </c>
      <c r="S1935" s="28" t="n">
        <f aca="false">IF($P1935=1,IF(COUNTIFS($B$4:$B1934,$B1935,$C$4:$C1934,$C1935,$P$4:$P1934,1)=0,1,0),0)</f>
        <v>0</v>
      </c>
      <c r="T1935" s="12"/>
    </row>
    <row r="1936" customFormat="false" ht="15" hidden="false" customHeight="false" outlineLevel="0" collapsed="false">
      <c r="A1936" s="20" t="n">
        <v>1932</v>
      </c>
      <c r="B1936" s="12"/>
      <c r="C1936" s="13"/>
      <c r="D1936" s="24"/>
      <c r="E1936" s="12"/>
      <c r="F1936" s="12"/>
      <c r="G1936" s="25"/>
      <c r="H1936" s="25"/>
      <c r="I1936" s="25"/>
      <c r="J1936" s="13"/>
      <c r="K1936" s="13"/>
      <c r="L1936" s="25"/>
      <c r="M1936" s="14" t="str">
        <f aca="false">IF(OR($C1936="",$J1936=""),"",INT(($J1936-$C1936)/365.25))</f>
        <v/>
      </c>
      <c r="N1936" s="14" t="str">
        <f aca="false">IF($M1936="","",IF($M1936&lt;2,"Ha","Yo'q"))</f>
        <v/>
      </c>
      <c r="O1936" s="14" t="str">
        <f aca="false">IF($M1936="","",IF(AND($M1936&gt;=7,$M1936&lt;=17),"Ha","Yo'q"))</f>
        <v/>
      </c>
      <c r="P1936" s="14" t="str">
        <f aca="false">IF(AND($B1936&lt;&gt;"",$J1936&lt;&gt;"",$J1936&lt;=Boshqaruv!$C$10,OR($K1936="",$K1936&gt;Boshqaruv!$C$10),$L1936&lt;&gt;"Tibbiy qarshi ko'rsatma"),1,"")</f>
        <v/>
      </c>
      <c r="Q1936" s="28" t="n">
        <f aca="false">IF(AND($B1936&lt;&gt;"",$J1936&gt;=Boshqaruv!$C$9,$J1936&lt;=Boshqaruv!$C$10),IF(COUNTIFS($B$4:$B1935,$B1936,$C$4:$C1935,$C1936,$J$4:$J1935,"&gt;="&amp;Boshqaruv!$C$9,$J$4:$J1935,"&lt;="&amp;Boshqaruv!$C$10)=0,1,0),0)</f>
        <v>0</v>
      </c>
      <c r="R1936" s="28" t="n">
        <f aca="false">IF(AND($B1936&lt;&gt;"",$J1936&gt;=Boshqaruv!$C$9,$J1936&lt;=Boshqaruv!$C$10,$K1936&lt;&gt;"",$K1936&lt;=Boshqaruv!$C$10),IF(COUNTIFS($B$4:$B1935,$B1936,$C$4:$C1935,$C1936,$J$4:$J1935,"&gt;="&amp;Boshqaruv!$C$9,$J$4:$J1935,"&lt;="&amp;Boshqaruv!$C$10,$K$4:$K1935,"&lt;&gt;",$K$4:$K1935,"&lt;="&amp;Boshqaruv!$C$10)=0,1,0),0)</f>
        <v>0</v>
      </c>
      <c r="S1936" s="28" t="n">
        <f aca="false">IF($P1936=1,IF(COUNTIFS($B$4:$B1935,$B1936,$C$4:$C1935,$C1936,$P$4:$P1935,1)=0,1,0),0)</f>
        <v>0</v>
      </c>
      <c r="T1936" s="12"/>
    </row>
    <row r="1937" customFormat="false" ht="15" hidden="false" customHeight="false" outlineLevel="0" collapsed="false">
      <c r="A1937" s="20" t="n">
        <v>1933</v>
      </c>
      <c r="B1937" s="12"/>
      <c r="C1937" s="13"/>
      <c r="D1937" s="24"/>
      <c r="E1937" s="12"/>
      <c r="F1937" s="12"/>
      <c r="G1937" s="25"/>
      <c r="H1937" s="25"/>
      <c r="I1937" s="25"/>
      <c r="J1937" s="13"/>
      <c r="K1937" s="13"/>
      <c r="L1937" s="25"/>
      <c r="M1937" s="14" t="str">
        <f aca="false">IF(OR($C1937="",$J1937=""),"",INT(($J1937-$C1937)/365.25))</f>
        <v/>
      </c>
      <c r="N1937" s="14" t="str">
        <f aca="false">IF($M1937="","",IF($M1937&lt;2,"Ha","Yo'q"))</f>
        <v/>
      </c>
      <c r="O1937" s="14" t="str">
        <f aca="false">IF($M1937="","",IF(AND($M1937&gt;=7,$M1937&lt;=17),"Ha","Yo'q"))</f>
        <v/>
      </c>
      <c r="P1937" s="14" t="str">
        <f aca="false">IF(AND($B1937&lt;&gt;"",$J1937&lt;&gt;"",$J1937&lt;=Boshqaruv!$C$10,OR($K1937="",$K1937&gt;Boshqaruv!$C$10),$L1937&lt;&gt;"Tibbiy qarshi ko'rsatma"),1,"")</f>
        <v/>
      </c>
      <c r="Q1937" s="28" t="n">
        <f aca="false">IF(AND($B1937&lt;&gt;"",$J1937&gt;=Boshqaruv!$C$9,$J1937&lt;=Boshqaruv!$C$10),IF(COUNTIFS($B$4:$B1936,$B1937,$C$4:$C1936,$C1937,$J$4:$J1936,"&gt;="&amp;Boshqaruv!$C$9,$J$4:$J1936,"&lt;="&amp;Boshqaruv!$C$10)=0,1,0),0)</f>
        <v>0</v>
      </c>
      <c r="R1937" s="28" t="n">
        <f aca="false">IF(AND($B1937&lt;&gt;"",$J1937&gt;=Boshqaruv!$C$9,$J1937&lt;=Boshqaruv!$C$10,$K1937&lt;&gt;"",$K1937&lt;=Boshqaruv!$C$10),IF(COUNTIFS($B$4:$B1936,$B1937,$C$4:$C1936,$C1937,$J$4:$J1936,"&gt;="&amp;Boshqaruv!$C$9,$J$4:$J1936,"&lt;="&amp;Boshqaruv!$C$10,$K$4:$K1936,"&lt;&gt;",$K$4:$K1936,"&lt;="&amp;Boshqaruv!$C$10)=0,1,0),0)</f>
        <v>0</v>
      </c>
      <c r="S1937" s="28" t="n">
        <f aca="false">IF($P1937=1,IF(COUNTIFS($B$4:$B1936,$B1937,$C$4:$C1936,$C1937,$P$4:$P1936,1)=0,1,0),0)</f>
        <v>0</v>
      </c>
      <c r="T1937" s="12"/>
    </row>
    <row r="1938" customFormat="false" ht="15" hidden="false" customHeight="false" outlineLevel="0" collapsed="false">
      <c r="A1938" s="20" t="n">
        <v>1934</v>
      </c>
      <c r="B1938" s="12"/>
      <c r="C1938" s="13"/>
      <c r="D1938" s="24"/>
      <c r="E1938" s="12"/>
      <c r="F1938" s="12"/>
      <c r="G1938" s="25"/>
      <c r="H1938" s="25"/>
      <c r="I1938" s="25"/>
      <c r="J1938" s="13"/>
      <c r="K1938" s="13"/>
      <c r="L1938" s="25"/>
      <c r="M1938" s="14" t="str">
        <f aca="false">IF(OR($C1938="",$J1938=""),"",INT(($J1938-$C1938)/365.25))</f>
        <v/>
      </c>
      <c r="N1938" s="14" t="str">
        <f aca="false">IF($M1938="","",IF($M1938&lt;2,"Ha","Yo'q"))</f>
        <v/>
      </c>
      <c r="O1938" s="14" t="str">
        <f aca="false">IF($M1938="","",IF(AND($M1938&gt;=7,$M1938&lt;=17),"Ha","Yo'q"))</f>
        <v/>
      </c>
      <c r="P1938" s="14" t="str">
        <f aca="false">IF(AND($B1938&lt;&gt;"",$J1938&lt;&gt;"",$J1938&lt;=Boshqaruv!$C$10,OR($K1938="",$K1938&gt;Boshqaruv!$C$10),$L1938&lt;&gt;"Tibbiy qarshi ko'rsatma"),1,"")</f>
        <v/>
      </c>
      <c r="Q1938" s="28" t="n">
        <f aca="false">IF(AND($B1938&lt;&gt;"",$J1938&gt;=Boshqaruv!$C$9,$J1938&lt;=Boshqaruv!$C$10),IF(COUNTIFS($B$4:$B1937,$B1938,$C$4:$C1937,$C1938,$J$4:$J1937,"&gt;="&amp;Boshqaruv!$C$9,$J$4:$J1937,"&lt;="&amp;Boshqaruv!$C$10)=0,1,0),0)</f>
        <v>0</v>
      </c>
      <c r="R1938" s="28" t="n">
        <f aca="false">IF(AND($B1938&lt;&gt;"",$J1938&gt;=Boshqaruv!$C$9,$J1938&lt;=Boshqaruv!$C$10,$K1938&lt;&gt;"",$K1938&lt;=Boshqaruv!$C$10),IF(COUNTIFS($B$4:$B1937,$B1938,$C$4:$C1937,$C1938,$J$4:$J1937,"&gt;="&amp;Boshqaruv!$C$9,$J$4:$J1937,"&lt;="&amp;Boshqaruv!$C$10,$K$4:$K1937,"&lt;&gt;",$K$4:$K1937,"&lt;="&amp;Boshqaruv!$C$10)=0,1,0),0)</f>
        <v>0</v>
      </c>
      <c r="S1938" s="28" t="n">
        <f aca="false">IF($P1938=1,IF(COUNTIFS($B$4:$B1937,$B1938,$C$4:$C1937,$C1938,$P$4:$P1937,1)=0,1,0),0)</f>
        <v>0</v>
      </c>
      <c r="T1938" s="12"/>
    </row>
    <row r="1939" customFormat="false" ht="15" hidden="false" customHeight="false" outlineLevel="0" collapsed="false">
      <c r="A1939" s="20" t="n">
        <v>1935</v>
      </c>
      <c r="B1939" s="12"/>
      <c r="C1939" s="13"/>
      <c r="D1939" s="24"/>
      <c r="E1939" s="12"/>
      <c r="F1939" s="12"/>
      <c r="G1939" s="25"/>
      <c r="H1939" s="25"/>
      <c r="I1939" s="25"/>
      <c r="J1939" s="13"/>
      <c r="K1939" s="13"/>
      <c r="L1939" s="25"/>
      <c r="M1939" s="14" t="str">
        <f aca="false">IF(OR($C1939="",$J1939=""),"",INT(($J1939-$C1939)/365.25))</f>
        <v/>
      </c>
      <c r="N1939" s="14" t="str">
        <f aca="false">IF($M1939="","",IF($M1939&lt;2,"Ha","Yo'q"))</f>
        <v/>
      </c>
      <c r="O1939" s="14" t="str">
        <f aca="false">IF($M1939="","",IF(AND($M1939&gt;=7,$M1939&lt;=17),"Ha","Yo'q"))</f>
        <v/>
      </c>
      <c r="P1939" s="14" t="str">
        <f aca="false">IF(AND($B1939&lt;&gt;"",$J1939&lt;&gt;"",$J1939&lt;=Boshqaruv!$C$10,OR($K1939="",$K1939&gt;Boshqaruv!$C$10),$L1939&lt;&gt;"Tibbiy qarshi ko'rsatma"),1,"")</f>
        <v/>
      </c>
      <c r="Q1939" s="28" t="n">
        <f aca="false">IF(AND($B1939&lt;&gt;"",$J1939&gt;=Boshqaruv!$C$9,$J1939&lt;=Boshqaruv!$C$10),IF(COUNTIFS($B$4:$B1938,$B1939,$C$4:$C1938,$C1939,$J$4:$J1938,"&gt;="&amp;Boshqaruv!$C$9,$J$4:$J1938,"&lt;="&amp;Boshqaruv!$C$10)=0,1,0),0)</f>
        <v>0</v>
      </c>
      <c r="R1939" s="28" t="n">
        <f aca="false">IF(AND($B1939&lt;&gt;"",$J1939&gt;=Boshqaruv!$C$9,$J1939&lt;=Boshqaruv!$C$10,$K1939&lt;&gt;"",$K1939&lt;=Boshqaruv!$C$10),IF(COUNTIFS($B$4:$B1938,$B1939,$C$4:$C1938,$C1939,$J$4:$J1938,"&gt;="&amp;Boshqaruv!$C$9,$J$4:$J1938,"&lt;="&amp;Boshqaruv!$C$10,$K$4:$K1938,"&lt;&gt;",$K$4:$K1938,"&lt;="&amp;Boshqaruv!$C$10)=0,1,0),0)</f>
        <v>0</v>
      </c>
      <c r="S1939" s="28" t="n">
        <f aca="false">IF($P1939=1,IF(COUNTIFS($B$4:$B1938,$B1939,$C$4:$C1938,$C1939,$P$4:$P1938,1)=0,1,0),0)</f>
        <v>0</v>
      </c>
      <c r="T1939" s="12"/>
    </row>
    <row r="1940" customFormat="false" ht="15" hidden="false" customHeight="false" outlineLevel="0" collapsed="false">
      <c r="A1940" s="20" t="n">
        <v>1936</v>
      </c>
      <c r="B1940" s="12"/>
      <c r="C1940" s="13"/>
      <c r="D1940" s="24"/>
      <c r="E1940" s="12"/>
      <c r="F1940" s="12"/>
      <c r="G1940" s="25"/>
      <c r="H1940" s="25"/>
      <c r="I1940" s="25"/>
      <c r="J1940" s="13"/>
      <c r="K1940" s="13"/>
      <c r="L1940" s="25"/>
      <c r="M1940" s="14" t="str">
        <f aca="false">IF(OR($C1940="",$J1940=""),"",INT(($J1940-$C1940)/365.25))</f>
        <v/>
      </c>
      <c r="N1940" s="14" t="str">
        <f aca="false">IF($M1940="","",IF($M1940&lt;2,"Ha","Yo'q"))</f>
        <v/>
      </c>
      <c r="O1940" s="14" t="str">
        <f aca="false">IF($M1940="","",IF(AND($M1940&gt;=7,$M1940&lt;=17),"Ha","Yo'q"))</f>
        <v/>
      </c>
      <c r="P1940" s="14" t="str">
        <f aca="false">IF(AND($B1940&lt;&gt;"",$J1940&lt;&gt;"",$J1940&lt;=Boshqaruv!$C$10,OR($K1940="",$K1940&gt;Boshqaruv!$C$10),$L1940&lt;&gt;"Tibbiy qarshi ko'rsatma"),1,"")</f>
        <v/>
      </c>
      <c r="Q1940" s="28" t="n">
        <f aca="false">IF(AND($B1940&lt;&gt;"",$J1940&gt;=Boshqaruv!$C$9,$J1940&lt;=Boshqaruv!$C$10),IF(COUNTIFS($B$4:$B1939,$B1940,$C$4:$C1939,$C1940,$J$4:$J1939,"&gt;="&amp;Boshqaruv!$C$9,$J$4:$J1939,"&lt;="&amp;Boshqaruv!$C$10)=0,1,0),0)</f>
        <v>0</v>
      </c>
      <c r="R1940" s="28" t="n">
        <f aca="false">IF(AND($B1940&lt;&gt;"",$J1940&gt;=Boshqaruv!$C$9,$J1940&lt;=Boshqaruv!$C$10,$K1940&lt;&gt;"",$K1940&lt;=Boshqaruv!$C$10),IF(COUNTIFS($B$4:$B1939,$B1940,$C$4:$C1939,$C1940,$J$4:$J1939,"&gt;="&amp;Boshqaruv!$C$9,$J$4:$J1939,"&lt;="&amp;Boshqaruv!$C$10,$K$4:$K1939,"&lt;&gt;",$K$4:$K1939,"&lt;="&amp;Boshqaruv!$C$10)=0,1,0),0)</f>
        <v>0</v>
      </c>
      <c r="S1940" s="28" t="n">
        <f aca="false">IF($P1940=1,IF(COUNTIFS($B$4:$B1939,$B1940,$C$4:$C1939,$C1940,$P$4:$P1939,1)=0,1,0),0)</f>
        <v>0</v>
      </c>
      <c r="T1940" s="12"/>
    </row>
    <row r="1941" customFormat="false" ht="15" hidden="false" customHeight="false" outlineLevel="0" collapsed="false">
      <c r="A1941" s="20" t="n">
        <v>1937</v>
      </c>
      <c r="B1941" s="12"/>
      <c r="C1941" s="13"/>
      <c r="D1941" s="24"/>
      <c r="E1941" s="12"/>
      <c r="F1941" s="12"/>
      <c r="G1941" s="25"/>
      <c r="H1941" s="25"/>
      <c r="I1941" s="25"/>
      <c r="J1941" s="13"/>
      <c r="K1941" s="13"/>
      <c r="L1941" s="25"/>
      <c r="M1941" s="14" t="str">
        <f aca="false">IF(OR($C1941="",$J1941=""),"",INT(($J1941-$C1941)/365.25))</f>
        <v/>
      </c>
      <c r="N1941" s="14" t="str">
        <f aca="false">IF($M1941="","",IF($M1941&lt;2,"Ha","Yo'q"))</f>
        <v/>
      </c>
      <c r="O1941" s="14" t="str">
        <f aca="false">IF($M1941="","",IF(AND($M1941&gt;=7,$M1941&lt;=17),"Ha","Yo'q"))</f>
        <v/>
      </c>
      <c r="P1941" s="14" t="str">
        <f aca="false">IF(AND($B1941&lt;&gt;"",$J1941&lt;&gt;"",$J1941&lt;=Boshqaruv!$C$10,OR($K1941="",$K1941&gt;Boshqaruv!$C$10),$L1941&lt;&gt;"Tibbiy qarshi ko'rsatma"),1,"")</f>
        <v/>
      </c>
      <c r="Q1941" s="28" t="n">
        <f aca="false">IF(AND($B1941&lt;&gt;"",$J1941&gt;=Boshqaruv!$C$9,$J1941&lt;=Boshqaruv!$C$10),IF(COUNTIFS($B$4:$B1940,$B1941,$C$4:$C1940,$C1941,$J$4:$J1940,"&gt;="&amp;Boshqaruv!$C$9,$J$4:$J1940,"&lt;="&amp;Boshqaruv!$C$10)=0,1,0),0)</f>
        <v>0</v>
      </c>
      <c r="R1941" s="28" t="n">
        <f aca="false">IF(AND($B1941&lt;&gt;"",$J1941&gt;=Boshqaruv!$C$9,$J1941&lt;=Boshqaruv!$C$10,$K1941&lt;&gt;"",$K1941&lt;=Boshqaruv!$C$10),IF(COUNTIFS($B$4:$B1940,$B1941,$C$4:$C1940,$C1941,$J$4:$J1940,"&gt;="&amp;Boshqaruv!$C$9,$J$4:$J1940,"&lt;="&amp;Boshqaruv!$C$10,$K$4:$K1940,"&lt;&gt;",$K$4:$K1940,"&lt;="&amp;Boshqaruv!$C$10)=0,1,0),0)</f>
        <v>0</v>
      </c>
      <c r="S1941" s="28" t="n">
        <f aca="false">IF($P1941=1,IF(COUNTIFS($B$4:$B1940,$B1941,$C$4:$C1940,$C1941,$P$4:$P1940,1)=0,1,0),0)</f>
        <v>0</v>
      </c>
      <c r="T1941" s="12"/>
    </row>
    <row r="1942" customFormat="false" ht="15" hidden="false" customHeight="false" outlineLevel="0" collapsed="false">
      <c r="A1942" s="20" t="n">
        <v>1938</v>
      </c>
      <c r="B1942" s="12"/>
      <c r="C1942" s="13"/>
      <c r="D1942" s="24"/>
      <c r="E1942" s="12"/>
      <c r="F1942" s="12"/>
      <c r="G1942" s="25"/>
      <c r="H1942" s="25"/>
      <c r="I1942" s="25"/>
      <c r="J1942" s="13"/>
      <c r="K1942" s="13"/>
      <c r="L1942" s="25"/>
      <c r="M1942" s="14" t="str">
        <f aca="false">IF(OR($C1942="",$J1942=""),"",INT(($J1942-$C1942)/365.25))</f>
        <v/>
      </c>
      <c r="N1942" s="14" t="str">
        <f aca="false">IF($M1942="","",IF($M1942&lt;2,"Ha","Yo'q"))</f>
        <v/>
      </c>
      <c r="O1942" s="14" t="str">
        <f aca="false">IF($M1942="","",IF(AND($M1942&gt;=7,$M1942&lt;=17),"Ha","Yo'q"))</f>
        <v/>
      </c>
      <c r="P1942" s="14" t="str">
        <f aca="false">IF(AND($B1942&lt;&gt;"",$J1942&lt;&gt;"",$J1942&lt;=Boshqaruv!$C$10,OR($K1942="",$K1942&gt;Boshqaruv!$C$10),$L1942&lt;&gt;"Tibbiy qarshi ko'rsatma"),1,"")</f>
        <v/>
      </c>
      <c r="Q1942" s="28" t="n">
        <f aca="false">IF(AND($B1942&lt;&gt;"",$J1942&gt;=Boshqaruv!$C$9,$J1942&lt;=Boshqaruv!$C$10),IF(COUNTIFS($B$4:$B1941,$B1942,$C$4:$C1941,$C1942,$J$4:$J1941,"&gt;="&amp;Boshqaruv!$C$9,$J$4:$J1941,"&lt;="&amp;Boshqaruv!$C$10)=0,1,0),0)</f>
        <v>0</v>
      </c>
      <c r="R1942" s="28" t="n">
        <f aca="false">IF(AND($B1942&lt;&gt;"",$J1942&gt;=Boshqaruv!$C$9,$J1942&lt;=Boshqaruv!$C$10,$K1942&lt;&gt;"",$K1942&lt;=Boshqaruv!$C$10),IF(COUNTIFS($B$4:$B1941,$B1942,$C$4:$C1941,$C1942,$J$4:$J1941,"&gt;="&amp;Boshqaruv!$C$9,$J$4:$J1941,"&lt;="&amp;Boshqaruv!$C$10,$K$4:$K1941,"&lt;&gt;",$K$4:$K1941,"&lt;="&amp;Boshqaruv!$C$10)=0,1,0),0)</f>
        <v>0</v>
      </c>
      <c r="S1942" s="28" t="n">
        <f aca="false">IF($P1942=1,IF(COUNTIFS($B$4:$B1941,$B1942,$C$4:$C1941,$C1942,$P$4:$P1941,1)=0,1,0),0)</f>
        <v>0</v>
      </c>
      <c r="T1942" s="12"/>
    </row>
    <row r="1943" customFormat="false" ht="15" hidden="false" customHeight="false" outlineLevel="0" collapsed="false">
      <c r="A1943" s="20" t="n">
        <v>1939</v>
      </c>
      <c r="B1943" s="12"/>
      <c r="C1943" s="13"/>
      <c r="D1943" s="24"/>
      <c r="E1943" s="12"/>
      <c r="F1943" s="12"/>
      <c r="G1943" s="25"/>
      <c r="H1943" s="25"/>
      <c r="I1943" s="25"/>
      <c r="J1943" s="13"/>
      <c r="K1943" s="13"/>
      <c r="L1943" s="25"/>
      <c r="M1943" s="14" t="str">
        <f aca="false">IF(OR($C1943="",$J1943=""),"",INT(($J1943-$C1943)/365.25))</f>
        <v/>
      </c>
      <c r="N1943" s="14" t="str">
        <f aca="false">IF($M1943="","",IF($M1943&lt;2,"Ha","Yo'q"))</f>
        <v/>
      </c>
      <c r="O1943" s="14" t="str">
        <f aca="false">IF($M1943="","",IF(AND($M1943&gt;=7,$M1943&lt;=17),"Ha","Yo'q"))</f>
        <v/>
      </c>
      <c r="P1943" s="14" t="str">
        <f aca="false">IF(AND($B1943&lt;&gt;"",$J1943&lt;&gt;"",$J1943&lt;=Boshqaruv!$C$10,OR($K1943="",$K1943&gt;Boshqaruv!$C$10),$L1943&lt;&gt;"Tibbiy qarshi ko'rsatma"),1,"")</f>
        <v/>
      </c>
      <c r="Q1943" s="28" t="n">
        <f aca="false">IF(AND($B1943&lt;&gt;"",$J1943&gt;=Boshqaruv!$C$9,$J1943&lt;=Boshqaruv!$C$10),IF(COUNTIFS($B$4:$B1942,$B1943,$C$4:$C1942,$C1943,$J$4:$J1942,"&gt;="&amp;Boshqaruv!$C$9,$J$4:$J1942,"&lt;="&amp;Boshqaruv!$C$10)=0,1,0),0)</f>
        <v>0</v>
      </c>
      <c r="R1943" s="28" t="n">
        <f aca="false">IF(AND($B1943&lt;&gt;"",$J1943&gt;=Boshqaruv!$C$9,$J1943&lt;=Boshqaruv!$C$10,$K1943&lt;&gt;"",$K1943&lt;=Boshqaruv!$C$10),IF(COUNTIFS($B$4:$B1942,$B1943,$C$4:$C1942,$C1943,$J$4:$J1942,"&gt;="&amp;Boshqaruv!$C$9,$J$4:$J1942,"&lt;="&amp;Boshqaruv!$C$10,$K$4:$K1942,"&lt;&gt;",$K$4:$K1942,"&lt;="&amp;Boshqaruv!$C$10)=0,1,0),0)</f>
        <v>0</v>
      </c>
      <c r="S1943" s="28" t="n">
        <f aca="false">IF($P1943=1,IF(COUNTIFS($B$4:$B1942,$B1943,$C$4:$C1942,$C1943,$P$4:$P1942,1)=0,1,0),0)</f>
        <v>0</v>
      </c>
      <c r="T1943" s="12"/>
    </row>
    <row r="1944" customFormat="false" ht="15" hidden="false" customHeight="false" outlineLevel="0" collapsed="false">
      <c r="A1944" s="20" t="n">
        <v>1940</v>
      </c>
      <c r="B1944" s="12"/>
      <c r="C1944" s="13"/>
      <c r="D1944" s="24"/>
      <c r="E1944" s="12"/>
      <c r="F1944" s="12"/>
      <c r="G1944" s="25"/>
      <c r="H1944" s="25"/>
      <c r="I1944" s="25"/>
      <c r="J1944" s="13"/>
      <c r="K1944" s="13"/>
      <c r="L1944" s="25"/>
      <c r="M1944" s="14" t="str">
        <f aca="false">IF(OR($C1944="",$J1944=""),"",INT(($J1944-$C1944)/365.25))</f>
        <v/>
      </c>
      <c r="N1944" s="14" t="str">
        <f aca="false">IF($M1944="","",IF($M1944&lt;2,"Ha","Yo'q"))</f>
        <v/>
      </c>
      <c r="O1944" s="14" t="str">
        <f aca="false">IF($M1944="","",IF(AND($M1944&gt;=7,$M1944&lt;=17),"Ha","Yo'q"))</f>
        <v/>
      </c>
      <c r="P1944" s="14" t="str">
        <f aca="false">IF(AND($B1944&lt;&gt;"",$J1944&lt;&gt;"",$J1944&lt;=Boshqaruv!$C$10,OR($K1944="",$K1944&gt;Boshqaruv!$C$10),$L1944&lt;&gt;"Tibbiy qarshi ko'rsatma"),1,"")</f>
        <v/>
      </c>
      <c r="Q1944" s="28" t="n">
        <f aca="false">IF(AND($B1944&lt;&gt;"",$J1944&gt;=Boshqaruv!$C$9,$J1944&lt;=Boshqaruv!$C$10),IF(COUNTIFS($B$4:$B1943,$B1944,$C$4:$C1943,$C1944,$J$4:$J1943,"&gt;="&amp;Boshqaruv!$C$9,$J$4:$J1943,"&lt;="&amp;Boshqaruv!$C$10)=0,1,0),0)</f>
        <v>0</v>
      </c>
      <c r="R1944" s="28" t="n">
        <f aca="false">IF(AND($B1944&lt;&gt;"",$J1944&gt;=Boshqaruv!$C$9,$J1944&lt;=Boshqaruv!$C$10,$K1944&lt;&gt;"",$K1944&lt;=Boshqaruv!$C$10),IF(COUNTIFS($B$4:$B1943,$B1944,$C$4:$C1943,$C1944,$J$4:$J1943,"&gt;="&amp;Boshqaruv!$C$9,$J$4:$J1943,"&lt;="&amp;Boshqaruv!$C$10,$K$4:$K1943,"&lt;&gt;",$K$4:$K1943,"&lt;="&amp;Boshqaruv!$C$10)=0,1,0),0)</f>
        <v>0</v>
      </c>
      <c r="S1944" s="28" t="n">
        <f aca="false">IF($P1944=1,IF(COUNTIFS($B$4:$B1943,$B1944,$C$4:$C1943,$C1944,$P$4:$P1943,1)=0,1,0),0)</f>
        <v>0</v>
      </c>
      <c r="T1944" s="12"/>
    </row>
    <row r="1945" customFormat="false" ht="15" hidden="false" customHeight="false" outlineLevel="0" collapsed="false">
      <c r="A1945" s="20" t="n">
        <v>1941</v>
      </c>
      <c r="B1945" s="12"/>
      <c r="C1945" s="13"/>
      <c r="D1945" s="24"/>
      <c r="E1945" s="12"/>
      <c r="F1945" s="12"/>
      <c r="G1945" s="25"/>
      <c r="H1945" s="25"/>
      <c r="I1945" s="25"/>
      <c r="J1945" s="13"/>
      <c r="K1945" s="13"/>
      <c r="L1945" s="25"/>
      <c r="M1945" s="14" t="str">
        <f aca="false">IF(OR($C1945="",$J1945=""),"",INT(($J1945-$C1945)/365.25))</f>
        <v/>
      </c>
      <c r="N1945" s="14" t="str">
        <f aca="false">IF($M1945="","",IF($M1945&lt;2,"Ha","Yo'q"))</f>
        <v/>
      </c>
      <c r="O1945" s="14" t="str">
        <f aca="false">IF($M1945="","",IF(AND($M1945&gt;=7,$M1945&lt;=17),"Ha","Yo'q"))</f>
        <v/>
      </c>
      <c r="P1945" s="14" t="str">
        <f aca="false">IF(AND($B1945&lt;&gt;"",$J1945&lt;&gt;"",$J1945&lt;=Boshqaruv!$C$10,OR($K1945="",$K1945&gt;Boshqaruv!$C$10),$L1945&lt;&gt;"Tibbiy qarshi ko'rsatma"),1,"")</f>
        <v/>
      </c>
      <c r="Q1945" s="28" t="n">
        <f aca="false">IF(AND($B1945&lt;&gt;"",$J1945&gt;=Boshqaruv!$C$9,$J1945&lt;=Boshqaruv!$C$10),IF(COUNTIFS($B$4:$B1944,$B1945,$C$4:$C1944,$C1945,$J$4:$J1944,"&gt;="&amp;Boshqaruv!$C$9,$J$4:$J1944,"&lt;="&amp;Boshqaruv!$C$10)=0,1,0),0)</f>
        <v>0</v>
      </c>
      <c r="R1945" s="28" t="n">
        <f aca="false">IF(AND($B1945&lt;&gt;"",$J1945&gt;=Boshqaruv!$C$9,$J1945&lt;=Boshqaruv!$C$10,$K1945&lt;&gt;"",$K1945&lt;=Boshqaruv!$C$10),IF(COUNTIFS($B$4:$B1944,$B1945,$C$4:$C1944,$C1945,$J$4:$J1944,"&gt;="&amp;Boshqaruv!$C$9,$J$4:$J1944,"&lt;="&amp;Boshqaruv!$C$10,$K$4:$K1944,"&lt;&gt;",$K$4:$K1944,"&lt;="&amp;Boshqaruv!$C$10)=0,1,0),0)</f>
        <v>0</v>
      </c>
      <c r="S1945" s="28" t="n">
        <f aca="false">IF($P1945=1,IF(COUNTIFS($B$4:$B1944,$B1945,$C$4:$C1944,$C1945,$P$4:$P1944,1)=0,1,0),0)</f>
        <v>0</v>
      </c>
      <c r="T1945" s="12"/>
    </row>
    <row r="1946" customFormat="false" ht="15" hidden="false" customHeight="false" outlineLevel="0" collapsed="false">
      <c r="A1946" s="20" t="n">
        <v>1942</v>
      </c>
      <c r="B1946" s="12"/>
      <c r="C1946" s="13"/>
      <c r="D1946" s="24"/>
      <c r="E1946" s="12"/>
      <c r="F1946" s="12"/>
      <c r="G1946" s="25"/>
      <c r="H1946" s="25"/>
      <c r="I1946" s="25"/>
      <c r="J1946" s="13"/>
      <c r="K1946" s="13"/>
      <c r="L1946" s="25"/>
      <c r="M1946" s="14" t="str">
        <f aca="false">IF(OR($C1946="",$J1946=""),"",INT(($J1946-$C1946)/365.25))</f>
        <v/>
      </c>
      <c r="N1946" s="14" t="str">
        <f aca="false">IF($M1946="","",IF($M1946&lt;2,"Ha","Yo'q"))</f>
        <v/>
      </c>
      <c r="O1946" s="14" t="str">
        <f aca="false">IF($M1946="","",IF(AND($M1946&gt;=7,$M1946&lt;=17),"Ha","Yo'q"))</f>
        <v/>
      </c>
      <c r="P1946" s="14" t="str">
        <f aca="false">IF(AND($B1946&lt;&gt;"",$J1946&lt;&gt;"",$J1946&lt;=Boshqaruv!$C$10,OR($K1946="",$K1946&gt;Boshqaruv!$C$10),$L1946&lt;&gt;"Tibbiy qarshi ko'rsatma"),1,"")</f>
        <v/>
      </c>
      <c r="Q1946" s="28" t="n">
        <f aca="false">IF(AND($B1946&lt;&gt;"",$J1946&gt;=Boshqaruv!$C$9,$J1946&lt;=Boshqaruv!$C$10),IF(COUNTIFS($B$4:$B1945,$B1946,$C$4:$C1945,$C1946,$J$4:$J1945,"&gt;="&amp;Boshqaruv!$C$9,$J$4:$J1945,"&lt;="&amp;Boshqaruv!$C$10)=0,1,0),0)</f>
        <v>0</v>
      </c>
      <c r="R1946" s="28" t="n">
        <f aca="false">IF(AND($B1946&lt;&gt;"",$J1946&gt;=Boshqaruv!$C$9,$J1946&lt;=Boshqaruv!$C$10,$K1946&lt;&gt;"",$K1946&lt;=Boshqaruv!$C$10),IF(COUNTIFS($B$4:$B1945,$B1946,$C$4:$C1945,$C1946,$J$4:$J1945,"&gt;="&amp;Boshqaruv!$C$9,$J$4:$J1945,"&lt;="&amp;Boshqaruv!$C$10,$K$4:$K1945,"&lt;&gt;",$K$4:$K1945,"&lt;="&amp;Boshqaruv!$C$10)=0,1,0),0)</f>
        <v>0</v>
      </c>
      <c r="S1946" s="28" t="n">
        <f aca="false">IF($P1946=1,IF(COUNTIFS($B$4:$B1945,$B1946,$C$4:$C1945,$C1946,$P$4:$P1945,1)=0,1,0),0)</f>
        <v>0</v>
      </c>
      <c r="T1946" s="12"/>
    </row>
    <row r="1947" customFormat="false" ht="15" hidden="false" customHeight="false" outlineLevel="0" collapsed="false">
      <c r="A1947" s="20" t="n">
        <v>1943</v>
      </c>
      <c r="B1947" s="12"/>
      <c r="C1947" s="13"/>
      <c r="D1947" s="24"/>
      <c r="E1947" s="12"/>
      <c r="F1947" s="12"/>
      <c r="G1947" s="25"/>
      <c r="H1947" s="25"/>
      <c r="I1947" s="25"/>
      <c r="J1947" s="13"/>
      <c r="K1947" s="13"/>
      <c r="L1947" s="25"/>
      <c r="M1947" s="14" t="str">
        <f aca="false">IF(OR($C1947="",$J1947=""),"",INT(($J1947-$C1947)/365.25))</f>
        <v/>
      </c>
      <c r="N1947" s="14" t="str">
        <f aca="false">IF($M1947="","",IF($M1947&lt;2,"Ha","Yo'q"))</f>
        <v/>
      </c>
      <c r="O1947" s="14" t="str">
        <f aca="false">IF($M1947="","",IF(AND($M1947&gt;=7,$M1947&lt;=17),"Ha","Yo'q"))</f>
        <v/>
      </c>
      <c r="P1947" s="14" t="str">
        <f aca="false">IF(AND($B1947&lt;&gt;"",$J1947&lt;&gt;"",$J1947&lt;=Boshqaruv!$C$10,OR($K1947="",$K1947&gt;Boshqaruv!$C$10),$L1947&lt;&gt;"Tibbiy qarshi ko'rsatma"),1,"")</f>
        <v/>
      </c>
      <c r="Q1947" s="28" t="n">
        <f aca="false">IF(AND($B1947&lt;&gt;"",$J1947&gt;=Boshqaruv!$C$9,$J1947&lt;=Boshqaruv!$C$10),IF(COUNTIFS($B$4:$B1946,$B1947,$C$4:$C1946,$C1947,$J$4:$J1946,"&gt;="&amp;Boshqaruv!$C$9,$J$4:$J1946,"&lt;="&amp;Boshqaruv!$C$10)=0,1,0),0)</f>
        <v>0</v>
      </c>
      <c r="R1947" s="28" t="n">
        <f aca="false">IF(AND($B1947&lt;&gt;"",$J1947&gt;=Boshqaruv!$C$9,$J1947&lt;=Boshqaruv!$C$10,$K1947&lt;&gt;"",$K1947&lt;=Boshqaruv!$C$10),IF(COUNTIFS($B$4:$B1946,$B1947,$C$4:$C1946,$C1947,$J$4:$J1946,"&gt;="&amp;Boshqaruv!$C$9,$J$4:$J1946,"&lt;="&amp;Boshqaruv!$C$10,$K$4:$K1946,"&lt;&gt;",$K$4:$K1946,"&lt;="&amp;Boshqaruv!$C$10)=0,1,0),0)</f>
        <v>0</v>
      </c>
      <c r="S1947" s="28" t="n">
        <f aca="false">IF($P1947=1,IF(COUNTIFS($B$4:$B1946,$B1947,$C$4:$C1946,$C1947,$P$4:$P1946,1)=0,1,0),0)</f>
        <v>0</v>
      </c>
      <c r="T1947" s="12"/>
    </row>
    <row r="1948" customFormat="false" ht="15" hidden="false" customHeight="false" outlineLevel="0" collapsed="false">
      <c r="A1948" s="20" t="n">
        <v>1944</v>
      </c>
      <c r="B1948" s="12"/>
      <c r="C1948" s="13"/>
      <c r="D1948" s="24"/>
      <c r="E1948" s="12"/>
      <c r="F1948" s="12"/>
      <c r="G1948" s="25"/>
      <c r="H1948" s="25"/>
      <c r="I1948" s="25"/>
      <c r="J1948" s="13"/>
      <c r="K1948" s="13"/>
      <c r="L1948" s="25"/>
      <c r="M1948" s="14" t="str">
        <f aca="false">IF(OR($C1948="",$J1948=""),"",INT(($J1948-$C1948)/365.25))</f>
        <v/>
      </c>
      <c r="N1948" s="14" t="str">
        <f aca="false">IF($M1948="","",IF($M1948&lt;2,"Ha","Yo'q"))</f>
        <v/>
      </c>
      <c r="O1948" s="14" t="str">
        <f aca="false">IF($M1948="","",IF(AND($M1948&gt;=7,$M1948&lt;=17),"Ha","Yo'q"))</f>
        <v/>
      </c>
      <c r="P1948" s="14" t="str">
        <f aca="false">IF(AND($B1948&lt;&gt;"",$J1948&lt;&gt;"",$J1948&lt;=Boshqaruv!$C$10,OR($K1948="",$K1948&gt;Boshqaruv!$C$10),$L1948&lt;&gt;"Tibbiy qarshi ko'rsatma"),1,"")</f>
        <v/>
      </c>
      <c r="Q1948" s="28" t="n">
        <f aca="false">IF(AND($B1948&lt;&gt;"",$J1948&gt;=Boshqaruv!$C$9,$J1948&lt;=Boshqaruv!$C$10),IF(COUNTIFS($B$4:$B1947,$B1948,$C$4:$C1947,$C1948,$J$4:$J1947,"&gt;="&amp;Boshqaruv!$C$9,$J$4:$J1947,"&lt;="&amp;Boshqaruv!$C$10)=0,1,0),0)</f>
        <v>0</v>
      </c>
      <c r="R1948" s="28" t="n">
        <f aca="false">IF(AND($B1948&lt;&gt;"",$J1948&gt;=Boshqaruv!$C$9,$J1948&lt;=Boshqaruv!$C$10,$K1948&lt;&gt;"",$K1948&lt;=Boshqaruv!$C$10),IF(COUNTIFS($B$4:$B1947,$B1948,$C$4:$C1947,$C1948,$J$4:$J1947,"&gt;="&amp;Boshqaruv!$C$9,$J$4:$J1947,"&lt;="&amp;Boshqaruv!$C$10,$K$4:$K1947,"&lt;&gt;",$K$4:$K1947,"&lt;="&amp;Boshqaruv!$C$10)=0,1,0),0)</f>
        <v>0</v>
      </c>
      <c r="S1948" s="28" t="n">
        <f aca="false">IF($P1948=1,IF(COUNTIFS($B$4:$B1947,$B1948,$C$4:$C1947,$C1948,$P$4:$P1947,1)=0,1,0),0)</f>
        <v>0</v>
      </c>
      <c r="T1948" s="12"/>
    </row>
    <row r="1949" customFormat="false" ht="15" hidden="false" customHeight="false" outlineLevel="0" collapsed="false">
      <c r="A1949" s="20" t="n">
        <v>1945</v>
      </c>
      <c r="B1949" s="12"/>
      <c r="C1949" s="13"/>
      <c r="D1949" s="24"/>
      <c r="E1949" s="12"/>
      <c r="F1949" s="12"/>
      <c r="G1949" s="25"/>
      <c r="H1949" s="25"/>
      <c r="I1949" s="25"/>
      <c r="J1949" s="13"/>
      <c r="K1949" s="13"/>
      <c r="L1949" s="25"/>
      <c r="M1949" s="14" t="str">
        <f aca="false">IF(OR($C1949="",$J1949=""),"",INT(($J1949-$C1949)/365.25))</f>
        <v/>
      </c>
      <c r="N1949" s="14" t="str">
        <f aca="false">IF($M1949="","",IF($M1949&lt;2,"Ha","Yo'q"))</f>
        <v/>
      </c>
      <c r="O1949" s="14" t="str">
        <f aca="false">IF($M1949="","",IF(AND($M1949&gt;=7,$M1949&lt;=17),"Ha","Yo'q"))</f>
        <v/>
      </c>
      <c r="P1949" s="14" t="str">
        <f aca="false">IF(AND($B1949&lt;&gt;"",$J1949&lt;&gt;"",$J1949&lt;=Boshqaruv!$C$10,OR($K1949="",$K1949&gt;Boshqaruv!$C$10),$L1949&lt;&gt;"Tibbiy qarshi ko'rsatma"),1,"")</f>
        <v/>
      </c>
      <c r="Q1949" s="28" t="n">
        <f aca="false">IF(AND($B1949&lt;&gt;"",$J1949&gt;=Boshqaruv!$C$9,$J1949&lt;=Boshqaruv!$C$10),IF(COUNTIFS($B$4:$B1948,$B1949,$C$4:$C1948,$C1949,$J$4:$J1948,"&gt;="&amp;Boshqaruv!$C$9,$J$4:$J1948,"&lt;="&amp;Boshqaruv!$C$10)=0,1,0),0)</f>
        <v>0</v>
      </c>
      <c r="R1949" s="28" t="n">
        <f aca="false">IF(AND($B1949&lt;&gt;"",$J1949&gt;=Boshqaruv!$C$9,$J1949&lt;=Boshqaruv!$C$10,$K1949&lt;&gt;"",$K1949&lt;=Boshqaruv!$C$10),IF(COUNTIFS($B$4:$B1948,$B1949,$C$4:$C1948,$C1949,$J$4:$J1948,"&gt;="&amp;Boshqaruv!$C$9,$J$4:$J1948,"&lt;="&amp;Boshqaruv!$C$10,$K$4:$K1948,"&lt;&gt;",$K$4:$K1948,"&lt;="&amp;Boshqaruv!$C$10)=0,1,0),0)</f>
        <v>0</v>
      </c>
      <c r="S1949" s="28" t="n">
        <f aca="false">IF($P1949=1,IF(COUNTIFS($B$4:$B1948,$B1949,$C$4:$C1948,$C1949,$P$4:$P1948,1)=0,1,0),0)</f>
        <v>0</v>
      </c>
      <c r="T1949" s="12"/>
    </row>
    <row r="1950" customFormat="false" ht="15" hidden="false" customHeight="false" outlineLevel="0" collapsed="false">
      <c r="A1950" s="20" t="n">
        <v>1946</v>
      </c>
      <c r="B1950" s="12"/>
      <c r="C1950" s="13"/>
      <c r="D1950" s="24"/>
      <c r="E1950" s="12"/>
      <c r="F1950" s="12"/>
      <c r="G1950" s="25"/>
      <c r="H1950" s="25"/>
      <c r="I1950" s="25"/>
      <c r="J1950" s="13"/>
      <c r="K1950" s="13"/>
      <c r="L1950" s="25"/>
      <c r="M1950" s="14" t="str">
        <f aca="false">IF(OR($C1950="",$J1950=""),"",INT(($J1950-$C1950)/365.25))</f>
        <v/>
      </c>
      <c r="N1950" s="14" t="str">
        <f aca="false">IF($M1950="","",IF($M1950&lt;2,"Ha","Yo'q"))</f>
        <v/>
      </c>
      <c r="O1950" s="14" t="str">
        <f aca="false">IF($M1950="","",IF(AND($M1950&gt;=7,$M1950&lt;=17),"Ha","Yo'q"))</f>
        <v/>
      </c>
      <c r="P1950" s="14" t="str">
        <f aca="false">IF(AND($B1950&lt;&gt;"",$J1950&lt;&gt;"",$J1950&lt;=Boshqaruv!$C$10,OR($K1950="",$K1950&gt;Boshqaruv!$C$10),$L1950&lt;&gt;"Tibbiy qarshi ko'rsatma"),1,"")</f>
        <v/>
      </c>
      <c r="Q1950" s="28" t="n">
        <f aca="false">IF(AND($B1950&lt;&gt;"",$J1950&gt;=Boshqaruv!$C$9,$J1950&lt;=Boshqaruv!$C$10),IF(COUNTIFS($B$4:$B1949,$B1950,$C$4:$C1949,$C1950,$J$4:$J1949,"&gt;="&amp;Boshqaruv!$C$9,$J$4:$J1949,"&lt;="&amp;Boshqaruv!$C$10)=0,1,0),0)</f>
        <v>0</v>
      </c>
      <c r="R1950" s="28" t="n">
        <f aca="false">IF(AND($B1950&lt;&gt;"",$J1950&gt;=Boshqaruv!$C$9,$J1950&lt;=Boshqaruv!$C$10,$K1950&lt;&gt;"",$K1950&lt;=Boshqaruv!$C$10),IF(COUNTIFS($B$4:$B1949,$B1950,$C$4:$C1949,$C1950,$J$4:$J1949,"&gt;="&amp;Boshqaruv!$C$9,$J$4:$J1949,"&lt;="&amp;Boshqaruv!$C$10,$K$4:$K1949,"&lt;&gt;",$K$4:$K1949,"&lt;="&amp;Boshqaruv!$C$10)=0,1,0),0)</f>
        <v>0</v>
      </c>
      <c r="S1950" s="28" t="n">
        <f aca="false">IF($P1950=1,IF(COUNTIFS($B$4:$B1949,$B1950,$C$4:$C1949,$C1950,$P$4:$P1949,1)=0,1,0),0)</f>
        <v>0</v>
      </c>
      <c r="T1950" s="12"/>
    </row>
    <row r="1951" customFormat="false" ht="15" hidden="false" customHeight="false" outlineLevel="0" collapsed="false">
      <c r="A1951" s="20" t="n">
        <v>1947</v>
      </c>
      <c r="B1951" s="12"/>
      <c r="C1951" s="13"/>
      <c r="D1951" s="24"/>
      <c r="E1951" s="12"/>
      <c r="F1951" s="12"/>
      <c r="G1951" s="25"/>
      <c r="H1951" s="25"/>
      <c r="I1951" s="25"/>
      <c r="J1951" s="13"/>
      <c r="K1951" s="13"/>
      <c r="L1951" s="25"/>
      <c r="M1951" s="14" t="str">
        <f aca="false">IF(OR($C1951="",$J1951=""),"",INT(($J1951-$C1951)/365.25))</f>
        <v/>
      </c>
      <c r="N1951" s="14" t="str">
        <f aca="false">IF($M1951="","",IF($M1951&lt;2,"Ha","Yo'q"))</f>
        <v/>
      </c>
      <c r="O1951" s="14" t="str">
        <f aca="false">IF($M1951="","",IF(AND($M1951&gt;=7,$M1951&lt;=17),"Ha","Yo'q"))</f>
        <v/>
      </c>
      <c r="P1951" s="14" t="str">
        <f aca="false">IF(AND($B1951&lt;&gt;"",$J1951&lt;&gt;"",$J1951&lt;=Boshqaruv!$C$10,OR($K1951="",$K1951&gt;Boshqaruv!$C$10),$L1951&lt;&gt;"Tibbiy qarshi ko'rsatma"),1,"")</f>
        <v/>
      </c>
      <c r="Q1951" s="28" t="n">
        <f aca="false">IF(AND($B1951&lt;&gt;"",$J1951&gt;=Boshqaruv!$C$9,$J1951&lt;=Boshqaruv!$C$10),IF(COUNTIFS($B$4:$B1950,$B1951,$C$4:$C1950,$C1951,$J$4:$J1950,"&gt;="&amp;Boshqaruv!$C$9,$J$4:$J1950,"&lt;="&amp;Boshqaruv!$C$10)=0,1,0),0)</f>
        <v>0</v>
      </c>
      <c r="R1951" s="28" t="n">
        <f aca="false">IF(AND($B1951&lt;&gt;"",$J1951&gt;=Boshqaruv!$C$9,$J1951&lt;=Boshqaruv!$C$10,$K1951&lt;&gt;"",$K1951&lt;=Boshqaruv!$C$10),IF(COUNTIFS($B$4:$B1950,$B1951,$C$4:$C1950,$C1951,$J$4:$J1950,"&gt;="&amp;Boshqaruv!$C$9,$J$4:$J1950,"&lt;="&amp;Boshqaruv!$C$10,$K$4:$K1950,"&lt;&gt;",$K$4:$K1950,"&lt;="&amp;Boshqaruv!$C$10)=0,1,0),0)</f>
        <v>0</v>
      </c>
      <c r="S1951" s="28" t="n">
        <f aca="false">IF($P1951=1,IF(COUNTIFS($B$4:$B1950,$B1951,$C$4:$C1950,$C1951,$P$4:$P1950,1)=0,1,0),0)</f>
        <v>0</v>
      </c>
      <c r="T1951" s="12"/>
    </row>
    <row r="1952" customFormat="false" ht="15" hidden="false" customHeight="false" outlineLevel="0" collapsed="false">
      <c r="A1952" s="20" t="n">
        <v>1948</v>
      </c>
      <c r="B1952" s="12"/>
      <c r="C1952" s="13"/>
      <c r="D1952" s="24"/>
      <c r="E1952" s="12"/>
      <c r="F1952" s="12"/>
      <c r="G1952" s="25"/>
      <c r="H1952" s="25"/>
      <c r="I1952" s="25"/>
      <c r="J1952" s="13"/>
      <c r="K1952" s="13"/>
      <c r="L1952" s="25"/>
      <c r="M1952" s="14" t="str">
        <f aca="false">IF(OR($C1952="",$J1952=""),"",INT(($J1952-$C1952)/365.25))</f>
        <v/>
      </c>
      <c r="N1952" s="14" t="str">
        <f aca="false">IF($M1952="","",IF($M1952&lt;2,"Ha","Yo'q"))</f>
        <v/>
      </c>
      <c r="O1952" s="14" t="str">
        <f aca="false">IF($M1952="","",IF(AND($M1952&gt;=7,$M1952&lt;=17),"Ha","Yo'q"))</f>
        <v/>
      </c>
      <c r="P1952" s="14" t="str">
        <f aca="false">IF(AND($B1952&lt;&gt;"",$J1952&lt;&gt;"",$J1952&lt;=Boshqaruv!$C$10,OR($K1952="",$K1952&gt;Boshqaruv!$C$10),$L1952&lt;&gt;"Tibbiy qarshi ko'rsatma"),1,"")</f>
        <v/>
      </c>
      <c r="Q1952" s="28" t="n">
        <f aca="false">IF(AND($B1952&lt;&gt;"",$J1952&gt;=Boshqaruv!$C$9,$J1952&lt;=Boshqaruv!$C$10),IF(COUNTIFS($B$4:$B1951,$B1952,$C$4:$C1951,$C1952,$J$4:$J1951,"&gt;="&amp;Boshqaruv!$C$9,$J$4:$J1951,"&lt;="&amp;Boshqaruv!$C$10)=0,1,0),0)</f>
        <v>0</v>
      </c>
      <c r="R1952" s="28" t="n">
        <f aca="false">IF(AND($B1952&lt;&gt;"",$J1952&gt;=Boshqaruv!$C$9,$J1952&lt;=Boshqaruv!$C$10,$K1952&lt;&gt;"",$K1952&lt;=Boshqaruv!$C$10),IF(COUNTIFS($B$4:$B1951,$B1952,$C$4:$C1951,$C1952,$J$4:$J1951,"&gt;="&amp;Boshqaruv!$C$9,$J$4:$J1951,"&lt;="&amp;Boshqaruv!$C$10,$K$4:$K1951,"&lt;&gt;",$K$4:$K1951,"&lt;="&amp;Boshqaruv!$C$10)=0,1,0),0)</f>
        <v>0</v>
      </c>
      <c r="S1952" s="28" t="n">
        <f aca="false">IF($P1952=1,IF(COUNTIFS($B$4:$B1951,$B1952,$C$4:$C1951,$C1952,$P$4:$P1951,1)=0,1,0),0)</f>
        <v>0</v>
      </c>
      <c r="T1952" s="12"/>
    </row>
    <row r="1953" customFormat="false" ht="15" hidden="false" customHeight="false" outlineLevel="0" collapsed="false">
      <c r="A1953" s="20" t="n">
        <v>1949</v>
      </c>
      <c r="B1953" s="12"/>
      <c r="C1953" s="13"/>
      <c r="D1953" s="24"/>
      <c r="E1953" s="12"/>
      <c r="F1953" s="12"/>
      <c r="G1953" s="25"/>
      <c r="H1953" s="25"/>
      <c r="I1953" s="25"/>
      <c r="J1953" s="13"/>
      <c r="K1953" s="13"/>
      <c r="L1953" s="25"/>
      <c r="M1953" s="14" t="str">
        <f aca="false">IF(OR($C1953="",$J1953=""),"",INT(($J1953-$C1953)/365.25))</f>
        <v/>
      </c>
      <c r="N1953" s="14" t="str">
        <f aca="false">IF($M1953="","",IF($M1953&lt;2,"Ha","Yo'q"))</f>
        <v/>
      </c>
      <c r="O1953" s="14" t="str">
        <f aca="false">IF($M1953="","",IF(AND($M1953&gt;=7,$M1953&lt;=17),"Ha","Yo'q"))</f>
        <v/>
      </c>
      <c r="P1953" s="14" t="str">
        <f aca="false">IF(AND($B1953&lt;&gt;"",$J1953&lt;&gt;"",$J1953&lt;=Boshqaruv!$C$10,OR($K1953="",$K1953&gt;Boshqaruv!$C$10),$L1953&lt;&gt;"Tibbiy qarshi ko'rsatma"),1,"")</f>
        <v/>
      </c>
      <c r="Q1953" s="28" t="n">
        <f aca="false">IF(AND($B1953&lt;&gt;"",$J1953&gt;=Boshqaruv!$C$9,$J1953&lt;=Boshqaruv!$C$10),IF(COUNTIFS($B$4:$B1952,$B1953,$C$4:$C1952,$C1953,$J$4:$J1952,"&gt;="&amp;Boshqaruv!$C$9,$J$4:$J1952,"&lt;="&amp;Boshqaruv!$C$10)=0,1,0),0)</f>
        <v>0</v>
      </c>
      <c r="R1953" s="28" t="n">
        <f aca="false">IF(AND($B1953&lt;&gt;"",$J1953&gt;=Boshqaruv!$C$9,$J1953&lt;=Boshqaruv!$C$10,$K1953&lt;&gt;"",$K1953&lt;=Boshqaruv!$C$10),IF(COUNTIFS($B$4:$B1952,$B1953,$C$4:$C1952,$C1953,$J$4:$J1952,"&gt;="&amp;Boshqaruv!$C$9,$J$4:$J1952,"&lt;="&amp;Boshqaruv!$C$10,$K$4:$K1952,"&lt;&gt;",$K$4:$K1952,"&lt;="&amp;Boshqaruv!$C$10)=0,1,0),0)</f>
        <v>0</v>
      </c>
      <c r="S1953" s="28" t="n">
        <f aca="false">IF($P1953=1,IF(COUNTIFS($B$4:$B1952,$B1953,$C$4:$C1952,$C1953,$P$4:$P1952,1)=0,1,0),0)</f>
        <v>0</v>
      </c>
      <c r="T1953" s="12"/>
    </row>
    <row r="1954" customFormat="false" ht="15" hidden="false" customHeight="false" outlineLevel="0" collapsed="false">
      <c r="A1954" s="20" t="n">
        <v>1950</v>
      </c>
      <c r="B1954" s="12"/>
      <c r="C1954" s="13"/>
      <c r="D1954" s="24"/>
      <c r="E1954" s="12"/>
      <c r="F1954" s="12"/>
      <c r="G1954" s="25"/>
      <c r="H1954" s="25"/>
      <c r="I1954" s="25"/>
      <c r="J1954" s="13"/>
      <c r="K1954" s="13"/>
      <c r="L1954" s="25"/>
      <c r="M1954" s="14" t="str">
        <f aca="false">IF(OR($C1954="",$J1954=""),"",INT(($J1954-$C1954)/365.25))</f>
        <v/>
      </c>
      <c r="N1954" s="14" t="str">
        <f aca="false">IF($M1954="","",IF($M1954&lt;2,"Ha","Yo'q"))</f>
        <v/>
      </c>
      <c r="O1954" s="14" t="str">
        <f aca="false">IF($M1954="","",IF(AND($M1954&gt;=7,$M1954&lt;=17),"Ha","Yo'q"))</f>
        <v/>
      </c>
      <c r="P1954" s="14" t="str">
        <f aca="false">IF(AND($B1954&lt;&gt;"",$J1954&lt;&gt;"",$J1954&lt;=Boshqaruv!$C$10,OR($K1954="",$K1954&gt;Boshqaruv!$C$10),$L1954&lt;&gt;"Tibbiy qarshi ko'rsatma"),1,"")</f>
        <v/>
      </c>
      <c r="Q1954" s="28" t="n">
        <f aca="false">IF(AND($B1954&lt;&gt;"",$J1954&gt;=Boshqaruv!$C$9,$J1954&lt;=Boshqaruv!$C$10),IF(COUNTIFS($B$4:$B1953,$B1954,$C$4:$C1953,$C1954,$J$4:$J1953,"&gt;="&amp;Boshqaruv!$C$9,$J$4:$J1953,"&lt;="&amp;Boshqaruv!$C$10)=0,1,0),0)</f>
        <v>0</v>
      </c>
      <c r="R1954" s="28" t="n">
        <f aca="false">IF(AND($B1954&lt;&gt;"",$J1954&gt;=Boshqaruv!$C$9,$J1954&lt;=Boshqaruv!$C$10,$K1954&lt;&gt;"",$K1954&lt;=Boshqaruv!$C$10),IF(COUNTIFS($B$4:$B1953,$B1954,$C$4:$C1953,$C1954,$J$4:$J1953,"&gt;="&amp;Boshqaruv!$C$9,$J$4:$J1953,"&lt;="&amp;Boshqaruv!$C$10,$K$4:$K1953,"&lt;&gt;",$K$4:$K1953,"&lt;="&amp;Boshqaruv!$C$10)=0,1,0),0)</f>
        <v>0</v>
      </c>
      <c r="S1954" s="28" t="n">
        <f aca="false">IF($P1954=1,IF(COUNTIFS($B$4:$B1953,$B1954,$C$4:$C1953,$C1954,$P$4:$P1953,1)=0,1,0),0)</f>
        <v>0</v>
      </c>
      <c r="T1954" s="12"/>
    </row>
    <row r="1955" customFormat="false" ht="15" hidden="false" customHeight="false" outlineLevel="0" collapsed="false">
      <c r="A1955" s="20" t="n">
        <v>1951</v>
      </c>
      <c r="B1955" s="12"/>
      <c r="C1955" s="13"/>
      <c r="D1955" s="24"/>
      <c r="E1955" s="12"/>
      <c r="F1955" s="12"/>
      <c r="G1955" s="25"/>
      <c r="H1955" s="25"/>
      <c r="I1955" s="25"/>
      <c r="J1955" s="13"/>
      <c r="K1955" s="13"/>
      <c r="L1955" s="25"/>
      <c r="M1955" s="14" t="str">
        <f aca="false">IF(OR($C1955="",$J1955=""),"",INT(($J1955-$C1955)/365.25))</f>
        <v/>
      </c>
      <c r="N1955" s="14" t="str">
        <f aca="false">IF($M1955="","",IF($M1955&lt;2,"Ha","Yo'q"))</f>
        <v/>
      </c>
      <c r="O1955" s="14" t="str">
        <f aca="false">IF($M1955="","",IF(AND($M1955&gt;=7,$M1955&lt;=17),"Ha","Yo'q"))</f>
        <v/>
      </c>
      <c r="P1955" s="14" t="str">
        <f aca="false">IF(AND($B1955&lt;&gt;"",$J1955&lt;&gt;"",$J1955&lt;=Boshqaruv!$C$10,OR($K1955="",$K1955&gt;Boshqaruv!$C$10),$L1955&lt;&gt;"Tibbiy qarshi ko'rsatma"),1,"")</f>
        <v/>
      </c>
      <c r="Q1955" s="28" t="n">
        <f aca="false">IF(AND($B1955&lt;&gt;"",$J1955&gt;=Boshqaruv!$C$9,$J1955&lt;=Boshqaruv!$C$10),IF(COUNTIFS($B$4:$B1954,$B1955,$C$4:$C1954,$C1955,$J$4:$J1954,"&gt;="&amp;Boshqaruv!$C$9,$J$4:$J1954,"&lt;="&amp;Boshqaruv!$C$10)=0,1,0),0)</f>
        <v>0</v>
      </c>
      <c r="R1955" s="28" t="n">
        <f aca="false">IF(AND($B1955&lt;&gt;"",$J1955&gt;=Boshqaruv!$C$9,$J1955&lt;=Boshqaruv!$C$10,$K1955&lt;&gt;"",$K1955&lt;=Boshqaruv!$C$10),IF(COUNTIFS($B$4:$B1954,$B1955,$C$4:$C1954,$C1955,$J$4:$J1954,"&gt;="&amp;Boshqaruv!$C$9,$J$4:$J1954,"&lt;="&amp;Boshqaruv!$C$10,$K$4:$K1954,"&lt;&gt;",$K$4:$K1954,"&lt;="&amp;Boshqaruv!$C$10)=0,1,0),0)</f>
        <v>0</v>
      </c>
      <c r="S1955" s="28" t="n">
        <f aca="false">IF($P1955=1,IF(COUNTIFS($B$4:$B1954,$B1955,$C$4:$C1954,$C1955,$P$4:$P1954,1)=0,1,0),0)</f>
        <v>0</v>
      </c>
      <c r="T1955" s="12"/>
    </row>
    <row r="1956" customFormat="false" ht="15" hidden="false" customHeight="false" outlineLevel="0" collapsed="false">
      <c r="A1956" s="20" t="n">
        <v>1952</v>
      </c>
      <c r="B1956" s="12"/>
      <c r="C1956" s="13"/>
      <c r="D1956" s="24"/>
      <c r="E1956" s="12"/>
      <c r="F1956" s="12"/>
      <c r="G1956" s="25"/>
      <c r="H1956" s="25"/>
      <c r="I1956" s="25"/>
      <c r="J1956" s="13"/>
      <c r="K1956" s="13"/>
      <c r="L1956" s="25"/>
      <c r="M1956" s="14" t="str">
        <f aca="false">IF(OR($C1956="",$J1956=""),"",INT(($J1956-$C1956)/365.25))</f>
        <v/>
      </c>
      <c r="N1956" s="14" t="str">
        <f aca="false">IF($M1956="","",IF($M1956&lt;2,"Ha","Yo'q"))</f>
        <v/>
      </c>
      <c r="O1956" s="14" t="str">
        <f aca="false">IF($M1956="","",IF(AND($M1956&gt;=7,$M1956&lt;=17),"Ha","Yo'q"))</f>
        <v/>
      </c>
      <c r="P1956" s="14" t="str">
        <f aca="false">IF(AND($B1956&lt;&gt;"",$J1956&lt;&gt;"",$J1956&lt;=Boshqaruv!$C$10,OR($K1956="",$K1956&gt;Boshqaruv!$C$10),$L1956&lt;&gt;"Tibbiy qarshi ko'rsatma"),1,"")</f>
        <v/>
      </c>
      <c r="Q1956" s="28" t="n">
        <f aca="false">IF(AND($B1956&lt;&gt;"",$J1956&gt;=Boshqaruv!$C$9,$J1956&lt;=Boshqaruv!$C$10),IF(COUNTIFS($B$4:$B1955,$B1956,$C$4:$C1955,$C1956,$J$4:$J1955,"&gt;="&amp;Boshqaruv!$C$9,$J$4:$J1955,"&lt;="&amp;Boshqaruv!$C$10)=0,1,0),0)</f>
        <v>0</v>
      </c>
      <c r="R1956" s="28" t="n">
        <f aca="false">IF(AND($B1956&lt;&gt;"",$J1956&gt;=Boshqaruv!$C$9,$J1956&lt;=Boshqaruv!$C$10,$K1956&lt;&gt;"",$K1956&lt;=Boshqaruv!$C$10),IF(COUNTIFS($B$4:$B1955,$B1956,$C$4:$C1955,$C1956,$J$4:$J1955,"&gt;="&amp;Boshqaruv!$C$9,$J$4:$J1955,"&lt;="&amp;Boshqaruv!$C$10,$K$4:$K1955,"&lt;&gt;",$K$4:$K1955,"&lt;="&amp;Boshqaruv!$C$10)=0,1,0),0)</f>
        <v>0</v>
      </c>
      <c r="S1956" s="28" t="n">
        <f aca="false">IF($P1956=1,IF(COUNTIFS($B$4:$B1955,$B1956,$C$4:$C1955,$C1956,$P$4:$P1955,1)=0,1,0),0)</f>
        <v>0</v>
      </c>
      <c r="T1956" s="12"/>
    </row>
    <row r="1957" customFormat="false" ht="15" hidden="false" customHeight="false" outlineLevel="0" collapsed="false">
      <c r="A1957" s="20" t="n">
        <v>1953</v>
      </c>
      <c r="B1957" s="12"/>
      <c r="C1957" s="13"/>
      <c r="D1957" s="24"/>
      <c r="E1957" s="12"/>
      <c r="F1957" s="12"/>
      <c r="G1957" s="25"/>
      <c r="H1957" s="25"/>
      <c r="I1957" s="25"/>
      <c r="J1957" s="13"/>
      <c r="K1957" s="13"/>
      <c r="L1957" s="25"/>
      <c r="M1957" s="14" t="str">
        <f aca="false">IF(OR($C1957="",$J1957=""),"",INT(($J1957-$C1957)/365.25))</f>
        <v/>
      </c>
      <c r="N1957" s="14" t="str">
        <f aca="false">IF($M1957="","",IF($M1957&lt;2,"Ha","Yo'q"))</f>
        <v/>
      </c>
      <c r="O1957" s="14" t="str">
        <f aca="false">IF($M1957="","",IF(AND($M1957&gt;=7,$M1957&lt;=17),"Ha","Yo'q"))</f>
        <v/>
      </c>
      <c r="P1957" s="14" t="str">
        <f aca="false">IF(AND($B1957&lt;&gt;"",$J1957&lt;&gt;"",$J1957&lt;=Boshqaruv!$C$10,OR($K1957="",$K1957&gt;Boshqaruv!$C$10),$L1957&lt;&gt;"Tibbiy qarshi ko'rsatma"),1,"")</f>
        <v/>
      </c>
      <c r="Q1957" s="28" t="n">
        <f aca="false">IF(AND($B1957&lt;&gt;"",$J1957&gt;=Boshqaruv!$C$9,$J1957&lt;=Boshqaruv!$C$10),IF(COUNTIFS($B$4:$B1956,$B1957,$C$4:$C1956,$C1957,$J$4:$J1956,"&gt;="&amp;Boshqaruv!$C$9,$J$4:$J1956,"&lt;="&amp;Boshqaruv!$C$10)=0,1,0),0)</f>
        <v>0</v>
      </c>
      <c r="R1957" s="28" t="n">
        <f aca="false">IF(AND($B1957&lt;&gt;"",$J1957&gt;=Boshqaruv!$C$9,$J1957&lt;=Boshqaruv!$C$10,$K1957&lt;&gt;"",$K1957&lt;=Boshqaruv!$C$10),IF(COUNTIFS($B$4:$B1956,$B1957,$C$4:$C1956,$C1957,$J$4:$J1956,"&gt;="&amp;Boshqaruv!$C$9,$J$4:$J1956,"&lt;="&amp;Boshqaruv!$C$10,$K$4:$K1956,"&lt;&gt;",$K$4:$K1956,"&lt;="&amp;Boshqaruv!$C$10)=0,1,0),0)</f>
        <v>0</v>
      </c>
      <c r="S1957" s="28" t="n">
        <f aca="false">IF($P1957=1,IF(COUNTIFS($B$4:$B1956,$B1957,$C$4:$C1956,$C1957,$P$4:$P1956,1)=0,1,0),0)</f>
        <v>0</v>
      </c>
      <c r="T1957" s="12"/>
    </row>
    <row r="1958" customFormat="false" ht="15" hidden="false" customHeight="false" outlineLevel="0" collapsed="false">
      <c r="A1958" s="20" t="n">
        <v>1954</v>
      </c>
      <c r="B1958" s="12"/>
      <c r="C1958" s="13"/>
      <c r="D1958" s="24"/>
      <c r="E1958" s="12"/>
      <c r="F1958" s="12"/>
      <c r="G1958" s="25"/>
      <c r="H1958" s="25"/>
      <c r="I1958" s="25"/>
      <c r="J1958" s="13"/>
      <c r="K1958" s="13"/>
      <c r="L1958" s="25"/>
      <c r="M1958" s="14" t="str">
        <f aca="false">IF(OR($C1958="",$J1958=""),"",INT(($J1958-$C1958)/365.25))</f>
        <v/>
      </c>
      <c r="N1958" s="14" t="str">
        <f aca="false">IF($M1958="","",IF($M1958&lt;2,"Ha","Yo'q"))</f>
        <v/>
      </c>
      <c r="O1958" s="14" t="str">
        <f aca="false">IF($M1958="","",IF(AND($M1958&gt;=7,$M1958&lt;=17),"Ha","Yo'q"))</f>
        <v/>
      </c>
      <c r="P1958" s="14" t="str">
        <f aca="false">IF(AND($B1958&lt;&gt;"",$J1958&lt;&gt;"",$J1958&lt;=Boshqaruv!$C$10,OR($K1958="",$K1958&gt;Boshqaruv!$C$10),$L1958&lt;&gt;"Tibbiy qarshi ko'rsatma"),1,"")</f>
        <v/>
      </c>
      <c r="Q1958" s="28" t="n">
        <f aca="false">IF(AND($B1958&lt;&gt;"",$J1958&gt;=Boshqaruv!$C$9,$J1958&lt;=Boshqaruv!$C$10),IF(COUNTIFS($B$4:$B1957,$B1958,$C$4:$C1957,$C1958,$J$4:$J1957,"&gt;="&amp;Boshqaruv!$C$9,$J$4:$J1957,"&lt;="&amp;Boshqaruv!$C$10)=0,1,0),0)</f>
        <v>0</v>
      </c>
      <c r="R1958" s="28" t="n">
        <f aca="false">IF(AND($B1958&lt;&gt;"",$J1958&gt;=Boshqaruv!$C$9,$J1958&lt;=Boshqaruv!$C$10,$K1958&lt;&gt;"",$K1958&lt;=Boshqaruv!$C$10),IF(COUNTIFS($B$4:$B1957,$B1958,$C$4:$C1957,$C1958,$J$4:$J1957,"&gt;="&amp;Boshqaruv!$C$9,$J$4:$J1957,"&lt;="&amp;Boshqaruv!$C$10,$K$4:$K1957,"&lt;&gt;",$K$4:$K1957,"&lt;="&amp;Boshqaruv!$C$10)=0,1,0),0)</f>
        <v>0</v>
      </c>
      <c r="S1958" s="28" t="n">
        <f aca="false">IF($P1958=1,IF(COUNTIFS($B$4:$B1957,$B1958,$C$4:$C1957,$C1958,$P$4:$P1957,1)=0,1,0),0)</f>
        <v>0</v>
      </c>
      <c r="T1958" s="12"/>
    </row>
    <row r="1959" customFormat="false" ht="15" hidden="false" customHeight="false" outlineLevel="0" collapsed="false">
      <c r="A1959" s="20" t="n">
        <v>1955</v>
      </c>
      <c r="B1959" s="12"/>
      <c r="C1959" s="13"/>
      <c r="D1959" s="24"/>
      <c r="E1959" s="12"/>
      <c r="F1959" s="12"/>
      <c r="G1959" s="25"/>
      <c r="H1959" s="25"/>
      <c r="I1959" s="25"/>
      <c r="J1959" s="13"/>
      <c r="K1959" s="13"/>
      <c r="L1959" s="25"/>
      <c r="M1959" s="14" t="str">
        <f aca="false">IF(OR($C1959="",$J1959=""),"",INT(($J1959-$C1959)/365.25))</f>
        <v/>
      </c>
      <c r="N1959" s="14" t="str">
        <f aca="false">IF($M1959="","",IF($M1959&lt;2,"Ha","Yo'q"))</f>
        <v/>
      </c>
      <c r="O1959" s="14" t="str">
        <f aca="false">IF($M1959="","",IF(AND($M1959&gt;=7,$M1959&lt;=17),"Ha","Yo'q"))</f>
        <v/>
      </c>
      <c r="P1959" s="14" t="str">
        <f aca="false">IF(AND($B1959&lt;&gt;"",$J1959&lt;&gt;"",$J1959&lt;=Boshqaruv!$C$10,OR($K1959="",$K1959&gt;Boshqaruv!$C$10),$L1959&lt;&gt;"Tibbiy qarshi ko'rsatma"),1,"")</f>
        <v/>
      </c>
      <c r="Q1959" s="28" t="n">
        <f aca="false">IF(AND($B1959&lt;&gt;"",$J1959&gt;=Boshqaruv!$C$9,$J1959&lt;=Boshqaruv!$C$10),IF(COUNTIFS($B$4:$B1958,$B1959,$C$4:$C1958,$C1959,$J$4:$J1958,"&gt;="&amp;Boshqaruv!$C$9,$J$4:$J1958,"&lt;="&amp;Boshqaruv!$C$10)=0,1,0),0)</f>
        <v>0</v>
      </c>
      <c r="R1959" s="28" t="n">
        <f aca="false">IF(AND($B1959&lt;&gt;"",$J1959&gt;=Boshqaruv!$C$9,$J1959&lt;=Boshqaruv!$C$10,$K1959&lt;&gt;"",$K1959&lt;=Boshqaruv!$C$10),IF(COUNTIFS($B$4:$B1958,$B1959,$C$4:$C1958,$C1959,$J$4:$J1958,"&gt;="&amp;Boshqaruv!$C$9,$J$4:$J1958,"&lt;="&amp;Boshqaruv!$C$10,$K$4:$K1958,"&lt;&gt;",$K$4:$K1958,"&lt;="&amp;Boshqaruv!$C$10)=0,1,0),0)</f>
        <v>0</v>
      </c>
      <c r="S1959" s="28" t="n">
        <f aca="false">IF($P1959=1,IF(COUNTIFS($B$4:$B1958,$B1959,$C$4:$C1958,$C1959,$P$4:$P1958,1)=0,1,0),0)</f>
        <v>0</v>
      </c>
      <c r="T1959" s="12"/>
    </row>
    <row r="1960" customFormat="false" ht="15" hidden="false" customHeight="false" outlineLevel="0" collapsed="false">
      <c r="A1960" s="20" t="n">
        <v>1956</v>
      </c>
      <c r="B1960" s="12"/>
      <c r="C1960" s="13"/>
      <c r="D1960" s="24"/>
      <c r="E1960" s="12"/>
      <c r="F1960" s="12"/>
      <c r="G1960" s="25"/>
      <c r="H1960" s="25"/>
      <c r="I1960" s="25"/>
      <c r="J1960" s="13"/>
      <c r="K1960" s="13"/>
      <c r="L1960" s="25"/>
      <c r="M1960" s="14" t="str">
        <f aca="false">IF(OR($C1960="",$J1960=""),"",INT(($J1960-$C1960)/365.25))</f>
        <v/>
      </c>
      <c r="N1960" s="14" t="str">
        <f aca="false">IF($M1960="","",IF($M1960&lt;2,"Ha","Yo'q"))</f>
        <v/>
      </c>
      <c r="O1960" s="14" t="str">
        <f aca="false">IF($M1960="","",IF(AND($M1960&gt;=7,$M1960&lt;=17),"Ha","Yo'q"))</f>
        <v/>
      </c>
      <c r="P1960" s="14" t="str">
        <f aca="false">IF(AND($B1960&lt;&gt;"",$J1960&lt;&gt;"",$J1960&lt;=Boshqaruv!$C$10,OR($K1960="",$K1960&gt;Boshqaruv!$C$10),$L1960&lt;&gt;"Tibbiy qarshi ko'rsatma"),1,"")</f>
        <v/>
      </c>
      <c r="Q1960" s="28" t="n">
        <f aca="false">IF(AND($B1960&lt;&gt;"",$J1960&gt;=Boshqaruv!$C$9,$J1960&lt;=Boshqaruv!$C$10),IF(COUNTIFS($B$4:$B1959,$B1960,$C$4:$C1959,$C1960,$J$4:$J1959,"&gt;="&amp;Boshqaruv!$C$9,$J$4:$J1959,"&lt;="&amp;Boshqaruv!$C$10)=0,1,0),0)</f>
        <v>0</v>
      </c>
      <c r="R1960" s="28" t="n">
        <f aca="false">IF(AND($B1960&lt;&gt;"",$J1960&gt;=Boshqaruv!$C$9,$J1960&lt;=Boshqaruv!$C$10,$K1960&lt;&gt;"",$K1960&lt;=Boshqaruv!$C$10),IF(COUNTIFS($B$4:$B1959,$B1960,$C$4:$C1959,$C1960,$J$4:$J1959,"&gt;="&amp;Boshqaruv!$C$9,$J$4:$J1959,"&lt;="&amp;Boshqaruv!$C$10,$K$4:$K1959,"&lt;&gt;",$K$4:$K1959,"&lt;="&amp;Boshqaruv!$C$10)=0,1,0),0)</f>
        <v>0</v>
      </c>
      <c r="S1960" s="28" t="n">
        <f aca="false">IF($P1960=1,IF(COUNTIFS($B$4:$B1959,$B1960,$C$4:$C1959,$C1960,$P$4:$P1959,1)=0,1,0),0)</f>
        <v>0</v>
      </c>
      <c r="T1960" s="12"/>
    </row>
    <row r="1961" customFormat="false" ht="15" hidden="false" customHeight="false" outlineLevel="0" collapsed="false">
      <c r="A1961" s="20" t="n">
        <v>1957</v>
      </c>
      <c r="B1961" s="12"/>
      <c r="C1961" s="13"/>
      <c r="D1961" s="24"/>
      <c r="E1961" s="12"/>
      <c r="F1961" s="12"/>
      <c r="G1961" s="25"/>
      <c r="H1961" s="25"/>
      <c r="I1961" s="25"/>
      <c r="J1961" s="13"/>
      <c r="K1961" s="13"/>
      <c r="L1961" s="25"/>
      <c r="M1961" s="14" t="str">
        <f aca="false">IF(OR($C1961="",$J1961=""),"",INT(($J1961-$C1961)/365.25))</f>
        <v/>
      </c>
      <c r="N1961" s="14" t="str">
        <f aca="false">IF($M1961="","",IF($M1961&lt;2,"Ha","Yo'q"))</f>
        <v/>
      </c>
      <c r="O1961" s="14" t="str">
        <f aca="false">IF($M1961="","",IF(AND($M1961&gt;=7,$M1961&lt;=17),"Ha","Yo'q"))</f>
        <v/>
      </c>
      <c r="P1961" s="14" t="str">
        <f aca="false">IF(AND($B1961&lt;&gt;"",$J1961&lt;&gt;"",$J1961&lt;=Boshqaruv!$C$10,OR($K1961="",$K1961&gt;Boshqaruv!$C$10),$L1961&lt;&gt;"Tibbiy qarshi ko'rsatma"),1,"")</f>
        <v/>
      </c>
      <c r="Q1961" s="28" t="n">
        <f aca="false">IF(AND($B1961&lt;&gt;"",$J1961&gt;=Boshqaruv!$C$9,$J1961&lt;=Boshqaruv!$C$10),IF(COUNTIFS($B$4:$B1960,$B1961,$C$4:$C1960,$C1961,$J$4:$J1960,"&gt;="&amp;Boshqaruv!$C$9,$J$4:$J1960,"&lt;="&amp;Boshqaruv!$C$10)=0,1,0),0)</f>
        <v>0</v>
      </c>
      <c r="R1961" s="28" t="n">
        <f aca="false">IF(AND($B1961&lt;&gt;"",$J1961&gt;=Boshqaruv!$C$9,$J1961&lt;=Boshqaruv!$C$10,$K1961&lt;&gt;"",$K1961&lt;=Boshqaruv!$C$10),IF(COUNTIFS($B$4:$B1960,$B1961,$C$4:$C1960,$C1961,$J$4:$J1960,"&gt;="&amp;Boshqaruv!$C$9,$J$4:$J1960,"&lt;="&amp;Boshqaruv!$C$10,$K$4:$K1960,"&lt;&gt;",$K$4:$K1960,"&lt;="&amp;Boshqaruv!$C$10)=0,1,0),0)</f>
        <v>0</v>
      </c>
      <c r="S1961" s="28" t="n">
        <f aca="false">IF($P1961=1,IF(COUNTIFS($B$4:$B1960,$B1961,$C$4:$C1960,$C1961,$P$4:$P1960,1)=0,1,0),0)</f>
        <v>0</v>
      </c>
      <c r="T1961" s="12"/>
    </row>
    <row r="1962" customFormat="false" ht="15" hidden="false" customHeight="false" outlineLevel="0" collapsed="false">
      <c r="A1962" s="20" t="n">
        <v>1958</v>
      </c>
      <c r="B1962" s="12"/>
      <c r="C1962" s="13"/>
      <c r="D1962" s="24"/>
      <c r="E1962" s="12"/>
      <c r="F1962" s="12"/>
      <c r="G1962" s="25"/>
      <c r="H1962" s="25"/>
      <c r="I1962" s="25"/>
      <c r="J1962" s="13"/>
      <c r="K1962" s="13"/>
      <c r="L1962" s="25"/>
      <c r="M1962" s="14" t="str">
        <f aca="false">IF(OR($C1962="",$J1962=""),"",INT(($J1962-$C1962)/365.25))</f>
        <v/>
      </c>
      <c r="N1962" s="14" t="str">
        <f aca="false">IF($M1962="","",IF($M1962&lt;2,"Ha","Yo'q"))</f>
        <v/>
      </c>
      <c r="O1962" s="14" t="str">
        <f aca="false">IF($M1962="","",IF(AND($M1962&gt;=7,$M1962&lt;=17),"Ha","Yo'q"))</f>
        <v/>
      </c>
      <c r="P1962" s="14" t="str">
        <f aca="false">IF(AND($B1962&lt;&gt;"",$J1962&lt;&gt;"",$J1962&lt;=Boshqaruv!$C$10,OR($K1962="",$K1962&gt;Boshqaruv!$C$10),$L1962&lt;&gt;"Tibbiy qarshi ko'rsatma"),1,"")</f>
        <v/>
      </c>
      <c r="Q1962" s="28" t="n">
        <f aca="false">IF(AND($B1962&lt;&gt;"",$J1962&gt;=Boshqaruv!$C$9,$J1962&lt;=Boshqaruv!$C$10),IF(COUNTIFS($B$4:$B1961,$B1962,$C$4:$C1961,$C1962,$J$4:$J1961,"&gt;="&amp;Boshqaruv!$C$9,$J$4:$J1961,"&lt;="&amp;Boshqaruv!$C$10)=0,1,0),0)</f>
        <v>0</v>
      </c>
      <c r="R1962" s="28" t="n">
        <f aca="false">IF(AND($B1962&lt;&gt;"",$J1962&gt;=Boshqaruv!$C$9,$J1962&lt;=Boshqaruv!$C$10,$K1962&lt;&gt;"",$K1962&lt;=Boshqaruv!$C$10),IF(COUNTIFS($B$4:$B1961,$B1962,$C$4:$C1961,$C1962,$J$4:$J1961,"&gt;="&amp;Boshqaruv!$C$9,$J$4:$J1961,"&lt;="&amp;Boshqaruv!$C$10,$K$4:$K1961,"&lt;&gt;",$K$4:$K1961,"&lt;="&amp;Boshqaruv!$C$10)=0,1,0),0)</f>
        <v>0</v>
      </c>
      <c r="S1962" s="28" t="n">
        <f aca="false">IF($P1962=1,IF(COUNTIFS($B$4:$B1961,$B1962,$C$4:$C1961,$C1962,$P$4:$P1961,1)=0,1,0),0)</f>
        <v>0</v>
      </c>
      <c r="T1962" s="12"/>
    </row>
    <row r="1963" customFormat="false" ht="15" hidden="false" customHeight="false" outlineLevel="0" collapsed="false">
      <c r="A1963" s="20" t="n">
        <v>1959</v>
      </c>
      <c r="B1963" s="12"/>
      <c r="C1963" s="13"/>
      <c r="D1963" s="24"/>
      <c r="E1963" s="12"/>
      <c r="F1963" s="12"/>
      <c r="G1963" s="25"/>
      <c r="H1963" s="25"/>
      <c r="I1963" s="25"/>
      <c r="J1963" s="13"/>
      <c r="K1963" s="13"/>
      <c r="L1963" s="25"/>
      <c r="M1963" s="14" t="str">
        <f aca="false">IF(OR($C1963="",$J1963=""),"",INT(($J1963-$C1963)/365.25))</f>
        <v/>
      </c>
      <c r="N1963" s="14" t="str">
        <f aca="false">IF($M1963="","",IF($M1963&lt;2,"Ha","Yo'q"))</f>
        <v/>
      </c>
      <c r="O1963" s="14" t="str">
        <f aca="false">IF($M1963="","",IF(AND($M1963&gt;=7,$M1963&lt;=17),"Ha","Yo'q"))</f>
        <v/>
      </c>
      <c r="P1963" s="14" t="str">
        <f aca="false">IF(AND($B1963&lt;&gt;"",$J1963&lt;&gt;"",$J1963&lt;=Boshqaruv!$C$10,OR($K1963="",$K1963&gt;Boshqaruv!$C$10),$L1963&lt;&gt;"Tibbiy qarshi ko'rsatma"),1,"")</f>
        <v/>
      </c>
      <c r="Q1963" s="28" t="n">
        <f aca="false">IF(AND($B1963&lt;&gt;"",$J1963&gt;=Boshqaruv!$C$9,$J1963&lt;=Boshqaruv!$C$10),IF(COUNTIFS($B$4:$B1962,$B1963,$C$4:$C1962,$C1963,$J$4:$J1962,"&gt;="&amp;Boshqaruv!$C$9,$J$4:$J1962,"&lt;="&amp;Boshqaruv!$C$10)=0,1,0),0)</f>
        <v>0</v>
      </c>
      <c r="R1963" s="28" t="n">
        <f aca="false">IF(AND($B1963&lt;&gt;"",$J1963&gt;=Boshqaruv!$C$9,$J1963&lt;=Boshqaruv!$C$10,$K1963&lt;&gt;"",$K1963&lt;=Boshqaruv!$C$10),IF(COUNTIFS($B$4:$B1962,$B1963,$C$4:$C1962,$C1963,$J$4:$J1962,"&gt;="&amp;Boshqaruv!$C$9,$J$4:$J1962,"&lt;="&amp;Boshqaruv!$C$10,$K$4:$K1962,"&lt;&gt;",$K$4:$K1962,"&lt;="&amp;Boshqaruv!$C$10)=0,1,0),0)</f>
        <v>0</v>
      </c>
      <c r="S1963" s="28" t="n">
        <f aca="false">IF($P1963=1,IF(COUNTIFS($B$4:$B1962,$B1963,$C$4:$C1962,$C1963,$P$4:$P1962,1)=0,1,0),0)</f>
        <v>0</v>
      </c>
      <c r="T1963" s="12"/>
    </row>
    <row r="1964" customFormat="false" ht="15" hidden="false" customHeight="false" outlineLevel="0" collapsed="false">
      <c r="A1964" s="20" t="n">
        <v>1960</v>
      </c>
      <c r="B1964" s="12"/>
      <c r="C1964" s="13"/>
      <c r="D1964" s="24"/>
      <c r="E1964" s="12"/>
      <c r="F1964" s="12"/>
      <c r="G1964" s="25"/>
      <c r="H1964" s="25"/>
      <c r="I1964" s="25"/>
      <c r="J1964" s="13"/>
      <c r="K1964" s="13"/>
      <c r="L1964" s="25"/>
      <c r="M1964" s="14" t="str">
        <f aca="false">IF(OR($C1964="",$J1964=""),"",INT(($J1964-$C1964)/365.25))</f>
        <v/>
      </c>
      <c r="N1964" s="14" t="str">
        <f aca="false">IF($M1964="","",IF($M1964&lt;2,"Ha","Yo'q"))</f>
        <v/>
      </c>
      <c r="O1964" s="14" t="str">
        <f aca="false">IF($M1964="","",IF(AND($M1964&gt;=7,$M1964&lt;=17),"Ha","Yo'q"))</f>
        <v/>
      </c>
      <c r="P1964" s="14" t="str">
        <f aca="false">IF(AND($B1964&lt;&gt;"",$J1964&lt;&gt;"",$J1964&lt;=Boshqaruv!$C$10,OR($K1964="",$K1964&gt;Boshqaruv!$C$10),$L1964&lt;&gt;"Tibbiy qarshi ko'rsatma"),1,"")</f>
        <v/>
      </c>
      <c r="Q1964" s="28" t="n">
        <f aca="false">IF(AND($B1964&lt;&gt;"",$J1964&gt;=Boshqaruv!$C$9,$J1964&lt;=Boshqaruv!$C$10),IF(COUNTIFS($B$4:$B1963,$B1964,$C$4:$C1963,$C1964,$J$4:$J1963,"&gt;="&amp;Boshqaruv!$C$9,$J$4:$J1963,"&lt;="&amp;Boshqaruv!$C$10)=0,1,0),0)</f>
        <v>0</v>
      </c>
      <c r="R1964" s="28" t="n">
        <f aca="false">IF(AND($B1964&lt;&gt;"",$J1964&gt;=Boshqaruv!$C$9,$J1964&lt;=Boshqaruv!$C$10,$K1964&lt;&gt;"",$K1964&lt;=Boshqaruv!$C$10),IF(COUNTIFS($B$4:$B1963,$B1964,$C$4:$C1963,$C1964,$J$4:$J1963,"&gt;="&amp;Boshqaruv!$C$9,$J$4:$J1963,"&lt;="&amp;Boshqaruv!$C$10,$K$4:$K1963,"&lt;&gt;",$K$4:$K1963,"&lt;="&amp;Boshqaruv!$C$10)=0,1,0),0)</f>
        <v>0</v>
      </c>
      <c r="S1964" s="28" t="n">
        <f aca="false">IF($P1964=1,IF(COUNTIFS($B$4:$B1963,$B1964,$C$4:$C1963,$C1964,$P$4:$P1963,1)=0,1,0),0)</f>
        <v>0</v>
      </c>
      <c r="T1964" s="12"/>
    </row>
    <row r="1965" customFormat="false" ht="15" hidden="false" customHeight="false" outlineLevel="0" collapsed="false">
      <c r="A1965" s="20" t="n">
        <v>1961</v>
      </c>
      <c r="B1965" s="12"/>
      <c r="C1965" s="13"/>
      <c r="D1965" s="24"/>
      <c r="E1965" s="12"/>
      <c r="F1965" s="12"/>
      <c r="G1965" s="25"/>
      <c r="H1965" s="25"/>
      <c r="I1965" s="25"/>
      <c r="J1965" s="13"/>
      <c r="K1965" s="13"/>
      <c r="L1965" s="25"/>
      <c r="M1965" s="14" t="str">
        <f aca="false">IF(OR($C1965="",$J1965=""),"",INT(($J1965-$C1965)/365.25))</f>
        <v/>
      </c>
      <c r="N1965" s="14" t="str">
        <f aca="false">IF($M1965="","",IF($M1965&lt;2,"Ha","Yo'q"))</f>
        <v/>
      </c>
      <c r="O1965" s="14" t="str">
        <f aca="false">IF($M1965="","",IF(AND($M1965&gt;=7,$M1965&lt;=17),"Ha","Yo'q"))</f>
        <v/>
      </c>
      <c r="P1965" s="14" t="str">
        <f aca="false">IF(AND($B1965&lt;&gt;"",$J1965&lt;&gt;"",$J1965&lt;=Boshqaruv!$C$10,OR($K1965="",$K1965&gt;Boshqaruv!$C$10),$L1965&lt;&gt;"Tibbiy qarshi ko'rsatma"),1,"")</f>
        <v/>
      </c>
      <c r="Q1965" s="28" t="n">
        <f aca="false">IF(AND($B1965&lt;&gt;"",$J1965&gt;=Boshqaruv!$C$9,$J1965&lt;=Boshqaruv!$C$10),IF(COUNTIFS($B$4:$B1964,$B1965,$C$4:$C1964,$C1965,$J$4:$J1964,"&gt;="&amp;Boshqaruv!$C$9,$J$4:$J1964,"&lt;="&amp;Boshqaruv!$C$10)=0,1,0),0)</f>
        <v>0</v>
      </c>
      <c r="R1965" s="28" t="n">
        <f aca="false">IF(AND($B1965&lt;&gt;"",$J1965&gt;=Boshqaruv!$C$9,$J1965&lt;=Boshqaruv!$C$10,$K1965&lt;&gt;"",$K1965&lt;=Boshqaruv!$C$10),IF(COUNTIFS($B$4:$B1964,$B1965,$C$4:$C1964,$C1965,$J$4:$J1964,"&gt;="&amp;Boshqaruv!$C$9,$J$4:$J1964,"&lt;="&amp;Boshqaruv!$C$10,$K$4:$K1964,"&lt;&gt;",$K$4:$K1964,"&lt;="&amp;Boshqaruv!$C$10)=0,1,0),0)</f>
        <v>0</v>
      </c>
      <c r="S1965" s="28" t="n">
        <f aca="false">IF($P1965=1,IF(COUNTIFS($B$4:$B1964,$B1965,$C$4:$C1964,$C1965,$P$4:$P1964,1)=0,1,0),0)</f>
        <v>0</v>
      </c>
      <c r="T1965" s="12"/>
    </row>
    <row r="1966" customFormat="false" ht="15" hidden="false" customHeight="false" outlineLevel="0" collapsed="false">
      <c r="A1966" s="20" t="n">
        <v>1962</v>
      </c>
      <c r="B1966" s="12"/>
      <c r="C1966" s="13"/>
      <c r="D1966" s="24"/>
      <c r="E1966" s="12"/>
      <c r="F1966" s="12"/>
      <c r="G1966" s="25"/>
      <c r="H1966" s="25"/>
      <c r="I1966" s="25"/>
      <c r="J1966" s="13"/>
      <c r="K1966" s="13"/>
      <c r="L1966" s="25"/>
      <c r="M1966" s="14" t="str">
        <f aca="false">IF(OR($C1966="",$J1966=""),"",INT(($J1966-$C1966)/365.25))</f>
        <v/>
      </c>
      <c r="N1966" s="14" t="str">
        <f aca="false">IF($M1966="","",IF($M1966&lt;2,"Ha","Yo'q"))</f>
        <v/>
      </c>
      <c r="O1966" s="14" t="str">
        <f aca="false">IF($M1966="","",IF(AND($M1966&gt;=7,$M1966&lt;=17),"Ha","Yo'q"))</f>
        <v/>
      </c>
      <c r="P1966" s="14" t="str">
        <f aca="false">IF(AND($B1966&lt;&gt;"",$J1966&lt;&gt;"",$J1966&lt;=Boshqaruv!$C$10,OR($K1966="",$K1966&gt;Boshqaruv!$C$10),$L1966&lt;&gt;"Tibbiy qarshi ko'rsatma"),1,"")</f>
        <v/>
      </c>
      <c r="Q1966" s="28" t="n">
        <f aca="false">IF(AND($B1966&lt;&gt;"",$J1966&gt;=Boshqaruv!$C$9,$J1966&lt;=Boshqaruv!$C$10),IF(COUNTIFS($B$4:$B1965,$B1966,$C$4:$C1965,$C1966,$J$4:$J1965,"&gt;="&amp;Boshqaruv!$C$9,$J$4:$J1965,"&lt;="&amp;Boshqaruv!$C$10)=0,1,0),0)</f>
        <v>0</v>
      </c>
      <c r="R1966" s="28" t="n">
        <f aca="false">IF(AND($B1966&lt;&gt;"",$J1966&gt;=Boshqaruv!$C$9,$J1966&lt;=Boshqaruv!$C$10,$K1966&lt;&gt;"",$K1966&lt;=Boshqaruv!$C$10),IF(COUNTIFS($B$4:$B1965,$B1966,$C$4:$C1965,$C1966,$J$4:$J1965,"&gt;="&amp;Boshqaruv!$C$9,$J$4:$J1965,"&lt;="&amp;Boshqaruv!$C$10,$K$4:$K1965,"&lt;&gt;",$K$4:$K1965,"&lt;="&amp;Boshqaruv!$C$10)=0,1,0),0)</f>
        <v>0</v>
      </c>
      <c r="S1966" s="28" t="n">
        <f aca="false">IF($P1966=1,IF(COUNTIFS($B$4:$B1965,$B1966,$C$4:$C1965,$C1966,$P$4:$P1965,1)=0,1,0),0)</f>
        <v>0</v>
      </c>
      <c r="T1966" s="12"/>
    </row>
    <row r="1967" customFormat="false" ht="15" hidden="false" customHeight="false" outlineLevel="0" collapsed="false">
      <c r="A1967" s="20" t="n">
        <v>1963</v>
      </c>
      <c r="B1967" s="12"/>
      <c r="C1967" s="13"/>
      <c r="D1967" s="24"/>
      <c r="E1967" s="12"/>
      <c r="F1967" s="12"/>
      <c r="G1967" s="25"/>
      <c r="H1967" s="25"/>
      <c r="I1967" s="25"/>
      <c r="J1967" s="13"/>
      <c r="K1967" s="13"/>
      <c r="L1967" s="25"/>
      <c r="M1967" s="14" t="str">
        <f aca="false">IF(OR($C1967="",$J1967=""),"",INT(($J1967-$C1967)/365.25))</f>
        <v/>
      </c>
      <c r="N1967" s="14" t="str">
        <f aca="false">IF($M1967="","",IF($M1967&lt;2,"Ha","Yo'q"))</f>
        <v/>
      </c>
      <c r="O1967" s="14" t="str">
        <f aca="false">IF($M1967="","",IF(AND($M1967&gt;=7,$M1967&lt;=17),"Ha","Yo'q"))</f>
        <v/>
      </c>
      <c r="P1967" s="14" t="str">
        <f aca="false">IF(AND($B1967&lt;&gt;"",$J1967&lt;&gt;"",$J1967&lt;=Boshqaruv!$C$10,OR($K1967="",$K1967&gt;Boshqaruv!$C$10),$L1967&lt;&gt;"Tibbiy qarshi ko'rsatma"),1,"")</f>
        <v/>
      </c>
      <c r="Q1967" s="28" t="n">
        <f aca="false">IF(AND($B1967&lt;&gt;"",$J1967&gt;=Boshqaruv!$C$9,$J1967&lt;=Boshqaruv!$C$10),IF(COUNTIFS($B$4:$B1966,$B1967,$C$4:$C1966,$C1967,$J$4:$J1966,"&gt;="&amp;Boshqaruv!$C$9,$J$4:$J1966,"&lt;="&amp;Boshqaruv!$C$10)=0,1,0),0)</f>
        <v>0</v>
      </c>
      <c r="R1967" s="28" t="n">
        <f aca="false">IF(AND($B1967&lt;&gt;"",$J1967&gt;=Boshqaruv!$C$9,$J1967&lt;=Boshqaruv!$C$10,$K1967&lt;&gt;"",$K1967&lt;=Boshqaruv!$C$10),IF(COUNTIFS($B$4:$B1966,$B1967,$C$4:$C1966,$C1967,$J$4:$J1966,"&gt;="&amp;Boshqaruv!$C$9,$J$4:$J1966,"&lt;="&amp;Boshqaruv!$C$10,$K$4:$K1966,"&lt;&gt;",$K$4:$K1966,"&lt;="&amp;Boshqaruv!$C$10)=0,1,0),0)</f>
        <v>0</v>
      </c>
      <c r="S1967" s="28" t="n">
        <f aca="false">IF($P1967=1,IF(COUNTIFS($B$4:$B1966,$B1967,$C$4:$C1966,$C1967,$P$4:$P1966,1)=0,1,0),0)</f>
        <v>0</v>
      </c>
      <c r="T1967" s="12"/>
    </row>
    <row r="1968" customFormat="false" ht="15" hidden="false" customHeight="false" outlineLevel="0" collapsed="false">
      <c r="A1968" s="20" t="n">
        <v>1964</v>
      </c>
      <c r="B1968" s="12"/>
      <c r="C1968" s="13"/>
      <c r="D1968" s="24"/>
      <c r="E1968" s="12"/>
      <c r="F1968" s="12"/>
      <c r="G1968" s="25"/>
      <c r="H1968" s="25"/>
      <c r="I1968" s="25"/>
      <c r="J1968" s="13"/>
      <c r="K1968" s="13"/>
      <c r="L1968" s="25"/>
      <c r="M1968" s="14" t="str">
        <f aca="false">IF(OR($C1968="",$J1968=""),"",INT(($J1968-$C1968)/365.25))</f>
        <v/>
      </c>
      <c r="N1968" s="14" t="str">
        <f aca="false">IF($M1968="","",IF($M1968&lt;2,"Ha","Yo'q"))</f>
        <v/>
      </c>
      <c r="O1968" s="14" t="str">
        <f aca="false">IF($M1968="","",IF(AND($M1968&gt;=7,$M1968&lt;=17),"Ha","Yo'q"))</f>
        <v/>
      </c>
      <c r="P1968" s="14" t="str">
        <f aca="false">IF(AND($B1968&lt;&gt;"",$J1968&lt;&gt;"",$J1968&lt;=Boshqaruv!$C$10,OR($K1968="",$K1968&gt;Boshqaruv!$C$10),$L1968&lt;&gt;"Tibbiy qarshi ko'rsatma"),1,"")</f>
        <v/>
      </c>
      <c r="Q1968" s="28" t="n">
        <f aca="false">IF(AND($B1968&lt;&gt;"",$J1968&gt;=Boshqaruv!$C$9,$J1968&lt;=Boshqaruv!$C$10),IF(COUNTIFS($B$4:$B1967,$B1968,$C$4:$C1967,$C1968,$J$4:$J1967,"&gt;="&amp;Boshqaruv!$C$9,$J$4:$J1967,"&lt;="&amp;Boshqaruv!$C$10)=0,1,0),0)</f>
        <v>0</v>
      </c>
      <c r="R1968" s="28" t="n">
        <f aca="false">IF(AND($B1968&lt;&gt;"",$J1968&gt;=Boshqaruv!$C$9,$J1968&lt;=Boshqaruv!$C$10,$K1968&lt;&gt;"",$K1968&lt;=Boshqaruv!$C$10),IF(COUNTIFS($B$4:$B1967,$B1968,$C$4:$C1967,$C1968,$J$4:$J1967,"&gt;="&amp;Boshqaruv!$C$9,$J$4:$J1967,"&lt;="&amp;Boshqaruv!$C$10,$K$4:$K1967,"&lt;&gt;",$K$4:$K1967,"&lt;="&amp;Boshqaruv!$C$10)=0,1,0),0)</f>
        <v>0</v>
      </c>
      <c r="S1968" s="28" t="n">
        <f aca="false">IF($P1968=1,IF(COUNTIFS($B$4:$B1967,$B1968,$C$4:$C1967,$C1968,$P$4:$P1967,1)=0,1,0),0)</f>
        <v>0</v>
      </c>
      <c r="T1968" s="12"/>
    </row>
    <row r="1969" customFormat="false" ht="15" hidden="false" customHeight="false" outlineLevel="0" collapsed="false">
      <c r="A1969" s="20" t="n">
        <v>1965</v>
      </c>
      <c r="B1969" s="12"/>
      <c r="C1969" s="13"/>
      <c r="D1969" s="24"/>
      <c r="E1969" s="12"/>
      <c r="F1969" s="12"/>
      <c r="G1969" s="25"/>
      <c r="H1969" s="25"/>
      <c r="I1969" s="25"/>
      <c r="J1969" s="13"/>
      <c r="K1969" s="13"/>
      <c r="L1969" s="25"/>
      <c r="M1969" s="14" t="str">
        <f aca="false">IF(OR($C1969="",$J1969=""),"",INT(($J1969-$C1969)/365.25))</f>
        <v/>
      </c>
      <c r="N1969" s="14" t="str">
        <f aca="false">IF($M1969="","",IF($M1969&lt;2,"Ha","Yo'q"))</f>
        <v/>
      </c>
      <c r="O1969" s="14" t="str">
        <f aca="false">IF($M1969="","",IF(AND($M1969&gt;=7,$M1969&lt;=17),"Ha","Yo'q"))</f>
        <v/>
      </c>
      <c r="P1969" s="14" t="str">
        <f aca="false">IF(AND($B1969&lt;&gt;"",$J1969&lt;&gt;"",$J1969&lt;=Boshqaruv!$C$10,OR($K1969="",$K1969&gt;Boshqaruv!$C$10),$L1969&lt;&gt;"Tibbiy qarshi ko'rsatma"),1,"")</f>
        <v/>
      </c>
      <c r="Q1969" s="28" t="n">
        <f aca="false">IF(AND($B1969&lt;&gt;"",$J1969&gt;=Boshqaruv!$C$9,$J1969&lt;=Boshqaruv!$C$10),IF(COUNTIFS($B$4:$B1968,$B1969,$C$4:$C1968,$C1969,$J$4:$J1968,"&gt;="&amp;Boshqaruv!$C$9,$J$4:$J1968,"&lt;="&amp;Boshqaruv!$C$10)=0,1,0),0)</f>
        <v>0</v>
      </c>
      <c r="R1969" s="28" t="n">
        <f aca="false">IF(AND($B1969&lt;&gt;"",$J1969&gt;=Boshqaruv!$C$9,$J1969&lt;=Boshqaruv!$C$10,$K1969&lt;&gt;"",$K1969&lt;=Boshqaruv!$C$10),IF(COUNTIFS($B$4:$B1968,$B1969,$C$4:$C1968,$C1969,$J$4:$J1968,"&gt;="&amp;Boshqaruv!$C$9,$J$4:$J1968,"&lt;="&amp;Boshqaruv!$C$10,$K$4:$K1968,"&lt;&gt;",$K$4:$K1968,"&lt;="&amp;Boshqaruv!$C$10)=0,1,0),0)</f>
        <v>0</v>
      </c>
      <c r="S1969" s="28" t="n">
        <f aca="false">IF($P1969=1,IF(COUNTIFS($B$4:$B1968,$B1969,$C$4:$C1968,$C1969,$P$4:$P1968,1)=0,1,0),0)</f>
        <v>0</v>
      </c>
      <c r="T1969" s="12"/>
    </row>
    <row r="1970" customFormat="false" ht="15" hidden="false" customHeight="false" outlineLevel="0" collapsed="false">
      <c r="A1970" s="20" t="n">
        <v>1966</v>
      </c>
      <c r="B1970" s="12"/>
      <c r="C1970" s="13"/>
      <c r="D1970" s="24"/>
      <c r="E1970" s="12"/>
      <c r="F1970" s="12"/>
      <c r="G1970" s="25"/>
      <c r="H1970" s="25"/>
      <c r="I1970" s="25"/>
      <c r="J1970" s="13"/>
      <c r="K1970" s="13"/>
      <c r="L1970" s="25"/>
      <c r="M1970" s="14" t="str">
        <f aca="false">IF(OR($C1970="",$J1970=""),"",INT(($J1970-$C1970)/365.25))</f>
        <v/>
      </c>
      <c r="N1970" s="14" t="str">
        <f aca="false">IF($M1970="","",IF($M1970&lt;2,"Ha","Yo'q"))</f>
        <v/>
      </c>
      <c r="O1970" s="14" t="str">
        <f aca="false">IF($M1970="","",IF(AND($M1970&gt;=7,$M1970&lt;=17),"Ha","Yo'q"))</f>
        <v/>
      </c>
      <c r="P1970" s="14" t="str">
        <f aca="false">IF(AND($B1970&lt;&gt;"",$J1970&lt;&gt;"",$J1970&lt;=Boshqaruv!$C$10,OR($K1970="",$K1970&gt;Boshqaruv!$C$10),$L1970&lt;&gt;"Tibbiy qarshi ko'rsatma"),1,"")</f>
        <v/>
      </c>
      <c r="Q1970" s="28" t="n">
        <f aca="false">IF(AND($B1970&lt;&gt;"",$J1970&gt;=Boshqaruv!$C$9,$J1970&lt;=Boshqaruv!$C$10),IF(COUNTIFS($B$4:$B1969,$B1970,$C$4:$C1969,$C1970,$J$4:$J1969,"&gt;="&amp;Boshqaruv!$C$9,$J$4:$J1969,"&lt;="&amp;Boshqaruv!$C$10)=0,1,0),0)</f>
        <v>0</v>
      </c>
      <c r="R1970" s="28" t="n">
        <f aca="false">IF(AND($B1970&lt;&gt;"",$J1970&gt;=Boshqaruv!$C$9,$J1970&lt;=Boshqaruv!$C$10,$K1970&lt;&gt;"",$K1970&lt;=Boshqaruv!$C$10),IF(COUNTIFS($B$4:$B1969,$B1970,$C$4:$C1969,$C1970,$J$4:$J1969,"&gt;="&amp;Boshqaruv!$C$9,$J$4:$J1969,"&lt;="&amp;Boshqaruv!$C$10,$K$4:$K1969,"&lt;&gt;",$K$4:$K1969,"&lt;="&amp;Boshqaruv!$C$10)=0,1,0),0)</f>
        <v>0</v>
      </c>
      <c r="S1970" s="28" t="n">
        <f aca="false">IF($P1970=1,IF(COUNTIFS($B$4:$B1969,$B1970,$C$4:$C1969,$C1970,$P$4:$P1969,1)=0,1,0),0)</f>
        <v>0</v>
      </c>
      <c r="T1970" s="12"/>
    </row>
    <row r="1971" customFormat="false" ht="15" hidden="false" customHeight="false" outlineLevel="0" collapsed="false">
      <c r="A1971" s="20" t="n">
        <v>1967</v>
      </c>
      <c r="B1971" s="12"/>
      <c r="C1971" s="13"/>
      <c r="D1971" s="24"/>
      <c r="E1971" s="12"/>
      <c r="F1971" s="12"/>
      <c r="G1971" s="25"/>
      <c r="H1971" s="25"/>
      <c r="I1971" s="25"/>
      <c r="J1971" s="13"/>
      <c r="K1971" s="13"/>
      <c r="L1971" s="25"/>
      <c r="M1971" s="14" t="str">
        <f aca="false">IF(OR($C1971="",$J1971=""),"",INT(($J1971-$C1971)/365.25))</f>
        <v/>
      </c>
      <c r="N1971" s="14" t="str">
        <f aca="false">IF($M1971="","",IF($M1971&lt;2,"Ha","Yo'q"))</f>
        <v/>
      </c>
      <c r="O1971" s="14" t="str">
        <f aca="false">IF($M1971="","",IF(AND($M1971&gt;=7,$M1971&lt;=17),"Ha","Yo'q"))</f>
        <v/>
      </c>
      <c r="P1971" s="14" t="str">
        <f aca="false">IF(AND($B1971&lt;&gt;"",$J1971&lt;&gt;"",$J1971&lt;=Boshqaruv!$C$10,OR($K1971="",$K1971&gt;Boshqaruv!$C$10),$L1971&lt;&gt;"Tibbiy qarshi ko'rsatma"),1,"")</f>
        <v/>
      </c>
      <c r="Q1971" s="28" t="n">
        <f aca="false">IF(AND($B1971&lt;&gt;"",$J1971&gt;=Boshqaruv!$C$9,$J1971&lt;=Boshqaruv!$C$10),IF(COUNTIFS($B$4:$B1970,$B1971,$C$4:$C1970,$C1971,$J$4:$J1970,"&gt;="&amp;Boshqaruv!$C$9,$J$4:$J1970,"&lt;="&amp;Boshqaruv!$C$10)=0,1,0),0)</f>
        <v>0</v>
      </c>
      <c r="R1971" s="28" t="n">
        <f aca="false">IF(AND($B1971&lt;&gt;"",$J1971&gt;=Boshqaruv!$C$9,$J1971&lt;=Boshqaruv!$C$10,$K1971&lt;&gt;"",$K1971&lt;=Boshqaruv!$C$10),IF(COUNTIFS($B$4:$B1970,$B1971,$C$4:$C1970,$C1971,$J$4:$J1970,"&gt;="&amp;Boshqaruv!$C$9,$J$4:$J1970,"&lt;="&amp;Boshqaruv!$C$10,$K$4:$K1970,"&lt;&gt;",$K$4:$K1970,"&lt;="&amp;Boshqaruv!$C$10)=0,1,0),0)</f>
        <v>0</v>
      </c>
      <c r="S1971" s="28" t="n">
        <f aca="false">IF($P1971=1,IF(COUNTIFS($B$4:$B1970,$B1971,$C$4:$C1970,$C1971,$P$4:$P1970,1)=0,1,0),0)</f>
        <v>0</v>
      </c>
      <c r="T1971" s="12"/>
    </row>
    <row r="1972" customFormat="false" ht="15" hidden="false" customHeight="false" outlineLevel="0" collapsed="false">
      <c r="A1972" s="20" t="n">
        <v>1968</v>
      </c>
      <c r="B1972" s="12"/>
      <c r="C1972" s="13"/>
      <c r="D1972" s="24"/>
      <c r="E1972" s="12"/>
      <c r="F1972" s="12"/>
      <c r="G1972" s="25"/>
      <c r="H1972" s="25"/>
      <c r="I1972" s="25"/>
      <c r="J1972" s="13"/>
      <c r="K1972" s="13"/>
      <c r="L1972" s="25"/>
      <c r="M1972" s="14" t="str">
        <f aca="false">IF(OR($C1972="",$J1972=""),"",INT(($J1972-$C1972)/365.25))</f>
        <v/>
      </c>
      <c r="N1972" s="14" t="str">
        <f aca="false">IF($M1972="","",IF($M1972&lt;2,"Ha","Yo'q"))</f>
        <v/>
      </c>
      <c r="O1972" s="14" t="str">
        <f aca="false">IF($M1972="","",IF(AND($M1972&gt;=7,$M1972&lt;=17),"Ha","Yo'q"))</f>
        <v/>
      </c>
      <c r="P1972" s="14" t="str">
        <f aca="false">IF(AND($B1972&lt;&gt;"",$J1972&lt;&gt;"",$J1972&lt;=Boshqaruv!$C$10,OR($K1972="",$K1972&gt;Boshqaruv!$C$10),$L1972&lt;&gt;"Tibbiy qarshi ko'rsatma"),1,"")</f>
        <v/>
      </c>
      <c r="Q1972" s="28" t="n">
        <f aca="false">IF(AND($B1972&lt;&gt;"",$J1972&gt;=Boshqaruv!$C$9,$J1972&lt;=Boshqaruv!$C$10),IF(COUNTIFS($B$4:$B1971,$B1972,$C$4:$C1971,$C1972,$J$4:$J1971,"&gt;="&amp;Boshqaruv!$C$9,$J$4:$J1971,"&lt;="&amp;Boshqaruv!$C$10)=0,1,0),0)</f>
        <v>0</v>
      </c>
      <c r="R1972" s="28" t="n">
        <f aca="false">IF(AND($B1972&lt;&gt;"",$J1972&gt;=Boshqaruv!$C$9,$J1972&lt;=Boshqaruv!$C$10,$K1972&lt;&gt;"",$K1972&lt;=Boshqaruv!$C$10),IF(COUNTIFS($B$4:$B1971,$B1972,$C$4:$C1971,$C1972,$J$4:$J1971,"&gt;="&amp;Boshqaruv!$C$9,$J$4:$J1971,"&lt;="&amp;Boshqaruv!$C$10,$K$4:$K1971,"&lt;&gt;",$K$4:$K1971,"&lt;="&amp;Boshqaruv!$C$10)=0,1,0),0)</f>
        <v>0</v>
      </c>
      <c r="S1972" s="28" t="n">
        <f aca="false">IF($P1972=1,IF(COUNTIFS($B$4:$B1971,$B1972,$C$4:$C1971,$C1972,$P$4:$P1971,1)=0,1,0),0)</f>
        <v>0</v>
      </c>
      <c r="T1972" s="12"/>
    </row>
    <row r="1973" customFormat="false" ht="15" hidden="false" customHeight="false" outlineLevel="0" collapsed="false">
      <c r="A1973" s="20" t="n">
        <v>1969</v>
      </c>
      <c r="B1973" s="12"/>
      <c r="C1973" s="13"/>
      <c r="D1973" s="24"/>
      <c r="E1973" s="12"/>
      <c r="F1973" s="12"/>
      <c r="G1973" s="25"/>
      <c r="H1973" s="25"/>
      <c r="I1973" s="25"/>
      <c r="J1973" s="13"/>
      <c r="K1973" s="13"/>
      <c r="L1973" s="25"/>
      <c r="M1973" s="14" t="str">
        <f aca="false">IF(OR($C1973="",$J1973=""),"",INT(($J1973-$C1973)/365.25))</f>
        <v/>
      </c>
      <c r="N1973" s="14" t="str">
        <f aca="false">IF($M1973="","",IF($M1973&lt;2,"Ha","Yo'q"))</f>
        <v/>
      </c>
      <c r="O1973" s="14" t="str">
        <f aca="false">IF($M1973="","",IF(AND($M1973&gt;=7,$M1973&lt;=17),"Ha","Yo'q"))</f>
        <v/>
      </c>
      <c r="P1973" s="14" t="str">
        <f aca="false">IF(AND($B1973&lt;&gt;"",$J1973&lt;&gt;"",$J1973&lt;=Boshqaruv!$C$10,OR($K1973="",$K1973&gt;Boshqaruv!$C$10),$L1973&lt;&gt;"Tibbiy qarshi ko'rsatma"),1,"")</f>
        <v/>
      </c>
      <c r="Q1973" s="28" t="n">
        <f aca="false">IF(AND($B1973&lt;&gt;"",$J1973&gt;=Boshqaruv!$C$9,$J1973&lt;=Boshqaruv!$C$10),IF(COUNTIFS($B$4:$B1972,$B1973,$C$4:$C1972,$C1973,$J$4:$J1972,"&gt;="&amp;Boshqaruv!$C$9,$J$4:$J1972,"&lt;="&amp;Boshqaruv!$C$10)=0,1,0),0)</f>
        <v>0</v>
      </c>
      <c r="R1973" s="28" t="n">
        <f aca="false">IF(AND($B1973&lt;&gt;"",$J1973&gt;=Boshqaruv!$C$9,$J1973&lt;=Boshqaruv!$C$10,$K1973&lt;&gt;"",$K1973&lt;=Boshqaruv!$C$10),IF(COUNTIFS($B$4:$B1972,$B1973,$C$4:$C1972,$C1973,$J$4:$J1972,"&gt;="&amp;Boshqaruv!$C$9,$J$4:$J1972,"&lt;="&amp;Boshqaruv!$C$10,$K$4:$K1972,"&lt;&gt;",$K$4:$K1972,"&lt;="&amp;Boshqaruv!$C$10)=0,1,0),0)</f>
        <v>0</v>
      </c>
      <c r="S1973" s="28" t="n">
        <f aca="false">IF($P1973=1,IF(COUNTIFS($B$4:$B1972,$B1973,$C$4:$C1972,$C1973,$P$4:$P1972,1)=0,1,0),0)</f>
        <v>0</v>
      </c>
      <c r="T1973" s="12"/>
    </row>
    <row r="1974" customFormat="false" ht="15" hidden="false" customHeight="false" outlineLevel="0" collapsed="false">
      <c r="A1974" s="20" t="n">
        <v>1970</v>
      </c>
      <c r="B1974" s="12"/>
      <c r="C1974" s="13"/>
      <c r="D1974" s="24"/>
      <c r="E1974" s="12"/>
      <c r="F1974" s="12"/>
      <c r="G1974" s="25"/>
      <c r="H1974" s="25"/>
      <c r="I1974" s="25"/>
      <c r="J1974" s="13"/>
      <c r="K1974" s="13"/>
      <c r="L1974" s="25"/>
      <c r="M1974" s="14" t="str">
        <f aca="false">IF(OR($C1974="",$J1974=""),"",INT(($J1974-$C1974)/365.25))</f>
        <v/>
      </c>
      <c r="N1974" s="14" t="str">
        <f aca="false">IF($M1974="","",IF($M1974&lt;2,"Ha","Yo'q"))</f>
        <v/>
      </c>
      <c r="O1974" s="14" t="str">
        <f aca="false">IF($M1974="","",IF(AND($M1974&gt;=7,$M1974&lt;=17),"Ha","Yo'q"))</f>
        <v/>
      </c>
      <c r="P1974" s="14" t="str">
        <f aca="false">IF(AND($B1974&lt;&gt;"",$J1974&lt;&gt;"",$J1974&lt;=Boshqaruv!$C$10,OR($K1974="",$K1974&gt;Boshqaruv!$C$10),$L1974&lt;&gt;"Tibbiy qarshi ko'rsatma"),1,"")</f>
        <v/>
      </c>
      <c r="Q1974" s="28" t="n">
        <f aca="false">IF(AND($B1974&lt;&gt;"",$J1974&gt;=Boshqaruv!$C$9,$J1974&lt;=Boshqaruv!$C$10),IF(COUNTIFS($B$4:$B1973,$B1974,$C$4:$C1973,$C1974,$J$4:$J1973,"&gt;="&amp;Boshqaruv!$C$9,$J$4:$J1973,"&lt;="&amp;Boshqaruv!$C$10)=0,1,0),0)</f>
        <v>0</v>
      </c>
      <c r="R1974" s="28" t="n">
        <f aca="false">IF(AND($B1974&lt;&gt;"",$J1974&gt;=Boshqaruv!$C$9,$J1974&lt;=Boshqaruv!$C$10,$K1974&lt;&gt;"",$K1974&lt;=Boshqaruv!$C$10),IF(COUNTIFS($B$4:$B1973,$B1974,$C$4:$C1973,$C1974,$J$4:$J1973,"&gt;="&amp;Boshqaruv!$C$9,$J$4:$J1973,"&lt;="&amp;Boshqaruv!$C$10,$K$4:$K1973,"&lt;&gt;",$K$4:$K1973,"&lt;="&amp;Boshqaruv!$C$10)=0,1,0),0)</f>
        <v>0</v>
      </c>
      <c r="S1974" s="28" t="n">
        <f aca="false">IF($P1974=1,IF(COUNTIFS($B$4:$B1973,$B1974,$C$4:$C1973,$C1974,$P$4:$P1973,1)=0,1,0),0)</f>
        <v>0</v>
      </c>
      <c r="T1974" s="12"/>
    </row>
    <row r="1975" customFormat="false" ht="15" hidden="false" customHeight="false" outlineLevel="0" collapsed="false">
      <c r="A1975" s="20" t="n">
        <v>1971</v>
      </c>
      <c r="B1975" s="12"/>
      <c r="C1975" s="13"/>
      <c r="D1975" s="24"/>
      <c r="E1975" s="12"/>
      <c r="F1975" s="12"/>
      <c r="G1975" s="25"/>
      <c r="H1975" s="25"/>
      <c r="I1975" s="25"/>
      <c r="J1975" s="13"/>
      <c r="K1975" s="13"/>
      <c r="L1975" s="25"/>
      <c r="M1975" s="14" t="str">
        <f aca="false">IF(OR($C1975="",$J1975=""),"",INT(($J1975-$C1975)/365.25))</f>
        <v/>
      </c>
      <c r="N1975" s="14" t="str">
        <f aca="false">IF($M1975="","",IF($M1975&lt;2,"Ha","Yo'q"))</f>
        <v/>
      </c>
      <c r="O1975" s="14" t="str">
        <f aca="false">IF($M1975="","",IF(AND($M1975&gt;=7,$M1975&lt;=17),"Ha","Yo'q"))</f>
        <v/>
      </c>
      <c r="P1975" s="14" t="str">
        <f aca="false">IF(AND($B1975&lt;&gt;"",$J1975&lt;&gt;"",$J1975&lt;=Boshqaruv!$C$10,OR($K1975="",$K1975&gt;Boshqaruv!$C$10),$L1975&lt;&gt;"Tibbiy qarshi ko'rsatma"),1,"")</f>
        <v/>
      </c>
      <c r="Q1975" s="28" t="n">
        <f aca="false">IF(AND($B1975&lt;&gt;"",$J1975&gt;=Boshqaruv!$C$9,$J1975&lt;=Boshqaruv!$C$10),IF(COUNTIFS($B$4:$B1974,$B1975,$C$4:$C1974,$C1975,$J$4:$J1974,"&gt;="&amp;Boshqaruv!$C$9,$J$4:$J1974,"&lt;="&amp;Boshqaruv!$C$10)=0,1,0),0)</f>
        <v>0</v>
      </c>
      <c r="R1975" s="28" t="n">
        <f aca="false">IF(AND($B1975&lt;&gt;"",$J1975&gt;=Boshqaruv!$C$9,$J1975&lt;=Boshqaruv!$C$10,$K1975&lt;&gt;"",$K1975&lt;=Boshqaruv!$C$10),IF(COUNTIFS($B$4:$B1974,$B1975,$C$4:$C1974,$C1975,$J$4:$J1974,"&gt;="&amp;Boshqaruv!$C$9,$J$4:$J1974,"&lt;="&amp;Boshqaruv!$C$10,$K$4:$K1974,"&lt;&gt;",$K$4:$K1974,"&lt;="&amp;Boshqaruv!$C$10)=0,1,0),0)</f>
        <v>0</v>
      </c>
      <c r="S1975" s="28" t="n">
        <f aca="false">IF($P1975=1,IF(COUNTIFS($B$4:$B1974,$B1975,$C$4:$C1974,$C1975,$P$4:$P1974,1)=0,1,0),0)</f>
        <v>0</v>
      </c>
      <c r="T1975" s="12"/>
    </row>
    <row r="1976" customFormat="false" ht="15" hidden="false" customHeight="false" outlineLevel="0" collapsed="false">
      <c r="A1976" s="20" t="n">
        <v>1972</v>
      </c>
      <c r="B1976" s="12"/>
      <c r="C1976" s="13"/>
      <c r="D1976" s="24"/>
      <c r="E1976" s="12"/>
      <c r="F1976" s="12"/>
      <c r="G1976" s="25"/>
      <c r="H1976" s="25"/>
      <c r="I1976" s="25"/>
      <c r="J1976" s="13"/>
      <c r="K1976" s="13"/>
      <c r="L1976" s="25"/>
      <c r="M1976" s="14" t="str">
        <f aca="false">IF(OR($C1976="",$J1976=""),"",INT(($J1976-$C1976)/365.25))</f>
        <v/>
      </c>
      <c r="N1976" s="14" t="str">
        <f aca="false">IF($M1976="","",IF($M1976&lt;2,"Ha","Yo'q"))</f>
        <v/>
      </c>
      <c r="O1976" s="14" t="str">
        <f aca="false">IF($M1976="","",IF(AND($M1976&gt;=7,$M1976&lt;=17),"Ha","Yo'q"))</f>
        <v/>
      </c>
      <c r="P1976" s="14" t="str">
        <f aca="false">IF(AND($B1976&lt;&gt;"",$J1976&lt;&gt;"",$J1976&lt;=Boshqaruv!$C$10,OR($K1976="",$K1976&gt;Boshqaruv!$C$10),$L1976&lt;&gt;"Tibbiy qarshi ko'rsatma"),1,"")</f>
        <v/>
      </c>
      <c r="Q1976" s="28" t="n">
        <f aca="false">IF(AND($B1976&lt;&gt;"",$J1976&gt;=Boshqaruv!$C$9,$J1976&lt;=Boshqaruv!$C$10),IF(COUNTIFS($B$4:$B1975,$B1976,$C$4:$C1975,$C1976,$J$4:$J1975,"&gt;="&amp;Boshqaruv!$C$9,$J$4:$J1975,"&lt;="&amp;Boshqaruv!$C$10)=0,1,0),0)</f>
        <v>0</v>
      </c>
      <c r="R1976" s="28" t="n">
        <f aca="false">IF(AND($B1976&lt;&gt;"",$J1976&gt;=Boshqaruv!$C$9,$J1976&lt;=Boshqaruv!$C$10,$K1976&lt;&gt;"",$K1976&lt;=Boshqaruv!$C$10),IF(COUNTIFS($B$4:$B1975,$B1976,$C$4:$C1975,$C1976,$J$4:$J1975,"&gt;="&amp;Boshqaruv!$C$9,$J$4:$J1975,"&lt;="&amp;Boshqaruv!$C$10,$K$4:$K1975,"&lt;&gt;",$K$4:$K1975,"&lt;="&amp;Boshqaruv!$C$10)=0,1,0),0)</f>
        <v>0</v>
      </c>
      <c r="S1976" s="28" t="n">
        <f aca="false">IF($P1976=1,IF(COUNTIFS($B$4:$B1975,$B1976,$C$4:$C1975,$C1976,$P$4:$P1975,1)=0,1,0),0)</f>
        <v>0</v>
      </c>
      <c r="T1976" s="12"/>
    </row>
    <row r="1977" customFormat="false" ht="15" hidden="false" customHeight="false" outlineLevel="0" collapsed="false">
      <c r="A1977" s="20" t="n">
        <v>1973</v>
      </c>
      <c r="B1977" s="12"/>
      <c r="C1977" s="13"/>
      <c r="D1977" s="24"/>
      <c r="E1977" s="12"/>
      <c r="F1977" s="12"/>
      <c r="G1977" s="25"/>
      <c r="H1977" s="25"/>
      <c r="I1977" s="25"/>
      <c r="J1977" s="13"/>
      <c r="K1977" s="13"/>
      <c r="L1977" s="25"/>
      <c r="M1977" s="14" t="str">
        <f aca="false">IF(OR($C1977="",$J1977=""),"",INT(($J1977-$C1977)/365.25))</f>
        <v/>
      </c>
      <c r="N1977" s="14" t="str">
        <f aca="false">IF($M1977="","",IF($M1977&lt;2,"Ha","Yo'q"))</f>
        <v/>
      </c>
      <c r="O1977" s="14" t="str">
        <f aca="false">IF($M1977="","",IF(AND($M1977&gt;=7,$M1977&lt;=17),"Ha","Yo'q"))</f>
        <v/>
      </c>
      <c r="P1977" s="14" t="str">
        <f aca="false">IF(AND($B1977&lt;&gt;"",$J1977&lt;&gt;"",$J1977&lt;=Boshqaruv!$C$10,OR($K1977="",$K1977&gt;Boshqaruv!$C$10),$L1977&lt;&gt;"Tibbiy qarshi ko'rsatma"),1,"")</f>
        <v/>
      </c>
      <c r="Q1977" s="28" t="n">
        <f aca="false">IF(AND($B1977&lt;&gt;"",$J1977&gt;=Boshqaruv!$C$9,$J1977&lt;=Boshqaruv!$C$10),IF(COUNTIFS($B$4:$B1976,$B1977,$C$4:$C1976,$C1977,$J$4:$J1976,"&gt;="&amp;Boshqaruv!$C$9,$J$4:$J1976,"&lt;="&amp;Boshqaruv!$C$10)=0,1,0),0)</f>
        <v>0</v>
      </c>
      <c r="R1977" s="28" t="n">
        <f aca="false">IF(AND($B1977&lt;&gt;"",$J1977&gt;=Boshqaruv!$C$9,$J1977&lt;=Boshqaruv!$C$10,$K1977&lt;&gt;"",$K1977&lt;=Boshqaruv!$C$10),IF(COUNTIFS($B$4:$B1976,$B1977,$C$4:$C1976,$C1977,$J$4:$J1976,"&gt;="&amp;Boshqaruv!$C$9,$J$4:$J1976,"&lt;="&amp;Boshqaruv!$C$10,$K$4:$K1976,"&lt;&gt;",$K$4:$K1976,"&lt;="&amp;Boshqaruv!$C$10)=0,1,0),0)</f>
        <v>0</v>
      </c>
      <c r="S1977" s="28" t="n">
        <f aca="false">IF($P1977=1,IF(COUNTIFS($B$4:$B1976,$B1977,$C$4:$C1976,$C1977,$P$4:$P1976,1)=0,1,0),0)</f>
        <v>0</v>
      </c>
      <c r="T1977" s="12"/>
    </row>
    <row r="1978" customFormat="false" ht="15" hidden="false" customHeight="false" outlineLevel="0" collapsed="false">
      <c r="A1978" s="20" t="n">
        <v>1974</v>
      </c>
      <c r="B1978" s="12"/>
      <c r="C1978" s="13"/>
      <c r="D1978" s="24"/>
      <c r="E1978" s="12"/>
      <c r="F1978" s="12"/>
      <c r="G1978" s="25"/>
      <c r="H1978" s="25"/>
      <c r="I1978" s="25"/>
      <c r="J1978" s="13"/>
      <c r="K1978" s="13"/>
      <c r="L1978" s="25"/>
      <c r="M1978" s="14" t="str">
        <f aca="false">IF(OR($C1978="",$J1978=""),"",INT(($J1978-$C1978)/365.25))</f>
        <v/>
      </c>
      <c r="N1978" s="14" t="str">
        <f aca="false">IF($M1978="","",IF($M1978&lt;2,"Ha","Yo'q"))</f>
        <v/>
      </c>
      <c r="O1978" s="14" t="str">
        <f aca="false">IF($M1978="","",IF(AND($M1978&gt;=7,$M1978&lt;=17),"Ha","Yo'q"))</f>
        <v/>
      </c>
      <c r="P1978" s="14" t="str">
        <f aca="false">IF(AND($B1978&lt;&gt;"",$J1978&lt;&gt;"",$J1978&lt;=Boshqaruv!$C$10,OR($K1978="",$K1978&gt;Boshqaruv!$C$10),$L1978&lt;&gt;"Tibbiy qarshi ko'rsatma"),1,"")</f>
        <v/>
      </c>
      <c r="Q1978" s="28" t="n">
        <f aca="false">IF(AND($B1978&lt;&gt;"",$J1978&gt;=Boshqaruv!$C$9,$J1978&lt;=Boshqaruv!$C$10),IF(COUNTIFS($B$4:$B1977,$B1978,$C$4:$C1977,$C1978,$J$4:$J1977,"&gt;="&amp;Boshqaruv!$C$9,$J$4:$J1977,"&lt;="&amp;Boshqaruv!$C$10)=0,1,0),0)</f>
        <v>0</v>
      </c>
      <c r="R1978" s="28" t="n">
        <f aca="false">IF(AND($B1978&lt;&gt;"",$J1978&gt;=Boshqaruv!$C$9,$J1978&lt;=Boshqaruv!$C$10,$K1978&lt;&gt;"",$K1978&lt;=Boshqaruv!$C$10),IF(COUNTIFS($B$4:$B1977,$B1978,$C$4:$C1977,$C1978,$J$4:$J1977,"&gt;="&amp;Boshqaruv!$C$9,$J$4:$J1977,"&lt;="&amp;Boshqaruv!$C$10,$K$4:$K1977,"&lt;&gt;",$K$4:$K1977,"&lt;="&amp;Boshqaruv!$C$10)=0,1,0),0)</f>
        <v>0</v>
      </c>
      <c r="S1978" s="28" t="n">
        <f aca="false">IF($P1978=1,IF(COUNTIFS($B$4:$B1977,$B1978,$C$4:$C1977,$C1978,$P$4:$P1977,1)=0,1,0),0)</f>
        <v>0</v>
      </c>
      <c r="T1978" s="12"/>
    </row>
    <row r="1979" customFormat="false" ht="15" hidden="false" customHeight="false" outlineLevel="0" collapsed="false">
      <c r="A1979" s="20" t="n">
        <v>1975</v>
      </c>
      <c r="B1979" s="12"/>
      <c r="C1979" s="13"/>
      <c r="D1979" s="24"/>
      <c r="E1979" s="12"/>
      <c r="F1979" s="12"/>
      <c r="G1979" s="25"/>
      <c r="H1979" s="25"/>
      <c r="I1979" s="25"/>
      <c r="J1979" s="13"/>
      <c r="K1979" s="13"/>
      <c r="L1979" s="25"/>
      <c r="M1979" s="14" t="str">
        <f aca="false">IF(OR($C1979="",$J1979=""),"",INT(($J1979-$C1979)/365.25))</f>
        <v/>
      </c>
      <c r="N1979" s="14" t="str">
        <f aca="false">IF($M1979="","",IF($M1979&lt;2,"Ha","Yo'q"))</f>
        <v/>
      </c>
      <c r="O1979" s="14" t="str">
        <f aca="false">IF($M1979="","",IF(AND($M1979&gt;=7,$M1979&lt;=17),"Ha","Yo'q"))</f>
        <v/>
      </c>
      <c r="P1979" s="14" t="str">
        <f aca="false">IF(AND($B1979&lt;&gt;"",$J1979&lt;&gt;"",$J1979&lt;=Boshqaruv!$C$10,OR($K1979="",$K1979&gt;Boshqaruv!$C$10),$L1979&lt;&gt;"Tibbiy qarshi ko'rsatma"),1,"")</f>
        <v/>
      </c>
      <c r="Q1979" s="28" t="n">
        <f aca="false">IF(AND($B1979&lt;&gt;"",$J1979&gt;=Boshqaruv!$C$9,$J1979&lt;=Boshqaruv!$C$10),IF(COUNTIFS($B$4:$B1978,$B1979,$C$4:$C1978,$C1979,$J$4:$J1978,"&gt;="&amp;Boshqaruv!$C$9,$J$4:$J1978,"&lt;="&amp;Boshqaruv!$C$10)=0,1,0),0)</f>
        <v>0</v>
      </c>
      <c r="R1979" s="28" t="n">
        <f aca="false">IF(AND($B1979&lt;&gt;"",$J1979&gt;=Boshqaruv!$C$9,$J1979&lt;=Boshqaruv!$C$10,$K1979&lt;&gt;"",$K1979&lt;=Boshqaruv!$C$10),IF(COUNTIFS($B$4:$B1978,$B1979,$C$4:$C1978,$C1979,$J$4:$J1978,"&gt;="&amp;Boshqaruv!$C$9,$J$4:$J1978,"&lt;="&amp;Boshqaruv!$C$10,$K$4:$K1978,"&lt;&gt;",$K$4:$K1978,"&lt;="&amp;Boshqaruv!$C$10)=0,1,0),0)</f>
        <v>0</v>
      </c>
      <c r="S1979" s="28" t="n">
        <f aca="false">IF($P1979=1,IF(COUNTIFS($B$4:$B1978,$B1979,$C$4:$C1978,$C1979,$P$4:$P1978,1)=0,1,0),0)</f>
        <v>0</v>
      </c>
      <c r="T1979" s="12"/>
    </row>
    <row r="1980" customFormat="false" ht="15" hidden="false" customHeight="false" outlineLevel="0" collapsed="false">
      <c r="A1980" s="20" t="n">
        <v>1976</v>
      </c>
      <c r="B1980" s="12"/>
      <c r="C1980" s="13"/>
      <c r="D1980" s="24"/>
      <c r="E1980" s="12"/>
      <c r="F1980" s="12"/>
      <c r="G1980" s="25"/>
      <c r="H1980" s="25"/>
      <c r="I1980" s="25"/>
      <c r="J1980" s="13"/>
      <c r="K1980" s="13"/>
      <c r="L1980" s="25"/>
      <c r="M1980" s="14" t="str">
        <f aca="false">IF(OR($C1980="",$J1980=""),"",INT(($J1980-$C1980)/365.25))</f>
        <v/>
      </c>
      <c r="N1980" s="14" t="str">
        <f aca="false">IF($M1980="","",IF($M1980&lt;2,"Ha","Yo'q"))</f>
        <v/>
      </c>
      <c r="O1980" s="14" t="str">
        <f aca="false">IF($M1980="","",IF(AND($M1980&gt;=7,$M1980&lt;=17),"Ha","Yo'q"))</f>
        <v/>
      </c>
      <c r="P1980" s="14" t="str">
        <f aca="false">IF(AND($B1980&lt;&gt;"",$J1980&lt;&gt;"",$J1980&lt;=Boshqaruv!$C$10,OR($K1980="",$K1980&gt;Boshqaruv!$C$10),$L1980&lt;&gt;"Tibbiy qarshi ko'rsatma"),1,"")</f>
        <v/>
      </c>
      <c r="Q1980" s="28" t="n">
        <f aca="false">IF(AND($B1980&lt;&gt;"",$J1980&gt;=Boshqaruv!$C$9,$J1980&lt;=Boshqaruv!$C$10),IF(COUNTIFS($B$4:$B1979,$B1980,$C$4:$C1979,$C1980,$J$4:$J1979,"&gt;="&amp;Boshqaruv!$C$9,$J$4:$J1979,"&lt;="&amp;Boshqaruv!$C$10)=0,1,0),0)</f>
        <v>0</v>
      </c>
      <c r="R1980" s="28" t="n">
        <f aca="false">IF(AND($B1980&lt;&gt;"",$J1980&gt;=Boshqaruv!$C$9,$J1980&lt;=Boshqaruv!$C$10,$K1980&lt;&gt;"",$K1980&lt;=Boshqaruv!$C$10),IF(COUNTIFS($B$4:$B1979,$B1980,$C$4:$C1979,$C1980,$J$4:$J1979,"&gt;="&amp;Boshqaruv!$C$9,$J$4:$J1979,"&lt;="&amp;Boshqaruv!$C$10,$K$4:$K1979,"&lt;&gt;",$K$4:$K1979,"&lt;="&amp;Boshqaruv!$C$10)=0,1,0),0)</f>
        <v>0</v>
      </c>
      <c r="S1980" s="28" t="n">
        <f aca="false">IF($P1980=1,IF(COUNTIFS($B$4:$B1979,$B1980,$C$4:$C1979,$C1980,$P$4:$P1979,1)=0,1,0),0)</f>
        <v>0</v>
      </c>
      <c r="T1980" s="12"/>
    </row>
    <row r="1981" customFormat="false" ht="15" hidden="false" customHeight="false" outlineLevel="0" collapsed="false">
      <c r="A1981" s="20" t="n">
        <v>1977</v>
      </c>
      <c r="B1981" s="12"/>
      <c r="C1981" s="13"/>
      <c r="D1981" s="24"/>
      <c r="E1981" s="12"/>
      <c r="F1981" s="12"/>
      <c r="G1981" s="25"/>
      <c r="H1981" s="25"/>
      <c r="I1981" s="25"/>
      <c r="J1981" s="13"/>
      <c r="K1981" s="13"/>
      <c r="L1981" s="25"/>
      <c r="M1981" s="14" t="str">
        <f aca="false">IF(OR($C1981="",$J1981=""),"",INT(($J1981-$C1981)/365.25))</f>
        <v/>
      </c>
      <c r="N1981" s="14" t="str">
        <f aca="false">IF($M1981="","",IF($M1981&lt;2,"Ha","Yo'q"))</f>
        <v/>
      </c>
      <c r="O1981" s="14" t="str">
        <f aca="false">IF($M1981="","",IF(AND($M1981&gt;=7,$M1981&lt;=17),"Ha","Yo'q"))</f>
        <v/>
      </c>
      <c r="P1981" s="14" t="str">
        <f aca="false">IF(AND($B1981&lt;&gt;"",$J1981&lt;&gt;"",$J1981&lt;=Boshqaruv!$C$10,OR($K1981="",$K1981&gt;Boshqaruv!$C$10),$L1981&lt;&gt;"Tibbiy qarshi ko'rsatma"),1,"")</f>
        <v/>
      </c>
      <c r="Q1981" s="28" t="n">
        <f aca="false">IF(AND($B1981&lt;&gt;"",$J1981&gt;=Boshqaruv!$C$9,$J1981&lt;=Boshqaruv!$C$10),IF(COUNTIFS($B$4:$B1980,$B1981,$C$4:$C1980,$C1981,$J$4:$J1980,"&gt;="&amp;Boshqaruv!$C$9,$J$4:$J1980,"&lt;="&amp;Boshqaruv!$C$10)=0,1,0),0)</f>
        <v>0</v>
      </c>
      <c r="R1981" s="28" t="n">
        <f aca="false">IF(AND($B1981&lt;&gt;"",$J1981&gt;=Boshqaruv!$C$9,$J1981&lt;=Boshqaruv!$C$10,$K1981&lt;&gt;"",$K1981&lt;=Boshqaruv!$C$10),IF(COUNTIFS($B$4:$B1980,$B1981,$C$4:$C1980,$C1981,$J$4:$J1980,"&gt;="&amp;Boshqaruv!$C$9,$J$4:$J1980,"&lt;="&amp;Boshqaruv!$C$10,$K$4:$K1980,"&lt;&gt;",$K$4:$K1980,"&lt;="&amp;Boshqaruv!$C$10)=0,1,0),0)</f>
        <v>0</v>
      </c>
      <c r="S1981" s="28" t="n">
        <f aca="false">IF($P1981=1,IF(COUNTIFS($B$4:$B1980,$B1981,$C$4:$C1980,$C1981,$P$4:$P1980,1)=0,1,0),0)</f>
        <v>0</v>
      </c>
      <c r="T1981" s="12"/>
    </row>
    <row r="1982" customFormat="false" ht="15" hidden="false" customHeight="false" outlineLevel="0" collapsed="false">
      <c r="A1982" s="20" t="n">
        <v>1978</v>
      </c>
      <c r="B1982" s="12"/>
      <c r="C1982" s="13"/>
      <c r="D1982" s="24"/>
      <c r="E1982" s="12"/>
      <c r="F1982" s="12"/>
      <c r="G1982" s="25"/>
      <c r="H1982" s="25"/>
      <c r="I1982" s="25"/>
      <c r="J1982" s="13"/>
      <c r="K1982" s="13"/>
      <c r="L1982" s="25"/>
      <c r="M1982" s="14" t="str">
        <f aca="false">IF(OR($C1982="",$J1982=""),"",INT(($J1982-$C1982)/365.25))</f>
        <v/>
      </c>
      <c r="N1982" s="14" t="str">
        <f aca="false">IF($M1982="","",IF($M1982&lt;2,"Ha","Yo'q"))</f>
        <v/>
      </c>
      <c r="O1982" s="14" t="str">
        <f aca="false">IF($M1982="","",IF(AND($M1982&gt;=7,$M1982&lt;=17),"Ha","Yo'q"))</f>
        <v/>
      </c>
      <c r="P1982" s="14" t="str">
        <f aca="false">IF(AND($B1982&lt;&gt;"",$J1982&lt;&gt;"",$J1982&lt;=Boshqaruv!$C$10,OR($K1982="",$K1982&gt;Boshqaruv!$C$10),$L1982&lt;&gt;"Tibbiy qarshi ko'rsatma"),1,"")</f>
        <v/>
      </c>
      <c r="Q1982" s="28" t="n">
        <f aca="false">IF(AND($B1982&lt;&gt;"",$J1982&gt;=Boshqaruv!$C$9,$J1982&lt;=Boshqaruv!$C$10),IF(COUNTIFS($B$4:$B1981,$B1982,$C$4:$C1981,$C1982,$J$4:$J1981,"&gt;="&amp;Boshqaruv!$C$9,$J$4:$J1981,"&lt;="&amp;Boshqaruv!$C$10)=0,1,0),0)</f>
        <v>0</v>
      </c>
      <c r="R1982" s="28" t="n">
        <f aca="false">IF(AND($B1982&lt;&gt;"",$J1982&gt;=Boshqaruv!$C$9,$J1982&lt;=Boshqaruv!$C$10,$K1982&lt;&gt;"",$K1982&lt;=Boshqaruv!$C$10),IF(COUNTIFS($B$4:$B1981,$B1982,$C$4:$C1981,$C1982,$J$4:$J1981,"&gt;="&amp;Boshqaruv!$C$9,$J$4:$J1981,"&lt;="&amp;Boshqaruv!$C$10,$K$4:$K1981,"&lt;&gt;",$K$4:$K1981,"&lt;="&amp;Boshqaruv!$C$10)=0,1,0),0)</f>
        <v>0</v>
      </c>
      <c r="S1982" s="28" t="n">
        <f aca="false">IF($P1982=1,IF(COUNTIFS($B$4:$B1981,$B1982,$C$4:$C1981,$C1982,$P$4:$P1981,1)=0,1,0),0)</f>
        <v>0</v>
      </c>
      <c r="T1982" s="12"/>
    </row>
    <row r="1983" customFormat="false" ht="15" hidden="false" customHeight="false" outlineLevel="0" collapsed="false">
      <c r="A1983" s="20" t="n">
        <v>1979</v>
      </c>
      <c r="B1983" s="12"/>
      <c r="C1983" s="13"/>
      <c r="D1983" s="24"/>
      <c r="E1983" s="12"/>
      <c r="F1983" s="12"/>
      <c r="G1983" s="25"/>
      <c r="H1983" s="25"/>
      <c r="I1983" s="25"/>
      <c r="J1983" s="13"/>
      <c r="K1983" s="13"/>
      <c r="L1983" s="25"/>
      <c r="M1983" s="14" t="str">
        <f aca="false">IF(OR($C1983="",$J1983=""),"",INT(($J1983-$C1983)/365.25))</f>
        <v/>
      </c>
      <c r="N1983" s="14" t="str">
        <f aca="false">IF($M1983="","",IF($M1983&lt;2,"Ha","Yo'q"))</f>
        <v/>
      </c>
      <c r="O1983" s="14" t="str">
        <f aca="false">IF($M1983="","",IF(AND($M1983&gt;=7,$M1983&lt;=17),"Ha","Yo'q"))</f>
        <v/>
      </c>
      <c r="P1983" s="14" t="str">
        <f aca="false">IF(AND($B1983&lt;&gt;"",$J1983&lt;&gt;"",$J1983&lt;=Boshqaruv!$C$10,OR($K1983="",$K1983&gt;Boshqaruv!$C$10),$L1983&lt;&gt;"Tibbiy qarshi ko'rsatma"),1,"")</f>
        <v/>
      </c>
      <c r="Q1983" s="28" t="n">
        <f aca="false">IF(AND($B1983&lt;&gt;"",$J1983&gt;=Boshqaruv!$C$9,$J1983&lt;=Boshqaruv!$C$10),IF(COUNTIFS($B$4:$B1982,$B1983,$C$4:$C1982,$C1983,$J$4:$J1982,"&gt;="&amp;Boshqaruv!$C$9,$J$4:$J1982,"&lt;="&amp;Boshqaruv!$C$10)=0,1,0),0)</f>
        <v>0</v>
      </c>
      <c r="R1983" s="28" t="n">
        <f aca="false">IF(AND($B1983&lt;&gt;"",$J1983&gt;=Boshqaruv!$C$9,$J1983&lt;=Boshqaruv!$C$10,$K1983&lt;&gt;"",$K1983&lt;=Boshqaruv!$C$10),IF(COUNTIFS($B$4:$B1982,$B1983,$C$4:$C1982,$C1983,$J$4:$J1982,"&gt;="&amp;Boshqaruv!$C$9,$J$4:$J1982,"&lt;="&amp;Boshqaruv!$C$10,$K$4:$K1982,"&lt;&gt;",$K$4:$K1982,"&lt;="&amp;Boshqaruv!$C$10)=0,1,0),0)</f>
        <v>0</v>
      </c>
      <c r="S1983" s="28" t="n">
        <f aca="false">IF($P1983=1,IF(COUNTIFS($B$4:$B1982,$B1983,$C$4:$C1982,$C1983,$P$4:$P1982,1)=0,1,0),0)</f>
        <v>0</v>
      </c>
      <c r="T1983" s="12"/>
    </row>
    <row r="1984" customFormat="false" ht="15" hidden="false" customHeight="false" outlineLevel="0" collapsed="false">
      <c r="A1984" s="20" t="n">
        <v>1980</v>
      </c>
      <c r="B1984" s="12"/>
      <c r="C1984" s="13"/>
      <c r="D1984" s="24"/>
      <c r="E1984" s="12"/>
      <c r="F1984" s="12"/>
      <c r="G1984" s="25"/>
      <c r="H1984" s="25"/>
      <c r="I1984" s="25"/>
      <c r="J1984" s="13"/>
      <c r="K1984" s="13"/>
      <c r="L1984" s="25"/>
      <c r="M1984" s="14" t="str">
        <f aca="false">IF(OR($C1984="",$J1984=""),"",INT(($J1984-$C1984)/365.25))</f>
        <v/>
      </c>
      <c r="N1984" s="14" t="str">
        <f aca="false">IF($M1984="","",IF($M1984&lt;2,"Ha","Yo'q"))</f>
        <v/>
      </c>
      <c r="O1984" s="14" t="str">
        <f aca="false">IF($M1984="","",IF(AND($M1984&gt;=7,$M1984&lt;=17),"Ha","Yo'q"))</f>
        <v/>
      </c>
      <c r="P1984" s="14" t="str">
        <f aca="false">IF(AND($B1984&lt;&gt;"",$J1984&lt;&gt;"",$J1984&lt;=Boshqaruv!$C$10,OR($K1984="",$K1984&gt;Boshqaruv!$C$10),$L1984&lt;&gt;"Tibbiy qarshi ko'rsatma"),1,"")</f>
        <v/>
      </c>
      <c r="Q1984" s="28" t="n">
        <f aca="false">IF(AND($B1984&lt;&gt;"",$J1984&gt;=Boshqaruv!$C$9,$J1984&lt;=Boshqaruv!$C$10),IF(COUNTIFS($B$4:$B1983,$B1984,$C$4:$C1983,$C1984,$J$4:$J1983,"&gt;="&amp;Boshqaruv!$C$9,$J$4:$J1983,"&lt;="&amp;Boshqaruv!$C$10)=0,1,0),0)</f>
        <v>0</v>
      </c>
      <c r="R1984" s="28" t="n">
        <f aca="false">IF(AND($B1984&lt;&gt;"",$J1984&gt;=Boshqaruv!$C$9,$J1984&lt;=Boshqaruv!$C$10,$K1984&lt;&gt;"",$K1984&lt;=Boshqaruv!$C$10),IF(COUNTIFS($B$4:$B1983,$B1984,$C$4:$C1983,$C1984,$J$4:$J1983,"&gt;="&amp;Boshqaruv!$C$9,$J$4:$J1983,"&lt;="&amp;Boshqaruv!$C$10,$K$4:$K1983,"&lt;&gt;",$K$4:$K1983,"&lt;="&amp;Boshqaruv!$C$10)=0,1,0),0)</f>
        <v>0</v>
      </c>
      <c r="S1984" s="28" t="n">
        <f aca="false">IF($P1984=1,IF(COUNTIFS($B$4:$B1983,$B1984,$C$4:$C1983,$C1984,$P$4:$P1983,1)=0,1,0),0)</f>
        <v>0</v>
      </c>
      <c r="T1984" s="12"/>
    </row>
    <row r="1985" customFormat="false" ht="15" hidden="false" customHeight="false" outlineLevel="0" collapsed="false">
      <c r="A1985" s="20" t="n">
        <v>1981</v>
      </c>
      <c r="B1985" s="12"/>
      <c r="C1985" s="13"/>
      <c r="D1985" s="24"/>
      <c r="E1985" s="12"/>
      <c r="F1985" s="12"/>
      <c r="G1985" s="25"/>
      <c r="H1985" s="25"/>
      <c r="I1985" s="25"/>
      <c r="J1985" s="13"/>
      <c r="K1985" s="13"/>
      <c r="L1985" s="25"/>
      <c r="M1985" s="14" t="str">
        <f aca="false">IF(OR($C1985="",$J1985=""),"",INT(($J1985-$C1985)/365.25))</f>
        <v/>
      </c>
      <c r="N1985" s="14" t="str">
        <f aca="false">IF($M1985="","",IF($M1985&lt;2,"Ha","Yo'q"))</f>
        <v/>
      </c>
      <c r="O1985" s="14" t="str">
        <f aca="false">IF($M1985="","",IF(AND($M1985&gt;=7,$M1985&lt;=17),"Ha","Yo'q"))</f>
        <v/>
      </c>
      <c r="P1985" s="14" t="str">
        <f aca="false">IF(AND($B1985&lt;&gt;"",$J1985&lt;&gt;"",$J1985&lt;=Boshqaruv!$C$10,OR($K1985="",$K1985&gt;Boshqaruv!$C$10),$L1985&lt;&gt;"Tibbiy qarshi ko'rsatma"),1,"")</f>
        <v/>
      </c>
      <c r="Q1985" s="28" t="n">
        <f aca="false">IF(AND($B1985&lt;&gt;"",$J1985&gt;=Boshqaruv!$C$9,$J1985&lt;=Boshqaruv!$C$10),IF(COUNTIFS($B$4:$B1984,$B1985,$C$4:$C1984,$C1985,$J$4:$J1984,"&gt;="&amp;Boshqaruv!$C$9,$J$4:$J1984,"&lt;="&amp;Boshqaruv!$C$10)=0,1,0),0)</f>
        <v>0</v>
      </c>
      <c r="R1985" s="28" t="n">
        <f aca="false">IF(AND($B1985&lt;&gt;"",$J1985&gt;=Boshqaruv!$C$9,$J1985&lt;=Boshqaruv!$C$10,$K1985&lt;&gt;"",$K1985&lt;=Boshqaruv!$C$10),IF(COUNTIFS($B$4:$B1984,$B1985,$C$4:$C1984,$C1985,$J$4:$J1984,"&gt;="&amp;Boshqaruv!$C$9,$J$4:$J1984,"&lt;="&amp;Boshqaruv!$C$10,$K$4:$K1984,"&lt;&gt;",$K$4:$K1984,"&lt;="&amp;Boshqaruv!$C$10)=0,1,0),0)</f>
        <v>0</v>
      </c>
      <c r="S1985" s="28" t="n">
        <f aca="false">IF($P1985=1,IF(COUNTIFS($B$4:$B1984,$B1985,$C$4:$C1984,$C1985,$P$4:$P1984,1)=0,1,0),0)</f>
        <v>0</v>
      </c>
      <c r="T1985" s="12"/>
    </row>
    <row r="1986" customFormat="false" ht="15" hidden="false" customHeight="false" outlineLevel="0" collapsed="false">
      <c r="A1986" s="20" t="n">
        <v>1982</v>
      </c>
      <c r="B1986" s="12"/>
      <c r="C1986" s="13"/>
      <c r="D1986" s="24"/>
      <c r="E1986" s="12"/>
      <c r="F1986" s="12"/>
      <c r="G1986" s="25"/>
      <c r="H1986" s="25"/>
      <c r="I1986" s="25"/>
      <c r="J1986" s="13"/>
      <c r="K1986" s="13"/>
      <c r="L1986" s="25"/>
      <c r="M1986" s="14" t="str">
        <f aca="false">IF(OR($C1986="",$J1986=""),"",INT(($J1986-$C1986)/365.25))</f>
        <v/>
      </c>
      <c r="N1986" s="14" t="str">
        <f aca="false">IF($M1986="","",IF($M1986&lt;2,"Ha","Yo'q"))</f>
        <v/>
      </c>
      <c r="O1986" s="14" t="str">
        <f aca="false">IF($M1986="","",IF(AND($M1986&gt;=7,$M1986&lt;=17),"Ha","Yo'q"))</f>
        <v/>
      </c>
      <c r="P1986" s="14" t="str">
        <f aca="false">IF(AND($B1986&lt;&gt;"",$J1986&lt;&gt;"",$J1986&lt;=Boshqaruv!$C$10,OR($K1986="",$K1986&gt;Boshqaruv!$C$10),$L1986&lt;&gt;"Tibbiy qarshi ko'rsatma"),1,"")</f>
        <v/>
      </c>
      <c r="Q1986" s="28" t="n">
        <f aca="false">IF(AND($B1986&lt;&gt;"",$J1986&gt;=Boshqaruv!$C$9,$J1986&lt;=Boshqaruv!$C$10),IF(COUNTIFS($B$4:$B1985,$B1986,$C$4:$C1985,$C1986,$J$4:$J1985,"&gt;="&amp;Boshqaruv!$C$9,$J$4:$J1985,"&lt;="&amp;Boshqaruv!$C$10)=0,1,0),0)</f>
        <v>0</v>
      </c>
      <c r="R1986" s="28" t="n">
        <f aca="false">IF(AND($B1986&lt;&gt;"",$J1986&gt;=Boshqaruv!$C$9,$J1986&lt;=Boshqaruv!$C$10,$K1986&lt;&gt;"",$K1986&lt;=Boshqaruv!$C$10),IF(COUNTIFS($B$4:$B1985,$B1986,$C$4:$C1985,$C1986,$J$4:$J1985,"&gt;="&amp;Boshqaruv!$C$9,$J$4:$J1985,"&lt;="&amp;Boshqaruv!$C$10,$K$4:$K1985,"&lt;&gt;",$K$4:$K1985,"&lt;="&amp;Boshqaruv!$C$10)=0,1,0),0)</f>
        <v>0</v>
      </c>
      <c r="S1986" s="28" t="n">
        <f aca="false">IF($P1986=1,IF(COUNTIFS($B$4:$B1985,$B1986,$C$4:$C1985,$C1986,$P$4:$P1985,1)=0,1,0),0)</f>
        <v>0</v>
      </c>
      <c r="T1986" s="12"/>
    </row>
    <row r="1987" customFormat="false" ht="15" hidden="false" customHeight="false" outlineLevel="0" collapsed="false">
      <c r="A1987" s="20" t="n">
        <v>1983</v>
      </c>
      <c r="B1987" s="12"/>
      <c r="C1987" s="13"/>
      <c r="D1987" s="24"/>
      <c r="E1987" s="12"/>
      <c r="F1987" s="12"/>
      <c r="G1987" s="25"/>
      <c r="H1987" s="25"/>
      <c r="I1987" s="25"/>
      <c r="J1987" s="13"/>
      <c r="K1987" s="13"/>
      <c r="L1987" s="25"/>
      <c r="M1987" s="14" t="str">
        <f aca="false">IF(OR($C1987="",$J1987=""),"",INT(($J1987-$C1987)/365.25))</f>
        <v/>
      </c>
      <c r="N1987" s="14" t="str">
        <f aca="false">IF($M1987="","",IF($M1987&lt;2,"Ha","Yo'q"))</f>
        <v/>
      </c>
      <c r="O1987" s="14" t="str">
        <f aca="false">IF($M1987="","",IF(AND($M1987&gt;=7,$M1987&lt;=17),"Ha","Yo'q"))</f>
        <v/>
      </c>
      <c r="P1987" s="14" t="str">
        <f aca="false">IF(AND($B1987&lt;&gt;"",$J1987&lt;&gt;"",$J1987&lt;=Boshqaruv!$C$10,OR($K1987="",$K1987&gt;Boshqaruv!$C$10),$L1987&lt;&gt;"Tibbiy qarshi ko'rsatma"),1,"")</f>
        <v/>
      </c>
      <c r="Q1987" s="28" t="n">
        <f aca="false">IF(AND($B1987&lt;&gt;"",$J1987&gt;=Boshqaruv!$C$9,$J1987&lt;=Boshqaruv!$C$10),IF(COUNTIFS($B$4:$B1986,$B1987,$C$4:$C1986,$C1987,$J$4:$J1986,"&gt;="&amp;Boshqaruv!$C$9,$J$4:$J1986,"&lt;="&amp;Boshqaruv!$C$10)=0,1,0),0)</f>
        <v>0</v>
      </c>
      <c r="R1987" s="28" t="n">
        <f aca="false">IF(AND($B1987&lt;&gt;"",$J1987&gt;=Boshqaruv!$C$9,$J1987&lt;=Boshqaruv!$C$10,$K1987&lt;&gt;"",$K1987&lt;=Boshqaruv!$C$10),IF(COUNTIFS($B$4:$B1986,$B1987,$C$4:$C1986,$C1987,$J$4:$J1986,"&gt;="&amp;Boshqaruv!$C$9,$J$4:$J1986,"&lt;="&amp;Boshqaruv!$C$10,$K$4:$K1986,"&lt;&gt;",$K$4:$K1986,"&lt;="&amp;Boshqaruv!$C$10)=0,1,0),0)</f>
        <v>0</v>
      </c>
      <c r="S1987" s="28" t="n">
        <f aca="false">IF($P1987=1,IF(COUNTIFS($B$4:$B1986,$B1987,$C$4:$C1986,$C1987,$P$4:$P1986,1)=0,1,0),0)</f>
        <v>0</v>
      </c>
      <c r="T1987" s="12"/>
    </row>
    <row r="1988" customFormat="false" ht="15" hidden="false" customHeight="false" outlineLevel="0" collapsed="false">
      <c r="A1988" s="20" t="n">
        <v>1984</v>
      </c>
      <c r="B1988" s="12"/>
      <c r="C1988" s="13"/>
      <c r="D1988" s="24"/>
      <c r="E1988" s="12"/>
      <c r="F1988" s="12"/>
      <c r="G1988" s="25"/>
      <c r="H1988" s="25"/>
      <c r="I1988" s="25"/>
      <c r="J1988" s="13"/>
      <c r="K1988" s="13"/>
      <c r="L1988" s="25"/>
      <c r="M1988" s="14" t="str">
        <f aca="false">IF(OR($C1988="",$J1988=""),"",INT(($J1988-$C1988)/365.25))</f>
        <v/>
      </c>
      <c r="N1988" s="14" t="str">
        <f aca="false">IF($M1988="","",IF($M1988&lt;2,"Ha","Yo'q"))</f>
        <v/>
      </c>
      <c r="O1988" s="14" t="str">
        <f aca="false">IF($M1988="","",IF(AND($M1988&gt;=7,$M1988&lt;=17),"Ha","Yo'q"))</f>
        <v/>
      </c>
      <c r="P1988" s="14" t="str">
        <f aca="false">IF(AND($B1988&lt;&gt;"",$J1988&lt;&gt;"",$J1988&lt;=Boshqaruv!$C$10,OR($K1988="",$K1988&gt;Boshqaruv!$C$10),$L1988&lt;&gt;"Tibbiy qarshi ko'rsatma"),1,"")</f>
        <v/>
      </c>
      <c r="Q1988" s="28" t="n">
        <f aca="false">IF(AND($B1988&lt;&gt;"",$J1988&gt;=Boshqaruv!$C$9,$J1988&lt;=Boshqaruv!$C$10),IF(COUNTIFS($B$4:$B1987,$B1988,$C$4:$C1987,$C1988,$J$4:$J1987,"&gt;="&amp;Boshqaruv!$C$9,$J$4:$J1987,"&lt;="&amp;Boshqaruv!$C$10)=0,1,0),0)</f>
        <v>0</v>
      </c>
      <c r="R1988" s="28" t="n">
        <f aca="false">IF(AND($B1988&lt;&gt;"",$J1988&gt;=Boshqaruv!$C$9,$J1988&lt;=Boshqaruv!$C$10,$K1988&lt;&gt;"",$K1988&lt;=Boshqaruv!$C$10),IF(COUNTIFS($B$4:$B1987,$B1988,$C$4:$C1987,$C1988,$J$4:$J1987,"&gt;="&amp;Boshqaruv!$C$9,$J$4:$J1987,"&lt;="&amp;Boshqaruv!$C$10,$K$4:$K1987,"&lt;&gt;",$K$4:$K1987,"&lt;="&amp;Boshqaruv!$C$10)=0,1,0),0)</f>
        <v>0</v>
      </c>
      <c r="S1988" s="28" t="n">
        <f aca="false">IF($P1988=1,IF(COUNTIFS($B$4:$B1987,$B1988,$C$4:$C1987,$C1988,$P$4:$P1987,1)=0,1,0),0)</f>
        <v>0</v>
      </c>
      <c r="T1988" s="12"/>
    </row>
    <row r="1989" customFormat="false" ht="15" hidden="false" customHeight="false" outlineLevel="0" collapsed="false">
      <c r="A1989" s="20" t="n">
        <v>1985</v>
      </c>
      <c r="B1989" s="12"/>
      <c r="C1989" s="13"/>
      <c r="D1989" s="24"/>
      <c r="E1989" s="12"/>
      <c r="F1989" s="12"/>
      <c r="G1989" s="25"/>
      <c r="H1989" s="25"/>
      <c r="I1989" s="25"/>
      <c r="J1989" s="13"/>
      <c r="K1989" s="13"/>
      <c r="L1989" s="25"/>
      <c r="M1989" s="14" t="str">
        <f aca="false">IF(OR($C1989="",$J1989=""),"",INT(($J1989-$C1989)/365.25))</f>
        <v/>
      </c>
      <c r="N1989" s="14" t="str">
        <f aca="false">IF($M1989="","",IF($M1989&lt;2,"Ha","Yo'q"))</f>
        <v/>
      </c>
      <c r="O1989" s="14" t="str">
        <f aca="false">IF($M1989="","",IF(AND($M1989&gt;=7,$M1989&lt;=17),"Ha","Yo'q"))</f>
        <v/>
      </c>
      <c r="P1989" s="14" t="str">
        <f aca="false">IF(AND($B1989&lt;&gt;"",$J1989&lt;&gt;"",$J1989&lt;=Boshqaruv!$C$10,OR($K1989="",$K1989&gt;Boshqaruv!$C$10),$L1989&lt;&gt;"Tibbiy qarshi ko'rsatma"),1,"")</f>
        <v/>
      </c>
      <c r="Q1989" s="28" t="n">
        <f aca="false">IF(AND($B1989&lt;&gt;"",$J1989&gt;=Boshqaruv!$C$9,$J1989&lt;=Boshqaruv!$C$10),IF(COUNTIFS($B$4:$B1988,$B1989,$C$4:$C1988,$C1989,$J$4:$J1988,"&gt;="&amp;Boshqaruv!$C$9,$J$4:$J1988,"&lt;="&amp;Boshqaruv!$C$10)=0,1,0),0)</f>
        <v>0</v>
      </c>
      <c r="R1989" s="28" t="n">
        <f aca="false">IF(AND($B1989&lt;&gt;"",$J1989&gt;=Boshqaruv!$C$9,$J1989&lt;=Boshqaruv!$C$10,$K1989&lt;&gt;"",$K1989&lt;=Boshqaruv!$C$10),IF(COUNTIFS($B$4:$B1988,$B1989,$C$4:$C1988,$C1989,$J$4:$J1988,"&gt;="&amp;Boshqaruv!$C$9,$J$4:$J1988,"&lt;="&amp;Boshqaruv!$C$10,$K$4:$K1988,"&lt;&gt;",$K$4:$K1988,"&lt;="&amp;Boshqaruv!$C$10)=0,1,0),0)</f>
        <v>0</v>
      </c>
      <c r="S1989" s="28" t="n">
        <f aca="false">IF($P1989=1,IF(COUNTIFS($B$4:$B1988,$B1989,$C$4:$C1988,$C1989,$P$4:$P1988,1)=0,1,0),0)</f>
        <v>0</v>
      </c>
      <c r="T1989" s="12"/>
    </row>
    <row r="1990" customFormat="false" ht="15" hidden="false" customHeight="false" outlineLevel="0" collapsed="false">
      <c r="A1990" s="20" t="n">
        <v>1986</v>
      </c>
      <c r="B1990" s="12"/>
      <c r="C1990" s="13"/>
      <c r="D1990" s="24"/>
      <c r="E1990" s="12"/>
      <c r="F1990" s="12"/>
      <c r="G1990" s="25"/>
      <c r="H1990" s="25"/>
      <c r="I1990" s="25"/>
      <c r="J1990" s="13"/>
      <c r="K1990" s="13"/>
      <c r="L1990" s="25"/>
      <c r="M1990" s="14" t="str">
        <f aca="false">IF(OR($C1990="",$J1990=""),"",INT(($J1990-$C1990)/365.25))</f>
        <v/>
      </c>
      <c r="N1990" s="14" t="str">
        <f aca="false">IF($M1990="","",IF($M1990&lt;2,"Ha","Yo'q"))</f>
        <v/>
      </c>
      <c r="O1990" s="14" t="str">
        <f aca="false">IF($M1990="","",IF(AND($M1990&gt;=7,$M1990&lt;=17),"Ha","Yo'q"))</f>
        <v/>
      </c>
      <c r="P1990" s="14" t="str">
        <f aca="false">IF(AND($B1990&lt;&gt;"",$J1990&lt;&gt;"",$J1990&lt;=Boshqaruv!$C$10,OR($K1990="",$K1990&gt;Boshqaruv!$C$10),$L1990&lt;&gt;"Tibbiy qarshi ko'rsatma"),1,"")</f>
        <v/>
      </c>
      <c r="Q1990" s="28" t="n">
        <f aca="false">IF(AND($B1990&lt;&gt;"",$J1990&gt;=Boshqaruv!$C$9,$J1990&lt;=Boshqaruv!$C$10),IF(COUNTIFS($B$4:$B1989,$B1990,$C$4:$C1989,$C1990,$J$4:$J1989,"&gt;="&amp;Boshqaruv!$C$9,$J$4:$J1989,"&lt;="&amp;Boshqaruv!$C$10)=0,1,0),0)</f>
        <v>0</v>
      </c>
      <c r="R1990" s="28" t="n">
        <f aca="false">IF(AND($B1990&lt;&gt;"",$J1990&gt;=Boshqaruv!$C$9,$J1990&lt;=Boshqaruv!$C$10,$K1990&lt;&gt;"",$K1990&lt;=Boshqaruv!$C$10),IF(COUNTIFS($B$4:$B1989,$B1990,$C$4:$C1989,$C1990,$J$4:$J1989,"&gt;="&amp;Boshqaruv!$C$9,$J$4:$J1989,"&lt;="&amp;Boshqaruv!$C$10,$K$4:$K1989,"&lt;&gt;",$K$4:$K1989,"&lt;="&amp;Boshqaruv!$C$10)=0,1,0),0)</f>
        <v>0</v>
      </c>
      <c r="S1990" s="28" t="n">
        <f aca="false">IF($P1990=1,IF(COUNTIFS($B$4:$B1989,$B1990,$C$4:$C1989,$C1990,$P$4:$P1989,1)=0,1,0),0)</f>
        <v>0</v>
      </c>
      <c r="T1990" s="12"/>
    </row>
    <row r="1991" customFormat="false" ht="15" hidden="false" customHeight="false" outlineLevel="0" collapsed="false">
      <c r="A1991" s="20" t="n">
        <v>1987</v>
      </c>
      <c r="B1991" s="12"/>
      <c r="C1991" s="13"/>
      <c r="D1991" s="24"/>
      <c r="E1991" s="12"/>
      <c r="F1991" s="12"/>
      <c r="G1991" s="25"/>
      <c r="H1991" s="25"/>
      <c r="I1991" s="25"/>
      <c r="J1991" s="13"/>
      <c r="K1991" s="13"/>
      <c r="L1991" s="25"/>
      <c r="M1991" s="14" t="str">
        <f aca="false">IF(OR($C1991="",$J1991=""),"",INT(($J1991-$C1991)/365.25))</f>
        <v/>
      </c>
      <c r="N1991" s="14" t="str">
        <f aca="false">IF($M1991="","",IF($M1991&lt;2,"Ha","Yo'q"))</f>
        <v/>
      </c>
      <c r="O1991" s="14" t="str">
        <f aca="false">IF($M1991="","",IF(AND($M1991&gt;=7,$M1991&lt;=17),"Ha","Yo'q"))</f>
        <v/>
      </c>
      <c r="P1991" s="14" t="str">
        <f aca="false">IF(AND($B1991&lt;&gt;"",$J1991&lt;&gt;"",$J1991&lt;=Boshqaruv!$C$10,OR($K1991="",$K1991&gt;Boshqaruv!$C$10),$L1991&lt;&gt;"Tibbiy qarshi ko'rsatma"),1,"")</f>
        <v/>
      </c>
      <c r="Q1991" s="28" t="n">
        <f aca="false">IF(AND($B1991&lt;&gt;"",$J1991&gt;=Boshqaruv!$C$9,$J1991&lt;=Boshqaruv!$C$10),IF(COUNTIFS($B$4:$B1990,$B1991,$C$4:$C1990,$C1991,$J$4:$J1990,"&gt;="&amp;Boshqaruv!$C$9,$J$4:$J1990,"&lt;="&amp;Boshqaruv!$C$10)=0,1,0),0)</f>
        <v>0</v>
      </c>
      <c r="R1991" s="28" t="n">
        <f aca="false">IF(AND($B1991&lt;&gt;"",$J1991&gt;=Boshqaruv!$C$9,$J1991&lt;=Boshqaruv!$C$10,$K1991&lt;&gt;"",$K1991&lt;=Boshqaruv!$C$10),IF(COUNTIFS($B$4:$B1990,$B1991,$C$4:$C1990,$C1991,$J$4:$J1990,"&gt;="&amp;Boshqaruv!$C$9,$J$4:$J1990,"&lt;="&amp;Boshqaruv!$C$10,$K$4:$K1990,"&lt;&gt;",$K$4:$K1990,"&lt;="&amp;Boshqaruv!$C$10)=0,1,0),0)</f>
        <v>0</v>
      </c>
      <c r="S1991" s="28" t="n">
        <f aca="false">IF($P1991=1,IF(COUNTIFS($B$4:$B1990,$B1991,$C$4:$C1990,$C1991,$P$4:$P1990,1)=0,1,0),0)</f>
        <v>0</v>
      </c>
      <c r="T1991" s="12"/>
    </row>
    <row r="1992" customFormat="false" ht="15" hidden="false" customHeight="false" outlineLevel="0" collapsed="false">
      <c r="A1992" s="20" t="n">
        <v>1988</v>
      </c>
      <c r="B1992" s="12"/>
      <c r="C1992" s="13"/>
      <c r="D1992" s="24"/>
      <c r="E1992" s="12"/>
      <c r="F1992" s="12"/>
      <c r="G1992" s="25"/>
      <c r="H1992" s="25"/>
      <c r="I1992" s="25"/>
      <c r="J1992" s="13"/>
      <c r="K1992" s="13"/>
      <c r="L1992" s="25"/>
      <c r="M1992" s="14" t="str">
        <f aca="false">IF(OR($C1992="",$J1992=""),"",INT(($J1992-$C1992)/365.25))</f>
        <v/>
      </c>
      <c r="N1992" s="14" t="str">
        <f aca="false">IF($M1992="","",IF($M1992&lt;2,"Ha","Yo'q"))</f>
        <v/>
      </c>
      <c r="O1992" s="14" t="str">
        <f aca="false">IF($M1992="","",IF(AND($M1992&gt;=7,$M1992&lt;=17),"Ha","Yo'q"))</f>
        <v/>
      </c>
      <c r="P1992" s="14" t="str">
        <f aca="false">IF(AND($B1992&lt;&gt;"",$J1992&lt;&gt;"",$J1992&lt;=Boshqaruv!$C$10,OR($K1992="",$K1992&gt;Boshqaruv!$C$10),$L1992&lt;&gt;"Tibbiy qarshi ko'rsatma"),1,"")</f>
        <v/>
      </c>
      <c r="Q1992" s="28" t="n">
        <f aca="false">IF(AND($B1992&lt;&gt;"",$J1992&gt;=Boshqaruv!$C$9,$J1992&lt;=Boshqaruv!$C$10),IF(COUNTIFS($B$4:$B1991,$B1992,$C$4:$C1991,$C1992,$J$4:$J1991,"&gt;="&amp;Boshqaruv!$C$9,$J$4:$J1991,"&lt;="&amp;Boshqaruv!$C$10)=0,1,0),0)</f>
        <v>0</v>
      </c>
      <c r="R1992" s="28" t="n">
        <f aca="false">IF(AND($B1992&lt;&gt;"",$J1992&gt;=Boshqaruv!$C$9,$J1992&lt;=Boshqaruv!$C$10,$K1992&lt;&gt;"",$K1992&lt;=Boshqaruv!$C$10),IF(COUNTIFS($B$4:$B1991,$B1992,$C$4:$C1991,$C1992,$J$4:$J1991,"&gt;="&amp;Boshqaruv!$C$9,$J$4:$J1991,"&lt;="&amp;Boshqaruv!$C$10,$K$4:$K1991,"&lt;&gt;",$K$4:$K1991,"&lt;="&amp;Boshqaruv!$C$10)=0,1,0),0)</f>
        <v>0</v>
      </c>
      <c r="S1992" s="28" t="n">
        <f aca="false">IF($P1992=1,IF(COUNTIFS($B$4:$B1991,$B1992,$C$4:$C1991,$C1992,$P$4:$P1991,1)=0,1,0),0)</f>
        <v>0</v>
      </c>
      <c r="T1992" s="12"/>
    </row>
    <row r="1993" customFormat="false" ht="15" hidden="false" customHeight="false" outlineLevel="0" collapsed="false">
      <c r="A1993" s="20" t="n">
        <v>1989</v>
      </c>
      <c r="B1993" s="12"/>
      <c r="C1993" s="13"/>
      <c r="D1993" s="24"/>
      <c r="E1993" s="12"/>
      <c r="F1993" s="12"/>
      <c r="G1993" s="25"/>
      <c r="H1993" s="25"/>
      <c r="I1993" s="25"/>
      <c r="J1993" s="13"/>
      <c r="K1993" s="13"/>
      <c r="L1993" s="25"/>
      <c r="M1993" s="14" t="str">
        <f aca="false">IF(OR($C1993="",$J1993=""),"",INT(($J1993-$C1993)/365.25))</f>
        <v/>
      </c>
      <c r="N1993" s="14" t="str">
        <f aca="false">IF($M1993="","",IF($M1993&lt;2,"Ha","Yo'q"))</f>
        <v/>
      </c>
      <c r="O1993" s="14" t="str">
        <f aca="false">IF($M1993="","",IF(AND($M1993&gt;=7,$M1993&lt;=17),"Ha","Yo'q"))</f>
        <v/>
      </c>
      <c r="P1993" s="14" t="str">
        <f aca="false">IF(AND($B1993&lt;&gt;"",$J1993&lt;&gt;"",$J1993&lt;=Boshqaruv!$C$10,OR($K1993="",$K1993&gt;Boshqaruv!$C$10),$L1993&lt;&gt;"Tibbiy qarshi ko'rsatma"),1,"")</f>
        <v/>
      </c>
      <c r="Q1993" s="28" t="n">
        <f aca="false">IF(AND($B1993&lt;&gt;"",$J1993&gt;=Boshqaruv!$C$9,$J1993&lt;=Boshqaruv!$C$10),IF(COUNTIFS($B$4:$B1992,$B1993,$C$4:$C1992,$C1993,$J$4:$J1992,"&gt;="&amp;Boshqaruv!$C$9,$J$4:$J1992,"&lt;="&amp;Boshqaruv!$C$10)=0,1,0),0)</f>
        <v>0</v>
      </c>
      <c r="R1993" s="28" t="n">
        <f aca="false">IF(AND($B1993&lt;&gt;"",$J1993&gt;=Boshqaruv!$C$9,$J1993&lt;=Boshqaruv!$C$10,$K1993&lt;&gt;"",$K1993&lt;=Boshqaruv!$C$10),IF(COUNTIFS($B$4:$B1992,$B1993,$C$4:$C1992,$C1993,$J$4:$J1992,"&gt;="&amp;Boshqaruv!$C$9,$J$4:$J1992,"&lt;="&amp;Boshqaruv!$C$10,$K$4:$K1992,"&lt;&gt;",$K$4:$K1992,"&lt;="&amp;Boshqaruv!$C$10)=0,1,0),0)</f>
        <v>0</v>
      </c>
      <c r="S1993" s="28" t="n">
        <f aca="false">IF($P1993=1,IF(COUNTIFS($B$4:$B1992,$B1993,$C$4:$C1992,$C1993,$P$4:$P1992,1)=0,1,0),0)</f>
        <v>0</v>
      </c>
      <c r="T1993" s="12"/>
    </row>
    <row r="1994" customFormat="false" ht="15" hidden="false" customHeight="false" outlineLevel="0" collapsed="false">
      <c r="A1994" s="20" t="n">
        <v>1990</v>
      </c>
      <c r="B1994" s="12"/>
      <c r="C1994" s="13"/>
      <c r="D1994" s="24"/>
      <c r="E1994" s="12"/>
      <c r="F1994" s="12"/>
      <c r="G1994" s="25"/>
      <c r="H1994" s="25"/>
      <c r="I1994" s="25"/>
      <c r="J1994" s="13"/>
      <c r="K1994" s="13"/>
      <c r="L1994" s="25"/>
      <c r="M1994" s="14" t="str">
        <f aca="false">IF(OR($C1994="",$J1994=""),"",INT(($J1994-$C1994)/365.25))</f>
        <v/>
      </c>
      <c r="N1994" s="14" t="str">
        <f aca="false">IF($M1994="","",IF($M1994&lt;2,"Ha","Yo'q"))</f>
        <v/>
      </c>
      <c r="O1994" s="14" t="str">
        <f aca="false">IF($M1994="","",IF(AND($M1994&gt;=7,$M1994&lt;=17),"Ha","Yo'q"))</f>
        <v/>
      </c>
      <c r="P1994" s="14" t="str">
        <f aca="false">IF(AND($B1994&lt;&gt;"",$J1994&lt;&gt;"",$J1994&lt;=Boshqaruv!$C$10,OR($K1994="",$K1994&gt;Boshqaruv!$C$10),$L1994&lt;&gt;"Tibbiy qarshi ko'rsatma"),1,"")</f>
        <v/>
      </c>
      <c r="Q1994" s="28" t="n">
        <f aca="false">IF(AND($B1994&lt;&gt;"",$J1994&gt;=Boshqaruv!$C$9,$J1994&lt;=Boshqaruv!$C$10),IF(COUNTIFS($B$4:$B1993,$B1994,$C$4:$C1993,$C1994,$J$4:$J1993,"&gt;="&amp;Boshqaruv!$C$9,$J$4:$J1993,"&lt;="&amp;Boshqaruv!$C$10)=0,1,0),0)</f>
        <v>0</v>
      </c>
      <c r="R1994" s="28" t="n">
        <f aca="false">IF(AND($B1994&lt;&gt;"",$J1994&gt;=Boshqaruv!$C$9,$J1994&lt;=Boshqaruv!$C$10,$K1994&lt;&gt;"",$K1994&lt;=Boshqaruv!$C$10),IF(COUNTIFS($B$4:$B1993,$B1994,$C$4:$C1993,$C1994,$J$4:$J1993,"&gt;="&amp;Boshqaruv!$C$9,$J$4:$J1993,"&lt;="&amp;Boshqaruv!$C$10,$K$4:$K1993,"&lt;&gt;",$K$4:$K1993,"&lt;="&amp;Boshqaruv!$C$10)=0,1,0),0)</f>
        <v>0</v>
      </c>
      <c r="S1994" s="28" t="n">
        <f aca="false">IF($P1994=1,IF(COUNTIFS($B$4:$B1993,$B1994,$C$4:$C1993,$C1994,$P$4:$P1993,1)=0,1,0),0)</f>
        <v>0</v>
      </c>
      <c r="T1994" s="12"/>
    </row>
    <row r="1995" customFormat="false" ht="15" hidden="false" customHeight="false" outlineLevel="0" collapsed="false">
      <c r="A1995" s="20" t="n">
        <v>1991</v>
      </c>
      <c r="B1995" s="12"/>
      <c r="C1995" s="13"/>
      <c r="D1995" s="24"/>
      <c r="E1995" s="12"/>
      <c r="F1995" s="12"/>
      <c r="G1995" s="25"/>
      <c r="H1995" s="25"/>
      <c r="I1995" s="25"/>
      <c r="J1995" s="13"/>
      <c r="K1995" s="13"/>
      <c r="L1995" s="25"/>
      <c r="M1995" s="14" t="str">
        <f aca="false">IF(OR($C1995="",$J1995=""),"",INT(($J1995-$C1995)/365.25))</f>
        <v/>
      </c>
      <c r="N1995" s="14" t="str">
        <f aca="false">IF($M1995="","",IF($M1995&lt;2,"Ha","Yo'q"))</f>
        <v/>
      </c>
      <c r="O1995" s="14" t="str">
        <f aca="false">IF($M1995="","",IF(AND($M1995&gt;=7,$M1995&lt;=17),"Ha","Yo'q"))</f>
        <v/>
      </c>
      <c r="P1995" s="14" t="str">
        <f aca="false">IF(AND($B1995&lt;&gt;"",$J1995&lt;&gt;"",$J1995&lt;=Boshqaruv!$C$10,OR($K1995="",$K1995&gt;Boshqaruv!$C$10),$L1995&lt;&gt;"Tibbiy qarshi ko'rsatma"),1,"")</f>
        <v/>
      </c>
      <c r="Q1995" s="28" t="n">
        <f aca="false">IF(AND($B1995&lt;&gt;"",$J1995&gt;=Boshqaruv!$C$9,$J1995&lt;=Boshqaruv!$C$10),IF(COUNTIFS($B$4:$B1994,$B1995,$C$4:$C1994,$C1995,$J$4:$J1994,"&gt;="&amp;Boshqaruv!$C$9,$J$4:$J1994,"&lt;="&amp;Boshqaruv!$C$10)=0,1,0),0)</f>
        <v>0</v>
      </c>
      <c r="R1995" s="28" t="n">
        <f aca="false">IF(AND($B1995&lt;&gt;"",$J1995&gt;=Boshqaruv!$C$9,$J1995&lt;=Boshqaruv!$C$10,$K1995&lt;&gt;"",$K1995&lt;=Boshqaruv!$C$10),IF(COUNTIFS($B$4:$B1994,$B1995,$C$4:$C1994,$C1995,$J$4:$J1994,"&gt;="&amp;Boshqaruv!$C$9,$J$4:$J1994,"&lt;="&amp;Boshqaruv!$C$10,$K$4:$K1994,"&lt;&gt;",$K$4:$K1994,"&lt;="&amp;Boshqaruv!$C$10)=0,1,0),0)</f>
        <v>0</v>
      </c>
      <c r="S1995" s="28" t="n">
        <f aca="false">IF($P1995=1,IF(COUNTIFS($B$4:$B1994,$B1995,$C$4:$C1994,$C1995,$P$4:$P1994,1)=0,1,0),0)</f>
        <v>0</v>
      </c>
      <c r="T1995" s="12"/>
    </row>
    <row r="1996" customFormat="false" ht="15" hidden="false" customHeight="false" outlineLevel="0" collapsed="false">
      <c r="A1996" s="20" t="n">
        <v>1992</v>
      </c>
      <c r="B1996" s="12"/>
      <c r="C1996" s="13"/>
      <c r="D1996" s="24"/>
      <c r="E1996" s="12"/>
      <c r="F1996" s="12"/>
      <c r="G1996" s="25"/>
      <c r="H1996" s="25"/>
      <c r="I1996" s="25"/>
      <c r="J1996" s="13"/>
      <c r="K1996" s="13"/>
      <c r="L1996" s="25"/>
      <c r="M1996" s="14" t="str">
        <f aca="false">IF(OR($C1996="",$J1996=""),"",INT(($J1996-$C1996)/365.25))</f>
        <v/>
      </c>
      <c r="N1996" s="14" t="str">
        <f aca="false">IF($M1996="","",IF($M1996&lt;2,"Ha","Yo'q"))</f>
        <v/>
      </c>
      <c r="O1996" s="14" t="str">
        <f aca="false">IF($M1996="","",IF(AND($M1996&gt;=7,$M1996&lt;=17),"Ha","Yo'q"))</f>
        <v/>
      </c>
      <c r="P1996" s="14" t="str">
        <f aca="false">IF(AND($B1996&lt;&gt;"",$J1996&lt;&gt;"",$J1996&lt;=Boshqaruv!$C$10,OR($K1996="",$K1996&gt;Boshqaruv!$C$10),$L1996&lt;&gt;"Tibbiy qarshi ko'rsatma"),1,"")</f>
        <v/>
      </c>
      <c r="Q1996" s="28" t="n">
        <f aca="false">IF(AND($B1996&lt;&gt;"",$J1996&gt;=Boshqaruv!$C$9,$J1996&lt;=Boshqaruv!$C$10),IF(COUNTIFS($B$4:$B1995,$B1996,$C$4:$C1995,$C1996,$J$4:$J1995,"&gt;="&amp;Boshqaruv!$C$9,$J$4:$J1995,"&lt;="&amp;Boshqaruv!$C$10)=0,1,0),0)</f>
        <v>0</v>
      </c>
      <c r="R1996" s="28" t="n">
        <f aca="false">IF(AND($B1996&lt;&gt;"",$J1996&gt;=Boshqaruv!$C$9,$J1996&lt;=Boshqaruv!$C$10,$K1996&lt;&gt;"",$K1996&lt;=Boshqaruv!$C$10),IF(COUNTIFS($B$4:$B1995,$B1996,$C$4:$C1995,$C1996,$J$4:$J1995,"&gt;="&amp;Boshqaruv!$C$9,$J$4:$J1995,"&lt;="&amp;Boshqaruv!$C$10,$K$4:$K1995,"&lt;&gt;",$K$4:$K1995,"&lt;="&amp;Boshqaruv!$C$10)=0,1,0),0)</f>
        <v>0</v>
      </c>
      <c r="S1996" s="28" t="n">
        <f aca="false">IF($P1996=1,IF(COUNTIFS($B$4:$B1995,$B1996,$C$4:$C1995,$C1996,$P$4:$P1995,1)=0,1,0),0)</f>
        <v>0</v>
      </c>
      <c r="T1996" s="12"/>
    </row>
    <row r="1997" customFormat="false" ht="15" hidden="false" customHeight="false" outlineLevel="0" collapsed="false">
      <c r="A1997" s="20" t="n">
        <v>1993</v>
      </c>
      <c r="B1997" s="12"/>
      <c r="C1997" s="13"/>
      <c r="D1997" s="24"/>
      <c r="E1997" s="12"/>
      <c r="F1997" s="12"/>
      <c r="G1997" s="25"/>
      <c r="H1997" s="25"/>
      <c r="I1997" s="25"/>
      <c r="J1997" s="13"/>
      <c r="K1997" s="13"/>
      <c r="L1997" s="25"/>
      <c r="M1997" s="14" t="str">
        <f aca="false">IF(OR($C1997="",$J1997=""),"",INT(($J1997-$C1997)/365.25))</f>
        <v/>
      </c>
      <c r="N1997" s="14" t="str">
        <f aca="false">IF($M1997="","",IF($M1997&lt;2,"Ha","Yo'q"))</f>
        <v/>
      </c>
      <c r="O1997" s="14" t="str">
        <f aca="false">IF($M1997="","",IF(AND($M1997&gt;=7,$M1997&lt;=17),"Ha","Yo'q"))</f>
        <v/>
      </c>
      <c r="P1997" s="14" t="str">
        <f aca="false">IF(AND($B1997&lt;&gt;"",$J1997&lt;&gt;"",$J1997&lt;=Boshqaruv!$C$10,OR($K1997="",$K1997&gt;Boshqaruv!$C$10),$L1997&lt;&gt;"Tibbiy qarshi ko'rsatma"),1,"")</f>
        <v/>
      </c>
      <c r="Q1997" s="28" t="n">
        <f aca="false">IF(AND($B1997&lt;&gt;"",$J1997&gt;=Boshqaruv!$C$9,$J1997&lt;=Boshqaruv!$C$10),IF(COUNTIFS($B$4:$B1996,$B1997,$C$4:$C1996,$C1997,$J$4:$J1996,"&gt;="&amp;Boshqaruv!$C$9,$J$4:$J1996,"&lt;="&amp;Boshqaruv!$C$10)=0,1,0),0)</f>
        <v>0</v>
      </c>
      <c r="R1997" s="28" t="n">
        <f aca="false">IF(AND($B1997&lt;&gt;"",$J1997&gt;=Boshqaruv!$C$9,$J1997&lt;=Boshqaruv!$C$10,$K1997&lt;&gt;"",$K1997&lt;=Boshqaruv!$C$10),IF(COUNTIFS($B$4:$B1996,$B1997,$C$4:$C1996,$C1997,$J$4:$J1996,"&gt;="&amp;Boshqaruv!$C$9,$J$4:$J1996,"&lt;="&amp;Boshqaruv!$C$10,$K$4:$K1996,"&lt;&gt;",$K$4:$K1996,"&lt;="&amp;Boshqaruv!$C$10)=0,1,0),0)</f>
        <v>0</v>
      </c>
      <c r="S1997" s="28" t="n">
        <f aca="false">IF($P1997=1,IF(COUNTIFS($B$4:$B1996,$B1997,$C$4:$C1996,$C1997,$P$4:$P1996,1)=0,1,0),0)</f>
        <v>0</v>
      </c>
      <c r="T1997" s="12"/>
    </row>
    <row r="1998" customFormat="false" ht="15" hidden="false" customHeight="false" outlineLevel="0" collapsed="false">
      <c r="A1998" s="20" t="n">
        <v>1994</v>
      </c>
      <c r="B1998" s="12"/>
      <c r="C1998" s="13"/>
      <c r="D1998" s="24"/>
      <c r="E1998" s="12"/>
      <c r="F1998" s="12"/>
      <c r="G1998" s="25"/>
      <c r="H1998" s="25"/>
      <c r="I1998" s="25"/>
      <c r="J1998" s="13"/>
      <c r="K1998" s="13"/>
      <c r="L1998" s="25"/>
      <c r="M1998" s="14" t="str">
        <f aca="false">IF(OR($C1998="",$J1998=""),"",INT(($J1998-$C1998)/365.25))</f>
        <v/>
      </c>
      <c r="N1998" s="14" t="str">
        <f aca="false">IF($M1998="","",IF($M1998&lt;2,"Ha","Yo'q"))</f>
        <v/>
      </c>
      <c r="O1998" s="14" t="str">
        <f aca="false">IF($M1998="","",IF(AND($M1998&gt;=7,$M1998&lt;=17),"Ha","Yo'q"))</f>
        <v/>
      </c>
      <c r="P1998" s="14" t="str">
        <f aca="false">IF(AND($B1998&lt;&gt;"",$J1998&lt;&gt;"",$J1998&lt;=Boshqaruv!$C$10,OR($K1998="",$K1998&gt;Boshqaruv!$C$10),$L1998&lt;&gt;"Tibbiy qarshi ko'rsatma"),1,"")</f>
        <v/>
      </c>
      <c r="Q1998" s="28" t="n">
        <f aca="false">IF(AND($B1998&lt;&gt;"",$J1998&gt;=Boshqaruv!$C$9,$J1998&lt;=Boshqaruv!$C$10),IF(COUNTIFS($B$4:$B1997,$B1998,$C$4:$C1997,$C1998,$J$4:$J1997,"&gt;="&amp;Boshqaruv!$C$9,$J$4:$J1997,"&lt;="&amp;Boshqaruv!$C$10)=0,1,0),0)</f>
        <v>0</v>
      </c>
      <c r="R1998" s="28" t="n">
        <f aca="false">IF(AND($B1998&lt;&gt;"",$J1998&gt;=Boshqaruv!$C$9,$J1998&lt;=Boshqaruv!$C$10,$K1998&lt;&gt;"",$K1998&lt;=Boshqaruv!$C$10),IF(COUNTIFS($B$4:$B1997,$B1998,$C$4:$C1997,$C1998,$J$4:$J1997,"&gt;="&amp;Boshqaruv!$C$9,$J$4:$J1997,"&lt;="&amp;Boshqaruv!$C$10,$K$4:$K1997,"&lt;&gt;",$K$4:$K1997,"&lt;="&amp;Boshqaruv!$C$10)=0,1,0),0)</f>
        <v>0</v>
      </c>
      <c r="S1998" s="28" t="n">
        <f aca="false">IF($P1998=1,IF(COUNTIFS($B$4:$B1997,$B1998,$C$4:$C1997,$C1998,$P$4:$P1997,1)=0,1,0),0)</f>
        <v>0</v>
      </c>
      <c r="T1998" s="12"/>
    </row>
    <row r="1999" customFormat="false" ht="15" hidden="false" customHeight="false" outlineLevel="0" collapsed="false">
      <c r="A1999" s="20" t="n">
        <v>1995</v>
      </c>
      <c r="B1999" s="12"/>
      <c r="C1999" s="13"/>
      <c r="D1999" s="24"/>
      <c r="E1999" s="12"/>
      <c r="F1999" s="12"/>
      <c r="G1999" s="25"/>
      <c r="H1999" s="25"/>
      <c r="I1999" s="25"/>
      <c r="J1999" s="13"/>
      <c r="K1999" s="13"/>
      <c r="L1999" s="25"/>
      <c r="M1999" s="14" t="str">
        <f aca="false">IF(OR($C1999="",$J1999=""),"",INT(($J1999-$C1999)/365.25))</f>
        <v/>
      </c>
      <c r="N1999" s="14" t="str">
        <f aca="false">IF($M1999="","",IF($M1999&lt;2,"Ha","Yo'q"))</f>
        <v/>
      </c>
      <c r="O1999" s="14" t="str">
        <f aca="false">IF($M1999="","",IF(AND($M1999&gt;=7,$M1999&lt;=17),"Ha","Yo'q"))</f>
        <v/>
      </c>
      <c r="P1999" s="14" t="str">
        <f aca="false">IF(AND($B1999&lt;&gt;"",$J1999&lt;&gt;"",$J1999&lt;=Boshqaruv!$C$10,OR($K1999="",$K1999&gt;Boshqaruv!$C$10),$L1999&lt;&gt;"Tibbiy qarshi ko'rsatma"),1,"")</f>
        <v/>
      </c>
      <c r="Q1999" s="28" t="n">
        <f aca="false">IF(AND($B1999&lt;&gt;"",$J1999&gt;=Boshqaruv!$C$9,$J1999&lt;=Boshqaruv!$C$10),IF(COUNTIFS($B$4:$B1998,$B1999,$C$4:$C1998,$C1999,$J$4:$J1998,"&gt;="&amp;Boshqaruv!$C$9,$J$4:$J1998,"&lt;="&amp;Boshqaruv!$C$10)=0,1,0),0)</f>
        <v>0</v>
      </c>
      <c r="R1999" s="28" t="n">
        <f aca="false">IF(AND($B1999&lt;&gt;"",$J1999&gt;=Boshqaruv!$C$9,$J1999&lt;=Boshqaruv!$C$10,$K1999&lt;&gt;"",$K1999&lt;=Boshqaruv!$C$10),IF(COUNTIFS($B$4:$B1998,$B1999,$C$4:$C1998,$C1999,$J$4:$J1998,"&gt;="&amp;Boshqaruv!$C$9,$J$4:$J1998,"&lt;="&amp;Boshqaruv!$C$10,$K$4:$K1998,"&lt;&gt;",$K$4:$K1998,"&lt;="&amp;Boshqaruv!$C$10)=0,1,0),0)</f>
        <v>0</v>
      </c>
      <c r="S1999" s="28" t="n">
        <f aca="false">IF($P1999=1,IF(COUNTIFS($B$4:$B1998,$B1999,$C$4:$C1998,$C1999,$P$4:$P1998,1)=0,1,0),0)</f>
        <v>0</v>
      </c>
      <c r="T1999" s="12"/>
    </row>
    <row r="2000" customFormat="false" ht="15" hidden="false" customHeight="false" outlineLevel="0" collapsed="false">
      <c r="A2000" s="20" t="n">
        <v>1996</v>
      </c>
      <c r="B2000" s="12"/>
      <c r="C2000" s="13"/>
      <c r="D2000" s="24"/>
      <c r="E2000" s="12"/>
      <c r="F2000" s="12"/>
      <c r="G2000" s="25"/>
      <c r="H2000" s="25"/>
      <c r="I2000" s="25"/>
      <c r="J2000" s="13"/>
      <c r="K2000" s="13"/>
      <c r="L2000" s="25"/>
      <c r="M2000" s="14" t="str">
        <f aca="false">IF(OR($C2000="",$J2000=""),"",INT(($J2000-$C2000)/365.25))</f>
        <v/>
      </c>
      <c r="N2000" s="14" t="str">
        <f aca="false">IF($M2000="","",IF($M2000&lt;2,"Ha","Yo'q"))</f>
        <v/>
      </c>
      <c r="O2000" s="14" t="str">
        <f aca="false">IF($M2000="","",IF(AND($M2000&gt;=7,$M2000&lt;=17),"Ha","Yo'q"))</f>
        <v/>
      </c>
      <c r="P2000" s="14" t="str">
        <f aca="false">IF(AND($B2000&lt;&gt;"",$J2000&lt;&gt;"",$J2000&lt;=Boshqaruv!$C$10,OR($K2000="",$K2000&gt;Boshqaruv!$C$10),$L2000&lt;&gt;"Tibbiy qarshi ko'rsatma"),1,"")</f>
        <v/>
      </c>
      <c r="Q2000" s="28" t="n">
        <f aca="false">IF(AND($B2000&lt;&gt;"",$J2000&gt;=Boshqaruv!$C$9,$J2000&lt;=Boshqaruv!$C$10),IF(COUNTIFS($B$4:$B1999,$B2000,$C$4:$C1999,$C2000,$J$4:$J1999,"&gt;="&amp;Boshqaruv!$C$9,$J$4:$J1999,"&lt;="&amp;Boshqaruv!$C$10)=0,1,0),0)</f>
        <v>0</v>
      </c>
      <c r="R2000" s="28" t="n">
        <f aca="false">IF(AND($B2000&lt;&gt;"",$J2000&gt;=Boshqaruv!$C$9,$J2000&lt;=Boshqaruv!$C$10,$K2000&lt;&gt;"",$K2000&lt;=Boshqaruv!$C$10),IF(COUNTIFS($B$4:$B1999,$B2000,$C$4:$C1999,$C2000,$J$4:$J1999,"&gt;="&amp;Boshqaruv!$C$9,$J$4:$J1999,"&lt;="&amp;Boshqaruv!$C$10,$K$4:$K1999,"&lt;&gt;",$K$4:$K1999,"&lt;="&amp;Boshqaruv!$C$10)=0,1,0),0)</f>
        <v>0</v>
      </c>
      <c r="S2000" s="28" t="n">
        <f aca="false">IF($P2000=1,IF(COUNTIFS($B$4:$B1999,$B2000,$C$4:$C1999,$C2000,$P$4:$P1999,1)=0,1,0),0)</f>
        <v>0</v>
      </c>
      <c r="T2000" s="12"/>
    </row>
    <row r="2001" customFormat="false" ht="15" hidden="false" customHeight="false" outlineLevel="0" collapsed="false">
      <c r="A2001" s="20" t="n">
        <v>1997</v>
      </c>
      <c r="B2001" s="12"/>
      <c r="C2001" s="13"/>
      <c r="D2001" s="24"/>
      <c r="E2001" s="12"/>
      <c r="F2001" s="12"/>
      <c r="G2001" s="25"/>
      <c r="H2001" s="25"/>
      <c r="I2001" s="25"/>
      <c r="J2001" s="13"/>
      <c r="K2001" s="13"/>
      <c r="L2001" s="25"/>
      <c r="M2001" s="14" t="str">
        <f aca="false">IF(OR($C2001="",$J2001=""),"",INT(($J2001-$C2001)/365.25))</f>
        <v/>
      </c>
      <c r="N2001" s="14" t="str">
        <f aca="false">IF($M2001="","",IF($M2001&lt;2,"Ha","Yo'q"))</f>
        <v/>
      </c>
      <c r="O2001" s="14" t="str">
        <f aca="false">IF($M2001="","",IF(AND($M2001&gt;=7,$M2001&lt;=17),"Ha","Yo'q"))</f>
        <v/>
      </c>
      <c r="P2001" s="14" t="str">
        <f aca="false">IF(AND($B2001&lt;&gt;"",$J2001&lt;&gt;"",$J2001&lt;=Boshqaruv!$C$10,OR($K2001="",$K2001&gt;Boshqaruv!$C$10),$L2001&lt;&gt;"Tibbiy qarshi ko'rsatma"),1,"")</f>
        <v/>
      </c>
      <c r="Q2001" s="28" t="n">
        <f aca="false">IF(AND($B2001&lt;&gt;"",$J2001&gt;=Boshqaruv!$C$9,$J2001&lt;=Boshqaruv!$C$10),IF(COUNTIFS($B$4:$B2000,$B2001,$C$4:$C2000,$C2001,$J$4:$J2000,"&gt;="&amp;Boshqaruv!$C$9,$J$4:$J2000,"&lt;="&amp;Boshqaruv!$C$10)=0,1,0),0)</f>
        <v>0</v>
      </c>
      <c r="R2001" s="28" t="n">
        <f aca="false">IF(AND($B2001&lt;&gt;"",$J2001&gt;=Boshqaruv!$C$9,$J2001&lt;=Boshqaruv!$C$10,$K2001&lt;&gt;"",$K2001&lt;=Boshqaruv!$C$10),IF(COUNTIFS($B$4:$B2000,$B2001,$C$4:$C2000,$C2001,$J$4:$J2000,"&gt;="&amp;Boshqaruv!$C$9,$J$4:$J2000,"&lt;="&amp;Boshqaruv!$C$10,$K$4:$K2000,"&lt;&gt;",$K$4:$K2000,"&lt;="&amp;Boshqaruv!$C$10)=0,1,0),0)</f>
        <v>0</v>
      </c>
      <c r="S2001" s="28" t="n">
        <f aca="false">IF($P2001=1,IF(COUNTIFS($B$4:$B2000,$B2001,$C$4:$C2000,$C2001,$P$4:$P2000,1)=0,1,0),0)</f>
        <v>0</v>
      </c>
      <c r="T2001" s="12"/>
    </row>
    <row r="2002" customFormat="false" ht="15" hidden="false" customHeight="false" outlineLevel="0" collapsed="false">
      <c r="A2002" s="20" t="n">
        <v>1998</v>
      </c>
      <c r="B2002" s="12"/>
      <c r="C2002" s="13"/>
      <c r="D2002" s="24"/>
      <c r="E2002" s="12"/>
      <c r="F2002" s="12"/>
      <c r="G2002" s="25"/>
      <c r="H2002" s="25"/>
      <c r="I2002" s="25"/>
      <c r="J2002" s="13"/>
      <c r="K2002" s="13"/>
      <c r="L2002" s="25"/>
      <c r="M2002" s="14" t="str">
        <f aca="false">IF(OR($C2002="",$J2002=""),"",INT(($J2002-$C2002)/365.25))</f>
        <v/>
      </c>
      <c r="N2002" s="14" t="str">
        <f aca="false">IF($M2002="","",IF($M2002&lt;2,"Ha","Yo'q"))</f>
        <v/>
      </c>
      <c r="O2002" s="14" t="str">
        <f aca="false">IF($M2002="","",IF(AND($M2002&gt;=7,$M2002&lt;=17),"Ha","Yo'q"))</f>
        <v/>
      </c>
      <c r="P2002" s="14" t="str">
        <f aca="false">IF(AND($B2002&lt;&gt;"",$J2002&lt;&gt;"",$J2002&lt;=Boshqaruv!$C$10,OR($K2002="",$K2002&gt;Boshqaruv!$C$10),$L2002&lt;&gt;"Tibbiy qarshi ko'rsatma"),1,"")</f>
        <v/>
      </c>
      <c r="Q2002" s="28" t="n">
        <f aca="false">IF(AND($B2002&lt;&gt;"",$J2002&gt;=Boshqaruv!$C$9,$J2002&lt;=Boshqaruv!$C$10),IF(COUNTIFS($B$4:$B2001,$B2002,$C$4:$C2001,$C2002,$J$4:$J2001,"&gt;="&amp;Boshqaruv!$C$9,$J$4:$J2001,"&lt;="&amp;Boshqaruv!$C$10)=0,1,0),0)</f>
        <v>0</v>
      </c>
      <c r="R2002" s="28" t="n">
        <f aca="false">IF(AND($B2002&lt;&gt;"",$J2002&gt;=Boshqaruv!$C$9,$J2002&lt;=Boshqaruv!$C$10,$K2002&lt;&gt;"",$K2002&lt;=Boshqaruv!$C$10),IF(COUNTIFS($B$4:$B2001,$B2002,$C$4:$C2001,$C2002,$J$4:$J2001,"&gt;="&amp;Boshqaruv!$C$9,$J$4:$J2001,"&lt;="&amp;Boshqaruv!$C$10,$K$4:$K2001,"&lt;&gt;",$K$4:$K2001,"&lt;="&amp;Boshqaruv!$C$10)=0,1,0),0)</f>
        <v>0</v>
      </c>
      <c r="S2002" s="28" t="n">
        <f aca="false">IF($P2002=1,IF(COUNTIFS($B$4:$B2001,$B2002,$C$4:$C2001,$C2002,$P$4:$P2001,1)=0,1,0),0)</f>
        <v>0</v>
      </c>
      <c r="T2002" s="12"/>
    </row>
    <row r="2003" customFormat="false" ht="15" hidden="false" customHeight="false" outlineLevel="0" collapsed="false">
      <c r="A2003" s="20" t="n">
        <v>1999</v>
      </c>
      <c r="B2003" s="12"/>
      <c r="C2003" s="13"/>
      <c r="D2003" s="24"/>
      <c r="E2003" s="12"/>
      <c r="F2003" s="12"/>
      <c r="G2003" s="25"/>
      <c r="H2003" s="25"/>
      <c r="I2003" s="25"/>
      <c r="J2003" s="13"/>
      <c r="K2003" s="13"/>
      <c r="L2003" s="25"/>
      <c r="M2003" s="14" t="str">
        <f aca="false">IF(OR($C2003="",$J2003=""),"",INT(($J2003-$C2003)/365.25))</f>
        <v/>
      </c>
      <c r="N2003" s="14" t="str">
        <f aca="false">IF($M2003="","",IF($M2003&lt;2,"Ha","Yo'q"))</f>
        <v/>
      </c>
      <c r="O2003" s="14" t="str">
        <f aca="false">IF($M2003="","",IF(AND($M2003&gt;=7,$M2003&lt;=17),"Ha","Yo'q"))</f>
        <v/>
      </c>
      <c r="P2003" s="14" t="str">
        <f aca="false">IF(AND($B2003&lt;&gt;"",$J2003&lt;&gt;"",$J2003&lt;=Boshqaruv!$C$10,OR($K2003="",$K2003&gt;Boshqaruv!$C$10),$L2003&lt;&gt;"Tibbiy qarshi ko'rsatma"),1,"")</f>
        <v/>
      </c>
      <c r="Q2003" s="28" t="n">
        <f aca="false">IF(AND($B2003&lt;&gt;"",$J2003&gt;=Boshqaruv!$C$9,$J2003&lt;=Boshqaruv!$C$10),IF(COUNTIFS($B$4:$B2002,$B2003,$C$4:$C2002,$C2003,$J$4:$J2002,"&gt;="&amp;Boshqaruv!$C$9,$J$4:$J2002,"&lt;="&amp;Boshqaruv!$C$10)=0,1,0),0)</f>
        <v>0</v>
      </c>
      <c r="R2003" s="28" t="n">
        <f aca="false">IF(AND($B2003&lt;&gt;"",$J2003&gt;=Boshqaruv!$C$9,$J2003&lt;=Boshqaruv!$C$10,$K2003&lt;&gt;"",$K2003&lt;=Boshqaruv!$C$10),IF(COUNTIFS($B$4:$B2002,$B2003,$C$4:$C2002,$C2003,$J$4:$J2002,"&gt;="&amp;Boshqaruv!$C$9,$J$4:$J2002,"&lt;="&amp;Boshqaruv!$C$10,$K$4:$K2002,"&lt;&gt;",$K$4:$K2002,"&lt;="&amp;Boshqaruv!$C$10)=0,1,0),0)</f>
        <v>0</v>
      </c>
      <c r="S2003" s="28" t="n">
        <f aca="false">IF($P2003=1,IF(COUNTIFS($B$4:$B2002,$B2003,$C$4:$C2002,$C2003,$P$4:$P2002,1)=0,1,0),0)</f>
        <v>0</v>
      </c>
      <c r="T2003" s="12"/>
    </row>
    <row r="2004" customFormat="false" ht="15" hidden="false" customHeight="false" outlineLevel="0" collapsed="false">
      <c r="A2004" s="20" t="n">
        <v>2000</v>
      </c>
      <c r="B2004" s="12"/>
      <c r="C2004" s="13"/>
      <c r="D2004" s="24"/>
      <c r="E2004" s="12"/>
      <c r="F2004" s="12"/>
      <c r="G2004" s="25"/>
      <c r="H2004" s="25"/>
      <c r="I2004" s="25"/>
      <c r="J2004" s="13"/>
      <c r="K2004" s="13"/>
      <c r="L2004" s="25"/>
      <c r="M2004" s="14" t="str">
        <f aca="false">IF(OR($C2004="",$J2004=""),"",INT(($J2004-$C2004)/365.25))</f>
        <v/>
      </c>
      <c r="N2004" s="14" t="str">
        <f aca="false">IF($M2004="","",IF($M2004&lt;2,"Ha","Yo'q"))</f>
        <v/>
      </c>
      <c r="O2004" s="14" t="str">
        <f aca="false">IF($M2004="","",IF(AND($M2004&gt;=7,$M2004&lt;=17),"Ha","Yo'q"))</f>
        <v/>
      </c>
      <c r="P2004" s="14" t="str">
        <f aca="false">IF(AND($B2004&lt;&gt;"",$J2004&lt;&gt;"",$J2004&lt;=Boshqaruv!$C$10,OR($K2004="",$K2004&gt;Boshqaruv!$C$10),$L2004&lt;&gt;"Tibbiy qarshi ko'rsatma"),1,"")</f>
        <v/>
      </c>
      <c r="Q2004" s="28" t="n">
        <f aca="false">IF(AND($B2004&lt;&gt;"",$J2004&gt;=Boshqaruv!$C$9,$J2004&lt;=Boshqaruv!$C$10),IF(COUNTIFS($B$4:$B2003,$B2004,$C$4:$C2003,$C2004,$J$4:$J2003,"&gt;="&amp;Boshqaruv!$C$9,$J$4:$J2003,"&lt;="&amp;Boshqaruv!$C$10)=0,1,0),0)</f>
        <v>0</v>
      </c>
      <c r="R2004" s="28" t="n">
        <f aca="false">IF(AND($B2004&lt;&gt;"",$J2004&gt;=Boshqaruv!$C$9,$J2004&lt;=Boshqaruv!$C$10,$K2004&lt;&gt;"",$K2004&lt;=Boshqaruv!$C$10),IF(COUNTIFS($B$4:$B2003,$B2004,$C$4:$C2003,$C2004,$J$4:$J2003,"&gt;="&amp;Boshqaruv!$C$9,$J$4:$J2003,"&lt;="&amp;Boshqaruv!$C$10,$K$4:$K2003,"&lt;&gt;",$K$4:$K2003,"&lt;="&amp;Boshqaruv!$C$10)=0,1,0),0)</f>
        <v>0</v>
      </c>
      <c r="S2004" s="28" t="n">
        <f aca="false">IF($P2004=1,IF(COUNTIFS($B$4:$B2003,$B2004,$C$4:$C2003,$C2004,$P$4:$P2003,1)=0,1,0),0)</f>
        <v>0</v>
      </c>
      <c r="T2004" s="12"/>
    </row>
  </sheetData>
  <autoFilter ref="A4:T2004"/>
  <conditionalFormatting sqref="A5:T2004">
    <cfRule type="expression" priority="2" aboveAverage="0" equalAverage="0" bottom="0" percent="0" rank="0" text="" dxfId="0">
      <formula>$P5=1</formula>
    </cfRule>
  </conditionalFormatting>
  <dataValidations count="6">
    <dataValidation allowBlank="true" error="Sanani kiriting (kun.oy.yil) / Введите дату (дд.мм.гггг)" errorStyle="stop" errorTitle="Sana / Дата" operator="greaterThan" showDropDown="false" showErrorMessage="true" showInputMessage="false" sqref="C5:C2004 J5:K20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20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20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H5:H2004" type="list">
      <formula1>Spravochnik!$B$5:$B$64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I5:I2004" type="decimal">
      <formula1>0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L5:L2004" type="list">
      <formula1>"Ota-ona rad etdi,Tibbiy qarshi ko'rsatma,Vaqtincha yo'q (kasal),Ko'chib ketgan,Boshqa"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3" customFormat="false" ht="15" hidden="false" customHeight="false" outlineLevel="0" collapsed="false">
      <c r="A3" s="21" t="s">
        <v>218</v>
      </c>
      <c r="B3" s="22"/>
      <c r="C3" s="22"/>
      <c r="D3" s="22"/>
      <c r="E3" s="22"/>
      <c r="F3" s="22"/>
      <c r="G3" s="22"/>
      <c r="H3" s="22"/>
      <c r="I3" s="22"/>
      <c r="J3" s="22"/>
    </row>
    <row r="4" customFormat="false" ht="61.5" hidden="false" customHeight="true" outlineLevel="0" collapsed="false">
      <c r="A4" s="7" t="s">
        <v>12</v>
      </c>
      <c r="B4" s="7" t="s">
        <v>309</v>
      </c>
      <c r="C4" s="7" t="s">
        <v>262</v>
      </c>
      <c r="D4" s="23" t="s">
        <v>263</v>
      </c>
      <c r="E4" s="23" t="s">
        <v>264</v>
      </c>
      <c r="F4" s="7" t="s">
        <v>221</v>
      </c>
      <c r="G4" s="23" t="s">
        <v>265</v>
      </c>
      <c r="H4" s="7" t="s">
        <v>310</v>
      </c>
      <c r="I4" s="7" t="s">
        <v>239</v>
      </c>
      <c r="J4" s="27" t="s">
        <v>291</v>
      </c>
    </row>
    <row r="5" customFormat="false" ht="15" hidden="false" customHeight="false" outlineLevel="0" collapsed="false">
      <c r="A5" s="8" t="n">
        <v>1</v>
      </c>
      <c r="B5" s="13"/>
      <c r="C5" s="25"/>
      <c r="D5" s="26" t="str">
        <f aca="false">IF($C5="","",IFERROR(IF(INDEX(Bolalar!$B$5:$B$1804,MATCH($C5,Bolalar!$I$5:$I$1804,0))="","",INDEX(Bolalar!$B$5:$B$1804,MATCH($C5,Bolalar!$I$5:$I$1804,0))),""))</f>
        <v/>
      </c>
      <c r="E5" s="15" t="str">
        <f aca="false">IF($C5="","",IFERROR(IF(INDEX(Bolalar!$C$5:$C$1804,MATCH($C5,Bolalar!$I$5:$I$1804,0))="","",INDEX(Bolalar!$C$5:$C$1804,MATCH($C5,Bolalar!$I$5:$I$1804,0))),""))</f>
        <v/>
      </c>
      <c r="F5" s="24"/>
      <c r="G5" s="14" t="str">
        <f aca="false">IF(OR($E5="",$B5=""),"",INT(($B5-$E5)/365.25))</f>
        <v/>
      </c>
      <c r="H5" s="25"/>
      <c r="I5" s="12"/>
      <c r="J5" s="28" t="n">
        <f aca="false">IF(AND($C5&lt;&gt;"",$B5&gt;=Boshqaruv!$C$9,$B5&lt;=Boshqaruv!$C$10),IF(COUNTIFS($C$4:$C4,$C5,$B$4:$B4,"&gt;="&amp;Boshqaruv!$C$9,$B$4:$B4,"&lt;="&amp;Boshqaruv!$C$10)=0,1,0),0)</f>
        <v>0</v>
      </c>
    </row>
    <row r="6" customFormat="false" ht="15" hidden="false" customHeight="false" outlineLevel="0" collapsed="false">
      <c r="A6" s="8" t="n">
        <v>2</v>
      </c>
      <c r="B6" s="13"/>
      <c r="C6" s="25"/>
      <c r="D6" s="26" t="str">
        <f aca="false">IF($C6="","",IFERROR(IF(INDEX(Bolalar!$B$5:$B$1804,MATCH($C6,Bolalar!$I$5:$I$1804,0))="","",INDEX(Bolalar!$B$5:$B$1804,MATCH($C6,Bolalar!$I$5:$I$1804,0))),""))</f>
        <v/>
      </c>
      <c r="E6" s="15" t="str">
        <f aca="false">IF($C6="","",IFERROR(IF(INDEX(Bolalar!$C$5:$C$1804,MATCH($C6,Bolalar!$I$5:$I$1804,0))="","",INDEX(Bolalar!$C$5:$C$1804,MATCH($C6,Bolalar!$I$5:$I$1804,0))),""))</f>
        <v/>
      </c>
      <c r="F6" s="24"/>
      <c r="G6" s="14" t="str">
        <f aca="false">IF(OR($E6="",$B6=""),"",INT(($B6-$E6)/365.25))</f>
        <v/>
      </c>
      <c r="H6" s="25"/>
      <c r="I6" s="12"/>
      <c r="J6" s="28" t="n">
        <f aca="false">IF(AND($C6&lt;&gt;"",$B6&gt;=Boshqaruv!$C$9,$B6&lt;=Boshqaruv!$C$10),IF(COUNTIFS($C$4:$C5,$C6,$B$4:$B5,"&gt;="&amp;Boshqaruv!$C$9,$B$4:$B5,"&lt;="&amp;Boshqaruv!$C$10)=0,1,0),0)</f>
        <v>0</v>
      </c>
    </row>
    <row r="7" customFormat="false" ht="15" hidden="false" customHeight="false" outlineLevel="0" collapsed="false">
      <c r="A7" s="8" t="n">
        <v>3</v>
      </c>
      <c r="B7" s="13"/>
      <c r="C7" s="25"/>
      <c r="D7" s="26" t="str">
        <f aca="false">IF($C7="","",IFERROR(IF(INDEX(Bolalar!$B$5:$B$1804,MATCH($C7,Bolalar!$I$5:$I$1804,0))="","",INDEX(Bolalar!$B$5:$B$1804,MATCH($C7,Bolalar!$I$5:$I$1804,0))),""))</f>
        <v/>
      </c>
      <c r="E7" s="15" t="str">
        <f aca="false">IF($C7="","",IFERROR(IF(INDEX(Bolalar!$C$5:$C$1804,MATCH($C7,Bolalar!$I$5:$I$1804,0))="","",INDEX(Bolalar!$C$5:$C$1804,MATCH($C7,Bolalar!$I$5:$I$1804,0))),""))</f>
        <v/>
      </c>
      <c r="F7" s="24"/>
      <c r="G7" s="14" t="str">
        <f aca="false">IF(OR($E7="",$B7=""),"",INT(($B7-$E7)/365.25))</f>
        <v/>
      </c>
      <c r="H7" s="25"/>
      <c r="I7" s="12"/>
      <c r="J7" s="28" t="n">
        <f aca="false">IF(AND($C7&lt;&gt;"",$B7&gt;=Boshqaruv!$C$9,$B7&lt;=Boshqaruv!$C$10),IF(COUNTIFS($C$4:$C6,$C7,$B$4:$B6,"&gt;="&amp;Boshqaruv!$C$9,$B$4:$B6,"&lt;="&amp;Boshqaruv!$C$10)=0,1,0),0)</f>
        <v>0</v>
      </c>
    </row>
    <row r="8" customFormat="false" ht="15" hidden="false" customHeight="false" outlineLevel="0" collapsed="false">
      <c r="A8" s="8" t="n">
        <v>4</v>
      </c>
      <c r="B8" s="13"/>
      <c r="C8" s="25"/>
      <c r="D8" s="26" t="str">
        <f aca="false">IF($C8="","",IFERROR(IF(INDEX(Bolalar!$B$5:$B$1804,MATCH($C8,Bolalar!$I$5:$I$1804,0))="","",INDEX(Bolalar!$B$5:$B$1804,MATCH($C8,Bolalar!$I$5:$I$1804,0))),""))</f>
        <v/>
      </c>
      <c r="E8" s="15" t="str">
        <f aca="false">IF($C8="","",IFERROR(IF(INDEX(Bolalar!$C$5:$C$1804,MATCH($C8,Bolalar!$I$5:$I$1804,0))="","",INDEX(Bolalar!$C$5:$C$1804,MATCH($C8,Bolalar!$I$5:$I$1804,0))),""))</f>
        <v/>
      </c>
      <c r="F8" s="24"/>
      <c r="G8" s="14" t="str">
        <f aca="false">IF(OR($E8="",$B8=""),"",INT(($B8-$E8)/365.25))</f>
        <v/>
      </c>
      <c r="H8" s="25"/>
      <c r="I8" s="12"/>
      <c r="J8" s="28" t="n">
        <f aca="false">IF(AND($C8&lt;&gt;"",$B8&gt;=Boshqaruv!$C$9,$B8&lt;=Boshqaruv!$C$10),IF(COUNTIFS($C$4:$C7,$C8,$B$4:$B7,"&gt;="&amp;Boshqaruv!$C$9,$B$4:$B7,"&lt;="&amp;Boshqaruv!$C$10)=0,1,0),0)</f>
        <v>0</v>
      </c>
    </row>
    <row r="9" customFormat="false" ht="15" hidden="false" customHeight="false" outlineLevel="0" collapsed="false">
      <c r="A9" s="8" t="n">
        <v>5</v>
      </c>
      <c r="B9" s="13"/>
      <c r="C9" s="25"/>
      <c r="D9" s="26" t="str">
        <f aca="false">IF($C9="","",IFERROR(IF(INDEX(Bolalar!$B$5:$B$1804,MATCH($C9,Bolalar!$I$5:$I$1804,0))="","",INDEX(Bolalar!$B$5:$B$1804,MATCH($C9,Bolalar!$I$5:$I$1804,0))),""))</f>
        <v/>
      </c>
      <c r="E9" s="15" t="str">
        <f aca="false">IF($C9="","",IFERROR(IF(INDEX(Bolalar!$C$5:$C$1804,MATCH($C9,Bolalar!$I$5:$I$1804,0))="","",INDEX(Bolalar!$C$5:$C$1804,MATCH($C9,Bolalar!$I$5:$I$1804,0))),""))</f>
        <v/>
      </c>
      <c r="F9" s="24"/>
      <c r="G9" s="14" t="str">
        <f aca="false">IF(OR($E9="",$B9=""),"",INT(($B9-$E9)/365.25))</f>
        <v/>
      </c>
      <c r="H9" s="25"/>
      <c r="I9" s="12"/>
      <c r="J9" s="28" t="n">
        <f aca="false">IF(AND($C9&lt;&gt;"",$B9&gt;=Boshqaruv!$C$9,$B9&lt;=Boshqaruv!$C$10),IF(COUNTIFS($C$4:$C8,$C9,$B$4:$B8,"&gt;="&amp;Boshqaruv!$C$9,$B$4:$B8,"&lt;="&amp;Boshqaruv!$C$10)=0,1,0),0)</f>
        <v>0</v>
      </c>
    </row>
    <row r="10" customFormat="false" ht="15" hidden="false" customHeight="false" outlineLevel="0" collapsed="false">
      <c r="A10" s="8" t="n">
        <v>6</v>
      </c>
      <c r="B10" s="13"/>
      <c r="C10" s="25"/>
      <c r="D10" s="26" t="str">
        <f aca="false">IF($C10="","",IFERROR(IF(INDEX(Bolalar!$B$5:$B$1804,MATCH($C10,Bolalar!$I$5:$I$1804,0))="","",INDEX(Bolalar!$B$5:$B$1804,MATCH($C10,Bolalar!$I$5:$I$1804,0))),""))</f>
        <v/>
      </c>
      <c r="E10" s="15" t="str">
        <f aca="false">IF($C10="","",IFERROR(IF(INDEX(Bolalar!$C$5:$C$1804,MATCH($C10,Bolalar!$I$5:$I$1804,0))="","",INDEX(Bolalar!$C$5:$C$1804,MATCH($C10,Bolalar!$I$5:$I$1804,0))),""))</f>
        <v/>
      </c>
      <c r="F10" s="24"/>
      <c r="G10" s="14" t="str">
        <f aca="false">IF(OR($E10="",$B10=""),"",INT(($B10-$E10)/365.25))</f>
        <v/>
      </c>
      <c r="H10" s="25"/>
      <c r="I10" s="12"/>
      <c r="J10" s="28" t="n">
        <f aca="false">IF(AND($C10&lt;&gt;"",$B10&gt;=Boshqaruv!$C$9,$B10&lt;=Boshqaruv!$C$10),IF(COUNTIFS($C$4:$C9,$C10,$B$4:$B9,"&gt;="&amp;Boshqaruv!$C$9,$B$4:$B9,"&lt;="&amp;Boshqaruv!$C$10)=0,1,0),0)</f>
        <v>0</v>
      </c>
    </row>
    <row r="11" customFormat="false" ht="15" hidden="false" customHeight="false" outlineLevel="0" collapsed="false">
      <c r="A11" s="8" t="n">
        <v>7</v>
      </c>
      <c r="B11" s="13"/>
      <c r="C11" s="25"/>
      <c r="D11" s="26" t="str">
        <f aca="false">IF($C11="","",IFERROR(IF(INDEX(Bolalar!$B$5:$B$1804,MATCH($C11,Bolalar!$I$5:$I$1804,0))="","",INDEX(Bolalar!$B$5:$B$1804,MATCH($C11,Bolalar!$I$5:$I$1804,0))),""))</f>
        <v/>
      </c>
      <c r="E11" s="15" t="str">
        <f aca="false">IF($C11="","",IFERROR(IF(INDEX(Bolalar!$C$5:$C$1804,MATCH($C11,Bolalar!$I$5:$I$1804,0))="","",INDEX(Bolalar!$C$5:$C$1804,MATCH($C11,Bolalar!$I$5:$I$1804,0))),""))</f>
        <v/>
      </c>
      <c r="F11" s="24"/>
      <c r="G11" s="14" t="str">
        <f aca="false">IF(OR($E11="",$B11=""),"",INT(($B11-$E11)/365.25))</f>
        <v/>
      </c>
      <c r="H11" s="25"/>
      <c r="I11" s="12"/>
      <c r="J11" s="28" t="n">
        <f aca="false">IF(AND($C11&lt;&gt;"",$B11&gt;=Boshqaruv!$C$9,$B11&lt;=Boshqaruv!$C$10),IF(COUNTIFS($C$4:$C10,$C11,$B$4:$B10,"&gt;="&amp;Boshqaruv!$C$9,$B$4:$B10,"&lt;="&amp;Boshqaruv!$C$10)=0,1,0),0)</f>
        <v>0</v>
      </c>
    </row>
    <row r="12" customFormat="false" ht="15" hidden="false" customHeight="false" outlineLevel="0" collapsed="false">
      <c r="A12" s="8" t="n">
        <v>8</v>
      </c>
      <c r="B12" s="13"/>
      <c r="C12" s="25"/>
      <c r="D12" s="26" t="str">
        <f aca="false">IF($C12="","",IFERROR(IF(INDEX(Bolalar!$B$5:$B$1804,MATCH($C12,Bolalar!$I$5:$I$1804,0))="","",INDEX(Bolalar!$B$5:$B$1804,MATCH($C12,Bolalar!$I$5:$I$1804,0))),""))</f>
        <v/>
      </c>
      <c r="E12" s="15" t="str">
        <f aca="false">IF($C12="","",IFERROR(IF(INDEX(Bolalar!$C$5:$C$1804,MATCH($C12,Bolalar!$I$5:$I$1804,0))="","",INDEX(Bolalar!$C$5:$C$1804,MATCH($C12,Bolalar!$I$5:$I$1804,0))),""))</f>
        <v/>
      </c>
      <c r="F12" s="24"/>
      <c r="G12" s="14" t="str">
        <f aca="false">IF(OR($E12="",$B12=""),"",INT(($B12-$E12)/365.25))</f>
        <v/>
      </c>
      <c r="H12" s="25"/>
      <c r="I12" s="12"/>
      <c r="J12" s="28" t="n">
        <f aca="false">IF(AND($C12&lt;&gt;"",$B12&gt;=Boshqaruv!$C$9,$B12&lt;=Boshqaruv!$C$10),IF(COUNTIFS($C$4:$C11,$C12,$B$4:$B11,"&gt;="&amp;Boshqaruv!$C$9,$B$4:$B11,"&lt;="&amp;Boshqaruv!$C$10)=0,1,0),0)</f>
        <v>0</v>
      </c>
    </row>
    <row r="13" customFormat="false" ht="15" hidden="false" customHeight="false" outlineLevel="0" collapsed="false">
      <c r="A13" s="8" t="n">
        <v>9</v>
      </c>
      <c r="B13" s="13"/>
      <c r="C13" s="25"/>
      <c r="D13" s="26" t="str">
        <f aca="false">IF($C13="","",IFERROR(IF(INDEX(Bolalar!$B$5:$B$1804,MATCH($C13,Bolalar!$I$5:$I$1804,0))="","",INDEX(Bolalar!$B$5:$B$1804,MATCH($C13,Bolalar!$I$5:$I$1804,0))),""))</f>
        <v/>
      </c>
      <c r="E13" s="15" t="str">
        <f aca="false">IF($C13="","",IFERROR(IF(INDEX(Bolalar!$C$5:$C$1804,MATCH($C13,Bolalar!$I$5:$I$1804,0))="","",INDEX(Bolalar!$C$5:$C$1804,MATCH($C13,Bolalar!$I$5:$I$1804,0))),""))</f>
        <v/>
      </c>
      <c r="F13" s="24"/>
      <c r="G13" s="14" t="str">
        <f aca="false">IF(OR($E13="",$B13=""),"",INT(($B13-$E13)/365.25))</f>
        <v/>
      </c>
      <c r="H13" s="25"/>
      <c r="I13" s="12"/>
      <c r="J13" s="28" t="n">
        <f aca="false">IF(AND($C13&lt;&gt;"",$B13&gt;=Boshqaruv!$C$9,$B13&lt;=Boshqaruv!$C$10),IF(COUNTIFS($C$4:$C12,$C13,$B$4:$B12,"&gt;="&amp;Boshqaruv!$C$9,$B$4:$B12,"&lt;="&amp;Boshqaruv!$C$10)=0,1,0),0)</f>
        <v>0</v>
      </c>
    </row>
    <row r="14" customFormat="false" ht="15" hidden="false" customHeight="false" outlineLevel="0" collapsed="false">
      <c r="A14" s="8" t="n">
        <v>10</v>
      </c>
      <c r="B14" s="13"/>
      <c r="C14" s="25"/>
      <c r="D14" s="26" t="str">
        <f aca="false">IF($C14="","",IFERROR(IF(INDEX(Bolalar!$B$5:$B$1804,MATCH($C14,Bolalar!$I$5:$I$1804,0))="","",INDEX(Bolalar!$B$5:$B$1804,MATCH($C14,Bolalar!$I$5:$I$1804,0))),""))</f>
        <v/>
      </c>
      <c r="E14" s="15" t="str">
        <f aca="false">IF($C14="","",IFERROR(IF(INDEX(Bolalar!$C$5:$C$1804,MATCH($C14,Bolalar!$I$5:$I$1804,0))="","",INDEX(Bolalar!$C$5:$C$1804,MATCH($C14,Bolalar!$I$5:$I$1804,0))),""))</f>
        <v/>
      </c>
      <c r="F14" s="24"/>
      <c r="G14" s="14" t="str">
        <f aca="false">IF(OR($E14="",$B14=""),"",INT(($B14-$E14)/365.25))</f>
        <v/>
      </c>
      <c r="H14" s="25"/>
      <c r="I14" s="12"/>
      <c r="J14" s="28" t="n">
        <f aca="false">IF(AND($C14&lt;&gt;"",$B14&gt;=Boshqaruv!$C$9,$B14&lt;=Boshqaruv!$C$10),IF(COUNTIFS($C$4:$C13,$C14,$B$4:$B13,"&gt;="&amp;Boshqaruv!$C$9,$B$4:$B13,"&lt;="&amp;Boshqaruv!$C$10)=0,1,0),0)</f>
        <v>0</v>
      </c>
    </row>
    <row r="15" customFormat="false" ht="15" hidden="false" customHeight="false" outlineLevel="0" collapsed="false">
      <c r="A15" s="8" t="n">
        <v>11</v>
      </c>
      <c r="B15" s="13"/>
      <c r="C15" s="25"/>
      <c r="D15" s="26" t="str">
        <f aca="false">IF($C15="","",IFERROR(IF(INDEX(Bolalar!$B$5:$B$1804,MATCH($C15,Bolalar!$I$5:$I$1804,0))="","",INDEX(Bolalar!$B$5:$B$1804,MATCH($C15,Bolalar!$I$5:$I$1804,0))),""))</f>
        <v/>
      </c>
      <c r="E15" s="15" t="str">
        <f aca="false">IF($C15="","",IFERROR(IF(INDEX(Bolalar!$C$5:$C$1804,MATCH($C15,Bolalar!$I$5:$I$1804,0))="","",INDEX(Bolalar!$C$5:$C$1804,MATCH($C15,Bolalar!$I$5:$I$1804,0))),""))</f>
        <v/>
      </c>
      <c r="F15" s="24"/>
      <c r="G15" s="14" t="str">
        <f aca="false">IF(OR($E15="",$B15=""),"",INT(($B15-$E15)/365.25))</f>
        <v/>
      </c>
      <c r="H15" s="25"/>
      <c r="I15" s="12"/>
      <c r="J15" s="28" t="n">
        <f aca="false">IF(AND($C15&lt;&gt;"",$B15&gt;=Boshqaruv!$C$9,$B15&lt;=Boshqaruv!$C$10),IF(COUNTIFS($C$4:$C14,$C15,$B$4:$B14,"&gt;="&amp;Boshqaruv!$C$9,$B$4:$B14,"&lt;="&amp;Boshqaruv!$C$10)=0,1,0),0)</f>
        <v>0</v>
      </c>
    </row>
    <row r="16" customFormat="false" ht="15" hidden="false" customHeight="false" outlineLevel="0" collapsed="false">
      <c r="A16" s="8" t="n">
        <v>12</v>
      </c>
      <c r="B16" s="13"/>
      <c r="C16" s="25"/>
      <c r="D16" s="26" t="str">
        <f aca="false">IF($C16="","",IFERROR(IF(INDEX(Bolalar!$B$5:$B$1804,MATCH($C16,Bolalar!$I$5:$I$1804,0))="","",INDEX(Bolalar!$B$5:$B$1804,MATCH($C16,Bolalar!$I$5:$I$1804,0))),""))</f>
        <v/>
      </c>
      <c r="E16" s="15" t="str">
        <f aca="false">IF($C16="","",IFERROR(IF(INDEX(Bolalar!$C$5:$C$1804,MATCH($C16,Bolalar!$I$5:$I$1804,0))="","",INDEX(Bolalar!$C$5:$C$1804,MATCH($C16,Bolalar!$I$5:$I$1804,0))),""))</f>
        <v/>
      </c>
      <c r="F16" s="24"/>
      <c r="G16" s="14" t="str">
        <f aca="false">IF(OR($E16="",$B16=""),"",INT(($B16-$E16)/365.25))</f>
        <v/>
      </c>
      <c r="H16" s="25"/>
      <c r="I16" s="12"/>
      <c r="J16" s="28" t="n">
        <f aca="false">IF(AND($C16&lt;&gt;"",$B16&gt;=Boshqaruv!$C$9,$B16&lt;=Boshqaruv!$C$10),IF(COUNTIFS($C$4:$C15,$C16,$B$4:$B15,"&gt;="&amp;Boshqaruv!$C$9,$B$4:$B15,"&lt;="&amp;Boshqaruv!$C$10)=0,1,0),0)</f>
        <v>0</v>
      </c>
    </row>
    <row r="17" customFormat="false" ht="15" hidden="false" customHeight="false" outlineLevel="0" collapsed="false">
      <c r="A17" s="8" t="n">
        <v>13</v>
      </c>
      <c r="B17" s="13"/>
      <c r="C17" s="25"/>
      <c r="D17" s="26" t="str">
        <f aca="false">IF($C17="","",IFERROR(IF(INDEX(Bolalar!$B$5:$B$1804,MATCH($C17,Bolalar!$I$5:$I$1804,0))="","",INDEX(Bolalar!$B$5:$B$1804,MATCH($C17,Bolalar!$I$5:$I$1804,0))),""))</f>
        <v/>
      </c>
      <c r="E17" s="15" t="str">
        <f aca="false">IF($C17="","",IFERROR(IF(INDEX(Bolalar!$C$5:$C$1804,MATCH($C17,Bolalar!$I$5:$I$1804,0))="","",INDEX(Bolalar!$C$5:$C$1804,MATCH($C17,Bolalar!$I$5:$I$1804,0))),""))</f>
        <v/>
      </c>
      <c r="F17" s="24"/>
      <c r="G17" s="14" t="str">
        <f aca="false">IF(OR($E17="",$B17=""),"",INT(($B17-$E17)/365.25))</f>
        <v/>
      </c>
      <c r="H17" s="25"/>
      <c r="I17" s="12"/>
      <c r="J17" s="28" t="n">
        <f aca="false">IF(AND($C17&lt;&gt;"",$B17&gt;=Boshqaruv!$C$9,$B17&lt;=Boshqaruv!$C$10),IF(COUNTIFS($C$4:$C16,$C17,$B$4:$B16,"&gt;="&amp;Boshqaruv!$C$9,$B$4:$B16,"&lt;="&amp;Boshqaruv!$C$10)=0,1,0),0)</f>
        <v>0</v>
      </c>
    </row>
    <row r="18" customFormat="false" ht="15" hidden="false" customHeight="false" outlineLevel="0" collapsed="false">
      <c r="A18" s="8" t="n">
        <v>14</v>
      </c>
      <c r="B18" s="13"/>
      <c r="C18" s="25"/>
      <c r="D18" s="26" t="str">
        <f aca="false">IF($C18="","",IFERROR(IF(INDEX(Bolalar!$B$5:$B$1804,MATCH($C18,Bolalar!$I$5:$I$1804,0))="","",INDEX(Bolalar!$B$5:$B$1804,MATCH($C18,Bolalar!$I$5:$I$1804,0))),""))</f>
        <v/>
      </c>
      <c r="E18" s="15" t="str">
        <f aca="false">IF($C18="","",IFERROR(IF(INDEX(Bolalar!$C$5:$C$1804,MATCH($C18,Bolalar!$I$5:$I$1804,0))="","",INDEX(Bolalar!$C$5:$C$1804,MATCH($C18,Bolalar!$I$5:$I$1804,0))),""))</f>
        <v/>
      </c>
      <c r="F18" s="24"/>
      <c r="G18" s="14" t="str">
        <f aca="false">IF(OR($E18="",$B18=""),"",INT(($B18-$E18)/365.25))</f>
        <v/>
      </c>
      <c r="H18" s="25"/>
      <c r="I18" s="12"/>
      <c r="J18" s="28" t="n">
        <f aca="false">IF(AND($C18&lt;&gt;"",$B18&gt;=Boshqaruv!$C$9,$B18&lt;=Boshqaruv!$C$10),IF(COUNTIFS($C$4:$C17,$C18,$B$4:$B17,"&gt;="&amp;Boshqaruv!$C$9,$B$4:$B17,"&lt;="&amp;Boshqaruv!$C$10)=0,1,0),0)</f>
        <v>0</v>
      </c>
    </row>
    <row r="19" customFormat="false" ht="15" hidden="false" customHeight="false" outlineLevel="0" collapsed="false">
      <c r="A19" s="8" t="n">
        <v>15</v>
      </c>
      <c r="B19" s="13"/>
      <c r="C19" s="25"/>
      <c r="D19" s="26" t="str">
        <f aca="false">IF($C19="","",IFERROR(IF(INDEX(Bolalar!$B$5:$B$1804,MATCH($C19,Bolalar!$I$5:$I$1804,0))="","",INDEX(Bolalar!$B$5:$B$1804,MATCH($C19,Bolalar!$I$5:$I$1804,0))),""))</f>
        <v/>
      </c>
      <c r="E19" s="15" t="str">
        <f aca="false">IF($C19="","",IFERROR(IF(INDEX(Bolalar!$C$5:$C$1804,MATCH($C19,Bolalar!$I$5:$I$1804,0))="","",INDEX(Bolalar!$C$5:$C$1804,MATCH($C19,Bolalar!$I$5:$I$1804,0))),""))</f>
        <v/>
      </c>
      <c r="F19" s="24"/>
      <c r="G19" s="14" t="str">
        <f aca="false">IF(OR($E19="",$B19=""),"",INT(($B19-$E19)/365.25))</f>
        <v/>
      </c>
      <c r="H19" s="25"/>
      <c r="I19" s="12"/>
      <c r="J19" s="28" t="n">
        <f aca="false">IF(AND($C19&lt;&gt;"",$B19&gt;=Boshqaruv!$C$9,$B19&lt;=Boshqaruv!$C$10),IF(COUNTIFS($C$4:$C18,$C19,$B$4:$B18,"&gt;="&amp;Boshqaruv!$C$9,$B$4:$B18,"&lt;="&amp;Boshqaruv!$C$10)=0,1,0),0)</f>
        <v>0</v>
      </c>
    </row>
    <row r="20" customFormat="false" ht="15" hidden="false" customHeight="false" outlineLevel="0" collapsed="false">
      <c r="A20" s="8" t="n">
        <v>16</v>
      </c>
      <c r="B20" s="13"/>
      <c r="C20" s="25"/>
      <c r="D20" s="26" t="str">
        <f aca="false">IF($C20="","",IFERROR(IF(INDEX(Bolalar!$B$5:$B$1804,MATCH($C20,Bolalar!$I$5:$I$1804,0))="","",INDEX(Bolalar!$B$5:$B$1804,MATCH($C20,Bolalar!$I$5:$I$1804,0))),""))</f>
        <v/>
      </c>
      <c r="E20" s="15" t="str">
        <f aca="false">IF($C20="","",IFERROR(IF(INDEX(Bolalar!$C$5:$C$1804,MATCH($C20,Bolalar!$I$5:$I$1804,0))="","",INDEX(Bolalar!$C$5:$C$1804,MATCH($C20,Bolalar!$I$5:$I$1804,0))),""))</f>
        <v/>
      </c>
      <c r="F20" s="24"/>
      <c r="G20" s="14" t="str">
        <f aca="false">IF(OR($E20="",$B20=""),"",INT(($B20-$E20)/365.25))</f>
        <v/>
      </c>
      <c r="H20" s="25"/>
      <c r="I20" s="12"/>
      <c r="J20" s="28" t="n">
        <f aca="false">IF(AND($C20&lt;&gt;"",$B20&gt;=Boshqaruv!$C$9,$B20&lt;=Boshqaruv!$C$10),IF(COUNTIFS($C$4:$C19,$C20,$B$4:$B19,"&gt;="&amp;Boshqaruv!$C$9,$B$4:$B19,"&lt;="&amp;Boshqaruv!$C$10)=0,1,0),0)</f>
        <v>0</v>
      </c>
    </row>
    <row r="21" customFormat="false" ht="15" hidden="false" customHeight="false" outlineLevel="0" collapsed="false">
      <c r="A21" s="8" t="n">
        <v>17</v>
      </c>
      <c r="B21" s="13"/>
      <c r="C21" s="25"/>
      <c r="D21" s="26" t="str">
        <f aca="false">IF($C21="","",IFERROR(IF(INDEX(Bolalar!$B$5:$B$1804,MATCH($C21,Bolalar!$I$5:$I$1804,0))="","",INDEX(Bolalar!$B$5:$B$1804,MATCH($C21,Bolalar!$I$5:$I$1804,0))),""))</f>
        <v/>
      </c>
      <c r="E21" s="15" t="str">
        <f aca="false">IF($C21="","",IFERROR(IF(INDEX(Bolalar!$C$5:$C$1804,MATCH($C21,Bolalar!$I$5:$I$1804,0))="","",INDEX(Bolalar!$C$5:$C$1804,MATCH($C21,Bolalar!$I$5:$I$1804,0))),""))</f>
        <v/>
      </c>
      <c r="F21" s="24"/>
      <c r="G21" s="14" t="str">
        <f aca="false">IF(OR($E21="",$B21=""),"",INT(($B21-$E21)/365.25))</f>
        <v/>
      </c>
      <c r="H21" s="25"/>
      <c r="I21" s="12"/>
      <c r="J21" s="28" t="n">
        <f aca="false">IF(AND($C21&lt;&gt;"",$B21&gt;=Boshqaruv!$C$9,$B21&lt;=Boshqaruv!$C$10),IF(COUNTIFS($C$4:$C20,$C21,$B$4:$B20,"&gt;="&amp;Boshqaruv!$C$9,$B$4:$B20,"&lt;="&amp;Boshqaruv!$C$10)=0,1,0),0)</f>
        <v>0</v>
      </c>
    </row>
    <row r="22" customFormat="false" ht="15" hidden="false" customHeight="false" outlineLevel="0" collapsed="false">
      <c r="A22" s="8" t="n">
        <v>18</v>
      </c>
      <c r="B22" s="13"/>
      <c r="C22" s="25"/>
      <c r="D22" s="26" t="str">
        <f aca="false">IF($C22="","",IFERROR(IF(INDEX(Bolalar!$B$5:$B$1804,MATCH($C22,Bolalar!$I$5:$I$1804,0))="","",INDEX(Bolalar!$B$5:$B$1804,MATCH($C22,Bolalar!$I$5:$I$1804,0))),""))</f>
        <v/>
      </c>
      <c r="E22" s="15" t="str">
        <f aca="false">IF($C22="","",IFERROR(IF(INDEX(Bolalar!$C$5:$C$1804,MATCH($C22,Bolalar!$I$5:$I$1804,0))="","",INDEX(Bolalar!$C$5:$C$1804,MATCH($C22,Bolalar!$I$5:$I$1804,0))),""))</f>
        <v/>
      </c>
      <c r="F22" s="24"/>
      <c r="G22" s="14" t="str">
        <f aca="false">IF(OR($E22="",$B22=""),"",INT(($B22-$E22)/365.25))</f>
        <v/>
      </c>
      <c r="H22" s="25"/>
      <c r="I22" s="12"/>
      <c r="J22" s="28" t="n">
        <f aca="false">IF(AND($C22&lt;&gt;"",$B22&gt;=Boshqaruv!$C$9,$B22&lt;=Boshqaruv!$C$10),IF(COUNTIFS($C$4:$C21,$C22,$B$4:$B21,"&gt;="&amp;Boshqaruv!$C$9,$B$4:$B21,"&lt;="&amp;Boshqaruv!$C$10)=0,1,0),0)</f>
        <v>0</v>
      </c>
    </row>
    <row r="23" customFormat="false" ht="15" hidden="false" customHeight="false" outlineLevel="0" collapsed="false">
      <c r="A23" s="8" t="n">
        <v>19</v>
      </c>
      <c r="B23" s="13"/>
      <c r="C23" s="25"/>
      <c r="D23" s="26" t="str">
        <f aca="false">IF($C23="","",IFERROR(IF(INDEX(Bolalar!$B$5:$B$1804,MATCH($C23,Bolalar!$I$5:$I$1804,0))="","",INDEX(Bolalar!$B$5:$B$1804,MATCH($C23,Bolalar!$I$5:$I$1804,0))),""))</f>
        <v/>
      </c>
      <c r="E23" s="15" t="str">
        <f aca="false">IF($C23="","",IFERROR(IF(INDEX(Bolalar!$C$5:$C$1804,MATCH($C23,Bolalar!$I$5:$I$1804,0))="","",INDEX(Bolalar!$C$5:$C$1804,MATCH($C23,Bolalar!$I$5:$I$1804,0))),""))</f>
        <v/>
      </c>
      <c r="F23" s="24"/>
      <c r="G23" s="14" t="str">
        <f aca="false">IF(OR($E23="",$B23=""),"",INT(($B23-$E23)/365.25))</f>
        <v/>
      </c>
      <c r="H23" s="25"/>
      <c r="I23" s="12"/>
      <c r="J23" s="28" t="n">
        <f aca="false">IF(AND($C23&lt;&gt;"",$B23&gt;=Boshqaruv!$C$9,$B23&lt;=Boshqaruv!$C$10),IF(COUNTIFS($C$4:$C22,$C23,$B$4:$B22,"&gt;="&amp;Boshqaruv!$C$9,$B$4:$B22,"&lt;="&amp;Boshqaruv!$C$10)=0,1,0),0)</f>
        <v>0</v>
      </c>
    </row>
    <row r="24" customFormat="false" ht="15" hidden="false" customHeight="false" outlineLevel="0" collapsed="false">
      <c r="A24" s="8" t="n">
        <v>20</v>
      </c>
      <c r="B24" s="13"/>
      <c r="C24" s="25"/>
      <c r="D24" s="26" t="str">
        <f aca="false">IF($C24="","",IFERROR(IF(INDEX(Bolalar!$B$5:$B$1804,MATCH($C24,Bolalar!$I$5:$I$1804,0))="","",INDEX(Bolalar!$B$5:$B$1804,MATCH($C24,Bolalar!$I$5:$I$1804,0))),""))</f>
        <v/>
      </c>
      <c r="E24" s="15" t="str">
        <f aca="false">IF($C24="","",IFERROR(IF(INDEX(Bolalar!$C$5:$C$1804,MATCH($C24,Bolalar!$I$5:$I$1804,0))="","",INDEX(Bolalar!$C$5:$C$1804,MATCH($C24,Bolalar!$I$5:$I$1804,0))),""))</f>
        <v/>
      </c>
      <c r="F24" s="24"/>
      <c r="G24" s="14" t="str">
        <f aca="false">IF(OR($E24="",$B24=""),"",INT(($B24-$E24)/365.25))</f>
        <v/>
      </c>
      <c r="H24" s="25"/>
      <c r="I24" s="12"/>
      <c r="J24" s="28" t="n">
        <f aca="false">IF(AND($C24&lt;&gt;"",$B24&gt;=Boshqaruv!$C$9,$B24&lt;=Boshqaruv!$C$10),IF(COUNTIFS($C$4:$C23,$C24,$B$4:$B23,"&gt;="&amp;Boshqaruv!$C$9,$B$4:$B23,"&lt;="&amp;Boshqaruv!$C$10)=0,1,0),0)</f>
        <v>0</v>
      </c>
    </row>
    <row r="25" customFormat="false" ht="15" hidden="false" customHeight="false" outlineLevel="0" collapsed="false">
      <c r="A25" s="8" t="n">
        <v>21</v>
      </c>
      <c r="B25" s="13"/>
      <c r="C25" s="25"/>
      <c r="D25" s="26" t="str">
        <f aca="false">IF($C25="","",IFERROR(IF(INDEX(Bolalar!$B$5:$B$1804,MATCH($C25,Bolalar!$I$5:$I$1804,0))="","",INDEX(Bolalar!$B$5:$B$1804,MATCH($C25,Bolalar!$I$5:$I$1804,0))),""))</f>
        <v/>
      </c>
      <c r="E25" s="15" t="str">
        <f aca="false">IF($C25="","",IFERROR(IF(INDEX(Bolalar!$C$5:$C$1804,MATCH($C25,Bolalar!$I$5:$I$1804,0))="","",INDEX(Bolalar!$C$5:$C$1804,MATCH($C25,Bolalar!$I$5:$I$1804,0))),""))</f>
        <v/>
      </c>
      <c r="F25" s="24"/>
      <c r="G25" s="14" t="str">
        <f aca="false">IF(OR($E25="",$B25=""),"",INT(($B25-$E25)/365.25))</f>
        <v/>
      </c>
      <c r="H25" s="25"/>
      <c r="I25" s="12"/>
      <c r="J25" s="28" t="n">
        <f aca="false">IF(AND($C25&lt;&gt;"",$B25&gt;=Boshqaruv!$C$9,$B25&lt;=Boshqaruv!$C$10),IF(COUNTIFS($C$4:$C24,$C25,$B$4:$B24,"&gt;="&amp;Boshqaruv!$C$9,$B$4:$B24,"&lt;="&amp;Boshqaruv!$C$10)=0,1,0),0)</f>
        <v>0</v>
      </c>
    </row>
    <row r="26" customFormat="false" ht="15" hidden="false" customHeight="false" outlineLevel="0" collapsed="false">
      <c r="A26" s="8" t="n">
        <v>22</v>
      </c>
      <c r="B26" s="13"/>
      <c r="C26" s="25"/>
      <c r="D26" s="26" t="str">
        <f aca="false">IF($C26="","",IFERROR(IF(INDEX(Bolalar!$B$5:$B$1804,MATCH($C26,Bolalar!$I$5:$I$1804,0))="","",INDEX(Bolalar!$B$5:$B$1804,MATCH($C26,Bolalar!$I$5:$I$1804,0))),""))</f>
        <v/>
      </c>
      <c r="E26" s="15" t="str">
        <f aca="false">IF($C26="","",IFERROR(IF(INDEX(Bolalar!$C$5:$C$1804,MATCH($C26,Bolalar!$I$5:$I$1804,0))="","",INDEX(Bolalar!$C$5:$C$1804,MATCH($C26,Bolalar!$I$5:$I$1804,0))),""))</f>
        <v/>
      </c>
      <c r="F26" s="24"/>
      <c r="G26" s="14" t="str">
        <f aca="false">IF(OR($E26="",$B26=""),"",INT(($B26-$E26)/365.25))</f>
        <v/>
      </c>
      <c r="H26" s="25"/>
      <c r="I26" s="12"/>
      <c r="J26" s="28" t="n">
        <f aca="false">IF(AND($C26&lt;&gt;"",$B26&gt;=Boshqaruv!$C$9,$B26&lt;=Boshqaruv!$C$10),IF(COUNTIFS($C$4:$C25,$C26,$B$4:$B25,"&gt;="&amp;Boshqaruv!$C$9,$B$4:$B25,"&lt;="&amp;Boshqaruv!$C$10)=0,1,0),0)</f>
        <v>0</v>
      </c>
    </row>
    <row r="27" customFormat="false" ht="15" hidden="false" customHeight="false" outlineLevel="0" collapsed="false">
      <c r="A27" s="8" t="n">
        <v>23</v>
      </c>
      <c r="B27" s="13"/>
      <c r="C27" s="25"/>
      <c r="D27" s="26" t="str">
        <f aca="false">IF($C27="","",IFERROR(IF(INDEX(Bolalar!$B$5:$B$1804,MATCH($C27,Bolalar!$I$5:$I$1804,0))="","",INDEX(Bolalar!$B$5:$B$1804,MATCH($C27,Bolalar!$I$5:$I$1804,0))),""))</f>
        <v/>
      </c>
      <c r="E27" s="15" t="str">
        <f aca="false">IF($C27="","",IFERROR(IF(INDEX(Bolalar!$C$5:$C$1804,MATCH($C27,Bolalar!$I$5:$I$1804,0))="","",INDEX(Bolalar!$C$5:$C$1804,MATCH($C27,Bolalar!$I$5:$I$1804,0))),""))</f>
        <v/>
      </c>
      <c r="F27" s="24"/>
      <c r="G27" s="14" t="str">
        <f aca="false">IF(OR($E27="",$B27=""),"",INT(($B27-$E27)/365.25))</f>
        <v/>
      </c>
      <c r="H27" s="25"/>
      <c r="I27" s="12"/>
      <c r="J27" s="28" t="n">
        <f aca="false">IF(AND($C27&lt;&gt;"",$B27&gt;=Boshqaruv!$C$9,$B27&lt;=Boshqaruv!$C$10),IF(COUNTIFS($C$4:$C26,$C27,$B$4:$B26,"&gt;="&amp;Boshqaruv!$C$9,$B$4:$B26,"&lt;="&amp;Boshqaruv!$C$10)=0,1,0),0)</f>
        <v>0</v>
      </c>
    </row>
    <row r="28" customFormat="false" ht="15" hidden="false" customHeight="false" outlineLevel="0" collapsed="false">
      <c r="A28" s="8" t="n">
        <v>24</v>
      </c>
      <c r="B28" s="13"/>
      <c r="C28" s="25"/>
      <c r="D28" s="26" t="str">
        <f aca="false">IF($C28="","",IFERROR(IF(INDEX(Bolalar!$B$5:$B$1804,MATCH($C28,Bolalar!$I$5:$I$1804,0))="","",INDEX(Bolalar!$B$5:$B$1804,MATCH($C28,Bolalar!$I$5:$I$1804,0))),""))</f>
        <v/>
      </c>
      <c r="E28" s="15" t="str">
        <f aca="false">IF($C28="","",IFERROR(IF(INDEX(Bolalar!$C$5:$C$1804,MATCH($C28,Bolalar!$I$5:$I$1804,0))="","",INDEX(Bolalar!$C$5:$C$1804,MATCH($C28,Bolalar!$I$5:$I$1804,0))),""))</f>
        <v/>
      </c>
      <c r="F28" s="24"/>
      <c r="G28" s="14" t="str">
        <f aca="false">IF(OR($E28="",$B28=""),"",INT(($B28-$E28)/365.25))</f>
        <v/>
      </c>
      <c r="H28" s="25"/>
      <c r="I28" s="12"/>
      <c r="J28" s="28" t="n">
        <f aca="false">IF(AND($C28&lt;&gt;"",$B28&gt;=Boshqaruv!$C$9,$B28&lt;=Boshqaruv!$C$10),IF(COUNTIFS($C$4:$C27,$C28,$B$4:$B27,"&gt;="&amp;Boshqaruv!$C$9,$B$4:$B27,"&lt;="&amp;Boshqaruv!$C$10)=0,1,0),0)</f>
        <v>0</v>
      </c>
    </row>
    <row r="29" customFormat="false" ht="15" hidden="false" customHeight="false" outlineLevel="0" collapsed="false">
      <c r="A29" s="8" t="n">
        <v>25</v>
      </c>
      <c r="B29" s="13"/>
      <c r="C29" s="25"/>
      <c r="D29" s="26" t="str">
        <f aca="false">IF($C29="","",IFERROR(IF(INDEX(Bolalar!$B$5:$B$1804,MATCH($C29,Bolalar!$I$5:$I$1804,0))="","",INDEX(Bolalar!$B$5:$B$1804,MATCH($C29,Bolalar!$I$5:$I$1804,0))),""))</f>
        <v/>
      </c>
      <c r="E29" s="15" t="str">
        <f aca="false">IF($C29="","",IFERROR(IF(INDEX(Bolalar!$C$5:$C$1804,MATCH($C29,Bolalar!$I$5:$I$1804,0))="","",INDEX(Bolalar!$C$5:$C$1804,MATCH($C29,Bolalar!$I$5:$I$1804,0))),""))</f>
        <v/>
      </c>
      <c r="F29" s="24"/>
      <c r="G29" s="14" t="str">
        <f aca="false">IF(OR($E29="",$B29=""),"",INT(($B29-$E29)/365.25))</f>
        <v/>
      </c>
      <c r="H29" s="25"/>
      <c r="I29" s="12"/>
      <c r="J29" s="28" t="n">
        <f aca="false">IF(AND($C29&lt;&gt;"",$B29&gt;=Boshqaruv!$C$9,$B29&lt;=Boshqaruv!$C$10),IF(COUNTIFS($C$4:$C28,$C29,$B$4:$B28,"&gt;="&amp;Boshqaruv!$C$9,$B$4:$B28,"&lt;="&amp;Boshqaruv!$C$10)=0,1,0),0)</f>
        <v>0</v>
      </c>
    </row>
    <row r="30" customFormat="false" ht="15" hidden="false" customHeight="false" outlineLevel="0" collapsed="false">
      <c r="A30" s="8" t="n">
        <v>26</v>
      </c>
      <c r="B30" s="13"/>
      <c r="C30" s="25"/>
      <c r="D30" s="26" t="str">
        <f aca="false">IF($C30="","",IFERROR(IF(INDEX(Bolalar!$B$5:$B$1804,MATCH($C30,Bolalar!$I$5:$I$1804,0))="","",INDEX(Bolalar!$B$5:$B$1804,MATCH($C30,Bolalar!$I$5:$I$1804,0))),""))</f>
        <v/>
      </c>
      <c r="E30" s="15" t="str">
        <f aca="false">IF($C30="","",IFERROR(IF(INDEX(Bolalar!$C$5:$C$1804,MATCH($C30,Bolalar!$I$5:$I$1804,0))="","",INDEX(Bolalar!$C$5:$C$1804,MATCH($C30,Bolalar!$I$5:$I$1804,0))),""))</f>
        <v/>
      </c>
      <c r="F30" s="24"/>
      <c r="G30" s="14" t="str">
        <f aca="false">IF(OR($E30="",$B30=""),"",INT(($B30-$E30)/365.25))</f>
        <v/>
      </c>
      <c r="H30" s="25"/>
      <c r="I30" s="12"/>
      <c r="J30" s="28" t="n">
        <f aca="false">IF(AND($C30&lt;&gt;"",$B30&gt;=Boshqaruv!$C$9,$B30&lt;=Boshqaruv!$C$10),IF(COUNTIFS($C$4:$C29,$C30,$B$4:$B29,"&gt;="&amp;Boshqaruv!$C$9,$B$4:$B29,"&lt;="&amp;Boshqaruv!$C$10)=0,1,0),0)</f>
        <v>0</v>
      </c>
    </row>
    <row r="31" customFormat="false" ht="15" hidden="false" customHeight="false" outlineLevel="0" collapsed="false">
      <c r="A31" s="8" t="n">
        <v>27</v>
      </c>
      <c r="B31" s="13"/>
      <c r="C31" s="25"/>
      <c r="D31" s="26" t="str">
        <f aca="false">IF($C31="","",IFERROR(IF(INDEX(Bolalar!$B$5:$B$1804,MATCH($C31,Bolalar!$I$5:$I$1804,0))="","",INDEX(Bolalar!$B$5:$B$1804,MATCH($C31,Bolalar!$I$5:$I$1804,0))),""))</f>
        <v/>
      </c>
      <c r="E31" s="15" t="str">
        <f aca="false">IF($C31="","",IFERROR(IF(INDEX(Bolalar!$C$5:$C$1804,MATCH($C31,Bolalar!$I$5:$I$1804,0))="","",INDEX(Bolalar!$C$5:$C$1804,MATCH($C31,Bolalar!$I$5:$I$1804,0))),""))</f>
        <v/>
      </c>
      <c r="F31" s="24"/>
      <c r="G31" s="14" t="str">
        <f aca="false">IF(OR($E31="",$B31=""),"",INT(($B31-$E31)/365.25))</f>
        <v/>
      </c>
      <c r="H31" s="25"/>
      <c r="I31" s="12"/>
      <c r="J31" s="28" t="n">
        <f aca="false">IF(AND($C31&lt;&gt;"",$B31&gt;=Boshqaruv!$C$9,$B31&lt;=Boshqaruv!$C$10),IF(COUNTIFS($C$4:$C30,$C31,$B$4:$B30,"&gt;="&amp;Boshqaruv!$C$9,$B$4:$B30,"&lt;="&amp;Boshqaruv!$C$10)=0,1,0),0)</f>
        <v>0</v>
      </c>
    </row>
    <row r="32" customFormat="false" ht="15" hidden="false" customHeight="false" outlineLevel="0" collapsed="false">
      <c r="A32" s="8" t="n">
        <v>28</v>
      </c>
      <c r="B32" s="13"/>
      <c r="C32" s="25"/>
      <c r="D32" s="26" t="str">
        <f aca="false">IF($C32="","",IFERROR(IF(INDEX(Bolalar!$B$5:$B$1804,MATCH($C32,Bolalar!$I$5:$I$1804,0))="","",INDEX(Bolalar!$B$5:$B$1804,MATCH($C32,Bolalar!$I$5:$I$1804,0))),""))</f>
        <v/>
      </c>
      <c r="E32" s="15" t="str">
        <f aca="false">IF($C32="","",IFERROR(IF(INDEX(Bolalar!$C$5:$C$1804,MATCH($C32,Bolalar!$I$5:$I$1804,0))="","",INDEX(Bolalar!$C$5:$C$1804,MATCH($C32,Bolalar!$I$5:$I$1804,0))),""))</f>
        <v/>
      </c>
      <c r="F32" s="24"/>
      <c r="G32" s="14" t="str">
        <f aca="false">IF(OR($E32="",$B32=""),"",INT(($B32-$E32)/365.25))</f>
        <v/>
      </c>
      <c r="H32" s="25"/>
      <c r="I32" s="12"/>
      <c r="J32" s="28" t="n">
        <f aca="false">IF(AND($C32&lt;&gt;"",$B32&gt;=Boshqaruv!$C$9,$B32&lt;=Boshqaruv!$C$10),IF(COUNTIFS($C$4:$C31,$C32,$B$4:$B31,"&gt;="&amp;Boshqaruv!$C$9,$B$4:$B31,"&lt;="&amp;Boshqaruv!$C$10)=0,1,0),0)</f>
        <v>0</v>
      </c>
    </row>
    <row r="33" customFormat="false" ht="15" hidden="false" customHeight="false" outlineLevel="0" collapsed="false">
      <c r="A33" s="8" t="n">
        <v>29</v>
      </c>
      <c r="B33" s="13"/>
      <c r="C33" s="25"/>
      <c r="D33" s="26" t="str">
        <f aca="false">IF($C33="","",IFERROR(IF(INDEX(Bolalar!$B$5:$B$1804,MATCH($C33,Bolalar!$I$5:$I$1804,0))="","",INDEX(Bolalar!$B$5:$B$1804,MATCH($C33,Bolalar!$I$5:$I$1804,0))),""))</f>
        <v/>
      </c>
      <c r="E33" s="15" t="str">
        <f aca="false">IF($C33="","",IFERROR(IF(INDEX(Bolalar!$C$5:$C$1804,MATCH($C33,Bolalar!$I$5:$I$1804,0))="","",INDEX(Bolalar!$C$5:$C$1804,MATCH($C33,Bolalar!$I$5:$I$1804,0))),""))</f>
        <v/>
      </c>
      <c r="F33" s="24"/>
      <c r="G33" s="14" t="str">
        <f aca="false">IF(OR($E33="",$B33=""),"",INT(($B33-$E33)/365.25))</f>
        <v/>
      </c>
      <c r="H33" s="25"/>
      <c r="I33" s="12"/>
      <c r="J33" s="28" t="n">
        <f aca="false">IF(AND($C33&lt;&gt;"",$B33&gt;=Boshqaruv!$C$9,$B33&lt;=Boshqaruv!$C$10),IF(COUNTIFS($C$4:$C32,$C33,$B$4:$B32,"&gt;="&amp;Boshqaruv!$C$9,$B$4:$B32,"&lt;="&amp;Boshqaruv!$C$10)=0,1,0),0)</f>
        <v>0</v>
      </c>
    </row>
    <row r="34" customFormat="false" ht="15" hidden="false" customHeight="false" outlineLevel="0" collapsed="false">
      <c r="A34" s="8" t="n">
        <v>30</v>
      </c>
      <c r="B34" s="13"/>
      <c r="C34" s="25"/>
      <c r="D34" s="26" t="str">
        <f aca="false">IF($C34="","",IFERROR(IF(INDEX(Bolalar!$B$5:$B$1804,MATCH($C34,Bolalar!$I$5:$I$1804,0))="","",INDEX(Bolalar!$B$5:$B$1804,MATCH($C34,Bolalar!$I$5:$I$1804,0))),""))</f>
        <v/>
      </c>
      <c r="E34" s="15" t="str">
        <f aca="false">IF($C34="","",IFERROR(IF(INDEX(Bolalar!$C$5:$C$1804,MATCH($C34,Bolalar!$I$5:$I$1804,0))="","",INDEX(Bolalar!$C$5:$C$1804,MATCH($C34,Bolalar!$I$5:$I$1804,0))),""))</f>
        <v/>
      </c>
      <c r="F34" s="24"/>
      <c r="G34" s="14" t="str">
        <f aca="false">IF(OR($E34="",$B34=""),"",INT(($B34-$E34)/365.25))</f>
        <v/>
      </c>
      <c r="H34" s="25"/>
      <c r="I34" s="12"/>
      <c r="J34" s="28" t="n">
        <f aca="false">IF(AND($C34&lt;&gt;"",$B34&gt;=Boshqaruv!$C$9,$B34&lt;=Boshqaruv!$C$10),IF(COUNTIFS($C$4:$C33,$C34,$B$4:$B33,"&gt;="&amp;Boshqaruv!$C$9,$B$4:$B33,"&lt;="&amp;Boshqaruv!$C$10)=0,1,0),0)</f>
        <v>0</v>
      </c>
    </row>
    <row r="35" customFormat="false" ht="15" hidden="false" customHeight="false" outlineLevel="0" collapsed="false">
      <c r="A35" s="8" t="n">
        <v>31</v>
      </c>
      <c r="B35" s="13"/>
      <c r="C35" s="25"/>
      <c r="D35" s="26" t="str">
        <f aca="false">IF($C35="","",IFERROR(IF(INDEX(Bolalar!$B$5:$B$1804,MATCH($C35,Bolalar!$I$5:$I$1804,0))="","",INDEX(Bolalar!$B$5:$B$1804,MATCH($C35,Bolalar!$I$5:$I$1804,0))),""))</f>
        <v/>
      </c>
      <c r="E35" s="15" t="str">
        <f aca="false">IF($C35="","",IFERROR(IF(INDEX(Bolalar!$C$5:$C$1804,MATCH($C35,Bolalar!$I$5:$I$1804,0))="","",INDEX(Bolalar!$C$5:$C$1804,MATCH($C35,Bolalar!$I$5:$I$1804,0))),""))</f>
        <v/>
      </c>
      <c r="F35" s="24"/>
      <c r="G35" s="14" t="str">
        <f aca="false">IF(OR($E35="",$B35=""),"",INT(($B35-$E35)/365.25))</f>
        <v/>
      </c>
      <c r="H35" s="25"/>
      <c r="I35" s="12"/>
      <c r="J35" s="28" t="n">
        <f aca="false">IF(AND($C35&lt;&gt;"",$B35&gt;=Boshqaruv!$C$9,$B35&lt;=Boshqaruv!$C$10),IF(COUNTIFS($C$4:$C34,$C35,$B$4:$B34,"&gt;="&amp;Boshqaruv!$C$9,$B$4:$B34,"&lt;="&amp;Boshqaruv!$C$10)=0,1,0),0)</f>
        <v>0</v>
      </c>
    </row>
    <row r="36" customFormat="false" ht="15" hidden="false" customHeight="false" outlineLevel="0" collapsed="false">
      <c r="A36" s="8" t="n">
        <v>32</v>
      </c>
      <c r="B36" s="13"/>
      <c r="C36" s="25"/>
      <c r="D36" s="26" t="str">
        <f aca="false">IF($C36="","",IFERROR(IF(INDEX(Bolalar!$B$5:$B$1804,MATCH($C36,Bolalar!$I$5:$I$1804,0))="","",INDEX(Bolalar!$B$5:$B$1804,MATCH($C36,Bolalar!$I$5:$I$1804,0))),""))</f>
        <v/>
      </c>
      <c r="E36" s="15" t="str">
        <f aca="false">IF($C36="","",IFERROR(IF(INDEX(Bolalar!$C$5:$C$1804,MATCH($C36,Bolalar!$I$5:$I$1804,0))="","",INDEX(Bolalar!$C$5:$C$1804,MATCH($C36,Bolalar!$I$5:$I$1804,0))),""))</f>
        <v/>
      </c>
      <c r="F36" s="24"/>
      <c r="G36" s="14" t="str">
        <f aca="false">IF(OR($E36="",$B36=""),"",INT(($B36-$E36)/365.25))</f>
        <v/>
      </c>
      <c r="H36" s="25"/>
      <c r="I36" s="12"/>
      <c r="J36" s="28" t="n">
        <f aca="false">IF(AND($C36&lt;&gt;"",$B36&gt;=Boshqaruv!$C$9,$B36&lt;=Boshqaruv!$C$10),IF(COUNTIFS($C$4:$C35,$C36,$B$4:$B35,"&gt;="&amp;Boshqaruv!$C$9,$B$4:$B35,"&lt;="&amp;Boshqaruv!$C$10)=0,1,0),0)</f>
        <v>0</v>
      </c>
    </row>
    <row r="37" customFormat="false" ht="15" hidden="false" customHeight="false" outlineLevel="0" collapsed="false">
      <c r="A37" s="8" t="n">
        <v>33</v>
      </c>
      <c r="B37" s="13"/>
      <c r="C37" s="25"/>
      <c r="D37" s="26" t="str">
        <f aca="false">IF($C37="","",IFERROR(IF(INDEX(Bolalar!$B$5:$B$1804,MATCH($C37,Bolalar!$I$5:$I$1804,0))="","",INDEX(Bolalar!$B$5:$B$1804,MATCH($C37,Bolalar!$I$5:$I$1804,0))),""))</f>
        <v/>
      </c>
      <c r="E37" s="15" t="str">
        <f aca="false">IF($C37="","",IFERROR(IF(INDEX(Bolalar!$C$5:$C$1804,MATCH($C37,Bolalar!$I$5:$I$1804,0))="","",INDEX(Bolalar!$C$5:$C$1804,MATCH($C37,Bolalar!$I$5:$I$1804,0))),""))</f>
        <v/>
      </c>
      <c r="F37" s="24"/>
      <c r="G37" s="14" t="str">
        <f aca="false">IF(OR($E37="",$B37=""),"",INT(($B37-$E37)/365.25))</f>
        <v/>
      </c>
      <c r="H37" s="25"/>
      <c r="I37" s="12"/>
      <c r="J37" s="28" t="n">
        <f aca="false">IF(AND($C37&lt;&gt;"",$B37&gt;=Boshqaruv!$C$9,$B37&lt;=Boshqaruv!$C$10),IF(COUNTIFS($C$4:$C36,$C37,$B$4:$B36,"&gt;="&amp;Boshqaruv!$C$9,$B$4:$B36,"&lt;="&amp;Boshqaruv!$C$10)=0,1,0),0)</f>
        <v>0</v>
      </c>
    </row>
    <row r="38" customFormat="false" ht="15" hidden="false" customHeight="false" outlineLevel="0" collapsed="false">
      <c r="A38" s="8" t="n">
        <v>34</v>
      </c>
      <c r="B38" s="13"/>
      <c r="C38" s="25"/>
      <c r="D38" s="26" t="str">
        <f aca="false">IF($C38="","",IFERROR(IF(INDEX(Bolalar!$B$5:$B$1804,MATCH($C38,Bolalar!$I$5:$I$1804,0))="","",INDEX(Bolalar!$B$5:$B$1804,MATCH($C38,Bolalar!$I$5:$I$1804,0))),""))</f>
        <v/>
      </c>
      <c r="E38" s="15" t="str">
        <f aca="false">IF($C38="","",IFERROR(IF(INDEX(Bolalar!$C$5:$C$1804,MATCH($C38,Bolalar!$I$5:$I$1804,0))="","",INDEX(Bolalar!$C$5:$C$1804,MATCH($C38,Bolalar!$I$5:$I$1804,0))),""))</f>
        <v/>
      </c>
      <c r="F38" s="24"/>
      <c r="G38" s="14" t="str">
        <f aca="false">IF(OR($E38="",$B38=""),"",INT(($B38-$E38)/365.25))</f>
        <v/>
      </c>
      <c r="H38" s="25"/>
      <c r="I38" s="12"/>
      <c r="J38" s="28" t="n">
        <f aca="false">IF(AND($C38&lt;&gt;"",$B38&gt;=Boshqaruv!$C$9,$B38&lt;=Boshqaruv!$C$10),IF(COUNTIFS($C$4:$C37,$C38,$B$4:$B37,"&gt;="&amp;Boshqaruv!$C$9,$B$4:$B37,"&lt;="&amp;Boshqaruv!$C$10)=0,1,0),0)</f>
        <v>0</v>
      </c>
    </row>
    <row r="39" customFormat="false" ht="15" hidden="false" customHeight="false" outlineLevel="0" collapsed="false">
      <c r="A39" s="8" t="n">
        <v>35</v>
      </c>
      <c r="B39" s="13"/>
      <c r="C39" s="25"/>
      <c r="D39" s="26" t="str">
        <f aca="false">IF($C39="","",IFERROR(IF(INDEX(Bolalar!$B$5:$B$1804,MATCH($C39,Bolalar!$I$5:$I$1804,0))="","",INDEX(Bolalar!$B$5:$B$1804,MATCH($C39,Bolalar!$I$5:$I$1804,0))),""))</f>
        <v/>
      </c>
      <c r="E39" s="15" t="str">
        <f aca="false">IF($C39="","",IFERROR(IF(INDEX(Bolalar!$C$5:$C$1804,MATCH($C39,Bolalar!$I$5:$I$1804,0))="","",INDEX(Bolalar!$C$5:$C$1804,MATCH($C39,Bolalar!$I$5:$I$1804,0))),""))</f>
        <v/>
      </c>
      <c r="F39" s="24"/>
      <c r="G39" s="14" t="str">
        <f aca="false">IF(OR($E39="",$B39=""),"",INT(($B39-$E39)/365.25))</f>
        <v/>
      </c>
      <c r="H39" s="25"/>
      <c r="I39" s="12"/>
      <c r="J39" s="28" t="n">
        <f aca="false">IF(AND($C39&lt;&gt;"",$B39&gt;=Boshqaruv!$C$9,$B39&lt;=Boshqaruv!$C$10),IF(COUNTIFS($C$4:$C38,$C39,$B$4:$B38,"&gt;="&amp;Boshqaruv!$C$9,$B$4:$B38,"&lt;="&amp;Boshqaruv!$C$10)=0,1,0),0)</f>
        <v>0</v>
      </c>
    </row>
    <row r="40" customFormat="false" ht="15" hidden="false" customHeight="false" outlineLevel="0" collapsed="false">
      <c r="A40" s="8" t="n">
        <v>36</v>
      </c>
      <c r="B40" s="13"/>
      <c r="C40" s="25"/>
      <c r="D40" s="26" t="str">
        <f aca="false">IF($C40="","",IFERROR(IF(INDEX(Bolalar!$B$5:$B$1804,MATCH($C40,Bolalar!$I$5:$I$1804,0))="","",INDEX(Bolalar!$B$5:$B$1804,MATCH($C40,Bolalar!$I$5:$I$1804,0))),""))</f>
        <v/>
      </c>
      <c r="E40" s="15" t="str">
        <f aca="false">IF($C40="","",IFERROR(IF(INDEX(Bolalar!$C$5:$C$1804,MATCH($C40,Bolalar!$I$5:$I$1804,0))="","",INDEX(Bolalar!$C$5:$C$1804,MATCH($C40,Bolalar!$I$5:$I$1804,0))),""))</f>
        <v/>
      </c>
      <c r="F40" s="24"/>
      <c r="G40" s="14" t="str">
        <f aca="false">IF(OR($E40="",$B40=""),"",INT(($B40-$E40)/365.25))</f>
        <v/>
      </c>
      <c r="H40" s="25"/>
      <c r="I40" s="12"/>
      <c r="J40" s="28" t="n">
        <f aca="false">IF(AND($C40&lt;&gt;"",$B40&gt;=Boshqaruv!$C$9,$B40&lt;=Boshqaruv!$C$10),IF(COUNTIFS($C$4:$C39,$C40,$B$4:$B39,"&gt;="&amp;Boshqaruv!$C$9,$B$4:$B39,"&lt;="&amp;Boshqaruv!$C$10)=0,1,0),0)</f>
        <v>0</v>
      </c>
    </row>
    <row r="41" customFormat="false" ht="15" hidden="false" customHeight="false" outlineLevel="0" collapsed="false">
      <c r="A41" s="8" t="n">
        <v>37</v>
      </c>
      <c r="B41" s="13"/>
      <c r="C41" s="25"/>
      <c r="D41" s="26" t="str">
        <f aca="false">IF($C41="","",IFERROR(IF(INDEX(Bolalar!$B$5:$B$1804,MATCH($C41,Bolalar!$I$5:$I$1804,0))="","",INDEX(Bolalar!$B$5:$B$1804,MATCH($C41,Bolalar!$I$5:$I$1804,0))),""))</f>
        <v/>
      </c>
      <c r="E41" s="15" t="str">
        <f aca="false">IF($C41="","",IFERROR(IF(INDEX(Bolalar!$C$5:$C$1804,MATCH($C41,Bolalar!$I$5:$I$1804,0))="","",INDEX(Bolalar!$C$5:$C$1804,MATCH($C41,Bolalar!$I$5:$I$1804,0))),""))</f>
        <v/>
      </c>
      <c r="F41" s="24"/>
      <c r="G41" s="14" t="str">
        <f aca="false">IF(OR($E41="",$B41=""),"",INT(($B41-$E41)/365.25))</f>
        <v/>
      </c>
      <c r="H41" s="25"/>
      <c r="I41" s="12"/>
      <c r="J41" s="28" t="n">
        <f aca="false">IF(AND($C41&lt;&gt;"",$B41&gt;=Boshqaruv!$C$9,$B41&lt;=Boshqaruv!$C$10),IF(COUNTIFS($C$4:$C40,$C41,$B$4:$B40,"&gt;="&amp;Boshqaruv!$C$9,$B$4:$B40,"&lt;="&amp;Boshqaruv!$C$10)=0,1,0),0)</f>
        <v>0</v>
      </c>
    </row>
    <row r="42" customFormat="false" ht="15" hidden="false" customHeight="false" outlineLevel="0" collapsed="false">
      <c r="A42" s="8" t="n">
        <v>38</v>
      </c>
      <c r="B42" s="13"/>
      <c r="C42" s="25"/>
      <c r="D42" s="26" t="str">
        <f aca="false">IF($C42="","",IFERROR(IF(INDEX(Bolalar!$B$5:$B$1804,MATCH($C42,Bolalar!$I$5:$I$1804,0))="","",INDEX(Bolalar!$B$5:$B$1804,MATCH($C42,Bolalar!$I$5:$I$1804,0))),""))</f>
        <v/>
      </c>
      <c r="E42" s="15" t="str">
        <f aca="false">IF($C42="","",IFERROR(IF(INDEX(Bolalar!$C$5:$C$1804,MATCH($C42,Bolalar!$I$5:$I$1804,0))="","",INDEX(Bolalar!$C$5:$C$1804,MATCH($C42,Bolalar!$I$5:$I$1804,0))),""))</f>
        <v/>
      </c>
      <c r="F42" s="24"/>
      <c r="G42" s="14" t="str">
        <f aca="false">IF(OR($E42="",$B42=""),"",INT(($B42-$E42)/365.25))</f>
        <v/>
      </c>
      <c r="H42" s="25"/>
      <c r="I42" s="12"/>
      <c r="J42" s="28" t="n">
        <f aca="false">IF(AND($C42&lt;&gt;"",$B42&gt;=Boshqaruv!$C$9,$B42&lt;=Boshqaruv!$C$10),IF(COUNTIFS($C$4:$C41,$C42,$B$4:$B41,"&gt;="&amp;Boshqaruv!$C$9,$B$4:$B41,"&lt;="&amp;Boshqaruv!$C$10)=0,1,0),0)</f>
        <v>0</v>
      </c>
    </row>
    <row r="43" customFormat="false" ht="15" hidden="false" customHeight="false" outlineLevel="0" collapsed="false">
      <c r="A43" s="8" t="n">
        <v>39</v>
      </c>
      <c r="B43" s="13"/>
      <c r="C43" s="25"/>
      <c r="D43" s="26" t="str">
        <f aca="false">IF($C43="","",IFERROR(IF(INDEX(Bolalar!$B$5:$B$1804,MATCH($C43,Bolalar!$I$5:$I$1804,0))="","",INDEX(Bolalar!$B$5:$B$1804,MATCH($C43,Bolalar!$I$5:$I$1804,0))),""))</f>
        <v/>
      </c>
      <c r="E43" s="15" t="str">
        <f aca="false">IF($C43="","",IFERROR(IF(INDEX(Bolalar!$C$5:$C$1804,MATCH($C43,Bolalar!$I$5:$I$1804,0))="","",INDEX(Bolalar!$C$5:$C$1804,MATCH($C43,Bolalar!$I$5:$I$1804,0))),""))</f>
        <v/>
      </c>
      <c r="F43" s="24"/>
      <c r="G43" s="14" t="str">
        <f aca="false">IF(OR($E43="",$B43=""),"",INT(($B43-$E43)/365.25))</f>
        <v/>
      </c>
      <c r="H43" s="25"/>
      <c r="I43" s="12"/>
      <c r="J43" s="28" t="n">
        <f aca="false">IF(AND($C43&lt;&gt;"",$B43&gt;=Boshqaruv!$C$9,$B43&lt;=Boshqaruv!$C$10),IF(COUNTIFS($C$4:$C42,$C43,$B$4:$B42,"&gt;="&amp;Boshqaruv!$C$9,$B$4:$B42,"&lt;="&amp;Boshqaruv!$C$10)=0,1,0),0)</f>
        <v>0</v>
      </c>
    </row>
    <row r="44" customFormat="false" ht="15" hidden="false" customHeight="false" outlineLevel="0" collapsed="false">
      <c r="A44" s="8" t="n">
        <v>40</v>
      </c>
      <c r="B44" s="13"/>
      <c r="C44" s="25"/>
      <c r="D44" s="26" t="str">
        <f aca="false">IF($C44="","",IFERROR(IF(INDEX(Bolalar!$B$5:$B$1804,MATCH($C44,Bolalar!$I$5:$I$1804,0))="","",INDEX(Bolalar!$B$5:$B$1804,MATCH($C44,Bolalar!$I$5:$I$1804,0))),""))</f>
        <v/>
      </c>
      <c r="E44" s="15" t="str">
        <f aca="false">IF($C44="","",IFERROR(IF(INDEX(Bolalar!$C$5:$C$1804,MATCH($C44,Bolalar!$I$5:$I$1804,0))="","",INDEX(Bolalar!$C$5:$C$1804,MATCH($C44,Bolalar!$I$5:$I$1804,0))),""))</f>
        <v/>
      </c>
      <c r="F44" s="24"/>
      <c r="G44" s="14" t="str">
        <f aca="false">IF(OR($E44="",$B44=""),"",INT(($B44-$E44)/365.25))</f>
        <v/>
      </c>
      <c r="H44" s="25"/>
      <c r="I44" s="12"/>
      <c r="J44" s="28" t="n">
        <f aca="false">IF(AND($C44&lt;&gt;"",$B44&gt;=Boshqaruv!$C$9,$B44&lt;=Boshqaruv!$C$10),IF(COUNTIFS($C$4:$C43,$C44,$B$4:$B43,"&gt;="&amp;Boshqaruv!$C$9,$B$4:$B43,"&lt;="&amp;Boshqaruv!$C$10)=0,1,0),0)</f>
        <v>0</v>
      </c>
    </row>
    <row r="45" customFormat="false" ht="15" hidden="false" customHeight="false" outlineLevel="0" collapsed="false">
      <c r="A45" s="8" t="n">
        <v>41</v>
      </c>
      <c r="B45" s="13"/>
      <c r="C45" s="25"/>
      <c r="D45" s="26" t="str">
        <f aca="false">IF($C45="","",IFERROR(IF(INDEX(Bolalar!$B$5:$B$1804,MATCH($C45,Bolalar!$I$5:$I$1804,0))="","",INDEX(Bolalar!$B$5:$B$1804,MATCH($C45,Bolalar!$I$5:$I$1804,0))),""))</f>
        <v/>
      </c>
      <c r="E45" s="15" t="str">
        <f aca="false">IF($C45="","",IFERROR(IF(INDEX(Bolalar!$C$5:$C$1804,MATCH($C45,Bolalar!$I$5:$I$1804,0))="","",INDEX(Bolalar!$C$5:$C$1804,MATCH($C45,Bolalar!$I$5:$I$1804,0))),""))</f>
        <v/>
      </c>
      <c r="F45" s="24"/>
      <c r="G45" s="14" t="str">
        <f aca="false">IF(OR($E45="",$B45=""),"",INT(($B45-$E45)/365.25))</f>
        <v/>
      </c>
      <c r="H45" s="25"/>
      <c r="I45" s="12"/>
      <c r="J45" s="28" t="n">
        <f aca="false">IF(AND($C45&lt;&gt;"",$B45&gt;=Boshqaruv!$C$9,$B45&lt;=Boshqaruv!$C$10),IF(COUNTIFS($C$4:$C44,$C45,$B$4:$B44,"&gt;="&amp;Boshqaruv!$C$9,$B$4:$B44,"&lt;="&amp;Boshqaruv!$C$10)=0,1,0),0)</f>
        <v>0</v>
      </c>
    </row>
    <row r="46" customFormat="false" ht="15" hidden="false" customHeight="false" outlineLevel="0" collapsed="false">
      <c r="A46" s="8" t="n">
        <v>42</v>
      </c>
      <c r="B46" s="13"/>
      <c r="C46" s="25"/>
      <c r="D46" s="26" t="str">
        <f aca="false">IF($C46="","",IFERROR(IF(INDEX(Bolalar!$B$5:$B$1804,MATCH($C46,Bolalar!$I$5:$I$1804,0))="","",INDEX(Bolalar!$B$5:$B$1804,MATCH($C46,Bolalar!$I$5:$I$1804,0))),""))</f>
        <v/>
      </c>
      <c r="E46" s="15" t="str">
        <f aca="false">IF($C46="","",IFERROR(IF(INDEX(Bolalar!$C$5:$C$1804,MATCH($C46,Bolalar!$I$5:$I$1804,0))="","",INDEX(Bolalar!$C$5:$C$1804,MATCH($C46,Bolalar!$I$5:$I$1804,0))),""))</f>
        <v/>
      </c>
      <c r="F46" s="24"/>
      <c r="G46" s="14" t="str">
        <f aca="false">IF(OR($E46="",$B46=""),"",INT(($B46-$E46)/365.25))</f>
        <v/>
      </c>
      <c r="H46" s="25"/>
      <c r="I46" s="12"/>
      <c r="J46" s="28" t="n">
        <f aca="false">IF(AND($C46&lt;&gt;"",$B46&gt;=Boshqaruv!$C$9,$B46&lt;=Boshqaruv!$C$10),IF(COUNTIFS($C$4:$C45,$C46,$B$4:$B45,"&gt;="&amp;Boshqaruv!$C$9,$B$4:$B45,"&lt;="&amp;Boshqaruv!$C$10)=0,1,0),0)</f>
        <v>0</v>
      </c>
    </row>
    <row r="47" customFormat="false" ht="15" hidden="false" customHeight="false" outlineLevel="0" collapsed="false">
      <c r="A47" s="8" t="n">
        <v>43</v>
      </c>
      <c r="B47" s="13"/>
      <c r="C47" s="25"/>
      <c r="D47" s="26" t="str">
        <f aca="false">IF($C47="","",IFERROR(IF(INDEX(Bolalar!$B$5:$B$1804,MATCH($C47,Bolalar!$I$5:$I$1804,0))="","",INDEX(Bolalar!$B$5:$B$1804,MATCH($C47,Bolalar!$I$5:$I$1804,0))),""))</f>
        <v/>
      </c>
      <c r="E47" s="15" t="str">
        <f aca="false">IF($C47="","",IFERROR(IF(INDEX(Bolalar!$C$5:$C$1804,MATCH($C47,Bolalar!$I$5:$I$1804,0))="","",INDEX(Bolalar!$C$5:$C$1804,MATCH($C47,Bolalar!$I$5:$I$1804,0))),""))</f>
        <v/>
      </c>
      <c r="F47" s="24"/>
      <c r="G47" s="14" t="str">
        <f aca="false">IF(OR($E47="",$B47=""),"",INT(($B47-$E47)/365.25))</f>
        <v/>
      </c>
      <c r="H47" s="25"/>
      <c r="I47" s="12"/>
      <c r="J47" s="28" t="n">
        <f aca="false">IF(AND($C47&lt;&gt;"",$B47&gt;=Boshqaruv!$C$9,$B47&lt;=Boshqaruv!$C$10),IF(COUNTIFS($C$4:$C46,$C47,$B$4:$B46,"&gt;="&amp;Boshqaruv!$C$9,$B$4:$B46,"&lt;="&amp;Boshqaruv!$C$10)=0,1,0),0)</f>
        <v>0</v>
      </c>
    </row>
    <row r="48" customFormat="false" ht="15" hidden="false" customHeight="false" outlineLevel="0" collapsed="false">
      <c r="A48" s="8" t="n">
        <v>44</v>
      </c>
      <c r="B48" s="13"/>
      <c r="C48" s="25"/>
      <c r="D48" s="26" t="str">
        <f aca="false">IF($C48="","",IFERROR(IF(INDEX(Bolalar!$B$5:$B$1804,MATCH($C48,Bolalar!$I$5:$I$1804,0))="","",INDEX(Bolalar!$B$5:$B$1804,MATCH($C48,Bolalar!$I$5:$I$1804,0))),""))</f>
        <v/>
      </c>
      <c r="E48" s="15" t="str">
        <f aca="false">IF($C48="","",IFERROR(IF(INDEX(Bolalar!$C$5:$C$1804,MATCH($C48,Bolalar!$I$5:$I$1804,0))="","",INDEX(Bolalar!$C$5:$C$1804,MATCH($C48,Bolalar!$I$5:$I$1804,0))),""))</f>
        <v/>
      </c>
      <c r="F48" s="24"/>
      <c r="G48" s="14" t="str">
        <f aca="false">IF(OR($E48="",$B48=""),"",INT(($B48-$E48)/365.25))</f>
        <v/>
      </c>
      <c r="H48" s="25"/>
      <c r="I48" s="12"/>
      <c r="J48" s="28" t="n">
        <f aca="false">IF(AND($C48&lt;&gt;"",$B48&gt;=Boshqaruv!$C$9,$B48&lt;=Boshqaruv!$C$10),IF(COUNTIFS($C$4:$C47,$C48,$B$4:$B47,"&gt;="&amp;Boshqaruv!$C$9,$B$4:$B47,"&lt;="&amp;Boshqaruv!$C$10)=0,1,0),0)</f>
        <v>0</v>
      </c>
    </row>
    <row r="49" customFormat="false" ht="15" hidden="false" customHeight="false" outlineLevel="0" collapsed="false">
      <c r="A49" s="8" t="n">
        <v>45</v>
      </c>
      <c r="B49" s="13"/>
      <c r="C49" s="25"/>
      <c r="D49" s="26" t="str">
        <f aca="false">IF($C49="","",IFERROR(IF(INDEX(Bolalar!$B$5:$B$1804,MATCH($C49,Bolalar!$I$5:$I$1804,0))="","",INDEX(Bolalar!$B$5:$B$1804,MATCH($C49,Bolalar!$I$5:$I$1804,0))),""))</f>
        <v/>
      </c>
      <c r="E49" s="15" t="str">
        <f aca="false">IF($C49="","",IFERROR(IF(INDEX(Bolalar!$C$5:$C$1804,MATCH($C49,Bolalar!$I$5:$I$1804,0))="","",INDEX(Bolalar!$C$5:$C$1804,MATCH($C49,Bolalar!$I$5:$I$1804,0))),""))</f>
        <v/>
      </c>
      <c r="F49" s="24"/>
      <c r="G49" s="14" t="str">
        <f aca="false">IF(OR($E49="",$B49=""),"",INT(($B49-$E49)/365.25))</f>
        <v/>
      </c>
      <c r="H49" s="25"/>
      <c r="I49" s="12"/>
      <c r="J49" s="28" t="n">
        <f aca="false">IF(AND($C49&lt;&gt;"",$B49&gt;=Boshqaruv!$C$9,$B49&lt;=Boshqaruv!$C$10),IF(COUNTIFS($C$4:$C48,$C49,$B$4:$B48,"&gt;="&amp;Boshqaruv!$C$9,$B$4:$B48,"&lt;="&amp;Boshqaruv!$C$10)=0,1,0),0)</f>
        <v>0</v>
      </c>
    </row>
    <row r="50" customFormat="false" ht="15" hidden="false" customHeight="false" outlineLevel="0" collapsed="false">
      <c r="A50" s="8" t="n">
        <v>46</v>
      </c>
      <c r="B50" s="13"/>
      <c r="C50" s="25"/>
      <c r="D50" s="26" t="str">
        <f aca="false">IF($C50="","",IFERROR(IF(INDEX(Bolalar!$B$5:$B$1804,MATCH($C50,Bolalar!$I$5:$I$1804,0))="","",INDEX(Bolalar!$B$5:$B$1804,MATCH($C50,Bolalar!$I$5:$I$1804,0))),""))</f>
        <v/>
      </c>
      <c r="E50" s="15" t="str">
        <f aca="false">IF($C50="","",IFERROR(IF(INDEX(Bolalar!$C$5:$C$1804,MATCH($C50,Bolalar!$I$5:$I$1804,0))="","",INDEX(Bolalar!$C$5:$C$1804,MATCH($C50,Bolalar!$I$5:$I$1804,0))),""))</f>
        <v/>
      </c>
      <c r="F50" s="24"/>
      <c r="G50" s="14" t="str">
        <f aca="false">IF(OR($E50="",$B50=""),"",INT(($B50-$E50)/365.25))</f>
        <v/>
      </c>
      <c r="H50" s="25"/>
      <c r="I50" s="12"/>
      <c r="J50" s="28" t="n">
        <f aca="false">IF(AND($C50&lt;&gt;"",$B50&gt;=Boshqaruv!$C$9,$B50&lt;=Boshqaruv!$C$10),IF(COUNTIFS($C$4:$C49,$C50,$B$4:$B49,"&gt;="&amp;Boshqaruv!$C$9,$B$4:$B49,"&lt;="&amp;Boshqaruv!$C$10)=0,1,0),0)</f>
        <v>0</v>
      </c>
    </row>
    <row r="51" customFormat="false" ht="15" hidden="false" customHeight="false" outlineLevel="0" collapsed="false">
      <c r="A51" s="8" t="n">
        <v>47</v>
      </c>
      <c r="B51" s="13"/>
      <c r="C51" s="25"/>
      <c r="D51" s="26" t="str">
        <f aca="false">IF($C51="","",IFERROR(IF(INDEX(Bolalar!$B$5:$B$1804,MATCH($C51,Bolalar!$I$5:$I$1804,0))="","",INDEX(Bolalar!$B$5:$B$1804,MATCH($C51,Bolalar!$I$5:$I$1804,0))),""))</f>
        <v/>
      </c>
      <c r="E51" s="15" t="str">
        <f aca="false">IF($C51="","",IFERROR(IF(INDEX(Bolalar!$C$5:$C$1804,MATCH($C51,Bolalar!$I$5:$I$1804,0))="","",INDEX(Bolalar!$C$5:$C$1804,MATCH($C51,Bolalar!$I$5:$I$1804,0))),""))</f>
        <v/>
      </c>
      <c r="F51" s="24"/>
      <c r="G51" s="14" t="str">
        <f aca="false">IF(OR($E51="",$B51=""),"",INT(($B51-$E51)/365.25))</f>
        <v/>
      </c>
      <c r="H51" s="25"/>
      <c r="I51" s="12"/>
      <c r="J51" s="28" t="n">
        <f aca="false">IF(AND($C51&lt;&gt;"",$B51&gt;=Boshqaruv!$C$9,$B51&lt;=Boshqaruv!$C$10),IF(COUNTIFS($C$4:$C50,$C51,$B$4:$B50,"&gt;="&amp;Boshqaruv!$C$9,$B$4:$B50,"&lt;="&amp;Boshqaruv!$C$10)=0,1,0),0)</f>
        <v>0</v>
      </c>
    </row>
    <row r="52" customFormat="false" ht="15" hidden="false" customHeight="false" outlineLevel="0" collapsed="false">
      <c r="A52" s="8" t="n">
        <v>48</v>
      </c>
      <c r="B52" s="13"/>
      <c r="C52" s="25"/>
      <c r="D52" s="26" t="str">
        <f aca="false">IF($C52="","",IFERROR(IF(INDEX(Bolalar!$B$5:$B$1804,MATCH($C52,Bolalar!$I$5:$I$1804,0))="","",INDEX(Bolalar!$B$5:$B$1804,MATCH($C52,Bolalar!$I$5:$I$1804,0))),""))</f>
        <v/>
      </c>
      <c r="E52" s="15" t="str">
        <f aca="false">IF($C52="","",IFERROR(IF(INDEX(Bolalar!$C$5:$C$1804,MATCH($C52,Bolalar!$I$5:$I$1804,0))="","",INDEX(Bolalar!$C$5:$C$1804,MATCH($C52,Bolalar!$I$5:$I$1804,0))),""))</f>
        <v/>
      </c>
      <c r="F52" s="24"/>
      <c r="G52" s="14" t="str">
        <f aca="false">IF(OR($E52="",$B52=""),"",INT(($B52-$E52)/365.25))</f>
        <v/>
      </c>
      <c r="H52" s="25"/>
      <c r="I52" s="12"/>
      <c r="J52" s="28" t="n">
        <f aca="false">IF(AND($C52&lt;&gt;"",$B52&gt;=Boshqaruv!$C$9,$B52&lt;=Boshqaruv!$C$10),IF(COUNTIFS($C$4:$C51,$C52,$B$4:$B51,"&gt;="&amp;Boshqaruv!$C$9,$B$4:$B51,"&lt;="&amp;Boshqaruv!$C$10)=0,1,0),0)</f>
        <v>0</v>
      </c>
    </row>
    <row r="53" customFormat="false" ht="15" hidden="false" customHeight="false" outlineLevel="0" collapsed="false">
      <c r="A53" s="8" t="n">
        <v>49</v>
      </c>
      <c r="B53" s="13"/>
      <c r="C53" s="25"/>
      <c r="D53" s="26" t="str">
        <f aca="false">IF($C53="","",IFERROR(IF(INDEX(Bolalar!$B$5:$B$1804,MATCH($C53,Bolalar!$I$5:$I$1804,0))="","",INDEX(Bolalar!$B$5:$B$1804,MATCH($C53,Bolalar!$I$5:$I$1804,0))),""))</f>
        <v/>
      </c>
      <c r="E53" s="15" t="str">
        <f aca="false">IF($C53="","",IFERROR(IF(INDEX(Bolalar!$C$5:$C$1804,MATCH($C53,Bolalar!$I$5:$I$1804,0))="","",INDEX(Bolalar!$C$5:$C$1804,MATCH($C53,Bolalar!$I$5:$I$1804,0))),""))</f>
        <v/>
      </c>
      <c r="F53" s="24"/>
      <c r="G53" s="14" t="str">
        <f aca="false">IF(OR($E53="",$B53=""),"",INT(($B53-$E53)/365.25))</f>
        <v/>
      </c>
      <c r="H53" s="25"/>
      <c r="I53" s="12"/>
      <c r="J53" s="28" t="n">
        <f aca="false">IF(AND($C53&lt;&gt;"",$B53&gt;=Boshqaruv!$C$9,$B53&lt;=Boshqaruv!$C$10),IF(COUNTIFS($C$4:$C52,$C53,$B$4:$B52,"&gt;="&amp;Boshqaruv!$C$9,$B$4:$B52,"&lt;="&amp;Boshqaruv!$C$10)=0,1,0),0)</f>
        <v>0</v>
      </c>
    </row>
    <row r="54" customFormat="false" ht="15" hidden="false" customHeight="false" outlineLevel="0" collapsed="false">
      <c r="A54" s="8" t="n">
        <v>50</v>
      </c>
      <c r="B54" s="13"/>
      <c r="C54" s="25"/>
      <c r="D54" s="26" t="str">
        <f aca="false">IF($C54="","",IFERROR(IF(INDEX(Bolalar!$B$5:$B$1804,MATCH($C54,Bolalar!$I$5:$I$1804,0))="","",INDEX(Bolalar!$B$5:$B$1804,MATCH($C54,Bolalar!$I$5:$I$1804,0))),""))</f>
        <v/>
      </c>
      <c r="E54" s="15" t="str">
        <f aca="false">IF($C54="","",IFERROR(IF(INDEX(Bolalar!$C$5:$C$1804,MATCH($C54,Bolalar!$I$5:$I$1804,0))="","",INDEX(Bolalar!$C$5:$C$1804,MATCH($C54,Bolalar!$I$5:$I$1804,0))),""))</f>
        <v/>
      </c>
      <c r="F54" s="24"/>
      <c r="G54" s="14" t="str">
        <f aca="false">IF(OR($E54="",$B54=""),"",INT(($B54-$E54)/365.25))</f>
        <v/>
      </c>
      <c r="H54" s="25"/>
      <c r="I54" s="12"/>
      <c r="J54" s="28" t="n">
        <f aca="false">IF(AND($C54&lt;&gt;"",$B54&gt;=Boshqaruv!$C$9,$B54&lt;=Boshqaruv!$C$10),IF(COUNTIFS($C$4:$C53,$C54,$B$4:$B53,"&gt;="&amp;Boshqaruv!$C$9,$B$4:$B53,"&lt;="&amp;Boshqaruv!$C$10)=0,1,0),0)</f>
        <v>0</v>
      </c>
    </row>
    <row r="55" customFormat="false" ht="15" hidden="false" customHeight="false" outlineLevel="0" collapsed="false">
      <c r="A55" s="8" t="n">
        <v>51</v>
      </c>
      <c r="B55" s="13"/>
      <c r="C55" s="25"/>
      <c r="D55" s="26" t="str">
        <f aca="false">IF($C55="","",IFERROR(IF(INDEX(Bolalar!$B$5:$B$1804,MATCH($C55,Bolalar!$I$5:$I$1804,0))="","",INDEX(Bolalar!$B$5:$B$1804,MATCH($C55,Bolalar!$I$5:$I$1804,0))),""))</f>
        <v/>
      </c>
      <c r="E55" s="15" t="str">
        <f aca="false">IF($C55="","",IFERROR(IF(INDEX(Bolalar!$C$5:$C$1804,MATCH($C55,Bolalar!$I$5:$I$1804,0))="","",INDEX(Bolalar!$C$5:$C$1804,MATCH($C55,Bolalar!$I$5:$I$1804,0))),""))</f>
        <v/>
      </c>
      <c r="F55" s="24"/>
      <c r="G55" s="14" t="str">
        <f aca="false">IF(OR($E55="",$B55=""),"",INT(($B55-$E55)/365.25))</f>
        <v/>
      </c>
      <c r="H55" s="25"/>
      <c r="I55" s="12"/>
      <c r="J55" s="28" t="n">
        <f aca="false">IF(AND($C55&lt;&gt;"",$B55&gt;=Boshqaruv!$C$9,$B55&lt;=Boshqaruv!$C$10),IF(COUNTIFS($C$4:$C54,$C55,$B$4:$B54,"&gt;="&amp;Boshqaruv!$C$9,$B$4:$B54,"&lt;="&amp;Boshqaruv!$C$10)=0,1,0),0)</f>
        <v>0</v>
      </c>
    </row>
    <row r="56" customFormat="false" ht="15" hidden="false" customHeight="false" outlineLevel="0" collapsed="false">
      <c r="A56" s="8" t="n">
        <v>52</v>
      </c>
      <c r="B56" s="13"/>
      <c r="C56" s="25"/>
      <c r="D56" s="26" t="str">
        <f aca="false">IF($C56="","",IFERROR(IF(INDEX(Bolalar!$B$5:$B$1804,MATCH($C56,Bolalar!$I$5:$I$1804,0))="","",INDEX(Bolalar!$B$5:$B$1804,MATCH($C56,Bolalar!$I$5:$I$1804,0))),""))</f>
        <v/>
      </c>
      <c r="E56" s="15" t="str">
        <f aca="false">IF($C56="","",IFERROR(IF(INDEX(Bolalar!$C$5:$C$1804,MATCH($C56,Bolalar!$I$5:$I$1804,0))="","",INDEX(Bolalar!$C$5:$C$1804,MATCH($C56,Bolalar!$I$5:$I$1804,0))),""))</f>
        <v/>
      </c>
      <c r="F56" s="24"/>
      <c r="G56" s="14" t="str">
        <f aca="false">IF(OR($E56="",$B56=""),"",INT(($B56-$E56)/365.25))</f>
        <v/>
      </c>
      <c r="H56" s="25"/>
      <c r="I56" s="12"/>
      <c r="J56" s="28" t="n">
        <f aca="false">IF(AND($C56&lt;&gt;"",$B56&gt;=Boshqaruv!$C$9,$B56&lt;=Boshqaruv!$C$10),IF(COUNTIFS($C$4:$C55,$C56,$B$4:$B55,"&gt;="&amp;Boshqaruv!$C$9,$B$4:$B55,"&lt;="&amp;Boshqaruv!$C$10)=0,1,0),0)</f>
        <v>0</v>
      </c>
    </row>
    <row r="57" customFormat="false" ht="15" hidden="false" customHeight="false" outlineLevel="0" collapsed="false">
      <c r="A57" s="8" t="n">
        <v>53</v>
      </c>
      <c r="B57" s="13"/>
      <c r="C57" s="25"/>
      <c r="D57" s="26" t="str">
        <f aca="false">IF($C57="","",IFERROR(IF(INDEX(Bolalar!$B$5:$B$1804,MATCH($C57,Bolalar!$I$5:$I$1804,0))="","",INDEX(Bolalar!$B$5:$B$1804,MATCH($C57,Bolalar!$I$5:$I$1804,0))),""))</f>
        <v/>
      </c>
      <c r="E57" s="15" t="str">
        <f aca="false">IF($C57="","",IFERROR(IF(INDEX(Bolalar!$C$5:$C$1804,MATCH($C57,Bolalar!$I$5:$I$1804,0))="","",INDEX(Bolalar!$C$5:$C$1804,MATCH($C57,Bolalar!$I$5:$I$1804,0))),""))</f>
        <v/>
      </c>
      <c r="F57" s="24"/>
      <c r="G57" s="14" t="str">
        <f aca="false">IF(OR($E57="",$B57=""),"",INT(($B57-$E57)/365.25))</f>
        <v/>
      </c>
      <c r="H57" s="25"/>
      <c r="I57" s="12"/>
      <c r="J57" s="28" t="n">
        <f aca="false">IF(AND($C57&lt;&gt;"",$B57&gt;=Boshqaruv!$C$9,$B57&lt;=Boshqaruv!$C$10),IF(COUNTIFS($C$4:$C56,$C57,$B$4:$B56,"&gt;="&amp;Boshqaruv!$C$9,$B$4:$B56,"&lt;="&amp;Boshqaruv!$C$10)=0,1,0),0)</f>
        <v>0</v>
      </c>
    </row>
    <row r="58" customFormat="false" ht="15" hidden="false" customHeight="false" outlineLevel="0" collapsed="false">
      <c r="A58" s="8" t="n">
        <v>54</v>
      </c>
      <c r="B58" s="13"/>
      <c r="C58" s="25"/>
      <c r="D58" s="26" t="str">
        <f aca="false">IF($C58="","",IFERROR(IF(INDEX(Bolalar!$B$5:$B$1804,MATCH($C58,Bolalar!$I$5:$I$1804,0))="","",INDEX(Bolalar!$B$5:$B$1804,MATCH($C58,Bolalar!$I$5:$I$1804,0))),""))</f>
        <v/>
      </c>
      <c r="E58" s="15" t="str">
        <f aca="false">IF($C58="","",IFERROR(IF(INDEX(Bolalar!$C$5:$C$1804,MATCH($C58,Bolalar!$I$5:$I$1804,0))="","",INDEX(Bolalar!$C$5:$C$1804,MATCH($C58,Bolalar!$I$5:$I$1804,0))),""))</f>
        <v/>
      </c>
      <c r="F58" s="24"/>
      <c r="G58" s="14" t="str">
        <f aca="false">IF(OR($E58="",$B58=""),"",INT(($B58-$E58)/365.25))</f>
        <v/>
      </c>
      <c r="H58" s="25"/>
      <c r="I58" s="12"/>
      <c r="J58" s="28" t="n">
        <f aca="false">IF(AND($C58&lt;&gt;"",$B58&gt;=Boshqaruv!$C$9,$B58&lt;=Boshqaruv!$C$10),IF(COUNTIFS($C$4:$C57,$C58,$B$4:$B57,"&gt;="&amp;Boshqaruv!$C$9,$B$4:$B57,"&lt;="&amp;Boshqaruv!$C$10)=0,1,0),0)</f>
        <v>0</v>
      </c>
    </row>
    <row r="59" customFormat="false" ht="15" hidden="false" customHeight="false" outlineLevel="0" collapsed="false">
      <c r="A59" s="8" t="n">
        <v>55</v>
      </c>
      <c r="B59" s="13"/>
      <c r="C59" s="25"/>
      <c r="D59" s="26" t="str">
        <f aca="false">IF($C59="","",IFERROR(IF(INDEX(Bolalar!$B$5:$B$1804,MATCH($C59,Bolalar!$I$5:$I$1804,0))="","",INDEX(Bolalar!$B$5:$B$1804,MATCH($C59,Bolalar!$I$5:$I$1804,0))),""))</f>
        <v/>
      </c>
      <c r="E59" s="15" t="str">
        <f aca="false">IF($C59="","",IFERROR(IF(INDEX(Bolalar!$C$5:$C$1804,MATCH($C59,Bolalar!$I$5:$I$1804,0))="","",INDEX(Bolalar!$C$5:$C$1804,MATCH($C59,Bolalar!$I$5:$I$1804,0))),""))</f>
        <v/>
      </c>
      <c r="F59" s="24"/>
      <c r="G59" s="14" t="str">
        <f aca="false">IF(OR($E59="",$B59=""),"",INT(($B59-$E59)/365.25))</f>
        <v/>
      </c>
      <c r="H59" s="25"/>
      <c r="I59" s="12"/>
      <c r="J59" s="28" t="n">
        <f aca="false">IF(AND($C59&lt;&gt;"",$B59&gt;=Boshqaruv!$C$9,$B59&lt;=Boshqaruv!$C$10),IF(COUNTIFS($C$4:$C58,$C59,$B$4:$B58,"&gt;="&amp;Boshqaruv!$C$9,$B$4:$B58,"&lt;="&amp;Boshqaruv!$C$10)=0,1,0),0)</f>
        <v>0</v>
      </c>
    </row>
    <row r="60" customFormat="false" ht="15" hidden="false" customHeight="false" outlineLevel="0" collapsed="false">
      <c r="A60" s="8" t="n">
        <v>56</v>
      </c>
      <c r="B60" s="13"/>
      <c r="C60" s="25"/>
      <c r="D60" s="26" t="str">
        <f aca="false">IF($C60="","",IFERROR(IF(INDEX(Bolalar!$B$5:$B$1804,MATCH($C60,Bolalar!$I$5:$I$1804,0))="","",INDEX(Bolalar!$B$5:$B$1804,MATCH($C60,Bolalar!$I$5:$I$1804,0))),""))</f>
        <v/>
      </c>
      <c r="E60" s="15" t="str">
        <f aca="false">IF($C60="","",IFERROR(IF(INDEX(Bolalar!$C$5:$C$1804,MATCH($C60,Bolalar!$I$5:$I$1804,0))="","",INDEX(Bolalar!$C$5:$C$1804,MATCH($C60,Bolalar!$I$5:$I$1804,0))),""))</f>
        <v/>
      </c>
      <c r="F60" s="24"/>
      <c r="G60" s="14" t="str">
        <f aca="false">IF(OR($E60="",$B60=""),"",INT(($B60-$E60)/365.25))</f>
        <v/>
      </c>
      <c r="H60" s="25"/>
      <c r="I60" s="12"/>
      <c r="J60" s="28" t="n">
        <f aca="false">IF(AND($C60&lt;&gt;"",$B60&gt;=Boshqaruv!$C$9,$B60&lt;=Boshqaruv!$C$10),IF(COUNTIFS($C$4:$C59,$C60,$B$4:$B59,"&gt;="&amp;Boshqaruv!$C$9,$B$4:$B59,"&lt;="&amp;Boshqaruv!$C$10)=0,1,0),0)</f>
        <v>0</v>
      </c>
    </row>
    <row r="61" customFormat="false" ht="15" hidden="false" customHeight="false" outlineLevel="0" collapsed="false">
      <c r="A61" s="8" t="n">
        <v>57</v>
      </c>
      <c r="B61" s="13"/>
      <c r="C61" s="25"/>
      <c r="D61" s="26" t="str">
        <f aca="false">IF($C61="","",IFERROR(IF(INDEX(Bolalar!$B$5:$B$1804,MATCH($C61,Bolalar!$I$5:$I$1804,0))="","",INDEX(Bolalar!$B$5:$B$1804,MATCH($C61,Bolalar!$I$5:$I$1804,0))),""))</f>
        <v/>
      </c>
      <c r="E61" s="15" t="str">
        <f aca="false">IF($C61="","",IFERROR(IF(INDEX(Bolalar!$C$5:$C$1804,MATCH($C61,Bolalar!$I$5:$I$1804,0))="","",INDEX(Bolalar!$C$5:$C$1804,MATCH($C61,Bolalar!$I$5:$I$1804,0))),""))</f>
        <v/>
      </c>
      <c r="F61" s="24"/>
      <c r="G61" s="14" t="str">
        <f aca="false">IF(OR($E61="",$B61=""),"",INT(($B61-$E61)/365.25))</f>
        <v/>
      </c>
      <c r="H61" s="25"/>
      <c r="I61" s="12"/>
      <c r="J61" s="28" t="n">
        <f aca="false">IF(AND($C61&lt;&gt;"",$B61&gt;=Boshqaruv!$C$9,$B61&lt;=Boshqaruv!$C$10),IF(COUNTIFS($C$4:$C60,$C61,$B$4:$B60,"&gt;="&amp;Boshqaruv!$C$9,$B$4:$B60,"&lt;="&amp;Boshqaruv!$C$10)=0,1,0),0)</f>
        <v>0</v>
      </c>
    </row>
    <row r="62" customFormat="false" ht="15" hidden="false" customHeight="false" outlineLevel="0" collapsed="false">
      <c r="A62" s="8" t="n">
        <v>58</v>
      </c>
      <c r="B62" s="13"/>
      <c r="C62" s="25"/>
      <c r="D62" s="26" t="str">
        <f aca="false">IF($C62="","",IFERROR(IF(INDEX(Bolalar!$B$5:$B$1804,MATCH($C62,Bolalar!$I$5:$I$1804,0))="","",INDEX(Bolalar!$B$5:$B$1804,MATCH($C62,Bolalar!$I$5:$I$1804,0))),""))</f>
        <v/>
      </c>
      <c r="E62" s="15" t="str">
        <f aca="false">IF($C62="","",IFERROR(IF(INDEX(Bolalar!$C$5:$C$1804,MATCH($C62,Bolalar!$I$5:$I$1804,0))="","",INDEX(Bolalar!$C$5:$C$1804,MATCH($C62,Bolalar!$I$5:$I$1804,0))),""))</f>
        <v/>
      </c>
      <c r="F62" s="24"/>
      <c r="G62" s="14" t="str">
        <f aca="false">IF(OR($E62="",$B62=""),"",INT(($B62-$E62)/365.25))</f>
        <v/>
      </c>
      <c r="H62" s="25"/>
      <c r="I62" s="12"/>
      <c r="J62" s="28" t="n">
        <f aca="false">IF(AND($C62&lt;&gt;"",$B62&gt;=Boshqaruv!$C$9,$B62&lt;=Boshqaruv!$C$10),IF(COUNTIFS($C$4:$C61,$C62,$B$4:$B61,"&gt;="&amp;Boshqaruv!$C$9,$B$4:$B61,"&lt;="&amp;Boshqaruv!$C$10)=0,1,0),0)</f>
        <v>0</v>
      </c>
    </row>
    <row r="63" customFormat="false" ht="15" hidden="false" customHeight="false" outlineLevel="0" collapsed="false">
      <c r="A63" s="8" t="n">
        <v>59</v>
      </c>
      <c r="B63" s="13"/>
      <c r="C63" s="25"/>
      <c r="D63" s="26" t="str">
        <f aca="false">IF($C63="","",IFERROR(IF(INDEX(Bolalar!$B$5:$B$1804,MATCH($C63,Bolalar!$I$5:$I$1804,0))="","",INDEX(Bolalar!$B$5:$B$1804,MATCH($C63,Bolalar!$I$5:$I$1804,0))),""))</f>
        <v/>
      </c>
      <c r="E63" s="15" t="str">
        <f aca="false">IF($C63="","",IFERROR(IF(INDEX(Bolalar!$C$5:$C$1804,MATCH($C63,Bolalar!$I$5:$I$1804,0))="","",INDEX(Bolalar!$C$5:$C$1804,MATCH($C63,Bolalar!$I$5:$I$1804,0))),""))</f>
        <v/>
      </c>
      <c r="F63" s="24"/>
      <c r="G63" s="14" t="str">
        <f aca="false">IF(OR($E63="",$B63=""),"",INT(($B63-$E63)/365.25))</f>
        <v/>
      </c>
      <c r="H63" s="25"/>
      <c r="I63" s="12"/>
      <c r="J63" s="28" t="n">
        <f aca="false">IF(AND($C63&lt;&gt;"",$B63&gt;=Boshqaruv!$C$9,$B63&lt;=Boshqaruv!$C$10),IF(COUNTIFS($C$4:$C62,$C63,$B$4:$B62,"&gt;="&amp;Boshqaruv!$C$9,$B$4:$B62,"&lt;="&amp;Boshqaruv!$C$10)=0,1,0),0)</f>
        <v>0</v>
      </c>
    </row>
    <row r="64" customFormat="false" ht="15" hidden="false" customHeight="false" outlineLevel="0" collapsed="false">
      <c r="A64" s="8" t="n">
        <v>60</v>
      </c>
      <c r="B64" s="13"/>
      <c r="C64" s="25"/>
      <c r="D64" s="26" t="str">
        <f aca="false">IF($C64="","",IFERROR(IF(INDEX(Bolalar!$B$5:$B$1804,MATCH($C64,Bolalar!$I$5:$I$1804,0))="","",INDEX(Bolalar!$B$5:$B$1804,MATCH($C64,Bolalar!$I$5:$I$1804,0))),""))</f>
        <v/>
      </c>
      <c r="E64" s="15" t="str">
        <f aca="false">IF($C64="","",IFERROR(IF(INDEX(Bolalar!$C$5:$C$1804,MATCH($C64,Bolalar!$I$5:$I$1804,0))="","",INDEX(Bolalar!$C$5:$C$1804,MATCH($C64,Bolalar!$I$5:$I$1804,0))),""))</f>
        <v/>
      </c>
      <c r="F64" s="24"/>
      <c r="G64" s="14" t="str">
        <f aca="false">IF(OR($E64="",$B64=""),"",INT(($B64-$E64)/365.25))</f>
        <v/>
      </c>
      <c r="H64" s="25"/>
      <c r="I64" s="12"/>
      <c r="J64" s="28" t="n">
        <f aca="false">IF(AND($C64&lt;&gt;"",$B64&gt;=Boshqaruv!$C$9,$B64&lt;=Boshqaruv!$C$10),IF(COUNTIFS($C$4:$C63,$C64,$B$4:$B63,"&gt;="&amp;Boshqaruv!$C$9,$B$4:$B63,"&lt;="&amp;Boshqaruv!$C$10)=0,1,0),0)</f>
        <v>0</v>
      </c>
    </row>
    <row r="65" customFormat="false" ht="15" hidden="false" customHeight="false" outlineLevel="0" collapsed="false">
      <c r="A65" s="8" t="n">
        <v>61</v>
      </c>
      <c r="B65" s="13"/>
      <c r="C65" s="25"/>
      <c r="D65" s="26" t="str">
        <f aca="false">IF($C65="","",IFERROR(IF(INDEX(Bolalar!$B$5:$B$1804,MATCH($C65,Bolalar!$I$5:$I$1804,0))="","",INDEX(Bolalar!$B$5:$B$1804,MATCH($C65,Bolalar!$I$5:$I$1804,0))),""))</f>
        <v/>
      </c>
      <c r="E65" s="15" t="str">
        <f aca="false">IF($C65="","",IFERROR(IF(INDEX(Bolalar!$C$5:$C$1804,MATCH($C65,Bolalar!$I$5:$I$1804,0))="","",INDEX(Bolalar!$C$5:$C$1804,MATCH($C65,Bolalar!$I$5:$I$1804,0))),""))</f>
        <v/>
      </c>
      <c r="F65" s="24"/>
      <c r="G65" s="14" t="str">
        <f aca="false">IF(OR($E65="",$B65=""),"",INT(($B65-$E65)/365.25))</f>
        <v/>
      </c>
      <c r="H65" s="25"/>
      <c r="I65" s="12"/>
      <c r="J65" s="28" t="n">
        <f aca="false">IF(AND($C65&lt;&gt;"",$B65&gt;=Boshqaruv!$C$9,$B65&lt;=Boshqaruv!$C$10),IF(COUNTIFS($C$4:$C64,$C65,$B$4:$B64,"&gt;="&amp;Boshqaruv!$C$9,$B$4:$B64,"&lt;="&amp;Boshqaruv!$C$10)=0,1,0),0)</f>
        <v>0</v>
      </c>
    </row>
    <row r="66" customFormat="false" ht="15" hidden="false" customHeight="false" outlineLevel="0" collapsed="false">
      <c r="A66" s="8" t="n">
        <v>62</v>
      </c>
      <c r="B66" s="13"/>
      <c r="C66" s="25"/>
      <c r="D66" s="26" t="str">
        <f aca="false">IF($C66="","",IFERROR(IF(INDEX(Bolalar!$B$5:$B$1804,MATCH($C66,Bolalar!$I$5:$I$1804,0))="","",INDEX(Bolalar!$B$5:$B$1804,MATCH($C66,Bolalar!$I$5:$I$1804,0))),""))</f>
        <v/>
      </c>
      <c r="E66" s="15" t="str">
        <f aca="false">IF($C66="","",IFERROR(IF(INDEX(Bolalar!$C$5:$C$1804,MATCH($C66,Bolalar!$I$5:$I$1804,0))="","",INDEX(Bolalar!$C$5:$C$1804,MATCH($C66,Bolalar!$I$5:$I$1804,0))),""))</f>
        <v/>
      </c>
      <c r="F66" s="24"/>
      <c r="G66" s="14" t="str">
        <f aca="false">IF(OR($E66="",$B66=""),"",INT(($B66-$E66)/365.25))</f>
        <v/>
      </c>
      <c r="H66" s="25"/>
      <c r="I66" s="12"/>
      <c r="J66" s="28" t="n">
        <f aca="false">IF(AND($C66&lt;&gt;"",$B66&gt;=Boshqaruv!$C$9,$B66&lt;=Boshqaruv!$C$10),IF(COUNTIFS($C$4:$C65,$C66,$B$4:$B65,"&gt;="&amp;Boshqaruv!$C$9,$B$4:$B65,"&lt;="&amp;Boshqaruv!$C$10)=0,1,0),0)</f>
        <v>0</v>
      </c>
    </row>
    <row r="67" customFormat="false" ht="15" hidden="false" customHeight="false" outlineLevel="0" collapsed="false">
      <c r="A67" s="8" t="n">
        <v>63</v>
      </c>
      <c r="B67" s="13"/>
      <c r="C67" s="25"/>
      <c r="D67" s="26" t="str">
        <f aca="false">IF($C67="","",IFERROR(IF(INDEX(Bolalar!$B$5:$B$1804,MATCH($C67,Bolalar!$I$5:$I$1804,0))="","",INDEX(Bolalar!$B$5:$B$1804,MATCH($C67,Bolalar!$I$5:$I$1804,0))),""))</f>
        <v/>
      </c>
      <c r="E67" s="15" t="str">
        <f aca="false">IF($C67="","",IFERROR(IF(INDEX(Bolalar!$C$5:$C$1804,MATCH($C67,Bolalar!$I$5:$I$1804,0))="","",INDEX(Bolalar!$C$5:$C$1804,MATCH($C67,Bolalar!$I$5:$I$1804,0))),""))</f>
        <v/>
      </c>
      <c r="F67" s="24"/>
      <c r="G67" s="14" t="str">
        <f aca="false">IF(OR($E67="",$B67=""),"",INT(($B67-$E67)/365.25))</f>
        <v/>
      </c>
      <c r="H67" s="25"/>
      <c r="I67" s="12"/>
      <c r="J67" s="28" t="n">
        <f aca="false">IF(AND($C67&lt;&gt;"",$B67&gt;=Boshqaruv!$C$9,$B67&lt;=Boshqaruv!$C$10),IF(COUNTIFS($C$4:$C66,$C67,$B$4:$B66,"&gt;="&amp;Boshqaruv!$C$9,$B$4:$B66,"&lt;="&amp;Boshqaruv!$C$10)=0,1,0),0)</f>
        <v>0</v>
      </c>
    </row>
    <row r="68" customFormat="false" ht="15" hidden="false" customHeight="false" outlineLevel="0" collapsed="false">
      <c r="A68" s="8" t="n">
        <v>64</v>
      </c>
      <c r="B68" s="13"/>
      <c r="C68" s="25"/>
      <c r="D68" s="26" t="str">
        <f aca="false">IF($C68="","",IFERROR(IF(INDEX(Bolalar!$B$5:$B$1804,MATCH($C68,Bolalar!$I$5:$I$1804,0))="","",INDEX(Bolalar!$B$5:$B$1804,MATCH($C68,Bolalar!$I$5:$I$1804,0))),""))</f>
        <v/>
      </c>
      <c r="E68" s="15" t="str">
        <f aca="false">IF($C68="","",IFERROR(IF(INDEX(Bolalar!$C$5:$C$1804,MATCH($C68,Bolalar!$I$5:$I$1804,0))="","",INDEX(Bolalar!$C$5:$C$1804,MATCH($C68,Bolalar!$I$5:$I$1804,0))),""))</f>
        <v/>
      </c>
      <c r="F68" s="24"/>
      <c r="G68" s="14" t="str">
        <f aca="false">IF(OR($E68="",$B68=""),"",INT(($B68-$E68)/365.25))</f>
        <v/>
      </c>
      <c r="H68" s="25"/>
      <c r="I68" s="12"/>
      <c r="J68" s="28" t="n">
        <f aca="false">IF(AND($C68&lt;&gt;"",$B68&gt;=Boshqaruv!$C$9,$B68&lt;=Boshqaruv!$C$10),IF(COUNTIFS($C$4:$C67,$C68,$B$4:$B67,"&gt;="&amp;Boshqaruv!$C$9,$B$4:$B67,"&lt;="&amp;Boshqaruv!$C$10)=0,1,0),0)</f>
        <v>0</v>
      </c>
    </row>
    <row r="69" customFormat="false" ht="15" hidden="false" customHeight="false" outlineLevel="0" collapsed="false">
      <c r="A69" s="8" t="n">
        <v>65</v>
      </c>
      <c r="B69" s="13"/>
      <c r="C69" s="25"/>
      <c r="D69" s="26" t="str">
        <f aca="false">IF($C69="","",IFERROR(IF(INDEX(Bolalar!$B$5:$B$1804,MATCH($C69,Bolalar!$I$5:$I$1804,0))="","",INDEX(Bolalar!$B$5:$B$1804,MATCH($C69,Bolalar!$I$5:$I$1804,0))),""))</f>
        <v/>
      </c>
      <c r="E69" s="15" t="str">
        <f aca="false">IF($C69="","",IFERROR(IF(INDEX(Bolalar!$C$5:$C$1804,MATCH($C69,Bolalar!$I$5:$I$1804,0))="","",INDEX(Bolalar!$C$5:$C$1804,MATCH($C69,Bolalar!$I$5:$I$1804,0))),""))</f>
        <v/>
      </c>
      <c r="F69" s="24"/>
      <c r="G69" s="14" t="str">
        <f aca="false">IF(OR($E69="",$B69=""),"",INT(($B69-$E69)/365.25))</f>
        <v/>
      </c>
      <c r="H69" s="25"/>
      <c r="I69" s="12"/>
      <c r="J69" s="28" t="n">
        <f aca="false">IF(AND($C69&lt;&gt;"",$B69&gt;=Boshqaruv!$C$9,$B69&lt;=Boshqaruv!$C$10),IF(COUNTIFS($C$4:$C68,$C69,$B$4:$B68,"&gt;="&amp;Boshqaruv!$C$9,$B$4:$B68,"&lt;="&amp;Boshqaruv!$C$10)=0,1,0),0)</f>
        <v>0</v>
      </c>
    </row>
    <row r="70" customFormat="false" ht="15" hidden="false" customHeight="false" outlineLevel="0" collapsed="false">
      <c r="A70" s="8" t="n">
        <v>66</v>
      </c>
      <c r="B70" s="13"/>
      <c r="C70" s="25"/>
      <c r="D70" s="26" t="str">
        <f aca="false">IF($C70="","",IFERROR(IF(INDEX(Bolalar!$B$5:$B$1804,MATCH($C70,Bolalar!$I$5:$I$1804,0))="","",INDEX(Bolalar!$B$5:$B$1804,MATCH($C70,Bolalar!$I$5:$I$1804,0))),""))</f>
        <v/>
      </c>
      <c r="E70" s="15" t="str">
        <f aca="false">IF($C70="","",IFERROR(IF(INDEX(Bolalar!$C$5:$C$1804,MATCH($C70,Bolalar!$I$5:$I$1804,0))="","",INDEX(Bolalar!$C$5:$C$1804,MATCH($C70,Bolalar!$I$5:$I$1804,0))),""))</f>
        <v/>
      </c>
      <c r="F70" s="24"/>
      <c r="G70" s="14" t="str">
        <f aca="false">IF(OR($E70="",$B70=""),"",INT(($B70-$E70)/365.25))</f>
        <v/>
      </c>
      <c r="H70" s="25"/>
      <c r="I70" s="12"/>
      <c r="J70" s="28" t="n">
        <f aca="false">IF(AND($C70&lt;&gt;"",$B70&gt;=Boshqaruv!$C$9,$B70&lt;=Boshqaruv!$C$10),IF(COUNTIFS($C$4:$C69,$C70,$B$4:$B69,"&gt;="&amp;Boshqaruv!$C$9,$B$4:$B69,"&lt;="&amp;Boshqaruv!$C$10)=0,1,0),0)</f>
        <v>0</v>
      </c>
    </row>
    <row r="71" customFormat="false" ht="15" hidden="false" customHeight="false" outlineLevel="0" collapsed="false">
      <c r="A71" s="8" t="n">
        <v>67</v>
      </c>
      <c r="B71" s="13"/>
      <c r="C71" s="25"/>
      <c r="D71" s="26" t="str">
        <f aca="false">IF($C71="","",IFERROR(IF(INDEX(Bolalar!$B$5:$B$1804,MATCH($C71,Bolalar!$I$5:$I$1804,0))="","",INDEX(Bolalar!$B$5:$B$1804,MATCH($C71,Bolalar!$I$5:$I$1804,0))),""))</f>
        <v/>
      </c>
      <c r="E71" s="15" t="str">
        <f aca="false">IF($C71="","",IFERROR(IF(INDEX(Bolalar!$C$5:$C$1804,MATCH($C71,Bolalar!$I$5:$I$1804,0))="","",INDEX(Bolalar!$C$5:$C$1804,MATCH($C71,Bolalar!$I$5:$I$1804,0))),""))</f>
        <v/>
      </c>
      <c r="F71" s="24"/>
      <c r="G71" s="14" t="str">
        <f aca="false">IF(OR($E71="",$B71=""),"",INT(($B71-$E71)/365.25))</f>
        <v/>
      </c>
      <c r="H71" s="25"/>
      <c r="I71" s="12"/>
      <c r="J71" s="28" t="n">
        <f aca="false">IF(AND($C71&lt;&gt;"",$B71&gt;=Boshqaruv!$C$9,$B71&lt;=Boshqaruv!$C$10),IF(COUNTIFS($C$4:$C70,$C71,$B$4:$B70,"&gt;="&amp;Boshqaruv!$C$9,$B$4:$B70,"&lt;="&amp;Boshqaruv!$C$10)=0,1,0),0)</f>
        <v>0</v>
      </c>
    </row>
    <row r="72" customFormat="false" ht="15" hidden="false" customHeight="false" outlineLevel="0" collapsed="false">
      <c r="A72" s="8" t="n">
        <v>68</v>
      </c>
      <c r="B72" s="13"/>
      <c r="C72" s="25"/>
      <c r="D72" s="26" t="str">
        <f aca="false">IF($C72="","",IFERROR(IF(INDEX(Bolalar!$B$5:$B$1804,MATCH($C72,Bolalar!$I$5:$I$1804,0))="","",INDEX(Bolalar!$B$5:$B$1804,MATCH($C72,Bolalar!$I$5:$I$1804,0))),""))</f>
        <v/>
      </c>
      <c r="E72" s="15" t="str">
        <f aca="false">IF($C72="","",IFERROR(IF(INDEX(Bolalar!$C$5:$C$1804,MATCH($C72,Bolalar!$I$5:$I$1804,0))="","",INDEX(Bolalar!$C$5:$C$1804,MATCH($C72,Bolalar!$I$5:$I$1804,0))),""))</f>
        <v/>
      </c>
      <c r="F72" s="24"/>
      <c r="G72" s="14" t="str">
        <f aca="false">IF(OR($E72="",$B72=""),"",INT(($B72-$E72)/365.25))</f>
        <v/>
      </c>
      <c r="H72" s="25"/>
      <c r="I72" s="12"/>
      <c r="J72" s="28" t="n">
        <f aca="false">IF(AND($C72&lt;&gt;"",$B72&gt;=Boshqaruv!$C$9,$B72&lt;=Boshqaruv!$C$10),IF(COUNTIFS($C$4:$C71,$C72,$B$4:$B71,"&gt;="&amp;Boshqaruv!$C$9,$B$4:$B71,"&lt;="&amp;Boshqaruv!$C$10)=0,1,0),0)</f>
        <v>0</v>
      </c>
    </row>
    <row r="73" customFormat="false" ht="15" hidden="false" customHeight="false" outlineLevel="0" collapsed="false">
      <c r="A73" s="8" t="n">
        <v>69</v>
      </c>
      <c r="B73" s="13"/>
      <c r="C73" s="25"/>
      <c r="D73" s="26" t="str">
        <f aca="false">IF($C73="","",IFERROR(IF(INDEX(Bolalar!$B$5:$B$1804,MATCH($C73,Bolalar!$I$5:$I$1804,0))="","",INDEX(Bolalar!$B$5:$B$1804,MATCH($C73,Bolalar!$I$5:$I$1804,0))),""))</f>
        <v/>
      </c>
      <c r="E73" s="15" t="str">
        <f aca="false">IF($C73="","",IFERROR(IF(INDEX(Bolalar!$C$5:$C$1804,MATCH($C73,Bolalar!$I$5:$I$1804,0))="","",INDEX(Bolalar!$C$5:$C$1804,MATCH($C73,Bolalar!$I$5:$I$1804,0))),""))</f>
        <v/>
      </c>
      <c r="F73" s="24"/>
      <c r="G73" s="14" t="str">
        <f aca="false">IF(OR($E73="",$B73=""),"",INT(($B73-$E73)/365.25))</f>
        <v/>
      </c>
      <c r="H73" s="25"/>
      <c r="I73" s="12"/>
      <c r="J73" s="28" t="n">
        <f aca="false">IF(AND($C73&lt;&gt;"",$B73&gt;=Boshqaruv!$C$9,$B73&lt;=Boshqaruv!$C$10),IF(COUNTIFS($C$4:$C72,$C73,$B$4:$B72,"&gt;="&amp;Boshqaruv!$C$9,$B$4:$B72,"&lt;="&amp;Boshqaruv!$C$10)=0,1,0),0)</f>
        <v>0</v>
      </c>
    </row>
    <row r="74" customFormat="false" ht="15" hidden="false" customHeight="false" outlineLevel="0" collapsed="false">
      <c r="A74" s="8" t="n">
        <v>70</v>
      </c>
      <c r="B74" s="13"/>
      <c r="C74" s="25"/>
      <c r="D74" s="26" t="str">
        <f aca="false">IF($C74="","",IFERROR(IF(INDEX(Bolalar!$B$5:$B$1804,MATCH($C74,Bolalar!$I$5:$I$1804,0))="","",INDEX(Bolalar!$B$5:$B$1804,MATCH($C74,Bolalar!$I$5:$I$1804,0))),""))</f>
        <v/>
      </c>
      <c r="E74" s="15" t="str">
        <f aca="false">IF($C74="","",IFERROR(IF(INDEX(Bolalar!$C$5:$C$1804,MATCH($C74,Bolalar!$I$5:$I$1804,0))="","",INDEX(Bolalar!$C$5:$C$1804,MATCH($C74,Bolalar!$I$5:$I$1804,0))),""))</f>
        <v/>
      </c>
      <c r="F74" s="24"/>
      <c r="G74" s="14" t="str">
        <f aca="false">IF(OR($E74="",$B74=""),"",INT(($B74-$E74)/365.25))</f>
        <v/>
      </c>
      <c r="H74" s="25"/>
      <c r="I74" s="12"/>
      <c r="J74" s="28" t="n">
        <f aca="false">IF(AND($C74&lt;&gt;"",$B74&gt;=Boshqaruv!$C$9,$B74&lt;=Boshqaruv!$C$10),IF(COUNTIFS($C$4:$C73,$C74,$B$4:$B73,"&gt;="&amp;Boshqaruv!$C$9,$B$4:$B73,"&lt;="&amp;Boshqaruv!$C$10)=0,1,0),0)</f>
        <v>0</v>
      </c>
    </row>
    <row r="75" customFormat="false" ht="15" hidden="false" customHeight="false" outlineLevel="0" collapsed="false">
      <c r="A75" s="8" t="n">
        <v>71</v>
      </c>
      <c r="B75" s="13"/>
      <c r="C75" s="25"/>
      <c r="D75" s="26" t="str">
        <f aca="false">IF($C75="","",IFERROR(IF(INDEX(Bolalar!$B$5:$B$1804,MATCH($C75,Bolalar!$I$5:$I$1804,0))="","",INDEX(Bolalar!$B$5:$B$1804,MATCH($C75,Bolalar!$I$5:$I$1804,0))),""))</f>
        <v/>
      </c>
      <c r="E75" s="15" t="str">
        <f aca="false">IF($C75="","",IFERROR(IF(INDEX(Bolalar!$C$5:$C$1804,MATCH($C75,Bolalar!$I$5:$I$1804,0))="","",INDEX(Bolalar!$C$5:$C$1804,MATCH($C75,Bolalar!$I$5:$I$1804,0))),""))</f>
        <v/>
      </c>
      <c r="F75" s="24"/>
      <c r="G75" s="14" t="str">
        <f aca="false">IF(OR($E75="",$B75=""),"",INT(($B75-$E75)/365.25))</f>
        <v/>
      </c>
      <c r="H75" s="25"/>
      <c r="I75" s="12"/>
      <c r="J75" s="28" t="n">
        <f aca="false">IF(AND($C75&lt;&gt;"",$B75&gt;=Boshqaruv!$C$9,$B75&lt;=Boshqaruv!$C$10),IF(COUNTIFS($C$4:$C74,$C75,$B$4:$B74,"&gt;="&amp;Boshqaruv!$C$9,$B$4:$B74,"&lt;="&amp;Boshqaruv!$C$10)=0,1,0),0)</f>
        <v>0</v>
      </c>
    </row>
    <row r="76" customFormat="false" ht="15" hidden="false" customHeight="false" outlineLevel="0" collapsed="false">
      <c r="A76" s="8" t="n">
        <v>72</v>
      </c>
      <c r="B76" s="13"/>
      <c r="C76" s="25"/>
      <c r="D76" s="26" t="str">
        <f aca="false">IF($C76="","",IFERROR(IF(INDEX(Bolalar!$B$5:$B$1804,MATCH($C76,Bolalar!$I$5:$I$1804,0))="","",INDEX(Bolalar!$B$5:$B$1804,MATCH($C76,Bolalar!$I$5:$I$1804,0))),""))</f>
        <v/>
      </c>
      <c r="E76" s="15" t="str">
        <f aca="false">IF($C76="","",IFERROR(IF(INDEX(Bolalar!$C$5:$C$1804,MATCH($C76,Bolalar!$I$5:$I$1804,0))="","",INDEX(Bolalar!$C$5:$C$1804,MATCH($C76,Bolalar!$I$5:$I$1804,0))),""))</f>
        <v/>
      </c>
      <c r="F76" s="24"/>
      <c r="G76" s="14" t="str">
        <f aca="false">IF(OR($E76="",$B76=""),"",INT(($B76-$E76)/365.25))</f>
        <v/>
      </c>
      <c r="H76" s="25"/>
      <c r="I76" s="12"/>
      <c r="J76" s="28" t="n">
        <f aca="false">IF(AND($C76&lt;&gt;"",$B76&gt;=Boshqaruv!$C$9,$B76&lt;=Boshqaruv!$C$10),IF(COUNTIFS($C$4:$C75,$C76,$B$4:$B75,"&gt;="&amp;Boshqaruv!$C$9,$B$4:$B75,"&lt;="&amp;Boshqaruv!$C$10)=0,1,0),0)</f>
        <v>0</v>
      </c>
    </row>
    <row r="77" customFormat="false" ht="15" hidden="false" customHeight="false" outlineLevel="0" collapsed="false">
      <c r="A77" s="8" t="n">
        <v>73</v>
      </c>
      <c r="B77" s="13"/>
      <c r="C77" s="25"/>
      <c r="D77" s="26" t="str">
        <f aca="false">IF($C77="","",IFERROR(IF(INDEX(Bolalar!$B$5:$B$1804,MATCH($C77,Bolalar!$I$5:$I$1804,0))="","",INDEX(Bolalar!$B$5:$B$1804,MATCH($C77,Bolalar!$I$5:$I$1804,0))),""))</f>
        <v/>
      </c>
      <c r="E77" s="15" t="str">
        <f aca="false">IF($C77="","",IFERROR(IF(INDEX(Bolalar!$C$5:$C$1804,MATCH($C77,Bolalar!$I$5:$I$1804,0))="","",INDEX(Bolalar!$C$5:$C$1804,MATCH($C77,Bolalar!$I$5:$I$1804,0))),""))</f>
        <v/>
      </c>
      <c r="F77" s="24"/>
      <c r="G77" s="14" t="str">
        <f aca="false">IF(OR($E77="",$B77=""),"",INT(($B77-$E77)/365.25))</f>
        <v/>
      </c>
      <c r="H77" s="25"/>
      <c r="I77" s="12"/>
      <c r="J77" s="28" t="n">
        <f aca="false">IF(AND($C77&lt;&gt;"",$B77&gt;=Boshqaruv!$C$9,$B77&lt;=Boshqaruv!$C$10),IF(COUNTIFS($C$4:$C76,$C77,$B$4:$B76,"&gt;="&amp;Boshqaruv!$C$9,$B$4:$B76,"&lt;="&amp;Boshqaruv!$C$10)=0,1,0),0)</f>
        <v>0</v>
      </c>
    </row>
    <row r="78" customFormat="false" ht="15" hidden="false" customHeight="false" outlineLevel="0" collapsed="false">
      <c r="A78" s="8" t="n">
        <v>74</v>
      </c>
      <c r="B78" s="13"/>
      <c r="C78" s="25"/>
      <c r="D78" s="26" t="str">
        <f aca="false">IF($C78="","",IFERROR(IF(INDEX(Bolalar!$B$5:$B$1804,MATCH($C78,Bolalar!$I$5:$I$1804,0))="","",INDEX(Bolalar!$B$5:$B$1804,MATCH($C78,Bolalar!$I$5:$I$1804,0))),""))</f>
        <v/>
      </c>
      <c r="E78" s="15" t="str">
        <f aca="false">IF($C78="","",IFERROR(IF(INDEX(Bolalar!$C$5:$C$1804,MATCH($C78,Bolalar!$I$5:$I$1804,0))="","",INDEX(Bolalar!$C$5:$C$1804,MATCH($C78,Bolalar!$I$5:$I$1804,0))),""))</f>
        <v/>
      </c>
      <c r="F78" s="24"/>
      <c r="G78" s="14" t="str">
        <f aca="false">IF(OR($E78="",$B78=""),"",INT(($B78-$E78)/365.25))</f>
        <v/>
      </c>
      <c r="H78" s="25"/>
      <c r="I78" s="12"/>
      <c r="J78" s="28" t="n">
        <f aca="false">IF(AND($C78&lt;&gt;"",$B78&gt;=Boshqaruv!$C$9,$B78&lt;=Boshqaruv!$C$10),IF(COUNTIFS($C$4:$C77,$C78,$B$4:$B77,"&gt;="&amp;Boshqaruv!$C$9,$B$4:$B77,"&lt;="&amp;Boshqaruv!$C$10)=0,1,0),0)</f>
        <v>0</v>
      </c>
    </row>
    <row r="79" customFormat="false" ht="15" hidden="false" customHeight="false" outlineLevel="0" collapsed="false">
      <c r="A79" s="8" t="n">
        <v>75</v>
      </c>
      <c r="B79" s="13"/>
      <c r="C79" s="25"/>
      <c r="D79" s="26" t="str">
        <f aca="false">IF($C79="","",IFERROR(IF(INDEX(Bolalar!$B$5:$B$1804,MATCH($C79,Bolalar!$I$5:$I$1804,0))="","",INDEX(Bolalar!$B$5:$B$1804,MATCH($C79,Bolalar!$I$5:$I$1804,0))),""))</f>
        <v/>
      </c>
      <c r="E79" s="15" t="str">
        <f aca="false">IF($C79="","",IFERROR(IF(INDEX(Bolalar!$C$5:$C$1804,MATCH($C79,Bolalar!$I$5:$I$1804,0))="","",INDEX(Bolalar!$C$5:$C$1804,MATCH($C79,Bolalar!$I$5:$I$1804,0))),""))</f>
        <v/>
      </c>
      <c r="F79" s="24"/>
      <c r="G79" s="14" t="str">
        <f aca="false">IF(OR($E79="",$B79=""),"",INT(($B79-$E79)/365.25))</f>
        <v/>
      </c>
      <c r="H79" s="25"/>
      <c r="I79" s="12"/>
      <c r="J79" s="28" t="n">
        <f aca="false">IF(AND($C79&lt;&gt;"",$B79&gt;=Boshqaruv!$C$9,$B79&lt;=Boshqaruv!$C$10),IF(COUNTIFS($C$4:$C78,$C79,$B$4:$B78,"&gt;="&amp;Boshqaruv!$C$9,$B$4:$B78,"&lt;="&amp;Boshqaruv!$C$10)=0,1,0),0)</f>
        <v>0</v>
      </c>
    </row>
    <row r="80" customFormat="false" ht="15" hidden="false" customHeight="false" outlineLevel="0" collapsed="false">
      <c r="A80" s="8" t="n">
        <v>76</v>
      </c>
      <c r="B80" s="13"/>
      <c r="C80" s="25"/>
      <c r="D80" s="26" t="str">
        <f aca="false">IF($C80="","",IFERROR(IF(INDEX(Bolalar!$B$5:$B$1804,MATCH($C80,Bolalar!$I$5:$I$1804,0))="","",INDEX(Bolalar!$B$5:$B$1804,MATCH($C80,Bolalar!$I$5:$I$1804,0))),""))</f>
        <v/>
      </c>
      <c r="E80" s="15" t="str">
        <f aca="false">IF($C80="","",IFERROR(IF(INDEX(Bolalar!$C$5:$C$1804,MATCH($C80,Bolalar!$I$5:$I$1804,0))="","",INDEX(Bolalar!$C$5:$C$1804,MATCH($C80,Bolalar!$I$5:$I$1804,0))),""))</f>
        <v/>
      </c>
      <c r="F80" s="24"/>
      <c r="G80" s="14" t="str">
        <f aca="false">IF(OR($E80="",$B80=""),"",INT(($B80-$E80)/365.25))</f>
        <v/>
      </c>
      <c r="H80" s="25"/>
      <c r="I80" s="12"/>
      <c r="J80" s="28" t="n">
        <f aca="false">IF(AND($C80&lt;&gt;"",$B80&gt;=Boshqaruv!$C$9,$B80&lt;=Boshqaruv!$C$10),IF(COUNTIFS($C$4:$C79,$C80,$B$4:$B79,"&gt;="&amp;Boshqaruv!$C$9,$B$4:$B79,"&lt;="&amp;Boshqaruv!$C$10)=0,1,0),0)</f>
        <v>0</v>
      </c>
    </row>
    <row r="81" customFormat="false" ht="15" hidden="false" customHeight="false" outlineLevel="0" collapsed="false">
      <c r="A81" s="8" t="n">
        <v>77</v>
      </c>
      <c r="B81" s="13"/>
      <c r="C81" s="25"/>
      <c r="D81" s="26" t="str">
        <f aca="false">IF($C81="","",IFERROR(IF(INDEX(Bolalar!$B$5:$B$1804,MATCH($C81,Bolalar!$I$5:$I$1804,0))="","",INDEX(Bolalar!$B$5:$B$1804,MATCH($C81,Bolalar!$I$5:$I$1804,0))),""))</f>
        <v/>
      </c>
      <c r="E81" s="15" t="str">
        <f aca="false">IF($C81="","",IFERROR(IF(INDEX(Bolalar!$C$5:$C$1804,MATCH($C81,Bolalar!$I$5:$I$1804,0))="","",INDEX(Bolalar!$C$5:$C$1804,MATCH($C81,Bolalar!$I$5:$I$1804,0))),""))</f>
        <v/>
      </c>
      <c r="F81" s="24"/>
      <c r="G81" s="14" t="str">
        <f aca="false">IF(OR($E81="",$B81=""),"",INT(($B81-$E81)/365.25))</f>
        <v/>
      </c>
      <c r="H81" s="25"/>
      <c r="I81" s="12"/>
      <c r="J81" s="28" t="n">
        <f aca="false">IF(AND($C81&lt;&gt;"",$B81&gt;=Boshqaruv!$C$9,$B81&lt;=Boshqaruv!$C$10),IF(COUNTIFS($C$4:$C80,$C81,$B$4:$B80,"&gt;="&amp;Boshqaruv!$C$9,$B$4:$B80,"&lt;="&amp;Boshqaruv!$C$10)=0,1,0),0)</f>
        <v>0</v>
      </c>
    </row>
    <row r="82" customFormat="false" ht="15" hidden="false" customHeight="false" outlineLevel="0" collapsed="false">
      <c r="A82" s="8" t="n">
        <v>78</v>
      </c>
      <c r="B82" s="13"/>
      <c r="C82" s="25"/>
      <c r="D82" s="26" t="str">
        <f aca="false">IF($C82="","",IFERROR(IF(INDEX(Bolalar!$B$5:$B$1804,MATCH($C82,Bolalar!$I$5:$I$1804,0))="","",INDEX(Bolalar!$B$5:$B$1804,MATCH($C82,Bolalar!$I$5:$I$1804,0))),""))</f>
        <v/>
      </c>
      <c r="E82" s="15" t="str">
        <f aca="false">IF($C82="","",IFERROR(IF(INDEX(Bolalar!$C$5:$C$1804,MATCH($C82,Bolalar!$I$5:$I$1804,0))="","",INDEX(Bolalar!$C$5:$C$1804,MATCH($C82,Bolalar!$I$5:$I$1804,0))),""))</f>
        <v/>
      </c>
      <c r="F82" s="24"/>
      <c r="G82" s="14" t="str">
        <f aca="false">IF(OR($E82="",$B82=""),"",INT(($B82-$E82)/365.25))</f>
        <v/>
      </c>
      <c r="H82" s="25"/>
      <c r="I82" s="12"/>
      <c r="J82" s="28" t="n">
        <f aca="false">IF(AND($C82&lt;&gt;"",$B82&gt;=Boshqaruv!$C$9,$B82&lt;=Boshqaruv!$C$10),IF(COUNTIFS($C$4:$C81,$C82,$B$4:$B81,"&gt;="&amp;Boshqaruv!$C$9,$B$4:$B81,"&lt;="&amp;Boshqaruv!$C$10)=0,1,0),0)</f>
        <v>0</v>
      </c>
    </row>
    <row r="83" customFormat="false" ht="15" hidden="false" customHeight="false" outlineLevel="0" collapsed="false">
      <c r="A83" s="8" t="n">
        <v>79</v>
      </c>
      <c r="B83" s="13"/>
      <c r="C83" s="25"/>
      <c r="D83" s="26" t="str">
        <f aca="false">IF($C83="","",IFERROR(IF(INDEX(Bolalar!$B$5:$B$1804,MATCH($C83,Bolalar!$I$5:$I$1804,0))="","",INDEX(Bolalar!$B$5:$B$1804,MATCH($C83,Bolalar!$I$5:$I$1804,0))),""))</f>
        <v/>
      </c>
      <c r="E83" s="15" t="str">
        <f aca="false">IF($C83="","",IFERROR(IF(INDEX(Bolalar!$C$5:$C$1804,MATCH($C83,Bolalar!$I$5:$I$1804,0))="","",INDEX(Bolalar!$C$5:$C$1804,MATCH($C83,Bolalar!$I$5:$I$1804,0))),""))</f>
        <v/>
      </c>
      <c r="F83" s="24"/>
      <c r="G83" s="14" t="str">
        <f aca="false">IF(OR($E83="",$B83=""),"",INT(($B83-$E83)/365.25))</f>
        <v/>
      </c>
      <c r="H83" s="25"/>
      <c r="I83" s="12"/>
      <c r="J83" s="28" t="n">
        <f aca="false">IF(AND($C83&lt;&gt;"",$B83&gt;=Boshqaruv!$C$9,$B83&lt;=Boshqaruv!$C$10),IF(COUNTIFS($C$4:$C82,$C83,$B$4:$B82,"&gt;="&amp;Boshqaruv!$C$9,$B$4:$B82,"&lt;="&amp;Boshqaruv!$C$10)=0,1,0),0)</f>
        <v>0</v>
      </c>
    </row>
    <row r="84" customFormat="false" ht="15" hidden="false" customHeight="false" outlineLevel="0" collapsed="false">
      <c r="A84" s="8" t="n">
        <v>80</v>
      </c>
      <c r="B84" s="13"/>
      <c r="C84" s="25"/>
      <c r="D84" s="26" t="str">
        <f aca="false">IF($C84="","",IFERROR(IF(INDEX(Bolalar!$B$5:$B$1804,MATCH($C84,Bolalar!$I$5:$I$1804,0))="","",INDEX(Bolalar!$B$5:$B$1804,MATCH($C84,Bolalar!$I$5:$I$1804,0))),""))</f>
        <v/>
      </c>
      <c r="E84" s="15" t="str">
        <f aca="false">IF($C84="","",IFERROR(IF(INDEX(Bolalar!$C$5:$C$1804,MATCH($C84,Bolalar!$I$5:$I$1804,0))="","",INDEX(Bolalar!$C$5:$C$1804,MATCH($C84,Bolalar!$I$5:$I$1804,0))),""))</f>
        <v/>
      </c>
      <c r="F84" s="24"/>
      <c r="G84" s="14" t="str">
        <f aca="false">IF(OR($E84="",$B84=""),"",INT(($B84-$E84)/365.25))</f>
        <v/>
      </c>
      <c r="H84" s="25"/>
      <c r="I84" s="12"/>
      <c r="J84" s="28" t="n">
        <f aca="false">IF(AND($C84&lt;&gt;"",$B84&gt;=Boshqaruv!$C$9,$B84&lt;=Boshqaruv!$C$10),IF(COUNTIFS($C$4:$C83,$C84,$B$4:$B83,"&gt;="&amp;Boshqaruv!$C$9,$B$4:$B83,"&lt;="&amp;Boshqaruv!$C$10)=0,1,0),0)</f>
        <v>0</v>
      </c>
    </row>
    <row r="85" customFormat="false" ht="15" hidden="false" customHeight="false" outlineLevel="0" collapsed="false">
      <c r="A85" s="8" t="n">
        <v>81</v>
      </c>
      <c r="B85" s="13"/>
      <c r="C85" s="25"/>
      <c r="D85" s="26" t="str">
        <f aca="false">IF($C85="","",IFERROR(IF(INDEX(Bolalar!$B$5:$B$1804,MATCH($C85,Bolalar!$I$5:$I$1804,0))="","",INDEX(Bolalar!$B$5:$B$1804,MATCH($C85,Bolalar!$I$5:$I$1804,0))),""))</f>
        <v/>
      </c>
      <c r="E85" s="15" t="str">
        <f aca="false">IF($C85="","",IFERROR(IF(INDEX(Bolalar!$C$5:$C$1804,MATCH($C85,Bolalar!$I$5:$I$1804,0))="","",INDEX(Bolalar!$C$5:$C$1804,MATCH($C85,Bolalar!$I$5:$I$1804,0))),""))</f>
        <v/>
      </c>
      <c r="F85" s="24"/>
      <c r="G85" s="14" t="str">
        <f aca="false">IF(OR($E85="",$B85=""),"",INT(($B85-$E85)/365.25))</f>
        <v/>
      </c>
      <c r="H85" s="25"/>
      <c r="I85" s="12"/>
      <c r="J85" s="28" t="n">
        <f aca="false">IF(AND($C85&lt;&gt;"",$B85&gt;=Boshqaruv!$C$9,$B85&lt;=Boshqaruv!$C$10),IF(COUNTIFS($C$4:$C84,$C85,$B$4:$B84,"&gt;="&amp;Boshqaruv!$C$9,$B$4:$B84,"&lt;="&amp;Boshqaruv!$C$10)=0,1,0),0)</f>
        <v>0</v>
      </c>
    </row>
    <row r="86" customFormat="false" ht="15" hidden="false" customHeight="false" outlineLevel="0" collapsed="false">
      <c r="A86" s="8" t="n">
        <v>82</v>
      </c>
      <c r="B86" s="13"/>
      <c r="C86" s="25"/>
      <c r="D86" s="26" t="str">
        <f aca="false">IF($C86="","",IFERROR(IF(INDEX(Bolalar!$B$5:$B$1804,MATCH($C86,Bolalar!$I$5:$I$1804,0))="","",INDEX(Bolalar!$B$5:$B$1804,MATCH($C86,Bolalar!$I$5:$I$1804,0))),""))</f>
        <v/>
      </c>
      <c r="E86" s="15" t="str">
        <f aca="false">IF($C86="","",IFERROR(IF(INDEX(Bolalar!$C$5:$C$1804,MATCH($C86,Bolalar!$I$5:$I$1804,0))="","",INDEX(Bolalar!$C$5:$C$1804,MATCH($C86,Bolalar!$I$5:$I$1804,0))),""))</f>
        <v/>
      </c>
      <c r="F86" s="24"/>
      <c r="G86" s="14" t="str">
        <f aca="false">IF(OR($E86="",$B86=""),"",INT(($B86-$E86)/365.25))</f>
        <v/>
      </c>
      <c r="H86" s="25"/>
      <c r="I86" s="12"/>
      <c r="J86" s="28" t="n">
        <f aca="false">IF(AND($C86&lt;&gt;"",$B86&gt;=Boshqaruv!$C$9,$B86&lt;=Boshqaruv!$C$10),IF(COUNTIFS($C$4:$C85,$C86,$B$4:$B85,"&gt;="&amp;Boshqaruv!$C$9,$B$4:$B85,"&lt;="&amp;Boshqaruv!$C$10)=0,1,0),0)</f>
        <v>0</v>
      </c>
    </row>
    <row r="87" customFormat="false" ht="15" hidden="false" customHeight="false" outlineLevel="0" collapsed="false">
      <c r="A87" s="8" t="n">
        <v>83</v>
      </c>
      <c r="B87" s="13"/>
      <c r="C87" s="25"/>
      <c r="D87" s="26" t="str">
        <f aca="false">IF($C87="","",IFERROR(IF(INDEX(Bolalar!$B$5:$B$1804,MATCH($C87,Bolalar!$I$5:$I$1804,0))="","",INDEX(Bolalar!$B$5:$B$1804,MATCH($C87,Bolalar!$I$5:$I$1804,0))),""))</f>
        <v/>
      </c>
      <c r="E87" s="15" t="str">
        <f aca="false">IF($C87="","",IFERROR(IF(INDEX(Bolalar!$C$5:$C$1804,MATCH($C87,Bolalar!$I$5:$I$1804,0))="","",INDEX(Bolalar!$C$5:$C$1804,MATCH($C87,Bolalar!$I$5:$I$1804,0))),""))</f>
        <v/>
      </c>
      <c r="F87" s="24"/>
      <c r="G87" s="14" t="str">
        <f aca="false">IF(OR($E87="",$B87=""),"",INT(($B87-$E87)/365.25))</f>
        <v/>
      </c>
      <c r="H87" s="25"/>
      <c r="I87" s="12"/>
      <c r="J87" s="28" t="n">
        <f aca="false">IF(AND($C87&lt;&gt;"",$B87&gt;=Boshqaruv!$C$9,$B87&lt;=Boshqaruv!$C$10),IF(COUNTIFS($C$4:$C86,$C87,$B$4:$B86,"&gt;="&amp;Boshqaruv!$C$9,$B$4:$B86,"&lt;="&amp;Boshqaruv!$C$10)=0,1,0),0)</f>
        <v>0</v>
      </c>
    </row>
    <row r="88" customFormat="false" ht="15" hidden="false" customHeight="false" outlineLevel="0" collapsed="false">
      <c r="A88" s="8" t="n">
        <v>84</v>
      </c>
      <c r="B88" s="13"/>
      <c r="C88" s="25"/>
      <c r="D88" s="26" t="str">
        <f aca="false">IF($C88="","",IFERROR(IF(INDEX(Bolalar!$B$5:$B$1804,MATCH($C88,Bolalar!$I$5:$I$1804,0))="","",INDEX(Bolalar!$B$5:$B$1804,MATCH($C88,Bolalar!$I$5:$I$1804,0))),""))</f>
        <v/>
      </c>
      <c r="E88" s="15" t="str">
        <f aca="false">IF($C88="","",IFERROR(IF(INDEX(Bolalar!$C$5:$C$1804,MATCH($C88,Bolalar!$I$5:$I$1804,0))="","",INDEX(Bolalar!$C$5:$C$1804,MATCH($C88,Bolalar!$I$5:$I$1804,0))),""))</f>
        <v/>
      </c>
      <c r="F88" s="24"/>
      <c r="G88" s="14" t="str">
        <f aca="false">IF(OR($E88="",$B88=""),"",INT(($B88-$E88)/365.25))</f>
        <v/>
      </c>
      <c r="H88" s="25"/>
      <c r="I88" s="12"/>
      <c r="J88" s="28" t="n">
        <f aca="false">IF(AND($C88&lt;&gt;"",$B88&gt;=Boshqaruv!$C$9,$B88&lt;=Boshqaruv!$C$10),IF(COUNTIFS($C$4:$C87,$C88,$B$4:$B87,"&gt;="&amp;Boshqaruv!$C$9,$B$4:$B87,"&lt;="&amp;Boshqaruv!$C$10)=0,1,0),0)</f>
        <v>0</v>
      </c>
    </row>
    <row r="89" customFormat="false" ht="15" hidden="false" customHeight="false" outlineLevel="0" collapsed="false">
      <c r="A89" s="8" t="n">
        <v>85</v>
      </c>
      <c r="B89" s="13"/>
      <c r="C89" s="25"/>
      <c r="D89" s="26" t="str">
        <f aca="false">IF($C89="","",IFERROR(IF(INDEX(Bolalar!$B$5:$B$1804,MATCH($C89,Bolalar!$I$5:$I$1804,0))="","",INDEX(Bolalar!$B$5:$B$1804,MATCH($C89,Bolalar!$I$5:$I$1804,0))),""))</f>
        <v/>
      </c>
      <c r="E89" s="15" t="str">
        <f aca="false">IF($C89="","",IFERROR(IF(INDEX(Bolalar!$C$5:$C$1804,MATCH($C89,Bolalar!$I$5:$I$1804,0))="","",INDEX(Bolalar!$C$5:$C$1804,MATCH($C89,Bolalar!$I$5:$I$1804,0))),""))</f>
        <v/>
      </c>
      <c r="F89" s="24"/>
      <c r="G89" s="14" t="str">
        <f aca="false">IF(OR($E89="",$B89=""),"",INT(($B89-$E89)/365.25))</f>
        <v/>
      </c>
      <c r="H89" s="25"/>
      <c r="I89" s="12"/>
      <c r="J89" s="28" t="n">
        <f aca="false">IF(AND($C89&lt;&gt;"",$B89&gt;=Boshqaruv!$C$9,$B89&lt;=Boshqaruv!$C$10),IF(COUNTIFS($C$4:$C88,$C89,$B$4:$B88,"&gt;="&amp;Boshqaruv!$C$9,$B$4:$B88,"&lt;="&amp;Boshqaruv!$C$10)=0,1,0),0)</f>
        <v>0</v>
      </c>
    </row>
    <row r="90" customFormat="false" ht="15" hidden="false" customHeight="false" outlineLevel="0" collapsed="false">
      <c r="A90" s="8" t="n">
        <v>86</v>
      </c>
      <c r="B90" s="13"/>
      <c r="C90" s="25"/>
      <c r="D90" s="26" t="str">
        <f aca="false">IF($C90="","",IFERROR(IF(INDEX(Bolalar!$B$5:$B$1804,MATCH($C90,Bolalar!$I$5:$I$1804,0))="","",INDEX(Bolalar!$B$5:$B$1804,MATCH($C90,Bolalar!$I$5:$I$1804,0))),""))</f>
        <v/>
      </c>
      <c r="E90" s="15" t="str">
        <f aca="false">IF($C90="","",IFERROR(IF(INDEX(Bolalar!$C$5:$C$1804,MATCH($C90,Bolalar!$I$5:$I$1804,0))="","",INDEX(Bolalar!$C$5:$C$1804,MATCH($C90,Bolalar!$I$5:$I$1804,0))),""))</f>
        <v/>
      </c>
      <c r="F90" s="24"/>
      <c r="G90" s="14" t="str">
        <f aca="false">IF(OR($E90="",$B90=""),"",INT(($B90-$E90)/365.25))</f>
        <v/>
      </c>
      <c r="H90" s="25"/>
      <c r="I90" s="12"/>
      <c r="J90" s="28" t="n">
        <f aca="false">IF(AND($C90&lt;&gt;"",$B90&gt;=Boshqaruv!$C$9,$B90&lt;=Boshqaruv!$C$10),IF(COUNTIFS($C$4:$C89,$C90,$B$4:$B89,"&gt;="&amp;Boshqaruv!$C$9,$B$4:$B89,"&lt;="&amp;Boshqaruv!$C$10)=0,1,0),0)</f>
        <v>0</v>
      </c>
    </row>
    <row r="91" customFormat="false" ht="15" hidden="false" customHeight="false" outlineLevel="0" collapsed="false">
      <c r="A91" s="8" t="n">
        <v>87</v>
      </c>
      <c r="B91" s="13"/>
      <c r="C91" s="25"/>
      <c r="D91" s="26" t="str">
        <f aca="false">IF($C91="","",IFERROR(IF(INDEX(Bolalar!$B$5:$B$1804,MATCH($C91,Bolalar!$I$5:$I$1804,0))="","",INDEX(Bolalar!$B$5:$B$1804,MATCH($C91,Bolalar!$I$5:$I$1804,0))),""))</f>
        <v/>
      </c>
      <c r="E91" s="15" t="str">
        <f aca="false">IF($C91="","",IFERROR(IF(INDEX(Bolalar!$C$5:$C$1804,MATCH($C91,Bolalar!$I$5:$I$1804,0))="","",INDEX(Bolalar!$C$5:$C$1804,MATCH($C91,Bolalar!$I$5:$I$1804,0))),""))</f>
        <v/>
      </c>
      <c r="F91" s="24"/>
      <c r="G91" s="14" t="str">
        <f aca="false">IF(OR($E91="",$B91=""),"",INT(($B91-$E91)/365.25))</f>
        <v/>
      </c>
      <c r="H91" s="25"/>
      <c r="I91" s="12"/>
      <c r="J91" s="28" t="n">
        <f aca="false">IF(AND($C91&lt;&gt;"",$B91&gt;=Boshqaruv!$C$9,$B91&lt;=Boshqaruv!$C$10),IF(COUNTIFS($C$4:$C90,$C91,$B$4:$B90,"&gt;="&amp;Boshqaruv!$C$9,$B$4:$B90,"&lt;="&amp;Boshqaruv!$C$10)=0,1,0),0)</f>
        <v>0</v>
      </c>
    </row>
    <row r="92" customFormat="false" ht="15" hidden="false" customHeight="false" outlineLevel="0" collapsed="false">
      <c r="A92" s="8" t="n">
        <v>88</v>
      </c>
      <c r="B92" s="13"/>
      <c r="C92" s="25"/>
      <c r="D92" s="26" t="str">
        <f aca="false">IF($C92="","",IFERROR(IF(INDEX(Bolalar!$B$5:$B$1804,MATCH($C92,Bolalar!$I$5:$I$1804,0))="","",INDEX(Bolalar!$B$5:$B$1804,MATCH($C92,Bolalar!$I$5:$I$1804,0))),""))</f>
        <v/>
      </c>
      <c r="E92" s="15" t="str">
        <f aca="false">IF($C92="","",IFERROR(IF(INDEX(Bolalar!$C$5:$C$1804,MATCH($C92,Bolalar!$I$5:$I$1804,0))="","",INDEX(Bolalar!$C$5:$C$1804,MATCH($C92,Bolalar!$I$5:$I$1804,0))),""))</f>
        <v/>
      </c>
      <c r="F92" s="24"/>
      <c r="G92" s="14" t="str">
        <f aca="false">IF(OR($E92="",$B92=""),"",INT(($B92-$E92)/365.25))</f>
        <v/>
      </c>
      <c r="H92" s="25"/>
      <c r="I92" s="12"/>
      <c r="J92" s="28" t="n">
        <f aca="false">IF(AND($C92&lt;&gt;"",$B92&gt;=Boshqaruv!$C$9,$B92&lt;=Boshqaruv!$C$10),IF(COUNTIFS($C$4:$C91,$C92,$B$4:$B91,"&gt;="&amp;Boshqaruv!$C$9,$B$4:$B91,"&lt;="&amp;Boshqaruv!$C$10)=0,1,0),0)</f>
        <v>0</v>
      </c>
    </row>
    <row r="93" customFormat="false" ht="15" hidden="false" customHeight="false" outlineLevel="0" collapsed="false">
      <c r="A93" s="8" t="n">
        <v>89</v>
      </c>
      <c r="B93" s="13"/>
      <c r="C93" s="25"/>
      <c r="D93" s="26" t="str">
        <f aca="false">IF($C93="","",IFERROR(IF(INDEX(Bolalar!$B$5:$B$1804,MATCH($C93,Bolalar!$I$5:$I$1804,0))="","",INDEX(Bolalar!$B$5:$B$1804,MATCH($C93,Bolalar!$I$5:$I$1804,0))),""))</f>
        <v/>
      </c>
      <c r="E93" s="15" t="str">
        <f aca="false">IF($C93="","",IFERROR(IF(INDEX(Bolalar!$C$5:$C$1804,MATCH($C93,Bolalar!$I$5:$I$1804,0))="","",INDEX(Bolalar!$C$5:$C$1804,MATCH($C93,Bolalar!$I$5:$I$1804,0))),""))</f>
        <v/>
      </c>
      <c r="F93" s="24"/>
      <c r="G93" s="14" t="str">
        <f aca="false">IF(OR($E93="",$B93=""),"",INT(($B93-$E93)/365.25))</f>
        <v/>
      </c>
      <c r="H93" s="25"/>
      <c r="I93" s="12"/>
      <c r="J93" s="28" t="n">
        <f aca="false">IF(AND($C93&lt;&gt;"",$B93&gt;=Boshqaruv!$C$9,$B93&lt;=Boshqaruv!$C$10),IF(COUNTIFS($C$4:$C92,$C93,$B$4:$B92,"&gt;="&amp;Boshqaruv!$C$9,$B$4:$B92,"&lt;="&amp;Boshqaruv!$C$10)=0,1,0),0)</f>
        <v>0</v>
      </c>
    </row>
    <row r="94" customFormat="false" ht="15" hidden="false" customHeight="false" outlineLevel="0" collapsed="false">
      <c r="A94" s="8" t="n">
        <v>90</v>
      </c>
      <c r="B94" s="13"/>
      <c r="C94" s="25"/>
      <c r="D94" s="26" t="str">
        <f aca="false">IF($C94="","",IFERROR(IF(INDEX(Bolalar!$B$5:$B$1804,MATCH($C94,Bolalar!$I$5:$I$1804,0))="","",INDEX(Bolalar!$B$5:$B$1804,MATCH($C94,Bolalar!$I$5:$I$1804,0))),""))</f>
        <v/>
      </c>
      <c r="E94" s="15" t="str">
        <f aca="false">IF($C94="","",IFERROR(IF(INDEX(Bolalar!$C$5:$C$1804,MATCH($C94,Bolalar!$I$5:$I$1804,0))="","",INDEX(Bolalar!$C$5:$C$1804,MATCH($C94,Bolalar!$I$5:$I$1804,0))),""))</f>
        <v/>
      </c>
      <c r="F94" s="24"/>
      <c r="G94" s="14" t="str">
        <f aca="false">IF(OR($E94="",$B94=""),"",INT(($B94-$E94)/365.25))</f>
        <v/>
      </c>
      <c r="H94" s="25"/>
      <c r="I94" s="12"/>
      <c r="J94" s="28" t="n">
        <f aca="false">IF(AND($C94&lt;&gt;"",$B94&gt;=Boshqaruv!$C$9,$B94&lt;=Boshqaruv!$C$10),IF(COUNTIFS($C$4:$C93,$C94,$B$4:$B93,"&gt;="&amp;Boshqaruv!$C$9,$B$4:$B93,"&lt;="&amp;Boshqaruv!$C$10)=0,1,0),0)</f>
        <v>0</v>
      </c>
    </row>
    <row r="95" customFormat="false" ht="15" hidden="false" customHeight="false" outlineLevel="0" collapsed="false">
      <c r="A95" s="8" t="n">
        <v>91</v>
      </c>
      <c r="B95" s="13"/>
      <c r="C95" s="25"/>
      <c r="D95" s="26" t="str">
        <f aca="false">IF($C95="","",IFERROR(IF(INDEX(Bolalar!$B$5:$B$1804,MATCH($C95,Bolalar!$I$5:$I$1804,0))="","",INDEX(Bolalar!$B$5:$B$1804,MATCH($C95,Bolalar!$I$5:$I$1804,0))),""))</f>
        <v/>
      </c>
      <c r="E95" s="15" t="str">
        <f aca="false">IF($C95="","",IFERROR(IF(INDEX(Bolalar!$C$5:$C$1804,MATCH($C95,Bolalar!$I$5:$I$1804,0))="","",INDEX(Bolalar!$C$5:$C$1804,MATCH($C95,Bolalar!$I$5:$I$1804,0))),""))</f>
        <v/>
      </c>
      <c r="F95" s="24"/>
      <c r="G95" s="14" t="str">
        <f aca="false">IF(OR($E95="",$B95=""),"",INT(($B95-$E95)/365.25))</f>
        <v/>
      </c>
      <c r="H95" s="25"/>
      <c r="I95" s="12"/>
      <c r="J95" s="28" t="n">
        <f aca="false">IF(AND($C95&lt;&gt;"",$B95&gt;=Boshqaruv!$C$9,$B95&lt;=Boshqaruv!$C$10),IF(COUNTIFS($C$4:$C94,$C95,$B$4:$B94,"&gt;="&amp;Boshqaruv!$C$9,$B$4:$B94,"&lt;="&amp;Boshqaruv!$C$10)=0,1,0),0)</f>
        <v>0</v>
      </c>
    </row>
    <row r="96" customFormat="false" ht="15" hidden="false" customHeight="false" outlineLevel="0" collapsed="false">
      <c r="A96" s="8" t="n">
        <v>92</v>
      </c>
      <c r="B96" s="13"/>
      <c r="C96" s="25"/>
      <c r="D96" s="26" t="str">
        <f aca="false">IF($C96="","",IFERROR(IF(INDEX(Bolalar!$B$5:$B$1804,MATCH($C96,Bolalar!$I$5:$I$1804,0))="","",INDEX(Bolalar!$B$5:$B$1804,MATCH($C96,Bolalar!$I$5:$I$1804,0))),""))</f>
        <v/>
      </c>
      <c r="E96" s="15" t="str">
        <f aca="false">IF($C96="","",IFERROR(IF(INDEX(Bolalar!$C$5:$C$1804,MATCH($C96,Bolalar!$I$5:$I$1804,0))="","",INDEX(Bolalar!$C$5:$C$1804,MATCH($C96,Bolalar!$I$5:$I$1804,0))),""))</f>
        <v/>
      </c>
      <c r="F96" s="24"/>
      <c r="G96" s="14" t="str">
        <f aca="false">IF(OR($E96="",$B96=""),"",INT(($B96-$E96)/365.25))</f>
        <v/>
      </c>
      <c r="H96" s="25"/>
      <c r="I96" s="12"/>
      <c r="J96" s="28" t="n">
        <f aca="false">IF(AND($C96&lt;&gt;"",$B96&gt;=Boshqaruv!$C$9,$B96&lt;=Boshqaruv!$C$10),IF(COUNTIFS($C$4:$C95,$C96,$B$4:$B95,"&gt;="&amp;Boshqaruv!$C$9,$B$4:$B95,"&lt;="&amp;Boshqaruv!$C$10)=0,1,0),0)</f>
        <v>0</v>
      </c>
    </row>
    <row r="97" customFormat="false" ht="15" hidden="false" customHeight="false" outlineLevel="0" collapsed="false">
      <c r="A97" s="8" t="n">
        <v>93</v>
      </c>
      <c r="B97" s="13"/>
      <c r="C97" s="25"/>
      <c r="D97" s="26" t="str">
        <f aca="false">IF($C97="","",IFERROR(IF(INDEX(Bolalar!$B$5:$B$1804,MATCH($C97,Bolalar!$I$5:$I$1804,0))="","",INDEX(Bolalar!$B$5:$B$1804,MATCH($C97,Bolalar!$I$5:$I$1804,0))),""))</f>
        <v/>
      </c>
      <c r="E97" s="15" t="str">
        <f aca="false">IF($C97="","",IFERROR(IF(INDEX(Bolalar!$C$5:$C$1804,MATCH($C97,Bolalar!$I$5:$I$1804,0))="","",INDEX(Bolalar!$C$5:$C$1804,MATCH($C97,Bolalar!$I$5:$I$1804,0))),""))</f>
        <v/>
      </c>
      <c r="F97" s="24"/>
      <c r="G97" s="14" t="str">
        <f aca="false">IF(OR($E97="",$B97=""),"",INT(($B97-$E97)/365.25))</f>
        <v/>
      </c>
      <c r="H97" s="25"/>
      <c r="I97" s="12"/>
      <c r="J97" s="28" t="n">
        <f aca="false">IF(AND($C97&lt;&gt;"",$B97&gt;=Boshqaruv!$C$9,$B97&lt;=Boshqaruv!$C$10),IF(COUNTIFS($C$4:$C96,$C97,$B$4:$B96,"&gt;="&amp;Boshqaruv!$C$9,$B$4:$B96,"&lt;="&amp;Boshqaruv!$C$10)=0,1,0),0)</f>
        <v>0</v>
      </c>
    </row>
    <row r="98" customFormat="false" ht="15" hidden="false" customHeight="false" outlineLevel="0" collapsed="false">
      <c r="A98" s="8" t="n">
        <v>94</v>
      </c>
      <c r="B98" s="13"/>
      <c r="C98" s="25"/>
      <c r="D98" s="26" t="str">
        <f aca="false">IF($C98="","",IFERROR(IF(INDEX(Bolalar!$B$5:$B$1804,MATCH($C98,Bolalar!$I$5:$I$1804,0))="","",INDEX(Bolalar!$B$5:$B$1804,MATCH($C98,Bolalar!$I$5:$I$1804,0))),""))</f>
        <v/>
      </c>
      <c r="E98" s="15" t="str">
        <f aca="false">IF($C98="","",IFERROR(IF(INDEX(Bolalar!$C$5:$C$1804,MATCH($C98,Bolalar!$I$5:$I$1804,0))="","",INDEX(Bolalar!$C$5:$C$1804,MATCH($C98,Bolalar!$I$5:$I$1804,0))),""))</f>
        <v/>
      </c>
      <c r="F98" s="24"/>
      <c r="G98" s="14" t="str">
        <f aca="false">IF(OR($E98="",$B98=""),"",INT(($B98-$E98)/365.25))</f>
        <v/>
      </c>
      <c r="H98" s="25"/>
      <c r="I98" s="12"/>
      <c r="J98" s="28" t="n">
        <f aca="false">IF(AND($C98&lt;&gt;"",$B98&gt;=Boshqaruv!$C$9,$B98&lt;=Boshqaruv!$C$10),IF(COUNTIFS($C$4:$C97,$C98,$B$4:$B97,"&gt;="&amp;Boshqaruv!$C$9,$B$4:$B97,"&lt;="&amp;Boshqaruv!$C$10)=0,1,0),0)</f>
        <v>0</v>
      </c>
    </row>
    <row r="99" customFormat="false" ht="15" hidden="false" customHeight="false" outlineLevel="0" collapsed="false">
      <c r="A99" s="8" t="n">
        <v>95</v>
      </c>
      <c r="B99" s="13"/>
      <c r="C99" s="25"/>
      <c r="D99" s="26" t="str">
        <f aca="false">IF($C99="","",IFERROR(IF(INDEX(Bolalar!$B$5:$B$1804,MATCH($C99,Bolalar!$I$5:$I$1804,0))="","",INDEX(Bolalar!$B$5:$B$1804,MATCH($C99,Bolalar!$I$5:$I$1804,0))),""))</f>
        <v/>
      </c>
      <c r="E99" s="15" t="str">
        <f aca="false">IF($C99="","",IFERROR(IF(INDEX(Bolalar!$C$5:$C$1804,MATCH($C99,Bolalar!$I$5:$I$1804,0))="","",INDEX(Bolalar!$C$5:$C$1804,MATCH($C99,Bolalar!$I$5:$I$1804,0))),""))</f>
        <v/>
      </c>
      <c r="F99" s="24"/>
      <c r="G99" s="14" t="str">
        <f aca="false">IF(OR($E99="",$B99=""),"",INT(($B99-$E99)/365.25))</f>
        <v/>
      </c>
      <c r="H99" s="25"/>
      <c r="I99" s="12"/>
      <c r="J99" s="28" t="n">
        <f aca="false">IF(AND($C99&lt;&gt;"",$B99&gt;=Boshqaruv!$C$9,$B99&lt;=Boshqaruv!$C$10),IF(COUNTIFS($C$4:$C98,$C99,$B$4:$B98,"&gt;="&amp;Boshqaruv!$C$9,$B$4:$B98,"&lt;="&amp;Boshqaruv!$C$10)=0,1,0),0)</f>
        <v>0</v>
      </c>
    </row>
    <row r="100" customFormat="false" ht="15" hidden="false" customHeight="false" outlineLevel="0" collapsed="false">
      <c r="A100" s="8" t="n">
        <v>96</v>
      </c>
      <c r="B100" s="13"/>
      <c r="C100" s="25"/>
      <c r="D100" s="26" t="str">
        <f aca="false">IF($C100="","",IFERROR(IF(INDEX(Bolalar!$B$5:$B$1804,MATCH($C100,Bolalar!$I$5:$I$1804,0))="","",INDEX(Bolalar!$B$5:$B$1804,MATCH($C100,Bolalar!$I$5:$I$1804,0))),""))</f>
        <v/>
      </c>
      <c r="E100" s="15" t="str">
        <f aca="false">IF($C100="","",IFERROR(IF(INDEX(Bolalar!$C$5:$C$1804,MATCH($C100,Bolalar!$I$5:$I$1804,0))="","",INDEX(Bolalar!$C$5:$C$1804,MATCH($C100,Bolalar!$I$5:$I$1804,0))),""))</f>
        <v/>
      </c>
      <c r="F100" s="24"/>
      <c r="G100" s="14" t="str">
        <f aca="false">IF(OR($E100="",$B100=""),"",INT(($B100-$E100)/365.25))</f>
        <v/>
      </c>
      <c r="H100" s="25"/>
      <c r="I100" s="12"/>
      <c r="J100" s="28" t="n">
        <f aca="false">IF(AND($C100&lt;&gt;"",$B100&gt;=Boshqaruv!$C$9,$B100&lt;=Boshqaruv!$C$10),IF(COUNTIFS($C$4:$C99,$C100,$B$4:$B99,"&gt;="&amp;Boshqaruv!$C$9,$B$4:$B99,"&lt;="&amp;Boshqaruv!$C$10)=0,1,0),0)</f>
        <v>0</v>
      </c>
    </row>
    <row r="101" customFormat="false" ht="15" hidden="false" customHeight="false" outlineLevel="0" collapsed="false">
      <c r="A101" s="8" t="n">
        <v>97</v>
      </c>
      <c r="B101" s="13"/>
      <c r="C101" s="25"/>
      <c r="D101" s="26" t="str">
        <f aca="false">IF($C101="","",IFERROR(IF(INDEX(Bolalar!$B$5:$B$1804,MATCH($C101,Bolalar!$I$5:$I$1804,0))="","",INDEX(Bolalar!$B$5:$B$1804,MATCH($C101,Bolalar!$I$5:$I$1804,0))),""))</f>
        <v/>
      </c>
      <c r="E101" s="15" t="str">
        <f aca="false">IF($C101="","",IFERROR(IF(INDEX(Bolalar!$C$5:$C$1804,MATCH($C101,Bolalar!$I$5:$I$1804,0))="","",INDEX(Bolalar!$C$5:$C$1804,MATCH($C101,Bolalar!$I$5:$I$1804,0))),""))</f>
        <v/>
      </c>
      <c r="F101" s="24"/>
      <c r="G101" s="14" t="str">
        <f aca="false">IF(OR($E101="",$B101=""),"",INT(($B101-$E101)/365.25))</f>
        <v/>
      </c>
      <c r="H101" s="25"/>
      <c r="I101" s="12"/>
      <c r="J101" s="28" t="n">
        <f aca="false">IF(AND($C101&lt;&gt;"",$B101&gt;=Boshqaruv!$C$9,$B101&lt;=Boshqaruv!$C$10),IF(COUNTIFS($C$4:$C100,$C101,$B$4:$B100,"&gt;="&amp;Boshqaruv!$C$9,$B$4:$B100,"&lt;="&amp;Boshqaruv!$C$10)=0,1,0),0)</f>
        <v>0</v>
      </c>
    </row>
    <row r="102" customFormat="false" ht="15" hidden="false" customHeight="false" outlineLevel="0" collapsed="false">
      <c r="A102" s="8" t="n">
        <v>98</v>
      </c>
      <c r="B102" s="13"/>
      <c r="C102" s="25"/>
      <c r="D102" s="26" t="str">
        <f aca="false">IF($C102="","",IFERROR(IF(INDEX(Bolalar!$B$5:$B$1804,MATCH($C102,Bolalar!$I$5:$I$1804,0))="","",INDEX(Bolalar!$B$5:$B$1804,MATCH($C102,Bolalar!$I$5:$I$1804,0))),""))</f>
        <v/>
      </c>
      <c r="E102" s="15" t="str">
        <f aca="false">IF($C102="","",IFERROR(IF(INDEX(Bolalar!$C$5:$C$1804,MATCH($C102,Bolalar!$I$5:$I$1804,0))="","",INDEX(Bolalar!$C$5:$C$1804,MATCH($C102,Bolalar!$I$5:$I$1804,0))),""))</f>
        <v/>
      </c>
      <c r="F102" s="24"/>
      <c r="G102" s="14" t="str">
        <f aca="false">IF(OR($E102="",$B102=""),"",INT(($B102-$E102)/365.25))</f>
        <v/>
      </c>
      <c r="H102" s="25"/>
      <c r="I102" s="12"/>
      <c r="J102" s="28" t="n">
        <f aca="false">IF(AND($C102&lt;&gt;"",$B102&gt;=Boshqaruv!$C$9,$B102&lt;=Boshqaruv!$C$10),IF(COUNTIFS($C$4:$C101,$C102,$B$4:$B101,"&gt;="&amp;Boshqaruv!$C$9,$B$4:$B101,"&lt;="&amp;Boshqaruv!$C$10)=0,1,0),0)</f>
        <v>0</v>
      </c>
    </row>
    <row r="103" customFormat="false" ht="15" hidden="false" customHeight="false" outlineLevel="0" collapsed="false">
      <c r="A103" s="8" t="n">
        <v>99</v>
      </c>
      <c r="B103" s="13"/>
      <c r="C103" s="25"/>
      <c r="D103" s="26" t="str">
        <f aca="false">IF($C103="","",IFERROR(IF(INDEX(Bolalar!$B$5:$B$1804,MATCH($C103,Bolalar!$I$5:$I$1804,0))="","",INDEX(Bolalar!$B$5:$B$1804,MATCH($C103,Bolalar!$I$5:$I$1804,0))),""))</f>
        <v/>
      </c>
      <c r="E103" s="15" t="str">
        <f aca="false">IF($C103="","",IFERROR(IF(INDEX(Bolalar!$C$5:$C$1804,MATCH($C103,Bolalar!$I$5:$I$1804,0))="","",INDEX(Bolalar!$C$5:$C$1804,MATCH($C103,Bolalar!$I$5:$I$1804,0))),""))</f>
        <v/>
      </c>
      <c r="F103" s="24"/>
      <c r="G103" s="14" t="str">
        <f aca="false">IF(OR($E103="",$B103=""),"",INT(($B103-$E103)/365.25))</f>
        <v/>
      </c>
      <c r="H103" s="25"/>
      <c r="I103" s="12"/>
      <c r="J103" s="28" t="n">
        <f aca="false">IF(AND($C103&lt;&gt;"",$B103&gt;=Boshqaruv!$C$9,$B103&lt;=Boshqaruv!$C$10),IF(COUNTIFS($C$4:$C102,$C103,$B$4:$B102,"&gt;="&amp;Boshqaruv!$C$9,$B$4:$B102,"&lt;="&amp;Boshqaruv!$C$10)=0,1,0),0)</f>
        <v>0</v>
      </c>
    </row>
    <row r="104" customFormat="false" ht="15" hidden="false" customHeight="false" outlineLevel="0" collapsed="false">
      <c r="A104" s="8" t="n">
        <v>100</v>
      </c>
      <c r="B104" s="13"/>
      <c r="C104" s="25"/>
      <c r="D104" s="26" t="str">
        <f aca="false">IF($C104="","",IFERROR(IF(INDEX(Bolalar!$B$5:$B$1804,MATCH($C104,Bolalar!$I$5:$I$1804,0))="","",INDEX(Bolalar!$B$5:$B$1804,MATCH($C104,Bolalar!$I$5:$I$1804,0))),""))</f>
        <v/>
      </c>
      <c r="E104" s="15" t="str">
        <f aca="false">IF($C104="","",IFERROR(IF(INDEX(Bolalar!$C$5:$C$1804,MATCH($C104,Bolalar!$I$5:$I$1804,0))="","",INDEX(Bolalar!$C$5:$C$1804,MATCH($C104,Bolalar!$I$5:$I$1804,0))),""))</f>
        <v/>
      </c>
      <c r="F104" s="24"/>
      <c r="G104" s="14" t="str">
        <f aca="false">IF(OR($E104="",$B104=""),"",INT(($B104-$E104)/365.25))</f>
        <v/>
      </c>
      <c r="H104" s="25"/>
      <c r="I104" s="12"/>
      <c r="J104" s="28" t="n">
        <f aca="false">IF(AND($C104&lt;&gt;"",$B104&gt;=Boshqaruv!$C$9,$B104&lt;=Boshqaruv!$C$10),IF(COUNTIFS($C$4:$C103,$C104,$B$4:$B103,"&gt;="&amp;Boshqaruv!$C$9,$B$4:$B103,"&lt;="&amp;Boshqaruv!$C$10)=0,1,0),0)</f>
        <v>0</v>
      </c>
    </row>
    <row r="105" customFormat="false" ht="15" hidden="false" customHeight="false" outlineLevel="0" collapsed="false">
      <c r="A105" s="8" t="n">
        <v>101</v>
      </c>
      <c r="B105" s="13"/>
      <c r="C105" s="25"/>
      <c r="D105" s="26" t="str">
        <f aca="false">IF($C105="","",IFERROR(IF(INDEX(Bolalar!$B$5:$B$1804,MATCH($C105,Bolalar!$I$5:$I$1804,0))="","",INDEX(Bolalar!$B$5:$B$1804,MATCH($C105,Bolalar!$I$5:$I$1804,0))),""))</f>
        <v/>
      </c>
      <c r="E105" s="15" t="str">
        <f aca="false">IF($C105="","",IFERROR(IF(INDEX(Bolalar!$C$5:$C$1804,MATCH($C105,Bolalar!$I$5:$I$1804,0))="","",INDEX(Bolalar!$C$5:$C$1804,MATCH($C105,Bolalar!$I$5:$I$1804,0))),""))</f>
        <v/>
      </c>
      <c r="F105" s="24"/>
      <c r="G105" s="14" t="str">
        <f aca="false">IF(OR($E105="",$B105=""),"",INT(($B105-$E105)/365.25))</f>
        <v/>
      </c>
      <c r="H105" s="25"/>
      <c r="I105" s="12"/>
      <c r="J105" s="28" t="n">
        <f aca="false">IF(AND($C105&lt;&gt;"",$B105&gt;=Boshqaruv!$C$9,$B105&lt;=Boshqaruv!$C$10),IF(COUNTIFS($C$4:$C104,$C105,$B$4:$B104,"&gt;="&amp;Boshqaruv!$C$9,$B$4:$B104,"&lt;="&amp;Boshqaruv!$C$10)=0,1,0),0)</f>
        <v>0</v>
      </c>
    </row>
    <row r="106" customFormat="false" ht="15" hidden="false" customHeight="false" outlineLevel="0" collapsed="false">
      <c r="A106" s="8" t="n">
        <v>102</v>
      </c>
      <c r="B106" s="13"/>
      <c r="C106" s="25"/>
      <c r="D106" s="26" t="str">
        <f aca="false">IF($C106="","",IFERROR(IF(INDEX(Bolalar!$B$5:$B$1804,MATCH($C106,Bolalar!$I$5:$I$1804,0))="","",INDEX(Bolalar!$B$5:$B$1804,MATCH($C106,Bolalar!$I$5:$I$1804,0))),""))</f>
        <v/>
      </c>
      <c r="E106" s="15" t="str">
        <f aca="false">IF($C106="","",IFERROR(IF(INDEX(Bolalar!$C$5:$C$1804,MATCH($C106,Bolalar!$I$5:$I$1804,0))="","",INDEX(Bolalar!$C$5:$C$1804,MATCH($C106,Bolalar!$I$5:$I$1804,0))),""))</f>
        <v/>
      </c>
      <c r="F106" s="24"/>
      <c r="G106" s="14" t="str">
        <f aca="false">IF(OR($E106="",$B106=""),"",INT(($B106-$E106)/365.25))</f>
        <v/>
      </c>
      <c r="H106" s="25"/>
      <c r="I106" s="12"/>
      <c r="J106" s="28" t="n">
        <f aca="false">IF(AND($C106&lt;&gt;"",$B106&gt;=Boshqaruv!$C$9,$B106&lt;=Boshqaruv!$C$10),IF(COUNTIFS($C$4:$C105,$C106,$B$4:$B105,"&gt;="&amp;Boshqaruv!$C$9,$B$4:$B105,"&lt;="&amp;Boshqaruv!$C$10)=0,1,0),0)</f>
        <v>0</v>
      </c>
    </row>
    <row r="107" customFormat="false" ht="15" hidden="false" customHeight="false" outlineLevel="0" collapsed="false">
      <c r="A107" s="8" t="n">
        <v>103</v>
      </c>
      <c r="B107" s="13"/>
      <c r="C107" s="25"/>
      <c r="D107" s="26" t="str">
        <f aca="false">IF($C107="","",IFERROR(IF(INDEX(Bolalar!$B$5:$B$1804,MATCH($C107,Bolalar!$I$5:$I$1804,0))="","",INDEX(Bolalar!$B$5:$B$1804,MATCH($C107,Bolalar!$I$5:$I$1804,0))),""))</f>
        <v/>
      </c>
      <c r="E107" s="15" t="str">
        <f aca="false">IF($C107="","",IFERROR(IF(INDEX(Bolalar!$C$5:$C$1804,MATCH($C107,Bolalar!$I$5:$I$1804,0))="","",INDEX(Bolalar!$C$5:$C$1804,MATCH($C107,Bolalar!$I$5:$I$1804,0))),""))</f>
        <v/>
      </c>
      <c r="F107" s="24"/>
      <c r="G107" s="14" t="str">
        <f aca="false">IF(OR($E107="",$B107=""),"",INT(($B107-$E107)/365.25))</f>
        <v/>
      </c>
      <c r="H107" s="25"/>
      <c r="I107" s="12"/>
      <c r="J107" s="28" t="n">
        <f aca="false">IF(AND($C107&lt;&gt;"",$B107&gt;=Boshqaruv!$C$9,$B107&lt;=Boshqaruv!$C$10),IF(COUNTIFS($C$4:$C106,$C107,$B$4:$B106,"&gt;="&amp;Boshqaruv!$C$9,$B$4:$B106,"&lt;="&amp;Boshqaruv!$C$10)=0,1,0),0)</f>
        <v>0</v>
      </c>
    </row>
    <row r="108" customFormat="false" ht="15" hidden="false" customHeight="false" outlineLevel="0" collapsed="false">
      <c r="A108" s="8" t="n">
        <v>104</v>
      </c>
      <c r="B108" s="13"/>
      <c r="C108" s="25"/>
      <c r="D108" s="26" t="str">
        <f aca="false">IF($C108="","",IFERROR(IF(INDEX(Bolalar!$B$5:$B$1804,MATCH($C108,Bolalar!$I$5:$I$1804,0))="","",INDEX(Bolalar!$B$5:$B$1804,MATCH($C108,Bolalar!$I$5:$I$1804,0))),""))</f>
        <v/>
      </c>
      <c r="E108" s="15" t="str">
        <f aca="false">IF($C108="","",IFERROR(IF(INDEX(Bolalar!$C$5:$C$1804,MATCH($C108,Bolalar!$I$5:$I$1804,0))="","",INDEX(Bolalar!$C$5:$C$1804,MATCH($C108,Bolalar!$I$5:$I$1804,0))),""))</f>
        <v/>
      </c>
      <c r="F108" s="24"/>
      <c r="G108" s="14" t="str">
        <f aca="false">IF(OR($E108="",$B108=""),"",INT(($B108-$E108)/365.25))</f>
        <v/>
      </c>
      <c r="H108" s="25"/>
      <c r="I108" s="12"/>
      <c r="J108" s="28" t="n">
        <f aca="false">IF(AND($C108&lt;&gt;"",$B108&gt;=Boshqaruv!$C$9,$B108&lt;=Boshqaruv!$C$10),IF(COUNTIFS($C$4:$C107,$C108,$B$4:$B107,"&gt;="&amp;Boshqaruv!$C$9,$B$4:$B107,"&lt;="&amp;Boshqaruv!$C$10)=0,1,0),0)</f>
        <v>0</v>
      </c>
    </row>
    <row r="109" customFormat="false" ht="15" hidden="false" customHeight="false" outlineLevel="0" collapsed="false">
      <c r="A109" s="8" t="n">
        <v>105</v>
      </c>
      <c r="B109" s="13"/>
      <c r="C109" s="25"/>
      <c r="D109" s="26" t="str">
        <f aca="false">IF($C109="","",IFERROR(IF(INDEX(Bolalar!$B$5:$B$1804,MATCH($C109,Bolalar!$I$5:$I$1804,0))="","",INDEX(Bolalar!$B$5:$B$1804,MATCH($C109,Bolalar!$I$5:$I$1804,0))),""))</f>
        <v/>
      </c>
      <c r="E109" s="15" t="str">
        <f aca="false">IF($C109="","",IFERROR(IF(INDEX(Bolalar!$C$5:$C$1804,MATCH($C109,Bolalar!$I$5:$I$1804,0))="","",INDEX(Bolalar!$C$5:$C$1804,MATCH($C109,Bolalar!$I$5:$I$1804,0))),""))</f>
        <v/>
      </c>
      <c r="F109" s="24"/>
      <c r="G109" s="14" t="str">
        <f aca="false">IF(OR($E109="",$B109=""),"",INT(($B109-$E109)/365.25))</f>
        <v/>
      </c>
      <c r="H109" s="25"/>
      <c r="I109" s="12"/>
      <c r="J109" s="28" t="n">
        <f aca="false">IF(AND($C109&lt;&gt;"",$B109&gt;=Boshqaruv!$C$9,$B109&lt;=Boshqaruv!$C$10),IF(COUNTIFS($C$4:$C108,$C109,$B$4:$B108,"&gt;="&amp;Boshqaruv!$C$9,$B$4:$B108,"&lt;="&amp;Boshqaruv!$C$10)=0,1,0),0)</f>
        <v>0</v>
      </c>
    </row>
    <row r="110" customFormat="false" ht="15" hidden="false" customHeight="false" outlineLevel="0" collapsed="false">
      <c r="A110" s="8" t="n">
        <v>106</v>
      </c>
      <c r="B110" s="13"/>
      <c r="C110" s="25"/>
      <c r="D110" s="26" t="str">
        <f aca="false">IF($C110="","",IFERROR(IF(INDEX(Bolalar!$B$5:$B$1804,MATCH($C110,Bolalar!$I$5:$I$1804,0))="","",INDEX(Bolalar!$B$5:$B$1804,MATCH($C110,Bolalar!$I$5:$I$1804,0))),""))</f>
        <v/>
      </c>
      <c r="E110" s="15" t="str">
        <f aca="false">IF($C110="","",IFERROR(IF(INDEX(Bolalar!$C$5:$C$1804,MATCH($C110,Bolalar!$I$5:$I$1804,0))="","",INDEX(Bolalar!$C$5:$C$1804,MATCH($C110,Bolalar!$I$5:$I$1804,0))),""))</f>
        <v/>
      </c>
      <c r="F110" s="24"/>
      <c r="G110" s="14" t="str">
        <f aca="false">IF(OR($E110="",$B110=""),"",INT(($B110-$E110)/365.25))</f>
        <v/>
      </c>
      <c r="H110" s="25"/>
      <c r="I110" s="12"/>
      <c r="J110" s="28" t="n">
        <f aca="false">IF(AND($C110&lt;&gt;"",$B110&gt;=Boshqaruv!$C$9,$B110&lt;=Boshqaruv!$C$10),IF(COUNTIFS($C$4:$C109,$C110,$B$4:$B109,"&gt;="&amp;Boshqaruv!$C$9,$B$4:$B109,"&lt;="&amp;Boshqaruv!$C$10)=0,1,0),0)</f>
        <v>0</v>
      </c>
    </row>
    <row r="111" customFormat="false" ht="15" hidden="false" customHeight="false" outlineLevel="0" collapsed="false">
      <c r="A111" s="8" t="n">
        <v>107</v>
      </c>
      <c r="B111" s="13"/>
      <c r="C111" s="25"/>
      <c r="D111" s="26" t="str">
        <f aca="false">IF($C111="","",IFERROR(IF(INDEX(Bolalar!$B$5:$B$1804,MATCH($C111,Bolalar!$I$5:$I$1804,0))="","",INDEX(Bolalar!$B$5:$B$1804,MATCH($C111,Bolalar!$I$5:$I$1804,0))),""))</f>
        <v/>
      </c>
      <c r="E111" s="15" t="str">
        <f aca="false">IF($C111="","",IFERROR(IF(INDEX(Bolalar!$C$5:$C$1804,MATCH($C111,Bolalar!$I$5:$I$1804,0))="","",INDEX(Bolalar!$C$5:$C$1804,MATCH($C111,Bolalar!$I$5:$I$1804,0))),""))</f>
        <v/>
      </c>
      <c r="F111" s="24"/>
      <c r="G111" s="14" t="str">
        <f aca="false">IF(OR($E111="",$B111=""),"",INT(($B111-$E111)/365.25))</f>
        <v/>
      </c>
      <c r="H111" s="25"/>
      <c r="I111" s="12"/>
      <c r="J111" s="28" t="n">
        <f aca="false">IF(AND($C111&lt;&gt;"",$B111&gt;=Boshqaruv!$C$9,$B111&lt;=Boshqaruv!$C$10),IF(COUNTIFS($C$4:$C110,$C111,$B$4:$B110,"&gt;="&amp;Boshqaruv!$C$9,$B$4:$B110,"&lt;="&amp;Boshqaruv!$C$10)=0,1,0),0)</f>
        <v>0</v>
      </c>
    </row>
    <row r="112" customFormat="false" ht="15" hidden="false" customHeight="false" outlineLevel="0" collapsed="false">
      <c r="A112" s="8" t="n">
        <v>108</v>
      </c>
      <c r="B112" s="13"/>
      <c r="C112" s="25"/>
      <c r="D112" s="26" t="str">
        <f aca="false">IF($C112="","",IFERROR(IF(INDEX(Bolalar!$B$5:$B$1804,MATCH($C112,Bolalar!$I$5:$I$1804,0))="","",INDEX(Bolalar!$B$5:$B$1804,MATCH($C112,Bolalar!$I$5:$I$1804,0))),""))</f>
        <v/>
      </c>
      <c r="E112" s="15" t="str">
        <f aca="false">IF($C112="","",IFERROR(IF(INDEX(Bolalar!$C$5:$C$1804,MATCH($C112,Bolalar!$I$5:$I$1804,0))="","",INDEX(Bolalar!$C$5:$C$1804,MATCH($C112,Bolalar!$I$5:$I$1804,0))),""))</f>
        <v/>
      </c>
      <c r="F112" s="24"/>
      <c r="G112" s="14" t="str">
        <f aca="false">IF(OR($E112="",$B112=""),"",INT(($B112-$E112)/365.25))</f>
        <v/>
      </c>
      <c r="H112" s="25"/>
      <c r="I112" s="12"/>
      <c r="J112" s="28" t="n">
        <f aca="false">IF(AND($C112&lt;&gt;"",$B112&gt;=Boshqaruv!$C$9,$B112&lt;=Boshqaruv!$C$10),IF(COUNTIFS($C$4:$C111,$C112,$B$4:$B111,"&gt;="&amp;Boshqaruv!$C$9,$B$4:$B111,"&lt;="&amp;Boshqaruv!$C$10)=0,1,0),0)</f>
        <v>0</v>
      </c>
    </row>
    <row r="113" customFormat="false" ht="15" hidden="false" customHeight="false" outlineLevel="0" collapsed="false">
      <c r="A113" s="8" t="n">
        <v>109</v>
      </c>
      <c r="B113" s="13"/>
      <c r="C113" s="25"/>
      <c r="D113" s="26" t="str">
        <f aca="false">IF($C113="","",IFERROR(IF(INDEX(Bolalar!$B$5:$B$1804,MATCH($C113,Bolalar!$I$5:$I$1804,0))="","",INDEX(Bolalar!$B$5:$B$1804,MATCH($C113,Bolalar!$I$5:$I$1804,0))),""))</f>
        <v/>
      </c>
      <c r="E113" s="15" t="str">
        <f aca="false">IF($C113="","",IFERROR(IF(INDEX(Bolalar!$C$5:$C$1804,MATCH($C113,Bolalar!$I$5:$I$1804,0))="","",INDEX(Bolalar!$C$5:$C$1804,MATCH($C113,Bolalar!$I$5:$I$1804,0))),""))</f>
        <v/>
      </c>
      <c r="F113" s="24"/>
      <c r="G113" s="14" t="str">
        <f aca="false">IF(OR($E113="",$B113=""),"",INT(($B113-$E113)/365.25))</f>
        <v/>
      </c>
      <c r="H113" s="25"/>
      <c r="I113" s="12"/>
      <c r="J113" s="28" t="n">
        <f aca="false">IF(AND($C113&lt;&gt;"",$B113&gt;=Boshqaruv!$C$9,$B113&lt;=Boshqaruv!$C$10),IF(COUNTIFS($C$4:$C112,$C113,$B$4:$B112,"&gt;="&amp;Boshqaruv!$C$9,$B$4:$B112,"&lt;="&amp;Boshqaruv!$C$10)=0,1,0),0)</f>
        <v>0</v>
      </c>
    </row>
    <row r="114" customFormat="false" ht="15" hidden="false" customHeight="false" outlineLevel="0" collapsed="false">
      <c r="A114" s="8" t="n">
        <v>110</v>
      </c>
      <c r="B114" s="13"/>
      <c r="C114" s="25"/>
      <c r="D114" s="26" t="str">
        <f aca="false">IF($C114="","",IFERROR(IF(INDEX(Bolalar!$B$5:$B$1804,MATCH($C114,Bolalar!$I$5:$I$1804,0))="","",INDEX(Bolalar!$B$5:$B$1804,MATCH($C114,Bolalar!$I$5:$I$1804,0))),""))</f>
        <v/>
      </c>
      <c r="E114" s="15" t="str">
        <f aca="false">IF($C114="","",IFERROR(IF(INDEX(Bolalar!$C$5:$C$1804,MATCH($C114,Bolalar!$I$5:$I$1804,0))="","",INDEX(Bolalar!$C$5:$C$1804,MATCH($C114,Bolalar!$I$5:$I$1804,0))),""))</f>
        <v/>
      </c>
      <c r="F114" s="24"/>
      <c r="G114" s="14" t="str">
        <f aca="false">IF(OR($E114="",$B114=""),"",INT(($B114-$E114)/365.25))</f>
        <v/>
      </c>
      <c r="H114" s="25"/>
      <c r="I114" s="12"/>
      <c r="J114" s="28" t="n">
        <f aca="false">IF(AND($C114&lt;&gt;"",$B114&gt;=Boshqaruv!$C$9,$B114&lt;=Boshqaruv!$C$10),IF(COUNTIFS($C$4:$C113,$C114,$B$4:$B113,"&gt;="&amp;Boshqaruv!$C$9,$B$4:$B113,"&lt;="&amp;Boshqaruv!$C$10)=0,1,0),0)</f>
        <v>0</v>
      </c>
    </row>
    <row r="115" customFormat="false" ht="15" hidden="false" customHeight="false" outlineLevel="0" collapsed="false">
      <c r="A115" s="8" t="n">
        <v>111</v>
      </c>
      <c r="B115" s="13"/>
      <c r="C115" s="25"/>
      <c r="D115" s="26" t="str">
        <f aca="false">IF($C115="","",IFERROR(IF(INDEX(Bolalar!$B$5:$B$1804,MATCH($C115,Bolalar!$I$5:$I$1804,0))="","",INDEX(Bolalar!$B$5:$B$1804,MATCH($C115,Bolalar!$I$5:$I$1804,0))),""))</f>
        <v/>
      </c>
      <c r="E115" s="15" t="str">
        <f aca="false">IF($C115="","",IFERROR(IF(INDEX(Bolalar!$C$5:$C$1804,MATCH($C115,Bolalar!$I$5:$I$1804,0))="","",INDEX(Bolalar!$C$5:$C$1804,MATCH($C115,Bolalar!$I$5:$I$1804,0))),""))</f>
        <v/>
      </c>
      <c r="F115" s="24"/>
      <c r="G115" s="14" t="str">
        <f aca="false">IF(OR($E115="",$B115=""),"",INT(($B115-$E115)/365.25))</f>
        <v/>
      </c>
      <c r="H115" s="25"/>
      <c r="I115" s="12"/>
      <c r="J115" s="28" t="n">
        <f aca="false">IF(AND($C115&lt;&gt;"",$B115&gt;=Boshqaruv!$C$9,$B115&lt;=Boshqaruv!$C$10),IF(COUNTIFS($C$4:$C114,$C115,$B$4:$B114,"&gt;="&amp;Boshqaruv!$C$9,$B$4:$B114,"&lt;="&amp;Boshqaruv!$C$10)=0,1,0),0)</f>
        <v>0</v>
      </c>
    </row>
    <row r="116" customFormat="false" ht="15" hidden="false" customHeight="false" outlineLevel="0" collapsed="false">
      <c r="A116" s="8" t="n">
        <v>112</v>
      </c>
      <c r="B116" s="13"/>
      <c r="C116" s="25"/>
      <c r="D116" s="26" t="str">
        <f aca="false">IF($C116="","",IFERROR(IF(INDEX(Bolalar!$B$5:$B$1804,MATCH($C116,Bolalar!$I$5:$I$1804,0))="","",INDEX(Bolalar!$B$5:$B$1804,MATCH($C116,Bolalar!$I$5:$I$1804,0))),""))</f>
        <v/>
      </c>
      <c r="E116" s="15" t="str">
        <f aca="false">IF($C116="","",IFERROR(IF(INDEX(Bolalar!$C$5:$C$1804,MATCH($C116,Bolalar!$I$5:$I$1804,0))="","",INDEX(Bolalar!$C$5:$C$1804,MATCH($C116,Bolalar!$I$5:$I$1804,0))),""))</f>
        <v/>
      </c>
      <c r="F116" s="24"/>
      <c r="G116" s="14" t="str">
        <f aca="false">IF(OR($E116="",$B116=""),"",INT(($B116-$E116)/365.25))</f>
        <v/>
      </c>
      <c r="H116" s="25"/>
      <c r="I116" s="12"/>
      <c r="J116" s="28" t="n">
        <f aca="false">IF(AND($C116&lt;&gt;"",$B116&gt;=Boshqaruv!$C$9,$B116&lt;=Boshqaruv!$C$10),IF(COUNTIFS($C$4:$C115,$C116,$B$4:$B115,"&gt;="&amp;Boshqaruv!$C$9,$B$4:$B115,"&lt;="&amp;Boshqaruv!$C$10)=0,1,0),0)</f>
        <v>0</v>
      </c>
    </row>
    <row r="117" customFormat="false" ht="15" hidden="false" customHeight="false" outlineLevel="0" collapsed="false">
      <c r="A117" s="8" t="n">
        <v>113</v>
      </c>
      <c r="B117" s="13"/>
      <c r="C117" s="25"/>
      <c r="D117" s="26" t="str">
        <f aca="false">IF($C117="","",IFERROR(IF(INDEX(Bolalar!$B$5:$B$1804,MATCH($C117,Bolalar!$I$5:$I$1804,0))="","",INDEX(Bolalar!$B$5:$B$1804,MATCH($C117,Bolalar!$I$5:$I$1804,0))),""))</f>
        <v/>
      </c>
      <c r="E117" s="15" t="str">
        <f aca="false">IF($C117="","",IFERROR(IF(INDEX(Bolalar!$C$5:$C$1804,MATCH($C117,Bolalar!$I$5:$I$1804,0))="","",INDEX(Bolalar!$C$5:$C$1804,MATCH($C117,Bolalar!$I$5:$I$1804,0))),""))</f>
        <v/>
      </c>
      <c r="F117" s="24"/>
      <c r="G117" s="14" t="str">
        <f aca="false">IF(OR($E117="",$B117=""),"",INT(($B117-$E117)/365.25))</f>
        <v/>
      </c>
      <c r="H117" s="25"/>
      <c r="I117" s="12"/>
      <c r="J117" s="28" t="n">
        <f aca="false">IF(AND($C117&lt;&gt;"",$B117&gt;=Boshqaruv!$C$9,$B117&lt;=Boshqaruv!$C$10),IF(COUNTIFS($C$4:$C116,$C117,$B$4:$B116,"&gt;="&amp;Boshqaruv!$C$9,$B$4:$B116,"&lt;="&amp;Boshqaruv!$C$10)=0,1,0),0)</f>
        <v>0</v>
      </c>
    </row>
    <row r="118" customFormat="false" ht="15" hidden="false" customHeight="false" outlineLevel="0" collapsed="false">
      <c r="A118" s="8" t="n">
        <v>114</v>
      </c>
      <c r="B118" s="13"/>
      <c r="C118" s="25"/>
      <c r="D118" s="26" t="str">
        <f aca="false">IF($C118="","",IFERROR(IF(INDEX(Bolalar!$B$5:$B$1804,MATCH($C118,Bolalar!$I$5:$I$1804,0))="","",INDEX(Bolalar!$B$5:$B$1804,MATCH($C118,Bolalar!$I$5:$I$1804,0))),""))</f>
        <v/>
      </c>
      <c r="E118" s="15" t="str">
        <f aca="false">IF($C118="","",IFERROR(IF(INDEX(Bolalar!$C$5:$C$1804,MATCH($C118,Bolalar!$I$5:$I$1804,0))="","",INDEX(Bolalar!$C$5:$C$1804,MATCH($C118,Bolalar!$I$5:$I$1804,0))),""))</f>
        <v/>
      </c>
      <c r="F118" s="24"/>
      <c r="G118" s="14" t="str">
        <f aca="false">IF(OR($E118="",$B118=""),"",INT(($B118-$E118)/365.25))</f>
        <v/>
      </c>
      <c r="H118" s="25"/>
      <c r="I118" s="12"/>
      <c r="J118" s="28" t="n">
        <f aca="false">IF(AND($C118&lt;&gt;"",$B118&gt;=Boshqaruv!$C$9,$B118&lt;=Boshqaruv!$C$10),IF(COUNTIFS($C$4:$C117,$C118,$B$4:$B117,"&gt;="&amp;Boshqaruv!$C$9,$B$4:$B117,"&lt;="&amp;Boshqaruv!$C$10)=0,1,0),0)</f>
        <v>0</v>
      </c>
    </row>
    <row r="119" customFormat="false" ht="15" hidden="false" customHeight="false" outlineLevel="0" collapsed="false">
      <c r="A119" s="8" t="n">
        <v>115</v>
      </c>
      <c r="B119" s="13"/>
      <c r="C119" s="25"/>
      <c r="D119" s="26" t="str">
        <f aca="false">IF($C119="","",IFERROR(IF(INDEX(Bolalar!$B$5:$B$1804,MATCH($C119,Bolalar!$I$5:$I$1804,0))="","",INDEX(Bolalar!$B$5:$B$1804,MATCH($C119,Bolalar!$I$5:$I$1804,0))),""))</f>
        <v/>
      </c>
      <c r="E119" s="15" t="str">
        <f aca="false">IF($C119="","",IFERROR(IF(INDEX(Bolalar!$C$5:$C$1804,MATCH($C119,Bolalar!$I$5:$I$1804,0))="","",INDEX(Bolalar!$C$5:$C$1804,MATCH($C119,Bolalar!$I$5:$I$1804,0))),""))</f>
        <v/>
      </c>
      <c r="F119" s="24"/>
      <c r="G119" s="14" t="str">
        <f aca="false">IF(OR($E119="",$B119=""),"",INT(($B119-$E119)/365.25))</f>
        <v/>
      </c>
      <c r="H119" s="25"/>
      <c r="I119" s="12"/>
      <c r="J119" s="28" t="n">
        <f aca="false">IF(AND($C119&lt;&gt;"",$B119&gt;=Boshqaruv!$C$9,$B119&lt;=Boshqaruv!$C$10),IF(COUNTIFS($C$4:$C118,$C119,$B$4:$B118,"&gt;="&amp;Boshqaruv!$C$9,$B$4:$B118,"&lt;="&amp;Boshqaruv!$C$10)=0,1,0),0)</f>
        <v>0</v>
      </c>
    </row>
    <row r="120" customFormat="false" ht="15" hidden="false" customHeight="false" outlineLevel="0" collapsed="false">
      <c r="A120" s="8" t="n">
        <v>116</v>
      </c>
      <c r="B120" s="13"/>
      <c r="C120" s="25"/>
      <c r="D120" s="26" t="str">
        <f aca="false">IF($C120="","",IFERROR(IF(INDEX(Bolalar!$B$5:$B$1804,MATCH($C120,Bolalar!$I$5:$I$1804,0))="","",INDEX(Bolalar!$B$5:$B$1804,MATCH($C120,Bolalar!$I$5:$I$1804,0))),""))</f>
        <v/>
      </c>
      <c r="E120" s="15" t="str">
        <f aca="false">IF($C120="","",IFERROR(IF(INDEX(Bolalar!$C$5:$C$1804,MATCH($C120,Bolalar!$I$5:$I$1804,0))="","",INDEX(Bolalar!$C$5:$C$1804,MATCH($C120,Bolalar!$I$5:$I$1804,0))),""))</f>
        <v/>
      </c>
      <c r="F120" s="24"/>
      <c r="G120" s="14" t="str">
        <f aca="false">IF(OR($E120="",$B120=""),"",INT(($B120-$E120)/365.25))</f>
        <v/>
      </c>
      <c r="H120" s="25"/>
      <c r="I120" s="12"/>
      <c r="J120" s="28" t="n">
        <f aca="false">IF(AND($C120&lt;&gt;"",$B120&gt;=Boshqaruv!$C$9,$B120&lt;=Boshqaruv!$C$10),IF(COUNTIFS($C$4:$C119,$C120,$B$4:$B119,"&gt;="&amp;Boshqaruv!$C$9,$B$4:$B119,"&lt;="&amp;Boshqaruv!$C$10)=0,1,0),0)</f>
        <v>0</v>
      </c>
    </row>
    <row r="121" customFormat="false" ht="15" hidden="false" customHeight="false" outlineLevel="0" collapsed="false">
      <c r="A121" s="8" t="n">
        <v>117</v>
      </c>
      <c r="B121" s="13"/>
      <c r="C121" s="25"/>
      <c r="D121" s="26" t="str">
        <f aca="false">IF($C121="","",IFERROR(IF(INDEX(Bolalar!$B$5:$B$1804,MATCH($C121,Bolalar!$I$5:$I$1804,0))="","",INDEX(Bolalar!$B$5:$B$1804,MATCH($C121,Bolalar!$I$5:$I$1804,0))),""))</f>
        <v/>
      </c>
      <c r="E121" s="15" t="str">
        <f aca="false">IF($C121="","",IFERROR(IF(INDEX(Bolalar!$C$5:$C$1804,MATCH($C121,Bolalar!$I$5:$I$1804,0))="","",INDEX(Bolalar!$C$5:$C$1804,MATCH($C121,Bolalar!$I$5:$I$1804,0))),""))</f>
        <v/>
      </c>
      <c r="F121" s="24"/>
      <c r="G121" s="14" t="str">
        <f aca="false">IF(OR($E121="",$B121=""),"",INT(($B121-$E121)/365.25))</f>
        <v/>
      </c>
      <c r="H121" s="25"/>
      <c r="I121" s="12"/>
      <c r="J121" s="28" t="n">
        <f aca="false">IF(AND($C121&lt;&gt;"",$B121&gt;=Boshqaruv!$C$9,$B121&lt;=Boshqaruv!$C$10),IF(COUNTIFS($C$4:$C120,$C121,$B$4:$B120,"&gt;="&amp;Boshqaruv!$C$9,$B$4:$B120,"&lt;="&amp;Boshqaruv!$C$10)=0,1,0),0)</f>
        <v>0</v>
      </c>
    </row>
    <row r="122" customFormat="false" ht="15" hidden="false" customHeight="false" outlineLevel="0" collapsed="false">
      <c r="A122" s="8" t="n">
        <v>118</v>
      </c>
      <c r="B122" s="13"/>
      <c r="C122" s="25"/>
      <c r="D122" s="26" t="str">
        <f aca="false">IF($C122="","",IFERROR(IF(INDEX(Bolalar!$B$5:$B$1804,MATCH($C122,Bolalar!$I$5:$I$1804,0))="","",INDEX(Bolalar!$B$5:$B$1804,MATCH($C122,Bolalar!$I$5:$I$1804,0))),""))</f>
        <v/>
      </c>
      <c r="E122" s="15" t="str">
        <f aca="false">IF($C122="","",IFERROR(IF(INDEX(Bolalar!$C$5:$C$1804,MATCH($C122,Bolalar!$I$5:$I$1804,0))="","",INDEX(Bolalar!$C$5:$C$1804,MATCH($C122,Bolalar!$I$5:$I$1804,0))),""))</f>
        <v/>
      </c>
      <c r="F122" s="24"/>
      <c r="G122" s="14" t="str">
        <f aca="false">IF(OR($E122="",$B122=""),"",INT(($B122-$E122)/365.25))</f>
        <v/>
      </c>
      <c r="H122" s="25"/>
      <c r="I122" s="12"/>
      <c r="J122" s="28" t="n">
        <f aca="false">IF(AND($C122&lt;&gt;"",$B122&gt;=Boshqaruv!$C$9,$B122&lt;=Boshqaruv!$C$10),IF(COUNTIFS($C$4:$C121,$C122,$B$4:$B121,"&gt;="&amp;Boshqaruv!$C$9,$B$4:$B121,"&lt;="&amp;Boshqaruv!$C$10)=0,1,0),0)</f>
        <v>0</v>
      </c>
    </row>
    <row r="123" customFormat="false" ht="15" hidden="false" customHeight="false" outlineLevel="0" collapsed="false">
      <c r="A123" s="8" t="n">
        <v>119</v>
      </c>
      <c r="B123" s="13"/>
      <c r="C123" s="25"/>
      <c r="D123" s="26" t="str">
        <f aca="false">IF($C123="","",IFERROR(IF(INDEX(Bolalar!$B$5:$B$1804,MATCH($C123,Bolalar!$I$5:$I$1804,0))="","",INDEX(Bolalar!$B$5:$B$1804,MATCH($C123,Bolalar!$I$5:$I$1804,0))),""))</f>
        <v/>
      </c>
      <c r="E123" s="15" t="str">
        <f aca="false">IF($C123="","",IFERROR(IF(INDEX(Bolalar!$C$5:$C$1804,MATCH($C123,Bolalar!$I$5:$I$1804,0))="","",INDEX(Bolalar!$C$5:$C$1804,MATCH($C123,Bolalar!$I$5:$I$1804,0))),""))</f>
        <v/>
      </c>
      <c r="F123" s="24"/>
      <c r="G123" s="14" t="str">
        <f aca="false">IF(OR($E123="",$B123=""),"",INT(($B123-$E123)/365.25))</f>
        <v/>
      </c>
      <c r="H123" s="25"/>
      <c r="I123" s="12"/>
      <c r="J123" s="28" t="n">
        <f aca="false">IF(AND($C123&lt;&gt;"",$B123&gt;=Boshqaruv!$C$9,$B123&lt;=Boshqaruv!$C$10),IF(COUNTIFS($C$4:$C122,$C123,$B$4:$B122,"&gt;="&amp;Boshqaruv!$C$9,$B$4:$B122,"&lt;="&amp;Boshqaruv!$C$10)=0,1,0),0)</f>
        <v>0</v>
      </c>
    </row>
    <row r="124" customFormat="false" ht="15" hidden="false" customHeight="false" outlineLevel="0" collapsed="false">
      <c r="A124" s="8" t="n">
        <v>120</v>
      </c>
      <c r="B124" s="13"/>
      <c r="C124" s="25"/>
      <c r="D124" s="26" t="str">
        <f aca="false">IF($C124="","",IFERROR(IF(INDEX(Bolalar!$B$5:$B$1804,MATCH($C124,Bolalar!$I$5:$I$1804,0))="","",INDEX(Bolalar!$B$5:$B$1804,MATCH($C124,Bolalar!$I$5:$I$1804,0))),""))</f>
        <v/>
      </c>
      <c r="E124" s="15" t="str">
        <f aca="false">IF($C124="","",IFERROR(IF(INDEX(Bolalar!$C$5:$C$1804,MATCH($C124,Bolalar!$I$5:$I$1804,0))="","",INDEX(Bolalar!$C$5:$C$1804,MATCH($C124,Bolalar!$I$5:$I$1804,0))),""))</f>
        <v/>
      </c>
      <c r="F124" s="24"/>
      <c r="G124" s="14" t="str">
        <f aca="false">IF(OR($E124="",$B124=""),"",INT(($B124-$E124)/365.25))</f>
        <v/>
      </c>
      <c r="H124" s="25"/>
      <c r="I124" s="12"/>
      <c r="J124" s="28" t="n">
        <f aca="false">IF(AND($C124&lt;&gt;"",$B124&gt;=Boshqaruv!$C$9,$B124&lt;=Boshqaruv!$C$10),IF(COUNTIFS($C$4:$C123,$C124,$B$4:$B123,"&gt;="&amp;Boshqaruv!$C$9,$B$4:$B123,"&lt;="&amp;Boshqaruv!$C$10)=0,1,0),0)</f>
        <v>0</v>
      </c>
    </row>
    <row r="125" customFormat="false" ht="15" hidden="false" customHeight="false" outlineLevel="0" collapsed="false">
      <c r="A125" s="8" t="n">
        <v>121</v>
      </c>
      <c r="B125" s="13"/>
      <c r="C125" s="25"/>
      <c r="D125" s="26" t="str">
        <f aca="false">IF($C125="","",IFERROR(IF(INDEX(Bolalar!$B$5:$B$1804,MATCH($C125,Bolalar!$I$5:$I$1804,0))="","",INDEX(Bolalar!$B$5:$B$1804,MATCH($C125,Bolalar!$I$5:$I$1804,0))),""))</f>
        <v/>
      </c>
      <c r="E125" s="15" t="str">
        <f aca="false">IF($C125="","",IFERROR(IF(INDEX(Bolalar!$C$5:$C$1804,MATCH($C125,Bolalar!$I$5:$I$1804,0))="","",INDEX(Bolalar!$C$5:$C$1804,MATCH($C125,Bolalar!$I$5:$I$1804,0))),""))</f>
        <v/>
      </c>
      <c r="F125" s="24"/>
      <c r="G125" s="14" t="str">
        <f aca="false">IF(OR($E125="",$B125=""),"",INT(($B125-$E125)/365.25))</f>
        <v/>
      </c>
      <c r="H125" s="25"/>
      <c r="I125" s="12"/>
      <c r="J125" s="28" t="n">
        <f aca="false">IF(AND($C125&lt;&gt;"",$B125&gt;=Boshqaruv!$C$9,$B125&lt;=Boshqaruv!$C$10),IF(COUNTIFS($C$4:$C124,$C125,$B$4:$B124,"&gt;="&amp;Boshqaruv!$C$9,$B$4:$B124,"&lt;="&amp;Boshqaruv!$C$10)=0,1,0),0)</f>
        <v>0</v>
      </c>
    </row>
    <row r="126" customFormat="false" ht="15" hidden="false" customHeight="false" outlineLevel="0" collapsed="false">
      <c r="A126" s="8" t="n">
        <v>122</v>
      </c>
      <c r="B126" s="13"/>
      <c r="C126" s="25"/>
      <c r="D126" s="26" t="str">
        <f aca="false">IF($C126="","",IFERROR(IF(INDEX(Bolalar!$B$5:$B$1804,MATCH($C126,Bolalar!$I$5:$I$1804,0))="","",INDEX(Bolalar!$B$5:$B$1804,MATCH($C126,Bolalar!$I$5:$I$1804,0))),""))</f>
        <v/>
      </c>
      <c r="E126" s="15" t="str">
        <f aca="false">IF($C126="","",IFERROR(IF(INDEX(Bolalar!$C$5:$C$1804,MATCH($C126,Bolalar!$I$5:$I$1804,0))="","",INDEX(Bolalar!$C$5:$C$1804,MATCH($C126,Bolalar!$I$5:$I$1804,0))),""))</f>
        <v/>
      </c>
      <c r="F126" s="24"/>
      <c r="G126" s="14" t="str">
        <f aca="false">IF(OR($E126="",$B126=""),"",INT(($B126-$E126)/365.25))</f>
        <v/>
      </c>
      <c r="H126" s="25"/>
      <c r="I126" s="12"/>
      <c r="J126" s="28" t="n">
        <f aca="false">IF(AND($C126&lt;&gt;"",$B126&gt;=Boshqaruv!$C$9,$B126&lt;=Boshqaruv!$C$10),IF(COUNTIFS($C$4:$C125,$C126,$B$4:$B125,"&gt;="&amp;Boshqaruv!$C$9,$B$4:$B125,"&lt;="&amp;Boshqaruv!$C$10)=0,1,0),0)</f>
        <v>0</v>
      </c>
    </row>
    <row r="127" customFormat="false" ht="15" hidden="false" customHeight="false" outlineLevel="0" collapsed="false">
      <c r="A127" s="8" t="n">
        <v>123</v>
      </c>
      <c r="B127" s="13"/>
      <c r="C127" s="25"/>
      <c r="D127" s="26" t="str">
        <f aca="false">IF($C127="","",IFERROR(IF(INDEX(Bolalar!$B$5:$B$1804,MATCH($C127,Bolalar!$I$5:$I$1804,0))="","",INDEX(Bolalar!$B$5:$B$1804,MATCH($C127,Bolalar!$I$5:$I$1804,0))),""))</f>
        <v/>
      </c>
      <c r="E127" s="15" t="str">
        <f aca="false">IF($C127="","",IFERROR(IF(INDEX(Bolalar!$C$5:$C$1804,MATCH($C127,Bolalar!$I$5:$I$1804,0))="","",INDEX(Bolalar!$C$5:$C$1804,MATCH($C127,Bolalar!$I$5:$I$1804,0))),""))</f>
        <v/>
      </c>
      <c r="F127" s="24"/>
      <c r="G127" s="14" t="str">
        <f aca="false">IF(OR($E127="",$B127=""),"",INT(($B127-$E127)/365.25))</f>
        <v/>
      </c>
      <c r="H127" s="25"/>
      <c r="I127" s="12"/>
      <c r="J127" s="28" t="n">
        <f aca="false">IF(AND($C127&lt;&gt;"",$B127&gt;=Boshqaruv!$C$9,$B127&lt;=Boshqaruv!$C$10),IF(COUNTIFS($C$4:$C126,$C127,$B$4:$B126,"&gt;="&amp;Boshqaruv!$C$9,$B$4:$B126,"&lt;="&amp;Boshqaruv!$C$10)=0,1,0),0)</f>
        <v>0</v>
      </c>
    </row>
    <row r="128" customFormat="false" ht="15" hidden="false" customHeight="false" outlineLevel="0" collapsed="false">
      <c r="A128" s="8" t="n">
        <v>124</v>
      </c>
      <c r="B128" s="13"/>
      <c r="C128" s="25"/>
      <c r="D128" s="26" t="str">
        <f aca="false">IF($C128="","",IFERROR(IF(INDEX(Bolalar!$B$5:$B$1804,MATCH($C128,Bolalar!$I$5:$I$1804,0))="","",INDEX(Bolalar!$B$5:$B$1804,MATCH($C128,Bolalar!$I$5:$I$1804,0))),""))</f>
        <v/>
      </c>
      <c r="E128" s="15" t="str">
        <f aca="false">IF($C128="","",IFERROR(IF(INDEX(Bolalar!$C$5:$C$1804,MATCH($C128,Bolalar!$I$5:$I$1804,0))="","",INDEX(Bolalar!$C$5:$C$1804,MATCH($C128,Bolalar!$I$5:$I$1804,0))),""))</f>
        <v/>
      </c>
      <c r="F128" s="24"/>
      <c r="G128" s="14" t="str">
        <f aca="false">IF(OR($E128="",$B128=""),"",INT(($B128-$E128)/365.25))</f>
        <v/>
      </c>
      <c r="H128" s="25"/>
      <c r="I128" s="12"/>
      <c r="J128" s="28" t="n">
        <f aca="false">IF(AND($C128&lt;&gt;"",$B128&gt;=Boshqaruv!$C$9,$B128&lt;=Boshqaruv!$C$10),IF(COUNTIFS($C$4:$C127,$C128,$B$4:$B127,"&gt;="&amp;Boshqaruv!$C$9,$B$4:$B127,"&lt;="&amp;Boshqaruv!$C$10)=0,1,0),0)</f>
        <v>0</v>
      </c>
    </row>
    <row r="129" customFormat="false" ht="15" hidden="false" customHeight="false" outlineLevel="0" collapsed="false">
      <c r="A129" s="8" t="n">
        <v>125</v>
      </c>
      <c r="B129" s="13"/>
      <c r="C129" s="25"/>
      <c r="D129" s="26" t="str">
        <f aca="false">IF($C129="","",IFERROR(IF(INDEX(Bolalar!$B$5:$B$1804,MATCH($C129,Bolalar!$I$5:$I$1804,0))="","",INDEX(Bolalar!$B$5:$B$1804,MATCH($C129,Bolalar!$I$5:$I$1804,0))),""))</f>
        <v/>
      </c>
      <c r="E129" s="15" t="str">
        <f aca="false">IF($C129="","",IFERROR(IF(INDEX(Bolalar!$C$5:$C$1804,MATCH($C129,Bolalar!$I$5:$I$1804,0))="","",INDEX(Bolalar!$C$5:$C$1804,MATCH($C129,Bolalar!$I$5:$I$1804,0))),""))</f>
        <v/>
      </c>
      <c r="F129" s="24"/>
      <c r="G129" s="14" t="str">
        <f aca="false">IF(OR($E129="",$B129=""),"",INT(($B129-$E129)/365.25))</f>
        <v/>
      </c>
      <c r="H129" s="25"/>
      <c r="I129" s="12"/>
      <c r="J129" s="28" t="n">
        <f aca="false">IF(AND($C129&lt;&gt;"",$B129&gt;=Boshqaruv!$C$9,$B129&lt;=Boshqaruv!$C$10),IF(COUNTIFS($C$4:$C128,$C129,$B$4:$B128,"&gt;="&amp;Boshqaruv!$C$9,$B$4:$B128,"&lt;="&amp;Boshqaruv!$C$10)=0,1,0),0)</f>
        <v>0</v>
      </c>
    </row>
    <row r="130" customFormat="false" ht="15" hidden="false" customHeight="false" outlineLevel="0" collapsed="false">
      <c r="A130" s="8" t="n">
        <v>126</v>
      </c>
      <c r="B130" s="13"/>
      <c r="C130" s="25"/>
      <c r="D130" s="26" t="str">
        <f aca="false">IF($C130="","",IFERROR(IF(INDEX(Bolalar!$B$5:$B$1804,MATCH($C130,Bolalar!$I$5:$I$1804,0))="","",INDEX(Bolalar!$B$5:$B$1804,MATCH($C130,Bolalar!$I$5:$I$1804,0))),""))</f>
        <v/>
      </c>
      <c r="E130" s="15" t="str">
        <f aca="false">IF($C130="","",IFERROR(IF(INDEX(Bolalar!$C$5:$C$1804,MATCH($C130,Bolalar!$I$5:$I$1804,0))="","",INDEX(Bolalar!$C$5:$C$1804,MATCH($C130,Bolalar!$I$5:$I$1804,0))),""))</f>
        <v/>
      </c>
      <c r="F130" s="24"/>
      <c r="G130" s="14" t="str">
        <f aca="false">IF(OR($E130="",$B130=""),"",INT(($B130-$E130)/365.25))</f>
        <v/>
      </c>
      <c r="H130" s="25"/>
      <c r="I130" s="12"/>
      <c r="J130" s="28" t="n">
        <f aca="false">IF(AND($C130&lt;&gt;"",$B130&gt;=Boshqaruv!$C$9,$B130&lt;=Boshqaruv!$C$10),IF(COUNTIFS($C$4:$C129,$C130,$B$4:$B129,"&gt;="&amp;Boshqaruv!$C$9,$B$4:$B129,"&lt;="&amp;Boshqaruv!$C$10)=0,1,0),0)</f>
        <v>0</v>
      </c>
    </row>
    <row r="131" customFormat="false" ht="15" hidden="false" customHeight="false" outlineLevel="0" collapsed="false">
      <c r="A131" s="8" t="n">
        <v>127</v>
      </c>
      <c r="B131" s="13"/>
      <c r="C131" s="25"/>
      <c r="D131" s="26" t="str">
        <f aca="false">IF($C131="","",IFERROR(IF(INDEX(Bolalar!$B$5:$B$1804,MATCH($C131,Bolalar!$I$5:$I$1804,0))="","",INDEX(Bolalar!$B$5:$B$1804,MATCH($C131,Bolalar!$I$5:$I$1804,0))),""))</f>
        <v/>
      </c>
      <c r="E131" s="15" t="str">
        <f aca="false">IF($C131="","",IFERROR(IF(INDEX(Bolalar!$C$5:$C$1804,MATCH($C131,Bolalar!$I$5:$I$1804,0))="","",INDEX(Bolalar!$C$5:$C$1804,MATCH($C131,Bolalar!$I$5:$I$1804,0))),""))</f>
        <v/>
      </c>
      <c r="F131" s="24"/>
      <c r="G131" s="14" t="str">
        <f aca="false">IF(OR($E131="",$B131=""),"",INT(($B131-$E131)/365.25))</f>
        <v/>
      </c>
      <c r="H131" s="25"/>
      <c r="I131" s="12"/>
      <c r="J131" s="28" t="n">
        <f aca="false">IF(AND($C131&lt;&gt;"",$B131&gt;=Boshqaruv!$C$9,$B131&lt;=Boshqaruv!$C$10),IF(COUNTIFS($C$4:$C130,$C131,$B$4:$B130,"&gt;="&amp;Boshqaruv!$C$9,$B$4:$B130,"&lt;="&amp;Boshqaruv!$C$10)=0,1,0),0)</f>
        <v>0</v>
      </c>
    </row>
    <row r="132" customFormat="false" ht="15" hidden="false" customHeight="false" outlineLevel="0" collapsed="false">
      <c r="A132" s="8" t="n">
        <v>128</v>
      </c>
      <c r="B132" s="13"/>
      <c r="C132" s="25"/>
      <c r="D132" s="26" t="str">
        <f aca="false">IF($C132="","",IFERROR(IF(INDEX(Bolalar!$B$5:$B$1804,MATCH($C132,Bolalar!$I$5:$I$1804,0))="","",INDEX(Bolalar!$B$5:$B$1804,MATCH($C132,Bolalar!$I$5:$I$1804,0))),""))</f>
        <v/>
      </c>
      <c r="E132" s="15" t="str">
        <f aca="false">IF($C132="","",IFERROR(IF(INDEX(Bolalar!$C$5:$C$1804,MATCH($C132,Bolalar!$I$5:$I$1804,0))="","",INDEX(Bolalar!$C$5:$C$1804,MATCH($C132,Bolalar!$I$5:$I$1804,0))),""))</f>
        <v/>
      </c>
      <c r="F132" s="24"/>
      <c r="G132" s="14" t="str">
        <f aca="false">IF(OR($E132="",$B132=""),"",INT(($B132-$E132)/365.25))</f>
        <v/>
      </c>
      <c r="H132" s="25"/>
      <c r="I132" s="12"/>
      <c r="J132" s="28" t="n">
        <f aca="false">IF(AND($C132&lt;&gt;"",$B132&gt;=Boshqaruv!$C$9,$B132&lt;=Boshqaruv!$C$10),IF(COUNTIFS($C$4:$C131,$C132,$B$4:$B131,"&gt;="&amp;Boshqaruv!$C$9,$B$4:$B131,"&lt;="&amp;Boshqaruv!$C$10)=0,1,0),0)</f>
        <v>0</v>
      </c>
    </row>
    <row r="133" customFormat="false" ht="15" hidden="false" customHeight="false" outlineLevel="0" collapsed="false">
      <c r="A133" s="8" t="n">
        <v>129</v>
      </c>
      <c r="B133" s="13"/>
      <c r="C133" s="25"/>
      <c r="D133" s="26" t="str">
        <f aca="false">IF($C133="","",IFERROR(IF(INDEX(Bolalar!$B$5:$B$1804,MATCH($C133,Bolalar!$I$5:$I$1804,0))="","",INDEX(Bolalar!$B$5:$B$1804,MATCH($C133,Bolalar!$I$5:$I$1804,0))),""))</f>
        <v/>
      </c>
      <c r="E133" s="15" t="str">
        <f aca="false">IF($C133="","",IFERROR(IF(INDEX(Bolalar!$C$5:$C$1804,MATCH($C133,Bolalar!$I$5:$I$1804,0))="","",INDEX(Bolalar!$C$5:$C$1804,MATCH($C133,Bolalar!$I$5:$I$1804,0))),""))</f>
        <v/>
      </c>
      <c r="F133" s="24"/>
      <c r="G133" s="14" t="str">
        <f aca="false">IF(OR($E133="",$B133=""),"",INT(($B133-$E133)/365.25))</f>
        <v/>
      </c>
      <c r="H133" s="25"/>
      <c r="I133" s="12"/>
      <c r="J133" s="28" t="n">
        <f aca="false">IF(AND($C133&lt;&gt;"",$B133&gt;=Boshqaruv!$C$9,$B133&lt;=Boshqaruv!$C$10),IF(COUNTIFS($C$4:$C132,$C133,$B$4:$B132,"&gt;="&amp;Boshqaruv!$C$9,$B$4:$B132,"&lt;="&amp;Boshqaruv!$C$10)=0,1,0),0)</f>
        <v>0</v>
      </c>
    </row>
    <row r="134" customFormat="false" ht="15" hidden="false" customHeight="false" outlineLevel="0" collapsed="false">
      <c r="A134" s="8" t="n">
        <v>130</v>
      </c>
      <c r="B134" s="13"/>
      <c r="C134" s="25"/>
      <c r="D134" s="26" t="str">
        <f aca="false">IF($C134="","",IFERROR(IF(INDEX(Bolalar!$B$5:$B$1804,MATCH($C134,Bolalar!$I$5:$I$1804,0))="","",INDEX(Bolalar!$B$5:$B$1804,MATCH($C134,Bolalar!$I$5:$I$1804,0))),""))</f>
        <v/>
      </c>
      <c r="E134" s="15" t="str">
        <f aca="false">IF($C134="","",IFERROR(IF(INDEX(Bolalar!$C$5:$C$1804,MATCH($C134,Bolalar!$I$5:$I$1804,0))="","",INDEX(Bolalar!$C$5:$C$1804,MATCH($C134,Bolalar!$I$5:$I$1804,0))),""))</f>
        <v/>
      </c>
      <c r="F134" s="24"/>
      <c r="G134" s="14" t="str">
        <f aca="false">IF(OR($E134="",$B134=""),"",INT(($B134-$E134)/365.25))</f>
        <v/>
      </c>
      <c r="H134" s="25"/>
      <c r="I134" s="12"/>
      <c r="J134" s="28" t="n">
        <f aca="false">IF(AND($C134&lt;&gt;"",$B134&gt;=Boshqaruv!$C$9,$B134&lt;=Boshqaruv!$C$10),IF(COUNTIFS($C$4:$C133,$C134,$B$4:$B133,"&gt;="&amp;Boshqaruv!$C$9,$B$4:$B133,"&lt;="&amp;Boshqaruv!$C$10)=0,1,0),0)</f>
        <v>0</v>
      </c>
    </row>
    <row r="135" customFormat="false" ht="15" hidden="false" customHeight="false" outlineLevel="0" collapsed="false">
      <c r="A135" s="8" t="n">
        <v>131</v>
      </c>
      <c r="B135" s="13"/>
      <c r="C135" s="25"/>
      <c r="D135" s="26" t="str">
        <f aca="false">IF($C135="","",IFERROR(IF(INDEX(Bolalar!$B$5:$B$1804,MATCH($C135,Bolalar!$I$5:$I$1804,0))="","",INDEX(Bolalar!$B$5:$B$1804,MATCH($C135,Bolalar!$I$5:$I$1804,0))),""))</f>
        <v/>
      </c>
      <c r="E135" s="15" t="str">
        <f aca="false">IF($C135="","",IFERROR(IF(INDEX(Bolalar!$C$5:$C$1804,MATCH($C135,Bolalar!$I$5:$I$1804,0))="","",INDEX(Bolalar!$C$5:$C$1804,MATCH($C135,Bolalar!$I$5:$I$1804,0))),""))</f>
        <v/>
      </c>
      <c r="F135" s="24"/>
      <c r="G135" s="14" t="str">
        <f aca="false">IF(OR($E135="",$B135=""),"",INT(($B135-$E135)/365.25))</f>
        <v/>
      </c>
      <c r="H135" s="25"/>
      <c r="I135" s="12"/>
      <c r="J135" s="28" t="n">
        <f aca="false">IF(AND($C135&lt;&gt;"",$B135&gt;=Boshqaruv!$C$9,$B135&lt;=Boshqaruv!$C$10),IF(COUNTIFS($C$4:$C134,$C135,$B$4:$B134,"&gt;="&amp;Boshqaruv!$C$9,$B$4:$B134,"&lt;="&amp;Boshqaruv!$C$10)=0,1,0),0)</f>
        <v>0</v>
      </c>
    </row>
    <row r="136" customFormat="false" ht="15" hidden="false" customHeight="false" outlineLevel="0" collapsed="false">
      <c r="A136" s="8" t="n">
        <v>132</v>
      </c>
      <c r="B136" s="13"/>
      <c r="C136" s="25"/>
      <c r="D136" s="26" t="str">
        <f aca="false">IF($C136="","",IFERROR(IF(INDEX(Bolalar!$B$5:$B$1804,MATCH($C136,Bolalar!$I$5:$I$1804,0))="","",INDEX(Bolalar!$B$5:$B$1804,MATCH($C136,Bolalar!$I$5:$I$1804,0))),""))</f>
        <v/>
      </c>
      <c r="E136" s="15" t="str">
        <f aca="false">IF($C136="","",IFERROR(IF(INDEX(Bolalar!$C$5:$C$1804,MATCH($C136,Bolalar!$I$5:$I$1804,0))="","",INDEX(Bolalar!$C$5:$C$1804,MATCH($C136,Bolalar!$I$5:$I$1804,0))),""))</f>
        <v/>
      </c>
      <c r="F136" s="24"/>
      <c r="G136" s="14" t="str">
        <f aca="false">IF(OR($E136="",$B136=""),"",INT(($B136-$E136)/365.25))</f>
        <v/>
      </c>
      <c r="H136" s="25"/>
      <c r="I136" s="12"/>
      <c r="J136" s="28" t="n">
        <f aca="false">IF(AND($C136&lt;&gt;"",$B136&gt;=Boshqaruv!$C$9,$B136&lt;=Boshqaruv!$C$10),IF(COUNTIFS($C$4:$C135,$C136,$B$4:$B135,"&gt;="&amp;Boshqaruv!$C$9,$B$4:$B135,"&lt;="&amp;Boshqaruv!$C$10)=0,1,0),0)</f>
        <v>0</v>
      </c>
    </row>
    <row r="137" customFormat="false" ht="15" hidden="false" customHeight="false" outlineLevel="0" collapsed="false">
      <c r="A137" s="8" t="n">
        <v>133</v>
      </c>
      <c r="B137" s="13"/>
      <c r="C137" s="25"/>
      <c r="D137" s="26" t="str">
        <f aca="false">IF($C137="","",IFERROR(IF(INDEX(Bolalar!$B$5:$B$1804,MATCH($C137,Bolalar!$I$5:$I$1804,0))="","",INDEX(Bolalar!$B$5:$B$1804,MATCH($C137,Bolalar!$I$5:$I$1804,0))),""))</f>
        <v/>
      </c>
      <c r="E137" s="15" t="str">
        <f aca="false">IF($C137="","",IFERROR(IF(INDEX(Bolalar!$C$5:$C$1804,MATCH($C137,Bolalar!$I$5:$I$1804,0))="","",INDEX(Bolalar!$C$5:$C$1804,MATCH($C137,Bolalar!$I$5:$I$1804,0))),""))</f>
        <v/>
      </c>
      <c r="F137" s="24"/>
      <c r="G137" s="14" t="str">
        <f aca="false">IF(OR($E137="",$B137=""),"",INT(($B137-$E137)/365.25))</f>
        <v/>
      </c>
      <c r="H137" s="25"/>
      <c r="I137" s="12"/>
      <c r="J137" s="28" t="n">
        <f aca="false">IF(AND($C137&lt;&gt;"",$B137&gt;=Boshqaruv!$C$9,$B137&lt;=Boshqaruv!$C$10),IF(COUNTIFS($C$4:$C136,$C137,$B$4:$B136,"&gt;="&amp;Boshqaruv!$C$9,$B$4:$B136,"&lt;="&amp;Boshqaruv!$C$10)=0,1,0),0)</f>
        <v>0</v>
      </c>
    </row>
    <row r="138" customFormat="false" ht="15" hidden="false" customHeight="false" outlineLevel="0" collapsed="false">
      <c r="A138" s="8" t="n">
        <v>134</v>
      </c>
      <c r="B138" s="13"/>
      <c r="C138" s="25"/>
      <c r="D138" s="26" t="str">
        <f aca="false">IF($C138="","",IFERROR(IF(INDEX(Bolalar!$B$5:$B$1804,MATCH($C138,Bolalar!$I$5:$I$1804,0))="","",INDEX(Bolalar!$B$5:$B$1804,MATCH($C138,Bolalar!$I$5:$I$1804,0))),""))</f>
        <v/>
      </c>
      <c r="E138" s="15" t="str">
        <f aca="false">IF($C138="","",IFERROR(IF(INDEX(Bolalar!$C$5:$C$1804,MATCH($C138,Bolalar!$I$5:$I$1804,0))="","",INDEX(Bolalar!$C$5:$C$1804,MATCH($C138,Bolalar!$I$5:$I$1804,0))),""))</f>
        <v/>
      </c>
      <c r="F138" s="24"/>
      <c r="G138" s="14" t="str">
        <f aca="false">IF(OR($E138="",$B138=""),"",INT(($B138-$E138)/365.25))</f>
        <v/>
      </c>
      <c r="H138" s="25"/>
      <c r="I138" s="12"/>
      <c r="J138" s="28" t="n">
        <f aca="false">IF(AND($C138&lt;&gt;"",$B138&gt;=Boshqaruv!$C$9,$B138&lt;=Boshqaruv!$C$10),IF(COUNTIFS($C$4:$C137,$C138,$B$4:$B137,"&gt;="&amp;Boshqaruv!$C$9,$B$4:$B137,"&lt;="&amp;Boshqaruv!$C$10)=0,1,0),0)</f>
        <v>0</v>
      </c>
    </row>
    <row r="139" customFormat="false" ht="15" hidden="false" customHeight="false" outlineLevel="0" collapsed="false">
      <c r="A139" s="8" t="n">
        <v>135</v>
      </c>
      <c r="B139" s="13"/>
      <c r="C139" s="25"/>
      <c r="D139" s="26" t="str">
        <f aca="false">IF($C139="","",IFERROR(IF(INDEX(Bolalar!$B$5:$B$1804,MATCH($C139,Bolalar!$I$5:$I$1804,0))="","",INDEX(Bolalar!$B$5:$B$1804,MATCH($C139,Bolalar!$I$5:$I$1804,0))),""))</f>
        <v/>
      </c>
      <c r="E139" s="15" t="str">
        <f aca="false">IF($C139="","",IFERROR(IF(INDEX(Bolalar!$C$5:$C$1804,MATCH($C139,Bolalar!$I$5:$I$1804,0))="","",INDEX(Bolalar!$C$5:$C$1804,MATCH($C139,Bolalar!$I$5:$I$1804,0))),""))</f>
        <v/>
      </c>
      <c r="F139" s="24"/>
      <c r="G139" s="14" t="str">
        <f aca="false">IF(OR($E139="",$B139=""),"",INT(($B139-$E139)/365.25))</f>
        <v/>
      </c>
      <c r="H139" s="25"/>
      <c r="I139" s="12"/>
      <c r="J139" s="28" t="n">
        <f aca="false">IF(AND($C139&lt;&gt;"",$B139&gt;=Boshqaruv!$C$9,$B139&lt;=Boshqaruv!$C$10),IF(COUNTIFS($C$4:$C138,$C139,$B$4:$B138,"&gt;="&amp;Boshqaruv!$C$9,$B$4:$B138,"&lt;="&amp;Boshqaruv!$C$10)=0,1,0),0)</f>
        <v>0</v>
      </c>
    </row>
    <row r="140" customFormat="false" ht="15" hidden="false" customHeight="false" outlineLevel="0" collapsed="false">
      <c r="A140" s="8" t="n">
        <v>136</v>
      </c>
      <c r="B140" s="13"/>
      <c r="C140" s="25"/>
      <c r="D140" s="26" t="str">
        <f aca="false">IF($C140="","",IFERROR(IF(INDEX(Bolalar!$B$5:$B$1804,MATCH($C140,Bolalar!$I$5:$I$1804,0))="","",INDEX(Bolalar!$B$5:$B$1804,MATCH($C140,Bolalar!$I$5:$I$1804,0))),""))</f>
        <v/>
      </c>
      <c r="E140" s="15" t="str">
        <f aca="false">IF($C140="","",IFERROR(IF(INDEX(Bolalar!$C$5:$C$1804,MATCH($C140,Bolalar!$I$5:$I$1804,0))="","",INDEX(Bolalar!$C$5:$C$1804,MATCH($C140,Bolalar!$I$5:$I$1804,0))),""))</f>
        <v/>
      </c>
      <c r="F140" s="24"/>
      <c r="G140" s="14" t="str">
        <f aca="false">IF(OR($E140="",$B140=""),"",INT(($B140-$E140)/365.25))</f>
        <v/>
      </c>
      <c r="H140" s="25"/>
      <c r="I140" s="12"/>
      <c r="J140" s="28" t="n">
        <f aca="false">IF(AND($C140&lt;&gt;"",$B140&gt;=Boshqaruv!$C$9,$B140&lt;=Boshqaruv!$C$10),IF(COUNTIFS($C$4:$C139,$C140,$B$4:$B139,"&gt;="&amp;Boshqaruv!$C$9,$B$4:$B139,"&lt;="&amp;Boshqaruv!$C$10)=0,1,0),0)</f>
        <v>0</v>
      </c>
    </row>
    <row r="141" customFormat="false" ht="15" hidden="false" customHeight="false" outlineLevel="0" collapsed="false">
      <c r="A141" s="8" t="n">
        <v>137</v>
      </c>
      <c r="B141" s="13"/>
      <c r="C141" s="25"/>
      <c r="D141" s="26" t="str">
        <f aca="false">IF($C141="","",IFERROR(IF(INDEX(Bolalar!$B$5:$B$1804,MATCH($C141,Bolalar!$I$5:$I$1804,0))="","",INDEX(Bolalar!$B$5:$B$1804,MATCH($C141,Bolalar!$I$5:$I$1804,0))),""))</f>
        <v/>
      </c>
      <c r="E141" s="15" t="str">
        <f aca="false">IF($C141="","",IFERROR(IF(INDEX(Bolalar!$C$5:$C$1804,MATCH($C141,Bolalar!$I$5:$I$1804,0))="","",INDEX(Bolalar!$C$5:$C$1804,MATCH($C141,Bolalar!$I$5:$I$1804,0))),""))</f>
        <v/>
      </c>
      <c r="F141" s="24"/>
      <c r="G141" s="14" t="str">
        <f aca="false">IF(OR($E141="",$B141=""),"",INT(($B141-$E141)/365.25))</f>
        <v/>
      </c>
      <c r="H141" s="25"/>
      <c r="I141" s="12"/>
      <c r="J141" s="28" t="n">
        <f aca="false">IF(AND($C141&lt;&gt;"",$B141&gt;=Boshqaruv!$C$9,$B141&lt;=Boshqaruv!$C$10),IF(COUNTIFS($C$4:$C140,$C141,$B$4:$B140,"&gt;="&amp;Boshqaruv!$C$9,$B$4:$B140,"&lt;="&amp;Boshqaruv!$C$10)=0,1,0),0)</f>
        <v>0</v>
      </c>
    </row>
    <row r="142" customFormat="false" ht="15" hidden="false" customHeight="false" outlineLevel="0" collapsed="false">
      <c r="A142" s="8" t="n">
        <v>138</v>
      </c>
      <c r="B142" s="13"/>
      <c r="C142" s="25"/>
      <c r="D142" s="26" t="str">
        <f aca="false">IF($C142="","",IFERROR(IF(INDEX(Bolalar!$B$5:$B$1804,MATCH($C142,Bolalar!$I$5:$I$1804,0))="","",INDEX(Bolalar!$B$5:$B$1804,MATCH($C142,Bolalar!$I$5:$I$1804,0))),""))</f>
        <v/>
      </c>
      <c r="E142" s="15" t="str">
        <f aca="false">IF($C142="","",IFERROR(IF(INDEX(Bolalar!$C$5:$C$1804,MATCH($C142,Bolalar!$I$5:$I$1804,0))="","",INDEX(Bolalar!$C$5:$C$1804,MATCH($C142,Bolalar!$I$5:$I$1804,0))),""))</f>
        <v/>
      </c>
      <c r="F142" s="24"/>
      <c r="G142" s="14" t="str">
        <f aca="false">IF(OR($E142="",$B142=""),"",INT(($B142-$E142)/365.25))</f>
        <v/>
      </c>
      <c r="H142" s="25"/>
      <c r="I142" s="12"/>
      <c r="J142" s="28" t="n">
        <f aca="false">IF(AND($C142&lt;&gt;"",$B142&gt;=Boshqaruv!$C$9,$B142&lt;=Boshqaruv!$C$10),IF(COUNTIFS($C$4:$C141,$C142,$B$4:$B141,"&gt;="&amp;Boshqaruv!$C$9,$B$4:$B141,"&lt;="&amp;Boshqaruv!$C$10)=0,1,0),0)</f>
        <v>0</v>
      </c>
    </row>
    <row r="143" customFormat="false" ht="15" hidden="false" customHeight="false" outlineLevel="0" collapsed="false">
      <c r="A143" s="8" t="n">
        <v>139</v>
      </c>
      <c r="B143" s="13"/>
      <c r="C143" s="25"/>
      <c r="D143" s="26" t="str">
        <f aca="false">IF($C143="","",IFERROR(IF(INDEX(Bolalar!$B$5:$B$1804,MATCH($C143,Bolalar!$I$5:$I$1804,0))="","",INDEX(Bolalar!$B$5:$B$1804,MATCH($C143,Bolalar!$I$5:$I$1804,0))),""))</f>
        <v/>
      </c>
      <c r="E143" s="15" t="str">
        <f aca="false">IF($C143="","",IFERROR(IF(INDEX(Bolalar!$C$5:$C$1804,MATCH($C143,Bolalar!$I$5:$I$1804,0))="","",INDEX(Bolalar!$C$5:$C$1804,MATCH($C143,Bolalar!$I$5:$I$1804,0))),""))</f>
        <v/>
      </c>
      <c r="F143" s="24"/>
      <c r="G143" s="14" t="str">
        <f aca="false">IF(OR($E143="",$B143=""),"",INT(($B143-$E143)/365.25))</f>
        <v/>
      </c>
      <c r="H143" s="25"/>
      <c r="I143" s="12"/>
      <c r="J143" s="28" t="n">
        <f aca="false">IF(AND($C143&lt;&gt;"",$B143&gt;=Boshqaruv!$C$9,$B143&lt;=Boshqaruv!$C$10),IF(COUNTIFS($C$4:$C142,$C143,$B$4:$B142,"&gt;="&amp;Boshqaruv!$C$9,$B$4:$B142,"&lt;="&amp;Boshqaruv!$C$10)=0,1,0),0)</f>
        <v>0</v>
      </c>
    </row>
    <row r="144" customFormat="false" ht="15" hidden="false" customHeight="false" outlineLevel="0" collapsed="false">
      <c r="A144" s="8" t="n">
        <v>140</v>
      </c>
      <c r="B144" s="13"/>
      <c r="C144" s="25"/>
      <c r="D144" s="26" t="str">
        <f aca="false">IF($C144="","",IFERROR(IF(INDEX(Bolalar!$B$5:$B$1804,MATCH($C144,Bolalar!$I$5:$I$1804,0))="","",INDEX(Bolalar!$B$5:$B$1804,MATCH($C144,Bolalar!$I$5:$I$1804,0))),""))</f>
        <v/>
      </c>
      <c r="E144" s="15" t="str">
        <f aca="false">IF($C144="","",IFERROR(IF(INDEX(Bolalar!$C$5:$C$1804,MATCH($C144,Bolalar!$I$5:$I$1804,0))="","",INDEX(Bolalar!$C$5:$C$1804,MATCH($C144,Bolalar!$I$5:$I$1804,0))),""))</f>
        <v/>
      </c>
      <c r="F144" s="24"/>
      <c r="G144" s="14" t="str">
        <f aca="false">IF(OR($E144="",$B144=""),"",INT(($B144-$E144)/365.25))</f>
        <v/>
      </c>
      <c r="H144" s="25"/>
      <c r="I144" s="12"/>
      <c r="J144" s="28" t="n">
        <f aca="false">IF(AND($C144&lt;&gt;"",$B144&gt;=Boshqaruv!$C$9,$B144&lt;=Boshqaruv!$C$10),IF(COUNTIFS($C$4:$C143,$C144,$B$4:$B143,"&gt;="&amp;Boshqaruv!$C$9,$B$4:$B143,"&lt;="&amp;Boshqaruv!$C$10)=0,1,0),0)</f>
        <v>0</v>
      </c>
    </row>
    <row r="145" customFormat="false" ht="15" hidden="false" customHeight="false" outlineLevel="0" collapsed="false">
      <c r="A145" s="8" t="n">
        <v>141</v>
      </c>
      <c r="B145" s="13"/>
      <c r="C145" s="25"/>
      <c r="D145" s="26" t="str">
        <f aca="false">IF($C145="","",IFERROR(IF(INDEX(Bolalar!$B$5:$B$1804,MATCH($C145,Bolalar!$I$5:$I$1804,0))="","",INDEX(Bolalar!$B$5:$B$1804,MATCH($C145,Bolalar!$I$5:$I$1804,0))),""))</f>
        <v/>
      </c>
      <c r="E145" s="15" t="str">
        <f aca="false">IF($C145="","",IFERROR(IF(INDEX(Bolalar!$C$5:$C$1804,MATCH($C145,Bolalar!$I$5:$I$1804,0))="","",INDEX(Bolalar!$C$5:$C$1804,MATCH($C145,Bolalar!$I$5:$I$1804,0))),""))</f>
        <v/>
      </c>
      <c r="F145" s="24"/>
      <c r="G145" s="14" t="str">
        <f aca="false">IF(OR($E145="",$B145=""),"",INT(($B145-$E145)/365.25))</f>
        <v/>
      </c>
      <c r="H145" s="25"/>
      <c r="I145" s="12"/>
      <c r="J145" s="28" t="n">
        <f aca="false">IF(AND($C145&lt;&gt;"",$B145&gt;=Boshqaruv!$C$9,$B145&lt;=Boshqaruv!$C$10),IF(COUNTIFS($C$4:$C144,$C145,$B$4:$B144,"&gt;="&amp;Boshqaruv!$C$9,$B$4:$B144,"&lt;="&amp;Boshqaruv!$C$10)=0,1,0),0)</f>
        <v>0</v>
      </c>
    </row>
    <row r="146" customFormat="false" ht="15" hidden="false" customHeight="false" outlineLevel="0" collapsed="false">
      <c r="A146" s="8" t="n">
        <v>142</v>
      </c>
      <c r="B146" s="13"/>
      <c r="C146" s="25"/>
      <c r="D146" s="26" t="str">
        <f aca="false">IF($C146="","",IFERROR(IF(INDEX(Bolalar!$B$5:$B$1804,MATCH($C146,Bolalar!$I$5:$I$1804,0))="","",INDEX(Bolalar!$B$5:$B$1804,MATCH($C146,Bolalar!$I$5:$I$1804,0))),""))</f>
        <v/>
      </c>
      <c r="E146" s="15" t="str">
        <f aca="false">IF($C146="","",IFERROR(IF(INDEX(Bolalar!$C$5:$C$1804,MATCH($C146,Bolalar!$I$5:$I$1804,0))="","",INDEX(Bolalar!$C$5:$C$1804,MATCH($C146,Bolalar!$I$5:$I$1804,0))),""))</f>
        <v/>
      </c>
      <c r="F146" s="24"/>
      <c r="G146" s="14" t="str">
        <f aca="false">IF(OR($E146="",$B146=""),"",INT(($B146-$E146)/365.25))</f>
        <v/>
      </c>
      <c r="H146" s="25"/>
      <c r="I146" s="12"/>
      <c r="J146" s="28" t="n">
        <f aca="false">IF(AND($C146&lt;&gt;"",$B146&gt;=Boshqaruv!$C$9,$B146&lt;=Boshqaruv!$C$10),IF(COUNTIFS($C$4:$C145,$C146,$B$4:$B145,"&gt;="&amp;Boshqaruv!$C$9,$B$4:$B145,"&lt;="&amp;Boshqaruv!$C$10)=0,1,0),0)</f>
        <v>0</v>
      </c>
    </row>
    <row r="147" customFormat="false" ht="15" hidden="false" customHeight="false" outlineLevel="0" collapsed="false">
      <c r="A147" s="8" t="n">
        <v>143</v>
      </c>
      <c r="B147" s="13"/>
      <c r="C147" s="25"/>
      <c r="D147" s="26" t="str">
        <f aca="false">IF($C147="","",IFERROR(IF(INDEX(Bolalar!$B$5:$B$1804,MATCH($C147,Bolalar!$I$5:$I$1804,0))="","",INDEX(Bolalar!$B$5:$B$1804,MATCH($C147,Bolalar!$I$5:$I$1804,0))),""))</f>
        <v/>
      </c>
      <c r="E147" s="15" t="str">
        <f aca="false">IF($C147="","",IFERROR(IF(INDEX(Bolalar!$C$5:$C$1804,MATCH($C147,Bolalar!$I$5:$I$1804,0))="","",INDEX(Bolalar!$C$5:$C$1804,MATCH($C147,Bolalar!$I$5:$I$1804,0))),""))</f>
        <v/>
      </c>
      <c r="F147" s="24"/>
      <c r="G147" s="14" t="str">
        <f aca="false">IF(OR($E147="",$B147=""),"",INT(($B147-$E147)/365.25))</f>
        <v/>
      </c>
      <c r="H147" s="25"/>
      <c r="I147" s="12"/>
      <c r="J147" s="28" t="n">
        <f aca="false">IF(AND($C147&lt;&gt;"",$B147&gt;=Boshqaruv!$C$9,$B147&lt;=Boshqaruv!$C$10),IF(COUNTIFS($C$4:$C146,$C147,$B$4:$B146,"&gt;="&amp;Boshqaruv!$C$9,$B$4:$B146,"&lt;="&amp;Boshqaruv!$C$10)=0,1,0),0)</f>
        <v>0</v>
      </c>
    </row>
    <row r="148" customFormat="false" ht="15" hidden="false" customHeight="false" outlineLevel="0" collapsed="false">
      <c r="A148" s="8" t="n">
        <v>144</v>
      </c>
      <c r="B148" s="13"/>
      <c r="C148" s="25"/>
      <c r="D148" s="26" t="str">
        <f aca="false">IF($C148="","",IFERROR(IF(INDEX(Bolalar!$B$5:$B$1804,MATCH($C148,Bolalar!$I$5:$I$1804,0))="","",INDEX(Bolalar!$B$5:$B$1804,MATCH($C148,Bolalar!$I$5:$I$1804,0))),""))</f>
        <v/>
      </c>
      <c r="E148" s="15" t="str">
        <f aca="false">IF($C148="","",IFERROR(IF(INDEX(Bolalar!$C$5:$C$1804,MATCH($C148,Bolalar!$I$5:$I$1804,0))="","",INDEX(Bolalar!$C$5:$C$1804,MATCH($C148,Bolalar!$I$5:$I$1804,0))),""))</f>
        <v/>
      </c>
      <c r="F148" s="24"/>
      <c r="G148" s="14" t="str">
        <f aca="false">IF(OR($E148="",$B148=""),"",INT(($B148-$E148)/365.25))</f>
        <v/>
      </c>
      <c r="H148" s="25"/>
      <c r="I148" s="12"/>
      <c r="J148" s="28" t="n">
        <f aca="false">IF(AND($C148&lt;&gt;"",$B148&gt;=Boshqaruv!$C$9,$B148&lt;=Boshqaruv!$C$10),IF(COUNTIFS($C$4:$C147,$C148,$B$4:$B147,"&gt;="&amp;Boshqaruv!$C$9,$B$4:$B147,"&lt;="&amp;Boshqaruv!$C$10)=0,1,0),0)</f>
        <v>0</v>
      </c>
    </row>
    <row r="149" customFormat="false" ht="15" hidden="false" customHeight="false" outlineLevel="0" collapsed="false">
      <c r="A149" s="8" t="n">
        <v>145</v>
      </c>
      <c r="B149" s="13"/>
      <c r="C149" s="25"/>
      <c r="D149" s="26" t="str">
        <f aca="false">IF($C149="","",IFERROR(IF(INDEX(Bolalar!$B$5:$B$1804,MATCH($C149,Bolalar!$I$5:$I$1804,0))="","",INDEX(Bolalar!$B$5:$B$1804,MATCH($C149,Bolalar!$I$5:$I$1804,0))),""))</f>
        <v/>
      </c>
      <c r="E149" s="15" t="str">
        <f aca="false">IF($C149="","",IFERROR(IF(INDEX(Bolalar!$C$5:$C$1804,MATCH($C149,Bolalar!$I$5:$I$1804,0))="","",INDEX(Bolalar!$C$5:$C$1804,MATCH($C149,Bolalar!$I$5:$I$1804,0))),""))</f>
        <v/>
      </c>
      <c r="F149" s="24"/>
      <c r="G149" s="14" t="str">
        <f aca="false">IF(OR($E149="",$B149=""),"",INT(($B149-$E149)/365.25))</f>
        <v/>
      </c>
      <c r="H149" s="25"/>
      <c r="I149" s="12"/>
      <c r="J149" s="28" t="n">
        <f aca="false">IF(AND($C149&lt;&gt;"",$B149&gt;=Boshqaruv!$C$9,$B149&lt;=Boshqaruv!$C$10),IF(COUNTIFS($C$4:$C148,$C149,$B$4:$B148,"&gt;="&amp;Boshqaruv!$C$9,$B$4:$B148,"&lt;="&amp;Boshqaruv!$C$10)=0,1,0),0)</f>
        <v>0</v>
      </c>
    </row>
    <row r="150" customFormat="false" ht="15" hidden="false" customHeight="false" outlineLevel="0" collapsed="false">
      <c r="A150" s="8" t="n">
        <v>146</v>
      </c>
      <c r="B150" s="13"/>
      <c r="C150" s="25"/>
      <c r="D150" s="26" t="str">
        <f aca="false">IF($C150="","",IFERROR(IF(INDEX(Bolalar!$B$5:$B$1804,MATCH($C150,Bolalar!$I$5:$I$1804,0))="","",INDEX(Bolalar!$B$5:$B$1804,MATCH($C150,Bolalar!$I$5:$I$1804,0))),""))</f>
        <v/>
      </c>
      <c r="E150" s="15" t="str">
        <f aca="false">IF($C150="","",IFERROR(IF(INDEX(Bolalar!$C$5:$C$1804,MATCH($C150,Bolalar!$I$5:$I$1804,0))="","",INDEX(Bolalar!$C$5:$C$1804,MATCH($C150,Bolalar!$I$5:$I$1804,0))),""))</f>
        <v/>
      </c>
      <c r="F150" s="24"/>
      <c r="G150" s="14" t="str">
        <f aca="false">IF(OR($E150="",$B150=""),"",INT(($B150-$E150)/365.25))</f>
        <v/>
      </c>
      <c r="H150" s="25"/>
      <c r="I150" s="12"/>
      <c r="J150" s="28" t="n">
        <f aca="false">IF(AND($C150&lt;&gt;"",$B150&gt;=Boshqaruv!$C$9,$B150&lt;=Boshqaruv!$C$10),IF(COUNTIFS($C$4:$C149,$C150,$B$4:$B149,"&gt;="&amp;Boshqaruv!$C$9,$B$4:$B149,"&lt;="&amp;Boshqaruv!$C$10)=0,1,0),0)</f>
        <v>0</v>
      </c>
    </row>
    <row r="151" customFormat="false" ht="15" hidden="false" customHeight="false" outlineLevel="0" collapsed="false">
      <c r="A151" s="8" t="n">
        <v>147</v>
      </c>
      <c r="B151" s="13"/>
      <c r="C151" s="25"/>
      <c r="D151" s="26" t="str">
        <f aca="false">IF($C151="","",IFERROR(IF(INDEX(Bolalar!$B$5:$B$1804,MATCH($C151,Bolalar!$I$5:$I$1804,0))="","",INDEX(Bolalar!$B$5:$B$1804,MATCH($C151,Bolalar!$I$5:$I$1804,0))),""))</f>
        <v/>
      </c>
      <c r="E151" s="15" t="str">
        <f aca="false">IF($C151="","",IFERROR(IF(INDEX(Bolalar!$C$5:$C$1804,MATCH($C151,Bolalar!$I$5:$I$1804,0))="","",INDEX(Bolalar!$C$5:$C$1804,MATCH($C151,Bolalar!$I$5:$I$1804,0))),""))</f>
        <v/>
      </c>
      <c r="F151" s="24"/>
      <c r="G151" s="14" t="str">
        <f aca="false">IF(OR($E151="",$B151=""),"",INT(($B151-$E151)/365.25))</f>
        <v/>
      </c>
      <c r="H151" s="25"/>
      <c r="I151" s="12"/>
      <c r="J151" s="28" t="n">
        <f aca="false">IF(AND($C151&lt;&gt;"",$B151&gt;=Boshqaruv!$C$9,$B151&lt;=Boshqaruv!$C$10),IF(COUNTIFS($C$4:$C150,$C151,$B$4:$B150,"&gt;="&amp;Boshqaruv!$C$9,$B$4:$B150,"&lt;="&amp;Boshqaruv!$C$10)=0,1,0),0)</f>
        <v>0</v>
      </c>
    </row>
    <row r="152" customFormat="false" ht="15" hidden="false" customHeight="false" outlineLevel="0" collapsed="false">
      <c r="A152" s="8" t="n">
        <v>148</v>
      </c>
      <c r="B152" s="13"/>
      <c r="C152" s="25"/>
      <c r="D152" s="26" t="str">
        <f aca="false">IF($C152="","",IFERROR(IF(INDEX(Bolalar!$B$5:$B$1804,MATCH($C152,Bolalar!$I$5:$I$1804,0))="","",INDEX(Bolalar!$B$5:$B$1804,MATCH($C152,Bolalar!$I$5:$I$1804,0))),""))</f>
        <v/>
      </c>
      <c r="E152" s="15" t="str">
        <f aca="false">IF($C152="","",IFERROR(IF(INDEX(Bolalar!$C$5:$C$1804,MATCH($C152,Bolalar!$I$5:$I$1804,0))="","",INDEX(Bolalar!$C$5:$C$1804,MATCH($C152,Bolalar!$I$5:$I$1804,0))),""))</f>
        <v/>
      </c>
      <c r="F152" s="24"/>
      <c r="G152" s="14" t="str">
        <f aca="false">IF(OR($E152="",$B152=""),"",INT(($B152-$E152)/365.25))</f>
        <v/>
      </c>
      <c r="H152" s="25"/>
      <c r="I152" s="12"/>
      <c r="J152" s="28" t="n">
        <f aca="false">IF(AND($C152&lt;&gt;"",$B152&gt;=Boshqaruv!$C$9,$B152&lt;=Boshqaruv!$C$10),IF(COUNTIFS($C$4:$C151,$C152,$B$4:$B151,"&gt;="&amp;Boshqaruv!$C$9,$B$4:$B151,"&lt;="&amp;Boshqaruv!$C$10)=0,1,0),0)</f>
        <v>0</v>
      </c>
    </row>
    <row r="153" customFormat="false" ht="15" hidden="false" customHeight="false" outlineLevel="0" collapsed="false">
      <c r="A153" s="8" t="n">
        <v>149</v>
      </c>
      <c r="B153" s="13"/>
      <c r="C153" s="25"/>
      <c r="D153" s="26" t="str">
        <f aca="false">IF($C153="","",IFERROR(IF(INDEX(Bolalar!$B$5:$B$1804,MATCH($C153,Bolalar!$I$5:$I$1804,0))="","",INDEX(Bolalar!$B$5:$B$1804,MATCH($C153,Bolalar!$I$5:$I$1804,0))),""))</f>
        <v/>
      </c>
      <c r="E153" s="15" t="str">
        <f aca="false">IF($C153="","",IFERROR(IF(INDEX(Bolalar!$C$5:$C$1804,MATCH($C153,Bolalar!$I$5:$I$1804,0))="","",INDEX(Bolalar!$C$5:$C$1804,MATCH($C153,Bolalar!$I$5:$I$1804,0))),""))</f>
        <v/>
      </c>
      <c r="F153" s="24"/>
      <c r="G153" s="14" t="str">
        <f aca="false">IF(OR($E153="",$B153=""),"",INT(($B153-$E153)/365.25))</f>
        <v/>
      </c>
      <c r="H153" s="25"/>
      <c r="I153" s="12"/>
      <c r="J153" s="28" t="n">
        <f aca="false">IF(AND($C153&lt;&gt;"",$B153&gt;=Boshqaruv!$C$9,$B153&lt;=Boshqaruv!$C$10),IF(COUNTIFS($C$4:$C152,$C153,$B$4:$B152,"&gt;="&amp;Boshqaruv!$C$9,$B$4:$B152,"&lt;="&amp;Boshqaruv!$C$10)=0,1,0),0)</f>
        <v>0</v>
      </c>
    </row>
    <row r="154" customFormat="false" ht="15" hidden="false" customHeight="false" outlineLevel="0" collapsed="false">
      <c r="A154" s="8" t="n">
        <v>150</v>
      </c>
      <c r="B154" s="13"/>
      <c r="C154" s="25"/>
      <c r="D154" s="26" t="str">
        <f aca="false">IF($C154="","",IFERROR(IF(INDEX(Bolalar!$B$5:$B$1804,MATCH($C154,Bolalar!$I$5:$I$1804,0))="","",INDEX(Bolalar!$B$5:$B$1804,MATCH($C154,Bolalar!$I$5:$I$1804,0))),""))</f>
        <v/>
      </c>
      <c r="E154" s="15" t="str">
        <f aca="false">IF($C154="","",IFERROR(IF(INDEX(Bolalar!$C$5:$C$1804,MATCH($C154,Bolalar!$I$5:$I$1804,0))="","",INDEX(Bolalar!$C$5:$C$1804,MATCH($C154,Bolalar!$I$5:$I$1804,0))),""))</f>
        <v/>
      </c>
      <c r="F154" s="24"/>
      <c r="G154" s="14" t="str">
        <f aca="false">IF(OR($E154="",$B154=""),"",INT(($B154-$E154)/365.25))</f>
        <v/>
      </c>
      <c r="H154" s="25"/>
      <c r="I154" s="12"/>
      <c r="J154" s="28" t="n">
        <f aca="false">IF(AND($C154&lt;&gt;"",$B154&gt;=Boshqaruv!$C$9,$B154&lt;=Boshqaruv!$C$10),IF(COUNTIFS($C$4:$C153,$C154,$B$4:$B153,"&gt;="&amp;Boshqaruv!$C$9,$B$4:$B153,"&lt;="&amp;Boshqaruv!$C$10)=0,1,0),0)</f>
        <v>0</v>
      </c>
    </row>
    <row r="155" customFormat="false" ht="15" hidden="false" customHeight="false" outlineLevel="0" collapsed="false">
      <c r="A155" s="8" t="n">
        <v>151</v>
      </c>
      <c r="B155" s="13"/>
      <c r="C155" s="25"/>
      <c r="D155" s="26" t="str">
        <f aca="false">IF($C155="","",IFERROR(IF(INDEX(Bolalar!$B$5:$B$1804,MATCH($C155,Bolalar!$I$5:$I$1804,0))="","",INDEX(Bolalar!$B$5:$B$1804,MATCH($C155,Bolalar!$I$5:$I$1804,0))),""))</f>
        <v/>
      </c>
      <c r="E155" s="15" t="str">
        <f aca="false">IF($C155="","",IFERROR(IF(INDEX(Bolalar!$C$5:$C$1804,MATCH($C155,Bolalar!$I$5:$I$1804,0))="","",INDEX(Bolalar!$C$5:$C$1804,MATCH($C155,Bolalar!$I$5:$I$1804,0))),""))</f>
        <v/>
      </c>
      <c r="F155" s="24"/>
      <c r="G155" s="14" t="str">
        <f aca="false">IF(OR($E155="",$B155=""),"",INT(($B155-$E155)/365.25))</f>
        <v/>
      </c>
      <c r="H155" s="25"/>
      <c r="I155" s="12"/>
      <c r="J155" s="28" t="n">
        <f aca="false">IF(AND($C155&lt;&gt;"",$B155&gt;=Boshqaruv!$C$9,$B155&lt;=Boshqaruv!$C$10),IF(COUNTIFS($C$4:$C154,$C155,$B$4:$B154,"&gt;="&amp;Boshqaruv!$C$9,$B$4:$B154,"&lt;="&amp;Boshqaruv!$C$10)=0,1,0),0)</f>
        <v>0</v>
      </c>
    </row>
    <row r="156" customFormat="false" ht="15" hidden="false" customHeight="false" outlineLevel="0" collapsed="false">
      <c r="A156" s="8" t="n">
        <v>152</v>
      </c>
      <c r="B156" s="13"/>
      <c r="C156" s="25"/>
      <c r="D156" s="26" t="str">
        <f aca="false">IF($C156="","",IFERROR(IF(INDEX(Bolalar!$B$5:$B$1804,MATCH($C156,Bolalar!$I$5:$I$1804,0))="","",INDEX(Bolalar!$B$5:$B$1804,MATCH($C156,Bolalar!$I$5:$I$1804,0))),""))</f>
        <v/>
      </c>
      <c r="E156" s="15" t="str">
        <f aca="false">IF($C156="","",IFERROR(IF(INDEX(Bolalar!$C$5:$C$1804,MATCH($C156,Bolalar!$I$5:$I$1804,0))="","",INDEX(Bolalar!$C$5:$C$1804,MATCH($C156,Bolalar!$I$5:$I$1804,0))),""))</f>
        <v/>
      </c>
      <c r="F156" s="24"/>
      <c r="G156" s="14" t="str">
        <f aca="false">IF(OR($E156="",$B156=""),"",INT(($B156-$E156)/365.25))</f>
        <v/>
      </c>
      <c r="H156" s="25"/>
      <c r="I156" s="12"/>
      <c r="J156" s="28" t="n">
        <f aca="false">IF(AND($C156&lt;&gt;"",$B156&gt;=Boshqaruv!$C$9,$B156&lt;=Boshqaruv!$C$10),IF(COUNTIFS($C$4:$C155,$C156,$B$4:$B155,"&gt;="&amp;Boshqaruv!$C$9,$B$4:$B155,"&lt;="&amp;Boshqaruv!$C$10)=0,1,0),0)</f>
        <v>0</v>
      </c>
    </row>
    <row r="157" customFormat="false" ht="15" hidden="false" customHeight="false" outlineLevel="0" collapsed="false">
      <c r="A157" s="8" t="n">
        <v>153</v>
      </c>
      <c r="B157" s="13"/>
      <c r="C157" s="25"/>
      <c r="D157" s="26" t="str">
        <f aca="false">IF($C157="","",IFERROR(IF(INDEX(Bolalar!$B$5:$B$1804,MATCH($C157,Bolalar!$I$5:$I$1804,0))="","",INDEX(Bolalar!$B$5:$B$1804,MATCH($C157,Bolalar!$I$5:$I$1804,0))),""))</f>
        <v/>
      </c>
      <c r="E157" s="15" t="str">
        <f aca="false">IF($C157="","",IFERROR(IF(INDEX(Bolalar!$C$5:$C$1804,MATCH($C157,Bolalar!$I$5:$I$1804,0))="","",INDEX(Bolalar!$C$5:$C$1804,MATCH($C157,Bolalar!$I$5:$I$1804,0))),""))</f>
        <v/>
      </c>
      <c r="F157" s="24"/>
      <c r="G157" s="14" t="str">
        <f aca="false">IF(OR($E157="",$B157=""),"",INT(($B157-$E157)/365.25))</f>
        <v/>
      </c>
      <c r="H157" s="25"/>
      <c r="I157" s="12"/>
      <c r="J157" s="28" t="n">
        <f aca="false">IF(AND($C157&lt;&gt;"",$B157&gt;=Boshqaruv!$C$9,$B157&lt;=Boshqaruv!$C$10),IF(COUNTIFS($C$4:$C156,$C157,$B$4:$B156,"&gt;="&amp;Boshqaruv!$C$9,$B$4:$B156,"&lt;="&amp;Boshqaruv!$C$10)=0,1,0),0)</f>
        <v>0</v>
      </c>
    </row>
    <row r="158" customFormat="false" ht="15" hidden="false" customHeight="false" outlineLevel="0" collapsed="false">
      <c r="A158" s="8" t="n">
        <v>154</v>
      </c>
      <c r="B158" s="13"/>
      <c r="C158" s="25"/>
      <c r="D158" s="26" t="str">
        <f aca="false">IF($C158="","",IFERROR(IF(INDEX(Bolalar!$B$5:$B$1804,MATCH($C158,Bolalar!$I$5:$I$1804,0))="","",INDEX(Bolalar!$B$5:$B$1804,MATCH($C158,Bolalar!$I$5:$I$1804,0))),""))</f>
        <v/>
      </c>
      <c r="E158" s="15" t="str">
        <f aca="false">IF($C158="","",IFERROR(IF(INDEX(Bolalar!$C$5:$C$1804,MATCH($C158,Bolalar!$I$5:$I$1804,0))="","",INDEX(Bolalar!$C$5:$C$1804,MATCH($C158,Bolalar!$I$5:$I$1804,0))),""))</f>
        <v/>
      </c>
      <c r="F158" s="24"/>
      <c r="G158" s="14" t="str">
        <f aca="false">IF(OR($E158="",$B158=""),"",INT(($B158-$E158)/365.25))</f>
        <v/>
      </c>
      <c r="H158" s="25"/>
      <c r="I158" s="12"/>
      <c r="J158" s="28" t="n">
        <f aca="false">IF(AND($C158&lt;&gt;"",$B158&gt;=Boshqaruv!$C$9,$B158&lt;=Boshqaruv!$C$10),IF(COUNTIFS($C$4:$C157,$C158,$B$4:$B157,"&gt;="&amp;Boshqaruv!$C$9,$B$4:$B157,"&lt;="&amp;Boshqaruv!$C$10)=0,1,0),0)</f>
        <v>0</v>
      </c>
    </row>
    <row r="159" customFormat="false" ht="15" hidden="false" customHeight="false" outlineLevel="0" collapsed="false">
      <c r="A159" s="8" t="n">
        <v>155</v>
      </c>
      <c r="B159" s="13"/>
      <c r="C159" s="25"/>
      <c r="D159" s="26" t="str">
        <f aca="false">IF($C159="","",IFERROR(IF(INDEX(Bolalar!$B$5:$B$1804,MATCH($C159,Bolalar!$I$5:$I$1804,0))="","",INDEX(Bolalar!$B$5:$B$1804,MATCH($C159,Bolalar!$I$5:$I$1804,0))),""))</f>
        <v/>
      </c>
      <c r="E159" s="15" t="str">
        <f aca="false">IF($C159="","",IFERROR(IF(INDEX(Bolalar!$C$5:$C$1804,MATCH($C159,Bolalar!$I$5:$I$1804,0))="","",INDEX(Bolalar!$C$5:$C$1804,MATCH($C159,Bolalar!$I$5:$I$1804,0))),""))</f>
        <v/>
      </c>
      <c r="F159" s="24"/>
      <c r="G159" s="14" t="str">
        <f aca="false">IF(OR($E159="",$B159=""),"",INT(($B159-$E159)/365.25))</f>
        <v/>
      </c>
      <c r="H159" s="25"/>
      <c r="I159" s="12"/>
      <c r="J159" s="28" t="n">
        <f aca="false">IF(AND($C159&lt;&gt;"",$B159&gt;=Boshqaruv!$C$9,$B159&lt;=Boshqaruv!$C$10),IF(COUNTIFS($C$4:$C158,$C159,$B$4:$B158,"&gt;="&amp;Boshqaruv!$C$9,$B$4:$B158,"&lt;="&amp;Boshqaruv!$C$10)=0,1,0),0)</f>
        <v>0</v>
      </c>
    </row>
    <row r="160" customFormat="false" ht="15" hidden="false" customHeight="false" outlineLevel="0" collapsed="false">
      <c r="A160" s="8" t="n">
        <v>156</v>
      </c>
      <c r="B160" s="13"/>
      <c r="C160" s="25"/>
      <c r="D160" s="26" t="str">
        <f aca="false">IF($C160="","",IFERROR(IF(INDEX(Bolalar!$B$5:$B$1804,MATCH($C160,Bolalar!$I$5:$I$1804,0))="","",INDEX(Bolalar!$B$5:$B$1804,MATCH($C160,Bolalar!$I$5:$I$1804,0))),""))</f>
        <v/>
      </c>
      <c r="E160" s="15" t="str">
        <f aca="false">IF($C160="","",IFERROR(IF(INDEX(Bolalar!$C$5:$C$1804,MATCH($C160,Bolalar!$I$5:$I$1804,0))="","",INDEX(Bolalar!$C$5:$C$1804,MATCH($C160,Bolalar!$I$5:$I$1804,0))),""))</f>
        <v/>
      </c>
      <c r="F160" s="24"/>
      <c r="G160" s="14" t="str">
        <f aca="false">IF(OR($E160="",$B160=""),"",INT(($B160-$E160)/365.25))</f>
        <v/>
      </c>
      <c r="H160" s="25"/>
      <c r="I160" s="12"/>
      <c r="J160" s="28" t="n">
        <f aca="false">IF(AND($C160&lt;&gt;"",$B160&gt;=Boshqaruv!$C$9,$B160&lt;=Boshqaruv!$C$10),IF(COUNTIFS($C$4:$C159,$C160,$B$4:$B159,"&gt;="&amp;Boshqaruv!$C$9,$B$4:$B159,"&lt;="&amp;Boshqaruv!$C$10)=0,1,0),0)</f>
        <v>0</v>
      </c>
    </row>
    <row r="161" customFormat="false" ht="15" hidden="false" customHeight="false" outlineLevel="0" collapsed="false">
      <c r="A161" s="8" t="n">
        <v>157</v>
      </c>
      <c r="B161" s="13"/>
      <c r="C161" s="25"/>
      <c r="D161" s="26" t="str">
        <f aca="false">IF($C161="","",IFERROR(IF(INDEX(Bolalar!$B$5:$B$1804,MATCH($C161,Bolalar!$I$5:$I$1804,0))="","",INDEX(Bolalar!$B$5:$B$1804,MATCH($C161,Bolalar!$I$5:$I$1804,0))),""))</f>
        <v/>
      </c>
      <c r="E161" s="15" t="str">
        <f aca="false">IF($C161="","",IFERROR(IF(INDEX(Bolalar!$C$5:$C$1804,MATCH($C161,Bolalar!$I$5:$I$1804,0))="","",INDEX(Bolalar!$C$5:$C$1804,MATCH($C161,Bolalar!$I$5:$I$1804,0))),""))</f>
        <v/>
      </c>
      <c r="F161" s="24"/>
      <c r="G161" s="14" t="str">
        <f aca="false">IF(OR($E161="",$B161=""),"",INT(($B161-$E161)/365.25))</f>
        <v/>
      </c>
      <c r="H161" s="25"/>
      <c r="I161" s="12"/>
      <c r="J161" s="28" t="n">
        <f aca="false">IF(AND($C161&lt;&gt;"",$B161&gt;=Boshqaruv!$C$9,$B161&lt;=Boshqaruv!$C$10),IF(COUNTIFS($C$4:$C160,$C161,$B$4:$B160,"&gt;="&amp;Boshqaruv!$C$9,$B$4:$B160,"&lt;="&amp;Boshqaruv!$C$10)=0,1,0),0)</f>
        <v>0</v>
      </c>
    </row>
    <row r="162" customFormat="false" ht="15" hidden="false" customHeight="false" outlineLevel="0" collapsed="false">
      <c r="A162" s="8" t="n">
        <v>158</v>
      </c>
      <c r="B162" s="13"/>
      <c r="C162" s="25"/>
      <c r="D162" s="26" t="str">
        <f aca="false">IF($C162="","",IFERROR(IF(INDEX(Bolalar!$B$5:$B$1804,MATCH($C162,Bolalar!$I$5:$I$1804,0))="","",INDEX(Bolalar!$B$5:$B$1804,MATCH($C162,Bolalar!$I$5:$I$1804,0))),""))</f>
        <v/>
      </c>
      <c r="E162" s="15" t="str">
        <f aca="false">IF($C162="","",IFERROR(IF(INDEX(Bolalar!$C$5:$C$1804,MATCH($C162,Bolalar!$I$5:$I$1804,0))="","",INDEX(Bolalar!$C$5:$C$1804,MATCH($C162,Bolalar!$I$5:$I$1804,0))),""))</f>
        <v/>
      </c>
      <c r="F162" s="24"/>
      <c r="G162" s="14" t="str">
        <f aca="false">IF(OR($E162="",$B162=""),"",INT(($B162-$E162)/365.25))</f>
        <v/>
      </c>
      <c r="H162" s="25"/>
      <c r="I162" s="12"/>
      <c r="J162" s="28" t="n">
        <f aca="false">IF(AND($C162&lt;&gt;"",$B162&gt;=Boshqaruv!$C$9,$B162&lt;=Boshqaruv!$C$10),IF(COUNTIFS($C$4:$C161,$C162,$B$4:$B161,"&gt;="&amp;Boshqaruv!$C$9,$B$4:$B161,"&lt;="&amp;Boshqaruv!$C$10)=0,1,0),0)</f>
        <v>0</v>
      </c>
    </row>
    <row r="163" customFormat="false" ht="15" hidden="false" customHeight="false" outlineLevel="0" collapsed="false">
      <c r="A163" s="8" t="n">
        <v>159</v>
      </c>
      <c r="B163" s="13"/>
      <c r="C163" s="25"/>
      <c r="D163" s="26" t="str">
        <f aca="false">IF($C163="","",IFERROR(IF(INDEX(Bolalar!$B$5:$B$1804,MATCH($C163,Bolalar!$I$5:$I$1804,0))="","",INDEX(Bolalar!$B$5:$B$1804,MATCH($C163,Bolalar!$I$5:$I$1804,0))),""))</f>
        <v/>
      </c>
      <c r="E163" s="15" t="str">
        <f aca="false">IF($C163="","",IFERROR(IF(INDEX(Bolalar!$C$5:$C$1804,MATCH($C163,Bolalar!$I$5:$I$1804,0))="","",INDEX(Bolalar!$C$5:$C$1804,MATCH($C163,Bolalar!$I$5:$I$1804,0))),""))</f>
        <v/>
      </c>
      <c r="F163" s="24"/>
      <c r="G163" s="14" t="str">
        <f aca="false">IF(OR($E163="",$B163=""),"",INT(($B163-$E163)/365.25))</f>
        <v/>
      </c>
      <c r="H163" s="25"/>
      <c r="I163" s="12"/>
      <c r="J163" s="28" t="n">
        <f aca="false">IF(AND($C163&lt;&gt;"",$B163&gt;=Boshqaruv!$C$9,$B163&lt;=Boshqaruv!$C$10),IF(COUNTIFS($C$4:$C162,$C163,$B$4:$B162,"&gt;="&amp;Boshqaruv!$C$9,$B$4:$B162,"&lt;="&amp;Boshqaruv!$C$10)=0,1,0),0)</f>
        <v>0</v>
      </c>
    </row>
    <row r="164" customFormat="false" ht="15" hidden="false" customHeight="false" outlineLevel="0" collapsed="false">
      <c r="A164" s="8" t="n">
        <v>160</v>
      </c>
      <c r="B164" s="13"/>
      <c r="C164" s="25"/>
      <c r="D164" s="26" t="str">
        <f aca="false">IF($C164="","",IFERROR(IF(INDEX(Bolalar!$B$5:$B$1804,MATCH($C164,Bolalar!$I$5:$I$1804,0))="","",INDEX(Bolalar!$B$5:$B$1804,MATCH($C164,Bolalar!$I$5:$I$1804,0))),""))</f>
        <v/>
      </c>
      <c r="E164" s="15" t="str">
        <f aca="false">IF($C164="","",IFERROR(IF(INDEX(Bolalar!$C$5:$C$1804,MATCH($C164,Bolalar!$I$5:$I$1804,0))="","",INDEX(Bolalar!$C$5:$C$1804,MATCH($C164,Bolalar!$I$5:$I$1804,0))),""))</f>
        <v/>
      </c>
      <c r="F164" s="24"/>
      <c r="G164" s="14" t="str">
        <f aca="false">IF(OR($E164="",$B164=""),"",INT(($B164-$E164)/365.25))</f>
        <v/>
      </c>
      <c r="H164" s="25"/>
      <c r="I164" s="12"/>
      <c r="J164" s="28" t="n">
        <f aca="false">IF(AND($C164&lt;&gt;"",$B164&gt;=Boshqaruv!$C$9,$B164&lt;=Boshqaruv!$C$10),IF(COUNTIFS($C$4:$C163,$C164,$B$4:$B163,"&gt;="&amp;Boshqaruv!$C$9,$B$4:$B163,"&lt;="&amp;Boshqaruv!$C$10)=0,1,0),0)</f>
        <v>0</v>
      </c>
    </row>
    <row r="165" customFormat="false" ht="15" hidden="false" customHeight="false" outlineLevel="0" collapsed="false">
      <c r="A165" s="8" t="n">
        <v>161</v>
      </c>
      <c r="B165" s="13"/>
      <c r="C165" s="25"/>
      <c r="D165" s="26" t="str">
        <f aca="false">IF($C165="","",IFERROR(IF(INDEX(Bolalar!$B$5:$B$1804,MATCH($C165,Bolalar!$I$5:$I$1804,0))="","",INDEX(Bolalar!$B$5:$B$1804,MATCH($C165,Bolalar!$I$5:$I$1804,0))),""))</f>
        <v/>
      </c>
      <c r="E165" s="15" t="str">
        <f aca="false">IF($C165="","",IFERROR(IF(INDEX(Bolalar!$C$5:$C$1804,MATCH($C165,Bolalar!$I$5:$I$1804,0))="","",INDEX(Bolalar!$C$5:$C$1804,MATCH($C165,Bolalar!$I$5:$I$1804,0))),""))</f>
        <v/>
      </c>
      <c r="F165" s="24"/>
      <c r="G165" s="14" t="str">
        <f aca="false">IF(OR($E165="",$B165=""),"",INT(($B165-$E165)/365.25))</f>
        <v/>
      </c>
      <c r="H165" s="25"/>
      <c r="I165" s="12"/>
      <c r="J165" s="28" t="n">
        <f aca="false">IF(AND($C165&lt;&gt;"",$B165&gt;=Boshqaruv!$C$9,$B165&lt;=Boshqaruv!$C$10),IF(COUNTIFS($C$4:$C164,$C165,$B$4:$B164,"&gt;="&amp;Boshqaruv!$C$9,$B$4:$B164,"&lt;="&amp;Boshqaruv!$C$10)=0,1,0),0)</f>
        <v>0</v>
      </c>
    </row>
    <row r="166" customFormat="false" ht="15" hidden="false" customHeight="false" outlineLevel="0" collapsed="false">
      <c r="A166" s="8" t="n">
        <v>162</v>
      </c>
      <c r="B166" s="13"/>
      <c r="C166" s="25"/>
      <c r="D166" s="26" t="str">
        <f aca="false">IF($C166="","",IFERROR(IF(INDEX(Bolalar!$B$5:$B$1804,MATCH($C166,Bolalar!$I$5:$I$1804,0))="","",INDEX(Bolalar!$B$5:$B$1804,MATCH($C166,Bolalar!$I$5:$I$1804,0))),""))</f>
        <v/>
      </c>
      <c r="E166" s="15" t="str">
        <f aca="false">IF($C166="","",IFERROR(IF(INDEX(Bolalar!$C$5:$C$1804,MATCH($C166,Bolalar!$I$5:$I$1804,0))="","",INDEX(Bolalar!$C$5:$C$1804,MATCH($C166,Bolalar!$I$5:$I$1804,0))),""))</f>
        <v/>
      </c>
      <c r="F166" s="24"/>
      <c r="G166" s="14" t="str">
        <f aca="false">IF(OR($E166="",$B166=""),"",INT(($B166-$E166)/365.25))</f>
        <v/>
      </c>
      <c r="H166" s="25"/>
      <c r="I166" s="12"/>
      <c r="J166" s="28" t="n">
        <f aca="false">IF(AND($C166&lt;&gt;"",$B166&gt;=Boshqaruv!$C$9,$B166&lt;=Boshqaruv!$C$10),IF(COUNTIFS($C$4:$C165,$C166,$B$4:$B165,"&gt;="&amp;Boshqaruv!$C$9,$B$4:$B165,"&lt;="&amp;Boshqaruv!$C$10)=0,1,0),0)</f>
        <v>0</v>
      </c>
    </row>
    <row r="167" customFormat="false" ht="15" hidden="false" customHeight="false" outlineLevel="0" collapsed="false">
      <c r="A167" s="8" t="n">
        <v>163</v>
      </c>
      <c r="B167" s="13"/>
      <c r="C167" s="25"/>
      <c r="D167" s="26" t="str">
        <f aca="false">IF($C167="","",IFERROR(IF(INDEX(Bolalar!$B$5:$B$1804,MATCH($C167,Bolalar!$I$5:$I$1804,0))="","",INDEX(Bolalar!$B$5:$B$1804,MATCH($C167,Bolalar!$I$5:$I$1804,0))),""))</f>
        <v/>
      </c>
      <c r="E167" s="15" t="str">
        <f aca="false">IF($C167="","",IFERROR(IF(INDEX(Bolalar!$C$5:$C$1804,MATCH($C167,Bolalar!$I$5:$I$1804,0))="","",INDEX(Bolalar!$C$5:$C$1804,MATCH($C167,Bolalar!$I$5:$I$1804,0))),""))</f>
        <v/>
      </c>
      <c r="F167" s="24"/>
      <c r="G167" s="14" t="str">
        <f aca="false">IF(OR($E167="",$B167=""),"",INT(($B167-$E167)/365.25))</f>
        <v/>
      </c>
      <c r="H167" s="25"/>
      <c r="I167" s="12"/>
      <c r="J167" s="28" t="n">
        <f aca="false">IF(AND($C167&lt;&gt;"",$B167&gt;=Boshqaruv!$C$9,$B167&lt;=Boshqaruv!$C$10),IF(COUNTIFS($C$4:$C166,$C167,$B$4:$B166,"&gt;="&amp;Boshqaruv!$C$9,$B$4:$B166,"&lt;="&amp;Boshqaruv!$C$10)=0,1,0),0)</f>
        <v>0</v>
      </c>
    </row>
    <row r="168" customFormat="false" ht="15" hidden="false" customHeight="false" outlineLevel="0" collapsed="false">
      <c r="A168" s="8" t="n">
        <v>164</v>
      </c>
      <c r="B168" s="13"/>
      <c r="C168" s="25"/>
      <c r="D168" s="26" t="str">
        <f aca="false">IF($C168="","",IFERROR(IF(INDEX(Bolalar!$B$5:$B$1804,MATCH($C168,Bolalar!$I$5:$I$1804,0))="","",INDEX(Bolalar!$B$5:$B$1804,MATCH($C168,Bolalar!$I$5:$I$1804,0))),""))</f>
        <v/>
      </c>
      <c r="E168" s="15" t="str">
        <f aca="false">IF($C168="","",IFERROR(IF(INDEX(Bolalar!$C$5:$C$1804,MATCH($C168,Bolalar!$I$5:$I$1804,0))="","",INDEX(Bolalar!$C$5:$C$1804,MATCH($C168,Bolalar!$I$5:$I$1804,0))),""))</f>
        <v/>
      </c>
      <c r="F168" s="24"/>
      <c r="G168" s="14" t="str">
        <f aca="false">IF(OR($E168="",$B168=""),"",INT(($B168-$E168)/365.25))</f>
        <v/>
      </c>
      <c r="H168" s="25"/>
      <c r="I168" s="12"/>
      <c r="J168" s="28" t="n">
        <f aca="false">IF(AND($C168&lt;&gt;"",$B168&gt;=Boshqaruv!$C$9,$B168&lt;=Boshqaruv!$C$10),IF(COUNTIFS($C$4:$C167,$C168,$B$4:$B167,"&gt;="&amp;Boshqaruv!$C$9,$B$4:$B167,"&lt;="&amp;Boshqaruv!$C$10)=0,1,0),0)</f>
        <v>0</v>
      </c>
    </row>
    <row r="169" customFormat="false" ht="15" hidden="false" customHeight="false" outlineLevel="0" collapsed="false">
      <c r="A169" s="8" t="n">
        <v>165</v>
      </c>
      <c r="B169" s="13"/>
      <c r="C169" s="25"/>
      <c r="D169" s="26" t="str">
        <f aca="false">IF($C169="","",IFERROR(IF(INDEX(Bolalar!$B$5:$B$1804,MATCH($C169,Bolalar!$I$5:$I$1804,0))="","",INDEX(Bolalar!$B$5:$B$1804,MATCH($C169,Bolalar!$I$5:$I$1804,0))),""))</f>
        <v/>
      </c>
      <c r="E169" s="15" t="str">
        <f aca="false">IF($C169="","",IFERROR(IF(INDEX(Bolalar!$C$5:$C$1804,MATCH($C169,Bolalar!$I$5:$I$1804,0))="","",INDEX(Bolalar!$C$5:$C$1804,MATCH($C169,Bolalar!$I$5:$I$1804,0))),""))</f>
        <v/>
      </c>
      <c r="F169" s="24"/>
      <c r="G169" s="14" t="str">
        <f aca="false">IF(OR($E169="",$B169=""),"",INT(($B169-$E169)/365.25))</f>
        <v/>
      </c>
      <c r="H169" s="25"/>
      <c r="I169" s="12"/>
      <c r="J169" s="28" t="n">
        <f aca="false">IF(AND($C169&lt;&gt;"",$B169&gt;=Boshqaruv!$C$9,$B169&lt;=Boshqaruv!$C$10),IF(COUNTIFS($C$4:$C168,$C169,$B$4:$B168,"&gt;="&amp;Boshqaruv!$C$9,$B$4:$B168,"&lt;="&amp;Boshqaruv!$C$10)=0,1,0),0)</f>
        <v>0</v>
      </c>
    </row>
    <row r="170" customFormat="false" ht="15" hidden="false" customHeight="false" outlineLevel="0" collapsed="false">
      <c r="A170" s="8" t="n">
        <v>166</v>
      </c>
      <c r="B170" s="13"/>
      <c r="C170" s="25"/>
      <c r="D170" s="26" t="str">
        <f aca="false">IF($C170="","",IFERROR(IF(INDEX(Bolalar!$B$5:$B$1804,MATCH($C170,Bolalar!$I$5:$I$1804,0))="","",INDEX(Bolalar!$B$5:$B$1804,MATCH($C170,Bolalar!$I$5:$I$1804,0))),""))</f>
        <v/>
      </c>
      <c r="E170" s="15" t="str">
        <f aca="false">IF($C170="","",IFERROR(IF(INDEX(Bolalar!$C$5:$C$1804,MATCH($C170,Bolalar!$I$5:$I$1804,0))="","",INDEX(Bolalar!$C$5:$C$1804,MATCH($C170,Bolalar!$I$5:$I$1804,0))),""))</f>
        <v/>
      </c>
      <c r="F170" s="24"/>
      <c r="G170" s="14" t="str">
        <f aca="false">IF(OR($E170="",$B170=""),"",INT(($B170-$E170)/365.25))</f>
        <v/>
      </c>
      <c r="H170" s="25"/>
      <c r="I170" s="12"/>
      <c r="J170" s="28" t="n">
        <f aca="false">IF(AND($C170&lt;&gt;"",$B170&gt;=Boshqaruv!$C$9,$B170&lt;=Boshqaruv!$C$10),IF(COUNTIFS($C$4:$C169,$C170,$B$4:$B169,"&gt;="&amp;Boshqaruv!$C$9,$B$4:$B169,"&lt;="&amp;Boshqaruv!$C$10)=0,1,0),0)</f>
        <v>0</v>
      </c>
    </row>
    <row r="171" customFormat="false" ht="15" hidden="false" customHeight="false" outlineLevel="0" collapsed="false">
      <c r="A171" s="8" t="n">
        <v>167</v>
      </c>
      <c r="B171" s="13"/>
      <c r="C171" s="25"/>
      <c r="D171" s="26" t="str">
        <f aca="false">IF($C171="","",IFERROR(IF(INDEX(Bolalar!$B$5:$B$1804,MATCH($C171,Bolalar!$I$5:$I$1804,0))="","",INDEX(Bolalar!$B$5:$B$1804,MATCH($C171,Bolalar!$I$5:$I$1804,0))),""))</f>
        <v/>
      </c>
      <c r="E171" s="15" t="str">
        <f aca="false">IF($C171="","",IFERROR(IF(INDEX(Bolalar!$C$5:$C$1804,MATCH($C171,Bolalar!$I$5:$I$1804,0))="","",INDEX(Bolalar!$C$5:$C$1804,MATCH($C171,Bolalar!$I$5:$I$1804,0))),""))</f>
        <v/>
      </c>
      <c r="F171" s="24"/>
      <c r="G171" s="14" t="str">
        <f aca="false">IF(OR($E171="",$B171=""),"",INT(($B171-$E171)/365.25))</f>
        <v/>
      </c>
      <c r="H171" s="25"/>
      <c r="I171" s="12"/>
      <c r="J171" s="28" t="n">
        <f aca="false">IF(AND($C171&lt;&gt;"",$B171&gt;=Boshqaruv!$C$9,$B171&lt;=Boshqaruv!$C$10),IF(COUNTIFS($C$4:$C170,$C171,$B$4:$B170,"&gt;="&amp;Boshqaruv!$C$9,$B$4:$B170,"&lt;="&amp;Boshqaruv!$C$10)=0,1,0),0)</f>
        <v>0</v>
      </c>
    </row>
    <row r="172" customFormat="false" ht="15" hidden="false" customHeight="false" outlineLevel="0" collapsed="false">
      <c r="A172" s="8" t="n">
        <v>168</v>
      </c>
      <c r="B172" s="13"/>
      <c r="C172" s="25"/>
      <c r="D172" s="26" t="str">
        <f aca="false">IF($C172="","",IFERROR(IF(INDEX(Bolalar!$B$5:$B$1804,MATCH($C172,Bolalar!$I$5:$I$1804,0))="","",INDEX(Bolalar!$B$5:$B$1804,MATCH($C172,Bolalar!$I$5:$I$1804,0))),""))</f>
        <v/>
      </c>
      <c r="E172" s="15" t="str">
        <f aca="false">IF($C172="","",IFERROR(IF(INDEX(Bolalar!$C$5:$C$1804,MATCH($C172,Bolalar!$I$5:$I$1804,0))="","",INDEX(Bolalar!$C$5:$C$1804,MATCH($C172,Bolalar!$I$5:$I$1804,0))),""))</f>
        <v/>
      </c>
      <c r="F172" s="24"/>
      <c r="G172" s="14" t="str">
        <f aca="false">IF(OR($E172="",$B172=""),"",INT(($B172-$E172)/365.25))</f>
        <v/>
      </c>
      <c r="H172" s="25"/>
      <c r="I172" s="12"/>
      <c r="J172" s="28" t="n">
        <f aca="false">IF(AND($C172&lt;&gt;"",$B172&gt;=Boshqaruv!$C$9,$B172&lt;=Boshqaruv!$C$10),IF(COUNTIFS($C$4:$C171,$C172,$B$4:$B171,"&gt;="&amp;Boshqaruv!$C$9,$B$4:$B171,"&lt;="&amp;Boshqaruv!$C$10)=0,1,0),0)</f>
        <v>0</v>
      </c>
    </row>
    <row r="173" customFormat="false" ht="15" hidden="false" customHeight="false" outlineLevel="0" collapsed="false">
      <c r="A173" s="8" t="n">
        <v>169</v>
      </c>
      <c r="B173" s="13"/>
      <c r="C173" s="25"/>
      <c r="D173" s="26" t="str">
        <f aca="false">IF($C173="","",IFERROR(IF(INDEX(Bolalar!$B$5:$B$1804,MATCH($C173,Bolalar!$I$5:$I$1804,0))="","",INDEX(Bolalar!$B$5:$B$1804,MATCH($C173,Bolalar!$I$5:$I$1804,0))),""))</f>
        <v/>
      </c>
      <c r="E173" s="15" t="str">
        <f aca="false">IF($C173="","",IFERROR(IF(INDEX(Bolalar!$C$5:$C$1804,MATCH($C173,Bolalar!$I$5:$I$1804,0))="","",INDEX(Bolalar!$C$5:$C$1804,MATCH($C173,Bolalar!$I$5:$I$1804,0))),""))</f>
        <v/>
      </c>
      <c r="F173" s="24"/>
      <c r="G173" s="14" t="str">
        <f aca="false">IF(OR($E173="",$B173=""),"",INT(($B173-$E173)/365.25))</f>
        <v/>
      </c>
      <c r="H173" s="25"/>
      <c r="I173" s="12"/>
      <c r="J173" s="28" t="n">
        <f aca="false">IF(AND($C173&lt;&gt;"",$B173&gt;=Boshqaruv!$C$9,$B173&lt;=Boshqaruv!$C$10),IF(COUNTIFS($C$4:$C172,$C173,$B$4:$B172,"&gt;="&amp;Boshqaruv!$C$9,$B$4:$B172,"&lt;="&amp;Boshqaruv!$C$10)=0,1,0),0)</f>
        <v>0</v>
      </c>
    </row>
    <row r="174" customFormat="false" ht="15" hidden="false" customHeight="false" outlineLevel="0" collapsed="false">
      <c r="A174" s="8" t="n">
        <v>170</v>
      </c>
      <c r="B174" s="13"/>
      <c r="C174" s="25"/>
      <c r="D174" s="26" t="str">
        <f aca="false">IF($C174="","",IFERROR(IF(INDEX(Bolalar!$B$5:$B$1804,MATCH($C174,Bolalar!$I$5:$I$1804,0))="","",INDEX(Bolalar!$B$5:$B$1804,MATCH($C174,Bolalar!$I$5:$I$1804,0))),""))</f>
        <v/>
      </c>
      <c r="E174" s="15" t="str">
        <f aca="false">IF($C174="","",IFERROR(IF(INDEX(Bolalar!$C$5:$C$1804,MATCH($C174,Bolalar!$I$5:$I$1804,0))="","",INDEX(Bolalar!$C$5:$C$1804,MATCH($C174,Bolalar!$I$5:$I$1804,0))),""))</f>
        <v/>
      </c>
      <c r="F174" s="24"/>
      <c r="G174" s="14" t="str">
        <f aca="false">IF(OR($E174="",$B174=""),"",INT(($B174-$E174)/365.25))</f>
        <v/>
      </c>
      <c r="H174" s="25"/>
      <c r="I174" s="12"/>
      <c r="J174" s="28" t="n">
        <f aca="false">IF(AND($C174&lt;&gt;"",$B174&gt;=Boshqaruv!$C$9,$B174&lt;=Boshqaruv!$C$10),IF(COUNTIFS($C$4:$C173,$C174,$B$4:$B173,"&gt;="&amp;Boshqaruv!$C$9,$B$4:$B173,"&lt;="&amp;Boshqaruv!$C$10)=0,1,0),0)</f>
        <v>0</v>
      </c>
    </row>
    <row r="175" customFormat="false" ht="15" hidden="false" customHeight="false" outlineLevel="0" collapsed="false">
      <c r="A175" s="8" t="n">
        <v>171</v>
      </c>
      <c r="B175" s="13"/>
      <c r="C175" s="25"/>
      <c r="D175" s="26" t="str">
        <f aca="false">IF($C175="","",IFERROR(IF(INDEX(Bolalar!$B$5:$B$1804,MATCH($C175,Bolalar!$I$5:$I$1804,0))="","",INDEX(Bolalar!$B$5:$B$1804,MATCH($C175,Bolalar!$I$5:$I$1804,0))),""))</f>
        <v/>
      </c>
      <c r="E175" s="15" t="str">
        <f aca="false">IF($C175="","",IFERROR(IF(INDEX(Bolalar!$C$5:$C$1804,MATCH($C175,Bolalar!$I$5:$I$1804,0))="","",INDEX(Bolalar!$C$5:$C$1804,MATCH($C175,Bolalar!$I$5:$I$1804,0))),""))</f>
        <v/>
      </c>
      <c r="F175" s="24"/>
      <c r="G175" s="14" t="str">
        <f aca="false">IF(OR($E175="",$B175=""),"",INT(($B175-$E175)/365.25))</f>
        <v/>
      </c>
      <c r="H175" s="25"/>
      <c r="I175" s="12"/>
      <c r="J175" s="28" t="n">
        <f aca="false">IF(AND($C175&lt;&gt;"",$B175&gt;=Boshqaruv!$C$9,$B175&lt;=Boshqaruv!$C$10),IF(COUNTIFS($C$4:$C174,$C175,$B$4:$B174,"&gt;="&amp;Boshqaruv!$C$9,$B$4:$B174,"&lt;="&amp;Boshqaruv!$C$10)=0,1,0),0)</f>
        <v>0</v>
      </c>
    </row>
    <row r="176" customFormat="false" ht="15" hidden="false" customHeight="false" outlineLevel="0" collapsed="false">
      <c r="A176" s="8" t="n">
        <v>172</v>
      </c>
      <c r="B176" s="13"/>
      <c r="C176" s="25"/>
      <c r="D176" s="26" t="str">
        <f aca="false">IF($C176="","",IFERROR(IF(INDEX(Bolalar!$B$5:$B$1804,MATCH($C176,Bolalar!$I$5:$I$1804,0))="","",INDEX(Bolalar!$B$5:$B$1804,MATCH($C176,Bolalar!$I$5:$I$1804,0))),""))</f>
        <v/>
      </c>
      <c r="E176" s="15" t="str">
        <f aca="false">IF($C176="","",IFERROR(IF(INDEX(Bolalar!$C$5:$C$1804,MATCH($C176,Bolalar!$I$5:$I$1804,0))="","",INDEX(Bolalar!$C$5:$C$1804,MATCH($C176,Bolalar!$I$5:$I$1804,0))),""))</f>
        <v/>
      </c>
      <c r="F176" s="24"/>
      <c r="G176" s="14" t="str">
        <f aca="false">IF(OR($E176="",$B176=""),"",INT(($B176-$E176)/365.25))</f>
        <v/>
      </c>
      <c r="H176" s="25"/>
      <c r="I176" s="12"/>
      <c r="J176" s="28" t="n">
        <f aca="false">IF(AND($C176&lt;&gt;"",$B176&gt;=Boshqaruv!$C$9,$B176&lt;=Boshqaruv!$C$10),IF(COUNTIFS($C$4:$C175,$C176,$B$4:$B175,"&gt;="&amp;Boshqaruv!$C$9,$B$4:$B175,"&lt;="&amp;Boshqaruv!$C$10)=0,1,0),0)</f>
        <v>0</v>
      </c>
    </row>
    <row r="177" customFormat="false" ht="15" hidden="false" customHeight="false" outlineLevel="0" collapsed="false">
      <c r="A177" s="8" t="n">
        <v>173</v>
      </c>
      <c r="B177" s="13"/>
      <c r="C177" s="25"/>
      <c r="D177" s="26" t="str">
        <f aca="false">IF($C177="","",IFERROR(IF(INDEX(Bolalar!$B$5:$B$1804,MATCH($C177,Bolalar!$I$5:$I$1804,0))="","",INDEX(Bolalar!$B$5:$B$1804,MATCH($C177,Bolalar!$I$5:$I$1804,0))),""))</f>
        <v/>
      </c>
      <c r="E177" s="15" t="str">
        <f aca="false">IF($C177="","",IFERROR(IF(INDEX(Bolalar!$C$5:$C$1804,MATCH($C177,Bolalar!$I$5:$I$1804,0))="","",INDEX(Bolalar!$C$5:$C$1804,MATCH($C177,Bolalar!$I$5:$I$1804,0))),""))</f>
        <v/>
      </c>
      <c r="F177" s="24"/>
      <c r="G177" s="14" t="str">
        <f aca="false">IF(OR($E177="",$B177=""),"",INT(($B177-$E177)/365.25))</f>
        <v/>
      </c>
      <c r="H177" s="25"/>
      <c r="I177" s="12"/>
      <c r="J177" s="28" t="n">
        <f aca="false">IF(AND($C177&lt;&gt;"",$B177&gt;=Boshqaruv!$C$9,$B177&lt;=Boshqaruv!$C$10),IF(COUNTIFS($C$4:$C176,$C177,$B$4:$B176,"&gt;="&amp;Boshqaruv!$C$9,$B$4:$B176,"&lt;="&amp;Boshqaruv!$C$10)=0,1,0),0)</f>
        <v>0</v>
      </c>
    </row>
    <row r="178" customFormat="false" ht="15" hidden="false" customHeight="false" outlineLevel="0" collapsed="false">
      <c r="A178" s="8" t="n">
        <v>174</v>
      </c>
      <c r="B178" s="13"/>
      <c r="C178" s="25"/>
      <c r="D178" s="26" t="str">
        <f aca="false">IF($C178="","",IFERROR(IF(INDEX(Bolalar!$B$5:$B$1804,MATCH($C178,Bolalar!$I$5:$I$1804,0))="","",INDEX(Bolalar!$B$5:$B$1804,MATCH($C178,Bolalar!$I$5:$I$1804,0))),""))</f>
        <v/>
      </c>
      <c r="E178" s="15" t="str">
        <f aca="false">IF($C178="","",IFERROR(IF(INDEX(Bolalar!$C$5:$C$1804,MATCH($C178,Bolalar!$I$5:$I$1804,0))="","",INDEX(Bolalar!$C$5:$C$1804,MATCH($C178,Bolalar!$I$5:$I$1804,0))),""))</f>
        <v/>
      </c>
      <c r="F178" s="24"/>
      <c r="G178" s="14" t="str">
        <f aca="false">IF(OR($E178="",$B178=""),"",INT(($B178-$E178)/365.25))</f>
        <v/>
      </c>
      <c r="H178" s="25"/>
      <c r="I178" s="12"/>
      <c r="J178" s="28" t="n">
        <f aca="false">IF(AND($C178&lt;&gt;"",$B178&gt;=Boshqaruv!$C$9,$B178&lt;=Boshqaruv!$C$10),IF(COUNTIFS($C$4:$C177,$C178,$B$4:$B177,"&gt;="&amp;Boshqaruv!$C$9,$B$4:$B177,"&lt;="&amp;Boshqaruv!$C$10)=0,1,0),0)</f>
        <v>0</v>
      </c>
    </row>
    <row r="179" customFormat="false" ht="15" hidden="false" customHeight="false" outlineLevel="0" collapsed="false">
      <c r="A179" s="8" t="n">
        <v>175</v>
      </c>
      <c r="B179" s="13"/>
      <c r="C179" s="25"/>
      <c r="D179" s="26" t="str">
        <f aca="false">IF($C179="","",IFERROR(IF(INDEX(Bolalar!$B$5:$B$1804,MATCH($C179,Bolalar!$I$5:$I$1804,0))="","",INDEX(Bolalar!$B$5:$B$1804,MATCH($C179,Bolalar!$I$5:$I$1804,0))),""))</f>
        <v/>
      </c>
      <c r="E179" s="15" t="str">
        <f aca="false">IF($C179="","",IFERROR(IF(INDEX(Bolalar!$C$5:$C$1804,MATCH($C179,Bolalar!$I$5:$I$1804,0))="","",INDEX(Bolalar!$C$5:$C$1804,MATCH($C179,Bolalar!$I$5:$I$1804,0))),""))</f>
        <v/>
      </c>
      <c r="F179" s="24"/>
      <c r="G179" s="14" t="str">
        <f aca="false">IF(OR($E179="",$B179=""),"",INT(($B179-$E179)/365.25))</f>
        <v/>
      </c>
      <c r="H179" s="25"/>
      <c r="I179" s="12"/>
      <c r="J179" s="28" t="n">
        <f aca="false">IF(AND($C179&lt;&gt;"",$B179&gt;=Boshqaruv!$C$9,$B179&lt;=Boshqaruv!$C$10),IF(COUNTIFS($C$4:$C178,$C179,$B$4:$B178,"&gt;="&amp;Boshqaruv!$C$9,$B$4:$B178,"&lt;="&amp;Boshqaruv!$C$10)=0,1,0),0)</f>
        <v>0</v>
      </c>
    </row>
    <row r="180" customFormat="false" ht="15" hidden="false" customHeight="false" outlineLevel="0" collapsed="false">
      <c r="A180" s="8" t="n">
        <v>176</v>
      </c>
      <c r="B180" s="13"/>
      <c r="C180" s="25"/>
      <c r="D180" s="26" t="str">
        <f aca="false">IF($C180="","",IFERROR(IF(INDEX(Bolalar!$B$5:$B$1804,MATCH($C180,Bolalar!$I$5:$I$1804,0))="","",INDEX(Bolalar!$B$5:$B$1804,MATCH($C180,Bolalar!$I$5:$I$1804,0))),""))</f>
        <v/>
      </c>
      <c r="E180" s="15" t="str">
        <f aca="false">IF($C180="","",IFERROR(IF(INDEX(Bolalar!$C$5:$C$1804,MATCH($C180,Bolalar!$I$5:$I$1804,0))="","",INDEX(Bolalar!$C$5:$C$1804,MATCH($C180,Bolalar!$I$5:$I$1804,0))),""))</f>
        <v/>
      </c>
      <c r="F180" s="24"/>
      <c r="G180" s="14" t="str">
        <f aca="false">IF(OR($E180="",$B180=""),"",INT(($B180-$E180)/365.25))</f>
        <v/>
      </c>
      <c r="H180" s="25"/>
      <c r="I180" s="12"/>
      <c r="J180" s="28" t="n">
        <f aca="false">IF(AND($C180&lt;&gt;"",$B180&gt;=Boshqaruv!$C$9,$B180&lt;=Boshqaruv!$C$10),IF(COUNTIFS($C$4:$C179,$C180,$B$4:$B179,"&gt;="&amp;Boshqaruv!$C$9,$B$4:$B179,"&lt;="&amp;Boshqaruv!$C$10)=0,1,0),0)</f>
        <v>0</v>
      </c>
    </row>
    <row r="181" customFormat="false" ht="15" hidden="false" customHeight="false" outlineLevel="0" collapsed="false">
      <c r="A181" s="8" t="n">
        <v>177</v>
      </c>
      <c r="B181" s="13"/>
      <c r="C181" s="25"/>
      <c r="D181" s="26" t="str">
        <f aca="false">IF($C181="","",IFERROR(IF(INDEX(Bolalar!$B$5:$B$1804,MATCH($C181,Bolalar!$I$5:$I$1804,0))="","",INDEX(Bolalar!$B$5:$B$1804,MATCH($C181,Bolalar!$I$5:$I$1804,0))),""))</f>
        <v/>
      </c>
      <c r="E181" s="15" t="str">
        <f aca="false">IF($C181="","",IFERROR(IF(INDEX(Bolalar!$C$5:$C$1804,MATCH($C181,Bolalar!$I$5:$I$1804,0))="","",INDEX(Bolalar!$C$5:$C$1804,MATCH($C181,Bolalar!$I$5:$I$1804,0))),""))</f>
        <v/>
      </c>
      <c r="F181" s="24"/>
      <c r="G181" s="14" t="str">
        <f aca="false">IF(OR($E181="",$B181=""),"",INT(($B181-$E181)/365.25))</f>
        <v/>
      </c>
      <c r="H181" s="25"/>
      <c r="I181" s="12"/>
      <c r="J181" s="28" t="n">
        <f aca="false">IF(AND($C181&lt;&gt;"",$B181&gt;=Boshqaruv!$C$9,$B181&lt;=Boshqaruv!$C$10),IF(COUNTIFS($C$4:$C180,$C181,$B$4:$B180,"&gt;="&amp;Boshqaruv!$C$9,$B$4:$B180,"&lt;="&amp;Boshqaruv!$C$10)=0,1,0),0)</f>
        <v>0</v>
      </c>
    </row>
    <row r="182" customFormat="false" ht="15" hidden="false" customHeight="false" outlineLevel="0" collapsed="false">
      <c r="A182" s="8" t="n">
        <v>178</v>
      </c>
      <c r="B182" s="13"/>
      <c r="C182" s="25"/>
      <c r="D182" s="26" t="str">
        <f aca="false">IF($C182="","",IFERROR(IF(INDEX(Bolalar!$B$5:$B$1804,MATCH($C182,Bolalar!$I$5:$I$1804,0))="","",INDEX(Bolalar!$B$5:$B$1804,MATCH($C182,Bolalar!$I$5:$I$1804,0))),""))</f>
        <v/>
      </c>
      <c r="E182" s="15" t="str">
        <f aca="false">IF($C182="","",IFERROR(IF(INDEX(Bolalar!$C$5:$C$1804,MATCH($C182,Bolalar!$I$5:$I$1804,0))="","",INDEX(Bolalar!$C$5:$C$1804,MATCH($C182,Bolalar!$I$5:$I$1804,0))),""))</f>
        <v/>
      </c>
      <c r="F182" s="24"/>
      <c r="G182" s="14" t="str">
        <f aca="false">IF(OR($E182="",$B182=""),"",INT(($B182-$E182)/365.25))</f>
        <v/>
      </c>
      <c r="H182" s="25"/>
      <c r="I182" s="12"/>
      <c r="J182" s="28" t="n">
        <f aca="false">IF(AND($C182&lt;&gt;"",$B182&gt;=Boshqaruv!$C$9,$B182&lt;=Boshqaruv!$C$10),IF(COUNTIFS($C$4:$C181,$C182,$B$4:$B181,"&gt;="&amp;Boshqaruv!$C$9,$B$4:$B181,"&lt;="&amp;Boshqaruv!$C$10)=0,1,0),0)</f>
        <v>0</v>
      </c>
    </row>
    <row r="183" customFormat="false" ht="15" hidden="false" customHeight="false" outlineLevel="0" collapsed="false">
      <c r="A183" s="8" t="n">
        <v>179</v>
      </c>
      <c r="B183" s="13"/>
      <c r="C183" s="25"/>
      <c r="D183" s="26" t="str">
        <f aca="false">IF($C183="","",IFERROR(IF(INDEX(Bolalar!$B$5:$B$1804,MATCH($C183,Bolalar!$I$5:$I$1804,0))="","",INDEX(Bolalar!$B$5:$B$1804,MATCH($C183,Bolalar!$I$5:$I$1804,0))),""))</f>
        <v/>
      </c>
      <c r="E183" s="15" t="str">
        <f aca="false">IF($C183="","",IFERROR(IF(INDEX(Bolalar!$C$5:$C$1804,MATCH($C183,Bolalar!$I$5:$I$1804,0))="","",INDEX(Bolalar!$C$5:$C$1804,MATCH($C183,Bolalar!$I$5:$I$1804,0))),""))</f>
        <v/>
      </c>
      <c r="F183" s="24"/>
      <c r="G183" s="14" t="str">
        <f aca="false">IF(OR($E183="",$B183=""),"",INT(($B183-$E183)/365.25))</f>
        <v/>
      </c>
      <c r="H183" s="25"/>
      <c r="I183" s="12"/>
      <c r="J183" s="28" t="n">
        <f aca="false">IF(AND($C183&lt;&gt;"",$B183&gt;=Boshqaruv!$C$9,$B183&lt;=Boshqaruv!$C$10),IF(COUNTIFS($C$4:$C182,$C183,$B$4:$B182,"&gt;="&amp;Boshqaruv!$C$9,$B$4:$B182,"&lt;="&amp;Boshqaruv!$C$10)=0,1,0),0)</f>
        <v>0</v>
      </c>
    </row>
    <row r="184" customFormat="false" ht="15" hidden="false" customHeight="false" outlineLevel="0" collapsed="false">
      <c r="A184" s="8" t="n">
        <v>180</v>
      </c>
      <c r="B184" s="13"/>
      <c r="C184" s="25"/>
      <c r="D184" s="26" t="str">
        <f aca="false">IF($C184="","",IFERROR(IF(INDEX(Bolalar!$B$5:$B$1804,MATCH($C184,Bolalar!$I$5:$I$1804,0))="","",INDEX(Bolalar!$B$5:$B$1804,MATCH($C184,Bolalar!$I$5:$I$1804,0))),""))</f>
        <v/>
      </c>
      <c r="E184" s="15" t="str">
        <f aca="false">IF($C184="","",IFERROR(IF(INDEX(Bolalar!$C$5:$C$1804,MATCH($C184,Bolalar!$I$5:$I$1804,0))="","",INDEX(Bolalar!$C$5:$C$1804,MATCH($C184,Bolalar!$I$5:$I$1804,0))),""))</f>
        <v/>
      </c>
      <c r="F184" s="24"/>
      <c r="G184" s="14" t="str">
        <f aca="false">IF(OR($E184="",$B184=""),"",INT(($B184-$E184)/365.25))</f>
        <v/>
      </c>
      <c r="H184" s="25"/>
      <c r="I184" s="12"/>
      <c r="J184" s="28" t="n">
        <f aca="false">IF(AND($C184&lt;&gt;"",$B184&gt;=Boshqaruv!$C$9,$B184&lt;=Boshqaruv!$C$10),IF(COUNTIFS($C$4:$C183,$C184,$B$4:$B183,"&gt;="&amp;Boshqaruv!$C$9,$B$4:$B183,"&lt;="&amp;Boshqaruv!$C$10)=0,1,0),0)</f>
        <v>0</v>
      </c>
    </row>
    <row r="185" customFormat="false" ht="15" hidden="false" customHeight="false" outlineLevel="0" collapsed="false">
      <c r="A185" s="8" t="n">
        <v>181</v>
      </c>
      <c r="B185" s="13"/>
      <c r="C185" s="25"/>
      <c r="D185" s="26" t="str">
        <f aca="false">IF($C185="","",IFERROR(IF(INDEX(Bolalar!$B$5:$B$1804,MATCH($C185,Bolalar!$I$5:$I$1804,0))="","",INDEX(Bolalar!$B$5:$B$1804,MATCH($C185,Bolalar!$I$5:$I$1804,0))),""))</f>
        <v/>
      </c>
      <c r="E185" s="15" t="str">
        <f aca="false">IF($C185="","",IFERROR(IF(INDEX(Bolalar!$C$5:$C$1804,MATCH($C185,Bolalar!$I$5:$I$1804,0))="","",INDEX(Bolalar!$C$5:$C$1804,MATCH($C185,Bolalar!$I$5:$I$1804,0))),""))</f>
        <v/>
      </c>
      <c r="F185" s="24"/>
      <c r="G185" s="14" t="str">
        <f aca="false">IF(OR($E185="",$B185=""),"",INT(($B185-$E185)/365.25))</f>
        <v/>
      </c>
      <c r="H185" s="25"/>
      <c r="I185" s="12"/>
      <c r="J185" s="28" t="n">
        <f aca="false">IF(AND($C185&lt;&gt;"",$B185&gt;=Boshqaruv!$C$9,$B185&lt;=Boshqaruv!$C$10),IF(COUNTIFS($C$4:$C184,$C185,$B$4:$B184,"&gt;="&amp;Boshqaruv!$C$9,$B$4:$B184,"&lt;="&amp;Boshqaruv!$C$10)=0,1,0),0)</f>
        <v>0</v>
      </c>
    </row>
    <row r="186" customFormat="false" ht="15" hidden="false" customHeight="false" outlineLevel="0" collapsed="false">
      <c r="A186" s="8" t="n">
        <v>182</v>
      </c>
      <c r="B186" s="13"/>
      <c r="C186" s="25"/>
      <c r="D186" s="26" t="str">
        <f aca="false">IF($C186="","",IFERROR(IF(INDEX(Bolalar!$B$5:$B$1804,MATCH($C186,Bolalar!$I$5:$I$1804,0))="","",INDEX(Bolalar!$B$5:$B$1804,MATCH($C186,Bolalar!$I$5:$I$1804,0))),""))</f>
        <v/>
      </c>
      <c r="E186" s="15" t="str">
        <f aca="false">IF($C186="","",IFERROR(IF(INDEX(Bolalar!$C$5:$C$1804,MATCH($C186,Bolalar!$I$5:$I$1804,0))="","",INDEX(Bolalar!$C$5:$C$1804,MATCH($C186,Bolalar!$I$5:$I$1804,0))),""))</f>
        <v/>
      </c>
      <c r="F186" s="24"/>
      <c r="G186" s="14" t="str">
        <f aca="false">IF(OR($E186="",$B186=""),"",INT(($B186-$E186)/365.25))</f>
        <v/>
      </c>
      <c r="H186" s="25"/>
      <c r="I186" s="12"/>
      <c r="J186" s="28" t="n">
        <f aca="false">IF(AND($C186&lt;&gt;"",$B186&gt;=Boshqaruv!$C$9,$B186&lt;=Boshqaruv!$C$10),IF(COUNTIFS($C$4:$C185,$C186,$B$4:$B185,"&gt;="&amp;Boshqaruv!$C$9,$B$4:$B185,"&lt;="&amp;Boshqaruv!$C$10)=0,1,0),0)</f>
        <v>0</v>
      </c>
    </row>
    <row r="187" customFormat="false" ht="15" hidden="false" customHeight="false" outlineLevel="0" collapsed="false">
      <c r="A187" s="8" t="n">
        <v>183</v>
      </c>
      <c r="B187" s="13"/>
      <c r="C187" s="25"/>
      <c r="D187" s="26" t="str">
        <f aca="false">IF($C187="","",IFERROR(IF(INDEX(Bolalar!$B$5:$B$1804,MATCH($C187,Bolalar!$I$5:$I$1804,0))="","",INDEX(Bolalar!$B$5:$B$1804,MATCH($C187,Bolalar!$I$5:$I$1804,0))),""))</f>
        <v/>
      </c>
      <c r="E187" s="15" t="str">
        <f aca="false">IF($C187="","",IFERROR(IF(INDEX(Bolalar!$C$5:$C$1804,MATCH($C187,Bolalar!$I$5:$I$1804,0))="","",INDEX(Bolalar!$C$5:$C$1804,MATCH($C187,Bolalar!$I$5:$I$1804,0))),""))</f>
        <v/>
      </c>
      <c r="F187" s="24"/>
      <c r="G187" s="14" t="str">
        <f aca="false">IF(OR($E187="",$B187=""),"",INT(($B187-$E187)/365.25))</f>
        <v/>
      </c>
      <c r="H187" s="25"/>
      <c r="I187" s="12"/>
      <c r="J187" s="28" t="n">
        <f aca="false">IF(AND($C187&lt;&gt;"",$B187&gt;=Boshqaruv!$C$9,$B187&lt;=Boshqaruv!$C$10),IF(COUNTIFS($C$4:$C186,$C187,$B$4:$B186,"&gt;="&amp;Boshqaruv!$C$9,$B$4:$B186,"&lt;="&amp;Boshqaruv!$C$10)=0,1,0),0)</f>
        <v>0</v>
      </c>
    </row>
    <row r="188" customFormat="false" ht="15" hidden="false" customHeight="false" outlineLevel="0" collapsed="false">
      <c r="A188" s="8" t="n">
        <v>184</v>
      </c>
      <c r="B188" s="13"/>
      <c r="C188" s="25"/>
      <c r="D188" s="26" t="str">
        <f aca="false">IF($C188="","",IFERROR(IF(INDEX(Bolalar!$B$5:$B$1804,MATCH($C188,Bolalar!$I$5:$I$1804,0))="","",INDEX(Bolalar!$B$5:$B$1804,MATCH($C188,Bolalar!$I$5:$I$1804,0))),""))</f>
        <v/>
      </c>
      <c r="E188" s="15" t="str">
        <f aca="false">IF($C188="","",IFERROR(IF(INDEX(Bolalar!$C$5:$C$1804,MATCH($C188,Bolalar!$I$5:$I$1804,0))="","",INDEX(Bolalar!$C$5:$C$1804,MATCH($C188,Bolalar!$I$5:$I$1804,0))),""))</f>
        <v/>
      </c>
      <c r="F188" s="24"/>
      <c r="G188" s="14" t="str">
        <f aca="false">IF(OR($E188="",$B188=""),"",INT(($B188-$E188)/365.25))</f>
        <v/>
      </c>
      <c r="H188" s="25"/>
      <c r="I188" s="12"/>
      <c r="J188" s="28" t="n">
        <f aca="false">IF(AND($C188&lt;&gt;"",$B188&gt;=Boshqaruv!$C$9,$B188&lt;=Boshqaruv!$C$10),IF(COUNTIFS($C$4:$C187,$C188,$B$4:$B187,"&gt;="&amp;Boshqaruv!$C$9,$B$4:$B187,"&lt;="&amp;Boshqaruv!$C$10)=0,1,0),0)</f>
        <v>0</v>
      </c>
    </row>
    <row r="189" customFormat="false" ht="15" hidden="false" customHeight="false" outlineLevel="0" collapsed="false">
      <c r="A189" s="8" t="n">
        <v>185</v>
      </c>
      <c r="B189" s="13"/>
      <c r="C189" s="25"/>
      <c r="D189" s="26" t="str">
        <f aca="false">IF($C189="","",IFERROR(IF(INDEX(Bolalar!$B$5:$B$1804,MATCH($C189,Bolalar!$I$5:$I$1804,0))="","",INDEX(Bolalar!$B$5:$B$1804,MATCH($C189,Bolalar!$I$5:$I$1804,0))),""))</f>
        <v/>
      </c>
      <c r="E189" s="15" t="str">
        <f aca="false">IF($C189="","",IFERROR(IF(INDEX(Bolalar!$C$5:$C$1804,MATCH($C189,Bolalar!$I$5:$I$1804,0))="","",INDEX(Bolalar!$C$5:$C$1804,MATCH($C189,Bolalar!$I$5:$I$1804,0))),""))</f>
        <v/>
      </c>
      <c r="F189" s="24"/>
      <c r="G189" s="14" t="str">
        <f aca="false">IF(OR($E189="",$B189=""),"",INT(($B189-$E189)/365.25))</f>
        <v/>
      </c>
      <c r="H189" s="25"/>
      <c r="I189" s="12"/>
      <c r="J189" s="28" t="n">
        <f aca="false">IF(AND($C189&lt;&gt;"",$B189&gt;=Boshqaruv!$C$9,$B189&lt;=Boshqaruv!$C$10),IF(COUNTIFS($C$4:$C188,$C189,$B$4:$B188,"&gt;="&amp;Boshqaruv!$C$9,$B$4:$B188,"&lt;="&amp;Boshqaruv!$C$10)=0,1,0),0)</f>
        <v>0</v>
      </c>
    </row>
    <row r="190" customFormat="false" ht="15" hidden="false" customHeight="false" outlineLevel="0" collapsed="false">
      <c r="A190" s="8" t="n">
        <v>186</v>
      </c>
      <c r="B190" s="13"/>
      <c r="C190" s="25"/>
      <c r="D190" s="26" t="str">
        <f aca="false">IF($C190="","",IFERROR(IF(INDEX(Bolalar!$B$5:$B$1804,MATCH($C190,Bolalar!$I$5:$I$1804,0))="","",INDEX(Bolalar!$B$5:$B$1804,MATCH($C190,Bolalar!$I$5:$I$1804,0))),""))</f>
        <v/>
      </c>
      <c r="E190" s="15" t="str">
        <f aca="false">IF($C190="","",IFERROR(IF(INDEX(Bolalar!$C$5:$C$1804,MATCH($C190,Bolalar!$I$5:$I$1804,0))="","",INDEX(Bolalar!$C$5:$C$1804,MATCH($C190,Bolalar!$I$5:$I$1804,0))),""))</f>
        <v/>
      </c>
      <c r="F190" s="24"/>
      <c r="G190" s="14" t="str">
        <f aca="false">IF(OR($E190="",$B190=""),"",INT(($B190-$E190)/365.25))</f>
        <v/>
      </c>
      <c r="H190" s="25"/>
      <c r="I190" s="12"/>
      <c r="J190" s="28" t="n">
        <f aca="false">IF(AND($C190&lt;&gt;"",$B190&gt;=Boshqaruv!$C$9,$B190&lt;=Boshqaruv!$C$10),IF(COUNTIFS($C$4:$C189,$C190,$B$4:$B189,"&gt;="&amp;Boshqaruv!$C$9,$B$4:$B189,"&lt;="&amp;Boshqaruv!$C$10)=0,1,0),0)</f>
        <v>0</v>
      </c>
    </row>
    <row r="191" customFormat="false" ht="15" hidden="false" customHeight="false" outlineLevel="0" collapsed="false">
      <c r="A191" s="8" t="n">
        <v>187</v>
      </c>
      <c r="B191" s="13"/>
      <c r="C191" s="25"/>
      <c r="D191" s="26" t="str">
        <f aca="false">IF($C191="","",IFERROR(IF(INDEX(Bolalar!$B$5:$B$1804,MATCH($C191,Bolalar!$I$5:$I$1804,0))="","",INDEX(Bolalar!$B$5:$B$1804,MATCH($C191,Bolalar!$I$5:$I$1804,0))),""))</f>
        <v/>
      </c>
      <c r="E191" s="15" t="str">
        <f aca="false">IF($C191="","",IFERROR(IF(INDEX(Bolalar!$C$5:$C$1804,MATCH($C191,Bolalar!$I$5:$I$1804,0))="","",INDEX(Bolalar!$C$5:$C$1804,MATCH($C191,Bolalar!$I$5:$I$1804,0))),""))</f>
        <v/>
      </c>
      <c r="F191" s="24"/>
      <c r="G191" s="14" t="str">
        <f aca="false">IF(OR($E191="",$B191=""),"",INT(($B191-$E191)/365.25))</f>
        <v/>
      </c>
      <c r="H191" s="25"/>
      <c r="I191" s="12"/>
      <c r="J191" s="28" t="n">
        <f aca="false">IF(AND($C191&lt;&gt;"",$B191&gt;=Boshqaruv!$C$9,$B191&lt;=Boshqaruv!$C$10),IF(COUNTIFS($C$4:$C190,$C191,$B$4:$B190,"&gt;="&amp;Boshqaruv!$C$9,$B$4:$B190,"&lt;="&amp;Boshqaruv!$C$10)=0,1,0),0)</f>
        <v>0</v>
      </c>
    </row>
    <row r="192" customFormat="false" ht="15" hidden="false" customHeight="false" outlineLevel="0" collapsed="false">
      <c r="A192" s="8" t="n">
        <v>188</v>
      </c>
      <c r="B192" s="13"/>
      <c r="C192" s="25"/>
      <c r="D192" s="26" t="str">
        <f aca="false">IF($C192="","",IFERROR(IF(INDEX(Bolalar!$B$5:$B$1804,MATCH($C192,Bolalar!$I$5:$I$1804,0))="","",INDEX(Bolalar!$B$5:$B$1804,MATCH($C192,Bolalar!$I$5:$I$1804,0))),""))</f>
        <v/>
      </c>
      <c r="E192" s="15" t="str">
        <f aca="false">IF($C192="","",IFERROR(IF(INDEX(Bolalar!$C$5:$C$1804,MATCH($C192,Bolalar!$I$5:$I$1804,0))="","",INDEX(Bolalar!$C$5:$C$1804,MATCH($C192,Bolalar!$I$5:$I$1804,0))),""))</f>
        <v/>
      </c>
      <c r="F192" s="24"/>
      <c r="G192" s="14" t="str">
        <f aca="false">IF(OR($E192="",$B192=""),"",INT(($B192-$E192)/365.25))</f>
        <v/>
      </c>
      <c r="H192" s="25"/>
      <c r="I192" s="12"/>
      <c r="J192" s="28" t="n">
        <f aca="false">IF(AND($C192&lt;&gt;"",$B192&gt;=Boshqaruv!$C$9,$B192&lt;=Boshqaruv!$C$10),IF(COUNTIFS($C$4:$C191,$C192,$B$4:$B191,"&gt;="&amp;Boshqaruv!$C$9,$B$4:$B191,"&lt;="&amp;Boshqaruv!$C$10)=0,1,0),0)</f>
        <v>0</v>
      </c>
    </row>
    <row r="193" customFormat="false" ht="15" hidden="false" customHeight="false" outlineLevel="0" collapsed="false">
      <c r="A193" s="8" t="n">
        <v>189</v>
      </c>
      <c r="B193" s="13"/>
      <c r="C193" s="25"/>
      <c r="D193" s="26" t="str">
        <f aca="false">IF($C193="","",IFERROR(IF(INDEX(Bolalar!$B$5:$B$1804,MATCH($C193,Bolalar!$I$5:$I$1804,0))="","",INDEX(Bolalar!$B$5:$B$1804,MATCH($C193,Bolalar!$I$5:$I$1804,0))),""))</f>
        <v/>
      </c>
      <c r="E193" s="15" t="str">
        <f aca="false">IF($C193="","",IFERROR(IF(INDEX(Bolalar!$C$5:$C$1804,MATCH($C193,Bolalar!$I$5:$I$1804,0))="","",INDEX(Bolalar!$C$5:$C$1804,MATCH($C193,Bolalar!$I$5:$I$1804,0))),""))</f>
        <v/>
      </c>
      <c r="F193" s="24"/>
      <c r="G193" s="14" t="str">
        <f aca="false">IF(OR($E193="",$B193=""),"",INT(($B193-$E193)/365.25))</f>
        <v/>
      </c>
      <c r="H193" s="25"/>
      <c r="I193" s="12"/>
      <c r="J193" s="28" t="n">
        <f aca="false">IF(AND($C193&lt;&gt;"",$B193&gt;=Boshqaruv!$C$9,$B193&lt;=Boshqaruv!$C$10),IF(COUNTIFS($C$4:$C192,$C193,$B$4:$B192,"&gt;="&amp;Boshqaruv!$C$9,$B$4:$B192,"&lt;="&amp;Boshqaruv!$C$10)=0,1,0),0)</f>
        <v>0</v>
      </c>
    </row>
    <row r="194" customFormat="false" ht="15" hidden="false" customHeight="false" outlineLevel="0" collapsed="false">
      <c r="A194" s="8" t="n">
        <v>190</v>
      </c>
      <c r="B194" s="13"/>
      <c r="C194" s="25"/>
      <c r="D194" s="26" t="str">
        <f aca="false">IF($C194="","",IFERROR(IF(INDEX(Bolalar!$B$5:$B$1804,MATCH($C194,Bolalar!$I$5:$I$1804,0))="","",INDEX(Bolalar!$B$5:$B$1804,MATCH($C194,Bolalar!$I$5:$I$1804,0))),""))</f>
        <v/>
      </c>
      <c r="E194" s="15" t="str">
        <f aca="false">IF($C194="","",IFERROR(IF(INDEX(Bolalar!$C$5:$C$1804,MATCH($C194,Bolalar!$I$5:$I$1804,0))="","",INDEX(Bolalar!$C$5:$C$1804,MATCH($C194,Bolalar!$I$5:$I$1804,0))),""))</f>
        <v/>
      </c>
      <c r="F194" s="24"/>
      <c r="G194" s="14" t="str">
        <f aca="false">IF(OR($E194="",$B194=""),"",INT(($B194-$E194)/365.25))</f>
        <v/>
      </c>
      <c r="H194" s="25"/>
      <c r="I194" s="12"/>
      <c r="J194" s="28" t="n">
        <f aca="false">IF(AND($C194&lt;&gt;"",$B194&gt;=Boshqaruv!$C$9,$B194&lt;=Boshqaruv!$C$10),IF(COUNTIFS($C$4:$C193,$C194,$B$4:$B193,"&gt;="&amp;Boshqaruv!$C$9,$B$4:$B193,"&lt;="&amp;Boshqaruv!$C$10)=0,1,0),0)</f>
        <v>0</v>
      </c>
    </row>
    <row r="195" customFormat="false" ht="15" hidden="false" customHeight="false" outlineLevel="0" collapsed="false">
      <c r="A195" s="8" t="n">
        <v>191</v>
      </c>
      <c r="B195" s="13"/>
      <c r="C195" s="25"/>
      <c r="D195" s="26" t="str">
        <f aca="false">IF($C195="","",IFERROR(IF(INDEX(Bolalar!$B$5:$B$1804,MATCH($C195,Bolalar!$I$5:$I$1804,0))="","",INDEX(Bolalar!$B$5:$B$1804,MATCH($C195,Bolalar!$I$5:$I$1804,0))),""))</f>
        <v/>
      </c>
      <c r="E195" s="15" t="str">
        <f aca="false">IF($C195="","",IFERROR(IF(INDEX(Bolalar!$C$5:$C$1804,MATCH($C195,Bolalar!$I$5:$I$1804,0))="","",INDEX(Bolalar!$C$5:$C$1804,MATCH($C195,Bolalar!$I$5:$I$1804,0))),""))</f>
        <v/>
      </c>
      <c r="F195" s="24"/>
      <c r="G195" s="14" t="str">
        <f aca="false">IF(OR($E195="",$B195=""),"",INT(($B195-$E195)/365.25))</f>
        <v/>
      </c>
      <c r="H195" s="25"/>
      <c r="I195" s="12"/>
      <c r="J195" s="28" t="n">
        <f aca="false">IF(AND($C195&lt;&gt;"",$B195&gt;=Boshqaruv!$C$9,$B195&lt;=Boshqaruv!$C$10),IF(COUNTIFS($C$4:$C194,$C195,$B$4:$B194,"&gt;="&amp;Boshqaruv!$C$9,$B$4:$B194,"&lt;="&amp;Boshqaruv!$C$10)=0,1,0),0)</f>
        <v>0</v>
      </c>
    </row>
    <row r="196" customFormat="false" ht="15" hidden="false" customHeight="false" outlineLevel="0" collapsed="false">
      <c r="A196" s="8" t="n">
        <v>192</v>
      </c>
      <c r="B196" s="13"/>
      <c r="C196" s="25"/>
      <c r="D196" s="26" t="str">
        <f aca="false">IF($C196="","",IFERROR(IF(INDEX(Bolalar!$B$5:$B$1804,MATCH($C196,Bolalar!$I$5:$I$1804,0))="","",INDEX(Bolalar!$B$5:$B$1804,MATCH($C196,Bolalar!$I$5:$I$1804,0))),""))</f>
        <v/>
      </c>
      <c r="E196" s="15" t="str">
        <f aca="false">IF($C196="","",IFERROR(IF(INDEX(Bolalar!$C$5:$C$1804,MATCH($C196,Bolalar!$I$5:$I$1804,0))="","",INDEX(Bolalar!$C$5:$C$1804,MATCH($C196,Bolalar!$I$5:$I$1804,0))),""))</f>
        <v/>
      </c>
      <c r="F196" s="24"/>
      <c r="G196" s="14" t="str">
        <f aca="false">IF(OR($E196="",$B196=""),"",INT(($B196-$E196)/365.25))</f>
        <v/>
      </c>
      <c r="H196" s="25"/>
      <c r="I196" s="12"/>
      <c r="J196" s="28" t="n">
        <f aca="false">IF(AND($C196&lt;&gt;"",$B196&gt;=Boshqaruv!$C$9,$B196&lt;=Boshqaruv!$C$10),IF(COUNTIFS($C$4:$C195,$C196,$B$4:$B195,"&gt;="&amp;Boshqaruv!$C$9,$B$4:$B195,"&lt;="&amp;Boshqaruv!$C$10)=0,1,0),0)</f>
        <v>0</v>
      </c>
    </row>
    <row r="197" customFormat="false" ht="15" hidden="false" customHeight="false" outlineLevel="0" collapsed="false">
      <c r="A197" s="8" t="n">
        <v>193</v>
      </c>
      <c r="B197" s="13"/>
      <c r="C197" s="25"/>
      <c r="D197" s="26" t="str">
        <f aca="false">IF($C197="","",IFERROR(IF(INDEX(Bolalar!$B$5:$B$1804,MATCH($C197,Bolalar!$I$5:$I$1804,0))="","",INDEX(Bolalar!$B$5:$B$1804,MATCH($C197,Bolalar!$I$5:$I$1804,0))),""))</f>
        <v/>
      </c>
      <c r="E197" s="15" t="str">
        <f aca="false">IF($C197="","",IFERROR(IF(INDEX(Bolalar!$C$5:$C$1804,MATCH($C197,Bolalar!$I$5:$I$1804,0))="","",INDEX(Bolalar!$C$5:$C$1804,MATCH($C197,Bolalar!$I$5:$I$1804,0))),""))</f>
        <v/>
      </c>
      <c r="F197" s="24"/>
      <c r="G197" s="14" t="str">
        <f aca="false">IF(OR($E197="",$B197=""),"",INT(($B197-$E197)/365.25))</f>
        <v/>
      </c>
      <c r="H197" s="25"/>
      <c r="I197" s="12"/>
      <c r="J197" s="28" t="n">
        <f aca="false">IF(AND($C197&lt;&gt;"",$B197&gt;=Boshqaruv!$C$9,$B197&lt;=Boshqaruv!$C$10),IF(COUNTIFS($C$4:$C196,$C197,$B$4:$B196,"&gt;="&amp;Boshqaruv!$C$9,$B$4:$B196,"&lt;="&amp;Boshqaruv!$C$10)=0,1,0),0)</f>
        <v>0</v>
      </c>
    </row>
    <row r="198" customFormat="false" ht="15" hidden="false" customHeight="false" outlineLevel="0" collapsed="false">
      <c r="A198" s="8" t="n">
        <v>194</v>
      </c>
      <c r="B198" s="13"/>
      <c r="C198" s="25"/>
      <c r="D198" s="26" t="str">
        <f aca="false">IF($C198="","",IFERROR(IF(INDEX(Bolalar!$B$5:$B$1804,MATCH($C198,Bolalar!$I$5:$I$1804,0))="","",INDEX(Bolalar!$B$5:$B$1804,MATCH($C198,Bolalar!$I$5:$I$1804,0))),""))</f>
        <v/>
      </c>
      <c r="E198" s="15" t="str">
        <f aca="false">IF($C198="","",IFERROR(IF(INDEX(Bolalar!$C$5:$C$1804,MATCH($C198,Bolalar!$I$5:$I$1804,0))="","",INDEX(Bolalar!$C$5:$C$1804,MATCH($C198,Bolalar!$I$5:$I$1804,0))),""))</f>
        <v/>
      </c>
      <c r="F198" s="24"/>
      <c r="G198" s="14" t="str">
        <f aca="false">IF(OR($E198="",$B198=""),"",INT(($B198-$E198)/365.25))</f>
        <v/>
      </c>
      <c r="H198" s="25"/>
      <c r="I198" s="12"/>
      <c r="J198" s="28" t="n">
        <f aca="false">IF(AND($C198&lt;&gt;"",$B198&gt;=Boshqaruv!$C$9,$B198&lt;=Boshqaruv!$C$10),IF(COUNTIFS($C$4:$C197,$C198,$B$4:$B197,"&gt;="&amp;Boshqaruv!$C$9,$B$4:$B197,"&lt;="&amp;Boshqaruv!$C$10)=0,1,0),0)</f>
        <v>0</v>
      </c>
    </row>
    <row r="199" customFormat="false" ht="15" hidden="false" customHeight="false" outlineLevel="0" collapsed="false">
      <c r="A199" s="8" t="n">
        <v>195</v>
      </c>
      <c r="B199" s="13"/>
      <c r="C199" s="25"/>
      <c r="D199" s="26" t="str">
        <f aca="false">IF($C199="","",IFERROR(IF(INDEX(Bolalar!$B$5:$B$1804,MATCH($C199,Bolalar!$I$5:$I$1804,0))="","",INDEX(Bolalar!$B$5:$B$1804,MATCH($C199,Bolalar!$I$5:$I$1804,0))),""))</f>
        <v/>
      </c>
      <c r="E199" s="15" t="str">
        <f aca="false">IF($C199="","",IFERROR(IF(INDEX(Bolalar!$C$5:$C$1804,MATCH($C199,Bolalar!$I$5:$I$1804,0))="","",INDEX(Bolalar!$C$5:$C$1804,MATCH($C199,Bolalar!$I$5:$I$1804,0))),""))</f>
        <v/>
      </c>
      <c r="F199" s="24"/>
      <c r="G199" s="14" t="str">
        <f aca="false">IF(OR($E199="",$B199=""),"",INT(($B199-$E199)/365.25))</f>
        <v/>
      </c>
      <c r="H199" s="25"/>
      <c r="I199" s="12"/>
      <c r="J199" s="28" t="n">
        <f aca="false">IF(AND($C199&lt;&gt;"",$B199&gt;=Boshqaruv!$C$9,$B199&lt;=Boshqaruv!$C$10),IF(COUNTIFS($C$4:$C198,$C199,$B$4:$B198,"&gt;="&amp;Boshqaruv!$C$9,$B$4:$B198,"&lt;="&amp;Boshqaruv!$C$10)=0,1,0),0)</f>
        <v>0</v>
      </c>
    </row>
    <row r="200" customFormat="false" ht="15" hidden="false" customHeight="false" outlineLevel="0" collapsed="false">
      <c r="A200" s="8" t="n">
        <v>196</v>
      </c>
      <c r="B200" s="13"/>
      <c r="C200" s="25"/>
      <c r="D200" s="26" t="str">
        <f aca="false">IF($C200="","",IFERROR(IF(INDEX(Bolalar!$B$5:$B$1804,MATCH($C200,Bolalar!$I$5:$I$1804,0))="","",INDEX(Bolalar!$B$5:$B$1804,MATCH($C200,Bolalar!$I$5:$I$1804,0))),""))</f>
        <v/>
      </c>
      <c r="E200" s="15" t="str">
        <f aca="false">IF($C200="","",IFERROR(IF(INDEX(Bolalar!$C$5:$C$1804,MATCH($C200,Bolalar!$I$5:$I$1804,0))="","",INDEX(Bolalar!$C$5:$C$1804,MATCH($C200,Bolalar!$I$5:$I$1804,0))),""))</f>
        <v/>
      </c>
      <c r="F200" s="24"/>
      <c r="G200" s="14" t="str">
        <f aca="false">IF(OR($E200="",$B200=""),"",INT(($B200-$E200)/365.25))</f>
        <v/>
      </c>
      <c r="H200" s="25"/>
      <c r="I200" s="12"/>
      <c r="J200" s="28" t="n">
        <f aca="false">IF(AND($C200&lt;&gt;"",$B200&gt;=Boshqaruv!$C$9,$B200&lt;=Boshqaruv!$C$10),IF(COUNTIFS($C$4:$C199,$C200,$B$4:$B199,"&gt;="&amp;Boshqaruv!$C$9,$B$4:$B199,"&lt;="&amp;Boshqaruv!$C$10)=0,1,0),0)</f>
        <v>0</v>
      </c>
    </row>
    <row r="201" customFormat="false" ht="15" hidden="false" customHeight="false" outlineLevel="0" collapsed="false">
      <c r="A201" s="8" t="n">
        <v>197</v>
      </c>
      <c r="B201" s="13"/>
      <c r="C201" s="25"/>
      <c r="D201" s="26" t="str">
        <f aca="false">IF($C201="","",IFERROR(IF(INDEX(Bolalar!$B$5:$B$1804,MATCH($C201,Bolalar!$I$5:$I$1804,0))="","",INDEX(Bolalar!$B$5:$B$1804,MATCH($C201,Bolalar!$I$5:$I$1804,0))),""))</f>
        <v/>
      </c>
      <c r="E201" s="15" t="str">
        <f aca="false">IF($C201="","",IFERROR(IF(INDEX(Bolalar!$C$5:$C$1804,MATCH($C201,Bolalar!$I$5:$I$1804,0))="","",INDEX(Bolalar!$C$5:$C$1804,MATCH($C201,Bolalar!$I$5:$I$1804,0))),""))</f>
        <v/>
      </c>
      <c r="F201" s="24"/>
      <c r="G201" s="14" t="str">
        <f aca="false">IF(OR($E201="",$B201=""),"",INT(($B201-$E201)/365.25))</f>
        <v/>
      </c>
      <c r="H201" s="25"/>
      <c r="I201" s="12"/>
      <c r="J201" s="28" t="n">
        <f aca="false">IF(AND($C201&lt;&gt;"",$B201&gt;=Boshqaruv!$C$9,$B201&lt;=Boshqaruv!$C$10),IF(COUNTIFS($C$4:$C200,$C201,$B$4:$B200,"&gt;="&amp;Boshqaruv!$C$9,$B$4:$B200,"&lt;="&amp;Boshqaruv!$C$10)=0,1,0),0)</f>
        <v>0</v>
      </c>
    </row>
    <row r="202" customFormat="false" ht="15" hidden="false" customHeight="false" outlineLevel="0" collapsed="false">
      <c r="A202" s="8" t="n">
        <v>198</v>
      </c>
      <c r="B202" s="13"/>
      <c r="C202" s="25"/>
      <c r="D202" s="26" t="str">
        <f aca="false">IF($C202="","",IFERROR(IF(INDEX(Bolalar!$B$5:$B$1804,MATCH($C202,Bolalar!$I$5:$I$1804,0))="","",INDEX(Bolalar!$B$5:$B$1804,MATCH($C202,Bolalar!$I$5:$I$1804,0))),""))</f>
        <v/>
      </c>
      <c r="E202" s="15" t="str">
        <f aca="false">IF($C202="","",IFERROR(IF(INDEX(Bolalar!$C$5:$C$1804,MATCH($C202,Bolalar!$I$5:$I$1804,0))="","",INDEX(Bolalar!$C$5:$C$1804,MATCH($C202,Bolalar!$I$5:$I$1804,0))),""))</f>
        <v/>
      </c>
      <c r="F202" s="24"/>
      <c r="G202" s="14" t="str">
        <f aca="false">IF(OR($E202="",$B202=""),"",INT(($B202-$E202)/365.25))</f>
        <v/>
      </c>
      <c r="H202" s="25"/>
      <c r="I202" s="12"/>
      <c r="J202" s="28" t="n">
        <f aca="false">IF(AND($C202&lt;&gt;"",$B202&gt;=Boshqaruv!$C$9,$B202&lt;=Boshqaruv!$C$10),IF(COUNTIFS($C$4:$C201,$C202,$B$4:$B201,"&gt;="&amp;Boshqaruv!$C$9,$B$4:$B201,"&lt;="&amp;Boshqaruv!$C$10)=0,1,0),0)</f>
        <v>0</v>
      </c>
    </row>
    <row r="203" customFormat="false" ht="15" hidden="false" customHeight="false" outlineLevel="0" collapsed="false">
      <c r="A203" s="8" t="n">
        <v>199</v>
      </c>
      <c r="B203" s="13"/>
      <c r="C203" s="25"/>
      <c r="D203" s="26" t="str">
        <f aca="false">IF($C203="","",IFERROR(IF(INDEX(Bolalar!$B$5:$B$1804,MATCH($C203,Bolalar!$I$5:$I$1804,0))="","",INDEX(Bolalar!$B$5:$B$1804,MATCH($C203,Bolalar!$I$5:$I$1804,0))),""))</f>
        <v/>
      </c>
      <c r="E203" s="15" t="str">
        <f aca="false">IF($C203="","",IFERROR(IF(INDEX(Bolalar!$C$5:$C$1804,MATCH($C203,Bolalar!$I$5:$I$1804,0))="","",INDEX(Bolalar!$C$5:$C$1804,MATCH($C203,Bolalar!$I$5:$I$1804,0))),""))</f>
        <v/>
      </c>
      <c r="F203" s="24"/>
      <c r="G203" s="14" t="str">
        <f aca="false">IF(OR($E203="",$B203=""),"",INT(($B203-$E203)/365.25))</f>
        <v/>
      </c>
      <c r="H203" s="25"/>
      <c r="I203" s="12"/>
      <c r="J203" s="28" t="n">
        <f aca="false">IF(AND($C203&lt;&gt;"",$B203&gt;=Boshqaruv!$C$9,$B203&lt;=Boshqaruv!$C$10),IF(COUNTIFS($C$4:$C202,$C203,$B$4:$B202,"&gt;="&amp;Boshqaruv!$C$9,$B$4:$B202,"&lt;="&amp;Boshqaruv!$C$10)=0,1,0),0)</f>
        <v>0</v>
      </c>
    </row>
    <row r="204" customFormat="false" ht="15" hidden="false" customHeight="false" outlineLevel="0" collapsed="false">
      <c r="A204" s="8" t="n">
        <v>200</v>
      </c>
      <c r="B204" s="13"/>
      <c r="C204" s="25"/>
      <c r="D204" s="26" t="str">
        <f aca="false">IF($C204="","",IFERROR(IF(INDEX(Bolalar!$B$5:$B$1804,MATCH($C204,Bolalar!$I$5:$I$1804,0))="","",INDEX(Bolalar!$B$5:$B$1804,MATCH($C204,Bolalar!$I$5:$I$1804,0))),""))</f>
        <v/>
      </c>
      <c r="E204" s="15" t="str">
        <f aca="false">IF($C204="","",IFERROR(IF(INDEX(Bolalar!$C$5:$C$1804,MATCH($C204,Bolalar!$I$5:$I$1804,0))="","",INDEX(Bolalar!$C$5:$C$1804,MATCH($C204,Bolalar!$I$5:$I$1804,0))),""))</f>
        <v/>
      </c>
      <c r="F204" s="24"/>
      <c r="G204" s="14" t="str">
        <f aca="false">IF(OR($E204="",$B204=""),"",INT(($B204-$E204)/365.25))</f>
        <v/>
      </c>
      <c r="H204" s="25"/>
      <c r="I204" s="12"/>
      <c r="J204" s="28" t="n">
        <f aca="false">IF(AND($C204&lt;&gt;"",$B204&gt;=Boshqaruv!$C$9,$B204&lt;=Boshqaruv!$C$10),IF(COUNTIFS($C$4:$C203,$C204,$B$4:$B203,"&gt;="&amp;Boshqaruv!$C$9,$B$4:$B203,"&lt;="&amp;Boshqaruv!$C$10)=0,1,0),0)</f>
        <v>0</v>
      </c>
    </row>
    <row r="205" customFormat="false" ht="15" hidden="false" customHeight="false" outlineLevel="0" collapsed="false">
      <c r="A205" s="8" t="n">
        <v>201</v>
      </c>
      <c r="B205" s="13"/>
      <c r="C205" s="25"/>
      <c r="D205" s="26" t="str">
        <f aca="false">IF($C205="","",IFERROR(IF(INDEX(Bolalar!$B$5:$B$1804,MATCH($C205,Bolalar!$I$5:$I$1804,0))="","",INDEX(Bolalar!$B$5:$B$1804,MATCH($C205,Bolalar!$I$5:$I$1804,0))),""))</f>
        <v/>
      </c>
      <c r="E205" s="15" t="str">
        <f aca="false">IF($C205="","",IFERROR(IF(INDEX(Bolalar!$C$5:$C$1804,MATCH($C205,Bolalar!$I$5:$I$1804,0))="","",INDEX(Bolalar!$C$5:$C$1804,MATCH($C205,Bolalar!$I$5:$I$1804,0))),""))</f>
        <v/>
      </c>
      <c r="F205" s="24"/>
      <c r="G205" s="14" t="str">
        <f aca="false">IF(OR($E205="",$B205=""),"",INT(($B205-$E205)/365.25))</f>
        <v/>
      </c>
      <c r="H205" s="25"/>
      <c r="I205" s="12"/>
      <c r="J205" s="28" t="n">
        <f aca="false">IF(AND($C205&lt;&gt;"",$B205&gt;=Boshqaruv!$C$9,$B205&lt;=Boshqaruv!$C$10),IF(COUNTIFS($C$4:$C204,$C205,$B$4:$B204,"&gt;="&amp;Boshqaruv!$C$9,$B$4:$B204,"&lt;="&amp;Boshqaruv!$C$10)=0,1,0),0)</f>
        <v>0</v>
      </c>
    </row>
    <row r="206" customFormat="false" ht="15" hidden="false" customHeight="false" outlineLevel="0" collapsed="false">
      <c r="A206" s="8" t="n">
        <v>202</v>
      </c>
      <c r="B206" s="13"/>
      <c r="C206" s="25"/>
      <c r="D206" s="26" t="str">
        <f aca="false">IF($C206="","",IFERROR(IF(INDEX(Bolalar!$B$5:$B$1804,MATCH($C206,Bolalar!$I$5:$I$1804,0))="","",INDEX(Bolalar!$B$5:$B$1804,MATCH($C206,Bolalar!$I$5:$I$1804,0))),""))</f>
        <v/>
      </c>
      <c r="E206" s="15" t="str">
        <f aca="false">IF($C206="","",IFERROR(IF(INDEX(Bolalar!$C$5:$C$1804,MATCH($C206,Bolalar!$I$5:$I$1804,0))="","",INDEX(Bolalar!$C$5:$C$1804,MATCH($C206,Bolalar!$I$5:$I$1804,0))),""))</f>
        <v/>
      </c>
      <c r="F206" s="24"/>
      <c r="G206" s="14" t="str">
        <f aca="false">IF(OR($E206="",$B206=""),"",INT(($B206-$E206)/365.25))</f>
        <v/>
      </c>
      <c r="H206" s="25"/>
      <c r="I206" s="12"/>
      <c r="J206" s="28" t="n">
        <f aca="false">IF(AND($C206&lt;&gt;"",$B206&gt;=Boshqaruv!$C$9,$B206&lt;=Boshqaruv!$C$10),IF(COUNTIFS($C$4:$C205,$C206,$B$4:$B205,"&gt;="&amp;Boshqaruv!$C$9,$B$4:$B205,"&lt;="&amp;Boshqaruv!$C$10)=0,1,0),0)</f>
        <v>0</v>
      </c>
    </row>
    <row r="207" customFormat="false" ht="15" hidden="false" customHeight="false" outlineLevel="0" collapsed="false">
      <c r="A207" s="8" t="n">
        <v>203</v>
      </c>
      <c r="B207" s="13"/>
      <c r="C207" s="25"/>
      <c r="D207" s="26" t="str">
        <f aca="false">IF($C207="","",IFERROR(IF(INDEX(Bolalar!$B$5:$B$1804,MATCH($C207,Bolalar!$I$5:$I$1804,0))="","",INDEX(Bolalar!$B$5:$B$1804,MATCH($C207,Bolalar!$I$5:$I$1804,0))),""))</f>
        <v/>
      </c>
      <c r="E207" s="15" t="str">
        <f aca="false">IF($C207="","",IFERROR(IF(INDEX(Bolalar!$C$5:$C$1804,MATCH($C207,Bolalar!$I$5:$I$1804,0))="","",INDEX(Bolalar!$C$5:$C$1804,MATCH($C207,Bolalar!$I$5:$I$1804,0))),""))</f>
        <v/>
      </c>
      <c r="F207" s="24"/>
      <c r="G207" s="14" t="str">
        <f aca="false">IF(OR($E207="",$B207=""),"",INT(($B207-$E207)/365.25))</f>
        <v/>
      </c>
      <c r="H207" s="25"/>
      <c r="I207" s="12"/>
      <c r="J207" s="28" t="n">
        <f aca="false">IF(AND($C207&lt;&gt;"",$B207&gt;=Boshqaruv!$C$9,$B207&lt;=Boshqaruv!$C$10),IF(COUNTIFS($C$4:$C206,$C207,$B$4:$B206,"&gt;="&amp;Boshqaruv!$C$9,$B$4:$B206,"&lt;="&amp;Boshqaruv!$C$10)=0,1,0),0)</f>
        <v>0</v>
      </c>
    </row>
    <row r="208" customFormat="false" ht="15" hidden="false" customHeight="false" outlineLevel="0" collapsed="false">
      <c r="A208" s="8" t="n">
        <v>204</v>
      </c>
      <c r="B208" s="13"/>
      <c r="C208" s="25"/>
      <c r="D208" s="26" t="str">
        <f aca="false">IF($C208="","",IFERROR(IF(INDEX(Bolalar!$B$5:$B$1804,MATCH($C208,Bolalar!$I$5:$I$1804,0))="","",INDEX(Bolalar!$B$5:$B$1804,MATCH($C208,Bolalar!$I$5:$I$1804,0))),""))</f>
        <v/>
      </c>
      <c r="E208" s="15" t="str">
        <f aca="false">IF($C208="","",IFERROR(IF(INDEX(Bolalar!$C$5:$C$1804,MATCH($C208,Bolalar!$I$5:$I$1804,0))="","",INDEX(Bolalar!$C$5:$C$1804,MATCH($C208,Bolalar!$I$5:$I$1804,0))),""))</f>
        <v/>
      </c>
      <c r="F208" s="24"/>
      <c r="G208" s="14" t="str">
        <f aca="false">IF(OR($E208="",$B208=""),"",INT(($B208-$E208)/365.25))</f>
        <v/>
      </c>
      <c r="H208" s="25"/>
      <c r="I208" s="12"/>
      <c r="J208" s="28" t="n">
        <f aca="false">IF(AND($C208&lt;&gt;"",$B208&gt;=Boshqaruv!$C$9,$B208&lt;=Boshqaruv!$C$10),IF(COUNTIFS($C$4:$C207,$C208,$B$4:$B207,"&gt;="&amp;Boshqaruv!$C$9,$B$4:$B207,"&lt;="&amp;Boshqaruv!$C$10)=0,1,0),0)</f>
        <v>0</v>
      </c>
    </row>
    <row r="209" customFormat="false" ht="15" hidden="false" customHeight="false" outlineLevel="0" collapsed="false">
      <c r="A209" s="8" t="n">
        <v>205</v>
      </c>
      <c r="B209" s="13"/>
      <c r="C209" s="25"/>
      <c r="D209" s="26" t="str">
        <f aca="false">IF($C209="","",IFERROR(IF(INDEX(Bolalar!$B$5:$B$1804,MATCH($C209,Bolalar!$I$5:$I$1804,0))="","",INDEX(Bolalar!$B$5:$B$1804,MATCH($C209,Bolalar!$I$5:$I$1804,0))),""))</f>
        <v/>
      </c>
      <c r="E209" s="15" t="str">
        <f aca="false">IF($C209="","",IFERROR(IF(INDEX(Bolalar!$C$5:$C$1804,MATCH($C209,Bolalar!$I$5:$I$1804,0))="","",INDEX(Bolalar!$C$5:$C$1804,MATCH($C209,Bolalar!$I$5:$I$1804,0))),""))</f>
        <v/>
      </c>
      <c r="F209" s="24"/>
      <c r="G209" s="14" t="str">
        <f aca="false">IF(OR($E209="",$B209=""),"",INT(($B209-$E209)/365.25))</f>
        <v/>
      </c>
      <c r="H209" s="25"/>
      <c r="I209" s="12"/>
      <c r="J209" s="28" t="n">
        <f aca="false">IF(AND($C209&lt;&gt;"",$B209&gt;=Boshqaruv!$C$9,$B209&lt;=Boshqaruv!$C$10),IF(COUNTIFS($C$4:$C208,$C209,$B$4:$B208,"&gt;="&amp;Boshqaruv!$C$9,$B$4:$B208,"&lt;="&amp;Boshqaruv!$C$10)=0,1,0),0)</f>
        <v>0</v>
      </c>
    </row>
    <row r="210" customFormat="false" ht="15" hidden="false" customHeight="false" outlineLevel="0" collapsed="false">
      <c r="A210" s="8" t="n">
        <v>206</v>
      </c>
      <c r="B210" s="13"/>
      <c r="C210" s="25"/>
      <c r="D210" s="26" t="str">
        <f aca="false">IF($C210="","",IFERROR(IF(INDEX(Bolalar!$B$5:$B$1804,MATCH($C210,Bolalar!$I$5:$I$1804,0))="","",INDEX(Bolalar!$B$5:$B$1804,MATCH($C210,Bolalar!$I$5:$I$1804,0))),""))</f>
        <v/>
      </c>
      <c r="E210" s="15" t="str">
        <f aca="false">IF($C210="","",IFERROR(IF(INDEX(Bolalar!$C$5:$C$1804,MATCH($C210,Bolalar!$I$5:$I$1804,0))="","",INDEX(Bolalar!$C$5:$C$1804,MATCH($C210,Bolalar!$I$5:$I$1804,0))),""))</f>
        <v/>
      </c>
      <c r="F210" s="24"/>
      <c r="G210" s="14" t="str">
        <f aca="false">IF(OR($E210="",$B210=""),"",INT(($B210-$E210)/365.25))</f>
        <v/>
      </c>
      <c r="H210" s="25"/>
      <c r="I210" s="12"/>
      <c r="J210" s="28" t="n">
        <f aca="false">IF(AND($C210&lt;&gt;"",$B210&gt;=Boshqaruv!$C$9,$B210&lt;=Boshqaruv!$C$10),IF(COUNTIFS($C$4:$C209,$C210,$B$4:$B209,"&gt;="&amp;Boshqaruv!$C$9,$B$4:$B209,"&lt;="&amp;Boshqaruv!$C$10)=0,1,0),0)</f>
        <v>0</v>
      </c>
    </row>
    <row r="211" customFormat="false" ht="15" hidden="false" customHeight="false" outlineLevel="0" collapsed="false">
      <c r="A211" s="8" t="n">
        <v>207</v>
      </c>
      <c r="B211" s="13"/>
      <c r="C211" s="25"/>
      <c r="D211" s="26" t="str">
        <f aca="false">IF($C211="","",IFERROR(IF(INDEX(Bolalar!$B$5:$B$1804,MATCH($C211,Bolalar!$I$5:$I$1804,0))="","",INDEX(Bolalar!$B$5:$B$1804,MATCH($C211,Bolalar!$I$5:$I$1804,0))),""))</f>
        <v/>
      </c>
      <c r="E211" s="15" t="str">
        <f aca="false">IF($C211="","",IFERROR(IF(INDEX(Bolalar!$C$5:$C$1804,MATCH($C211,Bolalar!$I$5:$I$1804,0))="","",INDEX(Bolalar!$C$5:$C$1804,MATCH($C211,Bolalar!$I$5:$I$1804,0))),""))</f>
        <v/>
      </c>
      <c r="F211" s="24"/>
      <c r="G211" s="14" t="str">
        <f aca="false">IF(OR($E211="",$B211=""),"",INT(($B211-$E211)/365.25))</f>
        <v/>
      </c>
      <c r="H211" s="25"/>
      <c r="I211" s="12"/>
      <c r="J211" s="28" t="n">
        <f aca="false">IF(AND($C211&lt;&gt;"",$B211&gt;=Boshqaruv!$C$9,$B211&lt;=Boshqaruv!$C$10),IF(COUNTIFS($C$4:$C210,$C211,$B$4:$B210,"&gt;="&amp;Boshqaruv!$C$9,$B$4:$B210,"&lt;="&amp;Boshqaruv!$C$10)=0,1,0),0)</f>
        <v>0</v>
      </c>
    </row>
    <row r="212" customFormat="false" ht="15" hidden="false" customHeight="false" outlineLevel="0" collapsed="false">
      <c r="A212" s="8" t="n">
        <v>208</v>
      </c>
      <c r="B212" s="13"/>
      <c r="C212" s="25"/>
      <c r="D212" s="26" t="str">
        <f aca="false">IF($C212="","",IFERROR(IF(INDEX(Bolalar!$B$5:$B$1804,MATCH($C212,Bolalar!$I$5:$I$1804,0))="","",INDEX(Bolalar!$B$5:$B$1804,MATCH($C212,Bolalar!$I$5:$I$1804,0))),""))</f>
        <v/>
      </c>
      <c r="E212" s="15" t="str">
        <f aca="false">IF($C212="","",IFERROR(IF(INDEX(Bolalar!$C$5:$C$1804,MATCH($C212,Bolalar!$I$5:$I$1804,0))="","",INDEX(Bolalar!$C$5:$C$1804,MATCH($C212,Bolalar!$I$5:$I$1804,0))),""))</f>
        <v/>
      </c>
      <c r="F212" s="24"/>
      <c r="G212" s="14" t="str">
        <f aca="false">IF(OR($E212="",$B212=""),"",INT(($B212-$E212)/365.25))</f>
        <v/>
      </c>
      <c r="H212" s="25"/>
      <c r="I212" s="12"/>
      <c r="J212" s="28" t="n">
        <f aca="false">IF(AND($C212&lt;&gt;"",$B212&gt;=Boshqaruv!$C$9,$B212&lt;=Boshqaruv!$C$10),IF(COUNTIFS($C$4:$C211,$C212,$B$4:$B211,"&gt;="&amp;Boshqaruv!$C$9,$B$4:$B211,"&lt;="&amp;Boshqaruv!$C$10)=0,1,0),0)</f>
        <v>0</v>
      </c>
    </row>
    <row r="213" customFormat="false" ht="15" hidden="false" customHeight="false" outlineLevel="0" collapsed="false">
      <c r="A213" s="8" t="n">
        <v>209</v>
      </c>
      <c r="B213" s="13"/>
      <c r="C213" s="25"/>
      <c r="D213" s="26" t="str">
        <f aca="false">IF($C213="","",IFERROR(IF(INDEX(Bolalar!$B$5:$B$1804,MATCH($C213,Bolalar!$I$5:$I$1804,0))="","",INDEX(Bolalar!$B$5:$B$1804,MATCH($C213,Bolalar!$I$5:$I$1804,0))),""))</f>
        <v/>
      </c>
      <c r="E213" s="15" t="str">
        <f aca="false">IF($C213="","",IFERROR(IF(INDEX(Bolalar!$C$5:$C$1804,MATCH($C213,Bolalar!$I$5:$I$1804,0))="","",INDEX(Bolalar!$C$5:$C$1804,MATCH($C213,Bolalar!$I$5:$I$1804,0))),""))</f>
        <v/>
      </c>
      <c r="F213" s="24"/>
      <c r="G213" s="14" t="str">
        <f aca="false">IF(OR($E213="",$B213=""),"",INT(($B213-$E213)/365.25))</f>
        <v/>
      </c>
      <c r="H213" s="25"/>
      <c r="I213" s="12"/>
      <c r="J213" s="28" t="n">
        <f aca="false">IF(AND($C213&lt;&gt;"",$B213&gt;=Boshqaruv!$C$9,$B213&lt;=Boshqaruv!$C$10),IF(COUNTIFS($C$4:$C212,$C213,$B$4:$B212,"&gt;="&amp;Boshqaruv!$C$9,$B$4:$B212,"&lt;="&amp;Boshqaruv!$C$10)=0,1,0),0)</f>
        <v>0</v>
      </c>
    </row>
    <row r="214" customFormat="false" ht="15" hidden="false" customHeight="false" outlineLevel="0" collapsed="false">
      <c r="A214" s="8" t="n">
        <v>210</v>
      </c>
      <c r="B214" s="13"/>
      <c r="C214" s="25"/>
      <c r="D214" s="26" t="str">
        <f aca="false">IF($C214="","",IFERROR(IF(INDEX(Bolalar!$B$5:$B$1804,MATCH($C214,Bolalar!$I$5:$I$1804,0))="","",INDEX(Bolalar!$B$5:$B$1804,MATCH($C214,Bolalar!$I$5:$I$1804,0))),""))</f>
        <v/>
      </c>
      <c r="E214" s="15" t="str">
        <f aca="false">IF($C214="","",IFERROR(IF(INDEX(Bolalar!$C$5:$C$1804,MATCH($C214,Bolalar!$I$5:$I$1804,0))="","",INDEX(Bolalar!$C$5:$C$1804,MATCH($C214,Bolalar!$I$5:$I$1804,0))),""))</f>
        <v/>
      </c>
      <c r="F214" s="24"/>
      <c r="G214" s="14" t="str">
        <f aca="false">IF(OR($E214="",$B214=""),"",INT(($B214-$E214)/365.25))</f>
        <v/>
      </c>
      <c r="H214" s="25"/>
      <c r="I214" s="12"/>
      <c r="J214" s="28" t="n">
        <f aca="false">IF(AND($C214&lt;&gt;"",$B214&gt;=Boshqaruv!$C$9,$B214&lt;=Boshqaruv!$C$10),IF(COUNTIFS($C$4:$C213,$C214,$B$4:$B213,"&gt;="&amp;Boshqaruv!$C$9,$B$4:$B213,"&lt;="&amp;Boshqaruv!$C$10)=0,1,0),0)</f>
        <v>0</v>
      </c>
    </row>
    <row r="215" customFormat="false" ht="15" hidden="false" customHeight="false" outlineLevel="0" collapsed="false">
      <c r="A215" s="8" t="n">
        <v>211</v>
      </c>
      <c r="B215" s="13"/>
      <c r="C215" s="25"/>
      <c r="D215" s="26" t="str">
        <f aca="false">IF($C215="","",IFERROR(IF(INDEX(Bolalar!$B$5:$B$1804,MATCH($C215,Bolalar!$I$5:$I$1804,0))="","",INDEX(Bolalar!$B$5:$B$1804,MATCH($C215,Bolalar!$I$5:$I$1804,0))),""))</f>
        <v/>
      </c>
      <c r="E215" s="15" t="str">
        <f aca="false">IF($C215="","",IFERROR(IF(INDEX(Bolalar!$C$5:$C$1804,MATCH($C215,Bolalar!$I$5:$I$1804,0))="","",INDEX(Bolalar!$C$5:$C$1804,MATCH($C215,Bolalar!$I$5:$I$1804,0))),""))</f>
        <v/>
      </c>
      <c r="F215" s="24"/>
      <c r="G215" s="14" t="str">
        <f aca="false">IF(OR($E215="",$B215=""),"",INT(($B215-$E215)/365.25))</f>
        <v/>
      </c>
      <c r="H215" s="25"/>
      <c r="I215" s="12"/>
      <c r="J215" s="28" t="n">
        <f aca="false">IF(AND($C215&lt;&gt;"",$B215&gt;=Boshqaruv!$C$9,$B215&lt;=Boshqaruv!$C$10),IF(COUNTIFS($C$4:$C214,$C215,$B$4:$B214,"&gt;="&amp;Boshqaruv!$C$9,$B$4:$B214,"&lt;="&amp;Boshqaruv!$C$10)=0,1,0),0)</f>
        <v>0</v>
      </c>
    </row>
    <row r="216" customFormat="false" ht="15" hidden="false" customHeight="false" outlineLevel="0" collapsed="false">
      <c r="A216" s="8" t="n">
        <v>212</v>
      </c>
      <c r="B216" s="13"/>
      <c r="C216" s="25"/>
      <c r="D216" s="26" t="str">
        <f aca="false">IF($C216="","",IFERROR(IF(INDEX(Bolalar!$B$5:$B$1804,MATCH($C216,Bolalar!$I$5:$I$1804,0))="","",INDEX(Bolalar!$B$5:$B$1804,MATCH($C216,Bolalar!$I$5:$I$1804,0))),""))</f>
        <v/>
      </c>
      <c r="E216" s="15" t="str">
        <f aca="false">IF($C216="","",IFERROR(IF(INDEX(Bolalar!$C$5:$C$1804,MATCH($C216,Bolalar!$I$5:$I$1804,0))="","",INDEX(Bolalar!$C$5:$C$1804,MATCH($C216,Bolalar!$I$5:$I$1804,0))),""))</f>
        <v/>
      </c>
      <c r="F216" s="24"/>
      <c r="G216" s="14" t="str">
        <f aca="false">IF(OR($E216="",$B216=""),"",INT(($B216-$E216)/365.25))</f>
        <v/>
      </c>
      <c r="H216" s="25"/>
      <c r="I216" s="12"/>
      <c r="J216" s="28" t="n">
        <f aca="false">IF(AND($C216&lt;&gt;"",$B216&gt;=Boshqaruv!$C$9,$B216&lt;=Boshqaruv!$C$10),IF(COUNTIFS($C$4:$C215,$C216,$B$4:$B215,"&gt;="&amp;Boshqaruv!$C$9,$B$4:$B215,"&lt;="&amp;Boshqaruv!$C$10)=0,1,0),0)</f>
        <v>0</v>
      </c>
    </row>
    <row r="217" customFormat="false" ht="15" hidden="false" customHeight="false" outlineLevel="0" collapsed="false">
      <c r="A217" s="8" t="n">
        <v>213</v>
      </c>
      <c r="B217" s="13"/>
      <c r="C217" s="25"/>
      <c r="D217" s="26" t="str">
        <f aca="false">IF($C217="","",IFERROR(IF(INDEX(Bolalar!$B$5:$B$1804,MATCH($C217,Bolalar!$I$5:$I$1804,0))="","",INDEX(Bolalar!$B$5:$B$1804,MATCH($C217,Bolalar!$I$5:$I$1804,0))),""))</f>
        <v/>
      </c>
      <c r="E217" s="15" t="str">
        <f aca="false">IF($C217="","",IFERROR(IF(INDEX(Bolalar!$C$5:$C$1804,MATCH($C217,Bolalar!$I$5:$I$1804,0))="","",INDEX(Bolalar!$C$5:$C$1804,MATCH($C217,Bolalar!$I$5:$I$1804,0))),""))</f>
        <v/>
      </c>
      <c r="F217" s="24"/>
      <c r="G217" s="14" t="str">
        <f aca="false">IF(OR($E217="",$B217=""),"",INT(($B217-$E217)/365.25))</f>
        <v/>
      </c>
      <c r="H217" s="25"/>
      <c r="I217" s="12"/>
      <c r="J217" s="28" t="n">
        <f aca="false">IF(AND($C217&lt;&gt;"",$B217&gt;=Boshqaruv!$C$9,$B217&lt;=Boshqaruv!$C$10),IF(COUNTIFS($C$4:$C216,$C217,$B$4:$B216,"&gt;="&amp;Boshqaruv!$C$9,$B$4:$B216,"&lt;="&amp;Boshqaruv!$C$10)=0,1,0),0)</f>
        <v>0</v>
      </c>
    </row>
    <row r="218" customFormat="false" ht="15" hidden="false" customHeight="false" outlineLevel="0" collapsed="false">
      <c r="A218" s="8" t="n">
        <v>214</v>
      </c>
      <c r="B218" s="13"/>
      <c r="C218" s="25"/>
      <c r="D218" s="26" t="str">
        <f aca="false">IF($C218="","",IFERROR(IF(INDEX(Bolalar!$B$5:$B$1804,MATCH($C218,Bolalar!$I$5:$I$1804,0))="","",INDEX(Bolalar!$B$5:$B$1804,MATCH($C218,Bolalar!$I$5:$I$1804,0))),""))</f>
        <v/>
      </c>
      <c r="E218" s="15" t="str">
        <f aca="false">IF($C218="","",IFERROR(IF(INDEX(Bolalar!$C$5:$C$1804,MATCH($C218,Bolalar!$I$5:$I$1804,0))="","",INDEX(Bolalar!$C$5:$C$1804,MATCH($C218,Bolalar!$I$5:$I$1804,0))),""))</f>
        <v/>
      </c>
      <c r="F218" s="24"/>
      <c r="G218" s="14" t="str">
        <f aca="false">IF(OR($E218="",$B218=""),"",INT(($B218-$E218)/365.25))</f>
        <v/>
      </c>
      <c r="H218" s="25"/>
      <c r="I218" s="12"/>
      <c r="J218" s="28" t="n">
        <f aca="false">IF(AND($C218&lt;&gt;"",$B218&gt;=Boshqaruv!$C$9,$B218&lt;=Boshqaruv!$C$10),IF(COUNTIFS($C$4:$C217,$C218,$B$4:$B217,"&gt;="&amp;Boshqaruv!$C$9,$B$4:$B217,"&lt;="&amp;Boshqaruv!$C$10)=0,1,0),0)</f>
        <v>0</v>
      </c>
    </row>
    <row r="219" customFormat="false" ht="15" hidden="false" customHeight="false" outlineLevel="0" collapsed="false">
      <c r="A219" s="8" t="n">
        <v>215</v>
      </c>
      <c r="B219" s="13"/>
      <c r="C219" s="25"/>
      <c r="D219" s="26" t="str">
        <f aca="false">IF($C219="","",IFERROR(IF(INDEX(Bolalar!$B$5:$B$1804,MATCH($C219,Bolalar!$I$5:$I$1804,0))="","",INDEX(Bolalar!$B$5:$B$1804,MATCH($C219,Bolalar!$I$5:$I$1804,0))),""))</f>
        <v/>
      </c>
      <c r="E219" s="15" t="str">
        <f aca="false">IF($C219="","",IFERROR(IF(INDEX(Bolalar!$C$5:$C$1804,MATCH($C219,Bolalar!$I$5:$I$1804,0))="","",INDEX(Bolalar!$C$5:$C$1804,MATCH($C219,Bolalar!$I$5:$I$1804,0))),""))</f>
        <v/>
      </c>
      <c r="F219" s="24"/>
      <c r="G219" s="14" t="str">
        <f aca="false">IF(OR($E219="",$B219=""),"",INT(($B219-$E219)/365.25))</f>
        <v/>
      </c>
      <c r="H219" s="25"/>
      <c r="I219" s="12"/>
      <c r="J219" s="28" t="n">
        <f aca="false">IF(AND($C219&lt;&gt;"",$B219&gt;=Boshqaruv!$C$9,$B219&lt;=Boshqaruv!$C$10),IF(COUNTIFS($C$4:$C218,$C219,$B$4:$B218,"&gt;="&amp;Boshqaruv!$C$9,$B$4:$B218,"&lt;="&amp;Boshqaruv!$C$10)=0,1,0),0)</f>
        <v>0</v>
      </c>
    </row>
    <row r="220" customFormat="false" ht="15" hidden="false" customHeight="false" outlineLevel="0" collapsed="false">
      <c r="A220" s="8" t="n">
        <v>216</v>
      </c>
      <c r="B220" s="13"/>
      <c r="C220" s="25"/>
      <c r="D220" s="26" t="str">
        <f aca="false">IF($C220="","",IFERROR(IF(INDEX(Bolalar!$B$5:$B$1804,MATCH($C220,Bolalar!$I$5:$I$1804,0))="","",INDEX(Bolalar!$B$5:$B$1804,MATCH($C220,Bolalar!$I$5:$I$1804,0))),""))</f>
        <v/>
      </c>
      <c r="E220" s="15" t="str">
        <f aca="false">IF($C220="","",IFERROR(IF(INDEX(Bolalar!$C$5:$C$1804,MATCH($C220,Bolalar!$I$5:$I$1804,0))="","",INDEX(Bolalar!$C$5:$C$1804,MATCH($C220,Bolalar!$I$5:$I$1804,0))),""))</f>
        <v/>
      </c>
      <c r="F220" s="24"/>
      <c r="G220" s="14" t="str">
        <f aca="false">IF(OR($E220="",$B220=""),"",INT(($B220-$E220)/365.25))</f>
        <v/>
      </c>
      <c r="H220" s="25"/>
      <c r="I220" s="12"/>
      <c r="J220" s="28" t="n">
        <f aca="false">IF(AND($C220&lt;&gt;"",$B220&gt;=Boshqaruv!$C$9,$B220&lt;=Boshqaruv!$C$10),IF(COUNTIFS($C$4:$C219,$C220,$B$4:$B219,"&gt;="&amp;Boshqaruv!$C$9,$B$4:$B219,"&lt;="&amp;Boshqaruv!$C$10)=0,1,0),0)</f>
        <v>0</v>
      </c>
    </row>
    <row r="221" customFormat="false" ht="15" hidden="false" customHeight="false" outlineLevel="0" collapsed="false">
      <c r="A221" s="8" t="n">
        <v>217</v>
      </c>
      <c r="B221" s="13"/>
      <c r="C221" s="25"/>
      <c r="D221" s="26" t="str">
        <f aca="false">IF($C221="","",IFERROR(IF(INDEX(Bolalar!$B$5:$B$1804,MATCH($C221,Bolalar!$I$5:$I$1804,0))="","",INDEX(Bolalar!$B$5:$B$1804,MATCH($C221,Bolalar!$I$5:$I$1804,0))),""))</f>
        <v/>
      </c>
      <c r="E221" s="15" t="str">
        <f aca="false">IF($C221="","",IFERROR(IF(INDEX(Bolalar!$C$5:$C$1804,MATCH($C221,Bolalar!$I$5:$I$1804,0))="","",INDEX(Bolalar!$C$5:$C$1804,MATCH($C221,Bolalar!$I$5:$I$1804,0))),""))</f>
        <v/>
      </c>
      <c r="F221" s="24"/>
      <c r="G221" s="14" t="str">
        <f aca="false">IF(OR($E221="",$B221=""),"",INT(($B221-$E221)/365.25))</f>
        <v/>
      </c>
      <c r="H221" s="25"/>
      <c r="I221" s="12"/>
      <c r="J221" s="28" t="n">
        <f aca="false">IF(AND($C221&lt;&gt;"",$B221&gt;=Boshqaruv!$C$9,$B221&lt;=Boshqaruv!$C$10),IF(COUNTIFS($C$4:$C220,$C221,$B$4:$B220,"&gt;="&amp;Boshqaruv!$C$9,$B$4:$B220,"&lt;="&amp;Boshqaruv!$C$10)=0,1,0),0)</f>
        <v>0</v>
      </c>
    </row>
    <row r="222" customFormat="false" ht="15" hidden="false" customHeight="false" outlineLevel="0" collapsed="false">
      <c r="A222" s="8" t="n">
        <v>218</v>
      </c>
      <c r="B222" s="13"/>
      <c r="C222" s="25"/>
      <c r="D222" s="26" t="str">
        <f aca="false">IF($C222="","",IFERROR(IF(INDEX(Bolalar!$B$5:$B$1804,MATCH($C222,Bolalar!$I$5:$I$1804,0))="","",INDEX(Bolalar!$B$5:$B$1804,MATCH($C222,Bolalar!$I$5:$I$1804,0))),""))</f>
        <v/>
      </c>
      <c r="E222" s="15" t="str">
        <f aca="false">IF($C222="","",IFERROR(IF(INDEX(Bolalar!$C$5:$C$1804,MATCH($C222,Bolalar!$I$5:$I$1804,0))="","",INDEX(Bolalar!$C$5:$C$1804,MATCH($C222,Bolalar!$I$5:$I$1804,0))),""))</f>
        <v/>
      </c>
      <c r="F222" s="24"/>
      <c r="G222" s="14" t="str">
        <f aca="false">IF(OR($E222="",$B222=""),"",INT(($B222-$E222)/365.25))</f>
        <v/>
      </c>
      <c r="H222" s="25"/>
      <c r="I222" s="12"/>
      <c r="J222" s="28" t="n">
        <f aca="false">IF(AND($C222&lt;&gt;"",$B222&gt;=Boshqaruv!$C$9,$B222&lt;=Boshqaruv!$C$10),IF(COUNTIFS($C$4:$C221,$C222,$B$4:$B221,"&gt;="&amp;Boshqaruv!$C$9,$B$4:$B221,"&lt;="&amp;Boshqaruv!$C$10)=0,1,0),0)</f>
        <v>0</v>
      </c>
    </row>
    <row r="223" customFormat="false" ht="15" hidden="false" customHeight="false" outlineLevel="0" collapsed="false">
      <c r="A223" s="8" t="n">
        <v>219</v>
      </c>
      <c r="B223" s="13"/>
      <c r="C223" s="25"/>
      <c r="D223" s="26" t="str">
        <f aca="false">IF($C223="","",IFERROR(IF(INDEX(Bolalar!$B$5:$B$1804,MATCH($C223,Bolalar!$I$5:$I$1804,0))="","",INDEX(Bolalar!$B$5:$B$1804,MATCH($C223,Bolalar!$I$5:$I$1804,0))),""))</f>
        <v/>
      </c>
      <c r="E223" s="15" t="str">
        <f aca="false">IF($C223="","",IFERROR(IF(INDEX(Bolalar!$C$5:$C$1804,MATCH($C223,Bolalar!$I$5:$I$1804,0))="","",INDEX(Bolalar!$C$5:$C$1804,MATCH($C223,Bolalar!$I$5:$I$1804,0))),""))</f>
        <v/>
      </c>
      <c r="F223" s="24"/>
      <c r="G223" s="14" t="str">
        <f aca="false">IF(OR($E223="",$B223=""),"",INT(($B223-$E223)/365.25))</f>
        <v/>
      </c>
      <c r="H223" s="25"/>
      <c r="I223" s="12"/>
      <c r="J223" s="28" t="n">
        <f aca="false">IF(AND($C223&lt;&gt;"",$B223&gt;=Boshqaruv!$C$9,$B223&lt;=Boshqaruv!$C$10),IF(COUNTIFS($C$4:$C222,$C223,$B$4:$B222,"&gt;="&amp;Boshqaruv!$C$9,$B$4:$B222,"&lt;="&amp;Boshqaruv!$C$10)=0,1,0),0)</f>
        <v>0</v>
      </c>
    </row>
    <row r="224" customFormat="false" ht="15" hidden="false" customHeight="false" outlineLevel="0" collapsed="false">
      <c r="A224" s="8" t="n">
        <v>220</v>
      </c>
      <c r="B224" s="13"/>
      <c r="C224" s="25"/>
      <c r="D224" s="26" t="str">
        <f aca="false">IF($C224="","",IFERROR(IF(INDEX(Bolalar!$B$5:$B$1804,MATCH($C224,Bolalar!$I$5:$I$1804,0))="","",INDEX(Bolalar!$B$5:$B$1804,MATCH($C224,Bolalar!$I$5:$I$1804,0))),""))</f>
        <v/>
      </c>
      <c r="E224" s="15" t="str">
        <f aca="false">IF($C224="","",IFERROR(IF(INDEX(Bolalar!$C$5:$C$1804,MATCH($C224,Bolalar!$I$5:$I$1804,0))="","",INDEX(Bolalar!$C$5:$C$1804,MATCH($C224,Bolalar!$I$5:$I$1804,0))),""))</f>
        <v/>
      </c>
      <c r="F224" s="24"/>
      <c r="G224" s="14" t="str">
        <f aca="false">IF(OR($E224="",$B224=""),"",INT(($B224-$E224)/365.25))</f>
        <v/>
      </c>
      <c r="H224" s="25"/>
      <c r="I224" s="12"/>
      <c r="J224" s="28" t="n">
        <f aca="false">IF(AND($C224&lt;&gt;"",$B224&gt;=Boshqaruv!$C$9,$B224&lt;=Boshqaruv!$C$10),IF(COUNTIFS($C$4:$C223,$C224,$B$4:$B223,"&gt;="&amp;Boshqaruv!$C$9,$B$4:$B223,"&lt;="&amp;Boshqaruv!$C$10)=0,1,0),0)</f>
        <v>0</v>
      </c>
    </row>
    <row r="225" customFormat="false" ht="15" hidden="false" customHeight="false" outlineLevel="0" collapsed="false">
      <c r="A225" s="8" t="n">
        <v>221</v>
      </c>
      <c r="B225" s="13"/>
      <c r="C225" s="25"/>
      <c r="D225" s="26" t="str">
        <f aca="false">IF($C225="","",IFERROR(IF(INDEX(Bolalar!$B$5:$B$1804,MATCH($C225,Bolalar!$I$5:$I$1804,0))="","",INDEX(Bolalar!$B$5:$B$1804,MATCH($C225,Bolalar!$I$5:$I$1804,0))),""))</f>
        <v/>
      </c>
      <c r="E225" s="15" t="str">
        <f aca="false">IF($C225="","",IFERROR(IF(INDEX(Bolalar!$C$5:$C$1804,MATCH($C225,Bolalar!$I$5:$I$1804,0))="","",INDEX(Bolalar!$C$5:$C$1804,MATCH($C225,Bolalar!$I$5:$I$1804,0))),""))</f>
        <v/>
      </c>
      <c r="F225" s="24"/>
      <c r="G225" s="14" t="str">
        <f aca="false">IF(OR($E225="",$B225=""),"",INT(($B225-$E225)/365.25))</f>
        <v/>
      </c>
      <c r="H225" s="25"/>
      <c r="I225" s="12"/>
      <c r="J225" s="28" t="n">
        <f aca="false">IF(AND($C225&lt;&gt;"",$B225&gt;=Boshqaruv!$C$9,$B225&lt;=Boshqaruv!$C$10),IF(COUNTIFS($C$4:$C224,$C225,$B$4:$B224,"&gt;="&amp;Boshqaruv!$C$9,$B$4:$B224,"&lt;="&amp;Boshqaruv!$C$10)=0,1,0),0)</f>
        <v>0</v>
      </c>
    </row>
    <row r="226" customFormat="false" ht="15" hidden="false" customHeight="false" outlineLevel="0" collapsed="false">
      <c r="A226" s="8" t="n">
        <v>222</v>
      </c>
      <c r="B226" s="13"/>
      <c r="C226" s="25"/>
      <c r="D226" s="26" t="str">
        <f aca="false">IF($C226="","",IFERROR(IF(INDEX(Bolalar!$B$5:$B$1804,MATCH($C226,Bolalar!$I$5:$I$1804,0))="","",INDEX(Bolalar!$B$5:$B$1804,MATCH($C226,Bolalar!$I$5:$I$1804,0))),""))</f>
        <v/>
      </c>
      <c r="E226" s="15" t="str">
        <f aca="false">IF($C226="","",IFERROR(IF(INDEX(Bolalar!$C$5:$C$1804,MATCH($C226,Bolalar!$I$5:$I$1804,0))="","",INDEX(Bolalar!$C$5:$C$1804,MATCH($C226,Bolalar!$I$5:$I$1804,0))),""))</f>
        <v/>
      </c>
      <c r="F226" s="24"/>
      <c r="G226" s="14" t="str">
        <f aca="false">IF(OR($E226="",$B226=""),"",INT(($B226-$E226)/365.25))</f>
        <v/>
      </c>
      <c r="H226" s="25"/>
      <c r="I226" s="12"/>
      <c r="J226" s="28" t="n">
        <f aca="false">IF(AND($C226&lt;&gt;"",$B226&gt;=Boshqaruv!$C$9,$B226&lt;=Boshqaruv!$C$10),IF(COUNTIFS($C$4:$C225,$C226,$B$4:$B225,"&gt;="&amp;Boshqaruv!$C$9,$B$4:$B225,"&lt;="&amp;Boshqaruv!$C$10)=0,1,0),0)</f>
        <v>0</v>
      </c>
    </row>
    <row r="227" customFormat="false" ht="15" hidden="false" customHeight="false" outlineLevel="0" collapsed="false">
      <c r="A227" s="8" t="n">
        <v>223</v>
      </c>
      <c r="B227" s="13"/>
      <c r="C227" s="25"/>
      <c r="D227" s="26" t="str">
        <f aca="false">IF($C227="","",IFERROR(IF(INDEX(Bolalar!$B$5:$B$1804,MATCH($C227,Bolalar!$I$5:$I$1804,0))="","",INDEX(Bolalar!$B$5:$B$1804,MATCH($C227,Bolalar!$I$5:$I$1804,0))),""))</f>
        <v/>
      </c>
      <c r="E227" s="15" t="str">
        <f aca="false">IF($C227="","",IFERROR(IF(INDEX(Bolalar!$C$5:$C$1804,MATCH($C227,Bolalar!$I$5:$I$1804,0))="","",INDEX(Bolalar!$C$5:$C$1804,MATCH($C227,Bolalar!$I$5:$I$1804,0))),""))</f>
        <v/>
      </c>
      <c r="F227" s="24"/>
      <c r="G227" s="14" t="str">
        <f aca="false">IF(OR($E227="",$B227=""),"",INT(($B227-$E227)/365.25))</f>
        <v/>
      </c>
      <c r="H227" s="25"/>
      <c r="I227" s="12"/>
      <c r="J227" s="28" t="n">
        <f aca="false">IF(AND($C227&lt;&gt;"",$B227&gt;=Boshqaruv!$C$9,$B227&lt;=Boshqaruv!$C$10),IF(COUNTIFS($C$4:$C226,$C227,$B$4:$B226,"&gt;="&amp;Boshqaruv!$C$9,$B$4:$B226,"&lt;="&amp;Boshqaruv!$C$10)=0,1,0),0)</f>
        <v>0</v>
      </c>
    </row>
    <row r="228" customFormat="false" ht="15" hidden="false" customHeight="false" outlineLevel="0" collapsed="false">
      <c r="A228" s="8" t="n">
        <v>224</v>
      </c>
      <c r="B228" s="13"/>
      <c r="C228" s="25"/>
      <c r="D228" s="26" t="str">
        <f aca="false">IF($C228="","",IFERROR(IF(INDEX(Bolalar!$B$5:$B$1804,MATCH($C228,Bolalar!$I$5:$I$1804,0))="","",INDEX(Bolalar!$B$5:$B$1804,MATCH($C228,Bolalar!$I$5:$I$1804,0))),""))</f>
        <v/>
      </c>
      <c r="E228" s="15" t="str">
        <f aca="false">IF($C228="","",IFERROR(IF(INDEX(Bolalar!$C$5:$C$1804,MATCH($C228,Bolalar!$I$5:$I$1804,0))="","",INDEX(Bolalar!$C$5:$C$1804,MATCH($C228,Bolalar!$I$5:$I$1804,0))),""))</f>
        <v/>
      </c>
      <c r="F228" s="24"/>
      <c r="G228" s="14" t="str">
        <f aca="false">IF(OR($E228="",$B228=""),"",INT(($B228-$E228)/365.25))</f>
        <v/>
      </c>
      <c r="H228" s="25"/>
      <c r="I228" s="12"/>
      <c r="J228" s="28" t="n">
        <f aca="false">IF(AND($C228&lt;&gt;"",$B228&gt;=Boshqaruv!$C$9,$B228&lt;=Boshqaruv!$C$10),IF(COUNTIFS($C$4:$C227,$C228,$B$4:$B227,"&gt;="&amp;Boshqaruv!$C$9,$B$4:$B227,"&lt;="&amp;Boshqaruv!$C$10)=0,1,0),0)</f>
        <v>0</v>
      </c>
    </row>
    <row r="229" customFormat="false" ht="15" hidden="false" customHeight="false" outlineLevel="0" collapsed="false">
      <c r="A229" s="8" t="n">
        <v>225</v>
      </c>
      <c r="B229" s="13"/>
      <c r="C229" s="25"/>
      <c r="D229" s="26" t="str">
        <f aca="false">IF($C229="","",IFERROR(IF(INDEX(Bolalar!$B$5:$B$1804,MATCH($C229,Bolalar!$I$5:$I$1804,0))="","",INDEX(Bolalar!$B$5:$B$1804,MATCH($C229,Bolalar!$I$5:$I$1804,0))),""))</f>
        <v/>
      </c>
      <c r="E229" s="15" t="str">
        <f aca="false">IF($C229="","",IFERROR(IF(INDEX(Bolalar!$C$5:$C$1804,MATCH($C229,Bolalar!$I$5:$I$1804,0))="","",INDEX(Bolalar!$C$5:$C$1804,MATCH($C229,Bolalar!$I$5:$I$1804,0))),""))</f>
        <v/>
      </c>
      <c r="F229" s="24"/>
      <c r="G229" s="14" t="str">
        <f aca="false">IF(OR($E229="",$B229=""),"",INT(($B229-$E229)/365.25))</f>
        <v/>
      </c>
      <c r="H229" s="25"/>
      <c r="I229" s="12"/>
      <c r="J229" s="28" t="n">
        <f aca="false">IF(AND($C229&lt;&gt;"",$B229&gt;=Boshqaruv!$C$9,$B229&lt;=Boshqaruv!$C$10),IF(COUNTIFS($C$4:$C228,$C229,$B$4:$B228,"&gt;="&amp;Boshqaruv!$C$9,$B$4:$B228,"&lt;="&amp;Boshqaruv!$C$10)=0,1,0),0)</f>
        <v>0</v>
      </c>
    </row>
    <row r="230" customFormat="false" ht="15" hidden="false" customHeight="false" outlineLevel="0" collapsed="false">
      <c r="A230" s="8" t="n">
        <v>226</v>
      </c>
      <c r="B230" s="13"/>
      <c r="C230" s="25"/>
      <c r="D230" s="26" t="str">
        <f aca="false">IF($C230="","",IFERROR(IF(INDEX(Bolalar!$B$5:$B$1804,MATCH($C230,Bolalar!$I$5:$I$1804,0))="","",INDEX(Bolalar!$B$5:$B$1804,MATCH($C230,Bolalar!$I$5:$I$1804,0))),""))</f>
        <v/>
      </c>
      <c r="E230" s="15" t="str">
        <f aca="false">IF($C230="","",IFERROR(IF(INDEX(Bolalar!$C$5:$C$1804,MATCH($C230,Bolalar!$I$5:$I$1804,0))="","",INDEX(Bolalar!$C$5:$C$1804,MATCH($C230,Bolalar!$I$5:$I$1804,0))),""))</f>
        <v/>
      </c>
      <c r="F230" s="24"/>
      <c r="G230" s="14" t="str">
        <f aca="false">IF(OR($E230="",$B230=""),"",INT(($B230-$E230)/365.25))</f>
        <v/>
      </c>
      <c r="H230" s="25"/>
      <c r="I230" s="12"/>
      <c r="J230" s="28" t="n">
        <f aca="false">IF(AND($C230&lt;&gt;"",$B230&gt;=Boshqaruv!$C$9,$B230&lt;=Boshqaruv!$C$10),IF(COUNTIFS($C$4:$C229,$C230,$B$4:$B229,"&gt;="&amp;Boshqaruv!$C$9,$B$4:$B229,"&lt;="&amp;Boshqaruv!$C$10)=0,1,0),0)</f>
        <v>0</v>
      </c>
    </row>
    <row r="231" customFormat="false" ht="15" hidden="false" customHeight="false" outlineLevel="0" collapsed="false">
      <c r="A231" s="8" t="n">
        <v>227</v>
      </c>
      <c r="B231" s="13"/>
      <c r="C231" s="25"/>
      <c r="D231" s="26" t="str">
        <f aca="false">IF($C231="","",IFERROR(IF(INDEX(Bolalar!$B$5:$B$1804,MATCH($C231,Bolalar!$I$5:$I$1804,0))="","",INDEX(Bolalar!$B$5:$B$1804,MATCH($C231,Bolalar!$I$5:$I$1804,0))),""))</f>
        <v/>
      </c>
      <c r="E231" s="15" t="str">
        <f aca="false">IF($C231="","",IFERROR(IF(INDEX(Bolalar!$C$5:$C$1804,MATCH($C231,Bolalar!$I$5:$I$1804,0))="","",INDEX(Bolalar!$C$5:$C$1804,MATCH($C231,Bolalar!$I$5:$I$1804,0))),""))</f>
        <v/>
      </c>
      <c r="F231" s="24"/>
      <c r="G231" s="14" t="str">
        <f aca="false">IF(OR($E231="",$B231=""),"",INT(($B231-$E231)/365.25))</f>
        <v/>
      </c>
      <c r="H231" s="25"/>
      <c r="I231" s="12"/>
      <c r="J231" s="28" t="n">
        <f aca="false">IF(AND($C231&lt;&gt;"",$B231&gt;=Boshqaruv!$C$9,$B231&lt;=Boshqaruv!$C$10),IF(COUNTIFS($C$4:$C230,$C231,$B$4:$B230,"&gt;="&amp;Boshqaruv!$C$9,$B$4:$B230,"&lt;="&amp;Boshqaruv!$C$10)=0,1,0),0)</f>
        <v>0</v>
      </c>
    </row>
    <row r="232" customFormat="false" ht="15" hidden="false" customHeight="false" outlineLevel="0" collapsed="false">
      <c r="A232" s="8" t="n">
        <v>228</v>
      </c>
      <c r="B232" s="13"/>
      <c r="C232" s="25"/>
      <c r="D232" s="26" t="str">
        <f aca="false">IF($C232="","",IFERROR(IF(INDEX(Bolalar!$B$5:$B$1804,MATCH($C232,Bolalar!$I$5:$I$1804,0))="","",INDEX(Bolalar!$B$5:$B$1804,MATCH($C232,Bolalar!$I$5:$I$1804,0))),""))</f>
        <v/>
      </c>
      <c r="E232" s="15" t="str">
        <f aca="false">IF($C232="","",IFERROR(IF(INDEX(Bolalar!$C$5:$C$1804,MATCH($C232,Bolalar!$I$5:$I$1804,0))="","",INDEX(Bolalar!$C$5:$C$1804,MATCH($C232,Bolalar!$I$5:$I$1804,0))),""))</f>
        <v/>
      </c>
      <c r="F232" s="24"/>
      <c r="G232" s="14" t="str">
        <f aca="false">IF(OR($E232="",$B232=""),"",INT(($B232-$E232)/365.25))</f>
        <v/>
      </c>
      <c r="H232" s="25"/>
      <c r="I232" s="12"/>
      <c r="J232" s="28" t="n">
        <f aca="false">IF(AND($C232&lt;&gt;"",$B232&gt;=Boshqaruv!$C$9,$B232&lt;=Boshqaruv!$C$10),IF(COUNTIFS($C$4:$C231,$C232,$B$4:$B231,"&gt;="&amp;Boshqaruv!$C$9,$B$4:$B231,"&lt;="&amp;Boshqaruv!$C$10)=0,1,0),0)</f>
        <v>0</v>
      </c>
    </row>
    <row r="233" customFormat="false" ht="15" hidden="false" customHeight="false" outlineLevel="0" collapsed="false">
      <c r="A233" s="8" t="n">
        <v>229</v>
      </c>
      <c r="B233" s="13"/>
      <c r="C233" s="25"/>
      <c r="D233" s="26" t="str">
        <f aca="false">IF($C233="","",IFERROR(IF(INDEX(Bolalar!$B$5:$B$1804,MATCH($C233,Bolalar!$I$5:$I$1804,0))="","",INDEX(Bolalar!$B$5:$B$1804,MATCH($C233,Bolalar!$I$5:$I$1804,0))),""))</f>
        <v/>
      </c>
      <c r="E233" s="15" t="str">
        <f aca="false">IF($C233="","",IFERROR(IF(INDEX(Bolalar!$C$5:$C$1804,MATCH($C233,Bolalar!$I$5:$I$1804,0))="","",INDEX(Bolalar!$C$5:$C$1804,MATCH($C233,Bolalar!$I$5:$I$1804,0))),""))</f>
        <v/>
      </c>
      <c r="F233" s="24"/>
      <c r="G233" s="14" t="str">
        <f aca="false">IF(OR($E233="",$B233=""),"",INT(($B233-$E233)/365.25))</f>
        <v/>
      </c>
      <c r="H233" s="25"/>
      <c r="I233" s="12"/>
      <c r="J233" s="28" t="n">
        <f aca="false">IF(AND($C233&lt;&gt;"",$B233&gt;=Boshqaruv!$C$9,$B233&lt;=Boshqaruv!$C$10),IF(COUNTIFS($C$4:$C232,$C233,$B$4:$B232,"&gt;="&amp;Boshqaruv!$C$9,$B$4:$B232,"&lt;="&amp;Boshqaruv!$C$10)=0,1,0),0)</f>
        <v>0</v>
      </c>
    </row>
    <row r="234" customFormat="false" ht="15" hidden="false" customHeight="false" outlineLevel="0" collapsed="false">
      <c r="A234" s="8" t="n">
        <v>230</v>
      </c>
      <c r="B234" s="13"/>
      <c r="C234" s="25"/>
      <c r="D234" s="26" t="str">
        <f aca="false">IF($C234="","",IFERROR(IF(INDEX(Bolalar!$B$5:$B$1804,MATCH($C234,Bolalar!$I$5:$I$1804,0))="","",INDEX(Bolalar!$B$5:$B$1804,MATCH($C234,Bolalar!$I$5:$I$1804,0))),""))</f>
        <v/>
      </c>
      <c r="E234" s="15" t="str">
        <f aca="false">IF($C234="","",IFERROR(IF(INDEX(Bolalar!$C$5:$C$1804,MATCH($C234,Bolalar!$I$5:$I$1804,0))="","",INDEX(Bolalar!$C$5:$C$1804,MATCH($C234,Bolalar!$I$5:$I$1804,0))),""))</f>
        <v/>
      </c>
      <c r="F234" s="24"/>
      <c r="G234" s="14" t="str">
        <f aca="false">IF(OR($E234="",$B234=""),"",INT(($B234-$E234)/365.25))</f>
        <v/>
      </c>
      <c r="H234" s="25"/>
      <c r="I234" s="12"/>
      <c r="J234" s="28" t="n">
        <f aca="false">IF(AND($C234&lt;&gt;"",$B234&gt;=Boshqaruv!$C$9,$B234&lt;=Boshqaruv!$C$10),IF(COUNTIFS($C$4:$C233,$C234,$B$4:$B233,"&gt;="&amp;Boshqaruv!$C$9,$B$4:$B233,"&lt;="&amp;Boshqaruv!$C$10)=0,1,0),0)</f>
        <v>0</v>
      </c>
    </row>
    <row r="235" customFormat="false" ht="15" hidden="false" customHeight="false" outlineLevel="0" collapsed="false">
      <c r="A235" s="8" t="n">
        <v>231</v>
      </c>
      <c r="B235" s="13"/>
      <c r="C235" s="25"/>
      <c r="D235" s="26" t="str">
        <f aca="false">IF($C235="","",IFERROR(IF(INDEX(Bolalar!$B$5:$B$1804,MATCH($C235,Bolalar!$I$5:$I$1804,0))="","",INDEX(Bolalar!$B$5:$B$1804,MATCH($C235,Bolalar!$I$5:$I$1804,0))),""))</f>
        <v/>
      </c>
      <c r="E235" s="15" t="str">
        <f aca="false">IF($C235="","",IFERROR(IF(INDEX(Bolalar!$C$5:$C$1804,MATCH($C235,Bolalar!$I$5:$I$1804,0))="","",INDEX(Bolalar!$C$5:$C$1804,MATCH($C235,Bolalar!$I$5:$I$1804,0))),""))</f>
        <v/>
      </c>
      <c r="F235" s="24"/>
      <c r="G235" s="14" t="str">
        <f aca="false">IF(OR($E235="",$B235=""),"",INT(($B235-$E235)/365.25))</f>
        <v/>
      </c>
      <c r="H235" s="25"/>
      <c r="I235" s="12"/>
      <c r="J235" s="28" t="n">
        <f aca="false">IF(AND($C235&lt;&gt;"",$B235&gt;=Boshqaruv!$C$9,$B235&lt;=Boshqaruv!$C$10),IF(COUNTIFS($C$4:$C234,$C235,$B$4:$B234,"&gt;="&amp;Boshqaruv!$C$9,$B$4:$B234,"&lt;="&amp;Boshqaruv!$C$10)=0,1,0),0)</f>
        <v>0</v>
      </c>
    </row>
    <row r="236" customFormat="false" ht="15" hidden="false" customHeight="false" outlineLevel="0" collapsed="false">
      <c r="A236" s="8" t="n">
        <v>232</v>
      </c>
      <c r="B236" s="13"/>
      <c r="C236" s="25"/>
      <c r="D236" s="26" t="str">
        <f aca="false">IF($C236="","",IFERROR(IF(INDEX(Bolalar!$B$5:$B$1804,MATCH($C236,Bolalar!$I$5:$I$1804,0))="","",INDEX(Bolalar!$B$5:$B$1804,MATCH($C236,Bolalar!$I$5:$I$1804,0))),""))</f>
        <v/>
      </c>
      <c r="E236" s="15" t="str">
        <f aca="false">IF($C236="","",IFERROR(IF(INDEX(Bolalar!$C$5:$C$1804,MATCH($C236,Bolalar!$I$5:$I$1804,0))="","",INDEX(Bolalar!$C$5:$C$1804,MATCH($C236,Bolalar!$I$5:$I$1804,0))),""))</f>
        <v/>
      </c>
      <c r="F236" s="24"/>
      <c r="G236" s="14" t="str">
        <f aca="false">IF(OR($E236="",$B236=""),"",INT(($B236-$E236)/365.25))</f>
        <v/>
      </c>
      <c r="H236" s="25"/>
      <c r="I236" s="12"/>
      <c r="J236" s="28" t="n">
        <f aca="false">IF(AND($C236&lt;&gt;"",$B236&gt;=Boshqaruv!$C$9,$B236&lt;=Boshqaruv!$C$10),IF(COUNTIFS($C$4:$C235,$C236,$B$4:$B235,"&gt;="&amp;Boshqaruv!$C$9,$B$4:$B235,"&lt;="&amp;Boshqaruv!$C$10)=0,1,0),0)</f>
        <v>0</v>
      </c>
    </row>
    <row r="237" customFormat="false" ht="15" hidden="false" customHeight="false" outlineLevel="0" collapsed="false">
      <c r="A237" s="8" t="n">
        <v>233</v>
      </c>
      <c r="B237" s="13"/>
      <c r="C237" s="25"/>
      <c r="D237" s="26" t="str">
        <f aca="false">IF($C237="","",IFERROR(IF(INDEX(Bolalar!$B$5:$B$1804,MATCH($C237,Bolalar!$I$5:$I$1804,0))="","",INDEX(Bolalar!$B$5:$B$1804,MATCH($C237,Bolalar!$I$5:$I$1804,0))),""))</f>
        <v/>
      </c>
      <c r="E237" s="15" t="str">
        <f aca="false">IF($C237="","",IFERROR(IF(INDEX(Bolalar!$C$5:$C$1804,MATCH($C237,Bolalar!$I$5:$I$1804,0))="","",INDEX(Bolalar!$C$5:$C$1804,MATCH($C237,Bolalar!$I$5:$I$1804,0))),""))</f>
        <v/>
      </c>
      <c r="F237" s="24"/>
      <c r="G237" s="14" t="str">
        <f aca="false">IF(OR($E237="",$B237=""),"",INT(($B237-$E237)/365.25))</f>
        <v/>
      </c>
      <c r="H237" s="25"/>
      <c r="I237" s="12"/>
      <c r="J237" s="28" t="n">
        <f aca="false">IF(AND($C237&lt;&gt;"",$B237&gt;=Boshqaruv!$C$9,$B237&lt;=Boshqaruv!$C$10),IF(COUNTIFS($C$4:$C236,$C237,$B$4:$B236,"&gt;="&amp;Boshqaruv!$C$9,$B$4:$B236,"&lt;="&amp;Boshqaruv!$C$10)=0,1,0),0)</f>
        <v>0</v>
      </c>
    </row>
    <row r="238" customFormat="false" ht="15" hidden="false" customHeight="false" outlineLevel="0" collapsed="false">
      <c r="A238" s="8" t="n">
        <v>234</v>
      </c>
      <c r="B238" s="13"/>
      <c r="C238" s="25"/>
      <c r="D238" s="26" t="str">
        <f aca="false">IF($C238="","",IFERROR(IF(INDEX(Bolalar!$B$5:$B$1804,MATCH($C238,Bolalar!$I$5:$I$1804,0))="","",INDEX(Bolalar!$B$5:$B$1804,MATCH($C238,Bolalar!$I$5:$I$1804,0))),""))</f>
        <v/>
      </c>
      <c r="E238" s="15" t="str">
        <f aca="false">IF($C238="","",IFERROR(IF(INDEX(Bolalar!$C$5:$C$1804,MATCH($C238,Bolalar!$I$5:$I$1804,0))="","",INDEX(Bolalar!$C$5:$C$1804,MATCH($C238,Bolalar!$I$5:$I$1804,0))),""))</f>
        <v/>
      </c>
      <c r="F238" s="24"/>
      <c r="G238" s="14" t="str">
        <f aca="false">IF(OR($E238="",$B238=""),"",INT(($B238-$E238)/365.25))</f>
        <v/>
      </c>
      <c r="H238" s="25"/>
      <c r="I238" s="12"/>
      <c r="J238" s="28" t="n">
        <f aca="false">IF(AND($C238&lt;&gt;"",$B238&gt;=Boshqaruv!$C$9,$B238&lt;=Boshqaruv!$C$10),IF(COUNTIFS($C$4:$C237,$C238,$B$4:$B237,"&gt;="&amp;Boshqaruv!$C$9,$B$4:$B237,"&lt;="&amp;Boshqaruv!$C$10)=0,1,0),0)</f>
        <v>0</v>
      </c>
    </row>
    <row r="239" customFormat="false" ht="15" hidden="false" customHeight="false" outlineLevel="0" collapsed="false">
      <c r="A239" s="8" t="n">
        <v>235</v>
      </c>
      <c r="B239" s="13"/>
      <c r="C239" s="25"/>
      <c r="D239" s="26" t="str">
        <f aca="false">IF($C239="","",IFERROR(IF(INDEX(Bolalar!$B$5:$B$1804,MATCH($C239,Bolalar!$I$5:$I$1804,0))="","",INDEX(Bolalar!$B$5:$B$1804,MATCH($C239,Bolalar!$I$5:$I$1804,0))),""))</f>
        <v/>
      </c>
      <c r="E239" s="15" t="str">
        <f aca="false">IF($C239="","",IFERROR(IF(INDEX(Bolalar!$C$5:$C$1804,MATCH($C239,Bolalar!$I$5:$I$1804,0))="","",INDEX(Bolalar!$C$5:$C$1804,MATCH($C239,Bolalar!$I$5:$I$1804,0))),""))</f>
        <v/>
      </c>
      <c r="F239" s="24"/>
      <c r="G239" s="14" t="str">
        <f aca="false">IF(OR($E239="",$B239=""),"",INT(($B239-$E239)/365.25))</f>
        <v/>
      </c>
      <c r="H239" s="25"/>
      <c r="I239" s="12"/>
      <c r="J239" s="28" t="n">
        <f aca="false">IF(AND($C239&lt;&gt;"",$B239&gt;=Boshqaruv!$C$9,$B239&lt;=Boshqaruv!$C$10),IF(COUNTIFS($C$4:$C238,$C239,$B$4:$B238,"&gt;="&amp;Boshqaruv!$C$9,$B$4:$B238,"&lt;="&amp;Boshqaruv!$C$10)=0,1,0),0)</f>
        <v>0</v>
      </c>
    </row>
    <row r="240" customFormat="false" ht="15" hidden="false" customHeight="false" outlineLevel="0" collapsed="false">
      <c r="A240" s="8" t="n">
        <v>236</v>
      </c>
      <c r="B240" s="13"/>
      <c r="C240" s="25"/>
      <c r="D240" s="26" t="str">
        <f aca="false">IF($C240="","",IFERROR(IF(INDEX(Bolalar!$B$5:$B$1804,MATCH($C240,Bolalar!$I$5:$I$1804,0))="","",INDEX(Bolalar!$B$5:$B$1804,MATCH($C240,Bolalar!$I$5:$I$1804,0))),""))</f>
        <v/>
      </c>
      <c r="E240" s="15" t="str">
        <f aca="false">IF($C240="","",IFERROR(IF(INDEX(Bolalar!$C$5:$C$1804,MATCH($C240,Bolalar!$I$5:$I$1804,0))="","",INDEX(Bolalar!$C$5:$C$1804,MATCH($C240,Bolalar!$I$5:$I$1804,0))),""))</f>
        <v/>
      </c>
      <c r="F240" s="24"/>
      <c r="G240" s="14" t="str">
        <f aca="false">IF(OR($E240="",$B240=""),"",INT(($B240-$E240)/365.25))</f>
        <v/>
      </c>
      <c r="H240" s="25"/>
      <c r="I240" s="12"/>
      <c r="J240" s="28" t="n">
        <f aca="false">IF(AND($C240&lt;&gt;"",$B240&gt;=Boshqaruv!$C$9,$B240&lt;=Boshqaruv!$C$10),IF(COUNTIFS($C$4:$C239,$C240,$B$4:$B239,"&gt;="&amp;Boshqaruv!$C$9,$B$4:$B239,"&lt;="&amp;Boshqaruv!$C$10)=0,1,0),0)</f>
        <v>0</v>
      </c>
    </row>
    <row r="241" customFormat="false" ht="15" hidden="false" customHeight="false" outlineLevel="0" collapsed="false">
      <c r="A241" s="8" t="n">
        <v>237</v>
      </c>
      <c r="B241" s="13"/>
      <c r="C241" s="25"/>
      <c r="D241" s="26" t="str">
        <f aca="false">IF($C241="","",IFERROR(IF(INDEX(Bolalar!$B$5:$B$1804,MATCH($C241,Bolalar!$I$5:$I$1804,0))="","",INDEX(Bolalar!$B$5:$B$1804,MATCH($C241,Bolalar!$I$5:$I$1804,0))),""))</f>
        <v/>
      </c>
      <c r="E241" s="15" t="str">
        <f aca="false">IF($C241="","",IFERROR(IF(INDEX(Bolalar!$C$5:$C$1804,MATCH($C241,Bolalar!$I$5:$I$1804,0))="","",INDEX(Bolalar!$C$5:$C$1804,MATCH($C241,Bolalar!$I$5:$I$1804,0))),""))</f>
        <v/>
      </c>
      <c r="F241" s="24"/>
      <c r="G241" s="14" t="str">
        <f aca="false">IF(OR($E241="",$B241=""),"",INT(($B241-$E241)/365.25))</f>
        <v/>
      </c>
      <c r="H241" s="25"/>
      <c r="I241" s="12"/>
      <c r="J241" s="28" t="n">
        <f aca="false">IF(AND($C241&lt;&gt;"",$B241&gt;=Boshqaruv!$C$9,$B241&lt;=Boshqaruv!$C$10),IF(COUNTIFS($C$4:$C240,$C241,$B$4:$B240,"&gt;="&amp;Boshqaruv!$C$9,$B$4:$B240,"&lt;="&amp;Boshqaruv!$C$10)=0,1,0),0)</f>
        <v>0</v>
      </c>
    </row>
    <row r="242" customFormat="false" ht="15" hidden="false" customHeight="false" outlineLevel="0" collapsed="false">
      <c r="A242" s="8" t="n">
        <v>238</v>
      </c>
      <c r="B242" s="13"/>
      <c r="C242" s="25"/>
      <c r="D242" s="26" t="str">
        <f aca="false">IF($C242="","",IFERROR(IF(INDEX(Bolalar!$B$5:$B$1804,MATCH($C242,Bolalar!$I$5:$I$1804,0))="","",INDEX(Bolalar!$B$5:$B$1804,MATCH($C242,Bolalar!$I$5:$I$1804,0))),""))</f>
        <v/>
      </c>
      <c r="E242" s="15" t="str">
        <f aca="false">IF($C242="","",IFERROR(IF(INDEX(Bolalar!$C$5:$C$1804,MATCH($C242,Bolalar!$I$5:$I$1804,0))="","",INDEX(Bolalar!$C$5:$C$1804,MATCH($C242,Bolalar!$I$5:$I$1804,0))),""))</f>
        <v/>
      </c>
      <c r="F242" s="24"/>
      <c r="G242" s="14" t="str">
        <f aca="false">IF(OR($E242="",$B242=""),"",INT(($B242-$E242)/365.25))</f>
        <v/>
      </c>
      <c r="H242" s="25"/>
      <c r="I242" s="12"/>
      <c r="J242" s="28" t="n">
        <f aca="false">IF(AND($C242&lt;&gt;"",$B242&gt;=Boshqaruv!$C$9,$B242&lt;=Boshqaruv!$C$10),IF(COUNTIFS($C$4:$C241,$C242,$B$4:$B241,"&gt;="&amp;Boshqaruv!$C$9,$B$4:$B241,"&lt;="&amp;Boshqaruv!$C$10)=0,1,0),0)</f>
        <v>0</v>
      </c>
    </row>
    <row r="243" customFormat="false" ht="15" hidden="false" customHeight="false" outlineLevel="0" collapsed="false">
      <c r="A243" s="8" t="n">
        <v>239</v>
      </c>
      <c r="B243" s="13"/>
      <c r="C243" s="25"/>
      <c r="D243" s="26" t="str">
        <f aca="false">IF($C243="","",IFERROR(IF(INDEX(Bolalar!$B$5:$B$1804,MATCH($C243,Bolalar!$I$5:$I$1804,0))="","",INDEX(Bolalar!$B$5:$B$1804,MATCH($C243,Bolalar!$I$5:$I$1804,0))),""))</f>
        <v/>
      </c>
      <c r="E243" s="15" t="str">
        <f aca="false">IF($C243="","",IFERROR(IF(INDEX(Bolalar!$C$5:$C$1804,MATCH($C243,Bolalar!$I$5:$I$1804,0))="","",INDEX(Bolalar!$C$5:$C$1804,MATCH($C243,Bolalar!$I$5:$I$1804,0))),""))</f>
        <v/>
      </c>
      <c r="F243" s="24"/>
      <c r="G243" s="14" t="str">
        <f aca="false">IF(OR($E243="",$B243=""),"",INT(($B243-$E243)/365.25))</f>
        <v/>
      </c>
      <c r="H243" s="25"/>
      <c r="I243" s="12"/>
      <c r="J243" s="28" t="n">
        <f aca="false">IF(AND($C243&lt;&gt;"",$B243&gt;=Boshqaruv!$C$9,$B243&lt;=Boshqaruv!$C$10),IF(COUNTIFS($C$4:$C242,$C243,$B$4:$B242,"&gt;="&amp;Boshqaruv!$C$9,$B$4:$B242,"&lt;="&amp;Boshqaruv!$C$10)=0,1,0),0)</f>
        <v>0</v>
      </c>
    </row>
    <row r="244" customFormat="false" ht="15" hidden="false" customHeight="false" outlineLevel="0" collapsed="false">
      <c r="A244" s="8" t="n">
        <v>240</v>
      </c>
      <c r="B244" s="13"/>
      <c r="C244" s="25"/>
      <c r="D244" s="26" t="str">
        <f aca="false">IF($C244="","",IFERROR(IF(INDEX(Bolalar!$B$5:$B$1804,MATCH($C244,Bolalar!$I$5:$I$1804,0))="","",INDEX(Bolalar!$B$5:$B$1804,MATCH($C244,Bolalar!$I$5:$I$1804,0))),""))</f>
        <v/>
      </c>
      <c r="E244" s="15" t="str">
        <f aca="false">IF($C244="","",IFERROR(IF(INDEX(Bolalar!$C$5:$C$1804,MATCH($C244,Bolalar!$I$5:$I$1804,0))="","",INDEX(Bolalar!$C$5:$C$1804,MATCH($C244,Bolalar!$I$5:$I$1804,0))),""))</f>
        <v/>
      </c>
      <c r="F244" s="24"/>
      <c r="G244" s="14" t="str">
        <f aca="false">IF(OR($E244="",$B244=""),"",INT(($B244-$E244)/365.25))</f>
        <v/>
      </c>
      <c r="H244" s="25"/>
      <c r="I244" s="12"/>
      <c r="J244" s="28" t="n">
        <f aca="false">IF(AND($C244&lt;&gt;"",$B244&gt;=Boshqaruv!$C$9,$B244&lt;=Boshqaruv!$C$10),IF(COUNTIFS($C$4:$C243,$C244,$B$4:$B243,"&gt;="&amp;Boshqaruv!$C$9,$B$4:$B243,"&lt;="&amp;Boshqaruv!$C$10)=0,1,0),0)</f>
        <v>0</v>
      </c>
    </row>
    <row r="245" customFormat="false" ht="15" hidden="false" customHeight="false" outlineLevel="0" collapsed="false">
      <c r="A245" s="8" t="n">
        <v>241</v>
      </c>
      <c r="B245" s="13"/>
      <c r="C245" s="25"/>
      <c r="D245" s="26" t="str">
        <f aca="false">IF($C245="","",IFERROR(IF(INDEX(Bolalar!$B$5:$B$1804,MATCH($C245,Bolalar!$I$5:$I$1804,0))="","",INDEX(Bolalar!$B$5:$B$1804,MATCH($C245,Bolalar!$I$5:$I$1804,0))),""))</f>
        <v/>
      </c>
      <c r="E245" s="15" t="str">
        <f aca="false">IF($C245="","",IFERROR(IF(INDEX(Bolalar!$C$5:$C$1804,MATCH($C245,Bolalar!$I$5:$I$1804,0))="","",INDEX(Bolalar!$C$5:$C$1804,MATCH($C245,Bolalar!$I$5:$I$1804,0))),""))</f>
        <v/>
      </c>
      <c r="F245" s="24"/>
      <c r="G245" s="14" t="str">
        <f aca="false">IF(OR($E245="",$B245=""),"",INT(($B245-$E245)/365.25))</f>
        <v/>
      </c>
      <c r="H245" s="25"/>
      <c r="I245" s="12"/>
      <c r="J245" s="28" t="n">
        <f aca="false">IF(AND($C245&lt;&gt;"",$B245&gt;=Boshqaruv!$C$9,$B245&lt;=Boshqaruv!$C$10),IF(COUNTIFS($C$4:$C244,$C245,$B$4:$B244,"&gt;="&amp;Boshqaruv!$C$9,$B$4:$B244,"&lt;="&amp;Boshqaruv!$C$10)=0,1,0),0)</f>
        <v>0</v>
      </c>
    </row>
    <row r="246" customFormat="false" ht="15" hidden="false" customHeight="false" outlineLevel="0" collapsed="false">
      <c r="A246" s="8" t="n">
        <v>242</v>
      </c>
      <c r="B246" s="13"/>
      <c r="C246" s="25"/>
      <c r="D246" s="26" t="str">
        <f aca="false">IF($C246="","",IFERROR(IF(INDEX(Bolalar!$B$5:$B$1804,MATCH($C246,Bolalar!$I$5:$I$1804,0))="","",INDEX(Bolalar!$B$5:$B$1804,MATCH($C246,Bolalar!$I$5:$I$1804,0))),""))</f>
        <v/>
      </c>
      <c r="E246" s="15" t="str">
        <f aca="false">IF($C246="","",IFERROR(IF(INDEX(Bolalar!$C$5:$C$1804,MATCH($C246,Bolalar!$I$5:$I$1804,0))="","",INDEX(Bolalar!$C$5:$C$1804,MATCH($C246,Bolalar!$I$5:$I$1804,0))),""))</f>
        <v/>
      </c>
      <c r="F246" s="24"/>
      <c r="G246" s="14" t="str">
        <f aca="false">IF(OR($E246="",$B246=""),"",INT(($B246-$E246)/365.25))</f>
        <v/>
      </c>
      <c r="H246" s="25"/>
      <c r="I246" s="12"/>
      <c r="J246" s="28" t="n">
        <f aca="false">IF(AND($C246&lt;&gt;"",$B246&gt;=Boshqaruv!$C$9,$B246&lt;=Boshqaruv!$C$10),IF(COUNTIFS($C$4:$C245,$C246,$B$4:$B245,"&gt;="&amp;Boshqaruv!$C$9,$B$4:$B245,"&lt;="&amp;Boshqaruv!$C$10)=0,1,0),0)</f>
        <v>0</v>
      </c>
    </row>
    <row r="247" customFormat="false" ht="15" hidden="false" customHeight="false" outlineLevel="0" collapsed="false">
      <c r="A247" s="8" t="n">
        <v>243</v>
      </c>
      <c r="B247" s="13"/>
      <c r="C247" s="25"/>
      <c r="D247" s="26" t="str">
        <f aca="false">IF($C247="","",IFERROR(IF(INDEX(Bolalar!$B$5:$B$1804,MATCH($C247,Bolalar!$I$5:$I$1804,0))="","",INDEX(Bolalar!$B$5:$B$1804,MATCH($C247,Bolalar!$I$5:$I$1804,0))),""))</f>
        <v/>
      </c>
      <c r="E247" s="15" t="str">
        <f aca="false">IF($C247="","",IFERROR(IF(INDEX(Bolalar!$C$5:$C$1804,MATCH($C247,Bolalar!$I$5:$I$1804,0))="","",INDEX(Bolalar!$C$5:$C$1804,MATCH($C247,Bolalar!$I$5:$I$1804,0))),""))</f>
        <v/>
      </c>
      <c r="F247" s="24"/>
      <c r="G247" s="14" t="str">
        <f aca="false">IF(OR($E247="",$B247=""),"",INT(($B247-$E247)/365.25))</f>
        <v/>
      </c>
      <c r="H247" s="25"/>
      <c r="I247" s="12"/>
      <c r="J247" s="28" t="n">
        <f aca="false">IF(AND($C247&lt;&gt;"",$B247&gt;=Boshqaruv!$C$9,$B247&lt;=Boshqaruv!$C$10),IF(COUNTIFS($C$4:$C246,$C247,$B$4:$B246,"&gt;="&amp;Boshqaruv!$C$9,$B$4:$B246,"&lt;="&amp;Boshqaruv!$C$10)=0,1,0),0)</f>
        <v>0</v>
      </c>
    </row>
    <row r="248" customFormat="false" ht="15" hidden="false" customHeight="false" outlineLevel="0" collapsed="false">
      <c r="A248" s="8" t="n">
        <v>244</v>
      </c>
      <c r="B248" s="13"/>
      <c r="C248" s="25"/>
      <c r="D248" s="26" t="str">
        <f aca="false">IF($C248="","",IFERROR(IF(INDEX(Bolalar!$B$5:$B$1804,MATCH($C248,Bolalar!$I$5:$I$1804,0))="","",INDEX(Bolalar!$B$5:$B$1804,MATCH($C248,Bolalar!$I$5:$I$1804,0))),""))</f>
        <v/>
      </c>
      <c r="E248" s="15" t="str">
        <f aca="false">IF($C248="","",IFERROR(IF(INDEX(Bolalar!$C$5:$C$1804,MATCH($C248,Bolalar!$I$5:$I$1804,0))="","",INDEX(Bolalar!$C$5:$C$1804,MATCH($C248,Bolalar!$I$5:$I$1804,0))),""))</f>
        <v/>
      </c>
      <c r="F248" s="24"/>
      <c r="G248" s="14" t="str">
        <f aca="false">IF(OR($E248="",$B248=""),"",INT(($B248-$E248)/365.25))</f>
        <v/>
      </c>
      <c r="H248" s="25"/>
      <c r="I248" s="12"/>
      <c r="J248" s="28" t="n">
        <f aca="false">IF(AND($C248&lt;&gt;"",$B248&gt;=Boshqaruv!$C$9,$B248&lt;=Boshqaruv!$C$10),IF(COUNTIFS($C$4:$C247,$C248,$B$4:$B247,"&gt;="&amp;Boshqaruv!$C$9,$B$4:$B247,"&lt;="&amp;Boshqaruv!$C$10)=0,1,0),0)</f>
        <v>0</v>
      </c>
    </row>
    <row r="249" customFormat="false" ht="15" hidden="false" customHeight="false" outlineLevel="0" collapsed="false">
      <c r="A249" s="8" t="n">
        <v>245</v>
      </c>
      <c r="B249" s="13"/>
      <c r="C249" s="25"/>
      <c r="D249" s="26" t="str">
        <f aca="false">IF($C249="","",IFERROR(IF(INDEX(Bolalar!$B$5:$B$1804,MATCH($C249,Bolalar!$I$5:$I$1804,0))="","",INDEX(Bolalar!$B$5:$B$1804,MATCH($C249,Bolalar!$I$5:$I$1804,0))),""))</f>
        <v/>
      </c>
      <c r="E249" s="15" t="str">
        <f aca="false">IF($C249="","",IFERROR(IF(INDEX(Bolalar!$C$5:$C$1804,MATCH($C249,Bolalar!$I$5:$I$1804,0))="","",INDEX(Bolalar!$C$5:$C$1804,MATCH($C249,Bolalar!$I$5:$I$1804,0))),""))</f>
        <v/>
      </c>
      <c r="F249" s="24"/>
      <c r="G249" s="14" t="str">
        <f aca="false">IF(OR($E249="",$B249=""),"",INT(($B249-$E249)/365.25))</f>
        <v/>
      </c>
      <c r="H249" s="25"/>
      <c r="I249" s="12"/>
      <c r="J249" s="28" t="n">
        <f aca="false">IF(AND($C249&lt;&gt;"",$B249&gt;=Boshqaruv!$C$9,$B249&lt;=Boshqaruv!$C$10),IF(COUNTIFS($C$4:$C248,$C249,$B$4:$B248,"&gt;="&amp;Boshqaruv!$C$9,$B$4:$B248,"&lt;="&amp;Boshqaruv!$C$10)=0,1,0),0)</f>
        <v>0</v>
      </c>
    </row>
    <row r="250" customFormat="false" ht="15" hidden="false" customHeight="false" outlineLevel="0" collapsed="false">
      <c r="A250" s="8" t="n">
        <v>246</v>
      </c>
      <c r="B250" s="13"/>
      <c r="C250" s="25"/>
      <c r="D250" s="26" t="str">
        <f aca="false">IF($C250="","",IFERROR(IF(INDEX(Bolalar!$B$5:$B$1804,MATCH($C250,Bolalar!$I$5:$I$1804,0))="","",INDEX(Bolalar!$B$5:$B$1804,MATCH($C250,Bolalar!$I$5:$I$1804,0))),""))</f>
        <v/>
      </c>
      <c r="E250" s="15" t="str">
        <f aca="false">IF($C250="","",IFERROR(IF(INDEX(Bolalar!$C$5:$C$1804,MATCH($C250,Bolalar!$I$5:$I$1804,0))="","",INDEX(Bolalar!$C$5:$C$1804,MATCH($C250,Bolalar!$I$5:$I$1804,0))),""))</f>
        <v/>
      </c>
      <c r="F250" s="24"/>
      <c r="G250" s="14" t="str">
        <f aca="false">IF(OR($E250="",$B250=""),"",INT(($B250-$E250)/365.25))</f>
        <v/>
      </c>
      <c r="H250" s="25"/>
      <c r="I250" s="12"/>
      <c r="J250" s="28" t="n">
        <f aca="false">IF(AND($C250&lt;&gt;"",$B250&gt;=Boshqaruv!$C$9,$B250&lt;=Boshqaruv!$C$10),IF(COUNTIFS($C$4:$C249,$C250,$B$4:$B249,"&gt;="&amp;Boshqaruv!$C$9,$B$4:$B249,"&lt;="&amp;Boshqaruv!$C$10)=0,1,0),0)</f>
        <v>0</v>
      </c>
    </row>
    <row r="251" customFormat="false" ht="15" hidden="false" customHeight="false" outlineLevel="0" collapsed="false">
      <c r="A251" s="8" t="n">
        <v>247</v>
      </c>
      <c r="B251" s="13"/>
      <c r="C251" s="25"/>
      <c r="D251" s="26" t="str">
        <f aca="false">IF($C251="","",IFERROR(IF(INDEX(Bolalar!$B$5:$B$1804,MATCH($C251,Bolalar!$I$5:$I$1804,0))="","",INDEX(Bolalar!$B$5:$B$1804,MATCH($C251,Bolalar!$I$5:$I$1804,0))),""))</f>
        <v/>
      </c>
      <c r="E251" s="15" t="str">
        <f aca="false">IF($C251="","",IFERROR(IF(INDEX(Bolalar!$C$5:$C$1804,MATCH($C251,Bolalar!$I$5:$I$1804,0))="","",INDEX(Bolalar!$C$5:$C$1804,MATCH($C251,Bolalar!$I$5:$I$1804,0))),""))</f>
        <v/>
      </c>
      <c r="F251" s="24"/>
      <c r="G251" s="14" t="str">
        <f aca="false">IF(OR($E251="",$B251=""),"",INT(($B251-$E251)/365.25))</f>
        <v/>
      </c>
      <c r="H251" s="25"/>
      <c r="I251" s="12"/>
      <c r="J251" s="28" t="n">
        <f aca="false">IF(AND($C251&lt;&gt;"",$B251&gt;=Boshqaruv!$C$9,$B251&lt;=Boshqaruv!$C$10),IF(COUNTIFS($C$4:$C250,$C251,$B$4:$B250,"&gt;="&amp;Boshqaruv!$C$9,$B$4:$B250,"&lt;="&amp;Boshqaruv!$C$10)=0,1,0),0)</f>
        <v>0</v>
      </c>
    </row>
    <row r="252" customFormat="false" ht="15" hidden="false" customHeight="false" outlineLevel="0" collapsed="false">
      <c r="A252" s="8" t="n">
        <v>248</v>
      </c>
      <c r="B252" s="13"/>
      <c r="C252" s="25"/>
      <c r="D252" s="26" t="str">
        <f aca="false">IF($C252="","",IFERROR(IF(INDEX(Bolalar!$B$5:$B$1804,MATCH($C252,Bolalar!$I$5:$I$1804,0))="","",INDEX(Bolalar!$B$5:$B$1804,MATCH($C252,Bolalar!$I$5:$I$1804,0))),""))</f>
        <v/>
      </c>
      <c r="E252" s="15" t="str">
        <f aca="false">IF($C252="","",IFERROR(IF(INDEX(Bolalar!$C$5:$C$1804,MATCH($C252,Bolalar!$I$5:$I$1804,0))="","",INDEX(Bolalar!$C$5:$C$1804,MATCH($C252,Bolalar!$I$5:$I$1804,0))),""))</f>
        <v/>
      </c>
      <c r="F252" s="24"/>
      <c r="G252" s="14" t="str">
        <f aca="false">IF(OR($E252="",$B252=""),"",INT(($B252-$E252)/365.25))</f>
        <v/>
      </c>
      <c r="H252" s="25"/>
      <c r="I252" s="12"/>
      <c r="J252" s="28" t="n">
        <f aca="false">IF(AND($C252&lt;&gt;"",$B252&gt;=Boshqaruv!$C$9,$B252&lt;=Boshqaruv!$C$10),IF(COUNTIFS($C$4:$C251,$C252,$B$4:$B251,"&gt;="&amp;Boshqaruv!$C$9,$B$4:$B251,"&lt;="&amp;Boshqaruv!$C$10)=0,1,0),0)</f>
        <v>0</v>
      </c>
    </row>
    <row r="253" customFormat="false" ht="15" hidden="false" customHeight="false" outlineLevel="0" collapsed="false">
      <c r="A253" s="8" t="n">
        <v>249</v>
      </c>
      <c r="B253" s="13"/>
      <c r="C253" s="25"/>
      <c r="D253" s="26" t="str">
        <f aca="false">IF($C253="","",IFERROR(IF(INDEX(Bolalar!$B$5:$B$1804,MATCH($C253,Bolalar!$I$5:$I$1804,0))="","",INDEX(Bolalar!$B$5:$B$1804,MATCH($C253,Bolalar!$I$5:$I$1804,0))),""))</f>
        <v/>
      </c>
      <c r="E253" s="15" t="str">
        <f aca="false">IF($C253="","",IFERROR(IF(INDEX(Bolalar!$C$5:$C$1804,MATCH($C253,Bolalar!$I$5:$I$1804,0))="","",INDEX(Bolalar!$C$5:$C$1804,MATCH($C253,Bolalar!$I$5:$I$1804,0))),""))</f>
        <v/>
      </c>
      <c r="F253" s="24"/>
      <c r="G253" s="14" t="str">
        <f aca="false">IF(OR($E253="",$B253=""),"",INT(($B253-$E253)/365.25))</f>
        <v/>
      </c>
      <c r="H253" s="25"/>
      <c r="I253" s="12"/>
      <c r="J253" s="28" t="n">
        <f aca="false">IF(AND($C253&lt;&gt;"",$B253&gt;=Boshqaruv!$C$9,$B253&lt;=Boshqaruv!$C$10),IF(COUNTIFS($C$4:$C252,$C253,$B$4:$B252,"&gt;="&amp;Boshqaruv!$C$9,$B$4:$B252,"&lt;="&amp;Boshqaruv!$C$10)=0,1,0),0)</f>
        <v>0</v>
      </c>
    </row>
    <row r="254" customFormat="false" ht="15" hidden="false" customHeight="false" outlineLevel="0" collapsed="false">
      <c r="A254" s="8" t="n">
        <v>250</v>
      </c>
      <c r="B254" s="13"/>
      <c r="C254" s="25"/>
      <c r="D254" s="26" t="str">
        <f aca="false">IF($C254="","",IFERROR(IF(INDEX(Bolalar!$B$5:$B$1804,MATCH($C254,Bolalar!$I$5:$I$1804,0))="","",INDEX(Bolalar!$B$5:$B$1804,MATCH($C254,Bolalar!$I$5:$I$1804,0))),""))</f>
        <v/>
      </c>
      <c r="E254" s="15" t="str">
        <f aca="false">IF($C254="","",IFERROR(IF(INDEX(Bolalar!$C$5:$C$1804,MATCH($C254,Bolalar!$I$5:$I$1804,0))="","",INDEX(Bolalar!$C$5:$C$1804,MATCH($C254,Bolalar!$I$5:$I$1804,0))),""))</f>
        <v/>
      </c>
      <c r="F254" s="24"/>
      <c r="G254" s="14" t="str">
        <f aca="false">IF(OR($E254="",$B254=""),"",INT(($B254-$E254)/365.25))</f>
        <v/>
      </c>
      <c r="H254" s="25"/>
      <c r="I254" s="12"/>
      <c r="J254" s="28" t="n">
        <f aca="false">IF(AND($C254&lt;&gt;"",$B254&gt;=Boshqaruv!$C$9,$B254&lt;=Boshqaruv!$C$10),IF(COUNTIFS($C$4:$C253,$C254,$B$4:$B253,"&gt;="&amp;Boshqaruv!$C$9,$B$4:$B253,"&lt;="&amp;Boshqaruv!$C$10)=0,1,0),0)</f>
        <v>0</v>
      </c>
    </row>
    <row r="255" customFormat="false" ht="15" hidden="false" customHeight="false" outlineLevel="0" collapsed="false">
      <c r="A255" s="8" t="n">
        <v>251</v>
      </c>
      <c r="B255" s="13"/>
      <c r="C255" s="25"/>
      <c r="D255" s="26" t="str">
        <f aca="false">IF($C255="","",IFERROR(IF(INDEX(Bolalar!$B$5:$B$1804,MATCH($C255,Bolalar!$I$5:$I$1804,0))="","",INDEX(Bolalar!$B$5:$B$1804,MATCH($C255,Bolalar!$I$5:$I$1804,0))),""))</f>
        <v/>
      </c>
      <c r="E255" s="15" t="str">
        <f aca="false">IF($C255="","",IFERROR(IF(INDEX(Bolalar!$C$5:$C$1804,MATCH($C255,Bolalar!$I$5:$I$1804,0))="","",INDEX(Bolalar!$C$5:$C$1804,MATCH($C255,Bolalar!$I$5:$I$1804,0))),""))</f>
        <v/>
      </c>
      <c r="F255" s="24"/>
      <c r="G255" s="14" t="str">
        <f aca="false">IF(OR($E255="",$B255=""),"",INT(($B255-$E255)/365.25))</f>
        <v/>
      </c>
      <c r="H255" s="25"/>
      <c r="I255" s="12"/>
      <c r="J255" s="28" t="n">
        <f aca="false">IF(AND($C255&lt;&gt;"",$B255&gt;=Boshqaruv!$C$9,$B255&lt;=Boshqaruv!$C$10),IF(COUNTIFS($C$4:$C254,$C255,$B$4:$B254,"&gt;="&amp;Boshqaruv!$C$9,$B$4:$B254,"&lt;="&amp;Boshqaruv!$C$10)=0,1,0),0)</f>
        <v>0</v>
      </c>
    </row>
    <row r="256" customFormat="false" ht="15" hidden="false" customHeight="false" outlineLevel="0" collapsed="false">
      <c r="A256" s="8" t="n">
        <v>252</v>
      </c>
      <c r="B256" s="13"/>
      <c r="C256" s="25"/>
      <c r="D256" s="26" t="str">
        <f aca="false">IF($C256="","",IFERROR(IF(INDEX(Bolalar!$B$5:$B$1804,MATCH($C256,Bolalar!$I$5:$I$1804,0))="","",INDEX(Bolalar!$B$5:$B$1804,MATCH($C256,Bolalar!$I$5:$I$1804,0))),""))</f>
        <v/>
      </c>
      <c r="E256" s="15" t="str">
        <f aca="false">IF($C256="","",IFERROR(IF(INDEX(Bolalar!$C$5:$C$1804,MATCH($C256,Bolalar!$I$5:$I$1804,0))="","",INDEX(Bolalar!$C$5:$C$1804,MATCH($C256,Bolalar!$I$5:$I$1804,0))),""))</f>
        <v/>
      </c>
      <c r="F256" s="24"/>
      <c r="G256" s="14" t="str">
        <f aca="false">IF(OR($E256="",$B256=""),"",INT(($B256-$E256)/365.25))</f>
        <v/>
      </c>
      <c r="H256" s="25"/>
      <c r="I256" s="12"/>
      <c r="J256" s="28" t="n">
        <f aca="false">IF(AND($C256&lt;&gt;"",$B256&gt;=Boshqaruv!$C$9,$B256&lt;=Boshqaruv!$C$10),IF(COUNTIFS($C$4:$C255,$C256,$B$4:$B255,"&gt;="&amp;Boshqaruv!$C$9,$B$4:$B255,"&lt;="&amp;Boshqaruv!$C$10)=0,1,0),0)</f>
        <v>0</v>
      </c>
    </row>
    <row r="257" customFormat="false" ht="15" hidden="false" customHeight="false" outlineLevel="0" collapsed="false">
      <c r="A257" s="8" t="n">
        <v>253</v>
      </c>
      <c r="B257" s="13"/>
      <c r="C257" s="25"/>
      <c r="D257" s="26" t="str">
        <f aca="false">IF($C257="","",IFERROR(IF(INDEX(Bolalar!$B$5:$B$1804,MATCH($C257,Bolalar!$I$5:$I$1804,0))="","",INDEX(Bolalar!$B$5:$B$1804,MATCH($C257,Bolalar!$I$5:$I$1804,0))),""))</f>
        <v/>
      </c>
      <c r="E257" s="15" t="str">
        <f aca="false">IF($C257="","",IFERROR(IF(INDEX(Bolalar!$C$5:$C$1804,MATCH($C257,Bolalar!$I$5:$I$1804,0))="","",INDEX(Bolalar!$C$5:$C$1804,MATCH($C257,Bolalar!$I$5:$I$1804,0))),""))</f>
        <v/>
      </c>
      <c r="F257" s="24"/>
      <c r="G257" s="14" t="str">
        <f aca="false">IF(OR($E257="",$B257=""),"",INT(($B257-$E257)/365.25))</f>
        <v/>
      </c>
      <c r="H257" s="25"/>
      <c r="I257" s="12"/>
      <c r="J257" s="28" t="n">
        <f aca="false">IF(AND($C257&lt;&gt;"",$B257&gt;=Boshqaruv!$C$9,$B257&lt;=Boshqaruv!$C$10),IF(COUNTIFS($C$4:$C256,$C257,$B$4:$B256,"&gt;="&amp;Boshqaruv!$C$9,$B$4:$B256,"&lt;="&amp;Boshqaruv!$C$10)=0,1,0),0)</f>
        <v>0</v>
      </c>
    </row>
    <row r="258" customFormat="false" ht="15" hidden="false" customHeight="false" outlineLevel="0" collapsed="false">
      <c r="A258" s="8" t="n">
        <v>254</v>
      </c>
      <c r="B258" s="13"/>
      <c r="C258" s="25"/>
      <c r="D258" s="26" t="str">
        <f aca="false">IF($C258="","",IFERROR(IF(INDEX(Bolalar!$B$5:$B$1804,MATCH($C258,Bolalar!$I$5:$I$1804,0))="","",INDEX(Bolalar!$B$5:$B$1804,MATCH($C258,Bolalar!$I$5:$I$1804,0))),""))</f>
        <v/>
      </c>
      <c r="E258" s="15" t="str">
        <f aca="false">IF($C258="","",IFERROR(IF(INDEX(Bolalar!$C$5:$C$1804,MATCH($C258,Bolalar!$I$5:$I$1804,0))="","",INDEX(Bolalar!$C$5:$C$1804,MATCH($C258,Bolalar!$I$5:$I$1804,0))),""))</f>
        <v/>
      </c>
      <c r="F258" s="24"/>
      <c r="G258" s="14" t="str">
        <f aca="false">IF(OR($E258="",$B258=""),"",INT(($B258-$E258)/365.25))</f>
        <v/>
      </c>
      <c r="H258" s="25"/>
      <c r="I258" s="12"/>
      <c r="J258" s="28" t="n">
        <f aca="false">IF(AND($C258&lt;&gt;"",$B258&gt;=Boshqaruv!$C$9,$B258&lt;=Boshqaruv!$C$10),IF(COUNTIFS($C$4:$C257,$C258,$B$4:$B257,"&gt;="&amp;Boshqaruv!$C$9,$B$4:$B257,"&lt;="&amp;Boshqaruv!$C$10)=0,1,0),0)</f>
        <v>0</v>
      </c>
    </row>
    <row r="259" customFormat="false" ht="15" hidden="false" customHeight="false" outlineLevel="0" collapsed="false">
      <c r="A259" s="8" t="n">
        <v>255</v>
      </c>
      <c r="B259" s="13"/>
      <c r="C259" s="25"/>
      <c r="D259" s="26" t="str">
        <f aca="false">IF($C259="","",IFERROR(IF(INDEX(Bolalar!$B$5:$B$1804,MATCH($C259,Bolalar!$I$5:$I$1804,0))="","",INDEX(Bolalar!$B$5:$B$1804,MATCH($C259,Bolalar!$I$5:$I$1804,0))),""))</f>
        <v/>
      </c>
      <c r="E259" s="15" t="str">
        <f aca="false">IF($C259="","",IFERROR(IF(INDEX(Bolalar!$C$5:$C$1804,MATCH($C259,Bolalar!$I$5:$I$1804,0))="","",INDEX(Bolalar!$C$5:$C$1804,MATCH($C259,Bolalar!$I$5:$I$1804,0))),""))</f>
        <v/>
      </c>
      <c r="F259" s="24"/>
      <c r="G259" s="14" t="str">
        <f aca="false">IF(OR($E259="",$B259=""),"",INT(($B259-$E259)/365.25))</f>
        <v/>
      </c>
      <c r="H259" s="25"/>
      <c r="I259" s="12"/>
      <c r="J259" s="28" t="n">
        <f aca="false">IF(AND($C259&lt;&gt;"",$B259&gt;=Boshqaruv!$C$9,$B259&lt;=Boshqaruv!$C$10),IF(COUNTIFS($C$4:$C258,$C259,$B$4:$B258,"&gt;="&amp;Boshqaruv!$C$9,$B$4:$B258,"&lt;="&amp;Boshqaruv!$C$10)=0,1,0),0)</f>
        <v>0</v>
      </c>
    </row>
    <row r="260" customFormat="false" ht="15" hidden="false" customHeight="false" outlineLevel="0" collapsed="false">
      <c r="A260" s="8" t="n">
        <v>256</v>
      </c>
      <c r="B260" s="13"/>
      <c r="C260" s="25"/>
      <c r="D260" s="26" t="str">
        <f aca="false">IF($C260="","",IFERROR(IF(INDEX(Bolalar!$B$5:$B$1804,MATCH($C260,Bolalar!$I$5:$I$1804,0))="","",INDEX(Bolalar!$B$5:$B$1804,MATCH($C260,Bolalar!$I$5:$I$1804,0))),""))</f>
        <v/>
      </c>
      <c r="E260" s="15" t="str">
        <f aca="false">IF($C260="","",IFERROR(IF(INDEX(Bolalar!$C$5:$C$1804,MATCH($C260,Bolalar!$I$5:$I$1804,0))="","",INDEX(Bolalar!$C$5:$C$1804,MATCH($C260,Bolalar!$I$5:$I$1804,0))),""))</f>
        <v/>
      </c>
      <c r="F260" s="24"/>
      <c r="G260" s="14" t="str">
        <f aca="false">IF(OR($E260="",$B260=""),"",INT(($B260-$E260)/365.25))</f>
        <v/>
      </c>
      <c r="H260" s="25"/>
      <c r="I260" s="12"/>
      <c r="J260" s="28" t="n">
        <f aca="false">IF(AND($C260&lt;&gt;"",$B260&gt;=Boshqaruv!$C$9,$B260&lt;=Boshqaruv!$C$10),IF(COUNTIFS($C$4:$C259,$C260,$B$4:$B259,"&gt;="&amp;Boshqaruv!$C$9,$B$4:$B259,"&lt;="&amp;Boshqaruv!$C$10)=0,1,0),0)</f>
        <v>0</v>
      </c>
    </row>
    <row r="261" customFormat="false" ht="15" hidden="false" customHeight="false" outlineLevel="0" collapsed="false">
      <c r="A261" s="8" t="n">
        <v>257</v>
      </c>
      <c r="B261" s="13"/>
      <c r="C261" s="25"/>
      <c r="D261" s="26" t="str">
        <f aca="false">IF($C261="","",IFERROR(IF(INDEX(Bolalar!$B$5:$B$1804,MATCH($C261,Bolalar!$I$5:$I$1804,0))="","",INDEX(Bolalar!$B$5:$B$1804,MATCH($C261,Bolalar!$I$5:$I$1804,0))),""))</f>
        <v/>
      </c>
      <c r="E261" s="15" t="str">
        <f aca="false">IF($C261="","",IFERROR(IF(INDEX(Bolalar!$C$5:$C$1804,MATCH($C261,Bolalar!$I$5:$I$1804,0))="","",INDEX(Bolalar!$C$5:$C$1804,MATCH($C261,Bolalar!$I$5:$I$1804,0))),""))</f>
        <v/>
      </c>
      <c r="F261" s="24"/>
      <c r="G261" s="14" t="str">
        <f aca="false">IF(OR($E261="",$B261=""),"",INT(($B261-$E261)/365.25))</f>
        <v/>
      </c>
      <c r="H261" s="25"/>
      <c r="I261" s="12"/>
      <c r="J261" s="28" t="n">
        <f aca="false">IF(AND($C261&lt;&gt;"",$B261&gt;=Boshqaruv!$C$9,$B261&lt;=Boshqaruv!$C$10),IF(COUNTIFS($C$4:$C260,$C261,$B$4:$B260,"&gt;="&amp;Boshqaruv!$C$9,$B$4:$B260,"&lt;="&amp;Boshqaruv!$C$10)=0,1,0),0)</f>
        <v>0</v>
      </c>
    </row>
    <row r="262" customFormat="false" ht="15" hidden="false" customHeight="false" outlineLevel="0" collapsed="false">
      <c r="A262" s="8" t="n">
        <v>258</v>
      </c>
      <c r="B262" s="13"/>
      <c r="C262" s="25"/>
      <c r="D262" s="26" t="str">
        <f aca="false">IF($C262="","",IFERROR(IF(INDEX(Bolalar!$B$5:$B$1804,MATCH($C262,Bolalar!$I$5:$I$1804,0))="","",INDEX(Bolalar!$B$5:$B$1804,MATCH($C262,Bolalar!$I$5:$I$1804,0))),""))</f>
        <v/>
      </c>
      <c r="E262" s="15" t="str">
        <f aca="false">IF($C262="","",IFERROR(IF(INDEX(Bolalar!$C$5:$C$1804,MATCH($C262,Bolalar!$I$5:$I$1804,0))="","",INDEX(Bolalar!$C$5:$C$1804,MATCH($C262,Bolalar!$I$5:$I$1804,0))),""))</f>
        <v/>
      </c>
      <c r="F262" s="24"/>
      <c r="G262" s="14" t="str">
        <f aca="false">IF(OR($E262="",$B262=""),"",INT(($B262-$E262)/365.25))</f>
        <v/>
      </c>
      <c r="H262" s="25"/>
      <c r="I262" s="12"/>
      <c r="J262" s="28" t="n">
        <f aca="false">IF(AND($C262&lt;&gt;"",$B262&gt;=Boshqaruv!$C$9,$B262&lt;=Boshqaruv!$C$10),IF(COUNTIFS($C$4:$C261,$C262,$B$4:$B261,"&gt;="&amp;Boshqaruv!$C$9,$B$4:$B261,"&lt;="&amp;Boshqaruv!$C$10)=0,1,0),0)</f>
        <v>0</v>
      </c>
    </row>
    <row r="263" customFormat="false" ht="15" hidden="false" customHeight="false" outlineLevel="0" collapsed="false">
      <c r="A263" s="8" t="n">
        <v>259</v>
      </c>
      <c r="B263" s="13"/>
      <c r="C263" s="25"/>
      <c r="D263" s="26" t="str">
        <f aca="false">IF($C263="","",IFERROR(IF(INDEX(Bolalar!$B$5:$B$1804,MATCH($C263,Bolalar!$I$5:$I$1804,0))="","",INDEX(Bolalar!$B$5:$B$1804,MATCH($C263,Bolalar!$I$5:$I$1804,0))),""))</f>
        <v/>
      </c>
      <c r="E263" s="15" t="str">
        <f aca="false">IF($C263="","",IFERROR(IF(INDEX(Bolalar!$C$5:$C$1804,MATCH($C263,Bolalar!$I$5:$I$1804,0))="","",INDEX(Bolalar!$C$5:$C$1804,MATCH($C263,Bolalar!$I$5:$I$1804,0))),""))</f>
        <v/>
      </c>
      <c r="F263" s="24"/>
      <c r="G263" s="14" t="str">
        <f aca="false">IF(OR($E263="",$B263=""),"",INT(($B263-$E263)/365.25))</f>
        <v/>
      </c>
      <c r="H263" s="25"/>
      <c r="I263" s="12"/>
      <c r="J263" s="28" t="n">
        <f aca="false">IF(AND($C263&lt;&gt;"",$B263&gt;=Boshqaruv!$C$9,$B263&lt;=Boshqaruv!$C$10),IF(COUNTIFS($C$4:$C262,$C263,$B$4:$B262,"&gt;="&amp;Boshqaruv!$C$9,$B$4:$B262,"&lt;="&amp;Boshqaruv!$C$10)=0,1,0),0)</f>
        <v>0</v>
      </c>
    </row>
    <row r="264" customFormat="false" ht="15" hidden="false" customHeight="false" outlineLevel="0" collapsed="false">
      <c r="A264" s="8" t="n">
        <v>260</v>
      </c>
      <c r="B264" s="13"/>
      <c r="C264" s="25"/>
      <c r="D264" s="26" t="str">
        <f aca="false">IF($C264="","",IFERROR(IF(INDEX(Bolalar!$B$5:$B$1804,MATCH($C264,Bolalar!$I$5:$I$1804,0))="","",INDEX(Bolalar!$B$5:$B$1804,MATCH($C264,Bolalar!$I$5:$I$1804,0))),""))</f>
        <v/>
      </c>
      <c r="E264" s="15" t="str">
        <f aca="false">IF($C264="","",IFERROR(IF(INDEX(Bolalar!$C$5:$C$1804,MATCH($C264,Bolalar!$I$5:$I$1804,0))="","",INDEX(Bolalar!$C$5:$C$1804,MATCH($C264,Bolalar!$I$5:$I$1804,0))),""))</f>
        <v/>
      </c>
      <c r="F264" s="24"/>
      <c r="G264" s="14" t="str">
        <f aca="false">IF(OR($E264="",$B264=""),"",INT(($B264-$E264)/365.25))</f>
        <v/>
      </c>
      <c r="H264" s="25"/>
      <c r="I264" s="12"/>
      <c r="J264" s="28" t="n">
        <f aca="false">IF(AND($C264&lt;&gt;"",$B264&gt;=Boshqaruv!$C$9,$B264&lt;=Boshqaruv!$C$10),IF(COUNTIFS($C$4:$C263,$C264,$B$4:$B263,"&gt;="&amp;Boshqaruv!$C$9,$B$4:$B263,"&lt;="&amp;Boshqaruv!$C$10)=0,1,0),0)</f>
        <v>0</v>
      </c>
    </row>
    <row r="265" customFormat="false" ht="15" hidden="false" customHeight="false" outlineLevel="0" collapsed="false">
      <c r="A265" s="8" t="n">
        <v>261</v>
      </c>
      <c r="B265" s="13"/>
      <c r="C265" s="25"/>
      <c r="D265" s="26" t="str">
        <f aca="false">IF($C265="","",IFERROR(IF(INDEX(Bolalar!$B$5:$B$1804,MATCH($C265,Bolalar!$I$5:$I$1804,0))="","",INDEX(Bolalar!$B$5:$B$1804,MATCH($C265,Bolalar!$I$5:$I$1804,0))),""))</f>
        <v/>
      </c>
      <c r="E265" s="15" t="str">
        <f aca="false">IF($C265="","",IFERROR(IF(INDEX(Bolalar!$C$5:$C$1804,MATCH($C265,Bolalar!$I$5:$I$1804,0))="","",INDEX(Bolalar!$C$5:$C$1804,MATCH($C265,Bolalar!$I$5:$I$1804,0))),""))</f>
        <v/>
      </c>
      <c r="F265" s="24"/>
      <c r="G265" s="14" t="str">
        <f aca="false">IF(OR($E265="",$B265=""),"",INT(($B265-$E265)/365.25))</f>
        <v/>
      </c>
      <c r="H265" s="25"/>
      <c r="I265" s="12"/>
      <c r="J265" s="28" t="n">
        <f aca="false">IF(AND($C265&lt;&gt;"",$B265&gt;=Boshqaruv!$C$9,$B265&lt;=Boshqaruv!$C$10),IF(COUNTIFS($C$4:$C264,$C265,$B$4:$B264,"&gt;="&amp;Boshqaruv!$C$9,$B$4:$B264,"&lt;="&amp;Boshqaruv!$C$10)=0,1,0),0)</f>
        <v>0</v>
      </c>
    </row>
    <row r="266" customFormat="false" ht="15" hidden="false" customHeight="false" outlineLevel="0" collapsed="false">
      <c r="A266" s="8" t="n">
        <v>262</v>
      </c>
      <c r="B266" s="13"/>
      <c r="C266" s="25"/>
      <c r="D266" s="26" t="str">
        <f aca="false">IF($C266="","",IFERROR(IF(INDEX(Bolalar!$B$5:$B$1804,MATCH($C266,Bolalar!$I$5:$I$1804,0))="","",INDEX(Bolalar!$B$5:$B$1804,MATCH($C266,Bolalar!$I$5:$I$1804,0))),""))</f>
        <v/>
      </c>
      <c r="E266" s="15" t="str">
        <f aca="false">IF($C266="","",IFERROR(IF(INDEX(Bolalar!$C$5:$C$1804,MATCH($C266,Bolalar!$I$5:$I$1804,0))="","",INDEX(Bolalar!$C$5:$C$1804,MATCH($C266,Bolalar!$I$5:$I$1804,0))),""))</f>
        <v/>
      </c>
      <c r="F266" s="24"/>
      <c r="G266" s="14" t="str">
        <f aca="false">IF(OR($E266="",$B266=""),"",INT(($B266-$E266)/365.25))</f>
        <v/>
      </c>
      <c r="H266" s="25"/>
      <c r="I266" s="12"/>
      <c r="J266" s="28" t="n">
        <f aca="false">IF(AND($C266&lt;&gt;"",$B266&gt;=Boshqaruv!$C$9,$B266&lt;=Boshqaruv!$C$10),IF(COUNTIFS($C$4:$C265,$C266,$B$4:$B265,"&gt;="&amp;Boshqaruv!$C$9,$B$4:$B265,"&lt;="&amp;Boshqaruv!$C$10)=0,1,0),0)</f>
        <v>0</v>
      </c>
    </row>
    <row r="267" customFormat="false" ht="15" hidden="false" customHeight="false" outlineLevel="0" collapsed="false">
      <c r="A267" s="8" t="n">
        <v>263</v>
      </c>
      <c r="B267" s="13"/>
      <c r="C267" s="25"/>
      <c r="D267" s="26" t="str">
        <f aca="false">IF($C267="","",IFERROR(IF(INDEX(Bolalar!$B$5:$B$1804,MATCH($C267,Bolalar!$I$5:$I$1804,0))="","",INDEX(Bolalar!$B$5:$B$1804,MATCH($C267,Bolalar!$I$5:$I$1804,0))),""))</f>
        <v/>
      </c>
      <c r="E267" s="15" t="str">
        <f aca="false">IF($C267="","",IFERROR(IF(INDEX(Bolalar!$C$5:$C$1804,MATCH($C267,Bolalar!$I$5:$I$1804,0))="","",INDEX(Bolalar!$C$5:$C$1804,MATCH($C267,Bolalar!$I$5:$I$1804,0))),""))</f>
        <v/>
      </c>
      <c r="F267" s="24"/>
      <c r="G267" s="14" t="str">
        <f aca="false">IF(OR($E267="",$B267=""),"",INT(($B267-$E267)/365.25))</f>
        <v/>
      </c>
      <c r="H267" s="25"/>
      <c r="I267" s="12"/>
      <c r="J267" s="28" t="n">
        <f aca="false">IF(AND($C267&lt;&gt;"",$B267&gt;=Boshqaruv!$C$9,$B267&lt;=Boshqaruv!$C$10),IF(COUNTIFS($C$4:$C266,$C267,$B$4:$B266,"&gt;="&amp;Boshqaruv!$C$9,$B$4:$B266,"&lt;="&amp;Boshqaruv!$C$10)=0,1,0),0)</f>
        <v>0</v>
      </c>
    </row>
    <row r="268" customFormat="false" ht="15" hidden="false" customHeight="false" outlineLevel="0" collapsed="false">
      <c r="A268" s="8" t="n">
        <v>264</v>
      </c>
      <c r="B268" s="13"/>
      <c r="C268" s="25"/>
      <c r="D268" s="26" t="str">
        <f aca="false">IF($C268="","",IFERROR(IF(INDEX(Bolalar!$B$5:$B$1804,MATCH($C268,Bolalar!$I$5:$I$1804,0))="","",INDEX(Bolalar!$B$5:$B$1804,MATCH($C268,Bolalar!$I$5:$I$1804,0))),""))</f>
        <v/>
      </c>
      <c r="E268" s="15" t="str">
        <f aca="false">IF($C268="","",IFERROR(IF(INDEX(Bolalar!$C$5:$C$1804,MATCH($C268,Bolalar!$I$5:$I$1804,0))="","",INDEX(Bolalar!$C$5:$C$1804,MATCH($C268,Bolalar!$I$5:$I$1804,0))),""))</f>
        <v/>
      </c>
      <c r="F268" s="24"/>
      <c r="G268" s="14" t="str">
        <f aca="false">IF(OR($E268="",$B268=""),"",INT(($B268-$E268)/365.25))</f>
        <v/>
      </c>
      <c r="H268" s="25"/>
      <c r="I268" s="12"/>
      <c r="J268" s="28" t="n">
        <f aca="false">IF(AND($C268&lt;&gt;"",$B268&gt;=Boshqaruv!$C$9,$B268&lt;=Boshqaruv!$C$10),IF(COUNTIFS($C$4:$C267,$C268,$B$4:$B267,"&gt;="&amp;Boshqaruv!$C$9,$B$4:$B267,"&lt;="&amp;Boshqaruv!$C$10)=0,1,0),0)</f>
        <v>0</v>
      </c>
    </row>
    <row r="269" customFormat="false" ht="15" hidden="false" customHeight="false" outlineLevel="0" collapsed="false">
      <c r="A269" s="8" t="n">
        <v>265</v>
      </c>
      <c r="B269" s="13"/>
      <c r="C269" s="25"/>
      <c r="D269" s="26" t="str">
        <f aca="false">IF($C269="","",IFERROR(IF(INDEX(Bolalar!$B$5:$B$1804,MATCH($C269,Bolalar!$I$5:$I$1804,0))="","",INDEX(Bolalar!$B$5:$B$1804,MATCH($C269,Bolalar!$I$5:$I$1804,0))),""))</f>
        <v/>
      </c>
      <c r="E269" s="15" t="str">
        <f aca="false">IF($C269="","",IFERROR(IF(INDEX(Bolalar!$C$5:$C$1804,MATCH($C269,Bolalar!$I$5:$I$1804,0))="","",INDEX(Bolalar!$C$5:$C$1804,MATCH($C269,Bolalar!$I$5:$I$1804,0))),""))</f>
        <v/>
      </c>
      <c r="F269" s="24"/>
      <c r="G269" s="14" t="str">
        <f aca="false">IF(OR($E269="",$B269=""),"",INT(($B269-$E269)/365.25))</f>
        <v/>
      </c>
      <c r="H269" s="25"/>
      <c r="I269" s="12"/>
      <c r="J269" s="28" t="n">
        <f aca="false">IF(AND($C269&lt;&gt;"",$B269&gt;=Boshqaruv!$C$9,$B269&lt;=Boshqaruv!$C$10),IF(COUNTIFS($C$4:$C268,$C269,$B$4:$B268,"&gt;="&amp;Boshqaruv!$C$9,$B$4:$B268,"&lt;="&amp;Boshqaruv!$C$10)=0,1,0),0)</f>
        <v>0</v>
      </c>
    </row>
    <row r="270" customFormat="false" ht="15" hidden="false" customHeight="false" outlineLevel="0" collapsed="false">
      <c r="A270" s="8" t="n">
        <v>266</v>
      </c>
      <c r="B270" s="13"/>
      <c r="C270" s="25"/>
      <c r="D270" s="26" t="str">
        <f aca="false">IF($C270="","",IFERROR(IF(INDEX(Bolalar!$B$5:$B$1804,MATCH($C270,Bolalar!$I$5:$I$1804,0))="","",INDEX(Bolalar!$B$5:$B$1804,MATCH($C270,Bolalar!$I$5:$I$1804,0))),""))</f>
        <v/>
      </c>
      <c r="E270" s="15" t="str">
        <f aca="false">IF($C270="","",IFERROR(IF(INDEX(Bolalar!$C$5:$C$1804,MATCH($C270,Bolalar!$I$5:$I$1804,0))="","",INDEX(Bolalar!$C$5:$C$1804,MATCH($C270,Bolalar!$I$5:$I$1804,0))),""))</f>
        <v/>
      </c>
      <c r="F270" s="24"/>
      <c r="G270" s="14" t="str">
        <f aca="false">IF(OR($E270="",$B270=""),"",INT(($B270-$E270)/365.25))</f>
        <v/>
      </c>
      <c r="H270" s="25"/>
      <c r="I270" s="12"/>
      <c r="J270" s="28" t="n">
        <f aca="false">IF(AND($C270&lt;&gt;"",$B270&gt;=Boshqaruv!$C$9,$B270&lt;=Boshqaruv!$C$10),IF(COUNTIFS($C$4:$C269,$C270,$B$4:$B269,"&gt;="&amp;Boshqaruv!$C$9,$B$4:$B269,"&lt;="&amp;Boshqaruv!$C$10)=0,1,0),0)</f>
        <v>0</v>
      </c>
    </row>
    <row r="271" customFormat="false" ht="15" hidden="false" customHeight="false" outlineLevel="0" collapsed="false">
      <c r="A271" s="8" t="n">
        <v>267</v>
      </c>
      <c r="B271" s="13"/>
      <c r="C271" s="25"/>
      <c r="D271" s="26" t="str">
        <f aca="false">IF($C271="","",IFERROR(IF(INDEX(Bolalar!$B$5:$B$1804,MATCH($C271,Bolalar!$I$5:$I$1804,0))="","",INDEX(Bolalar!$B$5:$B$1804,MATCH($C271,Bolalar!$I$5:$I$1804,0))),""))</f>
        <v/>
      </c>
      <c r="E271" s="15" t="str">
        <f aca="false">IF($C271="","",IFERROR(IF(INDEX(Bolalar!$C$5:$C$1804,MATCH($C271,Bolalar!$I$5:$I$1804,0))="","",INDEX(Bolalar!$C$5:$C$1804,MATCH($C271,Bolalar!$I$5:$I$1804,0))),""))</f>
        <v/>
      </c>
      <c r="F271" s="24"/>
      <c r="G271" s="14" t="str">
        <f aca="false">IF(OR($E271="",$B271=""),"",INT(($B271-$E271)/365.25))</f>
        <v/>
      </c>
      <c r="H271" s="25"/>
      <c r="I271" s="12"/>
      <c r="J271" s="28" t="n">
        <f aca="false">IF(AND($C271&lt;&gt;"",$B271&gt;=Boshqaruv!$C$9,$B271&lt;=Boshqaruv!$C$10),IF(COUNTIFS($C$4:$C270,$C271,$B$4:$B270,"&gt;="&amp;Boshqaruv!$C$9,$B$4:$B270,"&lt;="&amp;Boshqaruv!$C$10)=0,1,0),0)</f>
        <v>0</v>
      </c>
    </row>
    <row r="272" customFormat="false" ht="15" hidden="false" customHeight="false" outlineLevel="0" collapsed="false">
      <c r="A272" s="8" t="n">
        <v>268</v>
      </c>
      <c r="B272" s="13"/>
      <c r="C272" s="25"/>
      <c r="D272" s="26" t="str">
        <f aca="false">IF($C272="","",IFERROR(IF(INDEX(Bolalar!$B$5:$B$1804,MATCH($C272,Bolalar!$I$5:$I$1804,0))="","",INDEX(Bolalar!$B$5:$B$1804,MATCH($C272,Bolalar!$I$5:$I$1804,0))),""))</f>
        <v/>
      </c>
      <c r="E272" s="15" t="str">
        <f aca="false">IF($C272="","",IFERROR(IF(INDEX(Bolalar!$C$5:$C$1804,MATCH($C272,Bolalar!$I$5:$I$1804,0))="","",INDEX(Bolalar!$C$5:$C$1804,MATCH($C272,Bolalar!$I$5:$I$1804,0))),""))</f>
        <v/>
      </c>
      <c r="F272" s="24"/>
      <c r="G272" s="14" t="str">
        <f aca="false">IF(OR($E272="",$B272=""),"",INT(($B272-$E272)/365.25))</f>
        <v/>
      </c>
      <c r="H272" s="25"/>
      <c r="I272" s="12"/>
      <c r="J272" s="28" t="n">
        <f aca="false">IF(AND($C272&lt;&gt;"",$B272&gt;=Boshqaruv!$C$9,$B272&lt;=Boshqaruv!$C$10),IF(COUNTIFS($C$4:$C271,$C272,$B$4:$B271,"&gt;="&amp;Boshqaruv!$C$9,$B$4:$B271,"&lt;="&amp;Boshqaruv!$C$10)=0,1,0),0)</f>
        <v>0</v>
      </c>
    </row>
    <row r="273" customFormat="false" ht="15" hidden="false" customHeight="false" outlineLevel="0" collapsed="false">
      <c r="A273" s="8" t="n">
        <v>269</v>
      </c>
      <c r="B273" s="13"/>
      <c r="C273" s="25"/>
      <c r="D273" s="26" t="str">
        <f aca="false">IF($C273="","",IFERROR(IF(INDEX(Bolalar!$B$5:$B$1804,MATCH($C273,Bolalar!$I$5:$I$1804,0))="","",INDEX(Bolalar!$B$5:$B$1804,MATCH($C273,Bolalar!$I$5:$I$1804,0))),""))</f>
        <v/>
      </c>
      <c r="E273" s="15" t="str">
        <f aca="false">IF($C273="","",IFERROR(IF(INDEX(Bolalar!$C$5:$C$1804,MATCH($C273,Bolalar!$I$5:$I$1804,0))="","",INDEX(Bolalar!$C$5:$C$1804,MATCH($C273,Bolalar!$I$5:$I$1804,0))),""))</f>
        <v/>
      </c>
      <c r="F273" s="24"/>
      <c r="G273" s="14" t="str">
        <f aca="false">IF(OR($E273="",$B273=""),"",INT(($B273-$E273)/365.25))</f>
        <v/>
      </c>
      <c r="H273" s="25"/>
      <c r="I273" s="12"/>
      <c r="J273" s="28" t="n">
        <f aca="false">IF(AND($C273&lt;&gt;"",$B273&gt;=Boshqaruv!$C$9,$B273&lt;=Boshqaruv!$C$10),IF(COUNTIFS($C$4:$C272,$C273,$B$4:$B272,"&gt;="&amp;Boshqaruv!$C$9,$B$4:$B272,"&lt;="&amp;Boshqaruv!$C$10)=0,1,0),0)</f>
        <v>0</v>
      </c>
    </row>
    <row r="274" customFormat="false" ht="15" hidden="false" customHeight="false" outlineLevel="0" collapsed="false">
      <c r="A274" s="8" t="n">
        <v>270</v>
      </c>
      <c r="B274" s="13"/>
      <c r="C274" s="25"/>
      <c r="D274" s="26" t="str">
        <f aca="false">IF($C274="","",IFERROR(IF(INDEX(Bolalar!$B$5:$B$1804,MATCH($C274,Bolalar!$I$5:$I$1804,0))="","",INDEX(Bolalar!$B$5:$B$1804,MATCH($C274,Bolalar!$I$5:$I$1804,0))),""))</f>
        <v/>
      </c>
      <c r="E274" s="15" t="str">
        <f aca="false">IF($C274="","",IFERROR(IF(INDEX(Bolalar!$C$5:$C$1804,MATCH($C274,Bolalar!$I$5:$I$1804,0))="","",INDEX(Bolalar!$C$5:$C$1804,MATCH($C274,Bolalar!$I$5:$I$1804,0))),""))</f>
        <v/>
      </c>
      <c r="F274" s="24"/>
      <c r="G274" s="14" t="str">
        <f aca="false">IF(OR($E274="",$B274=""),"",INT(($B274-$E274)/365.25))</f>
        <v/>
      </c>
      <c r="H274" s="25"/>
      <c r="I274" s="12"/>
      <c r="J274" s="28" t="n">
        <f aca="false">IF(AND($C274&lt;&gt;"",$B274&gt;=Boshqaruv!$C$9,$B274&lt;=Boshqaruv!$C$10),IF(COUNTIFS($C$4:$C273,$C274,$B$4:$B273,"&gt;="&amp;Boshqaruv!$C$9,$B$4:$B273,"&lt;="&amp;Boshqaruv!$C$10)=0,1,0),0)</f>
        <v>0</v>
      </c>
    </row>
    <row r="275" customFormat="false" ht="15" hidden="false" customHeight="false" outlineLevel="0" collapsed="false">
      <c r="A275" s="8" t="n">
        <v>271</v>
      </c>
      <c r="B275" s="13"/>
      <c r="C275" s="25"/>
      <c r="D275" s="26" t="str">
        <f aca="false">IF($C275="","",IFERROR(IF(INDEX(Bolalar!$B$5:$B$1804,MATCH($C275,Bolalar!$I$5:$I$1804,0))="","",INDEX(Bolalar!$B$5:$B$1804,MATCH($C275,Bolalar!$I$5:$I$1804,0))),""))</f>
        <v/>
      </c>
      <c r="E275" s="15" t="str">
        <f aca="false">IF($C275="","",IFERROR(IF(INDEX(Bolalar!$C$5:$C$1804,MATCH($C275,Bolalar!$I$5:$I$1804,0))="","",INDEX(Bolalar!$C$5:$C$1804,MATCH($C275,Bolalar!$I$5:$I$1804,0))),""))</f>
        <v/>
      </c>
      <c r="F275" s="24"/>
      <c r="G275" s="14" t="str">
        <f aca="false">IF(OR($E275="",$B275=""),"",INT(($B275-$E275)/365.25))</f>
        <v/>
      </c>
      <c r="H275" s="25"/>
      <c r="I275" s="12"/>
      <c r="J275" s="28" t="n">
        <f aca="false">IF(AND($C275&lt;&gt;"",$B275&gt;=Boshqaruv!$C$9,$B275&lt;=Boshqaruv!$C$10),IF(COUNTIFS($C$4:$C274,$C275,$B$4:$B274,"&gt;="&amp;Boshqaruv!$C$9,$B$4:$B274,"&lt;="&amp;Boshqaruv!$C$10)=0,1,0),0)</f>
        <v>0</v>
      </c>
    </row>
    <row r="276" customFormat="false" ht="15" hidden="false" customHeight="false" outlineLevel="0" collapsed="false">
      <c r="A276" s="8" t="n">
        <v>272</v>
      </c>
      <c r="B276" s="13"/>
      <c r="C276" s="25"/>
      <c r="D276" s="26" t="str">
        <f aca="false">IF($C276="","",IFERROR(IF(INDEX(Bolalar!$B$5:$B$1804,MATCH($C276,Bolalar!$I$5:$I$1804,0))="","",INDEX(Bolalar!$B$5:$B$1804,MATCH($C276,Bolalar!$I$5:$I$1804,0))),""))</f>
        <v/>
      </c>
      <c r="E276" s="15" t="str">
        <f aca="false">IF($C276="","",IFERROR(IF(INDEX(Bolalar!$C$5:$C$1804,MATCH($C276,Bolalar!$I$5:$I$1804,0))="","",INDEX(Bolalar!$C$5:$C$1804,MATCH($C276,Bolalar!$I$5:$I$1804,0))),""))</f>
        <v/>
      </c>
      <c r="F276" s="24"/>
      <c r="G276" s="14" t="str">
        <f aca="false">IF(OR($E276="",$B276=""),"",INT(($B276-$E276)/365.25))</f>
        <v/>
      </c>
      <c r="H276" s="25"/>
      <c r="I276" s="12"/>
      <c r="J276" s="28" t="n">
        <f aca="false">IF(AND($C276&lt;&gt;"",$B276&gt;=Boshqaruv!$C$9,$B276&lt;=Boshqaruv!$C$10),IF(COUNTIFS($C$4:$C275,$C276,$B$4:$B275,"&gt;="&amp;Boshqaruv!$C$9,$B$4:$B275,"&lt;="&amp;Boshqaruv!$C$10)=0,1,0),0)</f>
        <v>0</v>
      </c>
    </row>
    <row r="277" customFormat="false" ht="15" hidden="false" customHeight="false" outlineLevel="0" collapsed="false">
      <c r="A277" s="8" t="n">
        <v>273</v>
      </c>
      <c r="B277" s="13"/>
      <c r="C277" s="25"/>
      <c r="D277" s="26" t="str">
        <f aca="false">IF($C277="","",IFERROR(IF(INDEX(Bolalar!$B$5:$B$1804,MATCH($C277,Bolalar!$I$5:$I$1804,0))="","",INDEX(Bolalar!$B$5:$B$1804,MATCH($C277,Bolalar!$I$5:$I$1804,0))),""))</f>
        <v/>
      </c>
      <c r="E277" s="15" t="str">
        <f aca="false">IF($C277="","",IFERROR(IF(INDEX(Bolalar!$C$5:$C$1804,MATCH($C277,Bolalar!$I$5:$I$1804,0))="","",INDEX(Bolalar!$C$5:$C$1804,MATCH($C277,Bolalar!$I$5:$I$1804,0))),""))</f>
        <v/>
      </c>
      <c r="F277" s="24"/>
      <c r="G277" s="14" t="str">
        <f aca="false">IF(OR($E277="",$B277=""),"",INT(($B277-$E277)/365.25))</f>
        <v/>
      </c>
      <c r="H277" s="25"/>
      <c r="I277" s="12"/>
      <c r="J277" s="28" t="n">
        <f aca="false">IF(AND($C277&lt;&gt;"",$B277&gt;=Boshqaruv!$C$9,$B277&lt;=Boshqaruv!$C$10),IF(COUNTIFS($C$4:$C276,$C277,$B$4:$B276,"&gt;="&amp;Boshqaruv!$C$9,$B$4:$B276,"&lt;="&amp;Boshqaruv!$C$10)=0,1,0),0)</f>
        <v>0</v>
      </c>
    </row>
    <row r="278" customFormat="false" ht="15" hidden="false" customHeight="false" outlineLevel="0" collapsed="false">
      <c r="A278" s="8" t="n">
        <v>274</v>
      </c>
      <c r="B278" s="13"/>
      <c r="C278" s="25"/>
      <c r="D278" s="26" t="str">
        <f aca="false">IF($C278="","",IFERROR(IF(INDEX(Bolalar!$B$5:$B$1804,MATCH($C278,Bolalar!$I$5:$I$1804,0))="","",INDEX(Bolalar!$B$5:$B$1804,MATCH($C278,Bolalar!$I$5:$I$1804,0))),""))</f>
        <v/>
      </c>
      <c r="E278" s="15" t="str">
        <f aca="false">IF($C278="","",IFERROR(IF(INDEX(Bolalar!$C$5:$C$1804,MATCH($C278,Bolalar!$I$5:$I$1804,0))="","",INDEX(Bolalar!$C$5:$C$1804,MATCH($C278,Bolalar!$I$5:$I$1804,0))),""))</f>
        <v/>
      </c>
      <c r="F278" s="24"/>
      <c r="G278" s="14" t="str">
        <f aca="false">IF(OR($E278="",$B278=""),"",INT(($B278-$E278)/365.25))</f>
        <v/>
      </c>
      <c r="H278" s="25"/>
      <c r="I278" s="12"/>
      <c r="J278" s="28" t="n">
        <f aca="false">IF(AND($C278&lt;&gt;"",$B278&gt;=Boshqaruv!$C$9,$B278&lt;=Boshqaruv!$C$10),IF(COUNTIFS($C$4:$C277,$C278,$B$4:$B277,"&gt;="&amp;Boshqaruv!$C$9,$B$4:$B277,"&lt;="&amp;Boshqaruv!$C$10)=0,1,0),0)</f>
        <v>0</v>
      </c>
    </row>
    <row r="279" customFormat="false" ht="15" hidden="false" customHeight="false" outlineLevel="0" collapsed="false">
      <c r="A279" s="8" t="n">
        <v>275</v>
      </c>
      <c r="B279" s="13"/>
      <c r="C279" s="25"/>
      <c r="D279" s="26" t="str">
        <f aca="false">IF($C279="","",IFERROR(IF(INDEX(Bolalar!$B$5:$B$1804,MATCH($C279,Bolalar!$I$5:$I$1804,0))="","",INDEX(Bolalar!$B$5:$B$1804,MATCH($C279,Bolalar!$I$5:$I$1804,0))),""))</f>
        <v/>
      </c>
      <c r="E279" s="15" t="str">
        <f aca="false">IF($C279="","",IFERROR(IF(INDEX(Bolalar!$C$5:$C$1804,MATCH($C279,Bolalar!$I$5:$I$1804,0))="","",INDEX(Bolalar!$C$5:$C$1804,MATCH($C279,Bolalar!$I$5:$I$1804,0))),""))</f>
        <v/>
      </c>
      <c r="F279" s="24"/>
      <c r="G279" s="14" t="str">
        <f aca="false">IF(OR($E279="",$B279=""),"",INT(($B279-$E279)/365.25))</f>
        <v/>
      </c>
      <c r="H279" s="25"/>
      <c r="I279" s="12"/>
      <c r="J279" s="28" t="n">
        <f aca="false">IF(AND($C279&lt;&gt;"",$B279&gt;=Boshqaruv!$C$9,$B279&lt;=Boshqaruv!$C$10),IF(COUNTIFS($C$4:$C278,$C279,$B$4:$B278,"&gt;="&amp;Boshqaruv!$C$9,$B$4:$B278,"&lt;="&amp;Boshqaruv!$C$10)=0,1,0),0)</f>
        <v>0</v>
      </c>
    </row>
    <row r="280" customFormat="false" ht="15" hidden="false" customHeight="false" outlineLevel="0" collapsed="false">
      <c r="A280" s="8" t="n">
        <v>276</v>
      </c>
      <c r="B280" s="13"/>
      <c r="C280" s="25"/>
      <c r="D280" s="26" t="str">
        <f aca="false">IF($C280="","",IFERROR(IF(INDEX(Bolalar!$B$5:$B$1804,MATCH($C280,Bolalar!$I$5:$I$1804,0))="","",INDEX(Bolalar!$B$5:$B$1804,MATCH($C280,Bolalar!$I$5:$I$1804,0))),""))</f>
        <v/>
      </c>
      <c r="E280" s="15" t="str">
        <f aca="false">IF($C280="","",IFERROR(IF(INDEX(Bolalar!$C$5:$C$1804,MATCH($C280,Bolalar!$I$5:$I$1804,0))="","",INDEX(Bolalar!$C$5:$C$1804,MATCH($C280,Bolalar!$I$5:$I$1804,0))),""))</f>
        <v/>
      </c>
      <c r="F280" s="24"/>
      <c r="G280" s="14" t="str">
        <f aca="false">IF(OR($E280="",$B280=""),"",INT(($B280-$E280)/365.25))</f>
        <v/>
      </c>
      <c r="H280" s="25"/>
      <c r="I280" s="12"/>
      <c r="J280" s="28" t="n">
        <f aca="false">IF(AND($C280&lt;&gt;"",$B280&gt;=Boshqaruv!$C$9,$B280&lt;=Boshqaruv!$C$10),IF(COUNTIFS($C$4:$C279,$C280,$B$4:$B279,"&gt;="&amp;Boshqaruv!$C$9,$B$4:$B279,"&lt;="&amp;Boshqaruv!$C$10)=0,1,0),0)</f>
        <v>0</v>
      </c>
    </row>
    <row r="281" customFormat="false" ht="15" hidden="false" customHeight="false" outlineLevel="0" collapsed="false">
      <c r="A281" s="8" t="n">
        <v>277</v>
      </c>
      <c r="B281" s="13"/>
      <c r="C281" s="25"/>
      <c r="D281" s="26" t="str">
        <f aca="false">IF($C281="","",IFERROR(IF(INDEX(Bolalar!$B$5:$B$1804,MATCH($C281,Bolalar!$I$5:$I$1804,0))="","",INDEX(Bolalar!$B$5:$B$1804,MATCH($C281,Bolalar!$I$5:$I$1804,0))),""))</f>
        <v/>
      </c>
      <c r="E281" s="15" t="str">
        <f aca="false">IF($C281="","",IFERROR(IF(INDEX(Bolalar!$C$5:$C$1804,MATCH($C281,Bolalar!$I$5:$I$1804,0))="","",INDEX(Bolalar!$C$5:$C$1804,MATCH($C281,Bolalar!$I$5:$I$1804,0))),""))</f>
        <v/>
      </c>
      <c r="F281" s="24"/>
      <c r="G281" s="14" t="str">
        <f aca="false">IF(OR($E281="",$B281=""),"",INT(($B281-$E281)/365.25))</f>
        <v/>
      </c>
      <c r="H281" s="25"/>
      <c r="I281" s="12"/>
      <c r="J281" s="28" t="n">
        <f aca="false">IF(AND($C281&lt;&gt;"",$B281&gt;=Boshqaruv!$C$9,$B281&lt;=Boshqaruv!$C$10),IF(COUNTIFS($C$4:$C280,$C281,$B$4:$B280,"&gt;="&amp;Boshqaruv!$C$9,$B$4:$B280,"&lt;="&amp;Boshqaruv!$C$10)=0,1,0),0)</f>
        <v>0</v>
      </c>
    </row>
    <row r="282" customFormat="false" ht="15" hidden="false" customHeight="false" outlineLevel="0" collapsed="false">
      <c r="A282" s="8" t="n">
        <v>278</v>
      </c>
      <c r="B282" s="13"/>
      <c r="C282" s="25"/>
      <c r="D282" s="26" t="str">
        <f aca="false">IF($C282="","",IFERROR(IF(INDEX(Bolalar!$B$5:$B$1804,MATCH($C282,Bolalar!$I$5:$I$1804,0))="","",INDEX(Bolalar!$B$5:$B$1804,MATCH($C282,Bolalar!$I$5:$I$1804,0))),""))</f>
        <v/>
      </c>
      <c r="E282" s="15" t="str">
        <f aca="false">IF($C282="","",IFERROR(IF(INDEX(Bolalar!$C$5:$C$1804,MATCH($C282,Bolalar!$I$5:$I$1804,0))="","",INDEX(Bolalar!$C$5:$C$1804,MATCH($C282,Bolalar!$I$5:$I$1804,0))),""))</f>
        <v/>
      </c>
      <c r="F282" s="24"/>
      <c r="G282" s="14" t="str">
        <f aca="false">IF(OR($E282="",$B282=""),"",INT(($B282-$E282)/365.25))</f>
        <v/>
      </c>
      <c r="H282" s="25"/>
      <c r="I282" s="12"/>
      <c r="J282" s="28" t="n">
        <f aca="false">IF(AND($C282&lt;&gt;"",$B282&gt;=Boshqaruv!$C$9,$B282&lt;=Boshqaruv!$C$10),IF(COUNTIFS($C$4:$C281,$C282,$B$4:$B281,"&gt;="&amp;Boshqaruv!$C$9,$B$4:$B281,"&lt;="&amp;Boshqaruv!$C$10)=0,1,0),0)</f>
        <v>0</v>
      </c>
    </row>
    <row r="283" customFormat="false" ht="15" hidden="false" customHeight="false" outlineLevel="0" collapsed="false">
      <c r="A283" s="8" t="n">
        <v>279</v>
      </c>
      <c r="B283" s="13"/>
      <c r="C283" s="25"/>
      <c r="D283" s="26" t="str">
        <f aca="false">IF($C283="","",IFERROR(IF(INDEX(Bolalar!$B$5:$B$1804,MATCH($C283,Bolalar!$I$5:$I$1804,0))="","",INDEX(Bolalar!$B$5:$B$1804,MATCH($C283,Bolalar!$I$5:$I$1804,0))),""))</f>
        <v/>
      </c>
      <c r="E283" s="15" t="str">
        <f aca="false">IF($C283="","",IFERROR(IF(INDEX(Bolalar!$C$5:$C$1804,MATCH($C283,Bolalar!$I$5:$I$1804,0))="","",INDEX(Bolalar!$C$5:$C$1804,MATCH($C283,Bolalar!$I$5:$I$1804,0))),""))</f>
        <v/>
      </c>
      <c r="F283" s="24"/>
      <c r="G283" s="14" t="str">
        <f aca="false">IF(OR($E283="",$B283=""),"",INT(($B283-$E283)/365.25))</f>
        <v/>
      </c>
      <c r="H283" s="25"/>
      <c r="I283" s="12"/>
      <c r="J283" s="28" t="n">
        <f aca="false">IF(AND($C283&lt;&gt;"",$B283&gt;=Boshqaruv!$C$9,$B283&lt;=Boshqaruv!$C$10),IF(COUNTIFS($C$4:$C282,$C283,$B$4:$B282,"&gt;="&amp;Boshqaruv!$C$9,$B$4:$B282,"&lt;="&amp;Boshqaruv!$C$10)=0,1,0),0)</f>
        <v>0</v>
      </c>
    </row>
    <row r="284" customFormat="false" ht="15" hidden="false" customHeight="false" outlineLevel="0" collapsed="false">
      <c r="A284" s="8" t="n">
        <v>280</v>
      </c>
      <c r="B284" s="13"/>
      <c r="C284" s="25"/>
      <c r="D284" s="26" t="str">
        <f aca="false">IF($C284="","",IFERROR(IF(INDEX(Bolalar!$B$5:$B$1804,MATCH($C284,Bolalar!$I$5:$I$1804,0))="","",INDEX(Bolalar!$B$5:$B$1804,MATCH($C284,Bolalar!$I$5:$I$1804,0))),""))</f>
        <v/>
      </c>
      <c r="E284" s="15" t="str">
        <f aca="false">IF($C284="","",IFERROR(IF(INDEX(Bolalar!$C$5:$C$1804,MATCH($C284,Bolalar!$I$5:$I$1804,0))="","",INDEX(Bolalar!$C$5:$C$1804,MATCH($C284,Bolalar!$I$5:$I$1804,0))),""))</f>
        <v/>
      </c>
      <c r="F284" s="24"/>
      <c r="G284" s="14" t="str">
        <f aca="false">IF(OR($E284="",$B284=""),"",INT(($B284-$E284)/365.25))</f>
        <v/>
      </c>
      <c r="H284" s="25"/>
      <c r="I284" s="12"/>
      <c r="J284" s="28" t="n">
        <f aca="false">IF(AND($C284&lt;&gt;"",$B284&gt;=Boshqaruv!$C$9,$B284&lt;=Boshqaruv!$C$10),IF(COUNTIFS($C$4:$C283,$C284,$B$4:$B283,"&gt;="&amp;Boshqaruv!$C$9,$B$4:$B283,"&lt;="&amp;Boshqaruv!$C$10)=0,1,0),0)</f>
        <v>0</v>
      </c>
    </row>
    <row r="285" customFormat="false" ht="15" hidden="false" customHeight="false" outlineLevel="0" collapsed="false">
      <c r="A285" s="8" t="n">
        <v>281</v>
      </c>
      <c r="B285" s="13"/>
      <c r="C285" s="25"/>
      <c r="D285" s="26" t="str">
        <f aca="false">IF($C285="","",IFERROR(IF(INDEX(Bolalar!$B$5:$B$1804,MATCH($C285,Bolalar!$I$5:$I$1804,0))="","",INDEX(Bolalar!$B$5:$B$1804,MATCH($C285,Bolalar!$I$5:$I$1804,0))),""))</f>
        <v/>
      </c>
      <c r="E285" s="15" t="str">
        <f aca="false">IF($C285="","",IFERROR(IF(INDEX(Bolalar!$C$5:$C$1804,MATCH($C285,Bolalar!$I$5:$I$1804,0))="","",INDEX(Bolalar!$C$5:$C$1804,MATCH($C285,Bolalar!$I$5:$I$1804,0))),""))</f>
        <v/>
      </c>
      <c r="F285" s="24"/>
      <c r="G285" s="14" t="str">
        <f aca="false">IF(OR($E285="",$B285=""),"",INT(($B285-$E285)/365.25))</f>
        <v/>
      </c>
      <c r="H285" s="25"/>
      <c r="I285" s="12"/>
      <c r="J285" s="28" t="n">
        <f aca="false">IF(AND($C285&lt;&gt;"",$B285&gt;=Boshqaruv!$C$9,$B285&lt;=Boshqaruv!$C$10),IF(COUNTIFS($C$4:$C284,$C285,$B$4:$B284,"&gt;="&amp;Boshqaruv!$C$9,$B$4:$B284,"&lt;="&amp;Boshqaruv!$C$10)=0,1,0),0)</f>
        <v>0</v>
      </c>
    </row>
    <row r="286" customFormat="false" ht="15" hidden="false" customHeight="false" outlineLevel="0" collapsed="false">
      <c r="A286" s="8" t="n">
        <v>282</v>
      </c>
      <c r="B286" s="13"/>
      <c r="C286" s="25"/>
      <c r="D286" s="26" t="str">
        <f aca="false">IF($C286="","",IFERROR(IF(INDEX(Bolalar!$B$5:$B$1804,MATCH($C286,Bolalar!$I$5:$I$1804,0))="","",INDEX(Bolalar!$B$5:$B$1804,MATCH($C286,Bolalar!$I$5:$I$1804,0))),""))</f>
        <v/>
      </c>
      <c r="E286" s="15" t="str">
        <f aca="false">IF($C286="","",IFERROR(IF(INDEX(Bolalar!$C$5:$C$1804,MATCH($C286,Bolalar!$I$5:$I$1804,0))="","",INDEX(Bolalar!$C$5:$C$1804,MATCH($C286,Bolalar!$I$5:$I$1804,0))),""))</f>
        <v/>
      </c>
      <c r="F286" s="24"/>
      <c r="G286" s="14" t="str">
        <f aca="false">IF(OR($E286="",$B286=""),"",INT(($B286-$E286)/365.25))</f>
        <v/>
      </c>
      <c r="H286" s="25"/>
      <c r="I286" s="12"/>
      <c r="J286" s="28" t="n">
        <f aca="false">IF(AND($C286&lt;&gt;"",$B286&gt;=Boshqaruv!$C$9,$B286&lt;=Boshqaruv!$C$10),IF(COUNTIFS($C$4:$C285,$C286,$B$4:$B285,"&gt;="&amp;Boshqaruv!$C$9,$B$4:$B285,"&lt;="&amp;Boshqaruv!$C$10)=0,1,0),0)</f>
        <v>0</v>
      </c>
    </row>
    <row r="287" customFormat="false" ht="15" hidden="false" customHeight="false" outlineLevel="0" collapsed="false">
      <c r="A287" s="8" t="n">
        <v>283</v>
      </c>
      <c r="B287" s="13"/>
      <c r="C287" s="25"/>
      <c r="D287" s="26" t="str">
        <f aca="false">IF($C287="","",IFERROR(IF(INDEX(Bolalar!$B$5:$B$1804,MATCH($C287,Bolalar!$I$5:$I$1804,0))="","",INDEX(Bolalar!$B$5:$B$1804,MATCH($C287,Bolalar!$I$5:$I$1804,0))),""))</f>
        <v/>
      </c>
      <c r="E287" s="15" t="str">
        <f aca="false">IF($C287="","",IFERROR(IF(INDEX(Bolalar!$C$5:$C$1804,MATCH($C287,Bolalar!$I$5:$I$1804,0))="","",INDEX(Bolalar!$C$5:$C$1804,MATCH($C287,Bolalar!$I$5:$I$1804,0))),""))</f>
        <v/>
      </c>
      <c r="F287" s="24"/>
      <c r="G287" s="14" t="str">
        <f aca="false">IF(OR($E287="",$B287=""),"",INT(($B287-$E287)/365.25))</f>
        <v/>
      </c>
      <c r="H287" s="25"/>
      <c r="I287" s="12"/>
      <c r="J287" s="28" t="n">
        <f aca="false">IF(AND($C287&lt;&gt;"",$B287&gt;=Boshqaruv!$C$9,$B287&lt;=Boshqaruv!$C$10),IF(COUNTIFS($C$4:$C286,$C287,$B$4:$B286,"&gt;="&amp;Boshqaruv!$C$9,$B$4:$B286,"&lt;="&amp;Boshqaruv!$C$10)=0,1,0),0)</f>
        <v>0</v>
      </c>
    </row>
    <row r="288" customFormat="false" ht="15" hidden="false" customHeight="false" outlineLevel="0" collapsed="false">
      <c r="A288" s="8" t="n">
        <v>284</v>
      </c>
      <c r="B288" s="13"/>
      <c r="C288" s="25"/>
      <c r="D288" s="26" t="str">
        <f aca="false">IF($C288="","",IFERROR(IF(INDEX(Bolalar!$B$5:$B$1804,MATCH($C288,Bolalar!$I$5:$I$1804,0))="","",INDEX(Bolalar!$B$5:$B$1804,MATCH($C288,Bolalar!$I$5:$I$1804,0))),""))</f>
        <v/>
      </c>
      <c r="E288" s="15" t="str">
        <f aca="false">IF($C288="","",IFERROR(IF(INDEX(Bolalar!$C$5:$C$1804,MATCH($C288,Bolalar!$I$5:$I$1804,0))="","",INDEX(Bolalar!$C$5:$C$1804,MATCH($C288,Bolalar!$I$5:$I$1804,0))),""))</f>
        <v/>
      </c>
      <c r="F288" s="24"/>
      <c r="G288" s="14" t="str">
        <f aca="false">IF(OR($E288="",$B288=""),"",INT(($B288-$E288)/365.25))</f>
        <v/>
      </c>
      <c r="H288" s="25"/>
      <c r="I288" s="12"/>
      <c r="J288" s="28" t="n">
        <f aca="false">IF(AND($C288&lt;&gt;"",$B288&gt;=Boshqaruv!$C$9,$B288&lt;=Boshqaruv!$C$10),IF(COUNTIFS($C$4:$C287,$C288,$B$4:$B287,"&gt;="&amp;Boshqaruv!$C$9,$B$4:$B287,"&lt;="&amp;Boshqaruv!$C$10)=0,1,0),0)</f>
        <v>0</v>
      </c>
    </row>
    <row r="289" customFormat="false" ht="15" hidden="false" customHeight="false" outlineLevel="0" collapsed="false">
      <c r="A289" s="8" t="n">
        <v>285</v>
      </c>
      <c r="B289" s="13"/>
      <c r="C289" s="25"/>
      <c r="D289" s="26" t="str">
        <f aca="false">IF($C289="","",IFERROR(IF(INDEX(Bolalar!$B$5:$B$1804,MATCH($C289,Bolalar!$I$5:$I$1804,0))="","",INDEX(Bolalar!$B$5:$B$1804,MATCH($C289,Bolalar!$I$5:$I$1804,0))),""))</f>
        <v/>
      </c>
      <c r="E289" s="15" t="str">
        <f aca="false">IF($C289="","",IFERROR(IF(INDEX(Bolalar!$C$5:$C$1804,MATCH($C289,Bolalar!$I$5:$I$1804,0))="","",INDEX(Bolalar!$C$5:$C$1804,MATCH($C289,Bolalar!$I$5:$I$1804,0))),""))</f>
        <v/>
      </c>
      <c r="F289" s="24"/>
      <c r="G289" s="14" t="str">
        <f aca="false">IF(OR($E289="",$B289=""),"",INT(($B289-$E289)/365.25))</f>
        <v/>
      </c>
      <c r="H289" s="25"/>
      <c r="I289" s="12"/>
      <c r="J289" s="28" t="n">
        <f aca="false">IF(AND($C289&lt;&gt;"",$B289&gt;=Boshqaruv!$C$9,$B289&lt;=Boshqaruv!$C$10),IF(COUNTIFS($C$4:$C288,$C289,$B$4:$B288,"&gt;="&amp;Boshqaruv!$C$9,$B$4:$B288,"&lt;="&amp;Boshqaruv!$C$10)=0,1,0),0)</f>
        <v>0</v>
      </c>
    </row>
    <row r="290" customFormat="false" ht="15" hidden="false" customHeight="false" outlineLevel="0" collapsed="false">
      <c r="A290" s="8" t="n">
        <v>286</v>
      </c>
      <c r="B290" s="13"/>
      <c r="C290" s="25"/>
      <c r="D290" s="26" t="str">
        <f aca="false">IF($C290="","",IFERROR(IF(INDEX(Bolalar!$B$5:$B$1804,MATCH($C290,Bolalar!$I$5:$I$1804,0))="","",INDEX(Bolalar!$B$5:$B$1804,MATCH($C290,Bolalar!$I$5:$I$1804,0))),""))</f>
        <v/>
      </c>
      <c r="E290" s="15" t="str">
        <f aca="false">IF($C290="","",IFERROR(IF(INDEX(Bolalar!$C$5:$C$1804,MATCH($C290,Bolalar!$I$5:$I$1804,0))="","",INDEX(Bolalar!$C$5:$C$1804,MATCH($C290,Bolalar!$I$5:$I$1804,0))),""))</f>
        <v/>
      </c>
      <c r="F290" s="24"/>
      <c r="G290" s="14" t="str">
        <f aca="false">IF(OR($E290="",$B290=""),"",INT(($B290-$E290)/365.25))</f>
        <v/>
      </c>
      <c r="H290" s="25"/>
      <c r="I290" s="12"/>
      <c r="J290" s="28" t="n">
        <f aca="false">IF(AND($C290&lt;&gt;"",$B290&gt;=Boshqaruv!$C$9,$B290&lt;=Boshqaruv!$C$10),IF(COUNTIFS($C$4:$C289,$C290,$B$4:$B289,"&gt;="&amp;Boshqaruv!$C$9,$B$4:$B289,"&lt;="&amp;Boshqaruv!$C$10)=0,1,0),0)</f>
        <v>0</v>
      </c>
    </row>
    <row r="291" customFormat="false" ht="15" hidden="false" customHeight="false" outlineLevel="0" collapsed="false">
      <c r="A291" s="8" t="n">
        <v>287</v>
      </c>
      <c r="B291" s="13"/>
      <c r="C291" s="25"/>
      <c r="D291" s="26" t="str">
        <f aca="false">IF($C291="","",IFERROR(IF(INDEX(Bolalar!$B$5:$B$1804,MATCH($C291,Bolalar!$I$5:$I$1804,0))="","",INDEX(Bolalar!$B$5:$B$1804,MATCH($C291,Bolalar!$I$5:$I$1804,0))),""))</f>
        <v/>
      </c>
      <c r="E291" s="15" t="str">
        <f aca="false">IF($C291="","",IFERROR(IF(INDEX(Bolalar!$C$5:$C$1804,MATCH($C291,Bolalar!$I$5:$I$1804,0))="","",INDEX(Bolalar!$C$5:$C$1804,MATCH($C291,Bolalar!$I$5:$I$1804,0))),""))</f>
        <v/>
      </c>
      <c r="F291" s="24"/>
      <c r="G291" s="14" t="str">
        <f aca="false">IF(OR($E291="",$B291=""),"",INT(($B291-$E291)/365.25))</f>
        <v/>
      </c>
      <c r="H291" s="25"/>
      <c r="I291" s="12"/>
      <c r="J291" s="28" t="n">
        <f aca="false">IF(AND($C291&lt;&gt;"",$B291&gt;=Boshqaruv!$C$9,$B291&lt;=Boshqaruv!$C$10),IF(COUNTIFS($C$4:$C290,$C291,$B$4:$B290,"&gt;="&amp;Boshqaruv!$C$9,$B$4:$B290,"&lt;="&amp;Boshqaruv!$C$10)=0,1,0),0)</f>
        <v>0</v>
      </c>
    </row>
    <row r="292" customFormat="false" ht="15" hidden="false" customHeight="false" outlineLevel="0" collapsed="false">
      <c r="A292" s="8" t="n">
        <v>288</v>
      </c>
      <c r="B292" s="13"/>
      <c r="C292" s="25"/>
      <c r="D292" s="26" t="str">
        <f aca="false">IF($C292="","",IFERROR(IF(INDEX(Bolalar!$B$5:$B$1804,MATCH($C292,Bolalar!$I$5:$I$1804,0))="","",INDEX(Bolalar!$B$5:$B$1804,MATCH($C292,Bolalar!$I$5:$I$1804,0))),""))</f>
        <v/>
      </c>
      <c r="E292" s="15" t="str">
        <f aca="false">IF($C292="","",IFERROR(IF(INDEX(Bolalar!$C$5:$C$1804,MATCH($C292,Bolalar!$I$5:$I$1804,0))="","",INDEX(Bolalar!$C$5:$C$1804,MATCH($C292,Bolalar!$I$5:$I$1804,0))),""))</f>
        <v/>
      </c>
      <c r="F292" s="24"/>
      <c r="G292" s="14" t="str">
        <f aca="false">IF(OR($E292="",$B292=""),"",INT(($B292-$E292)/365.25))</f>
        <v/>
      </c>
      <c r="H292" s="25"/>
      <c r="I292" s="12"/>
      <c r="J292" s="28" t="n">
        <f aca="false">IF(AND($C292&lt;&gt;"",$B292&gt;=Boshqaruv!$C$9,$B292&lt;=Boshqaruv!$C$10),IF(COUNTIFS($C$4:$C291,$C292,$B$4:$B291,"&gt;="&amp;Boshqaruv!$C$9,$B$4:$B291,"&lt;="&amp;Boshqaruv!$C$10)=0,1,0),0)</f>
        <v>0</v>
      </c>
    </row>
    <row r="293" customFormat="false" ht="15" hidden="false" customHeight="false" outlineLevel="0" collapsed="false">
      <c r="A293" s="8" t="n">
        <v>289</v>
      </c>
      <c r="B293" s="13"/>
      <c r="C293" s="25"/>
      <c r="D293" s="26" t="str">
        <f aca="false">IF($C293="","",IFERROR(IF(INDEX(Bolalar!$B$5:$B$1804,MATCH($C293,Bolalar!$I$5:$I$1804,0))="","",INDEX(Bolalar!$B$5:$B$1804,MATCH($C293,Bolalar!$I$5:$I$1804,0))),""))</f>
        <v/>
      </c>
      <c r="E293" s="15" t="str">
        <f aca="false">IF($C293="","",IFERROR(IF(INDEX(Bolalar!$C$5:$C$1804,MATCH($C293,Bolalar!$I$5:$I$1804,0))="","",INDEX(Bolalar!$C$5:$C$1804,MATCH($C293,Bolalar!$I$5:$I$1804,0))),""))</f>
        <v/>
      </c>
      <c r="F293" s="24"/>
      <c r="G293" s="14" t="str">
        <f aca="false">IF(OR($E293="",$B293=""),"",INT(($B293-$E293)/365.25))</f>
        <v/>
      </c>
      <c r="H293" s="25"/>
      <c r="I293" s="12"/>
      <c r="J293" s="28" t="n">
        <f aca="false">IF(AND($C293&lt;&gt;"",$B293&gt;=Boshqaruv!$C$9,$B293&lt;=Boshqaruv!$C$10),IF(COUNTIFS($C$4:$C292,$C293,$B$4:$B292,"&gt;="&amp;Boshqaruv!$C$9,$B$4:$B292,"&lt;="&amp;Boshqaruv!$C$10)=0,1,0),0)</f>
        <v>0</v>
      </c>
    </row>
    <row r="294" customFormat="false" ht="15" hidden="false" customHeight="false" outlineLevel="0" collapsed="false">
      <c r="A294" s="8" t="n">
        <v>290</v>
      </c>
      <c r="B294" s="13"/>
      <c r="C294" s="25"/>
      <c r="D294" s="26" t="str">
        <f aca="false">IF($C294="","",IFERROR(IF(INDEX(Bolalar!$B$5:$B$1804,MATCH($C294,Bolalar!$I$5:$I$1804,0))="","",INDEX(Bolalar!$B$5:$B$1804,MATCH($C294,Bolalar!$I$5:$I$1804,0))),""))</f>
        <v/>
      </c>
      <c r="E294" s="15" t="str">
        <f aca="false">IF($C294="","",IFERROR(IF(INDEX(Bolalar!$C$5:$C$1804,MATCH($C294,Bolalar!$I$5:$I$1804,0))="","",INDEX(Bolalar!$C$5:$C$1804,MATCH($C294,Bolalar!$I$5:$I$1804,0))),""))</f>
        <v/>
      </c>
      <c r="F294" s="24"/>
      <c r="G294" s="14" t="str">
        <f aca="false">IF(OR($E294="",$B294=""),"",INT(($B294-$E294)/365.25))</f>
        <v/>
      </c>
      <c r="H294" s="25"/>
      <c r="I294" s="12"/>
      <c r="J294" s="28" t="n">
        <f aca="false">IF(AND($C294&lt;&gt;"",$B294&gt;=Boshqaruv!$C$9,$B294&lt;=Boshqaruv!$C$10),IF(COUNTIFS($C$4:$C293,$C294,$B$4:$B293,"&gt;="&amp;Boshqaruv!$C$9,$B$4:$B293,"&lt;="&amp;Boshqaruv!$C$10)=0,1,0),0)</f>
        <v>0</v>
      </c>
    </row>
    <row r="295" customFormat="false" ht="15" hidden="false" customHeight="false" outlineLevel="0" collapsed="false">
      <c r="A295" s="8" t="n">
        <v>291</v>
      </c>
      <c r="B295" s="13"/>
      <c r="C295" s="25"/>
      <c r="D295" s="26" t="str">
        <f aca="false">IF($C295="","",IFERROR(IF(INDEX(Bolalar!$B$5:$B$1804,MATCH($C295,Bolalar!$I$5:$I$1804,0))="","",INDEX(Bolalar!$B$5:$B$1804,MATCH($C295,Bolalar!$I$5:$I$1804,0))),""))</f>
        <v/>
      </c>
      <c r="E295" s="15" t="str">
        <f aca="false">IF($C295="","",IFERROR(IF(INDEX(Bolalar!$C$5:$C$1804,MATCH($C295,Bolalar!$I$5:$I$1804,0))="","",INDEX(Bolalar!$C$5:$C$1804,MATCH($C295,Bolalar!$I$5:$I$1804,0))),""))</f>
        <v/>
      </c>
      <c r="F295" s="24"/>
      <c r="G295" s="14" t="str">
        <f aca="false">IF(OR($E295="",$B295=""),"",INT(($B295-$E295)/365.25))</f>
        <v/>
      </c>
      <c r="H295" s="25"/>
      <c r="I295" s="12"/>
      <c r="J295" s="28" t="n">
        <f aca="false">IF(AND($C295&lt;&gt;"",$B295&gt;=Boshqaruv!$C$9,$B295&lt;=Boshqaruv!$C$10),IF(COUNTIFS($C$4:$C294,$C295,$B$4:$B294,"&gt;="&amp;Boshqaruv!$C$9,$B$4:$B294,"&lt;="&amp;Boshqaruv!$C$10)=0,1,0),0)</f>
        <v>0</v>
      </c>
    </row>
    <row r="296" customFormat="false" ht="15" hidden="false" customHeight="false" outlineLevel="0" collapsed="false">
      <c r="A296" s="8" t="n">
        <v>292</v>
      </c>
      <c r="B296" s="13"/>
      <c r="C296" s="25"/>
      <c r="D296" s="26" t="str">
        <f aca="false">IF($C296="","",IFERROR(IF(INDEX(Bolalar!$B$5:$B$1804,MATCH($C296,Bolalar!$I$5:$I$1804,0))="","",INDEX(Bolalar!$B$5:$B$1804,MATCH($C296,Bolalar!$I$5:$I$1804,0))),""))</f>
        <v/>
      </c>
      <c r="E296" s="15" t="str">
        <f aca="false">IF($C296="","",IFERROR(IF(INDEX(Bolalar!$C$5:$C$1804,MATCH($C296,Bolalar!$I$5:$I$1804,0))="","",INDEX(Bolalar!$C$5:$C$1804,MATCH($C296,Bolalar!$I$5:$I$1804,0))),""))</f>
        <v/>
      </c>
      <c r="F296" s="24"/>
      <c r="G296" s="14" t="str">
        <f aca="false">IF(OR($E296="",$B296=""),"",INT(($B296-$E296)/365.25))</f>
        <v/>
      </c>
      <c r="H296" s="25"/>
      <c r="I296" s="12"/>
      <c r="J296" s="28" t="n">
        <f aca="false">IF(AND($C296&lt;&gt;"",$B296&gt;=Boshqaruv!$C$9,$B296&lt;=Boshqaruv!$C$10),IF(COUNTIFS($C$4:$C295,$C296,$B$4:$B295,"&gt;="&amp;Boshqaruv!$C$9,$B$4:$B295,"&lt;="&amp;Boshqaruv!$C$10)=0,1,0),0)</f>
        <v>0</v>
      </c>
    </row>
    <row r="297" customFormat="false" ht="15" hidden="false" customHeight="false" outlineLevel="0" collapsed="false">
      <c r="A297" s="8" t="n">
        <v>293</v>
      </c>
      <c r="B297" s="13"/>
      <c r="C297" s="25"/>
      <c r="D297" s="26" t="str">
        <f aca="false">IF($C297="","",IFERROR(IF(INDEX(Bolalar!$B$5:$B$1804,MATCH($C297,Bolalar!$I$5:$I$1804,0))="","",INDEX(Bolalar!$B$5:$B$1804,MATCH($C297,Bolalar!$I$5:$I$1804,0))),""))</f>
        <v/>
      </c>
      <c r="E297" s="15" t="str">
        <f aca="false">IF($C297="","",IFERROR(IF(INDEX(Bolalar!$C$5:$C$1804,MATCH($C297,Bolalar!$I$5:$I$1804,0))="","",INDEX(Bolalar!$C$5:$C$1804,MATCH($C297,Bolalar!$I$5:$I$1804,0))),""))</f>
        <v/>
      </c>
      <c r="F297" s="24"/>
      <c r="G297" s="14" t="str">
        <f aca="false">IF(OR($E297="",$B297=""),"",INT(($B297-$E297)/365.25))</f>
        <v/>
      </c>
      <c r="H297" s="25"/>
      <c r="I297" s="12"/>
      <c r="J297" s="28" t="n">
        <f aca="false">IF(AND($C297&lt;&gt;"",$B297&gt;=Boshqaruv!$C$9,$B297&lt;=Boshqaruv!$C$10),IF(COUNTIFS($C$4:$C296,$C297,$B$4:$B296,"&gt;="&amp;Boshqaruv!$C$9,$B$4:$B296,"&lt;="&amp;Boshqaruv!$C$10)=0,1,0),0)</f>
        <v>0</v>
      </c>
    </row>
    <row r="298" customFormat="false" ht="15" hidden="false" customHeight="false" outlineLevel="0" collapsed="false">
      <c r="A298" s="8" t="n">
        <v>294</v>
      </c>
      <c r="B298" s="13"/>
      <c r="C298" s="25"/>
      <c r="D298" s="26" t="str">
        <f aca="false">IF($C298="","",IFERROR(IF(INDEX(Bolalar!$B$5:$B$1804,MATCH($C298,Bolalar!$I$5:$I$1804,0))="","",INDEX(Bolalar!$B$5:$B$1804,MATCH($C298,Bolalar!$I$5:$I$1804,0))),""))</f>
        <v/>
      </c>
      <c r="E298" s="15" t="str">
        <f aca="false">IF($C298="","",IFERROR(IF(INDEX(Bolalar!$C$5:$C$1804,MATCH($C298,Bolalar!$I$5:$I$1804,0))="","",INDEX(Bolalar!$C$5:$C$1804,MATCH($C298,Bolalar!$I$5:$I$1804,0))),""))</f>
        <v/>
      </c>
      <c r="F298" s="24"/>
      <c r="G298" s="14" t="str">
        <f aca="false">IF(OR($E298="",$B298=""),"",INT(($B298-$E298)/365.25))</f>
        <v/>
      </c>
      <c r="H298" s="25"/>
      <c r="I298" s="12"/>
      <c r="J298" s="28" t="n">
        <f aca="false">IF(AND($C298&lt;&gt;"",$B298&gt;=Boshqaruv!$C$9,$B298&lt;=Boshqaruv!$C$10),IF(COUNTIFS($C$4:$C297,$C298,$B$4:$B297,"&gt;="&amp;Boshqaruv!$C$9,$B$4:$B297,"&lt;="&amp;Boshqaruv!$C$10)=0,1,0),0)</f>
        <v>0</v>
      </c>
    </row>
    <row r="299" customFormat="false" ht="15" hidden="false" customHeight="false" outlineLevel="0" collapsed="false">
      <c r="A299" s="8" t="n">
        <v>295</v>
      </c>
      <c r="B299" s="13"/>
      <c r="C299" s="25"/>
      <c r="D299" s="26" t="str">
        <f aca="false">IF($C299="","",IFERROR(IF(INDEX(Bolalar!$B$5:$B$1804,MATCH($C299,Bolalar!$I$5:$I$1804,0))="","",INDEX(Bolalar!$B$5:$B$1804,MATCH($C299,Bolalar!$I$5:$I$1804,0))),""))</f>
        <v/>
      </c>
      <c r="E299" s="15" t="str">
        <f aca="false">IF($C299="","",IFERROR(IF(INDEX(Bolalar!$C$5:$C$1804,MATCH($C299,Bolalar!$I$5:$I$1804,0))="","",INDEX(Bolalar!$C$5:$C$1804,MATCH($C299,Bolalar!$I$5:$I$1804,0))),""))</f>
        <v/>
      </c>
      <c r="F299" s="24"/>
      <c r="G299" s="14" t="str">
        <f aca="false">IF(OR($E299="",$B299=""),"",INT(($B299-$E299)/365.25))</f>
        <v/>
      </c>
      <c r="H299" s="25"/>
      <c r="I299" s="12"/>
      <c r="J299" s="28" t="n">
        <f aca="false">IF(AND($C299&lt;&gt;"",$B299&gt;=Boshqaruv!$C$9,$B299&lt;=Boshqaruv!$C$10),IF(COUNTIFS($C$4:$C298,$C299,$B$4:$B298,"&gt;="&amp;Boshqaruv!$C$9,$B$4:$B298,"&lt;="&amp;Boshqaruv!$C$10)=0,1,0),0)</f>
        <v>0</v>
      </c>
    </row>
    <row r="300" customFormat="false" ht="15" hidden="false" customHeight="false" outlineLevel="0" collapsed="false">
      <c r="A300" s="8" t="n">
        <v>296</v>
      </c>
      <c r="B300" s="13"/>
      <c r="C300" s="25"/>
      <c r="D300" s="26" t="str">
        <f aca="false">IF($C300="","",IFERROR(IF(INDEX(Bolalar!$B$5:$B$1804,MATCH($C300,Bolalar!$I$5:$I$1804,0))="","",INDEX(Bolalar!$B$5:$B$1804,MATCH($C300,Bolalar!$I$5:$I$1804,0))),""))</f>
        <v/>
      </c>
      <c r="E300" s="15" t="str">
        <f aca="false">IF($C300="","",IFERROR(IF(INDEX(Bolalar!$C$5:$C$1804,MATCH($C300,Bolalar!$I$5:$I$1804,0))="","",INDEX(Bolalar!$C$5:$C$1804,MATCH($C300,Bolalar!$I$5:$I$1804,0))),""))</f>
        <v/>
      </c>
      <c r="F300" s="24"/>
      <c r="G300" s="14" t="str">
        <f aca="false">IF(OR($E300="",$B300=""),"",INT(($B300-$E300)/365.25))</f>
        <v/>
      </c>
      <c r="H300" s="25"/>
      <c r="I300" s="12"/>
      <c r="J300" s="28" t="n">
        <f aca="false">IF(AND($C300&lt;&gt;"",$B300&gt;=Boshqaruv!$C$9,$B300&lt;=Boshqaruv!$C$10),IF(COUNTIFS($C$4:$C299,$C300,$B$4:$B299,"&gt;="&amp;Boshqaruv!$C$9,$B$4:$B299,"&lt;="&amp;Boshqaruv!$C$10)=0,1,0),0)</f>
        <v>0</v>
      </c>
    </row>
    <row r="301" customFormat="false" ht="15" hidden="false" customHeight="false" outlineLevel="0" collapsed="false">
      <c r="A301" s="8" t="n">
        <v>297</v>
      </c>
      <c r="B301" s="13"/>
      <c r="C301" s="25"/>
      <c r="D301" s="26" t="str">
        <f aca="false">IF($C301="","",IFERROR(IF(INDEX(Bolalar!$B$5:$B$1804,MATCH($C301,Bolalar!$I$5:$I$1804,0))="","",INDEX(Bolalar!$B$5:$B$1804,MATCH($C301,Bolalar!$I$5:$I$1804,0))),""))</f>
        <v/>
      </c>
      <c r="E301" s="15" t="str">
        <f aca="false">IF($C301="","",IFERROR(IF(INDEX(Bolalar!$C$5:$C$1804,MATCH($C301,Bolalar!$I$5:$I$1804,0))="","",INDEX(Bolalar!$C$5:$C$1804,MATCH($C301,Bolalar!$I$5:$I$1804,0))),""))</f>
        <v/>
      </c>
      <c r="F301" s="24"/>
      <c r="G301" s="14" t="str">
        <f aca="false">IF(OR($E301="",$B301=""),"",INT(($B301-$E301)/365.25))</f>
        <v/>
      </c>
      <c r="H301" s="25"/>
      <c r="I301" s="12"/>
      <c r="J301" s="28" t="n">
        <f aca="false">IF(AND($C301&lt;&gt;"",$B301&gt;=Boshqaruv!$C$9,$B301&lt;=Boshqaruv!$C$10),IF(COUNTIFS($C$4:$C300,$C301,$B$4:$B300,"&gt;="&amp;Boshqaruv!$C$9,$B$4:$B300,"&lt;="&amp;Boshqaruv!$C$10)=0,1,0),0)</f>
        <v>0</v>
      </c>
    </row>
    <row r="302" customFormat="false" ht="15" hidden="false" customHeight="false" outlineLevel="0" collapsed="false">
      <c r="A302" s="8" t="n">
        <v>298</v>
      </c>
      <c r="B302" s="13"/>
      <c r="C302" s="25"/>
      <c r="D302" s="26" t="str">
        <f aca="false">IF($C302="","",IFERROR(IF(INDEX(Bolalar!$B$5:$B$1804,MATCH($C302,Bolalar!$I$5:$I$1804,0))="","",INDEX(Bolalar!$B$5:$B$1804,MATCH($C302,Bolalar!$I$5:$I$1804,0))),""))</f>
        <v/>
      </c>
      <c r="E302" s="15" t="str">
        <f aca="false">IF($C302="","",IFERROR(IF(INDEX(Bolalar!$C$5:$C$1804,MATCH($C302,Bolalar!$I$5:$I$1804,0))="","",INDEX(Bolalar!$C$5:$C$1804,MATCH($C302,Bolalar!$I$5:$I$1804,0))),""))</f>
        <v/>
      </c>
      <c r="F302" s="24"/>
      <c r="G302" s="14" t="str">
        <f aca="false">IF(OR($E302="",$B302=""),"",INT(($B302-$E302)/365.25))</f>
        <v/>
      </c>
      <c r="H302" s="25"/>
      <c r="I302" s="12"/>
      <c r="J302" s="28" t="n">
        <f aca="false">IF(AND($C302&lt;&gt;"",$B302&gt;=Boshqaruv!$C$9,$B302&lt;=Boshqaruv!$C$10),IF(COUNTIFS($C$4:$C301,$C302,$B$4:$B301,"&gt;="&amp;Boshqaruv!$C$9,$B$4:$B301,"&lt;="&amp;Boshqaruv!$C$10)=0,1,0),0)</f>
        <v>0</v>
      </c>
    </row>
    <row r="303" customFormat="false" ht="15" hidden="false" customHeight="false" outlineLevel="0" collapsed="false">
      <c r="A303" s="8" t="n">
        <v>299</v>
      </c>
      <c r="B303" s="13"/>
      <c r="C303" s="25"/>
      <c r="D303" s="26" t="str">
        <f aca="false">IF($C303="","",IFERROR(IF(INDEX(Bolalar!$B$5:$B$1804,MATCH($C303,Bolalar!$I$5:$I$1804,0))="","",INDEX(Bolalar!$B$5:$B$1804,MATCH($C303,Bolalar!$I$5:$I$1804,0))),""))</f>
        <v/>
      </c>
      <c r="E303" s="15" t="str">
        <f aca="false">IF($C303="","",IFERROR(IF(INDEX(Bolalar!$C$5:$C$1804,MATCH($C303,Bolalar!$I$5:$I$1804,0))="","",INDEX(Bolalar!$C$5:$C$1804,MATCH($C303,Bolalar!$I$5:$I$1804,0))),""))</f>
        <v/>
      </c>
      <c r="F303" s="24"/>
      <c r="G303" s="14" t="str">
        <f aca="false">IF(OR($E303="",$B303=""),"",INT(($B303-$E303)/365.25))</f>
        <v/>
      </c>
      <c r="H303" s="25"/>
      <c r="I303" s="12"/>
      <c r="J303" s="28" t="n">
        <f aca="false">IF(AND($C303&lt;&gt;"",$B303&gt;=Boshqaruv!$C$9,$B303&lt;=Boshqaruv!$C$10),IF(COUNTIFS($C$4:$C302,$C303,$B$4:$B302,"&gt;="&amp;Boshqaruv!$C$9,$B$4:$B302,"&lt;="&amp;Boshqaruv!$C$10)=0,1,0),0)</f>
        <v>0</v>
      </c>
    </row>
    <row r="304" customFormat="false" ht="15" hidden="false" customHeight="false" outlineLevel="0" collapsed="false">
      <c r="A304" s="8" t="n">
        <v>300</v>
      </c>
      <c r="B304" s="13"/>
      <c r="C304" s="25"/>
      <c r="D304" s="26" t="str">
        <f aca="false">IF($C304="","",IFERROR(IF(INDEX(Bolalar!$B$5:$B$1804,MATCH($C304,Bolalar!$I$5:$I$1804,0))="","",INDEX(Bolalar!$B$5:$B$1804,MATCH($C304,Bolalar!$I$5:$I$1804,0))),""))</f>
        <v/>
      </c>
      <c r="E304" s="15" t="str">
        <f aca="false">IF($C304="","",IFERROR(IF(INDEX(Bolalar!$C$5:$C$1804,MATCH($C304,Bolalar!$I$5:$I$1804,0))="","",INDEX(Bolalar!$C$5:$C$1804,MATCH($C304,Bolalar!$I$5:$I$1804,0))),""))</f>
        <v/>
      </c>
      <c r="F304" s="24"/>
      <c r="G304" s="14" t="str">
        <f aca="false">IF(OR($E304="",$B304=""),"",INT(($B304-$E304)/365.25))</f>
        <v/>
      </c>
      <c r="H304" s="25"/>
      <c r="I304" s="12"/>
      <c r="J304" s="28" t="n">
        <f aca="false">IF(AND($C304&lt;&gt;"",$B304&gt;=Boshqaruv!$C$9,$B304&lt;=Boshqaruv!$C$10),IF(COUNTIFS($C$4:$C303,$C304,$B$4:$B303,"&gt;="&amp;Boshqaruv!$C$9,$B$4:$B303,"&lt;="&amp;Boshqaruv!$C$10)=0,1,0),0)</f>
        <v>0</v>
      </c>
    </row>
    <row r="305" customFormat="false" ht="15" hidden="false" customHeight="false" outlineLevel="0" collapsed="false">
      <c r="A305" s="8" t="n">
        <v>301</v>
      </c>
      <c r="B305" s="13"/>
      <c r="C305" s="25"/>
      <c r="D305" s="26" t="str">
        <f aca="false">IF($C305="","",IFERROR(IF(INDEX(Bolalar!$B$5:$B$1804,MATCH($C305,Bolalar!$I$5:$I$1804,0))="","",INDEX(Bolalar!$B$5:$B$1804,MATCH($C305,Bolalar!$I$5:$I$1804,0))),""))</f>
        <v/>
      </c>
      <c r="E305" s="15" t="str">
        <f aca="false">IF($C305="","",IFERROR(IF(INDEX(Bolalar!$C$5:$C$1804,MATCH($C305,Bolalar!$I$5:$I$1804,0))="","",INDEX(Bolalar!$C$5:$C$1804,MATCH($C305,Bolalar!$I$5:$I$1804,0))),""))</f>
        <v/>
      </c>
      <c r="F305" s="24"/>
      <c r="G305" s="14" t="str">
        <f aca="false">IF(OR($E305="",$B305=""),"",INT(($B305-$E305)/365.25))</f>
        <v/>
      </c>
      <c r="H305" s="25"/>
      <c r="I305" s="12"/>
      <c r="J305" s="28" t="n">
        <f aca="false">IF(AND($C305&lt;&gt;"",$B305&gt;=Boshqaruv!$C$9,$B305&lt;=Boshqaruv!$C$10),IF(COUNTIFS($C$4:$C304,$C305,$B$4:$B304,"&gt;="&amp;Boshqaruv!$C$9,$B$4:$B304,"&lt;="&amp;Boshqaruv!$C$10)=0,1,0),0)</f>
        <v>0</v>
      </c>
    </row>
    <row r="306" customFormat="false" ht="15" hidden="false" customHeight="false" outlineLevel="0" collapsed="false">
      <c r="A306" s="8" t="n">
        <v>302</v>
      </c>
      <c r="B306" s="13"/>
      <c r="C306" s="25"/>
      <c r="D306" s="26" t="str">
        <f aca="false">IF($C306="","",IFERROR(IF(INDEX(Bolalar!$B$5:$B$1804,MATCH($C306,Bolalar!$I$5:$I$1804,0))="","",INDEX(Bolalar!$B$5:$B$1804,MATCH($C306,Bolalar!$I$5:$I$1804,0))),""))</f>
        <v/>
      </c>
      <c r="E306" s="15" t="str">
        <f aca="false">IF($C306="","",IFERROR(IF(INDEX(Bolalar!$C$5:$C$1804,MATCH($C306,Bolalar!$I$5:$I$1804,0))="","",INDEX(Bolalar!$C$5:$C$1804,MATCH($C306,Bolalar!$I$5:$I$1804,0))),""))</f>
        <v/>
      </c>
      <c r="F306" s="24"/>
      <c r="G306" s="14" t="str">
        <f aca="false">IF(OR($E306="",$B306=""),"",INT(($B306-$E306)/365.25))</f>
        <v/>
      </c>
      <c r="H306" s="25"/>
      <c r="I306" s="12"/>
      <c r="J306" s="28" t="n">
        <f aca="false">IF(AND($C306&lt;&gt;"",$B306&gt;=Boshqaruv!$C$9,$B306&lt;=Boshqaruv!$C$10),IF(COUNTIFS($C$4:$C305,$C306,$B$4:$B305,"&gt;="&amp;Boshqaruv!$C$9,$B$4:$B305,"&lt;="&amp;Boshqaruv!$C$10)=0,1,0),0)</f>
        <v>0</v>
      </c>
    </row>
    <row r="307" customFormat="false" ht="15" hidden="false" customHeight="false" outlineLevel="0" collapsed="false">
      <c r="A307" s="8" t="n">
        <v>303</v>
      </c>
      <c r="B307" s="13"/>
      <c r="C307" s="25"/>
      <c r="D307" s="26" t="str">
        <f aca="false">IF($C307="","",IFERROR(IF(INDEX(Bolalar!$B$5:$B$1804,MATCH($C307,Bolalar!$I$5:$I$1804,0))="","",INDEX(Bolalar!$B$5:$B$1804,MATCH($C307,Bolalar!$I$5:$I$1804,0))),""))</f>
        <v/>
      </c>
      <c r="E307" s="15" t="str">
        <f aca="false">IF($C307="","",IFERROR(IF(INDEX(Bolalar!$C$5:$C$1804,MATCH($C307,Bolalar!$I$5:$I$1804,0))="","",INDEX(Bolalar!$C$5:$C$1804,MATCH($C307,Bolalar!$I$5:$I$1804,0))),""))</f>
        <v/>
      </c>
      <c r="F307" s="24"/>
      <c r="G307" s="14" t="str">
        <f aca="false">IF(OR($E307="",$B307=""),"",INT(($B307-$E307)/365.25))</f>
        <v/>
      </c>
      <c r="H307" s="25"/>
      <c r="I307" s="12"/>
      <c r="J307" s="28" t="n">
        <f aca="false">IF(AND($C307&lt;&gt;"",$B307&gt;=Boshqaruv!$C$9,$B307&lt;=Boshqaruv!$C$10),IF(COUNTIFS($C$4:$C306,$C307,$B$4:$B306,"&gt;="&amp;Boshqaruv!$C$9,$B$4:$B306,"&lt;="&amp;Boshqaruv!$C$10)=0,1,0),0)</f>
        <v>0</v>
      </c>
    </row>
    <row r="308" customFormat="false" ht="15" hidden="false" customHeight="false" outlineLevel="0" collapsed="false">
      <c r="A308" s="8" t="n">
        <v>304</v>
      </c>
      <c r="B308" s="13"/>
      <c r="C308" s="25"/>
      <c r="D308" s="26" t="str">
        <f aca="false">IF($C308="","",IFERROR(IF(INDEX(Bolalar!$B$5:$B$1804,MATCH($C308,Bolalar!$I$5:$I$1804,0))="","",INDEX(Bolalar!$B$5:$B$1804,MATCH($C308,Bolalar!$I$5:$I$1804,0))),""))</f>
        <v/>
      </c>
      <c r="E308" s="15" t="str">
        <f aca="false">IF($C308="","",IFERROR(IF(INDEX(Bolalar!$C$5:$C$1804,MATCH($C308,Bolalar!$I$5:$I$1804,0))="","",INDEX(Bolalar!$C$5:$C$1804,MATCH($C308,Bolalar!$I$5:$I$1804,0))),""))</f>
        <v/>
      </c>
      <c r="F308" s="24"/>
      <c r="G308" s="14" t="str">
        <f aca="false">IF(OR($E308="",$B308=""),"",INT(($B308-$E308)/365.25))</f>
        <v/>
      </c>
      <c r="H308" s="25"/>
      <c r="I308" s="12"/>
      <c r="J308" s="28" t="n">
        <f aca="false">IF(AND($C308&lt;&gt;"",$B308&gt;=Boshqaruv!$C$9,$B308&lt;=Boshqaruv!$C$10),IF(COUNTIFS($C$4:$C307,$C308,$B$4:$B307,"&gt;="&amp;Boshqaruv!$C$9,$B$4:$B307,"&lt;="&amp;Boshqaruv!$C$10)=0,1,0),0)</f>
        <v>0</v>
      </c>
    </row>
    <row r="309" customFormat="false" ht="15" hidden="false" customHeight="false" outlineLevel="0" collapsed="false">
      <c r="A309" s="8" t="n">
        <v>305</v>
      </c>
      <c r="B309" s="13"/>
      <c r="C309" s="25"/>
      <c r="D309" s="26" t="str">
        <f aca="false">IF($C309="","",IFERROR(IF(INDEX(Bolalar!$B$5:$B$1804,MATCH($C309,Bolalar!$I$5:$I$1804,0))="","",INDEX(Bolalar!$B$5:$B$1804,MATCH($C309,Bolalar!$I$5:$I$1804,0))),""))</f>
        <v/>
      </c>
      <c r="E309" s="15" t="str">
        <f aca="false">IF($C309="","",IFERROR(IF(INDEX(Bolalar!$C$5:$C$1804,MATCH($C309,Bolalar!$I$5:$I$1804,0))="","",INDEX(Bolalar!$C$5:$C$1804,MATCH($C309,Bolalar!$I$5:$I$1804,0))),""))</f>
        <v/>
      </c>
      <c r="F309" s="24"/>
      <c r="G309" s="14" t="str">
        <f aca="false">IF(OR($E309="",$B309=""),"",INT(($B309-$E309)/365.25))</f>
        <v/>
      </c>
      <c r="H309" s="25"/>
      <c r="I309" s="12"/>
      <c r="J309" s="28" t="n">
        <f aca="false">IF(AND($C309&lt;&gt;"",$B309&gt;=Boshqaruv!$C$9,$B309&lt;=Boshqaruv!$C$10),IF(COUNTIFS($C$4:$C308,$C309,$B$4:$B308,"&gt;="&amp;Boshqaruv!$C$9,$B$4:$B308,"&lt;="&amp;Boshqaruv!$C$10)=0,1,0),0)</f>
        <v>0</v>
      </c>
    </row>
    <row r="310" customFormat="false" ht="15" hidden="false" customHeight="false" outlineLevel="0" collapsed="false">
      <c r="A310" s="8" t="n">
        <v>306</v>
      </c>
      <c r="B310" s="13"/>
      <c r="C310" s="25"/>
      <c r="D310" s="26" t="str">
        <f aca="false">IF($C310="","",IFERROR(IF(INDEX(Bolalar!$B$5:$B$1804,MATCH($C310,Bolalar!$I$5:$I$1804,0))="","",INDEX(Bolalar!$B$5:$B$1804,MATCH($C310,Bolalar!$I$5:$I$1804,0))),""))</f>
        <v/>
      </c>
      <c r="E310" s="15" t="str">
        <f aca="false">IF($C310="","",IFERROR(IF(INDEX(Bolalar!$C$5:$C$1804,MATCH($C310,Bolalar!$I$5:$I$1804,0))="","",INDEX(Bolalar!$C$5:$C$1804,MATCH($C310,Bolalar!$I$5:$I$1804,0))),""))</f>
        <v/>
      </c>
      <c r="F310" s="24"/>
      <c r="G310" s="14" t="str">
        <f aca="false">IF(OR($E310="",$B310=""),"",INT(($B310-$E310)/365.25))</f>
        <v/>
      </c>
      <c r="H310" s="25"/>
      <c r="I310" s="12"/>
      <c r="J310" s="28" t="n">
        <f aca="false">IF(AND($C310&lt;&gt;"",$B310&gt;=Boshqaruv!$C$9,$B310&lt;=Boshqaruv!$C$10),IF(COUNTIFS($C$4:$C309,$C310,$B$4:$B309,"&gt;="&amp;Boshqaruv!$C$9,$B$4:$B309,"&lt;="&amp;Boshqaruv!$C$10)=0,1,0),0)</f>
        <v>0</v>
      </c>
    </row>
    <row r="311" customFormat="false" ht="15" hidden="false" customHeight="false" outlineLevel="0" collapsed="false">
      <c r="A311" s="8" t="n">
        <v>307</v>
      </c>
      <c r="B311" s="13"/>
      <c r="C311" s="25"/>
      <c r="D311" s="26" t="str">
        <f aca="false">IF($C311="","",IFERROR(IF(INDEX(Bolalar!$B$5:$B$1804,MATCH($C311,Bolalar!$I$5:$I$1804,0))="","",INDEX(Bolalar!$B$5:$B$1804,MATCH($C311,Bolalar!$I$5:$I$1804,0))),""))</f>
        <v/>
      </c>
      <c r="E311" s="15" t="str">
        <f aca="false">IF($C311="","",IFERROR(IF(INDEX(Bolalar!$C$5:$C$1804,MATCH($C311,Bolalar!$I$5:$I$1804,0))="","",INDEX(Bolalar!$C$5:$C$1804,MATCH($C311,Bolalar!$I$5:$I$1804,0))),""))</f>
        <v/>
      </c>
      <c r="F311" s="24"/>
      <c r="G311" s="14" t="str">
        <f aca="false">IF(OR($E311="",$B311=""),"",INT(($B311-$E311)/365.25))</f>
        <v/>
      </c>
      <c r="H311" s="25"/>
      <c r="I311" s="12"/>
      <c r="J311" s="28" t="n">
        <f aca="false">IF(AND($C311&lt;&gt;"",$B311&gt;=Boshqaruv!$C$9,$B311&lt;=Boshqaruv!$C$10),IF(COUNTIFS($C$4:$C310,$C311,$B$4:$B310,"&gt;="&amp;Boshqaruv!$C$9,$B$4:$B310,"&lt;="&amp;Boshqaruv!$C$10)=0,1,0),0)</f>
        <v>0</v>
      </c>
    </row>
    <row r="312" customFormat="false" ht="15" hidden="false" customHeight="false" outlineLevel="0" collapsed="false">
      <c r="A312" s="8" t="n">
        <v>308</v>
      </c>
      <c r="B312" s="13"/>
      <c r="C312" s="25"/>
      <c r="D312" s="26" t="str">
        <f aca="false">IF($C312="","",IFERROR(IF(INDEX(Bolalar!$B$5:$B$1804,MATCH($C312,Bolalar!$I$5:$I$1804,0))="","",INDEX(Bolalar!$B$5:$B$1804,MATCH($C312,Bolalar!$I$5:$I$1804,0))),""))</f>
        <v/>
      </c>
      <c r="E312" s="15" t="str">
        <f aca="false">IF($C312="","",IFERROR(IF(INDEX(Bolalar!$C$5:$C$1804,MATCH($C312,Bolalar!$I$5:$I$1804,0))="","",INDEX(Bolalar!$C$5:$C$1804,MATCH($C312,Bolalar!$I$5:$I$1804,0))),""))</f>
        <v/>
      </c>
      <c r="F312" s="24"/>
      <c r="G312" s="14" t="str">
        <f aca="false">IF(OR($E312="",$B312=""),"",INT(($B312-$E312)/365.25))</f>
        <v/>
      </c>
      <c r="H312" s="25"/>
      <c r="I312" s="12"/>
      <c r="J312" s="28" t="n">
        <f aca="false">IF(AND($C312&lt;&gt;"",$B312&gt;=Boshqaruv!$C$9,$B312&lt;=Boshqaruv!$C$10),IF(COUNTIFS($C$4:$C311,$C312,$B$4:$B311,"&gt;="&amp;Boshqaruv!$C$9,$B$4:$B311,"&lt;="&amp;Boshqaruv!$C$10)=0,1,0),0)</f>
        <v>0</v>
      </c>
    </row>
    <row r="313" customFormat="false" ht="15" hidden="false" customHeight="false" outlineLevel="0" collapsed="false">
      <c r="A313" s="8" t="n">
        <v>309</v>
      </c>
      <c r="B313" s="13"/>
      <c r="C313" s="25"/>
      <c r="D313" s="26" t="str">
        <f aca="false">IF($C313="","",IFERROR(IF(INDEX(Bolalar!$B$5:$B$1804,MATCH($C313,Bolalar!$I$5:$I$1804,0))="","",INDEX(Bolalar!$B$5:$B$1804,MATCH($C313,Bolalar!$I$5:$I$1804,0))),""))</f>
        <v/>
      </c>
      <c r="E313" s="15" t="str">
        <f aca="false">IF($C313="","",IFERROR(IF(INDEX(Bolalar!$C$5:$C$1804,MATCH($C313,Bolalar!$I$5:$I$1804,0))="","",INDEX(Bolalar!$C$5:$C$1804,MATCH($C313,Bolalar!$I$5:$I$1804,0))),""))</f>
        <v/>
      </c>
      <c r="F313" s="24"/>
      <c r="G313" s="14" t="str">
        <f aca="false">IF(OR($E313="",$B313=""),"",INT(($B313-$E313)/365.25))</f>
        <v/>
      </c>
      <c r="H313" s="25"/>
      <c r="I313" s="12"/>
      <c r="J313" s="28" t="n">
        <f aca="false">IF(AND($C313&lt;&gt;"",$B313&gt;=Boshqaruv!$C$9,$B313&lt;=Boshqaruv!$C$10),IF(COUNTIFS($C$4:$C312,$C313,$B$4:$B312,"&gt;="&amp;Boshqaruv!$C$9,$B$4:$B312,"&lt;="&amp;Boshqaruv!$C$10)=0,1,0),0)</f>
        <v>0</v>
      </c>
    </row>
    <row r="314" customFormat="false" ht="15" hidden="false" customHeight="false" outlineLevel="0" collapsed="false">
      <c r="A314" s="8" t="n">
        <v>310</v>
      </c>
      <c r="B314" s="13"/>
      <c r="C314" s="25"/>
      <c r="D314" s="26" t="str">
        <f aca="false">IF($C314="","",IFERROR(IF(INDEX(Bolalar!$B$5:$B$1804,MATCH($C314,Bolalar!$I$5:$I$1804,0))="","",INDEX(Bolalar!$B$5:$B$1804,MATCH($C314,Bolalar!$I$5:$I$1804,0))),""))</f>
        <v/>
      </c>
      <c r="E314" s="15" t="str">
        <f aca="false">IF($C314="","",IFERROR(IF(INDEX(Bolalar!$C$5:$C$1804,MATCH($C314,Bolalar!$I$5:$I$1804,0))="","",INDEX(Bolalar!$C$5:$C$1804,MATCH($C314,Bolalar!$I$5:$I$1804,0))),""))</f>
        <v/>
      </c>
      <c r="F314" s="24"/>
      <c r="G314" s="14" t="str">
        <f aca="false">IF(OR($E314="",$B314=""),"",INT(($B314-$E314)/365.25))</f>
        <v/>
      </c>
      <c r="H314" s="25"/>
      <c r="I314" s="12"/>
      <c r="J314" s="28" t="n">
        <f aca="false">IF(AND($C314&lt;&gt;"",$B314&gt;=Boshqaruv!$C$9,$B314&lt;=Boshqaruv!$C$10),IF(COUNTIFS($C$4:$C313,$C314,$B$4:$B313,"&gt;="&amp;Boshqaruv!$C$9,$B$4:$B313,"&lt;="&amp;Boshqaruv!$C$10)=0,1,0),0)</f>
        <v>0</v>
      </c>
    </row>
    <row r="315" customFormat="false" ht="15" hidden="false" customHeight="false" outlineLevel="0" collapsed="false">
      <c r="A315" s="8" t="n">
        <v>311</v>
      </c>
      <c r="B315" s="13"/>
      <c r="C315" s="25"/>
      <c r="D315" s="26" t="str">
        <f aca="false">IF($C315="","",IFERROR(IF(INDEX(Bolalar!$B$5:$B$1804,MATCH($C315,Bolalar!$I$5:$I$1804,0))="","",INDEX(Bolalar!$B$5:$B$1804,MATCH($C315,Bolalar!$I$5:$I$1804,0))),""))</f>
        <v/>
      </c>
      <c r="E315" s="15" t="str">
        <f aca="false">IF($C315="","",IFERROR(IF(INDEX(Bolalar!$C$5:$C$1804,MATCH($C315,Bolalar!$I$5:$I$1804,0))="","",INDEX(Bolalar!$C$5:$C$1804,MATCH($C315,Bolalar!$I$5:$I$1804,0))),""))</f>
        <v/>
      </c>
      <c r="F315" s="24"/>
      <c r="G315" s="14" t="str">
        <f aca="false">IF(OR($E315="",$B315=""),"",INT(($B315-$E315)/365.25))</f>
        <v/>
      </c>
      <c r="H315" s="25"/>
      <c r="I315" s="12"/>
      <c r="J315" s="28" t="n">
        <f aca="false">IF(AND($C315&lt;&gt;"",$B315&gt;=Boshqaruv!$C$9,$B315&lt;=Boshqaruv!$C$10),IF(COUNTIFS($C$4:$C314,$C315,$B$4:$B314,"&gt;="&amp;Boshqaruv!$C$9,$B$4:$B314,"&lt;="&amp;Boshqaruv!$C$10)=0,1,0),0)</f>
        <v>0</v>
      </c>
    </row>
    <row r="316" customFormat="false" ht="15" hidden="false" customHeight="false" outlineLevel="0" collapsed="false">
      <c r="A316" s="8" t="n">
        <v>312</v>
      </c>
      <c r="B316" s="13"/>
      <c r="C316" s="25"/>
      <c r="D316" s="26" t="str">
        <f aca="false">IF($C316="","",IFERROR(IF(INDEX(Bolalar!$B$5:$B$1804,MATCH($C316,Bolalar!$I$5:$I$1804,0))="","",INDEX(Bolalar!$B$5:$B$1804,MATCH($C316,Bolalar!$I$5:$I$1804,0))),""))</f>
        <v/>
      </c>
      <c r="E316" s="15" t="str">
        <f aca="false">IF($C316="","",IFERROR(IF(INDEX(Bolalar!$C$5:$C$1804,MATCH($C316,Bolalar!$I$5:$I$1804,0))="","",INDEX(Bolalar!$C$5:$C$1804,MATCH($C316,Bolalar!$I$5:$I$1804,0))),""))</f>
        <v/>
      </c>
      <c r="F316" s="24"/>
      <c r="G316" s="14" t="str">
        <f aca="false">IF(OR($E316="",$B316=""),"",INT(($B316-$E316)/365.25))</f>
        <v/>
      </c>
      <c r="H316" s="25"/>
      <c r="I316" s="12"/>
      <c r="J316" s="28" t="n">
        <f aca="false">IF(AND($C316&lt;&gt;"",$B316&gt;=Boshqaruv!$C$9,$B316&lt;=Boshqaruv!$C$10),IF(COUNTIFS($C$4:$C315,$C316,$B$4:$B315,"&gt;="&amp;Boshqaruv!$C$9,$B$4:$B315,"&lt;="&amp;Boshqaruv!$C$10)=0,1,0),0)</f>
        <v>0</v>
      </c>
    </row>
    <row r="317" customFormat="false" ht="15" hidden="false" customHeight="false" outlineLevel="0" collapsed="false">
      <c r="A317" s="8" t="n">
        <v>313</v>
      </c>
      <c r="B317" s="13"/>
      <c r="C317" s="25"/>
      <c r="D317" s="26" t="str">
        <f aca="false">IF($C317="","",IFERROR(IF(INDEX(Bolalar!$B$5:$B$1804,MATCH($C317,Bolalar!$I$5:$I$1804,0))="","",INDEX(Bolalar!$B$5:$B$1804,MATCH($C317,Bolalar!$I$5:$I$1804,0))),""))</f>
        <v/>
      </c>
      <c r="E317" s="15" t="str">
        <f aca="false">IF($C317="","",IFERROR(IF(INDEX(Bolalar!$C$5:$C$1804,MATCH($C317,Bolalar!$I$5:$I$1804,0))="","",INDEX(Bolalar!$C$5:$C$1804,MATCH($C317,Bolalar!$I$5:$I$1804,0))),""))</f>
        <v/>
      </c>
      <c r="F317" s="24"/>
      <c r="G317" s="14" t="str">
        <f aca="false">IF(OR($E317="",$B317=""),"",INT(($B317-$E317)/365.25))</f>
        <v/>
      </c>
      <c r="H317" s="25"/>
      <c r="I317" s="12"/>
      <c r="J317" s="28" t="n">
        <f aca="false">IF(AND($C317&lt;&gt;"",$B317&gt;=Boshqaruv!$C$9,$B317&lt;=Boshqaruv!$C$10),IF(COUNTIFS($C$4:$C316,$C317,$B$4:$B316,"&gt;="&amp;Boshqaruv!$C$9,$B$4:$B316,"&lt;="&amp;Boshqaruv!$C$10)=0,1,0),0)</f>
        <v>0</v>
      </c>
    </row>
    <row r="318" customFormat="false" ht="15" hidden="false" customHeight="false" outlineLevel="0" collapsed="false">
      <c r="A318" s="8" t="n">
        <v>314</v>
      </c>
      <c r="B318" s="13"/>
      <c r="C318" s="25"/>
      <c r="D318" s="26" t="str">
        <f aca="false">IF($C318="","",IFERROR(IF(INDEX(Bolalar!$B$5:$B$1804,MATCH($C318,Bolalar!$I$5:$I$1804,0))="","",INDEX(Bolalar!$B$5:$B$1804,MATCH($C318,Bolalar!$I$5:$I$1804,0))),""))</f>
        <v/>
      </c>
      <c r="E318" s="15" t="str">
        <f aca="false">IF($C318="","",IFERROR(IF(INDEX(Bolalar!$C$5:$C$1804,MATCH($C318,Bolalar!$I$5:$I$1804,0))="","",INDEX(Bolalar!$C$5:$C$1804,MATCH($C318,Bolalar!$I$5:$I$1804,0))),""))</f>
        <v/>
      </c>
      <c r="F318" s="24"/>
      <c r="G318" s="14" t="str">
        <f aca="false">IF(OR($E318="",$B318=""),"",INT(($B318-$E318)/365.25))</f>
        <v/>
      </c>
      <c r="H318" s="25"/>
      <c r="I318" s="12"/>
      <c r="J318" s="28" t="n">
        <f aca="false">IF(AND($C318&lt;&gt;"",$B318&gt;=Boshqaruv!$C$9,$B318&lt;=Boshqaruv!$C$10),IF(COUNTIFS($C$4:$C317,$C318,$B$4:$B317,"&gt;="&amp;Boshqaruv!$C$9,$B$4:$B317,"&lt;="&amp;Boshqaruv!$C$10)=0,1,0),0)</f>
        <v>0</v>
      </c>
    </row>
    <row r="319" customFormat="false" ht="15" hidden="false" customHeight="false" outlineLevel="0" collapsed="false">
      <c r="A319" s="8" t="n">
        <v>315</v>
      </c>
      <c r="B319" s="13"/>
      <c r="C319" s="25"/>
      <c r="D319" s="26" t="str">
        <f aca="false">IF($C319="","",IFERROR(IF(INDEX(Bolalar!$B$5:$B$1804,MATCH($C319,Bolalar!$I$5:$I$1804,0))="","",INDEX(Bolalar!$B$5:$B$1804,MATCH($C319,Bolalar!$I$5:$I$1804,0))),""))</f>
        <v/>
      </c>
      <c r="E319" s="15" t="str">
        <f aca="false">IF($C319="","",IFERROR(IF(INDEX(Bolalar!$C$5:$C$1804,MATCH($C319,Bolalar!$I$5:$I$1804,0))="","",INDEX(Bolalar!$C$5:$C$1804,MATCH($C319,Bolalar!$I$5:$I$1804,0))),""))</f>
        <v/>
      </c>
      <c r="F319" s="24"/>
      <c r="G319" s="14" t="str">
        <f aca="false">IF(OR($E319="",$B319=""),"",INT(($B319-$E319)/365.25))</f>
        <v/>
      </c>
      <c r="H319" s="25"/>
      <c r="I319" s="12"/>
      <c r="J319" s="28" t="n">
        <f aca="false">IF(AND($C319&lt;&gt;"",$B319&gt;=Boshqaruv!$C$9,$B319&lt;=Boshqaruv!$C$10),IF(COUNTIFS($C$4:$C318,$C319,$B$4:$B318,"&gt;="&amp;Boshqaruv!$C$9,$B$4:$B318,"&lt;="&amp;Boshqaruv!$C$10)=0,1,0),0)</f>
        <v>0</v>
      </c>
    </row>
    <row r="320" customFormat="false" ht="15" hidden="false" customHeight="false" outlineLevel="0" collapsed="false">
      <c r="A320" s="8" t="n">
        <v>316</v>
      </c>
      <c r="B320" s="13"/>
      <c r="C320" s="25"/>
      <c r="D320" s="26" t="str">
        <f aca="false">IF($C320="","",IFERROR(IF(INDEX(Bolalar!$B$5:$B$1804,MATCH($C320,Bolalar!$I$5:$I$1804,0))="","",INDEX(Bolalar!$B$5:$B$1804,MATCH($C320,Bolalar!$I$5:$I$1804,0))),""))</f>
        <v/>
      </c>
      <c r="E320" s="15" t="str">
        <f aca="false">IF($C320="","",IFERROR(IF(INDEX(Bolalar!$C$5:$C$1804,MATCH($C320,Bolalar!$I$5:$I$1804,0))="","",INDEX(Bolalar!$C$5:$C$1804,MATCH($C320,Bolalar!$I$5:$I$1804,0))),""))</f>
        <v/>
      </c>
      <c r="F320" s="24"/>
      <c r="G320" s="14" t="str">
        <f aca="false">IF(OR($E320="",$B320=""),"",INT(($B320-$E320)/365.25))</f>
        <v/>
      </c>
      <c r="H320" s="25"/>
      <c r="I320" s="12"/>
      <c r="J320" s="28" t="n">
        <f aca="false">IF(AND($C320&lt;&gt;"",$B320&gt;=Boshqaruv!$C$9,$B320&lt;=Boshqaruv!$C$10),IF(COUNTIFS($C$4:$C319,$C320,$B$4:$B319,"&gt;="&amp;Boshqaruv!$C$9,$B$4:$B319,"&lt;="&amp;Boshqaruv!$C$10)=0,1,0),0)</f>
        <v>0</v>
      </c>
    </row>
    <row r="321" customFormat="false" ht="15" hidden="false" customHeight="false" outlineLevel="0" collapsed="false">
      <c r="A321" s="8" t="n">
        <v>317</v>
      </c>
      <c r="B321" s="13"/>
      <c r="C321" s="25"/>
      <c r="D321" s="26" t="str">
        <f aca="false">IF($C321="","",IFERROR(IF(INDEX(Bolalar!$B$5:$B$1804,MATCH($C321,Bolalar!$I$5:$I$1804,0))="","",INDEX(Bolalar!$B$5:$B$1804,MATCH($C321,Bolalar!$I$5:$I$1804,0))),""))</f>
        <v/>
      </c>
      <c r="E321" s="15" t="str">
        <f aca="false">IF($C321="","",IFERROR(IF(INDEX(Bolalar!$C$5:$C$1804,MATCH($C321,Bolalar!$I$5:$I$1804,0))="","",INDEX(Bolalar!$C$5:$C$1804,MATCH($C321,Bolalar!$I$5:$I$1804,0))),""))</f>
        <v/>
      </c>
      <c r="F321" s="24"/>
      <c r="G321" s="14" t="str">
        <f aca="false">IF(OR($E321="",$B321=""),"",INT(($B321-$E321)/365.25))</f>
        <v/>
      </c>
      <c r="H321" s="25"/>
      <c r="I321" s="12"/>
      <c r="J321" s="28" t="n">
        <f aca="false">IF(AND($C321&lt;&gt;"",$B321&gt;=Boshqaruv!$C$9,$B321&lt;=Boshqaruv!$C$10),IF(COUNTIFS($C$4:$C320,$C321,$B$4:$B320,"&gt;="&amp;Boshqaruv!$C$9,$B$4:$B320,"&lt;="&amp;Boshqaruv!$C$10)=0,1,0),0)</f>
        <v>0</v>
      </c>
    </row>
    <row r="322" customFormat="false" ht="15" hidden="false" customHeight="false" outlineLevel="0" collapsed="false">
      <c r="A322" s="8" t="n">
        <v>318</v>
      </c>
      <c r="B322" s="13"/>
      <c r="C322" s="25"/>
      <c r="D322" s="26" t="str">
        <f aca="false">IF($C322="","",IFERROR(IF(INDEX(Bolalar!$B$5:$B$1804,MATCH($C322,Bolalar!$I$5:$I$1804,0))="","",INDEX(Bolalar!$B$5:$B$1804,MATCH($C322,Bolalar!$I$5:$I$1804,0))),""))</f>
        <v/>
      </c>
      <c r="E322" s="15" t="str">
        <f aca="false">IF($C322="","",IFERROR(IF(INDEX(Bolalar!$C$5:$C$1804,MATCH($C322,Bolalar!$I$5:$I$1804,0))="","",INDEX(Bolalar!$C$5:$C$1804,MATCH($C322,Bolalar!$I$5:$I$1804,0))),""))</f>
        <v/>
      </c>
      <c r="F322" s="24"/>
      <c r="G322" s="14" t="str">
        <f aca="false">IF(OR($E322="",$B322=""),"",INT(($B322-$E322)/365.25))</f>
        <v/>
      </c>
      <c r="H322" s="25"/>
      <c r="I322" s="12"/>
      <c r="J322" s="28" t="n">
        <f aca="false">IF(AND($C322&lt;&gt;"",$B322&gt;=Boshqaruv!$C$9,$B322&lt;=Boshqaruv!$C$10),IF(COUNTIFS($C$4:$C321,$C322,$B$4:$B321,"&gt;="&amp;Boshqaruv!$C$9,$B$4:$B321,"&lt;="&amp;Boshqaruv!$C$10)=0,1,0),0)</f>
        <v>0</v>
      </c>
    </row>
    <row r="323" customFormat="false" ht="15" hidden="false" customHeight="false" outlineLevel="0" collapsed="false">
      <c r="A323" s="8" t="n">
        <v>319</v>
      </c>
      <c r="B323" s="13"/>
      <c r="C323" s="25"/>
      <c r="D323" s="26" t="str">
        <f aca="false">IF($C323="","",IFERROR(IF(INDEX(Bolalar!$B$5:$B$1804,MATCH($C323,Bolalar!$I$5:$I$1804,0))="","",INDEX(Bolalar!$B$5:$B$1804,MATCH($C323,Bolalar!$I$5:$I$1804,0))),""))</f>
        <v/>
      </c>
      <c r="E323" s="15" t="str">
        <f aca="false">IF($C323="","",IFERROR(IF(INDEX(Bolalar!$C$5:$C$1804,MATCH($C323,Bolalar!$I$5:$I$1804,0))="","",INDEX(Bolalar!$C$5:$C$1804,MATCH($C323,Bolalar!$I$5:$I$1804,0))),""))</f>
        <v/>
      </c>
      <c r="F323" s="24"/>
      <c r="G323" s="14" t="str">
        <f aca="false">IF(OR($E323="",$B323=""),"",INT(($B323-$E323)/365.25))</f>
        <v/>
      </c>
      <c r="H323" s="25"/>
      <c r="I323" s="12"/>
      <c r="J323" s="28" t="n">
        <f aca="false">IF(AND($C323&lt;&gt;"",$B323&gt;=Boshqaruv!$C$9,$B323&lt;=Boshqaruv!$C$10),IF(COUNTIFS($C$4:$C322,$C323,$B$4:$B322,"&gt;="&amp;Boshqaruv!$C$9,$B$4:$B322,"&lt;="&amp;Boshqaruv!$C$10)=0,1,0),0)</f>
        <v>0</v>
      </c>
    </row>
    <row r="324" customFormat="false" ht="15" hidden="false" customHeight="false" outlineLevel="0" collapsed="false">
      <c r="A324" s="8" t="n">
        <v>320</v>
      </c>
      <c r="B324" s="13"/>
      <c r="C324" s="25"/>
      <c r="D324" s="26" t="str">
        <f aca="false">IF($C324="","",IFERROR(IF(INDEX(Bolalar!$B$5:$B$1804,MATCH($C324,Bolalar!$I$5:$I$1804,0))="","",INDEX(Bolalar!$B$5:$B$1804,MATCH($C324,Bolalar!$I$5:$I$1804,0))),""))</f>
        <v/>
      </c>
      <c r="E324" s="15" t="str">
        <f aca="false">IF($C324="","",IFERROR(IF(INDEX(Bolalar!$C$5:$C$1804,MATCH($C324,Bolalar!$I$5:$I$1804,0))="","",INDEX(Bolalar!$C$5:$C$1804,MATCH($C324,Bolalar!$I$5:$I$1804,0))),""))</f>
        <v/>
      </c>
      <c r="F324" s="24"/>
      <c r="G324" s="14" t="str">
        <f aca="false">IF(OR($E324="",$B324=""),"",INT(($B324-$E324)/365.25))</f>
        <v/>
      </c>
      <c r="H324" s="25"/>
      <c r="I324" s="12"/>
      <c r="J324" s="28" t="n">
        <f aca="false">IF(AND($C324&lt;&gt;"",$B324&gt;=Boshqaruv!$C$9,$B324&lt;=Boshqaruv!$C$10),IF(COUNTIFS($C$4:$C323,$C324,$B$4:$B323,"&gt;="&amp;Boshqaruv!$C$9,$B$4:$B323,"&lt;="&amp;Boshqaruv!$C$10)=0,1,0),0)</f>
        <v>0</v>
      </c>
    </row>
    <row r="325" customFormat="false" ht="15" hidden="false" customHeight="false" outlineLevel="0" collapsed="false">
      <c r="A325" s="8" t="n">
        <v>321</v>
      </c>
      <c r="B325" s="13"/>
      <c r="C325" s="25"/>
      <c r="D325" s="26" t="str">
        <f aca="false">IF($C325="","",IFERROR(IF(INDEX(Bolalar!$B$5:$B$1804,MATCH($C325,Bolalar!$I$5:$I$1804,0))="","",INDEX(Bolalar!$B$5:$B$1804,MATCH($C325,Bolalar!$I$5:$I$1804,0))),""))</f>
        <v/>
      </c>
      <c r="E325" s="15" t="str">
        <f aca="false">IF($C325="","",IFERROR(IF(INDEX(Bolalar!$C$5:$C$1804,MATCH($C325,Bolalar!$I$5:$I$1804,0))="","",INDEX(Bolalar!$C$5:$C$1804,MATCH($C325,Bolalar!$I$5:$I$1804,0))),""))</f>
        <v/>
      </c>
      <c r="F325" s="24"/>
      <c r="G325" s="14" t="str">
        <f aca="false">IF(OR($E325="",$B325=""),"",INT(($B325-$E325)/365.25))</f>
        <v/>
      </c>
      <c r="H325" s="25"/>
      <c r="I325" s="12"/>
      <c r="J325" s="28" t="n">
        <f aca="false">IF(AND($C325&lt;&gt;"",$B325&gt;=Boshqaruv!$C$9,$B325&lt;=Boshqaruv!$C$10),IF(COUNTIFS($C$4:$C324,$C325,$B$4:$B324,"&gt;="&amp;Boshqaruv!$C$9,$B$4:$B324,"&lt;="&amp;Boshqaruv!$C$10)=0,1,0),0)</f>
        <v>0</v>
      </c>
    </row>
    <row r="326" customFormat="false" ht="15" hidden="false" customHeight="false" outlineLevel="0" collapsed="false">
      <c r="A326" s="8" t="n">
        <v>322</v>
      </c>
      <c r="B326" s="13"/>
      <c r="C326" s="25"/>
      <c r="D326" s="26" t="str">
        <f aca="false">IF($C326="","",IFERROR(IF(INDEX(Bolalar!$B$5:$B$1804,MATCH($C326,Bolalar!$I$5:$I$1804,0))="","",INDEX(Bolalar!$B$5:$B$1804,MATCH($C326,Bolalar!$I$5:$I$1804,0))),""))</f>
        <v/>
      </c>
      <c r="E326" s="15" t="str">
        <f aca="false">IF($C326="","",IFERROR(IF(INDEX(Bolalar!$C$5:$C$1804,MATCH($C326,Bolalar!$I$5:$I$1804,0))="","",INDEX(Bolalar!$C$5:$C$1804,MATCH($C326,Bolalar!$I$5:$I$1804,0))),""))</f>
        <v/>
      </c>
      <c r="F326" s="24"/>
      <c r="G326" s="14" t="str">
        <f aca="false">IF(OR($E326="",$B326=""),"",INT(($B326-$E326)/365.25))</f>
        <v/>
      </c>
      <c r="H326" s="25"/>
      <c r="I326" s="12"/>
      <c r="J326" s="28" t="n">
        <f aca="false">IF(AND($C326&lt;&gt;"",$B326&gt;=Boshqaruv!$C$9,$B326&lt;=Boshqaruv!$C$10),IF(COUNTIFS($C$4:$C325,$C326,$B$4:$B325,"&gt;="&amp;Boshqaruv!$C$9,$B$4:$B325,"&lt;="&amp;Boshqaruv!$C$10)=0,1,0),0)</f>
        <v>0</v>
      </c>
    </row>
    <row r="327" customFormat="false" ht="15" hidden="false" customHeight="false" outlineLevel="0" collapsed="false">
      <c r="A327" s="8" t="n">
        <v>323</v>
      </c>
      <c r="B327" s="13"/>
      <c r="C327" s="25"/>
      <c r="D327" s="26" t="str">
        <f aca="false">IF($C327="","",IFERROR(IF(INDEX(Bolalar!$B$5:$B$1804,MATCH($C327,Bolalar!$I$5:$I$1804,0))="","",INDEX(Bolalar!$B$5:$B$1804,MATCH($C327,Bolalar!$I$5:$I$1804,0))),""))</f>
        <v/>
      </c>
      <c r="E327" s="15" t="str">
        <f aca="false">IF($C327="","",IFERROR(IF(INDEX(Bolalar!$C$5:$C$1804,MATCH($C327,Bolalar!$I$5:$I$1804,0))="","",INDEX(Bolalar!$C$5:$C$1804,MATCH($C327,Bolalar!$I$5:$I$1804,0))),""))</f>
        <v/>
      </c>
      <c r="F327" s="24"/>
      <c r="G327" s="14" t="str">
        <f aca="false">IF(OR($E327="",$B327=""),"",INT(($B327-$E327)/365.25))</f>
        <v/>
      </c>
      <c r="H327" s="25"/>
      <c r="I327" s="12"/>
      <c r="J327" s="28" t="n">
        <f aca="false">IF(AND($C327&lt;&gt;"",$B327&gt;=Boshqaruv!$C$9,$B327&lt;=Boshqaruv!$C$10),IF(COUNTIFS($C$4:$C326,$C327,$B$4:$B326,"&gt;="&amp;Boshqaruv!$C$9,$B$4:$B326,"&lt;="&amp;Boshqaruv!$C$10)=0,1,0),0)</f>
        <v>0</v>
      </c>
    </row>
    <row r="328" customFormat="false" ht="15" hidden="false" customHeight="false" outlineLevel="0" collapsed="false">
      <c r="A328" s="8" t="n">
        <v>324</v>
      </c>
      <c r="B328" s="13"/>
      <c r="C328" s="25"/>
      <c r="D328" s="26" t="str">
        <f aca="false">IF($C328="","",IFERROR(IF(INDEX(Bolalar!$B$5:$B$1804,MATCH($C328,Bolalar!$I$5:$I$1804,0))="","",INDEX(Bolalar!$B$5:$B$1804,MATCH($C328,Bolalar!$I$5:$I$1804,0))),""))</f>
        <v/>
      </c>
      <c r="E328" s="15" t="str">
        <f aca="false">IF($C328="","",IFERROR(IF(INDEX(Bolalar!$C$5:$C$1804,MATCH($C328,Bolalar!$I$5:$I$1804,0))="","",INDEX(Bolalar!$C$5:$C$1804,MATCH($C328,Bolalar!$I$5:$I$1804,0))),""))</f>
        <v/>
      </c>
      <c r="F328" s="24"/>
      <c r="G328" s="14" t="str">
        <f aca="false">IF(OR($E328="",$B328=""),"",INT(($B328-$E328)/365.25))</f>
        <v/>
      </c>
      <c r="H328" s="25"/>
      <c r="I328" s="12"/>
      <c r="J328" s="28" t="n">
        <f aca="false">IF(AND($C328&lt;&gt;"",$B328&gt;=Boshqaruv!$C$9,$B328&lt;=Boshqaruv!$C$10),IF(COUNTIFS($C$4:$C327,$C328,$B$4:$B327,"&gt;="&amp;Boshqaruv!$C$9,$B$4:$B327,"&lt;="&amp;Boshqaruv!$C$10)=0,1,0),0)</f>
        <v>0</v>
      </c>
    </row>
    <row r="329" customFormat="false" ht="15" hidden="false" customHeight="false" outlineLevel="0" collapsed="false">
      <c r="A329" s="8" t="n">
        <v>325</v>
      </c>
      <c r="B329" s="13"/>
      <c r="C329" s="25"/>
      <c r="D329" s="26" t="str">
        <f aca="false">IF($C329="","",IFERROR(IF(INDEX(Bolalar!$B$5:$B$1804,MATCH($C329,Bolalar!$I$5:$I$1804,0))="","",INDEX(Bolalar!$B$5:$B$1804,MATCH($C329,Bolalar!$I$5:$I$1804,0))),""))</f>
        <v/>
      </c>
      <c r="E329" s="15" t="str">
        <f aca="false">IF($C329="","",IFERROR(IF(INDEX(Bolalar!$C$5:$C$1804,MATCH($C329,Bolalar!$I$5:$I$1804,0))="","",INDEX(Bolalar!$C$5:$C$1804,MATCH($C329,Bolalar!$I$5:$I$1804,0))),""))</f>
        <v/>
      </c>
      <c r="F329" s="24"/>
      <c r="G329" s="14" t="str">
        <f aca="false">IF(OR($E329="",$B329=""),"",INT(($B329-$E329)/365.25))</f>
        <v/>
      </c>
      <c r="H329" s="25"/>
      <c r="I329" s="12"/>
      <c r="J329" s="28" t="n">
        <f aca="false">IF(AND($C329&lt;&gt;"",$B329&gt;=Boshqaruv!$C$9,$B329&lt;=Boshqaruv!$C$10),IF(COUNTIFS($C$4:$C328,$C329,$B$4:$B328,"&gt;="&amp;Boshqaruv!$C$9,$B$4:$B328,"&lt;="&amp;Boshqaruv!$C$10)=0,1,0),0)</f>
        <v>0</v>
      </c>
    </row>
    <row r="330" customFormat="false" ht="15" hidden="false" customHeight="false" outlineLevel="0" collapsed="false">
      <c r="A330" s="8" t="n">
        <v>326</v>
      </c>
      <c r="B330" s="13"/>
      <c r="C330" s="25"/>
      <c r="D330" s="26" t="str">
        <f aca="false">IF($C330="","",IFERROR(IF(INDEX(Bolalar!$B$5:$B$1804,MATCH($C330,Bolalar!$I$5:$I$1804,0))="","",INDEX(Bolalar!$B$5:$B$1804,MATCH($C330,Bolalar!$I$5:$I$1804,0))),""))</f>
        <v/>
      </c>
      <c r="E330" s="15" t="str">
        <f aca="false">IF($C330="","",IFERROR(IF(INDEX(Bolalar!$C$5:$C$1804,MATCH($C330,Bolalar!$I$5:$I$1804,0))="","",INDEX(Bolalar!$C$5:$C$1804,MATCH($C330,Bolalar!$I$5:$I$1804,0))),""))</f>
        <v/>
      </c>
      <c r="F330" s="24"/>
      <c r="G330" s="14" t="str">
        <f aca="false">IF(OR($E330="",$B330=""),"",INT(($B330-$E330)/365.25))</f>
        <v/>
      </c>
      <c r="H330" s="25"/>
      <c r="I330" s="12"/>
      <c r="J330" s="28" t="n">
        <f aca="false">IF(AND($C330&lt;&gt;"",$B330&gt;=Boshqaruv!$C$9,$B330&lt;=Boshqaruv!$C$10),IF(COUNTIFS($C$4:$C329,$C330,$B$4:$B329,"&gt;="&amp;Boshqaruv!$C$9,$B$4:$B329,"&lt;="&amp;Boshqaruv!$C$10)=0,1,0),0)</f>
        <v>0</v>
      </c>
    </row>
    <row r="331" customFormat="false" ht="15" hidden="false" customHeight="false" outlineLevel="0" collapsed="false">
      <c r="A331" s="8" t="n">
        <v>327</v>
      </c>
      <c r="B331" s="13"/>
      <c r="C331" s="25"/>
      <c r="D331" s="26" t="str">
        <f aca="false">IF($C331="","",IFERROR(IF(INDEX(Bolalar!$B$5:$B$1804,MATCH($C331,Bolalar!$I$5:$I$1804,0))="","",INDEX(Bolalar!$B$5:$B$1804,MATCH($C331,Bolalar!$I$5:$I$1804,0))),""))</f>
        <v/>
      </c>
      <c r="E331" s="15" t="str">
        <f aca="false">IF($C331="","",IFERROR(IF(INDEX(Bolalar!$C$5:$C$1804,MATCH($C331,Bolalar!$I$5:$I$1804,0))="","",INDEX(Bolalar!$C$5:$C$1804,MATCH($C331,Bolalar!$I$5:$I$1804,0))),""))</f>
        <v/>
      </c>
      <c r="F331" s="24"/>
      <c r="G331" s="14" t="str">
        <f aca="false">IF(OR($E331="",$B331=""),"",INT(($B331-$E331)/365.25))</f>
        <v/>
      </c>
      <c r="H331" s="25"/>
      <c r="I331" s="12"/>
      <c r="J331" s="28" t="n">
        <f aca="false">IF(AND($C331&lt;&gt;"",$B331&gt;=Boshqaruv!$C$9,$B331&lt;=Boshqaruv!$C$10),IF(COUNTIFS($C$4:$C330,$C331,$B$4:$B330,"&gt;="&amp;Boshqaruv!$C$9,$B$4:$B330,"&lt;="&amp;Boshqaruv!$C$10)=0,1,0),0)</f>
        <v>0</v>
      </c>
    </row>
    <row r="332" customFormat="false" ht="15" hidden="false" customHeight="false" outlineLevel="0" collapsed="false">
      <c r="A332" s="8" t="n">
        <v>328</v>
      </c>
      <c r="B332" s="13"/>
      <c r="C332" s="25"/>
      <c r="D332" s="26" t="str">
        <f aca="false">IF($C332="","",IFERROR(IF(INDEX(Bolalar!$B$5:$B$1804,MATCH($C332,Bolalar!$I$5:$I$1804,0))="","",INDEX(Bolalar!$B$5:$B$1804,MATCH($C332,Bolalar!$I$5:$I$1804,0))),""))</f>
        <v/>
      </c>
      <c r="E332" s="15" t="str">
        <f aca="false">IF($C332="","",IFERROR(IF(INDEX(Bolalar!$C$5:$C$1804,MATCH($C332,Bolalar!$I$5:$I$1804,0))="","",INDEX(Bolalar!$C$5:$C$1804,MATCH($C332,Bolalar!$I$5:$I$1804,0))),""))</f>
        <v/>
      </c>
      <c r="F332" s="24"/>
      <c r="G332" s="14" t="str">
        <f aca="false">IF(OR($E332="",$B332=""),"",INT(($B332-$E332)/365.25))</f>
        <v/>
      </c>
      <c r="H332" s="25"/>
      <c r="I332" s="12"/>
      <c r="J332" s="28" t="n">
        <f aca="false">IF(AND($C332&lt;&gt;"",$B332&gt;=Boshqaruv!$C$9,$B332&lt;=Boshqaruv!$C$10),IF(COUNTIFS($C$4:$C331,$C332,$B$4:$B331,"&gt;="&amp;Boshqaruv!$C$9,$B$4:$B331,"&lt;="&amp;Boshqaruv!$C$10)=0,1,0),0)</f>
        <v>0</v>
      </c>
    </row>
    <row r="333" customFormat="false" ht="15" hidden="false" customHeight="false" outlineLevel="0" collapsed="false">
      <c r="A333" s="8" t="n">
        <v>329</v>
      </c>
      <c r="B333" s="13"/>
      <c r="C333" s="25"/>
      <c r="D333" s="26" t="str">
        <f aca="false">IF($C333="","",IFERROR(IF(INDEX(Bolalar!$B$5:$B$1804,MATCH($C333,Bolalar!$I$5:$I$1804,0))="","",INDEX(Bolalar!$B$5:$B$1804,MATCH($C333,Bolalar!$I$5:$I$1804,0))),""))</f>
        <v/>
      </c>
      <c r="E333" s="15" t="str">
        <f aca="false">IF($C333="","",IFERROR(IF(INDEX(Bolalar!$C$5:$C$1804,MATCH($C333,Bolalar!$I$5:$I$1804,0))="","",INDEX(Bolalar!$C$5:$C$1804,MATCH($C333,Bolalar!$I$5:$I$1804,0))),""))</f>
        <v/>
      </c>
      <c r="F333" s="24"/>
      <c r="G333" s="14" t="str">
        <f aca="false">IF(OR($E333="",$B333=""),"",INT(($B333-$E333)/365.25))</f>
        <v/>
      </c>
      <c r="H333" s="25"/>
      <c r="I333" s="12"/>
      <c r="J333" s="28" t="n">
        <f aca="false">IF(AND($C333&lt;&gt;"",$B333&gt;=Boshqaruv!$C$9,$B333&lt;=Boshqaruv!$C$10),IF(COUNTIFS($C$4:$C332,$C333,$B$4:$B332,"&gt;="&amp;Boshqaruv!$C$9,$B$4:$B332,"&lt;="&amp;Boshqaruv!$C$10)=0,1,0),0)</f>
        <v>0</v>
      </c>
    </row>
    <row r="334" customFormat="false" ht="15" hidden="false" customHeight="false" outlineLevel="0" collapsed="false">
      <c r="A334" s="8" t="n">
        <v>330</v>
      </c>
      <c r="B334" s="13"/>
      <c r="C334" s="25"/>
      <c r="D334" s="26" t="str">
        <f aca="false">IF($C334="","",IFERROR(IF(INDEX(Bolalar!$B$5:$B$1804,MATCH($C334,Bolalar!$I$5:$I$1804,0))="","",INDEX(Bolalar!$B$5:$B$1804,MATCH($C334,Bolalar!$I$5:$I$1804,0))),""))</f>
        <v/>
      </c>
      <c r="E334" s="15" t="str">
        <f aca="false">IF($C334="","",IFERROR(IF(INDEX(Bolalar!$C$5:$C$1804,MATCH($C334,Bolalar!$I$5:$I$1804,0))="","",INDEX(Bolalar!$C$5:$C$1804,MATCH($C334,Bolalar!$I$5:$I$1804,0))),""))</f>
        <v/>
      </c>
      <c r="F334" s="24"/>
      <c r="G334" s="14" t="str">
        <f aca="false">IF(OR($E334="",$B334=""),"",INT(($B334-$E334)/365.25))</f>
        <v/>
      </c>
      <c r="H334" s="25"/>
      <c r="I334" s="12"/>
      <c r="J334" s="28" t="n">
        <f aca="false">IF(AND($C334&lt;&gt;"",$B334&gt;=Boshqaruv!$C$9,$B334&lt;=Boshqaruv!$C$10),IF(COUNTIFS($C$4:$C333,$C334,$B$4:$B333,"&gt;="&amp;Boshqaruv!$C$9,$B$4:$B333,"&lt;="&amp;Boshqaruv!$C$10)=0,1,0),0)</f>
        <v>0</v>
      </c>
    </row>
    <row r="335" customFormat="false" ht="15" hidden="false" customHeight="false" outlineLevel="0" collapsed="false">
      <c r="A335" s="8" t="n">
        <v>331</v>
      </c>
      <c r="B335" s="13"/>
      <c r="C335" s="25"/>
      <c r="D335" s="26" t="str">
        <f aca="false">IF($C335="","",IFERROR(IF(INDEX(Bolalar!$B$5:$B$1804,MATCH($C335,Bolalar!$I$5:$I$1804,0))="","",INDEX(Bolalar!$B$5:$B$1804,MATCH($C335,Bolalar!$I$5:$I$1804,0))),""))</f>
        <v/>
      </c>
      <c r="E335" s="15" t="str">
        <f aca="false">IF($C335="","",IFERROR(IF(INDEX(Bolalar!$C$5:$C$1804,MATCH($C335,Bolalar!$I$5:$I$1804,0))="","",INDEX(Bolalar!$C$5:$C$1804,MATCH($C335,Bolalar!$I$5:$I$1804,0))),""))</f>
        <v/>
      </c>
      <c r="F335" s="24"/>
      <c r="G335" s="14" t="str">
        <f aca="false">IF(OR($E335="",$B335=""),"",INT(($B335-$E335)/365.25))</f>
        <v/>
      </c>
      <c r="H335" s="25"/>
      <c r="I335" s="12"/>
      <c r="J335" s="28" t="n">
        <f aca="false">IF(AND($C335&lt;&gt;"",$B335&gt;=Boshqaruv!$C$9,$B335&lt;=Boshqaruv!$C$10),IF(COUNTIFS($C$4:$C334,$C335,$B$4:$B334,"&gt;="&amp;Boshqaruv!$C$9,$B$4:$B334,"&lt;="&amp;Boshqaruv!$C$10)=0,1,0),0)</f>
        <v>0</v>
      </c>
    </row>
    <row r="336" customFormat="false" ht="15" hidden="false" customHeight="false" outlineLevel="0" collapsed="false">
      <c r="A336" s="8" t="n">
        <v>332</v>
      </c>
      <c r="B336" s="13"/>
      <c r="C336" s="25"/>
      <c r="D336" s="26" t="str">
        <f aca="false">IF($C336="","",IFERROR(IF(INDEX(Bolalar!$B$5:$B$1804,MATCH($C336,Bolalar!$I$5:$I$1804,0))="","",INDEX(Bolalar!$B$5:$B$1804,MATCH($C336,Bolalar!$I$5:$I$1804,0))),""))</f>
        <v/>
      </c>
      <c r="E336" s="15" t="str">
        <f aca="false">IF($C336="","",IFERROR(IF(INDEX(Bolalar!$C$5:$C$1804,MATCH($C336,Bolalar!$I$5:$I$1804,0))="","",INDEX(Bolalar!$C$5:$C$1804,MATCH($C336,Bolalar!$I$5:$I$1804,0))),""))</f>
        <v/>
      </c>
      <c r="F336" s="24"/>
      <c r="G336" s="14" t="str">
        <f aca="false">IF(OR($E336="",$B336=""),"",INT(($B336-$E336)/365.25))</f>
        <v/>
      </c>
      <c r="H336" s="25"/>
      <c r="I336" s="12"/>
      <c r="J336" s="28" t="n">
        <f aca="false">IF(AND($C336&lt;&gt;"",$B336&gt;=Boshqaruv!$C$9,$B336&lt;=Boshqaruv!$C$10),IF(COUNTIFS($C$4:$C335,$C336,$B$4:$B335,"&gt;="&amp;Boshqaruv!$C$9,$B$4:$B335,"&lt;="&amp;Boshqaruv!$C$10)=0,1,0),0)</f>
        <v>0</v>
      </c>
    </row>
    <row r="337" customFormat="false" ht="15" hidden="false" customHeight="false" outlineLevel="0" collapsed="false">
      <c r="A337" s="8" t="n">
        <v>333</v>
      </c>
      <c r="B337" s="13"/>
      <c r="C337" s="25"/>
      <c r="D337" s="26" t="str">
        <f aca="false">IF($C337="","",IFERROR(IF(INDEX(Bolalar!$B$5:$B$1804,MATCH($C337,Bolalar!$I$5:$I$1804,0))="","",INDEX(Bolalar!$B$5:$B$1804,MATCH($C337,Bolalar!$I$5:$I$1804,0))),""))</f>
        <v/>
      </c>
      <c r="E337" s="15" t="str">
        <f aca="false">IF($C337="","",IFERROR(IF(INDEX(Bolalar!$C$5:$C$1804,MATCH($C337,Bolalar!$I$5:$I$1804,0))="","",INDEX(Bolalar!$C$5:$C$1804,MATCH($C337,Bolalar!$I$5:$I$1804,0))),""))</f>
        <v/>
      </c>
      <c r="F337" s="24"/>
      <c r="G337" s="14" t="str">
        <f aca="false">IF(OR($E337="",$B337=""),"",INT(($B337-$E337)/365.25))</f>
        <v/>
      </c>
      <c r="H337" s="25"/>
      <c r="I337" s="12"/>
      <c r="J337" s="28" t="n">
        <f aca="false">IF(AND($C337&lt;&gt;"",$B337&gt;=Boshqaruv!$C$9,$B337&lt;=Boshqaruv!$C$10),IF(COUNTIFS($C$4:$C336,$C337,$B$4:$B336,"&gt;="&amp;Boshqaruv!$C$9,$B$4:$B336,"&lt;="&amp;Boshqaruv!$C$10)=0,1,0),0)</f>
        <v>0</v>
      </c>
    </row>
    <row r="338" customFormat="false" ht="15" hidden="false" customHeight="false" outlineLevel="0" collapsed="false">
      <c r="A338" s="8" t="n">
        <v>334</v>
      </c>
      <c r="B338" s="13"/>
      <c r="C338" s="25"/>
      <c r="D338" s="26" t="str">
        <f aca="false">IF($C338="","",IFERROR(IF(INDEX(Bolalar!$B$5:$B$1804,MATCH($C338,Bolalar!$I$5:$I$1804,0))="","",INDEX(Bolalar!$B$5:$B$1804,MATCH($C338,Bolalar!$I$5:$I$1804,0))),""))</f>
        <v/>
      </c>
      <c r="E338" s="15" t="str">
        <f aca="false">IF($C338="","",IFERROR(IF(INDEX(Bolalar!$C$5:$C$1804,MATCH($C338,Bolalar!$I$5:$I$1804,0))="","",INDEX(Bolalar!$C$5:$C$1804,MATCH($C338,Bolalar!$I$5:$I$1804,0))),""))</f>
        <v/>
      </c>
      <c r="F338" s="24"/>
      <c r="G338" s="14" t="str">
        <f aca="false">IF(OR($E338="",$B338=""),"",INT(($B338-$E338)/365.25))</f>
        <v/>
      </c>
      <c r="H338" s="25"/>
      <c r="I338" s="12"/>
      <c r="J338" s="28" t="n">
        <f aca="false">IF(AND($C338&lt;&gt;"",$B338&gt;=Boshqaruv!$C$9,$B338&lt;=Boshqaruv!$C$10),IF(COUNTIFS($C$4:$C337,$C338,$B$4:$B337,"&gt;="&amp;Boshqaruv!$C$9,$B$4:$B337,"&lt;="&amp;Boshqaruv!$C$10)=0,1,0),0)</f>
        <v>0</v>
      </c>
    </row>
    <row r="339" customFormat="false" ht="15" hidden="false" customHeight="false" outlineLevel="0" collapsed="false">
      <c r="A339" s="8" t="n">
        <v>335</v>
      </c>
      <c r="B339" s="13"/>
      <c r="C339" s="25"/>
      <c r="D339" s="26" t="str">
        <f aca="false">IF($C339="","",IFERROR(IF(INDEX(Bolalar!$B$5:$B$1804,MATCH($C339,Bolalar!$I$5:$I$1804,0))="","",INDEX(Bolalar!$B$5:$B$1804,MATCH($C339,Bolalar!$I$5:$I$1804,0))),""))</f>
        <v/>
      </c>
      <c r="E339" s="15" t="str">
        <f aca="false">IF($C339="","",IFERROR(IF(INDEX(Bolalar!$C$5:$C$1804,MATCH($C339,Bolalar!$I$5:$I$1804,0))="","",INDEX(Bolalar!$C$5:$C$1804,MATCH($C339,Bolalar!$I$5:$I$1804,0))),""))</f>
        <v/>
      </c>
      <c r="F339" s="24"/>
      <c r="G339" s="14" t="str">
        <f aca="false">IF(OR($E339="",$B339=""),"",INT(($B339-$E339)/365.25))</f>
        <v/>
      </c>
      <c r="H339" s="25"/>
      <c r="I339" s="12"/>
      <c r="J339" s="28" t="n">
        <f aca="false">IF(AND($C339&lt;&gt;"",$B339&gt;=Boshqaruv!$C$9,$B339&lt;=Boshqaruv!$C$10),IF(COUNTIFS($C$4:$C338,$C339,$B$4:$B338,"&gt;="&amp;Boshqaruv!$C$9,$B$4:$B338,"&lt;="&amp;Boshqaruv!$C$10)=0,1,0),0)</f>
        <v>0</v>
      </c>
    </row>
    <row r="340" customFormat="false" ht="15" hidden="false" customHeight="false" outlineLevel="0" collapsed="false">
      <c r="A340" s="8" t="n">
        <v>336</v>
      </c>
      <c r="B340" s="13"/>
      <c r="C340" s="25"/>
      <c r="D340" s="26" t="str">
        <f aca="false">IF($C340="","",IFERROR(IF(INDEX(Bolalar!$B$5:$B$1804,MATCH($C340,Bolalar!$I$5:$I$1804,0))="","",INDEX(Bolalar!$B$5:$B$1804,MATCH($C340,Bolalar!$I$5:$I$1804,0))),""))</f>
        <v/>
      </c>
      <c r="E340" s="15" t="str">
        <f aca="false">IF($C340="","",IFERROR(IF(INDEX(Bolalar!$C$5:$C$1804,MATCH($C340,Bolalar!$I$5:$I$1804,0))="","",INDEX(Bolalar!$C$5:$C$1804,MATCH($C340,Bolalar!$I$5:$I$1804,0))),""))</f>
        <v/>
      </c>
      <c r="F340" s="24"/>
      <c r="G340" s="14" t="str">
        <f aca="false">IF(OR($E340="",$B340=""),"",INT(($B340-$E340)/365.25))</f>
        <v/>
      </c>
      <c r="H340" s="25"/>
      <c r="I340" s="12"/>
      <c r="J340" s="28" t="n">
        <f aca="false">IF(AND($C340&lt;&gt;"",$B340&gt;=Boshqaruv!$C$9,$B340&lt;=Boshqaruv!$C$10),IF(COUNTIFS($C$4:$C339,$C340,$B$4:$B339,"&gt;="&amp;Boshqaruv!$C$9,$B$4:$B339,"&lt;="&amp;Boshqaruv!$C$10)=0,1,0),0)</f>
        <v>0</v>
      </c>
    </row>
    <row r="341" customFormat="false" ht="15" hidden="false" customHeight="false" outlineLevel="0" collapsed="false">
      <c r="A341" s="8" t="n">
        <v>337</v>
      </c>
      <c r="B341" s="13"/>
      <c r="C341" s="25"/>
      <c r="D341" s="26" t="str">
        <f aca="false">IF($C341="","",IFERROR(IF(INDEX(Bolalar!$B$5:$B$1804,MATCH($C341,Bolalar!$I$5:$I$1804,0))="","",INDEX(Bolalar!$B$5:$B$1804,MATCH($C341,Bolalar!$I$5:$I$1804,0))),""))</f>
        <v/>
      </c>
      <c r="E341" s="15" t="str">
        <f aca="false">IF($C341="","",IFERROR(IF(INDEX(Bolalar!$C$5:$C$1804,MATCH($C341,Bolalar!$I$5:$I$1804,0))="","",INDEX(Bolalar!$C$5:$C$1804,MATCH($C341,Bolalar!$I$5:$I$1804,0))),""))</f>
        <v/>
      </c>
      <c r="F341" s="24"/>
      <c r="G341" s="14" t="str">
        <f aca="false">IF(OR($E341="",$B341=""),"",INT(($B341-$E341)/365.25))</f>
        <v/>
      </c>
      <c r="H341" s="25"/>
      <c r="I341" s="12"/>
      <c r="J341" s="28" t="n">
        <f aca="false">IF(AND($C341&lt;&gt;"",$B341&gt;=Boshqaruv!$C$9,$B341&lt;=Boshqaruv!$C$10),IF(COUNTIFS($C$4:$C340,$C341,$B$4:$B340,"&gt;="&amp;Boshqaruv!$C$9,$B$4:$B340,"&lt;="&amp;Boshqaruv!$C$10)=0,1,0),0)</f>
        <v>0</v>
      </c>
    </row>
    <row r="342" customFormat="false" ht="15" hidden="false" customHeight="false" outlineLevel="0" collapsed="false">
      <c r="A342" s="8" t="n">
        <v>338</v>
      </c>
      <c r="B342" s="13"/>
      <c r="C342" s="25"/>
      <c r="D342" s="26" t="str">
        <f aca="false">IF($C342="","",IFERROR(IF(INDEX(Bolalar!$B$5:$B$1804,MATCH($C342,Bolalar!$I$5:$I$1804,0))="","",INDEX(Bolalar!$B$5:$B$1804,MATCH($C342,Bolalar!$I$5:$I$1804,0))),""))</f>
        <v/>
      </c>
      <c r="E342" s="15" t="str">
        <f aca="false">IF($C342="","",IFERROR(IF(INDEX(Bolalar!$C$5:$C$1804,MATCH($C342,Bolalar!$I$5:$I$1804,0))="","",INDEX(Bolalar!$C$5:$C$1804,MATCH($C342,Bolalar!$I$5:$I$1804,0))),""))</f>
        <v/>
      </c>
      <c r="F342" s="24"/>
      <c r="G342" s="14" t="str">
        <f aca="false">IF(OR($E342="",$B342=""),"",INT(($B342-$E342)/365.25))</f>
        <v/>
      </c>
      <c r="H342" s="25"/>
      <c r="I342" s="12"/>
      <c r="J342" s="28" t="n">
        <f aca="false">IF(AND($C342&lt;&gt;"",$B342&gt;=Boshqaruv!$C$9,$B342&lt;=Boshqaruv!$C$10),IF(COUNTIFS($C$4:$C341,$C342,$B$4:$B341,"&gt;="&amp;Boshqaruv!$C$9,$B$4:$B341,"&lt;="&amp;Boshqaruv!$C$10)=0,1,0),0)</f>
        <v>0</v>
      </c>
    </row>
    <row r="343" customFormat="false" ht="15" hidden="false" customHeight="false" outlineLevel="0" collapsed="false">
      <c r="A343" s="8" t="n">
        <v>339</v>
      </c>
      <c r="B343" s="13"/>
      <c r="C343" s="25"/>
      <c r="D343" s="26" t="str">
        <f aca="false">IF($C343="","",IFERROR(IF(INDEX(Bolalar!$B$5:$B$1804,MATCH($C343,Bolalar!$I$5:$I$1804,0))="","",INDEX(Bolalar!$B$5:$B$1804,MATCH($C343,Bolalar!$I$5:$I$1804,0))),""))</f>
        <v/>
      </c>
      <c r="E343" s="15" t="str">
        <f aca="false">IF($C343="","",IFERROR(IF(INDEX(Bolalar!$C$5:$C$1804,MATCH($C343,Bolalar!$I$5:$I$1804,0))="","",INDEX(Bolalar!$C$5:$C$1804,MATCH($C343,Bolalar!$I$5:$I$1804,0))),""))</f>
        <v/>
      </c>
      <c r="F343" s="24"/>
      <c r="G343" s="14" t="str">
        <f aca="false">IF(OR($E343="",$B343=""),"",INT(($B343-$E343)/365.25))</f>
        <v/>
      </c>
      <c r="H343" s="25"/>
      <c r="I343" s="12"/>
      <c r="J343" s="28" t="n">
        <f aca="false">IF(AND($C343&lt;&gt;"",$B343&gt;=Boshqaruv!$C$9,$B343&lt;=Boshqaruv!$C$10),IF(COUNTIFS($C$4:$C342,$C343,$B$4:$B342,"&gt;="&amp;Boshqaruv!$C$9,$B$4:$B342,"&lt;="&amp;Boshqaruv!$C$10)=0,1,0),0)</f>
        <v>0</v>
      </c>
    </row>
    <row r="344" customFormat="false" ht="15" hidden="false" customHeight="false" outlineLevel="0" collapsed="false">
      <c r="A344" s="8" t="n">
        <v>340</v>
      </c>
      <c r="B344" s="13"/>
      <c r="C344" s="25"/>
      <c r="D344" s="26" t="str">
        <f aca="false">IF($C344="","",IFERROR(IF(INDEX(Bolalar!$B$5:$B$1804,MATCH($C344,Bolalar!$I$5:$I$1804,0))="","",INDEX(Bolalar!$B$5:$B$1804,MATCH($C344,Bolalar!$I$5:$I$1804,0))),""))</f>
        <v/>
      </c>
      <c r="E344" s="15" t="str">
        <f aca="false">IF($C344="","",IFERROR(IF(INDEX(Bolalar!$C$5:$C$1804,MATCH($C344,Bolalar!$I$5:$I$1804,0))="","",INDEX(Bolalar!$C$5:$C$1804,MATCH($C344,Bolalar!$I$5:$I$1804,0))),""))</f>
        <v/>
      </c>
      <c r="F344" s="24"/>
      <c r="G344" s="14" t="str">
        <f aca="false">IF(OR($E344="",$B344=""),"",INT(($B344-$E344)/365.25))</f>
        <v/>
      </c>
      <c r="H344" s="25"/>
      <c r="I344" s="12"/>
      <c r="J344" s="28" t="n">
        <f aca="false">IF(AND($C344&lt;&gt;"",$B344&gt;=Boshqaruv!$C$9,$B344&lt;=Boshqaruv!$C$10),IF(COUNTIFS($C$4:$C343,$C344,$B$4:$B343,"&gt;="&amp;Boshqaruv!$C$9,$B$4:$B343,"&lt;="&amp;Boshqaruv!$C$10)=0,1,0),0)</f>
        <v>0</v>
      </c>
    </row>
    <row r="345" customFormat="false" ht="15" hidden="false" customHeight="false" outlineLevel="0" collapsed="false">
      <c r="A345" s="8" t="n">
        <v>341</v>
      </c>
      <c r="B345" s="13"/>
      <c r="C345" s="25"/>
      <c r="D345" s="26" t="str">
        <f aca="false">IF($C345="","",IFERROR(IF(INDEX(Bolalar!$B$5:$B$1804,MATCH($C345,Bolalar!$I$5:$I$1804,0))="","",INDEX(Bolalar!$B$5:$B$1804,MATCH($C345,Bolalar!$I$5:$I$1804,0))),""))</f>
        <v/>
      </c>
      <c r="E345" s="15" t="str">
        <f aca="false">IF($C345="","",IFERROR(IF(INDEX(Bolalar!$C$5:$C$1804,MATCH($C345,Bolalar!$I$5:$I$1804,0))="","",INDEX(Bolalar!$C$5:$C$1804,MATCH($C345,Bolalar!$I$5:$I$1804,0))),""))</f>
        <v/>
      </c>
      <c r="F345" s="24"/>
      <c r="G345" s="14" t="str">
        <f aca="false">IF(OR($E345="",$B345=""),"",INT(($B345-$E345)/365.25))</f>
        <v/>
      </c>
      <c r="H345" s="25"/>
      <c r="I345" s="12"/>
      <c r="J345" s="28" t="n">
        <f aca="false">IF(AND($C345&lt;&gt;"",$B345&gt;=Boshqaruv!$C$9,$B345&lt;=Boshqaruv!$C$10),IF(COUNTIFS($C$4:$C344,$C345,$B$4:$B344,"&gt;="&amp;Boshqaruv!$C$9,$B$4:$B344,"&lt;="&amp;Boshqaruv!$C$10)=0,1,0),0)</f>
        <v>0</v>
      </c>
    </row>
    <row r="346" customFormat="false" ht="15" hidden="false" customHeight="false" outlineLevel="0" collapsed="false">
      <c r="A346" s="8" t="n">
        <v>342</v>
      </c>
      <c r="B346" s="13"/>
      <c r="C346" s="25"/>
      <c r="D346" s="26" t="str">
        <f aca="false">IF($C346="","",IFERROR(IF(INDEX(Bolalar!$B$5:$B$1804,MATCH($C346,Bolalar!$I$5:$I$1804,0))="","",INDEX(Bolalar!$B$5:$B$1804,MATCH($C346,Bolalar!$I$5:$I$1804,0))),""))</f>
        <v/>
      </c>
      <c r="E346" s="15" t="str">
        <f aca="false">IF($C346="","",IFERROR(IF(INDEX(Bolalar!$C$5:$C$1804,MATCH($C346,Bolalar!$I$5:$I$1804,0))="","",INDEX(Bolalar!$C$5:$C$1804,MATCH($C346,Bolalar!$I$5:$I$1804,0))),""))</f>
        <v/>
      </c>
      <c r="F346" s="24"/>
      <c r="G346" s="14" t="str">
        <f aca="false">IF(OR($E346="",$B346=""),"",INT(($B346-$E346)/365.25))</f>
        <v/>
      </c>
      <c r="H346" s="25"/>
      <c r="I346" s="12"/>
      <c r="J346" s="28" t="n">
        <f aca="false">IF(AND($C346&lt;&gt;"",$B346&gt;=Boshqaruv!$C$9,$B346&lt;=Boshqaruv!$C$10),IF(COUNTIFS($C$4:$C345,$C346,$B$4:$B345,"&gt;="&amp;Boshqaruv!$C$9,$B$4:$B345,"&lt;="&amp;Boshqaruv!$C$10)=0,1,0),0)</f>
        <v>0</v>
      </c>
    </row>
    <row r="347" customFormat="false" ht="15" hidden="false" customHeight="false" outlineLevel="0" collapsed="false">
      <c r="A347" s="8" t="n">
        <v>343</v>
      </c>
      <c r="B347" s="13"/>
      <c r="C347" s="25"/>
      <c r="D347" s="26" t="str">
        <f aca="false">IF($C347="","",IFERROR(IF(INDEX(Bolalar!$B$5:$B$1804,MATCH($C347,Bolalar!$I$5:$I$1804,0))="","",INDEX(Bolalar!$B$5:$B$1804,MATCH($C347,Bolalar!$I$5:$I$1804,0))),""))</f>
        <v/>
      </c>
      <c r="E347" s="15" t="str">
        <f aca="false">IF($C347="","",IFERROR(IF(INDEX(Bolalar!$C$5:$C$1804,MATCH($C347,Bolalar!$I$5:$I$1804,0))="","",INDEX(Bolalar!$C$5:$C$1804,MATCH($C347,Bolalar!$I$5:$I$1804,0))),""))</f>
        <v/>
      </c>
      <c r="F347" s="24"/>
      <c r="G347" s="14" t="str">
        <f aca="false">IF(OR($E347="",$B347=""),"",INT(($B347-$E347)/365.25))</f>
        <v/>
      </c>
      <c r="H347" s="25"/>
      <c r="I347" s="12"/>
      <c r="J347" s="28" t="n">
        <f aca="false">IF(AND($C347&lt;&gt;"",$B347&gt;=Boshqaruv!$C$9,$B347&lt;=Boshqaruv!$C$10),IF(COUNTIFS($C$4:$C346,$C347,$B$4:$B346,"&gt;="&amp;Boshqaruv!$C$9,$B$4:$B346,"&lt;="&amp;Boshqaruv!$C$10)=0,1,0),0)</f>
        <v>0</v>
      </c>
    </row>
    <row r="348" customFormat="false" ht="15" hidden="false" customHeight="false" outlineLevel="0" collapsed="false">
      <c r="A348" s="8" t="n">
        <v>344</v>
      </c>
      <c r="B348" s="13"/>
      <c r="C348" s="25"/>
      <c r="D348" s="26" t="str">
        <f aca="false">IF($C348="","",IFERROR(IF(INDEX(Bolalar!$B$5:$B$1804,MATCH($C348,Bolalar!$I$5:$I$1804,0))="","",INDEX(Bolalar!$B$5:$B$1804,MATCH($C348,Bolalar!$I$5:$I$1804,0))),""))</f>
        <v/>
      </c>
      <c r="E348" s="15" t="str">
        <f aca="false">IF($C348="","",IFERROR(IF(INDEX(Bolalar!$C$5:$C$1804,MATCH($C348,Bolalar!$I$5:$I$1804,0))="","",INDEX(Bolalar!$C$5:$C$1804,MATCH($C348,Bolalar!$I$5:$I$1804,0))),""))</f>
        <v/>
      </c>
      <c r="F348" s="24"/>
      <c r="G348" s="14" t="str">
        <f aca="false">IF(OR($E348="",$B348=""),"",INT(($B348-$E348)/365.25))</f>
        <v/>
      </c>
      <c r="H348" s="25"/>
      <c r="I348" s="12"/>
      <c r="J348" s="28" t="n">
        <f aca="false">IF(AND($C348&lt;&gt;"",$B348&gt;=Boshqaruv!$C$9,$B348&lt;=Boshqaruv!$C$10),IF(COUNTIFS($C$4:$C347,$C348,$B$4:$B347,"&gt;="&amp;Boshqaruv!$C$9,$B$4:$B347,"&lt;="&amp;Boshqaruv!$C$10)=0,1,0),0)</f>
        <v>0</v>
      </c>
    </row>
    <row r="349" customFormat="false" ht="15" hidden="false" customHeight="false" outlineLevel="0" collapsed="false">
      <c r="A349" s="8" t="n">
        <v>345</v>
      </c>
      <c r="B349" s="13"/>
      <c r="C349" s="25"/>
      <c r="D349" s="26" t="str">
        <f aca="false">IF($C349="","",IFERROR(IF(INDEX(Bolalar!$B$5:$B$1804,MATCH($C349,Bolalar!$I$5:$I$1804,0))="","",INDEX(Bolalar!$B$5:$B$1804,MATCH($C349,Bolalar!$I$5:$I$1804,0))),""))</f>
        <v/>
      </c>
      <c r="E349" s="15" t="str">
        <f aca="false">IF($C349="","",IFERROR(IF(INDEX(Bolalar!$C$5:$C$1804,MATCH($C349,Bolalar!$I$5:$I$1804,0))="","",INDEX(Bolalar!$C$5:$C$1804,MATCH($C349,Bolalar!$I$5:$I$1804,0))),""))</f>
        <v/>
      </c>
      <c r="F349" s="24"/>
      <c r="G349" s="14" t="str">
        <f aca="false">IF(OR($E349="",$B349=""),"",INT(($B349-$E349)/365.25))</f>
        <v/>
      </c>
      <c r="H349" s="25"/>
      <c r="I349" s="12"/>
      <c r="J349" s="28" t="n">
        <f aca="false">IF(AND($C349&lt;&gt;"",$B349&gt;=Boshqaruv!$C$9,$B349&lt;=Boshqaruv!$C$10),IF(COUNTIFS($C$4:$C348,$C349,$B$4:$B348,"&gt;="&amp;Boshqaruv!$C$9,$B$4:$B348,"&lt;="&amp;Boshqaruv!$C$10)=0,1,0),0)</f>
        <v>0</v>
      </c>
    </row>
    <row r="350" customFormat="false" ht="15" hidden="false" customHeight="false" outlineLevel="0" collapsed="false">
      <c r="A350" s="8" t="n">
        <v>346</v>
      </c>
      <c r="B350" s="13"/>
      <c r="C350" s="25"/>
      <c r="D350" s="26" t="str">
        <f aca="false">IF($C350="","",IFERROR(IF(INDEX(Bolalar!$B$5:$B$1804,MATCH($C350,Bolalar!$I$5:$I$1804,0))="","",INDEX(Bolalar!$B$5:$B$1804,MATCH($C350,Bolalar!$I$5:$I$1804,0))),""))</f>
        <v/>
      </c>
      <c r="E350" s="15" t="str">
        <f aca="false">IF($C350="","",IFERROR(IF(INDEX(Bolalar!$C$5:$C$1804,MATCH($C350,Bolalar!$I$5:$I$1804,0))="","",INDEX(Bolalar!$C$5:$C$1804,MATCH($C350,Bolalar!$I$5:$I$1804,0))),""))</f>
        <v/>
      </c>
      <c r="F350" s="24"/>
      <c r="G350" s="14" t="str">
        <f aca="false">IF(OR($E350="",$B350=""),"",INT(($B350-$E350)/365.25))</f>
        <v/>
      </c>
      <c r="H350" s="25"/>
      <c r="I350" s="12"/>
      <c r="J350" s="28" t="n">
        <f aca="false">IF(AND($C350&lt;&gt;"",$B350&gt;=Boshqaruv!$C$9,$B350&lt;=Boshqaruv!$C$10),IF(COUNTIFS($C$4:$C349,$C350,$B$4:$B349,"&gt;="&amp;Boshqaruv!$C$9,$B$4:$B349,"&lt;="&amp;Boshqaruv!$C$10)=0,1,0),0)</f>
        <v>0</v>
      </c>
    </row>
    <row r="351" customFormat="false" ht="15" hidden="false" customHeight="false" outlineLevel="0" collapsed="false">
      <c r="A351" s="8" t="n">
        <v>347</v>
      </c>
      <c r="B351" s="13"/>
      <c r="C351" s="25"/>
      <c r="D351" s="26" t="str">
        <f aca="false">IF($C351="","",IFERROR(IF(INDEX(Bolalar!$B$5:$B$1804,MATCH($C351,Bolalar!$I$5:$I$1804,0))="","",INDEX(Bolalar!$B$5:$B$1804,MATCH($C351,Bolalar!$I$5:$I$1804,0))),""))</f>
        <v/>
      </c>
      <c r="E351" s="15" t="str">
        <f aca="false">IF($C351="","",IFERROR(IF(INDEX(Bolalar!$C$5:$C$1804,MATCH($C351,Bolalar!$I$5:$I$1804,0))="","",INDEX(Bolalar!$C$5:$C$1804,MATCH($C351,Bolalar!$I$5:$I$1804,0))),""))</f>
        <v/>
      </c>
      <c r="F351" s="24"/>
      <c r="G351" s="14" t="str">
        <f aca="false">IF(OR($E351="",$B351=""),"",INT(($B351-$E351)/365.25))</f>
        <v/>
      </c>
      <c r="H351" s="25"/>
      <c r="I351" s="12"/>
      <c r="J351" s="28" t="n">
        <f aca="false">IF(AND($C351&lt;&gt;"",$B351&gt;=Boshqaruv!$C$9,$B351&lt;=Boshqaruv!$C$10),IF(COUNTIFS($C$4:$C350,$C351,$B$4:$B350,"&gt;="&amp;Boshqaruv!$C$9,$B$4:$B350,"&lt;="&amp;Boshqaruv!$C$10)=0,1,0),0)</f>
        <v>0</v>
      </c>
    </row>
    <row r="352" customFormat="false" ht="15" hidden="false" customHeight="false" outlineLevel="0" collapsed="false">
      <c r="A352" s="8" t="n">
        <v>348</v>
      </c>
      <c r="B352" s="13"/>
      <c r="C352" s="25"/>
      <c r="D352" s="26" t="str">
        <f aca="false">IF($C352="","",IFERROR(IF(INDEX(Bolalar!$B$5:$B$1804,MATCH($C352,Bolalar!$I$5:$I$1804,0))="","",INDEX(Bolalar!$B$5:$B$1804,MATCH($C352,Bolalar!$I$5:$I$1804,0))),""))</f>
        <v/>
      </c>
      <c r="E352" s="15" t="str">
        <f aca="false">IF($C352="","",IFERROR(IF(INDEX(Bolalar!$C$5:$C$1804,MATCH($C352,Bolalar!$I$5:$I$1804,0))="","",INDEX(Bolalar!$C$5:$C$1804,MATCH($C352,Bolalar!$I$5:$I$1804,0))),""))</f>
        <v/>
      </c>
      <c r="F352" s="24"/>
      <c r="G352" s="14" t="str">
        <f aca="false">IF(OR($E352="",$B352=""),"",INT(($B352-$E352)/365.25))</f>
        <v/>
      </c>
      <c r="H352" s="25"/>
      <c r="I352" s="12"/>
      <c r="J352" s="28" t="n">
        <f aca="false">IF(AND($C352&lt;&gt;"",$B352&gt;=Boshqaruv!$C$9,$B352&lt;=Boshqaruv!$C$10),IF(COUNTIFS($C$4:$C351,$C352,$B$4:$B351,"&gt;="&amp;Boshqaruv!$C$9,$B$4:$B351,"&lt;="&amp;Boshqaruv!$C$10)=0,1,0),0)</f>
        <v>0</v>
      </c>
    </row>
    <row r="353" customFormat="false" ht="15" hidden="false" customHeight="false" outlineLevel="0" collapsed="false">
      <c r="A353" s="8" t="n">
        <v>349</v>
      </c>
      <c r="B353" s="13"/>
      <c r="C353" s="25"/>
      <c r="D353" s="26" t="str">
        <f aca="false">IF($C353="","",IFERROR(IF(INDEX(Bolalar!$B$5:$B$1804,MATCH($C353,Bolalar!$I$5:$I$1804,0))="","",INDEX(Bolalar!$B$5:$B$1804,MATCH($C353,Bolalar!$I$5:$I$1804,0))),""))</f>
        <v/>
      </c>
      <c r="E353" s="15" t="str">
        <f aca="false">IF($C353="","",IFERROR(IF(INDEX(Bolalar!$C$5:$C$1804,MATCH($C353,Bolalar!$I$5:$I$1804,0))="","",INDEX(Bolalar!$C$5:$C$1804,MATCH($C353,Bolalar!$I$5:$I$1804,0))),""))</f>
        <v/>
      </c>
      <c r="F353" s="24"/>
      <c r="G353" s="14" t="str">
        <f aca="false">IF(OR($E353="",$B353=""),"",INT(($B353-$E353)/365.25))</f>
        <v/>
      </c>
      <c r="H353" s="25"/>
      <c r="I353" s="12"/>
      <c r="J353" s="28" t="n">
        <f aca="false">IF(AND($C353&lt;&gt;"",$B353&gt;=Boshqaruv!$C$9,$B353&lt;=Boshqaruv!$C$10),IF(COUNTIFS($C$4:$C352,$C353,$B$4:$B352,"&gt;="&amp;Boshqaruv!$C$9,$B$4:$B352,"&lt;="&amp;Boshqaruv!$C$10)=0,1,0),0)</f>
        <v>0</v>
      </c>
    </row>
    <row r="354" customFormat="false" ht="15" hidden="false" customHeight="false" outlineLevel="0" collapsed="false">
      <c r="A354" s="8" t="n">
        <v>350</v>
      </c>
      <c r="B354" s="13"/>
      <c r="C354" s="25"/>
      <c r="D354" s="26" t="str">
        <f aca="false">IF($C354="","",IFERROR(IF(INDEX(Bolalar!$B$5:$B$1804,MATCH($C354,Bolalar!$I$5:$I$1804,0))="","",INDEX(Bolalar!$B$5:$B$1804,MATCH($C354,Bolalar!$I$5:$I$1804,0))),""))</f>
        <v/>
      </c>
      <c r="E354" s="15" t="str">
        <f aca="false">IF($C354="","",IFERROR(IF(INDEX(Bolalar!$C$5:$C$1804,MATCH($C354,Bolalar!$I$5:$I$1804,0))="","",INDEX(Bolalar!$C$5:$C$1804,MATCH($C354,Bolalar!$I$5:$I$1804,0))),""))</f>
        <v/>
      </c>
      <c r="F354" s="24"/>
      <c r="G354" s="14" t="str">
        <f aca="false">IF(OR($E354="",$B354=""),"",INT(($B354-$E354)/365.25))</f>
        <v/>
      </c>
      <c r="H354" s="25"/>
      <c r="I354" s="12"/>
      <c r="J354" s="28" t="n">
        <f aca="false">IF(AND($C354&lt;&gt;"",$B354&gt;=Boshqaruv!$C$9,$B354&lt;=Boshqaruv!$C$10),IF(COUNTIFS($C$4:$C353,$C354,$B$4:$B353,"&gt;="&amp;Boshqaruv!$C$9,$B$4:$B353,"&lt;="&amp;Boshqaruv!$C$10)=0,1,0),0)</f>
        <v>0</v>
      </c>
    </row>
    <row r="355" customFormat="false" ht="15" hidden="false" customHeight="false" outlineLevel="0" collapsed="false">
      <c r="A355" s="8" t="n">
        <v>351</v>
      </c>
      <c r="B355" s="13"/>
      <c r="C355" s="25"/>
      <c r="D355" s="26" t="str">
        <f aca="false">IF($C355="","",IFERROR(IF(INDEX(Bolalar!$B$5:$B$1804,MATCH($C355,Bolalar!$I$5:$I$1804,0))="","",INDEX(Bolalar!$B$5:$B$1804,MATCH($C355,Bolalar!$I$5:$I$1804,0))),""))</f>
        <v/>
      </c>
      <c r="E355" s="15" t="str">
        <f aca="false">IF($C355="","",IFERROR(IF(INDEX(Bolalar!$C$5:$C$1804,MATCH($C355,Bolalar!$I$5:$I$1804,0))="","",INDEX(Bolalar!$C$5:$C$1804,MATCH($C355,Bolalar!$I$5:$I$1804,0))),""))</f>
        <v/>
      </c>
      <c r="F355" s="24"/>
      <c r="G355" s="14" t="str">
        <f aca="false">IF(OR($E355="",$B355=""),"",INT(($B355-$E355)/365.25))</f>
        <v/>
      </c>
      <c r="H355" s="25"/>
      <c r="I355" s="12"/>
      <c r="J355" s="28" t="n">
        <f aca="false">IF(AND($C355&lt;&gt;"",$B355&gt;=Boshqaruv!$C$9,$B355&lt;=Boshqaruv!$C$10),IF(COUNTIFS($C$4:$C354,$C355,$B$4:$B354,"&gt;="&amp;Boshqaruv!$C$9,$B$4:$B354,"&lt;="&amp;Boshqaruv!$C$10)=0,1,0),0)</f>
        <v>0</v>
      </c>
    </row>
    <row r="356" customFormat="false" ht="15" hidden="false" customHeight="false" outlineLevel="0" collapsed="false">
      <c r="A356" s="8" t="n">
        <v>352</v>
      </c>
      <c r="B356" s="13"/>
      <c r="C356" s="25"/>
      <c r="D356" s="26" t="str">
        <f aca="false">IF($C356="","",IFERROR(IF(INDEX(Bolalar!$B$5:$B$1804,MATCH($C356,Bolalar!$I$5:$I$1804,0))="","",INDEX(Bolalar!$B$5:$B$1804,MATCH($C356,Bolalar!$I$5:$I$1804,0))),""))</f>
        <v/>
      </c>
      <c r="E356" s="15" t="str">
        <f aca="false">IF($C356="","",IFERROR(IF(INDEX(Bolalar!$C$5:$C$1804,MATCH($C356,Bolalar!$I$5:$I$1804,0))="","",INDEX(Bolalar!$C$5:$C$1804,MATCH($C356,Bolalar!$I$5:$I$1804,0))),""))</f>
        <v/>
      </c>
      <c r="F356" s="24"/>
      <c r="G356" s="14" t="str">
        <f aca="false">IF(OR($E356="",$B356=""),"",INT(($B356-$E356)/365.25))</f>
        <v/>
      </c>
      <c r="H356" s="25"/>
      <c r="I356" s="12"/>
      <c r="J356" s="28" t="n">
        <f aca="false">IF(AND($C356&lt;&gt;"",$B356&gt;=Boshqaruv!$C$9,$B356&lt;=Boshqaruv!$C$10),IF(COUNTIFS($C$4:$C355,$C356,$B$4:$B355,"&gt;="&amp;Boshqaruv!$C$9,$B$4:$B355,"&lt;="&amp;Boshqaruv!$C$10)=0,1,0),0)</f>
        <v>0</v>
      </c>
    </row>
    <row r="357" customFormat="false" ht="15" hidden="false" customHeight="false" outlineLevel="0" collapsed="false">
      <c r="A357" s="8" t="n">
        <v>353</v>
      </c>
      <c r="B357" s="13"/>
      <c r="C357" s="25"/>
      <c r="D357" s="26" t="str">
        <f aca="false">IF($C357="","",IFERROR(IF(INDEX(Bolalar!$B$5:$B$1804,MATCH($C357,Bolalar!$I$5:$I$1804,0))="","",INDEX(Bolalar!$B$5:$B$1804,MATCH($C357,Bolalar!$I$5:$I$1804,0))),""))</f>
        <v/>
      </c>
      <c r="E357" s="15" t="str">
        <f aca="false">IF($C357="","",IFERROR(IF(INDEX(Bolalar!$C$5:$C$1804,MATCH($C357,Bolalar!$I$5:$I$1804,0))="","",INDEX(Bolalar!$C$5:$C$1804,MATCH($C357,Bolalar!$I$5:$I$1804,0))),""))</f>
        <v/>
      </c>
      <c r="F357" s="24"/>
      <c r="G357" s="14" t="str">
        <f aca="false">IF(OR($E357="",$B357=""),"",INT(($B357-$E357)/365.25))</f>
        <v/>
      </c>
      <c r="H357" s="25"/>
      <c r="I357" s="12"/>
      <c r="J357" s="28" t="n">
        <f aca="false">IF(AND($C357&lt;&gt;"",$B357&gt;=Boshqaruv!$C$9,$B357&lt;=Boshqaruv!$C$10),IF(COUNTIFS($C$4:$C356,$C357,$B$4:$B356,"&gt;="&amp;Boshqaruv!$C$9,$B$4:$B356,"&lt;="&amp;Boshqaruv!$C$10)=0,1,0),0)</f>
        <v>0</v>
      </c>
    </row>
    <row r="358" customFormat="false" ht="15" hidden="false" customHeight="false" outlineLevel="0" collapsed="false">
      <c r="A358" s="8" t="n">
        <v>354</v>
      </c>
      <c r="B358" s="13"/>
      <c r="C358" s="25"/>
      <c r="D358" s="26" t="str">
        <f aca="false">IF($C358="","",IFERROR(IF(INDEX(Bolalar!$B$5:$B$1804,MATCH($C358,Bolalar!$I$5:$I$1804,0))="","",INDEX(Bolalar!$B$5:$B$1804,MATCH($C358,Bolalar!$I$5:$I$1804,0))),""))</f>
        <v/>
      </c>
      <c r="E358" s="15" t="str">
        <f aca="false">IF($C358="","",IFERROR(IF(INDEX(Bolalar!$C$5:$C$1804,MATCH($C358,Bolalar!$I$5:$I$1804,0))="","",INDEX(Bolalar!$C$5:$C$1804,MATCH($C358,Bolalar!$I$5:$I$1804,0))),""))</f>
        <v/>
      </c>
      <c r="F358" s="24"/>
      <c r="G358" s="14" t="str">
        <f aca="false">IF(OR($E358="",$B358=""),"",INT(($B358-$E358)/365.25))</f>
        <v/>
      </c>
      <c r="H358" s="25"/>
      <c r="I358" s="12"/>
      <c r="J358" s="28" t="n">
        <f aca="false">IF(AND($C358&lt;&gt;"",$B358&gt;=Boshqaruv!$C$9,$B358&lt;=Boshqaruv!$C$10),IF(COUNTIFS($C$4:$C357,$C358,$B$4:$B357,"&gt;="&amp;Boshqaruv!$C$9,$B$4:$B357,"&lt;="&amp;Boshqaruv!$C$10)=0,1,0),0)</f>
        <v>0</v>
      </c>
    </row>
    <row r="359" customFormat="false" ht="15" hidden="false" customHeight="false" outlineLevel="0" collapsed="false">
      <c r="A359" s="8" t="n">
        <v>355</v>
      </c>
      <c r="B359" s="13"/>
      <c r="C359" s="25"/>
      <c r="D359" s="26" t="str">
        <f aca="false">IF($C359="","",IFERROR(IF(INDEX(Bolalar!$B$5:$B$1804,MATCH($C359,Bolalar!$I$5:$I$1804,0))="","",INDEX(Bolalar!$B$5:$B$1804,MATCH($C359,Bolalar!$I$5:$I$1804,0))),""))</f>
        <v/>
      </c>
      <c r="E359" s="15" t="str">
        <f aca="false">IF($C359="","",IFERROR(IF(INDEX(Bolalar!$C$5:$C$1804,MATCH($C359,Bolalar!$I$5:$I$1804,0))="","",INDEX(Bolalar!$C$5:$C$1804,MATCH($C359,Bolalar!$I$5:$I$1804,0))),""))</f>
        <v/>
      </c>
      <c r="F359" s="24"/>
      <c r="G359" s="14" t="str">
        <f aca="false">IF(OR($E359="",$B359=""),"",INT(($B359-$E359)/365.25))</f>
        <v/>
      </c>
      <c r="H359" s="25"/>
      <c r="I359" s="12"/>
      <c r="J359" s="28" t="n">
        <f aca="false">IF(AND($C359&lt;&gt;"",$B359&gt;=Boshqaruv!$C$9,$B359&lt;=Boshqaruv!$C$10),IF(COUNTIFS($C$4:$C358,$C359,$B$4:$B358,"&gt;="&amp;Boshqaruv!$C$9,$B$4:$B358,"&lt;="&amp;Boshqaruv!$C$10)=0,1,0),0)</f>
        <v>0</v>
      </c>
    </row>
    <row r="360" customFormat="false" ht="15" hidden="false" customHeight="false" outlineLevel="0" collapsed="false">
      <c r="A360" s="8" t="n">
        <v>356</v>
      </c>
      <c r="B360" s="13"/>
      <c r="C360" s="25"/>
      <c r="D360" s="26" t="str">
        <f aca="false">IF($C360="","",IFERROR(IF(INDEX(Bolalar!$B$5:$B$1804,MATCH($C360,Bolalar!$I$5:$I$1804,0))="","",INDEX(Bolalar!$B$5:$B$1804,MATCH($C360,Bolalar!$I$5:$I$1804,0))),""))</f>
        <v/>
      </c>
      <c r="E360" s="15" t="str">
        <f aca="false">IF($C360="","",IFERROR(IF(INDEX(Bolalar!$C$5:$C$1804,MATCH($C360,Bolalar!$I$5:$I$1804,0))="","",INDEX(Bolalar!$C$5:$C$1804,MATCH($C360,Bolalar!$I$5:$I$1804,0))),""))</f>
        <v/>
      </c>
      <c r="F360" s="24"/>
      <c r="G360" s="14" t="str">
        <f aca="false">IF(OR($E360="",$B360=""),"",INT(($B360-$E360)/365.25))</f>
        <v/>
      </c>
      <c r="H360" s="25"/>
      <c r="I360" s="12"/>
      <c r="J360" s="28" t="n">
        <f aca="false">IF(AND($C360&lt;&gt;"",$B360&gt;=Boshqaruv!$C$9,$B360&lt;=Boshqaruv!$C$10),IF(COUNTIFS($C$4:$C359,$C360,$B$4:$B359,"&gt;="&amp;Boshqaruv!$C$9,$B$4:$B359,"&lt;="&amp;Boshqaruv!$C$10)=0,1,0),0)</f>
        <v>0</v>
      </c>
    </row>
    <row r="361" customFormat="false" ht="15" hidden="false" customHeight="false" outlineLevel="0" collapsed="false">
      <c r="A361" s="8" t="n">
        <v>357</v>
      </c>
      <c r="B361" s="13"/>
      <c r="C361" s="25"/>
      <c r="D361" s="26" t="str">
        <f aca="false">IF($C361="","",IFERROR(IF(INDEX(Bolalar!$B$5:$B$1804,MATCH($C361,Bolalar!$I$5:$I$1804,0))="","",INDEX(Bolalar!$B$5:$B$1804,MATCH($C361,Bolalar!$I$5:$I$1804,0))),""))</f>
        <v/>
      </c>
      <c r="E361" s="15" t="str">
        <f aca="false">IF($C361="","",IFERROR(IF(INDEX(Bolalar!$C$5:$C$1804,MATCH($C361,Bolalar!$I$5:$I$1804,0))="","",INDEX(Bolalar!$C$5:$C$1804,MATCH($C361,Bolalar!$I$5:$I$1804,0))),""))</f>
        <v/>
      </c>
      <c r="F361" s="24"/>
      <c r="G361" s="14" t="str">
        <f aca="false">IF(OR($E361="",$B361=""),"",INT(($B361-$E361)/365.25))</f>
        <v/>
      </c>
      <c r="H361" s="25"/>
      <c r="I361" s="12"/>
      <c r="J361" s="28" t="n">
        <f aca="false">IF(AND($C361&lt;&gt;"",$B361&gt;=Boshqaruv!$C$9,$B361&lt;=Boshqaruv!$C$10),IF(COUNTIFS($C$4:$C360,$C361,$B$4:$B360,"&gt;="&amp;Boshqaruv!$C$9,$B$4:$B360,"&lt;="&amp;Boshqaruv!$C$10)=0,1,0),0)</f>
        <v>0</v>
      </c>
    </row>
    <row r="362" customFormat="false" ht="15" hidden="false" customHeight="false" outlineLevel="0" collapsed="false">
      <c r="A362" s="8" t="n">
        <v>358</v>
      </c>
      <c r="B362" s="13"/>
      <c r="C362" s="25"/>
      <c r="D362" s="26" t="str">
        <f aca="false">IF($C362="","",IFERROR(IF(INDEX(Bolalar!$B$5:$B$1804,MATCH($C362,Bolalar!$I$5:$I$1804,0))="","",INDEX(Bolalar!$B$5:$B$1804,MATCH($C362,Bolalar!$I$5:$I$1804,0))),""))</f>
        <v/>
      </c>
      <c r="E362" s="15" t="str">
        <f aca="false">IF($C362="","",IFERROR(IF(INDEX(Bolalar!$C$5:$C$1804,MATCH($C362,Bolalar!$I$5:$I$1804,0))="","",INDEX(Bolalar!$C$5:$C$1804,MATCH($C362,Bolalar!$I$5:$I$1804,0))),""))</f>
        <v/>
      </c>
      <c r="F362" s="24"/>
      <c r="G362" s="14" t="str">
        <f aca="false">IF(OR($E362="",$B362=""),"",INT(($B362-$E362)/365.25))</f>
        <v/>
      </c>
      <c r="H362" s="25"/>
      <c r="I362" s="12"/>
      <c r="J362" s="28" t="n">
        <f aca="false">IF(AND($C362&lt;&gt;"",$B362&gt;=Boshqaruv!$C$9,$B362&lt;=Boshqaruv!$C$10),IF(COUNTIFS($C$4:$C361,$C362,$B$4:$B361,"&gt;="&amp;Boshqaruv!$C$9,$B$4:$B361,"&lt;="&amp;Boshqaruv!$C$10)=0,1,0),0)</f>
        <v>0</v>
      </c>
    </row>
    <row r="363" customFormat="false" ht="15" hidden="false" customHeight="false" outlineLevel="0" collapsed="false">
      <c r="A363" s="8" t="n">
        <v>359</v>
      </c>
      <c r="B363" s="13"/>
      <c r="C363" s="25"/>
      <c r="D363" s="26" t="str">
        <f aca="false">IF($C363="","",IFERROR(IF(INDEX(Bolalar!$B$5:$B$1804,MATCH($C363,Bolalar!$I$5:$I$1804,0))="","",INDEX(Bolalar!$B$5:$B$1804,MATCH($C363,Bolalar!$I$5:$I$1804,0))),""))</f>
        <v/>
      </c>
      <c r="E363" s="15" t="str">
        <f aca="false">IF($C363="","",IFERROR(IF(INDEX(Bolalar!$C$5:$C$1804,MATCH($C363,Bolalar!$I$5:$I$1804,0))="","",INDEX(Bolalar!$C$5:$C$1804,MATCH($C363,Bolalar!$I$5:$I$1804,0))),""))</f>
        <v/>
      </c>
      <c r="F363" s="24"/>
      <c r="G363" s="14" t="str">
        <f aca="false">IF(OR($E363="",$B363=""),"",INT(($B363-$E363)/365.25))</f>
        <v/>
      </c>
      <c r="H363" s="25"/>
      <c r="I363" s="12"/>
      <c r="J363" s="28" t="n">
        <f aca="false">IF(AND($C363&lt;&gt;"",$B363&gt;=Boshqaruv!$C$9,$B363&lt;=Boshqaruv!$C$10),IF(COUNTIFS($C$4:$C362,$C363,$B$4:$B362,"&gt;="&amp;Boshqaruv!$C$9,$B$4:$B362,"&lt;="&amp;Boshqaruv!$C$10)=0,1,0),0)</f>
        <v>0</v>
      </c>
    </row>
    <row r="364" customFormat="false" ht="15" hidden="false" customHeight="false" outlineLevel="0" collapsed="false">
      <c r="A364" s="8" t="n">
        <v>360</v>
      </c>
      <c r="B364" s="13"/>
      <c r="C364" s="25"/>
      <c r="D364" s="26" t="str">
        <f aca="false">IF($C364="","",IFERROR(IF(INDEX(Bolalar!$B$5:$B$1804,MATCH($C364,Bolalar!$I$5:$I$1804,0))="","",INDEX(Bolalar!$B$5:$B$1804,MATCH($C364,Bolalar!$I$5:$I$1804,0))),""))</f>
        <v/>
      </c>
      <c r="E364" s="15" t="str">
        <f aca="false">IF($C364="","",IFERROR(IF(INDEX(Bolalar!$C$5:$C$1804,MATCH($C364,Bolalar!$I$5:$I$1804,0))="","",INDEX(Bolalar!$C$5:$C$1804,MATCH($C364,Bolalar!$I$5:$I$1804,0))),""))</f>
        <v/>
      </c>
      <c r="F364" s="24"/>
      <c r="G364" s="14" t="str">
        <f aca="false">IF(OR($E364="",$B364=""),"",INT(($B364-$E364)/365.25))</f>
        <v/>
      </c>
      <c r="H364" s="25"/>
      <c r="I364" s="12"/>
      <c r="J364" s="28" t="n">
        <f aca="false">IF(AND($C364&lt;&gt;"",$B364&gt;=Boshqaruv!$C$9,$B364&lt;=Boshqaruv!$C$10),IF(COUNTIFS($C$4:$C363,$C364,$B$4:$B363,"&gt;="&amp;Boshqaruv!$C$9,$B$4:$B363,"&lt;="&amp;Boshqaruv!$C$10)=0,1,0),0)</f>
        <v>0</v>
      </c>
    </row>
    <row r="365" customFormat="false" ht="15" hidden="false" customHeight="false" outlineLevel="0" collapsed="false">
      <c r="A365" s="8" t="n">
        <v>361</v>
      </c>
      <c r="B365" s="13"/>
      <c r="C365" s="25"/>
      <c r="D365" s="26" t="str">
        <f aca="false">IF($C365="","",IFERROR(IF(INDEX(Bolalar!$B$5:$B$1804,MATCH($C365,Bolalar!$I$5:$I$1804,0))="","",INDEX(Bolalar!$B$5:$B$1804,MATCH($C365,Bolalar!$I$5:$I$1804,0))),""))</f>
        <v/>
      </c>
      <c r="E365" s="15" t="str">
        <f aca="false">IF($C365="","",IFERROR(IF(INDEX(Bolalar!$C$5:$C$1804,MATCH($C365,Bolalar!$I$5:$I$1804,0))="","",INDEX(Bolalar!$C$5:$C$1804,MATCH($C365,Bolalar!$I$5:$I$1804,0))),""))</f>
        <v/>
      </c>
      <c r="F365" s="24"/>
      <c r="G365" s="14" t="str">
        <f aca="false">IF(OR($E365="",$B365=""),"",INT(($B365-$E365)/365.25))</f>
        <v/>
      </c>
      <c r="H365" s="25"/>
      <c r="I365" s="12"/>
      <c r="J365" s="28" t="n">
        <f aca="false">IF(AND($C365&lt;&gt;"",$B365&gt;=Boshqaruv!$C$9,$B365&lt;=Boshqaruv!$C$10),IF(COUNTIFS($C$4:$C364,$C365,$B$4:$B364,"&gt;="&amp;Boshqaruv!$C$9,$B$4:$B364,"&lt;="&amp;Boshqaruv!$C$10)=0,1,0),0)</f>
        <v>0</v>
      </c>
    </row>
    <row r="366" customFormat="false" ht="15" hidden="false" customHeight="false" outlineLevel="0" collapsed="false">
      <c r="A366" s="8" t="n">
        <v>362</v>
      </c>
      <c r="B366" s="13"/>
      <c r="C366" s="25"/>
      <c r="D366" s="26" t="str">
        <f aca="false">IF($C366="","",IFERROR(IF(INDEX(Bolalar!$B$5:$B$1804,MATCH($C366,Bolalar!$I$5:$I$1804,0))="","",INDEX(Bolalar!$B$5:$B$1804,MATCH($C366,Bolalar!$I$5:$I$1804,0))),""))</f>
        <v/>
      </c>
      <c r="E366" s="15" t="str">
        <f aca="false">IF($C366="","",IFERROR(IF(INDEX(Bolalar!$C$5:$C$1804,MATCH($C366,Bolalar!$I$5:$I$1804,0))="","",INDEX(Bolalar!$C$5:$C$1804,MATCH($C366,Bolalar!$I$5:$I$1804,0))),""))</f>
        <v/>
      </c>
      <c r="F366" s="24"/>
      <c r="G366" s="14" t="str">
        <f aca="false">IF(OR($E366="",$B366=""),"",INT(($B366-$E366)/365.25))</f>
        <v/>
      </c>
      <c r="H366" s="25"/>
      <c r="I366" s="12"/>
      <c r="J366" s="28" t="n">
        <f aca="false">IF(AND($C366&lt;&gt;"",$B366&gt;=Boshqaruv!$C$9,$B366&lt;=Boshqaruv!$C$10),IF(COUNTIFS($C$4:$C365,$C366,$B$4:$B365,"&gt;="&amp;Boshqaruv!$C$9,$B$4:$B365,"&lt;="&amp;Boshqaruv!$C$10)=0,1,0),0)</f>
        <v>0</v>
      </c>
    </row>
    <row r="367" customFormat="false" ht="15" hidden="false" customHeight="false" outlineLevel="0" collapsed="false">
      <c r="A367" s="8" t="n">
        <v>363</v>
      </c>
      <c r="B367" s="13"/>
      <c r="C367" s="25"/>
      <c r="D367" s="26" t="str">
        <f aca="false">IF($C367="","",IFERROR(IF(INDEX(Bolalar!$B$5:$B$1804,MATCH($C367,Bolalar!$I$5:$I$1804,0))="","",INDEX(Bolalar!$B$5:$B$1804,MATCH($C367,Bolalar!$I$5:$I$1804,0))),""))</f>
        <v/>
      </c>
      <c r="E367" s="15" t="str">
        <f aca="false">IF($C367="","",IFERROR(IF(INDEX(Bolalar!$C$5:$C$1804,MATCH($C367,Bolalar!$I$5:$I$1804,0))="","",INDEX(Bolalar!$C$5:$C$1804,MATCH($C367,Bolalar!$I$5:$I$1804,0))),""))</f>
        <v/>
      </c>
      <c r="F367" s="24"/>
      <c r="G367" s="14" t="str">
        <f aca="false">IF(OR($E367="",$B367=""),"",INT(($B367-$E367)/365.25))</f>
        <v/>
      </c>
      <c r="H367" s="25"/>
      <c r="I367" s="12"/>
      <c r="J367" s="28" t="n">
        <f aca="false">IF(AND($C367&lt;&gt;"",$B367&gt;=Boshqaruv!$C$9,$B367&lt;=Boshqaruv!$C$10),IF(COUNTIFS($C$4:$C366,$C367,$B$4:$B366,"&gt;="&amp;Boshqaruv!$C$9,$B$4:$B366,"&lt;="&amp;Boshqaruv!$C$10)=0,1,0),0)</f>
        <v>0</v>
      </c>
    </row>
    <row r="368" customFormat="false" ht="15" hidden="false" customHeight="false" outlineLevel="0" collapsed="false">
      <c r="A368" s="8" t="n">
        <v>364</v>
      </c>
      <c r="B368" s="13"/>
      <c r="C368" s="25"/>
      <c r="D368" s="26" t="str">
        <f aca="false">IF($C368="","",IFERROR(IF(INDEX(Bolalar!$B$5:$B$1804,MATCH($C368,Bolalar!$I$5:$I$1804,0))="","",INDEX(Bolalar!$B$5:$B$1804,MATCH($C368,Bolalar!$I$5:$I$1804,0))),""))</f>
        <v/>
      </c>
      <c r="E368" s="15" t="str">
        <f aca="false">IF($C368="","",IFERROR(IF(INDEX(Bolalar!$C$5:$C$1804,MATCH($C368,Bolalar!$I$5:$I$1804,0))="","",INDEX(Bolalar!$C$5:$C$1804,MATCH($C368,Bolalar!$I$5:$I$1804,0))),""))</f>
        <v/>
      </c>
      <c r="F368" s="24"/>
      <c r="G368" s="14" t="str">
        <f aca="false">IF(OR($E368="",$B368=""),"",INT(($B368-$E368)/365.25))</f>
        <v/>
      </c>
      <c r="H368" s="25"/>
      <c r="I368" s="12"/>
      <c r="J368" s="28" t="n">
        <f aca="false">IF(AND($C368&lt;&gt;"",$B368&gt;=Boshqaruv!$C$9,$B368&lt;=Boshqaruv!$C$10),IF(COUNTIFS($C$4:$C367,$C368,$B$4:$B367,"&gt;="&amp;Boshqaruv!$C$9,$B$4:$B367,"&lt;="&amp;Boshqaruv!$C$10)=0,1,0),0)</f>
        <v>0</v>
      </c>
    </row>
    <row r="369" customFormat="false" ht="15" hidden="false" customHeight="false" outlineLevel="0" collapsed="false">
      <c r="A369" s="8" t="n">
        <v>365</v>
      </c>
      <c r="B369" s="13"/>
      <c r="C369" s="25"/>
      <c r="D369" s="26" t="str">
        <f aca="false">IF($C369="","",IFERROR(IF(INDEX(Bolalar!$B$5:$B$1804,MATCH($C369,Bolalar!$I$5:$I$1804,0))="","",INDEX(Bolalar!$B$5:$B$1804,MATCH($C369,Bolalar!$I$5:$I$1804,0))),""))</f>
        <v/>
      </c>
      <c r="E369" s="15" t="str">
        <f aca="false">IF($C369="","",IFERROR(IF(INDEX(Bolalar!$C$5:$C$1804,MATCH($C369,Bolalar!$I$5:$I$1804,0))="","",INDEX(Bolalar!$C$5:$C$1804,MATCH($C369,Bolalar!$I$5:$I$1804,0))),""))</f>
        <v/>
      </c>
      <c r="F369" s="24"/>
      <c r="G369" s="14" t="str">
        <f aca="false">IF(OR($E369="",$B369=""),"",INT(($B369-$E369)/365.25))</f>
        <v/>
      </c>
      <c r="H369" s="25"/>
      <c r="I369" s="12"/>
      <c r="J369" s="28" t="n">
        <f aca="false">IF(AND($C369&lt;&gt;"",$B369&gt;=Boshqaruv!$C$9,$B369&lt;=Boshqaruv!$C$10),IF(COUNTIFS($C$4:$C368,$C369,$B$4:$B368,"&gt;="&amp;Boshqaruv!$C$9,$B$4:$B368,"&lt;="&amp;Boshqaruv!$C$10)=0,1,0),0)</f>
        <v>0</v>
      </c>
    </row>
    <row r="370" customFormat="false" ht="15" hidden="false" customHeight="false" outlineLevel="0" collapsed="false">
      <c r="A370" s="8" t="n">
        <v>366</v>
      </c>
      <c r="B370" s="13"/>
      <c r="C370" s="25"/>
      <c r="D370" s="26" t="str">
        <f aca="false">IF($C370="","",IFERROR(IF(INDEX(Bolalar!$B$5:$B$1804,MATCH($C370,Bolalar!$I$5:$I$1804,0))="","",INDEX(Bolalar!$B$5:$B$1804,MATCH($C370,Bolalar!$I$5:$I$1804,0))),""))</f>
        <v/>
      </c>
      <c r="E370" s="15" t="str">
        <f aca="false">IF($C370="","",IFERROR(IF(INDEX(Bolalar!$C$5:$C$1804,MATCH($C370,Bolalar!$I$5:$I$1804,0))="","",INDEX(Bolalar!$C$5:$C$1804,MATCH($C370,Bolalar!$I$5:$I$1804,0))),""))</f>
        <v/>
      </c>
      <c r="F370" s="24"/>
      <c r="G370" s="14" t="str">
        <f aca="false">IF(OR($E370="",$B370=""),"",INT(($B370-$E370)/365.25))</f>
        <v/>
      </c>
      <c r="H370" s="25"/>
      <c r="I370" s="12"/>
      <c r="J370" s="28" t="n">
        <f aca="false">IF(AND($C370&lt;&gt;"",$B370&gt;=Boshqaruv!$C$9,$B370&lt;=Boshqaruv!$C$10),IF(COUNTIFS($C$4:$C369,$C370,$B$4:$B369,"&gt;="&amp;Boshqaruv!$C$9,$B$4:$B369,"&lt;="&amp;Boshqaruv!$C$10)=0,1,0),0)</f>
        <v>0</v>
      </c>
    </row>
    <row r="371" customFormat="false" ht="15" hidden="false" customHeight="false" outlineLevel="0" collapsed="false">
      <c r="A371" s="8" t="n">
        <v>367</v>
      </c>
      <c r="B371" s="13"/>
      <c r="C371" s="25"/>
      <c r="D371" s="26" t="str">
        <f aca="false">IF($C371="","",IFERROR(IF(INDEX(Bolalar!$B$5:$B$1804,MATCH($C371,Bolalar!$I$5:$I$1804,0))="","",INDEX(Bolalar!$B$5:$B$1804,MATCH($C371,Bolalar!$I$5:$I$1804,0))),""))</f>
        <v/>
      </c>
      <c r="E371" s="15" t="str">
        <f aca="false">IF($C371="","",IFERROR(IF(INDEX(Bolalar!$C$5:$C$1804,MATCH($C371,Bolalar!$I$5:$I$1804,0))="","",INDEX(Bolalar!$C$5:$C$1804,MATCH($C371,Bolalar!$I$5:$I$1804,0))),""))</f>
        <v/>
      </c>
      <c r="F371" s="24"/>
      <c r="G371" s="14" t="str">
        <f aca="false">IF(OR($E371="",$B371=""),"",INT(($B371-$E371)/365.25))</f>
        <v/>
      </c>
      <c r="H371" s="25"/>
      <c r="I371" s="12"/>
      <c r="J371" s="28" t="n">
        <f aca="false">IF(AND($C371&lt;&gt;"",$B371&gt;=Boshqaruv!$C$9,$B371&lt;=Boshqaruv!$C$10),IF(COUNTIFS($C$4:$C370,$C371,$B$4:$B370,"&gt;="&amp;Boshqaruv!$C$9,$B$4:$B370,"&lt;="&amp;Boshqaruv!$C$10)=0,1,0),0)</f>
        <v>0</v>
      </c>
    </row>
    <row r="372" customFormat="false" ht="15" hidden="false" customHeight="false" outlineLevel="0" collapsed="false">
      <c r="A372" s="8" t="n">
        <v>368</v>
      </c>
      <c r="B372" s="13"/>
      <c r="C372" s="25"/>
      <c r="D372" s="26" t="str">
        <f aca="false">IF($C372="","",IFERROR(IF(INDEX(Bolalar!$B$5:$B$1804,MATCH($C372,Bolalar!$I$5:$I$1804,0))="","",INDEX(Bolalar!$B$5:$B$1804,MATCH($C372,Bolalar!$I$5:$I$1804,0))),""))</f>
        <v/>
      </c>
      <c r="E372" s="15" t="str">
        <f aca="false">IF($C372="","",IFERROR(IF(INDEX(Bolalar!$C$5:$C$1804,MATCH($C372,Bolalar!$I$5:$I$1804,0))="","",INDEX(Bolalar!$C$5:$C$1804,MATCH($C372,Bolalar!$I$5:$I$1804,0))),""))</f>
        <v/>
      </c>
      <c r="F372" s="24"/>
      <c r="G372" s="14" t="str">
        <f aca="false">IF(OR($E372="",$B372=""),"",INT(($B372-$E372)/365.25))</f>
        <v/>
      </c>
      <c r="H372" s="25"/>
      <c r="I372" s="12"/>
      <c r="J372" s="28" t="n">
        <f aca="false">IF(AND($C372&lt;&gt;"",$B372&gt;=Boshqaruv!$C$9,$B372&lt;=Boshqaruv!$C$10),IF(COUNTIFS($C$4:$C371,$C372,$B$4:$B371,"&gt;="&amp;Boshqaruv!$C$9,$B$4:$B371,"&lt;="&amp;Boshqaruv!$C$10)=0,1,0),0)</f>
        <v>0</v>
      </c>
    </row>
    <row r="373" customFormat="false" ht="15" hidden="false" customHeight="false" outlineLevel="0" collapsed="false">
      <c r="A373" s="8" t="n">
        <v>369</v>
      </c>
      <c r="B373" s="13"/>
      <c r="C373" s="25"/>
      <c r="D373" s="26" t="str">
        <f aca="false">IF($C373="","",IFERROR(IF(INDEX(Bolalar!$B$5:$B$1804,MATCH($C373,Bolalar!$I$5:$I$1804,0))="","",INDEX(Bolalar!$B$5:$B$1804,MATCH($C373,Bolalar!$I$5:$I$1804,0))),""))</f>
        <v/>
      </c>
      <c r="E373" s="15" t="str">
        <f aca="false">IF($C373="","",IFERROR(IF(INDEX(Bolalar!$C$5:$C$1804,MATCH($C373,Bolalar!$I$5:$I$1804,0))="","",INDEX(Bolalar!$C$5:$C$1804,MATCH($C373,Bolalar!$I$5:$I$1804,0))),""))</f>
        <v/>
      </c>
      <c r="F373" s="24"/>
      <c r="G373" s="14" t="str">
        <f aca="false">IF(OR($E373="",$B373=""),"",INT(($B373-$E373)/365.25))</f>
        <v/>
      </c>
      <c r="H373" s="25"/>
      <c r="I373" s="12"/>
      <c r="J373" s="28" t="n">
        <f aca="false">IF(AND($C373&lt;&gt;"",$B373&gt;=Boshqaruv!$C$9,$B373&lt;=Boshqaruv!$C$10),IF(COUNTIFS($C$4:$C372,$C373,$B$4:$B372,"&gt;="&amp;Boshqaruv!$C$9,$B$4:$B372,"&lt;="&amp;Boshqaruv!$C$10)=0,1,0),0)</f>
        <v>0</v>
      </c>
    </row>
    <row r="374" customFormat="false" ht="15" hidden="false" customHeight="false" outlineLevel="0" collapsed="false">
      <c r="A374" s="8" t="n">
        <v>370</v>
      </c>
      <c r="B374" s="13"/>
      <c r="C374" s="25"/>
      <c r="D374" s="26" t="str">
        <f aca="false">IF($C374="","",IFERROR(IF(INDEX(Bolalar!$B$5:$B$1804,MATCH($C374,Bolalar!$I$5:$I$1804,0))="","",INDEX(Bolalar!$B$5:$B$1804,MATCH($C374,Bolalar!$I$5:$I$1804,0))),""))</f>
        <v/>
      </c>
      <c r="E374" s="15" t="str">
        <f aca="false">IF($C374="","",IFERROR(IF(INDEX(Bolalar!$C$5:$C$1804,MATCH($C374,Bolalar!$I$5:$I$1804,0))="","",INDEX(Bolalar!$C$5:$C$1804,MATCH($C374,Bolalar!$I$5:$I$1804,0))),""))</f>
        <v/>
      </c>
      <c r="F374" s="24"/>
      <c r="G374" s="14" t="str">
        <f aca="false">IF(OR($E374="",$B374=""),"",INT(($B374-$E374)/365.25))</f>
        <v/>
      </c>
      <c r="H374" s="25"/>
      <c r="I374" s="12"/>
      <c r="J374" s="28" t="n">
        <f aca="false">IF(AND($C374&lt;&gt;"",$B374&gt;=Boshqaruv!$C$9,$B374&lt;=Boshqaruv!$C$10),IF(COUNTIFS($C$4:$C373,$C374,$B$4:$B373,"&gt;="&amp;Boshqaruv!$C$9,$B$4:$B373,"&lt;="&amp;Boshqaruv!$C$10)=0,1,0),0)</f>
        <v>0</v>
      </c>
    </row>
    <row r="375" customFormat="false" ht="15" hidden="false" customHeight="false" outlineLevel="0" collapsed="false">
      <c r="A375" s="8" t="n">
        <v>371</v>
      </c>
      <c r="B375" s="13"/>
      <c r="C375" s="25"/>
      <c r="D375" s="26" t="str">
        <f aca="false">IF($C375="","",IFERROR(IF(INDEX(Bolalar!$B$5:$B$1804,MATCH($C375,Bolalar!$I$5:$I$1804,0))="","",INDEX(Bolalar!$B$5:$B$1804,MATCH($C375,Bolalar!$I$5:$I$1804,0))),""))</f>
        <v/>
      </c>
      <c r="E375" s="15" t="str">
        <f aca="false">IF($C375="","",IFERROR(IF(INDEX(Bolalar!$C$5:$C$1804,MATCH($C375,Bolalar!$I$5:$I$1804,0))="","",INDEX(Bolalar!$C$5:$C$1804,MATCH($C375,Bolalar!$I$5:$I$1804,0))),""))</f>
        <v/>
      </c>
      <c r="F375" s="24"/>
      <c r="G375" s="14" t="str">
        <f aca="false">IF(OR($E375="",$B375=""),"",INT(($B375-$E375)/365.25))</f>
        <v/>
      </c>
      <c r="H375" s="25"/>
      <c r="I375" s="12"/>
      <c r="J375" s="28" t="n">
        <f aca="false">IF(AND($C375&lt;&gt;"",$B375&gt;=Boshqaruv!$C$9,$B375&lt;=Boshqaruv!$C$10),IF(COUNTIFS($C$4:$C374,$C375,$B$4:$B374,"&gt;="&amp;Boshqaruv!$C$9,$B$4:$B374,"&lt;="&amp;Boshqaruv!$C$10)=0,1,0),0)</f>
        <v>0</v>
      </c>
    </row>
    <row r="376" customFormat="false" ht="15" hidden="false" customHeight="false" outlineLevel="0" collapsed="false">
      <c r="A376" s="8" t="n">
        <v>372</v>
      </c>
      <c r="B376" s="13"/>
      <c r="C376" s="25"/>
      <c r="D376" s="26" t="str">
        <f aca="false">IF($C376="","",IFERROR(IF(INDEX(Bolalar!$B$5:$B$1804,MATCH($C376,Bolalar!$I$5:$I$1804,0))="","",INDEX(Bolalar!$B$5:$B$1804,MATCH($C376,Bolalar!$I$5:$I$1804,0))),""))</f>
        <v/>
      </c>
      <c r="E376" s="15" t="str">
        <f aca="false">IF($C376="","",IFERROR(IF(INDEX(Bolalar!$C$5:$C$1804,MATCH($C376,Bolalar!$I$5:$I$1804,0))="","",INDEX(Bolalar!$C$5:$C$1804,MATCH($C376,Bolalar!$I$5:$I$1804,0))),""))</f>
        <v/>
      </c>
      <c r="F376" s="24"/>
      <c r="G376" s="14" t="str">
        <f aca="false">IF(OR($E376="",$B376=""),"",INT(($B376-$E376)/365.25))</f>
        <v/>
      </c>
      <c r="H376" s="25"/>
      <c r="I376" s="12"/>
      <c r="J376" s="28" t="n">
        <f aca="false">IF(AND($C376&lt;&gt;"",$B376&gt;=Boshqaruv!$C$9,$B376&lt;=Boshqaruv!$C$10),IF(COUNTIFS($C$4:$C375,$C376,$B$4:$B375,"&gt;="&amp;Boshqaruv!$C$9,$B$4:$B375,"&lt;="&amp;Boshqaruv!$C$10)=0,1,0),0)</f>
        <v>0</v>
      </c>
    </row>
    <row r="377" customFormat="false" ht="15" hidden="false" customHeight="false" outlineLevel="0" collapsed="false">
      <c r="A377" s="8" t="n">
        <v>373</v>
      </c>
      <c r="B377" s="13"/>
      <c r="C377" s="25"/>
      <c r="D377" s="26" t="str">
        <f aca="false">IF($C377="","",IFERROR(IF(INDEX(Bolalar!$B$5:$B$1804,MATCH($C377,Bolalar!$I$5:$I$1804,0))="","",INDEX(Bolalar!$B$5:$B$1804,MATCH($C377,Bolalar!$I$5:$I$1804,0))),""))</f>
        <v/>
      </c>
      <c r="E377" s="15" t="str">
        <f aca="false">IF($C377="","",IFERROR(IF(INDEX(Bolalar!$C$5:$C$1804,MATCH($C377,Bolalar!$I$5:$I$1804,0))="","",INDEX(Bolalar!$C$5:$C$1804,MATCH($C377,Bolalar!$I$5:$I$1804,0))),""))</f>
        <v/>
      </c>
      <c r="F377" s="24"/>
      <c r="G377" s="14" t="str">
        <f aca="false">IF(OR($E377="",$B377=""),"",INT(($B377-$E377)/365.25))</f>
        <v/>
      </c>
      <c r="H377" s="25"/>
      <c r="I377" s="12"/>
      <c r="J377" s="28" t="n">
        <f aca="false">IF(AND($C377&lt;&gt;"",$B377&gt;=Boshqaruv!$C$9,$B377&lt;=Boshqaruv!$C$10),IF(COUNTIFS($C$4:$C376,$C377,$B$4:$B376,"&gt;="&amp;Boshqaruv!$C$9,$B$4:$B376,"&lt;="&amp;Boshqaruv!$C$10)=0,1,0),0)</f>
        <v>0</v>
      </c>
    </row>
    <row r="378" customFormat="false" ht="15" hidden="false" customHeight="false" outlineLevel="0" collapsed="false">
      <c r="A378" s="8" t="n">
        <v>374</v>
      </c>
      <c r="B378" s="13"/>
      <c r="C378" s="25"/>
      <c r="D378" s="26" t="str">
        <f aca="false">IF($C378="","",IFERROR(IF(INDEX(Bolalar!$B$5:$B$1804,MATCH($C378,Bolalar!$I$5:$I$1804,0))="","",INDEX(Bolalar!$B$5:$B$1804,MATCH($C378,Bolalar!$I$5:$I$1804,0))),""))</f>
        <v/>
      </c>
      <c r="E378" s="15" t="str">
        <f aca="false">IF($C378="","",IFERROR(IF(INDEX(Bolalar!$C$5:$C$1804,MATCH($C378,Bolalar!$I$5:$I$1804,0))="","",INDEX(Bolalar!$C$5:$C$1804,MATCH($C378,Bolalar!$I$5:$I$1804,0))),""))</f>
        <v/>
      </c>
      <c r="F378" s="24"/>
      <c r="G378" s="14" t="str">
        <f aca="false">IF(OR($E378="",$B378=""),"",INT(($B378-$E378)/365.25))</f>
        <v/>
      </c>
      <c r="H378" s="25"/>
      <c r="I378" s="12"/>
      <c r="J378" s="28" t="n">
        <f aca="false">IF(AND($C378&lt;&gt;"",$B378&gt;=Boshqaruv!$C$9,$B378&lt;=Boshqaruv!$C$10),IF(COUNTIFS($C$4:$C377,$C378,$B$4:$B377,"&gt;="&amp;Boshqaruv!$C$9,$B$4:$B377,"&lt;="&amp;Boshqaruv!$C$10)=0,1,0),0)</f>
        <v>0</v>
      </c>
    </row>
    <row r="379" customFormat="false" ht="15" hidden="false" customHeight="false" outlineLevel="0" collapsed="false">
      <c r="A379" s="8" t="n">
        <v>375</v>
      </c>
      <c r="B379" s="13"/>
      <c r="C379" s="25"/>
      <c r="D379" s="26" t="str">
        <f aca="false">IF($C379="","",IFERROR(IF(INDEX(Bolalar!$B$5:$B$1804,MATCH($C379,Bolalar!$I$5:$I$1804,0))="","",INDEX(Bolalar!$B$5:$B$1804,MATCH($C379,Bolalar!$I$5:$I$1804,0))),""))</f>
        <v/>
      </c>
      <c r="E379" s="15" t="str">
        <f aca="false">IF($C379="","",IFERROR(IF(INDEX(Bolalar!$C$5:$C$1804,MATCH($C379,Bolalar!$I$5:$I$1804,0))="","",INDEX(Bolalar!$C$5:$C$1804,MATCH($C379,Bolalar!$I$5:$I$1804,0))),""))</f>
        <v/>
      </c>
      <c r="F379" s="24"/>
      <c r="G379" s="14" t="str">
        <f aca="false">IF(OR($E379="",$B379=""),"",INT(($B379-$E379)/365.25))</f>
        <v/>
      </c>
      <c r="H379" s="25"/>
      <c r="I379" s="12"/>
      <c r="J379" s="28" t="n">
        <f aca="false">IF(AND($C379&lt;&gt;"",$B379&gt;=Boshqaruv!$C$9,$B379&lt;=Boshqaruv!$C$10),IF(COUNTIFS($C$4:$C378,$C379,$B$4:$B378,"&gt;="&amp;Boshqaruv!$C$9,$B$4:$B378,"&lt;="&amp;Boshqaruv!$C$10)=0,1,0),0)</f>
        <v>0</v>
      </c>
    </row>
    <row r="380" customFormat="false" ht="15" hidden="false" customHeight="false" outlineLevel="0" collapsed="false">
      <c r="A380" s="8" t="n">
        <v>376</v>
      </c>
      <c r="B380" s="13"/>
      <c r="C380" s="25"/>
      <c r="D380" s="26" t="str">
        <f aca="false">IF($C380="","",IFERROR(IF(INDEX(Bolalar!$B$5:$B$1804,MATCH($C380,Bolalar!$I$5:$I$1804,0))="","",INDEX(Bolalar!$B$5:$B$1804,MATCH($C380,Bolalar!$I$5:$I$1804,0))),""))</f>
        <v/>
      </c>
      <c r="E380" s="15" t="str">
        <f aca="false">IF($C380="","",IFERROR(IF(INDEX(Bolalar!$C$5:$C$1804,MATCH($C380,Bolalar!$I$5:$I$1804,0))="","",INDEX(Bolalar!$C$5:$C$1804,MATCH($C380,Bolalar!$I$5:$I$1804,0))),""))</f>
        <v/>
      </c>
      <c r="F380" s="24"/>
      <c r="G380" s="14" t="str">
        <f aca="false">IF(OR($E380="",$B380=""),"",INT(($B380-$E380)/365.25))</f>
        <v/>
      </c>
      <c r="H380" s="25"/>
      <c r="I380" s="12"/>
      <c r="J380" s="28" t="n">
        <f aca="false">IF(AND($C380&lt;&gt;"",$B380&gt;=Boshqaruv!$C$9,$B380&lt;=Boshqaruv!$C$10),IF(COUNTIFS($C$4:$C379,$C380,$B$4:$B379,"&gt;="&amp;Boshqaruv!$C$9,$B$4:$B379,"&lt;="&amp;Boshqaruv!$C$10)=0,1,0),0)</f>
        <v>0</v>
      </c>
    </row>
    <row r="381" customFormat="false" ht="15" hidden="false" customHeight="false" outlineLevel="0" collapsed="false">
      <c r="A381" s="8" t="n">
        <v>377</v>
      </c>
      <c r="B381" s="13"/>
      <c r="C381" s="25"/>
      <c r="D381" s="26" t="str">
        <f aca="false">IF($C381="","",IFERROR(IF(INDEX(Bolalar!$B$5:$B$1804,MATCH($C381,Bolalar!$I$5:$I$1804,0))="","",INDEX(Bolalar!$B$5:$B$1804,MATCH($C381,Bolalar!$I$5:$I$1804,0))),""))</f>
        <v/>
      </c>
      <c r="E381" s="15" t="str">
        <f aca="false">IF($C381="","",IFERROR(IF(INDEX(Bolalar!$C$5:$C$1804,MATCH($C381,Bolalar!$I$5:$I$1804,0))="","",INDEX(Bolalar!$C$5:$C$1804,MATCH($C381,Bolalar!$I$5:$I$1804,0))),""))</f>
        <v/>
      </c>
      <c r="F381" s="24"/>
      <c r="G381" s="14" t="str">
        <f aca="false">IF(OR($E381="",$B381=""),"",INT(($B381-$E381)/365.25))</f>
        <v/>
      </c>
      <c r="H381" s="25"/>
      <c r="I381" s="12"/>
      <c r="J381" s="28" t="n">
        <f aca="false">IF(AND($C381&lt;&gt;"",$B381&gt;=Boshqaruv!$C$9,$B381&lt;=Boshqaruv!$C$10),IF(COUNTIFS($C$4:$C380,$C381,$B$4:$B380,"&gt;="&amp;Boshqaruv!$C$9,$B$4:$B380,"&lt;="&amp;Boshqaruv!$C$10)=0,1,0),0)</f>
        <v>0</v>
      </c>
    </row>
    <row r="382" customFormat="false" ht="15" hidden="false" customHeight="false" outlineLevel="0" collapsed="false">
      <c r="A382" s="8" t="n">
        <v>378</v>
      </c>
      <c r="B382" s="13"/>
      <c r="C382" s="25"/>
      <c r="D382" s="26" t="str">
        <f aca="false">IF($C382="","",IFERROR(IF(INDEX(Bolalar!$B$5:$B$1804,MATCH($C382,Bolalar!$I$5:$I$1804,0))="","",INDEX(Bolalar!$B$5:$B$1804,MATCH($C382,Bolalar!$I$5:$I$1804,0))),""))</f>
        <v/>
      </c>
      <c r="E382" s="15" t="str">
        <f aca="false">IF($C382="","",IFERROR(IF(INDEX(Bolalar!$C$5:$C$1804,MATCH($C382,Bolalar!$I$5:$I$1804,0))="","",INDEX(Bolalar!$C$5:$C$1804,MATCH($C382,Bolalar!$I$5:$I$1804,0))),""))</f>
        <v/>
      </c>
      <c r="F382" s="24"/>
      <c r="G382" s="14" t="str">
        <f aca="false">IF(OR($E382="",$B382=""),"",INT(($B382-$E382)/365.25))</f>
        <v/>
      </c>
      <c r="H382" s="25"/>
      <c r="I382" s="12"/>
      <c r="J382" s="28" t="n">
        <f aca="false">IF(AND($C382&lt;&gt;"",$B382&gt;=Boshqaruv!$C$9,$B382&lt;=Boshqaruv!$C$10),IF(COUNTIFS($C$4:$C381,$C382,$B$4:$B381,"&gt;="&amp;Boshqaruv!$C$9,$B$4:$B381,"&lt;="&amp;Boshqaruv!$C$10)=0,1,0),0)</f>
        <v>0</v>
      </c>
    </row>
    <row r="383" customFormat="false" ht="15" hidden="false" customHeight="false" outlineLevel="0" collapsed="false">
      <c r="A383" s="8" t="n">
        <v>379</v>
      </c>
      <c r="B383" s="13"/>
      <c r="C383" s="25"/>
      <c r="D383" s="26" t="str">
        <f aca="false">IF($C383="","",IFERROR(IF(INDEX(Bolalar!$B$5:$B$1804,MATCH($C383,Bolalar!$I$5:$I$1804,0))="","",INDEX(Bolalar!$B$5:$B$1804,MATCH($C383,Bolalar!$I$5:$I$1804,0))),""))</f>
        <v/>
      </c>
      <c r="E383" s="15" t="str">
        <f aca="false">IF($C383="","",IFERROR(IF(INDEX(Bolalar!$C$5:$C$1804,MATCH($C383,Bolalar!$I$5:$I$1804,0))="","",INDEX(Bolalar!$C$5:$C$1804,MATCH($C383,Bolalar!$I$5:$I$1804,0))),""))</f>
        <v/>
      </c>
      <c r="F383" s="24"/>
      <c r="G383" s="14" t="str">
        <f aca="false">IF(OR($E383="",$B383=""),"",INT(($B383-$E383)/365.25))</f>
        <v/>
      </c>
      <c r="H383" s="25"/>
      <c r="I383" s="12"/>
      <c r="J383" s="28" t="n">
        <f aca="false">IF(AND($C383&lt;&gt;"",$B383&gt;=Boshqaruv!$C$9,$B383&lt;=Boshqaruv!$C$10),IF(COUNTIFS($C$4:$C382,$C383,$B$4:$B382,"&gt;="&amp;Boshqaruv!$C$9,$B$4:$B382,"&lt;="&amp;Boshqaruv!$C$10)=0,1,0),0)</f>
        <v>0</v>
      </c>
    </row>
    <row r="384" customFormat="false" ht="15" hidden="false" customHeight="false" outlineLevel="0" collapsed="false">
      <c r="A384" s="8" t="n">
        <v>380</v>
      </c>
      <c r="B384" s="13"/>
      <c r="C384" s="25"/>
      <c r="D384" s="26" t="str">
        <f aca="false">IF($C384="","",IFERROR(IF(INDEX(Bolalar!$B$5:$B$1804,MATCH($C384,Bolalar!$I$5:$I$1804,0))="","",INDEX(Bolalar!$B$5:$B$1804,MATCH($C384,Bolalar!$I$5:$I$1804,0))),""))</f>
        <v/>
      </c>
      <c r="E384" s="15" t="str">
        <f aca="false">IF($C384="","",IFERROR(IF(INDEX(Bolalar!$C$5:$C$1804,MATCH($C384,Bolalar!$I$5:$I$1804,0))="","",INDEX(Bolalar!$C$5:$C$1804,MATCH($C384,Bolalar!$I$5:$I$1804,0))),""))</f>
        <v/>
      </c>
      <c r="F384" s="24"/>
      <c r="G384" s="14" t="str">
        <f aca="false">IF(OR($E384="",$B384=""),"",INT(($B384-$E384)/365.25))</f>
        <v/>
      </c>
      <c r="H384" s="25"/>
      <c r="I384" s="12"/>
      <c r="J384" s="28" t="n">
        <f aca="false">IF(AND($C384&lt;&gt;"",$B384&gt;=Boshqaruv!$C$9,$B384&lt;=Boshqaruv!$C$10),IF(COUNTIFS($C$4:$C383,$C384,$B$4:$B383,"&gt;="&amp;Boshqaruv!$C$9,$B$4:$B383,"&lt;="&amp;Boshqaruv!$C$10)=0,1,0),0)</f>
        <v>0</v>
      </c>
    </row>
    <row r="385" customFormat="false" ht="15" hidden="false" customHeight="false" outlineLevel="0" collapsed="false">
      <c r="A385" s="8" t="n">
        <v>381</v>
      </c>
      <c r="B385" s="13"/>
      <c r="C385" s="25"/>
      <c r="D385" s="26" t="str">
        <f aca="false">IF($C385="","",IFERROR(IF(INDEX(Bolalar!$B$5:$B$1804,MATCH($C385,Bolalar!$I$5:$I$1804,0))="","",INDEX(Bolalar!$B$5:$B$1804,MATCH($C385,Bolalar!$I$5:$I$1804,0))),""))</f>
        <v/>
      </c>
      <c r="E385" s="15" t="str">
        <f aca="false">IF($C385="","",IFERROR(IF(INDEX(Bolalar!$C$5:$C$1804,MATCH($C385,Bolalar!$I$5:$I$1804,0))="","",INDEX(Bolalar!$C$5:$C$1804,MATCH($C385,Bolalar!$I$5:$I$1804,0))),""))</f>
        <v/>
      </c>
      <c r="F385" s="24"/>
      <c r="G385" s="14" t="str">
        <f aca="false">IF(OR($E385="",$B385=""),"",INT(($B385-$E385)/365.25))</f>
        <v/>
      </c>
      <c r="H385" s="25"/>
      <c r="I385" s="12"/>
      <c r="J385" s="28" t="n">
        <f aca="false">IF(AND($C385&lt;&gt;"",$B385&gt;=Boshqaruv!$C$9,$B385&lt;=Boshqaruv!$C$10),IF(COUNTIFS($C$4:$C384,$C385,$B$4:$B384,"&gt;="&amp;Boshqaruv!$C$9,$B$4:$B384,"&lt;="&amp;Boshqaruv!$C$10)=0,1,0),0)</f>
        <v>0</v>
      </c>
    </row>
    <row r="386" customFormat="false" ht="15" hidden="false" customHeight="false" outlineLevel="0" collapsed="false">
      <c r="A386" s="8" t="n">
        <v>382</v>
      </c>
      <c r="B386" s="13"/>
      <c r="C386" s="25"/>
      <c r="D386" s="26" t="str">
        <f aca="false">IF($C386="","",IFERROR(IF(INDEX(Bolalar!$B$5:$B$1804,MATCH($C386,Bolalar!$I$5:$I$1804,0))="","",INDEX(Bolalar!$B$5:$B$1804,MATCH($C386,Bolalar!$I$5:$I$1804,0))),""))</f>
        <v/>
      </c>
      <c r="E386" s="15" t="str">
        <f aca="false">IF($C386="","",IFERROR(IF(INDEX(Bolalar!$C$5:$C$1804,MATCH($C386,Bolalar!$I$5:$I$1804,0))="","",INDEX(Bolalar!$C$5:$C$1804,MATCH($C386,Bolalar!$I$5:$I$1804,0))),""))</f>
        <v/>
      </c>
      <c r="F386" s="24"/>
      <c r="G386" s="14" t="str">
        <f aca="false">IF(OR($E386="",$B386=""),"",INT(($B386-$E386)/365.25))</f>
        <v/>
      </c>
      <c r="H386" s="25"/>
      <c r="I386" s="12"/>
      <c r="J386" s="28" t="n">
        <f aca="false">IF(AND($C386&lt;&gt;"",$B386&gt;=Boshqaruv!$C$9,$B386&lt;=Boshqaruv!$C$10),IF(COUNTIFS($C$4:$C385,$C386,$B$4:$B385,"&gt;="&amp;Boshqaruv!$C$9,$B$4:$B385,"&lt;="&amp;Boshqaruv!$C$10)=0,1,0),0)</f>
        <v>0</v>
      </c>
    </row>
    <row r="387" customFormat="false" ht="15" hidden="false" customHeight="false" outlineLevel="0" collapsed="false">
      <c r="A387" s="8" t="n">
        <v>383</v>
      </c>
      <c r="B387" s="13"/>
      <c r="C387" s="25"/>
      <c r="D387" s="26" t="str">
        <f aca="false">IF($C387="","",IFERROR(IF(INDEX(Bolalar!$B$5:$B$1804,MATCH($C387,Bolalar!$I$5:$I$1804,0))="","",INDEX(Bolalar!$B$5:$B$1804,MATCH($C387,Bolalar!$I$5:$I$1804,0))),""))</f>
        <v/>
      </c>
      <c r="E387" s="15" t="str">
        <f aca="false">IF($C387="","",IFERROR(IF(INDEX(Bolalar!$C$5:$C$1804,MATCH($C387,Bolalar!$I$5:$I$1804,0))="","",INDEX(Bolalar!$C$5:$C$1804,MATCH($C387,Bolalar!$I$5:$I$1804,0))),""))</f>
        <v/>
      </c>
      <c r="F387" s="24"/>
      <c r="G387" s="14" t="str">
        <f aca="false">IF(OR($E387="",$B387=""),"",INT(($B387-$E387)/365.25))</f>
        <v/>
      </c>
      <c r="H387" s="25"/>
      <c r="I387" s="12"/>
      <c r="J387" s="28" t="n">
        <f aca="false">IF(AND($C387&lt;&gt;"",$B387&gt;=Boshqaruv!$C$9,$B387&lt;=Boshqaruv!$C$10),IF(COUNTIFS($C$4:$C386,$C387,$B$4:$B386,"&gt;="&amp;Boshqaruv!$C$9,$B$4:$B386,"&lt;="&amp;Boshqaruv!$C$10)=0,1,0),0)</f>
        <v>0</v>
      </c>
    </row>
    <row r="388" customFormat="false" ht="15" hidden="false" customHeight="false" outlineLevel="0" collapsed="false">
      <c r="A388" s="8" t="n">
        <v>384</v>
      </c>
      <c r="B388" s="13"/>
      <c r="C388" s="25"/>
      <c r="D388" s="26" t="str">
        <f aca="false">IF($C388="","",IFERROR(IF(INDEX(Bolalar!$B$5:$B$1804,MATCH($C388,Bolalar!$I$5:$I$1804,0))="","",INDEX(Bolalar!$B$5:$B$1804,MATCH($C388,Bolalar!$I$5:$I$1804,0))),""))</f>
        <v/>
      </c>
      <c r="E388" s="15" t="str">
        <f aca="false">IF($C388="","",IFERROR(IF(INDEX(Bolalar!$C$5:$C$1804,MATCH($C388,Bolalar!$I$5:$I$1804,0))="","",INDEX(Bolalar!$C$5:$C$1804,MATCH($C388,Bolalar!$I$5:$I$1804,0))),""))</f>
        <v/>
      </c>
      <c r="F388" s="24"/>
      <c r="G388" s="14" t="str">
        <f aca="false">IF(OR($E388="",$B388=""),"",INT(($B388-$E388)/365.25))</f>
        <v/>
      </c>
      <c r="H388" s="25"/>
      <c r="I388" s="12"/>
      <c r="J388" s="28" t="n">
        <f aca="false">IF(AND($C388&lt;&gt;"",$B388&gt;=Boshqaruv!$C$9,$B388&lt;=Boshqaruv!$C$10),IF(COUNTIFS($C$4:$C387,$C388,$B$4:$B387,"&gt;="&amp;Boshqaruv!$C$9,$B$4:$B387,"&lt;="&amp;Boshqaruv!$C$10)=0,1,0),0)</f>
        <v>0</v>
      </c>
    </row>
    <row r="389" customFormat="false" ht="15" hidden="false" customHeight="false" outlineLevel="0" collapsed="false">
      <c r="A389" s="8" t="n">
        <v>385</v>
      </c>
      <c r="B389" s="13"/>
      <c r="C389" s="25"/>
      <c r="D389" s="26" t="str">
        <f aca="false">IF($C389="","",IFERROR(IF(INDEX(Bolalar!$B$5:$B$1804,MATCH($C389,Bolalar!$I$5:$I$1804,0))="","",INDEX(Bolalar!$B$5:$B$1804,MATCH($C389,Bolalar!$I$5:$I$1804,0))),""))</f>
        <v/>
      </c>
      <c r="E389" s="15" t="str">
        <f aca="false">IF($C389="","",IFERROR(IF(INDEX(Bolalar!$C$5:$C$1804,MATCH($C389,Bolalar!$I$5:$I$1804,0))="","",INDEX(Bolalar!$C$5:$C$1804,MATCH($C389,Bolalar!$I$5:$I$1804,0))),""))</f>
        <v/>
      </c>
      <c r="F389" s="24"/>
      <c r="G389" s="14" t="str">
        <f aca="false">IF(OR($E389="",$B389=""),"",INT(($B389-$E389)/365.25))</f>
        <v/>
      </c>
      <c r="H389" s="25"/>
      <c r="I389" s="12"/>
      <c r="J389" s="28" t="n">
        <f aca="false">IF(AND($C389&lt;&gt;"",$B389&gt;=Boshqaruv!$C$9,$B389&lt;=Boshqaruv!$C$10),IF(COUNTIFS($C$4:$C388,$C389,$B$4:$B388,"&gt;="&amp;Boshqaruv!$C$9,$B$4:$B388,"&lt;="&amp;Boshqaruv!$C$10)=0,1,0),0)</f>
        <v>0</v>
      </c>
    </row>
    <row r="390" customFormat="false" ht="15" hidden="false" customHeight="false" outlineLevel="0" collapsed="false">
      <c r="A390" s="8" t="n">
        <v>386</v>
      </c>
      <c r="B390" s="13"/>
      <c r="C390" s="25"/>
      <c r="D390" s="26" t="str">
        <f aca="false">IF($C390="","",IFERROR(IF(INDEX(Bolalar!$B$5:$B$1804,MATCH($C390,Bolalar!$I$5:$I$1804,0))="","",INDEX(Bolalar!$B$5:$B$1804,MATCH($C390,Bolalar!$I$5:$I$1804,0))),""))</f>
        <v/>
      </c>
      <c r="E390" s="15" t="str">
        <f aca="false">IF($C390="","",IFERROR(IF(INDEX(Bolalar!$C$5:$C$1804,MATCH($C390,Bolalar!$I$5:$I$1804,0))="","",INDEX(Bolalar!$C$5:$C$1804,MATCH($C390,Bolalar!$I$5:$I$1804,0))),""))</f>
        <v/>
      </c>
      <c r="F390" s="24"/>
      <c r="G390" s="14" t="str">
        <f aca="false">IF(OR($E390="",$B390=""),"",INT(($B390-$E390)/365.25))</f>
        <v/>
      </c>
      <c r="H390" s="25"/>
      <c r="I390" s="12"/>
      <c r="J390" s="28" t="n">
        <f aca="false">IF(AND($C390&lt;&gt;"",$B390&gt;=Boshqaruv!$C$9,$B390&lt;=Boshqaruv!$C$10),IF(COUNTIFS($C$4:$C389,$C390,$B$4:$B389,"&gt;="&amp;Boshqaruv!$C$9,$B$4:$B389,"&lt;="&amp;Boshqaruv!$C$10)=0,1,0),0)</f>
        <v>0</v>
      </c>
    </row>
    <row r="391" customFormat="false" ht="15" hidden="false" customHeight="false" outlineLevel="0" collapsed="false">
      <c r="A391" s="8" t="n">
        <v>387</v>
      </c>
      <c r="B391" s="13"/>
      <c r="C391" s="25"/>
      <c r="D391" s="26" t="str">
        <f aca="false">IF($C391="","",IFERROR(IF(INDEX(Bolalar!$B$5:$B$1804,MATCH($C391,Bolalar!$I$5:$I$1804,0))="","",INDEX(Bolalar!$B$5:$B$1804,MATCH($C391,Bolalar!$I$5:$I$1804,0))),""))</f>
        <v/>
      </c>
      <c r="E391" s="15" t="str">
        <f aca="false">IF($C391="","",IFERROR(IF(INDEX(Bolalar!$C$5:$C$1804,MATCH($C391,Bolalar!$I$5:$I$1804,0))="","",INDEX(Bolalar!$C$5:$C$1804,MATCH($C391,Bolalar!$I$5:$I$1804,0))),""))</f>
        <v/>
      </c>
      <c r="F391" s="24"/>
      <c r="G391" s="14" t="str">
        <f aca="false">IF(OR($E391="",$B391=""),"",INT(($B391-$E391)/365.25))</f>
        <v/>
      </c>
      <c r="H391" s="25"/>
      <c r="I391" s="12"/>
      <c r="J391" s="28" t="n">
        <f aca="false">IF(AND($C391&lt;&gt;"",$B391&gt;=Boshqaruv!$C$9,$B391&lt;=Boshqaruv!$C$10),IF(COUNTIFS($C$4:$C390,$C391,$B$4:$B390,"&gt;="&amp;Boshqaruv!$C$9,$B$4:$B390,"&lt;="&amp;Boshqaruv!$C$10)=0,1,0),0)</f>
        <v>0</v>
      </c>
    </row>
    <row r="392" customFormat="false" ht="15" hidden="false" customHeight="false" outlineLevel="0" collapsed="false">
      <c r="A392" s="8" t="n">
        <v>388</v>
      </c>
      <c r="B392" s="13"/>
      <c r="C392" s="25"/>
      <c r="D392" s="26" t="str">
        <f aca="false">IF($C392="","",IFERROR(IF(INDEX(Bolalar!$B$5:$B$1804,MATCH($C392,Bolalar!$I$5:$I$1804,0))="","",INDEX(Bolalar!$B$5:$B$1804,MATCH($C392,Bolalar!$I$5:$I$1804,0))),""))</f>
        <v/>
      </c>
      <c r="E392" s="15" t="str">
        <f aca="false">IF($C392="","",IFERROR(IF(INDEX(Bolalar!$C$5:$C$1804,MATCH($C392,Bolalar!$I$5:$I$1804,0))="","",INDEX(Bolalar!$C$5:$C$1804,MATCH($C392,Bolalar!$I$5:$I$1804,0))),""))</f>
        <v/>
      </c>
      <c r="F392" s="24"/>
      <c r="G392" s="14" t="str">
        <f aca="false">IF(OR($E392="",$B392=""),"",INT(($B392-$E392)/365.25))</f>
        <v/>
      </c>
      <c r="H392" s="25"/>
      <c r="I392" s="12"/>
      <c r="J392" s="28" t="n">
        <f aca="false">IF(AND($C392&lt;&gt;"",$B392&gt;=Boshqaruv!$C$9,$B392&lt;=Boshqaruv!$C$10),IF(COUNTIFS($C$4:$C391,$C392,$B$4:$B391,"&gt;="&amp;Boshqaruv!$C$9,$B$4:$B391,"&lt;="&amp;Boshqaruv!$C$10)=0,1,0),0)</f>
        <v>0</v>
      </c>
    </row>
    <row r="393" customFormat="false" ht="15" hidden="false" customHeight="false" outlineLevel="0" collapsed="false">
      <c r="A393" s="8" t="n">
        <v>389</v>
      </c>
      <c r="B393" s="13"/>
      <c r="C393" s="25"/>
      <c r="D393" s="26" t="str">
        <f aca="false">IF($C393="","",IFERROR(IF(INDEX(Bolalar!$B$5:$B$1804,MATCH($C393,Bolalar!$I$5:$I$1804,0))="","",INDEX(Bolalar!$B$5:$B$1804,MATCH($C393,Bolalar!$I$5:$I$1804,0))),""))</f>
        <v/>
      </c>
      <c r="E393" s="15" t="str">
        <f aca="false">IF($C393="","",IFERROR(IF(INDEX(Bolalar!$C$5:$C$1804,MATCH($C393,Bolalar!$I$5:$I$1804,0))="","",INDEX(Bolalar!$C$5:$C$1804,MATCH($C393,Bolalar!$I$5:$I$1804,0))),""))</f>
        <v/>
      </c>
      <c r="F393" s="24"/>
      <c r="G393" s="14" t="str">
        <f aca="false">IF(OR($E393="",$B393=""),"",INT(($B393-$E393)/365.25))</f>
        <v/>
      </c>
      <c r="H393" s="25"/>
      <c r="I393" s="12"/>
      <c r="J393" s="28" t="n">
        <f aca="false">IF(AND($C393&lt;&gt;"",$B393&gt;=Boshqaruv!$C$9,$B393&lt;=Boshqaruv!$C$10),IF(COUNTIFS($C$4:$C392,$C393,$B$4:$B392,"&gt;="&amp;Boshqaruv!$C$9,$B$4:$B392,"&lt;="&amp;Boshqaruv!$C$10)=0,1,0),0)</f>
        <v>0</v>
      </c>
    </row>
    <row r="394" customFormat="false" ht="15" hidden="false" customHeight="false" outlineLevel="0" collapsed="false">
      <c r="A394" s="8" t="n">
        <v>390</v>
      </c>
      <c r="B394" s="13"/>
      <c r="C394" s="25"/>
      <c r="D394" s="26" t="str">
        <f aca="false">IF($C394="","",IFERROR(IF(INDEX(Bolalar!$B$5:$B$1804,MATCH($C394,Bolalar!$I$5:$I$1804,0))="","",INDEX(Bolalar!$B$5:$B$1804,MATCH($C394,Bolalar!$I$5:$I$1804,0))),""))</f>
        <v/>
      </c>
      <c r="E394" s="15" t="str">
        <f aca="false">IF($C394="","",IFERROR(IF(INDEX(Bolalar!$C$5:$C$1804,MATCH($C394,Bolalar!$I$5:$I$1804,0))="","",INDEX(Bolalar!$C$5:$C$1804,MATCH($C394,Bolalar!$I$5:$I$1804,0))),""))</f>
        <v/>
      </c>
      <c r="F394" s="24"/>
      <c r="G394" s="14" t="str">
        <f aca="false">IF(OR($E394="",$B394=""),"",INT(($B394-$E394)/365.25))</f>
        <v/>
      </c>
      <c r="H394" s="25"/>
      <c r="I394" s="12"/>
      <c r="J394" s="28" t="n">
        <f aca="false">IF(AND($C394&lt;&gt;"",$B394&gt;=Boshqaruv!$C$9,$B394&lt;=Boshqaruv!$C$10),IF(COUNTIFS($C$4:$C393,$C394,$B$4:$B393,"&gt;="&amp;Boshqaruv!$C$9,$B$4:$B393,"&lt;="&amp;Boshqaruv!$C$10)=0,1,0),0)</f>
        <v>0</v>
      </c>
    </row>
    <row r="395" customFormat="false" ht="15" hidden="false" customHeight="false" outlineLevel="0" collapsed="false">
      <c r="A395" s="8" t="n">
        <v>391</v>
      </c>
      <c r="B395" s="13"/>
      <c r="C395" s="25"/>
      <c r="D395" s="26" t="str">
        <f aca="false">IF($C395="","",IFERROR(IF(INDEX(Bolalar!$B$5:$B$1804,MATCH($C395,Bolalar!$I$5:$I$1804,0))="","",INDEX(Bolalar!$B$5:$B$1804,MATCH($C395,Bolalar!$I$5:$I$1804,0))),""))</f>
        <v/>
      </c>
      <c r="E395" s="15" t="str">
        <f aca="false">IF($C395="","",IFERROR(IF(INDEX(Bolalar!$C$5:$C$1804,MATCH($C395,Bolalar!$I$5:$I$1804,0))="","",INDEX(Bolalar!$C$5:$C$1804,MATCH($C395,Bolalar!$I$5:$I$1804,0))),""))</f>
        <v/>
      </c>
      <c r="F395" s="24"/>
      <c r="G395" s="14" t="str">
        <f aca="false">IF(OR($E395="",$B395=""),"",INT(($B395-$E395)/365.25))</f>
        <v/>
      </c>
      <c r="H395" s="25"/>
      <c r="I395" s="12"/>
      <c r="J395" s="28" t="n">
        <f aca="false">IF(AND($C395&lt;&gt;"",$B395&gt;=Boshqaruv!$C$9,$B395&lt;=Boshqaruv!$C$10),IF(COUNTIFS($C$4:$C394,$C395,$B$4:$B394,"&gt;="&amp;Boshqaruv!$C$9,$B$4:$B394,"&lt;="&amp;Boshqaruv!$C$10)=0,1,0),0)</f>
        <v>0</v>
      </c>
    </row>
    <row r="396" customFormat="false" ht="15" hidden="false" customHeight="false" outlineLevel="0" collapsed="false">
      <c r="A396" s="8" t="n">
        <v>392</v>
      </c>
      <c r="B396" s="13"/>
      <c r="C396" s="25"/>
      <c r="D396" s="26" t="str">
        <f aca="false">IF($C396="","",IFERROR(IF(INDEX(Bolalar!$B$5:$B$1804,MATCH($C396,Bolalar!$I$5:$I$1804,0))="","",INDEX(Bolalar!$B$5:$B$1804,MATCH($C396,Bolalar!$I$5:$I$1804,0))),""))</f>
        <v/>
      </c>
      <c r="E396" s="15" t="str">
        <f aca="false">IF($C396="","",IFERROR(IF(INDEX(Bolalar!$C$5:$C$1804,MATCH($C396,Bolalar!$I$5:$I$1804,0))="","",INDEX(Bolalar!$C$5:$C$1804,MATCH($C396,Bolalar!$I$5:$I$1804,0))),""))</f>
        <v/>
      </c>
      <c r="F396" s="24"/>
      <c r="G396" s="14" t="str">
        <f aca="false">IF(OR($E396="",$B396=""),"",INT(($B396-$E396)/365.25))</f>
        <v/>
      </c>
      <c r="H396" s="25"/>
      <c r="I396" s="12"/>
      <c r="J396" s="28" t="n">
        <f aca="false">IF(AND($C396&lt;&gt;"",$B396&gt;=Boshqaruv!$C$9,$B396&lt;=Boshqaruv!$C$10),IF(COUNTIFS($C$4:$C395,$C396,$B$4:$B395,"&gt;="&amp;Boshqaruv!$C$9,$B$4:$B395,"&lt;="&amp;Boshqaruv!$C$10)=0,1,0),0)</f>
        <v>0</v>
      </c>
    </row>
    <row r="397" customFormat="false" ht="15" hidden="false" customHeight="false" outlineLevel="0" collapsed="false">
      <c r="A397" s="8" t="n">
        <v>393</v>
      </c>
      <c r="B397" s="13"/>
      <c r="C397" s="25"/>
      <c r="D397" s="26" t="str">
        <f aca="false">IF($C397="","",IFERROR(IF(INDEX(Bolalar!$B$5:$B$1804,MATCH($C397,Bolalar!$I$5:$I$1804,0))="","",INDEX(Bolalar!$B$5:$B$1804,MATCH($C397,Bolalar!$I$5:$I$1804,0))),""))</f>
        <v/>
      </c>
      <c r="E397" s="15" t="str">
        <f aca="false">IF($C397="","",IFERROR(IF(INDEX(Bolalar!$C$5:$C$1804,MATCH($C397,Bolalar!$I$5:$I$1804,0))="","",INDEX(Bolalar!$C$5:$C$1804,MATCH($C397,Bolalar!$I$5:$I$1804,0))),""))</f>
        <v/>
      </c>
      <c r="F397" s="24"/>
      <c r="G397" s="14" t="str">
        <f aca="false">IF(OR($E397="",$B397=""),"",INT(($B397-$E397)/365.25))</f>
        <v/>
      </c>
      <c r="H397" s="25"/>
      <c r="I397" s="12"/>
      <c r="J397" s="28" t="n">
        <f aca="false">IF(AND($C397&lt;&gt;"",$B397&gt;=Boshqaruv!$C$9,$B397&lt;=Boshqaruv!$C$10),IF(COUNTIFS($C$4:$C396,$C397,$B$4:$B396,"&gt;="&amp;Boshqaruv!$C$9,$B$4:$B396,"&lt;="&amp;Boshqaruv!$C$10)=0,1,0),0)</f>
        <v>0</v>
      </c>
    </row>
    <row r="398" customFormat="false" ht="15" hidden="false" customHeight="false" outlineLevel="0" collapsed="false">
      <c r="A398" s="8" t="n">
        <v>394</v>
      </c>
      <c r="B398" s="13"/>
      <c r="C398" s="25"/>
      <c r="D398" s="26" t="str">
        <f aca="false">IF($C398="","",IFERROR(IF(INDEX(Bolalar!$B$5:$B$1804,MATCH($C398,Bolalar!$I$5:$I$1804,0))="","",INDEX(Bolalar!$B$5:$B$1804,MATCH($C398,Bolalar!$I$5:$I$1804,0))),""))</f>
        <v/>
      </c>
      <c r="E398" s="15" t="str">
        <f aca="false">IF($C398="","",IFERROR(IF(INDEX(Bolalar!$C$5:$C$1804,MATCH($C398,Bolalar!$I$5:$I$1804,0))="","",INDEX(Bolalar!$C$5:$C$1804,MATCH($C398,Bolalar!$I$5:$I$1804,0))),""))</f>
        <v/>
      </c>
      <c r="F398" s="24"/>
      <c r="G398" s="14" t="str">
        <f aca="false">IF(OR($E398="",$B398=""),"",INT(($B398-$E398)/365.25))</f>
        <v/>
      </c>
      <c r="H398" s="25"/>
      <c r="I398" s="12"/>
      <c r="J398" s="28" t="n">
        <f aca="false">IF(AND($C398&lt;&gt;"",$B398&gt;=Boshqaruv!$C$9,$B398&lt;=Boshqaruv!$C$10),IF(COUNTIFS($C$4:$C397,$C398,$B$4:$B397,"&gt;="&amp;Boshqaruv!$C$9,$B$4:$B397,"&lt;="&amp;Boshqaruv!$C$10)=0,1,0),0)</f>
        <v>0</v>
      </c>
    </row>
    <row r="399" customFormat="false" ht="15" hidden="false" customHeight="false" outlineLevel="0" collapsed="false">
      <c r="A399" s="8" t="n">
        <v>395</v>
      </c>
      <c r="B399" s="13"/>
      <c r="C399" s="25"/>
      <c r="D399" s="26" t="str">
        <f aca="false">IF($C399="","",IFERROR(IF(INDEX(Bolalar!$B$5:$B$1804,MATCH($C399,Bolalar!$I$5:$I$1804,0))="","",INDEX(Bolalar!$B$5:$B$1804,MATCH($C399,Bolalar!$I$5:$I$1804,0))),""))</f>
        <v/>
      </c>
      <c r="E399" s="15" t="str">
        <f aca="false">IF($C399="","",IFERROR(IF(INDEX(Bolalar!$C$5:$C$1804,MATCH($C399,Bolalar!$I$5:$I$1804,0))="","",INDEX(Bolalar!$C$5:$C$1804,MATCH($C399,Bolalar!$I$5:$I$1804,0))),""))</f>
        <v/>
      </c>
      <c r="F399" s="24"/>
      <c r="G399" s="14" t="str">
        <f aca="false">IF(OR($E399="",$B399=""),"",INT(($B399-$E399)/365.25))</f>
        <v/>
      </c>
      <c r="H399" s="25"/>
      <c r="I399" s="12"/>
      <c r="J399" s="28" t="n">
        <f aca="false">IF(AND($C399&lt;&gt;"",$B399&gt;=Boshqaruv!$C$9,$B399&lt;=Boshqaruv!$C$10),IF(COUNTIFS($C$4:$C398,$C399,$B$4:$B398,"&gt;="&amp;Boshqaruv!$C$9,$B$4:$B398,"&lt;="&amp;Boshqaruv!$C$10)=0,1,0),0)</f>
        <v>0</v>
      </c>
    </row>
    <row r="400" customFormat="false" ht="15" hidden="false" customHeight="false" outlineLevel="0" collapsed="false">
      <c r="A400" s="8" t="n">
        <v>396</v>
      </c>
      <c r="B400" s="13"/>
      <c r="C400" s="25"/>
      <c r="D400" s="26" t="str">
        <f aca="false">IF($C400="","",IFERROR(IF(INDEX(Bolalar!$B$5:$B$1804,MATCH($C400,Bolalar!$I$5:$I$1804,0))="","",INDEX(Bolalar!$B$5:$B$1804,MATCH($C400,Bolalar!$I$5:$I$1804,0))),""))</f>
        <v/>
      </c>
      <c r="E400" s="15" t="str">
        <f aca="false">IF($C400="","",IFERROR(IF(INDEX(Bolalar!$C$5:$C$1804,MATCH($C400,Bolalar!$I$5:$I$1804,0))="","",INDEX(Bolalar!$C$5:$C$1804,MATCH($C400,Bolalar!$I$5:$I$1804,0))),""))</f>
        <v/>
      </c>
      <c r="F400" s="24"/>
      <c r="G400" s="14" t="str">
        <f aca="false">IF(OR($E400="",$B400=""),"",INT(($B400-$E400)/365.25))</f>
        <v/>
      </c>
      <c r="H400" s="25"/>
      <c r="I400" s="12"/>
      <c r="J400" s="28" t="n">
        <f aca="false">IF(AND($C400&lt;&gt;"",$B400&gt;=Boshqaruv!$C$9,$B400&lt;=Boshqaruv!$C$10),IF(COUNTIFS($C$4:$C399,$C400,$B$4:$B399,"&gt;="&amp;Boshqaruv!$C$9,$B$4:$B399,"&lt;="&amp;Boshqaruv!$C$10)=0,1,0),0)</f>
        <v>0</v>
      </c>
    </row>
    <row r="401" customFormat="false" ht="15" hidden="false" customHeight="false" outlineLevel="0" collapsed="false">
      <c r="A401" s="8" t="n">
        <v>397</v>
      </c>
      <c r="B401" s="13"/>
      <c r="C401" s="25"/>
      <c r="D401" s="26" t="str">
        <f aca="false">IF($C401="","",IFERROR(IF(INDEX(Bolalar!$B$5:$B$1804,MATCH($C401,Bolalar!$I$5:$I$1804,0))="","",INDEX(Bolalar!$B$5:$B$1804,MATCH($C401,Bolalar!$I$5:$I$1804,0))),""))</f>
        <v/>
      </c>
      <c r="E401" s="15" t="str">
        <f aca="false">IF($C401="","",IFERROR(IF(INDEX(Bolalar!$C$5:$C$1804,MATCH($C401,Bolalar!$I$5:$I$1804,0))="","",INDEX(Bolalar!$C$5:$C$1804,MATCH($C401,Bolalar!$I$5:$I$1804,0))),""))</f>
        <v/>
      </c>
      <c r="F401" s="24"/>
      <c r="G401" s="14" t="str">
        <f aca="false">IF(OR($E401="",$B401=""),"",INT(($B401-$E401)/365.25))</f>
        <v/>
      </c>
      <c r="H401" s="25"/>
      <c r="I401" s="12"/>
      <c r="J401" s="28" t="n">
        <f aca="false">IF(AND($C401&lt;&gt;"",$B401&gt;=Boshqaruv!$C$9,$B401&lt;=Boshqaruv!$C$10),IF(COUNTIFS($C$4:$C400,$C401,$B$4:$B400,"&gt;="&amp;Boshqaruv!$C$9,$B$4:$B400,"&lt;="&amp;Boshqaruv!$C$10)=0,1,0),0)</f>
        <v>0</v>
      </c>
    </row>
    <row r="402" customFormat="false" ht="15" hidden="false" customHeight="false" outlineLevel="0" collapsed="false">
      <c r="A402" s="8" t="n">
        <v>398</v>
      </c>
      <c r="B402" s="13"/>
      <c r="C402" s="25"/>
      <c r="D402" s="26" t="str">
        <f aca="false">IF($C402="","",IFERROR(IF(INDEX(Bolalar!$B$5:$B$1804,MATCH($C402,Bolalar!$I$5:$I$1804,0))="","",INDEX(Bolalar!$B$5:$B$1804,MATCH($C402,Bolalar!$I$5:$I$1804,0))),""))</f>
        <v/>
      </c>
      <c r="E402" s="15" t="str">
        <f aca="false">IF($C402="","",IFERROR(IF(INDEX(Bolalar!$C$5:$C$1804,MATCH($C402,Bolalar!$I$5:$I$1804,0))="","",INDEX(Bolalar!$C$5:$C$1804,MATCH($C402,Bolalar!$I$5:$I$1804,0))),""))</f>
        <v/>
      </c>
      <c r="F402" s="24"/>
      <c r="G402" s="14" t="str">
        <f aca="false">IF(OR($E402="",$B402=""),"",INT(($B402-$E402)/365.25))</f>
        <v/>
      </c>
      <c r="H402" s="25"/>
      <c r="I402" s="12"/>
      <c r="J402" s="28" t="n">
        <f aca="false">IF(AND($C402&lt;&gt;"",$B402&gt;=Boshqaruv!$C$9,$B402&lt;=Boshqaruv!$C$10),IF(COUNTIFS($C$4:$C401,$C402,$B$4:$B401,"&gt;="&amp;Boshqaruv!$C$9,$B$4:$B401,"&lt;="&amp;Boshqaruv!$C$10)=0,1,0),0)</f>
        <v>0</v>
      </c>
    </row>
    <row r="403" customFormat="false" ht="15" hidden="false" customHeight="false" outlineLevel="0" collapsed="false">
      <c r="A403" s="8" t="n">
        <v>399</v>
      </c>
      <c r="B403" s="13"/>
      <c r="C403" s="25"/>
      <c r="D403" s="26" t="str">
        <f aca="false">IF($C403="","",IFERROR(IF(INDEX(Bolalar!$B$5:$B$1804,MATCH($C403,Bolalar!$I$5:$I$1804,0))="","",INDEX(Bolalar!$B$5:$B$1804,MATCH($C403,Bolalar!$I$5:$I$1804,0))),""))</f>
        <v/>
      </c>
      <c r="E403" s="15" t="str">
        <f aca="false">IF($C403="","",IFERROR(IF(INDEX(Bolalar!$C$5:$C$1804,MATCH($C403,Bolalar!$I$5:$I$1804,0))="","",INDEX(Bolalar!$C$5:$C$1804,MATCH($C403,Bolalar!$I$5:$I$1804,0))),""))</f>
        <v/>
      </c>
      <c r="F403" s="24"/>
      <c r="G403" s="14" t="str">
        <f aca="false">IF(OR($E403="",$B403=""),"",INT(($B403-$E403)/365.25))</f>
        <v/>
      </c>
      <c r="H403" s="25"/>
      <c r="I403" s="12"/>
      <c r="J403" s="28" t="n">
        <f aca="false">IF(AND($C403&lt;&gt;"",$B403&gt;=Boshqaruv!$C$9,$B403&lt;=Boshqaruv!$C$10),IF(COUNTIFS($C$4:$C402,$C403,$B$4:$B402,"&gt;="&amp;Boshqaruv!$C$9,$B$4:$B402,"&lt;="&amp;Boshqaruv!$C$10)=0,1,0),0)</f>
        <v>0</v>
      </c>
    </row>
    <row r="404" customFormat="false" ht="15" hidden="false" customHeight="false" outlineLevel="0" collapsed="false">
      <c r="A404" s="8" t="n">
        <v>400</v>
      </c>
      <c r="B404" s="13"/>
      <c r="C404" s="25"/>
      <c r="D404" s="26" t="str">
        <f aca="false">IF($C404="","",IFERROR(IF(INDEX(Bolalar!$B$5:$B$1804,MATCH($C404,Bolalar!$I$5:$I$1804,0))="","",INDEX(Bolalar!$B$5:$B$1804,MATCH($C404,Bolalar!$I$5:$I$1804,0))),""))</f>
        <v/>
      </c>
      <c r="E404" s="15" t="str">
        <f aca="false">IF($C404="","",IFERROR(IF(INDEX(Bolalar!$C$5:$C$1804,MATCH($C404,Bolalar!$I$5:$I$1804,0))="","",INDEX(Bolalar!$C$5:$C$1804,MATCH($C404,Bolalar!$I$5:$I$1804,0))),""))</f>
        <v/>
      </c>
      <c r="F404" s="24"/>
      <c r="G404" s="14" t="str">
        <f aca="false">IF(OR($E404="",$B404=""),"",INT(($B404-$E404)/365.25))</f>
        <v/>
      </c>
      <c r="H404" s="25"/>
      <c r="I404" s="12"/>
      <c r="J404" s="28" t="n">
        <f aca="false">IF(AND($C404&lt;&gt;"",$B404&gt;=Boshqaruv!$C$9,$B404&lt;=Boshqaruv!$C$10),IF(COUNTIFS($C$4:$C403,$C404,$B$4:$B403,"&gt;="&amp;Boshqaruv!$C$9,$B$4:$B403,"&lt;="&amp;Boshqaruv!$C$10)=0,1,0),0)</f>
        <v>0</v>
      </c>
    </row>
    <row r="405" customFormat="false" ht="15" hidden="false" customHeight="false" outlineLevel="0" collapsed="false">
      <c r="A405" s="8" t="n">
        <v>401</v>
      </c>
      <c r="B405" s="13"/>
      <c r="C405" s="25"/>
      <c r="D405" s="26" t="str">
        <f aca="false">IF($C405="","",IFERROR(IF(INDEX(Bolalar!$B$5:$B$1804,MATCH($C405,Bolalar!$I$5:$I$1804,0))="","",INDEX(Bolalar!$B$5:$B$1804,MATCH($C405,Bolalar!$I$5:$I$1804,0))),""))</f>
        <v/>
      </c>
      <c r="E405" s="15" t="str">
        <f aca="false">IF($C405="","",IFERROR(IF(INDEX(Bolalar!$C$5:$C$1804,MATCH($C405,Bolalar!$I$5:$I$1804,0))="","",INDEX(Bolalar!$C$5:$C$1804,MATCH($C405,Bolalar!$I$5:$I$1804,0))),""))</f>
        <v/>
      </c>
      <c r="F405" s="24"/>
      <c r="G405" s="14" t="str">
        <f aca="false">IF(OR($E405="",$B405=""),"",INT(($B405-$E405)/365.25))</f>
        <v/>
      </c>
      <c r="H405" s="25"/>
      <c r="I405" s="12"/>
      <c r="J405" s="28" t="n">
        <f aca="false">IF(AND($C405&lt;&gt;"",$B405&gt;=Boshqaruv!$C$9,$B405&lt;=Boshqaruv!$C$10),IF(COUNTIFS($C$4:$C404,$C405,$B$4:$B404,"&gt;="&amp;Boshqaruv!$C$9,$B$4:$B404,"&lt;="&amp;Boshqaruv!$C$10)=0,1,0),0)</f>
        <v>0</v>
      </c>
    </row>
    <row r="406" customFormat="false" ht="15" hidden="false" customHeight="false" outlineLevel="0" collapsed="false">
      <c r="A406" s="8" t="n">
        <v>402</v>
      </c>
      <c r="B406" s="13"/>
      <c r="C406" s="25"/>
      <c r="D406" s="26" t="str">
        <f aca="false">IF($C406="","",IFERROR(IF(INDEX(Bolalar!$B$5:$B$1804,MATCH($C406,Bolalar!$I$5:$I$1804,0))="","",INDEX(Bolalar!$B$5:$B$1804,MATCH($C406,Bolalar!$I$5:$I$1804,0))),""))</f>
        <v/>
      </c>
      <c r="E406" s="15" t="str">
        <f aca="false">IF($C406="","",IFERROR(IF(INDEX(Bolalar!$C$5:$C$1804,MATCH($C406,Bolalar!$I$5:$I$1804,0))="","",INDEX(Bolalar!$C$5:$C$1804,MATCH($C406,Bolalar!$I$5:$I$1804,0))),""))</f>
        <v/>
      </c>
      <c r="F406" s="24"/>
      <c r="G406" s="14" t="str">
        <f aca="false">IF(OR($E406="",$B406=""),"",INT(($B406-$E406)/365.25))</f>
        <v/>
      </c>
      <c r="H406" s="25"/>
      <c r="I406" s="12"/>
      <c r="J406" s="28" t="n">
        <f aca="false">IF(AND($C406&lt;&gt;"",$B406&gt;=Boshqaruv!$C$9,$B406&lt;=Boshqaruv!$C$10),IF(COUNTIFS($C$4:$C405,$C406,$B$4:$B405,"&gt;="&amp;Boshqaruv!$C$9,$B$4:$B405,"&lt;="&amp;Boshqaruv!$C$10)=0,1,0),0)</f>
        <v>0</v>
      </c>
    </row>
    <row r="407" customFormat="false" ht="15" hidden="false" customHeight="false" outlineLevel="0" collapsed="false">
      <c r="A407" s="8" t="n">
        <v>403</v>
      </c>
      <c r="B407" s="13"/>
      <c r="C407" s="25"/>
      <c r="D407" s="26" t="str">
        <f aca="false">IF($C407="","",IFERROR(IF(INDEX(Bolalar!$B$5:$B$1804,MATCH($C407,Bolalar!$I$5:$I$1804,0))="","",INDEX(Bolalar!$B$5:$B$1804,MATCH($C407,Bolalar!$I$5:$I$1804,0))),""))</f>
        <v/>
      </c>
      <c r="E407" s="15" t="str">
        <f aca="false">IF($C407="","",IFERROR(IF(INDEX(Bolalar!$C$5:$C$1804,MATCH($C407,Bolalar!$I$5:$I$1804,0))="","",INDEX(Bolalar!$C$5:$C$1804,MATCH($C407,Bolalar!$I$5:$I$1804,0))),""))</f>
        <v/>
      </c>
      <c r="F407" s="24"/>
      <c r="G407" s="14" t="str">
        <f aca="false">IF(OR($E407="",$B407=""),"",INT(($B407-$E407)/365.25))</f>
        <v/>
      </c>
      <c r="H407" s="25"/>
      <c r="I407" s="12"/>
      <c r="J407" s="28" t="n">
        <f aca="false">IF(AND($C407&lt;&gt;"",$B407&gt;=Boshqaruv!$C$9,$B407&lt;=Boshqaruv!$C$10),IF(COUNTIFS($C$4:$C406,$C407,$B$4:$B406,"&gt;="&amp;Boshqaruv!$C$9,$B$4:$B406,"&lt;="&amp;Boshqaruv!$C$10)=0,1,0),0)</f>
        <v>0</v>
      </c>
    </row>
    <row r="408" customFormat="false" ht="15" hidden="false" customHeight="false" outlineLevel="0" collapsed="false">
      <c r="A408" s="8" t="n">
        <v>404</v>
      </c>
      <c r="B408" s="13"/>
      <c r="C408" s="25"/>
      <c r="D408" s="26" t="str">
        <f aca="false">IF($C408="","",IFERROR(IF(INDEX(Bolalar!$B$5:$B$1804,MATCH($C408,Bolalar!$I$5:$I$1804,0))="","",INDEX(Bolalar!$B$5:$B$1804,MATCH($C408,Bolalar!$I$5:$I$1804,0))),""))</f>
        <v/>
      </c>
      <c r="E408" s="15" t="str">
        <f aca="false">IF($C408="","",IFERROR(IF(INDEX(Bolalar!$C$5:$C$1804,MATCH($C408,Bolalar!$I$5:$I$1804,0))="","",INDEX(Bolalar!$C$5:$C$1804,MATCH($C408,Bolalar!$I$5:$I$1804,0))),""))</f>
        <v/>
      </c>
      <c r="F408" s="24"/>
      <c r="G408" s="14" t="str">
        <f aca="false">IF(OR($E408="",$B408=""),"",INT(($B408-$E408)/365.25))</f>
        <v/>
      </c>
      <c r="H408" s="25"/>
      <c r="I408" s="12"/>
      <c r="J408" s="28" t="n">
        <f aca="false">IF(AND($C408&lt;&gt;"",$B408&gt;=Boshqaruv!$C$9,$B408&lt;=Boshqaruv!$C$10),IF(COUNTIFS($C$4:$C407,$C408,$B$4:$B407,"&gt;="&amp;Boshqaruv!$C$9,$B$4:$B407,"&lt;="&amp;Boshqaruv!$C$10)=0,1,0),0)</f>
        <v>0</v>
      </c>
    </row>
    <row r="409" customFormat="false" ht="15" hidden="false" customHeight="false" outlineLevel="0" collapsed="false">
      <c r="A409" s="8" t="n">
        <v>405</v>
      </c>
      <c r="B409" s="13"/>
      <c r="C409" s="25"/>
      <c r="D409" s="26" t="str">
        <f aca="false">IF($C409="","",IFERROR(IF(INDEX(Bolalar!$B$5:$B$1804,MATCH($C409,Bolalar!$I$5:$I$1804,0))="","",INDEX(Bolalar!$B$5:$B$1804,MATCH($C409,Bolalar!$I$5:$I$1804,0))),""))</f>
        <v/>
      </c>
      <c r="E409" s="15" t="str">
        <f aca="false">IF($C409="","",IFERROR(IF(INDEX(Bolalar!$C$5:$C$1804,MATCH($C409,Bolalar!$I$5:$I$1804,0))="","",INDEX(Bolalar!$C$5:$C$1804,MATCH($C409,Bolalar!$I$5:$I$1804,0))),""))</f>
        <v/>
      </c>
      <c r="F409" s="24"/>
      <c r="G409" s="14" t="str">
        <f aca="false">IF(OR($E409="",$B409=""),"",INT(($B409-$E409)/365.25))</f>
        <v/>
      </c>
      <c r="H409" s="25"/>
      <c r="I409" s="12"/>
      <c r="J409" s="28" t="n">
        <f aca="false">IF(AND($C409&lt;&gt;"",$B409&gt;=Boshqaruv!$C$9,$B409&lt;=Boshqaruv!$C$10),IF(COUNTIFS($C$4:$C408,$C409,$B$4:$B408,"&gt;="&amp;Boshqaruv!$C$9,$B$4:$B408,"&lt;="&amp;Boshqaruv!$C$10)=0,1,0),0)</f>
        <v>0</v>
      </c>
    </row>
    <row r="410" customFormat="false" ht="15" hidden="false" customHeight="false" outlineLevel="0" collapsed="false">
      <c r="A410" s="8" t="n">
        <v>406</v>
      </c>
      <c r="B410" s="13"/>
      <c r="C410" s="25"/>
      <c r="D410" s="26" t="str">
        <f aca="false">IF($C410="","",IFERROR(IF(INDEX(Bolalar!$B$5:$B$1804,MATCH($C410,Bolalar!$I$5:$I$1804,0))="","",INDEX(Bolalar!$B$5:$B$1804,MATCH($C410,Bolalar!$I$5:$I$1804,0))),""))</f>
        <v/>
      </c>
      <c r="E410" s="15" t="str">
        <f aca="false">IF($C410="","",IFERROR(IF(INDEX(Bolalar!$C$5:$C$1804,MATCH($C410,Bolalar!$I$5:$I$1804,0))="","",INDEX(Bolalar!$C$5:$C$1804,MATCH($C410,Bolalar!$I$5:$I$1804,0))),""))</f>
        <v/>
      </c>
      <c r="F410" s="24"/>
      <c r="G410" s="14" t="str">
        <f aca="false">IF(OR($E410="",$B410=""),"",INT(($B410-$E410)/365.25))</f>
        <v/>
      </c>
      <c r="H410" s="25"/>
      <c r="I410" s="12"/>
      <c r="J410" s="28" t="n">
        <f aca="false">IF(AND($C410&lt;&gt;"",$B410&gt;=Boshqaruv!$C$9,$B410&lt;=Boshqaruv!$C$10),IF(COUNTIFS($C$4:$C409,$C410,$B$4:$B409,"&gt;="&amp;Boshqaruv!$C$9,$B$4:$B409,"&lt;="&amp;Boshqaruv!$C$10)=0,1,0),0)</f>
        <v>0</v>
      </c>
    </row>
    <row r="411" customFormat="false" ht="15" hidden="false" customHeight="false" outlineLevel="0" collapsed="false">
      <c r="A411" s="8" t="n">
        <v>407</v>
      </c>
      <c r="B411" s="13"/>
      <c r="C411" s="25"/>
      <c r="D411" s="26" t="str">
        <f aca="false">IF($C411="","",IFERROR(IF(INDEX(Bolalar!$B$5:$B$1804,MATCH($C411,Bolalar!$I$5:$I$1804,0))="","",INDEX(Bolalar!$B$5:$B$1804,MATCH($C411,Bolalar!$I$5:$I$1804,0))),""))</f>
        <v/>
      </c>
      <c r="E411" s="15" t="str">
        <f aca="false">IF($C411="","",IFERROR(IF(INDEX(Bolalar!$C$5:$C$1804,MATCH($C411,Bolalar!$I$5:$I$1804,0))="","",INDEX(Bolalar!$C$5:$C$1804,MATCH($C411,Bolalar!$I$5:$I$1804,0))),""))</f>
        <v/>
      </c>
      <c r="F411" s="24"/>
      <c r="G411" s="14" t="str">
        <f aca="false">IF(OR($E411="",$B411=""),"",INT(($B411-$E411)/365.25))</f>
        <v/>
      </c>
      <c r="H411" s="25"/>
      <c r="I411" s="12"/>
      <c r="J411" s="28" t="n">
        <f aca="false">IF(AND($C411&lt;&gt;"",$B411&gt;=Boshqaruv!$C$9,$B411&lt;=Boshqaruv!$C$10),IF(COUNTIFS($C$4:$C410,$C411,$B$4:$B410,"&gt;="&amp;Boshqaruv!$C$9,$B$4:$B410,"&lt;="&amp;Boshqaruv!$C$10)=0,1,0),0)</f>
        <v>0</v>
      </c>
    </row>
    <row r="412" customFormat="false" ht="15" hidden="false" customHeight="false" outlineLevel="0" collapsed="false">
      <c r="A412" s="8" t="n">
        <v>408</v>
      </c>
      <c r="B412" s="13"/>
      <c r="C412" s="25"/>
      <c r="D412" s="26" t="str">
        <f aca="false">IF($C412="","",IFERROR(IF(INDEX(Bolalar!$B$5:$B$1804,MATCH($C412,Bolalar!$I$5:$I$1804,0))="","",INDEX(Bolalar!$B$5:$B$1804,MATCH($C412,Bolalar!$I$5:$I$1804,0))),""))</f>
        <v/>
      </c>
      <c r="E412" s="15" t="str">
        <f aca="false">IF($C412="","",IFERROR(IF(INDEX(Bolalar!$C$5:$C$1804,MATCH($C412,Bolalar!$I$5:$I$1804,0))="","",INDEX(Bolalar!$C$5:$C$1804,MATCH($C412,Bolalar!$I$5:$I$1804,0))),""))</f>
        <v/>
      </c>
      <c r="F412" s="24"/>
      <c r="G412" s="14" t="str">
        <f aca="false">IF(OR($E412="",$B412=""),"",INT(($B412-$E412)/365.25))</f>
        <v/>
      </c>
      <c r="H412" s="25"/>
      <c r="I412" s="12"/>
      <c r="J412" s="28" t="n">
        <f aca="false">IF(AND($C412&lt;&gt;"",$B412&gt;=Boshqaruv!$C$9,$B412&lt;=Boshqaruv!$C$10),IF(COUNTIFS($C$4:$C411,$C412,$B$4:$B411,"&gt;="&amp;Boshqaruv!$C$9,$B$4:$B411,"&lt;="&amp;Boshqaruv!$C$10)=0,1,0),0)</f>
        <v>0</v>
      </c>
    </row>
    <row r="413" customFormat="false" ht="15" hidden="false" customHeight="false" outlineLevel="0" collapsed="false">
      <c r="A413" s="8" t="n">
        <v>409</v>
      </c>
      <c r="B413" s="13"/>
      <c r="C413" s="25"/>
      <c r="D413" s="26" t="str">
        <f aca="false">IF($C413="","",IFERROR(IF(INDEX(Bolalar!$B$5:$B$1804,MATCH($C413,Bolalar!$I$5:$I$1804,0))="","",INDEX(Bolalar!$B$5:$B$1804,MATCH($C413,Bolalar!$I$5:$I$1804,0))),""))</f>
        <v/>
      </c>
      <c r="E413" s="15" t="str">
        <f aca="false">IF($C413="","",IFERROR(IF(INDEX(Bolalar!$C$5:$C$1804,MATCH($C413,Bolalar!$I$5:$I$1804,0))="","",INDEX(Bolalar!$C$5:$C$1804,MATCH($C413,Bolalar!$I$5:$I$1804,0))),""))</f>
        <v/>
      </c>
      <c r="F413" s="24"/>
      <c r="G413" s="14" t="str">
        <f aca="false">IF(OR($E413="",$B413=""),"",INT(($B413-$E413)/365.25))</f>
        <v/>
      </c>
      <c r="H413" s="25"/>
      <c r="I413" s="12"/>
      <c r="J413" s="28" t="n">
        <f aca="false">IF(AND($C413&lt;&gt;"",$B413&gt;=Boshqaruv!$C$9,$B413&lt;=Boshqaruv!$C$10),IF(COUNTIFS($C$4:$C412,$C413,$B$4:$B412,"&gt;="&amp;Boshqaruv!$C$9,$B$4:$B412,"&lt;="&amp;Boshqaruv!$C$10)=0,1,0),0)</f>
        <v>0</v>
      </c>
    </row>
    <row r="414" customFormat="false" ht="15" hidden="false" customHeight="false" outlineLevel="0" collapsed="false">
      <c r="A414" s="8" t="n">
        <v>410</v>
      </c>
      <c r="B414" s="13"/>
      <c r="C414" s="25"/>
      <c r="D414" s="26" t="str">
        <f aca="false">IF($C414="","",IFERROR(IF(INDEX(Bolalar!$B$5:$B$1804,MATCH($C414,Bolalar!$I$5:$I$1804,0))="","",INDEX(Bolalar!$B$5:$B$1804,MATCH($C414,Bolalar!$I$5:$I$1804,0))),""))</f>
        <v/>
      </c>
      <c r="E414" s="15" t="str">
        <f aca="false">IF($C414="","",IFERROR(IF(INDEX(Bolalar!$C$5:$C$1804,MATCH($C414,Bolalar!$I$5:$I$1804,0))="","",INDEX(Bolalar!$C$5:$C$1804,MATCH($C414,Bolalar!$I$5:$I$1804,0))),""))</f>
        <v/>
      </c>
      <c r="F414" s="24"/>
      <c r="G414" s="14" t="str">
        <f aca="false">IF(OR($E414="",$B414=""),"",INT(($B414-$E414)/365.25))</f>
        <v/>
      </c>
      <c r="H414" s="25"/>
      <c r="I414" s="12"/>
      <c r="J414" s="28" t="n">
        <f aca="false">IF(AND($C414&lt;&gt;"",$B414&gt;=Boshqaruv!$C$9,$B414&lt;=Boshqaruv!$C$10),IF(COUNTIFS($C$4:$C413,$C414,$B$4:$B413,"&gt;="&amp;Boshqaruv!$C$9,$B$4:$B413,"&lt;="&amp;Boshqaruv!$C$10)=0,1,0),0)</f>
        <v>0</v>
      </c>
    </row>
    <row r="415" customFormat="false" ht="15" hidden="false" customHeight="false" outlineLevel="0" collapsed="false">
      <c r="A415" s="8" t="n">
        <v>411</v>
      </c>
      <c r="B415" s="13"/>
      <c r="C415" s="25"/>
      <c r="D415" s="26" t="str">
        <f aca="false">IF($C415="","",IFERROR(IF(INDEX(Bolalar!$B$5:$B$1804,MATCH($C415,Bolalar!$I$5:$I$1804,0))="","",INDEX(Bolalar!$B$5:$B$1804,MATCH($C415,Bolalar!$I$5:$I$1804,0))),""))</f>
        <v/>
      </c>
      <c r="E415" s="15" t="str">
        <f aca="false">IF($C415="","",IFERROR(IF(INDEX(Bolalar!$C$5:$C$1804,MATCH($C415,Bolalar!$I$5:$I$1804,0))="","",INDEX(Bolalar!$C$5:$C$1804,MATCH($C415,Bolalar!$I$5:$I$1804,0))),""))</f>
        <v/>
      </c>
      <c r="F415" s="24"/>
      <c r="G415" s="14" t="str">
        <f aca="false">IF(OR($E415="",$B415=""),"",INT(($B415-$E415)/365.25))</f>
        <v/>
      </c>
      <c r="H415" s="25"/>
      <c r="I415" s="12"/>
      <c r="J415" s="28" t="n">
        <f aca="false">IF(AND($C415&lt;&gt;"",$B415&gt;=Boshqaruv!$C$9,$B415&lt;=Boshqaruv!$C$10),IF(COUNTIFS($C$4:$C414,$C415,$B$4:$B414,"&gt;="&amp;Boshqaruv!$C$9,$B$4:$B414,"&lt;="&amp;Boshqaruv!$C$10)=0,1,0),0)</f>
        <v>0</v>
      </c>
    </row>
    <row r="416" customFormat="false" ht="15" hidden="false" customHeight="false" outlineLevel="0" collapsed="false">
      <c r="A416" s="8" t="n">
        <v>412</v>
      </c>
      <c r="B416" s="13"/>
      <c r="C416" s="25"/>
      <c r="D416" s="26" t="str">
        <f aca="false">IF($C416="","",IFERROR(IF(INDEX(Bolalar!$B$5:$B$1804,MATCH($C416,Bolalar!$I$5:$I$1804,0))="","",INDEX(Bolalar!$B$5:$B$1804,MATCH($C416,Bolalar!$I$5:$I$1804,0))),""))</f>
        <v/>
      </c>
      <c r="E416" s="15" t="str">
        <f aca="false">IF($C416="","",IFERROR(IF(INDEX(Bolalar!$C$5:$C$1804,MATCH($C416,Bolalar!$I$5:$I$1804,0))="","",INDEX(Bolalar!$C$5:$C$1804,MATCH($C416,Bolalar!$I$5:$I$1804,0))),""))</f>
        <v/>
      </c>
      <c r="F416" s="24"/>
      <c r="G416" s="14" t="str">
        <f aca="false">IF(OR($E416="",$B416=""),"",INT(($B416-$E416)/365.25))</f>
        <v/>
      </c>
      <c r="H416" s="25"/>
      <c r="I416" s="12"/>
      <c r="J416" s="28" t="n">
        <f aca="false">IF(AND($C416&lt;&gt;"",$B416&gt;=Boshqaruv!$C$9,$B416&lt;=Boshqaruv!$C$10),IF(COUNTIFS($C$4:$C415,$C416,$B$4:$B415,"&gt;="&amp;Boshqaruv!$C$9,$B$4:$B415,"&lt;="&amp;Boshqaruv!$C$10)=0,1,0),0)</f>
        <v>0</v>
      </c>
    </row>
    <row r="417" customFormat="false" ht="15" hidden="false" customHeight="false" outlineLevel="0" collapsed="false">
      <c r="A417" s="8" t="n">
        <v>413</v>
      </c>
      <c r="B417" s="13"/>
      <c r="C417" s="25"/>
      <c r="D417" s="26" t="str">
        <f aca="false">IF($C417="","",IFERROR(IF(INDEX(Bolalar!$B$5:$B$1804,MATCH($C417,Bolalar!$I$5:$I$1804,0))="","",INDEX(Bolalar!$B$5:$B$1804,MATCH($C417,Bolalar!$I$5:$I$1804,0))),""))</f>
        <v/>
      </c>
      <c r="E417" s="15" t="str">
        <f aca="false">IF($C417="","",IFERROR(IF(INDEX(Bolalar!$C$5:$C$1804,MATCH($C417,Bolalar!$I$5:$I$1804,0))="","",INDEX(Bolalar!$C$5:$C$1804,MATCH($C417,Bolalar!$I$5:$I$1804,0))),""))</f>
        <v/>
      </c>
      <c r="F417" s="24"/>
      <c r="G417" s="14" t="str">
        <f aca="false">IF(OR($E417="",$B417=""),"",INT(($B417-$E417)/365.25))</f>
        <v/>
      </c>
      <c r="H417" s="25"/>
      <c r="I417" s="12"/>
      <c r="J417" s="28" t="n">
        <f aca="false">IF(AND($C417&lt;&gt;"",$B417&gt;=Boshqaruv!$C$9,$B417&lt;=Boshqaruv!$C$10),IF(COUNTIFS($C$4:$C416,$C417,$B$4:$B416,"&gt;="&amp;Boshqaruv!$C$9,$B$4:$B416,"&lt;="&amp;Boshqaruv!$C$10)=0,1,0),0)</f>
        <v>0</v>
      </c>
    </row>
    <row r="418" customFormat="false" ht="15" hidden="false" customHeight="false" outlineLevel="0" collapsed="false">
      <c r="A418" s="8" t="n">
        <v>414</v>
      </c>
      <c r="B418" s="13"/>
      <c r="C418" s="25"/>
      <c r="D418" s="26" t="str">
        <f aca="false">IF($C418="","",IFERROR(IF(INDEX(Bolalar!$B$5:$B$1804,MATCH($C418,Bolalar!$I$5:$I$1804,0))="","",INDEX(Bolalar!$B$5:$B$1804,MATCH($C418,Bolalar!$I$5:$I$1804,0))),""))</f>
        <v/>
      </c>
      <c r="E418" s="15" t="str">
        <f aca="false">IF($C418="","",IFERROR(IF(INDEX(Bolalar!$C$5:$C$1804,MATCH($C418,Bolalar!$I$5:$I$1804,0))="","",INDEX(Bolalar!$C$5:$C$1804,MATCH($C418,Bolalar!$I$5:$I$1804,0))),""))</f>
        <v/>
      </c>
      <c r="F418" s="24"/>
      <c r="G418" s="14" t="str">
        <f aca="false">IF(OR($E418="",$B418=""),"",INT(($B418-$E418)/365.25))</f>
        <v/>
      </c>
      <c r="H418" s="25"/>
      <c r="I418" s="12"/>
      <c r="J418" s="28" t="n">
        <f aca="false">IF(AND($C418&lt;&gt;"",$B418&gt;=Boshqaruv!$C$9,$B418&lt;=Boshqaruv!$C$10),IF(COUNTIFS($C$4:$C417,$C418,$B$4:$B417,"&gt;="&amp;Boshqaruv!$C$9,$B$4:$B417,"&lt;="&amp;Boshqaruv!$C$10)=0,1,0),0)</f>
        <v>0</v>
      </c>
    </row>
    <row r="419" customFormat="false" ht="15" hidden="false" customHeight="false" outlineLevel="0" collapsed="false">
      <c r="A419" s="8" t="n">
        <v>415</v>
      </c>
      <c r="B419" s="13"/>
      <c r="C419" s="25"/>
      <c r="D419" s="26" t="str">
        <f aca="false">IF($C419="","",IFERROR(IF(INDEX(Bolalar!$B$5:$B$1804,MATCH($C419,Bolalar!$I$5:$I$1804,0))="","",INDEX(Bolalar!$B$5:$B$1804,MATCH($C419,Bolalar!$I$5:$I$1804,0))),""))</f>
        <v/>
      </c>
      <c r="E419" s="15" t="str">
        <f aca="false">IF($C419="","",IFERROR(IF(INDEX(Bolalar!$C$5:$C$1804,MATCH($C419,Bolalar!$I$5:$I$1804,0))="","",INDEX(Bolalar!$C$5:$C$1804,MATCH($C419,Bolalar!$I$5:$I$1804,0))),""))</f>
        <v/>
      </c>
      <c r="F419" s="24"/>
      <c r="G419" s="14" t="str">
        <f aca="false">IF(OR($E419="",$B419=""),"",INT(($B419-$E419)/365.25))</f>
        <v/>
      </c>
      <c r="H419" s="25"/>
      <c r="I419" s="12"/>
      <c r="J419" s="28" t="n">
        <f aca="false">IF(AND($C419&lt;&gt;"",$B419&gt;=Boshqaruv!$C$9,$B419&lt;=Boshqaruv!$C$10),IF(COUNTIFS($C$4:$C418,$C419,$B$4:$B418,"&gt;="&amp;Boshqaruv!$C$9,$B$4:$B418,"&lt;="&amp;Boshqaruv!$C$10)=0,1,0),0)</f>
        <v>0</v>
      </c>
    </row>
    <row r="420" customFormat="false" ht="15" hidden="false" customHeight="false" outlineLevel="0" collapsed="false">
      <c r="A420" s="8" t="n">
        <v>416</v>
      </c>
      <c r="B420" s="13"/>
      <c r="C420" s="25"/>
      <c r="D420" s="26" t="str">
        <f aca="false">IF($C420="","",IFERROR(IF(INDEX(Bolalar!$B$5:$B$1804,MATCH($C420,Bolalar!$I$5:$I$1804,0))="","",INDEX(Bolalar!$B$5:$B$1804,MATCH($C420,Bolalar!$I$5:$I$1804,0))),""))</f>
        <v/>
      </c>
      <c r="E420" s="15" t="str">
        <f aca="false">IF($C420="","",IFERROR(IF(INDEX(Bolalar!$C$5:$C$1804,MATCH($C420,Bolalar!$I$5:$I$1804,0))="","",INDEX(Bolalar!$C$5:$C$1804,MATCH($C420,Bolalar!$I$5:$I$1804,0))),""))</f>
        <v/>
      </c>
      <c r="F420" s="24"/>
      <c r="G420" s="14" t="str">
        <f aca="false">IF(OR($E420="",$B420=""),"",INT(($B420-$E420)/365.25))</f>
        <v/>
      </c>
      <c r="H420" s="25"/>
      <c r="I420" s="12"/>
      <c r="J420" s="28" t="n">
        <f aca="false">IF(AND($C420&lt;&gt;"",$B420&gt;=Boshqaruv!$C$9,$B420&lt;=Boshqaruv!$C$10),IF(COUNTIFS($C$4:$C419,$C420,$B$4:$B419,"&gt;="&amp;Boshqaruv!$C$9,$B$4:$B419,"&lt;="&amp;Boshqaruv!$C$10)=0,1,0),0)</f>
        <v>0</v>
      </c>
    </row>
    <row r="421" customFormat="false" ht="15" hidden="false" customHeight="false" outlineLevel="0" collapsed="false">
      <c r="A421" s="8" t="n">
        <v>417</v>
      </c>
      <c r="B421" s="13"/>
      <c r="C421" s="25"/>
      <c r="D421" s="26" t="str">
        <f aca="false">IF($C421="","",IFERROR(IF(INDEX(Bolalar!$B$5:$B$1804,MATCH($C421,Bolalar!$I$5:$I$1804,0))="","",INDEX(Bolalar!$B$5:$B$1804,MATCH($C421,Bolalar!$I$5:$I$1804,0))),""))</f>
        <v/>
      </c>
      <c r="E421" s="15" t="str">
        <f aca="false">IF($C421="","",IFERROR(IF(INDEX(Bolalar!$C$5:$C$1804,MATCH($C421,Bolalar!$I$5:$I$1804,0))="","",INDEX(Bolalar!$C$5:$C$1804,MATCH($C421,Bolalar!$I$5:$I$1804,0))),""))</f>
        <v/>
      </c>
      <c r="F421" s="24"/>
      <c r="G421" s="14" t="str">
        <f aca="false">IF(OR($E421="",$B421=""),"",INT(($B421-$E421)/365.25))</f>
        <v/>
      </c>
      <c r="H421" s="25"/>
      <c r="I421" s="12"/>
      <c r="J421" s="28" t="n">
        <f aca="false">IF(AND($C421&lt;&gt;"",$B421&gt;=Boshqaruv!$C$9,$B421&lt;=Boshqaruv!$C$10),IF(COUNTIFS($C$4:$C420,$C421,$B$4:$B420,"&gt;="&amp;Boshqaruv!$C$9,$B$4:$B420,"&lt;="&amp;Boshqaruv!$C$10)=0,1,0),0)</f>
        <v>0</v>
      </c>
    </row>
    <row r="422" customFormat="false" ht="15" hidden="false" customHeight="false" outlineLevel="0" collapsed="false">
      <c r="A422" s="8" t="n">
        <v>418</v>
      </c>
      <c r="B422" s="13"/>
      <c r="C422" s="25"/>
      <c r="D422" s="26" t="str">
        <f aca="false">IF($C422="","",IFERROR(IF(INDEX(Bolalar!$B$5:$B$1804,MATCH($C422,Bolalar!$I$5:$I$1804,0))="","",INDEX(Bolalar!$B$5:$B$1804,MATCH($C422,Bolalar!$I$5:$I$1804,0))),""))</f>
        <v/>
      </c>
      <c r="E422" s="15" t="str">
        <f aca="false">IF($C422="","",IFERROR(IF(INDEX(Bolalar!$C$5:$C$1804,MATCH($C422,Bolalar!$I$5:$I$1804,0))="","",INDEX(Bolalar!$C$5:$C$1804,MATCH($C422,Bolalar!$I$5:$I$1804,0))),""))</f>
        <v/>
      </c>
      <c r="F422" s="24"/>
      <c r="G422" s="14" t="str">
        <f aca="false">IF(OR($E422="",$B422=""),"",INT(($B422-$E422)/365.25))</f>
        <v/>
      </c>
      <c r="H422" s="25"/>
      <c r="I422" s="12"/>
      <c r="J422" s="28" t="n">
        <f aca="false">IF(AND($C422&lt;&gt;"",$B422&gt;=Boshqaruv!$C$9,$B422&lt;=Boshqaruv!$C$10),IF(COUNTIFS($C$4:$C421,$C422,$B$4:$B421,"&gt;="&amp;Boshqaruv!$C$9,$B$4:$B421,"&lt;="&amp;Boshqaruv!$C$10)=0,1,0),0)</f>
        <v>0</v>
      </c>
    </row>
    <row r="423" customFormat="false" ht="15" hidden="false" customHeight="false" outlineLevel="0" collapsed="false">
      <c r="A423" s="8" t="n">
        <v>419</v>
      </c>
      <c r="B423" s="13"/>
      <c r="C423" s="25"/>
      <c r="D423" s="26" t="str">
        <f aca="false">IF($C423="","",IFERROR(IF(INDEX(Bolalar!$B$5:$B$1804,MATCH($C423,Bolalar!$I$5:$I$1804,0))="","",INDEX(Bolalar!$B$5:$B$1804,MATCH($C423,Bolalar!$I$5:$I$1804,0))),""))</f>
        <v/>
      </c>
      <c r="E423" s="15" t="str">
        <f aca="false">IF($C423="","",IFERROR(IF(INDEX(Bolalar!$C$5:$C$1804,MATCH($C423,Bolalar!$I$5:$I$1804,0))="","",INDEX(Bolalar!$C$5:$C$1804,MATCH($C423,Bolalar!$I$5:$I$1804,0))),""))</f>
        <v/>
      </c>
      <c r="F423" s="24"/>
      <c r="G423" s="14" t="str">
        <f aca="false">IF(OR($E423="",$B423=""),"",INT(($B423-$E423)/365.25))</f>
        <v/>
      </c>
      <c r="H423" s="25"/>
      <c r="I423" s="12"/>
      <c r="J423" s="28" t="n">
        <f aca="false">IF(AND($C423&lt;&gt;"",$B423&gt;=Boshqaruv!$C$9,$B423&lt;=Boshqaruv!$C$10),IF(COUNTIFS($C$4:$C422,$C423,$B$4:$B422,"&gt;="&amp;Boshqaruv!$C$9,$B$4:$B422,"&lt;="&amp;Boshqaruv!$C$10)=0,1,0),0)</f>
        <v>0</v>
      </c>
    </row>
    <row r="424" customFormat="false" ht="15" hidden="false" customHeight="false" outlineLevel="0" collapsed="false">
      <c r="A424" s="8" t="n">
        <v>420</v>
      </c>
      <c r="B424" s="13"/>
      <c r="C424" s="25"/>
      <c r="D424" s="26" t="str">
        <f aca="false">IF($C424="","",IFERROR(IF(INDEX(Bolalar!$B$5:$B$1804,MATCH($C424,Bolalar!$I$5:$I$1804,0))="","",INDEX(Bolalar!$B$5:$B$1804,MATCH($C424,Bolalar!$I$5:$I$1804,0))),""))</f>
        <v/>
      </c>
      <c r="E424" s="15" t="str">
        <f aca="false">IF($C424="","",IFERROR(IF(INDEX(Bolalar!$C$5:$C$1804,MATCH($C424,Bolalar!$I$5:$I$1804,0))="","",INDEX(Bolalar!$C$5:$C$1804,MATCH($C424,Bolalar!$I$5:$I$1804,0))),""))</f>
        <v/>
      </c>
      <c r="F424" s="24"/>
      <c r="G424" s="14" t="str">
        <f aca="false">IF(OR($E424="",$B424=""),"",INT(($B424-$E424)/365.25))</f>
        <v/>
      </c>
      <c r="H424" s="25"/>
      <c r="I424" s="12"/>
      <c r="J424" s="28" t="n">
        <f aca="false">IF(AND($C424&lt;&gt;"",$B424&gt;=Boshqaruv!$C$9,$B424&lt;=Boshqaruv!$C$10),IF(COUNTIFS($C$4:$C423,$C424,$B$4:$B423,"&gt;="&amp;Boshqaruv!$C$9,$B$4:$B423,"&lt;="&amp;Boshqaruv!$C$10)=0,1,0),0)</f>
        <v>0</v>
      </c>
    </row>
    <row r="425" customFormat="false" ht="15" hidden="false" customHeight="false" outlineLevel="0" collapsed="false">
      <c r="A425" s="8" t="n">
        <v>421</v>
      </c>
      <c r="B425" s="13"/>
      <c r="C425" s="25"/>
      <c r="D425" s="26" t="str">
        <f aca="false">IF($C425="","",IFERROR(IF(INDEX(Bolalar!$B$5:$B$1804,MATCH($C425,Bolalar!$I$5:$I$1804,0))="","",INDEX(Bolalar!$B$5:$B$1804,MATCH($C425,Bolalar!$I$5:$I$1804,0))),""))</f>
        <v/>
      </c>
      <c r="E425" s="15" t="str">
        <f aca="false">IF($C425="","",IFERROR(IF(INDEX(Bolalar!$C$5:$C$1804,MATCH($C425,Bolalar!$I$5:$I$1804,0))="","",INDEX(Bolalar!$C$5:$C$1804,MATCH($C425,Bolalar!$I$5:$I$1804,0))),""))</f>
        <v/>
      </c>
      <c r="F425" s="24"/>
      <c r="G425" s="14" t="str">
        <f aca="false">IF(OR($E425="",$B425=""),"",INT(($B425-$E425)/365.25))</f>
        <v/>
      </c>
      <c r="H425" s="25"/>
      <c r="I425" s="12"/>
      <c r="J425" s="28" t="n">
        <f aca="false">IF(AND($C425&lt;&gt;"",$B425&gt;=Boshqaruv!$C$9,$B425&lt;=Boshqaruv!$C$10),IF(COUNTIFS($C$4:$C424,$C425,$B$4:$B424,"&gt;="&amp;Boshqaruv!$C$9,$B$4:$B424,"&lt;="&amp;Boshqaruv!$C$10)=0,1,0),0)</f>
        <v>0</v>
      </c>
    </row>
    <row r="426" customFormat="false" ht="15" hidden="false" customHeight="false" outlineLevel="0" collapsed="false">
      <c r="A426" s="8" t="n">
        <v>422</v>
      </c>
      <c r="B426" s="13"/>
      <c r="C426" s="25"/>
      <c r="D426" s="26" t="str">
        <f aca="false">IF($C426="","",IFERROR(IF(INDEX(Bolalar!$B$5:$B$1804,MATCH($C426,Bolalar!$I$5:$I$1804,0))="","",INDEX(Bolalar!$B$5:$B$1804,MATCH($C426,Bolalar!$I$5:$I$1804,0))),""))</f>
        <v/>
      </c>
      <c r="E426" s="15" t="str">
        <f aca="false">IF($C426="","",IFERROR(IF(INDEX(Bolalar!$C$5:$C$1804,MATCH($C426,Bolalar!$I$5:$I$1804,0))="","",INDEX(Bolalar!$C$5:$C$1804,MATCH($C426,Bolalar!$I$5:$I$1804,0))),""))</f>
        <v/>
      </c>
      <c r="F426" s="24"/>
      <c r="G426" s="14" t="str">
        <f aca="false">IF(OR($E426="",$B426=""),"",INT(($B426-$E426)/365.25))</f>
        <v/>
      </c>
      <c r="H426" s="25"/>
      <c r="I426" s="12"/>
      <c r="J426" s="28" t="n">
        <f aca="false">IF(AND($C426&lt;&gt;"",$B426&gt;=Boshqaruv!$C$9,$B426&lt;=Boshqaruv!$C$10),IF(COUNTIFS($C$4:$C425,$C426,$B$4:$B425,"&gt;="&amp;Boshqaruv!$C$9,$B$4:$B425,"&lt;="&amp;Boshqaruv!$C$10)=0,1,0),0)</f>
        <v>0</v>
      </c>
    </row>
    <row r="427" customFormat="false" ht="15" hidden="false" customHeight="false" outlineLevel="0" collapsed="false">
      <c r="A427" s="8" t="n">
        <v>423</v>
      </c>
      <c r="B427" s="13"/>
      <c r="C427" s="25"/>
      <c r="D427" s="26" t="str">
        <f aca="false">IF($C427="","",IFERROR(IF(INDEX(Bolalar!$B$5:$B$1804,MATCH($C427,Bolalar!$I$5:$I$1804,0))="","",INDEX(Bolalar!$B$5:$B$1804,MATCH($C427,Bolalar!$I$5:$I$1804,0))),""))</f>
        <v/>
      </c>
      <c r="E427" s="15" t="str">
        <f aca="false">IF($C427="","",IFERROR(IF(INDEX(Bolalar!$C$5:$C$1804,MATCH($C427,Bolalar!$I$5:$I$1804,0))="","",INDEX(Bolalar!$C$5:$C$1804,MATCH($C427,Bolalar!$I$5:$I$1804,0))),""))</f>
        <v/>
      </c>
      <c r="F427" s="24"/>
      <c r="G427" s="14" t="str">
        <f aca="false">IF(OR($E427="",$B427=""),"",INT(($B427-$E427)/365.25))</f>
        <v/>
      </c>
      <c r="H427" s="25"/>
      <c r="I427" s="12"/>
      <c r="J427" s="28" t="n">
        <f aca="false">IF(AND($C427&lt;&gt;"",$B427&gt;=Boshqaruv!$C$9,$B427&lt;=Boshqaruv!$C$10),IF(COUNTIFS($C$4:$C426,$C427,$B$4:$B426,"&gt;="&amp;Boshqaruv!$C$9,$B$4:$B426,"&lt;="&amp;Boshqaruv!$C$10)=0,1,0),0)</f>
        <v>0</v>
      </c>
    </row>
    <row r="428" customFormat="false" ht="15" hidden="false" customHeight="false" outlineLevel="0" collapsed="false">
      <c r="A428" s="8" t="n">
        <v>424</v>
      </c>
      <c r="B428" s="13"/>
      <c r="C428" s="25"/>
      <c r="D428" s="26" t="str">
        <f aca="false">IF($C428="","",IFERROR(IF(INDEX(Bolalar!$B$5:$B$1804,MATCH($C428,Bolalar!$I$5:$I$1804,0))="","",INDEX(Bolalar!$B$5:$B$1804,MATCH($C428,Bolalar!$I$5:$I$1804,0))),""))</f>
        <v/>
      </c>
      <c r="E428" s="15" t="str">
        <f aca="false">IF($C428="","",IFERROR(IF(INDEX(Bolalar!$C$5:$C$1804,MATCH($C428,Bolalar!$I$5:$I$1804,0))="","",INDEX(Bolalar!$C$5:$C$1804,MATCH($C428,Bolalar!$I$5:$I$1804,0))),""))</f>
        <v/>
      </c>
      <c r="F428" s="24"/>
      <c r="G428" s="14" t="str">
        <f aca="false">IF(OR($E428="",$B428=""),"",INT(($B428-$E428)/365.25))</f>
        <v/>
      </c>
      <c r="H428" s="25"/>
      <c r="I428" s="12"/>
      <c r="J428" s="28" t="n">
        <f aca="false">IF(AND($C428&lt;&gt;"",$B428&gt;=Boshqaruv!$C$9,$B428&lt;=Boshqaruv!$C$10),IF(COUNTIFS($C$4:$C427,$C428,$B$4:$B427,"&gt;="&amp;Boshqaruv!$C$9,$B$4:$B427,"&lt;="&amp;Boshqaruv!$C$10)=0,1,0),0)</f>
        <v>0</v>
      </c>
    </row>
    <row r="429" customFormat="false" ht="15" hidden="false" customHeight="false" outlineLevel="0" collapsed="false">
      <c r="A429" s="8" t="n">
        <v>425</v>
      </c>
      <c r="B429" s="13"/>
      <c r="C429" s="25"/>
      <c r="D429" s="26" t="str">
        <f aca="false">IF($C429="","",IFERROR(IF(INDEX(Bolalar!$B$5:$B$1804,MATCH($C429,Bolalar!$I$5:$I$1804,0))="","",INDEX(Bolalar!$B$5:$B$1804,MATCH($C429,Bolalar!$I$5:$I$1804,0))),""))</f>
        <v/>
      </c>
      <c r="E429" s="15" t="str">
        <f aca="false">IF($C429="","",IFERROR(IF(INDEX(Bolalar!$C$5:$C$1804,MATCH($C429,Bolalar!$I$5:$I$1804,0))="","",INDEX(Bolalar!$C$5:$C$1804,MATCH($C429,Bolalar!$I$5:$I$1804,0))),""))</f>
        <v/>
      </c>
      <c r="F429" s="24"/>
      <c r="G429" s="14" t="str">
        <f aca="false">IF(OR($E429="",$B429=""),"",INT(($B429-$E429)/365.25))</f>
        <v/>
      </c>
      <c r="H429" s="25"/>
      <c r="I429" s="12"/>
      <c r="J429" s="28" t="n">
        <f aca="false">IF(AND($C429&lt;&gt;"",$B429&gt;=Boshqaruv!$C$9,$B429&lt;=Boshqaruv!$C$10),IF(COUNTIFS($C$4:$C428,$C429,$B$4:$B428,"&gt;="&amp;Boshqaruv!$C$9,$B$4:$B428,"&lt;="&amp;Boshqaruv!$C$10)=0,1,0),0)</f>
        <v>0</v>
      </c>
    </row>
    <row r="430" customFormat="false" ht="15" hidden="false" customHeight="false" outlineLevel="0" collapsed="false">
      <c r="A430" s="8" t="n">
        <v>426</v>
      </c>
      <c r="B430" s="13"/>
      <c r="C430" s="25"/>
      <c r="D430" s="26" t="str">
        <f aca="false">IF($C430="","",IFERROR(IF(INDEX(Bolalar!$B$5:$B$1804,MATCH($C430,Bolalar!$I$5:$I$1804,0))="","",INDEX(Bolalar!$B$5:$B$1804,MATCH($C430,Bolalar!$I$5:$I$1804,0))),""))</f>
        <v/>
      </c>
      <c r="E430" s="15" t="str">
        <f aca="false">IF($C430="","",IFERROR(IF(INDEX(Bolalar!$C$5:$C$1804,MATCH($C430,Bolalar!$I$5:$I$1804,0))="","",INDEX(Bolalar!$C$5:$C$1804,MATCH($C430,Bolalar!$I$5:$I$1804,0))),""))</f>
        <v/>
      </c>
      <c r="F430" s="24"/>
      <c r="G430" s="14" t="str">
        <f aca="false">IF(OR($E430="",$B430=""),"",INT(($B430-$E430)/365.25))</f>
        <v/>
      </c>
      <c r="H430" s="25"/>
      <c r="I430" s="12"/>
      <c r="J430" s="28" t="n">
        <f aca="false">IF(AND($C430&lt;&gt;"",$B430&gt;=Boshqaruv!$C$9,$B430&lt;=Boshqaruv!$C$10),IF(COUNTIFS($C$4:$C429,$C430,$B$4:$B429,"&gt;="&amp;Boshqaruv!$C$9,$B$4:$B429,"&lt;="&amp;Boshqaruv!$C$10)=0,1,0),0)</f>
        <v>0</v>
      </c>
    </row>
    <row r="431" customFormat="false" ht="15" hidden="false" customHeight="false" outlineLevel="0" collapsed="false">
      <c r="A431" s="8" t="n">
        <v>427</v>
      </c>
      <c r="B431" s="13"/>
      <c r="C431" s="25"/>
      <c r="D431" s="26" t="str">
        <f aca="false">IF($C431="","",IFERROR(IF(INDEX(Bolalar!$B$5:$B$1804,MATCH($C431,Bolalar!$I$5:$I$1804,0))="","",INDEX(Bolalar!$B$5:$B$1804,MATCH($C431,Bolalar!$I$5:$I$1804,0))),""))</f>
        <v/>
      </c>
      <c r="E431" s="15" t="str">
        <f aca="false">IF($C431="","",IFERROR(IF(INDEX(Bolalar!$C$5:$C$1804,MATCH($C431,Bolalar!$I$5:$I$1804,0))="","",INDEX(Bolalar!$C$5:$C$1804,MATCH($C431,Bolalar!$I$5:$I$1804,0))),""))</f>
        <v/>
      </c>
      <c r="F431" s="24"/>
      <c r="G431" s="14" t="str">
        <f aca="false">IF(OR($E431="",$B431=""),"",INT(($B431-$E431)/365.25))</f>
        <v/>
      </c>
      <c r="H431" s="25"/>
      <c r="I431" s="12"/>
      <c r="J431" s="28" t="n">
        <f aca="false">IF(AND($C431&lt;&gt;"",$B431&gt;=Boshqaruv!$C$9,$B431&lt;=Boshqaruv!$C$10),IF(COUNTIFS($C$4:$C430,$C431,$B$4:$B430,"&gt;="&amp;Boshqaruv!$C$9,$B$4:$B430,"&lt;="&amp;Boshqaruv!$C$10)=0,1,0),0)</f>
        <v>0</v>
      </c>
    </row>
    <row r="432" customFormat="false" ht="15" hidden="false" customHeight="false" outlineLevel="0" collapsed="false">
      <c r="A432" s="8" t="n">
        <v>428</v>
      </c>
      <c r="B432" s="13"/>
      <c r="C432" s="25"/>
      <c r="D432" s="26" t="str">
        <f aca="false">IF($C432="","",IFERROR(IF(INDEX(Bolalar!$B$5:$B$1804,MATCH($C432,Bolalar!$I$5:$I$1804,0))="","",INDEX(Bolalar!$B$5:$B$1804,MATCH($C432,Bolalar!$I$5:$I$1804,0))),""))</f>
        <v/>
      </c>
      <c r="E432" s="15" t="str">
        <f aca="false">IF($C432="","",IFERROR(IF(INDEX(Bolalar!$C$5:$C$1804,MATCH($C432,Bolalar!$I$5:$I$1804,0))="","",INDEX(Bolalar!$C$5:$C$1804,MATCH($C432,Bolalar!$I$5:$I$1804,0))),""))</f>
        <v/>
      </c>
      <c r="F432" s="24"/>
      <c r="G432" s="14" t="str">
        <f aca="false">IF(OR($E432="",$B432=""),"",INT(($B432-$E432)/365.25))</f>
        <v/>
      </c>
      <c r="H432" s="25"/>
      <c r="I432" s="12"/>
      <c r="J432" s="28" t="n">
        <f aca="false">IF(AND($C432&lt;&gt;"",$B432&gt;=Boshqaruv!$C$9,$B432&lt;=Boshqaruv!$C$10),IF(COUNTIFS($C$4:$C431,$C432,$B$4:$B431,"&gt;="&amp;Boshqaruv!$C$9,$B$4:$B431,"&lt;="&amp;Boshqaruv!$C$10)=0,1,0),0)</f>
        <v>0</v>
      </c>
    </row>
    <row r="433" customFormat="false" ht="15" hidden="false" customHeight="false" outlineLevel="0" collapsed="false">
      <c r="A433" s="8" t="n">
        <v>429</v>
      </c>
      <c r="B433" s="13"/>
      <c r="C433" s="25"/>
      <c r="D433" s="26" t="str">
        <f aca="false">IF($C433="","",IFERROR(IF(INDEX(Bolalar!$B$5:$B$1804,MATCH($C433,Bolalar!$I$5:$I$1804,0))="","",INDEX(Bolalar!$B$5:$B$1804,MATCH($C433,Bolalar!$I$5:$I$1804,0))),""))</f>
        <v/>
      </c>
      <c r="E433" s="15" t="str">
        <f aca="false">IF($C433="","",IFERROR(IF(INDEX(Bolalar!$C$5:$C$1804,MATCH($C433,Bolalar!$I$5:$I$1804,0))="","",INDEX(Bolalar!$C$5:$C$1804,MATCH($C433,Bolalar!$I$5:$I$1804,0))),""))</f>
        <v/>
      </c>
      <c r="F433" s="24"/>
      <c r="G433" s="14" t="str">
        <f aca="false">IF(OR($E433="",$B433=""),"",INT(($B433-$E433)/365.25))</f>
        <v/>
      </c>
      <c r="H433" s="25"/>
      <c r="I433" s="12"/>
      <c r="J433" s="28" t="n">
        <f aca="false">IF(AND($C433&lt;&gt;"",$B433&gt;=Boshqaruv!$C$9,$B433&lt;=Boshqaruv!$C$10),IF(COUNTIFS($C$4:$C432,$C433,$B$4:$B432,"&gt;="&amp;Boshqaruv!$C$9,$B$4:$B432,"&lt;="&amp;Boshqaruv!$C$10)=0,1,0),0)</f>
        <v>0</v>
      </c>
    </row>
    <row r="434" customFormat="false" ht="15" hidden="false" customHeight="false" outlineLevel="0" collapsed="false">
      <c r="A434" s="8" t="n">
        <v>430</v>
      </c>
      <c r="B434" s="13"/>
      <c r="C434" s="25"/>
      <c r="D434" s="26" t="str">
        <f aca="false">IF($C434="","",IFERROR(IF(INDEX(Bolalar!$B$5:$B$1804,MATCH($C434,Bolalar!$I$5:$I$1804,0))="","",INDEX(Bolalar!$B$5:$B$1804,MATCH($C434,Bolalar!$I$5:$I$1804,0))),""))</f>
        <v/>
      </c>
      <c r="E434" s="15" t="str">
        <f aca="false">IF($C434="","",IFERROR(IF(INDEX(Bolalar!$C$5:$C$1804,MATCH($C434,Bolalar!$I$5:$I$1804,0))="","",INDEX(Bolalar!$C$5:$C$1804,MATCH($C434,Bolalar!$I$5:$I$1804,0))),""))</f>
        <v/>
      </c>
      <c r="F434" s="24"/>
      <c r="G434" s="14" t="str">
        <f aca="false">IF(OR($E434="",$B434=""),"",INT(($B434-$E434)/365.25))</f>
        <v/>
      </c>
      <c r="H434" s="25"/>
      <c r="I434" s="12"/>
      <c r="J434" s="28" t="n">
        <f aca="false">IF(AND($C434&lt;&gt;"",$B434&gt;=Boshqaruv!$C$9,$B434&lt;=Boshqaruv!$C$10),IF(COUNTIFS($C$4:$C433,$C434,$B$4:$B433,"&gt;="&amp;Boshqaruv!$C$9,$B$4:$B433,"&lt;="&amp;Boshqaruv!$C$10)=0,1,0),0)</f>
        <v>0</v>
      </c>
    </row>
    <row r="435" customFormat="false" ht="15" hidden="false" customHeight="false" outlineLevel="0" collapsed="false">
      <c r="A435" s="8" t="n">
        <v>431</v>
      </c>
      <c r="B435" s="13"/>
      <c r="C435" s="25"/>
      <c r="D435" s="26" t="str">
        <f aca="false">IF($C435="","",IFERROR(IF(INDEX(Bolalar!$B$5:$B$1804,MATCH($C435,Bolalar!$I$5:$I$1804,0))="","",INDEX(Bolalar!$B$5:$B$1804,MATCH($C435,Bolalar!$I$5:$I$1804,0))),""))</f>
        <v/>
      </c>
      <c r="E435" s="15" t="str">
        <f aca="false">IF($C435="","",IFERROR(IF(INDEX(Bolalar!$C$5:$C$1804,MATCH($C435,Bolalar!$I$5:$I$1804,0))="","",INDEX(Bolalar!$C$5:$C$1804,MATCH($C435,Bolalar!$I$5:$I$1804,0))),""))</f>
        <v/>
      </c>
      <c r="F435" s="24"/>
      <c r="G435" s="14" t="str">
        <f aca="false">IF(OR($E435="",$B435=""),"",INT(($B435-$E435)/365.25))</f>
        <v/>
      </c>
      <c r="H435" s="25"/>
      <c r="I435" s="12"/>
      <c r="J435" s="28" t="n">
        <f aca="false">IF(AND($C435&lt;&gt;"",$B435&gt;=Boshqaruv!$C$9,$B435&lt;=Boshqaruv!$C$10),IF(COUNTIFS($C$4:$C434,$C435,$B$4:$B434,"&gt;="&amp;Boshqaruv!$C$9,$B$4:$B434,"&lt;="&amp;Boshqaruv!$C$10)=0,1,0),0)</f>
        <v>0</v>
      </c>
    </row>
    <row r="436" customFormat="false" ht="15" hidden="false" customHeight="false" outlineLevel="0" collapsed="false">
      <c r="A436" s="8" t="n">
        <v>432</v>
      </c>
      <c r="B436" s="13"/>
      <c r="C436" s="25"/>
      <c r="D436" s="26" t="str">
        <f aca="false">IF($C436="","",IFERROR(IF(INDEX(Bolalar!$B$5:$B$1804,MATCH($C436,Bolalar!$I$5:$I$1804,0))="","",INDEX(Bolalar!$B$5:$B$1804,MATCH($C436,Bolalar!$I$5:$I$1804,0))),""))</f>
        <v/>
      </c>
      <c r="E436" s="15" t="str">
        <f aca="false">IF($C436="","",IFERROR(IF(INDEX(Bolalar!$C$5:$C$1804,MATCH($C436,Bolalar!$I$5:$I$1804,0))="","",INDEX(Bolalar!$C$5:$C$1804,MATCH($C436,Bolalar!$I$5:$I$1804,0))),""))</f>
        <v/>
      </c>
      <c r="F436" s="24"/>
      <c r="G436" s="14" t="str">
        <f aca="false">IF(OR($E436="",$B436=""),"",INT(($B436-$E436)/365.25))</f>
        <v/>
      </c>
      <c r="H436" s="25"/>
      <c r="I436" s="12"/>
      <c r="J436" s="28" t="n">
        <f aca="false">IF(AND($C436&lt;&gt;"",$B436&gt;=Boshqaruv!$C$9,$B436&lt;=Boshqaruv!$C$10),IF(COUNTIFS($C$4:$C435,$C436,$B$4:$B435,"&gt;="&amp;Boshqaruv!$C$9,$B$4:$B435,"&lt;="&amp;Boshqaruv!$C$10)=0,1,0),0)</f>
        <v>0</v>
      </c>
    </row>
    <row r="437" customFormat="false" ht="15" hidden="false" customHeight="false" outlineLevel="0" collapsed="false">
      <c r="A437" s="8" t="n">
        <v>433</v>
      </c>
      <c r="B437" s="13"/>
      <c r="C437" s="25"/>
      <c r="D437" s="26" t="str">
        <f aca="false">IF($C437="","",IFERROR(IF(INDEX(Bolalar!$B$5:$B$1804,MATCH($C437,Bolalar!$I$5:$I$1804,0))="","",INDEX(Bolalar!$B$5:$B$1804,MATCH($C437,Bolalar!$I$5:$I$1804,0))),""))</f>
        <v/>
      </c>
      <c r="E437" s="15" t="str">
        <f aca="false">IF($C437="","",IFERROR(IF(INDEX(Bolalar!$C$5:$C$1804,MATCH($C437,Bolalar!$I$5:$I$1804,0))="","",INDEX(Bolalar!$C$5:$C$1804,MATCH($C437,Bolalar!$I$5:$I$1804,0))),""))</f>
        <v/>
      </c>
      <c r="F437" s="24"/>
      <c r="G437" s="14" t="str">
        <f aca="false">IF(OR($E437="",$B437=""),"",INT(($B437-$E437)/365.25))</f>
        <v/>
      </c>
      <c r="H437" s="25"/>
      <c r="I437" s="12"/>
      <c r="J437" s="28" t="n">
        <f aca="false">IF(AND($C437&lt;&gt;"",$B437&gt;=Boshqaruv!$C$9,$B437&lt;=Boshqaruv!$C$10),IF(COUNTIFS($C$4:$C436,$C437,$B$4:$B436,"&gt;="&amp;Boshqaruv!$C$9,$B$4:$B436,"&lt;="&amp;Boshqaruv!$C$10)=0,1,0),0)</f>
        <v>0</v>
      </c>
    </row>
    <row r="438" customFormat="false" ht="15" hidden="false" customHeight="false" outlineLevel="0" collapsed="false">
      <c r="A438" s="8" t="n">
        <v>434</v>
      </c>
      <c r="B438" s="13"/>
      <c r="C438" s="25"/>
      <c r="D438" s="26" t="str">
        <f aca="false">IF($C438="","",IFERROR(IF(INDEX(Bolalar!$B$5:$B$1804,MATCH($C438,Bolalar!$I$5:$I$1804,0))="","",INDEX(Bolalar!$B$5:$B$1804,MATCH($C438,Bolalar!$I$5:$I$1804,0))),""))</f>
        <v/>
      </c>
      <c r="E438" s="15" t="str">
        <f aca="false">IF($C438="","",IFERROR(IF(INDEX(Bolalar!$C$5:$C$1804,MATCH($C438,Bolalar!$I$5:$I$1804,0))="","",INDEX(Bolalar!$C$5:$C$1804,MATCH($C438,Bolalar!$I$5:$I$1804,0))),""))</f>
        <v/>
      </c>
      <c r="F438" s="24"/>
      <c r="G438" s="14" t="str">
        <f aca="false">IF(OR($E438="",$B438=""),"",INT(($B438-$E438)/365.25))</f>
        <v/>
      </c>
      <c r="H438" s="25"/>
      <c r="I438" s="12"/>
      <c r="J438" s="28" t="n">
        <f aca="false">IF(AND($C438&lt;&gt;"",$B438&gt;=Boshqaruv!$C$9,$B438&lt;=Boshqaruv!$C$10),IF(COUNTIFS($C$4:$C437,$C438,$B$4:$B437,"&gt;="&amp;Boshqaruv!$C$9,$B$4:$B437,"&lt;="&amp;Boshqaruv!$C$10)=0,1,0),0)</f>
        <v>0</v>
      </c>
    </row>
    <row r="439" customFormat="false" ht="15" hidden="false" customHeight="false" outlineLevel="0" collapsed="false">
      <c r="A439" s="8" t="n">
        <v>435</v>
      </c>
      <c r="B439" s="13"/>
      <c r="C439" s="25"/>
      <c r="D439" s="26" t="str">
        <f aca="false">IF($C439="","",IFERROR(IF(INDEX(Bolalar!$B$5:$B$1804,MATCH($C439,Bolalar!$I$5:$I$1804,0))="","",INDEX(Bolalar!$B$5:$B$1804,MATCH($C439,Bolalar!$I$5:$I$1804,0))),""))</f>
        <v/>
      </c>
      <c r="E439" s="15" t="str">
        <f aca="false">IF($C439="","",IFERROR(IF(INDEX(Bolalar!$C$5:$C$1804,MATCH($C439,Bolalar!$I$5:$I$1804,0))="","",INDEX(Bolalar!$C$5:$C$1804,MATCH($C439,Bolalar!$I$5:$I$1804,0))),""))</f>
        <v/>
      </c>
      <c r="F439" s="24"/>
      <c r="G439" s="14" t="str">
        <f aca="false">IF(OR($E439="",$B439=""),"",INT(($B439-$E439)/365.25))</f>
        <v/>
      </c>
      <c r="H439" s="25"/>
      <c r="I439" s="12"/>
      <c r="J439" s="28" t="n">
        <f aca="false">IF(AND($C439&lt;&gt;"",$B439&gt;=Boshqaruv!$C$9,$B439&lt;=Boshqaruv!$C$10),IF(COUNTIFS($C$4:$C438,$C439,$B$4:$B438,"&gt;="&amp;Boshqaruv!$C$9,$B$4:$B438,"&lt;="&amp;Boshqaruv!$C$10)=0,1,0),0)</f>
        <v>0</v>
      </c>
    </row>
    <row r="440" customFormat="false" ht="15" hidden="false" customHeight="false" outlineLevel="0" collapsed="false">
      <c r="A440" s="8" t="n">
        <v>436</v>
      </c>
      <c r="B440" s="13"/>
      <c r="C440" s="25"/>
      <c r="D440" s="26" t="str">
        <f aca="false">IF($C440="","",IFERROR(IF(INDEX(Bolalar!$B$5:$B$1804,MATCH($C440,Bolalar!$I$5:$I$1804,0))="","",INDEX(Bolalar!$B$5:$B$1804,MATCH($C440,Bolalar!$I$5:$I$1804,0))),""))</f>
        <v/>
      </c>
      <c r="E440" s="15" t="str">
        <f aca="false">IF($C440="","",IFERROR(IF(INDEX(Bolalar!$C$5:$C$1804,MATCH($C440,Bolalar!$I$5:$I$1804,0))="","",INDEX(Bolalar!$C$5:$C$1804,MATCH($C440,Bolalar!$I$5:$I$1804,0))),""))</f>
        <v/>
      </c>
      <c r="F440" s="24"/>
      <c r="G440" s="14" t="str">
        <f aca="false">IF(OR($E440="",$B440=""),"",INT(($B440-$E440)/365.25))</f>
        <v/>
      </c>
      <c r="H440" s="25"/>
      <c r="I440" s="12"/>
      <c r="J440" s="28" t="n">
        <f aca="false">IF(AND($C440&lt;&gt;"",$B440&gt;=Boshqaruv!$C$9,$B440&lt;=Boshqaruv!$C$10),IF(COUNTIFS($C$4:$C439,$C440,$B$4:$B439,"&gt;="&amp;Boshqaruv!$C$9,$B$4:$B439,"&lt;="&amp;Boshqaruv!$C$10)=0,1,0),0)</f>
        <v>0</v>
      </c>
    </row>
    <row r="441" customFormat="false" ht="15" hidden="false" customHeight="false" outlineLevel="0" collapsed="false">
      <c r="A441" s="8" t="n">
        <v>437</v>
      </c>
      <c r="B441" s="13"/>
      <c r="C441" s="25"/>
      <c r="D441" s="26" t="str">
        <f aca="false">IF($C441="","",IFERROR(IF(INDEX(Bolalar!$B$5:$B$1804,MATCH($C441,Bolalar!$I$5:$I$1804,0))="","",INDEX(Bolalar!$B$5:$B$1804,MATCH($C441,Bolalar!$I$5:$I$1804,0))),""))</f>
        <v/>
      </c>
      <c r="E441" s="15" t="str">
        <f aca="false">IF($C441="","",IFERROR(IF(INDEX(Bolalar!$C$5:$C$1804,MATCH($C441,Bolalar!$I$5:$I$1804,0))="","",INDEX(Bolalar!$C$5:$C$1804,MATCH($C441,Bolalar!$I$5:$I$1804,0))),""))</f>
        <v/>
      </c>
      <c r="F441" s="24"/>
      <c r="G441" s="14" t="str">
        <f aca="false">IF(OR($E441="",$B441=""),"",INT(($B441-$E441)/365.25))</f>
        <v/>
      </c>
      <c r="H441" s="25"/>
      <c r="I441" s="12"/>
      <c r="J441" s="28" t="n">
        <f aca="false">IF(AND($C441&lt;&gt;"",$B441&gt;=Boshqaruv!$C$9,$B441&lt;=Boshqaruv!$C$10),IF(COUNTIFS($C$4:$C440,$C441,$B$4:$B440,"&gt;="&amp;Boshqaruv!$C$9,$B$4:$B440,"&lt;="&amp;Boshqaruv!$C$10)=0,1,0),0)</f>
        <v>0</v>
      </c>
    </row>
    <row r="442" customFormat="false" ht="15" hidden="false" customHeight="false" outlineLevel="0" collapsed="false">
      <c r="A442" s="8" t="n">
        <v>438</v>
      </c>
      <c r="B442" s="13"/>
      <c r="C442" s="25"/>
      <c r="D442" s="26" t="str">
        <f aca="false">IF($C442="","",IFERROR(IF(INDEX(Bolalar!$B$5:$B$1804,MATCH($C442,Bolalar!$I$5:$I$1804,0))="","",INDEX(Bolalar!$B$5:$B$1804,MATCH($C442,Bolalar!$I$5:$I$1804,0))),""))</f>
        <v/>
      </c>
      <c r="E442" s="15" t="str">
        <f aca="false">IF($C442="","",IFERROR(IF(INDEX(Bolalar!$C$5:$C$1804,MATCH($C442,Bolalar!$I$5:$I$1804,0))="","",INDEX(Bolalar!$C$5:$C$1804,MATCH($C442,Bolalar!$I$5:$I$1804,0))),""))</f>
        <v/>
      </c>
      <c r="F442" s="24"/>
      <c r="G442" s="14" t="str">
        <f aca="false">IF(OR($E442="",$B442=""),"",INT(($B442-$E442)/365.25))</f>
        <v/>
      </c>
      <c r="H442" s="25"/>
      <c r="I442" s="12"/>
      <c r="J442" s="28" t="n">
        <f aca="false">IF(AND($C442&lt;&gt;"",$B442&gt;=Boshqaruv!$C$9,$B442&lt;=Boshqaruv!$C$10),IF(COUNTIFS($C$4:$C441,$C442,$B$4:$B441,"&gt;="&amp;Boshqaruv!$C$9,$B$4:$B441,"&lt;="&amp;Boshqaruv!$C$10)=0,1,0),0)</f>
        <v>0</v>
      </c>
    </row>
    <row r="443" customFormat="false" ht="15" hidden="false" customHeight="false" outlineLevel="0" collapsed="false">
      <c r="A443" s="8" t="n">
        <v>439</v>
      </c>
      <c r="B443" s="13"/>
      <c r="C443" s="25"/>
      <c r="D443" s="26" t="str">
        <f aca="false">IF($C443="","",IFERROR(IF(INDEX(Bolalar!$B$5:$B$1804,MATCH($C443,Bolalar!$I$5:$I$1804,0))="","",INDEX(Bolalar!$B$5:$B$1804,MATCH($C443,Bolalar!$I$5:$I$1804,0))),""))</f>
        <v/>
      </c>
      <c r="E443" s="15" t="str">
        <f aca="false">IF($C443="","",IFERROR(IF(INDEX(Bolalar!$C$5:$C$1804,MATCH($C443,Bolalar!$I$5:$I$1804,0))="","",INDEX(Bolalar!$C$5:$C$1804,MATCH($C443,Bolalar!$I$5:$I$1804,0))),""))</f>
        <v/>
      </c>
      <c r="F443" s="24"/>
      <c r="G443" s="14" t="str">
        <f aca="false">IF(OR($E443="",$B443=""),"",INT(($B443-$E443)/365.25))</f>
        <v/>
      </c>
      <c r="H443" s="25"/>
      <c r="I443" s="12"/>
      <c r="J443" s="28" t="n">
        <f aca="false">IF(AND($C443&lt;&gt;"",$B443&gt;=Boshqaruv!$C$9,$B443&lt;=Boshqaruv!$C$10),IF(COUNTIFS($C$4:$C442,$C443,$B$4:$B442,"&gt;="&amp;Boshqaruv!$C$9,$B$4:$B442,"&lt;="&amp;Boshqaruv!$C$10)=0,1,0),0)</f>
        <v>0</v>
      </c>
    </row>
    <row r="444" customFormat="false" ht="15" hidden="false" customHeight="false" outlineLevel="0" collapsed="false">
      <c r="A444" s="8" t="n">
        <v>440</v>
      </c>
      <c r="B444" s="13"/>
      <c r="C444" s="25"/>
      <c r="D444" s="26" t="str">
        <f aca="false">IF($C444="","",IFERROR(IF(INDEX(Bolalar!$B$5:$B$1804,MATCH($C444,Bolalar!$I$5:$I$1804,0))="","",INDEX(Bolalar!$B$5:$B$1804,MATCH($C444,Bolalar!$I$5:$I$1804,0))),""))</f>
        <v/>
      </c>
      <c r="E444" s="15" t="str">
        <f aca="false">IF($C444="","",IFERROR(IF(INDEX(Bolalar!$C$5:$C$1804,MATCH($C444,Bolalar!$I$5:$I$1804,0))="","",INDEX(Bolalar!$C$5:$C$1804,MATCH($C444,Bolalar!$I$5:$I$1804,0))),""))</f>
        <v/>
      </c>
      <c r="F444" s="24"/>
      <c r="G444" s="14" t="str">
        <f aca="false">IF(OR($E444="",$B444=""),"",INT(($B444-$E444)/365.25))</f>
        <v/>
      </c>
      <c r="H444" s="25"/>
      <c r="I444" s="12"/>
      <c r="J444" s="28" t="n">
        <f aca="false">IF(AND($C444&lt;&gt;"",$B444&gt;=Boshqaruv!$C$9,$B444&lt;=Boshqaruv!$C$10),IF(COUNTIFS($C$4:$C443,$C444,$B$4:$B443,"&gt;="&amp;Boshqaruv!$C$9,$B$4:$B443,"&lt;="&amp;Boshqaruv!$C$10)=0,1,0),0)</f>
        <v>0</v>
      </c>
    </row>
    <row r="445" customFormat="false" ht="15" hidden="false" customHeight="false" outlineLevel="0" collapsed="false">
      <c r="A445" s="8" t="n">
        <v>441</v>
      </c>
      <c r="B445" s="13"/>
      <c r="C445" s="25"/>
      <c r="D445" s="26" t="str">
        <f aca="false">IF($C445="","",IFERROR(IF(INDEX(Bolalar!$B$5:$B$1804,MATCH($C445,Bolalar!$I$5:$I$1804,0))="","",INDEX(Bolalar!$B$5:$B$1804,MATCH($C445,Bolalar!$I$5:$I$1804,0))),""))</f>
        <v/>
      </c>
      <c r="E445" s="15" t="str">
        <f aca="false">IF($C445="","",IFERROR(IF(INDEX(Bolalar!$C$5:$C$1804,MATCH($C445,Bolalar!$I$5:$I$1804,0))="","",INDEX(Bolalar!$C$5:$C$1804,MATCH($C445,Bolalar!$I$5:$I$1804,0))),""))</f>
        <v/>
      </c>
      <c r="F445" s="24"/>
      <c r="G445" s="14" t="str">
        <f aca="false">IF(OR($E445="",$B445=""),"",INT(($B445-$E445)/365.25))</f>
        <v/>
      </c>
      <c r="H445" s="25"/>
      <c r="I445" s="12"/>
      <c r="J445" s="28" t="n">
        <f aca="false">IF(AND($C445&lt;&gt;"",$B445&gt;=Boshqaruv!$C$9,$B445&lt;=Boshqaruv!$C$10),IF(COUNTIFS($C$4:$C444,$C445,$B$4:$B444,"&gt;="&amp;Boshqaruv!$C$9,$B$4:$B444,"&lt;="&amp;Boshqaruv!$C$10)=0,1,0),0)</f>
        <v>0</v>
      </c>
    </row>
    <row r="446" customFormat="false" ht="15" hidden="false" customHeight="false" outlineLevel="0" collapsed="false">
      <c r="A446" s="8" t="n">
        <v>442</v>
      </c>
      <c r="B446" s="13"/>
      <c r="C446" s="25"/>
      <c r="D446" s="26" t="str">
        <f aca="false">IF($C446="","",IFERROR(IF(INDEX(Bolalar!$B$5:$B$1804,MATCH($C446,Bolalar!$I$5:$I$1804,0))="","",INDEX(Bolalar!$B$5:$B$1804,MATCH($C446,Bolalar!$I$5:$I$1804,0))),""))</f>
        <v/>
      </c>
      <c r="E446" s="15" t="str">
        <f aca="false">IF($C446="","",IFERROR(IF(INDEX(Bolalar!$C$5:$C$1804,MATCH($C446,Bolalar!$I$5:$I$1804,0))="","",INDEX(Bolalar!$C$5:$C$1804,MATCH($C446,Bolalar!$I$5:$I$1804,0))),""))</f>
        <v/>
      </c>
      <c r="F446" s="24"/>
      <c r="G446" s="14" t="str">
        <f aca="false">IF(OR($E446="",$B446=""),"",INT(($B446-$E446)/365.25))</f>
        <v/>
      </c>
      <c r="H446" s="25"/>
      <c r="I446" s="12"/>
      <c r="J446" s="28" t="n">
        <f aca="false">IF(AND($C446&lt;&gt;"",$B446&gt;=Boshqaruv!$C$9,$B446&lt;=Boshqaruv!$C$10),IF(COUNTIFS($C$4:$C445,$C446,$B$4:$B445,"&gt;="&amp;Boshqaruv!$C$9,$B$4:$B445,"&lt;="&amp;Boshqaruv!$C$10)=0,1,0),0)</f>
        <v>0</v>
      </c>
    </row>
    <row r="447" customFormat="false" ht="15" hidden="false" customHeight="false" outlineLevel="0" collapsed="false">
      <c r="A447" s="8" t="n">
        <v>443</v>
      </c>
      <c r="B447" s="13"/>
      <c r="C447" s="25"/>
      <c r="D447" s="26" t="str">
        <f aca="false">IF($C447="","",IFERROR(IF(INDEX(Bolalar!$B$5:$B$1804,MATCH($C447,Bolalar!$I$5:$I$1804,0))="","",INDEX(Bolalar!$B$5:$B$1804,MATCH($C447,Bolalar!$I$5:$I$1804,0))),""))</f>
        <v/>
      </c>
      <c r="E447" s="15" t="str">
        <f aca="false">IF($C447="","",IFERROR(IF(INDEX(Bolalar!$C$5:$C$1804,MATCH($C447,Bolalar!$I$5:$I$1804,0))="","",INDEX(Bolalar!$C$5:$C$1804,MATCH($C447,Bolalar!$I$5:$I$1804,0))),""))</f>
        <v/>
      </c>
      <c r="F447" s="24"/>
      <c r="G447" s="14" t="str">
        <f aca="false">IF(OR($E447="",$B447=""),"",INT(($B447-$E447)/365.25))</f>
        <v/>
      </c>
      <c r="H447" s="25"/>
      <c r="I447" s="12"/>
      <c r="J447" s="28" t="n">
        <f aca="false">IF(AND($C447&lt;&gt;"",$B447&gt;=Boshqaruv!$C$9,$B447&lt;=Boshqaruv!$C$10),IF(COUNTIFS($C$4:$C446,$C447,$B$4:$B446,"&gt;="&amp;Boshqaruv!$C$9,$B$4:$B446,"&lt;="&amp;Boshqaruv!$C$10)=0,1,0),0)</f>
        <v>0</v>
      </c>
    </row>
    <row r="448" customFormat="false" ht="15" hidden="false" customHeight="false" outlineLevel="0" collapsed="false">
      <c r="A448" s="8" t="n">
        <v>444</v>
      </c>
      <c r="B448" s="13"/>
      <c r="C448" s="25"/>
      <c r="D448" s="26" t="str">
        <f aca="false">IF($C448="","",IFERROR(IF(INDEX(Bolalar!$B$5:$B$1804,MATCH($C448,Bolalar!$I$5:$I$1804,0))="","",INDEX(Bolalar!$B$5:$B$1804,MATCH($C448,Bolalar!$I$5:$I$1804,0))),""))</f>
        <v/>
      </c>
      <c r="E448" s="15" t="str">
        <f aca="false">IF($C448="","",IFERROR(IF(INDEX(Bolalar!$C$5:$C$1804,MATCH($C448,Bolalar!$I$5:$I$1804,0))="","",INDEX(Bolalar!$C$5:$C$1804,MATCH($C448,Bolalar!$I$5:$I$1804,0))),""))</f>
        <v/>
      </c>
      <c r="F448" s="24"/>
      <c r="G448" s="14" t="str">
        <f aca="false">IF(OR($E448="",$B448=""),"",INT(($B448-$E448)/365.25))</f>
        <v/>
      </c>
      <c r="H448" s="25"/>
      <c r="I448" s="12"/>
      <c r="J448" s="28" t="n">
        <f aca="false">IF(AND($C448&lt;&gt;"",$B448&gt;=Boshqaruv!$C$9,$B448&lt;=Boshqaruv!$C$10),IF(COUNTIFS($C$4:$C447,$C448,$B$4:$B447,"&gt;="&amp;Boshqaruv!$C$9,$B$4:$B447,"&lt;="&amp;Boshqaruv!$C$10)=0,1,0),0)</f>
        <v>0</v>
      </c>
    </row>
    <row r="449" customFormat="false" ht="15" hidden="false" customHeight="false" outlineLevel="0" collapsed="false">
      <c r="A449" s="8" t="n">
        <v>445</v>
      </c>
      <c r="B449" s="13"/>
      <c r="C449" s="25"/>
      <c r="D449" s="26" t="str">
        <f aca="false">IF($C449="","",IFERROR(IF(INDEX(Bolalar!$B$5:$B$1804,MATCH($C449,Bolalar!$I$5:$I$1804,0))="","",INDEX(Bolalar!$B$5:$B$1804,MATCH($C449,Bolalar!$I$5:$I$1804,0))),""))</f>
        <v/>
      </c>
      <c r="E449" s="15" t="str">
        <f aca="false">IF($C449="","",IFERROR(IF(INDEX(Bolalar!$C$5:$C$1804,MATCH($C449,Bolalar!$I$5:$I$1804,0))="","",INDEX(Bolalar!$C$5:$C$1804,MATCH($C449,Bolalar!$I$5:$I$1804,0))),""))</f>
        <v/>
      </c>
      <c r="F449" s="24"/>
      <c r="G449" s="14" t="str">
        <f aca="false">IF(OR($E449="",$B449=""),"",INT(($B449-$E449)/365.25))</f>
        <v/>
      </c>
      <c r="H449" s="25"/>
      <c r="I449" s="12"/>
      <c r="J449" s="28" t="n">
        <f aca="false">IF(AND($C449&lt;&gt;"",$B449&gt;=Boshqaruv!$C$9,$B449&lt;=Boshqaruv!$C$10),IF(COUNTIFS($C$4:$C448,$C449,$B$4:$B448,"&gt;="&amp;Boshqaruv!$C$9,$B$4:$B448,"&lt;="&amp;Boshqaruv!$C$10)=0,1,0),0)</f>
        <v>0</v>
      </c>
    </row>
    <row r="450" customFormat="false" ht="15" hidden="false" customHeight="false" outlineLevel="0" collapsed="false">
      <c r="A450" s="8" t="n">
        <v>446</v>
      </c>
      <c r="B450" s="13"/>
      <c r="C450" s="25"/>
      <c r="D450" s="26" t="str">
        <f aca="false">IF($C450="","",IFERROR(IF(INDEX(Bolalar!$B$5:$B$1804,MATCH($C450,Bolalar!$I$5:$I$1804,0))="","",INDEX(Bolalar!$B$5:$B$1804,MATCH($C450,Bolalar!$I$5:$I$1804,0))),""))</f>
        <v/>
      </c>
      <c r="E450" s="15" t="str">
        <f aca="false">IF($C450="","",IFERROR(IF(INDEX(Bolalar!$C$5:$C$1804,MATCH($C450,Bolalar!$I$5:$I$1804,0))="","",INDEX(Bolalar!$C$5:$C$1804,MATCH($C450,Bolalar!$I$5:$I$1804,0))),""))</f>
        <v/>
      </c>
      <c r="F450" s="24"/>
      <c r="G450" s="14" t="str">
        <f aca="false">IF(OR($E450="",$B450=""),"",INT(($B450-$E450)/365.25))</f>
        <v/>
      </c>
      <c r="H450" s="25"/>
      <c r="I450" s="12"/>
      <c r="J450" s="28" t="n">
        <f aca="false">IF(AND($C450&lt;&gt;"",$B450&gt;=Boshqaruv!$C$9,$B450&lt;=Boshqaruv!$C$10),IF(COUNTIFS($C$4:$C449,$C450,$B$4:$B449,"&gt;="&amp;Boshqaruv!$C$9,$B$4:$B449,"&lt;="&amp;Boshqaruv!$C$10)=0,1,0),0)</f>
        <v>0</v>
      </c>
    </row>
    <row r="451" customFormat="false" ht="15" hidden="false" customHeight="false" outlineLevel="0" collapsed="false">
      <c r="A451" s="8" t="n">
        <v>447</v>
      </c>
      <c r="B451" s="13"/>
      <c r="C451" s="25"/>
      <c r="D451" s="26" t="str">
        <f aca="false">IF($C451="","",IFERROR(IF(INDEX(Bolalar!$B$5:$B$1804,MATCH($C451,Bolalar!$I$5:$I$1804,0))="","",INDEX(Bolalar!$B$5:$B$1804,MATCH($C451,Bolalar!$I$5:$I$1804,0))),""))</f>
        <v/>
      </c>
      <c r="E451" s="15" t="str">
        <f aca="false">IF($C451="","",IFERROR(IF(INDEX(Bolalar!$C$5:$C$1804,MATCH($C451,Bolalar!$I$5:$I$1804,0))="","",INDEX(Bolalar!$C$5:$C$1804,MATCH($C451,Bolalar!$I$5:$I$1804,0))),""))</f>
        <v/>
      </c>
      <c r="F451" s="24"/>
      <c r="G451" s="14" t="str">
        <f aca="false">IF(OR($E451="",$B451=""),"",INT(($B451-$E451)/365.25))</f>
        <v/>
      </c>
      <c r="H451" s="25"/>
      <c r="I451" s="12"/>
      <c r="J451" s="28" t="n">
        <f aca="false">IF(AND($C451&lt;&gt;"",$B451&gt;=Boshqaruv!$C$9,$B451&lt;=Boshqaruv!$C$10),IF(COUNTIFS($C$4:$C450,$C451,$B$4:$B450,"&gt;="&amp;Boshqaruv!$C$9,$B$4:$B450,"&lt;="&amp;Boshqaruv!$C$10)=0,1,0),0)</f>
        <v>0</v>
      </c>
    </row>
    <row r="452" customFormat="false" ht="15" hidden="false" customHeight="false" outlineLevel="0" collapsed="false">
      <c r="A452" s="8" t="n">
        <v>448</v>
      </c>
      <c r="B452" s="13"/>
      <c r="C452" s="25"/>
      <c r="D452" s="26" t="str">
        <f aca="false">IF($C452="","",IFERROR(IF(INDEX(Bolalar!$B$5:$B$1804,MATCH($C452,Bolalar!$I$5:$I$1804,0))="","",INDEX(Bolalar!$B$5:$B$1804,MATCH($C452,Bolalar!$I$5:$I$1804,0))),""))</f>
        <v/>
      </c>
      <c r="E452" s="15" t="str">
        <f aca="false">IF($C452="","",IFERROR(IF(INDEX(Bolalar!$C$5:$C$1804,MATCH($C452,Bolalar!$I$5:$I$1804,0))="","",INDEX(Bolalar!$C$5:$C$1804,MATCH($C452,Bolalar!$I$5:$I$1804,0))),""))</f>
        <v/>
      </c>
      <c r="F452" s="24"/>
      <c r="G452" s="14" t="str">
        <f aca="false">IF(OR($E452="",$B452=""),"",INT(($B452-$E452)/365.25))</f>
        <v/>
      </c>
      <c r="H452" s="25"/>
      <c r="I452" s="12"/>
      <c r="J452" s="28" t="n">
        <f aca="false">IF(AND($C452&lt;&gt;"",$B452&gt;=Boshqaruv!$C$9,$B452&lt;=Boshqaruv!$C$10),IF(COUNTIFS($C$4:$C451,$C452,$B$4:$B451,"&gt;="&amp;Boshqaruv!$C$9,$B$4:$B451,"&lt;="&amp;Boshqaruv!$C$10)=0,1,0),0)</f>
        <v>0</v>
      </c>
    </row>
    <row r="453" customFormat="false" ht="15" hidden="false" customHeight="false" outlineLevel="0" collapsed="false">
      <c r="A453" s="8" t="n">
        <v>449</v>
      </c>
      <c r="B453" s="13"/>
      <c r="C453" s="25"/>
      <c r="D453" s="26" t="str">
        <f aca="false">IF($C453="","",IFERROR(IF(INDEX(Bolalar!$B$5:$B$1804,MATCH($C453,Bolalar!$I$5:$I$1804,0))="","",INDEX(Bolalar!$B$5:$B$1804,MATCH($C453,Bolalar!$I$5:$I$1804,0))),""))</f>
        <v/>
      </c>
      <c r="E453" s="15" t="str">
        <f aca="false">IF($C453="","",IFERROR(IF(INDEX(Bolalar!$C$5:$C$1804,MATCH($C453,Bolalar!$I$5:$I$1804,0))="","",INDEX(Bolalar!$C$5:$C$1804,MATCH($C453,Bolalar!$I$5:$I$1804,0))),""))</f>
        <v/>
      </c>
      <c r="F453" s="24"/>
      <c r="G453" s="14" t="str">
        <f aca="false">IF(OR($E453="",$B453=""),"",INT(($B453-$E453)/365.25))</f>
        <v/>
      </c>
      <c r="H453" s="25"/>
      <c r="I453" s="12"/>
      <c r="J453" s="28" t="n">
        <f aca="false">IF(AND($C453&lt;&gt;"",$B453&gt;=Boshqaruv!$C$9,$B453&lt;=Boshqaruv!$C$10),IF(COUNTIFS($C$4:$C452,$C453,$B$4:$B452,"&gt;="&amp;Boshqaruv!$C$9,$B$4:$B452,"&lt;="&amp;Boshqaruv!$C$10)=0,1,0),0)</f>
        <v>0</v>
      </c>
    </row>
    <row r="454" customFormat="false" ht="15" hidden="false" customHeight="false" outlineLevel="0" collapsed="false">
      <c r="A454" s="8" t="n">
        <v>450</v>
      </c>
      <c r="B454" s="13"/>
      <c r="C454" s="25"/>
      <c r="D454" s="26" t="str">
        <f aca="false">IF($C454="","",IFERROR(IF(INDEX(Bolalar!$B$5:$B$1804,MATCH($C454,Bolalar!$I$5:$I$1804,0))="","",INDEX(Bolalar!$B$5:$B$1804,MATCH($C454,Bolalar!$I$5:$I$1804,0))),""))</f>
        <v/>
      </c>
      <c r="E454" s="15" t="str">
        <f aca="false">IF($C454="","",IFERROR(IF(INDEX(Bolalar!$C$5:$C$1804,MATCH($C454,Bolalar!$I$5:$I$1804,0))="","",INDEX(Bolalar!$C$5:$C$1804,MATCH($C454,Bolalar!$I$5:$I$1804,0))),""))</f>
        <v/>
      </c>
      <c r="F454" s="24"/>
      <c r="G454" s="14" t="str">
        <f aca="false">IF(OR($E454="",$B454=""),"",INT(($B454-$E454)/365.25))</f>
        <v/>
      </c>
      <c r="H454" s="25"/>
      <c r="I454" s="12"/>
      <c r="J454" s="28" t="n">
        <f aca="false">IF(AND($C454&lt;&gt;"",$B454&gt;=Boshqaruv!$C$9,$B454&lt;=Boshqaruv!$C$10),IF(COUNTIFS($C$4:$C453,$C454,$B$4:$B453,"&gt;="&amp;Boshqaruv!$C$9,$B$4:$B453,"&lt;="&amp;Boshqaruv!$C$10)=0,1,0),0)</f>
        <v>0</v>
      </c>
    </row>
    <row r="455" customFormat="false" ht="15" hidden="false" customHeight="false" outlineLevel="0" collapsed="false">
      <c r="A455" s="8" t="n">
        <v>451</v>
      </c>
      <c r="B455" s="13"/>
      <c r="C455" s="25"/>
      <c r="D455" s="26" t="str">
        <f aca="false">IF($C455="","",IFERROR(IF(INDEX(Bolalar!$B$5:$B$1804,MATCH($C455,Bolalar!$I$5:$I$1804,0))="","",INDEX(Bolalar!$B$5:$B$1804,MATCH($C455,Bolalar!$I$5:$I$1804,0))),""))</f>
        <v/>
      </c>
      <c r="E455" s="15" t="str">
        <f aca="false">IF($C455="","",IFERROR(IF(INDEX(Bolalar!$C$5:$C$1804,MATCH($C455,Bolalar!$I$5:$I$1804,0))="","",INDEX(Bolalar!$C$5:$C$1804,MATCH($C455,Bolalar!$I$5:$I$1804,0))),""))</f>
        <v/>
      </c>
      <c r="F455" s="24"/>
      <c r="G455" s="14" t="str">
        <f aca="false">IF(OR($E455="",$B455=""),"",INT(($B455-$E455)/365.25))</f>
        <v/>
      </c>
      <c r="H455" s="25"/>
      <c r="I455" s="12"/>
      <c r="J455" s="28" t="n">
        <f aca="false">IF(AND($C455&lt;&gt;"",$B455&gt;=Boshqaruv!$C$9,$B455&lt;=Boshqaruv!$C$10),IF(COUNTIFS($C$4:$C454,$C455,$B$4:$B454,"&gt;="&amp;Boshqaruv!$C$9,$B$4:$B454,"&lt;="&amp;Boshqaruv!$C$10)=0,1,0),0)</f>
        <v>0</v>
      </c>
    </row>
    <row r="456" customFormat="false" ht="15" hidden="false" customHeight="false" outlineLevel="0" collapsed="false">
      <c r="A456" s="8" t="n">
        <v>452</v>
      </c>
      <c r="B456" s="13"/>
      <c r="C456" s="25"/>
      <c r="D456" s="26" t="str">
        <f aca="false">IF($C456="","",IFERROR(IF(INDEX(Bolalar!$B$5:$B$1804,MATCH($C456,Bolalar!$I$5:$I$1804,0))="","",INDEX(Bolalar!$B$5:$B$1804,MATCH($C456,Bolalar!$I$5:$I$1804,0))),""))</f>
        <v/>
      </c>
      <c r="E456" s="15" t="str">
        <f aca="false">IF($C456="","",IFERROR(IF(INDEX(Bolalar!$C$5:$C$1804,MATCH($C456,Bolalar!$I$5:$I$1804,0))="","",INDEX(Bolalar!$C$5:$C$1804,MATCH($C456,Bolalar!$I$5:$I$1804,0))),""))</f>
        <v/>
      </c>
      <c r="F456" s="24"/>
      <c r="G456" s="14" t="str">
        <f aca="false">IF(OR($E456="",$B456=""),"",INT(($B456-$E456)/365.25))</f>
        <v/>
      </c>
      <c r="H456" s="25"/>
      <c r="I456" s="12"/>
      <c r="J456" s="28" t="n">
        <f aca="false">IF(AND($C456&lt;&gt;"",$B456&gt;=Boshqaruv!$C$9,$B456&lt;=Boshqaruv!$C$10),IF(COUNTIFS($C$4:$C455,$C456,$B$4:$B455,"&gt;="&amp;Boshqaruv!$C$9,$B$4:$B455,"&lt;="&amp;Boshqaruv!$C$10)=0,1,0),0)</f>
        <v>0</v>
      </c>
    </row>
    <row r="457" customFormat="false" ht="15" hidden="false" customHeight="false" outlineLevel="0" collapsed="false">
      <c r="A457" s="8" t="n">
        <v>453</v>
      </c>
      <c r="B457" s="13"/>
      <c r="C457" s="25"/>
      <c r="D457" s="26" t="str">
        <f aca="false">IF($C457="","",IFERROR(IF(INDEX(Bolalar!$B$5:$B$1804,MATCH($C457,Bolalar!$I$5:$I$1804,0))="","",INDEX(Bolalar!$B$5:$B$1804,MATCH($C457,Bolalar!$I$5:$I$1804,0))),""))</f>
        <v/>
      </c>
      <c r="E457" s="15" t="str">
        <f aca="false">IF($C457="","",IFERROR(IF(INDEX(Bolalar!$C$5:$C$1804,MATCH($C457,Bolalar!$I$5:$I$1804,0))="","",INDEX(Bolalar!$C$5:$C$1804,MATCH($C457,Bolalar!$I$5:$I$1804,0))),""))</f>
        <v/>
      </c>
      <c r="F457" s="24"/>
      <c r="G457" s="14" t="str">
        <f aca="false">IF(OR($E457="",$B457=""),"",INT(($B457-$E457)/365.25))</f>
        <v/>
      </c>
      <c r="H457" s="25"/>
      <c r="I457" s="12"/>
      <c r="J457" s="28" t="n">
        <f aca="false">IF(AND($C457&lt;&gt;"",$B457&gt;=Boshqaruv!$C$9,$B457&lt;=Boshqaruv!$C$10),IF(COUNTIFS($C$4:$C456,$C457,$B$4:$B456,"&gt;="&amp;Boshqaruv!$C$9,$B$4:$B456,"&lt;="&amp;Boshqaruv!$C$10)=0,1,0),0)</f>
        <v>0</v>
      </c>
    </row>
    <row r="458" customFormat="false" ht="15" hidden="false" customHeight="false" outlineLevel="0" collapsed="false">
      <c r="A458" s="8" t="n">
        <v>454</v>
      </c>
      <c r="B458" s="13"/>
      <c r="C458" s="25"/>
      <c r="D458" s="26" t="str">
        <f aca="false">IF($C458="","",IFERROR(IF(INDEX(Bolalar!$B$5:$B$1804,MATCH($C458,Bolalar!$I$5:$I$1804,0))="","",INDEX(Bolalar!$B$5:$B$1804,MATCH($C458,Bolalar!$I$5:$I$1804,0))),""))</f>
        <v/>
      </c>
      <c r="E458" s="15" t="str">
        <f aca="false">IF($C458="","",IFERROR(IF(INDEX(Bolalar!$C$5:$C$1804,MATCH($C458,Bolalar!$I$5:$I$1804,0))="","",INDEX(Bolalar!$C$5:$C$1804,MATCH($C458,Bolalar!$I$5:$I$1804,0))),""))</f>
        <v/>
      </c>
      <c r="F458" s="24"/>
      <c r="G458" s="14" t="str">
        <f aca="false">IF(OR($E458="",$B458=""),"",INT(($B458-$E458)/365.25))</f>
        <v/>
      </c>
      <c r="H458" s="25"/>
      <c r="I458" s="12"/>
      <c r="J458" s="28" t="n">
        <f aca="false">IF(AND($C458&lt;&gt;"",$B458&gt;=Boshqaruv!$C$9,$B458&lt;=Boshqaruv!$C$10),IF(COUNTIFS($C$4:$C457,$C458,$B$4:$B457,"&gt;="&amp;Boshqaruv!$C$9,$B$4:$B457,"&lt;="&amp;Boshqaruv!$C$10)=0,1,0),0)</f>
        <v>0</v>
      </c>
    </row>
    <row r="459" customFormat="false" ht="15" hidden="false" customHeight="false" outlineLevel="0" collapsed="false">
      <c r="A459" s="8" t="n">
        <v>455</v>
      </c>
      <c r="B459" s="13"/>
      <c r="C459" s="25"/>
      <c r="D459" s="26" t="str">
        <f aca="false">IF($C459="","",IFERROR(IF(INDEX(Bolalar!$B$5:$B$1804,MATCH($C459,Bolalar!$I$5:$I$1804,0))="","",INDEX(Bolalar!$B$5:$B$1804,MATCH($C459,Bolalar!$I$5:$I$1804,0))),""))</f>
        <v/>
      </c>
      <c r="E459" s="15" t="str">
        <f aca="false">IF($C459="","",IFERROR(IF(INDEX(Bolalar!$C$5:$C$1804,MATCH($C459,Bolalar!$I$5:$I$1804,0))="","",INDEX(Bolalar!$C$5:$C$1804,MATCH($C459,Bolalar!$I$5:$I$1804,0))),""))</f>
        <v/>
      </c>
      <c r="F459" s="24"/>
      <c r="G459" s="14" t="str">
        <f aca="false">IF(OR($E459="",$B459=""),"",INT(($B459-$E459)/365.25))</f>
        <v/>
      </c>
      <c r="H459" s="25"/>
      <c r="I459" s="12"/>
      <c r="J459" s="28" t="n">
        <f aca="false">IF(AND($C459&lt;&gt;"",$B459&gt;=Boshqaruv!$C$9,$B459&lt;=Boshqaruv!$C$10),IF(COUNTIFS($C$4:$C458,$C459,$B$4:$B458,"&gt;="&amp;Boshqaruv!$C$9,$B$4:$B458,"&lt;="&amp;Boshqaruv!$C$10)=0,1,0),0)</f>
        <v>0</v>
      </c>
    </row>
    <row r="460" customFormat="false" ht="15" hidden="false" customHeight="false" outlineLevel="0" collapsed="false">
      <c r="A460" s="8" t="n">
        <v>456</v>
      </c>
      <c r="B460" s="13"/>
      <c r="C460" s="25"/>
      <c r="D460" s="26" t="str">
        <f aca="false">IF($C460="","",IFERROR(IF(INDEX(Bolalar!$B$5:$B$1804,MATCH($C460,Bolalar!$I$5:$I$1804,0))="","",INDEX(Bolalar!$B$5:$B$1804,MATCH($C460,Bolalar!$I$5:$I$1804,0))),""))</f>
        <v/>
      </c>
      <c r="E460" s="15" t="str">
        <f aca="false">IF($C460="","",IFERROR(IF(INDEX(Bolalar!$C$5:$C$1804,MATCH($C460,Bolalar!$I$5:$I$1804,0))="","",INDEX(Bolalar!$C$5:$C$1804,MATCH($C460,Bolalar!$I$5:$I$1804,0))),""))</f>
        <v/>
      </c>
      <c r="F460" s="24"/>
      <c r="G460" s="14" t="str">
        <f aca="false">IF(OR($E460="",$B460=""),"",INT(($B460-$E460)/365.25))</f>
        <v/>
      </c>
      <c r="H460" s="25"/>
      <c r="I460" s="12"/>
      <c r="J460" s="28" t="n">
        <f aca="false">IF(AND($C460&lt;&gt;"",$B460&gt;=Boshqaruv!$C$9,$B460&lt;=Boshqaruv!$C$10),IF(COUNTIFS($C$4:$C459,$C460,$B$4:$B459,"&gt;="&amp;Boshqaruv!$C$9,$B$4:$B459,"&lt;="&amp;Boshqaruv!$C$10)=0,1,0),0)</f>
        <v>0</v>
      </c>
    </row>
    <row r="461" customFormat="false" ht="15" hidden="false" customHeight="false" outlineLevel="0" collapsed="false">
      <c r="A461" s="8" t="n">
        <v>457</v>
      </c>
      <c r="B461" s="13"/>
      <c r="C461" s="25"/>
      <c r="D461" s="26" t="str">
        <f aca="false">IF($C461="","",IFERROR(IF(INDEX(Bolalar!$B$5:$B$1804,MATCH($C461,Bolalar!$I$5:$I$1804,0))="","",INDEX(Bolalar!$B$5:$B$1804,MATCH($C461,Bolalar!$I$5:$I$1804,0))),""))</f>
        <v/>
      </c>
      <c r="E461" s="15" t="str">
        <f aca="false">IF($C461="","",IFERROR(IF(INDEX(Bolalar!$C$5:$C$1804,MATCH($C461,Bolalar!$I$5:$I$1804,0))="","",INDEX(Bolalar!$C$5:$C$1804,MATCH($C461,Bolalar!$I$5:$I$1804,0))),""))</f>
        <v/>
      </c>
      <c r="F461" s="24"/>
      <c r="G461" s="14" t="str">
        <f aca="false">IF(OR($E461="",$B461=""),"",INT(($B461-$E461)/365.25))</f>
        <v/>
      </c>
      <c r="H461" s="25"/>
      <c r="I461" s="12"/>
      <c r="J461" s="28" t="n">
        <f aca="false">IF(AND($C461&lt;&gt;"",$B461&gt;=Boshqaruv!$C$9,$B461&lt;=Boshqaruv!$C$10),IF(COUNTIFS($C$4:$C460,$C461,$B$4:$B460,"&gt;="&amp;Boshqaruv!$C$9,$B$4:$B460,"&lt;="&amp;Boshqaruv!$C$10)=0,1,0),0)</f>
        <v>0</v>
      </c>
    </row>
    <row r="462" customFormat="false" ht="15" hidden="false" customHeight="false" outlineLevel="0" collapsed="false">
      <c r="A462" s="8" t="n">
        <v>458</v>
      </c>
      <c r="B462" s="13"/>
      <c r="C462" s="25"/>
      <c r="D462" s="26" t="str">
        <f aca="false">IF($C462="","",IFERROR(IF(INDEX(Bolalar!$B$5:$B$1804,MATCH($C462,Bolalar!$I$5:$I$1804,0))="","",INDEX(Bolalar!$B$5:$B$1804,MATCH($C462,Bolalar!$I$5:$I$1804,0))),""))</f>
        <v/>
      </c>
      <c r="E462" s="15" t="str">
        <f aca="false">IF($C462="","",IFERROR(IF(INDEX(Bolalar!$C$5:$C$1804,MATCH($C462,Bolalar!$I$5:$I$1804,0))="","",INDEX(Bolalar!$C$5:$C$1804,MATCH($C462,Bolalar!$I$5:$I$1804,0))),""))</f>
        <v/>
      </c>
      <c r="F462" s="24"/>
      <c r="G462" s="14" t="str">
        <f aca="false">IF(OR($E462="",$B462=""),"",INT(($B462-$E462)/365.25))</f>
        <v/>
      </c>
      <c r="H462" s="25"/>
      <c r="I462" s="12"/>
      <c r="J462" s="28" t="n">
        <f aca="false">IF(AND($C462&lt;&gt;"",$B462&gt;=Boshqaruv!$C$9,$B462&lt;=Boshqaruv!$C$10),IF(COUNTIFS($C$4:$C461,$C462,$B$4:$B461,"&gt;="&amp;Boshqaruv!$C$9,$B$4:$B461,"&lt;="&amp;Boshqaruv!$C$10)=0,1,0),0)</f>
        <v>0</v>
      </c>
    </row>
    <row r="463" customFormat="false" ht="15" hidden="false" customHeight="false" outlineLevel="0" collapsed="false">
      <c r="A463" s="8" t="n">
        <v>459</v>
      </c>
      <c r="B463" s="13"/>
      <c r="C463" s="25"/>
      <c r="D463" s="26" t="str">
        <f aca="false">IF($C463="","",IFERROR(IF(INDEX(Bolalar!$B$5:$B$1804,MATCH($C463,Bolalar!$I$5:$I$1804,0))="","",INDEX(Bolalar!$B$5:$B$1804,MATCH($C463,Bolalar!$I$5:$I$1804,0))),""))</f>
        <v/>
      </c>
      <c r="E463" s="15" t="str">
        <f aca="false">IF($C463="","",IFERROR(IF(INDEX(Bolalar!$C$5:$C$1804,MATCH($C463,Bolalar!$I$5:$I$1804,0))="","",INDEX(Bolalar!$C$5:$C$1804,MATCH($C463,Bolalar!$I$5:$I$1804,0))),""))</f>
        <v/>
      </c>
      <c r="F463" s="24"/>
      <c r="G463" s="14" t="str">
        <f aca="false">IF(OR($E463="",$B463=""),"",INT(($B463-$E463)/365.25))</f>
        <v/>
      </c>
      <c r="H463" s="25"/>
      <c r="I463" s="12"/>
      <c r="J463" s="28" t="n">
        <f aca="false">IF(AND($C463&lt;&gt;"",$B463&gt;=Boshqaruv!$C$9,$B463&lt;=Boshqaruv!$C$10),IF(COUNTIFS($C$4:$C462,$C463,$B$4:$B462,"&gt;="&amp;Boshqaruv!$C$9,$B$4:$B462,"&lt;="&amp;Boshqaruv!$C$10)=0,1,0),0)</f>
        <v>0</v>
      </c>
    </row>
    <row r="464" customFormat="false" ht="15" hidden="false" customHeight="false" outlineLevel="0" collapsed="false">
      <c r="A464" s="8" t="n">
        <v>460</v>
      </c>
      <c r="B464" s="13"/>
      <c r="C464" s="25"/>
      <c r="D464" s="26" t="str">
        <f aca="false">IF($C464="","",IFERROR(IF(INDEX(Bolalar!$B$5:$B$1804,MATCH($C464,Bolalar!$I$5:$I$1804,0))="","",INDEX(Bolalar!$B$5:$B$1804,MATCH($C464,Bolalar!$I$5:$I$1804,0))),""))</f>
        <v/>
      </c>
      <c r="E464" s="15" t="str">
        <f aca="false">IF($C464="","",IFERROR(IF(INDEX(Bolalar!$C$5:$C$1804,MATCH($C464,Bolalar!$I$5:$I$1804,0))="","",INDEX(Bolalar!$C$5:$C$1804,MATCH($C464,Bolalar!$I$5:$I$1804,0))),""))</f>
        <v/>
      </c>
      <c r="F464" s="24"/>
      <c r="G464" s="14" t="str">
        <f aca="false">IF(OR($E464="",$B464=""),"",INT(($B464-$E464)/365.25))</f>
        <v/>
      </c>
      <c r="H464" s="25"/>
      <c r="I464" s="12"/>
      <c r="J464" s="28" t="n">
        <f aca="false">IF(AND($C464&lt;&gt;"",$B464&gt;=Boshqaruv!$C$9,$B464&lt;=Boshqaruv!$C$10),IF(COUNTIFS($C$4:$C463,$C464,$B$4:$B463,"&gt;="&amp;Boshqaruv!$C$9,$B$4:$B463,"&lt;="&amp;Boshqaruv!$C$10)=0,1,0),0)</f>
        <v>0</v>
      </c>
    </row>
    <row r="465" customFormat="false" ht="15" hidden="false" customHeight="false" outlineLevel="0" collapsed="false">
      <c r="A465" s="8" t="n">
        <v>461</v>
      </c>
      <c r="B465" s="13"/>
      <c r="C465" s="25"/>
      <c r="D465" s="26" t="str">
        <f aca="false">IF($C465="","",IFERROR(IF(INDEX(Bolalar!$B$5:$B$1804,MATCH($C465,Bolalar!$I$5:$I$1804,0))="","",INDEX(Bolalar!$B$5:$B$1804,MATCH($C465,Bolalar!$I$5:$I$1804,0))),""))</f>
        <v/>
      </c>
      <c r="E465" s="15" t="str">
        <f aca="false">IF($C465="","",IFERROR(IF(INDEX(Bolalar!$C$5:$C$1804,MATCH($C465,Bolalar!$I$5:$I$1804,0))="","",INDEX(Bolalar!$C$5:$C$1804,MATCH($C465,Bolalar!$I$5:$I$1804,0))),""))</f>
        <v/>
      </c>
      <c r="F465" s="24"/>
      <c r="G465" s="14" t="str">
        <f aca="false">IF(OR($E465="",$B465=""),"",INT(($B465-$E465)/365.25))</f>
        <v/>
      </c>
      <c r="H465" s="25"/>
      <c r="I465" s="12"/>
      <c r="J465" s="28" t="n">
        <f aca="false">IF(AND($C465&lt;&gt;"",$B465&gt;=Boshqaruv!$C$9,$B465&lt;=Boshqaruv!$C$10),IF(COUNTIFS($C$4:$C464,$C465,$B$4:$B464,"&gt;="&amp;Boshqaruv!$C$9,$B$4:$B464,"&lt;="&amp;Boshqaruv!$C$10)=0,1,0),0)</f>
        <v>0</v>
      </c>
    </row>
    <row r="466" customFormat="false" ht="15" hidden="false" customHeight="false" outlineLevel="0" collapsed="false">
      <c r="A466" s="8" t="n">
        <v>462</v>
      </c>
      <c r="B466" s="13"/>
      <c r="C466" s="25"/>
      <c r="D466" s="26" t="str">
        <f aca="false">IF($C466="","",IFERROR(IF(INDEX(Bolalar!$B$5:$B$1804,MATCH($C466,Bolalar!$I$5:$I$1804,0))="","",INDEX(Bolalar!$B$5:$B$1804,MATCH($C466,Bolalar!$I$5:$I$1804,0))),""))</f>
        <v/>
      </c>
      <c r="E466" s="15" t="str">
        <f aca="false">IF($C466="","",IFERROR(IF(INDEX(Bolalar!$C$5:$C$1804,MATCH($C466,Bolalar!$I$5:$I$1804,0))="","",INDEX(Bolalar!$C$5:$C$1804,MATCH($C466,Bolalar!$I$5:$I$1804,0))),""))</f>
        <v/>
      </c>
      <c r="F466" s="24"/>
      <c r="G466" s="14" t="str">
        <f aca="false">IF(OR($E466="",$B466=""),"",INT(($B466-$E466)/365.25))</f>
        <v/>
      </c>
      <c r="H466" s="25"/>
      <c r="I466" s="12"/>
      <c r="J466" s="28" t="n">
        <f aca="false">IF(AND($C466&lt;&gt;"",$B466&gt;=Boshqaruv!$C$9,$B466&lt;=Boshqaruv!$C$10),IF(COUNTIFS($C$4:$C465,$C466,$B$4:$B465,"&gt;="&amp;Boshqaruv!$C$9,$B$4:$B465,"&lt;="&amp;Boshqaruv!$C$10)=0,1,0),0)</f>
        <v>0</v>
      </c>
    </row>
    <row r="467" customFormat="false" ht="15" hidden="false" customHeight="false" outlineLevel="0" collapsed="false">
      <c r="A467" s="8" t="n">
        <v>463</v>
      </c>
      <c r="B467" s="13"/>
      <c r="C467" s="25"/>
      <c r="D467" s="26" t="str">
        <f aca="false">IF($C467="","",IFERROR(IF(INDEX(Bolalar!$B$5:$B$1804,MATCH($C467,Bolalar!$I$5:$I$1804,0))="","",INDEX(Bolalar!$B$5:$B$1804,MATCH($C467,Bolalar!$I$5:$I$1804,0))),""))</f>
        <v/>
      </c>
      <c r="E467" s="15" t="str">
        <f aca="false">IF($C467="","",IFERROR(IF(INDEX(Bolalar!$C$5:$C$1804,MATCH($C467,Bolalar!$I$5:$I$1804,0))="","",INDEX(Bolalar!$C$5:$C$1804,MATCH($C467,Bolalar!$I$5:$I$1804,0))),""))</f>
        <v/>
      </c>
      <c r="F467" s="24"/>
      <c r="G467" s="14" t="str">
        <f aca="false">IF(OR($E467="",$B467=""),"",INT(($B467-$E467)/365.25))</f>
        <v/>
      </c>
      <c r="H467" s="25"/>
      <c r="I467" s="12"/>
      <c r="J467" s="28" t="n">
        <f aca="false">IF(AND($C467&lt;&gt;"",$B467&gt;=Boshqaruv!$C$9,$B467&lt;=Boshqaruv!$C$10),IF(COUNTIFS($C$4:$C466,$C467,$B$4:$B466,"&gt;="&amp;Boshqaruv!$C$9,$B$4:$B466,"&lt;="&amp;Boshqaruv!$C$10)=0,1,0),0)</f>
        <v>0</v>
      </c>
    </row>
    <row r="468" customFormat="false" ht="15" hidden="false" customHeight="false" outlineLevel="0" collapsed="false">
      <c r="A468" s="8" t="n">
        <v>464</v>
      </c>
      <c r="B468" s="13"/>
      <c r="C468" s="25"/>
      <c r="D468" s="26" t="str">
        <f aca="false">IF($C468="","",IFERROR(IF(INDEX(Bolalar!$B$5:$B$1804,MATCH($C468,Bolalar!$I$5:$I$1804,0))="","",INDEX(Bolalar!$B$5:$B$1804,MATCH($C468,Bolalar!$I$5:$I$1804,0))),""))</f>
        <v/>
      </c>
      <c r="E468" s="15" t="str">
        <f aca="false">IF($C468="","",IFERROR(IF(INDEX(Bolalar!$C$5:$C$1804,MATCH($C468,Bolalar!$I$5:$I$1804,0))="","",INDEX(Bolalar!$C$5:$C$1804,MATCH($C468,Bolalar!$I$5:$I$1804,0))),""))</f>
        <v/>
      </c>
      <c r="F468" s="24"/>
      <c r="G468" s="14" t="str">
        <f aca="false">IF(OR($E468="",$B468=""),"",INT(($B468-$E468)/365.25))</f>
        <v/>
      </c>
      <c r="H468" s="25"/>
      <c r="I468" s="12"/>
      <c r="J468" s="28" t="n">
        <f aca="false">IF(AND($C468&lt;&gt;"",$B468&gt;=Boshqaruv!$C$9,$B468&lt;=Boshqaruv!$C$10),IF(COUNTIFS($C$4:$C467,$C468,$B$4:$B467,"&gt;="&amp;Boshqaruv!$C$9,$B$4:$B467,"&lt;="&amp;Boshqaruv!$C$10)=0,1,0),0)</f>
        <v>0</v>
      </c>
    </row>
    <row r="469" customFormat="false" ht="15" hidden="false" customHeight="false" outlineLevel="0" collapsed="false">
      <c r="A469" s="8" t="n">
        <v>465</v>
      </c>
      <c r="B469" s="13"/>
      <c r="C469" s="25"/>
      <c r="D469" s="26" t="str">
        <f aca="false">IF($C469="","",IFERROR(IF(INDEX(Bolalar!$B$5:$B$1804,MATCH($C469,Bolalar!$I$5:$I$1804,0))="","",INDEX(Bolalar!$B$5:$B$1804,MATCH($C469,Bolalar!$I$5:$I$1804,0))),""))</f>
        <v/>
      </c>
      <c r="E469" s="15" t="str">
        <f aca="false">IF($C469="","",IFERROR(IF(INDEX(Bolalar!$C$5:$C$1804,MATCH($C469,Bolalar!$I$5:$I$1804,0))="","",INDEX(Bolalar!$C$5:$C$1804,MATCH($C469,Bolalar!$I$5:$I$1804,0))),""))</f>
        <v/>
      </c>
      <c r="F469" s="24"/>
      <c r="G469" s="14" t="str">
        <f aca="false">IF(OR($E469="",$B469=""),"",INT(($B469-$E469)/365.25))</f>
        <v/>
      </c>
      <c r="H469" s="25"/>
      <c r="I469" s="12"/>
      <c r="J469" s="28" t="n">
        <f aca="false">IF(AND($C469&lt;&gt;"",$B469&gt;=Boshqaruv!$C$9,$B469&lt;=Boshqaruv!$C$10),IF(COUNTIFS($C$4:$C468,$C469,$B$4:$B468,"&gt;="&amp;Boshqaruv!$C$9,$B$4:$B468,"&lt;="&amp;Boshqaruv!$C$10)=0,1,0),0)</f>
        <v>0</v>
      </c>
    </row>
    <row r="470" customFormat="false" ht="15" hidden="false" customHeight="false" outlineLevel="0" collapsed="false">
      <c r="A470" s="8" t="n">
        <v>466</v>
      </c>
      <c r="B470" s="13"/>
      <c r="C470" s="25"/>
      <c r="D470" s="26" t="str">
        <f aca="false">IF($C470="","",IFERROR(IF(INDEX(Bolalar!$B$5:$B$1804,MATCH($C470,Bolalar!$I$5:$I$1804,0))="","",INDEX(Bolalar!$B$5:$B$1804,MATCH($C470,Bolalar!$I$5:$I$1804,0))),""))</f>
        <v/>
      </c>
      <c r="E470" s="15" t="str">
        <f aca="false">IF($C470="","",IFERROR(IF(INDEX(Bolalar!$C$5:$C$1804,MATCH($C470,Bolalar!$I$5:$I$1804,0))="","",INDEX(Bolalar!$C$5:$C$1804,MATCH($C470,Bolalar!$I$5:$I$1804,0))),""))</f>
        <v/>
      </c>
      <c r="F470" s="24"/>
      <c r="G470" s="14" t="str">
        <f aca="false">IF(OR($E470="",$B470=""),"",INT(($B470-$E470)/365.25))</f>
        <v/>
      </c>
      <c r="H470" s="25"/>
      <c r="I470" s="12"/>
      <c r="J470" s="28" t="n">
        <f aca="false">IF(AND($C470&lt;&gt;"",$B470&gt;=Boshqaruv!$C$9,$B470&lt;=Boshqaruv!$C$10),IF(COUNTIFS($C$4:$C469,$C470,$B$4:$B469,"&gt;="&amp;Boshqaruv!$C$9,$B$4:$B469,"&lt;="&amp;Boshqaruv!$C$10)=0,1,0),0)</f>
        <v>0</v>
      </c>
    </row>
    <row r="471" customFormat="false" ht="15" hidden="false" customHeight="false" outlineLevel="0" collapsed="false">
      <c r="A471" s="8" t="n">
        <v>467</v>
      </c>
      <c r="B471" s="13"/>
      <c r="C471" s="25"/>
      <c r="D471" s="26" t="str">
        <f aca="false">IF($C471="","",IFERROR(IF(INDEX(Bolalar!$B$5:$B$1804,MATCH($C471,Bolalar!$I$5:$I$1804,0))="","",INDEX(Bolalar!$B$5:$B$1804,MATCH($C471,Bolalar!$I$5:$I$1804,0))),""))</f>
        <v/>
      </c>
      <c r="E471" s="15" t="str">
        <f aca="false">IF($C471="","",IFERROR(IF(INDEX(Bolalar!$C$5:$C$1804,MATCH($C471,Bolalar!$I$5:$I$1804,0))="","",INDEX(Bolalar!$C$5:$C$1804,MATCH($C471,Bolalar!$I$5:$I$1804,0))),""))</f>
        <v/>
      </c>
      <c r="F471" s="24"/>
      <c r="G471" s="14" t="str">
        <f aca="false">IF(OR($E471="",$B471=""),"",INT(($B471-$E471)/365.25))</f>
        <v/>
      </c>
      <c r="H471" s="25"/>
      <c r="I471" s="12"/>
      <c r="J471" s="28" t="n">
        <f aca="false">IF(AND($C471&lt;&gt;"",$B471&gt;=Boshqaruv!$C$9,$B471&lt;=Boshqaruv!$C$10),IF(COUNTIFS($C$4:$C470,$C471,$B$4:$B470,"&gt;="&amp;Boshqaruv!$C$9,$B$4:$B470,"&lt;="&amp;Boshqaruv!$C$10)=0,1,0),0)</f>
        <v>0</v>
      </c>
    </row>
    <row r="472" customFormat="false" ht="15" hidden="false" customHeight="false" outlineLevel="0" collapsed="false">
      <c r="A472" s="8" t="n">
        <v>468</v>
      </c>
      <c r="B472" s="13"/>
      <c r="C472" s="25"/>
      <c r="D472" s="26" t="str">
        <f aca="false">IF($C472="","",IFERROR(IF(INDEX(Bolalar!$B$5:$B$1804,MATCH($C472,Bolalar!$I$5:$I$1804,0))="","",INDEX(Bolalar!$B$5:$B$1804,MATCH($C472,Bolalar!$I$5:$I$1804,0))),""))</f>
        <v/>
      </c>
      <c r="E472" s="15" t="str">
        <f aca="false">IF($C472="","",IFERROR(IF(INDEX(Bolalar!$C$5:$C$1804,MATCH($C472,Bolalar!$I$5:$I$1804,0))="","",INDEX(Bolalar!$C$5:$C$1804,MATCH($C472,Bolalar!$I$5:$I$1804,0))),""))</f>
        <v/>
      </c>
      <c r="F472" s="24"/>
      <c r="G472" s="14" t="str">
        <f aca="false">IF(OR($E472="",$B472=""),"",INT(($B472-$E472)/365.25))</f>
        <v/>
      </c>
      <c r="H472" s="25"/>
      <c r="I472" s="12"/>
      <c r="J472" s="28" t="n">
        <f aca="false">IF(AND($C472&lt;&gt;"",$B472&gt;=Boshqaruv!$C$9,$B472&lt;=Boshqaruv!$C$10),IF(COUNTIFS($C$4:$C471,$C472,$B$4:$B471,"&gt;="&amp;Boshqaruv!$C$9,$B$4:$B471,"&lt;="&amp;Boshqaruv!$C$10)=0,1,0),0)</f>
        <v>0</v>
      </c>
    </row>
    <row r="473" customFormat="false" ht="15" hidden="false" customHeight="false" outlineLevel="0" collapsed="false">
      <c r="A473" s="8" t="n">
        <v>469</v>
      </c>
      <c r="B473" s="13"/>
      <c r="C473" s="25"/>
      <c r="D473" s="26" t="str">
        <f aca="false">IF($C473="","",IFERROR(IF(INDEX(Bolalar!$B$5:$B$1804,MATCH($C473,Bolalar!$I$5:$I$1804,0))="","",INDEX(Bolalar!$B$5:$B$1804,MATCH($C473,Bolalar!$I$5:$I$1804,0))),""))</f>
        <v/>
      </c>
      <c r="E473" s="15" t="str">
        <f aca="false">IF($C473="","",IFERROR(IF(INDEX(Bolalar!$C$5:$C$1804,MATCH($C473,Bolalar!$I$5:$I$1804,0))="","",INDEX(Bolalar!$C$5:$C$1804,MATCH($C473,Bolalar!$I$5:$I$1804,0))),""))</f>
        <v/>
      </c>
      <c r="F473" s="24"/>
      <c r="G473" s="14" t="str">
        <f aca="false">IF(OR($E473="",$B473=""),"",INT(($B473-$E473)/365.25))</f>
        <v/>
      </c>
      <c r="H473" s="25"/>
      <c r="I473" s="12"/>
      <c r="J473" s="28" t="n">
        <f aca="false">IF(AND($C473&lt;&gt;"",$B473&gt;=Boshqaruv!$C$9,$B473&lt;=Boshqaruv!$C$10),IF(COUNTIFS($C$4:$C472,$C473,$B$4:$B472,"&gt;="&amp;Boshqaruv!$C$9,$B$4:$B472,"&lt;="&amp;Boshqaruv!$C$10)=0,1,0),0)</f>
        <v>0</v>
      </c>
    </row>
    <row r="474" customFormat="false" ht="15" hidden="false" customHeight="false" outlineLevel="0" collapsed="false">
      <c r="A474" s="8" t="n">
        <v>470</v>
      </c>
      <c r="B474" s="13"/>
      <c r="C474" s="25"/>
      <c r="D474" s="26" t="str">
        <f aca="false">IF($C474="","",IFERROR(IF(INDEX(Bolalar!$B$5:$B$1804,MATCH($C474,Bolalar!$I$5:$I$1804,0))="","",INDEX(Bolalar!$B$5:$B$1804,MATCH($C474,Bolalar!$I$5:$I$1804,0))),""))</f>
        <v/>
      </c>
      <c r="E474" s="15" t="str">
        <f aca="false">IF($C474="","",IFERROR(IF(INDEX(Bolalar!$C$5:$C$1804,MATCH($C474,Bolalar!$I$5:$I$1804,0))="","",INDEX(Bolalar!$C$5:$C$1804,MATCH($C474,Bolalar!$I$5:$I$1804,0))),""))</f>
        <v/>
      </c>
      <c r="F474" s="24"/>
      <c r="G474" s="14" t="str">
        <f aca="false">IF(OR($E474="",$B474=""),"",INT(($B474-$E474)/365.25))</f>
        <v/>
      </c>
      <c r="H474" s="25"/>
      <c r="I474" s="12"/>
      <c r="J474" s="28" t="n">
        <f aca="false">IF(AND($C474&lt;&gt;"",$B474&gt;=Boshqaruv!$C$9,$B474&lt;=Boshqaruv!$C$10),IF(COUNTIFS($C$4:$C473,$C474,$B$4:$B473,"&gt;="&amp;Boshqaruv!$C$9,$B$4:$B473,"&lt;="&amp;Boshqaruv!$C$10)=0,1,0),0)</f>
        <v>0</v>
      </c>
    </row>
    <row r="475" customFormat="false" ht="15" hidden="false" customHeight="false" outlineLevel="0" collapsed="false">
      <c r="A475" s="8" t="n">
        <v>471</v>
      </c>
      <c r="B475" s="13"/>
      <c r="C475" s="25"/>
      <c r="D475" s="26" t="str">
        <f aca="false">IF($C475="","",IFERROR(IF(INDEX(Bolalar!$B$5:$B$1804,MATCH($C475,Bolalar!$I$5:$I$1804,0))="","",INDEX(Bolalar!$B$5:$B$1804,MATCH($C475,Bolalar!$I$5:$I$1804,0))),""))</f>
        <v/>
      </c>
      <c r="E475" s="15" t="str">
        <f aca="false">IF($C475="","",IFERROR(IF(INDEX(Bolalar!$C$5:$C$1804,MATCH($C475,Bolalar!$I$5:$I$1804,0))="","",INDEX(Bolalar!$C$5:$C$1804,MATCH($C475,Bolalar!$I$5:$I$1804,0))),""))</f>
        <v/>
      </c>
      <c r="F475" s="24"/>
      <c r="G475" s="14" t="str">
        <f aca="false">IF(OR($E475="",$B475=""),"",INT(($B475-$E475)/365.25))</f>
        <v/>
      </c>
      <c r="H475" s="25"/>
      <c r="I475" s="12"/>
      <c r="J475" s="28" t="n">
        <f aca="false">IF(AND($C475&lt;&gt;"",$B475&gt;=Boshqaruv!$C$9,$B475&lt;=Boshqaruv!$C$10),IF(COUNTIFS($C$4:$C474,$C475,$B$4:$B474,"&gt;="&amp;Boshqaruv!$C$9,$B$4:$B474,"&lt;="&amp;Boshqaruv!$C$10)=0,1,0),0)</f>
        <v>0</v>
      </c>
    </row>
    <row r="476" customFormat="false" ht="15" hidden="false" customHeight="false" outlineLevel="0" collapsed="false">
      <c r="A476" s="8" t="n">
        <v>472</v>
      </c>
      <c r="B476" s="13"/>
      <c r="C476" s="25"/>
      <c r="D476" s="26" t="str">
        <f aca="false">IF($C476="","",IFERROR(IF(INDEX(Bolalar!$B$5:$B$1804,MATCH($C476,Bolalar!$I$5:$I$1804,0))="","",INDEX(Bolalar!$B$5:$B$1804,MATCH($C476,Bolalar!$I$5:$I$1804,0))),""))</f>
        <v/>
      </c>
      <c r="E476" s="15" t="str">
        <f aca="false">IF($C476="","",IFERROR(IF(INDEX(Bolalar!$C$5:$C$1804,MATCH($C476,Bolalar!$I$5:$I$1804,0))="","",INDEX(Bolalar!$C$5:$C$1804,MATCH($C476,Bolalar!$I$5:$I$1804,0))),""))</f>
        <v/>
      </c>
      <c r="F476" s="24"/>
      <c r="G476" s="14" t="str">
        <f aca="false">IF(OR($E476="",$B476=""),"",INT(($B476-$E476)/365.25))</f>
        <v/>
      </c>
      <c r="H476" s="25"/>
      <c r="I476" s="12"/>
      <c r="J476" s="28" t="n">
        <f aca="false">IF(AND($C476&lt;&gt;"",$B476&gt;=Boshqaruv!$C$9,$B476&lt;=Boshqaruv!$C$10),IF(COUNTIFS($C$4:$C475,$C476,$B$4:$B475,"&gt;="&amp;Boshqaruv!$C$9,$B$4:$B475,"&lt;="&amp;Boshqaruv!$C$10)=0,1,0),0)</f>
        <v>0</v>
      </c>
    </row>
    <row r="477" customFormat="false" ht="15" hidden="false" customHeight="false" outlineLevel="0" collapsed="false">
      <c r="A477" s="8" t="n">
        <v>473</v>
      </c>
      <c r="B477" s="13"/>
      <c r="C477" s="25"/>
      <c r="D477" s="26" t="str">
        <f aca="false">IF($C477="","",IFERROR(IF(INDEX(Bolalar!$B$5:$B$1804,MATCH($C477,Bolalar!$I$5:$I$1804,0))="","",INDEX(Bolalar!$B$5:$B$1804,MATCH($C477,Bolalar!$I$5:$I$1804,0))),""))</f>
        <v/>
      </c>
      <c r="E477" s="15" t="str">
        <f aca="false">IF($C477="","",IFERROR(IF(INDEX(Bolalar!$C$5:$C$1804,MATCH($C477,Bolalar!$I$5:$I$1804,0))="","",INDEX(Bolalar!$C$5:$C$1804,MATCH($C477,Bolalar!$I$5:$I$1804,0))),""))</f>
        <v/>
      </c>
      <c r="F477" s="24"/>
      <c r="G477" s="14" t="str">
        <f aca="false">IF(OR($E477="",$B477=""),"",INT(($B477-$E477)/365.25))</f>
        <v/>
      </c>
      <c r="H477" s="25"/>
      <c r="I477" s="12"/>
      <c r="J477" s="28" t="n">
        <f aca="false">IF(AND($C477&lt;&gt;"",$B477&gt;=Boshqaruv!$C$9,$B477&lt;=Boshqaruv!$C$10),IF(COUNTIFS($C$4:$C476,$C477,$B$4:$B476,"&gt;="&amp;Boshqaruv!$C$9,$B$4:$B476,"&lt;="&amp;Boshqaruv!$C$10)=0,1,0),0)</f>
        <v>0</v>
      </c>
    </row>
    <row r="478" customFormat="false" ht="15" hidden="false" customHeight="false" outlineLevel="0" collapsed="false">
      <c r="A478" s="8" t="n">
        <v>474</v>
      </c>
      <c r="B478" s="13"/>
      <c r="C478" s="25"/>
      <c r="D478" s="26" t="str">
        <f aca="false">IF($C478="","",IFERROR(IF(INDEX(Bolalar!$B$5:$B$1804,MATCH($C478,Bolalar!$I$5:$I$1804,0))="","",INDEX(Bolalar!$B$5:$B$1804,MATCH($C478,Bolalar!$I$5:$I$1804,0))),""))</f>
        <v/>
      </c>
      <c r="E478" s="15" t="str">
        <f aca="false">IF($C478="","",IFERROR(IF(INDEX(Bolalar!$C$5:$C$1804,MATCH($C478,Bolalar!$I$5:$I$1804,0))="","",INDEX(Bolalar!$C$5:$C$1804,MATCH($C478,Bolalar!$I$5:$I$1804,0))),""))</f>
        <v/>
      </c>
      <c r="F478" s="24"/>
      <c r="G478" s="14" t="str">
        <f aca="false">IF(OR($E478="",$B478=""),"",INT(($B478-$E478)/365.25))</f>
        <v/>
      </c>
      <c r="H478" s="25"/>
      <c r="I478" s="12"/>
      <c r="J478" s="28" t="n">
        <f aca="false">IF(AND($C478&lt;&gt;"",$B478&gt;=Boshqaruv!$C$9,$B478&lt;=Boshqaruv!$C$10),IF(COUNTIFS($C$4:$C477,$C478,$B$4:$B477,"&gt;="&amp;Boshqaruv!$C$9,$B$4:$B477,"&lt;="&amp;Boshqaruv!$C$10)=0,1,0),0)</f>
        <v>0</v>
      </c>
    </row>
    <row r="479" customFormat="false" ht="15" hidden="false" customHeight="false" outlineLevel="0" collapsed="false">
      <c r="A479" s="8" t="n">
        <v>475</v>
      </c>
      <c r="B479" s="13"/>
      <c r="C479" s="25"/>
      <c r="D479" s="26" t="str">
        <f aca="false">IF($C479="","",IFERROR(IF(INDEX(Bolalar!$B$5:$B$1804,MATCH($C479,Bolalar!$I$5:$I$1804,0))="","",INDEX(Bolalar!$B$5:$B$1804,MATCH($C479,Bolalar!$I$5:$I$1804,0))),""))</f>
        <v/>
      </c>
      <c r="E479" s="15" t="str">
        <f aca="false">IF($C479="","",IFERROR(IF(INDEX(Bolalar!$C$5:$C$1804,MATCH($C479,Bolalar!$I$5:$I$1804,0))="","",INDEX(Bolalar!$C$5:$C$1804,MATCH($C479,Bolalar!$I$5:$I$1804,0))),""))</f>
        <v/>
      </c>
      <c r="F479" s="24"/>
      <c r="G479" s="14" t="str">
        <f aca="false">IF(OR($E479="",$B479=""),"",INT(($B479-$E479)/365.25))</f>
        <v/>
      </c>
      <c r="H479" s="25"/>
      <c r="I479" s="12"/>
      <c r="J479" s="28" t="n">
        <f aca="false">IF(AND($C479&lt;&gt;"",$B479&gt;=Boshqaruv!$C$9,$B479&lt;=Boshqaruv!$C$10),IF(COUNTIFS($C$4:$C478,$C479,$B$4:$B478,"&gt;="&amp;Boshqaruv!$C$9,$B$4:$B478,"&lt;="&amp;Boshqaruv!$C$10)=0,1,0),0)</f>
        <v>0</v>
      </c>
    </row>
    <row r="480" customFormat="false" ht="15" hidden="false" customHeight="false" outlineLevel="0" collapsed="false">
      <c r="A480" s="8" t="n">
        <v>476</v>
      </c>
      <c r="B480" s="13"/>
      <c r="C480" s="25"/>
      <c r="D480" s="26" t="str">
        <f aca="false">IF($C480="","",IFERROR(IF(INDEX(Bolalar!$B$5:$B$1804,MATCH($C480,Bolalar!$I$5:$I$1804,0))="","",INDEX(Bolalar!$B$5:$B$1804,MATCH($C480,Bolalar!$I$5:$I$1804,0))),""))</f>
        <v/>
      </c>
      <c r="E480" s="15" t="str">
        <f aca="false">IF($C480="","",IFERROR(IF(INDEX(Bolalar!$C$5:$C$1804,MATCH($C480,Bolalar!$I$5:$I$1804,0))="","",INDEX(Bolalar!$C$5:$C$1804,MATCH($C480,Bolalar!$I$5:$I$1804,0))),""))</f>
        <v/>
      </c>
      <c r="F480" s="24"/>
      <c r="G480" s="14" t="str">
        <f aca="false">IF(OR($E480="",$B480=""),"",INT(($B480-$E480)/365.25))</f>
        <v/>
      </c>
      <c r="H480" s="25"/>
      <c r="I480" s="12"/>
      <c r="J480" s="28" t="n">
        <f aca="false">IF(AND($C480&lt;&gt;"",$B480&gt;=Boshqaruv!$C$9,$B480&lt;=Boshqaruv!$C$10),IF(COUNTIFS($C$4:$C479,$C480,$B$4:$B479,"&gt;="&amp;Boshqaruv!$C$9,$B$4:$B479,"&lt;="&amp;Boshqaruv!$C$10)=0,1,0),0)</f>
        <v>0</v>
      </c>
    </row>
    <row r="481" customFormat="false" ht="15" hidden="false" customHeight="false" outlineLevel="0" collapsed="false">
      <c r="A481" s="8" t="n">
        <v>477</v>
      </c>
      <c r="B481" s="13"/>
      <c r="C481" s="25"/>
      <c r="D481" s="26" t="str">
        <f aca="false">IF($C481="","",IFERROR(IF(INDEX(Bolalar!$B$5:$B$1804,MATCH($C481,Bolalar!$I$5:$I$1804,0))="","",INDEX(Bolalar!$B$5:$B$1804,MATCH($C481,Bolalar!$I$5:$I$1804,0))),""))</f>
        <v/>
      </c>
      <c r="E481" s="15" t="str">
        <f aca="false">IF($C481="","",IFERROR(IF(INDEX(Bolalar!$C$5:$C$1804,MATCH($C481,Bolalar!$I$5:$I$1804,0))="","",INDEX(Bolalar!$C$5:$C$1804,MATCH($C481,Bolalar!$I$5:$I$1804,0))),""))</f>
        <v/>
      </c>
      <c r="F481" s="24"/>
      <c r="G481" s="14" t="str">
        <f aca="false">IF(OR($E481="",$B481=""),"",INT(($B481-$E481)/365.25))</f>
        <v/>
      </c>
      <c r="H481" s="25"/>
      <c r="I481" s="12"/>
      <c r="J481" s="28" t="n">
        <f aca="false">IF(AND($C481&lt;&gt;"",$B481&gt;=Boshqaruv!$C$9,$B481&lt;=Boshqaruv!$C$10),IF(COUNTIFS($C$4:$C480,$C481,$B$4:$B480,"&gt;="&amp;Boshqaruv!$C$9,$B$4:$B480,"&lt;="&amp;Boshqaruv!$C$10)=0,1,0),0)</f>
        <v>0</v>
      </c>
    </row>
    <row r="482" customFormat="false" ht="15" hidden="false" customHeight="false" outlineLevel="0" collapsed="false">
      <c r="A482" s="8" t="n">
        <v>478</v>
      </c>
      <c r="B482" s="13"/>
      <c r="C482" s="25"/>
      <c r="D482" s="26" t="str">
        <f aca="false">IF($C482="","",IFERROR(IF(INDEX(Bolalar!$B$5:$B$1804,MATCH($C482,Bolalar!$I$5:$I$1804,0))="","",INDEX(Bolalar!$B$5:$B$1804,MATCH($C482,Bolalar!$I$5:$I$1804,0))),""))</f>
        <v/>
      </c>
      <c r="E482" s="15" t="str">
        <f aca="false">IF($C482="","",IFERROR(IF(INDEX(Bolalar!$C$5:$C$1804,MATCH($C482,Bolalar!$I$5:$I$1804,0))="","",INDEX(Bolalar!$C$5:$C$1804,MATCH($C482,Bolalar!$I$5:$I$1804,0))),""))</f>
        <v/>
      </c>
      <c r="F482" s="24"/>
      <c r="G482" s="14" t="str">
        <f aca="false">IF(OR($E482="",$B482=""),"",INT(($B482-$E482)/365.25))</f>
        <v/>
      </c>
      <c r="H482" s="25"/>
      <c r="I482" s="12"/>
      <c r="J482" s="28" t="n">
        <f aca="false">IF(AND($C482&lt;&gt;"",$B482&gt;=Boshqaruv!$C$9,$B482&lt;=Boshqaruv!$C$10),IF(COUNTIFS($C$4:$C481,$C482,$B$4:$B481,"&gt;="&amp;Boshqaruv!$C$9,$B$4:$B481,"&lt;="&amp;Boshqaruv!$C$10)=0,1,0),0)</f>
        <v>0</v>
      </c>
    </row>
    <row r="483" customFormat="false" ht="15" hidden="false" customHeight="false" outlineLevel="0" collapsed="false">
      <c r="A483" s="8" t="n">
        <v>479</v>
      </c>
      <c r="B483" s="13"/>
      <c r="C483" s="25"/>
      <c r="D483" s="26" t="str">
        <f aca="false">IF($C483="","",IFERROR(IF(INDEX(Bolalar!$B$5:$B$1804,MATCH($C483,Bolalar!$I$5:$I$1804,0))="","",INDEX(Bolalar!$B$5:$B$1804,MATCH($C483,Bolalar!$I$5:$I$1804,0))),""))</f>
        <v/>
      </c>
      <c r="E483" s="15" t="str">
        <f aca="false">IF($C483="","",IFERROR(IF(INDEX(Bolalar!$C$5:$C$1804,MATCH($C483,Bolalar!$I$5:$I$1804,0))="","",INDEX(Bolalar!$C$5:$C$1804,MATCH($C483,Bolalar!$I$5:$I$1804,0))),""))</f>
        <v/>
      </c>
      <c r="F483" s="24"/>
      <c r="G483" s="14" t="str">
        <f aca="false">IF(OR($E483="",$B483=""),"",INT(($B483-$E483)/365.25))</f>
        <v/>
      </c>
      <c r="H483" s="25"/>
      <c r="I483" s="12"/>
      <c r="J483" s="28" t="n">
        <f aca="false">IF(AND($C483&lt;&gt;"",$B483&gt;=Boshqaruv!$C$9,$B483&lt;=Boshqaruv!$C$10),IF(COUNTIFS($C$4:$C482,$C483,$B$4:$B482,"&gt;="&amp;Boshqaruv!$C$9,$B$4:$B482,"&lt;="&amp;Boshqaruv!$C$10)=0,1,0),0)</f>
        <v>0</v>
      </c>
    </row>
    <row r="484" customFormat="false" ht="15" hidden="false" customHeight="false" outlineLevel="0" collapsed="false">
      <c r="A484" s="8" t="n">
        <v>480</v>
      </c>
      <c r="B484" s="13"/>
      <c r="C484" s="25"/>
      <c r="D484" s="26" t="str">
        <f aca="false">IF($C484="","",IFERROR(IF(INDEX(Bolalar!$B$5:$B$1804,MATCH($C484,Bolalar!$I$5:$I$1804,0))="","",INDEX(Bolalar!$B$5:$B$1804,MATCH($C484,Bolalar!$I$5:$I$1804,0))),""))</f>
        <v/>
      </c>
      <c r="E484" s="15" t="str">
        <f aca="false">IF($C484="","",IFERROR(IF(INDEX(Bolalar!$C$5:$C$1804,MATCH($C484,Bolalar!$I$5:$I$1804,0))="","",INDEX(Bolalar!$C$5:$C$1804,MATCH($C484,Bolalar!$I$5:$I$1804,0))),""))</f>
        <v/>
      </c>
      <c r="F484" s="24"/>
      <c r="G484" s="14" t="str">
        <f aca="false">IF(OR($E484="",$B484=""),"",INT(($B484-$E484)/365.25))</f>
        <v/>
      </c>
      <c r="H484" s="25"/>
      <c r="I484" s="12"/>
      <c r="J484" s="28" t="n">
        <f aca="false">IF(AND($C484&lt;&gt;"",$B484&gt;=Boshqaruv!$C$9,$B484&lt;=Boshqaruv!$C$10),IF(COUNTIFS($C$4:$C483,$C484,$B$4:$B483,"&gt;="&amp;Boshqaruv!$C$9,$B$4:$B483,"&lt;="&amp;Boshqaruv!$C$10)=0,1,0),0)</f>
        <v>0</v>
      </c>
    </row>
    <row r="485" customFormat="false" ht="15" hidden="false" customHeight="false" outlineLevel="0" collapsed="false">
      <c r="A485" s="8" t="n">
        <v>481</v>
      </c>
      <c r="B485" s="13"/>
      <c r="C485" s="25"/>
      <c r="D485" s="26" t="str">
        <f aca="false">IF($C485="","",IFERROR(IF(INDEX(Bolalar!$B$5:$B$1804,MATCH($C485,Bolalar!$I$5:$I$1804,0))="","",INDEX(Bolalar!$B$5:$B$1804,MATCH($C485,Bolalar!$I$5:$I$1804,0))),""))</f>
        <v/>
      </c>
      <c r="E485" s="15" t="str">
        <f aca="false">IF($C485="","",IFERROR(IF(INDEX(Bolalar!$C$5:$C$1804,MATCH($C485,Bolalar!$I$5:$I$1804,0))="","",INDEX(Bolalar!$C$5:$C$1804,MATCH($C485,Bolalar!$I$5:$I$1804,0))),""))</f>
        <v/>
      </c>
      <c r="F485" s="24"/>
      <c r="G485" s="14" t="str">
        <f aca="false">IF(OR($E485="",$B485=""),"",INT(($B485-$E485)/365.25))</f>
        <v/>
      </c>
      <c r="H485" s="25"/>
      <c r="I485" s="12"/>
      <c r="J485" s="28" t="n">
        <f aca="false">IF(AND($C485&lt;&gt;"",$B485&gt;=Boshqaruv!$C$9,$B485&lt;=Boshqaruv!$C$10),IF(COUNTIFS($C$4:$C484,$C485,$B$4:$B484,"&gt;="&amp;Boshqaruv!$C$9,$B$4:$B484,"&lt;="&amp;Boshqaruv!$C$10)=0,1,0),0)</f>
        <v>0</v>
      </c>
    </row>
    <row r="486" customFormat="false" ht="15" hidden="false" customHeight="false" outlineLevel="0" collapsed="false">
      <c r="A486" s="8" t="n">
        <v>482</v>
      </c>
      <c r="B486" s="13"/>
      <c r="C486" s="25"/>
      <c r="D486" s="26" t="str">
        <f aca="false">IF($C486="","",IFERROR(IF(INDEX(Bolalar!$B$5:$B$1804,MATCH($C486,Bolalar!$I$5:$I$1804,0))="","",INDEX(Bolalar!$B$5:$B$1804,MATCH($C486,Bolalar!$I$5:$I$1804,0))),""))</f>
        <v/>
      </c>
      <c r="E486" s="15" t="str">
        <f aca="false">IF($C486="","",IFERROR(IF(INDEX(Bolalar!$C$5:$C$1804,MATCH($C486,Bolalar!$I$5:$I$1804,0))="","",INDEX(Bolalar!$C$5:$C$1804,MATCH($C486,Bolalar!$I$5:$I$1804,0))),""))</f>
        <v/>
      </c>
      <c r="F486" s="24"/>
      <c r="G486" s="14" t="str">
        <f aca="false">IF(OR($E486="",$B486=""),"",INT(($B486-$E486)/365.25))</f>
        <v/>
      </c>
      <c r="H486" s="25"/>
      <c r="I486" s="12"/>
      <c r="J486" s="28" t="n">
        <f aca="false">IF(AND($C486&lt;&gt;"",$B486&gt;=Boshqaruv!$C$9,$B486&lt;=Boshqaruv!$C$10),IF(COUNTIFS($C$4:$C485,$C486,$B$4:$B485,"&gt;="&amp;Boshqaruv!$C$9,$B$4:$B485,"&lt;="&amp;Boshqaruv!$C$10)=0,1,0),0)</f>
        <v>0</v>
      </c>
    </row>
    <row r="487" customFormat="false" ht="15" hidden="false" customHeight="false" outlineLevel="0" collapsed="false">
      <c r="A487" s="8" t="n">
        <v>483</v>
      </c>
      <c r="B487" s="13"/>
      <c r="C487" s="25"/>
      <c r="D487" s="26" t="str">
        <f aca="false">IF($C487="","",IFERROR(IF(INDEX(Bolalar!$B$5:$B$1804,MATCH($C487,Bolalar!$I$5:$I$1804,0))="","",INDEX(Bolalar!$B$5:$B$1804,MATCH($C487,Bolalar!$I$5:$I$1804,0))),""))</f>
        <v/>
      </c>
      <c r="E487" s="15" t="str">
        <f aca="false">IF($C487="","",IFERROR(IF(INDEX(Bolalar!$C$5:$C$1804,MATCH($C487,Bolalar!$I$5:$I$1804,0))="","",INDEX(Bolalar!$C$5:$C$1804,MATCH($C487,Bolalar!$I$5:$I$1804,0))),""))</f>
        <v/>
      </c>
      <c r="F487" s="24"/>
      <c r="G487" s="14" t="str">
        <f aca="false">IF(OR($E487="",$B487=""),"",INT(($B487-$E487)/365.25))</f>
        <v/>
      </c>
      <c r="H487" s="25"/>
      <c r="I487" s="12"/>
      <c r="J487" s="28" t="n">
        <f aca="false">IF(AND($C487&lt;&gt;"",$B487&gt;=Boshqaruv!$C$9,$B487&lt;=Boshqaruv!$C$10),IF(COUNTIFS($C$4:$C486,$C487,$B$4:$B486,"&gt;="&amp;Boshqaruv!$C$9,$B$4:$B486,"&lt;="&amp;Boshqaruv!$C$10)=0,1,0),0)</f>
        <v>0</v>
      </c>
    </row>
    <row r="488" customFormat="false" ht="15" hidden="false" customHeight="false" outlineLevel="0" collapsed="false">
      <c r="A488" s="8" t="n">
        <v>484</v>
      </c>
      <c r="B488" s="13"/>
      <c r="C488" s="25"/>
      <c r="D488" s="26" t="str">
        <f aca="false">IF($C488="","",IFERROR(IF(INDEX(Bolalar!$B$5:$B$1804,MATCH($C488,Bolalar!$I$5:$I$1804,0))="","",INDEX(Bolalar!$B$5:$B$1804,MATCH($C488,Bolalar!$I$5:$I$1804,0))),""))</f>
        <v/>
      </c>
      <c r="E488" s="15" t="str">
        <f aca="false">IF($C488="","",IFERROR(IF(INDEX(Bolalar!$C$5:$C$1804,MATCH($C488,Bolalar!$I$5:$I$1804,0))="","",INDEX(Bolalar!$C$5:$C$1804,MATCH($C488,Bolalar!$I$5:$I$1804,0))),""))</f>
        <v/>
      </c>
      <c r="F488" s="24"/>
      <c r="G488" s="14" t="str">
        <f aca="false">IF(OR($E488="",$B488=""),"",INT(($B488-$E488)/365.25))</f>
        <v/>
      </c>
      <c r="H488" s="25"/>
      <c r="I488" s="12"/>
      <c r="J488" s="28" t="n">
        <f aca="false">IF(AND($C488&lt;&gt;"",$B488&gt;=Boshqaruv!$C$9,$B488&lt;=Boshqaruv!$C$10),IF(COUNTIFS($C$4:$C487,$C488,$B$4:$B487,"&gt;="&amp;Boshqaruv!$C$9,$B$4:$B487,"&lt;="&amp;Boshqaruv!$C$10)=0,1,0),0)</f>
        <v>0</v>
      </c>
    </row>
    <row r="489" customFormat="false" ht="15" hidden="false" customHeight="false" outlineLevel="0" collapsed="false">
      <c r="A489" s="8" t="n">
        <v>485</v>
      </c>
      <c r="B489" s="13"/>
      <c r="C489" s="25"/>
      <c r="D489" s="26" t="str">
        <f aca="false">IF($C489="","",IFERROR(IF(INDEX(Bolalar!$B$5:$B$1804,MATCH($C489,Bolalar!$I$5:$I$1804,0))="","",INDEX(Bolalar!$B$5:$B$1804,MATCH($C489,Bolalar!$I$5:$I$1804,0))),""))</f>
        <v/>
      </c>
      <c r="E489" s="15" t="str">
        <f aca="false">IF($C489="","",IFERROR(IF(INDEX(Bolalar!$C$5:$C$1804,MATCH($C489,Bolalar!$I$5:$I$1804,0))="","",INDEX(Bolalar!$C$5:$C$1804,MATCH($C489,Bolalar!$I$5:$I$1804,0))),""))</f>
        <v/>
      </c>
      <c r="F489" s="24"/>
      <c r="G489" s="14" t="str">
        <f aca="false">IF(OR($E489="",$B489=""),"",INT(($B489-$E489)/365.25))</f>
        <v/>
      </c>
      <c r="H489" s="25"/>
      <c r="I489" s="12"/>
      <c r="J489" s="28" t="n">
        <f aca="false">IF(AND($C489&lt;&gt;"",$B489&gt;=Boshqaruv!$C$9,$B489&lt;=Boshqaruv!$C$10),IF(COUNTIFS($C$4:$C488,$C489,$B$4:$B488,"&gt;="&amp;Boshqaruv!$C$9,$B$4:$B488,"&lt;="&amp;Boshqaruv!$C$10)=0,1,0),0)</f>
        <v>0</v>
      </c>
    </row>
    <row r="490" customFormat="false" ht="15" hidden="false" customHeight="false" outlineLevel="0" collapsed="false">
      <c r="A490" s="8" t="n">
        <v>486</v>
      </c>
      <c r="B490" s="13"/>
      <c r="C490" s="25"/>
      <c r="D490" s="26" t="str">
        <f aca="false">IF($C490="","",IFERROR(IF(INDEX(Bolalar!$B$5:$B$1804,MATCH($C490,Bolalar!$I$5:$I$1804,0))="","",INDEX(Bolalar!$B$5:$B$1804,MATCH($C490,Bolalar!$I$5:$I$1804,0))),""))</f>
        <v/>
      </c>
      <c r="E490" s="15" t="str">
        <f aca="false">IF($C490="","",IFERROR(IF(INDEX(Bolalar!$C$5:$C$1804,MATCH($C490,Bolalar!$I$5:$I$1804,0))="","",INDEX(Bolalar!$C$5:$C$1804,MATCH($C490,Bolalar!$I$5:$I$1804,0))),""))</f>
        <v/>
      </c>
      <c r="F490" s="24"/>
      <c r="G490" s="14" t="str">
        <f aca="false">IF(OR($E490="",$B490=""),"",INT(($B490-$E490)/365.25))</f>
        <v/>
      </c>
      <c r="H490" s="25"/>
      <c r="I490" s="12"/>
      <c r="J490" s="28" t="n">
        <f aca="false">IF(AND($C490&lt;&gt;"",$B490&gt;=Boshqaruv!$C$9,$B490&lt;=Boshqaruv!$C$10),IF(COUNTIFS($C$4:$C489,$C490,$B$4:$B489,"&gt;="&amp;Boshqaruv!$C$9,$B$4:$B489,"&lt;="&amp;Boshqaruv!$C$10)=0,1,0),0)</f>
        <v>0</v>
      </c>
    </row>
    <row r="491" customFormat="false" ht="15" hidden="false" customHeight="false" outlineLevel="0" collapsed="false">
      <c r="A491" s="8" t="n">
        <v>487</v>
      </c>
      <c r="B491" s="13"/>
      <c r="C491" s="25"/>
      <c r="D491" s="26" t="str">
        <f aca="false">IF($C491="","",IFERROR(IF(INDEX(Bolalar!$B$5:$B$1804,MATCH($C491,Bolalar!$I$5:$I$1804,0))="","",INDEX(Bolalar!$B$5:$B$1804,MATCH($C491,Bolalar!$I$5:$I$1804,0))),""))</f>
        <v/>
      </c>
      <c r="E491" s="15" t="str">
        <f aca="false">IF($C491="","",IFERROR(IF(INDEX(Bolalar!$C$5:$C$1804,MATCH($C491,Bolalar!$I$5:$I$1804,0))="","",INDEX(Bolalar!$C$5:$C$1804,MATCH($C491,Bolalar!$I$5:$I$1804,0))),""))</f>
        <v/>
      </c>
      <c r="F491" s="24"/>
      <c r="G491" s="14" t="str">
        <f aca="false">IF(OR($E491="",$B491=""),"",INT(($B491-$E491)/365.25))</f>
        <v/>
      </c>
      <c r="H491" s="25"/>
      <c r="I491" s="12"/>
      <c r="J491" s="28" t="n">
        <f aca="false">IF(AND($C491&lt;&gt;"",$B491&gt;=Boshqaruv!$C$9,$B491&lt;=Boshqaruv!$C$10),IF(COUNTIFS($C$4:$C490,$C491,$B$4:$B490,"&gt;="&amp;Boshqaruv!$C$9,$B$4:$B490,"&lt;="&amp;Boshqaruv!$C$10)=0,1,0),0)</f>
        <v>0</v>
      </c>
    </row>
    <row r="492" customFormat="false" ht="15" hidden="false" customHeight="false" outlineLevel="0" collapsed="false">
      <c r="A492" s="8" t="n">
        <v>488</v>
      </c>
      <c r="B492" s="13"/>
      <c r="C492" s="25"/>
      <c r="D492" s="26" t="str">
        <f aca="false">IF($C492="","",IFERROR(IF(INDEX(Bolalar!$B$5:$B$1804,MATCH($C492,Bolalar!$I$5:$I$1804,0))="","",INDEX(Bolalar!$B$5:$B$1804,MATCH($C492,Bolalar!$I$5:$I$1804,0))),""))</f>
        <v/>
      </c>
      <c r="E492" s="15" t="str">
        <f aca="false">IF($C492="","",IFERROR(IF(INDEX(Bolalar!$C$5:$C$1804,MATCH($C492,Bolalar!$I$5:$I$1804,0))="","",INDEX(Bolalar!$C$5:$C$1804,MATCH($C492,Bolalar!$I$5:$I$1804,0))),""))</f>
        <v/>
      </c>
      <c r="F492" s="24"/>
      <c r="G492" s="14" t="str">
        <f aca="false">IF(OR($E492="",$B492=""),"",INT(($B492-$E492)/365.25))</f>
        <v/>
      </c>
      <c r="H492" s="25"/>
      <c r="I492" s="12"/>
      <c r="J492" s="28" t="n">
        <f aca="false">IF(AND($C492&lt;&gt;"",$B492&gt;=Boshqaruv!$C$9,$B492&lt;=Boshqaruv!$C$10),IF(COUNTIFS($C$4:$C491,$C492,$B$4:$B491,"&gt;="&amp;Boshqaruv!$C$9,$B$4:$B491,"&lt;="&amp;Boshqaruv!$C$10)=0,1,0),0)</f>
        <v>0</v>
      </c>
    </row>
    <row r="493" customFormat="false" ht="15" hidden="false" customHeight="false" outlineLevel="0" collapsed="false">
      <c r="A493" s="8" t="n">
        <v>489</v>
      </c>
      <c r="B493" s="13"/>
      <c r="C493" s="25"/>
      <c r="D493" s="26" t="str">
        <f aca="false">IF($C493="","",IFERROR(IF(INDEX(Bolalar!$B$5:$B$1804,MATCH($C493,Bolalar!$I$5:$I$1804,0))="","",INDEX(Bolalar!$B$5:$B$1804,MATCH($C493,Bolalar!$I$5:$I$1804,0))),""))</f>
        <v/>
      </c>
      <c r="E493" s="15" t="str">
        <f aca="false">IF($C493="","",IFERROR(IF(INDEX(Bolalar!$C$5:$C$1804,MATCH($C493,Bolalar!$I$5:$I$1804,0))="","",INDEX(Bolalar!$C$5:$C$1804,MATCH($C493,Bolalar!$I$5:$I$1804,0))),""))</f>
        <v/>
      </c>
      <c r="F493" s="24"/>
      <c r="G493" s="14" t="str">
        <f aca="false">IF(OR($E493="",$B493=""),"",INT(($B493-$E493)/365.25))</f>
        <v/>
      </c>
      <c r="H493" s="25"/>
      <c r="I493" s="12"/>
      <c r="J493" s="28" t="n">
        <f aca="false">IF(AND($C493&lt;&gt;"",$B493&gt;=Boshqaruv!$C$9,$B493&lt;=Boshqaruv!$C$10),IF(COUNTIFS($C$4:$C492,$C493,$B$4:$B492,"&gt;="&amp;Boshqaruv!$C$9,$B$4:$B492,"&lt;="&amp;Boshqaruv!$C$10)=0,1,0),0)</f>
        <v>0</v>
      </c>
    </row>
    <row r="494" customFormat="false" ht="15" hidden="false" customHeight="false" outlineLevel="0" collapsed="false">
      <c r="A494" s="8" t="n">
        <v>490</v>
      </c>
      <c r="B494" s="13"/>
      <c r="C494" s="25"/>
      <c r="D494" s="26" t="str">
        <f aca="false">IF($C494="","",IFERROR(IF(INDEX(Bolalar!$B$5:$B$1804,MATCH($C494,Bolalar!$I$5:$I$1804,0))="","",INDEX(Bolalar!$B$5:$B$1804,MATCH($C494,Bolalar!$I$5:$I$1804,0))),""))</f>
        <v/>
      </c>
      <c r="E494" s="15" t="str">
        <f aca="false">IF($C494="","",IFERROR(IF(INDEX(Bolalar!$C$5:$C$1804,MATCH($C494,Bolalar!$I$5:$I$1804,0))="","",INDEX(Bolalar!$C$5:$C$1804,MATCH($C494,Bolalar!$I$5:$I$1804,0))),""))</f>
        <v/>
      </c>
      <c r="F494" s="24"/>
      <c r="G494" s="14" t="str">
        <f aca="false">IF(OR($E494="",$B494=""),"",INT(($B494-$E494)/365.25))</f>
        <v/>
      </c>
      <c r="H494" s="25"/>
      <c r="I494" s="12"/>
      <c r="J494" s="28" t="n">
        <f aca="false">IF(AND($C494&lt;&gt;"",$B494&gt;=Boshqaruv!$C$9,$B494&lt;=Boshqaruv!$C$10),IF(COUNTIFS($C$4:$C493,$C494,$B$4:$B493,"&gt;="&amp;Boshqaruv!$C$9,$B$4:$B493,"&lt;="&amp;Boshqaruv!$C$10)=0,1,0),0)</f>
        <v>0</v>
      </c>
    </row>
    <row r="495" customFormat="false" ht="15" hidden="false" customHeight="false" outlineLevel="0" collapsed="false">
      <c r="A495" s="8" t="n">
        <v>491</v>
      </c>
      <c r="B495" s="13"/>
      <c r="C495" s="25"/>
      <c r="D495" s="26" t="str">
        <f aca="false">IF($C495="","",IFERROR(IF(INDEX(Bolalar!$B$5:$B$1804,MATCH($C495,Bolalar!$I$5:$I$1804,0))="","",INDEX(Bolalar!$B$5:$B$1804,MATCH($C495,Bolalar!$I$5:$I$1804,0))),""))</f>
        <v/>
      </c>
      <c r="E495" s="15" t="str">
        <f aca="false">IF($C495="","",IFERROR(IF(INDEX(Bolalar!$C$5:$C$1804,MATCH($C495,Bolalar!$I$5:$I$1804,0))="","",INDEX(Bolalar!$C$5:$C$1804,MATCH($C495,Bolalar!$I$5:$I$1804,0))),""))</f>
        <v/>
      </c>
      <c r="F495" s="24"/>
      <c r="G495" s="14" t="str">
        <f aca="false">IF(OR($E495="",$B495=""),"",INT(($B495-$E495)/365.25))</f>
        <v/>
      </c>
      <c r="H495" s="25"/>
      <c r="I495" s="12"/>
      <c r="J495" s="28" t="n">
        <f aca="false">IF(AND($C495&lt;&gt;"",$B495&gt;=Boshqaruv!$C$9,$B495&lt;=Boshqaruv!$C$10),IF(COUNTIFS($C$4:$C494,$C495,$B$4:$B494,"&gt;="&amp;Boshqaruv!$C$9,$B$4:$B494,"&lt;="&amp;Boshqaruv!$C$10)=0,1,0),0)</f>
        <v>0</v>
      </c>
    </row>
    <row r="496" customFormat="false" ht="15" hidden="false" customHeight="false" outlineLevel="0" collapsed="false">
      <c r="A496" s="8" t="n">
        <v>492</v>
      </c>
      <c r="B496" s="13"/>
      <c r="C496" s="25"/>
      <c r="D496" s="26" t="str">
        <f aca="false">IF($C496="","",IFERROR(IF(INDEX(Bolalar!$B$5:$B$1804,MATCH($C496,Bolalar!$I$5:$I$1804,0))="","",INDEX(Bolalar!$B$5:$B$1804,MATCH($C496,Bolalar!$I$5:$I$1804,0))),""))</f>
        <v/>
      </c>
      <c r="E496" s="15" t="str">
        <f aca="false">IF($C496="","",IFERROR(IF(INDEX(Bolalar!$C$5:$C$1804,MATCH($C496,Bolalar!$I$5:$I$1804,0))="","",INDEX(Bolalar!$C$5:$C$1804,MATCH($C496,Bolalar!$I$5:$I$1804,0))),""))</f>
        <v/>
      </c>
      <c r="F496" s="24"/>
      <c r="G496" s="14" t="str">
        <f aca="false">IF(OR($E496="",$B496=""),"",INT(($B496-$E496)/365.25))</f>
        <v/>
      </c>
      <c r="H496" s="25"/>
      <c r="I496" s="12"/>
      <c r="J496" s="28" t="n">
        <f aca="false">IF(AND($C496&lt;&gt;"",$B496&gt;=Boshqaruv!$C$9,$B496&lt;=Boshqaruv!$C$10),IF(COUNTIFS($C$4:$C495,$C496,$B$4:$B495,"&gt;="&amp;Boshqaruv!$C$9,$B$4:$B495,"&lt;="&amp;Boshqaruv!$C$10)=0,1,0),0)</f>
        <v>0</v>
      </c>
    </row>
    <row r="497" customFormat="false" ht="15" hidden="false" customHeight="false" outlineLevel="0" collapsed="false">
      <c r="A497" s="8" t="n">
        <v>493</v>
      </c>
      <c r="B497" s="13"/>
      <c r="C497" s="25"/>
      <c r="D497" s="26" t="str">
        <f aca="false">IF($C497="","",IFERROR(IF(INDEX(Bolalar!$B$5:$B$1804,MATCH($C497,Bolalar!$I$5:$I$1804,0))="","",INDEX(Bolalar!$B$5:$B$1804,MATCH($C497,Bolalar!$I$5:$I$1804,0))),""))</f>
        <v/>
      </c>
      <c r="E497" s="15" t="str">
        <f aca="false">IF($C497="","",IFERROR(IF(INDEX(Bolalar!$C$5:$C$1804,MATCH($C497,Bolalar!$I$5:$I$1804,0))="","",INDEX(Bolalar!$C$5:$C$1804,MATCH($C497,Bolalar!$I$5:$I$1804,0))),""))</f>
        <v/>
      </c>
      <c r="F497" s="24"/>
      <c r="G497" s="14" t="str">
        <f aca="false">IF(OR($E497="",$B497=""),"",INT(($B497-$E497)/365.25))</f>
        <v/>
      </c>
      <c r="H497" s="25"/>
      <c r="I497" s="12"/>
      <c r="J497" s="28" t="n">
        <f aca="false">IF(AND($C497&lt;&gt;"",$B497&gt;=Boshqaruv!$C$9,$B497&lt;=Boshqaruv!$C$10),IF(COUNTIFS($C$4:$C496,$C497,$B$4:$B496,"&gt;="&amp;Boshqaruv!$C$9,$B$4:$B496,"&lt;="&amp;Boshqaruv!$C$10)=0,1,0),0)</f>
        <v>0</v>
      </c>
    </row>
    <row r="498" customFormat="false" ht="15" hidden="false" customHeight="false" outlineLevel="0" collapsed="false">
      <c r="A498" s="8" t="n">
        <v>494</v>
      </c>
      <c r="B498" s="13"/>
      <c r="C498" s="25"/>
      <c r="D498" s="26" t="str">
        <f aca="false">IF($C498="","",IFERROR(IF(INDEX(Bolalar!$B$5:$B$1804,MATCH($C498,Bolalar!$I$5:$I$1804,0))="","",INDEX(Bolalar!$B$5:$B$1804,MATCH($C498,Bolalar!$I$5:$I$1804,0))),""))</f>
        <v/>
      </c>
      <c r="E498" s="15" t="str">
        <f aca="false">IF($C498="","",IFERROR(IF(INDEX(Bolalar!$C$5:$C$1804,MATCH($C498,Bolalar!$I$5:$I$1804,0))="","",INDEX(Bolalar!$C$5:$C$1804,MATCH($C498,Bolalar!$I$5:$I$1804,0))),""))</f>
        <v/>
      </c>
      <c r="F498" s="24"/>
      <c r="G498" s="14" t="str">
        <f aca="false">IF(OR($E498="",$B498=""),"",INT(($B498-$E498)/365.25))</f>
        <v/>
      </c>
      <c r="H498" s="25"/>
      <c r="I498" s="12"/>
      <c r="J498" s="28" t="n">
        <f aca="false">IF(AND($C498&lt;&gt;"",$B498&gt;=Boshqaruv!$C$9,$B498&lt;=Boshqaruv!$C$10),IF(COUNTIFS($C$4:$C497,$C498,$B$4:$B497,"&gt;="&amp;Boshqaruv!$C$9,$B$4:$B497,"&lt;="&amp;Boshqaruv!$C$10)=0,1,0),0)</f>
        <v>0</v>
      </c>
    </row>
    <row r="499" customFormat="false" ht="15" hidden="false" customHeight="false" outlineLevel="0" collapsed="false">
      <c r="A499" s="8" t="n">
        <v>495</v>
      </c>
      <c r="B499" s="13"/>
      <c r="C499" s="25"/>
      <c r="D499" s="26" t="str">
        <f aca="false">IF($C499="","",IFERROR(IF(INDEX(Bolalar!$B$5:$B$1804,MATCH($C499,Bolalar!$I$5:$I$1804,0))="","",INDEX(Bolalar!$B$5:$B$1804,MATCH($C499,Bolalar!$I$5:$I$1804,0))),""))</f>
        <v/>
      </c>
      <c r="E499" s="15" t="str">
        <f aca="false">IF($C499="","",IFERROR(IF(INDEX(Bolalar!$C$5:$C$1804,MATCH($C499,Bolalar!$I$5:$I$1804,0))="","",INDEX(Bolalar!$C$5:$C$1804,MATCH($C499,Bolalar!$I$5:$I$1804,0))),""))</f>
        <v/>
      </c>
      <c r="F499" s="24"/>
      <c r="G499" s="14" t="str">
        <f aca="false">IF(OR($E499="",$B499=""),"",INT(($B499-$E499)/365.25))</f>
        <v/>
      </c>
      <c r="H499" s="25"/>
      <c r="I499" s="12"/>
      <c r="J499" s="28" t="n">
        <f aca="false">IF(AND($C499&lt;&gt;"",$B499&gt;=Boshqaruv!$C$9,$B499&lt;=Boshqaruv!$C$10),IF(COUNTIFS($C$4:$C498,$C499,$B$4:$B498,"&gt;="&amp;Boshqaruv!$C$9,$B$4:$B498,"&lt;="&amp;Boshqaruv!$C$10)=0,1,0),0)</f>
        <v>0</v>
      </c>
    </row>
    <row r="500" customFormat="false" ht="15" hidden="false" customHeight="false" outlineLevel="0" collapsed="false">
      <c r="A500" s="8" t="n">
        <v>496</v>
      </c>
      <c r="B500" s="13"/>
      <c r="C500" s="25"/>
      <c r="D500" s="26" t="str">
        <f aca="false">IF($C500="","",IFERROR(IF(INDEX(Bolalar!$B$5:$B$1804,MATCH($C500,Bolalar!$I$5:$I$1804,0))="","",INDEX(Bolalar!$B$5:$B$1804,MATCH($C500,Bolalar!$I$5:$I$1804,0))),""))</f>
        <v/>
      </c>
      <c r="E500" s="15" t="str">
        <f aca="false">IF($C500="","",IFERROR(IF(INDEX(Bolalar!$C$5:$C$1804,MATCH($C500,Bolalar!$I$5:$I$1804,0))="","",INDEX(Bolalar!$C$5:$C$1804,MATCH($C500,Bolalar!$I$5:$I$1804,0))),""))</f>
        <v/>
      </c>
      <c r="F500" s="24"/>
      <c r="G500" s="14" t="str">
        <f aca="false">IF(OR($E500="",$B500=""),"",INT(($B500-$E500)/365.25))</f>
        <v/>
      </c>
      <c r="H500" s="25"/>
      <c r="I500" s="12"/>
      <c r="J500" s="28" t="n">
        <f aca="false">IF(AND($C500&lt;&gt;"",$B500&gt;=Boshqaruv!$C$9,$B500&lt;=Boshqaruv!$C$10),IF(COUNTIFS($C$4:$C499,$C500,$B$4:$B499,"&gt;="&amp;Boshqaruv!$C$9,$B$4:$B499,"&lt;="&amp;Boshqaruv!$C$10)=0,1,0),0)</f>
        <v>0</v>
      </c>
    </row>
    <row r="501" customFormat="false" ht="15" hidden="false" customHeight="false" outlineLevel="0" collapsed="false">
      <c r="A501" s="8" t="n">
        <v>497</v>
      </c>
      <c r="B501" s="13"/>
      <c r="C501" s="25"/>
      <c r="D501" s="26" t="str">
        <f aca="false">IF($C501="","",IFERROR(IF(INDEX(Bolalar!$B$5:$B$1804,MATCH($C501,Bolalar!$I$5:$I$1804,0))="","",INDEX(Bolalar!$B$5:$B$1804,MATCH($C501,Bolalar!$I$5:$I$1804,0))),""))</f>
        <v/>
      </c>
      <c r="E501" s="15" t="str">
        <f aca="false">IF($C501="","",IFERROR(IF(INDEX(Bolalar!$C$5:$C$1804,MATCH($C501,Bolalar!$I$5:$I$1804,0))="","",INDEX(Bolalar!$C$5:$C$1804,MATCH($C501,Bolalar!$I$5:$I$1804,0))),""))</f>
        <v/>
      </c>
      <c r="F501" s="24"/>
      <c r="G501" s="14" t="str">
        <f aca="false">IF(OR($E501="",$B501=""),"",INT(($B501-$E501)/365.25))</f>
        <v/>
      </c>
      <c r="H501" s="25"/>
      <c r="I501" s="12"/>
      <c r="J501" s="28" t="n">
        <f aca="false">IF(AND($C501&lt;&gt;"",$B501&gt;=Boshqaruv!$C$9,$B501&lt;=Boshqaruv!$C$10),IF(COUNTIFS($C$4:$C500,$C501,$B$4:$B500,"&gt;="&amp;Boshqaruv!$C$9,$B$4:$B500,"&lt;="&amp;Boshqaruv!$C$10)=0,1,0),0)</f>
        <v>0</v>
      </c>
    </row>
    <row r="502" customFormat="false" ht="15" hidden="false" customHeight="false" outlineLevel="0" collapsed="false">
      <c r="A502" s="8" t="n">
        <v>498</v>
      </c>
      <c r="B502" s="13"/>
      <c r="C502" s="25"/>
      <c r="D502" s="26" t="str">
        <f aca="false">IF($C502="","",IFERROR(IF(INDEX(Bolalar!$B$5:$B$1804,MATCH($C502,Bolalar!$I$5:$I$1804,0))="","",INDEX(Bolalar!$B$5:$B$1804,MATCH($C502,Bolalar!$I$5:$I$1804,0))),""))</f>
        <v/>
      </c>
      <c r="E502" s="15" t="str">
        <f aca="false">IF($C502="","",IFERROR(IF(INDEX(Bolalar!$C$5:$C$1804,MATCH($C502,Bolalar!$I$5:$I$1804,0))="","",INDEX(Bolalar!$C$5:$C$1804,MATCH($C502,Bolalar!$I$5:$I$1804,0))),""))</f>
        <v/>
      </c>
      <c r="F502" s="24"/>
      <c r="G502" s="14" t="str">
        <f aca="false">IF(OR($E502="",$B502=""),"",INT(($B502-$E502)/365.25))</f>
        <v/>
      </c>
      <c r="H502" s="25"/>
      <c r="I502" s="12"/>
      <c r="J502" s="28" t="n">
        <f aca="false">IF(AND($C502&lt;&gt;"",$B502&gt;=Boshqaruv!$C$9,$B502&lt;=Boshqaruv!$C$10),IF(COUNTIFS($C$4:$C501,$C502,$B$4:$B501,"&gt;="&amp;Boshqaruv!$C$9,$B$4:$B501,"&lt;="&amp;Boshqaruv!$C$10)=0,1,0),0)</f>
        <v>0</v>
      </c>
    </row>
    <row r="503" customFormat="false" ht="15" hidden="false" customHeight="false" outlineLevel="0" collapsed="false">
      <c r="A503" s="8" t="n">
        <v>499</v>
      </c>
      <c r="B503" s="13"/>
      <c r="C503" s="25"/>
      <c r="D503" s="26" t="str">
        <f aca="false">IF($C503="","",IFERROR(IF(INDEX(Bolalar!$B$5:$B$1804,MATCH($C503,Bolalar!$I$5:$I$1804,0))="","",INDEX(Bolalar!$B$5:$B$1804,MATCH($C503,Bolalar!$I$5:$I$1804,0))),""))</f>
        <v/>
      </c>
      <c r="E503" s="15" t="str">
        <f aca="false">IF($C503="","",IFERROR(IF(INDEX(Bolalar!$C$5:$C$1804,MATCH($C503,Bolalar!$I$5:$I$1804,0))="","",INDEX(Bolalar!$C$5:$C$1804,MATCH($C503,Bolalar!$I$5:$I$1804,0))),""))</f>
        <v/>
      </c>
      <c r="F503" s="24"/>
      <c r="G503" s="14" t="str">
        <f aca="false">IF(OR($E503="",$B503=""),"",INT(($B503-$E503)/365.25))</f>
        <v/>
      </c>
      <c r="H503" s="25"/>
      <c r="I503" s="12"/>
      <c r="J503" s="28" t="n">
        <f aca="false">IF(AND($C503&lt;&gt;"",$B503&gt;=Boshqaruv!$C$9,$B503&lt;=Boshqaruv!$C$10),IF(COUNTIFS($C$4:$C502,$C503,$B$4:$B502,"&gt;="&amp;Boshqaruv!$C$9,$B$4:$B502,"&lt;="&amp;Boshqaruv!$C$10)=0,1,0),0)</f>
        <v>0</v>
      </c>
    </row>
    <row r="504" customFormat="false" ht="15" hidden="false" customHeight="false" outlineLevel="0" collapsed="false">
      <c r="A504" s="8" t="n">
        <v>500</v>
      </c>
      <c r="B504" s="13"/>
      <c r="C504" s="25"/>
      <c r="D504" s="26" t="str">
        <f aca="false">IF($C504="","",IFERROR(IF(INDEX(Bolalar!$B$5:$B$1804,MATCH($C504,Bolalar!$I$5:$I$1804,0))="","",INDEX(Bolalar!$B$5:$B$1804,MATCH($C504,Bolalar!$I$5:$I$1804,0))),""))</f>
        <v/>
      </c>
      <c r="E504" s="15" t="str">
        <f aca="false">IF($C504="","",IFERROR(IF(INDEX(Bolalar!$C$5:$C$1804,MATCH($C504,Bolalar!$I$5:$I$1804,0))="","",INDEX(Bolalar!$C$5:$C$1804,MATCH($C504,Bolalar!$I$5:$I$1804,0))),""))</f>
        <v/>
      </c>
      <c r="F504" s="24"/>
      <c r="G504" s="14" t="str">
        <f aca="false">IF(OR($E504="",$B504=""),"",INT(($B504-$E504)/365.25))</f>
        <v/>
      </c>
      <c r="H504" s="25"/>
      <c r="I504" s="12"/>
      <c r="J504" s="28" t="n">
        <f aca="false">IF(AND($C504&lt;&gt;"",$B504&gt;=Boshqaruv!$C$9,$B504&lt;=Boshqaruv!$C$10),IF(COUNTIFS($C$4:$C503,$C504,$B$4:$B503,"&gt;="&amp;Boshqaruv!$C$9,$B$4:$B503,"&lt;="&amp;Boshqaruv!$C$10)=0,1,0),0)</f>
        <v>0</v>
      </c>
    </row>
    <row r="505" customFormat="false" ht="15" hidden="false" customHeight="false" outlineLevel="0" collapsed="false">
      <c r="A505" s="8" t="n">
        <v>501</v>
      </c>
      <c r="B505" s="13"/>
      <c r="C505" s="25"/>
      <c r="D505" s="26" t="str">
        <f aca="false">IF($C505="","",IFERROR(IF(INDEX(Bolalar!$B$5:$B$1804,MATCH($C505,Bolalar!$I$5:$I$1804,0))="","",INDEX(Bolalar!$B$5:$B$1804,MATCH($C505,Bolalar!$I$5:$I$1804,0))),""))</f>
        <v/>
      </c>
      <c r="E505" s="15" t="str">
        <f aca="false">IF($C505="","",IFERROR(IF(INDEX(Bolalar!$C$5:$C$1804,MATCH($C505,Bolalar!$I$5:$I$1804,0))="","",INDEX(Bolalar!$C$5:$C$1804,MATCH($C505,Bolalar!$I$5:$I$1804,0))),""))</f>
        <v/>
      </c>
      <c r="F505" s="24"/>
      <c r="G505" s="14" t="str">
        <f aca="false">IF(OR($E505="",$B505=""),"",INT(($B505-$E505)/365.25))</f>
        <v/>
      </c>
      <c r="H505" s="25"/>
      <c r="I505" s="12"/>
      <c r="J505" s="28" t="n">
        <f aca="false">IF(AND($C505&lt;&gt;"",$B505&gt;=Boshqaruv!$C$9,$B505&lt;=Boshqaruv!$C$10),IF(COUNTIFS($C$4:$C504,$C505,$B$4:$B504,"&gt;="&amp;Boshqaruv!$C$9,$B$4:$B504,"&lt;="&amp;Boshqaruv!$C$10)=0,1,0),0)</f>
        <v>0</v>
      </c>
    </row>
    <row r="506" customFormat="false" ht="15" hidden="false" customHeight="false" outlineLevel="0" collapsed="false">
      <c r="A506" s="8" t="n">
        <v>502</v>
      </c>
      <c r="B506" s="13"/>
      <c r="C506" s="25"/>
      <c r="D506" s="26" t="str">
        <f aca="false">IF($C506="","",IFERROR(IF(INDEX(Bolalar!$B$5:$B$1804,MATCH($C506,Bolalar!$I$5:$I$1804,0))="","",INDEX(Bolalar!$B$5:$B$1804,MATCH($C506,Bolalar!$I$5:$I$1804,0))),""))</f>
        <v/>
      </c>
      <c r="E506" s="15" t="str">
        <f aca="false">IF($C506="","",IFERROR(IF(INDEX(Bolalar!$C$5:$C$1804,MATCH($C506,Bolalar!$I$5:$I$1804,0))="","",INDEX(Bolalar!$C$5:$C$1804,MATCH($C506,Bolalar!$I$5:$I$1804,0))),""))</f>
        <v/>
      </c>
      <c r="F506" s="24"/>
      <c r="G506" s="14" t="str">
        <f aca="false">IF(OR($E506="",$B506=""),"",INT(($B506-$E506)/365.25))</f>
        <v/>
      </c>
      <c r="H506" s="25"/>
      <c r="I506" s="12"/>
      <c r="J506" s="28" t="n">
        <f aca="false">IF(AND($C506&lt;&gt;"",$B506&gt;=Boshqaruv!$C$9,$B506&lt;=Boshqaruv!$C$10),IF(COUNTIFS($C$4:$C505,$C506,$B$4:$B505,"&gt;="&amp;Boshqaruv!$C$9,$B$4:$B505,"&lt;="&amp;Boshqaruv!$C$10)=0,1,0),0)</f>
        <v>0</v>
      </c>
    </row>
    <row r="507" customFormat="false" ht="15" hidden="false" customHeight="false" outlineLevel="0" collapsed="false">
      <c r="A507" s="8" t="n">
        <v>503</v>
      </c>
      <c r="B507" s="13"/>
      <c r="C507" s="25"/>
      <c r="D507" s="26" t="str">
        <f aca="false">IF($C507="","",IFERROR(IF(INDEX(Bolalar!$B$5:$B$1804,MATCH($C507,Bolalar!$I$5:$I$1804,0))="","",INDEX(Bolalar!$B$5:$B$1804,MATCH($C507,Bolalar!$I$5:$I$1804,0))),""))</f>
        <v/>
      </c>
      <c r="E507" s="15" t="str">
        <f aca="false">IF($C507="","",IFERROR(IF(INDEX(Bolalar!$C$5:$C$1804,MATCH($C507,Bolalar!$I$5:$I$1804,0))="","",INDEX(Bolalar!$C$5:$C$1804,MATCH($C507,Bolalar!$I$5:$I$1804,0))),""))</f>
        <v/>
      </c>
      <c r="F507" s="24"/>
      <c r="G507" s="14" t="str">
        <f aca="false">IF(OR($E507="",$B507=""),"",INT(($B507-$E507)/365.25))</f>
        <v/>
      </c>
      <c r="H507" s="25"/>
      <c r="I507" s="12"/>
      <c r="J507" s="28" t="n">
        <f aca="false">IF(AND($C507&lt;&gt;"",$B507&gt;=Boshqaruv!$C$9,$B507&lt;=Boshqaruv!$C$10),IF(COUNTIFS($C$4:$C506,$C507,$B$4:$B506,"&gt;="&amp;Boshqaruv!$C$9,$B$4:$B506,"&lt;="&amp;Boshqaruv!$C$10)=0,1,0),0)</f>
        <v>0</v>
      </c>
    </row>
    <row r="508" customFormat="false" ht="15" hidden="false" customHeight="false" outlineLevel="0" collapsed="false">
      <c r="A508" s="8" t="n">
        <v>504</v>
      </c>
      <c r="B508" s="13"/>
      <c r="C508" s="25"/>
      <c r="D508" s="26" t="str">
        <f aca="false">IF($C508="","",IFERROR(IF(INDEX(Bolalar!$B$5:$B$1804,MATCH($C508,Bolalar!$I$5:$I$1804,0))="","",INDEX(Bolalar!$B$5:$B$1804,MATCH($C508,Bolalar!$I$5:$I$1804,0))),""))</f>
        <v/>
      </c>
      <c r="E508" s="15" t="str">
        <f aca="false">IF($C508="","",IFERROR(IF(INDEX(Bolalar!$C$5:$C$1804,MATCH($C508,Bolalar!$I$5:$I$1804,0))="","",INDEX(Bolalar!$C$5:$C$1804,MATCH($C508,Bolalar!$I$5:$I$1804,0))),""))</f>
        <v/>
      </c>
      <c r="F508" s="24"/>
      <c r="G508" s="14" t="str">
        <f aca="false">IF(OR($E508="",$B508=""),"",INT(($B508-$E508)/365.25))</f>
        <v/>
      </c>
      <c r="H508" s="25"/>
      <c r="I508" s="12"/>
      <c r="J508" s="28" t="n">
        <f aca="false">IF(AND($C508&lt;&gt;"",$B508&gt;=Boshqaruv!$C$9,$B508&lt;=Boshqaruv!$C$10),IF(COUNTIFS($C$4:$C507,$C508,$B$4:$B507,"&gt;="&amp;Boshqaruv!$C$9,$B$4:$B507,"&lt;="&amp;Boshqaruv!$C$10)=0,1,0),0)</f>
        <v>0</v>
      </c>
    </row>
    <row r="509" customFormat="false" ht="15" hidden="false" customHeight="false" outlineLevel="0" collapsed="false">
      <c r="A509" s="8" t="n">
        <v>505</v>
      </c>
      <c r="B509" s="13"/>
      <c r="C509" s="25"/>
      <c r="D509" s="26" t="str">
        <f aca="false">IF($C509="","",IFERROR(IF(INDEX(Bolalar!$B$5:$B$1804,MATCH($C509,Bolalar!$I$5:$I$1804,0))="","",INDEX(Bolalar!$B$5:$B$1804,MATCH($C509,Bolalar!$I$5:$I$1804,0))),""))</f>
        <v/>
      </c>
      <c r="E509" s="15" t="str">
        <f aca="false">IF($C509="","",IFERROR(IF(INDEX(Bolalar!$C$5:$C$1804,MATCH($C509,Bolalar!$I$5:$I$1804,0))="","",INDEX(Bolalar!$C$5:$C$1804,MATCH($C509,Bolalar!$I$5:$I$1804,0))),""))</f>
        <v/>
      </c>
      <c r="F509" s="24"/>
      <c r="G509" s="14" t="str">
        <f aca="false">IF(OR($E509="",$B509=""),"",INT(($B509-$E509)/365.25))</f>
        <v/>
      </c>
      <c r="H509" s="25"/>
      <c r="I509" s="12"/>
      <c r="J509" s="28" t="n">
        <f aca="false">IF(AND($C509&lt;&gt;"",$B509&gt;=Boshqaruv!$C$9,$B509&lt;=Boshqaruv!$C$10),IF(COUNTIFS($C$4:$C508,$C509,$B$4:$B508,"&gt;="&amp;Boshqaruv!$C$9,$B$4:$B508,"&lt;="&amp;Boshqaruv!$C$10)=0,1,0),0)</f>
        <v>0</v>
      </c>
    </row>
    <row r="510" customFormat="false" ht="15" hidden="false" customHeight="false" outlineLevel="0" collapsed="false">
      <c r="A510" s="8" t="n">
        <v>506</v>
      </c>
      <c r="B510" s="13"/>
      <c r="C510" s="25"/>
      <c r="D510" s="26" t="str">
        <f aca="false">IF($C510="","",IFERROR(IF(INDEX(Bolalar!$B$5:$B$1804,MATCH($C510,Bolalar!$I$5:$I$1804,0))="","",INDEX(Bolalar!$B$5:$B$1804,MATCH($C510,Bolalar!$I$5:$I$1804,0))),""))</f>
        <v/>
      </c>
      <c r="E510" s="15" t="str">
        <f aca="false">IF($C510="","",IFERROR(IF(INDEX(Bolalar!$C$5:$C$1804,MATCH($C510,Bolalar!$I$5:$I$1804,0))="","",INDEX(Bolalar!$C$5:$C$1804,MATCH($C510,Bolalar!$I$5:$I$1804,0))),""))</f>
        <v/>
      </c>
      <c r="F510" s="24"/>
      <c r="G510" s="14" t="str">
        <f aca="false">IF(OR($E510="",$B510=""),"",INT(($B510-$E510)/365.25))</f>
        <v/>
      </c>
      <c r="H510" s="25"/>
      <c r="I510" s="12"/>
      <c r="J510" s="28" t="n">
        <f aca="false">IF(AND($C510&lt;&gt;"",$B510&gt;=Boshqaruv!$C$9,$B510&lt;=Boshqaruv!$C$10),IF(COUNTIFS($C$4:$C509,$C510,$B$4:$B509,"&gt;="&amp;Boshqaruv!$C$9,$B$4:$B509,"&lt;="&amp;Boshqaruv!$C$10)=0,1,0),0)</f>
        <v>0</v>
      </c>
    </row>
    <row r="511" customFormat="false" ht="15" hidden="false" customHeight="false" outlineLevel="0" collapsed="false">
      <c r="A511" s="8" t="n">
        <v>507</v>
      </c>
      <c r="B511" s="13"/>
      <c r="C511" s="25"/>
      <c r="D511" s="26" t="str">
        <f aca="false">IF($C511="","",IFERROR(IF(INDEX(Bolalar!$B$5:$B$1804,MATCH($C511,Bolalar!$I$5:$I$1804,0))="","",INDEX(Bolalar!$B$5:$B$1804,MATCH($C511,Bolalar!$I$5:$I$1804,0))),""))</f>
        <v/>
      </c>
      <c r="E511" s="15" t="str">
        <f aca="false">IF($C511="","",IFERROR(IF(INDEX(Bolalar!$C$5:$C$1804,MATCH($C511,Bolalar!$I$5:$I$1804,0))="","",INDEX(Bolalar!$C$5:$C$1804,MATCH($C511,Bolalar!$I$5:$I$1804,0))),""))</f>
        <v/>
      </c>
      <c r="F511" s="24"/>
      <c r="G511" s="14" t="str">
        <f aca="false">IF(OR($E511="",$B511=""),"",INT(($B511-$E511)/365.25))</f>
        <v/>
      </c>
      <c r="H511" s="25"/>
      <c r="I511" s="12"/>
      <c r="J511" s="28" t="n">
        <f aca="false">IF(AND($C511&lt;&gt;"",$B511&gt;=Boshqaruv!$C$9,$B511&lt;=Boshqaruv!$C$10),IF(COUNTIFS($C$4:$C510,$C511,$B$4:$B510,"&gt;="&amp;Boshqaruv!$C$9,$B$4:$B510,"&lt;="&amp;Boshqaruv!$C$10)=0,1,0),0)</f>
        <v>0</v>
      </c>
    </row>
    <row r="512" customFormat="false" ht="15" hidden="false" customHeight="false" outlineLevel="0" collapsed="false">
      <c r="A512" s="8" t="n">
        <v>508</v>
      </c>
      <c r="B512" s="13"/>
      <c r="C512" s="25"/>
      <c r="D512" s="26" t="str">
        <f aca="false">IF($C512="","",IFERROR(IF(INDEX(Bolalar!$B$5:$B$1804,MATCH($C512,Bolalar!$I$5:$I$1804,0))="","",INDEX(Bolalar!$B$5:$B$1804,MATCH($C512,Bolalar!$I$5:$I$1804,0))),""))</f>
        <v/>
      </c>
      <c r="E512" s="15" t="str">
        <f aca="false">IF($C512="","",IFERROR(IF(INDEX(Bolalar!$C$5:$C$1804,MATCH($C512,Bolalar!$I$5:$I$1804,0))="","",INDEX(Bolalar!$C$5:$C$1804,MATCH($C512,Bolalar!$I$5:$I$1804,0))),""))</f>
        <v/>
      </c>
      <c r="F512" s="24"/>
      <c r="G512" s="14" t="str">
        <f aca="false">IF(OR($E512="",$B512=""),"",INT(($B512-$E512)/365.25))</f>
        <v/>
      </c>
      <c r="H512" s="25"/>
      <c r="I512" s="12"/>
      <c r="J512" s="28" t="n">
        <f aca="false">IF(AND($C512&lt;&gt;"",$B512&gt;=Boshqaruv!$C$9,$B512&lt;=Boshqaruv!$C$10),IF(COUNTIFS($C$4:$C511,$C512,$B$4:$B511,"&gt;="&amp;Boshqaruv!$C$9,$B$4:$B511,"&lt;="&amp;Boshqaruv!$C$10)=0,1,0),0)</f>
        <v>0</v>
      </c>
    </row>
    <row r="513" customFormat="false" ht="15" hidden="false" customHeight="false" outlineLevel="0" collapsed="false">
      <c r="A513" s="8" t="n">
        <v>509</v>
      </c>
      <c r="B513" s="13"/>
      <c r="C513" s="25"/>
      <c r="D513" s="26" t="str">
        <f aca="false">IF($C513="","",IFERROR(IF(INDEX(Bolalar!$B$5:$B$1804,MATCH($C513,Bolalar!$I$5:$I$1804,0))="","",INDEX(Bolalar!$B$5:$B$1804,MATCH($C513,Bolalar!$I$5:$I$1804,0))),""))</f>
        <v/>
      </c>
      <c r="E513" s="15" t="str">
        <f aca="false">IF($C513="","",IFERROR(IF(INDEX(Bolalar!$C$5:$C$1804,MATCH($C513,Bolalar!$I$5:$I$1804,0))="","",INDEX(Bolalar!$C$5:$C$1804,MATCH($C513,Bolalar!$I$5:$I$1804,0))),""))</f>
        <v/>
      </c>
      <c r="F513" s="24"/>
      <c r="G513" s="14" t="str">
        <f aca="false">IF(OR($E513="",$B513=""),"",INT(($B513-$E513)/365.25))</f>
        <v/>
      </c>
      <c r="H513" s="25"/>
      <c r="I513" s="12"/>
      <c r="J513" s="28" t="n">
        <f aca="false">IF(AND($C513&lt;&gt;"",$B513&gt;=Boshqaruv!$C$9,$B513&lt;=Boshqaruv!$C$10),IF(COUNTIFS($C$4:$C512,$C513,$B$4:$B512,"&gt;="&amp;Boshqaruv!$C$9,$B$4:$B512,"&lt;="&amp;Boshqaruv!$C$10)=0,1,0),0)</f>
        <v>0</v>
      </c>
    </row>
    <row r="514" customFormat="false" ht="15" hidden="false" customHeight="false" outlineLevel="0" collapsed="false">
      <c r="A514" s="8" t="n">
        <v>510</v>
      </c>
      <c r="B514" s="13"/>
      <c r="C514" s="25"/>
      <c r="D514" s="26" t="str">
        <f aca="false">IF($C514="","",IFERROR(IF(INDEX(Bolalar!$B$5:$B$1804,MATCH($C514,Bolalar!$I$5:$I$1804,0))="","",INDEX(Bolalar!$B$5:$B$1804,MATCH($C514,Bolalar!$I$5:$I$1804,0))),""))</f>
        <v/>
      </c>
      <c r="E514" s="15" t="str">
        <f aca="false">IF($C514="","",IFERROR(IF(INDEX(Bolalar!$C$5:$C$1804,MATCH($C514,Bolalar!$I$5:$I$1804,0))="","",INDEX(Bolalar!$C$5:$C$1804,MATCH($C514,Bolalar!$I$5:$I$1804,0))),""))</f>
        <v/>
      </c>
      <c r="F514" s="24"/>
      <c r="G514" s="14" t="str">
        <f aca="false">IF(OR($E514="",$B514=""),"",INT(($B514-$E514)/365.25))</f>
        <v/>
      </c>
      <c r="H514" s="25"/>
      <c r="I514" s="12"/>
      <c r="J514" s="28" t="n">
        <f aca="false">IF(AND($C514&lt;&gt;"",$B514&gt;=Boshqaruv!$C$9,$B514&lt;=Boshqaruv!$C$10),IF(COUNTIFS($C$4:$C513,$C514,$B$4:$B513,"&gt;="&amp;Boshqaruv!$C$9,$B$4:$B513,"&lt;="&amp;Boshqaruv!$C$10)=0,1,0),0)</f>
        <v>0</v>
      </c>
    </row>
    <row r="515" customFormat="false" ht="15" hidden="false" customHeight="false" outlineLevel="0" collapsed="false">
      <c r="A515" s="8" t="n">
        <v>511</v>
      </c>
      <c r="B515" s="13"/>
      <c r="C515" s="25"/>
      <c r="D515" s="26" t="str">
        <f aca="false">IF($C515="","",IFERROR(IF(INDEX(Bolalar!$B$5:$B$1804,MATCH($C515,Bolalar!$I$5:$I$1804,0))="","",INDEX(Bolalar!$B$5:$B$1804,MATCH($C515,Bolalar!$I$5:$I$1804,0))),""))</f>
        <v/>
      </c>
      <c r="E515" s="15" t="str">
        <f aca="false">IF($C515="","",IFERROR(IF(INDEX(Bolalar!$C$5:$C$1804,MATCH($C515,Bolalar!$I$5:$I$1804,0))="","",INDEX(Bolalar!$C$5:$C$1804,MATCH($C515,Bolalar!$I$5:$I$1804,0))),""))</f>
        <v/>
      </c>
      <c r="F515" s="24"/>
      <c r="G515" s="14" t="str">
        <f aca="false">IF(OR($E515="",$B515=""),"",INT(($B515-$E515)/365.25))</f>
        <v/>
      </c>
      <c r="H515" s="25"/>
      <c r="I515" s="12"/>
      <c r="J515" s="28" t="n">
        <f aca="false">IF(AND($C515&lt;&gt;"",$B515&gt;=Boshqaruv!$C$9,$B515&lt;=Boshqaruv!$C$10),IF(COUNTIFS($C$4:$C514,$C515,$B$4:$B514,"&gt;="&amp;Boshqaruv!$C$9,$B$4:$B514,"&lt;="&amp;Boshqaruv!$C$10)=0,1,0),0)</f>
        <v>0</v>
      </c>
    </row>
    <row r="516" customFormat="false" ht="15" hidden="false" customHeight="false" outlineLevel="0" collapsed="false">
      <c r="A516" s="8" t="n">
        <v>512</v>
      </c>
      <c r="B516" s="13"/>
      <c r="C516" s="25"/>
      <c r="D516" s="26" t="str">
        <f aca="false">IF($C516="","",IFERROR(IF(INDEX(Bolalar!$B$5:$B$1804,MATCH($C516,Bolalar!$I$5:$I$1804,0))="","",INDEX(Bolalar!$B$5:$B$1804,MATCH($C516,Bolalar!$I$5:$I$1804,0))),""))</f>
        <v/>
      </c>
      <c r="E516" s="15" t="str">
        <f aca="false">IF($C516="","",IFERROR(IF(INDEX(Bolalar!$C$5:$C$1804,MATCH($C516,Bolalar!$I$5:$I$1804,0))="","",INDEX(Bolalar!$C$5:$C$1804,MATCH($C516,Bolalar!$I$5:$I$1804,0))),""))</f>
        <v/>
      </c>
      <c r="F516" s="24"/>
      <c r="G516" s="14" t="str">
        <f aca="false">IF(OR($E516="",$B516=""),"",INT(($B516-$E516)/365.25))</f>
        <v/>
      </c>
      <c r="H516" s="25"/>
      <c r="I516" s="12"/>
      <c r="J516" s="28" t="n">
        <f aca="false">IF(AND($C516&lt;&gt;"",$B516&gt;=Boshqaruv!$C$9,$B516&lt;=Boshqaruv!$C$10),IF(COUNTIFS($C$4:$C515,$C516,$B$4:$B515,"&gt;="&amp;Boshqaruv!$C$9,$B$4:$B515,"&lt;="&amp;Boshqaruv!$C$10)=0,1,0),0)</f>
        <v>0</v>
      </c>
    </row>
    <row r="517" customFormat="false" ht="15" hidden="false" customHeight="false" outlineLevel="0" collapsed="false">
      <c r="A517" s="8" t="n">
        <v>513</v>
      </c>
      <c r="B517" s="13"/>
      <c r="C517" s="25"/>
      <c r="D517" s="26" t="str">
        <f aca="false">IF($C517="","",IFERROR(IF(INDEX(Bolalar!$B$5:$B$1804,MATCH($C517,Bolalar!$I$5:$I$1804,0))="","",INDEX(Bolalar!$B$5:$B$1804,MATCH($C517,Bolalar!$I$5:$I$1804,0))),""))</f>
        <v/>
      </c>
      <c r="E517" s="15" t="str">
        <f aca="false">IF($C517="","",IFERROR(IF(INDEX(Bolalar!$C$5:$C$1804,MATCH($C517,Bolalar!$I$5:$I$1804,0))="","",INDEX(Bolalar!$C$5:$C$1804,MATCH($C517,Bolalar!$I$5:$I$1804,0))),""))</f>
        <v/>
      </c>
      <c r="F517" s="24"/>
      <c r="G517" s="14" t="str">
        <f aca="false">IF(OR($E517="",$B517=""),"",INT(($B517-$E517)/365.25))</f>
        <v/>
      </c>
      <c r="H517" s="25"/>
      <c r="I517" s="12"/>
      <c r="J517" s="28" t="n">
        <f aca="false">IF(AND($C517&lt;&gt;"",$B517&gt;=Boshqaruv!$C$9,$B517&lt;=Boshqaruv!$C$10),IF(COUNTIFS($C$4:$C516,$C517,$B$4:$B516,"&gt;="&amp;Boshqaruv!$C$9,$B$4:$B516,"&lt;="&amp;Boshqaruv!$C$10)=0,1,0),0)</f>
        <v>0</v>
      </c>
    </row>
    <row r="518" customFormat="false" ht="15" hidden="false" customHeight="false" outlineLevel="0" collapsed="false">
      <c r="A518" s="8" t="n">
        <v>514</v>
      </c>
      <c r="B518" s="13"/>
      <c r="C518" s="25"/>
      <c r="D518" s="26" t="str">
        <f aca="false">IF($C518="","",IFERROR(IF(INDEX(Bolalar!$B$5:$B$1804,MATCH($C518,Bolalar!$I$5:$I$1804,0))="","",INDEX(Bolalar!$B$5:$B$1804,MATCH($C518,Bolalar!$I$5:$I$1804,0))),""))</f>
        <v/>
      </c>
      <c r="E518" s="15" t="str">
        <f aca="false">IF($C518="","",IFERROR(IF(INDEX(Bolalar!$C$5:$C$1804,MATCH($C518,Bolalar!$I$5:$I$1804,0))="","",INDEX(Bolalar!$C$5:$C$1804,MATCH($C518,Bolalar!$I$5:$I$1804,0))),""))</f>
        <v/>
      </c>
      <c r="F518" s="24"/>
      <c r="G518" s="14" t="str">
        <f aca="false">IF(OR($E518="",$B518=""),"",INT(($B518-$E518)/365.25))</f>
        <v/>
      </c>
      <c r="H518" s="25"/>
      <c r="I518" s="12"/>
      <c r="J518" s="28" t="n">
        <f aca="false">IF(AND($C518&lt;&gt;"",$B518&gt;=Boshqaruv!$C$9,$B518&lt;=Boshqaruv!$C$10),IF(COUNTIFS($C$4:$C517,$C518,$B$4:$B517,"&gt;="&amp;Boshqaruv!$C$9,$B$4:$B517,"&lt;="&amp;Boshqaruv!$C$10)=0,1,0),0)</f>
        <v>0</v>
      </c>
    </row>
    <row r="519" customFormat="false" ht="15" hidden="false" customHeight="false" outlineLevel="0" collapsed="false">
      <c r="A519" s="8" t="n">
        <v>515</v>
      </c>
      <c r="B519" s="13"/>
      <c r="C519" s="25"/>
      <c r="D519" s="26" t="str">
        <f aca="false">IF($C519="","",IFERROR(IF(INDEX(Bolalar!$B$5:$B$1804,MATCH($C519,Bolalar!$I$5:$I$1804,0))="","",INDEX(Bolalar!$B$5:$B$1804,MATCH($C519,Bolalar!$I$5:$I$1804,0))),""))</f>
        <v/>
      </c>
      <c r="E519" s="15" t="str">
        <f aca="false">IF($C519="","",IFERROR(IF(INDEX(Bolalar!$C$5:$C$1804,MATCH($C519,Bolalar!$I$5:$I$1804,0))="","",INDEX(Bolalar!$C$5:$C$1804,MATCH($C519,Bolalar!$I$5:$I$1804,0))),""))</f>
        <v/>
      </c>
      <c r="F519" s="24"/>
      <c r="G519" s="14" t="str">
        <f aca="false">IF(OR($E519="",$B519=""),"",INT(($B519-$E519)/365.25))</f>
        <v/>
      </c>
      <c r="H519" s="25"/>
      <c r="I519" s="12"/>
      <c r="J519" s="28" t="n">
        <f aca="false">IF(AND($C519&lt;&gt;"",$B519&gt;=Boshqaruv!$C$9,$B519&lt;=Boshqaruv!$C$10),IF(COUNTIFS($C$4:$C518,$C519,$B$4:$B518,"&gt;="&amp;Boshqaruv!$C$9,$B$4:$B518,"&lt;="&amp;Boshqaruv!$C$10)=0,1,0),0)</f>
        <v>0</v>
      </c>
    </row>
    <row r="520" customFormat="false" ht="15" hidden="false" customHeight="false" outlineLevel="0" collapsed="false">
      <c r="A520" s="8" t="n">
        <v>516</v>
      </c>
      <c r="B520" s="13"/>
      <c r="C520" s="25"/>
      <c r="D520" s="26" t="str">
        <f aca="false">IF($C520="","",IFERROR(IF(INDEX(Bolalar!$B$5:$B$1804,MATCH($C520,Bolalar!$I$5:$I$1804,0))="","",INDEX(Bolalar!$B$5:$B$1804,MATCH($C520,Bolalar!$I$5:$I$1804,0))),""))</f>
        <v/>
      </c>
      <c r="E520" s="15" t="str">
        <f aca="false">IF($C520="","",IFERROR(IF(INDEX(Bolalar!$C$5:$C$1804,MATCH($C520,Bolalar!$I$5:$I$1804,0))="","",INDEX(Bolalar!$C$5:$C$1804,MATCH($C520,Bolalar!$I$5:$I$1804,0))),""))</f>
        <v/>
      </c>
      <c r="F520" s="24"/>
      <c r="G520" s="14" t="str">
        <f aca="false">IF(OR($E520="",$B520=""),"",INT(($B520-$E520)/365.25))</f>
        <v/>
      </c>
      <c r="H520" s="25"/>
      <c r="I520" s="12"/>
      <c r="J520" s="28" t="n">
        <f aca="false">IF(AND($C520&lt;&gt;"",$B520&gt;=Boshqaruv!$C$9,$B520&lt;=Boshqaruv!$C$10),IF(COUNTIFS($C$4:$C519,$C520,$B$4:$B519,"&gt;="&amp;Boshqaruv!$C$9,$B$4:$B519,"&lt;="&amp;Boshqaruv!$C$10)=0,1,0),0)</f>
        <v>0</v>
      </c>
    </row>
    <row r="521" customFormat="false" ht="15" hidden="false" customHeight="false" outlineLevel="0" collapsed="false">
      <c r="A521" s="8" t="n">
        <v>517</v>
      </c>
      <c r="B521" s="13"/>
      <c r="C521" s="25"/>
      <c r="D521" s="26" t="str">
        <f aca="false">IF($C521="","",IFERROR(IF(INDEX(Bolalar!$B$5:$B$1804,MATCH($C521,Bolalar!$I$5:$I$1804,0))="","",INDEX(Bolalar!$B$5:$B$1804,MATCH($C521,Bolalar!$I$5:$I$1804,0))),""))</f>
        <v/>
      </c>
      <c r="E521" s="15" t="str">
        <f aca="false">IF($C521="","",IFERROR(IF(INDEX(Bolalar!$C$5:$C$1804,MATCH($C521,Bolalar!$I$5:$I$1804,0))="","",INDEX(Bolalar!$C$5:$C$1804,MATCH($C521,Bolalar!$I$5:$I$1804,0))),""))</f>
        <v/>
      </c>
      <c r="F521" s="24"/>
      <c r="G521" s="14" t="str">
        <f aca="false">IF(OR($E521="",$B521=""),"",INT(($B521-$E521)/365.25))</f>
        <v/>
      </c>
      <c r="H521" s="25"/>
      <c r="I521" s="12"/>
      <c r="J521" s="28" t="n">
        <f aca="false">IF(AND($C521&lt;&gt;"",$B521&gt;=Boshqaruv!$C$9,$B521&lt;=Boshqaruv!$C$10),IF(COUNTIFS($C$4:$C520,$C521,$B$4:$B520,"&gt;="&amp;Boshqaruv!$C$9,$B$4:$B520,"&lt;="&amp;Boshqaruv!$C$10)=0,1,0),0)</f>
        <v>0</v>
      </c>
    </row>
    <row r="522" customFormat="false" ht="15" hidden="false" customHeight="false" outlineLevel="0" collapsed="false">
      <c r="A522" s="8" t="n">
        <v>518</v>
      </c>
      <c r="B522" s="13"/>
      <c r="C522" s="25"/>
      <c r="D522" s="26" t="str">
        <f aca="false">IF($C522="","",IFERROR(IF(INDEX(Bolalar!$B$5:$B$1804,MATCH($C522,Bolalar!$I$5:$I$1804,0))="","",INDEX(Bolalar!$B$5:$B$1804,MATCH($C522,Bolalar!$I$5:$I$1804,0))),""))</f>
        <v/>
      </c>
      <c r="E522" s="15" t="str">
        <f aca="false">IF($C522="","",IFERROR(IF(INDEX(Bolalar!$C$5:$C$1804,MATCH($C522,Bolalar!$I$5:$I$1804,0))="","",INDEX(Bolalar!$C$5:$C$1804,MATCH($C522,Bolalar!$I$5:$I$1804,0))),""))</f>
        <v/>
      </c>
      <c r="F522" s="24"/>
      <c r="G522" s="14" t="str">
        <f aca="false">IF(OR($E522="",$B522=""),"",INT(($B522-$E522)/365.25))</f>
        <v/>
      </c>
      <c r="H522" s="25"/>
      <c r="I522" s="12"/>
      <c r="J522" s="28" t="n">
        <f aca="false">IF(AND($C522&lt;&gt;"",$B522&gt;=Boshqaruv!$C$9,$B522&lt;=Boshqaruv!$C$10),IF(COUNTIFS($C$4:$C521,$C522,$B$4:$B521,"&gt;="&amp;Boshqaruv!$C$9,$B$4:$B521,"&lt;="&amp;Boshqaruv!$C$10)=0,1,0),0)</f>
        <v>0</v>
      </c>
    </row>
    <row r="523" customFormat="false" ht="15" hidden="false" customHeight="false" outlineLevel="0" collapsed="false">
      <c r="A523" s="8" t="n">
        <v>519</v>
      </c>
      <c r="B523" s="13"/>
      <c r="C523" s="25"/>
      <c r="D523" s="26" t="str">
        <f aca="false">IF($C523="","",IFERROR(IF(INDEX(Bolalar!$B$5:$B$1804,MATCH($C523,Bolalar!$I$5:$I$1804,0))="","",INDEX(Bolalar!$B$5:$B$1804,MATCH($C523,Bolalar!$I$5:$I$1804,0))),""))</f>
        <v/>
      </c>
      <c r="E523" s="15" t="str">
        <f aca="false">IF($C523="","",IFERROR(IF(INDEX(Bolalar!$C$5:$C$1804,MATCH($C523,Bolalar!$I$5:$I$1804,0))="","",INDEX(Bolalar!$C$5:$C$1804,MATCH($C523,Bolalar!$I$5:$I$1804,0))),""))</f>
        <v/>
      </c>
      <c r="F523" s="24"/>
      <c r="G523" s="14" t="str">
        <f aca="false">IF(OR($E523="",$B523=""),"",INT(($B523-$E523)/365.25))</f>
        <v/>
      </c>
      <c r="H523" s="25"/>
      <c r="I523" s="12"/>
      <c r="J523" s="28" t="n">
        <f aca="false">IF(AND($C523&lt;&gt;"",$B523&gt;=Boshqaruv!$C$9,$B523&lt;=Boshqaruv!$C$10),IF(COUNTIFS($C$4:$C522,$C523,$B$4:$B522,"&gt;="&amp;Boshqaruv!$C$9,$B$4:$B522,"&lt;="&amp;Boshqaruv!$C$10)=0,1,0),0)</f>
        <v>0</v>
      </c>
    </row>
    <row r="524" customFormat="false" ht="15" hidden="false" customHeight="false" outlineLevel="0" collapsed="false">
      <c r="A524" s="8" t="n">
        <v>520</v>
      </c>
      <c r="B524" s="13"/>
      <c r="C524" s="25"/>
      <c r="D524" s="26" t="str">
        <f aca="false">IF($C524="","",IFERROR(IF(INDEX(Bolalar!$B$5:$B$1804,MATCH($C524,Bolalar!$I$5:$I$1804,0))="","",INDEX(Bolalar!$B$5:$B$1804,MATCH($C524,Bolalar!$I$5:$I$1804,0))),""))</f>
        <v/>
      </c>
      <c r="E524" s="15" t="str">
        <f aca="false">IF($C524="","",IFERROR(IF(INDEX(Bolalar!$C$5:$C$1804,MATCH($C524,Bolalar!$I$5:$I$1804,0))="","",INDEX(Bolalar!$C$5:$C$1804,MATCH($C524,Bolalar!$I$5:$I$1804,0))),""))</f>
        <v/>
      </c>
      <c r="F524" s="24"/>
      <c r="G524" s="14" t="str">
        <f aca="false">IF(OR($E524="",$B524=""),"",INT(($B524-$E524)/365.25))</f>
        <v/>
      </c>
      <c r="H524" s="25"/>
      <c r="I524" s="12"/>
      <c r="J524" s="28" t="n">
        <f aca="false">IF(AND($C524&lt;&gt;"",$B524&gt;=Boshqaruv!$C$9,$B524&lt;=Boshqaruv!$C$10),IF(COUNTIFS($C$4:$C523,$C524,$B$4:$B523,"&gt;="&amp;Boshqaruv!$C$9,$B$4:$B523,"&lt;="&amp;Boshqaruv!$C$10)=0,1,0),0)</f>
        <v>0</v>
      </c>
    </row>
    <row r="525" customFormat="false" ht="15" hidden="false" customHeight="false" outlineLevel="0" collapsed="false">
      <c r="A525" s="8" t="n">
        <v>521</v>
      </c>
      <c r="B525" s="13"/>
      <c r="C525" s="25"/>
      <c r="D525" s="26" t="str">
        <f aca="false">IF($C525="","",IFERROR(IF(INDEX(Bolalar!$B$5:$B$1804,MATCH($C525,Bolalar!$I$5:$I$1804,0))="","",INDEX(Bolalar!$B$5:$B$1804,MATCH($C525,Bolalar!$I$5:$I$1804,0))),""))</f>
        <v/>
      </c>
      <c r="E525" s="15" t="str">
        <f aca="false">IF($C525="","",IFERROR(IF(INDEX(Bolalar!$C$5:$C$1804,MATCH($C525,Bolalar!$I$5:$I$1804,0))="","",INDEX(Bolalar!$C$5:$C$1804,MATCH($C525,Bolalar!$I$5:$I$1804,0))),""))</f>
        <v/>
      </c>
      <c r="F525" s="24"/>
      <c r="G525" s="14" t="str">
        <f aca="false">IF(OR($E525="",$B525=""),"",INT(($B525-$E525)/365.25))</f>
        <v/>
      </c>
      <c r="H525" s="25"/>
      <c r="I525" s="12"/>
      <c r="J525" s="28" t="n">
        <f aca="false">IF(AND($C525&lt;&gt;"",$B525&gt;=Boshqaruv!$C$9,$B525&lt;=Boshqaruv!$C$10),IF(COUNTIFS($C$4:$C524,$C525,$B$4:$B524,"&gt;="&amp;Boshqaruv!$C$9,$B$4:$B524,"&lt;="&amp;Boshqaruv!$C$10)=0,1,0),0)</f>
        <v>0</v>
      </c>
    </row>
    <row r="526" customFormat="false" ht="15" hidden="false" customHeight="false" outlineLevel="0" collapsed="false">
      <c r="A526" s="8" t="n">
        <v>522</v>
      </c>
      <c r="B526" s="13"/>
      <c r="C526" s="25"/>
      <c r="D526" s="26" t="str">
        <f aca="false">IF($C526="","",IFERROR(IF(INDEX(Bolalar!$B$5:$B$1804,MATCH($C526,Bolalar!$I$5:$I$1804,0))="","",INDEX(Bolalar!$B$5:$B$1804,MATCH($C526,Bolalar!$I$5:$I$1804,0))),""))</f>
        <v/>
      </c>
      <c r="E526" s="15" t="str">
        <f aca="false">IF($C526="","",IFERROR(IF(INDEX(Bolalar!$C$5:$C$1804,MATCH($C526,Bolalar!$I$5:$I$1804,0))="","",INDEX(Bolalar!$C$5:$C$1804,MATCH($C526,Bolalar!$I$5:$I$1804,0))),""))</f>
        <v/>
      </c>
      <c r="F526" s="24"/>
      <c r="G526" s="14" t="str">
        <f aca="false">IF(OR($E526="",$B526=""),"",INT(($B526-$E526)/365.25))</f>
        <v/>
      </c>
      <c r="H526" s="25"/>
      <c r="I526" s="12"/>
      <c r="J526" s="28" t="n">
        <f aca="false">IF(AND($C526&lt;&gt;"",$B526&gt;=Boshqaruv!$C$9,$B526&lt;=Boshqaruv!$C$10),IF(COUNTIFS($C$4:$C525,$C526,$B$4:$B525,"&gt;="&amp;Boshqaruv!$C$9,$B$4:$B525,"&lt;="&amp;Boshqaruv!$C$10)=0,1,0),0)</f>
        <v>0</v>
      </c>
    </row>
    <row r="527" customFormat="false" ht="15" hidden="false" customHeight="false" outlineLevel="0" collapsed="false">
      <c r="A527" s="8" t="n">
        <v>523</v>
      </c>
      <c r="B527" s="13"/>
      <c r="C527" s="25"/>
      <c r="D527" s="26" t="str">
        <f aca="false">IF($C527="","",IFERROR(IF(INDEX(Bolalar!$B$5:$B$1804,MATCH($C527,Bolalar!$I$5:$I$1804,0))="","",INDEX(Bolalar!$B$5:$B$1804,MATCH($C527,Bolalar!$I$5:$I$1804,0))),""))</f>
        <v/>
      </c>
      <c r="E527" s="15" t="str">
        <f aca="false">IF($C527="","",IFERROR(IF(INDEX(Bolalar!$C$5:$C$1804,MATCH($C527,Bolalar!$I$5:$I$1804,0))="","",INDEX(Bolalar!$C$5:$C$1804,MATCH($C527,Bolalar!$I$5:$I$1804,0))),""))</f>
        <v/>
      </c>
      <c r="F527" s="24"/>
      <c r="G527" s="14" t="str">
        <f aca="false">IF(OR($E527="",$B527=""),"",INT(($B527-$E527)/365.25))</f>
        <v/>
      </c>
      <c r="H527" s="25"/>
      <c r="I527" s="12"/>
      <c r="J527" s="28" t="n">
        <f aca="false">IF(AND($C527&lt;&gt;"",$B527&gt;=Boshqaruv!$C$9,$B527&lt;=Boshqaruv!$C$10),IF(COUNTIFS($C$4:$C526,$C527,$B$4:$B526,"&gt;="&amp;Boshqaruv!$C$9,$B$4:$B526,"&lt;="&amp;Boshqaruv!$C$10)=0,1,0),0)</f>
        <v>0</v>
      </c>
    </row>
    <row r="528" customFormat="false" ht="15" hidden="false" customHeight="false" outlineLevel="0" collapsed="false">
      <c r="A528" s="8" t="n">
        <v>524</v>
      </c>
      <c r="B528" s="13"/>
      <c r="C528" s="25"/>
      <c r="D528" s="26" t="str">
        <f aca="false">IF($C528="","",IFERROR(IF(INDEX(Bolalar!$B$5:$B$1804,MATCH($C528,Bolalar!$I$5:$I$1804,0))="","",INDEX(Bolalar!$B$5:$B$1804,MATCH($C528,Bolalar!$I$5:$I$1804,0))),""))</f>
        <v/>
      </c>
      <c r="E528" s="15" t="str">
        <f aca="false">IF($C528="","",IFERROR(IF(INDEX(Bolalar!$C$5:$C$1804,MATCH($C528,Bolalar!$I$5:$I$1804,0))="","",INDEX(Bolalar!$C$5:$C$1804,MATCH($C528,Bolalar!$I$5:$I$1804,0))),""))</f>
        <v/>
      </c>
      <c r="F528" s="24"/>
      <c r="G528" s="14" t="str">
        <f aca="false">IF(OR($E528="",$B528=""),"",INT(($B528-$E528)/365.25))</f>
        <v/>
      </c>
      <c r="H528" s="25"/>
      <c r="I528" s="12"/>
      <c r="J528" s="28" t="n">
        <f aca="false">IF(AND($C528&lt;&gt;"",$B528&gt;=Boshqaruv!$C$9,$B528&lt;=Boshqaruv!$C$10),IF(COUNTIFS($C$4:$C527,$C528,$B$4:$B527,"&gt;="&amp;Boshqaruv!$C$9,$B$4:$B527,"&lt;="&amp;Boshqaruv!$C$10)=0,1,0),0)</f>
        <v>0</v>
      </c>
    </row>
    <row r="529" customFormat="false" ht="15" hidden="false" customHeight="false" outlineLevel="0" collapsed="false">
      <c r="A529" s="8" t="n">
        <v>525</v>
      </c>
      <c r="B529" s="13"/>
      <c r="C529" s="25"/>
      <c r="D529" s="26" t="str">
        <f aca="false">IF($C529="","",IFERROR(IF(INDEX(Bolalar!$B$5:$B$1804,MATCH($C529,Bolalar!$I$5:$I$1804,0))="","",INDEX(Bolalar!$B$5:$B$1804,MATCH($C529,Bolalar!$I$5:$I$1804,0))),""))</f>
        <v/>
      </c>
      <c r="E529" s="15" t="str">
        <f aca="false">IF($C529="","",IFERROR(IF(INDEX(Bolalar!$C$5:$C$1804,MATCH($C529,Bolalar!$I$5:$I$1804,0))="","",INDEX(Bolalar!$C$5:$C$1804,MATCH($C529,Bolalar!$I$5:$I$1804,0))),""))</f>
        <v/>
      </c>
      <c r="F529" s="24"/>
      <c r="G529" s="14" t="str">
        <f aca="false">IF(OR($E529="",$B529=""),"",INT(($B529-$E529)/365.25))</f>
        <v/>
      </c>
      <c r="H529" s="25"/>
      <c r="I529" s="12"/>
      <c r="J529" s="28" t="n">
        <f aca="false">IF(AND($C529&lt;&gt;"",$B529&gt;=Boshqaruv!$C$9,$B529&lt;=Boshqaruv!$C$10),IF(COUNTIFS($C$4:$C528,$C529,$B$4:$B528,"&gt;="&amp;Boshqaruv!$C$9,$B$4:$B528,"&lt;="&amp;Boshqaruv!$C$10)=0,1,0),0)</f>
        <v>0</v>
      </c>
    </row>
    <row r="530" customFormat="false" ht="15" hidden="false" customHeight="false" outlineLevel="0" collapsed="false">
      <c r="A530" s="8" t="n">
        <v>526</v>
      </c>
      <c r="B530" s="13"/>
      <c r="C530" s="25"/>
      <c r="D530" s="26" t="str">
        <f aca="false">IF($C530="","",IFERROR(IF(INDEX(Bolalar!$B$5:$B$1804,MATCH($C530,Bolalar!$I$5:$I$1804,0))="","",INDEX(Bolalar!$B$5:$B$1804,MATCH($C530,Bolalar!$I$5:$I$1804,0))),""))</f>
        <v/>
      </c>
      <c r="E530" s="15" t="str">
        <f aca="false">IF($C530="","",IFERROR(IF(INDEX(Bolalar!$C$5:$C$1804,MATCH($C530,Bolalar!$I$5:$I$1804,0))="","",INDEX(Bolalar!$C$5:$C$1804,MATCH($C530,Bolalar!$I$5:$I$1804,0))),""))</f>
        <v/>
      </c>
      <c r="F530" s="24"/>
      <c r="G530" s="14" t="str">
        <f aca="false">IF(OR($E530="",$B530=""),"",INT(($B530-$E530)/365.25))</f>
        <v/>
      </c>
      <c r="H530" s="25"/>
      <c r="I530" s="12"/>
      <c r="J530" s="28" t="n">
        <f aca="false">IF(AND($C530&lt;&gt;"",$B530&gt;=Boshqaruv!$C$9,$B530&lt;=Boshqaruv!$C$10),IF(COUNTIFS($C$4:$C529,$C530,$B$4:$B529,"&gt;="&amp;Boshqaruv!$C$9,$B$4:$B529,"&lt;="&amp;Boshqaruv!$C$10)=0,1,0),0)</f>
        <v>0</v>
      </c>
    </row>
    <row r="531" customFormat="false" ht="15" hidden="false" customHeight="false" outlineLevel="0" collapsed="false">
      <c r="A531" s="8" t="n">
        <v>527</v>
      </c>
      <c r="B531" s="13"/>
      <c r="C531" s="25"/>
      <c r="D531" s="26" t="str">
        <f aca="false">IF($C531="","",IFERROR(IF(INDEX(Bolalar!$B$5:$B$1804,MATCH($C531,Bolalar!$I$5:$I$1804,0))="","",INDEX(Bolalar!$B$5:$B$1804,MATCH($C531,Bolalar!$I$5:$I$1804,0))),""))</f>
        <v/>
      </c>
      <c r="E531" s="15" t="str">
        <f aca="false">IF($C531="","",IFERROR(IF(INDEX(Bolalar!$C$5:$C$1804,MATCH($C531,Bolalar!$I$5:$I$1804,0))="","",INDEX(Bolalar!$C$5:$C$1804,MATCH($C531,Bolalar!$I$5:$I$1804,0))),""))</f>
        <v/>
      </c>
      <c r="F531" s="24"/>
      <c r="G531" s="14" t="str">
        <f aca="false">IF(OR($E531="",$B531=""),"",INT(($B531-$E531)/365.25))</f>
        <v/>
      </c>
      <c r="H531" s="25"/>
      <c r="I531" s="12"/>
      <c r="J531" s="28" t="n">
        <f aca="false">IF(AND($C531&lt;&gt;"",$B531&gt;=Boshqaruv!$C$9,$B531&lt;=Boshqaruv!$C$10),IF(COUNTIFS($C$4:$C530,$C531,$B$4:$B530,"&gt;="&amp;Boshqaruv!$C$9,$B$4:$B530,"&lt;="&amp;Boshqaruv!$C$10)=0,1,0),0)</f>
        <v>0</v>
      </c>
    </row>
    <row r="532" customFormat="false" ht="15" hidden="false" customHeight="false" outlineLevel="0" collapsed="false">
      <c r="A532" s="8" t="n">
        <v>528</v>
      </c>
      <c r="B532" s="13"/>
      <c r="C532" s="25"/>
      <c r="D532" s="26" t="str">
        <f aca="false">IF($C532="","",IFERROR(IF(INDEX(Bolalar!$B$5:$B$1804,MATCH($C532,Bolalar!$I$5:$I$1804,0))="","",INDEX(Bolalar!$B$5:$B$1804,MATCH($C532,Bolalar!$I$5:$I$1804,0))),""))</f>
        <v/>
      </c>
      <c r="E532" s="15" t="str">
        <f aca="false">IF($C532="","",IFERROR(IF(INDEX(Bolalar!$C$5:$C$1804,MATCH($C532,Bolalar!$I$5:$I$1804,0))="","",INDEX(Bolalar!$C$5:$C$1804,MATCH($C532,Bolalar!$I$5:$I$1804,0))),""))</f>
        <v/>
      </c>
      <c r="F532" s="24"/>
      <c r="G532" s="14" t="str">
        <f aca="false">IF(OR($E532="",$B532=""),"",INT(($B532-$E532)/365.25))</f>
        <v/>
      </c>
      <c r="H532" s="25"/>
      <c r="I532" s="12"/>
      <c r="J532" s="28" t="n">
        <f aca="false">IF(AND($C532&lt;&gt;"",$B532&gt;=Boshqaruv!$C$9,$B532&lt;=Boshqaruv!$C$10),IF(COUNTIFS($C$4:$C531,$C532,$B$4:$B531,"&gt;="&amp;Boshqaruv!$C$9,$B$4:$B531,"&lt;="&amp;Boshqaruv!$C$10)=0,1,0),0)</f>
        <v>0</v>
      </c>
    </row>
    <row r="533" customFormat="false" ht="15" hidden="false" customHeight="false" outlineLevel="0" collapsed="false">
      <c r="A533" s="8" t="n">
        <v>529</v>
      </c>
      <c r="B533" s="13"/>
      <c r="C533" s="25"/>
      <c r="D533" s="26" t="str">
        <f aca="false">IF($C533="","",IFERROR(IF(INDEX(Bolalar!$B$5:$B$1804,MATCH($C533,Bolalar!$I$5:$I$1804,0))="","",INDEX(Bolalar!$B$5:$B$1804,MATCH($C533,Bolalar!$I$5:$I$1804,0))),""))</f>
        <v/>
      </c>
      <c r="E533" s="15" t="str">
        <f aca="false">IF($C533="","",IFERROR(IF(INDEX(Bolalar!$C$5:$C$1804,MATCH($C533,Bolalar!$I$5:$I$1804,0))="","",INDEX(Bolalar!$C$5:$C$1804,MATCH($C533,Bolalar!$I$5:$I$1804,0))),""))</f>
        <v/>
      </c>
      <c r="F533" s="24"/>
      <c r="G533" s="14" t="str">
        <f aca="false">IF(OR($E533="",$B533=""),"",INT(($B533-$E533)/365.25))</f>
        <v/>
      </c>
      <c r="H533" s="25"/>
      <c r="I533" s="12"/>
      <c r="J533" s="28" t="n">
        <f aca="false">IF(AND($C533&lt;&gt;"",$B533&gt;=Boshqaruv!$C$9,$B533&lt;=Boshqaruv!$C$10),IF(COUNTIFS($C$4:$C532,$C533,$B$4:$B532,"&gt;="&amp;Boshqaruv!$C$9,$B$4:$B532,"&lt;="&amp;Boshqaruv!$C$10)=0,1,0),0)</f>
        <v>0</v>
      </c>
    </row>
    <row r="534" customFormat="false" ht="15" hidden="false" customHeight="false" outlineLevel="0" collapsed="false">
      <c r="A534" s="8" t="n">
        <v>530</v>
      </c>
      <c r="B534" s="13"/>
      <c r="C534" s="25"/>
      <c r="D534" s="26" t="str">
        <f aca="false">IF($C534="","",IFERROR(IF(INDEX(Bolalar!$B$5:$B$1804,MATCH($C534,Bolalar!$I$5:$I$1804,0))="","",INDEX(Bolalar!$B$5:$B$1804,MATCH($C534,Bolalar!$I$5:$I$1804,0))),""))</f>
        <v/>
      </c>
      <c r="E534" s="15" t="str">
        <f aca="false">IF($C534="","",IFERROR(IF(INDEX(Bolalar!$C$5:$C$1804,MATCH($C534,Bolalar!$I$5:$I$1804,0))="","",INDEX(Bolalar!$C$5:$C$1804,MATCH($C534,Bolalar!$I$5:$I$1804,0))),""))</f>
        <v/>
      </c>
      <c r="F534" s="24"/>
      <c r="G534" s="14" t="str">
        <f aca="false">IF(OR($E534="",$B534=""),"",INT(($B534-$E534)/365.25))</f>
        <v/>
      </c>
      <c r="H534" s="25"/>
      <c r="I534" s="12"/>
      <c r="J534" s="28" t="n">
        <f aca="false">IF(AND($C534&lt;&gt;"",$B534&gt;=Boshqaruv!$C$9,$B534&lt;=Boshqaruv!$C$10),IF(COUNTIFS($C$4:$C533,$C534,$B$4:$B533,"&gt;="&amp;Boshqaruv!$C$9,$B$4:$B533,"&lt;="&amp;Boshqaruv!$C$10)=0,1,0),0)</f>
        <v>0</v>
      </c>
    </row>
    <row r="535" customFormat="false" ht="15" hidden="false" customHeight="false" outlineLevel="0" collapsed="false">
      <c r="A535" s="8" t="n">
        <v>531</v>
      </c>
      <c r="B535" s="13"/>
      <c r="C535" s="25"/>
      <c r="D535" s="26" t="str">
        <f aca="false">IF($C535="","",IFERROR(IF(INDEX(Bolalar!$B$5:$B$1804,MATCH($C535,Bolalar!$I$5:$I$1804,0))="","",INDEX(Bolalar!$B$5:$B$1804,MATCH($C535,Bolalar!$I$5:$I$1804,0))),""))</f>
        <v/>
      </c>
      <c r="E535" s="15" t="str">
        <f aca="false">IF($C535="","",IFERROR(IF(INDEX(Bolalar!$C$5:$C$1804,MATCH($C535,Bolalar!$I$5:$I$1804,0))="","",INDEX(Bolalar!$C$5:$C$1804,MATCH($C535,Bolalar!$I$5:$I$1804,0))),""))</f>
        <v/>
      </c>
      <c r="F535" s="24"/>
      <c r="G535" s="14" t="str">
        <f aca="false">IF(OR($E535="",$B535=""),"",INT(($B535-$E535)/365.25))</f>
        <v/>
      </c>
      <c r="H535" s="25"/>
      <c r="I535" s="12"/>
      <c r="J535" s="28" t="n">
        <f aca="false">IF(AND($C535&lt;&gt;"",$B535&gt;=Boshqaruv!$C$9,$B535&lt;=Boshqaruv!$C$10),IF(COUNTIFS($C$4:$C534,$C535,$B$4:$B534,"&gt;="&amp;Boshqaruv!$C$9,$B$4:$B534,"&lt;="&amp;Boshqaruv!$C$10)=0,1,0),0)</f>
        <v>0</v>
      </c>
    </row>
    <row r="536" customFormat="false" ht="15" hidden="false" customHeight="false" outlineLevel="0" collapsed="false">
      <c r="A536" s="8" t="n">
        <v>532</v>
      </c>
      <c r="B536" s="13"/>
      <c r="C536" s="25"/>
      <c r="D536" s="26" t="str">
        <f aca="false">IF($C536="","",IFERROR(IF(INDEX(Bolalar!$B$5:$B$1804,MATCH($C536,Bolalar!$I$5:$I$1804,0))="","",INDEX(Bolalar!$B$5:$B$1804,MATCH($C536,Bolalar!$I$5:$I$1804,0))),""))</f>
        <v/>
      </c>
      <c r="E536" s="15" t="str">
        <f aca="false">IF($C536="","",IFERROR(IF(INDEX(Bolalar!$C$5:$C$1804,MATCH($C536,Bolalar!$I$5:$I$1804,0))="","",INDEX(Bolalar!$C$5:$C$1804,MATCH($C536,Bolalar!$I$5:$I$1804,0))),""))</f>
        <v/>
      </c>
      <c r="F536" s="24"/>
      <c r="G536" s="14" t="str">
        <f aca="false">IF(OR($E536="",$B536=""),"",INT(($B536-$E536)/365.25))</f>
        <v/>
      </c>
      <c r="H536" s="25"/>
      <c r="I536" s="12"/>
      <c r="J536" s="28" t="n">
        <f aca="false">IF(AND($C536&lt;&gt;"",$B536&gt;=Boshqaruv!$C$9,$B536&lt;=Boshqaruv!$C$10),IF(COUNTIFS($C$4:$C535,$C536,$B$4:$B535,"&gt;="&amp;Boshqaruv!$C$9,$B$4:$B535,"&lt;="&amp;Boshqaruv!$C$10)=0,1,0),0)</f>
        <v>0</v>
      </c>
    </row>
    <row r="537" customFormat="false" ht="15" hidden="false" customHeight="false" outlineLevel="0" collapsed="false">
      <c r="A537" s="8" t="n">
        <v>533</v>
      </c>
      <c r="B537" s="13"/>
      <c r="C537" s="25"/>
      <c r="D537" s="26" t="str">
        <f aca="false">IF($C537="","",IFERROR(IF(INDEX(Bolalar!$B$5:$B$1804,MATCH($C537,Bolalar!$I$5:$I$1804,0))="","",INDEX(Bolalar!$B$5:$B$1804,MATCH($C537,Bolalar!$I$5:$I$1804,0))),""))</f>
        <v/>
      </c>
      <c r="E537" s="15" t="str">
        <f aca="false">IF($C537="","",IFERROR(IF(INDEX(Bolalar!$C$5:$C$1804,MATCH($C537,Bolalar!$I$5:$I$1804,0))="","",INDEX(Bolalar!$C$5:$C$1804,MATCH($C537,Bolalar!$I$5:$I$1804,0))),""))</f>
        <v/>
      </c>
      <c r="F537" s="24"/>
      <c r="G537" s="14" t="str">
        <f aca="false">IF(OR($E537="",$B537=""),"",INT(($B537-$E537)/365.25))</f>
        <v/>
      </c>
      <c r="H537" s="25"/>
      <c r="I537" s="12"/>
      <c r="J537" s="28" t="n">
        <f aca="false">IF(AND($C537&lt;&gt;"",$B537&gt;=Boshqaruv!$C$9,$B537&lt;=Boshqaruv!$C$10),IF(COUNTIFS($C$4:$C536,$C537,$B$4:$B536,"&gt;="&amp;Boshqaruv!$C$9,$B$4:$B536,"&lt;="&amp;Boshqaruv!$C$10)=0,1,0),0)</f>
        <v>0</v>
      </c>
    </row>
    <row r="538" customFormat="false" ht="15" hidden="false" customHeight="false" outlineLevel="0" collapsed="false">
      <c r="A538" s="8" t="n">
        <v>534</v>
      </c>
      <c r="B538" s="13"/>
      <c r="C538" s="25"/>
      <c r="D538" s="26" t="str">
        <f aca="false">IF($C538="","",IFERROR(IF(INDEX(Bolalar!$B$5:$B$1804,MATCH($C538,Bolalar!$I$5:$I$1804,0))="","",INDEX(Bolalar!$B$5:$B$1804,MATCH($C538,Bolalar!$I$5:$I$1804,0))),""))</f>
        <v/>
      </c>
      <c r="E538" s="15" t="str">
        <f aca="false">IF($C538="","",IFERROR(IF(INDEX(Bolalar!$C$5:$C$1804,MATCH($C538,Bolalar!$I$5:$I$1804,0))="","",INDEX(Bolalar!$C$5:$C$1804,MATCH($C538,Bolalar!$I$5:$I$1804,0))),""))</f>
        <v/>
      </c>
      <c r="F538" s="24"/>
      <c r="G538" s="14" t="str">
        <f aca="false">IF(OR($E538="",$B538=""),"",INT(($B538-$E538)/365.25))</f>
        <v/>
      </c>
      <c r="H538" s="25"/>
      <c r="I538" s="12"/>
      <c r="J538" s="28" t="n">
        <f aca="false">IF(AND($C538&lt;&gt;"",$B538&gt;=Boshqaruv!$C$9,$B538&lt;=Boshqaruv!$C$10),IF(COUNTIFS($C$4:$C537,$C538,$B$4:$B537,"&gt;="&amp;Boshqaruv!$C$9,$B$4:$B537,"&lt;="&amp;Boshqaruv!$C$10)=0,1,0),0)</f>
        <v>0</v>
      </c>
    </row>
    <row r="539" customFormat="false" ht="15" hidden="false" customHeight="false" outlineLevel="0" collapsed="false">
      <c r="A539" s="8" t="n">
        <v>535</v>
      </c>
      <c r="B539" s="13"/>
      <c r="C539" s="25"/>
      <c r="D539" s="26" t="str">
        <f aca="false">IF($C539="","",IFERROR(IF(INDEX(Bolalar!$B$5:$B$1804,MATCH($C539,Bolalar!$I$5:$I$1804,0))="","",INDEX(Bolalar!$B$5:$B$1804,MATCH($C539,Bolalar!$I$5:$I$1804,0))),""))</f>
        <v/>
      </c>
      <c r="E539" s="15" t="str">
        <f aca="false">IF($C539="","",IFERROR(IF(INDEX(Bolalar!$C$5:$C$1804,MATCH($C539,Bolalar!$I$5:$I$1804,0))="","",INDEX(Bolalar!$C$5:$C$1804,MATCH($C539,Bolalar!$I$5:$I$1804,0))),""))</f>
        <v/>
      </c>
      <c r="F539" s="24"/>
      <c r="G539" s="14" t="str">
        <f aca="false">IF(OR($E539="",$B539=""),"",INT(($B539-$E539)/365.25))</f>
        <v/>
      </c>
      <c r="H539" s="25"/>
      <c r="I539" s="12"/>
      <c r="J539" s="28" t="n">
        <f aca="false">IF(AND($C539&lt;&gt;"",$B539&gt;=Boshqaruv!$C$9,$B539&lt;=Boshqaruv!$C$10),IF(COUNTIFS($C$4:$C538,$C539,$B$4:$B538,"&gt;="&amp;Boshqaruv!$C$9,$B$4:$B538,"&lt;="&amp;Boshqaruv!$C$10)=0,1,0),0)</f>
        <v>0</v>
      </c>
    </row>
    <row r="540" customFormat="false" ht="15" hidden="false" customHeight="false" outlineLevel="0" collapsed="false">
      <c r="A540" s="8" t="n">
        <v>536</v>
      </c>
      <c r="B540" s="13"/>
      <c r="C540" s="25"/>
      <c r="D540" s="26" t="str">
        <f aca="false">IF($C540="","",IFERROR(IF(INDEX(Bolalar!$B$5:$B$1804,MATCH($C540,Bolalar!$I$5:$I$1804,0))="","",INDEX(Bolalar!$B$5:$B$1804,MATCH($C540,Bolalar!$I$5:$I$1804,0))),""))</f>
        <v/>
      </c>
      <c r="E540" s="15" t="str">
        <f aca="false">IF($C540="","",IFERROR(IF(INDEX(Bolalar!$C$5:$C$1804,MATCH($C540,Bolalar!$I$5:$I$1804,0))="","",INDEX(Bolalar!$C$5:$C$1804,MATCH($C540,Bolalar!$I$5:$I$1804,0))),""))</f>
        <v/>
      </c>
      <c r="F540" s="24"/>
      <c r="G540" s="14" t="str">
        <f aca="false">IF(OR($E540="",$B540=""),"",INT(($B540-$E540)/365.25))</f>
        <v/>
      </c>
      <c r="H540" s="25"/>
      <c r="I540" s="12"/>
      <c r="J540" s="28" t="n">
        <f aca="false">IF(AND($C540&lt;&gt;"",$B540&gt;=Boshqaruv!$C$9,$B540&lt;=Boshqaruv!$C$10),IF(COUNTIFS($C$4:$C539,$C540,$B$4:$B539,"&gt;="&amp;Boshqaruv!$C$9,$B$4:$B539,"&lt;="&amp;Boshqaruv!$C$10)=0,1,0),0)</f>
        <v>0</v>
      </c>
    </row>
    <row r="541" customFormat="false" ht="15" hidden="false" customHeight="false" outlineLevel="0" collapsed="false">
      <c r="A541" s="8" t="n">
        <v>537</v>
      </c>
      <c r="B541" s="13"/>
      <c r="C541" s="25"/>
      <c r="D541" s="26" t="str">
        <f aca="false">IF($C541="","",IFERROR(IF(INDEX(Bolalar!$B$5:$B$1804,MATCH($C541,Bolalar!$I$5:$I$1804,0))="","",INDEX(Bolalar!$B$5:$B$1804,MATCH($C541,Bolalar!$I$5:$I$1804,0))),""))</f>
        <v/>
      </c>
      <c r="E541" s="15" t="str">
        <f aca="false">IF($C541="","",IFERROR(IF(INDEX(Bolalar!$C$5:$C$1804,MATCH($C541,Bolalar!$I$5:$I$1804,0))="","",INDEX(Bolalar!$C$5:$C$1804,MATCH($C541,Bolalar!$I$5:$I$1804,0))),""))</f>
        <v/>
      </c>
      <c r="F541" s="24"/>
      <c r="G541" s="14" t="str">
        <f aca="false">IF(OR($E541="",$B541=""),"",INT(($B541-$E541)/365.25))</f>
        <v/>
      </c>
      <c r="H541" s="25"/>
      <c r="I541" s="12"/>
      <c r="J541" s="28" t="n">
        <f aca="false">IF(AND($C541&lt;&gt;"",$B541&gt;=Boshqaruv!$C$9,$B541&lt;=Boshqaruv!$C$10),IF(COUNTIFS($C$4:$C540,$C541,$B$4:$B540,"&gt;="&amp;Boshqaruv!$C$9,$B$4:$B540,"&lt;="&amp;Boshqaruv!$C$10)=0,1,0),0)</f>
        <v>0</v>
      </c>
    </row>
    <row r="542" customFormat="false" ht="15" hidden="false" customHeight="false" outlineLevel="0" collapsed="false">
      <c r="A542" s="8" t="n">
        <v>538</v>
      </c>
      <c r="B542" s="13"/>
      <c r="C542" s="25"/>
      <c r="D542" s="26" t="str">
        <f aca="false">IF($C542="","",IFERROR(IF(INDEX(Bolalar!$B$5:$B$1804,MATCH($C542,Bolalar!$I$5:$I$1804,0))="","",INDEX(Bolalar!$B$5:$B$1804,MATCH($C542,Bolalar!$I$5:$I$1804,0))),""))</f>
        <v/>
      </c>
      <c r="E542" s="15" t="str">
        <f aca="false">IF($C542="","",IFERROR(IF(INDEX(Bolalar!$C$5:$C$1804,MATCH($C542,Bolalar!$I$5:$I$1804,0))="","",INDEX(Bolalar!$C$5:$C$1804,MATCH($C542,Bolalar!$I$5:$I$1804,0))),""))</f>
        <v/>
      </c>
      <c r="F542" s="24"/>
      <c r="G542" s="14" t="str">
        <f aca="false">IF(OR($E542="",$B542=""),"",INT(($B542-$E542)/365.25))</f>
        <v/>
      </c>
      <c r="H542" s="25"/>
      <c r="I542" s="12"/>
      <c r="J542" s="28" t="n">
        <f aca="false">IF(AND($C542&lt;&gt;"",$B542&gt;=Boshqaruv!$C$9,$B542&lt;=Boshqaruv!$C$10),IF(COUNTIFS($C$4:$C541,$C542,$B$4:$B541,"&gt;="&amp;Boshqaruv!$C$9,$B$4:$B541,"&lt;="&amp;Boshqaruv!$C$10)=0,1,0),0)</f>
        <v>0</v>
      </c>
    </row>
    <row r="543" customFormat="false" ht="15" hidden="false" customHeight="false" outlineLevel="0" collapsed="false">
      <c r="A543" s="8" t="n">
        <v>539</v>
      </c>
      <c r="B543" s="13"/>
      <c r="C543" s="25"/>
      <c r="D543" s="26" t="str">
        <f aca="false">IF($C543="","",IFERROR(IF(INDEX(Bolalar!$B$5:$B$1804,MATCH($C543,Bolalar!$I$5:$I$1804,0))="","",INDEX(Bolalar!$B$5:$B$1804,MATCH($C543,Bolalar!$I$5:$I$1804,0))),""))</f>
        <v/>
      </c>
      <c r="E543" s="15" t="str">
        <f aca="false">IF($C543="","",IFERROR(IF(INDEX(Bolalar!$C$5:$C$1804,MATCH($C543,Bolalar!$I$5:$I$1804,0))="","",INDEX(Bolalar!$C$5:$C$1804,MATCH($C543,Bolalar!$I$5:$I$1804,0))),""))</f>
        <v/>
      </c>
      <c r="F543" s="24"/>
      <c r="G543" s="14" t="str">
        <f aca="false">IF(OR($E543="",$B543=""),"",INT(($B543-$E543)/365.25))</f>
        <v/>
      </c>
      <c r="H543" s="25"/>
      <c r="I543" s="12"/>
      <c r="J543" s="28" t="n">
        <f aca="false">IF(AND($C543&lt;&gt;"",$B543&gt;=Boshqaruv!$C$9,$B543&lt;=Boshqaruv!$C$10),IF(COUNTIFS($C$4:$C542,$C543,$B$4:$B542,"&gt;="&amp;Boshqaruv!$C$9,$B$4:$B542,"&lt;="&amp;Boshqaruv!$C$10)=0,1,0),0)</f>
        <v>0</v>
      </c>
    </row>
    <row r="544" customFormat="false" ht="15" hidden="false" customHeight="false" outlineLevel="0" collapsed="false">
      <c r="A544" s="8" t="n">
        <v>540</v>
      </c>
      <c r="B544" s="13"/>
      <c r="C544" s="25"/>
      <c r="D544" s="26" t="str">
        <f aca="false">IF($C544="","",IFERROR(IF(INDEX(Bolalar!$B$5:$B$1804,MATCH($C544,Bolalar!$I$5:$I$1804,0))="","",INDEX(Bolalar!$B$5:$B$1804,MATCH($C544,Bolalar!$I$5:$I$1804,0))),""))</f>
        <v/>
      </c>
      <c r="E544" s="15" t="str">
        <f aca="false">IF($C544="","",IFERROR(IF(INDEX(Bolalar!$C$5:$C$1804,MATCH($C544,Bolalar!$I$5:$I$1804,0))="","",INDEX(Bolalar!$C$5:$C$1804,MATCH($C544,Bolalar!$I$5:$I$1804,0))),""))</f>
        <v/>
      </c>
      <c r="F544" s="24"/>
      <c r="G544" s="14" t="str">
        <f aca="false">IF(OR($E544="",$B544=""),"",INT(($B544-$E544)/365.25))</f>
        <v/>
      </c>
      <c r="H544" s="25"/>
      <c r="I544" s="12"/>
      <c r="J544" s="28" t="n">
        <f aca="false">IF(AND($C544&lt;&gt;"",$B544&gt;=Boshqaruv!$C$9,$B544&lt;=Boshqaruv!$C$10),IF(COUNTIFS($C$4:$C543,$C544,$B$4:$B543,"&gt;="&amp;Boshqaruv!$C$9,$B$4:$B543,"&lt;="&amp;Boshqaruv!$C$10)=0,1,0),0)</f>
        <v>0</v>
      </c>
    </row>
    <row r="545" customFormat="false" ht="15" hidden="false" customHeight="false" outlineLevel="0" collapsed="false">
      <c r="A545" s="8" t="n">
        <v>541</v>
      </c>
      <c r="B545" s="13"/>
      <c r="C545" s="25"/>
      <c r="D545" s="26" t="str">
        <f aca="false">IF($C545="","",IFERROR(IF(INDEX(Bolalar!$B$5:$B$1804,MATCH($C545,Bolalar!$I$5:$I$1804,0))="","",INDEX(Bolalar!$B$5:$B$1804,MATCH($C545,Bolalar!$I$5:$I$1804,0))),""))</f>
        <v/>
      </c>
      <c r="E545" s="15" t="str">
        <f aca="false">IF($C545="","",IFERROR(IF(INDEX(Bolalar!$C$5:$C$1804,MATCH($C545,Bolalar!$I$5:$I$1804,0))="","",INDEX(Bolalar!$C$5:$C$1804,MATCH($C545,Bolalar!$I$5:$I$1804,0))),""))</f>
        <v/>
      </c>
      <c r="F545" s="24"/>
      <c r="G545" s="14" t="str">
        <f aca="false">IF(OR($E545="",$B545=""),"",INT(($B545-$E545)/365.25))</f>
        <v/>
      </c>
      <c r="H545" s="25"/>
      <c r="I545" s="12"/>
      <c r="J545" s="28" t="n">
        <f aca="false">IF(AND($C545&lt;&gt;"",$B545&gt;=Boshqaruv!$C$9,$B545&lt;=Boshqaruv!$C$10),IF(COUNTIFS($C$4:$C544,$C545,$B$4:$B544,"&gt;="&amp;Boshqaruv!$C$9,$B$4:$B544,"&lt;="&amp;Boshqaruv!$C$10)=0,1,0),0)</f>
        <v>0</v>
      </c>
    </row>
    <row r="546" customFormat="false" ht="15" hidden="false" customHeight="false" outlineLevel="0" collapsed="false">
      <c r="A546" s="8" t="n">
        <v>542</v>
      </c>
      <c r="B546" s="13"/>
      <c r="C546" s="25"/>
      <c r="D546" s="26" t="str">
        <f aca="false">IF($C546="","",IFERROR(IF(INDEX(Bolalar!$B$5:$B$1804,MATCH($C546,Bolalar!$I$5:$I$1804,0))="","",INDEX(Bolalar!$B$5:$B$1804,MATCH($C546,Bolalar!$I$5:$I$1804,0))),""))</f>
        <v/>
      </c>
      <c r="E546" s="15" t="str">
        <f aca="false">IF($C546="","",IFERROR(IF(INDEX(Bolalar!$C$5:$C$1804,MATCH($C546,Bolalar!$I$5:$I$1804,0))="","",INDEX(Bolalar!$C$5:$C$1804,MATCH($C546,Bolalar!$I$5:$I$1804,0))),""))</f>
        <v/>
      </c>
      <c r="F546" s="24"/>
      <c r="G546" s="14" t="str">
        <f aca="false">IF(OR($E546="",$B546=""),"",INT(($B546-$E546)/365.25))</f>
        <v/>
      </c>
      <c r="H546" s="25"/>
      <c r="I546" s="12"/>
      <c r="J546" s="28" t="n">
        <f aca="false">IF(AND($C546&lt;&gt;"",$B546&gt;=Boshqaruv!$C$9,$B546&lt;=Boshqaruv!$C$10),IF(COUNTIFS($C$4:$C545,$C546,$B$4:$B545,"&gt;="&amp;Boshqaruv!$C$9,$B$4:$B545,"&lt;="&amp;Boshqaruv!$C$10)=0,1,0),0)</f>
        <v>0</v>
      </c>
    </row>
    <row r="547" customFormat="false" ht="15" hidden="false" customHeight="false" outlineLevel="0" collapsed="false">
      <c r="A547" s="8" t="n">
        <v>543</v>
      </c>
      <c r="B547" s="13"/>
      <c r="C547" s="25"/>
      <c r="D547" s="26" t="str">
        <f aca="false">IF($C547="","",IFERROR(IF(INDEX(Bolalar!$B$5:$B$1804,MATCH($C547,Bolalar!$I$5:$I$1804,0))="","",INDEX(Bolalar!$B$5:$B$1804,MATCH($C547,Bolalar!$I$5:$I$1804,0))),""))</f>
        <v/>
      </c>
      <c r="E547" s="15" t="str">
        <f aca="false">IF($C547="","",IFERROR(IF(INDEX(Bolalar!$C$5:$C$1804,MATCH($C547,Bolalar!$I$5:$I$1804,0))="","",INDEX(Bolalar!$C$5:$C$1804,MATCH($C547,Bolalar!$I$5:$I$1804,0))),""))</f>
        <v/>
      </c>
      <c r="F547" s="24"/>
      <c r="G547" s="14" t="str">
        <f aca="false">IF(OR($E547="",$B547=""),"",INT(($B547-$E547)/365.25))</f>
        <v/>
      </c>
      <c r="H547" s="25"/>
      <c r="I547" s="12"/>
      <c r="J547" s="28" t="n">
        <f aca="false">IF(AND($C547&lt;&gt;"",$B547&gt;=Boshqaruv!$C$9,$B547&lt;=Boshqaruv!$C$10),IF(COUNTIFS($C$4:$C546,$C547,$B$4:$B546,"&gt;="&amp;Boshqaruv!$C$9,$B$4:$B546,"&lt;="&amp;Boshqaruv!$C$10)=0,1,0),0)</f>
        <v>0</v>
      </c>
    </row>
    <row r="548" customFormat="false" ht="15" hidden="false" customHeight="false" outlineLevel="0" collapsed="false">
      <c r="A548" s="8" t="n">
        <v>544</v>
      </c>
      <c r="B548" s="13"/>
      <c r="C548" s="25"/>
      <c r="D548" s="26" t="str">
        <f aca="false">IF($C548="","",IFERROR(IF(INDEX(Bolalar!$B$5:$B$1804,MATCH($C548,Bolalar!$I$5:$I$1804,0))="","",INDEX(Bolalar!$B$5:$B$1804,MATCH($C548,Bolalar!$I$5:$I$1804,0))),""))</f>
        <v/>
      </c>
      <c r="E548" s="15" t="str">
        <f aca="false">IF($C548="","",IFERROR(IF(INDEX(Bolalar!$C$5:$C$1804,MATCH($C548,Bolalar!$I$5:$I$1804,0))="","",INDEX(Bolalar!$C$5:$C$1804,MATCH($C548,Bolalar!$I$5:$I$1804,0))),""))</f>
        <v/>
      </c>
      <c r="F548" s="24"/>
      <c r="G548" s="14" t="str">
        <f aca="false">IF(OR($E548="",$B548=""),"",INT(($B548-$E548)/365.25))</f>
        <v/>
      </c>
      <c r="H548" s="25"/>
      <c r="I548" s="12"/>
      <c r="J548" s="28" t="n">
        <f aca="false">IF(AND($C548&lt;&gt;"",$B548&gt;=Boshqaruv!$C$9,$B548&lt;=Boshqaruv!$C$10),IF(COUNTIFS($C$4:$C547,$C548,$B$4:$B547,"&gt;="&amp;Boshqaruv!$C$9,$B$4:$B547,"&lt;="&amp;Boshqaruv!$C$10)=0,1,0),0)</f>
        <v>0</v>
      </c>
    </row>
    <row r="549" customFormat="false" ht="15" hidden="false" customHeight="false" outlineLevel="0" collapsed="false">
      <c r="A549" s="8" t="n">
        <v>545</v>
      </c>
      <c r="B549" s="13"/>
      <c r="C549" s="25"/>
      <c r="D549" s="26" t="str">
        <f aca="false">IF($C549="","",IFERROR(IF(INDEX(Bolalar!$B$5:$B$1804,MATCH($C549,Bolalar!$I$5:$I$1804,0))="","",INDEX(Bolalar!$B$5:$B$1804,MATCH($C549,Bolalar!$I$5:$I$1804,0))),""))</f>
        <v/>
      </c>
      <c r="E549" s="15" t="str">
        <f aca="false">IF($C549="","",IFERROR(IF(INDEX(Bolalar!$C$5:$C$1804,MATCH($C549,Bolalar!$I$5:$I$1804,0))="","",INDEX(Bolalar!$C$5:$C$1804,MATCH($C549,Bolalar!$I$5:$I$1804,0))),""))</f>
        <v/>
      </c>
      <c r="F549" s="24"/>
      <c r="G549" s="14" t="str">
        <f aca="false">IF(OR($E549="",$B549=""),"",INT(($B549-$E549)/365.25))</f>
        <v/>
      </c>
      <c r="H549" s="25"/>
      <c r="I549" s="12"/>
      <c r="J549" s="28" t="n">
        <f aca="false">IF(AND($C549&lt;&gt;"",$B549&gt;=Boshqaruv!$C$9,$B549&lt;=Boshqaruv!$C$10),IF(COUNTIFS($C$4:$C548,$C549,$B$4:$B548,"&gt;="&amp;Boshqaruv!$C$9,$B$4:$B548,"&lt;="&amp;Boshqaruv!$C$10)=0,1,0),0)</f>
        <v>0</v>
      </c>
    </row>
    <row r="550" customFormat="false" ht="15" hidden="false" customHeight="false" outlineLevel="0" collapsed="false">
      <c r="A550" s="8" t="n">
        <v>546</v>
      </c>
      <c r="B550" s="13"/>
      <c r="C550" s="25"/>
      <c r="D550" s="26" t="str">
        <f aca="false">IF($C550="","",IFERROR(IF(INDEX(Bolalar!$B$5:$B$1804,MATCH($C550,Bolalar!$I$5:$I$1804,0))="","",INDEX(Bolalar!$B$5:$B$1804,MATCH($C550,Bolalar!$I$5:$I$1804,0))),""))</f>
        <v/>
      </c>
      <c r="E550" s="15" t="str">
        <f aca="false">IF($C550="","",IFERROR(IF(INDEX(Bolalar!$C$5:$C$1804,MATCH($C550,Bolalar!$I$5:$I$1804,0))="","",INDEX(Bolalar!$C$5:$C$1804,MATCH($C550,Bolalar!$I$5:$I$1804,0))),""))</f>
        <v/>
      </c>
      <c r="F550" s="24"/>
      <c r="G550" s="14" t="str">
        <f aca="false">IF(OR($E550="",$B550=""),"",INT(($B550-$E550)/365.25))</f>
        <v/>
      </c>
      <c r="H550" s="25"/>
      <c r="I550" s="12"/>
      <c r="J550" s="28" t="n">
        <f aca="false">IF(AND($C550&lt;&gt;"",$B550&gt;=Boshqaruv!$C$9,$B550&lt;=Boshqaruv!$C$10),IF(COUNTIFS($C$4:$C549,$C550,$B$4:$B549,"&gt;="&amp;Boshqaruv!$C$9,$B$4:$B549,"&lt;="&amp;Boshqaruv!$C$10)=0,1,0),0)</f>
        <v>0</v>
      </c>
    </row>
    <row r="551" customFormat="false" ht="15" hidden="false" customHeight="false" outlineLevel="0" collapsed="false">
      <c r="A551" s="8" t="n">
        <v>547</v>
      </c>
      <c r="B551" s="13"/>
      <c r="C551" s="25"/>
      <c r="D551" s="26" t="str">
        <f aca="false">IF($C551="","",IFERROR(IF(INDEX(Bolalar!$B$5:$B$1804,MATCH($C551,Bolalar!$I$5:$I$1804,0))="","",INDEX(Bolalar!$B$5:$B$1804,MATCH($C551,Bolalar!$I$5:$I$1804,0))),""))</f>
        <v/>
      </c>
      <c r="E551" s="15" t="str">
        <f aca="false">IF($C551="","",IFERROR(IF(INDEX(Bolalar!$C$5:$C$1804,MATCH($C551,Bolalar!$I$5:$I$1804,0))="","",INDEX(Bolalar!$C$5:$C$1804,MATCH($C551,Bolalar!$I$5:$I$1804,0))),""))</f>
        <v/>
      </c>
      <c r="F551" s="24"/>
      <c r="G551" s="14" t="str">
        <f aca="false">IF(OR($E551="",$B551=""),"",INT(($B551-$E551)/365.25))</f>
        <v/>
      </c>
      <c r="H551" s="25"/>
      <c r="I551" s="12"/>
      <c r="J551" s="28" t="n">
        <f aca="false">IF(AND($C551&lt;&gt;"",$B551&gt;=Boshqaruv!$C$9,$B551&lt;=Boshqaruv!$C$10),IF(COUNTIFS($C$4:$C550,$C551,$B$4:$B550,"&gt;="&amp;Boshqaruv!$C$9,$B$4:$B550,"&lt;="&amp;Boshqaruv!$C$10)=0,1,0),0)</f>
        <v>0</v>
      </c>
    </row>
    <row r="552" customFormat="false" ht="15" hidden="false" customHeight="false" outlineLevel="0" collapsed="false">
      <c r="A552" s="8" t="n">
        <v>548</v>
      </c>
      <c r="B552" s="13"/>
      <c r="C552" s="25"/>
      <c r="D552" s="26" t="str">
        <f aca="false">IF($C552="","",IFERROR(IF(INDEX(Bolalar!$B$5:$B$1804,MATCH($C552,Bolalar!$I$5:$I$1804,0))="","",INDEX(Bolalar!$B$5:$B$1804,MATCH($C552,Bolalar!$I$5:$I$1804,0))),""))</f>
        <v/>
      </c>
      <c r="E552" s="15" t="str">
        <f aca="false">IF($C552="","",IFERROR(IF(INDEX(Bolalar!$C$5:$C$1804,MATCH($C552,Bolalar!$I$5:$I$1804,0))="","",INDEX(Bolalar!$C$5:$C$1804,MATCH($C552,Bolalar!$I$5:$I$1804,0))),""))</f>
        <v/>
      </c>
      <c r="F552" s="24"/>
      <c r="G552" s="14" t="str">
        <f aca="false">IF(OR($E552="",$B552=""),"",INT(($B552-$E552)/365.25))</f>
        <v/>
      </c>
      <c r="H552" s="25"/>
      <c r="I552" s="12"/>
      <c r="J552" s="28" t="n">
        <f aca="false">IF(AND($C552&lt;&gt;"",$B552&gt;=Boshqaruv!$C$9,$B552&lt;=Boshqaruv!$C$10),IF(COUNTIFS($C$4:$C551,$C552,$B$4:$B551,"&gt;="&amp;Boshqaruv!$C$9,$B$4:$B551,"&lt;="&amp;Boshqaruv!$C$10)=0,1,0),0)</f>
        <v>0</v>
      </c>
    </row>
    <row r="553" customFormat="false" ht="15" hidden="false" customHeight="false" outlineLevel="0" collapsed="false">
      <c r="A553" s="8" t="n">
        <v>549</v>
      </c>
      <c r="B553" s="13"/>
      <c r="C553" s="25"/>
      <c r="D553" s="26" t="str">
        <f aca="false">IF($C553="","",IFERROR(IF(INDEX(Bolalar!$B$5:$B$1804,MATCH($C553,Bolalar!$I$5:$I$1804,0))="","",INDEX(Bolalar!$B$5:$B$1804,MATCH($C553,Bolalar!$I$5:$I$1804,0))),""))</f>
        <v/>
      </c>
      <c r="E553" s="15" t="str">
        <f aca="false">IF($C553="","",IFERROR(IF(INDEX(Bolalar!$C$5:$C$1804,MATCH($C553,Bolalar!$I$5:$I$1804,0))="","",INDEX(Bolalar!$C$5:$C$1804,MATCH($C553,Bolalar!$I$5:$I$1804,0))),""))</f>
        <v/>
      </c>
      <c r="F553" s="24"/>
      <c r="G553" s="14" t="str">
        <f aca="false">IF(OR($E553="",$B553=""),"",INT(($B553-$E553)/365.25))</f>
        <v/>
      </c>
      <c r="H553" s="25"/>
      <c r="I553" s="12"/>
      <c r="J553" s="28" t="n">
        <f aca="false">IF(AND($C553&lt;&gt;"",$B553&gt;=Boshqaruv!$C$9,$B553&lt;=Boshqaruv!$C$10),IF(COUNTIFS($C$4:$C552,$C553,$B$4:$B552,"&gt;="&amp;Boshqaruv!$C$9,$B$4:$B552,"&lt;="&amp;Boshqaruv!$C$10)=0,1,0),0)</f>
        <v>0</v>
      </c>
    </row>
    <row r="554" customFormat="false" ht="15" hidden="false" customHeight="false" outlineLevel="0" collapsed="false">
      <c r="A554" s="8" t="n">
        <v>550</v>
      </c>
      <c r="B554" s="13"/>
      <c r="C554" s="25"/>
      <c r="D554" s="26" t="str">
        <f aca="false">IF($C554="","",IFERROR(IF(INDEX(Bolalar!$B$5:$B$1804,MATCH($C554,Bolalar!$I$5:$I$1804,0))="","",INDEX(Bolalar!$B$5:$B$1804,MATCH($C554,Bolalar!$I$5:$I$1804,0))),""))</f>
        <v/>
      </c>
      <c r="E554" s="15" t="str">
        <f aca="false">IF($C554="","",IFERROR(IF(INDEX(Bolalar!$C$5:$C$1804,MATCH($C554,Bolalar!$I$5:$I$1804,0))="","",INDEX(Bolalar!$C$5:$C$1804,MATCH($C554,Bolalar!$I$5:$I$1804,0))),""))</f>
        <v/>
      </c>
      <c r="F554" s="24"/>
      <c r="G554" s="14" t="str">
        <f aca="false">IF(OR($E554="",$B554=""),"",INT(($B554-$E554)/365.25))</f>
        <v/>
      </c>
      <c r="H554" s="25"/>
      <c r="I554" s="12"/>
      <c r="J554" s="28" t="n">
        <f aca="false">IF(AND($C554&lt;&gt;"",$B554&gt;=Boshqaruv!$C$9,$B554&lt;=Boshqaruv!$C$10),IF(COUNTIFS($C$4:$C553,$C554,$B$4:$B553,"&gt;="&amp;Boshqaruv!$C$9,$B$4:$B553,"&lt;="&amp;Boshqaruv!$C$10)=0,1,0),0)</f>
        <v>0</v>
      </c>
    </row>
    <row r="555" customFormat="false" ht="15" hidden="false" customHeight="false" outlineLevel="0" collapsed="false">
      <c r="A555" s="8" t="n">
        <v>551</v>
      </c>
      <c r="B555" s="13"/>
      <c r="C555" s="25"/>
      <c r="D555" s="26" t="str">
        <f aca="false">IF($C555="","",IFERROR(IF(INDEX(Bolalar!$B$5:$B$1804,MATCH($C555,Bolalar!$I$5:$I$1804,0))="","",INDEX(Bolalar!$B$5:$B$1804,MATCH($C555,Bolalar!$I$5:$I$1804,0))),""))</f>
        <v/>
      </c>
      <c r="E555" s="15" t="str">
        <f aca="false">IF($C555="","",IFERROR(IF(INDEX(Bolalar!$C$5:$C$1804,MATCH($C555,Bolalar!$I$5:$I$1804,0))="","",INDEX(Bolalar!$C$5:$C$1804,MATCH($C555,Bolalar!$I$5:$I$1804,0))),""))</f>
        <v/>
      </c>
      <c r="F555" s="24"/>
      <c r="G555" s="14" t="str">
        <f aca="false">IF(OR($E555="",$B555=""),"",INT(($B555-$E555)/365.25))</f>
        <v/>
      </c>
      <c r="H555" s="25"/>
      <c r="I555" s="12"/>
      <c r="J555" s="28" t="n">
        <f aca="false">IF(AND($C555&lt;&gt;"",$B555&gt;=Boshqaruv!$C$9,$B555&lt;=Boshqaruv!$C$10),IF(COUNTIFS($C$4:$C554,$C555,$B$4:$B554,"&gt;="&amp;Boshqaruv!$C$9,$B$4:$B554,"&lt;="&amp;Boshqaruv!$C$10)=0,1,0),0)</f>
        <v>0</v>
      </c>
    </row>
    <row r="556" customFormat="false" ht="15" hidden="false" customHeight="false" outlineLevel="0" collapsed="false">
      <c r="A556" s="8" t="n">
        <v>552</v>
      </c>
      <c r="B556" s="13"/>
      <c r="C556" s="25"/>
      <c r="D556" s="26" t="str">
        <f aca="false">IF($C556="","",IFERROR(IF(INDEX(Bolalar!$B$5:$B$1804,MATCH($C556,Bolalar!$I$5:$I$1804,0))="","",INDEX(Bolalar!$B$5:$B$1804,MATCH($C556,Bolalar!$I$5:$I$1804,0))),""))</f>
        <v/>
      </c>
      <c r="E556" s="15" t="str">
        <f aca="false">IF($C556="","",IFERROR(IF(INDEX(Bolalar!$C$5:$C$1804,MATCH($C556,Bolalar!$I$5:$I$1804,0))="","",INDEX(Bolalar!$C$5:$C$1804,MATCH($C556,Bolalar!$I$5:$I$1804,0))),""))</f>
        <v/>
      </c>
      <c r="F556" s="24"/>
      <c r="G556" s="14" t="str">
        <f aca="false">IF(OR($E556="",$B556=""),"",INT(($B556-$E556)/365.25))</f>
        <v/>
      </c>
      <c r="H556" s="25"/>
      <c r="I556" s="12"/>
      <c r="J556" s="28" t="n">
        <f aca="false">IF(AND($C556&lt;&gt;"",$B556&gt;=Boshqaruv!$C$9,$B556&lt;=Boshqaruv!$C$10),IF(COUNTIFS($C$4:$C555,$C556,$B$4:$B555,"&gt;="&amp;Boshqaruv!$C$9,$B$4:$B555,"&lt;="&amp;Boshqaruv!$C$10)=0,1,0),0)</f>
        <v>0</v>
      </c>
    </row>
    <row r="557" customFormat="false" ht="15" hidden="false" customHeight="false" outlineLevel="0" collapsed="false">
      <c r="A557" s="8" t="n">
        <v>553</v>
      </c>
      <c r="B557" s="13"/>
      <c r="C557" s="25"/>
      <c r="D557" s="26" t="str">
        <f aca="false">IF($C557="","",IFERROR(IF(INDEX(Bolalar!$B$5:$B$1804,MATCH($C557,Bolalar!$I$5:$I$1804,0))="","",INDEX(Bolalar!$B$5:$B$1804,MATCH($C557,Bolalar!$I$5:$I$1804,0))),""))</f>
        <v/>
      </c>
      <c r="E557" s="15" t="str">
        <f aca="false">IF($C557="","",IFERROR(IF(INDEX(Bolalar!$C$5:$C$1804,MATCH($C557,Bolalar!$I$5:$I$1804,0))="","",INDEX(Bolalar!$C$5:$C$1804,MATCH($C557,Bolalar!$I$5:$I$1804,0))),""))</f>
        <v/>
      </c>
      <c r="F557" s="24"/>
      <c r="G557" s="14" t="str">
        <f aca="false">IF(OR($E557="",$B557=""),"",INT(($B557-$E557)/365.25))</f>
        <v/>
      </c>
      <c r="H557" s="25"/>
      <c r="I557" s="12"/>
      <c r="J557" s="28" t="n">
        <f aca="false">IF(AND($C557&lt;&gt;"",$B557&gt;=Boshqaruv!$C$9,$B557&lt;=Boshqaruv!$C$10),IF(COUNTIFS($C$4:$C556,$C557,$B$4:$B556,"&gt;="&amp;Boshqaruv!$C$9,$B$4:$B556,"&lt;="&amp;Boshqaruv!$C$10)=0,1,0),0)</f>
        <v>0</v>
      </c>
    </row>
    <row r="558" customFormat="false" ht="15" hidden="false" customHeight="false" outlineLevel="0" collapsed="false">
      <c r="A558" s="8" t="n">
        <v>554</v>
      </c>
      <c r="B558" s="13"/>
      <c r="C558" s="25"/>
      <c r="D558" s="26" t="str">
        <f aca="false">IF($C558="","",IFERROR(IF(INDEX(Bolalar!$B$5:$B$1804,MATCH($C558,Bolalar!$I$5:$I$1804,0))="","",INDEX(Bolalar!$B$5:$B$1804,MATCH($C558,Bolalar!$I$5:$I$1804,0))),""))</f>
        <v/>
      </c>
      <c r="E558" s="15" t="str">
        <f aca="false">IF($C558="","",IFERROR(IF(INDEX(Bolalar!$C$5:$C$1804,MATCH($C558,Bolalar!$I$5:$I$1804,0))="","",INDEX(Bolalar!$C$5:$C$1804,MATCH($C558,Bolalar!$I$5:$I$1804,0))),""))</f>
        <v/>
      </c>
      <c r="F558" s="24"/>
      <c r="G558" s="14" t="str">
        <f aca="false">IF(OR($E558="",$B558=""),"",INT(($B558-$E558)/365.25))</f>
        <v/>
      </c>
      <c r="H558" s="25"/>
      <c r="I558" s="12"/>
      <c r="J558" s="28" t="n">
        <f aca="false">IF(AND($C558&lt;&gt;"",$B558&gt;=Boshqaruv!$C$9,$B558&lt;=Boshqaruv!$C$10),IF(COUNTIFS($C$4:$C557,$C558,$B$4:$B557,"&gt;="&amp;Boshqaruv!$C$9,$B$4:$B557,"&lt;="&amp;Boshqaruv!$C$10)=0,1,0),0)</f>
        <v>0</v>
      </c>
    </row>
    <row r="559" customFormat="false" ht="15" hidden="false" customHeight="false" outlineLevel="0" collapsed="false">
      <c r="A559" s="8" t="n">
        <v>555</v>
      </c>
      <c r="B559" s="13"/>
      <c r="C559" s="25"/>
      <c r="D559" s="26" t="str">
        <f aca="false">IF($C559="","",IFERROR(IF(INDEX(Bolalar!$B$5:$B$1804,MATCH($C559,Bolalar!$I$5:$I$1804,0))="","",INDEX(Bolalar!$B$5:$B$1804,MATCH($C559,Bolalar!$I$5:$I$1804,0))),""))</f>
        <v/>
      </c>
      <c r="E559" s="15" t="str">
        <f aca="false">IF($C559="","",IFERROR(IF(INDEX(Bolalar!$C$5:$C$1804,MATCH($C559,Bolalar!$I$5:$I$1804,0))="","",INDEX(Bolalar!$C$5:$C$1804,MATCH($C559,Bolalar!$I$5:$I$1804,0))),""))</f>
        <v/>
      </c>
      <c r="F559" s="24"/>
      <c r="G559" s="14" t="str">
        <f aca="false">IF(OR($E559="",$B559=""),"",INT(($B559-$E559)/365.25))</f>
        <v/>
      </c>
      <c r="H559" s="25"/>
      <c r="I559" s="12"/>
      <c r="J559" s="28" t="n">
        <f aca="false">IF(AND($C559&lt;&gt;"",$B559&gt;=Boshqaruv!$C$9,$B559&lt;=Boshqaruv!$C$10),IF(COUNTIFS($C$4:$C558,$C559,$B$4:$B558,"&gt;="&amp;Boshqaruv!$C$9,$B$4:$B558,"&lt;="&amp;Boshqaruv!$C$10)=0,1,0),0)</f>
        <v>0</v>
      </c>
    </row>
    <row r="560" customFormat="false" ht="15" hidden="false" customHeight="false" outlineLevel="0" collapsed="false">
      <c r="A560" s="8" t="n">
        <v>556</v>
      </c>
      <c r="B560" s="13"/>
      <c r="C560" s="25"/>
      <c r="D560" s="26" t="str">
        <f aca="false">IF($C560="","",IFERROR(IF(INDEX(Bolalar!$B$5:$B$1804,MATCH($C560,Bolalar!$I$5:$I$1804,0))="","",INDEX(Bolalar!$B$5:$B$1804,MATCH($C560,Bolalar!$I$5:$I$1804,0))),""))</f>
        <v/>
      </c>
      <c r="E560" s="15" t="str">
        <f aca="false">IF($C560="","",IFERROR(IF(INDEX(Bolalar!$C$5:$C$1804,MATCH($C560,Bolalar!$I$5:$I$1804,0))="","",INDEX(Bolalar!$C$5:$C$1804,MATCH($C560,Bolalar!$I$5:$I$1804,0))),""))</f>
        <v/>
      </c>
      <c r="F560" s="24"/>
      <c r="G560" s="14" t="str">
        <f aca="false">IF(OR($E560="",$B560=""),"",INT(($B560-$E560)/365.25))</f>
        <v/>
      </c>
      <c r="H560" s="25"/>
      <c r="I560" s="12"/>
      <c r="J560" s="28" t="n">
        <f aca="false">IF(AND($C560&lt;&gt;"",$B560&gt;=Boshqaruv!$C$9,$B560&lt;=Boshqaruv!$C$10),IF(COUNTIFS($C$4:$C559,$C560,$B$4:$B559,"&gt;="&amp;Boshqaruv!$C$9,$B$4:$B559,"&lt;="&amp;Boshqaruv!$C$10)=0,1,0),0)</f>
        <v>0</v>
      </c>
    </row>
    <row r="561" customFormat="false" ht="15" hidden="false" customHeight="false" outlineLevel="0" collapsed="false">
      <c r="A561" s="8" t="n">
        <v>557</v>
      </c>
      <c r="B561" s="13"/>
      <c r="C561" s="25"/>
      <c r="D561" s="26" t="str">
        <f aca="false">IF($C561="","",IFERROR(IF(INDEX(Bolalar!$B$5:$B$1804,MATCH($C561,Bolalar!$I$5:$I$1804,0))="","",INDEX(Bolalar!$B$5:$B$1804,MATCH($C561,Bolalar!$I$5:$I$1804,0))),""))</f>
        <v/>
      </c>
      <c r="E561" s="15" t="str">
        <f aca="false">IF($C561="","",IFERROR(IF(INDEX(Bolalar!$C$5:$C$1804,MATCH($C561,Bolalar!$I$5:$I$1804,0))="","",INDEX(Bolalar!$C$5:$C$1804,MATCH($C561,Bolalar!$I$5:$I$1804,0))),""))</f>
        <v/>
      </c>
      <c r="F561" s="24"/>
      <c r="G561" s="14" t="str">
        <f aca="false">IF(OR($E561="",$B561=""),"",INT(($B561-$E561)/365.25))</f>
        <v/>
      </c>
      <c r="H561" s="25"/>
      <c r="I561" s="12"/>
      <c r="J561" s="28" t="n">
        <f aca="false">IF(AND($C561&lt;&gt;"",$B561&gt;=Boshqaruv!$C$9,$B561&lt;=Boshqaruv!$C$10),IF(COUNTIFS($C$4:$C560,$C561,$B$4:$B560,"&gt;="&amp;Boshqaruv!$C$9,$B$4:$B560,"&lt;="&amp;Boshqaruv!$C$10)=0,1,0),0)</f>
        <v>0</v>
      </c>
    </row>
    <row r="562" customFormat="false" ht="15" hidden="false" customHeight="false" outlineLevel="0" collapsed="false">
      <c r="A562" s="8" t="n">
        <v>558</v>
      </c>
      <c r="B562" s="13"/>
      <c r="C562" s="25"/>
      <c r="D562" s="26" t="str">
        <f aca="false">IF($C562="","",IFERROR(IF(INDEX(Bolalar!$B$5:$B$1804,MATCH($C562,Bolalar!$I$5:$I$1804,0))="","",INDEX(Bolalar!$B$5:$B$1804,MATCH($C562,Bolalar!$I$5:$I$1804,0))),""))</f>
        <v/>
      </c>
      <c r="E562" s="15" t="str">
        <f aca="false">IF($C562="","",IFERROR(IF(INDEX(Bolalar!$C$5:$C$1804,MATCH($C562,Bolalar!$I$5:$I$1804,0))="","",INDEX(Bolalar!$C$5:$C$1804,MATCH($C562,Bolalar!$I$5:$I$1804,0))),""))</f>
        <v/>
      </c>
      <c r="F562" s="24"/>
      <c r="G562" s="14" t="str">
        <f aca="false">IF(OR($E562="",$B562=""),"",INT(($B562-$E562)/365.25))</f>
        <v/>
      </c>
      <c r="H562" s="25"/>
      <c r="I562" s="12"/>
      <c r="J562" s="28" t="n">
        <f aca="false">IF(AND($C562&lt;&gt;"",$B562&gt;=Boshqaruv!$C$9,$B562&lt;=Boshqaruv!$C$10),IF(COUNTIFS($C$4:$C561,$C562,$B$4:$B561,"&gt;="&amp;Boshqaruv!$C$9,$B$4:$B561,"&lt;="&amp;Boshqaruv!$C$10)=0,1,0),0)</f>
        <v>0</v>
      </c>
    </row>
    <row r="563" customFormat="false" ht="15" hidden="false" customHeight="false" outlineLevel="0" collapsed="false">
      <c r="A563" s="8" t="n">
        <v>559</v>
      </c>
      <c r="B563" s="13"/>
      <c r="C563" s="25"/>
      <c r="D563" s="26" t="str">
        <f aca="false">IF($C563="","",IFERROR(IF(INDEX(Bolalar!$B$5:$B$1804,MATCH($C563,Bolalar!$I$5:$I$1804,0))="","",INDEX(Bolalar!$B$5:$B$1804,MATCH($C563,Bolalar!$I$5:$I$1804,0))),""))</f>
        <v/>
      </c>
      <c r="E563" s="15" t="str">
        <f aca="false">IF($C563="","",IFERROR(IF(INDEX(Bolalar!$C$5:$C$1804,MATCH($C563,Bolalar!$I$5:$I$1804,0))="","",INDEX(Bolalar!$C$5:$C$1804,MATCH($C563,Bolalar!$I$5:$I$1804,0))),""))</f>
        <v/>
      </c>
      <c r="F563" s="24"/>
      <c r="G563" s="14" t="str">
        <f aca="false">IF(OR($E563="",$B563=""),"",INT(($B563-$E563)/365.25))</f>
        <v/>
      </c>
      <c r="H563" s="25"/>
      <c r="I563" s="12"/>
      <c r="J563" s="28" t="n">
        <f aca="false">IF(AND($C563&lt;&gt;"",$B563&gt;=Boshqaruv!$C$9,$B563&lt;=Boshqaruv!$C$10),IF(COUNTIFS($C$4:$C562,$C563,$B$4:$B562,"&gt;="&amp;Boshqaruv!$C$9,$B$4:$B562,"&lt;="&amp;Boshqaruv!$C$10)=0,1,0),0)</f>
        <v>0</v>
      </c>
    </row>
    <row r="564" customFormat="false" ht="15" hidden="false" customHeight="false" outlineLevel="0" collapsed="false">
      <c r="A564" s="8" t="n">
        <v>560</v>
      </c>
      <c r="B564" s="13"/>
      <c r="C564" s="25"/>
      <c r="D564" s="26" t="str">
        <f aca="false">IF($C564="","",IFERROR(IF(INDEX(Bolalar!$B$5:$B$1804,MATCH($C564,Bolalar!$I$5:$I$1804,0))="","",INDEX(Bolalar!$B$5:$B$1804,MATCH($C564,Bolalar!$I$5:$I$1804,0))),""))</f>
        <v/>
      </c>
      <c r="E564" s="15" t="str">
        <f aca="false">IF($C564="","",IFERROR(IF(INDEX(Bolalar!$C$5:$C$1804,MATCH($C564,Bolalar!$I$5:$I$1804,0))="","",INDEX(Bolalar!$C$5:$C$1804,MATCH($C564,Bolalar!$I$5:$I$1804,0))),""))</f>
        <v/>
      </c>
      <c r="F564" s="24"/>
      <c r="G564" s="14" t="str">
        <f aca="false">IF(OR($E564="",$B564=""),"",INT(($B564-$E564)/365.25))</f>
        <v/>
      </c>
      <c r="H564" s="25"/>
      <c r="I564" s="12"/>
      <c r="J564" s="28" t="n">
        <f aca="false">IF(AND($C564&lt;&gt;"",$B564&gt;=Boshqaruv!$C$9,$B564&lt;=Boshqaruv!$C$10),IF(COUNTIFS($C$4:$C563,$C564,$B$4:$B563,"&gt;="&amp;Boshqaruv!$C$9,$B$4:$B563,"&lt;="&amp;Boshqaruv!$C$10)=0,1,0),0)</f>
        <v>0</v>
      </c>
    </row>
    <row r="565" customFormat="false" ht="15" hidden="false" customHeight="false" outlineLevel="0" collapsed="false">
      <c r="A565" s="8" t="n">
        <v>561</v>
      </c>
      <c r="B565" s="13"/>
      <c r="C565" s="25"/>
      <c r="D565" s="26" t="str">
        <f aca="false">IF($C565="","",IFERROR(IF(INDEX(Bolalar!$B$5:$B$1804,MATCH($C565,Bolalar!$I$5:$I$1804,0))="","",INDEX(Bolalar!$B$5:$B$1804,MATCH($C565,Bolalar!$I$5:$I$1804,0))),""))</f>
        <v/>
      </c>
      <c r="E565" s="15" t="str">
        <f aca="false">IF($C565="","",IFERROR(IF(INDEX(Bolalar!$C$5:$C$1804,MATCH($C565,Bolalar!$I$5:$I$1804,0))="","",INDEX(Bolalar!$C$5:$C$1804,MATCH($C565,Bolalar!$I$5:$I$1804,0))),""))</f>
        <v/>
      </c>
      <c r="F565" s="24"/>
      <c r="G565" s="14" t="str">
        <f aca="false">IF(OR($E565="",$B565=""),"",INT(($B565-$E565)/365.25))</f>
        <v/>
      </c>
      <c r="H565" s="25"/>
      <c r="I565" s="12"/>
      <c r="J565" s="28" t="n">
        <f aca="false">IF(AND($C565&lt;&gt;"",$B565&gt;=Boshqaruv!$C$9,$B565&lt;=Boshqaruv!$C$10),IF(COUNTIFS($C$4:$C564,$C565,$B$4:$B564,"&gt;="&amp;Boshqaruv!$C$9,$B$4:$B564,"&lt;="&amp;Boshqaruv!$C$10)=0,1,0),0)</f>
        <v>0</v>
      </c>
    </row>
    <row r="566" customFormat="false" ht="15" hidden="false" customHeight="false" outlineLevel="0" collapsed="false">
      <c r="A566" s="8" t="n">
        <v>562</v>
      </c>
      <c r="B566" s="13"/>
      <c r="C566" s="25"/>
      <c r="D566" s="26" t="str">
        <f aca="false">IF($C566="","",IFERROR(IF(INDEX(Bolalar!$B$5:$B$1804,MATCH($C566,Bolalar!$I$5:$I$1804,0))="","",INDEX(Bolalar!$B$5:$B$1804,MATCH($C566,Bolalar!$I$5:$I$1804,0))),""))</f>
        <v/>
      </c>
      <c r="E566" s="15" t="str">
        <f aca="false">IF($C566="","",IFERROR(IF(INDEX(Bolalar!$C$5:$C$1804,MATCH($C566,Bolalar!$I$5:$I$1804,0))="","",INDEX(Bolalar!$C$5:$C$1804,MATCH($C566,Bolalar!$I$5:$I$1804,0))),""))</f>
        <v/>
      </c>
      <c r="F566" s="24"/>
      <c r="G566" s="14" t="str">
        <f aca="false">IF(OR($E566="",$B566=""),"",INT(($B566-$E566)/365.25))</f>
        <v/>
      </c>
      <c r="H566" s="25"/>
      <c r="I566" s="12"/>
      <c r="J566" s="28" t="n">
        <f aca="false">IF(AND($C566&lt;&gt;"",$B566&gt;=Boshqaruv!$C$9,$B566&lt;=Boshqaruv!$C$10),IF(COUNTIFS($C$4:$C565,$C566,$B$4:$B565,"&gt;="&amp;Boshqaruv!$C$9,$B$4:$B565,"&lt;="&amp;Boshqaruv!$C$10)=0,1,0),0)</f>
        <v>0</v>
      </c>
    </row>
    <row r="567" customFormat="false" ht="15" hidden="false" customHeight="false" outlineLevel="0" collapsed="false">
      <c r="A567" s="8" t="n">
        <v>563</v>
      </c>
      <c r="B567" s="13"/>
      <c r="C567" s="25"/>
      <c r="D567" s="26" t="str">
        <f aca="false">IF($C567="","",IFERROR(IF(INDEX(Bolalar!$B$5:$B$1804,MATCH($C567,Bolalar!$I$5:$I$1804,0))="","",INDEX(Bolalar!$B$5:$B$1804,MATCH($C567,Bolalar!$I$5:$I$1804,0))),""))</f>
        <v/>
      </c>
      <c r="E567" s="15" t="str">
        <f aca="false">IF($C567="","",IFERROR(IF(INDEX(Bolalar!$C$5:$C$1804,MATCH($C567,Bolalar!$I$5:$I$1804,0))="","",INDEX(Bolalar!$C$5:$C$1804,MATCH($C567,Bolalar!$I$5:$I$1804,0))),""))</f>
        <v/>
      </c>
      <c r="F567" s="24"/>
      <c r="G567" s="14" t="str">
        <f aca="false">IF(OR($E567="",$B567=""),"",INT(($B567-$E567)/365.25))</f>
        <v/>
      </c>
      <c r="H567" s="25"/>
      <c r="I567" s="12"/>
      <c r="J567" s="28" t="n">
        <f aca="false">IF(AND($C567&lt;&gt;"",$B567&gt;=Boshqaruv!$C$9,$B567&lt;=Boshqaruv!$C$10),IF(COUNTIFS($C$4:$C566,$C567,$B$4:$B566,"&gt;="&amp;Boshqaruv!$C$9,$B$4:$B566,"&lt;="&amp;Boshqaruv!$C$10)=0,1,0),0)</f>
        <v>0</v>
      </c>
    </row>
    <row r="568" customFormat="false" ht="15" hidden="false" customHeight="false" outlineLevel="0" collapsed="false">
      <c r="A568" s="8" t="n">
        <v>564</v>
      </c>
      <c r="B568" s="13"/>
      <c r="C568" s="25"/>
      <c r="D568" s="26" t="str">
        <f aca="false">IF($C568="","",IFERROR(IF(INDEX(Bolalar!$B$5:$B$1804,MATCH($C568,Bolalar!$I$5:$I$1804,0))="","",INDEX(Bolalar!$B$5:$B$1804,MATCH($C568,Bolalar!$I$5:$I$1804,0))),""))</f>
        <v/>
      </c>
      <c r="E568" s="15" t="str">
        <f aca="false">IF($C568="","",IFERROR(IF(INDEX(Bolalar!$C$5:$C$1804,MATCH($C568,Bolalar!$I$5:$I$1804,0))="","",INDEX(Bolalar!$C$5:$C$1804,MATCH($C568,Bolalar!$I$5:$I$1804,0))),""))</f>
        <v/>
      </c>
      <c r="F568" s="24"/>
      <c r="G568" s="14" t="str">
        <f aca="false">IF(OR($E568="",$B568=""),"",INT(($B568-$E568)/365.25))</f>
        <v/>
      </c>
      <c r="H568" s="25"/>
      <c r="I568" s="12"/>
      <c r="J568" s="28" t="n">
        <f aca="false">IF(AND($C568&lt;&gt;"",$B568&gt;=Boshqaruv!$C$9,$B568&lt;=Boshqaruv!$C$10),IF(COUNTIFS($C$4:$C567,$C568,$B$4:$B567,"&gt;="&amp;Boshqaruv!$C$9,$B$4:$B567,"&lt;="&amp;Boshqaruv!$C$10)=0,1,0),0)</f>
        <v>0</v>
      </c>
    </row>
    <row r="569" customFormat="false" ht="15" hidden="false" customHeight="false" outlineLevel="0" collapsed="false">
      <c r="A569" s="8" t="n">
        <v>565</v>
      </c>
      <c r="B569" s="13"/>
      <c r="C569" s="25"/>
      <c r="D569" s="26" t="str">
        <f aca="false">IF($C569="","",IFERROR(IF(INDEX(Bolalar!$B$5:$B$1804,MATCH($C569,Bolalar!$I$5:$I$1804,0))="","",INDEX(Bolalar!$B$5:$B$1804,MATCH($C569,Bolalar!$I$5:$I$1804,0))),""))</f>
        <v/>
      </c>
      <c r="E569" s="15" t="str">
        <f aca="false">IF($C569="","",IFERROR(IF(INDEX(Bolalar!$C$5:$C$1804,MATCH($C569,Bolalar!$I$5:$I$1804,0))="","",INDEX(Bolalar!$C$5:$C$1804,MATCH($C569,Bolalar!$I$5:$I$1804,0))),""))</f>
        <v/>
      </c>
      <c r="F569" s="24"/>
      <c r="G569" s="14" t="str">
        <f aca="false">IF(OR($E569="",$B569=""),"",INT(($B569-$E569)/365.25))</f>
        <v/>
      </c>
      <c r="H569" s="25"/>
      <c r="I569" s="12"/>
      <c r="J569" s="28" t="n">
        <f aca="false">IF(AND($C569&lt;&gt;"",$B569&gt;=Boshqaruv!$C$9,$B569&lt;=Boshqaruv!$C$10),IF(COUNTIFS($C$4:$C568,$C569,$B$4:$B568,"&gt;="&amp;Boshqaruv!$C$9,$B$4:$B568,"&lt;="&amp;Boshqaruv!$C$10)=0,1,0),0)</f>
        <v>0</v>
      </c>
    </row>
    <row r="570" customFormat="false" ht="15" hidden="false" customHeight="false" outlineLevel="0" collapsed="false">
      <c r="A570" s="8" t="n">
        <v>566</v>
      </c>
      <c r="B570" s="13"/>
      <c r="C570" s="25"/>
      <c r="D570" s="26" t="str">
        <f aca="false">IF($C570="","",IFERROR(IF(INDEX(Bolalar!$B$5:$B$1804,MATCH($C570,Bolalar!$I$5:$I$1804,0))="","",INDEX(Bolalar!$B$5:$B$1804,MATCH($C570,Bolalar!$I$5:$I$1804,0))),""))</f>
        <v/>
      </c>
      <c r="E570" s="15" t="str">
        <f aca="false">IF($C570="","",IFERROR(IF(INDEX(Bolalar!$C$5:$C$1804,MATCH($C570,Bolalar!$I$5:$I$1804,0))="","",INDEX(Bolalar!$C$5:$C$1804,MATCH($C570,Bolalar!$I$5:$I$1804,0))),""))</f>
        <v/>
      </c>
      <c r="F570" s="24"/>
      <c r="G570" s="14" t="str">
        <f aca="false">IF(OR($E570="",$B570=""),"",INT(($B570-$E570)/365.25))</f>
        <v/>
      </c>
      <c r="H570" s="25"/>
      <c r="I570" s="12"/>
      <c r="J570" s="28" t="n">
        <f aca="false">IF(AND($C570&lt;&gt;"",$B570&gt;=Boshqaruv!$C$9,$B570&lt;=Boshqaruv!$C$10),IF(COUNTIFS($C$4:$C569,$C570,$B$4:$B569,"&gt;="&amp;Boshqaruv!$C$9,$B$4:$B569,"&lt;="&amp;Boshqaruv!$C$10)=0,1,0),0)</f>
        <v>0</v>
      </c>
    </row>
    <row r="571" customFormat="false" ht="15" hidden="false" customHeight="false" outlineLevel="0" collapsed="false">
      <c r="A571" s="8" t="n">
        <v>567</v>
      </c>
      <c r="B571" s="13"/>
      <c r="C571" s="25"/>
      <c r="D571" s="26" t="str">
        <f aca="false">IF($C571="","",IFERROR(IF(INDEX(Bolalar!$B$5:$B$1804,MATCH($C571,Bolalar!$I$5:$I$1804,0))="","",INDEX(Bolalar!$B$5:$B$1804,MATCH($C571,Bolalar!$I$5:$I$1804,0))),""))</f>
        <v/>
      </c>
      <c r="E571" s="15" t="str">
        <f aca="false">IF($C571="","",IFERROR(IF(INDEX(Bolalar!$C$5:$C$1804,MATCH($C571,Bolalar!$I$5:$I$1804,0))="","",INDEX(Bolalar!$C$5:$C$1804,MATCH($C571,Bolalar!$I$5:$I$1804,0))),""))</f>
        <v/>
      </c>
      <c r="F571" s="24"/>
      <c r="G571" s="14" t="str">
        <f aca="false">IF(OR($E571="",$B571=""),"",INT(($B571-$E571)/365.25))</f>
        <v/>
      </c>
      <c r="H571" s="25"/>
      <c r="I571" s="12"/>
      <c r="J571" s="28" t="n">
        <f aca="false">IF(AND($C571&lt;&gt;"",$B571&gt;=Boshqaruv!$C$9,$B571&lt;=Boshqaruv!$C$10),IF(COUNTIFS($C$4:$C570,$C571,$B$4:$B570,"&gt;="&amp;Boshqaruv!$C$9,$B$4:$B570,"&lt;="&amp;Boshqaruv!$C$10)=0,1,0),0)</f>
        <v>0</v>
      </c>
    </row>
    <row r="572" customFormat="false" ht="15" hidden="false" customHeight="false" outlineLevel="0" collapsed="false">
      <c r="A572" s="8" t="n">
        <v>568</v>
      </c>
      <c r="B572" s="13"/>
      <c r="C572" s="25"/>
      <c r="D572" s="26" t="str">
        <f aca="false">IF($C572="","",IFERROR(IF(INDEX(Bolalar!$B$5:$B$1804,MATCH($C572,Bolalar!$I$5:$I$1804,0))="","",INDEX(Bolalar!$B$5:$B$1804,MATCH($C572,Bolalar!$I$5:$I$1804,0))),""))</f>
        <v/>
      </c>
      <c r="E572" s="15" t="str">
        <f aca="false">IF($C572="","",IFERROR(IF(INDEX(Bolalar!$C$5:$C$1804,MATCH($C572,Bolalar!$I$5:$I$1804,0))="","",INDEX(Bolalar!$C$5:$C$1804,MATCH($C572,Bolalar!$I$5:$I$1804,0))),""))</f>
        <v/>
      </c>
      <c r="F572" s="24"/>
      <c r="G572" s="14" t="str">
        <f aca="false">IF(OR($E572="",$B572=""),"",INT(($B572-$E572)/365.25))</f>
        <v/>
      </c>
      <c r="H572" s="25"/>
      <c r="I572" s="12"/>
      <c r="J572" s="28" t="n">
        <f aca="false">IF(AND($C572&lt;&gt;"",$B572&gt;=Boshqaruv!$C$9,$B572&lt;=Boshqaruv!$C$10),IF(COUNTIFS($C$4:$C571,$C572,$B$4:$B571,"&gt;="&amp;Boshqaruv!$C$9,$B$4:$B571,"&lt;="&amp;Boshqaruv!$C$10)=0,1,0),0)</f>
        <v>0</v>
      </c>
    </row>
    <row r="573" customFormat="false" ht="15" hidden="false" customHeight="false" outlineLevel="0" collapsed="false">
      <c r="A573" s="8" t="n">
        <v>569</v>
      </c>
      <c r="B573" s="13"/>
      <c r="C573" s="25"/>
      <c r="D573" s="26" t="str">
        <f aca="false">IF($C573="","",IFERROR(IF(INDEX(Bolalar!$B$5:$B$1804,MATCH($C573,Bolalar!$I$5:$I$1804,0))="","",INDEX(Bolalar!$B$5:$B$1804,MATCH($C573,Bolalar!$I$5:$I$1804,0))),""))</f>
        <v/>
      </c>
      <c r="E573" s="15" t="str">
        <f aca="false">IF($C573="","",IFERROR(IF(INDEX(Bolalar!$C$5:$C$1804,MATCH($C573,Bolalar!$I$5:$I$1804,0))="","",INDEX(Bolalar!$C$5:$C$1804,MATCH($C573,Bolalar!$I$5:$I$1804,0))),""))</f>
        <v/>
      </c>
      <c r="F573" s="24"/>
      <c r="G573" s="14" t="str">
        <f aca="false">IF(OR($E573="",$B573=""),"",INT(($B573-$E573)/365.25))</f>
        <v/>
      </c>
      <c r="H573" s="25"/>
      <c r="I573" s="12"/>
      <c r="J573" s="28" t="n">
        <f aca="false">IF(AND($C573&lt;&gt;"",$B573&gt;=Boshqaruv!$C$9,$B573&lt;=Boshqaruv!$C$10),IF(COUNTIFS($C$4:$C572,$C573,$B$4:$B572,"&gt;="&amp;Boshqaruv!$C$9,$B$4:$B572,"&lt;="&amp;Boshqaruv!$C$10)=0,1,0),0)</f>
        <v>0</v>
      </c>
    </row>
    <row r="574" customFormat="false" ht="15" hidden="false" customHeight="false" outlineLevel="0" collapsed="false">
      <c r="A574" s="8" t="n">
        <v>570</v>
      </c>
      <c r="B574" s="13"/>
      <c r="C574" s="25"/>
      <c r="D574" s="26" t="str">
        <f aca="false">IF($C574="","",IFERROR(IF(INDEX(Bolalar!$B$5:$B$1804,MATCH($C574,Bolalar!$I$5:$I$1804,0))="","",INDEX(Bolalar!$B$5:$B$1804,MATCH($C574,Bolalar!$I$5:$I$1804,0))),""))</f>
        <v/>
      </c>
      <c r="E574" s="15" t="str">
        <f aca="false">IF($C574="","",IFERROR(IF(INDEX(Bolalar!$C$5:$C$1804,MATCH($C574,Bolalar!$I$5:$I$1804,0))="","",INDEX(Bolalar!$C$5:$C$1804,MATCH($C574,Bolalar!$I$5:$I$1804,0))),""))</f>
        <v/>
      </c>
      <c r="F574" s="24"/>
      <c r="G574" s="14" t="str">
        <f aca="false">IF(OR($E574="",$B574=""),"",INT(($B574-$E574)/365.25))</f>
        <v/>
      </c>
      <c r="H574" s="25"/>
      <c r="I574" s="12"/>
      <c r="J574" s="28" t="n">
        <f aca="false">IF(AND($C574&lt;&gt;"",$B574&gt;=Boshqaruv!$C$9,$B574&lt;=Boshqaruv!$C$10),IF(COUNTIFS($C$4:$C573,$C574,$B$4:$B573,"&gt;="&amp;Boshqaruv!$C$9,$B$4:$B573,"&lt;="&amp;Boshqaruv!$C$10)=0,1,0),0)</f>
        <v>0</v>
      </c>
    </row>
    <row r="575" customFormat="false" ht="15" hidden="false" customHeight="false" outlineLevel="0" collapsed="false">
      <c r="A575" s="8" t="n">
        <v>571</v>
      </c>
      <c r="B575" s="13"/>
      <c r="C575" s="25"/>
      <c r="D575" s="26" t="str">
        <f aca="false">IF($C575="","",IFERROR(IF(INDEX(Bolalar!$B$5:$B$1804,MATCH($C575,Bolalar!$I$5:$I$1804,0))="","",INDEX(Bolalar!$B$5:$B$1804,MATCH($C575,Bolalar!$I$5:$I$1804,0))),""))</f>
        <v/>
      </c>
      <c r="E575" s="15" t="str">
        <f aca="false">IF($C575="","",IFERROR(IF(INDEX(Bolalar!$C$5:$C$1804,MATCH($C575,Bolalar!$I$5:$I$1804,0))="","",INDEX(Bolalar!$C$5:$C$1804,MATCH($C575,Bolalar!$I$5:$I$1804,0))),""))</f>
        <v/>
      </c>
      <c r="F575" s="24"/>
      <c r="G575" s="14" t="str">
        <f aca="false">IF(OR($E575="",$B575=""),"",INT(($B575-$E575)/365.25))</f>
        <v/>
      </c>
      <c r="H575" s="25"/>
      <c r="I575" s="12"/>
      <c r="J575" s="28" t="n">
        <f aca="false">IF(AND($C575&lt;&gt;"",$B575&gt;=Boshqaruv!$C$9,$B575&lt;=Boshqaruv!$C$10),IF(COUNTIFS($C$4:$C574,$C575,$B$4:$B574,"&gt;="&amp;Boshqaruv!$C$9,$B$4:$B574,"&lt;="&amp;Boshqaruv!$C$10)=0,1,0),0)</f>
        <v>0</v>
      </c>
    </row>
    <row r="576" customFormat="false" ht="15" hidden="false" customHeight="false" outlineLevel="0" collapsed="false">
      <c r="A576" s="8" t="n">
        <v>572</v>
      </c>
      <c r="B576" s="13"/>
      <c r="C576" s="25"/>
      <c r="D576" s="26" t="str">
        <f aca="false">IF($C576="","",IFERROR(IF(INDEX(Bolalar!$B$5:$B$1804,MATCH($C576,Bolalar!$I$5:$I$1804,0))="","",INDEX(Bolalar!$B$5:$B$1804,MATCH($C576,Bolalar!$I$5:$I$1804,0))),""))</f>
        <v/>
      </c>
      <c r="E576" s="15" t="str">
        <f aca="false">IF($C576="","",IFERROR(IF(INDEX(Bolalar!$C$5:$C$1804,MATCH($C576,Bolalar!$I$5:$I$1804,0))="","",INDEX(Bolalar!$C$5:$C$1804,MATCH($C576,Bolalar!$I$5:$I$1804,0))),""))</f>
        <v/>
      </c>
      <c r="F576" s="24"/>
      <c r="G576" s="14" t="str">
        <f aca="false">IF(OR($E576="",$B576=""),"",INT(($B576-$E576)/365.25))</f>
        <v/>
      </c>
      <c r="H576" s="25"/>
      <c r="I576" s="12"/>
      <c r="J576" s="28" t="n">
        <f aca="false">IF(AND($C576&lt;&gt;"",$B576&gt;=Boshqaruv!$C$9,$B576&lt;=Boshqaruv!$C$10),IF(COUNTIFS($C$4:$C575,$C576,$B$4:$B575,"&gt;="&amp;Boshqaruv!$C$9,$B$4:$B575,"&lt;="&amp;Boshqaruv!$C$10)=0,1,0),0)</f>
        <v>0</v>
      </c>
    </row>
    <row r="577" customFormat="false" ht="15" hidden="false" customHeight="false" outlineLevel="0" collapsed="false">
      <c r="A577" s="8" t="n">
        <v>573</v>
      </c>
      <c r="B577" s="13"/>
      <c r="C577" s="25"/>
      <c r="D577" s="26" t="str">
        <f aca="false">IF($C577="","",IFERROR(IF(INDEX(Bolalar!$B$5:$B$1804,MATCH($C577,Bolalar!$I$5:$I$1804,0))="","",INDEX(Bolalar!$B$5:$B$1804,MATCH($C577,Bolalar!$I$5:$I$1804,0))),""))</f>
        <v/>
      </c>
      <c r="E577" s="15" t="str">
        <f aca="false">IF($C577="","",IFERROR(IF(INDEX(Bolalar!$C$5:$C$1804,MATCH($C577,Bolalar!$I$5:$I$1804,0))="","",INDEX(Bolalar!$C$5:$C$1804,MATCH($C577,Bolalar!$I$5:$I$1804,0))),""))</f>
        <v/>
      </c>
      <c r="F577" s="24"/>
      <c r="G577" s="14" t="str">
        <f aca="false">IF(OR($E577="",$B577=""),"",INT(($B577-$E577)/365.25))</f>
        <v/>
      </c>
      <c r="H577" s="25"/>
      <c r="I577" s="12"/>
      <c r="J577" s="28" t="n">
        <f aca="false">IF(AND($C577&lt;&gt;"",$B577&gt;=Boshqaruv!$C$9,$B577&lt;=Boshqaruv!$C$10),IF(COUNTIFS($C$4:$C576,$C577,$B$4:$B576,"&gt;="&amp;Boshqaruv!$C$9,$B$4:$B576,"&lt;="&amp;Boshqaruv!$C$10)=0,1,0),0)</f>
        <v>0</v>
      </c>
    </row>
    <row r="578" customFormat="false" ht="15" hidden="false" customHeight="false" outlineLevel="0" collapsed="false">
      <c r="A578" s="8" t="n">
        <v>574</v>
      </c>
      <c r="B578" s="13"/>
      <c r="C578" s="25"/>
      <c r="D578" s="26" t="str">
        <f aca="false">IF($C578="","",IFERROR(IF(INDEX(Bolalar!$B$5:$B$1804,MATCH($C578,Bolalar!$I$5:$I$1804,0))="","",INDEX(Bolalar!$B$5:$B$1804,MATCH($C578,Bolalar!$I$5:$I$1804,0))),""))</f>
        <v/>
      </c>
      <c r="E578" s="15" t="str">
        <f aca="false">IF($C578="","",IFERROR(IF(INDEX(Bolalar!$C$5:$C$1804,MATCH($C578,Bolalar!$I$5:$I$1804,0))="","",INDEX(Bolalar!$C$5:$C$1804,MATCH($C578,Bolalar!$I$5:$I$1804,0))),""))</f>
        <v/>
      </c>
      <c r="F578" s="24"/>
      <c r="G578" s="14" t="str">
        <f aca="false">IF(OR($E578="",$B578=""),"",INT(($B578-$E578)/365.25))</f>
        <v/>
      </c>
      <c r="H578" s="25"/>
      <c r="I578" s="12"/>
      <c r="J578" s="28" t="n">
        <f aca="false">IF(AND($C578&lt;&gt;"",$B578&gt;=Boshqaruv!$C$9,$B578&lt;=Boshqaruv!$C$10),IF(COUNTIFS($C$4:$C577,$C578,$B$4:$B577,"&gt;="&amp;Boshqaruv!$C$9,$B$4:$B577,"&lt;="&amp;Boshqaruv!$C$10)=0,1,0),0)</f>
        <v>0</v>
      </c>
    </row>
    <row r="579" customFormat="false" ht="15" hidden="false" customHeight="false" outlineLevel="0" collapsed="false">
      <c r="A579" s="8" t="n">
        <v>575</v>
      </c>
      <c r="B579" s="13"/>
      <c r="C579" s="25"/>
      <c r="D579" s="26" t="str">
        <f aca="false">IF($C579="","",IFERROR(IF(INDEX(Bolalar!$B$5:$B$1804,MATCH($C579,Bolalar!$I$5:$I$1804,0))="","",INDEX(Bolalar!$B$5:$B$1804,MATCH($C579,Bolalar!$I$5:$I$1804,0))),""))</f>
        <v/>
      </c>
      <c r="E579" s="15" t="str">
        <f aca="false">IF($C579="","",IFERROR(IF(INDEX(Bolalar!$C$5:$C$1804,MATCH($C579,Bolalar!$I$5:$I$1804,0))="","",INDEX(Bolalar!$C$5:$C$1804,MATCH($C579,Bolalar!$I$5:$I$1804,0))),""))</f>
        <v/>
      </c>
      <c r="F579" s="24"/>
      <c r="G579" s="14" t="str">
        <f aca="false">IF(OR($E579="",$B579=""),"",INT(($B579-$E579)/365.25))</f>
        <v/>
      </c>
      <c r="H579" s="25"/>
      <c r="I579" s="12"/>
      <c r="J579" s="28" t="n">
        <f aca="false">IF(AND($C579&lt;&gt;"",$B579&gt;=Boshqaruv!$C$9,$B579&lt;=Boshqaruv!$C$10),IF(COUNTIFS($C$4:$C578,$C579,$B$4:$B578,"&gt;="&amp;Boshqaruv!$C$9,$B$4:$B578,"&lt;="&amp;Boshqaruv!$C$10)=0,1,0),0)</f>
        <v>0</v>
      </c>
    </row>
    <row r="580" customFormat="false" ht="15" hidden="false" customHeight="false" outlineLevel="0" collapsed="false">
      <c r="A580" s="8" t="n">
        <v>576</v>
      </c>
      <c r="B580" s="13"/>
      <c r="C580" s="25"/>
      <c r="D580" s="26" t="str">
        <f aca="false">IF($C580="","",IFERROR(IF(INDEX(Bolalar!$B$5:$B$1804,MATCH($C580,Bolalar!$I$5:$I$1804,0))="","",INDEX(Bolalar!$B$5:$B$1804,MATCH($C580,Bolalar!$I$5:$I$1804,0))),""))</f>
        <v/>
      </c>
      <c r="E580" s="15" t="str">
        <f aca="false">IF($C580="","",IFERROR(IF(INDEX(Bolalar!$C$5:$C$1804,MATCH($C580,Bolalar!$I$5:$I$1804,0))="","",INDEX(Bolalar!$C$5:$C$1804,MATCH($C580,Bolalar!$I$5:$I$1804,0))),""))</f>
        <v/>
      </c>
      <c r="F580" s="24"/>
      <c r="G580" s="14" t="str">
        <f aca="false">IF(OR($E580="",$B580=""),"",INT(($B580-$E580)/365.25))</f>
        <v/>
      </c>
      <c r="H580" s="25"/>
      <c r="I580" s="12"/>
      <c r="J580" s="28" t="n">
        <f aca="false">IF(AND($C580&lt;&gt;"",$B580&gt;=Boshqaruv!$C$9,$B580&lt;=Boshqaruv!$C$10),IF(COUNTIFS($C$4:$C579,$C580,$B$4:$B579,"&gt;="&amp;Boshqaruv!$C$9,$B$4:$B579,"&lt;="&amp;Boshqaruv!$C$10)=0,1,0),0)</f>
        <v>0</v>
      </c>
    </row>
    <row r="581" customFormat="false" ht="15" hidden="false" customHeight="false" outlineLevel="0" collapsed="false">
      <c r="A581" s="8" t="n">
        <v>577</v>
      </c>
      <c r="B581" s="13"/>
      <c r="C581" s="25"/>
      <c r="D581" s="26" t="str">
        <f aca="false">IF($C581="","",IFERROR(IF(INDEX(Bolalar!$B$5:$B$1804,MATCH($C581,Bolalar!$I$5:$I$1804,0))="","",INDEX(Bolalar!$B$5:$B$1804,MATCH($C581,Bolalar!$I$5:$I$1804,0))),""))</f>
        <v/>
      </c>
      <c r="E581" s="15" t="str">
        <f aca="false">IF($C581="","",IFERROR(IF(INDEX(Bolalar!$C$5:$C$1804,MATCH($C581,Bolalar!$I$5:$I$1804,0))="","",INDEX(Bolalar!$C$5:$C$1804,MATCH($C581,Bolalar!$I$5:$I$1804,0))),""))</f>
        <v/>
      </c>
      <c r="F581" s="24"/>
      <c r="G581" s="14" t="str">
        <f aca="false">IF(OR($E581="",$B581=""),"",INT(($B581-$E581)/365.25))</f>
        <v/>
      </c>
      <c r="H581" s="25"/>
      <c r="I581" s="12"/>
      <c r="J581" s="28" t="n">
        <f aca="false">IF(AND($C581&lt;&gt;"",$B581&gt;=Boshqaruv!$C$9,$B581&lt;=Boshqaruv!$C$10),IF(COUNTIFS($C$4:$C580,$C581,$B$4:$B580,"&gt;="&amp;Boshqaruv!$C$9,$B$4:$B580,"&lt;="&amp;Boshqaruv!$C$10)=0,1,0),0)</f>
        <v>0</v>
      </c>
    </row>
    <row r="582" customFormat="false" ht="15" hidden="false" customHeight="false" outlineLevel="0" collapsed="false">
      <c r="A582" s="8" t="n">
        <v>578</v>
      </c>
      <c r="B582" s="13"/>
      <c r="C582" s="25"/>
      <c r="D582" s="26" t="str">
        <f aca="false">IF($C582="","",IFERROR(IF(INDEX(Bolalar!$B$5:$B$1804,MATCH($C582,Bolalar!$I$5:$I$1804,0))="","",INDEX(Bolalar!$B$5:$B$1804,MATCH($C582,Bolalar!$I$5:$I$1804,0))),""))</f>
        <v/>
      </c>
      <c r="E582" s="15" t="str">
        <f aca="false">IF($C582="","",IFERROR(IF(INDEX(Bolalar!$C$5:$C$1804,MATCH($C582,Bolalar!$I$5:$I$1804,0))="","",INDEX(Bolalar!$C$5:$C$1804,MATCH($C582,Bolalar!$I$5:$I$1804,0))),""))</f>
        <v/>
      </c>
      <c r="F582" s="24"/>
      <c r="G582" s="14" t="str">
        <f aca="false">IF(OR($E582="",$B582=""),"",INT(($B582-$E582)/365.25))</f>
        <v/>
      </c>
      <c r="H582" s="25"/>
      <c r="I582" s="12"/>
      <c r="J582" s="28" t="n">
        <f aca="false">IF(AND($C582&lt;&gt;"",$B582&gt;=Boshqaruv!$C$9,$B582&lt;=Boshqaruv!$C$10),IF(COUNTIFS($C$4:$C581,$C582,$B$4:$B581,"&gt;="&amp;Boshqaruv!$C$9,$B$4:$B581,"&lt;="&amp;Boshqaruv!$C$10)=0,1,0),0)</f>
        <v>0</v>
      </c>
    </row>
    <row r="583" customFormat="false" ht="15" hidden="false" customHeight="false" outlineLevel="0" collapsed="false">
      <c r="A583" s="8" t="n">
        <v>579</v>
      </c>
      <c r="B583" s="13"/>
      <c r="C583" s="25"/>
      <c r="D583" s="26" t="str">
        <f aca="false">IF($C583="","",IFERROR(IF(INDEX(Bolalar!$B$5:$B$1804,MATCH($C583,Bolalar!$I$5:$I$1804,0))="","",INDEX(Bolalar!$B$5:$B$1804,MATCH($C583,Bolalar!$I$5:$I$1804,0))),""))</f>
        <v/>
      </c>
      <c r="E583" s="15" t="str">
        <f aca="false">IF($C583="","",IFERROR(IF(INDEX(Bolalar!$C$5:$C$1804,MATCH($C583,Bolalar!$I$5:$I$1804,0))="","",INDEX(Bolalar!$C$5:$C$1804,MATCH($C583,Bolalar!$I$5:$I$1804,0))),""))</f>
        <v/>
      </c>
      <c r="F583" s="24"/>
      <c r="G583" s="14" t="str">
        <f aca="false">IF(OR($E583="",$B583=""),"",INT(($B583-$E583)/365.25))</f>
        <v/>
      </c>
      <c r="H583" s="25"/>
      <c r="I583" s="12"/>
      <c r="J583" s="28" t="n">
        <f aca="false">IF(AND($C583&lt;&gt;"",$B583&gt;=Boshqaruv!$C$9,$B583&lt;=Boshqaruv!$C$10),IF(COUNTIFS($C$4:$C582,$C583,$B$4:$B582,"&gt;="&amp;Boshqaruv!$C$9,$B$4:$B582,"&lt;="&amp;Boshqaruv!$C$10)=0,1,0),0)</f>
        <v>0</v>
      </c>
    </row>
    <row r="584" customFormat="false" ht="15" hidden="false" customHeight="false" outlineLevel="0" collapsed="false">
      <c r="A584" s="8" t="n">
        <v>580</v>
      </c>
      <c r="B584" s="13"/>
      <c r="C584" s="25"/>
      <c r="D584" s="26" t="str">
        <f aca="false">IF($C584="","",IFERROR(IF(INDEX(Bolalar!$B$5:$B$1804,MATCH($C584,Bolalar!$I$5:$I$1804,0))="","",INDEX(Bolalar!$B$5:$B$1804,MATCH($C584,Bolalar!$I$5:$I$1804,0))),""))</f>
        <v/>
      </c>
      <c r="E584" s="15" t="str">
        <f aca="false">IF($C584="","",IFERROR(IF(INDEX(Bolalar!$C$5:$C$1804,MATCH($C584,Bolalar!$I$5:$I$1804,0))="","",INDEX(Bolalar!$C$5:$C$1804,MATCH($C584,Bolalar!$I$5:$I$1804,0))),""))</f>
        <v/>
      </c>
      <c r="F584" s="24"/>
      <c r="G584" s="14" t="str">
        <f aca="false">IF(OR($E584="",$B584=""),"",INT(($B584-$E584)/365.25))</f>
        <v/>
      </c>
      <c r="H584" s="25"/>
      <c r="I584" s="12"/>
      <c r="J584" s="28" t="n">
        <f aca="false">IF(AND($C584&lt;&gt;"",$B584&gt;=Boshqaruv!$C$9,$B584&lt;=Boshqaruv!$C$10),IF(COUNTIFS($C$4:$C583,$C584,$B$4:$B583,"&gt;="&amp;Boshqaruv!$C$9,$B$4:$B583,"&lt;="&amp;Boshqaruv!$C$10)=0,1,0),0)</f>
        <v>0</v>
      </c>
    </row>
    <row r="585" customFormat="false" ht="15" hidden="false" customHeight="false" outlineLevel="0" collapsed="false">
      <c r="A585" s="8" t="n">
        <v>581</v>
      </c>
      <c r="B585" s="13"/>
      <c r="C585" s="25"/>
      <c r="D585" s="26" t="str">
        <f aca="false">IF($C585="","",IFERROR(IF(INDEX(Bolalar!$B$5:$B$1804,MATCH($C585,Bolalar!$I$5:$I$1804,0))="","",INDEX(Bolalar!$B$5:$B$1804,MATCH($C585,Bolalar!$I$5:$I$1804,0))),""))</f>
        <v/>
      </c>
      <c r="E585" s="15" t="str">
        <f aca="false">IF($C585="","",IFERROR(IF(INDEX(Bolalar!$C$5:$C$1804,MATCH($C585,Bolalar!$I$5:$I$1804,0))="","",INDEX(Bolalar!$C$5:$C$1804,MATCH($C585,Bolalar!$I$5:$I$1804,0))),""))</f>
        <v/>
      </c>
      <c r="F585" s="24"/>
      <c r="G585" s="14" t="str">
        <f aca="false">IF(OR($E585="",$B585=""),"",INT(($B585-$E585)/365.25))</f>
        <v/>
      </c>
      <c r="H585" s="25"/>
      <c r="I585" s="12"/>
      <c r="J585" s="28" t="n">
        <f aca="false">IF(AND($C585&lt;&gt;"",$B585&gt;=Boshqaruv!$C$9,$B585&lt;=Boshqaruv!$C$10),IF(COUNTIFS($C$4:$C584,$C585,$B$4:$B584,"&gt;="&amp;Boshqaruv!$C$9,$B$4:$B584,"&lt;="&amp;Boshqaruv!$C$10)=0,1,0),0)</f>
        <v>0</v>
      </c>
    </row>
    <row r="586" customFormat="false" ht="15" hidden="false" customHeight="false" outlineLevel="0" collapsed="false">
      <c r="A586" s="8" t="n">
        <v>582</v>
      </c>
      <c r="B586" s="13"/>
      <c r="C586" s="25"/>
      <c r="D586" s="26" t="str">
        <f aca="false">IF($C586="","",IFERROR(IF(INDEX(Bolalar!$B$5:$B$1804,MATCH($C586,Bolalar!$I$5:$I$1804,0))="","",INDEX(Bolalar!$B$5:$B$1804,MATCH($C586,Bolalar!$I$5:$I$1804,0))),""))</f>
        <v/>
      </c>
      <c r="E586" s="15" t="str">
        <f aca="false">IF($C586="","",IFERROR(IF(INDEX(Bolalar!$C$5:$C$1804,MATCH($C586,Bolalar!$I$5:$I$1804,0))="","",INDEX(Bolalar!$C$5:$C$1804,MATCH($C586,Bolalar!$I$5:$I$1804,0))),""))</f>
        <v/>
      </c>
      <c r="F586" s="24"/>
      <c r="G586" s="14" t="str">
        <f aca="false">IF(OR($E586="",$B586=""),"",INT(($B586-$E586)/365.25))</f>
        <v/>
      </c>
      <c r="H586" s="25"/>
      <c r="I586" s="12"/>
      <c r="J586" s="28" t="n">
        <f aca="false">IF(AND($C586&lt;&gt;"",$B586&gt;=Boshqaruv!$C$9,$B586&lt;=Boshqaruv!$C$10),IF(COUNTIFS($C$4:$C585,$C586,$B$4:$B585,"&gt;="&amp;Boshqaruv!$C$9,$B$4:$B585,"&lt;="&amp;Boshqaruv!$C$10)=0,1,0),0)</f>
        <v>0</v>
      </c>
    </row>
    <row r="587" customFormat="false" ht="15" hidden="false" customHeight="false" outlineLevel="0" collapsed="false">
      <c r="A587" s="8" t="n">
        <v>583</v>
      </c>
      <c r="B587" s="13"/>
      <c r="C587" s="25"/>
      <c r="D587" s="26" t="str">
        <f aca="false">IF($C587="","",IFERROR(IF(INDEX(Bolalar!$B$5:$B$1804,MATCH($C587,Bolalar!$I$5:$I$1804,0))="","",INDEX(Bolalar!$B$5:$B$1804,MATCH($C587,Bolalar!$I$5:$I$1804,0))),""))</f>
        <v/>
      </c>
      <c r="E587" s="15" t="str">
        <f aca="false">IF($C587="","",IFERROR(IF(INDEX(Bolalar!$C$5:$C$1804,MATCH($C587,Bolalar!$I$5:$I$1804,0))="","",INDEX(Bolalar!$C$5:$C$1804,MATCH($C587,Bolalar!$I$5:$I$1804,0))),""))</f>
        <v/>
      </c>
      <c r="F587" s="24"/>
      <c r="G587" s="14" t="str">
        <f aca="false">IF(OR($E587="",$B587=""),"",INT(($B587-$E587)/365.25))</f>
        <v/>
      </c>
      <c r="H587" s="25"/>
      <c r="I587" s="12"/>
      <c r="J587" s="28" t="n">
        <f aca="false">IF(AND($C587&lt;&gt;"",$B587&gt;=Boshqaruv!$C$9,$B587&lt;=Boshqaruv!$C$10),IF(COUNTIFS($C$4:$C586,$C587,$B$4:$B586,"&gt;="&amp;Boshqaruv!$C$9,$B$4:$B586,"&lt;="&amp;Boshqaruv!$C$10)=0,1,0),0)</f>
        <v>0</v>
      </c>
    </row>
    <row r="588" customFormat="false" ht="15" hidden="false" customHeight="false" outlineLevel="0" collapsed="false">
      <c r="A588" s="8" t="n">
        <v>584</v>
      </c>
      <c r="B588" s="13"/>
      <c r="C588" s="25"/>
      <c r="D588" s="26" t="str">
        <f aca="false">IF($C588="","",IFERROR(IF(INDEX(Bolalar!$B$5:$B$1804,MATCH($C588,Bolalar!$I$5:$I$1804,0))="","",INDEX(Bolalar!$B$5:$B$1804,MATCH($C588,Bolalar!$I$5:$I$1804,0))),""))</f>
        <v/>
      </c>
      <c r="E588" s="15" t="str">
        <f aca="false">IF($C588="","",IFERROR(IF(INDEX(Bolalar!$C$5:$C$1804,MATCH($C588,Bolalar!$I$5:$I$1804,0))="","",INDEX(Bolalar!$C$5:$C$1804,MATCH($C588,Bolalar!$I$5:$I$1804,0))),""))</f>
        <v/>
      </c>
      <c r="F588" s="24"/>
      <c r="G588" s="14" t="str">
        <f aca="false">IF(OR($E588="",$B588=""),"",INT(($B588-$E588)/365.25))</f>
        <v/>
      </c>
      <c r="H588" s="25"/>
      <c r="I588" s="12"/>
      <c r="J588" s="28" t="n">
        <f aca="false">IF(AND($C588&lt;&gt;"",$B588&gt;=Boshqaruv!$C$9,$B588&lt;=Boshqaruv!$C$10),IF(COUNTIFS($C$4:$C587,$C588,$B$4:$B587,"&gt;="&amp;Boshqaruv!$C$9,$B$4:$B587,"&lt;="&amp;Boshqaruv!$C$10)=0,1,0),0)</f>
        <v>0</v>
      </c>
    </row>
    <row r="589" customFormat="false" ht="15" hidden="false" customHeight="false" outlineLevel="0" collapsed="false">
      <c r="A589" s="8" t="n">
        <v>585</v>
      </c>
      <c r="B589" s="13"/>
      <c r="C589" s="25"/>
      <c r="D589" s="26" t="str">
        <f aca="false">IF($C589="","",IFERROR(IF(INDEX(Bolalar!$B$5:$B$1804,MATCH($C589,Bolalar!$I$5:$I$1804,0))="","",INDEX(Bolalar!$B$5:$B$1804,MATCH($C589,Bolalar!$I$5:$I$1804,0))),""))</f>
        <v/>
      </c>
      <c r="E589" s="15" t="str">
        <f aca="false">IF($C589="","",IFERROR(IF(INDEX(Bolalar!$C$5:$C$1804,MATCH($C589,Bolalar!$I$5:$I$1804,0))="","",INDEX(Bolalar!$C$5:$C$1804,MATCH($C589,Bolalar!$I$5:$I$1804,0))),""))</f>
        <v/>
      </c>
      <c r="F589" s="24"/>
      <c r="G589" s="14" t="str">
        <f aca="false">IF(OR($E589="",$B589=""),"",INT(($B589-$E589)/365.25))</f>
        <v/>
      </c>
      <c r="H589" s="25"/>
      <c r="I589" s="12"/>
      <c r="J589" s="28" t="n">
        <f aca="false">IF(AND($C589&lt;&gt;"",$B589&gt;=Boshqaruv!$C$9,$B589&lt;=Boshqaruv!$C$10),IF(COUNTIFS($C$4:$C588,$C589,$B$4:$B588,"&gt;="&amp;Boshqaruv!$C$9,$B$4:$B588,"&lt;="&amp;Boshqaruv!$C$10)=0,1,0),0)</f>
        <v>0</v>
      </c>
    </row>
    <row r="590" customFormat="false" ht="15" hidden="false" customHeight="false" outlineLevel="0" collapsed="false">
      <c r="A590" s="8" t="n">
        <v>586</v>
      </c>
      <c r="B590" s="13"/>
      <c r="C590" s="25"/>
      <c r="D590" s="26" t="str">
        <f aca="false">IF($C590="","",IFERROR(IF(INDEX(Bolalar!$B$5:$B$1804,MATCH($C590,Bolalar!$I$5:$I$1804,0))="","",INDEX(Bolalar!$B$5:$B$1804,MATCH($C590,Bolalar!$I$5:$I$1804,0))),""))</f>
        <v/>
      </c>
      <c r="E590" s="15" t="str">
        <f aca="false">IF($C590="","",IFERROR(IF(INDEX(Bolalar!$C$5:$C$1804,MATCH($C590,Bolalar!$I$5:$I$1804,0))="","",INDEX(Bolalar!$C$5:$C$1804,MATCH($C590,Bolalar!$I$5:$I$1804,0))),""))</f>
        <v/>
      </c>
      <c r="F590" s="24"/>
      <c r="G590" s="14" t="str">
        <f aca="false">IF(OR($E590="",$B590=""),"",INT(($B590-$E590)/365.25))</f>
        <v/>
      </c>
      <c r="H590" s="25"/>
      <c r="I590" s="12"/>
      <c r="J590" s="28" t="n">
        <f aca="false">IF(AND($C590&lt;&gt;"",$B590&gt;=Boshqaruv!$C$9,$B590&lt;=Boshqaruv!$C$10),IF(COUNTIFS($C$4:$C589,$C590,$B$4:$B589,"&gt;="&amp;Boshqaruv!$C$9,$B$4:$B589,"&lt;="&amp;Boshqaruv!$C$10)=0,1,0),0)</f>
        <v>0</v>
      </c>
    </row>
    <row r="591" customFormat="false" ht="15" hidden="false" customHeight="false" outlineLevel="0" collapsed="false">
      <c r="A591" s="8" t="n">
        <v>587</v>
      </c>
      <c r="B591" s="13"/>
      <c r="C591" s="25"/>
      <c r="D591" s="26" t="str">
        <f aca="false">IF($C591="","",IFERROR(IF(INDEX(Bolalar!$B$5:$B$1804,MATCH($C591,Bolalar!$I$5:$I$1804,0))="","",INDEX(Bolalar!$B$5:$B$1804,MATCH($C591,Bolalar!$I$5:$I$1804,0))),""))</f>
        <v/>
      </c>
      <c r="E591" s="15" t="str">
        <f aca="false">IF($C591="","",IFERROR(IF(INDEX(Bolalar!$C$5:$C$1804,MATCH($C591,Bolalar!$I$5:$I$1804,0))="","",INDEX(Bolalar!$C$5:$C$1804,MATCH($C591,Bolalar!$I$5:$I$1804,0))),""))</f>
        <v/>
      </c>
      <c r="F591" s="24"/>
      <c r="G591" s="14" t="str">
        <f aca="false">IF(OR($E591="",$B591=""),"",INT(($B591-$E591)/365.25))</f>
        <v/>
      </c>
      <c r="H591" s="25"/>
      <c r="I591" s="12"/>
      <c r="J591" s="28" t="n">
        <f aca="false">IF(AND($C591&lt;&gt;"",$B591&gt;=Boshqaruv!$C$9,$B591&lt;=Boshqaruv!$C$10),IF(COUNTIFS($C$4:$C590,$C591,$B$4:$B590,"&gt;="&amp;Boshqaruv!$C$9,$B$4:$B590,"&lt;="&amp;Boshqaruv!$C$10)=0,1,0),0)</f>
        <v>0</v>
      </c>
    </row>
    <row r="592" customFormat="false" ht="15" hidden="false" customHeight="false" outlineLevel="0" collapsed="false">
      <c r="A592" s="8" t="n">
        <v>588</v>
      </c>
      <c r="B592" s="13"/>
      <c r="C592" s="25"/>
      <c r="D592" s="26" t="str">
        <f aca="false">IF($C592="","",IFERROR(IF(INDEX(Bolalar!$B$5:$B$1804,MATCH($C592,Bolalar!$I$5:$I$1804,0))="","",INDEX(Bolalar!$B$5:$B$1804,MATCH($C592,Bolalar!$I$5:$I$1804,0))),""))</f>
        <v/>
      </c>
      <c r="E592" s="15" t="str">
        <f aca="false">IF($C592="","",IFERROR(IF(INDEX(Bolalar!$C$5:$C$1804,MATCH($C592,Bolalar!$I$5:$I$1804,0))="","",INDEX(Bolalar!$C$5:$C$1804,MATCH($C592,Bolalar!$I$5:$I$1804,0))),""))</f>
        <v/>
      </c>
      <c r="F592" s="24"/>
      <c r="G592" s="14" t="str">
        <f aca="false">IF(OR($E592="",$B592=""),"",INT(($B592-$E592)/365.25))</f>
        <v/>
      </c>
      <c r="H592" s="25"/>
      <c r="I592" s="12"/>
      <c r="J592" s="28" t="n">
        <f aca="false">IF(AND($C592&lt;&gt;"",$B592&gt;=Boshqaruv!$C$9,$B592&lt;=Boshqaruv!$C$10),IF(COUNTIFS($C$4:$C591,$C592,$B$4:$B591,"&gt;="&amp;Boshqaruv!$C$9,$B$4:$B591,"&lt;="&amp;Boshqaruv!$C$10)=0,1,0),0)</f>
        <v>0</v>
      </c>
    </row>
    <row r="593" customFormat="false" ht="15" hidden="false" customHeight="false" outlineLevel="0" collapsed="false">
      <c r="A593" s="8" t="n">
        <v>589</v>
      </c>
      <c r="B593" s="13"/>
      <c r="C593" s="25"/>
      <c r="D593" s="26" t="str">
        <f aca="false">IF($C593="","",IFERROR(IF(INDEX(Bolalar!$B$5:$B$1804,MATCH($C593,Bolalar!$I$5:$I$1804,0))="","",INDEX(Bolalar!$B$5:$B$1804,MATCH($C593,Bolalar!$I$5:$I$1804,0))),""))</f>
        <v/>
      </c>
      <c r="E593" s="15" t="str">
        <f aca="false">IF($C593="","",IFERROR(IF(INDEX(Bolalar!$C$5:$C$1804,MATCH($C593,Bolalar!$I$5:$I$1804,0))="","",INDEX(Bolalar!$C$5:$C$1804,MATCH($C593,Bolalar!$I$5:$I$1804,0))),""))</f>
        <v/>
      </c>
      <c r="F593" s="24"/>
      <c r="G593" s="14" t="str">
        <f aca="false">IF(OR($E593="",$B593=""),"",INT(($B593-$E593)/365.25))</f>
        <v/>
      </c>
      <c r="H593" s="25"/>
      <c r="I593" s="12"/>
      <c r="J593" s="28" t="n">
        <f aca="false">IF(AND($C593&lt;&gt;"",$B593&gt;=Boshqaruv!$C$9,$B593&lt;=Boshqaruv!$C$10),IF(COUNTIFS($C$4:$C592,$C593,$B$4:$B592,"&gt;="&amp;Boshqaruv!$C$9,$B$4:$B592,"&lt;="&amp;Boshqaruv!$C$10)=0,1,0),0)</f>
        <v>0</v>
      </c>
    </row>
    <row r="594" customFormat="false" ht="15" hidden="false" customHeight="false" outlineLevel="0" collapsed="false">
      <c r="A594" s="8" t="n">
        <v>590</v>
      </c>
      <c r="B594" s="13"/>
      <c r="C594" s="25"/>
      <c r="D594" s="26" t="str">
        <f aca="false">IF($C594="","",IFERROR(IF(INDEX(Bolalar!$B$5:$B$1804,MATCH($C594,Bolalar!$I$5:$I$1804,0))="","",INDEX(Bolalar!$B$5:$B$1804,MATCH($C594,Bolalar!$I$5:$I$1804,0))),""))</f>
        <v/>
      </c>
      <c r="E594" s="15" t="str">
        <f aca="false">IF($C594="","",IFERROR(IF(INDEX(Bolalar!$C$5:$C$1804,MATCH($C594,Bolalar!$I$5:$I$1804,0))="","",INDEX(Bolalar!$C$5:$C$1804,MATCH($C594,Bolalar!$I$5:$I$1804,0))),""))</f>
        <v/>
      </c>
      <c r="F594" s="24"/>
      <c r="G594" s="14" t="str">
        <f aca="false">IF(OR($E594="",$B594=""),"",INT(($B594-$E594)/365.25))</f>
        <v/>
      </c>
      <c r="H594" s="25"/>
      <c r="I594" s="12"/>
      <c r="J594" s="28" t="n">
        <f aca="false">IF(AND($C594&lt;&gt;"",$B594&gt;=Boshqaruv!$C$9,$B594&lt;=Boshqaruv!$C$10),IF(COUNTIFS($C$4:$C593,$C594,$B$4:$B593,"&gt;="&amp;Boshqaruv!$C$9,$B$4:$B593,"&lt;="&amp;Boshqaruv!$C$10)=0,1,0),0)</f>
        <v>0</v>
      </c>
    </row>
    <row r="595" customFormat="false" ht="15" hidden="false" customHeight="false" outlineLevel="0" collapsed="false">
      <c r="A595" s="8" t="n">
        <v>591</v>
      </c>
      <c r="B595" s="13"/>
      <c r="C595" s="25"/>
      <c r="D595" s="26" t="str">
        <f aca="false">IF($C595="","",IFERROR(IF(INDEX(Bolalar!$B$5:$B$1804,MATCH($C595,Bolalar!$I$5:$I$1804,0))="","",INDEX(Bolalar!$B$5:$B$1804,MATCH($C595,Bolalar!$I$5:$I$1804,0))),""))</f>
        <v/>
      </c>
      <c r="E595" s="15" t="str">
        <f aca="false">IF($C595="","",IFERROR(IF(INDEX(Bolalar!$C$5:$C$1804,MATCH($C595,Bolalar!$I$5:$I$1804,0))="","",INDEX(Bolalar!$C$5:$C$1804,MATCH($C595,Bolalar!$I$5:$I$1804,0))),""))</f>
        <v/>
      </c>
      <c r="F595" s="24"/>
      <c r="G595" s="14" t="str">
        <f aca="false">IF(OR($E595="",$B595=""),"",INT(($B595-$E595)/365.25))</f>
        <v/>
      </c>
      <c r="H595" s="25"/>
      <c r="I595" s="12"/>
      <c r="J595" s="28" t="n">
        <f aca="false">IF(AND($C595&lt;&gt;"",$B595&gt;=Boshqaruv!$C$9,$B595&lt;=Boshqaruv!$C$10),IF(COUNTIFS($C$4:$C594,$C595,$B$4:$B594,"&gt;="&amp;Boshqaruv!$C$9,$B$4:$B594,"&lt;="&amp;Boshqaruv!$C$10)=0,1,0),0)</f>
        <v>0</v>
      </c>
    </row>
    <row r="596" customFormat="false" ht="15" hidden="false" customHeight="false" outlineLevel="0" collapsed="false">
      <c r="A596" s="8" t="n">
        <v>592</v>
      </c>
      <c r="B596" s="13"/>
      <c r="C596" s="25"/>
      <c r="D596" s="26" t="str">
        <f aca="false">IF($C596="","",IFERROR(IF(INDEX(Bolalar!$B$5:$B$1804,MATCH($C596,Bolalar!$I$5:$I$1804,0))="","",INDEX(Bolalar!$B$5:$B$1804,MATCH($C596,Bolalar!$I$5:$I$1804,0))),""))</f>
        <v/>
      </c>
      <c r="E596" s="15" t="str">
        <f aca="false">IF($C596="","",IFERROR(IF(INDEX(Bolalar!$C$5:$C$1804,MATCH($C596,Bolalar!$I$5:$I$1804,0))="","",INDEX(Bolalar!$C$5:$C$1804,MATCH($C596,Bolalar!$I$5:$I$1804,0))),""))</f>
        <v/>
      </c>
      <c r="F596" s="24"/>
      <c r="G596" s="14" t="str">
        <f aca="false">IF(OR($E596="",$B596=""),"",INT(($B596-$E596)/365.25))</f>
        <v/>
      </c>
      <c r="H596" s="25"/>
      <c r="I596" s="12"/>
      <c r="J596" s="28" t="n">
        <f aca="false">IF(AND($C596&lt;&gt;"",$B596&gt;=Boshqaruv!$C$9,$B596&lt;=Boshqaruv!$C$10),IF(COUNTIFS($C$4:$C595,$C596,$B$4:$B595,"&gt;="&amp;Boshqaruv!$C$9,$B$4:$B595,"&lt;="&amp;Boshqaruv!$C$10)=0,1,0),0)</f>
        <v>0</v>
      </c>
    </row>
    <row r="597" customFormat="false" ht="15" hidden="false" customHeight="false" outlineLevel="0" collapsed="false">
      <c r="A597" s="8" t="n">
        <v>593</v>
      </c>
      <c r="B597" s="13"/>
      <c r="C597" s="25"/>
      <c r="D597" s="26" t="str">
        <f aca="false">IF($C597="","",IFERROR(IF(INDEX(Bolalar!$B$5:$B$1804,MATCH($C597,Bolalar!$I$5:$I$1804,0))="","",INDEX(Bolalar!$B$5:$B$1804,MATCH($C597,Bolalar!$I$5:$I$1804,0))),""))</f>
        <v/>
      </c>
      <c r="E597" s="15" t="str">
        <f aca="false">IF($C597="","",IFERROR(IF(INDEX(Bolalar!$C$5:$C$1804,MATCH($C597,Bolalar!$I$5:$I$1804,0))="","",INDEX(Bolalar!$C$5:$C$1804,MATCH($C597,Bolalar!$I$5:$I$1804,0))),""))</f>
        <v/>
      </c>
      <c r="F597" s="24"/>
      <c r="G597" s="14" t="str">
        <f aca="false">IF(OR($E597="",$B597=""),"",INT(($B597-$E597)/365.25))</f>
        <v/>
      </c>
      <c r="H597" s="25"/>
      <c r="I597" s="12"/>
      <c r="J597" s="28" t="n">
        <f aca="false">IF(AND($C597&lt;&gt;"",$B597&gt;=Boshqaruv!$C$9,$B597&lt;=Boshqaruv!$C$10),IF(COUNTIFS($C$4:$C596,$C597,$B$4:$B596,"&gt;="&amp;Boshqaruv!$C$9,$B$4:$B596,"&lt;="&amp;Boshqaruv!$C$10)=0,1,0),0)</f>
        <v>0</v>
      </c>
    </row>
    <row r="598" customFormat="false" ht="15" hidden="false" customHeight="false" outlineLevel="0" collapsed="false">
      <c r="A598" s="8" t="n">
        <v>594</v>
      </c>
      <c r="B598" s="13"/>
      <c r="C598" s="25"/>
      <c r="D598" s="26" t="str">
        <f aca="false">IF($C598="","",IFERROR(IF(INDEX(Bolalar!$B$5:$B$1804,MATCH($C598,Bolalar!$I$5:$I$1804,0))="","",INDEX(Bolalar!$B$5:$B$1804,MATCH($C598,Bolalar!$I$5:$I$1804,0))),""))</f>
        <v/>
      </c>
      <c r="E598" s="15" t="str">
        <f aca="false">IF($C598="","",IFERROR(IF(INDEX(Bolalar!$C$5:$C$1804,MATCH($C598,Bolalar!$I$5:$I$1804,0))="","",INDEX(Bolalar!$C$5:$C$1804,MATCH($C598,Bolalar!$I$5:$I$1804,0))),""))</f>
        <v/>
      </c>
      <c r="F598" s="24"/>
      <c r="G598" s="14" t="str">
        <f aca="false">IF(OR($E598="",$B598=""),"",INT(($B598-$E598)/365.25))</f>
        <v/>
      </c>
      <c r="H598" s="25"/>
      <c r="I598" s="12"/>
      <c r="J598" s="28" t="n">
        <f aca="false">IF(AND($C598&lt;&gt;"",$B598&gt;=Boshqaruv!$C$9,$B598&lt;=Boshqaruv!$C$10),IF(COUNTIFS($C$4:$C597,$C598,$B$4:$B597,"&gt;="&amp;Boshqaruv!$C$9,$B$4:$B597,"&lt;="&amp;Boshqaruv!$C$10)=0,1,0),0)</f>
        <v>0</v>
      </c>
    </row>
    <row r="599" customFormat="false" ht="15" hidden="false" customHeight="false" outlineLevel="0" collapsed="false">
      <c r="A599" s="8" t="n">
        <v>595</v>
      </c>
      <c r="B599" s="13"/>
      <c r="C599" s="25"/>
      <c r="D599" s="26" t="str">
        <f aca="false">IF($C599="","",IFERROR(IF(INDEX(Bolalar!$B$5:$B$1804,MATCH($C599,Bolalar!$I$5:$I$1804,0))="","",INDEX(Bolalar!$B$5:$B$1804,MATCH($C599,Bolalar!$I$5:$I$1804,0))),""))</f>
        <v/>
      </c>
      <c r="E599" s="15" t="str">
        <f aca="false">IF($C599="","",IFERROR(IF(INDEX(Bolalar!$C$5:$C$1804,MATCH($C599,Bolalar!$I$5:$I$1804,0))="","",INDEX(Bolalar!$C$5:$C$1804,MATCH($C599,Bolalar!$I$5:$I$1804,0))),""))</f>
        <v/>
      </c>
      <c r="F599" s="24"/>
      <c r="G599" s="14" t="str">
        <f aca="false">IF(OR($E599="",$B599=""),"",INT(($B599-$E599)/365.25))</f>
        <v/>
      </c>
      <c r="H599" s="25"/>
      <c r="I599" s="12"/>
      <c r="J599" s="28" t="n">
        <f aca="false">IF(AND($C599&lt;&gt;"",$B599&gt;=Boshqaruv!$C$9,$B599&lt;=Boshqaruv!$C$10),IF(COUNTIFS($C$4:$C598,$C599,$B$4:$B598,"&gt;="&amp;Boshqaruv!$C$9,$B$4:$B598,"&lt;="&amp;Boshqaruv!$C$10)=0,1,0),0)</f>
        <v>0</v>
      </c>
    </row>
    <row r="600" customFormat="false" ht="15" hidden="false" customHeight="false" outlineLevel="0" collapsed="false">
      <c r="A600" s="8" t="n">
        <v>596</v>
      </c>
      <c r="B600" s="13"/>
      <c r="C600" s="25"/>
      <c r="D600" s="26" t="str">
        <f aca="false">IF($C600="","",IFERROR(IF(INDEX(Bolalar!$B$5:$B$1804,MATCH($C600,Bolalar!$I$5:$I$1804,0))="","",INDEX(Bolalar!$B$5:$B$1804,MATCH($C600,Bolalar!$I$5:$I$1804,0))),""))</f>
        <v/>
      </c>
      <c r="E600" s="15" t="str">
        <f aca="false">IF($C600="","",IFERROR(IF(INDEX(Bolalar!$C$5:$C$1804,MATCH($C600,Bolalar!$I$5:$I$1804,0))="","",INDEX(Bolalar!$C$5:$C$1804,MATCH($C600,Bolalar!$I$5:$I$1804,0))),""))</f>
        <v/>
      </c>
      <c r="F600" s="24"/>
      <c r="G600" s="14" t="str">
        <f aca="false">IF(OR($E600="",$B600=""),"",INT(($B600-$E600)/365.25))</f>
        <v/>
      </c>
      <c r="H600" s="25"/>
      <c r="I600" s="12"/>
      <c r="J600" s="28" t="n">
        <f aca="false">IF(AND($C600&lt;&gt;"",$B600&gt;=Boshqaruv!$C$9,$B600&lt;=Boshqaruv!$C$10),IF(COUNTIFS($C$4:$C599,$C600,$B$4:$B599,"&gt;="&amp;Boshqaruv!$C$9,$B$4:$B599,"&lt;="&amp;Boshqaruv!$C$10)=0,1,0),0)</f>
        <v>0</v>
      </c>
    </row>
    <row r="601" customFormat="false" ht="15" hidden="false" customHeight="false" outlineLevel="0" collapsed="false">
      <c r="A601" s="8" t="n">
        <v>597</v>
      </c>
      <c r="B601" s="13"/>
      <c r="C601" s="25"/>
      <c r="D601" s="26" t="str">
        <f aca="false">IF($C601="","",IFERROR(IF(INDEX(Bolalar!$B$5:$B$1804,MATCH($C601,Bolalar!$I$5:$I$1804,0))="","",INDEX(Bolalar!$B$5:$B$1804,MATCH($C601,Bolalar!$I$5:$I$1804,0))),""))</f>
        <v/>
      </c>
      <c r="E601" s="15" t="str">
        <f aca="false">IF($C601="","",IFERROR(IF(INDEX(Bolalar!$C$5:$C$1804,MATCH($C601,Bolalar!$I$5:$I$1804,0))="","",INDEX(Bolalar!$C$5:$C$1804,MATCH($C601,Bolalar!$I$5:$I$1804,0))),""))</f>
        <v/>
      </c>
      <c r="F601" s="24"/>
      <c r="G601" s="14" t="str">
        <f aca="false">IF(OR($E601="",$B601=""),"",INT(($B601-$E601)/365.25))</f>
        <v/>
      </c>
      <c r="H601" s="25"/>
      <c r="I601" s="12"/>
      <c r="J601" s="28" t="n">
        <f aca="false">IF(AND($C601&lt;&gt;"",$B601&gt;=Boshqaruv!$C$9,$B601&lt;=Boshqaruv!$C$10),IF(COUNTIFS($C$4:$C600,$C601,$B$4:$B600,"&gt;="&amp;Boshqaruv!$C$9,$B$4:$B600,"&lt;="&amp;Boshqaruv!$C$10)=0,1,0),0)</f>
        <v>0</v>
      </c>
    </row>
    <row r="602" customFormat="false" ht="15" hidden="false" customHeight="false" outlineLevel="0" collapsed="false">
      <c r="A602" s="8" t="n">
        <v>598</v>
      </c>
      <c r="B602" s="13"/>
      <c r="C602" s="25"/>
      <c r="D602" s="26" t="str">
        <f aca="false">IF($C602="","",IFERROR(IF(INDEX(Bolalar!$B$5:$B$1804,MATCH($C602,Bolalar!$I$5:$I$1804,0))="","",INDEX(Bolalar!$B$5:$B$1804,MATCH($C602,Bolalar!$I$5:$I$1804,0))),""))</f>
        <v/>
      </c>
      <c r="E602" s="15" t="str">
        <f aca="false">IF($C602="","",IFERROR(IF(INDEX(Bolalar!$C$5:$C$1804,MATCH($C602,Bolalar!$I$5:$I$1804,0))="","",INDEX(Bolalar!$C$5:$C$1804,MATCH($C602,Bolalar!$I$5:$I$1804,0))),""))</f>
        <v/>
      </c>
      <c r="F602" s="24"/>
      <c r="G602" s="14" t="str">
        <f aca="false">IF(OR($E602="",$B602=""),"",INT(($B602-$E602)/365.25))</f>
        <v/>
      </c>
      <c r="H602" s="25"/>
      <c r="I602" s="12"/>
      <c r="J602" s="28" t="n">
        <f aca="false">IF(AND($C602&lt;&gt;"",$B602&gt;=Boshqaruv!$C$9,$B602&lt;=Boshqaruv!$C$10),IF(COUNTIFS($C$4:$C601,$C602,$B$4:$B601,"&gt;="&amp;Boshqaruv!$C$9,$B$4:$B601,"&lt;="&amp;Boshqaruv!$C$10)=0,1,0),0)</f>
        <v>0</v>
      </c>
    </row>
    <row r="603" customFormat="false" ht="15" hidden="false" customHeight="false" outlineLevel="0" collapsed="false">
      <c r="A603" s="8" t="n">
        <v>599</v>
      </c>
      <c r="B603" s="13"/>
      <c r="C603" s="25"/>
      <c r="D603" s="26" t="str">
        <f aca="false">IF($C603="","",IFERROR(IF(INDEX(Bolalar!$B$5:$B$1804,MATCH($C603,Bolalar!$I$5:$I$1804,0))="","",INDEX(Bolalar!$B$5:$B$1804,MATCH($C603,Bolalar!$I$5:$I$1804,0))),""))</f>
        <v/>
      </c>
      <c r="E603" s="15" t="str">
        <f aca="false">IF($C603="","",IFERROR(IF(INDEX(Bolalar!$C$5:$C$1804,MATCH($C603,Bolalar!$I$5:$I$1804,0))="","",INDEX(Bolalar!$C$5:$C$1804,MATCH($C603,Bolalar!$I$5:$I$1804,0))),""))</f>
        <v/>
      </c>
      <c r="F603" s="24"/>
      <c r="G603" s="14" t="str">
        <f aca="false">IF(OR($E603="",$B603=""),"",INT(($B603-$E603)/365.25))</f>
        <v/>
      </c>
      <c r="H603" s="25"/>
      <c r="I603" s="12"/>
      <c r="J603" s="28" t="n">
        <f aca="false">IF(AND($C603&lt;&gt;"",$B603&gt;=Boshqaruv!$C$9,$B603&lt;=Boshqaruv!$C$10),IF(COUNTIFS($C$4:$C602,$C603,$B$4:$B602,"&gt;="&amp;Boshqaruv!$C$9,$B$4:$B602,"&lt;="&amp;Boshqaruv!$C$10)=0,1,0),0)</f>
        <v>0</v>
      </c>
    </row>
    <row r="604" customFormat="false" ht="15" hidden="false" customHeight="false" outlineLevel="0" collapsed="false">
      <c r="A604" s="8" t="n">
        <v>600</v>
      </c>
      <c r="B604" s="13"/>
      <c r="C604" s="25"/>
      <c r="D604" s="26" t="str">
        <f aca="false">IF($C604="","",IFERROR(IF(INDEX(Bolalar!$B$5:$B$1804,MATCH($C604,Bolalar!$I$5:$I$1804,0))="","",INDEX(Bolalar!$B$5:$B$1804,MATCH($C604,Bolalar!$I$5:$I$1804,0))),""))</f>
        <v/>
      </c>
      <c r="E604" s="15" t="str">
        <f aca="false">IF($C604="","",IFERROR(IF(INDEX(Bolalar!$C$5:$C$1804,MATCH($C604,Bolalar!$I$5:$I$1804,0))="","",INDEX(Bolalar!$C$5:$C$1804,MATCH($C604,Bolalar!$I$5:$I$1804,0))),""))</f>
        <v/>
      </c>
      <c r="F604" s="24"/>
      <c r="G604" s="14" t="str">
        <f aca="false">IF(OR($E604="",$B604=""),"",INT(($B604-$E604)/365.25))</f>
        <v/>
      </c>
      <c r="H604" s="25"/>
      <c r="I604" s="12"/>
      <c r="J604" s="28" t="n">
        <f aca="false">IF(AND($C604&lt;&gt;"",$B604&gt;=Boshqaruv!$C$9,$B604&lt;=Boshqaruv!$C$10),IF(COUNTIFS($C$4:$C603,$C604,$B$4:$B603,"&gt;="&amp;Boshqaruv!$C$9,$B$4:$B603,"&lt;="&amp;Boshqaruv!$C$10)=0,1,0),0)</f>
        <v>0</v>
      </c>
    </row>
    <row r="605" customFormat="false" ht="15" hidden="false" customHeight="false" outlineLevel="0" collapsed="false">
      <c r="A605" s="8" t="n">
        <v>601</v>
      </c>
      <c r="B605" s="13"/>
      <c r="C605" s="25"/>
      <c r="D605" s="26" t="str">
        <f aca="false">IF($C605="","",IFERROR(IF(INDEX(Bolalar!$B$5:$B$1804,MATCH($C605,Bolalar!$I$5:$I$1804,0))="","",INDEX(Bolalar!$B$5:$B$1804,MATCH($C605,Bolalar!$I$5:$I$1804,0))),""))</f>
        <v/>
      </c>
      <c r="E605" s="15" t="str">
        <f aca="false">IF($C605="","",IFERROR(IF(INDEX(Bolalar!$C$5:$C$1804,MATCH($C605,Bolalar!$I$5:$I$1804,0))="","",INDEX(Bolalar!$C$5:$C$1804,MATCH($C605,Bolalar!$I$5:$I$1804,0))),""))</f>
        <v/>
      </c>
      <c r="F605" s="24"/>
      <c r="G605" s="14" t="str">
        <f aca="false">IF(OR($E605="",$B605=""),"",INT(($B605-$E605)/365.25))</f>
        <v/>
      </c>
      <c r="H605" s="25"/>
      <c r="I605" s="12"/>
      <c r="J605" s="28" t="n">
        <f aca="false">IF(AND($C605&lt;&gt;"",$B605&gt;=Boshqaruv!$C$9,$B605&lt;=Boshqaruv!$C$10),IF(COUNTIFS($C$4:$C604,$C605,$B$4:$B604,"&gt;="&amp;Boshqaruv!$C$9,$B$4:$B604,"&lt;="&amp;Boshqaruv!$C$10)=0,1,0),0)</f>
        <v>0</v>
      </c>
    </row>
    <row r="606" customFormat="false" ht="15" hidden="false" customHeight="false" outlineLevel="0" collapsed="false">
      <c r="A606" s="8" t="n">
        <v>602</v>
      </c>
      <c r="B606" s="13"/>
      <c r="C606" s="25"/>
      <c r="D606" s="26" t="str">
        <f aca="false">IF($C606="","",IFERROR(IF(INDEX(Bolalar!$B$5:$B$1804,MATCH($C606,Bolalar!$I$5:$I$1804,0))="","",INDEX(Bolalar!$B$5:$B$1804,MATCH($C606,Bolalar!$I$5:$I$1804,0))),""))</f>
        <v/>
      </c>
      <c r="E606" s="15" t="str">
        <f aca="false">IF($C606="","",IFERROR(IF(INDEX(Bolalar!$C$5:$C$1804,MATCH($C606,Bolalar!$I$5:$I$1804,0))="","",INDEX(Bolalar!$C$5:$C$1804,MATCH($C606,Bolalar!$I$5:$I$1804,0))),""))</f>
        <v/>
      </c>
      <c r="F606" s="24"/>
      <c r="G606" s="14" t="str">
        <f aca="false">IF(OR($E606="",$B606=""),"",INT(($B606-$E606)/365.25))</f>
        <v/>
      </c>
      <c r="H606" s="25"/>
      <c r="I606" s="12"/>
      <c r="J606" s="28" t="n">
        <f aca="false">IF(AND($C606&lt;&gt;"",$B606&gt;=Boshqaruv!$C$9,$B606&lt;=Boshqaruv!$C$10),IF(COUNTIFS($C$4:$C605,$C606,$B$4:$B605,"&gt;="&amp;Boshqaruv!$C$9,$B$4:$B605,"&lt;="&amp;Boshqaruv!$C$10)=0,1,0),0)</f>
        <v>0</v>
      </c>
    </row>
    <row r="607" customFormat="false" ht="15" hidden="false" customHeight="false" outlineLevel="0" collapsed="false">
      <c r="A607" s="8" t="n">
        <v>603</v>
      </c>
      <c r="B607" s="13"/>
      <c r="C607" s="25"/>
      <c r="D607" s="26" t="str">
        <f aca="false">IF($C607="","",IFERROR(IF(INDEX(Bolalar!$B$5:$B$1804,MATCH($C607,Bolalar!$I$5:$I$1804,0))="","",INDEX(Bolalar!$B$5:$B$1804,MATCH($C607,Bolalar!$I$5:$I$1804,0))),""))</f>
        <v/>
      </c>
      <c r="E607" s="15" t="str">
        <f aca="false">IF($C607="","",IFERROR(IF(INDEX(Bolalar!$C$5:$C$1804,MATCH($C607,Bolalar!$I$5:$I$1804,0))="","",INDEX(Bolalar!$C$5:$C$1804,MATCH($C607,Bolalar!$I$5:$I$1804,0))),""))</f>
        <v/>
      </c>
      <c r="F607" s="24"/>
      <c r="G607" s="14" t="str">
        <f aca="false">IF(OR($E607="",$B607=""),"",INT(($B607-$E607)/365.25))</f>
        <v/>
      </c>
      <c r="H607" s="25"/>
      <c r="I607" s="12"/>
      <c r="J607" s="28" t="n">
        <f aca="false">IF(AND($C607&lt;&gt;"",$B607&gt;=Boshqaruv!$C$9,$B607&lt;=Boshqaruv!$C$10),IF(COUNTIFS($C$4:$C606,$C607,$B$4:$B606,"&gt;="&amp;Boshqaruv!$C$9,$B$4:$B606,"&lt;="&amp;Boshqaruv!$C$10)=0,1,0),0)</f>
        <v>0</v>
      </c>
    </row>
    <row r="608" customFormat="false" ht="15" hidden="false" customHeight="false" outlineLevel="0" collapsed="false">
      <c r="A608" s="8" t="n">
        <v>604</v>
      </c>
      <c r="B608" s="13"/>
      <c r="C608" s="25"/>
      <c r="D608" s="26" t="str">
        <f aca="false">IF($C608="","",IFERROR(IF(INDEX(Bolalar!$B$5:$B$1804,MATCH($C608,Bolalar!$I$5:$I$1804,0))="","",INDEX(Bolalar!$B$5:$B$1804,MATCH($C608,Bolalar!$I$5:$I$1804,0))),""))</f>
        <v/>
      </c>
      <c r="E608" s="15" t="str">
        <f aca="false">IF($C608="","",IFERROR(IF(INDEX(Bolalar!$C$5:$C$1804,MATCH($C608,Bolalar!$I$5:$I$1804,0))="","",INDEX(Bolalar!$C$5:$C$1804,MATCH($C608,Bolalar!$I$5:$I$1804,0))),""))</f>
        <v/>
      </c>
      <c r="F608" s="24"/>
      <c r="G608" s="14" t="str">
        <f aca="false">IF(OR($E608="",$B608=""),"",INT(($B608-$E608)/365.25))</f>
        <v/>
      </c>
      <c r="H608" s="25"/>
      <c r="I608" s="12"/>
      <c r="J608" s="28" t="n">
        <f aca="false">IF(AND($C608&lt;&gt;"",$B608&gt;=Boshqaruv!$C$9,$B608&lt;=Boshqaruv!$C$10),IF(COUNTIFS($C$4:$C607,$C608,$B$4:$B607,"&gt;="&amp;Boshqaruv!$C$9,$B$4:$B607,"&lt;="&amp;Boshqaruv!$C$10)=0,1,0),0)</f>
        <v>0</v>
      </c>
    </row>
    <row r="609" customFormat="false" ht="15" hidden="false" customHeight="false" outlineLevel="0" collapsed="false">
      <c r="A609" s="8" t="n">
        <v>605</v>
      </c>
      <c r="B609" s="13"/>
      <c r="C609" s="25"/>
      <c r="D609" s="26" t="str">
        <f aca="false">IF($C609="","",IFERROR(IF(INDEX(Bolalar!$B$5:$B$1804,MATCH($C609,Bolalar!$I$5:$I$1804,0))="","",INDEX(Bolalar!$B$5:$B$1804,MATCH($C609,Bolalar!$I$5:$I$1804,0))),""))</f>
        <v/>
      </c>
      <c r="E609" s="15" t="str">
        <f aca="false">IF($C609="","",IFERROR(IF(INDEX(Bolalar!$C$5:$C$1804,MATCH($C609,Bolalar!$I$5:$I$1804,0))="","",INDEX(Bolalar!$C$5:$C$1804,MATCH($C609,Bolalar!$I$5:$I$1804,0))),""))</f>
        <v/>
      </c>
      <c r="F609" s="24"/>
      <c r="G609" s="14" t="str">
        <f aca="false">IF(OR($E609="",$B609=""),"",INT(($B609-$E609)/365.25))</f>
        <v/>
      </c>
      <c r="H609" s="25"/>
      <c r="I609" s="12"/>
      <c r="J609" s="28" t="n">
        <f aca="false">IF(AND($C609&lt;&gt;"",$B609&gt;=Boshqaruv!$C$9,$B609&lt;=Boshqaruv!$C$10),IF(COUNTIFS($C$4:$C608,$C609,$B$4:$B608,"&gt;="&amp;Boshqaruv!$C$9,$B$4:$B608,"&lt;="&amp;Boshqaruv!$C$10)=0,1,0),0)</f>
        <v>0</v>
      </c>
    </row>
    <row r="610" customFormat="false" ht="15" hidden="false" customHeight="false" outlineLevel="0" collapsed="false">
      <c r="A610" s="8" t="n">
        <v>606</v>
      </c>
      <c r="B610" s="13"/>
      <c r="C610" s="25"/>
      <c r="D610" s="26" t="str">
        <f aca="false">IF($C610="","",IFERROR(IF(INDEX(Bolalar!$B$5:$B$1804,MATCH($C610,Bolalar!$I$5:$I$1804,0))="","",INDEX(Bolalar!$B$5:$B$1804,MATCH($C610,Bolalar!$I$5:$I$1804,0))),""))</f>
        <v/>
      </c>
      <c r="E610" s="15" t="str">
        <f aca="false">IF($C610="","",IFERROR(IF(INDEX(Bolalar!$C$5:$C$1804,MATCH($C610,Bolalar!$I$5:$I$1804,0))="","",INDEX(Bolalar!$C$5:$C$1804,MATCH($C610,Bolalar!$I$5:$I$1804,0))),""))</f>
        <v/>
      </c>
      <c r="F610" s="24"/>
      <c r="G610" s="14" t="str">
        <f aca="false">IF(OR($E610="",$B610=""),"",INT(($B610-$E610)/365.25))</f>
        <v/>
      </c>
      <c r="H610" s="25"/>
      <c r="I610" s="12"/>
      <c r="J610" s="28" t="n">
        <f aca="false">IF(AND($C610&lt;&gt;"",$B610&gt;=Boshqaruv!$C$9,$B610&lt;=Boshqaruv!$C$10),IF(COUNTIFS($C$4:$C609,$C610,$B$4:$B609,"&gt;="&amp;Boshqaruv!$C$9,$B$4:$B609,"&lt;="&amp;Boshqaruv!$C$10)=0,1,0),0)</f>
        <v>0</v>
      </c>
    </row>
    <row r="611" customFormat="false" ht="15" hidden="false" customHeight="false" outlineLevel="0" collapsed="false">
      <c r="A611" s="8" t="n">
        <v>607</v>
      </c>
      <c r="B611" s="13"/>
      <c r="C611" s="25"/>
      <c r="D611" s="26" t="str">
        <f aca="false">IF($C611="","",IFERROR(IF(INDEX(Bolalar!$B$5:$B$1804,MATCH($C611,Bolalar!$I$5:$I$1804,0))="","",INDEX(Bolalar!$B$5:$B$1804,MATCH($C611,Bolalar!$I$5:$I$1804,0))),""))</f>
        <v/>
      </c>
      <c r="E611" s="15" t="str">
        <f aca="false">IF($C611="","",IFERROR(IF(INDEX(Bolalar!$C$5:$C$1804,MATCH($C611,Bolalar!$I$5:$I$1804,0))="","",INDEX(Bolalar!$C$5:$C$1804,MATCH($C611,Bolalar!$I$5:$I$1804,0))),""))</f>
        <v/>
      </c>
      <c r="F611" s="24"/>
      <c r="G611" s="14" t="str">
        <f aca="false">IF(OR($E611="",$B611=""),"",INT(($B611-$E611)/365.25))</f>
        <v/>
      </c>
      <c r="H611" s="25"/>
      <c r="I611" s="12"/>
      <c r="J611" s="28" t="n">
        <f aca="false">IF(AND($C611&lt;&gt;"",$B611&gt;=Boshqaruv!$C$9,$B611&lt;=Boshqaruv!$C$10),IF(COUNTIFS($C$4:$C610,$C611,$B$4:$B610,"&gt;="&amp;Boshqaruv!$C$9,$B$4:$B610,"&lt;="&amp;Boshqaruv!$C$10)=0,1,0),0)</f>
        <v>0</v>
      </c>
    </row>
    <row r="612" customFormat="false" ht="15" hidden="false" customHeight="false" outlineLevel="0" collapsed="false">
      <c r="A612" s="8" t="n">
        <v>608</v>
      </c>
      <c r="B612" s="13"/>
      <c r="C612" s="25"/>
      <c r="D612" s="26" t="str">
        <f aca="false">IF($C612="","",IFERROR(IF(INDEX(Bolalar!$B$5:$B$1804,MATCH($C612,Bolalar!$I$5:$I$1804,0))="","",INDEX(Bolalar!$B$5:$B$1804,MATCH($C612,Bolalar!$I$5:$I$1804,0))),""))</f>
        <v/>
      </c>
      <c r="E612" s="15" t="str">
        <f aca="false">IF($C612="","",IFERROR(IF(INDEX(Bolalar!$C$5:$C$1804,MATCH($C612,Bolalar!$I$5:$I$1804,0))="","",INDEX(Bolalar!$C$5:$C$1804,MATCH($C612,Bolalar!$I$5:$I$1804,0))),""))</f>
        <v/>
      </c>
      <c r="F612" s="24"/>
      <c r="G612" s="14" t="str">
        <f aca="false">IF(OR($E612="",$B612=""),"",INT(($B612-$E612)/365.25))</f>
        <v/>
      </c>
      <c r="H612" s="25"/>
      <c r="I612" s="12"/>
      <c r="J612" s="28" t="n">
        <f aca="false">IF(AND($C612&lt;&gt;"",$B612&gt;=Boshqaruv!$C$9,$B612&lt;=Boshqaruv!$C$10),IF(COUNTIFS($C$4:$C611,$C612,$B$4:$B611,"&gt;="&amp;Boshqaruv!$C$9,$B$4:$B611,"&lt;="&amp;Boshqaruv!$C$10)=0,1,0),0)</f>
        <v>0</v>
      </c>
    </row>
    <row r="613" customFormat="false" ht="15" hidden="false" customHeight="false" outlineLevel="0" collapsed="false">
      <c r="A613" s="8" t="n">
        <v>609</v>
      </c>
      <c r="B613" s="13"/>
      <c r="C613" s="25"/>
      <c r="D613" s="26" t="str">
        <f aca="false">IF($C613="","",IFERROR(IF(INDEX(Bolalar!$B$5:$B$1804,MATCH($C613,Bolalar!$I$5:$I$1804,0))="","",INDEX(Bolalar!$B$5:$B$1804,MATCH($C613,Bolalar!$I$5:$I$1804,0))),""))</f>
        <v/>
      </c>
      <c r="E613" s="15" t="str">
        <f aca="false">IF($C613="","",IFERROR(IF(INDEX(Bolalar!$C$5:$C$1804,MATCH($C613,Bolalar!$I$5:$I$1804,0))="","",INDEX(Bolalar!$C$5:$C$1804,MATCH($C613,Bolalar!$I$5:$I$1804,0))),""))</f>
        <v/>
      </c>
      <c r="F613" s="24"/>
      <c r="G613" s="14" t="str">
        <f aca="false">IF(OR($E613="",$B613=""),"",INT(($B613-$E613)/365.25))</f>
        <v/>
      </c>
      <c r="H613" s="25"/>
      <c r="I613" s="12"/>
      <c r="J613" s="28" t="n">
        <f aca="false">IF(AND($C613&lt;&gt;"",$B613&gt;=Boshqaruv!$C$9,$B613&lt;=Boshqaruv!$C$10),IF(COUNTIFS($C$4:$C612,$C613,$B$4:$B612,"&gt;="&amp;Boshqaruv!$C$9,$B$4:$B612,"&lt;="&amp;Boshqaruv!$C$10)=0,1,0),0)</f>
        <v>0</v>
      </c>
    </row>
    <row r="614" customFormat="false" ht="15" hidden="false" customHeight="false" outlineLevel="0" collapsed="false">
      <c r="A614" s="8" t="n">
        <v>610</v>
      </c>
      <c r="B614" s="13"/>
      <c r="C614" s="25"/>
      <c r="D614" s="26" t="str">
        <f aca="false">IF($C614="","",IFERROR(IF(INDEX(Bolalar!$B$5:$B$1804,MATCH($C614,Bolalar!$I$5:$I$1804,0))="","",INDEX(Bolalar!$B$5:$B$1804,MATCH($C614,Bolalar!$I$5:$I$1804,0))),""))</f>
        <v/>
      </c>
      <c r="E614" s="15" t="str">
        <f aca="false">IF($C614="","",IFERROR(IF(INDEX(Bolalar!$C$5:$C$1804,MATCH($C614,Bolalar!$I$5:$I$1804,0))="","",INDEX(Bolalar!$C$5:$C$1804,MATCH($C614,Bolalar!$I$5:$I$1804,0))),""))</f>
        <v/>
      </c>
      <c r="F614" s="24"/>
      <c r="G614" s="14" t="str">
        <f aca="false">IF(OR($E614="",$B614=""),"",INT(($B614-$E614)/365.25))</f>
        <v/>
      </c>
      <c r="H614" s="25"/>
      <c r="I614" s="12"/>
      <c r="J614" s="28" t="n">
        <f aca="false">IF(AND($C614&lt;&gt;"",$B614&gt;=Boshqaruv!$C$9,$B614&lt;=Boshqaruv!$C$10),IF(COUNTIFS($C$4:$C613,$C614,$B$4:$B613,"&gt;="&amp;Boshqaruv!$C$9,$B$4:$B613,"&lt;="&amp;Boshqaruv!$C$10)=0,1,0),0)</f>
        <v>0</v>
      </c>
    </row>
    <row r="615" customFormat="false" ht="15" hidden="false" customHeight="false" outlineLevel="0" collapsed="false">
      <c r="A615" s="8" t="n">
        <v>611</v>
      </c>
      <c r="B615" s="13"/>
      <c r="C615" s="25"/>
      <c r="D615" s="26" t="str">
        <f aca="false">IF($C615="","",IFERROR(IF(INDEX(Bolalar!$B$5:$B$1804,MATCH($C615,Bolalar!$I$5:$I$1804,0))="","",INDEX(Bolalar!$B$5:$B$1804,MATCH($C615,Bolalar!$I$5:$I$1804,0))),""))</f>
        <v/>
      </c>
      <c r="E615" s="15" t="str">
        <f aca="false">IF($C615="","",IFERROR(IF(INDEX(Bolalar!$C$5:$C$1804,MATCH($C615,Bolalar!$I$5:$I$1804,0))="","",INDEX(Bolalar!$C$5:$C$1804,MATCH($C615,Bolalar!$I$5:$I$1804,0))),""))</f>
        <v/>
      </c>
      <c r="F615" s="24"/>
      <c r="G615" s="14" t="str">
        <f aca="false">IF(OR($E615="",$B615=""),"",INT(($B615-$E615)/365.25))</f>
        <v/>
      </c>
      <c r="H615" s="25"/>
      <c r="I615" s="12"/>
      <c r="J615" s="28" t="n">
        <f aca="false">IF(AND($C615&lt;&gt;"",$B615&gt;=Boshqaruv!$C$9,$B615&lt;=Boshqaruv!$C$10),IF(COUNTIFS($C$4:$C614,$C615,$B$4:$B614,"&gt;="&amp;Boshqaruv!$C$9,$B$4:$B614,"&lt;="&amp;Boshqaruv!$C$10)=0,1,0),0)</f>
        <v>0</v>
      </c>
    </row>
    <row r="616" customFormat="false" ht="15" hidden="false" customHeight="false" outlineLevel="0" collapsed="false">
      <c r="A616" s="8" t="n">
        <v>612</v>
      </c>
      <c r="B616" s="13"/>
      <c r="C616" s="25"/>
      <c r="D616" s="26" t="str">
        <f aca="false">IF($C616="","",IFERROR(IF(INDEX(Bolalar!$B$5:$B$1804,MATCH($C616,Bolalar!$I$5:$I$1804,0))="","",INDEX(Bolalar!$B$5:$B$1804,MATCH($C616,Bolalar!$I$5:$I$1804,0))),""))</f>
        <v/>
      </c>
      <c r="E616" s="15" t="str">
        <f aca="false">IF($C616="","",IFERROR(IF(INDEX(Bolalar!$C$5:$C$1804,MATCH($C616,Bolalar!$I$5:$I$1804,0))="","",INDEX(Bolalar!$C$5:$C$1804,MATCH($C616,Bolalar!$I$5:$I$1804,0))),""))</f>
        <v/>
      </c>
      <c r="F616" s="24"/>
      <c r="G616" s="14" t="str">
        <f aca="false">IF(OR($E616="",$B616=""),"",INT(($B616-$E616)/365.25))</f>
        <v/>
      </c>
      <c r="H616" s="25"/>
      <c r="I616" s="12"/>
      <c r="J616" s="28" t="n">
        <f aca="false">IF(AND($C616&lt;&gt;"",$B616&gt;=Boshqaruv!$C$9,$B616&lt;=Boshqaruv!$C$10),IF(COUNTIFS($C$4:$C615,$C616,$B$4:$B615,"&gt;="&amp;Boshqaruv!$C$9,$B$4:$B615,"&lt;="&amp;Boshqaruv!$C$10)=0,1,0),0)</f>
        <v>0</v>
      </c>
    </row>
    <row r="617" customFormat="false" ht="15" hidden="false" customHeight="false" outlineLevel="0" collapsed="false">
      <c r="A617" s="8" t="n">
        <v>613</v>
      </c>
      <c r="B617" s="13"/>
      <c r="C617" s="25"/>
      <c r="D617" s="26" t="str">
        <f aca="false">IF($C617="","",IFERROR(IF(INDEX(Bolalar!$B$5:$B$1804,MATCH($C617,Bolalar!$I$5:$I$1804,0))="","",INDEX(Bolalar!$B$5:$B$1804,MATCH($C617,Bolalar!$I$5:$I$1804,0))),""))</f>
        <v/>
      </c>
      <c r="E617" s="15" t="str">
        <f aca="false">IF($C617="","",IFERROR(IF(INDEX(Bolalar!$C$5:$C$1804,MATCH($C617,Bolalar!$I$5:$I$1804,0))="","",INDEX(Bolalar!$C$5:$C$1804,MATCH($C617,Bolalar!$I$5:$I$1804,0))),""))</f>
        <v/>
      </c>
      <c r="F617" s="24"/>
      <c r="G617" s="14" t="str">
        <f aca="false">IF(OR($E617="",$B617=""),"",INT(($B617-$E617)/365.25))</f>
        <v/>
      </c>
      <c r="H617" s="25"/>
      <c r="I617" s="12"/>
      <c r="J617" s="28" t="n">
        <f aca="false">IF(AND($C617&lt;&gt;"",$B617&gt;=Boshqaruv!$C$9,$B617&lt;=Boshqaruv!$C$10),IF(COUNTIFS($C$4:$C616,$C617,$B$4:$B616,"&gt;="&amp;Boshqaruv!$C$9,$B$4:$B616,"&lt;="&amp;Boshqaruv!$C$10)=0,1,0),0)</f>
        <v>0</v>
      </c>
    </row>
    <row r="618" customFormat="false" ht="15" hidden="false" customHeight="false" outlineLevel="0" collapsed="false">
      <c r="A618" s="8" t="n">
        <v>614</v>
      </c>
      <c r="B618" s="13"/>
      <c r="C618" s="25"/>
      <c r="D618" s="26" t="str">
        <f aca="false">IF($C618="","",IFERROR(IF(INDEX(Bolalar!$B$5:$B$1804,MATCH($C618,Bolalar!$I$5:$I$1804,0))="","",INDEX(Bolalar!$B$5:$B$1804,MATCH($C618,Bolalar!$I$5:$I$1804,0))),""))</f>
        <v/>
      </c>
      <c r="E618" s="15" t="str">
        <f aca="false">IF($C618="","",IFERROR(IF(INDEX(Bolalar!$C$5:$C$1804,MATCH($C618,Bolalar!$I$5:$I$1804,0))="","",INDEX(Bolalar!$C$5:$C$1804,MATCH($C618,Bolalar!$I$5:$I$1804,0))),""))</f>
        <v/>
      </c>
      <c r="F618" s="24"/>
      <c r="G618" s="14" t="str">
        <f aca="false">IF(OR($E618="",$B618=""),"",INT(($B618-$E618)/365.25))</f>
        <v/>
      </c>
      <c r="H618" s="25"/>
      <c r="I618" s="12"/>
      <c r="J618" s="28" t="n">
        <f aca="false">IF(AND($C618&lt;&gt;"",$B618&gt;=Boshqaruv!$C$9,$B618&lt;=Boshqaruv!$C$10),IF(COUNTIFS($C$4:$C617,$C618,$B$4:$B617,"&gt;="&amp;Boshqaruv!$C$9,$B$4:$B617,"&lt;="&amp;Boshqaruv!$C$10)=0,1,0),0)</f>
        <v>0</v>
      </c>
    </row>
    <row r="619" customFormat="false" ht="15" hidden="false" customHeight="false" outlineLevel="0" collapsed="false">
      <c r="A619" s="8" t="n">
        <v>615</v>
      </c>
      <c r="B619" s="13"/>
      <c r="C619" s="25"/>
      <c r="D619" s="26" t="str">
        <f aca="false">IF($C619="","",IFERROR(IF(INDEX(Bolalar!$B$5:$B$1804,MATCH($C619,Bolalar!$I$5:$I$1804,0))="","",INDEX(Bolalar!$B$5:$B$1804,MATCH($C619,Bolalar!$I$5:$I$1804,0))),""))</f>
        <v/>
      </c>
      <c r="E619" s="15" t="str">
        <f aca="false">IF($C619="","",IFERROR(IF(INDEX(Bolalar!$C$5:$C$1804,MATCH($C619,Bolalar!$I$5:$I$1804,0))="","",INDEX(Bolalar!$C$5:$C$1804,MATCH($C619,Bolalar!$I$5:$I$1804,0))),""))</f>
        <v/>
      </c>
      <c r="F619" s="24"/>
      <c r="G619" s="14" t="str">
        <f aca="false">IF(OR($E619="",$B619=""),"",INT(($B619-$E619)/365.25))</f>
        <v/>
      </c>
      <c r="H619" s="25"/>
      <c r="I619" s="12"/>
      <c r="J619" s="28" t="n">
        <f aca="false">IF(AND($C619&lt;&gt;"",$B619&gt;=Boshqaruv!$C$9,$B619&lt;=Boshqaruv!$C$10),IF(COUNTIFS($C$4:$C618,$C619,$B$4:$B618,"&gt;="&amp;Boshqaruv!$C$9,$B$4:$B618,"&lt;="&amp;Boshqaruv!$C$10)=0,1,0),0)</f>
        <v>0</v>
      </c>
    </row>
    <row r="620" customFormat="false" ht="15" hidden="false" customHeight="false" outlineLevel="0" collapsed="false">
      <c r="A620" s="8" t="n">
        <v>616</v>
      </c>
      <c r="B620" s="13"/>
      <c r="C620" s="25"/>
      <c r="D620" s="26" t="str">
        <f aca="false">IF($C620="","",IFERROR(IF(INDEX(Bolalar!$B$5:$B$1804,MATCH($C620,Bolalar!$I$5:$I$1804,0))="","",INDEX(Bolalar!$B$5:$B$1804,MATCH($C620,Bolalar!$I$5:$I$1804,0))),""))</f>
        <v/>
      </c>
      <c r="E620" s="15" t="str">
        <f aca="false">IF($C620="","",IFERROR(IF(INDEX(Bolalar!$C$5:$C$1804,MATCH($C620,Bolalar!$I$5:$I$1804,0))="","",INDEX(Bolalar!$C$5:$C$1804,MATCH($C620,Bolalar!$I$5:$I$1804,0))),""))</f>
        <v/>
      </c>
      <c r="F620" s="24"/>
      <c r="G620" s="14" t="str">
        <f aca="false">IF(OR($E620="",$B620=""),"",INT(($B620-$E620)/365.25))</f>
        <v/>
      </c>
      <c r="H620" s="25"/>
      <c r="I620" s="12"/>
      <c r="J620" s="28" t="n">
        <f aca="false">IF(AND($C620&lt;&gt;"",$B620&gt;=Boshqaruv!$C$9,$B620&lt;=Boshqaruv!$C$10),IF(COUNTIFS($C$4:$C619,$C620,$B$4:$B619,"&gt;="&amp;Boshqaruv!$C$9,$B$4:$B619,"&lt;="&amp;Boshqaruv!$C$10)=0,1,0),0)</f>
        <v>0</v>
      </c>
    </row>
    <row r="621" customFormat="false" ht="15" hidden="false" customHeight="false" outlineLevel="0" collapsed="false">
      <c r="A621" s="8" t="n">
        <v>617</v>
      </c>
      <c r="B621" s="13"/>
      <c r="C621" s="25"/>
      <c r="D621" s="26" t="str">
        <f aca="false">IF($C621="","",IFERROR(IF(INDEX(Bolalar!$B$5:$B$1804,MATCH($C621,Bolalar!$I$5:$I$1804,0))="","",INDEX(Bolalar!$B$5:$B$1804,MATCH($C621,Bolalar!$I$5:$I$1804,0))),""))</f>
        <v/>
      </c>
      <c r="E621" s="15" t="str">
        <f aca="false">IF($C621="","",IFERROR(IF(INDEX(Bolalar!$C$5:$C$1804,MATCH($C621,Bolalar!$I$5:$I$1804,0))="","",INDEX(Bolalar!$C$5:$C$1804,MATCH($C621,Bolalar!$I$5:$I$1804,0))),""))</f>
        <v/>
      </c>
      <c r="F621" s="24"/>
      <c r="G621" s="14" t="str">
        <f aca="false">IF(OR($E621="",$B621=""),"",INT(($B621-$E621)/365.25))</f>
        <v/>
      </c>
      <c r="H621" s="25"/>
      <c r="I621" s="12"/>
      <c r="J621" s="28" t="n">
        <f aca="false">IF(AND($C621&lt;&gt;"",$B621&gt;=Boshqaruv!$C$9,$B621&lt;=Boshqaruv!$C$10),IF(COUNTIFS($C$4:$C620,$C621,$B$4:$B620,"&gt;="&amp;Boshqaruv!$C$9,$B$4:$B620,"&lt;="&amp;Boshqaruv!$C$10)=0,1,0),0)</f>
        <v>0</v>
      </c>
    </row>
    <row r="622" customFormat="false" ht="15" hidden="false" customHeight="false" outlineLevel="0" collapsed="false">
      <c r="A622" s="8" t="n">
        <v>618</v>
      </c>
      <c r="B622" s="13"/>
      <c r="C622" s="25"/>
      <c r="D622" s="26" t="str">
        <f aca="false">IF($C622="","",IFERROR(IF(INDEX(Bolalar!$B$5:$B$1804,MATCH($C622,Bolalar!$I$5:$I$1804,0))="","",INDEX(Bolalar!$B$5:$B$1804,MATCH($C622,Bolalar!$I$5:$I$1804,0))),""))</f>
        <v/>
      </c>
      <c r="E622" s="15" t="str">
        <f aca="false">IF($C622="","",IFERROR(IF(INDEX(Bolalar!$C$5:$C$1804,MATCH($C622,Bolalar!$I$5:$I$1804,0))="","",INDEX(Bolalar!$C$5:$C$1804,MATCH($C622,Bolalar!$I$5:$I$1804,0))),""))</f>
        <v/>
      </c>
      <c r="F622" s="24"/>
      <c r="G622" s="14" t="str">
        <f aca="false">IF(OR($E622="",$B622=""),"",INT(($B622-$E622)/365.25))</f>
        <v/>
      </c>
      <c r="H622" s="25"/>
      <c r="I622" s="12"/>
      <c r="J622" s="28" t="n">
        <f aca="false">IF(AND($C622&lt;&gt;"",$B622&gt;=Boshqaruv!$C$9,$B622&lt;=Boshqaruv!$C$10),IF(COUNTIFS($C$4:$C621,$C622,$B$4:$B621,"&gt;="&amp;Boshqaruv!$C$9,$B$4:$B621,"&lt;="&amp;Boshqaruv!$C$10)=0,1,0),0)</f>
        <v>0</v>
      </c>
    </row>
    <row r="623" customFormat="false" ht="15" hidden="false" customHeight="false" outlineLevel="0" collapsed="false">
      <c r="A623" s="8" t="n">
        <v>619</v>
      </c>
      <c r="B623" s="13"/>
      <c r="C623" s="25"/>
      <c r="D623" s="26" t="str">
        <f aca="false">IF($C623="","",IFERROR(IF(INDEX(Bolalar!$B$5:$B$1804,MATCH($C623,Bolalar!$I$5:$I$1804,0))="","",INDEX(Bolalar!$B$5:$B$1804,MATCH($C623,Bolalar!$I$5:$I$1804,0))),""))</f>
        <v/>
      </c>
      <c r="E623" s="15" t="str">
        <f aca="false">IF($C623="","",IFERROR(IF(INDEX(Bolalar!$C$5:$C$1804,MATCH($C623,Bolalar!$I$5:$I$1804,0))="","",INDEX(Bolalar!$C$5:$C$1804,MATCH($C623,Bolalar!$I$5:$I$1804,0))),""))</f>
        <v/>
      </c>
      <c r="F623" s="24"/>
      <c r="G623" s="14" t="str">
        <f aca="false">IF(OR($E623="",$B623=""),"",INT(($B623-$E623)/365.25))</f>
        <v/>
      </c>
      <c r="H623" s="25"/>
      <c r="I623" s="12"/>
      <c r="J623" s="28" t="n">
        <f aca="false">IF(AND($C623&lt;&gt;"",$B623&gt;=Boshqaruv!$C$9,$B623&lt;=Boshqaruv!$C$10),IF(COUNTIFS($C$4:$C622,$C623,$B$4:$B622,"&gt;="&amp;Boshqaruv!$C$9,$B$4:$B622,"&lt;="&amp;Boshqaruv!$C$10)=0,1,0),0)</f>
        <v>0</v>
      </c>
    </row>
    <row r="624" customFormat="false" ht="15" hidden="false" customHeight="false" outlineLevel="0" collapsed="false">
      <c r="A624" s="8" t="n">
        <v>620</v>
      </c>
      <c r="B624" s="13"/>
      <c r="C624" s="25"/>
      <c r="D624" s="26" t="str">
        <f aca="false">IF($C624="","",IFERROR(IF(INDEX(Bolalar!$B$5:$B$1804,MATCH($C624,Bolalar!$I$5:$I$1804,0))="","",INDEX(Bolalar!$B$5:$B$1804,MATCH($C624,Bolalar!$I$5:$I$1804,0))),""))</f>
        <v/>
      </c>
      <c r="E624" s="15" t="str">
        <f aca="false">IF($C624="","",IFERROR(IF(INDEX(Bolalar!$C$5:$C$1804,MATCH($C624,Bolalar!$I$5:$I$1804,0))="","",INDEX(Bolalar!$C$5:$C$1804,MATCH($C624,Bolalar!$I$5:$I$1804,0))),""))</f>
        <v/>
      </c>
      <c r="F624" s="24"/>
      <c r="G624" s="14" t="str">
        <f aca="false">IF(OR($E624="",$B624=""),"",INT(($B624-$E624)/365.25))</f>
        <v/>
      </c>
      <c r="H624" s="25"/>
      <c r="I624" s="12"/>
      <c r="J624" s="28" t="n">
        <f aca="false">IF(AND($C624&lt;&gt;"",$B624&gt;=Boshqaruv!$C$9,$B624&lt;=Boshqaruv!$C$10),IF(COUNTIFS($C$4:$C623,$C624,$B$4:$B623,"&gt;="&amp;Boshqaruv!$C$9,$B$4:$B623,"&lt;="&amp;Boshqaruv!$C$10)=0,1,0),0)</f>
        <v>0</v>
      </c>
    </row>
    <row r="625" customFormat="false" ht="15" hidden="false" customHeight="false" outlineLevel="0" collapsed="false">
      <c r="A625" s="8" t="n">
        <v>621</v>
      </c>
      <c r="B625" s="13"/>
      <c r="C625" s="25"/>
      <c r="D625" s="26" t="str">
        <f aca="false">IF($C625="","",IFERROR(IF(INDEX(Bolalar!$B$5:$B$1804,MATCH($C625,Bolalar!$I$5:$I$1804,0))="","",INDEX(Bolalar!$B$5:$B$1804,MATCH($C625,Bolalar!$I$5:$I$1804,0))),""))</f>
        <v/>
      </c>
      <c r="E625" s="15" t="str">
        <f aca="false">IF($C625="","",IFERROR(IF(INDEX(Bolalar!$C$5:$C$1804,MATCH($C625,Bolalar!$I$5:$I$1804,0))="","",INDEX(Bolalar!$C$5:$C$1804,MATCH($C625,Bolalar!$I$5:$I$1804,0))),""))</f>
        <v/>
      </c>
      <c r="F625" s="24"/>
      <c r="G625" s="14" t="str">
        <f aca="false">IF(OR($E625="",$B625=""),"",INT(($B625-$E625)/365.25))</f>
        <v/>
      </c>
      <c r="H625" s="25"/>
      <c r="I625" s="12"/>
      <c r="J625" s="28" t="n">
        <f aca="false">IF(AND($C625&lt;&gt;"",$B625&gt;=Boshqaruv!$C$9,$B625&lt;=Boshqaruv!$C$10),IF(COUNTIFS($C$4:$C624,$C625,$B$4:$B624,"&gt;="&amp;Boshqaruv!$C$9,$B$4:$B624,"&lt;="&amp;Boshqaruv!$C$10)=0,1,0),0)</f>
        <v>0</v>
      </c>
    </row>
    <row r="626" customFormat="false" ht="15" hidden="false" customHeight="false" outlineLevel="0" collapsed="false">
      <c r="A626" s="8" t="n">
        <v>622</v>
      </c>
      <c r="B626" s="13"/>
      <c r="C626" s="25"/>
      <c r="D626" s="26" t="str">
        <f aca="false">IF($C626="","",IFERROR(IF(INDEX(Bolalar!$B$5:$B$1804,MATCH($C626,Bolalar!$I$5:$I$1804,0))="","",INDEX(Bolalar!$B$5:$B$1804,MATCH($C626,Bolalar!$I$5:$I$1804,0))),""))</f>
        <v/>
      </c>
      <c r="E626" s="15" t="str">
        <f aca="false">IF($C626="","",IFERROR(IF(INDEX(Bolalar!$C$5:$C$1804,MATCH($C626,Bolalar!$I$5:$I$1804,0))="","",INDEX(Bolalar!$C$5:$C$1804,MATCH($C626,Bolalar!$I$5:$I$1804,0))),""))</f>
        <v/>
      </c>
      <c r="F626" s="24"/>
      <c r="G626" s="14" t="str">
        <f aca="false">IF(OR($E626="",$B626=""),"",INT(($B626-$E626)/365.25))</f>
        <v/>
      </c>
      <c r="H626" s="25"/>
      <c r="I626" s="12"/>
      <c r="J626" s="28" t="n">
        <f aca="false">IF(AND($C626&lt;&gt;"",$B626&gt;=Boshqaruv!$C$9,$B626&lt;=Boshqaruv!$C$10),IF(COUNTIFS($C$4:$C625,$C626,$B$4:$B625,"&gt;="&amp;Boshqaruv!$C$9,$B$4:$B625,"&lt;="&amp;Boshqaruv!$C$10)=0,1,0),0)</f>
        <v>0</v>
      </c>
    </row>
    <row r="627" customFormat="false" ht="15" hidden="false" customHeight="false" outlineLevel="0" collapsed="false">
      <c r="A627" s="8" t="n">
        <v>623</v>
      </c>
      <c r="B627" s="13"/>
      <c r="C627" s="25"/>
      <c r="D627" s="26" t="str">
        <f aca="false">IF($C627="","",IFERROR(IF(INDEX(Bolalar!$B$5:$B$1804,MATCH($C627,Bolalar!$I$5:$I$1804,0))="","",INDEX(Bolalar!$B$5:$B$1804,MATCH($C627,Bolalar!$I$5:$I$1804,0))),""))</f>
        <v/>
      </c>
      <c r="E627" s="15" t="str">
        <f aca="false">IF($C627="","",IFERROR(IF(INDEX(Bolalar!$C$5:$C$1804,MATCH($C627,Bolalar!$I$5:$I$1804,0))="","",INDEX(Bolalar!$C$5:$C$1804,MATCH($C627,Bolalar!$I$5:$I$1804,0))),""))</f>
        <v/>
      </c>
      <c r="F627" s="24"/>
      <c r="G627" s="14" t="str">
        <f aca="false">IF(OR($E627="",$B627=""),"",INT(($B627-$E627)/365.25))</f>
        <v/>
      </c>
      <c r="H627" s="25"/>
      <c r="I627" s="12"/>
      <c r="J627" s="28" t="n">
        <f aca="false">IF(AND($C627&lt;&gt;"",$B627&gt;=Boshqaruv!$C$9,$B627&lt;=Boshqaruv!$C$10),IF(COUNTIFS($C$4:$C626,$C627,$B$4:$B626,"&gt;="&amp;Boshqaruv!$C$9,$B$4:$B626,"&lt;="&amp;Boshqaruv!$C$10)=0,1,0),0)</f>
        <v>0</v>
      </c>
    </row>
    <row r="628" customFormat="false" ht="15" hidden="false" customHeight="false" outlineLevel="0" collapsed="false">
      <c r="A628" s="8" t="n">
        <v>624</v>
      </c>
      <c r="B628" s="13"/>
      <c r="C628" s="25"/>
      <c r="D628" s="26" t="str">
        <f aca="false">IF($C628="","",IFERROR(IF(INDEX(Bolalar!$B$5:$B$1804,MATCH($C628,Bolalar!$I$5:$I$1804,0))="","",INDEX(Bolalar!$B$5:$B$1804,MATCH($C628,Bolalar!$I$5:$I$1804,0))),""))</f>
        <v/>
      </c>
      <c r="E628" s="15" t="str">
        <f aca="false">IF($C628="","",IFERROR(IF(INDEX(Bolalar!$C$5:$C$1804,MATCH($C628,Bolalar!$I$5:$I$1804,0))="","",INDEX(Bolalar!$C$5:$C$1804,MATCH($C628,Bolalar!$I$5:$I$1804,0))),""))</f>
        <v/>
      </c>
      <c r="F628" s="24"/>
      <c r="G628" s="14" t="str">
        <f aca="false">IF(OR($E628="",$B628=""),"",INT(($B628-$E628)/365.25))</f>
        <v/>
      </c>
      <c r="H628" s="25"/>
      <c r="I628" s="12"/>
      <c r="J628" s="28" t="n">
        <f aca="false">IF(AND($C628&lt;&gt;"",$B628&gt;=Boshqaruv!$C$9,$B628&lt;=Boshqaruv!$C$10),IF(COUNTIFS($C$4:$C627,$C628,$B$4:$B627,"&gt;="&amp;Boshqaruv!$C$9,$B$4:$B627,"&lt;="&amp;Boshqaruv!$C$10)=0,1,0),0)</f>
        <v>0</v>
      </c>
    </row>
    <row r="629" customFormat="false" ht="15" hidden="false" customHeight="false" outlineLevel="0" collapsed="false">
      <c r="A629" s="8" t="n">
        <v>625</v>
      </c>
      <c r="B629" s="13"/>
      <c r="C629" s="25"/>
      <c r="D629" s="26" t="str">
        <f aca="false">IF($C629="","",IFERROR(IF(INDEX(Bolalar!$B$5:$B$1804,MATCH($C629,Bolalar!$I$5:$I$1804,0))="","",INDEX(Bolalar!$B$5:$B$1804,MATCH($C629,Bolalar!$I$5:$I$1804,0))),""))</f>
        <v/>
      </c>
      <c r="E629" s="15" t="str">
        <f aca="false">IF($C629="","",IFERROR(IF(INDEX(Bolalar!$C$5:$C$1804,MATCH($C629,Bolalar!$I$5:$I$1804,0))="","",INDEX(Bolalar!$C$5:$C$1804,MATCH($C629,Bolalar!$I$5:$I$1804,0))),""))</f>
        <v/>
      </c>
      <c r="F629" s="24"/>
      <c r="G629" s="14" t="str">
        <f aca="false">IF(OR($E629="",$B629=""),"",INT(($B629-$E629)/365.25))</f>
        <v/>
      </c>
      <c r="H629" s="25"/>
      <c r="I629" s="12"/>
      <c r="J629" s="28" t="n">
        <f aca="false">IF(AND($C629&lt;&gt;"",$B629&gt;=Boshqaruv!$C$9,$B629&lt;=Boshqaruv!$C$10),IF(COUNTIFS($C$4:$C628,$C629,$B$4:$B628,"&gt;="&amp;Boshqaruv!$C$9,$B$4:$B628,"&lt;="&amp;Boshqaruv!$C$10)=0,1,0),0)</f>
        <v>0</v>
      </c>
    </row>
    <row r="630" customFormat="false" ht="15" hidden="false" customHeight="false" outlineLevel="0" collapsed="false">
      <c r="A630" s="8" t="n">
        <v>626</v>
      </c>
      <c r="B630" s="13"/>
      <c r="C630" s="25"/>
      <c r="D630" s="26" t="str">
        <f aca="false">IF($C630="","",IFERROR(IF(INDEX(Bolalar!$B$5:$B$1804,MATCH($C630,Bolalar!$I$5:$I$1804,0))="","",INDEX(Bolalar!$B$5:$B$1804,MATCH($C630,Bolalar!$I$5:$I$1804,0))),""))</f>
        <v/>
      </c>
      <c r="E630" s="15" t="str">
        <f aca="false">IF($C630="","",IFERROR(IF(INDEX(Bolalar!$C$5:$C$1804,MATCH($C630,Bolalar!$I$5:$I$1804,0))="","",INDEX(Bolalar!$C$5:$C$1804,MATCH($C630,Bolalar!$I$5:$I$1804,0))),""))</f>
        <v/>
      </c>
      <c r="F630" s="24"/>
      <c r="G630" s="14" t="str">
        <f aca="false">IF(OR($E630="",$B630=""),"",INT(($B630-$E630)/365.25))</f>
        <v/>
      </c>
      <c r="H630" s="25"/>
      <c r="I630" s="12"/>
      <c r="J630" s="28" t="n">
        <f aca="false">IF(AND($C630&lt;&gt;"",$B630&gt;=Boshqaruv!$C$9,$B630&lt;=Boshqaruv!$C$10),IF(COUNTIFS($C$4:$C629,$C630,$B$4:$B629,"&gt;="&amp;Boshqaruv!$C$9,$B$4:$B629,"&lt;="&amp;Boshqaruv!$C$10)=0,1,0),0)</f>
        <v>0</v>
      </c>
    </row>
    <row r="631" customFormat="false" ht="15" hidden="false" customHeight="false" outlineLevel="0" collapsed="false">
      <c r="A631" s="8" t="n">
        <v>627</v>
      </c>
      <c r="B631" s="13"/>
      <c r="C631" s="25"/>
      <c r="D631" s="26" t="str">
        <f aca="false">IF($C631="","",IFERROR(IF(INDEX(Bolalar!$B$5:$B$1804,MATCH($C631,Bolalar!$I$5:$I$1804,0))="","",INDEX(Bolalar!$B$5:$B$1804,MATCH($C631,Bolalar!$I$5:$I$1804,0))),""))</f>
        <v/>
      </c>
      <c r="E631" s="15" t="str">
        <f aca="false">IF($C631="","",IFERROR(IF(INDEX(Bolalar!$C$5:$C$1804,MATCH($C631,Bolalar!$I$5:$I$1804,0))="","",INDEX(Bolalar!$C$5:$C$1804,MATCH($C631,Bolalar!$I$5:$I$1804,0))),""))</f>
        <v/>
      </c>
      <c r="F631" s="24"/>
      <c r="G631" s="14" t="str">
        <f aca="false">IF(OR($E631="",$B631=""),"",INT(($B631-$E631)/365.25))</f>
        <v/>
      </c>
      <c r="H631" s="25"/>
      <c r="I631" s="12"/>
      <c r="J631" s="28" t="n">
        <f aca="false">IF(AND($C631&lt;&gt;"",$B631&gt;=Boshqaruv!$C$9,$B631&lt;=Boshqaruv!$C$10),IF(COUNTIFS($C$4:$C630,$C631,$B$4:$B630,"&gt;="&amp;Boshqaruv!$C$9,$B$4:$B630,"&lt;="&amp;Boshqaruv!$C$10)=0,1,0),0)</f>
        <v>0</v>
      </c>
    </row>
    <row r="632" customFormat="false" ht="15" hidden="false" customHeight="false" outlineLevel="0" collapsed="false">
      <c r="A632" s="8" t="n">
        <v>628</v>
      </c>
      <c r="B632" s="13"/>
      <c r="C632" s="25"/>
      <c r="D632" s="26" t="str">
        <f aca="false">IF($C632="","",IFERROR(IF(INDEX(Bolalar!$B$5:$B$1804,MATCH($C632,Bolalar!$I$5:$I$1804,0))="","",INDEX(Bolalar!$B$5:$B$1804,MATCH($C632,Bolalar!$I$5:$I$1804,0))),""))</f>
        <v/>
      </c>
      <c r="E632" s="15" t="str">
        <f aca="false">IF($C632="","",IFERROR(IF(INDEX(Bolalar!$C$5:$C$1804,MATCH($C632,Bolalar!$I$5:$I$1804,0))="","",INDEX(Bolalar!$C$5:$C$1804,MATCH($C632,Bolalar!$I$5:$I$1804,0))),""))</f>
        <v/>
      </c>
      <c r="F632" s="24"/>
      <c r="G632" s="14" t="str">
        <f aca="false">IF(OR($E632="",$B632=""),"",INT(($B632-$E632)/365.25))</f>
        <v/>
      </c>
      <c r="H632" s="25"/>
      <c r="I632" s="12"/>
      <c r="J632" s="28" t="n">
        <f aca="false">IF(AND($C632&lt;&gt;"",$B632&gt;=Boshqaruv!$C$9,$B632&lt;=Boshqaruv!$C$10),IF(COUNTIFS($C$4:$C631,$C632,$B$4:$B631,"&gt;="&amp;Boshqaruv!$C$9,$B$4:$B631,"&lt;="&amp;Boshqaruv!$C$10)=0,1,0),0)</f>
        <v>0</v>
      </c>
    </row>
    <row r="633" customFormat="false" ht="15" hidden="false" customHeight="false" outlineLevel="0" collapsed="false">
      <c r="A633" s="8" t="n">
        <v>629</v>
      </c>
      <c r="B633" s="13"/>
      <c r="C633" s="25"/>
      <c r="D633" s="26" t="str">
        <f aca="false">IF($C633="","",IFERROR(IF(INDEX(Bolalar!$B$5:$B$1804,MATCH($C633,Bolalar!$I$5:$I$1804,0))="","",INDEX(Bolalar!$B$5:$B$1804,MATCH($C633,Bolalar!$I$5:$I$1804,0))),""))</f>
        <v/>
      </c>
      <c r="E633" s="15" t="str">
        <f aca="false">IF($C633="","",IFERROR(IF(INDEX(Bolalar!$C$5:$C$1804,MATCH($C633,Bolalar!$I$5:$I$1804,0))="","",INDEX(Bolalar!$C$5:$C$1804,MATCH($C633,Bolalar!$I$5:$I$1804,0))),""))</f>
        <v/>
      </c>
      <c r="F633" s="24"/>
      <c r="G633" s="14" t="str">
        <f aca="false">IF(OR($E633="",$B633=""),"",INT(($B633-$E633)/365.25))</f>
        <v/>
      </c>
      <c r="H633" s="25"/>
      <c r="I633" s="12"/>
      <c r="J633" s="28" t="n">
        <f aca="false">IF(AND($C633&lt;&gt;"",$B633&gt;=Boshqaruv!$C$9,$B633&lt;=Boshqaruv!$C$10),IF(COUNTIFS($C$4:$C632,$C633,$B$4:$B632,"&gt;="&amp;Boshqaruv!$C$9,$B$4:$B632,"&lt;="&amp;Boshqaruv!$C$10)=0,1,0),0)</f>
        <v>0</v>
      </c>
    </row>
    <row r="634" customFormat="false" ht="15" hidden="false" customHeight="false" outlineLevel="0" collapsed="false">
      <c r="A634" s="8" t="n">
        <v>630</v>
      </c>
      <c r="B634" s="13"/>
      <c r="C634" s="25"/>
      <c r="D634" s="26" t="str">
        <f aca="false">IF($C634="","",IFERROR(IF(INDEX(Bolalar!$B$5:$B$1804,MATCH($C634,Bolalar!$I$5:$I$1804,0))="","",INDEX(Bolalar!$B$5:$B$1804,MATCH($C634,Bolalar!$I$5:$I$1804,0))),""))</f>
        <v/>
      </c>
      <c r="E634" s="15" t="str">
        <f aca="false">IF($C634="","",IFERROR(IF(INDEX(Bolalar!$C$5:$C$1804,MATCH($C634,Bolalar!$I$5:$I$1804,0))="","",INDEX(Bolalar!$C$5:$C$1804,MATCH($C634,Bolalar!$I$5:$I$1804,0))),""))</f>
        <v/>
      </c>
      <c r="F634" s="24"/>
      <c r="G634" s="14" t="str">
        <f aca="false">IF(OR($E634="",$B634=""),"",INT(($B634-$E634)/365.25))</f>
        <v/>
      </c>
      <c r="H634" s="25"/>
      <c r="I634" s="12"/>
      <c r="J634" s="28" t="n">
        <f aca="false">IF(AND($C634&lt;&gt;"",$B634&gt;=Boshqaruv!$C$9,$B634&lt;=Boshqaruv!$C$10),IF(COUNTIFS($C$4:$C633,$C634,$B$4:$B633,"&gt;="&amp;Boshqaruv!$C$9,$B$4:$B633,"&lt;="&amp;Boshqaruv!$C$10)=0,1,0),0)</f>
        <v>0</v>
      </c>
    </row>
    <row r="635" customFormat="false" ht="15" hidden="false" customHeight="false" outlineLevel="0" collapsed="false">
      <c r="A635" s="8" t="n">
        <v>631</v>
      </c>
      <c r="B635" s="13"/>
      <c r="C635" s="25"/>
      <c r="D635" s="26" t="str">
        <f aca="false">IF($C635="","",IFERROR(IF(INDEX(Bolalar!$B$5:$B$1804,MATCH($C635,Bolalar!$I$5:$I$1804,0))="","",INDEX(Bolalar!$B$5:$B$1804,MATCH($C635,Bolalar!$I$5:$I$1804,0))),""))</f>
        <v/>
      </c>
      <c r="E635" s="15" t="str">
        <f aca="false">IF($C635="","",IFERROR(IF(INDEX(Bolalar!$C$5:$C$1804,MATCH($C635,Bolalar!$I$5:$I$1804,0))="","",INDEX(Bolalar!$C$5:$C$1804,MATCH($C635,Bolalar!$I$5:$I$1804,0))),""))</f>
        <v/>
      </c>
      <c r="F635" s="24"/>
      <c r="G635" s="14" t="str">
        <f aca="false">IF(OR($E635="",$B635=""),"",INT(($B635-$E635)/365.25))</f>
        <v/>
      </c>
      <c r="H635" s="25"/>
      <c r="I635" s="12"/>
      <c r="J635" s="28" t="n">
        <f aca="false">IF(AND($C635&lt;&gt;"",$B635&gt;=Boshqaruv!$C$9,$B635&lt;=Boshqaruv!$C$10),IF(COUNTIFS($C$4:$C634,$C635,$B$4:$B634,"&gt;="&amp;Boshqaruv!$C$9,$B$4:$B634,"&lt;="&amp;Boshqaruv!$C$10)=0,1,0),0)</f>
        <v>0</v>
      </c>
    </row>
    <row r="636" customFormat="false" ht="15" hidden="false" customHeight="false" outlineLevel="0" collapsed="false">
      <c r="A636" s="8" t="n">
        <v>632</v>
      </c>
      <c r="B636" s="13"/>
      <c r="C636" s="25"/>
      <c r="D636" s="26" t="str">
        <f aca="false">IF($C636="","",IFERROR(IF(INDEX(Bolalar!$B$5:$B$1804,MATCH($C636,Bolalar!$I$5:$I$1804,0))="","",INDEX(Bolalar!$B$5:$B$1804,MATCH($C636,Bolalar!$I$5:$I$1804,0))),""))</f>
        <v/>
      </c>
      <c r="E636" s="15" t="str">
        <f aca="false">IF($C636="","",IFERROR(IF(INDEX(Bolalar!$C$5:$C$1804,MATCH($C636,Bolalar!$I$5:$I$1804,0))="","",INDEX(Bolalar!$C$5:$C$1804,MATCH($C636,Bolalar!$I$5:$I$1804,0))),""))</f>
        <v/>
      </c>
      <c r="F636" s="24"/>
      <c r="G636" s="14" t="str">
        <f aca="false">IF(OR($E636="",$B636=""),"",INT(($B636-$E636)/365.25))</f>
        <v/>
      </c>
      <c r="H636" s="25"/>
      <c r="I636" s="12"/>
      <c r="J636" s="28" t="n">
        <f aca="false">IF(AND($C636&lt;&gt;"",$B636&gt;=Boshqaruv!$C$9,$B636&lt;=Boshqaruv!$C$10),IF(COUNTIFS($C$4:$C635,$C636,$B$4:$B635,"&gt;="&amp;Boshqaruv!$C$9,$B$4:$B635,"&lt;="&amp;Boshqaruv!$C$10)=0,1,0),0)</f>
        <v>0</v>
      </c>
    </row>
    <row r="637" customFormat="false" ht="15" hidden="false" customHeight="false" outlineLevel="0" collapsed="false">
      <c r="A637" s="8" t="n">
        <v>633</v>
      </c>
      <c r="B637" s="13"/>
      <c r="C637" s="25"/>
      <c r="D637" s="26" t="str">
        <f aca="false">IF($C637="","",IFERROR(IF(INDEX(Bolalar!$B$5:$B$1804,MATCH($C637,Bolalar!$I$5:$I$1804,0))="","",INDEX(Bolalar!$B$5:$B$1804,MATCH($C637,Bolalar!$I$5:$I$1804,0))),""))</f>
        <v/>
      </c>
      <c r="E637" s="15" t="str">
        <f aca="false">IF($C637="","",IFERROR(IF(INDEX(Bolalar!$C$5:$C$1804,MATCH($C637,Bolalar!$I$5:$I$1804,0))="","",INDEX(Bolalar!$C$5:$C$1804,MATCH($C637,Bolalar!$I$5:$I$1804,0))),""))</f>
        <v/>
      </c>
      <c r="F637" s="24"/>
      <c r="G637" s="14" t="str">
        <f aca="false">IF(OR($E637="",$B637=""),"",INT(($B637-$E637)/365.25))</f>
        <v/>
      </c>
      <c r="H637" s="25"/>
      <c r="I637" s="12"/>
      <c r="J637" s="28" t="n">
        <f aca="false">IF(AND($C637&lt;&gt;"",$B637&gt;=Boshqaruv!$C$9,$B637&lt;=Boshqaruv!$C$10),IF(COUNTIFS($C$4:$C636,$C637,$B$4:$B636,"&gt;="&amp;Boshqaruv!$C$9,$B$4:$B636,"&lt;="&amp;Boshqaruv!$C$10)=0,1,0),0)</f>
        <v>0</v>
      </c>
    </row>
    <row r="638" customFormat="false" ht="15" hidden="false" customHeight="false" outlineLevel="0" collapsed="false">
      <c r="A638" s="8" t="n">
        <v>634</v>
      </c>
      <c r="B638" s="13"/>
      <c r="C638" s="25"/>
      <c r="D638" s="26" t="str">
        <f aca="false">IF($C638="","",IFERROR(IF(INDEX(Bolalar!$B$5:$B$1804,MATCH($C638,Bolalar!$I$5:$I$1804,0))="","",INDEX(Bolalar!$B$5:$B$1804,MATCH($C638,Bolalar!$I$5:$I$1804,0))),""))</f>
        <v/>
      </c>
      <c r="E638" s="15" t="str">
        <f aca="false">IF($C638="","",IFERROR(IF(INDEX(Bolalar!$C$5:$C$1804,MATCH($C638,Bolalar!$I$5:$I$1804,0))="","",INDEX(Bolalar!$C$5:$C$1804,MATCH($C638,Bolalar!$I$5:$I$1804,0))),""))</f>
        <v/>
      </c>
      <c r="F638" s="24"/>
      <c r="G638" s="14" t="str">
        <f aca="false">IF(OR($E638="",$B638=""),"",INT(($B638-$E638)/365.25))</f>
        <v/>
      </c>
      <c r="H638" s="25"/>
      <c r="I638" s="12"/>
      <c r="J638" s="28" t="n">
        <f aca="false">IF(AND($C638&lt;&gt;"",$B638&gt;=Boshqaruv!$C$9,$B638&lt;=Boshqaruv!$C$10),IF(COUNTIFS($C$4:$C637,$C638,$B$4:$B637,"&gt;="&amp;Boshqaruv!$C$9,$B$4:$B637,"&lt;="&amp;Boshqaruv!$C$10)=0,1,0),0)</f>
        <v>0</v>
      </c>
    </row>
    <row r="639" customFormat="false" ht="15" hidden="false" customHeight="false" outlineLevel="0" collapsed="false">
      <c r="A639" s="8" t="n">
        <v>635</v>
      </c>
      <c r="B639" s="13"/>
      <c r="C639" s="25"/>
      <c r="D639" s="26" t="str">
        <f aca="false">IF($C639="","",IFERROR(IF(INDEX(Bolalar!$B$5:$B$1804,MATCH($C639,Bolalar!$I$5:$I$1804,0))="","",INDEX(Bolalar!$B$5:$B$1804,MATCH($C639,Bolalar!$I$5:$I$1804,0))),""))</f>
        <v/>
      </c>
      <c r="E639" s="15" t="str">
        <f aca="false">IF($C639="","",IFERROR(IF(INDEX(Bolalar!$C$5:$C$1804,MATCH($C639,Bolalar!$I$5:$I$1804,0))="","",INDEX(Bolalar!$C$5:$C$1804,MATCH($C639,Bolalar!$I$5:$I$1804,0))),""))</f>
        <v/>
      </c>
      <c r="F639" s="24"/>
      <c r="G639" s="14" t="str">
        <f aca="false">IF(OR($E639="",$B639=""),"",INT(($B639-$E639)/365.25))</f>
        <v/>
      </c>
      <c r="H639" s="25"/>
      <c r="I639" s="12"/>
      <c r="J639" s="28" t="n">
        <f aca="false">IF(AND($C639&lt;&gt;"",$B639&gt;=Boshqaruv!$C$9,$B639&lt;=Boshqaruv!$C$10),IF(COUNTIFS($C$4:$C638,$C639,$B$4:$B638,"&gt;="&amp;Boshqaruv!$C$9,$B$4:$B638,"&lt;="&amp;Boshqaruv!$C$10)=0,1,0),0)</f>
        <v>0</v>
      </c>
    </row>
    <row r="640" customFormat="false" ht="15" hidden="false" customHeight="false" outlineLevel="0" collapsed="false">
      <c r="A640" s="8" t="n">
        <v>636</v>
      </c>
      <c r="B640" s="13"/>
      <c r="C640" s="25"/>
      <c r="D640" s="26" t="str">
        <f aca="false">IF($C640="","",IFERROR(IF(INDEX(Bolalar!$B$5:$B$1804,MATCH($C640,Bolalar!$I$5:$I$1804,0))="","",INDEX(Bolalar!$B$5:$B$1804,MATCH($C640,Bolalar!$I$5:$I$1804,0))),""))</f>
        <v/>
      </c>
      <c r="E640" s="15" t="str">
        <f aca="false">IF($C640="","",IFERROR(IF(INDEX(Bolalar!$C$5:$C$1804,MATCH($C640,Bolalar!$I$5:$I$1804,0))="","",INDEX(Bolalar!$C$5:$C$1804,MATCH($C640,Bolalar!$I$5:$I$1804,0))),""))</f>
        <v/>
      </c>
      <c r="F640" s="24"/>
      <c r="G640" s="14" t="str">
        <f aca="false">IF(OR($E640="",$B640=""),"",INT(($B640-$E640)/365.25))</f>
        <v/>
      </c>
      <c r="H640" s="25"/>
      <c r="I640" s="12"/>
      <c r="J640" s="28" t="n">
        <f aca="false">IF(AND($C640&lt;&gt;"",$B640&gt;=Boshqaruv!$C$9,$B640&lt;=Boshqaruv!$C$10),IF(COUNTIFS($C$4:$C639,$C640,$B$4:$B639,"&gt;="&amp;Boshqaruv!$C$9,$B$4:$B639,"&lt;="&amp;Boshqaruv!$C$10)=0,1,0),0)</f>
        <v>0</v>
      </c>
    </row>
    <row r="641" customFormat="false" ht="15" hidden="false" customHeight="false" outlineLevel="0" collapsed="false">
      <c r="A641" s="8" t="n">
        <v>637</v>
      </c>
      <c r="B641" s="13"/>
      <c r="C641" s="25"/>
      <c r="D641" s="26" t="str">
        <f aca="false">IF($C641="","",IFERROR(IF(INDEX(Bolalar!$B$5:$B$1804,MATCH($C641,Bolalar!$I$5:$I$1804,0))="","",INDEX(Bolalar!$B$5:$B$1804,MATCH($C641,Bolalar!$I$5:$I$1804,0))),""))</f>
        <v/>
      </c>
      <c r="E641" s="15" t="str">
        <f aca="false">IF($C641="","",IFERROR(IF(INDEX(Bolalar!$C$5:$C$1804,MATCH($C641,Bolalar!$I$5:$I$1804,0))="","",INDEX(Bolalar!$C$5:$C$1804,MATCH($C641,Bolalar!$I$5:$I$1804,0))),""))</f>
        <v/>
      </c>
      <c r="F641" s="24"/>
      <c r="G641" s="14" t="str">
        <f aca="false">IF(OR($E641="",$B641=""),"",INT(($B641-$E641)/365.25))</f>
        <v/>
      </c>
      <c r="H641" s="25"/>
      <c r="I641" s="12"/>
      <c r="J641" s="28" t="n">
        <f aca="false">IF(AND($C641&lt;&gt;"",$B641&gt;=Boshqaruv!$C$9,$B641&lt;=Boshqaruv!$C$10),IF(COUNTIFS($C$4:$C640,$C641,$B$4:$B640,"&gt;="&amp;Boshqaruv!$C$9,$B$4:$B640,"&lt;="&amp;Boshqaruv!$C$10)=0,1,0),0)</f>
        <v>0</v>
      </c>
    </row>
    <row r="642" customFormat="false" ht="15" hidden="false" customHeight="false" outlineLevel="0" collapsed="false">
      <c r="A642" s="8" t="n">
        <v>638</v>
      </c>
      <c r="B642" s="13"/>
      <c r="C642" s="25"/>
      <c r="D642" s="26" t="str">
        <f aca="false">IF($C642="","",IFERROR(IF(INDEX(Bolalar!$B$5:$B$1804,MATCH($C642,Bolalar!$I$5:$I$1804,0))="","",INDEX(Bolalar!$B$5:$B$1804,MATCH($C642,Bolalar!$I$5:$I$1804,0))),""))</f>
        <v/>
      </c>
      <c r="E642" s="15" t="str">
        <f aca="false">IF($C642="","",IFERROR(IF(INDEX(Bolalar!$C$5:$C$1804,MATCH($C642,Bolalar!$I$5:$I$1804,0))="","",INDEX(Bolalar!$C$5:$C$1804,MATCH($C642,Bolalar!$I$5:$I$1804,0))),""))</f>
        <v/>
      </c>
      <c r="F642" s="24"/>
      <c r="G642" s="14" t="str">
        <f aca="false">IF(OR($E642="",$B642=""),"",INT(($B642-$E642)/365.25))</f>
        <v/>
      </c>
      <c r="H642" s="25"/>
      <c r="I642" s="12"/>
      <c r="J642" s="28" t="n">
        <f aca="false">IF(AND($C642&lt;&gt;"",$B642&gt;=Boshqaruv!$C$9,$B642&lt;=Boshqaruv!$C$10),IF(COUNTIFS($C$4:$C641,$C642,$B$4:$B641,"&gt;="&amp;Boshqaruv!$C$9,$B$4:$B641,"&lt;="&amp;Boshqaruv!$C$10)=0,1,0),0)</f>
        <v>0</v>
      </c>
    </row>
    <row r="643" customFormat="false" ht="15" hidden="false" customHeight="false" outlineLevel="0" collapsed="false">
      <c r="A643" s="8" t="n">
        <v>639</v>
      </c>
      <c r="B643" s="13"/>
      <c r="C643" s="25"/>
      <c r="D643" s="26" t="str">
        <f aca="false">IF($C643="","",IFERROR(IF(INDEX(Bolalar!$B$5:$B$1804,MATCH($C643,Bolalar!$I$5:$I$1804,0))="","",INDEX(Bolalar!$B$5:$B$1804,MATCH($C643,Bolalar!$I$5:$I$1804,0))),""))</f>
        <v/>
      </c>
      <c r="E643" s="15" t="str">
        <f aca="false">IF($C643="","",IFERROR(IF(INDEX(Bolalar!$C$5:$C$1804,MATCH($C643,Bolalar!$I$5:$I$1804,0))="","",INDEX(Bolalar!$C$5:$C$1804,MATCH($C643,Bolalar!$I$5:$I$1804,0))),""))</f>
        <v/>
      </c>
      <c r="F643" s="24"/>
      <c r="G643" s="14" t="str">
        <f aca="false">IF(OR($E643="",$B643=""),"",INT(($B643-$E643)/365.25))</f>
        <v/>
      </c>
      <c r="H643" s="25"/>
      <c r="I643" s="12"/>
      <c r="J643" s="28" t="n">
        <f aca="false">IF(AND($C643&lt;&gt;"",$B643&gt;=Boshqaruv!$C$9,$B643&lt;=Boshqaruv!$C$10),IF(COUNTIFS($C$4:$C642,$C643,$B$4:$B642,"&gt;="&amp;Boshqaruv!$C$9,$B$4:$B642,"&lt;="&amp;Boshqaruv!$C$10)=0,1,0),0)</f>
        <v>0</v>
      </c>
    </row>
    <row r="644" customFormat="false" ht="15" hidden="false" customHeight="false" outlineLevel="0" collapsed="false">
      <c r="A644" s="8" t="n">
        <v>640</v>
      </c>
      <c r="B644" s="13"/>
      <c r="C644" s="25"/>
      <c r="D644" s="26" t="str">
        <f aca="false">IF($C644="","",IFERROR(IF(INDEX(Bolalar!$B$5:$B$1804,MATCH($C644,Bolalar!$I$5:$I$1804,0))="","",INDEX(Bolalar!$B$5:$B$1804,MATCH($C644,Bolalar!$I$5:$I$1804,0))),""))</f>
        <v/>
      </c>
      <c r="E644" s="15" t="str">
        <f aca="false">IF($C644="","",IFERROR(IF(INDEX(Bolalar!$C$5:$C$1804,MATCH($C644,Bolalar!$I$5:$I$1804,0))="","",INDEX(Bolalar!$C$5:$C$1804,MATCH($C644,Bolalar!$I$5:$I$1804,0))),""))</f>
        <v/>
      </c>
      <c r="F644" s="24"/>
      <c r="G644" s="14" t="str">
        <f aca="false">IF(OR($E644="",$B644=""),"",INT(($B644-$E644)/365.25))</f>
        <v/>
      </c>
      <c r="H644" s="25"/>
      <c r="I644" s="12"/>
      <c r="J644" s="28" t="n">
        <f aca="false">IF(AND($C644&lt;&gt;"",$B644&gt;=Boshqaruv!$C$9,$B644&lt;=Boshqaruv!$C$10),IF(COUNTIFS($C$4:$C643,$C644,$B$4:$B643,"&gt;="&amp;Boshqaruv!$C$9,$B$4:$B643,"&lt;="&amp;Boshqaruv!$C$10)=0,1,0),0)</f>
        <v>0</v>
      </c>
    </row>
    <row r="645" customFormat="false" ht="15" hidden="false" customHeight="false" outlineLevel="0" collapsed="false">
      <c r="A645" s="8" t="n">
        <v>641</v>
      </c>
      <c r="B645" s="13"/>
      <c r="C645" s="25"/>
      <c r="D645" s="26" t="str">
        <f aca="false">IF($C645="","",IFERROR(IF(INDEX(Bolalar!$B$5:$B$1804,MATCH($C645,Bolalar!$I$5:$I$1804,0))="","",INDEX(Bolalar!$B$5:$B$1804,MATCH($C645,Bolalar!$I$5:$I$1804,0))),""))</f>
        <v/>
      </c>
      <c r="E645" s="15" t="str">
        <f aca="false">IF($C645="","",IFERROR(IF(INDEX(Bolalar!$C$5:$C$1804,MATCH($C645,Bolalar!$I$5:$I$1804,0))="","",INDEX(Bolalar!$C$5:$C$1804,MATCH($C645,Bolalar!$I$5:$I$1804,0))),""))</f>
        <v/>
      </c>
      <c r="F645" s="24"/>
      <c r="G645" s="14" t="str">
        <f aca="false">IF(OR($E645="",$B645=""),"",INT(($B645-$E645)/365.25))</f>
        <v/>
      </c>
      <c r="H645" s="25"/>
      <c r="I645" s="12"/>
      <c r="J645" s="28" t="n">
        <f aca="false">IF(AND($C645&lt;&gt;"",$B645&gt;=Boshqaruv!$C$9,$B645&lt;=Boshqaruv!$C$10),IF(COUNTIFS($C$4:$C644,$C645,$B$4:$B644,"&gt;="&amp;Boshqaruv!$C$9,$B$4:$B644,"&lt;="&amp;Boshqaruv!$C$10)=0,1,0),0)</f>
        <v>0</v>
      </c>
    </row>
    <row r="646" customFormat="false" ht="15" hidden="false" customHeight="false" outlineLevel="0" collapsed="false">
      <c r="A646" s="8" t="n">
        <v>642</v>
      </c>
      <c r="B646" s="13"/>
      <c r="C646" s="25"/>
      <c r="D646" s="26" t="str">
        <f aca="false">IF($C646="","",IFERROR(IF(INDEX(Bolalar!$B$5:$B$1804,MATCH($C646,Bolalar!$I$5:$I$1804,0))="","",INDEX(Bolalar!$B$5:$B$1804,MATCH($C646,Bolalar!$I$5:$I$1804,0))),""))</f>
        <v/>
      </c>
      <c r="E646" s="15" t="str">
        <f aca="false">IF($C646="","",IFERROR(IF(INDEX(Bolalar!$C$5:$C$1804,MATCH($C646,Bolalar!$I$5:$I$1804,0))="","",INDEX(Bolalar!$C$5:$C$1804,MATCH($C646,Bolalar!$I$5:$I$1804,0))),""))</f>
        <v/>
      </c>
      <c r="F646" s="24"/>
      <c r="G646" s="14" t="str">
        <f aca="false">IF(OR($E646="",$B646=""),"",INT(($B646-$E646)/365.25))</f>
        <v/>
      </c>
      <c r="H646" s="25"/>
      <c r="I646" s="12"/>
      <c r="J646" s="28" t="n">
        <f aca="false">IF(AND($C646&lt;&gt;"",$B646&gt;=Boshqaruv!$C$9,$B646&lt;=Boshqaruv!$C$10),IF(COUNTIFS($C$4:$C645,$C646,$B$4:$B645,"&gt;="&amp;Boshqaruv!$C$9,$B$4:$B645,"&lt;="&amp;Boshqaruv!$C$10)=0,1,0),0)</f>
        <v>0</v>
      </c>
    </row>
    <row r="647" customFormat="false" ht="15" hidden="false" customHeight="false" outlineLevel="0" collapsed="false">
      <c r="A647" s="8" t="n">
        <v>643</v>
      </c>
      <c r="B647" s="13"/>
      <c r="C647" s="25"/>
      <c r="D647" s="26" t="str">
        <f aca="false">IF($C647="","",IFERROR(IF(INDEX(Bolalar!$B$5:$B$1804,MATCH($C647,Bolalar!$I$5:$I$1804,0))="","",INDEX(Bolalar!$B$5:$B$1804,MATCH($C647,Bolalar!$I$5:$I$1804,0))),""))</f>
        <v/>
      </c>
      <c r="E647" s="15" t="str">
        <f aca="false">IF($C647="","",IFERROR(IF(INDEX(Bolalar!$C$5:$C$1804,MATCH($C647,Bolalar!$I$5:$I$1804,0))="","",INDEX(Bolalar!$C$5:$C$1804,MATCH($C647,Bolalar!$I$5:$I$1804,0))),""))</f>
        <v/>
      </c>
      <c r="F647" s="24"/>
      <c r="G647" s="14" t="str">
        <f aca="false">IF(OR($E647="",$B647=""),"",INT(($B647-$E647)/365.25))</f>
        <v/>
      </c>
      <c r="H647" s="25"/>
      <c r="I647" s="12"/>
      <c r="J647" s="28" t="n">
        <f aca="false">IF(AND($C647&lt;&gt;"",$B647&gt;=Boshqaruv!$C$9,$B647&lt;=Boshqaruv!$C$10),IF(COUNTIFS($C$4:$C646,$C647,$B$4:$B646,"&gt;="&amp;Boshqaruv!$C$9,$B$4:$B646,"&lt;="&amp;Boshqaruv!$C$10)=0,1,0),0)</f>
        <v>0</v>
      </c>
    </row>
    <row r="648" customFormat="false" ht="15" hidden="false" customHeight="false" outlineLevel="0" collapsed="false">
      <c r="A648" s="8" t="n">
        <v>644</v>
      </c>
      <c r="B648" s="13"/>
      <c r="C648" s="25"/>
      <c r="D648" s="26" t="str">
        <f aca="false">IF($C648="","",IFERROR(IF(INDEX(Bolalar!$B$5:$B$1804,MATCH($C648,Bolalar!$I$5:$I$1804,0))="","",INDEX(Bolalar!$B$5:$B$1804,MATCH($C648,Bolalar!$I$5:$I$1804,0))),""))</f>
        <v/>
      </c>
      <c r="E648" s="15" t="str">
        <f aca="false">IF($C648="","",IFERROR(IF(INDEX(Bolalar!$C$5:$C$1804,MATCH($C648,Bolalar!$I$5:$I$1804,0))="","",INDEX(Bolalar!$C$5:$C$1804,MATCH($C648,Bolalar!$I$5:$I$1804,0))),""))</f>
        <v/>
      </c>
      <c r="F648" s="24"/>
      <c r="G648" s="14" t="str">
        <f aca="false">IF(OR($E648="",$B648=""),"",INT(($B648-$E648)/365.25))</f>
        <v/>
      </c>
      <c r="H648" s="25"/>
      <c r="I648" s="12"/>
      <c r="J648" s="28" t="n">
        <f aca="false">IF(AND($C648&lt;&gt;"",$B648&gt;=Boshqaruv!$C$9,$B648&lt;=Boshqaruv!$C$10),IF(COUNTIFS($C$4:$C647,$C648,$B$4:$B647,"&gt;="&amp;Boshqaruv!$C$9,$B$4:$B647,"&lt;="&amp;Boshqaruv!$C$10)=0,1,0),0)</f>
        <v>0</v>
      </c>
    </row>
    <row r="649" customFormat="false" ht="15" hidden="false" customHeight="false" outlineLevel="0" collapsed="false">
      <c r="A649" s="8" t="n">
        <v>645</v>
      </c>
      <c r="B649" s="13"/>
      <c r="C649" s="25"/>
      <c r="D649" s="26" t="str">
        <f aca="false">IF($C649="","",IFERROR(IF(INDEX(Bolalar!$B$5:$B$1804,MATCH($C649,Bolalar!$I$5:$I$1804,0))="","",INDEX(Bolalar!$B$5:$B$1804,MATCH($C649,Bolalar!$I$5:$I$1804,0))),""))</f>
        <v/>
      </c>
      <c r="E649" s="15" t="str">
        <f aca="false">IF($C649="","",IFERROR(IF(INDEX(Bolalar!$C$5:$C$1804,MATCH($C649,Bolalar!$I$5:$I$1804,0))="","",INDEX(Bolalar!$C$5:$C$1804,MATCH($C649,Bolalar!$I$5:$I$1804,0))),""))</f>
        <v/>
      </c>
      <c r="F649" s="24"/>
      <c r="G649" s="14" t="str">
        <f aca="false">IF(OR($E649="",$B649=""),"",INT(($B649-$E649)/365.25))</f>
        <v/>
      </c>
      <c r="H649" s="25"/>
      <c r="I649" s="12"/>
      <c r="J649" s="28" t="n">
        <f aca="false">IF(AND($C649&lt;&gt;"",$B649&gt;=Boshqaruv!$C$9,$B649&lt;=Boshqaruv!$C$10),IF(COUNTIFS($C$4:$C648,$C649,$B$4:$B648,"&gt;="&amp;Boshqaruv!$C$9,$B$4:$B648,"&lt;="&amp;Boshqaruv!$C$10)=0,1,0),0)</f>
        <v>0</v>
      </c>
    </row>
    <row r="650" customFormat="false" ht="15" hidden="false" customHeight="false" outlineLevel="0" collapsed="false">
      <c r="A650" s="8" t="n">
        <v>646</v>
      </c>
      <c r="B650" s="13"/>
      <c r="C650" s="25"/>
      <c r="D650" s="26" t="str">
        <f aca="false">IF($C650="","",IFERROR(IF(INDEX(Bolalar!$B$5:$B$1804,MATCH($C650,Bolalar!$I$5:$I$1804,0))="","",INDEX(Bolalar!$B$5:$B$1804,MATCH($C650,Bolalar!$I$5:$I$1804,0))),""))</f>
        <v/>
      </c>
      <c r="E650" s="15" t="str">
        <f aca="false">IF($C650="","",IFERROR(IF(INDEX(Bolalar!$C$5:$C$1804,MATCH($C650,Bolalar!$I$5:$I$1804,0))="","",INDEX(Bolalar!$C$5:$C$1804,MATCH($C650,Bolalar!$I$5:$I$1804,0))),""))</f>
        <v/>
      </c>
      <c r="F650" s="24"/>
      <c r="G650" s="14" t="str">
        <f aca="false">IF(OR($E650="",$B650=""),"",INT(($B650-$E650)/365.25))</f>
        <v/>
      </c>
      <c r="H650" s="25"/>
      <c r="I650" s="12"/>
      <c r="J650" s="28" t="n">
        <f aca="false">IF(AND($C650&lt;&gt;"",$B650&gt;=Boshqaruv!$C$9,$B650&lt;=Boshqaruv!$C$10),IF(COUNTIFS($C$4:$C649,$C650,$B$4:$B649,"&gt;="&amp;Boshqaruv!$C$9,$B$4:$B649,"&lt;="&amp;Boshqaruv!$C$10)=0,1,0),0)</f>
        <v>0</v>
      </c>
    </row>
    <row r="651" customFormat="false" ht="15" hidden="false" customHeight="false" outlineLevel="0" collapsed="false">
      <c r="A651" s="8" t="n">
        <v>647</v>
      </c>
      <c r="B651" s="13"/>
      <c r="C651" s="25"/>
      <c r="D651" s="26" t="str">
        <f aca="false">IF($C651="","",IFERROR(IF(INDEX(Bolalar!$B$5:$B$1804,MATCH($C651,Bolalar!$I$5:$I$1804,0))="","",INDEX(Bolalar!$B$5:$B$1804,MATCH($C651,Bolalar!$I$5:$I$1804,0))),""))</f>
        <v/>
      </c>
      <c r="E651" s="15" t="str">
        <f aca="false">IF($C651="","",IFERROR(IF(INDEX(Bolalar!$C$5:$C$1804,MATCH($C651,Bolalar!$I$5:$I$1804,0))="","",INDEX(Bolalar!$C$5:$C$1804,MATCH($C651,Bolalar!$I$5:$I$1804,0))),""))</f>
        <v/>
      </c>
      <c r="F651" s="24"/>
      <c r="G651" s="14" t="str">
        <f aca="false">IF(OR($E651="",$B651=""),"",INT(($B651-$E651)/365.25))</f>
        <v/>
      </c>
      <c r="H651" s="25"/>
      <c r="I651" s="12"/>
      <c r="J651" s="28" t="n">
        <f aca="false">IF(AND($C651&lt;&gt;"",$B651&gt;=Boshqaruv!$C$9,$B651&lt;=Boshqaruv!$C$10),IF(COUNTIFS($C$4:$C650,$C651,$B$4:$B650,"&gt;="&amp;Boshqaruv!$C$9,$B$4:$B650,"&lt;="&amp;Boshqaruv!$C$10)=0,1,0),0)</f>
        <v>0</v>
      </c>
    </row>
    <row r="652" customFormat="false" ht="15" hidden="false" customHeight="false" outlineLevel="0" collapsed="false">
      <c r="A652" s="8" t="n">
        <v>648</v>
      </c>
      <c r="B652" s="13"/>
      <c r="C652" s="25"/>
      <c r="D652" s="26" t="str">
        <f aca="false">IF($C652="","",IFERROR(IF(INDEX(Bolalar!$B$5:$B$1804,MATCH($C652,Bolalar!$I$5:$I$1804,0))="","",INDEX(Bolalar!$B$5:$B$1804,MATCH($C652,Bolalar!$I$5:$I$1804,0))),""))</f>
        <v/>
      </c>
      <c r="E652" s="15" t="str">
        <f aca="false">IF($C652="","",IFERROR(IF(INDEX(Bolalar!$C$5:$C$1804,MATCH($C652,Bolalar!$I$5:$I$1804,0))="","",INDEX(Bolalar!$C$5:$C$1804,MATCH($C652,Bolalar!$I$5:$I$1804,0))),""))</f>
        <v/>
      </c>
      <c r="F652" s="24"/>
      <c r="G652" s="14" t="str">
        <f aca="false">IF(OR($E652="",$B652=""),"",INT(($B652-$E652)/365.25))</f>
        <v/>
      </c>
      <c r="H652" s="25"/>
      <c r="I652" s="12"/>
      <c r="J652" s="28" t="n">
        <f aca="false">IF(AND($C652&lt;&gt;"",$B652&gt;=Boshqaruv!$C$9,$B652&lt;=Boshqaruv!$C$10),IF(COUNTIFS($C$4:$C651,$C652,$B$4:$B651,"&gt;="&amp;Boshqaruv!$C$9,$B$4:$B651,"&lt;="&amp;Boshqaruv!$C$10)=0,1,0),0)</f>
        <v>0</v>
      </c>
    </row>
    <row r="653" customFormat="false" ht="15" hidden="false" customHeight="false" outlineLevel="0" collapsed="false">
      <c r="A653" s="8" t="n">
        <v>649</v>
      </c>
      <c r="B653" s="13"/>
      <c r="C653" s="25"/>
      <c r="D653" s="26" t="str">
        <f aca="false">IF($C653="","",IFERROR(IF(INDEX(Bolalar!$B$5:$B$1804,MATCH($C653,Bolalar!$I$5:$I$1804,0))="","",INDEX(Bolalar!$B$5:$B$1804,MATCH($C653,Bolalar!$I$5:$I$1804,0))),""))</f>
        <v/>
      </c>
      <c r="E653" s="15" t="str">
        <f aca="false">IF($C653="","",IFERROR(IF(INDEX(Bolalar!$C$5:$C$1804,MATCH($C653,Bolalar!$I$5:$I$1804,0))="","",INDEX(Bolalar!$C$5:$C$1804,MATCH($C653,Bolalar!$I$5:$I$1804,0))),""))</f>
        <v/>
      </c>
      <c r="F653" s="24"/>
      <c r="G653" s="14" t="str">
        <f aca="false">IF(OR($E653="",$B653=""),"",INT(($B653-$E653)/365.25))</f>
        <v/>
      </c>
      <c r="H653" s="25"/>
      <c r="I653" s="12"/>
      <c r="J653" s="28" t="n">
        <f aca="false">IF(AND($C653&lt;&gt;"",$B653&gt;=Boshqaruv!$C$9,$B653&lt;=Boshqaruv!$C$10),IF(COUNTIFS($C$4:$C652,$C653,$B$4:$B652,"&gt;="&amp;Boshqaruv!$C$9,$B$4:$B652,"&lt;="&amp;Boshqaruv!$C$10)=0,1,0),0)</f>
        <v>0</v>
      </c>
    </row>
    <row r="654" customFormat="false" ht="15" hidden="false" customHeight="false" outlineLevel="0" collapsed="false">
      <c r="A654" s="8" t="n">
        <v>650</v>
      </c>
      <c r="B654" s="13"/>
      <c r="C654" s="25"/>
      <c r="D654" s="26" t="str">
        <f aca="false">IF($C654="","",IFERROR(IF(INDEX(Bolalar!$B$5:$B$1804,MATCH($C654,Bolalar!$I$5:$I$1804,0))="","",INDEX(Bolalar!$B$5:$B$1804,MATCH($C654,Bolalar!$I$5:$I$1804,0))),""))</f>
        <v/>
      </c>
      <c r="E654" s="15" t="str">
        <f aca="false">IF($C654="","",IFERROR(IF(INDEX(Bolalar!$C$5:$C$1804,MATCH($C654,Bolalar!$I$5:$I$1804,0))="","",INDEX(Bolalar!$C$5:$C$1804,MATCH($C654,Bolalar!$I$5:$I$1804,0))),""))</f>
        <v/>
      </c>
      <c r="F654" s="24"/>
      <c r="G654" s="14" t="str">
        <f aca="false">IF(OR($E654="",$B654=""),"",INT(($B654-$E654)/365.25))</f>
        <v/>
      </c>
      <c r="H654" s="25"/>
      <c r="I654" s="12"/>
      <c r="J654" s="28" t="n">
        <f aca="false">IF(AND($C654&lt;&gt;"",$B654&gt;=Boshqaruv!$C$9,$B654&lt;=Boshqaruv!$C$10),IF(COUNTIFS($C$4:$C653,$C654,$B$4:$B653,"&gt;="&amp;Boshqaruv!$C$9,$B$4:$B653,"&lt;="&amp;Boshqaruv!$C$10)=0,1,0),0)</f>
        <v>0</v>
      </c>
    </row>
    <row r="655" customFormat="false" ht="15" hidden="false" customHeight="false" outlineLevel="0" collapsed="false">
      <c r="A655" s="8" t="n">
        <v>651</v>
      </c>
      <c r="B655" s="13"/>
      <c r="C655" s="25"/>
      <c r="D655" s="26" t="str">
        <f aca="false">IF($C655="","",IFERROR(IF(INDEX(Bolalar!$B$5:$B$1804,MATCH($C655,Bolalar!$I$5:$I$1804,0))="","",INDEX(Bolalar!$B$5:$B$1804,MATCH($C655,Bolalar!$I$5:$I$1804,0))),""))</f>
        <v/>
      </c>
      <c r="E655" s="15" t="str">
        <f aca="false">IF($C655="","",IFERROR(IF(INDEX(Bolalar!$C$5:$C$1804,MATCH($C655,Bolalar!$I$5:$I$1804,0))="","",INDEX(Bolalar!$C$5:$C$1804,MATCH($C655,Bolalar!$I$5:$I$1804,0))),""))</f>
        <v/>
      </c>
      <c r="F655" s="24"/>
      <c r="G655" s="14" t="str">
        <f aca="false">IF(OR($E655="",$B655=""),"",INT(($B655-$E655)/365.25))</f>
        <v/>
      </c>
      <c r="H655" s="25"/>
      <c r="I655" s="12"/>
      <c r="J655" s="28" t="n">
        <f aca="false">IF(AND($C655&lt;&gt;"",$B655&gt;=Boshqaruv!$C$9,$B655&lt;=Boshqaruv!$C$10),IF(COUNTIFS($C$4:$C654,$C655,$B$4:$B654,"&gt;="&amp;Boshqaruv!$C$9,$B$4:$B654,"&lt;="&amp;Boshqaruv!$C$10)=0,1,0),0)</f>
        <v>0</v>
      </c>
    </row>
    <row r="656" customFormat="false" ht="15" hidden="false" customHeight="false" outlineLevel="0" collapsed="false">
      <c r="A656" s="8" t="n">
        <v>652</v>
      </c>
      <c r="B656" s="13"/>
      <c r="C656" s="25"/>
      <c r="D656" s="26" t="str">
        <f aca="false">IF($C656="","",IFERROR(IF(INDEX(Bolalar!$B$5:$B$1804,MATCH($C656,Bolalar!$I$5:$I$1804,0))="","",INDEX(Bolalar!$B$5:$B$1804,MATCH($C656,Bolalar!$I$5:$I$1804,0))),""))</f>
        <v/>
      </c>
      <c r="E656" s="15" t="str">
        <f aca="false">IF($C656="","",IFERROR(IF(INDEX(Bolalar!$C$5:$C$1804,MATCH($C656,Bolalar!$I$5:$I$1804,0))="","",INDEX(Bolalar!$C$5:$C$1804,MATCH($C656,Bolalar!$I$5:$I$1804,0))),""))</f>
        <v/>
      </c>
      <c r="F656" s="24"/>
      <c r="G656" s="14" t="str">
        <f aca="false">IF(OR($E656="",$B656=""),"",INT(($B656-$E656)/365.25))</f>
        <v/>
      </c>
      <c r="H656" s="25"/>
      <c r="I656" s="12"/>
      <c r="J656" s="28" t="n">
        <f aca="false">IF(AND($C656&lt;&gt;"",$B656&gt;=Boshqaruv!$C$9,$B656&lt;=Boshqaruv!$C$10),IF(COUNTIFS($C$4:$C655,$C656,$B$4:$B655,"&gt;="&amp;Boshqaruv!$C$9,$B$4:$B655,"&lt;="&amp;Boshqaruv!$C$10)=0,1,0),0)</f>
        <v>0</v>
      </c>
    </row>
    <row r="657" customFormat="false" ht="15" hidden="false" customHeight="false" outlineLevel="0" collapsed="false">
      <c r="A657" s="8" t="n">
        <v>653</v>
      </c>
      <c r="B657" s="13"/>
      <c r="C657" s="25"/>
      <c r="D657" s="26" t="str">
        <f aca="false">IF($C657="","",IFERROR(IF(INDEX(Bolalar!$B$5:$B$1804,MATCH($C657,Bolalar!$I$5:$I$1804,0))="","",INDEX(Bolalar!$B$5:$B$1804,MATCH($C657,Bolalar!$I$5:$I$1804,0))),""))</f>
        <v/>
      </c>
      <c r="E657" s="15" t="str">
        <f aca="false">IF($C657="","",IFERROR(IF(INDEX(Bolalar!$C$5:$C$1804,MATCH($C657,Bolalar!$I$5:$I$1804,0))="","",INDEX(Bolalar!$C$5:$C$1804,MATCH($C657,Bolalar!$I$5:$I$1804,0))),""))</f>
        <v/>
      </c>
      <c r="F657" s="24"/>
      <c r="G657" s="14" t="str">
        <f aca="false">IF(OR($E657="",$B657=""),"",INT(($B657-$E657)/365.25))</f>
        <v/>
      </c>
      <c r="H657" s="25"/>
      <c r="I657" s="12"/>
      <c r="J657" s="28" t="n">
        <f aca="false">IF(AND($C657&lt;&gt;"",$B657&gt;=Boshqaruv!$C$9,$B657&lt;=Boshqaruv!$C$10),IF(COUNTIFS($C$4:$C656,$C657,$B$4:$B656,"&gt;="&amp;Boshqaruv!$C$9,$B$4:$B656,"&lt;="&amp;Boshqaruv!$C$10)=0,1,0),0)</f>
        <v>0</v>
      </c>
    </row>
    <row r="658" customFormat="false" ht="15" hidden="false" customHeight="false" outlineLevel="0" collapsed="false">
      <c r="A658" s="8" t="n">
        <v>654</v>
      </c>
      <c r="B658" s="13"/>
      <c r="C658" s="25"/>
      <c r="D658" s="26" t="str">
        <f aca="false">IF($C658="","",IFERROR(IF(INDEX(Bolalar!$B$5:$B$1804,MATCH($C658,Bolalar!$I$5:$I$1804,0))="","",INDEX(Bolalar!$B$5:$B$1804,MATCH($C658,Bolalar!$I$5:$I$1804,0))),""))</f>
        <v/>
      </c>
      <c r="E658" s="15" t="str">
        <f aca="false">IF($C658="","",IFERROR(IF(INDEX(Bolalar!$C$5:$C$1804,MATCH($C658,Bolalar!$I$5:$I$1804,0))="","",INDEX(Bolalar!$C$5:$C$1804,MATCH($C658,Bolalar!$I$5:$I$1804,0))),""))</f>
        <v/>
      </c>
      <c r="F658" s="24"/>
      <c r="G658" s="14" t="str">
        <f aca="false">IF(OR($E658="",$B658=""),"",INT(($B658-$E658)/365.25))</f>
        <v/>
      </c>
      <c r="H658" s="25"/>
      <c r="I658" s="12"/>
      <c r="J658" s="28" t="n">
        <f aca="false">IF(AND($C658&lt;&gt;"",$B658&gt;=Boshqaruv!$C$9,$B658&lt;=Boshqaruv!$C$10),IF(COUNTIFS($C$4:$C657,$C658,$B$4:$B657,"&gt;="&amp;Boshqaruv!$C$9,$B$4:$B657,"&lt;="&amp;Boshqaruv!$C$10)=0,1,0),0)</f>
        <v>0</v>
      </c>
    </row>
    <row r="659" customFormat="false" ht="15" hidden="false" customHeight="false" outlineLevel="0" collapsed="false">
      <c r="A659" s="8" t="n">
        <v>655</v>
      </c>
      <c r="B659" s="13"/>
      <c r="C659" s="25"/>
      <c r="D659" s="26" t="str">
        <f aca="false">IF($C659="","",IFERROR(IF(INDEX(Bolalar!$B$5:$B$1804,MATCH($C659,Bolalar!$I$5:$I$1804,0))="","",INDEX(Bolalar!$B$5:$B$1804,MATCH($C659,Bolalar!$I$5:$I$1804,0))),""))</f>
        <v/>
      </c>
      <c r="E659" s="15" t="str">
        <f aca="false">IF($C659="","",IFERROR(IF(INDEX(Bolalar!$C$5:$C$1804,MATCH($C659,Bolalar!$I$5:$I$1804,0))="","",INDEX(Bolalar!$C$5:$C$1804,MATCH($C659,Bolalar!$I$5:$I$1804,0))),""))</f>
        <v/>
      </c>
      <c r="F659" s="24"/>
      <c r="G659" s="14" t="str">
        <f aca="false">IF(OR($E659="",$B659=""),"",INT(($B659-$E659)/365.25))</f>
        <v/>
      </c>
      <c r="H659" s="25"/>
      <c r="I659" s="12"/>
      <c r="J659" s="28" t="n">
        <f aca="false">IF(AND($C659&lt;&gt;"",$B659&gt;=Boshqaruv!$C$9,$B659&lt;=Boshqaruv!$C$10),IF(COUNTIFS($C$4:$C658,$C659,$B$4:$B658,"&gt;="&amp;Boshqaruv!$C$9,$B$4:$B658,"&lt;="&amp;Boshqaruv!$C$10)=0,1,0),0)</f>
        <v>0</v>
      </c>
    </row>
    <row r="660" customFormat="false" ht="15" hidden="false" customHeight="false" outlineLevel="0" collapsed="false">
      <c r="A660" s="8" t="n">
        <v>656</v>
      </c>
      <c r="B660" s="13"/>
      <c r="C660" s="25"/>
      <c r="D660" s="26" t="str">
        <f aca="false">IF($C660="","",IFERROR(IF(INDEX(Bolalar!$B$5:$B$1804,MATCH($C660,Bolalar!$I$5:$I$1804,0))="","",INDEX(Bolalar!$B$5:$B$1804,MATCH($C660,Bolalar!$I$5:$I$1804,0))),""))</f>
        <v/>
      </c>
      <c r="E660" s="15" t="str">
        <f aca="false">IF($C660="","",IFERROR(IF(INDEX(Bolalar!$C$5:$C$1804,MATCH($C660,Bolalar!$I$5:$I$1804,0))="","",INDEX(Bolalar!$C$5:$C$1804,MATCH($C660,Bolalar!$I$5:$I$1804,0))),""))</f>
        <v/>
      </c>
      <c r="F660" s="24"/>
      <c r="G660" s="14" t="str">
        <f aca="false">IF(OR($E660="",$B660=""),"",INT(($B660-$E660)/365.25))</f>
        <v/>
      </c>
      <c r="H660" s="25"/>
      <c r="I660" s="12"/>
      <c r="J660" s="28" t="n">
        <f aca="false">IF(AND($C660&lt;&gt;"",$B660&gt;=Boshqaruv!$C$9,$B660&lt;=Boshqaruv!$C$10),IF(COUNTIFS($C$4:$C659,$C660,$B$4:$B659,"&gt;="&amp;Boshqaruv!$C$9,$B$4:$B659,"&lt;="&amp;Boshqaruv!$C$10)=0,1,0),0)</f>
        <v>0</v>
      </c>
    </row>
    <row r="661" customFormat="false" ht="15" hidden="false" customHeight="false" outlineLevel="0" collapsed="false">
      <c r="A661" s="8" t="n">
        <v>657</v>
      </c>
      <c r="B661" s="13"/>
      <c r="C661" s="25"/>
      <c r="D661" s="26" t="str">
        <f aca="false">IF($C661="","",IFERROR(IF(INDEX(Bolalar!$B$5:$B$1804,MATCH($C661,Bolalar!$I$5:$I$1804,0))="","",INDEX(Bolalar!$B$5:$B$1804,MATCH($C661,Bolalar!$I$5:$I$1804,0))),""))</f>
        <v/>
      </c>
      <c r="E661" s="15" t="str">
        <f aca="false">IF($C661="","",IFERROR(IF(INDEX(Bolalar!$C$5:$C$1804,MATCH($C661,Bolalar!$I$5:$I$1804,0))="","",INDEX(Bolalar!$C$5:$C$1804,MATCH($C661,Bolalar!$I$5:$I$1804,0))),""))</f>
        <v/>
      </c>
      <c r="F661" s="24"/>
      <c r="G661" s="14" t="str">
        <f aca="false">IF(OR($E661="",$B661=""),"",INT(($B661-$E661)/365.25))</f>
        <v/>
      </c>
      <c r="H661" s="25"/>
      <c r="I661" s="12"/>
      <c r="J661" s="28" t="n">
        <f aca="false">IF(AND($C661&lt;&gt;"",$B661&gt;=Boshqaruv!$C$9,$B661&lt;=Boshqaruv!$C$10),IF(COUNTIFS($C$4:$C660,$C661,$B$4:$B660,"&gt;="&amp;Boshqaruv!$C$9,$B$4:$B660,"&lt;="&amp;Boshqaruv!$C$10)=0,1,0),0)</f>
        <v>0</v>
      </c>
    </row>
    <row r="662" customFormat="false" ht="15" hidden="false" customHeight="false" outlineLevel="0" collapsed="false">
      <c r="A662" s="8" t="n">
        <v>658</v>
      </c>
      <c r="B662" s="13"/>
      <c r="C662" s="25"/>
      <c r="D662" s="26" t="str">
        <f aca="false">IF($C662="","",IFERROR(IF(INDEX(Bolalar!$B$5:$B$1804,MATCH($C662,Bolalar!$I$5:$I$1804,0))="","",INDEX(Bolalar!$B$5:$B$1804,MATCH($C662,Bolalar!$I$5:$I$1804,0))),""))</f>
        <v/>
      </c>
      <c r="E662" s="15" t="str">
        <f aca="false">IF($C662="","",IFERROR(IF(INDEX(Bolalar!$C$5:$C$1804,MATCH($C662,Bolalar!$I$5:$I$1804,0))="","",INDEX(Bolalar!$C$5:$C$1804,MATCH($C662,Bolalar!$I$5:$I$1804,0))),""))</f>
        <v/>
      </c>
      <c r="F662" s="24"/>
      <c r="G662" s="14" t="str">
        <f aca="false">IF(OR($E662="",$B662=""),"",INT(($B662-$E662)/365.25))</f>
        <v/>
      </c>
      <c r="H662" s="25"/>
      <c r="I662" s="12"/>
      <c r="J662" s="28" t="n">
        <f aca="false">IF(AND($C662&lt;&gt;"",$B662&gt;=Boshqaruv!$C$9,$B662&lt;=Boshqaruv!$C$10),IF(COUNTIFS($C$4:$C661,$C662,$B$4:$B661,"&gt;="&amp;Boshqaruv!$C$9,$B$4:$B661,"&lt;="&amp;Boshqaruv!$C$10)=0,1,0),0)</f>
        <v>0</v>
      </c>
    </row>
    <row r="663" customFormat="false" ht="15" hidden="false" customHeight="false" outlineLevel="0" collapsed="false">
      <c r="A663" s="8" t="n">
        <v>659</v>
      </c>
      <c r="B663" s="13"/>
      <c r="C663" s="25"/>
      <c r="D663" s="26" t="str">
        <f aca="false">IF($C663="","",IFERROR(IF(INDEX(Bolalar!$B$5:$B$1804,MATCH($C663,Bolalar!$I$5:$I$1804,0))="","",INDEX(Bolalar!$B$5:$B$1804,MATCH($C663,Bolalar!$I$5:$I$1804,0))),""))</f>
        <v/>
      </c>
      <c r="E663" s="15" t="str">
        <f aca="false">IF($C663="","",IFERROR(IF(INDEX(Bolalar!$C$5:$C$1804,MATCH($C663,Bolalar!$I$5:$I$1804,0))="","",INDEX(Bolalar!$C$5:$C$1804,MATCH($C663,Bolalar!$I$5:$I$1804,0))),""))</f>
        <v/>
      </c>
      <c r="F663" s="24"/>
      <c r="G663" s="14" t="str">
        <f aca="false">IF(OR($E663="",$B663=""),"",INT(($B663-$E663)/365.25))</f>
        <v/>
      </c>
      <c r="H663" s="25"/>
      <c r="I663" s="12"/>
      <c r="J663" s="28" t="n">
        <f aca="false">IF(AND($C663&lt;&gt;"",$B663&gt;=Boshqaruv!$C$9,$B663&lt;=Boshqaruv!$C$10),IF(COUNTIFS($C$4:$C662,$C663,$B$4:$B662,"&gt;="&amp;Boshqaruv!$C$9,$B$4:$B662,"&lt;="&amp;Boshqaruv!$C$10)=0,1,0),0)</f>
        <v>0</v>
      </c>
    </row>
    <row r="664" customFormat="false" ht="15" hidden="false" customHeight="false" outlineLevel="0" collapsed="false">
      <c r="A664" s="8" t="n">
        <v>660</v>
      </c>
      <c r="B664" s="13"/>
      <c r="C664" s="25"/>
      <c r="D664" s="26" t="str">
        <f aca="false">IF($C664="","",IFERROR(IF(INDEX(Bolalar!$B$5:$B$1804,MATCH($C664,Bolalar!$I$5:$I$1804,0))="","",INDEX(Bolalar!$B$5:$B$1804,MATCH($C664,Bolalar!$I$5:$I$1804,0))),""))</f>
        <v/>
      </c>
      <c r="E664" s="15" t="str">
        <f aca="false">IF($C664="","",IFERROR(IF(INDEX(Bolalar!$C$5:$C$1804,MATCH($C664,Bolalar!$I$5:$I$1804,0))="","",INDEX(Bolalar!$C$5:$C$1804,MATCH($C664,Bolalar!$I$5:$I$1804,0))),""))</f>
        <v/>
      </c>
      <c r="F664" s="24"/>
      <c r="G664" s="14" t="str">
        <f aca="false">IF(OR($E664="",$B664=""),"",INT(($B664-$E664)/365.25))</f>
        <v/>
      </c>
      <c r="H664" s="25"/>
      <c r="I664" s="12"/>
      <c r="J664" s="28" t="n">
        <f aca="false">IF(AND($C664&lt;&gt;"",$B664&gt;=Boshqaruv!$C$9,$B664&lt;=Boshqaruv!$C$10),IF(COUNTIFS($C$4:$C663,$C664,$B$4:$B663,"&gt;="&amp;Boshqaruv!$C$9,$B$4:$B663,"&lt;="&amp;Boshqaruv!$C$10)=0,1,0),0)</f>
        <v>0</v>
      </c>
    </row>
    <row r="665" customFormat="false" ht="15" hidden="false" customHeight="false" outlineLevel="0" collapsed="false">
      <c r="A665" s="8" t="n">
        <v>661</v>
      </c>
      <c r="B665" s="13"/>
      <c r="C665" s="25"/>
      <c r="D665" s="26" t="str">
        <f aca="false">IF($C665="","",IFERROR(IF(INDEX(Bolalar!$B$5:$B$1804,MATCH($C665,Bolalar!$I$5:$I$1804,0))="","",INDEX(Bolalar!$B$5:$B$1804,MATCH($C665,Bolalar!$I$5:$I$1804,0))),""))</f>
        <v/>
      </c>
      <c r="E665" s="15" t="str">
        <f aca="false">IF($C665="","",IFERROR(IF(INDEX(Bolalar!$C$5:$C$1804,MATCH($C665,Bolalar!$I$5:$I$1804,0))="","",INDEX(Bolalar!$C$5:$C$1804,MATCH($C665,Bolalar!$I$5:$I$1804,0))),""))</f>
        <v/>
      </c>
      <c r="F665" s="24"/>
      <c r="G665" s="14" t="str">
        <f aca="false">IF(OR($E665="",$B665=""),"",INT(($B665-$E665)/365.25))</f>
        <v/>
      </c>
      <c r="H665" s="25"/>
      <c r="I665" s="12"/>
      <c r="J665" s="28" t="n">
        <f aca="false">IF(AND($C665&lt;&gt;"",$B665&gt;=Boshqaruv!$C$9,$B665&lt;=Boshqaruv!$C$10),IF(COUNTIFS($C$4:$C664,$C665,$B$4:$B664,"&gt;="&amp;Boshqaruv!$C$9,$B$4:$B664,"&lt;="&amp;Boshqaruv!$C$10)=0,1,0),0)</f>
        <v>0</v>
      </c>
    </row>
    <row r="666" customFormat="false" ht="15" hidden="false" customHeight="false" outlineLevel="0" collapsed="false">
      <c r="A666" s="8" t="n">
        <v>662</v>
      </c>
      <c r="B666" s="13"/>
      <c r="C666" s="25"/>
      <c r="D666" s="26" t="str">
        <f aca="false">IF($C666="","",IFERROR(IF(INDEX(Bolalar!$B$5:$B$1804,MATCH($C666,Bolalar!$I$5:$I$1804,0))="","",INDEX(Bolalar!$B$5:$B$1804,MATCH($C666,Bolalar!$I$5:$I$1804,0))),""))</f>
        <v/>
      </c>
      <c r="E666" s="15" t="str">
        <f aca="false">IF($C666="","",IFERROR(IF(INDEX(Bolalar!$C$5:$C$1804,MATCH($C666,Bolalar!$I$5:$I$1804,0))="","",INDEX(Bolalar!$C$5:$C$1804,MATCH($C666,Bolalar!$I$5:$I$1804,0))),""))</f>
        <v/>
      </c>
      <c r="F666" s="24"/>
      <c r="G666" s="14" t="str">
        <f aca="false">IF(OR($E666="",$B666=""),"",INT(($B666-$E666)/365.25))</f>
        <v/>
      </c>
      <c r="H666" s="25"/>
      <c r="I666" s="12"/>
      <c r="J666" s="28" t="n">
        <f aca="false">IF(AND($C666&lt;&gt;"",$B666&gt;=Boshqaruv!$C$9,$B666&lt;=Boshqaruv!$C$10),IF(COUNTIFS($C$4:$C665,$C666,$B$4:$B665,"&gt;="&amp;Boshqaruv!$C$9,$B$4:$B665,"&lt;="&amp;Boshqaruv!$C$10)=0,1,0),0)</f>
        <v>0</v>
      </c>
    </row>
    <row r="667" customFormat="false" ht="15" hidden="false" customHeight="false" outlineLevel="0" collapsed="false">
      <c r="A667" s="8" t="n">
        <v>663</v>
      </c>
      <c r="B667" s="13"/>
      <c r="C667" s="25"/>
      <c r="D667" s="26" t="str">
        <f aca="false">IF($C667="","",IFERROR(IF(INDEX(Bolalar!$B$5:$B$1804,MATCH($C667,Bolalar!$I$5:$I$1804,0))="","",INDEX(Bolalar!$B$5:$B$1804,MATCH($C667,Bolalar!$I$5:$I$1804,0))),""))</f>
        <v/>
      </c>
      <c r="E667" s="15" t="str">
        <f aca="false">IF($C667="","",IFERROR(IF(INDEX(Bolalar!$C$5:$C$1804,MATCH($C667,Bolalar!$I$5:$I$1804,0))="","",INDEX(Bolalar!$C$5:$C$1804,MATCH($C667,Bolalar!$I$5:$I$1804,0))),""))</f>
        <v/>
      </c>
      <c r="F667" s="24"/>
      <c r="G667" s="14" t="str">
        <f aca="false">IF(OR($E667="",$B667=""),"",INT(($B667-$E667)/365.25))</f>
        <v/>
      </c>
      <c r="H667" s="25"/>
      <c r="I667" s="12"/>
      <c r="J667" s="28" t="n">
        <f aca="false">IF(AND($C667&lt;&gt;"",$B667&gt;=Boshqaruv!$C$9,$B667&lt;=Boshqaruv!$C$10),IF(COUNTIFS($C$4:$C666,$C667,$B$4:$B666,"&gt;="&amp;Boshqaruv!$C$9,$B$4:$B666,"&lt;="&amp;Boshqaruv!$C$10)=0,1,0),0)</f>
        <v>0</v>
      </c>
    </row>
    <row r="668" customFormat="false" ht="15" hidden="false" customHeight="false" outlineLevel="0" collapsed="false">
      <c r="A668" s="8" t="n">
        <v>664</v>
      </c>
      <c r="B668" s="13"/>
      <c r="C668" s="25"/>
      <c r="D668" s="26" t="str">
        <f aca="false">IF($C668="","",IFERROR(IF(INDEX(Bolalar!$B$5:$B$1804,MATCH($C668,Bolalar!$I$5:$I$1804,0))="","",INDEX(Bolalar!$B$5:$B$1804,MATCH($C668,Bolalar!$I$5:$I$1804,0))),""))</f>
        <v/>
      </c>
      <c r="E668" s="15" t="str">
        <f aca="false">IF($C668="","",IFERROR(IF(INDEX(Bolalar!$C$5:$C$1804,MATCH($C668,Bolalar!$I$5:$I$1804,0))="","",INDEX(Bolalar!$C$5:$C$1804,MATCH($C668,Bolalar!$I$5:$I$1804,0))),""))</f>
        <v/>
      </c>
      <c r="F668" s="24"/>
      <c r="G668" s="14" t="str">
        <f aca="false">IF(OR($E668="",$B668=""),"",INT(($B668-$E668)/365.25))</f>
        <v/>
      </c>
      <c r="H668" s="25"/>
      <c r="I668" s="12"/>
      <c r="J668" s="28" t="n">
        <f aca="false">IF(AND($C668&lt;&gt;"",$B668&gt;=Boshqaruv!$C$9,$B668&lt;=Boshqaruv!$C$10),IF(COUNTIFS($C$4:$C667,$C668,$B$4:$B667,"&gt;="&amp;Boshqaruv!$C$9,$B$4:$B667,"&lt;="&amp;Boshqaruv!$C$10)=0,1,0),0)</f>
        <v>0</v>
      </c>
    </row>
    <row r="669" customFormat="false" ht="15" hidden="false" customHeight="false" outlineLevel="0" collapsed="false">
      <c r="A669" s="8" t="n">
        <v>665</v>
      </c>
      <c r="B669" s="13"/>
      <c r="C669" s="25"/>
      <c r="D669" s="26" t="str">
        <f aca="false">IF($C669="","",IFERROR(IF(INDEX(Bolalar!$B$5:$B$1804,MATCH($C669,Bolalar!$I$5:$I$1804,0))="","",INDEX(Bolalar!$B$5:$B$1804,MATCH($C669,Bolalar!$I$5:$I$1804,0))),""))</f>
        <v/>
      </c>
      <c r="E669" s="15" t="str">
        <f aca="false">IF($C669="","",IFERROR(IF(INDEX(Bolalar!$C$5:$C$1804,MATCH($C669,Bolalar!$I$5:$I$1804,0))="","",INDEX(Bolalar!$C$5:$C$1804,MATCH($C669,Bolalar!$I$5:$I$1804,0))),""))</f>
        <v/>
      </c>
      <c r="F669" s="24"/>
      <c r="G669" s="14" t="str">
        <f aca="false">IF(OR($E669="",$B669=""),"",INT(($B669-$E669)/365.25))</f>
        <v/>
      </c>
      <c r="H669" s="25"/>
      <c r="I669" s="12"/>
      <c r="J669" s="28" t="n">
        <f aca="false">IF(AND($C669&lt;&gt;"",$B669&gt;=Boshqaruv!$C$9,$B669&lt;=Boshqaruv!$C$10),IF(COUNTIFS($C$4:$C668,$C669,$B$4:$B668,"&gt;="&amp;Boshqaruv!$C$9,$B$4:$B668,"&lt;="&amp;Boshqaruv!$C$10)=0,1,0),0)</f>
        <v>0</v>
      </c>
    </row>
    <row r="670" customFormat="false" ht="15" hidden="false" customHeight="false" outlineLevel="0" collapsed="false">
      <c r="A670" s="8" t="n">
        <v>666</v>
      </c>
      <c r="B670" s="13"/>
      <c r="C670" s="25"/>
      <c r="D670" s="26" t="str">
        <f aca="false">IF($C670="","",IFERROR(IF(INDEX(Bolalar!$B$5:$B$1804,MATCH($C670,Bolalar!$I$5:$I$1804,0))="","",INDEX(Bolalar!$B$5:$B$1804,MATCH($C670,Bolalar!$I$5:$I$1804,0))),""))</f>
        <v/>
      </c>
      <c r="E670" s="15" t="str">
        <f aca="false">IF($C670="","",IFERROR(IF(INDEX(Bolalar!$C$5:$C$1804,MATCH($C670,Bolalar!$I$5:$I$1804,0))="","",INDEX(Bolalar!$C$5:$C$1804,MATCH($C670,Bolalar!$I$5:$I$1804,0))),""))</f>
        <v/>
      </c>
      <c r="F670" s="24"/>
      <c r="G670" s="14" t="str">
        <f aca="false">IF(OR($E670="",$B670=""),"",INT(($B670-$E670)/365.25))</f>
        <v/>
      </c>
      <c r="H670" s="25"/>
      <c r="I670" s="12"/>
      <c r="J670" s="28" t="n">
        <f aca="false">IF(AND($C670&lt;&gt;"",$B670&gt;=Boshqaruv!$C$9,$B670&lt;=Boshqaruv!$C$10),IF(COUNTIFS($C$4:$C669,$C670,$B$4:$B669,"&gt;="&amp;Boshqaruv!$C$9,$B$4:$B669,"&lt;="&amp;Boshqaruv!$C$10)=0,1,0),0)</f>
        <v>0</v>
      </c>
    </row>
    <row r="671" customFormat="false" ht="15" hidden="false" customHeight="false" outlineLevel="0" collapsed="false">
      <c r="A671" s="8" t="n">
        <v>667</v>
      </c>
      <c r="B671" s="13"/>
      <c r="C671" s="25"/>
      <c r="D671" s="26" t="str">
        <f aca="false">IF($C671="","",IFERROR(IF(INDEX(Bolalar!$B$5:$B$1804,MATCH($C671,Bolalar!$I$5:$I$1804,0))="","",INDEX(Bolalar!$B$5:$B$1804,MATCH($C671,Bolalar!$I$5:$I$1804,0))),""))</f>
        <v/>
      </c>
      <c r="E671" s="15" t="str">
        <f aca="false">IF($C671="","",IFERROR(IF(INDEX(Bolalar!$C$5:$C$1804,MATCH($C671,Bolalar!$I$5:$I$1804,0))="","",INDEX(Bolalar!$C$5:$C$1804,MATCH($C671,Bolalar!$I$5:$I$1804,0))),""))</f>
        <v/>
      </c>
      <c r="F671" s="24"/>
      <c r="G671" s="14" t="str">
        <f aca="false">IF(OR($E671="",$B671=""),"",INT(($B671-$E671)/365.25))</f>
        <v/>
      </c>
      <c r="H671" s="25"/>
      <c r="I671" s="12"/>
      <c r="J671" s="28" t="n">
        <f aca="false">IF(AND($C671&lt;&gt;"",$B671&gt;=Boshqaruv!$C$9,$B671&lt;=Boshqaruv!$C$10),IF(COUNTIFS($C$4:$C670,$C671,$B$4:$B670,"&gt;="&amp;Boshqaruv!$C$9,$B$4:$B670,"&lt;="&amp;Boshqaruv!$C$10)=0,1,0),0)</f>
        <v>0</v>
      </c>
    </row>
    <row r="672" customFormat="false" ht="15" hidden="false" customHeight="false" outlineLevel="0" collapsed="false">
      <c r="A672" s="8" t="n">
        <v>668</v>
      </c>
      <c r="B672" s="13"/>
      <c r="C672" s="25"/>
      <c r="D672" s="26" t="str">
        <f aca="false">IF($C672="","",IFERROR(IF(INDEX(Bolalar!$B$5:$B$1804,MATCH($C672,Bolalar!$I$5:$I$1804,0))="","",INDEX(Bolalar!$B$5:$B$1804,MATCH($C672,Bolalar!$I$5:$I$1804,0))),""))</f>
        <v/>
      </c>
      <c r="E672" s="15" t="str">
        <f aca="false">IF($C672="","",IFERROR(IF(INDEX(Bolalar!$C$5:$C$1804,MATCH($C672,Bolalar!$I$5:$I$1804,0))="","",INDEX(Bolalar!$C$5:$C$1804,MATCH($C672,Bolalar!$I$5:$I$1804,0))),""))</f>
        <v/>
      </c>
      <c r="F672" s="24"/>
      <c r="G672" s="14" t="str">
        <f aca="false">IF(OR($E672="",$B672=""),"",INT(($B672-$E672)/365.25))</f>
        <v/>
      </c>
      <c r="H672" s="25"/>
      <c r="I672" s="12"/>
      <c r="J672" s="28" t="n">
        <f aca="false">IF(AND($C672&lt;&gt;"",$B672&gt;=Boshqaruv!$C$9,$B672&lt;=Boshqaruv!$C$10),IF(COUNTIFS($C$4:$C671,$C672,$B$4:$B671,"&gt;="&amp;Boshqaruv!$C$9,$B$4:$B671,"&lt;="&amp;Boshqaruv!$C$10)=0,1,0),0)</f>
        <v>0</v>
      </c>
    </row>
    <row r="673" customFormat="false" ht="15" hidden="false" customHeight="false" outlineLevel="0" collapsed="false">
      <c r="A673" s="8" t="n">
        <v>669</v>
      </c>
      <c r="B673" s="13"/>
      <c r="C673" s="25"/>
      <c r="D673" s="26" t="str">
        <f aca="false">IF($C673="","",IFERROR(IF(INDEX(Bolalar!$B$5:$B$1804,MATCH($C673,Bolalar!$I$5:$I$1804,0))="","",INDEX(Bolalar!$B$5:$B$1804,MATCH($C673,Bolalar!$I$5:$I$1804,0))),""))</f>
        <v/>
      </c>
      <c r="E673" s="15" t="str">
        <f aca="false">IF($C673="","",IFERROR(IF(INDEX(Bolalar!$C$5:$C$1804,MATCH($C673,Bolalar!$I$5:$I$1804,0))="","",INDEX(Bolalar!$C$5:$C$1804,MATCH($C673,Bolalar!$I$5:$I$1804,0))),""))</f>
        <v/>
      </c>
      <c r="F673" s="24"/>
      <c r="G673" s="14" t="str">
        <f aca="false">IF(OR($E673="",$B673=""),"",INT(($B673-$E673)/365.25))</f>
        <v/>
      </c>
      <c r="H673" s="25"/>
      <c r="I673" s="12"/>
      <c r="J673" s="28" t="n">
        <f aca="false">IF(AND($C673&lt;&gt;"",$B673&gt;=Boshqaruv!$C$9,$B673&lt;=Boshqaruv!$C$10),IF(COUNTIFS($C$4:$C672,$C673,$B$4:$B672,"&gt;="&amp;Boshqaruv!$C$9,$B$4:$B672,"&lt;="&amp;Boshqaruv!$C$10)=0,1,0),0)</f>
        <v>0</v>
      </c>
    </row>
    <row r="674" customFormat="false" ht="15" hidden="false" customHeight="false" outlineLevel="0" collapsed="false">
      <c r="A674" s="8" t="n">
        <v>670</v>
      </c>
      <c r="B674" s="13"/>
      <c r="C674" s="25"/>
      <c r="D674" s="26" t="str">
        <f aca="false">IF($C674="","",IFERROR(IF(INDEX(Bolalar!$B$5:$B$1804,MATCH($C674,Bolalar!$I$5:$I$1804,0))="","",INDEX(Bolalar!$B$5:$B$1804,MATCH($C674,Bolalar!$I$5:$I$1804,0))),""))</f>
        <v/>
      </c>
      <c r="E674" s="15" t="str">
        <f aca="false">IF($C674="","",IFERROR(IF(INDEX(Bolalar!$C$5:$C$1804,MATCH($C674,Bolalar!$I$5:$I$1804,0))="","",INDEX(Bolalar!$C$5:$C$1804,MATCH($C674,Bolalar!$I$5:$I$1804,0))),""))</f>
        <v/>
      </c>
      <c r="F674" s="24"/>
      <c r="G674" s="14" t="str">
        <f aca="false">IF(OR($E674="",$B674=""),"",INT(($B674-$E674)/365.25))</f>
        <v/>
      </c>
      <c r="H674" s="25"/>
      <c r="I674" s="12"/>
      <c r="J674" s="28" t="n">
        <f aca="false">IF(AND($C674&lt;&gt;"",$B674&gt;=Boshqaruv!$C$9,$B674&lt;=Boshqaruv!$C$10),IF(COUNTIFS($C$4:$C673,$C674,$B$4:$B673,"&gt;="&amp;Boshqaruv!$C$9,$B$4:$B673,"&lt;="&amp;Boshqaruv!$C$10)=0,1,0),0)</f>
        <v>0</v>
      </c>
    </row>
    <row r="675" customFormat="false" ht="15" hidden="false" customHeight="false" outlineLevel="0" collapsed="false">
      <c r="A675" s="8" t="n">
        <v>671</v>
      </c>
      <c r="B675" s="13"/>
      <c r="C675" s="25"/>
      <c r="D675" s="26" t="str">
        <f aca="false">IF($C675="","",IFERROR(IF(INDEX(Bolalar!$B$5:$B$1804,MATCH($C675,Bolalar!$I$5:$I$1804,0))="","",INDEX(Bolalar!$B$5:$B$1804,MATCH($C675,Bolalar!$I$5:$I$1804,0))),""))</f>
        <v/>
      </c>
      <c r="E675" s="15" t="str">
        <f aca="false">IF($C675="","",IFERROR(IF(INDEX(Bolalar!$C$5:$C$1804,MATCH($C675,Bolalar!$I$5:$I$1804,0))="","",INDEX(Bolalar!$C$5:$C$1804,MATCH($C675,Bolalar!$I$5:$I$1804,0))),""))</f>
        <v/>
      </c>
      <c r="F675" s="24"/>
      <c r="G675" s="14" t="str">
        <f aca="false">IF(OR($E675="",$B675=""),"",INT(($B675-$E675)/365.25))</f>
        <v/>
      </c>
      <c r="H675" s="25"/>
      <c r="I675" s="12"/>
      <c r="J675" s="28" t="n">
        <f aca="false">IF(AND($C675&lt;&gt;"",$B675&gt;=Boshqaruv!$C$9,$B675&lt;=Boshqaruv!$C$10),IF(COUNTIFS($C$4:$C674,$C675,$B$4:$B674,"&gt;="&amp;Boshqaruv!$C$9,$B$4:$B674,"&lt;="&amp;Boshqaruv!$C$10)=0,1,0),0)</f>
        <v>0</v>
      </c>
    </row>
    <row r="676" customFormat="false" ht="15" hidden="false" customHeight="false" outlineLevel="0" collapsed="false">
      <c r="A676" s="8" t="n">
        <v>672</v>
      </c>
      <c r="B676" s="13"/>
      <c r="C676" s="25"/>
      <c r="D676" s="26" t="str">
        <f aca="false">IF($C676="","",IFERROR(IF(INDEX(Bolalar!$B$5:$B$1804,MATCH($C676,Bolalar!$I$5:$I$1804,0))="","",INDEX(Bolalar!$B$5:$B$1804,MATCH($C676,Bolalar!$I$5:$I$1804,0))),""))</f>
        <v/>
      </c>
      <c r="E676" s="15" t="str">
        <f aca="false">IF($C676="","",IFERROR(IF(INDEX(Bolalar!$C$5:$C$1804,MATCH($C676,Bolalar!$I$5:$I$1804,0))="","",INDEX(Bolalar!$C$5:$C$1804,MATCH($C676,Bolalar!$I$5:$I$1804,0))),""))</f>
        <v/>
      </c>
      <c r="F676" s="24"/>
      <c r="G676" s="14" t="str">
        <f aca="false">IF(OR($E676="",$B676=""),"",INT(($B676-$E676)/365.25))</f>
        <v/>
      </c>
      <c r="H676" s="25"/>
      <c r="I676" s="12"/>
      <c r="J676" s="28" t="n">
        <f aca="false">IF(AND($C676&lt;&gt;"",$B676&gt;=Boshqaruv!$C$9,$B676&lt;=Boshqaruv!$C$10),IF(COUNTIFS($C$4:$C675,$C676,$B$4:$B675,"&gt;="&amp;Boshqaruv!$C$9,$B$4:$B675,"&lt;="&amp;Boshqaruv!$C$10)=0,1,0),0)</f>
        <v>0</v>
      </c>
    </row>
    <row r="677" customFormat="false" ht="15" hidden="false" customHeight="false" outlineLevel="0" collapsed="false">
      <c r="A677" s="8" t="n">
        <v>673</v>
      </c>
      <c r="B677" s="13"/>
      <c r="C677" s="25"/>
      <c r="D677" s="26" t="str">
        <f aca="false">IF($C677="","",IFERROR(IF(INDEX(Bolalar!$B$5:$B$1804,MATCH($C677,Bolalar!$I$5:$I$1804,0))="","",INDEX(Bolalar!$B$5:$B$1804,MATCH($C677,Bolalar!$I$5:$I$1804,0))),""))</f>
        <v/>
      </c>
      <c r="E677" s="15" t="str">
        <f aca="false">IF($C677="","",IFERROR(IF(INDEX(Bolalar!$C$5:$C$1804,MATCH($C677,Bolalar!$I$5:$I$1804,0))="","",INDEX(Bolalar!$C$5:$C$1804,MATCH($C677,Bolalar!$I$5:$I$1804,0))),""))</f>
        <v/>
      </c>
      <c r="F677" s="24"/>
      <c r="G677" s="14" t="str">
        <f aca="false">IF(OR($E677="",$B677=""),"",INT(($B677-$E677)/365.25))</f>
        <v/>
      </c>
      <c r="H677" s="25"/>
      <c r="I677" s="12"/>
      <c r="J677" s="28" t="n">
        <f aca="false">IF(AND($C677&lt;&gt;"",$B677&gt;=Boshqaruv!$C$9,$B677&lt;=Boshqaruv!$C$10),IF(COUNTIFS($C$4:$C676,$C677,$B$4:$B676,"&gt;="&amp;Boshqaruv!$C$9,$B$4:$B676,"&lt;="&amp;Boshqaruv!$C$10)=0,1,0),0)</f>
        <v>0</v>
      </c>
    </row>
    <row r="678" customFormat="false" ht="15" hidden="false" customHeight="false" outlineLevel="0" collapsed="false">
      <c r="A678" s="8" t="n">
        <v>674</v>
      </c>
      <c r="B678" s="13"/>
      <c r="C678" s="25"/>
      <c r="D678" s="26" t="str">
        <f aca="false">IF($C678="","",IFERROR(IF(INDEX(Bolalar!$B$5:$B$1804,MATCH($C678,Bolalar!$I$5:$I$1804,0))="","",INDEX(Bolalar!$B$5:$B$1804,MATCH($C678,Bolalar!$I$5:$I$1804,0))),""))</f>
        <v/>
      </c>
      <c r="E678" s="15" t="str">
        <f aca="false">IF($C678="","",IFERROR(IF(INDEX(Bolalar!$C$5:$C$1804,MATCH($C678,Bolalar!$I$5:$I$1804,0))="","",INDEX(Bolalar!$C$5:$C$1804,MATCH($C678,Bolalar!$I$5:$I$1804,0))),""))</f>
        <v/>
      </c>
      <c r="F678" s="24"/>
      <c r="G678" s="14" t="str">
        <f aca="false">IF(OR($E678="",$B678=""),"",INT(($B678-$E678)/365.25))</f>
        <v/>
      </c>
      <c r="H678" s="25"/>
      <c r="I678" s="12"/>
      <c r="J678" s="28" t="n">
        <f aca="false">IF(AND($C678&lt;&gt;"",$B678&gt;=Boshqaruv!$C$9,$B678&lt;=Boshqaruv!$C$10),IF(COUNTIFS($C$4:$C677,$C678,$B$4:$B677,"&gt;="&amp;Boshqaruv!$C$9,$B$4:$B677,"&lt;="&amp;Boshqaruv!$C$10)=0,1,0),0)</f>
        <v>0</v>
      </c>
    </row>
    <row r="679" customFormat="false" ht="15" hidden="false" customHeight="false" outlineLevel="0" collapsed="false">
      <c r="A679" s="8" t="n">
        <v>675</v>
      </c>
      <c r="B679" s="13"/>
      <c r="C679" s="25"/>
      <c r="D679" s="26" t="str">
        <f aca="false">IF($C679="","",IFERROR(IF(INDEX(Bolalar!$B$5:$B$1804,MATCH($C679,Bolalar!$I$5:$I$1804,0))="","",INDEX(Bolalar!$B$5:$B$1804,MATCH($C679,Bolalar!$I$5:$I$1804,0))),""))</f>
        <v/>
      </c>
      <c r="E679" s="15" t="str">
        <f aca="false">IF($C679="","",IFERROR(IF(INDEX(Bolalar!$C$5:$C$1804,MATCH($C679,Bolalar!$I$5:$I$1804,0))="","",INDEX(Bolalar!$C$5:$C$1804,MATCH($C679,Bolalar!$I$5:$I$1804,0))),""))</f>
        <v/>
      </c>
      <c r="F679" s="24"/>
      <c r="G679" s="14" t="str">
        <f aca="false">IF(OR($E679="",$B679=""),"",INT(($B679-$E679)/365.25))</f>
        <v/>
      </c>
      <c r="H679" s="25"/>
      <c r="I679" s="12"/>
      <c r="J679" s="28" t="n">
        <f aca="false">IF(AND($C679&lt;&gt;"",$B679&gt;=Boshqaruv!$C$9,$B679&lt;=Boshqaruv!$C$10),IF(COUNTIFS($C$4:$C678,$C679,$B$4:$B678,"&gt;="&amp;Boshqaruv!$C$9,$B$4:$B678,"&lt;="&amp;Boshqaruv!$C$10)=0,1,0),0)</f>
        <v>0</v>
      </c>
    </row>
    <row r="680" customFormat="false" ht="15" hidden="false" customHeight="false" outlineLevel="0" collapsed="false">
      <c r="A680" s="8" t="n">
        <v>676</v>
      </c>
      <c r="B680" s="13"/>
      <c r="C680" s="25"/>
      <c r="D680" s="26" t="str">
        <f aca="false">IF($C680="","",IFERROR(IF(INDEX(Bolalar!$B$5:$B$1804,MATCH($C680,Bolalar!$I$5:$I$1804,0))="","",INDEX(Bolalar!$B$5:$B$1804,MATCH($C680,Bolalar!$I$5:$I$1804,0))),""))</f>
        <v/>
      </c>
      <c r="E680" s="15" t="str">
        <f aca="false">IF($C680="","",IFERROR(IF(INDEX(Bolalar!$C$5:$C$1804,MATCH($C680,Bolalar!$I$5:$I$1804,0))="","",INDEX(Bolalar!$C$5:$C$1804,MATCH($C680,Bolalar!$I$5:$I$1804,0))),""))</f>
        <v/>
      </c>
      <c r="F680" s="24"/>
      <c r="G680" s="14" t="str">
        <f aca="false">IF(OR($E680="",$B680=""),"",INT(($B680-$E680)/365.25))</f>
        <v/>
      </c>
      <c r="H680" s="25"/>
      <c r="I680" s="12"/>
      <c r="J680" s="28" t="n">
        <f aca="false">IF(AND($C680&lt;&gt;"",$B680&gt;=Boshqaruv!$C$9,$B680&lt;=Boshqaruv!$C$10),IF(COUNTIFS($C$4:$C679,$C680,$B$4:$B679,"&gt;="&amp;Boshqaruv!$C$9,$B$4:$B679,"&lt;="&amp;Boshqaruv!$C$10)=0,1,0),0)</f>
        <v>0</v>
      </c>
    </row>
    <row r="681" customFormat="false" ht="15" hidden="false" customHeight="false" outlineLevel="0" collapsed="false">
      <c r="A681" s="8" t="n">
        <v>677</v>
      </c>
      <c r="B681" s="13"/>
      <c r="C681" s="25"/>
      <c r="D681" s="26" t="str">
        <f aca="false">IF($C681="","",IFERROR(IF(INDEX(Bolalar!$B$5:$B$1804,MATCH($C681,Bolalar!$I$5:$I$1804,0))="","",INDEX(Bolalar!$B$5:$B$1804,MATCH($C681,Bolalar!$I$5:$I$1804,0))),""))</f>
        <v/>
      </c>
      <c r="E681" s="15" t="str">
        <f aca="false">IF($C681="","",IFERROR(IF(INDEX(Bolalar!$C$5:$C$1804,MATCH($C681,Bolalar!$I$5:$I$1804,0))="","",INDEX(Bolalar!$C$5:$C$1804,MATCH($C681,Bolalar!$I$5:$I$1804,0))),""))</f>
        <v/>
      </c>
      <c r="F681" s="24"/>
      <c r="G681" s="14" t="str">
        <f aca="false">IF(OR($E681="",$B681=""),"",INT(($B681-$E681)/365.25))</f>
        <v/>
      </c>
      <c r="H681" s="25"/>
      <c r="I681" s="12"/>
      <c r="J681" s="28" t="n">
        <f aca="false">IF(AND($C681&lt;&gt;"",$B681&gt;=Boshqaruv!$C$9,$B681&lt;=Boshqaruv!$C$10),IF(COUNTIFS($C$4:$C680,$C681,$B$4:$B680,"&gt;="&amp;Boshqaruv!$C$9,$B$4:$B680,"&lt;="&amp;Boshqaruv!$C$10)=0,1,0),0)</f>
        <v>0</v>
      </c>
    </row>
    <row r="682" customFormat="false" ht="15" hidden="false" customHeight="false" outlineLevel="0" collapsed="false">
      <c r="A682" s="8" t="n">
        <v>678</v>
      </c>
      <c r="B682" s="13"/>
      <c r="C682" s="25"/>
      <c r="D682" s="26" t="str">
        <f aca="false">IF($C682="","",IFERROR(IF(INDEX(Bolalar!$B$5:$B$1804,MATCH($C682,Bolalar!$I$5:$I$1804,0))="","",INDEX(Bolalar!$B$5:$B$1804,MATCH($C682,Bolalar!$I$5:$I$1804,0))),""))</f>
        <v/>
      </c>
      <c r="E682" s="15" t="str">
        <f aca="false">IF($C682="","",IFERROR(IF(INDEX(Bolalar!$C$5:$C$1804,MATCH($C682,Bolalar!$I$5:$I$1804,0))="","",INDEX(Bolalar!$C$5:$C$1804,MATCH($C682,Bolalar!$I$5:$I$1804,0))),""))</f>
        <v/>
      </c>
      <c r="F682" s="24"/>
      <c r="G682" s="14" t="str">
        <f aca="false">IF(OR($E682="",$B682=""),"",INT(($B682-$E682)/365.25))</f>
        <v/>
      </c>
      <c r="H682" s="25"/>
      <c r="I682" s="12"/>
      <c r="J682" s="28" t="n">
        <f aca="false">IF(AND($C682&lt;&gt;"",$B682&gt;=Boshqaruv!$C$9,$B682&lt;=Boshqaruv!$C$10),IF(COUNTIFS($C$4:$C681,$C682,$B$4:$B681,"&gt;="&amp;Boshqaruv!$C$9,$B$4:$B681,"&lt;="&amp;Boshqaruv!$C$10)=0,1,0),0)</f>
        <v>0</v>
      </c>
    </row>
    <row r="683" customFormat="false" ht="15" hidden="false" customHeight="false" outlineLevel="0" collapsed="false">
      <c r="A683" s="8" t="n">
        <v>679</v>
      </c>
      <c r="B683" s="13"/>
      <c r="C683" s="25"/>
      <c r="D683" s="26" t="str">
        <f aca="false">IF($C683="","",IFERROR(IF(INDEX(Bolalar!$B$5:$B$1804,MATCH($C683,Bolalar!$I$5:$I$1804,0))="","",INDEX(Bolalar!$B$5:$B$1804,MATCH($C683,Bolalar!$I$5:$I$1804,0))),""))</f>
        <v/>
      </c>
      <c r="E683" s="15" t="str">
        <f aca="false">IF($C683="","",IFERROR(IF(INDEX(Bolalar!$C$5:$C$1804,MATCH($C683,Bolalar!$I$5:$I$1804,0))="","",INDEX(Bolalar!$C$5:$C$1804,MATCH($C683,Bolalar!$I$5:$I$1804,0))),""))</f>
        <v/>
      </c>
      <c r="F683" s="24"/>
      <c r="G683" s="14" t="str">
        <f aca="false">IF(OR($E683="",$B683=""),"",INT(($B683-$E683)/365.25))</f>
        <v/>
      </c>
      <c r="H683" s="25"/>
      <c r="I683" s="12"/>
      <c r="J683" s="28" t="n">
        <f aca="false">IF(AND($C683&lt;&gt;"",$B683&gt;=Boshqaruv!$C$9,$B683&lt;=Boshqaruv!$C$10),IF(COUNTIFS($C$4:$C682,$C683,$B$4:$B682,"&gt;="&amp;Boshqaruv!$C$9,$B$4:$B682,"&lt;="&amp;Boshqaruv!$C$10)=0,1,0),0)</f>
        <v>0</v>
      </c>
    </row>
    <row r="684" customFormat="false" ht="15" hidden="false" customHeight="false" outlineLevel="0" collapsed="false">
      <c r="A684" s="8" t="n">
        <v>680</v>
      </c>
      <c r="B684" s="13"/>
      <c r="C684" s="25"/>
      <c r="D684" s="26" t="str">
        <f aca="false">IF($C684="","",IFERROR(IF(INDEX(Bolalar!$B$5:$B$1804,MATCH($C684,Bolalar!$I$5:$I$1804,0))="","",INDEX(Bolalar!$B$5:$B$1804,MATCH($C684,Bolalar!$I$5:$I$1804,0))),""))</f>
        <v/>
      </c>
      <c r="E684" s="15" t="str">
        <f aca="false">IF($C684="","",IFERROR(IF(INDEX(Bolalar!$C$5:$C$1804,MATCH($C684,Bolalar!$I$5:$I$1804,0))="","",INDEX(Bolalar!$C$5:$C$1804,MATCH($C684,Bolalar!$I$5:$I$1804,0))),""))</f>
        <v/>
      </c>
      <c r="F684" s="24"/>
      <c r="G684" s="14" t="str">
        <f aca="false">IF(OR($E684="",$B684=""),"",INT(($B684-$E684)/365.25))</f>
        <v/>
      </c>
      <c r="H684" s="25"/>
      <c r="I684" s="12"/>
      <c r="J684" s="28" t="n">
        <f aca="false">IF(AND($C684&lt;&gt;"",$B684&gt;=Boshqaruv!$C$9,$B684&lt;=Boshqaruv!$C$10),IF(COUNTIFS($C$4:$C683,$C684,$B$4:$B683,"&gt;="&amp;Boshqaruv!$C$9,$B$4:$B683,"&lt;="&amp;Boshqaruv!$C$10)=0,1,0),0)</f>
        <v>0</v>
      </c>
    </row>
    <row r="685" customFormat="false" ht="15" hidden="false" customHeight="false" outlineLevel="0" collapsed="false">
      <c r="A685" s="8" t="n">
        <v>681</v>
      </c>
      <c r="B685" s="13"/>
      <c r="C685" s="25"/>
      <c r="D685" s="26" t="str">
        <f aca="false">IF($C685="","",IFERROR(IF(INDEX(Bolalar!$B$5:$B$1804,MATCH($C685,Bolalar!$I$5:$I$1804,0))="","",INDEX(Bolalar!$B$5:$B$1804,MATCH($C685,Bolalar!$I$5:$I$1804,0))),""))</f>
        <v/>
      </c>
      <c r="E685" s="15" t="str">
        <f aca="false">IF($C685="","",IFERROR(IF(INDEX(Bolalar!$C$5:$C$1804,MATCH($C685,Bolalar!$I$5:$I$1804,0))="","",INDEX(Bolalar!$C$5:$C$1804,MATCH($C685,Bolalar!$I$5:$I$1804,0))),""))</f>
        <v/>
      </c>
      <c r="F685" s="24"/>
      <c r="G685" s="14" t="str">
        <f aca="false">IF(OR($E685="",$B685=""),"",INT(($B685-$E685)/365.25))</f>
        <v/>
      </c>
      <c r="H685" s="25"/>
      <c r="I685" s="12"/>
      <c r="J685" s="28" t="n">
        <f aca="false">IF(AND($C685&lt;&gt;"",$B685&gt;=Boshqaruv!$C$9,$B685&lt;=Boshqaruv!$C$10),IF(COUNTIFS($C$4:$C684,$C685,$B$4:$B684,"&gt;="&amp;Boshqaruv!$C$9,$B$4:$B684,"&lt;="&amp;Boshqaruv!$C$10)=0,1,0),0)</f>
        <v>0</v>
      </c>
    </row>
    <row r="686" customFormat="false" ht="15" hidden="false" customHeight="false" outlineLevel="0" collapsed="false">
      <c r="A686" s="8" t="n">
        <v>682</v>
      </c>
      <c r="B686" s="13"/>
      <c r="C686" s="25"/>
      <c r="D686" s="26" t="str">
        <f aca="false">IF($C686="","",IFERROR(IF(INDEX(Bolalar!$B$5:$B$1804,MATCH($C686,Bolalar!$I$5:$I$1804,0))="","",INDEX(Bolalar!$B$5:$B$1804,MATCH($C686,Bolalar!$I$5:$I$1804,0))),""))</f>
        <v/>
      </c>
      <c r="E686" s="15" t="str">
        <f aca="false">IF($C686="","",IFERROR(IF(INDEX(Bolalar!$C$5:$C$1804,MATCH($C686,Bolalar!$I$5:$I$1804,0))="","",INDEX(Bolalar!$C$5:$C$1804,MATCH($C686,Bolalar!$I$5:$I$1804,0))),""))</f>
        <v/>
      </c>
      <c r="F686" s="24"/>
      <c r="G686" s="14" t="str">
        <f aca="false">IF(OR($E686="",$B686=""),"",INT(($B686-$E686)/365.25))</f>
        <v/>
      </c>
      <c r="H686" s="25"/>
      <c r="I686" s="12"/>
      <c r="J686" s="28" t="n">
        <f aca="false">IF(AND($C686&lt;&gt;"",$B686&gt;=Boshqaruv!$C$9,$B686&lt;=Boshqaruv!$C$10),IF(COUNTIFS($C$4:$C685,$C686,$B$4:$B685,"&gt;="&amp;Boshqaruv!$C$9,$B$4:$B685,"&lt;="&amp;Boshqaruv!$C$10)=0,1,0),0)</f>
        <v>0</v>
      </c>
    </row>
    <row r="687" customFormat="false" ht="15" hidden="false" customHeight="false" outlineLevel="0" collapsed="false">
      <c r="A687" s="8" t="n">
        <v>683</v>
      </c>
      <c r="B687" s="13"/>
      <c r="C687" s="25"/>
      <c r="D687" s="26" t="str">
        <f aca="false">IF($C687="","",IFERROR(IF(INDEX(Bolalar!$B$5:$B$1804,MATCH($C687,Bolalar!$I$5:$I$1804,0))="","",INDEX(Bolalar!$B$5:$B$1804,MATCH($C687,Bolalar!$I$5:$I$1804,0))),""))</f>
        <v/>
      </c>
      <c r="E687" s="15" t="str">
        <f aca="false">IF($C687="","",IFERROR(IF(INDEX(Bolalar!$C$5:$C$1804,MATCH($C687,Bolalar!$I$5:$I$1804,0))="","",INDEX(Bolalar!$C$5:$C$1804,MATCH($C687,Bolalar!$I$5:$I$1804,0))),""))</f>
        <v/>
      </c>
      <c r="F687" s="24"/>
      <c r="G687" s="14" t="str">
        <f aca="false">IF(OR($E687="",$B687=""),"",INT(($B687-$E687)/365.25))</f>
        <v/>
      </c>
      <c r="H687" s="25"/>
      <c r="I687" s="12"/>
      <c r="J687" s="28" t="n">
        <f aca="false">IF(AND($C687&lt;&gt;"",$B687&gt;=Boshqaruv!$C$9,$B687&lt;=Boshqaruv!$C$10),IF(COUNTIFS($C$4:$C686,$C687,$B$4:$B686,"&gt;="&amp;Boshqaruv!$C$9,$B$4:$B686,"&lt;="&amp;Boshqaruv!$C$10)=0,1,0),0)</f>
        <v>0</v>
      </c>
    </row>
    <row r="688" customFormat="false" ht="15" hidden="false" customHeight="false" outlineLevel="0" collapsed="false">
      <c r="A688" s="8" t="n">
        <v>684</v>
      </c>
      <c r="B688" s="13"/>
      <c r="C688" s="25"/>
      <c r="D688" s="26" t="str">
        <f aca="false">IF($C688="","",IFERROR(IF(INDEX(Bolalar!$B$5:$B$1804,MATCH($C688,Bolalar!$I$5:$I$1804,0))="","",INDEX(Bolalar!$B$5:$B$1804,MATCH($C688,Bolalar!$I$5:$I$1804,0))),""))</f>
        <v/>
      </c>
      <c r="E688" s="15" t="str">
        <f aca="false">IF($C688="","",IFERROR(IF(INDEX(Bolalar!$C$5:$C$1804,MATCH($C688,Bolalar!$I$5:$I$1804,0))="","",INDEX(Bolalar!$C$5:$C$1804,MATCH($C688,Bolalar!$I$5:$I$1804,0))),""))</f>
        <v/>
      </c>
      <c r="F688" s="24"/>
      <c r="G688" s="14" t="str">
        <f aca="false">IF(OR($E688="",$B688=""),"",INT(($B688-$E688)/365.25))</f>
        <v/>
      </c>
      <c r="H688" s="25"/>
      <c r="I688" s="12"/>
      <c r="J688" s="28" t="n">
        <f aca="false">IF(AND($C688&lt;&gt;"",$B688&gt;=Boshqaruv!$C$9,$B688&lt;=Boshqaruv!$C$10),IF(COUNTIFS($C$4:$C687,$C688,$B$4:$B687,"&gt;="&amp;Boshqaruv!$C$9,$B$4:$B687,"&lt;="&amp;Boshqaruv!$C$10)=0,1,0),0)</f>
        <v>0</v>
      </c>
    </row>
    <row r="689" customFormat="false" ht="15" hidden="false" customHeight="false" outlineLevel="0" collapsed="false">
      <c r="A689" s="8" t="n">
        <v>685</v>
      </c>
      <c r="B689" s="13"/>
      <c r="C689" s="25"/>
      <c r="D689" s="26" t="str">
        <f aca="false">IF($C689="","",IFERROR(IF(INDEX(Bolalar!$B$5:$B$1804,MATCH($C689,Bolalar!$I$5:$I$1804,0))="","",INDEX(Bolalar!$B$5:$B$1804,MATCH($C689,Bolalar!$I$5:$I$1804,0))),""))</f>
        <v/>
      </c>
      <c r="E689" s="15" t="str">
        <f aca="false">IF($C689="","",IFERROR(IF(INDEX(Bolalar!$C$5:$C$1804,MATCH($C689,Bolalar!$I$5:$I$1804,0))="","",INDEX(Bolalar!$C$5:$C$1804,MATCH($C689,Bolalar!$I$5:$I$1804,0))),""))</f>
        <v/>
      </c>
      <c r="F689" s="24"/>
      <c r="G689" s="14" t="str">
        <f aca="false">IF(OR($E689="",$B689=""),"",INT(($B689-$E689)/365.25))</f>
        <v/>
      </c>
      <c r="H689" s="25"/>
      <c r="I689" s="12"/>
      <c r="J689" s="28" t="n">
        <f aca="false">IF(AND($C689&lt;&gt;"",$B689&gt;=Boshqaruv!$C$9,$B689&lt;=Boshqaruv!$C$10),IF(COUNTIFS($C$4:$C688,$C689,$B$4:$B688,"&gt;="&amp;Boshqaruv!$C$9,$B$4:$B688,"&lt;="&amp;Boshqaruv!$C$10)=0,1,0),0)</f>
        <v>0</v>
      </c>
    </row>
    <row r="690" customFormat="false" ht="15" hidden="false" customHeight="false" outlineLevel="0" collapsed="false">
      <c r="A690" s="8" t="n">
        <v>686</v>
      </c>
      <c r="B690" s="13"/>
      <c r="C690" s="25"/>
      <c r="D690" s="26" t="str">
        <f aca="false">IF($C690="","",IFERROR(IF(INDEX(Bolalar!$B$5:$B$1804,MATCH($C690,Bolalar!$I$5:$I$1804,0))="","",INDEX(Bolalar!$B$5:$B$1804,MATCH($C690,Bolalar!$I$5:$I$1804,0))),""))</f>
        <v/>
      </c>
      <c r="E690" s="15" t="str">
        <f aca="false">IF($C690="","",IFERROR(IF(INDEX(Bolalar!$C$5:$C$1804,MATCH($C690,Bolalar!$I$5:$I$1804,0))="","",INDEX(Bolalar!$C$5:$C$1804,MATCH($C690,Bolalar!$I$5:$I$1804,0))),""))</f>
        <v/>
      </c>
      <c r="F690" s="24"/>
      <c r="G690" s="14" t="str">
        <f aca="false">IF(OR($E690="",$B690=""),"",INT(($B690-$E690)/365.25))</f>
        <v/>
      </c>
      <c r="H690" s="25"/>
      <c r="I690" s="12"/>
      <c r="J690" s="28" t="n">
        <f aca="false">IF(AND($C690&lt;&gt;"",$B690&gt;=Boshqaruv!$C$9,$B690&lt;=Boshqaruv!$C$10),IF(COUNTIFS($C$4:$C689,$C690,$B$4:$B689,"&gt;="&amp;Boshqaruv!$C$9,$B$4:$B689,"&lt;="&amp;Boshqaruv!$C$10)=0,1,0),0)</f>
        <v>0</v>
      </c>
    </row>
    <row r="691" customFormat="false" ht="15" hidden="false" customHeight="false" outlineLevel="0" collapsed="false">
      <c r="A691" s="8" t="n">
        <v>687</v>
      </c>
      <c r="B691" s="13"/>
      <c r="C691" s="25"/>
      <c r="D691" s="26" t="str">
        <f aca="false">IF($C691="","",IFERROR(IF(INDEX(Bolalar!$B$5:$B$1804,MATCH($C691,Bolalar!$I$5:$I$1804,0))="","",INDEX(Bolalar!$B$5:$B$1804,MATCH($C691,Bolalar!$I$5:$I$1804,0))),""))</f>
        <v/>
      </c>
      <c r="E691" s="15" t="str">
        <f aca="false">IF($C691="","",IFERROR(IF(INDEX(Bolalar!$C$5:$C$1804,MATCH($C691,Bolalar!$I$5:$I$1804,0))="","",INDEX(Bolalar!$C$5:$C$1804,MATCH($C691,Bolalar!$I$5:$I$1804,0))),""))</f>
        <v/>
      </c>
      <c r="F691" s="24"/>
      <c r="G691" s="14" t="str">
        <f aca="false">IF(OR($E691="",$B691=""),"",INT(($B691-$E691)/365.25))</f>
        <v/>
      </c>
      <c r="H691" s="25"/>
      <c r="I691" s="12"/>
      <c r="J691" s="28" t="n">
        <f aca="false">IF(AND($C691&lt;&gt;"",$B691&gt;=Boshqaruv!$C$9,$B691&lt;=Boshqaruv!$C$10),IF(COUNTIFS($C$4:$C690,$C691,$B$4:$B690,"&gt;="&amp;Boshqaruv!$C$9,$B$4:$B690,"&lt;="&amp;Boshqaruv!$C$10)=0,1,0),0)</f>
        <v>0</v>
      </c>
    </row>
    <row r="692" customFormat="false" ht="15" hidden="false" customHeight="false" outlineLevel="0" collapsed="false">
      <c r="A692" s="8" t="n">
        <v>688</v>
      </c>
      <c r="B692" s="13"/>
      <c r="C692" s="25"/>
      <c r="D692" s="26" t="str">
        <f aca="false">IF($C692="","",IFERROR(IF(INDEX(Bolalar!$B$5:$B$1804,MATCH($C692,Bolalar!$I$5:$I$1804,0))="","",INDEX(Bolalar!$B$5:$B$1804,MATCH($C692,Bolalar!$I$5:$I$1804,0))),""))</f>
        <v/>
      </c>
      <c r="E692" s="15" t="str">
        <f aca="false">IF($C692="","",IFERROR(IF(INDEX(Bolalar!$C$5:$C$1804,MATCH($C692,Bolalar!$I$5:$I$1804,0))="","",INDEX(Bolalar!$C$5:$C$1804,MATCH($C692,Bolalar!$I$5:$I$1804,0))),""))</f>
        <v/>
      </c>
      <c r="F692" s="24"/>
      <c r="G692" s="14" t="str">
        <f aca="false">IF(OR($E692="",$B692=""),"",INT(($B692-$E692)/365.25))</f>
        <v/>
      </c>
      <c r="H692" s="25"/>
      <c r="I692" s="12"/>
      <c r="J692" s="28" t="n">
        <f aca="false">IF(AND($C692&lt;&gt;"",$B692&gt;=Boshqaruv!$C$9,$B692&lt;=Boshqaruv!$C$10),IF(COUNTIFS($C$4:$C691,$C692,$B$4:$B691,"&gt;="&amp;Boshqaruv!$C$9,$B$4:$B691,"&lt;="&amp;Boshqaruv!$C$10)=0,1,0),0)</f>
        <v>0</v>
      </c>
    </row>
    <row r="693" customFormat="false" ht="15" hidden="false" customHeight="false" outlineLevel="0" collapsed="false">
      <c r="A693" s="8" t="n">
        <v>689</v>
      </c>
      <c r="B693" s="13"/>
      <c r="C693" s="25"/>
      <c r="D693" s="26" t="str">
        <f aca="false">IF($C693="","",IFERROR(IF(INDEX(Bolalar!$B$5:$B$1804,MATCH($C693,Bolalar!$I$5:$I$1804,0))="","",INDEX(Bolalar!$B$5:$B$1804,MATCH($C693,Bolalar!$I$5:$I$1804,0))),""))</f>
        <v/>
      </c>
      <c r="E693" s="15" t="str">
        <f aca="false">IF($C693="","",IFERROR(IF(INDEX(Bolalar!$C$5:$C$1804,MATCH($C693,Bolalar!$I$5:$I$1804,0))="","",INDEX(Bolalar!$C$5:$C$1804,MATCH($C693,Bolalar!$I$5:$I$1804,0))),""))</f>
        <v/>
      </c>
      <c r="F693" s="24"/>
      <c r="G693" s="14" t="str">
        <f aca="false">IF(OR($E693="",$B693=""),"",INT(($B693-$E693)/365.25))</f>
        <v/>
      </c>
      <c r="H693" s="25"/>
      <c r="I693" s="12"/>
      <c r="J693" s="28" t="n">
        <f aca="false">IF(AND($C693&lt;&gt;"",$B693&gt;=Boshqaruv!$C$9,$B693&lt;=Boshqaruv!$C$10),IF(COUNTIFS($C$4:$C692,$C693,$B$4:$B692,"&gt;="&amp;Boshqaruv!$C$9,$B$4:$B692,"&lt;="&amp;Boshqaruv!$C$10)=0,1,0),0)</f>
        <v>0</v>
      </c>
    </row>
    <row r="694" customFormat="false" ht="15" hidden="false" customHeight="false" outlineLevel="0" collapsed="false">
      <c r="A694" s="8" t="n">
        <v>690</v>
      </c>
      <c r="B694" s="13"/>
      <c r="C694" s="25"/>
      <c r="D694" s="26" t="str">
        <f aca="false">IF($C694="","",IFERROR(IF(INDEX(Bolalar!$B$5:$B$1804,MATCH($C694,Bolalar!$I$5:$I$1804,0))="","",INDEX(Bolalar!$B$5:$B$1804,MATCH($C694,Bolalar!$I$5:$I$1804,0))),""))</f>
        <v/>
      </c>
      <c r="E694" s="15" t="str">
        <f aca="false">IF($C694="","",IFERROR(IF(INDEX(Bolalar!$C$5:$C$1804,MATCH($C694,Bolalar!$I$5:$I$1804,0))="","",INDEX(Bolalar!$C$5:$C$1804,MATCH($C694,Bolalar!$I$5:$I$1804,0))),""))</f>
        <v/>
      </c>
      <c r="F694" s="24"/>
      <c r="G694" s="14" t="str">
        <f aca="false">IF(OR($E694="",$B694=""),"",INT(($B694-$E694)/365.25))</f>
        <v/>
      </c>
      <c r="H694" s="25"/>
      <c r="I694" s="12"/>
      <c r="J694" s="28" t="n">
        <f aca="false">IF(AND($C694&lt;&gt;"",$B694&gt;=Boshqaruv!$C$9,$B694&lt;=Boshqaruv!$C$10),IF(COUNTIFS($C$4:$C693,$C694,$B$4:$B693,"&gt;="&amp;Boshqaruv!$C$9,$B$4:$B693,"&lt;="&amp;Boshqaruv!$C$10)=0,1,0),0)</f>
        <v>0</v>
      </c>
    </row>
    <row r="695" customFormat="false" ht="15" hidden="false" customHeight="false" outlineLevel="0" collapsed="false">
      <c r="A695" s="8" t="n">
        <v>691</v>
      </c>
      <c r="B695" s="13"/>
      <c r="C695" s="25"/>
      <c r="D695" s="26" t="str">
        <f aca="false">IF($C695="","",IFERROR(IF(INDEX(Bolalar!$B$5:$B$1804,MATCH($C695,Bolalar!$I$5:$I$1804,0))="","",INDEX(Bolalar!$B$5:$B$1804,MATCH($C695,Bolalar!$I$5:$I$1804,0))),""))</f>
        <v/>
      </c>
      <c r="E695" s="15" t="str">
        <f aca="false">IF($C695="","",IFERROR(IF(INDEX(Bolalar!$C$5:$C$1804,MATCH($C695,Bolalar!$I$5:$I$1804,0))="","",INDEX(Bolalar!$C$5:$C$1804,MATCH($C695,Bolalar!$I$5:$I$1804,0))),""))</f>
        <v/>
      </c>
      <c r="F695" s="24"/>
      <c r="G695" s="14" t="str">
        <f aca="false">IF(OR($E695="",$B695=""),"",INT(($B695-$E695)/365.25))</f>
        <v/>
      </c>
      <c r="H695" s="25"/>
      <c r="I695" s="12"/>
      <c r="J695" s="28" t="n">
        <f aca="false">IF(AND($C695&lt;&gt;"",$B695&gt;=Boshqaruv!$C$9,$B695&lt;=Boshqaruv!$C$10),IF(COUNTIFS($C$4:$C694,$C695,$B$4:$B694,"&gt;="&amp;Boshqaruv!$C$9,$B$4:$B694,"&lt;="&amp;Boshqaruv!$C$10)=0,1,0),0)</f>
        <v>0</v>
      </c>
    </row>
    <row r="696" customFormat="false" ht="15" hidden="false" customHeight="false" outlineLevel="0" collapsed="false">
      <c r="A696" s="8" t="n">
        <v>692</v>
      </c>
      <c r="B696" s="13"/>
      <c r="C696" s="25"/>
      <c r="D696" s="26" t="str">
        <f aca="false">IF($C696="","",IFERROR(IF(INDEX(Bolalar!$B$5:$B$1804,MATCH($C696,Bolalar!$I$5:$I$1804,0))="","",INDEX(Bolalar!$B$5:$B$1804,MATCH($C696,Bolalar!$I$5:$I$1804,0))),""))</f>
        <v/>
      </c>
      <c r="E696" s="15" t="str">
        <f aca="false">IF($C696="","",IFERROR(IF(INDEX(Bolalar!$C$5:$C$1804,MATCH($C696,Bolalar!$I$5:$I$1804,0))="","",INDEX(Bolalar!$C$5:$C$1804,MATCH($C696,Bolalar!$I$5:$I$1804,0))),""))</f>
        <v/>
      </c>
      <c r="F696" s="24"/>
      <c r="G696" s="14" t="str">
        <f aca="false">IF(OR($E696="",$B696=""),"",INT(($B696-$E696)/365.25))</f>
        <v/>
      </c>
      <c r="H696" s="25"/>
      <c r="I696" s="12"/>
      <c r="J696" s="28" t="n">
        <f aca="false">IF(AND($C696&lt;&gt;"",$B696&gt;=Boshqaruv!$C$9,$B696&lt;=Boshqaruv!$C$10),IF(COUNTIFS($C$4:$C695,$C696,$B$4:$B695,"&gt;="&amp;Boshqaruv!$C$9,$B$4:$B695,"&lt;="&amp;Boshqaruv!$C$10)=0,1,0),0)</f>
        <v>0</v>
      </c>
    </row>
    <row r="697" customFormat="false" ht="15" hidden="false" customHeight="false" outlineLevel="0" collapsed="false">
      <c r="A697" s="8" t="n">
        <v>693</v>
      </c>
      <c r="B697" s="13"/>
      <c r="C697" s="25"/>
      <c r="D697" s="26" t="str">
        <f aca="false">IF($C697="","",IFERROR(IF(INDEX(Bolalar!$B$5:$B$1804,MATCH($C697,Bolalar!$I$5:$I$1804,0))="","",INDEX(Bolalar!$B$5:$B$1804,MATCH($C697,Bolalar!$I$5:$I$1804,0))),""))</f>
        <v/>
      </c>
      <c r="E697" s="15" t="str">
        <f aca="false">IF($C697="","",IFERROR(IF(INDEX(Bolalar!$C$5:$C$1804,MATCH($C697,Bolalar!$I$5:$I$1804,0))="","",INDEX(Bolalar!$C$5:$C$1804,MATCH($C697,Bolalar!$I$5:$I$1804,0))),""))</f>
        <v/>
      </c>
      <c r="F697" s="24"/>
      <c r="G697" s="14" t="str">
        <f aca="false">IF(OR($E697="",$B697=""),"",INT(($B697-$E697)/365.25))</f>
        <v/>
      </c>
      <c r="H697" s="25"/>
      <c r="I697" s="12"/>
      <c r="J697" s="28" t="n">
        <f aca="false">IF(AND($C697&lt;&gt;"",$B697&gt;=Boshqaruv!$C$9,$B697&lt;=Boshqaruv!$C$10),IF(COUNTIFS($C$4:$C696,$C697,$B$4:$B696,"&gt;="&amp;Boshqaruv!$C$9,$B$4:$B696,"&lt;="&amp;Boshqaruv!$C$10)=0,1,0),0)</f>
        <v>0</v>
      </c>
    </row>
    <row r="698" customFormat="false" ht="15" hidden="false" customHeight="false" outlineLevel="0" collapsed="false">
      <c r="A698" s="8" t="n">
        <v>694</v>
      </c>
      <c r="B698" s="13"/>
      <c r="C698" s="25"/>
      <c r="D698" s="26" t="str">
        <f aca="false">IF($C698="","",IFERROR(IF(INDEX(Bolalar!$B$5:$B$1804,MATCH($C698,Bolalar!$I$5:$I$1804,0))="","",INDEX(Bolalar!$B$5:$B$1804,MATCH($C698,Bolalar!$I$5:$I$1804,0))),""))</f>
        <v/>
      </c>
      <c r="E698" s="15" t="str">
        <f aca="false">IF($C698="","",IFERROR(IF(INDEX(Bolalar!$C$5:$C$1804,MATCH($C698,Bolalar!$I$5:$I$1804,0))="","",INDEX(Bolalar!$C$5:$C$1804,MATCH($C698,Bolalar!$I$5:$I$1804,0))),""))</f>
        <v/>
      </c>
      <c r="F698" s="24"/>
      <c r="G698" s="14" t="str">
        <f aca="false">IF(OR($E698="",$B698=""),"",INT(($B698-$E698)/365.25))</f>
        <v/>
      </c>
      <c r="H698" s="25"/>
      <c r="I698" s="12"/>
      <c r="J698" s="28" t="n">
        <f aca="false">IF(AND($C698&lt;&gt;"",$B698&gt;=Boshqaruv!$C$9,$B698&lt;=Boshqaruv!$C$10),IF(COUNTIFS($C$4:$C697,$C698,$B$4:$B697,"&gt;="&amp;Boshqaruv!$C$9,$B$4:$B697,"&lt;="&amp;Boshqaruv!$C$10)=0,1,0),0)</f>
        <v>0</v>
      </c>
    </row>
    <row r="699" customFormat="false" ht="15" hidden="false" customHeight="false" outlineLevel="0" collapsed="false">
      <c r="A699" s="8" t="n">
        <v>695</v>
      </c>
      <c r="B699" s="13"/>
      <c r="C699" s="25"/>
      <c r="D699" s="26" t="str">
        <f aca="false">IF($C699="","",IFERROR(IF(INDEX(Bolalar!$B$5:$B$1804,MATCH($C699,Bolalar!$I$5:$I$1804,0))="","",INDEX(Bolalar!$B$5:$B$1804,MATCH($C699,Bolalar!$I$5:$I$1804,0))),""))</f>
        <v/>
      </c>
      <c r="E699" s="15" t="str">
        <f aca="false">IF($C699="","",IFERROR(IF(INDEX(Bolalar!$C$5:$C$1804,MATCH($C699,Bolalar!$I$5:$I$1804,0))="","",INDEX(Bolalar!$C$5:$C$1804,MATCH($C699,Bolalar!$I$5:$I$1804,0))),""))</f>
        <v/>
      </c>
      <c r="F699" s="24"/>
      <c r="G699" s="14" t="str">
        <f aca="false">IF(OR($E699="",$B699=""),"",INT(($B699-$E699)/365.25))</f>
        <v/>
      </c>
      <c r="H699" s="25"/>
      <c r="I699" s="12"/>
      <c r="J699" s="28" t="n">
        <f aca="false">IF(AND($C699&lt;&gt;"",$B699&gt;=Boshqaruv!$C$9,$B699&lt;=Boshqaruv!$C$10),IF(COUNTIFS($C$4:$C698,$C699,$B$4:$B698,"&gt;="&amp;Boshqaruv!$C$9,$B$4:$B698,"&lt;="&amp;Boshqaruv!$C$10)=0,1,0),0)</f>
        <v>0</v>
      </c>
    </row>
    <row r="700" customFormat="false" ht="15" hidden="false" customHeight="false" outlineLevel="0" collapsed="false">
      <c r="A700" s="8" t="n">
        <v>696</v>
      </c>
      <c r="B700" s="13"/>
      <c r="C700" s="25"/>
      <c r="D700" s="26" t="str">
        <f aca="false">IF($C700="","",IFERROR(IF(INDEX(Bolalar!$B$5:$B$1804,MATCH($C700,Bolalar!$I$5:$I$1804,0))="","",INDEX(Bolalar!$B$5:$B$1804,MATCH($C700,Bolalar!$I$5:$I$1804,0))),""))</f>
        <v/>
      </c>
      <c r="E700" s="15" t="str">
        <f aca="false">IF($C700="","",IFERROR(IF(INDEX(Bolalar!$C$5:$C$1804,MATCH($C700,Bolalar!$I$5:$I$1804,0))="","",INDEX(Bolalar!$C$5:$C$1804,MATCH($C700,Bolalar!$I$5:$I$1804,0))),""))</f>
        <v/>
      </c>
      <c r="F700" s="24"/>
      <c r="G700" s="14" t="str">
        <f aca="false">IF(OR($E700="",$B700=""),"",INT(($B700-$E700)/365.25))</f>
        <v/>
      </c>
      <c r="H700" s="25"/>
      <c r="I700" s="12"/>
      <c r="J700" s="28" t="n">
        <f aca="false">IF(AND($C700&lt;&gt;"",$B700&gt;=Boshqaruv!$C$9,$B700&lt;=Boshqaruv!$C$10),IF(COUNTIFS($C$4:$C699,$C700,$B$4:$B699,"&gt;="&amp;Boshqaruv!$C$9,$B$4:$B699,"&lt;="&amp;Boshqaruv!$C$10)=0,1,0),0)</f>
        <v>0</v>
      </c>
    </row>
    <row r="701" customFormat="false" ht="15" hidden="false" customHeight="false" outlineLevel="0" collapsed="false">
      <c r="A701" s="8" t="n">
        <v>697</v>
      </c>
      <c r="B701" s="13"/>
      <c r="C701" s="25"/>
      <c r="D701" s="26" t="str">
        <f aca="false">IF($C701="","",IFERROR(IF(INDEX(Bolalar!$B$5:$B$1804,MATCH($C701,Bolalar!$I$5:$I$1804,0))="","",INDEX(Bolalar!$B$5:$B$1804,MATCH($C701,Bolalar!$I$5:$I$1804,0))),""))</f>
        <v/>
      </c>
      <c r="E701" s="15" t="str">
        <f aca="false">IF($C701="","",IFERROR(IF(INDEX(Bolalar!$C$5:$C$1804,MATCH($C701,Bolalar!$I$5:$I$1804,0))="","",INDEX(Bolalar!$C$5:$C$1804,MATCH($C701,Bolalar!$I$5:$I$1804,0))),""))</f>
        <v/>
      </c>
      <c r="F701" s="24"/>
      <c r="G701" s="14" t="str">
        <f aca="false">IF(OR($E701="",$B701=""),"",INT(($B701-$E701)/365.25))</f>
        <v/>
      </c>
      <c r="H701" s="25"/>
      <c r="I701" s="12"/>
      <c r="J701" s="28" t="n">
        <f aca="false">IF(AND($C701&lt;&gt;"",$B701&gt;=Boshqaruv!$C$9,$B701&lt;=Boshqaruv!$C$10),IF(COUNTIFS($C$4:$C700,$C701,$B$4:$B700,"&gt;="&amp;Boshqaruv!$C$9,$B$4:$B700,"&lt;="&amp;Boshqaruv!$C$10)=0,1,0),0)</f>
        <v>0</v>
      </c>
    </row>
    <row r="702" customFormat="false" ht="15" hidden="false" customHeight="false" outlineLevel="0" collapsed="false">
      <c r="A702" s="8" t="n">
        <v>698</v>
      </c>
      <c r="B702" s="13"/>
      <c r="C702" s="25"/>
      <c r="D702" s="26" t="str">
        <f aca="false">IF($C702="","",IFERROR(IF(INDEX(Bolalar!$B$5:$B$1804,MATCH($C702,Bolalar!$I$5:$I$1804,0))="","",INDEX(Bolalar!$B$5:$B$1804,MATCH($C702,Bolalar!$I$5:$I$1804,0))),""))</f>
        <v/>
      </c>
      <c r="E702" s="15" t="str">
        <f aca="false">IF($C702="","",IFERROR(IF(INDEX(Bolalar!$C$5:$C$1804,MATCH($C702,Bolalar!$I$5:$I$1804,0))="","",INDEX(Bolalar!$C$5:$C$1804,MATCH($C702,Bolalar!$I$5:$I$1804,0))),""))</f>
        <v/>
      </c>
      <c r="F702" s="24"/>
      <c r="G702" s="14" t="str">
        <f aca="false">IF(OR($E702="",$B702=""),"",INT(($B702-$E702)/365.25))</f>
        <v/>
      </c>
      <c r="H702" s="25"/>
      <c r="I702" s="12"/>
      <c r="J702" s="28" t="n">
        <f aca="false">IF(AND($C702&lt;&gt;"",$B702&gt;=Boshqaruv!$C$9,$B702&lt;=Boshqaruv!$C$10),IF(COUNTIFS($C$4:$C701,$C702,$B$4:$B701,"&gt;="&amp;Boshqaruv!$C$9,$B$4:$B701,"&lt;="&amp;Boshqaruv!$C$10)=0,1,0),0)</f>
        <v>0</v>
      </c>
    </row>
    <row r="703" customFormat="false" ht="15" hidden="false" customHeight="false" outlineLevel="0" collapsed="false">
      <c r="A703" s="8" t="n">
        <v>699</v>
      </c>
      <c r="B703" s="13"/>
      <c r="C703" s="25"/>
      <c r="D703" s="26" t="str">
        <f aca="false">IF($C703="","",IFERROR(IF(INDEX(Bolalar!$B$5:$B$1804,MATCH($C703,Bolalar!$I$5:$I$1804,0))="","",INDEX(Bolalar!$B$5:$B$1804,MATCH($C703,Bolalar!$I$5:$I$1804,0))),""))</f>
        <v/>
      </c>
      <c r="E703" s="15" t="str">
        <f aca="false">IF($C703="","",IFERROR(IF(INDEX(Bolalar!$C$5:$C$1804,MATCH($C703,Bolalar!$I$5:$I$1804,0))="","",INDEX(Bolalar!$C$5:$C$1804,MATCH($C703,Bolalar!$I$5:$I$1804,0))),""))</f>
        <v/>
      </c>
      <c r="F703" s="24"/>
      <c r="G703" s="14" t="str">
        <f aca="false">IF(OR($E703="",$B703=""),"",INT(($B703-$E703)/365.25))</f>
        <v/>
      </c>
      <c r="H703" s="25"/>
      <c r="I703" s="12"/>
      <c r="J703" s="28" t="n">
        <f aca="false">IF(AND($C703&lt;&gt;"",$B703&gt;=Boshqaruv!$C$9,$B703&lt;=Boshqaruv!$C$10),IF(COUNTIFS($C$4:$C702,$C703,$B$4:$B702,"&gt;="&amp;Boshqaruv!$C$9,$B$4:$B702,"&lt;="&amp;Boshqaruv!$C$10)=0,1,0),0)</f>
        <v>0</v>
      </c>
    </row>
    <row r="704" customFormat="false" ht="15" hidden="false" customHeight="false" outlineLevel="0" collapsed="false">
      <c r="A704" s="8" t="n">
        <v>700</v>
      </c>
      <c r="B704" s="13"/>
      <c r="C704" s="25"/>
      <c r="D704" s="26" t="str">
        <f aca="false">IF($C704="","",IFERROR(IF(INDEX(Bolalar!$B$5:$B$1804,MATCH($C704,Bolalar!$I$5:$I$1804,0))="","",INDEX(Bolalar!$B$5:$B$1804,MATCH($C704,Bolalar!$I$5:$I$1804,0))),""))</f>
        <v/>
      </c>
      <c r="E704" s="15" t="str">
        <f aca="false">IF($C704="","",IFERROR(IF(INDEX(Bolalar!$C$5:$C$1804,MATCH($C704,Bolalar!$I$5:$I$1804,0))="","",INDEX(Bolalar!$C$5:$C$1804,MATCH($C704,Bolalar!$I$5:$I$1804,0))),""))</f>
        <v/>
      </c>
      <c r="F704" s="24"/>
      <c r="G704" s="14" t="str">
        <f aca="false">IF(OR($E704="",$B704=""),"",INT(($B704-$E704)/365.25))</f>
        <v/>
      </c>
      <c r="H704" s="25"/>
      <c r="I704" s="12"/>
      <c r="J704" s="28" t="n">
        <f aca="false">IF(AND($C704&lt;&gt;"",$B704&gt;=Boshqaruv!$C$9,$B704&lt;=Boshqaruv!$C$10),IF(COUNTIFS($C$4:$C703,$C704,$B$4:$B703,"&gt;="&amp;Boshqaruv!$C$9,$B$4:$B703,"&lt;="&amp;Boshqaruv!$C$10)=0,1,0),0)</f>
        <v>0</v>
      </c>
    </row>
    <row r="705" customFormat="false" ht="15" hidden="false" customHeight="false" outlineLevel="0" collapsed="false">
      <c r="A705" s="8" t="n">
        <v>701</v>
      </c>
      <c r="B705" s="13"/>
      <c r="C705" s="25"/>
      <c r="D705" s="26" t="str">
        <f aca="false">IF($C705="","",IFERROR(IF(INDEX(Bolalar!$B$5:$B$1804,MATCH($C705,Bolalar!$I$5:$I$1804,0))="","",INDEX(Bolalar!$B$5:$B$1804,MATCH($C705,Bolalar!$I$5:$I$1804,0))),""))</f>
        <v/>
      </c>
      <c r="E705" s="15" t="str">
        <f aca="false">IF($C705="","",IFERROR(IF(INDEX(Bolalar!$C$5:$C$1804,MATCH($C705,Bolalar!$I$5:$I$1804,0))="","",INDEX(Bolalar!$C$5:$C$1804,MATCH($C705,Bolalar!$I$5:$I$1804,0))),""))</f>
        <v/>
      </c>
      <c r="F705" s="24"/>
      <c r="G705" s="14" t="str">
        <f aca="false">IF(OR($E705="",$B705=""),"",INT(($B705-$E705)/365.25))</f>
        <v/>
      </c>
      <c r="H705" s="25"/>
      <c r="I705" s="12"/>
      <c r="J705" s="28" t="n">
        <f aca="false">IF(AND($C705&lt;&gt;"",$B705&gt;=Boshqaruv!$C$9,$B705&lt;=Boshqaruv!$C$10),IF(COUNTIFS($C$4:$C704,$C705,$B$4:$B704,"&gt;="&amp;Boshqaruv!$C$9,$B$4:$B704,"&lt;="&amp;Boshqaruv!$C$10)=0,1,0),0)</f>
        <v>0</v>
      </c>
    </row>
    <row r="706" customFormat="false" ht="15" hidden="false" customHeight="false" outlineLevel="0" collapsed="false">
      <c r="A706" s="8" t="n">
        <v>702</v>
      </c>
      <c r="B706" s="13"/>
      <c r="C706" s="25"/>
      <c r="D706" s="26" t="str">
        <f aca="false">IF($C706="","",IFERROR(IF(INDEX(Bolalar!$B$5:$B$1804,MATCH($C706,Bolalar!$I$5:$I$1804,0))="","",INDEX(Bolalar!$B$5:$B$1804,MATCH($C706,Bolalar!$I$5:$I$1804,0))),""))</f>
        <v/>
      </c>
      <c r="E706" s="15" t="str">
        <f aca="false">IF($C706="","",IFERROR(IF(INDEX(Bolalar!$C$5:$C$1804,MATCH($C706,Bolalar!$I$5:$I$1804,0))="","",INDEX(Bolalar!$C$5:$C$1804,MATCH($C706,Bolalar!$I$5:$I$1804,0))),""))</f>
        <v/>
      </c>
      <c r="F706" s="24"/>
      <c r="G706" s="14" t="str">
        <f aca="false">IF(OR($E706="",$B706=""),"",INT(($B706-$E706)/365.25))</f>
        <v/>
      </c>
      <c r="H706" s="25"/>
      <c r="I706" s="12"/>
      <c r="J706" s="28" t="n">
        <f aca="false">IF(AND($C706&lt;&gt;"",$B706&gt;=Boshqaruv!$C$9,$B706&lt;=Boshqaruv!$C$10),IF(COUNTIFS($C$4:$C705,$C706,$B$4:$B705,"&gt;="&amp;Boshqaruv!$C$9,$B$4:$B705,"&lt;="&amp;Boshqaruv!$C$10)=0,1,0),0)</f>
        <v>0</v>
      </c>
    </row>
    <row r="707" customFormat="false" ht="15" hidden="false" customHeight="false" outlineLevel="0" collapsed="false">
      <c r="A707" s="8" t="n">
        <v>703</v>
      </c>
      <c r="B707" s="13"/>
      <c r="C707" s="25"/>
      <c r="D707" s="26" t="str">
        <f aca="false">IF($C707="","",IFERROR(IF(INDEX(Bolalar!$B$5:$B$1804,MATCH($C707,Bolalar!$I$5:$I$1804,0))="","",INDEX(Bolalar!$B$5:$B$1804,MATCH($C707,Bolalar!$I$5:$I$1804,0))),""))</f>
        <v/>
      </c>
      <c r="E707" s="15" t="str">
        <f aca="false">IF($C707="","",IFERROR(IF(INDEX(Bolalar!$C$5:$C$1804,MATCH($C707,Bolalar!$I$5:$I$1804,0))="","",INDEX(Bolalar!$C$5:$C$1804,MATCH($C707,Bolalar!$I$5:$I$1804,0))),""))</f>
        <v/>
      </c>
      <c r="F707" s="24"/>
      <c r="G707" s="14" t="str">
        <f aca="false">IF(OR($E707="",$B707=""),"",INT(($B707-$E707)/365.25))</f>
        <v/>
      </c>
      <c r="H707" s="25"/>
      <c r="I707" s="12"/>
      <c r="J707" s="28" t="n">
        <f aca="false">IF(AND($C707&lt;&gt;"",$B707&gt;=Boshqaruv!$C$9,$B707&lt;=Boshqaruv!$C$10),IF(COUNTIFS($C$4:$C706,$C707,$B$4:$B706,"&gt;="&amp;Boshqaruv!$C$9,$B$4:$B706,"&lt;="&amp;Boshqaruv!$C$10)=0,1,0),0)</f>
        <v>0</v>
      </c>
    </row>
    <row r="708" customFormat="false" ht="15" hidden="false" customHeight="false" outlineLevel="0" collapsed="false">
      <c r="A708" s="8" t="n">
        <v>704</v>
      </c>
      <c r="B708" s="13"/>
      <c r="C708" s="25"/>
      <c r="D708" s="26" t="str">
        <f aca="false">IF($C708="","",IFERROR(IF(INDEX(Bolalar!$B$5:$B$1804,MATCH($C708,Bolalar!$I$5:$I$1804,0))="","",INDEX(Bolalar!$B$5:$B$1804,MATCH($C708,Bolalar!$I$5:$I$1804,0))),""))</f>
        <v/>
      </c>
      <c r="E708" s="15" t="str">
        <f aca="false">IF($C708="","",IFERROR(IF(INDEX(Bolalar!$C$5:$C$1804,MATCH($C708,Bolalar!$I$5:$I$1804,0))="","",INDEX(Bolalar!$C$5:$C$1804,MATCH($C708,Bolalar!$I$5:$I$1804,0))),""))</f>
        <v/>
      </c>
      <c r="F708" s="24"/>
      <c r="G708" s="14" t="str">
        <f aca="false">IF(OR($E708="",$B708=""),"",INT(($B708-$E708)/365.25))</f>
        <v/>
      </c>
      <c r="H708" s="25"/>
      <c r="I708" s="12"/>
      <c r="J708" s="28" t="n">
        <f aca="false">IF(AND($C708&lt;&gt;"",$B708&gt;=Boshqaruv!$C$9,$B708&lt;=Boshqaruv!$C$10),IF(COUNTIFS($C$4:$C707,$C708,$B$4:$B707,"&gt;="&amp;Boshqaruv!$C$9,$B$4:$B707,"&lt;="&amp;Boshqaruv!$C$10)=0,1,0),0)</f>
        <v>0</v>
      </c>
    </row>
    <row r="709" customFormat="false" ht="15" hidden="false" customHeight="false" outlineLevel="0" collapsed="false">
      <c r="A709" s="8" t="n">
        <v>705</v>
      </c>
      <c r="B709" s="13"/>
      <c r="C709" s="25"/>
      <c r="D709" s="26" t="str">
        <f aca="false">IF($C709="","",IFERROR(IF(INDEX(Bolalar!$B$5:$B$1804,MATCH($C709,Bolalar!$I$5:$I$1804,0))="","",INDEX(Bolalar!$B$5:$B$1804,MATCH($C709,Bolalar!$I$5:$I$1804,0))),""))</f>
        <v/>
      </c>
      <c r="E709" s="15" t="str">
        <f aca="false">IF($C709="","",IFERROR(IF(INDEX(Bolalar!$C$5:$C$1804,MATCH($C709,Bolalar!$I$5:$I$1804,0))="","",INDEX(Bolalar!$C$5:$C$1804,MATCH($C709,Bolalar!$I$5:$I$1804,0))),""))</f>
        <v/>
      </c>
      <c r="F709" s="24"/>
      <c r="G709" s="14" t="str">
        <f aca="false">IF(OR($E709="",$B709=""),"",INT(($B709-$E709)/365.25))</f>
        <v/>
      </c>
      <c r="H709" s="25"/>
      <c r="I709" s="12"/>
      <c r="J709" s="28" t="n">
        <f aca="false">IF(AND($C709&lt;&gt;"",$B709&gt;=Boshqaruv!$C$9,$B709&lt;=Boshqaruv!$C$10),IF(COUNTIFS($C$4:$C708,$C709,$B$4:$B708,"&gt;="&amp;Boshqaruv!$C$9,$B$4:$B708,"&lt;="&amp;Boshqaruv!$C$10)=0,1,0),0)</f>
        <v>0</v>
      </c>
    </row>
    <row r="710" customFormat="false" ht="15" hidden="false" customHeight="false" outlineLevel="0" collapsed="false">
      <c r="A710" s="8" t="n">
        <v>706</v>
      </c>
      <c r="B710" s="13"/>
      <c r="C710" s="25"/>
      <c r="D710" s="26" t="str">
        <f aca="false">IF($C710="","",IFERROR(IF(INDEX(Bolalar!$B$5:$B$1804,MATCH($C710,Bolalar!$I$5:$I$1804,0))="","",INDEX(Bolalar!$B$5:$B$1804,MATCH($C710,Bolalar!$I$5:$I$1804,0))),""))</f>
        <v/>
      </c>
      <c r="E710" s="15" t="str">
        <f aca="false">IF($C710="","",IFERROR(IF(INDEX(Bolalar!$C$5:$C$1804,MATCH($C710,Bolalar!$I$5:$I$1804,0))="","",INDEX(Bolalar!$C$5:$C$1804,MATCH($C710,Bolalar!$I$5:$I$1804,0))),""))</f>
        <v/>
      </c>
      <c r="F710" s="24"/>
      <c r="G710" s="14" t="str">
        <f aca="false">IF(OR($E710="",$B710=""),"",INT(($B710-$E710)/365.25))</f>
        <v/>
      </c>
      <c r="H710" s="25"/>
      <c r="I710" s="12"/>
      <c r="J710" s="28" t="n">
        <f aca="false">IF(AND($C710&lt;&gt;"",$B710&gt;=Boshqaruv!$C$9,$B710&lt;=Boshqaruv!$C$10),IF(COUNTIFS($C$4:$C709,$C710,$B$4:$B709,"&gt;="&amp;Boshqaruv!$C$9,$B$4:$B709,"&lt;="&amp;Boshqaruv!$C$10)=0,1,0),0)</f>
        <v>0</v>
      </c>
    </row>
    <row r="711" customFormat="false" ht="15" hidden="false" customHeight="false" outlineLevel="0" collapsed="false">
      <c r="A711" s="8" t="n">
        <v>707</v>
      </c>
      <c r="B711" s="13"/>
      <c r="C711" s="25"/>
      <c r="D711" s="26" t="str">
        <f aca="false">IF($C711="","",IFERROR(IF(INDEX(Bolalar!$B$5:$B$1804,MATCH($C711,Bolalar!$I$5:$I$1804,0))="","",INDEX(Bolalar!$B$5:$B$1804,MATCH($C711,Bolalar!$I$5:$I$1804,0))),""))</f>
        <v/>
      </c>
      <c r="E711" s="15" t="str">
        <f aca="false">IF($C711="","",IFERROR(IF(INDEX(Bolalar!$C$5:$C$1804,MATCH($C711,Bolalar!$I$5:$I$1804,0))="","",INDEX(Bolalar!$C$5:$C$1804,MATCH($C711,Bolalar!$I$5:$I$1804,0))),""))</f>
        <v/>
      </c>
      <c r="F711" s="24"/>
      <c r="G711" s="14" t="str">
        <f aca="false">IF(OR($E711="",$B711=""),"",INT(($B711-$E711)/365.25))</f>
        <v/>
      </c>
      <c r="H711" s="25"/>
      <c r="I711" s="12"/>
      <c r="J711" s="28" t="n">
        <f aca="false">IF(AND($C711&lt;&gt;"",$B711&gt;=Boshqaruv!$C$9,$B711&lt;=Boshqaruv!$C$10),IF(COUNTIFS($C$4:$C710,$C711,$B$4:$B710,"&gt;="&amp;Boshqaruv!$C$9,$B$4:$B710,"&lt;="&amp;Boshqaruv!$C$10)=0,1,0),0)</f>
        <v>0</v>
      </c>
    </row>
    <row r="712" customFormat="false" ht="15" hidden="false" customHeight="false" outlineLevel="0" collapsed="false">
      <c r="A712" s="8" t="n">
        <v>708</v>
      </c>
      <c r="B712" s="13"/>
      <c r="C712" s="25"/>
      <c r="D712" s="26" t="str">
        <f aca="false">IF($C712="","",IFERROR(IF(INDEX(Bolalar!$B$5:$B$1804,MATCH($C712,Bolalar!$I$5:$I$1804,0))="","",INDEX(Bolalar!$B$5:$B$1804,MATCH($C712,Bolalar!$I$5:$I$1804,0))),""))</f>
        <v/>
      </c>
      <c r="E712" s="15" t="str">
        <f aca="false">IF($C712="","",IFERROR(IF(INDEX(Bolalar!$C$5:$C$1804,MATCH($C712,Bolalar!$I$5:$I$1804,0))="","",INDEX(Bolalar!$C$5:$C$1804,MATCH($C712,Bolalar!$I$5:$I$1804,0))),""))</f>
        <v/>
      </c>
      <c r="F712" s="24"/>
      <c r="G712" s="14" t="str">
        <f aca="false">IF(OR($E712="",$B712=""),"",INT(($B712-$E712)/365.25))</f>
        <v/>
      </c>
      <c r="H712" s="25"/>
      <c r="I712" s="12"/>
      <c r="J712" s="28" t="n">
        <f aca="false">IF(AND($C712&lt;&gt;"",$B712&gt;=Boshqaruv!$C$9,$B712&lt;=Boshqaruv!$C$10),IF(COUNTIFS($C$4:$C711,$C712,$B$4:$B711,"&gt;="&amp;Boshqaruv!$C$9,$B$4:$B711,"&lt;="&amp;Boshqaruv!$C$10)=0,1,0),0)</f>
        <v>0</v>
      </c>
    </row>
    <row r="713" customFormat="false" ht="15" hidden="false" customHeight="false" outlineLevel="0" collapsed="false">
      <c r="A713" s="8" t="n">
        <v>709</v>
      </c>
      <c r="B713" s="13"/>
      <c r="C713" s="25"/>
      <c r="D713" s="26" t="str">
        <f aca="false">IF($C713="","",IFERROR(IF(INDEX(Bolalar!$B$5:$B$1804,MATCH($C713,Bolalar!$I$5:$I$1804,0))="","",INDEX(Bolalar!$B$5:$B$1804,MATCH($C713,Bolalar!$I$5:$I$1804,0))),""))</f>
        <v/>
      </c>
      <c r="E713" s="15" t="str">
        <f aca="false">IF($C713="","",IFERROR(IF(INDEX(Bolalar!$C$5:$C$1804,MATCH($C713,Bolalar!$I$5:$I$1804,0))="","",INDEX(Bolalar!$C$5:$C$1804,MATCH($C713,Bolalar!$I$5:$I$1804,0))),""))</f>
        <v/>
      </c>
      <c r="F713" s="24"/>
      <c r="G713" s="14" t="str">
        <f aca="false">IF(OR($E713="",$B713=""),"",INT(($B713-$E713)/365.25))</f>
        <v/>
      </c>
      <c r="H713" s="25"/>
      <c r="I713" s="12"/>
      <c r="J713" s="28" t="n">
        <f aca="false">IF(AND($C713&lt;&gt;"",$B713&gt;=Boshqaruv!$C$9,$B713&lt;=Boshqaruv!$C$10),IF(COUNTIFS($C$4:$C712,$C713,$B$4:$B712,"&gt;="&amp;Boshqaruv!$C$9,$B$4:$B712,"&lt;="&amp;Boshqaruv!$C$10)=0,1,0),0)</f>
        <v>0</v>
      </c>
    </row>
    <row r="714" customFormat="false" ht="15" hidden="false" customHeight="false" outlineLevel="0" collapsed="false">
      <c r="A714" s="8" t="n">
        <v>710</v>
      </c>
      <c r="B714" s="13"/>
      <c r="C714" s="25"/>
      <c r="D714" s="26" t="str">
        <f aca="false">IF($C714="","",IFERROR(IF(INDEX(Bolalar!$B$5:$B$1804,MATCH($C714,Bolalar!$I$5:$I$1804,0))="","",INDEX(Bolalar!$B$5:$B$1804,MATCH($C714,Bolalar!$I$5:$I$1804,0))),""))</f>
        <v/>
      </c>
      <c r="E714" s="15" t="str">
        <f aca="false">IF($C714="","",IFERROR(IF(INDEX(Bolalar!$C$5:$C$1804,MATCH($C714,Bolalar!$I$5:$I$1804,0))="","",INDEX(Bolalar!$C$5:$C$1804,MATCH($C714,Bolalar!$I$5:$I$1804,0))),""))</f>
        <v/>
      </c>
      <c r="F714" s="24"/>
      <c r="G714" s="14" t="str">
        <f aca="false">IF(OR($E714="",$B714=""),"",INT(($B714-$E714)/365.25))</f>
        <v/>
      </c>
      <c r="H714" s="25"/>
      <c r="I714" s="12"/>
      <c r="J714" s="28" t="n">
        <f aca="false">IF(AND($C714&lt;&gt;"",$B714&gt;=Boshqaruv!$C$9,$B714&lt;=Boshqaruv!$C$10),IF(COUNTIFS($C$4:$C713,$C714,$B$4:$B713,"&gt;="&amp;Boshqaruv!$C$9,$B$4:$B713,"&lt;="&amp;Boshqaruv!$C$10)=0,1,0),0)</f>
        <v>0</v>
      </c>
    </row>
    <row r="715" customFormat="false" ht="15" hidden="false" customHeight="false" outlineLevel="0" collapsed="false">
      <c r="A715" s="8" t="n">
        <v>711</v>
      </c>
      <c r="B715" s="13"/>
      <c r="C715" s="25"/>
      <c r="D715" s="26" t="str">
        <f aca="false">IF($C715="","",IFERROR(IF(INDEX(Bolalar!$B$5:$B$1804,MATCH($C715,Bolalar!$I$5:$I$1804,0))="","",INDEX(Bolalar!$B$5:$B$1804,MATCH($C715,Bolalar!$I$5:$I$1804,0))),""))</f>
        <v/>
      </c>
      <c r="E715" s="15" t="str">
        <f aca="false">IF($C715="","",IFERROR(IF(INDEX(Bolalar!$C$5:$C$1804,MATCH($C715,Bolalar!$I$5:$I$1804,0))="","",INDEX(Bolalar!$C$5:$C$1804,MATCH($C715,Bolalar!$I$5:$I$1804,0))),""))</f>
        <v/>
      </c>
      <c r="F715" s="24"/>
      <c r="G715" s="14" t="str">
        <f aca="false">IF(OR($E715="",$B715=""),"",INT(($B715-$E715)/365.25))</f>
        <v/>
      </c>
      <c r="H715" s="25"/>
      <c r="I715" s="12"/>
      <c r="J715" s="28" t="n">
        <f aca="false">IF(AND($C715&lt;&gt;"",$B715&gt;=Boshqaruv!$C$9,$B715&lt;=Boshqaruv!$C$10),IF(COUNTIFS($C$4:$C714,$C715,$B$4:$B714,"&gt;="&amp;Boshqaruv!$C$9,$B$4:$B714,"&lt;="&amp;Boshqaruv!$C$10)=0,1,0),0)</f>
        <v>0</v>
      </c>
    </row>
    <row r="716" customFormat="false" ht="15" hidden="false" customHeight="false" outlineLevel="0" collapsed="false">
      <c r="A716" s="8" t="n">
        <v>712</v>
      </c>
      <c r="B716" s="13"/>
      <c r="C716" s="25"/>
      <c r="D716" s="26" t="str">
        <f aca="false">IF($C716="","",IFERROR(IF(INDEX(Bolalar!$B$5:$B$1804,MATCH($C716,Bolalar!$I$5:$I$1804,0))="","",INDEX(Bolalar!$B$5:$B$1804,MATCH($C716,Bolalar!$I$5:$I$1804,0))),""))</f>
        <v/>
      </c>
      <c r="E716" s="15" t="str">
        <f aca="false">IF($C716="","",IFERROR(IF(INDEX(Bolalar!$C$5:$C$1804,MATCH($C716,Bolalar!$I$5:$I$1804,0))="","",INDEX(Bolalar!$C$5:$C$1804,MATCH($C716,Bolalar!$I$5:$I$1804,0))),""))</f>
        <v/>
      </c>
      <c r="F716" s="24"/>
      <c r="G716" s="14" t="str">
        <f aca="false">IF(OR($E716="",$B716=""),"",INT(($B716-$E716)/365.25))</f>
        <v/>
      </c>
      <c r="H716" s="25"/>
      <c r="I716" s="12"/>
      <c r="J716" s="28" t="n">
        <f aca="false">IF(AND($C716&lt;&gt;"",$B716&gt;=Boshqaruv!$C$9,$B716&lt;=Boshqaruv!$C$10),IF(COUNTIFS($C$4:$C715,$C716,$B$4:$B715,"&gt;="&amp;Boshqaruv!$C$9,$B$4:$B715,"&lt;="&amp;Boshqaruv!$C$10)=0,1,0),0)</f>
        <v>0</v>
      </c>
    </row>
    <row r="717" customFormat="false" ht="15" hidden="false" customHeight="false" outlineLevel="0" collapsed="false">
      <c r="A717" s="8" t="n">
        <v>713</v>
      </c>
      <c r="B717" s="13"/>
      <c r="C717" s="25"/>
      <c r="D717" s="26" t="str">
        <f aca="false">IF($C717="","",IFERROR(IF(INDEX(Bolalar!$B$5:$B$1804,MATCH($C717,Bolalar!$I$5:$I$1804,0))="","",INDEX(Bolalar!$B$5:$B$1804,MATCH($C717,Bolalar!$I$5:$I$1804,0))),""))</f>
        <v/>
      </c>
      <c r="E717" s="15" t="str">
        <f aca="false">IF($C717="","",IFERROR(IF(INDEX(Bolalar!$C$5:$C$1804,MATCH($C717,Bolalar!$I$5:$I$1804,0))="","",INDEX(Bolalar!$C$5:$C$1804,MATCH($C717,Bolalar!$I$5:$I$1804,0))),""))</f>
        <v/>
      </c>
      <c r="F717" s="24"/>
      <c r="G717" s="14" t="str">
        <f aca="false">IF(OR($E717="",$B717=""),"",INT(($B717-$E717)/365.25))</f>
        <v/>
      </c>
      <c r="H717" s="25"/>
      <c r="I717" s="12"/>
      <c r="J717" s="28" t="n">
        <f aca="false">IF(AND($C717&lt;&gt;"",$B717&gt;=Boshqaruv!$C$9,$B717&lt;=Boshqaruv!$C$10),IF(COUNTIFS($C$4:$C716,$C717,$B$4:$B716,"&gt;="&amp;Boshqaruv!$C$9,$B$4:$B716,"&lt;="&amp;Boshqaruv!$C$10)=0,1,0),0)</f>
        <v>0</v>
      </c>
    </row>
    <row r="718" customFormat="false" ht="15" hidden="false" customHeight="false" outlineLevel="0" collapsed="false">
      <c r="A718" s="8" t="n">
        <v>714</v>
      </c>
      <c r="B718" s="13"/>
      <c r="C718" s="25"/>
      <c r="D718" s="26" t="str">
        <f aca="false">IF($C718="","",IFERROR(IF(INDEX(Bolalar!$B$5:$B$1804,MATCH($C718,Bolalar!$I$5:$I$1804,0))="","",INDEX(Bolalar!$B$5:$B$1804,MATCH($C718,Bolalar!$I$5:$I$1804,0))),""))</f>
        <v/>
      </c>
      <c r="E718" s="15" t="str">
        <f aca="false">IF($C718="","",IFERROR(IF(INDEX(Bolalar!$C$5:$C$1804,MATCH($C718,Bolalar!$I$5:$I$1804,0))="","",INDEX(Bolalar!$C$5:$C$1804,MATCH($C718,Bolalar!$I$5:$I$1804,0))),""))</f>
        <v/>
      </c>
      <c r="F718" s="24"/>
      <c r="G718" s="14" t="str">
        <f aca="false">IF(OR($E718="",$B718=""),"",INT(($B718-$E718)/365.25))</f>
        <v/>
      </c>
      <c r="H718" s="25"/>
      <c r="I718" s="12"/>
      <c r="J718" s="28" t="n">
        <f aca="false">IF(AND($C718&lt;&gt;"",$B718&gt;=Boshqaruv!$C$9,$B718&lt;=Boshqaruv!$C$10),IF(COUNTIFS($C$4:$C717,$C718,$B$4:$B717,"&gt;="&amp;Boshqaruv!$C$9,$B$4:$B717,"&lt;="&amp;Boshqaruv!$C$10)=0,1,0),0)</f>
        <v>0</v>
      </c>
    </row>
    <row r="719" customFormat="false" ht="15" hidden="false" customHeight="false" outlineLevel="0" collapsed="false">
      <c r="A719" s="8" t="n">
        <v>715</v>
      </c>
      <c r="B719" s="13"/>
      <c r="C719" s="25"/>
      <c r="D719" s="26" t="str">
        <f aca="false">IF($C719="","",IFERROR(IF(INDEX(Bolalar!$B$5:$B$1804,MATCH($C719,Bolalar!$I$5:$I$1804,0))="","",INDEX(Bolalar!$B$5:$B$1804,MATCH($C719,Bolalar!$I$5:$I$1804,0))),""))</f>
        <v/>
      </c>
      <c r="E719" s="15" t="str">
        <f aca="false">IF($C719="","",IFERROR(IF(INDEX(Bolalar!$C$5:$C$1804,MATCH($C719,Bolalar!$I$5:$I$1804,0))="","",INDEX(Bolalar!$C$5:$C$1804,MATCH($C719,Bolalar!$I$5:$I$1804,0))),""))</f>
        <v/>
      </c>
      <c r="F719" s="24"/>
      <c r="G719" s="14" t="str">
        <f aca="false">IF(OR($E719="",$B719=""),"",INT(($B719-$E719)/365.25))</f>
        <v/>
      </c>
      <c r="H719" s="25"/>
      <c r="I719" s="12"/>
      <c r="J719" s="28" t="n">
        <f aca="false">IF(AND($C719&lt;&gt;"",$B719&gt;=Boshqaruv!$C$9,$B719&lt;=Boshqaruv!$C$10),IF(COUNTIFS($C$4:$C718,$C719,$B$4:$B718,"&gt;="&amp;Boshqaruv!$C$9,$B$4:$B718,"&lt;="&amp;Boshqaruv!$C$10)=0,1,0),0)</f>
        <v>0</v>
      </c>
    </row>
    <row r="720" customFormat="false" ht="15" hidden="false" customHeight="false" outlineLevel="0" collapsed="false">
      <c r="A720" s="8" t="n">
        <v>716</v>
      </c>
      <c r="B720" s="13"/>
      <c r="C720" s="25"/>
      <c r="D720" s="26" t="str">
        <f aca="false">IF($C720="","",IFERROR(IF(INDEX(Bolalar!$B$5:$B$1804,MATCH($C720,Bolalar!$I$5:$I$1804,0))="","",INDEX(Bolalar!$B$5:$B$1804,MATCH($C720,Bolalar!$I$5:$I$1804,0))),""))</f>
        <v/>
      </c>
      <c r="E720" s="15" t="str">
        <f aca="false">IF($C720="","",IFERROR(IF(INDEX(Bolalar!$C$5:$C$1804,MATCH($C720,Bolalar!$I$5:$I$1804,0))="","",INDEX(Bolalar!$C$5:$C$1804,MATCH($C720,Bolalar!$I$5:$I$1804,0))),""))</f>
        <v/>
      </c>
      <c r="F720" s="24"/>
      <c r="G720" s="14" t="str">
        <f aca="false">IF(OR($E720="",$B720=""),"",INT(($B720-$E720)/365.25))</f>
        <v/>
      </c>
      <c r="H720" s="25"/>
      <c r="I720" s="12"/>
      <c r="J720" s="28" t="n">
        <f aca="false">IF(AND($C720&lt;&gt;"",$B720&gt;=Boshqaruv!$C$9,$B720&lt;=Boshqaruv!$C$10),IF(COUNTIFS($C$4:$C719,$C720,$B$4:$B719,"&gt;="&amp;Boshqaruv!$C$9,$B$4:$B719,"&lt;="&amp;Boshqaruv!$C$10)=0,1,0),0)</f>
        <v>0</v>
      </c>
    </row>
    <row r="721" customFormat="false" ht="15" hidden="false" customHeight="false" outlineLevel="0" collapsed="false">
      <c r="A721" s="8" t="n">
        <v>717</v>
      </c>
      <c r="B721" s="13"/>
      <c r="C721" s="25"/>
      <c r="D721" s="26" t="str">
        <f aca="false">IF($C721="","",IFERROR(IF(INDEX(Bolalar!$B$5:$B$1804,MATCH($C721,Bolalar!$I$5:$I$1804,0))="","",INDEX(Bolalar!$B$5:$B$1804,MATCH($C721,Bolalar!$I$5:$I$1804,0))),""))</f>
        <v/>
      </c>
      <c r="E721" s="15" t="str">
        <f aca="false">IF($C721="","",IFERROR(IF(INDEX(Bolalar!$C$5:$C$1804,MATCH($C721,Bolalar!$I$5:$I$1804,0))="","",INDEX(Bolalar!$C$5:$C$1804,MATCH($C721,Bolalar!$I$5:$I$1804,0))),""))</f>
        <v/>
      </c>
      <c r="F721" s="24"/>
      <c r="G721" s="14" t="str">
        <f aca="false">IF(OR($E721="",$B721=""),"",INT(($B721-$E721)/365.25))</f>
        <v/>
      </c>
      <c r="H721" s="25"/>
      <c r="I721" s="12"/>
      <c r="J721" s="28" t="n">
        <f aca="false">IF(AND($C721&lt;&gt;"",$B721&gt;=Boshqaruv!$C$9,$B721&lt;=Boshqaruv!$C$10),IF(COUNTIFS($C$4:$C720,$C721,$B$4:$B720,"&gt;="&amp;Boshqaruv!$C$9,$B$4:$B720,"&lt;="&amp;Boshqaruv!$C$10)=0,1,0),0)</f>
        <v>0</v>
      </c>
    </row>
    <row r="722" customFormat="false" ht="15" hidden="false" customHeight="false" outlineLevel="0" collapsed="false">
      <c r="A722" s="8" t="n">
        <v>718</v>
      </c>
      <c r="B722" s="13"/>
      <c r="C722" s="25"/>
      <c r="D722" s="26" t="str">
        <f aca="false">IF($C722="","",IFERROR(IF(INDEX(Bolalar!$B$5:$B$1804,MATCH($C722,Bolalar!$I$5:$I$1804,0))="","",INDEX(Bolalar!$B$5:$B$1804,MATCH($C722,Bolalar!$I$5:$I$1804,0))),""))</f>
        <v/>
      </c>
      <c r="E722" s="15" t="str">
        <f aca="false">IF($C722="","",IFERROR(IF(INDEX(Bolalar!$C$5:$C$1804,MATCH($C722,Bolalar!$I$5:$I$1804,0))="","",INDEX(Bolalar!$C$5:$C$1804,MATCH($C722,Bolalar!$I$5:$I$1804,0))),""))</f>
        <v/>
      </c>
      <c r="F722" s="24"/>
      <c r="G722" s="14" t="str">
        <f aca="false">IF(OR($E722="",$B722=""),"",INT(($B722-$E722)/365.25))</f>
        <v/>
      </c>
      <c r="H722" s="25"/>
      <c r="I722" s="12"/>
      <c r="J722" s="28" t="n">
        <f aca="false">IF(AND($C722&lt;&gt;"",$B722&gt;=Boshqaruv!$C$9,$B722&lt;=Boshqaruv!$C$10),IF(COUNTIFS($C$4:$C721,$C722,$B$4:$B721,"&gt;="&amp;Boshqaruv!$C$9,$B$4:$B721,"&lt;="&amp;Boshqaruv!$C$10)=0,1,0),0)</f>
        <v>0</v>
      </c>
    </row>
    <row r="723" customFormat="false" ht="15" hidden="false" customHeight="false" outlineLevel="0" collapsed="false">
      <c r="A723" s="8" t="n">
        <v>719</v>
      </c>
      <c r="B723" s="13"/>
      <c r="C723" s="25"/>
      <c r="D723" s="26" t="str">
        <f aca="false">IF($C723="","",IFERROR(IF(INDEX(Bolalar!$B$5:$B$1804,MATCH($C723,Bolalar!$I$5:$I$1804,0))="","",INDEX(Bolalar!$B$5:$B$1804,MATCH($C723,Bolalar!$I$5:$I$1804,0))),""))</f>
        <v/>
      </c>
      <c r="E723" s="15" t="str">
        <f aca="false">IF($C723="","",IFERROR(IF(INDEX(Bolalar!$C$5:$C$1804,MATCH($C723,Bolalar!$I$5:$I$1804,0))="","",INDEX(Bolalar!$C$5:$C$1804,MATCH($C723,Bolalar!$I$5:$I$1804,0))),""))</f>
        <v/>
      </c>
      <c r="F723" s="24"/>
      <c r="G723" s="14" t="str">
        <f aca="false">IF(OR($E723="",$B723=""),"",INT(($B723-$E723)/365.25))</f>
        <v/>
      </c>
      <c r="H723" s="25"/>
      <c r="I723" s="12"/>
      <c r="J723" s="28" t="n">
        <f aca="false">IF(AND($C723&lt;&gt;"",$B723&gt;=Boshqaruv!$C$9,$B723&lt;=Boshqaruv!$C$10),IF(COUNTIFS($C$4:$C722,$C723,$B$4:$B722,"&gt;="&amp;Boshqaruv!$C$9,$B$4:$B722,"&lt;="&amp;Boshqaruv!$C$10)=0,1,0),0)</f>
        <v>0</v>
      </c>
    </row>
    <row r="724" customFormat="false" ht="15" hidden="false" customHeight="false" outlineLevel="0" collapsed="false">
      <c r="A724" s="8" t="n">
        <v>720</v>
      </c>
      <c r="B724" s="13"/>
      <c r="C724" s="25"/>
      <c r="D724" s="26" t="str">
        <f aca="false">IF($C724="","",IFERROR(IF(INDEX(Bolalar!$B$5:$B$1804,MATCH($C724,Bolalar!$I$5:$I$1804,0))="","",INDEX(Bolalar!$B$5:$B$1804,MATCH($C724,Bolalar!$I$5:$I$1804,0))),""))</f>
        <v/>
      </c>
      <c r="E724" s="15" t="str">
        <f aca="false">IF($C724="","",IFERROR(IF(INDEX(Bolalar!$C$5:$C$1804,MATCH($C724,Bolalar!$I$5:$I$1804,0))="","",INDEX(Bolalar!$C$5:$C$1804,MATCH($C724,Bolalar!$I$5:$I$1804,0))),""))</f>
        <v/>
      </c>
      <c r="F724" s="24"/>
      <c r="G724" s="14" t="str">
        <f aca="false">IF(OR($E724="",$B724=""),"",INT(($B724-$E724)/365.25))</f>
        <v/>
      </c>
      <c r="H724" s="25"/>
      <c r="I724" s="12"/>
      <c r="J724" s="28" t="n">
        <f aca="false">IF(AND($C724&lt;&gt;"",$B724&gt;=Boshqaruv!$C$9,$B724&lt;=Boshqaruv!$C$10),IF(COUNTIFS($C$4:$C723,$C724,$B$4:$B723,"&gt;="&amp;Boshqaruv!$C$9,$B$4:$B723,"&lt;="&amp;Boshqaruv!$C$10)=0,1,0),0)</f>
        <v>0</v>
      </c>
    </row>
    <row r="725" customFormat="false" ht="15" hidden="false" customHeight="false" outlineLevel="0" collapsed="false">
      <c r="A725" s="8" t="n">
        <v>721</v>
      </c>
      <c r="B725" s="13"/>
      <c r="C725" s="25"/>
      <c r="D725" s="26" t="str">
        <f aca="false">IF($C725="","",IFERROR(IF(INDEX(Bolalar!$B$5:$B$1804,MATCH($C725,Bolalar!$I$5:$I$1804,0))="","",INDEX(Bolalar!$B$5:$B$1804,MATCH($C725,Bolalar!$I$5:$I$1804,0))),""))</f>
        <v/>
      </c>
      <c r="E725" s="15" t="str">
        <f aca="false">IF($C725="","",IFERROR(IF(INDEX(Bolalar!$C$5:$C$1804,MATCH($C725,Bolalar!$I$5:$I$1804,0))="","",INDEX(Bolalar!$C$5:$C$1804,MATCH($C725,Bolalar!$I$5:$I$1804,0))),""))</f>
        <v/>
      </c>
      <c r="F725" s="24"/>
      <c r="G725" s="14" t="str">
        <f aca="false">IF(OR($E725="",$B725=""),"",INT(($B725-$E725)/365.25))</f>
        <v/>
      </c>
      <c r="H725" s="25"/>
      <c r="I725" s="12"/>
      <c r="J725" s="28" t="n">
        <f aca="false">IF(AND($C725&lt;&gt;"",$B725&gt;=Boshqaruv!$C$9,$B725&lt;=Boshqaruv!$C$10),IF(COUNTIFS($C$4:$C724,$C725,$B$4:$B724,"&gt;="&amp;Boshqaruv!$C$9,$B$4:$B724,"&lt;="&amp;Boshqaruv!$C$10)=0,1,0),0)</f>
        <v>0</v>
      </c>
    </row>
    <row r="726" customFormat="false" ht="15" hidden="false" customHeight="false" outlineLevel="0" collapsed="false">
      <c r="A726" s="8" t="n">
        <v>722</v>
      </c>
      <c r="B726" s="13"/>
      <c r="C726" s="25"/>
      <c r="D726" s="26" t="str">
        <f aca="false">IF($C726="","",IFERROR(IF(INDEX(Bolalar!$B$5:$B$1804,MATCH($C726,Bolalar!$I$5:$I$1804,0))="","",INDEX(Bolalar!$B$5:$B$1804,MATCH($C726,Bolalar!$I$5:$I$1804,0))),""))</f>
        <v/>
      </c>
      <c r="E726" s="15" t="str">
        <f aca="false">IF($C726="","",IFERROR(IF(INDEX(Bolalar!$C$5:$C$1804,MATCH($C726,Bolalar!$I$5:$I$1804,0))="","",INDEX(Bolalar!$C$5:$C$1804,MATCH($C726,Bolalar!$I$5:$I$1804,0))),""))</f>
        <v/>
      </c>
      <c r="F726" s="24"/>
      <c r="G726" s="14" t="str">
        <f aca="false">IF(OR($E726="",$B726=""),"",INT(($B726-$E726)/365.25))</f>
        <v/>
      </c>
      <c r="H726" s="25"/>
      <c r="I726" s="12"/>
      <c r="J726" s="28" t="n">
        <f aca="false">IF(AND($C726&lt;&gt;"",$B726&gt;=Boshqaruv!$C$9,$B726&lt;=Boshqaruv!$C$10),IF(COUNTIFS($C$4:$C725,$C726,$B$4:$B725,"&gt;="&amp;Boshqaruv!$C$9,$B$4:$B725,"&lt;="&amp;Boshqaruv!$C$10)=0,1,0),0)</f>
        <v>0</v>
      </c>
    </row>
    <row r="727" customFormat="false" ht="15" hidden="false" customHeight="false" outlineLevel="0" collapsed="false">
      <c r="A727" s="8" t="n">
        <v>723</v>
      </c>
      <c r="B727" s="13"/>
      <c r="C727" s="25"/>
      <c r="D727" s="26" t="str">
        <f aca="false">IF($C727="","",IFERROR(IF(INDEX(Bolalar!$B$5:$B$1804,MATCH($C727,Bolalar!$I$5:$I$1804,0))="","",INDEX(Bolalar!$B$5:$B$1804,MATCH($C727,Bolalar!$I$5:$I$1804,0))),""))</f>
        <v/>
      </c>
      <c r="E727" s="15" t="str">
        <f aca="false">IF($C727="","",IFERROR(IF(INDEX(Bolalar!$C$5:$C$1804,MATCH($C727,Bolalar!$I$5:$I$1804,0))="","",INDEX(Bolalar!$C$5:$C$1804,MATCH($C727,Bolalar!$I$5:$I$1804,0))),""))</f>
        <v/>
      </c>
      <c r="F727" s="24"/>
      <c r="G727" s="14" t="str">
        <f aca="false">IF(OR($E727="",$B727=""),"",INT(($B727-$E727)/365.25))</f>
        <v/>
      </c>
      <c r="H727" s="25"/>
      <c r="I727" s="12"/>
      <c r="J727" s="28" t="n">
        <f aca="false">IF(AND($C727&lt;&gt;"",$B727&gt;=Boshqaruv!$C$9,$B727&lt;=Boshqaruv!$C$10),IF(COUNTIFS($C$4:$C726,$C727,$B$4:$B726,"&gt;="&amp;Boshqaruv!$C$9,$B$4:$B726,"&lt;="&amp;Boshqaruv!$C$10)=0,1,0),0)</f>
        <v>0</v>
      </c>
    </row>
    <row r="728" customFormat="false" ht="15" hidden="false" customHeight="false" outlineLevel="0" collapsed="false">
      <c r="A728" s="8" t="n">
        <v>724</v>
      </c>
      <c r="B728" s="13"/>
      <c r="C728" s="25"/>
      <c r="D728" s="26" t="str">
        <f aca="false">IF($C728="","",IFERROR(IF(INDEX(Bolalar!$B$5:$B$1804,MATCH($C728,Bolalar!$I$5:$I$1804,0))="","",INDEX(Bolalar!$B$5:$B$1804,MATCH($C728,Bolalar!$I$5:$I$1804,0))),""))</f>
        <v/>
      </c>
      <c r="E728" s="15" t="str">
        <f aca="false">IF($C728="","",IFERROR(IF(INDEX(Bolalar!$C$5:$C$1804,MATCH($C728,Bolalar!$I$5:$I$1804,0))="","",INDEX(Bolalar!$C$5:$C$1804,MATCH($C728,Bolalar!$I$5:$I$1804,0))),""))</f>
        <v/>
      </c>
      <c r="F728" s="24"/>
      <c r="G728" s="14" t="str">
        <f aca="false">IF(OR($E728="",$B728=""),"",INT(($B728-$E728)/365.25))</f>
        <v/>
      </c>
      <c r="H728" s="25"/>
      <c r="I728" s="12"/>
      <c r="J728" s="28" t="n">
        <f aca="false">IF(AND($C728&lt;&gt;"",$B728&gt;=Boshqaruv!$C$9,$B728&lt;=Boshqaruv!$C$10),IF(COUNTIFS($C$4:$C727,$C728,$B$4:$B727,"&gt;="&amp;Boshqaruv!$C$9,$B$4:$B727,"&lt;="&amp;Boshqaruv!$C$10)=0,1,0),0)</f>
        <v>0</v>
      </c>
    </row>
    <row r="729" customFormat="false" ht="15" hidden="false" customHeight="false" outlineLevel="0" collapsed="false">
      <c r="A729" s="8" t="n">
        <v>725</v>
      </c>
      <c r="B729" s="13"/>
      <c r="C729" s="25"/>
      <c r="D729" s="26" t="str">
        <f aca="false">IF($C729="","",IFERROR(IF(INDEX(Bolalar!$B$5:$B$1804,MATCH($C729,Bolalar!$I$5:$I$1804,0))="","",INDEX(Bolalar!$B$5:$B$1804,MATCH($C729,Bolalar!$I$5:$I$1804,0))),""))</f>
        <v/>
      </c>
      <c r="E729" s="15" t="str">
        <f aca="false">IF($C729="","",IFERROR(IF(INDEX(Bolalar!$C$5:$C$1804,MATCH($C729,Bolalar!$I$5:$I$1804,0))="","",INDEX(Bolalar!$C$5:$C$1804,MATCH($C729,Bolalar!$I$5:$I$1804,0))),""))</f>
        <v/>
      </c>
      <c r="F729" s="24"/>
      <c r="G729" s="14" t="str">
        <f aca="false">IF(OR($E729="",$B729=""),"",INT(($B729-$E729)/365.25))</f>
        <v/>
      </c>
      <c r="H729" s="25"/>
      <c r="I729" s="12"/>
      <c r="J729" s="28" t="n">
        <f aca="false">IF(AND($C729&lt;&gt;"",$B729&gt;=Boshqaruv!$C$9,$B729&lt;=Boshqaruv!$C$10),IF(COUNTIFS($C$4:$C728,$C729,$B$4:$B728,"&gt;="&amp;Boshqaruv!$C$9,$B$4:$B728,"&lt;="&amp;Boshqaruv!$C$10)=0,1,0),0)</f>
        <v>0</v>
      </c>
    </row>
    <row r="730" customFormat="false" ht="15" hidden="false" customHeight="false" outlineLevel="0" collapsed="false">
      <c r="A730" s="8" t="n">
        <v>726</v>
      </c>
      <c r="B730" s="13"/>
      <c r="C730" s="25"/>
      <c r="D730" s="26" t="str">
        <f aca="false">IF($C730="","",IFERROR(IF(INDEX(Bolalar!$B$5:$B$1804,MATCH($C730,Bolalar!$I$5:$I$1804,0))="","",INDEX(Bolalar!$B$5:$B$1804,MATCH($C730,Bolalar!$I$5:$I$1804,0))),""))</f>
        <v/>
      </c>
      <c r="E730" s="15" t="str">
        <f aca="false">IF($C730="","",IFERROR(IF(INDEX(Bolalar!$C$5:$C$1804,MATCH($C730,Bolalar!$I$5:$I$1804,0))="","",INDEX(Bolalar!$C$5:$C$1804,MATCH($C730,Bolalar!$I$5:$I$1804,0))),""))</f>
        <v/>
      </c>
      <c r="F730" s="24"/>
      <c r="G730" s="14" t="str">
        <f aca="false">IF(OR($E730="",$B730=""),"",INT(($B730-$E730)/365.25))</f>
        <v/>
      </c>
      <c r="H730" s="25"/>
      <c r="I730" s="12"/>
      <c r="J730" s="28" t="n">
        <f aca="false">IF(AND($C730&lt;&gt;"",$B730&gt;=Boshqaruv!$C$9,$B730&lt;=Boshqaruv!$C$10),IF(COUNTIFS($C$4:$C729,$C730,$B$4:$B729,"&gt;="&amp;Boshqaruv!$C$9,$B$4:$B729,"&lt;="&amp;Boshqaruv!$C$10)=0,1,0),0)</f>
        <v>0</v>
      </c>
    </row>
    <row r="731" customFormat="false" ht="15" hidden="false" customHeight="false" outlineLevel="0" collapsed="false">
      <c r="A731" s="8" t="n">
        <v>727</v>
      </c>
      <c r="B731" s="13"/>
      <c r="C731" s="25"/>
      <c r="D731" s="26" t="str">
        <f aca="false">IF($C731="","",IFERROR(IF(INDEX(Bolalar!$B$5:$B$1804,MATCH($C731,Bolalar!$I$5:$I$1804,0))="","",INDEX(Bolalar!$B$5:$B$1804,MATCH($C731,Bolalar!$I$5:$I$1804,0))),""))</f>
        <v/>
      </c>
      <c r="E731" s="15" t="str">
        <f aca="false">IF($C731="","",IFERROR(IF(INDEX(Bolalar!$C$5:$C$1804,MATCH($C731,Bolalar!$I$5:$I$1804,0))="","",INDEX(Bolalar!$C$5:$C$1804,MATCH($C731,Bolalar!$I$5:$I$1804,0))),""))</f>
        <v/>
      </c>
      <c r="F731" s="24"/>
      <c r="G731" s="14" t="str">
        <f aca="false">IF(OR($E731="",$B731=""),"",INT(($B731-$E731)/365.25))</f>
        <v/>
      </c>
      <c r="H731" s="25"/>
      <c r="I731" s="12"/>
      <c r="J731" s="28" t="n">
        <f aca="false">IF(AND($C731&lt;&gt;"",$B731&gt;=Boshqaruv!$C$9,$B731&lt;=Boshqaruv!$C$10),IF(COUNTIFS($C$4:$C730,$C731,$B$4:$B730,"&gt;="&amp;Boshqaruv!$C$9,$B$4:$B730,"&lt;="&amp;Boshqaruv!$C$10)=0,1,0),0)</f>
        <v>0</v>
      </c>
    </row>
    <row r="732" customFormat="false" ht="15" hidden="false" customHeight="false" outlineLevel="0" collapsed="false">
      <c r="A732" s="8" t="n">
        <v>728</v>
      </c>
      <c r="B732" s="13"/>
      <c r="C732" s="25"/>
      <c r="D732" s="26" t="str">
        <f aca="false">IF($C732="","",IFERROR(IF(INDEX(Bolalar!$B$5:$B$1804,MATCH($C732,Bolalar!$I$5:$I$1804,0))="","",INDEX(Bolalar!$B$5:$B$1804,MATCH($C732,Bolalar!$I$5:$I$1804,0))),""))</f>
        <v/>
      </c>
      <c r="E732" s="15" t="str">
        <f aca="false">IF($C732="","",IFERROR(IF(INDEX(Bolalar!$C$5:$C$1804,MATCH($C732,Bolalar!$I$5:$I$1804,0))="","",INDEX(Bolalar!$C$5:$C$1804,MATCH($C732,Bolalar!$I$5:$I$1804,0))),""))</f>
        <v/>
      </c>
      <c r="F732" s="24"/>
      <c r="G732" s="14" t="str">
        <f aca="false">IF(OR($E732="",$B732=""),"",INT(($B732-$E732)/365.25))</f>
        <v/>
      </c>
      <c r="H732" s="25"/>
      <c r="I732" s="12"/>
      <c r="J732" s="28" t="n">
        <f aca="false">IF(AND($C732&lt;&gt;"",$B732&gt;=Boshqaruv!$C$9,$B732&lt;=Boshqaruv!$C$10),IF(COUNTIFS($C$4:$C731,$C732,$B$4:$B731,"&gt;="&amp;Boshqaruv!$C$9,$B$4:$B731,"&lt;="&amp;Boshqaruv!$C$10)=0,1,0),0)</f>
        <v>0</v>
      </c>
    </row>
    <row r="733" customFormat="false" ht="15" hidden="false" customHeight="false" outlineLevel="0" collapsed="false">
      <c r="A733" s="8" t="n">
        <v>729</v>
      </c>
      <c r="B733" s="13"/>
      <c r="C733" s="25"/>
      <c r="D733" s="26" t="str">
        <f aca="false">IF($C733="","",IFERROR(IF(INDEX(Bolalar!$B$5:$B$1804,MATCH($C733,Bolalar!$I$5:$I$1804,0))="","",INDEX(Bolalar!$B$5:$B$1804,MATCH($C733,Bolalar!$I$5:$I$1804,0))),""))</f>
        <v/>
      </c>
      <c r="E733" s="15" t="str">
        <f aca="false">IF($C733="","",IFERROR(IF(INDEX(Bolalar!$C$5:$C$1804,MATCH($C733,Bolalar!$I$5:$I$1804,0))="","",INDEX(Bolalar!$C$5:$C$1804,MATCH($C733,Bolalar!$I$5:$I$1804,0))),""))</f>
        <v/>
      </c>
      <c r="F733" s="24"/>
      <c r="G733" s="14" t="str">
        <f aca="false">IF(OR($E733="",$B733=""),"",INT(($B733-$E733)/365.25))</f>
        <v/>
      </c>
      <c r="H733" s="25"/>
      <c r="I733" s="12"/>
      <c r="J733" s="28" t="n">
        <f aca="false">IF(AND($C733&lt;&gt;"",$B733&gt;=Boshqaruv!$C$9,$B733&lt;=Boshqaruv!$C$10),IF(COUNTIFS($C$4:$C732,$C733,$B$4:$B732,"&gt;="&amp;Boshqaruv!$C$9,$B$4:$B732,"&lt;="&amp;Boshqaruv!$C$10)=0,1,0),0)</f>
        <v>0</v>
      </c>
    </row>
    <row r="734" customFormat="false" ht="15" hidden="false" customHeight="false" outlineLevel="0" collapsed="false">
      <c r="A734" s="8" t="n">
        <v>730</v>
      </c>
      <c r="B734" s="13"/>
      <c r="C734" s="25"/>
      <c r="D734" s="26" t="str">
        <f aca="false">IF($C734="","",IFERROR(IF(INDEX(Bolalar!$B$5:$B$1804,MATCH($C734,Bolalar!$I$5:$I$1804,0))="","",INDEX(Bolalar!$B$5:$B$1804,MATCH($C734,Bolalar!$I$5:$I$1804,0))),""))</f>
        <v/>
      </c>
      <c r="E734" s="15" t="str">
        <f aca="false">IF($C734="","",IFERROR(IF(INDEX(Bolalar!$C$5:$C$1804,MATCH($C734,Bolalar!$I$5:$I$1804,0))="","",INDEX(Bolalar!$C$5:$C$1804,MATCH($C734,Bolalar!$I$5:$I$1804,0))),""))</f>
        <v/>
      </c>
      <c r="F734" s="24"/>
      <c r="G734" s="14" t="str">
        <f aca="false">IF(OR($E734="",$B734=""),"",INT(($B734-$E734)/365.25))</f>
        <v/>
      </c>
      <c r="H734" s="25"/>
      <c r="I734" s="12"/>
      <c r="J734" s="28" t="n">
        <f aca="false">IF(AND($C734&lt;&gt;"",$B734&gt;=Boshqaruv!$C$9,$B734&lt;=Boshqaruv!$C$10),IF(COUNTIFS($C$4:$C733,$C734,$B$4:$B733,"&gt;="&amp;Boshqaruv!$C$9,$B$4:$B733,"&lt;="&amp;Boshqaruv!$C$10)=0,1,0),0)</f>
        <v>0</v>
      </c>
    </row>
    <row r="735" customFormat="false" ht="15" hidden="false" customHeight="false" outlineLevel="0" collapsed="false">
      <c r="A735" s="8" t="n">
        <v>731</v>
      </c>
      <c r="B735" s="13"/>
      <c r="C735" s="25"/>
      <c r="D735" s="26" t="str">
        <f aca="false">IF($C735="","",IFERROR(IF(INDEX(Bolalar!$B$5:$B$1804,MATCH($C735,Bolalar!$I$5:$I$1804,0))="","",INDEX(Bolalar!$B$5:$B$1804,MATCH($C735,Bolalar!$I$5:$I$1804,0))),""))</f>
        <v/>
      </c>
      <c r="E735" s="15" t="str">
        <f aca="false">IF($C735="","",IFERROR(IF(INDEX(Bolalar!$C$5:$C$1804,MATCH($C735,Bolalar!$I$5:$I$1804,0))="","",INDEX(Bolalar!$C$5:$C$1804,MATCH($C735,Bolalar!$I$5:$I$1804,0))),""))</f>
        <v/>
      </c>
      <c r="F735" s="24"/>
      <c r="G735" s="14" t="str">
        <f aca="false">IF(OR($E735="",$B735=""),"",INT(($B735-$E735)/365.25))</f>
        <v/>
      </c>
      <c r="H735" s="25"/>
      <c r="I735" s="12"/>
      <c r="J735" s="28" t="n">
        <f aca="false">IF(AND($C735&lt;&gt;"",$B735&gt;=Boshqaruv!$C$9,$B735&lt;=Boshqaruv!$C$10),IF(COUNTIFS($C$4:$C734,$C735,$B$4:$B734,"&gt;="&amp;Boshqaruv!$C$9,$B$4:$B734,"&lt;="&amp;Boshqaruv!$C$10)=0,1,0),0)</f>
        <v>0</v>
      </c>
    </row>
    <row r="736" customFormat="false" ht="15" hidden="false" customHeight="false" outlineLevel="0" collapsed="false">
      <c r="A736" s="8" t="n">
        <v>732</v>
      </c>
      <c r="B736" s="13"/>
      <c r="C736" s="25"/>
      <c r="D736" s="26" t="str">
        <f aca="false">IF($C736="","",IFERROR(IF(INDEX(Bolalar!$B$5:$B$1804,MATCH($C736,Bolalar!$I$5:$I$1804,0))="","",INDEX(Bolalar!$B$5:$B$1804,MATCH($C736,Bolalar!$I$5:$I$1804,0))),""))</f>
        <v/>
      </c>
      <c r="E736" s="15" t="str">
        <f aca="false">IF($C736="","",IFERROR(IF(INDEX(Bolalar!$C$5:$C$1804,MATCH($C736,Bolalar!$I$5:$I$1804,0))="","",INDEX(Bolalar!$C$5:$C$1804,MATCH($C736,Bolalar!$I$5:$I$1804,0))),""))</f>
        <v/>
      </c>
      <c r="F736" s="24"/>
      <c r="G736" s="14" t="str">
        <f aca="false">IF(OR($E736="",$B736=""),"",INT(($B736-$E736)/365.25))</f>
        <v/>
      </c>
      <c r="H736" s="25"/>
      <c r="I736" s="12"/>
      <c r="J736" s="28" t="n">
        <f aca="false">IF(AND($C736&lt;&gt;"",$B736&gt;=Boshqaruv!$C$9,$B736&lt;=Boshqaruv!$C$10),IF(COUNTIFS($C$4:$C735,$C736,$B$4:$B735,"&gt;="&amp;Boshqaruv!$C$9,$B$4:$B735,"&lt;="&amp;Boshqaruv!$C$10)=0,1,0),0)</f>
        <v>0</v>
      </c>
    </row>
    <row r="737" customFormat="false" ht="15" hidden="false" customHeight="false" outlineLevel="0" collapsed="false">
      <c r="A737" s="8" t="n">
        <v>733</v>
      </c>
      <c r="B737" s="13"/>
      <c r="C737" s="25"/>
      <c r="D737" s="26" t="str">
        <f aca="false">IF($C737="","",IFERROR(IF(INDEX(Bolalar!$B$5:$B$1804,MATCH($C737,Bolalar!$I$5:$I$1804,0))="","",INDEX(Bolalar!$B$5:$B$1804,MATCH($C737,Bolalar!$I$5:$I$1804,0))),""))</f>
        <v/>
      </c>
      <c r="E737" s="15" t="str">
        <f aca="false">IF($C737="","",IFERROR(IF(INDEX(Bolalar!$C$5:$C$1804,MATCH($C737,Bolalar!$I$5:$I$1804,0))="","",INDEX(Bolalar!$C$5:$C$1804,MATCH($C737,Bolalar!$I$5:$I$1804,0))),""))</f>
        <v/>
      </c>
      <c r="F737" s="24"/>
      <c r="G737" s="14" t="str">
        <f aca="false">IF(OR($E737="",$B737=""),"",INT(($B737-$E737)/365.25))</f>
        <v/>
      </c>
      <c r="H737" s="25"/>
      <c r="I737" s="12"/>
      <c r="J737" s="28" t="n">
        <f aca="false">IF(AND($C737&lt;&gt;"",$B737&gt;=Boshqaruv!$C$9,$B737&lt;=Boshqaruv!$C$10),IF(COUNTIFS($C$4:$C736,$C737,$B$4:$B736,"&gt;="&amp;Boshqaruv!$C$9,$B$4:$B736,"&lt;="&amp;Boshqaruv!$C$10)=0,1,0),0)</f>
        <v>0</v>
      </c>
    </row>
    <row r="738" customFormat="false" ht="15" hidden="false" customHeight="false" outlineLevel="0" collapsed="false">
      <c r="A738" s="8" t="n">
        <v>734</v>
      </c>
      <c r="B738" s="13"/>
      <c r="C738" s="25"/>
      <c r="D738" s="26" t="str">
        <f aca="false">IF($C738="","",IFERROR(IF(INDEX(Bolalar!$B$5:$B$1804,MATCH($C738,Bolalar!$I$5:$I$1804,0))="","",INDEX(Bolalar!$B$5:$B$1804,MATCH($C738,Bolalar!$I$5:$I$1804,0))),""))</f>
        <v/>
      </c>
      <c r="E738" s="15" t="str">
        <f aca="false">IF($C738="","",IFERROR(IF(INDEX(Bolalar!$C$5:$C$1804,MATCH($C738,Bolalar!$I$5:$I$1804,0))="","",INDEX(Bolalar!$C$5:$C$1804,MATCH($C738,Bolalar!$I$5:$I$1804,0))),""))</f>
        <v/>
      </c>
      <c r="F738" s="24"/>
      <c r="G738" s="14" t="str">
        <f aca="false">IF(OR($E738="",$B738=""),"",INT(($B738-$E738)/365.25))</f>
        <v/>
      </c>
      <c r="H738" s="25"/>
      <c r="I738" s="12"/>
      <c r="J738" s="28" t="n">
        <f aca="false">IF(AND($C738&lt;&gt;"",$B738&gt;=Boshqaruv!$C$9,$B738&lt;=Boshqaruv!$C$10),IF(COUNTIFS($C$4:$C737,$C738,$B$4:$B737,"&gt;="&amp;Boshqaruv!$C$9,$B$4:$B737,"&lt;="&amp;Boshqaruv!$C$10)=0,1,0),0)</f>
        <v>0</v>
      </c>
    </row>
    <row r="739" customFormat="false" ht="15" hidden="false" customHeight="false" outlineLevel="0" collapsed="false">
      <c r="A739" s="8" t="n">
        <v>735</v>
      </c>
      <c r="B739" s="13"/>
      <c r="C739" s="25"/>
      <c r="D739" s="26" t="str">
        <f aca="false">IF($C739="","",IFERROR(IF(INDEX(Bolalar!$B$5:$B$1804,MATCH($C739,Bolalar!$I$5:$I$1804,0))="","",INDEX(Bolalar!$B$5:$B$1804,MATCH($C739,Bolalar!$I$5:$I$1804,0))),""))</f>
        <v/>
      </c>
      <c r="E739" s="15" t="str">
        <f aca="false">IF($C739="","",IFERROR(IF(INDEX(Bolalar!$C$5:$C$1804,MATCH($C739,Bolalar!$I$5:$I$1804,0))="","",INDEX(Bolalar!$C$5:$C$1804,MATCH($C739,Bolalar!$I$5:$I$1804,0))),""))</f>
        <v/>
      </c>
      <c r="F739" s="24"/>
      <c r="G739" s="14" t="str">
        <f aca="false">IF(OR($E739="",$B739=""),"",INT(($B739-$E739)/365.25))</f>
        <v/>
      </c>
      <c r="H739" s="25"/>
      <c r="I739" s="12"/>
      <c r="J739" s="28" t="n">
        <f aca="false">IF(AND($C739&lt;&gt;"",$B739&gt;=Boshqaruv!$C$9,$B739&lt;=Boshqaruv!$C$10),IF(COUNTIFS($C$4:$C738,$C739,$B$4:$B738,"&gt;="&amp;Boshqaruv!$C$9,$B$4:$B738,"&lt;="&amp;Boshqaruv!$C$10)=0,1,0),0)</f>
        <v>0</v>
      </c>
    </row>
    <row r="740" customFormat="false" ht="15" hidden="false" customHeight="false" outlineLevel="0" collapsed="false">
      <c r="A740" s="8" t="n">
        <v>736</v>
      </c>
      <c r="B740" s="13"/>
      <c r="C740" s="25"/>
      <c r="D740" s="26" t="str">
        <f aca="false">IF($C740="","",IFERROR(IF(INDEX(Bolalar!$B$5:$B$1804,MATCH($C740,Bolalar!$I$5:$I$1804,0))="","",INDEX(Bolalar!$B$5:$B$1804,MATCH($C740,Bolalar!$I$5:$I$1804,0))),""))</f>
        <v/>
      </c>
      <c r="E740" s="15" t="str">
        <f aca="false">IF($C740="","",IFERROR(IF(INDEX(Bolalar!$C$5:$C$1804,MATCH($C740,Bolalar!$I$5:$I$1804,0))="","",INDEX(Bolalar!$C$5:$C$1804,MATCH($C740,Bolalar!$I$5:$I$1804,0))),""))</f>
        <v/>
      </c>
      <c r="F740" s="24"/>
      <c r="G740" s="14" t="str">
        <f aca="false">IF(OR($E740="",$B740=""),"",INT(($B740-$E740)/365.25))</f>
        <v/>
      </c>
      <c r="H740" s="25"/>
      <c r="I740" s="12"/>
      <c r="J740" s="28" t="n">
        <f aca="false">IF(AND($C740&lt;&gt;"",$B740&gt;=Boshqaruv!$C$9,$B740&lt;=Boshqaruv!$C$10),IF(COUNTIFS($C$4:$C739,$C740,$B$4:$B739,"&gt;="&amp;Boshqaruv!$C$9,$B$4:$B739,"&lt;="&amp;Boshqaruv!$C$10)=0,1,0),0)</f>
        <v>0</v>
      </c>
    </row>
    <row r="741" customFormat="false" ht="15" hidden="false" customHeight="false" outlineLevel="0" collapsed="false">
      <c r="A741" s="8" t="n">
        <v>737</v>
      </c>
      <c r="B741" s="13"/>
      <c r="C741" s="25"/>
      <c r="D741" s="26" t="str">
        <f aca="false">IF($C741="","",IFERROR(IF(INDEX(Bolalar!$B$5:$B$1804,MATCH($C741,Bolalar!$I$5:$I$1804,0))="","",INDEX(Bolalar!$B$5:$B$1804,MATCH($C741,Bolalar!$I$5:$I$1804,0))),""))</f>
        <v/>
      </c>
      <c r="E741" s="15" t="str">
        <f aca="false">IF($C741="","",IFERROR(IF(INDEX(Bolalar!$C$5:$C$1804,MATCH($C741,Bolalar!$I$5:$I$1804,0))="","",INDEX(Bolalar!$C$5:$C$1804,MATCH($C741,Bolalar!$I$5:$I$1804,0))),""))</f>
        <v/>
      </c>
      <c r="F741" s="24"/>
      <c r="G741" s="14" t="str">
        <f aca="false">IF(OR($E741="",$B741=""),"",INT(($B741-$E741)/365.25))</f>
        <v/>
      </c>
      <c r="H741" s="25"/>
      <c r="I741" s="12"/>
      <c r="J741" s="28" t="n">
        <f aca="false">IF(AND($C741&lt;&gt;"",$B741&gt;=Boshqaruv!$C$9,$B741&lt;=Boshqaruv!$C$10),IF(COUNTIFS($C$4:$C740,$C741,$B$4:$B740,"&gt;="&amp;Boshqaruv!$C$9,$B$4:$B740,"&lt;="&amp;Boshqaruv!$C$10)=0,1,0),0)</f>
        <v>0</v>
      </c>
    </row>
    <row r="742" customFormat="false" ht="15" hidden="false" customHeight="false" outlineLevel="0" collapsed="false">
      <c r="A742" s="8" t="n">
        <v>738</v>
      </c>
      <c r="B742" s="13"/>
      <c r="C742" s="25"/>
      <c r="D742" s="26" t="str">
        <f aca="false">IF($C742="","",IFERROR(IF(INDEX(Bolalar!$B$5:$B$1804,MATCH($C742,Bolalar!$I$5:$I$1804,0))="","",INDEX(Bolalar!$B$5:$B$1804,MATCH($C742,Bolalar!$I$5:$I$1804,0))),""))</f>
        <v/>
      </c>
      <c r="E742" s="15" t="str">
        <f aca="false">IF($C742="","",IFERROR(IF(INDEX(Bolalar!$C$5:$C$1804,MATCH($C742,Bolalar!$I$5:$I$1804,0))="","",INDEX(Bolalar!$C$5:$C$1804,MATCH($C742,Bolalar!$I$5:$I$1804,0))),""))</f>
        <v/>
      </c>
      <c r="F742" s="24"/>
      <c r="G742" s="14" t="str">
        <f aca="false">IF(OR($E742="",$B742=""),"",INT(($B742-$E742)/365.25))</f>
        <v/>
      </c>
      <c r="H742" s="25"/>
      <c r="I742" s="12"/>
      <c r="J742" s="28" t="n">
        <f aca="false">IF(AND($C742&lt;&gt;"",$B742&gt;=Boshqaruv!$C$9,$B742&lt;=Boshqaruv!$C$10),IF(COUNTIFS($C$4:$C741,$C742,$B$4:$B741,"&gt;="&amp;Boshqaruv!$C$9,$B$4:$B741,"&lt;="&amp;Boshqaruv!$C$10)=0,1,0),0)</f>
        <v>0</v>
      </c>
    </row>
    <row r="743" customFormat="false" ht="15" hidden="false" customHeight="false" outlineLevel="0" collapsed="false">
      <c r="A743" s="8" t="n">
        <v>739</v>
      </c>
      <c r="B743" s="13"/>
      <c r="C743" s="25"/>
      <c r="D743" s="26" t="str">
        <f aca="false">IF($C743="","",IFERROR(IF(INDEX(Bolalar!$B$5:$B$1804,MATCH($C743,Bolalar!$I$5:$I$1804,0))="","",INDEX(Bolalar!$B$5:$B$1804,MATCH($C743,Bolalar!$I$5:$I$1804,0))),""))</f>
        <v/>
      </c>
      <c r="E743" s="15" t="str">
        <f aca="false">IF($C743="","",IFERROR(IF(INDEX(Bolalar!$C$5:$C$1804,MATCH($C743,Bolalar!$I$5:$I$1804,0))="","",INDEX(Bolalar!$C$5:$C$1804,MATCH($C743,Bolalar!$I$5:$I$1804,0))),""))</f>
        <v/>
      </c>
      <c r="F743" s="24"/>
      <c r="G743" s="14" t="str">
        <f aca="false">IF(OR($E743="",$B743=""),"",INT(($B743-$E743)/365.25))</f>
        <v/>
      </c>
      <c r="H743" s="25"/>
      <c r="I743" s="12"/>
      <c r="J743" s="28" t="n">
        <f aca="false">IF(AND($C743&lt;&gt;"",$B743&gt;=Boshqaruv!$C$9,$B743&lt;=Boshqaruv!$C$10),IF(COUNTIFS($C$4:$C742,$C743,$B$4:$B742,"&gt;="&amp;Boshqaruv!$C$9,$B$4:$B742,"&lt;="&amp;Boshqaruv!$C$10)=0,1,0),0)</f>
        <v>0</v>
      </c>
    </row>
    <row r="744" customFormat="false" ht="15" hidden="false" customHeight="false" outlineLevel="0" collapsed="false">
      <c r="A744" s="8" t="n">
        <v>740</v>
      </c>
      <c r="B744" s="13"/>
      <c r="C744" s="25"/>
      <c r="D744" s="26" t="str">
        <f aca="false">IF($C744="","",IFERROR(IF(INDEX(Bolalar!$B$5:$B$1804,MATCH($C744,Bolalar!$I$5:$I$1804,0))="","",INDEX(Bolalar!$B$5:$B$1804,MATCH($C744,Bolalar!$I$5:$I$1804,0))),""))</f>
        <v/>
      </c>
      <c r="E744" s="15" t="str">
        <f aca="false">IF($C744="","",IFERROR(IF(INDEX(Bolalar!$C$5:$C$1804,MATCH($C744,Bolalar!$I$5:$I$1804,0))="","",INDEX(Bolalar!$C$5:$C$1804,MATCH($C744,Bolalar!$I$5:$I$1804,0))),""))</f>
        <v/>
      </c>
      <c r="F744" s="24"/>
      <c r="G744" s="14" t="str">
        <f aca="false">IF(OR($E744="",$B744=""),"",INT(($B744-$E744)/365.25))</f>
        <v/>
      </c>
      <c r="H744" s="25"/>
      <c r="I744" s="12"/>
      <c r="J744" s="28" t="n">
        <f aca="false">IF(AND($C744&lt;&gt;"",$B744&gt;=Boshqaruv!$C$9,$B744&lt;=Boshqaruv!$C$10),IF(COUNTIFS($C$4:$C743,$C744,$B$4:$B743,"&gt;="&amp;Boshqaruv!$C$9,$B$4:$B743,"&lt;="&amp;Boshqaruv!$C$10)=0,1,0),0)</f>
        <v>0</v>
      </c>
    </row>
    <row r="745" customFormat="false" ht="15" hidden="false" customHeight="false" outlineLevel="0" collapsed="false">
      <c r="A745" s="8" t="n">
        <v>741</v>
      </c>
      <c r="B745" s="13"/>
      <c r="C745" s="25"/>
      <c r="D745" s="26" t="str">
        <f aca="false">IF($C745="","",IFERROR(IF(INDEX(Bolalar!$B$5:$B$1804,MATCH($C745,Bolalar!$I$5:$I$1804,0))="","",INDEX(Bolalar!$B$5:$B$1804,MATCH($C745,Bolalar!$I$5:$I$1804,0))),""))</f>
        <v/>
      </c>
      <c r="E745" s="15" t="str">
        <f aca="false">IF($C745="","",IFERROR(IF(INDEX(Bolalar!$C$5:$C$1804,MATCH($C745,Bolalar!$I$5:$I$1804,0))="","",INDEX(Bolalar!$C$5:$C$1804,MATCH($C745,Bolalar!$I$5:$I$1804,0))),""))</f>
        <v/>
      </c>
      <c r="F745" s="24"/>
      <c r="G745" s="14" t="str">
        <f aca="false">IF(OR($E745="",$B745=""),"",INT(($B745-$E745)/365.25))</f>
        <v/>
      </c>
      <c r="H745" s="25"/>
      <c r="I745" s="12"/>
      <c r="J745" s="28" t="n">
        <f aca="false">IF(AND($C745&lt;&gt;"",$B745&gt;=Boshqaruv!$C$9,$B745&lt;=Boshqaruv!$C$10),IF(COUNTIFS($C$4:$C744,$C745,$B$4:$B744,"&gt;="&amp;Boshqaruv!$C$9,$B$4:$B744,"&lt;="&amp;Boshqaruv!$C$10)=0,1,0),0)</f>
        <v>0</v>
      </c>
    </row>
    <row r="746" customFormat="false" ht="15" hidden="false" customHeight="false" outlineLevel="0" collapsed="false">
      <c r="A746" s="8" t="n">
        <v>742</v>
      </c>
      <c r="B746" s="13"/>
      <c r="C746" s="25"/>
      <c r="D746" s="26" t="str">
        <f aca="false">IF($C746="","",IFERROR(IF(INDEX(Bolalar!$B$5:$B$1804,MATCH($C746,Bolalar!$I$5:$I$1804,0))="","",INDEX(Bolalar!$B$5:$B$1804,MATCH($C746,Bolalar!$I$5:$I$1804,0))),""))</f>
        <v/>
      </c>
      <c r="E746" s="15" t="str">
        <f aca="false">IF($C746="","",IFERROR(IF(INDEX(Bolalar!$C$5:$C$1804,MATCH($C746,Bolalar!$I$5:$I$1804,0))="","",INDEX(Bolalar!$C$5:$C$1804,MATCH($C746,Bolalar!$I$5:$I$1804,0))),""))</f>
        <v/>
      </c>
      <c r="F746" s="24"/>
      <c r="G746" s="14" t="str">
        <f aca="false">IF(OR($E746="",$B746=""),"",INT(($B746-$E746)/365.25))</f>
        <v/>
      </c>
      <c r="H746" s="25"/>
      <c r="I746" s="12"/>
      <c r="J746" s="28" t="n">
        <f aca="false">IF(AND($C746&lt;&gt;"",$B746&gt;=Boshqaruv!$C$9,$B746&lt;=Boshqaruv!$C$10),IF(COUNTIFS($C$4:$C745,$C746,$B$4:$B745,"&gt;="&amp;Boshqaruv!$C$9,$B$4:$B745,"&lt;="&amp;Boshqaruv!$C$10)=0,1,0),0)</f>
        <v>0</v>
      </c>
    </row>
    <row r="747" customFormat="false" ht="15" hidden="false" customHeight="false" outlineLevel="0" collapsed="false">
      <c r="A747" s="8" t="n">
        <v>743</v>
      </c>
      <c r="B747" s="13"/>
      <c r="C747" s="25"/>
      <c r="D747" s="26" t="str">
        <f aca="false">IF($C747="","",IFERROR(IF(INDEX(Bolalar!$B$5:$B$1804,MATCH($C747,Bolalar!$I$5:$I$1804,0))="","",INDEX(Bolalar!$B$5:$B$1804,MATCH($C747,Bolalar!$I$5:$I$1804,0))),""))</f>
        <v/>
      </c>
      <c r="E747" s="15" t="str">
        <f aca="false">IF($C747="","",IFERROR(IF(INDEX(Bolalar!$C$5:$C$1804,MATCH($C747,Bolalar!$I$5:$I$1804,0))="","",INDEX(Bolalar!$C$5:$C$1804,MATCH($C747,Bolalar!$I$5:$I$1804,0))),""))</f>
        <v/>
      </c>
      <c r="F747" s="24"/>
      <c r="G747" s="14" t="str">
        <f aca="false">IF(OR($E747="",$B747=""),"",INT(($B747-$E747)/365.25))</f>
        <v/>
      </c>
      <c r="H747" s="25"/>
      <c r="I747" s="12"/>
      <c r="J747" s="28" t="n">
        <f aca="false">IF(AND($C747&lt;&gt;"",$B747&gt;=Boshqaruv!$C$9,$B747&lt;=Boshqaruv!$C$10),IF(COUNTIFS($C$4:$C746,$C747,$B$4:$B746,"&gt;="&amp;Boshqaruv!$C$9,$B$4:$B746,"&lt;="&amp;Boshqaruv!$C$10)=0,1,0),0)</f>
        <v>0</v>
      </c>
    </row>
    <row r="748" customFormat="false" ht="15" hidden="false" customHeight="false" outlineLevel="0" collapsed="false">
      <c r="A748" s="8" t="n">
        <v>744</v>
      </c>
      <c r="B748" s="13"/>
      <c r="C748" s="25"/>
      <c r="D748" s="26" t="str">
        <f aca="false">IF($C748="","",IFERROR(IF(INDEX(Bolalar!$B$5:$B$1804,MATCH($C748,Bolalar!$I$5:$I$1804,0))="","",INDEX(Bolalar!$B$5:$B$1804,MATCH($C748,Bolalar!$I$5:$I$1804,0))),""))</f>
        <v/>
      </c>
      <c r="E748" s="15" t="str">
        <f aca="false">IF($C748="","",IFERROR(IF(INDEX(Bolalar!$C$5:$C$1804,MATCH($C748,Bolalar!$I$5:$I$1804,0))="","",INDEX(Bolalar!$C$5:$C$1804,MATCH($C748,Bolalar!$I$5:$I$1804,0))),""))</f>
        <v/>
      </c>
      <c r="F748" s="24"/>
      <c r="G748" s="14" t="str">
        <f aca="false">IF(OR($E748="",$B748=""),"",INT(($B748-$E748)/365.25))</f>
        <v/>
      </c>
      <c r="H748" s="25"/>
      <c r="I748" s="12"/>
      <c r="J748" s="28" t="n">
        <f aca="false">IF(AND($C748&lt;&gt;"",$B748&gt;=Boshqaruv!$C$9,$B748&lt;=Boshqaruv!$C$10),IF(COUNTIFS($C$4:$C747,$C748,$B$4:$B747,"&gt;="&amp;Boshqaruv!$C$9,$B$4:$B747,"&lt;="&amp;Boshqaruv!$C$10)=0,1,0),0)</f>
        <v>0</v>
      </c>
    </row>
    <row r="749" customFormat="false" ht="15" hidden="false" customHeight="false" outlineLevel="0" collapsed="false">
      <c r="A749" s="8" t="n">
        <v>745</v>
      </c>
      <c r="B749" s="13"/>
      <c r="C749" s="25"/>
      <c r="D749" s="26" t="str">
        <f aca="false">IF($C749="","",IFERROR(IF(INDEX(Bolalar!$B$5:$B$1804,MATCH($C749,Bolalar!$I$5:$I$1804,0))="","",INDEX(Bolalar!$B$5:$B$1804,MATCH($C749,Bolalar!$I$5:$I$1804,0))),""))</f>
        <v/>
      </c>
      <c r="E749" s="15" t="str">
        <f aca="false">IF($C749="","",IFERROR(IF(INDEX(Bolalar!$C$5:$C$1804,MATCH($C749,Bolalar!$I$5:$I$1804,0))="","",INDEX(Bolalar!$C$5:$C$1804,MATCH($C749,Bolalar!$I$5:$I$1804,0))),""))</f>
        <v/>
      </c>
      <c r="F749" s="24"/>
      <c r="G749" s="14" t="str">
        <f aca="false">IF(OR($E749="",$B749=""),"",INT(($B749-$E749)/365.25))</f>
        <v/>
      </c>
      <c r="H749" s="25"/>
      <c r="I749" s="12"/>
      <c r="J749" s="28" t="n">
        <f aca="false">IF(AND($C749&lt;&gt;"",$B749&gt;=Boshqaruv!$C$9,$B749&lt;=Boshqaruv!$C$10),IF(COUNTIFS($C$4:$C748,$C749,$B$4:$B748,"&gt;="&amp;Boshqaruv!$C$9,$B$4:$B748,"&lt;="&amp;Boshqaruv!$C$10)=0,1,0),0)</f>
        <v>0</v>
      </c>
    </row>
    <row r="750" customFormat="false" ht="15" hidden="false" customHeight="false" outlineLevel="0" collapsed="false">
      <c r="A750" s="8" t="n">
        <v>746</v>
      </c>
      <c r="B750" s="13"/>
      <c r="C750" s="25"/>
      <c r="D750" s="26" t="str">
        <f aca="false">IF($C750="","",IFERROR(IF(INDEX(Bolalar!$B$5:$B$1804,MATCH($C750,Bolalar!$I$5:$I$1804,0))="","",INDEX(Bolalar!$B$5:$B$1804,MATCH($C750,Bolalar!$I$5:$I$1804,0))),""))</f>
        <v/>
      </c>
      <c r="E750" s="15" t="str">
        <f aca="false">IF($C750="","",IFERROR(IF(INDEX(Bolalar!$C$5:$C$1804,MATCH($C750,Bolalar!$I$5:$I$1804,0))="","",INDEX(Bolalar!$C$5:$C$1804,MATCH($C750,Bolalar!$I$5:$I$1804,0))),""))</f>
        <v/>
      </c>
      <c r="F750" s="24"/>
      <c r="G750" s="14" t="str">
        <f aca="false">IF(OR($E750="",$B750=""),"",INT(($B750-$E750)/365.25))</f>
        <v/>
      </c>
      <c r="H750" s="25"/>
      <c r="I750" s="12"/>
      <c r="J750" s="28" t="n">
        <f aca="false">IF(AND($C750&lt;&gt;"",$B750&gt;=Boshqaruv!$C$9,$B750&lt;=Boshqaruv!$C$10),IF(COUNTIFS($C$4:$C749,$C750,$B$4:$B749,"&gt;="&amp;Boshqaruv!$C$9,$B$4:$B749,"&lt;="&amp;Boshqaruv!$C$10)=0,1,0),0)</f>
        <v>0</v>
      </c>
    </row>
    <row r="751" customFormat="false" ht="15" hidden="false" customHeight="false" outlineLevel="0" collapsed="false">
      <c r="A751" s="8" t="n">
        <v>747</v>
      </c>
      <c r="B751" s="13"/>
      <c r="C751" s="25"/>
      <c r="D751" s="26" t="str">
        <f aca="false">IF($C751="","",IFERROR(IF(INDEX(Bolalar!$B$5:$B$1804,MATCH($C751,Bolalar!$I$5:$I$1804,0))="","",INDEX(Bolalar!$B$5:$B$1804,MATCH($C751,Bolalar!$I$5:$I$1804,0))),""))</f>
        <v/>
      </c>
      <c r="E751" s="15" t="str">
        <f aca="false">IF($C751="","",IFERROR(IF(INDEX(Bolalar!$C$5:$C$1804,MATCH($C751,Bolalar!$I$5:$I$1804,0))="","",INDEX(Bolalar!$C$5:$C$1804,MATCH($C751,Bolalar!$I$5:$I$1804,0))),""))</f>
        <v/>
      </c>
      <c r="F751" s="24"/>
      <c r="G751" s="14" t="str">
        <f aca="false">IF(OR($E751="",$B751=""),"",INT(($B751-$E751)/365.25))</f>
        <v/>
      </c>
      <c r="H751" s="25"/>
      <c r="I751" s="12"/>
      <c r="J751" s="28" t="n">
        <f aca="false">IF(AND($C751&lt;&gt;"",$B751&gt;=Boshqaruv!$C$9,$B751&lt;=Boshqaruv!$C$10),IF(COUNTIFS($C$4:$C750,$C751,$B$4:$B750,"&gt;="&amp;Boshqaruv!$C$9,$B$4:$B750,"&lt;="&amp;Boshqaruv!$C$10)=0,1,0),0)</f>
        <v>0</v>
      </c>
    </row>
    <row r="752" customFormat="false" ht="15" hidden="false" customHeight="false" outlineLevel="0" collapsed="false">
      <c r="A752" s="8" t="n">
        <v>748</v>
      </c>
      <c r="B752" s="13"/>
      <c r="C752" s="25"/>
      <c r="D752" s="26" t="str">
        <f aca="false">IF($C752="","",IFERROR(IF(INDEX(Bolalar!$B$5:$B$1804,MATCH($C752,Bolalar!$I$5:$I$1804,0))="","",INDEX(Bolalar!$B$5:$B$1804,MATCH($C752,Bolalar!$I$5:$I$1804,0))),""))</f>
        <v/>
      </c>
      <c r="E752" s="15" t="str">
        <f aca="false">IF($C752="","",IFERROR(IF(INDEX(Bolalar!$C$5:$C$1804,MATCH($C752,Bolalar!$I$5:$I$1804,0))="","",INDEX(Bolalar!$C$5:$C$1804,MATCH($C752,Bolalar!$I$5:$I$1804,0))),""))</f>
        <v/>
      </c>
      <c r="F752" s="24"/>
      <c r="G752" s="14" t="str">
        <f aca="false">IF(OR($E752="",$B752=""),"",INT(($B752-$E752)/365.25))</f>
        <v/>
      </c>
      <c r="H752" s="25"/>
      <c r="I752" s="12"/>
      <c r="J752" s="28" t="n">
        <f aca="false">IF(AND($C752&lt;&gt;"",$B752&gt;=Boshqaruv!$C$9,$B752&lt;=Boshqaruv!$C$10),IF(COUNTIFS($C$4:$C751,$C752,$B$4:$B751,"&gt;="&amp;Boshqaruv!$C$9,$B$4:$B751,"&lt;="&amp;Boshqaruv!$C$10)=0,1,0),0)</f>
        <v>0</v>
      </c>
    </row>
    <row r="753" customFormat="false" ht="15" hidden="false" customHeight="false" outlineLevel="0" collapsed="false">
      <c r="A753" s="8" t="n">
        <v>749</v>
      </c>
      <c r="B753" s="13"/>
      <c r="C753" s="25"/>
      <c r="D753" s="26" t="str">
        <f aca="false">IF($C753="","",IFERROR(IF(INDEX(Bolalar!$B$5:$B$1804,MATCH($C753,Bolalar!$I$5:$I$1804,0))="","",INDEX(Bolalar!$B$5:$B$1804,MATCH($C753,Bolalar!$I$5:$I$1804,0))),""))</f>
        <v/>
      </c>
      <c r="E753" s="15" t="str">
        <f aca="false">IF($C753="","",IFERROR(IF(INDEX(Bolalar!$C$5:$C$1804,MATCH($C753,Bolalar!$I$5:$I$1804,0))="","",INDEX(Bolalar!$C$5:$C$1804,MATCH($C753,Bolalar!$I$5:$I$1804,0))),""))</f>
        <v/>
      </c>
      <c r="F753" s="24"/>
      <c r="G753" s="14" t="str">
        <f aca="false">IF(OR($E753="",$B753=""),"",INT(($B753-$E753)/365.25))</f>
        <v/>
      </c>
      <c r="H753" s="25"/>
      <c r="I753" s="12"/>
      <c r="J753" s="28" t="n">
        <f aca="false">IF(AND($C753&lt;&gt;"",$B753&gt;=Boshqaruv!$C$9,$B753&lt;=Boshqaruv!$C$10),IF(COUNTIFS($C$4:$C752,$C753,$B$4:$B752,"&gt;="&amp;Boshqaruv!$C$9,$B$4:$B752,"&lt;="&amp;Boshqaruv!$C$10)=0,1,0),0)</f>
        <v>0</v>
      </c>
    </row>
    <row r="754" customFormat="false" ht="15" hidden="false" customHeight="false" outlineLevel="0" collapsed="false">
      <c r="A754" s="8" t="n">
        <v>750</v>
      </c>
      <c r="B754" s="13"/>
      <c r="C754" s="25"/>
      <c r="D754" s="26" t="str">
        <f aca="false">IF($C754="","",IFERROR(IF(INDEX(Bolalar!$B$5:$B$1804,MATCH($C754,Bolalar!$I$5:$I$1804,0))="","",INDEX(Bolalar!$B$5:$B$1804,MATCH($C754,Bolalar!$I$5:$I$1804,0))),""))</f>
        <v/>
      </c>
      <c r="E754" s="15" t="str">
        <f aca="false">IF($C754="","",IFERROR(IF(INDEX(Bolalar!$C$5:$C$1804,MATCH($C754,Bolalar!$I$5:$I$1804,0))="","",INDEX(Bolalar!$C$5:$C$1804,MATCH($C754,Bolalar!$I$5:$I$1804,0))),""))</f>
        <v/>
      </c>
      <c r="F754" s="24"/>
      <c r="G754" s="14" t="str">
        <f aca="false">IF(OR($E754="",$B754=""),"",INT(($B754-$E754)/365.25))</f>
        <v/>
      </c>
      <c r="H754" s="25"/>
      <c r="I754" s="12"/>
      <c r="J754" s="28" t="n">
        <f aca="false">IF(AND($C754&lt;&gt;"",$B754&gt;=Boshqaruv!$C$9,$B754&lt;=Boshqaruv!$C$10),IF(COUNTIFS($C$4:$C753,$C754,$B$4:$B753,"&gt;="&amp;Boshqaruv!$C$9,$B$4:$B753,"&lt;="&amp;Boshqaruv!$C$10)=0,1,0),0)</f>
        <v>0</v>
      </c>
    </row>
    <row r="755" customFormat="false" ht="15" hidden="false" customHeight="false" outlineLevel="0" collapsed="false">
      <c r="A755" s="8" t="n">
        <v>751</v>
      </c>
      <c r="B755" s="13"/>
      <c r="C755" s="25"/>
      <c r="D755" s="26" t="str">
        <f aca="false">IF($C755="","",IFERROR(IF(INDEX(Bolalar!$B$5:$B$1804,MATCH($C755,Bolalar!$I$5:$I$1804,0))="","",INDEX(Bolalar!$B$5:$B$1804,MATCH($C755,Bolalar!$I$5:$I$1804,0))),""))</f>
        <v/>
      </c>
      <c r="E755" s="15" t="str">
        <f aca="false">IF($C755="","",IFERROR(IF(INDEX(Bolalar!$C$5:$C$1804,MATCH($C755,Bolalar!$I$5:$I$1804,0))="","",INDEX(Bolalar!$C$5:$C$1804,MATCH($C755,Bolalar!$I$5:$I$1804,0))),""))</f>
        <v/>
      </c>
      <c r="F755" s="24"/>
      <c r="G755" s="14" t="str">
        <f aca="false">IF(OR($E755="",$B755=""),"",INT(($B755-$E755)/365.25))</f>
        <v/>
      </c>
      <c r="H755" s="25"/>
      <c r="I755" s="12"/>
      <c r="J755" s="28" t="n">
        <f aca="false">IF(AND($C755&lt;&gt;"",$B755&gt;=Boshqaruv!$C$9,$B755&lt;=Boshqaruv!$C$10),IF(COUNTIFS($C$4:$C754,$C755,$B$4:$B754,"&gt;="&amp;Boshqaruv!$C$9,$B$4:$B754,"&lt;="&amp;Boshqaruv!$C$10)=0,1,0),0)</f>
        <v>0</v>
      </c>
    </row>
    <row r="756" customFormat="false" ht="15" hidden="false" customHeight="false" outlineLevel="0" collapsed="false">
      <c r="A756" s="8" t="n">
        <v>752</v>
      </c>
      <c r="B756" s="13"/>
      <c r="C756" s="25"/>
      <c r="D756" s="26" t="str">
        <f aca="false">IF($C756="","",IFERROR(IF(INDEX(Bolalar!$B$5:$B$1804,MATCH($C756,Bolalar!$I$5:$I$1804,0))="","",INDEX(Bolalar!$B$5:$B$1804,MATCH($C756,Bolalar!$I$5:$I$1804,0))),""))</f>
        <v/>
      </c>
      <c r="E756" s="15" t="str">
        <f aca="false">IF($C756="","",IFERROR(IF(INDEX(Bolalar!$C$5:$C$1804,MATCH($C756,Bolalar!$I$5:$I$1804,0))="","",INDEX(Bolalar!$C$5:$C$1804,MATCH($C756,Bolalar!$I$5:$I$1804,0))),""))</f>
        <v/>
      </c>
      <c r="F756" s="24"/>
      <c r="G756" s="14" t="str">
        <f aca="false">IF(OR($E756="",$B756=""),"",INT(($B756-$E756)/365.25))</f>
        <v/>
      </c>
      <c r="H756" s="25"/>
      <c r="I756" s="12"/>
      <c r="J756" s="28" t="n">
        <f aca="false">IF(AND($C756&lt;&gt;"",$B756&gt;=Boshqaruv!$C$9,$B756&lt;=Boshqaruv!$C$10),IF(COUNTIFS($C$4:$C755,$C756,$B$4:$B755,"&gt;="&amp;Boshqaruv!$C$9,$B$4:$B755,"&lt;="&amp;Boshqaruv!$C$10)=0,1,0),0)</f>
        <v>0</v>
      </c>
    </row>
    <row r="757" customFormat="false" ht="15" hidden="false" customHeight="false" outlineLevel="0" collapsed="false">
      <c r="A757" s="8" t="n">
        <v>753</v>
      </c>
      <c r="B757" s="13"/>
      <c r="C757" s="25"/>
      <c r="D757" s="26" t="str">
        <f aca="false">IF($C757="","",IFERROR(IF(INDEX(Bolalar!$B$5:$B$1804,MATCH($C757,Bolalar!$I$5:$I$1804,0))="","",INDEX(Bolalar!$B$5:$B$1804,MATCH($C757,Bolalar!$I$5:$I$1804,0))),""))</f>
        <v/>
      </c>
      <c r="E757" s="15" t="str">
        <f aca="false">IF($C757="","",IFERROR(IF(INDEX(Bolalar!$C$5:$C$1804,MATCH($C757,Bolalar!$I$5:$I$1804,0))="","",INDEX(Bolalar!$C$5:$C$1804,MATCH($C757,Bolalar!$I$5:$I$1804,0))),""))</f>
        <v/>
      </c>
      <c r="F757" s="24"/>
      <c r="G757" s="14" t="str">
        <f aca="false">IF(OR($E757="",$B757=""),"",INT(($B757-$E757)/365.25))</f>
        <v/>
      </c>
      <c r="H757" s="25"/>
      <c r="I757" s="12"/>
      <c r="J757" s="28" t="n">
        <f aca="false">IF(AND($C757&lt;&gt;"",$B757&gt;=Boshqaruv!$C$9,$B757&lt;=Boshqaruv!$C$10),IF(COUNTIFS($C$4:$C756,$C757,$B$4:$B756,"&gt;="&amp;Boshqaruv!$C$9,$B$4:$B756,"&lt;="&amp;Boshqaruv!$C$10)=0,1,0),0)</f>
        <v>0</v>
      </c>
    </row>
    <row r="758" customFormat="false" ht="15" hidden="false" customHeight="false" outlineLevel="0" collapsed="false">
      <c r="A758" s="8" t="n">
        <v>754</v>
      </c>
      <c r="B758" s="13"/>
      <c r="C758" s="25"/>
      <c r="D758" s="26" t="str">
        <f aca="false">IF($C758="","",IFERROR(IF(INDEX(Bolalar!$B$5:$B$1804,MATCH($C758,Bolalar!$I$5:$I$1804,0))="","",INDEX(Bolalar!$B$5:$B$1804,MATCH($C758,Bolalar!$I$5:$I$1804,0))),""))</f>
        <v/>
      </c>
      <c r="E758" s="15" t="str">
        <f aca="false">IF($C758="","",IFERROR(IF(INDEX(Bolalar!$C$5:$C$1804,MATCH($C758,Bolalar!$I$5:$I$1804,0))="","",INDEX(Bolalar!$C$5:$C$1804,MATCH($C758,Bolalar!$I$5:$I$1804,0))),""))</f>
        <v/>
      </c>
      <c r="F758" s="24"/>
      <c r="G758" s="14" t="str">
        <f aca="false">IF(OR($E758="",$B758=""),"",INT(($B758-$E758)/365.25))</f>
        <v/>
      </c>
      <c r="H758" s="25"/>
      <c r="I758" s="12"/>
      <c r="J758" s="28" t="n">
        <f aca="false">IF(AND($C758&lt;&gt;"",$B758&gt;=Boshqaruv!$C$9,$B758&lt;=Boshqaruv!$C$10),IF(COUNTIFS($C$4:$C757,$C758,$B$4:$B757,"&gt;="&amp;Boshqaruv!$C$9,$B$4:$B757,"&lt;="&amp;Boshqaruv!$C$10)=0,1,0),0)</f>
        <v>0</v>
      </c>
    </row>
    <row r="759" customFormat="false" ht="15" hidden="false" customHeight="false" outlineLevel="0" collapsed="false">
      <c r="A759" s="8" t="n">
        <v>755</v>
      </c>
      <c r="B759" s="13"/>
      <c r="C759" s="25"/>
      <c r="D759" s="26" t="str">
        <f aca="false">IF($C759="","",IFERROR(IF(INDEX(Bolalar!$B$5:$B$1804,MATCH($C759,Bolalar!$I$5:$I$1804,0))="","",INDEX(Bolalar!$B$5:$B$1804,MATCH($C759,Bolalar!$I$5:$I$1804,0))),""))</f>
        <v/>
      </c>
      <c r="E759" s="15" t="str">
        <f aca="false">IF($C759="","",IFERROR(IF(INDEX(Bolalar!$C$5:$C$1804,MATCH($C759,Bolalar!$I$5:$I$1804,0))="","",INDEX(Bolalar!$C$5:$C$1804,MATCH($C759,Bolalar!$I$5:$I$1804,0))),""))</f>
        <v/>
      </c>
      <c r="F759" s="24"/>
      <c r="G759" s="14" t="str">
        <f aca="false">IF(OR($E759="",$B759=""),"",INT(($B759-$E759)/365.25))</f>
        <v/>
      </c>
      <c r="H759" s="25"/>
      <c r="I759" s="12"/>
      <c r="J759" s="28" t="n">
        <f aca="false">IF(AND($C759&lt;&gt;"",$B759&gt;=Boshqaruv!$C$9,$B759&lt;=Boshqaruv!$C$10),IF(COUNTIFS($C$4:$C758,$C759,$B$4:$B758,"&gt;="&amp;Boshqaruv!$C$9,$B$4:$B758,"&lt;="&amp;Boshqaruv!$C$10)=0,1,0),0)</f>
        <v>0</v>
      </c>
    </row>
    <row r="760" customFormat="false" ht="15" hidden="false" customHeight="false" outlineLevel="0" collapsed="false">
      <c r="A760" s="8" t="n">
        <v>756</v>
      </c>
      <c r="B760" s="13"/>
      <c r="C760" s="25"/>
      <c r="D760" s="26" t="str">
        <f aca="false">IF($C760="","",IFERROR(IF(INDEX(Bolalar!$B$5:$B$1804,MATCH($C760,Bolalar!$I$5:$I$1804,0))="","",INDEX(Bolalar!$B$5:$B$1804,MATCH($C760,Bolalar!$I$5:$I$1804,0))),""))</f>
        <v/>
      </c>
      <c r="E760" s="15" t="str">
        <f aca="false">IF($C760="","",IFERROR(IF(INDEX(Bolalar!$C$5:$C$1804,MATCH($C760,Bolalar!$I$5:$I$1804,0))="","",INDEX(Bolalar!$C$5:$C$1804,MATCH($C760,Bolalar!$I$5:$I$1804,0))),""))</f>
        <v/>
      </c>
      <c r="F760" s="24"/>
      <c r="G760" s="14" t="str">
        <f aca="false">IF(OR($E760="",$B760=""),"",INT(($B760-$E760)/365.25))</f>
        <v/>
      </c>
      <c r="H760" s="25"/>
      <c r="I760" s="12"/>
      <c r="J760" s="28" t="n">
        <f aca="false">IF(AND($C760&lt;&gt;"",$B760&gt;=Boshqaruv!$C$9,$B760&lt;=Boshqaruv!$C$10),IF(COUNTIFS($C$4:$C759,$C760,$B$4:$B759,"&gt;="&amp;Boshqaruv!$C$9,$B$4:$B759,"&lt;="&amp;Boshqaruv!$C$10)=0,1,0),0)</f>
        <v>0</v>
      </c>
    </row>
    <row r="761" customFormat="false" ht="15" hidden="false" customHeight="false" outlineLevel="0" collapsed="false">
      <c r="A761" s="8" t="n">
        <v>757</v>
      </c>
      <c r="B761" s="13"/>
      <c r="C761" s="25"/>
      <c r="D761" s="26" t="str">
        <f aca="false">IF($C761="","",IFERROR(IF(INDEX(Bolalar!$B$5:$B$1804,MATCH($C761,Bolalar!$I$5:$I$1804,0))="","",INDEX(Bolalar!$B$5:$B$1804,MATCH($C761,Bolalar!$I$5:$I$1804,0))),""))</f>
        <v/>
      </c>
      <c r="E761" s="15" t="str">
        <f aca="false">IF($C761="","",IFERROR(IF(INDEX(Bolalar!$C$5:$C$1804,MATCH($C761,Bolalar!$I$5:$I$1804,0))="","",INDEX(Bolalar!$C$5:$C$1804,MATCH($C761,Bolalar!$I$5:$I$1804,0))),""))</f>
        <v/>
      </c>
      <c r="F761" s="24"/>
      <c r="G761" s="14" t="str">
        <f aca="false">IF(OR($E761="",$B761=""),"",INT(($B761-$E761)/365.25))</f>
        <v/>
      </c>
      <c r="H761" s="25"/>
      <c r="I761" s="12"/>
      <c r="J761" s="28" t="n">
        <f aca="false">IF(AND($C761&lt;&gt;"",$B761&gt;=Boshqaruv!$C$9,$B761&lt;=Boshqaruv!$C$10),IF(COUNTIFS($C$4:$C760,$C761,$B$4:$B760,"&gt;="&amp;Boshqaruv!$C$9,$B$4:$B760,"&lt;="&amp;Boshqaruv!$C$10)=0,1,0),0)</f>
        <v>0</v>
      </c>
    </row>
    <row r="762" customFormat="false" ht="15" hidden="false" customHeight="false" outlineLevel="0" collapsed="false">
      <c r="A762" s="8" t="n">
        <v>758</v>
      </c>
      <c r="B762" s="13"/>
      <c r="C762" s="25"/>
      <c r="D762" s="26" t="str">
        <f aca="false">IF($C762="","",IFERROR(IF(INDEX(Bolalar!$B$5:$B$1804,MATCH($C762,Bolalar!$I$5:$I$1804,0))="","",INDEX(Bolalar!$B$5:$B$1804,MATCH($C762,Bolalar!$I$5:$I$1804,0))),""))</f>
        <v/>
      </c>
      <c r="E762" s="15" t="str">
        <f aca="false">IF($C762="","",IFERROR(IF(INDEX(Bolalar!$C$5:$C$1804,MATCH($C762,Bolalar!$I$5:$I$1804,0))="","",INDEX(Bolalar!$C$5:$C$1804,MATCH($C762,Bolalar!$I$5:$I$1804,0))),""))</f>
        <v/>
      </c>
      <c r="F762" s="24"/>
      <c r="G762" s="14" t="str">
        <f aca="false">IF(OR($E762="",$B762=""),"",INT(($B762-$E762)/365.25))</f>
        <v/>
      </c>
      <c r="H762" s="25"/>
      <c r="I762" s="12"/>
      <c r="J762" s="28" t="n">
        <f aca="false">IF(AND($C762&lt;&gt;"",$B762&gt;=Boshqaruv!$C$9,$B762&lt;=Boshqaruv!$C$10),IF(COUNTIFS($C$4:$C761,$C762,$B$4:$B761,"&gt;="&amp;Boshqaruv!$C$9,$B$4:$B761,"&lt;="&amp;Boshqaruv!$C$10)=0,1,0),0)</f>
        <v>0</v>
      </c>
    </row>
    <row r="763" customFormat="false" ht="15" hidden="false" customHeight="false" outlineLevel="0" collapsed="false">
      <c r="A763" s="8" t="n">
        <v>759</v>
      </c>
      <c r="B763" s="13"/>
      <c r="C763" s="25"/>
      <c r="D763" s="26" t="str">
        <f aca="false">IF($C763="","",IFERROR(IF(INDEX(Bolalar!$B$5:$B$1804,MATCH($C763,Bolalar!$I$5:$I$1804,0))="","",INDEX(Bolalar!$B$5:$B$1804,MATCH($C763,Bolalar!$I$5:$I$1804,0))),""))</f>
        <v/>
      </c>
      <c r="E763" s="15" t="str">
        <f aca="false">IF($C763="","",IFERROR(IF(INDEX(Bolalar!$C$5:$C$1804,MATCH($C763,Bolalar!$I$5:$I$1804,0))="","",INDEX(Bolalar!$C$5:$C$1804,MATCH($C763,Bolalar!$I$5:$I$1804,0))),""))</f>
        <v/>
      </c>
      <c r="F763" s="24"/>
      <c r="G763" s="14" t="str">
        <f aca="false">IF(OR($E763="",$B763=""),"",INT(($B763-$E763)/365.25))</f>
        <v/>
      </c>
      <c r="H763" s="25"/>
      <c r="I763" s="12"/>
      <c r="J763" s="28" t="n">
        <f aca="false">IF(AND($C763&lt;&gt;"",$B763&gt;=Boshqaruv!$C$9,$B763&lt;=Boshqaruv!$C$10),IF(COUNTIFS($C$4:$C762,$C763,$B$4:$B762,"&gt;="&amp;Boshqaruv!$C$9,$B$4:$B762,"&lt;="&amp;Boshqaruv!$C$10)=0,1,0),0)</f>
        <v>0</v>
      </c>
    </row>
    <row r="764" customFormat="false" ht="15" hidden="false" customHeight="false" outlineLevel="0" collapsed="false">
      <c r="A764" s="8" t="n">
        <v>760</v>
      </c>
      <c r="B764" s="13"/>
      <c r="C764" s="25"/>
      <c r="D764" s="26" t="str">
        <f aca="false">IF($C764="","",IFERROR(IF(INDEX(Bolalar!$B$5:$B$1804,MATCH($C764,Bolalar!$I$5:$I$1804,0))="","",INDEX(Bolalar!$B$5:$B$1804,MATCH($C764,Bolalar!$I$5:$I$1804,0))),""))</f>
        <v/>
      </c>
      <c r="E764" s="15" t="str">
        <f aca="false">IF($C764="","",IFERROR(IF(INDEX(Bolalar!$C$5:$C$1804,MATCH($C764,Bolalar!$I$5:$I$1804,0))="","",INDEX(Bolalar!$C$5:$C$1804,MATCH($C764,Bolalar!$I$5:$I$1804,0))),""))</f>
        <v/>
      </c>
      <c r="F764" s="24"/>
      <c r="G764" s="14" t="str">
        <f aca="false">IF(OR($E764="",$B764=""),"",INT(($B764-$E764)/365.25))</f>
        <v/>
      </c>
      <c r="H764" s="25"/>
      <c r="I764" s="12"/>
      <c r="J764" s="28" t="n">
        <f aca="false">IF(AND($C764&lt;&gt;"",$B764&gt;=Boshqaruv!$C$9,$B764&lt;=Boshqaruv!$C$10),IF(COUNTIFS($C$4:$C763,$C764,$B$4:$B763,"&gt;="&amp;Boshqaruv!$C$9,$B$4:$B763,"&lt;="&amp;Boshqaruv!$C$10)=0,1,0),0)</f>
        <v>0</v>
      </c>
    </row>
    <row r="765" customFormat="false" ht="15" hidden="false" customHeight="false" outlineLevel="0" collapsed="false">
      <c r="A765" s="8" t="n">
        <v>761</v>
      </c>
      <c r="B765" s="13"/>
      <c r="C765" s="25"/>
      <c r="D765" s="26" t="str">
        <f aca="false">IF($C765="","",IFERROR(IF(INDEX(Bolalar!$B$5:$B$1804,MATCH($C765,Bolalar!$I$5:$I$1804,0))="","",INDEX(Bolalar!$B$5:$B$1804,MATCH($C765,Bolalar!$I$5:$I$1804,0))),""))</f>
        <v/>
      </c>
      <c r="E765" s="15" t="str">
        <f aca="false">IF($C765="","",IFERROR(IF(INDEX(Bolalar!$C$5:$C$1804,MATCH($C765,Bolalar!$I$5:$I$1804,0))="","",INDEX(Bolalar!$C$5:$C$1804,MATCH($C765,Bolalar!$I$5:$I$1804,0))),""))</f>
        <v/>
      </c>
      <c r="F765" s="24"/>
      <c r="G765" s="14" t="str">
        <f aca="false">IF(OR($E765="",$B765=""),"",INT(($B765-$E765)/365.25))</f>
        <v/>
      </c>
      <c r="H765" s="25"/>
      <c r="I765" s="12"/>
      <c r="J765" s="28" t="n">
        <f aca="false">IF(AND($C765&lt;&gt;"",$B765&gt;=Boshqaruv!$C$9,$B765&lt;=Boshqaruv!$C$10),IF(COUNTIFS($C$4:$C764,$C765,$B$4:$B764,"&gt;="&amp;Boshqaruv!$C$9,$B$4:$B764,"&lt;="&amp;Boshqaruv!$C$10)=0,1,0),0)</f>
        <v>0</v>
      </c>
    </row>
    <row r="766" customFormat="false" ht="15" hidden="false" customHeight="false" outlineLevel="0" collapsed="false">
      <c r="A766" s="8" t="n">
        <v>762</v>
      </c>
      <c r="B766" s="13"/>
      <c r="C766" s="25"/>
      <c r="D766" s="26" t="str">
        <f aca="false">IF($C766="","",IFERROR(IF(INDEX(Bolalar!$B$5:$B$1804,MATCH($C766,Bolalar!$I$5:$I$1804,0))="","",INDEX(Bolalar!$B$5:$B$1804,MATCH($C766,Bolalar!$I$5:$I$1804,0))),""))</f>
        <v/>
      </c>
      <c r="E766" s="15" t="str">
        <f aca="false">IF($C766="","",IFERROR(IF(INDEX(Bolalar!$C$5:$C$1804,MATCH($C766,Bolalar!$I$5:$I$1804,0))="","",INDEX(Bolalar!$C$5:$C$1804,MATCH($C766,Bolalar!$I$5:$I$1804,0))),""))</f>
        <v/>
      </c>
      <c r="F766" s="24"/>
      <c r="G766" s="14" t="str">
        <f aca="false">IF(OR($E766="",$B766=""),"",INT(($B766-$E766)/365.25))</f>
        <v/>
      </c>
      <c r="H766" s="25"/>
      <c r="I766" s="12"/>
      <c r="J766" s="28" t="n">
        <f aca="false">IF(AND($C766&lt;&gt;"",$B766&gt;=Boshqaruv!$C$9,$B766&lt;=Boshqaruv!$C$10),IF(COUNTIFS($C$4:$C765,$C766,$B$4:$B765,"&gt;="&amp;Boshqaruv!$C$9,$B$4:$B765,"&lt;="&amp;Boshqaruv!$C$10)=0,1,0),0)</f>
        <v>0</v>
      </c>
    </row>
    <row r="767" customFormat="false" ht="15" hidden="false" customHeight="false" outlineLevel="0" collapsed="false">
      <c r="A767" s="8" t="n">
        <v>763</v>
      </c>
      <c r="B767" s="13"/>
      <c r="C767" s="25"/>
      <c r="D767" s="26" t="str">
        <f aca="false">IF($C767="","",IFERROR(IF(INDEX(Bolalar!$B$5:$B$1804,MATCH($C767,Bolalar!$I$5:$I$1804,0))="","",INDEX(Bolalar!$B$5:$B$1804,MATCH($C767,Bolalar!$I$5:$I$1804,0))),""))</f>
        <v/>
      </c>
      <c r="E767" s="15" t="str">
        <f aca="false">IF($C767="","",IFERROR(IF(INDEX(Bolalar!$C$5:$C$1804,MATCH($C767,Bolalar!$I$5:$I$1804,0))="","",INDEX(Bolalar!$C$5:$C$1804,MATCH($C767,Bolalar!$I$5:$I$1804,0))),""))</f>
        <v/>
      </c>
      <c r="F767" s="24"/>
      <c r="G767" s="14" t="str">
        <f aca="false">IF(OR($E767="",$B767=""),"",INT(($B767-$E767)/365.25))</f>
        <v/>
      </c>
      <c r="H767" s="25"/>
      <c r="I767" s="12"/>
      <c r="J767" s="28" t="n">
        <f aca="false">IF(AND($C767&lt;&gt;"",$B767&gt;=Boshqaruv!$C$9,$B767&lt;=Boshqaruv!$C$10),IF(COUNTIFS($C$4:$C766,$C767,$B$4:$B766,"&gt;="&amp;Boshqaruv!$C$9,$B$4:$B766,"&lt;="&amp;Boshqaruv!$C$10)=0,1,0),0)</f>
        <v>0</v>
      </c>
    </row>
    <row r="768" customFormat="false" ht="15" hidden="false" customHeight="false" outlineLevel="0" collapsed="false">
      <c r="A768" s="8" t="n">
        <v>764</v>
      </c>
      <c r="B768" s="13"/>
      <c r="C768" s="25"/>
      <c r="D768" s="26" t="str">
        <f aca="false">IF($C768="","",IFERROR(IF(INDEX(Bolalar!$B$5:$B$1804,MATCH($C768,Bolalar!$I$5:$I$1804,0))="","",INDEX(Bolalar!$B$5:$B$1804,MATCH($C768,Bolalar!$I$5:$I$1804,0))),""))</f>
        <v/>
      </c>
      <c r="E768" s="15" t="str">
        <f aca="false">IF($C768="","",IFERROR(IF(INDEX(Bolalar!$C$5:$C$1804,MATCH($C768,Bolalar!$I$5:$I$1804,0))="","",INDEX(Bolalar!$C$5:$C$1804,MATCH($C768,Bolalar!$I$5:$I$1804,0))),""))</f>
        <v/>
      </c>
      <c r="F768" s="24"/>
      <c r="G768" s="14" t="str">
        <f aca="false">IF(OR($E768="",$B768=""),"",INT(($B768-$E768)/365.25))</f>
        <v/>
      </c>
      <c r="H768" s="25"/>
      <c r="I768" s="12"/>
      <c r="J768" s="28" t="n">
        <f aca="false">IF(AND($C768&lt;&gt;"",$B768&gt;=Boshqaruv!$C$9,$B768&lt;=Boshqaruv!$C$10),IF(COUNTIFS($C$4:$C767,$C768,$B$4:$B767,"&gt;="&amp;Boshqaruv!$C$9,$B$4:$B767,"&lt;="&amp;Boshqaruv!$C$10)=0,1,0),0)</f>
        <v>0</v>
      </c>
    </row>
    <row r="769" customFormat="false" ht="15" hidden="false" customHeight="false" outlineLevel="0" collapsed="false">
      <c r="A769" s="8" t="n">
        <v>765</v>
      </c>
      <c r="B769" s="13"/>
      <c r="C769" s="25"/>
      <c r="D769" s="26" t="str">
        <f aca="false">IF($C769="","",IFERROR(IF(INDEX(Bolalar!$B$5:$B$1804,MATCH($C769,Bolalar!$I$5:$I$1804,0))="","",INDEX(Bolalar!$B$5:$B$1804,MATCH($C769,Bolalar!$I$5:$I$1804,0))),""))</f>
        <v/>
      </c>
      <c r="E769" s="15" t="str">
        <f aca="false">IF($C769="","",IFERROR(IF(INDEX(Bolalar!$C$5:$C$1804,MATCH($C769,Bolalar!$I$5:$I$1804,0))="","",INDEX(Bolalar!$C$5:$C$1804,MATCH($C769,Bolalar!$I$5:$I$1804,0))),""))</f>
        <v/>
      </c>
      <c r="F769" s="24"/>
      <c r="G769" s="14" t="str">
        <f aca="false">IF(OR($E769="",$B769=""),"",INT(($B769-$E769)/365.25))</f>
        <v/>
      </c>
      <c r="H769" s="25"/>
      <c r="I769" s="12"/>
      <c r="J769" s="28" t="n">
        <f aca="false">IF(AND($C769&lt;&gt;"",$B769&gt;=Boshqaruv!$C$9,$B769&lt;=Boshqaruv!$C$10),IF(COUNTIFS($C$4:$C768,$C769,$B$4:$B768,"&gt;="&amp;Boshqaruv!$C$9,$B$4:$B768,"&lt;="&amp;Boshqaruv!$C$10)=0,1,0),0)</f>
        <v>0</v>
      </c>
    </row>
    <row r="770" customFormat="false" ht="15" hidden="false" customHeight="false" outlineLevel="0" collapsed="false">
      <c r="A770" s="8" t="n">
        <v>766</v>
      </c>
      <c r="B770" s="13"/>
      <c r="C770" s="25"/>
      <c r="D770" s="26" t="str">
        <f aca="false">IF($C770="","",IFERROR(IF(INDEX(Bolalar!$B$5:$B$1804,MATCH($C770,Bolalar!$I$5:$I$1804,0))="","",INDEX(Bolalar!$B$5:$B$1804,MATCH($C770,Bolalar!$I$5:$I$1804,0))),""))</f>
        <v/>
      </c>
      <c r="E770" s="15" t="str">
        <f aca="false">IF($C770="","",IFERROR(IF(INDEX(Bolalar!$C$5:$C$1804,MATCH($C770,Bolalar!$I$5:$I$1804,0))="","",INDEX(Bolalar!$C$5:$C$1804,MATCH($C770,Bolalar!$I$5:$I$1804,0))),""))</f>
        <v/>
      </c>
      <c r="F770" s="24"/>
      <c r="G770" s="14" t="str">
        <f aca="false">IF(OR($E770="",$B770=""),"",INT(($B770-$E770)/365.25))</f>
        <v/>
      </c>
      <c r="H770" s="25"/>
      <c r="I770" s="12"/>
      <c r="J770" s="28" t="n">
        <f aca="false">IF(AND($C770&lt;&gt;"",$B770&gt;=Boshqaruv!$C$9,$B770&lt;=Boshqaruv!$C$10),IF(COUNTIFS($C$4:$C769,$C770,$B$4:$B769,"&gt;="&amp;Boshqaruv!$C$9,$B$4:$B769,"&lt;="&amp;Boshqaruv!$C$10)=0,1,0),0)</f>
        <v>0</v>
      </c>
    </row>
    <row r="771" customFormat="false" ht="15" hidden="false" customHeight="false" outlineLevel="0" collapsed="false">
      <c r="A771" s="8" t="n">
        <v>767</v>
      </c>
      <c r="B771" s="13"/>
      <c r="C771" s="25"/>
      <c r="D771" s="26" t="str">
        <f aca="false">IF($C771="","",IFERROR(IF(INDEX(Bolalar!$B$5:$B$1804,MATCH($C771,Bolalar!$I$5:$I$1804,0))="","",INDEX(Bolalar!$B$5:$B$1804,MATCH($C771,Bolalar!$I$5:$I$1804,0))),""))</f>
        <v/>
      </c>
      <c r="E771" s="15" t="str">
        <f aca="false">IF($C771="","",IFERROR(IF(INDEX(Bolalar!$C$5:$C$1804,MATCH($C771,Bolalar!$I$5:$I$1804,0))="","",INDEX(Bolalar!$C$5:$C$1804,MATCH($C771,Bolalar!$I$5:$I$1804,0))),""))</f>
        <v/>
      </c>
      <c r="F771" s="24"/>
      <c r="G771" s="14" t="str">
        <f aca="false">IF(OR($E771="",$B771=""),"",INT(($B771-$E771)/365.25))</f>
        <v/>
      </c>
      <c r="H771" s="25"/>
      <c r="I771" s="12"/>
      <c r="J771" s="28" t="n">
        <f aca="false">IF(AND($C771&lt;&gt;"",$B771&gt;=Boshqaruv!$C$9,$B771&lt;=Boshqaruv!$C$10),IF(COUNTIFS($C$4:$C770,$C771,$B$4:$B770,"&gt;="&amp;Boshqaruv!$C$9,$B$4:$B770,"&lt;="&amp;Boshqaruv!$C$10)=0,1,0),0)</f>
        <v>0</v>
      </c>
    </row>
    <row r="772" customFormat="false" ht="15" hidden="false" customHeight="false" outlineLevel="0" collapsed="false">
      <c r="A772" s="8" t="n">
        <v>768</v>
      </c>
      <c r="B772" s="13"/>
      <c r="C772" s="25"/>
      <c r="D772" s="26" t="str">
        <f aca="false">IF($C772="","",IFERROR(IF(INDEX(Bolalar!$B$5:$B$1804,MATCH($C772,Bolalar!$I$5:$I$1804,0))="","",INDEX(Bolalar!$B$5:$B$1804,MATCH($C772,Bolalar!$I$5:$I$1804,0))),""))</f>
        <v/>
      </c>
      <c r="E772" s="15" t="str">
        <f aca="false">IF($C772="","",IFERROR(IF(INDEX(Bolalar!$C$5:$C$1804,MATCH($C772,Bolalar!$I$5:$I$1804,0))="","",INDEX(Bolalar!$C$5:$C$1804,MATCH($C772,Bolalar!$I$5:$I$1804,0))),""))</f>
        <v/>
      </c>
      <c r="F772" s="24"/>
      <c r="G772" s="14" t="str">
        <f aca="false">IF(OR($E772="",$B772=""),"",INT(($B772-$E772)/365.25))</f>
        <v/>
      </c>
      <c r="H772" s="25"/>
      <c r="I772" s="12"/>
      <c r="J772" s="28" t="n">
        <f aca="false">IF(AND($C772&lt;&gt;"",$B772&gt;=Boshqaruv!$C$9,$B772&lt;=Boshqaruv!$C$10),IF(COUNTIFS($C$4:$C771,$C772,$B$4:$B771,"&gt;="&amp;Boshqaruv!$C$9,$B$4:$B771,"&lt;="&amp;Boshqaruv!$C$10)=0,1,0),0)</f>
        <v>0</v>
      </c>
    </row>
    <row r="773" customFormat="false" ht="15" hidden="false" customHeight="false" outlineLevel="0" collapsed="false">
      <c r="A773" s="8" t="n">
        <v>769</v>
      </c>
      <c r="B773" s="13"/>
      <c r="C773" s="25"/>
      <c r="D773" s="26" t="str">
        <f aca="false">IF($C773="","",IFERROR(IF(INDEX(Bolalar!$B$5:$B$1804,MATCH($C773,Bolalar!$I$5:$I$1804,0))="","",INDEX(Bolalar!$B$5:$B$1804,MATCH($C773,Bolalar!$I$5:$I$1804,0))),""))</f>
        <v/>
      </c>
      <c r="E773" s="15" t="str">
        <f aca="false">IF($C773="","",IFERROR(IF(INDEX(Bolalar!$C$5:$C$1804,MATCH($C773,Bolalar!$I$5:$I$1804,0))="","",INDEX(Bolalar!$C$5:$C$1804,MATCH($C773,Bolalar!$I$5:$I$1804,0))),""))</f>
        <v/>
      </c>
      <c r="F773" s="24"/>
      <c r="G773" s="14" t="str">
        <f aca="false">IF(OR($E773="",$B773=""),"",INT(($B773-$E773)/365.25))</f>
        <v/>
      </c>
      <c r="H773" s="25"/>
      <c r="I773" s="12"/>
      <c r="J773" s="28" t="n">
        <f aca="false">IF(AND($C773&lt;&gt;"",$B773&gt;=Boshqaruv!$C$9,$B773&lt;=Boshqaruv!$C$10),IF(COUNTIFS($C$4:$C772,$C773,$B$4:$B772,"&gt;="&amp;Boshqaruv!$C$9,$B$4:$B772,"&lt;="&amp;Boshqaruv!$C$10)=0,1,0),0)</f>
        <v>0</v>
      </c>
    </row>
    <row r="774" customFormat="false" ht="15" hidden="false" customHeight="false" outlineLevel="0" collapsed="false">
      <c r="A774" s="8" t="n">
        <v>770</v>
      </c>
      <c r="B774" s="13"/>
      <c r="C774" s="25"/>
      <c r="D774" s="26" t="str">
        <f aca="false">IF($C774="","",IFERROR(IF(INDEX(Bolalar!$B$5:$B$1804,MATCH($C774,Bolalar!$I$5:$I$1804,0))="","",INDEX(Bolalar!$B$5:$B$1804,MATCH($C774,Bolalar!$I$5:$I$1804,0))),""))</f>
        <v/>
      </c>
      <c r="E774" s="15" t="str">
        <f aca="false">IF($C774="","",IFERROR(IF(INDEX(Bolalar!$C$5:$C$1804,MATCH($C774,Bolalar!$I$5:$I$1804,0))="","",INDEX(Bolalar!$C$5:$C$1804,MATCH($C774,Bolalar!$I$5:$I$1804,0))),""))</f>
        <v/>
      </c>
      <c r="F774" s="24"/>
      <c r="G774" s="14" t="str">
        <f aca="false">IF(OR($E774="",$B774=""),"",INT(($B774-$E774)/365.25))</f>
        <v/>
      </c>
      <c r="H774" s="25"/>
      <c r="I774" s="12"/>
      <c r="J774" s="28" t="n">
        <f aca="false">IF(AND($C774&lt;&gt;"",$B774&gt;=Boshqaruv!$C$9,$B774&lt;=Boshqaruv!$C$10),IF(COUNTIFS($C$4:$C773,$C774,$B$4:$B773,"&gt;="&amp;Boshqaruv!$C$9,$B$4:$B773,"&lt;="&amp;Boshqaruv!$C$10)=0,1,0),0)</f>
        <v>0</v>
      </c>
    </row>
    <row r="775" customFormat="false" ht="15" hidden="false" customHeight="false" outlineLevel="0" collapsed="false">
      <c r="A775" s="8" t="n">
        <v>771</v>
      </c>
      <c r="B775" s="13"/>
      <c r="C775" s="25"/>
      <c r="D775" s="26" t="str">
        <f aca="false">IF($C775="","",IFERROR(IF(INDEX(Bolalar!$B$5:$B$1804,MATCH($C775,Bolalar!$I$5:$I$1804,0))="","",INDEX(Bolalar!$B$5:$B$1804,MATCH($C775,Bolalar!$I$5:$I$1804,0))),""))</f>
        <v/>
      </c>
      <c r="E775" s="15" t="str">
        <f aca="false">IF($C775="","",IFERROR(IF(INDEX(Bolalar!$C$5:$C$1804,MATCH($C775,Bolalar!$I$5:$I$1804,0))="","",INDEX(Bolalar!$C$5:$C$1804,MATCH($C775,Bolalar!$I$5:$I$1804,0))),""))</f>
        <v/>
      </c>
      <c r="F775" s="24"/>
      <c r="G775" s="14" t="str">
        <f aca="false">IF(OR($E775="",$B775=""),"",INT(($B775-$E775)/365.25))</f>
        <v/>
      </c>
      <c r="H775" s="25"/>
      <c r="I775" s="12"/>
      <c r="J775" s="28" t="n">
        <f aca="false">IF(AND($C775&lt;&gt;"",$B775&gt;=Boshqaruv!$C$9,$B775&lt;=Boshqaruv!$C$10),IF(COUNTIFS($C$4:$C774,$C775,$B$4:$B774,"&gt;="&amp;Boshqaruv!$C$9,$B$4:$B774,"&lt;="&amp;Boshqaruv!$C$10)=0,1,0),0)</f>
        <v>0</v>
      </c>
    </row>
    <row r="776" customFormat="false" ht="15" hidden="false" customHeight="false" outlineLevel="0" collapsed="false">
      <c r="A776" s="8" t="n">
        <v>772</v>
      </c>
      <c r="B776" s="13"/>
      <c r="C776" s="25"/>
      <c r="D776" s="26" t="str">
        <f aca="false">IF($C776="","",IFERROR(IF(INDEX(Bolalar!$B$5:$B$1804,MATCH($C776,Bolalar!$I$5:$I$1804,0))="","",INDEX(Bolalar!$B$5:$B$1804,MATCH($C776,Bolalar!$I$5:$I$1804,0))),""))</f>
        <v/>
      </c>
      <c r="E776" s="15" t="str">
        <f aca="false">IF($C776="","",IFERROR(IF(INDEX(Bolalar!$C$5:$C$1804,MATCH($C776,Bolalar!$I$5:$I$1804,0))="","",INDEX(Bolalar!$C$5:$C$1804,MATCH($C776,Bolalar!$I$5:$I$1804,0))),""))</f>
        <v/>
      </c>
      <c r="F776" s="24"/>
      <c r="G776" s="14" t="str">
        <f aca="false">IF(OR($E776="",$B776=""),"",INT(($B776-$E776)/365.25))</f>
        <v/>
      </c>
      <c r="H776" s="25"/>
      <c r="I776" s="12"/>
      <c r="J776" s="28" t="n">
        <f aca="false">IF(AND($C776&lt;&gt;"",$B776&gt;=Boshqaruv!$C$9,$B776&lt;=Boshqaruv!$C$10),IF(COUNTIFS($C$4:$C775,$C776,$B$4:$B775,"&gt;="&amp;Boshqaruv!$C$9,$B$4:$B775,"&lt;="&amp;Boshqaruv!$C$10)=0,1,0),0)</f>
        <v>0</v>
      </c>
    </row>
    <row r="777" customFormat="false" ht="15" hidden="false" customHeight="false" outlineLevel="0" collapsed="false">
      <c r="A777" s="8" t="n">
        <v>773</v>
      </c>
      <c r="B777" s="13"/>
      <c r="C777" s="25"/>
      <c r="D777" s="26" t="str">
        <f aca="false">IF($C777="","",IFERROR(IF(INDEX(Bolalar!$B$5:$B$1804,MATCH($C777,Bolalar!$I$5:$I$1804,0))="","",INDEX(Bolalar!$B$5:$B$1804,MATCH($C777,Bolalar!$I$5:$I$1804,0))),""))</f>
        <v/>
      </c>
      <c r="E777" s="15" t="str">
        <f aca="false">IF($C777="","",IFERROR(IF(INDEX(Bolalar!$C$5:$C$1804,MATCH($C777,Bolalar!$I$5:$I$1804,0))="","",INDEX(Bolalar!$C$5:$C$1804,MATCH($C777,Bolalar!$I$5:$I$1804,0))),""))</f>
        <v/>
      </c>
      <c r="F777" s="24"/>
      <c r="G777" s="14" t="str">
        <f aca="false">IF(OR($E777="",$B777=""),"",INT(($B777-$E777)/365.25))</f>
        <v/>
      </c>
      <c r="H777" s="25"/>
      <c r="I777" s="12"/>
      <c r="J777" s="28" t="n">
        <f aca="false">IF(AND($C777&lt;&gt;"",$B777&gt;=Boshqaruv!$C$9,$B777&lt;=Boshqaruv!$C$10),IF(COUNTIFS($C$4:$C776,$C777,$B$4:$B776,"&gt;="&amp;Boshqaruv!$C$9,$B$4:$B776,"&lt;="&amp;Boshqaruv!$C$10)=0,1,0),0)</f>
        <v>0</v>
      </c>
    </row>
    <row r="778" customFormat="false" ht="15" hidden="false" customHeight="false" outlineLevel="0" collapsed="false">
      <c r="A778" s="8" t="n">
        <v>774</v>
      </c>
      <c r="B778" s="13"/>
      <c r="C778" s="25"/>
      <c r="D778" s="26" t="str">
        <f aca="false">IF($C778="","",IFERROR(IF(INDEX(Bolalar!$B$5:$B$1804,MATCH($C778,Bolalar!$I$5:$I$1804,0))="","",INDEX(Bolalar!$B$5:$B$1804,MATCH($C778,Bolalar!$I$5:$I$1804,0))),""))</f>
        <v/>
      </c>
      <c r="E778" s="15" t="str">
        <f aca="false">IF($C778="","",IFERROR(IF(INDEX(Bolalar!$C$5:$C$1804,MATCH($C778,Bolalar!$I$5:$I$1804,0))="","",INDEX(Bolalar!$C$5:$C$1804,MATCH($C778,Bolalar!$I$5:$I$1804,0))),""))</f>
        <v/>
      </c>
      <c r="F778" s="24"/>
      <c r="G778" s="14" t="str">
        <f aca="false">IF(OR($E778="",$B778=""),"",INT(($B778-$E778)/365.25))</f>
        <v/>
      </c>
      <c r="H778" s="25"/>
      <c r="I778" s="12"/>
      <c r="J778" s="28" t="n">
        <f aca="false">IF(AND($C778&lt;&gt;"",$B778&gt;=Boshqaruv!$C$9,$B778&lt;=Boshqaruv!$C$10),IF(COUNTIFS($C$4:$C777,$C778,$B$4:$B777,"&gt;="&amp;Boshqaruv!$C$9,$B$4:$B777,"&lt;="&amp;Boshqaruv!$C$10)=0,1,0),0)</f>
        <v>0</v>
      </c>
    </row>
    <row r="779" customFormat="false" ht="15" hidden="false" customHeight="false" outlineLevel="0" collapsed="false">
      <c r="A779" s="8" t="n">
        <v>775</v>
      </c>
      <c r="B779" s="13"/>
      <c r="C779" s="25"/>
      <c r="D779" s="26" t="str">
        <f aca="false">IF($C779="","",IFERROR(IF(INDEX(Bolalar!$B$5:$B$1804,MATCH($C779,Bolalar!$I$5:$I$1804,0))="","",INDEX(Bolalar!$B$5:$B$1804,MATCH($C779,Bolalar!$I$5:$I$1804,0))),""))</f>
        <v/>
      </c>
      <c r="E779" s="15" t="str">
        <f aca="false">IF($C779="","",IFERROR(IF(INDEX(Bolalar!$C$5:$C$1804,MATCH($C779,Bolalar!$I$5:$I$1804,0))="","",INDEX(Bolalar!$C$5:$C$1804,MATCH($C779,Bolalar!$I$5:$I$1804,0))),""))</f>
        <v/>
      </c>
      <c r="F779" s="24"/>
      <c r="G779" s="14" t="str">
        <f aca="false">IF(OR($E779="",$B779=""),"",INT(($B779-$E779)/365.25))</f>
        <v/>
      </c>
      <c r="H779" s="25"/>
      <c r="I779" s="12"/>
      <c r="J779" s="28" t="n">
        <f aca="false">IF(AND($C779&lt;&gt;"",$B779&gt;=Boshqaruv!$C$9,$B779&lt;=Boshqaruv!$C$10),IF(COUNTIFS($C$4:$C778,$C779,$B$4:$B778,"&gt;="&amp;Boshqaruv!$C$9,$B$4:$B778,"&lt;="&amp;Boshqaruv!$C$10)=0,1,0),0)</f>
        <v>0</v>
      </c>
    </row>
    <row r="780" customFormat="false" ht="15" hidden="false" customHeight="false" outlineLevel="0" collapsed="false">
      <c r="A780" s="8" t="n">
        <v>776</v>
      </c>
      <c r="B780" s="13"/>
      <c r="C780" s="25"/>
      <c r="D780" s="26" t="str">
        <f aca="false">IF($C780="","",IFERROR(IF(INDEX(Bolalar!$B$5:$B$1804,MATCH($C780,Bolalar!$I$5:$I$1804,0))="","",INDEX(Bolalar!$B$5:$B$1804,MATCH($C780,Bolalar!$I$5:$I$1804,0))),""))</f>
        <v/>
      </c>
      <c r="E780" s="15" t="str">
        <f aca="false">IF($C780="","",IFERROR(IF(INDEX(Bolalar!$C$5:$C$1804,MATCH($C780,Bolalar!$I$5:$I$1804,0))="","",INDEX(Bolalar!$C$5:$C$1804,MATCH($C780,Bolalar!$I$5:$I$1804,0))),""))</f>
        <v/>
      </c>
      <c r="F780" s="24"/>
      <c r="G780" s="14" t="str">
        <f aca="false">IF(OR($E780="",$B780=""),"",INT(($B780-$E780)/365.25))</f>
        <v/>
      </c>
      <c r="H780" s="25"/>
      <c r="I780" s="12"/>
      <c r="J780" s="28" t="n">
        <f aca="false">IF(AND($C780&lt;&gt;"",$B780&gt;=Boshqaruv!$C$9,$B780&lt;=Boshqaruv!$C$10),IF(COUNTIFS($C$4:$C779,$C780,$B$4:$B779,"&gt;="&amp;Boshqaruv!$C$9,$B$4:$B779,"&lt;="&amp;Boshqaruv!$C$10)=0,1,0),0)</f>
        <v>0</v>
      </c>
    </row>
    <row r="781" customFormat="false" ht="15" hidden="false" customHeight="false" outlineLevel="0" collapsed="false">
      <c r="A781" s="8" t="n">
        <v>777</v>
      </c>
      <c r="B781" s="13"/>
      <c r="C781" s="25"/>
      <c r="D781" s="26" t="str">
        <f aca="false">IF($C781="","",IFERROR(IF(INDEX(Bolalar!$B$5:$B$1804,MATCH($C781,Bolalar!$I$5:$I$1804,0))="","",INDEX(Bolalar!$B$5:$B$1804,MATCH($C781,Bolalar!$I$5:$I$1804,0))),""))</f>
        <v/>
      </c>
      <c r="E781" s="15" t="str">
        <f aca="false">IF($C781="","",IFERROR(IF(INDEX(Bolalar!$C$5:$C$1804,MATCH($C781,Bolalar!$I$5:$I$1804,0))="","",INDEX(Bolalar!$C$5:$C$1804,MATCH($C781,Bolalar!$I$5:$I$1804,0))),""))</f>
        <v/>
      </c>
      <c r="F781" s="24"/>
      <c r="G781" s="14" t="str">
        <f aca="false">IF(OR($E781="",$B781=""),"",INT(($B781-$E781)/365.25))</f>
        <v/>
      </c>
      <c r="H781" s="25"/>
      <c r="I781" s="12"/>
      <c r="J781" s="28" t="n">
        <f aca="false">IF(AND($C781&lt;&gt;"",$B781&gt;=Boshqaruv!$C$9,$B781&lt;=Boshqaruv!$C$10),IF(COUNTIFS($C$4:$C780,$C781,$B$4:$B780,"&gt;="&amp;Boshqaruv!$C$9,$B$4:$B780,"&lt;="&amp;Boshqaruv!$C$10)=0,1,0),0)</f>
        <v>0</v>
      </c>
    </row>
    <row r="782" customFormat="false" ht="15" hidden="false" customHeight="false" outlineLevel="0" collapsed="false">
      <c r="A782" s="8" t="n">
        <v>778</v>
      </c>
      <c r="B782" s="13"/>
      <c r="C782" s="25"/>
      <c r="D782" s="26" t="str">
        <f aca="false">IF($C782="","",IFERROR(IF(INDEX(Bolalar!$B$5:$B$1804,MATCH($C782,Bolalar!$I$5:$I$1804,0))="","",INDEX(Bolalar!$B$5:$B$1804,MATCH($C782,Bolalar!$I$5:$I$1804,0))),""))</f>
        <v/>
      </c>
      <c r="E782" s="15" t="str">
        <f aca="false">IF($C782="","",IFERROR(IF(INDEX(Bolalar!$C$5:$C$1804,MATCH($C782,Bolalar!$I$5:$I$1804,0))="","",INDEX(Bolalar!$C$5:$C$1804,MATCH($C782,Bolalar!$I$5:$I$1804,0))),""))</f>
        <v/>
      </c>
      <c r="F782" s="24"/>
      <c r="G782" s="14" t="str">
        <f aca="false">IF(OR($E782="",$B782=""),"",INT(($B782-$E782)/365.25))</f>
        <v/>
      </c>
      <c r="H782" s="25"/>
      <c r="I782" s="12"/>
      <c r="J782" s="28" t="n">
        <f aca="false">IF(AND($C782&lt;&gt;"",$B782&gt;=Boshqaruv!$C$9,$B782&lt;=Boshqaruv!$C$10),IF(COUNTIFS($C$4:$C781,$C782,$B$4:$B781,"&gt;="&amp;Boshqaruv!$C$9,$B$4:$B781,"&lt;="&amp;Boshqaruv!$C$10)=0,1,0),0)</f>
        <v>0</v>
      </c>
    </row>
    <row r="783" customFormat="false" ht="15" hidden="false" customHeight="false" outlineLevel="0" collapsed="false">
      <c r="A783" s="8" t="n">
        <v>779</v>
      </c>
      <c r="B783" s="13"/>
      <c r="C783" s="25"/>
      <c r="D783" s="26" t="str">
        <f aca="false">IF($C783="","",IFERROR(IF(INDEX(Bolalar!$B$5:$B$1804,MATCH($C783,Bolalar!$I$5:$I$1804,0))="","",INDEX(Bolalar!$B$5:$B$1804,MATCH($C783,Bolalar!$I$5:$I$1804,0))),""))</f>
        <v/>
      </c>
      <c r="E783" s="15" t="str">
        <f aca="false">IF($C783="","",IFERROR(IF(INDEX(Bolalar!$C$5:$C$1804,MATCH($C783,Bolalar!$I$5:$I$1804,0))="","",INDEX(Bolalar!$C$5:$C$1804,MATCH($C783,Bolalar!$I$5:$I$1804,0))),""))</f>
        <v/>
      </c>
      <c r="F783" s="24"/>
      <c r="G783" s="14" t="str">
        <f aca="false">IF(OR($E783="",$B783=""),"",INT(($B783-$E783)/365.25))</f>
        <v/>
      </c>
      <c r="H783" s="25"/>
      <c r="I783" s="12"/>
      <c r="J783" s="28" t="n">
        <f aca="false">IF(AND($C783&lt;&gt;"",$B783&gt;=Boshqaruv!$C$9,$B783&lt;=Boshqaruv!$C$10),IF(COUNTIFS($C$4:$C782,$C783,$B$4:$B782,"&gt;="&amp;Boshqaruv!$C$9,$B$4:$B782,"&lt;="&amp;Boshqaruv!$C$10)=0,1,0),0)</f>
        <v>0</v>
      </c>
    </row>
    <row r="784" customFormat="false" ht="15" hidden="false" customHeight="false" outlineLevel="0" collapsed="false">
      <c r="A784" s="8" t="n">
        <v>780</v>
      </c>
      <c r="B784" s="13"/>
      <c r="C784" s="25"/>
      <c r="D784" s="26" t="str">
        <f aca="false">IF($C784="","",IFERROR(IF(INDEX(Bolalar!$B$5:$B$1804,MATCH($C784,Bolalar!$I$5:$I$1804,0))="","",INDEX(Bolalar!$B$5:$B$1804,MATCH($C784,Bolalar!$I$5:$I$1804,0))),""))</f>
        <v/>
      </c>
      <c r="E784" s="15" t="str">
        <f aca="false">IF($C784="","",IFERROR(IF(INDEX(Bolalar!$C$5:$C$1804,MATCH($C784,Bolalar!$I$5:$I$1804,0))="","",INDEX(Bolalar!$C$5:$C$1804,MATCH($C784,Bolalar!$I$5:$I$1804,0))),""))</f>
        <v/>
      </c>
      <c r="F784" s="24"/>
      <c r="G784" s="14" t="str">
        <f aca="false">IF(OR($E784="",$B784=""),"",INT(($B784-$E784)/365.25))</f>
        <v/>
      </c>
      <c r="H784" s="25"/>
      <c r="I784" s="12"/>
      <c r="J784" s="28" t="n">
        <f aca="false">IF(AND($C784&lt;&gt;"",$B784&gt;=Boshqaruv!$C$9,$B784&lt;=Boshqaruv!$C$10),IF(COUNTIFS($C$4:$C783,$C784,$B$4:$B783,"&gt;="&amp;Boshqaruv!$C$9,$B$4:$B783,"&lt;="&amp;Boshqaruv!$C$10)=0,1,0),0)</f>
        <v>0</v>
      </c>
    </row>
    <row r="785" customFormat="false" ht="15" hidden="false" customHeight="false" outlineLevel="0" collapsed="false">
      <c r="A785" s="8" t="n">
        <v>781</v>
      </c>
      <c r="B785" s="13"/>
      <c r="C785" s="25"/>
      <c r="D785" s="26" t="str">
        <f aca="false">IF($C785="","",IFERROR(IF(INDEX(Bolalar!$B$5:$B$1804,MATCH($C785,Bolalar!$I$5:$I$1804,0))="","",INDEX(Bolalar!$B$5:$B$1804,MATCH($C785,Bolalar!$I$5:$I$1804,0))),""))</f>
        <v/>
      </c>
      <c r="E785" s="15" t="str">
        <f aca="false">IF($C785="","",IFERROR(IF(INDEX(Bolalar!$C$5:$C$1804,MATCH($C785,Bolalar!$I$5:$I$1804,0))="","",INDEX(Bolalar!$C$5:$C$1804,MATCH($C785,Bolalar!$I$5:$I$1804,0))),""))</f>
        <v/>
      </c>
      <c r="F785" s="24"/>
      <c r="G785" s="14" t="str">
        <f aca="false">IF(OR($E785="",$B785=""),"",INT(($B785-$E785)/365.25))</f>
        <v/>
      </c>
      <c r="H785" s="25"/>
      <c r="I785" s="12"/>
      <c r="J785" s="28" t="n">
        <f aca="false">IF(AND($C785&lt;&gt;"",$B785&gt;=Boshqaruv!$C$9,$B785&lt;=Boshqaruv!$C$10),IF(COUNTIFS($C$4:$C784,$C785,$B$4:$B784,"&gt;="&amp;Boshqaruv!$C$9,$B$4:$B784,"&lt;="&amp;Boshqaruv!$C$10)=0,1,0),0)</f>
        <v>0</v>
      </c>
    </row>
    <row r="786" customFormat="false" ht="15" hidden="false" customHeight="false" outlineLevel="0" collapsed="false">
      <c r="A786" s="8" t="n">
        <v>782</v>
      </c>
      <c r="B786" s="13"/>
      <c r="C786" s="25"/>
      <c r="D786" s="26" t="str">
        <f aca="false">IF($C786="","",IFERROR(IF(INDEX(Bolalar!$B$5:$B$1804,MATCH($C786,Bolalar!$I$5:$I$1804,0))="","",INDEX(Bolalar!$B$5:$B$1804,MATCH($C786,Bolalar!$I$5:$I$1804,0))),""))</f>
        <v/>
      </c>
      <c r="E786" s="15" t="str">
        <f aca="false">IF($C786="","",IFERROR(IF(INDEX(Bolalar!$C$5:$C$1804,MATCH($C786,Bolalar!$I$5:$I$1804,0))="","",INDEX(Bolalar!$C$5:$C$1804,MATCH($C786,Bolalar!$I$5:$I$1804,0))),""))</f>
        <v/>
      </c>
      <c r="F786" s="24"/>
      <c r="G786" s="14" t="str">
        <f aca="false">IF(OR($E786="",$B786=""),"",INT(($B786-$E786)/365.25))</f>
        <v/>
      </c>
      <c r="H786" s="25"/>
      <c r="I786" s="12"/>
      <c r="J786" s="28" t="n">
        <f aca="false">IF(AND($C786&lt;&gt;"",$B786&gt;=Boshqaruv!$C$9,$B786&lt;=Boshqaruv!$C$10),IF(COUNTIFS($C$4:$C785,$C786,$B$4:$B785,"&gt;="&amp;Boshqaruv!$C$9,$B$4:$B785,"&lt;="&amp;Boshqaruv!$C$10)=0,1,0),0)</f>
        <v>0</v>
      </c>
    </row>
    <row r="787" customFormat="false" ht="15" hidden="false" customHeight="false" outlineLevel="0" collapsed="false">
      <c r="A787" s="8" t="n">
        <v>783</v>
      </c>
      <c r="B787" s="13"/>
      <c r="C787" s="25"/>
      <c r="D787" s="26" t="str">
        <f aca="false">IF($C787="","",IFERROR(IF(INDEX(Bolalar!$B$5:$B$1804,MATCH($C787,Bolalar!$I$5:$I$1804,0))="","",INDEX(Bolalar!$B$5:$B$1804,MATCH($C787,Bolalar!$I$5:$I$1804,0))),""))</f>
        <v/>
      </c>
      <c r="E787" s="15" t="str">
        <f aca="false">IF($C787="","",IFERROR(IF(INDEX(Bolalar!$C$5:$C$1804,MATCH($C787,Bolalar!$I$5:$I$1804,0))="","",INDEX(Bolalar!$C$5:$C$1804,MATCH($C787,Bolalar!$I$5:$I$1804,0))),""))</f>
        <v/>
      </c>
      <c r="F787" s="24"/>
      <c r="G787" s="14" t="str">
        <f aca="false">IF(OR($E787="",$B787=""),"",INT(($B787-$E787)/365.25))</f>
        <v/>
      </c>
      <c r="H787" s="25"/>
      <c r="I787" s="12"/>
      <c r="J787" s="28" t="n">
        <f aca="false">IF(AND($C787&lt;&gt;"",$B787&gt;=Boshqaruv!$C$9,$B787&lt;=Boshqaruv!$C$10),IF(COUNTIFS($C$4:$C786,$C787,$B$4:$B786,"&gt;="&amp;Boshqaruv!$C$9,$B$4:$B786,"&lt;="&amp;Boshqaruv!$C$10)=0,1,0),0)</f>
        <v>0</v>
      </c>
    </row>
    <row r="788" customFormat="false" ht="15" hidden="false" customHeight="false" outlineLevel="0" collapsed="false">
      <c r="A788" s="8" t="n">
        <v>784</v>
      </c>
      <c r="B788" s="13"/>
      <c r="C788" s="25"/>
      <c r="D788" s="26" t="str">
        <f aca="false">IF($C788="","",IFERROR(IF(INDEX(Bolalar!$B$5:$B$1804,MATCH($C788,Bolalar!$I$5:$I$1804,0))="","",INDEX(Bolalar!$B$5:$B$1804,MATCH($C788,Bolalar!$I$5:$I$1804,0))),""))</f>
        <v/>
      </c>
      <c r="E788" s="15" t="str">
        <f aca="false">IF($C788="","",IFERROR(IF(INDEX(Bolalar!$C$5:$C$1804,MATCH($C788,Bolalar!$I$5:$I$1804,0))="","",INDEX(Bolalar!$C$5:$C$1804,MATCH($C788,Bolalar!$I$5:$I$1804,0))),""))</f>
        <v/>
      </c>
      <c r="F788" s="24"/>
      <c r="G788" s="14" t="str">
        <f aca="false">IF(OR($E788="",$B788=""),"",INT(($B788-$E788)/365.25))</f>
        <v/>
      </c>
      <c r="H788" s="25"/>
      <c r="I788" s="12"/>
      <c r="J788" s="28" t="n">
        <f aca="false">IF(AND($C788&lt;&gt;"",$B788&gt;=Boshqaruv!$C$9,$B788&lt;=Boshqaruv!$C$10),IF(COUNTIFS($C$4:$C787,$C788,$B$4:$B787,"&gt;="&amp;Boshqaruv!$C$9,$B$4:$B787,"&lt;="&amp;Boshqaruv!$C$10)=0,1,0),0)</f>
        <v>0</v>
      </c>
    </row>
    <row r="789" customFormat="false" ht="15" hidden="false" customHeight="false" outlineLevel="0" collapsed="false">
      <c r="A789" s="8" t="n">
        <v>785</v>
      </c>
      <c r="B789" s="13"/>
      <c r="C789" s="25"/>
      <c r="D789" s="26" t="str">
        <f aca="false">IF($C789="","",IFERROR(IF(INDEX(Bolalar!$B$5:$B$1804,MATCH($C789,Bolalar!$I$5:$I$1804,0))="","",INDEX(Bolalar!$B$5:$B$1804,MATCH($C789,Bolalar!$I$5:$I$1804,0))),""))</f>
        <v/>
      </c>
      <c r="E789" s="15" t="str">
        <f aca="false">IF($C789="","",IFERROR(IF(INDEX(Bolalar!$C$5:$C$1804,MATCH($C789,Bolalar!$I$5:$I$1804,0))="","",INDEX(Bolalar!$C$5:$C$1804,MATCH($C789,Bolalar!$I$5:$I$1804,0))),""))</f>
        <v/>
      </c>
      <c r="F789" s="24"/>
      <c r="G789" s="14" t="str">
        <f aca="false">IF(OR($E789="",$B789=""),"",INT(($B789-$E789)/365.25))</f>
        <v/>
      </c>
      <c r="H789" s="25"/>
      <c r="I789" s="12"/>
      <c r="J789" s="28" t="n">
        <f aca="false">IF(AND($C789&lt;&gt;"",$B789&gt;=Boshqaruv!$C$9,$B789&lt;=Boshqaruv!$C$10),IF(COUNTIFS($C$4:$C788,$C789,$B$4:$B788,"&gt;="&amp;Boshqaruv!$C$9,$B$4:$B788,"&lt;="&amp;Boshqaruv!$C$10)=0,1,0),0)</f>
        <v>0</v>
      </c>
    </row>
    <row r="790" customFormat="false" ht="15" hidden="false" customHeight="false" outlineLevel="0" collapsed="false">
      <c r="A790" s="8" t="n">
        <v>786</v>
      </c>
      <c r="B790" s="13"/>
      <c r="C790" s="25"/>
      <c r="D790" s="26" t="str">
        <f aca="false">IF($C790="","",IFERROR(IF(INDEX(Bolalar!$B$5:$B$1804,MATCH($C790,Bolalar!$I$5:$I$1804,0))="","",INDEX(Bolalar!$B$5:$B$1804,MATCH($C790,Bolalar!$I$5:$I$1804,0))),""))</f>
        <v/>
      </c>
      <c r="E790" s="15" t="str">
        <f aca="false">IF($C790="","",IFERROR(IF(INDEX(Bolalar!$C$5:$C$1804,MATCH($C790,Bolalar!$I$5:$I$1804,0))="","",INDEX(Bolalar!$C$5:$C$1804,MATCH($C790,Bolalar!$I$5:$I$1804,0))),""))</f>
        <v/>
      </c>
      <c r="F790" s="24"/>
      <c r="G790" s="14" t="str">
        <f aca="false">IF(OR($E790="",$B790=""),"",INT(($B790-$E790)/365.25))</f>
        <v/>
      </c>
      <c r="H790" s="25"/>
      <c r="I790" s="12"/>
      <c r="J790" s="28" t="n">
        <f aca="false">IF(AND($C790&lt;&gt;"",$B790&gt;=Boshqaruv!$C$9,$B790&lt;=Boshqaruv!$C$10),IF(COUNTIFS($C$4:$C789,$C790,$B$4:$B789,"&gt;="&amp;Boshqaruv!$C$9,$B$4:$B789,"&lt;="&amp;Boshqaruv!$C$10)=0,1,0),0)</f>
        <v>0</v>
      </c>
    </row>
    <row r="791" customFormat="false" ht="15" hidden="false" customHeight="false" outlineLevel="0" collapsed="false">
      <c r="A791" s="8" t="n">
        <v>787</v>
      </c>
      <c r="B791" s="13"/>
      <c r="C791" s="25"/>
      <c r="D791" s="26" t="str">
        <f aca="false">IF($C791="","",IFERROR(IF(INDEX(Bolalar!$B$5:$B$1804,MATCH($C791,Bolalar!$I$5:$I$1804,0))="","",INDEX(Bolalar!$B$5:$B$1804,MATCH($C791,Bolalar!$I$5:$I$1804,0))),""))</f>
        <v/>
      </c>
      <c r="E791" s="15" t="str">
        <f aca="false">IF($C791="","",IFERROR(IF(INDEX(Bolalar!$C$5:$C$1804,MATCH($C791,Bolalar!$I$5:$I$1804,0))="","",INDEX(Bolalar!$C$5:$C$1804,MATCH($C791,Bolalar!$I$5:$I$1804,0))),""))</f>
        <v/>
      </c>
      <c r="F791" s="24"/>
      <c r="G791" s="14" t="str">
        <f aca="false">IF(OR($E791="",$B791=""),"",INT(($B791-$E791)/365.25))</f>
        <v/>
      </c>
      <c r="H791" s="25"/>
      <c r="I791" s="12"/>
      <c r="J791" s="28" t="n">
        <f aca="false">IF(AND($C791&lt;&gt;"",$B791&gt;=Boshqaruv!$C$9,$B791&lt;=Boshqaruv!$C$10),IF(COUNTIFS($C$4:$C790,$C791,$B$4:$B790,"&gt;="&amp;Boshqaruv!$C$9,$B$4:$B790,"&lt;="&amp;Boshqaruv!$C$10)=0,1,0),0)</f>
        <v>0</v>
      </c>
    </row>
    <row r="792" customFormat="false" ht="15" hidden="false" customHeight="false" outlineLevel="0" collapsed="false">
      <c r="A792" s="8" t="n">
        <v>788</v>
      </c>
      <c r="B792" s="13"/>
      <c r="C792" s="25"/>
      <c r="D792" s="26" t="str">
        <f aca="false">IF($C792="","",IFERROR(IF(INDEX(Bolalar!$B$5:$B$1804,MATCH($C792,Bolalar!$I$5:$I$1804,0))="","",INDEX(Bolalar!$B$5:$B$1804,MATCH($C792,Bolalar!$I$5:$I$1804,0))),""))</f>
        <v/>
      </c>
      <c r="E792" s="15" t="str">
        <f aca="false">IF($C792="","",IFERROR(IF(INDEX(Bolalar!$C$5:$C$1804,MATCH($C792,Bolalar!$I$5:$I$1804,0))="","",INDEX(Bolalar!$C$5:$C$1804,MATCH($C792,Bolalar!$I$5:$I$1804,0))),""))</f>
        <v/>
      </c>
      <c r="F792" s="24"/>
      <c r="G792" s="14" t="str">
        <f aca="false">IF(OR($E792="",$B792=""),"",INT(($B792-$E792)/365.25))</f>
        <v/>
      </c>
      <c r="H792" s="25"/>
      <c r="I792" s="12"/>
      <c r="J792" s="28" t="n">
        <f aca="false">IF(AND($C792&lt;&gt;"",$B792&gt;=Boshqaruv!$C$9,$B792&lt;=Boshqaruv!$C$10),IF(COUNTIFS($C$4:$C791,$C792,$B$4:$B791,"&gt;="&amp;Boshqaruv!$C$9,$B$4:$B791,"&lt;="&amp;Boshqaruv!$C$10)=0,1,0),0)</f>
        <v>0</v>
      </c>
    </row>
    <row r="793" customFormat="false" ht="15" hidden="false" customHeight="false" outlineLevel="0" collapsed="false">
      <c r="A793" s="8" t="n">
        <v>789</v>
      </c>
      <c r="B793" s="13"/>
      <c r="C793" s="25"/>
      <c r="D793" s="26" t="str">
        <f aca="false">IF($C793="","",IFERROR(IF(INDEX(Bolalar!$B$5:$B$1804,MATCH($C793,Bolalar!$I$5:$I$1804,0))="","",INDEX(Bolalar!$B$5:$B$1804,MATCH($C793,Bolalar!$I$5:$I$1804,0))),""))</f>
        <v/>
      </c>
      <c r="E793" s="15" t="str">
        <f aca="false">IF($C793="","",IFERROR(IF(INDEX(Bolalar!$C$5:$C$1804,MATCH($C793,Bolalar!$I$5:$I$1804,0))="","",INDEX(Bolalar!$C$5:$C$1804,MATCH($C793,Bolalar!$I$5:$I$1804,0))),""))</f>
        <v/>
      </c>
      <c r="F793" s="24"/>
      <c r="G793" s="14" t="str">
        <f aca="false">IF(OR($E793="",$B793=""),"",INT(($B793-$E793)/365.25))</f>
        <v/>
      </c>
      <c r="H793" s="25"/>
      <c r="I793" s="12"/>
      <c r="J793" s="28" t="n">
        <f aca="false">IF(AND($C793&lt;&gt;"",$B793&gt;=Boshqaruv!$C$9,$B793&lt;=Boshqaruv!$C$10),IF(COUNTIFS($C$4:$C792,$C793,$B$4:$B792,"&gt;="&amp;Boshqaruv!$C$9,$B$4:$B792,"&lt;="&amp;Boshqaruv!$C$10)=0,1,0),0)</f>
        <v>0</v>
      </c>
    </row>
    <row r="794" customFormat="false" ht="15" hidden="false" customHeight="false" outlineLevel="0" collapsed="false">
      <c r="A794" s="8" t="n">
        <v>790</v>
      </c>
      <c r="B794" s="13"/>
      <c r="C794" s="25"/>
      <c r="D794" s="26" t="str">
        <f aca="false">IF($C794="","",IFERROR(IF(INDEX(Bolalar!$B$5:$B$1804,MATCH($C794,Bolalar!$I$5:$I$1804,0))="","",INDEX(Bolalar!$B$5:$B$1804,MATCH($C794,Bolalar!$I$5:$I$1804,0))),""))</f>
        <v/>
      </c>
      <c r="E794" s="15" t="str">
        <f aca="false">IF($C794="","",IFERROR(IF(INDEX(Bolalar!$C$5:$C$1804,MATCH($C794,Bolalar!$I$5:$I$1804,0))="","",INDEX(Bolalar!$C$5:$C$1804,MATCH($C794,Bolalar!$I$5:$I$1804,0))),""))</f>
        <v/>
      </c>
      <c r="F794" s="24"/>
      <c r="G794" s="14" t="str">
        <f aca="false">IF(OR($E794="",$B794=""),"",INT(($B794-$E794)/365.25))</f>
        <v/>
      </c>
      <c r="H794" s="25"/>
      <c r="I794" s="12"/>
      <c r="J794" s="28" t="n">
        <f aca="false">IF(AND($C794&lt;&gt;"",$B794&gt;=Boshqaruv!$C$9,$B794&lt;=Boshqaruv!$C$10),IF(COUNTIFS($C$4:$C793,$C794,$B$4:$B793,"&gt;="&amp;Boshqaruv!$C$9,$B$4:$B793,"&lt;="&amp;Boshqaruv!$C$10)=0,1,0),0)</f>
        <v>0</v>
      </c>
    </row>
    <row r="795" customFormat="false" ht="15" hidden="false" customHeight="false" outlineLevel="0" collapsed="false">
      <c r="A795" s="8" t="n">
        <v>791</v>
      </c>
      <c r="B795" s="13"/>
      <c r="C795" s="25"/>
      <c r="D795" s="26" t="str">
        <f aca="false">IF($C795="","",IFERROR(IF(INDEX(Bolalar!$B$5:$B$1804,MATCH($C795,Bolalar!$I$5:$I$1804,0))="","",INDEX(Bolalar!$B$5:$B$1804,MATCH($C795,Bolalar!$I$5:$I$1804,0))),""))</f>
        <v/>
      </c>
      <c r="E795" s="15" t="str">
        <f aca="false">IF($C795="","",IFERROR(IF(INDEX(Bolalar!$C$5:$C$1804,MATCH($C795,Bolalar!$I$5:$I$1804,0))="","",INDEX(Bolalar!$C$5:$C$1804,MATCH($C795,Bolalar!$I$5:$I$1804,0))),""))</f>
        <v/>
      </c>
      <c r="F795" s="24"/>
      <c r="G795" s="14" t="str">
        <f aca="false">IF(OR($E795="",$B795=""),"",INT(($B795-$E795)/365.25))</f>
        <v/>
      </c>
      <c r="H795" s="25"/>
      <c r="I795" s="12"/>
      <c r="J795" s="28" t="n">
        <f aca="false">IF(AND($C795&lt;&gt;"",$B795&gt;=Boshqaruv!$C$9,$B795&lt;=Boshqaruv!$C$10),IF(COUNTIFS($C$4:$C794,$C795,$B$4:$B794,"&gt;="&amp;Boshqaruv!$C$9,$B$4:$B794,"&lt;="&amp;Boshqaruv!$C$10)=0,1,0),0)</f>
        <v>0</v>
      </c>
    </row>
    <row r="796" customFormat="false" ht="15" hidden="false" customHeight="false" outlineLevel="0" collapsed="false">
      <c r="A796" s="8" t="n">
        <v>792</v>
      </c>
      <c r="B796" s="13"/>
      <c r="C796" s="25"/>
      <c r="D796" s="26" t="str">
        <f aca="false">IF($C796="","",IFERROR(IF(INDEX(Bolalar!$B$5:$B$1804,MATCH($C796,Bolalar!$I$5:$I$1804,0))="","",INDEX(Bolalar!$B$5:$B$1804,MATCH($C796,Bolalar!$I$5:$I$1804,0))),""))</f>
        <v/>
      </c>
      <c r="E796" s="15" t="str">
        <f aca="false">IF($C796="","",IFERROR(IF(INDEX(Bolalar!$C$5:$C$1804,MATCH($C796,Bolalar!$I$5:$I$1804,0))="","",INDEX(Bolalar!$C$5:$C$1804,MATCH($C796,Bolalar!$I$5:$I$1804,0))),""))</f>
        <v/>
      </c>
      <c r="F796" s="24"/>
      <c r="G796" s="14" t="str">
        <f aca="false">IF(OR($E796="",$B796=""),"",INT(($B796-$E796)/365.25))</f>
        <v/>
      </c>
      <c r="H796" s="25"/>
      <c r="I796" s="12"/>
      <c r="J796" s="28" t="n">
        <f aca="false">IF(AND($C796&lt;&gt;"",$B796&gt;=Boshqaruv!$C$9,$B796&lt;=Boshqaruv!$C$10),IF(COUNTIFS($C$4:$C795,$C796,$B$4:$B795,"&gt;="&amp;Boshqaruv!$C$9,$B$4:$B795,"&lt;="&amp;Boshqaruv!$C$10)=0,1,0),0)</f>
        <v>0</v>
      </c>
    </row>
    <row r="797" customFormat="false" ht="15" hidden="false" customHeight="false" outlineLevel="0" collapsed="false">
      <c r="A797" s="8" t="n">
        <v>793</v>
      </c>
      <c r="B797" s="13"/>
      <c r="C797" s="25"/>
      <c r="D797" s="26" t="str">
        <f aca="false">IF($C797="","",IFERROR(IF(INDEX(Bolalar!$B$5:$B$1804,MATCH($C797,Bolalar!$I$5:$I$1804,0))="","",INDEX(Bolalar!$B$5:$B$1804,MATCH($C797,Bolalar!$I$5:$I$1804,0))),""))</f>
        <v/>
      </c>
      <c r="E797" s="15" t="str">
        <f aca="false">IF($C797="","",IFERROR(IF(INDEX(Bolalar!$C$5:$C$1804,MATCH($C797,Bolalar!$I$5:$I$1804,0))="","",INDEX(Bolalar!$C$5:$C$1804,MATCH($C797,Bolalar!$I$5:$I$1804,0))),""))</f>
        <v/>
      </c>
      <c r="F797" s="24"/>
      <c r="G797" s="14" t="str">
        <f aca="false">IF(OR($E797="",$B797=""),"",INT(($B797-$E797)/365.25))</f>
        <v/>
      </c>
      <c r="H797" s="25"/>
      <c r="I797" s="12"/>
      <c r="J797" s="28" t="n">
        <f aca="false">IF(AND($C797&lt;&gt;"",$B797&gt;=Boshqaruv!$C$9,$B797&lt;=Boshqaruv!$C$10),IF(COUNTIFS($C$4:$C796,$C797,$B$4:$B796,"&gt;="&amp;Boshqaruv!$C$9,$B$4:$B796,"&lt;="&amp;Boshqaruv!$C$10)=0,1,0),0)</f>
        <v>0</v>
      </c>
    </row>
    <row r="798" customFormat="false" ht="15" hidden="false" customHeight="false" outlineLevel="0" collapsed="false">
      <c r="A798" s="8" t="n">
        <v>794</v>
      </c>
      <c r="B798" s="13"/>
      <c r="C798" s="25"/>
      <c r="D798" s="26" t="str">
        <f aca="false">IF($C798="","",IFERROR(IF(INDEX(Bolalar!$B$5:$B$1804,MATCH($C798,Bolalar!$I$5:$I$1804,0))="","",INDEX(Bolalar!$B$5:$B$1804,MATCH($C798,Bolalar!$I$5:$I$1804,0))),""))</f>
        <v/>
      </c>
      <c r="E798" s="15" t="str">
        <f aca="false">IF($C798="","",IFERROR(IF(INDEX(Bolalar!$C$5:$C$1804,MATCH($C798,Bolalar!$I$5:$I$1804,0))="","",INDEX(Bolalar!$C$5:$C$1804,MATCH($C798,Bolalar!$I$5:$I$1804,0))),""))</f>
        <v/>
      </c>
      <c r="F798" s="24"/>
      <c r="G798" s="14" t="str">
        <f aca="false">IF(OR($E798="",$B798=""),"",INT(($B798-$E798)/365.25))</f>
        <v/>
      </c>
      <c r="H798" s="25"/>
      <c r="I798" s="12"/>
      <c r="J798" s="28" t="n">
        <f aca="false">IF(AND($C798&lt;&gt;"",$B798&gt;=Boshqaruv!$C$9,$B798&lt;=Boshqaruv!$C$10),IF(COUNTIFS($C$4:$C797,$C798,$B$4:$B797,"&gt;="&amp;Boshqaruv!$C$9,$B$4:$B797,"&lt;="&amp;Boshqaruv!$C$10)=0,1,0),0)</f>
        <v>0</v>
      </c>
    </row>
    <row r="799" customFormat="false" ht="15" hidden="false" customHeight="false" outlineLevel="0" collapsed="false">
      <c r="A799" s="8" t="n">
        <v>795</v>
      </c>
      <c r="B799" s="13"/>
      <c r="C799" s="25"/>
      <c r="D799" s="26" t="str">
        <f aca="false">IF($C799="","",IFERROR(IF(INDEX(Bolalar!$B$5:$B$1804,MATCH($C799,Bolalar!$I$5:$I$1804,0))="","",INDEX(Bolalar!$B$5:$B$1804,MATCH($C799,Bolalar!$I$5:$I$1804,0))),""))</f>
        <v/>
      </c>
      <c r="E799" s="15" t="str">
        <f aca="false">IF($C799="","",IFERROR(IF(INDEX(Bolalar!$C$5:$C$1804,MATCH($C799,Bolalar!$I$5:$I$1804,0))="","",INDEX(Bolalar!$C$5:$C$1804,MATCH($C799,Bolalar!$I$5:$I$1804,0))),""))</f>
        <v/>
      </c>
      <c r="F799" s="24"/>
      <c r="G799" s="14" t="str">
        <f aca="false">IF(OR($E799="",$B799=""),"",INT(($B799-$E799)/365.25))</f>
        <v/>
      </c>
      <c r="H799" s="25"/>
      <c r="I799" s="12"/>
      <c r="J799" s="28" t="n">
        <f aca="false">IF(AND($C799&lt;&gt;"",$B799&gt;=Boshqaruv!$C$9,$B799&lt;=Boshqaruv!$C$10),IF(COUNTIFS($C$4:$C798,$C799,$B$4:$B798,"&gt;="&amp;Boshqaruv!$C$9,$B$4:$B798,"&lt;="&amp;Boshqaruv!$C$10)=0,1,0),0)</f>
        <v>0</v>
      </c>
    </row>
    <row r="800" customFormat="false" ht="15" hidden="false" customHeight="false" outlineLevel="0" collapsed="false">
      <c r="A800" s="8" t="n">
        <v>796</v>
      </c>
      <c r="B800" s="13"/>
      <c r="C800" s="25"/>
      <c r="D800" s="26" t="str">
        <f aca="false">IF($C800="","",IFERROR(IF(INDEX(Bolalar!$B$5:$B$1804,MATCH($C800,Bolalar!$I$5:$I$1804,0))="","",INDEX(Bolalar!$B$5:$B$1804,MATCH($C800,Bolalar!$I$5:$I$1804,0))),""))</f>
        <v/>
      </c>
      <c r="E800" s="15" t="str">
        <f aca="false">IF($C800="","",IFERROR(IF(INDEX(Bolalar!$C$5:$C$1804,MATCH($C800,Bolalar!$I$5:$I$1804,0))="","",INDEX(Bolalar!$C$5:$C$1804,MATCH($C800,Bolalar!$I$5:$I$1804,0))),""))</f>
        <v/>
      </c>
      <c r="F800" s="24"/>
      <c r="G800" s="14" t="str">
        <f aca="false">IF(OR($E800="",$B800=""),"",INT(($B800-$E800)/365.25))</f>
        <v/>
      </c>
      <c r="H800" s="25"/>
      <c r="I800" s="12"/>
      <c r="J800" s="28" t="n">
        <f aca="false">IF(AND($C800&lt;&gt;"",$B800&gt;=Boshqaruv!$C$9,$B800&lt;=Boshqaruv!$C$10),IF(COUNTIFS($C$4:$C799,$C800,$B$4:$B799,"&gt;="&amp;Boshqaruv!$C$9,$B$4:$B799,"&lt;="&amp;Boshqaruv!$C$10)=0,1,0),0)</f>
        <v>0</v>
      </c>
    </row>
    <row r="801" customFormat="false" ht="15" hidden="false" customHeight="false" outlineLevel="0" collapsed="false">
      <c r="A801" s="8" t="n">
        <v>797</v>
      </c>
      <c r="B801" s="13"/>
      <c r="C801" s="25"/>
      <c r="D801" s="26" t="str">
        <f aca="false">IF($C801="","",IFERROR(IF(INDEX(Bolalar!$B$5:$B$1804,MATCH($C801,Bolalar!$I$5:$I$1804,0))="","",INDEX(Bolalar!$B$5:$B$1804,MATCH($C801,Bolalar!$I$5:$I$1804,0))),""))</f>
        <v/>
      </c>
      <c r="E801" s="15" t="str">
        <f aca="false">IF($C801="","",IFERROR(IF(INDEX(Bolalar!$C$5:$C$1804,MATCH($C801,Bolalar!$I$5:$I$1804,0))="","",INDEX(Bolalar!$C$5:$C$1804,MATCH($C801,Bolalar!$I$5:$I$1804,0))),""))</f>
        <v/>
      </c>
      <c r="F801" s="24"/>
      <c r="G801" s="14" t="str">
        <f aca="false">IF(OR($E801="",$B801=""),"",INT(($B801-$E801)/365.25))</f>
        <v/>
      </c>
      <c r="H801" s="25"/>
      <c r="I801" s="12"/>
      <c r="J801" s="28" t="n">
        <f aca="false">IF(AND($C801&lt;&gt;"",$B801&gt;=Boshqaruv!$C$9,$B801&lt;=Boshqaruv!$C$10),IF(COUNTIFS($C$4:$C800,$C801,$B$4:$B800,"&gt;="&amp;Boshqaruv!$C$9,$B$4:$B800,"&lt;="&amp;Boshqaruv!$C$10)=0,1,0),0)</f>
        <v>0</v>
      </c>
    </row>
    <row r="802" customFormat="false" ht="15" hidden="false" customHeight="false" outlineLevel="0" collapsed="false">
      <c r="A802" s="8" t="n">
        <v>798</v>
      </c>
      <c r="B802" s="13"/>
      <c r="C802" s="25"/>
      <c r="D802" s="26" t="str">
        <f aca="false">IF($C802="","",IFERROR(IF(INDEX(Bolalar!$B$5:$B$1804,MATCH($C802,Bolalar!$I$5:$I$1804,0))="","",INDEX(Bolalar!$B$5:$B$1804,MATCH($C802,Bolalar!$I$5:$I$1804,0))),""))</f>
        <v/>
      </c>
      <c r="E802" s="15" t="str">
        <f aca="false">IF($C802="","",IFERROR(IF(INDEX(Bolalar!$C$5:$C$1804,MATCH($C802,Bolalar!$I$5:$I$1804,0))="","",INDEX(Bolalar!$C$5:$C$1804,MATCH($C802,Bolalar!$I$5:$I$1804,0))),""))</f>
        <v/>
      </c>
      <c r="F802" s="24"/>
      <c r="G802" s="14" t="str">
        <f aca="false">IF(OR($E802="",$B802=""),"",INT(($B802-$E802)/365.25))</f>
        <v/>
      </c>
      <c r="H802" s="25"/>
      <c r="I802" s="12"/>
      <c r="J802" s="28" t="n">
        <f aca="false">IF(AND($C802&lt;&gt;"",$B802&gt;=Boshqaruv!$C$9,$B802&lt;=Boshqaruv!$C$10),IF(COUNTIFS($C$4:$C801,$C802,$B$4:$B801,"&gt;="&amp;Boshqaruv!$C$9,$B$4:$B801,"&lt;="&amp;Boshqaruv!$C$10)=0,1,0),0)</f>
        <v>0</v>
      </c>
    </row>
    <row r="803" customFormat="false" ht="15" hidden="false" customHeight="false" outlineLevel="0" collapsed="false">
      <c r="A803" s="8" t="n">
        <v>799</v>
      </c>
      <c r="B803" s="13"/>
      <c r="C803" s="25"/>
      <c r="D803" s="26" t="str">
        <f aca="false">IF($C803="","",IFERROR(IF(INDEX(Bolalar!$B$5:$B$1804,MATCH($C803,Bolalar!$I$5:$I$1804,0))="","",INDEX(Bolalar!$B$5:$B$1804,MATCH($C803,Bolalar!$I$5:$I$1804,0))),""))</f>
        <v/>
      </c>
      <c r="E803" s="15" t="str">
        <f aca="false">IF($C803="","",IFERROR(IF(INDEX(Bolalar!$C$5:$C$1804,MATCH($C803,Bolalar!$I$5:$I$1804,0))="","",INDEX(Bolalar!$C$5:$C$1804,MATCH($C803,Bolalar!$I$5:$I$1804,0))),""))</f>
        <v/>
      </c>
      <c r="F803" s="24"/>
      <c r="G803" s="14" t="str">
        <f aca="false">IF(OR($E803="",$B803=""),"",INT(($B803-$E803)/365.25))</f>
        <v/>
      </c>
      <c r="H803" s="25"/>
      <c r="I803" s="12"/>
      <c r="J803" s="28" t="n">
        <f aca="false">IF(AND($C803&lt;&gt;"",$B803&gt;=Boshqaruv!$C$9,$B803&lt;=Boshqaruv!$C$10),IF(COUNTIFS($C$4:$C802,$C803,$B$4:$B802,"&gt;="&amp;Boshqaruv!$C$9,$B$4:$B802,"&lt;="&amp;Boshqaruv!$C$10)=0,1,0),0)</f>
        <v>0</v>
      </c>
    </row>
    <row r="804" customFormat="false" ht="15" hidden="false" customHeight="false" outlineLevel="0" collapsed="false">
      <c r="A804" s="8" t="n">
        <v>800</v>
      </c>
      <c r="B804" s="13"/>
      <c r="C804" s="25"/>
      <c r="D804" s="26" t="str">
        <f aca="false">IF($C804="","",IFERROR(IF(INDEX(Bolalar!$B$5:$B$1804,MATCH($C804,Bolalar!$I$5:$I$1804,0))="","",INDEX(Bolalar!$B$5:$B$1804,MATCH($C804,Bolalar!$I$5:$I$1804,0))),""))</f>
        <v/>
      </c>
      <c r="E804" s="15" t="str">
        <f aca="false">IF($C804="","",IFERROR(IF(INDEX(Bolalar!$C$5:$C$1804,MATCH($C804,Bolalar!$I$5:$I$1804,0))="","",INDEX(Bolalar!$C$5:$C$1804,MATCH($C804,Bolalar!$I$5:$I$1804,0))),""))</f>
        <v/>
      </c>
      <c r="F804" s="24"/>
      <c r="G804" s="14" t="str">
        <f aca="false">IF(OR($E804="",$B804=""),"",INT(($B804-$E804)/365.25))</f>
        <v/>
      </c>
      <c r="H804" s="25"/>
      <c r="I804" s="12"/>
      <c r="J804" s="28" t="n">
        <f aca="false">IF(AND($C804&lt;&gt;"",$B804&gt;=Boshqaruv!$C$9,$B804&lt;=Boshqaruv!$C$10),IF(COUNTIFS($C$4:$C803,$C804,$B$4:$B803,"&gt;="&amp;Boshqaruv!$C$9,$B$4:$B803,"&lt;="&amp;Boshqaruv!$C$10)=0,1,0),0)</f>
        <v>0</v>
      </c>
    </row>
    <row r="805" customFormat="false" ht="15" hidden="false" customHeight="false" outlineLevel="0" collapsed="false">
      <c r="A805" s="8" t="n">
        <v>801</v>
      </c>
      <c r="B805" s="13"/>
      <c r="C805" s="25"/>
      <c r="D805" s="26" t="str">
        <f aca="false">IF($C805="","",IFERROR(IF(INDEX(Bolalar!$B$5:$B$1804,MATCH($C805,Bolalar!$I$5:$I$1804,0))="","",INDEX(Bolalar!$B$5:$B$1804,MATCH($C805,Bolalar!$I$5:$I$1804,0))),""))</f>
        <v/>
      </c>
      <c r="E805" s="15" t="str">
        <f aca="false">IF($C805="","",IFERROR(IF(INDEX(Bolalar!$C$5:$C$1804,MATCH($C805,Bolalar!$I$5:$I$1804,0))="","",INDEX(Bolalar!$C$5:$C$1804,MATCH($C805,Bolalar!$I$5:$I$1804,0))),""))</f>
        <v/>
      </c>
      <c r="F805" s="24"/>
      <c r="G805" s="14" t="str">
        <f aca="false">IF(OR($E805="",$B805=""),"",INT(($B805-$E805)/365.25))</f>
        <v/>
      </c>
      <c r="H805" s="25"/>
      <c r="I805" s="12"/>
      <c r="J805" s="28" t="n">
        <f aca="false">IF(AND($C805&lt;&gt;"",$B805&gt;=Boshqaruv!$C$9,$B805&lt;=Boshqaruv!$C$10),IF(COUNTIFS($C$4:$C804,$C805,$B$4:$B804,"&gt;="&amp;Boshqaruv!$C$9,$B$4:$B804,"&lt;="&amp;Boshqaruv!$C$10)=0,1,0),0)</f>
        <v>0</v>
      </c>
    </row>
    <row r="806" customFormat="false" ht="15" hidden="false" customHeight="false" outlineLevel="0" collapsed="false">
      <c r="A806" s="8" t="n">
        <v>802</v>
      </c>
      <c r="B806" s="13"/>
      <c r="C806" s="25"/>
      <c r="D806" s="26" t="str">
        <f aca="false">IF($C806="","",IFERROR(IF(INDEX(Bolalar!$B$5:$B$1804,MATCH($C806,Bolalar!$I$5:$I$1804,0))="","",INDEX(Bolalar!$B$5:$B$1804,MATCH($C806,Bolalar!$I$5:$I$1804,0))),""))</f>
        <v/>
      </c>
      <c r="E806" s="15" t="str">
        <f aca="false">IF($C806="","",IFERROR(IF(INDEX(Bolalar!$C$5:$C$1804,MATCH($C806,Bolalar!$I$5:$I$1804,0))="","",INDEX(Bolalar!$C$5:$C$1804,MATCH($C806,Bolalar!$I$5:$I$1804,0))),""))</f>
        <v/>
      </c>
      <c r="F806" s="24"/>
      <c r="G806" s="14" t="str">
        <f aca="false">IF(OR($E806="",$B806=""),"",INT(($B806-$E806)/365.25))</f>
        <v/>
      </c>
      <c r="H806" s="25"/>
      <c r="I806" s="12"/>
      <c r="J806" s="28" t="n">
        <f aca="false">IF(AND($C806&lt;&gt;"",$B806&gt;=Boshqaruv!$C$9,$B806&lt;=Boshqaruv!$C$10),IF(COUNTIFS($C$4:$C805,$C806,$B$4:$B805,"&gt;="&amp;Boshqaruv!$C$9,$B$4:$B805,"&lt;="&amp;Boshqaruv!$C$10)=0,1,0),0)</f>
        <v>0</v>
      </c>
    </row>
    <row r="807" customFormat="false" ht="15" hidden="false" customHeight="false" outlineLevel="0" collapsed="false">
      <c r="A807" s="8" t="n">
        <v>803</v>
      </c>
      <c r="B807" s="13"/>
      <c r="C807" s="25"/>
      <c r="D807" s="26" t="str">
        <f aca="false">IF($C807="","",IFERROR(IF(INDEX(Bolalar!$B$5:$B$1804,MATCH($C807,Bolalar!$I$5:$I$1804,0))="","",INDEX(Bolalar!$B$5:$B$1804,MATCH($C807,Bolalar!$I$5:$I$1804,0))),""))</f>
        <v/>
      </c>
      <c r="E807" s="15" t="str">
        <f aca="false">IF($C807="","",IFERROR(IF(INDEX(Bolalar!$C$5:$C$1804,MATCH($C807,Bolalar!$I$5:$I$1804,0))="","",INDEX(Bolalar!$C$5:$C$1804,MATCH($C807,Bolalar!$I$5:$I$1804,0))),""))</f>
        <v/>
      </c>
      <c r="F807" s="24"/>
      <c r="G807" s="14" t="str">
        <f aca="false">IF(OR($E807="",$B807=""),"",INT(($B807-$E807)/365.25))</f>
        <v/>
      </c>
      <c r="H807" s="25"/>
      <c r="I807" s="12"/>
      <c r="J807" s="28" t="n">
        <f aca="false">IF(AND($C807&lt;&gt;"",$B807&gt;=Boshqaruv!$C$9,$B807&lt;=Boshqaruv!$C$10),IF(COUNTIFS($C$4:$C806,$C807,$B$4:$B806,"&gt;="&amp;Boshqaruv!$C$9,$B$4:$B806,"&lt;="&amp;Boshqaruv!$C$10)=0,1,0),0)</f>
        <v>0</v>
      </c>
    </row>
    <row r="808" customFormat="false" ht="15" hidden="false" customHeight="false" outlineLevel="0" collapsed="false">
      <c r="A808" s="8" t="n">
        <v>804</v>
      </c>
      <c r="B808" s="13"/>
      <c r="C808" s="25"/>
      <c r="D808" s="26" t="str">
        <f aca="false">IF($C808="","",IFERROR(IF(INDEX(Bolalar!$B$5:$B$1804,MATCH($C808,Bolalar!$I$5:$I$1804,0))="","",INDEX(Bolalar!$B$5:$B$1804,MATCH($C808,Bolalar!$I$5:$I$1804,0))),""))</f>
        <v/>
      </c>
      <c r="E808" s="15" t="str">
        <f aca="false">IF($C808="","",IFERROR(IF(INDEX(Bolalar!$C$5:$C$1804,MATCH($C808,Bolalar!$I$5:$I$1804,0))="","",INDEX(Bolalar!$C$5:$C$1804,MATCH($C808,Bolalar!$I$5:$I$1804,0))),""))</f>
        <v/>
      </c>
      <c r="F808" s="24"/>
      <c r="G808" s="14" t="str">
        <f aca="false">IF(OR($E808="",$B808=""),"",INT(($B808-$E808)/365.25))</f>
        <v/>
      </c>
      <c r="H808" s="25"/>
      <c r="I808" s="12"/>
      <c r="J808" s="28" t="n">
        <f aca="false">IF(AND($C808&lt;&gt;"",$B808&gt;=Boshqaruv!$C$9,$B808&lt;=Boshqaruv!$C$10),IF(COUNTIFS($C$4:$C807,$C808,$B$4:$B807,"&gt;="&amp;Boshqaruv!$C$9,$B$4:$B807,"&lt;="&amp;Boshqaruv!$C$10)=0,1,0),0)</f>
        <v>0</v>
      </c>
    </row>
    <row r="809" customFormat="false" ht="15" hidden="false" customHeight="false" outlineLevel="0" collapsed="false">
      <c r="A809" s="8" t="n">
        <v>805</v>
      </c>
      <c r="B809" s="13"/>
      <c r="C809" s="25"/>
      <c r="D809" s="26" t="str">
        <f aca="false">IF($C809="","",IFERROR(IF(INDEX(Bolalar!$B$5:$B$1804,MATCH($C809,Bolalar!$I$5:$I$1804,0))="","",INDEX(Bolalar!$B$5:$B$1804,MATCH($C809,Bolalar!$I$5:$I$1804,0))),""))</f>
        <v/>
      </c>
      <c r="E809" s="15" t="str">
        <f aca="false">IF($C809="","",IFERROR(IF(INDEX(Bolalar!$C$5:$C$1804,MATCH($C809,Bolalar!$I$5:$I$1804,0))="","",INDEX(Bolalar!$C$5:$C$1804,MATCH($C809,Bolalar!$I$5:$I$1804,0))),""))</f>
        <v/>
      </c>
      <c r="F809" s="24"/>
      <c r="G809" s="14" t="str">
        <f aca="false">IF(OR($E809="",$B809=""),"",INT(($B809-$E809)/365.25))</f>
        <v/>
      </c>
      <c r="H809" s="25"/>
      <c r="I809" s="12"/>
      <c r="J809" s="28" t="n">
        <f aca="false">IF(AND($C809&lt;&gt;"",$B809&gt;=Boshqaruv!$C$9,$B809&lt;=Boshqaruv!$C$10),IF(COUNTIFS($C$4:$C808,$C809,$B$4:$B808,"&gt;="&amp;Boshqaruv!$C$9,$B$4:$B808,"&lt;="&amp;Boshqaruv!$C$10)=0,1,0),0)</f>
        <v>0</v>
      </c>
    </row>
    <row r="810" customFormat="false" ht="15" hidden="false" customHeight="false" outlineLevel="0" collapsed="false">
      <c r="A810" s="8" t="n">
        <v>806</v>
      </c>
      <c r="B810" s="13"/>
      <c r="C810" s="25"/>
      <c r="D810" s="26" t="str">
        <f aca="false">IF($C810="","",IFERROR(IF(INDEX(Bolalar!$B$5:$B$1804,MATCH($C810,Bolalar!$I$5:$I$1804,0))="","",INDEX(Bolalar!$B$5:$B$1804,MATCH($C810,Bolalar!$I$5:$I$1804,0))),""))</f>
        <v/>
      </c>
      <c r="E810" s="15" t="str">
        <f aca="false">IF($C810="","",IFERROR(IF(INDEX(Bolalar!$C$5:$C$1804,MATCH($C810,Bolalar!$I$5:$I$1804,0))="","",INDEX(Bolalar!$C$5:$C$1804,MATCH($C810,Bolalar!$I$5:$I$1804,0))),""))</f>
        <v/>
      </c>
      <c r="F810" s="24"/>
      <c r="G810" s="14" t="str">
        <f aca="false">IF(OR($E810="",$B810=""),"",INT(($B810-$E810)/365.25))</f>
        <v/>
      </c>
      <c r="H810" s="25"/>
      <c r="I810" s="12"/>
      <c r="J810" s="28" t="n">
        <f aca="false">IF(AND($C810&lt;&gt;"",$B810&gt;=Boshqaruv!$C$9,$B810&lt;=Boshqaruv!$C$10),IF(COUNTIFS($C$4:$C809,$C810,$B$4:$B809,"&gt;="&amp;Boshqaruv!$C$9,$B$4:$B809,"&lt;="&amp;Boshqaruv!$C$10)=0,1,0),0)</f>
        <v>0</v>
      </c>
    </row>
    <row r="811" customFormat="false" ht="15" hidden="false" customHeight="false" outlineLevel="0" collapsed="false">
      <c r="A811" s="8" t="n">
        <v>807</v>
      </c>
      <c r="B811" s="13"/>
      <c r="C811" s="25"/>
      <c r="D811" s="26" t="str">
        <f aca="false">IF($C811="","",IFERROR(IF(INDEX(Bolalar!$B$5:$B$1804,MATCH($C811,Bolalar!$I$5:$I$1804,0))="","",INDEX(Bolalar!$B$5:$B$1804,MATCH($C811,Bolalar!$I$5:$I$1804,0))),""))</f>
        <v/>
      </c>
      <c r="E811" s="15" t="str">
        <f aca="false">IF($C811="","",IFERROR(IF(INDEX(Bolalar!$C$5:$C$1804,MATCH($C811,Bolalar!$I$5:$I$1804,0))="","",INDEX(Bolalar!$C$5:$C$1804,MATCH($C811,Bolalar!$I$5:$I$1804,0))),""))</f>
        <v/>
      </c>
      <c r="F811" s="24"/>
      <c r="G811" s="14" t="str">
        <f aca="false">IF(OR($E811="",$B811=""),"",INT(($B811-$E811)/365.25))</f>
        <v/>
      </c>
      <c r="H811" s="25"/>
      <c r="I811" s="12"/>
      <c r="J811" s="28" t="n">
        <f aca="false">IF(AND($C811&lt;&gt;"",$B811&gt;=Boshqaruv!$C$9,$B811&lt;=Boshqaruv!$C$10),IF(COUNTIFS($C$4:$C810,$C811,$B$4:$B810,"&gt;="&amp;Boshqaruv!$C$9,$B$4:$B810,"&lt;="&amp;Boshqaruv!$C$10)=0,1,0),0)</f>
        <v>0</v>
      </c>
    </row>
    <row r="812" customFormat="false" ht="15" hidden="false" customHeight="false" outlineLevel="0" collapsed="false">
      <c r="A812" s="8" t="n">
        <v>808</v>
      </c>
      <c r="B812" s="13"/>
      <c r="C812" s="25"/>
      <c r="D812" s="26" t="str">
        <f aca="false">IF($C812="","",IFERROR(IF(INDEX(Bolalar!$B$5:$B$1804,MATCH($C812,Bolalar!$I$5:$I$1804,0))="","",INDEX(Bolalar!$B$5:$B$1804,MATCH($C812,Bolalar!$I$5:$I$1804,0))),""))</f>
        <v/>
      </c>
      <c r="E812" s="15" t="str">
        <f aca="false">IF($C812="","",IFERROR(IF(INDEX(Bolalar!$C$5:$C$1804,MATCH($C812,Bolalar!$I$5:$I$1804,0))="","",INDEX(Bolalar!$C$5:$C$1804,MATCH($C812,Bolalar!$I$5:$I$1804,0))),""))</f>
        <v/>
      </c>
      <c r="F812" s="24"/>
      <c r="G812" s="14" t="str">
        <f aca="false">IF(OR($E812="",$B812=""),"",INT(($B812-$E812)/365.25))</f>
        <v/>
      </c>
      <c r="H812" s="25"/>
      <c r="I812" s="12"/>
      <c r="J812" s="28" t="n">
        <f aca="false">IF(AND($C812&lt;&gt;"",$B812&gt;=Boshqaruv!$C$9,$B812&lt;=Boshqaruv!$C$10),IF(COUNTIFS($C$4:$C811,$C812,$B$4:$B811,"&gt;="&amp;Boshqaruv!$C$9,$B$4:$B811,"&lt;="&amp;Boshqaruv!$C$10)=0,1,0),0)</f>
        <v>0</v>
      </c>
    </row>
    <row r="813" customFormat="false" ht="15" hidden="false" customHeight="false" outlineLevel="0" collapsed="false">
      <c r="A813" s="8" t="n">
        <v>809</v>
      </c>
      <c r="B813" s="13"/>
      <c r="C813" s="25"/>
      <c r="D813" s="26" t="str">
        <f aca="false">IF($C813="","",IFERROR(IF(INDEX(Bolalar!$B$5:$B$1804,MATCH($C813,Bolalar!$I$5:$I$1804,0))="","",INDEX(Bolalar!$B$5:$B$1804,MATCH($C813,Bolalar!$I$5:$I$1804,0))),""))</f>
        <v/>
      </c>
      <c r="E813" s="15" t="str">
        <f aca="false">IF($C813="","",IFERROR(IF(INDEX(Bolalar!$C$5:$C$1804,MATCH($C813,Bolalar!$I$5:$I$1804,0))="","",INDEX(Bolalar!$C$5:$C$1804,MATCH($C813,Bolalar!$I$5:$I$1804,0))),""))</f>
        <v/>
      </c>
      <c r="F813" s="24"/>
      <c r="G813" s="14" t="str">
        <f aca="false">IF(OR($E813="",$B813=""),"",INT(($B813-$E813)/365.25))</f>
        <v/>
      </c>
      <c r="H813" s="25"/>
      <c r="I813" s="12"/>
      <c r="J813" s="28" t="n">
        <f aca="false">IF(AND($C813&lt;&gt;"",$B813&gt;=Boshqaruv!$C$9,$B813&lt;=Boshqaruv!$C$10),IF(COUNTIFS($C$4:$C812,$C813,$B$4:$B812,"&gt;="&amp;Boshqaruv!$C$9,$B$4:$B812,"&lt;="&amp;Boshqaruv!$C$10)=0,1,0),0)</f>
        <v>0</v>
      </c>
    </row>
    <row r="814" customFormat="false" ht="15" hidden="false" customHeight="false" outlineLevel="0" collapsed="false">
      <c r="A814" s="8" t="n">
        <v>810</v>
      </c>
      <c r="B814" s="13"/>
      <c r="C814" s="25"/>
      <c r="D814" s="26" t="str">
        <f aca="false">IF($C814="","",IFERROR(IF(INDEX(Bolalar!$B$5:$B$1804,MATCH($C814,Bolalar!$I$5:$I$1804,0))="","",INDEX(Bolalar!$B$5:$B$1804,MATCH($C814,Bolalar!$I$5:$I$1804,0))),""))</f>
        <v/>
      </c>
      <c r="E814" s="15" t="str">
        <f aca="false">IF($C814="","",IFERROR(IF(INDEX(Bolalar!$C$5:$C$1804,MATCH($C814,Bolalar!$I$5:$I$1804,0))="","",INDEX(Bolalar!$C$5:$C$1804,MATCH($C814,Bolalar!$I$5:$I$1804,0))),""))</f>
        <v/>
      </c>
      <c r="F814" s="24"/>
      <c r="G814" s="14" t="str">
        <f aca="false">IF(OR($E814="",$B814=""),"",INT(($B814-$E814)/365.25))</f>
        <v/>
      </c>
      <c r="H814" s="25"/>
      <c r="I814" s="12"/>
      <c r="J814" s="28" t="n">
        <f aca="false">IF(AND($C814&lt;&gt;"",$B814&gt;=Boshqaruv!$C$9,$B814&lt;=Boshqaruv!$C$10),IF(COUNTIFS($C$4:$C813,$C814,$B$4:$B813,"&gt;="&amp;Boshqaruv!$C$9,$B$4:$B813,"&lt;="&amp;Boshqaruv!$C$10)=0,1,0),0)</f>
        <v>0</v>
      </c>
    </row>
    <row r="815" customFormat="false" ht="15" hidden="false" customHeight="false" outlineLevel="0" collapsed="false">
      <c r="A815" s="8" t="n">
        <v>811</v>
      </c>
      <c r="B815" s="13"/>
      <c r="C815" s="25"/>
      <c r="D815" s="26" t="str">
        <f aca="false">IF($C815="","",IFERROR(IF(INDEX(Bolalar!$B$5:$B$1804,MATCH($C815,Bolalar!$I$5:$I$1804,0))="","",INDEX(Bolalar!$B$5:$B$1804,MATCH($C815,Bolalar!$I$5:$I$1804,0))),""))</f>
        <v/>
      </c>
      <c r="E815" s="15" t="str">
        <f aca="false">IF($C815="","",IFERROR(IF(INDEX(Bolalar!$C$5:$C$1804,MATCH($C815,Bolalar!$I$5:$I$1804,0))="","",INDEX(Bolalar!$C$5:$C$1804,MATCH($C815,Bolalar!$I$5:$I$1804,0))),""))</f>
        <v/>
      </c>
      <c r="F815" s="24"/>
      <c r="G815" s="14" t="str">
        <f aca="false">IF(OR($E815="",$B815=""),"",INT(($B815-$E815)/365.25))</f>
        <v/>
      </c>
      <c r="H815" s="25"/>
      <c r="I815" s="12"/>
      <c r="J815" s="28" t="n">
        <f aca="false">IF(AND($C815&lt;&gt;"",$B815&gt;=Boshqaruv!$C$9,$B815&lt;=Boshqaruv!$C$10),IF(COUNTIFS($C$4:$C814,$C815,$B$4:$B814,"&gt;="&amp;Boshqaruv!$C$9,$B$4:$B814,"&lt;="&amp;Boshqaruv!$C$10)=0,1,0),0)</f>
        <v>0</v>
      </c>
    </row>
    <row r="816" customFormat="false" ht="15" hidden="false" customHeight="false" outlineLevel="0" collapsed="false">
      <c r="A816" s="8" t="n">
        <v>812</v>
      </c>
      <c r="B816" s="13"/>
      <c r="C816" s="25"/>
      <c r="D816" s="26" t="str">
        <f aca="false">IF($C816="","",IFERROR(IF(INDEX(Bolalar!$B$5:$B$1804,MATCH($C816,Bolalar!$I$5:$I$1804,0))="","",INDEX(Bolalar!$B$5:$B$1804,MATCH($C816,Bolalar!$I$5:$I$1804,0))),""))</f>
        <v/>
      </c>
      <c r="E816" s="15" t="str">
        <f aca="false">IF($C816="","",IFERROR(IF(INDEX(Bolalar!$C$5:$C$1804,MATCH($C816,Bolalar!$I$5:$I$1804,0))="","",INDEX(Bolalar!$C$5:$C$1804,MATCH($C816,Bolalar!$I$5:$I$1804,0))),""))</f>
        <v/>
      </c>
      <c r="F816" s="24"/>
      <c r="G816" s="14" t="str">
        <f aca="false">IF(OR($E816="",$B816=""),"",INT(($B816-$E816)/365.25))</f>
        <v/>
      </c>
      <c r="H816" s="25"/>
      <c r="I816" s="12"/>
      <c r="J816" s="28" t="n">
        <f aca="false">IF(AND($C816&lt;&gt;"",$B816&gt;=Boshqaruv!$C$9,$B816&lt;=Boshqaruv!$C$10),IF(COUNTIFS($C$4:$C815,$C816,$B$4:$B815,"&gt;="&amp;Boshqaruv!$C$9,$B$4:$B815,"&lt;="&amp;Boshqaruv!$C$10)=0,1,0),0)</f>
        <v>0</v>
      </c>
    </row>
    <row r="817" customFormat="false" ht="15" hidden="false" customHeight="false" outlineLevel="0" collapsed="false">
      <c r="A817" s="8" t="n">
        <v>813</v>
      </c>
      <c r="B817" s="13"/>
      <c r="C817" s="25"/>
      <c r="D817" s="26" t="str">
        <f aca="false">IF($C817="","",IFERROR(IF(INDEX(Bolalar!$B$5:$B$1804,MATCH($C817,Bolalar!$I$5:$I$1804,0))="","",INDEX(Bolalar!$B$5:$B$1804,MATCH($C817,Bolalar!$I$5:$I$1804,0))),""))</f>
        <v/>
      </c>
      <c r="E817" s="15" t="str">
        <f aca="false">IF($C817="","",IFERROR(IF(INDEX(Bolalar!$C$5:$C$1804,MATCH($C817,Bolalar!$I$5:$I$1804,0))="","",INDEX(Bolalar!$C$5:$C$1804,MATCH($C817,Bolalar!$I$5:$I$1804,0))),""))</f>
        <v/>
      </c>
      <c r="F817" s="24"/>
      <c r="G817" s="14" t="str">
        <f aca="false">IF(OR($E817="",$B817=""),"",INT(($B817-$E817)/365.25))</f>
        <v/>
      </c>
      <c r="H817" s="25"/>
      <c r="I817" s="12"/>
      <c r="J817" s="28" t="n">
        <f aca="false">IF(AND($C817&lt;&gt;"",$B817&gt;=Boshqaruv!$C$9,$B817&lt;=Boshqaruv!$C$10),IF(COUNTIFS($C$4:$C816,$C817,$B$4:$B816,"&gt;="&amp;Boshqaruv!$C$9,$B$4:$B816,"&lt;="&amp;Boshqaruv!$C$10)=0,1,0),0)</f>
        <v>0</v>
      </c>
    </row>
    <row r="818" customFormat="false" ht="15" hidden="false" customHeight="false" outlineLevel="0" collapsed="false">
      <c r="A818" s="8" t="n">
        <v>814</v>
      </c>
      <c r="B818" s="13"/>
      <c r="C818" s="25"/>
      <c r="D818" s="26" t="str">
        <f aca="false">IF($C818="","",IFERROR(IF(INDEX(Bolalar!$B$5:$B$1804,MATCH($C818,Bolalar!$I$5:$I$1804,0))="","",INDEX(Bolalar!$B$5:$B$1804,MATCH($C818,Bolalar!$I$5:$I$1804,0))),""))</f>
        <v/>
      </c>
      <c r="E818" s="15" t="str">
        <f aca="false">IF($C818="","",IFERROR(IF(INDEX(Bolalar!$C$5:$C$1804,MATCH($C818,Bolalar!$I$5:$I$1804,0))="","",INDEX(Bolalar!$C$5:$C$1804,MATCH($C818,Bolalar!$I$5:$I$1804,0))),""))</f>
        <v/>
      </c>
      <c r="F818" s="24"/>
      <c r="G818" s="14" t="str">
        <f aca="false">IF(OR($E818="",$B818=""),"",INT(($B818-$E818)/365.25))</f>
        <v/>
      </c>
      <c r="H818" s="25"/>
      <c r="I818" s="12"/>
      <c r="J818" s="28" t="n">
        <f aca="false">IF(AND($C818&lt;&gt;"",$B818&gt;=Boshqaruv!$C$9,$B818&lt;=Boshqaruv!$C$10),IF(COUNTIFS($C$4:$C817,$C818,$B$4:$B817,"&gt;="&amp;Boshqaruv!$C$9,$B$4:$B817,"&lt;="&amp;Boshqaruv!$C$10)=0,1,0),0)</f>
        <v>0</v>
      </c>
    </row>
    <row r="819" customFormat="false" ht="15" hidden="false" customHeight="false" outlineLevel="0" collapsed="false">
      <c r="A819" s="8" t="n">
        <v>815</v>
      </c>
      <c r="B819" s="13"/>
      <c r="C819" s="25"/>
      <c r="D819" s="26" t="str">
        <f aca="false">IF($C819="","",IFERROR(IF(INDEX(Bolalar!$B$5:$B$1804,MATCH($C819,Bolalar!$I$5:$I$1804,0))="","",INDEX(Bolalar!$B$5:$B$1804,MATCH($C819,Bolalar!$I$5:$I$1804,0))),""))</f>
        <v/>
      </c>
      <c r="E819" s="15" t="str">
        <f aca="false">IF($C819="","",IFERROR(IF(INDEX(Bolalar!$C$5:$C$1804,MATCH($C819,Bolalar!$I$5:$I$1804,0))="","",INDEX(Bolalar!$C$5:$C$1804,MATCH($C819,Bolalar!$I$5:$I$1804,0))),""))</f>
        <v/>
      </c>
      <c r="F819" s="24"/>
      <c r="G819" s="14" t="str">
        <f aca="false">IF(OR($E819="",$B819=""),"",INT(($B819-$E819)/365.25))</f>
        <v/>
      </c>
      <c r="H819" s="25"/>
      <c r="I819" s="12"/>
      <c r="J819" s="28" t="n">
        <f aca="false">IF(AND($C819&lt;&gt;"",$B819&gt;=Boshqaruv!$C$9,$B819&lt;=Boshqaruv!$C$10),IF(COUNTIFS($C$4:$C818,$C819,$B$4:$B818,"&gt;="&amp;Boshqaruv!$C$9,$B$4:$B818,"&lt;="&amp;Boshqaruv!$C$10)=0,1,0),0)</f>
        <v>0</v>
      </c>
    </row>
    <row r="820" customFormat="false" ht="15" hidden="false" customHeight="false" outlineLevel="0" collapsed="false">
      <c r="A820" s="8" t="n">
        <v>816</v>
      </c>
      <c r="B820" s="13"/>
      <c r="C820" s="25"/>
      <c r="D820" s="26" t="str">
        <f aca="false">IF($C820="","",IFERROR(IF(INDEX(Bolalar!$B$5:$B$1804,MATCH($C820,Bolalar!$I$5:$I$1804,0))="","",INDEX(Bolalar!$B$5:$B$1804,MATCH($C820,Bolalar!$I$5:$I$1804,0))),""))</f>
        <v/>
      </c>
      <c r="E820" s="15" t="str">
        <f aca="false">IF($C820="","",IFERROR(IF(INDEX(Bolalar!$C$5:$C$1804,MATCH($C820,Bolalar!$I$5:$I$1804,0))="","",INDEX(Bolalar!$C$5:$C$1804,MATCH($C820,Bolalar!$I$5:$I$1804,0))),""))</f>
        <v/>
      </c>
      <c r="F820" s="24"/>
      <c r="G820" s="14" t="str">
        <f aca="false">IF(OR($E820="",$B820=""),"",INT(($B820-$E820)/365.25))</f>
        <v/>
      </c>
      <c r="H820" s="25"/>
      <c r="I820" s="12"/>
      <c r="J820" s="28" t="n">
        <f aca="false">IF(AND($C820&lt;&gt;"",$B820&gt;=Boshqaruv!$C$9,$B820&lt;=Boshqaruv!$C$10),IF(COUNTIFS($C$4:$C819,$C820,$B$4:$B819,"&gt;="&amp;Boshqaruv!$C$9,$B$4:$B819,"&lt;="&amp;Boshqaruv!$C$10)=0,1,0),0)</f>
        <v>0</v>
      </c>
    </row>
    <row r="821" customFormat="false" ht="15" hidden="false" customHeight="false" outlineLevel="0" collapsed="false">
      <c r="A821" s="8" t="n">
        <v>817</v>
      </c>
      <c r="B821" s="13"/>
      <c r="C821" s="25"/>
      <c r="D821" s="26" t="str">
        <f aca="false">IF($C821="","",IFERROR(IF(INDEX(Bolalar!$B$5:$B$1804,MATCH($C821,Bolalar!$I$5:$I$1804,0))="","",INDEX(Bolalar!$B$5:$B$1804,MATCH($C821,Bolalar!$I$5:$I$1804,0))),""))</f>
        <v/>
      </c>
      <c r="E821" s="15" t="str">
        <f aca="false">IF($C821="","",IFERROR(IF(INDEX(Bolalar!$C$5:$C$1804,MATCH($C821,Bolalar!$I$5:$I$1804,0))="","",INDEX(Bolalar!$C$5:$C$1804,MATCH($C821,Bolalar!$I$5:$I$1804,0))),""))</f>
        <v/>
      </c>
      <c r="F821" s="24"/>
      <c r="G821" s="14" t="str">
        <f aca="false">IF(OR($E821="",$B821=""),"",INT(($B821-$E821)/365.25))</f>
        <v/>
      </c>
      <c r="H821" s="25"/>
      <c r="I821" s="12"/>
      <c r="J821" s="28" t="n">
        <f aca="false">IF(AND($C821&lt;&gt;"",$B821&gt;=Boshqaruv!$C$9,$B821&lt;=Boshqaruv!$C$10),IF(COUNTIFS($C$4:$C820,$C821,$B$4:$B820,"&gt;="&amp;Boshqaruv!$C$9,$B$4:$B820,"&lt;="&amp;Boshqaruv!$C$10)=0,1,0),0)</f>
        <v>0</v>
      </c>
    </row>
    <row r="822" customFormat="false" ht="15" hidden="false" customHeight="false" outlineLevel="0" collapsed="false">
      <c r="A822" s="8" t="n">
        <v>818</v>
      </c>
      <c r="B822" s="13"/>
      <c r="C822" s="25"/>
      <c r="D822" s="26" t="str">
        <f aca="false">IF($C822="","",IFERROR(IF(INDEX(Bolalar!$B$5:$B$1804,MATCH($C822,Bolalar!$I$5:$I$1804,0))="","",INDEX(Bolalar!$B$5:$B$1804,MATCH($C822,Bolalar!$I$5:$I$1804,0))),""))</f>
        <v/>
      </c>
      <c r="E822" s="15" t="str">
        <f aca="false">IF($C822="","",IFERROR(IF(INDEX(Bolalar!$C$5:$C$1804,MATCH($C822,Bolalar!$I$5:$I$1804,0))="","",INDEX(Bolalar!$C$5:$C$1804,MATCH($C822,Bolalar!$I$5:$I$1804,0))),""))</f>
        <v/>
      </c>
      <c r="F822" s="24"/>
      <c r="G822" s="14" t="str">
        <f aca="false">IF(OR($E822="",$B822=""),"",INT(($B822-$E822)/365.25))</f>
        <v/>
      </c>
      <c r="H822" s="25"/>
      <c r="I822" s="12"/>
      <c r="J822" s="28" t="n">
        <f aca="false">IF(AND($C822&lt;&gt;"",$B822&gt;=Boshqaruv!$C$9,$B822&lt;=Boshqaruv!$C$10),IF(COUNTIFS($C$4:$C821,$C822,$B$4:$B821,"&gt;="&amp;Boshqaruv!$C$9,$B$4:$B821,"&lt;="&amp;Boshqaruv!$C$10)=0,1,0),0)</f>
        <v>0</v>
      </c>
    </row>
    <row r="823" customFormat="false" ht="15" hidden="false" customHeight="false" outlineLevel="0" collapsed="false">
      <c r="A823" s="8" t="n">
        <v>819</v>
      </c>
      <c r="B823" s="13"/>
      <c r="C823" s="25"/>
      <c r="D823" s="26" t="str">
        <f aca="false">IF($C823="","",IFERROR(IF(INDEX(Bolalar!$B$5:$B$1804,MATCH($C823,Bolalar!$I$5:$I$1804,0))="","",INDEX(Bolalar!$B$5:$B$1804,MATCH($C823,Bolalar!$I$5:$I$1804,0))),""))</f>
        <v/>
      </c>
      <c r="E823" s="15" t="str">
        <f aca="false">IF($C823="","",IFERROR(IF(INDEX(Bolalar!$C$5:$C$1804,MATCH($C823,Bolalar!$I$5:$I$1804,0))="","",INDEX(Bolalar!$C$5:$C$1804,MATCH($C823,Bolalar!$I$5:$I$1804,0))),""))</f>
        <v/>
      </c>
      <c r="F823" s="24"/>
      <c r="G823" s="14" t="str">
        <f aca="false">IF(OR($E823="",$B823=""),"",INT(($B823-$E823)/365.25))</f>
        <v/>
      </c>
      <c r="H823" s="25"/>
      <c r="I823" s="12"/>
      <c r="J823" s="28" t="n">
        <f aca="false">IF(AND($C823&lt;&gt;"",$B823&gt;=Boshqaruv!$C$9,$B823&lt;=Boshqaruv!$C$10),IF(COUNTIFS($C$4:$C822,$C823,$B$4:$B822,"&gt;="&amp;Boshqaruv!$C$9,$B$4:$B822,"&lt;="&amp;Boshqaruv!$C$10)=0,1,0),0)</f>
        <v>0</v>
      </c>
    </row>
    <row r="824" customFormat="false" ht="15" hidden="false" customHeight="false" outlineLevel="0" collapsed="false">
      <c r="A824" s="8" t="n">
        <v>820</v>
      </c>
      <c r="B824" s="13"/>
      <c r="C824" s="25"/>
      <c r="D824" s="26" t="str">
        <f aca="false">IF($C824="","",IFERROR(IF(INDEX(Bolalar!$B$5:$B$1804,MATCH($C824,Bolalar!$I$5:$I$1804,0))="","",INDEX(Bolalar!$B$5:$B$1804,MATCH($C824,Bolalar!$I$5:$I$1804,0))),""))</f>
        <v/>
      </c>
      <c r="E824" s="15" t="str">
        <f aca="false">IF($C824="","",IFERROR(IF(INDEX(Bolalar!$C$5:$C$1804,MATCH($C824,Bolalar!$I$5:$I$1804,0))="","",INDEX(Bolalar!$C$5:$C$1804,MATCH($C824,Bolalar!$I$5:$I$1804,0))),""))</f>
        <v/>
      </c>
      <c r="F824" s="24"/>
      <c r="G824" s="14" t="str">
        <f aca="false">IF(OR($E824="",$B824=""),"",INT(($B824-$E824)/365.25))</f>
        <v/>
      </c>
      <c r="H824" s="25"/>
      <c r="I824" s="12"/>
      <c r="J824" s="28" t="n">
        <f aca="false">IF(AND($C824&lt;&gt;"",$B824&gt;=Boshqaruv!$C$9,$B824&lt;=Boshqaruv!$C$10),IF(COUNTIFS($C$4:$C823,$C824,$B$4:$B823,"&gt;="&amp;Boshqaruv!$C$9,$B$4:$B823,"&lt;="&amp;Boshqaruv!$C$10)=0,1,0),0)</f>
        <v>0</v>
      </c>
    </row>
    <row r="825" customFormat="false" ht="15" hidden="false" customHeight="false" outlineLevel="0" collapsed="false">
      <c r="A825" s="8" t="n">
        <v>821</v>
      </c>
      <c r="B825" s="13"/>
      <c r="C825" s="25"/>
      <c r="D825" s="26" t="str">
        <f aca="false">IF($C825="","",IFERROR(IF(INDEX(Bolalar!$B$5:$B$1804,MATCH($C825,Bolalar!$I$5:$I$1804,0))="","",INDEX(Bolalar!$B$5:$B$1804,MATCH($C825,Bolalar!$I$5:$I$1804,0))),""))</f>
        <v/>
      </c>
      <c r="E825" s="15" t="str">
        <f aca="false">IF($C825="","",IFERROR(IF(INDEX(Bolalar!$C$5:$C$1804,MATCH($C825,Bolalar!$I$5:$I$1804,0))="","",INDEX(Bolalar!$C$5:$C$1804,MATCH($C825,Bolalar!$I$5:$I$1804,0))),""))</f>
        <v/>
      </c>
      <c r="F825" s="24"/>
      <c r="G825" s="14" t="str">
        <f aca="false">IF(OR($E825="",$B825=""),"",INT(($B825-$E825)/365.25))</f>
        <v/>
      </c>
      <c r="H825" s="25"/>
      <c r="I825" s="12"/>
      <c r="J825" s="28" t="n">
        <f aca="false">IF(AND($C825&lt;&gt;"",$B825&gt;=Boshqaruv!$C$9,$B825&lt;=Boshqaruv!$C$10),IF(COUNTIFS($C$4:$C824,$C825,$B$4:$B824,"&gt;="&amp;Boshqaruv!$C$9,$B$4:$B824,"&lt;="&amp;Boshqaruv!$C$10)=0,1,0),0)</f>
        <v>0</v>
      </c>
    </row>
    <row r="826" customFormat="false" ht="15" hidden="false" customHeight="false" outlineLevel="0" collapsed="false">
      <c r="A826" s="8" t="n">
        <v>822</v>
      </c>
      <c r="B826" s="13"/>
      <c r="C826" s="25"/>
      <c r="D826" s="26" t="str">
        <f aca="false">IF($C826="","",IFERROR(IF(INDEX(Bolalar!$B$5:$B$1804,MATCH($C826,Bolalar!$I$5:$I$1804,0))="","",INDEX(Bolalar!$B$5:$B$1804,MATCH($C826,Bolalar!$I$5:$I$1804,0))),""))</f>
        <v/>
      </c>
      <c r="E826" s="15" t="str">
        <f aca="false">IF($C826="","",IFERROR(IF(INDEX(Bolalar!$C$5:$C$1804,MATCH($C826,Bolalar!$I$5:$I$1804,0))="","",INDEX(Bolalar!$C$5:$C$1804,MATCH($C826,Bolalar!$I$5:$I$1804,0))),""))</f>
        <v/>
      </c>
      <c r="F826" s="24"/>
      <c r="G826" s="14" t="str">
        <f aca="false">IF(OR($E826="",$B826=""),"",INT(($B826-$E826)/365.25))</f>
        <v/>
      </c>
      <c r="H826" s="25"/>
      <c r="I826" s="12"/>
      <c r="J826" s="28" t="n">
        <f aca="false">IF(AND($C826&lt;&gt;"",$B826&gt;=Boshqaruv!$C$9,$B826&lt;=Boshqaruv!$C$10),IF(COUNTIFS($C$4:$C825,$C826,$B$4:$B825,"&gt;="&amp;Boshqaruv!$C$9,$B$4:$B825,"&lt;="&amp;Boshqaruv!$C$10)=0,1,0),0)</f>
        <v>0</v>
      </c>
    </row>
    <row r="827" customFormat="false" ht="15" hidden="false" customHeight="false" outlineLevel="0" collapsed="false">
      <c r="A827" s="8" t="n">
        <v>823</v>
      </c>
      <c r="B827" s="13"/>
      <c r="C827" s="25"/>
      <c r="D827" s="26" t="str">
        <f aca="false">IF($C827="","",IFERROR(IF(INDEX(Bolalar!$B$5:$B$1804,MATCH($C827,Bolalar!$I$5:$I$1804,0))="","",INDEX(Bolalar!$B$5:$B$1804,MATCH($C827,Bolalar!$I$5:$I$1804,0))),""))</f>
        <v/>
      </c>
      <c r="E827" s="15" t="str">
        <f aca="false">IF($C827="","",IFERROR(IF(INDEX(Bolalar!$C$5:$C$1804,MATCH($C827,Bolalar!$I$5:$I$1804,0))="","",INDEX(Bolalar!$C$5:$C$1804,MATCH($C827,Bolalar!$I$5:$I$1804,0))),""))</f>
        <v/>
      </c>
      <c r="F827" s="24"/>
      <c r="G827" s="14" t="str">
        <f aca="false">IF(OR($E827="",$B827=""),"",INT(($B827-$E827)/365.25))</f>
        <v/>
      </c>
      <c r="H827" s="25"/>
      <c r="I827" s="12"/>
      <c r="J827" s="28" t="n">
        <f aca="false">IF(AND($C827&lt;&gt;"",$B827&gt;=Boshqaruv!$C$9,$B827&lt;=Boshqaruv!$C$10),IF(COUNTIFS($C$4:$C826,$C827,$B$4:$B826,"&gt;="&amp;Boshqaruv!$C$9,$B$4:$B826,"&lt;="&amp;Boshqaruv!$C$10)=0,1,0),0)</f>
        <v>0</v>
      </c>
    </row>
    <row r="828" customFormat="false" ht="15" hidden="false" customHeight="false" outlineLevel="0" collapsed="false">
      <c r="A828" s="8" t="n">
        <v>824</v>
      </c>
      <c r="B828" s="13"/>
      <c r="C828" s="25"/>
      <c r="D828" s="26" t="str">
        <f aca="false">IF($C828="","",IFERROR(IF(INDEX(Bolalar!$B$5:$B$1804,MATCH($C828,Bolalar!$I$5:$I$1804,0))="","",INDEX(Bolalar!$B$5:$B$1804,MATCH($C828,Bolalar!$I$5:$I$1804,0))),""))</f>
        <v/>
      </c>
      <c r="E828" s="15" t="str">
        <f aca="false">IF($C828="","",IFERROR(IF(INDEX(Bolalar!$C$5:$C$1804,MATCH($C828,Bolalar!$I$5:$I$1804,0))="","",INDEX(Bolalar!$C$5:$C$1804,MATCH($C828,Bolalar!$I$5:$I$1804,0))),""))</f>
        <v/>
      </c>
      <c r="F828" s="24"/>
      <c r="G828" s="14" t="str">
        <f aca="false">IF(OR($E828="",$B828=""),"",INT(($B828-$E828)/365.25))</f>
        <v/>
      </c>
      <c r="H828" s="25"/>
      <c r="I828" s="12"/>
      <c r="J828" s="28" t="n">
        <f aca="false">IF(AND($C828&lt;&gt;"",$B828&gt;=Boshqaruv!$C$9,$B828&lt;=Boshqaruv!$C$10),IF(COUNTIFS($C$4:$C827,$C828,$B$4:$B827,"&gt;="&amp;Boshqaruv!$C$9,$B$4:$B827,"&lt;="&amp;Boshqaruv!$C$10)=0,1,0),0)</f>
        <v>0</v>
      </c>
    </row>
    <row r="829" customFormat="false" ht="15" hidden="false" customHeight="false" outlineLevel="0" collapsed="false">
      <c r="A829" s="8" t="n">
        <v>825</v>
      </c>
      <c r="B829" s="13"/>
      <c r="C829" s="25"/>
      <c r="D829" s="26" t="str">
        <f aca="false">IF($C829="","",IFERROR(IF(INDEX(Bolalar!$B$5:$B$1804,MATCH($C829,Bolalar!$I$5:$I$1804,0))="","",INDEX(Bolalar!$B$5:$B$1804,MATCH($C829,Bolalar!$I$5:$I$1804,0))),""))</f>
        <v/>
      </c>
      <c r="E829" s="15" t="str">
        <f aca="false">IF($C829="","",IFERROR(IF(INDEX(Bolalar!$C$5:$C$1804,MATCH($C829,Bolalar!$I$5:$I$1804,0))="","",INDEX(Bolalar!$C$5:$C$1804,MATCH($C829,Bolalar!$I$5:$I$1804,0))),""))</f>
        <v/>
      </c>
      <c r="F829" s="24"/>
      <c r="G829" s="14" t="str">
        <f aca="false">IF(OR($E829="",$B829=""),"",INT(($B829-$E829)/365.25))</f>
        <v/>
      </c>
      <c r="H829" s="25"/>
      <c r="I829" s="12"/>
      <c r="J829" s="28" t="n">
        <f aca="false">IF(AND($C829&lt;&gt;"",$B829&gt;=Boshqaruv!$C$9,$B829&lt;=Boshqaruv!$C$10),IF(COUNTIFS($C$4:$C828,$C829,$B$4:$B828,"&gt;="&amp;Boshqaruv!$C$9,$B$4:$B828,"&lt;="&amp;Boshqaruv!$C$10)=0,1,0),0)</f>
        <v>0</v>
      </c>
    </row>
    <row r="830" customFormat="false" ht="15" hidden="false" customHeight="false" outlineLevel="0" collapsed="false">
      <c r="A830" s="8" t="n">
        <v>826</v>
      </c>
      <c r="B830" s="13"/>
      <c r="C830" s="25"/>
      <c r="D830" s="26" t="str">
        <f aca="false">IF($C830="","",IFERROR(IF(INDEX(Bolalar!$B$5:$B$1804,MATCH($C830,Bolalar!$I$5:$I$1804,0))="","",INDEX(Bolalar!$B$5:$B$1804,MATCH($C830,Bolalar!$I$5:$I$1804,0))),""))</f>
        <v/>
      </c>
      <c r="E830" s="15" t="str">
        <f aca="false">IF($C830="","",IFERROR(IF(INDEX(Bolalar!$C$5:$C$1804,MATCH($C830,Bolalar!$I$5:$I$1804,0))="","",INDEX(Bolalar!$C$5:$C$1804,MATCH($C830,Bolalar!$I$5:$I$1804,0))),""))</f>
        <v/>
      </c>
      <c r="F830" s="24"/>
      <c r="G830" s="14" t="str">
        <f aca="false">IF(OR($E830="",$B830=""),"",INT(($B830-$E830)/365.25))</f>
        <v/>
      </c>
      <c r="H830" s="25"/>
      <c r="I830" s="12"/>
      <c r="J830" s="28" t="n">
        <f aca="false">IF(AND($C830&lt;&gt;"",$B830&gt;=Boshqaruv!$C$9,$B830&lt;=Boshqaruv!$C$10),IF(COUNTIFS($C$4:$C829,$C830,$B$4:$B829,"&gt;="&amp;Boshqaruv!$C$9,$B$4:$B829,"&lt;="&amp;Boshqaruv!$C$10)=0,1,0),0)</f>
        <v>0</v>
      </c>
    </row>
    <row r="831" customFormat="false" ht="15" hidden="false" customHeight="false" outlineLevel="0" collapsed="false">
      <c r="A831" s="8" t="n">
        <v>827</v>
      </c>
      <c r="B831" s="13"/>
      <c r="C831" s="25"/>
      <c r="D831" s="26" t="str">
        <f aca="false">IF($C831="","",IFERROR(IF(INDEX(Bolalar!$B$5:$B$1804,MATCH($C831,Bolalar!$I$5:$I$1804,0))="","",INDEX(Bolalar!$B$5:$B$1804,MATCH($C831,Bolalar!$I$5:$I$1804,0))),""))</f>
        <v/>
      </c>
      <c r="E831" s="15" t="str">
        <f aca="false">IF($C831="","",IFERROR(IF(INDEX(Bolalar!$C$5:$C$1804,MATCH($C831,Bolalar!$I$5:$I$1804,0))="","",INDEX(Bolalar!$C$5:$C$1804,MATCH($C831,Bolalar!$I$5:$I$1804,0))),""))</f>
        <v/>
      </c>
      <c r="F831" s="24"/>
      <c r="G831" s="14" t="str">
        <f aca="false">IF(OR($E831="",$B831=""),"",INT(($B831-$E831)/365.25))</f>
        <v/>
      </c>
      <c r="H831" s="25"/>
      <c r="I831" s="12"/>
      <c r="J831" s="28" t="n">
        <f aca="false">IF(AND($C831&lt;&gt;"",$B831&gt;=Boshqaruv!$C$9,$B831&lt;=Boshqaruv!$C$10),IF(COUNTIFS($C$4:$C830,$C831,$B$4:$B830,"&gt;="&amp;Boshqaruv!$C$9,$B$4:$B830,"&lt;="&amp;Boshqaruv!$C$10)=0,1,0),0)</f>
        <v>0</v>
      </c>
    </row>
    <row r="832" customFormat="false" ht="15" hidden="false" customHeight="false" outlineLevel="0" collapsed="false">
      <c r="A832" s="8" t="n">
        <v>828</v>
      </c>
      <c r="B832" s="13"/>
      <c r="C832" s="25"/>
      <c r="D832" s="26" t="str">
        <f aca="false">IF($C832="","",IFERROR(IF(INDEX(Bolalar!$B$5:$B$1804,MATCH($C832,Bolalar!$I$5:$I$1804,0))="","",INDEX(Bolalar!$B$5:$B$1804,MATCH($C832,Bolalar!$I$5:$I$1804,0))),""))</f>
        <v/>
      </c>
      <c r="E832" s="15" t="str">
        <f aca="false">IF($C832="","",IFERROR(IF(INDEX(Bolalar!$C$5:$C$1804,MATCH($C832,Bolalar!$I$5:$I$1804,0))="","",INDEX(Bolalar!$C$5:$C$1804,MATCH($C832,Bolalar!$I$5:$I$1804,0))),""))</f>
        <v/>
      </c>
      <c r="F832" s="24"/>
      <c r="G832" s="14" t="str">
        <f aca="false">IF(OR($E832="",$B832=""),"",INT(($B832-$E832)/365.25))</f>
        <v/>
      </c>
      <c r="H832" s="25"/>
      <c r="I832" s="12"/>
      <c r="J832" s="28" t="n">
        <f aca="false">IF(AND($C832&lt;&gt;"",$B832&gt;=Boshqaruv!$C$9,$B832&lt;=Boshqaruv!$C$10),IF(COUNTIFS($C$4:$C831,$C832,$B$4:$B831,"&gt;="&amp;Boshqaruv!$C$9,$B$4:$B831,"&lt;="&amp;Boshqaruv!$C$10)=0,1,0),0)</f>
        <v>0</v>
      </c>
    </row>
    <row r="833" customFormat="false" ht="15" hidden="false" customHeight="false" outlineLevel="0" collapsed="false">
      <c r="A833" s="8" t="n">
        <v>829</v>
      </c>
      <c r="B833" s="13"/>
      <c r="C833" s="25"/>
      <c r="D833" s="26" t="str">
        <f aca="false">IF($C833="","",IFERROR(IF(INDEX(Bolalar!$B$5:$B$1804,MATCH($C833,Bolalar!$I$5:$I$1804,0))="","",INDEX(Bolalar!$B$5:$B$1804,MATCH($C833,Bolalar!$I$5:$I$1804,0))),""))</f>
        <v/>
      </c>
      <c r="E833" s="15" t="str">
        <f aca="false">IF($C833="","",IFERROR(IF(INDEX(Bolalar!$C$5:$C$1804,MATCH($C833,Bolalar!$I$5:$I$1804,0))="","",INDEX(Bolalar!$C$5:$C$1804,MATCH($C833,Bolalar!$I$5:$I$1804,0))),""))</f>
        <v/>
      </c>
      <c r="F833" s="24"/>
      <c r="G833" s="14" t="str">
        <f aca="false">IF(OR($E833="",$B833=""),"",INT(($B833-$E833)/365.25))</f>
        <v/>
      </c>
      <c r="H833" s="25"/>
      <c r="I833" s="12"/>
      <c r="J833" s="28" t="n">
        <f aca="false">IF(AND($C833&lt;&gt;"",$B833&gt;=Boshqaruv!$C$9,$B833&lt;=Boshqaruv!$C$10),IF(COUNTIFS($C$4:$C832,$C833,$B$4:$B832,"&gt;="&amp;Boshqaruv!$C$9,$B$4:$B832,"&lt;="&amp;Boshqaruv!$C$10)=0,1,0),0)</f>
        <v>0</v>
      </c>
    </row>
    <row r="834" customFormat="false" ht="15" hidden="false" customHeight="false" outlineLevel="0" collapsed="false">
      <c r="A834" s="8" t="n">
        <v>830</v>
      </c>
      <c r="B834" s="13"/>
      <c r="C834" s="25"/>
      <c r="D834" s="26" t="str">
        <f aca="false">IF($C834="","",IFERROR(IF(INDEX(Bolalar!$B$5:$B$1804,MATCH($C834,Bolalar!$I$5:$I$1804,0))="","",INDEX(Bolalar!$B$5:$B$1804,MATCH($C834,Bolalar!$I$5:$I$1804,0))),""))</f>
        <v/>
      </c>
      <c r="E834" s="15" t="str">
        <f aca="false">IF($C834="","",IFERROR(IF(INDEX(Bolalar!$C$5:$C$1804,MATCH($C834,Bolalar!$I$5:$I$1804,0))="","",INDEX(Bolalar!$C$5:$C$1804,MATCH($C834,Bolalar!$I$5:$I$1804,0))),""))</f>
        <v/>
      </c>
      <c r="F834" s="24"/>
      <c r="G834" s="14" t="str">
        <f aca="false">IF(OR($E834="",$B834=""),"",INT(($B834-$E834)/365.25))</f>
        <v/>
      </c>
      <c r="H834" s="25"/>
      <c r="I834" s="12"/>
      <c r="J834" s="28" t="n">
        <f aca="false">IF(AND($C834&lt;&gt;"",$B834&gt;=Boshqaruv!$C$9,$B834&lt;=Boshqaruv!$C$10),IF(COUNTIFS($C$4:$C833,$C834,$B$4:$B833,"&gt;="&amp;Boshqaruv!$C$9,$B$4:$B833,"&lt;="&amp;Boshqaruv!$C$10)=0,1,0),0)</f>
        <v>0</v>
      </c>
    </row>
    <row r="835" customFormat="false" ht="15" hidden="false" customHeight="false" outlineLevel="0" collapsed="false">
      <c r="A835" s="8" t="n">
        <v>831</v>
      </c>
      <c r="B835" s="13"/>
      <c r="C835" s="25"/>
      <c r="D835" s="26" t="str">
        <f aca="false">IF($C835="","",IFERROR(IF(INDEX(Bolalar!$B$5:$B$1804,MATCH($C835,Bolalar!$I$5:$I$1804,0))="","",INDEX(Bolalar!$B$5:$B$1804,MATCH($C835,Bolalar!$I$5:$I$1804,0))),""))</f>
        <v/>
      </c>
      <c r="E835" s="15" t="str">
        <f aca="false">IF($C835="","",IFERROR(IF(INDEX(Bolalar!$C$5:$C$1804,MATCH($C835,Bolalar!$I$5:$I$1804,0))="","",INDEX(Bolalar!$C$5:$C$1804,MATCH($C835,Bolalar!$I$5:$I$1804,0))),""))</f>
        <v/>
      </c>
      <c r="F835" s="24"/>
      <c r="G835" s="14" t="str">
        <f aca="false">IF(OR($E835="",$B835=""),"",INT(($B835-$E835)/365.25))</f>
        <v/>
      </c>
      <c r="H835" s="25"/>
      <c r="I835" s="12"/>
      <c r="J835" s="28" t="n">
        <f aca="false">IF(AND($C835&lt;&gt;"",$B835&gt;=Boshqaruv!$C$9,$B835&lt;=Boshqaruv!$C$10),IF(COUNTIFS($C$4:$C834,$C835,$B$4:$B834,"&gt;="&amp;Boshqaruv!$C$9,$B$4:$B834,"&lt;="&amp;Boshqaruv!$C$10)=0,1,0),0)</f>
        <v>0</v>
      </c>
    </row>
    <row r="836" customFormat="false" ht="15" hidden="false" customHeight="false" outlineLevel="0" collapsed="false">
      <c r="A836" s="8" t="n">
        <v>832</v>
      </c>
      <c r="B836" s="13"/>
      <c r="C836" s="25"/>
      <c r="D836" s="26" t="str">
        <f aca="false">IF($C836="","",IFERROR(IF(INDEX(Bolalar!$B$5:$B$1804,MATCH($C836,Bolalar!$I$5:$I$1804,0))="","",INDEX(Bolalar!$B$5:$B$1804,MATCH($C836,Bolalar!$I$5:$I$1804,0))),""))</f>
        <v/>
      </c>
      <c r="E836" s="15" t="str">
        <f aca="false">IF($C836="","",IFERROR(IF(INDEX(Bolalar!$C$5:$C$1804,MATCH($C836,Bolalar!$I$5:$I$1804,0))="","",INDEX(Bolalar!$C$5:$C$1804,MATCH($C836,Bolalar!$I$5:$I$1804,0))),""))</f>
        <v/>
      </c>
      <c r="F836" s="24"/>
      <c r="G836" s="14" t="str">
        <f aca="false">IF(OR($E836="",$B836=""),"",INT(($B836-$E836)/365.25))</f>
        <v/>
      </c>
      <c r="H836" s="25"/>
      <c r="I836" s="12"/>
      <c r="J836" s="28" t="n">
        <f aca="false">IF(AND($C836&lt;&gt;"",$B836&gt;=Boshqaruv!$C$9,$B836&lt;=Boshqaruv!$C$10),IF(COUNTIFS($C$4:$C835,$C836,$B$4:$B835,"&gt;="&amp;Boshqaruv!$C$9,$B$4:$B835,"&lt;="&amp;Boshqaruv!$C$10)=0,1,0),0)</f>
        <v>0</v>
      </c>
    </row>
    <row r="837" customFormat="false" ht="15" hidden="false" customHeight="false" outlineLevel="0" collapsed="false">
      <c r="A837" s="8" t="n">
        <v>833</v>
      </c>
      <c r="B837" s="13"/>
      <c r="C837" s="25"/>
      <c r="D837" s="26" t="str">
        <f aca="false">IF($C837="","",IFERROR(IF(INDEX(Bolalar!$B$5:$B$1804,MATCH($C837,Bolalar!$I$5:$I$1804,0))="","",INDEX(Bolalar!$B$5:$B$1804,MATCH($C837,Bolalar!$I$5:$I$1804,0))),""))</f>
        <v/>
      </c>
      <c r="E837" s="15" t="str">
        <f aca="false">IF($C837="","",IFERROR(IF(INDEX(Bolalar!$C$5:$C$1804,MATCH($C837,Bolalar!$I$5:$I$1804,0))="","",INDEX(Bolalar!$C$5:$C$1804,MATCH($C837,Bolalar!$I$5:$I$1804,0))),""))</f>
        <v/>
      </c>
      <c r="F837" s="24"/>
      <c r="G837" s="14" t="str">
        <f aca="false">IF(OR($E837="",$B837=""),"",INT(($B837-$E837)/365.25))</f>
        <v/>
      </c>
      <c r="H837" s="25"/>
      <c r="I837" s="12"/>
      <c r="J837" s="28" t="n">
        <f aca="false">IF(AND($C837&lt;&gt;"",$B837&gt;=Boshqaruv!$C$9,$B837&lt;=Boshqaruv!$C$10),IF(COUNTIFS($C$4:$C836,$C837,$B$4:$B836,"&gt;="&amp;Boshqaruv!$C$9,$B$4:$B836,"&lt;="&amp;Boshqaruv!$C$10)=0,1,0),0)</f>
        <v>0</v>
      </c>
    </row>
    <row r="838" customFormat="false" ht="15" hidden="false" customHeight="false" outlineLevel="0" collapsed="false">
      <c r="A838" s="8" t="n">
        <v>834</v>
      </c>
      <c r="B838" s="13"/>
      <c r="C838" s="25"/>
      <c r="D838" s="26" t="str">
        <f aca="false">IF($C838="","",IFERROR(IF(INDEX(Bolalar!$B$5:$B$1804,MATCH($C838,Bolalar!$I$5:$I$1804,0))="","",INDEX(Bolalar!$B$5:$B$1804,MATCH($C838,Bolalar!$I$5:$I$1804,0))),""))</f>
        <v/>
      </c>
      <c r="E838" s="15" t="str">
        <f aca="false">IF($C838="","",IFERROR(IF(INDEX(Bolalar!$C$5:$C$1804,MATCH($C838,Bolalar!$I$5:$I$1804,0))="","",INDEX(Bolalar!$C$5:$C$1804,MATCH($C838,Bolalar!$I$5:$I$1804,0))),""))</f>
        <v/>
      </c>
      <c r="F838" s="24"/>
      <c r="G838" s="14" t="str">
        <f aca="false">IF(OR($E838="",$B838=""),"",INT(($B838-$E838)/365.25))</f>
        <v/>
      </c>
      <c r="H838" s="25"/>
      <c r="I838" s="12"/>
      <c r="J838" s="28" t="n">
        <f aca="false">IF(AND($C838&lt;&gt;"",$B838&gt;=Boshqaruv!$C$9,$B838&lt;=Boshqaruv!$C$10),IF(COUNTIFS($C$4:$C837,$C838,$B$4:$B837,"&gt;="&amp;Boshqaruv!$C$9,$B$4:$B837,"&lt;="&amp;Boshqaruv!$C$10)=0,1,0),0)</f>
        <v>0</v>
      </c>
    </row>
    <row r="839" customFormat="false" ht="15" hidden="false" customHeight="false" outlineLevel="0" collapsed="false">
      <c r="A839" s="8" t="n">
        <v>835</v>
      </c>
      <c r="B839" s="13"/>
      <c r="C839" s="25"/>
      <c r="D839" s="26" t="str">
        <f aca="false">IF($C839="","",IFERROR(IF(INDEX(Bolalar!$B$5:$B$1804,MATCH($C839,Bolalar!$I$5:$I$1804,0))="","",INDEX(Bolalar!$B$5:$B$1804,MATCH($C839,Bolalar!$I$5:$I$1804,0))),""))</f>
        <v/>
      </c>
      <c r="E839" s="15" t="str">
        <f aca="false">IF($C839="","",IFERROR(IF(INDEX(Bolalar!$C$5:$C$1804,MATCH($C839,Bolalar!$I$5:$I$1804,0))="","",INDEX(Bolalar!$C$5:$C$1804,MATCH($C839,Bolalar!$I$5:$I$1804,0))),""))</f>
        <v/>
      </c>
      <c r="F839" s="24"/>
      <c r="G839" s="14" t="str">
        <f aca="false">IF(OR($E839="",$B839=""),"",INT(($B839-$E839)/365.25))</f>
        <v/>
      </c>
      <c r="H839" s="25"/>
      <c r="I839" s="12"/>
      <c r="J839" s="28" t="n">
        <f aca="false">IF(AND($C839&lt;&gt;"",$B839&gt;=Boshqaruv!$C$9,$B839&lt;=Boshqaruv!$C$10),IF(COUNTIFS($C$4:$C838,$C839,$B$4:$B838,"&gt;="&amp;Boshqaruv!$C$9,$B$4:$B838,"&lt;="&amp;Boshqaruv!$C$10)=0,1,0),0)</f>
        <v>0</v>
      </c>
    </row>
    <row r="840" customFormat="false" ht="15" hidden="false" customHeight="false" outlineLevel="0" collapsed="false">
      <c r="A840" s="8" t="n">
        <v>836</v>
      </c>
      <c r="B840" s="13"/>
      <c r="C840" s="25"/>
      <c r="D840" s="26" t="str">
        <f aca="false">IF($C840="","",IFERROR(IF(INDEX(Bolalar!$B$5:$B$1804,MATCH($C840,Bolalar!$I$5:$I$1804,0))="","",INDEX(Bolalar!$B$5:$B$1804,MATCH($C840,Bolalar!$I$5:$I$1804,0))),""))</f>
        <v/>
      </c>
      <c r="E840" s="15" t="str">
        <f aca="false">IF($C840="","",IFERROR(IF(INDEX(Bolalar!$C$5:$C$1804,MATCH($C840,Bolalar!$I$5:$I$1804,0))="","",INDEX(Bolalar!$C$5:$C$1804,MATCH($C840,Bolalar!$I$5:$I$1804,0))),""))</f>
        <v/>
      </c>
      <c r="F840" s="24"/>
      <c r="G840" s="14" t="str">
        <f aca="false">IF(OR($E840="",$B840=""),"",INT(($B840-$E840)/365.25))</f>
        <v/>
      </c>
      <c r="H840" s="25"/>
      <c r="I840" s="12"/>
      <c r="J840" s="28" t="n">
        <f aca="false">IF(AND($C840&lt;&gt;"",$B840&gt;=Boshqaruv!$C$9,$B840&lt;=Boshqaruv!$C$10),IF(COUNTIFS($C$4:$C839,$C840,$B$4:$B839,"&gt;="&amp;Boshqaruv!$C$9,$B$4:$B839,"&lt;="&amp;Boshqaruv!$C$10)=0,1,0),0)</f>
        <v>0</v>
      </c>
    </row>
    <row r="841" customFormat="false" ht="15" hidden="false" customHeight="false" outlineLevel="0" collapsed="false">
      <c r="A841" s="8" t="n">
        <v>837</v>
      </c>
      <c r="B841" s="13"/>
      <c r="C841" s="25"/>
      <c r="D841" s="26" t="str">
        <f aca="false">IF($C841="","",IFERROR(IF(INDEX(Bolalar!$B$5:$B$1804,MATCH($C841,Bolalar!$I$5:$I$1804,0))="","",INDEX(Bolalar!$B$5:$B$1804,MATCH($C841,Bolalar!$I$5:$I$1804,0))),""))</f>
        <v/>
      </c>
      <c r="E841" s="15" t="str">
        <f aca="false">IF($C841="","",IFERROR(IF(INDEX(Bolalar!$C$5:$C$1804,MATCH($C841,Bolalar!$I$5:$I$1804,0))="","",INDEX(Bolalar!$C$5:$C$1804,MATCH($C841,Bolalar!$I$5:$I$1804,0))),""))</f>
        <v/>
      </c>
      <c r="F841" s="24"/>
      <c r="G841" s="14" t="str">
        <f aca="false">IF(OR($E841="",$B841=""),"",INT(($B841-$E841)/365.25))</f>
        <v/>
      </c>
      <c r="H841" s="25"/>
      <c r="I841" s="12"/>
      <c r="J841" s="28" t="n">
        <f aca="false">IF(AND($C841&lt;&gt;"",$B841&gt;=Boshqaruv!$C$9,$B841&lt;=Boshqaruv!$C$10),IF(COUNTIFS($C$4:$C840,$C841,$B$4:$B840,"&gt;="&amp;Boshqaruv!$C$9,$B$4:$B840,"&lt;="&amp;Boshqaruv!$C$10)=0,1,0),0)</f>
        <v>0</v>
      </c>
    </row>
    <row r="842" customFormat="false" ht="15" hidden="false" customHeight="false" outlineLevel="0" collapsed="false">
      <c r="A842" s="8" t="n">
        <v>838</v>
      </c>
      <c r="B842" s="13"/>
      <c r="C842" s="25"/>
      <c r="D842" s="26" t="str">
        <f aca="false">IF($C842="","",IFERROR(IF(INDEX(Bolalar!$B$5:$B$1804,MATCH($C842,Bolalar!$I$5:$I$1804,0))="","",INDEX(Bolalar!$B$5:$B$1804,MATCH($C842,Bolalar!$I$5:$I$1804,0))),""))</f>
        <v/>
      </c>
      <c r="E842" s="15" t="str">
        <f aca="false">IF($C842="","",IFERROR(IF(INDEX(Bolalar!$C$5:$C$1804,MATCH($C842,Bolalar!$I$5:$I$1804,0))="","",INDEX(Bolalar!$C$5:$C$1804,MATCH($C842,Bolalar!$I$5:$I$1804,0))),""))</f>
        <v/>
      </c>
      <c r="F842" s="24"/>
      <c r="G842" s="14" t="str">
        <f aca="false">IF(OR($E842="",$B842=""),"",INT(($B842-$E842)/365.25))</f>
        <v/>
      </c>
      <c r="H842" s="25"/>
      <c r="I842" s="12"/>
      <c r="J842" s="28" t="n">
        <f aca="false">IF(AND($C842&lt;&gt;"",$B842&gt;=Boshqaruv!$C$9,$B842&lt;=Boshqaruv!$C$10),IF(COUNTIFS($C$4:$C841,$C842,$B$4:$B841,"&gt;="&amp;Boshqaruv!$C$9,$B$4:$B841,"&lt;="&amp;Boshqaruv!$C$10)=0,1,0),0)</f>
        <v>0</v>
      </c>
    </row>
    <row r="843" customFormat="false" ht="15" hidden="false" customHeight="false" outlineLevel="0" collapsed="false">
      <c r="A843" s="8" t="n">
        <v>839</v>
      </c>
      <c r="B843" s="13"/>
      <c r="C843" s="25"/>
      <c r="D843" s="26" t="str">
        <f aca="false">IF($C843="","",IFERROR(IF(INDEX(Bolalar!$B$5:$B$1804,MATCH($C843,Bolalar!$I$5:$I$1804,0))="","",INDEX(Bolalar!$B$5:$B$1804,MATCH($C843,Bolalar!$I$5:$I$1804,0))),""))</f>
        <v/>
      </c>
      <c r="E843" s="15" t="str">
        <f aca="false">IF($C843="","",IFERROR(IF(INDEX(Bolalar!$C$5:$C$1804,MATCH($C843,Bolalar!$I$5:$I$1804,0))="","",INDEX(Bolalar!$C$5:$C$1804,MATCH($C843,Bolalar!$I$5:$I$1804,0))),""))</f>
        <v/>
      </c>
      <c r="F843" s="24"/>
      <c r="G843" s="14" t="str">
        <f aca="false">IF(OR($E843="",$B843=""),"",INT(($B843-$E843)/365.25))</f>
        <v/>
      </c>
      <c r="H843" s="25"/>
      <c r="I843" s="12"/>
      <c r="J843" s="28" t="n">
        <f aca="false">IF(AND($C843&lt;&gt;"",$B843&gt;=Boshqaruv!$C$9,$B843&lt;=Boshqaruv!$C$10),IF(COUNTIFS($C$4:$C842,$C843,$B$4:$B842,"&gt;="&amp;Boshqaruv!$C$9,$B$4:$B842,"&lt;="&amp;Boshqaruv!$C$10)=0,1,0),0)</f>
        <v>0</v>
      </c>
    </row>
    <row r="844" customFormat="false" ht="15" hidden="false" customHeight="false" outlineLevel="0" collapsed="false">
      <c r="A844" s="8" t="n">
        <v>840</v>
      </c>
      <c r="B844" s="13"/>
      <c r="C844" s="25"/>
      <c r="D844" s="26" t="str">
        <f aca="false">IF($C844="","",IFERROR(IF(INDEX(Bolalar!$B$5:$B$1804,MATCH($C844,Bolalar!$I$5:$I$1804,0))="","",INDEX(Bolalar!$B$5:$B$1804,MATCH($C844,Bolalar!$I$5:$I$1804,0))),""))</f>
        <v/>
      </c>
      <c r="E844" s="15" t="str">
        <f aca="false">IF($C844="","",IFERROR(IF(INDEX(Bolalar!$C$5:$C$1804,MATCH($C844,Bolalar!$I$5:$I$1804,0))="","",INDEX(Bolalar!$C$5:$C$1804,MATCH($C844,Bolalar!$I$5:$I$1804,0))),""))</f>
        <v/>
      </c>
      <c r="F844" s="24"/>
      <c r="G844" s="14" t="str">
        <f aca="false">IF(OR($E844="",$B844=""),"",INT(($B844-$E844)/365.25))</f>
        <v/>
      </c>
      <c r="H844" s="25"/>
      <c r="I844" s="12"/>
      <c r="J844" s="28" t="n">
        <f aca="false">IF(AND($C844&lt;&gt;"",$B844&gt;=Boshqaruv!$C$9,$B844&lt;=Boshqaruv!$C$10),IF(COUNTIFS($C$4:$C843,$C844,$B$4:$B843,"&gt;="&amp;Boshqaruv!$C$9,$B$4:$B843,"&lt;="&amp;Boshqaruv!$C$10)=0,1,0),0)</f>
        <v>0</v>
      </c>
    </row>
    <row r="845" customFormat="false" ht="15" hidden="false" customHeight="false" outlineLevel="0" collapsed="false">
      <c r="A845" s="8" t="n">
        <v>841</v>
      </c>
      <c r="B845" s="13"/>
      <c r="C845" s="25"/>
      <c r="D845" s="26" t="str">
        <f aca="false">IF($C845="","",IFERROR(IF(INDEX(Bolalar!$B$5:$B$1804,MATCH($C845,Bolalar!$I$5:$I$1804,0))="","",INDEX(Bolalar!$B$5:$B$1804,MATCH($C845,Bolalar!$I$5:$I$1804,0))),""))</f>
        <v/>
      </c>
      <c r="E845" s="15" t="str">
        <f aca="false">IF($C845="","",IFERROR(IF(INDEX(Bolalar!$C$5:$C$1804,MATCH($C845,Bolalar!$I$5:$I$1804,0))="","",INDEX(Bolalar!$C$5:$C$1804,MATCH($C845,Bolalar!$I$5:$I$1804,0))),""))</f>
        <v/>
      </c>
      <c r="F845" s="24"/>
      <c r="G845" s="14" t="str">
        <f aca="false">IF(OR($E845="",$B845=""),"",INT(($B845-$E845)/365.25))</f>
        <v/>
      </c>
      <c r="H845" s="25"/>
      <c r="I845" s="12"/>
      <c r="J845" s="28" t="n">
        <f aca="false">IF(AND($C845&lt;&gt;"",$B845&gt;=Boshqaruv!$C$9,$B845&lt;=Boshqaruv!$C$10),IF(COUNTIFS($C$4:$C844,$C845,$B$4:$B844,"&gt;="&amp;Boshqaruv!$C$9,$B$4:$B844,"&lt;="&amp;Boshqaruv!$C$10)=0,1,0),0)</f>
        <v>0</v>
      </c>
    </row>
    <row r="846" customFormat="false" ht="15" hidden="false" customHeight="false" outlineLevel="0" collapsed="false">
      <c r="A846" s="8" t="n">
        <v>842</v>
      </c>
      <c r="B846" s="13"/>
      <c r="C846" s="25"/>
      <c r="D846" s="26" t="str">
        <f aca="false">IF($C846="","",IFERROR(IF(INDEX(Bolalar!$B$5:$B$1804,MATCH($C846,Bolalar!$I$5:$I$1804,0))="","",INDEX(Bolalar!$B$5:$B$1804,MATCH($C846,Bolalar!$I$5:$I$1804,0))),""))</f>
        <v/>
      </c>
      <c r="E846" s="15" t="str">
        <f aca="false">IF($C846="","",IFERROR(IF(INDEX(Bolalar!$C$5:$C$1804,MATCH($C846,Bolalar!$I$5:$I$1804,0))="","",INDEX(Bolalar!$C$5:$C$1804,MATCH($C846,Bolalar!$I$5:$I$1804,0))),""))</f>
        <v/>
      </c>
      <c r="F846" s="24"/>
      <c r="G846" s="14" t="str">
        <f aca="false">IF(OR($E846="",$B846=""),"",INT(($B846-$E846)/365.25))</f>
        <v/>
      </c>
      <c r="H846" s="25"/>
      <c r="I846" s="12"/>
      <c r="J846" s="28" t="n">
        <f aca="false">IF(AND($C846&lt;&gt;"",$B846&gt;=Boshqaruv!$C$9,$B846&lt;=Boshqaruv!$C$10),IF(COUNTIFS($C$4:$C845,$C846,$B$4:$B845,"&gt;="&amp;Boshqaruv!$C$9,$B$4:$B845,"&lt;="&amp;Boshqaruv!$C$10)=0,1,0),0)</f>
        <v>0</v>
      </c>
    </row>
    <row r="847" customFormat="false" ht="15" hidden="false" customHeight="false" outlineLevel="0" collapsed="false">
      <c r="A847" s="8" t="n">
        <v>843</v>
      </c>
      <c r="B847" s="13"/>
      <c r="C847" s="25"/>
      <c r="D847" s="26" t="str">
        <f aca="false">IF($C847="","",IFERROR(IF(INDEX(Bolalar!$B$5:$B$1804,MATCH($C847,Bolalar!$I$5:$I$1804,0))="","",INDEX(Bolalar!$B$5:$B$1804,MATCH($C847,Bolalar!$I$5:$I$1804,0))),""))</f>
        <v/>
      </c>
      <c r="E847" s="15" t="str">
        <f aca="false">IF($C847="","",IFERROR(IF(INDEX(Bolalar!$C$5:$C$1804,MATCH($C847,Bolalar!$I$5:$I$1804,0))="","",INDEX(Bolalar!$C$5:$C$1804,MATCH($C847,Bolalar!$I$5:$I$1804,0))),""))</f>
        <v/>
      </c>
      <c r="F847" s="24"/>
      <c r="G847" s="14" t="str">
        <f aca="false">IF(OR($E847="",$B847=""),"",INT(($B847-$E847)/365.25))</f>
        <v/>
      </c>
      <c r="H847" s="25"/>
      <c r="I847" s="12"/>
      <c r="J847" s="28" t="n">
        <f aca="false">IF(AND($C847&lt;&gt;"",$B847&gt;=Boshqaruv!$C$9,$B847&lt;=Boshqaruv!$C$10),IF(COUNTIFS($C$4:$C846,$C847,$B$4:$B846,"&gt;="&amp;Boshqaruv!$C$9,$B$4:$B846,"&lt;="&amp;Boshqaruv!$C$10)=0,1,0),0)</f>
        <v>0</v>
      </c>
    </row>
    <row r="848" customFormat="false" ht="15" hidden="false" customHeight="false" outlineLevel="0" collapsed="false">
      <c r="A848" s="8" t="n">
        <v>844</v>
      </c>
      <c r="B848" s="13"/>
      <c r="C848" s="25"/>
      <c r="D848" s="26" t="str">
        <f aca="false">IF($C848="","",IFERROR(IF(INDEX(Bolalar!$B$5:$B$1804,MATCH($C848,Bolalar!$I$5:$I$1804,0))="","",INDEX(Bolalar!$B$5:$B$1804,MATCH($C848,Bolalar!$I$5:$I$1804,0))),""))</f>
        <v/>
      </c>
      <c r="E848" s="15" t="str">
        <f aca="false">IF($C848="","",IFERROR(IF(INDEX(Bolalar!$C$5:$C$1804,MATCH($C848,Bolalar!$I$5:$I$1804,0))="","",INDEX(Bolalar!$C$5:$C$1804,MATCH($C848,Bolalar!$I$5:$I$1804,0))),""))</f>
        <v/>
      </c>
      <c r="F848" s="24"/>
      <c r="G848" s="14" t="str">
        <f aca="false">IF(OR($E848="",$B848=""),"",INT(($B848-$E848)/365.25))</f>
        <v/>
      </c>
      <c r="H848" s="25"/>
      <c r="I848" s="12"/>
      <c r="J848" s="28" t="n">
        <f aca="false">IF(AND($C848&lt;&gt;"",$B848&gt;=Boshqaruv!$C$9,$B848&lt;=Boshqaruv!$C$10),IF(COUNTIFS($C$4:$C847,$C848,$B$4:$B847,"&gt;="&amp;Boshqaruv!$C$9,$B$4:$B847,"&lt;="&amp;Boshqaruv!$C$10)=0,1,0),0)</f>
        <v>0</v>
      </c>
    </row>
    <row r="849" customFormat="false" ht="15" hidden="false" customHeight="false" outlineLevel="0" collapsed="false">
      <c r="A849" s="8" t="n">
        <v>845</v>
      </c>
      <c r="B849" s="13"/>
      <c r="C849" s="25"/>
      <c r="D849" s="26" t="str">
        <f aca="false">IF($C849="","",IFERROR(IF(INDEX(Bolalar!$B$5:$B$1804,MATCH($C849,Bolalar!$I$5:$I$1804,0))="","",INDEX(Bolalar!$B$5:$B$1804,MATCH($C849,Bolalar!$I$5:$I$1804,0))),""))</f>
        <v/>
      </c>
      <c r="E849" s="15" t="str">
        <f aca="false">IF($C849="","",IFERROR(IF(INDEX(Bolalar!$C$5:$C$1804,MATCH($C849,Bolalar!$I$5:$I$1804,0))="","",INDEX(Bolalar!$C$5:$C$1804,MATCH($C849,Bolalar!$I$5:$I$1804,0))),""))</f>
        <v/>
      </c>
      <c r="F849" s="24"/>
      <c r="G849" s="14" t="str">
        <f aca="false">IF(OR($E849="",$B849=""),"",INT(($B849-$E849)/365.25))</f>
        <v/>
      </c>
      <c r="H849" s="25"/>
      <c r="I849" s="12"/>
      <c r="J849" s="28" t="n">
        <f aca="false">IF(AND($C849&lt;&gt;"",$B849&gt;=Boshqaruv!$C$9,$B849&lt;=Boshqaruv!$C$10),IF(COUNTIFS($C$4:$C848,$C849,$B$4:$B848,"&gt;="&amp;Boshqaruv!$C$9,$B$4:$B848,"&lt;="&amp;Boshqaruv!$C$10)=0,1,0),0)</f>
        <v>0</v>
      </c>
    </row>
    <row r="850" customFormat="false" ht="15" hidden="false" customHeight="false" outlineLevel="0" collapsed="false">
      <c r="A850" s="8" t="n">
        <v>846</v>
      </c>
      <c r="B850" s="13"/>
      <c r="C850" s="25"/>
      <c r="D850" s="26" t="str">
        <f aca="false">IF($C850="","",IFERROR(IF(INDEX(Bolalar!$B$5:$B$1804,MATCH($C850,Bolalar!$I$5:$I$1804,0))="","",INDEX(Bolalar!$B$5:$B$1804,MATCH($C850,Bolalar!$I$5:$I$1804,0))),""))</f>
        <v/>
      </c>
      <c r="E850" s="15" t="str">
        <f aca="false">IF($C850="","",IFERROR(IF(INDEX(Bolalar!$C$5:$C$1804,MATCH($C850,Bolalar!$I$5:$I$1804,0))="","",INDEX(Bolalar!$C$5:$C$1804,MATCH($C850,Bolalar!$I$5:$I$1804,0))),""))</f>
        <v/>
      </c>
      <c r="F850" s="24"/>
      <c r="G850" s="14" t="str">
        <f aca="false">IF(OR($E850="",$B850=""),"",INT(($B850-$E850)/365.25))</f>
        <v/>
      </c>
      <c r="H850" s="25"/>
      <c r="I850" s="12"/>
      <c r="J850" s="28" t="n">
        <f aca="false">IF(AND($C850&lt;&gt;"",$B850&gt;=Boshqaruv!$C$9,$B850&lt;=Boshqaruv!$C$10),IF(COUNTIFS($C$4:$C849,$C850,$B$4:$B849,"&gt;="&amp;Boshqaruv!$C$9,$B$4:$B849,"&lt;="&amp;Boshqaruv!$C$10)=0,1,0),0)</f>
        <v>0</v>
      </c>
    </row>
    <row r="851" customFormat="false" ht="15" hidden="false" customHeight="false" outlineLevel="0" collapsed="false">
      <c r="A851" s="8" t="n">
        <v>847</v>
      </c>
      <c r="B851" s="13"/>
      <c r="C851" s="25"/>
      <c r="D851" s="26" t="str">
        <f aca="false">IF($C851="","",IFERROR(IF(INDEX(Bolalar!$B$5:$B$1804,MATCH($C851,Bolalar!$I$5:$I$1804,0))="","",INDEX(Bolalar!$B$5:$B$1804,MATCH($C851,Bolalar!$I$5:$I$1804,0))),""))</f>
        <v/>
      </c>
      <c r="E851" s="15" t="str">
        <f aca="false">IF($C851="","",IFERROR(IF(INDEX(Bolalar!$C$5:$C$1804,MATCH($C851,Bolalar!$I$5:$I$1804,0))="","",INDEX(Bolalar!$C$5:$C$1804,MATCH($C851,Bolalar!$I$5:$I$1804,0))),""))</f>
        <v/>
      </c>
      <c r="F851" s="24"/>
      <c r="G851" s="14" t="str">
        <f aca="false">IF(OR($E851="",$B851=""),"",INT(($B851-$E851)/365.25))</f>
        <v/>
      </c>
      <c r="H851" s="25"/>
      <c r="I851" s="12"/>
      <c r="J851" s="28" t="n">
        <f aca="false">IF(AND($C851&lt;&gt;"",$B851&gt;=Boshqaruv!$C$9,$B851&lt;=Boshqaruv!$C$10),IF(COUNTIFS($C$4:$C850,$C851,$B$4:$B850,"&gt;="&amp;Boshqaruv!$C$9,$B$4:$B850,"&lt;="&amp;Boshqaruv!$C$10)=0,1,0),0)</f>
        <v>0</v>
      </c>
    </row>
    <row r="852" customFormat="false" ht="15" hidden="false" customHeight="false" outlineLevel="0" collapsed="false">
      <c r="A852" s="8" t="n">
        <v>848</v>
      </c>
      <c r="B852" s="13"/>
      <c r="C852" s="25"/>
      <c r="D852" s="26" t="str">
        <f aca="false">IF($C852="","",IFERROR(IF(INDEX(Bolalar!$B$5:$B$1804,MATCH($C852,Bolalar!$I$5:$I$1804,0))="","",INDEX(Bolalar!$B$5:$B$1804,MATCH($C852,Bolalar!$I$5:$I$1804,0))),""))</f>
        <v/>
      </c>
      <c r="E852" s="15" t="str">
        <f aca="false">IF($C852="","",IFERROR(IF(INDEX(Bolalar!$C$5:$C$1804,MATCH($C852,Bolalar!$I$5:$I$1804,0))="","",INDEX(Bolalar!$C$5:$C$1804,MATCH($C852,Bolalar!$I$5:$I$1804,0))),""))</f>
        <v/>
      </c>
      <c r="F852" s="24"/>
      <c r="G852" s="14" t="str">
        <f aca="false">IF(OR($E852="",$B852=""),"",INT(($B852-$E852)/365.25))</f>
        <v/>
      </c>
      <c r="H852" s="25"/>
      <c r="I852" s="12"/>
      <c r="J852" s="28" t="n">
        <f aca="false">IF(AND($C852&lt;&gt;"",$B852&gt;=Boshqaruv!$C$9,$B852&lt;=Boshqaruv!$C$10),IF(COUNTIFS($C$4:$C851,$C852,$B$4:$B851,"&gt;="&amp;Boshqaruv!$C$9,$B$4:$B851,"&lt;="&amp;Boshqaruv!$C$10)=0,1,0),0)</f>
        <v>0</v>
      </c>
    </row>
    <row r="853" customFormat="false" ht="15" hidden="false" customHeight="false" outlineLevel="0" collapsed="false">
      <c r="A853" s="8" t="n">
        <v>849</v>
      </c>
      <c r="B853" s="13"/>
      <c r="C853" s="25"/>
      <c r="D853" s="26" t="str">
        <f aca="false">IF($C853="","",IFERROR(IF(INDEX(Bolalar!$B$5:$B$1804,MATCH($C853,Bolalar!$I$5:$I$1804,0))="","",INDEX(Bolalar!$B$5:$B$1804,MATCH($C853,Bolalar!$I$5:$I$1804,0))),""))</f>
        <v/>
      </c>
      <c r="E853" s="15" t="str">
        <f aca="false">IF($C853="","",IFERROR(IF(INDEX(Bolalar!$C$5:$C$1804,MATCH($C853,Bolalar!$I$5:$I$1804,0))="","",INDEX(Bolalar!$C$5:$C$1804,MATCH($C853,Bolalar!$I$5:$I$1804,0))),""))</f>
        <v/>
      </c>
      <c r="F853" s="24"/>
      <c r="G853" s="14" t="str">
        <f aca="false">IF(OR($E853="",$B853=""),"",INT(($B853-$E853)/365.25))</f>
        <v/>
      </c>
      <c r="H853" s="25"/>
      <c r="I853" s="12"/>
      <c r="J853" s="28" t="n">
        <f aca="false">IF(AND($C853&lt;&gt;"",$B853&gt;=Boshqaruv!$C$9,$B853&lt;=Boshqaruv!$C$10),IF(COUNTIFS($C$4:$C852,$C853,$B$4:$B852,"&gt;="&amp;Boshqaruv!$C$9,$B$4:$B852,"&lt;="&amp;Boshqaruv!$C$10)=0,1,0),0)</f>
        <v>0</v>
      </c>
    </row>
    <row r="854" customFormat="false" ht="15" hidden="false" customHeight="false" outlineLevel="0" collapsed="false">
      <c r="A854" s="8" t="n">
        <v>850</v>
      </c>
      <c r="B854" s="13"/>
      <c r="C854" s="25"/>
      <c r="D854" s="26" t="str">
        <f aca="false">IF($C854="","",IFERROR(IF(INDEX(Bolalar!$B$5:$B$1804,MATCH($C854,Bolalar!$I$5:$I$1804,0))="","",INDEX(Bolalar!$B$5:$B$1804,MATCH($C854,Bolalar!$I$5:$I$1804,0))),""))</f>
        <v/>
      </c>
      <c r="E854" s="15" t="str">
        <f aca="false">IF($C854="","",IFERROR(IF(INDEX(Bolalar!$C$5:$C$1804,MATCH($C854,Bolalar!$I$5:$I$1804,0))="","",INDEX(Bolalar!$C$5:$C$1804,MATCH($C854,Bolalar!$I$5:$I$1804,0))),""))</f>
        <v/>
      </c>
      <c r="F854" s="24"/>
      <c r="G854" s="14" t="str">
        <f aca="false">IF(OR($E854="",$B854=""),"",INT(($B854-$E854)/365.25))</f>
        <v/>
      </c>
      <c r="H854" s="25"/>
      <c r="I854" s="12"/>
      <c r="J854" s="28" t="n">
        <f aca="false">IF(AND($C854&lt;&gt;"",$B854&gt;=Boshqaruv!$C$9,$B854&lt;=Boshqaruv!$C$10),IF(COUNTIFS($C$4:$C853,$C854,$B$4:$B853,"&gt;="&amp;Boshqaruv!$C$9,$B$4:$B853,"&lt;="&amp;Boshqaruv!$C$10)=0,1,0),0)</f>
        <v>0</v>
      </c>
    </row>
    <row r="855" customFormat="false" ht="15" hidden="false" customHeight="false" outlineLevel="0" collapsed="false">
      <c r="A855" s="8" t="n">
        <v>851</v>
      </c>
      <c r="B855" s="13"/>
      <c r="C855" s="25"/>
      <c r="D855" s="26" t="str">
        <f aca="false">IF($C855="","",IFERROR(IF(INDEX(Bolalar!$B$5:$B$1804,MATCH($C855,Bolalar!$I$5:$I$1804,0))="","",INDEX(Bolalar!$B$5:$B$1804,MATCH($C855,Bolalar!$I$5:$I$1804,0))),""))</f>
        <v/>
      </c>
      <c r="E855" s="15" t="str">
        <f aca="false">IF($C855="","",IFERROR(IF(INDEX(Bolalar!$C$5:$C$1804,MATCH($C855,Bolalar!$I$5:$I$1804,0))="","",INDEX(Bolalar!$C$5:$C$1804,MATCH($C855,Bolalar!$I$5:$I$1804,0))),""))</f>
        <v/>
      </c>
      <c r="F855" s="24"/>
      <c r="G855" s="14" t="str">
        <f aca="false">IF(OR($E855="",$B855=""),"",INT(($B855-$E855)/365.25))</f>
        <v/>
      </c>
      <c r="H855" s="25"/>
      <c r="I855" s="12"/>
      <c r="J855" s="28" t="n">
        <f aca="false">IF(AND($C855&lt;&gt;"",$B855&gt;=Boshqaruv!$C$9,$B855&lt;=Boshqaruv!$C$10),IF(COUNTIFS($C$4:$C854,$C855,$B$4:$B854,"&gt;="&amp;Boshqaruv!$C$9,$B$4:$B854,"&lt;="&amp;Boshqaruv!$C$10)=0,1,0),0)</f>
        <v>0</v>
      </c>
    </row>
    <row r="856" customFormat="false" ht="15" hidden="false" customHeight="false" outlineLevel="0" collapsed="false">
      <c r="A856" s="8" t="n">
        <v>852</v>
      </c>
      <c r="B856" s="13"/>
      <c r="C856" s="25"/>
      <c r="D856" s="26" t="str">
        <f aca="false">IF($C856="","",IFERROR(IF(INDEX(Bolalar!$B$5:$B$1804,MATCH($C856,Bolalar!$I$5:$I$1804,0))="","",INDEX(Bolalar!$B$5:$B$1804,MATCH($C856,Bolalar!$I$5:$I$1804,0))),""))</f>
        <v/>
      </c>
      <c r="E856" s="15" t="str">
        <f aca="false">IF($C856="","",IFERROR(IF(INDEX(Bolalar!$C$5:$C$1804,MATCH($C856,Bolalar!$I$5:$I$1804,0))="","",INDEX(Bolalar!$C$5:$C$1804,MATCH($C856,Bolalar!$I$5:$I$1804,0))),""))</f>
        <v/>
      </c>
      <c r="F856" s="24"/>
      <c r="G856" s="14" t="str">
        <f aca="false">IF(OR($E856="",$B856=""),"",INT(($B856-$E856)/365.25))</f>
        <v/>
      </c>
      <c r="H856" s="25"/>
      <c r="I856" s="12"/>
      <c r="J856" s="28" t="n">
        <f aca="false">IF(AND($C856&lt;&gt;"",$B856&gt;=Boshqaruv!$C$9,$B856&lt;=Boshqaruv!$C$10),IF(COUNTIFS($C$4:$C855,$C856,$B$4:$B855,"&gt;="&amp;Boshqaruv!$C$9,$B$4:$B855,"&lt;="&amp;Boshqaruv!$C$10)=0,1,0),0)</f>
        <v>0</v>
      </c>
    </row>
    <row r="857" customFormat="false" ht="15" hidden="false" customHeight="false" outlineLevel="0" collapsed="false">
      <c r="A857" s="8" t="n">
        <v>853</v>
      </c>
      <c r="B857" s="13"/>
      <c r="C857" s="25"/>
      <c r="D857" s="26" t="str">
        <f aca="false">IF($C857="","",IFERROR(IF(INDEX(Bolalar!$B$5:$B$1804,MATCH($C857,Bolalar!$I$5:$I$1804,0))="","",INDEX(Bolalar!$B$5:$B$1804,MATCH($C857,Bolalar!$I$5:$I$1804,0))),""))</f>
        <v/>
      </c>
      <c r="E857" s="15" t="str">
        <f aca="false">IF($C857="","",IFERROR(IF(INDEX(Bolalar!$C$5:$C$1804,MATCH($C857,Bolalar!$I$5:$I$1804,0))="","",INDEX(Bolalar!$C$5:$C$1804,MATCH($C857,Bolalar!$I$5:$I$1804,0))),""))</f>
        <v/>
      </c>
      <c r="F857" s="24"/>
      <c r="G857" s="14" t="str">
        <f aca="false">IF(OR($E857="",$B857=""),"",INT(($B857-$E857)/365.25))</f>
        <v/>
      </c>
      <c r="H857" s="25"/>
      <c r="I857" s="12"/>
      <c r="J857" s="28" t="n">
        <f aca="false">IF(AND($C857&lt;&gt;"",$B857&gt;=Boshqaruv!$C$9,$B857&lt;=Boshqaruv!$C$10),IF(COUNTIFS($C$4:$C856,$C857,$B$4:$B856,"&gt;="&amp;Boshqaruv!$C$9,$B$4:$B856,"&lt;="&amp;Boshqaruv!$C$10)=0,1,0),0)</f>
        <v>0</v>
      </c>
    </row>
    <row r="858" customFormat="false" ht="15" hidden="false" customHeight="false" outlineLevel="0" collapsed="false">
      <c r="A858" s="8" t="n">
        <v>854</v>
      </c>
      <c r="B858" s="13"/>
      <c r="C858" s="25"/>
      <c r="D858" s="26" t="str">
        <f aca="false">IF($C858="","",IFERROR(IF(INDEX(Bolalar!$B$5:$B$1804,MATCH($C858,Bolalar!$I$5:$I$1804,0))="","",INDEX(Bolalar!$B$5:$B$1804,MATCH($C858,Bolalar!$I$5:$I$1804,0))),""))</f>
        <v/>
      </c>
      <c r="E858" s="15" t="str">
        <f aca="false">IF($C858="","",IFERROR(IF(INDEX(Bolalar!$C$5:$C$1804,MATCH($C858,Bolalar!$I$5:$I$1804,0))="","",INDEX(Bolalar!$C$5:$C$1804,MATCH($C858,Bolalar!$I$5:$I$1804,0))),""))</f>
        <v/>
      </c>
      <c r="F858" s="24"/>
      <c r="G858" s="14" t="str">
        <f aca="false">IF(OR($E858="",$B858=""),"",INT(($B858-$E858)/365.25))</f>
        <v/>
      </c>
      <c r="H858" s="25"/>
      <c r="I858" s="12"/>
      <c r="J858" s="28" t="n">
        <f aca="false">IF(AND($C858&lt;&gt;"",$B858&gt;=Boshqaruv!$C$9,$B858&lt;=Boshqaruv!$C$10),IF(COUNTIFS($C$4:$C857,$C858,$B$4:$B857,"&gt;="&amp;Boshqaruv!$C$9,$B$4:$B857,"&lt;="&amp;Boshqaruv!$C$10)=0,1,0),0)</f>
        <v>0</v>
      </c>
    </row>
    <row r="859" customFormat="false" ht="15" hidden="false" customHeight="false" outlineLevel="0" collapsed="false">
      <c r="A859" s="8" t="n">
        <v>855</v>
      </c>
      <c r="B859" s="13"/>
      <c r="C859" s="25"/>
      <c r="D859" s="26" t="str">
        <f aca="false">IF($C859="","",IFERROR(IF(INDEX(Bolalar!$B$5:$B$1804,MATCH($C859,Bolalar!$I$5:$I$1804,0))="","",INDEX(Bolalar!$B$5:$B$1804,MATCH($C859,Bolalar!$I$5:$I$1804,0))),""))</f>
        <v/>
      </c>
      <c r="E859" s="15" t="str">
        <f aca="false">IF($C859="","",IFERROR(IF(INDEX(Bolalar!$C$5:$C$1804,MATCH($C859,Bolalar!$I$5:$I$1804,0))="","",INDEX(Bolalar!$C$5:$C$1804,MATCH($C859,Bolalar!$I$5:$I$1804,0))),""))</f>
        <v/>
      </c>
      <c r="F859" s="24"/>
      <c r="G859" s="14" t="str">
        <f aca="false">IF(OR($E859="",$B859=""),"",INT(($B859-$E859)/365.25))</f>
        <v/>
      </c>
      <c r="H859" s="25"/>
      <c r="I859" s="12"/>
      <c r="J859" s="28" t="n">
        <f aca="false">IF(AND($C859&lt;&gt;"",$B859&gt;=Boshqaruv!$C$9,$B859&lt;=Boshqaruv!$C$10),IF(COUNTIFS($C$4:$C858,$C859,$B$4:$B858,"&gt;="&amp;Boshqaruv!$C$9,$B$4:$B858,"&lt;="&amp;Boshqaruv!$C$10)=0,1,0),0)</f>
        <v>0</v>
      </c>
    </row>
    <row r="860" customFormat="false" ht="15" hidden="false" customHeight="false" outlineLevel="0" collapsed="false">
      <c r="A860" s="8" t="n">
        <v>856</v>
      </c>
      <c r="B860" s="13"/>
      <c r="C860" s="25"/>
      <c r="D860" s="26" t="str">
        <f aca="false">IF($C860="","",IFERROR(IF(INDEX(Bolalar!$B$5:$B$1804,MATCH($C860,Bolalar!$I$5:$I$1804,0))="","",INDEX(Bolalar!$B$5:$B$1804,MATCH($C860,Bolalar!$I$5:$I$1804,0))),""))</f>
        <v/>
      </c>
      <c r="E860" s="15" t="str">
        <f aca="false">IF($C860="","",IFERROR(IF(INDEX(Bolalar!$C$5:$C$1804,MATCH($C860,Bolalar!$I$5:$I$1804,0))="","",INDEX(Bolalar!$C$5:$C$1804,MATCH($C860,Bolalar!$I$5:$I$1804,0))),""))</f>
        <v/>
      </c>
      <c r="F860" s="24"/>
      <c r="G860" s="14" t="str">
        <f aca="false">IF(OR($E860="",$B860=""),"",INT(($B860-$E860)/365.25))</f>
        <v/>
      </c>
      <c r="H860" s="25"/>
      <c r="I860" s="12"/>
      <c r="J860" s="28" t="n">
        <f aca="false">IF(AND($C860&lt;&gt;"",$B860&gt;=Boshqaruv!$C$9,$B860&lt;=Boshqaruv!$C$10),IF(COUNTIFS($C$4:$C859,$C860,$B$4:$B859,"&gt;="&amp;Boshqaruv!$C$9,$B$4:$B859,"&lt;="&amp;Boshqaruv!$C$10)=0,1,0),0)</f>
        <v>0</v>
      </c>
    </row>
    <row r="861" customFormat="false" ht="15" hidden="false" customHeight="false" outlineLevel="0" collapsed="false">
      <c r="A861" s="8" t="n">
        <v>857</v>
      </c>
      <c r="B861" s="13"/>
      <c r="C861" s="25"/>
      <c r="D861" s="26" t="str">
        <f aca="false">IF($C861="","",IFERROR(IF(INDEX(Bolalar!$B$5:$B$1804,MATCH($C861,Bolalar!$I$5:$I$1804,0))="","",INDEX(Bolalar!$B$5:$B$1804,MATCH($C861,Bolalar!$I$5:$I$1804,0))),""))</f>
        <v/>
      </c>
      <c r="E861" s="15" t="str">
        <f aca="false">IF($C861="","",IFERROR(IF(INDEX(Bolalar!$C$5:$C$1804,MATCH($C861,Bolalar!$I$5:$I$1804,0))="","",INDEX(Bolalar!$C$5:$C$1804,MATCH($C861,Bolalar!$I$5:$I$1804,0))),""))</f>
        <v/>
      </c>
      <c r="F861" s="24"/>
      <c r="G861" s="14" t="str">
        <f aca="false">IF(OR($E861="",$B861=""),"",INT(($B861-$E861)/365.25))</f>
        <v/>
      </c>
      <c r="H861" s="25"/>
      <c r="I861" s="12"/>
      <c r="J861" s="28" t="n">
        <f aca="false">IF(AND($C861&lt;&gt;"",$B861&gt;=Boshqaruv!$C$9,$B861&lt;=Boshqaruv!$C$10),IF(COUNTIFS($C$4:$C860,$C861,$B$4:$B860,"&gt;="&amp;Boshqaruv!$C$9,$B$4:$B860,"&lt;="&amp;Boshqaruv!$C$10)=0,1,0),0)</f>
        <v>0</v>
      </c>
    </row>
    <row r="862" customFormat="false" ht="15" hidden="false" customHeight="false" outlineLevel="0" collapsed="false">
      <c r="A862" s="8" t="n">
        <v>858</v>
      </c>
      <c r="B862" s="13"/>
      <c r="C862" s="25"/>
      <c r="D862" s="26" t="str">
        <f aca="false">IF($C862="","",IFERROR(IF(INDEX(Bolalar!$B$5:$B$1804,MATCH($C862,Bolalar!$I$5:$I$1804,0))="","",INDEX(Bolalar!$B$5:$B$1804,MATCH($C862,Bolalar!$I$5:$I$1804,0))),""))</f>
        <v/>
      </c>
      <c r="E862" s="15" t="str">
        <f aca="false">IF($C862="","",IFERROR(IF(INDEX(Bolalar!$C$5:$C$1804,MATCH($C862,Bolalar!$I$5:$I$1804,0))="","",INDEX(Bolalar!$C$5:$C$1804,MATCH($C862,Bolalar!$I$5:$I$1804,0))),""))</f>
        <v/>
      </c>
      <c r="F862" s="24"/>
      <c r="G862" s="14" t="str">
        <f aca="false">IF(OR($E862="",$B862=""),"",INT(($B862-$E862)/365.25))</f>
        <v/>
      </c>
      <c r="H862" s="25"/>
      <c r="I862" s="12"/>
      <c r="J862" s="28" t="n">
        <f aca="false">IF(AND($C862&lt;&gt;"",$B862&gt;=Boshqaruv!$C$9,$B862&lt;=Boshqaruv!$C$10),IF(COUNTIFS($C$4:$C861,$C862,$B$4:$B861,"&gt;="&amp;Boshqaruv!$C$9,$B$4:$B861,"&lt;="&amp;Boshqaruv!$C$10)=0,1,0),0)</f>
        <v>0</v>
      </c>
    </row>
    <row r="863" customFormat="false" ht="15" hidden="false" customHeight="false" outlineLevel="0" collapsed="false">
      <c r="A863" s="8" t="n">
        <v>859</v>
      </c>
      <c r="B863" s="13"/>
      <c r="C863" s="25"/>
      <c r="D863" s="26" t="str">
        <f aca="false">IF($C863="","",IFERROR(IF(INDEX(Bolalar!$B$5:$B$1804,MATCH($C863,Bolalar!$I$5:$I$1804,0))="","",INDEX(Bolalar!$B$5:$B$1804,MATCH($C863,Bolalar!$I$5:$I$1804,0))),""))</f>
        <v/>
      </c>
      <c r="E863" s="15" t="str">
        <f aca="false">IF($C863="","",IFERROR(IF(INDEX(Bolalar!$C$5:$C$1804,MATCH($C863,Bolalar!$I$5:$I$1804,0))="","",INDEX(Bolalar!$C$5:$C$1804,MATCH($C863,Bolalar!$I$5:$I$1804,0))),""))</f>
        <v/>
      </c>
      <c r="F863" s="24"/>
      <c r="G863" s="14" t="str">
        <f aca="false">IF(OR($E863="",$B863=""),"",INT(($B863-$E863)/365.25))</f>
        <v/>
      </c>
      <c r="H863" s="25"/>
      <c r="I863" s="12"/>
      <c r="J863" s="28" t="n">
        <f aca="false">IF(AND($C863&lt;&gt;"",$B863&gt;=Boshqaruv!$C$9,$B863&lt;=Boshqaruv!$C$10),IF(COUNTIFS($C$4:$C862,$C863,$B$4:$B862,"&gt;="&amp;Boshqaruv!$C$9,$B$4:$B862,"&lt;="&amp;Boshqaruv!$C$10)=0,1,0),0)</f>
        <v>0</v>
      </c>
    </row>
    <row r="864" customFormat="false" ht="15" hidden="false" customHeight="false" outlineLevel="0" collapsed="false">
      <c r="A864" s="8" t="n">
        <v>860</v>
      </c>
      <c r="B864" s="13"/>
      <c r="C864" s="25"/>
      <c r="D864" s="26" t="str">
        <f aca="false">IF($C864="","",IFERROR(IF(INDEX(Bolalar!$B$5:$B$1804,MATCH($C864,Bolalar!$I$5:$I$1804,0))="","",INDEX(Bolalar!$B$5:$B$1804,MATCH($C864,Bolalar!$I$5:$I$1804,0))),""))</f>
        <v/>
      </c>
      <c r="E864" s="15" t="str">
        <f aca="false">IF($C864="","",IFERROR(IF(INDEX(Bolalar!$C$5:$C$1804,MATCH($C864,Bolalar!$I$5:$I$1804,0))="","",INDEX(Bolalar!$C$5:$C$1804,MATCH($C864,Bolalar!$I$5:$I$1804,0))),""))</f>
        <v/>
      </c>
      <c r="F864" s="24"/>
      <c r="G864" s="14" t="str">
        <f aca="false">IF(OR($E864="",$B864=""),"",INT(($B864-$E864)/365.25))</f>
        <v/>
      </c>
      <c r="H864" s="25"/>
      <c r="I864" s="12"/>
      <c r="J864" s="28" t="n">
        <f aca="false">IF(AND($C864&lt;&gt;"",$B864&gt;=Boshqaruv!$C$9,$B864&lt;=Boshqaruv!$C$10),IF(COUNTIFS($C$4:$C863,$C864,$B$4:$B863,"&gt;="&amp;Boshqaruv!$C$9,$B$4:$B863,"&lt;="&amp;Boshqaruv!$C$10)=0,1,0),0)</f>
        <v>0</v>
      </c>
    </row>
    <row r="865" customFormat="false" ht="15" hidden="false" customHeight="false" outlineLevel="0" collapsed="false">
      <c r="A865" s="8" t="n">
        <v>861</v>
      </c>
      <c r="B865" s="13"/>
      <c r="C865" s="25"/>
      <c r="D865" s="26" t="str">
        <f aca="false">IF($C865="","",IFERROR(IF(INDEX(Bolalar!$B$5:$B$1804,MATCH($C865,Bolalar!$I$5:$I$1804,0))="","",INDEX(Bolalar!$B$5:$B$1804,MATCH($C865,Bolalar!$I$5:$I$1804,0))),""))</f>
        <v/>
      </c>
      <c r="E865" s="15" t="str">
        <f aca="false">IF($C865="","",IFERROR(IF(INDEX(Bolalar!$C$5:$C$1804,MATCH($C865,Bolalar!$I$5:$I$1804,0))="","",INDEX(Bolalar!$C$5:$C$1804,MATCH($C865,Bolalar!$I$5:$I$1804,0))),""))</f>
        <v/>
      </c>
      <c r="F865" s="24"/>
      <c r="G865" s="14" t="str">
        <f aca="false">IF(OR($E865="",$B865=""),"",INT(($B865-$E865)/365.25))</f>
        <v/>
      </c>
      <c r="H865" s="25"/>
      <c r="I865" s="12"/>
      <c r="J865" s="28" t="n">
        <f aca="false">IF(AND($C865&lt;&gt;"",$B865&gt;=Boshqaruv!$C$9,$B865&lt;=Boshqaruv!$C$10),IF(COUNTIFS($C$4:$C864,$C865,$B$4:$B864,"&gt;="&amp;Boshqaruv!$C$9,$B$4:$B864,"&lt;="&amp;Boshqaruv!$C$10)=0,1,0),0)</f>
        <v>0</v>
      </c>
    </row>
    <row r="866" customFormat="false" ht="15" hidden="false" customHeight="false" outlineLevel="0" collapsed="false">
      <c r="A866" s="8" t="n">
        <v>862</v>
      </c>
      <c r="B866" s="13"/>
      <c r="C866" s="25"/>
      <c r="D866" s="26" t="str">
        <f aca="false">IF($C866="","",IFERROR(IF(INDEX(Bolalar!$B$5:$B$1804,MATCH($C866,Bolalar!$I$5:$I$1804,0))="","",INDEX(Bolalar!$B$5:$B$1804,MATCH($C866,Bolalar!$I$5:$I$1804,0))),""))</f>
        <v/>
      </c>
      <c r="E866" s="15" t="str">
        <f aca="false">IF($C866="","",IFERROR(IF(INDEX(Bolalar!$C$5:$C$1804,MATCH($C866,Bolalar!$I$5:$I$1804,0))="","",INDEX(Bolalar!$C$5:$C$1804,MATCH($C866,Bolalar!$I$5:$I$1804,0))),""))</f>
        <v/>
      </c>
      <c r="F866" s="24"/>
      <c r="G866" s="14" t="str">
        <f aca="false">IF(OR($E866="",$B866=""),"",INT(($B866-$E866)/365.25))</f>
        <v/>
      </c>
      <c r="H866" s="25"/>
      <c r="I866" s="12"/>
      <c r="J866" s="28" t="n">
        <f aca="false">IF(AND($C866&lt;&gt;"",$B866&gt;=Boshqaruv!$C$9,$B866&lt;=Boshqaruv!$C$10),IF(COUNTIFS($C$4:$C865,$C866,$B$4:$B865,"&gt;="&amp;Boshqaruv!$C$9,$B$4:$B865,"&lt;="&amp;Boshqaruv!$C$10)=0,1,0),0)</f>
        <v>0</v>
      </c>
    </row>
    <row r="867" customFormat="false" ht="15" hidden="false" customHeight="false" outlineLevel="0" collapsed="false">
      <c r="A867" s="8" t="n">
        <v>863</v>
      </c>
      <c r="B867" s="13"/>
      <c r="C867" s="25"/>
      <c r="D867" s="26" t="str">
        <f aca="false">IF($C867="","",IFERROR(IF(INDEX(Bolalar!$B$5:$B$1804,MATCH($C867,Bolalar!$I$5:$I$1804,0))="","",INDEX(Bolalar!$B$5:$B$1804,MATCH($C867,Bolalar!$I$5:$I$1804,0))),""))</f>
        <v/>
      </c>
      <c r="E867" s="15" t="str">
        <f aca="false">IF($C867="","",IFERROR(IF(INDEX(Bolalar!$C$5:$C$1804,MATCH($C867,Bolalar!$I$5:$I$1804,0))="","",INDEX(Bolalar!$C$5:$C$1804,MATCH($C867,Bolalar!$I$5:$I$1804,0))),""))</f>
        <v/>
      </c>
      <c r="F867" s="24"/>
      <c r="G867" s="14" t="str">
        <f aca="false">IF(OR($E867="",$B867=""),"",INT(($B867-$E867)/365.25))</f>
        <v/>
      </c>
      <c r="H867" s="25"/>
      <c r="I867" s="12"/>
      <c r="J867" s="28" t="n">
        <f aca="false">IF(AND($C867&lt;&gt;"",$B867&gt;=Boshqaruv!$C$9,$B867&lt;=Boshqaruv!$C$10),IF(COUNTIFS($C$4:$C866,$C867,$B$4:$B866,"&gt;="&amp;Boshqaruv!$C$9,$B$4:$B866,"&lt;="&amp;Boshqaruv!$C$10)=0,1,0),0)</f>
        <v>0</v>
      </c>
    </row>
    <row r="868" customFormat="false" ht="15" hidden="false" customHeight="false" outlineLevel="0" collapsed="false">
      <c r="A868" s="8" t="n">
        <v>864</v>
      </c>
      <c r="B868" s="13"/>
      <c r="C868" s="25"/>
      <c r="D868" s="26" t="str">
        <f aca="false">IF($C868="","",IFERROR(IF(INDEX(Bolalar!$B$5:$B$1804,MATCH($C868,Bolalar!$I$5:$I$1804,0))="","",INDEX(Bolalar!$B$5:$B$1804,MATCH($C868,Bolalar!$I$5:$I$1804,0))),""))</f>
        <v/>
      </c>
      <c r="E868" s="15" t="str">
        <f aca="false">IF($C868="","",IFERROR(IF(INDEX(Bolalar!$C$5:$C$1804,MATCH($C868,Bolalar!$I$5:$I$1804,0))="","",INDEX(Bolalar!$C$5:$C$1804,MATCH($C868,Bolalar!$I$5:$I$1804,0))),""))</f>
        <v/>
      </c>
      <c r="F868" s="24"/>
      <c r="G868" s="14" t="str">
        <f aca="false">IF(OR($E868="",$B868=""),"",INT(($B868-$E868)/365.25))</f>
        <v/>
      </c>
      <c r="H868" s="25"/>
      <c r="I868" s="12"/>
      <c r="J868" s="28" t="n">
        <f aca="false">IF(AND($C868&lt;&gt;"",$B868&gt;=Boshqaruv!$C$9,$B868&lt;=Boshqaruv!$C$10),IF(COUNTIFS($C$4:$C867,$C868,$B$4:$B867,"&gt;="&amp;Boshqaruv!$C$9,$B$4:$B867,"&lt;="&amp;Boshqaruv!$C$10)=0,1,0),0)</f>
        <v>0</v>
      </c>
    </row>
    <row r="869" customFormat="false" ht="15" hidden="false" customHeight="false" outlineLevel="0" collapsed="false">
      <c r="A869" s="8" t="n">
        <v>865</v>
      </c>
      <c r="B869" s="13"/>
      <c r="C869" s="25"/>
      <c r="D869" s="26" t="str">
        <f aca="false">IF($C869="","",IFERROR(IF(INDEX(Bolalar!$B$5:$B$1804,MATCH($C869,Bolalar!$I$5:$I$1804,0))="","",INDEX(Bolalar!$B$5:$B$1804,MATCH($C869,Bolalar!$I$5:$I$1804,0))),""))</f>
        <v/>
      </c>
      <c r="E869" s="15" t="str">
        <f aca="false">IF($C869="","",IFERROR(IF(INDEX(Bolalar!$C$5:$C$1804,MATCH($C869,Bolalar!$I$5:$I$1804,0))="","",INDEX(Bolalar!$C$5:$C$1804,MATCH($C869,Bolalar!$I$5:$I$1804,0))),""))</f>
        <v/>
      </c>
      <c r="F869" s="24"/>
      <c r="G869" s="14" t="str">
        <f aca="false">IF(OR($E869="",$B869=""),"",INT(($B869-$E869)/365.25))</f>
        <v/>
      </c>
      <c r="H869" s="25"/>
      <c r="I869" s="12"/>
      <c r="J869" s="28" t="n">
        <f aca="false">IF(AND($C869&lt;&gt;"",$B869&gt;=Boshqaruv!$C$9,$B869&lt;=Boshqaruv!$C$10),IF(COUNTIFS($C$4:$C868,$C869,$B$4:$B868,"&gt;="&amp;Boshqaruv!$C$9,$B$4:$B868,"&lt;="&amp;Boshqaruv!$C$10)=0,1,0),0)</f>
        <v>0</v>
      </c>
    </row>
    <row r="870" customFormat="false" ht="15" hidden="false" customHeight="false" outlineLevel="0" collapsed="false">
      <c r="A870" s="8" t="n">
        <v>866</v>
      </c>
      <c r="B870" s="13"/>
      <c r="C870" s="25"/>
      <c r="D870" s="26" t="str">
        <f aca="false">IF($C870="","",IFERROR(IF(INDEX(Bolalar!$B$5:$B$1804,MATCH($C870,Bolalar!$I$5:$I$1804,0))="","",INDEX(Bolalar!$B$5:$B$1804,MATCH($C870,Bolalar!$I$5:$I$1804,0))),""))</f>
        <v/>
      </c>
      <c r="E870" s="15" t="str">
        <f aca="false">IF($C870="","",IFERROR(IF(INDEX(Bolalar!$C$5:$C$1804,MATCH($C870,Bolalar!$I$5:$I$1804,0))="","",INDEX(Bolalar!$C$5:$C$1804,MATCH($C870,Bolalar!$I$5:$I$1804,0))),""))</f>
        <v/>
      </c>
      <c r="F870" s="24"/>
      <c r="G870" s="14" t="str">
        <f aca="false">IF(OR($E870="",$B870=""),"",INT(($B870-$E870)/365.25))</f>
        <v/>
      </c>
      <c r="H870" s="25"/>
      <c r="I870" s="12"/>
      <c r="J870" s="28" t="n">
        <f aca="false">IF(AND($C870&lt;&gt;"",$B870&gt;=Boshqaruv!$C$9,$B870&lt;=Boshqaruv!$C$10),IF(COUNTIFS($C$4:$C869,$C870,$B$4:$B869,"&gt;="&amp;Boshqaruv!$C$9,$B$4:$B869,"&lt;="&amp;Boshqaruv!$C$10)=0,1,0),0)</f>
        <v>0</v>
      </c>
    </row>
    <row r="871" customFormat="false" ht="15" hidden="false" customHeight="false" outlineLevel="0" collapsed="false">
      <c r="A871" s="8" t="n">
        <v>867</v>
      </c>
      <c r="B871" s="13"/>
      <c r="C871" s="25"/>
      <c r="D871" s="26" t="str">
        <f aca="false">IF($C871="","",IFERROR(IF(INDEX(Bolalar!$B$5:$B$1804,MATCH($C871,Bolalar!$I$5:$I$1804,0))="","",INDEX(Bolalar!$B$5:$B$1804,MATCH($C871,Bolalar!$I$5:$I$1804,0))),""))</f>
        <v/>
      </c>
      <c r="E871" s="15" t="str">
        <f aca="false">IF($C871="","",IFERROR(IF(INDEX(Bolalar!$C$5:$C$1804,MATCH($C871,Bolalar!$I$5:$I$1804,0))="","",INDEX(Bolalar!$C$5:$C$1804,MATCH($C871,Bolalar!$I$5:$I$1804,0))),""))</f>
        <v/>
      </c>
      <c r="F871" s="24"/>
      <c r="G871" s="14" t="str">
        <f aca="false">IF(OR($E871="",$B871=""),"",INT(($B871-$E871)/365.25))</f>
        <v/>
      </c>
      <c r="H871" s="25"/>
      <c r="I871" s="12"/>
      <c r="J871" s="28" t="n">
        <f aca="false">IF(AND($C871&lt;&gt;"",$B871&gt;=Boshqaruv!$C$9,$B871&lt;=Boshqaruv!$C$10),IF(COUNTIFS($C$4:$C870,$C871,$B$4:$B870,"&gt;="&amp;Boshqaruv!$C$9,$B$4:$B870,"&lt;="&amp;Boshqaruv!$C$10)=0,1,0),0)</f>
        <v>0</v>
      </c>
    </row>
    <row r="872" customFormat="false" ht="15" hidden="false" customHeight="false" outlineLevel="0" collapsed="false">
      <c r="A872" s="8" t="n">
        <v>868</v>
      </c>
      <c r="B872" s="13"/>
      <c r="C872" s="25"/>
      <c r="D872" s="26" t="str">
        <f aca="false">IF($C872="","",IFERROR(IF(INDEX(Bolalar!$B$5:$B$1804,MATCH($C872,Bolalar!$I$5:$I$1804,0))="","",INDEX(Bolalar!$B$5:$B$1804,MATCH($C872,Bolalar!$I$5:$I$1804,0))),""))</f>
        <v/>
      </c>
      <c r="E872" s="15" t="str">
        <f aca="false">IF($C872="","",IFERROR(IF(INDEX(Bolalar!$C$5:$C$1804,MATCH($C872,Bolalar!$I$5:$I$1804,0))="","",INDEX(Bolalar!$C$5:$C$1804,MATCH($C872,Bolalar!$I$5:$I$1804,0))),""))</f>
        <v/>
      </c>
      <c r="F872" s="24"/>
      <c r="G872" s="14" t="str">
        <f aca="false">IF(OR($E872="",$B872=""),"",INT(($B872-$E872)/365.25))</f>
        <v/>
      </c>
      <c r="H872" s="25"/>
      <c r="I872" s="12"/>
      <c r="J872" s="28" t="n">
        <f aca="false">IF(AND($C872&lt;&gt;"",$B872&gt;=Boshqaruv!$C$9,$B872&lt;=Boshqaruv!$C$10),IF(COUNTIFS($C$4:$C871,$C872,$B$4:$B871,"&gt;="&amp;Boshqaruv!$C$9,$B$4:$B871,"&lt;="&amp;Boshqaruv!$C$10)=0,1,0),0)</f>
        <v>0</v>
      </c>
    </row>
    <row r="873" customFormat="false" ht="15" hidden="false" customHeight="false" outlineLevel="0" collapsed="false">
      <c r="A873" s="8" t="n">
        <v>869</v>
      </c>
      <c r="B873" s="13"/>
      <c r="C873" s="25"/>
      <c r="D873" s="26" t="str">
        <f aca="false">IF($C873="","",IFERROR(IF(INDEX(Bolalar!$B$5:$B$1804,MATCH($C873,Bolalar!$I$5:$I$1804,0))="","",INDEX(Bolalar!$B$5:$B$1804,MATCH($C873,Bolalar!$I$5:$I$1804,0))),""))</f>
        <v/>
      </c>
      <c r="E873" s="15" t="str">
        <f aca="false">IF($C873="","",IFERROR(IF(INDEX(Bolalar!$C$5:$C$1804,MATCH($C873,Bolalar!$I$5:$I$1804,0))="","",INDEX(Bolalar!$C$5:$C$1804,MATCH($C873,Bolalar!$I$5:$I$1804,0))),""))</f>
        <v/>
      </c>
      <c r="F873" s="24"/>
      <c r="G873" s="14" t="str">
        <f aca="false">IF(OR($E873="",$B873=""),"",INT(($B873-$E873)/365.25))</f>
        <v/>
      </c>
      <c r="H873" s="25"/>
      <c r="I873" s="12"/>
      <c r="J873" s="28" t="n">
        <f aca="false">IF(AND($C873&lt;&gt;"",$B873&gt;=Boshqaruv!$C$9,$B873&lt;=Boshqaruv!$C$10),IF(COUNTIFS($C$4:$C872,$C873,$B$4:$B872,"&gt;="&amp;Boshqaruv!$C$9,$B$4:$B872,"&lt;="&amp;Boshqaruv!$C$10)=0,1,0),0)</f>
        <v>0</v>
      </c>
    </row>
    <row r="874" customFormat="false" ht="15" hidden="false" customHeight="false" outlineLevel="0" collapsed="false">
      <c r="A874" s="8" t="n">
        <v>870</v>
      </c>
      <c r="B874" s="13"/>
      <c r="C874" s="25"/>
      <c r="D874" s="26" t="str">
        <f aca="false">IF($C874="","",IFERROR(IF(INDEX(Bolalar!$B$5:$B$1804,MATCH($C874,Bolalar!$I$5:$I$1804,0))="","",INDEX(Bolalar!$B$5:$B$1804,MATCH($C874,Bolalar!$I$5:$I$1804,0))),""))</f>
        <v/>
      </c>
      <c r="E874" s="15" t="str">
        <f aca="false">IF($C874="","",IFERROR(IF(INDEX(Bolalar!$C$5:$C$1804,MATCH($C874,Bolalar!$I$5:$I$1804,0))="","",INDEX(Bolalar!$C$5:$C$1804,MATCH($C874,Bolalar!$I$5:$I$1804,0))),""))</f>
        <v/>
      </c>
      <c r="F874" s="24"/>
      <c r="G874" s="14" t="str">
        <f aca="false">IF(OR($E874="",$B874=""),"",INT(($B874-$E874)/365.25))</f>
        <v/>
      </c>
      <c r="H874" s="25"/>
      <c r="I874" s="12"/>
      <c r="J874" s="28" t="n">
        <f aca="false">IF(AND($C874&lt;&gt;"",$B874&gt;=Boshqaruv!$C$9,$B874&lt;=Boshqaruv!$C$10),IF(COUNTIFS($C$4:$C873,$C874,$B$4:$B873,"&gt;="&amp;Boshqaruv!$C$9,$B$4:$B873,"&lt;="&amp;Boshqaruv!$C$10)=0,1,0),0)</f>
        <v>0</v>
      </c>
    </row>
    <row r="875" customFormat="false" ht="15" hidden="false" customHeight="false" outlineLevel="0" collapsed="false">
      <c r="A875" s="8" t="n">
        <v>871</v>
      </c>
      <c r="B875" s="13"/>
      <c r="C875" s="25"/>
      <c r="D875" s="26" t="str">
        <f aca="false">IF($C875="","",IFERROR(IF(INDEX(Bolalar!$B$5:$B$1804,MATCH($C875,Bolalar!$I$5:$I$1804,0))="","",INDEX(Bolalar!$B$5:$B$1804,MATCH($C875,Bolalar!$I$5:$I$1804,0))),""))</f>
        <v/>
      </c>
      <c r="E875" s="15" t="str">
        <f aca="false">IF($C875="","",IFERROR(IF(INDEX(Bolalar!$C$5:$C$1804,MATCH($C875,Bolalar!$I$5:$I$1804,0))="","",INDEX(Bolalar!$C$5:$C$1804,MATCH($C875,Bolalar!$I$5:$I$1804,0))),""))</f>
        <v/>
      </c>
      <c r="F875" s="24"/>
      <c r="G875" s="14" t="str">
        <f aca="false">IF(OR($E875="",$B875=""),"",INT(($B875-$E875)/365.25))</f>
        <v/>
      </c>
      <c r="H875" s="25"/>
      <c r="I875" s="12"/>
      <c r="J875" s="28" t="n">
        <f aca="false">IF(AND($C875&lt;&gt;"",$B875&gt;=Boshqaruv!$C$9,$B875&lt;=Boshqaruv!$C$10),IF(COUNTIFS($C$4:$C874,$C875,$B$4:$B874,"&gt;="&amp;Boshqaruv!$C$9,$B$4:$B874,"&lt;="&amp;Boshqaruv!$C$10)=0,1,0),0)</f>
        <v>0</v>
      </c>
    </row>
    <row r="876" customFormat="false" ht="15" hidden="false" customHeight="false" outlineLevel="0" collapsed="false">
      <c r="A876" s="8" t="n">
        <v>872</v>
      </c>
      <c r="B876" s="13"/>
      <c r="C876" s="25"/>
      <c r="D876" s="26" t="str">
        <f aca="false">IF($C876="","",IFERROR(IF(INDEX(Bolalar!$B$5:$B$1804,MATCH($C876,Bolalar!$I$5:$I$1804,0))="","",INDEX(Bolalar!$B$5:$B$1804,MATCH($C876,Bolalar!$I$5:$I$1804,0))),""))</f>
        <v/>
      </c>
      <c r="E876" s="15" t="str">
        <f aca="false">IF($C876="","",IFERROR(IF(INDEX(Bolalar!$C$5:$C$1804,MATCH($C876,Bolalar!$I$5:$I$1804,0))="","",INDEX(Bolalar!$C$5:$C$1804,MATCH($C876,Bolalar!$I$5:$I$1804,0))),""))</f>
        <v/>
      </c>
      <c r="F876" s="24"/>
      <c r="G876" s="14" t="str">
        <f aca="false">IF(OR($E876="",$B876=""),"",INT(($B876-$E876)/365.25))</f>
        <v/>
      </c>
      <c r="H876" s="25"/>
      <c r="I876" s="12"/>
      <c r="J876" s="28" t="n">
        <f aca="false">IF(AND($C876&lt;&gt;"",$B876&gt;=Boshqaruv!$C$9,$B876&lt;=Boshqaruv!$C$10),IF(COUNTIFS($C$4:$C875,$C876,$B$4:$B875,"&gt;="&amp;Boshqaruv!$C$9,$B$4:$B875,"&lt;="&amp;Boshqaruv!$C$10)=0,1,0),0)</f>
        <v>0</v>
      </c>
    </row>
    <row r="877" customFormat="false" ht="15" hidden="false" customHeight="false" outlineLevel="0" collapsed="false">
      <c r="A877" s="8" t="n">
        <v>873</v>
      </c>
      <c r="B877" s="13"/>
      <c r="C877" s="25"/>
      <c r="D877" s="26" t="str">
        <f aca="false">IF($C877="","",IFERROR(IF(INDEX(Bolalar!$B$5:$B$1804,MATCH($C877,Bolalar!$I$5:$I$1804,0))="","",INDEX(Bolalar!$B$5:$B$1804,MATCH($C877,Bolalar!$I$5:$I$1804,0))),""))</f>
        <v/>
      </c>
      <c r="E877" s="15" t="str">
        <f aca="false">IF($C877="","",IFERROR(IF(INDEX(Bolalar!$C$5:$C$1804,MATCH($C877,Bolalar!$I$5:$I$1804,0))="","",INDEX(Bolalar!$C$5:$C$1804,MATCH($C877,Bolalar!$I$5:$I$1804,0))),""))</f>
        <v/>
      </c>
      <c r="F877" s="24"/>
      <c r="G877" s="14" t="str">
        <f aca="false">IF(OR($E877="",$B877=""),"",INT(($B877-$E877)/365.25))</f>
        <v/>
      </c>
      <c r="H877" s="25"/>
      <c r="I877" s="12"/>
      <c r="J877" s="28" t="n">
        <f aca="false">IF(AND($C877&lt;&gt;"",$B877&gt;=Boshqaruv!$C$9,$B877&lt;=Boshqaruv!$C$10),IF(COUNTIFS($C$4:$C876,$C877,$B$4:$B876,"&gt;="&amp;Boshqaruv!$C$9,$B$4:$B876,"&lt;="&amp;Boshqaruv!$C$10)=0,1,0),0)</f>
        <v>0</v>
      </c>
    </row>
    <row r="878" customFormat="false" ht="15" hidden="false" customHeight="false" outlineLevel="0" collapsed="false">
      <c r="A878" s="8" t="n">
        <v>874</v>
      </c>
      <c r="B878" s="13"/>
      <c r="C878" s="25"/>
      <c r="D878" s="26" t="str">
        <f aca="false">IF($C878="","",IFERROR(IF(INDEX(Bolalar!$B$5:$B$1804,MATCH($C878,Bolalar!$I$5:$I$1804,0))="","",INDEX(Bolalar!$B$5:$B$1804,MATCH($C878,Bolalar!$I$5:$I$1804,0))),""))</f>
        <v/>
      </c>
      <c r="E878" s="15" t="str">
        <f aca="false">IF($C878="","",IFERROR(IF(INDEX(Bolalar!$C$5:$C$1804,MATCH($C878,Bolalar!$I$5:$I$1804,0))="","",INDEX(Bolalar!$C$5:$C$1804,MATCH($C878,Bolalar!$I$5:$I$1804,0))),""))</f>
        <v/>
      </c>
      <c r="F878" s="24"/>
      <c r="G878" s="14" t="str">
        <f aca="false">IF(OR($E878="",$B878=""),"",INT(($B878-$E878)/365.25))</f>
        <v/>
      </c>
      <c r="H878" s="25"/>
      <c r="I878" s="12"/>
      <c r="J878" s="28" t="n">
        <f aca="false">IF(AND($C878&lt;&gt;"",$B878&gt;=Boshqaruv!$C$9,$B878&lt;=Boshqaruv!$C$10),IF(COUNTIFS($C$4:$C877,$C878,$B$4:$B877,"&gt;="&amp;Boshqaruv!$C$9,$B$4:$B877,"&lt;="&amp;Boshqaruv!$C$10)=0,1,0),0)</f>
        <v>0</v>
      </c>
    </row>
    <row r="879" customFormat="false" ht="15" hidden="false" customHeight="false" outlineLevel="0" collapsed="false">
      <c r="A879" s="8" t="n">
        <v>875</v>
      </c>
      <c r="B879" s="13"/>
      <c r="C879" s="25"/>
      <c r="D879" s="26" t="str">
        <f aca="false">IF($C879="","",IFERROR(IF(INDEX(Bolalar!$B$5:$B$1804,MATCH($C879,Bolalar!$I$5:$I$1804,0))="","",INDEX(Bolalar!$B$5:$B$1804,MATCH($C879,Bolalar!$I$5:$I$1804,0))),""))</f>
        <v/>
      </c>
      <c r="E879" s="15" t="str">
        <f aca="false">IF($C879="","",IFERROR(IF(INDEX(Bolalar!$C$5:$C$1804,MATCH($C879,Bolalar!$I$5:$I$1804,0))="","",INDEX(Bolalar!$C$5:$C$1804,MATCH($C879,Bolalar!$I$5:$I$1804,0))),""))</f>
        <v/>
      </c>
      <c r="F879" s="24"/>
      <c r="G879" s="14" t="str">
        <f aca="false">IF(OR($E879="",$B879=""),"",INT(($B879-$E879)/365.25))</f>
        <v/>
      </c>
      <c r="H879" s="25"/>
      <c r="I879" s="12"/>
      <c r="J879" s="28" t="n">
        <f aca="false">IF(AND($C879&lt;&gt;"",$B879&gt;=Boshqaruv!$C$9,$B879&lt;=Boshqaruv!$C$10),IF(COUNTIFS($C$4:$C878,$C879,$B$4:$B878,"&gt;="&amp;Boshqaruv!$C$9,$B$4:$B878,"&lt;="&amp;Boshqaruv!$C$10)=0,1,0),0)</f>
        <v>0</v>
      </c>
    </row>
    <row r="880" customFormat="false" ht="15" hidden="false" customHeight="false" outlineLevel="0" collapsed="false">
      <c r="A880" s="8" t="n">
        <v>876</v>
      </c>
      <c r="B880" s="13"/>
      <c r="C880" s="25"/>
      <c r="D880" s="26" t="str">
        <f aca="false">IF($C880="","",IFERROR(IF(INDEX(Bolalar!$B$5:$B$1804,MATCH($C880,Bolalar!$I$5:$I$1804,0))="","",INDEX(Bolalar!$B$5:$B$1804,MATCH($C880,Bolalar!$I$5:$I$1804,0))),""))</f>
        <v/>
      </c>
      <c r="E880" s="15" t="str">
        <f aca="false">IF($C880="","",IFERROR(IF(INDEX(Bolalar!$C$5:$C$1804,MATCH($C880,Bolalar!$I$5:$I$1804,0))="","",INDEX(Bolalar!$C$5:$C$1804,MATCH($C880,Bolalar!$I$5:$I$1804,0))),""))</f>
        <v/>
      </c>
      <c r="F880" s="24"/>
      <c r="G880" s="14" t="str">
        <f aca="false">IF(OR($E880="",$B880=""),"",INT(($B880-$E880)/365.25))</f>
        <v/>
      </c>
      <c r="H880" s="25"/>
      <c r="I880" s="12"/>
      <c r="J880" s="28" t="n">
        <f aca="false">IF(AND($C880&lt;&gt;"",$B880&gt;=Boshqaruv!$C$9,$B880&lt;=Boshqaruv!$C$10),IF(COUNTIFS($C$4:$C879,$C880,$B$4:$B879,"&gt;="&amp;Boshqaruv!$C$9,$B$4:$B879,"&lt;="&amp;Boshqaruv!$C$10)=0,1,0),0)</f>
        <v>0</v>
      </c>
    </row>
    <row r="881" customFormat="false" ht="15" hidden="false" customHeight="false" outlineLevel="0" collapsed="false">
      <c r="A881" s="8" t="n">
        <v>877</v>
      </c>
      <c r="B881" s="13"/>
      <c r="C881" s="25"/>
      <c r="D881" s="26" t="str">
        <f aca="false">IF($C881="","",IFERROR(IF(INDEX(Bolalar!$B$5:$B$1804,MATCH($C881,Bolalar!$I$5:$I$1804,0))="","",INDEX(Bolalar!$B$5:$B$1804,MATCH($C881,Bolalar!$I$5:$I$1804,0))),""))</f>
        <v/>
      </c>
      <c r="E881" s="15" t="str">
        <f aca="false">IF($C881="","",IFERROR(IF(INDEX(Bolalar!$C$5:$C$1804,MATCH($C881,Bolalar!$I$5:$I$1804,0))="","",INDEX(Bolalar!$C$5:$C$1804,MATCH($C881,Bolalar!$I$5:$I$1804,0))),""))</f>
        <v/>
      </c>
      <c r="F881" s="24"/>
      <c r="G881" s="14" t="str">
        <f aca="false">IF(OR($E881="",$B881=""),"",INT(($B881-$E881)/365.25))</f>
        <v/>
      </c>
      <c r="H881" s="25"/>
      <c r="I881" s="12"/>
      <c r="J881" s="28" t="n">
        <f aca="false">IF(AND($C881&lt;&gt;"",$B881&gt;=Boshqaruv!$C$9,$B881&lt;=Boshqaruv!$C$10),IF(COUNTIFS($C$4:$C880,$C881,$B$4:$B880,"&gt;="&amp;Boshqaruv!$C$9,$B$4:$B880,"&lt;="&amp;Boshqaruv!$C$10)=0,1,0),0)</f>
        <v>0</v>
      </c>
    </row>
    <row r="882" customFormat="false" ht="15" hidden="false" customHeight="false" outlineLevel="0" collapsed="false">
      <c r="A882" s="8" t="n">
        <v>878</v>
      </c>
      <c r="B882" s="13"/>
      <c r="C882" s="25"/>
      <c r="D882" s="26" t="str">
        <f aca="false">IF($C882="","",IFERROR(IF(INDEX(Bolalar!$B$5:$B$1804,MATCH($C882,Bolalar!$I$5:$I$1804,0))="","",INDEX(Bolalar!$B$5:$B$1804,MATCH($C882,Bolalar!$I$5:$I$1804,0))),""))</f>
        <v/>
      </c>
      <c r="E882" s="15" t="str">
        <f aca="false">IF($C882="","",IFERROR(IF(INDEX(Bolalar!$C$5:$C$1804,MATCH($C882,Bolalar!$I$5:$I$1804,0))="","",INDEX(Bolalar!$C$5:$C$1804,MATCH($C882,Bolalar!$I$5:$I$1804,0))),""))</f>
        <v/>
      </c>
      <c r="F882" s="24"/>
      <c r="G882" s="14" t="str">
        <f aca="false">IF(OR($E882="",$B882=""),"",INT(($B882-$E882)/365.25))</f>
        <v/>
      </c>
      <c r="H882" s="25"/>
      <c r="I882" s="12"/>
      <c r="J882" s="28" t="n">
        <f aca="false">IF(AND($C882&lt;&gt;"",$B882&gt;=Boshqaruv!$C$9,$B882&lt;=Boshqaruv!$C$10),IF(COUNTIFS($C$4:$C881,$C882,$B$4:$B881,"&gt;="&amp;Boshqaruv!$C$9,$B$4:$B881,"&lt;="&amp;Boshqaruv!$C$10)=0,1,0),0)</f>
        <v>0</v>
      </c>
    </row>
    <row r="883" customFormat="false" ht="15" hidden="false" customHeight="false" outlineLevel="0" collapsed="false">
      <c r="A883" s="8" t="n">
        <v>879</v>
      </c>
      <c r="B883" s="13"/>
      <c r="C883" s="25"/>
      <c r="D883" s="26" t="str">
        <f aca="false">IF($C883="","",IFERROR(IF(INDEX(Bolalar!$B$5:$B$1804,MATCH($C883,Bolalar!$I$5:$I$1804,0))="","",INDEX(Bolalar!$B$5:$B$1804,MATCH($C883,Bolalar!$I$5:$I$1804,0))),""))</f>
        <v/>
      </c>
      <c r="E883" s="15" t="str">
        <f aca="false">IF($C883="","",IFERROR(IF(INDEX(Bolalar!$C$5:$C$1804,MATCH($C883,Bolalar!$I$5:$I$1804,0))="","",INDEX(Bolalar!$C$5:$C$1804,MATCH($C883,Bolalar!$I$5:$I$1804,0))),""))</f>
        <v/>
      </c>
      <c r="F883" s="24"/>
      <c r="G883" s="14" t="str">
        <f aca="false">IF(OR($E883="",$B883=""),"",INT(($B883-$E883)/365.25))</f>
        <v/>
      </c>
      <c r="H883" s="25"/>
      <c r="I883" s="12"/>
      <c r="J883" s="28" t="n">
        <f aca="false">IF(AND($C883&lt;&gt;"",$B883&gt;=Boshqaruv!$C$9,$B883&lt;=Boshqaruv!$C$10),IF(COUNTIFS($C$4:$C882,$C883,$B$4:$B882,"&gt;="&amp;Boshqaruv!$C$9,$B$4:$B882,"&lt;="&amp;Boshqaruv!$C$10)=0,1,0),0)</f>
        <v>0</v>
      </c>
    </row>
    <row r="884" customFormat="false" ht="15" hidden="false" customHeight="false" outlineLevel="0" collapsed="false">
      <c r="A884" s="8" t="n">
        <v>880</v>
      </c>
      <c r="B884" s="13"/>
      <c r="C884" s="25"/>
      <c r="D884" s="26" t="str">
        <f aca="false">IF($C884="","",IFERROR(IF(INDEX(Bolalar!$B$5:$B$1804,MATCH($C884,Bolalar!$I$5:$I$1804,0))="","",INDEX(Bolalar!$B$5:$B$1804,MATCH($C884,Bolalar!$I$5:$I$1804,0))),""))</f>
        <v/>
      </c>
      <c r="E884" s="15" t="str">
        <f aca="false">IF($C884="","",IFERROR(IF(INDEX(Bolalar!$C$5:$C$1804,MATCH($C884,Bolalar!$I$5:$I$1804,0))="","",INDEX(Bolalar!$C$5:$C$1804,MATCH($C884,Bolalar!$I$5:$I$1804,0))),""))</f>
        <v/>
      </c>
      <c r="F884" s="24"/>
      <c r="G884" s="14" t="str">
        <f aca="false">IF(OR($E884="",$B884=""),"",INT(($B884-$E884)/365.25))</f>
        <v/>
      </c>
      <c r="H884" s="25"/>
      <c r="I884" s="12"/>
      <c r="J884" s="28" t="n">
        <f aca="false">IF(AND($C884&lt;&gt;"",$B884&gt;=Boshqaruv!$C$9,$B884&lt;=Boshqaruv!$C$10),IF(COUNTIFS($C$4:$C883,$C884,$B$4:$B883,"&gt;="&amp;Boshqaruv!$C$9,$B$4:$B883,"&lt;="&amp;Boshqaruv!$C$10)=0,1,0),0)</f>
        <v>0</v>
      </c>
    </row>
    <row r="885" customFormat="false" ht="15" hidden="false" customHeight="false" outlineLevel="0" collapsed="false">
      <c r="A885" s="8" t="n">
        <v>881</v>
      </c>
      <c r="B885" s="13"/>
      <c r="C885" s="25"/>
      <c r="D885" s="26" t="str">
        <f aca="false">IF($C885="","",IFERROR(IF(INDEX(Bolalar!$B$5:$B$1804,MATCH($C885,Bolalar!$I$5:$I$1804,0))="","",INDEX(Bolalar!$B$5:$B$1804,MATCH($C885,Bolalar!$I$5:$I$1804,0))),""))</f>
        <v/>
      </c>
      <c r="E885" s="15" t="str">
        <f aca="false">IF($C885="","",IFERROR(IF(INDEX(Bolalar!$C$5:$C$1804,MATCH($C885,Bolalar!$I$5:$I$1804,0))="","",INDEX(Bolalar!$C$5:$C$1804,MATCH($C885,Bolalar!$I$5:$I$1804,0))),""))</f>
        <v/>
      </c>
      <c r="F885" s="24"/>
      <c r="G885" s="14" t="str">
        <f aca="false">IF(OR($E885="",$B885=""),"",INT(($B885-$E885)/365.25))</f>
        <v/>
      </c>
      <c r="H885" s="25"/>
      <c r="I885" s="12"/>
      <c r="J885" s="28" t="n">
        <f aca="false">IF(AND($C885&lt;&gt;"",$B885&gt;=Boshqaruv!$C$9,$B885&lt;=Boshqaruv!$C$10),IF(COUNTIFS($C$4:$C884,$C885,$B$4:$B884,"&gt;="&amp;Boshqaruv!$C$9,$B$4:$B884,"&lt;="&amp;Boshqaruv!$C$10)=0,1,0),0)</f>
        <v>0</v>
      </c>
    </row>
    <row r="886" customFormat="false" ht="15" hidden="false" customHeight="false" outlineLevel="0" collapsed="false">
      <c r="A886" s="8" t="n">
        <v>882</v>
      </c>
      <c r="B886" s="13"/>
      <c r="C886" s="25"/>
      <c r="D886" s="26" t="str">
        <f aca="false">IF($C886="","",IFERROR(IF(INDEX(Bolalar!$B$5:$B$1804,MATCH($C886,Bolalar!$I$5:$I$1804,0))="","",INDEX(Bolalar!$B$5:$B$1804,MATCH($C886,Bolalar!$I$5:$I$1804,0))),""))</f>
        <v/>
      </c>
      <c r="E886" s="15" t="str">
        <f aca="false">IF($C886="","",IFERROR(IF(INDEX(Bolalar!$C$5:$C$1804,MATCH($C886,Bolalar!$I$5:$I$1804,0))="","",INDEX(Bolalar!$C$5:$C$1804,MATCH($C886,Bolalar!$I$5:$I$1804,0))),""))</f>
        <v/>
      </c>
      <c r="F886" s="24"/>
      <c r="G886" s="14" t="str">
        <f aca="false">IF(OR($E886="",$B886=""),"",INT(($B886-$E886)/365.25))</f>
        <v/>
      </c>
      <c r="H886" s="25"/>
      <c r="I886" s="12"/>
      <c r="J886" s="28" t="n">
        <f aca="false">IF(AND($C886&lt;&gt;"",$B886&gt;=Boshqaruv!$C$9,$B886&lt;=Boshqaruv!$C$10),IF(COUNTIFS($C$4:$C885,$C886,$B$4:$B885,"&gt;="&amp;Boshqaruv!$C$9,$B$4:$B885,"&lt;="&amp;Boshqaruv!$C$10)=0,1,0),0)</f>
        <v>0</v>
      </c>
    </row>
    <row r="887" customFormat="false" ht="15" hidden="false" customHeight="false" outlineLevel="0" collapsed="false">
      <c r="A887" s="8" t="n">
        <v>883</v>
      </c>
      <c r="B887" s="13"/>
      <c r="C887" s="25"/>
      <c r="D887" s="26" t="str">
        <f aca="false">IF($C887="","",IFERROR(IF(INDEX(Bolalar!$B$5:$B$1804,MATCH($C887,Bolalar!$I$5:$I$1804,0))="","",INDEX(Bolalar!$B$5:$B$1804,MATCH($C887,Bolalar!$I$5:$I$1804,0))),""))</f>
        <v/>
      </c>
      <c r="E887" s="15" t="str">
        <f aca="false">IF($C887="","",IFERROR(IF(INDEX(Bolalar!$C$5:$C$1804,MATCH($C887,Bolalar!$I$5:$I$1804,0))="","",INDEX(Bolalar!$C$5:$C$1804,MATCH($C887,Bolalar!$I$5:$I$1804,0))),""))</f>
        <v/>
      </c>
      <c r="F887" s="24"/>
      <c r="G887" s="14" t="str">
        <f aca="false">IF(OR($E887="",$B887=""),"",INT(($B887-$E887)/365.25))</f>
        <v/>
      </c>
      <c r="H887" s="25"/>
      <c r="I887" s="12"/>
      <c r="J887" s="28" t="n">
        <f aca="false">IF(AND($C887&lt;&gt;"",$B887&gt;=Boshqaruv!$C$9,$B887&lt;=Boshqaruv!$C$10),IF(COUNTIFS($C$4:$C886,$C887,$B$4:$B886,"&gt;="&amp;Boshqaruv!$C$9,$B$4:$B886,"&lt;="&amp;Boshqaruv!$C$10)=0,1,0),0)</f>
        <v>0</v>
      </c>
    </row>
    <row r="888" customFormat="false" ht="15" hidden="false" customHeight="false" outlineLevel="0" collapsed="false">
      <c r="A888" s="8" t="n">
        <v>884</v>
      </c>
      <c r="B888" s="13"/>
      <c r="C888" s="25"/>
      <c r="D888" s="26" t="str">
        <f aca="false">IF($C888="","",IFERROR(IF(INDEX(Bolalar!$B$5:$B$1804,MATCH($C888,Bolalar!$I$5:$I$1804,0))="","",INDEX(Bolalar!$B$5:$B$1804,MATCH($C888,Bolalar!$I$5:$I$1804,0))),""))</f>
        <v/>
      </c>
      <c r="E888" s="15" t="str">
        <f aca="false">IF($C888="","",IFERROR(IF(INDEX(Bolalar!$C$5:$C$1804,MATCH($C888,Bolalar!$I$5:$I$1804,0))="","",INDEX(Bolalar!$C$5:$C$1804,MATCH($C888,Bolalar!$I$5:$I$1804,0))),""))</f>
        <v/>
      </c>
      <c r="F888" s="24"/>
      <c r="G888" s="14" t="str">
        <f aca="false">IF(OR($E888="",$B888=""),"",INT(($B888-$E888)/365.25))</f>
        <v/>
      </c>
      <c r="H888" s="25"/>
      <c r="I888" s="12"/>
      <c r="J888" s="28" t="n">
        <f aca="false">IF(AND($C888&lt;&gt;"",$B888&gt;=Boshqaruv!$C$9,$B888&lt;=Boshqaruv!$C$10),IF(COUNTIFS($C$4:$C887,$C888,$B$4:$B887,"&gt;="&amp;Boshqaruv!$C$9,$B$4:$B887,"&lt;="&amp;Boshqaruv!$C$10)=0,1,0),0)</f>
        <v>0</v>
      </c>
    </row>
    <row r="889" customFormat="false" ht="15" hidden="false" customHeight="false" outlineLevel="0" collapsed="false">
      <c r="A889" s="8" t="n">
        <v>885</v>
      </c>
      <c r="B889" s="13"/>
      <c r="C889" s="25"/>
      <c r="D889" s="26" t="str">
        <f aca="false">IF($C889="","",IFERROR(IF(INDEX(Bolalar!$B$5:$B$1804,MATCH($C889,Bolalar!$I$5:$I$1804,0))="","",INDEX(Bolalar!$B$5:$B$1804,MATCH($C889,Bolalar!$I$5:$I$1804,0))),""))</f>
        <v/>
      </c>
      <c r="E889" s="15" t="str">
        <f aca="false">IF($C889="","",IFERROR(IF(INDEX(Bolalar!$C$5:$C$1804,MATCH($C889,Bolalar!$I$5:$I$1804,0))="","",INDEX(Bolalar!$C$5:$C$1804,MATCH($C889,Bolalar!$I$5:$I$1804,0))),""))</f>
        <v/>
      </c>
      <c r="F889" s="24"/>
      <c r="G889" s="14" t="str">
        <f aca="false">IF(OR($E889="",$B889=""),"",INT(($B889-$E889)/365.25))</f>
        <v/>
      </c>
      <c r="H889" s="25"/>
      <c r="I889" s="12"/>
      <c r="J889" s="28" t="n">
        <f aca="false">IF(AND($C889&lt;&gt;"",$B889&gt;=Boshqaruv!$C$9,$B889&lt;=Boshqaruv!$C$10),IF(COUNTIFS($C$4:$C888,$C889,$B$4:$B888,"&gt;="&amp;Boshqaruv!$C$9,$B$4:$B888,"&lt;="&amp;Boshqaruv!$C$10)=0,1,0),0)</f>
        <v>0</v>
      </c>
    </row>
    <row r="890" customFormat="false" ht="15" hidden="false" customHeight="false" outlineLevel="0" collapsed="false">
      <c r="A890" s="8" t="n">
        <v>886</v>
      </c>
      <c r="B890" s="13"/>
      <c r="C890" s="25"/>
      <c r="D890" s="26" t="str">
        <f aca="false">IF($C890="","",IFERROR(IF(INDEX(Bolalar!$B$5:$B$1804,MATCH($C890,Bolalar!$I$5:$I$1804,0))="","",INDEX(Bolalar!$B$5:$B$1804,MATCH($C890,Bolalar!$I$5:$I$1804,0))),""))</f>
        <v/>
      </c>
      <c r="E890" s="15" t="str">
        <f aca="false">IF($C890="","",IFERROR(IF(INDEX(Bolalar!$C$5:$C$1804,MATCH($C890,Bolalar!$I$5:$I$1804,0))="","",INDEX(Bolalar!$C$5:$C$1804,MATCH($C890,Bolalar!$I$5:$I$1804,0))),""))</f>
        <v/>
      </c>
      <c r="F890" s="24"/>
      <c r="G890" s="14" t="str">
        <f aca="false">IF(OR($E890="",$B890=""),"",INT(($B890-$E890)/365.25))</f>
        <v/>
      </c>
      <c r="H890" s="25"/>
      <c r="I890" s="12"/>
      <c r="J890" s="28" t="n">
        <f aca="false">IF(AND($C890&lt;&gt;"",$B890&gt;=Boshqaruv!$C$9,$B890&lt;=Boshqaruv!$C$10),IF(COUNTIFS($C$4:$C889,$C890,$B$4:$B889,"&gt;="&amp;Boshqaruv!$C$9,$B$4:$B889,"&lt;="&amp;Boshqaruv!$C$10)=0,1,0),0)</f>
        <v>0</v>
      </c>
    </row>
    <row r="891" customFormat="false" ht="15" hidden="false" customHeight="false" outlineLevel="0" collapsed="false">
      <c r="A891" s="8" t="n">
        <v>887</v>
      </c>
      <c r="B891" s="13"/>
      <c r="C891" s="25"/>
      <c r="D891" s="26" t="str">
        <f aca="false">IF($C891="","",IFERROR(IF(INDEX(Bolalar!$B$5:$B$1804,MATCH($C891,Bolalar!$I$5:$I$1804,0))="","",INDEX(Bolalar!$B$5:$B$1804,MATCH($C891,Bolalar!$I$5:$I$1804,0))),""))</f>
        <v/>
      </c>
      <c r="E891" s="15" t="str">
        <f aca="false">IF($C891="","",IFERROR(IF(INDEX(Bolalar!$C$5:$C$1804,MATCH($C891,Bolalar!$I$5:$I$1804,0))="","",INDEX(Bolalar!$C$5:$C$1804,MATCH($C891,Bolalar!$I$5:$I$1804,0))),""))</f>
        <v/>
      </c>
      <c r="F891" s="24"/>
      <c r="G891" s="14" t="str">
        <f aca="false">IF(OR($E891="",$B891=""),"",INT(($B891-$E891)/365.25))</f>
        <v/>
      </c>
      <c r="H891" s="25"/>
      <c r="I891" s="12"/>
      <c r="J891" s="28" t="n">
        <f aca="false">IF(AND($C891&lt;&gt;"",$B891&gt;=Boshqaruv!$C$9,$B891&lt;=Boshqaruv!$C$10),IF(COUNTIFS($C$4:$C890,$C891,$B$4:$B890,"&gt;="&amp;Boshqaruv!$C$9,$B$4:$B890,"&lt;="&amp;Boshqaruv!$C$10)=0,1,0),0)</f>
        <v>0</v>
      </c>
    </row>
    <row r="892" customFormat="false" ht="15" hidden="false" customHeight="false" outlineLevel="0" collapsed="false">
      <c r="A892" s="8" t="n">
        <v>888</v>
      </c>
      <c r="B892" s="13"/>
      <c r="C892" s="25"/>
      <c r="D892" s="26" t="str">
        <f aca="false">IF($C892="","",IFERROR(IF(INDEX(Bolalar!$B$5:$B$1804,MATCH($C892,Bolalar!$I$5:$I$1804,0))="","",INDEX(Bolalar!$B$5:$B$1804,MATCH($C892,Bolalar!$I$5:$I$1804,0))),""))</f>
        <v/>
      </c>
      <c r="E892" s="15" t="str">
        <f aca="false">IF($C892="","",IFERROR(IF(INDEX(Bolalar!$C$5:$C$1804,MATCH($C892,Bolalar!$I$5:$I$1804,0))="","",INDEX(Bolalar!$C$5:$C$1804,MATCH($C892,Bolalar!$I$5:$I$1804,0))),""))</f>
        <v/>
      </c>
      <c r="F892" s="24"/>
      <c r="G892" s="14" t="str">
        <f aca="false">IF(OR($E892="",$B892=""),"",INT(($B892-$E892)/365.25))</f>
        <v/>
      </c>
      <c r="H892" s="25"/>
      <c r="I892" s="12"/>
      <c r="J892" s="28" t="n">
        <f aca="false">IF(AND($C892&lt;&gt;"",$B892&gt;=Boshqaruv!$C$9,$B892&lt;=Boshqaruv!$C$10),IF(COUNTIFS($C$4:$C891,$C892,$B$4:$B891,"&gt;="&amp;Boshqaruv!$C$9,$B$4:$B891,"&lt;="&amp;Boshqaruv!$C$10)=0,1,0),0)</f>
        <v>0</v>
      </c>
    </row>
    <row r="893" customFormat="false" ht="15" hidden="false" customHeight="false" outlineLevel="0" collapsed="false">
      <c r="A893" s="8" t="n">
        <v>889</v>
      </c>
      <c r="B893" s="13"/>
      <c r="C893" s="25"/>
      <c r="D893" s="26" t="str">
        <f aca="false">IF($C893="","",IFERROR(IF(INDEX(Bolalar!$B$5:$B$1804,MATCH($C893,Bolalar!$I$5:$I$1804,0))="","",INDEX(Bolalar!$B$5:$B$1804,MATCH($C893,Bolalar!$I$5:$I$1804,0))),""))</f>
        <v/>
      </c>
      <c r="E893" s="15" t="str">
        <f aca="false">IF($C893="","",IFERROR(IF(INDEX(Bolalar!$C$5:$C$1804,MATCH($C893,Bolalar!$I$5:$I$1804,0))="","",INDEX(Bolalar!$C$5:$C$1804,MATCH($C893,Bolalar!$I$5:$I$1804,0))),""))</f>
        <v/>
      </c>
      <c r="F893" s="24"/>
      <c r="G893" s="14" t="str">
        <f aca="false">IF(OR($E893="",$B893=""),"",INT(($B893-$E893)/365.25))</f>
        <v/>
      </c>
      <c r="H893" s="25"/>
      <c r="I893" s="12"/>
      <c r="J893" s="28" t="n">
        <f aca="false">IF(AND($C893&lt;&gt;"",$B893&gt;=Boshqaruv!$C$9,$B893&lt;=Boshqaruv!$C$10),IF(COUNTIFS($C$4:$C892,$C893,$B$4:$B892,"&gt;="&amp;Boshqaruv!$C$9,$B$4:$B892,"&lt;="&amp;Boshqaruv!$C$10)=0,1,0),0)</f>
        <v>0</v>
      </c>
    </row>
    <row r="894" customFormat="false" ht="15" hidden="false" customHeight="false" outlineLevel="0" collapsed="false">
      <c r="A894" s="8" t="n">
        <v>890</v>
      </c>
      <c r="B894" s="13"/>
      <c r="C894" s="25"/>
      <c r="D894" s="26" t="str">
        <f aca="false">IF($C894="","",IFERROR(IF(INDEX(Bolalar!$B$5:$B$1804,MATCH($C894,Bolalar!$I$5:$I$1804,0))="","",INDEX(Bolalar!$B$5:$B$1804,MATCH($C894,Bolalar!$I$5:$I$1804,0))),""))</f>
        <v/>
      </c>
      <c r="E894" s="15" t="str">
        <f aca="false">IF($C894="","",IFERROR(IF(INDEX(Bolalar!$C$5:$C$1804,MATCH($C894,Bolalar!$I$5:$I$1804,0))="","",INDEX(Bolalar!$C$5:$C$1804,MATCH($C894,Bolalar!$I$5:$I$1804,0))),""))</f>
        <v/>
      </c>
      <c r="F894" s="24"/>
      <c r="G894" s="14" t="str">
        <f aca="false">IF(OR($E894="",$B894=""),"",INT(($B894-$E894)/365.25))</f>
        <v/>
      </c>
      <c r="H894" s="25"/>
      <c r="I894" s="12"/>
      <c r="J894" s="28" t="n">
        <f aca="false">IF(AND($C894&lt;&gt;"",$B894&gt;=Boshqaruv!$C$9,$B894&lt;=Boshqaruv!$C$10),IF(COUNTIFS($C$4:$C893,$C894,$B$4:$B893,"&gt;="&amp;Boshqaruv!$C$9,$B$4:$B893,"&lt;="&amp;Boshqaruv!$C$10)=0,1,0),0)</f>
        <v>0</v>
      </c>
    </row>
    <row r="895" customFormat="false" ht="15" hidden="false" customHeight="false" outlineLevel="0" collapsed="false">
      <c r="A895" s="8" t="n">
        <v>891</v>
      </c>
      <c r="B895" s="13"/>
      <c r="C895" s="25"/>
      <c r="D895" s="26" t="str">
        <f aca="false">IF($C895="","",IFERROR(IF(INDEX(Bolalar!$B$5:$B$1804,MATCH($C895,Bolalar!$I$5:$I$1804,0))="","",INDEX(Bolalar!$B$5:$B$1804,MATCH($C895,Bolalar!$I$5:$I$1804,0))),""))</f>
        <v/>
      </c>
      <c r="E895" s="15" t="str">
        <f aca="false">IF($C895="","",IFERROR(IF(INDEX(Bolalar!$C$5:$C$1804,MATCH($C895,Bolalar!$I$5:$I$1804,0))="","",INDEX(Bolalar!$C$5:$C$1804,MATCH($C895,Bolalar!$I$5:$I$1804,0))),""))</f>
        <v/>
      </c>
      <c r="F895" s="24"/>
      <c r="G895" s="14" t="str">
        <f aca="false">IF(OR($E895="",$B895=""),"",INT(($B895-$E895)/365.25))</f>
        <v/>
      </c>
      <c r="H895" s="25"/>
      <c r="I895" s="12"/>
      <c r="J895" s="28" t="n">
        <f aca="false">IF(AND($C895&lt;&gt;"",$B895&gt;=Boshqaruv!$C$9,$B895&lt;=Boshqaruv!$C$10),IF(COUNTIFS($C$4:$C894,$C895,$B$4:$B894,"&gt;="&amp;Boshqaruv!$C$9,$B$4:$B894,"&lt;="&amp;Boshqaruv!$C$10)=0,1,0),0)</f>
        <v>0</v>
      </c>
    </row>
    <row r="896" customFormat="false" ht="15" hidden="false" customHeight="false" outlineLevel="0" collapsed="false">
      <c r="A896" s="8" t="n">
        <v>892</v>
      </c>
      <c r="B896" s="13"/>
      <c r="C896" s="25"/>
      <c r="D896" s="26" t="str">
        <f aca="false">IF($C896="","",IFERROR(IF(INDEX(Bolalar!$B$5:$B$1804,MATCH($C896,Bolalar!$I$5:$I$1804,0))="","",INDEX(Bolalar!$B$5:$B$1804,MATCH($C896,Bolalar!$I$5:$I$1804,0))),""))</f>
        <v/>
      </c>
      <c r="E896" s="15" t="str">
        <f aca="false">IF($C896="","",IFERROR(IF(INDEX(Bolalar!$C$5:$C$1804,MATCH($C896,Bolalar!$I$5:$I$1804,0))="","",INDEX(Bolalar!$C$5:$C$1804,MATCH($C896,Bolalar!$I$5:$I$1804,0))),""))</f>
        <v/>
      </c>
      <c r="F896" s="24"/>
      <c r="G896" s="14" t="str">
        <f aca="false">IF(OR($E896="",$B896=""),"",INT(($B896-$E896)/365.25))</f>
        <v/>
      </c>
      <c r="H896" s="25"/>
      <c r="I896" s="12"/>
      <c r="J896" s="28" t="n">
        <f aca="false">IF(AND($C896&lt;&gt;"",$B896&gt;=Boshqaruv!$C$9,$B896&lt;=Boshqaruv!$C$10),IF(COUNTIFS($C$4:$C895,$C896,$B$4:$B895,"&gt;="&amp;Boshqaruv!$C$9,$B$4:$B895,"&lt;="&amp;Boshqaruv!$C$10)=0,1,0),0)</f>
        <v>0</v>
      </c>
    </row>
    <row r="897" customFormat="false" ht="15" hidden="false" customHeight="false" outlineLevel="0" collapsed="false">
      <c r="A897" s="8" t="n">
        <v>893</v>
      </c>
      <c r="B897" s="13"/>
      <c r="C897" s="25"/>
      <c r="D897" s="26" t="str">
        <f aca="false">IF($C897="","",IFERROR(IF(INDEX(Bolalar!$B$5:$B$1804,MATCH($C897,Bolalar!$I$5:$I$1804,0))="","",INDEX(Bolalar!$B$5:$B$1804,MATCH($C897,Bolalar!$I$5:$I$1804,0))),""))</f>
        <v/>
      </c>
      <c r="E897" s="15" t="str">
        <f aca="false">IF($C897="","",IFERROR(IF(INDEX(Bolalar!$C$5:$C$1804,MATCH($C897,Bolalar!$I$5:$I$1804,0))="","",INDEX(Bolalar!$C$5:$C$1804,MATCH($C897,Bolalar!$I$5:$I$1804,0))),""))</f>
        <v/>
      </c>
      <c r="F897" s="24"/>
      <c r="G897" s="14" t="str">
        <f aca="false">IF(OR($E897="",$B897=""),"",INT(($B897-$E897)/365.25))</f>
        <v/>
      </c>
      <c r="H897" s="25"/>
      <c r="I897" s="12"/>
      <c r="J897" s="28" t="n">
        <f aca="false">IF(AND($C897&lt;&gt;"",$B897&gt;=Boshqaruv!$C$9,$B897&lt;=Boshqaruv!$C$10),IF(COUNTIFS($C$4:$C896,$C897,$B$4:$B896,"&gt;="&amp;Boshqaruv!$C$9,$B$4:$B896,"&lt;="&amp;Boshqaruv!$C$10)=0,1,0),0)</f>
        <v>0</v>
      </c>
    </row>
    <row r="898" customFormat="false" ht="15" hidden="false" customHeight="false" outlineLevel="0" collapsed="false">
      <c r="A898" s="8" t="n">
        <v>894</v>
      </c>
      <c r="B898" s="13"/>
      <c r="C898" s="25"/>
      <c r="D898" s="26" t="str">
        <f aca="false">IF($C898="","",IFERROR(IF(INDEX(Bolalar!$B$5:$B$1804,MATCH($C898,Bolalar!$I$5:$I$1804,0))="","",INDEX(Bolalar!$B$5:$B$1804,MATCH($C898,Bolalar!$I$5:$I$1804,0))),""))</f>
        <v/>
      </c>
      <c r="E898" s="15" t="str">
        <f aca="false">IF($C898="","",IFERROR(IF(INDEX(Bolalar!$C$5:$C$1804,MATCH($C898,Bolalar!$I$5:$I$1804,0))="","",INDEX(Bolalar!$C$5:$C$1804,MATCH($C898,Bolalar!$I$5:$I$1804,0))),""))</f>
        <v/>
      </c>
      <c r="F898" s="24"/>
      <c r="G898" s="14" t="str">
        <f aca="false">IF(OR($E898="",$B898=""),"",INT(($B898-$E898)/365.25))</f>
        <v/>
      </c>
      <c r="H898" s="25"/>
      <c r="I898" s="12"/>
      <c r="J898" s="28" t="n">
        <f aca="false">IF(AND($C898&lt;&gt;"",$B898&gt;=Boshqaruv!$C$9,$B898&lt;=Boshqaruv!$C$10),IF(COUNTIFS($C$4:$C897,$C898,$B$4:$B897,"&gt;="&amp;Boshqaruv!$C$9,$B$4:$B897,"&lt;="&amp;Boshqaruv!$C$10)=0,1,0),0)</f>
        <v>0</v>
      </c>
    </row>
    <row r="899" customFormat="false" ht="15" hidden="false" customHeight="false" outlineLevel="0" collapsed="false">
      <c r="A899" s="8" t="n">
        <v>895</v>
      </c>
      <c r="B899" s="13"/>
      <c r="C899" s="25"/>
      <c r="D899" s="26" t="str">
        <f aca="false">IF($C899="","",IFERROR(IF(INDEX(Bolalar!$B$5:$B$1804,MATCH($C899,Bolalar!$I$5:$I$1804,0))="","",INDEX(Bolalar!$B$5:$B$1804,MATCH($C899,Bolalar!$I$5:$I$1804,0))),""))</f>
        <v/>
      </c>
      <c r="E899" s="15" t="str">
        <f aca="false">IF($C899="","",IFERROR(IF(INDEX(Bolalar!$C$5:$C$1804,MATCH($C899,Bolalar!$I$5:$I$1804,0))="","",INDEX(Bolalar!$C$5:$C$1804,MATCH($C899,Bolalar!$I$5:$I$1804,0))),""))</f>
        <v/>
      </c>
      <c r="F899" s="24"/>
      <c r="G899" s="14" t="str">
        <f aca="false">IF(OR($E899="",$B899=""),"",INT(($B899-$E899)/365.25))</f>
        <v/>
      </c>
      <c r="H899" s="25"/>
      <c r="I899" s="12"/>
      <c r="J899" s="28" t="n">
        <f aca="false">IF(AND($C899&lt;&gt;"",$B899&gt;=Boshqaruv!$C$9,$B899&lt;=Boshqaruv!$C$10),IF(COUNTIFS($C$4:$C898,$C899,$B$4:$B898,"&gt;="&amp;Boshqaruv!$C$9,$B$4:$B898,"&lt;="&amp;Boshqaruv!$C$10)=0,1,0),0)</f>
        <v>0</v>
      </c>
    </row>
    <row r="900" customFormat="false" ht="15" hidden="false" customHeight="false" outlineLevel="0" collapsed="false">
      <c r="A900" s="8" t="n">
        <v>896</v>
      </c>
      <c r="B900" s="13"/>
      <c r="C900" s="25"/>
      <c r="D900" s="26" t="str">
        <f aca="false">IF($C900="","",IFERROR(IF(INDEX(Bolalar!$B$5:$B$1804,MATCH($C900,Bolalar!$I$5:$I$1804,0))="","",INDEX(Bolalar!$B$5:$B$1804,MATCH($C900,Bolalar!$I$5:$I$1804,0))),""))</f>
        <v/>
      </c>
      <c r="E900" s="15" t="str">
        <f aca="false">IF($C900="","",IFERROR(IF(INDEX(Bolalar!$C$5:$C$1804,MATCH($C900,Bolalar!$I$5:$I$1804,0))="","",INDEX(Bolalar!$C$5:$C$1804,MATCH($C900,Bolalar!$I$5:$I$1804,0))),""))</f>
        <v/>
      </c>
      <c r="F900" s="24"/>
      <c r="G900" s="14" t="str">
        <f aca="false">IF(OR($E900="",$B900=""),"",INT(($B900-$E900)/365.25))</f>
        <v/>
      </c>
      <c r="H900" s="25"/>
      <c r="I900" s="12"/>
      <c r="J900" s="28" t="n">
        <f aca="false">IF(AND($C900&lt;&gt;"",$B900&gt;=Boshqaruv!$C$9,$B900&lt;=Boshqaruv!$C$10),IF(COUNTIFS($C$4:$C899,$C900,$B$4:$B899,"&gt;="&amp;Boshqaruv!$C$9,$B$4:$B899,"&lt;="&amp;Boshqaruv!$C$10)=0,1,0),0)</f>
        <v>0</v>
      </c>
    </row>
    <row r="901" customFormat="false" ht="15" hidden="false" customHeight="false" outlineLevel="0" collapsed="false">
      <c r="A901" s="8" t="n">
        <v>897</v>
      </c>
      <c r="B901" s="13"/>
      <c r="C901" s="25"/>
      <c r="D901" s="26" t="str">
        <f aca="false">IF($C901="","",IFERROR(IF(INDEX(Bolalar!$B$5:$B$1804,MATCH($C901,Bolalar!$I$5:$I$1804,0))="","",INDEX(Bolalar!$B$5:$B$1804,MATCH($C901,Bolalar!$I$5:$I$1804,0))),""))</f>
        <v/>
      </c>
      <c r="E901" s="15" t="str">
        <f aca="false">IF($C901="","",IFERROR(IF(INDEX(Bolalar!$C$5:$C$1804,MATCH($C901,Bolalar!$I$5:$I$1804,0))="","",INDEX(Bolalar!$C$5:$C$1804,MATCH($C901,Bolalar!$I$5:$I$1804,0))),""))</f>
        <v/>
      </c>
      <c r="F901" s="24"/>
      <c r="G901" s="14" t="str">
        <f aca="false">IF(OR($E901="",$B901=""),"",INT(($B901-$E901)/365.25))</f>
        <v/>
      </c>
      <c r="H901" s="25"/>
      <c r="I901" s="12"/>
      <c r="J901" s="28" t="n">
        <f aca="false">IF(AND($C901&lt;&gt;"",$B901&gt;=Boshqaruv!$C$9,$B901&lt;=Boshqaruv!$C$10),IF(COUNTIFS($C$4:$C900,$C901,$B$4:$B900,"&gt;="&amp;Boshqaruv!$C$9,$B$4:$B900,"&lt;="&amp;Boshqaruv!$C$10)=0,1,0),0)</f>
        <v>0</v>
      </c>
    </row>
    <row r="902" customFormat="false" ht="15" hidden="false" customHeight="false" outlineLevel="0" collapsed="false">
      <c r="A902" s="8" t="n">
        <v>898</v>
      </c>
      <c r="B902" s="13"/>
      <c r="C902" s="25"/>
      <c r="D902" s="26" t="str">
        <f aca="false">IF($C902="","",IFERROR(IF(INDEX(Bolalar!$B$5:$B$1804,MATCH($C902,Bolalar!$I$5:$I$1804,0))="","",INDEX(Bolalar!$B$5:$B$1804,MATCH($C902,Bolalar!$I$5:$I$1804,0))),""))</f>
        <v/>
      </c>
      <c r="E902" s="15" t="str">
        <f aca="false">IF($C902="","",IFERROR(IF(INDEX(Bolalar!$C$5:$C$1804,MATCH($C902,Bolalar!$I$5:$I$1804,0))="","",INDEX(Bolalar!$C$5:$C$1804,MATCH($C902,Bolalar!$I$5:$I$1804,0))),""))</f>
        <v/>
      </c>
      <c r="F902" s="24"/>
      <c r="G902" s="14" t="str">
        <f aca="false">IF(OR($E902="",$B902=""),"",INT(($B902-$E902)/365.25))</f>
        <v/>
      </c>
      <c r="H902" s="25"/>
      <c r="I902" s="12"/>
      <c r="J902" s="28" t="n">
        <f aca="false">IF(AND($C902&lt;&gt;"",$B902&gt;=Boshqaruv!$C$9,$B902&lt;=Boshqaruv!$C$10),IF(COUNTIFS($C$4:$C901,$C902,$B$4:$B901,"&gt;="&amp;Boshqaruv!$C$9,$B$4:$B901,"&lt;="&amp;Boshqaruv!$C$10)=0,1,0),0)</f>
        <v>0</v>
      </c>
    </row>
    <row r="903" customFormat="false" ht="15" hidden="false" customHeight="false" outlineLevel="0" collapsed="false">
      <c r="A903" s="8" t="n">
        <v>899</v>
      </c>
      <c r="B903" s="13"/>
      <c r="C903" s="25"/>
      <c r="D903" s="26" t="str">
        <f aca="false">IF($C903="","",IFERROR(IF(INDEX(Bolalar!$B$5:$B$1804,MATCH($C903,Bolalar!$I$5:$I$1804,0))="","",INDEX(Bolalar!$B$5:$B$1804,MATCH($C903,Bolalar!$I$5:$I$1804,0))),""))</f>
        <v/>
      </c>
      <c r="E903" s="15" t="str">
        <f aca="false">IF($C903="","",IFERROR(IF(INDEX(Bolalar!$C$5:$C$1804,MATCH($C903,Bolalar!$I$5:$I$1804,0))="","",INDEX(Bolalar!$C$5:$C$1804,MATCH($C903,Bolalar!$I$5:$I$1804,0))),""))</f>
        <v/>
      </c>
      <c r="F903" s="24"/>
      <c r="G903" s="14" t="str">
        <f aca="false">IF(OR($E903="",$B903=""),"",INT(($B903-$E903)/365.25))</f>
        <v/>
      </c>
      <c r="H903" s="25"/>
      <c r="I903" s="12"/>
      <c r="J903" s="28" t="n">
        <f aca="false">IF(AND($C903&lt;&gt;"",$B903&gt;=Boshqaruv!$C$9,$B903&lt;=Boshqaruv!$C$10),IF(COUNTIFS($C$4:$C902,$C903,$B$4:$B902,"&gt;="&amp;Boshqaruv!$C$9,$B$4:$B902,"&lt;="&amp;Boshqaruv!$C$10)=0,1,0),0)</f>
        <v>0</v>
      </c>
    </row>
    <row r="904" customFormat="false" ht="15" hidden="false" customHeight="false" outlineLevel="0" collapsed="false">
      <c r="A904" s="8" t="n">
        <v>900</v>
      </c>
      <c r="B904" s="13"/>
      <c r="C904" s="25"/>
      <c r="D904" s="26" t="str">
        <f aca="false">IF($C904="","",IFERROR(IF(INDEX(Bolalar!$B$5:$B$1804,MATCH($C904,Bolalar!$I$5:$I$1804,0))="","",INDEX(Bolalar!$B$5:$B$1804,MATCH($C904,Bolalar!$I$5:$I$1804,0))),""))</f>
        <v/>
      </c>
      <c r="E904" s="15" t="str">
        <f aca="false">IF($C904="","",IFERROR(IF(INDEX(Bolalar!$C$5:$C$1804,MATCH($C904,Bolalar!$I$5:$I$1804,0))="","",INDEX(Bolalar!$C$5:$C$1804,MATCH($C904,Bolalar!$I$5:$I$1804,0))),""))</f>
        <v/>
      </c>
      <c r="F904" s="24"/>
      <c r="G904" s="14" t="str">
        <f aca="false">IF(OR($E904="",$B904=""),"",INT(($B904-$E904)/365.25))</f>
        <v/>
      </c>
      <c r="H904" s="25"/>
      <c r="I904" s="12"/>
      <c r="J904" s="28" t="n">
        <f aca="false">IF(AND($C904&lt;&gt;"",$B904&gt;=Boshqaruv!$C$9,$B904&lt;=Boshqaruv!$C$10),IF(COUNTIFS($C$4:$C903,$C904,$B$4:$B903,"&gt;="&amp;Boshqaruv!$C$9,$B$4:$B903,"&lt;="&amp;Boshqaruv!$C$10)=0,1,0),0)</f>
        <v>0</v>
      </c>
    </row>
    <row r="905" customFormat="false" ht="15" hidden="false" customHeight="false" outlineLevel="0" collapsed="false">
      <c r="A905" s="8" t="n">
        <v>901</v>
      </c>
      <c r="B905" s="13"/>
      <c r="C905" s="25"/>
      <c r="D905" s="26" t="str">
        <f aca="false">IF($C905="","",IFERROR(IF(INDEX(Bolalar!$B$5:$B$1804,MATCH($C905,Bolalar!$I$5:$I$1804,0))="","",INDEX(Bolalar!$B$5:$B$1804,MATCH($C905,Bolalar!$I$5:$I$1804,0))),""))</f>
        <v/>
      </c>
      <c r="E905" s="15" t="str">
        <f aca="false">IF($C905="","",IFERROR(IF(INDEX(Bolalar!$C$5:$C$1804,MATCH($C905,Bolalar!$I$5:$I$1804,0))="","",INDEX(Bolalar!$C$5:$C$1804,MATCH($C905,Bolalar!$I$5:$I$1804,0))),""))</f>
        <v/>
      </c>
      <c r="F905" s="24"/>
      <c r="G905" s="14" t="str">
        <f aca="false">IF(OR($E905="",$B905=""),"",INT(($B905-$E905)/365.25))</f>
        <v/>
      </c>
      <c r="H905" s="25"/>
      <c r="I905" s="12"/>
      <c r="J905" s="28" t="n">
        <f aca="false">IF(AND($C905&lt;&gt;"",$B905&gt;=Boshqaruv!$C$9,$B905&lt;=Boshqaruv!$C$10),IF(COUNTIFS($C$4:$C904,$C905,$B$4:$B904,"&gt;="&amp;Boshqaruv!$C$9,$B$4:$B904,"&lt;="&amp;Boshqaruv!$C$10)=0,1,0),0)</f>
        <v>0</v>
      </c>
    </row>
    <row r="906" customFormat="false" ht="15" hidden="false" customHeight="false" outlineLevel="0" collapsed="false">
      <c r="A906" s="8" t="n">
        <v>902</v>
      </c>
      <c r="B906" s="13"/>
      <c r="C906" s="25"/>
      <c r="D906" s="26" t="str">
        <f aca="false">IF($C906="","",IFERROR(IF(INDEX(Bolalar!$B$5:$B$1804,MATCH($C906,Bolalar!$I$5:$I$1804,0))="","",INDEX(Bolalar!$B$5:$B$1804,MATCH($C906,Bolalar!$I$5:$I$1804,0))),""))</f>
        <v/>
      </c>
      <c r="E906" s="15" t="str">
        <f aca="false">IF($C906="","",IFERROR(IF(INDEX(Bolalar!$C$5:$C$1804,MATCH($C906,Bolalar!$I$5:$I$1804,0))="","",INDEX(Bolalar!$C$5:$C$1804,MATCH($C906,Bolalar!$I$5:$I$1804,0))),""))</f>
        <v/>
      </c>
      <c r="F906" s="24"/>
      <c r="G906" s="14" t="str">
        <f aca="false">IF(OR($E906="",$B906=""),"",INT(($B906-$E906)/365.25))</f>
        <v/>
      </c>
      <c r="H906" s="25"/>
      <c r="I906" s="12"/>
      <c r="J906" s="28" t="n">
        <f aca="false">IF(AND($C906&lt;&gt;"",$B906&gt;=Boshqaruv!$C$9,$B906&lt;=Boshqaruv!$C$10),IF(COUNTIFS($C$4:$C905,$C906,$B$4:$B905,"&gt;="&amp;Boshqaruv!$C$9,$B$4:$B905,"&lt;="&amp;Boshqaruv!$C$10)=0,1,0),0)</f>
        <v>0</v>
      </c>
    </row>
    <row r="907" customFormat="false" ht="15" hidden="false" customHeight="false" outlineLevel="0" collapsed="false">
      <c r="A907" s="8" t="n">
        <v>903</v>
      </c>
      <c r="B907" s="13"/>
      <c r="C907" s="25"/>
      <c r="D907" s="26" t="str">
        <f aca="false">IF($C907="","",IFERROR(IF(INDEX(Bolalar!$B$5:$B$1804,MATCH($C907,Bolalar!$I$5:$I$1804,0))="","",INDEX(Bolalar!$B$5:$B$1804,MATCH($C907,Bolalar!$I$5:$I$1804,0))),""))</f>
        <v/>
      </c>
      <c r="E907" s="15" t="str">
        <f aca="false">IF($C907="","",IFERROR(IF(INDEX(Bolalar!$C$5:$C$1804,MATCH($C907,Bolalar!$I$5:$I$1804,0))="","",INDEX(Bolalar!$C$5:$C$1804,MATCH($C907,Bolalar!$I$5:$I$1804,0))),""))</f>
        <v/>
      </c>
      <c r="F907" s="24"/>
      <c r="G907" s="14" t="str">
        <f aca="false">IF(OR($E907="",$B907=""),"",INT(($B907-$E907)/365.25))</f>
        <v/>
      </c>
      <c r="H907" s="25"/>
      <c r="I907" s="12"/>
      <c r="J907" s="28" t="n">
        <f aca="false">IF(AND($C907&lt;&gt;"",$B907&gt;=Boshqaruv!$C$9,$B907&lt;=Boshqaruv!$C$10),IF(COUNTIFS($C$4:$C906,$C907,$B$4:$B906,"&gt;="&amp;Boshqaruv!$C$9,$B$4:$B906,"&lt;="&amp;Boshqaruv!$C$10)=0,1,0),0)</f>
        <v>0</v>
      </c>
    </row>
    <row r="908" customFormat="false" ht="15" hidden="false" customHeight="false" outlineLevel="0" collapsed="false">
      <c r="A908" s="8" t="n">
        <v>904</v>
      </c>
      <c r="B908" s="13"/>
      <c r="C908" s="25"/>
      <c r="D908" s="26" t="str">
        <f aca="false">IF($C908="","",IFERROR(IF(INDEX(Bolalar!$B$5:$B$1804,MATCH($C908,Bolalar!$I$5:$I$1804,0))="","",INDEX(Bolalar!$B$5:$B$1804,MATCH($C908,Bolalar!$I$5:$I$1804,0))),""))</f>
        <v/>
      </c>
      <c r="E908" s="15" t="str">
        <f aca="false">IF($C908="","",IFERROR(IF(INDEX(Bolalar!$C$5:$C$1804,MATCH($C908,Bolalar!$I$5:$I$1804,0))="","",INDEX(Bolalar!$C$5:$C$1804,MATCH($C908,Bolalar!$I$5:$I$1804,0))),""))</f>
        <v/>
      </c>
      <c r="F908" s="24"/>
      <c r="G908" s="14" t="str">
        <f aca="false">IF(OR($E908="",$B908=""),"",INT(($B908-$E908)/365.25))</f>
        <v/>
      </c>
      <c r="H908" s="25"/>
      <c r="I908" s="12"/>
      <c r="J908" s="28" t="n">
        <f aca="false">IF(AND($C908&lt;&gt;"",$B908&gt;=Boshqaruv!$C$9,$B908&lt;=Boshqaruv!$C$10),IF(COUNTIFS($C$4:$C907,$C908,$B$4:$B907,"&gt;="&amp;Boshqaruv!$C$9,$B$4:$B907,"&lt;="&amp;Boshqaruv!$C$10)=0,1,0),0)</f>
        <v>0</v>
      </c>
    </row>
    <row r="909" customFormat="false" ht="15" hidden="false" customHeight="false" outlineLevel="0" collapsed="false">
      <c r="A909" s="8" t="n">
        <v>905</v>
      </c>
      <c r="B909" s="13"/>
      <c r="C909" s="25"/>
      <c r="D909" s="26" t="str">
        <f aca="false">IF($C909="","",IFERROR(IF(INDEX(Bolalar!$B$5:$B$1804,MATCH($C909,Bolalar!$I$5:$I$1804,0))="","",INDEX(Bolalar!$B$5:$B$1804,MATCH($C909,Bolalar!$I$5:$I$1804,0))),""))</f>
        <v/>
      </c>
      <c r="E909" s="15" t="str">
        <f aca="false">IF($C909="","",IFERROR(IF(INDEX(Bolalar!$C$5:$C$1804,MATCH($C909,Bolalar!$I$5:$I$1804,0))="","",INDEX(Bolalar!$C$5:$C$1804,MATCH($C909,Bolalar!$I$5:$I$1804,0))),""))</f>
        <v/>
      </c>
      <c r="F909" s="24"/>
      <c r="G909" s="14" t="str">
        <f aca="false">IF(OR($E909="",$B909=""),"",INT(($B909-$E909)/365.25))</f>
        <v/>
      </c>
      <c r="H909" s="25"/>
      <c r="I909" s="12"/>
      <c r="J909" s="28" t="n">
        <f aca="false">IF(AND($C909&lt;&gt;"",$B909&gt;=Boshqaruv!$C$9,$B909&lt;=Boshqaruv!$C$10),IF(COUNTIFS($C$4:$C908,$C909,$B$4:$B908,"&gt;="&amp;Boshqaruv!$C$9,$B$4:$B908,"&lt;="&amp;Boshqaruv!$C$10)=0,1,0),0)</f>
        <v>0</v>
      </c>
    </row>
    <row r="910" customFormat="false" ht="15" hidden="false" customHeight="false" outlineLevel="0" collapsed="false">
      <c r="A910" s="8" t="n">
        <v>906</v>
      </c>
      <c r="B910" s="13"/>
      <c r="C910" s="25"/>
      <c r="D910" s="26" t="str">
        <f aca="false">IF($C910="","",IFERROR(IF(INDEX(Bolalar!$B$5:$B$1804,MATCH($C910,Bolalar!$I$5:$I$1804,0))="","",INDEX(Bolalar!$B$5:$B$1804,MATCH($C910,Bolalar!$I$5:$I$1804,0))),""))</f>
        <v/>
      </c>
      <c r="E910" s="15" t="str">
        <f aca="false">IF($C910="","",IFERROR(IF(INDEX(Bolalar!$C$5:$C$1804,MATCH($C910,Bolalar!$I$5:$I$1804,0))="","",INDEX(Bolalar!$C$5:$C$1804,MATCH($C910,Bolalar!$I$5:$I$1804,0))),""))</f>
        <v/>
      </c>
      <c r="F910" s="24"/>
      <c r="G910" s="14" t="str">
        <f aca="false">IF(OR($E910="",$B910=""),"",INT(($B910-$E910)/365.25))</f>
        <v/>
      </c>
      <c r="H910" s="25"/>
      <c r="I910" s="12"/>
      <c r="J910" s="28" t="n">
        <f aca="false">IF(AND($C910&lt;&gt;"",$B910&gt;=Boshqaruv!$C$9,$B910&lt;=Boshqaruv!$C$10),IF(COUNTIFS($C$4:$C909,$C910,$B$4:$B909,"&gt;="&amp;Boshqaruv!$C$9,$B$4:$B909,"&lt;="&amp;Boshqaruv!$C$10)=0,1,0),0)</f>
        <v>0</v>
      </c>
    </row>
    <row r="911" customFormat="false" ht="15" hidden="false" customHeight="false" outlineLevel="0" collapsed="false">
      <c r="A911" s="8" t="n">
        <v>907</v>
      </c>
      <c r="B911" s="13"/>
      <c r="C911" s="25"/>
      <c r="D911" s="26" t="str">
        <f aca="false">IF($C911="","",IFERROR(IF(INDEX(Bolalar!$B$5:$B$1804,MATCH($C911,Bolalar!$I$5:$I$1804,0))="","",INDEX(Bolalar!$B$5:$B$1804,MATCH($C911,Bolalar!$I$5:$I$1804,0))),""))</f>
        <v/>
      </c>
      <c r="E911" s="15" t="str">
        <f aca="false">IF($C911="","",IFERROR(IF(INDEX(Bolalar!$C$5:$C$1804,MATCH($C911,Bolalar!$I$5:$I$1804,0))="","",INDEX(Bolalar!$C$5:$C$1804,MATCH($C911,Bolalar!$I$5:$I$1804,0))),""))</f>
        <v/>
      </c>
      <c r="F911" s="24"/>
      <c r="G911" s="14" t="str">
        <f aca="false">IF(OR($E911="",$B911=""),"",INT(($B911-$E911)/365.25))</f>
        <v/>
      </c>
      <c r="H911" s="25"/>
      <c r="I911" s="12"/>
      <c r="J911" s="28" t="n">
        <f aca="false">IF(AND($C911&lt;&gt;"",$B911&gt;=Boshqaruv!$C$9,$B911&lt;=Boshqaruv!$C$10),IF(COUNTIFS($C$4:$C910,$C911,$B$4:$B910,"&gt;="&amp;Boshqaruv!$C$9,$B$4:$B910,"&lt;="&amp;Boshqaruv!$C$10)=0,1,0),0)</f>
        <v>0</v>
      </c>
    </row>
    <row r="912" customFormat="false" ht="15" hidden="false" customHeight="false" outlineLevel="0" collapsed="false">
      <c r="A912" s="8" t="n">
        <v>908</v>
      </c>
      <c r="B912" s="13"/>
      <c r="C912" s="25"/>
      <c r="D912" s="26" t="str">
        <f aca="false">IF($C912="","",IFERROR(IF(INDEX(Bolalar!$B$5:$B$1804,MATCH($C912,Bolalar!$I$5:$I$1804,0))="","",INDEX(Bolalar!$B$5:$B$1804,MATCH($C912,Bolalar!$I$5:$I$1804,0))),""))</f>
        <v/>
      </c>
      <c r="E912" s="15" t="str">
        <f aca="false">IF($C912="","",IFERROR(IF(INDEX(Bolalar!$C$5:$C$1804,MATCH($C912,Bolalar!$I$5:$I$1804,0))="","",INDEX(Bolalar!$C$5:$C$1804,MATCH($C912,Bolalar!$I$5:$I$1804,0))),""))</f>
        <v/>
      </c>
      <c r="F912" s="24"/>
      <c r="G912" s="14" t="str">
        <f aca="false">IF(OR($E912="",$B912=""),"",INT(($B912-$E912)/365.25))</f>
        <v/>
      </c>
      <c r="H912" s="25"/>
      <c r="I912" s="12"/>
      <c r="J912" s="28" t="n">
        <f aca="false">IF(AND($C912&lt;&gt;"",$B912&gt;=Boshqaruv!$C$9,$B912&lt;=Boshqaruv!$C$10),IF(COUNTIFS($C$4:$C911,$C912,$B$4:$B911,"&gt;="&amp;Boshqaruv!$C$9,$B$4:$B911,"&lt;="&amp;Boshqaruv!$C$10)=0,1,0),0)</f>
        <v>0</v>
      </c>
    </row>
    <row r="913" customFormat="false" ht="15" hidden="false" customHeight="false" outlineLevel="0" collapsed="false">
      <c r="A913" s="8" t="n">
        <v>909</v>
      </c>
      <c r="B913" s="13"/>
      <c r="C913" s="25"/>
      <c r="D913" s="26" t="str">
        <f aca="false">IF($C913="","",IFERROR(IF(INDEX(Bolalar!$B$5:$B$1804,MATCH($C913,Bolalar!$I$5:$I$1804,0))="","",INDEX(Bolalar!$B$5:$B$1804,MATCH($C913,Bolalar!$I$5:$I$1804,0))),""))</f>
        <v/>
      </c>
      <c r="E913" s="15" t="str">
        <f aca="false">IF($C913="","",IFERROR(IF(INDEX(Bolalar!$C$5:$C$1804,MATCH($C913,Bolalar!$I$5:$I$1804,0))="","",INDEX(Bolalar!$C$5:$C$1804,MATCH($C913,Bolalar!$I$5:$I$1804,0))),""))</f>
        <v/>
      </c>
      <c r="F913" s="24"/>
      <c r="G913" s="14" t="str">
        <f aca="false">IF(OR($E913="",$B913=""),"",INT(($B913-$E913)/365.25))</f>
        <v/>
      </c>
      <c r="H913" s="25"/>
      <c r="I913" s="12"/>
      <c r="J913" s="28" t="n">
        <f aca="false">IF(AND($C913&lt;&gt;"",$B913&gt;=Boshqaruv!$C$9,$B913&lt;=Boshqaruv!$C$10),IF(COUNTIFS($C$4:$C912,$C913,$B$4:$B912,"&gt;="&amp;Boshqaruv!$C$9,$B$4:$B912,"&lt;="&amp;Boshqaruv!$C$10)=0,1,0),0)</f>
        <v>0</v>
      </c>
    </row>
    <row r="914" customFormat="false" ht="15" hidden="false" customHeight="false" outlineLevel="0" collapsed="false">
      <c r="A914" s="8" t="n">
        <v>910</v>
      </c>
      <c r="B914" s="13"/>
      <c r="C914" s="25"/>
      <c r="D914" s="26" t="str">
        <f aca="false">IF($C914="","",IFERROR(IF(INDEX(Bolalar!$B$5:$B$1804,MATCH($C914,Bolalar!$I$5:$I$1804,0))="","",INDEX(Bolalar!$B$5:$B$1804,MATCH($C914,Bolalar!$I$5:$I$1804,0))),""))</f>
        <v/>
      </c>
      <c r="E914" s="15" t="str">
        <f aca="false">IF($C914="","",IFERROR(IF(INDEX(Bolalar!$C$5:$C$1804,MATCH($C914,Bolalar!$I$5:$I$1804,0))="","",INDEX(Bolalar!$C$5:$C$1804,MATCH($C914,Bolalar!$I$5:$I$1804,0))),""))</f>
        <v/>
      </c>
      <c r="F914" s="24"/>
      <c r="G914" s="14" t="str">
        <f aca="false">IF(OR($E914="",$B914=""),"",INT(($B914-$E914)/365.25))</f>
        <v/>
      </c>
      <c r="H914" s="25"/>
      <c r="I914" s="12"/>
      <c r="J914" s="28" t="n">
        <f aca="false">IF(AND($C914&lt;&gt;"",$B914&gt;=Boshqaruv!$C$9,$B914&lt;=Boshqaruv!$C$10),IF(COUNTIFS($C$4:$C913,$C914,$B$4:$B913,"&gt;="&amp;Boshqaruv!$C$9,$B$4:$B913,"&lt;="&amp;Boshqaruv!$C$10)=0,1,0),0)</f>
        <v>0</v>
      </c>
    </row>
    <row r="915" customFormat="false" ht="15" hidden="false" customHeight="false" outlineLevel="0" collapsed="false">
      <c r="A915" s="8" t="n">
        <v>911</v>
      </c>
      <c r="B915" s="13"/>
      <c r="C915" s="25"/>
      <c r="D915" s="26" t="str">
        <f aca="false">IF($C915="","",IFERROR(IF(INDEX(Bolalar!$B$5:$B$1804,MATCH($C915,Bolalar!$I$5:$I$1804,0))="","",INDEX(Bolalar!$B$5:$B$1804,MATCH($C915,Bolalar!$I$5:$I$1804,0))),""))</f>
        <v/>
      </c>
      <c r="E915" s="15" t="str">
        <f aca="false">IF($C915="","",IFERROR(IF(INDEX(Bolalar!$C$5:$C$1804,MATCH($C915,Bolalar!$I$5:$I$1804,0))="","",INDEX(Bolalar!$C$5:$C$1804,MATCH($C915,Bolalar!$I$5:$I$1804,0))),""))</f>
        <v/>
      </c>
      <c r="F915" s="24"/>
      <c r="G915" s="14" t="str">
        <f aca="false">IF(OR($E915="",$B915=""),"",INT(($B915-$E915)/365.25))</f>
        <v/>
      </c>
      <c r="H915" s="25"/>
      <c r="I915" s="12"/>
      <c r="J915" s="28" t="n">
        <f aca="false">IF(AND($C915&lt;&gt;"",$B915&gt;=Boshqaruv!$C$9,$B915&lt;=Boshqaruv!$C$10),IF(COUNTIFS($C$4:$C914,$C915,$B$4:$B914,"&gt;="&amp;Boshqaruv!$C$9,$B$4:$B914,"&lt;="&amp;Boshqaruv!$C$10)=0,1,0),0)</f>
        <v>0</v>
      </c>
    </row>
    <row r="916" customFormat="false" ht="15" hidden="false" customHeight="false" outlineLevel="0" collapsed="false">
      <c r="A916" s="8" t="n">
        <v>912</v>
      </c>
      <c r="B916" s="13"/>
      <c r="C916" s="25"/>
      <c r="D916" s="26" t="str">
        <f aca="false">IF($C916="","",IFERROR(IF(INDEX(Bolalar!$B$5:$B$1804,MATCH($C916,Bolalar!$I$5:$I$1804,0))="","",INDEX(Bolalar!$B$5:$B$1804,MATCH($C916,Bolalar!$I$5:$I$1804,0))),""))</f>
        <v/>
      </c>
      <c r="E916" s="15" t="str">
        <f aca="false">IF($C916="","",IFERROR(IF(INDEX(Bolalar!$C$5:$C$1804,MATCH($C916,Bolalar!$I$5:$I$1804,0))="","",INDEX(Bolalar!$C$5:$C$1804,MATCH($C916,Bolalar!$I$5:$I$1804,0))),""))</f>
        <v/>
      </c>
      <c r="F916" s="24"/>
      <c r="G916" s="14" t="str">
        <f aca="false">IF(OR($E916="",$B916=""),"",INT(($B916-$E916)/365.25))</f>
        <v/>
      </c>
      <c r="H916" s="25"/>
      <c r="I916" s="12"/>
      <c r="J916" s="28" t="n">
        <f aca="false">IF(AND($C916&lt;&gt;"",$B916&gt;=Boshqaruv!$C$9,$B916&lt;=Boshqaruv!$C$10),IF(COUNTIFS($C$4:$C915,$C916,$B$4:$B915,"&gt;="&amp;Boshqaruv!$C$9,$B$4:$B915,"&lt;="&amp;Boshqaruv!$C$10)=0,1,0),0)</f>
        <v>0</v>
      </c>
    </row>
    <row r="917" customFormat="false" ht="15" hidden="false" customHeight="false" outlineLevel="0" collapsed="false">
      <c r="A917" s="8" t="n">
        <v>913</v>
      </c>
      <c r="B917" s="13"/>
      <c r="C917" s="25"/>
      <c r="D917" s="26" t="str">
        <f aca="false">IF($C917="","",IFERROR(IF(INDEX(Bolalar!$B$5:$B$1804,MATCH($C917,Bolalar!$I$5:$I$1804,0))="","",INDEX(Bolalar!$B$5:$B$1804,MATCH($C917,Bolalar!$I$5:$I$1804,0))),""))</f>
        <v/>
      </c>
      <c r="E917" s="15" t="str">
        <f aca="false">IF($C917="","",IFERROR(IF(INDEX(Bolalar!$C$5:$C$1804,MATCH($C917,Bolalar!$I$5:$I$1804,0))="","",INDEX(Bolalar!$C$5:$C$1804,MATCH($C917,Bolalar!$I$5:$I$1804,0))),""))</f>
        <v/>
      </c>
      <c r="F917" s="24"/>
      <c r="G917" s="14" t="str">
        <f aca="false">IF(OR($E917="",$B917=""),"",INT(($B917-$E917)/365.25))</f>
        <v/>
      </c>
      <c r="H917" s="25"/>
      <c r="I917" s="12"/>
      <c r="J917" s="28" t="n">
        <f aca="false">IF(AND($C917&lt;&gt;"",$B917&gt;=Boshqaruv!$C$9,$B917&lt;=Boshqaruv!$C$10),IF(COUNTIFS($C$4:$C916,$C917,$B$4:$B916,"&gt;="&amp;Boshqaruv!$C$9,$B$4:$B916,"&lt;="&amp;Boshqaruv!$C$10)=0,1,0),0)</f>
        <v>0</v>
      </c>
    </row>
    <row r="918" customFormat="false" ht="15" hidden="false" customHeight="false" outlineLevel="0" collapsed="false">
      <c r="A918" s="8" t="n">
        <v>914</v>
      </c>
      <c r="B918" s="13"/>
      <c r="C918" s="25"/>
      <c r="D918" s="26" t="str">
        <f aca="false">IF($C918="","",IFERROR(IF(INDEX(Bolalar!$B$5:$B$1804,MATCH($C918,Bolalar!$I$5:$I$1804,0))="","",INDEX(Bolalar!$B$5:$B$1804,MATCH($C918,Bolalar!$I$5:$I$1804,0))),""))</f>
        <v/>
      </c>
      <c r="E918" s="15" t="str">
        <f aca="false">IF($C918="","",IFERROR(IF(INDEX(Bolalar!$C$5:$C$1804,MATCH($C918,Bolalar!$I$5:$I$1804,0))="","",INDEX(Bolalar!$C$5:$C$1804,MATCH($C918,Bolalar!$I$5:$I$1804,0))),""))</f>
        <v/>
      </c>
      <c r="F918" s="24"/>
      <c r="G918" s="14" t="str">
        <f aca="false">IF(OR($E918="",$B918=""),"",INT(($B918-$E918)/365.25))</f>
        <v/>
      </c>
      <c r="H918" s="25"/>
      <c r="I918" s="12"/>
      <c r="J918" s="28" t="n">
        <f aca="false">IF(AND($C918&lt;&gt;"",$B918&gt;=Boshqaruv!$C$9,$B918&lt;=Boshqaruv!$C$10),IF(COUNTIFS($C$4:$C917,$C918,$B$4:$B917,"&gt;="&amp;Boshqaruv!$C$9,$B$4:$B917,"&lt;="&amp;Boshqaruv!$C$10)=0,1,0),0)</f>
        <v>0</v>
      </c>
    </row>
    <row r="919" customFormat="false" ht="15" hidden="false" customHeight="false" outlineLevel="0" collapsed="false">
      <c r="A919" s="8" t="n">
        <v>915</v>
      </c>
      <c r="B919" s="13"/>
      <c r="C919" s="25"/>
      <c r="D919" s="26" t="str">
        <f aca="false">IF($C919="","",IFERROR(IF(INDEX(Bolalar!$B$5:$B$1804,MATCH($C919,Bolalar!$I$5:$I$1804,0))="","",INDEX(Bolalar!$B$5:$B$1804,MATCH($C919,Bolalar!$I$5:$I$1804,0))),""))</f>
        <v/>
      </c>
      <c r="E919" s="15" t="str">
        <f aca="false">IF($C919="","",IFERROR(IF(INDEX(Bolalar!$C$5:$C$1804,MATCH($C919,Bolalar!$I$5:$I$1804,0))="","",INDEX(Bolalar!$C$5:$C$1804,MATCH($C919,Bolalar!$I$5:$I$1804,0))),""))</f>
        <v/>
      </c>
      <c r="F919" s="24"/>
      <c r="G919" s="14" t="str">
        <f aca="false">IF(OR($E919="",$B919=""),"",INT(($B919-$E919)/365.25))</f>
        <v/>
      </c>
      <c r="H919" s="25"/>
      <c r="I919" s="12"/>
      <c r="J919" s="28" t="n">
        <f aca="false">IF(AND($C919&lt;&gt;"",$B919&gt;=Boshqaruv!$C$9,$B919&lt;=Boshqaruv!$C$10),IF(COUNTIFS($C$4:$C918,$C919,$B$4:$B918,"&gt;="&amp;Boshqaruv!$C$9,$B$4:$B918,"&lt;="&amp;Boshqaruv!$C$10)=0,1,0),0)</f>
        <v>0</v>
      </c>
    </row>
    <row r="920" customFormat="false" ht="15" hidden="false" customHeight="false" outlineLevel="0" collapsed="false">
      <c r="A920" s="8" t="n">
        <v>916</v>
      </c>
      <c r="B920" s="13"/>
      <c r="C920" s="25"/>
      <c r="D920" s="26" t="str">
        <f aca="false">IF($C920="","",IFERROR(IF(INDEX(Bolalar!$B$5:$B$1804,MATCH($C920,Bolalar!$I$5:$I$1804,0))="","",INDEX(Bolalar!$B$5:$B$1804,MATCH($C920,Bolalar!$I$5:$I$1804,0))),""))</f>
        <v/>
      </c>
      <c r="E920" s="15" t="str">
        <f aca="false">IF($C920="","",IFERROR(IF(INDEX(Bolalar!$C$5:$C$1804,MATCH($C920,Bolalar!$I$5:$I$1804,0))="","",INDEX(Bolalar!$C$5:$C$1804,MATCH($C920,Bolalar!$I$5:$I$1804,0))),""))</f>
        <v/>
      </c>
      <c r="F920" s="24"/>
      <c r="G920" s="14" t="str">
        <f aca="false">IF(OR($E920="",$B920=""),"",INT(($B920-$E920)/365.25))</f>
        <v/>
      </c>
      <c r="H920" s="25"/>
      <c r="I920" s="12"/>
      <c r="J920" s="28" t="n">
        <f aca="false">IF(AND($C920&lt;&gt;"",$B920&gt;=Boshqaruv!$C$9,$B920&lt;=Boshqaruv!$C$10),IF(COUNTIFS($C$4:$C919,$C920,$B$4:$B919,"&gt;="&amp;Boshqaruv!$C$9,$B$4:$B919,"&lt;="&amp;Boshqaruv!$C$10)=0,1,0),0)</f>
        <v>0</v>
      </c>
    </row>
    <row r="921" customFormat="false" ht="15" hidden="false" customHeight="false" outlineLevel="0" collapsed="false">
      <c r="A921" s="8" t="n">
        <v>917</v>
      </c>
      <c r="B921" s="13"/>
      <c r="C921" s="25"/>
      <c r="D921" s="26" t="str">
        <f aca="false">IF($C921="","",IFERROR(IF(INDEX(Bolalar!$B$5:$B$1804,MATCH($C921,Bolalar!$I$5:$I$1804,0))="","",INDEX(Bolalar!$B$5:$B$1804,MATCH($C921,Bolalar!$I$5:$I$1804,0))),""))</f>
        <v/>
      </c>
      <c r="E921" s="15" t="str">
        <f aca="false">IF($C921="","",IFERROR(IF(INDEX(Bolalar!$C$5:$C$1804,MATCH($C921,Bolalar!$I$5:$I$1804,0))="","",INDEX(Bolalar!$C$5:$C$1804,MATCH($C921,Bolalar!$I$5:$I$1804,0))),""))</f>
        <v/>
      </c>
      <c r="F921" s="24"/>
      <c r="G921" s="14" t="str">
        <f aca="false">IF(OR($E921="",$B921=""),"",INT(($B921-$E921)/365.25))</f>
        <v/>
      </c>
      <c r="H921" s="25"/>
      <c r="I921" s="12"/>
      <c r="J921" s="28" t="n">
        <f aca="false">IF(AND($C921&lt;&gt;"",$B921&gt;=Boshqaruv!$C$9,$B921&lt;=Boshqaruv!$C$10),IF(COUNTIFS($C$4:$C920,$C921,$B$4:$B920,"&gt;="&amp;Boshqaruv!$C$9,$B$4:$B920,"&lt;="&amp;Boshqaruv!$C$10)=0,1,0),0)</f>
        <v>0</v>
      </c>
    </row>
    <row r="922" customFormat="false" ht="15" hidden="false" customHeight="false" outlineLevel="0" collapsed="false">
      <c r="A922" s="8" t="n">
        <v>918</v>
      </c>
      <c r="B922" s="13"/>
      <c r="C922" s="25"/>
      <c r="D922" s="26" t="str">
        <f aca="false">IF($C922="","",IFERROR(IF(INDEX(Bolalar!$B$5:$B$1804,MATCH($C922,Bolalar!$I$5:$I$1804,0))="","",INDEX(Bolalar!$B$5:$B$1804,MATCH($C922,Bolalar!$I$5:$I$1804,0))),""))</f>
        <v/>
      </c>
      <c r="E922" s="15" t="str">
        <f aca="false">IF($C922="","",IFERROR(IF(INDEX(Bolalar!$C$5:$C$1804,MATCH($C922,Bolalar!$I$5:$I$1804,0))="","",INDEX(Bolalar!$C$5:$C$1804,MATCH($C922,Bolalar!$I$5:$I$1804,0))),""))</f>
        <v/>
      </c>
      <c r="F922" s="24"/>
      <c r="G922" s="14" t="str">
        <f aca="false">IF(OR($E922="",$B922=""),"",INT(($B922-$E922)/365.25))</f>
        <v/>
      </c>
      <c r="H922" s="25"/>
      <c r="I922" s="12"/>
      <c r="J922" s="28" t="n">
        <f aca="false">IF(AND($C922&lt;&gt;"",$B922&gt;=Boshqaruv!$C$9,$B922&lt;=Boshqaruv!$C$10),IF(COUNTIFS($C$4:$C921,$C922,$B$4:$B921,"&gt;="&amp;Boshqaruv!$C$9,$B$4:$B921,"&lt;="&amp;Boshqaruv!$C$10)=0,1,0),0)</f>
        <v>0</v>
      </c>
    </row>
    <row r="923" customFormat="false" ht="15" hidden="false" customHeight="false" outlineLevel="0" collapsed="false">
      <c r="A923" s="8" t="n">
        <v>919</v>
      </c>
      <c r="B923" s="13"/>
      <c r="C923" s="25"/>
      <c r="D923" s="26" t="str">
        <f aca="false">IF($C923="","",IFERROR(IF(INDEX(Bolalar!$B$5:$B$1804,MATCH($C923,Bolalar!$I$5:$I$1804,0))="","",INDEX(Bolalar!$B$5:$B$1804,MATCH($C923,Bolalar!$I$5:$I$1804,0))),""))</f>
        <v/>
      </c>
      <c r="E923" s="15" t="str">
        <f aca="false">IF($C923="","",IFERROR(IF(INDEX(Bolalar!$C$5:$C$1804,MATCH($C923,Bolalar!$I$5:$I$1804,0))="","",INDEX(Bolalar!$C$5:$C$1804,MATCH($C923,Bolalar!$I$5:$I$1804,0))),""))</f>
        <v/>
      </c>
      <c r="F923" s="24"/>
      <c r="G923" s="14" t="str">
        <f aca="false">IF(OR($E923="",$B923=""),"",INT(($B923-$E923)/365.25))</f>
        <v/>
      </c>
      <c r="H923" s="25"/>
      <c r="I923" s="12"/>
      <c r="J923" s="28" t="n">
        <f aca="false">IF(AND($C923&lt;&gt;"",$B923&gt;=Boshqaruv!$C$9,$B923&lt;=Boshqaruv!$C$10),IF(COUNTIFS($C$4:$C922,$C923,$B$4:$B922,"&gt;="&amp;Boshqaruv!$C$9,$B$4:$B922,"&lt;="&amp;Boshqaruv!$C$10)=0,1,0),0)</f>
        <v>0</v>
      </c>
    </row>
    <row r="924" customFormat="false" ht="15" hidden="false" customHeight="false" outlineLevel="0" collapsed="false">
      <c r="A924" s="8" t="n">
        <v>920</v>
      </c>
      <c r="B924" s="13"/>
      <c r="C924" s="25"/>
      <c r="D924" s="26" t="str">
        <f aca="false">IF($C924="","",IFERROR(IF(INDEX(Bolalar!$B$5:$B$1804,MATCH($C924,Bolalar!$I$5:$I$1804,0))="","",INDEX(Bolalar!$B$5:$B$1804,MATCH($C924,Bolalar!$I$5:$I$1804,0))),""))</f>
        <v/>
      </c>
      <c r="E924" s="15" t="str">
        <f aca="false">IF($C924="","",IFERROR(IF(INDEX(Bolalar!$C$5:$C$1804,MATCH($C924,Bolalar!$I$5:$I$1804,0))="","",INDEX(Bolalar!$C$5:$C$1804,MATCH($C924,Bolalar!$I$5:$I$1804,0))),""))</f>
        <v/>
      </c>
      <c r="F924" s="24"/>
      <c r="G924" s="14" t="str">
        <f aca="false">IF(OR($E924="",$B924=""),"",INT(($B924-$E924)/365.25))</f>
        <v/>
      </c>
      <c r="H924" s="25"/>
      <c r="I924" s="12"/>
      <c r="J924" s="28" t="n">
        <f aca="false">IF(AND($C924&lt;&gt;"",$B924&gt;=Boshqaruv!$C$9,$B924&lt;=Boshqaruv!$C$10),IF(COUNTIFS($C$4:$C923,$C924,$B$4:$B923,"&gt;="&amp;Boshqaruv!$C$9,$B$4:$B923,"&lt;="&amp;Boshqaruv!$C$10)=0,1,0),0)</f>
        <v>0</v>
      </c>
    </row>
    <row r="925" customFormat="false" ht="15" hidden="false" customHeight="false" outlineLevel="0" collapsed="false">
      <c r="A925" s="8" t="n">
        <v>921</v>
      </c>
      <c r="B925" s="13"/>
      <c r="C925" s="25"/>
      <c r="D925" s="26" t="str">
        <f aca="false">IF($C925="","",IFERROR(IF(INDEX(Bolalar!$B$5:$B$1804,MATCH($C925,Bolalar!$I$5:$I$1804,0))="","",INDEX(Bolalar!$B$5:$B$1804,MATCH($C925,Bolalar!$I$5:$I$1804,0))),""))</f>
        <v/>
      </c>
      <c r="E925" s="15" t="str">
        <f aca="false">IF($C925="","",IFERROR(IF(INDEX(Bolalar!$C$5:$C$1804,MATCH($C925,Bolalar!$I$5:$I$1804,0))="","",INDEX(Bolalar!$C$5:$C$1804,MATCH($C925,Bolalar!$I$5:$I$1804,0))),""))</f>
        <v/>
      </c>
      <c r="F925" s="24"/>
      <c r="G925" s="14" t="str">
        <f aca="false">IF(OR($E925="",$B925=""),"",INT(($B925-$E925)/365.25))</f>
        <v/>
      </c>
      <c r="H925" s="25"/>
      <c r="I925" s="12"/>
      <c r="J925" s="28" t="n">
        <f aca="false">IF(AND($C925&lt;&gt;"",$B925&gt;=Boshqaruv!$C$9,$B925&lt;=Boshqaruv!$C$10),IF(COUNTIFS($C$4:$C924,$C925,$B$4:$B924,"&gt;="&amp;Boshqaruv!$C$9,$B$4:$B924,"&lt;="&amp;Boshqaruv!$C$10)=0,1,0),0)</f>
        <v>0</v>
      </c>
    </row>
    <row r="926" customFormat="false" ht="15" hidden="false" customHeight="false" outlineLevel="0" collapsed="false">
      <c r="A926" s="8" t="n">
        <v>922</v>
      </c>
      <c r="B926" s="13"/>
      <c r="C926" s="25"/>
      <c r="D926" s="26" t="str">
        <f aca="false">IF($C926="","",IFERROR(IF(INDEX(Bolalar!$B$5:$B$1804,MATCH($C926,Bolalar!$I$5:$I$1804,0))="","",INDEX(Bolalar!$B$5:$B$1804,MATCH($C926,Bolalar!$I$5:$I$1804,0))),""))</f>
        <v/>
      </c>
      <c r="E926" s="15" t="str">
        <f aca="false">IF($C926="","",IFERROR(IF(INDEX(Bolalar!$C$5:$C$1804,MATCH($C926,Bolalar!$I$5:$I$1804,0))="","",INDEX(Bolalar!$C$5:$C$1804,MATCH($C926,Bolalar!$I$5:$I$1804,0))),""))</f>
        <v/>
      </c>
      <c r="F926" s="24"/>
      <c r="G926" s="14" t="str">
        <f aca="false">IF(OR($E926="",$B926=""),"",INT(($B926-$E926)/365.25))</f>
        <v/>
      </c>
      <c r="H926" s="25"/>
      <c r="I926" s="12"/>
      <c r="J926" s="28" t="n">
        <f aca="false">IF(AND($C926&lt;&gt;"",$B926&gt;=Boshqaruv!$C$9,$B926&lt;=Boshqaruv!$C$10),IF(COUNTIFS($C$4:$C925,$C926,$B$4:$B925,"&gt;="&amp;Boshqaruv!$C$9,$B$4:$B925,"&lt;="&amp;Boshqaruv!$C$10)=0,1,0),0)</f>
        <v>0</v>
      </c>
    </row>
    <row r="927" customFormat="false" ht="15" hidden="false" customHeight="false" outlineLevel="0" collapsed="false">
      <c r="A927" s="8" t="n">
        <v>923</v>
      </c>
      <c r="B927" s="13"/>
      <c r="C927" s="25"/>
      <c r="D927" s="26" t="str">
        <f aca="false">IF($C927="","",IFERROR(IF(INDEX(Bolalar!$B$5:$B$1804,MATCH($C927,Bolalar!$I$5:$I$1804,0))="","",INDEX(Bolalar!$B$5:$B$1804,MATCH($C927,Bolalar!$I$5:$I$1804,0))),""))</f>
        <v/>
      </c>
      <c r="E927" s="15" t="str">
        <f aca="false">IF($C927="","",IFERROR(IF(INDEX(Bolalar!$C$5:$C$1804,MATCH($C927,Bolalar!$I$5:$I$1804,0))="","",INDEX(Bolalar!$C$5:$C$1804,MATCH($C927,Bolalar!$I$5:$I$1804,0))),""))</f>
        <v/>
      </c>
      <c r="F927" s="24"/>
      <c r="G927" s="14" t="str">
        <f aca="false">IF(OR($E927="",$B927=""),"",INT(($B927-$E927)/365.25))</f>
        <v/>
      </c>
      <c r="H927" s="25"/>
      <c r="I927" s="12"/>
      <c r="J927" s="28" t="n">
        <f aca="false">IF(AND($C927&lt;&gt;"",$B927&gt;=Boshqaruv!$C$9,$B927&lt;=Boshqaruv!$C$10),IF(COUNTIFS($C$4:$C926,$C927,$B$4:$B926,"&gt;="&amp;Boshqaruv!$C$9,$B$4:$B926,"&lt;="&amp;Boshqaruv!$C$10)=0,1,0),0)</f>
        <v>0</v>
      </c>
    </row>
    <row r="928" customFormat="false" ht="15" hidden="false" customHeight="false" outlineLevel="0" collapsed="false">
      <c r="A928" s="8" t="n">
        <v>924</v>
      </c>
      <c r="B928" s="13"/>
      <c r="C928" s="25"/>
      <c r="D928" s="26" t="str">
        <f aca="false">IF($C928="","",IFERROR(IF(INDEX(Bolalar!$B$5:$B$1804,MATCH($C928,Bolalar!$I$5:$I$1804,0))="","",INDEX(Bolalar!$B$5:$B$1804,MATCH($C928,Bolalar!$I$5:$I$1804,0))),""))</f>
        <v/>
      </c>
      <c r="E928" s="15" t="str">
        <f aca="false">IF($C928="","",IFERROR(IF(INDEX(Bolalar!$C$5:$C$1804,MATCH($C928,Bolalar!$I$5:$I$1804,0))="","",INDEX(Bolalar!$C$5:$C$1804,MATCH($C928,Bolalar!$I$5:$I$1804,0))),""))</f>
        <v/>
      </c>
      <c r="F928" s="24"/>
      <c r="G928" s="14" t="str">
        <f aca="false">IF(OR($E928="",$B928=""),"",INT(($B928-$E928)/365.25))</f>
        <v/>
      </c>
      <c r="H928" s="25"/>
      <c r="I928" s="12"/>
      <c r="J928" s="28" t="n">
        <f aca="false">IF(AND($C928&lt;&gt;"",$B928&gt;=Boshqaruv!$C$9,$B928&lt;=Boshqaruv!$C$10),IF(COUNTIFS($C$4:$C927,$C928,$B$4:$B927,"&gt;="&amp;Boshqaruv!$C$9,$B$4:$B927,"&lt;="&amp;Boshqaruv!$C$10)=0,1,0),0)</f>
        <v>0</v>
      </c>
    </row>
    <row r="929" customFormat="false" ht="15" hidden="false" customHeight="false" outlineLevel="0" collapsed="false">
      <c r="A929" s="8" t="n">
        <v>925</v>
      </c>
      <c r="B929" s="13"/>
      <c r="C929" s="25"/>
      <c r="D929" s="26" t="str">
        <f aca="false">IF($C929="","",IFERROR(IF(INDEX(Bolalar!$B$5:$B$1804,MATCH($C929,Bolalar!$I$5:$I$1804,0))="","",INDEX(Bolalar!$B$5:$B$1804,MATCH($C929,Bolalar!$I$5:$I$1804,0))),""))</f>
        <v/>
      </c>
      <c r="E929" s="15" t="str">
        <f aca="false">IF($C929="","",IFERROR(IF(INDEX(Bolalar!$C$5:$C$1804,MATCH($C929,Bolalar!$I$5:$I$1804,0))="","",INDEX(Bolalar!$C$5:$C$1804,MATCH($C929,Bolalar!$I$5:$I$1804,0))),""))</f>
        <v/>
      </c>
      <c r="F929" s="24"/>
      <c r="G929" s="14" t="str">
        <f aca="false">IF(OR($E929="",$B929=""),"",INT(($B929-$E929)/365.25))</f>
        <v/>
      </c>
      <c r="H929" s="25"/>
      <c r="I929" s="12"/>
      <c r="J929" s="28" t="n">
        <f aca="false">IF(AND($C929&lt;&gt;"",$B929&gt;=Boshqaruv!$C$9,$B929&lt;=Boshqaruv!$C$10),IF(COUNTIFS($C$4:$C928,$C929,$B$4:$B928,"&gt;="&amp;Boshqaruv!$C$9,$B$4:$B928,"&lt;="&amp;Boshqaruv!$C$10)=0,1,0),0)</f>
        <v>0</v>
      </c>
    </row>
    <row r="930" customFormat="false" ht="15" hidden="false" customHeight="false" outlineLevel="0" collapsed="false">
      <c r="A930" s="8" t="n">
        <v>926</v>
      </c>
      <c r="B930" s="13"/>
      <c r="C930" s="25"/>
      <c r="D930" s="26" t="str">
        <f aca="false">IF($C930="","",IFERROR(IF(INDEX(Bolalar!$B$5:$B$1804,MATCH($C930,Bolalar!$I$5:$I$1804,0))="","",INDEX(Bolalar!$B$5:$B$1804,MATCH($C930,Bolalar!$I$5:$I$1804,0))),""))</f>
        <v/>
      </c>
      <c r="E930" s="15" t="str">
        <f aca="false">IF($C930="","",IFERROR(IF(INDEX(Bolalar!$C$5:$C$1804,MATCH($C930,Bolalar!$I$5:$I$1804,0))="","",INDEX(Bolalar!$C$5:$C$1804,MATCH($C930,Bolalar!$I$5:$I$1804,0))),""))</f>
        <v/>
      </c>
      <c r="F930" s="24"/>
      <c r="G930" s="14" t="str">
        <f aca="false">IF(OR($E930="",$B930=""),"",INT(($B930-$E930)/365.25))</f>
        <v/>
      </c>
      <c r="H930" s="25"/>
      <c r="I930" s="12"/>
      <c r="J930" s="28" t="n">
        <f aca="false">IF(AND($C930&lt;&gt;"",$B930&gt;=Boshqaruv!$C$9,$B930&lt;=Boshqaruv!$C$10),IF(COUNTIFS($C$4:$C929,$C930,$B$4:$B929,"&gt;="&amp;Boshqaruv!$C$9,$B$4:$B929,"&lt;="&amp;Boshqaruv!$C$10)=0,1,0),0)</f>
        <v>0</v>
      </c>
    </row>
    <row r="931" customFormat="false" ht="15" hidden="false" customHeight="false" outlineLevel="0" collapsed="false">
      <c r="A931" s="8" t="n">
        <v>927</v>
      </c>
      <c r="B931" s="13"/>
      <c r="C931" s="25"/>
      <c r="D931" s="26" t="str">
        <f aca="false">IF($C931="","",IFERROR(IF(INDEX(Bolalar!$B$5:$B$1804,MATCH($C931,Bolalar!$I$5:$I$1804,0))="","",INDEX(Bolalar!$B$5:$B$1804,MATCH($C931,Bolalar!$I$5:$I$1804,0))),""))</f>
        <v/>
      </c>
      <c r="E931" s="15" t="str">
        <f aca="false">IF($C931="","",IFERROR(IF(INDEX(Bolalar!$C$5:$C$1804,MATCH($C931,Bolalar!$I$5:$I$1804,0))="","",INDEX(Bolalar!$C$5:$C$1804,MATCH($C931,Bolalar!$I$5:$I$1804,0))),""))</f>
        <v/>
      </c>
      <c r="F931" s="24"/>
      <c r="G931" s="14" t="str">
        <f aca="false">IF(OR($E931="",$B931=""),"",INT(($B931-$E931)/365.25))</f>
        <v/>
      </c>
      <c r="H931" s="25"/>
      <c r="I931" s="12"/>
      <c r="J931" s="28" t="n">
        <f aca="false">IF(AND($C931&lt;&gt;"",$B931&gt;=Boshqaruv!$C$9,$B931&lt;=Boshqaruv!$C$10),IF(COUNTIFS($C$4:$C930,$C931,$B$4:$B930,"&gt;="&amp;Boshqaruv!$C$9,$B$4:$B930,"&lt;="&amp;Boshqaruv!$C$10)=0,1,0),0)</f>
        <v>0</v>
      </c>
    </row>
    <row r="932" customFormat="false" ht="15" hidden="false" customHeight="false" outlineLevel="0" collapsed="false">
      <c r="A932" s="8" t="n">
        <v>928</v>
      </c>
      <c r="B932" s="13"/>
      <c r="C932" s="25"/>
      <c r="D932" s="26" t="str">
        <f aca="false">IF($C932="","",IFERROR(IF(INDEX(Bolalar!$B$5:$B$1804,MATCH($C932,Bolalar!$I$5:$I$1804,0))="","",INDEX(Bolalar!$B$5:$B$1804,MATCH($C932,Bolalar!$I$5:$I$1804,0))),""))</f>
        <v/>
      </c>
      <c r="E932" s="15" t="str">
        <f aca="false">IF($C932="","",IFERROR(IF(INDEX(Bolalar!$C$5:$C$1804,MATCH($C932,Bolalar!$I$5:$I$1804,0))="","",INDEX(Bolalar!$C$5:$C$1804,MATCH($C932,Bolalar!$I$5:$I$1804,0))),""))</f>
        <v/>
      </c>
      <c r="F932" s="24"/>
      <c r="G932" s="14" t="str">
        <f aca="false">IF(OR($E932="",$B932=""),"",INT(($B932-$E932)/365.25))</f>
        <v/>
      </c>
      <c r="H932" s="25"/>
      <c r="I932" s="12"/>
      <c r="J932" s="28" t="n">
        <f aca="false">IF(AND($C932&lt;&gt;"",$B932&gt;=Boshqaruv!$C$9,$B932&lt;=Boshqaruv!$C$10),IF(COUNTIFS($C$4:$C931,$C932,$B$4:$B931,"&gt;="&amp;Boshqaruv!$C$9,$B$4:$B931,"&lt;="&amp;Boshqaruv!$C$10)=0,1,0),0)</f>
        <v>0</v>
      </c>
    </row>
    <row r="933" customFormat="false" ht="15" hidden="false" customHeight="false" outlineLevel="0" collapsed="false">
      <c r="A933" s="8" t="n">
        <v>929</v>
      </c>
      <c r="B933" s="13"/>
      <c r="C933" s="25"/>
      <c r="D933" s="26" t="str">
        <f aca="false">IF($C933="","",IFERROR(IF(INDEX(Bolalar!$B$5:$B$1804,MATCH($C933,Bolalar!$I$5:$I$1804,0))="","",INDEX(Bolalar!$B$5:$B$1804,MATCH($C933,Bolalar!$I$5:$I$1804,0))),""))</f>
        <v/>
      </c>
      <c r="E933" s="15" t="str">
        <f aca="false">IF($C933="","",IFERROR(IF(INDEX(Bolalar!$C$5:$C$1804,MATCH($C933,Bolalar!$I$5:$I$1804,0))="","",INDEX(Bolalar!$C$5:$C$1804,MATCH($C933,Bolalar!$I$5:$I$1804,0))),""))</f>
        <v/>
      </c>
      <c r="F933" s="24"/>
      <c r="G933" s="14" t="str">
        <f aca="false">IF(OR($E933="",$B933=""),"",INT(($B933-$E933)/365.25))</f>
        <v/>
      </c>
      <c r="H933" s="25"/>
      <c r="I933" s="12"/>
      <c r="J933" s="28" t="n">
        <f aca="false">IF(AND($C933&lt;&gt;"",$B933&gt;=Boshqaruv!$C$9,$B933&lt;=Boshqaruv!$C$10),IF(COUNTIFS($C$4:$C932,$C933,$B$4:$B932,"&gt;="&amp;Boshqaruv!$C$9,$B$4:$B932,"&lt;="&amp;Boshqaruv!$C$10)=0,1,0),0)</f>
        <v>0</v>
      </c>
    </row>
    <row r="934" customFormat="false" ht="15" hidden="false" customHeight="false" outlineLevel="0" collapsed="false">
      <c r="A934" s="8" t="n">
        <v>930</v>
      </c>
      <c r="B934" s="13"/>
      <c r="C934" s="25"/>
      <c r="D934" s="26" t="str">
        <f aca="false">IF($C934="","",IFERROR(IF(INDEX(Bolalar!$B$5:$B$1804,MATCH($C934,Bolalar!$I$5:$I$1804,0))="","",INDEX(Bolalar!$B$5:$B$1804,MATCH($C934,Bolalar!$I$5:$I$1804,0))),""))</f>
        <v/>
      </c>
      <c r="E934" s="15" t="str">
        <f aca="false">IF($C934="","",IFERROR(IF(INDEX(Bolalar!$C$5:$C$1804,MATCH($C934,Bolalar!$I$5:$I$1804,0))="","",INDEX(Bolalar!$C$5:$C$1804,MATCH($C934,Bolalar!$I$5:$I$1804,0))),""))</f>
        <v/>
      </c>
      <c r="F934" s="24"/>
      <c r="G934" s="14" t="str">
        <f aca="false">IF(OR($E934="",$B934=""),"",INT(($B934-$E934)/365.25))</f>
        <v/>
      </c>
      <c r="H934" s="25"/>
      <c r="I934" s="12"/>
      <c r="J934" s="28" t="n">
        <f aca="false">IF(AND($C934&lt;&gt;"",$B934&gt;=Boshqaruv!$C$9,$B934&lt;=Boshqaruv!$C$10),IF(COUNTIFS($C$4:$C933,$C934,$B$4:$B933,"&gt;="&amp;Boshqaruv!$C$9,$B$4:$B933,"&lt;="&amp;Boshqaruv!$C$10)=0,1,0),0)</f>
        <v>0</v>
      </c>
    </row>
    <row r="935" customFormat="false" ht="15" hidden="false" customHeight="false" outlineLevel="0" collapsed="false">
      <c r="A935" s="8" t="n">
        <v>931</v>
      </c>
      <c r="B935" s="13"/>
      <c r="C935" s="25"/>
      <c r="D935" s="26" t="str">
        <f aca="false">IF($C935="","",IFERROR(IF(INDEX(Bolalar!$B$5:$B$1804,MATCH($C935,Bolalar!$I$5:$I$1804,0))="","",INDEX(Bolalar!$B$5:$B$1804,MATCH($C935,Bolalar!$I$5:$I$1804,0))),""))</f>
        <v/>
      </c>
      <c r="E935" s="15" t="str">
        <f aca="false">IF($C935="","",IFERROR(IF(INDEX(Bolalar!$C$5:$C$1804,MATCH($C935,Bolalar!$I$5:$I$1804,0))="","",INDEX(Bolalar!$C$5:$C$1804,MATCH($C935,Bolalar!$I$5:$I$1804,0))),""))</f>
        <v/>
      </c>
      <c r="F935" s="24"/>
      <c r="G935" s="14" t="str">
        <f aca="false">IF(OR($E935="",$B935=""),"",INT(($B935-$E935)/365.25))</f>
        <v/>
      </c>
      <c r="H935" s="25"/>
      <c r="I935" s="12"/>
      <c r="J935" s="28" t="n">
        <f aca="false">IF(AND($C935&lt;&gt;"",$B935&gt;=Boshqaruv!$C$9,$B935&lt;=Boshqaruv!$C$10),IF(COUNTIFS($C$4:$C934,$C935,$B$4:$B934,"&gt;="&amp;Boshqaruv!$C$9,$B$4:$B934,"&lt;="&amp;Boshqaruv!$C$10)=0,1,0),0)</f>
        <v>0</v>
      </c>
    </row>
    <row r="936" customFormat="false" ht="15" hidden="false" customHeight="false" outlineLevel="0" collapsed="false">
      <c r="A936" s="8" t="n">
        <v>932</v>
      </c>
      <c r="B936" s="13"/>
      <c r="C936" s="25"/>
      <c r="D936" s="26" t="str">
        <f aca="false">IF($C936="","",IFERROR(IF(INDEX(Bolalar!$B$5:$B$1804,MATCH($C936,Bolalar!$I$5:$I$1804,0))="","",INDEX(Bolalar!$B$5:$B$1804,MATCH($C936,Bolalar!$I$5:$I$1804,0))),""))</f>
        <v/>
      </c>
      <c r="E936" s="15" t="str">
        <f aca="false">IF($C936="","",IFERROR(IF(INDEX(Bolalar!$C$5:$C$1804,MATCH($C936,Bolalar!$I$5:$I$1804,0))="","",INDEX(Bolalar!$C$5:$C$1804,MATCH($C936,Bolalar!$I$5:$I$1804,0))),""))</f>
        <v/>
      </c>
      <c r="F936" s="24"/>
      <c r="G936" s="14" t="str">
        <f aca="false">IF(OR($E936="",$B936=""),"",INT(($B936-$E936)/365.25))</f>
        <v/>
      </c>
      <c r="H936" s="25"/>
      <c r="I936" s="12"/>
      <c r="J936" s="28" t="n">
        <f aca="false">IF(AND($C936&lt;&gt;"",$B936&gt;=Boshqaruv!$C$9,$B936&lt;=Boshqaruv!$C$10),IF(COUNTIFS($C$4:$C935,$C936,$B$4:$B935,"&gt;="&amp;Boshqaruv!$C$9,$B$4:$B935,"&lt;="&amp;Boshqaruv!$C$10)=0,1,0),0)</f>
        <v>0</v>
      </c>
    </row>
    <row r="937" customFormat="false" ht="15" hidden="false" customHeight="false" outlineLevel="0" collapsed="false">
      <c r="A937" s="8" t="n">
        <v>933</v>
      </c>
      <c r="B937" s="13"/>
      <c r="C937" s="25"/>
      <c r="D937" s="26" t="str">
        <f aca="false">IF($C937="","",IFERROR(IF(INDEX(Bolalar!$B$5:$B$1804,MATCH($C937,Bolalar!$I$5:$I$1804,0))="","",INDEX(Bolalar!$B$5:$B$1804,MATCH($C937,Bolalar!$I$5:$I$1804,0))),""))</f>
        <v/>
      </c>
      <c r="E937" s="15" t="str">
        <f aca="false">IF($C937="","",IFERROR(IF(INDEX(Bolalar!$C$5:$C$1804,MATCH($C937,Bolalar!$I$5:$I$1804,0))="","",INDEX(Bolalar!$C$5:$C$1804,MATCH($C937,Bolalar!$I$5:$I$1804,0))),""))</f>
        <v/>
      </c>
      <c r="F937" s="24"/>
      <c r="G937" s="14" t="str">
        <f aca="false">IF(OR($E937="",$B937=""),"",INT(($B937-$E937)/365.25))</f>
        <v/>
      </c>
      <c r="H937" s="25"/>
      <c r="I937" s="12"/>
      <c r="J937" s="28" t="n">
        <f aca="false">IF(AND($C937&lt;&gt;"",$B937&gt;=Boshqaruv!$C$9,$B937&lt;=Boshqaruv!$C$10),IF(COUNTIFS($C$4:$C936,$C937,$B$4:$B936,"&gt;="&amp;Boshqaruv!$C$9,$B$4:$B936,"&lt;="&amp;Boshqaruv!$C$10)=0,1,0),0)</f>
        <v>0</v>
      </c>
    </row>
    <row r="938" customFormat="false" ht="15" hidden="false" customHeight="false" outlineLevel="0" collapsed="false">
      <c r="A938" s="8" t="n">
        <v>934</v>
      </c>
      <c r="B938" s="13"/>
      <c r="C938" s="25"/>
      <c r="D938" s="26" t="str">
        <f aca="false">IF($C938="","",IFERROR(IF(INDEX(Bolalar!$B$5:$B$1804,MATCH($C938,Bolalar!$I$5:$I$1804,0))="","",INDEX(Bolalar!$B$5:$B$1804,MATCH($C938,Bolalar!$I$5:$I$1804,0))),""))</f>
        <v/>
      </c>
      <c r="E938" s="15" t="str">
        <f aca="false">IF($C938="","",IFERROR(IF(INDEX(Bolalar!$C$5:$C$1804,MATCH($C938,Bolalar!$I$5:$I$1804,0))="","",INDEX(Bolalar!$C$5:$C$1804,MATCH($C938,Bolalar!$I$5:$I$1804,0))),""))</f>
        <v/>
      </c>
      <c r="F938" s="24"/>
      <c r="G938" s="14" t="str">
        <f aca="false">IF(OR($E938="",$B938=""),"",INT(($B938-$E938)/365.25))</f>
        <v/>
      </c>
      <c r="H938" s="25"/>
      <c r="I938" s="12"/>
      <c r="J938" s="28" t="n">
        <f aca="false">IF(AND($C938&lt;&gt;"",$B938&gt;=Boshqaruv!$C$9,$B938&lt;=Boshqaruv!$C$10),IF(COUNTIFS($C$4:$C937,$C938,$B$4:$B937,"&gt;="&amp;Boshqaruv!$C$9,$B$4:$B937,"&lt;="&amp;Boshqaruv!$C$10)=0,1,0),0)</f>
        <v>0</v>
      </c>
    </row>
    <row r="939" customFormat="false" ht="15" hidden="false" customHeight="false" outlineLevel="0" collapsed="false">
      <c r="A939" s="8" t="n">
        <v>935</v>
      </c>
      <c r="B939" s="13"/>
      <c r="C939" s="25"/>
      <c r="D939" s="26" t="str">
        <f aca="false">IF($C939="","",IFERROR(IF(INDEX(Bolalar!$B$5:$B$1804,MATCH($C939,Bolalar!$I$5:$I$1804,0))="","",INDEX(Bolalar!$B$5:$B$1804,MATCH($C939,Bolalar!$I$5:$I$1804,0))),""))</f>
        <v/>
      </c>
      <c r="E939" s="15" t="str">
        <f aca="false">IF($C939="","",IFERROR(IF(INDEX(Bolalar!$C$5:$C$1804,MATCH($C939,Bolalar!$I$5:$I$1804,0))="","",INDEX(Bolalar!$C$5:$C$1804,MATCH($C939,Bolalar!$I$5:$I$1804,0))),""))</f>
        <v/>
      </c>
      <c r="F939" s="24"/>
      <c r="G939" s="14" t="str">
        <f aca="false">IF(OR($E939="",$B939=""),"",INT(($B939-$E939)/365.25))</f>
        <v/>
      </c>
      <c r="H939" s="25"/>
      <c r="I939" s="12"/>
      <c r="J939" s="28" t="n">
        <f aca="false">IF(AND($C939&lt;&gt;"",$B939&gt;=Boshqaruv!$C$9,$B939&lt;=Boshqaruv!$C$10),IF(COUNTIFS($C$4:$C938,$C939,$B$4:$B938,"&gt;="&amp;Boshqaruv!$C$9,$B$4:$B938,"&lt;="&amp;Boshqaruv!$C$10)=0,1,0),0)</f>
        <v>0</v>
      </c>
    </row>
    <row r="940" customFormat="false" ht="15" hidden="false" customHeight="false" outlineLevel="0" collapsed="false">
      <c r="A940" s="8" t="n">
        <v>936</v>
      </c>
      <c r="B940" s="13"/>
      <c r="C940" s="25"/>
      <c r="D940" s="26" t="str">
        <f aca="false">IF($C940="","",IFERROR(IF(INDEX(Bolalar!$B$5:$B$1804,MATCH($C940,Bolalar!$I$5:$I$1804,0))="","",INDEX(Bolalar!$B$5:$B$1804,MATCH($C940,Bolalar!$I$5:$I$1804,0))),""))</f>
        <v/>
      </c>
      <c r="E940" s="15" t="str">
        <f aca="false">IF($C940="","",IFERROR(IF(INDEX(Bolalar!$C$5:$C$1804,MATCH($C940,Bolalar!$I$5:$I$1804,0))="","",INDEX(Bolalar!$C$5:$C$1804,MATCH($C940,Bolalar!$I$5:$I$1804,0))),""))</f>
        <v/>
      </c>
      <c r="F940" s="24"/>
      <c r="G940" s="14" t="str">
        <f aca="false">IF(OR($E940="",$B940=""),"",INT(($B940-$E940)/365.25))</f>
        <v/>
      </c>
      <c r="H940" s="25"/>
      <c r="I940" s="12"/>
      <c r="J940" s="28" t="n">
        <f aca="false">IF(AND($C940&lt;&gt;"",$B940&gt;=Boshqaruv!$C$9,$B940&lt;=Boshqaruv!$C$10),IF(COUNTIFS($C$4:$C939,$C940,$B$4:$B939,"&gt;="&amp;Boshqaruv!$C$9,$B$4:$B939,"&lt;="&amp;Boshqaruv!$C$10)=0,1,0),0)</f>
        <v>0</v>
      </c>
    </row>
    <row r="941" customFormat="false" ht="15" hidden="false" customHeight="false" outlineLevel="0" collapsed="false">
      <c r="A941" s="8" t="n">
        <v>937</v>
      </c>
      <c r="B941" s="13"/>
      <c r="C941" s="25"/>
      <c r="D941" s="26" t="str">
        <f aca="false">IF($C941="","",IFERROR(IF(INDEX(Bolalar!$B$5:$B$1804,MATCH($C941,Bolalar!$I$5:$I$1804,0))="","",INDEX(Bolalar!$B$5:$B$1804,MATCH($C941,Bolalar!$I$5:$I$1804,0))),""))</f>
        <v/>
      </c>
      <c r="E941" s="15" t="str">
        <f aca="false">IF($C941="","",IFERROR(IF(INDEX(Bolalar!$C$5:$C$1804,MATCH($C941,Bolalar!$I$5:$I$1804,0))="","",INDEX(Bolalar!$C$5:$C$1804,MATCH($C941,Bolalar!$I$5:$I$1804,0))),""))</f>
        <v/>
      </c>
      <c r="F941" s="24"/>
      <c r="G941" s="14" t="str">
        <f aca="false">IF(OR($E941="",$B941=""),"",INT(($B941-$E941)/365.25))</f>
        <v/>
      </c>
      <c r="H941" s="25"/>
      <c r="I941" s="12"/>
      <c r="J941" s="28" t="n">
        <f aca="false">IF(AND($C941&lt;&gt;"",$B941&gt;=Boshqaruv!$C$9,$B941&lt;=Boshqaruv!$C$10),IF(COUNTIFS($C$4:$C940,$C941,$B$4:$B940,"&gt;="&amp;Boshqaruv!$C$9,$B$4:$B940,"&lt;="&amp;Boshqaruv!$C$10)=0,1,0),0)</f>
        <v>0</v>
      </c>
    </row>
    <row r="942" customFormat="false" ht="15" hidden="false" customHeight="false" outlineLevel="0" collapsed="false">
      <c r="A942" s="8" t="n">
        <v>938</v>
      </c>
      <c r="B942" s="13"/>
      <c r="C942" s="25"/>
      <c r="D942" s="26" t="str">
        <f aca="false">IF($C942="","",IFERROR(IF(INDEX(Bolalar!$B$5:$B$1804,MATCH($C942,Bolalar!$I$5:$I$1804,0))="","",INDEX(Bolalar!$B$5:$B$1804,MATCH($C942,Bolalar!$I$5:$I$1804,0))),""))</f>
        <v/>
      </c>
      <c r="E942" s="15" t="str">
        <f aca="false">IF($C942="","",IFERROR(IF(INDEX(Bolalar!$C$5:$C$1804,MATCH($C942,Bolalar!$I$5:$I$1804,0))="","",INDEX(Bolalar!$C$5:$C$1804,MATCH($C942,Bolalar!$I$5:$I$1804,0))),""))</f>
        <v/>
      </c>
      <c r="F942" s="24"/>
      <c r="G942" s="14" t="str">
        <f aca="false">IF(OR($E942="",$B942=""),"",INT(($B942-$E942)/365.25))</f>
        <v/>
      </c>
      <c r="H942" s="25"/>
      <c r="I942" s="12"/>
      <c r="J942" s="28" t="n">
        <f aca="false">IF(AND($C942&lt;&gt;"",$B942&gt;=Boshqaruv!$C$9,$B942&lt;=Boshqaruv!$C$10),IF(COUNTIFS($C$4:$C941,$C942,$B$4:$B941,"&gt;="&amp;Boshqaruv!$C$9,$B$4:$B941,"&lt;="&amp;Boshqaruv!$C$10)=0,1,0),0)</f>
        <v>0</v>
      </c>
    </row>
    <row r="943" customFormat="false" ht="15" hidden="false" customHeight="false" outlineLevel="0" collapsed="false">
      <c r="A943" s="8" t="n">
        <v>939</v>
      </c>
      <c r="B943" s="13"/>
      <c r="C943" s="25"/>
      <c r="D943" s="26" t="str">
        <f aca="false">IF($C943="","",IFERROR(IF(INDEX(Bolalar!$B$5:$B$1804,MATCH($C943,Bolalar!$I$5:$I$1804,0))="","",INDEX(Bolalar!$B$5:$B$1804,MATCH($C943,Bolalar!$I$5:$I$1804,0))),""))</f>
        <v/>
      </c>
      <c r="E943" s="15" t="str">
        <f aca="false">IF($C943="","",IFERROR(IF(INDEX(Bolalar!$C$5:$C$1804,MATCH($C943,Bolalar!$I$5:$I$1804,0))="","",INDEX(Bolalar!$C$5:$C$1804,MATCH($C943,Bolalar!$I$5:$I$1804,0))),""))</f>
        <v/>
      </c>
      <c r="F943" s="24"/>
      <c r="G943" s="14" t="str">
        <f aca="false">IF(OR($E943="",$B943=""),"",INT(($B943-$E943)/365.25))</f>
        <v/>
      </c>
      <c r="H943" s="25"/>
      <c r="I943" s="12"/>
      <c r="J943" s="28" t="n">
        <f aca="false">IF(AND($C943&lt;&gt;"",$B943&gt;=Boshqaruv!$C$9,$B943&lt;=Boshqaruv!$C$10),IF(COUNTIFS($C$4:$C942,$C943,$B$4:$B942,"&gt;="&amp;Boshqaruv!$C$9,$B$4:$B942,"&lt;="&amp;Boshqaruv!$C$10)=0,1,0),0)</f>
        <v>0</v>
      </c>
    </row>
    <row r="944" customFormat="false" ht="15" hidden="false" customHeight="false" outlineLevel="0" collapsed="false">
      <c r="A944" s="8" t="n">
        <v>940</v>
      </c>
      <c r="B944" s="13"/>
      <c r="C944" s="25"/>
      <c r="D944" s="26" t="str">
        <f aca="false">IF($C944="","",IFERROR(IF(INDEX(Bolalar!$B$5:$B$1804,MATCH($C944,Bolalar!$I$5:$I$1804,0))="","",INDEX(Bolalar!$B$5:$B$1804,MATCH($C944,Bolalar!$I$5:$I$1804,0))),""))</f>
        <v/>
      </c>
      <c r="E944" s="15" t="str">
        <f aca="false">IF($C944="","",IFERROR(IF(INDEX(Bolalar!$C$5:$C$1804,MATCH($C944,Bolalar!$I$5:$I$1804,0))="","",INDEX(Bolalar!$C$5:$C$1804,MATCH($C944,Bolalar!$I$5:$I$1804,0))),""))</f>
        <v/>
      </c>
      <c r="F944" s="24"/>
      <c r="G944" s="14" t="str">
        <f aca="false">IF(OR($E944="",$B944=""),"",INT(($B944-$E944)/365.25))</f>
        <v/>
      </c>
      <c r="H944" s="25"/>
      <c r="I944" s="12"/>
      <c r="J944" s="28" t="n">
        <f aca="false">IF(AND($C944&lt;&gt;"",$B944&gt;=Boshqaruv!$C$9,$B944&lt;=Boshqaruv!$C$10),IF(COUNTIFS($C$4:$C943,$C944,$B$4:$B943,"&gt;="&amp;Boshqaruv!$C$9,$B$4:$B943,"&lt;="&amp;Boshqaruv!$C$10)=0,1,0),0)</f>
        <v>0</v>
      </c>
    </row>
    <row r="945" customFormat="false" ht="15" hidden="false" customHeight="false" outlineLevel="0" collapsed="false">
      <c r="A945" s="8" t="n">
        <v>941</v>
      </c>
      <c r="B945" s="13"/>
      <c r="C945" s="25"/>
      <c r="D945" s="26" t="str">
        <f aca="false">IF($C945="","",IFERROR(IF(INDEX(Bolalar!$B$5:$B$1804,MATCH($C945,Bolalar!$I$5:$I$1804,0))="","",INDEX(Bolalar!$B$5:$B$1804,MATCH($C945,Bolalar!$I$5:$I$1804,0))),""))</f>
        <v/>
      </c>
      <c r="E945" s="15" t="str">
        <f aca="false">IF($C945="","",IFERROR(IF(INDEX(Bolalar!$C$5:$C$1804,MATCH($C945,Bolalar!$I$5:$I$1804,0))="","",INDEX(Bolalar!$C$5:$C$1804,MATCH($C945,Bolalar!$I$5:$I$1804,0))),""))</f>
        <v/>
      </c>
      <c r="F945" s="24"/>
      <c r="G945" s="14" t="str">
        <f aca="false">IF(OR($E945="",$B945=""),"",INT(($B945-$E945)/365.25))</f>
        <v/>
      </c>
      <c r="H945" s="25"/>
      <c r="I945" s="12"/>
      <c r="J945" s="28" t="n">
        <f aca="false">IF(AND($C945&lt;&gt;"",$B945&gt;=Boshqaruv!$C$9,$B945&lt;=Boshqaruv!$C$10),IF(COUNTIFS($C$4:$C944,$C945,$B$4:$B944,"&gt;="&amp;Boshqaruv!$C$9,$B$4:$B944,"&lt;="&amp;Boshqaruv!$C$10)=0,1,0),0)</f>
        <v>0</v>
      </c>
    </row>
    <row r="946" customFormat="false" ht="15" hidden="false" customHeight="false" outlineLevel="0" collapsed="false">
      <c r="A946" s="8" t="n">
        <v>942</v>
      </c>
      <c r="B946" s="13"/>
      <c r="C946" s="25"/>
      <c r="D946" s="26" t="str">
        <f aca="false">IF($C946="","",IFERROR(IF(INDEX(Bolalar!$B$5:$B$1804,MATCH($C946,Bolalar!$I$5:$I$1804,0))="","",INDEX(Bolalar!$B$5:$B$1804,MATCH($C946,Bolalar!$I$5:$I$1804,0))),""))</f>
        <v/>
      </c>
      <c r="E946" s="15" t="str">
        <f aca="false">IF($C946="","",IFERROR(IF(INDEX(Bolalar!$C$5:$C$1804,MATCH($C946,Bolalar!$I$5:$I$1804,0))="","",INDEX(Bolalar!$C$5:$C$1804,MATCH($C946,Bolalar!$I$5:$I$1804,0))),""))</f>
        <v/>
      </c>
      <c r="F946" s="24"/>
      <c r="G946" s="14" t="str">
        <f aca="false">IF(OR($E946="",$B946=""),"",INT(($B946-$E946)/365.25))</f>
        <v/>
      </c>
      <c r="H946" s="25"/>
      <c r="I946" s="12"/>
      <c r="J946" s="28" t="n">
        <f aca="false">IF(AND($C946&lt;&gt;"",$B946&gt;=Boshqaruv!$C$9,$B946&lt;=Boshqaruv!$C$10),IF(COUNTIFS($C$4:$C945,$C946,$B$4:$B945,"&gt;="&amp;Boshqaruv!$C$9,$B$4:$B945,"&lt;="&amp;Boshqaruv!$C$10)=0,1,0),0)</f>
        <v>0</v>
      </c>
    </row>
    <row r="947" customFormat="false" ht="15" hidden="false" customHeight="false" outlineLevel="0" collapsed="false">
      <c r="A947" s="8" t="n">
        <v>943</v>
      </c>
      <c r="B947" s="13"/>
      <c r="C947" s="25"/>
      <c r="D947" s="26" t="str">
        <f aca="false">IF($C947="","",IFERROR(IF(INDEX(Bolalar!$B$5:$B$1804,MATCH($C947,Bolalar!$I$5:$I$1804,0))="","",INDEX(Bolalar!$B$5:$B$1804,MATCH($C947,Bolalar!$I$5:$I$1804,0))),""))</f>
        <v/>
      </c>
      <c r="E947" s="15" t="str">
        <f aca="false">IF($C947="","",IFERROR(IF(INDEX(Bolalar!$C$5:$C$1804,MATCH($C947,Bolalar!$I$5:$I$1804,0))="","",INDEX(Bolalar!$C$5:$C$1804,MATCH($C947,Bolalar!$I$5:$I$1804,0))),""))</f>
        <v/>
      </c>
      <c r="F947" s="24"/>
      <c r="G947" s="14" t="str">
        <f aca="false">IF(OR($E947="",$B947=""),"",INT(($B947-$E947)/365.25))</f>
        <v/>
      </c>
      <c r="H947" s="25"/>
      <c r="I947" s="12"/>
      <c r="J947" s="28" t="n">
        <f aca="false">IF(AND($C947&lt;&gt;"",$B947&gt;=Boshqaruv!$C$9,$B947&lt;=Boshqaruv!$C$10),IF(COUNTIFS($C$4:$C946,$C947,$B$4:$B946,"&gt;="&amp;Boshqaruv!$C$9,$B$4:$B946,"&lt;="&amp;Boshqaruv!$C$10)=0,1,0),0)</f>
        <v>0</v>
      </c>
    </row>
    <row r="948" customFormat="false" ht="15" hidden="false" customHeight="false" outlineLevel="0" collapsed="false">
      <c r="A948" s="8" t="n">
        <v>944</v>
      </c>
      <c r="B948" s="13"/>
      <c r="C948" s="25"/>
      <c r="D948" s="26" t="str">
        <f aca="false">IF($C948="","",IFERROR(IF(INDEX(Bolalar!$B$5:$B$1804,MATCH($C948,Bolalar!$I$5:$I$1804,0))="","",INDEX(Bolalar!$B$5:$B$1804,MATCH($C948,Bolalar!$I$5:$I$1804,0))),""))</f>
        <v/>
      </c>
      <c r="E948" s="15" t="str">
        <f aca="false">IF($C948="","",IFERROR(IF(INDEX(Bolalar!$C$5:$C$1804,MATCH($C948,Bolalar!$I$5:$I$1804,0))="","",INDEX(Bolalar!$C$5:$C$1804,MATCH($C948,Bolalar!$I$5:$I$1804,0))),""))</f>
        <v/>
      </c>
      <c r="F948" s="24"/>
      <c r="G948" s="14" t="str">
        <f aca="false">IF(OR($E948="",$B948=""),"",INT(($B948-$E948)/365.25))</f>
        <v/>
      </c>
      <c r="H948" s="25"/>
      <c r="I948" s="12"/>
      <c r="J948" s="28" t="n">
        <f aca="false">IF(AND($C948&lt;&gt;"",$B948&gt;=Boshqaruv!$C$9,$B948&lt;=Boshqaruv!$C$10),IF(COUNTIFS($C$4:$C947,$C948,$B$4:$B947,"&gt;="&amp;Boshqaruv!$C$9,$B$4:$B947,"&lt;="&amp;Boshqaruv!$C$10)=0,1,0),0)</f>
        <v>0</v>
      </c>
    </row>
    <row r="949" customFormat="false" ht="15" hidden="false" customHeight="false" outlineLevel="0" collapsed="false">
      <c r="A949" s="8" t="n">
        <v>945</v>
      </c>
      <c r="B949" s="13"/>
      <c r="C949" s="25"/>
      <c r="D949" s="26" t="str">
        <f aca="false">IF($C949="","",IFERROR(IF(INDEX(Bolalar!$B$5:$B$1804,MATCH($C949,Bolalar!$I$5:$I$1804,0))="","",INDEX(Bolalar!$B$5:$B$1804,MATCH($C949,Bolalar!$I$5:$I$1804,0))),""))</f>
        <v/>
      </c>
      <c r="E949" s="15" t="str">
        <f aca="false">IF($C949="","",IFERROR(IF(INDEX(Bolalar!$C$5:$C$1804,MATCH($C949,Bolalar!$I$5:$I$1804,0))="","",INDEX(Bolalar!$C$5:$C$1804,MATCH($C949,Bolalar!$I$5:$I$1804,0))),""))</f>
        <v/>
      </c>
      <c r="F949" s="24"/>
      <c r="G949" s="14" t="str">
        <f aca="false">IF(OR($E949="",$B949=""),"",INT(($B949-$E949)/365.25))</f>
        <v/>
      </c>
      <c r="H949" s="25"/>
      <c r="I949" s="12"/>
      <c r="J949" s="28" t="n">
        <f aca="false">IF(AND($C949&lt;&gt;"",$B949&gt;=Boshqaruv!$C$9,$B949&lt;=Boshqaruv!$C$10),IF(COUNTIFS($C$4:$C948,$C949,$B$4:$B948,"&gt;="&amp;Boshqaruv!$C$9,$B$4:$B948,"&lt;="&amp;Boshqaruv!$C$10)=0,1,0),0)</f>
        <v>0</v>
      </c>
    </row>
    <row r="950" customFormat="false" ht="15" hidden="false" customHeight="false" outlineLevel="0" collapsed="false">
      <c r="A950" s="8" t="n">
        <v>946</v>
      </c>
      <c r="B950" s="13"/>
      <c r="C950" s="25"/>
      <c r="D950" s="26" t="str">
        <f aca="false">IF($C950="","",IFERROR(IF(INDEX(Bolalar!$B$5:$B$1804,MATCH($C950,Bolalar!$I$5:$I$1804,0))="","",INDEX(Bolalar!$B$5:$B$1804,MATCH($C950,Bolalar!$I$5:$I$1804,0))),""))</f>
        <v/>
      </c>
      <c r="E950" s="15" t="str">
        <f aca="false">IF($C950="","",IFERROR(IF(INDEX(Bolalar!$C$5:$C$1804,MATCH($C950,Bolalar!$I$5:$I$1804,0))="","",INDEX(Bolalar!$C$5:$C$1804,MATCH($C950,Bolalar!$I$5:$I$1804,0))),""))</f>
        <v/>
      </c>
      <c r="F950" s="24"/>
      <c r="G950" s="14" t="str">
        <f aca="false">IF(OR($E950="",$B950=""),"",INT(($B950-$E950)/365.25))</f>
        <v/>
      </c>
      <c r="H950" s="25"/>
      <c r="I950" s="12"/>
      <c r="J950" s="28" t="n">
        <f aca="false">IF(AND($C950&lt;&gt;"",$B950&gt;=Boshqaruv!$C$9,$B950&lt;=Boshqaruv!$C$10),IF(COUNTIFS($C$4:$C949,$C950,$B$4:$B949,"&gt;="&amp;Boshqaruv!$C$9,$B$4:$B949,"&lt;="&amp;Boshqaruv!$C$10)=0,1,0),0)</f>
        <v>0</v>
      </c>
    </row>
    <row r="951" customFormat="false" ht="15" hidden="false" customHeight="false" outlineLevel="0" collapsed="false">
      <c r="A951" s="8" t="n">
        <v>947</v>
      </c>
      <c r="B951" s="13"/>
      <c r="C951" s="25"/>
      <c r="D951" s="26" t="str">
        <f aca="false">IF($C951="","",IFERROR(IF(INDEX(Bolalar!$B$5:$B$1804,MATCH($C951,Bolalar!$I$5:$I$1804,0))="","",INDEX(Bolalar!$B$5:$B$1804,MATCH($C951,Bolalar!$I$5:$I$1804,0))),""))</f>
        <v/>
      </c>
      <c r="E951" s="15" t="str">
        <f aca="false">IF($C951="","",IFERROR(IF(INDEX(Bolalar!$C$5:$C$1804,MATCH($C951,Bolalar!$I$5:$I$1804,0))="","",INDEX(Bolalar!$C$5:$C$1804,MATCH($C951,Bolalar!$I$5:$I$1804,0))),""))</f>
        <v/>
      </c>
      <c r="F951" s="24"/>
      <c r="G951" s="14" t="str">
        <f aca="false">IF(OR($E951="",$B951=""),"",INT(($B951-$E951)/365.25))</f>
        <v/>
      </c>
      <c r="H951" s="25"/>
      <c r="I951" s="12"/>
      <c r="J951" s="28" t="n">
        <f aca="false">IF(AND($C951&lt;&gt;"",$B951&gt;=Boshqaruv!$C$9,$B951&lt;=Boshqaruv!$C$10),IF(COUNTIFS($C$4:$C950,$C951,$B$4:$B950,"&gt;="&amp;Boshqaruv!$C$9,$B$4:$B950,"&lt;="&amp;Boshqaruv!$C$10)=0,1,0),0)</f>
        <v>0</v>
      </c>
    </row>
    <row r="952" customFormat="false" ht="15" hidden="false" customHeight="false" outlineLevel="0" collapsed="false">
      <c r="A952" s="8" t="n">
        <v>948</v>
      </c>
      <c r="B952" s="13"/>
      <c r="C952" s="25"/>
      <c r="D952" s="26" t="str">
        <f aca="false">IF($C952="","",IFERROR(IF(INDEX(Bolalar!$B$5:$B$1804,MATCH($C952,Bolalar!$I$5:$I$1804,0))="","",INDEX(Bolalar!$B$5:$B$1804,MATCH($C952,Bolalar!$I$5:$I$1804,0))),""))</f>
        <v/>
      </c>
      <c r="E952" s="15" t="str">
        <f aca="false">IF($C952="","",IFERROR(IF(INDEX(Bolalar!$C$5:$C$1804,MATCH($C952,Bolalar!$I$5:$I$1804,0))="","",INDEX(Bolalar!$C$5:$C$1804,MATCH($C952,Bolalar!$I$5:$I$1804,0))),""))</f>
        <v/>
      </c>
      <c r="F952" s="24"/>
      <c r="G952" s="14" t="str">
        <f aca="false">IF(OR($E952="",$B952=""),"",INT(($B952-$E952)/365.25))</f>
        <v/>
      </c>
      <c r="H952" s="25"/>
      <c r="I952" s="12"/>
      <c r="J952" s="28" t="n">
        <f aca="false">IF(AND($C952&lt;&gt;"",$B952&gt;=Boshqaruv!$C$9,$B952&lt;=Boshqaruv!$C$10),IF(COUNTIFS($C$4:$C951,$C952,$B$4:$B951,"&gt;="&amp;Boshqaruv!$C$9,$B$4:$B951,"&lt;="&amp;Boshqaruv!$C$10)=0,1,0),0)</f>
        <v>0</v>
      </c>
    </row>
    <row r="953" customFormat="false" ht="15" hidden="false" customHeight="false" outlineLevel="0" collapsed="false">
      <c r="A953" s="8" t="n">
        <v>949</v>
      </c>
      <c r="B953" s="13"/>
      <c r="C953" s="25"/>
      <c r="D953" s="26" t="str">
        <f aca="false">IF($C953="","",IFERROR(IF(INDEX(Bolalar!$B$5:$B$1804,MATCH($C953,Bolalar!$I$5:$I$1804,0))="","",INDEX(Bolalar!$B$5:$B$1804,MATCH($C953,Bolalar!$I$5:$I$1804,0))),""))</f>
        <v/>
      </c>
      <c r="E953" s="15" t="str">
        <f aca="false">IF($C953="","",IFERROR(IF(INDEX(Bolalar!$C$5:$C$1804,MATCH($C953,Bolalar!$I$5:$I$1804,0))="","",INDEX(Bolalar!$C$5:$C$1804,MATCH($C953,Bolalar!$I$5:$I$1804,0))),""))</f>
        <v/>
      </c>
      <c r="F953" s="24"/>
      <c r="G953" s="14" t="str">
        <f aca="false">IF(OR($E953="",$B953=""),"",INT(($B953-$E953)/365.25))</f>
        <v/>
      </c>
      <c r="H953" s="25"/>
      <c r="I953" s="12"/>
      <c r="J953" s="28" t="n">
        <f aca="false">IF(AND($C953&lt;&gt;"",$B953&gt;=Boshqaruv!$C$9,$B953&lt;=Boshqaruv!$C$10),IF(COUNTIFS($C$4:$C952,$C953,$B$4:$B952,"&gt;="&amp;Boshqaruv!$C$9,$B$4:$B952,"&lt;="&amp;Boshqaruv!$C$10)=0,1,0),0)</f>
        <v>0</v>
      </c>
    </row>
    <row r="954" customFormat="false" ht="15" hidden="false" customHeight="false" outlineLevel="0" collapsed="false">
      <c r="A954" s="8" t="n">
        <v>950</v>
      </c>
      <c r="B954" s="13"/>
      <c r="C954" s="25"/>
      <c r="D954" s="26" t="str">
        <f aca="false">IF($C954="","",IFERROR(IF(INDEX(Bolalar!$B$5:$B$1804,MATCH($C954,Bolalar!$I$5:$I$1804,0))="","",INDEX(Bolalar!$B$5:$B$1804,MATCH($C954,Bolalar!$I$5:$I$1804,0))),""))</f>
        <v/>
      </c>
      <c r="E954" s="15" t="str">
        <f aca="false">IF($C954="","",IFERROR(IF(INDEX(Bolalar!$C$5:$C$1804,MATCH($C954,Bolalar!$I$5:$I$1804,0))="","",INDEX(Bolalar!$C$5:$C$1804,MATCH($C954,Bolalar!$I$5:$I$1804,0))),""))</f>
        <v/>
      </c>
      <c r="F954" s="24"/>
      <c r="G954" s="14" t="str">
        <f aca="false">IF(OR($E954="",$B954=""),"",INT(($B954-$E954)/365.25))</f>
        <v/>
      </c>
      <c r="H954" s="25"/>
      <c r="I954" s="12"/>
      <c r="J954" s="28" t="n">
        <f aca="false">IF(AND($C954&lt;&gt;"",$B954&gt;=Boshqaruv!$C$9,$B954&lt;=Boshqaruv!$C$10),IF(COUNTIFS($C$4:$C953,$C954,$B$4:$B953,"&gt;="&amp;Boshqaruv!$C$9,$B$4:$B953,"&lt;="&amp;Boshqaruv!$C$10)=0,1,0),0)</f>
        <v>0</v>
      </c>
    </row>
    <row r="955" customFormat="false" ht="15" hidden="false" customHeight="false" outlineLevel="0" collapsed="false">
      <c r="A955" s="8" t="n">
        <v>951</v>
      </c>
      <c r="B955" s="13"/>
      <c r="C955" s="25"/>
      <c r="D955" s="26" t="str">
        <f aca="false">IF($C955="","",IFERROR(IF(INDEX(Bolalar!$B$5:$B$1804,MATCH($C955,Bolalar!$I$5:$I$1804,0))="","",INDEX(Bolalar!$B$5:$B$1804,MATCH($C955,Bolalar!$I$5:$I$1804,0))),""))</f>
        <v/>
      </c>
      <c r="E955" s="15" t="str">
        <f aca="false">IF($C955="","",IFERROR(IF(INDEX(Bolalar!$C$5:$C$1804,MATCH($C955,Bolalar!$I$5:$I$1804,0))="","",INDEX(Bolalar!$C$5:$C$1804,MATCH($C955,Bolalar!$I$5:$I$1804,0))),""))</f>
        <v/>
      </c>
      <c r="F955" s="24"/>
      <c r="G955" s="14" t="str">
        <f aca="false">IF(OR($E955="",$B955=""),"",INT(($B955-$E955)/365.25))</f>
        <v/>
      </c>
      <c r="H955" s="25"/>
      <c r="I955" s="12"/>
      <c r="J955" s="28" t="n">
        <f aca="false">IF(AND($C955&lt;&gt;"",$B955&gt;=Boshqaruv!$C$9,$B955&lt;=Boshqaruv!$C$10),IF(COUNTIFS($C$4:$C954,$C955,$B$4:$B954,"&gt;="&amp;Boshqaruv!$C$9,$B$4:$B954,"&lt;="&amp;Boshqaruv!$C$10)=0,1,0),0)</f>
        <v>0</v>
      </c>
    </row>
    <row r="956" customFormat="false" ht="15" hidden="false" customHeight="false" outlineLevel="0" collapsed="false">
      <c r="A956" s="8" t="n">
        <v>952</v>
      </c>
      <c r="B956" s="13"/>
      <c r="C956" s="25"/>
      <c r="D956" s="26" t="str">
        <f aca="false">IF($C956="","",IFERROR(IF(INDEX(Bolalar!$B$5:$B$1804,MATCH($C956,Bolalar!$I$5:$I$1804,0))="","",INDEX(Bolalar!$B$5:$B$1804,MATCH($C956,Bolalar!$I$5:$I$1804,0))),""))</f>
        <v/>
      </c>
      <c r="E956" s="15" t="str">
        <f aca="false">IF($C956="","",IFERROR(IF(INDEX(Bolalar!$C$5:$C$1804,MATCH($C956,Bolalar!$I$5:$I$1804,0))="","",INDEX(Bolalar!$C$5:$C$1804,MATCH($C956,Bolalar!$I$5:$I$1804,0))),""))</f>
        <v/>
      </c>
      <c r="F956" s="24"/>
      <c r="G956" s="14" t="str">
        <f aca="false">IF(OR($E956="",$B956=""),"",INT(($B956-$E956)/365.25))</f>
        <v/>
      </c>
      <c r="H956" s="25"/>
      <c r="I956" s="12"/>
      <c r="J956" s="28" t="n">
        <f aca="false">IF(AND($C956&lt;&gt;"",$B956&gt;=Boshqaruv!$C$9,$B956&lt;=Boshqaruv!$C$10),IF(COUNTIFS($C$4:$C955,$C956,$B$4:$B955,"&gt;="&amp;Boshqaruv!$C$9,$B$4:$B955,"&lt;="&amp;Boshqaruv!$C$10)=0,1,0),0)</f>
        <v>0</v>
      </c>
    </row>
    <row r="957" customFormat="false" ht="15" hidden="false" customHeight="false" outlineLevel="0" collapsed="false">
      <c r="A957" s="8" t="n">
        <v>953</v>
      </c>
      <c r="B957" s="13"/>
      <c r="C957" s="25"/>
      <c r="D957" s="26" t="str">
        <f aca="false">IF($C957="","",IFERROR(IF(INDEX(Bolalar!$B$5:$B$1804,MATCH($C957,Bolalar!$I$5:$I$1804,0))="","",INDEX(Bolalar!$B$5:$B$1804,MATCH($C957,Bolalar!$I$5:$I$1804,0))),""))</f>
        <v/>
      </c>
      <c r="E957" s="15" t="str">
        <f aca="false">IF($C957="","",IFERROR(IF(INDEX(Bolalar!$C$5:$C$1804,MATCH($C957,Bolalar!$I$5:$I$1804,0))="","",INDEX(Bolalar!$C$5:$C$1804,MATCH($C957,Bolalar!$I$5:$I$1804,0))),""))</f>
        <v/>
      </c>
      <c r="F957" s="24"/>
      <c r="G957" s="14" t="str">
        <f aca="false">IF(OR($E957="",$B957=""),"",INT(($B957-$E957)/365.25))</f>
        <v/>
      </c>
      <c r="H957" s="25"/>
      <c r="I957" s="12"/>
      <c r="J957" s="28" t="n">
        <f aca="false">IF(AND($C957&lt;&gt;"",$B957&gt;=Boshqaruv!$C$9,$B957&lt;=Boshqaruv!$C$10),IF(COUNTIFS($C$4:$C956,$C957,$B$4:$B956,"&gt;="&amp;Boshqaruv!$C$9,$B$4:$B956,"&lt;="&amp;Boshqaruv!$C$10)=0,1,0),0)</f>
        <v>0</v>
      </c>
    </row>
    <row r="958" customFormat="false" ht="15" hidden="false" customHeight="false" outlineLevel="0" collapsed="false">
      <c r="A958" s="8" t="n">
        <v>954</v>
      </c>
      <c r="B958" s="13"/>
      <c r="C958" s="25"/>
      <c r="D958" s="26" t="str">
        <f aca="false">IF($C958="","",IFERROR(IF(INDEX(Bolalar!$B$5:$B$1804,MATCH($C958,Bolalar!$I$5:$I$1804,0))="","",INDEX(Bolalar!$B$5:$B$1804,MATCH($C958,Bolalar!$I$5:$I$1804,0))),""))</f>
        <v/>
      </c>
      <c r="E958" s="15" t="str">
        <f aca="false">IF($C958="","",IFERROR(IF(INDEX(Bolalar!$C$5:$C$1804,MATCH($C958,Bolalar!$I$5:$I$1804,0))="","",INDEX(Bolalar!$C$5:$C$1804,MATCH($C958,Bolalar!$I$5:$I$1804,0))),""))</f>
        <v/>
      </c>
      <c r="F958" s="24"/>
      <c r="G958" s="14" t="str">
        <f aca="false">IF(OR($E958="",$B958=""),"",INT(($B958-$E958)/365.25))</f>
        <v/>
      </c>
      <c r="H958" s="25"/>
      <c r="I958" s="12"/>
      <c r="J958" s="28" t="n">
        <f aca="false">IF(AND($C958&lt;&gt;"",$B958&gt;=Boshqaruv!$C$9,$B958&lt;=Boshqaruv!$C$10),IF(COUNTIFS($C$4:$C957,$C958,$B$4:$B957,"&gt;="&amp;Boshqaruv!$C$9,$B$4:$B957,"&lt;="&amp;Boshqaruv!$C$10)=0,1,0),0)</f>
        <v>0</v>
      </c>
    </row>
    <row r="959" customFormat="false" ht="15" hidden="false" customHeight="false" outlineLevel="0" collapsed="false">
      <c r="A959" s="8" t="n">
        <v>955</v>
      </c>
      <c r="B959" s="13"/>
      <c r="C959" s="25"/>
      <c r="D959" s="26" t="str">
        <f aca="false">IF($C959="","",IFERROR(IF(INDEX(Bolalar!$B$5:$B$1804,MATCH($C959,Bolalar!$I$5:$I$1804,0))="","",INDEX(Bolalar!$B$5:$B$1804,MATCH($C959,Bolalar!$I$5:$I$1804,0))),""))</f>
        <v/>
      </c>
      <c r="E959" s="15" t="str">
        <f aca="false">IF($C959="","",IFERROR(IF(INDEX(Bolalar!$C$5:$C$1804,MATCH($C959,Bolalar!$I$5:$I$1804,0))="","",INDEX(Bolalar!$C$5:$C$1804,MATCH($C959,Bolalar!$I$5:$I$1804,0))),""))</f>
        <v/>
      </c>
      <c r="F959" s="24"/>
      <c r="G959" s="14" t="str">
        <f aca="false">IF(OR($E959="",$B959=""),"",INT(($B959-$E959)/365.25))</f>
        <v/>
      </c>
      <c r="H959" s="25"/>
      <c r="I959" s="12"/>
      <c r="J959" s="28" t="n">
        <f aca="false">IF(AND($C959&lt;&gt;"",$B959&gt;=Boshqaruv!$C$9,$B959&lt;=Boshqaruv!$C$10),IF(COUNTIFS($C$4:$C958,$C959,$B$4:$B958,"&gt;="&amp;Boshqaruv!$C$9,$B$4:$B958,"&lt;="&amp;Boshqaruv!$C$10)=0,1,0),0)</f>
        <v>0</v>
      </c>
    </row>
    <row r="960" customFormat="false" ht="15" hidden="false" customHeight="false" outlineLevel="0" collapsed="false">
      <c r="A960" s="8" t="n">
        <v>956</v>
      </c>
      <c r="B960" s="13"/>
      <c r="C960" s="25"/>
      <c r="D960" s="26" t="str">
        <f aca="false">IF($C960="","",IFERROR(IF(INDEX(Bolalar!$B$5:$B$1804,MATCH($C960,Bolalar!$I$5:$I$1804,0))="","",INDEX(Bolalar!$B$5:$B$1804,MATCH($C960,Bolalar!$I$5:$I$1804,0))),""))</f>
        <v/>
      </c>
      <c r="E960" s="15" t="str">
        <f aca="false">IF($C960="","",IFERROR(IF(INDEX(Bolalar!$C$5:$C$1804,MATCH($C960,Bolalar!$I$5:$I$1804,0))="","",INDEX(Bolalar!$C$5:$C$1804,MATCH($C960,Bolalar!$I$5:$I$1804,0))),""))</f>
        <v/>
      </c>
      <c r="F960" s="24"/>
      <c r="G960" s="14" t="str">
        <f aca="false">IF(OR($E960="",$B960=""),"",INT(($B960-$E960)/365.25))</f>
        <v/>
      </c>
      <c r="H960" s="25"/>
      <c r="I960" s="12"/>
      <c r="J960" s="28" t="n">
        <f aca="false">IF(AND($C960&lt;&gt;"",$B960&gt;=Boshqaruv!$C$9,$B960&lt;=Boshqaruv!$C$10),IF(COUNTIFS($C$4:$C959,$C960,$B$4:$B959,"&gt;="&amp;Boshqaruv!$C$9,$B$4:$B959,"&lt;="&amp;Boshqaruv!$C$10)=0,1,0),0)</f>
        <v>0</v>
      </c>
    </row>
    <row r="961" customFormat="false" ht="15" hidden="false" customHeight="false" outlineLevel="0" collapsed="false">
      <c r="A961" s="8" t="n">
        <v>957</v>
      </c>
      <c r="B961" s="13"/>
      <c r="C961" s="25"/>
      <c r="D961" s="26" t="str">
        <f aca="false">IF($C961="","",IFERROR(IF(INDEX(Bolalar!$B$5:$B$1804,MATCH($C961,Bolalar!$I$5:$I$1804,0))="","",INDEX(Bolalar!$B$5:$B$1804,MATCH($C961,Bolalar!$I$5:$I$1804,0))),""))</f>
        <v/>
      </c>
      <c r="E961" s="15" t="str">
        <f aca="false">IF($C961="","",IFERROR(IF(INDEX(Bolalar!$C$5:$C$1804,MATCH($C961,Bolalar!$I$5:$I$1804,0))="","",INDEX(Bolalar!$C$5:$C$1804,MATCH($C961,Bolalar!$I$5:$I$1804,0))),""))</f>
        <v/>
      </c>
      <c r="F961" s="24"/>
      <c r="G961" s="14" t="str">
        <f aca="false">IF(OR($E961="",$B961=""),"",INT(($B961-$E961)/365.25))</f>
        <v/>
      </c>
      <c r="H961" s="25"/>
      <c r="I961" s="12"/>
      <c r="J961" s="28" t="n">
        <f aca="false">IF(AND($C961&lt;&gt;"",$B961&gt;=Boshqaruv!$C$9,$B961&lt;=Boshqaruv!$C$10),IF(COUNTIFS($C$4:$C960,$C961,$B$4:$B960,"&gt;="&amp;Boshqaruv!$C$9,$B$4:$B960,"&lt;="&amp;Boshqaruv!$C$10)=0,1,0),0)</f>
        <v>0</v>
      </c>
    </row>
    <row r="962" customFormat="false" ht="15" hidden="false" customHeight="false" outlineLevel="0" collapsed="false">
      <c r="A962" s="8" t="n">
        <v>958</v>
      </c>
      <c r="B962" s="13"/>
      <c r="C962" s="25"/>
      <c r="D962" s="26" t="str">
        <f aca="false">IF($C962="","",IFERROR(IF(INDEX(Bolalar!$B$5:$B$1804,MATCH($C962,Bolalar!$I$5:$I$1804,0))="","",INDEX(Bolalar!$B$5:$B$1804,MATCH($C962,Bolalar!$I$5:$I$1804,0))),""))</f>
        <v/>
      </c>
      <c r="E962" s="15" t="str">
        <f aca="false">IF($C962="","",IFERROR(IF(INDEX(Bolalar!$C$5:$C$1804,MATCH($C962,Bolalar!$I$5:$I$1804,0))="","",INDEX(Bolalar!$C$5:$C$1804,MATCH($C962,Bolalar!$I$5:$I$1804,0))),""))</f>
        <v/>
      </c>
      <c r="F962" s="24"/>
      <c r="G962" s="14" t="str">
        <f aca="false">IF(OR($E962="",$B962=""),"",INT(($B962-$E962)/365.25))</f>
        <v/>
      </c>
      <c r="H962" s="25"/>
      <c r="I962" s="12"/>
      <c r="J962" s="28" t="n">
        <f aca="false">IF(AND($C962&lt;&gt;"",$B962&gt;=Boshqaruv!$C$9,$B962&lt;=Boshqaruv!$C$10),IF(COUNTIFS($C$4:$C961,$C962,$B$4:$B961,"&gt;="&amp;Boshqaruv!$C$9,$B$4:$B961,"&lt;="&amp;Boshqaruv!$C$10)=0,1,0),0)</f>
        <v>0</v>
      </c>
    </row>
    <row r="963" customFormat="false" ht="15" hidden="false" customHeight="false" outlineLevel="0" collapsed="false">
      <c r="A963" s="8" t="n">
        <v>959</v>
      </c>
      <c r="B963" s="13"/>
      <c r="C963" s="25"/>
      <c r="D963" s="26" t="str">
        <f aca="false">IF($C963="","",IFERROR(IF(INDEX(Bolalar!$B$5:$B$1804,MATCH($C963,Bolalar!$I$5:$I$1804,0))="","",INDEX(Bolalar!$B$5:$B$1804,MATCH($C963,Bolalar!$I$5:$I$1804,0))),""))</f>
        <v/>
      </c>
      <c r="E963" s="15" t="str">
        <f aca="false">IF($C963="","",IFERROR(IF(INDEX(Bolalar!$C$5:$C$1804,MATCH($C963,Bolalar!$I$5:$I$1804,0))="","",INDEX(Bolalar!$C$5:$C$1804,MATCH($C963,Bolalar!$I$5:$I$1804,0))),""))</f>
        <v/>
      </c>
      <c r="F963" s="24"/>
      <c r="G963" s="14" t="str">
        <f aca="false">IF(OR($E963="",$B963=""),"",INT(($B963-$E963)/365.25))</f>
        <v/>
      </c>
      <c r="H963" s="25"/>
      <c r="I963" s="12"/>
      <c r="J963" s="28" t="n">
        <f aca="false">IF(AND($C963&lt;&gt;"",$B963&gt;=Boshqaruv!$C$9,$B963&lt;=Boshqaruv!$C$10),IF(COUNTIFS($C$4:$C962,$C963,$B$4:$B962,"&gt;="&amp;Boshqaruv!$C$9,$B$4:$B962,"&lt;="&amp;Boshqaruv!$C$10)=0,1,0),0)</f>
        <v>0</v>
      </c>
    </row>
    <row r="964" customFormat="false" ht="15" hidden="false" customHeight="false" outlineLevel="0" collapsed="false">
      <c r="A964" s="8" t="n">
        <v>960</v>
      </c>
      <c r="B964" s="13"/>
      <c r="C964" s="25"/>
      <c r="D964" s="26" t="str">
        <f aca="false">IF($C964="","",IFERROR(IF(INDEX(Bolalar!$B$5:$B$1804,MATCH($C964,Bolalar!$I$5:$I$1804,0))="","",INDEX(Bolalar!$B$5:$B$1804,MATCH($C964,Bolalar!$I$5:$I$1804,0))),""))</f>
        <v/>
      </c>
      <c r="E964" s="15" t="str">
        <f aca="false">IF($C964="","",IFERROR(IF(INDEX(Bolalar!$C$5:$C$1804,MATCH($C964,Bolalar!$I$5:$I$1804,0))="","",INDEX(Bolalar!$C$5:$C$1804,MATCH($C964,Bolalar!$I$5:$I$1804,0))),""))</f>
        <v/>
      </c>
      <c r="F964" s="24"/>
      <c r="G964" s="14" t="str">
        <f aca="false">IF(OR($E964="",$B964=""),"",INT(($B964-$E964)/365.25))</f>
        <v/>
      </c>
      <c r="H964" s="25"/>
      <c r="I964" s="12"/>
      <c r="J964" s="28" t="n">
        <f aca="false">IF(AND($C964&lt;&gt;"",$B964&gt;=Boshqaruv!$C$9,$B964&lt;=Boshqaruv!$C$10),IF(COUNTIFS($C$4:$C963,$C964,$B$4:$B963,"&gt;="&amp;Boshqaruv!$C$9,$B$4:$B963,"&lt;="&amp;Boshqaruv!$C$10)=0,1,0),0)</f>
        <v>0</v>
      </c>
    </row>
    <row r="965" customFormat="false" ht="15" hidden="false" customHeight="false" outlineLevel="0" collapsed="false">
      <c r="A965" s="8" t="n">
        <v>961</v>
      </c>
      <c r="B965" s="13"/>
      <c r="C965" s="25"/>
      <c r="D965" s="26" t="str">
        <f aca="false">IF($C965="","",IFERROR(IF(INDEX(Bolalar!$B$5:$B$1804,MATCH($C965,Bolalar!$I$5:$I$1804,0))="","",INDEX(Bolalar!$B$5:$B$1804,MATCH($C965,Bolalar!$I$5:$I$1804,0))),""))</f>
        <v/>
      </c>
      <c r="E965" s="15" t="str">
        <f aca="false">IF($C965="","",IFERROR(IF(INDEX(Bolalar!$C$5:$C$1804,MATCH($C965,Bolalar!$I$5:$I$1804,0))="","",INDEX(Bolalar!$C$5:$C$1804,MATCH($C965,Bolalar!$I$5:$I$1804,0))),""))</f>
        <v/>
      </c>
      <c r="F965" s="24"/>
      <c r="G965" s="14" t="str">
        <f aca="false">IF(OR($E965="",$B965=""),"",INT(($B965-$E965)/365.25))</f>
        <v/>
      </c>
      <c r="H965" s="25"/>
      <c r="I965" s="12"/>
      <c r="J965" s="28" t="n">
        <f aca="false">IF(AND($C965&lt;&gt;"",$B965&gt;=Boshqaruv!$C$9,$B965&lt;=Boshqaruv!$C$10),IF(COUNTIFS($C$4:$C964,$C965,$B$4:$B964,"&gt;="&amp;Boshqaruv!$C$9,$B$4:$B964,"&lt;="&amp;Boshqaruv!$C$10)=0,1,0),0)</f>
        <v>0</v>
      </c>
    </row>
    <row r="966" customFormat="false" ht="15" hidden="false" customHeight="false" outlineLevel="0" collapsed="false">
      <c r="A966" s="8" t="n">
        <v>962</v>
      </c>
      <c r="B966" s="13"/>
      <c r="C966" s="25"/>
      <c r="D966" s="26" t="str">
        <f aca="false">IF($C966="","",IFERROR(IF(INDEX(Bolalar!$B$5:$B$1804,MATCH($C966,Bolalar!$I$5:$I$1804,0))="","",INDEX(Bolalar!$B$5:$B$1804,MATCH($C966,Bolalar!$I$5:$I$1804,0))),""))</f>
        <v/>
      </c>
      <c r="E966" s="15" t="str">
        <f aca="false">IF($C966="","",IFERROR(IF(INDEX(Bolalar!$C$5:$C$1804,MATCH($C966,Bolalar!$I$5:$I$1804,0))="","",INDEX(Bolalar!$C$5:$C$1804,MATCH($C966,Bolalar!$I$5:$I$1804,0))),""))</f>
        <v/>
      </c>
      <c r="F966" s="24"/>
      <c r="G966" s="14" t="str">
        <f aca="false">IF(OR($E966="",$B966=""),"",INT(($B966-$E966)/365.25))</f>
        <v/>
      </c>
      <c r="H966" s="25"/>
      <c r="I966" s="12"/>
      <c r="J966" s="28" t="n">
        <f aca="false">IF(AND($C966&lt;&gt;"",$B966&gt;=Boshqaruv!$C$9,$B966&lt;=Boshqaruv!$C$10),IF(COUNTIFS($C$4:$C965,$C966,$B$4:$B965,"&gt;="&amp;Boshqaruv!$C$9,$B$4:$B965,"&lt;="&amp;Boshqaruv!$C$10)=0,1,0),0)</f>
        <v>0</v>
      </c>
    </row>
    <row r="967" customFormat="false" ht="15" hidden="false" customHeight="false" outlineLevel="0" collapsed="false">
      <c r="A967" s="8" t="n">
        <v>963</v>
      </c>
      <c r="B967" s="13"/>
      <c r="C967" s="25"/>
      <c r="D967" s="26" t="str">
        <f aca="false">IF($C967="","",IFERROR(IF(INDEX(Bolalar!$B$5:$B$1804,MATCH($C967,Bolalar!$I$5:$I$1804,0))="","",INDEX(Bolalar!$B$5:$B$1804,MATCH($C967,Bolalar!$I$5:$I$1804,0))),""))</f>
        <v/>
      </c>
      <c r="E967" s="15" t="str">
        <f aca="false">IF($C967="","",IFERROR(IF(INDEX(Bolalar!$C$5:$C$1804,MATCH($C967,Bolalar!$I$5:$I$1804,0))="","",INDEX(Bolalar!$C$5:$C$1804,MATCH($C967,Bolalar!$I$5:$I$1804,0))),""))</f>
        <v/>
      </c>
      <c r="F967" s="24"/>
      <c r="G967" s="14" t="str">
        <f aca="false">IF(OR($E967="",$B967=""),"",INT(($B967-$E967)/365.25))</f>
        <v/>
      </c>
      <c r="H967" s="25"/>
      <c r="I967" s="12"/>
      <c r="J967" s="28" t="n">
        <f aca="false">IF(AND($C967&lt;&gt;"",$B967&gt;=Boshqaruv!$C$9,$B967&lt;=Boshqaruv!$C$10),IF(COUNTIFS($C$4:$C966,$C967,$B$4:$B966,"&gt;="&amp;Boshqaruv!$C$9,$B$4:$B966,"&lt;="&amp;Boshqaruv!$C$10)=0,1,0),0)</f>
        <v>0</v>
      </c>
    </row>
    <row r="968" customFormat="false" ht="15" hidden="false" customHeight="false" outlineLevel="0" collapsed="false">
      <c r="A968" s="8" t="n">
        <v>964</v>
      </c>
      <c r="B968" s="13"/>
      <c r="C968" s="25"/>
      <c r="D968" s="26" t="str">
        <f aca="false">IF($C968="","",IFERROR(IF(INDEX(Bolalar!$B$5:$B$1804,MATCH($C968,Bolalar!$I$5:$I$1804,0))="","",INDEX(Bolalar!$B$5:$B$1804,MATCH($C968,Bolalar!$I$5:$I$1804,0))),""))</f>
        <v/>
      </c>
      <c r="E968" s="15" t="str">
        <f aca="false">IF($C968="","",IFERROR(IF(INDEX(Bolalar!$C$5:$C$1804,MATCH($C968,Bolalar!$I$5:$I$1804,0))="","",INDEX(Bolalar!$C$5:$C$1804,MATCH($C968,Bolalar!$I$5:$I$1804,0))),""))</f>
        <v/>
      </c>
      <c r="F968" s="24"/>
      <c r="G968" s="14" t="str">
        <f aca="false">IF(OR($E968="",$B968=""),"",INT(($B968-$E968)/365.25))</f>
        <v/>
      </c>
      <c r="H968" s="25"/>
      <c r="I968" s="12"/>
      <c r="J968" s="28" t="n">
        <f aca="false">IF(AND($C968&lt;&gt;"",$B968&gt;=Boshqaruv!$C$9,$B968&lt;=Boshqaruv!$C$10),IF(COUNTIFS($C$4:$C967,$C968,$B$4:$B967,"&gt;="&amp;Boshqaruv!$C$9,$B$4:$B967,"&lt;="&amp;Boshqaruv!$C$10)=0,1,0),0)</f>
        <v>0</v>
      </c>
    </row>
    <row r="969" customFormat="false" ht="15" hidden="false" customHeight="false" outlineLevel="0" collapsed="false">
      <c r="A969" s="8" t="n">
        <v>965</v>
      </c>
      <c r="B969" s="13"/>
      <c r="C969" s="25"/>
      <c r="D969" s="26" t="str">
        <f aca="false">IF($C969="","",IFERROR(IF(INDEX(Bolalar!$B$5:$B$1804,MATCH($C969,Bolalar!$I$5:$I$1804,0))="","",INDEX(Bolalar!$B$5:$B$1804,MATCH($C969,Bolalar!$I$5:$I$1804,0))),""))</f>
        <v/>
      </c>
      <c r="E969" s="15" t="str">
        <f aca="false">IF($C969="","",IFERROR(IF(INDEX(Bolalar!$C$5:$C$1804,MATCH($C969,Bolalar!$I$5:$I$1804,0))="","",INDEX(Bolalar!$C$5:$C$1804,MATCH($C969,Bolalar!$I$5:$I$1804,0))),""))</f>
        <v/>
      </c>
      <c r="F969" s="24"/>
      <c r="G969" s="14" t="str">
        <f aca="false">IF(OR($E969="",$B969=""),"",INT(($B969-$E969)/365.25))</f>
        <v/>
      </c>
      <c r="H969" s="25"/>
      <c r="I969" s="12"/>
      <c r="J969" s="28" t="n">
        <f aca="false">IF(AND($C969&lt;&gt;"",$B969&gt;=Boshqaruv!$C$9,$B969&lt;=Boshqaruv!$C$10),IF(COUNTIFS($C$4:$C968,$C969,$B$4:$B968,"&gt;="&amp;Boshqaruv!$C$9,$B$4:$B968,"&lt;="&amp;Boshqaruv!$C$10)=0,1,0),0)</f>
        <v>0</v>
      </c>
    </row>
    <row r="970" customFormat="false" ht="15" hidden="false" customHeight="false" outlineLevel="0" collapsed="false">
      <c r="A970" s="8" t="n">
        <v>966</v>
      </c>
      <c r="B970" s="13"/>
      <c r="C970" s="25"/>
      <c r="D970" s="26" t="str">
        <f aca="false">IF($C970="","",IFERROR(IF(INDEX(Bolalar!$B$5:$B$1804,MATCH($C970,Bolalar!$I$5:$I$1804,0))="","",INDEX(Bolalar!$B$5:$B$1804,MATCH($C970,Bolalar!$I$5:$I$1804,0))),""))</f>
        <v/>
      </c>
      <c r="E970" s="15" t="str">
        <f aca="false">IF($C970="","",IFERROR(IF(INDEX(Bolalar!$C$5:$C$1804,MATCH($C970,Bolalar!$I$5:$I$1804,0))="","",INDEX(Bolalar!$C$5:$C$1804,MATCH($C970,Bolalar!$I$5:$I$1804,0))),""))</f>
        <v/>
      </c>
      <c r="F970" s="24"/>
      <c r="G970" s="14" t="str">
        <f aca="false">IF(OR($E970="",$B970=""),"",INT(($B970-$E970)/365.25))</f>
        <v/>
      </c>
      <c r="H970" s="25"/>
      <c r="I970" s="12"/>
      <c r="J970" s="28" t="n">
        <f aca="false">IF(AND($C970&lt;&gt;"",$B970&gt;=Boshqaruv!$C$9,$B970&lt;=Boshqaruv!$C$10),IF(COUNTIFS($C$4:$C969,$C970,$B$4:$B969,"&gt;="&amp;Boshqaruv!$C$9,$B$4:$B969,"&lt;="&amp;Boshqaruv!$C$10)=0,1,0),0)</f>
        <v>0</v>
      </c>
    </row>
    <row r="971" customFormat="false" ht="15" hidden="false" customHeight="false" outlineLevel="0" collapsed="false">
      <c r="A971" s="8" t="n">
        <v>967</v>
      </c>
      <c r="B971" s="13"/>
      <c r="C971" s="25"/>
      <c r="D971" s="26" t="str">
        <f aca="false">IF($C971="","",IFERROR(IF(INDEX(Bolalar!$B$5:$B$1804,MATCH($C971,Bolalar!$I$5:$I$1804,0))="","",INDEX(Bolalar!$B$5:$B$1804,MATCH($C971,Bolalar!$I$5:$I$1804,0))),""))</f>
        <v/>
      </c>
      <c r="E971" s="15" t="str">
        <f aca="false">IF($C971="","",IFERROR(IF(INDEX(Bolalar!$C$5:$C$1804,MATCH($C971,Bolalar!$I$5:$I$1804,0))="","",INDEX(Bolalar!$C$5:$C$1804,MATCH($C971,Bolalar!$I$5:$I$1804,0))),""))</f>
        <v/>
      </c>
      <c r="F971" s="24"/>
      <c r="G971" s="14" t="str">
        <f aca="false">IF(OR($E971="",$B971=""),"",INT(($B971-$E971)/365.25))</f>
        <v/>
      </c>
      <c r="H971" s="25"/>
      <c r="I971" s="12"/>
      <c r="J971" s="28" t="n">
        <f aca="false">IF(AND($C971&lt;&gt;"",$B971&gt;=Boshqaruv!$C$9,$B971&lt;=Boshqaruv!$C$10),IF(COUNTIFS($C$4:$C970,$C971,$B$4:$B970,"&gt;="&amp;Boshqaruv!$C$9,$B$4:$B970,"&lt;="&amp;Boshqaruv!$C$10)=0,1,0),0)</f>
        <v>0</v>
      </c>
    </row>
    <row r="972" customFormat="false" ht="15" hidden="false" customHeight="false" outlineLevel="0" collapsed="false">
      <c r="A972" s="8" t="n">
        <v>968</v>
      </c>
      <c r="B972" s="13"/>
      <c r="C972" s="25"/>
      <c r="D972" s="26" t="str">
        <f aca="false">IF($C972="","",IFERROR(IF(INDEX(Bolalar!$B$5:$B$1804,MATCH($C972,Bolalar!$I$5:$I$1804,0))="","",INDEX(Bolalar!$B$5:$B$1804,MATCH($C972,Bolalar!$I$5:$I$1804,0))),""))</f>
        <v/>
      </c>
      <c r="E972" s="15" t="str">
        <f aca="false">IF($C972="","",IFERROR(IF(INDEX(Bolalar!$C$5:$C$1804,MATCH($C972,Bolalar!$I$5:$I$1804,0))="","",INDEX(Bolalar!$C$5:$C$1804,MATCH($C972,Bolalar!$I$5:$I$1804,0))),""))</f>
        <v/>
      </c>
      <c r="F972" s="24"/>
      <c r="G972" s="14" t="str">
        <f aca="false">IF(OR($E972="",$B972=""),"",INT(($B972-$E972)/365.25))</f>
        <v/>
      </c>
      <c r="H972" s="25"/>
      <c r="I972" s="12"/>
      <c r="J972" s="28" t="n">
        <f aca="false">IF(AND($C972&lt;&gt;"",$B972&gt;=Boshqaruv!$C$9,$B972&lt;=Boshqaruv!$C$10),IF(COUNTIFS($C$4:$C971,$C972,$B$4:$B971,"&gt;="&amp;Boshqaruv!$C$9,$B$4:$B971,"&lt;="&amp;Boshqaruv!$C$10)=0,1,0),0)</f>
        <v>0</v>
      </c>
    </row>
    <row r="973" customFormat="false" ht="15" hidden="false" customHeight="false" outlineLevel="0" collapsed="false">
      <c r="A973" s="8" t="n">
        <v>969</v>
      </c>
      <c r="B973" s="13"/>
      <c r="C973" s="25"/>
      <c r="D973" s="26" t="str">
        <f aca="false">IF($C973="","",IFERROR(IF(INDEX(Bolalar!$B$5:$B$1804,MATCH($C973,Bolalar!$I$5:$I$1804,0))="","",INDEX(Bolalar!$B$5:$B$1804,MATCH($C973,Bolalar!$I$5:$I$1804,0))),""))</f>
        <v/>
      </c>
      <c r="E973" s="15" t="str">
        <f aca="false">IF($C973="","",IFERROR(IF(INDEX(Bolalar!$C$5:$C$1804,MATCH($C973,Bolalar!$I$5:$I$1804,0))="","",INDEX(Bolalar!$C$5:$C$1804,MATCH($C973,Bolalar!$I$5:$I$1804,0))),""))</f>
        <v/>
      </c>
      <c r="F973" s="24"/>
      <c r="G973" s="14" t="str">
        <f aca="false">IF(OR($E973="",$B973=""),"",INT(($B973-$E973)/365.25))</f>
        <v/>
      </c>
      <c r="H973" s="25"/>
      <c r="I973" s="12"/>
      <c r="J973" s="28" t="n">
        <f aca="false">IF(AND($C973&lt;&gt;"",$B973&gt;=Boshqaruv!$C$9,$B973&lt;=Boshqaruv!$C$10),IF(COUNTIFS($C$4:$C972,$C973,$B$4:$B972,"&gt;="&amp;Boshqaruv!$C$9,$B$4:$B972,"&lt;="&amp;Boshqaruv!$C$10)=0,1,0),0)</f>
        <v>0</v>
      </c>
    </row>
    <row r="974" customFormat="false" ht="15" hidden="false" customHeight="false" outlineLevel="0" collapsed="false">
      <c r="A974" s="8" t="n">
        <v>970</v>
      </c>
      <c r="B974" s="13"/>
      <c r="C974" s="25"/>
      <c r="D974" s="26" t="str">
        <f aca="false">IF($C974="","",IFERROR(IF(INDEX(Bolalar!$B$5:$B$1804,MATCH($C974,Bolalar!$I$5:$I$1804,0))="","",INDEX(Bolalar!$B$5:$B$1804,MATCH($C974,Bolalar!$I$5:$I$1804,0))),""))</f>
        <v/>
      </c>
      <c r="E974" s="15" t="str">
        <f aca="false">IF($C974="","",IFERROR(IF(INDEX(Bolalar!$C$5:$C$1804,MATCH($C974,Bolalar!$I$5:$I$1804,0))="","",INDEX(Bolalar!$C$5:$C$1804,MATCH($C974,Bolalar!$I$5:$I$1804,0))),""))</f>
        <v/>
      </c>
      <c r="F974" s="24"/>
      <c r="G974" s="14" t="str">
        <f aca="false">IF(OR($E974="",$B974=""),"",INT(($B974-$E974)/365.25))</f>
        <v/>
      </c>
      <c r="H974" s="25"/>
      <c r="I974" s="12"/>
      <c r="J974" s="28" t="n">
        <f aca="false">IF(AND($C974&lt;&gt;"",$B974&gt;=Boshqaruv!$C$9,$B974&lt;=Boshqaruv!$C$10),IF(COUNTIFS($C$4:$C973,$C974,$B$4:$B973,"&gt;="&amp;Boshqaruv!$C$9,$B$4:$B973,"&lt;="&amp;Boshqaruv!$C$10)=0,1,0),0)</f>
        <v>0</v>
      </c>
    </row>
    <row r="975" customFormat="false" ht="15" hidden="false" customHeight="false" outlineLevel="0" collapsed="false">
      <c r="A975" s="8" t="n">
        <v>971</v>
      </c>
      <c r="B975" s="13"/>
      <c r="C975" s="25"/>
      <c r="D975" s="26" t="str">
        <f aca="false">IF($C975="","",IFERROR(IF(INDEX(Bolalar!$B$5:$B$1804,MATCH($C975,Bolalar!$I$5:$I$1804,0))="","",INDEX(Bolalar!$B$5:$B$1804,MATCH($C975,Bolalar!$I$5:$I$1804,0))),""))</f>
        <v/>
      </c>
      <c r="E975" s="15" t="str">
        <f aca="false">IF($C975="","",IFERROR(IF(INDEX(Bolalar!$C$5:$C$1804,MATCH($C975,Bolalar!$I$5:$I$1804,0))="","",INDEX(Bolalar!$C$5:$C$1804,MATCH($C975,Bolalar!$I$5:$I$1804,0))),""))</f>
        <v/>
      </c>
      <c r="F975" s="24"/>
      <c r="G975" s="14" t="str">
        <f aca="false">IF(OR($E975="",$B975=""),"",INT(($B975-$E975)/365.25))</f>
        <v/>
      </c>
      <c r="H975" s="25"/>
      <c r="I975" s="12"/>
      <c r="J975" s="28" t="n">
        <f aca="false">IF(AND($C975&lt;&gt;"",$B975&gt;=Boshqaruv!$C$9,$B975&lt;=Boshqaruv!$C$10),IF(COUNTIFS($C$4:$C974,$C975,$B$4:$B974,"&gt;="&amp;Boshqaruv!$C$9,$B$4:$B974,"&lt;="&amp;Boshqaruv!$C$10)=0,1,0),0)</f>
        <v>0</v>
      </c>
    </row>
    <row r="976" customFormat="false" ht="15" hidden="false" customHeight="false" outlineLevel="0" collapsed="false">
      <c r="A976" s="8" t="n">
        <v>972</v>
      </c>
      <c r="B976" s="13"/>
      <c r="C976" s="25"/>
      <c r="D976" s="26" t="str">
        <f aca="false">IF($C976="","",IFERROR(IF(INDEX(Bolalar!$B$5:$B$1804,MATCH($C976,Bolalar!$I$5:$I$1804,0))="","",INDEX(Bolalar!$B$5:$B$1804,MATCH($C976,Bolalar!$I$5:$I$1804,0))),""))</f>
        <v/>
      </c>
      <c r="E976" s="15" t="str">
        <f aca="false">IF($C976="","",IFERROR(IF(INDEX(Bolalar!$C$5:$C$1804,MATCH($C976,Bolalar!$I$5:$I$1804,0))="","",INDEX(Bolalar!$C$5:$C$1804,MATCH($C976,Bolalar!$I$5:$I$1804,0))),""))</f>
        <v/>
      </c>
      <c r="F976" s="24"/>
      <c r="G976" s="14" t="str">
        <f aca="false">IF(OR($E976="",$B976=""),"",INT(($B976-$E976)/365.25))</f>
        <v/>
      </c>
      <c r="H976" s="25"/>
      <c r="I976" s="12"/>
      <c r="J976" s="28" t="n">
        <f aca="false">IF(AND($C976&lt;&gt;"",$B976&gt;=Boshqaruv!$C$9,$B976&lt;=Boshqaruv!$C$10),IF(COUNTIFS($C$4:$C975,$C976,$B$4:$B975,"&gt;="&amp;Boshqaruv!$C$9,$B$4:$B975,"&lt;="&amp;Boshqaruv!$C$10)=0,1,0),0)</f>
        <v>0</v>
      </c>
    </row>
    <row r="977" customFormat="false" ht="15" hidden="false" customHeight="false" outlineLevel="0" collapsed="false">
      <c r="A977" s="8" t="n">
        <v>973</v>
      </c>
      <c r="B977" s="13"/>
      <c r="C977" s="25"/>
      <c r="D977" s="26" t="str">
        <f aca="false">IF($C977="","",IFERROR(IF(INDEX(Bolalar!$B$5:$B$1804,MATCH($C977,Bolalar!$I$5:$I$1804,0))="","",INDEX(Bolalar!$B$5:$B$1804,MATCH($C977,Bolalar!$I$5:$I$1804,0))),""))</f>
        <v/>
      </c>
      <c r="E977" s="15" t="str">
        <f aca="false">IF($C977="","",IFERROR(IF(INDEX(Bolalar!$C$5:$C$1804,MATCH($C977,Bolalar!$I$5:$I$1804,0))="","",INDEX(Bolalar!$C$5:$C$1804,MATCH($C977,Bolalar!$I$5:$I$1804,0))),""))</f>
        <v/>
      </c>
      <c r="F977" s="24"/>
      <c r="G977" s="14" t="str">
        <f aca="false">IF(OR($E977="",$B977=""),"",INT(($B977-$E977)/365.25))</f>
        <v/>
      </c>
      <c r="H977" s="25"/>
      <c r="I977" s="12"/>
      <c r="J977" s="28" t="n">
        <f aca="false">IF(AND($C977&lt;&gt;"",$B977&gt;=Boshqaruv!$C$9,$B977&lt;=Boshqaruv!$C$10),IF(COUNTIFS($C$4:$C976,$C977,$B$4:$B976,"&gt;="&amp;Boshqaruv!$C$9,$B$4:$B976,"&lt;="&amp;Boshqaruv!$C$10)=0,1,0),0)</f>
        <v>0</v>
      </c>
    </row>
    <row r="978" customFormat="false" ht="15" hidden="false" customHeight="false" outlineLevel="0" collapsed="false">
      <c r="A978" s="8" t="n">
        <v>974</v>
      </c>
      <c r="B978" s="13"/>
      <c r="C978" s="25"/>
      <c r="D978" s="26" t="str">
        <f aca="false">IF($C978="","",IFERROR(IF(INDEX(Bolalar!$B$5:$B$1804,MATCH($C978,Bolalar!$I$5:$I$1804,0))="","",INDEX(Bolalar!$B$5:$B$1804,MATCH($C978,Bolalar!$I$5:$I$1804,0))),""))</f>
        <v/>
      </c>
      <c r="E978" s="15" t="str">
        <f aca="false">IF($C978="","",IFERROR(IF(INDEX(Bolalar!$C$5:$C$1804,MATCH($C978,Bolalar!$I$5:$I$1804,0))="","",INDEX(Bolalar!$C$5:$C$1804,MATCH($C978,Bolalar!$I$5:$I$1804,0))),""))</f>
        <v/>
      </c>
      <c r="F978" s="24"/>
      <c r="G978" s="14" t="str">
        <f aca="false">IF(OR($E978="",$B978=""),"",INT(($B978-$E978)/365.25))</f>
        <v/>
      </c>
      <c r="H978" s="25"/>
      <c r="I978" s="12"/>
      <c r="J978" s="28" t="n">
        <f aca="false">IF(AND($C978&lt;&gt;"",$B978&gt;=Boshqaruv!$C$9,$B978&lt;=Boshqaruv!$C$10),IF(COUNTIFS($C$4:$C977,$C978,$B$4:$B977,"&gt;="&amp;Boshqaruv!$C$9,$B$4:$B977,"&lt;="&amp;Boshqaruv!$C$10)=0,1,0),0)</f>
        <v>0</v>
      </c>
    </row>
    <row r="979" customFormat="false" ht="15" hidden="false" customHeight="false" outlineLevel="0" collapsed="false">
      <c r="A979" s="8" t="n">
        <v>975</v>
      </c>
      <c r="B979" s="13"/>
      <c r="C979" s="25"/>
      <c r="D979" s="26" t="str">
        <f aca="false">IF($C979="","",IFERROR(IF(INDEX(Bolalar!$B$5:$B$1804,MATCH($C979,Bolalar!$I$5:$I$1804,0))="","",INDEX(Bolalar!$B$5:$B$1804,MATCH($C979,Bolalar!$I$5:$I$1804,0))),""))</f>
        <v/>
      </c>
      <c r="E979" s="15" t="str">
        <f aca="false">IF($C979="","",IFERROR(IF(INDEX(Bolalar!$C$5:$C$1804,MATCH($C979,Bolalar!$I$5:$I$1804,0))="","",INDEX(Bolalar!$C$5:$C$1804,MATCH($C979,Bolalar!$I$5:$I$1804,0))),""))</f>
        <v/>
      </c>
      <c r="F979" s="24"/>
      <c r="G979" s="14" t="str">
        <f aca="false">IF(OR($E979="",$B979=""),"",INT(($B979-$E979)/365.25))</f>
        <v/>
      </c>
      <c r="H979" s="25"/>
      <c r="I979" s="12"/>
      <c r="J979" s="28" t="n">
        <f aca="false">IF(AND($C979&lt;&gt;"",$B979&gt;=Boshqaruv!$C$9,$B979&lt;=Boshqaruv!$C$10),IF(COUNTIFS($C$4:$C978,$C979,$B$4:$B978,"&gt;="&amp;Boshqaruv!$C$9,$B$4:$B978,"&lt;="&amp;Boshqaruv!$C$10)=0,1,0),0)</f>
        <v>0</v>
      </c>
    </row>
    <row r="980" customFormat="false" ht="15" hidden="false" customHeight="false" outlineLevel="0" collapsed="false">
      <c r="A980" s="8" t="n">
        <v>976</v>
      </c>
      <c r="B980" s="13"/>
      <c r="C980" s="25"/>
      <c r="D980" s="26" t="str">
        <f aca="false">IF($C980="","",IFERROR(IF(INDEX(Bolalar!$B$5:$B$1804,MATCH($C980,Bolalar!$I$5:$I$1804,0))="","",INDEX(Bolalar!$B$5:$B$1804,MATCH($C980,Bolalar!$I$5:$I$1804,0))),""))</f>
        <v/>
      </c>
      <c r="E980" s="15" t="str">
        <f aca="false">IF($C980="","",IFERROR(IF(INDEX(Bolalar!$C$5:$C$1804,MATCH($C980,Bolalar!$I$5:$I$1804,0))="","",INDEX(Bolalar!$C$5:$C$1804,MATCH($C980,Bolalar!$I$5:$I$1804,0))),""))</f>
        <v/>
      </c>
      <c r="F980" s="24"/>
      <c r="G980" s="14" t="str">
        <f aca="false">IF(OR($E980="",$B980=""),"",INT(($B980-$E980)/365.25))</f>
        <v/>
      </c>
      <c r="H980" s="25"/>
      <c r="I980" s="12"/>
      <c r="J980" s="28" t="n">
        <f aca="false">IF(AND($C980&lt;&gt;"",$B980&gt;=Boshqaruv!$C$9,$B980&lt;=Boshqaruv!$C$10),IF(COUNTIFS($C$4:$C979,$C980,$B$4:$B979,"&gt;="&amp;Boshqaruv!$C$9,$B$4:$B979,"&lt;="&amp;Boshqaruv!$C$10)=0,1,0),0)</f>
        <v>0</v>
      </c>
    </row>
    <row r="981" customFormat="false" ht="15" hidden="false" customHeight="false" outlineLevel="0" collapsed="false">
      <c r="A981" s="8" t="n">
        <v>977</v>
      </c>
      <c r="B981" s="13"/>
      <c r="C981" s="25"/>
      <c r="D981" s="26" t="str">
        <f aca="false">IF($C981="","",IFERROR(IF(INDEX(Bolalar!$B$5:$B$1804,MATCH($C981,Bolalar!$I$5:$I$1804,0))="","",INDEX(Bolalar!$B$5:$B$1804,MATCH($C981,Bolalar!$I$5:$I$1804,0))),""))</f>
        <v/>
      </c>
      <c r="E981" s="15" t="str">
        <f aca="false">IF($C981="","",IFERROR(IF(INDEX(Bolalar!$C$5:$C$1804,MATCH($C981,Bolalar!$I$5:$I$1804,0))="","",INDEX(Bolalar!$C$5:$C$1804,MATCH($C981,Bolalar!$I$5:$I$1804,0))),""))</f>
        <v/>
      </c>
      <c r="F981" s="24"/>
      <c r="G981" s="14" t="str">
        <f aca="false">IF(OR($E981="",$B981=""),"",INT(($B981-$E981)/365.25))</f>
        <v/>
      </c>
      <c r="H981" s="25"/>
      <c r="I981" s="12"/>
      <c r="J981" s="28" t="n">
        <f aca="false">IF(AND($C981&lt;&gt;"",$B981&gt;=Boshqaruv!$C$9,$B981&lt;=Boshqaruv!$C$10),IF(COUNTIFS($C$4:$C980,$C981,$B$4:$B980,"&gt;="&amp;Boshqaruv!$C$9,$B$4:$B980,"&lt;="&amp;Boshqaruv!$C$10)=0,1,0),0)</f>
        <v>0</v>
      </c>
    </row>
    <row r="982" customFormat="false" ht="15" hidden="false" customHeight="false" outlineLevel="0" collapsed="false">
      <c r="A982" s="8" t="n">
        <v>978</v>
      </c>
      <c r="B982" s="13"/>
      <c r="C982" s="25"/>
      <c r="D982" s="26" t="str">
        <f aca="false">IF($C982="","",IFERROR(IF(INDEX(Bolalar!$B$5:$B$1804,MATCH($C982,Bolalar!$I$5:$I$1804,0))="","",INDEX(Bolalar!$B$5:$B$1804,MATCH($C982,Bolalar!$I$5:$I$1804,0))),""))</f>
        <v/>
      </c>
      <c r="E982" s="15" t="str">
        <f aca="false">IF($C982="","",IFERROR(IF(INDEX(Bolalar!$C$5:$C$1804,MATCH($C982,Bolalar!$I$5:$I$1804,0))="","",INDEX(Bolalar!$C$5:$C$1804,MATCH($C982,Bolalar!$I$5:$I$1804,0))),""))</f>
        <v/>
      </c>
      <c r="F982" s="24"/>
      <c r="G982" s="14" t="str">
        <f aca="false">IF(OR($E982="",$B982=""),"",INT(($B982-$E982)/365.25))</f>
        <v/>
      </c>
      <c r="H982" s="25"/>
      <c r="I982" s="12"/>
      <c r="J982" s="28" t="n">
        <f aca="false">IF(AND($C982&lt;&gt;"",$B982&gt;=Boshqaruv!$C$9,$B982&lt;=Boshqaruv!$C$10),IF(COUNTIFS($C$4:$C981,$C982,$B$4:$B981,"&gt;="&amp;Boshqaruv!$C$9,$B$4:$B981,"&lt;="&amp;Boshqaruv!$C$10)=0,1,0),0)</f>
        <v>0</v>
      </c>
    </row>
    <row r="983" customFormat="false" ht="15" hidden="false" customHeight="false" outlineLevel="0" collapsed="false">
      <c r="A983" s="8" t="n">
        <v>979</v>
      </c>
      <c r="B983" s="13"/>
      <c r="C983" s="25"/>
      <c r="D983" s="26" t="str">
        <f aca="false">IF($C983="","",IFERROR(IF(INDEX(Bolalar!$B$5:$B$1804,MATCH($C983,Bolalar!$I$5:$I$1804,0))="","",INDEX(Bolalar!$B$5:$B$1804,MATCH($C983,Bolalar!$I$5:$I$1804,0))),""))</f>
        <v/>
      </c>
      <c r="E983" s="15" t="str">
        <f aca="false">IF($C983="","",IFERROR(IF(INDEX(Bolalar!$C$5:$C$1804,MATCH($C983,Bolalar!$I$5:$I$1804,0))="","",INDEX(Bolalar!$C$5:$C$1804,MATCH($C983,Bolalar!$I$5:$I$1804,0))),""))</f>
        <v/>
      </c>
      <c r="F983" s="24"/>
      <c r="G983" s="14" t="str">
        <f aca="false">IF(OR($E983="",$B983=""),"",INT(($B983-$E983)/365.25))</f>
        <v/>
      </c>
      <c r="H983" s="25"/>
      <c r="I983" s="12"/>
      <c r="J983" s="28" t="n">
        <f aca="false">IF(AND($C983&lt;&gt;"",$B983&gt;=Boshqaruv!$C$9,$B983&lt;=Boshqaruv!$C$10),IF(COUNTIFS($C$4:$C982,$C983,$B$4:$B982,"&gt;="&amp;Boshqaruv!$C$9,$B$4:$B982,"&lt;="&amp;Boshqaruv!$C$10)=0,1,0),0)</f>
        <v>0</v>
      </c>
    </row>
    <row r="984" customFormat="false" ht="15" hidden="false" customHeight="false" outlineLevel="0" collapsed="false">
      <c r="A984" s="8" t="n">
        <v>980</v>
      </c>
      <c r="B984" s="13"/>
      <c r="C984" s="25"/>
      <c r="D984" s="26" t="str">
        <f aca="false">IF($C984="","",IFERROR(IF(INDEX(Bolalar!$B$5:$B$1804,MATCH($C984,Bolalar!$I$5:$I$1804,0))="","",INDEX(Bolalar!$B$5:$B$1804,MATCH($C984,Bolalar!$I$5:$I$1804,0))),""))</f>
        <v/>
      </c>
      <c r="E984" s="15" t="str">
        <f aca="false">IF($C984="","",IFERROR(IF(INDEX(Bolalar!$C$5:$C$1804,MATCH($C984,Bolalar!$I$5:$I$1804,0))="","",INDEX(Bolalar!$C$5:$C$1804,MATCH($C984,Bolalar!$I$5:$I$1804,0))),""))</f>
        <v/>
      </c>
      <c r="F984" s="24"/>
      <c r="G984" s="14" t="str">
        <f aca="false">IF(OR($E984="",$B984=""),"",INT(($B984-$E984)/365.25))</f>
        <v/>
      </c>
      <c r="H984" s="25"/>
      <c r="I984" s="12"/>
      <c r="J984" s="28" t="n">
        <f aca="false">IF(AND($C984&lt;&gt;"",$B984&gt;=Boshqaruv!$C$9,$B984&lt;=Boshqaruv!$C$10),IF(COUNTIFS($C$4:$C983,$C984,$B$4:$B983,"&gt;="&amp;Boshqaruv!$C$9,$B$4:$B983,"&lt;="&amp;Boshqaruv!$C$10)=0,1,0),0)</f>
        <v>0</v>
      </c>
    </row>
    <row r="985" customFormat="false" ht="15" hidden="false" customHeight="false" outlineLevel="0" collapsed="false">
      <c r="A985" s="8" t="n">
        <v>981</v>
      </c>
      <c r="B985" s="13"/>
      <c r="C985" s="25"/>
      <c r="D985" s="26" t="str">
        <f aca="false">IF($C985="","",IFERROR(IF(INDEX(Bolalar!$B$5:$B$1804,MATCH($C985,Bolalar!$I$5:$I$1804,0))="","",INDEX(Bolalar!$B$5:$B$1804,MATCH($C985,Bolalar!$I$5:$I$1804,0))),""))</f>
        <v/>
      </c>
      <c r="E985" s="15" t="str">
        <f aca="false">IF($C985="","",IFERROR(IF(INDEX(Bolalar!$C$5:$C$1804,MATCH($C985,Bolalar!$I$5:$I$1804,0))="","",INDEX(Bolalar!$C$5:$C$1804,MATCH($C985,Bolalar!$I$5:$I$1804,0))),""))</f>
        <v/>
      </c>
      <c r="F985" s="24"/>
      <c r="G985" s="14" t="str">
        <f aca="false">IF(OR($E985="",$B985=""),"",INT(($B985-$E985)/365.25))</f>
        <v/>
      </c>
      <c r="H985" s="25"/>
      <c r="I985" s="12"/>
      <c r="J985" s="28" t="n">
        <f aca="false">IF(AND($C985&lt;&gt;"",$B985&gt;=Boshqaruv!$C$9,$B985&lt;=Boshqaruv!$C$10),IF(COUNTIFS($C$4:$C984,$C985,$B$4:$B984,"&gt;="&amp;Boshqaruv!$C$9,$B$4:$B984,"&lt;="&amp;Boshqaruv!$C$10)=0,1,0),0)</f>
        <v>0</v>
      </c>
    </row>
    <row r="986" customFormat="false" ht="15" hidden="false" customHeight="false" outlineLevel="0" collapsed="false">
      <c r="A986" s="8" t="n">
        <v>982</v>
      </c>
      <c r="B986" s="13"/>
      <c r="C986" s="25"/>
      <c r="D986" s="26" t="str">
        <f aca="false">IF($C986="","",IFERROR(IF(INDEX(Bolalar!$B$5:$B$1804,MATCH($C986,Bolalar!$I$5:$I$1804,0))="","",INDEX(Bolalar!$B$5:$B$1804,MATCH($C986,Bolalar!$I$5:$I$1804,0))),""))</f>
        <v/>
      </c>
      <c r="E986" s="15" t="str">
        <f aca="false">IF($C986="","",IFERROR(IF(INDEX(Bolalar!$C$5:$C$1804,MATCH($C986,Bolalar!$I$5:$I$1804,0))="","",INDEX(Bolalar!$C$5:$C$1804,MATCH($C986,Bolalar!$I$5:$I$1804,0))),""))</f>
        <v/>
      </c>
      <c r="F986" s="24"/>
      <c r="G986" s="14" t="str">
        <f aca="false">IF(OR($E986="",$B986=""),"",INT(($B986-$E986)/365.25))</f>
        <v/>
      </c>
      <c r="H986" s="25"/>
      <c r="I986" s="12"/>
      <c r="J986" s="28" t="n">
        <f aca="false">IF(AND($C986&lt;&gt;"",$B986&gt;=Boshqaruv!$C$9,$B986&lt;=Boshqaruv!$C$10),IF(COUNTIFS($C$4:$C985,$C986,$B$4:$B985,"&gt;="&amp;Boshqaruv!$C$9,$B$4:$B985,"&lt;="&amp;Boshqaruv!$C$10)=0,1,0),0)</f>
        <v>0</v>
      </c>
    </row>
    <row r="987" customFormat="false" ht="15" hidden="false" customHeight="false" outlineLevel="0" collapsed="false">
      <c r="A987" s="8" t="n">
        <v>983</v>
      </c>
      <c r="B987" s="13"/>
      <c r="C987" s="25"/>
      <c r="D987" s="26" t="str">
        <f aca="false">IF($C987="","",IFERROR(IF(INDEX(Bolalar!$B$5:$B$1804,MATCH($C987,Bolalar!$I$5:$I$1804,0))="","",INDEX(Bolalar!$B$5:$B$1804,MATCH($C987,Bolalar!$I$5:$I$1804,0))),""))</f>
        <v/>
      </c>
      <c r="E987" s="15" t="str">
        <f aca="false">IF($C987="","",IFERROR(IF(INDEX(Bolalar!$C$5:$C$1804,MATCH($C987,Bolalar!$I$5:$I$1804,0))="","",INDEX(Bolalar!$C$5:$C$1804,MATCH($C987,Bolalar!$I$5:$I$1804,0))),""))</f>
        <v/>
      </c>
      <c r="F987" s="24"/>
      <c r="G987" s="14" t="str">
        <f aca="false">IF(OR($E987="",$B987=""),"",INT(($B987-$E987)/365.25))</f>
        <v/>
      </c>
      <c r="H987" s="25"/>
      <c r="I987" s="12"/>
      <c r="J987" s="28" t="n">
        <f aca="false">IF(AND($C987&lt;&gt;"",$B987&gt;=Boshqaruv!$C$9,$B987&lt;=Boshqaruv!$C$10),IF(COUNTIFS($C$4:$C986,$C987,$B$4:$B986,"&gt;="&amp;Boshqaruv!$C$9,$B$4:$B986,"&lt;="&amp;Boshqaruv!$C$10)=0,1,0),0)</f>
        <v>0</v>
      </c>
    </row>
    <row r="988" customFormat="false" ht="15" hidden="false" customHeight="false" outlineLevel="0" collapsed="false">
      <c r="A988" s="8" t="n">
        <v>984</v>
      </c>
      <c r="B988" s="13"/>
      <c r="C988" s="25"/>
      <c r="D988" s="26" t="str">
        <f aca="false">IF($C988="","",IFERROR(IF(INDEX(Bolalar!$B$5:$B$1804,MATCH($C988,Bolalar!$I$5:$I$1804,0))="","",INDEX(Bolalar!$B$5:$B$1804,MATCH($C988,Bolalar!$I$5:$I$1804,0))),""))</f>
        <v/>
      </c>
      <c r="E988" s="15" t="str">
        <f aca="false">IF($C988="","",IFERROR(IF(INDEX(Bolalar!$C$5:$C$1804,MATCH($C988,Bolalar!$I$5:$I$1804,0))="","",INDEX(Bolalar!$C$5:$C$1804,MATCH($C988,Bolalar!$I$5:$I$1804,0))),""))</f>
        <v/>
      </c>
      <c r="F988" s="24"/>
      <c r="G988" s="14" t="str">
        <f aca="false">IF(OR($E988="",$B988=""),"",INT(($B988-$E988)/365.25))</f>
        <v/>
      </c>
      <c r="H988" s="25"/>
      <c r="I988" s="12"/>
      <c r="J988" s="28" t="n">
        <f aca="false">IF(AND($C988&lt;&gt;"",$B988&gt;=Boshqaruv!$C$9,$B988&lt;=Boshqaruv!$C$10),IF(COUNTIFS($C$4:$C987,$C988,$B$4:$B987,"&gt;="&amp;Boshqaruv!$C$9,$B$4:$B987,"&lt;="&amp;Boshqaruv!$C$10)=0,1,0),0)</f>
        <v>0</v>
      </c>
    </row>
    <row r="989" customFormat="false" ht="15" hidden="false" customHeight="false" outlineLevel="0" collapsed="false">
      <c r="A989" s="8" t="n">
        <v>985</v>
      </c>
      <c r="B989" s="13"/>
      <c r="C989" s="25"/>
      <c r="D989" s="26" t="str">
        <f aca="false">IF($C989="","",IFERROR(IF(INDEX(Bolalar!$B$5:$B$1804,MATCH($C989,Bolalar!$I$5:$I$1804,0))="","",INDEX(Bolalar!$B$5:$B$1804,MATCH($C989,Bolalar!$I$5:$I$1804,0))),""))</f>
        <v/>
      </c>
      <c r="E989" s="15" t="str">
        <f aca="false">IF($C989="","",IFERROR(IF(INDEX(Bolalar!$C$5:$C$1804,MATCH($C989,Bolalar!$I$5:$I$1804,0))="","",INDEX(Bolalar!$C$5:$C$1804,MATCH($C989,Bolalar!$I$5:$I$1804,0))),""))</f>
        <v/>
      </c>
      <c r="F989" s="24"/>
      <c r="G989" s="14" t="str">
        <f aca="false">IF(OR($E989="",$B989=""),"",INT(($B989-$E989)/365.25))</f>
        <v/>
      </c>
      <c r="H989" s="25"/>
      <c r="I989" s="12"/>
      <c r="J989" s="28" t="n">
        <f aca="false">IF(AND($C989&lt;&gt;"",$B989&gt;=Boshqaruv!$C$9,$B989&lt;=Boshqaruv!$C$10),IF(COUNTIFS($C$4:$C988,$C989,$B$4:$B988,"&gt;="&amp;Boshqaruv!$C$9,$B$4:$B988,"&lt;="&amp;Boshqaruv!$C$10)=0,1,0),0)</f>
        <v>0</v>
      </c>
    </row>
    <row r="990" customFormat="false" ht="15" hidden="false" customHeight="false" outlineLevel="0" collapsed="false">
      <c r="A990" s="8" t="n">
        <v>986</v>
      </c>
      <c r="B990" s="13"/>
      <c r="C990" s="25"/>
      <c r="D990" s="26" t="str">
        <f aca="false">IF($C990="","",IFERROR(IF(INDEX(Bolalar!$B$5:$B$1804,MATCH($C990,Bolalar!$I$5:$I$1804,0))="","",INDEX(Bolalar!$B$5:$B$1804,MATCH($C990,Bolalar!$I$5:$I$1804,0))),""))</f>
        <v/>
      </c>
      <c r="E990" s="15" t="str">
        <f aca="false">IF($C990="","",IFERROR(IF(INDEX(Bolalar!$C$5:$C$1804,MATCH($C990,Bolalar!$I$5:$I$1804,0))="","",INDEX(Bolalar!$C$5:$C$1804,MATCH($C990,Bolalar!$I$5:$I$1804,0))),""))</f>
        <v/>
      </c>
      <c r="F990" s="24"/>
      <c r="G990" s="14" t="str">
        <f aca="false">IF(OR($E990="",$B990=""),"",INT(($B990-$E990)/365.25))</f>
        <v/>
      </c>
      <c r="H990" s="25"/>
      <c r="I990" s="12"/>
      <c r="J990" s="28" t="n">
        <f aca="false">IF(AND($C990&lt;&gt;"",$B990&gt;=Boshqaruv!$C$9,$B990&lt;=Boshqaruv!$C$10),IF(COUNTIFS($C$4:$C989,$C990,$B$4:$B989,"&gt;="&amp;Boshqaruv!$C$9,$B$4:$B989,"&lt;="&amp;Boshqaruv!$C$10)=0,1,0),0)</f>
        <v>0</v>
      </c>
    </row>
    <row r="991" customFormat="false" ht="15" hidden="false" customHeight="false" outlineLevel="0" collapsed="false">
      <c r="A991" s="8" t="n">
        <v>987</v>
      </c>
      <c r="B991" s="13"/>
      <c r="C991" s="25"/>
      <c r="D991" s="26" t="str">
        <f aca="false">IF($C991="","",IFERROR(IF(INDEX(Bolalar!$B$5:$B$1804,MATCH($C991,Bolalar!$I$5:$I$1804,0))="","",INDEX(Bolalar!$B$5:$B$1804,MATCH($C991,Bolalar!$I$5:$I$1804,0))),""))</f>
        <v/>
      </c>
      <c r="E991" s="15" t="str">
        <f aca="false">IF($C991="","",IFERROR(IF(INDEX(Bolalar!$C$5:$C$1804,MATCH($C991,Bolalar!$I$5:$I$1804,0))="","",INDEX(Bolalar!$C$5:$C$1804,MATCH($C991,Bolalar!$I$5:$I$1804,0))),""))</f>
        <v/>
      </c>
      <c r="F991" s="24"/>
      <c r="G991" s="14" t="str">
        <f aca="false">IF(OR($E991="",$B991=""),"",INT(($B991-$E991)/365.25))</f>
        <v/>
      </c>
      <c r="H991" s="25"/>
      <c r="I991" s="12"/>
      <c r="J991" s="28" t="n">
        <f aca="false">IF(AND($C991&lt;&gt;"",$B991&gt;=Boshqaruv!$C$9,$B991&lt;=Boshqaruv!$C$10),IF(COUNTIFS($C$4:$C990,$C991,$B$4:$B990,"&gt;="&amp;Boshqaruv!$C$9,$B$4:$B990,"&lt;="&amp;Boshqaruv!$C$10)=0,1,0),0)</f>
        <v>0</v>
      </c>
    </row>
    <row r="992" customFormat="false" ht="15" hidden="false" customHeight="false" outlineLevel="0" collapsed="false">
      <c r="A992" s="8" t="n">
        <v>988</v>
      </c>
      <c r="B992" s="13"/>
      <c r="C992" s="25"/>
      <c r="D992" s="26" t="str">
        <f aca="false">IF($C992="","",IFERROR(IF(INDEX(Bolalar!$B$5:$B$1804,MATCH($C992,Bolalar!$I$5:$I$1804,0))="","",INDEX(Bolalar!$B$5:$B$1804,MATCH($C992,Bolalar!$I$5:$I$1804,0))),""))</f>
        <v/>
      </c>
      <c r="E992" s="15" t="str">
        <f aca="false">IF($C992="","",IFERROR(IF(INDEX(Bolalar!$C$5:$C$1804,MATCH($C992,Bolalar!$I$5:$I$1804,0))="","",INDEX(Bolalar!$C$5:$C$1804,MATCH($C992,Bolalar!$I$5:$I$1804,0))),""))</f>
        <v/>
      </c>
      <c r="F992" s="24"/>
      <c r="G992" s="14" t="str">
        <f aca="false">IF(OR($E992="",$B992=""),"",INT(($B992-$E992)/365.25))</f>
        <v/>
      </c>
      <c r="H992" s="25"/>
      <c r="I992" s="12"/>
      <c r="J992" s="28" t="n">
        <f aca="false">IF(AND($C992&lt;&gt;"",$B992&gt;=Boshqaruv!$C$9,$B992&lt;=Boshqaruv!$C$10),IF(COUNTIFS($C$4:$C991,$C992,$B$4:$B991,"&gt;="&amp;Boshqaruv!$C$9,$B$4:$B991,"&lt;="&amp;Boshqaruv!$C$10)=0,1,0),0)</f>
        <v>0</v>
      </c>
    </row>
    <row r="993" customFormat="false" ht="15" hidden="false" customHeight="false" outlineLevel="0" collapsed="false">
      <c r="A993" s="8" t="n">
        <v>989</v>
      </c>
      <c r="B993" s="13"/>
      <c r="C993" s="25"/>
      <c r="D993" s="26" t="str">
        <f aca="false">IF($C993="","",IFERROR(IF(INDEX(Bolalar!$B$5:$B$1804,MATCH($C993,Bolalar!$I$5:$I$1804,0))="","",INDEX(Bolalar!$B$5:$B$1804,MATCH($C993,Bolalar!$I$5:$I$1804,0))),""))</f>
        <v/>
      </c>
      <c r="E993" s="15" t="str">
        <f aca="false">IF($C993="","",IFERROR(IF(INDEX(Bolalar!$C$5:$C$1804,MATCH($C993,Bolalar!$I$5:$I$1804,0))="","",INDEX(Bolalar!$C$5:$C$1804,MATCH($C993,Bolalar!$I$5:$I$1804,0))),""))</f>
        <v/>
      </c>
      <c r="F993" s="24"/>
      <c r="G993" s="14" t="str">
        <f aca="false">IF(OR($E993="",$B993=""),"",INT(($B993-$E993)/365.25))</f>
        <v/>
      </c>
      <c r="H993" s="25"/>
      <c r="I993" s="12"/>
      <c r="J993" s="28" t="n">
        <f aca="false">IF(AND($C993&lt;&gt;"",$B993&gt;=Boshqaruv!$C$9,$B993&lt;=Boshqaruv!$C$10),IF(COUNTIFS($C$4:$C992,$C993,$B$4:$B992,"&gt;="&amp;Boshqaruv!$C$9,$B$4:$B992,"&lt;="&amp;Boshqaruv!$C$10)=0,1,0),0)</f>
        <v>0</v>
      </c>
    </row>
    <row r="994" customFormat="false" ht="15" hidden="false" customHeight="false" outlineLevel="0" collapsed="false">
      <c r="A994" s="8" t="n">
        <v>990</v>
      </c>
      <c r="B994" s="13"/>
      <c r="C994" s="25"/>
      <c r="D994" s="26" t="str">
        <f aca="false">IF($C994="","",IFERROR(IF(INDEX(Bolalar!$B$5:$B$1804,MATCH($C994,Bolalar!$I$5:$I$1804,0))="","",INDEX(Bolalar!$B$5:$B$1804,MATCH($C994,Bolalar!$I$5:$I$1804,0))),""))</f>
        <v/>
      </c>
      <c r="E994" s="15" t="str">
        <f aca="false">IF($C994="","",IFERROR(IF(INDEX(Bolalar!$C$5:$C$1804,MATCH($C994,Bolalar!$I$5:$I$1804,0))="","",INDEX(Bolalar!$C$5:$C$1804,MATCH($C994,Bolalar!$I$5:$I$1804,0))),""))</f>
        <v/>
      </c>
      <c r="F994" s="24"/>
      <c r="G994" s="14" t="str">
        <f aca="false">IF(OR($E994="",$B994=""),"",INT(($B994-$E994)/365.25))</f>
        <v/>
      </c>
      <c r="H994" s="25"/>
      <c r="I994" s="12"/>
      <c r="J994" s="28" t="n">
        <f aca="false">IF(AND($C994&lt;&gt;"",$B994&gt;=Boshqaruv!$C$9,$B994&lt;=Boshqaruv!$C$10),IF(COUNTIFS($C$4:$C993,$C994,$B$4:$B993,"&gt;="&amp;Boshqaruv!$C$9,$B$4:$B993,"&lt;="&amp;Boshqaruv!$C$10)=0,1,0),0)</f>
        <v>0</v>
      </c>
    </row>
    <row r="995" customFormat="false" ht="15" hidden="false" customHeight="false" outlineLevel="0" collapsed="false">
      <c r="A995" s="8" t="n">
        <v>991</v>
      </c>
      <c r="B995" s="13"/>
      <c r="C995" s="25"/>
      <c r="D995" s="26" t="str">
        <f aca="false">IF($C995="","",IFERROR(IF(INDEX(Bolalar!$B$5:$B$1804,MATCH($C995,Bolalar!$I$5:$I$1804,0))="","",INDEX(Bolalar!$B$5:$B$1804,MATCH($C995,Bolalar!$I$5:$I$1804,0))),""))</f>
        <v/>
      </c>
      <c r="E995" s="15" t="str">
        <f aca="false">IF($C995="","",IFERROR(IF(INDEX(Bolalar!$C$5:$C$1804,MATCH($C995,Bolalar!$I$5:$I$1804,0))="","",INDEX(Bolalar!$C$5:$C$1804,MATCH($C995,Bolalar!$I$5:$I$1804,0))),""))</f>
        <v/>
      </c>
      <c r="F995" s="24"/>
      <c r="G995" s="14" t="str">
        <f aca="false">IF(OR($E995="",$B995=""),"",INT(($B995-$E995)/365.25))</f>
        <v/>
      </c>
      <c r="H995" s="25"/>
      <c r="I995" s="12"/>
      <c r="J995" s="28" t="n">
        <f aca="false">IF(AND($C995&lt;&gt;"",$B995&gt;=Boshqaruv!$C$9,$B995&lt;=Boshqaruv!$C$10),IF(COUNTIFS($C$4:$C994,$C995,$B$4:$B994,"&gt;="&amp;Boshqaruv!$C$9,$B$4:$B994,"&lt;="&amp;Boshqaruv!$C$10)=0,1,0),0)</f>
        <v>0</v>
      </c>
    </row>
    <row r="996" customFormat="false" ht="15" hidden="false" customHeight="false" outlineLevel="0" collapsed="false">
      <c r="A996" s="8" t="n">
        <v>992</v>
      </c>
      <c r="B996" s="13"/>
      <c r="C996" s="25"/>
      <c r="D996" s="26" t="str">
        <f aca="false">IF($C996="","",IFERROR(IF(INDEX(Bolalar!$B$5:$B$1804,MATCH($C996,Bolalar!$I$5:$I$1804,0))="","",INDEX(Bolalar!$B$5:$B$1804,MATCH($C996,Bolalar!$I$5:$I$1804,0))),""))</f>
        <v/>
      </c>
      <c r="E996" s="15" t="str">
        <f aca="false">IF($C996="","",IFERROR(IF(INDEX(Bolalar!$C$5:$C$1804,MATCH($C996,Bolalar!$I$5:$I$1804,0))="","",INDEX(Bolalar!$C$5:$C$1804,MATCH($C996,Bolalar!$I$5:$I$1804,0))),""))</f>
        <v/>
      </c>
      <c r="F996" s="24"/>
      <c r="G996" s="14" t="str">
        <f aca="false">IF(OR($E996="",$B996=""),"",INT(($B996-$E996)/365.25))</f>
        <v/>
      </c>
      <c r="H996" s="25"/>
      <c r="I996" s="12"/>
      <c r="J996" s="28" t="n">
        <f aca="false">IF(AND($C996&lt;&gt;"",$B996&gt;=Boshqaruv!$C$9,$B996&lt;=Boshqaruv!$C$10),IF(COUNTIFS($C$4:$C995,$C996,$B$4:$B995,"&gt;="&amp;Boshqaruv!$C$9,$B$4:$B995,"&lt;="&amp;Boshqaruv!$C$10)=0,1,0),0)</f>
        <v>0</v>
      </c>
    </row>
    <row r="997" customFormat="false" ht="15" hidden="false" customHeight="false" outlineLevel="0" collapsed="false">
      <c r="A997" s="8" t="n">
        <v>993</v>
      </c>
      <c r="B997" s="13"/>
      <c r="C997" s="25"/>
      <c r="D997" s="26" t="str">
        <f aca="false">IF($C997="","",IFERROR(IF(INDEX(Bolalar!$B$5:$B$1804,MATCH($C997,Bolalar!$I$5:$I$1804,0))="","",INDEX(Bolalar!$B$5:$B$1804,MATCH($C997,Bolalar!$I$5:$I$1804,0))),""))</f>
        <v/>
      </c>
      <c r="E997" s="15" t="str">
        <f aca="false">IF($C997="","",IFERROR(IF(INDEX(Bolalar!$C$5:$C$1804,MATCH($C997,Bolalar!$I$5:$I$1804,0))="","",INDEX(Bolalar!$C$5:$C$1804,MATCH($C997,Bolalar!$I$5:$I$1804,0))),""))</f>
        <v/>
      </c>
      <c r="F997" s="24"/>
      <c r="G997" s="14" t="str">
        <f aca="false">IF(OR($E997="",$B997=""),"",INT(($B997-$E997)/365.25))</f>
        <v/>
      </c>
      <c r="H997" s="25"/>
      <c r="I997" s="12"/>
      <c r="J997" s="28" t="n">
        <f aca="false">IF(AND($C997&lt;&gt;"",$B997&gt;=Boshqaruv!$C$9,$B997&lt;=Boshqaruv!$C$10),IF(COUNTIFS($C$4:$C996,$C997,$B$4:$B996,"&gt;="&amp;Boshqaruv!$C$9,$B$4:$B996,"&lt;="&amp;Boshqaruv!$C$10)=0,1,0),0)</f>
        <v>0</v>
      </c>
    </row>
    <row r="998" customFormat="false" ht="15" hidden="false" customHeight="false" outlineLevel="0" collapsed="false">
      <c r="A998" s="8" t="n">
        <v>994</v>
      </c>
      <c r="B998" s="13"/>
      <c r="C998" s="25"/>
      <c r="D998" s="26" t="str">
        <f aca="false">IF($C998="","",IFERROR(IF(INDEX(Bolalar!$B$5:$B$1804,MATCH($C998,Bolalar!$I$5:$I$1804,0))="","",INDEX(Bolalar!$B$5:$B$1804,MATCH($C998,Bolalar!$I$5:$I$1804,0))),""))</f>
        <v/>
      </c>
      <c r="E998" s="15" t="str">
        <f aca="false">IF($C998="","",IFERROR(IF(INDEX(Bolalar!$C$5:$C$1804,MATCH($C998,Bolalar!$I$5:$I$1804,0))="","",INDEX(Bolalar!$C$5:$C$1804,MATCH($C998,Bolalar!$I$5:$I$1804,0))),""))</f>
        <v/>
      </c>
      <c r="F998" s="24"/>
      <c r="G998" s="14" t="str">
        <f aca="false">IF(OR($E998="",$B998=""),"",INT(($B998-$E998)/365.25))</f>
        <v/>
      </c>
      <c r="H998" s="25"/>
      <c r="I998" s="12"/>
      <c r="J998" s="28" t="n">
        <f aca="false">IF(AND($C998&lt;&gt;"",$B998&gt;=Boshqaruv!$C$9,$B998&lt;=Boshqaruv!$C$10),IF(COUNTIFS($C$4:$C997,$C998,$B$4:$B997,"&gt;="&amp;Boshqaruv!$C$9,$B$4:$B997,"&lt;="&amp;Boshqaruv!$C$10)=0,1,0),0)</f>
        <v>0</v>
      </c>
    </row>
    <row r="999" customFormat="false" ht="15" hidden="false" customHeight="false" outlineLevel="0" collapsed="false">
      <c r="A999" s="8" t="n">
        <v>995</v>
      </c>
      <c r="B999" s="13"/>
      <c r="C999" s="25"/>
      <c r="D999" s="26" t="str">
        <f aca="false">IF($C999="","",IFERROR(IF(INDEX(Bolalar!$B$5:$B$1804,MATCH($C999,Bolalar!$I$5:$I$1804,0))="","",INDEX(Bolalar!$B$5:$B$1804,MATCH($C999,Bolalar!$I$5:$I$1804,0))),""))</f>
        <v/>
      </c>
      <c r="E999" s="15" t="str">
        <f aca="false">IF($C999="","",IFERROR(IF(INDEX(Bolalar!$C$5:$C$1804,MATCH($C999,Bolalar!$I$5:$I$1804,0))="","",INDEX(Bolalar!$C$5:$C$1804,MATCH($C999,Bolalar!$I$5:$I$1804,0))),""))</f>
        <v/>
      </c>
      <c r="F999" s="24"/>
      <c r="G999" s="14" t="str">
        <f aca="false">IF(OR($E999="",$B999=""),"",INT(($B999-$E999)/365.25))</f>
        <v/>
      </c>
      <c r="H999" s="25"/>
      <c r="I999" s="12"/>
      <c r="J999" s="28" t="n">
        <f aca="false">IF(AND($C999&lt;&gt;"",$B999&gt;=Boshqaruv!$C$9,$B999&lt;=Boshqaruv!$C$10),IF(COUNTIFS($C$4:$C998,$C999,$B$4:$B998,"&gt;="&amp;Boshqaruv!$C$9,$B$4:$B998,"&lt;="&amp;Boshqaruv!$C$10)=0,1,0),0)</f>
        <v>0</v>
      </c>
    </row>
    <row r="1000" customFormat="false" ht="15" hidden="false" customHeight="false" outlineLevel="0" collapsed="false">
      <c r="A1000" s="8" t="n">
        <v>996</v>
      </c>
      <c r="B1000" s="13"/>
      <c r="C1000" s="25"/>
      <c r="D1000" s="26" t="str">
        <f aca="false">IF($C1000="","",IFERROR(IF(INDEX(Bolalar!$B$5:$B$1804,MATCH($C1000,Bolalar!$I$5:$I$1804,0))="","",INDEX(Bolalar!$B$5:$B$1804,MATCH($C1000,Bolalar!$I$5:$I$1804,0))),""))</f>
        <v/>
      </c>
      <c r="E1000" s="15" t="str">
        <f aca="false">IF($C1000="","",IFERROR(IF(INDEX(Bolalar!$C$5:$C$1804,MATCH($C1000,Bolalar!$I$5:$I$1804,0))="","",INDEX(Bolalar!$C$5:$C$1804,MATCH($C1000,Bolalar!$I$5:$I$1804,0))),""))</f>
        <v/>
      </c>
      <c r="F1000" s="24"/>
      <c r="G1000" s="14" t="str">
        <f aca="false">IF(OR($E1000="",$B1000=""),"",INT(($B1000-$E1000)/365.25))</f>
        <v/>
      </c>
      <c r="H1000" s="25"/>
      <c r="I1000" s="12"/>
      <c r="J1000" s="28" t="n">
        <f aca="false">IF(AND($C1000&lt;&gt;"",$B1000&gt;=Boshqaruv!$C$9,$B1000&lt;=Boshqaruv!$C$10),IF(COUNTIFS($C$4:$C999,$C1000,$B$4:$B999,"&gt;="&amp;Boshqaruv!$C$9,$B$4:$B999,"&lt;="&amp;Boshqaruv!$C$10)=0,1,0),0)</f>
        <v>0</v>
      </c>
    </row>
    <row r="1001" customFormat="false" ht="15" hidden="false" customHeight="false" outlineLevel="0" collapsed="false">
      <c r="A1001" s="8" t="n">
        <v>997</v>
      </c>
      <c r="B1001" s="13"/>
      <c r="C1001" s="25"/>
      <c r="D1001" s="26" t="str">
        <f aca="false">IF($C1001="","",IFERROR(IF(INDEX(Bolalar!$B$5:$B$1804,MATCH($C1001,Bolalar!$I$5:$I$1804,0))="","",INDEX(Bolalar!$B$5:$B$1804,MATCH($C1001,Bolalar!$I$5:$I$1804,0))),""))</f>
        <v/>
      </c>
      <c r="E1001" s="15" t="str">
        <f aca="false">IF($C1001="","",IFERROR(IF(INDEX(Bolalar!$C$5:$C$1804,MATCH($C1001,Bolalar!$I$5:$I$1804,0))="","",INDEX(Bolalar!$C$5:$C$1804,MATCH($C1001,Bolalar!$I$5:$I$1804,0))),""))</f>
        <v/>
      </c>
      <c r="F1001" s="24"/>
      <c r="G1001" s="14" t="str">
        <f aca="false">IF(OR($E1001="",$B1001=""),"",INT(($B1001-$E1001)/365.25))</f>
        <v/>
      </c>
      <c r="H1001" s="25"/>
      <c r="I1001" s="12"/>
      <c r="J1001" s="28" t="n">
        <f aca="false">IF(AND($C1001&lt;&gt;"",$B1001&gt;=Boshqaruv!$C$9,$B1001&lt;=Boshqaruv!$C$10),IF(COUNTIFS($C$4:$C1000,$C1001,$B$4:$B1000,"&gt;="&amp;Boshqaruv!$C$9,$B$4:$B1000,"&lt;="&amp;Boshqaruv!$C$10)=0,1,0),0)</f>
        <v>0</v>
      </c>
    </row>
    <row r="1002" customFormat="false" ht="15" hidden="false" customHeight="false" outlineLevel="0" collapsed="false">
      <c r="A1002" s="8" t="n">
        <v>998</v>
      </c>
      <c r="B1002" s="13"/>
      <c r="C1002" s="25"/>
      <c r="D1002" s="26" t="str">
        <f aca="false">IF($C1002="","",IFERROR(IF(INDEX(Bolalar!$B$5:$B$1804,MATCH($C1002,Bolalar!$I$5:$I$1804,0))="","",INDEX(Bolalar!$B$5:$B$1804,MATCH($C1002,Bolalar!$I$5:$I$1804,0))),""))</f>
        <v/>
      </c>
      <c r="E1002" s="15" t="str">
        <f aca="false">IF($C1002="","",IFERROR(IF(INDEX(Bolalar!$C$5:$C$1804,MATCH($C1002,Bolalar!$I$5:$I$1804,0))="","",INDEX(Bolalar!$C$5:$C$1804,MATCH($C1002,Bolalar!$I$5:$I$1804,0))),""))</f>
        <v/>
      </c>
      <c r="F1002" s="24"/>
      <c r="G1002" s="14" t="str">
        <f aca="false">IF(OR($E1002="",$B1002=""),"",INT(($B1002-$E1002)/365.25))</f>
        <v/>
      </c>
      <c r="H1002" s="25"/>
      <c r="I1002" s="12"/>
      <c r="J1002" s="28" t="n">
        <f aca="false">IF(AND($C1002&lt;&gt;"",$B1002&gt;=Boshqaruv!$C$9,$B1002&lt;=Boshqaruv!$C$10),IF(COUNTIFS($C$4:$C1001,$C1002,$B$4:$B1001,"&gt;="&amp;Boshqaruv!$C$9,$B$4:$B1001,"&lt;="&amp;Boshqaruv!$C$10)=0,1,0),0)</f>
        <v>0</v>
      </c>
    </row>
    <row r="1003" customFormat="false" ht="15" hidden="false" customHeight="false" outlineLevel="0" collapsed="false">
      <c r="A1003" s="8" t="n">
        <v>999</v>
      </c>
      <c r="B1003" s="13"/>
      <c r="C1003" s="25"/>
      <c r="D1003" s="26" t="str">
        <f aca="false">IF($C1003="","",IFERROR(IF(INDEX(Bolalar!$B$5:$B$1804,MATCH($C1003,Bolalar!$I$5:$I$1804,0))="","",INDEX(Bolalar!$B$5:$B$1804,MATCH($C1003,Bolalar!$I$5:$I$1804,0))),""))</f>
        <v/>
      </c>
      <c r="E1003" s="15" t="str">
        <f aca="false">IF($C1003="","",IFERROR(IF(INDEX(Bolalar!$C$5:$C$1804,MATCH($C1003,Bolalar!$I$5:$I$1804,0))="","",INDEX(Bolalar!$C$5:$C$1804,MATCH($C1003,Bolalar!$I$5:$I$1804,0))),""))</f>
        <v/>
      </c>
      <c r="F1003" s="24"/>
      <c r="G1003" s="14" t="str">
        <f aca="false">IF(OR($E1003="",$B1003=""),"",INT(($B1003-$E1003)/365.25))</f>
        <v/>
      </c>
      <c r="H1003" s="25"/>
      <c r="I1003" s="12"/>
      <c r="J1003" s="28" t="n">
        <f aca="false">IF(AND($C1003&lt;&gt;"",$B1003&gt;=Boshqaruv!$C$9,$B1003&lt;=Boshqaruv!$C$10),IF(COUNTIFS($C$4:$C1002,$C1003,$B$4:$B1002,"&gt;="&amp;Boshqaruv!$C$9,$B$4:$B1002,"&lt;="&amp;Boshqaruv!$C$10)=0,1,0),0)</f>
        <v>0</v>
      </c>
    </row>
    <row r="1004" customFormat="false" ht="15" hidden="false" customHeight="false" outlineLevel="0" collapsed="false">
      <c r="A1004" s="8" t="n">
        <v>1000</v>
      </c>
      <c r="B1004" s="13"/>
      <c r="C1004" s="25"/>
      <c r="D1004" s="26" t="str">
        <f aca="false">IF($C1004="","",IFERROR(IF(INDEX(Bolalar!$B$5:$B$1804,MATCH($C1004,Bolalar!$I$5:$I$1804,0))="","",INDEX(Bolalar!$B$5:$B$1804,MATCH($C1004,Bolalar!$I$5:$I$1804,0))),""))</f>
        <v/>
      </c>
      <c r="E1004" s="15" t="str">
        <f aca="false">IF($C1004="","",IFERROR(IF(INDEX(Bolalar!$C$5:$C$1804,MATCH($C1004,Bolalar!$I$5:$I$1804,0))="","",INDEX(Bolalar!$C$5:$C$1804,MATCH($C1004,Bolalar!$I$5:$I$1804,0))),""))</f>
        <v/>
      </c>
      <c r="F1004" s="24"/>
      <c r="G1004" s="14" t="str">
        <f aca="false">IF(OR($E1004="",$B1004=""),"",INT(($B1004-$E1004)/365.25))</f>
        <v/>
      </c>
      <c r="H1004" s="25"/>
      <c r="I1004" s="12"/>
      <c r="J1004" s="28" t="n">
        <f aca="false">IF(AND($C1004&lt;&gt;"",$B1004&gt;=Boshqaruv!$C$9,$B1004&lt;=Boshqaruv!$C$10),IF(COUNTIFS($C$4:$C1003,$C1004,$B$4:$B1003,"&gt;="&amp;Boshqaruv!$C$9,$B$4:$B1003,"&lt;="&amp;Boshqaruv!$C$10)=0,1,0),0)</f>
        <v>0</v>
      </c>
    </row>
    <row r="1005" customFormat="false" ht="15" hidden="false" customHeight="false" outlineLevel="0" collapsed="false">
      <c r="A1005" s="8" t="n">
        <v>1001</v>
      </c>
      <c r="B1005" s="13"/>
      <c r="C1005" s="25"/>
      <c r="D1005" s="26" t="str">
        <f aca="false">IF($C1005="","",IFERROR(IF(INDEX(Bolalar!$B$5:$B$1804,MATCH($C1005,Bolalar!$I$5:$I$1804,0))="","",INDEX(Bolalar!$B$5:$B$1804,MATCH($C1005,Bolalar!$I$5:$I$1804,0))),""))</f>
        <v/>
      </c>
      <c r="E1005" s="15" t="str">
        <f aca="false">IF($C1005="","",IFERROR(IF(INDEX(Bolalar!$C$5:$C$1804,MATCH($C1005,Bolalar!$I$5:$I$1804,0))="","",INDEX(Bolalar!$C$5:$C$1804,MATCH($C1005,Bolalar!$I$5:$I$1804,0))),""))</f>
        <v/>
      </c>
      <c r="F1005" s="24"/>
      <c r="G1005" s="14" t="str">
        <f aca="false">IF(OR($E1005="",$B1005=""),"",INT(($B1005-$E1005)/365.25))</f>
        <v/>
      </c>
      <c r="H1005" s="25"/>
      <c r="I1005" s="12"/>
      <c r="J1005" s="28" t="n">
        <f aca="false">IF(AND($C1005&lt;&gt;"",$B1005&gt;=Boshqaruv!$C$9,$B1005&lt;=Boshqaruv!$C$10),IF(COUNTIFS($C$4:$C1004,$C1005,$B$4:$B1004,"&gt;="&amp;Boshqaruv!$C$9,$B$4:$B1004,"&lt;="&amp;Boshqaruv!$C$10)=0,1,0),0)</f>
        <v>0</v>
      </c>
    </row>
    <row r="1006" customFormat="false" ht="15" hidden="false" customHeight="false" outlineLevel="0" collapsed="false">
      <c r="A1006" s="8" t="n">
        <v>1002</v>
      </c>
      <c r="B1006" s="13"/>
      <c r="C1006" s="25"/>
      <c r="D1006" s="26" t="str">
        <f aca="false">IF($C1006="","",IFERROR(IF(INDEX(Bolalar!$B$5:$B$1804,MATCH($C1006,Bolalar!$I$5:$I$1804,0))="","",INDEX(Bolalar!$B$5:$B$1804,MATCH($C1006,Bolalar!$I$5:$I$1804,0))),""))</f>
        <v/>
      </c>
      <c r="E1006" s="15" t="str">
        <f aca="false">IF($C1006="","",IFERROR(IF(INDEX(Bolalar!$C$5:$C$1804,MATCH($C1006,Bolalar!$I$5:$I$1804,0))="","",INDEX(Bolalar!$C$5:$C$1804,MATCH($C1006,Bolalar!$I$5:$I$1804,0))),""))</f>
        <v/>
      </c>
      <c r="F1006" s="24"/>
      <c r="G1006" s="14" t="str">
        <f aca="false">IF(OR($E1006="",$B1006=""),"",INT(($B1006-$E1006)/365.25))</f>
        <v/>
      </c>
      <c r="H1006" s="25"/>
      <c r="I1006" s="12"/>
      <c r="J1006" s="28" t="n">
        <f aca="false">IF(AND($C1006&lt;&gt;"",$B1006&gt;=Boshqaruv!$C$9,$B1006&lt;=Boshqaruv!$C$10),IF(COUNTIFS($C$4:$C1005,$C1006,$B$4:$B1005,"&gt;="&amp;Boshqaruv!$C$9,$B$4:$B1005,"&lt;="&amp;Boshqaruv!$C$10)=0,1,0),0)</f>
        <v>0</v>
      </c>
    </row>
    <row r="1007" customFormat="false" ht="15" hidden="false" customHeight="false" outlineLevel="0" collapsed="false">
      <c r="A1007" s="8" t="n">
        <v>1003</v>
      </c>
      <c r="B1007" s="13"/>
      <c r="C1007" s="25"/>
      <c r="D1007" s="26" t="str">
        <f aca="false">IF($C1007="","",IFERROR(IF(INDEX(Bolalar!$B$5:$B$1804,MATCH($C1007,Bolalar!$I$5:$I$1804,0))="","",INDEX(Bolalar!$B$5:$B$1804,MATCH($C1007,Bolalar!$I$5:$I$1804,0))),""))</f>
        <v/>
      </c>
      <c r="E1007" s="15" t="str">
        <f aca="false">IF($C1007="","",IFERROR(IF(INDEX(Bolalar!$C$5:$C$1804,MATCH($C1007,Bolalar!$I$5:$I$1804,0))="","",INDEX(Bolalar!$C$5:$C$1804,MATCH($C1007,Bolalar!$I$5:$I$1804,0))),""))</f>
        <v/>
      </c>
      <c r="F1007" s="24"/>
      <c r="G1007" s="14" t="str">
        <f aca="false">IF(OR($E1007="",$B1007=""),"",INT(($B1007-$E1007)/365.25))</f>
        <v/>
      </c>
      <c r="H1007" s="25"/>
      <c r="I1007" s="12"/>
      <c r="J1007" s="28" t="n">
        <f aca="false">IF(AND($C1007&lt;&gt;"",$B1007&gt;=Boshqaruv!$C$9,$B1007&lt;=Boshqaruv!$C$10),IF(COUNTIFS($C$4:$C1006,$C1007,$B$4:$B1006,"&gt;="&amp;Boshqaruv!$C$9,$B$4:$B1006,"&lt;="&amp;Boshqaruv!$C$10)=0,1,0),0)</f>
        <v>0</v>
      </c>
    </row>
    <row r="1008" customFormat="false" ht="15" hidden="false" customHeight="false" outlineLevel="0" collapsed="false">
      <c r="A1008" s="8" t="n">
        <v>1004</v>
      </c>
      <c r="B1008" s="13"/>
      <c r="C1008" s="25"/>
      <c r="D1008" s="26" t="str">
        <f aca="false">IF($C1008="","",IFERROR(IF(INDEX(Bolalar!$B$5:$B$1804,MATCH($C1008,Bolalar!$I$5:$I$1804,0))="","",INDEX(Bolalar!$B$5:$B$1804,MATCH($C1008,Bolalar!$I$5:$I$1804,0))),""))</f>
        <v/>
      </c>
      <c r="E1008" s="15" t="str">
        <f aca="false">IF($C1008="","",IFERROR(IF(INDEX(Bolalar!$C$5:$C$1804,MATCH($C1008,Bolalar!$I$5:$I$1804,0))="","",INDEX(Bolalar!$C$5:$C$1804,MATCH($C1008,Bolalar!$I$5:$I$1804,0))),""))</f>
        <v/>
      </c>
      <c r="F1008" s="24"/>
      <c r="G1008" s="14" t="str">
        <f aca="false">IF(OR($E1008="",$B1008=""),"",INT(($B1008-$E1008)/365.25))</f>
        <v/>
      </c>
      <c r="H1008" s="25"/>
      <c r="I1008" s="12"/>
      <c r="J1008" s="28" t="n">
        <f aca="false">IF(AND($C1008&lt;&gt;"",$B1008&gt;=Boshqaruv!$C$9,$B1008&lt;=Boshqaruv!$C$10),IF(COUNTIFS($C$4:$C1007,$C1008,$B$4:$B1007,"&gt;="&amp;Boshqaruv!$C$9,$B$4:$B1007,"&lt;="&amp;Boshqaruv!$C$10)=0,1,0),0)</f>
        <v>0</v>
      </c>
    </row>
    <row r="1009" customFormat="false" ht="15" hidden="false" customHeight="false" outlineLevel="0" collapsed="false">
      <c r="A1009" s="8" t="n">
        <v>1005</v>
      </c>
      <c r="B1009" s="13"/>
      <c r="C1009" s="25"/>
      <c r="D1009" s="26" t="str">
        <f aca="false">IF($C1009="","",IFERROR(IF(INDEX(Bolalar!$B$5:$B$1804,MATCH($C1009,Bolalar!$I$5:$I$1804,0))="","",INDEX(Bolalar!$B$5:$B$1804,MATCH($C1009,Bolalar!$I$5:$I$1804,0))),""))</f>
        <v/>
      </c>
      <c r="E1009" s="15" t="str">
        <f aca="false">IF($C1009="","",IFERROR(IF(INDEX(Bolalar!$C$5:$C$1804,MATCH($C1009,Bolalar!$I$5:$I$1804,0))="","",INDEX(Bolalar!$C$5:$C$1804,MATCH($C1009,Bolalar!$I$5:$I$1804,0))),""))</f>
        <v/>
      </c>
      <c r="F1009" s="24"/>
      <c r="G1009" s="14" t="str">
        <f aca="false">IF(OR($E1009="",$B1009=""),"",INT(($B1009-$E1009)/365.25))</f>
        <v/>
      </c>
      <c r="H1009" s="25"/>
      <c r="I1009" s="12"/>
      <c r="J1009" s="28" t="n">
        <f aca="false">IF(AND($C1009&lt;&gt;"",$B1009&gt;=Boshqaruv!$C$9,$B1009&lt;=Boshqaruv!$C$10),IF(COUNTIFS($C$4:$C1008,$C1009,$B$4:$B1008,"&gt;="&amp;Boshqaruv!$C$9,$B$4:$B1008,"&lt;="&amp;Boshqaruv!$C$10)=0,1,0),0)</f>
        <v>0</v>
      </c>
    </row>
    <row r="1010" customFormat="false" ht="15" hidden="false" customHeight="false" outlineLevel="0" collapsed="false">
      <c r="A1010" s="8" t="n">
        <v>1006</v>
      </c>
      <c r="B1010" s="13"/>
      <c r="C1010" s="25"/>
      <c r="D1010" s="26" t="str">
        <f aca="false">IF($C1010="","",IFERROR(IF(INDEX(Bolalar!$B$5:$B$1804,MATCH($C1010,Bolalar!$I$5:$I$1804,0))="","",INDEX(Bolalar!$B$5:$B$1804,MATCH($C1010,Bolalar!$I$5:$I$1804,0))),""))</f>
        <v/>
      </c>
      <c r="E1010" s="15" t="str">
        <f aca="false">IF($C1010="","",IFERROR(IF(INDEX(Bolalar!$C$5:$C$1804,MATCH($C1010,Bolalar!$I$5:$I$1804,0))="","",INDEX(Bolalar!$C$5:$C$1804,MATCH($C1010,Bolalar!$I$5:$I$1804,0))),""))</f>
        <v/>
      </c>
      <c r="F1010" s="24"/>
      <c r="G1010" s="14" t="str">
        <f aca="false">IF(OR($E1010="",$B1010=""),"",INT(($B1010-$E1010)/365.25))</f>
        <v/>
      </c>
      <c r="H1010" s="25"/>
      <c r="I1010" s="12"/>
      <c r="J1010" s="28" t="n">
        <f aca="false">IF(AND($C1010&lt;&gt;"",$B1010&gt;=Boshqaruv!$C$9,$B1010&lt;=Boshqaruv!$C$10),IF(COUNTIFS($C$4:$C1009,$C1010,$B$4:$B1009,"&gt;="&amp;Boshqaruv!$C$9,$B$4:$B1009,"&lt;="&amp;Boshqaruv!$C$10)=0,1,0),0)</f>
        <v>0</v>
      </c>
    </row>
    <row r="1011" customFormat="false" ht="15" hidden="false" customHeight="false" outlineLevel="0" collapsed="false">
      <c r="A1011" s="8" t="n">
        <v>1007</v>
      </c>
      <c r="B1011" s="13"/>
      <c r="C1011" s="25"/>
      <c r="D1011" s="26" t="str">
        <f aca="false">IF($C1011="","",IFERROR(IF(INDEX(Bolalar!$B$5:$B$1804,MATCH($C1011,Bolalar!$I$5:$I$1804,0))="","",INDEX(Bolalar!$B$5:$B$1804,MATCH($C1011,Bolalar!$I$5:$I$1804,0))),""))</f>
        <v/>
      </c>
      <c r="E1011" s="15" t="str">
        <f aca="false">IF($C1011="","",IFERROR(IF(INDEX(Bolalar!$C$5:$C$1804,MATCH($C1011,Bolalar!$I$5:$I$1804,0))="","",INDEX(Bolalar!$C$5:$C$1804,MATCH($C1011,Bolalar!$I$5:$I$1804,0))),""))</f>
        <v/>
      </c>
      <c r="F1011" s="24"/>
      <c r="G1011" s="14" t="str">
        <f aca="false">IF(OR($E1011="",$B1011=""),"",INT(($B1011-$E1011)/365.25))</f>
        <v/>
      </c>
      <c r="H1011" s="25"/>
      <c r="I1011" s="12"/>
      <c r="J1011" s="28" t="n">
        <f aca="false">IF(AND($C1011&lt;&gt;"",$B1011&gt;=Boshqaruv!$C$9,$B1011&lt;=Boshqaruv!$C$10),IF(COUNTIFS($C$4:$C1010,$C1011,$B$4:$B1010,"&gt;="&amp;Boshqaruv!$C$9,$B$4:$B1010,"&lt;="&amp;Boshqaruv!$C$10)=0,1,0),0)</f>
        <v>0</v>
      </c>
    </row>
    <row r="1012" customFormat="false" ht="15" hidden="false" customHeight="false" outlineLevel="0" collapsed="false">
      <c r="A1012" s="8" t="n">
        <v>1008</v>
      </c>
      <c r="B1012" s="13"/>
      <c r="C1012" s="25"/>
      <c r="D1012" s="26" t="str">
        <f aca="false">IF($C1012="","",IFERROR(IF(INDEX(Bolalar!$B$5:$B$1804,MATCH($C1012,Bolalar!$I$5:$I$1804,0))="","",INDEX(Bolalar!$B$5:$B$1804,MATCH($C1012,Bolalar!$I$5:$I$1804,0))),""))</f>
        <v/>
      </c>
      <c r="E1012" s="15" t="str">
        <f aca="false">IF($C1012="","",IFERROR(IF(INDEX(Bolalar!$C$5:$C$1804,MATCH($C1012,Bolalar!$I$5:$I$1804,0))="","",INDEX(Bolalar!$C$5:$C$1804,MATCH($C1012,Bolalar!$I$5:$I$1804,0))),""))</f>
        <v/>
      </c>
      <c r="F1012" s="24"/>
      <c r="G1012" s="14" t="str">
        <f aca="false">IF(OR($E1012="",$B1012=""),"",INT(($B1012-$E1012)/365.25))</f>
        <v/>
      </c>
      <c r="H1012" s="25"/>
      <c r="I1012" s="12"/>
      <c r="J1012" s="28" t="n">
        <f aca="false">IF(AND($C1012&lt;&gt;"",$B1012&gt;=Boshqaruv!$C$9,$B1012&lt;=Boshqaruv!$C$10),IF(COUNTIFS($C$4:$C1011,$C1012,$B$4:$B1011,"&gt;="&amp;Boshqaruv!$C$9,$B$4:$B1011,"&lt;="&amp;Boshqaruv!$C$10)=0,1,0),0)</f>
        <v>0</v>
      </c>
    </row>
    <row r="1013" customFormat="false" ht="15" hidden="false" customHeight="false" outlineLevel="0" collapsed="false">
      <c r="A1013" s="8" t="n">
        <v>1009</v>
      </c>
      <c r="B1013" s="13"/>
      <c r="C1013" s="25"/>
      <c r="D1013" s="26" t="str">
        <f aca="false">IF($C1013="","",IFERROR(IF(INDEX(Bolalar!$B$5:$B$1804,MATCH($C1013,Bolalar!$I$5:$I$1804,0))="","",INDEX(Bolalar!$B$5:$B$1804,MATCH($C1013,Bolalar!$I$5:$I$1804,0))),""))</f>
        <v/>
      </c>
      <c r="E1013" s="15" t="str">
        <f aca="false">IF($C1013="","",IFERROR(IF(INDEX(Bolalar!$C$5:$C$1804,MATCH($C1013,Bolalar!$I$5:$I$1804,0))="","",INDEX(Bolalar!$C$5:$C$1804,MATCH($C1013,Bolalar!$I$5:$I$1804,0))),""))</f>
        <v/>
      </c>
      <c r="F1013" s="24"/>
      <c r="G1013" s="14" t="str">
        <f aca="false">IF(OR($E1013="",$B1013=""),"",INT(($B1013-$E1013)/365.25))</f>
        <v/>
      </c>
      <c r="H1013" s="25"/>
      <c r="I1013" s="12"/>
      <c r="J1013" s="28" t="n">
        <f aca="false">IF(AND($C1013&lt;&gt;"",$B1013&gt;=Boshqaruv!$C$9,$B1013&lt;=Boshqaruv!$C$10),IF(COUNTIFS($C$4:$C1012,$C1013,$B$4:$B1012,"&gt;="&amp;Boshqaruv!$C$9,$B$4:$B1012,"&lt;="&amp;Boshqaruv!$C$10)=0,1,0),0)</f>
        <v>0</v>
      </c>
    </row>
    <row r="1014" customFormat="false" ht="15" hidden="false" customHeight="false" outlineLevel="0" collapsed="false">
      <c r="A1014" s="8" t="n">
        <v>1010</v>
      </c>
      <c r="B1014" s="13"/>
      <c r="C1014" s="25"/>
      <c r="D1014" s="26" t="str">
        <f aca="false">IF($C1014="","",IFERROR(IF(INDEX(Bolalar!$B$5:$B$1804,MATCH($C1014,Bolalar!$I$5:$I$1804,0))="","",INDEX(Bolalar!$B$5:$B$1804,MATCH($C1014,Bolalar!$I$5:$I$1804,0))),""))</f>
        <v/>
      </c>
      <c r="E1014" s="15" t="str">
        <f aca="false">IF($C1014="","",IFERROR(IF(INDEX(Bolalar!$C$5:$C$1804,MATCH($C1014,Bolalar!$I$5:$I$1804,0))="","",INDEX(Bolalar!$C$5:$C$1804,MATCH($C1014,Bolalar!$I$5:$I$1804,0))),""))</f>
        <v/>
      </c>
      <c r="F1014" s="24"/>
      <c r="G1014" s="14" t="str">
        <f aca="false">IF(OR($E1014="",$B1014=""),"",INT(($B1014-$E1014)/365.25))</f>
        <v/>
      </c>
      <c r="H1014" s="25"/>
      <c r="I1014" s="12"/>
      <c r="J1014" s="28" t="n">
        <f aca="false">IF(AND($C1014&lt;&gt;"",$B1014&gt;=Boshqaruv!$C$9,$B1014&lt;=Boshqaruv!$C$10),IF(COUNTIFS($C$4:$C1013,$C1014,$B$4:$B1013,"&gt;="&amp;Boshqaruv!$C$9,$B$4:$B1013,"&lt;="&amp;Boshqaruv!$C$10)=0,1,0),0)</f>
        <v>0</v>
      </c>
    </row>
    <row r="1015" customFormat="false" ht="15" hidden="false" customHeight="false" outlineLevel="0" collapsed="false">
      <c r="A1015" s="8" t="n">
        <v>1011</v>
      </c>
      <c r="B1015" s="13"/>
      <c r="C1015" s="25"/>
      <c r="D1015" s="26" t="str">
        <f aca="false">IF($C1015="","",IFERROR(IF(INDEX(Bolalar!$B$5:$B$1804,MATCH($C1015,Bolalar!$I$5:$I$1804,0))="","",INDEX(Bolalar!$B$5:$B$1804,MATCH($C1015,Bolalar!$I$5:$I$1804,0))),""))</f>
        <v/>
      </c>
      <c r="E1015" s="15" t="str">
        <f aca="false">IF($C1015="","",IFERROR(IF(INDEX(Bolalar!$C$5:$C$1804,MATCH($C1015,Bolalar!$I$5:$I$1804,0))="","",INDEX(Bolalar!$C$5:$C$1804,MATCH($C1015,Bolalar!$I$5:$I$1804,0))),""))</f>
        <v/>
      </c>
      <c r="F1015" s="24"/>
      <c r="G1015" s="14" t="str">
        <f aca="false">IF(OR($E1015="",$B1015=""),"",INT(($B1015-$E1015)/365.25))</f>
        <v/>
      </c>
      <c r="H1015" s="25"/>
      <c r="I1015" s="12"/>
      <c r="J1015" s="28" t="n">
        <f aca="false">IF(AND($C1015&lt;&gt;"",$B1015&gt;=Boshqaruv!$C$9,$B1015&lt;=Boshqaruv!$C$10),IF(COUNTIFS($C$4:$C1014,$C1015,$B$4:$B1014,"&gt;="&amp;Boshqaruv!$C$9,$B$4:$B1014,"&lt;="&amp;Boshqaruv!$C$10)=0,1,0),0)</f>
        <v>0</v>
      </c>
    </row>
    <row r="1016" customFormat="false" ht="15" hidden="false" customHeight="false" outlineLevel="0" collapsed="false">
      <c r="A1016" s="8" t="n">
        <v>1012</v>
      </c>
      <c r="B1016" s="13"/>
      <c r="C1016" s="25"/>
      <c r="D1016" s="26" t="str">
        <f aca="false">IF($C1016="","",IFERROR(IF(INDEX(Bolalar!$B$5:$B$1804,MATCH($C1016,Bolalar!$I$5:$I$1804,0))="","",INDEX(Bolalar!$B$5:$B$1804,MATCH($C1016,Bolalar!$I$5:$I$1804,0))),""))</f>
        <v/>
      </c>
      <c r="E1016" s="15" t="str">
        <f aca="false">IF($C1016="","",IFERROR(IF(INDEX(Bolalar!$C$5:$C$1804,MATCH($C1016,Bolalar!$I$5:$I$1804,0))="","",INDEX(Bolalar!$C$5:$C$1804,MATCH($C1016,Bolalar!$I$5:$I$1804,0))),""))</f>
        <v/>
      </c>
      <c r="F1016" s="24"/>
      <c r="G1016" s="14" t="str">
        <f aca="false">IF(OR($E1016="",$B1016=""),"",INT(($B1016-$E1016)/365.25))</f>
        <v/>
      </c>
      <c r="H1016" s="25"/>
      <c r="I1016" s="12"/>
      <c r="J1016" s="28" t="n">
        <f aca="false">IF(AND($C1016&lt;&gt;"",$B1016&gt;=Boshqaruv!$C$9,$B1016&lt;=Boshqaruv!$C$10),IF(COUNTIFS($C$4:$C1015,$C1016,$B$4:$B1015,"&gt;="&amp;Boshqaruv!$C$9,$B$4:$B1015,"&lt;="&amp;Boshqaruv!$C$10)=0,1,0),0)</f>
        <v>0</v>
      </c>
    </row>
    <row r="1017" customFormat="false" ht="15" hidden="false" customHeight="false" outlineLevel="0" collapsed="false">
      <c r="A1017" s="8" t="n">
        <v>1013</v>
      </c>
      <c r="B1017" s="13"/>
      <c r="C1017" s="25"/>
      <c r="D1017" s="26" t="str">
        <f aca="false">IF($C1017="","",IFERROR(IF(INDEX(Bolalar!$B$5:$B$1804,MATCH($C1017,Bolalar!$I$5:$I$1804,0))="","",INDEX(Bolalar!$B$5:$B$1804,MATCH($C1017,Bolalar!$I$5:$I$1804,0))),""))</f>
        <v/>
      </c>
      <c r="E1017" s="15" t="str">
        <f aca="false">IF($C1017="","",IFERROR(IF(INDEX(Bolalar!$C$5:$C$1804,MATCH($C1017,Bolalar!$I$5:$I$1804,0))="","",INDEX(Bolalar!$C$5:$C$1804,MATCH($C1017,Bolalar!$I$5:$I$1804,0))),""))</f>
        <v/>
      </c>
      <c r="F1017" s="24"/>
      <c r="G1017" s="14" t="str">
        <f aca="false">IF(OR($E1017="",$B1017=""),"",INT(($B1017-$E1017)/365.25))</f>
        <v/>
      </c>
      <c r="H1017" s="25"/>
      <c r="I1017" s="12"/>
      <c r="J1017" s="28" t="n">
        <f aca="false">IF(AND($C1017&lt;&gt;"",$B1017&gt;=Boshqaruv!$C$9,$B1017&lt;=Boshqaruv!$C$10),IF(COUNTIFS($C$4:$C1016,$C1017,$B$4:$B1016,"&gt;="&amp;Boshqaruv!$C$9,$B$4:$B1016,"&lt;="&amp;Boshqaruv!$C$10)=0,1,0),0)</f>
        <v>0</v>
      </c>
    </row>
    <row r="1018" customFormat="false" ht="15" hidden="false" customHeight="false" outlineLevel="0" collapsed="false">
      <c r="A1018" s="8" t="n">
        <v>1014</v>
      </c>
      <c r="B1018" s="13"/>
      <c r="C1018" s="25"/>
      <c r="D1018" s="26" t="str">
        <f aca="false">IF($C1018="","",IFERROR(IF(INDEX(Bolalar!$B$5:$B$1804,MATCH($C1018,Bolalar!$I$5:$I$1804,0))="","",INDEX(Bolalar!$B$5:$B$1804,MATCH($C1018,Bolalar!$I$5:$I$1804,0))),""))</f>
        <v/>
      </c>
      <c r="E1018" s="15" t="str">
        <f aca="false">IF($C1018="","",IFERROR(IF(INDEX(Bolalar!$C$5:$C$1804,MATCH($C1018,Bolalar!$I$5:$I$1804,0))="","",INDEX(Bolalar!$C$5:$C$1804,MATCH($C1018,Bolalar!$I$5:$I$1804,0))),""))</f>
        <v/>
      </c>
      <c r="F1018" s="24"/>
      <c r="G1018" s="14" t="str">
        <f aca="false">IF(OR($E1018="",$B1018=""),"",INT(($B1018-$E1018)/365.25))</f>
        <v/>
      </c>
      <c r="H1018" s="25"/>
      <c r="I1018" s="12"/>
      <c r="J1018" s="28" t="n">
        <f aca="false">IF(AND($C1018&lt;&gt;"",$B1018&gt;=Boshqaruv!$C$9,$B1018&lt;=Boshqaruv!$C$10),IF(COUNTIFS($C$4:$C1017,$C1018,$B$4:$B1017,"&gt;="&amp;Boshqaruv!$C$9,$B$4:$B1017,"&lt;="&amp;Boshqaruv!$C$10)=0,1,0),0)</f>
        <v>0</v>
      </c>
    </row>
    <row r="1019" customFormat="false" ht="15" hidden="false" customHeight="false" outlineLevel="0" collapsed="false">
      <c r="A1019" s="8" t="n">
        <v>1015</v>
      </c>
      <c r="B1019" s="13"/>
      <c r="C1019" s="25"/>
      <c r="D1019" s="26" t="str">
        <f aca="false">IF($C1019="","",IFERROR(IF(INDEX(Bolalar!$B$5:$B$1804,MATCH($C1019,Bolalar!$I$5:$I$1804,0))="","",INDEX(Bolalar!$B$5:$B$1804,MATCH($C1019,Bolalar!$I$5:$I$1804,0))),""))</f>
        <v/>
      </c>
      <c r="E1019" s="15" t="str">
        <f aca="false">IF($C1019="","",IFERROR(IF(INDEX(Bolalar!$C$5:$C$1804,MATCH($C1019,Bolalar!$I$5:$I$1804,0))="","",INDEX(Bolalar!$C$5:$C$1804,MATCH($C1019,Bolalar!$I$5:$I$1804,0))),""))</f>
        <v/>
      </c>
      <c r="F1019" s="24"/>
      <c r="G1019" s="14" t="str">
        <f aca="false">IF(OR($E1019="",$B1019=""),"",INT(($B1019-$E1019)/365.25))</f>
        <v/>
      </c>
      <c r="H1019" s="25"/>
      <c r="I1019" s="12"/>
      <c r="J1019" s="28" t="n">
        <f aca="false">IF(AND($C1019&lt;&gt;"",$B1019&gt;=Boshqaruv!$C$9,$B1019&lt;=Boshqaruv!$C$10),IF(COUNTIFS($C$4:$C1018,$C1019,$B$4:$B1018,"&gt;="&amp;Boshqaruv!$C$9,$B$4:$B1018,"&lt;="&amp;Boshqaruv!$C$10)=0,1,0),0)</f>
        <v>0</v>
      </c>
    </row>
    <row r="1020" customFormat="false" ht="15" hidden="false" customHeight="false" outlineLevel="0" collapsed="false">
      <c r="A1020" s="8" t="n">
        <v>1016</v>
      </c>
      <c r="B1020" s="13"/>
      <c r="C1020" s="25"/>
      <c r="D1020" s="26" t="str">
        <f aca="false">IF($C1020="","",IFERROR(IF(INDEX(Bolalar!$B$5:$B$1804,MATCH($C1020,Bolalar!$I$5:$I$1804,0))="","",INDEX(Bolalar!$B$5:$B$1804,MATCH($C1020,Bolalar!$I$5:$I$1804,0))),""))</f>
        <v/>
      </c>
      <c r="E1020" s="15" t="str">
        <f aca="false">IF($C1020="","",IFERROR(IF(INDEX(Bolalar!$C$5:$C$1804,MATCH($C1020,Bolalar!$I$5:$I$1804,0))="","",INDEX(Bolalar!$C$5:$C$1804,MATCH($C1020,Bolalar!$I$5:$I$1804,0))),""))</f>
        <v/>
      </c>
      <c r="F1020" s="24"/>
      <c r="G1020" s="14" t="str">
        <f aca="false">IF(OR($E1020="",$B1020=""),"",INT(($B1020-$E1020)/365.25))</f>
        <v/>
      </c>
      <c r="H1020" s="25"/>
      <c r="I1020" s="12"/>
      <c r="J1020" s="28" t="n">
        <f aca="false">IF(AND($C1020&lt;&gt;"",$B1020&gt;=Boshqaruv!$C$9,$B1020&lt;=Boshqaruv!$C$10),IF(COUNTIFS($C$4:$C1019,$C1020,$B$4:$B1019,"&gt;="&amp;Boshqaruv!$C$9,$B$4:$B1019,"&lt;="&amp;Boshqaruv!$C$10)=0,1,0),0)</f>
        <v>0</v>
      </c>
    </row>
    <row r="1021" customFormat="false" ht="15" hidden="false" customHeight="false" outlineLevel="0" collapsed="false">
      <c r="A1021" s="8" t="n">
        <v>1017</v>
      </c>
      <c r="B1021" s="13"/>
      <c r="C1021" s="25"/>
      <c r="D1021" s="26" t="str">
        <f aca="false">IF($C1021="","",IFERROR(IF(INDEX(Bolalar!$B$5:$B$1804,MATCH($C1021,Bolalar!$I$5:$I$1804,0))="","",INDEX(Bolalar!$B$5:$B$1804,MATCH($C1021,Bolalar!$I$5:$I$1804,0))),""))</f>
        <v/>
      </c>
      <c r="E1021" s="15" t="str">
        <f aca="false">IF($C1021="","",IFERROR(IF(INDEX(Bolalar!$C$5:$C$1804,MATCH($C1021,Bolalar!$I$5:$I$1804,0))="","",INDEX(Bolalar!$C$5:$C$1804,MATCH($C1021,Bolalar!$I$5:$I$1804,0))),""))</f>
        <v/>
      </c>
      <c r="F1021" s="24"/>
      <c r="G1021" s="14" t="str">
        <f aca="false">IF(OR($E1021="",$B1021=""),"",INT(($B1021-$E1021)/365.25))</f>
        <v/>
      </c>
      <c r="H1021" s="25"/>
      <c r="I1021" s="12"/>
      <c r="J1021" s="28" t="n">
        <f aca="false">IF(AND($C1021&lt;&gt;"",$B1021&gt;=Boshqaruv!$C$9,$B1021&lt;=Boshqaruv!$C$10),IF(COUNTIFS($C$4:$C1020,$C1021,$B$4:$B1020,"&gt;="&amp;Boshqaruv!$C$9,$B$4:$B1020,"&lt;="&amp;Boshqaruv!$C$10)=0,1,0),0)</f>
        <v>0</v>
      </c>
    </row>
    <row r="1022" customFormat="false" ht="15" hidden="false" customHeight="false" outlineLevel="0" collapsed="false">
      <c r="A1022" s="8" t="n">
        <v>1018</v>
      </c>
      <c r="B1022" s="13"/>
      <c r="C1022" s="25"/>
      <c r="D1022" s="26" t="str">
        <f aca="false">IF($C1022="","",IFERROR(IF(INDEX(Bolalar!$B$5:$B$1804,MATCH($C1022,Bolalar!$I$5:$I$1804,0))="","",INDEX(Bolalar!$B$5:$B$1804,MATCH($C1022,Bolalar!$I$5:$I$1804,0))),""))</f>
        <v/>
      </c>
      <c r="E1022" s="15" t="str">
        <f aca="false">IF($C1022="","",IFERROR(IF(INDEX(Bolalar!$C$5:$C$1804,MATCH($C1022,Bolalar!$I$5:$I$1804,0))="","",INDEX(Bolalar!$C$5:$C$1804,MATCH($C1022,Bolalar!$I$5:$I$1804,0))),""))</f>
        <v/>
      </c>
      <c r="F1022" s="24"/>
      <c r="G1022" s="14" t="str">
        <f aca="false">IF(OR($E1022="",$B1022=""),"",INT(($B1022-$E1022)/365.25))</f>
        <v/>
      </c>
      <c r="H1022" s="25"/>
      <c r="I1022" s="12"/>
      <c r="J1022" s="28" t="n">
        <f aca="false">IF(AND($C1022&lt;&gt;"",$B1022&gt;=Boshqaruv!$C$9,$B1022&lt;=Boshqaruv!$C$10),IF(COUNTIFS($C$4:$C1021,$C1022,$B$4:$B1021,"&gt;="&amp;Boshqaruv!$C$9,$B$4:$B1021,"&lt;="&amp;Boshqaruv!$C$10)=0,1,0),0)</f>
        <v>0</v>
      </c>
    </row>
    <row r="1023" customFormat="false" ht="15" hidden="false" customHeight="false" outlineLevel="0" collapsed="false">
      <c r="A1023" s="8" t="n">
        <v>1019</v>
      </c>
      <c r="B1023" s="13"/>
      <c r="C1023" s="25"/>
      <c r="D1023" s="26" t="str">
        <f aca="false">IF($C1023="","",IFERROR(IF(INDEX(Bolalar!$B$5:$B$1804,MATCH($C1023,Bolalar!$I$5:$I$1804,0))="","",INDEX(Bolalar!$B$5:$B$1804,MATCH($C1023,Bolalar!$I$5:$I$1804,0))),""))</f>
        <v/>
      </c>
      <c r="E1023" s="15" t="str">
        <f aca="false">IF($C1023="","",IFERROR(IF(INDEX(Bolalar!$C$5:$C$1804,MATCH($C1023,Bolalar!$I$5:$I$1804,0))="","",INDEX(Bolalar!$C$5:$C$1804,MATCH($C1023,Bolalar!$I$5:$I$1804,0))),""))</f>
        <v/>
      </c>
      <c r="F1023" s="24"/>
      <c r="G1023" s="14" t="str">
        <f aca="false">IF(OR($E1023="",$B1023=""),"",INT(($B1023-$E1023)/365.25))</f>
        <v/>
      </c>
      <c r="H1023" s="25"/>
      <c r="I1023" s="12"/>
      <c r="J1023" s="28" t="n">
        <f aca="false">IF(AND($C1023&lt;&gt;"",$B1023&gt;=Boshqaruv!$C$9,$B1023&lt;=Boshqaruv!$C$10),IF(COUNTIFS($C$4:$C1022,$C1023,$B$4:$B1022,"&gt;="&amp;Boshqaruv!$C$9,$B$4:$B1022,"&lt;="&amp;Boshqaruv!$C$10)=0,1,0),0)</f>
        <v>0</v>
      </c>
    </row>
    <row r="1024" customFormat="false" ht="15" hidden="false" customHeight="false" outlineLevel="0" collapsed="false">
      <c r="A1024" s="8" t="n">
        <v>1020</v>
      </c>
      <c r="B1024" s="13"/>
      <c r="C1024" s="25"/>
      <c r="D1024" s="26" t="str">
        <f aca="false">IF($C1024="","",IFERROR(IF(INDEX(Bolalar!$B$5:$B$1804,MATCH($C1024,Bolalar!$I$5:$I$1804,0))="","",INDEX(Bolalar!$B$5:$B$1804,MATCH($C1024,Bolalar!$I$5:$I$1804,0))),""))</f>
        <v/>
      </c>
      <c r="E1024" s="15" t="str">
        <f aca="false">IF($C1024="","",IFERROR(IF(INDEX(Bolalar!$C$5:$C$1804,MATCH($C1024,Bolalar!$I$5:$I$1804,0))="","",INDEX(Bolalar!$C$5:$C$1804,MATCH($C1024,Bolalar!$I$5:$I$1804,0))),""))</f>
        <v/>
      </c>
      <c r="F1024" s="24"/>
      <c r="G1024" s="14" t="str">
        <f aca="false">IF(OR($E1024="",$B1024=""),"",INT(($B1024-$E1024)/365.25))</f>
        <v/>
      </c>
      <c r="H1024" s="25"/>
      <c r="I1024" s="12"/>
      <c r="J1024" s="28" t="n">
        <f aca="false">IF(AND($C1024&lt;&gt;"",$B1024&gt;=Boshqaruv!$C$9,$B1024&lt;=Boshqaruv!$C$10),IF(COUNTIFS($C$4:$C1023,$C1024,$B$4:$B1023,"&gt;="&amp;Boshqaruv!$C$9,$B$4:$B1023,"&lt;="&amp;Boshqaruv!$C$10)=0,1,0),0)</f>
        <v>0</v>
      </c>
    </row>
    <row r="1025" customFormat="false" ht="15" hidden="false" customHeight="false" outlineLevel="0" collapsed="false">
      <c r="A1025" s="8" t="n">
        <v>1021</v>
      </c>
      <c r="B1025" s="13"/>
      <c r="C1025" s="25"/>
      <c r="D1025" s="26" t="str">
        <f aca="false">IF($C1025="","",IFERROR(IF(INDEX(Bolalar!$B$5:$B$1804,MATCH($C1025,Bolalar!$I$5:$I$1804,0))="","",INDEX(Bolalar!$B$5:$B$1804,MATCH($C1025,Bolalar!$I$5:$I$1804,0))),""))</f>
        <v/>
      </c>
      <c r="E1025" s="15" t="str">
        <f aca="false">IF($C1025="","",IFERROR(IF(INDEX(Bolalar!$C$5:$C$1804,MATCH($C1025,Bolalar!$I$5:$I$1804,0))="","",INDEX(Bolalar!$C$5:$C$1804,MATCH($C1025,Bolalar!$I$5:$I$1804,0))),""))</f>
        <v/>
      </c>
      <c r="F1025" s="24"/>
      <c r="G1025" s="14" t="str">
        <f aca="false">IF(OR($E1025="",$B1025=""),"",INT(($B1025-$E1025)/365.25))</f>
        <v/>
      </c>
      <c r="H1025" s="25"/>
      <c r="I1025" s="12"/>
      <c r="J1025" s="28" t="n">
        <f aca="false">IF(AND($C1025&lt;&gt;"",$B1025&gt;=Boshqaruv!$C$9,$B1025&lt;=Boshqaruv!$C$10),IF(COUNTIFS($C$4:$C1024,$C1025,$B$4:$B1024,"&gt;="&amp;Boshqaruv!$C$9,$B$4:$B1024,"&lt;="&amp;Boshqaruv!$C$10)=0,1,0),0)</f>
        <v>0</v>
      </c>
    </row>
    <row r="1026" customFormat="false" ht="15" hidden="false" customHeight="false" outlineLevel="0" collapsed="false">
      <c r="A1026" s="8" t="n">
        <v>1022</v>
      </c>
      <c r="B1026" s="13"/>
      <c r="C1026" s="25"/>
      <c r="D1026" s="26" t="str">
        <f aca="false">IF($C1026="","",IFERROR(IF(INDEX(Bolalar!$B$5:$B$1804,MATCH($C1026,Bolalar!$I$5:$I$1804,0))="","",INDEX(Bolalar!$B$5:$B$1804,MATCH($C1026,Bolalar!$I$5:$I$1804,0))),""))</f>
        <v/>
      </c>
      <c r="E1026" s="15" t="str">
        <f aca="false">IF($C1026="","",IFERROR(IF(INDEX(Bolalar!$C$5:$C$1804,MATCH($C1026,Bolalar!$I$5:$I$1804,0))="","",INDEX(Bolalar!$C$5:$C$1804,MATCH($C1026,Bolalar!$I$5:$I$1804,0))),""))</f>
        <v/>
      </c>
      <c r="F1026" s="24"/>
      <c r="G1026" s="14" t="str">
        <f aca="false">IF(OR($E1026="",$B1026=""),"",INT(($B1026-$E1026)/365.25))</f>
        <v/>
      </c>
      <c r="H1026" s="25"/>
      <c r="I1026" s="12"/>
      <c r="J1026" s="28" t="n">
        <f aca="false">IF(AND($C1026&lt;&gt;"",$B1026&gt;=Boshqaruv!$C$9,$B1026&lt;=Boshqaruv!$C$10),IF(COUNTIFS($C$4:$C1025,$C1026,$B$4:$B1025,"&gt;="&amp;Boshqaruv!$C$9,$B$4:$B1025,"&lt;="&amp;Boshqaruv!$C$10)=0,1,0),0)</f>
        <v>0</v>
      </c>
    </row>
    <row r="1027" customFormat="false" ht="15" hidden="false" customHeight="false" outlineLevel="0" collapsed="false">
      <c r="A1027" s="8" t="n">
        <v>1023</v>
      </c>
      <c r="B1027" s="13"/>
      <c r="C1027" s="25"/>
      <c r="D1027" s="26" t="str">
        <f aca="false">IF($C1027="","",IFERROR(IF(INDEX(Bolalar!$B$5:$B$1804,MATCH($C1027,Bolalar!$I$5:$I$1804,0))="","",INDEX(Bolalar!$B$5:$B$1804,MATCH($C1027,Bolalar!$I$5:$I$1804,0))),""))</f>
        <v/>
      </c>
      <c r="E1027" s="15" t="str">
        <f aca="false">IF($C1027="","",IFERROR(IF(INDEX(Bolalar!$C$5:$C$1804,MATCH($C1027,Bolalar!$I$5:$I$1804,0))="","",INDEX(Bolalar!$C$5:$C$1804,MATCH($C1027,Bolalar!$I$5:$I$1804,0))),""))</f>
        <v/>
      </c>
      <c r="F1027" s="24"/>
      <c r="G1027" s="14" t="str">
        <f aca="false">IF(OR($E1027="",$B1027=""),"",INT(($B1027-$E1027)/365.25))</f>
        <v/>
      </c>
      <c r="H1027" s="25"/>
      <c r="I1027" s="12"/>
      <c r="J1027" s="28" t="n">
        <f aca="false">IF(AND($C1027&lt;&gt;"",$B1027&gt;=Boshqaruv!$C$9,$B1027&lt;=Boshqaruv!$C$10),IF(COUNTIFS($C$4:$C1026,$C1027,$B$4:$B1026,"&gt;="&amp;Boshqaruv!$C$9,$B$4:$B1026,"&lt;="&amp;Boshqaruv!$C$10)=0,1,0),0)</f>
        <v>0</v>
      </c>
    </row>
    <row r="1028" customFormat="false" ht="15" hidden="false" customHeight="false" outlineLevel="0" collapsed="false">
      <c r="A1028" s="8" t="n">
        <v>1024</v>
      </c>
      <c r="B1028" s="13"/>
      <c r="C1028" s="25"/>
      <c r="D1028" s="26" t="str">
        <f aca="false">IF($C1028="","",IFERROR(IF(INDEX(Bolalar!$B$5:$B$1804,MATCH($C1028,Bolalar!$I$5:$I$1804,0))="","",INDEX(Bolalar!$B$5:$B$1804,MATCH($C1028,Bolalar!$I$5:$I$1804,0))),""))</f>
        <v/>
      </c>
      <c r="E1028" s="15" t="str">
        <f aca="false">IF($C1028="","",IFERROR(IF(INDEX(Bolalar!$C$5:$C$1804,MATCH($C1028,Bolalar!$I$5:$I$1804,0))="","",INDEX(Bolalar!$C$5:$C$1804,MATCH($C1028,Bolalar!$I$5:$I$1804,0))),""))</f>
        <v/>
      </c>
      <c r="F1028" s="24"/>
      <c r="G1028" s="14" t="str">
        <f aca="false">IF(OR($E1028="",$B1028=""),"",INT(($B1028-$E1028)/365.25))</f>
        <v/>
      </c>
      <c r="H1028" s="25"/>
      <c r="I1028" s="12"/>
      <c r="J1028" s="28" t="n">
        <f aca="false">IF(AND($C1028&lt;&gt;"",$B1028&gt;=Boshqaruv!$C$9,$B1028&lt;=Boshqaruv!$C$10),IF(COUNTIFS($C$4:$C1027,$C1028,$B$4:$B1027,"&gt;="&amp;Boshqaruv!$C$9,$B$4:$B1027,"&lt;="&amp;Boshqaruv!$C$10)=0,1,0),0)</f>
        <v>0</v>
      </c>
    </row>
    <row r="1029" customFormat="false" ht="15" hidden="false" customHeight="false" outlineLevel="0" collapsed="false">
      <c r="A1029" s="8" t="n">
        <v>1025</v>
      </c>
      <c r="B1029" s="13"/>
      <c r="C1029" s="25"/>
      <c r="D1029" s="26" t="str">
        <f aca="false">IF($C1029="","",IFERROR(IF(INDEX(Bolalar!$B$5:$B$1804,MATCH($C1029,Bolalar!$I$5:$I$1804,0))="","",INDEX(Bolalar!$B$5:$B$1804,MATCH($C1029,Bolalar!$I$5:$I$1804,0))),""))</f>
        <v/>
      </c>
      <c r="E1029" s="15" t="str">
        <f aca="false">IF($C1029="","",IFERROR(IF(INDEX(Bolalar!$C$5:$C$1804,MATCH($C1029,Bolalar!$I$5:$I$1804,0))="","",INDEX(Bolalar!$C$5:$C$1804,MATCH($C1029,Bolalar!$I$5:$I$1804,0))),""))</f>
        <v/>
      </c>
      <c r="F1029" s="24"/>
      <c r="G1029" s="14" t="str">
        <f aca="false">IF(OR($E1029="",$B1029=""),"",INT(($B1029-$E1029)/365.25))</f>
        <v/>
      </c>
      <c r="H1029" s="25"/>
      <c r="I1029" s="12"/>
      <c r="J1029" s="28" t="n">
        <f aca="false">IF(AND($C1029&lt;&gt;"",$B1029&gt;=Boshqaruv!$C$9,$B1029&lt;=Boshqaruv!$C$10),IF(COUNTIFS($C$4:$C1028,$C1029,$B$4:$B1028,"&gt;="&amp;Boshqaruv!$C$9,$B$4:$B1028,"&lt;="&amp;Boshqaruv!$C$10)=0,1,0),0)</f>
        <v>0</v>
      </c>
    </row>
    <row r="1030" customFormat="false" ht="15" hidden="false" customHeight="false" outlineLevel="0" collapsed="false">
      <c r="A1030" s="8" t="n">
        <v>1026</v>
      </c>
      <c r="B1030" s="13"/>
      <c r="C1030" s="25"/>
      <c r="D1030" s="26" t="str">
        <f aca="false">IF($C1030="","",IFERROR(IF(INDEX(Bolalar!$B$5:$B$1804,MATCH($C1030,Bolalar!$I$5:$I$1804,0))="","",INDEX(Bolalar!$B$5:$B$1804,MATCH($C1030,Bolalar!$I$5:$I$1804,0))),""))</f>
        <v/>
      </c>
      <c r="E1030" s="15" t="str">
        <f aca="false">IF($C1030="","",IFERROR(IF(INDEX(Bolalar!$C$5:$C$1804,MATCH($C1030,Bolalar!$I$5:$I$1804,0))="","",INDEX(Bolalar!$C$5:$C$1804,MATCH($C1030,Bolalar!$I$5:$I$1804,0))),""))</f>
        <v/>
      </c>
      <c r="F1030" s="24"/>
      <c r="G1030" s="14" t="str">
        <f aca="false">IF(OR($E1030="",$B1030=""),"",INT(($B1030-$E1030)/365.25))</f>
        <v/>
      </c>
      <c r="H1030" s="25"/>
      <c r="I1030" s="12"/>
      <c r="J1030" s="28" t="n">
        <f aca="false">IF(AND($C1030&lt;&gt;"",$B1030&gt;=Boshqaruv!$C$9,$B1030&lt;=Boshqaruv!$C$10),IF(COUNTIFS($C$4:$C1029,$C1030,$B$4:$B1029,"&gt;="&amp;Boshqaruv!$C$9,$B$4:$B1029,"&lt;="&amp;Boshqaruv!$C$10)=0,1,0),0)</f>
        <v>0</v>
      </c>
    </row>
    <row r="1031" customFormat="false" ht="15" hidden="false" customHeight="false" outlineLevel="0" collapsed="false">
      <c r="A1031" s="8" t="n">
        <v>1027</v>
      </c>
      <c r="B1031" s="13"/>
      <c r="C1031" s="25"/>
      <c r="D1031" s="26" t="str">
        <f aca="false">IF($C1031="","",IFERROR(IF(INDEX(Bolalar!$B$5:$B$1804,MATCH($C1031,Bolalar!$I$5:$I$1804,0))="","",INDEX(Bolalar!$B$5:$B$1804,MATCH($C1031,Bolalar!$I$5:$I$1804,0))),""))</f>
        <v/>
      </c>
      <c r="E1031" s="15" t="str">
        <f aca="false">IF($C1031="","",IFERROR(IF(INDEX(Bolalar!$C$5:$C$1804,MATCH($C1031,Bolalar!$I$5:$I$1804,0))="","",INDEX(Bolalar!$C$5:$C$1804,MATCH($C1031,Bolalar!$I$5:$I$1804,0))),""))</f>
        <v/>
      </c>
      <c r="F1031" s="24"/>
      <c r="G1031" s="14" t="str">
        <f aca="false">IF(OR($E1031="",$B1031=""),"",INT(($B1031-$E1031)/365.25))</f>
        <v/>
      </c>
      <c r="H1031" s="25"/>
      <c r="I1031" s="12"/>
      <c r="J1031" s="28" t="n">
        <f aca="false">IF(AND($C1031&lt;&gt;"",$B1031&gt;=Boshqaruv!$C$9,$B1031&lt;=Boshqaruv!$C$10),IF(COUNTIFS($C$4:$C1030,$C1031,$B$4:$B1030,"&gt;="&amp;Boshqaruv!$C$9,$B$4:$B1030,"&lt;="&amp;Boshqaruv!$C$10)=0,1,0),0)</f>
        <v>0</v>
      </c>
    </row>
    <row r="1032" customFormat="false" ht="15" hidden="false" customHeight="false" outlineLevel="0" collapsed="false">
      <c r="A1032" s="8" t="n">
        <v>1028</v>
      </c>
      <c r="B1032" s="13"/>
      <c r="C1032" s="25"/>
      <c r="D1032" s="26" t="str">
        <f aca="false">IF($C1032="","",IFERROR(IF(INDEX(Bolalar!$B$5:$B$1804,MATCH($C1032,Bolalar!$I$5:$I$1804,0))="","",INDEX(Bolalar!$B$5:$B$1804,MATCH($C1032,Bolalar!$I$5:$I$1804,0))),""))</f>
        <v/>
      </c>
      <c r="E1032" s="15" t="str">
        <f aca="false">IF($C1032="","",IFERROR(IF(INDEX(Bolalar!$C$5:$C$1804,MATCH($C1032,Bolalar!$I$5:$I$1804,0))="","",INDEX(Bolalar!$C$5:$C$1804,MATCH($C1032,Bolalar!$I$5:$I$1804,0))),""))</f>
        <v/>
      </c>
      <c r="F1032" s="24"/>
      <c r="G1032" s="14" t="str">
        <f aca="false">IF(OR($E1032="",$B1032=""),"",INT(($B1032-$E1032)/365.25))</f>
        <v/>
      </c>
      <c r="H1032" s="25"/>
      <c r="I1032" s="12"/>
      <c r="J1032" s="28" t="n">
        <f aca="false">IF(AND($C1032&lt;&gt;"",$B1032&gt;=Boshqaruv!$C$9,$B1032&lt;=Boshqaruv!$C$10),IF(COUNTIFS($C$4:$C1031,$C1032,$B$4:$B1031,"&gt;="&amp;Boshqaruv!$C$9,$B$4:$B1031,"&lt;="&amp;Boshqaruv!$C$10)=0,1,0),0)</f>
        <v>0</v>
      </c>
    </row>
    <row r="1033" customFormat="false" ht="15" hidden="false" customHeight="false" outlineLevel="0" collapsed="false">
      <c r="A1033" s="8" t="n">
        <v>1029</v>
      </c>
      <c r="B1033" s="13"/>
      <c r="C1033" s="25"/>
      <c r="D1033" s="26" t="str">
        <f aca="false">IF($C1033="","",IFERROR(IF(INDEX(Bolalar!$B$5:$B$1804,MATCH($C1033,Bolalar!$I$5:$I$1804,0))="","",INDEX(Bolalar!$B$5:$B$1804,MATCH($C1033,Bolalar!$I$5:$I$1804,0))),""))</f>
        <v/>
      </c>
      <c r="E1033" s="15" t="str">
        <f aca="false">IF($C1033="","",IFERROR(IF(INDEX(Bolalar!$C$5:$C$1804,MATCH($C1033,Bolalar!$I$5:$I$1804,0))="","",INDEX(Bolalar!$C$5:$C$1804,MATCH($C1033,Bolalar!$I$5:$I$1804,0))),""))</f>
        <v/>
      </c>
      <c r="F1033" s="24"/>
      <c r="G1033" s="14" t="str">
        <f aca="false">IF(OR($E1033="",$B1033=""),"",INT(($B1033-$E1033)/365.25))</f>
        <v/>
      </c>
      <c r="H1033" s="25"/>
      <c r="I1033" s="12"/>
      <c r="J1033" s="28" t="n">
        <f aca="false">IF(AND($C1033&lt;&gt;"",$B1033&gt;=Boshqaruv!$C$9,$B1033&lt;=Boshqaruv!$C$10),IF(COUNTIFS($C$4:$C1032,$C1033,$B$4:$B1032,"&gt;="&amp;Boshqaruv!$C$9,$B$4:$B1032,"&lt;="&amp;Boshqaruv!$C$10)=0,1,0),0)</f>
        <v>0</v>
      </c>
    </row>
    <row r="1034" customFormat="false" ht="15" hidden="false" customHeight="false" outlineLevel="0" collapsed="false">
      <c r="A1034" s="8" t="n">
        <v>1030</v>
      </c>
      <c r="B1034" s="13"/>
      <c r="C1034" s="25"/>
      <c r="D1034" s="26" t="str">
        <f aca="false">IF($C1034="","",IFERROR(IF(INDEX(Bolalar!$B$5:$B$1804,MATCH($C1034,Bolalar!$I$5:$I$1804,0))="","",INDEX(Bolalar!$B$5:$B$1804,MATCH($C1034,Bolalar!$I$5:$I$1804,0))),""))</f>
        <v/>
      </c>
      <c r="E1034" s="15" t="str">
        <f aca="false">IF($C1034="","",IFERROR(IF(INDEX(Bolalar!$C$5:$C$1804,MATCH($C1034,Bolalar!$I$5:$I$1804,0))="","",INDEX(Bolalar!$C$5:$C$1804,MATCH($C1034,Bolalar!$I$5:$I$1804,0))),""))</f>
        <v/>
      </c>
      <c r="F1034" s="24"/>
      <c r="G1034" s="14" t="str">
        <f aca="false">IF(OR($E1034="",$B1034=""),"",INT(($B1034-$E1034)/365.25))</f>
        <v/>
      </c>
      <c r="H1034" s="25"/>
      <c r="I1034" s="12"/>
      <c r="J1034" s="28" t="n">
        <f aca="false">IF(AND($C1034&lt;&gt;"",$B1034&gt;=Boshqaruv!$C$9,$B1034&lt;=Boshqaruv!$C$10),IF(COUNTIFS($C$4:$C1033,$C1034,$B$4:$B1033,"&gt;="&amp;Boshqaruv!$C$9,$B$4:$B1033,"&lt;="&amp;Boshqaruv!$C$10)=0,1,0),0)</f>
        <v>0</v>
      </c>
    </row>
    <row r="1035" customFormat="false" ht="15" hidden="false" customHeight="false" outlineLevel="0" collapsed="false">
      <c r="A1035" s="8" t="n">
        <v>1031</v>
      </c>
      <c r="B1035" s="13"/>
      <c r="C1035" s="25"/>
      <c r="D1035" s="26" t="str">
        <f aca="false">IF($C1035="","",IFERROR(IF(INDEX(Bolalar!$B$5:$B$1804,MATCH($C1035,Bolalar!$I$5:$I$1804,0))="","",INDEX(Bolalar!$B$5:$B$1804,MATCH($C1035,Bolalar!$I$5:$I$1804,0))),""))</f>
        <v/>
      </c>
      <c r="E1035" s="15" t="str">
        <f aca="false">IF($C1035="","",IFERROR(IF(INDEX(Bolalar!$C$5:$C$1804,MATCH($C1035,Bolalar!$I$5:$I$1804,0))="","",INDEX(Bolalar!$C$5:$C$1804,MATCH($C1035,Bolalar!$I$5:$I$1804,0))),""))</f>
        <v/>
      </c>
      <c r="F1035" s="24"/>
      <c r="G1035" s="14" t="str">
        <f aca="false">IF(OR($E1035="",$B1035=""),"",INT(($B1035-$E1035)/365.25))</f>
        <v/>
      </c>
      <c r="H1035" s="25"/>
      <c r="I1035" s="12"/>
      <c r="J1035" s="28" t="n">
        <f aca="false">IF(AND($C1035&lt;&gt;"",$B1035&gt;=Boshqaruv!$C$9,$B1035&lt;=Boshqaruv!$C$10),IF(COUNTIFS($C$4:$C1034,$C1035,$B$4:$B1034,"&gt;="&amp;Boshqaruv!$C$9,$B$4:$B1034,"&lt;="&amp;Boshqaruv!$C$10)=0,1,0),0)</f>
        <v>0</v>
      </c>
    </row>
    <row r="1036" customFormat="false" ht="15" hidden="false" customHeight="false" outlineLevel="0" collapsed="false">
      <c r="A1036" s="8" t="n">
        <v>1032</v>
      </c>
      <c r="B1036" s="13"/>
      <c r="C1036" s="25"/>
      <c r="D1036" s="26" t="str">
        <f aca="false">IF($C1036="","",IFERROR(IF(INDEX(Bolalar!$B$5:$B$1804,MATCH($C1036,Bolalar!$I$5:$I$1804,0))="","",INDEX(Bolalar!$B$5:$B$1804,MATCH($C1036,Bolalar!$I$5:$I$1804,0))),""))</f>
        <v/>
      </c>
      <c r="E1036" s="15" t="str">
        <f aca="false">IF($C1036="","",IFERROR(IF(INDEX(Bolalar!$C$5:$C$1804,MATCH($C1036,Bolalar!$I$5:$I$1804,0))="","",INDEX(Bolalar!$C$5:$C$1804,MATCH($C1036,Bolalar!$I$5:$I$1804,0))),""))</f>
        <v/>
      </c>
      <c r="F1036" s="24"/>
      <c r="G1036" s="14" t="str">
        <f aca="false">IF(OR($E1036="",$B1036=""),"",INT(($B1036-$E1036)/365.25))</f>
        <v/>
      </c>
      <c r="H1036" s="25"/>
      <c r="I1036" s="12"/>
      <c r="J1036" s="28" t="n">
        <f aca="false">IF(AND($C1036&lt;&gt;"",$B1036&gt;=Boshqaruv!$C$9,$B1036&lt;=Boshqaruv!$C$10),IF(COUNTIFS($C$4:$C1035,$C1036,$B$4:$B1035,"&gt;="&amp;Boshqaruv!$C$9,$B$4:$B1035,"&lt;="&amp;Boshqaruv!$C$10)=0,1,0),0)</f>
        <v>0</v>
      </c>
    </row>
    <row r="1037" customFormat="false" ht="15" hidden="false" customHeight="false" outlineLevel="0" collapsed="false">
      <c r="A1037" s="8" t="n">
        <v>1033</v>
      </c>
      <c r="B1037" s="13"/>
      <c r="C1037" s="25"/>
      <c r="D1037" s="26" t="str">
        <f aca="false">IF($C1037="","",IFERROR(IF(INDEX(Bolalar!$B$5:$B$1804,MATCH($C1037,Bolalar!$I$5:$I$1804,0))="","",INDEX(Bolalar!$B$5:$B$1804,MATCH($C1037,Bolalar!$I$5:$I$1804,0))),""))</f>
        <v/>
      </c>
      <c r="E1037" s="15" t="str">
        <f aca="false">IF($C1037="","",IFERROR(IF(INDEX(Bolalar!$C$5:$C$1804,MATCH($C1037,Bolalar!$I$5:$I$1804,0))="","",INDEX(Bolalar!$C$5:$C$1804,MATCH($C1037,Bolalar!$I$5:$I$1804,0))),""))</f>
        <v/>
      </c>
      <c r="F1037" s="24"/>
      <c r="G1037" s="14" t="str">
        <f aca="false">IF(OR($E1037="",$B1037=""),"",INT(($B1037-$E1037)/365.25))</f>
        <v/>
      </c>
      <c r="H1037" s="25"/>
      <c r="I1037" s="12"/>
      <c r="J1037" s="28" t="n">
        <f aca="false">IF(AND($C1037&lt;&gt;"",$B1037&gt;=Boshqaruv!$C$9,$B1037&lt;=Boshqaruv!$C$10),IF(COUNTIFS($C$4:$C1036,$C1037,$B$4:$B1036,"&gt;="&amp;Boshqaruv!$C$9,$B$4:$B1036,"&lt;="&amp;Boshqaruv!$C$10)=0,1,0),0)</f>
        <v>0</v>
      </c>
    </row>
    <row r="1038" customFormat="false" ht="15" hidden="false" customHeight="false" outlineLevel="0" collapsed="false">
      <c r="A1038" s="8" t="n">
        <v>1034</v>
      </c>
      <c r="B1038" s="13"/>
      <c r="C1038" s="25"/>
      <c r="D1038" s="26" t="str">
        <f aca="false">IF($C1038="","",IFERROR(IF(INDEX(Bolalar!$B$5:$B$1804,MATCH($C1038,Bolalar!$I$5:$I$1804,0))="","",INDEX(Bolalar!$B$5:$B$1804,MATCH($C1038,Bolalar!$I$5:$I$1804,0))),""))</f>
        <v/>
      </c>
      <c r="E1038" s="15" t="str">
        <f aca="false">IF($C1038="","",IFERROR(IF(INDEX(Bolalar!$C$5:$C$1804,MATCH($C1038,Bolalar!$I$5:$I$1804,0))="","",INDEX(Bolalar!$C$5:$C$1804,MATCH($C1038,Bolalar!$I$5:$I$1804,0))),""))</f>
        <v/>
      </c>
      <c r="F1038" s="24"/>
      <c r="G1038" s="14" t="str">
        <f aca="false">IF(OR($E1038="",$B1038=""),"",INT(($B1038-$E1038)/365.25))</f>
        <v/>
      </c>
      <c r="H1038" s="25"/>
      <c r="I1038" s="12"/>
      <c r="J1038" s="28" t="n">
        <f aca="false">IF(AND($C1038&lt;&gt;"",$B1038&gt;=Boshqaruv!$C$9,$B1038&lt;=Boshqaruv!$C$10),IF(COUNTIFS($C$4:$C1037,$C1038,$B$4:$B1037,"&gt;="&amp;Boshqaruv!$C$9,$B$4:$B1037,"&lt;="&amp;Boshqaruv!$C$10)=0,1,0),0)</f>
        <v>0</v>
      </c>
    </row>
    <row r="1039" customFormat="false" ht="15" hidden="false" customHeight="false" outlineLevel="0" collapsed="false">
      <c r="A1039" s="8" t="n">
        <v>1035</v>
      </c>
      <c r="B1039" s="13"/>
      <c r="C1039" s="25"/>
      <c r="D1039" s="26" t="str">
        <f aca="false">IF($C1039="","",IFERROR(IF(INDEX(Bolalar!$B$5:$B$1804,MATCH($C1039,Bolalar!$I$5:$I$1804,0))="","",INDEX(Bolalar!$B$5:$B$1804,MATCH($C1039,Bolalar!$I$5:$I$1804,0))),""))</f>
        <v/>
      </c>
      <c r="E1039" s="15" t="str">
        <f aca="false">IF($C1039="","",IFERROR(IF(INDEX(Bolalar!$C$5:$C$1804,MATCH($C1039,Bolalar!$I$5:$I$1804,0))="","",INDEX(Bolalar!$C$5:$C$1804,MATCH($C1039,Bolalar!$I$5:$I$1804,0))),""))</f>
        <v/>
      </c>
      <c r="F1039" s="24"/>
      <c r="G1039" s="14" t="str">
        <f aca="false">IF(OR($E1039="",$B1039=""),"",INT(($B1039-$E1039)/365.25))</f>
        <v/>
      </c>
      <c r="H1039" s="25"/>
      <c r="I1039" s="12"/>
      <c r="J1039" s="28" t="n">
        <f aca="false">IF(AND($C1039&lt;&gt;"",$B1039&gt;=Boshqaruv!$C$9,$B1039&lt;=Boshqaruv!$C$10),IF(COUNTIFS($C$4:$C1038,$C1039,$B$4:$B1038,"&gt;="&amp;Boshqaruv!$C$9,$B$4:$B1038,"&lt;="&amp;Boshqaruv!$C$10)=0,1,0),0)</f>
        <v>0</v>
      </c>
    </row>
    <row r="1040" customFormat="false" ht="15" hidden="false" customHeight="false" outlineLevel="0" collapsed="false">
      <c r="A1040" s="8" t="n">
        <v>1036</v>
      </c>
      <c r="B1040" s="13"/>
      <c r="C1040" s="25"/>
      <c r="D1040" s="26" t="str">
        <f aca="false">IF($C1040="","",IFERROR(IF(INDEX(Bolalar!$B$5:$B$1804,MATCH($C1040,Bolalar!$I$5:$I$1804,0))="","",INDEX(Bolalar!$B$5:$B$1804,MATCH($C1040,Bolalar!$I$5:$I$1804,0))),""))</f>
        <v/>
      </c>
      <c r="E1040" s="15" t="str">
        <f aca="false">IF($C1040="","",IFERROR(IF(INDEX(Bolalar!$C$5:$C$1804,MATCH($C1040,Bolalar!$I$5:$I$1804,0))="","",INDEX(Bolalar!$C$5:$C$1804,MATCH($C1040,Bolalar!$I$5:$I$1804,0))),""))</f>
        <v/>
      </c>
      <c r="F1040" s="24"/>
      <c r="G1040" s="14" t="str">
        <f aca="false">IF(OR($E1040="",$B1040=""),"",INT(($B1040-$E1040)/365.25))</f>
        <v/>
      </c>
      <c r="H1040" s="25"/>
      <c r="I1040" s="12"/>
      <c r="J1040" s="28" t="n">
        <f aca="false">IF(AND($C1040&lt;&gt;"",$B1040&gt;=Boshqaruv!$C$9,$B1040&lt;=Boshqaruv!$C$10),IF(COUNTIFS($C$4:$C1039,$C1040,$B$4:$B1039,"&gt;="&amp;Boshqaruv!$C$9,$B$4:$B1039,"&lt;="&amp;Boshqaruv!$C$10)=0,1,0),0)</f>
        <v>0</v>
      </c>
    </row>
    <row r="1041" customFormat="false" ht="15" hidden="false" customHeight="false" outlineLevel="0" collapsed="false">
      <c r="A1041" s="8" t="n">
        <v>1037</v>
      </c>
      <c r="B1041" s="13"/>
      <c r="C1041" s="25"/>
      <c r="D1041" s="26" t="str">
        <f aca="false">IF($C1041="","",IFERROR(IF(INDEX(Bolalar!$B$5:$B$1804,MATCH($C1041,Bolalar!$I$5:$I$1804,0))="","",INDEX(Bolalar!$B$5:$B$1804,MATCH($C1041,Bolalar!$I$5:$I$1804,0))),""))</f>
        <v/>
      </c>
      <c r="E1041" s="15" t="str">
        <f aca="false">IF($C1041="","",IFERROR(IF(INDEX(Bolalar!$C$5:$C$1804,MATCH($C1041,Bolalar!$I$5:$I$1804,0))="","",INDEX(Bolalar!$C$5:$C$1804,MATCH($C1041,Bolalar!$I$5:$I$1804,0))),""))</f>
        <v/>
      </c>
      <c r="F1041" s="24"/>
      <c r="G1041" s="14" t="str">
        <f aca="false">IF(OR($E1041="",$B1041=""),"",INT(($B1041-$E1041)/365.25))</f>
        <v/>
      </c>
      <c r="H1041" s="25"/>
      <c r="I1041" s="12"/>
      <c r="J1041" s="28" t="n">
        <f aca="false">IF(AND($C1041&lt;&gt;"",$B1041&gt;=Boshqaruv!$C$9,$B1041&lt;=Boshqaruv!$C$10),IF(COUNTIFS($C$4:$C1040,$C1041,$B$4:$B1040,"&gt;="&amp;Boshqaruv!$C$9,$B$4:$B1040,"&lt;="&amp;Boshqaruv!$C$10)=0,1,0),0)</f>
        <v>0</v>
      </c>
    </row>
    <row r="1042" customFormat="false" ht="15" hidden="false" customHeight="false" outlineLevel="0" collapsed="false">
      <c r="A1042" s="8" t="n">
        <v>1038</v>
      </c>
      <c r="B1042" s="13"/>
      <c r="C1042" s="25"/>
      <c r="D1042" s="26" t="str">
        <f aca="false">IF($C1042="","",IFERROR(IF(INDEX(Bolalar!$B$5:$B$1804,MATCH($C1042,Bolalar!$I$5:$I$1804,0))="","",INDEX(Bolalar!$B$5:$B$1804,MATCH($C1042,Bolalar!$I$5:$I$1804,0))),""))</f>
        <v/>
      </c>
      <c r="E1042" s="15" t="str">
        <f aca="false">IF($C1042="","",IFERROR(IF(INDEX(Bolalar!$C$5:$C$1804,MATCH($C1042,Bolalar!$I$5:$I$1804,0))="","",INDEX(Bolalar!$C$5:$C$1804,MATCH($C1042,Bolalar!$I$5:$I$1804,0))),""))</f>
        <v/>
      </c>
      <c r="F1042" s="24"/>
      <c r="G1042" s="14" t="str">
        <f aca="false">IF(OR($E1042="",$B1042=""),"",INT(($B1042-$E1042)/365.25))</f>
        <v/>
      </c>
      <c r="H1042" s="25"/>
      <c r="I1042" s="12"/>
      <c r="J1042" s="28" t="n">
        <f aca="false">IF(AND($C1042&lt;&gt;"",$B1042&gt;=Boshqaruv!$C$9,$B1042&lt;=Boshqaruv!$C$10),IF(COUNTIFS($C$4:$C1041,$C1042,$B$4:$B1041,"&gt;="&amp;Boshqaruv!$C$9,$B$4:$B1041,"&lt;="&amp;Boshqaruv!$C$10)=0,1,0),0)</f>
        <v>0</v>
      </c>
    </row>
    <row r="1043" customFormat="false" ht="15" hidden="false" customHeight="false" outlineLevel="0" collapsed="false">
      <c r="A1043" s="8" t="n">
        <v>1039</v>
      </c>
      <c r="B1043" s="13"/>
      <c r="C1043" s="25"/>
      <c r="D1043" s="26" t="str">
        <f aca="false">IF($C1043="","",IFERROR(IF(INDEX(Bolalar!$B$5:$B$1804,MATCH($C1043,Bolalar!$I$5:$I$1804,0))="","",INDEX(Bolalar!$B$5:$B$1804,MATCH($C1043,Bolalar!$I$5:$I$1804,0))),""))</f>
        <v/>
      </c>
      <c r="E1043" s="15" t="str">
        <f aca="false">IF($C1043="","",IFERROR(IF(INDEX(Bolalar!$C$5:$C$1804,MATCH($C1043,Bolalar!$I$5:$I$1804,0))="","",INDEX(Bolalar!$C$5:$C$1804,MATCH($C1043,Bolalar!$I$5:$I$1804,0))),""))</f>
        <v/>
      </c>
      <c r="F1043" s="24"/>
      <c r="G1043" s="14" t="str">
        <f aca="false">IF(OR($E1043="",$B1043=""),"",INT(($B1043-$E1043)/365.25))</f>
        <v/>
      </c>
      <c r="H1043" s="25"/>
      <c r="I1043" s="12"/>
      <c r="J1043" s="28" t="n">
        <f aca="false">IF(AND($C1043&lt;&gt;"",$B1043&gt;=Boshqaruv!$C$9,$B1043&lt;=Boshqaruv!$C$10),IF(COUNTIFS($C$4:$C1042,$C1043,$B$4:$B1042,"&gt;="&amp;Boshqaruv!$C$9,$B$4:$B1042,"&lt;="&amp;Boshqaruv!$C$10)=0,1,0),0)</f>
        <v>0</v>
      </c>
    </row>
    <row r="1044" customFormat="false" ht="15" hidden="false" customHeight="false" outlineLevel="0" collapsed="false">
      <c r="A1044" s="8" t="n">
        <v>1040</v>
      </c>
      <c r="B1044" s="13"/>
      <c r="C1044" s="25"/>
      <c r="D1044" s="26" t="str">
        <f aca="false">IF($C1044="","",IFERROR(IF(INDEX(Bolalar!$B$5:$B$1804,MATCH($C1044,Bolalar!$I$5:$I$1804,0))="","",INDEX(Bolalar!$B$5:$B$1804,MATCH($C1044,Bolalar!$I$5:$I$1804,0))),""))</f>
        <v/>
      </c>
      <c r="E1044" s="15" t="str">
        <f aca="false">IF($C1044="","",IFERROR(IF(INDEX(Bolalar!$C$5:$C$1804,MATCH($C1044,Bolalar!$I$5:$I$1804,0))="","",INDEX(Bolalar!$C$5:$C$1804,MATCH($C1044,Bolalar!$I$5:$I$1804,0))),""))</f>
        <v/>
      </c>
      <c r="F1044" s="24"/>
      <c r="G1044" s="14" t="str">
        <f aca="false">IF(OR($E1044="",$B1044=""),"",INT(($B1044-$E1044)/365.25))</f>
        <v/>
      </c>
      <c r="H1044" s="25"/>
      <c r="I1044" s="12"/>
      <c r="J1044" s="28" t="n">
        <f aca="false">IF(AND($C1044&lt;&gt;"",$B1044&gt;=Boshqaruv!$C$9,$B1044&lt;=Boshqaruv!$C$10),IF(COUNTIFS($C$4:$C1043,$C1044,$B$4:$B1043,"&gt;="&amp;Boshqaruv!$C$9,$B$4:$B1043,"&lt;="&amp;Boshqaruv!$C$10)=0,1,0),0)</f>
        <v>0</v>
      </c>
    </row>
    <row r="1045" customFormat="false" ht="15" hidden="false" customHeight="false" outlineLevel="0" collapsed="false">
      <c r="A1045" s="8" t="n">
        <v>1041</v>
      </c>
      <c r="B1045" s="13"/>
      <c r="C1045" s="25"/>
      <c r="D1045" s="26" t="str">
        <f aca="false">IF($C1045="","",IFERROR(IF(INDEX(Bolalar!$B$5:$B$1804,MATCH($C1045,Bolalar!$I$5:$I$1804,0))="","",INDEX(Bolalar!$B$5:$B$1804,MATCH($C1045,Bolalar!$I$5:$I$1804,0))),""))</f>
        <v/>
      </c>
      <c r="E1045" s="15" t="str">
        <f aca="false">IF($C1045="","",IFERROR(IF(INDEX(Bolalar!$C$5:$C$1804,MATCH($C1045,Bolalar!$I$5:$I$1804,0))="","",INDEX(Bolalar!$C$5:$C$1804,MATCH($C1045,Bolalar!$I$5:$I$1804,0))),""))</f>
        <v/>
      </c>
      <c r="F1045" s="24"/>
      <c r="G1045" s="14" t="str">
        <f aca="false">IF(OR($E1045="",$B1045=""),"",INT(($B1045-$E1045)/365.25))</f>
        <v/>
      </c>
      <c r="H1045" s="25"/>
      <c r="I1045" s="12"/>
      <c r="J1045" s="28" t="n">
        <f aca="false">IF(AND($C1045&lt;&gt;"",$B1045&gt;=Boshqaruv!$C$9,$B1045&lt;=Boshqaruv!$C$10),IF(COUNTIFS($C$4:$C1044,$C1045,$B$4:$B1044,"&gt;="&amp;Boshqaruv!$C$9,$B$4:$B1044,"&lt;="&amp;Boshqaruv!$C$10)=0,1,0),0)</f>
        <v>0</v>
      </c>
    </row>
    <row r="1046" customFormat="false" ht="15" hidden="false" customHeight="false" outlineLevel="0" collapsed="false">
      <c r="A1046" s="8" t="n">
        <v>1042</v>
      </c>
      <c r="B1046" s="13"/>
      <c r="C1046" s="25"/>
      <c r="D1046" s="26" t="str">
        <f aca="false">IF($C1046="","",IFERROR(IF(INDEX(Bolalar!$B$5:$B$1804,MATCH($C1046,Bolalar!$I$5:$I$1804,0))="","",INDEX(Bolalar!$B$5:$B$1804,MATCH($C1046,Bolalar!$I$5:$I$1804,0))),""))</f>
        <v/>
      </c>
      <c r="E1046" s="15" t="str">
        <f aca="false">IF($C1046="","",IFERROR(IF(INDEX(Bolalar!$C$5:$C$1804,MATCH($C1046,Bolalar!$I$5:$I$1804,0))="","",INDEX(Bolalar!$C$5:$C$1804,MATCH($C1046,Bolalar!$I$5:$I$1804,0))),""))</f>
        <v/>
      </c>
      <c r="F1046" s="24"/>
      <c r="G1046" s="14" t="str">
        <f aca="false">IF(OR($E1046="",$B1046=""),"",INT(($B1046-$E1046)/365.25))</f>
        <v/>
      </c>
      <c r="H1046" s="25"/>
      <c r="I1046" s="12"/>
      <c r="J1046" s="28" t="n">
        <f aca="false">IF(AND($C1046&lt;&gt;"",$B1046&gt;=Boshqaruv!$C$9,$B1046&lt;=Boshqaruv!$C$10),IF(COUNTIFS($C$4:$C1045,$C1046,$B$4:$B1045,"&gt;="&amp;Boshqaruv!$C$9,$B$4:$B1045,"&lt;="&amp;Boshqaruv!$C$10)=0,1,0),0)</f>
        <v>0</v>
      </c>
    </row>
    <row r="1047" customFormat="false" ht="15" hidden="false" customHeight="false" outlineLevel="0" collapsed="false">
      <c r="A1047" s="8" t="n">
        <v>1043</v>
      </c>
      <c r="B1047" s="13"/>
      <c r="C1047" s="25"/>
      <c r="D1047" s="26" t="str">
        <f aca="false">IF($C1047="","",IFERROR(IF(INDEX(Bolalar!$B$5:$B$1804,MATCH($C1047,Bolalar!$I$5:$I$1804,0))="","",INDEX(Bolalar!$B$5:$B$1804,MATCH($C1047,Bolalar!$I$5:$I$1804,0))),""))</f>
        <v/>
      </c>
      <c r="E1047" s="15" t="str">
        <f aca="false">IF($C1047="","",IFERROR(IF(INDEX(Bolalar!$C$5:$C$1804,MATCH($C1047,Bolalar!$I$5:$I$1804,0))="","",INDEX(Bolalar!$C$5:$C$1804,MATCH($C1047,Bolalar!$I$5:$I$1804,0))),""))</f>
        <v/>
      </c>
      <c r="F1047" s="24"/>
      <c r="G1047" s="14" t="str">
        <f aca="false">IF(OR($E1047="",$B1047=""),"",INT(($B1047-$E1047)/365.25))</f>
        <v/>
      </c>
      <c r="H1047" s="25"/>
      <c r="I1047" s="12"/>
      <c r="J1047" s="28" t="n">
        <f aca="false">IF(AND($C1047&lt;&gt;"",$B1047&gt;=Boshqaruv!$C$9,$B1047&lt;=Boshqaruv!$C$10),IF(COUNTIFS($C$4:$C1046,$C1047,$B$4:$B1046,"&gt;="&amp;Boshqaruv!$C$9,$B$4:$B1046,"&lt;="&amp;Boshqaruv!$C$10)=0,1,0),0)</f>
        <v>0</v>
      </c>
    </row>
    <row r="1048" customFormat="false" ht="15" hidden="false" customHeight="false" outlineLevel="0" collapsed="false">
      <c r="A1048" s="8" t="n">
        <v>1044</v>
      </c>
      <c r="B1048" s="13"/>
      <c r="C1048" s="25"/>
      <c r="D1048" s="26" t="str">
        <f aca="false">IF($C1048="","",IFERROR(IF(INDEX(Bolalar!$B$5:$B$1804,MATCH($C1048,Bolalar!$I$5:$I$1804,0))="","",INDEX(Bolalar!$B$5:$B$1804,MATCH($C1048,Bolalar!$I$5:$I$1804,0))),""))</f>
        <v/>
      </c>
      <c r="E1048" s="15" t="str">
        <f aca="false">IF($C1048="","",IFERROR(IF(INDEX(Bolalar!$C$5:$C$1804,MATCH($C1048,Bolalar!$I$5:$I$1804,0))="","",INDEX(Bolalar!$C$5:$C$1804,MATCH($C1048,Bolalar!$I$5:$I$1804,0))),""))</f>
        <v/>
      </c>
      <c r="F1048" s="24"/>
      <c r="G1048" s="14" t="str">
        <f aca="false">IF(OR($E1048="",$B1048=""),"",INT(($B1048-$E1048)/365.25))</f>
        <v/>
      </c>
      <c r="H1048" s="25"/>
      <c r="I1048" s="12"/>
      <c r="J1048" s="28" t="n">
        <f aca="false">IF(AND($C1048&lt;&gt;"",$B1048&gt;=Boshqaruv!$C$9,$B1048&lt;=Boshqaruv!$C$10),IF(COUNTIFS($C$4:$C1047,$C1048,$B$4:$B1047,"&gt;="&amp;Boshqaruv!$C$9,$B$4:$B1047,"&lt;="&amp;Boshqaruv!$C$10)=0,1,0),0)</f>
        <v>0</v>
      </c>
    </row>
    <row r="1049" customFormat="false" ht="15" hidden="false" customHeight="false" outlineLevel="0" collapsed="false">
      <c r="A1049" s="8" t="n">
        <v>1045</v>
      </c>
      <c r="B1049" s="13"/>
      <c r="C1049" s="25"/>
      <c r="D1049" s="26" t="str">
        <f aca="false">IF($C1049="","",IFERROR(IF(INDEX(Bolalar!$B$5:$B$1804,MATCH($C1049,Bolalar!$I$5:$I$1804,0))="","",INDEX(Bolalar!$B$5:$B$1804,MATCH($C1049,Bolalar!$I$5:$I$1804,0))),""))</f>
        <v/>
      </c>
      <c r="E1049" s="15" t="str">
        <f aca="false">IF($C1049="","",IFERROR(IF(INDEX(Bolalar!$C$5:$C$1804,MATCH($C1049,Bolalar!$I$5:$I$1804,0))="","",INDEX(Bolalar!$C$5:$C$1804,MATCH($C1049,Bolalar!$I$5:$I$1804,0))),""))</f>
        <v/>
      </c>
      <c r="F1049" s="24"/>
      <c r="G1049" s="14" t="str">
        <f aca="false">IF(OR($E1049="",$B1049=""),"",INT(($B1049-$E1049)/365.25))</f>
        <v/>
      </c>
      <c r="H1049" s="25"/>
      <c r="I1049" s="12"/>
      <c r="J1049" s="28" t="n">
        <f aca="false">IF(AND($C1049&lt;&gt;"",$B1049&gt;=Boshqaruv!$C$9,$B1049&lt;=Boshqaruv!$C$10),IF(COUNTIFS($C$4:$C1048,$C1049,$B$4:$B1048,"&gt;="&amp;Boshqaruv!$C$9,$B$4:$B1048,"&lt;="&amp;Boshqaruv!$C$10)=0,1,0),0)</f>
        <v>0</v>
      </c>
    </row>
    <row r="1050" customFormat="false" ht="15" hidden="false" customHeight="false" outlineLevel="0" collapsed="false">
      <c r="A1050" s="8" t="n">
        <v>1046</v>
      </c>
      <c r="B1050" s="13"/>
      <c r="C1050" s="25"/>
      <c r="D1050" s="26" t="str">
        <f aca="false">IF($C1050="","",IFERROR(IF(INDEX(Bolalar!$B$5:$B$1804,MATCH($C1050,Bolalar!$I$5:$I$1804,0))="","",INDEX(Bolalar!$B$5:$B$1804,MATCH($C1050,Bolalar!$I$5:$I$1804,0))),""))</f>
        <v/>
      </c>
      <c r="E1050" s="15" t="str">
        <f aca="false">IF($C1050="","",IFERROR(IF(INDEX(Bolalar!$C$5:$C$1804,MATCH($C1050,Bolalar!$I$5:$I$1804,0))="","",INDEX(Bolalar!$C$5:$C$1804,MATCH($C1050,Bolalar!$I$5:$I$1804,0))),""))</f>
        <v/>
      </c>
      <c r="F1050" s="24"/>
      <c r="G1050" s="14" t="str">
        <f aca="false">IF(OR($E1050="",$B1050=""),"",INT(($B1050-$E1050)/365.25))</f>
        <v/>
      </c>
      <c r="H1050" s="25"/>
      <c r="I1050" s="12"/>
      <c r="J1050" s="28" t="n">
        <f aca="false">IF(AND($C1050&lt;&gt;"",$B1050&gt;=Boshqaruv!$C$9,$B1050&lt;=Boshqaruv!$C$10),IF(COUNTIFS($C$4:$C1049,$C1050,$B$4:$B1049,"&gt;="&amp;Boshqaruv!$C$9,$B$4:$B1049,"&lt;="&amp;Boshqaruv!$C$10)=0,1,0),0)</f>
        <v>0</v>
      </c>
    </row>
    <row r="1051" customFormat="false" ht="15" hidden="false" customHeight="false" outlineLevel="0" collapsed="false">
      <c r="A1051" s="8" t="n">
        <v>1047</v>
      </c>
      <c r="B1051" s="13"/>
      <c r="C1051" s="25"/>
      <c r="D1051" s="26" t="str">
        <f aca="false">IF($C1051="","",IFERROR(IF(INDEX(Bolalar!$B$5:$B$1804,MATCH($C1051,Bolalar!$I$5:$I$1804,0))="","",INDEX(Bolalar!$B$5:$B$1804,MATCH($C1051,Bolalar!$I$5:$I$1804,0))),""))</f>
        <v/>
      </c>
      <c r="E1051" s="15" t="str">
        <f aca="false">IF($C1051="","",IFERROR(IF(INDEX(Bolalar!$C$5:$C$1804,MATCH($C1051,Bolalar!$I$5:$I$1804,0))="","",INDEX(Bolalar!$C$5:$C$1804,MATCH($C1051,Bolalar!$I$5:$I$1804,0))),""))</f>
        <v/>
      </c>
      <c r="F1051" s="24"/>
      <c r="G1051" s="14" t="str">
        <f aca="false">IF(OR($E1051="",$B1051=""),"",INT(($B1051-$E1051)/365.25))</f>
        <v/>
      </c>
      <c r="H1051" s="25"/>
      <c r="I1051" s="12"/>
      <c r="J1051" s="28" t="n">
        <f aca="false">IF(AND($C1051&lt;&gt;"",$B1051&gt;=Boshqaruv!$C$9,$B1051&lt;=Boshqaruv!$C$10),IF(COUNTIFS($C$4:$C1050,$C1051,$B$4:$B1050,"&gt;="&amp;Boshqaruv!$C$9,$B$4:$B1050,"&lt;="&amp;Boshqaruv!$C$10)=0,1,0),0)</f>
        <v>0</v>
      </c>
    </row>
    <row r="1052" customFormat="false" ht="15" hidden="false" customHeight="false" outlineLevel="0" collapsed="false">
      <c r="A1052" s="8" t="n">
        <v>1048</v>
      </c>
      <c r="B1052" s="13"/>
      <c r="C1052" s="25"/>
      <c r="D1052" s="26" t="str">
        <f aca="false">IF($C1052="","",IFERROR(IF(INDEX(Bolalar!$B$5:$B$1804,MATCH($C1052,Bolalar!$I$5:$I$1804,0))="","",INDEX(Bolalar!$B$5:$B$1804,MATCH($C1052,Bolalar!$I$5:$I$1804,0))),""))</f>
        <v/>
      </c>
      <c r="E1052" s="15" t="str">
        <f aca="false">IF($C1052="","",IFERROR(IF(INDEX(Bolalar!$C$5:$C$1804,MATCH($C1052,Bolalar!$I$5:$I$1804,0))="","",INDEX(Bolalar!$C$5:$C$1804,MATCH($C1052,Bolalar!$I$5:$I$1804,0))),""))</f>
        <v/>
      </c>
      <c r="F1052" s="24"/>
      <c r="G1052" s="14" t="str">
        <f aca="false">IF(OR($E1052="",$B1052=""),"",INT(($B1052-$E1052)/365.25))</f>
        <v/>
      </c>
      <c r="H1052" s="25"/>
      <c r="I1052" s="12"/>
      <c r="J1052" s="28" t="n">
        <f aca="false">IF(AND($C1052&lt;&gt;"",$B1052&gt;=Boshqaruv!$C$9,$B1052&lt;=Boshqaruv!$C$10),IF(COUNTIFS($C$4:$C1051,$C1052,$B$4:$B1051,"&gt;="&amp;Boshqaruv!$C$9,$B$4:$B1051,"&lt;="&amp;Boshqaruv!$C$10)=0,1,0),0)</f>
        <v>0</v>
      </c>
    </row>
    <row r="1053" customFormat="false" ht="15" hidden="false" customHeight="false" outlineLevel="0" collapsed="false">
      <c r="A1053" s="8" t="n">
        <v>1049</v>
      </c>
      <c r="B1053" s="13"/>
      <c r="C1053" s="25"/>
      <c r="D1053" s="26" t="str">
        <f aca="false">IF($C1053="","",IFERROR(IF(INDEX(Bolalar!$B$5:$B$1804,MATCH($C1053,Bolalar!$I$5:$I$1804,0))="","",INDEX(Bolalar!$B$5:$B$1804,MATCH($C1053,Bolalar!$I$5:$I$1804,0))),""))</f>
        <v/>
      </c>
      <c r="E1053" s="15" t="str">
        <f aca="false">IF($C1053="","",IFERROR(IF(INDEX(Bolalar!$C$5:$C$1804,MATCH($C1053,Bolalar!$I$5:$I$1804,0))="","",INDEX(Bolalar!$C$5:$C$1804,MATCH($C1053,Bolalar!$I$5:$I$1804,0))),""))</f>
        <v/>
      </c>
      <c r="F1053" s="24"/>
      <c r="G1053" s="14" t="str">
        <f aca="false">IF(OR($E1053="",$B1053=""),"",INT(($B1053-$E1053)/365.25))</f>
        <v/>
      </c>
      <c r="H1053" s="25"/>
      <c r="I1053" s="12"/>
      <c r="J1053" s="28" t="n">
        <f aca="false">IF(AND($C1053&lt;&gt;"",$B1053&gt;=Boshqaruv!$C$9,$B1053&lt;=Boshqaruv!$C$10),IF(COUNTIFS($C$4:$C1052,$C1053,$B$4:$B1052,"&gt;="&amp;Boshqaruv!$C$9,$B$4:$B1052,"&lt;="&amp;Boshqaruv!$C$10)=0,1,0),0)</f>
        <v>0</v>
      </c>
    </row>
    <row r="1054" customFormat="false" ht="15" hidden="false" customHeight="false" outlineLevel="0" collapsed="false">
      <c r="A1054" s="8" t="n">
        <v>1050</v>
      </c>
      <c r="B1054" s="13"/>
      <c r="C1054" s="25"/>
      <c r="D1054" s="26" t="str">
        <f aca="false">IF($C1054="","",IFERROR(IF(INDEX(Bolalar!$B$5:$B$1804,MATCH($C1054,Bolalar!$I$5:$I$1804,0))="","",INDEX(Bolalar!$B$5:$B$1804,MATCH($C1054,Bolalar!$I$5:$I$1804,0))),""))</f>
        <v/>
      </c>
      <c r="E1054" s="15" t="str">
        <f aca="false">IF($C1054="","",IFERROR(IF(INDEX(Bolalar!$C$5:$C$1804,MATCH($C1054,Bolalar!$I$5:$I$1804,0))="","",INDEX(Bolalar!$C$5:$C$1804,MATCH($C1054,Bolalar!$I$5:$I$1804,0))),""))</f>
        <v/>
      </c>
      <c r="F1054" s="24"/>
      <c r="G1054" s="14" t="str">
        <f aca="false">IF(OR($E1054="",$B1054=""),"",INT(($B1054-$E1054)/365.25))</f>
        <v/>
      </c>
      <c r="H1054" s="25"/>
      <c r="I1054" s="12"/>
      <c r="J1054" s="28" t="n">
        <f aca="false">IF(AND($C1054&lt;&gt;"",$B1054&gt;=Boshqaruv!$C$9,$B1054&lt;=Boshqaruv!$C$10),IF(COUNTIFS($C$4:$C1053,$C1054,$B$4:$B1053,"&gt;="&amp;Boshqaruv!$C$9,$B$4:$B1053,"&lt;="&amp;Boshqaruv!$C$10)=0,1,0),0)</f>
        <v>0</v>
      </c>
    </row>
    <row r="1055" customFormat="false" ht="15" hidden="false" customHeight="false" outlineLevel="0" collapsed="false">
      <c r="A1055" s="8" t="n">
        <v>1051</v>
      </c>
      <c r="B1055" s="13"/>
      <c r="C1055" s="25"/>
      <c r="D1055" s="26" t="str">
        <f aca="false">IF($C1055="","",IFERROR(IF(INDEX(Bolalar!$B$5:$B$1804,MATCH($C1055,Bolalar!$I$5:$I$1804,0))="","",INDEX(Bolalar!$B$5:$B$1804,MATCH($C1055,Bolalar!$I$5:$I$1804,0))),""))</f>
        <v/>
      </c>
      <c r="E1055" s="15" t="str">
        <f aca="false">IF($C1055="","",IFERROR(IF(INDEX(Bolalar!$C$5:$C$1804,MATCH($C1055,Bolalar!$I$5:$I$1804,0))="","",INDEX(Bolalar!$C$5:$C$1804,MATCH($C1055,Bolalar!$I$5:$I$1804,0))),""))</f>
        <v/>
      </c>
      <c r="F1055" s="24"/>
      <c r="G1055" s="14" t="str">
        <f aca="false">IF(OR($E1055="",$B1055=""),"",INT(($B1055-$E1055)/365.25))</f>
        <v/>
      </c>
      <c r="H1055" s="25"/>
      <c r="I1055" s="12"/>
      <c r="J1055" s="28" t="n">
        <f aca="false">IF(AND($C1055&lt;&gt;"",$B1055&gt;=Boshqaruv!$C$9,$B1055&lt;=Boshqaruv!$C$10),IF(COUNTIFS($C$4:$C1054,$C1055,$B$4:$B1054,"&gt;="&amp;Boshqaruv!$C$9,$B$4:$B1054,"&lt;="&amp;Boshqaruv!$C$10)=0,1,0),0)</f>
        <v>0</v>
      </c>
    </row>
    <row r="1056" customFormat="false" ht="15" hidden="false" customHeight="false" outlineLevel="0" collapsed="false">
      <c r="A1056" s="8" t="n">
        <v>1052</v>
      </c>
      <c r="B1056" s="13"/>
      <c r="C1056" s="25"/>
      <c r="D1056" s="26" t="str">
        <f aca="false">IF($C1056="","",IFERROR(IF(INDEX(Bolalar!$B$5:$B$1804,MATCH($C1056,Bolalar!$I$5:$I$1804,0))="","",INDEX(Bolalar!$B$5:$B$1804,MATCH($C1056,Bolalar!$I$5:$I$1804,0))),""))</f>
        <v/>
      </c>
      <c r="E1056" s="15" t="str">
        <f aca="false">IF($C1056="","",IFERROR(IF(INDEX(Bolalar!$C$5:$C$1804,MATCH($C1056,Bolalar!$I$5:$I$1804,0))="","",INDEX(Bolalar!$C$5:$C$1804,MATCH($C1056,Bolalar!$I$5:$I$1804,0))),""))</f>
        <v/>
      </c>
      <c r="F1056" s="24"/>
      <c r="G1056" s="14" t="str">
        <f aca="false">IF(OR($E1056="",$B1056=""),"",INT(($B1056-$E1056)/365.25))</f>
        <v/>
      </c>
      <c r="H1056" s="25"/>
      <c r="I1056" s="12"/>
      <c r="J1056" s="28" t="n">
        <f aca="false">IF(AND($C1056&lt;&gt;"",$B1056&gt;=Boshqaruv!$C$9,$B1056&lt;=Boshqaruv!$C$10),IF(COUNTIFS($C$4:$C1055,$C1056,$B$4:$B1055,"&gt;="&amp;Boshqaruv!$C$9,$B$4:$B1055,"&lt;="&amp;Boshqaruv!$C$10)=0,1,0),0)</f>
        <v>0</v>
      </c>
    </row>
    <row r="1057" customFormat="false" ht="15" hidden="false" customHeight="false" outlineLevel="0" collapsed="false">
      <c r="A1057" s="8" t="n">
        <v>1053</v>
      </c>
      <c r="B1057" s="13"/>
      <c r="C1057" s="25"/>
      <c r="D1057" s="26" t="str">
        <f aca="false">IF($C1057="","",IFERROR(IF(INDEX(Bolalar!$B$5:$B$1804,MATCH($C1057,Bolalar!$I$5:$I$1804,0))="","",INDEX(Bolalar!$B$5:$B$1804,MATCH($C1057,Bolalar!$I$5:$I$1804,0))),""))</f>
        <v/>
      </c>
      <c r="E1057" s="15" t="str">
        <f aca="false">IF($C1057="","",IFERROR(IF(INDEX(Bolalar!$C$5:$C$1804,MATCH($C1057,Bolalar!$I$5:$I$1804,0))="","",INDEX(Bolalar!$C$5:$C$1804,MATCH($C1057,Bolalar!$I$5:$I$1804,0))),""))</f>
        <v/>
      </c>
      <c r="F1057" s="24"/>
      <c r="G1057" s="14" t="str">
        <f aca="false">IF(OR($E1057="",$B1057=""),"",INT(($B1057-$E1057)/365.25))</f>
        <v/>
      </c>
      <c r="H1057" s="25"/>
      <c r="I1057" s="12"/>
      <c r="J1057" s="28" t="n">
        <f aca="false">IF(AND($C1057&lt;&gt;"",$B1057&gt;=Boshqaruv!$C$9,$B1057&lt;=Boshqaruv!$C$10),IF(COUNTIFS($C$4:$C1056,$C1057,$B$4:$B1056,"&gt;="&amp;Boshqaruv!$C$9,$B$4:$B1056,"&lt;="&amp;Boshqaruv!$C$10)=0,1,0),0)</f>
        <v>0</v>
      </c>
    </row>
    <row r="1058" customFormat="false" ht="15" hidden="false" customHeight="false" outlineLevel="0" collapsed="false">
      <c r="A1058" s="8" t="n">
        <v>1054</v>
      </c>
      <c r="B1058" s="13"/>
      <c r="C1058" s="25"/>
      <c r="D1058" s="26" t="str">
        <f aca="false">IF($C1058="","",IFERROR(IF(INDEX(Bolalar!$B$5:$B$1804,MATCH($C1058,Bolalar!$I$5:$I$1804,0))="","",INDEX(Bolalar!$B$5:$B$1804,MATCH($C1058,Bolalar!$I$5:$I$1804,0))),""))</f>
        <v/>
      </c>
      <c r="E1058" s="15" t="str">
        <f aca="false">IF($C1058="","",IFERROR(IF(INDEX(Bolalar!$C$5:$C$1804,MATCH($C1058,Bolalar!$I$5:$I$1804,0))="","",INDEX(Bolalar!$C$5:$C$1804,MATCH($C1058,Bolalar!$I$5:$I$1804,0))),""))</f>
        <v/>
      </c>
      <c r="F1058" s="24"/>
      <c r="G1058" s="14" t="str">
        <f aca="false">IF(OR($E1058="",$B1058=""),"",INT(($B1058-$E1058)/365.25))</f>
        <v/>
      </c>
      <c r="H1058" s="25"/>
      <c r="I1058" s="12"/>
      <c r="J1058" s="28" t="n">
        <f aca="false">IF(AND($C1058&lt;&gt;"",$B1058&gt;=Boshqaruv!$C$9,$B1058&lt;=Boshqaruv!$C$10),IF(COUNTIFS($C$4:$C1057,$C1058,$B$4:$B1057,"&gt;="&amp;Boshqaruv!$C$9,$B$4:$B1057,"&lt;="&amp;Boshqaruv!$C$10)=0,1,0),0)</f>
        <v>0</v>
      </c>
    </row>
    <row r="1059" customFormat="false" ht="15" hidden="false" customHeight="false" outlineLevel="0" collapsed="false">
      <c r="A1059" s="8" t="n">
        <v>1055</v>
      </c>
      <c r="B1059" s="13"/>
      <c r="C1059" s="25"/>
      <c r="D1059" s="26" t="str">
        <f aca="false">IF($C1059="","",IFERROR(IF(INDEX(Bolalar!$B$5:$B$1804,MATCH($C1059,Bolalar!$I$5:$I$1804,0))="","",INDEX(Bolalar!$B$5:$B$1804,MATCH($C1059,Bolalar!$I$5:$I$1804,0))),""))</f>
        <v/>
      </c>
      <c r="E1059" s="15" t="str">
        <f aca="false">IF($C1059="","",IFERROR(IF(INDEX(Bolalar!$C$5:$C$1804,MATCH($C1059,Bolalar!$I$5:$I$1804,0))="","",INDEX(Bolalar!$C$5:$C$1804,MATCH($C1059,Bolalar!$I$5:$I$1804,0))),""))</f>
        <v/>
      </c>
      <c r="F1059" s="24"/>
      <c r="G1059" s="14" t="str">
        <f aca="false">IF(OR($E1059="",$B1059=""),"",INT(($B1059-$E1059)/365.25))</f>
        <v/>
      </c>
      <c r="H1059" s="25"/>
      <c r="I1059" s="12"/>
      <c r="J1059" s="28" t="n">
        <f aca="false">IF(AND($C1059&lt;&gt;"",$B1059&gt;=Boshqaruv!$C$9,$B1059&lt;=Boshqaruv!$C$10),IF(COUNTIFS($C$4:$C1058,$C1059,$B$4:$B1058,"&gt;="&amp;Boshqaruv!$C$9,$B$4:$B1058,"&lt;="&amp;Boshqaruv!$C$10)=0,1,0),0)</f>
        <v>0</v>
      </c>
    </row>
    <row r="1060" customFormat="false" ht="15" hidden="false" customHeight="false" outlineLevel="0" collapsed="false">
      <c r="A1060" s="8" t="n">
        <v>1056</v>
      </c>
      <c r="B1060" s="13"/>
      <c r="C1060" s="25"/>
      <c r="D1060" s="26" t="str">
        <f aca="false">IF($C1060="","",IFERROR(IF(INDEX(Bolalar!$B$5:$B$1804,MATCH($C1060,Bolalar!$I$5:$I$1804,0))="","",INDEX(Bolalar!$B$5:$B$1804,MATCH($C1060,Bolalar!$I$5:$I$1804,0))),""))</f>
        <v/>
      </c>
      <c r="E1060" s="15" t="str">
        <f aca="false">IF($C1060="","",IFERROR(IF(INDEX(Bolalar!$C$5:$C$1804,MATCH($C1060,Bolalar!$I$5:$I$1804,0))="","",INDEX(Bolalar!$C$5:$C$1804,MATCH($C1060,Bolalar!$I$5:$I$1804,0))),""))</f>
        <v/>
      </c>
      <c r="F1060" s="24"/>
      <c r="G1060" s="14" t="str">
        <f aca="false">IF(OR($E1060="",$B1060=""),"",INT(($B1060-$E1060)/365.25))</f>
        <v/>
      </c>
      <c r="H1060" s="25"/>
      <c r="I1060" s="12"/>
      <c r="J1060" s="28" t="n">
        <f aca="false">IF(AND($C1060&lt;&gt;"",$B1060&gt;=Boshqaruv!$C$9,$B1060&lt;=Boshqaruv!$C$10),IF(COUNTIFS($C$4:$C1059,$C1060,$B$4:$B1059,"&gt;="&amp;Boshqaruv!$C$9,$B$4:$B1059,"&lt;="&amp;Boshqaruv!$C$10)=0,1,0),0)</f>
        <v>0</v>
      </c>
    </row>
    <row r="1061" customFormat="false" ht="15" hidden="false" customHeight="false" outlineLevel="0" collapsed="false">
      <c r="A1061" s="8" t="n">
        <v>1057</v>
      </c>
      <c r="B1061" s="13"/>
      <c r="C1061" s="25"/>
      <c r="D1061" s="26" t="str">
        <f aca="false">IF($C1061="","",IFERROR(IF(INDEX(Bolalar!$B$5:$B$1804,MATCH($C1061,Bolalar!$I$5:$I$1804,0))="","",INDEX(Bolalar!$B$5:$B$1804,MATCH($C1061,Bolalar!$I$5:$I$1804,0))),""))</f>
        <v/>
      </c>
      <c r="E1061" s="15" t="str">
        <f aca="false">IF($C1061="","",IFERROR(IF(INDEX(Bolalar!$C$5:$C$1804,MATCH($C1061,Bolalar!$I$5:$I$1804,0))="","",INDEX(Bolalar!$C$5:$C$1804,MATCH($C1061,Bolalar!$I$5:$I$1804,0))),""))</f>
        <v/>
      </c>
      <c r="F1061" s="24"/>
      <c r="G1061" s="14" t="str">
        <f aca="false">IF(OR($E1061="",$B1061=""),"",INT(($B1061-$E1061)/365.25))</f>
        <v/>
      </c>
      <c r="H1061" s="25"/>
      <c r="I1061" s="12"/>
      <c r="J1061" s="28" t="n">
        <f aca="false">IF(AND($C1061&lt;&gt;"",$B1061&gt;=Boshqaruv!$C$9,$B1061&lt;=Boshqaruv!$C$10),IF(COUNTIFS($C$4:$C1060,$C1061,$B$4:$B1060,"&gt;="&amp;Boshqaruv!$C$9,$B$4:$B1060,"&lt;="&amp;Boshqaruv!$C$10)=0,1,0),0)</f>
        <v>0</v>
      </c>
    </row>
    <row r="1062" customFormat="false" ht="15" hidden="false" customHeight="false" outlineLevel="0" collapsed="false">
      <c r="A1062" s="8" t="n">
        <v>1058</v>
      </c>
      <c r="B1062" s="13"/>
      <c r="C1062" s="25"/>
      <c r="D1062" s="26" t="str">
        <f aca="false">IF($C1062="","",IFERROR(IF(INDEX(Bolalar!$B$5:$B$1804,MATCH($C1062,Bolalar!$I$5:$I$1804,0))="","",INDEX(Bolalar!$B$5:$B$1804,MATCH($C1062,Bolalar!$I$5:$I$1804,0))),""))</f>
        <v/>
      </c>
      <c r="E1062" s="15" t="str">
        <f aca="false">IF($C1062="","",IFERROR(IF(INDEX(Bolalar!$C$5:$C$1804,MATCH($C1062,Bolalar!$I$5:$I$1804,0))="","",INDEX(Bolalar!$C$5:$C$1804,MATCH($C1062,Bolalar!$I$5:$I$1804,0))),""))</f>
        <v/>
      </c>
      <c r="F1062" s="24"/>
      <c r="G1062" s="14" t="str">
        <f aca="false">IF(OR($E1062="",$B1062=""),"",INT(($B1062-$E1062)/365.25))</f>
        <v/>
      </c>
      <c r="H1062" s="25"/>
      <c r="I1062" s="12"/>
      <c r="J1062" s="28" t="n">
        <f aca="false">IF(AND($C1062&lt;&gt;"",$B1062&gt;=Boshqaruv!$C$9,$B1062&lt;=Boshqaruv!$C$10),IF(COUNTIFS($C$4:$C1061,$C1062,$B$4:$B1061,"&gt;="&amp;Boshqaruv!$C$9,$B$4:$B1061,"&lt;="&amp;Boshqaruv!$C$10)=0,1,0),0)</f>
        <v>0</v>
      </c>
    </row>
    <row r="1063" customFormat="false" ht="15" hidden="false" customHeight="false" outlineLevel="0" collapsed="false">
      <c r="A1063" s="8" t="n">
        <v>1059</v>
      </c>
      <c r="B1063" s="13"/>
      <c r="C1063" s="25"/>
      <c r="D1063" s="26" t="str">
        <f aca="false">IF($C1063="","",IFERROR(IF(INDEX(Bolalar!$B$5:$B$1804,MATCH($C1063,Bolalar!$I$5:$I$1804,0))="","",INDEX(Bolalar!$B$5:$B$1804,MATCH($C1063,Bolalar!$I$5:$I$1804,0))),""))</f>
        <v/>
      </c>
      <c r="E1063" s="15" t="str">
        <f aca="false">IF($C1063="","",IFERROR(IF(INDEX(Bolalar!$C$5:$C$1804,MATCH($C1063,Bolalar!$I$5:$I$1804,0))="","",INDEX(Bolalar!$C$5:$C$1804,MATCH($C1063,Bolalar!$I$5:$I$1804,0))),""))</f>
        <v/>
      </c>
      <c r="F1063" s="24"/>
      <c r="G1063" s="14" t="str">
        <f aca="false">IF(OR($E1063="",$B1063=""),"",INT(($B1063-$E1063)/365.25))</f>
        <v/>
      </c>
      <c r="H1063" s="25"/>
      <c r="I1063" s="12"/>
      <c r="J1063" s="28" t="n">
        <f aca="false">IF(AND($C1063&lt;&gt;"",$B1063&gt;=Boshqaruv!$C$9,$B1063&lt;=Boshqaruv!$C$10),IF(COUNTIFS($C$4:$C1062,$C1063,$B$4:$B1062,"&gt;="&amp;Boshqaruv!$C$9,$B$4:$B1062,"&lt;="&amp;Boshqaruv!$C$10)=0,1,0),0)</f>
        <v>0</v>
      </c>
    </row>
    <row r="1064" customFormat="false" ht="15" hidden="false" customHeight="false" outlineLevel="0" collapsed="false">
      <c r="A1064" s="8" t="n">
        <v>1060</v>
      </c>
      <c r="B1064" s="13"/>
      <c r="C1064" s="25"/>
      <c r="D1064" s="26" t="str">
        <f aca="false">IF($C1064="","",IFERROR(IF(INDEX(Bolalar!$B$5:$B$1804,MATCH($C1064,Bolalar!$I$5:$I$1804,0))="","",INDEX(Bolalar!$B$5:$B$1804,MATCH($C1064,Bolalar!$I$5:$I$1804,0))),""))</f>
        <v/>
      </c>
      <c r="E1064" s="15" t="str">
        <f aca="false">IF($C1064="","",IFERROR(IF(INDEX(Bolalar!$C$5:$C$1804,MATCH($C1064,Bolalar!$I$5:$I$1804,0))="","",INDEX(Bolalar!$C$5:$C$1804,MATCH($C1064,Bolalar!$I$5:$I$1804,0))),""))</f>
        <v/>
      </c>
      <c r="F1064" s="24"/>
      <c r="G1064" s="14" t="str">
        <f aca="false">IF(OR($E1064="",$B1064=""),"",INT(($B1064-$E1064)/365.25))</f>
        <v/>
      </c>
      <c r="H1064" s="25"/>
      <c r="I1064" s="12"/>
      <c r="J1064" s="28" t="n">
        <f aca="false">IF(AND($C1064&lt;&gt;"",$B1064&gt;=Boshqaruv!$C$9,$B1064&lt;=Boshqaruv!$C$10),IF(COUNTIFS($C$4:$C1063,$C1064,$B$4:$B1063,"&gt;="&amp;Boshqaruv!$C$9,$B$4:$B1063,"&lt;="&amp;Boshqaruv!$C$10)=0,1,0),0)</f>
        <v>0</v>
      </c>
    </row>
    <row r="1065" customFormat="false" ht="15" hidden="false" customHeight="false" outlineLevel="0" collapsed="false">
      <c r="A1065" s="8" t="n">
        <v>1061</v>
      </c>
      <c r="B1065" s="13"/>
      <c r="C1065" s="25"/>
      <c r="D1065" s="26" t="str">
        <f aca="false">IF($C1065="","",IFERROR(IF(INDEX(Bolalar!$B$5:$B$1804,MATCH($C1065,Bolalar!$I$5:$I$1804,0))="","",INDEX(Bolalar!$B$5:$B$1804,MATCH($C1065,Bolalar!$I$5:$I$1804,0))),""))</f>
        <v/>
      </c>
      <c r="E1065" s="15" t="str">
        <f aca="false">IF($C1065="","",IFERROR(IF(INDEX(Bolalar!$C$5:$C$1804,MATCH($C1065,Bolalar!$I$5:$I$1804,0))="","",INDEX(Bolalar!$C$5:$C$1804,MATCH($C1065,Bolalar!$I$5:$I$1804,0))),""))</f>
        <v/>
      </c>
      <c r="F1065" s="24"/>
      <c r="G1065" s="14" t="str">
        <f aca="false">IF(OR($E1065="",$B1065=""),"",INT(($B1065-$E1065)/365.25))</f>
        <v/>
      </c>
      <c r="H1065" s="25"/>
      <c r="I1065" s="12"/>
      <c r="J1065" s="28" t="n">
        <f aca="false">IF(AND($C1065&lt;&gt;"",$B1065&gt;=Boshqaruv!$C$9,$B1065&lt;=Boshqaruv!$C$10),IF(COUNTIFS($C$4:$C1064,$C1065,$B$4:$B1064,"&gt;="&amp;Boshqaruv!$C$9,$B$4:$B1064,"&lt;="&amp;Boshqaruv!$C$10)=0,1,0),0)</f>
        <v>0</v>
      </c>
    </row>
    <row r="1066" customFormat="false" ht="15" hidden="false" customHeight="false" outlineLevel="0" collapsed="false">
      <c r="A1066" s="8" t="n">
        <v>1062</v>
      </c>
      <c r="B1066" s="13"/>
      <c r="C1066" s="25"/>
      <c r="D1066" s="26" t="str">
        <f aca="false">IF($C1066="","",IFERROR(IF(INDEX(Bolalar!$B$5:$B$1804,MATCH($C1066,Bolalar!$I$5:$I$1804,0))="","",INDEX(Bolalar!$B$5:$B$1804,MATCH($C1066,Bolalar!$I$5:$I$1804,0))),""))</f>
        <v/>
      </c>
      <c r="E1066" s="15" t="str">
        <f aca="false">IF($C1066="","",IFERROR(IF(INDEX(Bolalar!$C$5:$C$1804,MATCH($C1066,Bolalar!$I$5:$I$1804,0))="","",INDEX(Bolalar!$C$5:$C$1804,MATCH($C1066,Bolalar!$I$5:$I$1804,0))),""))</f>
        <v/>
      </c>
      <c r="F1066" s="24"/>
      <c r="G1066" s="14" t="str">
        <f aca="false">IF(OR($E1066="",$B1066=""),"",INT(($B1066-$E1066)/365.25))</f>
        <v/>
      </c>
      <c r="H1066" s="25"/>
      <c r="I1066" s="12"/>
      <c r="J1066" s="28" t="n">
        <f aca="false">IF(AND($C1066&lt;&gt;"",$B1066&gt;=Boshqaruv!$C$9,$B1066&lt;=Boshqaruv!$C$10),IF(COUNTIFS($C$4:$C1065,$C1066,$B$4:$B1065,"&gt;="&amp;Boshqaruv!$C$9,$B$4:$B1065,"&lt;="&amp;Boshqaruv!$C$10)=0,1,0),0)</f>
        <v>0</v>
      </c>
    </row>
    <row r="1067" customFormat="false" ht="15" hidden="false" customHeight="false" outlineLevel="0" collapsed="false">
      <c r="A1067" s="8" t="n">
        <v>1063</v>
      </c>
      <c r="B1067" s="13"/>
      <c r="C1067" s="25"/>
      <c r="D1067" s="26" t="str">
        <f aca="false">IF($C1067="","",IFERROR(IF(INDEX(Bolalar!$B$5:$B$1804,MATCH($C1067,Bolalar!$I$5:$I$1804,0))="","",INDEX(Bolalar!$B$5:$B$1804,MATCH($C1067,Bolalar!$I$5:$I$1804,0))),""))</f>
        <v/>
      </c>
      <c r="E1067" s="15" t="str">
        <f aca="false">IF($C1067="","",IFERROR(IF(INDEX(Bolalar!$C$5:$C$1804,MATCH($C1067,Bolalar!$I$5:$I$1804,0))="","",INDEX(Bolalar!$C$5:$C$1804,MATCH($C1067,Bolalar!$I$5:$I$1804,0))),""))</f>
        <v/>
      </c>
      <c r="F1067" s="24"/>
      <c r="G1067" s="14" t="str">
        <f aca="false">IF(OR($E1067="",$B1067=""),"",INT(($B1067-$E1067)/365.25))</f>
        <v/>
      </c>
      <c r="H1067" s="25"/>
      <c r="I1067" s="12"/>
      <c r="J1067" s="28" t="n">
        <f aca="false">IF(AND($C1067&lt;&gt;"",$B1067&gt;=Boshqaruv!$C$9,$B1067&lt;=Boshqaruv!$C$10),IF(COUNTIFS($C$4:$C1066,$C1067,$B$4:$B1066,"&gt;="&amp;Boshqaruv!$C$9,$B$4:$B1066,"&lt;="&amp;Boshqaruv!$C$10)=0,1,0),0)</f>
        <v>0</v>
      </c>
    </row>
    <row r="1068" customFormat="false" ht="15" hidden="false" customHeight="false" outlineLevel="0" collapsed="false">
      <c r="A1068" s="8" t="n">
        <v>1064</v>
      </c>
      <c r="B1068" s="13"/>
      <c r="C1068" s="25"/>
      <c r="D1068" s="26" t="str">
        <f aca="false">IF($C1068="","",IFERROR(IF(INDEX(Bolalar!$B$5:$B$1804,MATCH($C1068,Bolalar!$I$5:$I$1804,0))="","",INDEX(Bolalar!$B$5:$B$1804,MATCH($C1068,Bolalar!$I$5:$I$1804,0))),""))</f>
        <v/>
      </c>
      <c r="E1068" s="15" t="str">
        <f aca="false">IF($C1068="","",IFERROR(IF(INDEX(Bolalar!$C$5:$C$1804,MATCH($C1068,Bolalar!$I$5:$I$1804,0))="","",INDEX(Bolalar!$C$5:$C$1804,MATCH($C1068,Bolalar!$I$5:$I$1804,0))),""))</f>
        <v/>
      </c>
      <c r="F1068" s="24"/>
      <c r="G1068" s="14" t="str">
        <f aca="false">IF(OR($E1068="",$B1068=""),"",INT(($B1068-$E1068)/365.25))</f>
        <v/>
      </c>
      <c r="H1068" s="25"/>
      <c r="I1068" s="12"/>
      <c r="J1068" s="28" t="n">
        <f aca="false">IF(AND($C1068&lt;&gt;"",$B1068&gt;=Boshqaruv!$C$9,$B1068&lt;=Boshqaruv!$C$10),IF(COUNTIFS($C$4:$C1067,$C1068,$B$4:$B1067,"&gt;="&amp;Boshqaruv!$C$9,$B$4:$B1067,"&lt;="&amp;Boshqaruv!$C$10)=0,1,0),0)</f>
        <v>0</v>
      </c>
    </row>
    <row r="1069" customFormat="false" ht="15" hidden="false" customHeight="false" outlineLevel="0" collapsed="false">
      <c r="A1069" s="8" t="n">
        <v>1065</v>
      </c>
      <c r="B1069" s="13"/>
      <c r="C1069" s="25"/>
      <c r="D1069" s="26" t="str">
        <f aca="false">IF($C1069="","",IFERROR(IF(INDEX(Bolalar!$B$5:$B$1804,MATCH($C1069,Bolalar!$I$5:$I$1804,0))="","",INDEX(Bolalar!$B$5:$B$1804,MATCH($C1069,Bolalar!$I$5:$I$1804,0))),""))</f>
        <v/>
      </c>
      <c r="E1069" s="15" t="str">
        <f aca="false">IF($C1069="","",IFERROR(IF(INDEX(Bolalar!$C$5:$C$1804,MATCH($C1069,Bolalar!$I$5:$I$1804,0))="","",INDEX(Bolalar!$C$5:$C$1804,MATCH($C1069,Bolalar!$I$5:$I$1804,0))),""))</f>
        <v/>
      </c>
      <c r="F1069" s="24"/>
      <c r="G1069" s="14" t="str">
        <f aca="false">IF(OR($E1069="",$B1069=""),"",INT(($B1069-$E1069)/365.25))</f>
        <v/>
      </c>
      <c r="H1069" s="25"/>
      <c r="I1069" s="12"/>
      <c r="J1069" s="28" t="n">
        <f aca="false">IF(AND($C1069&lt;&gt;"",$B1069&gt;=Boshqaruv!$C$9,$B1069&lt;=Boshqaruv!$C$10),IF(COUNTIFS($C$4:$C1068,$C1069,$B$4:$B1068,"&gt;="&amp;Boshqaruv!$C$9,$B$4:$B1068,"&lt;="&amp;Boshqaruv!$C$10)=0,1,0),0)</f>
        <v>0</v>
      </c>
    </row>
    <row r="1070" customFormat="false" ht="15" hidden="false" customHeight="false" outlineLevel="0" collapsed="false">
      <c r="A1070" s="8" t="n">
        <v>1066</v>
      </c>
      <c r="B1070" s="13"/>
      <c r="C1070" s="25"/>
      <c r="D1070" s="26" t="str">
        <f aca="false">IF($C1070="","",IFERROR(IF(INDEX(Bolalar!$B$5:$B$1804,MATCH($C1070,Bolalar!$I$5:$I$1804,0))="","",INDEX(Bolalar!$B$5:$B$1804,MATCH($C1070,Bolalar!$I$5:$I$1804,0))),""))</f>
        <v/>
      </c>
      <c r="E1070" s="15" t="str">
        <f aca="false">IF($C1070="","",IFERROR(IF(INDEX(Bolalar!$C$5:$C$1804,MATCH($C1070,Bolalar!$I$5:$I$1804,0))="","",INDEX(Bolalar!$C$5:$C$1804,MATCH($C1070,Bolalar!$I$5:$I$1804,0))),""))</f>
        <v/>
      </c>
      <c r="F1070" s="24"/>
      <c r="G1070" s="14" t="str">
        <f aca="false">IF(OR($E1070="",$B1070=""),"",INT(($B1070-$E1070)/365.25))</f>
        <v/>
      </c>
      <c r="H1070" s="25"/>
      <c r="I1070" s="12"/>
      <c r="J1070" s="28" t="n">
        <f aca="false">IF(AND($C1070&lt;&gt;"",$B1070&gt;=Boshqaruv!$C$9,$B1070&lt;=Boshqaruv!$C$10),IF(COUNTIFS($C$4:$C1069,$C1070,$B$4:$B1069,"&gt;="&amp;Boshqaruv!$C$9,$B$4:$B1069,"&lt;="&amp;Boshqaruv!$C$10)=0,1,0),0)</f>
        <v>0</v>
      </c>
    </row>
    <row r="1071" customFormat="false" ht="15" hidden="false" customHeight="false" outlineLevel="0" collapsed="false">
      <c r="A1071" s="8" t="n">
        <v>1067</v>
      </c>
      <c r="B1071" s="13"/>
      <c r="C1071" s="25"/>
      <c r="D1071" s="26" t="str">
        <f aca="false">IF($C1071="","",IFERROR(IF(INDEX(Bolalar!$B$5:$B$1804,MATCH($C1071,Bolalar!$I$5:$I$1804,0))="","",INDEX(Bolalar!$B$5:$B$1804,MATCH($C1071,Bolalar!$I$5:$I$1804,0))),""))</f>
        <v/>
      </c>
      <c r="E1071" s="15" t="str">
        <f aca="false">IF($C1071="","",IFERROR(IF(INDEX(Bolalar!$C$5:$C$1804,MATCH($C1071,Bolalar!$I$5:$I$1804,0))="","",INDEX(Bolalar!$C$5:$C$1804,MATCH($C1071,Bolalar!$I$5:$I$1804,0))),""))</f>
        <v/>
      </c>
      <c r="F1071" s="24"/>
      <c r="G1071" s="14" t="str">
        <f aca="false">IF(OR($E1071="",$B1071=""),"",INT(($B1071-$E1071)/365.25))</f>
        <v/>
      </c>
      <c r="H1071" s="25"/>
      <c r="I1071" s="12"/>
      <c r="J1071" s="28" t="n">
        <f aca="false">IF(AND($C1071&lt;&gt;"",$B1071&gt;=Boshqaruv!$C$9,$B1071&lt;=Boshqaruv!$C$10),IF(COUNTIFS($C$4:$C1070,$C1071,$B$4:$B1070,"&gt;="&amp;Boshqaruv!$C$9,$B$4:$B1070,"&lt;="&amp;Boshqaruv!$C$10)=0,1,0),0)</f>
        <v>0</v>
      </c>
    </row>
    <row r="1072" customFormat="false" ht="15" hidden="false" customHeight="false" outlineLevel="0" collapsed="false">
      <c r="A1072" s="8" t="n">
        <v>1068</v>
      </c>
      <c r="B1072" s="13"/>
      <c r="C1072" s="25"/>
      <c r="D1072" s="26" t="str">
        <f aca="false">IF($C1072="","",IFERROR(IF(INDEX(Bolalar!$B$5:$B$1804,MATCH($C1072,Bolalar!$I$5:$I$1804,0))="","",INDEX(Bolalar!$B$5:$B$1804,MATCH($C1072,Bolalar!$I$5:$I$1804,0))),""))</f>
        <v/>
      </c>
      <c r="E1072" s="15" t="str">
        <f aca="false">IF($C1072="","",IFERROR(IF(INDEX(Bolalar!$C$5:$C$1804,MATCH($C1072,Bolalar!$I$5:$I$1804,0))="","",INDEX(Bolalar!$C$5:$C$1804,MATCH($C1072,Bolalar!$I$5:$I$1804,0))),""))</f>
        <v/>
      </c>
      <c r="F1072" s="24"/>
      <c r="G1072" s="14" t="str">
        <f aca="false">IF(OR($E1072="",$B1072=""),"",INT(($B1072-$E1072)/365.25))</f>
        <v/>
      </c>
      <c r="H1072" s="25"/>
      <c r="I1072" s="12"/>
      <c r="J1072" s="28" t="n">
        <f aca="false">IF(AND($C1072&lt;&gt;"",$B1072&gt;=Boshqaruv!$C$9,$B1072&lt;=Boshqaruv!$C$10),IF(COUNTIFS($C$4:$C1071,$C1072,$B$4:$B1071,"&gt;="&amp;Boshqaruv!$C$9,$B$4:$B1071,"&lt;="&amp;Boshqaruv!$C$10)=0,1,0),0)</f>
        <v>0</v>
      </c>
    </row>
    <row r="1073" customFormat="false" ht="15" hidden="false" customHeight="false" outlineLevel="0" collapsed="false">
      <c r="A1073" s="8" t="n">
        <v>1069</v>
      </c>
      <c r="B1073" s="13"/>
      <c r="C1073" s="25"/>
      <c r="D1073" s="26" t="str">
        <f aca="false">IF($C1073="","",IFERROR(IF(INDEX(Bolalar!$B$5:$B$1804,MATCH($C1073,Bolalar!$I$5:$I$1804,0))="","",INDEX(Bolalar!$B$5:$B$1804,MATCH($C1073,Bolalar!$I$5:$I$1804,0))),""))</f>
        <v/>
      </c>
      <c r="E1073" s="15" t="str">
        <f aca="false">IF($C1073="","",IFERROR(IF(INDEX(Bolalar!$C$5:$C$1804,MATCH($C1073,Bolalar!$I$5:$I$1804,0))="","",INDEX(Bolalar!$C$5:$C$1804,MATCH($C1073,Bolalar!$I$5:$I$1804,0))),""))</f>
        <v/>
      </c>
      <c r="F1073" s="24"/>
      <c r="G1073" s="14" t="str">
        <f aca="false">IF(OR($E1073="",$B1073=""),"",INT(($B1073-$E1073)/365.25))</f>
        <v/>
      </c>
      <c r="H1073" s="25"/>
      <c r="I1073" s="12"/>
      <c r="J1073" s="28" t="n">
        <f aca="false">IF(AND($C1073&lt;&gt;"",$B1073&gt;=Boshqaruv!$C$9,$B1073&lt;=Boshqaruv!$C$10),IF(COUNTIFS($C$4:$C1072,$C1073,$B$4:$B1072,"&gt;="&amp;Boshqaruv!$C$9,$B$4:$B1072,"&lt;="&amp;Boshqaruv!$C$10)=0,1,0),0)</f>
        <v>0</v>
      </c>
    </row>
    <row r="1074" customFormat="false" ht="15" hidden="false" customHeight="false" outlineLevel="0" collapsed="false">
      <c r="A1074" s="8" t="n">
        <v>1070</v>
      </c>
      <c r="B1074" s="13"/>
      <c r="C1074" s="25"/>
      <c r="D1074" s="26" t="str">
        <f aca="false">IF($C1074="","",IFERROR(IF(INDEX(Bolalar!$B$5:$B$1804,MATCH($C1074,Bolalar!$I$5:$I$1804,0))="","",INDEX(Bolalar!$B$5:$B$1804,MATCH($C1074,Bolalar!$I$5:$I$1804,0))),""))</f>
        <v/>
      </c>
      <c r="E1074" s="15" t="str">
        <f aca="false">IF($C1074="","",IFERROR(IF(INDEX(Bolalar!$C$5:$C$1804,MATCH($C1074,Bolalar!$I$5:$I$1804,0))="","",INDEX(Bolalar!$C$5:$C$1804,MATCH($C1074,Bolalar!$I$5:$I$1804,0))),""))</f>
        <v/>
      </c>
      <c r="F1074" s="24"/>
      <c r="G1074" s="14" t="str">
        <f aca="false">IF(OR($E1074="",$B1074=""),"",INT(($B1074-$E1074)/365.25))</f>
        <v/>
      </c>
      <c r="H1074" s="25"/>
      <c r="I1074" s="12"/>
      <c r="J1074" s="28" t="n">
        <f aca="false">IF(AND($C1074&lt;&gt;"",$B1074&gt;=Boshqaruv!$C$9,$B1074&lt;=Boshqaruv!$C$10),IF(COUNTIFS($C$4:$C1073,$C1074,$B$4:$B1073,"&gt;="&amp;Boshqaruv!$C$9,$B$4:$B1073,"&lt;="&amp;Boshqaruv!$C$10)=0,1,0),0)</f>
        <v>0</v>
      </c>
    </row>
    <row r="1075" customFormat="false" ht="15" hidden="false" customHeight="false" outlineLevel="0" collapsed="false">
      <c r="A1075" s="8" t="n">
        <v>1071</v>
      </c>
      <c r="B1075" s="13"/>
      <c r="C1075" s="25"/>
      <c r="D1075" s="26" t="str">
        <f aca="false">IF($C1075="","",IFERROR(IF(INDEX(Bolalar!$B$5:$B$1804,MATCH($C1075,Bolalar!$I$5:$I$1804,0))="","",INDEX(Bolalar!$B$5:$B$1804,MATCH($C1075,Bolalar!$I$5:$I$1804,0))),""))</f>
        <v/>
      </c>
      <c r="E1075" s="15" t="str">
        <f aca="false">IF($C1075="","",IFERROR(IF(INDEX(Bolalar!$C$5:$C$1804,MATCH($C1075,Bolalar!$I$5:$I$1804,0))="","",INDEX(Bolalar!$C$5:$C$1804,MATCH($C1075,Bolalar!$I$5:$I$1804,0))),""))</f>
        <v/>
      </c>
      <c r="F1075" s="24"/>
      <c r="G1075" s="14" t="str">
        <f aca="false">IF(OR($E1075="",$B1075=""),"",INT(($B1075-$E1075)/365.25))</f>
        <v/>
      </c>
      <c r="H1075" s="25"/>
      <c r="I1075" s="12"/>
      <c r="J1075" s="28" t="n">
        <f aca="false">IF(AND($C1075&lt;&gt;"",$B1075&gt;=Boshqaruv!$C$9,$B1075&lt;=Boshqaruv!$C$10),IF(COUNTIFS($C$4:$C1074,$C1075,$B$4:$B1074,"&gt;="&amp;Boshqaruv!$C$9,$B$4:$B1074,"&lt;="&amp;Boshqaruv!$C$10)=0,1,0),0)</f>
        <v>0</v>
      </c>
    </row>
    <row r="1076" customFormat="false" ht="15" hidden="false" customHeight="false" outlineLevel="0" collapsed="false">
      <c r="A1076" s="8" t="n">
        <v>1072</v>
      </c>
      <c r="B1076" s="13"/>
      <c r="C1076" s="25"/>
      <c r="D1076" s="26" t="str">
        <f aca="false">IF($C1076="","",IFERROR(IF(INDEX(Bolalar!$B$5:$B$1804,MATCH($C1076,Bolalar!$I$5:$I$1804,0))="","",INDEX(Bolalar!$B$5:$B$1804,MATCH($C1076,Bolalar!$I$5:$I$1804,0))),""))</f>
        <v/>
      </c>
      <c r="E1076" s="15" t="str">
        <f aca="false">IF($C1076="","",IFERROR(IF(INDEX(Bolalar!$C$5:$C$1804,MATCH($C1076,Bolalar!$I$5:$I$1804,0))="","",INDEX(Bolalar!$C$5:$C$1804,MATCH($C1076,Bolalar!$I$5:$I$1804,0))),""))</f>
        <v/>
      </c>
      <c r="F1076" s="24"/>
      <c r="G1076" s="14" t="str">
        <f aca="false">IF(OR($E1076="",$B1076=""),"",INT(($B1076-$E1076)/365.25))</f>
        <v/>
      </c>
      <c r="H1076" s="25"/>
      <c r="I1076" s="12"/>
      <c r="J1076" s="28" t="n">
        <f aca="false">IF(AND($C1076&lt;&gt;"",$B1076&gt;=Boshqaruv!$C$9,$B1076&lt;=Boshqaruv!$C$10),IF(COUNTIFS($C$4:$C1075,$C1076,$B$4:$B1075,"&gt;="&amp;Boshqaruv!$C$9,$B$4:$B1075,"&lt;="&amp;Boshqaruv!$C$10)=0,1,0),0)</f>
        <v>0</v>
      </c>
    </row>
    <row r="1077" customFormat="false" ht="15" hidden="false" customHeight="false" outlineLevel="0" collapsed="false">
      <c r="A1077" s="8" t="n">
        <v>1073</v>
      </c>
      <c r="B1077" s="13"/>
      <c r="C1077" s="25"/>
      <c r="D1077" s="26" t="str">
        <f aca="false">IF($C1077="","",IFERROR(IF(INDEX(Bolalar!$B$5:$B$1804,MATCH($C1077,Bolalar!$I$5:$I$1804,0))="","",INDEX(Bolalar!$B$5:$B$1804,MATCH($C1077,Bolalar!$I$5:$I$1804,0))),""))</f>
        <v/>
      </c>
      <c r="E1077" s="15" t="str">
        <f aca="false">IF($C1077="","",IFERROR(IF(INDEX(Bolalar!$C$5:$C$1804,MATCH($C1077,Bolalar!$I$5:$I$1804,0))="","",INDEX(Bolalar!$C$5:$C$1804,MATCH($C1077,Bolalar!$I$5:$I$1804,0))),""))</f>
        <v/>
      </c>
      <c r="F1077" s="24"/>
      <c r="G1077" s="14" t="str">
        <f aca="false">IF(OR($E1077="",$B1077=""),"",INT(($B1077-$E1077)/365.25))</f>
        <v/>
      </c>
      <c r="H1077" s="25"/>
      <c r="I1077" s="12"/>
      <c r="J1077" s="28" t="n">
        <f aca="false">IF(AND($C1077&lt;&gt;"",$B1077&gt;=Boshqaruv!$C$9,$B1077&lt;=Boshqaruv!$C$10),IF(COUNTIFS($C$4:$C1076,$C1077,$B$4:$B1076,"&gt;="&amp;Boshqaruv!$C$9,$B$4:$B1076,"&lt;="&amp;Boshqaruv!$C$10)=0,1,0),0)</f>
        <v>0</v>
      </c>
    </row>
    <row r="1078" customFormat="false" ht="15" hidden="false" customHeight="false" outlineLevel="0" collapsed="false">
      <c r="A1078" s="8" t="n">
        <v>1074</v>
      </c>
      <c r="B1078" s="13"/>
      <c r="C1078" s="25"/>
      <c r="D1078" s="26" t="str">
        <f aca="false">IF($C1078="","",IFERROR(IF(INDEX(Bolalar!$B$5:$B$1804,MATCH($C1078,Bolalar!$I$5:$I$1804,0))="","",INDEX(Bolalar!$B$5:$B$1804,MATCH($C1078,Bolalar!$I$5:$I$1804,0))),""))</f>
        <v/>
      </c>
      <c r="E1078" s="15" t="str">
        <f aca="false">IF($C1078="","",IFERROR(IF(INDEX(Bolalar!$C$5:$C$1804,MATCH($C1078,Bolalar!$I$5:$I$1804,0))="","",INDEX(Bolalar!$C$5:$C$1804,MATCH($C1078,Bolalar!$I$5:$I$1804,0))),""))</f>
        <v/>
      </c>
      <c r="F1078" s="24"/>
      <c r="G1078" s="14" t="str">
        <f aca="false">IF(OR($E1078="",$B1078=""),"",INT(($B1078-$E1078)/365.25))</f>
        <v/>
      </c>
      <c r="H1078" s="25"/>
      <c r="I1078" s="12"/>
      <c r="J1078" s="28" t="n">
        <f aca="false">IF(AND($C1078&lt;&gt;"",$B1078&gt;=Boshqaruv!$C$9,$B1078&lt;=Boshqaruv!$C$10),IF(COUNTIFS($C$4:$C1077,$C1078,$B$4:$B1077,"&gt;="&amp;Boshqaruv!$C$9,$B$4:$B1077,"&lt;="&amp;Boshqaruv!$C$10)=0,1,0),0)</f>
        <v>0</v>
      </c>
    </row>
    <row r="1079" customFormat="false" ht="15" hidden="false" customHeight="false" outlineLevel="0" collapsed="false">
      <c r="A1079" s="8" t="n">
        <v>1075</v>
      </c>
      <c r="B1079" s="13"/>
      <c r="C1079" s="25"/>
      <c r="D1079" s="26" t="str">
        <f aca="false">IF($C1079="","",IFERROR(IF(INDEX(Bolalar!$B$5:$B$1804,MATCH($C1079,Bolalar!$I$5:$I$1804,0))="","",INDEX(Bolalar!$B$5:$B$1804,MATCH($C1079,Bolalar!$I$5:$I$1804,0))),""))</f>
        <v/>
      </c>
      <c r="E1079" s="15" t="str">
        <f aca="false">IF($C1079="","",IFERROR(IF(INDEX(Bolalar!$C$5:$C$1804,MATCH($C1079,Bolalar!$I$5:$I$1804,0))="","",INDEX(Bolalar!$C$5:$C$1804,MATCH($C1079,Bolalar!$I$5:$I$1804,0))),""))</f>
        <v/>
      </c>
      <c r="F1079" s="24"/>
      <c r="G1079" s="14" t="str">
        <f aca="false">IF(OR($E1079="",$B1079=""),"",INT(($B1079-$E1079)/365.25))</f>
        <v/>
      </c>
      <c r="H1079" s="25"/>
      <c r="I1079" s="12"/>
      <c r="J1079" s="28" t="n">
        <f aca="false">IF(AND($C1079&lt;&gt;"",$B1079&gt;=Boshqaruv!$C$9,$B1079&lt;=Boshqaruv!$C$10),IF(COUNTIFS($C$4:$C1078,$C1079,$B$4:$B1078,"&gt;="&amp;Boshqaruv!$C$9,$B$4:$B1078,"&lt;="&amp;Boshqaruv!$C$10)=0,1,0),0)</f>
        <v>0</v>
      </c>
    </row>
    <row r="1080" customFormat="false" ht="15" hidden="false" customHeight="false" outlineLevel="0" collapsed="false">
      <c r="A1080" s="8" t="n">
        <v>1076</v>
      </c>
      <c r="B1080" s="13"/>
      <c r="C1080" s="25"/>
      <c r="D1080" s="26" t="str">
        <f aca="false">IF($C1080="","",IFERROR(IF(INDEX(Bolalar!$B$5:$B$1804,MATCH($C1080,Bolalar!$I$5:$I$1804,0))="","",INDEX(Bolalar!$B$5:$B$1804,MATCH($C1080,Bolalar!$I$5:$I$1804,0))),""))</f>
        <v/>
      </c>
      <c r="E1080" s="15" t="str">
        <f aca="false">IF($C1080="","",IFERROR(IF(INDEX(Bolalar!$C$5:$C$1804,MATCH($C1080,Bolalar!$I$5:$I$1804,0))="","",INDEX(Bolalar!$C$5:$C$1804,MATCH($C1080,Bolalar!$I$5:$I$1804,0))),""))</f>
        <v/>
      </c>
      <c r="F1080" s="24"/>
      <c r="G1080" s="14" t="str">
        <f aca="false">IF(OR($E1080="",$B1080=""),"",INT(($B1080-$E1080)/365.25))</f>
        <v/>
      </c>
      <c r="H1080" s="25"/>
      <c r="I1080" s="12"/>
      <c r="J1080" s="28" t="n">
        <f aca="false">IF(AND($C1080&lt;&gt;"",$B1080&gt;=Boshqaruv!$C$9,$B1080&lt;=Boshqaruv!$C$10),IF(COUNTIFS($C$4:$C1079,$C1080,$B$4:$B1079,"&gt;="&amp;Boshqaruv!$C$9,$B$4:$B1079,"&lt;="&amp;Boshqaruv!$C$10)=0,1,0),0)</f>
        <v>0</v>
      </c>
    </row>
    <row r="1081" customFormat="false" ht="15" hidden="false" customHeight="false" outlineLevel="0" collapsed="false">
      <c r="A1081" s="8" t="n">
        <v>1077</v>
      </c>
      <c r="B1081" s="13"/>
      <c r="C1081" s="25"/>
      <c r="D1081" s="26" t="str">
        <f aca="false">IF($C1081="","",IFERROR(IF(INDEX(Bolalar!$B$5:$B$1804,MATCH($C1081,Bolalar!$I$5:$I$1804,0))="","",INDEX(Bolalar!$B$5:$B$1804,MATCH($C1081,Bolalar!$I$5:$I$1804,0))),""))</f>
        <v/>
      </c>
      <c r="E1081" s="15" t="str">
        <f aca="false">IF($C1081="","",IFERROR(IF(INDEX(Bolalar!$C$5:$C$1804,MATCH($C1081,Bolalar!$I$5:$I$1804,0))="","",INDEX(Bolalar!$C$5:$C$1804,MATCH($C1081,Bolalar!$I$5:$I$1804,0))),""))</f>
        <v/>
      </c>
      <c r="F1081" s="24"/>
      <c r="G1081" s="14" t="str">
        <f aca="false">IF(OR($E1081="",$B1081=""),"",INT(($B1081-$E1081)/365.25))</f>
        <v/>
      </c>
      <c r="H1081" s="25"/>
      <c r="I1081" s="12"/>
      <c r="J1081" s="28" t="n">
        <f aca="false">IF(AND($C1081&lt;&gt;"",$B1081&gt;=Boshqaruv!$C$9,$B1081&lt;=Boshqaruv!$C$10),IF(COUNTIFS($C$4:$C1080,$C1081,$B$4:$B1080,"&gt;="&amp;Boshqaruv!$C$9,$B$4:$B1080,"&lt;="&amp;Boshqaruv!$C$10)=0,1,0),0)</f>
        <v>0</v>
      </c>
    </row>
    <row r="1082" customFormat="false" ht="15" hidden="false" customHeight="false" outlineLevel="0" collapsed="false">
      <c r="A1082" s="8" t="n">
        <v>1078</v>
      </c>
      <c r="B1082" s="13"/>
      <c r="C1082" s="25"/>
      <c r="D1082" s="26" t="str">
        <f aca="false">IF($C1082="","",IFERROR(IF(INDEX(Bolalar!$B$5:$B$1804,MATCH($C1082,Bolalar!$I$5:$I$1804,0))="","",INDEX(Bolalar!$B$5:$B$1804,MATCH($C1082,Bolalar!$I$5:$I$1804,0))),""))</f>
        <v/>
      </c>
      <c r="E1082" s="15" t="str">
        <f aca="false">IF($C1082="","",IFERROR(IF(INDEX(Bolalar!$C$5:$C$1804,MATCH($C1082,Bolalar!$I$5:$I$1804,0))="","",INDEX(Bolalar!$C$5:$C$1804,MATCH($C1082,Bolalar!$I$5:$I$1804,0))),""))</f>
        <v/>
      </c>
      <c r="F1082" s="24"/>
      <c r="G1082" s="14" t="str">
        <f aca="false">IF(OR($E1082="",$B1082=""),"",INT(($B1082-$E1082)/365.25))</f>
        <v/>
      </c>
      <c r="H1082" s="25"/>
      <c r="I1082" s="12"/>
      <c r="J1082" s="28" t="n">
        <f aca="false">IF(AND($C1082&lt;&gt;"",$B1082&gt;=Boshqaruv!$C$9,$B1082&lt;=Boshqaruv!$C$10),IF(COUNTIFS($C$4:$C1081,$C1082,$B$4:$B1081,"&gt;="&amp;Boshqaruv!$C$9,$B$4:$B1081,"&lt;="&amp;Boshqaruv!$C$10)=0,1,0),0)</f>
        <v>0</v>
      </c>
    </row>
    <row r="1083" customFormat="false" ht="15" hidden="false" customHeight="false" outlineLevel="0" collapsed="false">
      <c r="A1083" s="8" t="n">
        <v>1079</v>
      </c>
      <c r="B1083" s="13"/>
      <c r="C1083" s="25"/>
      <c r="D1083" s="26" t="str">
        <f aca="false">IF($C1083="","",IFERROR(IF(INDEX(Bolalar!$B$5:$B$1804,MATCH($C1083,Bolalar!$I$5:$I$1804,0))="","",INDEX(Bolalar!$B$5:$B$1804,MATCH($C1083,Bolalar!$I$5:$I$1804,0))),""))</f>
        <v/>
      </c>
      <c r="E1083" s="15" t="str">
        <f aca="false">IF($C1083="","",IFERROR(IF(INDEX(Bolalar!$C$5:$C$1804,MATCH($C1083,Bolalar!$I$5:$I$1804,0))="","",INDEX(Bolalar!$C$5:$C$1804,MATCH($C1083,Bolalar!$I$5:$I$1804,0))),""))</f>
        <v/>
      </c>
      <c r="F1083" s="24"/>
      <c r="G1083" s="14" t="str">
        <f aca="false">IF(OR($E1083="",$B1083=""),"",INT(($B1083-$E1083)/365.25))</f>
        <v/>
      </c>
      <c r="H1083" s="25"/>
      <c r="I1083" s="12"/>
      <c r="J1083" s="28" t="n">
        <f aca="false">IF(AND($C1083&lt;&gt;"",$B1083&gt;=Boshqaruv!$C$9,$B1083&lt;=Boshqaruv!$C$10),IF(COUNTIFS($C$4:$C1082,$C1083,$B$4:$B1082,"&gt;="&amp;Boshqaruv!$C$9,$B$4:$B1082,"&lt;="&amp;Boshqaruv!$C$10)=0,1,0),0)</f>
        <v>0</v>
      </c>
    </row>
    <row r="1084" customFormat="false" ht="15" hidden="false" customHeight="false" outlineLevel="0" collapsed="false">
      <c r="A1084" s="8" t="n">
        <v>1080</v>
      </c>
      <c r="B1084" s="13"/>
      <c r="C1084" s="25"/>
      <c r="D1084" s="26" t="str">
        <f aca="false">IF($C1084="","",IFERROR(IF(INDEX(Bolalar!$B$5:$B$1804,MATCH($C1084,Bolalar!$I$5:$I$1804,0))="","",INDEX(Bolalar!$B$5:$B$1804,MATCH($C1084,Bolalar!$I$5:$I$1804,0))),""))</f>
        <v/>
      </c>
      <c r="E1084" s="15" t="str">
        <f aca="false">IF($C1084="","",IFERROR(IF(INDEX(Bolalar!$C$5:$C$1804,MATCH($C1084,Bolalar!$I$5:$I$1804,0))="","",INDEX(Bolalar!$C$5:$C$1804,MATCH($C1084,Bolalar!$I$5:$I$1804,0))),""))</f>
        <v/>
      </c>
      <c r="F1084" s="24"/>
      <c r="G1084" s="14" t="str">
        <f aca="false">IF(OR($E1084="",$B1084=""),"",INT(($B1084-$E1084)/365.25))</f>
        <v/>
      </c>
      <c r="H1084" s="25"/>
      <c r="I1084" s="12"/>
      <c r="J1084" s="28" t="n">
        <f aca="false">IF(AND($C1084&lt;&gt;"",$B1084&gt;=Boshqaruv!$C$9,$B1084&lt;=Boshqaruv!$C$10),IF(COUNTIFS($C$4:$C1083,$C1084,$B$4:$B1083,"&gt;="&amp;Boshqaruv!$C$9,$B$4:$B1083,"&lt;="&amp;Boshqaruv!$C$10)=0,1,0),0)</f>
        <v>0</v>
      </c>
    </row>
    <row r="1085" customFormat="false" ht="15" hidden="false" customHeight="false" outlineLevel="0" collapsed="false">
      <c r="A1085" s="8" t="n">
        <v>1081</v>
      </c>
      <c r="B1085" s="13"/>
      <c r="C1085" s="25"/>
      <c r="D1085" s="26" t="str">
        <f aca="false">IF($C1085="","",IFERROR(IF(INDEX(Bolalar!$B$5:$B$1804,MATCH($C1085,Bolalar!$I$5:$I$1804,0))="","",INDEX(Bolalar!$B$5:$B$1804,MATCH($C1085,Bolalar!$I$5:$I$1804,0))),""))</f>
        <v/>
      </c>
      <c r="E1085" s="15" t="str">
        <f aca="false">IF($C1085="","",IFERROR(IF(INDEX(Bolalar!$C$5:$C$1804,MATCH($C1085,Bolalar!$I$5:$I$1804,0))="","",INDEX(Bolalar!$C$5:$C$1804,MATCH($C1085,Bolalar!$I$5:$I$1804,0))),""))</f>
        <v/>
      </c>
      <c r="F1085" s="24"/>
      <c r="G1085" s="14" t="str">
        <f aca="false">IF(OR($E1085="",$B1085=""),"",INT(($B1085-$E1085)/365.25))</f>
        <v/>
      </c>
      <c r="H1085" s="25"/>
      <c r="I1085" s="12"/>
      <c r="J1085" s="28" t="n">
        <f aca="false">IF(AND($C1085&lt;&gt;"",$B1085&gt;=Boshqaruv!$C$9,$B1085&lt;=Boshqaruv!$C$10),IF(COUNTIFS($C$4:$C1084,$C1085,$B$4:$B1084,"&gt;="&amp;Boshqaruv!$C$9,$B$4:$B1084,"&lt;="&amp;Boshqaruv!$C$10)=0,1,0),0)</f>
        <v>0</v>
      </c>
    </row>
    <row r="1086" customFormat="false" ht="15" hidden="false" customHeight="false" outlineLevel="0" collapsed="false">
      <c r="A1086" s="8" t="n">
        <v>1082</v>
      </c>
      <c r="B1086" s="13"/>
      <c r="C1086" s="25"/>
      <c r="D1086" s="26" t="str">
        <f aca="false">IF($C1086="","",IFERROR(IF(INDEX(Bolalar!$B$5:$B$1804,MATCH($C1086,Bolalar!$I$5:$I$1804,0))="","",INDEX(Bolalar!$B$5:$B$1804,MATCH($C1086,Bolalar!$I$5:$I$1804,0))),""))</f>
        <v/>
      </c>
      <c r="E1086" s="15" t="str">
        <f aca="false">IF($C1086="","",IFERROR(IF(INDEX(Bolalar!$C$5:$C$1804,MATCH($C1086,Bolalar!$I$5:$I$1804,0))="","",INDEX(Bolalar!$C$5:$C$1804,MATCH($C1086,Bolalar!$I$5:$I$1804,0))),""))</f>
        <v/>
      </c>
      <c r="F1086" s="24"/>
      <c r="G1086" s="14" t="str">
        <f aca="false">IF(OR($E1086="",$B1086=""),"",INT(($B1086-$E1086)/365.25))</f>
        <v/>
      </c>
      <c r="H1086" s="25"/>
      <c r="I1086" s="12"/>
      <c r="J1086" s="28" t="n">
        <f aca="false">IF(AND($C1086&lt;&gt;"",$B1086&gt;=Boshqaruv!$C$9,$B1086&lt;=Boshqaruv!$C$10),IF(COUNTIFS($C$4:$C1085,$C1086,$B$4:$B1085,"&gt;="&amp;Boshqaruv!$C$9,$B$4:$B1085,"&lt;="&amp;Boshqaruv!$C$10)=0,1,0),0)</f>
        <v>0</v>
      </c>
    </row>
    <row r="1087" customFormat="false" ht="15" hidden="false" customHeight="false" outlineLevel="0" collapsed="false">
      <c r="A1087" s="8" t="n">
        <v>1083</v>
      </c>
      <c r="B1087" s="13"/>
      <c r="C1087" s="25"/>
      <c r="D1087" s="26" t="str">
        <f aca="false">IF($C1087="","",IFERROR(IF(INDEX(Bolalar!$B$5:$B$1804,MATCH($C1087,Bolalar!$I$5:$I$1804,0))="","",INDEX(Bolalar!$B$5:$B$1804,MATCH($C1087,Bolalar!$I$5:$I$1804,0))),""))</f>
        <v/>
      </c>
      <c r="E1087" s="15" t="str">
        <f aca="false">IF($C1087="","",IFERROR(IF(INDEX(Bolalar!$C$5:$C$1804,MATCH($C1087,Bolalar!$I$5:$I$1804,0))="","",INDEX(Bolalar!$C$5:$C$1804,MATCH($C1087,Bolalar!$I$5:$I$1804,0))),""))</f>
        <v/>
      </c>
      <c r="F1087" s="24"/>
      <c r="G1087" s="14" t="str">
        <f aca="false">IF(OR($E1087="",$B1087=""),"",INT(($B1087-$E1087)/365.25))</f>
        <v/>
      </c>
      <c r="H1087" s="25"/>
      <c r="I1087" s="12"/>
      <c r="J1087" s="28" t="n">
        <f aca="false">IF(AND($C1087&lt;&gt;"",$B1087&gt;=Boshqaruv!$C$9,$B1087&lt;=Boshqaruv!$C$10),IF(COUNTIFS($C$4:$C1086,$C1087,$B$4:$B1086,"&gt;="&amp;Boshqaruv!$C$9,$B$4:$B1086,"&lt;="&amp;Boshqaruv!$C$10)=0,1,0),0)</f>
        <v>0</v>
      </c>
    </row>
    <row r="1088" customFormat="false" ht="15" hidden="false" customHeight="false" outlineLevel="0" collapsed="false">
      <c r="A1088" s="8" t="n">
        <v>1084</v>
      </c>
      <c r="B1088" s="13"/>
      <c r="C1088" s="25"/>
      <c r="D1088" s="26" t="str">
        <f aca="false">IF($C1088="","",IFERROR(IF(INDEX(Bolalar!$B$5:$B$1804,MATCH($C1088,Bolalar!$I$5:$I$1804,0))="","",INDEX(Bolalar!$B$5:$B$1804,MATCH($C1088,Bolalar!$I$5:$I$1804,0))),""))</f>
        <v/>
      </c>
      <c r="E1088" s="15" t="str">
        <f aca="false">IF($C1088="","",IFERROR(IF(INDEX(Bolalar!$C$5:$C$1804,MATCH($C1088,Bolalar!$I$5:$I$1804,0))="","",INDEX(Bolalar!$C$5:$C$1804,MATCH($C1088,Bolalar!$I$5:$I$1804,0))),""))</f>
        <v/>
      </c>
      <c r="F1088" s="24"/>
      <c r="G1088" s="14" t="str">
        <f aca="false">IF(OR($E1088="",$B1088=""),"",INT(($B1088-$E1088)/365.25))</f>
        <v/>
      </c>
      <c r="H1088" s="25"/>
      <c r="I1088" s="12"/>
      <c r="J1088" s="28" t="n">
        <f aca="false">IF(AND($C1088&lt;&gt;"",$B1088&gt;=Boshqaruv!$C$9,$B1088&lt;=Boshqaruv!$C$10),IF(COUNTIFS($C$4:$C1087,$C1088,$B$4:$B1087,"&gt;="&amp;Boshqaruv!$C$9,$B$4:$B1087,"&lt;="&amp;Boshqaruv!$C$10)=0,1,0),0)</f>
        <v>0</v>
      </c>
    </row>
    <row r="1089" customFormat="false" ht="15" hidden="false" customHeight="false" outlineLevel="0" collapsed="false">
      <c r="A1089" s="8" t="n">
        <v>1085</v>
      </c>
      <c r="B1089" s="13"/>
      <c r="C1089" s="25"/>
      <c r="D1089" s="26" t="str">
        <f aca="false">IF($C1089="","",IFERROR(IF(INDEX(Bolalar!$B$5:$B$1804,MATCH($C1089,Bolalar!$I$5:$I$1804,0))="","",INDEX(Bolalar!$B$5:$B$1804,MATCH($C1089,Bolalar!$I$5:$I$1804,0))),""))</f>
        <v/>
      </c>
      <c r="E1089" s="15" t="str">
        <f aca="false">IF($C1089="","",IFERROR(IF(INDEX(Bolalar!$C$5:$C$1804,MATCH($C1089,Bolalar!$I$5:$I$1804,0))="","",INDEX(Bolalar!$C$5:$C$1804,MATCH($C1089,Bolalar!$I$5:$I$1804,0))),""))</f>
        <v/>
      </c>
      <c r="F1089" s="24"/>
      <c r="G1089" s="14" t="str">
        <f aca="false">IF(OR($E1089="",$B1089=""),"",INT(($B1089-$E1089)/365.25))</f>
        <v/>
      </c>
      <c r="H1089" s="25"/>
      <c r="I1089" s="12"/>
      <c r="J1089" s="28" t="n">
        <f aca="false">IF(AND($C1089&lt;&gt;"",$B1089&gt;=Boshqaruv!$C$9,$B1089&lt;=Boshqaruv!$C$10),IF(COUNTIFS($C$4:$C1088,$C1089,$B$4:$B1088,"&gt;="&amp;Boshqaruv!$C$9,$B$4:$B1088,"&lt;="&amp;Boshqaruv!$C$10)=0,1,0),0)</f>
        <v>0</v>
      </c>
    </row>
    <row r="1090" customFormat="false" ht="15" hidden="false" customHeight="false" outlineLevel="0" collapsed="false">
      <c r="A1090" s="8" t="n">
        <v>1086</v>
      </c>
      <c r="B1090" s="13"/>
      <c r="C1090" s="25"/>
      <c r="D1090" s="26" t="str">
        <f aca="false">IF($C1090="","",IFERROR(IF(INDEX(Bolalar!$B$5:$B$1804,MATCH($C1090,Bolalar!$I$5:$I$1804,0))="","",INDEX(Bolalar!$B$5:$B$1804,MATCH($C1090,Bolalar!$I$5:$I$1804,0))),""))</f>
        <v/>
      </c>
      <c r="E1090" s="15" t="str">
        <f aca="false">IF($C1090="","",IFERROR(IF(INDEX(Bolalar!$C$5:$C$1804,MATCH($C1090,Bolalar!$I$5:$I$1804,0))="","",INDEX(Bolalar!$C$5:$C$1804,MATCH($C1090,Bolalar!$I$5:$I$1804,0))),""))</f>
        <v/>
      </c>
      <c r="F1090" s="24"/>
      <c r="G1090" s="14" t="str">
        <f aca="false">IF(OR($E1090="",$B1090=""),"",INT(($B1090-$E1090)/365.25))</f>
        <v/>
      </c>
      <c r="H1090" s="25"/>
      <c r="I1090" s="12"/>
      <c r="J1090" s="28" t="n">
        <f aca="false">IF(AND($C1090&lt;&gt;"",$B1090&gt;=Boshqaruv!$C$9,$B1090&lt;=Boshqaruv!$C$10),IF(COUNTIFS($C$4:$C1089,$C1090,$B$4:$B1089,"&gt;="&amp;Boshqaruv!$C$9,$B$4:$B1089,"&lt;="&amp;Boshqaruv!$C$10)=0,1,0),0)</f>
        <v>0</v>
      </c>
    </row>
    <row r="1091" customFormat="false" ht="15" hidden="false" customHeight="false" outlineLevel="0" collapsed="false">
      <c r="A1091" s="8" t="n">
        <v>1087</v>
      </c>
      <c r="B1091" s="13"/>
      <c r="C1091" s="25"/>
      <c r="D1091" s="26" t="str">
        <f aca="false">IF($C1091="","",IFERROR(IF(INDEX(Bolalar!$B$5:$B$1804,MATCH($C1091,Bolalar!$I$5:$I$1804,0))="","",INDEX(Bolalar!$B$5:$B$1804,MATCH($C1091,Bolalar!$I$5:$I$1804,0))),""))</f>
        <v/>
      </c>
      <c r="E1091" s="15" t="str">
        <f aca="false">IF($C1091="","",IFERROR(IF(INDEX(Bolalar!$C$5:$C$1804,MATCH($C1091,Bolalar!$I$5:$I$1804,0))="","",INDEX(Bolalar!$C$5:$C$1804,MATCH($C1091,Bolalar!$I$5:$I$1804,0))),""))</f>
        <v/>
      </c>
      <c r="F1091" s="24"/>
      <c r="G1091" s="14" t="str">
        <f aca="false">IF(OR($E1091="",$B1091=""),"",INT(($B1091-$E1091)/365.25))</f>
        <v/>
      </c>
      <c r="H1091" s="25"/>
      <c r="I1091" s="12"/>
      <c r="J1091" s="28" t="n">
        <f aca="false">IF(AND($C1091&lt;&gt;"",$B1091&gt;=Boshqaruv!$C$9,$B1091&lt;=Boshqaruv!$C$10),IF(COUNTIFS($C$4:$C1090,$C1091,$B$4:$B1090,"&gt;="&amp;Boshqaruv!$C$9,$B$4:$B1090,"&lt;="&amp;Boshqaruv!$C$10)=0,1,0),0)</f>
        <v>0</v>
      </c>
    </row>
    <row r="1092" customFormat="false" ht="15" hidden="false" customHeight="false" outlineLevel="0" collapsed="false">
      <c r="A1092" s="8" t="n">
        <v>1088</v>
      </c>
      <c r="B1092" s="13"/>
      <c r="C1092" s="25"/>
      <c r="D1092" s="26" t="str">
        <f aca="false">IF($C1092="","",IFERROR(IF(INDEX(Bolalar!$B$5:$B$1804,MATCH($C1092,Bolalar!$I$5:$I$1804,0))="","",INDEX(Bolalar!$B$5:$B$1804,MATCH($C1092,Bolalar!$I$5:$I$1804,0))),""))</f>
        <v/>
      </c>
      <c r="E1092" s="15" t="str">
        <f aca="false">IF($C1092="","",IFERROR(IF(INDEX(Bolalar!$C$5:$C$1804,MATCH($C1092,Bolalar!$I$5:$I$1804,0))="","",INDEX(Bolalar!$C$5:$C$1804,MATCH($C1092,Bolalar!$I$5:$I$1804,0))),""))</f>
        <v/>
      </c>
      <c r="F1092" s="24"/>
      <c r="G1092" s="14" t="str">
        <f aca="false">IF(OR($E1092="",$B1092=""),"",INT(($B1092-$E1092)/365.25))</f>
        <v/>
      </c>
      <c r="H1092" s="25"/>
      <c r="I1092" s="12"/>
      <c r="J1092" s="28" t="n">
        <f aca="false">IF(AND($C1092&lt;&gt;"",$B1092&gt;=Boshqaruv!$C$9,$B1092&lt;=Boshqaruv!$C$10),IF(COUNTIFS($C$4:$C1091,$C1092,$B$4:$B1091,"&gt;="&amp;Boshqaruv!$C$9,$B$4:$B1091,"&lt;="&amp;Boshqaruv!$C$10)=0,1,0),0)</f>
        <v>0</v>
      </c>
    </row>
    <row r="1093" customFormat="false" ht="15" hidden="false" customHeight="false" outlineLevel="0" collapsed="false">
      <c r="A1093" s="8" t="n">
        <v>1089</v>
      </c>
      <c r="B1093" s="13"/>
      <c r="C1093" s="25"/>
      <c r="D1093" s="26" t="str">
        <f aca="false">IF($C1093="","",IFERROR(IF(INDEX(Bolalar!$B$5:$B$1804,MATCH($C1093,Bolalar!$I$5:$I$1804,0))="","",INDEX(Bolalar!$B$5:$B$1804,MATCH($C1093,Bolalar!$I$5:$I$1804,0))),""))</f>
        <v/>
      </c>
      <c r="E1093" s="15" t="str">
        <f aca="false">IF($C1093="","",IFERROR(IF(INDEX(Bolalar!$C$5:$C$1804,MATCH($C1093,Bolalar!$I$5:$I$1804,0))="","",INDEX(Bolalar!$C$5:$C$1804,MATCH($C1093,Bolalar!$I$5:$I$1804,0))),""))</f>
        <v/>
      </c>
      <c r="F1093" s="24"/>
      <c r="G1093" s="14" t="str">
        <f aca="false">IF(OR($E1093="",$B1093=""),"",INT(($B1093-$E1093)/365.25))</f>
        <v/>
      </c>
      <c r="H1093" s="25"/>
      <c r="I1093" s="12"/>
      <c r="J1093" s="28" t="n">
        <f aca="false">IF(AND($C1093&lt;&gt;"",$B1093&gt;=Boshqaruv!$C$9,$B1093&lt;=Boshqaruv!$C$10),IF(COUNTIFS($C$4:$C1092,$C1093,$B$4:$B1092,"&gt;="&amp;Boshqaruv!$C$9,$B$4:$B1092,"&lt;="&amp;Boshqaruv!$C$10)=0,1,0),0)</f>
        <v>0</v>
      </c>
    </row>
    <row r="1094" customFormat="false" ht="15" hidden="false" customHeight="false" outlineLevel="0" collapsed="false">
      <c r="A1094" s="8" t="n">
        <v>1090</v>
      </c>
      <c r="B1094" s="13"/>
      <c r="C1094" s="25"/>
      <c r="D1094" s="26" t="str">
        <f aca="false">IF($C1094="","",IFERROR(IF(INDEX(Bolalar!$B$5:$B$1804,MATCH($C1094,Bolalar!$I$5:$I$1804,0))="","",INDEX(Bolalar!$B$5:$B$1804,MATCH($C1094,Bolalar!$I$5:$I$1804,0))),""))</f>
        <v/>
      </c>
      <c r="E1094" s="15" t="str">
        <f aca="false">IF($C1094="","",IFERROR(IF(INDEX(Bolalar!$C$5:$C$1804,MATCH($C1094,Bolalar!$I$5:$I$1804,0))="","",INDEX(Bolalar!$C$5:$C$1804,MATCH($C1094,Bolalar!$I$5:$I$1804,0))),""))</f>
        <v/>
      </c>
      <c r="F1094" s="24"/>
      <c r="G1094" s="14" t="str">
        <f aca="false">IF(OR($E1094="",$B1094=""),"",INT(($B1094-$E1094)/365.25))</f>
        <v/>
      </c>
      <c r="H1094" s="25"/>
      <c r="I1094" s="12"/>
      <c r="J1094" s="28" t="n">
        <f aca="false">IF(AND($C1094&lt;&gt;"",$B1094&gt;=Boshqaruv!$C$9,$B1094&lt;=Boshqaruv!$C$10),IF(COUNTIFS($C$4:$C1093,$C1094,$B$4:$B1093,"&gt;="&amp;Boshqaruv!$C$9,$B$4:$B1093,"&lt;="&amp;Boshqaruv!$C$10)=0,1,0),0)</f>
        <v>0</v>
      </c>
    </row>
    <row r="1095" customFormat="false" ht="15" hidden="false" customHeight="false" outlineLevel="0" collapsed="false">
      <c r="A1095" s="8" t="n">
        <v>1091</v>
      </c>
      <c r="B1095" s="13"/>
      <c r="C1095" s="25"/>
      <c r="D1095" s="26" t="str">
        <f aca="false">IF($C1095="","",IFERROR(IF(INDEX(Bolalar!$B$5:$B$1804,MATCH($C1095,Bolalar!$I$5:$I$1804,0))="","",INDEX(Bolalar!$B$5:$B$1804,MATCH($C1095,Bolalar!$I$5:$I$1804,0))),""))</f>
        <v/>
      </c>
      <c r="E1095" s="15" t="str">
        <f aca="false">IF($C1095="","",IFERROR(IF(INDEX(Bolalar!$C$5:$C$1804,MATCH($C1095,Bolalar!$I$5:$I$1804,0))="","",INDEX(Bolalar!$C$5:$C$1804,MATCH($C1095,Bolalar!$I$5:$I$1804,0))),""))</f>
        <v/>
      </c>
      <c r="F1095" s="24"/>
      <c r="G1095" s="14" t="str">
        <f aca="false">IF(OR($E1095="",$B1095=""),"",INT(($B1095-$E1095)/365.25))</f>
        <v/>
      </c>
      <c r="H1095" s="25"/>
      <c r="I1095" s="12"/>
      <c r="J1095" s="28" t="n">
        <f aca="false">IF(AND($C1095&lt;&gt;"",$B1095&gt;=Boshqaruv!$C$9,$B1095&lt;=Boshqaruv!$C$10),IF(COUNTIFS($C$4:$C1094,$C1095,$B$4:$B1094,"&gt;="&amp;Boshqaruv!$C$9,$B$4:$B1094,"&lt;="&amp;Boshqaruv!$C$10)=0,1,0),0)</f>
        <v>0</v>
      </c>
    </row>
    <row r="1096" customFormat="false" ht="15" hidden="false" customHeight="false" outlineLevel="0" collapsed="false">
      <c r="A1096" s="8" t="n">
        <v>1092</v>
      </c>
      <c r="B1096" s="13"/>
      <c r="C1096" s="25"/>
      <c r="D1096" s="26" t="str">
        <f aca="false">IF($C1096="","",IFERROR(IF(INDEX(Bolalar!$B$5:$B$1804,MATCH($C1096,Bolalar!$I$5:$I$1804,0))="","",INDEX(Bolalar!$B$5:$B$1804,MATCH($C1096,Bolalar!$I$5:$I$1804,0))),""))</f>
        <v/>
      </c>
      <c r="E1096" s="15" t="str">
        <f aca="false">IF($C1096="","",IFERROR(IF(INDEX(Bolalar!$C$5:$C$1804,MATCH($C1096,Bolalar!$I$5:$I$1804,0))="","",INDEX(Bolalar!$C$5:$C$1804,MATCH($C1096,Bolalar!$I$5:$I$1804,0))),""))</f>
        <v/>
      </c>
      <c r="F1096" s="24"/>
      <c r="G1096" s="14" t="str">
        <f aca="false">IF(OR($E1096="",$B1096=""),"",INT(($B1096-$E1096)/365.25))</f>
        <v/>
      </c>
      <c r="H1096" s="25"/>
      <c r="I1096" s="12"/>
      <c r="J1096" s="28" t="n">
        <f aca="false">IF(AND($C1096&lt;&gt;"",$B1096&gt;=Boshqaruv!$C$9,$B1096&lt;=Boshqaruv!$C$10),IF(COUNTIFS($C$4:$C1095,$C1096,$B$4:$B1095,"&gt;="&amp;Boshqaruv!$C$9,$B$4:$B1095,"&lt;="&amp;Boshqaruv!$C$10)=0,1,0),0)</f>
        <v>0</v>
      </c>
    </row>
    <row r="1097" customFormat="false" ht="15" hidden="false" customHeight="false" outlineLevel="0" collapsed="false">
      <c r="A1097" s="8" t="n">
        <v>1093</v>
      </c>
      <c r="B1097" s="13"/>
      <c r="C1097" s="25"/>
      <c r="D1097" s="26" t="str">
        <f aca="false">IF($C1097="","",IFERROR(IF(INDEX(Bolalar!$B$5:$B$1804,MATCH($C1097,Bolalar!$I$5:$I$1804,0))="","",INDEX(Bolalar!$B$5:$B$1804,MATCH($C1097,Bolalar!$I$5:$I$1804,0))),""))</f>
        <v/>
      </c>
      <c r="E1097" s="15" t="str">
        <f aca="false">IF($C1097="","",IFERROR(IF(INDEX(Bolalar!$C$5:$C$1804,MATCH($C1097,Bolalar!$I$5:$I$1804,0))="","",INDEX(Bolalar!$C$5:$C$1804,MATCH($C1097,Bolalar!$I$5:$I$1804,0))),""))</f>
        <v/>
      </c>
      <c r="F1097" s="24"/>
      <c r="G1097" s="14" t="str">
        <f aca="false">IF(OR($E1097="",$B1097=""),"",INT(($B1097-$E1097)/365.25))</f>
        <v/>
      </c>
      <c r="H1097" s="25"/>
      <c r="I1097" s="12"/>
      <c r="J1097" s="28" t="n">
        <f aca="false">IF(AND($C1097&lt;&gt;"",$B1097&gt;=Boshqaruv!$C$9,$B1097&lt;=Boshqaruv!$C$10),IF(COUNTIFS($C$4:$C1096,$C1097,$B$4:$B1096,"&gt;="&amp;Boshqaruv!$C$9,$B$4:$B1096,"&lt;="&amp;Boshqaruv!$C$10)=0,1,0),0)</f>
        <v>0</v>
      </c>
    </row>
    <row r="1098" customFormat="false" ht="15" hidden="false" customHeight="false" outlineLevel="0" collapsed="false">
      <c r="A1098" s="8" t="n">
        <v>1094</v>
      </c>
      <c r="B1098" s="13"/>
      <c r="C1098" s="25"/>
      <c r="D1098" s="26" t="str">
        <f aca="false">IF($C1098="","",IFERROR(IF(INDEX(Bolalar!$B$5:$B$1804,MATCH($C1098,Bolalar!$I$5:$I$1804,0))="","",INDEX(Bolalar!$B$5:$B$1804,MATCH($C1098,Bolalar!$I$5:$I$1804,0))),""))</f>
        <v/>
      </c>
      <c r="E1098" s="15" t="str">
        <f aca="false">IF($C1098="","",IFERROR(IF(INDEX(Bolalar!$C$5:$C$1804,MATCH($C1098,Bolalar!$I$5:$I$1804,0))="","",INDEX(Bolalar!$C$5:$C$1804,MATCH($C1098,Bolalar!$I$5:$I$1804,0))),""))</f>
        <v/>
      </c>
      <c r="F1098" s="24"/>
      <c r="G1098" s="14" t="str">
        <f aca="false">IF(OR($E1098="",$B1098=""),"",INT(($B1098-$E1098)/365.25))</f>
        <v/>
      </c>
      <c r="H1098" s="25"/>
      <c r="I1098" s="12"/>
      <c r="J1098" s="28" t="n">
        <f aca="false">IF(AND($C1098&lt;&gt;"",$B1098&gt;=Boshqaruv!$C$9,$B1098&lt;=Boshqaruv!$C$10),IF(COUNTIFS($C$4:$C1097,$C1098,$B$4:$B1097,"&gt;="&amp;Boshqaruv!$C$9,$B$4:$B1097,"&lt;="&amp;Boshqaruv!$C$10)=0,1,0),0)</f>
        <v>0</v>
      </c>
    </row>
    <row r="1099" customFormat="false" ht="15" hidden="false" customHeight="false" outlineLevel="0" collapsed="false">
      <c r="A1099" s="8" t="n">
        <v>1095</v>
      </c>
      <c r="B1099" s="13"/>
      <c r="C1099" s="25"/>
      <c r="D1099" s="26" t="str">
        <f aca="false">IF($C1099="","",IFERROR(IF(INDEX(Bolalar!$B$5:$B$1804,MATCH($C1099,Bolalar!$I$5:$I$1804,0))="","",INDEX(Bolalar!$B$5:$B$1804,MATCH($C1099,Bolalar!$I$5:$I$1804,0))),""))</f>
        <v/>
      </c>
      <c r="E1099" s="15" t="str">
        <f aca="false">IF($C1099="","",IFERROR(IF(INDEX(Bolalar!$C$5:$C$1804,MATCH($C1099,Bolalar!$I$5:$I$1804,0))="","",INDEX(Bolalar!$C$5:$C$1804,MATCH($C1099,Bolalar!$I$5:$I$1804,0))),""))</f>
        <v/>
      </c>
      <c r="F1099" s="24"/>
      <c r="G1099" s="14" t="str">
        <f aca="false">IF(OR($E1099="",$B1099=""),"",INT(($B1099-$E1099)/365.25))</f>
        <v/>
      </c>
      <c r="H1099" s="25"/>
      <c r="I1099" s="12"/>
      <c r="J1099" s="28" t="n">
        <f aca="false">IF(AND($C1099&lt;&gt;"",$B1099&gt;=Boshqaruv!$C$9,$B1099&lt;=Boshqaruv!$C$10),IF(COUNTIFS($C$4:$C1098,$C1099,$B$4:$B1098,"&gt;="&amp;Boshqaruv!$C$9,$B$4:$B1098,"&lt;="&amp;Boshqaruv!$C$10)=0,1,0),0)</f>
        <v>0</v>
      </c>
    </row>
    <row r="1100" customFormat="false" ht="15" hidden="false" customHeight="false" outlineLevel="0" collapsed="false">
      <c r="A1100" s="8" t="n">
        <v>1096</v>
      </c>
      <c r="B1100" s="13"/>
      <c r="C1100" s="25"/>
      <c r="D1100" s="26" t="str">
        <f aca="false">IF($C1100="","",IFERROR(IF(INDEX(Bolalar!$B$5:$B$1804,MATCH($C1100,Bolalar!$I$5:$I$1804,0))="","",INDEX(Bolalar!$B$5:$B$1804,MATCH($C1100,Bolalar!$I$5:$I$1804,0))),""))</f>
        <v/>
      </c>
      <c r="E1100" s="15" t="str">
        <f aca="false">IF($C1100="","",IFERROR(IF(INDEX(Bolalar!$C$5:$C$1804,MATCH($C1100,Bolalar!$I$5:$I$1804,0))="","",INDEX(Bolalar!$C$5:$C$1804,MATCH($C1100,Bolalar!$I$5:$I$1804,0))),""))</f>
        <v/>
      </c>
      <c r="F1100" s="24"/>
      <c r="G1100" s="14" t="str">
        <f aca="false">IF(OR($E1100="",$B1100=""),"",INT(($B1100-$E1100)/365.25))</f>
        <v/>
      </c>
      <c r="H1100" s="25"/>
      <c r="I1100" s="12"/>
      <c r="J1100" s="28" t="n">
        <f aca="false">IF(AND($C1100&lt;&gt;"",$B1100&gt;=Boshqaruv!$C$9,$B1100&lt;=Boshqaruv!$C$10),IF(COUNTIFS($C$4:$C1099,$C1100,$B$4:$B1099,"&gt;="&amp;Boshqaruv!$C$9,$B$4:$B1099,"&lt;="&amp;Boshqaruv!$C$10)=0,1,0),0)</f>
        <v>0</v>
      </c>
    </row>
    <row r="1101" customFormat="false" ht="15" hidden="false" customHeight="false" outlineLevel="0" collapsed="false">
      <c r="A1101" s="8" t="n">
        <v>1097</v>
      </c>
      <c r="B1101" s="13"/>
      <c r="C1101" s="25"/>
      <c r="D1101" s="26" t="str">
        <f aca="false">IF($C1101="","",IFERROR(IF(INDEX(Bolalar!$B$5:$B$1804,MATCH($C1101,Bolalar!$I$5:$I$1804,0))="","",INDEX(Bolalar!$B$5:$B$1804,MATCH($C1101,Bolalar!$I$5:$I$1804,0))),""))</f>
        <v/>
      </c>
      <c r="E1101" s="15" t="str">
        <f aca="false">IF($C1101="","",IFERROR(IF(INDEX(Bolalar!$C$5:$C$1804,MATCH($C1101,Bolalar!$I$5:$I$1804,0))="","",INDEX(Bolalar!$C$5:$C$1804,MATCH($C1101,Bolalar!$I$5:$I$1804,0))),""))</f>
        <v/>
      </c>
      <c r="F1101" s="24"/>
      <c r="G1101" s="14" t="str">
        <f aca="false">IF(OR($E1101="",$B1101=""),"",INT(($B1101-$E1101)/365.25))</f>
        <v/>
      </c>
      <c r="H1101" s="25"/>
      <c r="I1101" s="12"/>
      <c r="J1101" s="28" t="n">
        <f aca="false">IF(AND($C1101&lt;&gt;"",$B1101&gt;=Boshqaruv!$C$9,$B1101&lt;=Boshqaruv!$C$10),IF(COUNTIFS($C$4:$C1100,$C1101,$B$4:$B1100,"&gt;="&amp;Boshqaruv!$C$9,$B$4:$B1100,"&lt;="&amp;Boshqaruv!$C$10)=0,1,0),0)</f>
        <v>0</v>
      </c>
    </row>
    <row r="1102" customFormat="false" ht="15" hidden="false" customHeight="false" outlineLevel="0" collapsed="false">
      <c r="A1102" s="8" t="n">
        <v>1098</v>
      </c>
      <c r="B1102" s="13"/>
      <c r="C1102" s="25"/>
      <c r="D1102" s="26" t="str">
        <f aca="false">IF($C1102="","",IFERROR(IF(INDEX(Bolalar!$B$5:$B$1804,MATCH($C1102,Bolalar!$I$5:$I$1804,0))="","",INDEX(Bolalar!$B$5:$B$1804,MATCH($C1102,Bolalar!$I$5:$I$1804,0))),""))</f>
        <v/>
      </c>
      <c r="E1102" s="15" t="str">
        <f aca="false">IF($C1102="","",IFERROR(IF(INDEX(Bolalar!$C$5:$C$1804,MATCH($C1102,Bolalar!$I$5:$I$1804,0))="","",INDEX(Bolalar!$C$5:$C$1804,MATCH($C1102,Bolalar!$I$5:$I$1804,0))),""))</f>
        <v/>
      </c>
      <c r="F1102" s="24"/>
      <c r="G1102" s="14" t="str">
        <f aca="false">IF(OR($E1102="",$B1102=""),"",INT(($B1102-$E1102)/365.25))</f>
        <v/>
      </c>
      <c r="H1102" s="25"/>
      <c r="I1102" s="12"/>
      <c r="J1102" s="28" t="n">
        <f aca="false">IF(AND($C1102&lt;&gt;"",$B1102&gt;=Boshqaruv!$C$9,$B1102&lt;=Boshqaruv!$C$10),IF(COUNTIFS($C$4:$C1101,$C1102,$B$4:$B1101,"&gt;="&amp;Boshqaruv!$C$9,$B$4:$B1101,"&lt;="&amp;Boshqaruv!$C$10)=0,1,0),0)</f>
        <v>0</v>
      </c>
    </row>
    <row r="1103" customFormat="false" ht="15" hidden="false" customHeight="false" outlineLevel="0" collapsed="false">
      <c r="A1103" s="8" t="n">
        <v>1099</v>
      </c>
      <c r="B1103" s="13"/>
      <c r="C1103" s="25"/>
      <c r="D1103" s="26" t="str">
        <f aca="false">IF($C1103="","",IFERROR(IF(INDEX(Bolalar!$B$5:$B$1804,MATCH($C1103,Bolalar!$I$5:$I$1804,0))="","",INDEX(Bolalar!$B$5:$B$1804,MATCH($C1103,Bolalar!$I$5:$I$1804,0))),""))</f>
        <v/>
      </c>
      <c r="E1103" s="15" t="str">
        <f aca="false">IF($C1103="","",IFERROR(IF(INDEX(Bolalar!$C$5:$C$1804,MATCH($C1103,Bolalar!$I$5:$I$1804,0))="","",INDEX(Bolalar!$C$5:$C$1804,MATCH($C1103,Bolalar!$I$5:$I$1804,0))),""))</f>
        <v/>
      </c>
      <c r="F1103" s="24"/>
      <c r="G1103" s="14" t="str">
        <f aca="false">IF(OR($E1103="",$B1103=""),"",INT(($B1103-$E1103)/365.25))</f>
        <v/>
      </c>
      <c r="H1103" s="25"/>
      <c r="I1103" s="12"/>
      <c r="J1103" s="28" t="n">
        <f aca="false">IF(AND($C1103&lt;&gt;"",$B1103&gt;=Boshqaruv!$C$9,$B1103&lt;=Boshqaruv!$C$10),IF(COUNTIFS($C$4:$C1102,$C1103,$B$4:$B1102,"&gt;="&amp;Boshqaruv!$C$9,$B$4:$B1102,"&lt;="&amp;Boshqaruv!$C$10)=0,1,0),0)</f>
        <v>0</v>
      </c>
    </row>
    <row r="1104" customFormat="false" ht="15" hidden="false" customHeight="false" outlineLevel="0" collapsed="false">
      <c r="A1104" s="8" t="n">
        <v>1100</v>
      </c>
      <c r="B1104" s="13"/>
      <c r="C1104" s="25"/>
      <c r="D1104" s="26" t="str">
        <f aca="false">IF($C1104="","",IFERROR(IF(INDEX(Bolalar!$B$5:$B$1804,MATCH($C1104,Bolalar!$I$5:$I$1804,0))="","",INDEX(Bolalar!$B$5:$B$1804,MATCH($C1104,Bolalar!$I$5:$I$1804,0))),""))</f>
        <v/>
      </c>
      <c r="E1104" s="15" t="str">
        <f aca="false">IF($C1104="","",IFERROR(IF(INDEX(Bolalar!$C$5:$C$1804,MATCH($C1104,Bolalar!$I$5:$I$1804,0))="","",INDEX(Bolalar!$C$5:$C$1804,MATCH($C1104,Bolalar!$I$5:$I$1804,0))),""))</f>
        <v/>
      </c>
      <c r="F1104" s="24"/>
      <c r="G1104" s="14" t="str">
        <f aca="false">IF(OR($E1104="",$B1104=""),"",INT(($B1104-$E1104)/365.25))</f>
        <v/>
      </c>
      <c r="H1104" s="25"/>
      <c r="I1104" s="12"/>
      <c r="J1104" s="28" t="n">
        <f aca="false">IF(AND($C1104&lt;&gt;"",$B1104&gt;=Boshqaruv!$C$9,$B1104&lt;=Boshqaruv!$C$10),IF(COUNTIFS($C$4:$C1103,$C1104,$B$4:$B1103,"&gt;="&amp;Boshqaruv!$C$9,$B$4:$B1103,"&lt;="&amp;Boshqaruv!$C$10)=0,1,0),0)</f>
        <v>0</v>
      </c>
    </row>
    <row r="1105" customFormat="false" ht="15" hidden="false" customHeight="false" outlineLevel="0" collapsed="false">
      <c r="A1105" s="8" t="n">
        <v>1101</v>
      </c>
      <c r="B1105" s="13"/>
      <c r="C1105" s="25"/>
      <c r="D1105" s="26" t="str">
        <f aca="false">IF($C1105="","",IFERROR(IF(INDEX(Bolalar!$B$5:$B$1804,MATCH($C1105,Bolalar!$I$5:$I$1804,0))="","",INDEX(Bolalar!$B$5:$B$1804,MATCH($C1105,Bolalar!$I$5:$I$1804,0))),""))</f>
        <v/>
      </c>
      <c r="E1105" s="15" t="str">
        <f aca="false">IF($C1105="","",IFERROR(IF(INDEX(Bolalar!$C$5:$C$1804,MATCH($C1105,Bolalar!$I$5:$I$1804,0))="","",INDEX(Bolalar!$C$5:$C$1804,MATCH($C1105,Bolalar!$I$5:$I$1804,0))),""))</f>
        <v/>
      </c>
      <c r="F1105" s="24"/>
      <c r="G1105" s="14" t="str">
        <f aca="false">IF(OR($E1105="",$B1105=""),"",INT(($B1105-$E1105)/365.25))</f>
        <v/>
      </c>
      <c r="H1105" s="25"/>
      <c r="I1105" s="12"/>
      <c r="J1105" s="28" t="n">
        <f aca="false">IF(AND($C1105&lt;&gt;"",$B1105&gt;=Boshqaruv!$C$9,$B1105&lt;=Boshqaruv!$C$10),IF(COUNTIFS($C$4:$C1104,$C1105,$B$4:$B1104,"&gt;="&amp;Boshqaruv!$C$9,$B$4:$B1104,"&lt;="&amp;Boshqaruv!$C$10)=0,1,0),0)</f>
        <v>0</v>
      </c>
    </row>
    <row r="1106" customFormat="false" ht="15" hidden="false" customHeight="false" outlineLevel="0" collapsed="false">
      <c r="A1106" s="8" t="n">
        <v>1102</v>
      </c>
      <c r="B1106" s="13"/>
      <c r="C1106" s="25"/>
      <c r="D1106" s="26" t="str">
        <f aca="false">IF($C1106="","",IFERROR(IF(INDEX(Bolalar!$B$5:$B$1804,MATCH($C1106,Bolalar!$I$5:$I$1804,0))="","",INDEX(Bolalar!$B$5:$B$1804,MATCH($C1106,Bolalar!$I$5:$I$1804,0))),""))</f>
        <v/>
      </c>
      <c r="E1106" s="15" t="str">
        <f aca="false">IF($C1106="","",IFERROR(IF(INDEX(Bolalar!$C$5:$C$1804,MATCH($C1106,Bolalar!$I$5:$I$1804,0))="","",INDEX(Bolalar!$C$5:$C$1804,MATCH($C1106,Bolalar!$I$5:$I$1804,0))),""))</f>
        <v/>
      </c>
      <c r="F1106" s="24"/>
      <c r="G1106" s="14" t="str">
        <f aca="false">IF(OR($E1106="",$B1106=""),"",INT(($B1106-$E1106)/365.25))</f>
        <v/>
      </c>
      <c r="H1106" s="25"/>
      <c r="I1106" s="12"/>
      <c r="J1106" s="28" t="n">
        <f aca="false">IF(AND($C1106&lt;&gt;"",$B1106&gt;=Boshqaruv!$C$9,$B1106&lt;=Boshqaruv!$C$10),IF(COUNTIFS($C$4:$C1105,$C1106,$B$4:$B1105,"&gt;="&amp;Boshqaruv!$C$9,$B$4:$B1105,"&lt;="&amp;Boshqaruv!$C$10)=0,1,0),0)</f>
        <v>0</v>
      </c>
    </row>
    <row r="1107" customFormat="false" ht="15" hidden="false" customHeight="false" outlineLevel="0" collapsed="false">
      <c r="A1107" s="8" t="n">
        <v>1103</v>
      </c>
      <c r="B1107" s="13"/>
      <c r="C1107" s="25"/>
      <c r="D1107" s="26" t="str">
        <f aca="false">IF($C1107="","",IFERROR(IF(INDEX(Bolalar!$B$5:$B$1804,MATCH($C1107,Bolalar!$I$5:$I$1804,0))="","",INDEX(Bolalar!$B$5:$B$1804,MATCH($C1107,Bolalar!$I$5:$I$1804,0))),""))</f>
        <v/>
      </c>
      <c r="E1107" s="15" t="str">
        <f aca="false">IF($C1107="","",IFERROR(IF(INDEX(Bolalar!$C$5:$C$1804,MATCH($C1107,Bolalar!$I$5:$I$1804,0))="","",INDEX(Bolalar!$C$5:$C$1804,MATCH($C1107,Bolalar!$I$5:$I$1804,0))),""))</f>
        <v/>
      </c>
      <c r="F1107" s="24"/>
      <c r="G1107" s="14" t="str">
        <f aca="false">IF(OR($E1107="",$B1107=""),"",INT(($B1107-$E1107)/365.25))</f>
        <v/>
      </c>
      <c r="H1107" s="25"/>
      <c r="I1107" s="12"/>
      <c r="J1107" s="28" t="n">
        <f aca="false">IF(AND($C1107&lt;&gt;"",$B1107&gt;=Boshqaruv!$C$9,$B1107&lt;=Boshqaruv!$C$10),IF(COUNTIFS($C$4:$C1106,$C1107,$B$4:$B1106,"&gt;="&amp;Boshqaruv!$C$9,$B$4:$B1106,"&lt;="&amp;Boshqaruv!$C$10)=0,1,0),0)</f>
        <v>0</v>
      </c>
    </row>
    <row r="1108" customFormat="false" ht="15" hidden="false" customHeight="false" outlineLevel="0" collapsed="false">
      <c r="A1108" s="8" t="n">
        <v>1104</v>
      </c>
      <c r="B1108" s="13"/>
      <c r="C1108" s="25"/>
      <c r="D1108" s="26" t="str">
        <f aca="false">IF($C1108="","",IFERROR(IF(INDEX(Bolalar!$B$5:$B$1804,MATCH($C1108,Bolalar!$I$5:$I$1804,0))="","",INDEX(Bolalar!$B$5:$B$1804,MATCH($C1108,Bolalar!$I$5:$I$1804,0))),""))</f>
        <v/>
      </c>
      <c r="E1108" s="15" t="str">
        <f aca="false">IF($C1108="","",IFERROR(IF(INDEX(Bolalar!$C$5:$C$1804,MATCH($C1108,Bolalar!$I$5:$I$1804,0))="","",INDEX(Bolalar!$C$5:$C$1804,MATCH($C1108,Bolalar!$I$5:$I$1804,0))),""))</f>
        <v/>
      </c>
      <c r="F1108" s="24"/>
      <c r="G1108" s="14" t="str">
        <f aca="false">IF(OR($E1108="",$B1108=""),"",INT(($B1108-$E1108)/365.25))</f>
        <v/>
      </c>
      <c r="H1108" s="25"/>
      <c r="I1108" s="12"/>
      <c r="J1108" s="28" t="n">
        <f aca="false">IF(AND($C1108&lt;&gt;"",$B1108&gt;=Boshqaruv!$C$9,$B1108&lt;=Boshqaruv!$C$10),IF(COUNTIFS($C$4:$C1107,$C1108,$B$4:$B1107,"&gt;="&amp;Boshqaruv!$C$9,$B$4:$B1107,"&lt;="&amp;Boshqaruv!$C$10)=0,1,0),0)</f>
        <v>0</v>
      </c>
    </row>
    <row r="1109" customFormat="false" ht="15" hidden="false" customHeight="false" outlineLevel="0" collapsed="false">
      <c r="A1109" s="8" t="n">
        <v>1105</v>
      </c>
      <c r="B1109" s="13"/>
      <c r="C1109" s="25"/>
      <c r="D1109" s="26" t="str">
        <f aca="false">IF($C1109="","",IFERROR(IF(INDEX(Bolalar!$B$5:$B$1804,MATCH($C1109,Bolalar!$I$5:$I$1804,0))="","",INDEX(Bolalar!$B$5:$B$1804,MATCH($C1109,Bolalar!$I$5:$I$1804,0))),""))</f>
        <v/>
      </c>
      <c r="E1109" s="15" t="str">
        <f aca="false">IF($C1109="","",IFERROR(IF(INDEX(Bolalar!$C$5:$C$1804,MATCH($C1109,Bolalar!$I$5:$I$1804,0))="","",INDEX(Bolalar!$C$5:$C$1804,MATCH($C1109,Bolalar!$I$5:$I$1804,0))),""))</f>
        <v/>
      </c>
      <c r="F1109" s="24"/>
      <c r="G1109" s="14" t="str">
        <f aca="false">IF(OR($E1109="",$B1109=""),"",INT(($B1109-$E1109)/365.25))</f>
        <v/>
      </c>
      <c r="H1109" s="25"/>
      <c r="I1109" s="12"/>
      <c r="J1109" s="28" t="n">
        <f aca="false">IF(AND($C1109&lt;&gt;"",$B1109&gt;=Boshqaruv!$C$9,$B1109&lt;=Boshqaruv!$C$10),IF(COUNTIFS($C$4:$C1108,$C1109,$B$4:$B1108,"&gt;="&amp;Boshqaruv!$C$9,$B$4:$B1108,"&lt;="&amp;Boshqaruv!$C$10)=0,1,0),0)</f>
        <v>0</v>
      </c>
    </row>
    <row r="1110" customFormat="false" ht="15" hidden="false" customHeight="false" outlineLevel="0" collapsed="false">
      <c r="A1110" s="8" t="n">
        <v>1106</v>
      </c>
      <c r="B1110" s="13"/>
      <c r="C1110" s="25"/>
      <c r="D1110" s="26" t="str">
        <f aca="false">IF($C1110="","",IFERROR(IF(INDEX(Bolalar!$B$5:$B$1804,MATCH($C1110,Bolalar!$I$5:$I$1804,0))="","",INDEX(Bolalar!$B$5:$B$1804,MATCH($C1110,Bolalar!$I$5:$I$1804,0))),""))</f>
        <v/>
      </c>
      <c r="E1110" s="15" t="str">
        <f aca="false">IF($C1110="","",IFERROR(IF(INDEX(Bolalar!$C$5:$C$1804,MATCH($C1110,Bolalar!$I$5:$I$1804,0))="","",INDEX(Bolalar!$C$5:$C$1804,MATCH($C1110,Bolalar!$I$5:$I$1804,0))),""))</f>
        <v/>
      </c>
      <c r="F1110" s="24"/>
      <c r="G1110" s="14" t="str">
        <f aca="false">IF(OR($E1110="",$B1110=""),"",INT(($B1110-$E1110)/365.25))</f>
        <v/>
      </c>
      <c r="H1110" s="25"/>
      <c r="I1110" s="12"/>
      <c r="J1110" s="28" t="n">
        <f aca="false">IF(AND($C1110&lt;&gt;"",$B1110&gt;=Boshqaruv!$C$9,$B1110&lt;=Boshqaruv!$C$10),IF(COUNTIFS($C$4:$C1109,$C1110,$B$4:$B1109,"&gt;="&amp;Boshqaruv!$C$9,$B$4:$B1109,"&lt;="&amp;Boshqaruv!$C$10)=0,1,0),0)</f>
        <v>0</v>
      </c>
    </row>
    <row r="1111" customFormat="false" ht="15" hidden="false" customHeight="false" outlineLevel="0" collapsed="false">
      <c r="A1111" s="8" t="n">
        <v>1107</v>
      </c>
      <c r="B1111" s="13"/>
      <c r="C1111" s="25"/>
      <c r="D1111" s="26" t="str">
        <f aca="false">IF($C1111="","",IFERROR(IF(INDEX(Bolalar!$B$5:$B$1804,MATCH($C1111,Bolalar!$I$5:$I$1804,0))="","",INDEX(Bolalar!$B$5:$B$1804,MATCH($C1111,Bolalar!$I$5:$I$1804,0))),""))</f>
        <v/>
      </c>
      <c r="E1111" s="15" t="str">
        <f aca="false">IF($C1111="","",IFERROR(IF(INDEX(Bolalar!$C$5:$C$1804,MATCH($C1111,Bolalar!$I$5:$I$1804,0))="","",INDEX(Bolalar!$C$5:$C$1804,MATCH($C1111,Bolalar!$I$5:$I$1804,0))),""))</f>
        <v/>
      </c>
      <c r="F1111" s="24"/>
      <c r="G1111" s="14" t="str">
        <f aca="false">IF(OR($E1111="",$B1111=""),"",INT(($B1111-$E1111)/365.25))</f>
        <v/>
      </c>
      <c r="H1111" s="25"/>
      <c r="I1111" s="12"/>
      <c r="J1111" s="28" t="n">
        <f aca="false">IF(AND($C1111&lt;&gt;"",$B1111&gt;=Boshqaruv!$C$9,$B1111&lt;=Boshqaruv!$C$10),IF(COUNTIFS($C$4:$C1110,$C1111,$B$4:$B1110,"&gt;="&amp;Boshqaruv!$C$9,$B$4:$B1110,"&lt;="&amp;Boshqaruv!$C$10)=0,1,0),0)</f>
        <v>0</v>
      </c>
    </row>
    <row r="1112" customFormat="false" ht="15" hidden="false" customHeight="false" outlineLevel="0" collapsed="false">
      <c r="A1112" s="8" t="n">
        <v>1108</v>
      </c>
      <c r="B1112" s="13"/>
      <c r="C1112" s="25"/>
      <c r="D1112" s="26" t="str">
        <f aca="false">IF($C1112="","",IFERROR(IF(INDEX(Bolalar!$B$5:$B$1804,MATCH($C1112,Bolalar!$I$5:$I$1804,0))="","",INDEX(Bolalar!$B$5:$B$1804,MATCH($C1112,Bolalar!$I$5:$I$1804,0))),""))</f>
        <v/>
      </c>
      <c r="E1112" s="15" t="str">
        <f aca="false">IF($C1112="","",IFERROR(IF(INDEX(Bolalar!$C$5:$C$1804,MATCH($C1112,Bolalar!$I$5:$I$1804,0))="","",INDEX(Bolalar!$C$5:$C$1804,MATCH($C1112,Bolalar!$I$5:$I$1804,0))),""))</f>
        <v/>
      </c>
      <c r="F1112" s="24"/>
      <c r="G1112" s="14" t="str">
        <f aca="false">IF(OR($E1112="",$B1112=""),"",INT(($B1112-$E1112)/365.25))</f>
        <v/>
      </c>
      <c r="H1112" s="25"/>
      <c r="I1112" s="12"/>
      <c r="J1112" s="28" t="n">
        <f aca="false">IF(AND($C1112&lt;&gt;"",$B1112&gt;=Boshqaruv!$C$9,$B1112&lt;=Boshqaruv!$C$10),IF(COUNTIFS($C$4:$C1111,$C1112,$B$4:$B1111,"&gt;="&amp;Boshqaruv!$C$9,$B$4:$B1111,"&lt;="&amp;Boshqaruv!$C$10)=0,1,0),0)</f>
        <v>0</v>
      </c>
    </row>
    <row r="1113" customFormat="false" ht="15" hidden="false" customHeight="false" outlineLevel="0" collapsed="false">
      <c r="A1113" s="8" t="n">
        <v>1109</v>
      </c>
      <c r="B1113" s="13"/>
      <c r="C1113" s="25"/>
      <c r="D1113" s="26" t="str">
        <f aca="false">IF($C1113="","",IFERROR(IF(INDEX(Bolalar!$B$5:$B$1804,MATCH($C1113,Bolalar!$I$5:$I$1804,0))="","",INDEX(Bolalar!$B$5:$B$1804,MATCH($C1113,Bolalar!$I$5:$I$1804,0))),""))</f>
        <v/>
      </c>
      <c r="E1113" s="15" t="str">
        <f aca="false">IF($C1113="","",IFERROR(IF(INDEX(Bolalar!$C$5:$C$1804,MATCH($C1113,Bolalar!$I$5:$I$1804,0))="","",INDEX(Bolalar!$C$5:$C$1804,MATCH($C1113,Bolalar!$I$5:$I$1804,0))),""))</f>
        <v/>
      </c>
      <c r="F1113" s="24"/>
      <c r="G1113" s="14" t="str">
        <f aca="false">IF(OR($E1113="",$B1113=""),"",INT(($B1113-$E1113)/365.25))</f>
        <v/>
      </c>
      <c r="H1113" s="25"/>
      <c r="I1113" s="12"/>
      <c r="J1113" s="28" t="n">
        <f aca="false">IF(AND($C1113&lt;&gt;"",$B1113&gt;=Boshqaruv!$C$9,$B1113&lt;=Boshqaruv!$C$10),IF(COUNTIFS($C$4:$C1112,$C1113,$B$4:$B1112,"&gt;="&amp;Boshqaruv!$C$9,$B$4:$B1112,"&lt;="&amp;Boshqaruv!$C$10)=0,1,0),0)</f>
        <v>0</v>
      </c>
    </row>
    <row r="1114" customFormat="false" ht="15" hidden="false" customHeight="false" outlineLevel="0" collapsed="false">
      <c r="A1114" s="8" t="n">
        <v>1110</v>
      </c>
      <c r="B1114" s="13"/>
      <c r="C1114" s="25"/>
      <c r="D1114" s="26" t="str">
        <f aca="false">IF($C1114="","",IFERROR(IF(INDEX(Bolalar!$B$5:$B$1804,MATCH($C1114,Bolalar!$I$5:$I$1804,0))="","",INDEX(Bolalar!$B$5:$B$1804,MATCH($C1114,Bolalar!$I$5:$I$1804,0))),""))</f>
        <v/>
      </c>
      <c r="E1114" s="15" t="str">
        <f aca="false">IF($C1114="","",IFERROR(IF(INDEX(Bolalar!$C$5:$C$1804,MATCH($C1114,Bolalar!$I$5:$I$1804,0))="","",INDEX(Bolalar!$C$5:$C$1804,MATCH($C1114,Bolalar!$I$5:$I$1804,0))),""))</f>
        <v/>
      </c>
      <c r="F1114" s="24"/>
      <c r="G1114" s="14" t="str">
        <f aca="false">IF(OR($E1114="",$B1114=""),"",INT(($B1114-$E1114)/365.25))</f>
        <v/>
      </c>
      <c r="H1114" s="25"/>
      <c r="I1114" s="12"/>
      <c r="J1114" s="28" t="n">
        <f aca="false">IF(AND($C1114&lt;&gt;"",$B1114&gt;=Boshqaruv!$C$9,$B1114&lt;=Boshqaruv!$C$10),IF(COUNTIFS($C$4:$C1113,$C1114,$B$4:$B1113,"&gt;="&amp;Boshqaruv!$C$9,$B$4:$B1113,"&lt;="&amp;Boshqaruv!$C$10)=0,1,0),0)</f>
        <v>0</v>
      </c>
    </row>
    <row r="1115" customFormat="false" ht="15" hidden="false" customHeight="false" outlineLevel="0" collapsed="false">
      <c r="A1115" s="8" t="n">
        <v>1111</v>
      </c>
      <c r="B1115" s="13"/>
      <c r="C1115" s="25"/>
      <c r="D1115" s="26" t="str">
        <f aca="false">IF($C1115="","",IFERROR(IF(INDEX(Bolalar!$B$5:$B$1804,MATCH($C1115,Bolalar!$I$5:$I$1804,0))="","",INDEX(Bolalar!$B$5:$B$1804,MATCH($C1115,Bolalar!$I$5:$I$1804,0))),""))</f>
        <v/>
      </c>
      <c r="E1115" s="15" t="str">
        <f aca="false">IF($C1115="","",IFERROR(IF(INDEX(Bolalar!$C$5:$C$1804,MATCH($C1115,Bolalar!$I$5:$I$1804,0))="","",INDEX(Bolalar!$C$5:$C$1804,MATCH($C1115,Bolalar!$I$5:$I$1804,0))),""))</f>
        <v/>
      </c>
      <c r="F1115" s="24"/>
      <c r="G1115" s="14" t="str">
        <f aca="false">IF(OR($E1115="",$B1115=""),"",INT(($B1115-$E1115)/365.25))</f>
        <v/>
      </c>
      <c r="H1115" s="25"/>
      <c r="I1115" s="12"/>
      <c r="J1115" s="28" t="n">
        <f aca="false">IF(AND($C1115&lt;&gt;"",$B1115&gt;=Boshqaruv!$C$9,$B1115&lt;=Boshqaruv!$C$10),IF(COUNTIFS($C$4:$C1114,$C1115,$B$4:$B1114,"&gt;="&amp;Boshqaruv!$C$9,$B$4:$B1114,"&lt;="&amp;Boshqaruv!$C$10)=0,1,0),0)</f>
        <v>0</v>
      </c>
    </row>
    <row r="1116" customFormat="false" ht="15" hidden="false" customHeight="false" outlineLevel="0" collapsed="false">
      <c r="A1116" s="8" t="n">
        <v>1112</v>
      </c>
      <c r="B1116" s="13"/>
      <c r="C1116" s="25"/>
      <c r="D1116" s="26" t="str">
        <f aca="false">IF($C1116="","",IFERROR(IF(INDEX(Bolalar!$B$5:$B$1804,MATCH($C1116,Bolalar!$I$5:$I$1804,0))="","",INDEX(Bolalar!$B$5:$B$1804,MATCH($C1116,Bolalar!$I$5:$I$1804,0))),""))</f>
        <v/>
      </c>
      <c r="E1116" s="15" t="str">
        <f aca="false">IF($C1116="","",IFERROR(IF(INDEX(Bolalar!$C$5:$C$1804,MATCH($C1116,Bolalar!$I$5:$I$1804,0))="","",INDEX(Bolalar!$C$5:$C$1804,MATCH($C1116,Bolalar!$I$5:$I$1804,0))),""))</f>
        <v/>
      </c>
      <c r="F1116" s="24"/>
      <c r="G1116" s="14" t="str">
        <f aca="false">IF(OR($E1116="",$B1116=""),"",INT(($B1116-$E1116)/365.25))</f>
        <v/>
      </c>
      <c r="H1116" s="25"/>
      <c r="I1116" s="12"/>
      <c r="J1116" s="28" t="n">
        <f aca="false">IF(AND($C1116&lt;&gt;"",$B1116&gt;=Boshqaruv!$C$9,$B1116&lt;=Boshqaruv!$C$10),IF(COUNTIFS($C$4:$C1115,$C1116,$B$4:$B1115,"&gt;="&amp;Boshqaruv!$C$9,$B$4:$B1115,"&lt;="&amp;Boshqaruv!$C$10)=0,1,0),0)</f>
        <v>0</v>
      </c>
    </row>
    <row r="1117" customFormat="false" ht="15" hidden="false" customHeight="false" outlineLevel="0" collapsed="false">
      <c r="A1117" s="8" t="n">
        <v>1113</v>
      </c>
      <c r="B1117" s="13"/>
      <c r="C1117" s="25"/>
      <c r="D1117" s="26" t="str">
        <f aca="false">IF($C1117="","",IFERROR(IF(INDEX(Bolalar!$B$5:$B$1804,MATCH($C1117,Bolalar!$I$5:$I$1804,0))="","",INDEX(Bolalar!$B$5:$B$1804,MATCH($C1117,Bolalar!$I$5:$I$1804,0))),""))</f>
        <v/>
      </c>
      <c r="E1117" s="15" t="str">
        <f aca="false">IF($C1117="","",IFERROR(IF(INDEX(Bolalar!$C$5:$C$1804,MATCH($C1117,Bolalar!$I$5:$I$1804,0))="","",INDEX(Bolalar!$C$5:$C$1804,MATCH($C1117,Bolalar!$I$5:$I$1804,0))),""))</f>
        <v/>
      </c>
      <c r="F1117" s="24"/>
      <c r="G1117" s="14" t="str">
        <f aca="false">IF(OR($E1117="",$B1117=""),"",INT(($B1117-$E1117)/365.25))</f>
        <v/>
      </c>
      <c r="H1117" s="25"/>
      <c r="I1117" s="12"/>
      <c r="J1117" s="28" t="n">
        <f aca="false">IF(AND($C1117&lt;&gt;"",$B1117&gt;=Boshqaruv!$C$9,$B1117&lt;=Boshqaruv!$C$10),IF(COUNTIFS($C$4:$C1116,$C1117,$B$4:$B1116,"&gt;="&amp;Boshqaruv!$C$9,$B$4:$B1116,"&lt;="&amp;Boshqaruv!$C$10)=0,1,0),0)</f>
        <v>0</v>
      </c>
    </row>
    <row r="1118" customFormat="false" ht="15" hidden="false" customHeight="false" outlineLevel="0" collapsed="false">
      <c r="A1118" s="8" t="n">
        <v>1114</v>
      </c>
      <c r="B1118" s="13"/>
      <c r="C1118" s="25"/>
      <c r="D1118" s="26" t="str">
        <f aca="false">IF($C1118="","",IFERROR(IF(INDEX(Bolalar!$B$5:$B$1804,MATCH($C1118,Bolalar!$I$5:$I$1804,0))="","",INDEX(Bolalar!$B$5:$B$1804,MATCH($C1118,Bolalar!$I$5:$I$1804,0))),""))</f>
        <v/>
      </c>
      <c r="E1118" s="15" t="str">
        <f aca="false">IF($C1118="","",IFERROR(IF(INDEX(Bolalar!$C$5:$C$1804,MATCH($C1118,Bolalar!$I$5:$I$1804,0))="","",INDEX(Bolalar!$C$5:$C$1804,MATCH($C1118,Bolalar!$I$5:$I$1804,0))),""))</f>
        <v/>
      </c>
      <c r="F1118" s="24"/>
      <c r="G1118" s="14" t="str">
        <f aca="false">IF(OR($E1118="",$B1118=""),"",INT(($B1118-$E1118)/365.25))</f>
        <v/>
      </c>
      <c r="H1118" s="25"/>
      <c r="I1118" s="12"/>
      <c r="J1118" s="28" t="n">
        <f aca="false">IF(AND($C1118&lt;&gt;"",$B1118&gt;=Boshqaruv!$C$9,$B1118&lt;=Boshqaruv!$C$10),IF(COUNTIFS($C$4:$C1117,$C1118,$B$4:$B1117,"&gt;="&amp;Boshqaruv!$C$9,$B$4:$B1117,"&lt;="&amp;Boshqaruv!$C$10)=0,1,0),0)</f>
        <v>0</v>
      </c>
    </row>
    <row r="1119" customFormat="false" ht="15" hidden="false" customHeight="false" outlineLevel="0" collapsed="false">
      <c r="A1119" s="8" t="n">
        <v>1115</v>
      </c>
      <c r="B1119" s="13"/>
      <c r="C1119" s="25"/>
      <c r="D1119" s="26" t="str">
        <f aca="false">IF($C1119="","",IFERROR(IF(INDEX(Bolalar!$B$5:$B$1804,MATCH($C1119,Bolalar!$I$5:$I$1804,0))="","",INDEX(Bolalar!$B$5:$B$1804,MATCH($C1119,Bolalar!$I$5:$I$1804,0))),""))</f>
        <v/>
      </c>
      <c r="E1119" s="15" t="str">
        <f aca="false">IF($C1119="","",IFERROR(IF(INDEX(Bolalar!$C$5:$C$1804,MATCH($C1119,Bolalar!$I$5:$I$1804,0))="","",INDEX(Bolalar!$C$5:$C$1804,MATCH($C1119,Bolalar!$I$5:$I$1804,0))),""))</f>
        <v/>
      </c>
      <c r="F1119" s="24"/>
      <c r="G1119" s="14" t="str">
        <f aca="false">IF(OR($E1119="",$B1119=""),"",INT(($B1119-$E1119)/365.25))</f>
        <v/>
      </c>
      <c r="H1119" s="25"/>
      <c r="I1119" s="12"/>
      <c r="J1119" s="28" t="n">
        <f aca="false">IF(AND($C1119&lt;&gt;"",$B1119&gt;=Boshqaruv!$C$9,$B1119&lt;=Boshqaruv!$C$10),IF(COUNTIFS($C$4:$C1118,$C1119,$B$4:$B1118,"&gt;="&amp;Boshqaruv!$C$9,$B$4:$B1118,"&lt;="&amp;Boshqaruv!$C$10)=0,1,0),0)</f>
        <v>0</v>
      </c>
    </row>
    <row r="1120" customFormat="false" ht="15" hidden="false" customHeight="false" outlineLevel="0" collapsed="false">
      <c r="A1120" s="8" t="n">
        <v>1116</v>
      </c>
      <c r="B1120" s="13"/>
      <c r="C1120" s="25"/>
      <c r="D1120" s="26" t="str">
        <f aca="false">IF($C1120="","",IFERROR(IF(INDEX(Bolalar!$B$5:$B$1804,MATCH($C1120,Bolalar!$I$5:$I$1804,0))="","",INDEX(Bolalar!$B$5:$B$1804,MATCH($C1120,Bolalar!$I$5:$I$1804,0))),""))</f>
        <v/>
      </c>
      <c r="E1120" s="15" t="str">
        <f aca="false">IF($C1120="","",IFERROR(IF(INDEX(Bolalar!$C$5:$C$1804,MATCH($C1120,Bolalar!$I$5:$I$1804,0))="","",INDEX(Bolalar!$C$5:$C$1804,MATCH($C1120,Bolalar!$I$5:$I$1804,0))),""))</f>
        <v/>
      </c>
      <c r="F1120" s="24"/>
      <c r="G1120" s="14" t="str">
        <f aca="false">IF(OR($E1120="",$B1120=""),"",INT(($B1120-$E1120)/365.25))</f>
        <v/>
      </c>
      <c r="H1120" s="25"/>
      <c r="I1120" s="12"/>
      <c r="J1120" s="28" t="n">
        <f aca="false">IF(AND($C1120&lt;&gt;"",$B1120&gt;=Boshqaruv!$C$9,$B1120&lt;=Boshqaruv!$C$10),IF(COUNTIFS($C$4:$C1119,$C1120,$B$4:$B1119,"&gt;="&amp;Boshqaruv!$C$9,$B$4:$B1119,"&lt;="&amp;Boshqaruv!$C$10)=0,1,0),0)</f>
        <v>0</v>
      </c>
    </row>
    <row r="1121" customFormat="false" ht="15" hidden="false" customHeight="false" outlineLevel="0" collapsed="false">
      <c r="A1121" s="8" t="n">
        <v>1117</v>
      </c>
      <c r="B1121" s="13"/>
      <c r="C1121" s="25"/>
      <c r="D1121" s="26" t="str">
        <f aca="false">IF($C1121="","",IFERROR(IF(INDEX(Bolalar!$B$5:$B$1804,MATCH($C1121,Bolalar!$I$5:$I$1804,0))="","",INDEX(Bolalar!$B$5:$B$1804,MATCH($C1121,Bolalar!$I$5:$I$1804,0))),""))</f>
        <v/>
      </c>
      <c r="E1121" s="15" t="str">
        <f aca="false">IF($C1121="","",IFERROR(IF(INDEX(Bolalar!$C$5:$C$1804,MATCH($C1121,Bolalar!$I$5:$I$1804,0))="","",INDEX(Bolalar!$C$5:$C$1804,MATCH($C1121,Bolalar!$I$5:$I$1804,0))),""))</f>
        <v/>
      </c>
      <c r="F1121" s="24"/>
      <c r="G1121" s="14" t="str">
        <f aca="false">IF(OR($E1121="",$B1121=""),"",INT(($B1121-$E1121)/365.25))</f>
        <v/>
      </c>
      <c r="H1121" s="25"/>
      <c r="I1121" s="12"/>
      <c r="J1121" s="28" t="n">
        <f aca="false">IF(AND($C1121&lt;&gt;"",$B1121&gt;=Boshqaruv!$C$9,$B1121&lt;=Boshqaruv!$C$10),IF(COUNTIFS($C$4:$C1120,$C1121,$B$4:$B1120,"&gt;="&amp;Boshqaruv!$C$9,$B$4:$B1120,"&lt;="&amp;Boshqaruv!$C$10)=0,1,0),0)</f>
        <v>0</v>
      </c>
    </row>
    <row r="1122" customFormat="false" ht="15" hidden="false" customHeight="false" outlineLevel="0" collapsed="false">
      <c r="A1122" s="8" t="n">
        <v>1118</v>
      </c>
      <c r="B1122" s="13"/>
      <c r="C1122" s="25"/>
      <c r="D1122" s="26" t="str">
        <f aca="false">IF($C1122="","",IFERROR(IF(INDEX(Bolalar!$B$5:$B$1804,MATCH($C1122,Bolalar!$I$5:$I$1804,0))="","",INDEX(Bolalar!$B$5:$B$1804,MATCH($C1122,Bolalar!$I$5:$I$1804,0))),""))</f>
        <v/>
      </c>
      <c r="E1122" s="15" t="str">
        <f aca="false">IF($C1122="","",IFERROR(IF(INDEX(Bolalar!$C$5:$C$1804,MATCH($C1122,Bolalar!$I$5:$I$1804,0))="","",INDEX(Bolalar!$C$5:$C$1804,MATCH($C1122,Bolalar!$I$5:$I$1804,0))),""))</f>
        <v/>
      </c>
      <c r="F1122" s="24"/>
      <c r="G1122" s="14" t="str">
        <f aca="false">IF(OR($E1122="",$B1122=""),"",INT(($B1122-$E1122)/365.25))</f>
        <v/>
      </c>
      <c r="H1122" s="25"/>
      <c r="I1122" s="12"/>
      <c r="J1122" s="28" t="n">
        <f aca="false">IF(AND($C1122&lt;&gt;"",$B1122&gt;=Boshqaruv!$C$9,$B1122&lt;=Boshqaruv!$C$10),IF(COUNTIFS($C$4:$C1121,$C1122,$B$4:$B1121,"&gt;="&amp;Boshqaruv!$C$9,$B$4:$B1121,"&lt;="&amp;Boshqaruv!$C$10)=0,1,0),0)</f>
        <v>0</v>
      </c>
    </row>
    <row r="1123" customFormat="false" ht="15" hidden="false" customHeight="false" outlineLevel="0" collapsed="false">
      <c r="A1123" s="8" t="n">
        <v>1119</v>
      </c>
      <c r="B1123" s="13"/>
      <c r="C1123" s="25"/>
      <c r="D1123" s="26" t="str">
        <f aca="false">IF($C1123="","",IFERROR(IF(INDEX(Bolalar!$B$5:$B$1804,MATCH($C1123,Bolalar!$I$5:$I$1804,0))="","",INDEX(Bolalar!$B$5:$B$1804,MATCH($C1123,Bolalar!$I$5:$I$1804,0))),""))</f>
        <v/>
      </c>
      <c r="E1123" s="15" t="str">
        <f aca="false">IF($C1123="","",IFERROR(IF(INDEX(Bolalar!$C$5:$C$1804,MATCH($C1123,Bolalar!$I$5:$I$1804,0))="","",INDEX(Bolalar!$C$5:$C$1804,MATCH($C1123,Bolalar!$I$5:$I$1804,0))),""))</f>
        <v/>
      </c>
      <c r="F1123" s="24"/>
      <c r="G1123" s="14" t="str">
        <f aca="false">IF(OR($E1123="",$B1123=""),"",INT(($B1123-$E1123)/365.25))</f>
        <v/>
      </c>
      <c r="H1123" s="25"/>
      <c r="I1123" s="12"/>
      <c r="J1123" s="28" t="n">
        <f aca="false">IF(AND($C1123&lt;&gt;"",$B1123&gt;=Boshqaruv!$C$9,$B1123&lt;=Boshqaruv!$C$10),IF(COUNTIFS($C$4:$C1122,$C1123,$B$4:$B1122,"&gt;="&amp;Boshqaruv!$C$9,$B$4:$B1122,"&lt;="&amp;Boshqaruv!$C$10)=0,1,0),0)</f>
        <v>0</v>
      </c>
    </row>
    <row r="1124" customFormat="false" ht="15" hidden="false" customHeight="false" outlineLevel="0" collapsed="false">
      <c r="A1124" s="8" t="n">
        <v>1120</v>
      </c>
      <c r="B1124" s="13"/>
      <c r="C1124" s="25"/>
      <c r="D1124" s="26" t="str">
        <f aca="false">IF($C1124="","",IFERROR(IF(INDEX(Bolalar!$B$5:$B$1804,MATCH($C1124,Bolalar!$I$5:$I$1804,0))="","",INDEX(Bolalar!$B$5:$B$1804,MATCH($C1124,Bolalar!$I$5:$I$1804,0))),""))</f>
        <v/>
      </c>
      <c r="E1124" s="15" t="str">
        <f aca="false">IF($C1124="","",IFERROR(IF(INDEX(Bolalar!$C$5:$C$1804,MATCH($C1124,Bolalar!$I$5:$I$1804,0))="","",INDEX(Bolalar!$C$5:$C$1804,MATCH($C1124,Bolalar!$I$5:$I$1804,0))),""))</f>
        <v/>
      </c>
      <c r="F1124" s="24"/>
      <c r="G1124" s="14" t="str">
        <f aca="false">IF(OR($E1124="",$B1124=""),"",INT(($B1124-$E1124)/365.25))</f>
        <v/>
      </c>
      <c r="H1124" s="25"/>
      <c r="I1124" s="12"/>
      <c r="J1124" s="28" t="n">
        <f aca="false">IF(AND($C1124&lt;&gt;"",$B1124&gt;=Boshqaruv!$C$9,$B1124&lt;=Boshqaruv!$C$10),IF(COUNTIFS($C$4:$C1123,$C1124,$B$4:$B1123,"&gt;="&amp;Boshqaruv!$C$9,$B$4:$B1123,"&lt;="&amp;Boshqaruv!$C$10)=0,1,0),0)</f>
        <v>0</v>
      </c>
    </row>
    <row r="1125" customFormat="false" ht="15" hidden="false" customHeight="false" outlineLevel="0" collapsed="false">
      <c r="A1125" s="8" t="n">
        <v>1121</v>
      </c>
      <c r="B1125" s="13"/>
      <c r="C1125" s="25"/>
      <c r="D1125" s="26" t="str">
        <f aca="false">IF($C1125="","",IFERROR(IF(INDEX(Bolalar!$B$5:$B$1804,MATCH($C1125,Bolalar!$I$5:$I$1804,0))="","",INDEX(Bolalar!$B$5:$B$1804,MATCH($C1125,Bolalar!$I$5:$I$1804,0))),""))</f>
        <v/>
      </c>
      <c r="E1125" s="15" t="str">
        <f aca="false">IF($C1125="","",IFERROR(IF(INDEX(Bolalar!$C$5:$C$1804,MATCH($C1125,Bolalar!$I$5:$I$1804,0))="","",INDEX(Bolalar!$C$5:$C$1804,MATCH($C1125,Bolalar!$I$5:$I$1804,0))),""))</f>
        <v/>
      </c>
      <c r="F1125" s="24"/>
      <c r="G1125" s="14" t="str">
        <f aca="false">IF(OR($E1125="",$B1125=""),"",INT(($B1125-$E1125)/365.25))</f>
        <v/>
      </c>
      <c r="H1125" s="25"/>
      <c r="I1125" s="12"/>
      <c r="J1125" s="28" t="n">
        <f aca="false">IF(AND($C1125&lt;&gt;"",$B1125&gt;=Boshqaruv!$C$9,$B1125&lt;=Boshqaruv!$C$10),IF(COUNTIFS($C$4:$C1124,$C1125,$B$4:$B1124,"&gt;="&amp;Boshqaruv!$C$9,$B$4:$B1124,"&lt;="&amp;Boshqaruv!$C$10)=0,1,0),0)</f>
        <v>0</v>
      </c>
    </row>
    <row r="1126" customFormat="false" ht="15" hidden="false" customHeight="false" outlineLevel="0" collapsed="false">
      <c r="A1126" s="8" t="n">
        <v>1122</v>
      </c>
      <c r="B1126" s="13"/>
      <c r="C1126" s="25"/>
      <c r="D1126" s="26" t="str">
        <f aca="false">IF($C1126="","",IFERROR(IF(INDEX(Bolalar!$B$5:$B$1804,MATCH($C1126,Bolalar!$I$5:$I$1804,0))="","",INDEX(Bolalar!$B$5:$B$1804,MATCH($C1126,Bolalar!$I$5:$I$1804,0))),""))</f>
        <v/>
      </c>
      <c r="E1126" s="15" t="str">
        <f aca="false">IF($C1126="","",IFERROR(IF(INDEX(Bolalar!$C$5:$C$1804,MATCH($C1126,Bolalar!$I$5:$I$1804,0))="","",INDEX(Bolalar!$C$5:$C$1804,MATCH($C1126,Bolalar!$I$5:$I$1804,0))),""))</f>
        <v/>
      </c>
      <c r="F1126" s="24"/>
      <c r="G1126" s="14" t="str">
        <f aca="false">IF(OR($E1126="",$B1126=""),"",INT(($B1126-$E1126)/365.25))</f>
        <v/>
      </c>
      <c r="H1126" s="25"/>
      <c r="I1126" s="12"/>
      <c r="J1126" s="28" t="n">
        <f aca="false">IF(AND($C1126&lt;&gt;"",$B1126&gt;=Boshqaruv!$C$9,$B1126&lt;=Boshqaruv!$C$10),IF(COUNTIFS($C$4:$C1125,$C1126,$B$4:$B1125,"&gt;="&amp;Boshqaruv!$C$9,$B$4:$B1125,"&lt;="&amp;Boshqaruv!$C$10)=0,1,0),0)</f>
        <v>0</v>
      </c>
    </row>
    <row r="1127" customFormat="false" ht="15" hidden="false" customHeight="false" outlineLevel="0" collapsed="false">
      <c r="A1127" s="8" t="n">
        <v>1123</v>
      </c>
      <c r="B1127" s="13"/>
      <c r="C1127" s="25"/>
      <c r="D1127" s="26" t="str">
        <f aca="false">IF($C1127="","",IFERROR(IF(INDEX(Bolalar!$B$5:$B$1804,MATCH($C1127,Bolalar!$I$5:$I$1804,0))="","",INDEX(Bolalar!$B$5:$B$1804,MATCH($C1127,Bolalar!$I$5:$I$1804,0))),""))</f>
        <v/>
      </c>
      <c r="E1127" s="15" t="str">
        <f aca="false">IF($C1127="","",IFERROR(IF(INDEX(Bolalar!$C$5:$C$1804,MATCH($C1127,Bolalar!$I$5:$I$1804,0))="","",INDEX(Bolalar!$C$5:$C$1804,MATCH($C1127,Bolalar!$I$5:$I$1804,0))),""))</f>
        <v/>
      </c>
      <c r="F1127" s="24"/>
      <c r="G1127" s="14" t="str">
        <f aca="false">IF(OR($E1127="",$B1127=""),"",INT(($B1127-$E1127)/365.25))</f>
        <v/>
      </c>
      <c r="H1127" s="25"/>
      <c r="I1127" s="12"/>
      <c r="J1127" s="28" t="n">
        <f aca="false">IF(AND($C1127&lt;&gt;"",$B1127&gt;=Boshqaruv!$C$9,$B1127&lt;=Boshqaruv!$C$10),IF(COUNTIFS($C$4:$C1126,$C1127,$B$4:$B1126,"&gt;="&amp;Boshqaruv!$C$9,$B$4:$B1126,"&lt;="&amp;Boshqaruv!$C$10)=0,1,0),0)</f>
        <v>0</v>
      </c>
    </row>
    <row r="1128" customFormat="false" ht="15" hidden="false" customHeight="false" outlineLevel="0" collapsed="false">
      <c r="A1128" s="8" t="n">
        <v>1124</v>
      </c>
      <c r="B1128" s="13"/>
      <c r="C1128" s="25"/>
      <c r="D1128" s="26" t="str">
        <f aca="false">IF($C1128="","",IFERROR(IF(INDEX(Bolalar!$B$5:$B$1804,MATCH($C1128,Bolalar!$I$5:$I$1804,0))="","",INDEX(Bolalar!$B$5:$B$1804,MATCH($C1128,Bolalar!$I$5:$I$1804,0))),""))</f>
        <v/>
      </c>
      <c r="E1128" s="15" t="str">
        <f aca="false">IF($C1128="","",IFERROR(IF(INDEX(Bolalar!$C$5:$C$1804,MATCH($C1128,Bolalar!$I$5:$I$1804,0))="","",INDEX(Bolalar!$C$5:$C$1804,MATCH($C1128,Bolalar!$I$5:$I$1804,0))),""))</f>
        <v/>
      </c>
      <c r="F1128" s="24"/>
      <c r="G1128" s="14" t="str">
        <f aca="false">IF(OR($E1128="",$B1128=""),"",INT(($B1128-$E1128)/365.25))</f>
        <v/>
      </c>
      <c r="H1128" s="25"/>
      <c r="I1128" s="12"/>
      <c r="J1128" s="28" t="n">
        <f aca="false">IF(AND($C1128&lt;&gt;"",$B1128&gt;=Boshqaruv!$C$9,$B1128&lt;=Boshqaruv!$C$10),IF(COUNTIFS($C$4:$C1127,$C1128,$B$4:$B1127,"&gt;="&amp;Boshqaruv!$C$9,$B$4:$B1127,"&lt;="&amp;Boshqaruv!$C$10)=0,1,0),0)</f>
        <v>0</v>
      </c>
    </row>
    <row r="1129" customFormat="false" ht="15" hidden="false" customHeight="false" outlineLevel="0" collapsed="false">
      <c r="A1129" s="8" t="n">
        <v>1125</v>
      </c>
      <c r="B1129" s="13"/>
      <c r="C1129" s="25"/>
      <c r="D1129" s="26" t="str">
        <f aca="false">IF($C1129="","",IFERROR(IF(INDEX(Bolalar!$B$5:$B$1804,MATCH($C1129,Bolalar!$I$5:$I$1804,0))="","",INDEX(Bolalar!$B$5:$B$1804,MATCH($C1129,Bolalar!$I$5:$I$1804,0))),""))</f>
        <v/>
      </c>
      <c r="E1129" s="15" t="str">
        <f aca="false">IF($C1129="","",IFERROR(IF(INDEX(Bolalar!$C$5:$C$1804,MATCH($C1129,Bolalar!$I$5:$I$1804,0))="","",INDEX(Bolalar!$C$5:$C$1804,MATCH($C1129,Bolalar!$I$5:$I$1804,0))),""))</f>
        <v/>
      </c>
      <c r="F1129" s="24"/>
      <c r="G1129" s="14" t="str">
        <f aca="false">IF(OR($E1129="",$B1129=""),"",INT(($B1129-$E1129)/365.25))</f>
        <v/>
      </c>
      <c r="H1129" s="25"/>
      <c r="I1129" s="12"/>
      <c r="J1129" s="28" t="n">
        <f aca="false">IF(AND($C1129&lt;&gt;"",$B1129&gt;=Boshqaruv!$C$9,$B1129&lt;=Boshqaruv!$C$10),IF(COUNTIFS($C$4:$C1128,$C1129,$B$4:$B1128,"&gt;="&amp;Boshqaruv!$C$9,$B$4:$B1128,"&lt;="&amp;Boshqaruv!$C$10)=0,1,0),0)</f>
        <v>0</v>
      </c>
    </row>
    <row r="1130" customFormat="false" ht="15" hidden="false" customHeight="false" outlineLevel="0" collapsed="false">
      <c r="A1130" s="8" t="n">
        <v>1126</v>
      </c>
      <c r="B1130" s="13"/>
      <c r="C1130" s="25"/>
      <c r="D1130" s="26" t="str">
        <f aca="false">IF($C1130="","",IFERROR(IF(INDEX(Bolalar!$B$5:$B$1804,MATCH($C1130,Bolalar!$I$5:$I$1804,0))="","",INDEX(Bolalar!$B$5:$B$1804,MATCH($C1130,Bolalar!$I$5:$I$1804,0))),""))</f>
        <v/>
      </c>
      <c r="E1130" s="15" t="str">
        <f aca="false">IF($C1130="","",IFERROR(IF(INDEX(Bolalar!$C$5:$C$1804,MATCH($C1130,Bolalar!$I$5:$I$1804,0))="","",INDEX(Bolalar!$C$5:$C$1804,MATCH($C1130,Bolalar!$I$5:$I$1804,0))),""))</f>
        <v/>
      </c>
      <c r="F1130" s="24"/>
      <c r="G1130" s="14" t="str">
        <f aca="false">IF(OR($E1130="",$B1130=""),"",INT(($B1130-$E1130)/365.25))</f>
        <v/>
      </c>
      <c r="H1130" s="25"/>
      <c r="I1130" s="12"/>
      <c r="J1130" s="28" t="n">
        <f aca="false">IF(AND($C1130&lt;&gt;"",$B1130&gt;=Boshqaruv!$C$9,$B1130&lt;=Boshqaruv!$C$10),IF(COUNTIFS($C$4:$C1129,$C1130,$B$4:$B1129,"&gt;="&amp;Boshqaruv!$C$9,$B$4:$B1129,"&lt;="&amp;Boshqaruv!$C$10)=0,1,0),0)</f>
        <v>0</v>
      </c>
    </row>
    <row r="1131" customFormat="false" ht="15" hidden="false" customHeight="false" outlineLevel="0" collapsed="false">
      <c r="A1131" s="8" t="n">
        <v>1127</v>
      </c>
      <c r="B1131" s="13"/>
      <c r="C1131" s="25"/>
      <c r="D1131" s="26" t="str">
        <f aca="false">IF($C1131="","",IFERROR(IF(INDEX(Bolalar!$B$5:$B$1804,MATCH($C1131,Bolalar!$I$5:$I$1804,0))="","",INDEX(Bolalar!$B$5:$B$1804,MATCH($C1131,Bolalar!$I$5:$I$1804,0))),""))</f>
        <v/>
      </c>
      <c r="E1131" s="15" t="str">
        <f aca="false">IF($C1131="","",IFERROR(IF(INDEX(Bolalar!$C$5:$C$1804,MATCH($C1131,Bolalar!$I$5:$I$1804,0))="","",INDEX(Bolalar!$C$5:$C$1804,MATCH($C1131,Bolalar!$I$5:$I$1804,0))),""))</f>
        <v/>
      </c>
      <c r="F1131" s="24"/>
      <c r="G1131" s="14" t="str">
        <f aca="false">IF(OR($E1131="",$B1131=""),"",INT(($B1131-$E1131)/365.25))</f>
        <v/>
      </c>
      <c r="H1131" s="25"/>
      <c r="I1131" s="12"/>
      <c r="J1131" s="28" t="n">
        <f aca="false">IF(AND($C1131&lt;&gt;"",$B1131&gt;=Boshqaruv!$C$9,$B1131&lt;=Boshqaruv!$C$10),IF(COUNTIFS($C$4:$C1130,$C1131,$B$4:$B1130,"&gt;="&amp;Boshqaruv!$C$9,$B$4:$B1130,"&lt;="&amp;Boshqaruv!$C$10)=0,1,0),0)</f>
        <v>0</v>
      </c>
    </row>
    <row r="1132" customFormat="false" ht="15" hidden="false" customHeight="false" outlineLevel="0" collapsed="false">
      <c r="A1132" s="8" t="n">
        <v>1128</v>
      </c>
      <c r="B1132" s="13"/>
      <c r="C1132" s="25"/>
      <c r="D1132" s="26" t="str">
        <f aca="false">IF($C1132="","",IFERROR(IF(INDEX(Bolalar!$B$5:$B$1804,MATCH($C1132,Bolalar!$I$5:$I$1804,0))="","",INDEX(Bolalar!$B$5:$B$1804,MATCH($C1132,Bolalar!$I$5:$I$1804,0))),""))</f>
        <v/>
      </c>
      <c r="E1132" s="15" t="str">
        <f aca="false">IF($C1132="","",IFERROR(IF(INDEX(Bolalar!$C$5:$C$1804,MATCH($C1132,Bolalar!$I$5:$I$1804,0))="","",INDEX(Bolalar!$C$5:$C$1804,MATCH($C1132,Bolalar!$I$5:$I$1804,0))),""))</f>
        <v/>
      </c>
      <c r="F1132" s="24"/>
      <c r="G1132" s="14" t="str">
        <f aca="false">IF(OR($E1132="",$B1132=""),"",INT(($B1132-$E1132)/365.25))</f>
        <v/>
      </c>
      <c r="H1132" s="25"/>
      <c r="I1132" s="12"/>
      <c r="J1132" s="28" t="n">
        <f aca="false">IF(AND($C1132&lt;&gt;"",$B1132&gt;=Boshqaruv!$C$9,$B1132&lt;=Boshqaruv!$C$10),IF(COUNTIFS($C$4:$C1131,$C1132,$B$4:$B1131,"&gt;="&amp;Boshqaruv!$C$9,$B$4:$B1131,"&lt;="&amp;Boshqaruv!$C$10)=0,1,0),0)</f>
        <v>0</v>
      </c>
    </row>
    <row r="1133" customFormat="false" ht="15" hidden="false" customHeight="false" outlineLevel="0" collapsed="false">
      <c r="A1133" s="8" t="n">
        <v>1129</v>
      </c>
      <c r="B1133" s="13"/>
      <c r="C1133" s="25"/>
      <c r="D1133" s="26" t="str">
        <f aca="false">IF($C1133="","",IFERROR(IF(INDEX(Bolalar!$B$5:$B$1804,MATCH($C1133,Bolalar!$I$5:$I$1804,0))="","",INDEX(Bolalar!$B$5:$B$1804,MATCH($C1133,Bolalar!$I$5:$I$1804,0))),""))</f>
        <v/>
      </c>
      <c r="E1133" s="15" t="str">
        <f aca="false">IF($C1133="","",IFERROR(IF(INDEX(Bolalar!$C$5:$C$1804,MATCH($C1133,Bolalar!$I$5:$I$1804,0))="","",INDEX(Bolalar!$C$5:$C$1804,MATCH($C1133,Bolalar!$I$5:$I$1804,0))),""))</f>
        <v/>
      </c>
      <c r="F1133" s="24"/>
      <c r="G1133" s="14" t="str">
        <f aca="false">IF(OR($E1133="",$B1133=""),"",INT(($B1133-$E1133)/365.25))</f>
        <v/>
      </c>
      <c r="H1133" s="25"/>
      <c r="I1133" s="12"/>
      <c r="J1133" s="28" t="n">
        <f aca="false">IF(AND($C1133&lt;&gt;"",$B1133&gt;=Boshqaruv!$C$9,$B1133&lt;=Boshqaruv!$C$10),IF(COUNTIFS($C$4:$C1132,$C1133,$B$4:$B1132,"&gt;="&amp;Boshqaruv!$C$9,$B$4:$B1132,"&lt;="&amp;Boshqaruv!$C$10)=0,1,0),0)</f>
        <v>0</v>
      </c>
    </row>
    <row r="1134" customFormat="false" ht="15" hidden="false" customHeight="false" outlineLevel="0" collapsed="false">
      <c r="A1134" s="8" t="n">
        <v>1130</v>
      </c>
      <c r="B1134" s="13"/>
      <c r="C1134" s="25"/>
      <c r="D1134" s="26" t="str">
        <f aca="false">IF($C1134="","",IFERROR(IF(INDEX(Bolalar!$B$5:$B$1804,MATCH($C1134,Bolalar!$I$5:$I$1804,0))="","",INDEX(Bolalar!$B$5:$B$1804,MATCH($C1134,Bolalar!$I$5:$I$1804,0))),""))</f>
        <v/>
      </c>
      <c r="E1134" s="15" t="str">
        <f aca="false">IF($C1134="","",IFERROR(IF(INDEX(Bolalar!$C$5:$C$1804,MATCH($C1134,Bolalar!$I$5:$I$1804,0))="","",INDEX(Bolalar!$C$5:$C$1804,MATCH($C1134,Bolalar!$I$5:$I$1804,0))),""))</f>
        <v/>
      </c>
      <c r="F1134" s="24"/>
      <c r="G1134" s="14" t="str">
        <f aca="false">IF(OR($E1134="",$B1134=""),"",INT(($B1134-$E1134)/365.25))</f>
        <v/>
      </c>
      <c r="H1134" s="25"/>
      <c r="I1134" s="12"/>
      <c r="J1134" s="28" t="n">
        <f aca="false">IF(AND($C1134&lt;&gt;"",$B1134&gt;=Boshqaruv!$C$9,$B1134&lt;=Boshqaruv!$C$10),IF(COUNTIFS($C$4:$C1133,$C1134,$B$4:$B1133,"&gt;="&amp;Boshqaruv!$C$9,$B$4:$B1133,"&lt;="&amp;Boshqaruv!$C$10)=0,1,0),0)</f>
        <v>0</v>
      </c>
    </row>
    <row r="1135" customFormat="false" ht="15" hidden="false" customHeight="false" outlineLevel="0" collapsed="false">
      <c r="A1135" s="8" t="n">
        <v>1131</v>
      </c>
      <c r="B1135" s="13"/>
      <c r="C1135" s="25"/>
      <c r="D1135" s="26" t="str">
        <f aca="false">IF($C1135="","",IFERROR(IF(INDEX(Bolalar!$B$5:$B$1804,MATCH($C1135,Bolalar!$I$5:$I$1804,0))="","",INDEX(Bolalar!$B$5:$B$1804,MATCH($C1135,Bolalar!$I$5:$I$1804,0))),""))</f>
        <v/>
      </c>
      <c r="E1135" s="15" t="str">
        <f aca="false">IF($C1135="","",IFERROR(IF(INDEX(Bolalar!$C$5:$C$1804,MATCH($C1135,Bolalar!$I$5:$I$1804,0))="","",INDEX(Bolalar!$C$5:$C$1804,MATCH($C1135,Bolalar!$I$5:$I$1804,0))),""))</f>
        <v/>
      </c>
      <c r="F1135" s="24"/>
      <c r="G1135" s="14" t="str">
        <f aca="false">IF(OR($E1135="",$B1135=""),"",INT(($B1135-$E1135)/365.25))</f>
        <v/>
      </c>
      <c r="H1135" s="25"/>
      <c r="I1135" s="12"/>
      <c r="J1135" s="28" t="n">
        <f aca="false">IF(AND($C1135&lt;&gt;"",$B1135&gt;=Boshqaruv!$C$9,$B1135&lt;=Boshqaruv!$C$10),IF(COUNTIFS($C$4:$C1134,$C1135,$B$4:$B1134,"&gt;="&amp;Boshqaruv!$C$9,$B$4:$B1134,"&lt;="&amp;Boshqaruv!$C$10)=0,1,0),0)</f>
        <v>0</v>
      </c>
    </row>
    <row r="1136" customFormat="false" ht="15" hidden="false" customHeight="false" outlineLevel="0" collapsed="false">
      <c r="A1136" s="8" t="n">
        <v>1132</v>
      </c>
      <c r="B1136" s="13"/>
      <c r="C1136" s="25"/>
      <c r="D1136" s="26" t="str">
        <f aca="false">IF($C1136="","",IFERROR(IF(INDEX(Bolalar!$B$5:$B$1804,MATCH($C1136,Bolalar!$I$5:$I$1804,0))="","",INDEX(Bolalar!$B$5:$B$1804,MATCH($C1136,Bolalar!$I$5:$I$1804,0))),""))</f>
        <v/>
      </c>
      <c r="E1136" s="15" t="str">
        <f aca="false">IF($C1136="","",IFERROR(IF(INDEX(Bolalar!$C$5:$C$1804,MATCH($C1136,Bolalar!$I$5:$I$1804,0))="","",INDEX(Bolalar!$C$5:$C$1804,MATCH($C1136,Bolalar!$I$5:$I$1804,0))),""))</f>
        <v/>
      </c>
      <c r="F1136" s="24"/>
      <c r="G1136" s="14" t="str">
        <f aca="false">IF(OR($E1136="",$B1136=""),"",INT(($B1136-$E1136)/365.25))</f>
        <v/>
      </c>
      <c r="H1136" s="25"/>
      <c r="I1136" s="12"/>
      <c r="J1136" s="28" t="n">
        <f aca="false">IF(AND($C1136&lt;&gt;"",$B1136&gt;=Boshqaruv!$C$9,$B1136&lt;=Boshqaruv!$C$10),IF(COUNTIFS($C$4:$C1135,$C1136,$B$4:$B1135,"&gt;="&amp;Boshqaruv!$C$9,$B$4:$B1135,"&lt;="&amp;Boshqaruv!$C$10)=0,1,0),0)</f>
        <v>0</v>
      </c>
    </row>
    <row r="1137" customFormat="false" ht="15" hidden="false" customHeight="false" outlineLevel="0" collapsed="false">
      <c r="A1137" s="8" t="n">
        <v>1133</v>
      </c>
      <c r="B1137" s="13"/>
      <c r="C1137" s="25"/>
      <c r="D1137" s="26" t="str">
        <f aca="false">IF($C1137="","",IFERROR(IF(INDEX(Bolalar!$B$5:$B$1804,MATCH($C1137,Bolalar!$I$5:$I$1804,0))="","",INDEX(Bolalar!$B$5:$B$1804,MATCH($C1137,Bolalar!$I$5:$I$1804,0))),""))</f>
        <v/>
      </c>
      <c r="E1137" s="15" t="str">
        <f aca="false">IF($C1137="","",IFERROR(IF(INDEX(Bolalar!$C$5:$C$1804,MATCH($C1137,Bolalar!$I$5:$I$1804,0))="","",INDEX(Bolalar!$C$5:$C$1804,MATCH($C1137,Bolalar!$I$5:$I$1804,0))),""))</f>
        <v/>
      </c>
      <c r="F1137" s="24"/>
      <c r="G1137" s="14" t="str">
        <f aca="false">IF(OR($E1137="",$B1137=""),"",INT(($B1137-$E1137)/365.25))</f>
        <v/>
      </c>
      <c r="H1137" s="25"/>
      <c r="I1137" s="12"/>
      <c r="J1137" s="28" t="n">
        <f aca="false">IF(AND($C1137&lt;&gt;"",$B1137&gt;=Boshqaruv!$C$9,$B1137&lt;=Boshqaruv!$C$10),IF(COUNTIFS($C$4:$C1136,$C1137,$B$4:$B1136,"&gt;="&amp;Boshqaruv!$C$9,$B$4:$B1136,"&lt;="&amp;Boshqaruv!$C$10)=0,1,0),0)</f>
        <v>0</v>
      </c>
    </row>
    <row r="1138" customFormat="false" ht="15" hidden="false" customHeight="false" outlineLevel="0" collapsed="false">
      <c r="A1138" s="8" t="n">
        <v>1134</v>
      </c>
      <c r="B1138" s="13"/>
      <c r="C1138" s="25"/>
      <c r="D1138" s="26" t="str">
        <f aca="false">IF($C1138="","",IFERROR(IF(INDEX(Bolalar!$B$5:$B$1804,MATCH($C1138,Bolalar!$I$5:$I$1804,0))="","",INDEX(Bolalar!$B$5:$B$1804,MATCH($C1138,Bolalar!$I$5:$I$1804,0))),""))</f>
        <v/>
      </c>
      <c r="E1138" s="15" t="str">
        <f aca="false">IF($C1138="","",IFERROR(IF(INDEX(Bolalar!$C$5:$C$1804,MATCH($C1138,Bolalar!$I$5:$I$1804,0))="","",INDEX(Bolalar!$C$5:$C$1804,MATCH($C1138,Bolalar!$I$5:$I$1804,0))),""))</f>
        <v/>
      </c>
      <c r="F1138" s="24"/>
      <c r="G1138" s="14" t="str">
        <f aca="false">IF(OR($E1138="",$B1138=""),"",INT(($B1138-$E1138)/365.25))</f>
        <v/>
      </c>
      <c r="H1138" s="25"/>
      <c r="I1138" s="12"/>
      <c r="J1138" s="28" t="n">
        <f aca="false">IF(AND($C1138&lt;&gt;"",$B1138&gt;=Boshqaruv!$C$9,$B1138&lt;=Boshqaruv!$C$10),IF(COUNTIFS($C$4:$C1137,$C1138,$B$4:$B1137,"&gt;="&amp;Boshqaruv!$C$9,$B$4:$B1137,"&lt;="&amp;Boshqaruv!$C$10)=0,1,0),0)</f>
        <v>0</v>
      </c>
    </row>
    <row r="1139" customFormat="false" ht="15" hidden="false" customHeight="false" outlineLevel="0" collapsed="false">
      <c r="A1139" s="8" t="n">
        <v>1135</v>
      </c>
      <c r="B1139" s="13"/>
      <c r="C1139" s="25"/>
      <c r="D1139" s="26" t="str">
        <f aca="false">IF($C1139="","",IFERROR(IF(INDEX(Bolalar!$B$5:$B$1804,MATCH($C1139,Bolalar!$I$5:$I$1804,0))="","",INDEX(Bolalar!$B$5:$B$1804,MATCH($C1139,Bolalar!$I$5:$I$1804,0))),""))</f>
        <v/>
      </c>
      <c r="E1139" s="15" t="str">
        <f aca="false">IF($C1139="","",IFERROR(IF(INDEX(Bolalar!$C$5:$C$1804,MATCH($C1139,Bolalar!$I$5:$I$1804,0))="","",INDEX(Bolalar!$C$5:$C$1804,MATCH($C1139,Bolalar!$I$5:$I$1804,0))),""))</f>
        <v/>
      </c>
      <c r="F1139" s="24"/>
      <c r="G1139" s="14" t="str">
        <f aca="false">IF(OR($E1139="",$B1139=""),"",INT(($B1139-$E1139)/365.25))</f>
        <v/>
      </c>
      <c r="H1139" s="25"/>
      <c r="I1139" s="12"/>
      <c r="J1139" s="28" t="n">
        <f aca="false">IF(AND($C1139&lt;&gt;"",$B1139&gt;=Boshqaruv!$C$9,$B1139&lt;=Boshqaruv!$C$10),IF(COUNTIFS($C$4:$C1138,$C1139,$B$4:$B1138,"&gt;="&amp;Boshqaruv!$C$9,$B$4:$B1138,"&lt;="&amp;Boshqaruv!$C$10)=0,1,0),0)</f>
        <v>0</v>
      </c>
    </row>
    <row r="1140" customFormat="false" ht="15" hidden="false" customHeight="false" outlineLevel="0" collapsed="false">
      <c r="A1140" s="8" t="n">
        <v>1136</v>
      </c>
      <c r="B1140" s="13"/>
      <c r="C1140" s="25"/>
      <c r="D1140" s="26" t="str">
        <f aca="false">IF($C1140="","",IFERROR(IF(INDEX(Bolalar!$B$5:$B$1804,MATCH($C1140,Bolalar!$I$5:$I$1804,0))="","",INDEX(Bolalar!$B$5:$B$1804,MATCH($C1140,Bolalar!$I$5:$I$1804,0))),""))</f>
        <v/>
      </c>
      <c r="E1140" s="15" t="str">
        <f aca="false">IF($C1140="","",IFERROR(IF(INDEX(Bolalar!$C$5:$C$1804,MATCH($C1140,Bolalar!$I$5:$I$1804,0))="","",INDEX(Bolalar!$C$5:$C$1804,MATCH($C1140,Bolalar!$I$5:$I$1804,0))),""))</f>
        <v/>
      </c>
      <c r="F1140" s="24"/>
      <c r="G1140" s="14" t="str">
        <f aca="false">IF(OR($E1140="",$B1140=""),"",INT(($B1140-$E1140)/365.25))</f>
        <v/>
      </c>
      <c r="H1140" s="25"/>
      <c r="I1140" s="12"/>
      <c r="J1140" s="28" t="n">
        <f aca="false">IF(AND($C1140&lt;&gt;"",$B1140&gt;=Boshqaruv!$C$9,$B1140&lt;=Boshqaruv!$C$10),IF(COUNTIFS($C$4:$C1139,$C1140,$B$4:$B1139,"&gt;="&amp;Boshqaruv!$C$9,$B$4:$B1139,"&lt;="&amp;Boshqaruv!$C$10)=0,1,0),0)</f>
        <v>0</v>
      </c>
    </row>
    <row r="1141" customFormat="false" ht="15" hidden="false" customHeight="false" outlineLevel="0" collapsed="false">
      <c r="A1141" s="8" t="n">
        <v>1137</v>
      </c>
      <c r="B1141" s="13"/>
      <c r="C1141" s="25"/>
      <c r="D1141" s="26" t="str">
        <f aca="false">IF($C1141="","",IFERROR(IF(INDEX(Bolalar!$B$5:$B$1804,MATCH($C1141,Bolalar!$I$5:$I$1804,0))="","",INDEX(Bolalar!$B$5:$B$1804,MATCH($C1141,Bolalar!$I$5:$I$1804,0))),""))</f>
        <v/>
      </c>
      <c r="E1141" s="15" t="str">
        <f aca="false">IF($C1141="","",IFERROR(IF(INDEX(Bolalar!$C$5:$C$1804,MATCH($C1141,Bolalar!$I$5:$I$1804,0))="","",INDEX(Bolalar!$C$5:$C$1804,MATCH($C1141,Bolalar!$I$5:$I$1804,0))),""))</f>
        <v/>
      </c>
      <c r="F1141" s="24"/>
      <c r="G1141" s="14" t="str">
        <f aca="false">IF(OR($E1141="",$B1141=""),"",INT(($B1141-$E1141)/365.25))</f>
        <v/>
      </c>
      <c r="H1141" s="25"/>
      <c r="I1141" s="12"/>
      <c r="J1141" s="28" t="n">
        <f aca="false">IF(AND($C1141&lt;&gt;"",$B1141&gt;=Boshqaruv!$C$9,$B1141&lt;=Boshqaruv!$C$10),IF(COUNTIFS($C$4:$C1140,$C1141,$B$4:$B1140,"&gt;="&amp;Boshqaruv!$C$9,$B$4:$B1140,"&lt;="&amp;Boshqaruv!$C$10)=0,1,0),0)</f>
        <v>0</v>
      </c>
    </row>
    <row r="1142" customFormat="false" ht="15" hidden="false" customHeight="false" outlineLevel="0" collapsed="false">
      <c r="A1142" s="8" t="n">
        <v>1138</v>
      </c>
      <c r="B1142" s="13"/>
      <c r="C1142" s="25"/>
      <c r="D1142" s="26" t="str">
        <f aca="false">IF($C1142="","",IFERROR(IF(INDEX(Bolalar!$B$5:$B$1804,MATCH($C1142,Bolalar!$I$5:$I$1804,0))="","",INDEX(Bolalar!$B$5:$B$1804,MATCH($C1142,Bolalar!$I$5:$I$1804,0))),""))</f>
        <v/>
      </c>
      <c r="E1142" s="15" t="str">
        <f aca="false">IF($C1142="","",IFERROR(IF(INDEX(Bolalar!$C$5:$C$1804,MATCH($C1142,Bolalar!$I$5:$I$1804,0))="","",INDEX(Bolalar!$C$5:$C$1804,MATCH($C1142,Bolalar!$I$5:$I$1804,0))),""))</f>
        <v/>
      </c>
      <c r="F1142" s="24"/>
      <c r="G1142" s="14" t="str">
        <f aca="false">IF(OR($E1142="",$B1142=""),"",INT(($B1142-$E1142)/365.25))</f>
        <v/>
      </c>
      <c r="H1142" s="25"/>
      <c r="I1142" s="12"/>
      <c r="J1142" s="28" t="n">
        <f aca="false">IF(AND($C1142&lt;&gt;"",$B1142&gt;=Boshqaruv!$C$9,$B1142&lt;=Boshqaruv!$C$10),IF(COUNTIFS($C$4:$C1141,$C1142,$B$4:$B1141,"&gt;="&amp;Boshqaruv!$C$9,$B$4:$B1141,"&lt;="&amp;Boshqaruv!$C$10)=0,1,0),0)</f>
        <v>0</v>
      </c>
    </row>
    <row r="1143" customFormat="false" ht="15" hidden="false" customHeight="false" outlineLevel="0" collapsed="false">
      <c r="A1143" s="8" t="n">
        <v>1139</v>
      </c>
      <c r="B1143" s="13"/>
      <c r="C1143" s="25"/>
      <c r="D1143" s="26" t="str">
        <f aca="false">IF($C1143="","",IFERROR(IF(INDEX(Bolalar!$B$5:$B$1804,MATCH($C1143,Bolalar!$I$5:$I$1804,0))="","",INDEX(Bolalar!$B$5:$B$1804,MATCH($C1143,Bolalar!$I$5:$I$1804,0))),""))</f>
        <v/>
      </c>
      <c r="E1143" s="15" t="str">
        <f aca="false">IF($C1143="","",IFERROR(IF(INDEX(Bolalar!$C$5:$C$1804,MATCH($C1143,Bolalar!$I$5:$I$1804,0))="","",INDEX(Bolalar!$C$5:$C$1804,MATCH($C1143,Bolalar!$I$5:$I$1804,0))),""))</f>
        <v/>
      </c>
      <c r="F1143" s="24"/>
      <c r="G1143" s="14" t="str">
        <f aca="false">IF(OR($E1143="",$B1143=""),"",INT(($B1143-$E1143)/365.25))</f>
        <v/>
      </c>
      <c r="H1143" s="25"/>
      <c r="I1143" s="12"/>
      <c r="J1143" s="28" t="n">
        <f aca="false">IF(AND($C1143&lt;&gt;"",$B1143&gt;=Boshqaruv!$C$9,$B1143&lt;=Boshqaruv!$C$10),IF(COUNTIFS($C$4:$C1142,$C1143,$B$4:$B1142,"&gt;="&amp;Boshqaruv!$C$9,$B$4:$B1142,"&lt;="&amp;Boshqaruv!$C$10)=0,1,0),0)</f>
        <v>0</v>
      </c>
    </row>
    <row r="1144" customFormat="false" ht="15" hidden="false" customHeight="false" outlineLevel="0" collapsed="false">
      <c r="A1144" s="8" t="n">
        <v>1140</v>
      </c>
      <c r="B1144" s="13"/>
      <c r="C1144" s="25"/>
      <c r="D1144" s="26" t="str">
        <f aca="false">IF($C1144="","",IFERROR(IF(INDEX(Bolalar!$B$5:$B$1804,MATCH($C1144,Bolalar!$I$5:$I$1804,0))="","",INDEX(Bolalar!$B$5:$B$1804,MATCH($C1144,Bolalar!$I$5:$I$1804,0))),""))</f>
        <v/>
      </c>
      <c r="E1144" s="15" t="str">
        <f aca="false">IF($C1144="","",IFERROR(IF(INDEX(Bolalar!$C$5:$C$1804,MATCH($C1144,Bolalar!$I$5:$I$1804,0))="","",INDEX(Bolalar!$C$5:$C$1804,MATCH($C1144,Bolalar!$I$5:$I$1804,0))),""))</f>
        <v/>
      </c>
      <c r="F1144" s="24"/>
      <c r="G1144" s="14" t="str">
        <f aca="false">IF(OR($E1144="",$B1144=""),"",INT(($B1144-$E1144)/365.25))</f>
        <v/>
      </c>
      <c r="H1144" s="25"/>
      <c r="I1144" s="12"/>
      <c r="J1144" s="28" t="n">
        <f aca="false">IF(AND($C1144&lt;&gt;"",$B1144&gt;=Boshqaruv!$C$9,$B1144&lt;=Boshqaruv!$C$10),IF(COUNTIFS($C$4:$C1143,$C1144,$B$4:$B1143,"&gt;="&amp;Boshqaruv!$C$9,$B$4:$B1143,"&lt;="&amp;Boshqaruv!$C$10)=0,1,0),0)</f>
        <v>0</v>
      </c>
    </row>
    <row r="1145" customFormat="false" ht="15" hidden="false" customHeight="false" outlineLevel="0" collapsed="false">
      <c r="A1145" s="8" t="n">
        <v>1141</v>
      </c>
      <c r="B1145" s="13"/>
      <c r="C1145" s="25"/>
      <c r="D1145" s="26" t="str">
        <f aca="false">IF($C1145="","",IFERROR(IF(INDEX(Bolalar!$B$5:$B$1804,MATCH($C1145,Bolalar!$I$5:$I$1804,0))="","",INDEX(Bolalar!$B$5:$B$1804,MATCH($C1145,Bolalar!$I$5:$I$1804,0))),""))</f>
        <v/>
      </c>
      <c r="E1145" s="15" t="str">
        <f aca="false">IF($C1145="","",IFERROR(IF(INDEX(Bolalar!$C$5:$C$1804,MATCH($C1145,Bolalar!$I$5:$I$1804,0))="","",INDEX(Bolalar!$C$5:$C$1804,MATCH($C1145,Bolalar!$I$5:$I$1804,0))),""))</f>
        <v/>
      </c>
      <c r="F1145" s="24"/>
      <c r="G1145" s="14" t="str">
        <f aca="false">IF(OR($E1145="",$B1145=""),"",INT(($B1145-$E1145)/365.25))</f>
        <v/>
      </c>
      <c r="H1145" s="25"/>
      <c r="I1145" s="12"/>
      <c r="J1145" s="28" t="n">
        <f aca="false">IF(AND($C1145&lt;&gt;"",$B1145&gt;=Boshqaruv!$C$9,$B1145&lt;=Boshqaruv!$C$10),IF(COUNTIFS($C$4:$C1144,$C1145,$B$4:$B1144,"&gt;="&amp;Boshqaruv!$C$9,$B$4:$B1144,"&lt;="&amp;Boshqaruv!$C$10)=0,1,0),0)</f>
        <v>0</v>
      </c>
    </row>
    <row r="1146" customFormat="false" ht="15" hidden="false" customHeight="false" outlineLevel="0" collapsed="false">
      <c r="A1146" s="8" t="n">
        <v>1142</v>
      </c>
      <c r="B1146" s="13"/>
      <c r="C1146" s="25"/>
      <c r="D1146" s="26" t="str">
        <f aca="false">IF($C1146="","",IFERROR(IF(INDEX(Bolalar!$B$5:$B$1804,MATCH($C1146,Bolalar!$I$5:$I$1804,0))="","",INDEX(Bolalar!$B$5:$B$1804,MATCH($C1146,Bolalar!$I$5:$I$1804,0))),""))</f>
        <v/>
      </c>
      <c r="E1146" s="15" t="str">
        <f aca="false">IF($C1146="","",IFERROR(IF(INDEX(Bolalar!$C$5:$C$1804,MATCH($C1146,Bolalar!$I$5:$I$1804,0))="","",INDEX(Bolalar!$C$5:$C$1804,MATCH($C1146,Bolalar!$I$5:$I$1804,0))),""))</f>
        <v/>
      </c>
      <c r="F1146" s="24"/>
      <c r="G1146" s="14" t="str">
        <f aca="false">IF(OR($E1146="",$B1146=""),"",INT(($B1146-$E1146)/365.25))</f>
        <v/>
      </c>
      <c r="H1146" s="25"/>
      <c r="I1146" s="12"/>
      <c r="J1146" s="28" t="n">
        <f aca="false">IF(AND($C1146&lt;&gt;"",$B1146&gt;=Boshqaruv!$C$9,$B1146&lt;=Boshqaruv!$C$10),IF(COUNTIFS($C$4:$C1145,$C1146,$B$4:$B1145,"&gt;="&amp;Boshqaruv!$C$9,$B$4:$B1145,"&lt;="&amp;Boshqaruv!$C$10)=0,1,0),0)</f>
        <v>0</v>
      </c>
    </row>
    <row r="1147" customFormat="false" ht="15" hidden="false" customHeight="false" outlineLevel="0" collapsed="false">
      <c r="A1147" s="8" t="n">
        <v>1143</v>
      </c>
      <c r="B1147" s="13"/>
      <c r="C1147" s="25"/>
      <c r="D1147" s="26" t="str">
        <f aca="false">IF($C1147="","",IFERROR(IF(INDEX(Bolalar!$B$5:$B$1804,MATCH($C1147,Bolalar!$I$5:$I$1804,0))="","",INDEX(Bolalar!$B$5:$B$1804,MATCH($C1147,Bolalar!$I$5:$I$1804,0))),""))</f>
        <v/>
      </c>
      <c r="E1147" s="15" t="str">
        <f aca="false">IF($C1147="","",IFERROR(IF(INDEX(Bolalar!$C$5:$C$1804,MATCH($C1147,Bolalar!$I$5:$I$1804,0))="","",INDEX(Bolalar!$C$5:$C$1804,MATCH($C1147,Bolalar!$I$5:$I$1804,0))),""))</f>
        <v/>
      </c>
      <c r="F1147" s="24"/>
      <c r="G1147" s="14" t="str">
        <f aca="false">IF(OR($E1147="",$B1147=""),"",INT(($B1147-$E1147)/365.25))</f>
        <v/>
      </c>
      <c r="H1147" s="25"/>
      <c r="I1147" s="12"/>
      <c r="J1147" s="28" t="n">
        <f aca="false">IF(AND($C1147&lt;&gt;"",$B1147&gt;=Boshqaruv!$C$9,$B1147&lt;=Boshqaruv!$C$10),IF(COUNTIFS($C$4:$C1146,$C1147,$B$4:$B1146,"&gt;="&amp;Boshqaruv!$C$9,$B$4:$B1146,"&lt;="&amp;Boshqaruv!$C$10)=0,1,0),0)</f>
        <v>0</v>
      </c>
    </row>
    <row r="1148" customFormat="false" ht="15" hidden="false" customHeight="false" outlineLevel="0" collapsed="false">
      <c r="A1148" s="8" t="n">
        <v>1144</v>
      </c>
      <c r="B1148" s="13"/>
      <c r="C1148" s="25"/>
      <c r="D1148" s="26" t="str">
        <f aca="false">IF($C1148="","",IFERROR(IF(INDEX(Bolalar!$B$5:$B$1804,MATCH($C1148,Bolalar!$I$5:$I$1804,0))="","",INDEX(Bolalar!$B$5:$B$1804,MATCH($C1148,Bolalar!$I$5:$I$1804,0))),""))</f>
        <v/>
      </c>
      <c r="E1148" s="15" t="str">
        <f aca="false">IF($C1148="","",IFERROR(IF(INDEX(Bolalar!$C$5:$C$1804,MATCH($C1148,Bolalar!$I$5:$I$1804,0))="","",INDEX(Bolalar!$C$5:$C$1804,MATCH($C1148,Bolalar!$I$5:$I$1804,0))),""))</f>
        <v/>
      </c>
      <c r="F1148" s="24"/>
      <c r="G1148" s="14" t="str">
        <f aca="false">IF(OR($E1148="",$B1148=""),"",INT(($B1148-$E1148)/365.25))</f>
        <v/>
      </c>
      <c r="H1148" s="25"/>
      <c r="I1148" s="12"/>
      <c r="J1148" s="28" t="n">
        <f aca="false">IF(AND($C1148&lt;&gt;"",$B1148&gt;=Boshqaruv!$C$9,$B1148&lt;=Boshqaruv!$C$10),IF(COUNTIFS($C$4:$C1147,$C1148,$B$4:$B1147,"&gt;="&amp;Boshqaruv!$C$9,$B$4:$B1147,"&lt;="&amp;Boshqaruv!$C$10)=0,1,0),0)</f>
        <v>0</v>
      </c>
    </row>
    <row r="1149" customFormat="false" ht="15" hidden="false" customHeight="false" outlineLevel="0" collapsed="false">
      <c r="A1149" s="8" t="n">
        <v>1145</v>
      </c>
      <c r="B1149" s="13"/>
      <c r="C1149" s="25"/>
      <c r="D1149" s="26" t="str">
        <f aca="false">IF($C1149="","",IFERROR(IF(INDEX(Bolalar!$B$5:$B$1804,MATCH($C1149,Bolalar!$I$5:$I$1804,0))="","",INDEX(Bolalar!$B$5:$B$1804,MATCH($C1149,Bolalar!$I$5:$I$1804,0))),""))</f>
        <v/>
      </c>
      <c r="E1149" s="15" t="str">
        <f aca="false">IF($C1149="","",IFERROR(IF(INDEX(Bolalar!$C$5:$C$1804,MATCH($C1149,Bolalar!$I$5:$I$1804,0))="","",INDEX(Bolalar!$C$5:$C$1804,MATCH($C1149,Bolalar!$I$5:$I$1804,0))),""))</f>
        <v/>
      </c>
      <c r="F1149" s="24"/>
      <c r="G1149" s="14" t="str">
        <f aca="false">IF(OR($E1149="",$B1149=""),"",INT(($B1149-$E1149)/365.25))</f>
        <v/>
      </c>
      <c r="H1149" s="25"/>
      <c r="I1149" s="12"/>
      <c r="J1149" s="28" t="n">
        <f aca="false">IF(AND($C1149&lt;&gt;"",$B1149&gt;=Boshqaruv!$C$9,$B1149&lt;=Boshqaruv!$C$10),IF(COUNTIFS($C$4:$C1148,$C1149,$B$4:$B1148,"&gt;="&amp;Boshqaruv!$C$9,$B$4:$B1148,"&lt;="&amp;Boshqaruv!$C$10)=0,1,0),0)</f>
        <v>0</v>
      </c>
    </row>
    <row r="1150" customFormat="false" ht="15" hidden="false" customHeight="false" outlineLevel="0" collapsed="false">
      <c r="A1150" s="8" t="n">
        <v>1146</v>
      </c>
      <c r="B1150" s="13"/>
      <c r="C1150" s="25"/>
      <c r="D1150" s="26" t="str">
        <f aca="false">IF($C1150="","",IFERROR(IF(INDEX(Bolalar!$B$5:$B$1804,MATCH($C1150,Bolalar!$I$5:$I$1804,0))="","",INDEX(Bolalar!$B$5:$B$1804,MATCH($C1150,Bolalar!$I$5:$I$1804,0))),""))</f>
        <v/>
      </c>
      <c r="E1150" s="15" t="str">
        <f aca="false">IF($C1150="","",IFERROR(IF(INDEX(Bolalar!$C$5:$C$1804,MATCH($C1150,Bolalar!$I$5:$I$1804,0))="","",INDEX(Bolalar!$C$5:$C$1804,MATCH($C1150,Bolalar!$I$5:$I$1804,0))),""))</f>
        <v/>
      </c>
      <c r="F1150" s="24"/>
      <c r="G1150" s="14" t="str">
        <f aca="false">IF(OR($E1150="",$B1150=""),"",INT(($B1150-$E1150)/365.25))</f>
        <v/>
      </c>
      <c r="H1150" s="25"/>
      <c r="I1150" s="12"/>
      <c r="J1150" s="28" t="n">
        <f aca="false">IF(AND($C1150&lt;&gt;"",$B1150&gt;=Boshqaruv!$C$9,$B1150&lt;=Boshqaruv!$C$10),IF(COUNTIFS($C$4:$C1149,$C1150,$B$4:$B1149,"&gt;="&amp;Boshqaruv!$C$9,$B$4:$B1149,"&lt;="&amp;Boshqaruv!$C$10)=0,1,0),0)</f>
        <v>0</v>
      </c>
    </row>
    <row r="1151" customFormat="false" ht="15" hidden="false" customHeight="false" outlineLevel="0" collapsed="false">
      <c r="A1151" s="8" t="n">
        <v>1147</v>
      </c>
      <c r="B1151" s="13"/>
      <c r="C1151" s="25"/>
      <c r="D1151" s="26" t="str">
        <f aca="false">IF($C1151="","",IFERROR(IF(INDEX(Bolalar!$B$5:$B$1804,MATCH($C1151,Bolalar!$I$5:$I$1804,0))="","",INDEX(Bolalar!$B$5:$B$1804,MATCH($C1151,Bolalar!$I$5:$I$1804,0))),""))</f>
        <v/>
      </c>
      <c r="E1151" s="15" t="str">
        <f aca="false">IF($C1151="","",IFERROR(IF(INDEX(Bolalar!$C$5:$C$1804,MATCH($C1151,Bolalar!$I$5:$I$1804,0))="","",INDEX(Bolalar!$C$5:$C$1804,MATCH($C1151,Bolalar!$I$5:$I$1804,0))),""))</f>
        <v/>
      </c>
      <c r="F1151" s="24"/>
      <c r="G1151" s="14" t="str">
        <f aca="false">IF(OR($E1151="",$B1151=""),"",INT(($B1151-$E1151)/365.25))</f>
        <v/>
      </c>
      <c r="H1151" s="25"/>
      <c r="I1151" s="12"/>
      <c r="J1151" s="28" t="n">
        <f aca="false">IF(AND($C1151&lt;&gt;"",$B1151&gt;=Boshqaruv!$C$9,$B1151&lt;=Boshqaruv!$C$10),IF(COUNTIFS($C$4:$C1150,$C1151,$B$4:$B1150,"&gt;="&amp;Boshqaruv!$C$9,$B$4:$B1150,"&lt;="&amp;Boshqaruv!$C$10)=0,1,0),0)</f>
        <v>0</v>
      </c>
    </row>
    <row r="1152" customFormat="false" ht="15" hidden="false" customHeight="false" outlineLevel="0" collapsed="false">
      <c r="A1152" s="8" t="n">
        <v>1148</v>
      </c>
      <c r="B1152" s="13"/>
      <c r="C1152" s="25"/>
      <c r="D1152" s="26" t="str">
        <f aca="false">IF($C1152="","",IFERROR(IF(INDEX(Bolalar!$B$5:$B$1804,MATCH($C1152,Bolalar!$I$5:$I$1804,0))="","",INDEX(Bolalar!$B$5:$B$1804,MATCH($C1152,Bolalar!$I$5:$I$1804,0))),""))</f>
        <v/>
      </c>
      <c r="E1152" s="15" t="str">
        <f aca="false">IF($C1152="","",IFERROR(IF(INDEX(Bolalar!$C$5:$C$1804,MATCH($C1152,Bolalar!$I$5:$I$1804,0))="","",INDEX(Bolalar!$C$5:$C$1804,MATCH($C1152,Bolalar!$I$5:$I$1804,0))),""))</f>
        <v/>
      </c>
      <c r="F1152" s="24"/>
      <c r="G1152" s="14" t="str">
        <f aca="false">IF(OR($E1152="",$B1152=""),"",INT(($B1152-$E1152)/365.25))</f>
        <v/>
      </c>
      <c r="H1152" s="25"/>
      <c r="I1152" s="12"/>
      <c r="J1152" s="28" t="n">
        <f aca="false">IF(AND($C1152&lt;&gt;"",$B1152&gt;=Boshqaruv!$C$9,$B1152&lt;=Boshqaruv!$C$10),IF(COUNTIFS($C$4:$C1151,$C1152,$B$4:$B1151,"&gt;="&amp;Boshqaruv!$C$9,$B$4:$B1151,"&lt;="&amp;Boshqaruv!$C$10)=0,1,0),0)</f>
        <v>0</v>
      </c>
    </row>
    <row r="1153" customFormat="false" ht="15" hidden="false" customHeight="false" outlineLevel="0" collapsed="false">
      <c r="A1153" s="8" t="n">
        <v>1149</v>
      </c>
      <c r="B1153" s="13"/>
      <c r="C1153" s="25"/>
      <c r="D1153" s="26" t="str">
        <f aca="false">IF($C1153="","",IFERROR(IF(INDEX(Bolalar!$B$5:$B$1804,MATCH($C1153,Bolalar!$I$5:$I$1804,0))="","",INDEX(Bolalar!$B$5:$B$1804,MATCH($C1153,Bolalar!$I$5:$I$1804,0))),""))</f>
        <v/>
      </c>
      <c r="E1153" s="15" t="str">
        <f aca="false">IF($C1153="","",IFERROR(IF(INDEX(Bolalar!$C$5:$C$1804,MATCH($C1153,Bolalar!$I$5:$I$1804,0))="","",INDEX(Bolalar!$C$5:$C$1804,MATCH($C1153,Bolalar!$I$5:$I$1804,0))),""))</f>
        <v/>
      </c>
      <c r="F1153" s="24"/>
      <c r="G1153" s="14" t="str">
        <f aca="false">IF(OR($E1153="",$B1153=""),"",INT(($B1153-$E1153)/365.25))</f>
        <v/>
      </c>
      <c r="H1153" s="25"/>
      <c r="I1153" s="12"/>
      <c r="J1153" s="28" t="n">
        <f aca="false">IF(AND($C1153&lt;&gt;"",$B1153&gt;=Boshqaruv!$C$9,$B1153&lt;=Boshqaruv!$C$10),IF(COUNTIFS($C$4:$C1152,$C1153,$B$4:$B1152,"&gt;="&amp;Boshqaruv!$C$9,$B$4:$B1152,"&lt;="&amp;Boshqaruv!$C$10)=0,1,0),0)</f>
        <v>0</v>
      </c>
    </row>
    <row r="1154" customFormat="false" ht="15" hidden="false" customHeight="false" outlineLevel="0" collapsed="false">
      <c r="A1154" s="8" t="n">
        <v>1150</v>
      </c>
      <c r="B1154" s="13"/>
      <c r="C1154" s="25"/>
      <c r="D1154" s="26" t="str">
        <f aca="false">IF($C1154="","",IFERROR(IF(INDEX(Bolalar!$B$5:$B$1804,MATCH($C1154,Bolalar!$I$5:$I$1804,0))="","",INDEX(Bolalar!$B$5:$B$1804,MATCH($C1154,Bolalar!$I$5:$I$1804,0))),""))</f>
        <v/>
      </c>
      <c r="E1154" s="15" t="str">
        <f aca="false">IF($C1154="","",IFERROR(IF(INDEX(Bolalar!$C$5:$C$1804,MATCH($C1154,Bolalar!$I$5:$I$1804,0))="","",INDEX(Bolalar!$C$5:$C$1804,MATCH($C1154,Bolalar!$I$5:$I$1804,0))),""))</f>
        <v/>
      </c>
      <c r="F1154" s="24"/>
      <c r="G1154" s="14" t="str">
        <f aca="false">IF(OR($E1154="",$B1154=""),"",INT(($B1154-$E1154)/365.25))</f>
        <v/>
      </c>
      <c r="H1154" s="25"/>
      <c r="I1154" s="12"/>
      <c r="J1154" s="28" t="n">
        <f aca="false">IF(AND($C1154&lt;&gt;"",$B1154&gt;=Boshqaruv!$C$9,$B1154&lt;=Boshqaruv!$C$10),IF(COUNTIFS($C$4:$C1153,$C1154,$B$4:$B1153,"&gt;="&amp;Boshqaruv!$C$9,$B$4:$B1153,"&lt;="&amp;Boshqaruv!$C$10)=0,1,0),0)</f>
        <v>0</v>
      </c>
    </row>
    <row r="1155" customFormat="false" ht="15" hidden="false" customHeight="false" outlineLevel="0" collapsed="false">
      <c r="A1155" s="8" t="n">
        <v>1151</v>
      </c>
      <c r="B1155" s="13"/>
      <c r="C1155" s="25"/>
      <c r="D1155" s="26" t="str">
        <f aca="false">IF($C1155="","",IFERROR(IF(INDEX(Bolalar!$B$5:$B$1804,MATCH($C1155,Bolalar!$I$5:$I$1804,0))="","",INDEX(Bolalar!$B$5:$B$1804,MATCH($C1155,Bolalar!$I$5:$I$1804,0))),""))</f>
        <v/>
      </c>
      <c r="E1155" s="15" t="str">
        <f aca="false">IF($C1155="","",IFERROR(IF(INDEX(Bolalar!$C$5:$C$1804,MATCH($C1155,Bolalar!$I$5:$I$1804,0))="","",INDEX(Bolalar!$C$5:$C$1804,MATCH($C1155,Bolalar!$I$5:$I$1804,0))),""))</f>
        <v/>
      </c>
      <c r="F1155" s="24"/>
      <c r="G1155" s="14" t="str">
        <f aca="false">IF(OR($E1155="",$B1155=""),"",INT(($B1155-$E1155)/365.25))</f>
        <v/>
      </c>
      <c r="H1155" s="25"/>
      <c r="I1155" s="12"/>
      <c r="J1155" s="28" t="n">
        <f aca="false">IF(AND($C1155&lt;&gt;"",$B1155&gt;=Boshqaruv!$C$9,$B1155&lt;=Boshqaruv!$C$10),IF(COUNTIFS($C$4:$C1154,$C1155,$B$4:$B1154,"&gt;="&amp;Boshqaruv!$C$9,$B$4:$B1154,"&lt;="&amp;Boshqaruv!$C$10)=0,1,0),0)</f>
        <v>0</v>
      </c>
    </row>
    <row r="1156" customFormat="false" ht="15" hidden="false" customHeight="false" outlineLevel="0" collapsed="false">
      <c r="A1156" s="8" t="n">
        <v>1152</v>
      </c>
      <c r="B1156" s="13"/>
      <c r="C1156" s="25"/>
      <c r="D1156" s="26" t="str">
        <f aca="false">IF($C1156="","",IFERROR(IF(INDEX(Bolalar!$B$5:$B$1804,MATCH($C1156,Bolalar!$I$5:$I$1804,0))="","",INDEX(Bolalar!$B$5:$B$1804,MATCH($C1156,Bolalar!$I$5:$I$1804,0))),""))</f>
        <v/>
      </c>
      <c r="E1156" s="15" t="str">
        <f aca="false">IF($C1156="","",IFERROR(IF(INDEX(Bolalar!$C$5:$C$1804,MATCH($C1156,Bolalar!$I$5:$I$1804,0))="","",INDEX(Bolalar!$C$5:$C$1804,MATCH($C1156,Bolalar!$I$5:$I$1804,0))),""))</f>
        <v/>
      </c>
      <c r="F1156" s="24"/>
      <c r="G1156" s="14" t="str">
        <f aca="false">IF(OR($E1156="",$B1156=""),"",INT(($B1156-$E1156)/365.25))</f>
        <v/>
      </c>
      <c r="H1156" s="25"/>
      <c r="I1156" s="12"/>
      <c r="J1156" s="28" t="n">
        <f aca="false">IF(AND($C1156&lt;&gt;"",$B1156&gt;=Boshqaruv!$C$9,$B1156&lt;=Boshqaruv!$C$10),IF(COUNTIFS($C$4:$C1155,$C1156,$B$4:$B1155,"&gt;="&amp;Boshqaruv!$C$9,$B$4:$B1155,"&lt;="&amp;Boshqaruv!$C$10)=0,1,0),0)</f>
        <v>0</v>
      </c>
    </row>
    <row r="1157" customFormat="false" ht="15" hidden="false" customHeight="false" outlineLevel="0" collapsed="false">
      <c r="A1157" s="8" t="n">
        <v>1153</v>
      </c>
      <c r="B1157" s="13"/>
      <c r="C1157" s="25"/>
      <c r="D1157" s="26" t="str">
        <f aca="false">IF($C1157="","",IFERROR(IF(INDEX(Bolalar!$B$5:$B$1804,MATCH($C1157,Bolalar!$I$5:$I$1804,0))="","",INDEX(Bolalar!$B$5:$B$1804,MATCH($C1157,Bolalar!$I$5:$I$1804,0))),""))</f>
        <v/>
      </c>
      <c r="E1157" s="15" t="str">
        <f aca="false">IF($C1157="","",IFERROR(IF(INDEX(Bolalar!$C$5:$C$1804,MATCH($C1157,Bolalar!$I$5:$I$1804,0))="","",INDEX(Bolalar!$C$5:$C$1804,MATCH($C1157,Bolalar!$I$5:$I$1804,0))),""))</f>
        <v/>
      </c>
      <c r="F1157" s="24"/>
      <c r="G1157" s="14" t="str">
        <f aca="false">IF(OR($E1157="",$B1157=""),"",INT(($B1157-$E1157)/365.25))</f>
        <v/>
      </c>
      <c r="H1157" s="25"/>
      <c r="I1157" s="12"/>
      <c r="J1157" s="28" t="n">
        <f aca="false">IF(AND($C1157&lt;&gt;"",$B1157&gt;=Boshqaruv!$C$9,$B1157&lt;=Boshqaruv!$C$10),IF(COUNTIFS($C$4:$C1156,$C1157,$B$4:$B1156,"&gt;="&amp;Boshqaruv!$C$9,$B$4:$B1156,"&lt;="&amp;Boshqaruv!$C$10)=0,1,0),0)</f>
        <v>0</v>
      </c>
    </row>
    <row r="1158" customFormat="false" ht="15" hidden="false" customHeight="false" outlineLevel="0" collapsed="false">
      <c r="A1158" s="8" t="n">
        <v>1154</v>
      </c>
      <c r="B1158" s="13"/>
      <c r="C1158" s="25"/>
      <c r="D1158" s="26" t="str">
        <f aca="false">IF($C1158="","",IFERROR(IF(INDEX(Bolalar!$B$5:$B$1804,MATCH($C1158,Bolalar!$I$5:$I$1804,0))="","",INDEX(Bolalar!$B$5:$B$1804,MATCH($C1158,Bolalar!$I$5:$I$1804,0))),""))</f>
        <v/>
      </c>
      <c r="E1158" s="15" t="str">
        <f aca="false">IF($C1158="","",IFERROR(IF(INDEX(Bolalar!$C$5:$C$1804,MATCH($C1158,Bolalar!$I$5:$I$1804,0))="","",INDEX(Bolalar!$C$5:$C$1804,MATCH($C1158,Bolalar!$I$5:$I$1804,0))),""))</f>
        <v/>
      </c>
      <c r="F1158" s="24"/>
      <c r="G1158" s="14" t="str">
        <f aca="false">IF(OR($E1158="",$B1158=""),"",INT(($B1158-$E1158)/365.25))</f>
        <v/>
      </c>
      <c r="H1158" s="25"/>
      <c r="I1158" s="12"/>
      <c r="J1158" s="28" t="n">
        <f aca="false">IF(AND($C1158&lt;&gt;"",$B1158&gt;=Boshqaruv!$C$9,$B1158&lt;=Boshqaruv!$C$10),IF(COUNTIFS($C$4:$C1157,$C1158,$B$4:$B1157,"&gt;="&amp;Boshqaruv!$C$9,$B$4:$B1157,"&lt;="&amp;Boshqaruv!$C$10)=0,1,0),0)</f>
        <v>0</v>
      </c>
    </row>
    <row r="1159" customFormat="false" ht="15" hidden="false" customHeight="false" outlineLevel="0" collapsed="false">
      <c r="A1159" s="8" t="n">
        <v>1155</v>
      </c>
      <c r="B1159" s="13"/>
      <c r="C1159" s="25"/>
      <c r="D1159" s="26" t="str">
        <f aca="false">IF($C1159="","",IFERROR(IF(INDEX(Bolalar!$B$5:$B$1804,MATCH($C1159,Bolalar!$I$5:$I$1804,0))="","",INDEX(Bolalar!$B$5:$B$1804,MATCH($C1159,Bolalar!$I$5:$I$1804,0))),""))</f>
        <v/>
      </c>
      <c r="E1159" s="15" t="str">
        <f aca="false">IF($C1159="","",IFERROR(IF(INDEX(Bolalar!$C$5:$C$1804,MATCH($C1159,Bolalar!$I$5:$I$1804,0))="","",INDEX(Bolalar!$C$5:$C$1804,MATCH($C1159,Bolalar!$I$5:$I$1804,0))),""))</f>
        <v/>
      </c>
      <c r="F1159" s="24"/>
      <c r="G1159" s="14" t="str">
        <f aca="false">IF(OR($E1159="",$B1159=""),"",INT(($B1159-$E1159)/365.25))</f>
        <v/>
      </c>
      <c r="H1159" s="25"/>
      <c r="I1159" s="12"/>
      <c r="J1159" s="28" t="n">
        <f aca="false">IF(AND($C1159&lt;&gt;"",$B1159&gt;=Boshqaruv!$C$9,$B1159&lt;=Boshqaruv!$C$10),IF(COUNTIFS($C$4:$C1158,$C1159,$B$4:$B1158,"&gt;="&amp;Boshqaruv!$C$9,$B$4:$B1158,"&lt;="&amp;Boshqaruv!$C$10)=0,1,0),0)</f>
        <v>0</v>
      </c>
    </row>
    <row r="1160" customFormat="false" ht="15" hidden="false" customHeight="false" outlineLevel="0" collapsed="false">
      <c r="A1160" s="8" t="n">
        <v>1156</v>
      </c>
      <c r="B1160" s="13"/>
      <c r="C1160" s="25"/>
      <c r="D1160" s="26" t="str">
        <f aca="false">IF($C1160="","",IFERROR(IF(INDEX(Bolalar!$B$5:$B$1804,MATCH($C1160,Bolalar!$I$5:$I$1804,0))="","",INDEX(Bolalar!$B$5:$B$1804,MATCH($C1160,Bolalar!$I$5:$I$1804,0))),""))</f>
        <v/>
      </c>
      <c r="E1160" s="15" t="str">
        <f aca="false">IF($C1160="","",IFERROR(IF(INDEX(Bolalar!$C$5:$C$1804,MATCH($C1160,Bolalar!$I$5:$I$1804,0))="","",INDEX(Bolalar!$C$5:$C$1804,MATCH($C1160,Bolalar!$I$5:$I$1804,0))),""))</f>
        <v/>
      </c>
      <c r="F1160" s="24"/>
      <c r="G1160" s="14" t="str">
        <f aca="false">IF(OR($E1160="",$B1160=""),"",INT(($B1160-$E1160)/365.25))</f>
        <v/>
      </c>
      <c r="H1160" s="25"/>
      <c r="I1160" s="12"/>
      <c r="J1160" s="28" t="n">
        <f aca="false">IF(AND($C1160&lt;&gt;"",$B1160&gt;=Boshqaruv!$C$9,$B1160&lt;=Boshqaruv!$C$10),IF(COUNTIFS($C$4:$C1159,$C1160,$B$4:$B1159,"&gt;="&amp;Boshqaruv!$C$9,$B$4:$B1159,"&lt;="&amp;Boshqaruv!$C$10)=0,1,0),0)</f>
        <v>0</v>
      </c>
    </row>
    <row r="1161" customFormat="false" ht="15" hidden="false" customHeight="false" outlineLevel="0" collapsed="false">
      <c r="A1161" s="8" t="n">
        <v>1157</v>
      </c>
      <c r="B1161" s="13"/>
      <c r="C1161" s="25"/>
      <c r="D1161" s="26" t="str">
        <f aca="false">IF($C1161="","",IFERROR(IF(INDEX(Bolalar!$B$5:$B$1804,MATCH($C1161,Bolalar!$I$5:$I$1804,0))="","",INDEX(Bolalar!$B$5:$B$1804,MATCH($C1161,Bolalar!$I$5:$I$1804,0))),""))</f>
        <v/>
      </c>
      <c r="E1161" s="15" t="str">
        <f aca="false">IF($C1161="","",IFERROR(IF(INDEX(Bolalar!$C$5:$C$1804,MATCH($C1161,Bolalar!$I$5:$I$1804,0))="","",INDEX(Bolalar!$C$5:$C$1804,MATCH($C1161,Bolalar!$I$5:$I$1804,0))),""))</f>
        <v/>
      </c>
      <c r="F1161" s="24"/>
      <c r="G1161" s="14" t="str">
        <f aca="false">IF(OR($E1161="",$B1161=""),"",INT(($B1161-$E1161)/365.25))</f>
        <v/>
      </c>
      <c r="H1161" s="25"/>
      <c r="I1161" s="12"/>
      <c r="J1161" s="28" t="n">
        <f aca="false">IF(AND($C1161&lt;&gt;"",$B1161&gt;=Boshqaruv!$C$9,$B1161&lt;=Boshqaruv!$C$10),IF(COUNTIFS($C$4:$C1160,$C1161,$B$4:$B1160,"&gt;="&amp;Boshqaruv!$C$9,$B$4:$B1160,"&lt;="&amp;Boshqaruv!$C$10)=0,1,0),0)</f>
        <v>0</v>
      </c>
    </row>
    <row r="1162" customFormat="false" ht="15" hidden="false" customHeight="false" outlineLevel="0" collapsed="false">
      <c r="A1162" s="8" t="n">
        <v>1158</v>
      </c>
      <c r="B1162" s="13"/>
      <c r="C1162" s="25"/>
      <c r="D1162" s="26" t="str">
        <f aca="false">IF($C1162="","",IFERROR(IF(INDEX(Bolalar!$B$5:$B$1804,MATCH($C1162,Bolalar!$I$5:$I$1804,0))="","",INDEX(Bolalar!$B$5:$B$1804,MATCH($C1162,Bolalar!$I$5:$I$1804,0))),""))</f>
        <v/>
      </c>
      <c r="E1162" s="15" t="str">
        <f aca="false">IF($C1162="","",IFERROR(IF(INDEX(Bolalar!$C$5:$C$1804,MATCH($C1162,Bolalar!$I$5:$I$1804,0))="","",INDEX(Bolalar!$C$5:$C$1804,MATCH($C1162,Bolalar!$I$5:$I$1804,0))),""))</f>
        <v/>
      </c>
      <c r="F1162" s="24"/>
      <c r="G1162" s="14" t="str">
        <f aca="false">IF(OR($E1162="",$B1162=""),"",INT(($B1162-$E1162)/365.25))</f>
        <v/>
      </c>
      <c r="H1162" s="25"/>
      <c r="I1162" s="12"/>
      <c r="J1162" s="28" t="n">
        <f aca="false">IF(AND($C1162&lt;&gt;"",$B1162&gt;=Boshqaruv!$C$9,$B1162&lt;=Boshqaruv!$C$10),IF(COUNTIFS($C$4:$C1161,$C1162,$B$4:$B1161,"&gt;="&amp;Boshqaruv!$C$9,$B$4:$B1161,"&lt;="&amp;Boshqaruv!$C$10)=0,1,0),0)</f>
        <v>0</v>
      </c>
    </row>
    <row r="1163" customFormat="false" ht="15" hidden="false" customHeight="false" outlineLevel="0" collapsed="false">
      <c r="A1163" s="8" t="n">
        <v>1159</v>
      </c>
      <c r="B1163" s="13"/>
      <c r="C1163" s="25"/>
      <c r="D1163" s="26" t="str">
        <f aca="false">IF($C1163="","",IFERROR(IF(INDEX(Bolalar!$B$5:$B$1804,MATCH($C1163,Bolalar!$I$5:$I$1804,0))="","",INDEX(Bolalar!$B$5:$B$1804,MATCH($C1163,Bolalar!$I$5:$I$1804,0))),""))</f>
        <v/>
      </c>
      <c r="E1163" s="15" t="str">
        <f aca="false">IF($C1163="","",IFERROR(IF(INDEX(Bolalar!$C$5:$C$1804,MATCH($C1163,Bolalar!$I$5:$I$1804,0))="","",INDEX(Bolalar!$C$5:$C$1804,MATCH($C1163,Bolalar!$I$5:$I$1804,0))),""))</f>
        <v/>
      </c>
      <c r="F1163" s="24"/>
      <c r="G1163" s="14" t="str">
        <f aca="false">IF(OR($E1163="",$B1163=""),"",INT(($B1163-$E1163)/365.25))</f>
        <v/>
      </c>
      <c r="H1163" s="25"/>
      <c r="I1163" s="12"/>
      <c r="J1163" s="28" t="n">
        <f aca="false">IF(AND($C1163&lt;&gt;"",$B1163&gt;=Boshqaruv!$C$9,$B1163&lt;=Boshqaruv!$C$10),IF(COUNTIFS($C$4:$C1162,$C1163,$B$4:$B1162,"&gt;="&amp;Boshqaruv!$C$9,$B$4:$B1162,"&lt;="&amp;Boshqaruv!$C$10)=0,1,0),0)</f>
        <v>0</v>
      </c>
    </row>
    <row r="1164" customFormat="false" ht="15" hidden="false" customHeight="false" outlineLevel="0" collapsed="false">
      <c r="A1164" s="8" t="n">
        <v>1160</v>
      </c>
      <c r="B1164" s="13"/>
      <c r="C1164" s="25"/>
      <c r="D1164" s="26" t="str">
        <f aca="false">IF($C1164="","",IFERROR(IF(INDEX(Bolalar!$B$5:$B$1804,MATCH($C1164,Bolalar!$I$5:$I$1804,0))="","",INDEX(Bolalar!$B$5:$B$1804,MATCH($C1164,Bolalar!$I$5:$I$1804,0))),""))</f>
        <v/>
      </c>
      <c r="E1164" s="15" t="str">
        <f aca="false">IF($C1164="","",IFERROR(IF(INDEX(Bolalar!$C$5:$C$1804,MATCH($C1164,Bolalar!$I$5:$I$1804,0))="","",INDEX(Bolalar!$C$5:$C$1804,MATCH($C1164,Bolalar!$I$5:$I$1804,0))),""))</f>
        <v/>
      </c>
      <c r="F1164" s="24"/>
      <c r="G1164" s="14" t="str">
        <f aca="false">IF(OR($E1164="",$B1164=""),"",INT(($B1164-$E1164)/365.25))</f>
        <v/>
      </c>
      <c r="H1164" s="25"/>
      <c r="I1164" s="12"/>
      <c r="J1164" s="28" t="n">
        <f aca="false">IF(AND($C1164&lt;&gt;"",$B1164&gt;=Boshqaruv!$C$9,$B1164&lt;=Boshqaruv!$C$10),IF(COUNTIFS($C$4:$C1163,$C1164,$B$4:$B1163,"&gt;="&amp;Boshqaruv!$C$9,$B$4:$B1163,"&lt;="&amp;Boshqaruv!$C$10)=0,1,0),0)</f>
        <v>0</v>
      </c>
    </row>
    <row r="1165" customFormat="false" ht="15" hidden="false" customHeight="false" outlineLevel="0" collapsed="false">
      <c r="A1165" s="8" t="n">
        <v>1161</v>
      </c>
      <c r="B1165" s="13"/>
      <c r="C1165" s="25"/>
      <c r="D1165" s="26" t="str">
        <f aca="false">IF($C1165="","",IFERROR(IF(INDEX(Bolalar!$B$5:$B$1804,MATCH($C1165,Bolalar!$I$5:$I$1804,0))="","",INDEX(Bolalar!$B$5:$B$1804,MATCH($C1165,Bolalar!$I$5:$I$1804,0))),""))</f>
        <v/>
      </c>
      <c r="E1165" s="15" t="str">
        <f aca="false">IF($C1165="","",IFERROR(IF(INDEX(Bolalar!$C$5:$C$1804,MATCH($C1165,Bolalar!$I$5:$I$1804,0))="","",INDEX(Bolalar!$C$5:$C$1804,MATCH($C1165,Bolalar!$I$5:$I$1804,0))),""))</f>
        <v/>
      </c>
      <c r="F1165" s="24"/>
      <c r="G1165" s="14" t="str">
        <f aca="false">IF(OR($E1165="",$B1165=""),"",INT(($B1165-$E1165)/365.25))</f>
        <v/>
      </c>
      <c r="H1165" s="25"/>
      <c r="I1165" s="12"/>
      <c r="J1165" s="28" t="n">
        <f aca="false">IF(AND($C1165&lt;&gt;"",$B1165&gt;=Boshqaruv!$C$9,$B1165&lt;=Boshqaruv!$C$10),IF(COUNTIFS($C$4:$C1164,$C1165,$B$4:$B1164,"&gt;="&amp;Boshqaruv!$C$9,$B$4:$B1164,"&lt;="&amp;Boshqaruv!$C$10)=0,1,0),0)</f>
        <v>0</v>
      </c>
    </row>
    <row r="1166" customFormat="false" ht="15" hidden="false" customHeight="false" outlineLevel="0" collapsed="false">
      <c r="A1166" s="8" t="n">
        <v>1162</v>
      </c>
      <c r="B1166" s="13"/>
      <c r="C1166" s="25"/>
      <c r="D1166" s="26" t="str">
        <f aca="false">IF($C1166="","",IFERROR(IF(INDEX(Bolalar!$B$5:$B$1804,MATCH($C1166,Bolalar!$I$5:$I$1804,0))="","",INDEX(Bolalar!$B$5:$B$1804,MATCH($C1166,Bolalar!$I$5:$I$1804,0))),""))</f>
        <v/>
      </c>
      <c r="E1166" s="15" t="str">
        <f aca="false">IF($C1166="","",IFERROR(IF(INDEX(Bolalar!$C$5:$C$1804,MATCH($C1166,Bolalar!$I$5:$I$1804,0))="","",INDEX(Bolalar!$C$5:$C$1804,MATCH($C1166,Bolalar!$I$5:$I$1804,0))),""))</f>
        <v/>
      </c>
      <c r="F1166" s="24"/>
      <c r="G1166" s="14" t="str">
        <f aca="false">IF(OR($E1166="",$B1166=""),"",INT(($B1166-$E1166)/365.25))</f>
        <v/>
      </c>
      <c r="H1166" s="25"/>
      <c r="I1166" s="12"/>
      <c r="J1166" s="28" t="n">
        <f aca="false">IF(AND($C1166&lt;&gt;"",$B1166&gt;=Boshqaruv!$C$9,$B1166&lt;=Boshqaruv!$C$10),IF(COUNTIFS($C$4:$C1165,$C1166,$B$4:$B1165,"&gt;="&amp;Boshqaruv!$C$9,$B$4:$B1165,"&lt;="&amp;Boshqaruv!$C$10)=0,1,0),0)</f>
        <v>0</v>
      </c>
    </row>
    <row r="1167" customFormat="false" ht="15" hidden="false" customHeight="false" outlineLevel="0" collapsed="false">
      <c r="A1167" s="8" t="n">
        <v>1163</v>
      </c>
      <c r="B1167" s="13"/>
      <c r="C1167" s="25"/>
      <c r="D1167" s="26" t="str">
        <f aca="false">IF($C1167="","",IFERROR(IF(INDEX(Bolalar!$B$5:$B$1804,MATCH($C1167,Bolalar!$I$5:$I$1804,0))="","",INDEX(Bolalar!$B$5:$B$1804,MATCH($C1167,Bolalar!$I$5:$I$1804,0))),""))</f>
        <v/>
      </c>
      <c r="E1167" s="15" t="str">
        <f aca="false">IF($C1167="","",IFERROR(IF(INDEX(Bolalar!$C$5:$C$1804,MATCH($C1167,Bolalar!$I$5:$I$1804,0))="","",INDEX(Bolalar!$C$5:$C$1804,MATCH($C1167,Bolalar!$I$5:$I$1804,0))),""))</f>
        <v/>
      </c>
      <c r="F1167" s="24"/>
      <c r="G1167" s="14" t="str">
        <f aca="false">IF(OR($E1167="",$B1167=""),"",INT(($B1167-$E1167)/365.25))</f>
        <v/>
      </c>
      <c r="H1167" s="25"/>
      <c r="I1167" s="12"/>
      <c r="J1167" s="28" t="n">
        <f aca="false">IF(AND($C1167&lt;&gt;"",$B1167&gt;=Boshqaruv!$C$9,$B1167&lt;=Boshqaruv!$C$10),IF(COUNTIFS($C$4:$C1166,$C1167,$B$4:$B1166,"&gt;="&amp;Boshqaruv!$C$9,$B$4:$B1166,"&lt;="&amp;Boshqaruv!$C$10)=0,1,0),0)</f>
        <v>0</v>
      </c>
    </row>
    <row r="1168" customFormat="false" ht="15" hidden="false" customHeight="false" outlineLevel="0" collapsed="false">
      <c r="A1168" s="8" t="n">
        <v>1164</v>
      </c>
      <c r="B1168" s="13"/>
      <c r="C1168" s="25"/>
      <c r="D1168" s="26" t="str">
        <f aca="false">IF($C1168="","",IFERROR(IF(INDEX(Bolalar!$B$5:$B$1804,MATCH($C1168,Bolalar!$I$5:$I$1804,0))="","",INDEX(Bolalar!$B$5:$B$1804,MATCH($C1168,Bolalar!$I$5:$I$1804,0))),""))</f>
        <v/>
      </c>
      <c r="E1168" s="15" t="str">
        <f aca="false">IF($C1168="","",IFERROR(IF(INDEX(Bolalar!$C$5:$C$1804,MATCH($C1168,Bolalar!$I$5:$I$1804,0))="","",INDEX(Bolalar!$C$5:$C$1804,MATCH($C1168,Bolalar!$I$5:$I$1804,0))),""))</f>
        <v/>
      </c>
      <c r="F1168" s="24"/>
      <c r="G1168" s="14" t="str">
        <f aca="false">IF(OR($E1168="",$B1168=""),"",INT(($B1168-$E1168)/365.25))</f>
        <v/>
      </c>
      <c r="H1168" s="25"/>
      <c r="I1168" s="12"/>
      <c r="J1168" s="28" t="n">
        <f aca="false">IF(AND($C1168&lt;&gt;"",$B1168&gt;=Boshqaruv!$C$9,$B1168&lt;=Boshqaruv!$C$10),IF(COUNTIFS($C$4:$C1167,$C1168,$B$4:$B1167,"&gt;="&amp;Boshqaruv!$C$9,$B$4:$B1167,"&lt;="&amp;Boshqaruv!$C$10)=0,1,0),0)</f>
        <v>0</v>
      </c>
    </row>
    <row r="1169" customFormat="false" ht="15" hidden="false" customHeight="false" outlineLevel="0" collapsed="false">
      <c r="A1169" s="8" t="n">
        <v>1165</v>
      </c>
      <c r="B1169" s="13"/>
      <c r="C1169" s="25"/>
      <c r="D1169" s="26" t="str">
        <f aca="false">IF($C1169="","",IFERROR(IF(INDEX(Bolalar!$B$5:$B$1804,MATCH($C1169,Bolalar!$I$5:$I$1804,0))="","",INDEX(Bolalar!$B$5:$B$1804,MATCH($C1169,Bolalar!$I$5:$I$1804,0))),""))</f>
        <v/>
      </c>
      <c r="E1169" s="15" t="str">
        <f aca="false">IF($C1169="","",IFERROR(IF(INDEX(Bolalar!$C$5:$C$1804,MATCH($C1169,Bolalar!$I$5:$I$1804,0))="","",INDEX(Bolalar!$C$5:$C$1804,MATCH($C1169,Bolalar!$I$5:$I$1804,0))),""))</f>
        <v/>
      </c>
      <c r="F1169" s="24"/>
      <c r="G1169" s="14" t="str">
        <f aca="false">IF(OR($E1169="",$B1169=""),"",INT(($B1169-$E1169)/365.25))</f>
        <v/>
      </c>
      <c r="H1169" s="25"/>
      <c r="I1169" s="12"/>
      <c r="J1169" s="28" t="n">
        <f aca="false">IF(AND($C1169&lt;&gt;"",$B1169&gt;=Boshqaruv!$C$9,$B1169&lt;=Boshqaruv!$C$10),IF(COUNTIFS($C$4:$C1168,$C1169,$B$4:$B1168,"&gt;="&amp;Boshqaruv!$C$9,$B$4:$B1168,"&lt;="&amp;Boshqaruv!$C$10)=0,1,0),0)</f>
        <v>0</v>
      </c>
    </row>
    <row r="1170" customFormat="false" ht="15" hidden="false" customHeight="false" outlineLevel="0" collapsed="false">
      <c r="A1170" s="8" t="n">
        <v>1166</v>
      </c>
      <c r="B1170" s="13"/>
      <c r="C1170" s="25"/>
      <c r="D1170" s="26" t="str">
        <f aca="false">IF($C1170="","",IFERROR(IF(INDEX(Bolalar!$B$5:$B$1804,MATCH($C1170,Bolalar!$I$5:$I$1804,0))="","",INDEX(Bolalar!$B$5:$B$1804,MATCH($C1170,Bolalar!$I$5:$I$1804,0))),""))</f>
        <v/>
      </c>
      <c r="E1170" s="15" t="str">
        <f aca="false">IF($C1170="","",IFERROR(IF(INDEX(Bolalar!$C$5:$C$1804,MATCH($C1170,Bolalar!$I$5:$I$1804,0))="","",INDEX(Bolalar!$C$5:$C$1804,MATCH($C1170,Bolalar!$I$5:$I$1804,0))),""))</f>
        <v/>
      </c>
      <c r="F1170" s="24"/>
      <c r="G1170" s="14" t="str">
        <f aca="false">IF(OR($E1170="",$B1170=""),"",INT(($B1170-$E1170)/365.25))</f>
        <v/>
      </c>
      <c r="H1170" s="25"/>
      <c r="I1170" s="12"/>
      <c r="J1170" s="28" t="n">
        <f aca="false">IF(AND($C1170&lt;&gt;"",$B1170&gt;=Boshqaruv!$C$9,$B1170&lt;=Boshqaruv!$C$10),IF(COUNTIFS($C$4:$C1169,$C1170,$B$4:$B1169,"&gt;="&amp;Boshqaruv!$C$9,$B$4:$B1169,"&lt;="&amp;Boshqaruv!$C$10)=0,1,0),0)</f>
        <v>0</v>
      </c>
    </row>
    <row r="1171" customFormat="false" ht="15" hidden="false" customHeight="false" outlineLevel="0" collapsed="false">
      <c r="A1171" s="8" t="n">
        <v>1167</v>
      </c>
      <c r="B1171" s="13"/>
      <c r="C1171" s="25"/>
      <c r="D1171" s="26" t="str">
        <f aca="false">IF($C1171="","",IFERROR(IF(INDEX(Bolalar!$B$5:$B$1804,MATCH($C1171,Bolalar!$I$5:$I$1804,0))="","",INDEX(Bolalar!$B$5:$B$1804,MATCH($C1171,Bolalar!$I$5:$I$1804,0))),""))</f>
        <v/>
      </c>
      <c r="E1171" s="15" t="str">
        <f aca="false">IF($C1171="","",IFERROR(IF(INDEX(Bolalar!$C$5:$C$1804,MATCH($C1171,Bolalar!$I$5:$I$1804,0))="","",INDEX(Bolalar!$C$5:$C$1804,MATCH($C1171,Bolalar!$I$5:$I$1804,0))),""))</f>
        <v/>
      </c>
      <c r="F1171" s="24"/>
      <c r="G1171" s="14" t="str">
        <f aca="false">IF(OR($E1171="",$B1171=""),"",INT(($B1171-$E1171)/365.25))</f>
        <v/>
      </c>
      <c r="H1171" s="25"/>
      <c r="I1171" s="12"/>
      <c r="J1171" s="28" t="n">
        <f aca="false">IF(AND($C1171&lt;&gt;"",$B1171&gt;=Boshqaruv!$C$9,$B1171&lt;=Boshqaruv!$C$10),IF(COUNTIFS($C$4:$C1170,$C1171,$B$4:$B1170,"&gt;="&amp;Boshqaruv!$C$9,$B$4:$B1170,"&lt;="&amp;Boshqaruv!$C$10)=0,1,0),0)</f>
        <v>0</v>
      </c>
    </row>
    <row r="1172" customFormat="false" ht="15" hidden="false" customHeight="false" outlineLevel="0" collapsed="false">
      <c r="A1172" s="8" t="n">
        <v>1168</v>
      </c>
      <c r="B1172" s="13"/>
      <c r="C1172" s="25"/>
      <c r="D1172" s="26" t="str">
        <f aca="false">IF($C1172="","",IFERROR(IF(INDEX(Bolalar!$B$5:$B$1804,MATCH($C1172,Bolalar!$I$5:$I$1804,0))="","",INDEX(Bolalar!$B$5:$B$1804,MATCH($C1172,Bolalar!$I$5:$I$1804,0))),""))</f>
        <v/>
      </c>
      <c r="E1172" s="15" t="str">
        <f aca="false">IF($C1172="","",IFERROR(IF(INDEX(Bolalar!$C$5:$C$1804,MATCH($C1172,Bolalar!$I$5:$I$1804,0))="","",INDEX(Bolalar!$C$5:$C$1804,MATCH($C1172,Bolalar!$I$5:$I$1804,0))),""))</f>
        <v/>
      </c>
      <c r="F1172" s="24"/>
      <c r="G1172" s="14" t="str">
        <f aca="false">IF(OR($E1172="",$B1172=""),"",INT(($B1172-$E1172)/365.25))</f>
        <v/>
      </c>
      <c r="H1172" s="25"/>
      <c r="I1172" s="12"/>
      <c r="J1172" s="28" t="n">
        <f aca="false">IF(AND($C1172&lt;&gt;"",$B1172&gt;=Boshqaruv!$C$9,$B1172&lt;=Boshqaruv!$C$10),IF(COUNTIFS($C$4:$C1171,$C1172,$B$4:$B1171,"&gt;="&amp;Boshqaruv!$C$9,$B$4:$B1171,"&lt;="&amp;Boshqaruv!$C$10)=0,1,0),0)</f>
        <v>0</v>
      </c>
    </row>
    <row r="1173" customFormat="false" ht="15" hidden="false" customHeight="false" outlineLevel="0" collapsed="false">
      <c r="A1173" s="8" t="n">
        <v>1169</v>
      </c>
      <c r="B1173" s="13"/>
      <c r="C1173" s="25"/>
      <c r="D1173" s="26" t="str">
        <f aca="false">IF($C1173="","",IFERROR(IF(INDEX(Bolalar!$B$5:$B$1804,MATCH($C1173,Bolalar!$I$5:$I$1804,0))="","",INDEX(Bolalar!$B$5:$B$1804,MATCH($C1173,Bolalar!$I$5:$I$1804,0))),""))</f>
        <v/>
      </c>
      <c r="E1173" s="15" t="str">
        <f aca="false">IF($C1173="","",IFERROR(IF(INDEX(Bolalar!$C$5:$C$1804,MATCH($C1173,Bolalar!$I$5:$I$1804,0))="","",INDEX(Bolalar!$C$5:$C$1804,MATCH($C1173,Bolalar!$I$5:$I$1804,0))),""))</f>
        <v/>
      </c>
      <c r="F1173" s="24"/>
      <c r="G1173" s="14" t="str">
        <f aca="false">IF(OR($E1173="",$B1173=""),"",INT(($B1173-$E1173)/365.25))</f>
        <v/>
      </c>
      <c r="H1173" s="25"/>
      <c r="I1173" s="12"/>
      <c r="J1173" s="28" t="n">
        <f aca="false">IF(AND($C1173&lt;&gt;"",$B1173&gt;=Boshqaruv!$C$9,$B1173&lt;=Boshqaruv!$C$10),IF(COUNTIFS($C$4:$C1172,$C1173,$B$4:$B1172,"&gt;="&amp;Boshqaruv!$C$9,$B$4:$B1172,"&lt;="&amp;Boshqaruv!$C$10)=0,1,0),0)</f>
        <v>0</v>
      </c>
    </row>
    <row r="1174" customFormat="false" ht="15" hidden="false" customHeight="false" outlineLevel="0" collapsed="false">
      <c r="A1174" s="8" t="n">
        <v>1170</v>
      </c>
      <c r="B1174" s="13"/>
      <c r="C1174" s="25"/>
      <c r="D1174" s="26" t="str">
        <f aca="false">IF($C1174="","",IFERROR(IF(INDEX(Bolalar!$B$5:$B$1804,MATCH($C1174,Bolalar!$I$5:$I$1804,0))="","",INDEX(Bolalar!$B$5:$B$1804,MATCH($C1174,Bolalar!$I$5:$I$1804,0))),""))</f>
        <v/>
      </c>
      <c r="E1174" s="15" t="str">
        <f aca="false">IF($C1174="","",IFERROR(IF(INDEX(Bolalar!$C$5:$C$1804,MATCH($C1174,Bolalar!$I$5:$I$1804,0))="","",INDEX(Bolalar!$C$5:$C$1804,MATCH($C1174,Bolalar!$I$5:$I$1804,0))),""))</f>
        <v/>
      </c>
      <c r="F1174" s="24"/>
      <c r="G1174" s="14" t="str">
        <f aca="false">IF(OR($E1174="",$B1174=""),"",INT(($B1174-$E1174)/365.25))</f>
        <v/>
      </c>
      <c r="H1174" s="25"/>
      <c r="I1174" s="12"/>
      <c r="J1174" s="28" t="n">
        <f aca="false">IF(AND($C1174&lt;&gt;"",$B1174&gt;=Boshqaruv!$C$9,$B1174&lt;=Boshqaruv!$C$10),IF(COUNTIFS($C$4:$C1173,$C1174,$B$4:$B1173,"&gt;="&amp;Boshqaruv!$C$9,$B$4:$B1173,"&lt;="&amp;Boshqaruv!$C$10)=0,1,0),0)</f>
        <v>0</v>
      </c>
    </row>
    <row r="1175" customFormat="false" ht="15" hidden="false" customHeight="false" outlineLevel="0" collapsed="false">
      <c r="A1175" s="8" t="n">
        <v>1171</v>
      </c>
      <c r="B1175" s="13"/>
      <c r="C1175" s="25"/>
      <c r="D1175" s="26" t="str">
        <f aca="false">IF($C1175="","",IFERROR(IF(INDEX(Bolalar!$B$5:$B$1804,MATCH($C1175,Bolalar!$I$5:$I$1804,0))="","",INDEX(Bolalar!$B$5:$B$1804,MATCH($C1175,Bolalar!$I$5:$I$1804,0))),""))</f>
        <v/>
      </c>
      <c r="E1175" s="15" t="str">
        <f aca="false">IF($C1175="","",IFERROR(IF(INDEX(Bolalar!$C$5:$C$1804,MATCH($C1175,Bolalar!$I$5:$I$1804,0))="","",INDEX(Bolalar!$C$5:$C$1804,MATCH($C1175,Bolalar!$I$5:$I$1804,0))),""))</f>
        <v/>
      </c>
      <c r="F1175" s="24"/>
      <c r="G1175" s="14" t="str">
        <f aca="false">IF(OR($E1175="",$B1175=""),"",INT(($B1175-$E1175)/365.25))</f>
        <v/>
      </c>
      <c r="H1175" s="25"/>
      <c r="I1175" s="12"/>
      <c r="J1175" s="28" t="n">
        <f aca="false">IF(AND($C1175&lt;&gt;"",$B1175&gt;=Boshqaruv!$C$9,$B1175&lt;=Boshqaruv!$C$10),IF(COUNTIFS($C$4:$C1174,$C1175,$B$4:$B1174,"&gt;="&amp;Boshqaruv!$C$9,$B$4:$B1174,"&lt;="&amp;Boshqaruv!$C$10)=0,1,0),0)</f>
        <v>0</v>
      </c>
    </row>
    <row r="1176" customFormat="false" ht="15" hidden="false" customHeight="false" outlineLevel="0" collapsed="false">
      <c r="A1176" s="8" t="n">
        <v>1172</v>
      </c>
      <c r="B1176" s="13"/>
      <c r="C1176" s="25"/>
      <c r="D1176" s="26" t="str">
        <f aca="false">IF($C1176="","",IFERROR(IF(INDEX(Bolalar!$B$5:$B$1804,MATCH($C1176,Bolalar!$I$5:$I$1804,0))="","",INDEX(Bolalar!$B$5:$B$1804,MATCH($C1176,Bolalar!$I$5:$I$1804,0))),""))</f>
        <v/>
      </c>
      <c r="E1176" s="15" t="str">
        <f aca="false">IF($C1176="","",IFERROR(IF(INDEX(Bolalar!$C$5:$C$1804,MATCH($C1176,Bolalar!$I$5:$I$1804,0))="","",INDEX(Bolalar!$C$5:$C$1804,MATCH($C1176,Bolalar!$I$5:$I$1804,0))),""))</f>
        <v/>
      </c>
      <c r="F1176" s="24"/>
      <c r="G1176" s="14" t="str">
        <f aca="false">IF(OR($E1176="",$B1176=""),"",INT(($B1176-$E1176)/365.25))</f>
        <v/>
      </c>
      <c r="H1176" s="25"/>
      <c r="I1176" s="12"/>
      <c r="J1176" s="28" t="n">
        <f aca="false">IF(AND($C1176&lt;&gt;"",$B1176&gt;=Boshqaruv!$C$9,$B1176&lt;=Boshqaruv!$C$10),IF(COUNTIFS($C$4:$C1175,$C1176,$B$4:$B1175,"&gt;="&amp;Boshqaruv!$C$9,$B$4:$B1175,"&lt;="&amp;Boshqaruv!$C$10)=0,1,0),0)</f>
        <v>0</v>
      </c>
    </row>
    <row r="1177" customFormat="false" ht="15" hidden="false" customHeight="false" outlineLevel="0" collapsed="false">
      <c r="A1177" s="8" t="n">
        <v>1173</v>
      </c>
      <c r="B1177" s="13"/>
      <c r="C1177" s="25"/>
      <c r="D1177" s="26" t="str">
        <f aca="false">IF($C1177="","",IFERROR(IF(INDEX(Bolalar!$B$5:$B$1804,MATCH($C1177,Bolalar!$I$5:$I$1804,0))="","",INDEX(Bolalar!$B$5:$B$1804,MATCH($C1177,Bolalar!$I$5:$I$1804,0))),""))</f>
        <v/>
      </c>
      <c r="E1177" s="15" t="str">
        <f aca="false">IF($C1177="","",IFERROR(IF(INDEX(Bolalar!$C$5:$C$1804,MATCH($C1177,Bolalar!$I$5:$I$1804,0))="","",INDEX(Bolalar!$C$5:$C$1804,MATCH($C1177,Bolalar!$I$5:$I$1804,0))),""))</f>
        <v/>
      </c>
      <c r="F1177" s="24"/>
      <c r="G1177" s="14" t="str">
        <f aca="false">IF(OR($E1177="",$B1177=""),"",INT(($B1177-$E1177)/365.25))</f>
        <v/>
      </c>
      <c r="H1177" s="25"/>
      <c r="I1177" s="12"/>
      <c r="J1177" s="28" t="n">
        <f aca="false">IF(AND($C1177&lt;&gt;"",$B1177&gt;=Boshqaruv!$C$9,$B1177&lt;=Boshqaruv!$C$10),IF(COUNTIFS($C$4:$C1176,$C1177,$B$4:$B1176,"&gt;="&amp;Boshqaruv!$C$9,$B$4:$B1176,"&lt;="&amp;Boshqaruv!$C$10)=0,1,0),0)</f>
        <v>0</v>
      </c>
    </row>
    <row r="1178" customFormat="false" ht="15" hidden="false" customHeight="false" outlineLevel="0" collapsed="false">
      <c r="A1178" s="8" t="n">
        <v>1174</v>
      </c>
      <c r="B1178" s="13"/>
      <c r="C1178" s="25"/>
      <c r="D1178" s="26" t="str">
        <f aca="false">IF($C1178="","",IFERROR(IF(INDEX(Bolalar!$B$5:$B$1804,MATCH($C1178,Bolalar!$I$5:$I$1804,0))="","",INDEX(Bolalar!$B$5:$B$1804,MATCH($C1178,Bolalar!$I$5:$I$1804,0))),""))</f>
        <v/>
      </c>
      <c r="E1178" s="15" t="str">
        <f aca="false">IF($C1178="","",IFERROR(IF(INDEX(Bolalar!$C$5:$C$1804,MATCH($C1178,Bolalar!$I$5:$I$1804,0))="","",INDEX(Bolalar!$C$5:$C$1804,MATCH($C1178,Bolalar!$I$5:$I$1804,0))),""))</f>
        <v/>
      </c>
      <c r="F1178" s="24"/>
      <c r="G1178" s="14" t="str">
        <f aca="false">IF(OR($E1178="",$B1178=""),"",INT(($B1178-$E1178)/365.25))</f>
        <v/>
      </c>
      <c r="H1178" s="25"/>
      <c r="I1178" s="12"/>
      <c r="J1178" s="28" t="n">
        <f aca="false">IF(AND($C1178&lt;&gt;"",$B1178&gt;=Boshqaruv!$C$9,$B1178&lt;=Boshqaruv!$C$10),IF(COUNTIFS($C$4:$C1177,$C1178,$B$4:$B1177,"&gt;="&amp;Boshqaruv!$C$9,$B$4:$B1177,"&lt;="&amp;Boshqaruv!$C$10)=0,1,0),0)</f>
        <v>0</v>
      </c>
    </row>
    <row r="1179" customFormat="false" ht="15" hidden="false" customHeight="false" outlineLevel="0" collapsed="false">
      <c r="A1179" s="8" t="n">
        <v>1175</v>
      </c>
      <c r="B1179" s="13"/>
      <c r="C1179" s="25"/>
      <c r="D1179" s="26" t="str">
        <f aca="false">IF($C1179="","",IFERROR(IF(INDEX(Bolalar!$B$5:$B$1804,MATCH($C1179,Bolalar!$I$5:$I$1804,0))="","",INDEX(Bolalar!$B$5:$B$1804,MATCH($C1179,Bolalar!$I$5:$I$1804,0))),""))</f>
        <v/>
      </c>
      <c r="E1179" s="15" t="str">
        <f aca="false">IF($C1179="","",IFERROR(IF(INDEX(Bolalar!$C$5:$C$1804,MATCH($C1179,Bolalar!$I$5:$I$1804,0))="","",INDEX(Bolalar!$C$5:$C$1804,MATCH($C1179,Bolalar!$I$5:$I$1804,0))),""))</f>
        <v/>
      </c>
      <c r="F1179" s="24"/>
      <c r="G1179" s="14" t="str">
        <f aca="false">IF(OR($E1179="",$B1179=""),"",INT(($B1179-$E1179)/365.25))</f>
        <v/>
      </c>
      <c r="H1179" s="25"/>
      <c r="I1179" s="12"/>
      <c r="J1179" s="28" t="n">
        <f aca="false">IF(AND($C1179&lt;&gt;"",$B1179&gt;=Boshqaruv!$C$9,$B1179&lt;=Boshqaruv!$C$10),IF(COUNTIFS($C$4:$C1178,$C1179,$B$4:$B1178,"&gt;="&amp;Boshqaruv!$C$9,$B$4:$B1178,"&lt;="&amp;Boshqaruv!$C$10)=0,1,0),0)</f>
        <v>0</v>
      </c>
    </row>
    <row r="1180" customFormat="false" ht="15" hidden="false" customHeight="false" outlineLevel="0" collapsed="false">
      <c r="A1180" s="8" t="n">
        <v>1176</v>
      </c>
      <c r="B1180" s="13"/>
      <c r="C1180" s="25"/>
      <c r="D1180" s="26" t="str">
        <f aca="false">IF($C1180="","",IFERROR(IF(INDEX(Bolalar!$B$5:$B$1804,MATCH($C1180,Bolalar!$I$5:$I$1804,0))="","",INDEX(Bolalar!$B$5:$B$1804,MATCH($C1180,Bolalar!$I$5:$I$1804,0))),""))</f>
        <v/>
      </c>
      <c r="E1180" s="15" t="str">
        <f aca="false">IF($C1180="","",IFERROR(IF(INDEX(Bolalar!$C$5:$C$1804,MATCH($C1180,Bolalar!$I$5:$I$1804,0))="","",INDEX(Bolalar!$C$5:$C$1804,MATCH($C1180,Bolalar!$I$5:$I$1804,0))),""))</f>
        <v/>
      </c>
      <c r="F1180" s="24"/>
      <c r="G1180" s="14" t="str">
        <f aca="false">IF(OR($E1180="",$B1180=""),"",INT(($B1180-$E1180)/365.25))</f>
        <v/>
      </c>
      <c r="H1180" s="25"/>
      <c r="I1180" s="12"/>
      <c r="J1180" s="28" t="n">
        <f aca="false">IF(AND($C1180&lt;&gt;"",$B1180&gt;=Boshqaruv!$C$9,$B1180&lt;=Boshqaruv!$C$10),IF(COUNTIFS($C$4:$C1179,$C1180,$B$4:$B1179,"&gt;="&amp;Boshqaruv!$C$9,$B$4:$B1179,"&lt;="&amp;Boshqaruv!$C$10)=0,1,0),0)</f>
        <v>0</v>
      </c>
    </row>
    <row r="1181" customFormat="false" ht="15" hidden="false" customHeight="false" outlineLevel="0" collapsed="false">
      <c r="A1181" s="8" t="n">
        <v>1177</v>
      </c>
      <c r="B1181" s="13"/>
      <c r="C1181" s="25"/>
      <c r="D1181" s="26" t="str">
        <f aca="false">IF($C1181="","",IFERROR(IF(INDEX(Bolalar!$B$5:$B$1804,MATCH($C1181,Bolalar!$I$5:$I$1804,0))="","",INDEX(Bolalar!$B$5:$B$1804,MATCH($C1181,Bolalar!$I$5:$I$1804,0))),""))</f>
        <v/>
      </c>
      <c r="E1181" s="15" t="str">
        <f aca="false">IF($C1181="","",IFERROR(IF(INDEX(Bolalar!$C$5:$C$1804,MATCH($C1181,Bolalar!$I$5:$I$1804,0))="","",INDEX(Bolalar!$C$5:$C$1804,MATCH($C1181,Bolalar!$I$5:$I$1804,0))),""))</f>
        <v/>
      </c>
      <c r="F1181" s="24"/>
      <c r="G1181" s="14" t="str">
        <f aca="false">IF(OR($E1181="",$B1181=""),"",INT(($B1181-$E1181)/365.25))</f>
        <v/>
      </c>
      <c r="H1181" s="25"/>
      <c r="I1181" s="12"/>
      <c r="J1181" s="28" t="n">
        <f aca="false">IF(AND($C1181&lt;&gt;"",$B1181&gt;=Boshqaruv!$C$9,$B1181&lt;=Boshqaruv!$C$10),IF(COUNTIFS($C$4:$C1180,$C1181,$B$4:$B1180,"&gt;="&amp;Boshqaruv!$C$9,$B$4:$B1180,"&lt;="&amp;Boshqaruv!$C$10)=0,1,0),0)</f>
        <v>0</v>
      </c>
    </row>
    <row r="1182" customFormat="false" ht="15" hidden="false" customHeight="false" outlineLevel="0" collapsed="false">
      <c r="A1182" s="8" t="n">
        <v>1178</v>
      </c>
      <c r="B1182" s="13"/>
      <c r="C1182" s="25"/>
      <c r="D1182" s="26" t="str">
        <f aca="false">IF($C1182="","",IFERROR(IF(INDEX(Bolalar!$B$5:$B$1804,MATCH($C1182,Bolalar!$I$5:$I$1804,0))="","",INDEX(Bolalar!$B$5:$B$1804,MATCH($C1182,Bolalar!$I$5:$I$1804,0))),""))</f>
        <v/>
      </c>
      <c r="E1182" s="15" t="str">
        <f aca="false">IF($C1182="","",IFERROR(IF(INDEX(Bolalar!$C$5:$C$1804,MATCH($C1182,Bolalar!$I$5:$I$1804,0))="","",INDEX(Bolalar!$C$5:$C$1804,MATCH($C1182,Bolalar!$I$5:$I$1804,0))),""))</f>
        <v/>
      </c>
      <c r="F1182" s="24"/>
      <c r="G1182" s="14" t="str">
        <f aca="false">IF(OR($E1182="",$B1182=""),"",INT(($B1182-$E1182)/365.25))</f>
        <v/>
      </c>
      <c r="H1182" s="25"/>
      <c r="I1182" s="12"/>
      <c r="J1182" s="28" t="n">
        <f aca="false">IF(AND($C1182&lt;&gt;"",$B1182&gt;=Boshqaruv!$C$9,$B1182&lt;=Boshqaruv!$C$10),IF(COUNTIFS($C$4:$C1181,$C1182,$B$4:$B1181,"&gt;="&amp;Boshqaruv!$C$9,$B$4:$B1181,"&lt;="&amp;Boshqaruv!$C$10)=0,1,0),0)</f>
        <v>0</v>
      </c>
    </row>
    <row r="1183" customFormat="false" ht="15" hidden="false" customHeight="false" outlineLevel="0" collapsed="false">
      <c r="A1183" s="8" t="n">
        <v>1179</v>
      </c>
      <c r="B1183" s="13"/>
      <c r="C1183" s="25"/>
      <c r="D1183" s="26" t="str">
        <f aca="false">IF($C1183="","",IFERROR(IF(INDEX(Bolalar!$B$5:$B$1804,MATCH($C1183,Bolalar!$I$5:$I$1804,0))="","",INDEX(Bolalar!$B$5:$B$1804,MATCH($C1183,Bolalar!$I$5:$I$1804,0))),""))</f>
        <v/>
      </c>
      <c r="E1183" s="15" t="str">
        <f aca="false">IF($C1183="","",IFERROR(IF(INDEX(Bolalar!$C$5:$C$1804,MATCH($C1183,Bolalar!$I$5:$I$1804,0))="","",INDEX(Bolalar!$C$5:$C$1804,MATCH($C1183,Bolalar!$I$5:$I$1804,0))),""))</f>
        <v/>
      </c>
      <c r="F1183" s="24"/>
      <c r="G1183" s="14" t="str">
        <f aca="false">IF(OR($E1183="",$B1183=""),"",INT(($B1183-$E1183)/365.25))</f>
        <v/>
      </c>
      <c r="H1183" s="25"/>
      <c r="I1183" s="12"/>
      <c r="J1183" s="28" t="n">
        <f aca="false">IF(AND($C1183&lt;&gt;"",$B1183&gt;=Boshqaruv!$C$9,$B1183&lt;=Boshqaruv!$C$10),IF(COUNTIFS($C$4:$C1182,$C1183,$B$4:$B1182,"&gt;="&amp;Boshqaruv!$C$9,$B$4:$B1182,"&lt;="&amp;Boshqaruv!$C$10)=0,1,0),0)</f>
        <v>0</v>
      </c>
    </row>
    <row r="1184" customFormat="false" ht="15" hidden="false" customHeight="false" outlineLevel="0" collapsed="false">
      <c r="A1184" s="8" t="n">
        <v>1180</v>
      </c>
      <c r="B1184" s="13"/>
      <c r="C1184" s="25"/>
      <c r="D1184" s="26" t="str">
        <f aca="false">IF($C1184="","",IFERROR(IF(INDEX(Bolalar!$B$5:$B$1804,MATCH($C1184,Bolalar!$I$5:$I$1804,0))="","",INDEX(Bolalar!$B$5:$B$1804,MATCH($C1184,Bolalar!$I$5:$I$1804,0))),""))</f>
        <v/>
      </c>
      <c r="E1184" s="15" t="str">
        <f aca="false">IF($C1184="","",IFERROR(IF(INDEX(Bolalar!$C$5:$C$1804,MATCH($C1184,Bolalar!$I$5:$I$1804,0))="","",INDEX(Bolalar!$C$5:$C$1804,MATCH($C1184,Bolalar!$I$5:$I$1804,0))),""))</f>
        <v/>
      </c>
      <c r="F1184" s="24"/>
      <c r="G1184" s="14" t="str">
        <f aca="false">IF(OR($E1184="",$B1184=""),"",INT(($B1184-$E1184)/365.25))</f>
        <v/>
      </c>
      <c r="H1184" s="25"/>
      <c r="I1184" s="12"/>
      <c r="J1184" s="28" t="n">
        <f aca="false">IF(AND($C1184&lt;&gt;"",$B1184&gt;=Boshqaruv!$C$9,$B1184&lt;=Boshqaruv!$C$10),IF(COUNTIFS($C$4:$C1183,$C1184,$B$4:$B1183,"&gt;="&amp;Boshqaruv!$C$9,$B$4:$B1183,"&lt;="&amp;Boshqaruv!$C$10)=0,1,0),0)</f>
        <v>0</v>
      </c>
    </row>
    <row r="1185" customFormat="false" ht="15" hidden="false" customHeight="false" outlineLevel="0" collapsed="false">
      <c r="A1185" s="8" t="n">
        <v>1181</v>
      </c>
      <c r="B1185" s="13"/>
      <c r="C1185" s="25"/>
      <c r="D1185" s="26" t="str">
        <f aca="false">IF($C1185="","",IFERROR(IF(INDEX(Bolalar!$B$5:$B$1804,MATCH($C1185,Bolalar!$I$5:$I$1804,0))="","",INDEX(Bolalar!$B$5:$B$1804,MATCH($C1185,Bolalar!$I$5:$I$1804,0))),""))</f>
        <v/>
      </c>
      <c r="E1185" s="15" t="str">
        <f aca="false">IF($C1185="","",IFERROR(IF(INDEX(Bolalar!$C$5:$C$1804,MATCH($C1185,Bolalar!$I$5:$I$1804,0))="","",INDEX(Bolalar!$C$5:$C$1804,MATCH($C1185,Bolalar!$I$5:$I$1804,0))),""))</f>
        <v/>
      </c>
      <c r="F1185" s="24"/>
      <c r="G1185" s="14" t="str">
        <f aca="false">IF(OR($E1185="",$B1185=""),"",INT(($B1185-$E1185)/365.25))</f>
        <v/>
      </c>
      <c r="H1185" s="25"/>
      <c r="I1185" s="12"/>
      <c r="J1185" s="28" t="n">
        <f aca="false">IF(AND($C1185&lt;&gt;"",$B1185&gt;=Boshqaruv!$C$9,$B1185&lt;=Boshqaruv!$C$10),IF(COUNTIFS($C$4:$C1184,$C1185,$B$4:$B1184,"&gt;="&amp;Boshqaruv!$C$9,$B$4:$B1184,"&lt;="&amp;Boshqaruv!$C$10)=0,1,0),0)</f>
        <v>0</v>
      </c>
    </row>
    <row r="1186" customFormat="false" ht="15" hidden="false" customHeight="false" outlineLevel="0" collapsed="false">
      <c r="A1186" s="8" t="n">
        <v>1182</v>
      </c>
      <c r="B1186" s="13"/>
      <c r="C1186" s="25"/>
      <c r="D1186" s="26" t="str">
        <f aca="false">IF($C1186="","",IFERROR(IF(INDEX(Bolalar!$B$5:$B$1804,MATCH($C1186,Bolalar!$I$5:$I$1804,0))="","",INDEX(Bolalar!$B$5:$B$1804,MATCH($C1186,Bolalar!$I$5:$I$1804,0))),""))</f>
        <v/>
      </c>
      <c r="E1186" s="15" t="str">
        <f aca="false">IF($C1186="","",IFERROR(IF(INDEX(Bolalar!$C$5:$C$1804,MATCH($C1186,Bolalar!$I$5:$I$1804,0))="","",INDEX(Bolalar!$C$5:$C$1804,MATCH($C1186,Bolalar!$I$5:$I$1804,0))),""))</f>
        <v/>
      </c>
      <c r="F1186" s="24"/>
      <c r="G1186" s="14" t="str">
        <f aca="false">IF(OR($E1186="",$B1186=""),"",INT(($B1186-$E1186)/365.25))</f>
        <v/>
      </c>
      <c r="H1186" s="25"/>
      <c r="I1186" s="12"/>
      <c r="J1186" s="28" t="n">
        <f aca="false">IF(AND($C1186&lt;&gt;"",$B1186&gt;=Boshqaruv!$C$9,$B1186&lt;=Boshqaruv!$C$10),IF(COUNTIFS($C$4:$C1185,$C1186,$B$4:$B1185,"&gt;="&amp;Boshqaruv!$C$9,$B$4:$B1185,"&lt;="&amp;Boshqaruv!$C$10)=0,1,0),0)</f>
        <v>0</v>
      </c>
    </row>
    <row r="1187" customFormat="false" ht="15" hidden="false" customHeight="false" outlineLevel="0" collapsed="false">
      <c r="A1187" s="8" t="n">
        <v>1183</v>
      </c>
      <c r="B1187" s="13"/>
      <c r="C1187" s="25"/>
      <c r="D1187" s="26" t="str">
        <f aca="false">IF($C1187="","",IFERROR(IF(INDEX(Bolalar!$B$5:$B$1804,MATCH($C1187,Bolalar!$I$5:$I$1804,0))="","",INDEX(Bolalar!$B$5:$B$1804,MATCH($C1187,Bolalar!$I$5:$I$1804,0))),""))</f>
        <v/>
      </c>
      <c r="E1187" s="15" t="str">
        <f aca="false">IF($C1187="","",IFERROR(IF(INDEX(Bolalar!$C$5:$C$1804,MATCH($C1187,Bolalar!$I$5:$I$1804,0))="","",INDEX(Bolalar!$C$5:$C$1804,MATCH($C1187,Bolalar!$I$5:$I$1804,0))),""))</f>
        <v/>
      </c>
      <c r="F1187" s="24"/>
      <c r="G1187" s="14" t="str">
        <f aca="false">IF(OR($E1187="",$B1187=""),"",INT(($B1187-$E1187)/365.25))</f>
        <v/>
      </c>
      <c r="H1187" s="25"/>
      <c r="I1187" s="12"/>
      <c r="J1187" s="28" t="n">
        <f aca="false">IF(AND($C1187&lt;&gt;"",$B1187&gt;=Boshqaruv!$C$9,$B1187&lt;=Boshqaruv!$C$10),IF(COUNTIFS($C$4:$C1186,$C1187,$B$4:$B1186,"&gt;="&amp;Boshqaruv!$C$9,$B$4:$B1186,"&lt;="&amp;Boshqaruv!$C$10)=0,1,0),0)</f>
        <v>0</v>
      </c>
    </row>
    <row r="1188" customFormat="false" ht="15" hidden="false" customHeight="false" outlineLevel="0" collapsed="false">
      <c r="A1188" s="8" t="n">
        <v>1184</v>
      </c>
      <c r="B1188" s="13"/>
      <c r="C1188" s="25"/>
      <c r="D1188" s="26" t="str">
        <f aca="false">IF($C1188="","",IFERROR(IF(INDEX(Bolalar!$B$5:$B$1804,MATCH($C1188,Bolalar!$I$5:$I$1804,0))="","",INDEX(Bolalar!$B$5:$B$1804,MATCH($C1188,Bolalar!$I$5:$I$1804,0))),""))</f>
        <v/>
      </c>
      <c r="E1188" s="15" t="str">
        <f aca="false">IF($C1188="","",IFERROR(IF(INDEX(Bolalar!$C$5:$C$1804,MATCH($C1188,Bolalar!$I$5:$I$1804,0))="","",INDEX(Bolalar!$C$5:$C$1804,MATCH($C1188,Bolalar!$I$5:$I$1804,0))),""))</f>
        <v/>
      </c>
      <c r="F1188" s="24"/>
      <c r="G1188" s="14" t="str">
        <f aca="false">IF(OR($E1188="",$B1188=""),"",INT(($B1188-$E1188)/365.25))</f>
        <v/>
      </c>
      <c r="H1188" s="25"/>
      <c r="I1188" s="12"/>
      <c r="J1188" s="28" t="n">
        <f aca="false">IF(AND($C1188&lt;&gt;"",$B1188&gt;=Boshqaruv!$C$9,$B1188&lt;=Boshqaruv!$C$10),IF(COUNTIFS($C$4:$C1187,$C1188,$B$4:$B1187,"&gt;="&amp;Boshqaruv!$C$9,$B$4:$B1187,"&lt;="&amp;Boshqaruv!$C$10)=0,1,0),0)</f>
        <v>0</v>
      </c>
    </row>
    <row r="1189" customFormat="false" ht="15" hidden="false" customHeight="false" outlineLevel="0" collapsed="false">
      <c r="A1189" s="8" t="n">
        <v>1185</v>
      </c>
      <c r="B1189" s="13"/>
      <c r="C1189" s="25"/>
      <c r="D1189" s="26" t="str">
        <f aca="false">IF($C1189="","",IFERROR(IF(INDEX(Bolalar!$B$5:$B$1804,MATCH($C1189,Bolalar!$I$5:$I$1804,0))="","",INDEX(Bolalar!$B$5:$B$1804,MATCH($C1189,Bolalar!$I$5:$I$1804,0))),""))</f>
        <v/>
      </c>
      <c r="E1189" s="15" t="str">
        <f aca="false">IF($C1189="","",IFERROR(IF(INDEX(Bolalar!$C$5:$C$1804,MATCH($C1189,Bolalar!$I$5:$I$1804,0))="","",INDEX(Bolalar!$C$5:$C$1804,MATCH($C1189,Bolalar!$I$5:$I$1804,0))),""))</f>
        <v/>
      </c>
      <c r="F1189" s="24"/>
      <c r="G1189" s="14" t="str">
        <f aca="false">IF(OR($E1189="",$B1189=""),"",INT(($B1189-$E1189)/365.25))</f>
        <v/>
      </c>
      <c r="H1189" s="25"/>
      <c r="I1189" s="12"/>
      <c r="J1189" s="28" t="n">
        <f aca="false">IF(AND($C1189&lt;&gt;"",$B1189&gt;=Boshqaruv!$C$9,$B1189&lt;=Boshqaruv!$C$10),IF(COUNTIFS($C$4:$C1188,$C1189,$B$4:$B1188,"&gt;="&amp;Boshqaruv!$C$9,$B$4:$B1188,"&lt;="&amp;Boshqaruv!$C$10)=0,1,0),0)</f>
        <v>0</v>
      </c>
    </row>
    <row r="1190" customFormat="false" ht="15" hidden="false" customHeight="false" outlineLevel="0" collapsed="false">
      <c r="A1190" s="8" t="n">
        <v>1186</v>
      </c>
      <c r="B1190" s="13"/>
      <c r="C1190" s="25"/>
      <c r="D1190" s="26" t="str">
        <f aca="false">IF($C1190="","",IFERROR(IF(INDEX(Bolalar!$B$5:$B$1804,MATCH($C1190,Bolalar!$I$5:$I$1804,0))="","",INDEX(Bolalar!$B$5:$B$1804,MATCH($C1190,Bolalar!$I$5:$I$1804,0))),""))</f>
        <v/>
      </c>
      <c r="E1190" s="15" t="str">
        <f aca="false">IF($C1190="","",IFERROR(IF(INDEX(Bolalar!$C$5:$C$1804,MATCH($C1190,Bolalar!$I$5:$I$1804,0))="","",INDEX(Bolalar!$C$5:$C$1804,MATCH($C1190,Bolalar!$I$5:$I$1804,0))),""))</f>
        <v/>
      </c>
      <c r="F1190" s="24"/>
      <c r="G1190" s="14" t="str">
        <f aca="false">IF(OR($E1190="",$B1190=""),"",INT(($B1190-$E1190)/365.25))</f>
        <v/>
      </c>
      <c r="H1190" s="25"/>
      <c r="I1190" s="12"/>
      <c r="J1190" s="28" t="n">
        <f aca="false">IF(AND($C1190&lt;&gt;"",$B1190&gt;=Boshqaruv!$C$9,$B1190&lt;=Boshqaruv!$C$10),IF(COUNTIFS($C$4:$C1189,$C1190,$B$4:$B1189,"&gt;="&amp;Boshqaruv!$C$9,$B$4:$B1189,"&lt;="&amp;Boshqaruv!$C$10)=0,1,0),0)</f>
        <v>0</v>
      </c>
    </row>
    <row r="1191" customFormat="false" ht="15" hidden="false" customHeight="false" outlineLevel="0" collapsed="false">
      <c r="A1191" s="8" t="n">
        <v>1187</v>
      </c>
      <c r="B1191" s="13"/>
      <c r="C1191" s="25"/>
      <c r="D1191" s="26" t="str">
        <f aca="false">IF($C1191="","",IFERROR(IF(INDEX(Bolalar!$B$5:$B$1804,MATCH($C1191,Bolalar!$I$5:$I$1804,0))="","",INDEX(Bolalar!$B$5:$B$1804,MATCH($C1191,Bolalar!$I$5:$I$1804,0))),""))</f>
        <v/>
      </c>
      <c r="E1191" s="15" t="str">
        <f aca="false">IF($C1191="","",IFERROR(IF(INDEX(Bolalar!$C$5:$C$1804,MATCH($C1191,Bolalar!$I$5:$I$1804,0))="","",INDEX(Bolalar!$C$5:$C$1804,MATCH($C1191,Bolalar!$I$5:$I$1804,0))),""))</f>
        <v/>
      </c>
      <c r="F1191" s="24"/>
      <c r="G1191" s="14" t="str">
        <f aca="false">IF(OR($E1191="",$B1191=""),"",INT(($B1191-$E1191)/365.25))</f>
        <v/>
      </c>
      <c r="H1191" s="25"/>
      <c r="I1191" s="12"/>
      <c r="J1191" s="28" t="n">
        <f aca="false">IF(AND($C1191&lt;&gt;"",$B1191&gt;=Boshqaruv!$C$9,$B1191&lt;=Boshqaruv!$C$10),IF(COUNTIFS($C$4:$C1190,$C1191,$B$4:$B1190,"&gt;="&amp;Boshqaruv!$C$9,$B$4:$B1190,"&lt;="&amp;Boshqaruv!$C$10)=0,1,0),0)</f>
        <v>0</v>
      </c>
    </row>
    <row r="1192" customFormat="false" ht="15" hidden="false" customHeight="false" outlineLevel="0" collapsed="false">
      <c r="A1192" s="8" t="n">
        <v>1188</v>
      </c>
      <c r="B1192" s="13"/>
      <c r="C1192" s="25"/>
      <c r="D1192" s="26" t="str">
        <f aca="false">IF($C1192="","",IFERROR(IF(INDEX(Bolalar!$B$5:$B$1804,MATCH($C1192,Bolalar!$I$5:$I$1804,0))="","",INDEX(Bolalar!$B$5:$B$1804,MATCH($C1192,Bolalar!$I$5:$I$1804,0))),""))</f>
        <v/>
      </c>
      <c r="E1192" s="15" t="str">
        <f aca="false">IF($C1192="","",IFERROR(IF(INDEX(Bolalar!$C$5:$C$1804,MATCH($C1192,Bolalar!$I$5:$I$1804,0))="","",INDEX(Bolalar!$C$5:$C$1804,MATCH($C1192,Bolalar!$I$5:$I$1804,0))),""))</f>
        <v/>
      </c>
      <c r="F1192" s="24"/>
      <c r="G1192" s="14" t="str">
        <f aca="false">IF(OR($E1192="",$B1192=""),"",INT(($B1192-$E1192)/365.25))</f>
        <v/>
      </c>
      <c r="H1192" s="25"/>
      <c r="I1192" s="12"/>
      <c r="J1192" s="28" t="n">
        <f aca="false">IF(AND($C1192&lt;&gt;"",$B1192&gt;=Boshqaruv!$C$9,$B1192&lt;=Boshqaruv!$C$10),IF(COUNTIFS($C$4:$C1191,$C1192,$B$4:$B1191,"&gt;="&amp;Boshqaruv!$C$9,$B$4:$B1191,"&lt;="&amp;Boshqaruv!$C$10)=0,1,0),0)</f>
        <v>0</v>
      </c>
    </row>
    <row r="1193" customFormat="false" ht="15" hidden="false" customHeight="false" outlineLevel="0" collapsed="false">
      <c r="A1193" s="8" t="n">
        <v>1189</v>
      </c>
      <c r="B1193" s="13"/>
      <c r="C1193" s="25"/>
      <c r="D1193" s="26" t="str">
        <f aca="false">IF($C1193="","",IFERROR(IF(INDEX(Bolalar!$B$5:$B$1804,MATCH($C1193,Bolalar!$I$5:$I$1804,0))="","",INDEX(Bolalar!$B$5:$B$1804,MATCH($C1193,Bolalar!$I$5:$I$1804,0))),""))</f>
        <v/>
      </c>
      <c r="E1193" s="15" t="str">
        <f aca="false">IF($C1193="","",IFERROR(IF(INDEX(Bolalar!$C$5:$C$1804,MATCH($C1193,Bolalar!$I$5:$I$1804,0))="","",INDEX(Bolalar!$C$5:$C$1804,MATCH($C1193,Bolalar!$I$5:$I$1804,0))),""))</f>
        <v/>
      </c>
      <c r="F1193" s="24"/>
      <c r="G1193" s="14" t="str">
        <f aca="false">IF(OR($E1193="",$B1193=""),"",INT(($B1193-$E1193)/365.25))</f>
        <v/>
      </c>
      <c r="H1193" s="25"/>
      <c r="I1193" s="12"/>
      <c r="J1193" s="28" t="n">
        <f aca="false">IF(AND($C1193&lt;&gt;"",$B1193&gt;=Boshqaruv!$C$9,$B1193&lt;=Boshqaruv!$C$10),IF(COUNTIFS($C$4:$C1192,$C1193,$B$4:$B1192,"&gt;="&amp;Boshqaruv!$C$9,$B$4:$B1192,"&lt;="&amp;Boshqaruv!$C$10)=0,1,0),0)</f>
        <v>0</v>
      </c>
    </row>
    <row r="1194" customFormat="false" ht="15" hidden="false" customHeight="false" outlineLevel="0" collapsed="false">
      <c r="A1194" s="8" t="n">
        <v>1190</v>
      </c>
      <c r="B1194" s="13"/>
      <c r="C1194" s="25"/>
      <c r="D1194" s="26" t="str">
        <f aca="false">IF($C1194="","",IFERROR(IF(INDEX(Bolalar!$B$5:$B$1804,MATCH($C1194,Bolalar!$I$5:$I$1804,0))="","",INDEX(Bolalar!$B$5:$B$1804,MATCH($C1194,Bolalar!$I$5:$I$1804,0))),""))</f>
        <v/>
      </c>
      <c r="E1194" s="15" t="str">
        <f aca="false">IF($C1194="","",IFERROR(IF(INDEX(Bolalar!$C$5:$C$1804,MATCH($C1194,Bolalar!$I$5:$I$1804,0))="","",INDEX(Bolalar!$C$5:$C$1804,MATCH($C1194,Bolalar!$I$5:$I$1804,0))),""))</f>
        <v/>
      </c>
      <c r="F1194" s="24"/>
      <c r="G1194" s="14" t="str">
        <f aca="false">IF(OR($E1194="",$B1194=""),"",INT(($B1194-$E1194)/365.25))</f>
        <v/>
      </c>
      <c r="H1194" s="25"/>
      <c r="I1194" s="12"/>
      <c r="J1194" s="28" t="n">
        <f aca="false">IF(AND($C1194&lt;&gt;"",$B1194&gt;=Boshqaruv!$C$9,$B1194&lt;=Boshqaruv!$C$10),IF(COUNTIFS($C$4:$C1193,$C1194,$B$4:$B1193,"&gt;="&amp;Boshqaruv!$C$9,$B$4:$B1193,"&lt;="&amp;Boshqaruv!$C$10)=0,1,0),0)</f>
        <v>0</v>
      </c>
    </row>
    <row r="1195" customFormat="false" ht="15" hidden="false" customHeight="false" outlineLevel="0" collapsed="false">
      <c r="A1195" s="8" t="n">
        <v>1191</v>
      </c>
      <c r="B1195" s="13"/>
      <c r="C1195" s="25"/>
      <c r="D1195" s="26" t="str">
        <f aca="false">IF($C1195="","",IFERROR(IF(INDEX(Bolalar!$B$5:$B$1804,MATCH($C1195,Bolalar!$I$5:$I$1804,0))="","",INDEX(Bolalar!$B$5:$B$1804,MATCH($C1195,Bolalar!$I$5:$I$1804,0))),""))</f>
        <v/>
      </c>
      <c r="E1195" s="15" t="str">
        <f aca="false">IF($C1195="","",IFERROR(IF(INDEX(Bolalar!$C$5:$C$1804,MATCH($C1195,Bolalar!$I$5:$I$1804,0))="","",INDEX(Bolalar!$C$5:$C$1804,MATCH($C1195,Bolalar!$I$5:$I$1804,0))),""))</f>
        <v/>
      </c>
      <c r="F1195" s="24"/>
      <c r="G1195" s="14" t="str">
        <f aca="false">IF(OR($E1195="",$B1195=""),"",INT(($B1195-$E1195)/365.25))</f>
        <v/>
      </c>
      <c r="H1195" s="25"/>
      <c r="I1195" s="12"/>
      <c r="J1195" s="28" t="n">
        <f aca="false">IF(AND($C1195&lt;&gt;"",$B1195&gt;=Boshqaruv!$C$9,$B1195&lt;=Boshqaruv!$C$10),IF(COUNTIFS($C$4:$C1194,$C1195,$B$4:$B1194,"&gt;="&amp;Boshqaruv!$C$9,$B$4:$B1194,"&lt;="&amp;Boshqaruv!$C$10)=0,1,0),0)</f>
        <v>0</v>
      </c>
    </row>
    <row r="1196" customFormat="false" ht="15" hidden="false" customHeight="false" outlineLevel="0" collapsed="false">
      <c r="A1196" s="8" t="n">
        <v>1192</v>
      </c>
      <c r="B1196" s="13"/>
      <c r="C1196" s="25"/>
      <c r="D1196" s="26" t="str">
        <f aca="false">IF($C1196="","",IFERROR(IF(INDEX(Bolalar!$B$5:$B$1804,MATCH($C1196,Bolalar!$I$5:$I$1804,0))="","",INDEX(Bolalar!$B$5:$B$1804,MATCH($C1196,Bolalar!$I$5:$I$1804,0))),""))</f>
        <v/>
      </c>
      <c r="E1196" s="15" t="str">
        <f aca="false">IF($C1196="","",IFERROR(IF(INDEX(Bolalar!$C$5:$C$1804,MATCH($C1196,Bolalar!$I$5:$I$1804,0))="","",INDEX(Bolalar!$C$5:$C$1804,MATCH($C1196,Bolalar!$I$5:$I$1804,0))),""))</f>
        <v/>
      </c>
      <c r="F1196" s="24"/>
      <c r="G1196" s="14" t="str">
        <f aca="false">IF(OR($E1196="",$B1196=""),"",INT(($B1196-$E1196)/365.25))</f>
        <v/>
      </c>
      <c r="H1196" s="25"/>
      <c r="I1196" s="12"/>
      <c r="J1196" s="28" t="n">
        <f aca="false">IF(AND($C1196&lt;&gt;"",$B1196&gt;=Boshqaruv!$C$9,$B1196&lt;=Boshqaruv!$C$10),IF(COUNTIFS($C$4:$C1195,$C1196,$B$4:$B1195,"&gt;="&amp;Boshqaruv!$C$9,$B$4:$B1195,"&lt;="&amp;Boshqaruv!$C$10)=0,1,0),0)</f>
        <v>0</v>
      </c>
    </row>
    <row r="1197" customFormat="false" ht="15" hidden="false" customHeight="false" outlineLevel="0" collapsed="false">
      <c r="A1197" s="8" t="n">
        <v>1193</v>
      </c>
      <c r="B1197" s="13"/>
      <c r="C1197" s="25"/>
      <c r="D1197" s="26" t="str">
        <f aca="false">IF($C1197="","",IFERROR(IF(INDEX(Bolalar!$B$5:$B$1804,MATCH($C1197,Bolalar!$I$5:$I$1804,0))="","",INDEX(Bolalar!$B$5:$B$1804,MATCH($C1197,Bolalar!$I$5:$I$1804,0))),""))</f>
        <v/>
      </c>
      <c r="E1197" s="15" t="str">
        <f aca="false">IF($C1197="","",IFERROR(IF(INDEX(Bolalar!$C$5:$C$1804,MATCH($C1197,Bolalar!$I$5:$I$1804,0))="","",INDEX(Bolalar!$C$5:$C$1804,MATCH($C1197,Bolalar!$I$5:$I$1804,0))),""))</f>
        <v/>
      </c>
      <c r="F1197" s="24"/>
      <c r="G1197" s="14" t="str">
        <f aca="false">IF(OR($E1197="",$B1197=""),"",INT(($B1197-$E1197)/365.25))</f>
        <v/>
      </c>
      <c r="H1197" s="25"/>
      <c r="I1197" s="12"/>
      <c r="J1197" s="28" t="n">
        <f aca="false">IF(AND($C1197&lt;&gt;"",$B1197&gt;=Boshqaruv!$C$9,$B1197&lt;=Boshqaruv!$C$10),IF(COUNTIFS($C$4:$C1196,$C1197,$B$4:$B1196,"&gt;="&amp;Boshqaruv!$C$9,$B$4:$B1196,"&lt;="&amp;Boshqaruv!$C$10)=0,1,0),0)</f>
        <v>0</v>
      </c>
    </row>
    <row r="1198" customFormat="false" ht="15" hidden="false" customHeight="false" outlineLevel="0" collapsed="false">
      <c r="A1198" s="8" t="n">
        <v>1194</v>
      </c>
      <c r="B1198" s="13"/>
      <c r="C1198" s="25"/>
      <c r="D1198" s="26" t="str">
        <f aca="false">IF($C1198="","",IFERROR(IF(INDEX(Bolalar!$B$5:$B$1804,MATCH($C1198,Bolalar!$I$5:$I$1804,0))="","",INDEX(Bolalar!$B$5:$B$1804,MATCH($C1198,Bolalar!$I$5:$I$1804,0))),""))</f>
        <v/>
      </c>
      <c r="E1198" s="15" t="str">
        <f aca="false">IF($C1198="","",IFERROR(IF(INDEX(Bolalar!$C$5:$C$1804,MATCH($C1198,Bolalar!$I$5:$I$1804,0))="","",INDEX(Bolalar!$C$5:$C$1804,MATCH($C1198,Bolalar!$I$5:$I$1804,0))),""))</f>
        <v/>
      </c>
      <c r="F1198" s="24"/>
      <c r="G1198" s="14" t="str">
        <f aca="false">IF(OR($E1198="",$B1198=""),"",INT(($B1198-$E1198)/365.25))</f>
        <v/>
      </c>
      <c r="H1198" s="25"/>
      <c r="I1198" s="12"/>
      <c r="J1198" s="28" t="n">
        <f aca="false">IF(AND($C1198&lt;&gt;"",$B1198&gt;=Boshqaruv!$C$9,$B1198&lt;=Boshqaruv!$C$10),IF(COUNTIFS($C$4:$C1197,$C1198,$B$4:$B1197,"&gt;="&amp;Boshqaruv!$C$9,$B$4:$B1197,"&lt;="&amp;Boshqaruv!$C$10)=0,1,0),0)</f>
        <v>0</v>
      </c>
    </row>
    <row r="1199" customFormat="false" ht="15" hidden="false" customHeight="false" outlineLevel="0" collapsed="false">
      <c r="A1199" s="8" t="n">
        <v>1195</v>
      </c>
      <c r="B1199" s="13"/>
      <c r="C1199" s="25"/>
      <c r="D1199" s="26" t="str">
        <f aca="false">IF($C1199="","",IFERROR(IF(INDEX(Bolalar!$B$5:$B$1804,MATCH($C1199,Bolalar!$I$5:$I$1804,0))="","",INDEX(Bolalar!$B$5:$B$1804,MATCH($C1199,Bolalar!$I$5:$I$1804,0))),""))</f>
        <v/>
      </c>
      <c r="E1199" s="15" t="str">
        <f aca="false">IF($C1199="","",IFERROR(IF(INDEX(Bolalar!$C$5:$C$1804,MATCH($C1199,Bolalar!$I$5:$I$1804,0))="","",INDEX(Bolalar!$C$5:$C$1804,MATCH($C1199,Bolalar!$I$5:$I$1804,0))),""))</f>
        <v/>
      </c>
      <c r="F1199" s="24"/>
      <c r="G1199" s="14" t="str">
        <f aca="false">IF(OR($E1199="",$B1199=""),"",INT(($B1199-$E1199)/365.25))</f>
        <v/>
      </c>
      <c r="H1199" s="25"/>
      <c r="I1199" s="12"/>
      <c r="J1199" s="28" t="n">
        <f aca="false">IF(AND($C1199&lt;&gt;"",$B1199&gt;=Boshqaruv!$C$9,$B1199&lt;=Boshqaruv!$C$10),IF(COUNTIFS($C$4:$C1198,$C1199,$B$4:$B1198,"&gt;="&amp;Boshqaruv!$C$9,$B$4:$B1198,"&lt;="&amp;Boshqaruv!$C$10)=0,1,0),0)</f>
        <v>0</v>
      </c>
    </row>
    <row r="1200" customFormat="false" ht="15" hidden="false" customHeight="false" outlineLevel="0" collapsed="false">
      <c r="A1200" s="8" t="n">
        <v>1196</v>
      </c>
      <c r="B1200" s="13"/>
      <c r="C1200" s="25"/>
      <c r="D1200" s="26" t="str">
        <f aca="false">IF($C1200="","",IFERROR(IF(INDEX(Bolalar!$B$5:$B$1804,MATCH($C1200,Bolalar!$I$5:$I$1804,0))="","",INDEX(Bolalar!$B$5:$B$1804,MATCH($C1200,Bolalar!$I$5:$I$1804,0))),""))</f>
        <v/>
      </c>
      <c r="E1200" s="15" t="str">
        <f aca="false">IF($C1200="","",IFERROR(IF(INDEX(Bolalar!$C$5:$C$1804,MATCH($C1200,Bolalar!$I$5:$I$1804,0))="","",INDEX(Bolalar!$C$5:$C$1804,MATCH($C1200,Bolalar!$I$5:$I$1804,0))),""))</f>
        <v/>
      </c>
      <c r="F1200" s="24"/>
      <c r="G1200" s="14" t="str">
        <f aca="false">IF(OR($E1200="",$B1200=""),"",INT(($B1200-$E1200)/365.25))</f>
        <v/>
      </c>
      <c r="H1200" s="25"/>
      <c r="I1200" s="12"/>
      <c r="J1200" s="28" t="n">
        <f aca="false">IF(AND($C1200&lt;&gt;"",$B1200&gt;=Boshqaruv!$C$9,$B1200&lt;=Boshqaruv!$C$10),IF(COUNTIFS($C$4:$C1199,$C1200,$B$4:$B1199,"&gt;="&amp;Boshqaruv!$C$9,$B$4:$B1199,"&lt;="&amp;Boshqaruv!$C$10)=0,1,0),0)</f>
        <v>0</v>
      </c>
    </row>
    <row r="1201" customFormat="false" ht="15" hidden="false" customHeight="false" outlineLevel="0" collapsed="false">
      <c r="A1201" s="8" t="n">
        <v>1197</v>
      </c>
      <c r="B1201" s="13"/>
      <c r="C1201" s="25"/>
      <c r="D1201" s="26" t="str">
        <f aca="false">IF($C1201="","",IFERROR(IF(INDEX(Bolalar!$B$5:$B$1804,MATCH($C1201,Bolalar!$I$5:$I$1804,0))="","",INDEX(Bolalar!$B$5:$B$1804,MATCH($C1201,Bolalar!$I$5:$I$1804,0))),""))</f>
        <v/>
      </c>
      <c r="E1201" s="15" t="str">
        <f aca="false">IF($C1201="","",IFERROR(IF(INDEX(Bolalar!$C$5:$C$1804,MATCH($C1201,Bolalar!$I$5:$I$1804,0))="","",INDEX(Bolalar!$C$5:$C$1804,MATCH($C1201,Bolalar!$I$5:$I$1804,0))),""))</f>
        <v/>
      </c>
      <c r="F1201" s="24"/>
      <c r="G1201" s="14" t="str">
        <f aca="false">IF(OR($E1201="",$B1201=""),"",INT(($B1201-$E1201)/365.25))</f>
        <v/>
      </c>
      <c r="H1201" s="25"/>
      <c r="I1201" s="12"/>
      <c r="J1201" s="28" t="n">
        <f aca="false">IF(AND($C1201&lt;&gt;"",$B1201&gt;=Boshqaruv!$C$9,$B1201&lt;=Boshqaruv!$C$10),IF(COUNTIFS($C$4:$C1200,$C1201,$B$4:$B1200,"&gt;="&amp;Boshqaruv!$C$9,$B$4:$B1200,"&lt;="&amp;Boshqaruv!$C$10)=0,1,0),0)</f>
        <v>0</v>
      </c>
    </row>
    <row r="1202" customFormat="false" ht="15" hidden="false" customHeight="false" outlineLevel="0" collapsed="false">
      <c r="A1202" s="8" t="n">
        <v>1198</v>
      </c>
      <c r="B1202" s="13"/>
      <c r="C1202" s="25"/>
      <c r="D1202" s="26" t="str">
        <f aca="false">IF($C1202="","",IFERROR(IF(INDEX(Bolalar!$B$5:$B$1804,MATCH($C1202,Bolalar!$I$5:$I$1804,0))="","",INDEX(Bolalar!$B$5:$B$1804,MATCH($C1202,Bolalar!$I$5:$I$1804,0))),""))</f>
        <v/>
      </c>
      <c r="E1202" s="15" t="str">
        <f aca="false">IF($C1202="","",IFERROR(IF(INDEX(Bolalar!$C$5:$C$1804,MATCH($C1202,Bolalar!$I$5:$I$1804,0))="","",INDEX(Bolalar!$C$5:$C$1804,MATCH($C1202,Bolalar!$I$5:$I$1804,0))),""))</f>
        <v/>
      </c>
      <c r="F1202" s="24"/>
      <c r="G1202" s="14" t="str">
        <f aca="false">IF(OR($E1202="",$B1202=""),"",INT(($B1202-$E1202)/365.25))</f>
        <v/>
      </c>
      <c r="H1202" s="25"/>
      <c r="I1202" s="12"/>
      <c r="J1202" s="28" t="n">
        <f aca="false">IF(AND($C1202&lt;&gt;"",$B1202&gt;=Boshqaruv!$C$9,$B1202&lt;=Boshqaruv!$C$10),IF(COUNTIFS($C$4:$C1201,$C1202,$B$4:$B1201,"&gt;="&amp;Boshqaruv!$C$9,$B$4:$B1201,"&lt;="&amp;Boshqaruv!$C$10)=0,1,0),0)</f>
        <v>0</v>
      </c>
    </row>
    <row r="1203" customFormat="false" ht="15" hidden="false" customHeight="false" outlineLevel="0" collapsed="false">
      <c r="A1203" s="8" t="n">
        <v>1199</v>
      </c>
      <c r="B1203" s="13"/>
      <c r="C1203" s="25"/>
      <c r="D1203" s="26" t="str">
        <f aca="false">IF($C1203="","",IFERROR(IF(INDEX(Bolalar!$B$5:$B$1804,MATCH($C1203,Bolalar!$I$5:$I$1804,0))="","",INDEX(Bolalar!$B$5:$B$1804,MATCH($C1203,Bolalar!$I$5:$I$1804,0))),""))</f>
        <v/>
      </c>
      <c r="E1203" s="15" t="str">
        <f aca="false">IF($C1203="","",IFERROR(IF(INDEX(Bolalar!$C$5:$C$1804,MATCH($C1203,Bolalar!$I$5:$I$1804,0))="","",INDEX(Bolalar!$C$5:$C$1804,MATCH($C1203,Bolalar!$I$5:$I$1804,0))),""))</f>
        <v/>
      </c>
      <c r="F1203" s="24"/>
      <c r="G1203" s="14" t="str">
        <f aca="false">IF(OR($E1203="",$B1203=""),"",INT(($B1203-$E1203)/365.25))</f>
        <v/>
      </c>
      <c r="H1203" s="25"/>
      <c r="I1203" s="12"/>
      <c r="J1203" s="28" t="n">
        <f aca="false">IF(AND($C1203&lt;&gt;"",$B1203&gt;=Boshqaruv!$C$9,$B1203&lt;=Boshqaruv!$C$10),IF(COUNTIFS($C$4:$C1202,$C1203,$B$4:$B1202,"&gt;="&amp;Boshqaruv!$C$9,$B$4:$B1202,"&lt;="&amp;Boshqaruv!$C$10)=0,1,0),0)</f>
        <v>0</v>
      </c>
    </row>
    <row r="1204" customFormat="false" ht="15" hidden="false" customHeight="false" outlineLevel="0" collapsed="false">
      <c r="A1204" s="8" t="n">
        <v>1200</v>
      </c>
      <c r="B1204" s="13"/>
      <c r="C1204" s="25"/>
      <c r="D1204" s="26" t="str">
        <f aca="false">IF($C1204="","",IFERROR(IF(INDEX(Bolalar!$B$5:$B$1804,MATCH($C1204,Bolalar!$I$5:$I$1804,0))="","",INDEX(Bolalar!$B$5:$B$1804,MATCH($C1204,Bolalar!$I$5:$I$1804,0))),""))</f>
        <v/>
      </c>
      <c r="E1204" s="15" t="str">
        <f aca="false">IF($C1204="","",IFERROR(IF(INDEX(Bolalar!$C$5:$C$1804,MATCH($C1204,Bolalar!$I$5:$I$1804,0))="","",INDEX(Bolalar!$C$5:$C$1804,MATCH($C1204,Bolalar!$I$5:$I$1804,0))),""))</f>
        <v/>
      </c>
      <c r="F1204" s="24"/>
      <c r="G1204" s="14" t="str">
        <f aca="false">IF(OR($E1204="",$B1204=""),"",INT(($B1204-$E1204)/365.25))</f>
        <v/>
      </c>
      <c r="H1204" s="25"/>
      <c r="I1204" s="12"/>
      <c r="J1204" s="28" t="n">
        <f aca="false">IF(AND($C1204&lt;&gt;"",$B1204&gt;=Boshqaruv!$C$9,$B1204&lt;=Boshqaruv!$C$10),IF(COUNTIFS($C$4:$C1203,$C1204,$B$4:$B1203,"&gt;="&amp;Boshqaruv!$C$9,$B$4:$B1203,"&lt;="&amp;Boshqaruv!$C$10)=0,1,0),0)</f>
        <v>0</v>
      </c>
    </row>
    <row r="1205" customFormat="false" ht="15" hidden="false" customHeight="false" outlineLevel="0" collapsed="false">
      <c r="A1205" s="8" t="n">
        <v>1201</v>
      </c>
      <c r="B1205" s="13"/>
      <c r="C1205" s="25"/>
      <c r="D1205" s="26" t="str">
        <f aca="false">IF($C1205="","",IFERROR(IF(INDEX(Bolalar!$B$5:$B$1804,MATCH($C1205,Bolalar!$I$5:$I$1804,0))="","",INDEX(Bolalar!$B$5:$B$1804,MATCH($C1205,Bolalar!$I$5:$I$1804,0))),""))</f>
        <v/>
      </c>
      <c r="E1205" s="15" t="str">
        <f aca="false">IF($C1205="","",IFERROR(IF(INDEX(Bolalar!$C$5:$C$1804,MATCH($C1205,Bolalar!$I$5:$I$1804,0))="","",INDEX(Bolalar!$C$5:$C$1804,MATCH($C1205,Bolalar!$I$5:$I$1804,0))),""))</f>
        <v/>
      </c>
      <c r="F1205" s="24"/>
      <c r="G1205" s="14" t="str">
        <f aca="false">IF(OR($E1205="",$B1205=""),"",INT(($B1205-$E1205)/365.25))</f>
        <v/>
      </c>
      <c r="H1205" s="25"/>
      <c r="I1205" s="12"/>
      <c r="J1205" s="28" t="n">
        <f aca="false">IF(AND($C1205&lt;&gt;"",$B1205&gt;=Boshqaruv!$C$9,$B1205&lt;=Boshqaruv!$C$10),IF(COUNTIFS($C$4:$C1204,$C1205,$B$4:$B1204,"&gt;="&amp;Boshqaruv!$C$9,$B$4:$B1204,"&lt;="&amp;Boshqaruv!$C$10)=0,1,0),0)</f>
        <v>0</v>
      </c>
    </row>
    <row r="1206" customFormat="false" ht="15" hidden="false" customHeight="false" outlineLevel="0" collapsed="false">
      <c r="A1206" s="8" t="n">
        <v>1202</v>
      </c>
      <c r="B1206" s="13"/>
      <c r="C1206" s="25"/>
      <c r="D1206" s="26" t="str">
        <f aca="false">IF($C1206="","",IFERROR(IF(INDEX(Bolalar!$B$5:$B$1804,MATCH($C1206,Bolalar!$I$5:$I$1804,0))="","",INDEX(Bolalar!$B$5:$B$1804,MATCH($C1206,Bolalar!$I$5:$I$1804,0))),""))</f>
        <v/>
      </c>
      <c r="E1206" s="15" t="str">
        <f aca="false">IF($C1206="","",IFERROR(IF(INDEX(Bolalar!$C$5:$C$1804,MATCH($C1206,Bolalar!$I$5:$I$1804,0))="","",INDEX(Bolalar!$C$5:$C$1804,MATCH($C1206,Bolalar!$I$5:$I$1804,0))),""))</f>
        <v/>
      </c>
      <c r="F1206" s="24"/>
      <c r="G1206" s="14" t="str">
        <f aca="false">IF(OR($E1206="",$B1206=""),"",INT(($B1206-$E1206)/365.25))</f>
        <v/>
      </c>
      <c r="H1206" s="25"/>
      <c r="I1206" s="12"/>
      <c r="J1206" s="28" t="n">
        <f aca="false">IF(AND($C1206&lt;&gt;"",$B1206&gt;=Boshqaruv!$C$9,$B1206&lt;=Boshqaruv!$C$10),IF(COUNTIFS($C$4:$C1205,$C1206,$B$4:$B1205,"&gt;="&amp;Boshqaruv!$C$9,$B$4:$B1205,"&lt;="&amp;Boshqaruv!$C$10)=0,1,0),0)</f>
        <v>0</v>
      </c>
    </row>
    <row r="1207" customFormat="false" ht="15" hidden="false" customHeight="false" outlineLevel="0" collapsed="false">
      <c r="A1207" s="8" t="n">
        <v>1203</v>
      </c>
      <c r="B1207" s="13"/>
      <c r="C1207" s="25"/>
      <c r="D1207" s="26" t="str">
        <f aca="false">IF($C1207="","",IFERROR(IF(INDEX(Bolalar!$B$5:$B$1804,MATCH($C1207,Bolalar!$I$5:$I$1804,0))="","",INDEX(Bolalar!$B$5:$B$1804,MATCH($C1207,Bolalar!$I$5:$I$1804,0))),""))</f>
        <v/>
      </c>
      <c r="E1207" s="15" t="str">
        <f aca="false">IF($C1207="","",IFERROR(IF(INDEX(Bolalar!$C$5:$C$1804,MATCH($C1207,Bolalar!$I$5:$I$1804,0))="","",INDEX(Bolalar!$C$5:$C$1804,MATCH($C1207,Bolalar!$I$5:$I$1804,0))),""))</f>
        <v/>
      </c>
      <c r="F1207" s="24"/>
      <c r="G1207" s="14" t="str">
        <f aca="false">IF(OR($E1207="",$B1207=""),"",INT(($B1207-$E1207)/365.25))</f>
        <v/>
      </c>
      <c r="H1207" s="25"/>
      <c r="I1207" s="12"/>
      <c r="J1207" s="28" t="n">
        <f aca="false">IF(AND($C1207&lt;&gt;"",$B1207&gt;=Boshqaruv!$C$9,$B1207&lt;=Boshqaruv!$C$10),IF(COUNTIFS($C$4:$C1206,$C1207,$B$4:$B1206,"&gt;="&amp;Boshqaruv!$C$9,$B$4:$B1206,"&lt;="&amp;Boshqaruv!$C$10)=0,1,0),0)</f>
        <v>0</v>
      </c>
    </row>
    <row r="1208" customFormat="false" ht="15" hidden="false" customHeight="false" outlineLevel="0" collapsed="false">
      <c r="A1208" s="8" t="n">
        <v>1204</v>
      </c>
      <c r="B1208" s="13"/>
      <c r="C1208" s="25"/>
      <c r="D1208" s="26" t="str">
        <f aca="false">IF($C1208="","",IFERROR(IF(INDEX(Bolalar!$B$5:$B$1804,MATCH($C1208,Bolalar!$I$5:$I$1804,0))="","",INDEX(Bolalar!$B$5:$B$1804,MATCH($C1208,Bolalar!$I$5:$I$1804,0))),""))</f>
        <v/>
      </c>
      <c r="E1208" s="15" t="str">
        <f aca="false">IF($C1208="","",IFERROR(IF(INDEX(Bolalar!$C$5:$C$1804,MATCH($C1208,Bolalar!$I$5:$I$1804,0))="","",INDEX(Bolalar!$C$5:$C$1804,MATCH($C1208,Bolalar!$I$5:$I$1804,0))),""))</f>
        <v/>
      </c>
      <c r="F1208" s="24"/>
      <c r="G1208" s="14" t="str">
        <f aca="false">IF(OR($E1208="",$B1208=""),"",INT(($B1208-$E1208)/365.25))</f>
        <v/>
      </c>
      <c r="H1208" s="25"/>
      <c r="I1208" s="12"/>
      <c r="J1208" s="28" t="n">
        <f aca="false">IF(AND($C1208&lt;&gt;"",$B1208&gt;=Boshqaruv!$C$9,$B1208&lt;=Boshqaruv!$C$10),IF(COUNTIFS($C$4:$C1207,$C1208,$B$4:$B1207,"&gt;="&amp;Boshqaruv!$C$9,$B$4:$B1207,"&lt;="&amp;Boshqaruv!$C$10)=0,1,0),0)</f>
        <v>0</v>
      </c>
    </row>
    <row r="1209" customFormat="false" ht="15" hidden="false" customHeight="false" outlineLevel="0" collapsed="false">
      <c r="A1209" s="8" t="n">
        <v>1205</v>
      </c>
      <c r="B1209" s="13"/>
      <c r="C1209" s="25"/>
      <c r="D1209" s="26" t="str">
        <f aca="false">IF($C1209="","",IFERROR(IF(INDEX(Bolalar!$B$5:$B$1804,MATCH($C1209,Bolalar!$I$5:$I$1804,0))="","",INDEX(Bolalar!$B$5:$B$1804,MATCH($C1209,Bolalar!$I$5:$I$1804,0))),""))</f>
        <v/>
      </c>
      <c r="E1209" s="15" t="str">
        <f aca="false">IF($C1209="","",IFERROR(IF(INDEX(Bolalar!$C$5:$C$1804,MATCH($C1209,Bolalar!$I$5:$I$1804,0))="","",INDEX(Bolalar!$C$5:$C$1804,MATCH($C1209,Bolalar!$I$5:$I$1804,0))),""))</f>
        <v/>
      </c>
      <c r="F1209" s="24"/>
      <c r="G1209" s="14" t="str">
        <f aca="false">IF(OR($E1209="",$B1209=""),"",INT(($B1209-$E1209)/365.25))</f>
        <v/>
      </c>
      <c r="H1209" s="25"/>
      <c r="I1209" s="12"/>
      <c r="J1209" s="28" t="n">
        <f aca="false">IF(AND($C1209&lt;&gt;"",$B1209&gt;=Boshqaruv!$C$9,$B1209&lt;=Boshqaruv!$C$10),IF(COUNTIFS($C$4:$C1208,$C1209,$B$4:$B1208,"&gt;="&amp;Boshqaruv!$C$9,$B$4:$B1208,"&lt;="&amp;Boshqaruv!$C$10)=0,1,0),0)</f>
        <v>0</v>
      </c>
    </row>
    <row r="1210" customFormat="false" ht="15" hidden="false" customHeight="false" outlineLevel="0" collapsed="false">
      <c r="A1210" s="8" t="n">
        <v>1206</v>
      </c>
      <c r="B1210" s="13"/>
      <c r="C1210" s="25"/>
      <c r="D1210" s="26" t="str">
        <f aca="false">IF($C1210="","",IFERROR(IF(INDEX(Bolalar!$B$5:$B$1804,MATCH($C1210,Bolalar!$I$5:$I$1804,0))="","",INDEX(Bolalar!$B$5:$B$1804,MATCH($C1210,Bolalar!$I$5:$I$1804,0))),""))</f>
        <v/>
      </c>
      <c r="E1210" s="15" t="str">
        <f aca="false">IF($C1210="","",IFERROR(IF(INDEX(Bolalar!$C$5:$C$1804,MATCH($C1210,Bolalar!$I$5:$I$1804,0))="","",INDEX(Bolalar!$C$5:$C$1804,MATCH($C1210,Bolalar!$I$5:$I$1804,0))),""))</f>
        <v/>
      </c>
      <c r="F1210" s="24"/>
      <c r="G1210" s="14" t="str">
        <f aca="false">IF(OR($E1210="",$B1210=""),"",INT(($B1210-$E1210)/365.25))</f>
        <v/>
      </c>
      <c r="H1210" s="25"/>
      <c r="I1210" s="12"/>
      <c r="J1210" s="28" t="n">
        <f aca="false">IF(AND($C1210&lt;&gt;"",$B1210&gt;=Boshqaruv!$C$9,$B1210&lt;=Boshqaruv!$C$10),IF(COUNTIFS($C$4:$C1209,$C1210,$B$4:$B1209,"&gt;="&amp;Boshqaruv!$C$9,$B$4:$B1209,"&lt;="&amp;Boshqaruv!$C$10)=0,1,0),0)</f>
        <v>0</v>
      </c>
    </row>
    <row r="1211" customFormat="false" ht="15" hidden="false" customHeight="false" outlineLevel="0" collapsed="false">
      <c r="A1211" s="8" t="n">
        <v>1207</v>
      </c>
      <c r="B1211" s="13"/>
      <c r="C1211" s="25"/>
      <c r="D1211" s="26" t="str">
        <f aca="false">IF($C1211="","",IFERROR(IF(INDEX(Bolalar!$B$5:$B$1804,MATCH($C1211,Bolalar!$I$5:$I$1804,0))="","",INDEX(Bolalar!$B$5:$B$1804,MATCH($C1211,Bolalar!$I$5:$I$1804,0))),""))</f>
        <v/>
      </c>
      <c r="E1211" s="15" t="str">
        <f aca="false">IF($C1211="","",IFERROR(IF(INDEX(Bolalar!$C$5:$C$1804,MATCH($C1211,Bolalar!$I$5:$I$1804,0))="","",INDEX(Bolalar!$C$5:$C$1804,MATCH($C1211,Bolalar!$I$5:$I$1804,0))),""))</f>
        <v/>
      </c>
      <c r="F1211" s="24"/>
      <c r="G1211" s="14" t="str">
        <f aca="false">IF(OR($E1211="",$B1211=""),"",INT(($B1211-$E1211)/365.25))</f>
        <v/>
      </c>
      <c r="H1211" s="25"/>
      <c r="I1211" s="12"/>
      <c r="J1211" s="28" t="n">
        <f aca="false">IF(AND($C1211&lt;&gt;"",$B1211&gt;=Boshqaruv!$C$9,$B1211&lt;=Boshqaruv!$C$10),IF(COUNTIFS($C$4:$C1210,$C1211,$B$4:$B1210,"&gt;="&amp;Boshqaruv!$C$9,$B$4:$B1210,"&lt;="&amp;Boshqaruv!$C$10)=0,1,0),0)</f>
        <v>0</v>
      </c>
    </row>
    <row r="1212" customFormat="false" ht="15" hidden="false" customHeight="false" outlineLevel="0" collapsed="false">
      <c r="A1212" s="8" t="n">
        <v>1208</v>
      </c>
      <c r="B1212" s="13"/>
      <c r="C1212" s="25"/>
      <c r="D1212" s="26" t="str">
        <f aca="false">IF($C1212="","",IFERROR(IF(INDEX(Bolalar!$B$5:$B$1804,MATCH($C1212,Bolalar!$I$5:$I$1804,0))="","",INDEX(Bolalar!$B$5:$B$1804,MATCH($C1212,Bolalar!$I$5:$I$1804,0))),""))</f>
        <v/>
      </c>
      <c r="E1212" s="15" t="str">
        <f aca="false">IF($C1212="","",IFERROR(IF(INDEX(Bolalar!$C$5:$C$1804,MATCH($C1212,Bolalar!$I$5:$I$1804,0))="","",INDEX(Bolalar!$C$5:$C$1804,MATCH($C1212,Bolalar!$I$5:$I$1804,0))),""))</f>
        <v/>
      </c>
      <c r="F1212" s="24"/>
      <c r="G1212" s="14" t="str">
        <f aca="false">IF(OR($E1212="",$B1212=""),"",INT(($B1212-$E1212)/365.25))</f>
        <v/>
      </c>
      <c r="H1212" s="25"/>
      <c r="I1212" s="12"/>
      <c r="J1212" s="28" t="n">
        <f aca="false">IF(AND($C1212&lt;&gt;"",$B1212&gt;=Boshqaruv!$C$9,$B1212&lt;=Boshqaruv!$C$10),IF(COUNTIFS($C$4:$C1211,$C1212,$B$4:$B1211,"&gt;="&amp;Boshqaruv!$C$9,$B$4:$B1211,"&lt;="&amp;Boshqaruv!$C$10)=0,1,0),0)</f>
        <v>0</v>
      </c>
    </row>
    <row r="1213" customFormat="false" ht="15" hidden="false" customHeight="false" outlineLevel="0" collapsed="false">
      <c r="A1213" s="8" t="n">
        <v>1209</v>
      </c>
      <c r="B1213" s="13"/>
      <c r="C1213" s="25"/>
      <c r="D1213" s="26" t="str">
        <f aca="false">IF($C1213="","",IFERROR(IF(INDEX(Bolalar!$B$5:$B$1804,MATCH($C1213,Bolalar!$I$5:$I$1804,0))="","",INDEX(Bolalar!$B$5:$B$1804,MATCH($C1213,Bolalar!$I$5:$I$1804,0))),""))</f>
        <v/>
      </c>
      <c r="E1213" s="15" t="str">
        <f aca="false">IF($C1213="","",IFERROR(IF(INDEX(Bolalar!$C$5:$C$1804,MATCH($C1213,Bolalar!$I$5:$I$1804,0))="","",INDEX(Bolalar!$C$5:$C$1804,MATCH($C1213,Bolalar!$I$5:$I$1804,0))),""))</f>
        <v/>
      </c>
      <c r="F1213" s="24"/>
      <c r="G1213" s="14" t="str">
        <f aca="false">IF(OR($E1213="",$B1213=""),"",INT(($B1213-$E1213)/365.25))</f>
        <v/>
      </c>
      <c r="H1213" s="25"/>
      <c r="I1213" s="12"/>
      <c r="J1213" s="28" t="n">
        <f aca="false">IF(AND($C1213&lt;&gt;"",$B1213&gt;=Boshqaruv!$C$9,$B1213&lt;=Boshqaruv!$C$10),IF(COUNTIFS($C$4:$C1212,$C1213,$B$4:$B1212,"&gt;="&amp;Boshqaruv!$C$9,$B$4:$B1212,"&lt;="&amp;Boshqaruv!$C$10)=0,1,0),0)</f>
        <v>0</v>
      </c>
    </row>
    <row r="1214" customFormat="false" ht="15" hidden="false" customHeight="false" outlineLevel="0" collapsed="false">
      <c r="A1214" s="8" t="n">
        <v>1210</v>
      </c>
      <c r="B1214" s="13"/>
      <c r="C1214" s="25"/>
      <c r="D1214" s="26" t="str">
        <f aca="false">IF($C1214="","",IFERROR(IF(INDEX(Bolalar!$B$5:$B$1804,MATCH($C1214,Bolalar!$I$5:$I$1804,0))="","",INDEX(Bolalar!$B$5:$B$1804,MATCH($C1214,Bolalar!$I$5:$I$1804,0))),""))</f>
        <v/>
      </c>
      <c r="E1214" s="15" t="str">
        <f aca="false">IF($C1214="","",IFERROR(IF(INDEX(Bolalar!$C$5:$C$1804,MATCH($C1214,Bolalar!$I$5:$I$1804,0))="","",INDEX(Bolalar!$C$5:$C$1804,MATCH($C1214,Bolalar!$I$5:$I$1804,0))),""))</f>
        <v/>
      </c>
      <c r="F1214" s="24"/>
      <c r="G1214" s="14" t="str">
        <f aca="false">IF(OR($E1214="",$B1214=""),"",INT(($B1214-$E1214)/365.25))</f>
        <v/>
      </c>
      <c r="H1214" s="25"/>
      <c r="I1214" s="12"/>
      <c r="J1214" s="28" t="n">
        <f aca="false">IF(AND($C1214&lt;&gt;"",$B1214&gt;=Boshqaruv!$C$9,$B1214&lt;=Boshqaruv!$C$10),IF(COUNTIFS($C$4:$C1213,$C1214,$B$4:$B1213,"&gt;="&amp;Boshqaruv!$C$9,$B$4:$B1213,"&lt;="&amp;Boshqaruv!$C$10)=0,1,0),0)</f>
        <v>0</v>
      </c>
    </row>
    <row r="1215" customFormat="false" ht="15" hidden="false" customHeight="false" outlineLevel="0" collapsed="false">
      <c r="A1215" s="8" t="n">
        <v>1211</v>
      </c>
      <c r="B1215" s="13"/>
      <c r="C1215" s="25"/>
      <c r="D1215" s="26" t="str">
        <f aca="false">IF($C1215="","",IFERROR(IF(INDEX(Bolalar!$B$5:$B$1804,MATCH($C1215,Bolalar!$I$5:$I$1804,0))="","",INDEX(Bolalar!$B$5:$B$1804,MATCH($C1215,Bolalar!$I$5:$I$1804,0))),""))</f>
        <v/>
      </c>
      <c r="E1215" s="15" t="str">
        <f aca="false">IF($C1215="","",IFERROR(IF(INDEX(Bolalar!$C$5:$C$1804,MATCH($C1215,Bolalar!$I$5:$I$1804,0))="","",INDEX(Bolalar!$C$5:$C$1804,MATCH($C1215,Bolalar!$I$5:$I$1804,0))),""))</f>
        <v/>
      </c>
      <c r="F1215" s="24"/>
      <c r="G1215" s="14" t="str">
        <f aca="false">IF(OR($E1215="",$B1215=""),"",INT(($B1215-$E1215)/365.25))</f>
        <v/>
      </c>
      <c r="H1215" s="25"/>
      <c r="I1215" s="12"/>
      <c r="J1215" s="28" t="n">
        <f aca="false">IF(AND($C1215&lt;&gt;"",$B1215&gt;=Boshqaruv!$C$9,$B1215&lt;=Boshqaruv!$C$10),IF(COUNTIFS($C$4:$C1214,$C1215,$B$4:$B1214,"&gt;="&amp;Boshqaruv!$C$9,$B$4:$B1214,"&lt;="&amp;Boshqaruv!$C$10)=0,1,0),0)</f>
        <v>0</v>
      </c>
    </row>
    <row r="1216" customFormat="false" ht="15" hidden="false" customHeight="false" outlineLevel="0" collapsed="false">
      <c r="A1216" s="8" t="n">
        <v>1212</v>
      </c>
      <c r="B1216" s="13"/>
      <c r="C1216" s="25"/>
      <c r="D1216" s="26" t="str">
        <f aca="false">IF($C1216="","",IFERROR(IF(INDEX(Bolalar!$B$5:$B$1804,MATCH($C1216,Bolalar!$I$5:$I$1804,0))="","",INDEX(Bolalar!$B$5:$B$1804,MATCH($C1216,Bolalar!$I$5:$I$1804,0))),""))</f>
        <v/>
      </c>
      <c r="E1216" s="15" t="str">
        <f aca="false">IF($C1216="","",IFERROR(IF(INDEX(Bolalar!$C$5:$C$1804,MATCH($C1216,Bolalar!$I$5:$I$1804,0))="","",INDEX(Bolalar!$C$5:$C$1804,MATCH($C1216,Bolalar!$I$5:$I$1804,0))),""))</f>
        <v/>
      </c>
      <c r="F1216" s="24"/>
      <c r="G1216" s="14" t="str">
        <f aca="false">IF(OR($E1216="",$B1216=""),"",INT(($B1216-$E1216)/365.25))</f>
        <v/>
      </c>
      <c r="H1216" s="25"/>
      <c r="I1216" s="12"/>
      <c r="J1216" s="28" t="n">
        <f aca="false">IF(AND($C1216&lt;&gt;"",$B1216&gt;=Boshqaruv!$C$9,$B1216&lt;=Boshqaruv!$C$10),IF(COUNTIFS($C$4:$C1215,$C1216,$B$4:$B1215,"&gt;="&amp;Boshqaruv!$C$9,$B$4:$B1215,"&lt;="&amp;Boshqaruv!$C$10)=0,1,0),0)</f>
        <v>0</v>
      </c>
    </row>
    <row r="1217" customFormat="false" ht="15" hidden="false" customHeight="false" outlineLevel="0" collapsed="false">
      <c r="A1217" s="8" t="n">
        <v>1213</v>
      </c>
      <c r="B1217" s="13"/>
      <c r="C1217" s="25"/>
      <c r="D1217" s="26" t="str">
        <f aca="false">IF($C1217="","",IFERROR(IF(INDEX(Bolalar!$B$5:$B$1804,MATCH($C1217,Bolalar!$I$5:$I$1804,0))="","",INDEX(Bolalar!$B$5:$B$1804,MATCH($C1217,Bolalar!$I$5:$I$1804,0))),""))</f>
        <v/>
      </c>
      <c r="E1217" s="15" t="str">
        <f aca="false">IF($C1217="","",IFERROR(IF(INDEX(Bolalar!$C$5:$C$1804,MATCH($C1217,Bolalar!$I$5:$I$1804,0))="","",INDEX(Bolalar!$C$5:$C$1804,MATCH($C1217,Bolalar!$I$5:$I$1804,0))),""))</f>
        <v/>
      </c>
      <c r="F1217" s="24"/>
      <c r="G1217" s="14" t="str">
        <f aca="false">IF(OR($E1217="",$B1217=""),"",INT(($B1217-$E1217)/365.25))</f>
        <v/>
      </c>
      <c r="H1217" s="25"/>
      <c r="I1217" s="12"/>
      <c r="J1217" s="28" t="n">
        <f aca="false">IF(AND($C1217&lt;&gt;"",$B1217&gt;=Boshqaruv!$C$9,$B1217&lt;=Boshqaruv!$C$10),IF(COUNTIFS($C$4:$C1216,$C1217,$B$4:$B1216,"&gt;="&amp;Boshqaruv!$C$9,$B$4:$B1216,"&lt;="&amp;Boshqaruv!$C$10)=0,1,0),0)</f>
        <v>0</v>
      </c>
    </row>
    <row r="1218" customFormat="false" ht="15" hidden="false" customHeight="false" outlineLevel="0" collapsed="false">
      <c r="A1218" s="8" t="n">
        <v>1214</v>
      </c>
      <c r="B1218" s="13"/>
      <c r="C1218" s="25"/>
      <c r="D1218" s="26" t="str">
        <f aca="false">IF($C1218="","",IFERROR(IF(INDEX(Bolalar!$B$5:$B$1804,MATCH($C1218,Bolalar!$I$5:$I$1804,0))="","",INDEX(Bolalar!$B$5:$B$1804,MATCH($C1218,Bolalar!$I$5:$I$1804,0))),""))</f>
        <v/>
      </c>
      <c r="E1218" s="15" t="str">
        <f aca="false">IF($C1218="","",IFERROR(IF(INDEX(Bolalar!$C$5:$C$1804,MATCH($C1218,Bolalar!$I$5:$I$1804,0))="","",INDEX(Bolalar!$C$5:$C$1804,MATCH($C1218,Bolalar!$I$5:$I$1804,0))),""))</f>
        <v/>
      </c>
      <c r="F1218" s="24"/>
      <c r="G1218" s="14" t="str">
        <f aca="false">IF(OR($E1218="",$B1218=""),"",INT(($B1218-$E1218)/365.25))</f>
        <v/>
      </c>
      <c r="H1218" s="25"/>
      <c r="I1218" s="12"/>
      <c r="J1218" s="28" t="n">
        <f aca="false">IF(AND($C1218&lt;&gt;"",$B1218&gt;=Boshqaruv!$C$9,$B1218&lt;=Boshqaruv!$C$10),IF(COUNTIFS($C$4:$C1217,$C1218,$B$4:$B1217,"&gt;="&amp;Boshqaruv!$C$9,$B$4:$B1217,"&lt;="&amp;Boshqaruv!$C$10)=0,1,0),0)</f>
        <v>0</v>
      </c>
    </row>
    <row r="1219" customFormat="false" ht="15" hidden="false" customHeight="false" outlineLevel="0" collapsed="false">
      <c r="A1219" s="8" t="n">
        <v>1215</v>
      </c>
      <c r="B1219" s="13"/>
      <c r="C1219" s="25"/>
      <c r="D1219" s="26" t="str">
        <f aca="false">IF($C1219="","",IFERROR(IF(INDEX(Bolalar!$B$5:$B$1804,MATCH($C1219,Bolalar!$I$5:$I$1804,0))="","",INDEX(Bolalar!$B$5:$B$1804,MATCH($C1219,Bolalar!$I$5:$I$1804,0))),""))</f>
        <v/>
      </c>
      <c r="E1219" s="15" t="str">
        <f aca="false">IF($C1219="","",IFERROR(IF(INDEX(Bolalar!$C$5:$C$1804,MATCH($C1219,Bolalar!$I$5:$I$1804,0))="","",INDEX(Bolalar!$C$5:$C$1804,MATCH($C1219,Bolalar!$I$5:$I$1804,0))),""))</f>
        <v/>
      </c>
      <c r="F1219" s="24"/>
      <c r="G1219" s="14" t="str">
        <f aca="false">IF(OR($E1219="",$B1219=""),"",INT(($B1219-$E1219)/365.25))</f>
        <v/>
      </c>
      <c r="H1219" s="25"/>
      <c r="I1219" s="12"/>
      <c r="J1219" s="28" t="n">
        <f aca="false">IF(AND($C1219&lt;&gt;"",$B1219&gt;=Boshqaruv!$C$9,$B1219&lt;=Boshqaruv!$C$10),IF(COUNTIFS($C$4:$C1218,$C1219,$B$4:$B1218,"&gt;="&amp;Boshqaruv!$C$9,$B$4:$B1218,"&lt;="&amp;Boshqaruv!$C$10)=0,1,0),0)</f>
        <v>0</v>
      </c>
    </row>
    <row r="1220" customFormat="false" ht="15" hidden="false" customHeight="false" outlineLevel="0" collapsed="false">
      <c r="A1220" s="8" t="n">
        <v>1216</v>
      </c>
      <c r="B1220" s="13"/>
      <c r="C1220" s="25"/>
      <c r="D1220" s="26" t="str">
        <f aca="false">IF($C1220="","",IFERROR(IF(INDEX(Bolalar!$B$5:$B$1804,MATCH($C1220,Bolalar!$I$5:$I$1804,0))="","",INDEX(Bolalar!$B$5:$B$1804,MATCH($C1220,Bolalar!$I$5:$I$1804,0))),""))</f>
        <v/>
      </c>
      <c r="E1220" s="15" t="str">
        <f aca="false">IF($C1220="","",IFERROR(IF(INDEX(Bolalar!$C$5:$C$1804,MATCH($C1220,Bolalar!$I$5:$I$1804,0))="","",INDEX(Bolalar!$C$5:$C$1804,MATCH($C1220,Bolalar!$I$5:$I$1804,0))),""))</f>
        <v/>
      </c>
      <c r="F1220" s="24"/>
      <c r="G1220" s="14" t="str">
        <f aca="false">IF(OR($E1220="",$B1220=""),"",INT(($B1220-$E1220)/365.25))</f>
        <v/>
      </c>
      <c r="H1220" s="25"/>
      <c r="I1220" s="12"/>
      <c r="J1220" s="28" t="n">
        <f aca="false">IF(AND($C1220&lt;&gt;"",$B1220&gt;=Boshqaruv!$C$9,$B1220&lt;=Boshqaruv!$C$10),IF(COUNTIFS($C$4:$C1219,$C1220,$B$4:$B1219,"&gt;="&amp;Boshqaruv!$C$9,$B$4:$B1219,"&lt;="&amp;Boshqaruv!$C$10)=0,1,0),0)</f>
        <v>0</v>
      </c>
    </row>
    <row r="1221" customFormat="false" ht="15" hidden="false" customHeight="false" outlineLevel="0" collapsed="false">
      <c r="A1221" s="8" t="n">
        <v>1217</v>
      </c>
      <c r="B1221" s="13"/>
      <c r="C1221" s="25"/>
      <c r="D1221" s="26" t="str">
        <f aca="false">IF($C1221="","",IFERROR(IF(INDEX(Bolalar!$B$5:$B$1804,MATCH($C1221,Bolalar!$I$5:$I$1804,0))="","",INDEX(Bolalar!$B$5:$B$1804,MATCH($C1221,Bolalar!$I$5:$I$1804,0))),""))</f>
        <v/>
      </c>
      <c r="E1221" s="15" t="str">
        <f aca="false">IF($C1221="","",IFERROR(IF(INDEX(Bolalar!$C$5:$C$1804,MATCH($C1221,Bolalar!$I$5:$I$1804,0))="","",INDEX(Bolalar!$C$5:$C$1804,MATCH($C1221,Bolalar!$I$5:$I$1804,0))),""))</f>
        <v/>
      </c>
      <c r="F1221" s="24"/>
      <c r="G1221" s="14" t="str">
        <f aca="false">IF(OR($E1221="",$B1221=""),"",INT(($B1221-$E1221)/365.25))</f>
        <v/>
      </c>
      <c r="H1221" s="25"/>
      <c r="I1221" s="12"/>
      <c r="J1221" s="28" t="n">
        <f aca="false">IF(AND($C1221&lt;&gt;"",$B1221&gt;=Boshqaruv!$C$9,$B1221&lt;=Boshqaruv!$C$10),IF(COUNTIFS($C$4:$C1220,$C1221,$B$4:$B1220,"&gt;="&amp;Boshqaruv!$C$9,$B$4:$B1220,"&lt;="&amp;Boshqaruv!$C$10)=0,1,0),0)</f>
        <v>0</v>
      </c>
    </row>
    <row r="1222" customFormat="false" ht="15" hidden="false" customHeight="false" outlineLevel="0" collapsed="false">
      <c r="A1222" s="8" t="n">
        <v>1218</v>
      </c>
      <c r="B1222" s="13"/>
      <c r="C1222" s="25"/>
      <c r="D1222" s="26" t="str">
        <f aca="false">IF($C1222="","",IFERROR(IF(INDEX(Bolalar!$B$5:$B$1804,MATCH($C1222,Bolalar!$I$5:$I$1804,0))="","",INDEX(Bolalar!$B$5:$B$1804,MATCH($C1222,Bolalar!$I$5:$I$1804,0))),""))</f>
        <v/>
      </c>
      <c r="E1222" s="15" t="str">
        <f aca="false">IF($C1222="","",IFERROR(IF(INDEX(Bolalar!$C$5:$C$1804,MATCH($C1222,Bolalar!$I$5:$I$1804,0))="","",INDEX(Bolalar!$C$5:$C$1804,MATCH($C1222,Bolalar!$I$5:$I$1804,0))),""))</f>
        <v/>
      </c>
      <c r="F1222" s="24"/>
      <c r="G1222" s="14" t="str">
        <f aca="false">IF(OR($E1222="",$B1222=""),"",INT(($B1222-$E1222)/365.25))</f>
        <v/>
      </c>
      <c r="H1222" s="25"/>
      <c r="I1222" s="12"/>
      <c r="J1222" s="28" t="n">
        <f aca="false">IF(AND($C1222&lt;&gt;"",$B1222&gt;=Boshqaruv!$C$9,$B1222&lt;=Boshqaruv!$C$10),IF(COUNTIFS($C$4:$C1221,$C1222,$B$4:$B1221,"&gt;="&amp;Boshqaruv!$C$9,$B$4:$B1221,"&lt;="&amp;Boshqaruv!$C$10)=0,1,0),0)</f>
        <v>0</v>
      </c>
    </row>
    <row r="1223" customFormat="false" ht="15" hidden="false" customHeight="false" outlineLevel="0" collapsed="false">
      <c r="A1223" s="8" t="n">
        <v>1219</v>
      </c>
      <c r="B1223" s="13"/>
      <c r="C1223" s="25"/>
      <c r="D1223" s="26" t="str">
        <f aca="false">IF($C1223="","",IFERROR(IF(INDEX(Bolalar!$B$5:$B$1804,MATCH($C1223,Bolalar!$I$5:$I$1804,0))="","",INDEX(Bolalar!$B$5:$B$1804,MATCH($C1223,Bolalar!$I$5:$I$1804,0))),""))</f>
        <v/>
      </c>
      <c r="E1223" s="15" t="str">
        <f aca="false">IF($C1223="","",IFERROR(IF(INDEX(Bolalar!$C$5:$C$1804,MATCH($C1223,Bolalar!$I$5:$I$1804,0))="","",INDEX(Bolalar!$C$5:$C$1804,MATCH($C1223,Bolalar!$I$5:$I$1804,0))),""))</f>
        <v/>
      </c>
      <c r="F1223" s="24"/>
      <c r="G1223" s="14" t="str">
        <f aca="false">IF(OR($E1223="",$B1223=""),"",INT(($B1223-$E1223)/365.25))</f>
        <v/>
      </c>
      <c r="H1223" s="25"/>
      <c r="I1223" s="12"/>
      <c r="J1223" s="28" t="n">
        <f aca="false">IF(AND($C1223&lt;&gt;"",$B1223&gt;=Boshqaruv!$C$9,$B1223&lt;=Boshqaruv!$C$10),IF(COUNTIFS($C$4:$C1222,$C1223,$B$4:$B1222,"&gt;="&amp;Boshqaruv!$C$9,$B$4:$B1222,"&lt;="&amp;Boshqaruv!$C$10)=0,1,0),0)</f>
        <v>0</v>
      </c>
    </row>
    <row r="1224" customFormat="false" ht="15" hidden="false" customHeight="false" outlineLevel="0" collapsed="false">
      <c r="A1224" s="8" t="n">
        <v>1220</v>
      </c>
      <c r="B1224" s="13"/>
      <c r="C1224" s="25"/>
      <c r="D1224" s="26" t="str">
        <f aca="false">IF($C1224="","",IFERROR(IF(INDEX(Bolalar!$B$5:$B$1804,MATCH($C1224,Bolalar!$I$5:$I$1804,0))="","",INDEX(Bolalar!$B$5:$B$1804,MATCH($C1224,Bolalar!$I$5:$I$1804,0))),""))</f>
        <v/>
      </c>
      <c r="E1224" s="15" t="str">
        <f aca="false">IF($C1224="","",IFERROR(IF(INDEX(Bolalar!$C$5:$C$1804,MATCH($C1224,Bolalar!$I$5:$I$1804,0))="","",INDEX(Bolalar!$C$5:$C$1804,MATCH($C1224,Bolalar!$I$5:$I$1804,0))),""))</f>
        <v/>
      </c>
      <c r="F1224" s="24"/>
      <c r="G1224" s="14" t="str">
        <f aca="false">IF(OR($E1224="",$B1224=""),"",INT(($B1224-$E1224)/365.25))</f>
        <v/>
      </c>
      <c r="H1224" s="25"/>
      <c r="I1224" s="12"/>
      <c r="J1224" s="28" t="n">
        <f aca="false">IF(AND($C1224&lt;&gt;"",$B1224&gt;=Boshqaruv!$C$9,$B1224&lt;=Boshqaruv!$C$10),IF(COUNTIFS($C$4:$C1223,$C1224,$B$4:$B1223,"&gt;="&amp;Boshqaruv!$C$9,$B$4:$B1223,"&lt;="&amp;Boshqaruv!$C$10)=0,1,0),0)</f>
        <v>0</v>
      </c>
    </row>
    <row r="1225" customFormat="false" ht="15" hidden="false" customHeight="false" outlineLevel="0" collapsed="false">
      <c r="A1225" s="8" t="n">
        <v>1221</v>
      </c>
      <c r="B1225" s="13"/>
      <c r="C1225" s="25"/>
      <c r="D1225" s="26" t="str">
        <f aca="false">IF($C1225="","",IFERROR(IF(INDEX(Bolalar!$B$5:$B$1804,MATCH($C1225,Bolalar!$I$5:$I$1804,0))="","",INDEX(Bolalar!$B$5:$B$1804,MATCH($C1225,Bolalar!$I$5:$I$1804,0))),""))</f>
        <v/>
      </c>
      <c r="E1225" s="15" t="str">
        <f aca="false">IF($C1225="","",IFERROR(IF(INDEX(Bolalar!$C$5:$C$1804,MATCH($C1225,Bolalar!$I$5:$I$1804,0))="","",INDEX(Bolalar!$C$5:$C$1804,MATCH($C1225,Bolalar!$I$5:$I$1804,0))),""))</f>
        <v/>
      </c>
      <c r="F1225" s="24"/>
      <c r="G1225" s="14" t="str">
        <f aca="false">IF(OR($E1225="",$B1225=""),"",INT(($B1225-$E1225)/365.25))</f>
        <v/>
      </c>
      <c r="H1225" s="25"/>
      <c r="I1225" s="12"/>
      <c r="J1225" s="28" t="n">
        <f aca="false">IF(AND($C1225&lt;&gt;"",$B1225&gt;=Boshqaruv!$C$9,$B1225&lt;=Boshqaruv!$C$10),IF(COUNTIFS($C$4:$C1224,$C1225,$B$4:$B1224,"&gt;="&amp;Boshqaruv!$C$9,$B$4:$B1224,"&lt;="&amp;Boshqaruv!$C$10)=0,1,0),0)</f>
        <v>0</v>
      </c>
    </row>
    <row r="1226" customFormat="false" ht="15" hidden="false" customHeight="false" outlineLevel="0" collapsed="false">
      <c r="A1226" s="8" t="n">
        <v>1222</v>
      </c>
      <c r="B1226" s="13"/>
      <c r="C1226" s="25"/>
      <c r="D1226" s="26" t="str">
        <f aca="false">IF($C1226="","",IFERROR(IF(INDEX(Bolalar!$B$5:$B$1804,MATCH($C1226,Bolalar!$I$5:$I$1804,0))="","",INDEX(Bolalar!$B$5:$B$1804,MATCH($C1226,Bolalar!$I$5:$I$1804,0))),""))</f>
        <v/>
      </c>
      <c r="E1226" s="15" t="str">
        <f aca="false">IF($C1226="","",IFERROR(IF(INDEX(Bolalar!$C$5:$C$1804,MATCH($C1226,Bolalar!$I$5:$I$1804,0))="","",INDEX(Bolalar!$C$5:$C$1804,MATCH($C1226,Bolalar!$I$5:$I$1804,0))),""))</f>
        <v/>
      </c>
      <c r="F1226" s="24"/>
      <c r="G1226" s="14" t="str">
        <f aca="false">IF(OR($E1226="",$B1226=""),"",INT(($B1226-$E1226)/365.25))</f>
        <v/>
      </c>
      <c r="H1226" s="25"/>
      <c r="I1226" s="12"/>
      <c r="J1226" s="28" t="n">
        <f aca="false">IF(AND($C1226&lt;&gt;"",$B1226&gt;=Boshqaruv!$C$9,$B1226&lt;=Boshqaruv!$C$10),IF(COUNTIFS($C$4:$C1225,$C1226,$B$4:$B1225,"&gt;="&amp;Boshqaruv!$C$9,$B$4:$B1225,"&lt;="&amp;Boshqaruv!$C$10)=0,1,0),0)</f>
        <v>0</v>
      </c>
    </row>
    <row r="1227" customFormat="false" ht="15" hidden="false" customHeight="false" outlineLevel="0" collapsed="false">
      <c r="A1227" s="8" t="n">
        <v>1223</v>
      </c>
      <c r="B1227" s="13"/>
      <c r="C1227" s="25"/>
      <c r="D1227" s="26" t="str">
        <f aca="false">IF($C1227="","",IFERROR(IF(INDEX(Bolalar!$B$5:$B$1804,MATCH($C1227,Bolalar!$I$5:$I$1804,0))="","",INDEX(Bolalar!$B$5:$B$1804,MATCH($C1227,Bolalar!$I$5:$I$1804,0))),""))</f>
        <v/>
      </c>
      <c r="E1227" s="15" t="str">
        <f aca="false">IF($C1227="","",IFERROR(IF(INDEX(Bolalar!$C$5:$C$1804,MATCH($C1227,Bolalar!$I$5:$I$1804,0))="","",INDEX(Bolalar!$C$5:$C$1804,MATCH($C1227,Bolalar!$I$5:$I$1804,0))),""))</f>
        <v/>
      </c>
      <c r="F1227" s="24"/>
      <c r="G1227" s="14" t="str">
        <f aca="false">IF(OR($E1227="",$B1227=""),"",INT(($B1227-$E1227)/365.25))</f>
        <v/>
      </c>
      <c r="H1227" s="25"/>
      <c r="I1227" s="12"/>
      <c r="J1227" s="28" t="n">
        <f aca="false">IF(AND($C1227&lt;&gt;"",$B1227&gt;=Boshqaruv!$C$9,$B1227&lt;=Boshqaruv!$C$10),IF(COUNTIFS($C$4:$C1226,$C1227,$B$4:$B1226,"&gt;="&amp;Boshqaruv!$C$9,$B$4:$B1226,"&lt;="&amp;Boshqaruv!$C$10)=0,1,0),0)</f>
        <v>0</v>
      </c>
    </row>
    <row r="1228" customFormat="false" ht="15" hidden="false" customHeight="false" outlineLevel="0" collapsed="false">
      <c r="A1228" s="8" t="n">
        <v>1224</v>
      </c>
      <c r="B1228" s="13"/>
      <c r="C1228" s="25"/>
      <c r="D1228" s="26" t="str">
        <f aca="false">IF($C1228="","",IFERROR(IF(INDEX(Bolalar!$B$5:$B$1804,MATCH($C1228,Bolalar!$I$5:$I$1804,0))="","",INDEX(Bolalar!$B$5:$B$1804,MATCH($C1228,Bolalar!$I$5:$I$1804,0))),""))</f>
        <v/>
      </c>
      <c r="E1228" s="15" t="str">
        <f aca="false">IF($C1228="","",IFERROR(IF(INDEX(Bolalar!$C$5:$C$1804,MATCH($C1228,Bolalar!$I$5:$I$1804,0))="","",INDEX(Bolalar!$C$5:$C$1804,MATCH($C1228,Bolalar!$I$5:$I$1804,0))),""))</f>
        <v/>
      </c>
      <c r="F1228" s="24"/>
      <c r="G1228" s="14" t="str">
        <f aca="false">IF(OR($E1228="",$B1228=""),"",INT(($B1228-$E1228)/365.25))</f>
        <v/>
      </c>
      <c r="H1228" s="25"/>
      <c r="I1228" s="12"/>
      <c r="J1228" s="28" t="n">
        <f aca="false">IF(AND($C1228&lt;&gt;"",$B1228&gt;=Boshqaruv!$C$9,$B1228&lt;=Boshqaruv!$C$10),IF(COUNTIFS($C$4:$C1227,$C1228,$B$4:$B1227,"&gt;="&amp;Boshqaruv!$C$9,$B$4:$B1227,"&lt;="&amp;Boshqaruv!$C$10)=0,1,0),0)</f>
        <v>0</v>
      </c>
    </row>
    <row r="1229" customFormat="false" ht="15" hidden="false" customHeight="false" outlineLevel="0" collapsed="false">
      <c r="A1229" s="8" t="n">
        <v>1225</v>
      </c>
      <c r="B1229" s="13"/>
      <c r="C1229" s="25"/>
      <c r="D1229" s="26" t="str">
        <f aca="false">IF($C1229="","",IFERROR(IF(INDEX(Bolalar!$B$5:$B$1804,MATCH($C1229,Bolalar!$I$5:$I$1804,0))="","",INDEX(Bolalar!$B$5:$B$1804,MATCH($C1229,Bolalar!$I$5:$I$1804,0))),""))</f>
        <v/>
      </c>
      <c r="E1229" s="15" t="str">
        <f aca="false">IF($C1229="","",IFERROR(IF(INDEX(Bolalar!$C$5:$C$1804,MATCH($C1229,Bolalar!$I$5:$I$1804,0))="","",INDEX(Bolalar!$C$5:$C$1804,MATCH($C1229,Bolalar!$I$5:$I$1804,0))),""))</f>
        <v/>
      </c>
      <c r="F1229" s="24"/>
      <c r="G1229" s="14" t="str">
        <f aca="false">IF(OR($E1229="",$B1229=""),"",INT(($B1229-$E1229)/365.25))</f>
        <v/>
      </c>
      <c r="H1229" s="25"/>
      <c r="I1229" s="12"/>
      <c r="J1229" s="28" t="n">
        <f aca="false">IF(AND($C1229&lt;&gt;"",$B1229&gt;=Boshqaruv!$C$9,$B1229&lt;=Boshqaruv!$C$10),IF(COUNTIFS($C$4:$C1228,$C1229,$B$4:$B1228,"&gt;="&amp;Boshqaruv!$C$9,$B$4:$B1228,"&lt;="&amp;Boshqaruv!$C$10)=0,1,0),0)</f>
        <v>0</v>
      </c>
    </row>
    <row r="1230" customFormat="false" ht="15" hidden="false" customHeight="false" outlineLevel="0" collapsed="false">
      <c r="A1230" s="8" t="n">
        <v>1226</v>
      </c>
      <c r="B1230" s="13"/>
      <c r="C1230" s="25"/>
      <c r="D1230" s="26" t="str">
        <f aca="false">IF($C1230="","",IFERROR(IF(INDEX(Bolalar!$B$5:$B$1804,MATCH($C1230,Bolalar!$I$5:$I$1804,0))="","",INDEX(Bolalar!$B$5:$B$1804,MATCH($C1230,Bolalar!$I$5:$I$1804,0))),""))</f>
        <v/>
      </c>
      <c r="E1230" s="15" t="str">
        <f aca="false">IF($C1230="","",IFERROR(IF(INDEX(Bolalar!$C$5:$C$1804,MATCH($C1230,Bolalar!$I$5:$I$1804,0))="","",INDEX(Bolalar!$C$5:$C$1804,MATCH($C1230,Bolalar!$I$5:$I$1804,0))),""))</f>
        <v/>
      </c>
      <c r="F1230" s="24"/>
      <c r="G1230" s="14" t="str">
        <f aca="false">IF(OR($E1230="",$B1230=""),"",INT(($B1230-$E1230)/365.25))</f>
        <v/>
      </c>
      <c r="H1230" s="25"/>
      <c r="I1230" s="12"/>
      <c r="J1230" s="28" t="n">
        <f aca="false">IF(AND($C1230&lt;&gt;"",$B1230&gt;=Boshqaruv!$C$9,$B1230&lt;=Boshqaruv!$C$10),IF(COUNTIFS($C$4:$C1229,$C1230,$B$4:$B1229,"&gt;="&amp;Boshqaruv!$C$9,$B$4:$B1229,"&lt;="&amp;Boshqaruv!$C$10)=0,1,0),0)</f>
        <v>0</v>
      </c>
    </row>
    <row r="1231" customFormat="false" ht="15" hidden="false" customHeight="false" outlineLevel="0" collapsed="false">
      <c r="A1231" s="8" t="n">
        <v>1227</v>
      </c>
      <c r="B1231" s="13"/>
      <c r="C1231" s="25"/>
      <c r="D1231" s="26" t="str">
        <f aca="false">IF($C1231="","",IFERROR(IF(INDEX(Bolalar!$B$5:$B$1804,MATCH($C1231,Bolalar!$I$5:$I$1804,0))="","",INDEX(Bolalar!$B$5:$B$1804,MATCH($C1231,Bolalar!$I$5:$I$1804,0))),""))</f>
        <v/>
      </c>
      <c r="E1231" s="15" t="str">
        <f aca="false">IF($C1231="","",IFERROR(IF(INDEX(Bolalar!$C$5:$C$1804,MATCH($C1231,Bolalar!$I$5:$I$1804,0))="","",INDEX(Bolalar!$C$5:$C$1804,MATCH($C1231,Bolalar!$I$5:$I$1804,0))),""))</f>
        <v/>
      </c>
      <c r="F1231" s="24"/>
      <c r="G1231" s="14" t="str">
        <f aca="false">IF(OR($E1231="",$B1231=""),"",INT(($B1231-$E1231)/365.25))</f>
        <v/>
      </c>
      <c r="H1231" s="25"/>
      <c r="I1231" s="12"/>
      <c r="J1231" s="28" t="n">
        <f aca="false">IF(AND($C1231&lt;&gt;"",$B1231&gt;=Boshqaruv!$C$9,$B1231&lt;=Boshqaruv!$C$10),IF(COUNTIFS($C$4:$C1230,$C1231,$B$4:$B1230,"&gt;="&amp;Boshqaruv!$C$9,$B$4:$B1230,"&lt;="&amp;Boshqaruv!$C$10)=0,1,0),0)</f>
        <v>0</v>
      </c>
    </row>
    <row r="1232" customFormat="false" ht="15" hidden="false" customHeight="false" outlineLevel="0" collapsed="false">
      <c r="A1232" s="8" t="n">
        <v>1228</v>
      </c>
      <c r="B1232" s="13"/>
      <c r="C1232" s="25"/>
      <c r="D1232" s="26" t="str">
        <f aca="false">IF($C1232="","",IFERROR(IF(INDEX(Bolalar!$B$5:$B$1804,MATCH($C1232,Bolalar!$I$5:$I$1804,0))="","",INDEX(Bolalar!$B$5:$B$1804,MATCH($C1232,Bolalar!$I$5:$I$1804,0))),""))</f>
        <v/>
      </c>
      <c r="E1232" s="15" t="str">
        <f aca="false">IF($C1232="","",IFERROR(IF(INDEX(Bolalar!$C$5:$C$1804,MATCH($C1232,Bolalar!$I$5:$I$1804,0))="","",INDEX(Bolalar!$C$5:$C$1804,MATCH($C1232,Bolalar!$I$5:$I$1804,0))),""))</f>
        <v/>
      </c>
      <c r="F1232" s="24"/>
      <c r="G1232" s="14" t="str">
        <f aca="false">IF(OR($E1232="",$B1232=""),"",INT(($B1232-$E1232)/365.25))</f>
        <v/>
      </c>
      <c r="H1232" s="25"/>
      <c r="I1232" s="12"/>
      <c r="J1232" s="28" t="n">
        <f aca="false">IF(AND($C1232&lt;&gt;"",$B1232&gt;=Boshqaruv!$C$9,$B1232&lt;=Boshqaruv!$C$10),IF(COUNTIFS($C$4:$C1231,$C1232,$B$4:$B1231,"&gt;="&amp;Boshqaruv!$C$9,$B$4:$B1231,"&lt;="&amp;Boshqaruv!$C$10)=0,1,0),0)</f>
        <v>0</v>
      </c>
    </row>
    <row r="1233" customFormat="false" ht="15" hidden="false" customHeight="false" outlineLevel="0" collapsed="false">
      <c r="A1233" s="8" t="n">
        <v>1229</v>
      </c>
      <c r="B1233" s="13"/>
      <c r="C1233" s="25"/>
      <c r="D1233" s="26" t="str">
        <f aca="false">IF($C1233="","",IFERROR(IF(INDEX(Bolalar!$B$5:$B$1804,MATCH($C1233,Bolalar!$I$5:$I$1804,0))="","",INDEX(Bolalar!$B$5:$B$1804,MATCH($C1233,Bolalar!$I$5:$I$1804,0))),""))</f>
        <v/>
      </c>
      <c r="E1233" s="15" t="str">
        <f aca="false">IF($C1233="","",IFERROR(IF(INDEX(Bolalar!$C$5:$C$1804,MATCH($C1233,Bolalar!$I$5:$I$1804,0))="","",INDEX(Bolalar!$C$5:$C$1804,MATCH($C1233,Bolalar!$I$5:$I$1804,0))),""))</f>
        <v/>
      </c>
      <c r="F1233" s="24"/>
      <c r="G1233" s="14" t="str">
        <f aca="false">IF(OR($E1233="",$B1233=""),"",INT(($B1233-$E1233)/365.25))</f>
        <v/>
      </c>
      <c r="H1233" s="25"/>
      <c r="I1233" s="12"/>
      <c r="J1233" s="28" t="n">
        <f aca="false">IF(AND($C1233&lt;&gt;"",$B1233&gt;=Boshqaruv!$C$9,$B1233&lt;=Boshqaruv!$C$10),IF(COUNTIFS($C$4:$C1232,$C1233,$B$4:$B1232,"&gt;="&amp;Boshqaruv!$C$9,$B$4:$B1232,"&lt;="&amp;Boshqaruv!$C$10)=0,1,0),0)</f>
        <v>0</v>
      </c>
    </row>
    <row r="1234" customFormat="false" ht="15" hidden="false" customHeight="false" outlineLevel="0" collapsed="false">
      <c r="A1234" s="8" t="n">
        <v>1230</v>
      </c>
      <c r="B1234" s="13"/>
      <c r="C1234" s="25"/>
      <c r="D1234" s="26" t="str">
        <f aca="false">IF($C1234="","",IFERROR(IF(INDEX(Bolalar!$B$5:$B$1804,MATCH($C1234,Bolalar!$I$5:$I$1804,0))="","",INDEX(Bolalar!$B$5:$B$1804,MATCH($C1234,Bolalar!$I$5:$I$1804,0))),""))</f>
        <v/>
      </c>
      <c r="E1234" s="15" t="str">
        <f aca="false">IF($C1234="","",IFERROR(IF(INDEX(Bolalar!$C$5:$C$1804,MATCH($C1234,Bolalar!$I$5:$I$1804,0))="","",INDEX(Bolalar!$C$5:$C$1804,MATCH($C1234,Bolalar!$I$5:$I$1804,0))),""))</f>
        <v/>
      </c>
      <c r="F1234" s="24"/>
      <c r="G1234" s="14" t="str">
        <f aca="false">IF(OR($E1234="",$B1234=""),"",INT(($B1234-$E1234)/365.25))</f>
        <v/>
      </c>
      <c r="H1234" s="25"/>
      <c r="I1234" s="12"/>
      <c r="J1234" s="28" t="n">
        <f aca="false">IF(AND($C1234&lt;&gt;"",$B1234&gt;=Boshqaruv!$C$9,$B1234&lt;=Boshqaruv!$C$10),IF(COUNTIFS($C$4:$C1233,$C1234,$B$4:$B1233,"&gt;="&amp;Boshqaruv!$C$9,$B$4:$B1233,"&lt;="&amp;Boshqaruv!$C$10)=0,1,0),0)</f>
        <v>0</v>
      </c>
    </row>
    <row r="1235" customFormat="false" ht="15" hidden="false" customHeight="false" outlineLevel="0" collapsed="false">
      <c r="A1235" s="8" t="n">
        <v>1231</v>
      </c>
      <c r="B1235" s="13"/>
      <c r="C1235" s="25"/>
      <c r="D1235" s="26" t="str">
        <f aca="false">IF($C1235="","",IFERROR(IF(INDEX(Bolalar!$B$5:$B$1804,MATCH($C1235,Bolalar!$I$5:$I$1804,0))="","",INDEX(Bolalar!$B$5:$B$1804,MATCH($C1235,Bolalar!$I$5:$I$1804,0))),""))</f>
        <v/>
      </c>
      <c r="E1235" s="15" t="str">
        <f aca="false">IF($C1235="","",IFERROR(IF(INDEX(Bolalar!$C$5:$C$1804,MATCH($C1235,Bolalar!$I$5:$I$1804,0))="","",INDEX(Bolalar!$C$5:$C$1804,MATCH($C1235,Bolalar!$I$5:$I$1804,0))),""))</f>
        <v/>
      </c>
      <c r="F1235" s="24"/>
      <c r="G1235" s="14" t="str">
        <f aca="false">IF(OR($E1235="",$B1235=""),"",INT(($B1235-$E1235)/365.25))</f>
        <v/>
      </c>
      <c r="H1235" s="25"/>
      <c r="I1235" s="12"/>
      <c r="J1235" s="28" t="n">
        <f aca="false">IF(AND($C1235&lt;&gt;"",$B1235&gt;=Boshqaruv!$C$9,$B1235&lt;=Boshqaruv!$C$10),IF(COUNTIFS($C$4:$C1234,$C1235,$B$4:$B1234,"&gt;="&amp;Boshqaruv!$C$9,$B$4:$B1234,"&lt;="&amp;Boshqaruv!$C$10)=0,1,0),0)</f>
        <v>0</v>
      </c>
    </row>
    <row r="1236" customFormat="false" ht="15" hidden="false" customHeight="false" outlineLevel="0" collapsed="false">
      <c r="A1236" s="8" t="n">
        <v>1232</v>
      </c>
      <c r="B1236" s="13"/>
      <c r="C1236" s="25"/>
      <c r="D1236" s="26" t="str">
        <f aca="false">IF($C1236="","",IFERROR(IF(INDEX(Bolalar!$B$5:$B$1804,MATCH($C1236,Bolalar!$I$5:$I$1804,0))="","",INDEX(Bolalar!$B$5:$B$1804,MATCH($C1236,Bolalar!$I$5:$I$1804,0))),""))</f>
        <v/>
      </c>
      <c r="E1236" s="15" t="str">
        <f aca="false">IF($C1236="","",IFERROR(IF(INDEX(Bolalar!$C$5:$C$1804,MATCH($C1236,Bolalar!$I$5:$I$1804,0))="","",INDEX(Bolalar!$C$5:$C$1804,MATCH($C1236,Bolalar!$I$5:$I$1804,0))),""))</f>
        <v/>
      </c>
      <c r="F1236" s="24"/>
      <c r="G1236" s="14" t="str">
        <f aca="false">IF(OR($E1236="",$B1236=""),"",INT(($B1236-$E1236)/365.25))</f>
        <v/>
      </c>
      <c r="H1236" s="25"/>
      <c r="I1236" s="12"/>
      <c r="J1236" s="28" t="n">
        <f aca="false">IF(AND($C1236&lt;&gt;"",$B1236&gt;=Boshqaruv!$C$9,$B1236&lt;=Boshqaruv!$C$10),IF(COUNTIFS($C$4:$C1235,$C1236,$B$4:$B1235,"&gt;="&amp;Boshqaruv!$C$9,$B$4:$B1235,"&lt;="&amp;Boshqaruv!$C$10)=0,1,0),0)</f>
        <v>0</v>
      </c>
    </row>
    <row r="1237" customFormat="false" ht="15" hidden="false" customHeight="false" outlineLevel="0" collapsed="false">
      <c r="A1237" s="8" t="n">
        <v>1233</v>
      </c>
      <c r="B1237" s="13"/>
      <c r="C1237" s="25"/>
      <c r="D1237" s="26" t="str">
        <f aca="false">IF($C1237="","",IFERROR(IF(INDEX(Bolalar!$B$5:$B$1804,MATCH($C1237,Bolalar!$I$5:$I$1804,0))="","",INDEX(Bolalar!$B$5:$B$1804,MATCH($C1237,Bolalar!$I$5:$I$1804,0))),""))</f>
        <v/>
      </c>
      <c r="E1237" s="15" t="str">
        <f aca="false">IF($C1237="","",IFERROR(IF(INDEX(Bolalar!$C$5:$C$1804,MATCH($C1237,Bolalar!$I$5:$I$1804,0))="","",INDEX(Bolalar!$C$5:$C$1804,MATCH($C1237,Bolalar!$I$5:$I$1804,0))),""))</f>
        <v/>
      </c>
      <c r="F1237" s="24"/>
      <c r="G1237" s="14" t="str">
        <f aca="false">IF(OR($E1237="",$B1237=""),"",INT(($B1237-$E1237)/365.25))</f>
        <v/>
      </c>
      <c r="H1237" s="25"/>
      <c r="I1237" s="12"/>
      <c r="J1237" s="28" t="n">
        <f aca="false">IF(AND($C1237&lt;&gt;"",$B1237&gt;=Boshqaruv!$C$9,$B1237&lt;=Boshqaruv!$C$10),IF(COUNTIFS($C$4:$C1236,$C1237,$B$4:$B1236,"&gt;="&amp;Boshqaruv!$C$9,$B$4:$B1236,"&lt;="&amp;Boshqaruv!$C$10)=0,1,0),0)</f>
        <v>0</v>
      </c>
    </row>
    <row r="1238" customFormat="false" ht="15" hidden="false" customHeight="false" outlineLevel="0" collapsed="false">
      <c r="A1238" s="8" t="n">
        <v>1234</v>
      </c>
      <c r="B1238" s="13"/>
      <c r="C1238" s="25"/>
      <c r="D1238" s="26" t="str">
        <f aca="false">IF($C1238="","",IFERROR(IF(INDEX(Bolalar!$B$5:$B$1804,MATCH($C1238,Bolalar!$I$5:$I$1804,0))="","",INDEX(Bolalar!$B$5:$B$1804,MATCH($C1238,Bolalar!$I$5:$I$1804,0))),""))</f>
        <v/>
      </c>
      <c r="E1238" s="15" t="str">
        <f aca="false">IF($C1238="","",IFERROR(IF(INDEX(Bolalar!$C$5:$C$1804,MATCH($C1238,Bolalar!$I$5:$I$1804,0))="","",INDEX(Bolalar!$C$5:$C$1804,MATCH($C1238,Bolalar!$I$5:$I$1804,0))),""))</f>
        <v/>
      </c>
      <c r="F1238" s="24"/>
      <c r="G1238" s="14" t="str">
        <f aca="false">IF(OR($E1238="",$B1238=""),"",INT(($B1238-$E1238)/365.25))</f>
        <v/>
      </c>
      <c r="H1238" s="25"/>
      <c r="I1238" s="12"/>
      <c r="J1238" s="28" t="n">
        <f aca="false">IF(AND($C1238&lt;&gt;"",$B1238&gt;=Boshqaruv!$C$9,$B1238&lt;=Boshqaruv!$C$10),IF(COUNTIFS($C$4:$C1237,$C1238,$B$4:$B1237,"&gt;="&amp;Boshqaruv!$C$9,$B$4:$B1237,"&lt;="&amp;Boshqaruv!$C$10)=0,1,0),0)</f>
        <v>0</v>
      </c>
    </row>
    <row r="1239" customFormat="false" ht="15" hidden="false" customHeight="false" outlineLevel="0" collapsed="false">
      <c r="A1239" s="8" t="n">
        <v>1235</v>
      </c>
      <c r="B1239" s="13"/>
      <c r="C1239" s="25"/>
      <c r="D1239" s="26" t="str">
        <f aca="false">IF($C1239="","",IFERROR(IF(INDEX(Bolalar!$B$5:$B$1804,MATCH($C1239,Bolalar!$I$5:$I$1804,0))="","",INDEX(Bolalar!$B$5:$B$1804,MATCH($C1239,Bolalar!$I$5:$I$1804,0))),""))</f>
        <v/>
      </c>
      <c r="E1239" s="15" t="str">
        <f aca="false">IF($C1239="","",IFERROR(IF(INDEX(Bolalar!$C$5:$C$1804,MATCH($C1239,Bolalar!$I$5:$I$1804,0))="","",INDEX(Bolalar!$C$5:$C$1804,MATCH($C1239,Bolalar!$I$5:$I$1804,0))),""))</f>
        <v/>
      </c>
      <c r="F1239" s="24"/>
      <c r="G1239" s="14" t="str">
        <f aca="false">IF(OR($E1239="",$B1239=""),"",INT(($B1239-$E1239)/365.25))</f>
        <v/>
      </c>
      <c r="H1239" s="25"/>
      <c r="I1239" s="12"/>
      <c r="J1239" s="28" t="n">
        <f aca="false">IF(AND($C1239&lt;&gt;"",$B1239&gt;=Boshqaruv!$C$9,$B1239&lt;=Boshqaruv!$C$10),IF(COUNTIFS($C$4:$C1238,$C1239,$B$4:$B1238,"&gt;="&amp;Boshqaruv!$C$9,$B$4:$B1238,"&lt;="&amp;Boshqaruv!$C$10)=0,1,0),0)</f>
        <v>0</v>
      </c>
    </row>
    <row r="1240" customFormat="false" ht="15" hidden="false" customHeight="false" outlineLevel="0" collapsed="false">
      <c r="A1240" s="8" t="n">
        <v>1236</v>
      </c>
      <c r="B1240" s="13"/>
      <c r="C1240" s="25"/>
      <c r="D1240" s="26" t="str">
        <f aca="false">IF($C1240="","",IFERROR(IF(INDEX(Bolalar!$B$5:$B$1804,MATCH($C1240,Bolalar!$I$5:$I$1804,0))="","",INDEX(Bolalar!$B$5:$B$1804,MATCH($C1240,Bolalar!$I$5:$I$1804,0))),""))</f>
        <v/>
      </c>
      <c r="E1240" s="15" t="str">
        <f aca="false">IF($C1240="","",IFERROR(IF(INDEX(Bolalar!$C$5:$C$1804,MATCH($C1240,Bolalar!$I$5:$I$1804,0))="","",INDEX(Bolalar!$C$5:$C$1804,MATCH($C1240,Bolalar!$I$5:$I$1804,0))),""))</f>
        <v/>
      </c>
      <c r="F1240" s="24"/>
      <c r="G1240" s="14" t="str">
        <f aca="false">IF(OR($E1240="",$B1240=""),"",INT(($B1240-$E1240)/365.25))</f>
        <v/>
      </c>
      <c r="H1240" s="25"/>
      <c r="I1240" s="12"/>
      <c r="J1240" s="28" t="n">
        <f aca="false">IF(AND($C1240&lt;&gt;"",$B1240&gt;=Boshqaruv!$C$9,$B1240&lt;=Boshqaruv!$C$10),IF(COUNTIFS($C$4:$C1239,$C1240,$B$4:$B1239,"&gt;="&amp;Boshqaruv!$C$9,$B$4:$B1239,"&lt;="&amp;Boshqaruv!$C$10)=0,1,0),0)</f>
        <v>0</v>
      </c>
    </row>
    <row r="1241" customFormat="false" ht="15" hidden="false" customHeight="false" outlineLevel="0" collapsed="false">
      <c r="A1241" s="8" t="n">
        <v>1237</v>
      </c>
      <c r="B1241" s="13"/>
      <c r="C1241" s="25"/>
      <c r="D1241" s="26" t="str">
        <f aca="false">IF($C1241="","",IFERROR(IF(INDEX(Bolalar!$B$5:$B$1804,MATCH($C1241,Bolalar!$I$5:$I$1804,0))="","",INDEX(Bolalar!$B$5:$B$1804,MATCH($C1241,Bolalar!$I$5:$I$1804,0))),""))</f>
        <v/>
      </c>
      <c r="E1241" s="15" t="str">
        <f aca="false">IF($C1241="","",IFERROR(IF(INDEX(Bolalar!$C$5:$C$1804,MATCH($C1241,Bolalar!$I$5:$I$1804,0))="","",INDEX(Bolalar!$C$5:$C$1804,MATCH($C1241,Bolalar!$I$5:$I$1804,0))),""))</f>
        <v/>
      </c>
      <c r="F1241" s="24"/>
      <c r="G1241" s="14" t="str">
        <f aca="false">IF(OR($E1241="",$B1241=""),"",INT(($B1241-$E1241)/365.25))</f>
        <v/>
      </c>
      <c r="H1241" s="25"/>
      <c r="I1241" s="12"/>
      <c r="J1241" s="28" t="n">
        <f aca="false">IF(AND($C1241&lt;&gt;"",$B1241&gt;=Boshqaruv!$C$9,$B1241&lt;=Boshqaruv!$C$10),IF(COUNTIFS($C$4:$C1240,$C1241,$B$4:$B1240,"&gt;="&amp;Boshqaruv!$C$9,$B$4:$B1240,"&lt;="&amp;Boshqaruv!$C$10)=0,1,0),0)</f>
        <v>0</v>
      </c>
    </row>
    <row r="1242" customFormat="false" ht="15" hidden="false" customHeight="false" outlineLevel="0" collapsed="false">
      <c r="A1242" s="8" t="n">
        <v>1238</v>
      </c>
      <c r="B1242" s="13"/>
      <c r="C1242" s="25"/>
      <c r="D1242" s="26" t="str">
        <f aca="false">IF($C1242="","",IFERROR(IF(INDEX(Bolalar!$B$5:$B$1804,MATCH($C1242,Bolalar!$I$5:$I$1804,0))="","",INDEX(Bolalar!$B$5:$B$1804,MATCH($C1242,Bolalar!$I$5:$I$1804,0))),""))</f>
        <v/>
      </c>
      <c r="E1242" s="15" t="str">
        <f aca="false">IF($C1242="","",IFERROR(IF(INDEX(Bolalar!$C$5:$C$1804,MATCH($C1242,Bolalar!$I$5:$I$1804,0))="","",INDEX(Bolalar!$C$5:$C$1804,MATCH($C1242,Bolalar!$I$5:$I$1804,0))),""))</f>
        <v/>
      </c>
      <c r="F1242" s="24"/>
      <c r="G1242" s="14" t="str">
        <f aca="false">IF(OR($E1242="",$B1242=""),"",INT(($B1242-$E1242)/365.25))</f>
        <v/>
      </c>
      <c r="H1242" s="25"/>
      <c r="I1242" s="12"/>
      <c r="J1242" s="28" t="n">
        <f aca="false">IF(AND($C1242&lt;&gt;"",$B1242&gt;=Boshqaruv!$C$9,$B1242&lt;=Boshqaruv!$C$10),IF(COUNTIFS($C$4:$C1241,$C1242,$B$4:$B1241,"&gt;="&amp;Boshqaruv!$C$9,$B$4:$B1241,"&lt;="&amp;Boshqaruv!$C$10)=0,1,0),0)</f>
        <v>0</v>
      </c>
    </row>
    <row r="1243" customFormat="false" ht="15" hidden="false" customHeight="false" outlineLevel="0" collapsed="false">
      <c r="A1243" s="8" t="n">
        <v>1239</v>
      </c>
      <c r="B1243" s="13"/>
      <c r="C1243" s="25"/>
      <c r="D1243" s="26" t="str">
        <f aca="false">IF($C1243="","",IFERROR(IF(INDEX(Bolalar!$B$5:$B$1804,MATCH($C1243,Bolalar!$I$5:$I$1804,0))="","",INDEX(Bolalar!$B$5:$B$1804,MATCH($C1243,Bolalar!$I$5:$I$1804,0))),""))</f>
        <v/>
      </c>
      <c r="E1243" s="15" t="str">
        <f aca="false">IF($C1243="","",IFERROR(IF(INDEX(Bolalar!$C$5:$C$1804,MATCH($C1243,Bolalar!$I$5:$I$1804,0))="","",INDEX(Bolalar!$C$5:$C$1804,MATCH($C1243,Bolalar!$I$5:$I$1804,0))),""))</f>
        <v/>
      </c>
      <c r="F1243" s="24"/>
      <c r="G1243" s="14" t="str">
        <f aca="false">IF(OR($E1243="",$B1243=""),"",INT(($B1243-$E1243)/365.25))</f>
        <v/>
      </c>
      <c r="H1243" s="25"/>
      <c r="I1243" s="12"/>
      <c r="J1243" s="28" t="n">
        <f aca="false">IF(AND($C1243&lt;&gt;"",$B1243&gt;=Boshqaruv!$C$9,$B1243&lt;=Boshqaruv!$C$10),IF(COUNTIFS($C$4:$C1242,$C1243,$B$4:$B1242,"&gt;="&amp;Boshqaruv!$C$9,$B$4:$B1242,"&lt;="&amp;Boshqaruv!$C$10)=0,1,0),0)</f>
        <v>0</v>
      </c>
    </row>
    <row r="1244" customFormat="false" ht="15" hidden="false" customHeight="false" outlineLevel="0" collapsed="false">
      <c r="A1244" s="8" t="n">
        <v>1240</v>
      </c>
      <c r="B1244" s="13"/>
      <c r="C1244" s="25"/>
      <c r="D1244" s="26" t="str">
        <f aca="false">IF($C1244="","",IFERROR(IF(INDEX(Bolalar!$B$5:$B$1804,MATCH($C1244,Bolalar!$I$5:$I$1804,0))="","",INDEX(Bolalar!$B$5:$B$1804,MATCH($C1244,Bolalar!$I$5:$I$1804,0))),""))</f>
        <v/>
      </c>
      <c r="E1244" s="15" t="str">
        <f aca="false">IF($C1244="","",IFERROR(IF(INDEX(Bolalar!$C$5:$C$1804,MATCH($C1244,Bolalar!$I$5:$I$1804,0))="","",INDEX(Bolalar!$C$5:$C$1804,MATCH($C1244,Bolalar!$I$5:$I$1804,0))),""))</f>
        <v/>
      </c>
      <c r="F1244" s="24"/>
      <c r="G1244" s="14" t="str">
        <f aca="false">IF(OR($E1244="",$B1244=""),"",INT(($B1244-$E1244)/365.25))</f>
        <v/>
      </c>
      <c r="H1244" s="25"/>
      <c r="I1244" s="12"/>
      <c r="J1244" s="28" t="n">
        <f aca="false">IF(AND($C1244&lt;&gt;"",$B1244&gt;=Boshqaruv!$C$9,$B1244&lt;=Boshqaruv!$C$10),IF(COUNTIFS($C$4:$C1243,$C1244,$B$4:$B1243,"&gt;="&amp;Boshqaruv!$C$9,$B$4:$B1243,"&lt;="&amp;Boshqaruv!$C$10)=0,1,0),0)</f>
        <v>0</v>
      </c>
    </row>
    <row r="1245" customFormat="false" ht="15" hidden="false" customHeight="false" outlineLevel="0" collapsed="false">
      <c r="A1245" s="8" t="n">
        <v>1241</v>
      </c>
      <c r="B1245" s="13"/>
      <c r="C1245" s="25"/>
      <c r="D1245" s="26" t="str">
        <f aca="false">IF($C1245="","",IFERROR(IF(INDEX(Bolalar!$B$5:$B$1804,MATCH($C1245,Bolalar!$I$5:$I$1804,0))="","",INDEX(Bolalar!$B$5:$B$1804,MATCH($C1245,Bolalar!$I$5:$I$1804,0))),""))</f>
        <v/>
      </c>
      <c r="E1245" s="15" t="str">
        <f aca="false">IF($C1245="","",IFERROR(IF(INDEX(Bolalar!$C$5:$C$1804,MATCH($C1245,Bolalar!$I$5:$I$1804,0))="","",INDEX(Bolalar!$C$5:$C$1804,MATCH($C1245,Bolalar!$I$5:$I$1804,0))),""))</f>
        <v/>
      </c>
      <c r="F1245" s="24"/>
      <c r="G1245" s="14" t="str">
        <f aca="false">IF(OR($E1245="",$B1245=""),"",INT(($B1245-$E1245)/365.25))</f>
        <v/>
      </c>
      <c r="H1245" s="25"/>
      <c r="I1245" s="12"/>
      <c r="J1245" s="28" t="n">
        <f aca="false">IF(AND($C1245&lt;&gt;"",$B1245&gt;=Boshqaruv!$C$9,$B1245&lt;=Boshqaruv!$C$10),IF(COUNTIFS($C$4:$C1244,$C1245,$B$4:$B1244,"&gt;="&amp;Boshqaruv!$C$9,$B$4:$B1244,"&lt;="&amp;Boshqaruv!$C$10)=0,1,0),0)</f>
        <v>0</v>
      </c>
    </row>
    <row r="1246" customFormat="false" ht="15" hidden="false" customHeight="false" outlineLevel="0" collapsed="false">
      <c r="A1246" s="8" t="n">
        <v>1242</v>
      </c>
      <c r="B1246" s="13"/>
      <c r="C1246" s="25"/>
      <c r="D1246" s="26" t="str">
        <f aca="false">IF($C1246="","",IFERROR(IF(INDEX(Bolalar!$B$5:$B$1804,MATCH($C1246,Bolalar!$I$5:$I$1804,0))="","",INDEX(Bolalar!$B$5:$B$1804,MATCH($C1246,Bolalar!$I$5:$I$1804,0))),""))</f>
        <v/>
      </c>
      <c r="E1246" s="15" t="str">
        <f aca="false">IF($C1246="","",IFERROR(IF(INDEX(Bolalar!$C$5:$C$1804,MATCH($C1246,Bolalar!$I$5:$I$1804,0))="","",INDEX(Bolalar!$C$5:$C$1804,MATCH($C1246,Bolalar!$I$5:$I$1804,0))),""))</f>
        <v/>
      </c>
      <c r="F1246" s="24"/>
      <c r="G1246" s="14" t="str">
        <f aca="false">IF(OR($E1246="",$B1246=""),"",INT(($B1246-$E1246)/365.25))</f>
        <v/>
      </c>
      <c r="H1246" s="25"/>
      <c r="I1246" s="12"/>
      <c r="J1246" s="28" t="n">
        <f aca="false">IF(AND($C1246&lt;&gt;"",$B1246&gt;=Boshqaruv!$C$9,$B1246&lt;=Boshqaruv!$C$10),IF(COUNTIFS($C$4:$C1245,$C1246,$B$4:$B1245,"&gt;="&amp;Boshqaruv!$C$9,$B$4:$B1245,"&lt;="&amp;Boshqaruv!$C$10)=0,1,0),0)</f>
        <v>0</v>
      </c>
    </row>
    <row r="1247" customFormat="false" ht="15" hidden="false" customHeight="false" outlineLevel="0" collapsed="false">
      <c r="A1247" s="8" t="n">
        <v>1243</v>
      </c>
      <c r="B1247" s="13"/>
      <c r="C1247" s="25"/>
      <c r="D1247" s="26" t="str">
        <f aca="false">IF($C1247="","",IFERROR(IF(INDEX(Bolalar!$B$5:$B$1804,MATCH($C1247,Bolalar!$I$5:$I$1804,0))="","",INDEX(Bolalar!$B$5:$B$1804,MATCH($C1247,Bolalar!$I$5:$I$1804,0))),""))</f>
        <v/>
      </c>
      <c r="E1247" s="15" t="str">
        <f aca="false">IF($C1247="","",IFERROR(IF(INDEX(Bolalar!$C$5:$C$1804,MATCH($C1247,Bolalar!$I$5:$I$1804,0))="","",INDEX(Bolalar!$C$5:$C$1804,MATCH($C1247,Bolalar!$I$5:$I$1804,0))),""))</f>
        <v/>
      </c>
      <c r="F1247" s="24"/>
      <c r="G1247" s="14" t="str">
        <f aca="false">IF(OR($E1247="",$B1247=""),"",INT(($B1247-$E1247)/365.25))</f>
        <v/>
      </c>
      <c r="H1247" s="25"/>
      <c r="I1247" s="12"/>
      <c r="J1247" s="28" t="n">
        <f aca="false">IF(AND($C1247&lt;&gt;"",$B1247&gt;=Boshqaruv!$C$9,$B1247&lt;=Boshqaruv!$C$10),IF(COUNTIFS($C$4:$C1246,$C1247,$B$4:$B1246,"&gt;="&amp;Boshqaruv!$C$9,$B$4:$B1246,"&lt;="&amp;Boshqaruv!$C$10)=0,1,0),0)</f>
        <v>0</v>
      </c>
    </row>
    <row r="1248" customFormat="false" ht="15" hidden="false" customHeight="false" outlineLevel="0" collapsed="false">
      <c r="A1248" s="8" t="n">
        <v>1244</v>
      </c>
      <c r="B1248" s="13"/>
      <c r="C1248" s="25"/>
      <c r="D1248" s="26" t="str">
        <f aca="false">IF($C1248="","",IFERROR(IF(INDEX(Bolalar!$B$5:$B$1804,MATCH($C1248,Bolalar!$I$5:$I$1804,0))="","",INDEX(Bolalar!$B$5:$B$1804,MATCH($C1248,Bolalar!$I$5:$I$1804,0))),""))</f>
        <v/>
      </c>
      <c r="E1248" s="15" t="str">
        <f aca="false">IF($C1248="","",IFERROR(IF(INDEX(Bolalar!$C$5:$C$1804,MATCH($C1248,Bolalar!$I$5:$I$1804,0))="","",INDEX(Bolalar!$C$5:$C$1804,MATCH($C1248,Bolalar!$I$5:$I$1804,0))),""))</f>
        <v/>
      </c>
      <c r="F1248" s="24"/>
      <c r="G1248" s="14" t="str">
        <f aca="false">IF(OR($E1248="",$B1248=""),"",INT(($B1248-$E1248)/365.25))</f>
        <v/>
      </c>
      <c r="H1248" s="25"/>
      <c r="I1248" s="12"/>
      <c r="J1248" s="28" t="n">
        <f aca="false">IF(AND($C1248&lt;&gt;"",$B1248&gt;=Boshqaruv!$C$9,$B1248&lt;=Boshqaruv!$C$10),IF(COUNTIFS($C$4:$C1247,$C1248,$B$4:$B1247,"&gt;="&amp;Boshqaruv!$C$9,$B$4:$B1247,"&lt;="&amp;Boshqaruv!$C$10)=0,1,0),0)</f>
        <v>0</v>
      </c>
    </row>
    <row r="1249" customFormat="false" ht="15" hidden="false" customHeight="false" outlineLevel="0" collapsed="false">
      <c r="A1249" s="8" t="n">
        <v>1245</v>
      </c>
      <c r="B1249" s="13"/>
      <c r="C1249" s="25"/>
      <c r="D1249" s="26" t="str">
        <f aca="false">IF($C1249="","",IFERROR(IF(INDEX(Bolalar!$B$5:$B$1804,MATCH($C1249,Bolalar!$I$5:$I$1804,0))="","",INDEX(Bolalar!$B$5:$B$1804,MATCH($C1249,Bolalar!$I$5:$I$1804,0))),""))</f>
        <v/>
      </c>
      <c r="E1249" s="15" t="str">
        <f aca="false">IF($C1249="","",IFERROR(IF(INDEX(Bolalar!$C$5:$C$1804,MATCH($C1249,Bolalar!$I$5:$I$1804,0))="","",INDEX(Bolalar!$C$5:$C$1804,MATCH($C1249,Bolalar!$I$5:$I$1804,0))),""))</f>
        <v/>
      </c>
      <c r="F1249" s="24"/>
      <c r="G1249" s="14" t="str">
        <f aca="false">IF(OR($E1249="",$B1249=""),"",INT(($B1249-$E1249)/365.25))</f>
        <v/>
      </c>
      <c r="H1249" s="25"/>
      <c r="I1249" s="12"/>
      <c r="J1249" s="28" t="n">
        <f aca="false">IF(AND($C1249&lt;&gt;"",$B1249&gt;=Boshqaruv!$C$9,$B1249&lt;=Boshqaruv!$C$10),IF(COUNTIFS($C$4:$C1248,$C1249,$B$4:$B1248,"&gt;="&amp;Boshqaruv!$C$9,$B$4:$B1248,"&lt;="&amp;Boshqaruv!$C$10)=0,1,0),0)</f>
        <v>0</v>
      </c>
    </row>
    <row r="1250" customFormat="false" ht="15" hidden="false" customHeight="false" outlineLevel="0" collapsed="false">
      <c r="A1250" s="8" t="n">
        <v>1246</v>
      </c>
      <c r="B1250" s="13"/>
      <c r="C1250" s="25"/>
      <c r="D1250" s="26" t="str">
        <f aca="false">IF($C1250="","",IFERROR(IF(INDEX(Bolalar!$B$5:$B$1804,MATCH($C1250,Bolalar!$I$5:$I$1804,0))="","",INDEX(Bolalar!$B$5:$B$1804,MATCH($C1250,Bolalar!$I$5:$I$1804,0))),""))</f>
        <v/>
      </c>
      <c r="E1250" s="15" t="str">
        <f aca="false">IF($C1250="","",IFERROR(IF(INDEX(Bolalar!$C$5:$C$1804,MATCH($C1250,Bolalar!$I$5:$I$1804,0))="","",INDEX(Bolalar!$C$5:$C$1804,MATCH($C1250,Bolalar!$I$5:$I$1804,0))),""))</f>
        <v/>
      </c>
      <c r="F1250" s="24"/>
      <c r="G1250" s="14" t="str">
        <f aca="false">IF(OR($E1250="",$B1250=""),"",INT(($B1250-$E1250)/365.25))</f>
        <v/>
      </c>
      <c r="H1250" s="25"/>
      <c r="I1250" s="12"/>
      <c r="J1250" s="28" t="n">
        <f aca="false">IF(AND($C1250&lt;&gt;"",$B1250&gt;=Boshqaruv!$C$9,$B1250&lt;=Boshqaruv!$C$10),IF(COUNTIFS($C$4:$C1249,$C1250,$B$4:$B1249,"&gt;="&amp;Boshqaruv!$C$9,$B$4:$B1249,"&lt;="&amp;Boshqaruv!$C$10)=0,1,0),0)</f>
        <v>0</v>
      </c>
    </row>
    <row r="1251" customFormat="false" ht="15" hidden="false" customHeight="false" outlineLevel="0" collapsed="false">
      <c r="A1251" s="8" t="n">
        <v>1247</v>
      </c>
      <c r="B1251" s="13"/>
      <c r="C1251" s="25"/>
      <c r="D1251" s="26" t="str">
        <f aca="false">IF($C1251="","",IFERROR(IF(INDEX(Bolalar!$B$5:$B$1804,MATCH($C1251,Bolalar!$I$5:$I$1804,0))="","",INDEX(Bolalar!$B$5:$B$1804,MATCH($C1251,Bolalar!$I$5:$I$1804,0))),""))</f>
        <v/>
      </c>
      <c r="E1251" s="15" t="str">
        <f aca="false">IF($C1251="","",IFERROR(IF(INDEX(Bolalar!$C$5:$C$1804,MATCH($C1251,Bolalar!$I$5:$I$1804,0))="","",INDEX(Bolalar!$C$5:$C$1804,MATCH($C1251,Bolalar!$I$5:$I$1804,0))),""))</f>
        <v/>
      </c>
      <c r="F1251" s="24"/>
      <c r="G1251" s="14" t="str">
        <f aca="false">IF(OR($E1251="",$B1251=""),"",INT(($B1251-$E1251)/365.25))</f>
        <v/>
      </c>
      <c r="H1251" s="25"/>
      <c r="I1251" s="12"/>
      <c r="J1251" s="28" t="n">
        <f aca="false">IF(AND($C1251&lt;&gt;"",$B1251&gt;=Boshqaruv!$C$9,$B1251&lt;=Boshqaruv!$C$10),IF(COUNTIFS($C$4:$C1250,$C1251,$B$4:$B1250,"&gt;="&amp;Boshqaruv!$C$9,$B$4:$B1250,"&lt;="&amp;Boshqaruv!$C$10)=0,1,0),0)</f>
        <v>0</v>
      </c>
    </row>
    <row r="1252" customFormat="false" ht="15" hidden="false" customHeight="false" outlineLevel="0" collapsed="false">
      <c r="A1252" s="8" t="n">
        <v>1248</v>
      </c>
      <c r="B1252" s="13"/>
      <c r="C1252" s="25"/>
      <c r="D1252" s="26" t="str">
        <f aca="false">IF($C1252="","",IFERROR(IF(INDEX(Bolalar!$B$5:$B$1804,MATCH($C1252,Bolalar!$I$5:$I$1804,0))="","",INDEX(Bolalar!$B$5:$B$1804,MATCH($C1252,Bolalar!$I$5:$I$1804,0))),""))</f>
        <v/>
      </c>
      <c r="E1252" s="15" t="str">
        <f aca="false">IF($C1252="","",IFERROR(IF(INDEX(Bolalar!$C$5:$C$1804,MATCH($C1252,Bolalar!$I$5:$I$1804,0))="","",INDEX(Bolalar!$C$5:$C$1804,MATCH($C1252,Bolalar!$I$5:$I$1804,0))),""))</f>
        <v/>
      </c>
      <c r="F1252" s="24"/>
      <c r="G1252" s="14" t="str">
        <f aca="false">IF(OR($E1252="",$B1252=""),"",INT(($B1252-$E1252)/365.25))</f>
        <v/>
      </c>
      <c r="H1252" s="25"/>
      <c r="I1252" s="12"/>
      <c r="J1252" s="28" t="n">
        <f aca="false">IF(AND($C1252&lt;&gt;"",$B1252&gt;=Boshqaruv!$C$9,$B1252&lt;=Boshqaruv!$C$10),IF(COUNTIFS($C$4:$C1251,$C1252,$B$4:$B1251,"&gt;="&amp;Boshqaruv!$C$9,$B$4:$B1251,"&lt;="&amp;Boshqaruv!$C$10)=0,1,0),0)</f>
        <v>0</v>
      </c>
    </row>
    <row r="1253" customFormat="false" ht="15" hidden="false" customHeight="false" outlineLevel="0" collapsed="false">
      <c r="A1253" s="8" t="n">
        <v>1249</v>
      </c>
      <c r="B1253" s="13"/>
      <c r="C1253" s="25"/>
      <c r="D1253" s="26" t="str">
        <f aca="false">IF($C1253="","",IFERROR(IF(INDEX(Bolalar!$B$5:$B$1804,MATCH($C1253,Bolalar!$I$5:$I$1804,0))="","",INDEX(Bolalar!$B$5:$B$1804,MATCH($C1253,Bolalar!$I$5:$I$1804,0))),""))</f>
        <v/>
      </c>
      <c r="E1253" s="15" t="str">
        <f aca="false">IF($C1253="","",IFERROR(IF(INDEX(Bolalar!$C$5:$C$1804,MATCH($C1253,Bolalar!$I$5:$I$1804,0))="","",INDEX(Bolalar!$C$5:$C$1804,MATCH($C1253,Bolalar!$I$5:$I$1804,0))),""))</f>
        <v/>
      </c>
      <c r="F1253" s="24"/>
      <c r="G1253" s="14" t="str">
        <f aca="false">IF(OR($E1253="",$B1253=""),"",INT(($B1253-$E1253)/365.25))</f>
        <v/>
      </c>
      <c r="H1253" s="25"/>
      <c r="I1253" s="12"/>
      <c r="J1253" s="28" t="n">
        <f aca="false">IF(AND($C1253&lt;&gt;"",$B1253&gt;=Boshqaruv!$C$9,$B1253&lt;=Boshqaruv!$C$10),IF(COUNTIFS($C$4:$C1252,$C1253,$B$4:$B1252,"&gt;="&amp;Boshqaruv!$C$9,$B$4:$B1252,"&lt;="&amp;Boshqaruv!$C$10)=0,1,0),0)</f>
        <v>0</v>
      </c>
    </row>
    <row r="1254" customFormat="false" ht="15" hidden="false" customHeight="false" outlineLevel="0" collapsed="false">
      <c r="A1254" s="8" t="n">
        <v>1250</v>
      </c>
      <c r="B1254" s="13"/>
      <c r="C1254" s="25"/>
      <c r="D1254" s="26" t="str">
        <f aca="false">IF($C1254="","",IFERROR(IF(INDEX(Bolalar!$B$5:$B$1804,MATCH($C1254,Bolalar!$I$5:$I$1804,0))="","",INDEX(Bolalar!$B$5:$B$1804,MATCH($C1254,Bolalar!$I$5:$I$1804,0))),""))</f>
        <v/>
      </c>
      <c r="E1254" s="15" t="str">
        <f aca="false">IF($C1254="","",IFERROR(IF(INDEX(Bolalar!$C$5:$C$1804,MATCH($C1254,Bolalar!$I$5:$I$1804,0))="","",INDEX(Bolalar!$C$5:$C$1804,MATCH($C1254,Bolalar!$I$5:$I$1804,0))),""))</f>
        <v/>
      </c>
      <c r="F1254" s="24"/>
      <c r="G1254" s="14" t="str">
        <f aca="false">IF(OR($E1254="",$B1254=""),"",INT(($B1254-$E1254)/365.25))</f>
        <v/>
      </c>
      <c r="H1254" s="25"/>
      <c r="I1254" s="12"/>
      <c r="J1254" s="28" t="n">
        <f aca="false">IF(AND($C1254&lt;&gt;"",$B1254&gt;=Boshqaruv!$C$9,$B1254&lt;=Boshqaruv!$C$10),IF(COUNTIFS($C$4:$C1253,$C1254,$B$4:$B1253,"&gt;="&amp;Boshqaruv!$C$9,$B$4:$B1253,"&lt;="&amp;Boshqaruv!$C$10)=0,1,0),0)</f>
        <v>0</v>
      </c>
    </row>
    <row r="1255" customFormat="false" ht="15" hidden="false" customHeight="false" outlineLevel="0" collapsed="false">
      <c r="A1255" s="8" t="n">
        <v>1251</v>
      </c>
      <c r="B1255" s="13"/>
      <c r="C1255" s="25"/>
      <c r="D1255" s="26" t="str">
        <f aca="false">IF($C1255="","",IFERROR(IF(INDEX(Bolalar!$B$5:$B$1804,MATCH($C1255,Bolalar!$I$5:$I$1804,0))="","",INDEX(Bolalar!$B$5:$B$1804,MATCH($C1255,Bolalar!$I$5:$I$1804,0))),""))</f>
        <v/>
      </c>
      <c r="E1255" s="15" t="str">
        <f aca="false">IF($C1255="","",IFERROR(IF(INDEX(Bolalar!$C$5:$C$1804,MATCH($C1255,Bolalar!$I$5:$I$1804,0))="","",INDEX(Bolalar!$C$5:$C$1804,MATCH($C1255,Bolalar!$I$5:$I$1804,0))),""))</f>
        <v/>
      </c>
      <c r="F1255" s="24"/>
      <c r="G1255" s="14" t="str">
        <f aca="false">IF(OR($E1255="",$B1255=""),"",INT(($B1255-$E1255)/365.25))</f>
        <v/>
      </c>
      <c r="H1255" s="25"/>
      <c r="I1255" s="12"/>
      <c r="J1255" s="28" t="n">
        <f aca="false">IF(AND($C1255&lt;&gt;"",$B1255&gt;=Boshqaruv!$C$9,$B1255&lt;=Boshqaruv!$C$10),IF(COUNTIFS($C$4:$C1254,$C1255,$B$4:$B1254,"&gt;="&amp;Boshqaruv!$C$9,$B$4:$B1254,"&lt;="&amp;Boshqaruv!$C$10)=0,1,0),0)</f>
        <v>0</v>
      </c>
    </row>
    <row r="1256" customFormat="false" ht="15" hidden="false" customHeight="false" outlineLevel="0" collapsed="false">
      <c r="A1256" s="8" t="n">
        <v>1252</v>
      </c>
      <c r="B1256" s="13"/>
      <c r="C1256" s="25"/>
      <c r="D1256" s="26" t="str">
        <f aca="false">IF($C1256="","",IFERROR(IF(INDEX(Bolalar!$B$5:$B$1804,MATCH($C1256,Bolalar!$I$5:$I$1804,0))="","",INDEX(Bolalar!$B$5:$B$1804,MATCH($C1256,Bolalar!$I$5:$I$1804,0))),""))</f>
        <v/>
      </c>
      <c r="E1256" s="15" t="str">
        <f aca="false">IF($C1256="","",IFERROR(IF(INDEX(Bolalar!$C$5:$C$1804,MATCH($C1256,Bolalar!$I$5:$I$1804,0))="","",INDEX(Bolalar!$C$5:$C$1804,MATCH($C1256,Bolalar!$I$5:$I$1804,0))),""))</f>
        <v/>
      </c>
      <c r="F1256" s="24"/>
      <c r="G1256" s="14" t="str">
        <f aca="false">IF(OR($E1256="",$B1256=""),"",INT(($B1256-$E1256)/365.25))</f>
        <v/>
      </c>
      <c r="H1256" s="25"/>
      <c r="I1256" s="12"/>
      <c r="J1256" s="28" t="n">
        <f aca="false">IF(AND($C1256&lt;&gt;"",$B1256&gt;=Boshqaruv!$C$9,$B1256&lt;=Boshqaruv!$C$10),IF(COUNTIFS($C$4:$C1255,$C1256,$B$4:$B1255,"&gt;="&amp;Boshqaruv!$C$9,$B$4:$B1255,"&lt;="&amp;Boshqaruv!$C$10)=0,1,0),0)</f>
        <v>0</v>
      </c>
    </row>
    <row r="1257" customFormat="false" ht="15" hidden="false" customHeight="false" outlineLevel="0" collapsed="false">
      <c r="A1257" s="8" t="n">
        <v>1253</v>
      </c>
      <c r="B1257" s="13"/>
      <c r="C1257" s="25"/>
      <c r="D1257" s="26" t="str">
        <f aca="false">IF($C1257="","",IFERROR(IF(INDEX(Bolalar!$B$5:$B$1804,MATCH($C1257,Bolalar!$I$5:$I$1804,0))="","",INDEX(Bolalar!$B$5:$B$1804,MATCH($C1257,Bolalar!$I$5:$I$1804,0))),""))</f>
        <v/>
      </c>
      <c r="E1257" s="15" t="str">
        <f aca="false">IF($C1257="","",IFERROR(IF(INDEX(Bolalar!$C$5:$C$1804,MATCH($C1257,Bolalar!$I$5:$I$1804,0))="","",INDEX(Bolalar!$C$5:$C$1804,MATCH($C1257,Bolalar!$I$5:$I$1804,0))),""))</f>
        <v/>
      </c>
      <c r="F1257" s="24"/>
      <c r="G1257" s="14" t="str">
        <f aca="false">IF(OR($E1257="",$B1257=""),"",INT(($B1257-$E1257)/365.25))</f>
        <v/>
      </c>
      <c r="H1257" s="25"/>
      <c r="I1257" s="12"/>
      <c r="J1257" s="28" t="n">
        <f aca="false">IF(AND($C1257&lt;&gt;"",$B1257&gt;=Boshqaruv!$C$9,$B1257&lt;=Boshqaruv!$C$10),IF(COUNTIFS($C$4:$C1256,$C1257,$B$4:$B1256,"&gt;="&amp;Boshqaruv!$C$9,$B$4:$B1256,"&lt;="&amp;Boshqaruv!$C$10)=0,1,0),0)</f>
        <v>0</v>
      </c>
    </row>
    <row r="1258" customFormat="false" ht="15" hidden="false" customHeight="false" outlineLevel="0" collapsed="false">
      <c r="A1258" s="8" t="n">
        <v>1254</v>
      </c>
      <c r="B1258" s="13"/>
      <c r="C1258" s="25"/>
      <c r="D1258" s="26" t="str">
        <f aca="false">IF($C1258="","",IFERROR(IF(INDEX(Bolalar!$B$5:$B$1804,MATCH($C1258,Bolalar!$I$5:$I$1804,0))="","",INDEX(Bolalar!$B$5:$B$1804,MATCH($C1258,Bolalar!$I$5:$I$1804,0))),""))</f>
        <v/>
      </c>
      <c r="E1258" s="15" t="str">
        <f aca="false">IF($C1258="","",IFERROR(IF(INDEX(Bolalar!$C$5:$C$1804,MATCH($C1258,Bolalar!$I$5:$I$1804,0))="","",INDEX(Bolalar!$C$5:$C$1804,MATCH($C1258,Bolalar!$I$5:$I$1804,0))),""))</f>
        <v/>
      </c>
      <c r="F1258" s="24"/>
      <c r="G1258" s="14" t="str">
        <f aca="false">IF(OR($E1258="",$B1258=""),"",INT(($B1258-$E1258)/365.25))</f>
        <v/>
      </c>
      <c r="H1258" s="25"/>
      <c r="I1258" s="12"/>
      <c r="J1258" s="28" t="n">
        <f aca="false">IF(AND($C1258&lt;&gt;"",$B1258&gt;=Boshqaruv!$C$9,$B1258&lt;=Boshqaruv!$C$10),IF(COUNTIFS($C$4:$C1257,$C1258,$B$4:$B1257,"&gt;="&amp;Boshqaruv!$C$9,$B$4:$B1257,"&lt;="&amp;Boshqaruv!$C$10)=0,1,0),0)</f>
        <v>0</v>
      </c>
    </row>
    <row r="1259" customFormat="false" ht="15" hidden="false" customHeight="false" outlineLevel="0" collapsed="false">
      <c r="A1259" s="8" t="n">
        <v>1255</v>
      </c>
      <c r="B1259" s="13"/>
      <c r="C1259" s="25"/>
      <c r="D1259" s="26" t="str">
        <f aca="false">IF($C1259="","",IFERROR(IF(INDEX(Bolalar!$B$5:$B$1804,MATCH($C1259,Bolalar!$I$5:$I$1804,0))="","",INDEX(Bolalar!$B$5:$B$1804,MATCH($C1259,Bolalar!$I$5:$I$1804,0))),""))</f>
        <v/>
      </c>
      <c r="E1259" s="15" t="str">
        <f aca="false">IF($C1259="","",IFERROR(IF(INDEX(Bolalar!$C$5:$C$1804,MATCH($C1259,Bolalar!$I$5:$I$1804,0))="","",INDEX(Bolalar!$C$5:$C$1804,MATCH($C1259,Bolalar!$I$5:$I$1804,0))),""))</f>
        <v/>
      </c>
      <c r="F1259" s="24"/>
      <c r="G1259" s="14" t="str">
        <f aca="false">IF(OR($E1259="",$B1259=""),"",INT(($B1259-$E1259)/365.25))</f>
        <v/>
      </c>
      <c r="H1259" s="25"/>
      <c r="I1259" s="12"/>
      <c r="J1259" s="28" t="n">
        <f aca="false">IF(AND($C1259&lt;&gt;"",$B1259&gt;=Boshqaruv!$C$9,$B1259&lt;=Boshqaruv!$C$10),IF(COUNTIFS($C$4:$C1258,$C1259,$B$4:$B1258,"&gt;="&amp;Boshqaruv!$C$9,$B$4:$B1258,"&lt;="&amp;Boshqaruv!$C$10)=0,1,0),0)</f>
        <v>0</v>
      </c>
    </row>
    <row r="1260" customFormat="false" ht="15" hidden="false" customHeight="false" outlineLevel="0" collapsed="false">
      <c r="A1260" s="8" t="n">
        <v>1256</v>
      </c>
      <c r="B1260" s="13"/>
      <c r="C1260" s="25"/>
      <c r="D1260" s="26" t="str">
        <f aca="false">IF($C1260="","",IFERROR(IF(INDEX(Bolalar!$B$5:$B$1804,MATCH($C1260,Bolalar!$I$5:$I$1804,0))="","",INDEX(Bolalar!$B$5:$B$1804,MATCH($C1260,Bolalar!$I$5:$I$1804,0))),""))</f>
        <v/>
      </c>
      <c r="E1260" s="15" t="str">
        <f aca="false">IF($C1260="","",IFERROR(IF(INDEX(Bolalar!$C$5:$C$1804,MATCH($C1260,Bolalar!$I$5:$I$1804,0))="","",INDEX(Bolalar!$C$5:$C$1804,MATCH($C1260,Bolalar!$I$5:$I$1804,0))),""))</f>
        <v/>
      </c>
      <c r="F1260" s="24"/>
      <c r="G1260" s="14" t="str">
        <f aca="false">IF(OR($E1260="",$B1260=""),"",INT(($B1260-$E1260)/365.25))</f>
        <v/>
      </c>
      <c r="H1260" s="25"/>
      <c r="I1260" s="12"/>
      <c r="J1260" s="28" t="n">
        <f aca="false">IF(AND($C1260&lt;&gt;"",$B1260&gt;=Boshqaruv!$C$9,$B1260&lt;=Boshqaruv!$C$10),IF(COUNTIFS($C$4:$C1259,$C1260,$B$4:$B1259,"&gt;="&amp;Boshqaruv!$C$9,$B$4:$B1259,"&lt;="&amp;Boshqaruv!$C$10)=0,1,0),0)</f>
        <v>0</v>
      </c>
    </row>
    <row r="1261" customFormat="false" ht="15" hidden="false" customHeight="false" outlineLevel="0" collapsed="false">
      <c r="A1261" s="8" t="n">
        <v>1257</v>
      </c>
      <c r="B1261" s="13"/>
      <c r="C1261" s="25"/>
      <c r="D1261" s="26" t="str">
        <f aca="false">IF($C1261="","",IFERROR(IF(INDEX(Bolalar!$B$5:$B$1804,MATCH($C1261,Bolalar!$I$5:$I$1804,0))="","",INDEX(Bolalar!$B$5:$B$1804,MATCH($C1261,Bolalar!$I$5:$I$1804,0))),""))</f>
        <v/>
      </c>
      <c r="E1261" s="15" t="str">
        <f aca="false">IF($C1261="","",IFERROR(IF(INDEX(Bolalar!$C$5:$C$1804,MATCH($C1261,Bolalar!$I$5:$I$1804,0))="","",INDEX(Bolalar!$C$5:$C$1804,MATCH($C1261,Bolalar!$I$5:$I$1804,0))),""))</f>
        <v/>
      </c>
      <c r="F1261" s="24"/>
      <c r="G1261" s="14" t="str">
        <f aca="false">IF(OR($E1261="",$B1261=""),"",INT(($B1261-$E1261)/365.25))</f>
        <v/>
      </c>
      <c r="H1261" s="25"/>
      <c r="I1261" s="12"/>
      <c r="J1261" s="28" t="n">
        <f aca="false">IF(AND($C1261&lt;&gt;"",$B1261&gt;=Boshqaruv!$C$9,$B1261&lt;=Boshqaruv!$C$10),IF(COUNTIFS($C$4:$C1260,$C1261,$B$4:$B1260,"&gt;="&amp;Boshqaruv!$C$9,$B$4:$B1260,"&lt;="&amp;Boshqaruv!$C$10)=0,1,0),0)</f>
        <v>0</v>
      </c>
    </row>
    <row r="1262" customFormat="false" ht="15" hidden="false" customHeight="false" outlineLevel="0" collapsed="false">
      <c r="A1262" s="8" t="n">
        <v>1258</v>
      </c>
      <c r="B1262" s="13"/>
      <c r="C1262" s="25"/>
      <c r="D1262" s="26" t="str">
        <f aca="false">IF($C1262="","",IFERROR(IF(INDEX(Bolalar!$B$5:$B$1804,MATCH($C1262,Bolalar!$I$5:$I$1804,0))="","",INDEX(Bolalar!$B$5:$B$1804,MATCH($C1262,Bolalar!$I$5:$I$1804,0))),""))</f>
        <v/>
      </c>
      <c r="E1262" s="15" t="str">
        <f aca="false">IF($C1262="","",IFERROR(IF(INDEX(Bolalar!$C$5:$C$1804,MATCH($C1262,Bolalar!$I$5:$I$1804,0))="","",INDEX(Bolalar!$C$5:$C$1804,MATCH($C1262,Bolalar!$I$5:$I$1804,0))),""))</f>
        <v/>
      </c>
      <c r="F1262" s="24"/>
      <c r="G1262" s="14" t="str">
        <f aca="false">IF(OR($E1262="",$B1262=""),"",INT(($B1262-$E1262)/365.25))</f>
        <v/>
      </c>
      <c r="H1262" s="25"/>
      <c r="I1262" s="12"/>
      <c r="J1262" s="28" t="n">
        <f aca="false">IF(AND($C1262&lt;&gt;"",$B1262&gt;=Boshqaruv!$C$9,$B1262&lt;=Boshqaruv!$C$10),IF(COUNTIFS($C$4:$C1261,$C1262,$B$4:$B1261,"&gt;="&amp;Boshqaruv!$C$9,$B$4:$B1261,"&lt;="&amp;Boshqaruv!$C$10)=0,1,0),0)</f>
        <v>0</v>
      </c>
    </row>
    <row r="1263" customFormat="false" ht="15" hidden="false" customHeight="false" outlineLevel="0" collapsed="false">
      <c r="A1263" s="8" t="n">
        <v>1259</v>
      </c>
      <c r="B1263" s="13"/>
      <c r="C1263" s="25"/>
      <c r="D1263" s="26" t="str">
        <f aca="false">IF($C1263="","",IFERROR(IF(INDEX(Bolalar!$B$5:$B$1804,MATCH($C1263,Bolalar!$I$5:$I$1804,0))="","",INDEX(Bolalar!$B$5:$B$1804,MATCH($C1263,Bolalar!$I$5:$I$1804,0))),""))</f>
        <v/>
      </c>
      <c r="E1263" s="15" t="str">
        <f aca="false">IF($C1263="","",IFERROR(IF(INDEX(Bolalar!$C$5:$C$1804,MATCH($C1263,Bolalar!$I$5:$I$1804,0))="","",INDEX(Bolalar!$C$5:$C$1804,MATCH($C1263,Bolalar!$I$5:$I$1804,0))),""))</f>
        <v/>
      </c>
      <c r="F1263" s="24"/>
      <c r="G1263" s="14" t="str">
        <f aca="false">IF(OR($E1263="",$B1263=""),"",INT(($B1263-$E1263)/365.25))</f>
        <v/>
      </c>
      <c r="H1263" s="25"/>
      <c r="I1263" s="12"/>
      <c r="J1263" s="28" t="n">
        <f aca="false">IF(AND($C1263&lt;&gt;"",$B1263&gt;=Boshqaruv!$C$9,$B1263&lt;=Boshqaruv!$C$10),IF(COUNTIFS($C$4:$C1262,$C1263,$B$4:$B1262,"&gt;="&amp;Boshqaruv!$C$9,$B$4:$B1262,"&lt;="&amp;Boshqaruv!$C$10)=0,1,0),0)</f>
        <v>0</v>
      </c>
    </row>
    <row r="1264" customFormat="false" ht="15" hidden="false" customHeight="false" outlineLevel="0" collapsed="false">
      <c r="A1264" s="8" t="n">
        <v>1260</v>
      </c>
      <c r="B1264" s="13"/>
      <c r="C1264" s="25"/>
      <c r="D1264" s="26" t="str">
        <f aca="false">IF($C1264="","",IFERROR(IF(INDEX(Bolalar!$B$5:$B$1804,MATCH($C1264,Bolalar!$I$5:$I$1804,0))="","",INDEX(Bolalar!$B$5:$B$1804,MATCH($C1264,Bolalar!$I$5:$I$1804,0))),""))</f>
        <v/>
      </c>
      <c r="E1264" s="15" t="str">
        <f aca="false">IF($C1264="","",IFERROR(IF(INDEX(Bolalar!$C$5:$C$1804,MATCH($C1264,Bolalar!$I$5:$I$1804,0))="","",INDEX(Bolalar!$C$5:$C$1804,MATCH($C1264,Bolalar!$I$5:$I$1804,0))),""))</f>
        <v/>
      </c>
      <c r="F1264" s="24"/>
      <c r="G1264" s="14" t="str">
        <f aca="false">IF(OR($E1264="",$B1264=""),"",INT(($B1264-$E1264)/365.25))</f>
        <v/>
      </c>
      <c r="H1264" s="25"/>
      <c r="I1264" s="12"/>
      <c r="J1264" s="28" t="n">
        <f aca="false">IF(AND($C1264&lt;&gt;"",$B1264&gt;=Boshqaruv!$C$9,$B1264&lt;=Boshqaruv!$C$10),IF(COUNTIFS($C$4:$C1263,$C1264,$B$4:$B1263,"&gt;="&amp;Boshqaruv!$C$9,$B$4:$B1263,"&lt;="&amp;Boshqaruv!$C$10)=0,1,0),0)</f>
        <v>0</v>
      </c>
    </row>
    <row r="1265" customFormat="false" ht="15" hidden="false" customHeight="false" outlineLevel="0" collapsed="false">
      <c r="A1265" s="8" t="n">
        <v>1261</v>
      </c>
      <c r="B1265" s="13"/>
      <c r="C1265" s="25"/>
      <c r="D1265" s="26" t="str">
        <f aca="false">IF($C1265="","",IFERROR(IF(INDEX(Bolalar!$B$5:$B$1804,MATCH($C1265,Bolalar!$I$5:$I$1804,0))="","",INDEX(Bolalar!$B$5:$B$1804,MATCH($C1265,Bolalar!$I$5:$I$1804,0))),""))</f>
        <v/>
      </c>
      <c r="E1265" s="15" t="str">
        <f aca="false">IF($C1265="","",IFERROR(IF(INDEX(Bolalar!$C$5:$C$1804,MATCH($C1265,Bolalar!$I$5:$I$1804,0))="","",INDEX(Bolalar!$C$5:$C$1804,MATCH($C1265,Bolalar!$I$5:$I$1804,0))),""))</f>
        <v/>
      </c>
      <c r="F1265" s="24"/>
      <c r="G1265" s="14" t="str">
        <f aca="false">IF(OR($E1265="",$B1265=""),"",INT(($B1265-$E1265)/365.25))</f>
        <v/>
      </c>
      <c r="H1265" s="25"/>
      <c r="I1265" s="12"/>
      <c r="J1265" s="28" t="n">
        <f aca="false">IF(AND($C1265&lt;&gt;"",$B1265&gt;=Boshqaruv!$C$9,$B1265&lt;=Boshqaruv!$C$10),IF(COUNTIFS($C$4:$C1264,$C1265,$B$4:$B1264,"&gt;="&amp;Boshqaruv!$C$9,$B$4:$B1264,"&lt;="&amp;Boshqaruv!$C$10)=0,1,0),0)</f>
        <v>0</v>
      </c>
    </row>
    <row r="1266" customFormat="false" ht="15" hidden="false" customHeight="false" outlineLevel="0" collapsed="false">
      <c r="A1266" s="8" t="n">
        <v>1262</v>
      </c>
      <c r="B1266" s="13"/>
      <c r="C1266" s="25"/>
      <c r="D1266" s="26" t="str">
        <f aca="false">IF($C1266="","",IFERROR(IF(INDEX(Bolalar!$B$5:$B$1804,MATCH($C1266,Bolalar!$I$5:$I$1804,0))="","",INDEX(Bolalar!$B$5:$B$1804,MATCH($C1266,Bolalar!$I$5:$I$1804,0))),""))</f>
        <v/>
      </c>
      <c r="E1266" s="15" t="str">
        <f aca="false">IF($C1266="","",IFERROR(IF(INDEX(Bolalar!$C$5:$C$1804,MATCH($C1266,Bolalar!$I$5:$I$1804,0))="","",INDEX(Bolalar!$C$5:$C$1804,MATCH($C1266,Bolalar!$I$5:$I$1804,0))),""))</f>
        <v/>
      </c>
      <c r="F1266" s="24"/>
      <c r="G1266" s="14" t="str">
        <f aca="false">IF(OR($E1266="",$B1266=""),"",INT(($B1266-$E1266)/365.25))</f>
        <v/>
      </c>
      <c r="H1266" s="25"/>
      <c r="I1266" s="12"/>
      <c r="J1266" s="28" t="n">
        <f aca="false">IF(AND($C1266&lt;&gt;"",$B1266&gt;=Boshqaruv!$C$9,$B1266&lt;=Boshqaruv!$C$10),IF(COUNTIFS($C$4:$C1265,$C1266,$B$4:$B1265,"&gt;="&amp;Boshqaruv!$C$9,$B$4:$B1265,"&lt;="&amp;Boshqaruv!$C$10)=0,1,0),0)</f>
        <v>0</v>
      </c>
    </row>
    <row r="1267" customFormat="false" ht="15" hidden="false" customHeight="false" outlineLevel="0" collapsed="false">
      <c r="A1267" s="8" t="n">
        <v>1263</v>
      </c>
      <c r="B1267" s="13"/>
      <c r="C1267" s="25"/>
      <c r="D1267" s="26" t="str">
        <f aca="false">IF($C1267="","",IFERROR(IF(INDEX(Bolalar!$B$5:$B$1804,MATCH($C1267,Bolalar!$I$5:$I$1804,0))="","",INDEX(Bolalar!$B$5:$B$1804,MATCH($C1267,Bolalar!$I$5:$I$1804,0))),""))</f>
        <v/>
      </c>
      <c r="E1267" s="15" t="str">
        <f aca="false">IF($C1267="","",IFERROR(IF(INDEX(Bolalar!$C$5:$C$1804,MATCH($C1267,Bolalar!$I$5:$I$1804,0))="","",INDEX(Bolalar!$C$5:$C$1804,MATCH($C1267,Bolalar!$I$5:$I$1804,0))),""))</f>
        <v/>
      </c>
      <c r="F1267" s="24"/>
      <c r="G1267" s="14" t="str">
        <f aca="false">IF(OR($E1267="",$B1267=""),"",INT(($B1267-$E1267)/365.25))</f>
        <v/>
      </c>
      <c r="H1267" s="25"/>
      <c r="I1267" s="12"/>
      <c r="J1267" s="28" t="n">
        <f aca="false">IF(AND($C1267&lt;&gt;"",$B1267&gt;=Boshqaruv!$C$9,$B1267&lt;=Boshqaruv!$C$10),IF(COUNTIFS($C$4:$C1266,$C1267,$B$4:$B1266,"&gt;="&amp;Boshqaruv!$C$9,$B$4:$B1266,"&lt;="&amp;Boshqaruv!$C$10)=0,1,0),0)</f>
        <v>0</v>
      </c>
    </row>
    <row r="1268" customFormat="false" ht="15" hidden="false" customHeight="false" outlineLevel="0" collapsed="false">
      <c r="A1268" s="8" t="n">
        <v>1264</v>
      </c>
      <c r="B1268" s="13"/>
      <c r="C1268" s="25"/>
      <c r="D1268" s="26" t="str">
        <f aca="false">IF($C1268="","",IFERROR(IF(INDEX(Bolalar!$B$5:$B$1804,MATCH($C1268,Bolalar!$I$5:$I$1804,0))="","",INDEX(Bolalar!$B$5:$B$1804,MATCH($C1268,Bolalar!$I$5:$I$1804,0))),""))</f>
        <v/>
      </c>
      <c r="E1268" s="15" t="str">
        <f aca="false">IF($C1268="","",IFERROR(IF(INDEX(Bolalar!$C$5:$C$1804,MATCH($C1268,Bolalar!$I$5:$I$1804,0))="","",INDEX(Bolalar!$C$5:$C$1804,MATCH($C1268,Bolalar!$I$5:$I$1804,0))),""))</f>
        <v/>
      </c>
      <c r="F1268" s="24"/>
      <c r="G1268" s="14" t="str">
        <f aca="false">IF(OR($E1268="",$B1268=""),"",INT(($B1268-$E1268)/365.25))</f>
        <v/>
      </c>
      <c r="H1268" s="25"/>
      <c r="I1268" s="12"/>
      <c r="J1268" s="28" t="n">
        <f aca="false">IF(AND($C1268&lt;&gt;"",$B1268&gt;=Boshqaruv!$C$9,$B1268&lt;=Boshqaruv!$C$10),IF(COUNTIFS($C$4:$C1267,$C1268,$B$4:$B1267,"&gt;="&amp;Boshqaruv!$C$9,$B$4:$B1267,"&lt;="&amp;Boshqaruv!$C$10)=0,1,0),0)</f>
        <v>0</v>
      </c>
    </row>
    <row r="1269" customFormat="false" ht="15" hidden="false" customHeight="false" outlineLevel="0" collapsed="false">
      <c r="A1269" s="8" t="n">
        <v>1265</v>
      </c>
      <c r="B1269" s="13"/>
      <c r="C1269" s="25"/>
      <c r="D1269" s="26" t="str">
        <f aca="false">IF($C1269="","",IFERROR(IF(INDEX(Bolalar!$B$5:$B$1804,MATCH($C1269,Bolalar!$I$5:$I$1804,0))="","",INDEX(Bolalar!$B$5:$B$1804,MATCH($C1269,Bolalar!$I$5:$I$1804,0))),""))</f>
        <v/>
      </c>
      <c r="E1269" s="15" t="str">
        <f aca="false">IF($C1269="","",IFERROR(IF(INDEX(Bolalar!$C$5:$C$1804,MATCH($C1269,Bolalar!$I$5:$I$1804,0))="","",INDEX(Bolalar!$C$5:$C$1804,MATCH($C1269,Bolalar!$I$5:$I$1804,0))),""))</f>
        <v/>
      </c>
      <c r="F1269" s="24"/>
      <c r="G1269" s="14" t="str">
        <f aca="false">IF(OR($E1269="",$B1269=""),"",INT(($B1269-$E1269)/365.25))</f>
        <v/>
      </c>
      <c r="H1269" s="25"/>
      <c r="I1269" s="12"/>
      <c r="J1269" s="28" t="n">
        <f aca="false">IF(AND($C1269&lt;&gt;"",$B1269&gt;=Boshqaruv!$C$9,$B1269&lt;=Boshqaruv!$C$10),IF(COUNTIFS($C$4:$C1268,$C1269,$B$4:$B1268,"&gt;="&amp;Boshqaruv!$C$9,$B$4:$B1268,"&lt;="&amp;Boshqaruv!$C$10)=0,1,0),0)</f>
        <v>0</v>
      </c>
    </row>
    <row r="1270" customFormat="false" ht="15" hidden="false" customHeight="false" outlineLevel="0" collapsed="false">
      <c r="A1270" s="8" t="n">
        <v>1266</v>
      </c>
      <c r="B1270" s="13"/>
      <c r="C1270" s="25"/>
      <c r="D1270" s="26" t="str">
        <f aca="false">IF($C1270="","",IFERROR(IF(INDEX(Bolalar!$B$5:$B$1804,MATCH($C1270,Bolalar!$I$5:$I$1804,0))="","",INDEX(Bolalar!$B$5:$B$1804,MATCH($C1270,Bolalar!$I$5:$I$1804,0))),""))</f>
        <v/>
      </c>
      <c r="E1270" s="15" t="str">
        <f aca="false">IF($C1270="","",IFERROR(IF(INDEX(Bolalar!$C$5:$C$1804,MATCH($C1270,Bolalar!$I$5:$I$1804,0))="","",INDEX(Bolalar!$C$5:$C$1804,MATCH($C1270,Bolalar!$I$5:$I$1804,0))),""))</f>
        <v/>
      </c>
      <c r="F1270" s="24"/>
      <c r="G1270" s="14" t="str">
        <f aca="false">IF(OR($E1270="",$B1270=""),"",INT(($B1270-$E1270)/365.25))</f>
        <v/>
      </c>
      <c r="H1270" s="25"/>
      <c r="I1270" s="12"/>
      <c r="J1270" s="28" t="n">
        <f aca="false">IF(AND($C1270&lt;&gt;"",$B1270&gt;=Boshqaruv!$C$9,$B1270&lt;=Boshqaruv!$C$10),IF(COUNTIFS($C$4:$C1269,$C1270,$B$4:$B1269,"&gt;="&amp;Boshqaruv!$C$9,$B$4:$B1269,"&lt;="&amp;Boshqaruv!$C$10)=0,1,0),0)</f>
        <v>0</v>
      </c>
    </row>
    <row r="1271" customFormat="false" ht="15" hidden="false" customHeight="false" outlineLevel="0" collapsed="false">
      <c r="A1271" s="8" t="n">
        <v>1267</v>
      </c>
      <c r="B1271" s="13"/>
      <c r="C1271" s="25"/>
      <c r="D1271" s="26" t="str">
        <f aca="false">IF($C1271="","",IFERROR(IF(INDEX(Bolalar!$B$5:$B$1804,MATCH($C1271,Bolalar!$I$5:$I$1804,0))="","",INDEX(Bolalar!$B$5:$B$1804,MATCH($C1271,Bolalar!$I$5:$I$1804,0))),""))</f>
        <v/>
      </c>
      <c r="E1271" s="15" t="str">
        <f aca="false">IF($C1271="","",IFERROR(IF(INDEX(Bolalar!$C$5:$C$1804,MATCH($C1271,Bolalar!$I$5:$I$1804,0))="","",INDEX(Bolalar!$C$5:$C$1804,MATCH($C1271,Bolalar!$I$5:$I$1804,0))),""))</f>
        <v/>
      </c>
      <c r="F1271" s="24"/>
      <c r="G1271" s="14" t="str">
        <f aca="false">IF(OR($E1271="",$B1271=""),"",INT(($B1271-$E1271)/365.25))</f>
        <v/>
      </c>
      <c r="H1271" s="25"/>
      <c r="I1271" s="12"/>
      <c r="J1271" s="28" t="n">
        <f aca="false">IF(AND($C1271&lt;&gt;"",$B1271&gt;=Boshqaruv!$C$9,$B1271&lt;=Boshqaruv!$C$10),IF(COUNTIFS($C$4:$C1270,$C1271,$B$4:$B1270,"&gt;="&amp;Boshqaruv!$C$9,$B$4:$B1270,"&lt;="&amp;Boshqaruv!$C$10)=0,1,0),0)</f>
        <v>0</v>
      </c>
    </row>
    <row r="1272" customFormat="false" ht="15" hidden="false" customHeight="false" outlineLevel="0" collapsed="false">
      <c r="A1272" s="8" t="n">
        <v>1268</v>
      </c>
      <c r="B1272" s="13"/>
      <c r="C1272" s="25"/>
      <c r="D1272" s="26" t="str">
        <f aca="false">IF($C1272="","",IFERROR(IF(INDEX(Bolalar!$B$5:$B$1804,MATCH($C1272,Bolalar!$I$5:$I$1804,0))="","",INDEX(Bolalar!$B$5:$B$1804,MATCH($C1272,Bolalar!$I$5:$I$1804,0))),""))</f>
        <v/>
      </c>
      <c r="E1272" s="15" t="str">
        <f aca="false">IF($C1272="","",IFERROR(IF(INDEX(Bolalar!$C$5:$C$1804,MATCH($C1272,Bolalar!$I$5:$I$1804,0))="","",INDEX(Bolalar!$C$5:$C$1804,MATCH($C1272,Bolalar!$I$5:$I$1804,0))),""))</f>
        <v/>
      </c>
      <c r="F1272" s="24"/>
      <c r="G1272" s="14" t="str">
        <f aca="false">IF(OR($E1272="",$B1272=""),"",INT(($B1272-$E1272)/365.25))</f>
        <v/>
      </c>
      <c r="H1272" s="25"/>
      <c r="I1272" s="12"/>
      <c r="J1272" s="28" t="n">
        <f aca="false">IF(AND($C1272&lt;&gt;"",$B1272&gt;=Boshqaruv!$C$9,$B1272&lt;=Boshqaruv!$C$10),IF(COUNTIFS($C$4:$C1271,$C1272,$B$4:$B1271,"&gt;="&amp;Boshqaruv!$C$9,$B$4:$B1271,"&lt;="&amp;Boshqaruv!$C$10)=0,1,0),0)</f>
        <v>0</v>
      </c>
    </row>
    <row r="1273" customFormat="false" ht="15" hidden="false" customHeight="false" outlineLevel="0" collapsed="false">
      <c r="A1273" s="8" t="n">
        <v>1269</v>
      </c>
      <c r="B1273" s="13"/>
      <c r="C1273" s="25"/>
      <c r="D1273" s="26" t="str">
        <f aca="false">IF($C1273="","",IFERROR(IF(INDEX(Bolalar!$B$5:$B$1804,MATCH($C1273,Bolalar!$I$5:$I$1804,0))="","",INDEX(Bolalar!$B$5:$B$1804,MATCH($C1273,Bolalar!$I$5:$I$1804,0))),""))</f>
        <v/>
      </c>
      <c r="E1273" s="15" t="str">
        <f aca="false">IF($C1273="","",IFERROR(IF(INDEX(Bolalar!$C$5:$C$1804,MATCH($C1273,Bolalar!$I$5:$I$1804,0))="","",INDEX(Bolalar!$C$5:$C$1804,MATCH($C1273,Bolalar!$I$5:$I$1804,0))),""))</f>
        <v/>
      </c>
      <c r="F1273" s="24"/>
      <c r="G1273" s="14" t="str">
        <f aca="false">IF(OR($E1273="",$B1273=""),"",INT(($B1273-$E1273)/365.25))</f>
        <v/>
      </c>
      <c r="H1273" s="25"/>
      <c r="I1273" s="12"/>
      <c r="J1273" s="28" t="n">
        <f aca="false">IF(AND($C1273&lt;&gt;"",$B1273&gt;=Boshqaruv!$C$9,$B1273&lt;=Boshqaruv!$C$10),IF(COUNTIFS($C$4:$C1272,$C1273,$B$4:$B1272,"&gt;="&amp;Boshqaruv!$C$9,$B$4:$B1272,"&lt;="&amp;Boshqaruv!$C$10)=0,1,0),0)</f>
        <v>0</v>
      </c>
    </row>
    <row r="1274" customFormat="false" ht="15" hidden="false" customHeight="false" outlineLevel="0" collapsed="false">
      <c r="A1274" s="8" t="n">
        <v>1270</v>
      </c>
      <c r="B1274" s="13"/>
      <c r="C1274" s="25"/>
      <c r="D1274" s="26" t="str">
        <f aca="false">IF($C1274="","",IFERROR(IF(INDEX(Bolalar!$B$5:$B$1804,MATCH($C1274,Bolalar!$I$5:$I$1804,0))="","",INDEX(Bolalar!$B$5:$B$1804,MATCH($C1274,Bolalar!$I$5:$I$1804,0))),""))</f>
        <v/>
      </c>
      <c r="E1274" s="15" t="str">
        <f aca="false">IF($C1274="","",IFERROR(IF(INDEX(Bolalar!$C$5:$C$1804,MATCH($C1274,Bolalar!$I$5:$I$1804,0))="","",INDEX(Bolalar!$C$5:$C$1804,MATCH($C1274,Bolalar!$I$5:$I$1804,0))),""))</f>
        <v/>
      </c>
      <c r="F1274" s="24"/>
      <c r="G1274" s="14" t="str">
        <f aca="false">IF(OR($E1274="",$B1274=""),"",INT(($B1274-$E1274)/365.25))</f>
        <v/>
      </c>
      <c r="H1274" s="25"/>
      <c r="I1274" s="12"/>
      <c r="J1274" s="28" t="n">
        <f aca="false">IF(AND($C1274&lt;&gt;"",$B1274&gt;=Boshqaruv!$C$9,$B1274&lt;=Boshqaruv!$C$10),IF(COUNTIFS($C$4:$C1273,$C1274,$B$4:$B1273,"&gt;="&amp;Boshqaruv!$C$9,$B$4:$B1273,"&lt;="&amp;Boshqaruv!$C$10)=0,1,0),0)</f>
        <v>0</v>
      </c>
    </row>
    <row r="1275" customFormat="false" ht="15" hidden="false" customHeight="false" outlineLevel="0" collapsed="false">
      <c r="A1275" s="8" t="n">
        <v>1271</v>
      </c>
      <c r="B1275" s="13"/>
      <c r="C1275" s="25"/>
      <c r="D1275" s="26" t="str">
        <f aca="false">IF($C1275="","",IFERROR(IF(INDEX(Bolalar!$B$5:$B$1804,MATCH($C1275,Bolalar!$I$5:$I$1804,0))="","",INDEX(Bolalar!$B$5:$B$1804,MATCH($C1275,Bolalar!$I$5:$I$1804,0))),""))</f>
        <v/>
      </c>
      <c r="E1275" s="15" t="str">
        <f aca="false">IF($C1275="","",IFERROR(IF(INDEX(Bolalar!$C$5:$C$1804,MATCH($C1275,Bolalar!$I$5:$I$1804,0))="","",INDEX(Bolalar!$C$5:$C$1804,MATCH($C1275,Bolalar!$I$5:$I$1804,0))),""))</f>
        <v/>
      </c>
      <c r="F1275" s="24"/>
      <c r="G1275" s="14" t="str">
        <f aca="false">IF(OR($E1275="",$B1275=""),"",INT(($B1275-$E1275)/365.25))</f>
        <v/>
      </c>
      <c r="H1275" s="25"/>
      <c r="I1275" s="12"/>
      <c r="J1275" s="28" t="n">
        <f aca="false">IF(AND($C1275&lt;&gt;"",$B1275&gt;=Boshqaruv!$C$9,$B1275&lt;=Boshqaruv!$C$10),IF(COUNTIFS($C$4:$C1274,$C1275,$B$4:$B1274,"&gt;="&amp;Boshqaruv!$C$9,$B$4:$B1274,"&lt;="&amp;Boshqaruv!$C$10)=0,1,0),0)</f>
        <v>0</v>
      </c>
    </row>
    <row r="1276" customFormat="false" ht="15" hidden="false" customHeight="false" outlineLevel="0" collapsed="false">
      <c r="A1276" s="8" t="n">
        <v>1272</v>
      </c>
      <c r="B1276" s="13"/>
      <c r="C1276" s="25"/>
      <c r="D1276" s="26" t="str">
        <f aca="false">IF($C1276="","",IFERROR(IF(INDEX(Bolalar!$B$5:$B$1804,MATCH($C1276,Bolalar!$I$5:$I$1804,0))="","",INDEX(Bolalar!$B$5:$B$1804,MATCH($C1276,Bolalar!$I$5:$I$1804,0))),""))</f>
        <v/>
      </c>
      <c r="E1276" s="15" t="str">
        <f aca="false">IF($C1276="","",IFERROR(IF(INDEX(Bolalar!$C$5:$C$1804,MATCH($C1276,Bolalar!$I$5:$I$1804,0))="","",INDEX(Bolalar!$C$5:$C$1804,MATCH($C1276,Bolalar!$I$5:$I$1804,0))),""))</f>
        <v/>
      </c>
      <c r="F1276" s="24"/>
      <c r="G1276" s="14" t="str">
        <f aca="false">IF(OR($E1276="",$B1276=""),"",INT(($B1276-$E1276)/365.25))</f>
        <v/>
      </c>
      <c r="H1276" s="25"/>
      <c r="I1276" s="12"/>
      <c r="J1276" s="28" t="n">
        <f aca="false">IF(AND($C1276&lt;&gt;"",$B1276&gt;=Boshqaruv!$C$9,$B1276&lt;=Boshqaruv!$C$10),IF(COUNTIFS($C$4:$C1275,$C1276,$B$4:$B1275,"&gt;="&amp;Boshqaruv!$C$9,$B$4:$B1275,"&lt;="&amp;Boshqaruv!$C$10)=0,1,0),0)</f>
        <v>0</v>
      </c>
    </row>
    <row r="1277" customFormat="false" ht="15" hidden="false" customHeight="false" outlineLevel="0" collapsed="false">
      <c r="A1277" s="8" t="n">
        <v>1273</v>
      </c>
      <c r="B1277" s="13"/>
      <c r="C1277" s="25"/>
      <c r="D1277" s="26" t="str">
        <f aca="false">IF($C1277="","",IFERROR(IF(INDEX(Bolalar!$B$5:$B$1804,MATCH($C1277,Bolalar!$I$5:$I$1804,0))="","",INDEX(Bolalar!$B$5:$B$1804,MATCH($C1277,Bolalar!$I$5:$I$1804,0))),""))</f>
        <v/>
      </c>
      <c r="E1277" s="15" t="str">
        <f aca="false">IF($C1277="","",IFERROR(IF(INDEX(Bolalar!$C$5:$C$1804,MATCH($C1277,Bolalar!$I$5:$I$1804,0))="","",INDEX(Bolalar!$C$5:$C$1804,MATCH($C1277,Bolalar!$I$5:$I$1804,0))),""))</f>
        <v/>
      </c>
      <c r="F1277" s="24"/>
      <c r="G1277" s="14" t="str">
        <f aca="false">IF(OR($E1277="",$B1277=""),"",INT(($B1277-$E1277)/365.25))</f>
        <v/>
      </c>
      <c r="H1277" s="25"/>
      <c r="I1277" s="12"/>
      <c r="J1277" s="28" t="n">
        <f aca="false">IF(AND($C1277&lt;&gt;"",$B1277&gt;=Boshqaruv!$C$9,$B1277&lt;=Boshqaruv!$C$10),IF(COUNTIFS($C$4:$C1276,$C1277,$B$4:$B1276,"&gt;="&amp;Boshqaruv!$C$9,$B$4:$B1276,"&lt;="&amp;Boshqaruv!$C$10)=0,1,0),0)</f>
        <v>0</v>
      </c>
    </row>
    <row r="1278" customFormat="false" ht="15" hidden="false" customHeight="false" outlineLevel="0" collapsed="false">
      <c r="A1278" s="8" t="n">
        <v>1274</v>
      </c>
      <c r="B1278" s="13"/>
      <c r="C1278" s="25"/>
      <c r="D1278" s="26" t="str">
        <f aca="false">IF($C1278="","",IFERROR(IF(INDEX(Bolalar!$B$5:$B$1804,MATCH($C1278,Bolalar!$I$5:$I$1804,0))="","",INDEX(Bolalar!$B$5:$B$1804,MATCH($C1278,Bolalar!$I$5:$I$1804,0))),""))</f>
        <v/>
      </c>
      <c r="E1278" s="15" t="str">
        <f aca="false">IF($C1278="","",IFERROR(IF(INDEX(Bolalar!$C$5:$C$1804,MATCH($C1278,Bolalar!$I$5:$I$1804,0))="","",INDEX(Bolalar!$C$5:$C$1804,MATCH($C1278,Bolalar!$I$5:$I$1804,0))),""))</f>
        <v/>
      </c>
      <c r="F1278" s="24"/>
      <c r="G1278" s="14" t="str">
        <f aca="false">IF(OR($E1278="",$B1278=""),"",INT(($B1278-$E1278)/365.25))</f>
        <v/>
      </c>
      <c r="H1278" s="25"/>
      <c r="I1278" s="12"/>
      <c r="J1278" s="28" t="n">
        <f aca="false">IF(AND($C1278&lt;&gt;"",$B1278&gt;=Boshqaruv!$C$9,$B1278&lt;=Boshqaruv!$C$10),IF(COUNTIFS($C$4:$C1277,$C1278,$B$4:$B1277,"&gt;="&amp;Boshqaruv!$C$9,$B$4:$B1277,"&lt;="&amp;Boshqaruv!$C$10)=0,1,0),0)</f>
        <v>0</v>
      </c>
    </row>
    <row r="1279" customFormat="false" ht="15" hidden="false" customHeight="false" outlineLevel="0" collapsed="false">
      <c r="A1279" s="8" t="n">
        <v>1275</v>
      </c>
      <c r="B1279" s="13"/>
      <c r="C1279" s="25"/>
      <c r="D1279" s="26" t="str">
        <f aca="false">IF($C1279="","",IFERROR(IF(INDEX(Bolalar!$B$5:$B$1804,MATCH($C1279,Bolalar!$I$5:$I$1804,0))="","",INDEX(Bolalar!$B$5:$B$1804,MATCH($C1279,Bolalar!$I$5:$I$1804,0))),""))</f>
        <v/>
      </c>
      <c r="E1279" s="15" t="str">
        <f aca="false">IF($C1279="","",IFERROR(IF(INDEX(Bolalar!$C$5:$C$1804,MATCH($C1279,Bolalar!$I$5:$I$1804,0))="","",INDEX(Bolalar!$C$5:$C$1804,MATCH($C1279,Bolalar!$I$5:$I$1804,0))),""))</f>
        <v/>
      </c>
      <c r="F1279" s="24"/>
      <c r="G1279" s="14" t="str">
        <f aca="false">IF(OR($E1279="",$B1279=""),"",INT(($B1279-$E1279)/365.25))</f>
        <v/>
      </c>
      <c r="H1279" s="25"/>
      <c r="I1279" s="12"/>
      <c r="J1279" s="28" t="n">
        <f aca="false">IF(AND($C1279&lt;&gt;"",$B1279&gt;=Boshqaruv!$C$9,$B1279&lt;=Boshqaruv!$C$10),IF(COUNTIFS($C$4:$C1278,$C1279,$B$4:$B1278,"&gt;="&amp;Boshqaruv!$C$9,$B$4:$B1278,"&lt;="&amp;Boshqaruv!$C$10)=0,1,0),0)</f>
        <v>0</v>
      </c>
    </row>
    <row r="1280" customFormat="false" ht="15" hidden="false" customHeight="false" outlineLevel="0" collapsed="false">
      <c r="A1280" s="8" t="n">
        <v>1276</v>
      </c>
      <c r="B1280" s="13"/>
      <c r="C1280" s="25"/>
      <c r="D1280" s="26" t="str">
        <f aca="false">IF($C1280="","",IFERROR(IF(INDEX(Bolalar!$B$5:$B$1804,MATCH($C1280,Bolalar!$I$5:$I$1804,0))="","",INDEX(Bolalar!$B$5:$B$1804,MATCH($C1280,Bolalar!$I$5:$I$1804,0))),""))</f>
        <v/>
      </c>
      <c r="E1280" s="15" t="str">
        <f aca="false">IF($C1280="","",IFERROR(IF(INDEX(Bolalar!$C$5:$C$1804,MATCH($C1280,Bolalar!$I$5:$I$1804,0))="","",INDEX(Bolalar!$C$5:$C$1804,MATCH($C1280,Bolalar!$I$5:$I$1804,0))),""))</f>
        <v/>
      </c>
      <c r="F1280" s="24"/>
      <c r="G1280" s="14" t="str">
        <f aca="false">IF(OR($E1280="",$B1280=""),"",INT(($B1280-$E1280)/365.25))</f>
        <v/>
      </c>
      <c r="H1280" s="25"/>
      <c r="I1280" s="12"/>
      <c r="J1280" s="28" t="n">
        <f aca="false">IF(AND($C1280&lt;&gt;"",$B1280&gt;=Boshqaruv!$C$9,$B1280&lt;=Boshqaruv!$C$10),IF(COUNTIFS($C$4:$C1279,$C1280,$B$4:$B1279,"&gt;="&amp;Boshqaruv!$C$9,$B$4:$B1279,"&lt;="&amp;Boshqaruv!$C$10)=0,1,0),0)</f>
        <v>0</v>
      </c>
    </row>
    <row r="1281" customFormat="false" ht="15" hidden="false" customHeight="false" outlineLevel="0" collapsed="false">
      <c r="A1281" s="8" t="n">
        <v>1277</v>
      </c>
      <c r="B1281" s="13"/>
      <c r="C1281" s="25"/>
      <c r="D1281" s="26" t="str">
        <f aca="false">IF($C1281="","",IFERROR(IF(INDEX(Bolalar!$B$5:$B$1804,MATCH($C1281,Bolalar!$I$5:$I$1804,0))="","",INDEX(Bolalar!$B$5:$B$1804,MATCH($C1281,Bolalar!$I$5:$I$1804,0))),""))</f>
        <v/>
      </c>
      <c r="E1281" s="15" t="str">
        <f aca="false">IF($C1281="","",IFERROR(IF(INDEX(Bolalar!$C$5:$C$1804,MATCH($C1281,Bolalar!$I$5:$I$1804,0))="","",INDEX(Bolalar!$C$5:$C$1804,MATCH($C1281,Bolalar!$I$5:$I$1804,0))),""))</f>
        <v/>
      </c>
      <c r="F1281" s="24"/>
      <c r="G1281" s="14" t="str">
        <f aca="false">IF(OR($E1281="",$B1281=""),"",INT(($B1281-$E1281)/365.25))</f>
        <v/>
      </c>
      <c r="H1281" s="25"/>
      <c r="I1281" s="12"/>
      <c r="J1281" s="28" t="n">
        <f aca="false">IF(AND($C1281&lt;&gt;"",$B1281&gt;=Boshqaruv!$C$9,$B1281&lt;=Boshqaruv!$C$10),IF(COUNTIFS($C$4:$C1280,$C1281,$B$4:$B1280,"&gt;="&amp;Boshqaruv!$C$9,$B$4:$B1280,"&lt;="&amp;Boshqaruv!$C$10)=0,1,0),0)</f>
        <v>0</v>
      </c>
    </row>
    <row r="1282" customFormat="false" ht="15" hidden="false" customHeight="false" outlineLevel="0" collapsed="false">
      <c r="A1282" s="8" t="n">
        <v>1278</v>
      </c>
      <c r="B1282" s="13"/>
      <c r="C1282" s="25"/>
      <c r="D1282" s="26" t="str">
        <f aca="false">IF($C1282="","",IFERROR(IF(INDEX(Bolalar!$B$5:$B$1804,MATCH($C1282,Bolalar!$I$5:$I$1804,0))="","",INDEX(Bolalar!$B$5:$B$1804,MATCH($C1282,Bolalar!$I$5:$I$1804,0))),""))</f>
        <v/>
      </c>
      <c r="E1282" s="15" t="str">
        <f aca="false">IF($C1282="","",IFERROR(IF(INDEX(Bolalar!$C$5:$C$1804,MATCH($C1282,Bolalar!$I$5:$I$1804,0))="","",INDEX(Bolalar!$C$5:$C$1804,MATCH($C1282,Bolalar!$I$5:$I$1804,0))),""))</f>
        <v/>
      </c>
      <c r="F1282" s="24"/>
      <c r="G1282" s="14" t="str">
        <f aca="false">IF(OR($E1282="",$B1282=""),"",INT(($B1282-$E1282)/365.25))</f>
        <v/>
      </c>
      <c r="H1282" s="25"/>
      <c r="I1282" s="12"/>
      <c r="J1282" s="28" t="n">
        <f aca="false">IF(AND($C1282&lt;&gt;"",$B1282&gt;=Boshqaruv!$C$9,$B1282&lt;=Boshqaruv!$C$10),IF(COUNTIFS($C$4:$C1281,$C1282,$B$4:$B1281,"&gt;="&amp;Boshqaruv!$C$9,$B$4:$B1281,"&lt;="&amp;Boshqaruv!$C$10)=0,1,0),0)</f>
        <v>0</v>
      </c>
    </row>
    <row r="1283" customFormat="false" ht="15" hidden="false" customHeight="false" outlineLevel="0" collapsed="false">
      <c r="A1283" s="8" t="n">
        <v>1279</v>
      </c>
      <c r="B1283" s="13"/>
      <c r="C1283" s="25"/>
      <c r="D1283" s="26" t="str">
        <f aca="false">IF($C1283="","",IFERROR(IF(INDEX(Bolalar!$B$5:$B$1804,MATCH($C1283,Bolalar!$I$5:$I$1804,0))="","",INDEX(Bolalar!$B$5:$B$1804,MATCH($C1283,Bolalar!$I$5:$I$1804,0))),""))</f>
        <v/>
      </c>
      <c r="E1283" s="15" t="str">
        <f aca="false">IF($C1283="","",IFERROR(IF(INDEX(Bolalar!$C$5:$C$1804,MATCH($C1283,Bolalar!$I$5:$I$1804,0))="","",INDEX(Bolalar!$C$5:$C$1804,MATCH($C1283,Bolalar!$I$5:$I$1804,0))),""))</f>
        <v/>
      </c>
      <c r="F1283" s="24"/>
      <c r="G1283" s="14" t="str">
        <f aca="false">IF(OR($E1283="",$B1283=""),"",INT(($B1283-$E1283)/365.25))</f>
        <v/>
      </c>
      <c r="H1283" s="25"/>
      <c r="I1283" s="12"/>
      <c r="J1283" s="28" t="n">
        <f aca="false">IF(AND($C1283&lt;&gt;"",$B1283&gt;=Boshqaruv!$C$9,$B1283&lt;=Boshqaruv!$C$10),IF(COUNTIFS($C$4:$C1282,$C1283,$B$4:$B1282,"&gt;="&amp;Boshqaruv!$C$9,$B$4:$B1282,"&lt;="&amp;Boshqaruv!$C$10)=0,1,0),0)</f>
        <v>0</v>
      </c>
    </row>
    <row r="1284" customFormat="false" ht="15" hidden="false" customHeight="false" outlineLevel="0" collapsed="false">
      <c r="A1284" s="8" t="n">
        <v>1280</v>
      </c>
      <c r="B1284" s="13"/>
      <c r="C1284" s="25"/>
      <c r="D1284" s="26" t="str">
        <f aca="false">IF($C1284="","",IFERROR(IF(INDEX(Bolalar!$B$5:$B$1804,MATCH($C1284,Bolalar!$I$5:$I$1804,0))="","",INDEX(Bolalar!$B$5:$B$1804,MATCH($C1284,Bolalar!$I$5:$I$1804,0))),""))</f>
        <v/>
      </c>
      <c r="E1284" s="15" t="str">
        <f aca="false">IF($C1284="","",IFERROR(IF(INDEX(Bolalar!$C$5:$C$1804,MATCH($C1284,Bolalar!$I$5:$I$1804,0))="","",INDEX(Bolalar!$C$5:$C$1804,MATCH($C1284,Bolalar!$I$5:$I$1804,0))),""))</f>
        <v/>
      </c>
      <c r="F1284" s="24"/>
      <c r="G1284" s="14" t="str">
        <f aca="false">IF(OR($E1284="",$B1284=""),"",INT(($B1284-$E1284)/365.25))</f>
        <v/>
      </c>
      <c r="H1284" s="25"/>
      <c r="I1284" s="12"/>
      <c r="J1284" s="28" t="n">
        <f aca="false">IF(AND($C1284&lt;&gt;"",$B1284&gt;=Boshqaruv!$C$9,$B1284&lt;=Boshqaruv!$C$10),IF(COUNTIFS($C$4:$C1283,$C1284,$B$4:$B1283,"&gt;="&amp;Boshqaruv!$C$9,$B$4:$B1283,"&lt;="&amp;Boshqaruv!$C$10)=0,1,0),0)</f>
        <v>0</v>
      </c>
    </row>
    <row r="1285" customFormat="false" ht="15" hidden="false" customHeight="false" outlineLevel="0" collapsed="false">
      <c r="A1285" s="8" t="n">
        <v>1281</v>
      </c>
      <c r="B1285" s="13"/>
      <c r="C1285" s="25"/>
      <c r="D1285" s="26" t="str">
        <f aca="false">IF($C1285="","",IFERROR(IF(INDEX(Bolalar!$B$5:$B$1804,MATCH($C1285,Bolalar!$I$5:$I$1804,0))="","",INDEX(Bolalar!$B$5:$B$1804,MATCH($C1285,Bolalar!$I$5:$I$1804,0))),""))</f>
        <v/>
      </c>
      <c r="E1285" s="15" t="str">
        <f aca="false">IF($C1285="","",IFERROR(IF(INDEX(Bolalar!$C$5:$C$1804,MATCH($C1285,Bolalar!$I$5:$I$1804,0))="","",INDEX(Bolalar!$C$5:$C$1804,MATCH($C1285,Bolalar!$I$5:$I$1804,0))),""))</f>
        <v/>
      </c>
      <c r="F1285" s="24"/>
      <c r="G1285" s="14" t="str">
        <f aca="false">IF(OR($E1285="",$B1285=""),"",INT(($B1285-$E1285)/365.25))</f>
        <v/>
      </c>
      <c r="H1285" s="25"/>
      <c r="I1285" s="12"/>
      <c r="J1285" s="28" t="n">
        <f aca="false">IF(AND($C1285&lt;&gt;"",$B1285&gt;=Boshqaruv!$C$9,$B1285&lt;=Boshqaruv!$C$10),IF(COUNTIFS($C$4:$C1284,$C1285,$B$4:$B1284,"&gt;="&amp;Boshqaruv!$C$9,$B$4:$B1284,"&lt;="&amp;Boshqaruv!$C$10)=0,1,0),0)</f>
        <v>0</v>
      </c>
    </row>
    <row r="1286" customFormat="false" ht="15" hidden="false" customHeight="false" outlineLevel="0" collapsed="false">
      <c r="A1286" s="8" t="n">
        <v>1282</v>
      </c>
      <c r="B1286" s="13"/>
      <c r="C1286" s="25"/>
      <c r="D1286" s="26" t="str">
        <f aca="false">IF($C1286="","",IFERROR(IF(INDEX(Bolalar!$B$5:$B$1804,MATCH($C1286,Bolalar!$I$5:$I$1804,0))="","",INDEX(Bolalar!$B$5:$B$1804,MATCH($C1286,Bolalar!$I$5:$I$1804,0))),""))</f>
        <v/>
      </c>
      <c r="E1286" s="15" t="str">
        <f aca="false">IF($C1286="","",IFERROR(IF(INDEX(Bolalar!$C$5:$C$1804,MATCH($C1286,Bolalar!$I$5:$I$1804,0))="","",INDEX(Bolalar!$C$5:$C$1804,MATCH($C1286,Bolalar!$I$5:$I$1804,0))),""))</f>
        <v/>
      </c>
      <c r="F1286" s="24"/>
      <c r="G1286" s="14" t="str">
        <f aca="false">IF(OR($E1286="",$B1286=""),"",INT(($B1286-$E1286)/365.25))</f>
        <v/>
      </c>
      <c r="H1286" s="25"/>
      <c r="I1286" s="12"/>
      <c r="J1286" s="28" t="n">
        <f aca="false">IF(AND($C1286&lt;&gt;"",$B1286&gt;=Boshqaruv!$C$9,$B1286&lt;=Boshqaruv!$C$10),IF(COUNTIFS($C$4:$C1285,$C1286,$B$4:$B1285,"&gt;="&amp;Boshqaruv!$C$9,$B$4:$B1285,"&lt;="&amp;Boshqaruv!$C$10)=0,1,0),0)</f>
        <v>0</v>
      </c>
    </row>
    <row r="1287" customFormat="false" ht="15" hidden="false" customHeight="false" outlineLevel="0" collapsed="false">
      <c r="A1287" s="8" t="n">
        <v>1283</v>
      </c>
      <c r="B1287" s="13"/>
      <c r="C1287" s="25"/>
      <c r="D1287" s="26" t="str">
        <f aca="false">IF($C1287="","",IFERROR(IF(INDEX(Bolalar!$B$5:$B$1804,MATCH($C1287,Bolalar!$I$5:$I$1804,0))="","",INDEX(Bolalar!$B$5:$B$1804,MATCH($C1287,Bolalar!$I$5:$I$1804,0))),""))</f>
        <v/>
      </c>
      <c r="E1287" s="15" t="str">
        <f aca="false">IF($C1287="","",IFERROR(IF(INDEX(Bolalar!$C$5:$C$1804,MATCH($C1287,Bolalar!$I$5:$I$1804,0))="","",INDEX(Bolalar!$C$5:$C$1804,MATCH($C1287,Bolalar!$I$5:$I$1804,0))),""))</f>
        <v/>
      </c>
      <c r="F1287" s="24"/>
      <c r="G1287" s="14" t="str">
        <f aca="false">IF(OR($E1287="",$B1287=""),"",INT(($B1287-$E1287)/365.25))</f>
        <v/>
      </c>
      <c r="H1287" s="25"/>
      <c r="I1287" s="12"/>
      <c r="J1287" s="28" t="n">
        <f aca="false">IF(AND($C1287&lt;&gt;"",$B1287&gt;=Boshqaruv!$C$9,$B1287&lt;=Boshqaruv!$C$10),IF(COUNTIFS($C$4:$C1286,$C1287,$B$4:$B1286,"&gt;="&amp;Boshqaruv!$C$9,$B$4:$B1286,"&lt;="&amp;Boshqaruv!$C$10)=0,1,0),0)</f>
        <v>0</v>
      </c>
    </row>
    <row r="1288" customFormat="false" ht="15" hidden="false" customHeight="false" outlineLevel="0" collapsed="false">
      <c r="A1288" s="8" t="n">
        <v>1284</v>
      </c>
      <c r="B1288" s="13"/>
      <c r="C1288" s="25"/>
      <c r="D1288" s="26" t="str">
        <f aca="false">IF($C1288="","",IFERROR(IF(INDEX(Bolalar!$B$5:$B$1804,MATCH($C1288,Bolalar!$I$5:$I$1804,0))="","",INDEX(Bolalar!$B$5:$B$1804,MATCH($C1288,Bolalar!$I$5:$I$1804,0))),""))</f>
        <v/>
      </c>
      <c r="E1288" s="15" t="str">
        <f aca="false">IF($C1288="","",IFERROR(IF(INDEX(Bolalar!$C$5:$C$1804,MATCH($C1288,Bolalar!$I$5:$I$1804,0))="","",INDEX(Bolalar!$C$5:$C$1804,MATCH($C1288,Bolalar!$I$5:$I$1804,0))),""))</f>
        <v/>
      </c>
      <c r="F1288" s="24"/>
      <c r="G1288" s="14" t="str">
        <f aca="false">IF(OR($E1288="",$B1288=""),"",INT(($B1288-$E1288)/365.25))</f>
        <v/>
      </c>
      <c r="H1288" s="25"/>
      <c r="I1288" s="12"/>
      <c r="J1288" s="28" t="n">
        <f aca="false">IF(AND($C1288&lt;&gt;"",$B1288&gt;=Boshqaruv!$C$9,$B1288&lt;=Boshqaruv!$C$10),IF(COUNTIFS($C$4:$C1287,$C1288,$B$4:$B1287,"&gt;="&amp;Boshqaruv!$C$9,$B$4:$B1287,"&lt;="&amp;Boshqaruv!$C$10)=0,1,0),0)</f>
        <v>0</v>
      </c>
    </row>
    <row r="1289" customFormat="false" ht="15" hidden="false" customHeight="false" outlineLevel="0" collapsed="false">
      <c r="A1289" s="8" t="n">
        <v>1285</v>
      </c>
      <c r="B1289" s="13"/>
      <c r="C1289" s="25"/>
      <c r="D1289" s="26" t="str">
        <f aca="false">IF($C1289="","",IFERROR(IF(INDEX(Bolalar!$B$5:$B$1804,MATCH($C1289,Bolalar!$I$5:$I$1804,0))="","",INDEX(Bolalar!$B$5:$B$1804,MATCH($C1289,Bolalar!$I$5:$I$1804,0))),""))</f>
        <v/>
      </c>
      <c r="E1289" s="15" t="str">
        <f aca="false">IF($C1289="","",IFERROR(IF(INDEX(Bolalar!$C$5:$C$1804,MATCH($C1289,Bolalar!$I$5:$I$1804,0))="","",INDEX(Bolalar!$C$5:$C$1804,MATCH($C1289,Bolalar!$I$5:$I$1804,0))),""))</f>
        <v/>
      </c>
      <c r="F1289" s="24"/>
      <c r="G1289" s="14" t="str">
        <f aca="false">IF(OR($E1289="",$B1289=""),"",INT(($B1289-$E1289)/365.25))</f>
        <v/>
      </c>
      <c r="H1289" s="25"/>
      <c r="I1289" s="12"/>
      <c r="J1289" s="28" t="n">
        <f aca="false">IF(AND($C1289&lt;&gt;"",$B1289&gt;=Boshqaruv!$C$9,$B1289&lt;=Boshqaruv!$C$10),IF(COUNTIFS($C$4:$C1288,$C1289,$B$4:$B1288,"&gt;="&amp;Boshqaruv!$C$9,$B$4:$B1288,"&lt;="&amp;Boshqaruv!$C$10)=0,1,0),0)</f>
        <v>0</v>
      </c>
    </row>
    <row r="1290" customFormat="false" ht="15" hidden="false" customHeight="false" outlineLevel="0" collapsed="false">
      <c r="A1290" s="8" t="n">
        <v>1286</v>
      </c>
      <c r="B1290" s="13"/>
      <c r="C1290" s="25"/>
      <c r="D1290" s="26" t="str">
        <f aca="false">IF($C1290="","",IFERROR(IF(INDEX(Bolalar!$B$5:$B$1804,MATCH($C1290,Bolalar!$I$5:$I$1804,0))="","",INDEX(Bolalar!$B$5:$B$1804,MATCH($C1290,Bolalar!$I$5:$I$1804,0))),""))</f>
        <v/>
      </c>
      <c r="E1290" s="15" t="str">
        <f aca="false">IF($C1290="","",IFERROR(IF(INDEX(Bolalar!$C$5:$C$1804,MATCH($C1290,Bolalar!$I$5:$I$1804,0))="","",INDEX(Bolalar!$C$5:$C$1804,MATCH($C1290,Bolalar!$I$5:$I$1804,0))),""))</f>
        <v/>
      </c>
      <c r="F1290" s="24"/>
      <c r="G1290" s="14" t="str">
        <f aca="false">IF(OR($E1290="",$B1290=""),"",INT(($B1290-$E1290)/365.25))</f>
        <v/>
      </c>
      <c r="H1290" s="25"/>
      <c r="I1290" s="12"/>
      <c r="J1290" s="28" t="n">
        <f aca="false">IF(AND($C1290&lt;&gt;"",$B1290&gt;=Boshqaruv!$C$9,$B1290&lt;=Boshqaruv!$C$10),IF(COUNTIFS($C$4:$C1289,$C1290,$B$4:$B1289,"&gt;="&amp;Boshqaruv!$C$9,$B$4:$B1289,"&lt;="&amp;Boshqaruv!$C$10)=0,1,0),0)</f>
        <v>0</v>
      </c>
    </row>
    <row r="1291" customFormat="false" ht="15" hidden="false" customHeight="false" outlineLevel="0" collapsed="false">
      <c r="A1291" s="8" t="n">
        <v>1287</v>
      </c>
      <c r="B1291" s="13"/>
      <c r="C1291" s="25"/>
      <c r="D1291" s="26" t="str">
        <f aca="false">IF($C1291="","",IFERROR(IF(INDEX(Bolalar!$B$5:$B$1804,MATCH($C1291,Bolalar!$I$5:$I$1804,0))="","",INDEX(Bolalar!$B$5:$B$1804,MATCH($C1291,Bolalar!$I$5:$I$1804,0))),""))</f>
        <v/>
      </c>
      <c r="E1291" s="15" t="str">
        <f aca="false">IF($C1291="","",IFERROR(IF(INDEX(Bolalar!$C$5:$C$1804,MATCH($C1291,Bolalar!$I$5:$I$1804,0))="","",INDEX(Bolalar!$C$5:$C$1804,MATCH($C1291,Bolalar!$I$5:$I$1804,0))),""))</f>
        <v/>
      </c>
      <c r="F1291" s="24"/>
      <c r="G1291" s="14" t="str">
        <f aca="false">IF(OR($E1291="",$B1291=""),"",INT(($B1291-$E1291)/365.25))</f>
        <v/>
      </c>
      <c r="H1291" s="25"/>
      <c r="I1291" s="12"/>
      <c r="J1291" s="28" t="n">
        <f aca="false">IF(AND($C1291&lt;&gt;"",$B1291&gt;=Boshqaruv!$C$9,$B1291&lt;=Boshqaruv!$C$10),IF(COUNTIFS($C$4:$C1290,$C1291,$B$4:$B1290,"&gt;="&amp;Boshqaruv!$C$9,$B$4:$B1290,"&lt;="&amp;Boshqaruv!$C$10)=0,1,0),0)</f>
        <v>0</v>
      </c>
    </row>
    <row r="1292" customFormat="false" ht="15" hidden="false" customHeight="false" outlineLevel="0" collapsed="false">
      <c r="A1292" s="8" t="n">
        <v>1288</v>
      </c>
      <c r="B1292" s="13"/>
      <c r="C1292" s="25"/>
      <c r="D1292" s="26" t="str">
        <f aca="false">IF($C1292="","",IFERROR(IF(INDEX(Bolalar!$B$5:$B$1804,MATCH($C1292,Bolalar!$I$5:$I$1804,0))="","",INDEX(Bolalar!$B$5:$B$1804,MATCH($C1292,Bolalar!$I$5:$I$1804,0))),""))</f>
        <v/>
      </c>
      <c r="E1292" s="15" t="str">
        <f aca="false">IF($C1292="","",IFERROR(IF(INDEX(Bolalar!$C$5:$C$1804,MATCH($C1292,Bolalar!$I$5:$I$1804,0))="","",INDEX(Bolalar!$C$5:$C$1804,MATCH($C1292,Bolalar!$I$5:$I$1804,0))),""))</f>
        <v/>
      </c>
      <c r="F1292" s="24"/>
      <c r="G1292" s="14" t="str">
        <f aca="false">IF(OR($E1292="",$B1292=""),"",INT(($B1292-$E1292)/365.25))</f>
        <v/>
      </c>
      <c r="H1292" s="25"/>
      <c r="I1292" s="12"/>
      <c r="J1292" s="28" t="n">
        <f aca="false">IF(AND($C1292&lt;&gt;"",$B1292&gt;=Boshqaruv!$C$9,$B1292&lt;=Boshqaruv!$C$10),IF(COUNTIFS($C$4:$C1291,$C1292,$B$4:$B1291,"&gt;="&amp;Boshqaruv!$C$9,$B$4:$B1291,"&lt;="&amp;Boshqaruv!$C$10)=0,1,0),0)</f>
        <v>0</v>
      </c>
    </row>
    <row r="1293" customFormat="false" ht="15" hidden="false" customHeight="false" outlineLevel="0" collapsed="false">
      <c r="A1293" s="8" t="n">
        <v>1289</v>
      </c>
      <c r="B1293" s="13"/>
      <c r="C1293" s="25"/>
      <c r="D1293" s="26" t="str">
        <f aca="false">IF($C1293="","",IFERROR(IF(INDEX(Bolalar!$B$5:$B$1804,MATCH($C1293,Bolalar!$I$5:$I$1804,0))="","",INDEX(Bolalar!$B$5:$B$1804,MATCH($C1293,Bolalar!$I$5:$I$1804,0))),""))</f>
        <v/>
      </c>
      <c r="E1293" s="15" t="str">
        <f aca="false">IF($C1293="","",IFERROR(IF(INDEX(Bolalar!$C$5:$C$1804,MATCH($C1293,Bolalar!$I$5:$I$1804,0))="","",INDEX(Bolalar!$C$5:$C$1804,MATCH($C1293,Bolalar!$I$5:$I$1804,0))),""))</f>
        <v/>
      </c>
      <c r="F1293" s="24"/>
      <c r="G1293" s="14" t="str">
        <f aca="false">IF(OR($E1293="",$B1293=""),"",INT(($B1293-$E1293)/365.25))</f>
        <v/>
      </c>
      <c r="H1293" s="25"/>
      <c r="I1293" s="12"/>
      <c r="J1293" s="28" t="n">
        <f aca="false">IF(AND($C1293&lt;&gt;"",$B1293&gt;=Boshqaruv!$C$9,$B1293&lt;=Boshqaruv!$C$10),IF(COUNTIFS($C$4:$C1292,$C1293,$B$4:$B1292,"&gt;="&amp;Boshqaruv!$C$9,$B$4:$B1292,"&lt;="&amp;Boshqaruv!$C$10)=0,1,0),0)</f>
        <v>0</v>
      </c>
    </row>
    <row r="1294" customFormat="false" ht="15" hidden="false" customHeight="false" outlineLevel="0" collapsed="false">
      <c r="A1294" s="8" t="n">
        <v>1290</v>
      </c>
      <c r="B1294" s="13"/>
      <c r="C1294" s="25"/>
      <c r="D1294" s="26" t="str">
        <f aca="false">IF($C1294="","",IFERROR(IF(INDEX(Bolalar!$B$5:$B$1804,MATCH($C1294,Bolalar!$I$5:$I$1804,0))="","",INDEX(Bolalar!$B$5:$B$1804,MATCH($C1294,Bolalar!$I$5:$I$1804,0))),""))</f>
        <v/>
      </c>
      <c r="E1294" s="15" t="str">
        <f aca="false">IF($C1294="","",IFERROR(IF(INDEX(Bolalar!$C$5:$C$1804,MATCH($C1294,Bolalar!$I$5:$I$1804,0))="","",INDEX(Bolalar!$C$5:$C$1804,MATCH($C1294,Bolalar!$I$5:$I$1804,0))),""))</f>
        <v/>
      </c>
      <c r="F1294" s="24"/>
      <c r="G1294" s="14" t="str">
        <f aca="false">IF(OR($E1294="",$B1294=""),"",INT(($B1294-$E1294)/365.25))</f>
        <v/>
      </c>
      <c r="H1294" s="25"/>
      <c r="I1294" s="12"/>
      <c r="J1294" s="28" t="n">
        <f aca="false">IF(AND($C1294&lt;&gt;"",$B1294&gt;=Boshqaruv!$C$9,$B1294&lt;=Boshqaruv!$C$10),IF(COUNTIFS($C$4:$C1293,$C1294,$B$4:$B1293,"&gt;="&amp;Boshqaruv!$C$9,$B$4:$B1293,"&lt;="&amp;Boshqaruv!$C$10)=0,1,0),0)</f>
        <v>0</v>
      </c>
    </row>
    <row r="1295" customFormat="false" ht="15" hidden="false" customHeight="false" outlineLevel="0" collapsed="false">
      <c r="A1295" s="8" t="n">
        <v>1291</v>
      </c>
      <c r="B1295" s="13"/>
      <c r="C1295" s="25"/>
      <c r="D1295" s="26" t="str">
        <f aca="false">IF($C1295="","",IFERROR(IF(INDEX(Bolalar!$B$5:$B$1804,MATCH($C1295,Bolalar!$I$5:$I$1804,0))="","",INDEX(Bolalar!$B$5:$B$1804,MATCH($C1295,Bolalar!$I$5:$I$1804,0))),""))</f>
        <v/>
      </c>
      <c r="E1295" s="15" t="str">
        <f aca="false">IF($C1295="","",IFERROR(IF(INDEX(Bolalar!$C$5:$C$1804,MATCH($C1295,Bolalar!$I$5:$I$1804,0))="","",INDEX(Bolalar!$C$5:$C$1804,MATCH($C1295,Bolalar!$I$5:$I$1804,0))),""))</f>
        <v/>
      </c>
      <c r="F1295" s="24"/>
      <c r="G1295" s="14" t="str">
        <f aca="false">IF(OR($E1295="",$B1295=""),"",INT(($B1295-$E1295)/365.25))</f>
        <v/>
      </c>
      <c r="H1295" s="25"/>
      <c r="I1295" s="12"/>
      <c r="J1295" s="28" t="n">
        <f aca="false">IF(AND($C1295&lt;&gt;"",$B1295&gt;=Boshqaruv!$C$9,$B1295&lt;=Boshqaruv!$C$10),IF(COUNTIFS($C$4:$C1294,$C1295,$B$4:$B1294,"&gt;="&amp;Boshqaruv!$C$9,$B$4:$B1294,"&lt;="&amp;Boshqaruv!$C$10)=0,1,0),0)</f>
        <v>0</v>
      </c>
    </row>
    <row r="1296" customFormat="false" ht="15" hidden="false" customHeight="false" outlineLevel="0" collapsed="false">
      <c r="A1296" s="8" t="n">
        <v>1292</v>
      </c>
      <c r="B1296" s="13"/>
      <c r="C1296" s="25"/>
      <c r="D1296" s="26" t="str">
        <f aca="false">IF($C1296="","",IFERROR(IF(INDEX(Bolalar!$B$5:$B$1804,MATCH($C1296,Bolalar!$I$5:$I$1804,0))="","",INDEX(Bolalar!$B$5:$B$1804,MATCH($C1296,Bolalar!$I$5:$I$1804,0))),""))</f>
        <v/>
      </c>
      <c r="E1296" s="15" t="str">
        <f aca="false">IF($C1296="","",IFERROR(IF(INDEX(Bolalar!$C$5:$C$1804,MATCH($C1296,Bolalar!$I$5:$I$1804,0))="","",INDEX(Bolalar!$C$5:$C$1804,MATCH($C1296,Bolalar!$I$5:$I$1804,0))),""))</f>
        <v/>
      </c>
      <c r="F1296" s="24"/>
      <c r="G1296" s="14" t="str">
        <f aca="false">IF(OR($E1296="",$B1296=""),"",INT(($B1296-$E1296)/365.25))</f>
        <v/>
      </c>
      <c r="H1296" s="25"/>
      <c r="I1296" s="12"/>
      <c r="J1296" s="28" t="n">
        <f aca="false">IF(AND($C1296&lt;&gt;"",$B1296&gt;=Boshqaruv!$C$9,$B1296&lt;=Boshqaruv!$C$10),IF(COUNTIFS($C$4:$C1295,$C1296,$B$4:$B1295,"&gt;="&amp;Boshqaruv!$C$9,$B$4:$B1295,"&lt;="&amp;Boshqaruv!$C$10)=0,1,0),0)</f>
        <v>0</v>
      </c>
    </row>
    <row r="1297" customFormat="false" ht="15" hidden="false" customHeight="false" outlineLevel="0" collapsed="false">
      <c r="A1297" s="8" t="n">
        <v>1293</v>
      </c>
      <c r="B1297" s="13"/>
      <c r="C1297" s="25"/>
      <c r="D1297" s="26" t="str">
        <f aca="false">IF($C1297="","",IFERROR(IF(INDEX(Bolalar!$B$5:$B$1804,MATCH($C1297,Bolalar!$I$5:$I$1804,0))="","",INDEX(Bolalar!$B$5:$B$1804,MATCH($C1297,Bolalar!$I$5:$I$1804,0))),""))</f>
        <v/>
      </c>
      <c r="E1297" s="15" t="str">
        <f aca="false">IF($C1297="","",IFERROR(IF(INDEX(Bolalar!$C$5:$C$1804,MATCH($C1297,Bolalar!$I$5:$I$1804,0))="","",INDEX(Bolalar!$C$5:$C$1804,MATCH($C1297,Bolalar!$I$5:$I$1804,0))),""))</f>
        <v/>
      </c>
      <c r="F1297" s="24"/>
      <c r="G1297" s="14" t="str">
        <f aca="false">IF(OR($E1297="",$B1297=""),"",INT(($B1297-$E1297)/365.25))</f>
        <v/>
      </c>
      <c r="H1297" s="25"/>
      <c r="I1297" s="12"/>
      <c r="J1297" s="28" t="n">
        <f aca="false">IF(AND($C1297&lt;&gt;"",$B1297&gt;=Boshqaruv!$C$9,$B1297&lt;=Boshqaruv!$C$10),IF(COUNTIFS($C$4:$C1296,$C1297,$B$4:$B1296,"&gt;="&amp;Boshqaruv!$C$9,$B$4:$B1296,"&lt;="&amp;Boshqaruv!$C$10)=0,1,0),0)</f>
        <v>0</v>
      </c>
    </row>
    <row r="1298" customFormat="false" ht="15" hidden="false" customHeight="false" outlineLevel="0" collapsed="false">
      <c r="A1298" s="8" t="n">
        <v>1294</v>
      </c>
      <c r="B1298" s="13"/>
      <c r="C1298" s="25"/>
      <c r="D1298" s="26" t="str">
        <f aca="false">IF($C1298="","",IFERROR(IF(INDEX(Bolalar!$B$5:$B$1804,MATCH($C1298,Bolalar!$I$5:$I$1804,0))="","",INDEX(Bolalar!$B$5:$B$1804,MATCH($C1298,Bolalar!$I$5:$I$1804,0))),""))</f>
        <v/>
      </c>
      <c r="E1298" s="15" t="str">
        <f aca="false">IF($C1298="","",IFERROR(IF(INDEX(Bolalar!$C$5:$C$1804,MATCH($C1298,Bolalar!$I$5:$I$1804,0))="","",INDEX(Bolalar!$C$5:$C$1804,MATCH($C1298,Bolalar!$I$5:$I$1804,0))),""))</f>
        <v/>
      </c>
      <c r="F1298" s="24"/>
      <c r="G1298" s="14" t="str">
        <f aca="false">IF(OR($E1298="",$B1298=""),"",INT(($B1298-$E1298)/365.25))</f>
        <v/>
      </c>
      <c r="H1298" s="25"/>
      <c r="I1298" s="12"/>
      <c r="J1298" s="28" t="n">
        <f aca="false">IF(AND($C1298&lt;&gt;"",$B1298&gt;=Boshqaruv!$C$9,$B1298&lt;=Boshqaruv!$C$10),IF(COUNTIFS($C$4:$C1297,$C1298,$B$4:$B1297,"&gt;="&amp;Boshqaruv!$C$9,$B$4:$B1297,"&lt;="&amp;Boshqaruv!$C$10)=0,1,0),0)</f>
        <v>0</v>
      </c>
    </row>
    <row r="1299" customFormat="false" ht="15" hidden="false" customHeight="false" outlineLevel="0" collapsed="false">
      <c r="A1299" s="8" t="n">
        <v>1295</v>
      </c>
      <c r="B1299" s="13"/>
      <c r="C1299" s="25"/>
      <c r="D1299" s="26" t="str">
        <f aca="false">IF($C1299="","",IFERROR(IF(INDEX(Bolalar!$B$5:$B$1804,MATCH($C1299,Bolalar!$I$5:$I$1804,0))="","",INDEX(Bolalar!$B$5:$B$1804,MATCH($C1299,Bolalar!$I$5:$I$1804,0))),""))</f>
        <v/>
      </c>
      <c r="E1299" s="15" t="str">
        <f aca="false">IF($C1299="","",IFERROR(IF(INDEX(Bolalar!$C$5:$C$1804,MATCH($C1299,Bolalar!$I$5:$I$1804,0))="","",INDEX(Bolalar!$C$5:$C$1804,MATCH($C1299,Bolalar!$I$5:$I$1804,0))),""))</f>
        <v/>
      </c>
      <c r="F1299" s="24"/>
      <c r="G1299" s="14" t="str">
        <f aca="false">IF(OR($E1299="",$B1299=""),"",INT(($B1299-$E1299)/365.25))</f>
        <v/>
      </c>
      <c r="H1299" s="25"/>
      <c r="I1299" s="12"/>
      <c r="J1299" s="28" t="n">
        <f aca="false">IF(AND($C1299&lt;&gt;"",$B1299&gt;=Boshqaruv!$C$9,$B1299&lt;=Boshqaruv!$C$10),IF(COUNTIFS($C$4:$C1298,$C1299,$B$4:$B1298,"&gt;="&amp;Boshqaruv!$C$9,$B$4:$B1298,"&lt;="&amp;Boshqaruv!$C$10)=0,1,0),0)</f>
        <v>0</v>
      </c>
    </row>
    <row r="1300" customFormat="false" ht="15" hidden="false" customHeight="false" outlineLevel="0" collapsed="false">
      <c r="A1300" s="8" t="n">
        <v>1296</v>
      </c>
      <c r="B1300" s="13"/>
      <c r="C1300" s="25"/>
      <c r="D1300" s="26" t="str">
        <f aca="false">IF($C1300="","",IFERROR(IF(INDEX(Bolalar!$B$5:$B$1804,MATCH($C1300,Bolalar!$I$5:$I$1804,0))="","",INDEX(Bolalar!$B$5:$B$1804,MATCH($C1300,Bolalar!$I$5:$I$1804,0))),""))</f>
        <v/>
      </c>
      <c r="E1300" s="15" t="str">
        <f aca="false">IF($C1300="","",IFERROR(IF(INDEX(Bolalar!$C$5:$C$1804,MATCH($C1300,Bolalar!$I$5:$I$1804,0))="","",INDEX(Bolalar!$C$5:$C$1804,MATCH($C1300,Bolalar!$I$5:$I$1804,0))),""))</f>
        <v/>
      </c>
      <c r="F1300" s="24"/>
      <c r="G1300" s="14" t="str">
        <f aca="false">IF(OR($E1300="",$B1300=""),"",INT(($B1300-$E1300)/365.25))</f>
        <v/>
      </c>
      <c r="H1300" s="25"/>
      <c r="I1300" s="12"/>
      <c r="J1300" s="28" t="n">
        <f aca="false">IF(AND($C1300&lt;&gt;"",$B1300&gt;=Boshqaruv!$C$9,$B1300&lt;=Boshqaruv!$C$10),IF(COUNTIFS($C$4:$C1299,$C1300,$B$4:$B1299,"&gt;="&amp;Boshqaruv!$C$9,$B$4:$B1299,"&lt;="&amp;Boshqaruv!$C$10)=0,1,0),0)</f>
        <v>0</v>
      </c>
    </row>
    <row r="1301" customFormat="false" ht="15" hidden="false" customHeight="false" outlineLevel="0" collapsed="false">
      <c r="A1301" s="8" t="n">
        <v>1297</v>
      </c>
      <c r="B1301" s="13"/>
      <c r="C1301" s="25"/>
      <c r="D1301" s="26" t="str">
        <f aca="false">IF($C1301="","",IFERROR(IF(INDEX(Bolalar!$B$5:$B$1804,MATCH($C1301,Bolalar!$I$5:$I$1804,0))="","",INDEX(Bolalar!$B$5:$B$1804,MATCH($C1301,Bolalar!$I$5:$I$1804,0))),""))</f>
        <v/>
      </c>
      <c r="E1301" s="15" t="str">
        <f aca="false">IF($C1301="","",IFERROR(IF(INDEX(Bolalar!$C$5:$C$1804,MATCH($C1301,Bolalar!$I$5:$I$1804,0))="","",INDEX(Bolalar!$C$5:$C$1804,MATCH($C1301,Bolalar!$I$5:$I$1804,0))),""))</f>
        <v/>
      </c>
      <c r="F1301" s="24"/>
      <c r="G1301" s="14" t="str">
        <f aca="false">IF(OR($E1301="",$B1301=""),"",INT(($B1301-$E1301)/365.25))</f>
        <v/>
      </c>
      <c r="H1301" s="25"/>
      <c r="I1301" s="12"/>
      <c r="J1301" s="28" t="n">
        <f aca="false">IF(AND($C1301&lt;&gt;"",$B1301&gt;=Boshqaruv!$C$9,$B1301&lt;=Boshqaruv!$C$10),IF(COUNTIFS($C$4:$C1300,$C1301,$B$4:$B1300,"&gt;="&amp;Boshqaruv!$C$9,$B$4:$B1300,"&lt;="&amp;Boshqaruv!$C$10)=0,1,0),0)</f>
        <v>0</v>
      </c>
    </row>
    <row r="1302" customFormat="false" ht="15" hidden="false" customHeight="false" outlineLevel="0" collapsed="false">
      <c r="A1302" s="8" t="n">
        <v>1298</v>
      </c>
      <c r="B1302" s="13"/>
      <c r="C1302" s="25"/>
      <c r="D1302" s="26" t="str">
        <f aca="false">IF($C1302="","",IFERROR(IF(INDEX(Bolalar!$B$5:$B$1804,MATCH($C1302,Bolalar!$I$5:$I$1804,0))="","",INDEX(Bolalar!$B$5:$B$1804,MATCH($C1302,Bolalar!$I$5:$I$1804,0))),""))</f>
        <v/>
      </c>
      <c r="E1302" s="15" t="str">
        <f aca="false">IF($C1302="","",IFERROR(IF(INDEX(Bolalar!$C$5:$C$1804,MATCH($C1302,Bolalar!$I$5:$I$1804,0))="","",INDEX(Bolalar!$C$5:$C$1804,MATCH($C1302,Bolalar!$I$5:$I$1804,0))),""))</f>
        <v/>
      </c>
      <c r="F1302" s="24"/>
      <c r="G1302" s="14" t="str">
        <f aca="false">IF(OR($E1302="",$B1302=""),"",INT(($B1302-$E1302)/365.25))</f>
        <v/>
      </c>
      <c r="H1302" s="25"/>
      <c r="I1302" s="12"/>
      <c r="J1302" s="28" t="n">
        <f aca="false">IF(AND($C1302&lt;&gt;"",$B1302&gt;=Boshqaruv!$C$9,$B1302&lt;=Boshqaruv!$C$10),IF(COUNTIFS($C$4:$C1301,$C1302,$B$4:$B1301,"&gt;="&amp;Boshqaruv!$C$9,$B$4:$B1301,"&lt;="&amp;Boshqaruv!$C$10)=0,1,0),0)</f>
        <v>0</v>
      </c>
    </row>
    <row r="1303" customFormat="false" ht="15" hidden="false" customHeight="false" outlineLevel="0" collapsed="false">
      <c r="A1303" s="8" t="n">
        <v>1299</v>
      </c>
      <c r="B1303" s="13"/>
      <c r="C1303" s="25"/>
      <c r="D1303" s="26" t="str">
        <f aca="false">IF($C1303="","",IFERROR(IF(INDEX(Bolalar!$B$5:$B$1804,MATCH($C1303,Bolalar!$I$5:$I$1804,0))="","",INDEX(Bolalar!$B$5:$B$1804,MATCH($C1303,Bolalar!$I$5:$I$1804,0))),""))</f>
        <v/>
      </c>
      <c r="E1303" s="15" t="str">
        <f aca="false">IF($C1303="","",IFERROR(IF(INDEX(Bolalar!$C$5:$C$1804,MATCH($C1303,Bolalar!$I$5:$I$1804,0))="","",INDEX(Bolalar!$C$5:$C$1804,MATCH($C1303,Bolalar!$I$5:$I$1804,0))),""))</f>
        <v/>
      </c>
      <c r="F1303" s="24"/>
      <c r="G1303" s="14" t="str">
        <f aca="false">IF(OR($E1303="",$B1303=""),"",INT(($B1303-$E1303)/365.25))</f>
        <v/>
      </c>
      <c r="H1303" s="25"/>
      <c r="I1303" s="12"/>
      <c r="J1303" s="28" t="n">
        <f aca="false">IF(AND($C1303&lt;&gt;"",$B1303&gt;=Boshqaruv!$C$9,$B1303&lt;=Boshqaruv!$C$10),IF(COUNTIFS($C$4:$C1302,$C1303,$B$4:$B1302,"&gt;="&amp;Boshqaruv!$C$9,$B$4:$B1302,"&lt;="&amp;Boshqaruv!$C$10)=0,1,0),0)</f>
        <v>0</v>
      </c>
    </row>
    <row r="1304" customFormat="false" ht="15" hidden="false" customHeight="false" outlineLevel="0" collapsed="false">
      <c r="A1304" s="8" t="n">
        <v>1300</v>
      </c>
      <c r="B1304" s="13"/>
      <c r="C1304" s="25"/>
      <c r="D1304" s="26" t="str">
        <f aca="false">IF($C1304="","",IFERROR(IF(INDEX(Bolalar!$B$5:$B$1804,MATCH($C1304,Bolalar!$I$5:$I$1804,0))="","",INDEX(Bolalar!$B$5:$B$1804,MATCH($C1304,Bolalar!$I$5:$I$1804,0))),""))</f>
        <v/>
      </c>
      <c r="E1304" s="15" t="str">
        <f aca="false">IF($C1304="","",IFERROR(IF(INDEX(Bolalar!$C$5:$C$1804,MATCH($C1304,Bolalar!$I$5:$I$1804,0))="","",INDEX(Bolalar!$C$5:$C$1804,MATCH($C1304,Bolalar!$I$5:$I$1804,0))),""))</f>
        <v/>
      </c>
      <c r="F1304" s="24"/>
      <c r="G1304" s="14" t="str">
        <f aca="false">IF(OR($E1304="",$B1304=""),"",INT(($B1304-$E1304)/365.25))</f>
        <v/>
      </c>
      <c r="H1304" s="25"/>
      <c r="I1304" s="12"/>
      <c r="J1304" s="28" t="n">
        <f aca="false">IF(AND($C1304&lt;&gt;"",$B1304&gt;=Boshqaruv!$C$9,$B1304&lt;=Boshqaruv!$C$10),IF(COUNTIFS($C$4:$C1303,$C1304,$B$4:$B1303,"&gt;="&amp;Boshqaruv!$C$9,$B$4:$B1303,"&lt;="&amp;Boshqaruv!$C$10)=0,1,0),0)</f>
        <v>0</v>
      </c>
    </row>
    <row r="1305" customFormat="false" ht="15" hidden="false" customHeight="false" outlineLevel="0" collapsed="false">
      <c r="A1305" s="8" t="n">
        <v>1301</v>
      </c>
      <c r="B1305" s="13"/>
      <c r="C1305" s="25"/>
      <c r="D1305" s="26" t="str">
        <f aca="false">IF($C1305="","",IFERROR(IF(INDEX(Bolalar!$B$5:$B$1804,MATCH($C1305,Bolalar!$I$5:$I$1804,0))="","",INDEX(Bolalar!$B$5:$B$1804,MATCH($C1305,Bolalar!$I$5:$I$1804,0))),""))</f>
        <v/>
      </c>
      <c r="E1305" s="15" t="str">
        <f aca="false">IF($C1305="","",IFERROR(IF(INDEX(Bolalar!$C$5:$C$1804,MATCH($C1305,Bolalar!$I$5:$I$1804,0))="","",INDEX(Bolalar!$C$5:$C$1804,MATCH($C1305,Bolalar!$I$5:$I$1804,0))),""))</f>
        <v/>
      </c>
      <c r="F1305" s="24"/>
      <c r="G1305" s="14" t="str">
        <f aca="false">IF(OR($E1305="",$B1305=""),"",INT(($B1305-$E1305)/365.25))</f>
        <v/>
      </c>
      <c r="H1305" s="25"/>
      <c r="I1305" s="12"/>
      <c r="J1305" s="28" t="n">
        <f aca="false">IF(AND($C1305&lt;&gt;"",$B1305&gt;=Boshqaruv!$C$9,$B1305&lt;=Boshqaruv!$C$10),IF(COUNTIFS($C$4:$C1304,$C1305,$B$4:$B1304,"&gt;="&amp;Boshqaruv!$C$9,$B$4:$B1304,"&lt;="&amp;Boshqaruv!$C$10)=0,1,0),0)</f>
        <v>0</v>
      </c>
    </row>
    <row r="1306" customFormat="false" ht="15" hidden="false" customHeight="false" outlineLevel="0" collapsed="false">
      <c r="A1306" s="8" t="n">
        <v>1302</v>
      </c>
      <c r="B1306" s="13"/>
      <c r="C1306" s="25"/>
      <c r="D1306" s="26" t="str">
        <f aca="false">IF($C1306="","",IFERROR(IF(INDEX(Bolalar!$B$5:$B$1804,MATCH($C1306,Bolalar!$I$5:$I$1804,0))="","",INDEX(Bolalar!$B$5:$B$1804,MATCH($C1306,Bolalar!$I$5:$I$1804,0))),""))</f>
        <v/>
      </c>
      <c r="E1306" s="15" t="str">
        <f aca="false">IF($C1306="","",IFERROR(IF(INDEX(Bolalar!$C$5:$C$1804,MATCH($C1306,Bolalar!$I$5:$I$1804,0))="","",INDEX(Bolalar!$C$5:$C$1804,MATCH($C1306,Bolalar!$I$5:$I$1804,0))),""))</f>
        <v/>
      </c>
      <c r="F1306" s="24"/>
      <c r="G1306" s="14" t="str">
        <f aca="false">IF(OR($E1306="",$B1306=""),"",INT(($B1306-$E1306)/365.25))</f>
        <v/>
      </c>
      <c r="H1306" s="25"/>
      <c r="I1306" s="12"/>
      <c r="J1306" s="28" t="n">
        <f aca="false">IF(AND($C1306&lt;&gt;"",$B1306&gt;=Boshqaruv!$C$9,$B1306&lt;=Boshqaruv!$C$10),IF(COUNTIFS($C$4:$C1305,$C1306,$B$4:$B1305,"&gt;="&amp;Boshqaruv!$C$9,$B$4:$B1305,"&lt;="&amp;Boshqaruv!$C$10)=0,1,0),0)</f>
        <v>0</v>
      </c>
    </row>
    <row r="1307" customFormat="false" ht="15" hidden="false" customHeight="false" outlineLevel="0" collapsed="false">
      <c r="A1307" s="8" t="n">
        <v>1303</v>
      </c>
      <c r="B1307" s="13"/>
      <c r="C1307" s="25"/>
      <c r="D1307" s="26" t="str">
        <f aca="false">IF($C1307="","",IFERROR(IF(INDEX(Bolalar!$B$5:$B$1804,MATCH($C1307,Bolalar!$I$5:$I$1804,0))="","",INDEX(Bolalar!$B$5:$B$1804,MATCH($C1307,Bolalar!$I$5:$I$1804,0))),""))</f>
        <v/>
      </c>
      <c r="E1307" s="15" t="str">
        <f aca="false">IF($C1307="","",IFERROR(IF(INDEX(Bolalar!$C$5:$C$1804,MATCH($C1307,Bolalar!$I$5:$I$1804,0))="","",INDEX(Bolalar!$C$5:$C$1804,MATCH($C1307,Bolalar!$I$5:$I$1804,0))),""))</f>
        <v/>
      </c>
      <c r="F1307" s="24"/>
      <c r="G1307" s="14" t="str">
        <f aca="false">IF(OR($E1307="",$B1307=""),"",INT(($B1307-$E1307)/365.25))</f>
        <v/>
      </c>
      <c r="H1307" s="25"/>
      <c r="I1307" s="12"/>
      <c r="J1307" s="28" t="n">
        <f aca="false">IF(AND($C1307&lt;&gt;"",$B1307&gt;=Boshqaruv!$C$9,$B1307&lt;=Boshqaruv!$C$10),IF(COUNTIFS($C$4:$C1306,$C1307,$B$4:$B1306,"&gt;="&amp;Boshqaruv!$C$9,$B$4:$B1306,"&lt;="&amp;Boshqaruv!$C$10)=0,1,0),0)</f>
        <v>0</v>
      </c>
    </row>
    <row r="1308" customFormat="false" ht="15" hidden="false" customHeight="false" outlineLevel="0" collapsed="false">
      <c r="A1308" s="8" t="n">
        <v>1304</v>
      </c>
      <c r="B1308" s="13"/>
      <c r="C1308" s="25"/>
      <c r="D1308" s="26" t="str">
        <f aca="false">IF($C1308="","",IFERROR(IF(INDEX(Bolalar!$B$5:$B$1804,MATCH($C1308,Bolalar!$I$5:$I$1804,0))="","",INDEX(Bolalar!$B$5:$B$1804,MATCH($C1308,Bolalar!$I$5:$I$1804,0))),""))</f>
        <v/>
      </c>
      <c r="E1308" s="15" t="str">
        <f aca="false">IF($C1308="","",IFERROR(IF(INDEX(Bolalar!$C$5:$C$1804,MATCH($C1308,Bolalar!$I$5:$I$1804,0))="","",INDEX(Bolalar!$C$5:$C$1804,MATCH($C1308,Bolalar!$I$5:$I$1804,0))),""))</f>
        <v/>
      </c>
      <c r="F1308" s="24"/>
      <c r="G1308" s="14" t="str">
        <f aca="false">IF(OR($E1308="",$B1308=""),"",INT(($B1308-$E1308)/365.25))</f>
        <v/>
      </c>
      <c r="H1308" s="25"/>
      <c r="I1308" s="12"/>
      <c r="J1308" s="28" t="n">
        <f aca="false">IF(AND($C1308&lt;&gt;"",$B1308&gt;=Boshqaruv!$C$9,$B1308&lt;=Boshqaruv!$C$10),IF(COUNTIFS($C$4:$C1307,$C1308,$B$4:$B1307,"&gt;="&amp;Boshqaruv!$C$9,$B$4:$B1307,"&lt;="&amp;Boshqaruv!$C$10)=0,1,0),0)</f>
        <v>0</v>
      </c>
    </row>
    <row r="1309" customFormat="false" ht="15" hidden="false" customHeight="false" outlineLevel="0" collapsed="false">
      <c r="A1309" s="8" t="n">
        <v>1305</v>
      </c>
      <c r="B1309" s="13"/>
      <c r="C1309" s="25"/>
      <c r="D1309" s="26" t="str">
        <f aca="false">IF($C1309="","",IFERROR(IF(INDEX(Bolalar!$B$5:$B$1804,MATCH($C1309,Bolalar!$I$5:$I$1804,0))="","",INDEX(Bolalar!$B$5:$B$1804,MATCH($C1309,Bolalar!$I$5:$I$1804,0))),""))</f>
        <v/>
      </c>
      <c r="E1309" s="15" t="str">
        <f aca="false">IF($C1309="","",IFERROR(IF(INDEX(Bolalar!$C$5:$C$1804,MATCH($C1309,Bolalar!$I$5:$I$1804,0))="","",INDEX(Bolalar!$C$5:$C$1804,MATCH($C1309,Bolalar!$I$5:$I$1804,0))),""))</f>
        <v/>
      </c>
      <c r="F1309" s="24"/>
      <c r="G1309" s="14" t="str">
        <f aca="false">IF(OR($E1309="",$B1309=""),"",INT(($B1309-$E1309)/365.25))</f>
        <v/>
      </c>
      <c r="H1309" s="25"/>
      <c r="I1309" s="12"/>
      <c r="J1309" s="28" t="n">
        <f aca="false">IF(AND($C1309&lt;&gt;"",$B1309&gt;=Boshqaruv!$C$9,$B1309&lt;=Boshqaruv!$C$10),IF(COUNTIFS($C$4:$C1308,$C1309,$B$4:$B1308,"&gt;="&amp;Boshqaruv!$C$9,$B$4:$B1308,"&lt;="&amp;Boshqaruv!$C$10)=0,1,0),0)</f>
        <v>0</v>
      </c>
    </row>
    <row r="1310" customFormat="false" ht="15" hidden="false" customHeight="false" outlineLevel="0" collapsed="false">
      <c r="A1310" s="8" t="n">
        <v>1306</v>
      </c>
      <c r="B1310" s="13"/>
      <c r="C1310" s="25"/>
      <c r="D1310" s="26" t="str">
        <f aca="false">IF($C1310="","",IFERROR(IF(INDEX(Bolalar!$B$5:$B$1804,MATCH($C1310,Bolalar!$I$5:$I$1804,0))="","",INDEX(Bolalar!$B$5:$B$1804,MATCH($C1310,Bolalar!$I$5:$I$1804,0))),""))</f>
        <v/>
      </c>
      <c r="E1310" s="15" t="str">
        <f aca="false">IF($C1310="","",IFERROR(IF(INDEX(Bolalar!$C$5:$C$1804,MATCH($C1310,Bolalar!$I$5:$I$1804,0))="","",INDEX(Bolalar!$C$5:$C$1804,MATCH($C1310,Bolalar!$I$5:$I$1804,0))),""))</f>
        <v/>
      </c>
      <c r="F1310" s="24"/>
      <c r="G1310" s="14" t="str">
        <f aca="false">IF(OR($E1310="",$B1310=""),"",INT(($B1310-$E1310)/365.25))</f>
        <v/>
      </c>
      <c r="H1310" s="25"/>
      <c r="I1310" s="12"/>
      <c r="J1310" s="28" t="n">
        <f aca="false">IF(AND($C1310&lt;&gt;"",$B1310&gt;=Boshqaruv!$C$9,$B1310&lt;=Boshqaruv!$C$10),IF(COUNTIFS($C$4:$C1309,$C1310,$B$4:$B1309,"&gt;="&amp;Boshqaruv!$C$9,$B$4:$B1309,"&lt;="&amp;Boshqaruv!$C$10)=0,1,0),0)</f>
        <v>0</v>
      </c>
    </row>
    <row r="1311" customFormat="false" ht="15" hidden="false" customHeight="false" outlineLevel="0" collapsed="false">
      <c r="A1311" s="8" t="n">
        <v>1307</v>
      </c>
      <c r="B1311" s="13"/>
      <c r="C1311" s="25"/>
      <c r="D1311" s="26" t="str">
        <f aca="false">IF($C1311="","",IFERROR(IF(INDEX(Bolalar!$B$5:$B$1804,MATCH($C1311,Bolalar!$I$5:$I$1804,0))="","",INDEX(Bolalar!$B$5:$B$1804,MATCH($C1311,Bolalar!$I$5:$I$1804,0))),""))</f>
        <v/>
      </c>
      <c r="E1311" s="15" t="str">
        <f aca="false">IF($C1311="","",IFERROR(IF(INDEX(Bolalar!$C$5:$C$1804,MATCH($C1311,Bolalar!$I$5:$I$1804,0))="","",INDEX(Bolalar!$C$5:$C$1804,MATCH($C1311,Bolalar!$I$5:$I$1804,0))),""))</f>
        <v/>
      </c>
      <c r="F1311" s="24"/>
      <c r="G1311" s="14" t="str">
        <f aca="false">IF(OR($E1311="",$B1311=""),"",INT(($B1311-$E1311)/365.25))</f>
        <v/>
      </c>
      <c r="H1311" s="25"/>
      <c r="I1311" s="12"/>
      <c r="J1311" s="28" t="n">
        <f aca="false">IF(AND($C1311&lt;&gt;"",$B1311&gt;=Boshqaruv!$C$9,$B1311&lt;=Boshqaruv!$C$10),IF(COUNTIFS($C$4:$C1310,$C1311,$B$4:$B1310,"&gt;="&amp;Boshqaruv!$C$9,$B$4:$B1310,"&lt;="&amp;Boshqaruv!$C$10)=0,1,0),0)</f>
        <v>0</v>
      </c>
    </row>
    <row r="1312" customFormat="false" ht="15" hidden="false" customHeight="false" outlineLevel="0" collapsed="false">
      <c r="A1312" s="8" t="n">
        <v>1308</v>
      </c>
      <c r="B1312" s="13"/>
      <c r="C1312" s="25"/>
      <c r="D1312" s="26" t="str">
        <f aca="false">IF($C1312="","",IFERROR(IF(INDEX(Bolalar!$B$5:$B$1804,MATCH($C1312,Bolalar!$I$5:$I$1804,0))="","",INDEX(Bolalar!$B$5:$B$1804,MATCH($C1312,Bolalar!$I$5:$I$1804,0))),""))</f>
        <v/>
      </c>
      <c r="E1312" s="15" t="str">
        <f aca="false">IF($C1312="","",IFERROR(IF(INDEX(Bolalar!$C$5:$C$1804,MATCH($C1312,Bolalar!$I$5:$I$1804,0))="","",INDEX(Bolalar!$C$5:$C$1804,MATCH($C1312,Bolalar!$I$5:$I$1804,0))),""))</f>
        <v/>
      </c>
      <c r="F1312" s="24"/>
      <c r="G1312" s="14" t="str">
        <f aca="false">IF(OR($E1312="",$B1312=""),"",INT(($B1312-$E1312)/365.25))</f>
        <v/>
      </c>
      <c r="H1312" s="25"/>
      <c r="I1312" s="12"/>
      <c r="J1312" s="28" t="n">
        <f aca="false">IF(AND($C1312&lt;&gt;"",$B1312&gt;=Boshqaruv!$C$9,$B1312&lt;=Boshqaruv!$C$10),IF(COUNTIFS($C$4:$C1311,$C1312,$B$4:$B1311,"&gt;="&amp;Boshqaruv!$C$9,$B$4:$B1311,"&lt;="&amp;Boshqaruv!$C$10)=0,1,0),0)</f>
        <v>0</v>
      </c>
    </row>
    <row r="1313" customFormat="false" ht="15" hidden="false" customHeight="false" outlineLevel="0" collapsed="false">
      <c r="A1313" s="8" t="n">
        <v>1309</v>
      </c>
      <c r="B1313" s="13"/>
      <c r="C1313" s="25"/>
      <c r="D1313" s="26" t="str">
        <f aca="false">IF($C1313="","",IFERROR(IF(INDEX(Bolalar!$B$5:$B$1804,MATCH($C1313,Bolalar!$I$5:$I$1804,0))="","",INDEX(Bolalar!$B$5:$B$1804,MATCH($C1313,Bolalar!$I$5:$I$1804,0))),""))</f>
        <v/>
      </c>
      <c r="E1313" s="15" t="str">
        <f aca="false">IF($C1313="","",IFERROR(IF(INDEX(Bolalar!$C$5:$C$1804,MATCH($C1313,Bolalar!$I$5:$I$1804,0))="","",INDEX(Bolalar!$C$5:$C$1804,MATCH($C1313,Bolalar!$I$5:$I$1804,0))),""))</f>
        <v/>
      </c>
      <c r="F1313" s="24"/>
      <c r="G1313" s="14" t="str">
        <f aca="false">IF(OR($E1313="",$B1313=""),"",INT(($B1313-$E1313)/365.25))</f>
        <v/>
      </c>
      <c r="H1313" s="25"/>
      <c r="I1313" s="12"/>
      <c r="J1313" s="28" t="n">
        <f aca="false">IF(AND($C1313&lt;&gt;"",$B1313&gt;=Boshqaruv!$C$9,$B1313&lt;=Boshqaruv!$C$10),IF(COUNTIFS($C$4:$C1312,$C1313,$B$4:$B1312,"&gt;="&amp;Boshqaruv!$C$9,$B$4:$B1312,"&lt;="&amp;Boshqaruv!$C$10)=0,1,0),0)</f>
        <v>0</v>
      </c>
    </row>
    <row r="1314" customFormat="false" ht="15" hidden="false" customHeight="false" outlineLevel="0" collapsed="false">
      <c r="A1314" s="8" t="n">
        <v>1310</v>
      </c>
      <c r="B1314" s="13"/>
      <c r="C1314" s="25"/>
      <c r="D1314" s="26" t="str">
        <f aca="false">IF($C1314="","",IFERROR(IF(INDEX(Bolalar!$B$5:$B$1804,MATCH($C1314,Bolalar!$I$5:$I$1804,0))="","",INDEX(Bolalar!$B$5:$B$1804,MATCH($C1314,Bolalar!$I$5:$I$1804,0))),""))</f>
        <v/>
      </c>
      <c r="E1314" s="15" t="str">
        <f aca="false">IF($C1314="","",IFERROR(IF(INDEX(Bolalar!$C$5:$C$1804,MATCH($C1314,Bolalar!$I$5:$I$1804,0))="","",INDEX(Bolalar!$C$5:$C$1804,MATCH($C1314,Bolalar!$I$5:$I$1804,0))),""))</f>
        <v/>
      </c>
      <c r="F1314" s="24"/>
      <c r="G1314" s="14" t="str">
        <f aca="false">IF(OR($E1314="",$B1314=""),"",INT(($B1314-$E1314)/365.25))</f>
        <v/>
      </c>
      <c r="H1314" s="25"/>
      <c r="I1314" s="12"/>
      <c r="J1314" s="28" t="n">
        <f aca="false">IF(AND($C1314&lt;&gt;"",$B1314&gt;=Boshqaruv!$C$9,$B1314&lt;=Boshqaruv!$C$10),IF(COUNTIFS($C$4:$C1313,$C1314,$B$4:$B1313,"&gt;="&amp;Boshqaruv!$C$9,$B$4:$B1313,"&lt;="&amp;Boshqaruv!$C$10)=0,1,0),0)</f>
        <v>0</v>
      </c>
    </row>
    <row r="1315" customFormat="false" ht="15" hidden="false" customHeight="false" outlineLevel="0" collapsed="false">
      <c r="A1315" s="8" t="n">
        <v>1311</v>
      </c>
      <c r="B1315" s="13"/>
      <c r="C1315" s="25"/>
      <c r="D1315" s="26" t="str">
        <f aca="false">IF($C1315="","",IFERROR(IF(INDEX(Bolalar!$B$5:$B$1804,MATCH($C1315,Bolalar!$I$5:$I$1804,0))="","",INDEX(Bolalar!$B$5:$B$1804,MATCH($C1315,Bolalar!$I$5:$I$1804,0))),""))</f>
        <v/>
      </c>
      <c r="E1315" s="15" t="str">
        <f aca="false">IF($C1315="","",IFERROR(IF(INDEX(Bolalar!$C$5:$C$1804,MATCH($C1315,Bolalar!$I$5:$I$1804,0))="","",INDEX(Bolalar!$C$5:$C$1804,MATCH($C1315,Bolalar!$I$5:$I$1804,0))),""))</f>
        <v/>
      </c>
      <c r="F1315" s="24"/>
      <c r="G1315" s="14" t="str">
        <f aca="false">IF(OR($E1315="",$B1315=""),"",INT(($B1315-$E1315)/365.25))</f>
        <v/>
      </c>
      <c r="H1315" s="25"/>
      <c r="I1315" s="12"/>
      <c r="J1315" s="28" t="n">
        <f aca="false">IF(AND($C1315&lt;&gt;"",$B1315&gt;=Boshqaruv!$C$9,$B1315&lt;=Boshqaruv!$C$10),IF(COUNTIFS($C$4:$C1314,$C1315,$B$4:$B1314,"&gt;="&amp;Boshqaruv!$C$9,$B$4:$B1314,"&lt;="&amp;Boshqaruv!$C$10)=0,1,0),0)</f>
        <v>0</v>
      </c>
    </row>
    <row r="1316" customFormat="false" ht="15" hidden="false" customHeight="false" outlineLevel="0" collapsed="false">
      <c r="A1316" s="8" t="n">
        <v>1312</v>
      </c>
      <c r="B1316" s="13"/>
      <c r="C1316" s="25"/>
      <c r="D1316" s="26" t="str">
        <f aca="false">IF($C1316="","",IFERROR(IF(INDEX(Bolalar!$B$5:$B$1804,MATCH($C1316,Bolalar!$I$5:$I$1804,0))="","",INDEX(Bolalar!$B$5:$B$1804,MATCH($C1316,Bolalar!$I$5:$I$1804,0))),""))</f>
        <v/>
      </c>
      <c r="E1316" s="15" t="str">
        <f aca="false">IF($C1316="","",IFERROR(IF(INDEX(Bolalar!$C$5:$C$1804,MATCH($C1316,Bolalar!$I$5:$I$1804,0))="","",INDEX(Bolalar!$C$5:$C$1804,MATCH($C1316,Bolalar!$I$5:$I$1804,0))),""))</f>
        <v/>
      </c>
      <c r="F1316" s="24"/>
      <c r="G1316" s="14" t="str">
        <f aca="false">IF(OR($E1316="",$B1316=""),"",INT(($B1316-$E1316)/365.25))</f>
        <v/>
      </c>
      <c r="H1316" s="25"/>
      <c r="I1316" s="12"/>
      <c r="J1316" s="28" t="n">
        <f aca="false">IF(AND($C1316&lt;&gt;"",$B1316&gt;=Boshqaruv!$C$9,$B1316&lt;=Boshqaruv!$C$10),IF(COUNTIFS($C$4:$C1315,$C1316,$B$4:$B1315,"&gt;="&amp;Boshqaruv!$C$9,$B$4:$B1315,"&lt;="&amp;Boshqaruv!$C$10)=0,1,0),0)</f>
        <v>0</v>
      </c>
    </row>
    <row r="1317" customFormat="false" ht="15" hidden="false" customHeight="false" outlineLevel="0" collapsed="false">
      <c r="A1317" s="8" t="n">
        <v>1313</v>
      </c>
      <c r="B1317" s="13"/>
      <c r="C1317" s="25"/>
      <c r="D1317" s="26" t="str">
        <f aca="false">IF($C1317="","",IFERROR(IF(INDEX(Bolalar!$B$5:$B$1804,MATCH($C1317,Bolalar!$I$5:$I$1804,0))="","",INDEX(Bolalar!$B$5:$B$1804,MATCH($C1317,Bolalar!$I$5:$I$1804,0))),""))</f>
        <v/>
      </c>
      <c r="E1317" s="15" t="str">
        <f aca="false">IF($C1317="","",IFERROR(IF(INDEX(Bolalar!$C$5:$C$1804,MATCH($C1317,Bolalar!$I$5:$I$1804,0))="","",INDEX(Bolalar!$C$5:$C$1804,MATCH($C1317,Bolalar!$I$5:$I$1804,0))),""))</f>
        <v/>
      </c>
      <c r="F1317" s="24"/>
      <c r="G1317" s="14" t="str">
        <f aca="false">IF(OR($E1317="",$B1317=""),"",INT(($B1317-$E1317)/365.25))</f>
        <v/>
      </c>
      <c r="H1317" s="25"/>
      <c r="I1317" s="12"/>
      <c r="J1317" s="28" t="n">
        <f aca="false">IF(AND($C1317&lt;&gt;"",$B1317&gt;=Boshqaruv!$C$9,$B1317&lt;=Boshqaruv!$C$10),IF(COUNTIFS($C$4:$C1316,$C1317,$B$4:$B1316,"&gt;="&amp;Boshqaruv!$C$9,$B$4:$B1316,"&lt;="&amp;Boshqaruv!$C$10)=0,1,0),0)</f>
        <v>0</v>
      </c>
    </row>
    <row r="1318" customFormat="false" ht="15" hidden="false" customHeight="false" outlineLevel="0" collapsed="false">
      <c r="A1318" s="8" t="n">
        <v>1314</v>
      </c>
      <c r="B1318" s="13"/>
      <c r="C1318" s="25"/>
      <c r="D1318" s="26" t="str">
        <f aca="false">IF($C1318="","",IFERROR(IF(INDEX(Bolalar!$B$5:$B$1804,MATCH($C1318,Bolalar!$I$5:$I$1804,0))="","",INDEX(Bolalar!$B$5:$B$1804,MATCH($C1318,Bolalar!$I$5:$I$1804,0))),""))</f>
        <v/>
      </c>
      <c r="E1318" s="15" t="str">
        <f aca="false">IF($C1318="","",IFERROR(IF(INDEX(Bolalar!$C$5:$C$1804,MATCH($C1318,Bolalar!$I$5:$I$1804,0))="","",INDEX(Bolalar!$C$5:$C$1804,MATCH($C1318,Bolalar!$I$5:$I$1804,0))),""))</f>
        <v/>
      </c>
      <c r="F1318" s="24"/>
      <c r="G1318" s="14" t="str">
        <f aca="false">IF(OR($E1318="",$B1318=""),"",INT(($B1318-$E1318)/365.25))</f>
        <v/>
      </c>
      <c r="H1318" s="25"/>
      <c r="I1318" s="12"/>
      <c r="J1318" s="28" t="n">
        <f aca="false">IF(AND($C1318&lt;&gt;"",$B1318&gt;=Boshqaruv!$C$9,$B1318&lt;=Boshqaruv!$C$10),IF(COUNTIFS($C$4:$C1317,$C1318,$B$4:$B1317,"&gt;="&amp;Boshqaruv!$C$9,$B$4:$B1317,"&lt;="&amp;Boshqaruv!$C$10)=0,1,0),0)</f>
        <v>0</v>
      </c>
    </row>
    <row r="1319" customFormat="false" ht="15" hidden="false" customHeight="false" outlineLevel="0" collapsed="false">
      <c r="A1319" s="8" t="n">
        <v>1315</v>
      </c>
      <c r="B1319" s="13"/>
      <c r="C1319" s="25"/>
      <c r="D1319" s="26" t="str">
        <f aca="false">IF($C1319="","",IFERROR(IF(INDEX(Bolalar!$B$5:$B$1804,MATCH($C1319,Bolalar!$I$5:$I$1804,0))="","",INDEX(Bolalar!$B$5:$B$1804,MATCH($C1319,Bolalar!$I$5:$I$1804,0))),""))</f>
        <v/>
      </c>
      <c r="E1319" s="15" t="str">
        <f aca="false">IF($C1319="","",IFERROR(IF(INDEX(Bolalar!$C$5:$C$1804,MATCH($C1319,Bolalar!$I$5:$I$1804,0))="","",INDEX(Bolalar!$C$5:$C$1804,MATCH($C1319,Bolalar!$I$5:$I$1804,0))),""))</f>
        <v/>
      </c>
      <c r="F1319" s="24"/>
      <c r="G1319" s="14" t="str">
        <f aca="false">IF(OR($E1319="",$B1319=""),"",INT(($B1319-$E1319)/365.25))</f>
        <v/>
      </c>
      <c r="H1319" s="25"/>
      <c r="I1319" s="12"/>
      <c r="J1319" s="28" t="n">
        <f aca="false">IF(AND($C1319&lt;&gt;"",$B1319&gt;=Boshqaruv!$C$9,$B1319&lt;=Boshqaruv!$C$10),IF(COUNTIFS($C$4:$C1318,$C1319,$B$4:$B1318,"&gt;="&amp;Boshqaruv!$C$9,$B$4:$B1318,"&lt;="&amp;Boshqaruv!$C$10)=0,1,0),0)</f>
        <v>0</v>
      </c>
    </row>
    <row r="1320" customFormat="false" ht="15" hidden="false" customHeight="false" outlineLevel="0" collapsed="false">
      <c r="A1320" s="8" t="n">
        <v>1316</v>
      </c>
      <c r="B1320" s="13"/>
      <c r="C1320" s="25"/>
      <c r="D1320" s="26" t="str">
        <f aca="false">IF($C1320="","",IFERROR(IF(INDEX(Bolalar!$B$5:$B$1804,MATCH($C1320,Bolalar!$I$5:$I$1804,0))="","",INDEX(Bolalar!$B$5:$B$1804,MATCH($C1320,Bolalar!$I$5:$I$1804,0))),""))</f>
        <v/>
      </c>
      <c r="E1320" s="15" t="str">
        <f aca="false">IF($C1320="","",IFERROR(IF(INDEX(Bolalar!$C$5:$C$1804,MATCH($C1320,Bolalar!$I$5:$I$1804,0))="","",INDEX(Bolalar!$C$5:$C$1804,MATCH($C1320,Bolalar!$I$5:$I$1804,0))),""))</f>
        <v/>
      </c>
      <c r="F1320" s="24"/>
      <c r="G1320" s="14" t="str">
        <f aca="false">IF(OR($E1320="",$B1320=""),"",INT(($B1320-$E1320)/365.25))</f>
        <v/>
      </c>
      <c r="H1320" s="25"/>
      <c r="I1320" s="12"/>
      <c r="J1320" s="28" t="n">
        <f aca="false">IF(AND($C1320&lt;&gt;"",$B1320&gt;=Boshqaruv!$C$9,$B1320&lt;=Boshqaruv!$C$10),IF(COUNTIFS($C$4:$C1319,$C1320,$B$4:$B1319,"&gt;="&amp;Boshqaruv!$C$9,$B$4:$B1319,"&lt;="&amp;Boshqaruv!$C$10)=0,1,0),0)</f>
        <v>0</v>
      </c>
    </row>
    <row r="1321" customFormat="false" ht="15" hidden="false" customHeight="false" outlineLevel="0" collapsed="false">
      <c r="A1321" s="8" t="n">
        <v>1317</v>
      </c>
      <c r="B1321" s="13"/>
      <c r="C1321" s="25"/>
      <c r="D1321" s="26" t="str">
        <f aca="false">IF($C1321="","",IFERROR(IF(INDEX(Bolalar!$B$5:$B$1804,MATCH($C1321,Bolalar!$I$5:$I$1804,0))="","",INDEX(Bolalar!$B$5:$B$1804,MATCH($C1321,Bolalar!$I$5:$I$1804,0))),""))</f>
        <v/>
      </c>
      <c r="E1321" s="15" t="str">
        <f aca="false">IF($C1321="","",IFERROR(IF(INDEX(Bolalar!$C$5:$C$1804,MATCH($C1321,Bolalar!$I$5:$I$1804,0))="","",INDEX(Bolalar!$C$5:$C$1804,MATCH($C1321,Bolalar!$I$5:$I$1804,0))),""))</f>
        <v/>
      </c>
      <c r="F1321" s="24"/>
      <c r="G1321" s="14" t="str">
        <f aca="false">IF(OR($E1321="",$B1321=""),"",INT(($B1321-$E1321)/365.25))</f>
        <v/>
      </c>
      <c r="H1321" s="25"/>
      <c r="I1321" s="12"/>
      <c r="J1321" s="28" t="n">
        <f aca="false">IF(AND($C1321&lt;&gt;"",$B1321&gt;=Boshqaruv!$C$9,$B1321&lt;=Boshqaruv!$C$10),IF(COUNTIFS($C$4:$C1320,$C1321,$B$4:$B1320,"&gt;="&amp;Boshqaruv!$C$9,$B$4:$B1320,"&lt;="&amp;Boshqaruv!$C$10)=0,1,0),0)</f>
        <v>0</v>
      </c>
    </row>
    <row r="1322" customFormat="false" ht="15" hidden="false" customHeight="false" outlineLevel="0" collapsed="false">
      <c r="A1322" s="8" t="n">
        <v>1318</v>
      </c>
      <c r="B1322" s="13"/>
      <c r="C1322" s="25"/>
      <c r="D1322" s="26" t="str">
        <f aca="false">IF($C1322="","",IFERROR(IF(INDEX(Bolalar!$B$5:$B$1804,MATCH($C1322,Bolalar!$I$5:$I$1804,0))="","",INDEX(Bolalar!$B$5:$B$1804,MATCH($C1322,Bolalar!$I$5:$I$1804,0))),""))</f>
        <v/>
      </c>
      <c r="E1322" s="15" t="str">
        <f aca="false">IF($C1322="","",IFERROR(IF(INDEX(Bolalar!$C$5:$C$1804,MATCH($C1322,Bolalar!$I$5:$I$1804,0))="","",INDEX(Bolalar!$C$5:$C$1804,MATCH($C1322,Bolalar!$I$5:$I$1804,0))),""))</f>
        <v/>
      </c>
      <c r="F1322" s="24"/>
      <c r="G1322" s="14" t="str">
        <f aca="false">IF(OR($E1322="",$B1322=""),"",INT(($B1322-$E1322)/365.25))</f>
        <v/>
      </c>
      <c r="H1322" s="25"/>
      <c r="I1322" s="12"/>
      <c r="J1322" s="28" t="n">
        <f aca="false">IF(AND($C1322&lt;&gt;"",$B1322&gt;=Boshqaruv!$C$9,$B1322&lt;=Boshqaruv!$C$10),IF(COUNTIFS($C$4:$C1321,$C1322,$B$4:$B1321,"&gt;="&amp;Boshqaruv!$C$9,$B$4:$B1321,"&lt;="&amp;Boshqaruv!$C$10)=0,1,0),0)</f>
        <v>0</v>
      </c>
    </row>
    <row r="1323" customFormat="false" ht="15" hidden="false" customHeight="false" outlineLevel="0" collapsed="false">
      <c r="A1323" s="8" t="n">
        <v>1319</v>
      </c>
      <c r="B1323" s="13"/>
      <c r="C1323" s="25"/>
      <c r="D1323" s="26" t="str">
        <f aca="false">IF($C1323="","",IFERROR(IF(INDEX(Bolalar!$B$5:$B$1804,MATCH($C1323,Bolalar!$I$5:$I$1804,0))="","",INDEX(Bolalar!$B$5:$B$1804,MATCH($C1323,Bolalar!$I$5:$I$1804,0))),""))</f>
        <v/>
      </c>
      <c r="E1323" s="15" t="str">
        <f aca="false">IF($C1323="","",IFERROR(IF(INDEX(Bolalar!$C$5:$C$1804,MATCH($C1323,Bolalar!$I$5:$I$1804,0))="","",INDEX(Bolalar!$C$5:$C$1804,MATCH($C1323,Bolalar!$I$5:$I$1804,0))),""))</f>
        <v/>
      </c>
      <c r="F1323" s="24"/>
      <c r="G1323" s="14" t="str">
        <f aca="false">IF(OR($E1323="",$B1323=""),"",INT(($B1323-$E1323)/365.25))</f>
        <v/>
      </c>
      <c r="H1323" s="25"/>
      <c r="I1323" s="12"/>
      <c r="J1323" s="28" t="n">
        <f aca="false">IF(AND($C1323&lt;&gt;"",$B1323&gt;=Boshqaruv!$C$9,$B1323&lt;=Boshqaruv!$C$10),IF(COUNTIFS($C$4:$C1322,$C1323,$B$4:$B1322,"&gt;="&amp;Boshqaruv!$C$9,$B$4:$B1322,"&lt;="&amp;Boshqaruv!$C$10)=0,1,0),0)</f>
        <v>0</v>
      </c>
    </row>
    <row r="1324" customFormat="false" ht="15" hidden="false" customHeight="false" outlineLevel="0" collapsed="false">
      <c r="A1324" s="8" t="n">
        <v>1320</v>
      </c>
      <c r="B1324" s="13"/>
      <c r="C1324" s="25"/>
      <c r="D1324" s="26" t="str">
        <f aca="false">IF($C1324="","",IFERROR(IF(INDEX(Bolalar!$B$5:$B$1804,MATCH($C1324,Bolalar!$I$5:$I$1804,0))="","",INDEX(Bolalar!$B$5:$B$1804,MATCH($C1324,Bolalar!$I$5:$I$1804,0))),""))</f>
        <v/>
      </c>
      <c r="E1324" s="15" t="str">
        <f aca="false">IF($C1324="","",IFERROR(IF(INDEX(Bolalar!$C$5:$C$1804,MATCH($C1324,Bolalar!$I$5:$I$1804,0))="","",INDEX(Bolalar!$C$5:$C$1804,MATCH($C1324,Bolalar!$I$5:$I$1804,0))),""))</f>
        <v/>
      </c>
      <c r="F1324" s="24"/>
      <c r="G1324" s="14" t="str">
        <f aca="false">IF(OR($E1324="",$B1324=""),"",INT(($B1324-$E1324)/365.25))</f>
        <v/>
      </c>
      <c r="H1324" s="25"/>
      <c r="I1324" s="12"/>
      <c r="J1324" s="28" t="n">
        <f aca="false">IF(AND($C1324&lt;&gt;"",$B1324&gt;=Boshqaruv!$C$9,$B1324&lt;=Boshqaruv!$C$10),IF(COUNTIFS($C$4:$C1323,$C1324,$B$4:$B1323,"&gt;="&amp;Boshqaruv!$C$9,$B$4:$B1323,"&lt;="&amp;Boshqaruv!$C$10)=0,1,0),0)</f>
        <v>0</v>
      </c>
    </row>
    <row r="1325" customFormat="false" ht="15" hidden="false" customHeight="false" outlineLevel="0" collapsed="false">
      <c r="A1325" s="8" t="n">
        <v>1321</v>
      </c>
      <c r="B1325" s="13"/>
      <c r="C1325" s="25"/>
      <c r="D1325" s="26" t="str">
        <f aca="false">IF($C1325="","",IFERROR(IF(INDEX(Bolalar!$B$5:$B$1804,MATCH($C1325,Bolalar!$I$5:$I$1804,0))="","",INDEX(Bolalar!$B$5:$B$1804,MATCH($C1325,Bolalar!$I$5:$I$1804,0))),""))</f>
        <v/>
      </c>
      <c r="E1325" s="15" t="str">
        <f aca="false">IF($C1325="","",IFERROR(IF(INDEX(Bolalar!$C$5:$C$1804,MATCH($C1325,Bolalar!$I$5:$I$1804,0))="","",INDEX(Bolalar!$C$5:$C$1804,MATCH($C1325,Bolalar!$I$5:$I$1804,0))),""))</f>
        <v/>
      </c>
      <c r="F1325" s="24"/>
      <c r="G1325" s="14" t="str">
        <f aca="false">IF(OR($E1325="",$B1325=""),"",INT(($B1325-$E1325)/365.25))</f>
        <v/>
      </c>
      <c r="H1325" s="25"/>
      <c r="I1325" s="12"/>
      <c r="J1325" s="28" t="n">
        <f aca="false">IF(AND($C1325&lt;&gt;"",$B1325&gt;=Boshqaruv!$C$9,$B1325&lt;=Boshqaruv!$C$10),IF(COUNTIFS($C$4:$C1324,$C1325,$B$4:$B1324,"&gt;="&amp;Boshqaruv!$C$9,$B$4:$B1324,"&lt;="&amp;Boshqaruv!$C$10)=0,1,0),0)</f>
        <v>0</v>
      </c>
    </row>
    <row r="1326" customFormat="false" ht="15" hidden="false" customHeight="false" outlineLevel="0" collapsed="false">
      <c r="A1326" s="8" t="n">
        <v>1322</v>
      </c>
      <c r="B1326" s="13"/>
      <c r="C1326" s="25"/>
      <c r="D1326" s="26" t="str">
        <f aca="false">IF($C1326="","",IFERROR(IF(INDEX(Bolalar!$B$5:$B$1804,MATCH($C1326,Bolalar!$I$5:$I$1804,0))="","",INDEX(Bolalar!$B$5:$B$1804,MATCH($C1326,Bolalar!$I$5:$I$1804,0))),""))</f>
        <v/>
      </c>
      <c r="E1326" s="15" t="str">
        <f aca="false">IF($C1326="","",IFERROR(IF(INDEX(Bolalar!$C$5:$C$1804,MATCH($C1326,Bolalar!$I$5:$I$1804,0))="","",INDEX(Bolalar!$C$5:$C$1804,MATCH($C1326,Bolalar!$I$5:$I$1804,0))),""))</f>
        <v/>
      </c>
      <c r="F1326" s="24"/>
      <c r="G1326" s="14" t="str">
        <f aca="false">IF(OR($E1326="",$B1326=""),"",INT(($B1326-$E1326)/365.25))</f>
        <v/>
      </c>
      <c r="H1326" s="25"/>
      <c r="I1326" s="12"/>
      <c r="J1326" s="28" t="n">
        <f aca="false">IF(AND($C1326&lt;&gt;"",$B1326&gt;=Boshqaruv!$C$9,$B1326&lt;=Boshqaruv!$C$10),IF(COUNTIFS($C$4:$C1325,$C1326,$B$4:$B1325,"&gt;="&amp;Boshqaruv!$C$9,$B$4:$B1325,"&lt;="&amp;Boshqaruv!$C$10)=0,1,0),0)</f>
        <v>0</v>
      </c>
    </row>
    <row r="1327" customFormat="false" ht="15" hidden="false" customHeight="false" outlineLevel="0" collapsed="false">
      <c r="A1327" s="8" t="n">
        <v>1323</v>
      </c>
      <c r="B1327" s="13"/>
      <c r="C1327" s="25"/>
      <c r="D1327" s="26" t="str">
        <f aca="false">IF($C1327="","",IFERROR(IF(INDEX(Bolalar!$B$5:$B$1804,MATCH($C1327,Bolalar!$I$5:$I$1804,0))="","",INDEX(Bolalar!$B$5:$B$1804,MATCH($C1327,Bolalar!$I$5:$I$1804,0))),""))</f>
        <v/>
      </c>
      <c r="E1327" s="15" t="str">
        <f aca="false">IF($C1327="","",IFERROR(IF(INDEX(Bolalar!$C$5:$C$1804,MATCH($C1327,Bolalar!$I$5:$I$1804,0))="","",INDEX(Bolalar!$C$5:$C$1804,MATCH($C1327,Bolalar!$I$5:$I$1804,0))),""))</f>
        <v/>
      </c>
      <c r="F1327" s="24"/>
      <c r="G1327" s="14" t="str">
        <f aca="false">IF(OR($E1327="",$B1327=""),"",INT(($B1327-$E1327)/365.25))</f>
        <v/>
      </c>
      <c r="H1327" s="25"/>
      <c r="I1327" s="12"/>
      <c r="J1327" s="28" t="n">
        <f aca="false">IF(AND($C1327&lt;&gt;"",$B1327&gt;=Boshqaruv!$C$9,$B1327&lt;=Boshqaruv!$C$10),IF(COUNTIFS($C$4:$C1326,$C1327,$B$4:$B1326,"&gt;="&amp;Boshqaruv!$C$9,$B$4:$B1326,"&lt;="&amp;Boshqaruv!$C$10)=0,1,0),0)</f>
        <v>0</v>
      </c>
    </row>
    <row r="1328" customFormat="false" ht="15" hidden="false" customHeight="false" outlineLevel="0" collapsed="false">
      <c r="A1328" s="8" t="n">
        <v>1324</v>
      </c>
      <c r="B1328" s="13"/>
      <c r="C1328" s="25"/>
      <c r="D1328" s="26" t="str">
        <f aca="false">IF($C1328="","",IFERROR(IF(INDEX(Bolalar!$B$5:$B$1804,MATCH($C1328,Bolalar!$I$5:$I$1804,0))="","",INDEX(Bolalar!$B$5:$B$1804,MATCH($C1328,Bolalar!$I$5:$I$1804,0))),""))</f>
        <v/>
      </c>
      <c r="E1328" s="15" t="str">
        <f aca="false">IF($C1328="","",IFERROR(IF(INDEX(Bolalar!$C$5:$C$1804,MATCH($C1328,Bolalar!$I$5:$I$1804,0))="","",INDEX(Bolalar!$C$5:$C$1804,MATCH($C1328,Bolalar!$I$5:$I$1804,0))),""))</f>
        <v/>
      </c>
      <c r="F1328" s="24"/>
      <c r="G1328" s="14" t="str">
        <f aca="false">IF(OR($E1328="",$B1328=""),"",INT(($B1328-$E1328)/365.25))</f>
        <v/>
      </c>
      <c r="H1328" s="25"/>
      <c r="I1328" s="12"/>
      <c r="J1328" s="28" t="n">
        <f aca="false">IF(AND($C1328&lt;&gt;"",$B1328&gt;=Boshqaruv!$C$9,$B1328&lt;=Boshqaruv!$C$10),IF(COUNTIFS($C$4:$C1327,$C1328,$B$4:$B1327,"&gt;="&amp;Boshqaruv!$C$9,$B$4:$B1327,"&lt;="&amp;Boshqaruv!$C$10)=0,1,0),0)</f>
        <v>0</v>
      </c>
    </row>
    <row r="1329" customFormat="false" ht="15" hidden="false" customHeight="false" outlineLevel="0" collapsed="false">
      <c r="A1329" s="8" t="n">
        <v>1325</v>
      </c>
      <c r="B1329" s="13"/>
      <c r="C1329" s="25"/>
      <c r="D1329" s="26" t="str">
        <f aca="false">IF($C1329="","",IFERROR(IF(INDEX(Bolalar!$B$5:$B$1804,MATCH($C1329,Bolalar!$I$5:$I$1804,0))="","",INDEX(Bolalar!$B$5:$B$1804,MATCH($C1329,Bolalar!$I$5:$I$1804,0))),""))</f>
        <v/>
      </c>
      <c r="E1329" s="15" t="str">
        <f aca="false">IF($C1329="","",IFERROR(IF(INDEX(Bolalar!$C$5:$C$1804,MATCH($C1329,Bolalar!$I$5:$I$1804,0))="","",INDEX(Bolalar!$C$5:$C$1804,MATCH($C1329,Bolalar!$I$5:$I$1804,0))),""))</f>
        <v/>
      </c>
      <c r="F1329" s="24"/>
      <c r="G1329" s="14" t="str">
        <f aca="false">IF(OR($E1329="",$B1329=""),"",INT(($B1329-$E1329)/365.25))</f>
        <v/>
      </c>
      <c r="H1329" s="25"/>
      <c r="I1329" s="12"/>
      <c r="J1329" s="28" t="n">
        <f aca="false">IF(AND($C1329&lt;&gt;"",$B1329&gt;=Boshqaruv!$C$9,$B1329&lt;=Boshqaruv!$C$10),IF(COUNTIFS($C$4:$C1328,$C1329,$B$4:$B1328,"&gt;="&amp;Boshqaruv!$C$9,$B$4:$B1328,"&lt;="&amp;Boshqaruv!$C$10)=0,1,0),0)</f>
        <v>0</v>
      </c>
    </row>
    <row r="1330" customFormat="false" ht="15" hidden="false" customHeight="false" outlineLevel="0" collapsed="false">
      <c r="A1330" s="8" t="n">
        <v>1326</v>
      </c>
      <c r="B1330" s="13"/>
      <c r="C1330" s="25"/>
      <c r="D1330" s="26" t="str">
        <f aca="false">IF($C1330="","",IFERROR(IF(INDEX(Bolalar!$B$5:$B$1804,MATCH($C1330,Bolalar!$I$5:$I$1804,0))="","",INDEX(Bolalar!$B$5:$B$1804,MATCH($C1330,Bolalar!$I$5:$I$1804,0))),""))</f>
        <v/>
      </c>
      <c r="E1330" s="15" t="str">
        <f aca="false">IF($C1330="","",IFERROR(IF(INDEX(Bolalar!$C$5:$C$1804,MATCH($C1330,Bolalar!$I$5:$I$1804,0))="","",INDEX(Bolalar!$C$5:$C$1804,MATCH($C1330,Bolalar!$I$5:$I$1804,0))),""))</f>
        <v/>
      </c>
      <c r="F1330" s="24"/>
      <c r="G1330" s="14" t="str">
        <f aca="false">IF(OR($E1330="",$B1330=""),"",INT(($B1330-$E1330)/365.25))</f>
        <v/>
      </c>
      <c r="H1330" s="25"/>
      <c r="I1330" s="12"/>
      <c r="J1330" s="28" t="n">
        <f aca="false">IF(AND($C1330&lt;&gt;"",$B1330&gt;=Boshqaruv!$C$9,$B1330&lt;=Boshqaruv!$C$10),IF(COUNTIFS($C$4:$C1329,$C1330,$B$4:$B1329,"&gt;="&amp;Boshqaruv!$C$9,$B$4:$B1329,"&lt;="&amp;Boshqaruv!$C$10)=0,1,0),0)</f>
        <v>0</v>
      </c>
    </row>
    <row r="1331" customFormat="false" ht="15" hidden="false" customHeight="false" outlineLevel="0" collapsed="false">
      <c r="A1331" s="8" t="n">
        <v>1327</v>
      </c>
      <c r="B1331" s="13"/>
      <c r="C1331" s="25"/>
      <c r="D1331" s="26" t="str">
        <f aca="false">IF($C1331="","",IFERROR(IF(INDEX(Bolalar!$B$5:$B$1804,MATCH($C1331,Bolalar!$I$5:$I$1804,0))="","",INDEX(Bolalar!$B$5:$B$1804,MATCH($C1331,Bolalar!$I$5:$I$1804,0))),""))</f>
        <v/>
      </c>
      <c r="E1331" s="15" t="str">
        <f aca="false">IF($C1331="","",IFERROR(IF(INDEX(Bolalar!$C$5:$C$1804,MATCH($C1331,Bolalar!$I$5:$I$1804,0))="","",INDEX(Bolalar!$C$5:$C$1804,MATCH($C1331,Bolalar!$I$5:$I$1804,0))),""))</f>
        <v/>
      </c>
      <c r="F1331" s="24"/>
      <c r="G1331" s="14" t="str">
        <f aca="false">IF(OR($E1331="",$B1331=""),"",INT(($B1331-$E1331)/365.25))</f>
        <v/>
      </c>
      <c r="H1331" s="25"/>
      <c r="I1331" s="12"/>
      <c r="J1331" s="28" t="n">
        <f aca="false">IF(AND($C1331&lt;&gt;"",$B1331&gt;=Boshqaruv!$C$9,$B1331&lt;=Boshqaruv!$C$10),IF(COUNTIFS($C$4:$C1330,$C1331,$B$4:$B1330,"&gt;="&amp;Boshqaruv!$C$9,$B$4:$B1330,"&lt;="&amp;Boshqaruv!$C$10)=0,1,0),0)</f>
        <v>0</v>
      </c>
    </row>
    <row r="1332" customFormat="false" ht="15" hidden="false" customHeight="false" outlineLevel="0" collapsed="false">
      <c r="A1332" s="8" t="n">
        <v>1328</v>
      </c>
      <c r="B1332" s="13"/>
      <c r="C1332" s="25"/>
      <c r="D1332" s="26" t="str">
        <f aca="false">IF($C1332="","",IFERROR(IF(INDEX(Bolalar!$B$5:$B$1804,MATCH($C1332,Bolalar!$I$5:$I$1804,0))="","",INDEX(Bolalar!$B$5:$B$1804,MATCH($C1332,Bolalar!$I$5:$I$1804,0))),""))</f>
        <v/>
      </c>
      <c r="E1332" s="15" t="str">
        <f aca="false">IF($C1332="","",IFERROR(IF(INDEX(Bolalar!$C$5:$C$1804,MATCH($C1332,Bolalar!$I$5:$I$1804,0))="","",INDEX(Bolalar!$C$5:$C$1804,MATCH($C1332,Bolalar!$I$5:$I$1804,0))),""))</f>
        <v/>
      </c>
      <c r="F1332" s="24"/>
      <c r="G1332" s="14" t="str">
        <f aca="false">IF(OR($E1332="",$B1332=""),"",INT(($B1332-$E1332)/365.25))</f>
        <v/>
      </c>
      <c r="H1332" s="25"/>
      <c r="I1332" s="12"/>
      <c r="J1332" s="28" t="n">
        <f aca="false">IF(AND($C1332&lt;&gt;"",$B1332&gt;=Boshqaruv!$C$9,$B1332&lt;=Boshqaruv!$C$10),IF(COUNTIFS($C$4:$C1331,$C1332,$B$4:$B1331,"&gt;="&amp;Boshqaruv!$C$9,$B$4:$B1331,"&lt;="&amp;Boshqaruv!$C$10)=0,1,0),0)</f>
        <v>0</v>
      </c>
    </row>
    <row r="1333" customFormat="false" ht="15" hidden="false" customHeight="false" outlineLevel="0" collapsed="false">
      <c r="A1333" s="8" t="n">
        <v>1329</v>
      </c>
      <c r="B1333" s="13"/>
      <c r="C1333" s="25"/>
      <c r="D1333" s="26" t="str">
        <f aca="false">IF($C1333="","",IFERROR(IF(INDEX(Bolalar!$B$5:$B$1804,MATCH($C1333,Bolalar!$I$5:$I$1804,0))="","",INDEX(Bolalar!$B$5:$B$1804,MATCH($C1333,Bolalar!$I$5:$I$1804,0))),""))</f>
        <v/>
      </c>
      <c r="E1333" s="15" t="str">
        <f aca="false">IF($C1333="","",IFERROR(IF(INDEX(Bolalar!$C$5:$C$1804,MATCH($C1333,Bolalar!$I$5:$I$1804,0))="","",INDEX(Bolalar!$C$5:$C$1804,MATCH($C1333,Bolalar!$I$5:$I$1804,0))),""))</f>
        <v/>
      </c>
      <c r="F1333" s="24"/>
      <c r="G1333" s="14" t="str">
        <f aca="false">IF(OR($E1333="",$B1333=""),"",INT(($B1333-$E1333)/365.25))</f>
        <v/>
      </c>
      <c r="H1333" s="25"/>
      <c r="I1333" s="12"/>
      <c r="J1333" s="28" t="n">
        <f aca="false">IF(AND($C1333&lt;&gt;"",$B1333&gt;=Boshqaruv!$C$9,$B1333&lt;=Boshqaruv!$C$10),IF(COUNTIFS($C$4:$C1332,$C1333,$B$4:$B1332,"&gt;="&amp;Boshqaruv!$C$9,$B$4:$B1332,"&lt;="&amp;Boshqaruv!$C$10)=0,1,0),0)</f>
        <v>0</v>
      </c>
    </row>
    <row r="1334" customFormat="false" ht="15" hidden="false" customHeight="false" outlineLevel="0" collapsed="false">
      <c r="A1334" s="8" t="n">
        <v>1330</v>
      </c>
      <c r="B1334" s="13"/>
      <c r="C1334" s="25"/>
      <c r="D1334" s="26" t="str">
        <f aca="false">IF($C1334="","",IFERROR(IF(INDEX(Bolalar!$B$5:$B$1804,MATCH($C1334,Bolalar!$I$5:$I$1804,0))="","",INDEX(Bolalar!$B$5:$B$1804,MATCH($C1334,Bolalar!$I$5:$I$1804,0))),""))</f>
        <v/>
      </c>
      <c r="E1334" s="15" t="str">
        <f aca="false">IF($C1334="","",IFERROR(IF(INDEX(Bolalar!$C$5:$C$1804,MATCH($C1334,Bolalar!$I$5:$I$1804,0))="","",INDEX(Bolalar!$C$5:$C$1804,MATCH($C1334,Bolalar!$I$5:$I$1804,0))),""))</f>
        <v/>
      </c>
      <c r="F1334" s="24"/>
      <c r="G1334" s="14" t="str">
        <f aca="false">IF(OR($E1334="",$B1334=""),"",INT(($B1334-$E1334)/365.25))</f>
        <v/>
      </c>
      <c r="H1334" s="25"/>
      <c r="I1334" s="12"/>
      <c r="J1334" s="28" t="n">
        <f aca="false">IF(AND($C1334&lt;&gt;"",$B1334&gt;=Boshqaruv!$C$9,$B1334&lt;=Boshqaruv!$C$10),IF(COUNTIFS($C$4:$C1333,$C1334,$B$4:$B1333,"&gt;="&amp;Boshqaruv!$C$9,$B$4:$B1333,"&lt;="&amp;Boshqaruv!$C$10)=0,1,0),0)</f>
        <v>0</v>
      </c>
    </row>
    <row r="1335" customFormat="false" ht="15" hidden="false" customHeight="false" outlineLevel="0" collapsed="false">
      <c r="A1335" s="8" t="n">
        <v>1331</v>
      </c>
      <c r="B1335" s="13"/>
      <c r="C1335" s="25"/>
      <c r="D1335" s="26" t="str">
        <f aca="false">IF($C1335="","",IFERROR(IF(INDEX(Bolalar!$B$5:$B$1804,MATCH($C1335,Bolalar!$I$5:$I$1804,0))="","",INDEX(Bolalar!$B$5:$B$1804,MATCH($C1335,Bolalar!$I$5:$I$1804,0))),""))</f>
        <v/>
      </c>
      <c r="E1335" s="15" t="str">
        <f aca="false">IF($C1335="","",IFERROR(IF(INDEX(Bolalar!$C$5:$C$1804,MATCH($C1335,Bolalar!$I$5:$I$1804,0))="","",INDEX(Bolalar!$C$5:$C$1804,MATCH($C1335,Bolalar!$I$5:$I$1804,0))),""))</f>
        <v/>
      </c>
      <c r="F1335" s="24"/>
      <c r="G1335" s="14" t="str">
        <f aca="false">IF(OR($E1335="",$B1335=""),"",INT(($B1335-$E1335)/365.25))</f>
        <v/>
      </c>
      <c r="H1335" s="25"/>
      <c r="I1335" s="12"/>
      <c r="J1335" s="28" t="n">
        <f aca="false">IF(AND($C1335&lt;&gt;"",$B1335&gt;=Boshqaruv!$C$9,$B1335&lt;=Boshqaruv!$C$10),IF(COUNTIFS($C$4:$C1334,$C1335,$B$4:$B1334,"&gt;="&amp;Boshqaruv!$C$9,$B$4:$B1334,"&lt;="&amp;Boshqaruv!$C$10)=0,1,0),0)</f>
        <v>0</v>
      </c>
    </row>
    <row r="1336" customFormat="false" ht="15" hidden="false" customHeight="false" outlineLevel="0" collapsed="false">
      <c r="A1336" s="8" t="n">
        <v>1332</v>
      </c>
      <c r="B1336" s="13"/>
      <c r="C1336" s="25"/>
      <c r="D1336" s="26" t="str">
        <f aca="false">IF($C1336="","",IFERROR(IF(INDEX(Bolalar!$B$5:$B$1804,MATCH($C1336,Bolalar!$I$5:$I$1804,0))="","",INDEX(Bolalar!$B$5:$B$1804,MATCH($C1336,Bolalar!$I$5:$I$1804,0))),""))</f>
        <v/>
      </c>
      <c r="E1336" s="15" t="str">
        <f aca="false">IF($C1336="","",IFERROR(IF(INDEX(Bolalar!$C$5:$C$1804,MATCH($C1336,Bolalar!$I$5:$I$1804,0))="","",INDEX(Bolalar!$C$5:$C$1804,MATCH($C1336,Bolalar!$I$5:$I$1804,0))),""))</f>
        <v/>
      </c>
      <c r="F1336" s="24"/>
      <c r="G1336" s="14" t="str">
        <f aca="false">IF(OR($E1336="",$B1336=""),"",INT(($B1336-$E1336)/365.25))</f>
        <v/>
      </c>
      <c r="H1336" s="25"/>
      <c r="I1336" s="12"/>
      <c r="J1336" s="28" t="n">
        <f aca="false">IF(AND($C1336&lt;&gt;"",$B1336&gt;=Boshqaruv!$C$9,$B1336&lt;=Boshqaruv!$C$10),IF(COUNTIFS($C$4:$C1335,$C1336,$B$4:$B1335,"&gt;="&amp;Boshqaruv!$C$9,$B$4:$B1335,"&lt;="&amp;Boshqaruv!$C$10)=0,1,0),0)</f>
        <v>0</v>
      </c>
    </row>
    <row r="1337" customFormat="false" ht="15" hidden="false" customHeight="false" outlineLevel="0" collapsed="false">
      <c r="A1337" s="8" t="n">
        <v>1333</v>
      </c>
      <c r="B1337" s="13"/>
      <c r="C1337" s="25"/>
      <c r="D1337" s="26" t="str">
        <f aca="false">IF($C1337="","",IFERROR(IF(INDEX(Bolalar!$B$5:$B$1804,MATCH($C1337,Bolalar!$I$5:$I$1804,0))="","",INDEX(Bolalar!$B$5:$B$1804,MATCH($C1337,Bolalar!$I$5:$I$1804,0))),""))</f>
        <v/>
      </c>
      <c r="E1337" s="15" t="str">
        <f aca="false">IF($C1337="","",IFERROR(IF(INDEX(Bolalar!$C$5:$C$1804,MATCH($C1337,Bolalar!$I$5:$I$1804,0))="","",INDEX(Bolalar!$C$5:$C$1804,MATCH($C1337,Bolalar!$I$5:$I$1804,0))),""))</f>
        <v/>
      </c>
      <c r="F1337" s="24"/>
      <c r="G1337" s="14" t="str">
        <f aca="false">IF(OR($E1337="",$B1337=""),"",INT(($B1337-$E1337)/365.25))</f>
        <v/>
      </c>
      <c r="H1337" s="25"/>
      <c r="I1337" s="12"/>
      <c r="J1337" s="28" t="n">
        <f aca="false">IF(AND($C1337&lt;&gt;"",$B1337&gt;=Boshqaruv!$C$9,$B1337&lt;=Boshqaruv!$C$10),IF(COUNTIFS($C$4:$C1336,$C1337,$B$4:$B1336,"&gt;="&amp;Boshqaruv!$C$9,$B$4:$B1336,"&lt;="&amp;Boshqaruv!$C$10)=0,1,0),0)</f>
        <v>0</v>
      </c>
    </row>
    <row r="1338" customFormat="false" ht="15" hidden="false" customHeight="false" outlineLevel="0" collapsed="false">
      <c r="A1338" s="8" t="n">
        <v>1334</v>
      </c>
      <c r="B1338" s="13"/>
      <c r="C1338" s="25"/>
      <c r="D1338" s="26" t="str">
        <f aca="false">IF($C1338="","",IFERROR(IF(INDEX(Bolalar!$B$5:$B$1804,MATCH($C1338,Bolalar!$I$5:$I$1804,0))="","",INDEX(Bolalar!$B$5:$B$1804,MATCH($C1338,Bolalar!$I$5:$I$1804,0))),""))</f>
        <v/>
      </c>
      <c r="E1338" s="15" t="str">
        <f aca="false">IF($C1338="","",IFERROR(IF(INDEX(Bolalar!$C$5:$C$1804,MATCH($C1338,Bolalar!$I$5:$I$1804,0))="","",INDEX(Bolalar!$C$5:$C$1804,MATCH($C1338,Bolalar!$I$5:$I$1804,0))),""))</f>
        <v/>
      </c>
      <c r="F1338" s="24"/>
      <c r="G1338" s="14" t="str">
        <f aca="false">IF(OR($E1338="",$B1338=""),"",INT(($B1338-$E1338)/365.25))</f>
        <v/>
      </c>
      <c r="H1338" s="25"/>
      <c r="I1338" s="12"/>
      <c r="J1338" s="28" t="n">
        <f aca="false">IF(AND($C1338&lt;&gt;"",$B1338&gt;=Boshqaruv!$C$9,$B1338&lt;=Boshqaruv!$C$10),IF(COUNTIFS($C$4:$C1337,$C1338,$B$4:$B1337,"&gt;="&amp;Boshqaruv!$C$9,$B$4:$B1337,"&lt;="&amp;Boshqaruv!$C$10)=0,1,0),0)</f>
        <v>0</v>
      </c>
    </row>
    <row r="1339" customFormat="false" ht="15" hidden="false" customHeight="false" outlineLevel="0" collapsed="false">
      <c r="A1339" s="8" t="n">
        <v>1335</v>
      </c>
      <c r="B1339" s="13"/>
      <c r="C1339" s="25"/>
      <c r="D1339" s="26" t="str">
        <f aca="false">IF($C1339="","",IFERROR(IF(INDEX(Bolalar!$B$5:$B$1804,MATCH($C1339,Bolalar!$I$5:$I$1804,0))="","",INDEX(Bolalar!$B$5:$B$1804,MATCH($C1339,Bolalar!$I$5:$I$1804,0))),""))</f>
        <v/>
      </c>
      <c r="E1339" s="15" t="str">
        <f aca="false">IF($C1339="","",IFERROR(IF(INDEX(Bolalar!$C$5:$C$1804,MATCH($C1339,Bolalar!$I$5:$I$1804,0))="","",INDEX(Bolalar!$C$5:$C$1804,MATCH($C1339,Bolalar!$I$5:$I$1804,0))),""))</f>
        <v/>
      </c>
      <c r="F1339" s="24"/>
      <c r="G1339" s="14" t="str">
        <f aca="false">IF(OR($E1339="",$B1339=""),"",INT(($B1339-$E1339)/365.25))</f>
        <v/>
      </c>
      <c r="H1339" s="25"/>
      <c r="I1339" s="12"/>
      <c r="J1339" s="28" t="n">
        <f aca="false">IF(AND($C1339&lt;&gt;"",$B1339&gt;=Boshqaruv!$C$9,$B1339&lt;=Boshqaruv!$C$10),IF(COUNTIFS($C$4:$C1338,$C1339,$B$4:$B1338,"&gt;="&amp;Boshqaruv!$C$9,$B$4:$B1338,"&lt;="&amp;Boshqaruv!$C$10)=0,1,0),0)</f>
        <v>0</v>
      </c>
    </row>
    <row r="1340" customFormat="false" ht="15" hidden="false" customHeight="false" outlineLevel="0" collapsed="false">
      <c r="A1340" s="8" t="n">
        <v>1336</v>
      </c>
      <c r="B1340" s="13"/>
      <c r="C1340" s="25"/>
      <c r="D1340" s="26" t="str">
        <f aca="false">IF($C1340="","",IFERROR(IF(INDEX(Bolalar!$B$5:$B$1804,MATCH($C1340,Bolalar!$I$5:$I$1804,0))="","",INDEX(Bolalar!$B$5:$B$1804,MATCH($C1340,Bolalar!$I$5:$I$1804,0))),""))</f>
        <v/>
      </c>
      <c r="E1340" s="15" t="str">
        <f aca="false">IF($C1340="","",IFERROR(IF(INDEX(Bolalar!$C$5:$C$1804,MATCH($C1340,Bolalar!$I$5:$I$1804,0))="","",INDEX(Bolalar!$C$5:$C$1804,MATCH($C1340,Bolalar!$I$5:$I$1804,0))),""))</f>
        <v/>
      </c>
      <c r="F1340" s="24"/>
      <c r="G1340" s="14" t="str">
        <f aca="false">IF(OR($E1340="",$B1340=""),"",INT(($B1340-$E1340)/365.25))</f>
        <v/>
      </c>
      <c r="H1340" s="25"/>
      <c r="I1340" s="12"/>
      <c r="J1340" s="28" t="n">
        <f aca="false">IF(AND($C1340&lt;&gt;"",$B1340&gt;=Boshqaruv!$C$9,$B1340&lt;=Boshqaruv!$C$10),IF(COUNTIFS($C$4:$C1339,$C1340,$B$4:$B1339,"&gt;="&amp;Boshqaruv!$C$9,$B$4:$B1339,"&lt;="&amp;Boshqaruv!$C$10)=0,1,0),0)</f>
        <v>0</v>
      </c>
    </row>
    <row r="1341" customFormat="false" ht="15" hidden="false" customHeight="false" outlineLevel="0" collapsed="false">
      <c r="A1341" s="8" t="n">
        <v>1337</v>
      </c>
      <c r="B1341" s="13"/>
      <c r="C1341" s="25"/>
      <c r="D1341" s="26" t="str">
        <f aca="false">IF($C1341="","",IFERROR(IF(INDEX(Bolalar!$B$5:$B$1804,MATCH($C1341,Bolalar!$I$5:$I$1804,0))="","",INDEX(Bolalar!$B$5:$B$1804,MATCH($C1341,Bolalar!$I$5:$I$1804,0))),""))</f>
        <v/>
      </c>
      <c r="E1341" s="15" t="str">
        <f aca="false">IF($C1341="","",IFERROR(IF(INDEX(Bolalar!$C$5:$C$1804,MATCH($C1341,Bolalar!$I$5:$I$1804,0))="","",INDEX(Bolalar!$C$5:$C$1804,MATCH($C1341,Bolalar!$I$5:$I$1804,0))),""))</f>
        <v/>
      </c>
      <c r="F1341" s="24"/>
      <c r="G1341" s="14" t="str">
        <f aca="false">IF(OR($E1341="",$B1341=""),"",INT(($B1341-$E1341)/365.25))</f>
        <v/>
      </c>
      <c r="H1341" s="25"/>
      <c r="I1341" s="12"/>
      <c r="J1341" s="28" t="n">
        <f aca="false">IF(AND($C1341&lt;&gt;"",$B1341&gt;=Boshqaruv!$C$9,$B1341&lt;=Boshqaruv!$C$10),IF(COUNTIFS($C$4:$C1340,$C1341,$B$4:$B1340,"&gt;="&amp;Boshqaruv!$C$9,$B$4:$B1340,"&lt;="&amp;Boshqaruv!$C$10)=0,1,0),0)</f>
        <v>0</v>
      </c>
    </row>
    <row r="1342" customFormat="false" ht="15" hidden="false" customHeight="false" outlineLevel="0" collapsed="false">
      <c r="A1342" s="8" t="n">
        <v>1338</v>
      </c>
      <c r="B1342" s="13"/>
      <c r="C1342" s="25"/>
      <c r="D1342" s="26" t="str">
        <f aca="false">IF($C1342="","",IFERROR(IF(INDEX(Bolalar!$B$5:$B$1804,MATCH($C1342,Bolalar!$I$5:$I$1804,0))="","",INDEX(Bolalar!$B$5:$B$1804,MATCH($C1342,Bolalar!$I$5:$I$1804,0))),""))</f>
        <v/>
      </c>
      <c r="E1342" s="15" t="str">
        <f aca="false">IF($C1342="","",IFERROR(IF(INDEX(Bolalar!$C$5:$C$1804,MATCH($C1342,Bolalar!$I$5:$I$1804,0))="","",INDEX(Bolalar!$C$5:$C$1804,MATCH($C1342,Bolalar!$I$5:$I$1804,0))),""))</f>
        <v/>
      </c>
      <c r="F1342" s="24"/>
      <c r="G1342" s="14" t="str">
        <f aca="false">IF(OR($E1342="",$B1342=""),"",INT(($B1342-$E1342)/365.25))</f>
        <v/>
      </c>
      <c r="H1342" s="25"/>
      <c r="I1342" s="12"/>
      <c r="J1342" s="28" t="n">
        <f aca="false">IF(AND($C1342&lt;&gt;"",$B1342&gt;=Boshqaruv!$C$9,$B1342&lt;=Boshqaruv!$C$10),IF(COUNTIFS($C$4:$C1341,$C1342,$B$4:$B1341,"&gt;="&amp;Boshqaruv!$C$9,$B$4:$B1341,"&lt;="&amp;Boshqaruv!$C$10)=0,1,0),0)</f>
        <v>0</v>
      </c>
    </row>
    <row r="1343" customFormat="false" ht="15" hidden="false" customHeight="false" outlineLevel="0" collapsed="false">
      <c r="A1343" s="8" t="n">
        <v>1339</v>
      </c>
      <c r="B1343" s="13"/>
      <c r="C1343" s="25"/>
      <c r="D1343" s="26" t="str">
        <f aca="false">IF($C1343="","",IFERROR(IF(INDEX(Bolalar!$B$5:$B$1804,MATCH($C1343,Bolalar!$I$5:$I$1804,0))="","",INDEX(Bolalar!$B$5:$B$1804,MATCH($C1343,Bolalar!$I$5:$I$1804,0))),""))</f>
        <v/>
      </c>
      <c r="E1343" s="15" t="str">
        <f aca="false">IF($C1343="","",IFERROR(IF(INDEX(Bolalar!$C$5:$C$1804,MATCH($C1343,Bolalar!$I$5:$I$1804,0))="","",INDEX(Bolalar!$C$5:$C$1804,MATCH($C1343,Bolalar!$I$5:$I$1804,0))),""))</f>
        <v/>
      </c>
      <c r="F1343" s="24"/>
      <c r="G1343" s="14" t="str">
        <f aca="false">IF(OR($E1343="",$B1343=""),"",INT(($B1343-$E1343)/365.25))</f>
        <v/>
      </c>
      <c r="H1343" s="25"/>
      <c r="I1343" s="12"/>
      <c r="J1343" s="28" t="n">
        <f aca="false">IF(AND($C1343&lt;&gt;"",$B1343&gt;=Boshqaruv!$C$9,$B1343&lt;=Boshqaruv!$C$10),IF(COUNTIFS($C$4:$C1342,$C1343,$B$4:$B1342,"&gt;="&amp;Boshqaruv!$C$9,$B$4:$B1342,"&lt;="&amp;Boshqaruv!$C$10)=0,1,0),0)</f>
        <v>0</v>
      </c>
    </row>
    <row r="1344" customFormat="false" ht="15" hidden="false" customHeight="false" outlineLevel="0" collapsed="false">
      <c r="A1344" s="8" t="n">
        <v>1340</v>
      </c>
      <c r="B1344" s="13"/>
      <c r="C1344" s="25"/>
      <c r="D1344" s="26" t="str">
        <f aca="false">IF($C1344="","",IFERROR(IF(INDEX(Bolalar!$B$5:$B$1804,MATCH($C1344,Bolalar!$I$5:$I$1804,0))="","",INDEX(Bolalar!$B$5:$B$1804,MATCH($C1344,Bolalar!$I$5:$I$1804,0))),""))</f>
        <v/>
      </c>
      <c r="E1344" s="15" t="str">
        <f aca="false">IF($C1344="","",IFERROR(IF(INDEX(Bolalar!$C$5:$C$1804,MATCH($C1344,Bolalar!$I$5:$I$1804,0))="","",INDEX(Bolalar!$C$5:$C$1804,MATCH($C1344,Bolalar!$I$5:$I$1804,0))),""))</f>
        <v/>
      </c>
      <c r="F1344" s="24"/>
      <c r="G1344" s="14" t="str">
        <f aca="false">IF(OR($E1344="",$B1344=""),"",INT(($B1344-$E1344)/365.25))</f>
        <v/>
      </c>
      <c r="H1344" s="25"/>
      <c r="I1344" s="12"/>
      <c r="J1344" s="28" t="n">
        <f aca="false">IF(AND($C1344&lt;&gt;"",$B1344&gt;=Boshqaruv!$C$9,$B1344&lt;=Boshqaruv!$C$10),IF(COUNTIFS($C$4:$C1343,$C1344,$B$4:$B1343,"&gt;="&amp;Boshqaruv!$C$9,$B$4:$B1343,"&lt;="&amp;Boshqaruv!$C$10)=0,1,0),0)</f>
        <v>0</v>
      </c>
    </row>
    <row r="1345" customFormat="false" ht="15" hidden="false" customHeight="false" outlineLevel="0" collapsed="false">
      <c r="A1345" s="8" t="n">
        <v>1341</v>
      </c>
      <c r="B1345" s="13"/>
      <c r="C1345" s="25"/>
      <c r="D1345" s="26" t="str">
        <f aca="false">IF($C1345="","",IFERROR(IF(INDEX(Bolalar!$B$5:$B$1804,MATCH($C1345,Bolalar!$I$5:$I$1804,0))="","",INDEX(Bolalar!$B$5:$B$1804,MATCH($C1345,Bolalar!$I$5:$I$1804,0))),""))</f>
        <v/>
      </c>
      <c r="E1345" s="15" t="str">
        <f aca="false">IF($C1345="","",IFERROR(IF(INDEX(Bolalar!$C$5:$C$1804,MATCH($C1345,Bolalar!$I$5:$I$1804,0))="","",INDEX(Bolalar!$C$5:$C$1804,MATCH($C1345,Bolalar!$I$5:$I$1804,0))),""))</f>
        <v/>
      </c>
      <c r="F1345" s="24"/>
      <c r="G1345" s="14" t="str">
        <f aca="false">IF(OR($E1345="",$B1345=""),"",INT(($B1345-$E1345)/365.25))</f>
        <v/>
      </c>
      <c r="H1345" s="25"/>
      <c r="I1345" s="12"/>
      <c r="J1345" s="28" t="n">
        <f aca="false">IF(AND($C1345&lt;&gt;"",$B1345&gt;=Boshqaruv!$C$9,$B1345&lt;=Boshqaruv!$C$10),IF(COUNTIFS($C$4:$C1344,$C1345,$B$4:$B1344,"&gt;="&amp;Boshqaruv!$C$9,$B$4:$B1344,"&lt;="&amp;Boshqaruv!$C$10)=0,1,0),0)</f>
        <v>0</v>
      </c>
    </row>
    <row r="1346" customFormat="false" ht="15" hidden="false" customHeight="false" outlineLevel="0" collapsed="false">
      <c r="A1346" s="8" t="n">
        <v>1342</v>
      </c>
      <c r="B1346" s="13"/>
      <c r="C1346" s="25"/>
      <c r="D1346" s="26" t="str">
        <f aca="false">IF($C1346="","",IFERROR(IF(INDEX(Bolalar!$B$5:$B$1804,MATCH($C1346,Bolalar!$I$5:$I$1804,0))="","",INDEX(Bolalar!$B$5:$B$1804,MATCH($C1346,Bolalar!$I$5:$I$1804,0))),""))</f>
        <v/>
      </c>
      <c r="E1346" s="15" t="str">
        <f aca="false">IF($C1346="","",IFERROR(IF(INDEX(Bolalar!$C$5:$C$1804,MATCH($C1346,Bolalar!$I$5:$I$1804,0))="","",INDEX(Bolalar!$C$5:$C$1804,MATCH($C1346,Bolalar!$I$5:$I$1804,0))),""))</f>
        <v/>
      </c>
      <c r="F1346" s="24"/>
      <c r="G1346" s="14" t="str">
        <f aca="false">IF(OR($E1346="",$B1346=""),"",INT(($B1346-$E1346)/365.25))</f>
        <v/>
      </c>
      <c r="H1346" s="25"/>
      <c r="I1346" s="12"/>
      <c r="J1346" s="28" t="n">
        <f aca="false">IF(AND($C1346&lt;&gt;"",$B1346&gt;=Boshqaruv!$C$9,$B1346&lt;=Boshqaruv!$C$10),IF(COUNTIFS($C$4:$C1345,$C1346,$B$4:$B1345,"&gt;="&amp;Boshqaruv!$C$9,$B$4:$B1345,"&lt;="&amp;Boshqaruv!$C$10)=0,1,0),0)</f>
        <v>0</v>
      </c>
    </row>
    <row r="1347" customFormat="false" ht="15" hidden="false" customHeight="false" outlineLevel="0" collapsed="false">
      <c r="A1347" s="8" t="n">
        <v>1343</v>
      </c>
      <c r="B1347" s="13"/>
      <c r="C1347" s="25"/>
      <c r="D1347" s="26" t="str">
        <f aca="false">IF($C1347="","",IFERROR(IF(INDEX(Bolalar!$B$5:$B$1804,MATCH($C1347,Bolalar!$I$5:$I$1804,0))="","",INDEX(Bolalar!$B$5:$B$1804,MATCH($C1347,Bolalar!$I$5:$I$1804,0))),""))</f>
        <v/>
      </c>
      <c r="E1347" s="15" t="str">
        <f aca="false">IF($C1347="","",IFERROR(IF(INDEX(Bolalar!$C$5:$C$1804,MATCH($C1347,Bolalar!$I$5:$I$1804,0))="","",INDEX(Bolalar!$C$5:$C$1804,MATCH($C1347,Bolalar!$I$5:$I$1804,0))),""))</f>
        <v/>
      </c>
      <c r="F1347" s="24"/>
      <c r="G1347" s="14" t="str">
        <f aca="false">IF(OR($E1347="",$B1347=""),"",INT(($B1347-$E1347)/365.25))</f>
        <v/>
      </c>
      <c r="H1347" s="25"/>
      <c r="I1347" s="12"/>
      <c r="J1347" s="28" t="n">
        <f aca="false">IF(AND($C1347&lt;&gt;"",$B1347&gt;=Boshqaruv!$C$9,$B1347&lt;=Boshqaruv!$C$10),IF(COUNTIFS($C$4:$C1346,$C1347,$B$4:$B1346,"&gt;="&amp;Boshqaruv!$C$9,$B$4:$B1346,"&lt;="&amp;Boshqaruv!$C$10)=0,1,0),0)</f>
        <v>0</v>
      </c>
    </row>
    <row r="1348" customFormat="false" ht="15" hidden="false" customHeight="false" outlineLevel="0" collapsed="false">
      <c r="A1348" s="8" t="n">
        <v>1344</v>
      </c>
      <c r="B1348" s="13"/>
      <c r="C1348" s="25"/>
      <c r="D1348" s="26" t="str">
        <f aca="false">IF($C1348="","",IFERROR(IF(INDEX(Bolalar!$B$5:$B$1804,MATCH($C1348,Bolalar!$I$5:$I$1804,0))="","",INDEX(Bolalar!$B$5:$B$1804,MATCH($C1348,Bolalar!$I$5:$I$1804,0))),""))</f>
        <v/>
      </c>
      <c r="E1348" s="15" t="str">
        <f aca="false">IF($C1348="","",IFERROR(IF(INDEX(Bolalar!$C$5:$C$1804,MATCH($C1348,Bolalar!$I$5:$I$1804,0))="","",INDEX(Bolalar!$C$5:$C$1804,MATCH($C1348,Bolalar!$I$5:$I$1804,0))),""))</f>
        <v/>
      </c>
      <c r="F1348" s="24"/>
      <c r="G1348" s="14" t="str">
        <f aca="false">IF(OR($E1348="",$B1348=""),"",INT(($B1348-$E1348)/365.25))</f>
        <v/>
      </c>
      <c r="H1348" s="25"/>
      <c r="I1348" s="12"/>
      <c r="J1348" s="28" t="n">
        <f aca="false">IF(AND($C1348&lt;&gt;"",$B1348&gt;=Boshqaruv!$C$9,$B1348&lt;=Boshqaruv!$C$10),IF(COUNTIFS($C$4:$C1347,$C1348,$B$4:$B1347,"&gt;="&amp;Boshqaruv!$C$9,$B$4:$B1347,"&lt;="&amp;Boshqaruv!$C$10)=0,1,0),0)</f>
        <v>0</v>
      </c>
    </row>
    <row r="1349" customFormat="false" ht="15" hidden="false" customHeight="false" outlineLevel="0" collapsed="false">
      <c r="A1349" s="8" t="n">
        <v>1345</v>
      </c>
      <c r="B1349" s="13"/>
      <c r="C1349" s="25"/>
      <c r="D1349" s="26" t="str">
        <f aca="false">IF($C1349="","",IFERROR(IF(INDEX(Bolalar!$B$5:$B$1804,MATCH($C1349,Bolalar!$I$5:$I$1804,0))="","",INDEX(Bolalar!$B$5:$B$1804,MATCH($C1349,Bolalar!$I$5:$I$1804,0))),""))</f>
        <v/>
      </c>
      <c r="E1349" s="15" t="str">
        <f aca="false">IF($C1349="","",IFERROR(IF(INDEX(Bolalar!$C$5:$C$1804,MATCH($C1349,Bolalar!$I$5:$I$1804,0))="","",INDEX(Bolalar!$C$5:$C$1804,MATCH($C1349,Bolalar!$I$5:$I$1804,0))),""))</f>
        <v/>
      </c>
      <c r="F1349" s="24"/>
      <c r="G1349" s="14" t="str">
        <f aca="false">IF(OR($E1349="",$B1349=""),"",INT(($B1349-$E1349)/365.25))</f>
        <v/>
      </c>
      <c r="H1349" s="25"/>
      <c r="I1349" s="12"/>
      <c r="J1349" s="28" t="n">
        <f aca="false">IF(AND($C1349&lt;&gt;"",$B1349&gt;=Boshqaruv!$C$9,$B1349&lt;=Boshqaruv!$C$10),IF(COUNTIFS($C$4:$C1348,$C1349,$B$4:$B1348,"&gt;="&amp;Boshqaruv!$C$9,$B$4:$B1348,"&lt;="&amp;Boshqaruv!$C$10)=0,1,0),0)</f>
        <v>0</v>
      </c>
    </row>
    <row r="1350" customFormat="false" ht="15" hidden="false" customHeight="false" outlineLevel="0" collapsed="false">
      <c r="A1350" s="8" t="n">
        <v>1346</v>
      </c>
      <c r="B1350" s="13"/>
      <c r="C1350" s="25"/>
      <c r="D1350" s="26" t="str">
        <f aca="false">IF($C1350="","",IFERROR(IF(INDEX(Bolalar!$B$5:$B$1804,MATCH($C1350,Bolalar!$I$5:$I$1804,0))="","",INDEX(Bolalar!$B$5:$B$1804,MATCH($C1350,Bolalar!$I$5:$I$1804,0))),""))</f>
        <v/>
      </c>
      <c r="E1350" s="15" t="str">
        <f aca="false">IF($C1350="","",IFERROR(IF(INDEX(Bolalar!$C$5:$C$1804,MATCH($C1350,Bolalar!$I$5:$I$1804,0))="","",INDEX(Bolalar!$C$5:$C$1804,MATCH($C1350,Bolalar!$I$5:$I$1804,0))),""))</f>
        <v/>
      </c>
      <c r="F1350" s="24"/>
      <c r="G1350" s="14" t="str">
        <f aca="false">IF(OR($E1350="",$B1350=""),"",INT(($B1350-$E1350)/365.25))</f>
        <v/>
      </c>
      <c r="H1350" s="25"/>
      <c r="I1350" s="12"/>
      <c r="J1350" s="28" t="n">
        <f aca="false">IF(AND($C1350&lt;&gt;"",$B1350&gt;=Boshqaruv!$C$9,$B1350&lt;=Boshqaruv!$C$10),IF(COUNTIFS($C$4:$C1349,$C1350,$B$4:$B1349,"&gt;="&amp;Boshqaruv!$C$9,$B$4:$B1349,"&lt;="&amp;Boshqaruv!$C$10)=0,1,0),0)</f>
        <v>0</v>
      </c>
    </row>
    <row r="1351" customFormat="false" ht="15" hidden="false" customHeight="false" outlineLevel="0" collapsed="false">
      <c r="A1351" s="8" t="n">
        <v>1347</v>
      </c>
      <c r="B1351" s="13"/>
      <c r="C1351" s="25"/>
      <c r="D1351" s="26" t="str">
        <f aca="false">IF($C1351="","",IFERROR(IF(INDEX(Bolalar!$B$5:$B$1804,MATCH($C1351,Bolalar!$I$5:$I$1804,0))="","",INDEX(Bolalar!$B$5:$B$1804,MATCH($C1351,Bolalar!$I$5:$I$1804,0))),""))</f>
        <v/>
      </c>
      <c r="E1351" s="15" t="str">
        <f aca="false">IF($C1351="","",IFERROR(IF(INDEX(Bolalar!$C$5:$C$1804,MATCH($C1351,Bolalar!$I$5:$I$1804,0))="","",INDEX(Bolalar!$C$5:$C$1804,MATCH($C1351,Bolalar!$I$5:$I$1804,0))),""))</f>
        <v/>
      </c>
      <c r="F1351" s="24"/>
      <c r="G1351" s="14" t="str">
        <f aca="false">IF(OR($E1351="",$B1351=""),"",INT(($B1351-$E1351)/365.25))</f>
        <v/>
      </c>
      <c r="H1351" s="25"/>
      <c r="I1351" s="12"/>
      <c r="J1351" s="28" t="n">
        <f aca="false">IF(AND($C1351&lt;&gt;"",$B1351&gt;=Boshqaruv!$C$9,$B1351&lt;=Boshqaruv!$C$10),IF(COUNTIFS($C$4:$C1350,$C1351,$B$4:$B1350,"&gt;="&amp;Boshqaruv!$C$9,$B$4:$B1350,"&lt;="&amp;Boshqaruv!$C$10)=0,1,0),0)</f>
        <v>0</v>
      </c>
    </row>
    <row r="1352" customFormat="false" ht="15" hidden="false" customHeight="false" outlineLevel="0" collapsed="false">
      <c r="A1352" s="8" t="n">
        <v>1348</v>
      </c>
      <c r="B1352" s="13"/>
      <c r="C1352" s="25"/>
      <c r="D1352" s="26" t="str">
        <f aca="false">IF($C1352="","",IFERROR(IF(INDEX(Bolalar!$B$5:$B$1804,MATCH($C1352,Bolalar!$I$5:$I$1804,0))="","",INDEX(Bolalar!$B$5:$B$1804,MATCH($C1352,Bolalar!$I$5:$I$1804,0))),""))</f>
        <v/>
      </c>
      <c r="E1352" s="15" t="str">
        <f aca="false">IF($C1352="","",IFERROR(IF(INDEX(Bolalar!$C$5:$C$1804,MATCH($C1352,Bolalar!$I$5:$I$1804,0))="","",INDEX(Bolalar!$C$5:$C$1804,MATCH($C1352,Bolalar!$I$5:$I$1804,0))),""))</f>
        <v/>
      </c>
      <c r="F1352" s="24"/>
      <c r="G1352" s="14" t="str">
        <f aca="false">IF(OR($E1352="",$B1352=""),"",INT(($B1352-$E1352)/365.25))</f>
        <v/>
      </c>
      <c r="H1352" s="25"/>
      <c r="I1352" s="12"/>
      <c r="J1352" s="28" t="n">
        <f aca="false">IF(AND($C1352&lt;&gt;"",$B1352&gt;=Boshqaruv!$C$9,$B1352&lt;=Boshqaruv!$C$10),IF(COUNTIFS($C$4:$C1351,$C1352,$B$4:$B1351,"&gt;="&amp;Boshqaruv!$C$9,$B$4:$B1351,"&lt;="&amp;Boshqaruv!$C$10)=0,1,0),0)</f>
        <v>0</v>
      </c>
    </row>
    <row r="1353" customFormat="false" ht="15" hidden="false" customHeight="false" outlineLevel="0" collapsed="false">
      <c r="A1353" s="8" t="n">
        <v>1349</v>
      </c>
      <c r="B1353" s="13"/>
      <c r="C1353" s="25"/>
      <c r="D1353" s="26" t="str">
        <f aca="false">IF($C1353="","",IFERROR(IF(INDEX(Bolalar!$B$5:$B$1804,MATCH($C1353,Bolalar!$I$5:$I$1804,0))="","",INDEX(Bolalar!$B$5:$B$1804,MATCH($C1353,Bolalar!$I$5:$I$1804,0))),""))</f>
        <v/>
      </c>
      <c r="E1353" s="15" t="str">
        <f aca="false">IF($C1353="","",IFERROR(IF(INDEX(Bolalar!$C$5:$C$1804,MATCH($C1353,Bolalar!$I$5:$I$1804,0))="","",INDEX(Bolalar!$C$5:$C$1804,MATCH($C1353,Bolalar!$I$5:$I$1804,0))),""))</f>
        <v/>
      </c>
      <c r="F1353" s="24"/>
      <c r="G1353" s="14" t="str">
        <f aca="false">IF(OR($E1353="",$B1353=""),"",INT(($B1353-$E1353)/365.25))</f>
        <v/>
      </c>
      <c r="H1353" s="25"/>
      <c r="I1353" s="12"/>
      <c r="J1353" s="28" t="n">
        <f aca="false">IF(AND($C1353&lt;&gt;"",$B1353&gt;=Boshqaruv!$C$9,$B1353&lt;=Boshqaruv!$C$10),IF(COUNTIFS($C$4:$C1352,$C1353,$B$4:$B1352,"&gt;="&amp;Boshqaruv!$C$9,$B$4:$B1352,"&lt;="&amp;Boshqaruv!$C$10)=0,1,0),0)</f>
        <v>0</v>
      </c>
    </row>
    <row r="1354" customFormat="false" ht="15" hidden="false" customHeight="false" outlineLevel="0" collapsed="false">
      <c r="A1354" s="8" t="n">
        <v>1350</v>
      </c>
      <c r="B1354" s="13"/>
      <c r="C1354" s="25"/>
      <c r="D1354" s="26" t="str">
        <f aca="false">IF($C1354="","",IFERROR(IF(INDEX(Bolalar!$B$5:$B$1804,MATCH($C1354,Bolalar!$I$5:$I$1804,0))="","",INDEX(Bolalar!$B$5:$B$1804,MATCH($C1354,Bolalar!$I$5:$I$1804,0))),""))</f>
        <v/>
      </c>
      <c r="E1354" s="15" t="str">
        <f aca="false">IF($C1354="","",IFERROR(IF(INDEX(Bolalar!$C$5:$C$1804,MATCH($C1354,Bolalar!$I$5:$I$1804,0))="","",INDEX(Bolalar!$C$5:$C$1804,MATCH($C1354,Bolalar!$I$5:$I$1804,0))),""))</f>
        <v/>
      </c>
      <c r="F1354" s="24"/>
      <c r="G1354" s="14" t="str">
        <f aca="false">IF(OR($E1354="",$B1354=""),"",INT(($B1354-$E1354)/365.25))</f>
        <v/>
      </c>
      <c r="H1354" s="25"/>
      <c r="I1354" s="12"/>
      <c r="J1354" s="28" t="n">
        <f aca="false">IF(AND($C1354&lt;&gt;"",$B1354&gt;=Boshqaruv!$C$9,$B1354&lt;=Boshqaruv!$C$10),IF(COUNTIFS($C$4:$C1353,$C1354,$B$4:$B1353,"&gt;="&amp;Boshqaruv!$C$9,$B$4:$B1353,"&lt;="&amp;Boshqaruv!$C$10)=0,1,0),0)</f>
        <v>0</v>
      </c>
    </row>
    <row r="1355" customFormat="false" ht="15" hidden="false" customHeight="false" outlineLevel="0" collapsed="false">
      <c r="A1355" s="8" t="n">
        <v>1351</v>
      </c>
      <c r="B1355" s="13"/>
      <c r="C1355" s="25"/>
      <c r="D1355" s="26" t="str">
        <f aca="false">IF($C1355="","",IFERROR(IF(INDEX(Bolalar!$B$5:$B$1804,MATCH($C1355,Bolalar!$I$5:$I$1804,0))="","",INDEX(Bolalar!$B$5:$B$1804,MATCH($C1355,Bolalar!$I$5:$I$1804,0))),""))</f>
        <v/>
      </c>
      <c r="E1355" s="15" t="str">
        <f aca="false">IF($C1355="","",IFERROR(IF(INDEX(Bolalar!$C$5:$C$1804,MATCH($C1355,Bolalar!$I$5:$I$1804,0))="","",INDEX(Bolalar!$C$5:$C$1804,MATCH($C1355,Bolalar!$I$5:$I$1804,0))),""))</f>
        <v/>
      </c>
      <c r="F1355" s="24"/>
      <c r="G1355" s="14" t="str">
        <f aca="false">IF(OR($E1355="",$B1355=""),"",INT(($B1355-$E1355)/365.25))</f>
        <v/>
      </c>
      <c r="H1355" s="25"/>
      <c r="I1355" s="12"/>
      <c r="J1355" s="28" t="n">
        <f aca="false">IF(AND($C1355&lt;&gt;"",$B1355&gt;=Boshqaruv!$C$9,$B1355&lt;=Boshqaruv!$C$10),IF(COUNTIFS($C$4:$C1354,$C1355,$B$4:$B1354,"&gt;="&amp;Boshqaruv!$C$9,$B$4:$B1354,"&lt;="&amp;Boshqaruv!$C$10)=0,1,0),0)</f>
        <v>0</v>
      </c>
    </row>
    <row r="1356" customFormat="false" ht="15" hidden="false" customHeight="false" outlineLevel="0" collapsed="false">
      <c r="A1356" s="8" t="n">
        <v>1352</v>
      </c>
      <c r="B1356" s="13"/>
      <c r="C1356" s="25"/>
      <c r="D1356" s="26" t="str">
        <f aca="false">IF($C1356="","",IFERROR(IF(INDEX(Bolalar!$B$5:$B$1804,MATCH($C1356,Bolalar!$I$5:$I$1804,0))="","",INDEX(Bolalar!$B$5:$B$1804,MATCH($C1356,Bolalar!$I$5:$I$1804,0))),""))</f>
        <v/>
      </c>
      <c r="E1356" s="15" t="str">
        <f aca="false">IF($C1356="","",IFERROR(IF(INDEX(Bolalar!$C$5:$C$1804,MATCH($C1356,Bolalar!$I$5:$I$1804,0))="","",INDEX(Bolalar!$C$5:$C$1804,MATCH($C1356,Bolalar!$I$5:$I$1804,0))),""))</f>
        <v/>
      </c>
      <c r="F1356" s="24"/>
      <c r="G1356" s="14" t="str">
        <f aca="false">IF(OR($E1356="",$B1356=""),"",INT(($B1356-$E1356)/365.25))</f>
        <v/>
      </c>
      <c r="H1356" s="25"/>
      <c r="I1356" s="12"/>
      <c r="J1356" s="28" t="n">
        <f aca="false">IF(AND($C1356&lt;&gt;"",$B1356&gt;=Boshqaruv!$C$9,$B1356&lt;=Boshqaruv!$C$10),IF(COUNTIFS($C$4:$C1355,$C1356,$B$4:$B1355,"&gt;="&amp;Boshqaruv!$C$9,$B$4:$B1355,"&lt;="&amp;Boshqaruv!$C$10)=0,1,0),0)</f>
        <v>0</v>
      </c>
    </row>
    <row r="1357" customFormat="false" ht="15" hidden="false" customHeight="false" outlineLevel="0" collapsed="false">
      <c r="A1357" s="8" t="n">
        <v>1353</v>
      </c>
      <c r="B1357" s="13"/>
      <c r="C1357" s="25"/>
      <c r="D1357" s="26" t="str">
        <f aca="false">IF($C1357="","",IFERROR(IF(INDEX(Bolalar!$B$5:$B$1804,MATCH($C1357,Bolalar!$I$5:$I$1804,0))="","",INDEX(Bolalar!$B$5:$B$1804,MATCH($C1357,Bolalar!$I$5:$I$1804,0))),""))</f>
        <v/>
      </c>
      <c r="E1357" s="15" t="str">
        <f aca="false">IF($C1357="","",IFERROR(IF(INDEX(Bolalar!$C$5:$C$1804,MATCH($C1357,Bolalar!$I$5:$I$1804,0))="","",INDEX(Bolalar!$C$5:$C$1804,MATCH($C1357,Bolalar!$I$5:$I$1804,0))),""))</f>
        <v/>
      </c>
      <c r="F1357" s="24"/>
      <c r="G1357" s="14" t="str">
        <f aca="false">IF(OR($E1357="",$B1357=""),"",INT(($B1357-$E1357)/365.25))</f>
        <v/>
      </c>
      <c r="H1357" s="25"/>
      <c r="I1357" s="12"/>
      <c r="J1357" s="28" t="n">
        <f aca="false">IF(AND($C1357&lt;&gt;"",$B1357&gt;=Boshqaruv!$C$9,$B1357&lt;=Boshqaruv!$C$10),IF(COUNTIFS($C$4:$C1356,$C1357,$B$4:$B1356,"&gt;="&amp;Boshqaruv!$C$9,$B$4:$B1356,"&lt;="&amp;Boshqaruv!$C$10)=0,1,0),0)</f>
        <v>0</v>
      </c>
    </row>
    <row r="1358" customFormat="false" ht="15" hidden="false" customHeight="false" outlineLevel="0" collapsed="false">
      <c r="A1358" s="8" t="n">
        <v>1354</v>
      </c>
      <c r="B1358" s="13"/>
      <c r="C1358" s="25"/>
      <c r="D1358" s="26" t="str">
        <f aca="false">IF($C1358="","",IFERROR(IF(INDEX(Bolalar!$B$5:$B$1804,MATCH($C1358,Bolalar!$I$5:$I$1804,0))="","",INDEX(Bolalar!$B$5:$B$1804,MATCH($C1358,Bolalar!$I$5:$I$1804,0))),""))</f>
        <v/>
      </c>
      <c r="E1358" s="15" t="str">
        <f aca="false">IF($C1358="","",IFERROR(IF(INDEX(Bolalar!$C$5:$C$1804,MATCH($C1358,Bolalar!$I$5:$I$1804,0))="","",INDEX(Bolalar!$C$5:$C$1804,MATCH($C1358,Bolalar!$I$5:$I$1804,0))),""))</f>
        <v/>
      </c>
      <c r="F1358" s="24"/>
      <c r="G1358" s="14" t="str">
        <f aca="false">IF(OR($E1358="",$B1358=""),"",INT(($B1358-$E1358)/365.25))</f>
        <v/>
      </c>
      <c r="H1358" s="25"/>
      <c r="I1358" s="12"/>
      <c r="J1358" s="28" t="n">
        <f aca="false">IF(AND($C1358&lt;&gt;"",$B1358&gt;=Boshqaruv!$C$9,$B1358&lt;=Boshqaruv!$C$10),IF(COUNTIFS($C$4:$C1357,$C1358,$B$4:$B1357,"&gt;="&amp;Boshqaruv!$C$9,$B$4:$B1357,"&lt;="&amp;Boshqaruv!$C$10)=0,1,0),0)</f>
        <v>0</v>
      </c>
    </row>
    <row r="1359" customFormat="false" ht="15" hidden="false" customHeight="false" outlineLevel="0" collapsed="false">
      <c r="A1359" s="8" t="n">
        <v>1355</v>
      </c>
      <c r="B1359" s="13"/>
      <c r="C1359" s="25"/>
      <c r="D1359" s="26" t="str">
        <f aca="false">IF($C1359="","",IFERROR(IF(INDEX(Bolalar!$B$5:$B$1804,MATCH($C1359,Bolalar!$I$5:$I$1804,0))="","",INDEX(Bolalar!$B$5:$B$1804,MATCH($C1359,Bolalar!$I$5:$I$1804,0))),""))</f>
        <v/>
      </c>
      <c r="E1359" s="15" t="str">
        <f aca="false">IF($C1359="","",IFERROR(IF(INDEX(Bolalar!$C$5:$C$1804,MATCH($C1359,Bolalar!$I$5:$I$1804,0))="","",INDEX(Bolalar!$C$5:$C$1804,MATCH($C1359,Bolalar!$I$5:$I$1804,0))),""))</f>
        <v/>
      </c>
      <c r="F1359" s="24"/>
      <c r="G1359" s="14" t="str">
        <f aca="false">IF(OR($E1359="",$B1359=""),"",INT(($B1359-$E1359)/365.25))</f>
        <v/>
      </c>
      <c r="H1359" s="25"/>
      <c r="I1359" s="12"/>
      <c r="J1359" s="28" t="n">
        <f aca="false">IF(AND($C1359&lt;&gt;"",$B1359&gt;=Boshqaruv!$C$9,$B1359&lt;=Boshqaruv!$C$10),IF(COUNTIFS($C$4:$C1358,$C1359,$B$4:$B1358,"&gt;="&amp;Boshqaruv!$C$9,$B$4:$B1358,"&lt;="&amp;Boshqaruv!$C$10)=0,1,0),0)</f>
        <v>0</v>
      </c>
    </row>
    <row r="1360" customFormat="false" ht="15" hidden="false" customHeight="false" outlineLevel="0" collapsed="false">
      <c r="A1360" s="8" t="n">
        <v>1356</v>
      </c>
      <c r="B1360" s="13"/>
      <c r="C1360" s="25"/>
      <c r="D1360" s="26" t="str">
        <f aca="false">IF($C1360="","",IFERROR(IF(INDEX(Bolalar!$B$5:$B$1804,MATCH($C1360,Bolalar!$I$5:$I$1804,0))="","",INDEX(Bolalar!$B$5:$B$1804,MATCH($C1360,Bolalar!$I$5:$I$1804,0))),""))</f>
        <v/>
      </c>
      <c r="E1360" s="15" t="str">
        <f aca="false">IF($C1360="","",IFERROR(IF(INDEX(Bolalar!$C$5:$C$1804,MATCH($C1360,Bolalar!$I$5:$I$1804,0))="","",INDEX(Bolalar!$C$5:$C$1804,MATCH($C1360,Bolalar!$I$5:$I$1804,0))),""))</f>
        <v/>
      </c>
      <c r="F1360" s="24"/>
      <c r="G1360" s="14" t="str">
        <f aca="false">IF(OR($E1360="",$B1360=""),"",INT(($B1360-$E1360)/365.25))</f>
        <v/>
      </c>
      <c r="H1360" s="25"/>
      <c r="I1360" s="12"/>
      <c r="J1360" s="28" t="n">
        <f aca="false">IF(AND($C1360&lt;&gt;"",$B1360&gt;=Boshqaruv!$C$9,$B1360&lt;=Boshqaruv!$C$10),IF(COUNTIFS($C$4:$C1359,$C1360,$B$4:$B1359,"&gt;="&amp;Boshqaruv!$C$9,$B$4:$B1359,"&lt;="&amp;Boshqaruv!$C$10)=0,1,0),0)</f>
        <v>0</v>
      </c>
    </row>
    <row r="1361" customFormat="false" ht="15" hidden="false" customHeight="false" outlineLevel="0" collapsed="false">
      <c r="A1361" s="8" t="n">
        <v>1357</v>
      </c>
      <c r="B1361" s="13"/>
      <c r="C1361" s="25"/>
      <c r="D1361" s="26" t="str">
        <f aca="false">IF($C1361="","",IFERROR(IF(INDEX(Bolalar!$B$5:$B$1804,MATCH($C1361,Bolalar!$I$5:$I$1804,0))="","",INDEX(Bolalar!$B$5:$B$1804,MATCH($C1361,Bolalar!$I$5:$I$1804,0))),""))</f>
        <v/>
      </c>
      <c r="E1361" s="15" t="str">
        <f aca="false">IF($C1361="","",IFERROR(IF(INDEX(Bolalar!$C$5:$C$1804,MATCH($C1361,Bolalar!$I$5:$I$1804,0))="","",INDEX(Bolalar!$C$5:$C$1804,MATCH($C1361,Bolalar!$I$5:$I$1804,0))),""))</f>
        <v/>
      </c>
      <c r="F1361" s="24"/>
      <c r="G1361" s="14" t="str">
        <f aca="false">IF(OR($E1361="",$B1361=""),"",INT(($B1361-$E1361)/365.25))</f>
        <v/>
      </c>
      <c r="H1361" s="25"/>
      <c r="I1361" s="12"/>
      <c r="J1361" s="28" t="n">
        <f aca="false">IF(AND($C1361&lt;&gt;"",$B1361&gt;=Boshqaruv!$C$9,$B1361&lt;=Boshqaruv!$C$10),IF(COUNTIFS($C$4:$C1360,$C1361,$B$4:$B1360,"&gt;="&amp;Boshqaruv!$C$9,$B$4:$B1360,"&lt;="&amp;Boshqaruv!$C$10)=0,1,0),0)</f>
        <v>0</v>
      </c>
    </row>
    <row r="1362" customFormat="false" ht="15" hidden="false" customHeight="false" outlineLevel="0" collapsed="false">
      <c r="A1362" s="8" t="n">
        <v>1358</v>
      </c>
      <c r="B1362" s="13"/>
      <c r="C1362" s="25"/>
      <c r="D1362" s="26" t="str">
        <f aca="false">IF($C1362="","",IFERROR(IF(INDEX(Bolalar!$B$5:$B$1804,MATCH($C1362,Bolalar!$I$5:$I$1804,0))="","",INDEX(Bolalar!$B$5:$B$1804,MATCH($C1362,Bolalar!$I$5:$I$1804,0))),""))</f>
        <v/>
      </c>
      <c r="E1362" s="15" t="str">
        <f aca="false">IF($C1362="","",IFERROR(IF(INDEX(Bolalar!$C$5:$C$1804,MATCH($C1362,Bolalar!$I$5:$I$1804,0))="","",INDEX(Bolalar!$C$5:$C$1804,MATCH($C1362,Bolalar!$I$5:$I$1804,0))),""))</f>
        <v/>
      </c>
      <c r="F1362" s="24"/>
      <c r="G1362" s="14" t="str">
        <f aca="false">IF(OR($E1362="",$B1362=""),"",INT(($B1362-$E1362)/365.25))</f>
        <v/>
      </c>
      <c r="H1362" s="25"/>
      <c r="I1362" s="12"/>
      <c r="J1362" s="28" t="n">
        <f aca="false">IF(AND($C1362&lt;&gt;"",$B1362&gt;=Boshqaruv!$C$9,$B1362&lt;=Boshqaruv!$C$10),IF(COUNTIFS($C$4:$C1361,$C1362,$B$4:$B1361,"&gt;="&amp;Boshqaruv!$C$9,$B$4:$B1361,"&lt;="&amp;Boshqaruv!$C$10)=0,1,0),0)</f>
        <v>0</v>
      </c>
    </row>
    <row r="1363" customFormat="false" ht="15" hidden="false" customHeight="false" outlineLevel="0" collapsed="false">
      <c r="A1363" s="8" t="n">
        <v>1359</v>
      </c>
      <c r="B1363" s="13"/>
      <c r="C1363" s="25"/>
      <c r="D1363" s="26" t="str">
        <f aca="false">IF($C1363="","",IFERROR(IF(INDEX(Bolalar!$B$5:$B$1804,MATCH($C1363,Bolalar!$I$5:$I$1804,0))="","",INDEX(Bolalar!$B$5:$B$1804,MATCH($C1363,Bolalar!$I$5:$I$1804,0))),""))</f>
        <v/>
      </c>
      <c r="E1363" s="15" t="str">
        <f aca="false">IF($C1363="","",IFERROR(IF(INDEX(Bolalar!$C$5:$C$1804,MATCH($C1363,Bolalar!$I$5:$I$1804,0))="","",INDEX(Bolalar!$C$5:$C$1804,MATCH($C1363,Bolalar!$I$5:$I$1804,0))),""))</f>
        <v/>
      </c>
      <c r="F1363" s="24"/>
      <c r="G1363" s="14" t="str">
        <f aca="false">IF(OR($E1363="",$B1363=""),"",INT(($B1363-$E1363)/365.25))</f>
        <v/>
      </c>
      <c r="H1363" s="25"/>
      <c r="I1363" s="12"/>
      <c r="J1363" s="28" t="n">
        <f aca="false">IF(AND($C1363&lt;&gt;"",$B1363&gt;=Boshqaruv!$C$9,$B1363&lt;=Boshqaruv!$C$10),IF(COUNTIFS($C$4:$C1362,$C1363,$B$4:$B1362,"&gt;="&amp;Boshqaruv!$C$9,$B$4:$B1362,"&lt;="&amp;Boshqaruv!$C$10)=0,1,0),0)</f>
        <v>0</v>
      </c>
    </row>
    <row r="1364" customFormat="false" ht="15" hidden="false" customHeight="false" outlineLevel="0" collapsed="false">
      <c r="A1364" s="8" t="n">
        <v>1360</v>
      </c>
      <c r="B1364" s="13"/>
      <c r="C1364" s="25"/>
      <c r="D1364" s="26" t="str">
        <f aca="false">IF($C1364="","",IFERROR(IF(INDEX(Bolalar!$B$5:$B$1804,MATCH($C1364,Bolalar!$I$5:$I$1804,0))="","",INDEX(Bolalar!$B$5:$B$1804,MATCH($C1364,Bolalar!$I$5:$I$1804,0))),""))</f>
        <v/>
      </c>
      <c r="E1364" s="15" t="str">
        <f aca="false">IF($C1364="","",IFERROR(IF(INDEX(Bolalar!$C$5:$C$1804,MATCH($C1364,Bolalar!$I$5:$I$1804,0))="","",INDEX(Bolalar!$C$5:$C$1804,MATCH($C1364,Bolalar!$I$5:$I$1804,0))),""))</f>
        <v/>
      </c>
      <c r="F1364" s="24"/>
      <c r="G1364" s="14" t="str">
        <f aca="false">IF(OR($E1364="",$B1364=""),"",INT(($B1364-$E1364)/365.25))</f>
        <v/>
      </c>
      <c r="H1364" s="25"/>
      <c r="I1364" s="12"/>
      <c r="J1364" s="28" t="n">
        <f aca="false">IF(AND($C1364&lt;&gt;"",$B1364&gt;=Boshqaruv!$C$9,$B1364&lt;=Boshqaruv!$C$10),IF(COUNTIFS($C$4:$C1363,$C1364,$B$4:$B1363,"&gt;="&amp;Boshqaruv!$C$9,$B$4:$B1363,"&lt;="&amp;Boshqaruv!$C$10)=0,1,0),0)</f>
        <v>0</v>
      </c>
    </row>
    <row r="1365" customFormat="false" ht="15" hidden="false" customHeight="false" outlineLevel="0" collapsed="false">
      <c r="A1365" s="8" t="n">
        <v>1361</v>
      </c>
      <c r="B1365" s="13"/>
      <c r="C1365" s="25"/>
      <c r="D1365" s="26" t="str">
        <f aca="false">IF($C1365="","",IFERROR(IF(INDEX(Bolalar!$B$5:$B$1804,MATCH($C1365,Bolalar!$I$5:$I$1804,0))="","",INDEX(Bolalar!$B$5:$B$1804,MATCH($C1365,Bolalar!$I$5:$I$1804,0))),""))</f>
        <v/>
      </c>
      <c r="E1365" s="15" t="str">
        <f aca="false">IF($C1365="","",IFERROR(IF(INDEX(Bolalar!$C$5:$C$1804,MATCH($C1365,Bolalar!$I$5:$I$1804,0))="","",INDEX(Bolalar!$C$5:$C$1804,MATCH($C1365,Bolalar!$I$5:$I$1804,0))),""))</f>
        <v/>
      </c>
      <c r="F1365" s="24"/>
      <c r="G1365" s="14" t="str">
        <f aca="false">IF(OR($E1365="",$B1365=""),"",INT(($B1365-$E1365)/365.25))</f>
        <v/>
      </c>
      <c r="H1365" s="25"/>
      <c r="I1365" s="12"/>
      <c r="J1365" s="28" t="n">
        <f aca="false">IF(AND($C1365&lt;&gt;"",$B1365&gt;=Boshqaruv!$C$9,$B1365&lt;=Boshqaruv!$C$10),IF(COUNTIFS($C$4:$C1364,$C1365,$B$4:$B1364,"&gt;="&amp;Boshqaruv!$C$9,$B$4:$B1364,"&lt;="&amp;Boshqaruv!$C$10)=0,1,0),0)</f>
        <v>0</v>
      </c>
    </row>
    <row r="1366" customFormat="false" ht="15" hidden="false" customHeight="false" outlineLevel="0" collapsed="false">
      <c r="A1366" s="8" t="n">
        <v>1362</v>
      </c>
      <c r="B1366" s="13"/>
      <c r="C1366" s="25"/>
      <c r="D1366" s="26" t="str">
        <f aca="false">IF($C1366="","",IFERROR(IF(INDEX(Bolalar!$B$5:$B$1804,MATCH($C1366,Bolalar!$I$5:$I$1804,0))="","",INDEX(Bolalar!$B$5:$B$1804,MATCH($C1366,Bolalar!$I$5:$I$1804,0))),""))</f>
        <v/>
      </c>
      <c r="E1366" s="15" t="str">
        <f aca="false">IF($C1366="","",IFERROR(IF(INDEX(Bolalar!$C$5:$C$1804,MATCH($C1366,Bolalar!$I$5:$I$1804,0))="","",INDEX(Bolalar!$C$5:$C$1804,MATCH($C1366,Bolalar!$I$5:$I$1804,0))),""))</f>
        <v/>
      </c>
      <c r="F1366" s="24"/>
      <c r="G1366" s="14" t="str">
        <f aca="false">IF(OR($E1366="",$B1366=""),"",INT(($B1366-$E1366)/365.25))</f>
        <v/>
      </c>
      <c r="H1366" s="25"/>
      <c r="I1366" s="12"/>
      <c r="J1366" s="28" t="n">
        <f aca="false">IF(AND($C1366&lt;&gt;"",$B1366&gt;=Boshqaruv!$C$9,$B1366&lt;=Boshqaruv!$C$10),IF(COUNTIFS($C$4:$C1365,$C1366,$B$4:$B1365,"&gt;="&amp;Boshqaruv!$C$9,$B$4:$B1365,"&lt;="&amp;Boshqaruv!$C$10)=0,1,0),0)</f>
        <v>0</v>
      </c>
    </row>
    <row r="1367" customFormat="false" ht="15" hidden="false" customHeight="false" outlineLevel="0" collapsed="false">
      <c r="A1367" s="8" t="n">
        <v>1363</v>
      </c>
      <c r="B1367" s="13"/>
      <c r="C1367" s="25"/>
      <c r="D1367" s="26" t="str">
        <f aca="false">IF($C1367="","",IFERROR(IF(INDEX(Bolalar!$B$5:$B$1804,MATCH($C1367,Bolalar!$I$5:$I$1804,0))="","",INDEX(Bolalar!$B$5:$B$1804,MATCH($C1367,Bolalar!$I$5:$I$1804,0))),""))</f>
        <v/>
      </c>
      <c r="E1367" s="15" t="str">
        <f aca="false">IF($C1367="","",IFERROR(IF(INDEX(Bolalar!$C$5:$C$1804,MATCH($C1367,Bolalar!$I$5:$I$1804,0))="","",INDEX(Bolalar!$C$5:$C$1804,MATCH($C1367,Bolalar!$I$5:$I$1804,0))),""))</f>
        <v/>
      </c>
      <c r="F1367" s="24"/>
      <c r="G1367" s="14" t="str">
        <f aca="false">IF(OR($E1367="",$B1367=""),"",INT(($B1367-$E1367)/365.25))</f>
        <v/>
      </c>
      <c r="H1367" s="25"/>
      <c r="I1367" s="12"/>
      <c r="J1367" s="28" t="n">
        <f aca="false">IF(AND($C1367&lt;&gt;"",$B1367&gt;=Boshqaruv!$C$9,$B1367&lt;=Boshqaruv!$C$10),IF(COUNTIFS($C$4:$C1366,$C1367,$B$4:$B1366,"&gt;="&amp;Boshqaruv!$C$9,$B$4:$B1366,"&lt;="&amp;Boshqaruv!$C$10)=0,1,0),0)</f>
        <v>0</v>
      </c>
    </row>
    <row r="1368" customFormat="false" ht="15" hidden="false" customHeight="false" outlineLevel="0" collapsed="false">
      <c r="A1368" s="8" t="n">
        <v>1364</v>
      </c>
      <c r="B1368" s="13"/>
      <c r="C1368" s="25"/>
      <c r="D1368" s="26" t="str">
        <f aca="false">IF($C1368="","",IFERROR(IF(INDEX(Bolalar!$B$5:$B$1804,MATCH($C1368,Bolalar!$I$5:$I$1804,0))="","",INDEX(Bolalar!$B$5:$B$1804,MATCH($C1368,Bolalar!$I$5:$I$1804,0))),""))</f>
        <v/>
      </c>
      <c r="E1368" s="15" t="str">
        <f aca="false">IF($C1368="","",IFERROR(IF(INDEX(Bolalar!$C$5:$C$1804,MATCH($C1368,Bolalar!$I$5:$I$1804,0))="","",INDEX(Bolalar!$C$5:$C$1804,MATCH($C1368,Bolalar!$I$5:$I$1804,0))),""))</f>
        <v/>
      </c>
      <c r="F1368" s="24"/>
      <c r="G1368" s="14" t="str">
        <f aca="false">IF(OR($E1368="",$B1368=""),"",INT(($B1368-$E1368)/365.25))</f>
        <v/>
      </c>
      <c r="H1368" s="25"/>
      <c r="I1368" s="12"/>
      <c r="J1368" s="28" t="n">
        <f aca="false">IF(AND($C1368&lt;&gt;"",$B1368&gt;=Boshqaruv!$C$9,$B1368&lt;=Boshqaruv!$C$10),IF(COUNTIFS($C$4:$C1367,$C1368,$B$4:$B1367,"&gt;="&amp;Boshqaruv!$C$9,$B$4:$B1367,"&lt;="&amp;Boshqaruv!$C$10)=0,1,0),0)</f>
        <v>0</v>
      </c>
    </row>
    <row r="1369" customFormat="false" ht="15" hidden="false" customHeight="false" outlineLevel="0" collapsed="false">
      <c r="A1369" s="8" t="n">
        <v>1365</v>
      </c>
      <c r="B1369" s="13"/>
      <c r="C1369" s="25"/>
      <c r="D1369" s="26" t="str">
        <f aca="false">IF($C1369="","",IFERROR(IF(INDEX(Bolalar!$B$5:$B$1804,MATCH($C1369,Bolalar!$I$5:$I$1804,0))="","",INDEX(Bolalar!$B$5:$B$1804,MATCH($C1369,Bolalar!$I$5:$I$1804,0))),""))</f>
        <v/>
      </c>
      <c r="E1369" s="15" t="str">
        <f aca="false">IF($C1369="","",IFERROR(IF(INDEX(Bolalar!$C$5:$C$1804,MATCH($C1369,Bolalar!$I$5:$I$1804,0))="","",INDEX(Bolalar!$C$5:$C$1804,MATCH($C1369,Bolalar!$I$5:$I$1804,0))),""))</f>
        <v/>
      </c>
      <c r="F1369" s="24"/>
      <c r="G1369" s="14" t="str">
        <f aca="false">IF(OR($E1369="",$B1369=""),"",INT(($B1369-$E1369)/365.25))</f>
        <v/>
      </c>
      <c r="H1369" s="25"/>
      <c r="I1369" s="12"/>
      <c r="J1369" s="28" t="n">
        <f aca="false">IF(AND($C1369&lt;&gt;"",$B1369&gt;=Boshqaruv!$C$9,$B1369&lt;=Boshqaruv!$C$10),IF(COUNTIFS($C$4:$C1368,$C1369,$B$4:$B1368,"&gt;="&amp;Boshqaruv!$C$9,$B$4:$B1368,"&lt;="&amp;Boshqaruv!$C$10)=0,1,0),0)</f>
        <v>0</v>
      </c>
    </row>
    <row r="1370" customFormat="false" ht="15" hidden="false" customHeight="false" outlineLevel="0" collapsed="false">
      <c r="A1370" s="8" t="n">
        <v>1366</v>
      </c>
      <c r="B1370" s="13"/>
      <c r="C1370" s="25"/>
      <c r="D1370" s="26" t="str">
        <f aca="false">IF($C1370="","",IFERROR(IF(INDEX(Bolalar!$B$5:$B$1804,MATCH($C1370,Bolalar!$I$5:$I$1804,0))="","",INDEX(Bolalar!$B$5:$B$1804,MATCH($C1370,Bolalar!$I$5:$I$1804,0))),""))</f>
        <v/>
      </c>
      <c r="E1370" s="15" t="str">
        <f aca="false">IF($C1370="","",IFERROR(IF(INDEX(Bolalar!$C$5:$C$1804,MATCH($C1370,Bolalar!$I$5:$I$1804,0))="","",INDEX(Bolalar!$C$5:$C$1804,MATCH($C1370,Bolalar!$I$5:$I$1804,0))),""))</f>
        <v/>
      </c>
      <c r="F1370" s="24"/>
      <c r="G1370" s="14" t="str">
        <f aca="false">IF(OR($E1370="",$B1370=""),"",INT(($B1370-$E1370)/365.25))</f>
        <v/>
      </c>
      <c r="H1370" s="25"/>
      <c r="I1370" s="12"/>
      <c r="J1370" s="28" t="n">
        <f aca="false">IF(AND($C1370&lt;&gt;"",$B1370&gt;=Boshqaruv!$C$9,$B1370&lt;=Boshqaruv!$C$10),IF(COUNTIFS($C$4:$C1369,$C1370,$B$4:$B1369,"&gt;="&amp;Boshqaruv!$C$9,$B$4:$B1369,"&lt;="&amp;Boshqaruv!$C$10)=0,1,0),0)</f>
        <v>0</v>
      </c>
    </row>
    <row r="1371" customFormat="false" ht="15" hidden="false" customHeight="false" outlineLevel="0" collapsed="false">
      <c r="A1371" s="8" t="n">
        <v>1367</v>
      </c>
      <c r="B1371" s="13"/>
      <c r="C1371" s="25"/>
      <c r="D1371" s="26" t="str">
        <f aca="false">IF($C1371="","",IFERROR(IF(INDEX(Bolalar!$B$5:$B$1804,MATCH($C1371,Bolalar!$I$5:$I$1804,0))="","",INDEX(Bolalar!$B$5:$B$1804,MATCH($C1371,Bolalar!$I$5:$I$1804,0))),""))</f>
        <v/>
      </c>
      <c r="E1371" s="15" t="str">
        <f aca="false">IF($C1371="","",IFERROR(IF(INDEX(Bolalar!$C$5:$C$1804,MATCH($C1371,Bolalar!$I$5:$I$1804,0))="","",INDEX(Bolalar!$C$5:$C$1804,MATCH($C1371,Bolalar!$I$5:$I$1804,0))),""))</f>
        <v/>
      </c>
      <c r="F1371" s="24"/>
      <c r="G1371" s="14" t="str">
        <f aca="false">IF(OR($E1371="",$B1371=""),"",INT(($B1371-$E1371)/365.25))</f>
        <v/>
      </c>
      <c r="H1371" s="25"/>
      <c r="I1371" s="12"/>
      <c r="J1371" s="28" t="n">
        <f aca="false">IF(AND($C1371&lt;&gt;"",$B1371&gt;=Boshqaruv!$C$9,$B1371&lt;=Boshqaruv!$C$10),IF(COUNTIFS($C$4:$C1370,$C1371,$B$4:$B1370,"&gt;="&amp;Boshqaruv!$C$9,$B$4:$B1370,"&lt;="&amp;Boshqaruv!$C$10)=0,1,0),0)</f>
        <v>0</v>
      </c>
    </row>
    <row r="1372" customFormat="false" ht="15" hidden="false" customHeight="false" outlineLevel="0" collapsed="false">
      <c r="A1372" s="8" t="n">
        <v>1368</v>
      </c>
      <c r="B1372" s="13"/>
      <c r="C1372" s="25"/>
      <c r="D1372" s="26" t="str">
        <f aca="false">IF($C1372="","",IFERROR(IF(INDEX(Bolalar!$B$5:$B$1804,MATCH($C1372,Bolalar!$I$5:$I$1804,0))="","",INDEX(Bolalar!$B$5:$B$1804,MATCH($C1372,Bolalar!$I$5:$I$1804,0))),""))</f>
        <v/>
      </c>
      <c r="E1372" s="15" t="str">
        <f aca="false">IF($C1372="","",IFERROR(IF(INDEX(Bolalar!$C$5:$C$1804,MATCH($C1372,Bolalar!$I$5:$I$1804,0))="","",INDEX(Bolalar!$C$5:$C$1804,MATCH($C1372,Bolalar!$I$5:$I$1804,0))),""))</f>
        <v/>
      </c>
      <c r="F1372" s="24"/>
      <c r="G1372" s="14" t="str">
        <f aca="false">IF(OR($E1372="",$B1372=""),"",INT(($B1372-$E1372)/365.25))</f>
        <v/>
      </c>
      <c r="H1372" s="25"/>
      <c r="I1372" s="12"/>
      <c r="J1372" s="28" t="n">
        <f aca="false">IF(AND($C1372&lt;&gt;"",$B1372&gt;=Boshqaruv!$C$9,$B1372&lt;=Boshqaruv!$C$10),IF(COUNTIFS($C$4:$C1371,$C1372,$B$4:$B1371,"&gt;="&amp;Boshqaruv!$C$9,$B$4:$B1371,"&lt;="&amp;Boshqaruv!$C$10)=0,1,0),0)</f>
        <v>0</v>
      </c>
    </row>
    <row r="1373" customFormat="false" ht="15" hidden="false" customHeight="false" outlineLevel="0" collapsed="false">
      <c r="A1373" s="8" t="n">
        <v>1369</v>
      </c>
      <c r="B1373" s="13"/>
      <c r="C1373" s="25"/>
      <c r="D1373" s="26" t="str">
        <f aca="false">IF($C1373="","",IFERROR(IF(INDEX(Bolalar!$B$5:$B$1804,MATCH($C1373,Bolalar!$I$5:$I$1804,0))="","",INDEX(Bolalar!$B$5:$B$1804,MATCH($C1373,Bolalar!$I$5:$I$1804,0))),""))</f>
        <v/>
      </c>
      <c r="E1373" s="15" t="str">
        <f aca="false">IF($C1373="","",IFERROR(IF(INDEX(Bolalar!$C$5:$C$1804,MATCH($C1373,Bolalar!$I$5:$I$1804,0))="","",INDEX(Bolalar!$C$5:$C$1804,MATCH($C1373,Bolalar!$I$5:$I$1804,0))),""))</f>
        <v/>
      </c>
      <c r="F1373" s="24"/>
      <c r="G1373" s="14" t="str">
        <f aca="false">IF(OR($E1373="",$B1373=""),"",INT(($B1373-$E1373)/365.25))</f>
        <v/>
      </c>
      <c r="H1373" s="25"/>
      <c r="I1373" s="12"/>
      <c r="J1373" s="28" t="n">
        <f aca="false">IF(AND($C1373&lt;&gt;"",$B1373&gt;=Boshqaruv!$C$9,$B1373&lt;=Boshqaruv!$C$10),IF(COUNTIFS($C$4:$C1372,$C1373,$B$4:$B1372,"&gt;="&amp;Boshqaruv!$C$9,$B$4:$B1372,"&lt;="&amp;Boshqaruv!$C$10)=0,1,0),0)</f>
        <v>0</v>
      </c>
    </row>
    <row r="1374" customFormat="false" ht="15" hidden="false" customHeight="false" outlineLevel="0" collapsed="false">
      <c r="A1374" s="8" t="n">
        <v>1370</v>
      </c>
      <c r="B1374" s="13"/>
      <c r="C1374" s="25"/>
      <c r="D1374" s="26" t="str">
        <f aca="false">IF($C1374="","",IFERROR(IF(INDEX(Bolalar!$B$5:$B$1804,MATCH($C1374,Bolalar!$I$5:$I$1804,0))="","",INDEX(Bolalar!$B$5:$B$1804,MATCH($C1374,Bolalar!$I$5:$I$1804,0))),""))</f>
        <v/>
      </c>
      <c r="E1374" s="15" t="str">
        <f aca="false">IF($C1374="","",IFERROR(IF(INDEX(Bolalar!$C$5:$C$1804,MATCH($C1374,Bolalar!$I$5:$I$1804,0))="","",INDEX(Bolalar!$C$5:$C$1804,MATCH($C1374,Bolalar!$I$5:$I$1804,0))),""))</f>
        <v/>
      </c>
      <c r="F1374" s="24"/>
      <c r="G1374" s="14" t="str">
        <f aca="false">IF(OR($E1374="",$B1374=""),"",INT(($B1374-$E1374)/365.25))</f>
        <v/>
      </c>
      <c r="H1374" s="25"/>
      <c r="I1374" s="12"/>
      <c r="J1374" s="28" t="n">
        <f aca="false">IF(AND($C1374&lt;&gt;"",$B1374&gt;=Boshqaruv!$C$9,$B1374&lt;=Boshqaruv!$C$10),IF(COUNTIFS($C$4:$C1373,$C1374,$B$4:$B1373,"&gt;="&amp;Boshqaruv!$C$9,$B$4:$B1373,"&lt;="&amp;Boshqaruv!$C$10)=0,1,0),0)</f>
        <v>0</v>
      </c>
    </row>
    <row r="1375" customFormat="false" ht="15" hidden="false" customHeight="false" outlineLevel="0" collapsed="false">
      <c r="A1375" s="8" t="n">
        <v>1371</v>
      </c>
      <c r="B1375" s="13"/>
      <c r="C1375" s="25"/>
      <c r="D1375" s="26" t="str">
        <f aca="false">IF($C1375="","",IFERROR(IF(INDEX(Bolalar!$B$5:$B$1804,MATCH($C1375,Bolalar!$I$5:$I$1804,0))="","",INDEX(Bolalar!$B$5:$B$1804,MATCH($C1375,Bolalar!$I$5:$I$1804,0))),""))</f>
        <v/>
      </c>
      <c r="E1375" s="15" t="str">
        <f aca="false">IF($C1375="","",IFERROR(IF(INDEX(Bolalar!$C$5:$C$1804,MATCH($C1375,Bolalar!$I$5:$I$1804,0))="","",INDEX(Bolalar!$C$5:$C$1804,MATCH($C1375,Bolalar!$I$5:$I$1804,0))),""))</f>
        <v/>
      </c>
      <c r="F1375" s="24"/>
      <c r="G1375" s="14" t="str">
        <f aca="false">IF(OR($E1375="",$B1375=""),"",INT(($B1375-$E1375)/365.25))</f>
        <v/>
      </c>
      <c r="H1375" s="25"/>
      <c r="I1375" s="12"/>
      <c r="J1375" s="28" t="n">
        <f aca="false">IF(AND($C1375&lt;&gt;"",$B1375&gt;=Boshqaruv!$C$9,$B1375&lt;=Boshqaruv!$C$10),IF(COUNTIFS($C$4:$C1374,$C1375,$B$4:$B1374,"&gt;="&amp;Boshqaruv!$C$9,$B$4:$B1374,"&lt;="&amp;Boshqaruv!$C$10)=0,1,0),0)</f>
        <v>0</v>
      </c>
    </row>
    <row r="1376" customFormat="false" ht="15" hidden="false" customHeight="false" outlineLevel="0" collapsed="false">
      <c r="A1376" s="8" t="n">
        <v>1372</v>
      </c>
      <c r="B1376" s="13"/>
      <c r="C1376" s="25"/>
      <c r="D1376" s="26" t="str">
        <f aca="false">IF($C1376="","",IFERROR(IF(INDEX(Bolalar!$B$5:$B$1804,MATCH($C1376,Bolalar!$I$5:$I$1804,0))="","",INDEX(Bolalar!$B$5:$B$1804,MATCH($C1376,Bolalar!$I$5:$I$1804,0))),""))</f>
        <v/>
      </c>
      <c r="E1376" s="15" t="str">
        <f aca="false">IF($C1376="","",IFERROR(IF(INDEX(Bolalar!$C$5:$C$1804,MATCH($C1376,Bolalar!$I$5:$I$1804,0))="","",INDEX(Bolalar!$C$5:$C$1804,MATCH($C1376,Bolalar!$I$5:$I$1804,0))),""))</f>
        <v/>
      </c>
      <c r="F1376" s="24"/>
      <c r="G1376" s="14" t="str">
        <f aca="false">IF(OR($E1376="",$B1376=""),"",INT(($B1376-$E1376)/365.25))</f>
        <v/>
      </c>
      <c r="H1376" s="25"/>
      <c r="I1376" s="12"/>
      <c r="J1376" s="28" t="n">
        <f aca="false">IF(AND($C1376&lt;&gt;"",$B1376&gt;=Boshqaruv!$C$9,$B1376&lt;=Boshqaruv!$C$10),IF(COUNTIFS($C$4:$C1375,$C1376,$B$4:$B1375,"&gt;="&amp;Boshqaruv!$C$9,$B$4:$B1375,"&lt;="&amp;Boshqaruv!$C$10)=0,1,0),0)</f>
        <v>0</v>
      </c>
    </row>
    <row r="1377" customFormat="false" ht="15" hidden="false" customHeight="false" outlineLevel="0" collapsed="false">
      <c r="A1377" s="8" t="n">
        <v>1373</v>
      </c>
      <c r="B1377" s="13"/>
      <c r="C1377" s="25"/>
      <c r="D1377" s="26" t="str">
        <f aca="false">IF($C1377="","",IFERROR(IF(INDEX(Bolalar!$B$5:$B$1804,MATCH($C1377,Bolalar!$I$5:$I$1804,0))="","",INDEX(Bolalar!$B$5:$B$1804,MATCH($C1377,Bolalar!$I$5:$I$1804,0))),""))</f>
        <v/>
      </c>
      <c r="E1377" s="15" t="str">
        <f aca="false">IF($C1377="","",IFERROR(IF(INDEX(Bolalar!$C$5:$C$1804,MATCH($C1377,Bolalar!$I$5:$I$1804,0))="","",INDEX(Bolalar!$C$5:$C$1804,MATCH($C1377,Bolalar!$I$5:$I$1804,0))),""))</f>
        <v/>
      </c>
      <c r="F1377" s="24"/>
      <c r="G1377" s="14" t="str">
        <f aca="false">IF(OR($E1377="",$B1377=""),"",INT(($B1377-$E1377)/365.25))</f>
        <v/>
      </c>
      <c r="H1377" s="25"/>
      <c r="I1377" s="12"/>
      <c r="J1377" s="28" t="n">
        <f aca="false">IF(AND($C1377&lt;&gt;"",$B1377&gt;=Boshqaruv!$C$9,$B1377&lt;=Boshqaruv!$C$10),IF(COUNTIFS($C$4:$C1376,$C1377,$B$4:$B1376,"&gt;="&amp;Boshqaruv!$C$9,$B$4:$B1376,"&lt;="&amp;Boshqaruv!$C$10)=0,1,0),0)</f>
        <v>0</v>
      </c>
    </row>
    <row r="1378" customFormat="false" ht="15" hidden="false" customHeight="false" outlineLevel="0" collapsed="false">
      <c r="A1378" s="8" t="n">
        <v>1374</v>
      </c>
      <c r="B1378" s="13"/>
      <c r="C1378" s="25"/>
      <c r="D1378" s="26" t="str">
        <f aca="false">IF($C1378="","",IFERROR(IF(INDEX(Bolalar!$B$5:$B$1804,MATCH($C1378,Bolalar!$I$5:$I$1804,0))="","",INDEX(Bolalar!$B$5:$B$1804,MATCH($C1378,Bolalar!$I$5:$I$1804,0))),""))</f>
        <v/>
      </c>
      <c r="E1378" s="15" t="str">
        <f aca="false">IF($C1378="","",IFERROR(IF(INDEX(Bolalar!$C$5:$C$1804,MATCH($C1378,Bolalar!$I$5:$I$1804,0))="","",INDEX(Bolalar!$C$5:$C$1804,MATCH($C1378,Bolalar!$I$5:$I$1804,0))),""))</f>
        <v/>
      </c>
      <c r="F1378" s="24"/>
      <c r="G1378" s="14" t="str">
        <f aca="false">IF(OR($E1378="",$B1378=""),"",INT(($B1378-$E1378)/365.25))</f>
        <v/>
      </c>
      <c r="H1378" s="25"/>
      <c r="I1378" s="12"/>
      <c r="J1378" s="28" t="n">
        <f aca="false">IF(AND($C1378&lt;&gt;"",$B1378&gt;=Boshqaruv!$C$9,$B1378&lt;=Boshqaruv!$C$10),IF(COUNTIFS($C$4:$C1377,$C1378,$B$4:$B1377,"&gt;="&amp;Boshqaruv!$C$9,$B$4:$B1377,"&lt;="&amp;Boshqaruv!$C$10)=0,1,0),0)</f>
        <v>0</v>
      </c>
    </row>
    <row r="1379" customFormat="false" ht="15" hidden="false" customHeight="false" outlineLevel="0" collapsed="false">
      <c r="A1379" s="8" t="n">
        <v>1375</v>
      </c>
      <c r="B1379" s="13"/>
      <c r="C1379" s="25"/>
      <c r="D1379" s="26" t="str">
        <f aca="false">IF($C1379="","",IFERROR(IF(INDEX(Bolalar!$B$5:$B$1804,MATCH($C1379,Bolalar!$I$5:$I$1804,0))="","",INDEX(Bolalar!$B$5:$B$1804,MATCH($C1379,Bolalar!$I$5:$I$1804,0))),""))</f>
        <v/>
      </c>
      <c r="E1379" s="15" t="str">
        <f aca="false">IF($C1379="","",IFERROR(IF(INDEX(Bolalar!$C$5:$C$1804,MATCH($C1379,Bolalar!$I$5:$I$1804,0))="","",INDEX(Bolalar!$C$5:$C$1804,MATCH($C1379,Bolalar!$I$5:$I$1804,0))),""))</f>
        <v/>
      </c>
      <c r="F1379" s="24"/>
      <c r="G1379" s="14" t="str">
        <f aca="false">IF(OR($E1379="",$B1379=""),"",INT(($B1379-$E1379)/365.25))</f>
        <v/>
      </c>
      <c r="H1379" s="25"/>
      <c r="I1379" s="12"/>
      <c r="J1379" s="28" t="n">
        <f aca="false">IF(AND($C1379&lt;&gt;"",$B1379&gt;=Boshqaruv!$C$9,$B1379&lt;=Boshqaruv!$C$10),IF(COUNTIFS($C$4:$C1378,$C1379,$B$4:$B1378,"&gt;="&amp;Boshqaruv!$C$9,$B$4:$B1378,"&lt;="&amp;Boshqaruv!$C$10)=0,1,0),0)</f>
        <v>0</v>
      </c>
    </row>
    <row r="1380" customFormat="false" ht="15" hidden="false" customHeight="false" outlineLevel="0" collapsed="false">
      <c r="A1380" s="8" t="n">
        <v>1376</v>
      </c>
      <c r="B1380" s="13"/>
      <c r="C1380" s="25"/>
      <c r="D1380" s="26" t="str">
        <f aca="false">IF($C1380="","",IFERROR(IF(INDEX(Bolalar!$B$5:$B$1804,MATCH($C1380,Bolalar!$I$5:$I$1804,0))="","",INDEX(Bolalar!$B$5:$B$1804,MATCH($C1380,Bolalar!$I$5:$I$1804,0))),""))</f>
        <v/>
      </c>
      <c r="E1380" s="15" t="str">
        <f aca="false">IF($C1380="","",IFERROR(IF(INDEX(Bolalar!$C$5:$C$1804,MATCH($C1380,Bolalar!$I$5:$I$1804,0))="","",INDEX(Bolalar!$C$5:$C$1804,MATCH($C1380,Bolalar!$I$5:$I$1804,0))),""))</f>
        <v/>
      </c>
      <c r="F1380" s="24"/>
      <c r="G1380" s="14" t="str">
        <f aca="false">IF(OR($E1380="",$B1380=""),"",INT(($B1380-$E1380)/365.25))</f>
        <v/>
      </c>
      <c r="H1380" s="25"/>
      <c r="I1380" s="12"/>
      <c r="J1380" s="28" t="n">
        <f aca="false">IF(AND($C1380&lt;&gt;"",$B1380&gt;=Boshqaruv!$C$9,$B1380&lt;=Boshqaruv!$C$10),IF(COUNTIFS($C$4:$C1379,$C1380,$B$4:$B1379,"&gt;="&amp;Boshqaruv!$C$9,$B$4:$B1379,"&lt;="&amp;Boshqaruv!$C$10)=0,1,0),0)</f>
        <v>0</v>
      </c>
    </row>
    <row r="1381" customFormat="false" ht="15" hidden="false" customHeight="false" outlineLevel="0" collapsed="false">
      <c r="A1381" s="8" t="n">
        <v>1377</v>
      </c>
      <c r="B1381" s="13"/>
      <c r="C1381" s="25"/>
      <c r="D1381" s="26" t="str">
        <f aca="false">IF($C1381="","",IFERROR(IF(INDEX(Bolalar!$B$5:$B$1804,MATCH($C1381,Bolalar!$I$5:$I$1804,0))="","",INDEX(Bolalar!$B$5:$B$1804,MATCH($C1381,Bolalar!$I$5:$I$1804,0))),""))</f>
        <v/>
      </c>
      <c r="E1381" s="15" t="str">
        <f aca="false">IF($C1381="","",IFERROR(IF(INDEX(Bolalar!$C$5:$C$1804,MATCH($C1381,Bolalar!$I$5:$I$1804,0))="","",INDEX(Bolalar!$C$5:$C$1804,MATCH($C1381,Bolalar!$I$5:$I$1804,0))),""))</f>
        <v/>
      </c>
      <c r="F1381" s="24"/>
      <c r="G1381" s="14" t="str">
        <f aca="false">IF(OR($E1381="",$B1381=""),"",INT(($B1381-$E1381)/365.25))</f>
        <v/>
      </c>
      <c r="H1381" s="25"/>
      <c r="I1381" s="12"/>
      <c r="J1381" s="28" t="n">
        <f aca="false">IF(AND($C1381&lt;&gt;"",$B1381&gt;=Boshqaruv!$C$9,$B1381&lt;=Boshqaruv!$C$10),IF(COUNTIFS($C$4:$C1380,$C1381,$B$4:$B1380,"&gt;="&amp;Boshqaruv!$C$9,$B$4:$B1380,"&lt;="&amp;Boshqaruv!$C$10)=0,1,0),0)</f>
        <v>0</v>
      </c>
    </row>
    <row r="1382" customFormat="false" ht="15" hidden="false" customHeight="false" outlineLevel="0" collapsed="false">
      <c r="A1382" s="8" t="n">
        <v>1378</v>
      </c>
      <c r="B1382" s="13"/>
      <c r="C1382" s="25"/>
      <c r="D1382" s="26" t="str">
        <f aca="false">IF($C1382="","",IFERROR(IF(INDEX(Bolalar!$B$5:$B$1804,MATCH($C1382,Bolalar!$I$5:$I$1804,0))="","",INDEX(Bolalar!$B$5:$B$1804,MATCH($C1382,Bolalar!$I$5:$I$1804,0))),""))</f>
        <v/>
      </c>
      <c r="E1382" s="15" t="str">
        <f aca="false">IF($C1382="","",IFERROR(IF(INDEX(Bolalar!$C$5:$C$1804,MATCH($C1382,Bolalar!$I$5:$I$1804,0))="","",INDEX(Bolalar!$C$5:$C$1804,MATCH($C1382,Bolalar!$I$5:$I$1804,0))),""))</f>
        <v/>
      </c>
      <c r="F1382" s="24"/>
      <c r="G1382" s="14" t="str">
        <f aca="false">IF(OR($E1382="",$B1382=""),"",INT(($B1382-$E1382)/365.25))</f>
        <v/>
      </c>
      <c r="H1382" s="25"/>
      <c r="I1382" s="12"/>
      <c r="J1382" s="28" t="n">
        <f aca="false">IF(AND($C1382&lt;&gt;"",$B1382&gt;=Boshqaruv!$C$9,$B1382&lt;=Boshqaruv!$C$10),IF(COUNTIFS($C$4:$C1381,$C1382,$B$4:$B1381,"&gt;="&amp;Boshqaruv!$C$9,$B$4:$B1381,"&lt;="&amp;Boshqaruv!$C$10)=0,1,0),0)</f>
        <v>0</v>
      </c>
    </row>
    <row r="1383" customFormat="false" ht="15" hidden="false" customHeight="false" outlineLevel="0" collapsed="false">
      <c r="A1383" s="8" t="n">
        <v>1379</v>
      </c>
      <c r="B1383" s="13"/>
      <c r="C1383" s="25"/>
      <c r="D1383" s="26" t="str">
        <f aca="false">IF($C1383="","",IFERROR(IF(INDEX(Bolalar!$B$5:$B$1804,MATCH($C1383,Bolalar!$I$5:$I$1804,0))="","",INDEX(Bolalar!$B$5:$B$1804,MATCH($C1383,Bolalar!$I$5:$I$1804,0))),""))</f>
        <v/>
      </c>
      <c r="E1383" s="15" t="str">
        <f aca="false">IF($C1383="","",IFERROR(IF(INDEX(Bolalar!$C$5:$C$1804,MATCH($C1383,Bolalar!$I$5:$I$1804,0))="","",INDEX(Bolalar!$C$5:$C$1804,MATCH($C1383,Bolalar!$I$5:$I$1804,0))),""))</f>
        <v/>
      </c>
      <c r="F1383" s="24"/>
      <c r="G1383" s="14" t="str">
        <f aca="false">IF(OR($E1383="",$B1383=""),"",INT(($B1383-$E1383)/365.25))</f>
        <v/>
      </c>
      <c r="H1383" s="25"/>
      <c r="I1383" s="12"/>
      <c r="J1383" s="28" t="n">
        <f aca="false">IF(AND($C1383&lt;&gt;"",$B1383&gt;=Boshqaruv!$C$9,$B1383&lt;=Boshqaruv!$C$10),IF(COUNTIFS($C$4:$C1382,$C1383,$B$4:$B1382,"&gt;="&amp;Boshqaruv!$C$9,$B$4:$B1382,"&lt;="&amp;Boshqaruv!$C$10)=0,1,0),0)</f>
        <v>0</v>
      </c>
    </row>
    <row r="1384" customFormat="false" ht="15" hidden="false" customHeight="false" outlineLevel="0" collapsed="false">
      <c r="A1384" s="8" t="n">
        <v>1380</v>
      </c>
      <c r="B1384" s="13"/>
      <c r="C1384" s="25"/>
      <c r="D1384" s="26" t="str">
        <f aca="false">IF($C1384="","",IFERROR(IF(INDEX(Bolalar!$B$5:$B$1804,MATCH($C1384,Bolalar!$I$5:$I$1804,0))="","",INDEX(Bolalar!$B$5:$B$1804,MATCH($C1384,Bolalar!$I$5:$I$1804,0))),""))</f>
        <v/>
      </c>
      <c r="E1384" s="15" t="str">
        <f aca="false">IF($C1384="","",IFERROR(IF(INDEX(Bolalar!$C$5:$C$1804,MATCH($C1384,Bolalar!$I$5:$I$1804,0))="","",INDEX(Bolalar!$C$5:$C$1804,MATCH($C1384,Bolalar!$I$5:$I$1804,0))),""))</f>
        <v/>
      </c>
      <c r="F1384" s="24"/>
      <c r="G1384" s="14" t="str">
        <f aca="false">IF(OR($E1384="",$B1384=""),"",INT(($B1384-$E1384)/365.25))</f>
        <v/>
      </c>
      <c r="H1384" s="25"/>
      <c r="I1384" s="12"/>
      <c r="J1384" s="28" t="n">
        <f aca="false">IF(AND($C1384&lt;&gt;"",$B1384&gt;=Boshqaruv!$C$9,$B1384&lt;=Boshqaruv!$C$10),IF(COUNTIFS($C$4:$C1383,$C1384,$B$4:$B1383,"&gt;="&amp;Boshqaruv!$C$9,$B$4:$B1383,"&lt;="&amp;Boshqaruv!$C$10)=0,1,0),0)</f>
        <v>0</v>
      </c>
    </row>
    <row r="1385" customFormat="false" ht="15" hidden="false" customHeight="false" outlineLevel="0" collapsed="false">
      <c r="A1385" s="8" t="n">
        <v>1381</v>
      </c>
      <c r="B1385" s="13"/>
      <c r="C1385" s="25"/>
      <c r="D1385" s="26" t="str">
        <f aca="false">IF($C1385="","",IFERROR(IF(INDEX(Bolalar!$B$5:$B$1804,MATCH($C1385,Bolalar!$I$5:$I$1804,0))="","",INDEX(Bolalar!$B$5:$B$1804,MATCH($C1385,Bolalar!$I$5:$I$1804,0))),""))</f>
        <v/>
      </c>
      <c r="E1385" s="15" t="str">
        <f aca="false">IF($C1385="","",IFERROR(IF(INDEX(Bolalar!$C$5:$C$1804,MATCH($C1385,Bolalar!$I$5:$I$1804,0))="","",INDEX(Bolalar!$C$5:$C$1804,MATCH($C1385,Bolalar!$I$5:$I$1804,0))),""))</f>
        <v/>
      </c>
      <c r="F1385" s="24"/>
      <c r="G1385" s="14" t="str">
        <f aca="false">IF(OR($E1385="",$B1385=""),"",INT(($B1385-$E1385)/365.25))</f>
        <v/>
      </c>
      <c r="H1385" s="25"/>
      <c r="I1385" s="12"/>
      <c r="J1385" s="28" t="n">
        <f aca="false">IF(AND($C1385&lt;&gt;"",$B1385&gt;=Boshqaruv!$C$9,$B1385&lt;=Boshqaruv!$C$10),IF(COUNTIFS($C$4:$C1384,$C1385,$B$4:$B1384,"&gt;="&amp;Boshqaruv!$C$9,$B$4:$B1384,"&lt;="&amp;Boshqaruv!$C$10)=0,1,0),0)</f>
        <v>0</v>
      </c>
    </row>
    <row r="1386" customFormat="false" ht="15" hidden="false" customHeight="false" outlineLevel="0" collapsed="false">
      <c r="A1386" s="8" t="n">
        <v>1382</v>
      </c>
      <c r="B1386" s="13"/>
      <c r="C1386" s="25"/>
      <c r="D1386" s="26" t="str">
        <f aca="false">IF($C1386="","",IFERROR(IF(INDEX(Bolalar!$B$5:$B$1804,MATCH($C1386,Bolalar!$I$5:$I$1804,0))="","",INDEX(Bolalar!$B$5:$B$1804,MATCH($C1386,Bolalar!$I$5:$I$1804,0))),""))</f>
        <v/>
      </c>
      <c r="E1386" s="15" t="str">
        <f aca="false">IF($C1386="","",IFERROR(IF(INDEX(Bolalar!$C$5:$C$1804,MATCH($C1386,Bolalar!$I$5:$I$1804,0))="","",INDEX(Bolalar!$C$5:$C$1804,MATCH($C1386,Bolalar!$I$5:$I$1804,0))),""))</f>
        <v/>
      </c>
      <c r="F1386" s="24"/>
      <c r="G1386" s="14" t="str">
        <f aca="false">IF(OR($E1386="",$B1386=""),"",INT(($B1386-$E1386)/365.25))</f>
        <v/>
      </c>
      <c r="H1386" s="25"/>
      <c r="I1386" s="12"/>
      <c r="J1386" s="28" t="n">
        <f aca="false">IF(AND($C1386&lt;&gt;"",$B1386&gt;=Boshqaruv!$C$9,$B1386&lt;=Boshqaruv!$C$10),IF(COUNTIFS($C$4:$C1385,$C1386,$B$4:$B1385,"&gt;="&amp;Boshqaruv!$C$9,$B$4:$B1385,"&lt;="&amp;Boshqaruv!$C$10)=0,1,0),0)</f>
        <v>0</v>
      </c>
    </row>
    <row r="1387" customFormat="false" ht="15" hidden="false" customHeight="false" outlineLevel="0" collapsed="false">
      <c r="A1387" s="8" t="n">
        <v>1383</v>
      </c>
      <c r="B1387" s="13"/>
      <c r="C1387" s="25"/>
      <c r="D1387" s="26" t="str">
        <f aca="false">IF($C1387="","",IFERROR(IF(INDEX(Bolalar!$B$5:$B$1804,MATCH($C1387,Bolalar!$I$5:$I$1804,0))="","",INDEX(Bolalar!$B$5:$B$1804,MATCH($C1387,Bolalar!$I$5:$I$1804,0))),""))</f>
        <v/>
      </c>
      <c r="E1387" s="15" t="str">
        <f aca="false">IF($C1387="","",IFERROR(IF(INDEX(Bolalar!$C$5:$C$1804,MATCH($C1387,Bolalar!$I$5:$I$1804,0))="","",INDEX(Bolalar!$C$5:$C$1804,MATCH($C1387,Bolalar!$I$5:$I$1804,0))),""))</f>
        <v/>
      </c>
      <c r="F1387" s="24"/>
      <c r="G1387" s="14" t="str">
        <f aca="false">IF(OR($E1387="",$B1387=""),"",INT(($B1387-$E1387)/365.25))</f>
        <v/>
      </c>
      <c r="H1387" s="25"/>
      <c r="I1387" s="12"/>
      <c r="J1387" s="28" t="n">
        <f aca="false">IF(AND($C1387&lt;&gt;"",$B1387&gt;=Boshqaruv!$C$9,$B1387&lt;=Boshqaruv!$C$10),IF(COUNTIFS($C$4:$C1386,$C1387,$B$4:$B1386,"&gt;="&amp;Boshqaruv!$C$9,$B$4:$B1386,"&lt;="&amp;Boshqaruv!$C$10)=0,1,0),0)</f>
        <v>0</v>
      </c>
    </row>
    <row r="1388" customFormat="false" ht="15" hidden="false" customHeight="false" outlineLevel="0" collapsed="false">
      <c r="A1388" s="8" t="n">
        <v>1384</v>
      </c>
      <c r="B1388" s="13"/>
      <c r="C1388" s="25"/>
      <c r="D1388" s="26" t="str">
        <f aca="false">IF($C1388="","",IFERROR(IF(INDEX(Bolalar!$B$5:$B$1804,MATCH($C1388,Bolalar!$I$5:$I$1804,0))="","",INDEX(Bolalar!$B$5:$B$1804,MATCH($C1388,Bolalar!$I$5:$I$1804,0))),""))</f>
        <v/>
      </c>
      <c r="E1388" s="15" t="str">
        <f aca="false">IF($C1388="","",IFERROR(IF(INDEX(Bolalar!$C$5:$C$1804,MATCH($C1388,Bolalar!$I$5:$I$1804,0))="","",INDEX(Bolalar!$C$5:$C$1804,MATCH($C1388,Bolalar!$I$5:$I$1804,0))),""))</f>
        <v/>
      </c>
      <c r="F1388" s="24"/>
      <c r="G1388" s="14" t="str">
        <f aca="false">IF(OR($E1388="",$B1388=""),"",INT(($B1388-$E1388)/365.25))</f>
        <v/>
      </c>
      <c r="H1388" s="25"/>
      <c r="I1388" s="12"/>
      <c r="J1388" s="28" t="n">
        <f aca="false">IF(AND($C1388&lt;&gt;"",$B1388&gt;=Boshqaruv!$C$9,$B1388&lt;=Boshqaruv!$C$10),IF(COUNTIFS($C$4:$C1387,$C1388,$B$4:$B1387,"&gt;="&amp;Boshqaruv!$C$9,$B$4:$B1387,"&lt;="&amp;Boshqaruv!$C$10)=0,1,0),0)</f>
        <v>0</v>
      </c>
    </row>
    <row r="1389" customFormat="false" ht="15" hidden="false" customHeight="false" outlineLevel="0" collapsed="false">
      <c r="A1389" s="8" t="n">
        <v>1385</v>
      </c>
      <c r="B1389" s="13"/>
      <c r="C1389" s="25"/>
      <c r="D1389" s="26" t="str">
        <f aca="false">IF($C1389="","",IFERROR(IF(INDEX(Bolalar!$B$5:$B$1804,MATCH($C1389,Bolalar!$I$5:$I$1804,0))="","",INDEX(Bolalar!$B$5:$B$1804,MATCH($C1389,Bolalar!$I$5:$I$1804,0))),""))</f>
        <v/>
      </c>
      <c r="E1389" s="15" t="str">
        <f aca="false">IF($C1389="","",IFERROR(IF(INDEX(Bolalar!$C$5:$C$1804,MATCH($C1389,Bolalar!$I$5:$I$1804,0))="","",INDEX(Bolalar!$C$5:$C$1804,MATCH($C1389,Bolalar!$I$5:$I$1804,0))),""))</f>
        <v/>
      </c>
      <c r="F1389" s="24"/>
      <c r="G1389" s="14" t="str">
        <f aca="false">IF(OR($E1389="",$B1389=""),"",INT(($B1389-$E1389)/365.25))</f>
        <v/>
      </c>
      <c r="H1389" s="25"/>
      <c r="I1389" s="12"/>
      <c r="J1389" s="28" t="n">
        <f aca="false">IF(AND($C1389&lt;&gt;"",$B1389&gt;=Boshqaruv!$C$9,$B1389&lt;=Boshqaruv!$C$10),IF(COUNTIFS($C$4:$C1388,$C1389,$B$4:$B1388,"&gt;="&amp;Boshqaruv!$C$9,$B$4:$B1388,"&lt;="&amp;Boshqaruv!$C$10)=0,1,0),0)</f>
        <v>0</v>
      </c>
    </row>
    <row r="1390" customFormat="false" ht="15" hidden="false" customHeight="false" outlineLevel="0" collapsed="false">
      <c r="A1390" s="8" t="n">
        <v>1386</v>
      </c>
      <c r="B1390" s="13"/>
      <c r="C1390" s="25"/>
      <c r="D1390" s="26" t="str">
        <f aca="false">IF($C1390="","",IFERROR(IF(INDEX(Bolalar!$B$5:$B$1804,MATCH($C1390,Bolalar!$I$5:$I$1804,0))="","",INDEX(Bolalar!$B$5:$B$1804,MATCH($C1390,Bolalar!$I$5:$I$1804,0))),""))</f>
        <v/>
      </c>
      <c r="E1390" s="15" t="str">
        <f aca="false">IF($C1390="","",IFERROR(IF(INDEX(Bolalar!$C$5:$C$1804,MATCH($C1390,Bolalar!$I$5:$I$1804,0))="","",INDEX(Bolalar!$C$5:$C$1804,MATCH($C1390,Bolalar!$I$5:$I$1804,0))),""))</f>
        <v/>
      </c>
      <c r="F1390" s="24"/>
      <c r="G1390" s="14" t="str">
        <f aca="false">IF(OR($E1390="",$B1390=""),"",INT(($B1390-$E1390)/365.25))</f>
        <v/>
      </c>
      <c r="H1390" s="25"/>
      <c r="I1390" s="12"/>
      <c r="J1390" s="28" t="n">
        <f aca="false">IF(AND($C1390&lt;&gt;"",$B1390&gt;=Boshqaruv!$C$9,$B1390&lt;=Boshqaruv!$C$10),IF(COUNTIFS($C$4:$C1389,$C1390,$B$4:$B1389,"&gt;="&amp;Boshqaruv!$C$9,$B$4:$B1389,"&lt;="&amp;Boshqaruv!$C$10)=0,1,0),0)</f>
        <v>0</v>
      </c>
    </row>
    <row r="1391" customFormat="false" ht="15" hidden="false" customHeight="false" outlineLevel="0" collapsed="false">
      <c r="A1391" s="8" t="n">
        <v>1387</v>
      </c>
      <c r="B1391" s="13"/>
      <c r="C1391" s="25"/>
      <c r="D1391" s="26" t="str">
        <f aca="false">IF($C1391="","",IFERROR(IF(INDEX(Bolalar!$B$5:$B$1804,MATCH($C1391,Bolalar!$I$5:$I$1804,0))="","",INDEX(Bolalar!$B$5:$B$1804,MATCH($C1391,Bolalar!$I$5:$I$1804,0))),""))</f>
        <v/>
      </c>
      <c r="E1391" s="15" t="str">
        <f aca="false">IF($C1391="","",IFERROR(IF(INDEX(Bolalar!$C$5:$C$1804,MATCH($C1391,Bolalar!$I$5:$I$1804,0))="","",INDEX(Bolalar!$C$5:$C$1804,MATCH($C1391,Bolalar!$I$5:$I$1804,0))),""))</f>
        <v/>
      </c>
      <c r="F1391" s="24"/>
      <c r="G1391" s="14" t="str">
        <f aca="false">IF(OR($E1391="",$B1391=""),"",INT(($B1391-$E1391)/365.25))</f>
        <v/>
      </c>
      <c r="H1391" s="25"/>
      <c r="I1391" s="12"/>
      <c r="J1391" s="28" t="n">
        <f aca="false">IF(AND($C1391&lt;&gt;"",$B1391&gt;=Boshqaruv!$C$9,$B1391&lt;=Boshqaruv!$C$10),IF(COUNTIFS($C$4:$C1390,$C1391,$B$4:$B1390,"&gt;="&amp;Boshqaruv!$C$9,$B$4:$B1390,"&lt;="&amp;Boshqaruv!$C$10)=0,1,0),0)</f>
        <v>0</v>
      </c>
    </row>
    <row r="1392" customFormat="false" ht="15" hidden="false" customHeight="false" outlineLevel="0" collapsed="false">
      <c r="A1392" s="8" t="n">
        <v>1388</v>
      </c>
      <c r="B1392" s="13"/>
      <c r="C1392" s="25"/>
      <c r="D1392" s="26" t="str">
        <f aca="false">IF($C1392="","",IFERROR(IF(INDEX(Bolalar!$B$5:$B$1804,MATCH($C1392,Bolalar!$I$5:$I$1804,0))="","",INDEX(Bolalar!$B$5:$B$1804,MATCH($C1392,Bolalar!$I$5:$I$1804,0))),""))</f>
        <v/>
      </c>
      <c r="E1392" s="15" t="str">
        <f aca="false">IF($C1392="","",IFERROR(IF(INDEX(Bolalar!$C$5:$C$1804,MATCH($C1392,Bolalar!$I$5:$I$1804,0))="","",INDEX(Bolalar!$C$5:$C$1804,MATCH($C1392,Bolalar!$I$5:$I$1804,0))),""))</f>
        <v/>
      </c>
      <c r="F1392" s="24"/>
      <c r="G1392" s="14" t="str">
        <f aca="false">IF(OR($E1392="",$B1392=""),"",INT(($B1392-$E1392)/365.25))</f>
        <v/>
      </c>
      <c r="H1392" s="25"/>
      <c r="I1392" s="12"/>
      <c r="J1392" s="28" t="n">
        <f aca="false">IF(AND($C1392&lt;&gt;"",$B1392&gt;=Boshqaruv!$C$9,$B1392&lt;=Boshqaruv!$C$10),IF(COUNTIFS($C$4:$C1391,$C1392,$B$4:$B1391,"&gt;="&amp;Boshqaruv!$C$9,$B$4:$B1391,"&lt;="&amp;Boshqaruv!$C$10)=0,1,0),0)</f>
        <v>0</v>
      </c>
    </row>
    <row r="1393" customFormat="false" ht="15" hidden="false" customHeight="false" outlineLevel="0" collapsed="false">
      <c r="A1393" s="8" t="n">
        <v>1389</v>
      </c>
      <c r="B1393" s="13"/>
      <c r="C1393" s="25"/>
      <c r="D1393" s="26" t="str">
        <f aca="false">IF($C1393="","",IFERROR(IF(INDEX(Bolalar!$B$5:$B$1804,MATCH($C1393,Bolalar!$I$5:$I$1804,0))="","",INDEX(Bolalar!$B$5:$B$1804,MATCH($C1393,Bolalar!$I$5:$I$1804,0))),""))</f>
        <v/>
      </c>
      <c r="E1393" s="15" t="str">
        <f aca="false">IF($C1393="","",IFERROR(IF(INDEX(Bolalar!$C$5:$C$1804,MATCH($C1393,Bolalar!$I$5:$I$1804,0))="","",INDEX(Bolalar!$C$5:$C$1804,MATCH($C1393,Bolalar!$I$5:$I$1804,0))),""))</f>
        <v/>
      </c>
      <c r="F1393" s="24"/>
      <c r="G1393" s="14" t="str">
        <f aca="false">IF(OR($E1393="",$B1393=""),"",INT(($B1393-$E1393)/365.25))</f>
        <v/>
      </c>
      <c r="H1393" s="25"/>
      <c r="I1393" s="12"/>
      <c r="J1393" s="28" t="n">
        <f aca="false">IF(AND($C1393&lt;&gt;"",$B1393&gt;=Boshqaruv!$C$9,$B1393&lt;=Boshqaruv!$C$10),IF(COUNTIFS($C$4:$C1392,$C1393,$B$4:$B1392,"&gt;="&amp;Boshqaruv!$C$9,$B$4:$B1392,"&lt;="&amp;Boshqaruv!$C$10)=0,1,0),0)</f>
        <v>0</v>
      </c>
    </row>
    <row r="1394" customFormat="false" ht="15" hidden="false" customHeight="false" outlineLevel="0" collapsed="false">
      <c r="A1394" s="8" t="n">
        <v>1390</v>
      </c>
      <c r="B1394" s="13"/>
      <c r="C1394" s="25"/>
      <c r="D1394" s="26" t="str">
        <f aca="false">IF($C1394="","",IFERROR(IF(INDEX(Bolalar!$B$5:$B$1804,MATCH($C1394,Bolalar!$I$5:$I$1804,0))="","",INDEX(Bolalar!$B$5:$B$1804,MATCH($C1394,Bolalar!$I$5:$I$1804,0))),""))</f>
        <v/>
      </c>
      <c r="E1394" s="15" t="str">
        <f aca="false">IF($C1394="","",IFERROR(IF(INDEX(Bolalar!$C$5:$C$1804,MATCH($C1394,Bolalar!$I$5:$I$1804,0))="","",INDEX(Bolalar!$C$5:$C$1804,MATCH($C1394,Bolalar!$I$5:$I$1804,0))),""))</f>
        <v/>
      </c>
      <c r="F1394" s="24"/>
      <c r="G1394" s="14" t="str">
        <f aca="false">IF(OR($E1394="",$B1394=""),"",INT(($B1394-$E1394)/365.25))</f>
        <v/>
      </c>
      <c r="H1394" s="25"/>
      <c r="I1394" s="12"/>
      <c r="J1394" s="28" t="n">
        <f aca="false">IF(AND($C1394&lt;&gt;"",$B1394&gt;=Boshqaruv!$C$9,$B1394&lt;=Boshqaruv!$C$10),IF(COUNTIFS($C$4:$C1393,$C1394,$B$4:$B1393,"&gt;="&amp;Boshqaruv!$C$9,$B$4:$B1393,"&lt;="&amp;Boshqaruv!$C$10)=0,1,0),0)</f>
        <v>0</v>
      </c>
    </row>
    <row r="1395" customFormat="false" ht="15" hidden="false" customHeight="false" outlineLevel="0" collapsed="false">
      <c r="A1395" s="8" t="n">
        <v>1391</v>
      </c>
      <c r="B1395" s="13"/>
      <c r="C1395" s="25"/>
      <c r="D1395" s="26" t="str">
        <f aca="false">IF($C1395="","",IFERROR(IF(INDEX(Bolalar!$B$5:$B$1804,MATCH($C1395,Bolalar!$I$5:$I$1804,0))="","",INDEX(Bolalar!$B$5:$B$1804,MATCH($C1395,Bolalar!$I$5:$I$1804,0))),""))</f>
        <v/>
      </c>
      <c r="E1395" s="15" t="str">
        <f aca="false">IF($C1395="","",IFERROR(IF(INDEX(Bolalar!$C$5:$C$1804,MATCH($C1395,Bolalar!$I$5:$I$1804,0))="","",INDEX(Bolalar!$C$5:$C$1804,MATCH($C1395,Bolalar!$I$5:$I$1804,0))),""))</f>
        <v/>
      </c>
      <c r="F1395" s="24"/>
      <c r="G1395" s="14" t="str">
        <f aca="false">IF(OR($E1395="",$B1395=""),"",INT(($B1395-$E1395)/365.25))</f>
        <v/>
      </c>
      <c r="H1395" s="25"/>
      <c r="I1395" s="12"/>
      <c r="J1395" s="28" t="n">
        <f aca="false">IF(AND($C1395&lt;&gt;"",$B1395&gt;=Boshqaruv!$C$9,$B1395&lt;=Boshqaruv!$C$10),IF(COUNTIFS($C$4:$C1394,$C1395,$B$4:$B1394,"&gt;="&amp;Boshqaruv!$C$9,$B$4:$B1394,"&lt;="&amp;Boshqaruv!$C$10)=0,1,0),0)</f>
        <v>0</v>
      </c>
    </row>
    <row r="1396" customFormat="false" ht="15" hidden="false" customHeight="false" outlineLevel="0" collapsed="false">
      <c r="A1396" s="8" t="n">
        <v>1392</v>
      </c>
      <c r="B1396" s="13"/>
      <c r="C1396" s="25"/>
      <c r="D1396" s="26" t="str">
        <f aca="false">IF($C1396="","",IFERROR(IF(INDEX(Bolalar!$B$5:$B$1804,MATCH($C1396,Bolalar!$I$5:$I$1804,0))="","",INDEX(Bolalar!$B$5:$B$1804,MATCH($C1396,Bolalar!$I$5:$I$1804,0))),""))</f>
        <v/>
      </c>
      <c r="E1396" s="15" t="str">
        <f aca="false">IF($C1396="","",IFERROR(IF(INDEX(Bolalar!$C$5:$C$1804,MATCH($C1396,Bolalar!$I$5:$I$1804,0))="","",INDEX(Bolalar!$C$5:$C$1804,MATCH($C1396,Bolalar!$I$5:$I$1804,0))),""))</f>
        <v/>
      </c>
      <c r="F1396" s="24"/>
      <c r="G1396" s="14" t="str">
        <f aca="false">IF(OR($E1396="",$B1396=""),"",INT(($B1396-$E1396)/365.25))</f>
        <v/>
      </c>
      <c r="H1396" s="25"/>
      <c r="I1396" s="12"/>
      <c r="J1396" s="28" t="n">
        <f aca="false">IF(AND($C1396&lt;&gt;"",$B1396&gt;=Boshqaruv!$C$9,$B1396&lt;=Boshqaruv!$C$10),IF(COUNTIFS($C$4:$C1395,$C1396,$B$4:$B1395,"&gt;="&amp;Boshqaruv!$C$9,$B$4:$B1395,"&lt;="&amp;Boshqaruv!$C$10)=0,1,0),0)</f>
        <v>0</v>
      </c>
    </row>
    <row r="1397" customFormat="false" ht="15" hidden="false" customHeight="false" outlineLevel="0" collapsed="false">
      <c r="A1397" s="8" t="n">
        <v>1393</v>
      </c>
      <c r="B1397" s="13"/>
      <c r="C1397" s="25"/>
      <c r="D1397" s="26" t="str">
        <f aca="false">IF($C1397="","",IFERROR(IF(INDEX(Bolalar!$B$5:$B$1804,MATCH($C1397,Bolalar!$I$5:$I$1804,0))="","",INDEX(Bolalar!$B$5:$B$1804,MATCH($C1397,Bolalar!$I$5:$I$1804,0))),""))</f>
        <v/>
      </c>
      <c r="E1397" s="15" t="str">
        <f aca="false">IF($C1397="","",IFERROR(IF(INDEX(Bolalar!$C$5:$C$1804,MATCH($C1397,Bolalar!$I$5:$I$1804,0))="","",INDEX(Bolalar!$C$5:$C$1804,MATCH($C1397,Bolalar!$I$5:$I$1804,0))),""))</f>
        <v/>
      </c>
      <c r="F1397" s="24"/>
      <c r="G1397" s="14" t="str">
        <f aca="false">IF(OR($E1397="",$B1397=""),"",INT(($B1397-$E1397)/365.25))</f>
        <v/>
      </c>
      <c r="H1397" s="25"/>
      <c r="I1397" s="12"/>
      <c r="J1397" s="28" t="n">
        <f aca="false">IF(AND($C1397&lt;&gt;"",$B1397&gt;=Boshqaruv!$C$9,$B1397&lt;=Boshqaruv!$C$10),IF(COUNTIFS($C$4:$C1396,$C1397,$B$4:$B1396,"&gt;="&amp;Boshqaruv!$C$9,$B$4:$B1396,"&lt;="&amp;Boshqaruv!$C$10)=0,1,0),0)</f>
        <v>0</v>
      </c>
    </row>
    <row r="1398" customFormat="false" ht="15" hidden="false" customHeight="false" outlineLevel="0" collapsed="false">
      <c r="A1398" s="8" t="n">
        <v>1394</v>
      </c>
      <c r="B1398" s="13"/>
      <c r="C1398" s="25"/>
      <c r="D1398" s="26" t="str">
        <f aca="false">IF($C1398="","",IFERROR(IF(INDEX(Bolalar!$B$5:$B$1804,MATCH($C1398,Bolalar!$I$5:$I$1804,0))="","",INDEX(Bolalar!$B$5:$B$1804,MATCH($C1398,Bolalar!$I$5:$I$1804,0))),""))</f>
        <v/>
      </c>
      <c r="E1398" s="15" t="str">
        <f aca="false">IF($C1398="","",IFERROR(IF(INDEX(Bolalar!$C$5:$C$1804,MATCH($C1398,Bolalar!$I$5:$I$1804,0))="","",INDEX(Bolalar!$C$5:$C$1804,MATCH($C1398,Bolalar!$I$5:$I$1804,0))),""))</f>
        <v/>
      </c>
      <c r="F1398" s="24"/>
      <c r="G1398" s="14" t="str">
        <f aca="false">IF(OR($E1398="",$B1398=""),"",INT(($B1398-$E1398)/365.25))</f>
        <v/>
      </c>
      <c r="H1398" s="25"/>
      <c r="I1398" s="12"/>
      <c r="J1398" s="28" t="n">
        <f aca="false">IF(AND($C1398&lt;&gt;"",$B1398&gt;=Boshqaruv!$C$9,$B1398&lt;=Boshqaruv!$C$10),IF(COUNTIFS($C$4:$C1397,$C1398,$B$4:$B1397,"&gt;="&amp;Boshqaruv!$C$9,$B$4:$B1397,"&lt;="&amp;Boshqaruv!$C$10)=0,1,0),0)</f>
        <v>0</v>
      </c>
    </row>
    <row r="1399" customFormat="false" ht="15" hidden="false" customHeight="false" outlineLevel="0" collapsed="false">
      <c r="A1399" s="8" t="n">
        <v>1395</v>
      </c>
      <c r="B1399" s="13"/>
      <c r="C1399" s="25"/>
      <c r="D1399" s="26" t="str">
        <f aca="false">IF($C1399="","",IFERROR(IF(INDEX(Bolalar!$B$5:$B$1804,MATCH($C1399,Bolalar!$I$5:$I$1804,0))="","",INDEX(Bolalar!$B$5:$B$1804,MATCH($C1399,Bolalar!$I$5:$I$1804,0))),""))</f>
        <v/>
      </c>
      <c r="E1399" s="15" t="str">
        <f aca="false">IF($C1399="","",IFERROR(IF(INDEX(Bolalar!$C$5:$C$1804,MATCH($C1399,Bolalar!$I$5:$I$1804,0))="","",INDEX(Bolalar!$C$5:$C$1804,MATCH($C1399,Bolalar!$I$5:$I$1804,0))),""))</f>
        <v/>
      </c>
      <c r="F1399" s="24"/>
      <c r="G1399" s="14" t="str">
        <f aca="false">IF(OR($E1399="",$B1399=""),"",INT(($B1399-$E1399)/365.25))</f>
        <v/>
      </c>
      <c r="H1399" s="25"/>
      <c r="I1399" s="12"/>
      <c r="J1399" s="28" t="n">
        <f aca="false">IF(AND($C1399&lt;&gt;"",$B1399&gt;=Boshqaruv!$C$9,$B1399&lt;=Boshqaruv!$C$10),IF(COUNTIFS($C$4:$C1398,$C1399,$B$4:$B1398,"&gt;="&amp;Boshqaruv!$C$9,$B$4:$B1398,"&lt;="&amp;Boshqaruv!$C$10)=0,1,0),0)</f>
        <v>0</v>
      </c>
    </row>
    <row r="1400" customFormat="false" ht="15" hidden="false" customHeight="false" outlineLevel="0" collapsed="false">
      <c r="A1400" s="8" t="n">
        <v>1396</v>
      </c>
      <c r="B1400" s="13"/>
      <c r="C1400" s="25"/>
      <c r="D1400" s="26" t="str">
        <f aca="false">IF($C1400="","",IFERROR(IF(INDEX(Bolalar!$B$5:$B$1804,MATCH($C1400,Bolalar!$I$5:$I$1804,0))="","",INDEX(Bolalar!$B$5:$B$1804,MATCH($C1400,Bolalar!$I$5:$I$1804,0))),""))</f>
        <v/>
      </c>
      <c r="E1400" s="15" t="str">
        <f aca="false">IF($C1400="","",IFERROR(IF(INDEX(Bolalar!$C$5:$C$1804,MATCH($C1400,Bolalar!$I$5:$I$1804,0))="","",INDEX(Bolalar!$C$5:$C$1804,MATCH($C1400,Bolalar!$I$5:$I$1804,0))),""))</f>
        <v/>
      </c>
      <c r="F1400" s="24"/>
      <c r="G1400" s="14" t="str">
        <f aca="false">IF(OR($E1400="",$B1400=""),"",INT(($B1400-$E1400)/365.25))</f>
        <v/>
      </c>
      <c r="H1400" s="25"/>
      <c r="I1400" s="12"/>
      <c r="J1400" s="28" t="n">
        <f aca="false">IF(AND($C1400&lt;&gt;"",$B1400&gt;=Boshqaruv!$C$9,$B1400&lt;=Boshqaruv!$C$10),IF(COUNTIFS($C$4:$C1399,$C1400,$B$4:$B1399,"&gt;="&amp;Boshqaruv!$C$9,$B$4:$B1399,"&lt;="&amp;Boshqaruv!$C$10)=0,1,0),0)</f>
        <v>0</v>
      </c>
    </row>
    <row r="1401" customFormat="false" ht="15" hidden="false" customHeight="false" outlineLevel="0" collapsed="false">
      <c r="A1401" s="8" t="n">
        <v>1397</v>
      </c>
      <c r="B1401" s="13"/>
      <c r="C1401" s="25"/>
      <c r="D1401" s="26" t="str">
        <f aca="false">IF($C1401="","",IFERROR(IF(INDEX(Bolalar!$B$5:$B$1804,MATCH($C1401,Bolalar!$I$5:$I$1804,0))="","",INDEX(Bolalar!$B$5:$B$1804,MATCH($C1401,Bolalar!$I$5:$I$1804,0))),""))</f>
        <v/>
      </c>
      <c r="E1401" s="15" t="str">
        <f aca="false">IF($C1401="","",IFERROR(IF(INDEX(Bolalar!$C$5:$C$1804,MATCH($C1401,Bolalar!$I$5:$I$1804,0))="","",INDEX(Bolalar!$C$5:$C$1804,MATCH($C1401,Bolalar!$I$5:$I$1804,0))),""))</f>
        <v/>
      </c>
      <c r="F1401" s="24"/>
      <c r="G1401" s="14" t="str">
        <f aca="false">IF(OR($E1401="",$B1401=""),"",INT(($B1401-$E1401)/365.25))</f>
        <v/>
      </c>
      <c r="H1401" s="25"/>
      <c r="I1401" s="12"/>
      <c r="J1401" s="28" t="n">
        <f aca="false">IF(AND($C1401&lt;&gt;"",$B1401&gt;=Boshqaruv!$C$9,$B1401&lt;=Boshqaruv!$C$10),IF(COUNTIFS($C$4:$C1400,$C1401,$B$4:$B1400,"&gt;="&amp;Boshqaruv!$C$9,$B$4:$B1400,"&lt;="&amp;Boshqaruv!$C$10)=0,1,0),0)</f>
        <v>0</v>
      </c>
    </row>
    <row r="1402" customFormat="false" ht="15" hidden="false" customHeight="false" outlineLevel="0" collapsed="false">
      <c r="A1402" s="8" t="n">
        <v>1398</v>
      </c>
      <c r="B1402" s="13"/>
      <c r="C1402" s="25"/>
      <c r="D1402" s="26" t="str">
        <f aca="false">IF($C1402="","",IFERROR(IF(INDEX(Bolalar!$B$5:$B$1804,MATCH($C1402,Bolalar!$I$5:$I$1804,0))="","",INDEX(Bolalar!$B$5:$B$1804,MATCH($C1402,Bolalar!$I$5:$I$1804,0))),""))</f>
        <v/>
      </c>
      <c r="E1402" s="15" t="str">
        <f aca="false">IF($C1402="","",IFERROR(IF(INDEX(Bolalar!$C$5:$C$1804,MATCH($C1402,Bolalar!$I$5:$I$1804,0))="","",INDEX(Bolalar!$C$5:$C$1804,MATCH($C1402,Bolalar!$I$5:$I$1804,0))),""))</f>
        <v/>
      </c>
      <c r="F1402" s="24"/>
      <c r="G1402" s="14" t="str">
        <f aca="false">IF(OR($E1402="",$B1402=""),"",INT(($B1402-$E1402)/365.25))</f>
        <v/>
      </c>
      <c r="H1402" s="25"/>
      <c r="I1402" s="12"/>
      <c r="J1402" s="28" t="n">
        <f aca="false">IF(AND($C1402&lt;&gt;"",$B1402&gt;=Boshqaruv!$C$9,$B1402&lt;=Boshqaruv!$C$10),IF(COUNTIFS($C$4:$C1401,$C1402,$B$4:$B1401,"&gt;="&amp;Boshqaruv!$C$9,$B$4:$B1401,"&lt;="&amp;Boshqaruv!$C$10)=0,1,0),0)</f>
        <v>0</v>
      </c>
    </row>
    <row r="1403" customFormat="false" ht="15" hidden="false" customHeight="false" outlineLevel="0" collapsed="false">
      <c r="A1403" s="8" t="n">
        <v>1399</v>
      </c>
      <c r="B1403" s="13"/>
      <c r="C1403" s="25"/>
      <c r="D1403" s="26" t="str">
        <f aca="false">IF($C1403="","",IFERROR(IF(INDEX(Bolalar!$B$5:$B$1804,MATCH($C1403,Bolalar!$I$5:$I$1804,0))="","",INDEX(Bolalar!$B$5:$B$1804,MATCH($C1403,Bolalar!$I$5:$I$1804,0))),""))</f>
        <v/>
      </c>
      <c r="E1403" s="15" t="str">
        <f aca="false">IF($C1403="","",IFERROR(IF(INDEX(Bolalar!$C$5:$C$1804,MATCH($C1403,Bolalar!$I$5:$I$1804,0))="","",INDEX(Bolalar!$C$5:$C$1804,MATCH($C1403,Bolalar!$I$5:$I$1804,0))),""))</f>
        <v/>
      </c>
      <c r="F1403" s="24"/>
      <c r="G1403" s="14" t="str">
        <f aca="false">IF(OR($E1403="",$B1403=""),"",INT(($B1403-$E1403)/365.25))</f>
        <v/>
      </c>
      <c r="H1403" s="25"/>
      <c r="I1403" s="12"/>
      <c r="J1403" s="28" t="n">
        <f aca="false">IF(AND($C1403&lt;&gt;"",$B1403&gt;=Boshqaruv!$C$9,$B1403&lt;=Boshqaruv!$C$10),IF(COUNTIFS($C$4:$C1402,$C1403,$B$4:$B1402,"&gt;="&amp;Boshqaruv!$C$9,$B$4:$B1402,"&lt;="&amp;Boshqaruv!$C$10)=0,1,0),0)</f>
        <v>0</v>
      </c>
    </row>
    <row r="1404" customFormat="false" ht="15" hidden="false" customHeight="false" outlineLevel="0" collapsed="false">
      <c r="A1404" s="8" t="n">
        <v>1400</v>
      </c>
      <c r="B1404" s="13"/>
      <c r="C1404" s="25"/>
      <c r="D1404" s="26" t="str">
        <f aca="false">IF($C1404="","",IFERROR(IF(INDEX(Bolalar!$B$5:$B$1804,MATCH($C1404,Bolalar!$I$5:$I$1804,0))="","",INDEX(Bolalar!$B$5:$B$1804,MATCH($C1404,Bolalar!$I$5:$I$1804,0))),""))</f>
        <v/>
      </c>
      <c r="E1404" s="15" t="str">
        <f aca="false">IF($C1404="","",IFERROR(IF(INDEX(Bolalar!$C$5:$C$1804,MATCH($C1404,Bolalar!$I$5:$I$1804,0))="","",INDEX(Bolalar!$C$5:$C$1804,MATCH($C1404,Bolalar!$I$5:$I$1804,0))),""))</f>
        <v/>
      </c>
      <c r="F1404" s="24"/>
      <c r="G1404" s="14" t="str">
        <f aca="false">IF(OR($E1404="",$B1404=""),"",INT(($B1404-$E1404)/365.25))</f>
        <v/>
      </c>
      <c r="H1404" s="25"/>
      <c r="I1404" s="12"/>
      <c r="J1404" s="28" t="n">
        <f aca="false">IF(AND($C1404&lt;&gt;"",$B1404&gt;=Boshqaruv!$C$9,$B1404&lt;=Boshqaruv!$C$10),IF(COUNTIFS($C$4:$C1403,$C1404,$B$4:$B1403,"&gt;="&amp;Boshqaruv!$C$9,$B$4:$B1403,"&lt;="&amp;Boshqaruv!$C$10)=0,1,0),0)</f>
        <v>0</v>
      </c>
    </row>
    <row r="1405" customFormat="false" ht="15" hidden="false" customHeight="false" outlineLevel="0" collapsed="false">
      <c r="A1405" s="8" t="n">
        <v>1401</v>
      </c>
      <c r="B1405" s="13"/>
      <c r="C1405" s="25"/>
      <c r="D1405" s="26" t="str">
        <f aca="false">IF($C1405="","",IFERROR(IF(INDEX(Bolalar!$B$5:$B$1804,MATCH($C1405,Bolalar!$I$5:$I$1804,0))="","",INDEX(Bolalar!$B$5:$B$1804,MATCH($C1405,Bolalar!$I$5:$I$1804,0))),""))</f>
        <v/>
      </c>
      <c r="E1405" s="15" t="str">
        <f aca="false">IF($C1405="","",IFERROR(IF(INDEX(Bolalar!$C$5:$C$1804,MATCH($C1405,Bolalar!$I$5:$I$1804,0))="","",INDEX(Bolalar!$C$5:$C$1804,MATCH($C1405,Bolalar!$I$5:$I$1804,0))),""))</f>
        <v/>
      </c>
      <c r="F1405" s="24"/>
      <c r="G1405" s="14" t="str">
        <f aca="false">IF(OR($E1405="",$B1405=""),"",INT(($B1405-$E1405)/365.25))</f>
        <v/>
      </c>
      <c r="H1405" s="25"/>
      <c r="I1405" s="12"/>
      <c r="J1405" s="28" t="n">
        <f aca="false">IF(AND($C1405&lt;&gt;"",$B1405&gt;=Boshqaruv!$C$9,$B1405&lt;=Boshqaruv!$C$10),IF(COUNTIFS($C$4:$C1404,$C1405,$B$4:$B1404,"&gt;="&amp;Boshqaruv!$C$9,$B$4:$B1404,"&lt;="&amp;Boshqaruv!$C$10)=0,1,0),0)</f>
        <v>0</v>
      </c>
    </row>
    <row r="1406" customFormat="false" ht="15" hidden="false" customHeight="false" outlineLevel="0" collapsed="false">
      <c r="A1406" s="8" t="n">
        <v>1402</v>
      </c>
      <c r="B1406" s="13"/>
      <c r="C1406" s="25"/>
      <c r="D1406" s="26" t="str">
        <f aca="false">IF($C1406="","",IFERROR(IF(INDEX(Bolalar!$B$5:$B$1804,MATCH($C1406,Bolalar!$I$5:$I$1804,0))="","",INDEX(Bolalar!$B$5:$B$1804,MATCH($C1406,Bolalar!$I$5:$I$1804,0))),""))</f>
        <v/>
      </c>
      <c r="E1406" s="15" t="str">
        <f aca="false">IF($C1406="","",IFERROR(IF(INDEX(Bolalar!$C$5:$C$1804,MATCH($C1406,Bolalar!$I$5:$I$1804,0))="","",INDEX(Bolalar!$C$5:$C$1804,MATCH($C1406,Bolalar!$I$5:$I$1804,0))),""))</f>
        <v/>
      </c>
      <c r="F1406" s="24"/>
      <c r="G1406" s="14" t="str">
        <f aca="false">IF(OR($E1406="",$B1406=""),"",INT(($B1406-$E1406)/365.25))</f>
        <v/>
      </c>
      <c r="H1406" s="25"/>
      <c r="I1406" s="12"/>
      <c r="J1406" s="28" t="n">
        <f aca="false">IF(AND($C1406&lt;&gt;"",$B1406&gt;=Boshqaruv!$C$9,$B1406&lt;=Boshqaruv!$C$10),IF(COUNTIFS($C$4:$C1405,$C1406,$B$4:$B1405,"&gt;="&amp;Boshqaruv!$C$9,$B$4:$B1405,"&lt;="&amp;Boshqaruv!$C$10)=0,1,0),0)</f>
        <v>0</v>
      </c>
    </row>
    <row r="1407" customFormat="false" ht="15" hidden="false" customHeight="false" outlineLevel="0" collapsed="false">
      <c r="A1407" s="8" t="n">
        <v>1403</v>
      </c>
      <c r="B1407" s="13"/>
      <c r="C1407" s="25"/>
      <c r="D1407" s="26" t="str">
        <f aca="false">IF($C1407="","",IFERROR(IF(INDEX(Bolalar!$B$5:$B$1804,MATCH($C1407,Bolalar!$I$5:$I$1804,0))="","",INDEX(Bolalar!$B$5:$B$1804,MATCH($C1407,Bolalar!$I$5:$I$1804,0))),""))</f>
        <v/>
      </c>
      <c r="E1407" s="15" t="str">
        <f aca="false">IF($C1407="","",IFERROR(IF(INDEX(Bolalar!$C$5:$C$1804,MATCH($C1407,Bolalar!$I$5:$I$1804,0))="","",INDEX(Bolalar!$C$5:$C$1804,MATCH($C1407,Bolalar!$I$5:$I$1804,0))),""))</f>
        <v/>
      </c>
      <c r="F1407" s="24"/>
      <c r="G1407" s="14" t="str">
        <f aca="false">IF(OR($E1407="",$B1407=""),"",INT(($B1407-$E1407)/365.25))</f>
        <v/>
      </c>
      <c r="H1407" s="25"/>
      <c r="I1407" s="12"/>
      <c r="J1407" s="28" t="n">
        <f aca="false">IF(AND($C1407&lt;&gt;"",$B1407&gt;=Boshqaruv!$C$9,$B1407&lt;=Boshqaruv!$C$10),IF(COUNTIFS($C$4:$C1406,$C1407,$B$4:$B1406,"&gt;="&amp;Boshqaruv!$C$9,$B$4:$B1406,"&lt;="&amp;Boshqaruv!$C$10)=0,1,0),0)</f>
        <v>0</v>
      </c>
    </row>
    <row r="1408" customFormat="false" ht="15" hidden="false" customHeight="false" outlineLevel="0" collapsed="false">
      <c r="A1408" s="8" t="n">
        <v>1404</v>
      </c>
      <c r="B1408" s="13"/>
      <c r="C1408" s="25"/>
      <c r="D1408" s="26" t="str">
        <f aca="false">IF($C1408="","",IFERROR(IF(INDEX(Bolalar!$B$5:$B$1804,MATCH($C1408,Bolalar!$I$5:$I$1804,0))="","",INDEX(Bolalar!$B$5:$B$1804,MATCH($C1408,Bolalar!$I$5:$I$1804,0))),""))</f>
        <v/>
      </c>
      <c r="E1408" s="15" t="str">
        <f aca="false">IF($C1408="","",IFERROR(IF(INDEX(Bolalar!$C$5:$C$1804,MATCH($C1408,Bolalar!$I$5:$I$1804,0))="","",INDEX(Bolalar!$C$5:$C$1804,MATCH($C1408,Bolalar!$I$5:$I$1804,0))),""))</f>
        <v/>
      </c>
      <c r="F1408" s="24"/>
      <c r="G1408" s="14" t="str">
        <f aca="false">IF(OR($E1408="",$B1408=""),"",INT(($B1408-$E1408)/365.25))</f>
        <v/>
      </c>
      <c r="H1408" s="25"/>
      <c r="I1408" s="12"/>
      <c r="J1408" s="28" t="n">
        <f aca="false">IF(AND($C1408&lt;&gt;"",$B1408&gt;=Boshqaruv!$C$9,$B1408&lt;=Boshqaruv!$C$10),IF(COUNTIFS($C$4:$C1407,$C1408,$B$4:$B1407,"&gt;="&amp;Boshqaruv!$C$9,$B$4:$B1407,"&lt;="&amp;Boshqaruv!$C$10)=0,1,0),0)</f>
        <v>0</v>
      </c>
    </row>
    <row r="1409" customFormat="false" ht="15" hidden="false" customHeight="false" outlineLevel="0" collapsed="false">
      <c r="A1409" s="8" t="n">
        <v>1405</v>
      </c>
      <c r="B1409" s="13"/>
      <c r="C1409" s="25"/>
      <c r="D1409" s="26" t="str">
        <f aca="false">IF($C1409="","",IFERROR(IF(INDEX(Bolalar!$B$5:$B$1804,MATCH($C1409,Bolalar!$I$5:$I$1804,0))="","",INDEX(Bolalar!$B$5:$B$1804,MATCH($C1409,Bolalar!$I$5:$I$1804,0))),""))</f>
        <v/>
      </c>
      <c r="E1409" s="15" t="str">
        <f aca="false">IF($C1409="","",IFERROR(IF(INDEX(Bolalar!$C$5:$C$1804,MATCH($C1409,Bolalar!$I$5:$I$1804,0))="","",INDEX(Bolalar!$C$5:$C$1804,MATCH($C1409,Bolalar!$I$5:$I$1804,0))),""))</f>
        <v/>
      </c>
      <c r="F1409" s="24"/>
      <c r="G1409" s="14" t="str">
        <f aca="false">IF(OR($E1409="",$B1409=""),"",INT(($B1409-$E1409)/365.25))</f>
        <v/>
      </c>
      <c r="H1409" s="25"/>
      <c r="I1409" s="12"/>
      <c r="J1409" s="28" t="n">
        <f aca="false">IF(AND($C1409&lt;&gt;"",$B1409&gt;=Boshqaruv!$C$9,$B1409&lt;=Boshqaruv!$C$10),IF(COUNTIFS($C$4:$C1408,$C1409,$B$4:$B1408,"&gt;="&amp;Boshqaruv!$C$9,$B$4:$B1408,"&lt;="&amp;Boshqaruv!$C$10)=0,1,0),0)</f>
        <v>0</v>
      </c>
    </row>
    <row r="1410" customFormat="false" ht="15" hidden="false" customHeight="false" outlineLevel="0" collapsed="false">
      <c r="A1410" s="8" t="n">
        <v>1406</v>
      </c>
      <c r="B1410" s="13"/>
      <c r="C1410" s="25"/>
      <c r="D1410" s="26" t="str">
        <f aca="false">IF($C1410="","",IFERROR(IF(INDEX(Bolalar!$B$5:$B$1804,MATCH($C1410,Bolalar!$I$5:$I$1804,0))="","",INDEX(Bolalar!$B$5:$B$1804,MATCH($C1410,Bolalar!$I$5:$I$1804,0))),""))</f>
        <v/>
      </c>
      <c r="E1410" s="15" t="str">
        <f aca="false">IF($C1410="","",IFERROR(IF(INDEX(Bolalar!$C$5:$C$1804,MATCH($C1410,Bolalar!$I$5:$I$1804,0))="","",INDEX(Bolalar!$C$5:$C$1804,MATCH($C1410,Bolalar!$I$5:$I$1804,0))),""))</f>
        <v/>
      </c>
      <c r="F1410" s="24"/>
      <c r="G1410" s="14" t="str">
        <f aca="false">IF(OR($E1410="",$B1410=""),"",INT(($B1410-$E1410)/365.25))</f>
        <v/>
      </c>
      <c r="H1410" s="25"/>
      <c r="I1410" s="12"/>
      <c r="J1410" s="28" t="n">
        <f aca="false">IF(AND($C1410&lt;&gt;"",$B1410&gt;=Boshqaruv!$C$9,$B1410&lt;=Boshqaruv!$C$10),IF(COUNTIFS($C$4:$C1409,$C1410,$B$4:$B1409,"&gt;="&amp;Boshqaruv!$C$9,$B$4:$B1409,"&lt;="&amp;Boshqaruv!$C$10)=0,1,0),0)</f>
        <v>0</v>
      </c>
    </row>
    <row r="1411" customFormat="false" ht="15" hidden="false" customHeight="false" outlineLevel="0" collapsed="false">
      <c r="A1411" s="8" t="n">
        <v>1407</v>
      </c>
      <c r="B1411" s="13"/>
      <c r="C1411" s="25"/>
      <c r="D1411" s="26" t="str">
        <f aca="false">IF($C1411="","",IFERROR(IF(INDEX(Bolalar!$B$5:$B$1804,MATCH($C1411,Bolalar!$I$5:$I$1804,0))="","",INDEX(Bolalar!$B$5:$B$1804,MATCH($C1411,Bolalar!$I$5:$I$1804,0))),""))</f>
        <v/>
      </c>
      <c r="E1411" s="15" t="str">
        <f aca="false">IF($C1411="","",IFERROR(IF(INDEX(Bolalar!$C$5:$C$1804,MATCH($C1411,Bolalar!$I$5:$I$1804,0))="","",INDEX(Bolalar!$C$5:$C$1804,MATCH($C1411,Bolalar!$I$5:$I$1804,0))),""))</f>
        <v/>
      </c>
      <c r="F1411" s="24"/>
      <c r="G1411" s="14" t="str">
        <f aca="false">IF(OR($E1411="",$B1411=""),"",INT(($B1411-$E1411)/365.25))</f>
        <v/>
      </c>
      <c r="H1411" s="25"/>
      <c r="I1411" s="12"/>
      <c r="J1411" s="28" t="n">
        <f aca="false">IF(AND($C1411&lt;&gt;"",$B1411&gt;=Boshqaruv!$C$9,$B1411&lt;=Boshqaruv!$C$10),IF(COUNTIFS($C$4:$C1410,$C1411,$B$4:$B1410,"&gt;="&amp;Boshqaruv!$C$9,$B$4:$B1410,"&lt;="&amp;Boshqaruv!$C$10)=0,1,0),0)</f>
        <v>0</v>
      </c>
    </row>
    <row r="1412" customFormat="false" ht="15" hidden="false" customHeight="false" outlineLevel="0" collapsed="false">
      <c r="A1412" s="8" t="n">
        <v>1408</v>
      </c>
      <c r="B1412" s="13"/>
      <c r="C1412" s="25"/>
      <c r="D1412" s="26" t="str">
        <f aca="false">IF($C1412="","",IFERROR(IF(INDEX(Bolalar!$B$5:$B$1804,MATCH($C1412,Bolalar!$I$5:$I$1804,0))="","",INDEX(Bolalar!$B$5:$B$1804,MATCH($C1412,Bolalar!$I$5:$I$1804,0))),""))</f>
        <v/>
      </c>
      <c r="E1412" s="15" t="str">
        <f aca="false">IF($C1412="","",IFERROR(IF(INDEX(Bolalar!$C$5:$C$1804,MATCH($C1412,Bolalar!$I$5:$I$1804,0))="","",INDEX(Bolalar!$C$5:$C$1804,MATCH($C1412,Bolalar!$I$5:$I$1804,0))),""))</f>
        <v/>
      </c>
      <c r="F1412" s="24"/>
      <c r="G1412" s="14" t="str">
        <f aca="false">IF(OR($E1412="",$B1412=""),"",INT(($B1412-$E1412)/365.25))</f>
        <v/>
      </c>
      <c r="H1412" s="25"/>
      <c r="I1412" s="12"/>
      <c r="J1412" s="28" t="n">
        <f aca="false">IF(AND($C1412&lt;&gt;"",$B1412&gt;=Boshqaruv!$C$9,$B1412&lt;=Boshqaruv!$C$10),IF(COUNTIFS($C$4:$C1411,$C1412,$B$4:$B1411,"&gt;="&amp;Boshqaruv!$C$9,$B$4:$B1411,"&lt;="&amp;Boshqaruv!$C$10)=0,1,0),0)</f>
        <v>0</v>
      </c>
    </row>
    <row r="1413" customFormat="false" ht="15" hidden="false" customHeight="false" outlineLevel="0" collapsed="false">
      <c r="A1413" s="8" t="n">
        <v>1409</v>
      </c>
      <c r="B1413" s="13"/>
      <c r="C1413" s="25"/>
      <c r="D1413" s="26" t="str">
        <f aca="false">IF($C1413="","",IFERROR(IF(INDEX(Bolalar!$B$5:$B$1804,MATCH($C1413,Bolalar!$I$5:$I$1804,0))="","",INDEX(Bolalar!$B$5:$B$1804,MATCH($C1413,Bolalar!$I$5:$I$1804,0))),""))</f>
        <v/>
      </c>
      <c r="E1413" s="15" t="str">
        <f aca="false">IF($C1413="","",IFERROR(IF(INDEX(Bolalar!$C$5:$C$1804,MATCH($C1413,Bolalar!$I$5:$I$1804,0))="","",INDEX(Bolalar!$C$5:$C$1804,MATCH($C1413,Bolalar!$I$5:$I$1804,0))),""))</f>
        <v/>
      </c>
      <c r="F1413" s="24"/>
      <c r="G1413" s="14" t="str">
        <f aca="false">IF(OR($E1413="",$B1413=""),"",INT(($B1413-$E1413)/365.25))</f>
        <v/>
      </c>
      <c r="H1413" s="25"/>
      <c r="I1413" s="12"/>
      <c r="J1413" s="28" t="n">
        <f aca="false">IF(AND($C1413&lt;&gt;"",$B1413&gt;=Boshqaruv!$C$9,$B1413&lt;=Boshqaruv!$C$10),IF(COUNTIFS($C$4:$C1412,$C1413,$B$4:$B1412,"&gt;="&amp;Boshqaruv!$C$9,$B$4:$B1412,"&lt;="&amp;Boshqaruv!$C$10)=0,1,0),0)</f>
        <v>0</v>
      </c>
    </row>
    <row r="1414" customFormat="false" ht="15" hidden="false" customHeight="false" outlineLevel="0" collapsed="false">
      <c r="A1414" s="8" t="n">
        <v>1410</v>
      </c>
      <c r="B1414" s="13"/>
      <c r="C1414" s="25"/>
      <c r="D1414" s="26" t="str">
        <f aca="false">IF($C1414="","",IFERROR(IF(INDEX(Bolalar!$B$5:$B$1804,MATCH($C1414,Bolalar!$I$5:$I$1804,0))="","",INDEX(Bolalar!$B$5:$B$1804,MATCH($C1414,Bolalar!$I$5:$I$1804,0))),""))</f>
        <v/>
      </c>
      <c r="E1414" s="15" t="str">
        <f aca="false">IF($C1414="","",IFERROR(IF(INDEX(Bolalar!$C$5:$C$1804,MATCH($C1414,Bolalar!$I$5:$I$1804,0))="","",INDEX(Bolalar!$C$5:$C$1804,MATCH($C1414,Bolalar!$I$5:$I$1804,0))),""))</f>
        <v/>
      </c>
      <c r="F1414" s="24"/>
      <c r="G1414" s="14" t="str">
        <f aca="false">IF(OR($E1414="",$B1414=""),"",INT(($B1414-$E1414)/365.25))</f>
        <v/>
      </c>
      <c r="H1414" s="25"/>
      <c r="I1414" s="12"/>
      <c r="J1414" s="28" t="n">
        <f aca="false">IF(AND($C1414&lt;&gt;"",$B1414&gt;=Boshqaruv!$C$9,$B1414&lt;=Boshqaruv!$C$10),IF(COUNTIFS($C$4:$C1413,$C1414,$B$4:$B1413,"&gt;="&amp;Boshqaruv!$C$9,$B$4:$B1413,"&lt;="&amp;Boshqaruv!$C$10)=0,1,0),0)</f>
        <v>0</v>
      </c>
    </row>
    <row r="1415" customFormat="false" ht="15" hidden="false" customHeight="false" outlineLevel="0" collapsed="false">
      <c r="A1415" s="8" t="n">
        <v>1411</v>
      </c>
      <c r="B1415" s="13"/>
      <c r="C1415" s="25"/>
      <c r="D1415" s="26" t="str">
        <f aca="false">IF($C1415="","",IFERROR(IF(INDEX(Bolalar!$B$5:$B$1804,MATCH($C1415,Bolalar!$I$5:$I$1804,0))="","",INDEX(Bolalar!$B$5:$B$1804,MATCH($C1415,Bolalar!$I$5:$I$1804,0))),""))</f>
        <v/>
      </c>
      <c r="E1415" s="15" t="str">
        <f aca="false">IF($C1415="","",IFERROR(IF(INDEX(Bolalar!$C$5:$C$1804,MATCH($C1415,Bolalar!$I$5:$I$1804,0))="","",INDEX(Bolalar!$C$5:$C$1804,MATCH($C1415,Bolalar!$I$5:$I$1804,0))),""))</f>
        <v/>
      </c>
      <c r="F1415" s="24"/>
      <c r="G1415" s="14" t="str">
        <f aca="false">IF(OR($E1415="",$B1415=""),"",INT(($B1415-$E1415)/365.25))</f>
        <v/>
      </c>
      <c r="H1415" s="25"/>
      <c r="I1415" s="12"/>
      <c r="J1415" s="28" t="n">
        <f aca="false">IF(AND($C1415&lt;&gt;"",$B1415&gt;=Boshqaruv!$C$9,$B1415&lt;=Boshqaruv!$C$10),IF(COUNTIFS($C$4:$C1414,$C1415,$B$4:$B1414,"&gt;="&amp;Boshqaruv!$C$9,$B$4:$B1414,"&lt;="&amp;Boshqaruv!$C$10)=0,1,0),0)</f>
        <v>0</v>
      </c>
    </row>
    <row r="1416" customFormat="false" ht="15" hidden="false" customHeight="false" outlineLevel="0" collapsed="false">
      <c r="A1416" s="8" t="n">
        <v>1412</v>
      </c>
      <c r="B1416" s="13"/>
      <c r="C1416" s="25"/>
      <c r="D1416" s="26" t="str">
        <f aca="false">IF($C1416="","",IFERROR(IF(INDEX(Bolalar!$B$5:$B$1804,MATCH($C1416,Bolalar!$I$5:$I$1804,0))="","",INDEX(Bolalar!$B$5:$B$1804,MATCH($C1416,Bolalar!$I$5:$I$1804,0))),""))</f>
        <v/>
      </c>
      <c r="E1416" s="15" t="str">
        <f aca="false">IF($C1416="","",IFERROR(IF(INDEX(Bolalar!$C$5:$C$1804,MATCH($C1416,Bolalar!$I$5:$I$1804,0))="","",INDEX(Bolalar!$C$5:$C$1804,MATCH($C1416,Bolalar!$I$5:$I$1804,0))),""))</f>
        <v/>
      </c>
      <c r="F1416" s="24"/>
      <c r="G1416" s="14" t="str">
        <f aca="false">IF(OR($E1416="",$B1416=""),"",INT(($B1416-$E1416)/365.25))</f>
        <v/>
      </c>
      <c r="H1416" s="25"/>
      <c r="I1416" s="12"/>
      <c r="J1416" s="28" t="n">
        <f aca="false">IF(AND($C1416&lt;&gt;"",$B1416&gt;=Boshqaruv!$C$9,$B1416&lt;=Boshqaruv!$C$10),IF(COUNTIFS($C$4:$C1415,$C1416,$B$4:$B1415,"&gt;="&amp;Boshqaruv!$C$9,$B$4:$B1415,"&lt;="&amp;Boshqaruv!$C$10)=0,1,0),0)</f>
        <v>0</v>
      </c>
    </row>
    <row r="1417" customFormat="false" ht="15" hidden="false" customHeight="false" outlineLevel="0" collapsed="false">
      <c r="A1417" s="8" t="n">
        <v>1413</v>
      </c>
      <c r="B1417" s="13"/>
      <c r="C1417" s="25"/>
      <c r="D1417" s="26" t="str">
        <f aca="false">IF($C1417="","",IFERROR(IF(INDEX(Bolalar!$B$5:$B$1804,MATCH($C1417,Bolalar!$I$5:$I$1804,0))="","",INDEX(Bolalar!$B$5:$B$1804,MATCH($C1417,Bolalar!$I$5:$I$1804,0))),""))</f>
        <v/>
      </c>
      <c r="E1417" s="15" t="str">
        <f aca="false">IF($C1417="","",IFERROR(IF(INDEX(Bolalar!$C$5:$C$1804,MATCH($C1417,Bolalar!$I$5:$I$1804,0))="","",INDEX(Bolalar!$C$5:$C$1804,MATCH($C1417,Bolalar!$I$5:$I$1804,0))),""))</f>
        <v/>
      </c>
      <c r="F1417" s="24"/>
      <c r="G1417" s="14" t="str">
        <f aca="false">IF(OR($E1417="",$B1417=""),"",INT(($B1417-$E1417)/365.25))</f>
        <v/>
      </c>
      <c r="H1417" s="25"/>
      <c r="I1417" s="12"/>
      <c r="J1417" s="28" t="n">
        <f aca="false">IF(AND($C1417&lt;&gt;"",$B1417&gt;=Boshqaruv!$C$9,$B1417&lt;=Boshqaruv!$C$10),IF(COUNTIFS($C$4:$C1416,$C1417,$B$4:$B1416,"&gt;="&amp;Boshqaruv!$C$9,$B$4:$B1416,"&lt;="&amp;Boshqaruv!$C$10)=0,1,0),0)</f>
        <v>0</v>
      </c>
    </row>
    <row r="1418" customFormat="false" ht="15" hidden="false" customHeight="false" outlineLevel="0" collapsed="false">
      <c r="A1418" s="8" t="n">
        <v>1414</v>
      </c>
      <c r="B1418" s="13"/>
      <c r="C1418" s="25"/>
      <c r="D1418" s="26" t="str">
        <f aca="false">IF($C1418="","",IFERROR(IF(INDEX(Bolalar!$B$5:$B$1804,MATCH($C1418,Bolalar!$I$5:$I$1804,0))="","",INDEX(Bolalar!$B$5:$B$1804,MATCH($C1418,Bolalar!$I$5:$I$1804,0))),""))</f>
        <v/>
      </c>
      <c r="E1418" s="15" t="str">
        <f aca="false">IF($C1418="","",IFERROR(IF(INDEX(Bolalar!$C$5:$C$1804,MATCH($C1418,Bolalar!$I$5:$I$1804,0))="","",INDEX(Bolalar!$C$5:$C$1804,MATCH($C1418,Bolalar!$I$5:$I$1804,0))),""))</f>
        <v/>
      </c>
      <c r="F1418" s="24"/>
      <c r="G1418" s="14" t="str">
        <f aca="false">IF(OR($E1418="",$B1418=""),"",INT(($B1418-$E1418)/365.25))</f>
        <v/>
      </c>
      <c r="H1418" s="25"/>
      <c r="I1418" s="12"/>
      <c r="J1418" s="28" t="n">
        <f aca="false">IF(AND($C1418&lt;&gt;"",$B1418&gt;=Boshqaruv!$C$9,$B1418&lt;=Boshqaruv!$C$10),IF(COUNTIFS($C$4:$C1417,$C1418,$B$4:$B1417,"&gt;="&amp;Boshqaruv!$C$9,$B$4:$B1417,"&lt;="&amp;Boshqaruv!$C$10)=0,1,0),0)</f>
        <v>0</v>
      </c>
    </row>
    <row r="1419" customFormat="false" ht="15" hidden="false" customHeight="false" outlineLevel="0" collapsed="false">
      <c r="A1419" s="8" t="n">
        <v>1415</v>
      </c>
      <c r="B1419" s="13"/>
      <c r="C1419" s="25"/>
      <c r="D1419" s="26" t="str">
        <f aca="false">IF($C1419="","",IFERROR(IF(INDEX(Bolalar!$B$5:$B$1804,MATCH($C1419,Bolalar!$I$5:$I$1804,0))="","",INDEX(Bolalar!$B$5:$B$1804,MATCH($C1419,Bolalar!$I$5:$I$1804,0))),""))</f>
        <v/>
      </c>
      <c r="E1419" s="15" t="str">
        <f aca="false">IF($C1419="","",IFERROR(IF(INDEX(Bolalar!$C$5:$C$1804,MATCH($C1419,Bolalar!$I$5:$I$1804,0))="","",INDEX(Bolalar!$C$5:$C$1804,MATCH($C1419,Bolalar!$I$5:$I$1804,0))),""))</f>
        <v/>
      </c>
      <c r="F1419" s="24"/>
      <c r="G1419" s="14" t="str">
        <f aca="false">IF(OR($E1419="",$B1419=""),"",INT(($B1419-$E1419)/365.25))</f>
        <v/>
      </c>
      <c r="H1419" s="25"/>
      <c r="I1419" s="12"/>
      <c r="J1419" s="28" t="n">
        <f aca="false">IF(AND($C1419&lt;&gt;"",$B1419&gt;=Boshqaruv!$C$9,$B1419&lt;=Boshqaruv!$C$10),IF(COUNTIFS($C$4:$C1418,$C1419,$B$4:$B1418,"&gt;="&amp;Boshqaruv!$C$9,$B$4:$B1418,"&lt;="&amp;Boshqaruv!$C$10)=0,1,0),0)</f>
        <v>0</v>
      </c>
    </row>
    <row r="1420" customFormat="false" ht="15" hidden="false" customHeight="false" outlineLevel="0" collapsed="false">
      <c r="A1420" s="8" t="n">
        <v>1416</v>
      </c>
      <c r="B1420" s="13"/>
      <c r="C1420" s="25"/>
      <c r="D1420" s="26" t="str">
        <f aca="false">IF($C1420="","",IFERROR(IF(INDEX(Bolalar!$B$5:$B$1804,MATCH($C1420,Bolalar!$I$5:$I$1804,0))="","",INDEX(Bolalar!$B$5:$B$1804,MATCH($C1420,Bolalar!$I$5:$I$1804,0))),""))</f>
        <v/>
      </c>
      <c r="E1420" s="15" t="str">
        <f aca="false">IF($C1420="","",IFERROR(IF(INDEX(Bolalar!$C$5:$C$1804,MATCH($C1420,Bolalar!$I$5:$I$1804,0))="","",INDEX(Bolalar!$C$5:$C$1804,MATCH($C1420,Bolalar!$I$5:$I$1804,0))),""))</f>
        <v/>
      </c>
      <c r="F1420" s="24"/>
      <c r="G1420" s="14" t="str">
        <f aca="false">IF(OR($E1420="",$B1420=""),"",INT(($B1420-$E1420)/365.25))</f>
        <v/>
      </c>
      <c r="H1420" s="25"/>
      <c r="I1420" s="12"/>
      <c r="J1420" s="28" t="n">
        <f aca="false">IF(AND($C1420&lt;&gt;"",$B1420&gt;=Boshqaruv!$C$9,$B1420&lt;=Boshqaruv!$C$10),IF(COUNTIFS($C$4:$C1419,$C1420,$B$4:$B1419,"&gt;="&amp;Boshqaruv!$C$9,$B$4:$B1419,"&lt;="&amp;Boshqaruv!$C$10)=0,1,0),0)</f>
        <v>0</v>
      </c>
    </row>
    <row r="1421" customFormat="false" ht="15" hidden="false" customHeight="false" outlineLevel="0" collapsed="false">
      <c r="A1421" s="8" t="n">
        <v>1417</v>
      </c>
      <c r="B1421" s="13"/>
      <c r="C1421" s="25"/>
      <c r="D1421" s="26" t="str">
        <f aca="false">IF($C1421="","",IFERROR(IF(INDEX(Bolalar!$B$5:$B$1804,MATCH($C1421,Bolalar!$I$5:$I$1804,0))="","",INDEX(Bolalar!$B$5:$B$1804,MATCH($C1421,Bolalar!$I$5:$I$1804,0))),""))</f>
        <v/>
      </c>
      <c r="E1421" s="15" t="str">
        <f aca="false">IF($C1421="","",IFERROR(IF(INDEX(Bolalar!$C$5:$C$1804,MATCH($C1421,Bolalar!$I$5:$I$1804,0))="","",INDEX(Bolalar!$C$5:$C$1804,MATCH($C1421,Bolalar!$I$5:$I$1804,0))),""))</f>
        <v/>
      </c>
      <c r="F1421" s="24"/>
      <c r="G1421" s="14" t="str">
        <f aca="false">IF(OR($E1421="",$B1421=""),"",INT(($B1421-$E1421)/365.25))</f>
        <v/>
      </c>
      <c r="H1421" s="25"/>
      <c r="I1421" s="12"/>
      <c r="J1421" s="28" t="n">
        <f aca="false">IF(AND($C1421&lt;&gt;"",$B1421&gt;=Boshqaruv!$C$9,$B1421&lt;=Boshqaruv!$C$10),IF(COUNTIFS($C$4:$C1420,$C1421,$B$4:$B1420,"&gt;="&amp;Boshqaruv!$C$9,$B$4:$B1420,"&lt;="&amp;Boshqaruv!$C$10)=0,1,0),0)</f>
        <v>0</v>
      </c>
    </row>
    <row r="1422" customFormat="false" ht="15" hidden="false" customHeight="false" outlineLevel="0" collapsed="false">
      <c r="A1422" s="8" t="n">
        <v>1418</v>
      </c>
      <c r="B1422" s="13"/>
      <c r="C1422" s="25"/>
      <c r="D1422" s="26" t="str">
        <f aca="false">IF($C1422="","",IFERROR(IF(INDEX(Bolalar!$B$5:$B$1804,MATCH($C1422,Bolalar!$I$5:$I$1804,0))="","",INDEX(Bolalar!$B$5:$B$1804,MATCH($C1422,Bolalar!$I$5:$I$1804,0))),""))</f>
        <v/>
      </c>
      <c r="E1422" s="15" t="str">
        <f aca="false">IF($C1422="","",IFERROR(IF(INDEX(Bolalar!$C$5:$C$1804,MATCH($C1422,Bolalar!$I$5:$I$1804,0))="","",INDEX(Bolalar!$C$5:$C$1804,MATCH($C1422,Bolalar!$I$5:$I$1804,0))),""))</f>
        <v/>
      </c>
      <c r="F1422" s="24"/>
      <c r="G1422" s="14" t="str">
        <f aca="false">IF(OR($E1422="",$B1422=""),"",INT(($B1422-$E1422)/365.25))</f>
        <v/>
      </c>
      <c r="H1422" s="25"/>
      <c r="I1422" s="12"/>
      <c r="J1422" s="28" t="n">
        <f aca="false">IF(AND($C1422&lt;&gt;"",$B1422&gt;=Boshqaruv!$C$9,$B1422&lt;=Boshqaruv!$C$10),IF(COUNTIFS($C$4:$C1421,$C1422,$B$4:$B1421,"&gt;="&amp;Boshqaruv!$C$9,$B$4:$B1421,"&lt;="&amp;Boshqaruv!$C$10)=0,1,0),0)</f>
        <v>0</v>
      </c>
    </row>
    <row r="1423" customFormat="false" ht="15" hidden="false" customHeight="false" outlineLevel="0" collapsed="false">
      <c r="A1423" s="8" t="n">
        <v>1419</v>
      </c>
      <c r="B1423" s="13"/>
      <c r="C1423" s="25"/>
      <c r="D1423" s="26" t="str">
        <f aca="false">IF($C1423="","",IFERROR(IF(INDEX(Bolalar!$B$5:$B$1804,MATCH($C1423,Bolalar!$I$5:$I$1804,0))="","",INDEX(Bolalar!$B$5:$B$1804,MATCH($C1423,Bolalar!$I$5:$I$1804,0))),""))</f>
        <v/>
      </c>
      <c r="E1423" s="15" t="str">
        <f aca="false">IF($C1423="","",IFERROR(IF(INDEX(Bolalar!$C$5:$C$1804,MATCH($C1423,Bolalar!$I$5:$I$1804,0))="","",INDEX(Bolalar!$C$5:$C$1804,MATCH($C1423,Bolalar!$I$5:$I$1804,0))),""))</f>
        <v/>
      </c>
      <c r="F1423" s="24"/>
      <c r="G1423" s="14" t="str">
        <f aca="false">IF(OR($E1423="",$B1423=""),"",INT(($B1423-$E1423)/365.25))</f>
        <v/>
      </c>
      <c r="H1423" s="25"/>
      <c r="I1423" s="12"/>
      <c r="J1423" s="28" t="n">
        <f aca="false">IF(AND($C1423&lt;&gt;"",$B1423&gt;=Boshqaruv!$C$9,$B1423&lt;=Boshqaruv!$C$10),IF(COUNTIFS($C$4:$C1422,$C1423,$B$4:$B1422,"&gt;="&amp;Boshqaruv!$C$9,$B$4:$B1422,"&lt;="&amp;Boshqaruv!$C$10)=0,1,0),0)</f>
        <v>0</v>
      </c>
    </row>
    <row r="1424" customFormat="false" ht="15" hidden="false" customHeight="false" outlineLevel="0" collapsed="false">
      <c r="A1424" s="8" t="n">
        <v>1420</v>
      </c>
      <c r="B1424" s="13"/>
      <c r="C1424" s="25"/>
      <c r="D1424" s="26" t="str">
        <f aca="false">IF($C1424="","",IFERROR(IF(INDEX(Bolalar!$B$5:$B$1804,MATCH($C1424,Bolalar!$I$5:$I$1804,0))="","",INDEX(Bolalar!$B$5:$B$1804,MATCH($C1424,Bolalar!$I$5:$I$1804,0))),""))</f>
        <v/>
      </c>
      <c r="E1424" s="15" t="str">
        <f aca="false">IF($C1424="","",IFERROR(IF(INDEX(Bolalar!$C$5:$C$1804,MATCH($C1424,Bolalar!$I$5:$I$1804,0))="","",INDEX(Bolalar!$C$5:$C$1804,MATCH($C1424,Bolalar!$I$5:$I$1804,0))),""))</f>
        <v/>
      </c>
      <c r="F1424" s="24"/>
      <c r="G1424" s="14" t="str">
        <f aca="false">IF(OR($E1424="",$B1424=""),"",INT(($B1424-$E1424)/365.25))</f>
        <v/>
      </c>
      <c r="H1424" s="25"/>
      <c r="I1424" s="12"/>
      <c r="J1424" s="28" t="n">
        <f aca="false">IF(AND($C1424&lt;&gt;"",$B1424&gt;=Boshqaruv!$C$9,$B1424&lt;=Boshqaruv!$C$10),IF(COUNTIFS($C$4:$C1423,$C1424,$B$4:$B1423,"&gt;="&amp;Boshqaruv!$C$9,$B$4:$B1423,"&lt;="&amp;Boshqaruv!$C$10)=0,1,0),0)</f>
        <v>0</v>
      </c>
    </row>
    <row r="1425" customFormat="false" ht="15" hidden="false" customHeight="false" outlineLevel="0" collapsed="false">
      <c r="A1425" s="8" t="n">
        <v>1421</v>
      </c>
      <c r="B1425" s="13"/>
      <c r="C1425" s="25"/>
      <c r="D1425" s="26" t="str">
        <f aca="false">IF($C1425="","",IFERROR(IF(INDEX(Bolalar!$B$5:$B$1804,MATCH($C1425,Bolalar!$I$5:$I$1804,0))="","",INDEX(Bolalar!$B$5:$B$1804,MATCH($C1425,Bolalar!$I$5:$I$1804,0))),""))</f>
        <v/>
      </c>
      <c r="E1425" s="15" t="str">
        <f aca="false">IF($C1425="","",IFERROR(IF(INDEX(Bolalar!$C$5:$C$1804,MATCH($C1425,Bolalar!$I$5:$I$1804,0))="","",INDEX(Bolalar!$C$5:$C$1804,MATCH($C1425,Bolalar!$I$5:$I$1804,0))),""))</f>
        <v/>
      </c>
      <c r="F1425" s="24"/>
      <c r="G1425" s="14" t="str">
        <f aca="false">IF(OR($E1425="",$B1425=""),"",INT(($B1425-$E1425)/365.25))</f>
        <v/>
      </c>
      <c r="H1425" s="25"/>
      <c r="I1425" s="12"/>
      <c r="J1425" s="28" t="n">
        <f aca="false">IF(AND($C1425&lt;&gt;"",$B1425&gt;=Boshqaruv!$C$9,$B1425&lt;=Boshqaruv!$C$10),IF(COUNTIFS($C$4:$C1424,$C1425,$B$4:$B1424,"&gt;="&amp;Boshqaruv!$C$9,$B$4:$B1424,"&lt;="&amp;Boshqaruv!$C$10)=0,1,0),0)</f>
        <v>0</v>
      </c>
    </row>
    <row r="1426" customFormat="false" ht="15" hidden="false" customHeight="false" outlineLevel="0" collapsed="false">
      <c r="A1426" s="8" t="n">
        <v>1422</v>
      </c>
      <c r="B1426" s="13"/>
      <c r="C1426" s="25"/>
      <c r="D1426" s="26" t="str">
        <f aca="false">IF($C1426="","",IFERROR(IF(INDEX(Bolalar!$B$5:$B$1804,MATCH($C1426,Bolalar!$I$5:$I$1804,0))="","",INDEX(Bolalar!$B$5:$B$1804,MATCH($C1426,Bolalar!$I$5:$I$1804,0))),""))</f>
        <v/>
      </c>
      <c r="E1426" s="15" t="str">
        <f aca="false">IF($C1426="","",IFERROR(IF(INDEX(Bolalar!$C$5:$C$1804,MATCH($C1426,Bolalar!$I$5:$I$1804,0))="","",INDEX(Bolalar!$C$5:$C$1804,MATCH($C1426,Bolalar!$I$5:$I$1804,0))),""))</f>
        <v/>
      </c>
      <c r="F1426" s="24"/>
      <c r="G1426" s="14" t="str">
        <f aca="false">IF(OR($E1426="",$B1426=""),"",INT(($B1426-$E1426)/365.25))</f>
        <v/>
      </c>
      <c r="H1426" s="25"/>
      <c r="I1426" s="12"/>
      <c r="J1426" s="28" t="n">
        <f aca="false">IF(AND($C1426&lt;&gt;"",$B1426&gt;=Boshqaruv!$C$9,$B1426&lt;=Boshqaruv!$C$10),IF(COUNTIFS($C$4:$C1425,$C1426,$B$4:$B1425,"&gt;="&amp;Boshqaruv!$C$9,$B$4:$B1425,"&lt;="&amp;Boshqaruv!$C$10)=0,1,0),0)</f>
        <v>0</v>
      </c>
    </row>
    <row r="1427" customFormat="false" ht="15" hidden="false" customHeight="false" outlineLevel="0" collapsed="false">
      <c r="A1427" s="8" t="n">
        <v>1423</v>
      </c>
      <c r="B1427" s="13"/>
      <c r="C1427" s="25"/>
      <c r="D1427" s="26" t="str">
        <f aca="false">IF($C1427="","",IFERROR(IF(INDEX(Bolalar!$B$5:$B$1804,MATCH($C1427,Bolalar!$I$5:$I$1804,0))="","",INDEX(Bolalar!$B$5:$B$1804,MATCH($C1427,Bolalar!$I$5:$I$1804,0))),""))</f>
        <v/>
      </c>
      <c r="E1427" s="15" t="str">
        <f aca="false">IF($C1427="","",IFERROR(IF(INDEX(Bolalar!$C$5:$C$1804,MATCH($C1427,Bolalar!$I$5:$I$1804,0))="","",INDEX(Bolalar!$C$5:$C$1804,MATCH($C1427,Bolalar!$I$5:$I$1804,0))),""))</f>
        <v/>
      </c>
      <c r="F1427" s="24"/>
      <c r="G1427" s="14" t="str">
        <f aca="false">IF(OR($E1427="",$B1427=""),"",INT(($B1427-$E1427)/365.25))</f>
        <v/>
      </c>
      <c r="H1427" s="25"/>
      <c r="I1427" s="12"/>
      <c r="J1427" s="28" t="n">
        <f aca="false">IF(AND($C1427&lt;&gt;"",$B1427&gt;=Boshqaruv!$C$9,$B1427&lt;=Boshqaruv!$C$10),IF(COUNTIFS($C$4:$C1426,$C1427,$B$4:$B1426,"&gt;="&amp;Boshqaruv!$C$9,$B$4:$B1426,"&lt;="&amp;Boshqaruv!$C$10)=0,1,0),0)</f>
        <v>0</v>
      </c>
    </row>
    <row r="1428" customFormat="false" ht="15" hidden="false" customHeight="false" outlineLevel="0" collapsed="false">
      <c r="A1428" s="8" t="n">
        <v>1424</v>
      </c>
      <c r="B1428" s="13"/>
      <c r="C1428" s="25"/>
      <c r="D1428" s="26" t="str">
        <f aca="false">IF($C1428="","",IFERROR(IF(INDEX(Bolalar!$B$5:$B$1804,MATCH($C1428,Bolalar!$I$5:$I$1804,0))="","",INDEX(Bolalar!$B$5:$B$1804,MATCH($C1428,Bolalar!$I$5:$I$1804,0))),""))</f>
        <v/>
      </c>
      <c r="E1428" s="15" t="str">
        <f aca="false">IF($C1428="","",IFERROR(IF(INDEX(Bolalar!$C$5:$C$1804,MATCH($C1428,Bolalar!$I$5:$I$1804,0))="","",INDEX(Bolalar!$C$5:$C$1804,MATCH($C1428,Bolalar!$I$5:$I$1804,0))),""))</f>
        <v/>
      </c>
      <c r="F1428" s="24"/>
      <c r="G1428" s="14" t="str">
        <f aca="false">IF(OR($E1428="",$B1428=""),"",INT(($B1428-$E1428)/365.25))</f>
        <v/>
      </c>
      <c r="H1428" s="25"/>
      <c r="I1428" s="12"/>
      <c r="J1428" s="28" t="n">
        <f aca="false">IF(AND($C1428&lt;&gt;"",$B1428&gt;=Boshqaruv!$C$9,$B1428&lt;=Boshqaruv!$C$10),IF(COUNTIFS($C$4:$C1427,$C1428,$B$4:$B1427,"&gt;="&amp;Boshqaruv!$C$9,$B$4:$B1427,"&lt;="&amp;Boshqaruv!$C$10)=0,1,0),0)</f>
        <v>0</v>
      </c>
    </row>
    <row r="1429" customFormat="false" ht="15" hidden="false" customHeight="false" outlineLevel="0" collapsed="false">
      <c r="A1429" s="8" t="n">
        <v>1425</v>
      </c>
      <c r="B1429" s="13"/>
      <c r="C1429" s="25"/>
      <c r="D1429" s="26" t="str">
        <f aca="false">IF($C1429="","",IFERROR(IF(INDEX(Bolalar!$B$5:$B$1804,MATCH($C1429,Bolalar!$I$5:$I$1804,0))="","",INDEX(Bolalar!$B$5:$B$1804,MATCH($C1429,Bolalar!$I$5:$I$1804,0))),""))</f>
        <v/>
      </c>
      <c r="E1429" s="15" t="str">
        <f aca="false">IF($C1429="","",IFERROR(IF(INDEX(Bolalar!$C$5:$C$1804,MATCH($C1429,Bolalar!$I$5:$I$1804,0))="","",INDEX(Bolalar!$C$5:$C$1804,MATCH($C1429,Bolalar!$I$5:$I$1804,0))),""))</f>
        <v/>
      </c>
      <c r="F1429" s="24"/>
      <c r="G1429" s="14" t="str">
        <f aca="false">IF(OR($E1429="",$B1429=""),"",INT(($B1429-$E1429)/365.25))</f>
        <v/>
      </c>
      <c r="H1429" s="25"/>
      <c r="I1429" s="12"/>
      <c r="J1429" s="28" t="n">
        <f aca="false">IF(AND($C1429&lt;&gt;"",$B1429&gt;=Boshqaruv!$C$9,$B1429&lt;=Boshqaruv!$C$10),IF(COUNTIFS($C$4:$C1428,$C1429,$B$4:$B1428,"&gt;="&amp;Boshqaruv!$C$9,$B$4:$B1428,"&lt;="&amp;Boshqaruv!$C$10)=0,1,0),0)</f>
        <v>0</v>
      </c>
    </row>
    <row r="1430" customFormat="false" ht="15" hidden="false" customHeight="false" outlineLevel="0" collapsed="false">
      <c r="A1430" s="8" t="n">
        <v>1426</v>
      </c>
      <c r="B1430" s="13"/>
      <c r="C1430" s="25"/>
      <c r="D1430" s="26" t="str">
        <f aca="false">IF($C1430="","",IFERROR(IF(INDEX(Bolalar!$B$5:$B$1804,MATCH($C1430,Bolalar!$I$5:$I$1804,0))="","",INDEX(Bolalar!$B$5:$B$1804,MATCH($C1430,Bolalar!$I$5:$I$1804,0))),""))</f>
        <v/>
      </c>
      <c r="E1430" s="15" t="str">
        <f aca="false">IF($C1430="","",IFERROR(IF(INDEX(Bolalar!$C$5:$C$1804,MATCH($C1430,Bolalar!$I$5:$I$1804,0))="","",INDEX(Bolalar!$C$5:$C$1804,MATCH($C1430,Bolalar!$I$5:$I$1804,0))),""))</f>
        <v/>
      </c>
      <c r="F1430" s="24"/>
      <c r="G1430" s="14" t="str">
        <f aca="false">IF(OR($E1430="",$B1430=""),"",INT(($B1430-$E1430)/365.25))</f>
        <v/>
      </c>
      <c r="H1430" s="25"/>
      <c r="I1430" s="12"/>
      <c r="J1430" s="28" t="n">
        <f aca="false">IF(AND($C1430&lt;&gt;"",$B1430&gt;=Boshqaruv!$C$9,$B1430&lt;=Boshqaruv!$C$10),IF(COUNTIFS($C$4:$C1429,$C1430,$B$4:$B1429,"&gt;="&amp;Boshqaruv!$C$9,$B$4:$B1429,"&lt;="&amp;Boshqaruv!$C$10)=0,1,0),0)</f>
        <v>0</v>
      </c>
    </row>
    <row r="1431" customFormat="false" ht="15" hidden="false" customHeight="false" outlineLevel="0" collapsed="false">
      <c r="A1431" s="8" t="n">
        <v>1427</v>
      </c>
      <c r="B1431" s="13"/>
      <c r="C1431" s="25"/>
      <c r="D1431" s="26" t="str">
        <f aca="false">IF($C1431="","",IFERROR(IF(INDEX(Bolalar!$B$5:$B$1804,MATCH($C1431,Bolalar!$I$5:$I$1804,0))="","",INDEX(Bolalar!$B$5:$B$1804,MATCH($C1431,Bolalar!$I$5:$I$1804,0))),""))</f>
        <v/>
      </c>
      <c r="E1431" s="15" t="str">
        <f aca="false">IF($C1431="","",IFERROR(IF(INDEX(Bolalar!$C$5:$C$1804,MATCH($C1431,Bolalar!$I$5:$I$1804,0))="","",INDEX(Bolalar!$C$5:$C$1804,MATCH($C1431,Bolalar!$I$5:$I$1804,0))),""))</f>
        <v/>
      </c>
      <c r="F1431" s="24"/>
      <c r="G1431" s="14" t="str">
        <f aca="false">IF(OR($E1431="",$B1431=""),"",INT(($B1431-$E1431)/365.25))</f>
        <v/>
      </c>
      <c r="H1431" s="25"/>
      <c r="I1431" s="12"/>
      <c r="J1431" s="28" t="n">
        <f aca="false">IF(AND($C1431&lt;&gt;"",$B1431&gt;=Boshqaruv!$C$9,$B1431&lt;=Boshqaruv!$C$10),IF(COUNTIFS($C$4:$C1430,$C1431,$B$4:$B1430,"&gt;="&amp;Boshqaruv!$C$9,$B$4:$B1430,"&lt;="&amp;Boshqaruv!$C$10)=0,1,0),0)</f>
        <v>0</v>
      </c>
    </row>
    <row r="1432" customFormat="false" ht="15" hidden="false" customHeight="false" outlineLevel="0" collapsed="false">
      <c r="A1432" s="8" t="n">
        <v>1428</v>
      </c>
      <c r="B1432" s="13"/>
      <c r="C1432" s="25"/>
      <c r="D1432" s="26" t="str">
        <f aca="false">IF($C1432="","",IFERROR(IF(INDEX(Bolalar!$B$5:$B$1804,MATCH($C1432,Bolalar!$I$5:$I$1804,0))="","",INDEX(Bolalar!$B$5:$B$1804,MATCH($C1432,Bolalar!$I$5:$I$1804,0))),""))</f>
        <v/>
      </c>
      <c r="E1432" s="15" t="str">
        <f aca="false">IF($C1432="","",IFERROR(IF(INDEX(Bolalar!$C$5:$C$1804,MATCH($C1432,Bolalar!$I$5:$I$1804,0))="","",INDEX(Bolalar!$C$5:$C$1804,MATCH($C1432,Bolalar!$I$5:$I$1804,0))),""))</f>
        <v/>
      </c>
      <c r="F1432" s="24"/>
      <c r="G1432" s="14" t="str">
        <f aca="false">IF(OR($E1432="",$B1432=""),"",INT(($B1432-$E1432)/365.25))</f>
        <v/>
      </c>
      <c r="H1432" s="25"/>
      <c r="I1432" s="12"/>
      <c r="J1432" s="28" t="n">
        <f aca="false">IF(AND($C1432&lt;&gt;"",$B1432&gt;=Boshqaruv!$C$9,$B1432&lt;=Boshqaruv!$C$10),IF(COUNTIFS($C$4:$C1431,$C1432,$B$4:$B1431,"&gt;="&amp;Boshqaruv!$C$9,$B$4:$B1431,"&lt;="&amp;Boshqaruv!$C$10)=0,1,0),0)</f>
        <v>0</v>
      </c>
    </row>
    <row r="1433" customFormat="false" ht="15" hidden="false" customHeight="false" outlineLevel="0" collapsed="false">
      <c r="A1433" s="8" t="n">
        <v>1429</v>
      </c>
      <c r="B1433" s="13"/>
      <c r="C1433" s="25"/>
      <c r="D1433" s="26" t="str">
        <f aca="false">IF($C1433="","",IFERROR(IF(INDEX(Bolalar!$B$5:$B$1804,MATCH($C1433,Bolalar!$I$5:$I$1804,0))="","",INDEX(Bolalar!$B$5:$B$1804,MATCH($C1433,Bolalar!$I$5:$I$1804,0))),""))</f>
        <v/>
      </c>
      <c r="E1433" s="15" t="str">
        <f aca="false">IF($C1433="","",IFERROR(IF(INDEX(Bolalar!$C$5:$C$1804,MATCH($C1433,Bolalar!$I$5:$I$1804,0))="","",INDEX(Bolalar!$C$5:$C$1804,MATCH($C1433,Bolalar!$I$5:$I$1804,0))),""))</f>
        <v/>
      </c>
      <c r="F1433" s="24"/>
      <c r="G1433" s="14" t="str">
        <f aca="false">IF(OR($E1433="",$B1433=""),"",INT(($B1433-$E1433)/365.25))</f>
        <v/>
      </c>
      <c r="H1433" s="25"/>
      <c r="I1433" s="12"/>
      <c r="J1433" s="28" t="n">
        <f aca="false">IF(AND($C1433&lt;&gt;"",$B1433&gt;=Boshqaruv!$C$9,$B1433&lt;=Boshqaruv!$C$10),IF(COUNTIFS($C$4:$C1432,$C1433,$B$4:$B1432,"&gt;="&amp;Boshqaruv!$C$9,$B$4:$B1432,"&lt;="&amp;Boshqaruv!$C$10)=0,1,0),0)</f>
        <v>0</v>
      </c>
    </row>
    <row r="1434" customFormat="false" ht="15" hidden="false" customHeight="false" outlineLevel="0" collapsed="false">
      <c r="A1434" s="8" t="n">
        <v>1430</v>
      </c>
      <c r="B1434" s="13"/>
      <c r="C1434" s="25"/>
      <c r="D1434" s="26" t="str">
        <f aca="false">IF($C1434="","",IFERROR(IF(INDEX(Bolalar!$B$5:$B$1804,MATCH($C1434,Bolalar!$I$5:$I$1804,0))="","",INDEX(Bolalar!$B$5:$B$1804,MATCH($C1434,Bolalar!$I$5:$I$1804,0))),""))</f>
        <v/>
      </c>
      <c r="E1434" s="15" t="str">
        <f aca="false">IF($C1434="","",IFERROR(IF(INDEX(Bolalar!$C$5:$C$1804,MATCH($C1434,Bolalar!$I$5:$I$1804,0))="","",INDEX(Bolalar!$C$5:$C$1804,MATCH($C1434,Bolalar!$I$5:$I$1804,0))),""))</f>
        <v/>
      </c>
      <c r="F1434" s="24"/>
      <c r="G1434" s="14" t="str">
        <f aca="false">IF(OR($E1434="",$B1434=""),"",INT(($B1434-$E1434)/365.25))</f>
        <v/>
      </c>
      <c r="H1434" s="25"/>
      <c r="I1434" s="12"/>
      <c r="J1434" s="28" t="n">
        <f aca="false">IF(AND($C1434&lt;&gt;"",$B1434&gt;=Boshqaruv!$C$9,$B1434&lt;=Boshqaruv!$C$10),IF(COUNTIFS($C$4:$C1433,$C1434,$B$4:$B1433,"&gt;="&amp;Boshqaruv!$C$9,$B$4:$B1433,"&lt;="&amp;Boshqaruv!$C$10)=0,1,0),0)</f>
        <v>0</v>
      </c>
    </row>
    <row r="1435" customFormat="false" ht="15" hidden="false" customHeight="false" outlineLevel="0" collapsed="false">
      <c r="A1435" s="8" t="n">
        <v>1431</v>
      </c>
      <c r="B1435" s="13"/>
      <c r="C1435" s="25"/>
      <c r="D1435" s="26" t="str">
        <f aca="false">IF($C1435="","",IFERROR(IF(INDEX(Bolalar!$B$5:$B$1804,MATCH($C1435,Bolalar!$I$5:$I$1804,0))="","",INDEX(Bolalar!$B$5:$B$1804,MATCH($C1435,Bolalar!$I$5:$I$1804,0))),""))</f>
        <v/>
      </c>
      <c r="E1435" s="15" t="str">
        <f aca="false">IF($C1435="","",IFERROR(IF(INDEX(Bolalar!$C$5:$C$1804,MATCH($C1435,Bolalar!$I$5:$I$1804,0))="","",INDEX(Bolalar!$C$5:$C$1804,MATCH($C1435,Bolalar!$I$5:$I$1804,0))),""))</f>
        <v/>
      </c>
      <c r="F1435" s="24"/>
      <c r="G1435" s="14" t="str">
        <f aca="false">IF(OR($E1435="",$B1435=""),"",INT(($B1435-$E1435)/365.25))</f>
        <v/>
      </c>
      <c r="H1435" s="25"/>
      <c r="I1435" s="12"/>
      <c r="J1435" s="28" t="n">
        <f aca="false">IF(AND($C1435&lt;&gt;"",$B1435&gt;=Boshqaruv!$C$9,$B1435&lt;=Boshqaruv!$C$10),IF(COUNTIFS($C$4:$C1434,$C1435,$B$4:$B1434,"&gt;="&amp;Boshqaruv!$C$9,$B$4:$B1434,"&lt;="&amp;Boshqaruv!$C$10)=0,1,0),0)</f>
        <v>0</v>
      </c>
    </row>
    <row r="1436" customFormat="false" ht="15" hidden="false" customHeight="false" outlineLevel="0" collapsed="false">
      <c r="A1436" s="8" t="n">
        <v>1432</v>
      </c>
      <c r="B1436" s="13"/>
      <c r="C1436" s="25"/>
      <c r="D1436" s="26" t="str">
        <f aca="false">IF($C1436="","",IFERROR(IF(INDEX(Bolalar!$B$5:$B$1804,MATCH($C1436,Bolalar!$I$5:$I$1804,0))="","",INDEX(Bolalar!$B$5:$B$1804,MATCH($C1436,Bolalar!$I$5:$I$1804,0))),""))</f>
        <v/>
      </c>
      <c r="E1436" s="15" t="str">
        <f aca="false">IF($C1436="","",IFERROR(IF(INDEX(Bolalar!$C$5:$C$1804,MATCH($C1436,Bolalar!$I$5:$I$1804,0))="","",INDEX(Bolalar!$C$5:$C$1804,MATCH($C1436,Bolalar!$I$5:$I$1804,0))),""))</f>
        <v/>
      </c>
      <c r="F1436" s="24"/>
      <c r="G1436" s="14" t="str">
        <f aca="false">IF(OR($E1436="",$B1436=""),"",INT(($B1436-$E1436)/365.25))</f>
        <v/>
      </c>
      <c r="H1436" s="25"/>
      <c r="I1436" s="12"/>
      <c r="J1436" s="28" t="n">
        <f aca="false">IF(AND($C1436&lt;&gt;"",$B1436&gt;=Boshqaruv!$C$9,$B1436&lt;=Boshqaruv!$C$10),IF(COUNTIFS($C$4:$C1435,$C1436,$B$4:$B1435,"&gt;="&amp;Boshqaruv!$C$9,$B$4:$B1435,"&lt;="&amp;Boshqaruv!$C$10)=0,1,0),0)</f>
        <v>0</v>
      </c>
    </row>
    <row r="1437" customFormat="false" ht="15" hidden="false" customHeight="false" outlineLevel="0" collapsed="false">
      <c r="A1437" s="8" t="n">
        <v>1433</v>
      </c>
      <c r="B1437" s="13"/>
      <c r="C1437" s="25"/>
      <c r="D1437" s="26" t="str">
        <f aca="false">IF($C1437="","",IFERROR(IF(INDEX(Bolalar!$B$5:$B$1804,MATCH($C1437,Bolalar!$I$5:$I$1804,0))="","",INDEX(Bolalar!$B$5:$B$1804,MATCH($C1437,Bolalar!$I$5:$I$1804,0))),""))</f>
        <v/>
      </c>
      <c r="E1437" s="15" t="str">
        <f aca="false">IF($C1437="","",IFERROR(IF(INDEX(Bolalar!$C$5:$C$1804,MATCH($C1437,Bolalar!$I$5:$I$1804,0))="","",INDEX(Bolalar!$C$5:$C$1804,MATCH($C1437,Bolalar!$I$5:$I$1804,0))),""))</f>
        <v/>
      </c>
      <c r="F1437" s="24"/>
      <c r="G1437" s="14" t="str">
        <f aca="false">IF(OR($E1437="",$B1437=""),"",INT(($B1437-$E1437)/365.25))</f>
        <v/>
      </c>
      <c r="H1437" s="25"/>
      <c r="I1437" s="12"/>
      <c r="J1437" s="28" t="n">
        <f aca="false">IF(AND($C1437&lt;&gt;"",$B1437&gt;=Boshqaruv!$C$9,$B1437&lt;=Boshqaruv!$C$10),IF(COUNTIFS($C$4:$C1436,$C1437,$B$4:$B1436,"&gt;="&amp;Boshqaruv!$C$9,$B$4:$B1436,"&lt;="&amp;Boshqaruv!$C$10)=0,1,0),0)</f>
        <v>0</v>
      </c>
    </row>
    <row r="1438" customFormat="false" ht="15" hidden="false" customHeight="false" outlineLevel="0" collapsed="false">
      <c r="A1438" s="8" t="n">
        <v>1434</v>
      </c>
      <c r="B1438" s="13"/>
      <c r="C1438" s="25"/>
      <c r="D1438" s="26" t="str">
        <f aca="false">IF($C1438="","",IFERROR(IF(INDEX(Bolalar!$B$5:$B$1804,MATCH($C1438,Bolalar!$I$5:$I$1804,0))="","",INDEX(Bolalar!$B$5:$B$1804,MATCH($C1438,Bolalar!$I$5:$I$1804,0))),""))</f>
        <v/>
      </c>
      <c r="E1438" s="15" t="str">
        <f aca="false">IF($C1438="","",IFERROR(IF(INDEX(Bolalar!$C$5:$C$1804,MATCH($C1438,Bolalar!$I$5:$I$1804,0))="","",INDEX(Bolalar!$C$5:$C$1804,MATCH($C1438,Bolalar!$I$5:$I$1804,0))),""))</f>
        <v/>
      </c>
      <c r="F1438" s="24"/>
      <c r="G1438" s="14" t="str">
        <f aca="false">IF(OR($E1438="",$B1438=""),"",INT(($B1438-$E1438)/365.25))</f>
        <v/>
      </c>
      <c r="H1438" s="25"/>
      <c r="I1438" s="12"/>
      <c r="J1438" s="28" t="n">
        <f aca="false">IF(AND($C1438&lt;&gt;"",$B1438&gt;=Boshqaruv!$C$9,$B1438&lt;=Boshqaruv!$C$10),IF(COUNTIFS($C$4:$C1437,$C1438,$B$4:$B1437,"&gt;="&amp;Boshqaruv!$C$9,$B$4:$B1437,"&lt;="&amp;Boshqaruv!$C$10)=0,1,0),0)</f>
        <v>0</v>
      </c>
    </row>
    <row r="1439" customFormat="false" ht="15" hidden="false" customHeight="false" outlineLevel="0" collapsed="false">
      <c r="A1439" s="8" t="n">
        <v>1435</v>
      </c>
      <c r="B1439" s="13"/>
      <c r="C1439" s="25"/>
      <c r="D1439" s="26" t="str">
        <f aca="false">IF($C1439="","",IFERROR(IF(INDEX(Bolalar!$B$5:$B$1804,MATCH($C1439,Bolalar!$I$5:$I$1804,0))="","",INDEX(Bolalar!$B$5:$B$1804,MATCH($C1439,Bolalar!$I$5:$I$1804,0))),""))</f>
        <v/>
      </c>
      <c r="E1439" s="15" t="str">
        <f aca="false">IF($C1439="","",IFERROR(IF(INDEX(Bolalar!$C$5:$C$1804,MATCH($C1439,Bolalar!$I$5:$I$1804,0))="","",INDEX(Bolalar!$C$5:$C$1804,MATCH($C1439,Bolalar!$I$5:$I$1804,0))),""))</f>
        <v/>
      </c>
      <c r="F1439" s="24"/>
      <c r="G1439" s="14" t="str">
        <f aca="false">IF(OR($E1439="",$B1439=""),"",INT(($B1439-$E1439)/365.25))</f>
        <v/>
      </c>
      <c r="H1439" s="25"/>
      <c r="I1439" s="12"/>
      <c r="J1439" s="28" t="n">
        <f aca="false">IF(AND($C1439&lt;&gt;"",$B1439&gt;=Boshqaruv!$C$9,$B1439&lt;=Boshqaruv!$C$10),IF(COUNTIFS($C$4:$C1438,$C1439,$B$4:$B1438,"&gt;="&amp;Boshqaruv!$C$9,$B$4:$B1438,"&lt;="&amp;Boshqaruv!$C$10)=0,1,0),0)</f>
        <v>0</v>
      </c>
    </row>
    <row r="1440" customFormat="false" ht="15" hidden="false" customHeight="false" outlineLevel="0" collapsed="false">
      <c r="A1440" s="8" t="n">
        <v>1436</v>
      </c>
      <c r="B1440" s="13"/>
      <c r="C1440" s="25"/>
      <c r="D1440" s="26" t="str">
        <f aca="false">IF($C1440="","",IFERROR(IF(INDEX(Bolalar!$B$5:$B$1804,MATCH($C1440,Bolalar!$I$5:$I$1804,0))="","",INDEX(Bolalar!$B$5:$B$1804,MATCH($C1440,Bolalar!$I$5:$I$1804,0))),""))</f>
        <v/>
      </c>
      <c r="E1440" s="15" t="str">
        <f aca="false">IF($C1440="","",IFERROR(IF(INDEX(Bolalar!$C$5:$C$1804,MATCH($C1440,Bolalar!$I$5:$I$1804,0))="","",INDEX(Bolalar!$C$5:$C$1804,MATCH($C1440,Bolalar!$I$5:$I$1804,0))),""))</f>
        <v/>
      </c>
      <c r="F1440" s="24"/>
      <c r="G1440" s="14" t="str">
        <f aca="false">IF(OR($E1440="",$B1440=""),"",INT(($B1440-$E1440)/365.25))</f>
        <v/>
      </c>
      <c r="H1440" s="25"/>
      <c r="I1440" s="12"/>
      <c r="J1440" s="28" t="n">
        <f aca="false">IF(AND($C1440&lt;&gt;"",$B1440&gt;=Boshqaruv!$C$9,$B1440&lt;=Boshqaruv!$C$10),IF(COUNTIFS($C$4:$C1439,$C1440,$B$4:$B1439,"&gt;="&amp;Boshqaruv!$C$9,$B$4:$B1439,"&lt;="&amp;Boshqaruv!$C$10)=0,1,0),0)</f>
        <v>0</v>
      </c>
    </row>
    <row r="1441" customFormat="false" ht="15" hidden="false" customHeight="false" outlineLevel="0" collapsed="false">
      <c r="A1441" s="8" t="n">
        <v>1437</v>
      </c>
      <c r="B1441" s="13"/>
      <c r="C1441" s="25"/>
      <c r="D1441" s="26" t="str">
        <f aca="false">IF($C1441="","",IFERROR(IF(INDEX(Bolalar!$B$5:$B$1804,MATCH($C1441,Bolalar!$I$5:$I$1804,0))="","",INDEX(Bolalar!$B$5:$B$1804,MATCH($C1441,Bolalar!$I$5:$I$1804,0))),""))</f>
        <v/>
      </c>
      <c r="E1441" s="15" t="str">
        <f aca="false">IF($C1441="","",IFERROR(IF(INDEX(Bolalar!$C$5:$C$1804,MATCH($C1441,Bolalar!$I$5:$I$1804,0))="","",INDEX(Bolalar!$C$5:$C$1804,MATCH($C1441,Bolalar!$I$5:$I$1804,0))),""))</f>
        <v/>
      </c>
      <c r="F1441" s="24"/>
      <c r="G1441" s="14" t="str">
        <f aca="false">IF(OR($E1441="",$B1441=""),"",INT(($B1441-$E1441)/365.25))</f>
        <v/>
      </c>
      <c r="H1441" s="25"/>
      <c r="I1441" s="12"/>
      <c r="J1441" s="28" t="n">
        <f aca="false">IF(AND($C1441&lt;&gt;"",$B1441&gt;=Boshqaruv!$C$9,$B1441&lt;=Boshqaruv!$C$10),IF(COUNTIFS($C$4:$C1440,$C1441,$B$4:$B1440,"&gt;="&amp;Boshqaruv!$C$9,$B$4:$B1440,"&lt;="&amp;Boshqaruv!$C$10)=0,1,0),0)</f>
        <v>0</v>
      </c>
    </row>
    <row r="1442" customFormat="false" ht="15" hidden="false" customHeight="false" outlineLevel="0" collapsed="false">
      <c r="A1442" s="8" t="n">
        <v>1438</v>
      </c>
      <c r="B1442" s="13"/>
      <c r="C1442" s="25"/>
      <c r="D1442" s="26" t="str">
        <f aca="false">IF($C1442="","",IFERROR(IF(INDEX(Bolalar!$B$5:$B$1804,MATCH($C1442,Bolalar!$I$5:$I$1804,0))="","",INDEX(Bolalar!$B$5:$B$1804,MATCH($C1442,Bolalar!$I$5:$I$1804,0))),""))</f>
        <v/>
      </c>
      <c r="E1442" s="15" t="str">
        <f aca="false">IF($C1442="","",IFERROR(IF(INDEX(Bolalar!$C$5:$C$1804,MATCH($C1442,Bolalar!$I$5:$I$1804,0))="","",INDEX(Bolalar!$C$5:$C$1804,MATCH($C1442,Bolalar!$I$5:$I$1804,0))),""))</f>
        <v/>
      </c>
      <c r="F1442" s="24"/>
      <c r="G1442" s="14" t="str">
        <f aca="false">IF(OR($E1442="",$B1442=""),"",INT(($B1442-$E1442)/365.25))</f>
        <v/>
      </c>
      <c r="H1442" s="25"/>
      <c r="I1442" s="12"/>
      <c r="J1442" s="28" t="n">
        <f aca="false">IF(AND($C1442&lt;&gt;"",$B1442&gt;=Boshqaruv!$C$9,$B1442&lt;=Boshqaruv!$C$10),IF(COUNTIFS($C$4:$C1441,$C1442,$B$4:$B1441,"&gt;="&amp;Boshqaruv!$C$9,$B$4:$B1441,"&lt;="&amp;Boshqaruv!$C$10)=0,1,0),0)</f>
        <v>0</v>
      </c>
    </row>
    <row r="1443" customFormat="false" ht="15" hidden="false" customHeight="false" outlineLevel="0" collapsed="false">
      <c r="A1443" s="8" t="n">
        <v>1439</v>
      </c>
      <c r="B1443" s="13"/>
      <c r="C1443" s="25"/>
      <c r="D1443" s="26" t="str">
        <f aca="false">IF($C1443="","",IFERROR(IF(INDEX(Bolalar!$B$5:$B$1804,MATCH($C1443,Bolalar!$I$5:$I$1804,0))="","",INDEX(Bolalar!$B$5:$B$1804,MATCH($C1443,Bolalar!$I$5:$I$1804,0))),""))</f>
        <v/>
      </c>
      <c r="E1443" s="15" t="str">
        <f aca="false">IF($C1443="","",IFERROR(IF(INDEX(Bolalar!$C$5:$C$1804,MATCH($C1443,Bolalar!$I$5:$I$1804,0))="","",INDEX(Bolalar!$C$5:$C$1804,MATCH($C1443,Bolalar!$I$5:$I$1804,0))),""))</f>
        <v/>
      </c>
      <c r="F1443" s="24"/>
      <c r="G1443" s="14" t="str">
        <f aca="false">IF(OR($E1443="",$B1443=""),"",INT(($B1443-$E1443)/365.25))</f>
        <v/>
      </c>
      <c r="H1443" s="25"/>
      <c r="I1443" s="12"/>
      <c r="J1443" s="28" t="n">
        <f aca="false">IF(AND($C1443&lt;&gt;"",$B1443&gt;=Boshqaruv!$C$9,$B1443&lt;=Boshqaruv!$C$10),IF(COUNTIFS($C$4:$C1442,$C1443,$B$4:$B1442,"&gt;="&amp;Boshqaruv!$C$9,$B$4:$B1442,"&lt;="&amp;Boshqaruv!$C$10)=0,1,0),0)</f>
        <v>0</v>
      </c>
    </row>
    <row r="1444" customFormat="false" ht="15" hidden="false" customHeight="false" outlineLevel="0" collapsed="false">
      <c r="A1444" s="8" t="n">
        <v>1440</v>
      </c>
      <c r="B1444" s="13"/>
      <c r="C1444" s="25"/>
      <c r="D1444" s="26" t="str">
        <f aca="false">IF($C1444="","",IFERROR(IF(INDEX(Bolalar!$B$5:$B$1804,MATCH($C1444,Bolalar!$I$5:$I$1804,0))="","",INDEX(Bolalar!$B$5:$B$1804,MATCH($C1444,Bolalar!$I$5:$I$1804,0))),""))</f>
        <v/>
      </c>
      <c r="E1444" s="15" t="str">
        <f aca="false">IF($C1444="","",IFERROR(IF(INDEX(Bolalar!$C$5:$C$1804,MATCH($C1444,Bolalar!$I$5:$I$1804,0))="","",INDEX(Bolalar!$C$5:$C$1804,MATCH($C1444,Bolalar!$I$5:$I$1804,0))),""))</f>
        <v/>
      </c>
      <c r="F1444" s="24"/>
      <c r="G1444" s="14" t="str">
        <f aca="false">IF(OR($E1444="",$B1444=""),"",INT(($B1444-$E1444)/365.25))</f>
        <v/>
      </c>
      <c r="H1444" s="25"/>
      <c r="I1444" s="12"/>
      <c r="J1444" s="28" t="n">
        <f aca="false">IF(AND($C1444&lt;&gt;"",$B1444&gt;=Boshqaruv!$C$9,$B1444&lt;=Boshqaruv!$C$10),IF(COUNTIFS($C$4:$C1443,$C1444,$B$4:$B1443,"&gt;="&amp;Boshqaruv!$C$9,$B$4:$B1443,"&lt;="&amp;Boshqaruv!$C$10)=0,1,0),0)</f>
        <v>0</v>
      </c>
    </row>
    <row r="1445" customFormat="false" ht="15" hidden="false" customHeight="false" outlineLevel="0" collapsed="false">
      <c r="A1445" s="8" t="n">
        <v>1441</v>
      </c>
      <c r="B1445" s="13"/>
      <c r="C1445" s="25"/>
      <c r="D1445" s="26" t="str">
        <f aca="false">IF($C1445="","",IFERROR(IF(INDEX(Bolalar!$B$5:$B$1804,MATCH($C1445,Bolalar!$I$5:$I$1804,0))="","",INDEX(Bolalar!$B$5:$B$1804,MATCH($C1445,Bolalar!$I$5:$I$1804,0))),""))</f>
        <v/>
      </c>
      <c r="E1445" s="15" t="str">
        <f aca="false">IF($C1445="","",IFERROR(IF(INDEX(Bolalar!$C$5:$C$1804,MATCH($C1445,Bolalar!$I$5:$I$1804,0))="","",INDEX(Bolalar!$C$5:$C$1804,MATCH($C1445,Bolalar!$I$5:$I$1804,0))),""))</f>
        <v/>
      </c>
      <c r="F1445" s="24"/>
      <c r="G1445" s="14" t="str">
        <f aca="false">IF(OR($E1445="",$B1445=""),"",INT(($B1445-$E1445)/365.25))</f>
        <v/>
      </c>
      <c r="H1445" s="25"/>
      <c r="I1445" s="12"/>
      <c r="J1445" s="28" t="n">
        <f aca="false">IF(AND($C1445&lt;&gt;"",$B1445&gt;=Boshqaruv!$C$9,$B1445&lt;=Boshqaruv!$C$10),IF(COUNTIFS($C$4:$C1444,$C1445,$B$4:$B1444,"&gt;="&amp;Boshqaruv!$C$9,$B$4:$B1444,"&lt;="&amp;Boshqaruv!$C$10)=0,1,0),0)</f>
        <v>0</v>
      </c>
    </row>
    <row r="1446" customFormat="false" ht="15" hidden="false" customHeight="false" outlineLevel="0" collapsed="false">
      <c r="A1446" s="8" t="n">
        <v>1442</v>
      </c>
      <c r="B1446" s="13"/>
      <c r="C1446" s="25"/>
      <c r="D1446" s="26" t="str">
        <f aca="false">IF($C1446="","",IFERROR(IF(INDEX(Bolalar!$B$5:$B$1804,MATCH($C1446,Bolalar!$I$5:$I$1804,0))="","",INDEX(Bolalar!$B$5:$B$1804,MATCH($C1446,Bolalar!$I$5:$I$1804,0))),""))</f>
        <v/>
      </c>
      <c r="E1446" s="15" t="str">
        <f aca="false">IF($C1446="","",IFERROR(IF(INDEX(Bolalar!$C$5:$C$1804,MATCH($C1446,Bolalar!$I$5:$I$1804,0))="","",INDEX(Bolalar!$C$5:$C$1804,MATCH($C1446,Bolalar!$I$5:$I$1804,0))),""))</f>
        <v/>
      </c>
      <c r="F1446" s="24"/>
      <c r="G1446" s="14" t="str">
        <f aca="false">IF(OR($E1446="",$B1446=""),"",INT(($B1446-$E1446)/365.25))</f>
        <v/>
      </c>
      <c r="H1446" s="25"/>
      <c r="I1446" s="12"/>
      <c r="J1446" s="28" t="n">
        <f aca="false">IF(AND($C1446&lt;&gt;"",$B1446&gt;=Boshqaruv!$C$9,$B1446&lt;=Boshqaruv!$C$10),IF(COUNTIFS($C$4:$C1445,$C1446,$B$4:$B1445,"&gt;="&amp;Boshqaruv!$C$9,$B$4:$B1445,"&lt;="&amp;Boshqaruv!$C$10)=0,1,0),0)</f>
        <v>0</v>
      </c>
    </row>
    <row r="1447" customFormat="false" ht="15" hidden="false" customHeight="false" outlineLevel="0" collapsed="false">
      <c r="A1447" s="8" t="n">
        <v>1443</v>
      </c>
      <c r="B1447" s="13"/>
      <c r="C1447" s="25"/>
      <c r="D1447" s="26" t="str">
        <f aca="false">IF($C1447="","",IFERROR(IF(INDEX(Bolalar!$B$5:$B$1804,MATCH($C1447,Bolalar!$I$5:$I$1804,0))="","",INDEX(Bolalar!$B$5:$B$1804,MATCH($C1447,Bolalar!$I$5:$I$1804,0))),""))</f>
        <v/>
      </c>
      <c r="E1447" s="15" t="str">
        <f aca="false">IF($C1447="","",IFERROR(IF(INDEX(Bolalar!$C$5:$C$1804,MATCH($C1447,Bolalar!$I$5:$I$1804,0))="","",INDEX(Bolalar!$C$5:$C$1804,MATCH($C1447,Bolalar!$I$5:$I$1804,0))),""))</f>
        <v/>
      </c>
      <c r="F1447" s="24"/>
      <c r="G1447" s="14" t="str">
        <f aca="false">IF(OR($E1447="",$B1447=""),"",INT(($B1447-$E1447)/365.25))</f>
        <v/>
      </c>
      <c r="H1447" s="25"/>
      <c r="I1447" s="12"/>
      <c r="J1447" s="28" t="n">
        <f aca="false">IF(AND($C1447&lt;&gt;"",$B1447&gt;=Boshqaruv!$C$9,$B1447&lt;=Boshqaruv!$C$10),IF(COUNTIFS($C$4:$C1446,$C1447,$B$4:$B1446,"&gt;="&amp;Boshqaruv!$C$9,$B$4:$B1446,"&lt;="&amp;Boshqaruv!$C$10)=0,1,0),0)</f>
        <v>0</v>
      </c>
    </row>
    <row r="1448" customFormat="false" ht="15" hidden="false" customHeight="false" outlineLevel="0" collapsed="false">
      <c r="A1448" s="8" t="n">
        <v>1444</v>
      </c>
      <c r="B1448" s="13"/>
      <c r="C1448" s="25"/>
      <c r="D1448" s="26" t="str">
        <f aca="false">IF($C1448="","",IFERROR(IF(INDEX(Bolalar!$B$5:$B$1804,MATCH($C1448,Bolalar!$I$5:$I$1804,0))="","",INDEX(Bolalar!$B$5:$B$1804,MATCH($C1448,Bolalar!$I$5:$I$1804,0))),""))</f>
        <v/>
      </c>
      <c r="E1448" s="15" t="str">
        <f aca="false">IF($C1448="","",IFERROR(IF(INDEX(Bolalar!$C$5:$C$1804,MATCH($C1448,Bolalar!$I$5:$I$1804,0))="","",INDEX(Bolalar!$C$5:$C$1804,MATCH($C1448,Bolalar!$I$5:$I$1804,0))),""))</f>
        <v/>
      </c>
      <c r="F1448" s="24"/>
      <c r="G1448" s="14" t="str">
        <f aca="false">IF(OR($E1448="",$B1448=""),"",INT(($B1448-$E1448)/365.25))</f>
        <v/>
      </c>
      <c r="H1448" s="25"/>
      <c r="I1448" s="12"/>
      <c r="J1448" s="28" t="n">
        <f aca="false">IF(AND($C1448&lt;&gt;"",$B1448&gt;=Boshqaruv!$C$9,$B1448&lt;=Boshqaruv!$C$10),IF(COUNTIFS($C$4:$C1447,$C1448,$B$4:$B1447,"&gt;="&amp;Boshqaruv!$C$9,$B$4:$B1447,"&lt;="&amp;Boshqaruv!$C$10)=0,1,0),0)</f>
        <v>0</v>
      </c>
    </row>
    <row r="1449" customFormat="false" ht="15" hidden="false" customHeight="false" outlineLevel="0" collapsed="false">
      <c r="A1449" s="8" t="n">
        <v>1445</v>
      </c>
      <c r="B1449" s="13"/>
      <c r="C1449" s="25"/>
      <c r="D1449" s="26" t="str">
        <f aca="false">IF($C1449="","",IFERROR(IF(INDEX(Bolalar!$B$5:$B$1804,MATCH($C1449,Bolalar!$I$5:$I$1804,0))="","",INDEX(Bolalar!$B$5:$B$1804,MATCH($C1449,Bolalar!$I$5:$I$1804,0))),""))</f>
        <v/>
      </c>
      <c r="E1449" s="15" t="str">
        <f aca="false">IF($C1449="","",IFERROR(IF(INDEX(Bolalar!$C$5:$C$1804,MATCH($C1449,Bolalar!$I$5:$I$1804,0))="","",INDEX(Bolalar!$C$5:$C$1804,MATCH($C1449,Bolalar!$I$5:$I$1804,0))),""))</f>
        <v/>
      </c>
      <c r="F1449" s="24"/>
      <c r="G1449" s="14" t="str">
        <f aca="false">IF(OR($E1449="",$B1449=""),"",INT(($B1449-$E1449)/365.25))</f>
        <v/>
      </c>
      <c r="H1449" s="25"/>
      <c r="I1449" s="12"/>
      <c r="J1449" s="28" t="n">
        <f aca="false">IF(AND($C1449&lt;&gt;"",$B1449&gt;=Boshqaruv!$C$9,$B1449&lt;=Boshqaruv!$C$10),IF(COUNTIFS($C$4:$C1448,$C1449,$B$4:$B1448,"&gt;="&amp;Boshqaruv!$C$9,$B$4:$B1448,"&lt;="&amp;Boshqaruv!$C$10)=0,1,0),0)</f>
        <v>0</v>
      </c>
    </row>
    <row r="1450" customFormat="false" ht="15" hidden="false" customHeight="false" outlineLevel="0" collapsed="false">
      <c r="A1450" s="8" t="n">
        <v>1446</v>
      </c>
      <c r="B1450" s="13"/>
      <c r="C1450" s="25"/>
      <c r="D1450" s="26" t="str">
        <f aca="false">IF($C1450="","",IFERROR(IF(INDEX(Bolalar!$B$5:$B$1804,MATCH($C1450,Bolalar!$I$5:$I$1804,0))="","",INDEX(Bolalar!$B$5:$B$1804,MATCH($C1450,Bolalar!$I$5:$I$1804,0))),""))</f>
        <v/>
      </c>
      <c r="E1450" s="15" t="str">
        <f aca="false">IF($C1450="","",IFERROR(IF(INDEX(Bolalar!$C$5:$C$1804,MATCH($C1450,Bolalar!$I$5:$I$1804,0))="","",INDEX(Bolalar!$C$5:$C$1804,MATCH($C1450,Bolalar!$I$5:$I$1804,0))),""))</f>
        <v/>
      </c>
      <c r="F1450" s="24"/>
      <c r="G1450" s="14" t="str">
        <f aca="false">IF(OR($E1450="",$B1450=""),"",INT(($B1450-$E1450)/365.25))</f>
        <v/>
      </c>
      <c r="H1450" s="25"/>
      <c r="I1450" s="12"/>
      <c r="J1450" s="28" t="n">
        <f aca="false">IF(AND($C1450&lt;&gt;"",$B1450&gt;=Boshqaruv!$C$9,$B1450&lt;=Boshqaruv!$C$10),IF(COUNTIFS($C$4:$C1449,$C1450,$B$4:$B1449,"&gt;="&amp;Boshqaruv!$C$9,$B$4:$B1449,"&lt;="&amp;Boshqaruv!$C$10)=0,1,0),0)</f>
        <v>0</v>
      </c>
    </row>
    <row r="1451" customFormat="false" ht="15" hidden="false" customHeight="false" outlineLevel="0" collapsed="false">
      <c r="A1451" s="8" t="n">
        <v>1447</v>
      </c>
      <c r="B1451" s="13"/>
      <c r="C1451" s="25"/>
      <c r="D1451" s="26" t="str">
        <f aca="false">IF($C1451="","",IFERROR(IF(INDEX(Bolalar!$B$5:$B$1804,MATCH($C1451,Bolalar!$I$5:$I$1804,0))="","",INDEX(Bolalar!$B$5:$B$1804,MATCH($C1451,Bolalar!$I$5:$I$1804,0))),""))</f>
        <v/>
      </c>
      <c r="E1451" s="15" t="str">
        <f aca="false">IF($C1451="","",IFERROR(IF(INDEX(Bolalar!$C$5:$C$1804,MATCH($C1451,Bolalar!$I$5:$I$1804,0))="","",INDEX(Bolalar!$C$5:$C$1804,MATCH($C1451,Bolalar!$I$5:$I$1804,0))),""))</f>
        <v/>
      </c>
      <c r="F1451" s="24"/>
      <c r="G1451" s="14" t="str">
        <f aca="false">IF(OR($E1451="",$B1451=""),"",INT(($B1451-$E1451)/365.25))</f>
        <v/>
      </c>
      <c r="H1451" s="25"/>
      <c r="I1451" s="12"/>
      <c r="J1451" s="28" t="n">
        <f aca="false">IF(AND($C1451&lt;&gt;"",$B1451&gt;=Boshqaruv!$C$9,$B1451&lt;=Boshqaruv!$C$10),IF(COUNTIFS($C$4:$C1450,$C1451,$B$4:$B1450,"&gt;="&amp;Boshqaruv!$C$9,$B$4:$B1450,"&lt;="&amp;Boshqaruv!$C$10)=0,1,0),0)</f>
        <v>0</v>
      </c>
    </row>
    <row r="1452" customFormat="false" ht="15" hidden="false" customHeight="false" outlineLevel="0" collapsed="false">
      <c r="A1452" s="8" t="n">
        <v>1448</v>
      </c>
      <c r="B1452" s="13"/>
      <c r="C1452" s="25"/>
      <c r="D1452" s="26" t="str">
        <f aca="false">IF($C1452="","",IFERROR(IF(INDEX(Bolalar!$B$5:$B$1804,MATCH($C1452,Bolalar!$I$5:$I$1804,0))="","",INDEX(Bolalar!$B$5:$B$1804,MATCH($C1452,Bolalar!$I$5:$I$1804,0))),""))</f>
        <v/>
      </c>
      <c r="E1452" s="15" t="str">
        <f aca="false">IF($C1452="","",IFERROR(IF(INDEX(Bolalar!$C$5:$C$1804,MATCH($C1452,Bolalar!$I$5:$I$1804,0))="","",INDEX(Bolalar!$C$5:$C$1804,MATCH($C1452,Bolalar!$I$5:$I$1804,0))),""))</f>
        <v/>
      </c>
      <c r="F1452" s="24"/>
      <c r="G1452" s="14" t="str">
        <f aca="false">IF(OR($E1452="",$B1452=""),"",INT(($B1452-$E1452)/365.25))</f>
        <v/>
      </c>
      <c r="H1452" s="25"/>
      <c r="I1452" s="12"/>
      <c r="J1452" s="28" t="n">
        <f aca="false">IF(AND($C1452&lt;&gt;"",$B1452&gt;=Boshqaruv!$C$9,$B1452&lt;=Boshqaruv!$C$10),IF(COUNTIFS($C$4:$C1451,$C1452,$B$4:$B1451,"&gt;="&amp;Boshqaruv!$C$9,$B$4:$B1451,"&lt;="&amp;Boshqaruv!$C$10)=0,1,0),0)</f>
        <v>0</v>
      </c>
    </row>
    <row r="1453" customFormat="false" ht="15" hidden="false" customHeight="false" outlineLevel="0" collapsed="false">
      <c r="A1453" s="8" t="n">
        <v>1449</v>
      </c>
      <c r="B1453" s="13"/>
      <c r="C1453" s="25"/>
      <c r="D1453" s="26" t="str">
        <f aca="false">IF($C1453="","",IFERROR(IF(INDEX(Bolalar!$B$5:$B$1804,MATCH($C1453,Bolalar!$I$5:$I$1804,0))="","",INDEX(Bolalar!$B$5:$B$1804,MATCH($C1453,Bolalar!$I$5:$I$1804,0))),""))</f>
        <v/>
      </c>
      <c r="E1453" s="15" t="str">
        <f aca="false">IF($C1453="","",IFERROR(IF(INDEX(Bolalar!$C$5:$C$1804,MATCH($C1453,Bolalar!$I$5:$I$1804,0))="","",INDEX(Bolalar!$C$5:$C$1804,MATCH($C1453,Bolalar!$I$5:$I$1804,0))),""))</f>
        <v/>
      </c>
      <c r="F1453" s="24"/>
      <c r="G1453" s="14" t="str">
        <f aca="false">IF(OR($E1453="",$B1453=""),"",INT(($B1453-$E1453)/365.25))</f>
        <v/>
      </c>
      <c r="H1453" s="25"/>
      <c r="I1453" s="12"/>
      <c r="J1453" s="28" t="n">
        <f aca="false">IF(AND($C1453&lt;&gt;"",$B1453&gt;=Boshqaruv!$C$9,$B1453&lt;=Boshqaruv!$C$10),IF(COUNTIFS($C$4:$C1452,$C1453,$B$4:$B1452,"&gt;="&amp;Boshqaruv!$C$9,$B$4:$B1452,"&lt;="&amp;Boshqaruv!$C$10)=0,1,0),0)</f>
        <v>0</v>
      </c>
    </row>
    <row r="1454" customFormat="false" ht="15" hidden="false" customHeight="false" outlineLevel="0" collapsed="false">
      <c r="A1454" s="8" t="n">
        <v>1450</v>
      </c>
      <c r="B1454" s="13"/>
      <c r="C1454" s="25"/>
      <c r="D1454" s="26" t="str">
        <f aca="false">IF($C1454="","",IFERROR(IF(INDEX(Bolalar!$B$5:$B$1804,MATCH($C1454,Bolalar!$I$5:$I$1804,0))="","",INDEX(Bolalar!$B$5:$B$1804,MATCH($C1454,Bolalar!$I$5:$I$1804,0))),""))</f>
        <v/>
      </c>
      <c r="E1454" s="15" t="str">
        <f aca="false">IF($C1454="","",IFERROR(IF(INDEX(Bolalar!$C$5:$C$1804,MATCH($C1454,Bolalar!$I$5:$I$1804,0))="","",INDEX(Bolalar!$C$5:$C$1804,MATCH($C1454,Bolalar!$I$5:$I$1804,0))),""))</f>
        <v/>
      </c>
      <c r="F1454" s="24"/>
      <c r="G1454" s="14" t="str">
        <f aca="false">IF(OR($E1454="",$B1454=""),"",INT(($B1454-$E1454)/365.25))</f>
        <v/>
      </c>
      <c r="H1454" s="25"/>
      <c r="I1454" s="12"/>
      <c r="J1454" s="28" t="n">
        <f aca="false">IF(AND($C1454&lt;&gt;"",$B1454&gt;=Boshqaruv!$C$9,$B1454&lt;=Boshqaruv!$C$10),IF(COUNTIFS($C$4:$C1453,$C1454,$B$4:$B1453,"&gt;="&amp;Boshqaruv!$C$9,$B$4:$B1453,"&lt;="&amp;Boshqaruv!$C$10)=0,1,0),0)</f>
        <v>0</v>
      </c>
    </row>
    <row r="1455" customFormat="false" ht="15" hidden="false" customHeight="false" outlineLevel="0" collapsed="false">
      <c r="A1455" s="8" t="n">
        <v>1451</v>
      </c>
      <c r="B1455" s="13"/>
      <c r="C1455" s="25"/>
      <c r="D1455" s="26" t="str">
        <f aca="false">IF($C1455="","",IFERROR(IF(INDEX(Bolalar!$B$5:$B$1804,MATCH($C1455,Bolalar!$I$5:$I$1804,0))="","",INDEX(Bolalar!$B$5:$B$1804,MATCH($C1455,Bolalar!$I$5:$I$1804,0))),""))</f>
        <v/>
      </c>
      <c r="E1455" s="15" t="str">
        <f aca="false">IF($C1455="","",IFERROR(IF(INDEX(Bolalar!$C$5:$C$1804,MATCH($C1455,Bolalar!$I$5:$I$1804,0))="","",INDEX(Bolalar!$C$5:$C$1804,MATCH($C1455,Bolalar!$I$5:$I$1804,0))),""))</f>
        <v/>
      </c>
      <c r="F1455" s="24"/>
      <c r="G1455" s="14" t="str">
        <f aca="false">IF(OR($E1455="",$B1455=""),"",INT(($B1455-$E1455)/365.25))</f>
        <v/>
      </c>
      <c r="H1455" s="25"/>
      <c r="I1455" s="12"/>
      <c r="J1455" s="28" t="n">
        <f aca="false">IF(AND($C1455&lt;&gt;"",$B1455&gt;=Boshqaruv!$C$9,$B1455&lt;=Boshqaruv!$C$10),IF(COUNTIFS($C$4:$C1454,$C1455,$B$4:$B1454,"&gt;="&amp;Boshqaruv!$C$9,$B$4:$B1454,"&lt;="&amp;Boshqaruv!$C$10)=0,1,0),0)</f>
        <v>0</v>
      </c>
    </row>
    <row r="1456" customFormat="false" ht="15" hidden="false" customHeight="false" outlineLevel="0" collapsed="false">
      <c r="A1456" s="8" t="n">
        <v>1452</v>
      </c>
      <c r="B1456" s="13"/>
      <c r="C1456" s="25"/>
      <c r="D1456" s="26" t="str">
        <f aca="false">IF($C1456="","",IFERROR(IF(INDEX(Bolalar!$B$5:$B$1804,MATCH($C1456,Bolalar!$I$5:$I$1804,0))="","",INDEX(Bolalar!$B$5:$B$1804,MATCH($C1456,Bolalar!$I$5:$I$1804,0))),""))</f>
        <v/>
      </c>
      <c r="E1456" s="15" t="str">
        <f aca="false">IF($C1456="","",IFERROR(IF(INDEX(Bolalar!$C$5:$C$1804,MATCH($C1456,Bolalar!$I$5:$I$1804,0))="","",INDEX(Bolalar!$C$5:$C$1804,MATCH($C1456,Bolalar!$I$5:$I$1804,0))),""))</f>
        <v/>
      </c>
      <c r="F1456" s="24"/>
      <c r="G1456" s="14" t="str">
        <f aca="false">IF(OR($E1456="",$B1456=""),"",INT(($B1456-$E1456)/365.25))</f>
        <v/>
      </c>
      <c r="H1456" s="25"/>
      <c r="I1456" s="12"/>
      <c r="J1456" s="28" t="n">
        <f aca="false">IF(AND($C1456&lt;&gt;"",$B1456&gt;=Boshqaruv!$C$9,$B1456&lt;=Boshqaruv!$C$10),IF(COUNTIFS($C$4:$C1455,$C1456,$B$4:$B1455,"&gt;="&amp;Boshqaruv!$C$9,$B$4:$B1455,"&lt;="&amp;Boshqaruv!$C$10)=0,1,0),0)</f>
        <v>0</v>
      </c>
    </row>
    <row r="1457" customFormat="false" ht="15" hidden="false" customHeight="false" outlineLevel="0" collapsed="false">
      <c r="A1457" s="8" t="n">
        <v>1453</v>
      </c>
      <c r="B1457" s="13"/>
      <c r="C1457" s="25"/>
      <c r="D1457" s="26" t="str">
        <f aca="false">IF($C1457="","",IFERROR(IF(INDEX(Bolalar!$B$5:$B$1804,MATCH($C1457,Bolalar!$I$5:$I$1804,0))="","",INDEX(Bolalar!$B$5:$B$1804,MATCH($C1457,Bolalar!$I$5:$I$1804,0))),""))</f>
        <v/>
      </c>
      <c r="E1457" s="15" t="str">
        <f aca="false">IF($C1457="","",IFERROR(IF(INDEX(Bolalar!$C$5:$C$1804,MATCH($C1457,Bolalar!$I$5:$I$1804,0))="","",INDEX(Bolalar!$C$5:$C$1804,MATCH($C1457,Bolalar!$I$5:$I$1804,0))),""))</f>
        <v/>
      </c>
      <c r="F1457" s="24"/>
      <c r="G1457" s="14" t="str">
        <f aca="false">IF(OR($E1457="",$B1457=""),"",INT(($B1457-$E1457)/365.25))</f>
        <v/>
      </c>
      <c r="H1457" s="25"/>
      <c r="I1457" s="12"/>
      <c r="J1457" s="28" t="n">
        <f aca="false">IF(AND($C1457&lt;&gt;"",$B1457&gt;=Boshqaruv!$C$9,$B1457&lt;=Boshqaruv!$C$10),IF(COUNTIFS($C$4:$C1456,$C1457,$B$4:$B1456,"&gt;="&amp;Boshqaruv!$C$9,$B$4:$B1456,"&lt;="&amp;Boshqaruv!$C$10)=0,1,0),0)</f>
        <v>0</v>
      </c>
    </row>
    <row r="1458" customFormat="false" ht="15" hidden="false" customHeight="false" outlineLevel="0" collapsed="false">
      <c r="A1458" s="8" t="n">
        <v>1454</v>
      </c>
      <c r="B1458" s="13"/>
      <c r="C1458" s="25"/>
      <c r="D1458" s="26" t="str">
        <f aca="false">IF($C1458="","",IFERROR(IF(INDEX(Bolalar!$B$5:$B$1804,MATCH($C1458,Bolalar!$I$5:$I$1804,0))="","",INDEX(Bolalar!$B$5:$B$1804,MATCH($C1458,Bolalar!$I$5:$I$1804,0))),""))</f>
        <v/>
      </c>
      <c r="E1458" s="15" t="str">
        <f aca="false">IF($C1458="","",IFERROR(IF(INDEX(Bolalar!$C$5:$C$1804,MATCH($C1458,Bolalar!$I$5:$I$1804,0))="","",INDEX(Bolalar!$C$5:$C$1804,MATCH($C1458,Bolalar!$I$5:$I$1804,0))),""))</f>
        <v/>
      </c>
      <c r="F1458" s="24"/>
      <c r="G1458" s="14" t="str">
        <f aca="false">IF(OR($E1458="",$B1458=""),"",INT(($B1458-$E1458)/365.25))</f>
        <v/>
      </c>
      <c r="H1458" s="25"/>
      <c r="I1458" s="12"/>
      <c r="J1458" s="28" t="n">
        <f aca="false">IF(AND($C1458&lt;&gt;"",$B1458&gt;=Boshqaruv!$C$9,$B1458&lt;=Boshqaruv!$C$10),IF(COUNTIFS($C$4:$C1457,$C1458,$B$4:$B1457,"&gt;="&amp;Boshqaruv!$C$9,$B$4:$B1457,"&lt;="&amp;Boshqaruv!$C$10)=0,1,0),0)</f>
        <v>0</v>
      </c>
    </row>
    <row r="1459" customFormat="false" ht="15" hidden="false" customHeight="false" outlineLevel="0" collapsed="false">
      <c r="A1459" s="8" t="n">
        <v>1455</v>
      </c>
      <c r="B1459" s="13"/>
      <c r="C1459" s="25"/>
      <c r="D1459" s="26" t="str">
        <f aca="false">IF($C1459="","",IFERROR(IF(INDEX(Bolalar!$B$5:$B$1804,MATCH($C1459,Bolalar!$I$5:$I$1804,0))="","",INDEX(Bolalar!$B$5:$B$1804,MATCH($C1459,Bolalar!$I$5:$I$1804,0))),""))</f>
        <v/>
      </c>
      <c r="E1459" s="15" t="str">
        <f aca="false">IF($C1459="","",IFERROR(IF(INDEX(Bolalar!$C$5:$C$1804,MATCH($C1459,Bolalar!$I$5:$I$1804,0))="","",INDEX(Bolalar!$C$5:$C$1804,MATCH($C1459,Bolalar!$I$5:$I$1804,0))),""))</f>
        <v/>
      </c>
      <c r="F1459" s="24"/>
      <c r="G1459" s="14" t="str">
        <f aca="false">IF(OR($E1459="",$B1459=""),"",INT(($B1459-$E1459)/365.25))</f>
        <v/>
      </c>
      <c r="H1459" s="25"/>
      <c r="I1459" s="12"/>
      <c r="J1459" s="28" t="n">
        <f aca="false">IF(AND($C1459&lt;&gt;"",$B1459&gt;=Boshqaruv!$C$9,$B1459&lt;=Boshqaruv!$C$10),IF(COUNTIFS($C$4:$C1458,$C1459,$B$4:$B1458,"&gt;="&amp;Boshqaruv!$C$9,$B$4:$B1458,"&lt;="&amp;Boshqaruv!$C$10)=0,1,0),0)</f>
        <v>0</v>
      </c>
    </row>
    <row r="1460" customFormat="false" ht="15" hidden="false" customHeight="false" outlineLevel="0" collapsed="false">
      <c r="A1460" s="8" t="n">
        <v>1456</v>
      </c>
      <c r="B1460" s="13"/>
      <c r="C1460" s="25"/>
      <c r="D1460" s="26" t="str">
        <f aca="false">IF($C1460="","",IFERROR(IF(INDEX(Bolalar!$B$5:$B$1804,MATCH($C1460,Bolalar!$I$5:$I$1804,0))="","",INDEX(Bolalar!$B$5:$B$1804,MATCH($C1460,Bolalar!$I$5:$I$1804,0))),""))</f>
        <v/>
      </c>
      <c r="E1460" s="15" t="str">
        <f aca="false">IF($C1460="","",IFERROR(IF(INDEX(Bolalar!$C$5:$C$1804,MATCH($C1460,Bolalar!$I$5:$I$1804,0))="","",INDEX(Bolalar!$C$5:$C$1804,MATCH($C1460,Bolalar!$I$5:$I$1804,0))),""))</f>
        <v/>
      </c>
      <c r="F1460" s="24"/>
      <c r="G1460" s="14" t="str">
        <f aca="false">IF(OR($E1460="",$B1460=""),"",INT(($B1460-$E1460)/365.25))</f>
        <v/>
      </c>
      <c r="H1460" s="25"/>
      <c r="I1460" s="12"/>
      <c r="J1460" s="28" t="n">
        <f aca="false">IF(AND($C1460&lt;&gt;"",$B1460&gt;=Boshqaruv!$C$9,$B1460&lt;=Boshqaruv!$C$10),IF(COUNTIFS($C$4:$C1459,$C1460,$B$4:$B1459,"&gt;="&amp;Boshqaruv!$C$9,$B$4:$B1459,"&lt;="&amp;Boshqaruv!$C$10)=0,1,0),0)</f>
        <v>0</v>
      </c>
    </row>
    <row r="1461" customFormat="false" ht="15" hidden="false" customHeight="false" outlineLevel="0" collapsed="false">
      <c r="A1461" s="8" t="n">
        <v>1457</v>
      </c>
      <c r="B1461" s="13"/>
      <c r="C1461" s="25"/>
      <c r="D1461" s="26" t="str">
        <f aca="false">IF($C1461="","",IFERROR(IF(INDEX(Bolalar!$B$5:$B$1804,MATCH($C1461,Bolalar!$I$5:$I$1804,0))="","",INDEX(Bolalar!$B$5:$B$1804,MATCH($C1461,Bolalar!$I$5:$I$1804,0))),""))</f>
        <v/>
      </c>
      <c r="E1461" s="15" t="str">
        <f aca="false">IF($C1461="","",IFERROR(IF(INDEX(Bolalar!$C$5:$C$1804,MATCH($C1461,Bolalar!$I$5:$I$1804,0))="","",INDEX(Bolalar!$C$5:$C$1804,MATCH($C1461,Bolalar!$I$5:$I$1804,0))),""))</f>
        <v/>
      </c>
      <c r="F1461" s="24"/>
      <c r="G1461" s="14" t="str">
        <f aca="false">IF(OR($E1461="",$B1461=""),"",INT(($B1461-$E1461)/365.25))</f>
        <v/>
      </c>
      <c r="H1461" s="25"/>
      <c r="I1461" s="12"/>
      <c r="J1461" s="28" t="n">
        <f aca="false">IF(AND($C1461&lt;&gt;"",$B1461&gt;=Boshqaruv!$C$9,$B1461&lt;=Boshqaruv!$C$10),IF(COUNTIFS($C$4:$C1460,$C1461,$B$4:$B1460,"&gt;="&amp;Boshqaruv!$C$9,$B$4:$B1460,"&lt;="&amp;Boshqaruv!$C$10)=0,1,0),0)</f>
        <v>0</v>
      </c>
    </row>
    <row r="1462" customFormat="false" ht="15" hidden="false" customHeight="false" outlineLevel="0" collapsed="false">
      <c r="A1462" s="8" t="n">
        <v>1458</v>
      </c>
      <c r="B1462" s="13"/>
      <c r="C1462" s="25"/>
      <c r="D1462" s="26" t="str">
        <f aca="false">IF($C1462="","",IFERROR(IF(INDEX(Bolalar!$B$5:$B$1804,MATCH($C1462,Bolalar!$I$5:$I$1804,0))="","",INDEX(Bolalar!$B$5:$B$1804,MATCH($C1462,Bolalar!$I$5:$I$1804,0))),""))</f>
        <v/>
      </c>
      <c r="E1462" s="15" t="str">
        <f aca="false">IF($C1462="","",IFERROR(IF(INDEX(Bolalar!$C$5:$C$1804,MATCH($C1462,Bolalar!$I$5:$I$1804,0))="","",INDEX(Bolalar!$C$5:$C$1804,MATCH($C1462,Bolalar!$I$5:$I$1804,0))),""))</f>
        <v/>
      </c>
      <c r="F1462" s="24"/>
      <c r="G1462" s="14" t="str">
        <f aca="false">IF(OR($E1462="",$B1462=""),"",INT(($B1462-$E1462)/365.25))</f>
        <v/>
      </c>
      <c r="H1462" s="25"/>
      <c r="I1462" s="12"/>
      <c r="J1462" s="28" t="n">
        <f aca="false">IF(AND($C1462&lt;&gt;"",$B1462&gt;=Boshqaruv!$C$9,$B1462&lt;=Boshqaruv!$C$10),IF(COUNTIFS($C$4:$C1461,$C1462,$B$4:$B1461,"&gt;="&amp;Boshqaruv!$C$9,$B$4:$B1461,"&lt;="&amp;Boshqaruv!$C$10)=0,1,0),0)</f>
        <v>0</v>
      </c>
    </row>
    <row r="1463" customFormat="false" ht="15" hidden="false" customHeight="false" outlineLevel="0" collapsed="false">
      <c r="A1463" s="8" t="n">
        <v>1459</v>
      </c>
      <c r="B1463" s="13"/>
      <c r="C1463" s="25"/>
      <c r="D1463" s="26" t="str">
        <f aca="false">IF($C1463="","",IFERROR(IF(INDEX(Bolalar!$B$5:$B$1804,MATCH($C1463,Bolalar!$I$5:$I$1804,0))="","",INDEX(Bolalar!$B$5:$B$1804,MATCH($C1463,Bolalar!$I$5:$I$1804,0))),""))</f>
        <v/>
      </c>
      <c r="E1463" s="15" t="str">
        <f aca="false">IF($C1463="","",IFERROR(IF(INDEX(Bolalar!$C$5:$C$1804,MATCH($C1463,Bolalar!$I$5:$I$1804,0))="","",INDEX(Bolalar!$C$5:$C$1804,MATCH($C1463,Bolalar!$I$5:$I$1804,0))),""))</f>
        <v/>
      </c>
      <c r="F1463" s="24"/>
      <c r="G1463" s="14" t="str">
        <f aca="false">IF(OR($E1463="",$B1463=""),"",INT(($B1463-$E1463)/365.25))</f>
        <v/>
      </c>
      <c r="H1463" s="25"/>
      <c r="I1463" s="12"/>
      <c r="J1463" s="28" t="n">
        <f aca="false">IF(AND($C1463&lt;&gt;"",$B1463&gt;=Boshqaruv!$C$9,$B1463&lt;=Boshqaruv!$C$10),IF(COUNTIFS($C$4:$C1462,$C1463,$B$4:$B1462,"&gt;="&amp;Boshqaruv!$C$9,$B$4:$B1462,"&lt;="&amp;Boshqaruv!$C$10)=0,1,0),0)</f>
        <v>0</v>
      </c>
    </row>
    <row r="1464" customFormat="false" ht="15" hidden="false" customHeight="false" outlineLevel="0" collapsed="false">
      <c r="A1464" s="8" t="n">
        <v>1460</v>
      </c>
      <c r="B1464" s="13"/>
      <c r="C1464" s="25"/>
      <c r="D1464" s="26" t="str">
        <f aca="false">IF($C1464="","",IFERROR(IF(INDEX(Bolalar!$B$5:$B$1804,MATCH($C1464,Bolalar!$I$5:$I$1804,0))="","",INDEX(Bolalar!$B$5:$B$1804,MATCH($C1464,Bolalar!$I$5:$I$1804,0))),""))</f>
        <v/>
      </c>
      <c r="E1464" s="15" t="str">
        <f aca="false">IF($C1464="","",IFERROR(IF(INDEX(Bolalar!$C$5:$C$1804,MATCH($C1464,Bolalar!$I$5:$I$1804,0))="","",INDEX(Bolalar!$C$5:$C$1804,MATCH($C1464,Bolalar!$I$5:$I$1804,0))),""))</f>
        <v/>
      </c>
      <c r="F1464" s="24"/>
      <c r="G1464" s="14" t="str">
        <f aca="false">IF(OR($E1464="",$B1464=""),"",INT(($B1464-$E1464)/365.25))</f>
        <v/>
      </c>
      <c r="H1464" s="25"/>
      <c r="I1464" s="12"/>
      <c r="J1464" s="28" t="n">
        <f aca="false">IF(AND($C1464&lt;&gt;"",$B1464&gt;=Boshqaruv!$C$9,$B1464&lt;=Boshqaruv!$C$10),IF(COUNTIFS($C$4:$C1463,$C1464,$B$4:$B1463,"&gt;="&amp;Boshqaruv!$C$9,$B$4:$B1463,"&lt;="&amp;Boshqaruv!$C$10)=0,1,0),0)</f>
        <v>0</v>
      </c>
    </row>
    <row r="1465" customFormat="false" ht="15" hidden="false" customHeight="false" outlineLevel="0" collapsed="false">
      <c r="A1465" s="8" t="n">
        <v>1461</v>
      </c>
      <c r="B1465" s="13"/>
      <c r="C1465" s="25"/>
      <c r="D1465" s="26" t="str">
        <f aca="false">IF($C1465="","",IFERROR(IF(INDEX(Bolalar!$B$5:$B$1804,MATCH($C1465,Bolalar!$I$5:$I$1804,0))="","",INDEX(Bolalar!$B$5:$B$1804,MATCH($C1465,Bolalar!$I$5:$I$1804,0))),""))</f>
        <v/>
      </c>
      <c r="E1465" s="15" t="str">
        <f aca="false">IF($C1465="","",IFERROR(IF(INDEX(Bolalar!$C$5:$C$1804,MATCH($C1465,Bolalar!$I$5:$I$1804,0))="","",INDEX(Bolalar!$C$5:$C$1804,MATCH($C1465,Bolalar!$I$5:$I$1804,0))),""))</f>
        <v/>
      </c>
      <c r="F1465" s="24"/>
      <c r="G1465" s="14" t="str">
        <f aca="false">IF(OR($E1465="",$B1465=""),"",INT(($B1465-$E1465)/365.25))</f>
        <v/>
      </c>
      <c r="H1465" s="25"/>
      <c r="I1465" s="12"/>
      <c r="J1465" s="28" t="n">
        <f aca="false">IF(AND($C1465&lt;&gt;"",$B1465&gt;=Boshqaruv!$C$9,$B1465&lt;=Boshqaruv!$C$10),IF(COUNTIFS($C$4:$C1464,$C1465,$B$4:$B1464,"&gt;="&amp;Boshqaruv!$C$9,$B$4:$B1464,"&lt;="&amp;Boshqaruv!$C$10)=0,1,0),0)</f>
        <v>0</v>
      </c>
    </row>
    <row r="1466" customFormat="false" ht="15" hidden="false" customHeight="false" outlineLevel="0" collapsed="false">
      <c r="A1466" s="8" t="n">
        <v>1462</v>
      </c>
      <c r="B1466" s="13"/>
      <c r="C1466" s="25"/>
      <c r="D1466" s="26" t="str">
        <f aca="false">IF($C1466="","",IFERROR(IF(INDEX(Bolalar!$B$5:$B$1804,MATCH($C1466,Bolalar!$I$5:$I$1804,0))="","",INDEX(Bolalar!$B$5:$B$1804,MATCH($C1466,Bolalar!$I$5:$I$1804,0))),""))</f>
        <v/>
      </c>
      <c r="E1466" s="15" t="str">
        <f aca="false">IF($C1466="","",IFERROR(IF(INDEX(Bolalar!$C$5:$C$1804,MATCH($C1466,Bolalar!$I$5:$I$1804,0))="","",INDEX(Bolalar!$C$5:$C$1804,MATCH($C1466,Bolalar!$I$5:$I$1804,0))),""))</f>
        <v/>
      </c>
      <c r="F1466" s="24"/>
      <c r="G1466" s="14" t="str">
        <f aca="false">IF(OR($E1466="",$B1466=""),"",INT(($B1466-$E1466)/365.25))</f>
        <v/>
      </c>
      <c r="H1466" s="25"/>
      <c r="I1466" s="12"/>
      <c r="J1466" s="28" t="n">
        <f aca="false">IF(AND($C1466&lt;&gt;"",$B1466&gt;=Boshqaruv!$C$9,$B1466&lt;=Boshqaruv!$C$10),IF(COUNTIFS($C$4:$C1465,$C1466,$B$4:$B1465,"&gt;="&amp;Boshqaruv!$C$9,$B$4:$B1465,"&lt;="&amp;Boshqaruv!$C$10)=0,1,0),0)</f>
        <v>0</v>
      </c>
    </row>
    <row r="1467" customFormat="false" ht="15" hidden="false" customHeight="false" outlineLevel="0" collapsed="false">
      <c r="A1467" s="8" t="n">
        <v>1463</v>
      </c>
      <c r="B1467" s="13"/>
      <c r="C1467" s="25"/>
      <c r="D1467" s="26" t="str">
        <f aca="false">IF($C1467="","",IFERROR(IF(INDEX(Bolalar!$B$5:$B$1804,MATCH($C1467,Bolalar!$I$5:$I$1804,0))="","",INDEX(Bolalar!$B$5:$B$1804,MATCH($C1467,Bolalar!$I$5:$I$1804,0))),""))</f>
        <v/>
      </c>
      <c r="E1467" s="15" t="str">
        <f aca="false">IF($C1467="","",IFERROR(IF(INDEX(Bolalar!$C$5:$C$1804,MATCH($C1467,Bolalar!$I$5:$I$1804,0))="","",INDEX(Bolalar!$C$5:$C$1804,MATCH($C1467,Bolalar!$I$5:$I$1804,0))),""))</f>
        <v/>
      </c>
      <c r="F1467" s="24"/>
      <c r="G1467" s="14" t="str">
        <f aca="false">IF(OR($E1467="",$B1467=""),"",INT(($B1467-$E1467)/365.25))</f>
        <v/>
      </c>
      <c r="H1467" s="25"/>
      <c r="I1467" s="12"/>
      <c r="J1467" s="28" t="n">
        <f aca="false">IF(AND($C1467&lt;&gt;"",$B1467&gt;=Boshqaruv!$C$9,$B1467&lt;=Boshqaruv!$C$10),IF(COUNTIFS($C$4:$C1466,$C1467,$B$4:$B1466,"&gt;="&amp;Boshqaruv!$C$9,$B$4:$B1466,"&lt;="&amp;Boshqaruv!$C$10)=0,1,0),0)</f>
        <v>0</v>
      </c>
    </row>
    <row r="1468" customFormat="false" ht="15" hidden="false" customHeight="false" outlineLevel="0" collapsed="false">
      <c r="A1468" s="8" t="n">
        <v>1464</v>
      </c>
      <c r="B1468" s="13"/>
      <c r="C1468" s="25"/>
      <c r="D1468" s="26" t="str">
        <f aca="false">IF($C1468="","",IFERROR(IF(INDEX(Bolalar!$B$5:$B$1804,MATCH($C1468,Bolalar!$I$5:$I$1804,0))="","",INDEX(Bolalar!$B$5:$B$1804,MATCH($C1468,Bolalar!$I$5:$I$1804,0))),""))</f>
        <v/>
      </c>
      <c r="E1468" s="15" t="str">
        <f aca="false">IF($C1468="","",IFERROR(IF(INDEX(Bolalar!$C$5:$C$1804,MATCH($C1468,Bolalar!$I$5:$I$1804,0))="","",INDEX(Bolalar!$C$5:$C$1804,MATCH($C1468,Bolalar!$I$5:$I$1804,0))),""))</f>
        <v/>
      </c>
      <c r="F1468" s="24"/>
      <c r="G1468" s="14" t="str">
        <f aca="false">IF(OR($E1468="",$B1468=""),"",INT(($B1468-$E1468)/365.25))</f>
        <v/>
      </c>
      <c r="H1468" s="25"/>
      <c r="I1468" s="12"/>
      <c r="J1468" s="28" t="n">
        <f aca="false">IF(AND($C1468&lt;&gt;"",$B1468&gt;=Boshqaruv!$C$9,$B1468&lt;=Boshqaruv!$C$10),IF(COUNTIFS($C$4:$C1467,$C1468,$B$4:$B1467,"&gt;="&amp;Boshqaruv!$C$9,$B$4:$B1467,"&lt;="&amp;Boshqaruv!$C$10)=0,1,0),0)</f>
        <v>0</v>
      </c>
    </row>
    <row r="1469" customFormat="false" ht="15" hidden="false" customHeight="false" outlineLevel="0" collapsed="false">
      <c r="A1469" s="8" t="n">
        <v>1465</v>
      </c>
      <c r="B1469" s="13"/>
      <c r="C1469" s="25"/>
      <c r="D1469" s="26" t="str">
        <f aca="false">IF($C1469="","",IFERROR(IF(INDEX(Bolalar!$B$5:$B$1804,MATCH($C1469,Bolalar!$I$5:$I$1804,0))="","",INDEX(Bolalar!$B$5:$B$1804,MATCH($C1469,Bolalar!$I$5:$I$1804,0))),""))</f>
        <v/>
      </c>
      <c r="E1469" s="15" t="str">
        <f aca="false">IF($C1469="","",IFERROR(IF(INDEX(Bolalar!$C$5:$C$1804,MATCH($C1469,Bolalar!$I$5:$I$1804,0))="","",INDEX(Bolalar!$C$5:$C$1804,MATCH($C1469,Bolalar!$I$5:$I$1804,0))),""))</f>
        <v/>
      </c>
      <c r="F1469" s="24"/>
      <c r="G1469" s="14" t="str">
        <f aca="false">IF(OR($E1469="",$B1469=""),"",INT(($B1469-$E1469)/365.25))</f>
        <v/>
      </c>
      <c r="H1469" s="25"/>
      <c r="I1469" s="12"/>
      <c r="J1469" s="28" t="n">
        <f aca="false">IF(AND($C1469&lt;&gt;"",$B1469&gt;=Boshqaruv!$C$9,$B1469&lt;=Boshqaruv!$C$10),IF(COUNTIFS($C$4:$C1468,$C1469,$B$4:$B1468,"&gt;="&amp;Boshqaruv!$C$9,$B$4:$B1468,"&lt;="&amp;Boshqaruv!$C$10)=0,1,0),0)</f>
        <v>0</v>
      </c>
    </row>
    <row r="1470" customFormat="false" ht="15" hidden="false" customHeight="false" outlineLevel="0" collapsed="false">
      <c r="A1470" s="8" t="n">
        <v>1466</v>
      </c>
      <c r="B1470" s="13"/>
      <c r="C1470" s="25"/>
      <c r="D1470" s="26" t="str">
        <f aca="false">IF($C1470="","",IFERROR(IF(INDEX(Bolalar!$B$5:$B$1804,MATCH($C1470,Bolalar!$I$5:$I$1804,0))="","",INDEX(Bolalar!$B$5:$B$1804,MATCH($C1470,Bolalar!$I$5:$I$1804,0))),""))</f>
        <v/>
      </c>
      <c r="E1470" s="15" t="str">
        <f aca="false">IF($C1470="","",IFERROR(IF(INDEX(Bolalar!$C$5:$C$1804,MATCH($C1470,Bolalar!$I$5:$I$1804,0))="","",INDEX(Bolalar!$C$5:$C$1804,MATCH($C1470,Bolalar!$I$5:$I$1804,0))),""))</f>
        <v/>
      </c>
      <c r="F1470" s="24"/>
      <c r="G1470" s="14" t="str">
        <f aca="false">IF(OR($E1470="",$B1470=""),"",INT(($B1470-$E1470)/365.25))</f>
        <v/>
      </c>
      <c r="H1470" s="25"/>
      <c r="I1470" s="12"/>
      <c r="J1470" s="28" t="n">
        <f aca="false">IF(AND($C1470&lt;&gt;"",$B1470&gt;=Boshqaruv!$C$9,$B1470&lt;=Boshqaruv!$C$10),IF(COUNTIFS($C$4:$C1469,$C1470,$B$4:$B1469,"&gt;="&amp;Boshqaruv!$C$9,$B$4:$B1469,"&lt;="&amp;Boshqaruv!$C$10)=0,1,0),0)</f>
        <v>0</v>
      </c>
    </row>
    <row r="1471" customFormat="false" ht="15" hidden="false" customHeight="false" outlineLevel="0" collapsed="false">
      <c r="A1471" s="8" t="n">
        <v>1467</v>
      </c>
      <c r="B1471" s="13"/>
      <c r="C1471" s="25"/>
      <c r="D1471" s="26" t="str">
        <f aca="false">IF($C1471="","",IFERROR(IF(INDEX(Bolalar!$B$5:$B$1804,MATCH($C1471,Bolalar!$I$5:$I$1804,0))="","",INDEX(Bolalar!$B$5:$B$1804,MATCH($C1471,Bolalar!$I$5:$I$1804,0))),""))</f>
        <v/>
      </c>
      <c r="E1471" s="15" t="str">
        <f aca="false">IF($C1471="","",IFERROR(IF(INDEX(Bolalar!$C$5:$C$1804,MATCH($C1471,Bolalar!$I$5:$I$1804,0))="","",INDEX(Bolalar!$C$5:$C$1804,MATCH($C1471,Bolalar!$I$5:$I$1804,0))),""))</f>
        <v/>
      </c>
      <c r="F1471" s="24"/>
      <c r="G1471" s="14" t="str">
        <f aca="false">IF(OR($E1471="",$B1471=""),"",INT(($B1471-$E1471)/365.25))</f>
        <v/>
      </c>
      <c r="H1471" s="25"/>
      <c r="I1471" s="12"/>
      <c r="J1471" s="28" t="n">
        <f aca="false">IF(AND($C1471&lt;&gt;"",$B1471&gt;=Boshqaruv!$C$9,$B1471&lt;=Boshqaruv!$C$10),IF(COUNTIFS($C$4:$C1470,$C1471,$B$4:$B1470,"&gt;="&amp;Boshqaruv!$C$9,$B$4:$B1470,"&lt;="&amp;Boshqaruv!$C$10)=0,1,0),0)</f>
        <v>0</v>
      </c>
    </row>
    <row r="1472" customFormat="false" ht="15" hidden="false" customHeight="false" outlineLevel="0" collapsed="false">
      <c r="A1472" s="8" t="n">
        <v>1468</v>
      </c>
      <c r="B1472" s="13"/>
      <c r="C1472" s="25"/>
      <c r="D1472" s="26" t="str">
        <f aca="false">IF($C1472="","",IFERROR(IF(INDEX(Bolalar!$B$5:$B$1804,MATCH($C1472,Bolalar!$I$5:$I$1804,0))="","",INDEX(Bolalar!$B$5:$B$1804,MATCH($C1472,Bolalar!$I$5:$I$1804,0))),""))</f>
        <v/>
      </c>
      <c r="E1472" s="15" t="str">
        <f aca="false">IF($C1472="","",IFERROR(IF(INDEX(Bolalar!$C$5:$C$1804,MATCH($C1472,Bolalar!$I$5:$I$1804,0))="","",INDEX(Bolalar!$C$5:$C$1804,MATCH($C1472,Bolalar!$I$5:$I$1804,0))),""))</f>
        <v/>
      </c>
      <c r="F1472" s="24"/>
      <c r="G1472" s="14" t="str">
        <f aca="false">IF(OR($E1472="",$B1472=""),"",INT(($B1472-$E1472)/365.25))</f>
        <v/>
      </c>
      <c r="H1472" s="25"/>
      <c r="I1472" s="12"/>
      <c r="J1472" s="28" t="n">
        <f aca="false">IF(AND($C1472&lt;&gt;"",$B1472&gt;=Boshqaruv!$C$9,$B1472&lt;=Boshqaruv!$C$10),IF(COUNTIFS($C$4:$C1471,$C1472,$B$4:$B1471,"&gt;="&amp;Boshqaruv!$C$9,$B$4:$B1471,"&lt;="&amp;Boshqaruv!$C$10)=0,1,0),0)</f>
        <v>0</v>
      </c>
    </row>
    <row r="1473" customFormat="false" ht="15" hidden="false" customHeight="false" outlineLevel="0" collapsed="false">
      <c r="A1473" s="8" t="n">
        <v>1469</v>
      </c>
      <c r="B1473" s="13"/>
      <c r="C1473" s="25"/>
      <c r="D1473" s="26" t="str">
        <f aca="false">IF($C1473="","",IFERROR(IF(INDEX(Bolalar!$B$5:$B$1804,MATCH($C1473,Bolalar!$I$5:$I$1804,0))="","",INDEX(Bolalar!$B$5:$B$1804,MATCH($C1473,Bolalar!$I$5:$I$1804,0))),""))</f>
        <v/>
      </c>
      <c r="E1473" s="15" t="str">
        <f aca="false">IF($C1473="","",IFERROR(IF(INDEX(Bolalar!$C$5:$C$1804,MATCH($C1473,Bolalar!$I$5:$I$1804,0))="","",INDEX(Bolalar!$C$5:$C$1804,MATCH($C1473,Bolalar!$I$5:$I$1804,0))),""))</f>
        <v/>
      </c>
      <c r="F1473" s="24"/>
      <c r="G1473" s="14" t="str">
        <f aca="false">IF(OR($E1473="",$B1473=""),"",INT(($B1473-$E1473)/365.25))</f>
        <v/>
      </c>
      <c r="H1473" s="25"/>
      <c r="I1473" s="12"/>
      <c r="J1473" s="28" t="n">
        <f aca="false">IF(AND($C1473&lt;&gt;"",$B1473&gt;=Boshqaruv!$C$9,$B1473&lt;=Boshqaruv!$C$10),IF(COUNTIFS($C$4:$C1472,$C1473,$B$4:$B1472,"&gt;="&amp;Boshqaruv!$C$9,$B$4:$B1472,"&lt;="&amp;Boshqaruv!$C$10)=0,1,0),0)</f>
        <v>0</v>
      </c>
    </row>
    <row r="1474" customFormat="false" ht="15" hidden="false" customHeight="false" outlineLevel="0" collapsed="false">
      <c r="A1474" s="8" t="n">
        <v>1470</v>
      </c>
      <c r="B1474" s="13"/>
      <c r="C1474" s="25"/>
      <c r="D1474" s="26" t="str">
        <f aca="false">IF($C1474="","",IFERROR(IF(INDEX(Bolalar!$B$5:$B$1804,MATCH($C1474,Bolalar!$I$5:$I$1804,0))="","",INDEX(Bolalar!$B$5:$B$1804,MATCH($C1474,Bolalar!$I$5:$I$1804,0))),""))</f>
        <v/>
      </c>
      <c r="E1474" s="15" t="str">
        <f aca="false">IF($C1474="","",IFERROR(IF(INDEX(Bolalar!$C$5:$C$1804,MATCH($C1474,Bolalar!$I$5:$I$1804,0))="","",INDEX(Bolalar!$C$5:$C$1804,MATCH($C1474,Bolalar!$I$5:$I$1804,0))),""))</f>
        <v/>
      </c>
      <c r="F1474" s="24"/>
      <c r="G1474" s="14" t="str">
        <f aca="false">IF(OR($E1474="",$B1474=""),"",INT(($B1474-$E1474)/365.25))</f>
        <v/>
      </c>
      <c r="H1474" s="25"/>
      <c r="I1474" s="12"/>
      <c r="J1474" s="28" t="n">
        <f aca="false">IF(AND($C1474&lt;&gt;"",$B1474&gt;=Boshqaruv!$C$9,$B1474&lt;=Boshqaruv!$C$10),IF(COUNTIFS($C$4:$C1473,$C1474,$B$4:$B1473,"&gt;="&amp;Boshqaruv!$C$9,$B$4:$B1473,"&lt;="&amp;Boshqaruv!$C$10)=0,1,0),0)</f>
        <v>0</v>
      </c>
    </row>
    <row r="1475" customFormat="false" ht="15" hidden="false" customHeight="false" outlineLevel="0" collapsed="false">
      <c r="A1475" s="8" t="n">
        <v>1471</v>
      </c>
      <c r="B1475" s="13"/>
      <c r="C1475" s="25"/>
      <c r="D1475" s="26" t="str">
        <f aca="false">IF($C1475="","",IFERROR(IF(INDEX(Bolalar!$B$5:$B$1804,MATCH($C1475,Bolalar!$I$5:$I$1804,0))="","",INDEX(Bolalar!$B$5:$B$1804,MATCH($C1475,Bolalar!$I$5:$I$1804,0))),""))</f>
        <v/>
      </c>
      <c r="E1475" s="15" t="str">
        <f aca="false">IF($C1475="","",IFERROR(IF(INDEX(Bolalar!$C$5:$C$1804,MATCH($C1475,Bolalar!$I$5:$I$1804,0))="","",INDEX(Bolalar!$C$5:$C$1804,MATCH($C1475,Bolalar!$I$5:$I$1804,0))),""))</f>
        <v/>
      </c>
      <c r="F1475" s="24"/>
      <c r="G1475" s="14" t="str">
        <f aca="false">IF(OR($E1475="",$B1475=""),"",INT(($B1475-$E1475)/365.25))</f>
        <v/>
      </c>
      <c r="H1475" s="25"/>
      <c r="I1475" s="12"/>
      <c r="J1475" s="28" t="n">
        <f aca="false">IF(AND($C1475&lt;&gt;"",$B1475&gt;=Boshqaruv!$C$9,$B1475&lt;=Boshqaruv!$C$10),IF(COUNTIFS($C$4:$C1474,$C1475,$B$4:$B1474,"&gt;="&amp;Boshqaruv!$C$9,$B$4:$B1474,"&lt;="&amp;Boshqaruv!$C$10)=0,1,0),0)</f>
        <v>0</v>
      </c>
    </row>
    <row r="1476" customFormat="false" ht="15" hidden="false" customHeight="false" outlineLevel="0" collapsed="false">
      <c r="A1476" s="8" t="n">
        <v>1472</v>
      </c>
      <c r="B1476" s="13"/>
      <c r="C1476" s="25"/>
      <c r="D1476" s="26" t="str">
        <f aca="false">IF($C1476="","",IFERROR(IF(INDEX(Bolalar!$B$5:$B$1804,MATCH($C1476,Bolalar!$I$5:$I$1804,0))="","",INDEX(Bolalar!$B$5:$B$1804,MATCH($C1476,Bolalar!$I$5:$I$1804,0))),""))</f>
        <v/>
      </c>
      <c r="E1476" s="15" t="str">
        <f aca="false">IF($C1476="","",IFERROR(IF(INDEX(Bolalar!$C$5:$C$1804,MATCH($C1476,Bolalar!$I$5:$I$1804,0))="","",INDEX(Bolalar!$C$5:$C$1804,MATCH($C1476,Bolalar!$I$5:$I$1804,0))),""))</f>
        <v/>
      </c>
      <c r="F1476" s="24"/>
      <c r="G1476" s="14" t="str">
        <f aca="false">IF(OR($E1476="",$B1476=""),"",INT(($B1476-$E1476)/365.25))</f>
        <v/>
      </c>
      <c r="H1476" s="25"/>
      <c r="I1476" s="12"/>
      <c r="J1476" s="28" t="n">
        <f aca="false">IF(AND($C1476&lt;&gt;"",$B1476&gt;=Boshqaruv!$C$9,$B1476&lt;=Boshqaruv!$C$10),IF(COUNTIFS($C$4:$C1475,$C1476,$B$4:$B1475,"&gt;="&amp;Boshqaruv!$C$9,$B$4:$B1475,"&lt;="&amp;Boshqaruv!$C$10)=0,1,0),0)</f>
        <v>0</v>
      </c>
    </row>
    <row r="1477" customFormat="false" ht="15" hidden="false" customHeight="false" outlineLevel="0" collapsed="false">
      <c r="A1477" s="8" t="n">
        <v>1473</v>
      </c>
      <c r="B1477" s="13"/>
      <c r="C1477" s="25"/>
      <c r="D1477" s="26" t="str">
        <f aca="false">IF($C1477="","",IFERROR(IF(INDEX(Bolalar!$B$5:$B$1804,MATCH($C1477,Bolalar!$I$5:$I$1804,0))="","",INDEX(Bolalar!$B$5:$B$1804,MATCH($C1477,Bolalar!$I$5:$I$1804,0))),""))</f>
        <v/>
      </c>
      <c r="E1477" s="15" t="str">
        <f aca="false">IF($C1477="","",IFERROR(IF(INDEX(Bolalar!$C$5:$C$1804,MATCH($C1477,Bolalar!$I$5:$I$1804,0))="","",INDEX(Bolalar!$C$5:$C$1804,MATCH($C1477,Bolalar!$I$5:$I$1804,0))),""))</f>
        <v/>
      </c>
      <c r="F1477" s="24"/>
      <c r="G1477" s="14" t="str">
        <f aca="false">IF(OR($E1477="",$B1477=""),"",INT(($B1477-$E1477)/365.25))</f>
        <v/>
      </c>
      <c r="H1477" s="25"/>
      <c r="I1477" s="12"/>
      <c r="J1477" s="28" t="n">
        <f aca="false">IF(AND($C1477&lt;&gt;"",$B1477&gt;=Boshqaruv!$C$9,$B1477&lt;=Boshqaruv!$C$10),IF(COUNTIFS($C$4:$C1476,$C1477,$B$4:$B1476,"&gt;="&amp;Boshqaruv!$C$9,$B$4:$B1476,"&lt;="&amp;Boshqaruv!$C$10)=0,1,0),0)</f>
        <v>0</v>
      </c>
    </row>
    <row r="1478" customFormat="false" ht="15" hidden="false" customHeight="false" outlineLevel="0" collapsed="false">
      <c r="A1478" s="8" t="n">
        <v>1474</v>
      </c>
      <c r="B1478" s="13"/>
      <c r="C1478" s="25"/>
      <c r="D1478" s="26" t="str">
        <f aca="false">IF($C1478="","",IFERROR(IF(INDEX(Bolalar!$B$5:$B$1804,MATCH($C1478,Bolalar!$I$5:$I$1804,0))="","",INDEX(Bolalar!$B$5:$B$1804,MATCH($C1478,Bolalar!$I$5:$I$1804,0))),""))</f>
        <v/>
      </c>
      <c r="E1478" s="15" t="str">
        <f aca="false">IF($C1478="","",IFERROR(IF(INDEX(Bolalar!$C$5:$C$1804,MATCH($C1478,Bolalar!$I$5:$I$1804,0))="","",INDEX(Bolalar!$C$5:$C$1804,MATCH($C1478,Bolalar!$I$5:$I$1804,0))),""))</f>
        <v/>
      </c>
      <c r="F1478" s="24"/>
      <c r="G1478" s="14" t="str">
        <f aca="false">IF(OR($E1478="",$B1478=""),"",INT(($B1478-$E1478)/365.25))</f>
        <v/>
      </c>
      <c r="H1478" s="25"/>
      <c r="I1478" s="12"/>
      <c r="J1478" s="28" t="n">
        <f aca="false">IF(AND($C1478&lt;&gt;"",$B1478&gt;=Boshqaruv!$C$9,$B1478&lt;=Boshqaruv!$C$10),IF(COUNTIFS($C$4:$C1477,$C1478,$B$4:$B1477,"&gt;="&amp;Boshqaruv!$C$9,$B$4:$B1477,"&lt;="&amp;Boshqaruv!$C$10)=0,1,0),0)</f>
        <v>0</v>
      </c>
    </row>
    <row r="1479" customFormat="false" ht="15" hidden="false" customHeight="false" outlineLevel="0" collapsed="false">
      <c r="A1479" s="8" t="n">
        <v>1475</v>
      </c>
      <c r="B1479" s="13"/>
      <c r="C1479" s="25"/>
      <c r="D1479" s="26" t="str">
        <f aca="false">IF($C1479="","",IFERROR(IF(INDEX(Bolalar!$B$5:$B$1804,MATCH($C1479,Bolalar!$I$5:$I$1804,0))="","",INDEX(Bolalar!$B$5:$B$1804,MATCH($C1479,Bolalar!$I$5:$I$1804,0))),""))</f>
        <v/>
      </c>
      <c r="E1479" s="15" t="str">
        <f aca="false">IF($C1479="","",IFERROR(IF(INDEX(Bolalar!$C$5:$C$1804,MATCH($C1479,Bolalar!$I$5:$I$1804,0))="","",INDEX(Bolalar!$C$5:$C$1804,MATCH($C1479,Bolalar!$I$5:$I$1804,0))),""))</f>
        <v/>
      </c>
      <c r="F1479" s="24"/>
      <c r="G1479" s="14" t="str">
        <f aca="false">IF(OR($E1479="",$B1479=""),"",INT(($B1479-$E1479)/365.25))</f>
        <v/>
      </c>
      <c r="H1479" s="25"/>
      <c r="I1479" s="12"/>
      <c r="J1479" s="28" t="n">
        <f aca="false">IF(AND($C1479&lt;&gt;"",$B1479&gt;=Boshqaruv!$C$9,$B1479&lt;=Boshqaruv!$C$10),IF(COUNTIFS($C$4:$C1478,$C1479,$B$4:$B1478,"&gt;="&amp;Boshqaruv!$C$9,$B$4:$B1478,"&lt;="&amp;Boshqaruv!$C$10)=0,1,0),0)</f>
        <v>0</v>
      </c>
    </row>
    <row r="1480" customFormat="false" ht="15" hidden="false" customHeight="false" outlineLevel="0" collapsed="false">
      <c r="A1480" s="8" t="n">
        <v>1476</v>
      </c>
      <c r="B1480" s="13"/>
      <c r="C1480" s="25"/>
      <c r="D1480" s="26" t="str">
        <f aca="false">IF($C1480="","",IFERROR(IF(INDEX(Bolalar!$B$5:$B$1804,MATCH($C1480,Bolalar!$I$5:$I$1804,0))="","",INDEX(Bolalar!$B$5:$B$1804,MATCH($C1480,Bolalar!$I$5:$I$1804,0))),""))</f>
        <v/>
      </c>
      <c r="E1480" s="15" t="str">
        <f aca="false">IF($C1480="","",IFERROR(IF(INDEX(Bolalar!$C$5:$C$1804,MATCH($C1480,Bolalar!$I$5:$I$1804,0))="","",INDEX(Bolalar!$C$5:$C$1804,MATCH($C1480,Bolalar!$I$5:$I$1804,0))),""))</f>
        <v/>
      </c>
      <c r="F1480" s="24"/>
      <c r="G1480" s="14" t="str">
        <f aca="false">IF(OR($E1480="",$B1480=""),"",INT(($B1480-$E1480)/365.25))</f>
        <v/>
      </c>
      <c r="H1480" s="25"/>
      <c r="I1480" s="12"/>
      <c r="J1480" s="28" t="n">
        <f aca="false">IF(AND($C1480&lt;&gt;"",$B1480&gt;=Boshqaruv!$C$9,$B1480&lt;=Boshqaruv!$C$10),IF(COUNTIFS($C$4:$C1479,$C1480,$B$4:$B1479,"&gt;="&amp;Boshqaruv!$C$9,$B$4:$B1479,"&lt;="&amp;Boshqaruv!$C$10)=0,1,0),0)</f>
        <v>0</v>
      </c>
    </row>
    <row r="1481" customFormat="false" ht="15" hidden="false" customHeight="false" outlineLevel="0" collapsed="false">
      <c r="A1481" s="8" t="n">
        <v>1477</v>
      </c>
      <c r="B1481" s="13"/>
      <c r="C1481" s="25"/>
      <c r="D1481" s="26" t="str">
        <f aca="false">IF($C1481="","",IFERROR(IF(INDEX(Bolalar!$B$5:$B$1804,MATCH($C1481,Bolalar!$I$5:$I$1804,0))="","",INDEX(Bolalar!$B$5:$B$1804,MATCH($C1481,Bolalar!$I$5:$I$1804,0))),""))</f>
        <v/>
      </c>
      <c r="E1481" s="15" t="str">
        <f aca="false">IF($C1481="","",IFERROR(IF(INDEX(Bolalar!$C$5:$C$1804,MATCH($C1481,Bolalar!$I$5:$I$1804,0))="","",INDEX(Bolalar!$C$5:$C$1804,MATCH($C1481,Bolalar!$I$5:$I$1804,0))),""))</f>
        <v/>
      </c>
      <c r="F1481" s="24"/>
      <c r="G1481" s="14" t="str">
        <f aca="false">IF(OR($E1481="",$B1481=""),"",INT(($B1481-$E1481)/365.25))</f>
        <v/>
      </c>
      <c r="H1481" s="25"/>
      <c r="I1481" s="12"/>
      <c r="J1481" s="28" t="n">
        <f aca="false">IF(AND($C1481&lt;&gt;"",$B1481&gt;=Boshqaruv!$C$9,$B1481&lt;=Boshqaruv!$C$10),IF(COUNTIFS($C$4:$C1480,$C1481,$B$4:$B1480,"&gt;="&amp;Boshqaruv!$C$9,$B$4:$B1480,"&lt;="&amp;Boshqaruv!$C$10)=0,1,0),0)</f>
        <v>0</v>
      </c>
    </row>
    <row r="1482" customFormat="false" ht="15" hidden="false" customHeight="false" outlineLevel="0" collapsed="false">
      <c r="A1482" s="8" t="n">
        <v>1478</v>
      </c>
      <c r="B1482" s="13"/>
      <c r="C1482" s="25"/>
      <c r="D1482" s="26" t="str">
        <f aca="false">IF($C1482="","",IFERROR(IF(INDEX(Bolalar!$B$5:$B$1804,MATCH($C1482,Bolalar!$I$5:$I$1804,0))="","",INDEX(Bolalar!$B$5:$B$1804,MATCH($C1482,Bolalar!$I$5:$I$1804,0))),""))</f>
        <v/>
      </c>
      <c r="E1482" s="15" t="str">
        <f aca="false">IF($C1482="","",IFERROR(IF(INDEX(Bolalar!$C$5:$C$1804,MATCH($C1482,Bolalar!$I$5:$I$1804,0))="","",INDEX(Bolalar!$C$5:$C$1804,MATCH($C1482,Bolalar!$I$5:$I$1804,0))),""))</f>
        <v/>
      </c>
      <c r="F1482" s="24"/>
      <c r="G1482" s="14" t="str">
        <f aca="false">IF(OR($E1482="",$B1482=""),"",INT(($B1482-$E1482)/365.25))</f>
        <v/>
      </c>
      <c r="H1482" s="25"/>
      <c r="I1482" s="12"/>
      <c r="J1482" s="28" t="n">
        <f aca="false">IF(AND($C1482&lt;&gt;"",$B1482&gt;=Boshqaruv!$C$9,$B1482&lt;=Boshqaruv!$C$10),IF(COUNTIFS($C$4:$C1481,$C1482,$B$4:$B1481,"&gt;="&amp;Boshqaruv!$C$9,$B$4:$B1481,"&lt;="&amp;Boshqaruv!$C$10)=0,1,0),0)</f>
        <v>0</v>
      </c>
    </row>
    <row r="1483" customFormat="false" ht="15" hidden="false" customHeight="false" outlineLevel="0" collapsed="false">
      <c r="A1483" s="8" t="n">
        <v>1479</v>
      </c>
      <c r="B1483" s="13"/>
      <c r="C1483" s="25"/>
      <c r="D1483" s="26" t="str">
        <f aca="false">IF($C1483="","",IFERROR(IF(INDEX(Bolalar!$B$5:$B$1804,MATCH($C1483,Bolalar!$I$5:$I$1804,0))="","",INDEX(Bolalar!$B$5:$B$1804,MATCH($C1483,Bolalar!$I$5:$I$1804,0))),""))</f>
        <v/>
      </c>
      <c r="E1483" s="15" t="str">
        <f aca="false">IF($C1483="","",IFERROR(IF(INDEX(Bolalar!$C$5:$C$1804,MATCH($C1483,Bolalar!$I$5:$I$1804,0))="","",INDEX(Bolalar!$C$5:$C$1804,MATCH($C1483,Bolalar!$I$5:$I$1804,0))),""))</f>
        <v/>
      </c>
      <c r="F1483" s="24"/>
      <c r="G1483" s="14" t="str">
        <f aca="false">IF(OR($E1483="",$B1483=""),"",INT(($B1483-$E1483)/365.25))</f>
        <v/>
      </c>
      <c r="H1483" s="25"/>
      <c r="I1483" s="12"/>
      <c r="J1483" s="28" t="n">
        <f aca="false">IF(AND($C1483&lt;&gt;"",$B1483&gt;=Boshqaruv!$C$9,$B1483&lt;=Boshqaruv!$C$10),IF(COUNTIFS($C$4:$C1482,$C1483,$B$4:$B1482,"&gt;="&amp;Boshqaruv!$C$9,$B$4:$B1482,"&lt;="&amp;Boshqaruv!$C$10)=0,1,0),0)</f>
        <v>0</v>
      </c>
    </row>
    <row r="1484" customFormat="false" ht="15" hidden="false" customHeight="false" outlineLevel="0" collapsed="false">
      <c r="A1484" s="8" t="n">
        <v>1480</v>
      </c>
      <c r="B1484" s="13"/>
      <c r="C1484" s="25"/>
      <c r="D1484" s="26" t="str">
        <f aca="false">IF($C1484="","",IFERROR(IF(INDEX(Bolalar!$B$5:$B$1804,MATCH($C1484,Bolalar!$I$5:$I$1804,0))="","",INDEX(Bolalar!$B$5:$B$1804,MATCH($C1484,Bolalar!$I$5:$I$1804,0))),""))</f>
        <v/>
      </c>
      <c r="E1484" s="15" t="str">
        <f aca="false">IF($C1484="","",IFERROR(IF(INDEX(Bolalar!$C$5:$C$1804,MATCH($C1484,Bolalar!$I$5:$I$1804,0))="","",INDEX(Bolalar!$C$5:$C$1804,MATCH($C1484,Bolalar!$I$5:$I$1804,0))),""))</f>
        <v/>
      </c>
      <c r="F1484" s="24"/>
      <c r="G1484" s="14" t="str">
        <f aca="false">IF(OR($E1484="",$B1484=""),"",INT(($B1484-$E1484)/365.25))</f>
        <v/>
      </c>
      <c r="H1484" s="25"/>
      <c r="I1484" s="12"/>
      <c r="J1484" s="28" t="n">
        <f aca="false">IF(AND($C1484&lt;&gt;"",$B1484&gt;=Boshqaruv!$C$9,$B1484&lt;=Boshqaruv!$C$10),IF(COUNTIFS($C$4:$C1483,$C1484,$B$4:$B1483,"&gt;="&amp;Boshqaruv!$C$9,$B$4:$B1483,"&lt;="&amp;Boshqaruv!$C$10)=0,1,0),0)</f>
        <v>0</v>
      </c>
    </row>
    <row r="1485" customFormat="false" ht="15" hidden="false" customHeight="false" outlineLevel="0" collapsed="false">
      <c r="A1485" s="8" t="n">
        <v>1481</v>
      </c>
      <c r="B1485" s="13"/>
      <c r="C1485" s="25"/>
      <c r="D1485" s="26" t="str">
        <f aca="false">IF($C1485="","",IFERROR(IF(INDEX(Bolalar!$B$5:$B$1804,MATCH($C1485,Bolalar!$I$5:$I$1804,0))="","",INDEX(Bolalar!$B$5:$B$1804,MATCH($C1485,Bolalar!$I$5:$I$1804,0))),""))</f>
        <v/>
      </c>
      <c r="E1485" s="15" t="str">
        <f aca="false">IF($C1485="","",IFERROR(IF(INDEX(Bolalar!$C$5:$C$1804,MATCH($C1485,Bolalar!$I$5:$I$1804,0))="","",INDEX(Bolalar!$C$5:$C$1804,MATCH($C1485,Bolalar!$I$5:$I$1804,0))),""))</f>
        <v/>
      </c>
      <c r="F1485" s="24"/>
      <c r="G1485" s="14" t="str">
        <f aca="false">IF(OR($E1485="",$B1485=""),"",INT(($B1485-$E1485)/365.25))</f>
        <v/>
      </c>
      <c r="H1485" s="25"/>
      <c r="I1485" s="12"/>
      <c r="J1485" s="28" t="n">
        <f aca="false">IF(AND($C1485&lt;&gt;"",$B1485&gt;=Boshqaruv!$C$9,$B1485&lt;=Boshqaruv!$C$10),IF(COUNTIFS($C$4:$C1484,$C1485,$B$4:$B1484,"&gt;="&amp;Boshqaruv!$C$9,$B$4:$B1484,"&lt;="&amp;Boshqaruv!$C$10)=0,1,0),0)</f>
        <v>0</v>
      </c>
    </row>
    <row r="1486" customFormat="false" ht="15" hidden="false" customHeight="false" outlineLevel="0" collapsed="false">
      <c r="A1486" s="8" t="n">
        <v>1482</v>
      </c>
      <c r="B1486" s="13"/>
      <c r="C1486" s="25"/>
      <c r="D1486" s="26" t="str">
        <f aca="false">IF($C1486="","",IFERROR(IF(INDEX(Bolalar!$B$5:$B$1804,MATCH($C1486,Bolalar!$I$5:$I$1804,0))="","",INDEX(Bolalar!$B$5:$B$1804,MATCH($C1486,Bolalar!$I$5:$I$1804,0))),""))</f>
        <v/>
      </c>
      <c r="E1486" s="15" t="str">
        <f aca="false">IF($C1486="","",IFERROR(IF(INDEX(Bolalar!$C$5:$C$1804,MATCH($C1486,Bolalar!$I$5:$I$1804,0))="","",INDEX(Bolalar!$C$5:$C$1804,MATCH($C1486,Bolalar!$I$5:$I$1804,0))),""))</f>
        <v/>
      </c>
      <c r="F1486" s="24"/>
      <c r="G1486" s="14" t="str">
        <f aca="false">IF(OR($E1486="",$B1486=""),"",INT(($B1486-$E1486)/365.25))</f>
        <v/>
      </c>
      <c r="H1486" s="25"/>
      <c r="I1486" s="12"/>
      <c r="J1486" s="28" t="n">
        <f aca="false">IF(AND($C1486&lt;&gt;"",$B1486&gt;=Boshqaruv!$C$9,$B1486&lt;=Boshqaruv!$C$10),IF(COUNTIFS($C$4:$C1485,$C1486,$B$4:$B1485,"&gt;="&amp;Boshqaruv!$C$9,$B$4:$B1485,"&lt;="&amp;Boshqaruv!$C$10)=0,1,0),0)</f>
        <v>0</v>
      </c>
    </row>
    <row r="1487" customFormat="false" ht="15" hidden="false" customHeight="false" outlineLevel="0" collapsed="false">
      <c r="A1487" s="8" t="n">
        <v>1483</v>
      </c>
      <c r="B1487" s="13"/>
      <c r="C1487" s="25"/>
      <c r="D1487" s="26" t="str">
        <f aca="false">IF($C1487="","",IFERROR(IF(INDEX(Bolalar!$B$5:$B$1804,MATCH($C1487,Bolalar!$I$5:$I$1804,0))="","",INDEX(Bolalar!$B$5:$B$1804,MATCH($C1487,Bolalar!$I$5:$I$1804,0))),""))</f>
        <v/>
      </c>
      <c r="E1487" s="15" t="str">
        <f aca="false">IF($C1487="","",IFERROR(IF(INDEX(Bolalar!$C$5:$C$1804,MATCH($C1487,Bolalar!$I$5:$I$1804,0))="","",INDEX(Bolalar!$C$5:$C$1804,MATCH($C1487,Bolalar!$I$5:$I$1804,0))),""))</f>
        <v/>
      </c>
      <c r="F1487" s="24"/>
      <c r="G1487" s="14" t="str">
        <f aca="false">IF(OR($E1487="",$B1487=""),"",INT(($B1487-$E1487)/365.25))</f>
        <v/>
      </c>
      <c r="H1487" s="25"/>
      <c r="I1487" s="12"/>
      <c r="J1487" s="28" t="n">
        <f aca="false">IF(AND($C1487&lt;&gt;"",$B1487&gt;=Boshqaruv!$C$9,$B1487&lt;=Boshqaruv!$C$10),IF(COUNTIFS($C$4:$C1486,$C1487,$B$4:$B1486,"&gt;="&amp;Boshqaruv!$C$9,$B$4:$B1486,"&lt;="&amp;Boshqaruv!$C$10)=0,1,0),0)</f>
        <v>0</v>
      </c>
    </row>
    <row r="1488" customFormat="false" ht="15" hidden="false" customHeight="false" outlineLevel="0" collapsed="false">
      <c r="A1488" s="8" t="n">
        <v>1484</v>
      </c>
      <c r="B1488" s="13"/>
      <c r="C1488" s="25"/>
      <c r="D1488" s="26" t="str">
        <f aca="false">IF($C1488="","",IFERROR(IF(INDEX(Bolalar!$B$5:$B$1804,MATCH($C1488,Bolalar!$I$5:$I$1804,0))="","",INDEX(Bolalar!$B$5:$B$1804,MATCH($C1488,Bolalar!$I$5:$I$1804,0))),""))</f>
        <v/>
      </c>
      <c r="E1488" s="15" t="str">
        <f aca="false">IF($C1488="","",IFERROR(IF(INDEX(Bolalar!$C$5:$C$1804,MATCH($C1488,Bolalar!$I$5:$I$1804,0))="","",INDEX(Bolalar!$C$5:$C$1804,MATCH($C1488,Bolalar!$I$5:$I$1804,0))),""))</f>
        <v/>
      </c>
      <c r="F1488" s="24"/>
      <c r="G1488" s="14" t="str">
        <f aca="false">IF(OR($E1488="",$B1488=""),"",INT(($B1488-$E1488)/365.25))</f>
        <v/>
      </c>
      <c r="H1488" s="25"/>
      <c r="I1488" s="12"/>
      <c r="J1488" s="28" t="n">
        <f aca="false">IF(AND($C1488&lt;&gt;"",$B1488&gt;=Boshqaruv!$C$9,$B1488&lt;=Boshqaruv!$C$10),IF(COUNTIFS($C$4:$C1487,$C1488,$B$4:$B1487,"&gt;="&amp;Boshqaruv!$C$9,$B$4:$B1487,"&lt;="&amp;Boshqaruv!$C$10)=0,1,0),0)</f>
        <v>0</v>
      </c>
    </row>
    <row r="1489" customFormat="false" ht="15" hidden="false" customHeight="false" outlineLevel="0" collapsed="false">
      <c r="A1489" s="8" t="n">
        <v>1485</v>
      </c>
      <c r="B1489" s="13"/>
      <c r="C1489" s="25"/>
      <c r="D1489" s="26" t="str">
        <f aca="false">IF($C1489="","",IFERROR(IF(INDEX(Bolalar!$B$5:$B$1804,MATCH($C1489,Bolalar!$I$5:$I$1804,0))="","",INDEX(Bolalar!$B$5:$B$1804,MATCH($C1489,Bolalar!$I$5:$I$1804,0))),""))</f>
        <v/>
      </c>
      <c r="E1489" s="15" t="str">
        <f aca="false">IF($C1489="","",IFERROR(IF(INDEX(Bolalar!$C$5:$C$1804,MATCH($C1489,Bolalar!$I$5:$I$1804,0))="","",INDEX(Bolalar!$C$5:$C$1804,MATCH($C1489,Bolalar!$I$5:$I$1804,0))),""))</f>
        <v/>
      </c>
      <c r="F1489" s="24"/>
      <c r="G1489" s="14" t="str">
        <f aca="false">IF(OR($E1489="",$B1489=""),"",INT(($B1489-$E1489)/365.25))</f>
        <v/>
      </c>
      <c r="H1489" s="25"/>
      <c r="I1489" s="12"/>
      <c r="J1489" s="28" t="n">
        <f aca="false">IF(AND($C1489&lt;&gt;"",$B1489&gt;=Boshqaruv!$C$9,$B1489&lt;=Boshqaruv!$C$10),IF(COUNTIFS($C$4:$C1488,$C1489,$B$4:$B1488,"&gt;="&amp;Boshqaruv!$C$9,$B$4:$B1488,"&lt;="&amp;Boshqaruv!$C$10)=0,1,0),0)</f>
        <v>0</v>
      </c>
    </row>
    <row r="1490" customFormat="false" ht="15" hidden="false" customHeight="false" outlineLevel="0" collapsed="false">
      <c r="A1490" s="8" t="n">
        <v>1486</v>
      </c>
      <c r="B1490" s="13"/>
      <c r="C1490" s="25"/>
      <c r="D1490" s="26" t="str">
        <f aca="false">IF($C1490="","",IFERROR(IF(INDEX(Bolalar!$B$5:$B$1804,MATCH($C1490,Bolalar!$I$5:$I$1804,0))="","",INDEX(Bolalar!$B$5:$B$1804,MATCH($C1490,Bolalar!$I$5:$I$1804,0))),""))</f>
        <v/>
      </c>
      <c r="E1490" s="15" t="str">
        <f aca="false">IF($C1490="","",IFERROR(IF(INDEX(Bolalar!$C$5:$C$1804,MATCH($C1490,Bolalar!$I$5:$I$1804,0))="","",INDEX(Bolalar!$C$5:$C$1804,MATCH($C1490,Bolalar!$I$5:$I$1804,0))),""))</f>
        <v/>
      </c>
      <c r="F1490" s="24"/>
      <c r="G1490" s="14" t="str">
        <f aca="false">IF(OR($E1490="",$B1490=""),"",INT(($B1490-$E1490)/365.25))</f>
        <v/>
      </c>
      <c r="H1490" s="25"/>
      <c r="I1490" s="12"/>
      <c r="J1490" s="28" t="n">
        <f aca="false">IF(AND($C1490&lt;&gt;"",$B1490&gt;=Boshqaruv!$C$9,$B1490&lt;=Boshqaruv!$C$10),IF(COUNTIFS($C$4:$C1489,$C1490,$B$4:$B1489,"&gt;="&amp;Boshqaruv!$C$9,$B$4:$B1489,"&lt;="&amp;Boshqaruv!$C$10)=0,1,0),0)</f>
        <v>0</v>
      </c>
    </row>
    <row r="1491" customFormat="false" ht="15" hidden="false" customHeight="false" outlineLevel="0" collapsed="false">
      <c r="A1491" s="8" t="n">
        <v>1487</v>
      </c>
      <c r="B1491" s="13"/>
      <c r="C1491" s="25"/>
      <c r="D1491" s="26" t="str">
        <f aca="false">IF($C1491="","",IFERROR(IF(INDEX(Bolalar!$B$5:$B$1804,MATCH($C1491,Bolalar!$I$5:$I$1804,0))="","",INDEX(Bolalar!$B$5:$B$1804,MATCH($C1491,Bolalar!$I$5:$I$1804,0))),""))</f>
        <v/>
      </c>
      <c r="E1491" s="15" t="str">
        <f aca="false">IF($C1491="","",IFERROR(IF(INDEX(Bolalar!$C$5:$C$1804,MATCH($C1491,Bolalar!$I$5:$I$1804,0))="","",INDEX(Bolalar!$C$5:$C$1804,MATCH($C1491,Bolalar!$I$5:$I$1804,0))),""))</f>
        <v/>
      </c>
      <c r="F1491" s="24"/>
      <c r="G1491" s="14" t="str">
        <f aca="false">IF(OR($E1491="",$B1491=""),"",INT(($B1491-$E1491)/365.25))</f>
        <v/>
      </c>
      <c r="H1491" s="25"/>
      <c r="I1491" s="12"/>
      <c r="J1491" s="28" t="n">
        <f aca="false">IF(AND($C1491&lt;&gt;"",$B1491&gt;=Boshqaruv!$C$9,$B1491&lt;=Boshqaruv!$C$10),IF(COUNTIFS($C$4:$C1490,$C1491,$B$4:$B1490,"&gt;="&amp;Boshqaruv!$C$9,$B$4:$B1490,"&lt;="&amp;Boshqaruv!$C$10)=0,1,0),0)</f>
        <v>0</v>
      </c>
    </row>
    <row r="1492" customFormat="false" ht="15" hidden="false" customHeight="false" outlineLevel="0" collapsed="false">
      <c r="A1492" s="8" t="n">
        <v>1488</v>
      </c>
      <c r="B1492" s="13"/>
      <c r="C1492" s="25"/>
      <c r="D1492" s="26" t="str">
        <f aca="false">IF($C1492="","",IFERROR(IF(INDEX(Bolalar!$B$5:$B$1804,MATCH($C1492,Bolalar!$I$5:$I$1804,0))="","",INDEX(Bolalar!$B$5:$B$1804,MATCH($C1492,Bolalar!$I$5:$I$1804,0))),""))</f>
        <v/>
      </c>
      <c r="E1492" s="15" t="str">
        <f aca="false">IF($C1492="","",IFERROR(IF(INDEX(Bolalar!$C$5:$C$1804,MATCH($C1492,Bolalar!$I$5:$I$1804,0))="","",INDEX(Bolalar!$C$5:$C$1804,MATCH($C1492,Bolalar!$I$5:$I$1804,0))),""))</f>
        <v/>
      </c>
      <c r="F1492" s="24"/>
      <c r="G1492" s="14" t="str">
        <f aca="false">IF(OR($E1492="",$B1492=""),"",INT(($B1492-$E1492)/365.25))</f>
        <v/>
      </c>
      <c r="H1492" s="25"/>
      <c r="I1492" s="12"/>
      <c r="J1492" s="28" t="n">
        <f aca="false">IF(AND($C1492&lt;&gt;"",$B1492&gt;=Boshqaruv!$C$9,$B1492&lt;=Boshqaruv!$C$10),IF(COUNTIFS($C$4:$C1491,$C1492,$B$4:$B1491,"&gt;="&amp;Boshqaruv!$C$9,$B$4:$B1491,"&lt;="&amp;Boshqaruv!$C$10)=0,1,0),0)</f>
        <v>0</v>
      </c>
    </row>
    <row r="1493" customFormat="false" ht="15" hidden="false" customHeight="false" outlineLevel="0" collapsed="false">
      <c r="A1493" s="8" t="n">
        <v>1489</v>
      </c>
      <c r="B1493" s="13"/>
      <c r="C1493" s="25"/>
      <c r="D1493" s="26" t="str">
        <f aca="false">IF($C1493="","",IFERROR(IF(INDEX(Bolalar!$B$5:$B$1804,MATCH($C1493,Bolalar!$I$5:$I$1804,0))="","",INDEX(Bolalar!$B$5:$B$1804,MATCH($C1493,Bolalar!$I$5:$I$1804,0))),""))</f>
        <v/>
      </c>
      <c r="E1493" s="15" t="str">
        <f aca="false">IF($C1493="","",IFERROR(IF(INDEX(Bolalar!$C$5:$C$1804,MATCH($C1493,Bolalar!$I$5:$I$1804,0))="","",INDEX(Bolalar!$C$5:$C$1804,MATCH($C1493,Bolalar!$I$5:$I$1804,0))),""))</f>
        <v/>
      </c>
      <c r="F1493" s="24"/>
      <c r="G1493" s="14" t="str">
        <f aca="false">IF(OR($E1493="",$B1493=""),"",INT(($B1493-$E1493)/365.25))</f>
        <v/>
      </c>
      <c r="H1493" s="25"/>
      <c r="I1493" s="12"/>
      <c r="J1493" s="28" t="n">
        <f aca="false">IF(AND($C1493&lt;&gt;"",$B1493&gt;=Boshqaruv!$C$9,$B1493&lt;=Boshqaruv!$C$10),IF(COUNTIFS($C$4:$C1492,$C1493,$B$4:$B1492,"&gt;="&amp;Boshqaruv!$C$9,$B$4:$B1492,"&lt;="&amp;Boshqaruv!$C$10)=0,1,0),0)</f>
        <v>0</v>
      </c>
    </row>
    <row r="1494" customFormat="false" ht="15" hidden="false" customHeight="false" outlineLevel="0" collapsed="false">
      <c r="A1494" s="8" t="n">
        <v>1490</v>
      </c>
      <c r="B1494" s="13"/>
      <c r="C1494" s="25"/>
      <c r="D1494" s="26" t="str">
        <f aca="false">IF($C1494="","",IFERROR(IF(INDEX(Bolalar!$B$5:$B$1804,MATCH($C1494,Bolalar!$I$5:$I$1804,0))="","",INDEX(Bolalar!$B$5:$B$1804,MATCH($C1494,Bolalar!$I$5:$I$1804,0))),""))</f>
        <v/>
      </c>
      <c r="E1494" s="15" t="str">
        <f aca="false">IF($C1494="","",IFERROR(IF(INDEX(Bolalar!$C$5:$C$1804,MATCH($C1494,Bolalar!$I$5:$I$1804,0))="","",INDEX(Bolalar!$C$5:$C$1804,MATCH($C1494,Bolalar!$I$5:$I$1804,0))),""))</f>
        <v/>
      </c>
      <c r="F1494" s="24"/>
      <c r="G1494" s="14" t="str">
        <f aca="false">IF(OR($E1494="",$B1494=""),"",INT(($B1494-$E1494)/365.25))</f>
        <v/>
      </c>
      <c r="H1494" s="25"/>
      <c r="I1494" s="12"/>
      <c r="J1494" s="28" t="n">
        <f aca="false">IF(AND($C1494&lt;&gt;"",$B1494&gt;=Boshqaruv!$C$9,$B1494&lt;=Boshqaruv!$C$10),IF(COUNTIFS($C$4:$C1493,$C1494,$B$4:$B1493,"&gt;="&amp;Boshqaruv!$C$9,$B$4:$B1493,"&lt;="&amp;Boshqaruv!$C$10)=0,1,0),0)</f>
        <v>0</v>
      </c>
    </row>
    <row r="1495" customFormat="false" ht="15" hidden="false" customHeight="false" outlineLevel="0" collapsed="false">
      <c r="A1495" s="8" t="n">
        <v>1491</v>
      </c>
      <c r="B1495" s="13"/>
      <c r="C1495" s="25"/>
      <c r="D1495" s="26" t="str">
        <f aca="false">IF($C1495="","",IFERROR(IF(INDEX(Bolalar!$B$5:$B$1804,MATCH($C1495,Bolalar!$I$5:$I$1804,0))="","",INDEX(Bolalar!$B$5:$B$1804,MATCH($C1495,Bolalar!$I$5:$I$1804,0))),""))</f>
        <v/>
      </c>
      <c r="E1495" s="15" t="str">
        <f aca="false">IF($C1495="","",IFERROR(IF(INDEX(Bolalar!$C$5:$C$1804,MATCH($C1495,Bolalar!$I$5:$I$1804,0))="","",INDEX(Bolalar!$C$5:$C$1804,MATCH($C1495,Bolalar!$I$5:$I$1804,0))),""))</f>
        <v/>
      </c>
      <c r="F1495" s="24"/>
      <c r="G1495" s="14" t="str">
        <f aca="false">IF(OR($E1495="",$B1495=""),"",INT(($B1495-$E1495)/365.25))</f>
        <v/>
      </c>
      <c r="H1495" s="25"/>
      <c r="I1495" s="12"/>
      <c r="J1495" s="28" t="n">
        <f aca="false">IF(AND($C1495&lt;&gt;"",$B1495&gt;=Boshqaruv!$C$9,$B1495&lt;=Boshqaruv!$C$10),IF(COUNTIFS($C$4:$C1494,$C1495,$B$4:$B1494,"&gt;="&amp;Boshqaruv!$C$9,$B$4:$B1494,"&lt;="&amp;Boshqaruv!$C$10)=0,1,0),0)</f>
        <v>0</v>
      </c>
    </row>
    <row r="1496" customFormat="false" ht="15" hidden="false" customHeight="false" outlineLevel="0" collapsed="false">
      <c r="A1496" s="8" t="n">
        <v>1492</v>
      </c>
      <c r="B1496" s="13"/>
      <c r="C1496" s="25"/>
      <c r="D1496" s="26" t="str">
        <f aca="false">IF($C1496="","",IFERROR(IF(INDEX(Bolalar!$B$5:$B$1804,MATCH($C1496,Bolalar!$I$5:$I$1804,0))="","",INDEX(Bolalar!$B$5:$B$1804,MATCH($C1496,Bolalar!$I$5:$I$1804,0))),""))</f>
        <v/>
      </c>
      <c r="E1496" s="15" t="str">
        <f aca="false">IF($C1496="","",IFERROR(IF(INDEX(Bolalar!$C$5:$C$1804,MATCH($C1496,Bolalar!$I$5:$I$1804,0))="","",INDEX(Bolalar!$C$5:$C$1804,MATCH($C1496,Bolalar!$I$5:$I$1804,0))),""))</f>
        <v/>
      </c>
      <c r="F1496" s="24"/>
      <c r="G1496" s="14" t="str">
        <f aca="false">IF(OR($E1496="",$B1496=""),"",INT(($B1496-$E1496)/365.25))</f>
        <v/>
      </c>
      <c r="H1496" s="25"/>
      <c r="I1496" s="12"/>
      <c r="J1496" s="28" t="n">
        <f aca="false">IF(AND($C1496&lt;&gt;"",$B1496&gt;=Boshqaruv!$C$9,$B1496&lt;=Boshqaruv!$C$10),IF(COUNTIFS($C$4:$C1495,$C1496,$B$4:$B1495,"&gt;="&amp;Boshqaruv!$C$9,$B$4:$B1495,"&lt;="&amp;Boshqaruv!$C$10)=0,1,0),0)</f>
        <v>0</v>
      </c>
    </row>
    <row r="1497" customFormat="false" ht="15" hidden="false" customHeight="false" outlineLevel="0" collapsed="false">
      <c r="A1497" s="8" t="n">
        <v>1493</v>
      </c>
      <c r="B1497" s="13"/>
      <c r="C1497" s="25"/>
      <c r="D1497" s="26" t="str">
        <f aca="false">IF($C1497="","",IFERROR(IF(INDEX(Bolalar!$B$5:$B$1804,MATCH($C1497,Bolalar!$I$5:$I$1804,0))="","",INDEX(Bolalar!$B$5:$B$1804,MATCH($C1497,Bolalar!$I$5:$I$1804,0))),""))</f>
        <v/>
      </c>
      <c r="E1497" s="15" t="str">
        <f aca="false">IF($C1497="","",IFERROR(IF(INDEX(Bolalar!$C$5:$C$1804,MATCH($C1497,Bolalar!$I$5:$I$1804,0))="","",INDEX(Bolalar!$C$5:$C$1804,MATCH($C1497,Bolalar!$I$5:$I$1804,0))),""))</f>
        <v/>
      </c>
      <c r="F1497" s="24"/>
      <c r="G1497" s="14" t="str">
        <f aca="false">IF(OR($E1497="",$B1497=""),"",INT(($B1497-$E1497)/365.25))</f>
        <v/>
      </c>
      <c r="H1497" s="25"/>
      <c r="I1497" s="12"/>
      <c r="J1497" s="28" t="n">
        <f aca="false">IF(AND($C1497&lt;&gt;"",$B1497&gt;=Boshqaruv!$C$9,$B1497&lt;=Boshqaruv!$C$10),IF(COUNTIFS($C$4:$C1496,$C1497,$B$4:$B1496,"&gt;="&amp;Boshqaruv!$C$9,$B$4:$B1496,"&lt;="&amp;Boshqaruv!$C$10)=0,1,0),0)</f>
        <v>0</v>
      </c>
    </row>
    <row r="1498" customFormat="false" ht="15" hidden="false" customHeight="false" outlineLevel="0" collapsed="false">
      <c r="A1498" s="8" t="n">
        <v>1494</v>
      </c>
      <c r="B1498" s="13"/>
      <c r="C1498" s="25"/>
      <c r="D1498" s="26" t="str">
        <f aca="false">IF($C1498="","",IFERROR(IF(INDEX(Bolalar!$B$5:$B$1804,MATCH($C1498,Bolalar!$I$5:$I$1804,0))="","",INDEX(Bolalar!$B$5:$B$1804,MATCH($C1498,Bolalar!$I$5:$I$1804,0))),""))</f>
        <v/>
      </c>
      <c r="E1498" s="15" t="str">
        <f aca="false">IF($C1498="","",IFERROR(IF(INDEX(Bolalar!$C$5:$C$1804,MATCH($C1498,Bolalar!$I$5:$I$1804,0))="","",INDEX(Bolalar!$C$5:$C$1804,MATCH($C1498,Bolalar!$I$5:$I$1804,0))),""))</f>
        <v/>
      </c>
      <c r="F1498" s="24"/>
      <c r="G1498" s="14" t="str">
        <f aca="false">IF(OR($E1498="",$B1498=""),"",INT(($B1498-$E1498)/365.25))</f>
        <v/>
      </c>
      <c r="H1498" s="25"/>
      <c r="I1498" s="12"/>
      <c r="J1498" s="28" t="n">
        <f aca="false">IF(AND($C1498&lt;&gt;"",$B1498&gt;=Boshqaruv!$C$9,$B1498&lt;=Boshqaruv!$C$10),IF(COUNTIFS($C$4:$C1497,$C1498,$B$4:$B1497,"&gt;="&amp;Boshqaruv!$C$9,$B$4:$B1497,"&lt;="&amp;Boshqaruv!$C$10)=0,1,0),0)</f>
        <v>0</v>
      </c>
    </row>
    <row r="1499" customFormat="false" ht="15" hidden="false" customHeight="false" outlineLevel="0" collapsed="false">
      <c r="A1499" s="8" t="n">
        <v>1495</v>
      </c>
      <c r="B1499" s="13"/>
      <c r="C1499" s="25"/>
      <c r="D1499" s="26" t="str">
        <f aca="false">IF($C1499="","",IFERROR(IF(INDEX(Bolalar!$B$5:$B$1804,MATCH($C1499,Bolalar!$I$5:$I$1804,0))="","",INDEX(Bolalar!$B$5:$B$1804,MATCH($C1499,Bolalar!$I$5:$I$1804,0))),""))</f>
        <v/>
      </c>
      <c r="E1499" s="15" t="str">
        <f aca="false">IF($C1499="","",IFERROR(IF(INDEX(Bolalar!$C$5:$C$1804,MATCH($C1499,Bolalar!$I$5:$I$1804,0))="","",INDEX(Bolalar!$C$5:$C$1804,MATCH($C1499,Bolalar!$I$5:$I$1804,0))),""))</f>
        <v/>
      </c>
      <c r="F1499" s="24"/>
      <c r="G1499" s="14" t="str">
        <f aca="false">IF(OR($E1499="",$B1499=""),"",INT(($B1499-$E1499)/365.25))</f>
        <v/>
      </c>
      <c r="H1499" s="25"/>
      <c r="I1499" s="12"/>
      <c r="J1499" s="28" t="n">
        <f aca="false">IF(AND($C1499&lt;&gt;"",$B1499&gt;=Boshqaruv!$C$9,$B1499&lt;=Boshqaruv!$C$10),IF(COUNTIFS($C$4:$C1498,$C1499,$B$4:$B1498,"&gt;="&amp;Boshqaruv!$C$9,$B$4:$B1498,"&lt;="&amp;Boshqaruv!$C$10)=0,1,0),0)</f>
        <v>0</v>
      </c>
    </row>
    <row r="1500" customFormat="false" ht="15" hidden="false" customHeight="false" outlineLevel="0" collapsed="false">
      <c r="A1500" s="8" t="n">
        <v>1496</v>
      </c>
      <c r="B1500" s="13"/>
      <c r="C1500" s="25"/>
      <c r="D1500" s="26" t="str">
        <f aca="false">IF($C1500="","",IFERROR(IF(INDEX(Bolalar!$B$5:$B$1804,MATCH($C1500,Bolalar!$I$5:$I$1804,0))="","",INDEX(Bolalar!$B$5:$B$1804,MATCH($C1500,Bolalar!$I$5:$I$1804,0))),""))</f>
        <v/>
      </c>
      <c r="E1500" s="15" t="str">
        <f aca="false">IF($C1500="","",IFERROR(IF(INDEX(Bolalar!$C$5:$C$1804,MATCH($C1500,Bolalar!$I$5:$I$1804,0))="","",INDEX(Bolalar!$C$5:$C$1804,MATCH($C1500,Bolalar!$I$5:$I$1804,0))),""))</f>
        <v/>
      </c>
      <c r="F1500" s="24"/>
      <c r="G1500" s="14" t="str">
        <f aca="false">IF(OR($E1500="",$B1500=""),"",INT(($B1500-$E1500)/365.25))</f>
        <v/>
      </c>
      <c r="H1500" s="25"/>
      <c r="I1500" s="12"/>
      <c r="J1500" s="28" t="n">
        <f aca="false">IF(AND($C1500&lt;&gt;"",$B1500&gt;=Boshqaruv!$C$9,$B1500&lt;=Boshqaruv!$C$10),IF(COUNTIFS($C$4:$C1499,$C1500,$B$4:$B1499,"&gt;="&amp;Boshqaruv!$C$9,$B$4:$B1499,"&lt;="&amp;Boshqaruv!$C$10)=0,1,0),0)</f>
        <v>0</v>
      </c>
    </row>
    <row r="1501" customFormat="false" ht="15" hidden="false" customHeight="false" outlineLevel="0" collapsed="false">
      <c r="A1501" s="8" t="n">
        <v>1497</v>
      </c>
      <c r="B1501" s="13"/>
      <c r="C1501" s="25"/>
      <c r="D1501" s="26" t="str">
        <f aca="false">IF($C1501="","",IFERROR(IF(INDEX(Bolalar!$B$5:$B$1804,MATCH($C1501,Bolalar!$I$5:$I$1804,0))="","",INDEX(Bolalar!$B$5:$B$1804,MATCH($C1501,Bolalar!$I$5:$I$1804,0))),""))</f>
        <v/>
      </c>
      <c r="E1501" s="15" t="str">
        <f aca="false">IF($C1501="","",IFERROR(IF(INDEX(Bolalar!$C$5:$C$1804,MATCH($C1501,Bolalar!$I$5:$I$1804,0))="","",INDEX(Bolalar!$C$5:$C$1804,MATCH($C1501,Bolalar!$I$5:$I$1804,0))),""))</f>
        <v/>
      </c>
      <c r="F1501" s="24"/>
      <c r="G1501" s="14" t="str">
        <f aca="false">IF(OR($E1501="",$B1501=""),"",INT(($B1501-$E1501)/365.25))</f>
        <v/>
      </c>
      <c r="H1501" s="25"/>
      <c r="I1501" s="12"/>
      <c r="J1501" s="28" t="n">
        <f aca="false">IF(AND($C1501&lt;&gt;"",$B1501&gt;=Boshqaruv!$C$9,$B1501&lt;=Boshqaruv!$C$10),IF(COUNTIFS($C$4:$C1500,$C1501,$B$4:$B1500,"&gt;="&amp;Boshqaruv!$C$9,$B$4:$B1500,"&lt;="&amp;Boshqaruv!$C$10)=0,1,0),0)</f>
        <v>0</v>
      </c>
    </row>
    <row r="1502" customFormat="false" ht="15" hidden="false" customHeight="false" outlineLevel="0" collapsed="false">
      <c r="A1502" s="8" t="n">
        <v>1498</v>
      </c>
      <c r="B1502" s="13"/>
      <c r="C1502" s="25"/>
      <c r="D1502" s="26" t="str">
        <f aca="false">IF($C1502="","",IFERROR(IF(INDEX(Bolalar!$B$5:$B$1804,MATCH($C1502,Bolalar!$I$5:$I$1804,0))="","",INDEX(Bolalar!$B$5:$B$1804,MATCH($C1502,Bolalar!$I$5:$I$1804,0))),""))</f>
        <v/>
      </c>
      <c r="E1502" s="15" t="str">
        <f aca="false">IF($C1502="","",IFERROR(IF(INDEX(Bolalar!$C$5:$C$1804,MATCH($C1502,Bolalar!$I$5:$I$1804,0))="","",INDEX(Bolalar!$C$5:$C$1804,MATCH($C1502,Bolalar!$I$5:$I$1804,0))),""))</f>
        <v/>
      </c>
      <c r="F1502" s="24"/>
      <c r="G1502" s="14" t="str">
        <f aca="false">IF(OR($E1502="",$B1502=""),"",INT(($B1502-$E1502)/365.25))</f>
        <v/>
      </c>
      <c r="H1502" s="25"/>
      <c r="I1502" s="12"/>
      <c r="J1502" s="28" t="n">
        <f aca="false">IF(AND($C1502&lt;&gt;"",$B1502&gt;=Boshqaruv!$C$9,$B1502&lt;=Boshqaruv!$C$10),IF(COUNTIFS($C$4:$C1501,$C1502,$B$4:$B1501,"&gt;="&amp;Boshqaruv!$C$9,$B$4:$B1501,"&lt;="&amp;Boshqaruv!$C$10)=0,1,0),0)</f>
        <v>0</v>
      </c>
    </row>
    <row r="1503" customFormat="false" ht="15" hidden="false" customHeight="false" outlineLevel="0" collapsed="false">
      <c r="A1503" s="8" t="n">
        <v>1499</v>
      </c>
      <c r="B1503" s="13"/>
      <c r="C1503" s="25"/>
      <c r="D1503" s="26" t="str">
        <f aca="false">IF($C1503="","",IFERROR(IF(INDEX(Bolalar!$B$5:$B$1804,MATCH($C1503,Bolalar!$I$5:$I$1804,0))="","",INDEX(Bolalar!$B$5:$B$1804,MATCH($C1503,Bolalar!$I$5:$I$1804,0))),""))</f>
        <v/>
      </c>
      <c r="E1503" s="15" t="str">
        <f aca="false">IF($C1503="","",IFERROR(IF(INDEX(Bolalar!$C$5:$C$1804,MATCH($C1503,Bolalar!$I$5:$I$1804,0))="","",INDEX(Bolalar!$C$5:$C$1804,MATCH($C1503,Bolalar!$I$5:$I$1804,0))),""))</f>
        <v/>
      </c>
      <c r="F1503" s="24"/>
      <c r="G1503" s="14" t="str">
        <f aca="false">IF(OR($E1503="",$B1503=""),"",INT(($B1503-$E1503)/365.25))</f>
        <v/>
      </c>
      <c r="H1503" s="25"/>
      <c r="I1503" s="12"/>
      <c r="J1503" s="28" t="n">
        <f aca="false">IF(AND($C1503&lt;&gt;"",$B1503&gt;=Boshqaruv!$C$9,$B1503&lt;=Boshqaruv!$C$10),IF(COUNTIFS($C$4:$C1502,$C1503,$B$4:$B1502,"&gt;="&amp;Boshqaruv!$C$9,$B$4:$B1502,"&lt;="&amp;Boshqaruv!$C$10)=0,1,0),0)</f>
        <v>0</v>
      </c>
    </row>
    <row r="1504" customFormat="false" ht="15" hidden="false" customHeight="false" outlineLevel="0" collapsed="false">
      <c r="A1504" s="8" t="n">
        <v>1500</v>
      </c>
      <c r="B1504" s="13"/>
      <c r="C1504" s="25"/>
      <c r="D1504" s="26" t="str">
        <f aca="false">IF($C1504="","",IFERROR(IF(INDEX(Bolalar!$B$5:$B$1804,MATCH($C1504,Bolalar!$I$5:$I$1804,0))="","",INDEX(Bolalar!$B$5:$B$1804,MATCH($C1504,Bolalar!$I$5:$I$1804,0))),""))</f>
        <v/>
      </c>
      <c r="E1504" s="15" t="str">
        <f aca="false">IF($C1504="","",IFERROR(IF(INDEX(Bolalar!$C$5:$C$1804,MATCH($C1504,Bolalar!$I$5:$I$1804,0))="","",INDEX(Bolalar!$C$5:$C$1804,MATCH($C1504,Bolalar!$I$5:$I$1804,0))),""))</f>
        <v/>
      </c>
      <c r="F1504" s="24"/>
      <c r="G1504" s="14" t="str">
        <f aca="false">IF(OR($E1504="",$B1504=""),"",INT(($B1504-$E1504)/365.25))</f>
        <v/>
      </c>
      <c r="H1504" s="25"/>
      <c r="I1504" s="12"/>
      <c r="J1504" s="28" t="n">
        <f aca="false">IF(AND($C1504&lt;&gt;"",$B1504&gt;=Boshqaruv!$C$9,$B1504&lt;=Boshqaruv!$C$10),IF(COUNTIFS($C$4:$C1503,$C1504,$B$4:$B1503,"&gt;="&amp;Boshqaruv!$C$9,$B$4:$B1503,"&lt;="&amp;Boshqaruv!$C$10)=0,1,0),0)</f>
        <v>0</v>
      </c>
    </row>
    <row r="1505" customFormat="false" ht="15" hidden="false" customHeight="false" outlineLevel="0" collapsed="false">
      <c r="A1505" s="8" t="n">
        <v>1501</v>
      </c>
      <c r="B1505" s="13"/>
      <c r="C1505" s="25"/>
      <c r="D1505" s="26" t="str">
        <f aca="false">IF($C1505="","",IFERROR(IF(INDEX(Bolalar!$B$5:$B$1804,MATCH($C1505,Bolalar!$I$5:$I$1804,0))="","",INDEX(Bolalar!$B$5:$B$1804,MATCH($C1505,Bolalar!$I$5:$I$1804,0))),""))</f>
        <v/>
      </c>
      <c r="E1505" s="15" t="str">
        <f aca="false">IF($C1505="","",IFERROR(IF(INDEX(Bolalar!$C$5:$C$1804,MATCH($C1505,Bolalar!$I$5:$I$1804,0))="","",INDEX(Bolalar!$C$5:$C$1804,MATCH($C1505,Bolalar!$I$5:$I$1804,0))),""))</f>
        <v/>
      </c>
      <c r="F1505" s="24"/>
      <c r="G1505" s="14" t="str">
        <f aca="false">IF(OR($E1505="",$B1505=""),"",INT(($B1505-$E1505)/365.25))</f>
        <v/>
      </c>
      <c r="H1505" s="25"/>
      <c r="I1505" s="12"/>
      <c r="J1505" s="28" t="n">
        <f aca="false">IF(AND($C1505&lt;&gt;"",$B1505&gt;=Boshqaruv!$C$9,$B1505&lt;=Boshqaruv!$C$10),IF(COUNTIFS($C$4:$C1504,$C1505,$B$4:$B1504,"&gt;="&amp;Boshqaruv!$C$9,$B$4:$B1504,"&lt;="&amp;Boshqaruv!$C$10)=0,1,0),0)</f>
        <v>0</v>
      </c>
    </row>
    <row r="1506" customFormat="false" ht="15" hidden="false" customHeight="false" outlineLevel="0" collapsed="false">
      <c r="A1506" s="8" t="n">
        <v>1502</v>
      </c>
      <c r="B1506" s="13"/>
      <c r="C1506" s="25"/>
      <c r="D1506" s="26" t="str">
        <f aca="false">IF($C1506="","",IFERROR(IF(INDEX(Bolalar!$B$5:$B$1804,MATCH($C1506,Bolalar!$I$5:$I$1804,0))="","",INDEX(Bolalar!$B$5:$B$1804,MATCH($C1506,Bolalar!$I$5:$I$1804,0))),""))</f>
        <v/>
      </c>
      <c r="E1506" s="15" t="str">
        <f aca="false">IF($C1506="","",IFERROR(IF(INDEX(Bolalar!$C$5:$C$1804,MATCH($C1506,Bolalar!$I$5:$I$1804,0))="","",INDEX(Bolalar!$C$5:$C$1804,MATCH($C1506,Bolalar!$I$5:$I$1804,0))),""))</f>
        <v/>
      </c>
      <c r="F1506" s="24"/>
      <c r="G1506" s="14" t="str">
        <f aca="false">IF(OR($E1506="",$B1506=""),"",INT(($B1506-$E1506)/365.25))</f>
        <v/>
      </c>
      <c r="H1506" s="25"/>
      <c r="I1506" s="12"/>
      <c r="J1506" s="28" t="n">
        <f aca="false">IF(AND($C1506&lt;&gt;"",$B1506&gt;=Boshqaruv!$C$9,$B1506&lt;=Boshqaruv!$C$10),IF(COUNTIFS($C$4:$C1505,$C1506,$B$4:$B1505,"&gt;="&amp;Boshqaruv!$C$9,$B$4:$B1505,"&lt;="&amp;Boshqaruv!$C$10)=0,1,0),0)</f>
        <v>0</v>
      </c>
    </row>
    <row r="1507" customFormat="false" ht="15" hidden="false" customHeight="false" outlineLevel="0" collapsed="false">
      <c r="A1507" s="8" t="n">
        <v>1503</v>
      </c>
      <c r="B1507" s="13"/>
      <c r="C1507" s="25"/>
      <c r="D1507" s="26" t="str">
        <f aca="false">IF($C1507="","",IFERROR(IF(INDEX(Bolalar!$B$5:$B$1804,MATCH($C1507,Bolalar!$I$5:$I$1804,0))="","",INDEX(Bolalar!$B$5:$B$1804,MATCH($C1507,Bolalar!$I$5:$I$1804,0))),""))</f>
        <v/>
      </c>
      <c r="E1507" s="15" t="str">
        <f aca="false">IF($C1507="","",IFERROR(IF(INDEX(Bolalar!$C$5:$C$1804,MATCH($C1507,Bolalar!$I$5:$I$1804,0))="","",INDEX(Bolalar!$C$5:$C$1804,MATCH($C1507,Bolalar!$I$5:$I$1804,0))),""))</f>
        <v/>
      </c>
      <c r="F1507" s="24"/>
      <c r="G1507" s="14" t="str">
        <f aca="false">IF(OR($E1507="",$B1507=""),"",INT(($B1507-$E1507)/365.25))</f>
        <v/>
      </c>
      <c r="H1507" s="25"/>
      <c r="I1507" s="12"/>
      <c r="J1507" s="28" t="n">
        <f aca="false">IF(AND($C1507&lt;&gt;"",$B1507&gt;=Boshqaruv!$C$9,$B1507&lt;=Boshqaruv!$C$10),IF(COUNTIFS($C$4:$C1506,$C1507,$B$4:$B1506,"&gt;="&amp;Boshqaruv!$C$9,$B$4:$B1506,"&lt;="&amp;Boshqaruv!$C$10)=0,1,0),0)</f>
        <v>0</v>
      </c>
    </row>
    <row r="1508" customFormat="false" ht="15" hidden="false" customHeight="false" outlineLevel="0" collapsed="false">
      <c r="A1508" s="8" t="n">
        <v>1504</v>
      </c>
      <c r="B1508" s="13"/>
      <c r="C1508" s="25"/>
      <c r="D1508" s="26" t="str">
        <f aca="false">IF($C1508="","",IFERROR(IF(INDEX(Bolalar!$B$5:$B$1804,MATCH($C1508,Bolalar!$I$5:$I$1804,0))="","",INDEX(Bolalar!$B$5:$B$1804,MATCH($C1508,Bolalar!$I$5:$I$1804,0))),""))</f>
        <v/>
      </c>
      <c r="E1508" s="15" t="str">
        <f aca="false">IF($C1508="","",IFERROR(IF(INDEX(Bolalar!$C$5:$C$1804,MATCH($C1508,Bolalar!$I$5:$I$1804,0))="","",INDEX(Bolalar!$C$5:$C$1804,MATCH($C1508,Bolalar!$I$5:$I$1804,0))),""))</f>
        <v/>
      </c>
      <c r="F1508" s="24"/>
      <c r="G1508" s="14" t="str">
        <f aca="false">IF(OR($E1508="",$B1508=""),"",INT(($B1508-$E1508)/365.25))</f>
        <v/>
      </c>
      <c r="H1508" s="25"/>
      <c r="I1508" s="12"/>
      <c r="J1508" s="28" t="n">
        <f aca="false">IF(AND($C1508&lt;&gt;"",$B1508&gt;=Boshqaruv!$C$9,$B1508&lt;=Boshqaruv!$C$10),IF(COUNTIFS($C$4:$C1507,$C1508,$B$4:$B1507,"&gt;="&amp;Boshqaruv!$C$9,$B$4:$B1507,"&lt;="&amp;Boshqaruv!$C$10)=0,1,0),0)</f>
        <v>0</v>
      </c>
    </row>
    <row r="1509" customFormat="false" ht="15" hidden="false" customHeight="false" outlineLevel="0" collapsed="false">
      <c r="A1509" s="8" t="n">
        <v>1505</v>
      </c>
      <c r="B1509" s="13"/>
      <c r="C1509" s="25"/>
      <c r="D1509" s="26" t="str">
        <f aca="false">IF($C1509="","",IFERROR(IF(INDEX(Bolalar!$B$5:$B$1804,MATCH($C1509,Bolalar!$I$5:$I$1804,0))="","",INDEX(Bolalar!$B$5:$B$1804,MATCH($C1509,Bolalar!$I$5:$I$1804,0))),""))</f>
        <v/>
      </c>
      <c r="E1509" s="15" t="str">
        <f aca="false">IF($C1509="","",IFERROR(IF(INDEX(Bolalar!$C$5:$C$1804,MATCH($C1509,Bolalar!$I$5:$I$1804,0))="","",INDEX(Bolalar!$C$5:$C$1804,MATCH($C1509,Bolalar!$I$5:$I$1804,0))),""))</f>
        <v/>
      </c>
      <c r="F1509" s="24"/>
      <c r="G1509" s="14" t="str">
        <f aca="false">IF(OR($E1509="",$B1509=""),"",INT(($B1509-$E1509)/365.25))</f>
        <v/>
      </c>
      <c r="H1509" s="25"/>
      <c r="I1509" s="12"/>
      <c r="J1509" s="28" t="n">
        <f aca="false">IF(AND($C1509&lt;&gt;"",$B1509&gt;=Boshqaruv!$C$9,$B1509&lt;=Boshqaruv!$C$10),IF(COUNTIFS($C$4:$C1508,$C1509,$B$4:$B1508,"&gt;="&amp;Boshqaruv!$C$9,$B$4:$B1508,"&lt;="&amp;Boshqaruv!$C$10)=0,1,0),0)</f>
        <v>0</v>
      </c>
    </row>
    <row r="1510" customFormat="false" ht="15" hidden="false" customHeight="false" outlineLevel="0" collapsed="false">
      <c r="A1510" s="8" t="n">
        <v>1506</v>
      </c>
      <c r="B1510" s="13"/>
      <c r="C1510" s="25"/>
      <c r="D1510" s="26" t="str">
        <f aca="false">IF($C1510="","",IFERROR(IF(INDEX(Bolalar!$B$5:$B$1804,MATCH($C1510,Bolalar!$I$5:$I$1804,0))="","",INDEX(Bolalar!$B$5:$B$1804,MATCH($C1510,Bolalar!$I$5:$I$1804,0))),""))</f>
        <v/>
      </c>
      <c r="E1510" s="15" t="str">
        <f aca="false">IF($C1510="","",IFERROR(IF(INDEX(Bolalar!$C$5:$C$1804,MATCH($C1510,Bolalar!$I$5:$I$1804,0))="","",INDEX(Bolalar!$C$5:$C$1804,MATCH($C1510,Bolalar!$I$5:$I$1804,0))),""))</f>
        <v/>
      </c>
      <c r="F1510" s="24"/>
      <c r="G1510" s="14" t="str">
        <f aca="false">IF(OR($E1510="",$B1510=""),"",INT(($B1510-$E1510)/365.25))</f>
        <v/>
      </c>
      <c r="H1510" s="25"/>
      <c r="I1510" s="12"/>
      <c r="J1510" s="28" t="n">
        <f aca="false">IF(AND($C1510&lt;&gt;"",$B1510&gt;=Boshqaruv!$C$9,$B1510&lt;=Boshqaruv!$C$10),IF(COUNTIFS($C$4:$C1509,$C1510,$B$4:$B1509,"&gt;="&amp;Boshqaruv!$C$9,$B$4:$B1509,"&lt;="&amp;Boshqaruv!$C$10)=0,1,0),0)</f>
        <v>0</v>
      </c>
    </row>
    <row r="1511" customFormat="false" ht="15" hidden="false" customHeight="false" outlineLevel="0" collapsed="false">
      <c r="A1511" s="8" t="n">
        <v>1507</v>
      </c>
      <c r="B1511" s="13"/>
      <c r="C1511" s="25"/>
      <c r="D1511" s="26" t="str">
        <f aca="false">IF($C1511="","",IFERROR(IF(INDEX(Bolalar!$B$5:$B$1804,MATCH($C1511,Bolalar!$I$5:$I$1804,0))="","",INDEX(Bolalar!$B$5:$B$1804,MATCH($C1511,Bolalar!$I$5:$I$1804,0))),""))</f>
        <v/>
      </c>
      <c r="E1511" s="15" t="str">
        <f aca="false">IF($C1511="","",IFERROR(IF(INDEX(Bolalar!$C$5:$C$1804,MATCH($C1511,Bolalar!$I$5:$I$1804,0))="","",INDEX(Bolalar!$C$5:$C$1804,MATCH($C1511,Bolalar!$I$5:$I$1804,0))),""))</f>
        <v/>
      </c>
      <c r="F1511" s="24"/>
      <c r="G1511" s="14" t="str">
        <f aca="false">IF(OR($E1511="",$B1511=""),"",INT(($B1511-$E1511)/365.25))</f>
        <v/>
      </c>
      <c r="H1511" s="25"/>
      <c r="I1511" s="12"/>
      <c r="J1511" s="28" t="n">
        <f aca="false">IF(AND($C1511&lt;&gt;"",$B1511&gt;=Boshqaruv!$C$9,$B1511&lt;=Boshqaruv!$C$10),IF(COUNTIFS($C$4:$C1510,$C1511,$B$4:$B1510,"&gt;="&amp;Boshqaruv!$C$9,$B$4:$B1510,"&lt;="&amp;Boshqaruv!$C$10)=0,1,0),0)</f>
        <v>0</v>
      </c>
    </row>
    <row r="1512" customFormat="false" ht="15" hidden="false" customHeight="false" outlineLevel="0" collapsed="false">
      <c r="A1512" s="8" t="n">
        <v>1508</v>
      </c>
      <c r="B1512" s="13"/>
      <c r="C1512" s="25"/>
      <c r="D1512" s="26" t="str">
        <f aca="false">IF($C1512="","",IFERROR(IF(INDEX(Bolalar!$B$5:$B$1804,MATCH($C1512,Bolalar!$I$5:$I$1804,0))="","",INDEX(Bolalar!$B$5:$B$1804,MATCH($C1512,Bolalar!$I$5:$I$1804,0))),""))</f>
        <v/>
      </c>
      <c r="E1512" s="15" t="str">
        <f aca="false">IF($C1512="","",IFERROR(IF(INDEX(Bolalar!$C$5:$C$1804,MATCH($C1512,Bolalar!$I$5:$I$1804,0))="","",INDEX(Bolalar!$C$5:$C$1804,MATCH($C1512,Bolalar!$I$5:$I$1804,0))),""))</f>
        <v/>
      </c>
      <c r="F1512" s="24"/>
      <c r="G1512" s="14" t="str">
        <f aca="false">IF(OR($E1512="",$B1512=""),"",INT(($B1512-$E1512)/365.25))</f>
        <v/>
      </c>
      <c r="H1512" s="25"/>
      <c r="I1512" s="12"/>
      <c r="J1512" s="28" t="n">
        <f aca="false">IF(AND($C1512&lt;&gt;"",$B1512&gt;=Boshqaruv!$C$9,$B1512&lt;=Boshqaruv!$C$10),IF(COUNTIFS($C$4:$C1511,$C1512,$B$4:$B1511,"&gt;="&amp;Boshqaruv!$C$9,$B$4:$B1511,"&lt;="&amp;Boshqaruv!$C$10)=0,1,0),0)</f>
        <v>0</v>
      </c>
    </row>
    <row r="1513" customFormat="false" ht="15" hidden="false" customHeight="false" outlineLevel="0" collapsed="false">
      <c r="A1513" s="8" t="n">
        <v>1509</v>
      </c>
      <c r="B1513" s="13"/>
      <c r="C1513" s="25"/>
      <c r="D1513" s="26" t="str">
        <f aca="false">IF($C1513="","",IFERROR(IF(INDEX(Bolalar!$B$5:$B$1804,MATCH($C1513,Bolalar!$I$5:$I$1804,0))="","",INDEX(Bolalar!$B$5:$B$1804,MATCH($C1513,Bolalar!$I$5:$I$1804,0))),""))</f>
        <v/>
      </c>
      <c r="E1513" s="15" t="str">
        <f aca="false">IF($C1513="","",IFERROR(IF(INDEX(Bolalar!$C$5:$C$1804,MATCH($C1513,Bolalar!$I$5:$I$1804,0))="","",INDEX(Bolalar!$C$5:$C$1804,MATCH($C1513,Bolalar!$I$5:$I$1804,0))),""))</f>
        <v/>
      </c>
      <c r="F1513" s="24"/>
      <c r="G1513" s="14" t="str">
        <f aca="false">IF(OR($E1513="",$B1513=""),"",INT(($B1513-$E1513)/365.25))</f>
        <v/>
      </c>
      <c r="H1513" s="25"/>
      <c r="I1513" s="12"/>
      <c r="J1513" s="28" t="n">
        <f aca="false">IF(AND($C1513&lt;&gt;"",$B1513&gt;=Boshqaruv!$C$9,$B1513&lt;=Boshqaruv!$C$10),IF(COUNTIFS($C$4:$C1512,$C1513,$B$4:$B1512,"&gt;="&amp;Boshqaruv!$C$9,$B$4:$B1512,"&lt;="&amp;Boshqaruv!$C$10)=0,1,0),0)</f>
        <v>0</v>
      </c>
    </row>
    <row r="1514" customFormat="false" ht="15" hidden="false" customHeight="false" outlineLevel="0" collapsed="false">
      <c r="A1514" s="8" t="n">
        <v>1510</v>
      </c>
      <c r="B1514" s="13"/>
      <c r="C1514" s="25"/>
      <c r="D1514" s="26" t="str">
        <f aca="false">IF($C1514="","",IFERROR(IF(INDEX(Bolalar!$B$5:$B$1804,MATCH($C1514,Bolalar!$I$5:$I$1804,0))="","",INDEX(Bolalar!$B$5:$B$1804,MATCH($C1514,Bolalar!$I$5:$I$1804,0))),""))</f>
        <v/>
      </c>
      <c r="E1514" s="15" t="str">
        <f aca="false">IF($C1514="","",IFERROR(IF(INDEX(Bolalar!$C$5:$C$1804,MATCH($C1514,Bolalar!$I$5:$I$1804,0))="","",INDEX(Bolalar!$C$5:$C$1804,MATCH($C1514,Bolalar!$I$5:$I$1804,0))),""))</f>
        <v/>
      </c>
      <c r="F1514" s="24"/>
      <c r="G1514" s="14" t="str">
        <f aca="false">IF(OR($E1514="",$B1514=""),"",INT(($B1514-$E1514)/365.25))</f>
        <v/>
      </c>
      <c r="H1514" s="25"/>
      <c r="I1514" s="12"/>
      <c r="J1514" s="28" t="n">
        <f aca="false">IF(AND($C1514&lt;&gt;"",$B1514&gt;=Boshqaruv!$C$9,$B1514&lt;=Boshqaruv!$C$10),IF(COUNTIFS($C$4:$C1513,$C1514,$B$4:$B1513,"&gt;="&amp;Boshqaruv!$C$9,$B$4:$B1513,"&lt;="&amp;Boshqaruv!$C$10)=0,1,0),0)</f>
        <v>0</v>
      </c>
    </row>
    <row r="1515" customFormat="false" ht="15" hidden="false" customHeight="false" outlineLevel="0" collapsed="false">
      <c r="A1515" s="8" t="n">
        <v>1511</v>
      </c>
      <c r="B1515" s="13"/>
      <c r="C1515" s="25"/>
      <c r="D1515" s="26" t="str">
        <f aca="false">IF($C1515="","",IFERROR(IF(INDEX(Bolalar!$B$5:$B$1804,MATCH($C1515,Bolalar!$I$5:$I$1804,0))="","",INDEX(Bolalar!$B$5:$B$1804,MATCH($C1515,Bolalar!$I$5:$I$1804,0))),""))</f>
        <v/>
      </c>
      <c r="E1515" s="15" t="str">
        <f aca="false">IF($C1515="","",IFERROR(IF(INDEX(Bolalar!$C$5:$C$1804,MATCH($C1515,Bolalar!$I$5:$I$1804,0))="","",INDEX(Bolalar!$C$5:$C$1804,MATCH($C1515,Bolalar!$I$5:$I$1804,0))),""))</f>
        <v/>
      </c>
      <c r="F1515" s="24"/>
      <c r="G1515" s="14" t="str">
        <f aca="false">IF(OR($E1515="",$B1515=""),"",INT(($B1515-$E1515)/365.25))</f>
        <v/>
      </c>
      <c r="H1515" s="25"/>
      <c r="I1515" s="12"/>
      <c r="J1515" s="28" t="n">
        <f aca="false">IF(AND($C1515&lt;&gt;"",$B1515&gt;=Boshqaruv!$C$9,$B1515&lt;=Boshqaruv!$C$10),IF(COUNTIFS($C$4:$C1514,$C1515,$B$4:$B1514,"&gt;="&amp;Boshqaruv!$C$9,$B$4:$B1514,"&lt;="&amp;Boshqaruv!$C$10)=0,1,0),0)</f>
        <v>0</v>
      </c>
    </row>
    <row r="1516" customFormat="false" ht="15" hidden="false" customHeight="false" outlineLevel="0" collapsed="false">
      <c r="A1516" s="8" t="n">
        <v>1512</v>
      </c>
      <c r="B1516" s="13"/>
      <c r="C1516" s="25"/>
      <c r="D1516" s="26" t="str">
        <f aca="false">IF($C1516="","",IFERROR(IF(INDEX(Bolalar!$B$5:$B$1804,MATCH($C1516,Bolalar!$I$5:$I$1804,0))="","",INDEX(Bolalar!$B$5:$B$1804,MATCH($C1516,Bolalar!$I$5:$I$1804,0))),""))</f>
        <v/>
      </c>
      <c r="E1516" s="15" t="str">
        <f aca="false">IF($C1516="","",IFERROR(IF(INDEX(Bolalar!$C$5:$C$1804,MATCH($C1516,Bolalar!$I$5:$I$1804,0))="","",INDEX(Bolalar!$C$5:$C$1804,MATCH($C1516,Bolalar!$I$5:$I$1804,0))),""))</f>
        <v/>
      </c>
      <c r="F1516" s="24"/>
      <c r="G1516" s="14" t="str">
        <f aca="false">IF(OR($E1516="",$B1516=""),"",INT(($B1516-$E1516)/365.25))</f>
        <v/>
      </c>
      <c r="H1516" s="25"/>
      <c r="I1516" s="12"/>
      <c r="J1516" s="28" t="n">
        <f aca="false">IF(AND($C1516&lt;&gt;"",$B1516&gt;=Boshqaruv!$C$9,$B1516&lt;=Boshqaruv!$C$10),IF(COUNTIFS($C$4:$C1515,$C1516,$B$4:$B1515,"&gt;="&amp;Boshqaruv!$C$9,$B$4:$B1515,"&lt;="&amp;Boshqaruv!$C$10)=0,1,0),0)</f>
        <v>0</v>
      </c>
    </row>
    <row r="1517" customFormat="false" ht="15" hidden="false" customHeight="false" outlineLevel="0" collapsed="false">
      <c r="A1517" s="8" t="n">
        <v>1513</v>
      </c>
      <c r="B1517" s="13"/>
      <c r="C1517" s="25"/>
      <c r="D1517" s="26" t="str">
        <f aca="false">IF($C1517="","",IFERROR(IF(INDEX(Bolalar!$B$5:$B$1804,MATCH($C1517,Bolalar!$I$5:$I$1804,0))="","",INDEX(Bolalar!$B$5:$B$1804,MATCH($C1517,Bolalar!$I$5:$I$1804,0))),""))</f>
        <v/>
      </c>
      <c r="E1517" s="15" t="str">
        <f aca="false">IF($C1517="","",IFERROR(IF(INDEX(Bolalar!$C$5:$C$1804,MATCH($C1517,Bolalar!$I$5:$I$1804,0))="","",INDEX(Bolalar!$C$5:$C$1804,MATCH($C1517,Bolalar!$I$5:$I$1804,0))),""))</f>
        <v/>
      </c>
      <c r="F1517" s="24"/>
      <c r="G1517" s="14" t="str">
        <f aca="false">IF(OR($E1517="",$B1517=""),"",INT(($B1517-$E1517)/365.25))</f>
        <v/>
      </c>
      <c r="H1517" s="25"/>
      <c r="I1517" s="12"/>
      <c r="J1517" s="28" t="n">
        <f aca="false">IF(AND($C1517&lt;&gt;"",$B1517&gt;=Boshqaruv!$C$9,$B1517&lt;=Boshqaruv!$C$10),IF(COUNTIFS($C$4:$C1516,$C1517,$B$4:$B1516,"&gt;="&amp;Boshqaruv!$C$9,$B$4:$B1516,"&lt;="&amp;Boshqaruv!$C$10)=0,1,0),0)</f>
        <v>0</v>
      </c>
    </row>
    <row r="1518" customFormat="false" ht="15" hidden="false" customHeight="false" outlineLevel="0" collapsed="false">
      <c r="A1518" s="8" t="n">
        <v>1514</v>
      </c>
      <c r="B1518" s="13"/>
      <c r="C1518" s="25"/>
      <c r="D1518" s="26" t="str">
        <f aca="false">IF($C1518="","",IFERROR(IF(INDEX(Bolalar!$B$5:$B$1804,MATCH($C1518,Bolalar!$I$5:$I$1804,0))="","",INDEX(Bolalar!$B$5:$B$1804,MATCH($C1518,Bolalar!$I$5:$I$1804,0))),""))</f>
        <v/>
      </c>
      <c r="E1518" s="15" t="str">
        <f aca="false">IF($C1518="","",IFERROR(IF(INDEX(Bolalar!$C$5:$C$1804,MATCH($C1518,Bolalar!$I$5:$I$1804,0))="","",INDEX(Bolalar!$C$5:$C$1804,MATCH($C1518,Bolalar!$I$5:$I$1804,0))),""))</f>
        <v/>
      </c>
      <c r="F1518" s="24"/>
      <c r="G1518" s="14" t="str">
        <f aca="false">IF(OR($E1518="",$B1518=""),"",INT(($B1518-$E1518)/365.25))</f>
        <v/>
      </c>
      <c r="H1518" s="25"/>
      <c r="I1518" s="12"/>
      <c r="J1518" s="28" t="n">
        <f aca="false">IF(AND($C1518&lt;&gt;"",$B1518&gt;=Boshqaruv!$C$9,$B1518&lt;=Boshqaruv!$C$10),IF(COUNTIFS($C$4:$C1517,$C1518,$B$4:$B1517,"&gt;="&amp;Boshqaruv!$C$9,$B$4:$B1517,"&lt;="&amp;Boshqaruv!$C$10)=0,1,0),0)</f>
        <v>0</v>
      </c>
    </row>
    <row r="1519" customFormat="false" ht="15" hidden="false" customHeight="false" outlineLevel="0" collapsed="false">
      <c r="A1519" s="8" t="n">
        <v>1515</v>
      </c>
      <c r="B1519" s="13"/>
      <c r="C1519" s="25"/>
      <c r="D1519" s="26" t="str">
        <f aca="false">IF($C1519="","",IFERROR(IF(INDEX(Bolalar!$B$5:$B$1804,MATCH($C1519,Bolalar!$I$5:$I$1804,0))="","",INDEX(Bolalar!$B$5:$B$1804,MATCH($C1519,Bolalar!$I$5:$I$1804,0))),""))</f>
        <v/>
      </c>
      <c r="E1519" s="15" t="str">
        <f aca="false">IF($C1519="","",IFERROR(IF(INDEX(Bolalar!$C$5:$C$1804,MATCH($C1519,Bolalar!$I$5:$I$1804,0))="","",INDEX(Bolalar!$C$5:$C$1804,MATCH($C1519,Bolalar!$I$5:$I$1804,0))),""))</f>
        <v/>
      </c>
      <c r="F1519" s="24"/>
      <c r="G1519" s="14" t="str">
        <f aca="false">IF(OR($E1519="",$B1519=""),"",INT(($B1519-$E1519)/365.25))</f>
        <v/>
      </c>
      <c r="H1519" s="25"/>
      <c r="I1519" s="12"/>
      <c r="J1519" s="28" t="n">
        <f aca="false">IF(AND($C1519&lt;&gt;"",$B1519&gt;=Boshqaruv!$C$9,$B1519&lt;=Boshqaruv!$C$10),IF(COUNTIFS($C$4:$C1518,$C1519,$B$4:$B1518,"&gt;="&amp;Boshqaruv!$C$9,$B$4:$B1518,"&lt;="&amp;Boshqaruv!$C$10)=0,1,0),0)</f>
        <v>0</v>
      </c>
    </row>
    <row r="1520" customFormat="false" ht="15" hidden="false" customHeight="false" outlineLevel="0" collapsed="false">
      <c r="A1520" s="8" t="n">
        <v>1516</v>
      </c>
      <c r="B1520" s="13"/>
      <c r="C1520" s="25"/>
      <c r="D1520" s="26" t="str">
        <f aca="false">IF($C1520="","",IFERROR(IF(INDEX(Bolalar!$B$5:$B$1804,MATCH($C1520,Bolalar!$I$5:$I$1804,0))="","",INDEX(Bolalar!$B$5:$B$1804,MATCH($C1520,Bolalar!$I$5:$I$1804,0))),""))</f>
        <v/>
      </c>
      <c r="E1520" s="15" t="str">
        <f aca="false">IF($C1520="","",IFERROR(IF(INDEX(Bolalar!$C$5:$C$1804,MATCH($C1520,Bolalar!$I$5:$I$1804,0))="","",INDEX(Bolalar!$C$5:$C$1804,MATCH($C1520,Bolalar!$I$5:$I$1804,0))),""))</f>
        <v/>
      </c>
      <c r="F1520" s="24"/>
      <c r="G1520" s="14" t="str">
        <f aca="false">IF(OR($E1520="",$B1520=""),"",INT(($B1520-$E1520)/365.25))</f>
        <v/>
      </c>
      <c r="H1520" s="25"/>
      <c r="I1520" s="12"/>
      <c r="J1520" s="28" t="n">
        <f aca="false">IF(AND($C1520&lt;&gt;"",$B1520&gt;=Boshqaruv!$C$9,$B1520&lt;=Boshqaruv!$C$10),IF(COUNTIFS($C$4:$C1519,$C1520,$B$4:$B1519,"&gt;="&amp;Boshqaruv!$C$9,$B$4:$B1519,"&lt;="&amp;Boshqaruv!$C$10)=0,1,0),0)</f>
        <v>0</v>
      </c>
    </row>
    <row r="1521" customFormat="false" ht="15" hidden="false" customHeight="false" outlineLevel="0" collapsed="false">
      <c r="A1521" s="8" t="n">
        <v>1517</v>
      </c>
      <c r="B1521" s="13"/>
      <c r="C1521" s="25"/>
      <c r="D1521" s="26" t="str">
        <f aca="false">IF($C1521="","",IFERROR(IF(INDEX(Bolalar!$B$5:$B$1804,MATCH($C1521,Bolalar!$I$5:$I$1804,0))="","",INDEX(Bolalar!$B$5:$B$1804,MATCH($C1521,Bolalar!$I$5:$I$1804,0))),""))</f>
        <v/>
      </c>
      <c r="E1521" s="15" t="str">
        <f aca="false">IF($C1521="","",IFERROR(IF(INDEX(Bolalar!$C$5:$C$1804,MATCH($C1521,Bolalar!$I$5:$I$1804,0))="","",INDEX(Bolalar!$C$5:$C$1804,MATCH($C1521,Bolalar!$I$5:$I$1804,0))),""))</f>
        <v/>
      </c>
      <c r="F1521" s="24"/>
      <c r="G1521" s="14" t="str">
        <f aca="false">IF(OR($E1521="",$B1521=""),"",INT(($B1521-$E1521)/365.25))</f>
        <v/>
      </c>
      <c r="H1521" s="25"/>
      <c r="I1521" s="12"/>
      <c r="J1521" s="28" t="n">
        <f aca="false">IF(AND($C1521&lt;&gt;"",$B1521&gt;=Boshqaruv!$C$9,$B1521&lt;=Boshqaruv!$C$10),IF(COUNTIFS($C$4:$C1520,$C1521,$B$4:$B1520,"&gt;="&amp;Boshqaruv!$C$9,$B$4:$B1520,"&lt;="&amp;Boshqaruv!$C$10)=0,1,0),0)</f>
        <v>0</v>
      </c>
    </row>
    <row r="1522" customFormat="false" ht="15" hidden="false" customHeight="false" outlineLevel="0" collapsed="false">
      <c r="A1522" s="8" t="n">
        <v>1518</v>
      </c>
      <c r="B1522" s="13"/>
      <c r="C1522" s="25"/>
      <c r="D1522" s="26" t="str">
        <f aca="false">IF($C1522="","",IFERROR(IF(INDEX(Bolalar!$B$5:$B$1804,MATCH($C1522,Bolalar!$I$5:$I$1804,0))="","",INDEX(Bolalar!$B$5:$B$1804,MATCH($C1522,Bolalar!$I$5:$I$1804,0))),""))</f>
        <v/>
      </c>
      <c r="E1522" s="15" t="str">
        <f aca="false">IF($C1522="","",IFERROR(IF(INDEX(Bolalar!$C$5:$C$1804,MATCH($C1522,Bolalar!$I$5:$I$1804,0))="","",INDEX(Bolalar!$C$5:$C$1804,MATCH($C1522,Bolalar!$I$5:$I$1804,0))),""))</f>
        <v/>
      </c>
      <c r="F1522" s="24"/>
      <c r="G1522" s="14" t="str">
        <f aca="false">IF(OR($E1522="",$B1522=""),"",INT(($B1522-$E1522)/365.25))</f>
        <v/>
      </c>
      <c r="H1522" s="25"/>
      <c r="I1522" s="12"/>
      <c r="J1522" s="28" t="n">
        <f aca="false">IF(AND($C1522&lt;&gt;"",$B1522&gt;=Boshqaruv!$C$9,$B1522&lt;=Boshqaruv!$C$10),IF(COUNTIFS($C$4:$C1521,$C1522,$B$4:$B1521,"&gt;="&amp;Boshqaruv!$C$9,$B$4:$B1521,"&lt;="&amp;Boshqaruv!$C$10)=0,1,0),0)</f>
        <v>0</v>
      </c>
    </row>
    <row r="1523" customFormat="false" ht="15" hidden="false" customHeight="false" outlineLevel="0" collapsed="false">
      <c r="A1523" s="8" t="n">
        <v>1519</v>
      </c>
      <c r="B1523" s="13"/>
      <c r="C1523" s="25"/>
      <c r="D1523" s="26" t="str">
        <f aca="false">IF($C1523="","",IFERROR(IF(INDEX(Bolalar!$B$5:$B$1804,MATCH($C1523,Bolalar!$I$5:$I$1804,0))="","",INDEX(Bolalar!$B$5:$B$1804,MATCH($C1523,Bolalar!$I$5:$I$1804,0))),""))</f>
        <v/>
      </c>
      <c r="E1523" s="15" t="str">
        <f aca="false">IF($C1523="","",IFERROR(IF(INDEX(Bolalar!$C$5:$C$1804,MATCH($C1523,Bolalar!$I$5:$I$1804,0))="","",INDEX(Bolalar!$C$5:$C$1804,MATCH($C1523,Bolalar!$I$5:$I$1804,0))),""))</f>
        <v/>
      </c>
      <c r="F1523" s="24"/>
      <c r="G1523" s="14" t="str">
        <f aca="false">IF(OR($E1523="",$B1523=""),"",INT(($B1523-$E1523)/365.25))</f>
        <v/>
      </c>
      <c r="H1523" s="25"/>
      <c r="I1523" s="12"/>
      <c r="J1523" s="28" t="n">
        <f aca="false">IF(AND($C1523&lt;&gt;"",$B1523&gt;=Boshqaruv!$C$9,$B1523&lt;=Boshqaruv!$C$10),IF(COUNTIFS($C$4:$C1522,$C1523,$B$4:$B1522,"&gt;="&amp;Boshqaruv!$C$9,$B$4:$B1522,"&lt;="&amp;Boshqaruv!$C$10)=0,1,0),0)</f>
        <v>0</v>
      </c>
    </row>
    <row r="1524" customFormat="false" ht="15" hidden="false" customHeight="false" outlineLevel="0" collapsed="false">
      <c r="A1524" s="8" t="n">
        <v>1520</v>
      </c>
      <c r="B1524" s="13"/>
      <c r="C1524" s="25"/>
      <c r="D1524" s="26" t="str">
        <f aca="false">IF($C1524="","",IFERROR(IF(INDEX(Bolalar!$B$5:$B$1804,MATCH($C1524,Bolalar!$I$5:$I$1804,0))="","",INDEX(Bolalar!$B$5:$B$1804,MATCH($C1524,Bolalar!$I$5:$I$1804,0))),""))</f>
        <v/>
      </c>
      <c r="E1524" s="15" t="str">
        <f aca="false">IF($C1524="","",IFERROR(IF(INDEX(Bolalar!$C$5:$C$1804,MATCH($C1524,Bolalar!$I$5:$I$1804,0))="","",INDEX(Bolalar!$C$5:$C$1804,MATCH($C1524,Bolalar!$I$5:$I$1804,0))),""))</f>
        <v/>
      </c>
      <c r="F1524" s="24"/>
      <c r="G1524" s="14" t="str">
        <f aca="false">IF(OR($E1524="",$B1524=""),"",INT(($B1524-$E1524)/365.25))</f>
        <v/>
      </c>
      <c r="H1524" s="25"/>
      <c r="I1524" s="12"/>
      <c r="J1524" s="28" t="n">
        <f aca="false">IF(AND($C1524&lt;&gt;"",$B1524&gt;=Boshqaruv!$C$9,$B1524&lt;=Boshqaruv!$C$10),IF(COUNTIFS($C$4:$C1523,$C1524,$B$4:$B1523,"&gt;="&amp;Boshqaruv!$C$9,$B$4:$B1523,"&lt;="&amp;Boshqaruv!$C$10)=0,1,0),0)</f>
        <v>0</v>
      </c>
    </row>
    <row r="1525" customFormat="false" ht="15" hidden="false" customHeight="false" outlineLevel="0" collapsed="false">
      <c r="A1525" s="8" t="n">
        <v>1521</v>
      </c>
      <c r="B1525" s="13"/>
      <c r="C1525" s="25"/>
      <c r="D1525" s="26" t="str">
        <f aca="false">IF($C1525="","",IFERROR(IF(INDEX(Bolalar!$B$5:$B$1804,MATCH($C1525,Bolalar!$I$5:$I$1804,0))="","",INDEX(Bolalar!$B$5:$B$1804,MATCH($C1525,Bolalar!$I$5:$I$1804,0))),""))</f>
        <v/>
      </c>
      <c r="E1525" s="15" t="str">
        <f aca="false">IF($C1525="","",IFERROR(IF(INDEX(Bolalar!$C$5:$C$1804,MATCH($C1525,Bolalar!$I$5:$I$1804,0))="","",INDEX(Bolalar!$C$5:$C$1804,MATCH($C1525,Bolalar!$I$5:$I$1804,0))),""))</f>
        <v/>
      </c>
      <c r="F1525" s="24"/>
      <c r="G1525" s="14" t="str">
        <f aca="false">IF(OR($E1525="",$B1525=""),"",INT(($B1525-$E1525)/365.25))</f>
        <v/>
      </c>
      <c r="H1525" s="25"/>
      <c r="I1525" s="12"/>
      <c r="J1525" s="28" t="n">
        <f aca="false">IF(AND($C1525&lt;&gt;"",$B1525&gt;=Boshqaruv!$C$9,$B1525&lt;=Boshqaruv!$C$10),IF(COUNTIFS($C$4:$C1524,$C1525,$B$4:$B1524,"&gt;="&amp;Boshqaruv!$C$9,$B$4:$B1524,"&lt;="&amp;Boshqaruv!$C$10)=0,1,0),0)</f>
        <v>0</v>
      </c>
    </row>
    <row r="1526" customFormat="false" ht="15" hidden="false" customHeight="false" outlineLevel="0" collapsed="false">
      <c r="A1526" s="8" t="n">
        <v>1522</v>
      </c>
      <c r="B1526" s="13"/>
      <c r="C1526" s="25"/>
      <c r="D1526" s="26" t="str">
        <f aca="false">IF($C1526="","",IFERROR(IF(INDEX(Bolalar!$B$5:$B$1804,MATCH($C1526,Bolalar!$I$5:$I$1804,0))="","",INDEX(Bolalar!$B$5:$B$1804,MATCH($C1526,Bolalar!$I$5:$I$1804,0))),""))</f>
        <v/>
      </c>
      <c r="E1526" s="15" t="str">
        <f aca="false">IF($C1526="","",IFERROR(IF(INDEX(Bolalar!$C$5:$C$1804,MATCH($C1526,Bolalar!$I$5:$I$1804,0))="","",INDEX(Bolalar!$C$5:$C$1804,MATCH($C1526,Bolalar!$I$5:$I$1804,0))),""))</f>
        <v/>
      </c>
      <c r="F1526" s="24"/>
      <c r="G1526" s="14" t="str">
        <f aca="false">IF(OR($E1526="",$B1526=""),"",INT(($B1526-$E1526)/365.25))</f>
        <v/>
      </c>
      <c r="H1526" s="25"/>
      <c r="I1526" s="12"/>
      <c r="J1526" s="28" t="n">
        <f aca="false">IF(AND($C1526&lt;&gt;"",$B1526&gt;=Boshqaruv!$C$9,$B1526&lt;=Boshqaruv!$C$10),IF(COUNTIFS($C$4:$C1525,$C1526,$B$4:$B1525,"&gt;="&amp;Boshqaruv!$C$9,$B$4:$B1525,"&lt;="&amp;Boshqaruv!$C$10)=0,1,0),0)</f>
        <v>0</v>
      </c>
    </row>
    <row r="1527" customFormat="false" ht="15" hidden="false" customHeight="false" outlineLevel="0" collapsed="false">
      <c r="A1527" s="8" t="n">
        <v>1523</v>
      </c>
      <c r="B1527" s="13"/>
      <c r="C1527" s="25"/>
      <c r="D1527" s="26" t="str">
        <f aca="false">IF($C1527="","",IFERROR(IF(INDEX(Bolalar!$B$5:$B$1804,MATCH($C1527,Bolalar!$I$5:$I$1804,0))="","",INDEX(Bolalar!$B$5:$B$1804,MATCH($C1527,Bolalar!$I$5:$I$1804,0))),""))</f>
        <v/>
      </c>
      <c r="E1527" s="15" t="str">
        <f aca="false">IF($C1527="","",IFERROR(IF(INDEX(Bolalar!$C$5:$C$1804,MATCH($C1527,Bolalar!$I$5:$I$1804,0))="","",INDEX(Bolalar!$C$5:$C$1804,MATCH($C1527,Bolalar!$I$5:$I$1804,0))),""))</f>
        <v/>
      </c>
      <c r="F1527" s="24"/>
      <c r="G1527" s="14" t="str">
        <f aca="false">IF(OR($E1527="",$B1527=""),"",INT(($B1527-$E1527)/365.25))</f>
        <v/>
      </c>
      <c r="H1527" s="25"/>
      <c r="I1527" s="12"/>
      <c r="J1527" s="28" t="n">
        <f aca="false">IF(AND($C1527&lt;&gt;"",$B1527&gt;=Boshqaruv!$C$9,$B1527&lt;=Boshqaruv!$C$10),IF(COUNTIFS($C$4:$C1526,$C1527,$B$4:$B1526,"&gt;="&amp;Boshqaruv!$C$9,$B$4:$B1526,"&lt;="&amp;Boshqaruv!$C$10)=0,1,0),0)</f>
        <v>0</v>
      </c>
    </row>
    <row r="1528" customFormat="false" ht="15" hidden="false" customHeight="false" outlineLevel="0" collapsed="false">
      <c r="A1528" s="8" t="n">
        <v>1524</v>
      </c>
      <c r="B1528" s="13"/>
      <c r="C1528" s="25"/>
      <c r="D1528" s="26" t="str">
        <f aca="false">IF($C1528="","",IFERROR(IF(INDEX(Bolalar!$B$5:$B$1804,MATCH($C1528,Bolalar!$I$5:$I$1804,0))="","",INDEX(Bolalar!$B$5:$B$1804,MATCH($C1528,Bolalar!$I$5:$I$1804,0))),""))</f>
        <v/>
      </c>
      <c r="E1528" s="15" t="str">
        <f aca="false">IF($C1528="","",IFERROR(IF(INDEX(Bolalar!$C$5:$C$1804,MATCH($C1528,Bolalar!$I$5:$I$1804,0))="","",INDEX(Bolalar!$C$5:$C$1804,MATCH($C1528,Bolalar!$I$5:$I$1804,0))),""))</f>
        <v/>
      </c>
      <c r="F1528" s="24"/>
      <c r="G1528" s="14" t="str">
        <f aca="false">IF(OR($E1528="",$B1528=""),"",INT(($B1528-$E1528)/365.25))</f>
        <v/>
      </c>
      <c r="H1528" s="25"/>
      <c r="I1528" s="12"/>
      <c r="J1528" s="28" t="n">
        <f aca="false">IF(AND($C1528&lt;&gt;"",$B1528&gt;=Boshqaruv!$C$9,$B1528&lt;=Boshqaruv!$C$10),IF(COUNTIFS($C$4:$C1527,$C1528,$B$4:$B1527,"&gt;="&amp;Boshqaruv!$C$9,$B$4:$B1527,"&lt;="&amp;Boshqaruv!$C$10)=0,1,0),0)</f>
        <v>0</v>
      </c>
    </row>
    <row r="1529" customFormat="false" ht="15" hidden="false" customHeight="false" outlineLevel="0" collapsed="false">
      <c r="A1529" s="8" t="n">
        <v>1525</v>
      </c>
      <c r="B1529" s="13"/>
      <c r="C1529" s="25"/>
      <c r="D1529" s="26" t="str">
        <f aca="false">IF($C1529="","",IFERROR(IF(INDEX(Bolalar!$B$5:$B$1804,MATCH($C1529,Bolalar!$I$5:$I$1804,0))="","",INDEX(Bolalar!$B$5:$B$1804,MATCH($C1529,Bolalar!$I$5:$I$1804,0))),""))</f>
        <v/>
      </c>
      <c r="E1529" s="15" t="str">
        <f aca="false">IF($C1529="","",IFERROR(IF(INDEX(Bolalar!$C$5:$C$1804,MATCH($C1529,Bolalar!$I$5:$I$1804,0))="","",INDEX(Bolalar!$C$5:$C$1804,MATCH($C1529,Bolalar!$I$5:$I$1804,0))),""))</f>
        <v/>
      </c>
      <c r="F1529" s="24"/>
      <c r="G1529" s="14" t="str">
        <f aca="false">IF(OR($E1529="",$B1529=""),"",INT(($B1529-$E1529)/365.25))</f>
        <v/>
      </c>
      <c r="H1529" s="25"/>
      <c r="I1529" s="12"/>
      <c r="J1529" s="28" t="n">
        <f aca="false">IF(AND($C1529&lt;&gt;"",$B1529&gt;=Boshqaruv!$C$9,$B1529&lt;=Boshqaruv!$C$10),IF(COUNTIFS($C$4:$C1528,$C1529,$B$4:$B1528,"&gt;="&amp;Boshqaruv!$C$9,$B$4:$B1528,"&lt;="&amp;Boshqaruv!$C$10)=0,1,0),0)</f>
        <v>0</v>
      </c>
    </row>
    <row r="1530" customFormat="false" ht="15" hidden="false" customHeight="false" outlineLevel="0" collapsed="false">
      <c r="A1530" s="8" t="n">
        <v>1526</v>
      </c>
      <c r="B1530" s="13"/>
      <c r="C1530" s="25"/>
      <c r="D1530" s="26" t="str">
        <f aca="false">IF($C1530="","",IFERROR(IF(INDEX(Bolalar!$B$5:$B$1804,MATCH($C1530,Bolalar!$I$5:$I$1804,0))="","",INDEX(Bolalar!$B$5:$B$1804,MATCH($C1530,Bolalar!$I$5:$I$1804,0))),""))</f>
        <v/>
      </c>
      <c r="E1530" s="15" t="str">
        <f aca="false">IF($C1530="","",IFERROR(IF(INDEX(Bolalar!$C$5:$C$1804,MATCH($C1530,Bolalar!$I$5:$I$1804,0))="","",INDEX(Bolalar!$C$5:$C$1804,MATCH($C1530,Bolalar!$I$5:$I$1804,0))),""))</f>
        <v/>
      </c>
      <c r="F1530" s="24"/>
      <c r="G1530" s="14" t="str">
        <f aca="false">IF(OR($E1530="",$B1530=""),"",INT(($B1530-$E1530)/365.25))</f>
        <v/>
      </c>
      <c r="H1530" s="25"/>
      <c r="I1530" s="12"/>
      <c r="J1530" s="28" t="n">
        <f aca="false">IF(AND($C1530&lt;&gt;"",$B1530&gt;=Boshqaruv!$C$9,$B1530&lt;=Boshqaruv!$C$10),IF(COUNTIFS($C$4:$C1529,$C1530,$B$4:$B1529,"&gt;="&amp;Boshqaruv!$C$9,$B$4:$B1529,"&lt;="&amp;Boshqaruv!$C$10)=0,1,0),0)</f>
        <v>0</v>
      </c>
    </row>
    <row r="1531" customFormat="false" ht="15" hidden="false" customHeight="false" outlineLevel="0" collapsed="false">
      <c r="A1531" s="8" t="n">
        <v>1527</v>
      </c>
      <c r="B1531" s="13"/>
      <c r="C1531" s="25"/>
      <c r="D1531" s="26" t="str">
        <f aca="false">IF($C1531="","",IFERROR(IF(INDEX(Bolalar!$B$5:$B$1804,MATCH($C1531,Bolalar!$I$5:$I$1804,0))="","",INDEX(Bolalar!$B$5:$B$1804,MATCH($C1531,Bolalar!$I$5:$I$1804,0))),""))</f>
        <v/>
      </c>
      <c r="E1531" s="15" t="str">
        <f aca="false">IF($C1531="","",IFERROR(IF(INDEX(Bolalar!$C$5:$C$1804,MATCH($C1531,Bolalar!$I$5:$I$1804,0))="","",INDEX(Bolalar!$C$5:$C$1804,MATCH($C1531,Bolalar!$I$5:$I$1804,0))),""))</f>
        <v/>
      </c>
      <c r="F1531" s="24"/>
      <c r="G1531" s="14" t="str">
        <f aca="false">IF(OR($E1531="",$B1531=""),"",INT(($B1531-$E1531)/365.25))</f>
        <v/>
      </c>
      <c r="H1531" s="25"/>
      <c r="I1531" s="12"/>
      <c r="J1531" s="28" t="n">
        <f aca="false">IF(AND($C1531&lt;&gt;"",$B1531&gt;=Boshqaruv!$C$9,$B1531&lt;=Boshqaruv!$C$10),IF(COUNTIFS($C$4:$C1530,$C1531,$B$4:$B1530,"&gt;="&amp;Boshqaruv!$C$9,$B$4:$B1530,"&lt;="&amp;Boshqaruv!$C$10)=0,1,0),0)</f>
        <v>0</v>
      </c>
    </row>
    <row r="1532" customFormat="false" ht="15" hidden="false" customHeight="false" outlineLevel="0" collapsed="false">
      <c r="A1532" s="8" t="n">
        <v>1528</v>
      </c>
      <c r="B1532" s="13"/>
      <c r="C1532" s="25"/>
      <c r="D1532" s="26" t="str">
        <f aca="false">IF($C1532="","",IFERROR(IF(INDEX(Bolalar!$B$5:$B$1804,MATCH($C1532,Bolalar!$I$5:$I$1804,0))="","",INDEX(Bolalar!$B$5:$B$1804,MATCH($C1532,Bolalar!$I$5:$I$1804,0))),""))</f>
        <v/>
      </c>
      <c r="E1532" s="15" t="str">
        <f aca="false">IF($C1532="","",IFERROR(IF(INDEX(Bolalar!$C$5:$C$1804,MATCH($C1532,Bolalar!$I$5:$I$1804,0))="","",INDEX(Bolalar!$C$5:$C$1804,MATCH($C1532,Bolalar!$I$5:$I$1804,0))),""))</f>
        <v/>
      </c>
      <c r="F1532" s="24"/>
      <c r="G1532" s="14" t="str">
        <f aca="false">IF(OR($E1532="",$B1532=""),"",INT(($B1532-$E1532)/365.25))</f>
        <v/>
      </c>
      <c r="H1532" s="25"/>
      <c r="I1532" s="12"/>
      <c r="J1532" s="28" t="n">
        <f aca="false">IF(AND($C1532&lt;&gt;"",$B1532&gt;=Boshqaruv!$C$9,$B1532&lt;=Boshqaruv!$C$10),IF(COUNTIFS($C$4:$C1531,$C1532,$B$4:$B1531,"&gt;="&amp;Boshqaruv!$C$9,$B$4:$B1531,"&lt;="&amp;Boshqaruv!$C$10)=0,1,0),0)</f>
        <v>0</v>
      </c>
    </row>
    <row r="1533" customFormat="false" ht="15" hidden="false" customHeight="false" outlineLevel="0" collapsed="false">
      <c r="A1533" s="8" t="n">
        <v>1529</v>
      </c>
      <c r="B1533" s="13"/>
      <c r="C1533" s="25"/>
      <c r="D1533" s="26" t="str">
        <f aca="false">IF($C1533="","",IFERROR(IF(INDEX(Bolalar!$B$5:$B$1804,MATCH($C1533,Bolalar!$I$5:$I$1804,0))="","",INDEX(Bolalar!$B$5:$B$1804,MATCH($C1533,Bolalar!$I$5:$I$1804,0))),""))</f>
        <v/>
      </c>
      <c r="E1533" s="15" t="str">
        <f aca="false">IF($C1533="","",IFERROR(IF(INDEX(Bolalar!$C$5:$C$1804,MATCH($C1533,Bolalar!$I$5:$I$1804,0))="","",INDEX(Bolalar!$C$5:$C$1804,MATCH($C1533,Bolalar!$I$5:$I$1804,0))),""))</f>
        <v/>
      </c>
      <c r="F1533" s="24"/>
      <c r="G1533" s="14" t="str">
        <f aca="false">IF(OR($E1533="",$B1533=""),"",INT(($B1533-$E1533)/365.25))</f>
        <v/>
      </c>
      <c r="H1533" s="25"/>
      <c r="I1533" s="12"/>
      <c r="J1533" s="28" t="n">
        <f aca="false">IF(AND($C1533&lt;&gt;"",$B1533&gt;=Boshqaruv!$C$9,$B1533&lt;=Boshqaruv!$C$10),IF(COUNTIFS($C$4:$C1532,$C1533,$B$4:$B1532,"&gt;="&amp;Boshqaruv!$C$9,$B$4:$B1532,"&lt;="&amp;Boshqaruv!$C$10)=0,1,0),0)</f>
        <v>0</v>
      </c>
    </row>
    <row r="1534" customFormat="false" ht="15" hidden="false" customHeight="false" outlineLevel="0" collapsed="false">
      <c r="A1534" s="8" t="n">
        <v>1530</v>
      </c>
      <c r="B1534" s="13"/>
      <c r="C1534" s="25"/>
      <c r="D1534" s="26" t="str">
        <f aca="false">IF($C1534="","",IFERROR(IF(INDEX(Bolalar!$B$5:$B$1804,MATCH($C1534,Bolalar!$I$5:$I$1804,0))="","",INDEX(Bolalar!$B$5:$B$1804,MATCH($C1534,Bolalar!$I$5:$I$1804,0))),""))</f>
        <v/>
      </c>
      <c r="E1534" s="15" t="str">
        <f aca="false">IF($C1534="","",IFERROR(IF(INDEX(Bolalar!$C$5:$C$1804,MATCH($C1534,Bolalar!$I$5:$I$1804,0))="","",INDEX(Bolalar!$C$5:$C$1804,MATCH($C1534,Bolalar!$I$5:$I$1804,0))),""))</f>
        <v/>
      </c>
      <c r="F1534" s="24"/>
      <c r="G1534" s="14" t="str">
        <f aca="false">IF(OR($E1534="",$B1534=""),"",INT(($B1534-$E1534)/365.25))</f>
        <v/>
      </c>
      <c r="H1534" s="25"/>
      <c r="I1534" s="12"/>
      <c r="J1534" s="28" t="n">
        <f aca="false">IF(AND($C1534&lt;&gt;"",$B1534&gt;=Boshqaruv!$C$9,$B1534&lt;=Boshqaruv!$C$10),IF(COUNTIFS($C$4:$C1533,$C1534,$B$4:$B1533,"&gt;="&amp;Boshqaruv!$C$9,$B$4:$B1533,"&lt;="&amp;Boshqaruv!$C$10)=0,1,0),0)</f>
        <v>0</v>
      </c>
    </row>
    <row r="1535" customFormat="false" ht="15" hidden="false" customHeight="false" outlineLevel="0" collapsed="false">
      <c r="A1535" s="8" t="n">
        <v>1531</v>
      </c>
      <c r="B1535" s="13"/>
      <c r="C1535" s="25"/>
      <c r="D1535" s="26" t="str">
        <f aca="false">IF($C1535="","",IFERROR(IF(INDEX(Bolalar!$B$5:$B$1804,MATCH($C1535,Bolalar!$I$5:$I$1804,0))="","",INDEX(Bolalar!$B$5:$B$1804,MATCH($C1535,Bolalar!$I$5:$I$1804,0))),""))</f>
        <v/>
      </c>
      <c r="E1535" s="15" t="str">
        <f aca="false">IF($C1535="","",IFERROR(IF(INDEX(Bolalar!$C$5:$C$1804,MATCH($C1535,Bolalar!$I$5:$I$1804,0))="","",INDEX(Bolalar!$C$5:$C$1804,MATCH($C1535,Bolalar!$I$5:$I$1804,0))),""))</f>
        <v/>
      </c>
      <c r="F1535" s="24"/>
      <c r="G1535" s="14" t="str">
        <f aca="false">IF(OR($E1535="",$B1535=""),"",INT(($B1535-$E1535)/365.25))</f>
        <v/>
      </c>
      <c r="H1535" s="25"/>
      <c r="I1535" s="12"/>
      <c r="J1535" s="28" t="n">
        <f aca="false">IF(AND($C1535&lt;&gt;"",$B1535&gt;=Boshqaruv!$C$9,$B1535&lt;=Boshqaruv!$C$10),IF(COUNTIFS($C$4:$C1534,$C1535,$B$4:$B1534,"&gt;="&amp;Boshqaruv!$C$9,$B$4:$B1534,"&lt;="&amp;Boshqaruv!$C$10)=0,1,0),0)</f>
        <v>0</v>
      </c>
    </row>
    <row r="1536" customFormat="false" ht="15" hidden="false" customHeight="false" outlineLevel="0" collapsed="false">
      <c r="A1536" s="8" t="n">
        <v>1532</v>
      </c>
      <c r="B1536" s="13"/>
      <c r="C1536" s="25"/>
      <c r="D1536" s="26" t="str">
        <f aca="false">IF($C1536="","",IFERROR(IF(INDEX(Bolalar!$B$5:$B$1804,MATCH($C1536,Bolalar!$I$5:$I$1804,0))="","",INDEX(Bolalar!$B$5:$B$1804,MATCH($C1536,Bolalar!$I$5:$I$1804,0))),""))</f>
        <v/>
      </c>
      <c r="E1536" s="15" t="str">
        <f aca="false">IF($C1536="","",IFERROR(IF(INDEX(Bolalar!$C$5:$C$1804,MATCH($C1536,Bolalar!$I$5:$I$1804,0))="","",INDEX(Bolalar!$C$5:$C$1804,MATCH($C1536,Bolalar!$I$5:$I$1804,0))),""))</f>
        <v/>
      </c>
      <c r="F1536" s="24"/>
      <c r="G1536" s="14" t="str">
        <f aca="false">IF(OR($E1536="",$B1536=""),"",INT(($B1536-$E1536)/365.25))</f>
        <v/>
      </c>
      <c r="H1536" s="25"/>
      <c r="I1536" s="12"/>
      <c r="J1536" s="28" t="n">
        <f aca="false">IF(AND($C1536&lt;&gt;"",$B1536&gt;=Boshqaruv!$C$9,$B1536&lt;=Boshqaruv!$C$10),IF(COUNTIFS($C$4:$C1535,$C1536,$B$4:$B1535,"&gt;="&amp;Boshqaruv!$C$9,$B$4:$B1535,"&lt;="&amp;Boshqaruv!$C$10)=0,1,0),0)</f>
        <v>0</v>
      </c>
    </row>
    <row r="1537" customFormat="false" ht="15" hidden="false" customHeight="false" outlineLevel="0" collapsed="false">
      <c r="A1537" s="8" t="n">
        <v>1533</v>
      </c>
      <c r="B1537" s="13"/>
      <c r="C1537" s="25"/>
      <c r="D1537" s="26" t="str">
        <f aca="false">IF($C1537="","",IFERROR(IF(INDEX(Bolalar!$B$5:$B$1804,MATCH($C1537,Bolalar!$I$5:$I$1804,0))="","",INDEX(Bolalar!$B$5:$B$1804,MATCH($C1537,Bolalar!$I$5:$I$1804,0))),""))</f>
        <v/>
      </c>
      <c r="E1537" s="15" t="str">
        <f aca="false">IF($C1537="","",IFERROR(IF(INDEX(Bolalar!$C$5:$C$1804,MATCH($C1537,Bolalar!$I$5:$I$1804,0))="","",INDEX(Bolalar!$C$5:$C$1804,MATCH($C1537,Bolalar!$I$5:$I$1804,0))),""))</f>
        <v/>
      </c>
      <c r="F1537" s="24"/>
      <c r="G1537" s="14" t="str">
        <f aca="false">IF(OR($E1537="",$B1537=""),"",INT(($B1537-$E1537)/365.25))</f>
        <v/>
      </c>
      <c r="H1537" s="25"/>
      <c r="I1537" s="12"/>
      <c r="J1537" s="28" t="n">
        <f aca="false">IF(AND($C1537&lt;&gt;"",$B1537&gt;=Boshqaruv!$C$9,$B1537&lt;=Boshqaruv!$C$10),IF(COUNTIFS($C$4:$C1536,$C1537,$B$4:$B1536,"&gt;="&amp;Boshqaruv!$C$9,$B$4:$B1536,"&lt;="&amp;Boshqaruv!$C$10)=0,1,0),0)</f>
        <v>0</v>
      </c>
    </row>
    <row r="1538" customFormat="false" ht="15" hidden="false" customHeight="false" outlineLevel="0" collapsed="false">
      <c r="A1538" s="8" t="n">
        <v>1534</v>
      </c>
      <c r="B1538" s="13"/>
      <c r="C1538" s="25"/>
      <c r="D1538" s="26" t="str">
        <f aca="false">IF($C1538="","",IFERROR(IF(INDEX(Bolalar!$B$5:$B$1804,MATCH($C1538,Bolalar!$I$5:$I$1804,0))="","",INDEX(Bolalar!$B$5:$B$1804,MATCH($C1538,Bolalar!$I$5:$I$1804,0))),""))</f>
        <v/>
      </c>
      <c r="E1538" s="15" t="str">
        <f aca="false">IF($C1538="","",IFERROR(IF(INDEX(Bolalar!$C$5:$C$1804,MATCH($C1538,Bolalar!$I$5:$I$1804,0))="","",INDEX(Bolalar!$C$5:$C$1804,MATCH($C1538,Bolalar!$I$5:$I$1804,0))),""))</f>
        <v/>
      </c>
      <c r="F1538" s="24"/>
      <c r="G1538" s="14" t="str">
        <f aca="false">IF(OR($E1538="",$B1538=""),"",INT(($B1538-$E1538)/365.25))</f>
        <v/>
      </c>
      <c r="H1538" s="25"/>
      <c r="I1538" s="12"/>
      <c r="J1538" s="28" t="n">
        <f aca="false">IF(AND($C1538&lt;&gt;"",$B1538&gt;=Boshqaruv!$C$9,$B1538&lt;=Boshqaruv!$C$10),IF(COUNTIFS($C$4:$C1537,$C1538,$B$4:$B1537,"&gt;="&amp;Boshqaruv!$C$9,$B$4:$B1537,"&lt;="&amp;Boshqaruv!$C$10)=0,1,0),0)</f>
        <v>0</v>
      </c>
    </row>
    <row r="1539" customFormat="false" ht="15" hidden="false" customHeight="false" outlineLevel="0" collapsed="false">
      <c r="A1539" s="8" t="n">
        <v>1535</v>
      </c>
      <c r="B1539" s="13"/>
      <c r="C1539" s="25"/>
      <c r="D1539" s="26" t="str">
        <f aca="false">IF($C1539="","",IFERROR(IF(INDEX(Bolalar!$B$5:$B$1804,MATCH($C1539,Bolalar!$I$5:$I$1804,0))="","",INDEX(Bolalar!$B$5:$B$1804,MATCH($C1539,Bolalar!$I$5:$I$1804,0))),""))</f>
        <v/>
      </c>
      <c r="E1539" s="15" t="str">
        <f aca="false">IF($C1539="","",IFERROR(IF(INDEX(Bolalar!$C$5:$C$1804,MATCH($C1539,Bolalar!$I$5:$I$1804,0))="","",INDEX(Bolalar!$C$5:$C$1804,MATCH($C1539,Bolalar!$I$5:$I$1804,0))),""))</f>
        <v/>
      </c>
      <c r="F1539" s="24"/>
      <c r="G1539" s="14" t="str">
        <f aca="false">IF(OR($E1539="",$B1539=""),"",INT(($B1539-$E1539)/365.25))</f>
        <v/>
      </c>
      <c r="H1539" s="25"/>
      <c r="I1539" s="12"/>
      <c r="J1539" s="28" t="n">
        <f aca="false">IF(AND($C1539&lt;&gt;"",$B1539&gt;=Boshqaruv!$C$9,$B1539&lt;=Boshqaruv!$C$10),IF(COUNTIFS($C$4:$C1538,$C1539,$B$4:$B1538,"&gt;="&amp;Boshqaruv!$C$9,$B$4:$B1538,"&lt;="&amp;Boshqaruv!$C$10)=0,1,0),0)</f>
        <v>0</v>
      </c>
    </row>
    <row r="1540" customFormat="false" ht="15" hidden="false" customHeight="false" outlineLevel="0" collapsed="false">
      <c r="A1540" s="8" t="n">
        <v>1536</v>
      </c>
      <c r="B1540" s="13"/>
      <c r="C1540" s="25"/>
      <c r="D1540" s="26" t="str">
        <f aca="false">IF($C1540="","",IFERROR(IF(INDEX(Bolalar!$B$5:$B$1804,MATCH($C1540,Bolalar!$I$5:$I$1804,0))="","",INDEX(Bolalar!$B$5:$B$1804,MATCH($C1540,Bolalar!$I$5:$I$1804,0))),""))</f>
        <v/>
      </c>
      <c r="E1540" s="15" t="str">
        <f aca="false">IF($C1540="","",IFERROR(IF(INDEX(Bolalar!$C$5:$C$1804,MATCH($C1540,Bolalar!$I$5:$I$1804,0))="","",INDEX(Bolalar!$C$5:$C$1804,MATCH($C1540,Bolalar!$I$5:$I$1804,0))),""))</f>
        <v/>
      </c>
      <c r="F1540" s="24"/>
      <c r="G1540" s="14" t="str">
        <f aca="false">IF(OR($E1540="",$B1540=""),"",INT(($B1540-$E1540)/365.25))</f>
        <v/>
      </c>
      <c r="H1540" s="25"/>
      <c r="I1540" s="12"/>
      <c r="J1540" s="28" t="n">
        <f aca="false">IF(AND($C1540&lt;&gt;"",$B1540&gt;=Boshqaruv!$C$9,$B1540&lt;=Boshqaruv!$C$10),IF(COUNTIFS($C$4:$C1539,$C1540,$B$4:$B1539,"&gt;="&amp;Boshqaruv!$C$9,$B$4:$B1539,"&lt;="&amp;Boshqaruv!$C$10)=0,1,0),0)</f>
        <v>0</v>
      </c>
    </row>
    <row r="1541" customFormat="false" ht="15" hidden="false" customHeight="false" outlineLevel="0" collapsed="false">
      <c r="A1541" s="8" t="n">
        <v>1537</v>
      </c>
      <c r="B1541" s="13"/>
      <c r="C1541" s="25"/>
      <c r="D1541" s="26" t="str">
        <f aca="false">IF($C1541="","",IFERROR(IF(INDEX(Bolalar!$B$5:$B$1804,MATCH($C1541,Bolalar!$I$5:$I$1804,0))="","",INDEX(Bolalar!$B$5:$B$1804,MATCH($C1541,Bolalar!$I$5:$I$1804,0))),""))</f>
        <v/>
      </c>
      <c r="E1541" s="15" t="str">
        <f aca="false">IF($C1541="","",IFERROR(IF(INDEX(Bolalar!$C$5:$C$1804,MATCH($C1541,Bolalar!$I$5:$I$1804,0))="","",INDEX(Bolalar!$C$5:$C$1804,MATCH($C1541,Bolalar!$I$5:$I$1804,0))),""))</f>
        <v/>
      </c>
      <c r="F1541" s="24"/>
      <c r="G1541" s="14" t="str">
        <f aca="false">IF(OR($E1541="",$B1541=""),"",INT(($B1541-$E1541)/365.25))</f>
        <v/>
      </c>
      <c r="H1541" s="25"/>
      <c r="I1541" s="12"/>
      <c r="J1541" s="28" t="n">
        <f aca="false">IF(AND($C1541&lt;&gt;"",$B1541&gt;=Boshqaruv!$C$9,$B1541&lt;=Boshqaruv!$C$10),IF(COUNTIFS($C$4:$C1540,$C1541,$B$4:$B1540,"&gt;="&amp;Boshqaruv!$C$9,$B$4:$B1540,"&lt;="&amp;Boshqaruv!$C$10)=0,1,0),0)</f>
        <v>0</v>
      </c>
    </row>
    <row r="1542" customFormat="false" ht="15" hidden="false" customHeight="false" outlineLevel="0" collapsed="false">
      <c r="A1542" s="8" t="n">
        <v>1538</v>
      </c>
      <c r="B1542" s="13"/>
      <c r="C1542" s="25"/>
      <c r="D1542" s="26" t="str">
        <f aca="false">IF($C1542="","",IFERROR(IF(INDEX(Bolalar!$B$5:$B$1804,MATCH($C1542,Bolalar!$I$5:$I$1804,0))="","",INDEX(Bolalar!$B$5:$B$1804,MATCH($C1542,Bolalar!$I$5:$I$1804,0))),""))</f>
        <v/>
      </c>
      <c r="E1542" s="15" t="str">
        <f aca="false">IF($C1542="","",IFERROR(IF(INDEX(Bolalar!$C$5:$C$1804,MATCH($C1542,Bolalar!$I$5:$I$1804,0))="","",INDEX(Bolalar!$C$5:$C$1804,MATCH($C1542,Bolalar!$I$5:$I$1804,0))),""))</f>
        <v/>
      </c>
      <c r="F1542" s="24"/>
      <c r="G1542" s="14" t="str">
        <f aca="false">IF(OR($E1542="",$B1542=""),"",INT(($B1542-$E1542)/365.25))</f>
        <v/>
      </c>
      <c r="H1542" s="25"/>
      <c r="I1542" s="12"/>
      <c r="J1542" s="28" t="n">
        <f aca="false">IF(AND($C1542&lt;&gt;"",$B1542&gt;=Boshqaruv!$C$9,$B1542&lt;=Boshqaruv!$C$10),IF(COUNTIFS($C$4:$C1541,$C1542,$B$4:$B1541,"&gt;="&amp;Boshqaruv!$C$9,$B$4:$B1541,"&lt;="&amp;Boshqaruv!$C$10)=0,1,0),0)</f>
        <v>0</v>
      </c>
    </row>
    <row r="1543" customFormat="false" ht="15" hidden="false" customHeight="false" outlineLevel="0" collapsed="false">
      <c r="A1543" s="8" t="n">
        <v>1539</v>
      </c>
      <c r="B1543" s="13"/>
      <c r="C1543" s="25"/>
      <c r="D1543" s="26" t="str">
        <f aca="false">IF($C1543="","",IFERROR(IF(INDEX(Bolalar!$B$5:$B$1804,MATCH($C1543,Bolalar!$I$5:$I$1804,0))="","",INDEX(Bolalar!$B$5:$B$1804,MATCH($C1543,Bolalar!$I$5:$I$1804,0))),""))</f>
        <v/>
      </c>
      <c r="E1543" s="15" t="str">
        <f aca="false">IF($C1543="","",IFERROR(IF(INDEX(Bolalar!$C$5:$C$1804,MATCH($C1543,Bolalar!$I$5:$I$1804,0))="","",INDEX(Bolalar!$C$5:$C$1804,MATCH($C1543,Bolalar!$I$5:$I$1804,0))),""))</f>
        <v/>
      </c>
      <c r="F1543" s="24"/>
      <c r="G1543" s="14" t="str">
        <f aca="false">IF(OR($E1543="",$B1543=""),"",INT(($B1543-$E1543)/365.25))</f>
        <v/>
      </c>
      <c r="H1543" s="25"/>
      <c r="I1543" s="12"/>
      <c r="J1543" s="28" t="n">
        <f aca="false">IF(AND($C1543&lt;&gt;"",$B1543&gt;=Boshqaruv!$C$9,$B1543&lt;=Boshqaruv!$C$10),IF(COUNTIFS($C$4:$C1542,$C1543,$B$4:$B1542,"&gt;="&amp;Boshqaruv!$C$9,$B$4:$B1542,"&lt;="&amp;Boshqaruv!$C$10)=0,1,0),0)</f>
        <v>0</v>
      </c>
    </row>
    <row r="1544" customFormat="false" ht="15" hidden="false" customHeight="false" outlineLevel="0" collapsed="false">
      <c r="A1544" s="8" t="n">
        <v>1540</v>
      </c>
      <c r="B1544" s="13"/>
      <c r="C1544" s="25"/>
      <c r="D1544" s="26" t="str">
        <f aca="false">IF($C1544="","",IFERROR(IF(INDEX(Bolalar!$B$5:$B$1804,MATCH($C1544,Bolalar!$I$5:$I$1804,0))="","",INDEX(Bolalar!$B$5:$B$1804,MATCH($C1544,Bolalar!$I$5:$I$1804,0))),""))</f>
        <v/>
      </c>
      <c r="E1544" s="15" t="str">
        <f aca="false">IF($C1544="","",IFERROR(IF(INDEX(Bolalar!$C$5:$C$1804,MATCH($C1544,Bolalar!$I$5:$I$1804,0))="","",INDEX(Bolalar!$C$5:$C$1804,MATCH($C1544,Bolalar!$I$5:$I$1804,0))),""))</f>
        <v/>
      </c>
      <c r="F1544" s="24"/>
      <c r="G1544" s="14" t="str">
        <f aca="false">IF(OR($E1544="",$B1544=""),"",INT(($B1544-$E1544)/365.25))</f>
        <v/>
      </c>
      <c r="H1544" s="25"/>
      <c r="I1544" s="12"/>
      <c r="J1544" s="28" t="n">
        <f aca="false">IF(AND($C1544&lt;&gt;"",$B1544&gt;=Boshqaruv!$C$9,$B1544&lt;=Boshqaruv!$C$10),IF(COUNTIFS($C$4:$C1543,$C1544,$B$4:$B1543,"&gt;="&amp;Boshqaruv!$C$9,$B$4:$B1543,"&lt;="&amp;Boshqaruv!$C$10)=0,1,0),0)</f>
        <v>0</v>
      </c>
    </row>
    <row r="1545" customFormat="false" ht="15" hidden="false" customHeight="false" outlineLevel="0" collapsed="false">
      <c r="A1545" s="8" t="n">
        <v>1541</v>
      </c>
      <c r="B1545" s="13"/>
      <c r="C1545" s="25"/>
      <c r="D1545" s="26" t="str">
        <f aca="false">IF($C1545="","",IFERROR(IF(INDEX(Bolalar!$B$5:$B$1804,MATCH($C1545,Bolalar!$I$5:$I$1804,0))="","",INDEX(Bolalar!$B$5:$B$1804,MATCH($C1545,Bolalar!$I$5:$I$1804,0))),""))</f>
        <v/>
      </c>
      <c r="E1545" s="15" t="str">
        <f aca="false">IF($C1545="","",IFERROR(IF(INDEX(Bolalar!$C$5:$C$1804,MATCH($C1545,Bolalar!$I$5:$I$1804,0))="","",INDEX(Bolalar!$C$5:$C$1804,MATCH($C1545,Bolalar!$I$5:$I$1804,0))),""))</f>
        <v/>
      </c>
      <c r="F1545" s="24"/>
      <c r="G1545" s="14" t="str">
        <f aca="false">IF(OR($E1545="",$B1545=""),"",INT(($B1545-$E1545)/365.25))</f>
        <v/>
      </c>
      <c r="H1545" s="25"/>
      <c r="I1545" s="12"/>
      <c r="J1545" s="28" t="n">
        <f aca="false">IF(AND($C1545&lt;&gt;"",$B1545&gt;=Boshqaruv!$C$9,$B1545&lt;=Boshqaruv!$C$10),IF(COUNTIFS($C$4:$C1544,$C1545,$B$4:$B1544,"&gt;="&amp;Boshqaruv!$C$9,$B$4:$B1544,"&lt;="&amp;Boshqaruv!$C$10)=0,1,0),0)</f>
        <v>0</v>
      </c>
    </row>
    <row r="1546" customFormat="false" ht="15" hidden="false" customHeight="false" outlineLevel="0" collapsed="false">
      <c r="A1546" s="8" t="n">
        <v>1542</v>
      </c>
      <c r="B1546" s="13"/>
      <c r="C1546" s="25"/>
      <c r="D1546" s="26" t="str">
        <f aca="false">IF($C1546="","",IFERROR(IF(INDEX(Bolalar!$B$5:$B$1804,MATCH($C1546,Bolalar!$I$5:$I$1804,0))="","",INDEX(Bolalar!$B$5:$B$1804,MATCH($C1546,Bolalar!$I$5:$I$1804,0))),""))</f>
        <v/>
      </c>
      <c r="E1546" s="15" t="str">
        <f aca="false">IF($C1546="","",IFERROR(IF(INDEX(Bolalar!$C$5:$C$1804,MATCH($C1546,Bolalar!$I$5:$I$1804,0))="","",INDEX(Bolalar!$C$5:$C$1804,MATCH($C1546,Bolalar!$I$5:$I$1804,0))),""))</f>
        <v/>
      </c>
      <c r="F1546" s="24"/>
      <c r="G1546" s="14" t="str">
        <f aca="false">IF(OR($E1546="",$B1546=""),"",INT(($B1546-$E1546)/365.25))</f>
        <v/>
      </c>
      <c r="H1546" s="25"/>
      <c r="I1546" s="12"/>
      <c r="J1546" s="28" t="n">
        <f aca="false">IF(AND($C1546&lt;&gt;"",$B1546&gt;=Boshqaruv!$C$9,$B1546&lt;=Boshqaruv!$C$10),IF(COUNTIFS($C$4:$C1545,$C1546,$B$4:$B1545,"&gt;="&amp;Boshqaruv!$C$9,$B$4:$B1545,"&lt;="&amp;Boshqaruv!$C$10)=0,1,0),0)</f>
        <v>0</v>
      </c>
    </row>
    <row r="1547" customFormat="false" ht="15" hidden="false" customHeight="false" outlineLevel="0" collapsed="false">
      <c r="A1547" s="8" t="n">
        <v>1543</v>
      </c>
      <c r="B1547" s="13"/>
      <c r="C1547" s="25"/>
      <c r="D1547" s="26" t="str">
        <f aca="false">IF($C1547="","",IFERROR(IF(INDEX(Bolalar!$B$5:$B$1804,MATCH($C1547,Bolalar!$I$5:$I$1804,0))="","",INDEX(Bolalar!$B$5:$B$1804,MATCH($C1547,Bolalar!$I$5:$I$1804,0))),""))</f>
        <v/>
      </c>
      <c r="E1547" s="15" t="str">
        <f aca="false">IF($C1547="","",IFERROR(IF(INDEX(Bolalar!$C$5:$C$1804,MATCH($C1547,Bolalar!$I$5:$I$1804,0))="","",INDEX(Bolalar!$C$5:$C$1804,MATCH($C1547,Bolalar!$I$5:$I$1804,0))),""))</f>
        <v/>
      </c>
      <c r="F1547" s="24"/>
      <c r="G1547" s="14" t="str">
        <f aca="false">IF(OR($E1547="",$B1547=""),"",INT(($B1547-$E1547)/365.25))</f>
        <v/>
      </c>
      <c r="H1547" s="25"/>
      <c r="I1547" s="12"/>
      <c r="J1547" s="28" t="n">
        <f aca="false">IF(AND($C1547&lt;&gt;"",$B1547&gt;=Boshqaruv!$C$9,$B1547&lt;=Boshqaruv!$C$10),IF(COUNTIFS($C$4:$C1546,$C1547,$B$4:$B1546,"&gt;="&amp;Boshqaruv!$C$9,$B$4:$B1546,"&lt;="&amp;Boshqaruv!$C$10)=0,1,0),0)</f>
        <v>0</v>
      </c>
    </row>
    <row r="1548" customFormat="false" ht="15" hidden="false" customHeight="false" outlineLevel="0" collapsed="false">
      <c r="A1548" s="8" t="n">
        <v>1544</v>
      </c>
      <c r="B1548" s="13"/>
      <c r="C1548" s="25"/>
      <c r="D1548" s="26" t="str">
        <f aca="false">IF($C1548="","",IFERROR(IF(INDEX(Bolalar!$B$5:$B$1804,MATCH($C1548,Bolalar!$I$5:$I$1804,0))="","",INDEX(Bolalar!$B$5:$B$1804,MATCH($C1548,Bolalar!$I$5:$I$1804,0))),""))</f>
        <v/>
      </c>
      <c r="E1548" s="15" t="str">
        <f aca="false">IF($C1548="","",IFERROR(IF(INDEX(Bolalar!$C$5:$C$1804,MATCH($C1548,Bolalar!$I$5:$I$1804,0))="","",INDEX(Bolalar!$C$5:$C$1804,MATCH($C1548,Bolalar!$I$5:$I$1804,0))),""))</f>
        <v/>
      </c>
      <c r="F1548" s="24"/>
      <c r="G1548" s="14" t="str">
        <f aca="false">IF(OR($E1548="",$B1548=""),"",INT(($B1548-$E1548)/365.25))</f>
        <v/>
      </c>
      <c r="H1548" s="25"/>
      <c r="I1548" s="12"/>
      <c r="J1548" s="28" t="n">
        <f aca="false">IF(AND($C1548&lt;&gt;"",$B1548&gt;=Boshqaruv!$C$9,$B1548&lt;=Boshqaruv!$C$10),IF(COUNTIFS($C$4:$C1547,$C1548,$B$4:$B1547,"&gt;="&amp;Boshqaruv!$C$9,$B$4:$B1547,"&lt;="&amp;Boshqaruv!$C$10)=0,1,0),0)</f>
        <v>0</v>
      </c>
    </row>
    <row r="1549" customFormat="false" ht="15" hidden="false" customHeight="false" outlineLevel="0" collapsed="false">
      <c r="A1549" s="8" t="n">
        <v>1545</v>
      </c>
      <c r="B1549" s="13"/>
      <c r="C1549" s="25"/>
      <c r="D1549" s="26" t="str">
        <f aca="false">IF($C1549="","",IFERROR(IF(INDEX(Bolalar!$B$5:$B$1804,MATCH($C1549,Bolalar!$I$5:$I$1804,0))="","",INDEX(Bolalar!$B$5:$B$1804,MATCH($C1549,Bolalar!$I$5:$I$1804,0))),""))</f>
        <v/>
      </c>
      <c r="E1549" s="15" t="str">
        <f aca="false">IF($C1549="","",IFERROR(IF(INDEX(Bolalar!$C$5:$C$1804,MATCH($C1549,Bolalar!$I$5:$I$1804,0))="","",INDEX(Bolalar!$C$5:$C$1804,MATCH($C1549,Bolalar!$I$5:$I$1804,0))),""))</f>
        <v/>
      </c>
      <c r="F1549" s="24"/>
      <c r="G1549" s="14" t="str">
        <f aca="false">IF(OR($E1549="",$B1549=""),"",INT(($B1549-$E1549)/365.25))</f>
        <v/>
      </c>
      <c r="H1549" s="25"/>
      <c r="I1549" s="12"/>
      <c r="J1549" s="28" t="n">
        <f aca="false">IF(AND($C1549&lt;&gt;"",$B1549&gt;=Boshqaruv!$C$9,$B1549&lt;=Boshqaruv!$C$10),IF(COUNTIFS($C$4:$C1548,$C1549,$B$4:$B1548,"&gt;="&amp;Boshqaruv!$C$9,$B$4:$B1548,"&lt;="&amp;Boshqaruv!$C$10)=0,1,0),0)</f>
        <v>0</v>
      </c>
    </row>
    <row r="1550" customFormat="false" ht="15" hidden="false" customHeight="false" outlineLevel="0" collapsed="false">
      <c r="A1550" s="8" t="n">
        <v>1546</v>
      </c>
      <c r="B1550" s="13"/>
      <c r="C1550" s="25"/>
      <c r="D1550" s="26" t="str">
        <f aca="false">IF($C1550="","",IFERROR(IF(INDEX(Bolalar!$B$5:$B$1804,MATCH($C1550,Bolalar!$I$5:$I$1804,0))="","",INDEX(Bolalar!$B$5:$B$1804,MATCH($C1550,Bolalar!$I$5:$I$1804,0))),""))</f>
        <v/>
      </c>
      <c r="E1550" s="15" t="str">
        <f aca="false">IF($C1550="","",IFERROR(IF(INDEX(Bolalar!$C$5:$C$1804,MATCH($C1550,Bolalar!$I$5:$I$1804,0))="","",INDEX(Bolalar!$C$5:$C$1804,MATCH($C1550,Bolalar!$I$5:$I$1804,0))),""))</f>
        <v/>
      </c>
      <c r="F1550" s="24"/>
      <c r="G1550" s="14" t="str">
        <f aca="false">IF(OR($E1550="",$B1550=""),"",INT(($B1550-$E1550)/365.25))</f>
        <v/>
      </c>
      <c r="H1550" s="25"/>
      <c r="I1550" s="12"/>
      <c r="J1550" s="28" t="n">
        <f aca="false">IF(AND($C1550&lt;&gt;"",$B1550&gt;=Boshqaruv!$C$9,$B1550&lt;=Boshqaruv!$C$10),IF(COUNTIFS($C$4:$C1549,$C1550,$B$4:$B1549,"&gt;="&amp;Boshqaruv!$C$9,$B$4:$B1549,"&lt;="&amp;Boshqaruv!$C$10)=0,1,0),0)</f>
        <v>0</v>
      </c>
    </row>
    <row r="1551" customFormat="false" ht="15" hidden="false" customHeight="false" outlineLevel="0" collapsed="false">
      <c r="A1551" s="8" t="n">
        <v>1547</v>
      </c>
      <c r="B1551" s="13"/>
      <c r="C1551" s="25"/>
      <c r="D1551" s="26" t="str">
        <f aca="false">IF($C1551="","",IFERROR(IF(INDEX(Bolalar!$B$5:$B$1804,MATCH($C1551,Bolalar!$I$5:$I$1804,0))="","",INDEX(Bolalar!$B$5:$B$1804,MATCH($C1551,Bolalar!$I$5:$I$1804,0))),""))</f>
        <v/>
      </c>
      <c r="E1551" s="15" t="str">
        <f aca="false">IF($C1551="","",IFERROR(IF(INDEX(Bolalar!$C$5:$C$1804,MATCH($C1551,Bolalar!$I$5:$I$1804,0))="","",INDEX(Bolalar!$C$5:$C$1804,MATCH($C1551,Bolalar!$I$5:$I$1804,0))),""))</f>
        <v/>
      </c>
      <c r="F1551" s="24"/>
      <c r="G1551" s="14" t="str">
        <f aca="false">IF(OR($E1551="",$B1551=""),"",INT(($B1551-$E1551)/365.25))</f>
        <v/>
      </c>
      <c r="H1551" s="25"/>
      <c r="I1551" s="12"/>
      <c r="J1551" s="28" t="n">
        <f aca="false">IF(AND($C1551&lt;&gt;"",$B1551&gt;=Boshqaruv!$C$9,$B1551&lt;=Boshqaruv!$C$10),IF(COUNTIFS($C$4:$C1550,$C1551,$B$4:$B1550,"&gt;="&amp;Boshqaruv!$C$9,$B$4:$B1550,"&lt;="&amp;Boshqaruv!$C$10)=0,1,0),0)</f>
        <v>0</v>
      </c>
    </row>
    <row r="1552" customFormat="false" ht="15" hidden="false" customHeight="false" outlineLevel="0" collapsed="false">
      <c r="A1552" s="8" t="n">
        <v>1548</v>
      </c>
      <c r="B1552" s="13"/>
      <c r="C1552" s="25"/>
      <c r="D1552" s="26" t="str">
        <f aca="false">IF($C1552="","",IFERROR(IF(INDEX(Bolalar!$B$5:$B$1804,MATCH($C1552,Bolalar!$I$5:$I$1804,0))="","",INDEX(Bolalar!$B$5:$B$1804,MATCH($C1552,Bolalar!$I$5:$I$1804,0))),""))</f>
        <v/>
      </c>
      <c r="E1552" s="15" t="str">
        <f aca="false">IF($C1552="","",IFERROR(IF(INDEX(Bolalar!$C$5:$C$1804,MATCH($C1552,Bolalar!$I$5:$I$1804,0))="","",INDEX(Bolalar!$C$5:$C$1804,MATCH($C1552,Bolalar!$I$5:$I$1804,0))),""))</f>
        <v/>
      </c>
      <c r="F1552" s="24"/>
      <c r="G1552" s="14" t="str">
        <f aca="false">IF(OR($E1552="",$B1552=""),"",INT(($B1552-$E1552)/365.25))</f>
        <v/>
      </c>
      <c r="H1552" s="25"/>
      <c r="I1552" s="12"/>
      <c r="J1552" s="28" t="n">
        <f aca="false">IF(AND($C1552&lt;&gt;"",$B1552&gt;=Boshqaruv!$C$9,$B1552&lt;=Boshqaruv!$C$10),IF(COUNTIFS($C$4:$C1551,$C1552,$B$4:$B1551,"&gt;="&amp;Boshqaruv!$C$9,$B$4:$B1551,"&lt;="&amp;Boshqaruv!$C$10)=0,1,0),0)</f>
        <v>0</v>
      </c>
    </row>
    <row r="1553" customFormat="false" ht="15" hidden="false" customHeight="false" outlineLevel="0" collapsed="false">
      <c r="A1553" s="8" t="n">
        <v>1549</v>
      </c>
      <c r="B1553" s="13"/>
      <c r="C1553" s="25"/>
      <c r="D1553" s="26" t="str">
        <f aca="false">IF($C1553="","",IFERROR(IF(INDEX(Bolalar!$B$5:$B$1804,MATCH($C1553,Bolalar!$I$5:$I$1804,0))="","",INDEX(Bolalar!$B$5:$B$1804,MATCH($C1553,Bolalar!$I$5:$I$1804,0))),""))</f>
        <v/>
      </c>
      <c r="E1553" s="15" t="str">
        <f aca="false">IF($C1553="","",IFERROR(IF(INDEX(Bolalar!$C$5:$C$1804,MATCH($C1553,Bolalar!$I$5:$I$1804,0))="","",INDEX(Bolalar!$C$5:$C$1804,MATCH($C1553,Bolalar!$I$5:$I$1804,0))),""))</f>
        <v/>
      </c>
      <c r="F1553" s="24"/>
      <c r="G1553" s="14" t="str">
        <f aca="false">IF(OR($E1553="",$B1553=""),"",INT(($B1553-$E1553)/365.25))</f>
        <v/>
      </c>
      <c r="H1553" s="25"/>
      <c r="I1553" s="12"/>
      <c r="J1553" s="28" t="n">
        <f aca="false">IF(AND($C1553&lt;&gt;"",$B1553&gt;=Boshqaruv!$C$9,$B1553&lt;=Boshqaruv!$C$10),IF(COUNTIFS($C$4:$C1552,$C1553,$B$4:$B1552,"&gt;="&amp;Boshqaruv!$C$9,$B$4:$B1552,"&lt;="&amp;Boshqaruv!$C$10)=0,1,0),0)</f>
        <v>0</v>
      </c>
    </row>
    <row r="1554" customFormat="false" ht="15" hidden="false" customHeight="false" outlineLevel="0" collapsed="false">
      <c r="A1554" s="8" t="n">
        <v>1550</v>
      </c>
      <c r="B1554" s="13"/>
      <c r="C1554" s="25"/>
      <c r="D1554" s="26" t="str">
        <f aca="false">IF($C1554="","",IFERROR(IF(INDEX(Bolalar!$B$5:$B$1804,MATCH($C1554,Bolalar!$I$5:$I$1804,0))="","",INDEX(Bolalar!$B$5:$B$1804,MATCH($C1554,Bolalar!$I$5:$I$1804,0))),""))</f>
        <v/>
      </c>
      <c r="E1554" s="15" t="str">
        <f aca="false">IF($C1554="","",IFERROR(IF(INDEX(Bolalar!$C$5:$C$1804,MATCH($C1554,Bolalar!$I$5:$I$1804,0))="","",INDEX(Bolalar!$C$5:$C$1804,MATCH($C1554,Bolalar!$I$5:$I$1804,0))),""))</f>
        <v/>
      </c>
      <c r="F1554" s="24"/>
      <c r="G1554" s="14" t="str">
        <f aca="false">IF(OR($E1554="",$B1554=""),"",INT(($B1554-$E1554)/365.25))</f>
        <v/>
      </c>
      <c r="H1554" s="25"/>
      <c r="I1554" s="12"/>
      <c r="J1554" s="28" t="n">
        <f aca="false">IF(AND($C1554&lt;&gt;"",$B1554&gt;=Boshqaruv!$C$9,$B1554&lt;=Boshqaruv!$C$10),IF(COUNTIFS($C$4:$C1553,$C1554,$B$4:$B1553,"&gt;="&amp;Boshqaruv!$C$9,$B$4:$B1553,"&lt;="&amp;Boshqaruv!$C$10)=0,1,0),0)</f>
        <v>0</v>
      </c>
    </row>
    <row r="1555" customFormat="false" ht="15" hidden="false" customHeight="false" outlineLevel="0" collapsed="false">
      <c r="A1555" s="8" t="n">
        <v>1551</v>
      </c>
      <c r="B1555" s="13"/>
      <c r="C1555" s="25"/>
      <c r="D1555" s="26" t="str">
        <f aca="false">IF($C1555="","",IFERROR(IF(INDEX(Bolalar!$B$5:$B$1804,MATCH($C1555,Bolalar!$I$5:$I$1804,0))="","",INDEX(Bolalar!$B$5:$B$1804,MATCH($C1555,Bolalar!$I$5:$I$1804,0))),""))</f>
        <v/>
      </c>
      <c r="E1555" s="15" t="str">
        <f aca="false">IF($C1555="","",IFERROR(IF(INDEX(Bolalar!$C$5:$C$1804,MATCH($C1555,Bolalar!$I$5:$I$1804,0))="","",INDEX(Bolalar!$C$5:$C$1804,MATCH($C1555,Bolalar!$I$5:$I$1804,0))),""))</f>
        <v/>
      </c>
      <c r="F1555" s="24"/>
      <c r="G1555" s="14" t="str">
        <f aca="false">IF(OR($E1555="",$B1555=""),"",INT(($B1555-$E1555)/365.25))</f>
        <v/>
      </c>
      <c r="H1555" s="25"/>
      <c r="I1555" s="12"/>
      <c r="J1555" s="28" t="n">
        <f aca="false">IF(AND($C1555&lt;&gt;"",$B1555&gt;=Boshqaruv!$C$9,$B1555&lt;=Boshqaruv!$C$10),IF(COUNTIFS($C$4:$C1554,$C1555,$B$4:$B1554,"&gt;="&amp;Boshqaruv!$C$9,$B$4:$B1554,"&lt;="&amp;Boshqaruv!$C$10)=0,1,0),0)</f>
        <v>0</v>
      </c>
    </row>
    <row r="1556" customFormat="false" ht="15" hidden="false" customHeight="false" outlineLevel="0" collapsed="false">
      <c r="A1556" s="8" t="n">
        <v>1552</v>
      </c>
      <c r="B1556" s="13"/>
      <c r="C1556" s="25"/>
      <c r="D1556" s="26" t="str">
        <f aca="false">IF($C1556="","",IFERROR(IF(INDEX(Bolalar!$B$5:$B$1804,MATCH($C1556,Bolalar!$I$5:$I$1804,0))="","",INDEX(Bolalar!$B$5:$B$1804,MATCH($C1556,Bolalar!$I$5:$I$1804,0))),""))</f>
        <v/>
      </c>
      <c r="E1556" s="15" t="str">
        <f aca="false">IF($C1556="","",IFERROR(IF(INDEX(Bolalar!$C$5:$C$1804,MATCH($C1556,Bolalar!$I$5:$I$1804,0))="","",INDEX(Bolalar!$C$5:$C$1804,MATCH($C1556,Bolalar!$I$5:$I$1804,0))),""))</f>
        <v/>
      </c>
      <c r="F1556" s="24"/>
      <c r="G1556" s="14" t="str">
        <f aca="false">IF(OR($E1556="",$B1556=""),"",INT(($B1556-$E1556)/365.25))</f>
        <v/>
      </c>
      <c r="H1556" s="25"/>
      <c r="I1556" s="12"/>
      <c r="J1556" s="28" t="n">
        <f aca="false">IF(AND($C1556&lt;&gt;"",$B1556&gt;=Boshqaruv!$C$9,$B1556&lt;=Boshqaruv!$C$10),IF(COUNTIFS($C$4:$C1555,$C1556,$B$4:$B1555,"&gt;="&amp;Boshqaruv!$C$9,$B$4:$B1555,"&lt;="&amp;Boshqaruv!$C$10)=0,1,0),0)</f>
        <v>0</v>
      </c>
    </row>
    <row r="1557" customFormat="false" ht="15" hidden="false" customHeight="false" outlineLevel="0" collapsed="false">
      <c r="A1557" s="8" t="n">
        <v>1553</v>
      </c>
      <c r="B1557" s="13"/>
      <c r="C1557" s="25"/>
      <c r="D1557" s="26" t="str">
        <f aca="false">IF($C1557="","",IFERROR(IF(INDEX(Bolalar!$B$5:$B$1804,MATCH($C1557,Bolalar!$I$5:$I$1804,0))="","",INDEX(Bolalar!$B$5:$B$1804,MATCH($C1557,Bolalar!$I$5:$I$1804,0))),""))</f>
        <v/>
      </c>
      <c r="E1557" s="15" t="str">
        <f aca="false">IF($C1557="","",IFERROR(IF(INDEX(Bolalar!$C$5:$C$1804,MATCH($C1557,Bolalar!$I$5:$I$1804,0))="","",INDEX(Bolalar!$C$5:$C$1804,MATCH($C1557,Bolalar!$I$5:$I$1804,0))),""))</f>
        <v/>
      </c>
      <c r="F1557" s="24"/>
      <c r="G1557" s="14" t="str">
        <f aca="false">IF(OR($E1557="",$B1557=""),"",INT(($B1557-$E1557)/365.25))</f>
        <v/>
      </c>
      <c r="H1557" s="25"/>
      <c r="I1557" s="12"/>
      <c r="J1557" s="28" t="n">
        <f aca="false">IF(AND($C1557&lt;&gt;"",$B1557&gt;=Boshqaruv!$C$9,$B1557&lt;=Boshqaruv!$C$10),IF(COUNTIFS($C$4:$C1556,$C1557,$B$4:$B1556,"&gt;="&amp;Boshqaruv!$C$9,$B$4:$B1556,"&lt;="&amp;Boshqaruv!$C$10)=0,1,0),0)</f>
        <v>0</v>
      </c>
    </row>
    <row r="1558" customFormat="false" ht="15" hidden="false" customHeight="false" outlineLevel="0" collapsed="false">
      <c r="A1558" s="8" t="n">
        <v>1554</v>
      </c>
      <c r="B1558" s="13"/>
      <c r="C1558" s="25"/>
      <c r="D1558" s="26" t="str">
        <f aca="false">IF($C1558="","",IFERROR(IF(INDEX(Bolalar!$B$5:$B$1804,MATCH($C1558,Bolalar!$I$5:$I$1804,0))="","",INDEX(Bolalar!$B$5:$B$1804,MATCH($C1558,Bolalar!$I$5:$I$1804,0))),""))</f>
        <v/>
      </c>
      <c r="E1558" s="15" t="str">
        <f aca="false">IF($C1558="","",IFERROR(IF(INDEX(Bolalar!$C$5:$C$1804,MATCH($C1558,Bolalar!$I$5:$I$1804,0))="","",INDEX(Bolalar!$C$5:$C$1804,MATCH($C1558,Bolalar!$I$5:$I$1804,0))),""))</f>
        <v/>
      </c>
      <c r="F1558" s="24"/>
      <c r="G1558" s="14" t="str">
        <f aca="false">IF(OR($E1558="",$B1558=""),"",INT(($B1558-$E1558)/365.25))</f>
        <v/>
      </c>
      <c r="H1558" s="25"/>
      <c r="I1558" s="12"/>
      <c r="J1558" s="28" t="n">
        <f aca="false">IF(AND($C1558&lt;&gt;"",$B1558&gt;=Boshqaruv!$C$9,$B1558&lt;=Boshqaruv!$C$10),IF(COUNTIFS($C$4:$C1557,$C1558,$B$4:$B1557,"&gt;="&amp;Boshqaruv!$C$9,$B$4:$B1557,"&lt;="&amp;Boshqaruv!$C$10)=0,1,0),0)</f>
        <v>0</v>
      </c>
    </row>
    <row r="1559" customFormat="false" ht="15" hidden="false" customHeight="false" outlineLevel="0" collapsed="false">
      <c r="A1559" s="8" t="n">
        <v>1555</v>
      </c>
      <c r="B1559" s="13"/>
      <c r="C1559" s="25"/>
      <c r="D1559" s="26" t="str">
        <f aca="false">IF($C1559="","",IFERROR(IF(INDEX(Bolalar!$B$5:$B$1804,MATCH($C1559,Bolalar!$I$5:$I$1804,0))="","",INDEX(Bolalar!$B$5:$B$1804,MATCH($C1559,Bolalar!$I$5:$I$1804,0))),""))</f>
        <v/>
      </c>
      <c r="E1559" s="15" t="str">
        <f aca="false">IF($C1559="","",IFERROR(IF(INDEX(Bolalar!$C$5:$C$1804,MATCH($C1559,Bolalar!$I$5:$I$1804,0))="","",INDEX(Bolalar!$C$5:$C$1804,MATCH($C1559,Bolalar!$I$5:$I$1804,0))),""))</f>
        <v/>
      </c>
      <c r="F1559" s="24"/>
      <c r="G1559" s="14" t="str">
        <f aca="false">IF(OR($E1559="",$B1559=""),"",INT(($B1559-$E1559)/365.25))</f>
        <v/>
      </c>
      <c r="H1559" s="25"/>
      <c r="I1559" s="12"/>
      <c r="J1559" s="28" t="n">
        <f aca="false">IF(AND($C1559&lt;&gt;"",$B1559&gt;=Boshqaruv!$C$9,$B1559&lt;=Boshqaruv!$C$10),IF(COUNTIFS($C$4:$C1558,$C1559,$B$4:$B1558,"&gt;="&amp;Boshqaruv!$C$9,$B$4:$B1558,"&lt;="&amp;Boshqaruv!$C$10)=0,1,0),0)</f>
        <v>0</v>
      </c>
    </row>
    <row r="1560" customFormat="false" ht="15" hidden="false" customHeight="false" outlineLevel="0" collapsed="false">
      <c r="A1560" s="8" t="n">
        <v>1556</v>
      </c>
      <c r="B1560" s="13"/>
      <c r="C1560" s="25"/>
      <c r="D1560" s="26" t="str">
        <f aca="false">IF($C1560="","",IFERROR(IF(INDEX(Bolalar!$B$5:$B$1804,MATCH($C1560,Bolalar!$I$5:$I$1804,0))="","",INDEX(Bolalar!$B$5:$B$1804,MATCH($C1560,Bolalar!$I$5:$I$1804,0))),""))</f>
        <v/>
      </c>
      <c r="E1560" s="15" t="str">
        <f aca="false">IF($C1560="","",IFERROR(IF(INDEX(Bolalar!$C$5:$C$1804,MATCH($C1560,Bolalar!$I$5:$I$1804,0))="","",INDEX(Bolalar!$C$5:$C$1804,MATCH($C1560,Bolalar!$I$5:$I$1804,0))),""))</f>
        <v/>
      </c>
      <c r="F1560" s="24"/>
      <c r="G1560" s="14" t="str">
        <f aca="false">IF(OR($E1560="",$B1560=""),"",INT(($B1560-$E1560)/365.25))</f>
        <v/>
      </c>
      <c r="H1560" s="25"/>
      <c r="I1560" s="12"/>
      <c r="J1560" s="28" t="n">
        <f aca="false">IF(AND($C1560&lt;&gt;"",$B1560&gt;=Boshqaruv!$C$9,$B1560&lt;=Boshqaruv!$C$10),IF(COUNTIFS($C$4:$C1559,$C1560,$B$4:$B1559,"&gt;="&amp;Boshqaruv!$C$9,$B$4:$B1559,"&lt;="&amp;Boshqaruv!$C$10)=0,1,0),0)</f>
        <v>0</v>
      </c>
    </row>
    <row r="1561" customFormat="false" ht="15" hidden="false" customHeight="false" outlineLevel="0" collapsed="false">
      <c r="A1561" s="8" t="n">
        <v>1557</v>
      </c>
      <c r="B1561" s="13"/>
      <c r="C1561" s="25"/>
      <c r="D1561" s="26" t="str">
        <f aca="false">IF($C1561="","",IFERROR(IF(INDEX(Bolalar!$B$5:$B$1804,MATCH($C1561,Bolalar!$I$5:$I$1804,0))="","",INDEX(Bolalar!$B$5:$B$1804,MATCH($C1561,Bolalar!$I$5:$I$1804,0))),""))</f>
        <v/>
      </c>
      <c r="E1561" s="15" t="str">
        <f aca="false">IF($C1561="","",IFERROR(IF(INDEX(Bolalar!$C$5:$C$1804,MATCH($C1561,Bolalar!$I$5:$I$1804,0))="","",INDEX(Bolalar!$C$5:$C$1804,MATCH($C1561,Bolalar!$I$5:$I$1804,0))),""))</f>
        <v/>
      </c>
      <c r="F1561" s="24"/>
      <c r="G1561" s="14" t="str">
        <f aca="false">IF(OR($E1561="",$B1561=""),"",INT(($B1561-$E1561)/365.25))</f>
        <v/>
      </c>
      <c r="H1561" s="25"/>
      <c r="I1561" s="12"/>
      <c r="J1561" s="28" t="n">
        <f aca="false">IF(AND($C1561&lt;&gt;"",$B1561&gt;=Boshqaruv!$C$9,$B1561&lt;=Boshqaruv!$C$10),IF(COUNTIFS($C$4:$C1560,$C1561,$B$4:$B1560,"&gt;="&amp;Boshqaruv!$C$9,$B$4:$B1560,"&lt;="&amp;Boshqaruv!$C$10)=0,1,0),0)</f>
        <v>0</v>
      </c>
    </row>
    <row r="1562" customFormat="false" ht="15" hidden="false" customHeight="false" outlineLevel="0" collapsed="false">
      <c r="A1562" s="8" t="n">
        <v>1558</v>
      </c>
      <c r="B1562" s="13"/>
      <c r="C1562" s="25"/>
      <c r="D1562" s="26" t="str">
        <f aca="false">IF($C1562="","",IFERROR(IF(INDEX(Bolalar!$B$5:$B$1804,MATCH($C1562,Bolalar!$I$5:$I$1804,0))="","",INDEX(Bolalar!$B$5:$B$1804,MATCH($C1562,Bolalar!$I$5:$I$1804,0))),""))</f>
        <v/>
      </c>
      <c r="E1562" s="15" t="str">
        <f aca="false">IF($C1562="","",IFERROR(IF(INDEX(Bolalar!$C$5:$C$1804,MATCH($C1562,Bolalar!$I$5:$I$1804,0))="","",INDEX(Bolalar!$C$5:$C$1804,MATCH($C1562,Bolalar!$I$5:$I$1804,0))),""))</f>
        <v/>
      </c>
      <c r="F1562" s="24"/>
      <c r="G1562" s="14" t="str">
        <f aca="false">IF(OR($E1562="",$B1562=""),"",INT(($B1562-$E1562)/365.25))</f>
        <v/>
      </c>
      <c r="H1562" s="25"/>
      <c r="I1562" s="12"/>
      <c r="J1562" s="28" t="n">
        <f aca="false">IF(AND($C1562&lt;&gt;"",$B1562&gt;=Boshqaruv!$C$9,$B1562&lt;=Boshqaruv!$C$10),IF(COUNTIFS($C$4:$C1561,$C1562,$B$4:$B1561,"&gt;="&amp;Boshqaruv!$C$9,$B$4:$B1561,"&lt;="&amp;Boshqaruv!$C$10)=0,1,0),0)</f>
        <v>0</v>
      </c>
    </row>
    <row r="1563" customFormat="false" ht="15" hidden="false" customHeight="false" outlineLevel="0" collapsed="false">
      <c r="A1563" s="8" t="n">
        <v>1559</v>
      </c>
      <c r="B1563" s="13"/>
      <c r="C1563" s="25"/>
      <c r="D1563" s="26" t="str">
        <f aca="false">IF($C1563="","",IFERROR(IF(INDEX(Bolalar!$B$5:$B$1804,MATCH($C1563,Bolalar!$I$5:$I$1804,0))="","",INDEX(Bolalar!$B$5:$B$1804,MATCH($C1563,Bolalar!$I$5:$I$1804,0))),""))</f>
        <v/>
      </c>
      <c r="E1563" s="15" t="str">
        <f aca="false">IF($C1563="","",IFERROR(IF(INDEX(Bolalar!$C$5:$C$1804,MATCH($C1563,Bolalar!$I$5:$I$1804,0))="","",INDEX(Bolalar!$C$5:$C$1804,MATCH($C1563,Bolalar!$I$5:$I$1804,0))),""))</f>
        <v/>
      </c>
      <c r="F1563" s="24"/>
      <c r="G1563" s="14" t="str">
        <f aca="false">IF(OR($E1563="",$B1563=""),"",INT(($B1563-$E1563)/365.25))</f>
        <v/>
      </c>
      <c r="H1563" s="25"/>
      <c r="I1563" s="12"/>
      <c r="J1563" s="28" t="n">
        <f aca="false">IF(AND($C1563&lt;&gt;"",$B1563&gt;=Boshqaruv!$C$9,$B1563&lt;=Boshqaruv!$C$10),IF(COUNTIFS($C$4:$C1562,$C1563,$B$4:$B1562,"&gt;="&amp;Boshqaruv!$C$9,$B$4:$B1562,"&lt;="&amp;Boshqaruv!$C$10)=0,1,0),0)</f>
        <v>0</v>
      </c>
    </row>
    <row r="1564" customFormat="false" ht="15" hidden="false" customHeight="false" outlineLevel="0" collapsed="false">
      <c r="A1564" s="8" t="n">
        <v>1560</v>
      </c>
      <c r="B1564" s="13"/>
      <c r="C1564" s="25"/>
      <c r="D1564" s="26" t="str">
        <f aca="false">IF($C1564="","",IFERROR(IF(INDEX(Bolalar!$B$5:$B$1804,MATCH($C1564,Bolalar!$I$5:$I$1804,0))="","",INDEX(Bolalar!$B$5:$B$1804,MATCH($C1564,Bolalar!$I$5:$I$1804,0))),""))</f>
        <v/>
      </c>
      <c r="E1564" s="15" t="str">
        <f aca="false">IF($C1564="","",IFERROR(IF(INDEX(Bolalar!$C$5:$C$1804,MATCH($C1564,Bolalar!$I$5:$I$1804,0))="","",INDEX(Bolalar!$C$5:$C$1804,MATCH($C1564,Bolalar!$I$5:$I$1804,0))),""))</f>
        <v/>
      </c>
      <c r="F1564" s="24"/>
      <c r="G1564" s="14" t="str">
        <f aca="false">IF(OR($E1564="",$B1564=""),"",INT(($B1564-$E1564)/365.25))</f>
        <v/>
      </c>
      <c r="H1564" s="25"/>
      <c r="I1564" s="12"/>
      <c r="J1564" s="28" t="n">
        <f aca="false">IF(AND($C1564&lt;&gt;"",$B1564&gt;=Boshqaruv!$C$9,$B1564&lt;=Boshqaruv!$C$10),IF(COUNTIFS($C$4:$C1563,$C1564,$B$4:$B1563,"&gt;="&amp;Boshqaruv!$C$9,$B$4:$B1563,"&lt;="&amp;Boshqaruv!$C$10)=0,1,0),0)</f>
        <v>0</v>
      </c>
    </row>
    <row r="1565" customFormat="false" ht="15" hidden="false" customHeight="false" outlineLevel="0" collapsed="false">
      <c r="A1565" s="8" t="n">
        <v>1561</v>
      </c>
      <c r="B1565" s="13"/>
      <c r="C1565" s="25"/>
      <c r="D1565" s="26" t="str">
        <f aca="false">IF($C1565="","",IFERROR(IF(INDEX(Bolalar!$B$5:$B$1804,MATCH($C1565,Bolalar!$I$5:$I$1804,0))="","",INDEX(Bolalar!$B$5:$B$1804,MATCH($C1565,Bolalar!$I$5:$I$1804,0))),""))</f>
        <v/>
      </c>
      <c r="E1565" s="15" t="str">
        <f aca="false">IF($C1565="","",IFERROR(IF(INDEX(Bolalar!$C$5:$C$1804,MATCH($C1565,Bolalar!$I$5:$I$1804,0))="","",INDEX(Bolalar!$C$5:$C$1804,MATCH($C1565,Bolalar!$I$5:$I$1804,0))),""))</f>
        <v/>
      </c>
      <c r="F1565" s="24"/>
      <c r="G1565" s="14" t="str">
        <f aca="false">IF(OR($E1565="",$B1565=""),"",INT(($B1565-$E1565)/365.25))</f>
        <v/>
      </c>
      <c r="H1565" s="25"/>
      <c r="I1565" s="12"/>
      <c r="J1565" s="28" t="n">
        <f aca="false">IF(AND($C1565&lt;&gt;"",$B1565&gt;=Boshqaruv!$C$9,$B1565&lt;=Boshqaruv!$C$10),IF(COUNTIFS($C$4:$C1564,$C1565,$B$4:$B1564,"&gt;="&amp;Boshqaruv!$C$9,$B$4:$B1564,"&lt;="&amp;Boshqaruv!$C$10)=0,1,0),0)</f>
        <v>0</v>
      </c>
    </row>
    <row r="1566" customFormat="false" ht="15" hidden="false" customHeight="false" outlineLevel="0" collapsed="false">
      <c r="A1566" s="8" t="n">
        <v>1562</v>
      </c>
      <c r="B1566" s="13"/>
      <c r="C1566" s="25"/>
      <c r="D1566" s="26" t="str">
        <f aca="false">IF($C1566="","",IFERROR(IF(INDEX(Bolalar!$B$5:$B$1804,MATCH($C1566,Bolalar!$I$5:$I$1804,0))="","",INDEX(Bolalar!$B$5:$B$1804,MATCH($C1566,Bolalar!$I$5:$I$1804,0))),""))</f>
        <v/>
      </c>
      <c r="E1566" s="15" t="str">
        <f aca="false">IF($C1566="","",IFERROR(IF(INDEX(Bolalar!$C$5:$C$1804,MATCH($C1566,Bolalar!$I$5:$I$1804,0))="","",INDEX(Bolalar!$C$5:$C$1804,MATCH($C1566,Bolalar!$I$5:$I$1804,0))),""))</f>
        <v/>
      </c>
      <c r="F1566" s="24"/>
      <c r="G1566" s="14" t="str">
        <f aca="false">IF(OR($E1566="",$B1566=""),"",INT(($B1566-$E1566)/365.25))</f>
        <v/>
      </c>
      <c r="H1566" s="25"/>
      <c r="I1566" s="12"/>
      <c r="J1566" s="28" t="n">
        <f aca="false">IF(AND($C1566&lt;&gt;"",$B1566&gt;=Boshqaruv!$C$9,$B1566&lt;=Boshqaruv!$C$10),IF(COUNTIFS($C$4:$C1565,$C1566,$B$4:$B1565,"&gt;="&amp;Boshqaruv!$C$9,$B$4:$B1565,"&lt;="&amp;Boshqaruv!$C$10)=0,1,0),0)</f>
        <v>0</v>
      </c>
    </row>
    <row r="1567" customFormat="false" ht="15" hidden="false" customHeight="false" outlineLevel="0" collapsed="false">
      <c r="A1567" s="8" t="n">
        <v>1563</v>
      </c>
      <c r="B1567" s="13"/>
      <c r="C1567" s="25"/>
      <c r="D1567" s="26" t="str">
        <f aca="false">IF($C1567="","",IFERROR(IF(INDEX(Bolalar!$B$5:$B$1804,MATCH($C1567,Bolalar!$I$5:$I$1804,0))="","",INDEX(Bolalar!$B$5:$B$1804,MATCH($C1567,Bolalar!$I$5:$I$1804,0))),""))</f>
        <v/>
      </c>
      <c r="E1567" s="15" t="str">
        <f aca="false">IF($C1567="","",IFERROR(IF(INDEX(Bolalar!$C$5:$C$1804,MATCH($C1567,Bolalar!$I$5:$I$1804,0))="","",INDEX(Bolalar!$C$5:$C$1804,MATCH($C1567,Bolalar!$I$5:$I$1804,0))),""))</f>
        <v/>
      </c>
      <c r="F1567" s="24"/>
      <c r="G1567" s="14" t="str">
        <f aca="false">IF(OR($E1567="",$B1567=""),"",INT(($B1567-$E1567)/365.25))</f>
        <v/>
      </c>
      <c r="H1567" s="25"/>
      <c r="I1567" s="12"/>
      <c r="J1567" s="28" t="n">
        <f aca="false">IF(AND($C1567&lt;&gt;"",$B1567&gt;=Boshqaruv!$C$9,$B1567&lt;=Boshqaruv!$C$10),IF(COUNTIFS($C$4:$C1566,$C1567,$B$4:$B1566,"&gt;="&amp;Boshqaruv!$C$9,$B$4:$B1566,"&lt;="&amp;Boshqaruv!$C$10)=0,1,0),0)</f>
        <v>0</v>
      </c>
    </row>
    <row r="1568" customFormat="false" ht="15" hidden="false" customHeight="false" outlineLevel="0" collapsed="false">
      <c r="A1568" s="8" t="n">
        <v>1564</v>
      </c>
      <c r="B1568" s="13"/>
      <c r="C1568" s="25"/>
      <c r="D1568" s="26" t="str">
        <f aca="false">IF($C1568="","",IFERROR(IF(INDEX(Bolalar!$B$5:$B$1804,MATCH($C1568,Bolalar!$I$5:$I$1804,0))="","",INDEX(Bolalar!$B$5:$B$1804,MATCH($C1568,Bolalar!$I$5:$I$1804,0))),""))</f>
        <v/>
      </c>
      <c r="E1568" s="15" t="str">
        <f aca="false">IF($C1568="","",IFERROR(IF(INDEX(Bolalar!$C$5:$C$1804,MATCH($C1568,Bolalar!$I$5:$I$1804,0))="","",INDEX(Bolalar!$C$5:$C$1804,MATCH($C1568,Bolalar!$I$5:$I$1804,0))),""))</f>
        <v/>
      </c>
      <c r="F1568" s="24"/>
      <c r="G1568" s="14" t="str">
        <f aca="false">IF(OR($E1568="",$B1568=""),"",INT(($B1568-$E1568)/365.25))</f>
        <v/>
      </c>
      <c r="H1568" s="25"/>
      <c r="I1568" s="12"/>
      <c r="J1568" s="28" t="n">
        <f aca="false">IF(AND($C1568&lt;&gt;"",$B1568&gt;=Boshqaruv!$C$9,$B1568&lt;=Boshqaruv!$C$10),IF(COUNTIFS($C$4:$C1567,$C1568,$B$4:$B1567,"&gt;="&amp;Boshqaruv!$C$9,$B$4:$B1567,"&lt;="&amp;Boshqaruv!$C$10)=0,1,0),0)</f>
        <v>0</v>
      </c>
    </row>
    <row r="1569" customFormat="false" ht="15" hidden="false" customHeight="false" outlineLevel="0" collapsed="false">
      <c r="A1569" s="8" t="n">
        <v>1565</v>
      </c>
      <c r="B1569" s="13"/>
      <c r="C1569" s="25"/>
      <c r="D1569" s="26" t="str">
        <f aca="false">IF($C1569="","",IFERROR(IF(INDEX(Bolalar!$B$5:$B$1804,MATCH($C1569,Bolalar!$I$5:$I$1804,0))="","",INDEX(Bolalar!$B$5:$B$1804,MATCH($C1569,Bolalar!$I$5:$I$1804,0))),""))</f>
        <v/>
      </c>
      <c r="E1569" s="15" t="str">
        <f aca="false">IF($C1569="","",IFERROR(IF(INDEX(Bolalar!$C$5:$C$1804,MATCH($C1569,Bolalar!$I$5:$I$1804,0))="","",INDEX(Bolalar!$C$5:$C$1804,MATCH($C1569,Bolalar!$I$5:$I$1804,0))),""))</f>
        <v/>
      </c>
      <c r="F1569" s="24"/>
      <c r="G1569" s="14" t="str">
        <f aca="false">IF(OR($E1569="",$B1569=""),"",INT(($B1569-$E1569)/365.25))</f>
        <v/>
      </c>
      <c r="H1569" s="25"/>
      <c r="I1569" s="12"/>
      <c r="J1569" s="28" t="n">
        <f aca="false">IF(AND($C1569&lt;&gt;"",$B1569&gt;=Boshqaruv!$C$9,$B1569&lt;=Boshqaruv!$C$10),IF(COUNTIFS($C$4:$C1568,$C1569,$B$4:$B1568,"&gt;="&amp;Boshqaruv!$C$9,$B$4:$B1568,"&lt;="&amp;Boshqaruv!$C$10)=0,1,0),0)</f>
        <v>0</v>
      </c>
    </row>
    <row r="1570" customFormat="false" ht="15" hidden="false" customHeight="false" outlineLevel="0" collapsed="false">
      <c r="A1570" s="8" t="n">
        <v>1566</v>
      </c>
      <c r="B1570" s="13"/>
      <c r="C1570" s="25"/>
      <c r="D1570" s="26" t="str">
        <f aca="false">IF($C1570="","",IFERROR(IF(INDEX(Bolalar!$B$5:$B$1804,MATCH($C1570,Bolalar!$I$5:$I$1804,0))="","",INDEX(Bolalar!$B$5:$B$1804,MATCH($C1570,Bolalar!$I$5:$I$1804,0))),""))</f>
        <v/>
      </c>
      <c r="E1570" s="15" t="str">
        <f aca="false">IF($C1570="","",IFERROR(IF(INDEX(Bolalar!$C$5:$C$1804,MATCH($C1570,Bolalar!$I$5:$I$1804,0))="","",INDEX(Bolalar!$C$5:$C$1804,MATCH($C1570,Bolalar!$I$5:$I$1804,0))),""))</f>
        <v/>
      </c>
      <c r="F1570" s="24"/>
      <c r="G1570" s="14" t="str">
        <f aca="false">IF(OR($E1570="",$B1570=""),"",INT(($B1570-$E1570)/365.25))</f>
        <v/>
      </c>
      <c r="H1570" s="25"/>
      <c r="I1570" s="12"/>
      <c r="J1570" s="28" t="n">
        <f aca="false">IF(AND($C1570&lt;&gt;"",$B1570&gt;=Boshqaruv!$C$9,$B1570&lt;=Boshqaruv!$C$10),IF(COUNTIFS($C$4:$C1569,$C1570,$B$4:$B1569,"&gt;="&amp;Boshqaruv!$C$9,$B$4:$B1569,"&lt;="&amp;Boshqaruv!$C$10)=0,1,0),0)</f>
        <v>0</v>
      </c>
    </row>
    <row r="1571" customFormat="false" ht="15" hidden="false" customHeight="false" outlineLevel="0" collapsed="false">
      <c r="A1571" s="8" t="n">
        <v>1567</v>
      </c>
      <c r="B1571" s="13"/>
      <c r="C1571" s="25"/>
      <c r="D1571" s="26" t="str">
        <f aca="false">IF($C1571="","",IFERROR(IF(INDEX(Bolalar!$B$5:$B$1804,MATCH($C1571,Bolalar!$I$5:$I$1804,0))="","",INDEX(Bolalar!$B$5:$B$1804,MATCH($C1571,Bolalar!$I$5:$I$1804,0))),""))</f>
        <v/>
      </c>
      <c r="E1571" s="15" t="str">
        <f aca="false">IF($C1571="","",IFERROR(IF(INDEX(Bolalar!$C$5:$C$1804,MATCH($C1571,Bolalar!$I$5:$I$1804,0))="","",INDEX(Bolalar!$C$5:$C$1804,MATCH($C1571,Bolalar!$I$5:$I$1804,0))),""))</f>
        <v/>
      </c>
      <c r="F1571" s="24"/>
      <c r="G1571" s="14" t="str">
        <f aca="false">IF(OR($E1571="",$B1571=""),"",INT(($B1571-$E1571)/365.25))</f>
        <v/>
      </c>
      <c r="H1571" s="25"/>
      <c r="I1571" s="12"/>
      <c r="J1571" s="28" t="n">
        <f aca="false">IF(AND($C1571&lt;&gt;"",$B1571&gt;=Boshqaruv!$C$9,$B1571&lt;=Boshqaruv!$C$10),IF(COUNTIFS($C$4:$C1570,$C1571,$B$4:$B1570,"&gt;="&amp;Boshqaruv!$C$9,$B$4:$B1570,"&lt;="&amp;Boshqaruv!$C$10)=0,1,0),0)</f>
        <v>0</v>
      </c>
    </row>
    <row r="1572" customFormat="false" ht="15" hidden="false" customHeight="false" outlineLevel="0" collapsed="false">
      <c r="A1572" s="8" t="n">
        <v>1568</v>
      </c>
      <c r="B1572" s="13"/>
      <c r="C1572" s="25"/>
      <c r="D1572" s="26" t="str">
        <f aca="false">IF($C1572="","",IFERROR(IF(INDEX(Bolalar!$B$5:$B$1804,MATCH($C1572,Bolalar!$I$5:$I$1804,0))="","",INDEX(Bolalar!$B$5:$B$1804,MATCH($C1572,Bolalar!$I$5:$I$1804,0))),""))</f>
        <v/>
      </c>
      <c r="E1572" s="15" t="str">
        <f aca="false">IF($C1572="","",IFERROR(IF(INDEX(Bolalar!$C$5:$C$1804,MATCH($C1572,Bolalar!$I$5:$I$1804,0))="","",INDEX(Bolalar!$C$5:$C$1804,MATCH($C1572,Bolalar!$I$5:$I$1804,0))),""))</f>
        <v/>
      </c>
      <c r="F1572" s="24"/>
      <c r="G1572" s="14" t="str">
        <f aca="false">IF(OR($E1572="",$B1572=""),"",INT(($B1572-$E1572)/365.25))</f>
        <v/>
      </c>
      <c r="H1572" s="25"/>
      <c r="I1572" s="12"/>
      <c r="J1572" s="28" t="n">
        <f aca="false">IF(AND($C1572&lt;&gt;"",$B1572&gt;=Boshqaruv!$C$9,$B1572&lt;=Boshqaruv!$C$10),IF(COUNTIFS($C$4:$C1571,$C1572,$B$4:$B1571,"&gt;="&amp;Boshqaruv!$C$9,$B$4:$B1571,"&lt;="&amp;Boshqaruv!$C$10)=0,1,0),0)</f>
        <v>0</v>
      </c>
    </row>
    <row r="1573" customFormat="false" ht="15" hidden="false" customHeight="false" outlineLevel="0" collapsed="false">
      <c r="A1573" s="8" t="n">
        <v>1569</v>
      </c>
      <c r="B1573" s="13"/>
      <c r="C1573" s="25"/>
      <c r="D1573" s="26" t="str">
        <f aca="false">IF($C1573="","",IFERROR(IF(INDEX(Bolalar!$B$5:$B$1804,MATCH($C1573,Bolalar!$I$5:$I$1804,0))="","",INDEX(Bolalar!$B$5:$B$1804,MATCH($C1573,Bolalar!$I$5:$I$1804,0))),""))</f>
        <v/>
      </c>
      <c r="E1573" s="15" t="str">
        <f aca="false">IF($C1573="","",IFERROR(IF(INDEX(Bolalar!$C$5:$C$1804,MATCH($C1573,Bolalar!$I$5:$I$1804,0))="","",INDEX(Bolalar!$C$5:$C$1804,MATCH($C1573,Bolalar!$I$5:$I$1804,0))),""))</f>
        <v/>
      </c>
      <c r="F1573" s="24"/>
      <c r="G1573" s="14" t="str">
        <f aca="false">IF(OR($E1573="",$B1573=""),"",INT(($B1573-$E1573)/365.25))</f>
        <v/>
      </c>
      <c r="H1573" s="25"/>
      <c r="I1573" s="12"/>
      <c r="J1573" s="28" t="n">
        <f aca="false">IF(AND($C1573&lt;&gt;"",$B1573&gt;=Boshqaruv!$C$9,$B1573&lt;=Boshqaruv!$C$10),IF(COUNTIFS($C$4:$C1572,$C1573,$B$4:$B1572,"&gt;="&amp;Boshqaruv!$C$9,$B$4:$B1572,"&lt;="&amp;Boshqaruv!$C$10)=0,1,0),0)</f>
        <v>0</v>
      </c>
    </row>
    <row r="1574" customFormat="false" ht="15" hidden="false" customHeight="false" outlineLevel="0" collapsed="false">
      <c r="A1574" s="8" t="n">
        <v>1570</v>
      </c>
      <c r="B1574" s="13"/>
      <c r="C1574" s="25"/>
      <c r="D1574" s="26" t="str">
        <f aca="false">IF($C1574="","",IFERROR(IF(INDEX(Bolalar!$B$5:$B$1804,MATCH($C1574,Bolalar!$I$5:$I$1804,0))="","",INDEX(Bolalar!$B$5:$B$1804,MATCH($C1574,Bolalar!$I$5:$I$1804,0))),""))</f>
        <v/>
      </c>
      <c r="E1574" s="15" t="str">
        <f aca="false">IF($C1574="","",IFERROR(IF(INDEX(Bolalar!$C$5:$C$1804,MATCH($C1574,Bolalar!$I$5:$I$1804,0))="","",INDEX(Bolalar!$C$5:$C$1804,MATCH($C1574,Bolalar!$I$5:$I$1804,0))),""))</f>
        <v/>
      </c>
      <c r="F1574" s="24"/>
      <c r="G1574" s="14" t="str">
        <f aca="false">IF(OR($E1574="",$B1574=""),"",INT(($B1574-$E1574)/365.25))</f>
        <v/>
      </c>
      <c r="H1574" s="25"/>
      <c r="I1574" s="12"/>
      <c r="J1574" s="28" t="n">
        <f aca="false">IF(AND($C1574&lt;&gt;"",$B1574&gt;=Boshqaruv!$C$9,$B1574&lt;=Boshqaruv!$C$10),IF(COUNTIFS($C$4:$C1573,$C1574,$B$4:$B1573,"&gt;="&amp;Boshqaruv!$C$9,$B$4:$B1573,"&lt;="&amp;Boshqaruv!$C$10)=0,1,0),0)</f>
        <v>0</v>
      </c>
    </row>
    <row r="1575" customFormat="false" ht="15" hidden="false" customHeight="false" outlineLevel="0" collapsed="false">
      <c r="A1575" s="8" t="n">
        <v>1571</v>
      </c>
      <c r="B1575" s="13"/>
      <c r="C1575" s="25"/>
      <c r="D1575" s="26" t="str">
        <f aca="false">IF($C1575="","",IFERROR(IF(INDEX(Bolalar!$B$5:$B$1804,MATCH($C1575,Bolalar!$I$5:$I$1804,0))="","",INDEX(Bolalar!$B$5:$B$1804,MATCH($C1575,Bolalar!$I$5:$I$1804,0))),""))</f>
        <v/>
      </c>
      <c r="E1575" s="15" t="str">
        <f aca="false">IF($C1575="","",IFERROR(IF(INDEX(Bolalar!$C$5:$C$1804,MATCH($C1575,Bolalar!$I$5:$I$1804,0))="","",INDEX(Bolalar!$C$5:$C$1804,MATCH($C1575,Bolalar!$I$5:$I$1804,0))),""))</f>
        <v/>
      </c>
      <c r="F1575" s="24"/>
      <c r="G1575" s="14" t="str">
        <f aca="false">IF(OR($E1575="",$B1575=""),"",INT(($B1575-$E1575)/365.25))</f>
        <v/>
      </c>
      <c r="H1575" s="25"/>
      <c r="I1575" s="12"/>
      <c r="J1575" s="28" t="n">
        <f aca="false">IF(AND($C1575&lt;&gt;"",$B1575&gt;=Boshqaruv!$C$9,$B1575&lt;=Boshqaruv!$C$10),IF(COUNTIFS($C$4:$C1574,$C1575,$B$4:$B1574,"&gt;="&amp;Boshqaruv!$C$9,$B$4:$B1574,"&lt;="&amp;Boshqaruv!$C$10)=0,1,0),0)</f>
        <v>0</v>
      </c>
    </row>
    <row r="1576" customFormat="false" ht="15" hidden="false" customHeight="false" outlineLevel="0" collapsed="false">
      <c r="A1576" s="8" t="n">
        <v>1572</v>
      </c>
      <c r="B1576" s="13"/>
      <c r="C1576" s="25"/>
      <c r="D1576" s="26" t="str">
        <f aca="false">IF($C1576="","",IFERROR(IF(INDEX(Bolalar!$B$5:$B$1804,MATCH($C1576,Bolalar!$I$5:$I$1804,0))="","",INDEX(Bolalar!$B$5:$B$1804,MATCH($C1576,Bolalar!$I$5:$I$1804,0))),""))</f>
        <v/>
      </c>
      <c r="E1576" s="15" t="str">
        <f aca="false">IF($C1576="","",IFERROR(IF(INDEX(Bolalar!$C$5:$C$1804,MATCH($C1576,Bolalar!$I$5:$I$1804,0))="","",INDEX(Bolalar!$C$5:$C$1804,MATCH($C1576,Bolalar!$I$5:$I$1804,0))),""))</f>
        <v/>
      </c>
      <c r="F1576" s="24"/>
      <c r="G1576" s="14" t="str">
        <f aca="false">IF(OR($E1576="",$B1576=""),"",INT(($B1576-$E1576)/365.25))</f>
        <v/>
      </c>
      <c r="H1576" s="25"/>
      <c r="I1576" s="12"/>
      <c r="J1576" s="28" t="n">
        <f aca="false">IF(AND($C1576&lt;&gt;"",$B1576&gt;=Boshqaruv!$C$9,$B1576&lt;=Boshqaruv!$C$10),IF(COUNTIFS($C$4:$C1575,$C1576,$B$4:$B1575,"&gt;="&amp;Boshqaruv!$C$9,$B$4:$B1575,"&lt;="&amp;Boshqaruv!$C$10)=0,1,0),0)</f>
        <v>0</v>
      </c>
    </row>
    <row r="1577" customFormat="false" ht="15" hidden="false" customHeight="false" outlineLevel="0" collapsed="false">
      <c r="A1577" s="8" t="n">
        <v>1573</v>
      </c>
      <c r="B1577" s="13"/>
      <c r="C1577" s="25"/>
      <c r="D1577" s="26" t="str">
        <f aca="false">IF($C1577="","",IFERROR(IF(INDEX(Bolalar!$B$5:$B$1804,MATCH($C1577,Bolalar!$I$5:$I$1804,0))="","",INDEX(Bolalar!$B$5:$B$1804,MATCH($C1577,Bolalar!$I$5:$I$1804,0))),""))</f>
        <v/>
      </c>
      <c r="E1577" s="15" t="str">
        <f aca="false">IF($C1577="","",IFERROR(IF(INDEX(Bolalar!$C$5:$C$1804,MATCH($C1577,Bolalar!$I$5:$I$1804,0))="","",INDEX(Bolalar!$C$5:$C$1804,MATCH($C1577,Bolalar!$I$5:$I$1804,0))),""))</f>
        <v/>
      </c>
      <c r="F1577" s="24"/>
      <c r="G1577" s="14" t="str">
        <f aca="false">IF(OR($E1577="",$B1577=""),"",INT(($B1577-$E1577)/365.25))</f>
        <v/>
      </c>
      <c r="H1577" s="25"/>
      <c r="I1577" s="12"/>
      <c r="J1577" s="28" t="n">
        <f aca="false">IF(AND($C1577&lt;&gt;"",$B1577&gt;=Boshqaruv!$C$9,$B1577&lt;=Boshqaruv!$C$10),IF(COUNTIFS($C$4:$C1576,$C1577,$B$4:$B1576,"&gt;="&amp;Boshqaruv!$C$9,$B$4:$B1576,"&lt;="&amp;Boshqaruv!$C$10)=0,1,0),0)</f>
        <v>0</v>
      </c>
    </row>
    <row r="1578" customFormat="false" ht="15" hidden="false" customHeight="false" outlineLevel="0" collapsed="false">
      <c r="A1578" s="8" t="n">
        <v>1574</v>
      </c>
      <c r="B1578" s="13"/>
      <c r="C1578" s="25"/>
      <c r="D1578" s="26" t="str">
        <f aca="false">IF($C1578="","",IFERROR(IF(INDEX(Bolalar!$B$5:$B$1804,MATCH($C1578,Bolalar!$I$5:$I$1804,0))="","",INDEX(Bolalar!$B$5:$B$1804,MATCH($C1578,Bolalar!$I$5:$I$1804,0))),""))</f>
        <v/>
      </c>
      <c r="E1578" s="15" t="str">
        <f aca="false">IF($C1578="","",IFERROR(IF(INDEX(Bolalar!$C$5:$C$1804,MATCH($C1578,Bolalar!$I$5:$I$1804,0))="","",INDEX(Bolalar!$C$5:$C$1804,MATCH($C1578,Bolalar!$I$5:$I$1804,0))),""))</f>
        <v/>
      </c>
      <c r="F1578" s="24"/>
      <c r="G1578" s="14" t="str">
        <f aca="false">IF(OR($E1578="",$B1578=""),"",INT(($B1578-$E1578)/365.25))</f>
        <v/>
      </c>
      <c r="H1578" s="25"/>
      <c r="I1578" s="12"/>
      <c r="J1578" s="28" t="n">
        <f aca="false">IF(AND($C1578&lt;&gt;"",$B1578&gt;=Boshqaruv!$C$9,$B1578&lt;=Boshqaruv!$C$10),IF(COUNTIFS($C$4:$C1577,$C1578,$B$4:$B1577,"&gt;="&amp;Boshqaruv!$C$9,$B$4:$B1577,"&lt;="&amp;Boshqaruv!$C$10)=0,1,0),0)</f>
        <v>0</v>
      </c>
    </row>
    <row r="1579" customFormat="false" ht="15" hidden="false" customHeight="false" outlineLevel="0" collapsed="false">
      <c r="A1579" s="8" t="n">
        <v>1575</v>
      </c>
      <c r="B1579" s="13"/>
      <c r="C1579" s="25"/>
      <c r="D1579" s="26" t="str">
        <f aca="false">IF($C1579="","",IFERROR(IF(INDEX(Bolalar!$B$5:$B$1804,MATCH($C1579,Bolalar!$I$5:$I$1804,0))="","",INDEX(Bolalar!$B$5:$B$1804,MATCH($C1579,Bolalar!$I$5:$I$1804,0))),""))</f>
        <v/>
      </c>
      <c r="E1579" s="15" t="str">
        <f aca="false">IF($C1579="","",IFERROR(IF(INDEX(Bolalar!$C$5:$C$1804,MATCH($C1579,Bolalar!$I$5:$I$1804,0))="","",INDEX(Bolalar!$C$5:$C$1804,MATCH($C1579,Bolalar!$I$5:$I$1804,0))),""))</f>
        <v/>
      </c>
      <c r="F1579" s="24"/>
      <c r="G1579" s="14" t="str">
        <f aca="false">IF(OR($E1579="",$B1579=""),"",INT(($B1579-$E1579)/365.25))</f>
        <v/>
      </c>
      <c r="H1579" s="25"/>
      <c r="I1579" s="12"/>
      <c r="J1579" s="28" t="n">
        <f aca="false">IF(AND($C1579&lt;&gt;"",$B1579&gt;=Boshqaruv!$C$9,$B1579&lt;=Boshqaruv!$C$10),IF(COUNTIFS($C$4:$C1578,$C1579,$B$4:$B1578,"&gt;="&amp;Boshqaruv!$C$9,$B$4:$B1578,"&lt;="&amp;Boshqaruv!$C$10)=0,1,0),0)</f>
        <v>0</v>
      </c>
    </row>
    <row r="1580" customFormat="false" ht="15" hidden="false" customHeight="false" outlineLevel="0" collapsed="false">
      <c r="A1580" s="8" t="n">
        <v>1576</v>
      </c>
      <c r="B1580" s="13"/>
      <c r="C1580" s="25"/>
      <c r="D1580" s="26" t="str">
        <f aca="false">IF($C1580="","",IFERROR(IF(INDEX(Bolalar!$B$5:$B$1804,MATCH($C1580,Bolalar!$I$5:$I$1804,0))="","",INDEX(Bolalar!$B$5:$B$1804,MATCH($C1580,Bolalar!$I$5:$I$1804,0))),""))</f>
        <v/>
      </c>
      <c r="E1580" s="15" t="str">
        <f aca="false">IF($C1580="","",IFERROR(IF(INDEX(Bolalar!$C$5:$C$1804,MATCH($C1580,Bolalar!$I$5:$I$1804,0))="","",INDEX(Bolalar!$C$5:$C$1804,MATCH($C1580,Bolalar!$I$5:$I$1804,0))),""))</f>
        <v/>
      </c>
      <c r="F1580" s="24"/>
      <c r="G1580" s="14" t="str">
        <f aca="false">IF(OR($E1580="",$B1580=""),"",INT(($B1580-$E1580)/365.25))</f>
        <v/>
      </c>
      <c r="H1580" s="25"/>
      <c r="I1580" s="12"/>
      <c r="J1580" s="28" t="n">
        <f aca="false">IF(AND($C1580&lt;&gt;"",$B1580&gt;=Boshqaruv!$C$9,$B1580&lt;=Boshqaruv!$C$10),IF(COUNTIFS($C$4:$C1579,$C1580,$B$4:$B1579,"&gt;="&amp;Boshqaruv!$C$9,$B$4:$B1579,"&lt;="&amp;Boshqaruv!$C$10)=0,1,0),0)</f>
        <v>0</v>
      </c>
    </row>
    <row r="1581" customFormat="false" ht="15" hidden="false" customHeight="false" outlineLevel="0" collapsed="false">
      <c r="A1581" s="8" t="n">
        <v>1577</v>
      </c>
      <c r="B1581" s="13"/>
      <c r="C1581" s="25"/>
      <c r="D1581" s="26" t="str">
        <f aca="false">IF($C1581="","",IFERROR(IF(INDEX(Bolalar!$B$5:$B$1804,MATCH($C1581,Bolalar!$I$5:$I$1804,0))="","",INDEX(Bolalar!$B$5:$B$1804,MATCH($C1581,Bolalar!$I$5:$I$1804,0))),""))</f>
        <v/>
      </c>
      <c r="E1581" s="15" t="str">
        <f aca="false">IF($C1581="","",IFERROR(IF(INDEX(Bolalar!$C$5:$C$1804,MATCH($C1581,Bolalar!$I$5:$I$1804,0))="","",INDEX(Bolalar!$C$5:$C$1804,MATCH($C1581,Bolalar!$I$5:$I$1804,0))),""))</f>
        <v/>
      </c>
      <c r="F1581" s="24"/>
      <c r="G1581" s="14" t="str">
        <f aca="false">IF(OR($E1581="",$B1581=""),"",INT(($B1581-$E1581)/365.25))</f>
        <v/>
      </c>
      <c r="H1581" s="25"/>
      <c r="I1581" s="12"/>
      <c r="J1581" s="28" t="n">
        <f aca="false">IF(AND($C1581&lt;&gt;"",$B1581&gt;=Boshqaruv!$C$9,$B1581&lt;=Boshqaruv!$C$10),IF(COUNTIFS($C$4:$C1580,$C1581,$B$4:$B1580,"&gt;="&amp;Boshqaruv!$C$9,$B$4:$B1580,"&lt;="&amp;Boshqaruv!$C$10)=0,1,0),0)</f>
        <v>0</v>
      </c>
    </row>
    <row r="1582" customFormat="false" ht="15" hidden="false" customHeight="false" outlineLevel="0" collapsed="false">
      <c r="A1582" s="8" t="n">
        <v>1578</v>
      </c>
      <c r="B1582" s="13"/>
      <c r="C1582" s="25"/>
      <c r="D1582" s="26" t="str">
        <f aca="false">IF($C1582="","",IFERROR(IF(INDEX(Bolalar!$B$5:$B$1804,MATCH($C1582,Bolalar!$I$5:$I$1804,0))="","",INDEX(Bolalar!$B$5:$B$1804,MATCH($C1582,Bolalar!$I$5:$I$1804,0))),""))</f>
        <v/>
      </c>
      <c r="E1582" s="15" t="str">
        <f aca="false">IF($C1582="","",IFERROR(IF(INDEX(Bolalar!$C$5:$C$1804,MATCH($C1582,Bolalar!$I$5:$I$1804,0))="","",INDEX(Bolalar!$C$5:$C$1804,MATCH($C1582,Bolalar!$I$5:$I$1804,0))),""))</f>
        <v/>
      </c>
      <c r="F1582" s="24"/>
      <c r="G1582" s="14" t="str">
        <f aca="false">IF(OR($E1582="",$B1582=""),"",INT(($B1582-$E1582)/365.25))</f>
        <v/>
      </c>
      <c r="H1582" s="25"/>
      <c r="I1582" s="12"/>
      <c r="J1582" s="28" t="n">
        <f aca="false">IF(AND($C1582&lt;&gt;"",$B1582&gt;=Boshqaruv!$C$9,$B1582&lt;=Boshqaruv!$C$10),IF(COUNTIFS($C$4:$C1581,$C1582,$B$4:$B1581,"&gt;="&amp;Boshqaruv!$C$9,$B$4:$B1581,"&lt;="&amp;Boshqaruv!$C$10)=0,1,0),0)</f>
        <v>0</v>
      </c>
    </row>
    <row r="1583" customFormat="false" ht="15" hidden="false" customHeight="false" outlineLevel="0" collapsed="false">
      <c r="A1583" s="8" t="n">
        <v>1579</v>
      </c>
      <c r="B1583" s="13"/>
      <c r="C1583" s="25"/>
      <c r="D1583" s="26" t="str">
        <f aca="false">IF($C1583="","",IFERROR(IF(INDEX(Bolalar!$B$5:$B$1804,MATCH($C1583,Bolalar!$I$5:$I$1804,0))="","",INDEX(Bolalar!$B$5:$B$1804,MATCH($C1583,Bolalar!$I$5:$I$1804,0))),""))</f>
        <v/>
      </c>
      <c r="E1583" s="15" t="str">
        <f aca="false">IF($C1583="","",IFERROR(IF(INDEX(Bolalar!$C$5:$C$1804,MATCH($C1583,Bolalar!$I$5:$I$1804,0))="","",INDEX(Bolalar!$C$5:$C$1804,MATCH($C1583,Bolalar!$I$5:$I$1804,0))),""))</f>
        <v/>
      </c>
      <c r="F1583" s="24"/>
      <c r="G1583" s="14" t="str">
        <f aca="false">IF(OR($E1583="",$B1583=""),"",INT(($B1583-$E1583)/365.25))</f>
        <v/>
      </c>
      <c r="H1583" s="25"/>
      <c r="I1583" s="12"/>
      <c r="J1583" s="28" t="n">
        <f aca="false">IF(AND($C1583&lt;&gt;"",$B1583&gt;=Boshqaruv!$C$9,$B1583&lt;=Boshqaruv!$C$10),IF(COUNTIFS($C$4:$C1582,$C1583,$B$4:$B1582,"&gt;="&amp;Boshqaruv!$C$9,$B$4:$B1582,"&lt;="&amp;Boshqaruv!$C$10)=0,1,0),0)</f>
        <v>0</v>
      </c>
    </row>
    <row r="1584" customFormat="false" ht="15" hidden="false" customHeight="false" outlineLevel="0" collapsed="false">
      <c r="A1584" s="8" t="n">
        <v>1580</v>
      </c>
      <c r="B1584" s="13"/>
      <c r="C1584" s="25"/>
      <c r="D1584" s="26" t="str">
        <f aca="false">IF($C1584="","",IFERROR(IF(INDEX(Bolalar!$B$5:$B$1804,MATCH($C1584,Bolalar!$I$5:$I$1804,0))="","",INDEX(Bolalar!$B$5:$B$1804,MATCH($C1584,Bolalar!$I$5:$I$1804,0))),""))</f>
        <v/>
      </c>
      <c r="E1584" s="15" t="str">
        <f aca="false">IF($C1584="","",IFERROR(IF(INDEX(Bolalar!$C$5:$C$1804,MATCH($C1584,Bolalar!$I$5:$I$1804,0))="","",INDEX(Bolalar!$C$5:$C$1804,MATCH($C1584,Bolalar!$I$5:$I$1804,0))),""))</f>
        <v/>
      </c>
      <c r="F1584" s="24"/>
      <c r="G1584" s="14" t="str">
        <f aca="false">IF(OR($E1584="",$B1584=""),"",INT(($B1584-$E1584)/365.25))</f>
        <v/>
      </c>
      <c r="H1584" s="25"/>
      <c r="I1584" s="12"/>
      <c r="J1584" s="28" t="n">
        <f aca="false">IF(AND($C1584&lt;&gt;"",$B1584&gt;=Boshqaruv!$C$9,$B1584&lt;=Boshqaruv!$C$10),IF(COUNTIFS($C$4:$C1583,$C1584,$B$4:$B1583,"&gt;="&amp;Boshqaruv!$C$9,$B$4:$B1583,"&lt;="&amp;Boshqaruv!$C$10)=0,1,0),0)</f>
        <v>0</v>
      </c>
    </row>
    <row r="1585" customFormat="false" ht="15" hidden="false" customHeight="false" outlineLevel="0" collapsed="false">
      <c r="A1585" s="8" t="n">
        <v>1581</v>
      </c>
      <c r="B1585" s="13"/>
      <c r="C1585" s="25"/>
      <c r="D1585" s="26" t="str">
        <f aca="false">IF($C1585="","",IFERROR(IF(INDEX(Bolalar!$B$5:$B$1804,MATCH($C1585,Bolalar!$I$5:$I$1804,0))="","",INDEX(Bolalar!$B$5:$B$1804,MATCH($C1585,Bolalar!$I$5:$I$1804,0))),""))</f>
        <v/>
      </c>
      <c r="E1585" s="15" t="str">
        <f aca="false">IF($C1585="","",IFERROR(IF(INDEX(Bolalar!$C$5:$C$1804,MATCH($C1585,Bolalar!$I$5:$I$1804,0))="","",INDEX(Bolalar!$C$5:$C$1804,MATCH($C1585,Bolalar!$I$5:$I$1804,0))),""))</f>
        <v/>
      </c>
      <c r="F1585" s="24"/>
      <c r="G1585" s="14" t="str">
        <f aca="false">IF(OR($E1585="",$B1585=""),"",INT(($B1585-$E1585)/365.25))</f>
        <v/>
      </c>
      <c r="H1585" s="25"/>
      <c r="I1585" s="12"/>
      <c r="J1585" s="28" t="n">
        <f aca="false">IF(AND($C1585&lt;&gt;"",$B1585&gt;=Boshqaruv!$C$9,$B1585&lt;=Boshqaruv!$C$10),IF(COUNTIFS($C$4:$C1584,$C1585,$B$4:$B1584,"&gt;="&amp;Boshqaruv!$C$9,$B$4:$B1584,"&lt;="&amp;Boshqaruv!$C$10)=0,1,0),0)</f>
        <v>0</v>
      </c>
    </row>
    <row r="1586" customFormat="false" ht="15" hidden="false" customHeight="false" outlineLevel="0" collapsed="false">
      <c r="A1586" s="8" t="n">
        <v>1582</v>
      </c>
      <c r="B1586" s="13"/>
      <c r="C1586" s="25"/>
      <c r="D1586" s="26" t="str">
        <f aca="false">IF($C1586="","",IFERROR(IF(INDEX(Bolalar!$B$5:$B$1804,MATCH($C1586,Bolalar!$I$5:$I$1804,0))="","",INDEX(Bolalar!$B$5:$B$1804,MATCH($C1586,Bolalar!$I$5:$I$1804,0))),""))</f>
        <v/>
      </c>
      <c r="E1586" s="15" t="str">
        <f aca="false">IF($C1586="","",IFERROR(IF(INDEX(Bolalar!$C$5:$C$1804,MATCH($C1586,Bolalar!$I$5:$I$1804,0))="","",INDEX(Bolalar!$C$5:$C$1804,MATCH($C1586,Bolalar!$I$5:$I$1804,0))),""))</f>
        <v/>
      </c>
      <c r="F1586" s="24"/>
      <c r="G1586" s="14" t="str">
        <f aca="false">IF(OR($E1586="",$B1586=""),"",INT(($B1586-$E1586)/365.25))</f>
        <v/>
      </c>
      <c r="H1586" s="25"/>
      <c r="I1586" s="12"/>
      <c r="J1586" s="28" t="n">
        <f aca="false">IF(AND($C1586&lt;&gt;"",$B1586&gt;=Boshqaruv!$C$9,$B1586&lt;=Boshqaruv!$C$10),IF(COUNTIFS($C$4:$C1585,$C1586,$B$4:$B1585,"&gt;="&amp;Boshqaruv!$C$9,$B$4:$B1585,"&lt;="&amp;Boshqaruv!$C$10)=0,1,0),0)</f>
        <v>0</v>
      </c>
    </row>
    <row r="1587" customFormat="false" ht="15" hidden="false" customHeight="false" outlineLevel="0" collapsed="false">
      <c r="A1587" s="8" t="n">
        <v>1583</v>
      </c>
      <c r="B1587" s="13"/>
      <c r="C1587" s="25"/>
      <c r="D1587" s="26" t="str">
        <f aca="false">IF($C1587="","",IFERROR(IF(INDEX(Bolalar!$B$5:$B$1804,MATCH($C1587,Bolalar!$I$5:$I$1804,0))="","",INDEX(Bolalar!$B$5:$B$1804,MATCH($C1587,Bolalar!$I$5:$I$1804,0))),""))</f>
        <v/>
      </c>
      <c r="E1587" s="15" t="str">
        <f aca="false">IF($C1587="","",IFERROR(IF(INDEX(Bolalar!$C$5:$C$1804,MATCH($C1587,Bolalar!$I$5:$I$1804,0))="","",INDEX(Bolalar!$C$5:$C$1804,MATCH($C1587,Bolalar!$I$5:$I$1804,0))),""))</f>
        <v/>
      </c>
      <c r="F1587" s="24"/>
      <c r="G1587" s="14" t="str">
        <f aca="false">IF(OR($E1587="",$B1587=""),"",INT(($B1587-$E1587)/365.25))</f>
        <v/>
      </c>
      <c r="H1587" s="25"/>
      <c r="I1587" s="12"/>
      <c r="J1587" s="28" t="n">
        <f aca="false">IF(AND($C1587&lt;&gt;"",$B1587&gt;=Boshqaruv!$C$9,$B1587&lt;=Boshqaruv!$C$10),IF(COUNTIFS($C$4:$C1586,$C1587,$B$4:$B1586,"&gt;="&amp;Boshqaruv!$C$9,$B$4:$B1586,"&lt;="&amp;Boshqaruv!$C$10)=0,1,0),0)</f>
        <v>0</v>
      </c>
    </row>
    <row r="1588" customFormat="false" ht="15" hidden="false" customHeight="false" outlineLevel="0" collapsed="false">
      <c r="A1588" s="8" t="n">
        <v>1584</v>
      </c>
      <c r="B1588" s="13"/>
      <c r="C1588" s="25"/>
      <c r="D1588" s="26" t="str">
        <f aca="false">IF($C1588="","",IFERROR(IF(INDEX(Bolalar!$B$5:$B$1804,MATCH($C1588,Bolalar!$I$5:$I$1804,0))="","",INDEX(Bolalar!$B$5:$B$1804,MATCH($C1588,Bolalar!$I$5:$I$1804,0))),""))</f>
        <v/>
      </c>
      <c r="E1588" s="15" t="str">
        <f aca="false">IF($C1588="","",IFERROR(IF(INDEX(Bolalar!$C$5:$C$1804,MATCH($C1588,Bolalar!$I$5:$I$1804,0))="","",INDEX(Bolalar!$C$5:$C$1804,MATCH($C1588,Bolalar!$I$5:$I$1804,0))),""))</f>
        <v/>
      </c>
      <c r="F1588" s="24"/>
      <c r="G1588" s="14" t="str">
        <f aca="false">IF(OR($E1588="",$B1588=""),"",INT(($B1588-$E1588)/365.25))</f>
        <v/>
      </c>
      <c r="H1588" s="25"/>
      <c r="I1588" s="12"/>
      <c r="J1588" s="28" t="n">
        <f aca="false">IF(AND($C1588&lt;&gt;"",$B1588&gt;=Boshqaruv!$C$9,$B1588&lt;=Boshqaruv!$C$10),IF(COUNTIFS($C$4:$C1587,$C1588,$B$4:$B1587,"&gt;="&amp;Boshqaruv!$C$9,$B$4:$B1587,"&lt;="&amp;Boshqaruv!$C$10)=0,1,0),0)</f>
        <v>0</v>
      </c>
    </row>
    <row r="1589" customFormat="false" ht="15" hidden="false" customHeight="false" outlineLevel="0" collapsed="false">
      <c r="A1589" s="8" t="n">
        <v>1585</v>
      </c>
      <c r="B1589" s="13"/>
      <c r="C1589" s="25"/>
      <c r="D1589" s="26" t="str">
        <f aca="false">IF($C1589="","",IFERROR(IF(INDEX(Bolalar!$B$5:$B$1804,MATCH($C1589,Bolalar!$I$5:$I$1804,0))="","",INDEX(Bolalar!$B$5:$B$1804,MATCH($C1589,Bolalar!$I$5:$I$1804,0))),""))</f>
        <v/>
      </c>
      <c r="E1589" s="15" t="str">
        <f aca="false">IF($C1589="","",IFERROR(IF(INDEX(Bolalar!$C$5:$C$1804,MATCH($C1589,Bolalar!$I$5:$I$1804,0))="","",INDEX(Bolalar!$C$5:$C$1804,MATCH($C1589,Bolalar!$I$5:$I$1804,0))),""))</f>
        <v/>
      </c>
      <c r="F1589" s="24"/>
      <c r="G1589" s="14" t="str">
        <f aca="false">IF(OR($E1589="",$B1589=""),"",INT(($B1589-$E1589)/365.25))</f>
        <v/>
      </c>
      <c r="H1589" s="25"/>
      <c r="I1589" s="12"/>
      <c r="J1589" s="28" t="n">
        <f aca="false">IF(AND($C1589&lt;&gt;"",$B1589&gt;=Boshqaruv!$C$9,$B1589&lt;=Boshqaruv!$C$10),IF(COUNTIFS($C$4:$C1588,$C1589,$B$4:$B1588,"&gt;="&amp;Boshqaruv!$C$9,$B$4:$B1588,"&lt;="&amp;Boshqaruv!$C$10)=0,1,0),0)</f>
        <v>0</v>
      </c>
    </row>
    <row r="1590" customFormat="false" ht="15" hidden="false" customHeight="false" outlineLevel="0" collapsed="false">
      <c r="A1590" s="8" t="n">
        <v>1586</v>
      </c>
      <c r="B1590" s="13"/>
      <c r="C1590" s="25"/>
      <c r="D1590" s="26" t="str">
        <f aca="false">IF($C1590="","",IFERROR(IF(INDEX(Bolalar!$B$5:$B$1804,MATCH($C1590,Bolalar!$I$5:$I$1804,0))="","",INDEX(Bolalar!$B$5:$B$1804,MATCH($C1590,Bolalar!$I$5:$I$1804,0))),""))</f>
        <v/>
      </c>
      <c r="E1590" s="15" t="str">
        <f aca="false">IF($C1590="","",IFERROR(IF(INDEX(Bolalar!$C$5:$C$1804,MATCH($C1590,Bolalar!$I$5:$I$1804,0))="","",INDEX(Bolalar!$C$5:$C$1804,MATCH($C1590,Bolalar!$I$5:$I$1804,0))),""))</f>
        <v/>
      </c>
      <c r="F1590" s="24"/>
      <c r="G1590" s="14" t="str">
        <f aca="false">IF(OR($E1590="",$B1590=""),"",INT(($B1590-$E1590)/365.25))</f>
        <v/>
      </c>
      <c r="H1590" s="25"/>
      <c r="I1590" s="12"/>
      <c r="J1590" s="28" t="n">
        <f aca="false">IF(AND($C1590&lt;&gt;"",$B1590&gt;=Boshqaruv!$C$9,$B1590&lt;=Boshqaruv!$C$10),IF(COUNTIFS($C$4:$C1589,$C1590,$B$4:$B1589,"&gt;="&amp;Boshqaruv!$C$9,$B$4:$B1589,"&lt;="&amp;Boshqaruv!$C$10)=0,1,0),0)</f>
        <v>0</v>
      </c>
    </row>
    <row r="1591" customFormat="false" ht="15" hidden="false" customHeight="false" outlineLevel="0" collapsed="false">
      <c r="A1591" s="8" t="n">
        <v>1587</v>
      </c>
      <c r="B1591" s="13"/>
      <c r="C1591" s="25"/>
      <c r="D1591" s="26" t="str">
        <f aca="false">IF($C1591="","",IFERROR(IF(INDEX(Bolalar!$B$5:$B$1804,MATCH($C1591,Bolalar!$I$5:$I$1804,0))="","",INDEX(Bolalar!$B$5:$B$1804,MATCH($C1591,Bolalar!$I$5:$I$1804,0))),""))</f>
        <v/>
      </c>
      <c r="E1591" s="15" t="str">
        <f aca="false">IF($C1591="","",IFERROR(IF(INDEX(Bolalar!$C$5:$C$1804,MATCH($C1591,Bolalar!$I$5:$I$1804,0))="","",INDEX(Bolalar!$C$5:$C$1804,MATCH($C1591,Bolalar!$I$5:$I$1804,0))),""))</f>
        <v/>
      </c>
      <c r="F1591" s="24"/>
      <c r="G1591" s="14" t="str">
        <f aca="false">IF(OR($E1591="",$B1591=""),"",INT(($B1591-$E1591)/365.25))</f>
        <v/>
      </c>
      <c r="H1591" s="25"/>
      <c r="I1591" s="12"/>
      <c r="J1591" s="28" t="n">
        <f aca="false">IF(AND($C1591&lt;&gt;"",$B1591&gt;=Boshqaruv!$C$9,$B1591&lt;=Boshqaruv!$C$10),IF(COUNTIFS($C$4:$C1590,$C1591,$B$4:$B1590,"&gt;="&amp;Boshqaruv!$C$9,$B$4:$B1590,"&lt;="&amp;Boshqaruv!$C$10)=0,1,0),0)</f>
        <v>0</v>
      </c>
    </row>
    <row r="1592" customFormat="false" ht="15" hidden="false" customHeight="false" outlineLevel="0" collapsed="false">
      <c r="A1592" s="8" t="n">
        <v>1588</v>
      </c>
      <c r="B1592" s="13"/>
      <c r="C1592" s="25"/>
      <c r="D1592" s="26" t="str">
        <f aca="false">IF($C1592="","",IFERROR(IF(INDEX(Bolalar!$B$5:$B$1804,MATCH($C1592,Bolalar!$I$5:$I$1804,0))="","",INDEX(Bolalar!$B$5:$B$1804,MATCH($C1592,Bolalar!$I$5:$I$1804,0))),""))</f>
        <v/>
      </c>
      <c r="E1592" s="15" t="str">
        <f aca="false">IF($C1592="","",IFERROR(IF(INDEX(Bolalar!$C$5:$C$1804,MATCH($C1592,Bolalar!$I$5:$I$1804,0))="","",INDEX(Bolalar!$C$5:$C$1804,MATCH($C1592,Bolalar!$I$5:$I$1804,0))),""))</f>
        <v/>
      </c>
      <c r="F1592" s="24"/>
      <c r="G1592" s="14" t="str">
        <f aca="false">IF(OR($E1592="",$B1592=""),"",INT(($B1592-$E1592)/365.25))</f>
        <v/>
      </c>
      <c r="H1592" s="25"/>
      <c r="I1592" s="12"/>
      <c r="J1592" s="28" t="n">
        <f aca="false">IF(AND($C1592&lt;&gt;"",$B1592&gt;=Boshqaruv!$C$9,$B1592&lt;=Boshqaruv!$C$10),IF(COUNTIFS($C$4:$C1591,$C1592,$B$4:$B1591,"&gt;="&amp;Boshqaruv!$C$9,$B$4:$B1591,"&lt;="&amp;Boshqaruv!$C$10)=0,1,0),0)</f>
        <v>0</v>
      </c>
    </row>
    <row r="1593" customFormat="false" ht="15" hidden="false" customHeight="false" outlineLevel="0" collapsed="false">
      <c r="A1593" s="8" t="n">
        <v>1589</v>
      </c>
      <c r="B1593" s="13"/>
      <c r="C1593" s="25"/>
      <c r="D1593" s="26" t="str">
        <f aca="false">IF($C1593="","",IFERROR(IF(INDEX(Bolalar!$B$5:$B$1804,MATCH($C1593,Bolalar!$I$5:$I$1804,0))="","",INDEX(Bolalar!$B$5:$B$1804,MATCH($C1593,Bolalar!$I$5:$I$1804,0))),""))</f>
        <v/>
      </c>
      <c r="E1593" s="15" t="str">
        <f aca="false">IF($C1593="","",IFERROR(IF(INDEX(Bolalar!$C$5:$C$1804,MATCH($C1593,Bolalar!$I$5:$I$1804,0))="","",INDEX(Bolalar!$C$5:$C$1804,MATCH($C1593,Bolalar!$I$5:$I$1804,0))),""))</f>
        <v/>
      </c>
      <c r="F1593" s="24"/>
      <c r="G1593" s="14" t="str">
        <f aca="false">IF(OR($E1593="",$B1593=""),"",INT(($B1593-$E1593)/365.25))</f>
        <v/>
      </c>
      <c r="H1593" s="25"/>
      <c r="I1593" s="12"/>
      <c r="J1593" s="28" t="n">
        <f aca="false">IF(AND($C1593&lt;&gt;"",$B1593&gt;=Boshqaruv!$C$9,$B1593&lt;=Boshqaruv!$C$10),IF(COUNTIFS($C$4:$C1592,$C1593,$B$4:$B1592,"&gt;="&amp;Boshqaruv!$C$9,$B$4:$B1592,"&lt;="&amp;Boshqaruv!$C$10)=0,1,0),0)</f>
        <v>0</v>
      </c>
    </row>
    <row r="1594" customFormat="false" ht="15" hidden="false" customHeight="false" outlineLevel="0" collapsed="false">
      <c r="A1594" s="8" t="n">
        <v>1590</v>
      </c>
      <c r="B1594" s="13"/>
      <c r="C1594" s="25"/>
      <c r="D1594" s="26" t="str">
        <f aca="false">IF($C1594="","",IFERROR(IF(INDEX(Bolalar!$B$5:$B$1804,MATCH($C1594,Bolalar!$I$5:$I$1804,0))="","",INDEX(Bolalar!$B$5:$B$1804,MATCH($C1594,Bolalar!$I$5:$I$1804,0))),""))</f>
        <v/>
      </c>
      <c r="E1594" s="15" t="str">
        <f aca="false">IF($C1594="","",IFERROR(IF(INDEX(Bolalar!$C$5:$C$1804,MATCH($C1594,Bolalar!$I$5:$I$1804,0))="","",INDEX(Bolalar!$C$5:$C$1804,MATCH($C1594,Bolalar!$I$5:$I$1804,0))),""))</f>
        <v/>
      </c>
      <c r="F1594" s="24"/>
      <c r="G1594" s="14" t="str">
        <f aca="false">IF(OR($E1594="",$B1594=""),"",INT(($B1594-$E1594)/365.25))</f>
        <v/>
      </c>
      <c r="H1594" s="25"/>
      <c r="I1594" s="12"/>
      <c r="J1594" s="28" t="n">
        <f aca="false">IF(AND($C1594&lt;&gt;"",$B1594&gt;=Boshqaruv!$C$9,$B1594&lt;=Boshqaruv!$C$10),IF(COUNTIFS($C$4:$C1593,$C1594,$B$4:$B1593,"&gt;="&amp;Boshqaruv!$C$9,$B$4:$B1593,"&lt;="&amp;Boshqaruv!$C$10)=0,1,0),0)</f>
        <v>0</v>
      </c>
    </row>
    <row r="1595" customFormat="false" ht="15" hidden="false" customHeight="false" outlineLevel="0" collapsed="false">
      <c r="A1595" s="8" t="n">
        <v>1591</v>
      </c>
      <c r="B1595" s="13"/>
      <c r="C1595" s="25"/>
      <c r="D1595" s="26" t="str">
        <f aca="false">IF($C1595="","",IFERROR(IF(INDEX(Bolalar!$B$5:$B$1804,MATCH($C1595,Bolalar!$I$5:$I$1804,0))="","",INDEX(Bolalar!$B$5:$B$1804,MATCH($C1595,Bolalar!$I$5:$I$1804,0))),""))</f>
        <v/>
      </c>
      <c r="E1595" s="15" t="str">
        <f aca="false">IF($C1595="","",IFERROR(IF(INDEX(Bolalar!$C$5:$C$1804,MATCH($C1595,Bolalar!$I$5:$I$1804,0))="","",INDEX(Bolalar!$C$5:$C$1804,MATCH($C1595,Bolalar!$I$5:$I$1804,0))),""))</f>
        <v/>
      </c>
      <c r="F1595" s="24"/>
      <c r="G1595" s="14" t="str">
        <f aca="false">IF(OR($E1595="",$B1595=""),"",INT(($B1595-$E1595)/365.25))</f>
        <v/>
      </c>
      <c r="H1595" s="25"/>
      <c r="I1595" s="12"/>
      <c r="J1595" s="28" t="n">
        <f aca="false">IF(AND($C1595&lt;&gt;"",$B1595&gt;=Boshqaruv!$C$9,$B1595&lt;=Boshqaruv!$C$10),IF(COUNTIFS($C$4:$C1594,$C1595,$B$4:$B1594,"&gt;="&amp;Boshqaruv!$C$9,$B$4:$B1594,"&lt;="&amp;Boshqaruv!$C$10)=0,1,0),0)</f>
        <v>0</v>
      </c>
    </row>
    <row r="1596" customFormat="false" ht="15" hidden="false" customHeight="false" outlineLevel="0" collapsed="false">
      <c r="A1596" s="8" t="n">
        <v>1592</v>
      </c>
      <c r="B1596" s="13"/>
      <c r="C1596" s="25"/>
      <c r="D1596" s="26" t="str">
        <f aca="false">IF($C1596="","",IFERROR(IF(INDEX(Bolalar!$B$5:$B$1804,MATCH($C1596,Bolalar!$I$5:$I$1804,0))="","",INDEX(Bolalar!$B$5:$B$1804,MATCH($C1596,Bolalar!$I$5:$I$1804,0))),""))</f>
        <v/>
      </c>
      <c r="E1596" s="15" t="str">
        <f aca="false">IF($C1596="","",IFERROR(IF(INDEX(Bolalar!$C$5:$C$1804,MATCH($C1596,Bolalar!$I$5:$I$1804,0))="","",INDEX(Bolalar!$C$5:$C$1804,MATCH($C1596,Bolalar!$I$5:$I$1804,0))),""))</f>
        <v/>
      </c>
      <c r="F1596" s="24"/>
      <c r="G1596" s="14" t="str">
        <f aca="false">IF(OR($E1596="",$B1596=""),"",INT(($B1596-$E1596)/365.25))</f>
        <v/>
      </c>
      <c r="H1596" s="25"/>
      <c r="I1596" s="12"/>
      <c r="J1596" s="28" t="n">
        <f aca="false">IF(AND($C1596&lt;&gt;"",$B1596&gt;=Boshqaruv!$C$9,$B1596&lt;=Boshqaruv!$C$10),IF(COUNTIFS($C$4:$C1595,$C1596,$B$4:$B1595,"&gt;="&amp;Boshqaruv!$C$9,$B$4:$B1595,"&lt;="&amp;Boshqaruv!$C$10)=0,1,0),0)</f>
        <v>0</v>
      </c>
    </row>
    <row r="1597" customFormat="false" ht="15" hidden="false" customHeight="false" outlineLevel="0" collapsed="false">
      <c r="A1597" s="8" t="n">
        <v>1593</v>
      </c>
      <c r="B1597" s="13"/>
      <c r="C1597" s="25"/>
      <c r="D1597" s="26" t="str">
        <f aca="false">IF($C1597="","",IFERROR(IF(INDEX(Bolalar!$B$5:$B$1804,MATCH($C1597,Bolalar!$I$5:$I$1804,0))="","",INDEX(Bolalar!$B$5:$B$1804,MATCH($C1597,Bolalar!$I$5:$I$1804,0))),""))</f>
        <v/>
      </c>
      <c r="E1597" s="15" t="str">
        <f aca="false">IF($C1597="","",IFERROR(IF(INDEX(Bolalar!$C$5:$C$1804,MATCH($C1597,Bolalar!$I$5:$I$1804,0))="","",INDEX(Bolalar!$C$5:$C$1804,MATCH($C1597,Bolalar!$I$5:$I$1804,0))),""))</f>
        <v/>
      </c>
      <c r="F1597" s="24"/>
      <c r="G1597" s="14" t="str">
        <f aca="false">IF(OR($E1597="",$B1597=""),"",INT(($B1597-$E1597)/365.25))</f>
        <v/>
      </c>
      <c r="H1597" s="25"/>
      <c r="I1597" s="12"/>
      <c r="J1597" s="28" t="n">
        <f aca="false">IF(AND($C1597&lt;&gt;"",$B1597&gt;=Boshqaruv!$C$9,$B1597&lt;=Boshqaruv!$C$10),IF(COUNTIFS($C$4:$C1596,$C1597,$B$4:$B1596,"&gt;="&amp;Boshqaruv!$C$9,$B$4:$B1596,"&lt;="&amp;Boshqaruv!$C$10)=0,1,0),0)</f>
        <v>0</v>
      </c>
    </row>
    <row r="1598" customFormat="false" ht="15" hidden="false" customHeight="false" outlineLevel="0" collapsed="false">
      <c r="A1598" s="8" t="n">
        <v>1594</v>
      </c>
      <c r="B1598" s="13"/>
      <c r="C1598" s="25"/>
      <c r="D1598" s="26" t="str">
        <f aca="false">IF($C1598="","",IFERROR(IF(INDEX(Bolalar!$B$5:$B$1804,MATCH($C1598,Bolalar!$I$5:$I$1804,0))="","",INDEX(Bolalar!$B$5:$B$1804,MATCH($C1598,Bolalar!$I$5:$I$1804,0))),""))</f>
        <v/>
      </c>
      <c r="E1598" s="15" t="str">
        <f aca="false">IF($C1598="","",IFERROR(IF(INDEX(Bolalar!$C$5:$C$1804,MATCH($C1598,Bolalar!$I$5:$I$1804,0))="","",INDEX(Bolalar!$C$5:$C$1804,MATCH($C1598,Bolalar!$I$5:$I$1804,0))),""))</f>
        <v/>
      </c>
      <c r="F1598" s="24"/>
      <c r="G1598" s="14" t="str">
        <f aca="false">IF(OR($E1598="",$B1598=""),"",INT(($B1598-$E1598)/365.25))</f>
        <v/>
      </c>
      <c r="H1598" s="25"/>
      <c r="I1598" s="12"/>
      <c r="J1598" s="28" t="n">
        <f aca="false">IF(AND($C1598&lt;&gt;"",$B1598&gt;=Boshqaruv!$C$9,$B1598&lt;=Boshqaruv!$C$10),IF(COUNTIFS($C$4:$C1597,$C1598,$B$4:$B1597,"&gt;="&amp;Boshqaruv!$C$9,$B$4:$B1597,"&lt;="&amp;Boshqaruv!$C$10)=0,1,0),0)</f>
        <v>0</v>
      </c>
    </row>
    <row r="1599" customFormat="false" ht="15" hidden="false" customHeight="false" outlineLevel="0" collapsed="false">
      <c r="A1599" s="8" t="n">
        <v>1595</v>
      </c>
      <c r="B1599" s="13"/>
      <c r="C1599" s="25"/>
      <c r="D1599" s="26" t="str">
        <f aca="false">IF($C1599="","",IFERROR(IF(INDEX(Bolalar!$B$5:$B$1804,MATCH($C1599,Bolalar!$I$5:$I$1804,0))="","",INDEX(Bolalar!$B$5:$B$1804,MATCH($C1599,Bolalar!$I$5:$I$1804,0))),""))</f>
        <v/>
      </c>
      <c r="E1599" s="15" t="str">
        <f aca="false">IF($C1599="","",IFERROR(IF(INDEX(Bolalar!$C$5:$C$1804,MATCH($C1599,Bolalar!$I$5:$I$1804,0))="","",INDEX(Bolalar!$C$5:$C$1804,MATCH($C1599,Bolalar!$I$5:$I$1804,0))),""))</f>
        <v/>
      </c>
      <c r="F1599" s="24"/>
      <c r="G1599" s="14" t="str">
        <f aca="false">IF(OR($E1599="",$B1599=""),"",INT(($B1599-$E1599)/365.25))</f>
        <v/>
      </c>
      <c r="H1599" s="25"/>
      <c r="I1599" s="12"/>
      <c r="J1599" s="28" t="n">
        <f aca="false">IF(AND($C1599&lt;&gt;"",$B1599&gt;=Boshqaruv!$C$9,$B1599&lt;=Boshqaruv!$C$10),IF(COUNTIFS($C$4:$C1598,$C1599,$B$4:$B1598,"&gt;="&amp;Boshqaruv!$C$9,$B$4:$B1598,"&lt;="&amp;Boshqaruv!$C$10)=0,1,0),0)</f>
        <v>0</v>
      </c>
    </row>
    <row r="1600" customFormat="false" ht="15" hidden="false" customHeight="false" outlineLevel="0" collapsed="false">
      <c r="A1600" s="8" t="n">
        <v>1596</v>
      </c>
      <c r="B1600" s="13"/>
      <c r="C1600" s="25"/>
      <c r="D1600" s="26" t="str">
        <f aca="false">IF($C1600="","",IFERROR(IF(INDEX(Bolalar!$B$5:$B$1804,MATCH($C1600,Bolalar!$I$5:$I$1804,0))="","",INDEX(Bolalar!$B$5:$B$1804,MATCH($C1600,Bolalar!$I$5:$I$1804,0))),""))</f>
        <v/>
      </c>
      <c r="E1600" s="15" t="str">
        <f aca="false">IF($C1600="","",IFERROR(IF(INDEX(Bolalar!$C$5:$C$1804,MATCH($C1600,Bolalar!$I$5:$I$1804,0))="","",INDEX(Bolalar!$C$5:$C$1804,MATCH($C1600,Bolalar!$I$5:$I$1804,0))),""))</f>
        <v/>
      </c>
      <c r="F1600" s="24"/>
      <c r="G1600" s="14" t="str">
        <f aca="false">IF(OR($E1600="",$B1600=""),"",INT(($B1600-$E1600)/365.25))</f>
        <v/>
      </c>
      <c r="H1600" s="25"/>
      <c r="I1600" s="12"/>
      <c r="J1600" s="28" t="n">
        <f aca="false">IF(AND($C1600&lt;&gt;"",$B1600&gt;=Boshqaruv!$C$9,$B1600&lt;=Boshqaruv!$C$10),IF(COUNTIFS($C$4:$C1599,$C1600,$B$4:$B1599,"&gt;="&amp;Boshqaruv!$C$9,$B$4:$B1599,"&lt;="&amp;Boshqaruv!$C$10)=0,1,0),0)</f>
        <v>0</v>
      </c>
    </row>
    <row r="1601" customFormat="false" ht="15" hidden="false" customHeight="false" outlineLevel="0" collapsed="false">
      <c r="A1601" s="8" t="n">
        <v>1597</v>
      </c>
      <c r="B1601" s="13"/>
      <c r="C1601" s="25"/>
      <c r="D1601" s="26" t="str">
        <f aca="false">IF($C1601="","",IFERROR(IF(INDEX(Bolalar!$B$5:$B$1804,MATCH($C1601,Bolalar!$I$5:$I$1804,0))="","",INDEX(Bolalar!$B$5:$B$1804,MATCH($C1601,Bolalar!$I$5:$I$1804,0))),""))</f>
        <v/>
      </c>
      <c r="E1601" s="15" t="str">
        <f aca="false">IF($C1601="","",IFERROR(IF(INDEX(Bolalar!$C$5:$C$1804,MATCH($C1601,Bolalar!$I$5:$I$1804,0))="","",INDEX(Bolalar!$C$5:$C$1804,MATCH($C1601,Bolalar!$I$5:$I$1804,0))),""))</f>
        <v/>
      </c>
      <c r="F1601" s="24"/>
      <c r="G1601" s="14" t="str">
        <f aca="false">IF(OR($E1601="",$B1601=""),"",INT(($B1601-$E1601)/365.25))</f>
        <v/>
      </c>
      <c r="H1601" s="25"/>
      <c r="I1601" s="12"/>
      <c r="J1601" s="28" t="n">
        <f aca="false">IF(AND($C1601&lt;&gt;"",$B1601&gt;=Boshqaruv!$C$9,$B1601&lt;=Boshqaruv!$C$10),IF(COUNTIFS($C$4:$C1600,$C1601,$B$4:$B1600,"&gt;="&amp;Boshqaruv!$C$9,$B$4:$B1600,"&lt;="&amp;Boshqaruv!$C$10)=0,1,0),0)</f>
        <v>0</v>
      </c>
    </row>
    <row r="1602" customFormat="false" ht="15" hidden="false" customHeight="false" outlineLevel="0" collapsed="false">
      <c r="A1602" s="8" t="n">
        <v>1598</v>
      </c>
      <c r="B1602" s="13"/>
      <c r="C1602" s="25"/>
      <c r="D1602" s="26" t="str">
        <f aca="false">IF($C1602="","",IFERROR(IF(INDEX(Bolalar!$B$5:$B$1804,MATCH($C1602,Bolalar!$I$5:$I$1804,0))="","",INDEX(Bolalar!$B$5:$B$1804,MATCH($C1602,Bolalar!$I$5:$I$1804,0))),""))</f>
        <v/>
      </c>
      <c r="E1602" s="15" t="str">
        <f aca="false">IF($C1602="","",IFERROR(IF(INDEX(Bolalar!$C$5:$C$1804,MATCH($C1602,Bolalar!$I$5:$I$1804,0))="","",INDEX(Bolalar!$C$5:$C$1804,MATCH($C1602,Bolalar!$I$5:$I$1804,0))),""))</f>
        <v/>
      </c>
      <c r="F1602" s="24"/>
      <c r="G1602" s="14" t="str">
        <f aca="false">IF(OR($E1602="",$B1602=""),"",INT(($B1602-$E1602)/365.25))</f>
        <v/>
      </c>
      <c r="H1602" s="25"/>
      <c r="I1602" s="12"/>
      <c r="J1602" s="28" t="n">
        <f aca="false">IF(AND($C1602&lt;&gt;"",$B1602&gt;=Boshqaruv!$C$9,$B1602&lt;=Boshqaruv!$C$10),IF(COUNTIFS($C$4:$C1601,$C1602,$B$4:$B1601,"&gt;="&amp;Boshqaruv!$C$9,$B$4:$B1601,"&lt;="&amp;Boshqaruv!$C$10)=0,1,0),0)</f>
        <v>0</v>
      </c>
    </row>
    <row r="1603" customFormat="false" ht="15" hidden="false" customHeight="false" outlineLevel="0" collapsed="false">
      <c r="A1603" s="8" t="n">
        <v>1599</v>
      </c>
      <c r="B1603" s="13"/>
      <c r="C1603" s="25"/>
      <c r="D1603" s="26" t="str">
        <f aca="false">IF($C1603="","",IFERROR(IF(INDEX(Bolalar!$B$5:$B$1804,MATCH($C1603,Bolalar!$I$5:$I$1804,0))="","",INDEX(Bolalar!$B$5:$B$1804,MATCH($C1603,Bolalar!$I$5:$I$1804,0))),""))</f>
        <v/>
      </c>
      <c r="E1603" s="15" t="str">
        <f aca="false">IF($C1603="","",IFERROR(IF(INDEX(Bolalar!$C$5:$C$1804,MATCH($C1603,Bolalar!$I$5:$I$1804,0))="","",INDEX(Bolalar!$C$5:$C$1804,MATCH($C1603,Bolalar!$I$5:$I$1804,0))),""))</f>
        <v/>
      </c>
      <c r="F1603" s="24"/>
      <c r="G1603" s="14" t="str">
        <f aca="false">IF(OR($E1603="",$B1603=""),"",INT(($B1603-$E1603)/365.25))</f>
        <v/>
      </c>
      <c r="H1603" s="25"/>
      <c r="I1603" s="12"/>
      <c r="J1603" s="28" t="n">
        <f aca="false">IF(AND($C1603&lt;&gt;"",$B1603&gt;=Boshqaruv!$C$9,$B1603&lt;=Boshqaruv!$C$10),IF(COUNTIFS($C$4:$C1602,$C1603,$B$4:$B1602,"&gt;="&amp;Boshqaruv!$C$9,$B$4:$B1602,"&lt;="&amp;Boshqaruv!$C$10)=0,1,0),0)</f>
        <v>0</v>
      </c>
    </row>
    <row r="1604" customFormat="false" ht="15" hidden="false" customHeight="false" outlineLevel="0" collapsed="false">
      <c r="A1604" s="8" t="n">
        <v>1600</v>
      </c>
      <c r="B1604" s="13"/>
      <c r="C1604" s="25"/>
      <c r="D1604" s="26" t="str">
        <f aca="false">IF($C1604="","",IFERROR(IF(INDEX(Bolalar!$B$5:$B$1804,MATCH($C1604,Bolalar!$I$5:$I$1804,0))="","",INDEX(Bolalar!$B$5:$B$1804,MATCH($C1604,Bolalar!$I$5:$I$1804,0))),""))</f>
        <v/>
      </c>
      <c r="E1604" s="15" t="str">
        <f aca="false">IF($C1604="","",IFERROR(IF(INDEX(Bolalar!$C$5:$C$1804,MATCH($C1604,Bolalar!$I$5:$I$1804,0))="","",INDEX(Bolalar!$C$5:$C$1804,MATCH($C1604,Bolalar!$I$5:$I$1804,0))),""))</f>
        <v/>
      </c>
      <c r="F1604" s="24"/>
      <c r="G1604" s="14" t="str">
        <f aca="false">IF(OR($E1604="",$B1604=""),"",INT(($B1604-$E1604)/365.25))</f>
        <v/>
      </c>
      <c r="H1604" s="25"/>
      <c r="I1604" s="12"/>
      <c r="J1604" s="28" t="n">
        <f aca="false">IF(AND($C1604&lt;&gt;"",$B1604&gt;=Boshqaruv!$C$9,$B1604&lt;=Boshqaruv!$C$10),IF(COUNTIFS($C$4:$C1603,$C1604,$B$4:$B1603,"&gt;="&amp;Boshqaruv!$C$9,$B$4:$B1603,"&lt;="&amp;Boshqaruv!$C$10)=0,1,0),0)</f>
        <v>0</v>
      </c>
    </row>
    <row r="1605" customFormat="false" ht="15" hidden="false" customHeight="false" outlineLevel="0" collapsed="false">
      <c r="A1605" s="8" t="n">
        <v>1601</v>
      </c>
      <c r="B1605" s="13"/>
      <c r="C1605" s="25"/>
      <c r="D1605" s="26" t="str">
        <f aca="false">IF($C1605="","",IFERROR(IF(INDEX(Bolalar!$B$5:$B$1804,MATCH($C1605,Bolalar!$I$5:$I$1804,0))="","",INDEX(Bolalar!$B$5:$B$1804,MATCH($C1605,Bolalar!$I$5:$I$1804,0))),""))</f>
        <v/>
      </c>
      <c r="E1605" s="15" t="str">
        <f aca="false">IF($C1605="","",IFERROR(IF(INDEX(Bolalar!$C$5:$C$1804,MATCH($C1605,Bolalar!$I$5:$I$1804,0))="","",INDEX(Bolalar!$C$5:$C$1804,MATCH($C1605,Bolalar!$I$5:$I$1804,0))),""))</f>
        <v/>
      </c>
      <c r="F1605" s="24"/>
      <c r="G1605" s="14" t="str">
        <f aca="false">IF(OR($E1605="",$B1605=""),"",INT(($B1605-$E1605)/365.25))</f>
        <v/>
      </c>
      <c r="H1605" s="25"/>
      <c r="I1605" s="12"/>
      <c r="J1605" s="28" t="n">
        <f aca="false">IF(AND($C1605&lt;&gt;"",$B1605&gt;=Boshqaruv!$C$9,$B1605&lt;=Boshqaruv!$C$10),IF(COUNTIFS($C$4:$C1604,$C1605,$B$4:$B1604,"&gt;="&amp;Boshqaruv!$C$9,$B$4:$B1604,"&lt;="&amp;Boshqaruv!$C$10)=0,1,0),0)</f>
        <v>0</v>
      </c>
    </row>
    <row r="1606" customFormat="false" ht="15" hidden="false" customHeight="false" outlineLevel="0" collapsed="false">
      <c r="A1606" s="8" t="n">
        <v>1602</v>
      </c>
      <c r="B1606" s="13"/>
      <c r="C1606" s="25"/>
      <c r="D1606" s="26" t="str">
        <f aca="false">IF($C1606="","",IFERROR(IF(INDEX(Bolalar!$B$5:$B$1804,MATCH($C1606,Bolalar!$I$5:$I$1804,0))="","",INDEX(Bolalar!$B$5:$B$1804,MATCH($C1606,Bolalar!$I$5:$I$1804,0))),""))</f>
        <v/>
      </c>
      <c r="E1606" s="15" t="str">
        <f aca="false">IF($C1606="","",IFERROR(IF(INDEX(Bolalar!$C$5:$C$1804,MATCH($C1606,Bolalar!$I$5:$I$1804,0))="","",INDEX(Bolalar!$C$5:$C$1804,MATCH($C1606,Bolalar!$I$5:$I$1804,0))),""))</f>
        <v/>
      </c>
      <c r="F1606" s="24"/>
      <c r="G1606" s="14" t="str">
        <f aca="false">IF(OR($E1606="",$B1606=""),"",INT(($B1606-$E1606)/365.25))</f>
        <v/>
      </c>
      <c r="H1606" s="25"/>
      <c r="I1606" s="12"/>
      <c r="J1606" s="28" t="n">
        <f aca="false">IF(AND($C1606&lt;&gt;"",$B1606&gt;=Boshqaruv!$C$9,$B1606&lt;=Boshqaruv!$C$10),IF(COUNTIFS($C$4:$C1605,$C1606,$B$4:$B1605,"&gt;="&amp;Boshqaruv!$C$9,$B$4:$B1605,"&lt;="&amp;Boshqaruv!$C$10)=0,1,0),0)</f>
        <v>0</v>
      </c>
    </row>
    <row r="1607" customFormat="false" ht="15" hidden="false" customHeight="false" outlineLevel="0" collapsed="false">
      <c r="A1607" s="8" t="n">
        <v>1603</v>
      </c>
      <c r="B1607" s="13"/>
      <c r="C1607" s="25"/>
      <c r="D1607" s="26" t="str">
        <f aca="false">IF($C1607="","",IFERROR(IF(INDEX(Bolalar!$B$5:$B$1804,MATCH($C1607,Bolalar!$I$5:$I$1804,0))="","",INDEX(Bolalar!$B$5:$B$1804,MATCH($C1607,Bolalar!$I$5:$I$1804,0))),""))</f>
        <v/>
      </c>
      <c r="E1607" s="15" t="str">
        <f aca="false">IF($C1607="","",IFERROR(IF(INDEX(Bolalar!$C$5:$C$1804,MATCH($C1607,Bolalar!$I$5:$I$1804,0))="","",INDEX(Bolalar!$C$5:$C$1804,MATCH($C1607,Bolalar!$I$5:$I$1804,0))),""))</f>
        <v/>
      </c>
      <c r="F1607" s="24"/>
      <c r="G1607" s="14" t="str">
        <f aca="false">IF(OR($E1607="",$B1607=""),"",INT(($B1607-$E1607)/365.25))</f>
        <v/>
      </c>
      <c r="H1607" s="25"/>
      <c r="I1607" s="12"/>
      <c r="J1607" s="28" t="n">
        <f aca="false">IF(AND($C1607&lt;&gt;"",$B1607&gt;=Boshqaruv!$C$9,$B1607&lt;=Boshqaruv!$C$10),IF(COUNTIFS($C$4:$C1606,$C1607,$B$4:$B1606,"&gt;="&amp;Boshqaruv!$C$9,$B$4:$B1606,"&lt;="&amp;Boshqaruv!$C$10)=0,1,0),0)</f>
        <v>0</v>
      </c>
    </row>
    <row r="1608" customFormat="false" ht="15" hidden="false" customHeight="false" outlineLevel="0" collapsed="false">
      <c r="A1608" s="8" t="n">
        <v>1604</v>
      </c>
      <c r="B1608" s="13"/>
      <c r="C1608" s="25"/>
      <c r="D1608" s="26" t="str">
        <f aca="false">IF($C1608="","",IFERROR(IF(INDEX(Bolalar!$B$5:$B$1804,MATCH($C1608,Bolalar!$I$5:$I$1804,0))="","",INDEX(Bolalar!$B$5:$B$1804,MATCH($C1608,Bolalar!$I$5:$I$1804,0))),""))</f>
        <v/>
      </c>
      <c r="E1608" s="15" t="str">
        <f aca="false">IF($C1608="","",IFERROR(IF(INDEX(Bolalar!$C$5:$C$1804,MATCH($C1608,Bolalar!$I$5:$I$1804,0))="","",INDEX(Bolalar!$C$5:$C$1804,MATCH($C1608,Bolalar!$I$5:$I$1804,0))),""))</f>
        <v/>
      </c>
      <c r="F1608" s="24"/>
      <c r="G1608" s="14" t="str">
        <f aca="false">IF(OR($E1608="",$B1608=""),"",INT(($B1608-$E1608)/365.25))</f>
        <v/>
      </c>
      <c r="H1608" s="25"/>
      <c r="I1608" s="12"/>
      <c r="J1608" s="28" t="n">
        <f aca="false">IF(AND($C1608&lt;&gt;"",$B1608&gt;=Boshqaruv!$C$9,$B1608&lt;=Boshqaruv!$C$10),IF(COUNTIFS($C$4:$C1607,$C1608,$B$4:$B1607,"&gt;="&amp;Boshqaruv!$C$9,$B$4:$B1607,"&lt;="&amp;Boshqaruv!$C$10)=0,1,0),0)</f>
        <v>0</v>
      </c>
    </row>
    <row r="1609" customFormat="false" ht="15" hidden="false" customHeight="false" outlineLevel="0" collapsed="false">
      <c r="A1609" s="8" t="n">
        <v>1605</v>
      </c>
      <c r="B1609" s="13"/>
      <c r="C1609" s="25"/>
      <c r="D1609" s="26" t="str">
        <f aca="false">IF($C1609="","",IFERROR(IF(INDEX(Bolalar!$B$5:$B$1804,MATCH($C1609,Bolalar!$I$5:$I$1804,0))="","",INDEX(Bolalar!$B$5:$B$1804,MATCH($C1609,Bolalar!$I$5:$I$1804,0))),""))</f>
        <v/>
      </c>
      <c r="E1609" s="15" t="str">
        <f aca="false">IF($C1609="","",IFERROR(IF(INDEX(Bolalar!$C$5:$C$1804,MATCH($C1609,Bolalar!$I$5:$I$1804,0))="","",INDEX(Bolalar!$C$5:$C$1804,MATCH($C1609,Bolalar!$I$5:$I$1804,0))),""))</f>
        <v/>
      </c>
      <c r="F1609" s="24"/>
      <c r="G1609" s="14" t="str">
        <f aca="false">IF(OR($E1609="",$B1609=""),"",INT(($B1609-$E1609)/365.25))</f>
        <v/>
      </c>
      <c r="H1609" s="25"/>
      <c r="I1609" s="12"/>
      <c r="J1609" s="28" t="n">
        <f aca="false">IF(AND($C1609&lt;&gt;"",$B1609&gt;=Boshqaruv!$C$9,$B1609&lt;=Boshqaruv!$C$10),IF(COUNTIFS($C$4:$C1608,$C1609,$B$4:$B1608,"&gt;="&amp;Boshqaruv!$C$9,$B$4:$B1608,"&lt;="&amp;Boshqaruv!$C$10)=0,1,0),0)</f>
        <v>0</v>
      </c>
    </row>
    <row r="1610" customFormat="false" ht="15" hidden="false" customHeight="false" outlineLevel="0" collapsed="false">
      <c r="A1610" s="8" t="n">
        <v>1606</v>
      </c>
      <c r="B1610" s="13"/>
      <c r="C1610" s="25"/>
      <c r="D1610" s="26" t="str">
        <f aca="false">IF($C1610="","",IFERROR(IF(INDEX(Bolalar!$B$5:$B$1804,MATCH($C1610,Bolalar!$I$5:$I$1804,0))="","",INDEX(Bolalar!$B$5:$B$1804,MATCH($C1610,Bolalar!$I$5:$I$1804,0))),""))</f>
        <v/>
      </c>
      <c r="E1610" s="15" t="str">
        <f aca="false">IF($C1610="","",IFERROR(IF(INDEX(Bolalar!$C$5:$C$1804,MATCH($C1610,Bolalar!$I$5:$I$1804,0))="","",INDEX(Bolalar!$C$5:$C$1804,MATCH($C1610,Bolalar!$I$5:$I$1804,0))),""))</f>
        <v/>
      </c>
      <c r="F1610" s="24"/>
      <c r="G1610" s="14" t="str">
        <f aca="false">IF(OR($E1610="",$B1610=""),"",INT(($B1610-$E1610)/365.25))</f>
        <v/>
      </c>
      <c r="H1610" s="25"/>
      <c r="I1610" s="12"/>
      <c r="J1610" s="28" t="n">
        <f aca="false">IF(AND($C1610&lt;&gt;"",$B1610&gt;=Boshqaruv!$C$9,$B1610&lt;=Boshqaruv!$C$10),IF(COUNTIFS($C$4:$C1609,$C1610,$B$4:$B1609,"&gt;="&amp;Boshqaruv!$C$9,$B$4:$B1609,"&lt;="&amp;Boshqaruv!$C$10)=0,1,0),0)</f>
        <v>0</v>
      </c>
    </row>
    <row r="1611" customFormat="false" ht="15" hidden="false" customHeight="false" outlineLevel="0" collapsed="false">
      <c r="A1611" s="8" t="n">
        <v>1607</v>
      </c>
      <c r="B1611" s="13"/>
      <c r="C1611" s="25"/>
      <c r="D1611" s="26" t="str">
        <f aca="false">IF($C1611="","",IFERROR(IF(INDEX(Bolalar!$B$5:$B$1804,MATCH($C1611,Bolalar!$I$5:$I$1804,0))="","",INDEX(Bolalar!$B$5:$B$1804,MATCH($C1611,Bolalar!$I$5:$I$1804,0))),""))</f>
        <v/>
      </c>
      <c r="E1611" s="15" t="str">
        <f aca="false">IF($C1611="","",IFERROR(IF(INDEX(Bolalar!$C$5:$C$1804,MATCH($C1611,Bolalar!$I$5:$I$1804,0))="","",INDEX(Bolalar!$C$5:$C$1804,MATCH($C1611,Bolalar!$I$5:$I$1804,0))),""))</f>
        <v/>
      </c>
      <c r="F1611" s="24"/>
      <c r="G1611" s="14" t="str">
        <f aca="false">IF(OR($E1611="",$B1611=""),"",INT(($B1611-$E1611)/365.25))</f>
        <v/>
      </c>
      <c r="H1611" s="25"/>
      <c r="I1611" s="12"/>
      <c r="J1611" s="28" t="n">
        <f aca="false">IF(AND($C1611&lt;&gt;"",$B1611&gt;=Boshqaruv!$C$9,$B1611&lt;=Boshqaruv!$C$10),IF(COUNTIFS($C$4:$C1610,$C1611,$B$4:$B1610,"&gt;="&amp;Boshqaruv!$C$9,$B$4:$B1610,"&lt;="&amp;Boshqaruv!$C$10)=0,1,0),0)</f>
        <v>0</v>
      </c>
    </row>
    <row r="1612" customFormat="false" ht="15" hidden="false" customHeight="false" outlineLevel="0" collapsed="false">
      <c r="A1612" s="8" t="n">
        <v>1608</v>
      </c>
      <c r="B1612" s="13"/>
      <c r="C1612" s="25"/>
      <c r="D1612" s="26" t="str">
        <f aca="false">IF($C1612="","",IFERROR(IF(INDEX(Bolalar!$B$5:$B$1804,MATCH($C1612,Bolalar!$I$5:$I$1804,0))="","",INDEX(Bolalar!$B$5:$B$1804,MATCH($C1612,Bolalar!$I$5:$I$1804,0))),""))</f>
        <v/>
      </c>
      <c r="E1612" s="15" t="str">
        <f aca="false">IF($C1612="","",IFERROR(IF(INDEX(Bolalar!$C$5:$C$1804,MATCH($C1612,Bolalar!$I$5:$I$1804,0))="","",INDEX(Bolalar!$C$5:$C$1804,MATCH($C1612,Bolalar!$I$5:$I$1804,0))),""))</f>
        <v/>
      </c>
      <c r="F1612" s="24"/>
      <c r="G1612" s="14" t="str">
        <f aca="false">IF(OR($E1612="",$B1612=""),"",INT(($B1612-$E1612)/365.25))</f>
        <v/>
      </c>
      <c r="H1612" s="25"/>
      <c r="I1612" s="12"/>
      <c r="J1612" s="28" t="n">
        <f aca="false">IF(AND($C1612&lt;&gt;"",$B1612&gt;=Boshqaruv!$C$9,$B1612&lt;=Boshqaruv!$C$10),IF(COUNTIFS($C$4:$C1611,$C1612,$B$4:$B1611,"&gt;="&amp;Boshqaruv!$C$9,$B$4:$B1611,"&lt;="&amp;Boshqaruv!$C$10)=0,1,0),0)</f>
        <v>0</v>
      </c>
    </row>
    <row r="1613" customFormat="false" ht="15" hidden="false" customHeight="false" outlineLevel="0" collapsed="false">
      <c r="A1613" s="8" t="n">
        <v>1609</v>
      </c>
      <c r="B1613" s="13"/>
      <c r="C1613" s="25"/>
      <c r="D1613" s="26" t="str">
        <f aca="false">IF($C1613="","",IFERROR(IF(INDEX(Bolalar!$B$5:$B$1804,MATCH($C1613,Bolalar!$I$5:$I$1804,0))="","",INDEX(Bolalar!$B$5:$B$1804,MATCH($C1613,Bolalar!$I$5:$I$1804,0))),""))</f>
        <v/>
      </c>
      <c r="E1613" s="15" t="str">
        <f aca="false">IF($C1613="","",IFERROR(IF(INDEX(Bolalar!$C$5:$C$1804,MATCH($C1613,Bolalar!$I$5:$I$1804,0))="","",INDEX(Bolalar!$C$5:$C$1804,MATCH($C1613,Bolalar!$I$5:$I$1804,0))),""))</f>
        <v/>
      </c>
      <c r="F1613" s="24"/>
      <c r="G1613" s="14" t="str">
        <f aca="false">IF(OR($E1613="",$B1613=""),"",INT(($B1613-$E1613)/365.25))</f>
        <v/>
      </c>
      <c r="H1613" s="25"/>
      <c r="I1613" s="12"/>
      <c r="J1613" s="28" t="n">
        <f aca="false">IF(AND($C1613&lt;&gt;"",$B1613&gt;=Boshqaruv!$C$9,$B1613&lt;=Boshqaruv!$C$10),IF(COUNTIFS($C$4:$C1612,$C1613,$B$4:$B1612,"&gt;="&amp;Boshqaruv!$C$9,$B$4:$B1612,"&lt;="&amp;Boshqaruv!$C$10)=0,1,0),0)</f>
        <v>0</v>
      </c>
    </row>
    <row r="1614" customFormat="false" ht="15" hidden="false" customHeight="false" outlineLevel="0" collapsed="false">
      <c r="A1614" s="8" t="n">
        <v>1610</v>
      </c>
      <c r="B1614" s="13"/>
      <c r="C1614" s="25"/>
      <c r="D1614" s="26" t="str">
        <f aca="false">IF($C1614="","",IFERROR(IF(INDEX(Bolalar!$B$5:$B$1804,MATCH($C1614,Bolalar!$I$5:$I$1804,0))="","",INDEX(Bolalar!$B$5:$B$1804,MATCH($C1614,Bolalar!$I$5:$I$1804,0))),""))</f>
        <v/>
      </c>
      <c r="E1614" s="15" t="str">
        <f aca="false">IF($C1614="","",IFERROR(IF(INDEX(Bolalar!$C$5:$C$1804,MATCH($C1614,Bolalar!$I$5:$I$1804,0))="","",INDEX(Bolalar!$C$5:$C$1804,MATCH($C1614,Bolalar!$I$5:$I$1804,0))),""))</f>
        <v/>
      </c>
      <c r="F1614" s="24"/>
      <c r="G1614" s="14" t="str">
        <f aca="false">IF(OR($E1614="",$B1614=""),"",INT(($B1614-$E1614)/365.25))</f>
        <v/>
      </c>
      <c r="H1614" s="25"/>
      <c r="I1614" s="12"/>
      <c r="J1614" s="28" t="n">
        <f aca="false">IF(AND($C1614&lt;&gt;"",$B1614&gt;=Boshqaruv!$C$9,$B1614&lt;=Boshqaruv!$C$10),IF(COUNTIFS($C$4:$C1613,$C1614,$B$4:$B1613,"&gt;="&amp;Boshqaruv!$C$9,$B$4:$B1613,"&lt;="&amp;Boshqaruv!$C$10)=0,1,0),0)</f>
        <v>0</v>
      </c>
    </row>
    <row r="1615" customFormat="false" ht="15" hidden="false" customHeight="false" outlineLevel="0" collapsed="false">
      <c r="A1615" s="8" t="n">
        <v>1611</v>
      </c>
      <c r="B1615" s="13"/>
      <c r="C1615" s="25"/>
      <c r="D1615" s="26" t="str">
        <f aca="false">IF($C1615="","",IFERROR(IF(INDEX(Bolalar!$B$5:$B$1804,MATCH($C1615,Bolalar!$I$5:$I$1804,0))="","",INDEX(Bolalar!$B$5:$B$1804,MATCH($C1615,Bolalar!$I$5:$I$1804,0))),""))</f>
        <v/>
      </c>
      <c r="E1615" s="15" t="str">
        <f aca="false">IF($C1615="","",IFERROR(IF(INDEX(Bolalar!$C$5:$C$1804,MATCH($C1615,Bolalar!$I$5:$I$1804,0))="","",INDEX(Bolalar!$C$5:$C$1804,MATCH($C1615,Bolalar!$I$5:$I$1804,0))),""))</f>
        <v/>
      </c>
      <c r="F1615" s="24"/>
      <c r="G1615" s="14" t="str">
        <f aca="false">IF(OR($E1615="",$B1615=""),"",INT(($B1615-$E1615)/365.25))</f>
        <v/>
      </c>
      <c r="H1615" s="25"/>
      <c r="I1615" s="12"/>
      <c r="J1615" s="28" t="n">
        <f aca="false">IF(AND($C1615&lt;&gt;"",$B1615&gt;=Boshqaruv!$C$9,$B1615&lt;=Boshqaruv!$C$10),IF(COUNTIFS($C$4:$C1614,$C1615,$B$4:$B1614,"&gt;="&amp;Boshqaruv!$C$9,$B$4:$B1614,"&lt;="&amp;Boshqaruv!$C$10)=0,1,0),0)</f>
        <v>0</v>
      </c>
    </row>
    <row r="1616" customFormat="false" ht="15" hidden="false" customHeight="false" outlineLevel="0" collapsed="false">
      <c r="A1616" s="8" t="n">
        <v>1612</v>
      </c>
      <c r="B1616" s="13"/>
      <c r="C1616" s="25"/>
      <c r="D1616" s="26" t="str">
        <f aca="false">IF($C1616="","",IFERROR(IF(INDEX(Bolalar!$B$5:$B$1804,MATCH($C1616,Bolalar!$I$5:$I$1804,0))="","",INDEX(Bolalar!$B$5:$B$1804,MATCH($C1616,Bolalar!$I$5:$I$1804,0))),""))</f>
        <v/>
      </c>
      <c r="E1616" s="15" t="str">
        <f aca="false">IF($C1616="","",IFERROR(IF(INDEX(Bolalar!$C$5:$C$1804,MATCH($C1616,Bolalar!$I$5:$I$1804,0))="","",INDEX(Bolalar!$C$5:$C$1804,MATCH($C1616,Bolalar!$I$5:$I$1804,0))),""))</f>
        <v/>
      </c>
      <c r="F1616" s="24"/>
      <c r="G1616" s="14" t="str">
        <f aca="false">IF(OR($E1616="",$B1616=""),"",INT(($B1616-$E1616)/365.25))</f>
        <v/>
      </c>
      <c r="H1616" s="25"/>
      <c r="I1616" s="12"/>
      <c r="J1616" s="28" t="n">
        <f aca="false">IF(AND($C1616&lt;&gt;"",$B1616&gt;=Boshqaruv!$C$9,$B1616&lt;=Boshqaruv!$C$10),IF(COUNTIFS($C$4:$C1615,$C1616,$B$4:$B1615,"&gt;="&amp;Boshqaruv!$C$9,$B$4:$B1615,"&lt;="&amp;Boshqaruv!$C$10)=0,1,0),0)</f>
        <v>0</v>
      </c>
    </row>
    <row r="1617" customFormat="false" ht="15" hidden="false" customHeight="false" outlineLevel="0" collapsed="false">
      <c r="A1617" s="8" t="n">
        <v>1613</v>
      </c>
      <c r="B1617" s="13"/>
      <c r="C1617" s="25"/>
      <c r="D1617" s="26" t="str">
        <f aca="false">IF($C1617="","",IFERROR(IF(INDEX(Bolalar!$B$5:$B$1804,MATCH($C1617,Bolalar!$I$5:$I$1804,0))="","",INDEX(Bolalar!$B$5:$B$1804,MATCH($C1617,Bolalar!$I$5:$I$1804,0))),""))</f>
        <v/>
      </c>
      <c r="E1617" s="15" t="str">
        <f aca="false">IF($C1617="","",IFERROR(IF(INDEX(Bolalar!$C$5:$C$1804,MATCH($C1617,Bolalar!$I$5:$I$1804,0))="","",INDEX(Bolalar!$C$5:$C$1804,MATCH($C1617,Bolalar!$I$5:$I$1804,0))),""))</f>
        <v/>
      </c>
      <c r="F1617" s="24"/>
      <c r="G1617" s="14" t="str">
        <f aca="false">IF(OR($E1617="",$B1617=""),"",INT(($B1617-$E1617)/365.25))</f>
        <v/>
      </c>
      <c r="H1617" s="25"/>
      <c r="I1617" s="12"/>
      <c r="J1617" s="28" t="n">
        <f aca="false">IF(AND($C1617&lt;&gt;"",$B1617&gt;=Boshqaruv!$C$9,$B1617&lt;=Boshqaruv!$C$10),IF(COUNTIFS($C$4:$C1616,$C1617,$B$4:$B1616,"&gt;="&amp;Boshqaruv!$C$9,$B$4:$B1616,"&lt;="&amp;Boshqaruv!$C$10)=0,1,0),0)</f>
        <v>0</v>
      </c>
    </row>
    <row r="1618" customFormat="false" ht="15" hidden="false" customHeight="false" outlineLevel="0" collapsed="false">
      <c r="A1618" s="8" t="n">
        <v>1614</v>
      </c>
      <c r="B1618" s="13"/>
      <c r="C1618" s="25"/>
      <c r="D1618" s="26" t="str">
        <f aca="false">IF($C1618="","",IFERROR(IF(INDEX(Bolalar!$B$5:$B$1804,MATCH($C1618,Bolalar!$I$5:$I$1804,0))="","",INDEX(Bolalar!$B$5:$B$1804,MATCH($C1618,Bolalar!$I$5:$I$1804,0))),""))</f>
        <v/>
      </c>
      <c r="E1618" s="15" t="str">
        <f aca="false">IF($C1618="","",IFERROR(IF(INDEX(Bolalar!$C$5:$C$1804,MATCH($C1618,Bolalar!$I$5:$I$1804,0))="","",INDEX(Bolalar!$C$5:$C$1804,MATCH($C1618,Bolalar!$I$5:$I$1804,0))),""))</f>
        <v/>
      </c>
      <c r="F1618" s="24"/>
      <c r="G1618" s="14" t="str">
        <f aca="false">IF(OR($E1618="",$B1618=""),"",INT(($B1618-$E1618)/365.25))</f>
        <v/>
      </c>
      <c r="H1618" s="25"/>
      <c r="I1618" s="12"/>
      <c r="J1618" s="28" t="n">
        <f aca="false">IF(AND($C1618&lt;&gt;"",$B1618&gt;=Boshqaruv!$C$9,$B1618&lt;=Boshqaruv!$C$10),IF(COUNTIFS($C$4:$C1617,$C1618,$B$4:$B1617,"&gt;="&amp;Boshqaruv!$C$9,$B$4:$B1617,"&lt;="&amp;Boshqaruv!$C$10)=0,1,0),0)</f>
        <v>0</v>
      </c>
    </row>
    <row r="1619" customFormat="false" ht="15" hidden="false" customHeight="false" outlineLevel="0" collapsed="false">
      <c r="A1619" s="8" t="n">
        <v>1615</v>
      </c>
      <c r="B1619" s="13"/>
      <c r="C1619" s="25"/>
      <c r="D1619" s="26" t="str">
        <f aca="false">IF($C1619="","",IFERROR(IF(INDEX(Bolalar!$B$5:$B$1804,MATCH($C1619,Bolalar!$I$5:$I$1804,0))="","",INDEX(Bolalar!$B$5:$B$1804,MATCH($C1619,Bolalar!$I$5:$I$1804,0))),""))</f>
        <v/>
      </c>
      <c r="E1619" s="15" t="str">
        <f aca="false">IF($C1619="","",IFERROR(IF(INDEX(Bolalar!$C$5:$C$1804,MATCH($C1619,Bolalar!$I$5:$I$1804,0))="","",INDEX(Bolalar!$C$5:$C$1804,MATCH($C1619,Bolalar!$I$5:$I$1804,0))),""))</f>
        <v/>
      </c>
      <c r="F1619" s="24"/>
      <c r="G1619" s="14" t="str">
        <f aca="false">IF(OR($E1619="",$B1619=""),"",INT(($B1619-$E1619)/365.25))</f>
        <v/>
      </c>
      <c r="H1619" s="25"/>
      <c r="I1619" s="12"/>
      <c r="J1619" s="28" t="n">
        <f aca="false">IF(AND($C1619&lt;&gt;"",$B1619&gt;=Boshqaruv!$C$9,$B1619&lt;=Boshqaruv!$C$10),IF(COUNTIFS($C$4:$C1618,$C1619,$B$4:$B1618,"&gt;="&amp;Boshqaruv!$C$9,$B$4:$B1618,"&lt;="&amp;Boshqaruv!$C$10)=0,1,0),0)</f>
        <v>0</v>
      </c>
    </row>
    <row r="1620" customFormat="false" ht="15" hidden="false" customHeight="false" outlineLevel="0" collapsed="false">
      <c r="A1620" s="8" t="n">
        <v>1616</v>
      </c>
      <c r="B1620" s="13"/>
      <c r="C1620" s="25"/>
      <c r="D1620" s="26" t="str">
        <f aca="false">IF($C1620="","",IFERROR(IF(INDEX(Bolalar!$B$5:$B$1804,MATCH($C1620,Bolalar!$I$5:$I$1804,0))="","",INDEX(Bolalar!$B$5:$B$1804,MATCH($C1620,Bolalar!$I$5:$I$1804,0))),""))</f>
        <v/>
      </c>
      <c r="E1620" s="15" t="str">
        <f aca="false">IF($C1620="","",IFERROR(IF(INDEX(Bolalar!$C$5:$C$1804,MATCH($C1620,Bolalar!$I$5:$I$1804,0))="","",INDEX(Bolalar!$C$5:$C$1804,MATCH($C1620,Bolalar!$I$5:$I$1804,0))),""))</f>
        <v/>
      </c>
      <c r="F1620" s="24"/>
      <c r="G1620" s="14" t="str">
        <f aca="false">IF(OR($E1620="",$B1620=""),"",INT(($B1620-$E1620)/365.25))</f>
        <v/>
      </c>
      <c r="H1620" s="25"/>
      <c r="I1620" s="12"/>
      <c r="J1620" s="28" t="n">
        <f aca="false">IF(AND($C1620&lt;&gt;"",$B1620&gt;=Boshqaruv!$C$9,$B1620&lt;=Boshqaruv!$C$10),IF(COUNTIFS($C$4:$C1619,$C1620,$B$4:$B1619,"&gt;="&amp;Boshqaruv!$C$9,$B$4:$B1619,"&lt;="&amp;Boshqaruv!$C$10)=0,1,0),0)</f>
        <v>0</v>
      </c>
    </row>
    <row r="1621" customFormat="false" ht="15" hidden="false" customHeight="false" outlineLevel="0" collapsed="false">
      <c r="A1621" s="8" t="n">
        <v>1617</v>
      </c>
      <c r="B1621" s="13"/>
      <c r="C1621" s="25"/>
      <c r="D1621" s="26" t="str">
        <f aca="false">IF($C1621="","",IFERROR(IF(INDEX(Bolalar!$B$5:$B$1804,MATCH($C1621,Bolalar!$I$5:$I$1804,0))="","",INDEX(Bolalar!$B$5:$B$1804,MATCH($C1621,Bolalar!$I$5:$I$1804,0))),""))</f>
        <v/>
      </c>
      <c r="E1621" s="15" t="str">
        <f aca="false">IF($C1621="","",IFERROR(IF(INDEX(Bolalar!$C$5:$C$1804,MATCH($C1621,Bolalar!$I$5:$I$1804,0))="","",INDEX(Bolalar!$C$5:$C$1804,MATCH($C1621,Bolalar!$I$5:$I$1804,0))),""))</f>
        <v/>
      </c>
      <c r="F1621" s="24"/>
      <c r="G1621" s="14" t="str">
        <f aca="false">IF(OR($E1621="",$B1621=""),"",INT(($B1621-$E1621)/365.25))</f>
        <v/>
      </c>
      <c r="H1621" s="25"/>
      <c r="I1621" s="12"/>
      <c r="J1621" s="28" t="n">
        <f aca="false">IF(AND($C1621&lt;&gt;"",$B1621&gt;=Boshqaruv!$C$9,$B1621&lt;=Boshqaruv!$C$10),IF(COUNTIFS($C$4:$C1620,$C1621,$B$4:$B1620,"&gt;="&amp;Boshqaruv!$C$9,$B$4:$B1620,"&lt;="&amp;Boshqaruv!$C$10)=0,1,0),0)</f>
        <v>0</v>
      </c>
    </row>
    <row r="1622" customFormat="false" ht="15" hidden="false" customHeight="false" outlineLevel="0" collapsed="false">
      <c r="A1622" s="8" t="n">
        <v>1618</v>
      </c>
      <c r="B1622" s="13"/>
      <c r="C1622" s="25"/>
      <c r="D1622" s="26" t="str">
        <f aca="false">IF($C1622="","",IFERROR(IF(INDEX(Bolalar!$B$5:$B$1804,MATCH($C1622,Bolalar!$I$5:$I$1804,0))="","",INDEX(Bolalar!$B$5:$B$1804,MATCH($C1622,Bolalar!$I$5:$I$1804,0))),""))</f>
        <v/>
      </c>
      <c r="E1622" s="15" t="str">
        <f aca="false">IF($C1622="","",IFERROR(IF(INDEX(Bolalar!$C$5:$C$1804,MATCH($C1622,Bolalar!$I$5:$I$1804,0))="","",INDEX(Bolalar!$C$5:$C$1804,MATCH($C1622,Bolalar!$I$5:$I$1804,0))),""))</f>
        <v/>
      </c>
      <c r="F1622" s="24"/>
      <c r="G1622" s="14" t="str">
        <f aca="false">IF(OR($E1622="",$B1622=""),"",INT(($B1622-$E1622)/365.25))</f>
        <v/>
      </c>
      <c r="H1622" s="25"/>
      <c r="I1622" s="12"/>
      <c r="J1622" s="28" t="n">
        <f aca="false">IF(AND($C1622&lt;&gt;"",$B1622&gt;=Boshqaruv!$C$9,$B1622&lt;=Boshqaruv!$C$10),IF(COUNTIFS($C$4:$C1621,$C1622,$B$4:$B1621,"&gt;="&amp;Boshqaruv!$C$9,$B$4:$B1621,"&lt;="&amp;Boshqaruv!$C$10)=0,1,0),0)</f>
        <v>0</v>
      </c>
    </row>
    <row r="1623" customFormat="false" ht="15" hidden="false" customHeight="false" outlineLevel="0" collapsed="false">
      <c r="A1623" s="8" t="n">
        <v>1619</v>
      </c>
      <c r="B1623" s="13"/>
      <c r="C1623" s="25"/>
      <c r="D1623" s="26" t="str">
        <f aca="false">IF($C1623="","",IFERROR(IF(INDEX(Bolalar!$B$5:$B$1804,MATCH($C1623,Bolalar!$I$5:$I$1804,0))="","",INDEX(Bolalar!$B$5:$B$1804,MATCH($C1623,Bolalar!$I$5:$I$1804,0))),""))</f>
        <v/>
      </c>
      <c r="E1623" s="15" t="str">
        <f aca="false">IF($C1623="","",IFERROR(IF(INDEX(Bolalar!$C$5:$C$1804,MATCH($C1623,Bolalar!$I$5:$I$1804,0))="","",INDEX(Bolalar!$C$5:$C$1804,MATCH($C1623,Bolalar!$I$5:$I$1804,0))),""))</f>
        <v/>
      </c>
      <c r="F1623" s="24"/>
      <c r="G1623" s="14" t="str">
        <f aca="false">IF(OR($E1623="",$B1623=""),"",INT(($B1623-$E1623)/365.25))</f>
        <v/>
      </c>
      <c r="H1623" s="25"/>
      <c r="I1623" s="12"/>
      <c r="J1623" s="28" t="n">
        <f aca="false">IF(AND($C1623&lt;&gt;"",$B1623&gt;=Boshqaruv!$C$9,$B1623&lt;=Boshqaruv!$C$10),IF(COUNTIFS($C$4:$C1622,$C1623,$B$4:$B1622,"&gt;="&amp;Boshqaruv!$C$9,$B$4:$B1622,"&lt;="&amp;Boshqaruv!$C$10)=0,1,0),0)</f>
        <v>0</v>
      </c>
    </row>
    <row r="1624" customFormat="false" ht="15" hidden="false" customHeight="false" outlineLevel="0" collapsed="false">
      <c r="A1624" s="8" t="n">
        <v>1620</v>
      </c>
      <c r="B1624" s="13"/>
      <c r="C1624" s="25"/>
      <c r="D1624" s="26" t="str">
        <f aca="false">IF($C1624="","",IFERROR(IF(INDEX(Bolalar!$B$5:$B$1804,MATCH($C1624,Bolalar!$I$5:$I$1804,0))="","",INDEX(Bolalar!$B$5:$B$1804,MATCH($C1624,Bolalar!$I$5:$I$1804,0))),""))</f>
        <v/>
      </c>
      <c r="E1624" s="15" t="str">
        <f aca="false">IF($C1624="","",IFERROR(IF(INDEX(Bolalar!$C$5:$C$1804,MATCH($C1624,Bolalar!$I$5:$I$1804,0))="","",INDEX(Bolalar!$C$5:$C$1804,MATCH($C1624,Bolalar!$I$5:$I$1804,0))),""))</f>
        <v/>
      </c>
      <c r="F1624" s="24"/>
      <c r="G1624" s="14" t="str">
        <f aca="false">IF(OR($E1624="",$B1624=""),"",INT(($B1624-$E1624)/365.25))</f>
        <v/>
      </c>
      <c r="H1624" s="25"/>
      <c r="I1624" s="12"/>
      <c r="J1624" s="28" t="n">
        <f aca="false">IF(AND($C1624&lt;&gt;"",$B1624&gt;=Boshqaruv!$C$9,$B1624&lt;=Boshqaruv!$C$10),IF(COUNTIFS($C$4:$C1623,$C1624,$B$4:$B1623,"&gt;="&amp;Boshqaruv!$C$9,$B$4:$B1623,"&lt;="&amp;Boshqaruv!$C$10)=0,1,0),0)</f>
        <v>0</v>
      </c>
    </row>
    <row r="1625" customFormat="false" ht="15" hidden="false" customHeight="false" outlineLevel="0" collapsed="false">
      <c r="A1625" s="8" t="n">
        <v>1621</v>
      </c>
      <c r="B1625" s="13"/>
      <c r="C1625" s="25"/>
      <c r="D1625" s="26" t="str">
        <f aca="false">IF($C1625="","",IFERROR(IF(INDEX(Bolalar!$B$5:$B$1804,MATCH($C1625,Bolalar!$I$5:$I$1804,0))="","",INDEX(Bolalar!$B$5:$B$1804,MATCH($C1625,Bolalar!$I$5:$I$1804,0))),""))</f>
        <v/>
      </c>
      <c r="E1625" s="15" t="str">
        <f aca="false">IF($C1625="","",IFERROR(IF(INDEX(Bolalar!$C$5:$C$1804,MATCH($C1625,Bolalar!$I$5:$I$1804,0))="","",INDEX(Bolalar!$C$5:$C$1804,MATCH($C1625,Bolalar!$I$5:$I$1804,0))),""))</f>
        <v/>
      </c>
      <c r="F1625" s="24"/>
      <c r="G1625" s="14" t="str">
        <f aca="false">IF(OR($E1625="",$B1625=""),"",INT(($B1625-$E1625)/365.25))</f>
        <v/>
      </c>
      <c r="H1625" s="25"/>
      <c r="I1625" s="12"/>
      <c r="J1625" s="28" t="n">
        <f aca="false">IF(AND($C1625&lt;&gt;"",$B1625&gt;=Boshqaruv!$C$9,$B1625&lt;=Boshqaruv!$C$10),IF(COUNTIFS($C$4:$C1624,$C1625,$B$4:$B1624,"&gt;="&amp;Boshqaruv!$C$9,$B$4:$B1624,"&lt;="&amp;Boshqaruv!$C$10)=0,1,0),0)</f>
        <v>0</v>
      </c>
    </row>
    <row r="1626" customFormat="false" ht="15" hidden="false" customHeight="false" outlineLevel="0" collapsed="false">
      <c r="A1626" s="8" t="n">
        <v>1622</v>
      </c>
      <c r="B1626" s="13"/>
      <c r="C1626" s="25"/>
      <c r="D1626" s="26" t="str">
        <f aca="false">IF($C1626="","",IFERROR(IF(INDEX(Bolalar!$B$5:$B$1804,MATCH($C1626,Bolalar!$I$5:$I$1804,0))="","",INDEX(Bolalar!$B$5:$B$1804,MATCH($C1626,Bolalar!$I$5:$I$1804,0))),""))</f>
        <v/>
      </c>
      <c r="E1626" s="15" t="str">
        <f aca="false">IF($C1626="","",IFERROR(IF(INDEX(Bolalar!$C$5:$C$1804,MATCH($C1626,Bolalar!$I$5:$I$1804,0))="","",INDEX(Bolalar!$C$5:$C$1804,MATCH($C1626,Bolalar!$I$5:$I$1804,0))),""))</f>
        <v/>
      </c>
      <c r="F1626" s="24"/>
      <c r="G1626" s="14" t="str">
        <f aca="false">IF(OR($E1626="",$B1626=""),"",INT(($B1626-$E1626)/365.25))</f>
        <v/>
      </c>
      <c r="H1626" s="25"/>
      <c r="I1626" s="12"/>
      <c r="J1626" s="28" t="n">
        <f aca="false">IF(AND($C1626&lt;&gt;"",$B1626&gt;=Boshqaruv!$C$9,$B1626&lt;=Boshqaruv!$C$10),IF(COUNTIFS($C$4:$C1625,$C1626,$B$4:$B1625,"&gt;="&amp;Boshqaruv!$C$9,$B$4:$B1625,"&lt;="&amp;Boshqaruv!$C$10)=0,1,0),0)</f>
        <v>0</v>
      </c>
    </row>
    <row r="1627" customFormat="false" ht="15" hidden="false" customHeight="false" outlineLevel="0" collapsed="false">
      <c r="A1627" s="8" t="n">
        <v>1623</v>
      </c>
      <c r="B1627" s="13"/>
      <c r="C1627" s="25"/>
      <c r="D1627" s="26" t="str">
        <f aca="false">IF($C1627="","",IFERROR(IF(INDEX(Bolalar!$B$5:$B$1804,MATCH($C1627,Bolalar!$I$5:$I$1804,0))="","",INDEX(Bolalar!$B$5:$B$1804,MATCH($C1627,Bolalar!$I$5:$I$1804,0))),""))</f>
        <v/>
      </c>
      <c r="E1627" s="15" t="str">
        <f aca="false">IF($C1627="","",IFERROR(IF(INDEX(Bolalar!$C$5:$C$1804,MATCH($C1627,Bolalar!$I$5:$I$1804,0))="","",INDEX(Bolalar!$C$5:$C$1804,MATCH($C1627,Bolalar!$I$5:$I$1804,0))),""))</f>
        <v/>
      </c>
      <c r="F1627" s="24"/>
      <c r="G1627" s="14" t="str">
        <f aca="false">IF(OR($E1627="",$B1627=""),"",INT(($B1627-$E1627)/365.25))</f>
        <v/>
      </c>
      <c r="H1627" s="25"/>
      <c r="I1627" s="12"/>
      <c r="J1627" s="28" t="n">
        <f aca="false">IF(AND($C1627&lt;&gt;"",$B1627&gt;=Boshqaruv!$C$9,$B1627&lt;=Boshqaruv!$C$10),IF(COUNTIFS($C$4:$C1626,$C1627,$B$4:$B1626,"&gt;="&amp;Boshqaruv!$C$9,$B$4:$B1626,"&lt;="&amp;Boshqaruv!$C$10)=0,1,0),0)</f>
        <v>0</v>
      </c>
    </row>
    <row r="1628" customFormat="false" ht="15" hidden="false" customHeight="false" outlineLevel="0" collapsed="false">
      <c r="A1628" s="8" t="n">
        <v>1624</v>
      </c>
      <c r="B1628" s="13"/>
      <c r="C1628" s="25"/>
      <c r="D1628" s="26" t="str">
        <f aca="false">IF($C1628="","",IFERROR(IF(INDEX(Bolalar!$B$5:$B$1804,MATCH($C1628,Bolalar!$I$5:$I$1804,0))="","",INDEX(Bolalar!$B$5:$B$1804,MATCH($C1628,Bolalar!$I$5:$I$1804,0))),""))</f>
        <v/>
      </c>
      <c r="E1628" s="15" t="str">
        <f aca="false">IF($C1628="","",IFERROR(IF(INDEX(Bolalar!$C$5:$C$1804,MATCH($C1628,Bolalar!$I$5:$I$1804,0))="","",INDEX(Bolalar!$C$5:$C$1804,MATCH($C1628,Bolalar!$I$5:$I$1804,0))),""))</f>
        <v/>
      </c>
      <c r="F1628" s="24"/>
      <c r="G1628" s="14" t="str">
        <f aca="false">IF(OR($E1628="",$B1628=""),"",INT(($B1628-$E1628)/365.25))</f>
        <v/>
      </c>
      <c r="H1628" s="25"/>
      <c r="I1628" s="12"/>
      <c r="J1628" s="28" t="n">
        <f aca="false">IF(AND($C1628&lt;&gt;"",$B1628&gt;=Boshqaruv!$C$9,$B1628&lt;=Boshqaruv!$C$10),IF(COUNTIFS($C$4:$C1627,$C1628,$B$4:$B1627,"&gt;="&amp;Boshqaruv!$C$9,$B$4:$B1627,"&lt;="&amp;Boshqaruv!$C$10)=0,1,0),0)</f>
        <v>0</v>
      </c>
    </row>
    <row r="1629" customFormat="false" ht="15" hidden="false" customHeight="false" outlineLevel="0" collapsed="false">
      <c r="A1629" s="8" t="n">
        <v>1625</v>
      </c>
      <c r="B1629" s="13"/>
      <c r="C1629" s="25"/>
      <c r="D1629" s="26" t="str">
        <f aca="false">IF($C1629="","",IFERROR(IF(INDEX(Bolalar!$B$5:$B$1804,MATCH($C1629,Bolalar!$I$5:$I$1804,0))="","",INDEX(Bolalar!$B$5:$B$1804,MATCH($C1629,Bolalar!$I$5:$I$1804,0))),""))</f>
        <v/>
      </c>
      <c r="E1629" s="15" t="str">
        <f aca="false">IF($C1629="","",IFERROR(IF(INDEX(Bolalar!$C$5:$C$1804,MATCH($C1629,Bolalar!$I$5:$I$1804,0))="","",INDEX(Bolalar!$C$5:$C$1804,MATCH($C1629,Bolalar!$I$5:$I$1804,0))),""))</f>
        <v/>
      </c>
      <c r="F1629" s="24"/>
      <c r="G1629" s="14" t="str">
        <f aca="false">IF(OR($E1629="",$B1629=""),"",INT(($B1629-$E1629)/365.25))</f>
        <v/>
      </c>
      <c r="H1629" s="25"/>
      <c r="I1629" s="12"/>
      <c r="J1629" s="28" t="n">
        <f aca="false">IF(AND($C1629&lt;&gt;"",$B1629&gt;=Boshqaruv!$C$9,$B1629&lt;=Boshqaruv!$C$10),IF(COUNTIFS($C$4:$C1628,$C1629,$B$4:$B1628,"&gt;="&amp;Boshqaruv!$C$9,$B$4:$B1628,"&lt;="&amp;Boshqaruv!$C$10)=0,1,0),0)</f>
        <v>0</v>
      </c>
    </row>
    <row r="1630" customFormat="false" ht="15" hidden="false" customHeight="false" outlineLevel="0" collapsed="false">
      <c r="A1630" s="8" t="n">
        <v>1626</v>
      </c>
      <c r="B1630" s="13"/>
      <c r="C1630" s="25"/>
      <c r="D1630" s="26" t="str">
        <f aca="false">IF($C1630="","",IFERROR(IF(INDEX(Bolalar!$B$5:$B$1804,MATCH($C1630,Bolalar!$I$5:$I$1804,0))="","",INDEX(Bolalar!$B$5:$B$1804,MATCH($C1630,Bolalar!$I$5:$I$1804,0))),""))</f>
        <v/>
      </c>
      <c r="E1630" s="15" t="str">
        <f aca="false">IF($C1630="","",IFERROR(IF(INDEX(Bolalar!$C$5:$C$1804,MATCH($C1630,Bolalar!$I$5:$I$1804,0))="","",INDEX(Bolalar!$C$5:$C$1804,MATCH($C1630,Bolalar!$I$5:$I$1804,0))),""))</f>
        <v/>
      </c>
      <c r="F1630" s="24"/>
      <c r="G1630" s="14" t="str">
        <f aca="false">IF(OR($E1630="",$B1630=""),"",INT(($B1630-$E1630)/365.25))</f>
        <v/>
      </c>
      <c r="H1630" s="25"/>
      <c r="I1630" s="12"/>
      <c r="J1630" s="28" t="n">
        <f aca="false">IF(AND($C1630&lt;&gt;"",$B1630&gt;=Boshqaruv!$C$9,$B1630&lt;=Boshqaruv!$C$10),IF(COUNTIFS($C$4:$C1629,$C1630,$B$4:$B1629,"&gt;="&amp;Boshqaruv!$C$9,$B$4:$B1629,"&lt;="&amp;Boshqaruv!$C$10)=0,1,0),0)</f>
        <v>0</v>
      </c>
    </row>
    <row r="1631" customFormat="false" ht="15" hidden="false" customHeight="false" outlineLevel="0" collapsed="false">
      <c r="A1631" s="8" t="n">
        <v>1627</v>
      </c>
      <c r="B1631" s="13"/>
      <c r="C1631" s="25"/>
      <c r="D1631" s="26" t="str">
        <f aca="false">IF($C1631="","",IFERROR(IF(INDEX(Bolalar!$B$5:$B$1804,MATCH($C1631,Bolalar!$I$5:$I$1804,0))="","",INDEX(Bolalar!$B$5:$B$1804,MATCH($C1631,Bolalar!$I$5:$I$1804,0))),""))</f>
        <v/>
      </c>
      <c r="E1631" s="15" t="str">
        <f aca="false">IF($C1631="","",IFERROR(IF(INDEX(Bolalar!$C$5:$C$1804,MATCH($C1631,Bolalar!$I$5:$I$1804,0))="","",INDEX(Bolalar!$C$5:$C$1804,MATCH($C1631,Bolalar!$I$5:$I$1804,0))),""))</f>
        <v/>
      </c>
      <c r="F1631" s="24"/>
      <c r="G1631" s="14" t="str">
        <f aca="false">IF(OR($E1631="",$B1631=""),"",INT(($B1631-$E1631)/365.25))</f>
        <v/>
      </c>
      <c r="H1631" s="25"/>
      <c r="I1631" s="12"/>
      <c r="J1631" s="28" t="n">
        <f aca="false">IF(AND($C1631&lt;&gt;"",$B1631&gt;=Boshqaruv!$C$9,$B1631&lt;=Boshqaruv!$C$10),IF(COUNTIFS($C$4:$C1630,$C1631,$B$4:$B1630,"&gt;="&amp;Boshqaruv!$C$9,$B$4:$B1630,"&lt;="&amp;Boshqaruv!$C$10)=0,1,0),0)</f>
        <v>0</v>
      </c>
    </row>
    <row r="1632" customFormat="false" ht="15" hidden="false" customHeight="false" outlineLevel="0" collapsed="false">
      <c r="A1632" s="8" t="n">
        <v>1628</v>
      </c>
      <c r="B1632" s="13"/>
      <c r="C1632" s="25"/>
      <c r="D1632" s="26" t="str">
        <f aca="false">IF($C1632="","",IFERROR(IF(INDEX(Bolalar!$B$5:$B$1804,MATCH($C1632,Bolalar!$I$5:$I$1804,0))="","",INDEX(Bolalar!$B$5:$B$1804,MATCH($C1632,Bolalar!$I$5:$I$1804,0))),""))</f>
        <v/>
      </c>
      <c r="E1632" s="15" t="str">
        <f aca="false">IF($C1632="","",IFERROR(IF(INDEX(Bolalar!$C$5:$C$1804,MATCH($C1632,Bolalar!$I$5:$I$1804,0))="","",INDEX(Bolalar!$C$5:$C$1804,MATCH($C1632,Bolalar!$I$5:$I$1804,0))),""))</f>
        <v/>
      </c>
      <c r="F1632" s="24"/>
      <c r="G1632" s="14" t="str">
        <f aca="false">IF(OR($E1632="",$B1632=""),"",INT(($B1632-$E1632)/365.25))</f>
        <v/>
      </c>
      <c r="H1632" s="25"/>
      <c r="I1632" s="12"/>
      <c r="J1632" s="28" t="n">
        <f aca="false">IF(AND($C1632&lt;&gt;"",$B1632&gt;=Boshqaruv!$C$9,$B1632&lt;=Boshqaruv!$C$10),IF(COUNTIFS($C$4:$C1631,$C1632,$B$4:$B1631,"&gt;="&amp;Boshqaruv!$C$9,$B$4:$B1631,"&lt;="&amp;Boshqaruv!$C$10)=0,1,0),0)</f>
        <v>0</v>
      </c>
    </row>
    <row r="1633" customFormat="false" ht="15" hidden="false" customHeight="false" outlineLevel="0" collapsed="false">
      <c r="A1633" s="8" t="n">
        <v>1629</v>
      </c>
      <c r="B1633" s="13"/>
      <c r="C1633" s="25"/>
      <c r="D1633" s="26" t="str">
        <f aca="false">IF($C1633="","",IFERROR(IF(INDEX(Bolalar!$B$5:$B$1804,MATCH($C1633,Bolalar!$I$5:$I$1804,0))="","",INDEX(Bolalar!$B$5:$B$1804,MATCH($C1633,Bolalar!$I$5:$I$1804,0))),""))</f>
        <v/>
      </c>
      <c r="E1633" s="15" t="str">
        <f aca="false">IF($C1633="","",IFERROR(IF(INDEX(Bolalar!$C$5:$C$1804,MATCH($C1633,Bolalar!$I$5:$I$1804,0))="","",INDEX(Bolalar!$C$5:$C$1804,MATCH($C1633,Bolalar!$I$5:$I$1804,0))),""))</f>
        <v/>
      </c>
      <c r="F1633" s="24"/>
      <c r="G1633" s="14" t="str">
        <f aca="false">IF(OR($E1633="",$B1633=""),"",INT(($B1633-$E1633)/365.25))</f>
        <v/>
      </c>
      <c r="H1633" s="25"/>
      <c r="I1633" s="12"/>
      <c r="J1633" s="28" t="n">
        <f aca="false">IF(AND($C1633&lt;&gt;"",$B1633&gt;=Boshqaruv!$C$9,$B1633&lt;=Boshqaruv!$C$10),IF(COUNTIFS($C$4:$C1632,$C1633,$B$4:$B1632,"&gt;="&amp;Boshqaruv!$C$9,$B$4:$B1632,"&lt;="&amp;Boshqaruv!$C$10)=0,1,0),0)</f>
        <v>0</v>
      </c>
    </row>
    <row r="1634" customFormat="false" ht="15" hidden="false" customHeight="false" outlineLevel="0" collapsed="false">
      <c r="A1634" s="8" t="n">
        <v>1630</v>
      </c>
      <c r="B1634" s="13"/>
      <c r="C1634" s="25"/>
      <c r="D1634" s="26" t="str">
        <f aca="false">IF($C1634="","",IFERROR(IF(INDEX(Bolalar!$B$5:$B$1804,MATCH($C1634,Bolalar!$I$5:$I$1804,0))="","",INDEX(Bolalar!$B$5:$B$1804,MATCH($C1634,Bolalar!$I$5:$I$1804,0))),""))</f>
        <v/>
      </c>
      <c r="E1634" s="15" t="str">
        <f aca="false">IF($C1634="","",IFERROR(IF(INDEX(Bolalar!$C$5:$C$1804,MATCH($C1634,Bolalar!$I$5:$I$1804,0))="","",INDEX(Bolalar!$C$5:$C$1804,MATCH($C1634,Bolalar!$I$5:$I$1804,0))),""))</f>
        <v/>
      </c>
      <c r="F1634" s="24"/>
      <c r="G1634" s="14" t="str">
        <f aca="false">IF(OR($E1634="",$B1634=""),"",INT(($B1634-$E1634)/365.25))</f>
        <v/>
      </c>
      <c r="H1634" s="25"/>
      <c r="I1634" s="12"/>
      <c r="J1634" s="28" t="n">
        <f aca="false">IF(AND($C1634&lt;&gt;"",$B1634&gt;=Boshqaruv!$C$9,$B1634&lt;=Boshqaruv!$C$10),IF(COUNTIFS($C$4:$C1633,$C1634,$B$4:$B1633,"&gt;="&amp;Boshqaruv!$C$9,$B$4:$B1633,"&lt;="&amp;Boshqaruv!$C$10)=0,1,0),0)</f>
        <v>0</v>
      </c>
    </row>
    <row r="1635" customFormat="false" ht="15" hidden="false" customHeight="false" outlineLevel="0" collapsed="false">
      <c r="A1635" s="8" t="n">
        <v>1631</v>
      </c>
      <c r="B1635" s="13"/>
      <c r="C1635" s="25"/>
      <c r="D1635" s="26" t="str">
        <f aca="false">IF($C1635="","",IFERROR(IF(INDEX(Bolalar!$B$5:$B$1804,MATCH($C1635,Bolalar!$I$5:$I$1804,0))="","",INDEX(Bolalar!$B$5:$B$1804,MATCH($C1635,Bolalar!$I$5:$I$1804,0))),""))</f>
        <v/>
      </c>
      <c r="E1635" s="15" t="str">
        <f aca="false">IF($C1635="","",IFERROR(IF(INDEX(Bolalar!$C$5:$C$1804,MATCH($C1635,Bolalar!$I$5:$I$1804,0))="","",INDEX(Bolalar!$C$5:$C$1804,MATCH($C1635,Bolalar!$I$5:$I$1804,0))),""))</f>
        <v/>
      </c>
      <c r="F1635" s="24"/>
      <c r="G1635" s="14" t="str">
        <f aca="false">IF(OR($E1635="",$B1635=""),"",INT(($B1635-$E1635)/365.25))</f>
        <v/>
      </c>
      <c r="H1635" s="25"/>
      <c r="I1635" s="12"/>
      <c r="J1635" s="28" t="n">
        <f aca="false">IF(AND($C1635&lt;&gt;"",$B1635&gt;=Boshqaruv!$C$9,$B1635&lt;=Boshqaruv!$C$10),IF(COUNTIFS($C$4:$C1634,$C1635,$B$4:$B1634,"&gt;="&amp;Boshqaruv!$C$9,$B$4:$B1634,"&lt;="&amp;Boshqaruv!$C$10)=0,1,0),0)</f>
        <v>0</v>
      </c>
    </row>
    <row r="1636" customFormat="false" ht="15" hidden="false" customHeight="false" outlineLevel="0" collapsed="false">
      <c r="A1636" s="8" t="n">
        <v>1632</v>
      </c>
      <c r="B1636" s="13"/>
      <c r="C1636" s="25"/>
      <c r="D1636" s="26" t="str">
        <f aca="false">IF($C1636="","",IFERROR(IF(INDEX(Bolalar!$B$5:$B$1804,MATCH($C1636,Bolalar!$I$5:$I$1804,0))="","",INDEX(Bolalar!$B$5:$B$1804,MATCH($C1636,Bolalar!$I$5:$I$1804,0))),""))</f>
        <v/>
      </c>
      <c r="E1636" s="15" t="str">
        <f aca="false">IF($C1636="","",IFERROR(IF(INDEX(Bolalar!$C$5:$C$1804,MATCH($C1636,Bolalar!$I$5:$I$1804,0))="","",INDEX(Bolalar!$C$5:$C$1804,MATCH($C1636,Bolalar!$I$5:$I$1804,0))),""))</f>
        <v/>
      </c>
      <c r="F1636" s="24"/>
      <c r="G1636" s="14" t="str">
        <f aca="false">IF(OR($E1636="",$B1636=""),"",INT(($B1636-$E1636)/365.25))</f>
        <v/>
      </c>
      <c r="H1636" s="25"/>
      <c r="I1636" s="12"/>
      <c r="J1636" s="28" t="n">
        <f aca="false">IF(AND($C1636&lt;&gt;"",$B1636&gt;=Boshqaruv!$C$9,$B1636&lt;=Boshqaruv!$C$10),IF(COUNTIFS($C$4:$C1635,$C1636,$B$4:$B1635,"&gt;="&amp;Boshqaruv!$C$9,$B$4:$B1635,"&lt;="&amp;Boshqaruv!$C$10)=0,1,0),0)</f>
        <v>0</v>
      </c>
    </row>
    <row r="1637" customFormat="false" ht="15" hidden="false" customHeight="false" outlineLevel="0" collapsed="false">
      <c r="A1637" s="8" t="n">
        <v>1633</v>
      </c>
      <c r="B1637" s="13"/>
      <c r="C1637" s="25"/>
      <c r="D1637" s="26" t="str">
        <f aca="false">IF($C1637="","",IFERROR(IF(INDEX(Bolalar!$B$5:$B$1804,MATCH($C1637,Bolalar!$I$5:$I$1804,0))="","",INDEX(Bolalar!$B$5:$B$1804,MATCH($C1637,Bolalar!$I$5:$I$1804,0))),""))</f>
        <v/>
      </c>
      <c r="E1637" s="15" t="str">
        <f aca="false">IF($C1637="","",IFERROR(IF(INDEX(Bolalar!$C$5:$C$1804,MATCH($C1637,Bolalar!$I$5:$I$1804,0))="","",INDEX(Bolalar!$C$5:$C$1804,MATCH($C1637,Bolalar!$I$5:$I$1804,0))),""))</f>
        <v/>
      </c>
      <c r="F1637" s="24"/>
      <c r="G1637" s="14" t="str">
        <f aca="false">IF(OR($E1637="",$B1637=""),"",INT(($B1637-$E1637)/365.25))</f>
        <v/>
      </c>
      <c r="H1637" s="25"/>
      <c r="I1637" s="12"/>
      <c r="J1637" s="28" t="n">
        <f aca="false">IF(AND($C1637&lt;&gt;"",$B1637&gt;=Boshqaruv!$C$9,$B1637&lt;=Boshqaruv!$C$10),IF(COUNTIFS($C$4:$C1636,$C1637,$B$4:$B1636,"&gt;="&amp;Boshqaruv!$C$9,$B$4:$B1636,"&lt;="&amp;Boshqaruv!$C$10)=0,1,0),0)</f>
        <v>0</v>
      </c>
    </row>
    <row r="1638" customFormat="false" ht="15" hidden="false" customHeight="false" outlineLevel="0" collapsed="false">
      <c r="A1638" s="8" t="n">
        <v>1634</v>
      </c>
      <c r="B1638" s="13"/>
      <c r="C1638" s="25"/>
      <c r="D1638" s="26" t="str">
        <f aca="false">IF($C1638="","",IFERROR(IF(INDEX(Bolalar!$B$5:$B$1804,MATCH($C1638,Bolalar!$I$5:$I$1804,0))="","",INDEX(Bolalar!$B$5:$B$1804,MATCH($C1638,Bolalar!$I$5:$I$1804,0))),""))</f>
        <v/>
      </c>
      <c r="E1638" s="15" t="str">
        <f aca="false">IF($C1638="","",IFERROR(IF(INDEX(Bolalar!$C$5:$C$1804,MATCH($C1638,Bolalar!$I$5:$I$1804,0))="","",INDEX(Bolalar!$C$5:$C$1804,MATCH($C1638,Bolalar!$I$5:$I$1804,0))),""))</f>
        <v/>
      </c>
      <c r="F1638" s="24"/>
      <c r="G1638" s="14" t="str">
        <f aca="false">IF(OR($E1638="",$B1638=""),"",INT(($B1638-$E1638)/365.25))</f>
        <v/>
      </c>
      <c r="H1638" s="25"/>
      <c r="I1638" s="12"/>
      <c r="J1638" s="28" t="n">
        <f aca="false">IF(AND($C1638&lt;&gt;"",$B1638&gt;=Boshqaruv!$C$9,$B1638&lt;=Boshqaruv!$C$10),IF(COUNTIFS($C$4:$C1637,$C1638,$B$4:$B1637,"&gt;="&amp;Boshqaruv!$C$9,$B$4:$B1637,"&lt;="&amp;Boshqaruv!$C$10)=0,1,0),0)</f>
        <v>0</v>
      </c>
    </row>
    <row r="1639" customFormat="false" ht="15" hidden="false" customHeight="false" outlineLevel="0" collapsed="false">
      <c r="A1639" s="8" t="n">
        <v>1635</v>
      </c>
      <c r="B1639" s="13"/>
      <c r="C1639" s="25"/>
      <c r="D1639" s="26" t="str">
        <f aca="false">IF($C1639="","",IFERROR(IF(INDEX(Bolalar!$B$5:$B$1804,MATCH($C1639,Bolalar!$I$5:$I$1804,0))="","",INDEX(Bolalar!$B$5:$B$1804,MATCH($C1639,Bolalar!$I$5:$I$1804,0))),""))</f>
        <v/>
      </c>
      <c r="E1639" s="15" t="str">
        <f aca="false">IF($C1639="","",IFERROR(IF(INDEX(Bolalar!$C$5:$C$1804,MATCH($C1639,Bolalar!$I$5:$I$1804,0))="","",INDEX(Bolalar!$C$5:$C$1804,MATCH($C1639,Bolalar!$I$5:$I$1804,0))),""))</f>
        <v/>
      </c>
      <c r="F1639" s="24"/>
      <c r="G1639" s="14" t="str">
        <f aca="false">IF(OR($E1639="",$B1639=""),"",INT(($B1639-$E1639)/365.25))</f>
        <v/>
      </c>
      <c r="H1639" s="25"/>
      <c r="I1639" s="12"/>
      <c r="J1639" s="28" t="n">
        <f aca="false">IF(AND($C1639&lt;&gt;"",$B1639&gt;=Boshqaruv!$C$9,$B1639&lt;=Boshqaruv!$C$10),IF(COUNTIFS($C$4:$C1638,$C1639,$B$4:$B1638,"&gt;="&amp;Boshqaruv!$C$9,$B$4:$B1638,"&lt;="&amp;Boshqaruv!$C$10)=0,1,0),0)</f>
        <v>0</v>
      </c>
    </row>
    <row r="1640" customFormat="false" ht="15" hidden="false" customHeight="false" outlineLevel="0" collapsed="false">
      <c r="A1640" s="8" t="n">
        <v>1636</v>
      </c>
      <c r="B1640" s="13"/>
      <c r="C1640" s="25"/>
      <c r="D1640" s="26" t="str">
        <f aca="false">IF($C1640="","",IFERROR(IF(INDEX(Bolalar!$B$5:$B$1804,MATCH($C1640,Bolalar!$I$5:$I$1804,0))="","",INDEX(Bolalar!$B$5:$B$1804,MATCH($C1640,Bolalar!$I$5:$I$1804,0))),""))</f>
        <v/>
      </c>
      <c r="E1640" s="15" t="str">
        <f aca="false">IF($C1640="","",IFERROR(IF(INDEX(Bolalar!$C$5:$C$1804,MATCH($C1640,Bolalar!$I$5:$I$1804,0))="","",INDEX(Bolalar!$C$5:$C$1804,MATCH($C1640,Bolalar!$I$5:$I$1804,0))),""))</f>
        <v/>
      </c>
      <c r="F1640" s="24"/>
      <c r="G1640" s="14" t="str">
        <f aca="false">IF(OR($E1640="",$B1640=""),"",INT(($B1640-$E1640)/365.25))</f>
        <v/>
      </c>
      <c r="H1640" s="25"/>
      <c r="I1640" s="12"/>
      <c r="J1640" s="28" t="n">
        <f aca="false">IF(AND($C1640&lt;&gt;"",$B1640&gt;=Boshqaruv!$C$9,$B1640&lt;=Boshqaruv!$C$10),IF(COUNTIFS($C$4:$C1639,$C1640,$B$4:$B1639,"&gt;="&amp;Boshqaruv!$C$9,$B$4:$B1639,"&lt;="&amp;Boshqaruv!$C$10)=0,1,0),0)</f>
        <v>0</v>
      </c>
    </row>
    <row r="1641" customFormat="false" ht="15" hidden="false" customHeight="false" outlineLevel="0" collapsed="false">
      <c r="A1641" s="8" t="n">
        <v>1637</v>
      </c>
      <c r="B1641" s="13"/>
      <c r="C1641" s="25"/>
      <c r="D1641" s="26" t="str">
        <f aca="false">IF($C1641="","",IFERROR(IF(INDEX(Bolalar!$B$5:$B$1804,MATCH($C1641,Bolalar!$I$5:$I$1804,0))="","",INDEX(Bolalar!$B$5:$B$1804,MATCH($C1641,Bolalar!$I$5:$I$1804,0))),""))</f>
        <v/>
      </c>
      <c r="E1641" s="15" t="str">
        <f aca="false">IF($C1641="","",IFERROR(IF(INDEX(Bolalar!$C$5:$C$1804,MATCH($C1641,Bolalar!$I$5:$I$1804,0))="","",INDEX(Bolalar!$C$5:$C$1804,MATCH($C1641,Bolalar!$I$5:$I$1804,0))),""))</f>
        <v/>
      </c>
      <c r="F1641" s="24"/>
      <c r="G1641" s="14" t="str">
        <f aca="false">IF(OR($E1641="",$B1641=""),"",INT(($B1641-$E1641)/365.25))</f>
        <v/>
      </c>
      <c r="H1641" s="25"/>
      <c r="I1641" s="12"/>
      <c r="J1641" s="28" t="n">
        <f aca="false">IF(AND($C1641&lt;&gt;"",$B1641&gt;=Boshqaruv!$C$9,$B1641&lt;=Boshqaruv!$C$10),IF(COUNTIFS($C$4:$C1640,$C1641,$B$4:$B1640,"&gt;="&amp;Boshqaruv!$C$9,$B$4:$B1640,"&lt;="&amp;Boshqaruv!$C$10)=0,1,0),0)</f>
        <v>0</v>
      </c>
    </row>
    <row r="1642" customFormat="false" ht="15" hidden="false" customHeight="false" outlineLevel="0" collapsed="false">
      <c r="A1642" s="8" t="n">
        <v>1638</v>
      </c>
      <c r="B1642" s="13"/>
      <c r="C1642" s="25"/>
      <c r="D1642" s="26" t="str">
        <f aca="false">IF($C1642="","",IFERROR(IF(INDEX(Bolalar!$B$5:$B$1804,MATCH($C1642,Bolalar!$I$5:$I$1804,0))="","",INDEX(Bolalar!$B$5:$B$1804,MATCH($C1642,Bolalar!$I$5:$I$1804,0))),""))</f>
        <v/>
      </c>
      <c r="E1642" s="15" t="str">
        <f aca="false">IF($C1642="","",IFERROR(IF(INDEX(Bolalar!$C$5:$C$1804,MATCH($C1642,Bolalar!$I$5:$I$1804,0))="","",INDEX(Bolalar!$C$5:$C$1804,MATCH($C1642,Bolalar!$I$5:$I$1804,0))),""))</f>
        <v/>
      </c>
      <c r="F1642" s="24"/>
      <c r="G1642" s="14" t="str">
        <f aca="false">IF(OR($E1642="",$B1642=""),"",INT(($B1642-$E1642)/365.25))</f>
        <v/>
      </c>
      <c r="H1642" s="25"/>
      <c r="I1642" s="12"/>
      <c r="J1642" s="28" t="n">
        <f aca="false">IF(AND($C1642&lt;&gt;"",$B1642&gt;=Boshqaruv!$C$9,$B1642&lt;=Boshqaruv!$C$10),IF(COUNTIFS($C$4:$C1641,$C1642,$B$4:$B1641,"&gt;="&amp;Boshqaruv!$C$9,$B$4:$B1641,"&lt;="&amp;Boshqaruv!$C$10)=0,1,0),0)</f>
        <v>0</v>
      </c>
    </row>
    <row r="1643" customFormat="false" ht="15" hidden="false" customHeight="false" outlineLevel="0" collapsed="false">
      <c r="A1643" s="8" t="n">
        <v>1639</v>
      </c>
      <c r="B1643" s="13"/>
      <c r="C1643" s="25"/>
      <c r="D1643" s="26" t="str">
        <f aca="false">IF($C1643="","",IFERROR(IF(INDEX(Bolalar!$B$5:$B$1804,MATCH($C1643,Bolalar!$I$5:$I$1804,0))="","",INDEX(Bolalar!$B$5:$B$1804,MATCH($C1643,Bolalar!$I$5:$I$1804,0))),""))</f>
        <v/>
      </c>
      <c r="E1643" s="15" t="str">
        <f aca="false">IF($C1643="","",IFERROR(IF(INDEX(Bolalar!$C$5:$C$1804,MATCH($C1643,Bolalar!$I$5:$I$1804,0))="","",INDEX(Bolalar!$C$5:$C$1804,MATCH($C1643,Bolalar!$I$5:$I$1804,0))),""))</f>
        <v/>
      </c>
      <c r="F1643" s="24"/>
      <c r="G1643" s="14" t="str">
        <f aca="false">IF(OR($E1643="",$B1643=""),"",INT(($B1643-$E1643)/365.25))</f>
        <v/>
      </c>
      <c r="H1643" s="25"/>
      <c r="I1643" s="12"/>
      <c r="J1643" s="28" t="n">
        <f aca="false">IF(AND($C1643&lt;&gt;"",$B1643&gt;=Boshqaruv!$C$9,$B1643&lt;=Boshqaruv!$C$10),IF(COUNTIFS($C$4:$C1642,$C1643,$B$4:$B1642,"&gt;="&amp;Boshqaruv!$C$9,$B$4:$B1642,"&lt;="&amp;Boshqaruv!$C$10)=0,1,0),0)</f>
        <v>0</v>
      </c>
    </row>
    <row r="1644" customFormat="false" ht="15" hidden="false" customHeight="false" outlineLevel="0" collapsed="false">
      <c r="A1644" s="8" t="n">
        <v>1640</v>
      </c>
      <c r="B1644" s="13"/>
      <c r="C1644" s="25"/>
      <c r="D1644" s="26" t="str">
        <f aca="false">IF($C1644="","",IFERROR(IF(INDEX(Bolalar!$B$5:$B$1804,MATCH($C1644,Bolalar!$I$5:$I$1804,0))="","",INDEX(Bolalar!$B$5:$B$1804,MATCH($C1644,Bolalar!$I$5:$I$1804,0))),""))</f>
        <v/>
      </c>
      <c r="E1644" s="15" t="str">
        <f aca="false">IF($C1644="","",IFERROR(IF(INDEX(Bolalar!$C$5:$C$1804,MATCH($C1644,Bolalar!$I$5:$I$1804,0))="","",INDEX(Bolalar!$C$5:$C$1804,MATCH($C1644,Bolalar!$I$5:$I$1804,0))),""))</f>
        <v/>
      </c>
      <c r="F1644" s="24"/>
      <c r="G1644" s="14" t="str">
        <f aca="false">IF(OR($E1644="",$B1644=""),"",INT(($B1644-$E1644)/365.25))</f>
        <v/>
      </c>
      <c r="H1644" s="25"/>
      <c r="I1644" s="12"/>
      <c r="J1644" s="28" t="n">
        <f aca="false">IF(AND($C1644&lt;&gt;"",$B1644&gt;=Boshqaruv!$C$9,$B1644&lt;=Boshqaruv!$C$10),IF(COUNTIFS($C$4:$C1643,$C1644,$B$4:$B1643,"&gt;="&amp;Boshqaruv!$C$9,$B$4:$B1643,"&lt;="&amp;Boshqaruv!$C$10)=0,1,0),0)</f>
        <v>0</v>
      </c>
    </row>
    <row r="1645" customFormat="false" ht="15" hidden="false" customHeight="false" outlineLevel="0" collapsed="false">
      <c r="A1645" s="8" t="n">
        <v>1641</v>
      </c>
      <c r="B1645" s="13"/>
      <c r="C1645" s="25"/>
      <c r="D1645" s="26" t="str">
        <f aca="false">IF($C1645="","",IFERROR(IF(INDEX(Bolalar!$B$5:$B$1804,MATCH($C1645,Bolalar!$I$5:$I$1804,0))="","",INDEX(Bolalar!$B$5:$B$1804,MATCH($C1645,Bolalar!$I$5:$I$1804,0))),""))</f>
        <v/>
      </c>
      <c r="E1645" s="15" t="str">
        <f aca="false">IF($C1645="","",IFERROR(IF(INDEX(Bolalar!$C$5:$C$1804,MATCH($C1645,Bolalar!$I$5:$I$1804,0))="","",INDEX(Bolalar!$C$5:$C$1804,MATCH($C1645,Bolalar!$I$5:$I$1804,0))),""))</f>
        <v/>
      </c>
      <c r="F1645" s="24"/>
      <c r="G1645" s="14" t="str">
        <f aca="false">IF(OR($E1645="",$B1645=""),"",INT(($B1645-$E1645)/365.25))</f>
        <v/>
      </c>
      <c r="H1645" s="25"/>
      <c r="I1645" s="12"/>
      <c r="J1645" s="28" t="n">
        <f aca="false">IF(AND($C1645&lt;&gt;"",$B1645&gt;=Boshqaruv!$C$9,$B1645&lt;=Boshqaruv!$C$10),IF(COUNTIFS($C$4:$C1644,$C1645,$B$4:$B1644,"&gt;="&amp;Boshqaruv!$C$9,$B$4:$B1644,"&lt;="&amp;Boshqaruv!$C$10)=0,1,0),0)</f>
        <v>0</v>
      </c>
    </row>
    <row r="1646" customFormat="false" ht="15" hidden="false" customHeight="false" outlineLevel="0" collapsed="false">
      <c r="A1646" s="8" t="n">
        <v>1642</v>
      </c>
      <c r="B1646" s="13"/>
      <c r="C1646" s="25"/>
      <c r="D1646" s="26" t="str">
        <f aca="false">IF($C1646="","",IFERROR(IF(INDEX(Bolalar!$B$5:$B$1804,MATCH($C1646,Bolalar!$I$5:$I$1804,0))="","",INDEX(Bolalar!$B$5:$B$1804,MATCH($C1646,Bolalar!$I$5:$I$1804,0))),""))</f>
        <v/>
      </c>
      <c r="E1646" s="15" t="str">
        <f aca="false">IF($C1646="","",IFERROR(IF(INDEX(Bolalar!$C$5:$C$1804,MATCH($C1646,Bolalar!$I$5:$I$1804,0))="","",INDEX(Bolalar!$C$5:$C$1804,MATCH($C1646,Bolalar!$I$5:$I$1804,0))),""))</f>
        <v/>
      </c>
      <c r="F1646" s="24"/>
      <c r="G1646" s="14" t="str">
        <f aca="false">IF(OR($E1646="",$B1646=""),"",INT(($B1646-$E1646)/365.25))</f>
        <v/>
      </c>
      <c r="H1646" s="25"/>
      <c r="I1646" s="12"/>
      <c r="J1646" s="28" t="n">
        <f aca="false">IF(AND($C1646&lt;&gt;"",$B1646&gt;=Boshqaruv!$C$9,$B1646&lt;=Boshqaruv!$C$10),IF(COUNTIFS($C$4:$C1645,$C1646,$B$4:$B1645,"&gt;="&amp;Boshqaruv!$C$9,$B$4:$B1645,"&lt;="&amp;Boshqaruv!$C$10)=0,1,0),0)</f>
        <v>0</v>
      </c>
    </row>
    <row r="1647" customFormat="false" ht="15" hidden="false" customHeight="false" outlineLevel="0" collapsed="false">
      <c r="A1647" s="8" t="n">
        <v>1643</v>
      </c>
      <c r="B1647" s="13"/>
      <c r="C1647" s="25"/>
      <c r="D1647" s="26" t="str">
        <f aca="false">IF($C1647="","",IFERROR(IF(INDEX(Bolalar!$B$5:$B$1804,MATCH($C1647,Bolalar!$I$5:$I$1804,0))="","",INDEX(Bolalar!$B$5:$B$1804,MATCH($C1647,Bolalar!$I$5:$I$1804,0))),""))</f>
        <v/>
      </c>
      <c r="E1647" s="15" t="str">
        <f aca="false">IF($C1647="","",IFERROR(IF(INDEX(Bolalar!$C$5:$C$1804,MATCH($C1647,Bolalar!$I$5:$I$1804,0))="","",INDEX(Bolalar!$C$5:$C$1804,MATCH($C1647,Bolalar!$I$5:$I$1804,0))),""))</f>
        <v/>
      </c>
      <c r="F1647" s="24"/>
      <c r="G1647" s="14" t="str">
        <f aca="false">IF(OR($E1647="",$B1647=""),"",INT(($B1647-$E1647)/365.25))</f>
        <v/>
      </c>
      <c r="H1647" s="25"/>
      <c r="I1647" s="12"/>
      <c r="J1647" s="28" t="n">
        <f aca="false">IF(AND($C1647&lt;&gt;"",$B1647&gt;=Boshqaruv!$C$9,$B1647&lt;=Boshqaruv!$C$10),IF(COUNTIFS($C$4:$C1646,$C1647,$B$4:$B1646,"&gt;="&amp;Boshqaruv!$C$9,$B$4:$B1646,"&lt;="&amp;Boshqaruv!$C$10)=0,1,0),0)</f>
        <v>0</v>
      </c>
    </row>
    <row r="1648" customFormat="false" ht="15" hidden="false" customHeight="false" outlineLevel="0" collapsed="false">
      <c r="A1648" s="8" t="n">
        <v>1644</v>
      </c>
      <c r="B1648" s="13"/>
      <c r="C1648" s="25"/>
      <c r="D1648" s="26" t="str">
        <f aca="false">IF($C1648="","",IFERROR(IF(INDEX(Bolalar!$B$5:$B$1804,MATCH($C1648,Bolalar!$I$5:$I$1804,0))="","",INDEX(Bolalar!$B$5:$B$1804,MATCH($C1648,Bolalar!$I$5:$I$1804,0))),""))</f>
        <v/>
      </c>
      <c r="E1648" s="15" t="str">
        <f aca="false">IF($C1648="","",IFERROR(IF(INDEX(Bolalar!$C$5:$C$1804,MATCH($C1648,Bolalar!$I$5:$I$1804,0))="","",INDEX(Bolalar!$C$5:$C$1804,MATCH($C1648,Bolalar!$I$5:$I$1804,0))),""))</f>
        <v/>
      </c>
      <c r="F1648" s="24"/>
      <c r="G1648" s="14" t="str">
        <f aca="false">IF(OR($E1648="",$B1648=""),"",INT(($B1648-$E1648)/365.25))</f>
        <v/>
      </c>
      <c r="H1648" s="25"/>
      <c r="I1648" s="12"/>
      <c r="J1648" s="28" t="n">
        <f aca="false">IF(AND($C1648&lt;&gt;"",$B1648&gt;=Boshqaruv!$C$9,$B1648&lt;=Boshqaruv!$C$10),IF(COUNTIFS($C$4:$C1647,$C1648,$B$4:$B1647,"&gt;="&amp;Boshqaruv!$C$9,$B$4:$B1647,"&lt;="&amp;Boshqaruv!$C$10)=0,1,0),0)</f>
        <v>0</v>
      </c>
    </row>
    <row r="1649" customFormat="false" ht="15" hidden="false" customHeight="false" outlineLevel="0" collapsed="false">
      <c r="A1649" s="8" t="n">
        <v>1645</v>
      </c>
      <c r="B1649" s="13"/>
      <c r="C1649" s="25"/>
      <c r="D1649" s="26" t="str">
        <f aca="false">IF($C1649="","",IFERROR(IF(INDEX(Bolalar!$B$5:$B$1804,MATCH($C1649,Bolalar!$I$5:$I$1804,0))="","",INDEX(Bolalar!$B$5:$B$1804,MATCH($C1649,Bolalar!$I$5:$I$1804,0))),""))</f>
        <v/>
      </c>
      <c r="E1649" s="15" t="str">
        <f aca="false">IF($C1649="","",IFERROR(IF(INDEX(Bolalar!$C$5:$C$1804,MATCH($C1649,Bolalar!$I$5:$I$1804,0))="","",INDEX(Bolalar!$C$5:$C$1804,MATCH($C1649,Bolalar!$I$5:$I$1804,0))),""))</f>
        <v/>
      </c>
      <c r="F1649" s="24"/>
      <c r="G1649" s="14" t="str">
        <f aca="false">IF(OR($E1649="",$B1649=""),"",INT(($B1649-$E1649)/365.25))</f>
        <v/>
      </c>
      <c r="H1649" s="25"/>
      <c r="I1649" s="12"/>
      <c r="J1649" s="28" t="n">
        <f aca="false">IF(AND($C1649&lt;&gt;"",$B1649&gt;=Boshqaruv!$C$9,$B1649&lt;=Boshqaruv!$C$10),IF(COUNTIFS($C$4:$C1648,$C1649,$B$4:$B1648,"&gt;="&amp;Boshqaruv!$C$9,$B$4:$B1648,"&lt;="&amp;Boshqaruv!$C$10)=0,1,0),0)</f>
        <v>0</v>
      </c>
    </row>
    <row r="1650" customFormat="false" ht="15" hidden="false" customHeight="false" outlineLevel="0" collapsed="false">
      <c r="A1650" s="8" t="n">
        <v>1646</v>
      </c>
      <c r="B1650" s="13"/>
      <c r="C1650" s="25"/>
      <c r="D1650" s="26" t="str">
        <f aca="false">IF($C1650="","",IFERROR(IF(INDEX(Bolalar!$B$5:$B$1804,MATCH($C1650,Bolalar!$I$5:$I$1804,0))="","",INDEX(Bolalar!$B$5:$B$1804,MATCH($C1650,Bolalar!$I$5:$I$1804,0))),""))</f>
        <v/>
      </c>
      <c r="E1650" s="15" t="str">
        <f aca="false">IF($C1650="","",IFERROR(IF(INDEX(Bolalar!$C$5:$C$1804,MATCH($C1650,Bolalar!$I$5:$I$1804,0))="","",INDEX(Bolalar!$C$5:$C$1804,MATCH($C1650,Bolalar!$I$5:$I$1804,0))),""))</f>
        <v/>
      </c>
      <c r="F1650" s="24"/>
      <c r="G1650" s="14" t="str">
        <f aca="false">IF(OR($E1650="",$B1650=""),"",INT(($B1650-$E1650)/365.25))</f>
        <v/>
      </c>
      <c r="H1650" s="25"/>
      <c r="I1650" s="12"/>
      <c r="J1650" s="28" t="n">
        <f aca="false">IF(AND($C1650&lt;&gt;"",$B1650&gt;=Boshqaruv!$C$9,$B1650&lt;=Boshqaruv!$C$10),IF(COUNTIFS($C$4:$C1649,$C1650,$B$4:$B1649,"&gt;="&amp;Boshqaruv!$C$9,$B$4:$B1649,"&lt;="&amp;Boshqaruv!$C$10)=0,1,0),0)</f>
        <v>0</v>
      </c>
    </row>
    <row r="1651" customFormat="false" ht="15" hidden="false" customHeight="false" outlineLevel="0" collapsed="false">
      <c r="A1651" s="8" t="n">
        <v>1647</v>
      </c>
      <c r="B1651" s="13"/>
      <c r="C1651" s="25"/>
      <c r="D1651" s="26" t="str">
        <f aca="false">IF($C1651="","",IFERROR(IF(INDEX(Bolalar!$B$5:$B$1804,MATCH($C1651,Bolalar!$I$5:$I$1804,0))="","",INDEX(Bolalar!$B$5:$B$1804,MATCH($C1651,Bolalar!$I$5:$I$1804,0))),""))</f>
        <v/>
      </c>
      <c r="E1651" s="15" t="str">
        <f aca="false">IF($C1651="","",IFERROR(IF(INDEX(Bolalar!$C$5:$C$1804,MATCH($C1651,Bolalar!$I$5:$I$1804,0))="","",INDEX(Bolalar!$C$5:$C$1804,MATCH($C1651,Bolalar!$I$5:$I$1804,0))),""))</f>
        <v/>
      </c>
      <c r="F1651" s="24"/>
      <c r="G1651" s="14" t="str">
        <f aca="false">IF(OR($E1651="",$B1651=""),"",INT(($B1651-$E1651)/365.25))</f>
        <v/>
      </c>
      <c r="H1651" s="25"/>
      <c r="I1651" s="12"/>
      <c r="J1651" s="28" t="n">
        <f aca="false">IF(AND($C1651&lt;&gt;"",$B1651&gt;=Boshqaruv!$C$9,$B1651&lt;=Boshqaruv!$C$10),IF(COUNTIFS($C$4:$C1650,$C1651,$B$4:$B1650,"&gt;="&amp;Boshqaruv!$C$9,$B$4:$B1650,"&lt;="&amp;Boshqaruv!$C$10)=0,1,0),0)</f>
        <v>0</v>
      </c>
    </row>
    <row r="1652" customFormat="false" ht="15" hidden="false" customHeight="false" outlineLevel="0" collapsed="false">
      <c r="A1652" s="8" t="n">
        <v>1648</v>
      </c>
      <c r="B1652" s="13"/>
      <c r="C1652" s="25"/>
      <c r="D1652" s="26" t="str">
        <f aca="false">IF($C1652="","",IFERROR(IF(INDEX(Bolalar!$B$5:$B$1804,MATCH($C1652,Bolalar!$I$5:$I$1804,0))="","",INDEX(Bolalar!$B$5:$B$1804,MATCH($C1652,Bolalar!$I$5:$I$1804,0))),""))</f>
        <v/>
      </c>
      <c r="E1652" s="15" t="str">
        <f aca="false">IF($C1652="","",IFERROR(IF(INDEX(Bolalar!$C$5:$C$1804,MATCH($C1652,Bolalar!$I$5:$I$1804,0))="","",INDEX(Bolalar!$C$5:$C$1804,MATCH($C1652,Bolalar!$I$5:$I$1804,0))),""))</f>
        <v/>
      </c>
      <c r="F1652" s="24"/>
      <c r="G1652" s="14" t="str">
        <f aca="false">IF(OR($E1652="",$B1652=""),"",INT(($B1652-$E1652)/365.25))</f>
        <v/>
      </c>
      <c r="H1652" s="25"/>
      <c r="I1652" s="12"/>
      <c r="J1652" s="28" t="n">
        <f aca="false">IF(AND($C1652&lt;&gt;"",$B1652&gt;=Boshqaruv!$C$9,$B1652&lt;=Boshqaruv!$C$10),IF(COUNTIFS($C$4:$C1651,$C1652,$B$4:$B1651,"&gt;="&amp;Boshqaruv!$C$9,$B$4:$B1651,"&lt;="&amp;Boshqaruv!$C$10)=0,1,0),0)</f>
        <v>0</v>
      </c>
    </row>
    <row r="1653" customFormat="false" ht="15" hidden="false" customHeight="false" outlineLevel="0" collapsed="false">
      <c r="A1653" s="8" t="n">
        <v>1649</v>
      </c>
      <c r="B1653" s="13"/>
      <c r="C1653" s="25"/>
      <c r="D1653" s="26" t="str">
        <f aca="false">IF($C1653="","",IFERROR(IF(INDEX(Bolalar!$B$5:$B$1804,MATCH($C1653,Bolalar!$I$5:$I$1804,0))="","",INDEX(Bolalar!$B$5:$B$1804,MATCH($C1653,Bolalar!$I$5:$I$1804,0))),""))</f>
        <v/>
      </c>
      <c r="E1653" s="15" t="str">
        <f aca="false">IF($C1653="","",IFERROR(IF(INDEX(Bolalar!$C$5:$C$1804,MATCH($C1653,Bolalar!$I$5:$I$1804,0))="","",INDEX(Bolalar!$C$5:$C$1804,MATCH($C1653,Bolalar!$I$5:$I$1804,0))),""))</f>
        <v/>
      </c>
      <c r="F1653" s="24"/>
      <c r="G1653" s="14" t="str">
        <f aca="false">IF(OR($E1653="",$B1653=""),"",INT(($B1653-$E1653)/365.25))</f>
        <v/>
      </c>
      <c r="H1653" s="25"/>
      <c r="I1653" s="12"/>
      <c r="J1653" s="28" t="n">
        <f aca="false">IF(AND($C1653&lt;&gt;"",$B1653&gt;=Boshqaruv!$C$9,$B1653&lt;=Boshqaruv!$C$10),IF(COUNTIFS($C$4:$C1652,$C1653,$B$4:$B1652,"&gt;="&amp;Boshqaruv!$C$9,$B$4:$B1652,"&lt;="&amp;Boshqaruv!$C$10)=0,1,0),0)</f>
        <v>0</v>
      </c>
    </row>
    <row r="1654" customFormat="false" ht="15" hidden="false" customHeight="false" outlineLevel="0" collapsed="false">
      <c r="A1654" s="8" t="n">
        <v>1650</v>
      </c>
      <c r="B1654" s="13"/>
      <c r="C1654" s="25"/>
      <c r="D1654" s="26" t="str">
        <f aca="false">IF($C1654="","",IFERROR(IF(INDEX(Bolalar!$B$5:$B$1804,MATCH($C1654,Bolalar!$I$5:$I$1804,0))="","",INDEX(Bolalar!$B$5:$B$1804,MATCH($C1654,Bolalar!$I$5:$I$1804,0))),""))</f>
        <v/>
      </c>
      <c r="E1654" s="15" t="str">
        <f aca="false">IF($C1654="","",IFERROR(IF(INDEX(Bolalar!$C$5:$C$1804,MATCH($C1654,Bolalar!$I$5:$I$1804,0))="","",INDEX(Bolalar!$C$5:$C$1804,MATCH($C1654,Bolalar!$I$5:$I$1804,0))),""))</f>
        <v/>
      </c>
      <c r="F1654" s="24"/>
      <c r="G1654" s="14" t="str">
        <f aca="false">IF(OR($E1654="",$B1654=""),"",INT(($B1654-$E1654)/365.25))</f>
        <v/>
      </c>
      <c r="H1654" s="25"/>
      <c r="I1654" s="12"/>
      <c r="J1654" s="28" t="n">
        <f aca="false">IF(AND($C1654&lt;&gt;"",$B1654&gt;=Boshqaruv!$C$9,$B1654&lt;=Boshqaruv!$C$10),IF(COUNTIFS($C$4:$C1653,$C1654,$B$4:$B1653,"&gt;="&amp;Boshqaruv!$C$9,$B$4:$B1653,"&lt;="&amp;Boshqaruv!$C$10)=0,1,0),0)</f>
        <v>0</v>
      </c>
    </row>
    <row r="1655" customFormat="false" ht="15" hidden="false" customHeight="false" outlineLevel="0" collapsed="false">
      <c r="A1655" s="8" t="n">
        <v>1651</v>
      </c>
      <c r="B1655" s="13"/>
      <c r="C1655" s="25"/>
      <c r="D1655" s="26" t="str">
        <f aca="false">IF($C1655="","",IFERROR(IF(INDEX(Bolalar!$B$5:$B$1804,MATCH($C1655,Bolalar!$I$5:$I$1804,0))="","",INDEX(Bolalar!$B$5:$B$1804,MATCH($C1655,Bolalar!$I$5:$I$1804,0))),""))</f>
        <v/>
      </c>
      <c r="E1655" s="15" t="str">
        <f aca="false">IF($C1655="","",IFERROR(IF(INDEX(Bolalar!$C$5:$C$1804,MATCH($C1655,Bolalar!$I$5:$I$1804,0))="","",INDEX(Bolalar!$C$5:$C$1804,MATCH($C1655,Bolalar!$I$5:$I$1804,0))),""))</f>
        <v/>
      </c>
      <c r="F1655" s="24"/>
      <c r="G1655" s="14" t="str">
        <f aca="false">IF(OR($E1655="",$B1655=""),"",INT(($B1655-$E1655)/365.25))</f>
        <v/>
      </c>
      <c r="H1655" s="25"/>
      <c r="I1655" s="12"/>
      <c r="J1655" s="28" t="n">
        <f aca="false">IF(AND($C1655&lt;&gt;"",$B1655&gt;=Boshqaruv!$C$9,$B1655&lt;=Boshqaruv!$C$10),IF(COUNTIFS($C$4:$C1654,$C1655,$B$4:$B1654,"&gt;="&amp;Boshqaruv!$C$9,$B$4:$B1654,"&lt;="&amp;Boshqaruv!$C$10)=0,1,0),0)</f>
        <v>0</v>
      </c>
    </row>
    <row r="1656" customFormat="false" ht="15" hidden="false" customHeight="false" outlineLevel="0" collapsed="false">
      <c r="A1656" s="8" t="n">
        <v>1652</v>
      </c>
      <c r="B1656" s="13"/>
      <c r="C1656" s="25"/>
      <c r="D1656" s="26" t="str">
        <f aca="false">IF($C1656="","",IFERROR(IF(INDEX(Bolalar!$B$5:$B$1804,MATCH($C1656,Bolalar!$I$5:$I$1804,0))="","",INDEX(Bolalar!$B$5:$B$1804,MATCH($C1656,Bolalar!$I$5:$I$1804,0))),""))</f>
        <v/>
      </c>
      <c r="E1656" s="15" t="str">
        <f aca="false">IF($C1656="","",IFERROR(IF(INDEX(Bolalar!$C$5:$C$1804,MATCH($C1656,Bolalar!$I$5:$I$1804,0))="","",INDEX(Bolalar!$C$5:$C$1804,MATCH($C1656,Bolalar!$I$5:$I$1804,0))),""))</f>
        <v/>
      </c>
      <c r="F1656" s="24"/>
      <c r="G1656" s="14" t="str">
        <f aca="false">IF(OR($E1656="",$B1656=""),"",INT(($B1656-$E1656)/365.25))</f>
        <v/>
      </c>
      <c r="H1656" s="25"/>
      <c r="I1656" s="12"/>
      <c r="J1656" s="28" t="n">
        <f aca="false">IF(AND($C1656&lt;&gt;"",$B1656&gt;=Boshqaruv!$C$9,$B1656&lt;=Boshqaruv!$C$10),IF(COUNTIFS($C$4:$C1655,$C1656,$B$4:$B1655,"&gt;="&amp;Boshqaruv!$C$9,$B$4:$B1655,"&lt;="&amp;Boshqaruv!$C$10)=0,1,0),0)</f>
        <v>0</v>
      </c>
    </row>
    <row r="1657" customFormat="false" ht="15" hidden="false" customHeight="false" outlineLevel="0" collapsed="false">
      <c r="A1657" s="8" t="n">
        <v>1653</v>
      </c>
      <c r="B1657" s="13"/>
      <c r="C1657" s="25"/>
      <c r="D1657" s="26" t="str">
        <f aca="false">IF($C1657="","",IFERROR(IF(INDEX(Bolalar!$B$5:$B$1804,MATCH($C1657,Bolalar!$I$5:$I$1804,0))="","",INDEX(Bolalar!$B$5:$B$1804,MATCH($C1657,Bolalar!$I$5:$I$1804,0))),""))</f>
        <v/>
      </c>
      <c r="E1657" s="15" t="str">
        <f aca="false">IF($C1657="","",IFERROR(IF(INDEX(Bolalar!$C$5:$C$1804,MATCH($C1657,Bolalar!$I$5:$I$1804,0))="","",INDEX(Bolalar!$C$5:$C$1804,MATCH($C1657,Bolalar!$I$5:$I$1804,0))),""))</f>
        <v/>
      </c>
      <c r="F1657" s="24"/>
      <c r="G1657" s="14" t="str">
        <f aca="false">IF(OR($E1657="",$B1657=""),"",INT(($B1657-$E1657)/365.25))</f>
        <v/>
      </c>
      <c r="H1657" s="25"/>
      <c r="I1657" s="12"/>
      <c r="J1657" s="28" t="n">
        <f aca="false">IF(AND($C1657&lt;&gt;"",$B1657&gt;=Boshqaruv!$C$9,$B1657&lt;=Boshqaruv!$C$10),IF(COUNTIFS($C$4:$C1656,$C1657,$B$4:$B1656,"&gt;="&amp;Boshqaruv!$C$9,$B$4:$B1656,"&lt;="&amp;Boshqaruv!$C$10)=0,1,0),0)</f>
        <v>0</v>
      </c>
    </row>
    <row r="1658" customFormat="false" ht="15" hidden="false" customHeight="false" outlineLevel="0" collapsed="false">
      <c r="A1658" s="8" t="n">
        <v>1654</v>
      </c>
      <c r="B1658" s="13"/>
      <c r="C1658" s="25"/>
      <c r="D1658" s="26" t="str">
        <f aca="false">IF($C1658="","",IFERROR(IF(INDEX(Bolalar!$B$5:$B$1804,MATCH($C1658,Bolalar!$I$5:$I$1804,0))="","",INDEX(Bolalar!$B$5:$B$1804,MATCH($C1658,Bolalar!$I$5:$I$1804,0))),""))</f>
        <v/>
      </c>
      <c r="E1658" s="15" t="str">
        <f aca="false">IF($C1658="","",IFERROR(IF(INDEX(Bolalar!$C$5:$C$1804,MATCH($C1658,Bolalar!$I$5:$I$1804,0))="","",INDEX(Bolalar!$C$5:$C$1804,MATCH($C1658,Bolalar!$I$5:$I$1804,0))),""))</f>
        <v/>
      </c>
      <c r="F1658" s="24"/>
      <c r="G1658" s="14" t="str">
        <f aca="false">IF(OR($E1658="",$B1658=""),"",INT(($B1658-$E1658)/365.25))</f>
        <v/>
      </c>
      <c r="H1658" s="25"/>
      <c r="I1658" s="12"/>
      <c r="J1658" s="28" t="n">
        <f aca="false">IF(AND($C1658&lt;&gt;"",$B1658&gt;=Boshqaruv!$C$9,$B1658&lt;=Boshqaruv!$C$10),IF(COUNTIFS($C$4:$C1657,$C1658,$B$4:$B1657,"&gt;="&amp;Boshqaruv!$C$9,$B$4:$B1657,"&lt;="&amp;Boshqaruv!$C$10)=0,1,0),0)</f>
        <v>0</v>
      </c>
    </row>
    <row r="1659" customFormat="false" ht="15" hidden="false" customHeight="false" outlineLevel="0" collapsed="false">
      <c r="A1659" s="8" t="n">
        <v>1655</v>
      </c>
      <c r="B1659" s="13"/>
      <c r="C1659" s="25"/>
      <c r="D1659" s="26" t="str">
        <f aca="false">IF($C1659="","",IFERROR(IF(INDEX(Bolalar!$B$5:$B$1804,MATCH($C1659,Bolalar!$I$5:$I$1804,0))="","",INDEX(Bolalar!$B$5:$B$1804,MATCH($C1659,Bolalar!$I$5:$I$1804,0))),""))</f>
        <v/>
      </c>
      <c r="E1659" s="15" t="str">
        <f aca="false">IF($C1659="","",IFERROR(IF(INDEX(Bolalar!$C$5:$C$1804,MATCH($C1659,Bolalar!$I$5:$I$1804,0))="","",INDEX(Bolalar!$C$5:$C$1804,MATCH($C1659,Bolalar!$I$5:$I$1804,0))),""))</f>
        <v/>
      </c>
      <c r="F1659" s="24"/>
      <c r="G1659" s="14" t="str">
        <f aca="false">IF(OR($E1659="",$B1659=""),"",INT(($B1659-$E1659)/365.25))</f>
        <v/>
      </c>
      <c r="H1659" s="25"/>
      <c r="I1659" s="12"/>
      <c r="J1659" s="28" t="n">
        <f aca="false">IF(AND($C1659&lt;&gt;"",$B1659&gt;=Boshqaruv!$C$9,$B1659&lt;=Boshqaruv!$C$10),IF(COUNTIFS($C$4:$C1658,$C1659,$B$4:$B1658,"&gt;="&amp;Boshqaruv!$C$9,$B$4:$B1658,"&lt;="&amp;Boshqaruv!$C$10)=0,1,0),0)</f>
        <v>0</v>
      </c>
    </row>
    <row r="1660" customFormat="false" ht="15" hidden="false" customHeight="false" outlineLevel="0" collapsed="false">
      <c r="A1660" s="8" t="n">
        <v>1656</v>
      </c>
      <c r="B1660" s="13"/>
      <c r="C1660" s="25"/>
      <c r="D1660" s="26" t="str">
        <f aca="false">IF($C1660="","",IFERROR(IF(INDEX(Bolalar!$B$5:$B$1804,MATCH($C1660,Bolalar!$I$5:$I$1804,0))="","",INDEX(Bolalar!$B$5:$B$1804,MATCH($C1660,Bolalar!$I$5:$I$1804,0))),""))</f>
        <v/>
      </c>
      <c r="E1660" s="15" t="str">
        <f aca="false">IF($C1660="","",IFERROR(IF(INDEX(Bolalar!$C$5:$C$1804,MATCH($C1660,Bolalar!$I$5:$I$1804,0))="","",INDEX(Bolalar!$C$5:$C$1804,MATCH($C1660,Bolalar!$I$5:$I$1804,0))),""))</f>
        <v/>
      </c>
      <c r="F1660" s="24"/>
      <c r="G1660" s="14" t="str">
        <f aca="false">IF(OR($E1660="",$B1660=""),"",INT(($B1660-$E1660)/365.25))</f>
        <v/>
      </c>
      <c r="H1660" s="25"/>
      <c r="I1660" s="12"/>
      <c r="J1660" s="28" t="n">
        <f aca="false">IF(AND($C1660&lt;&gt;"",$B1660&gt;=Boshqaruv!$C$9,$B1660&lt;=Boshqaruv!$C$10),IF(COUNTIFS($C$4:$C1659,$C1660,$B$4:$B1659,"&gt;="&amp;Boshqaruv!$C$9,$B$4:$B1659,"&lt;="&amp;Boshqaruv!$C$10)=0,1,0),0)</f>
        <v>0</v>
      </c>
    </row>
    <row r="1661" customFormat="false" ht="15" hidden="false" customHeight="false" outlineLevel="0" collapsed="false">
      <c r="A1661" s="8" t="n">
        <v>1657</v>
      </c>
      <c r="B1661" s="13"/>
      <c r="C1661" s="25"/>
      <c r="D1661" s="26" t="str">
        <f aca="false">IF($C1661="","",IFERROR(IF(INDEX(Bolalar!$B$5:$B$1804,MATCH($C1661,Bolalar!$I$5:$I$1804,0))="","",INDEX(Bolalar!$B$5:$B$1804,MATCH($C1661,Bolalar!$I$5:$I$1804,0))),""))</f>
        <v/>
      </c>
      <c r="E1661" s="15" t="str">
        <f aca="false">IF($C1661="","",IFERROR(IF(INDEX(Bolalar!$C$5:$C$1804,MATCH($C1661,Bolalar!$I$5:$I$1804,0))="","",INDEX(Bolalar!$C$5:$C$1804,MATCH($C1661,Bolalar!$I$5:$I$1804,0))),""))</f>
        <v/>
      </c>
      <c r="F1661" s="24"/>
      <c r="G1661" s="14" t="str">
        <f aca="false">IF(OR($E1661="",$B1661=""),"",INT(($B1661-$E1661)/365.25))</f>
        <v/>
      </c>
      <c r="H1661" s="25"/>
      <c r="I1661" s="12"/>
      <c r="J1661" s="28" t="n">
        <f aca="false">IF(AND($C1661&lt;&gt;"",$B1661&gt;=Boshqaruv!$C$9,$B1661&lt;=Boshqaruv!$C$10),IF(COUNTIFS($C$4:$C1660,$C1661,$B$4:$B1660,"&gt;="&amp;Boshqaruv!$C$9,$B$4:$B1660,"&lt;="&amp;Boshqaruv!$C$10)=0,1,0),0)</f>
        <v>0</v>
      </c>
    </row>
    <row r="1662" customFormat="false" ht="15" hidden="false" customHeight="false" outlineLevel="0" collapsed="false">
      <c r="A1662" s="8" t="n">
        <v>1658</v>
      </c>
      <c r="B1662" s="13"/>
      <c r="C1662" s="25"/>
      <c r="D1662" s="26" t="str">
        <f aca="false">IF($C1662="","",IFERROR(IF(INDEX(Bolalar!$B$5:$B$1804,MATCH($C1662,Bolalar!$I$5:$I$1804,0))="","",INDEX(Bolalar!$B$5:$B$1804,MATCH($C1662,Bolalar!$I$5:$I$1804,0))),""))</f>
        <v/>
      </c>
      <c r="E1662" s="15" t="str">
        <f aca="false">IF($C1662="","",IFERROR(IF(INDEX(Bolalar!$C$5:$C$1804,MATCH($C1662,Bolalar!$I$5:$I$1804,0))="","",INDEX(Bolalar!$C$5:$C$1804,MATCH($C1662,Bolalar!$I$5:$I$1804,0))),""))</f>
        <v/>
      </c>
      <c r="F1662" s="24"/>
      <c r="G1662" s="14" t="str">
        <f aca="false">IF(OR($E1662="",$B1662=""),"",INT(($B1662-$E1662)/365.25))</f>
        <v/>
      </c>
      <c r="H1662" s="25"/>
      <c r="I1662" s="12"/>
      <c r="J1662" s="28" t="n">
        <f aca="false">IF(AND($C1662&lt;&gt;"",$B1662&gt;=Boshqaruv!$C$9,$B1662&lt;=Boshqaruv!$C$10),IF(COUNTIFS($C$4:$C1661,$C1662,$B$4:$B1661,"&gt;="&amp;Boshqaruv!$C$9,$B$4:$B1661,"&lt;="&amp;Boshqaruv!$C$10)=0,1,0),0)</f>
        <v>0</v>
      </c>
    </row>
    <row r="1663" customFormat="false" ht="15" hidden="false" customHeight="false" outlineLevel="0" collapsed="false">
      <c r="A1663" s="8" t="n">
        <v>1659</v>
      </c>
      <c r="B1663" s="13"/>
      <c r="C1663" s="25"/>
      <c r="D1663" s="26" t="str">
        <f aca="false">IF($C1663="","",IFERROR(IF(INDEX(Bolalar!$B$5:$B$1804,MATCH($C1663,Bolalar!$I$5:$I$1804,0))="","",INDEX(Bolalar!$B$5:$B$1804,MATCH($C1663,Bolalar!$I$5:$I$1804,0))),""))</f>
        <v/>
      </c>
      <c r="E1663" s="15" t="str">
        <f aca="false">IF($C1663="","",IFERROR(IF(INDEX(Bolalar!$C$5:$C$1804,MATCH($C1663,Bolalar!$I$5:$I$1804,0))="","",INDEX(Bolalar!$C$5:$C$1804,MATCH($C1663,Bolalar!$I$5:$I$1804,0))),""))</f>
        <v/>
      </c>
      <c r="F1663" s="24"/>
      <c r="G1663" s="14" t="str">
        <f aca="false">IF(OR($E1663="",$B1663=""),"",INT(($B1663-$E1663)/365.25))</f>
        <v/>
      </c>
      <c r="H1663" s="25"/>
      <c r="I1663" s="12"/>
      <c r="J1663" s="28" t="n">
        <f aca="false">IF(AND($C1663&lt;&gt;"",$B1663&gt;=Boshqaruv!$C$9,$B1663&lt;=Boshqaruv!$C$10),IF(COUNTIFS($C$4:$C1662,$C1663,$B$4:$B1662,"&gt;="&amp;Boshqaruv!$C$9,$B$4:$B1662,"&lt;="&amp;Boshqaruv!$C$10)=0,1,0),0)</f>
        <v>0</v>
      </c>
    </row>
    <row r="1664" customFormat="false" ht="15" hidden="false" customHeight="false" outlineLevel="0" collapsed="false">
      <c r="A1664" s="8" t="n">
        <v>1660</v>
      </c>
      <c r="B1664" s="13"/>
      <c r="C1664" s="25"/>
      <c r="D1664" s="26" t="str">
        <f aca="false">IF($C1664="","",IFERROR(IF(INDEX(Bolalar!$B$5:$B$1804,MATCH($C1664,Bolalar!$I$5:$I$1804,0))="","",INDEX(Bolalar!$B$5:$B$1804,MATCH($C1664,Bolalar!$I$5:$I$1804,0))),""))</f>
        <v/>
      </c>
      <c r="E1664" s="15" t="str">
        <f aca="false">IF($C1664="","",IFERROR(IF(INDEX(Bolalar!$C$5:$C$1804,MATCH($C1664,Bolalar!$I$5:$I$1804,0))="","",INDEX(Bolalar!$C$5:$C$1804,MATCH($C1664,Bolalar!$I$5:$I$1804,0))),""))</f>
        <v/>
      </c>
      <c r="F1664" s="24"/>
      <c r="G1664" s="14" t="str">
        <f aca="false">IF(OR($E1664="",$B1664=""),"",INT(($B1664-$E1664)/365.25))</f>
        <v/>
      </c>
      <c r="H1664" s="25"/>
      <c r="I1664" s="12"/>
      <c r="J1664" s="28" t="n">
        <f aca="false">IF(AND($C1664&lt;&gt;"",$B1664&gt;=Boshqaruv!$C$9,$B1664&lt;=Boshqaruv!$C$10),IF(COUNTIFS($C$4:$C1663,$C1664,$B$4:$B1663,"&gt;="&amp;Boshqaruv!$C$9,$B$4:$B1663,"&lt;="&amp;Boshqaruv!$C$10)=0,1,0),0)</f>
        <v>0</v>
      </c>
    </row>
    <row r="1665" customFormat="false" ht="15" hidden="false" customHeight="false" outlineLevel="0" collapsed="false">
      <c r="A1665" s="8" t="n">
        <v>1661</v>
      </c>
      <c r="B1665" s="13"/>
      <c r="C1665" s="25"/>
      <c r="D1665" s="26" t="str">
        <f aca="false">IF($C1665="","",IFERROR(IF(INDEX(Bolalar!$B$5:$B$1804,MATCH($C1665,Bolalar!$I$5:$I$1804,0))="","",INDEX(Bolalar!$B$5:$B$1804,MATCH($C1665,Bolalar!$I$5:$I$1804,0))),""))</f>
        <v/>
      </c>
      <c r="E1665" s="15" t="str">
        <f aca="false">IF($C1665="","",IFERROR(IF(INDEX(Bolalar!$C$5:$C$1804,MATCH($C1665,Bolalar!$I$5:$I$1804,0))="","",INDEX(Bolalar!$C$5:$C$1804,MATCH($C1665,Bolalar!$I$5:$I$1804,0))),""))</f>
        <v/>
      </c>
      <c r="F1665" s="24"/>
      <c r="G1665" s="14" t="str">
        <f aca="false">IF(OR($E1665="",$B1665=""),"",INT(($B1665-$E1665)/365.25))</f>
        <v/>
      </c>
      <c r="H1665" s="25"/>
      <c r="I1665" s="12"/>
      <c r="J1665" s="28" t="n">
        <f aca="false">IF(AND($C1665&lt;&gt;"",$B1665&gt;=Boshqaruv!$C$9,$B1665&lt;=Boshqaruv!$C$10),IF(COUNTIFS($C$4:$C1664,$C1665,$B$4:$B1664,"&gt;="&amp;Boshqaruv!$C$9,$B$4:$B1664,"&lt;="&amp;Boshqaruv!$C$10)=0,1,0),0)</f>
        <v>0</v>
      </c>
    </row>
    <row r="1666" customFormat="false" ht="15" hidden="false" customHeight="false" outlineLevel="0" collapsed="false">
      <c r="A1666" s="8" t="n">
        <v>1662</v>
      </c>
      <c r="B1666" s="13"/>
      <c r="C1666" s="25"/>
      <c r="D1666" s="26" t="str">
        <f aca="false">IF($C1666="","",IFERROR(IF(INDEX(Bolalar!$B$5:$B$1804,MATCH($C1666,Bolalar!$I$5:$I$1804,0))="","",INDEX(Bolalar!$B$5:$B$1804,MATCH($C1666,Bolalar!$I$5:$I$1804,0))),""))</f>
        <v/>
      </c>
      <c r="E1666" s="15" t="str">
        <f aca="false">IF($C1666="","",IFERROR(IF(INDEX(Bolalar!$C$5:$C$1804,MATCH($C1666,Bolalar!$I$5:$I$1804,0))="","",INDEX(Bolalar!$C$5:$C$1804,MATCH($C1666,Bolalar!$I$5:$I$1804,0))),""))</f>
        <v/>
      </c>
      <c r="F1666" s="24"/>
      <c r="G1666" s="14" t="str">
        <f aca="false">IF(OR($E1666="",$B1666=""),"",INT(($B1666-$E1666)/365.25))</f>
        <v/>
      </c>
      <c r="H1666" s="25"/>
      <c r="I1666" s="12"/>
      <c r="J1666" s="28" t="n">
        <f aca="false">IF(AND($C1666&lt;&gt;"",$B1666&gt;=Boshqaruv!$C$9,$B1666&lt;=Boshqaruv!$C$10),IF(COUNTIFS($C$4:$C1665,$C1666,$B$4:$B1665,"&gt;="&amp;Boshqaruv!$C$9,$B$4:$B1665,"&lt;="&amp;Boshqaruv!$C$10)=0,1,0),0)</f>
        <v>0</v>
      </c>
    </row>
    <row r="1667" customFormat="false" ht="15" hidden="false" customHeight="false" outlineLevel="0" collapsed="false">
      <c r="A1667" s="8" t="n">
        <v>1663</v>
      </c>
      <c r="B1667" s="13"/>
      <c r="C1667" s="25"/>
      <c r="D1667" s="26" t="str">
        <f aca="false">IF($C1667="","",IFERROR(IF(INDEX(Bolalar!$B$5:$B$1804,MATCH($C1667,Bolalar!$I$5:$I$1804,0))="","",INDEX(Bolalar!$B$5:$B$1804,MATCH($C1667,Bolalar!$I$5:$I$1804,0))),""))</f>
        <v/>
      </c>
      <c r="E1667" s="15" t="str">
        <f aca="false">IF($C1667="","",IFERROR(IF(INDEX(Bolalar!$C$5:$C$1804,MATCH($C1667,Bolalar!$I$5:$I$1804,0))="","",INDEX(Bolalar!$C$5:$C$1804,MATCH($C1667,Bolalar!$I$5:$I$1804,0))),""))</f>
        <v/>
      </c>
      <c r="F1667" s="24"/>
      <c r="G1667" s="14" t="str">
        <f aca="false">IF(OR($E1667="",$B1667=""),"",INT(($B1667-$E1667)/365.25))</f>
        <v/>
      </c>
      <c r="H1667" s="25"/>
      <c r="I1667" s="12"/>
      <c r="J1667" s="28" t="n">
        <f aca="false">IF(AND($C1667&lt;&gt;"",$B1667&gt;=Boshqaruv!$C$9,$B1667&lt;=Boshqaruv!$C$10),IF(COUNTIFS($C$4:$C1666,$C1667,$B$4:$B1666,"&gt;="&amp;Boshqaruv!$C$9,$B$4:$B1666,"&lt;="&amp;Boshqaruv!$C$10)=0,1,0),0)</f>
        <v>0</v>
      </c>
    </row>
    <row r="1668" customFormat="false" ht="15" hidden="false" customHeight="false" outlineLevel="0" collapsed="false">
      <c r="A1668" s="8" t="n">
        <v>1664</v>
      </c>
      <c r="B1668" s="13"/>
      <c r="C1668" s="25"/>
      <c r="D1668" s="26" t="str">
        <f aca="false">IF($C1668="","",IFERROR(IF(INDEX(Bolalar!$B$5:$B$1804,MATCH($C1668,Bolalar!$I$5:$I$1804,0))="","",INDEX(Bolalar!$B$5:$B$1804,MATCH($C1668,Bolalar!$I$5:$I$1804,0))),""))</f>
        <v/>
      </c>
      <c r="E1668" s="15" t="str">
        <f aca="false">IF($C1668="","",IFERROR(IF(INDEX(Bolalar!$C$5:$C$1804,MATCH($C1668,Bolalar!$I$5:$I$1804,0))="","",INDEX(Bolalar!$C$5:$C$1804,MATCH($C1668,Bolalar!$I$5:$I$1804,0))),""))</f>
        <v/>
      </c>
      <c r="F1668" s="24"/>
      <c r="G1668" s="14" t="str">
        <f aca="false">IF(OR($E1668="",$B1668=""),"",INT(($B1668-$E1668)/365.25))</f>
        <v/>
      </c>
      <c r="H1668" s="25"/>
      <c r="I1668" s="12"/>
      <c r="J1668" s="28" t="n">
        <f aca="false">IF(AND($C1668&lt;&gt;"",$B1668&gt;=Boshqaruv!$C$9,$B1668&lt;=Boshqaruv!$C$10),IF(COUNTIFS($C$4:$C1667,$C1668,$B$4:$B1667,"&gt;="&amp;Boshqaruv!$C$9,$B$4:$B1667,"&lt;="&amp;Boshqaruv!$C$10)=0,1,0),0)</f>
        <v>0</v>
      </c>
    </row>
    <row r="1669" customFormat="false" ht="15" hidden="false" customHeight="false" outlineLevel="0" collapsed="false">
      <c r="A1669" s="8" t="n">
        <v>1665</v>
      </c>
      <c r="B1669" s="13"/>
      <c r="C1669" s="25"/>
      <c r="D1669" s="26" t="str">
        <f aca="false">IF($C1669="","",IFERROR(IF(INDEX(Bolalar!$B$5:$B$1804,MATCH($C1669,Bolalar!$I$5:$I$1804,0))="","",INDEX(Bolalar!$B$5:$B$1804,MATCH($C1669,Bolalar!$I$5:$I$1804,0))),""))</f>
        <v/>
      </c>
      <c r="E1669" s="15" t="str">
        <f aca="false">IF($C1669="","",IFERROR(IF(INDEX(Bolalar!$C$5:$C$1804,MATCH($C1669,Bolalar!$I$5:$I$1804,0))="","",INDEX(Bolalar!$C$5:$C$1804,MATCH($C1669,Bolalar!$I$5:$I$1804,0))),""))</f>
        <v/>
      </c>
      <c r="F1669" s="24"/>
      <c r="G1669" s="14" t="str">
        <f aca="false">IF(OR($E1669="",$B1669=""),"",INT(($B1669-$E1669)/365.25))</f>
        <v/>
      </c>
      <c r="H1669" s="25"/>
      <c r="I1669" s="12"/>
      <c r="J1669" s="28" t="n">
        <f aca="false">IF(AND($C1669&lt;&gt;"",$B1669&gt;=Boshqaruv!$C$9,$B1669&lt;=Boshqaruv!$C$10),IF(COUNTIFS($C$4:$C1668,$C1669,$B$4:$B1668,"&gt;="&amp;Boshqaruv!$C$9,$B$4:$B1668,"&lt;="&amp;Boshqaruv!$C$10)=0,1,0),0)</f>
        <v>0</v>
      </c>
    </row>
    <row r="1670" customFormat="false" ht="15" hidden="false" customHeight="false" outlineLevel="0" collapsed="false">
      <c r="A1670" s="8" t="n">
        <v>1666</v>
      </c>
      <c r="B1670" s="13"/>
      <c r="C1670" s="25"/>
      <c r="D1670" s="26" t="str">
        <f aca="false">IF($C1670="","",IFERROR(IF(INDEX(Bolalar!$B$5:$B$1804,MATCH($C1670,Bolalar!$I$5:$I$1804,0))="","",INDEX(Bolalar!$B$5:$B$1804,MATCH($C1670,Bolalar!$I$5:$I$1804,0))),""))</f>
        <v/>
      </c>
      <c r="E1670" s="15" t="str">
        <f aca="false">IF($C1670="","",IFERROR(IF(INDEX(Bolalar!$C$5:$C$1804,MATCH($C1670,Bolalar!$I$5:$I$1804,0))="","",INDEX(Bolalar!$C$5:$C$1804,MATCH($C1670,Bolalar!$I$5:$I$1804,0))),""))</f>
        <v/>
      </c>
      <c r="F1670" s="24"/>
      <c r="G1670" s="14" t="str">
        <f aca="false">IF(OR($E1670="",$B1670=""),"",INT(($B1670-$E1670)/365.25))</f>
        <v/>
      </c>
      <c r="H1670" s="25"/>
      <c r="I1670" s="12"/>
      <c r="J1670" s="28" t="n">
        <f aca="false">IF(AND($C1670&lt;&gt;"",$B1670&gt;=Boshqaruv!$C$9,$B1670&lt;=Boshqaruv!$C$10),IF(COUNTIFS($C$4:$C1669,$C1670,$B$4:$B1669,"&gt;="&amp;Boshqaruv!$C$9,$B$4:$B1669,"&lt;="&amp;Boshqaruv!$C$10)=0,1,0),0)</f>
        <v>0</v>
      </c>
    </row>
    <row r="1671" customFormat="false" ht="15" hidden="false" customHeight="false" outlineLevel="0" collapsed="false">
      <c r="A1671" s="8" t="n">
        <v>1667</v>
      </c>
      <c r="B1671" s="13"/>
      <c r="C1671" s="25"/>
      <c r="D1671" s="26" t="str">
        <f aca="false">IF($C1671="","",IFERROR(IF(INDEX(Bolalar!$B$5:$B$1804,MATCH($C1671,Bolalar!$I$5:$I$1804,0))="","",INDEX(Bolalar!$B$5:$B$1804,MATCH($C1671,Bolalar!$I$5:$I$1804,0))),""))</f>
        <v/>
      </c>
      <c r="E1671" s="15" t="str">
        <f aca="false">IF($C1671="","",IFERROR(IF(INDEX(Bolalar!$C$5:$C$1804,MATCH($C1671,Bolalar!$I$5:$I$1804,0))="","",INDEX(Bolalar!$C$5:$C$1804,MATCH($C1671,Bolalar!$I$5:$I$1804,0))),""))</f>
        <v/>
      </c>
      <c r="F1671" s="24"/>
      <c r="G1671" s="14" t="str">
        <f aca="false">IF(OR($E1671="",$B1671=""),"",INT(($B1671-$E1671)/365.25))</f>
        <v/>
      </c>
      <c r="H1671" s="25"/>
      <c r="I1671" s="12"/>
      <c r="J1671" s="28" t="n">
        <f aca="false">IF(AND($C1671&lt;&gt;"",$B1671&gt;=Boshqaruv!$C$9,$B1671&lt;=Boshqaruv!$C$10),IF(COUNTIFS($C$4:$C1670,$C1671,$B$4:$B1670,"&gt;="&amp;Boshqaruv!$C$9,$B$4:$B1670,"&lt;="&amp;Boshqaruv!$C$10)=0,1,0),0)</f>
        <v>0</v>
      </c>
    </row>
    <row r="1672" customFormat="false" ht="15" hidden="false" customHeight="false" outlineLevel="0" collapsed="false">
      <c r="A1672" s="8" t="n">
        <v>1668</v>
      </c>
      <c r="B1672" s="13"/>
      <c r="C1672" s="25"/>
      <c r="D1672" s="26" t="str">
        <f aca="false">IF($C1672="","",IFERROR(IF(INDEX(Bolalar!$B$5:$B$1804,MATCH($C1672,Bolalar!$I$5:$I$1804,0))="","",INDEX(Bolalar!$B$5:$B$1804,MATCH($C1672,Bolalar!$I$5:$I$1804,0))),""))</f>
        <v/>
      </c>
      <c r="E1672" s="15" t="str">
        <f aca="false">IF($C1672="","",IFERROR(IF(INDEX(Bolalar!$C$5:$C$1804,MATCH($C1672,Bolalar!$I$5:$I$1804,0))="","",INDEX(Bolalar!$C$5:$C$1804,MATCH($C1672,Bolalar!$I$5:$I$1804,0))),""))</f>
        <v/>
      </c>
      <c r="F1672" s="24"/>
      <c r="G1672" s="14" t="str">
        <f aca="false">IF(OR($E1672="",$B1672=""),"",INT(($B1672-$E1672)/365.25))</f>
        <v/>
      </c>
      <c r="H1672" s="25"/>
      <c r="I1672" s="12"/>
      <c r="J1672" s="28" t="n">
        <f aca="false">IF(AND($C1672&lt;&gt;"",$B1672&gt;=Boshqaruv!$C$9,$B1672&lt;=Boshqaruv!$C$10),IF(COUNTIFS($C$4:$C1671,$C1672,$B$4:$B1671,"&gt;="&amp;Boshqaruv!$C$9,$B$4:$B1671,"&lt;="&amp;Boshqaruv!$C$10)=0,1,0),0)</f>
        <v>0</v>
      </c>
    </row>
    <row r="1673" customFormat="false" ht="15" hidden="false" customHeight="false" outlineLevel="0" collapsed="false">
      <c r="A1673" s="8" t="n">
        <v>1669</v>
      </c>
      <c r="B1673" s="13"/>
      <c r="C1673" s="25"/>
      <c r="D1673" s="26" t="str">
        <f aca="false">IF($C1673="","",IFERROR(IF(INDEX(Bolalar!$B$5:$B$1804,MATCH($C1673,Bolalar!$I$5:$I$1804,0))="","",INDEX(Bolalar!$B$5:$B$1804,MATCH($C1673,Bolalar!$I$5:$I$1804,0))),""))</f>
        <v/>
      </c>
      <c r="E1673" s="15" t="str">
        <f aca="false">IF($C1673="","",IFERROR(IF(INDEX(Bolalar!$C$5:$C$1804,MATCH($C1673,Bolalar!$I$5:$I$1804,0))="","",INDEX(Bolalar!$C$5:$C$1804,MATCH($C1673,Bolalar!$I$5:$I$1804,0))),""))</f>
        <v/>
      </c>
      <c r="F1673" s="24"/>
      <c r="G1673" s="14" t="str">
        <f aca="false">IF(OR($E1673="",$B1673=""),"",INT(($B1673-$E1673)/365.25))</f>
        <v/>
      </c>
      <c r="H1673" s="25"/>
      <c r="I1673" s="12"/>
      <c r="J1673" s="28" t="n">
        <f aca="false">IF(AND($C1673&lt;&gt;"",$B1673&gt;=Boshqaruv!$C$9,$B1673&lt;=Boshqaruv!$C$10),IF(COUNTIFS($C$4:$C1672,$C1673,$B$4:$B1672,"&gt;="&amp;Boshqaruv!$C$9,$B$4:$B1672,"&lt;="&amp;Boshqaruv!$C$10)=0,1,0),0)</f>
        <v>0</v>
      </c>
    </row>
    <row r="1674" customFormat="false" ht="15" hidden="false" customHeight="false" outlineLevel="0" collapsed="false">
      <c r="A1674" s="8" t="n">
        <v>1670</v>
      </c>
      <c r="B1674" s="13"/>
      <c r="C1674" s="25"/>
      <c r="D1674" s="26" t="str">
        <f aca="false">IF($C1674="","",IFERROR(IF(INDEX(Bolalar!$B$5:$B$1804,MATCH($C1674,Bolalar!$I$5:$I$1804,0))="","",INDEX(Bolalar!$B$5:$B$1804,MATCH($C1674,Bolalar!$I$5:$I$1804,0))),""))</f>
        <v/>
      </c>
      <c r="E1674" s="15" t="str">
        <f aca="false">IF($C1674="","",IFERROR(IF(INDEX(Bolalar!$C$5:$C$1804,MATCH($C1674,Bolalar!$I$5:$I$1804,0))="","",INDEX(Bolalar!$C$5:$C$1804,MATCH($C1674,Bolalar!$I$5:$I$1804,0))),""))</f>
        <v/>
      </c>
      <c r="F1674" s="24"/>
      <c r="G1674" s="14" t="str">
        <f aca="false">IF(OR($E1674="",$B1674=""),"",INT(($B1674-$E1674)/365.25))</f>
        <v/>
      </c>
      <c r="H1674" s="25"/>
      <c r="I1674" s="12"/>
      <c r="J1674" s="28" t="n">
        <f aca="false">IF(AND($C1674&lt;&gt;"",$B1674&gt;=Boshqaruv!$C$9,$B1674&lt;=Boshqaruv!$C$10),IF(COUNTIFS($C$4:$C1673,$C1674,$B$4:$B1673,"&gt;="&amp;Boshqaruv!$C$9,$B$4:$B1673,"&lt;="&amp;Boshqaruv!$C$10)=0,1,0),0)</f>
        <v>0</v>
      </c>
    </row>
    <row r="1675" customFormat="false" ht="15" hidden="false" customHeight="false" outlineLevel="0" collapsed="false">
      <c r="A1675" s="8" t="n">
        <v>1671</v>
      </c>
      <c r="B1675" s="13"/>
      <c r="C1675" s="25"/>
      <c r="D1675" s="26" t="str">
        <f aca="false">IF($C1675="","",IFERROR(IF(INDEX(Bolalar!$B$5:$B$1804,MATCH($C1675,Bolalar!$I$5:$I$1804,0))="","",INDEX(Bolalar!$B$5:$B$1804,MATCH($C1675,Bolalar!$I$5:$I$1804,0))),""))</f>
        <v/>
      </c>
      <c r="E1675" s="15" t="str">
        <f aca="false">IF($C1675="","",IFERROR(IF(INDEX(Bolalar!$C$5:$C$1804,MATCH($C1675,Bolalar!$I$5:$I$1804,0))="","",INDEX(Bolalar!$C$5:$C$1804,MATCH($C1675,Bolalar!$I$5:$I$1804,0))),""))</f>
        <v/>
      </c>
      <c r="F1675" s="24"/>
      <c r="G1675" s="14" t="str">
        <f aca="false">IF(OR($E1675="",$B1675=""),"",INT(($B1675-$E1675)/365.25))</f>
        <v/>
      </c>
      <c r="H1675" s="25"/>
      <c r="I1675" s="12"/>
      <c r="J1675" s="28" t="n">
        <f aca="false">IF(AND($C1675&lt;&gt;"",$B1675&gt;=Boshqaruv!$C$9,$B1675&lt;=Boshqaruv!$C$10),IF(COUNTIFS($C$4:$C1674,$C1675,$B$4:$B1674,"&gt;="&amp;Boshqaruv!$C$9,$B$4:$B1674,"&lt;="&amp;Boshqaruv!$C$10)=0,1,0),0)</f>
        <v>0</v>
      </c>
    </row>
    <row r="1676" customFormat="false" ht="15" hidden="false" customHeight="false" outlineLevel="0" collapsed="false">
      <c r="A1676" s="8" t="n">
        <v>1672</v>
      </c>
      <c r="B1676" s="13"/>
      <c r="C1676" s="25"/>
      <c r="D1676" s="26" t="str">
        <f aca="false">IF($C1676="","",IFERROR(IF(INDEX(Bolalar!$B$5:$B$1804,MATCH($C1676,Bolalar!$I$5:$I$1804,0))="","",INDEX(Bolalar!$B$5:$B$1804,MATCH($C1676,Bolalar!$I$5:$I$1804,0))),""))</f>
        <v/>
      </c>
      <c r="E1676" s="15" t="str">
        <f aca="false">IF($C1676="","",IFERROR(IF(INDEX(Bolalar!$C$5:$C$1804,MATCH($C1676,Bolalar!$I$5:$I$1804,0))="","",INDEX(Bolalar!$C$5:$C$1804,MATCH($C1676,Bolalar!$I$5:$I$1804,0))),""))</f>
        <v/>
      </c>
      <c r="F1676" s="24"/>
      <c r="G1676" s="14" t="str">
        <f aca="false">IF(OR($E1676="",$B1676=""),"",INT(($B1676-$E1676)/365.25))</f>
        <v/>
      </c>
      <c r="H1676" s="25"/>
      <c r="I1676" s="12"/>
      <c r="J1676" s="28" t="n">
        <f aca="false">IF(AND($C1676&lt;&gt;"",$B1676&gt;=Boshqaruv!$C$9,$B1676&lt;=Boshqaruv!$C$10),IF(COUNTIFS($C$4:$C1675,$C1676,$B$4:$B1675,"&gt;="&amp;Boshqaruv!$C$9,$B$4:$B1675,"&lt;="&amp;Boshqaruv!$C$10)=0,1,0),0)</f>
        <v>0</v>
      </c>
    </row>
    <row r="1677" customFormat="false" ht="15" hidden="false" customHeight="false" outlineLevel="0" collapsed="false">
      <c r="A1677" s="8" t="n">
        <v>1673</v>
      </c>
      <c r="B1677" s="13"/>
      <c r="C1677" s="25"/>
      <c r="D1677" s="26" t="str">
        <f aca="false">IF($C1677="","",IFERROR(IF(INDEX(Bolalar!$B$5:$B$1804,MATCH($C1677,Bolalar!$I$5:$I$1804,0))="","",INDEX(Bolalar!$B$5:$B$1804,MATCH($C1677,Bolalar!$I$5:$I$1804,0))),""))</f>
        <v/>
      </c>
      <c r="E1677" s="15" t="str">
        <f aca="false">IF($C1677="","",IFERROR(IF(INDEX(Bolalar!$C$5:$C$1804,MATCH($C1677,Bolalar!$I$5:$I$1804,0))="","",INDEX(Bolalar!$C$5:$C$1804,MATCH($C1677,Bolalar!$I$5:$I$1804,0))),""))</f>
        <v/>
      </c>
      <c r="F1677" s="24"/>
      <c r="G1677" s="14" t="str">
        <f aca="false">IF(OR($E1677="",$B1677=""),"",INT(($B1677-$E1677)/365.25))</f>
        <v/>
      </c>
      <c r="H1677" s="25"/>
      <c r="I1677" s="12"/>
      <c r="J1677" s="28" t="n">
        <f aca="false">IF(AND($C1677&lt;&gt;"",$B1677&gt;=Boshqaruv!$C$9,$B1677&lt;=Boshqaruv!$C$10),IF(COUNTIFS($C$4:$C1676,$C1677,$B$4:$B1676,"&gt;="&amp;Boshqaruv!$C$9,$B$4:$B1676,"&lt;="&amp;Boshqaruv!$C$10)=0,1,0),0)</f>
        <v>0</v>
      </c>
    </row>
    <row r="1678" customFormat="false" ht="15" hidden="false" customHeight="false" outlineLevel="0" collapsed="false">
      <c r="A1678" s="8" t="n">
        <v>1674</v>
      </c>
      <c r="B1678" s="13"/>
      <c r="C1678" s="25"/>
      <c r="D1678" s="26" t="str">
        <f aca="false">IF($C1678="","",IFERROR(IF(INDEX(Bolalar!$B$5:$B$1804,MATCH($C1678,Bolalar!$I$5:$I$1804,0))="","",INDEX(Bolalar!$B$5:$B$1804,MATCH($C1678,Bolalar!$I$5:$I$1804,0))),""))</f>
        <v/>
      </c>
      <c r="E1678" s="15" t="str">
        <f aca="false">IF($C1678="","",IFERROR(IF(INDEX(Bolalar!$C$5:$C$1804,MATCH($C1678,Bolalar!$I$5:$I$1804,0))="","",INDEX(Bolalar!$C$5:$C$1804,MATCH($C1678,Bolalar!$I$5:$I$1804,0))),""))</f>
        <v/>
      </c>
      <c r="F1678" s="24"/>
      <c r="G1678" s="14" t="str">
        <f aca="false">IF(OR($E1678="",$B1678=""),"",INT(($B1678-$E1678)/365.25))</f>
        <v/>
      </c>
      <c r="H1678" s="25"/>
      <c r="I1678" s="12"/>
      <c r="J1678" s="28" t="n">
        <f aca="false">IF(AND($C1678&lt;&gt;"",$B1678&gt;=Boshqaruv!$C$9,$B1678&lt;=Boshqaruv!$C$10),IF(COUNTIFS($C$4:$C1677,$C1678,$B$4:$B1677,"&gt;="&amp;Boshqaruv!$C$9,$B$4:$B1677,"&lt;="&amp;Boshqaruv!$C$10)=0,1,0),0)</f>
        <v>0</v>
      </c>
    </row>
    <row r="1679" customFormat="false" ht="15" hidden="false" customHeight="false" outlineLevel="0" collapsed="false">
      <c r="A1679" s="8" t="n">
        <v>1675</v>
      </c>
      <c r="B1679" s="13"/>
      <c r="C1679" s="25"/>
      <c r="D1679" s="26" t="str">
        <f aca="false">IF($C1679="","",IFERROR(IF(INDEX(Bolalar!$B$5:$B$1804,MATCH($C1679,Bolalar!$I$5:$I$1804,0))="","",INDEX(Bolalar!$B$5:$B$1804,MATCH($C1679,Bolalar!$I$5:$I$1804,0))),""))</f>
        <v/>
      </c>
      <c r="E1679" s="15" t="str">
        <f aca="false">IF($C1679="","",IFERROR(IF(INDEX(Bolalar!$C$5:$C$1804,MATCH($C1679,Bolalar!$I$5:$I$1804,0))="","",INDEX(Bolalar!$C$5:$C$1804,MATCH($C1679,Bolalar!$I$5:$I$1804,0))),""))</f>
        <v/>
      </c>
      <c r="F1679" s="24"/>
      <c r="G1679" s="14" t="str">
        <f aca="false">IF(OR($E1679="",$B1679=""),"",INT(($B1679-$E1679)/365.25))</f>
        <v/>
      </c>
      <c r="H1679" s="25"/>
      <c r="I1679" s="12"/>
      <c r="J1679" s="28" t="n">
        <f aca="false">IF(AND($C1679&lt;&gt;"",$B1679&gt;=Boshqaruv!$C$9,$B1679&lt;=Boshqaruv!$C$10),IF(COUNTIFS($C$4:$C1678,$C1679,$B$4:$B1678,"&gt;="&amp;Boshqaruv!$C$9,$B$4:$B1678,"&lt;="&amp;Boshqaruv!$C$10)=0,1,0),0)</f>
        <v>0</v>
      </c>
    </row>
    <row r="1680" customFormat="false" ht="15" hidden="false" customHeight="false" outlineLevel="0" collapsed="false">
      <c r="A1680" s="8" t="n">
        <v>1676</v>
      </c>
      <c r="B1680" s="13"/>
      <c r="C1680" s="25"/>
      <c r="D1680" s="26" t="str">
        <f aca="false">IF($C1680="","",IFERROR(IF(INDEX(Bolalar!$B$5:$B$1804,MATCH($C1680,Bolalar!$I$5:$I$1804,0))="","",INDEX(Bolalar!$B$5:$B$1804,MATCH($C1680,Bolalar!$I$5:$I$1804,0))),""))</f>
        <v/>
      </c>
      <c r="E1680" s="15" t="str">
        <f aca="false">IF($C1680="","",IFERROR(IF(INDEX(Bolalar!$C$5:$C$1804,MATCH($C1680,Bolalar!$I$5:$I$1804,0))="","",INDEX(Bolalar!$C$5:$C$1804,MATCH($C1680,Bolalar!$I$5:$I$1804,0))),""))</f>
        <v/>
      </c>
      <c r="F1680" s="24"/>
      <c r="G1680" s="14" t="str">
        <f aca="false">IF(OR($E1680="",$B1680=""),"",INT(($B1680-$E1680)/365.25))</f>
        <v/>
      </c>
      <c r="H1680" s="25"/>
      <c r="I1680" s="12"/>
      <c r="J1680" s="28" t="n">
        <f aca="false">IF(AND($C1680&lt;&gt;"",$B1680&gt;=Boshqaruv!$C$9,$B1680&lt;=Boshqaruv!$C$10),IF(COUNTIFS($C$4:$C1679,$C1680,$B$4:$B1679,"&gt;="&amp;Boshqaruv!$C$9,$B$4:$B1679,"&lt;="&amp;Boshqaruv!$C$10)=0,1,0),0)</f>
        <v>0</v>
      </c>
    </row>
    <row r="1681" customFormat="false" ht="15" hidden="false" customHeight="false" outlineLevel="0" collapsed="false">
      <c r="A1681" s="8" t="n">
        <v>1677</v>
      </c>
      <c r="B1681" s="13"/>
      <c r="C1681" s="25"/>
      <c r="D1681" s="26" t="str">
        <f aca="false">IF($C1681="","",IFERROR(IF(INDEX(Bolalar!$B$5:$B$1804,MATCH($C1681,Bolalar!$I$5:$I$1804,0))="","",INDEX(Bolalar!$B$5:$B$1804,MATCH($C1681,Bolalar!$I$5:$I$1804,0))),""))</f>
        <v/>
      </c>
      <c r="E1681" s="15" t="str">
        <f aca="false">IF($C1681="","",IFERROR(IF(INDEX(Bolalar!$C$5:$C$1804,MATCH($C1681,Bolalar!$I$5:$I$1804,0))="","",INDEX(Bolalar!$C$5:$C$1804,MATCH($C1681,Bolalar!$I$5:$I$1804,0))),""))</f>
        <v/>
      </c>
      <c r="F1681" s="24"/>
      <c r="G1681" s="14" t="str">
        <f aca="false">IF(OR($E1681="",$B1681=""),"",INT(($B1681-$E1681)/365.25))</f>
        <v/>
      </c>
      <c r="H1681" s="25"/>
      <c r="I1681" s="12"/>
      <c r="J1681" s="28" t="n">
        <f aca="false">IF(AND($C1681&lt;&gt;"",$B1681&gt;=Boshqaruv!$C$9,$B1681&lt;=Boshqaruv!$C$10),IF(COUNTIFS($C$4:$C1680,$C1681,$B$4:$B1680,"&gt;="&amp;Boshqaruv!$C$9,$B$4:$B1680,"&lt;="&amp;Boshqaruv!$C$10)=0,1,0),0)</f>
        <v>0</v>
      </c>
    </row>
    <row r="1682" customFormat="false" ht="15" hidden="false" customHeight="false" outlineLevel="0" collapsed="false">
      <c r="A1682" s="8" t="n">
        <v>1678</v>
      </c>
      <c r="B1682" s="13"/>
      <c r="C1682" s="25"/>
      <c r="D1682" s="26" t="str">
        <f aca="false">IF($C1682="","",IFERROR(IF(INDEX(Bolalar!$B$5:$B$1804,MATCH($C1682,Bolalar!$I$5:$I$1804,0))="","",INDEX(Bolalar!$B$5:$B$1804,MATCH($C1682,Bolalar!$I$5:$I$1804,0))),""))</f>
        <v/>
      </c>
      <c r="E1682" s="15" t="str">
        <f aca="false">IF($C1682="","",IFERROR(IF(INDEX(Bolalar!$C$5:$C$1804,MATCH($C1682,Bolalar!$I$5:$I$1804,0))="","",INDEX(Bolalar!$C$5:$C$1804,MATCH($C1682,Bolalar!$I$5:$I$1804,0))),""))</f>
        <v/>
      </c>
      <c r="F1682" s="24"/>
      <c r="G1682" s="14" t="str">
        <f aca="false">IF(OR($E1682="",$B1682=""),"",INT(($B1682-$E1682)/365.25))</f>
        <v/>
      </c>
      <c r="H1682" s="25"/>
      <c r="I1682" s="12"/>
      <c r="J1682" s="28" t="n">
        <f aca="false">IF(AND($C1682&lt;&gt;"",$B1682&gt;=Boshqaruv!$C$9,$B1682&lt;=Boshqaruv!$C$10),IF(COUNTIFS($C$4:$C1681,$C1682,$B$4:$B1681,"&gt;="&amp;Boshqaruv!$C$9,$B$4:$B1681,"&lt;="&amp;Boshqaruv!$C$10)=0,1,0),0)</f>
        <v>0</v>
      </c>
    </row>
    <row r="1683" customFormat="false" ht="15" hidden="false" customHeight="false" outlineLevel="0" collapsed="false">
      <c r="A1683" s="8" t="n">
        <v>1679</v>
      </c>
      <c r="B1683" s="13"/>
      <c r="C1683" s="25"/>
      <c r="D1683" s="26" t="str">
        <f aca="false">IF($C1683="","",IFERROR(IF(INDEX(Bolalar!$B$5:$B$1804,MATCH($C1683,Bolalar!$I$5:$I$1804,0))="","",INDEX(Bolalar!$B$5:$B$1804,MATCH($C1683,Bolalar!$I$5:$I$1804,0))),""))</f>
        <v/>
      </c>
      <c r="E1683" s="15" t="str">
        <f aca="false">IF($C1683="","",IFERROR(IF(INDEX(Bolalar!$C$5:$C$1804,MATCH($C1683,Bolalar!$I$5:$I$1804,0))="","",INDEX(Bolalar!$C$5:$C$1804,MATCH($C1683,Bolalar!$I$5:$I$1804,0))),""))</f>
        <v/>
      </c>
      <c r="F1683" s="24"/>
      <c r="G1683" s="14" t="str">
        <f aca="false">IF(OR($E1683="",$B1683=""),"",INT(($B1683-$E1683)/365.25))</f>
        <v/>
      </c>
      <c r="H1683" s="25"/>
      <c r="I1683" s="12"/>
      <c r="J1683" s="28" t="n">
        <f aca="false">IF(AND($C1683&lt;&gt;"",$B1683&gt;=Boshqaruv!$C$9,$B1683&lt;=Boshqaruv!$C$10),IF(COUNTIFS($C$4:$C1682,$C1683,$B$4:$B1682,"&gt;="&amp;Boshqaruv!$C$9,$B$4:$B1682,"&lt;="&amp;Boshqaruv!$C$10)=0,1,0),0)</f>
        <v>0</v>
      </c>
    </row>
    <row r="1684" customFormat="false" ht="15" hidden="false" customHeight="false" outlineLevel="0" collapsed="false">
      <c r="A1684" s="8" t="n">
        <v>1680</v>
      </c>
      <c r="B1684" s="13"/>
      <c r="C1684" s="25"/>
      <c r="D1684" s="26" t="str">
        <f aca="false">IF($C1684="","",IFERROR(IF(INDEX(Bolalar!$B$5:$B$1804,MATCH($C1684,Bolalar!$I$5:$I$1804,0))="","",INDEX(Bolalar!$B$5:$B$1804,MATCH($C1684,Bolalar!$I$5:$I$1804,0))),""))</f>
        <v/>
      </c>
      <c r="E1684" s="15" t="str">
        <f aca="false">IF($C1684="","",IFERROR(IF(INDEX(Bolalar!$C$5:$C$1804,MATCH($C1684,Bolalar!$I$5:$I$1804,0))="","",INDEX(Bolalar!$C$5:$C$1804,MATCH($C1684,Bolalar!$I$5:$I$1804,0))),""))</f>
        <v/>
      </c>
      <c r="F1684" s="24"/>
      <c r="G1684" s="14" t="str">
        <f aca="false">IF(OR($E1684="",$B1684=""),"",INT(($B1684-$E1684)/365.25))</f>
        <v/>
      </c>
      <c r="H1684" s="25"/>
      <c r="I1684" s="12"/>
      <c r="J1684" s="28" t="n">
        <f aca="false">IF(AND($C1684&lt;&gt;"",$B1684&gt;=Boshqaruv!$C$9,$B1684&lt;=Boshqaruv!$C$10),IF(COUNTIFS($C$4:$C1683,$C1684,$B$4:$B1683,"&gt;="&amp;Boshqaruv!$C$9,$B$4:$B1683,"&lt;="&amp;Boshqaruv!$C$10)=0,1,0),0)</f>
        <v>0</v>
      </c>
    </row>
    <row r="1685" customFormat="false" ht="15" hidden="false" customHeight="false" outlineLevel="0" collapsed="false">
      <c r="A1685" s="8" t="n">
        <v>1681</v>
      </c>
      <c r="B1685" s="13"/>
      <c r="C1685" s="25"/>
      <c r="D1685" s="26" t="str">
        <f aca="false">IF($C1685="","",IFERROR(IF(INDEX(Bolalar!$B$5:$B$1804,MATCH($C1685,Bolalar!$I$5:$I$1804,0))="","",INDEX(Bolalar!$B$5:$B$1804,MATCH($C1685,Bolalar!$I$5:$I$1804,0))),""))</f>
        <v/>
      </c>
      <c r="E1685" s="15" t="str">
        <f aca="false">IF($C1685="","",IFERROR(IF(INDEX(Bolalar!$C$5:$C$1804,MATCH($C1685,Bolalar!$I$5:$I$1804,0))="","",INDEX(Bolalar!$C$5:$C$1804,MATCH($C1685,Bolalar!$I$5:$I$1804,0))),""))</f>
        <v/>
      </c>
      <c r="F1685" s="24"/>
      <c r="G1685" s="14" t="str">
        <f aca="false">IF(OR($E1685="",$B1685=""),"",INT(($B1685-$E1685)/365.25))</f>
        <v/>
      </c>
      <c r="H1685" s="25"/>
      <c r="I1685" s="12"/>
      <c r="J1685" s="28" t="n">
        <f aca="false">IF(AND($C1685&lt;&gt;"",$B1685&gt;=Boshqaruv!$C$9,$B1685&lt;=Boshqaruv!$C$10),IF(COUNTIFS($C$4:$C1684,$C1685,$B$4:$B1684,"&gt;="&amp;Boshqaruv!$C$9,$B$4:$B1684,"&lt;="&amp;Boshqaruv!$C$10)=0,1,0),0)</f>
        <v>0</v>
      </c>
    </row>
    <row r="1686" customFormat="false" ht="15" hidden="false" customHeight="false" outlineLevel="0" collapsed="false">
      <c r="A1686" s="8" t="n">
        <v>1682</v>
      </c>
      <c r="B1686" s="13"/>
      <c r="C1686" s="25"/>
      <c r="D1686" s="26" t="str">
        <f aca="false">IF($C1686="","",IFERROR(IF(INDEX(Bolalar!$B$5:$B$1804,MATCH($C1686,Bolalar!$I$5:$I$1804,0))="","",INDEX(Bolalar!$B$5:$B$1804,MATCH($C1686,Bolalar!$I$5:$I$1804,0))),""))</f>
        <v/>
      </c>
      <c r="E1686" s="15" t="str">
        <f aca="false">IF($C1686="","",IFERROR(IF(INDEX(Bolalar!$C$5:$C$1804,MATCH($C1686,Bolalar!$I$5:$I$1804,0))="","",INDEX(Bolalar!$C$5:$C$1804,MATCH($C1686,Bolalar!$I$5:$I$1804,0))),""))</f>
        <v/>
      </c>
      <c r="F1686" s="24"/>
      <c r="G1686" s="14" t="str">
        <f aca="false">IF(OR($E1686="",$B1686=""),"",INT(($B1686-$E1686)/365.25))</f>
        <v/>
      </c>
      <c r="H1686" s="25"/>
      <c r="I1686" s="12"/>
      <c r="J1686" s="28" t="n">
        <f aca="false">IF(AND($C1686&lt;&gt;"",$B1686&gt;=Boshqaruv!$C$9,$B1686&lt;=Boshqaruv!$C$10),IF(COUNTIFS($C$4:$C1685,$C1686,$B$4:$B1685,"&gt;="&amp;Boshqaruv!$C$9,$B$4:$B1685,"&lt;="&amp;Boshqaruv!$C$10)=0,1,0),0)</f>
        <v>0</v>
      </c>
    </row>
    <row r="1687" customFormat="false" ht="15" hidden="false" customHeight="false" outlineLevel="0" collapsed="false">
      <c r="A1687" s="8" t="n">
        <v>1683</v>
      </c>
      <c r="B1687" s="13"/>
      <c r="C1687" s="25"/>
      <c r="D1687" s="26" t="str">
        <f aca="false">IF($C1687="","",IFERROR(IF(INDEX(Bolalar!$B$5:$B$1804,MATCH($C1687,Bolalar!$I$5:$I$1804,0))="","",INDEX(Bolalar!$B$5:$B$1804,MATCH($C1687,Bolalar!$I$5:$I$1804,0))),""))</f>
        <v/>
      </c>
      <c r="E1687" s="15" t="str">
        <f aca="false">IF($C1687="","",IFERROR(IF(INDEX(Bolalar!$C$5:$C$1804,MATCH($C1687,Bolalar!$I$5:$I$1804,0))="","",INDEX(Bolalar!$C$5:$C$1804,MATCH($C1687,Bolalar!$I$5:$I$1804,0))),""))</f>
        <v/>
      </c>
      <c r="F1687" s="24"/>
      <c r="G1687" s="14" t="str">
        <f aca="false">IF(OR($E1687="",$B1687=""),"",INT(($B1687-$E1687)/365.25))</f>
        <v/>
      </c>
      <c r="H1687" s="25"/>
      <c r="I1687" s="12"/>
      <c r="J1687" s="28" t="n">
        <f aca="false">IF(AND($C1687&lt;&gt;"",$B1687&gt;=Boshqaruv!$C$9,$B1687&lt;=Boshqaruv!$C$10),IF(COUNTIFS($C$4:$C1686,$C1687,$B$4:$B1686,"&gt;="&amp;Boshqaruv!$C$9,$B$4:$B1686,"&lt;="&amp;Boshqaruv!$C$10)=0,1,0),0)</f>
        <v>0</v>
      </c>
    </row>
    <row r="1688" customFormat="false" ht="15" hidden="false" customHeight="false" outlineLevel="0" collapsed="false">
      <c r="A1688" s="8" t="n">
        <v>1684</v>
      </c>
      <c r="B1688" s="13"/>
      <c r="C1688" s="25"/>
      <c r="D1688" s="26" t="str">
        <f aca="false">IF($C1688="","",IFERROR(IF(INDEX(Bolalar!$B$5:$B$1804,MATCH($C1688,Bolalar!$I$5:$I$1804,0))="","",INDEX(Bolalar!$B$5:$B$1804,MATCH($C1688,Bolalar!$I$5:$I$1804,0))),""))</f>
        <v/>
      </c>
      <c r="E1688" s="15" t="str">
        <f aca="false">IF($C1688="","",IFERROR(IF(INDEX(Bolalar!$C$5:$C$1804,MATCH($C1688,Bolalar!$I$5:$I$1804,0))="","",INDEX(Bolalar!$C$5:$C$1804,MATCH($C1688,Bolalar!$I$5:$I$1804,0))),""))</f>
        <v/>
      </c>
      <c r="F1688" s="24"/>
      <c r="G1688" s="14" t="str">
        <f aca="false">IF(OR($E1688="",$B1688=""),"",INT(($B1688-$E1688)/365.25))</f>
        <v/>
      </c>
      <c r="H1688" s="25"/>
      <c r="I1688" s="12"/>
      <c r="J1688" s="28" t="n">
        <f aca="false">IF(AND($C1688&lt;&gt;"",$B1688&gt;=Boshqaruv!$C$9,$B1688&lt;=Boshqaruv!$C$10),IF(COUNTIFS($C$4:$C1687,$C1688,$B$4:$B1687,"&gt;="&amp;Boshqaruv!$C$9,$B$4:$B1687,"&lt;="&amp;Boshqaruv!$C$10)=0,1,0),0)</f>
        <v>0</v>
      </c>
    </row>
    <row r="1689" customFormat="false" ht="15" hidden="false" customHeight="false" outlineLevel="0" collapsed="false">
      <c r="A1689" s="8" t="n">
        <v>1685</v>
      </c>
      <c r="B1689" s="13"/>
      <c r="C1689" s="25"/>
      <c r="D1689" s="26" t="str">
        <f aca="false">IF($C1689="","",IFERROR(IF(INDEX(Bolalar!$B$5:$B$1804,MATCH($C1689,Bolalar!$I$5:$I$1804,0))="","",INDEX(Bolalar!$B$5:$B$1804,MATCH($C1689,Bolalar!$I$5:$I$1804,0))),""))</f>
        <v/>
      </c>
      <c r="E1689" s="15" t="str">
        <f aca="false">IF($C1689="","",IFERROR(IF(INDEX(Bolalar!$C$5:$C$1804,MATCH($C1689,Bolalar!$I$5:$I$1804,0))="","",INDEX(Bolalar!$C$5:$C$1804,MATCH($C1689,Bolalar!$I$5:$I$1804,0))),""))</f>
        <v/>
      </c>
      <c r="F1689" s="24"/>
      <c r="G1689" s="14" t="str">
        <f aca="false">IF(OR($E1689="",$B1689=""),"",INT(($B1689-$E1689)/365.25))</f>
        <v/>
      </c>
      <c r="H1689" s="25"/>
      <c r="I1689" s="12"/>
      <c r="J1689" s="28" t="n">
        <f aca="false">IF(AND($C1689&lt;&gt;"",$B1689&gt;=Boshqaruv!$C$9,$B1689&lt;=Boshqaruv!$C$10),IF(COUNTIFS($C$4:$C1688,$C1689,$B$4:$B1688,"&gt;="&amp;Boshqaruv!$C$9,$B$4:$B1688,"&lt;="&amp;Boshqaruv!$C$10)=0,1,0),0)</f>
        <v>0</v>
      </c>
    </row>
    <row r="1690" customFormat="false" ht="15" hidden="false" customHeight="false" outlineLevel="0" collapsed="false">
      <c r="A1690" s="8" t="n">
        <v>1686</v>
      </c>
      <c r="B1690" s="13"/>
      <c r="C1690" s="25"/>
      <c r="D1690" s="26" t="str">
        <f aca="false">IF($C1690="","",IFERROR(IF(INDEX(Bolalar!$B$5:$B$1804,MATCH($C1690,Bolalar!$I$5:$I$1804,0))="","",INDEX(Bolalar!$B$5:$B$1804,MATCH($C1690,Bolalar!$I$5:$I$1804,0))),""))</f>
        <v/>
      </c>
      <c r="E1690" s="15" t="str">
        <f aca="false">IF($C1690="","",IFERROR(IF(INDEX(Bolalar!$C$5:$C$1804,MATCH($C1690,Bolalar!$I$5:$I$1804,0))="","",INDEX(Bolalar!$C$5:$C$1804,MATCH($C1690,Bolalar!$I$5:$I$1804,0))),""))</f>
        <v/>
      </c>
      <c r="F1690" s="24"/>
      <c r="G1690" s="14" t="str">
        <f aca="false">IF(OR($E1690="",$B1690=""),"",INT(($B1690-$E1690)/365.25))</f>
        <v/>
      </c>
      <c r="H1690" s="25"/>
      <c r="I1690" s="12"/>
      <c r="J1690" s="28" t="n">
        <f aca="false">IF(AND($C1690&lt;&gt;"",$B1690&gt;=Boshqaruv!$C$9,$B1690&lt;=Boshqaruv!$C$10),IF(COUNTIFS($C$4:$C1689,$C1690,$B$4:$B1689,"&gt;="&amp;Boshqaruv!$C$9,$B$4:$B1689,"&lt;="&amp;Boshqaruv!$C$10)=0,1,0),0)</f>
        <v>0</v>
      </c>
    </row>
    <row r="1691" customFormat="false" ht="15" hidden="false" customHeight="false" outlineLevel="0" collapsed="false">
      <c r="A1691" s="8" t="n">
        <v>1687</v>
      </c>
      <c r="B1691" s="13"/>
      <c r="C1691" s="25"/>
      <c r="D1691" s="26" t="str">
        <f aca="false">IF($C1691="","",IFERROR(IF(INDEX(Bolalar!$B$5:$B$1804,MATCH($C1691,Bolalar!$I$5:$I$1804,0))="","",INDEX(Bolalar!$B$5:$B$1804,MATCH($C1691,Bolalar!$I$5:$I$1804,0))),""))</f>
        <v/>
      </c>
      <c r="E1691" s="15" t="str">
        <f aca="false">IF($C1691="","",IFERROR(IF(INDEX(Bolalar!$C$5:$C$1804,MATCH($C1691,Bolalar!$I$5:$I$1804,0))="","",INDEX(Bolalar!$C$5:$C$1804,MATCH($C1691,Bolalar!$I$5:$I$1804,0))),""))</f>
        <v/>
      </c>
      <c r="F1691" s="24"/>
      <c r="G1691" s="14" t="str">
        <f aca="false">IF(OR($E1691="",$B1691=""),"",INT(($B1691-$E1691)/365.25))</f>
        <v/>
      </c>
      <c r="H1691" s="25"/>
      <c r="I1691" s="12"/>
      <c r="J1691" s="28" t="n">
        <f aca="false">IF(AND($C1691&lt;&gt;"",$B1691&gt;=Boshqaruv!$C$9,$B1691&lt;=Boshqaruv!$C$10),IF(COUNTIFS($C$4:$C1690,$C1691,$B$4:$B1690,"&gt;="&amp;Boshqaruv!$C$9,$B$4:$B1690,"&lt;="&amp;Boshqaruv!$C$10)=0,1,0),0)</f>
        <v>0</v>
      </c>
    </row>
    <row r="1692" customFormat="false" ht="15" hidden="false" customHeight="false" outlineLevel="0" collapsed="false">
      <c r="A1692" s="8" t="n">
        <v>1688</v>
      </c>
      <c r="B1692" s="13"/>
      <c r="C1692" s="25"/>
      <c r="D1692" s="26" t="str">
        <f aca="false">IF($C1692="","",IFERROR(IF(INDEX(Bolalar!$B$5:$B$1804,MATCH($C1692,Bolalar!$I$5:$I$1804,0))="","",INDEX(Bolalar!$B$5:$B$1804,MATCH($C1692,Bolalar!$I$5:$I$1804,0))),""))</f>
        <v/>
      </c>
      <c r="E1692" s="15" t="str">
        <f aca="false">IF($C1692="","",IFERROR(IF(INDEX(Bolalar!$C$5:$C$1804,MATCH($C1692,Bolalar!$I$5:$I$1804,0))="","",INDEX(Bolalar!$C$5:$C$1804,MATCH($C1692,Bolalar!$I$5:$I$1804,0))),""))</f>
        <v/>
      </c>
      <c r="F1692" s="24"/>
      <c r="G1692" s="14" t="str">
        <f aca="false">IF(OR($E1692="",$B1692=""),"",INT(($B1692-$E1692)/365.25))</f>
        <v/>
      </c>
      <c r="H1692" s="25"/>
      <c r="I1692" s="12"/>
      <c r="J1692" s="28" t="n">
        <f aca="false">IF(AND($C1692&lt;&gt;"",$B1692&gt;=Boshqaruv!$C$9,$B1692&lt;=Boshqaruv!$C$10),IF(COUNTIFS($C$4:$C1691,$C1692,$B$4:$B1691,"&gt;="&amp;Boshqaruv!$C$9,$B$4:$B1691,"&lt;="&amp;Boshqaruv!$C$10)=0,1,0),0)</f>
        <v>0</v>
      </c>
    </row>
    <row r="1693" customFormat="false" ht="15" hidden="false" customHeight="false" outlineLevel="0" collapsed="false">
      <c r="A1693" s="8" t="n">
        <v>1689</v>
      </c>
      <c r="B1693" s="13"/>
      <c r="C1693" s="25"/>
      <c r="D1693" s="26" t="str">
        <f aca="false">IF($C1693="","",IFERROR(IF(INDEX(Bolalar!$B$5:$B$1804,MATCH($C1693,Bolalar!$I$5:$I$1804,0))="","",INDEX(Bolalar!$B$5:$B$1804,MATCH($C1693,Bolalar!$I$5:$I$1804,0))),""))</f>
        <v/>
      </c>
      <c r="E1693" s="15" t="str">
        <f aca="false">IF($C1693="","",IFERROR(IF(INDEX(Bolalar!$C$5:$C$1804,MATCH($C1693,Bolalar!$I$5:$I$1804,0))="","",INDEX(Bolalar!$C$5:$C$1804,MATCH($C1693,Bolalar!$I$5:$I$1804,0))),""))</f>
        <v/>
      </c>
      <c r="F1693" s="24"/>
      <c r="G1693" s="14" t="str">
        <f aca="false">IF(OR($E1693="",$B1693=""),"",INT(($B1693-$E1693)/365.25))</f>
        <v/>
      </c>
      <c r="H1693" s="25"/>
      <c r="I1693" s="12"/>
      <c r="J1693" s="28" t="n">
        <f aca="false">IF(AND($C1693&lt;&gt;"",$B1693&gt;=Boshqaruv!$C$9,$B1693&lt;=Boshqaruv!$C$10),IF(COUNTIFS($C$4:$C1692,$C1693,$B$4:$B1692,"&gt;="&amp;Boshqaruv!$C$9,$B$4:$B1692,"&lt;="&amp;Boshqaruv!$C$10)=0,1,0),0)</f>
        <v>0</v>
      </c>
    </row>
    <row r="1694" customFormat="false" ht="15" hidden="false" customHeight="false" outlineLevel="0" collapsed="false">
      <c r="A1694" s="8" t="n">
        <v>1690</v>
      </c>
      <c r="B1694" s="13"/>
      <c r="C1694" s="25"/>
      <c r="D1694" s="26" t="str">
        <f aca="false">IF($C1694="","",IFERROR(IF(INDEX(Bolalar!$B$5:$B$1804,MATCH($C1694,Bolalar!$I$5:$I$1804,0))="","",INDEX(Bolalar!$B$5:$B$1804,MATCH($C1694,Bolalar!$I$5:$I$1804,0))),""))</f>
        <v/>
      </c>
      <c r="E1694" s="15" t="str">
        <f aca="false">IF($C1694="","",IFERROR(IF(INDEX(Bolalar!$C$5:$C$1804,MATCH($C1694,Bolalar!$I$5:$I$1804,0))="","",INDEX(Bolalar!$C$5:$C$1804,MATCH($C1694,Bolalar!$I$5:$I$1804,0))),""))</f>
        <v/>
      </c>
      <c r="F1694" s="24"/>
      <c r="G1694" s="14" t="str">
        <f aca="false">IF(OR($E1694="",$B1694=""),"",INT(($B1694-$E1694)/365.25))</f>
        <v/>
      </c>
      <c r="H1694" s="25"/>
      <c r="I1694" s="12"/>
      <c r="J1694" s="28" t="n">
        <f aca="false">IF(AND($C1694&lt;&gt;"",$B1694&gt;=Boshqaruv!$C$9,$B1694&lt;=Boshqaruv!$C$10),IF(COUNTIFS($C$4:$C1693,$C1694,$B$4:$B1693,"&gt;="&amp;Boshqaruv!$C$9,$B$4:$B1693,"&lt;="&amp;Boshqaruv!$C$10)=0,1,0),0)</f>
        <v>0</v>
      </c>
    </row>
    <row r="1695" customFormat="false" ht="15" hidden="false" customHeight="false" outlineLevel="0" collapsed="false">
      <c r="A1695" s="8" t="n">
        <v>1691</v>
      </c>
      <c r="B1695" s="13"/>
      <c r="C1695" s="25"/>
      <c r="D1695" s="26" t="str">
        <f aca="false">IF($C1695="","",IFERROR(IF(INDEX(Bolalar!$B$5:$B$1804,MATCH($C1695,Bolalar!$I$5:$I$1804,0))="","",INDEX(Bolalar!$B$5:$B$1804,MATCH($C1695,Bolalar!$I$5:$I$1804,0))),""))</f>
        <v/>
      </c>
      <c r="E1695" s="15" t="str">
        <f aca="false">IF($C1695="","",IFERROR(IF(INDEX(Bolalar!$C$5:$C$1804,MATCH($C1695,Bolalar!$I$5:$I$1804,0))="","",INDEX(Bolalar!$C$5:$C$1804,MATCH($C1695,Bolalar!$I$5:$I$1804,0))),""))</f>
        <v/>
      </c>
      <c r="F1695" s="24"/>
      <c r="G1695" s="14" t="str">
        <f aca="false">IF(OR($E1695="",$B1695=""),"",INT(($B1695-$E1695)/365.25))</f>
        <v/>
      </c>
      <c r="H1695" s="25"/>
      <c r="I1695" s="12"/>
      <c r="J1695" s="28" t="n">
        <f aca="false">IF(AND($C1695&lt;&gt;"",$B1695&gt;=Boshqaruv!$C$9,$B1695&lt;=Boshqaruv!$C$10),IF(COUNTIFS($C$4:$C1694,$C1695,$B$4:$B1694,"&gt;="&amp;Boshqaruv!$C$9,$B$4:$B1694,"&lt;="&amp;Boshqaruv!$C$10)=0,1,0),0)</f>
        <v>0</v>
      </c>
    </row>
    <row r="1696" customFormat="false" ht="15" hidden="false" customHeight="false" outlineLevel="0" collapsed="false">
      <c r="A1696" s="8" t="n">
        <v>1692</v>
      </c>
      <c r="B1696" s="13"/>
      <c r="C1696" s="25"/>
      <c r="D1696" s="26" t="str">
        <f aca="false">IF($C1696="","",IFERROR(IF(INDEX(Bolalar!$B$5:$B$1804,MATCH($C1696,Bolalar!$I$5:$I$1804,0))="","",INDEX(Bolalar!$B$5:$B$1804,MATCH($C1696,Bolalar!$I$5:$I$1804,0))),""))</f>
        <v/>
      </c>
      <c r="E1696" s="15" t="str">
        <f aca="false">IF($C1696="","",IFERROR(IF(INDEX(Bolalar!$C$5:$C$1804,MATCH($C1696,Bolalar!$I$5:$I$1804,0))="","",INDEX(Bolalar!$C$5:$C$1804,MATCH($C1696,Bolalar!$I$5:$I$1804,0))),""))</f>
        <v/>
      </c>
      <c r="F1696" s="24"/>
      <c r="G1696" s="14" t="str">
        <f aca="false">IF(OR($E1696="",$B1696=""),"",INT(($B1696-$E1696)/365.25))</f>
        <v/>
      </c>
      <c r="H1696" s="25"/>
      <c r="I1696" s="12"/>
      <c r="J1696" s="28" t="n">
        <f aca="false">IF(AND($C1696&lt;&gt;"",$B1696&gt;=Boshqaruv!$C$9,$B1696&lt;=Boshqaruv!$C$10),IF(COUNTIFS($C$4:$C1695,$C1696,$B$4:$B1695,"&gt;="&amp;Boshqaruv!$C$9,$B$4:$B1695,"&lt;="&amp;Boshqaruv!$C$10)=0,1,0),0)</f>
        <v>0</v>
      </c>
    </row>
    <row r="1697" customFormat="false" ht="15" hidden="false" customHeight="false" outlineLevel="0" collapsed="false">
      <c r="A1697" s="8" t="n">
        <v>1693</v>
      </c>
      <c r="B1697" s="13"/>
      <c r="C1697" s="25"/>
      <c r="D1697" s="26" t="str">
        <f aca="false">IF($C1697="","",IFERROR(IF(INDEX(Bolalar!$B$5:$B$1804,MATCH($C1697,Bolalar!$I$5:$I$1804,0))="","",INDEX(Bolalar!$B$5:$B$1804,MATCH($C1697,Bolalar!$I$5:$I$1804,0))),""))</f>
        <v/>
      </c>
      <c r="E1697" s="15" t="str">
        <f aca="false">IF($C1697="","",IFERROR(IF(INDEX(Bolalar!$C$5:$C$1804,MATCH($C1697,Bolalar!$I$5:$I$1804,0))="","",INDEX(Bolalar!$C$5:$C$1804,MATCH($C1697,Bolalar!$I$5:$I$1804,0))),""))</f>
        <v/>
      </c>
      <c r="F1697" s="24"/>
      <c r="G1697" s="14" t="str">
        <f aca="false">IF(OR($E1697="",$B1697=""),"",INT(($B1697-$E1697)/365.25))</f>
        <v/>
      </c>
      <c r="H1697" s="25"/>
      <c r="I1697" s="12"/>
      <c r="J1697" s="28" t="n">
        <f aca="false">IF(AND($C1697&lt;&gt;"",$B1697&gt;=Boshqaruv!$C$9,$B1697&lt;=Boshqaruv!$C$10),IF(COUNTIFS($C$4:$C1696,$C1697,$B$4:$B1696,"&gt;="&amp;Boshqaruv!$C$9,$B$4:$B1696,"&lt;="&amp;Boshqaruv!$C$10)=0,1,0),0)</f>
        <v>0</v>
      </c>
    </row>
    <row r="1698" customFormat="false" ht="15" hidden="false" customHeight="false" outlineLevel="0" collapsed="false">
      <c r="A1698" s="8" t="n">
        <v>1694</v>
      </c>
      <c r="B1698" s="13"/>
      <c r="C1698" s="25"/>
      <c r="D1698" s="26" t="str">
        <f aca="false">IF($C1698="","",IFERROR(IF(INDEX(Bolalar!$B$5:$B$1804,MATCH($C1698,Bolalar!$I$5:$I$1804,0))="","",INDEX(Bolalar!$B$5:$B$1804,MATCH($C1698,Bolalar!$I$5:$I$1804,0))),""))</f>
        <v/>
      </c>
      <c r="E1698" s="15" t="str">
        <f aca="false">IF($C1698="","",IFERROR(IF(INDEX(Bolalar!$C$5:$C$1804,MATCH($C1698,Bolalar!$I$5:$I$1804,0))="","",INDEX(Bolalar!$C$5:$C$1804,MATCH($C1698,Bolalar!$I$5:$I$1804,0))),""))</f>
        <v/>
      </c>
      <c r="F1698" s="24"/>
      <c r="G1698" s="14" t="str">
        <f aca="false">IF(OR($E1698="",$B1698=""),"",INT(($B1698-$E1698)/365.25))</f>
        <v/>
      </c>
      <c r="H1698" s="25"/>
      <c r="I1698" s="12"/>
      <c r="J1698" s="28" t="n">
        <f aca="false">IF(AND($C1698&lt;&gt;"",$B1698&gt;=Boshqaruv!$C$9,$B1698&lt;=Boshqaruv!$C$10),IF(COUNTIFS($C$4:$C1697,$C1698,$B$4:$B1697,"&gt;="&amp;Boshqaruv!$C$9,$B$4:$B1697,"&lt;="&amp;Boshqaruv!$C$10)=0,1,0),0)</f>
        <v>0</v>
      </c>
    </row>
    <row r="1699" customFormat="false" ht="15" hidden="false" customHeight="false" outlineLevel="0" collapsed="false">
      <c r="A1699" s="8" t="n">
        <v>1695</v>
      </c>
      <c r="B1699" s="13"/>
      <c r="C1699" s="25"/>
      <c r="D1699" s="26" t="str">
        <f aca="false">IF($C1699="","",IFERROR(IF(INDEX(Bolalar!$B$5:$B$1804,MATCH($C1699,Bolalar!$I$5:$I$1804,0))="","",INDEX(Bolalar!$B$5:$B$1804,MATCH($C1699,Bolalar!$I$5:$I$1804,0))),""))</f>
        <v/>
      </c>
      <c r="E1699" s="15" t="str">
        <f aca="false">IF($C1699="","",IFERROR(IF(INDEX(Bolalar!$C$5:$C$1804,MATCH($C1699,Bolalar!$I$5:$I$1804,0))="","",INDEX(Bolalar!$C$5:$C$1804,MATCH($C1699,Bolalar!$I$5:$I$1804,0))),""))</f>
        <v/>
      </c>
      <c r="F1699" s="24"/>
      <c r="G1699" s="14" t="str">
        <f aca="false">IF(OR($E1699="",$B1699=""),"",INT(($B1699-$E1699)/365.25))</f>
        <v/>
      </c>
      <c r="H1699" s="25"/>
      <c r="I1699" s="12"/>
      <c r="J1699" s="28" t="n">
        <f aca="false">IF(AND($C1699&lt;&gt;"",$B1699&gt;=Boshqaruv!$C$9,$B1699&lt;=Boshqaruv!$C$10),IF(COUNTIFS($C$4:$C1698,$C1699,$B$4:$B1698,"&gt;="&amp;Boshqaruv!$C$9,$B$4:$B1698,"&lt;="&amp;Boshqaruv!$C$10)=0,1,0),0)</f>
        <v>0</v>
      </c>
    </row>
    <row r="1700" customFormat="false" ht="15" hidden="false" customHeight="false" outlineLevel="0" collapsed="false">
      <c r="A1700" s="8" t="n">
        <v>1696</v>
      </c>
      <c r="B1700" s="13"/>
      <c r="C1700" s="25"/>
      <c r="D1700" s="26" t="str">
        <f aca="false">IF($C1700="","",IFERROR(IF(INDEX(Bolalar!$B$5:$B$1804,MATCH($C1700,Bolalar!$I$5:$I$1804,0))="","",INDEX(Bolalar!$B$5:$B$1804,MATCH($C1700,Bolalar!$I$5:$I$1804,0))),""))</f>
        <v/>
      </c>
      <c r="E1700" s="15" t="str">
        <f aca="false">IF($C1700="","",IFERROR(IF(INDEX(Bolalar!$C$5:$C$1804,MATCH($C1700,Bolalar!$I$5:$I$1804,0))="","",INDEX(Bolalar!$C$5:$C$1804,MATCH($C1700,Bolalar!$I$5:$I$1804,0))),""))</f>
        <v/>
      </c>
      <c r="F1700" s="24"/>
      <c r="G1700" s="14" t="str">
        <f aca="false">IF(OR($E1700="",$B1700=""),"",INT(($B1700-$E1700)/365.25))</f>
        <v/>
      </c>
      <c r="H1700" s="25"/>
      <c r="I1700" s="12"/>
      <c r="J1700" s="28" t="n">
        <f aca="false">IF(AND($C1700&lt;&gt;"",$B1700&gt;=Boshqaruv!$C$9,$B1700&lt;=Boshqaruv!$C$10),IF(COUNTIFS($C$4:$C1699,$C1700,$B$4:$B1699,"&gt;="&amp;Boshqaruv!$C$9,$B$4:$B1699,"&lt;="&amp;Boshqaruv!$C$10)=0,1,0),0)</f>
        <v>0</v>
      </c>
    </row>
    <row r="1701" customFormat="false" ht="15" hidden="false" customHeight="false" outlineLevel="0" collapsed="false">
      <c r="A1701" s="8" t="n">
        <v>1697</v>
      </c>
      <c r="B1701" s="13"/>
      <c r="C1701" s="25"/>
      <c r="D1701" s="26" t="str">
        <f aca="false">IF($C1701="","",IFERROR(IF(INDEX(Bolalar!$B$5:$B$1804,MATCH($C1701,Bolalar!$I$5:$I$1804,0))="","",INDEX(Bolalar!$B$5:$B$1804,MATCH($C1701,Bolalar!$I$5:$I$1804,0))),""))</f>
        <v/>
      </c>
      <c r="E1701" s="15" t="str">
        <f aca="false">IF($C1701="","",IFERROR(IF(INDEX(Bolalar!$C$5:$C$1804,MATCH($C1701,Bolalar!$I$5:$I$1804,0))="","",INDEX(Bolalar!$C$5:$C$1804,MATCH($C1701,Bolalar!$I$5:$I$1804,0))),""))</f>
        <v/>
      </c>
      <c r="F1701" s="24"/>
      <c r="G1701" s="14" t="str">
        <f aca="false">IF(OR($E1701="",$B1701=""),"",INT(($B1701-$E1701)/365.25))</f>
        <v/>
      </c>
      <c r="H1701" s="25"/>
      <c r="I1701" s="12"/>
      <c r="J1701" s="28" t="n">
        <f aca="false">IF(AND($C1701&lt;&gt;"",$B1701&gt;=Boshqaruv!$C$9,$B1701&lt;=Boshqaruv!$C$10),IF(COUNTIFS($C$4:$C1700,$C1701,$B$4:$B1700,"&gt;="&amp;Boshqaruv!$C$9,$B$4:$B1700,"&lt;="&amp;Boshqaruv!$C$10)=0,1,0),0)</f>
        <v>0</v>
      </c>
    </row>
    <row r="1702" customFormat="false" ht="15" hidden="false" customHeight="false" outlineLevel="0" collapsed="false">
      <c r="A1702" s="8" t="n">
        <v>1698</v>
      </c>
      <c r="B1702" s="13"/>
      <c r="C1702" s="25"/>
      <c r="D1702" s="26" t="str">
        <f aca="false">IF($C1702="","",IFERROR(IF(INDEX(Bolalar!$B$5:$B$1804,MATCH($C1702,Bolalar!$I$5:$I$1804,0))="","",INDEX(Bolalar!$B$5:$B$1804,MATCH($C1702,Bolalar!$I$5:$I$1804,0))),""))</f>
        <v/>
      </c>
      <c r="E1702" s="15" t="str">
        <f aca="false">IF($C1702="","",IFERROR(IF(INDEX(Bolalar!$C$5:$C$1804,MATCH($C1702,Bolalar!$I$5:$I$1804,0))="","",INDEX(Bolalar!$C$5:$C$1804,MATCH($C1702,Bolalar!$I$5:$I$1804,0))),""))</f>
        <v/>
      </c>
      <c r="F1702" s="24"/>
      <c r="G1702" s="14" t="str">
        <f aca="false">IF(OR($E1702="",$B1702=""),"",INT(($B1702-$E1702)/365.25))</f>
        <v/>
      </c>
      <c r="H1702" s="25"/>
      <c r="I1702" s="12"/>
      <c r="J1702" s="28" t="n">
        <f aca="false">IF(AND($C1702&lt;&gt;"",$B1702&gt;=Boshqaruv!$C$9,$B1702&lt;=Boshqaruv!$C$10),IF(COUNTIFS($C$4:$C1701,$C1702,$B$4:$B1701,"&gt;="&amp;Boshqaruv!$C$9,$B$4:$B1701,"&lt;="&amp;Boshqaruv!$C$10)=0,1,0),0)</f>
        <v>0</v>
      </c>
    </row>
    <row r="1703" customFormat="false" ht="15" hidden="false" customHeight="false" outlineLevel="0" collapsed="false">
      <c r="A1703" s="8" t="n">
        <v>1699</v>
      </c>
      <c r="B1703" s="13"/>
      <c r="C1703" s="25"/>
      <c r="D1703" s="26" t="str">
        <f aca="false">IF($C1703="","",IFERROR(IF(INDEX(Bolalar!$B$5:$B$1804,MATCH($C1703,Bolalar!$I$5:$I$1804,0))="","",INDEX(Bolalar!$B$5:$B$1804,MATCH($C1703,Bolalar!$I$5:$I$1804,0))),""))</f>
        <v/>
      </c>
      <c r="E1703" s="15" t="str">
        <f aca="false">IF($C1703="","",IFERROR(IF(INDEX(Bolalar!$C$5:$C$1804,MATCH($C1703,Bolalar!$I$5:$I$1804,0))="","",INDEX(Bolalar!$C$5:$C$1804,MATCH($C1703,Bolalar!$I$5:$I$1804,0))),""))</f>
        <v/>
      </c>
      <c r="F1703" s="24"/>
      <c r="G1703" s="14" t="str">
        <f aca="false">IF(OR($E1703="",$B1703=""),"",INT(($B1703-$E1703)/365.25))</f>
        <v/>
      </c>
      <c r="H1703" s="25"/>
      <c r="I1703" s="12"/>
      <c r="J1703" s="28" t="n">
        <f aca="false">IF(AND($C1703&lt;&gt;"",$B1703&gt;=Boshqaruv!$C$9,$B1703&lt;=Boshqaruv!$C$10),IF(COUNTIFS($C$4:$C1702,$C1703,$B$4:$B1702,"&gt;="&amp;Boshqaruv!$C$9,$B$4:$B1702,"&lt;="&amp;Boshqaruv!$C$10)=0,1,0),0)</f>
        <v>0</v>
      </c>
    </row>
    <row r="1704" customFormat="false" ht="15" hidden="false" customHeight="false" outlineLevel="0" collapsed="false">
      <c r="A1704" s="8" t="n">
        <v>1700</v>
      </c>
      <c r="B1704" s="13"/>
      <c r="C1704" s="25"/>
      <c r="D1704" s="26" t="str">
        <f aca="false">IF($C1704="","",IFERROR(IF(INDEX(Bolalar!$B$5:$B$1804,MATCH($C1704,Bolalar!$I$5:$I$1804,0))="","",INDEX(Bolalar!$B$5:$B$1804,MATCH($C1704,Bolalar!$I$5:$I$1804,0))),""))</f>
        <v/>
      </c>
      <c r="E1704" s="15" t="str">
        <f aca="false">IF($C1704="","",IFERROR(IF(INDEX(Bolalar!$C$5:$C$1804,MATCH($C1704,Bolalar!$I$5:$I$1804,0))="","",INDEX(Bolalar!$C$5:$C$1804,MATCH($C1704,Bolalar!$I$5:$I$1804,0))),""))</f>
        <v/>
      </c>
      <c r="F1704" s="24"/>
      <c r="G1704" s="14" t="str">
        <f aca="false">IF(OR($E1704="",$B1704=""),"",INT(($B1704-$E1704)/365.25))</f>
        <v/>
      </c>
      <c r="H1704" s="25"/>
      <c r="I1704" s="12"/>
      <c r="J1704" s="28" t="n">
        <f aca="false">IF(AND($C1704&lt;&gt;"",$B1704&gt;=Boshqaruv!$C$9,$B1704&lt;=Boshqaruv!$C$10),IF(COUNTIFS($C$4:$C1703,$C1704,$B$4:$B1703,"&gt;="&amp;Boshqaruv!$C$9,$B$4:$B1703,"&lt;="&amp;Boshqaruv!$C$10)=0,1,0),0)</f>
        <v>0</v>
      </c>
    </row>
    <row r="1705" customFormat="false" ht="15" hidden="false" customHeight="false" outlineLevel="0" collapsed="false">
      <c r="A1705" s="8" t="n">
        <v>1701</v>
      </c>
      <c r="B1705" s="13"/>
      <c r="C1705" s="25"/>
      <c r="D1705" s="26" t="str">
        <f aca="false">IF($C1705="","",IFERROR(IF(INDEX(Bolalar!$B$5:$B$1804,MATCH($C1705,Bolalar!$I$5:$I$1804,0))="","",INDEX(Bolalar!$B$5:$B$1804,MATCH($C1705,Bolalar!$I$5:$I$1804,0))),""))</f>
        <v/>
      </c>
      <c r="E1705" s="15" t="str">
        <f aca="false">IF($C1705="","",IFERROR(IF(INDEX(Bolalar!$C$5:$C$1804,MATCH($C1705,Bolalar!$I$5:$I$1804,0))="","",INDEX(Bolalar!$C$5:$C$1804,MATCH($C1705,Bolalar!$I$5:$I$1804,0))),""))</f>
        <v/>
      </c>
      <c r="F1705" s="24"/>
      <c r="G1705" s="14" t="str">
        <f aca="false">IF(OR($E1705="",$B1705=""),"",INT(($B1705-$E1705)/365.25))</f>
        <v/>
      </c>
      <c r="H1705" s="25"/>
      <c r="I1705" s="12"/>
      <c r="J1705" s="28" t="n">
        <f aca="false">IF(AND($C1705&lt;&gt;"",$B1705&gt;=Boshqaruv!$C$9,$B1705&lt;=Boshqaruv!$C$10),IF(COUNTIFS($C$4:$C1704,$C1705,$B$4:$B1704,"&gt;="&amp;Boshqaruv!$C$9,$B$4:$B1704,"&lt;="&amp;Boshqaruv!$C$10)=0,1,0),0)</f>
        <v>0</v>
      </c>
    </row>
    <row r="1706" customFormat="false" ht="15" hidden="false" customHeight="false" outlineLevel="0" collapsed="false">
      <c r="A1706" s="8" t="n">
        <v>1702</v>
      </c>
      <c r="B1706" s="13"/>
      <c r="C1706" s="25"/>
      <c r="D1706" s="26" t="str">
        <f aca="false">IF($C1706="","",IFERROR(IF(INDEX(Bolalar!$B$5:$B$1804,MATCH($C1706,Bolalar!$I$5:$I$1804,0))="","",INDEX(Bolalar!$B$5:$B$1804,MATCH($C1706,Bolalar!$I$5:$I$1804,0))),""))</f>
        <v/>
      </c>
      <c r="E1706" s="15" t="str">
        <f aca="false">IF($C1706="","",IFERROR(IF(INDEX(Bolalar!$C$5:$C$1804,MATCH($C1706,Bolalar!$I$5:$I$1804,0))="","",INDEX(Bolalar!$C$5:$C$1804,MATCH($C1706,Bolalar!$I$5:$I$1804,0))),""))</f>
        <v/>
      </c>
      <c r="F1706" s="24"/>
      <c r="G1706" s="14" t="str">
        <f aca="false">IF(OR($E1706="",$B1706=""),"",INT(($B1706-$E1706)/365.25))</f>
        <v/>
      </c>
      <c r="H1706" s="25"/>
      <c r="I1706" s="12"/>
      <c r="J1706" s="28" t="n">
        <f aca="false">IF(AND($C1706&lt;&gt;"",$B1706&gt;=Boshqaruv!$C$9,$B1706&lt;=Boshqaruv!$C$10),IF(COUNTIFS($C$4:$C1705,$C1706,$B$4:$B1705,"&gt;="&amp;Boshqaruv!$C$9,$B$4:$B1705,"&lt;="&amp;Boshqaruv!$C$10)=0,1,0),0)</f>
        <v>0</v>
      </c>
    </row>
    <row r="1707" customFormat="false" ht="15" hidden="false" customHeight="false" outlineLevel="0" collapsed="false">
      <c r="A1707" s="8" t="n">
        <v>1703</v>
      </c>
      <c r="B1707" s="13"/>
      <c r="C1707" s="25"/>
      <c r="D1707" s="26" t="str">
        <f aca="false">IF($C1707="","",IFERROR(IF(INDEX(Bolalar!$B$5:$B$1804,MATCH($C1707,Bolalar!$I$5:$I$1804,0))="","",INDEX(Bolalar!$B$5:$B$1804,MATCH($C1707,Bolalar!$I$5:$I$1804,0))),""))</f>
        <v/>
      </c>
      <c r="E1707" s="15" t="str">
        <f aca="false">IF($C1707="","",IFERROR(IF(INDEX(Bolalar!$C$5:$C$1804,MATCH($C1707,Bolalar!$I$5:$I$1804,0))="","",INDEX(Bolalar!$C$5:$C$1804,MATCH($C1707,Bolalar!$I$5:$I$1804,0))),""))</f>
        <v/>
      </c>
      <c r="F1707" s="24"/>
      <c r="G1707" s="14" t="str">
        <f aca="false">IF(OR($E1707="",$B1707=""),"",INT(($B1707-$E1707)/365.25))</f>
        <v/>
      </c>
      <c r="H1707" s="25"/>
      <c r="I1707" s="12"/>
      <c r="J1707" s="28" t="n">
        <f aca="false">IF(AND($C1707&lt;&gt;"",$B1707&gt;=Boshqaruv!$C$9,$B1707&lt;=Boshqaruv!$C$10),IF(COUNTIFS($C$4:$C1706,$C1707,$B$4:$B1706,"&gt;="&amp;Boshqaruv!$C$9,$B$4:$B1706,"&lt;="&amp;Boshqaruv!$C$10)=0,1,0),0)</f>
        <v>0</v>
      </c>
    </row>
    <row r="1708" customFormat="false" ht="15" hidden="false" customHeight="false" outlineLevel="0" collapsed="false">
      <c r="A1708" s="8" t="n">
        <v>1704</v>
      </c>
      <c r="B1708" s="13"/>
      <c r="C1708" s="25"/>
      <c r="D1708" s="26" t="str">
        <f aca="false">IF($C1708="","",IFERROR(IF(INDEX(Bolalar!$B$5:$B$1804,MATCH($C1708,Bolalar!$I$5:$I$1804,0))="","",INDEX(Bolalar!$B$5:$B$1804,MATCH($C1708,Bolalar!$I$5:$I$1804,0))),""))</f>
        <v/>
      </c>
      <c r="E1708" s="15" t="str">
        <f aca="false">IF($C1708="","",IFERROR(IF(INDEX(Bolalar!$C$5:$C$1804,MATCH($C1708,Bolalar!$I$5:$I$1804,0))="","",INDEX(Bolalar!$C$5:$C$1804,MATCH($C1708,Bolalar!$I$5:$I$1804,0))),""))</f>
        <v/>
      </c>
      <c r="F1708" s="24"/>
      <c r="G1708" s="14" t="str">
        <f aca="false">IF(OR($E1708="",$B1708=""),"",INT(($B1708-$E1708)/365.25))</f>
        <v/>
      </c>
      <c r="H1708" s="25"/>
      <c r="I1708" s="12"/>
      <c r="J1708" s="28" t="n">
        <f aca="false">IF(AND($C1708&lt;&gt;"",$B1708&gt;=Boshqaruv!$C$9,$B1708&lt;=Boshqaruv!$C$10),IF(COUNTIFS($C$4:$C1707,$C1708,$B$4:$B1707,"&gt;="&amp;Boshqaruv!$C$9,$B$4:$B1707,"&lt;="&amp;Boshqaruv!$C$10)=0,1,0),0)</f>
        <v>0</v>
      </c>
    </row>
    <row r="1709" customFormat="false" ht="15" hidden="false" customHeight="false" outlineLevel="0" collapsed="false">
      <c r="A1709" s="8" t="n">
        <v>1705</v>
      </c>
      <c r="B1709" s="13"/>
      <c r="C1709" s="25"/>
      <c r="D1709" s="26" t="str">
        <f aca="false">IF($C1709="","",IFERROR(IF(INDEX(Bolalar!$B$5:$B$1804,MATCH($C1709,Bolalar!$I$5:$I$1804,0))="","",INDEX(Bolalar!$B$5:$B$1804,MATCH($C1709,Bolalar!$I$5:$I$1804,0))),""))</f>
        <v/>
      </c>
      <c r="E1709" s="15" t="str">
        <f aca="false">IF($C1709="","",IFERROR(IF(INDEX(Bolalar!$C$5:$C$1804,MATCH($C1709,Bolalar!$I$5:$I$1804,0))="","",INDEX(Bolalar!$C$5:$C$1804,MATCH($C1709,Bolalar!$I$5:$I$1804,0))),""))</f>
        <v/>
      </c>
      <c r="F1709" s="24"/>
      <c r="G1709" s="14" t="str">
        <f aca="false">IF(OR($E1709="",$B1709=""),"",INT(($B1709-$E1709)/365.25))</f>
        <v/>
      </c>
      <c r="H1709" s="25"/>
      <c r="I1709" s="12"/>
      <c r="J1709" s="28" t="n">
        <f aca="false">IF(AND($C1709&lt;&gt;"",$B1709&gt;=Boshqaruv!$C$9,$B1709&lt;=Boshqaruv!$C$10),IF(COUNTIFS($C$4:$C1708,$C1709,$B$4:$B1708,"&gt;="&amp;Boshqaruv!$C$9,$B$4:$B1708,"&lt;="&amp;Boshqaruv!$C$10)=0,1,0),0)</f>
        <v>0</v>
      </c>
    </row>
    <row r="1710" customFormat="false" ht="15" hidden="false" customHeight="false" outlineLevel="0" collapsed="false">
      <c r="A1710" s="8" t="n">
        <v>1706</v>
      </c>
      <c r="B1710" s="13"/>
      <c r="C1710" s="25"/>
      <c r="D1710" s="26" t="str">
        <f aca="false">IF($C1710="","",IFERROR(IF(INDEX(Bolalar!$B$5:$B$1804,MATCH($C1710,Bolalar!$I$5:$I$1804,0))="","",INDEX(Bolalar!$B$5:$B$1804,MATCH($C1710,Bolalar!$I$5:$I$1804,0))),""))</f>
        <v/>
      </c>
      <c r="E1710" s="15" t="str">
        <f aca="false">IF($C1710="","",IFERROR(IF(INDEX(Bolalar!$C$5:$C$1804,MATCH($C1710,Bolalar!$I$5:$I$1804,0))="","",INDEX(Bolalar!$C$5:$C$1804,MATCH($C1710,Bolalar!$I$5:$I$1804,0))),""))</f>
        <v/>
      </c>
      <c r="F1710" s="24"/>
      <c r="G1710" s="14" t="str">
        <f aca="false">IF(OR($E1710="",$B1710=""),"",INT(($B1710-$E1710)/365.25))</f>
        <v/>
      </c>
      <c r="H1710" s="25"/>
      <c r="I1710" s="12"/>
      <c r="J1710" s="28" t="n">
        <f aca="false">IF(AND($C1710&lt;&gt;"",$B1710&gt;=Boshqaruv!$C$9,$B1710&lt;=Boshqaruv!$C$10),IF(COUNTIFS($C$4:$C1709,$C1710,$B$4:$B1709,"&gt;="&amp;Boshqaruv!$C$9,$B$4:$B1709,"&lt;="&amp;Boshqaruv!$C$10)=0,1,0),0)</f>
        <v>0</v>
      </c>
    </row>
    <row r="1711" customFormat="false" ht="15" hidden="false" customHeight="false" outlineLevel="0" collapsed="false">
      <c r="A1711" s="8" t="n">
        <v>1707</v>
      </c>
      <c r="B1711" s="13"/>
      <c r="C1711" s="25"/>
      <c r="D1711" s="26" t="str">
        <f aca="false">IF($C1711="","",IFERROR(IF(INDEX(Bolalar!$B$5:$B$1804,MATCH($C1711,Bolalar!$I$5:$I$1804,0))="","",INDEX(Bolalar!$B$5:$B$1804,MATCH($C1711,Bolalar!$I$5:$I$1804,0))),""))</f>
        <v/>
      </c>
      <c r="E1711" s="15" t="str">
        <f aca="false">IF($C1711="","",IFERROR(IF(INDEX(Bolalar!$C$5:$C$1804,MATCH($C1711,Bolalar!$I$5:$I$1804,0))="","",INDEX(Bolalar!$C$5:$C$1804,MATCH($C1711,Bolalar!$I$5:$I$1804,0))),""))</f>
        <v/>
      </c>
      <c r="F1711" s="24"/>
      <c r="G1711" s="14" t="str">
        <f aca="false">IF(OR($E1711="",$B1711=""),"",INT(($B1711-$E1711)/365.25))</f>
        <v/>
      </c>
      <c r="H1711" s="25"/>
      <c r="I1711" s="12"/>
      <c r="J1711" s="28" t="n">
        <f aca="false">IF(AND($C1711&lt;&gt;"",$B1711&gt;=Boshqaruv!$C$9,$B1711&lt;=Boshqaruv!$C$10),IF(COUNTIFS($C$4:$C1710,$C1711,$B$4:$B1710,"&gt;="&amp;Boshqaruv!$C$9,$B$4:$B1710,"&lt;="&amp;Boshqaruv!$C$10)=0,1,0),0)</f>
        <v>0</v>
      </c>
    </row>
    <row r="1712" customFormat="false" ht="15" hidden="false" customHeight="false" outlineLevel="0" collapsed="false">
      <c r="A1712" s="8" t="n">
        <v>1708</v>
      </c>
      <c r="B1712" s="13"/>
      <c r="C1712" s="25"/>
      <c r="D1712" s="26" t="str">
        <f aca="false">IF($C1712="","",IFERROR(IF(INDEX(Bolalar!$B$5:$B$1804,MATCH($C1712,Bolalar!$I$5:$I$1804,0))="","",INDEX(Bolalar!$B$5:$B$1804,MATCH($C1712,Bolalar!$I$5:$I$1804,0))),""))</f>
        <v/>
      </c>
      <c r="E1712" s="15" t="str">
        <f aca="false">IF($C1712="","",IFERROR(IF(INDEX(Bolalar!$C$5:$C$1804,MATCH($C1712,Bolalar!$I$5:$I$1804,0))="","",INDEX(Bolalar!$C$5:$C$1804,MATCH($C1712,Bolalar!$I$5:$I$1804,0))),""))</f>
        <v/>
      </c>
      <c r="F1712" s="24"/>
      <c r="G1712" s="14" t="str">
        <f aca="false">IF(OR($E1712="",$B1712=""),"",INT(($B1712-$E1712)/365.25))</f>
        <v/>
      </c>
      <c r="H1712" s="25"/>
      <c r="I1712" s="12"/>
      <c r="J1712" s="28" t="n">
        <f aca="false">IF(AND($C1712&lt;&gt;"",$B1712&gt;=Boshqaruv!$C$9,$B1712&lt;=Boshqaruv!$C$10),IF(COUNTIFS($C$4:$C1711,$C1712,$B$4:$B1711,"&gt;="&amp;Boshqaruv!$C$9,$B$4:$B1711,"&lt;="&amp;Boshqaruv!$C$10)=0,1,0),0)</f>
        <v>0</v>
      </c>
    </row>
    <row r="1713" customFormat="false" ht="15" hidden="false" customHeight="false" outlineLevel="0" collapsed="false">
      <c r="A1713" s="8" t="n">
        <v>1709</v>
      </c>
      <c r="B1713" s="13"/>
      <c r="C1713" s="25"/>
      <c r="D1713" s="26" t="str">
        <f aca="false">IF($C1713="","",IFERROR(IF(INDEX(Bolalar!$B$5:$B$1804,MATCH($C1713,Bolalar!$I$5:$I$1804,0))="","",INDEX(Bolalar!$B$5:$B$1804,MATCH($C1713,Bolalar!$I$5:$I$1804,0))),""))</f>
        <v/>
      </c>
      <c r="E1713" s="15" t="str">
        <f aca="false">IF($C1713="","",IFERROR(IF(INDEX(Bolalar!$C$5:$C$1804,MATCH($C1713,Bolalar!$I$5:$I$1804,0))="","",INDEX(Bolalar!$C$5:$C$1804,MATCH($C1713,Bolalar!$I$5:$I$1804,0))),""))</f>
        <v/>
      </c>
      <c r="F1713" s="24"/>
      <c r="G1713" s="14" t="str">
        <f aca="false">IF(OR($E1713="",$B1713=""),"",INT(($B1713-$E1713)/365.25))</f>
        <v/>
      </c>
      <c r="H1713" s="25"/>
      <c r="I1713" s="12"/>
      <c r="J1713" s="28" t="n">
        <f aca="false">IF(AND($C1713&lt;&gt;"",$B1713&gt;=Boshqaruv!$C$9,$B1713&lt;=Boshqaruv!$C$10),IF(COUNTIFS($C$4:$C1712,$C1713,$B$4:$B1712,"&gt;="&amp;Boshqaruv!$C$9,$B$4:$B1712,"&lt;="&amp;Boshqaruv!$C$10)=0,1,0),0)</f>
        <v>0</v>
      </c>
    </row>
    <row r="1714" customFormat="false" ht="15" hidden="false" customHeight="false" outlineLevel="0" collapsed="false">
      <c r="A1714" s="8" t="n">
        <v>1710</v>
      </c>
      <c r="B1714" s="13"/>
      <c r="C1714" s="25"/>
      <c r="D1714" s="26" t="str">
        <f aca="false">IF($C1714="","",IFERROR(IF(INDEX(Bolalar!$B$5:$B$1804,MATCH($C1714,Bolalar!$I$5:$I$1804,0))="","",INDEX(Bolalar!$B$5:$B$1804,MATCH($C1714,Bolalar!$I$5:$I$1804,0))),""))</f>
        <v/>
      </c>
      <c r="E1714" s="15" t="str">
        <f aca="false">IF($C1714="","",IFERROR(IF(INDEX(Bolalar!$C$5:$C$1804,MATCH($C1714,Bolalar!$I$5:$I$1804,0))="","",INDEX(Bolalar!$C$5:$C$1804,MATCH($C1714,Bolalar!$I$5:$I$1804,0))),""))</f>
        <v/>
      </c>
      <c r="F1714" s="24"/>
      <c r="G1714" s="14" t="str">
        <f aca="false">IF(OR($E1714="",$B1714=""),"",INT(($B1714-$E1714)/365.25))</f>
        <v/>
      </c>
      <c r="H1714" s="25"/>
      <c r="I1714" s="12"/>
      <c r="J1714" s="28" t="n">
        <f aca="false">IF(AND($C1714&lt;&gt;"",$B1714&gt;=Boshqaruv!$C$9,$B1714&lt;=Boshqaruv!$C$10),IF(COUNTIFS($C$4:$C1713,$C1714,$B$4:$B1713,"&gt;="&amp;Boshqaruv!$C$9,$B$4:$B1713,"&lt;="&amp;Boshqaruv!$C$10)=0,1,0),0)</f>
        <v>0</v>
      </c>
    </row>
    <row r="1715" customFormat="false" ht="15" hidden="false" customHeight="false" outlineLevel="0" collapsed="false">
      <c r="A1715" s="8" t="n">
        <v>1711</v>
      </c>
      <c r="B1715" s="13"/>
      <c r="C1715" s="25"/>
      <c r="D1715" s="26" t="str">
        <f aca="false">IF($C1715="","",IFERROR(IF(INDEX(Bolalar!$B$5:$B$1804,MATCH($C1715,Bolalar!$I$5:$I$1804,0))="","",INDEX(Bolalar!$B$5:$B$1804,MATCH($C1715,Bolalar!$I$5:$I$1804,0))),""))</f>
        <v/>
      </c>
      <c r="E1715" s="15" t="str">
        <f aca="false">IF($C1715="","",IFERROR(IF(INDEX(Bolalar!$C$5:$C$1804,MATCH($C1715,Bolalar!$I$5:$I$1804,0))="","",INDEX(Bolalar!$C$5:$C$1804,MATCH($C1715,Bolalar!$I$5:$I$1804,0))),""))</f>
        <v/>
      </c>
      <c r="F1715" s="24"/>
      <c r="G1715" s="14" t="str">
        <f aca="false">IF(OR($E1715="",$B1715=""),"",INT(($B1715-$E1715)/365.25))</f>
        <v/>
      </c>
      <c r="H1715" s="25"/>
      <c r="I1715" s="12"/>
      <c r="J1715" s="28" t="n">
        <f aca="false">IF(AND($C1715&lt;&gt;"",$B1715&gt;=Boshqaruv!$C$9,$B1715&lt;=Boshqaruv!$C$10),IF(COUNTIFS($C$4:$C1714,$C1715,$B$4:$B1714,"&gt;="&amp;Boshqaruv!$C$9,$B$4:$B1714,"&lt;="&amp;Boshqaruv!$C$10)=0,1,0),0)</f>
        <v>0</v>
      </c>
    </row>
    <row r="1716" customFormat="false" ht="15" hidden="false" customHeight="false" outlineLevel="0" collapsed="false">
      <c r="A1716" s="8" t="n">
        <v>1712</v>
      </c>
      <c r="B1716" s="13"/>
      <c r="C1716" s="25"/>
      <c r="D1716" s="26" t="str">
        <f aca="false">IF($C1716="","",IFERROR(IF(INDEX(Bolalar!$B$5:$B$1804,MATCH($C1716,Bolalar!$I$5:$I$1804,0))="","",INDEX(Bolalar!$B$5:$B$1804,MATCH($C1716,Bolalar!$I$5:$I$1804,0))),""))</f>
        <v/>
      </c>
      <c r="E1716" s="15" t="str">
        <f aca="false">IF($C1716="","",IFERROR(IF(INDEX(Bolalar!$C$5:$C$1804,MATCH($C1716,Bolalar!$I$5:$I$1804,0))="","",INDEX(Bolalar!$C$5:$C$1804,MATCH($C1716,Bolalar!$I$5:$I$1804,0))),""))</f>
        <v/>
      </c>
      <c r="F1716" s="24"/>
      <c r="G1716" s="14" t="str">
        <f aca="false">IF(OR($E1716="",$B1716=""),"",INT(($B1716-$E1716)/365.25))</f>
        <v/>
      </c>
      <c r="H1716" s="25"/>
      <c r="I1716" s="12"/>
      <c r="J1716" s="28" t="n">
        <f aca="false">IF(AND($C1716&lt;&gt;"",$B1716&gt;=Boshqaruv!$C$9,$B1716&lt;=Boshqaruv!$C$10),IF(COUNTIFS($C$4:$C1715,$C1716,$B$4:$B1715,"&gt;="&amp;Boshqaruv!$C$9,$B$4:$B1715,"&lt;="&amp;Boshqaruv!$C$10)=0,1,0),0)</f>
        <v>0</v>
      </c>
    </row>
    <row r="1717" customFormat="false" ht="15" hidden="false" customHeight="false" outlineLevel="0" collapsed="false">
      <c r="A1717" s="8" t="n">
        <v>1713</v>
      </c>
      <c r="B1717" s="13"/>
      <c r="C1717" s="25"/>
      <c r="D1717" s="26" t="str">
        <f aca="false">IF($C1717="","",IFERROR(IF(INDEX(Bolalar!$B$5:$B$1804,MATCH($C1717,Bolalar!$I$5:$I$1804,0))="","",INDEX(Bolalar!$B$5:$B$1804,MATCH($C1717,Bolalar!$I$5:$I$1804,0))),""))</f>
        <v/>
      </c>
      <c r="E1717" s="15" t="str">
        <f aca="false">IF($C1717="","",IFERROR(IF(INDEX(Bolalar!$C$5:$C$1804,MATCH($C1717,Bolalar!$I$5:$I$1804,0))="","",INDEX(Bolalar!$C$5:$C$1804,MATCH($C1717,Bolalar!$I$5:$I$1804,0))),""))</f>
        <v/>
      </c>
      <c r="F1717" s="24"/>
      <c r="G1717" s="14" t="str">
        <f aca="false">IF(OR($E1717="",$B1717=""),"",INT(($B1717-$E1717)/365.25))</f>
        <v/>
      </c>
      <c r="H1717" s="25"/>
      <c r="I1717" s="12"/>
      <c r="J1717" s="28" t="n">
        <f aca="false">IF(AND($C1717&lt;&gt;"",$B1717&gt;=Boshqaruv!$C$9,$B1717&lt;=Boshqaruv!$C$10),IF(COUNTIFS($C$4:$C1716,$C1717,$B$4:$B1716,"&gt;="&amp;Boshqaruv!$C$9,$B$4:$B1716,"&lt;="&amp;Boshqaruv!$C$10)=0,1,0),0)</f>
        <v>0</v>
      </c>
    </row>
    <row r="1718" customFormat="false" ht="15" hidden="false" customHeight="false" outlineLevel="0" collapsed="false">
      <c r="A1718" s="8" t="n">
        <v>1714</v>
      </c>
      <c r="B1718" s="13"/>
      <c r="C1718" s="25"/>
      <c r="D1718" s="26" t="str">
        <f aca="false">IF($C1718="","",IFERROR(IF(INDEX(Bolalar!$B$5:$B$1804,MATCH($C1718,Bolalar!$I$5:$I$1804,0))="","",INDEX(Bolalar!$B$5:$B$1804,MATCH($C1718,Bolalar!$I$5:$I$1804,0))),""))</f>
        <v/>
      </c>
      <c r="E1718" s="15" t="str">
        <f aca="false">IF($C1718="","",IFERROR(IF(INDEX(Bolalar!$C$5:$C$1804,MATCH($C1718,Bolalar!$I$5:$I$1804,0))="","",INDEX(Bolalar!$C$5:$C$1804,MATCH($C1718,Bolalar!$I$5:$I$1804,0))),""))</f>
        <v/>
      </c>
      <c r="F1718" s="24"/>
      <c r="G1718" s="14" t="str">
        <f aca="false">IF(OR($E1718="",$B1718=""),"",INT(($B1718-$E1718)/365.25))</f>
        <v/>
      </c>
      <c r="H1718" s="25"/>
      <c r="I1718" s="12"/>
      <c r="J1718" s="28" t="n">
        <f aca="false">IF(AND($C1718&lt;&gt;"",$B1718&gt;=Boshqaruv!$C$9,$B1718&lt;=Boshqaruv!$C$10),IF(COUNTIFS($C$4:$C1717,$C1718,$B$4:$B1717,"&gt;="&amp;Boshqaruv!$C$9,$B$4:$B1717,"&lt;="&amp;Boshqaruv!$C$10)=0,1,0),0)</f>
        <v>0</v>
      </c>
    </row>
    <row r="1719" customFormat="false" ht="15" hidden="false" customHeight="false" outlineLevel="0" collapsed="false">
      <c r="A1719" s="8" t="n">
        <v>1715</v>
      </c>
      <c r="B1719" s="13"/>
      <c r="C1719" s="25"/>
      <c r="D1719" s="26" t="str">
        <f aca="false">IF($C1719="","",IFERROR(IF(INDEX(Bolalar!$B$5:$B$1804,MATCH($C1719,Bolalar!$I$5:$I$1804,0))="","",INDEX(Bolalar!$B$5:$B$1804,MATCH($C1719,Bolalar!$I$5:$I$1804,0))),""))</f>
        <v/>
      </c>
      <c r="E1719" s="15" t="str">
        <f aca="false">IF($C1719="","",IFERROR(IF(INDEX(Bolalar!$C$5:$C$1804,MATCH($C1719,Bolalar!$I$5:$I$1804,0))="","",INDEX(Bolalar!$C$5:$C$1804,MATCH($C1719,Bolalar!$I$5:$I$1804,0))),""))</f>
        <v/>
      </c>
      <c r="F1719" s="24"/>
      <c r="G1719" s="14" t="str">
        <f aca="false">IF(OR($E1719="",$B1719=""),"",INT(($B1719-$E1719)/365.25))</f>
        <v/>
      </c>
      <c r="H1719" s="25"/>
      <c r="I1719" s="12"/>
      <c r="J1719" s="28" t="n">
        <f aca="false">IF(AND($C1719&lt;&gt;"",$B1719&gt;=Boshqaruv!$C$9,$B1719&lt;=Boshqaruv!$C$10),IF(COUNTIFS($C$4:$C1718,$C1719,$B$4:$B1718,"&gt;="&amp;Boshqaruv!$C$9,$B$4:$B1718,"&lt;="&amp;Boshqaruv!$C$10)=0,1,0),0)</f>
        <v>0</v>
      </c>
    </row>
    <row r="1720" customFormat="false" ht="15" hidden="false" customHeight="false" outlineLevel="0" collapsed="false">
      <c r="A1720" s="8" t="n">
        <v>1716</v>
      </c>
      <c r="B1720" s="13"/>
      <c r="C1720" s="25"/>
      <c r="D1720" s="26" t="str">
        <f aca="false">IF($C1720="","",IFERROR(IF(INDEX(Bolalar!$B$5:$B$1804,MATCH($C1720,Bolalar!$I$5:$I$1804,0))="","",INDEX(Bolalar!$B$5:$B$1804,MATCH($C1720,Bolalar!$I$5:$I$1804,0))),""))</f>
        <v/>
      </c>
      <c r="E1720" s="15" t="str">
        <f aca="false">IF($C1720="","",IFERROR(IF(INDEX(Bolalar!$C$5:$C$1804,MATCH($C1720,Bolalar!$I$5:$I$1804,0))="","",INDEX(Bolalar!$C$5:$C$1804,MATCH($C1720,Bolalar!$I$5:$I$1804,0))),""))</f>
        <v/>
      </c>
      <c r="F1720" s="24"/>
      <c r="G1720" s="14" t="str">
        <f aca="false">IF(OR($E1720="",$B1720=""),"",INT(($B1720-$E1720)/365.25))</f>
        <v/>
      </c>
      <c r="H1720" s="25"/>
      <c r="I1720" s="12"/>
      <c r="J1720" s="28" t="n">
        <f aca="false">IF(AND($C1720&lt;&gt;"",$B1720&gt;=Boshqaruv!$C$9,$B1720&lt;=Boshqaruv!$C$10),IF(COUNTIFS($C$4:$C1719,$C1720,$B$4:$B1719,"&gt;="&amp;Boshqaruv!$C$9,$B$4:$B1719,"&lt;="&amp;Boshqaruv!$C$10)=0,1,0),0)</f>
        <v>0</v>
      </c>
    </row>
    <row r="1721" customFormat="false" ht="15" hidden="false" customHeight="false" outlineLevel="0" collapsed="false">
      <c r="A1721" s="8" t="n">
        <v>1717</v>
      </c>
      <c r="B1721" s="13"/>
      <c r="C1721" s="25"/>
      <c r="D1721" s="26" t="str">
        <f aca="false">IF($C1721="","",IFERROR(IF(INDEX(Bolalar!$B$5:$B$1804,MATCH($C1721,Bolalar!$I$5:$I$1804,0))="","",INDEX(Bolalar!$B$5:$B$1804,MATCH($C1721,Bolalar!$I$5:$I$1804,0))),""))</f>
        <v/>
      </c>
      <c r="E1721" s="15" t="str">
        <f aca="false">IF($C1721="","",IFERROR(IF(INDEX(Bolalar!$C$5:$C$1804,MATCH($C1721,Bolalar!$I$5:$I$1804,0))="","",INDEX(Bolalar!$C$5:$C$1804,MATCH($C1721,Bolalar!$I$5:$I$1804,0))),""))</f>
        <v/>
      </c>
      <c r="F1721" s="24"/>
      <c r="G1721" s="14" t="str">
        <f aca="false">IF(OR($E1721="",$B1721=""),"",INT(($B1721-$E1721)/365.25))</f>
        <v/>
      </c>
      <c r="H1721" s="25"/>
      <c r="I1721" s="12"/>
      <c r="J1721" s="28" t="n">
        <f aca="false">IF(AND($C1721&lt;&gt;"",$B1721&gt;=Boshqaruv!$C$9,$B1721&lt;=Boshqaruv!$C$10),IF(COUNTIFS($C$4:$C1720,$C1721,$B$4:$B1720,"&gt;="&amp;Boshqaruv!$C$9,$B$4:$B1720,"&lt;="&amp;Boshqaruv!$C$10)=0,1,0),0)</f>
        <v>0</v>
      </c>
    </row>
    <row r="1722" customFormat="false" ht="15" hidden="false" customHeight="false" outlineLevel="0" collapsed="false">
      <c r="A1722" s="8" t="n">
        <v>1718</v>
      </c>
      <c r="B1722" s="13"/>
      <c r="C1722" s="25"/>
      <c r="D1722" s="26" t="str">
        <f aca="false">IF($C1722="","",IFERROR(IF(INDEX(Bolalar!$B$5:$B$1804,MATCH($C1722,Bolalar!$I$5:$I$1804,0))="","",INDEX(Bolalar!$B$5:$B$1804,MATCH($C1722,Bolalar!$I$5:$I$1804,0))),""))</f>
        <v/>
      </c>
      <c r="E1722" s="15" t="str">
        <f aca="false">IF($C1722="","",IFERROR(IF(INDEX(Bolalar!$C$5:$C$1804,MATCH($C1722,Bolalar!$I$5:$I$1804,0))="","",INDEX(Bolalar!$C$5:$C$1804,MATCH($C1722,Bolalar!$I$5:$I$1804,0))),""))</f>
        <v/>
      </c>
      <c r="F1722" s="24"/>
      <c r="G1722" s="14" t="str">
        <f aca="false">IF(OR($E1722="",$B1722=""),"",INT(($B1722-$E1722)/365.25))</f>
        <v/>
      </c>
      <c r="H1722" s="25"/>
      <c r="I1722" s="12"/>
      <c r="J1722" s="28" t="n">
        <f aca="false">IF(AND($C1722&lt;&gt;"",$B1722&gt;=Boshqaruv!$C$9,$B1722&lt;=Boshqaruv!$C$10),IF(COUNTIFS($C$4:$C1721,$C1722,$B$4:$B1721,"&gt;="&amp;Boshqaruv!$C$9,$B$4:$B1721,"&lt;="&amp;Boshqaruv!$C$10)=0,1,0),0)</f>
        <v>0</v>
      </c>
    </row>
    <row r="1723" customFormat="false" ht="15" hidden="false" customHeight="false" outlineLevel="0" collapsed="false">
      <c r="A1723" s="8" t="n">
        <v>1719</v>
      </c>
      <c r="B1723" s="13"/>
      <c r="C1723" s="25"/>
      <c r="D1723" s="26" t="str">
        <f aca="false">IF($C1723="","",IFERROR(IF(INDEX(Bolalar!$B$5:$B$1804,MATCH($C1723,Bolalar!$I$5:$I$1804,0))="","",INDEX(Bolalar!$B$5:$B$1804,MATCH($C1723,Bolalar!$I$5:$I$1804,0))),""))</f>
        <v/>
      </c>
      <c r="E1723" s="15" t="str">
        <f aca="false">IF($C1723="","",IFERROR(IF(INDEX(Bolalar!$C$5:$C$1804,MATCH($C1723,Bolalar!$I$5:$I$1804,0))="","",INDEX(Bolalar!$C$5:$C$1804,MATCH($C1723,Bolalar!$I$5:$I$1804,0))),""))</f>
        <v/>
      </c>
      <c r="F1723" s="24"/>
      <c r="G1723" s="14" t="str">
        <f aca="false">IF(OR($E1723="",$B1723=""),"",INT(($B1723-$E1723)/365.25))</f>
        <v/>
      </c>
      <c r="H1723" s="25"/>
      <c r="I1723" s="12"/>
      <c r="J1723" s="28" t="n">
        <f aca="false">IF(AND($C1723&lt;&gt;"",$B1723&gt;=Boshqaruv!$C$9,$B1723&lt;=Boshqaruv!$C$10),IF(COUNTIFS($C$4:$C1722,$C1723,$B$4:$B1722,"&gt;="&amp;Boshqaruv!$C$9,$B$4:$B1722,"&lt;="&amp;Boshqaruv!$C$10)=0,1,0),0)</f>
        <v>0</v>
      </c>
    </row>
    <row r="1724" customFormat="false" ht="15" hidden="false" customHeight="false" outlineLevel="0" collapsed="false">
      <c r="A1724" s="8" t="n">
        <v>1720</v>
      </c>
      <c r="B1724" s="13"/>
      <c r="C1724" s="25"/>
      <c r="D1724" s="26" t="str">
        <f aca="false">IF($C1724="","",IFERROR(IF(INDEX(Bolalar!$B$5:$B$1804,MATCH($C1724,Bolalar!$I$5:$I$1804,0))="","",INDEX(Bolalar!$B$5:$B$1804,MATCH($C1724,Bolalar!$I$5:$I$1804,0))),""))</f>
        <v/>
      </c>
      <c r="E1724" s="15" t="str">
        <f aca="false">IF($C1724="","",IFERROR(IF(INDEX(Bolalar!$C$5:$C$1804,MATCH($C1724,Bolalar!$I$5:$I$1804,0))="","",INDEX(Bolalar!$C$5:$C$1804,MATCH($C1724,Bolalar!$I$5:$I$1804,0))),""))</f>
        <v/>
      </c>
      <c r="F1724" s="24"/>
      <c r="G1724" s="14" t="str">
        <f aca="false">IF(OR($E1724="",$B1724=""),"",INT(($B1724-$E1724)/365.25))</f>
        <v/>
      </c>
      <c r="H1724" s="25"/>
      <c r="I1724" s="12"/>
      <c r="J1724" s="28" t="n">
        <f aca="false">IF(AND($C1724&lt;&gt;"",$B1724&gt;=Boshqaruv!$C$9,$B1724&lt;=Boshqaruv!$C$10),IF(COUNTIFS($C$4:$C1723,$C1724,$B$4:$B1723,"&gt;="&amp;Boshqaruv!$C$9,$B$4:$B1723,"&lt;="&amp;Boshqaruv!$C$10)=0,1,0),0)</f>
        <v>0</v>
      </c>
    </row>
    <row r="1725" customFormat="false" ht="15" hidden="false" customHeight="false" outlineLevel="0" collapsed="false">
      <c r="A1725" s="8" t="n">
        <v>1721</v>
      </c>
      <c r="B1725" s="13"/>
      <c r="C1725" s="25"/>
      <c r="D1725" s="26" t="str">
        <f aca="false">IF($C1725="","",IFERROR(IF(INDEX(Bolalar!$B$5:$B$1804,MATCH($C1725,Bolalar!$I$5:$I$1804,0))="","",INDEX(Bolalar!$B$5:$B$1804,MATCH($C1725,Bolalar!$I$5:$I$1804,0))),""))</f>
        <v/>
      </c>
      <c r="E1725" s="15" t="str">
        <f aca="false">IF($C1725="","",IFERROR(IF(INDEX(Bolalar!$C$5:$C$1804,MATCH($C1725,Bolalar!$I$5:$I$1804,0))="","",INDEX(Bolalar!$C$5:$C$1804,MATCH($C1725,Bolalar!$I$5:$I$1804,0))),""))</f>
        <v/>
      </c>
      <c r="F1725" s="24"/>
      <c r="G1725" s="14" t="str">
        <f aca="false">IF(OR($E1725="",$B1725=""),"",INT(($B1725-$E1725)/365.25))</f>
        <v/>
      </c>
      <c r="H1725" s="25"/>
      <c r="I1725" s="12"/>
      <c r="J1725" s="28" t="n">
        <f aca="false">IF(AND($C1725&lt;&gt;"",$B1725&gt;=Boshqaruv!$C$9,$B1725&lt;=Boshqaruv!$C$10),IF(COUNTIFS($C$4:$C1724,$C1725,$B$4:$B1724,"&gt;="&amp;Boshqaruv!$C$9,$B$4:$B1724,"&lt;="&amp;Boshqaruv!$C$10)=0,1,0),0)</f>
        <v>0</v>
      </c>
    </row>
    <row r="1726" customFormat="false" ht="15" hidden="false" customHeight="false" outlineLevel="0" collapsed="false">
      <c r="A1726" s="8" t="n">
        <v>1722</v>
      </c>
      <c r="B1726" s="13"/>
      <c r="C1726" s="25"/>
      <c r="D1726" s="26" t="str">
        <f aca="false">IF($C1726="","",IFERROR(IF(INDEX(Bolalar!$B$5:$B$1804,MATCH($C1726,Bolalar!$I$5:$I$1804,0))="","",INDEX(Bolalar!$B$5:$B$1804,MATCH($C1726,Bolalar!$I$5:$I$1804,0))),""))</f>
        <v/>
      </c>
      <c r="E1726" s="15" t="str">
        <f aca="false">IF($C1726="","",IFERROR(IF(INDEX(Bolalar!$C$5:$C$1804,MATCH($C1726,Bolalar!$I$5:$I$1804,0))="","",INDEX(Bolalar!$C$5:$C$1804,MATCH($C1726,Bolalar!$I$5:$I$1804,0))),""))</f>
        <v/>
      </c>
      <c r="F1726" s="24"/>
      <c r="G1726" s="14" t="str">
        <f aca="false">IF(OR($E1726="",$B1726=""),"",INT(($B1726-$E1726)/365.25))</f>
        <v/>
      </c>
      <c r="H1726" s="25"/>
      <c r="I1726" s="12"/>
      <c r="J1726" s="28" t="n">
        <f aca="false">IF(AND($C1726&lt;&gt;"",$B1726&gt;=Boshqaruv!$C$9,$B1726&lt;=Boshqaruv!$C$10),IF(COUNTIFS($C$4:$C1725,$C1726,$B$4:$B1725,"&gt;="&amp;Boshqaruv!$C$9,$B$4:$B1725,"&lt;="&amp;Boshqaruv!$C$10)=0,1,0),0)</f>
        <v>0</v>
      </c>
    </row>
    <row r="1727" customFormat="false" ht="15" hidden="false" customHeight="false" outlineLevel="0" collapsed="false">
      <c r="A1727" s="8" t="n">
        <v>1723</v>
      </c>
      <c r="B1727" s="13"/>
      <c r="C1727" s="25"/>
      <c r="D1727" s="26" t="str">
        <f aca="false">IF($C1727="","",IFERROR(IF(INDEX(Bolalar!$B$5:$B$1804,MATCH($C1727,Bolalar!$I$5:$I$1804,0))="","",INDEX(Bolalar!$B$5:$B$1804,MATCH($C1727,Bolalar!$I$5:$I$1804,0))),""))</f>
        <v/>
      </c>
      <c r="E1727" s="15" t="str">
        <f aca="false">IF($C1727="","",IFERROR(IF(INDEX(Bolalar!$C$5:$C$1804,MATCH($C1727,Bolalar!$I$5:$I$1804,0))="","",INDEX(Bolalar!$C$5:$C$1804,MATCH($C1727,Bolalar!$I$5:$I$1804,0))),""))</f>
        <v/>
      </c>
      <c r="F1727" s="24"/>
      <c r="G1727" s="14" t="str">
        <f aca="false">IF(OR($E1727="",$B1727=""),"",INT(($B1727-$E1727)/365.25))</f>
        <v/>
      </c>
      <c r="H1727" s="25"/>
      <c r="I1727" s="12"/>
      <c r="J1727" s="28" t="n">
        <f aca="false">IF(AND($C1727&lt;&gt;"",$B1727&gt;=Boshqaruv!$C$9,$B1727&lt;=Boshqaruv!$C$10),IF(COUNTIFS($C$4:$C1726,$C1727,$B$4:$B1726,"&gt;="&amp;Boshqaruv!$C$9,$B$4:$B1726,"&lt;="&amp;Boshqaruv!$C$10)=0,1,0),0)</f>
        <v>0</v>
      </c>
    </row>
    <row r="1728" customFormat="false" ht="15" hidden="false" customHeight="false" outlineLevel="0" collapsed="false">
      <c r="A1728" s="8" t="n">
        <v>1724</v>
      </c>
      <c r="B1728" s="13"/>
      <c r="C1728" s="25"/>
      <c r="D1728" s="26" t="str">
        <f aca="false">IF($C1728="","",IFERROR(IF(INDEX(Bolalar!$B$5:$B$1804,MATCH($C1728,Bolalar!$I$5:$I$1804,0))="","",INDEX(Bolalar!$B$5:$B$1804,MATCH($C1728,Bolalar!$I$5:$I$1804,0))),""))</f>
        <v/>
      </c>
      <c r="E1728" s="15" t="str">
        <f aca="false">IF($C1728="","",IFERROR(IF(INDEX(Bolalar!$C$5:$C$1804,MATCH($C1728,Bolalar!$I$5:$I$1804,0))="","",INDEX(Bolalar!$C$5:$C$1804,MATCH($C1728,Bolalar!$I$5:$I$1804,0))),""))</f>
        <v/>
      </c>
      <c r="F1728" s="24"/>
      <c r="G1728" s="14" t="str">
        <f aca="false">IF(OR($E1728="",$B1728=""),"",INT(($B1728-$E1728)/365.25))</f>
        <v/>
      </c>
      <c r="H1728" s="25"/>
      <c r="I1728" s="12"/>
      <c r="J1728" s="28" t="n">
        <f aca="false">IF(AND($C1728&lt;&gt;"",$B1728&gt;=Boshqaruv!$C$9,$B1728&lt;=Boshqaruv!$C$10),IF(COUNTIFS($C$4:$C1727,$C1728,$B$4:$B1727,"&gt;="&amp;Boshqaruv!$C$9,$B$4:$B1727,"&lt;="&amp;Boshqaruv!$C$10)=0,1,0),0)</f>
        <v>0</v>
      </c>
    </row>
    <row r="1729" customFormat="false" ht="15" hidden="false" customHeight="false" outlineLevel="0" collapsed="false">
      <c r="A1729" s="8" t="n">
        <v>1725</v>
      </c>
      <c r="B1729" s="13"/>
      <c r="C1729" s="25"/>
      <c r="D1729" s="26" t="str">
        <f aca="false">IF($C1729="","",IFERROR(IF(INDEX(Bolalar!$B$5:$B$1804,MATCH($C1729,Bolalar!$I$5:$I$1804,0))="","",INDEX(Bolalar!$B$5:$B$1804,MATCH($C1729,Bolalar!$I$5:$I$1804,0))),""))</f>
        <v/>
      </c>
      <c r="E1729" s="15" t="str">
        <f aca="false">IF($C1729="","",IFERROR(IF(INDEX(Bolalar!$C$5:$C$1804,MATCH($C1729,Bolalar!$I$5:$I$1804,0))="","",INDEX(Bolalar!$C$5:$C$1804,MATCH($C1729,Bolalar!$I$5:$I$1804,0))),""))</f>
        <v/>
      </c>
      <c r="F1729" s="24"/>
      <c r="G1729" s="14" t="str">
        <f aca="false">IF(OR($E1729="",$B1729=""),"",INT(($B1729-$E1729)/365.25))</f>
        <v/>
      </c>
      <c r="H1729" s="25"/>
      <c r="I1729" s="12"/>
      <c r="J1729" s="28" t="n">
        <f aca="false">IF(AND($C1729&lt;&gt;"",$B1729&gt;=Boshqaruv!$C$9,$B1729&lt;=Boshqaruv!$C$10),IF(COUNTIFS($C$4:$C1728,$C1729,$B$4:$B1728,"&gt;="&amp;Boshqaruv!$C$9,$B$4:$B1728,"&lt;="&amp;Boshqaruv!$C$10)=0,1,0),0)</f>
        <v>0</v>
      </c>
    </row>
    <row r="1730" customFormat="false" ht="15" hidden="false" customHeight="false" outlineLevel="0" collapsed="false">
      <c r="A1730" s="8" t="n">
        <v>1726</v>
      </c>
      <c r="B1730" s="13"/>
      <c r="C1730" s="25"/>
      <c r="D1730" s="26" t="str">
        <f aca="false">IF($C1730="","",IFERROR(IF(INDEX(Bolalar!$B$5:$B$1804,MATCH($C1730,Bolalar!$I$5:$I$1804,0))="","",INDEX(Bolalar!$B$5:$B$1804,MATCH($C1730,Bolalar!$I$5:$I$1804,0))),""))</f>
        <v/>
      </c>
      <c r="E1730" s="15" t="str">
        <f aca="false">IF($C1730="","",IFERROR(IF(INDEX(Bolalar!$C$5:$C$1804,MATCH($C1730,Bolalar!$I$5:$I$1804,0))="","",INDEX(Bolalar!$C$5:$C$1804,MATCH($C1730,Bolalar!$I$5:$I$1804,0))),""))</f>
        <v/>
      </c>
      <c r="F1730" s="24"/>
      <c r="G1730" s="14" t="str">
        <f aca="false">IF(OR($E1730="",$B1730=""),"",INT(($B1730-$E1730)/365.25))</f>
        <v/>
      </c>
      <c r="H1730" s="25"/>
      <c r="I1730" s="12"/>
      <c r="J1730" s="28" t="n">
        <f aca="false">IF(AND($C1730&lt;&gt;"",$B1730&gt;=Boshqaruv!$C$9,$B1730&lt;=Boshqaruv!$C$10),IF(COUNTIFS($C$4:$C1729,$C1730,$B$4:$B1729,"&gt;="&amp;Boshqaruv!$C$9,$B$4:$B1729,"&lt;="&amp;Boshqaruv!$C$10)=0,1,0),0)</f>
        <v>0</v>
      </c>
    </row>
    <row r="1731" customFormat="false" ht="15" hidden="false" customHeight="false" outlineLevel="0" collapsed="false">
      <c r="A1731" s="8" t="n">
        <v>1727</v>
      </c>
      <c r="B1731" s="13"/>
      <c r="C1731" s="25"/>
      <c r="D1731" s="26" t="str">
        <f aca="false">IF($C1731="","",IFERROR(IF(INDEX(Bolalar!$B$5:$B$1804,MATCH($C1731,Bolalar!$I$5:$I$1804,0))="","",INDEX(Bolalar!$B$5:$B$1804,MATCH($C1731,Bolalar!$I$5:$I$1804,0))),""))</f>
        <v/>
      </c>
      <c r="E1731" s="15" t="str">
        <f aca="false">IF($C1731="","",IFERROR(IF(INDEX(Bolalar!$C$5:$C$1804,MATCH($C1731,Bolalar!$I$5:$I$1804,0))="","",INDEX(Bolalar!$C$5:$C$1804,MATCH($C1731,Bolalar!$I$5:$I$1804,0))),""))</f>
        <v/>
      </c>
      <c r="F1731" s="24"/>
      <c r="G1731" s="14" t="str">
        <f aca="false">IF(OR($E1731="",$B1731=""),"",INT(($B1731-$E1731)/365.25))</f>
        <v/>
      </c>
      <c r="H1731" s="25"/>
      <c r="I1731" s="12"/>
      <c r="J1731" s="28" t="n">
        <f aca="false">IF(AND($C1731&lt;&gt;"",$B1731&gt;=Boshqaruv!$C$9,$B1731&lt;=Boshqaruv!$C$10),IF(COUNTIFS($C$4:$C1730,$C1731,$B$4:$B1730,"&gt;="&amp;Boshqaruv!$C$9,$B$4:$B1730,"&lt;="&amp;Boshqaruv!$C$10)=0,1,0),0)</f>
        <v>0</v>
      </c>
    </row>
    <row r="1732" customFormat="false" ht="15" hidden="false" customHeight="false" outlineLevel="0" collapsed="false">
      <c r="A1732" s="8" t="n">
        <v>1728</v>
      </c>
      <c r="B1732" s="13"/>
      <c r="C1732" s="25"/>
      <c r="D1732" s="26" t="str">
        <f aca="false">IF($C1732="","",IFERROR(IF(INDEX(Bolalar!$B$5:$B$1804,MATCH($C1732,Bolalar!$I$5:$I$1804,0))="","",INDEX(Bolalar!$B$5:$B$1804,MATCH($C1732,Bolalar!$I$5:$I$1804,0))),""))</f>
        <v/>
      </c>
      <c r="E1732" s="15" t="str">
        <f aca="false">IF($C1732="","",IFERROR(IF(INDEX(Bolalar!$C$5:$C$1804,MATCH($C1732,Bolalar!$I$5:$I$1804,0))="","",INDEX(Bolalar!$C$5:$C$1804,MATCH($C1732,Bolalar!$I$5:$I$1804,0))),""))</f>
        <v/>
      </c>
      <c r="F1732" s="24"/>
      <c r="G1732" s="14" t="str">
        <f aca="false">IF(OR($E1732="",$B1732=""),"",INT(($B1732-$E1732)/365.25))</f>
        <v/>
      </c>
      <c r="H1732" s="25"/>
      <c r="I1732" s="12"/>
      <c r="J1732" s="28" t="n">
        <f aca="false">IF(AND($C1732&lt;&gt;"",$B1732&gt;=Boshqaruv!$C$9,$B1732&lt;=Boshqaruv!$C$10),IF(COUNTIFS($C$4:$C1731,$C1732,$B$4:$B1731,"&gt;="&amp;Boshqaruv!$C$9,$B$4:$B1731,"&lt;="&amp;Boshqaruv!$C$10)=0,1,0),0)</f>
        <v>0</v>
      </c>
    </row>
    <row r="1733" customFormat="false" ht="15" hidden="false" customHeight="false" outlineLevel="0" collapsed="false">
      <c r="A1733" s="8" t="n">
        <v>1729</v>
      </c>
      <c r="B1733" s="13"/>
      <c r="C1733" s="25"/>
      <c r="D1733" s="26" t="str">
        <f aca="false">IF($C1733="","",IFERROR(IF(INDEX(Bolalar!$B$5:$B$1804,MATCH($C1733,Bolalar!$I$5:$I$1804,0))="","",INDEX(Bolalar!$B$5:$B$1804,MATCH($C1733,Bolalar!$I$5:$I$1804,0))),""))</f>
        <v/>
      </c>
      <c r="E1733" s="15" t="str">
        <f aca="false">IF($C1733="","",IFERROR(IF(INDEX(Bolalar!$C$5:$C$1804,MATCH($C1733,Bolalar!$I$5:$I$1804,0))="","",INDEX(Bolalar!$C$5:$C$1804,MATCH($C1733,Bolalar!$I$5:$I$1804,0))),""))</f>
        <v/>
      </c>
      <c r="F1733" s="24"/>
      <c r="G1733" s="14" t="str">
        <f aca="false">IF(OR($E1733="",$B1733=""),"",INT(($B1733-$E1733)/365.25))</f>
        <v/>
      </c>
      <c r="H1733" s="25"/>
      <c r="I1733" s="12"/>
      <c r="J1733" s="28" t="n">
        <f aca="false">IF(AND($C1733&lt;&gt;"",$B1733&gt;=Boshqaruv!$C$9,$B1733&lt;=Boshqaruv!$C$10),IF(COUNTIFS($C$4:$C1732,$C1733,$B$4:$B1732,"&gt;="&amp;Boshqaruv!$C$9,$B$4:$B1732,"&lt;="&amp;Boshqaruv!$C$10)=0,1,0),0)</f>
        <v>0</v>
      </c>
    </row>
    <row r="1734" customFormat="false" ht="15" hidden="false" customHeight="false" outlineLevel="0" collapsed="false">
      <c r="A1734" s="8" t="n">
        <v>1730</v>
      </c>
      <c r="B1734" s="13"/>
      <c r="C1734" s="25"/>
      <c r="D1734" s="26" t="str">
        <f aca="false">IF($C1734="","",IFERROR(IF(INDEX(Bolalar!$B$5:$B$1804,MATCH($C1734,Bolalar!$I$5:$I$1804,0))="","",INDEX(Bolalar!$B$5:$B$1804,MATCH($C1734,Bolalar!$I$5:$I$1804,0))),""))</f>
        <v/>
      </c>
      <c r="E1734" s="15" t="str">
        <f aca="false">IF($C1734="","",IFERROR(IF(INDEX(Bolalar!$C$5:$C$1804,MATCH($C1734,Bolalar!$I$5:$I$1804,0))="","",INDEX(Bolalar!$C$5:$C$1804,MATCH($C1734,Bolalar!$I$5:$I$1804,0))),""))</f>
        <v/>
      </c>
      <c r="F1734" s="24"/>
      <c r="G1734" s="14" t="str">
        <f aca="false">IF(OR($E1734="",$B1734=""),"",INT(($B1734-$E1734)/365.25))</f>
        <v/>
      </c>
      <c r="H1734" s="25"/>
      <c r="I1734" s="12"/>
      <c r="J1734" s="28" t="n">
        <f aca="false">IF(AND($C1734&lt;&gt;"",$B1734&gt;=Boshqaruv!$C$9,$B1734&lt;=Boshqaruv!$C$10),IF(COUNTIFS($C$4:$C1733,$C1734,$B$4:$B1733,"&gt;="&amp;Boshqaruv!$C$9,$B$4:$B1733,"&lt;="&amp;Boshqaruv!$C$10)=0,1,0),0)</f>
        <v>0</v>
      </c>
    </row>
    <row r="1735" customFormat="false" ht="15" hidden="false" customHeight="false" outlineLevel="0" collapsed="false">
      <c r="A1735" s="8" t="n">
        <v>1731</v>
      </c>
      <c r="B1735" s="13"/>
      <c r="C1735" s="25"/>
      <c r="D1735" s="26" t="str">
        <f aca="false">IF($C1735="","",IFERROR(IF(INDEX(Bolalar!$B$5:$B$1804,MATCH($C1735,Bolalar!$I$5:$I$1804,0))="","",INDEX(Bolalar!$B$5:$B$1804,MATCH($C1735,Bolalar!$I$5:$I$1804,0))),""))</f>
        <v/>
      </c>
      <c r="E1735" s="15" t="str">
        <f aca="false">IF($C1735="","",IFERROR(IF(INDEX(Bolalar!$C$5:$C$1804,MATCH($C1735,Bolalar!$I$5:$I$1804,0))="","",INDEX(Bolalar!$C$5:$C$1804,MATCH($C1735,Bolalar!$I$5:$I$1804,0))),""))</f>
        <v/>
      </c>
      <c r="F1735" s="24"/>
      <c r="G1735" s="14" t="str">
        <f aca="false">IF(OR($E1735="",$B1735=""),"",INT(($B1735-$E1735)/365.25))</f>
        <v/>
      </c>
      <c r="H1735" s="25"/>
      <c r="I1735" s="12"/>
      <c r="J1735" s="28" t="n">
        <f aca="false">IF(AND($C1735&lt;&gt;"",$B1735&gt;=Boshqaruv!$C$9,$B1735&lt;=Boshqaruv!$C$10),IF(COUNTIFS($C$4:$C1734,$C1735,$B$4:$B1734,"&gt;="&amp;Boshqaruv!$C$9,$B$4:$B1734,"&lt;="&amp;Boshqaruv!$C$10)=0,1,0),0)</f>
        <v>0</v>
      </c>
    </row>
    <row r="1736" customFormat="false" ht="15" hidden="false" customHeight="false" outlineLevel="0" collapsed="false">
      <c r="A1736" s="8" t="n">
        <v>1732</v>
      </c>
      <c r="B1736" s="13"/>
      <c r="C1736" s="25"/>
      <c r="D1736" s="26" t="str">
        <f aca="false">IF($C1736="","",IFERROR(IF(INDEX(Bolalar!$B$5:$B$1804,MATCH($C1736,Bolalar!$I$5:$I$1804,0))="","",INDEX(Bolalar!$B$5:$B$1804,MATCH($C1736,Bolalar!$I$5:$I$1804,0))),""))</f>
        <v/>
      </c>
      <c r="E1736" s="15" t="str">
        <f aca="false">IF($C1736="","",IFERROR(IF(INDEX(Bolalar!$C$5:$C$1804,MATCH($C1736,Bolalar!$I$5:$I$1804,0))="","",INDEX(Bolalar!$C$5:$C$1804,MATCH($C1736,Bolalar!$I$5:$I$1804,0))),""))</f>
        <v/>
      </c>
      <c r="F1736" s="24"/>
      <c r="G1736" s="14" t="str">
        <f aca="false">IF(OR($E1736="",$B1736=""),"",INT(($B1736-$E1736)/365.25))</f>
        <v/>
      </c>
      <c r="H1736" s="25"/>
      <c r="I1736" s="12"/>
      <c r="J1736" s="28" t="n">
        <f aca="false">IF(AND($C1736&lt;&gt;"",$B1736&gt;=Boshqaruv!$C$9,$B1736&lt;=Boshqaruv!$C$10),IF(COUNTIFS($C$4:$C1735,$C1736,$B$4:$B1735,"&gt;="&amp;Boshqaruv!$C$9,$B$4:$B1735,"&lt;="&amp;Boshqaruv!$C$10)=0,1,0),0)</f>
        <v>0</v>
      </c>
    </row>
    <row r="1737" customFormat="false" ht="15" hidden="false" customHeight="false" outlineLevel="0" collapsed="false">
      <c r="A1737" s="8" t="n">
        <v>1733</v>
      </c>
      <c r="B1737" s="13"/>
      <c r="C1737" s="25"/>
      <c r="D1737" s="26" t="str">
        <f aca="false">IF($C1737="","",IFERROR(IF(INDEX(Bolalar!$B$5:$B$1804,MATCH($C1737,Bolalar!$I$5:$I$1804,0))="","",INDEX(Bolalar!$B$5:$B$1804,MATCH($C1737,Bolalar!$I$5:$I$1804,0))),""))</f>
        <v/>
      </c>
      <c r="E1737" s="15" t="str">
        <f aca="false">IF($C1737="","",IFERROR(IF(INDEX(Bolalar!$C$5:$C$1804,MATCH($C1737,Bolalar!$I$5:$I$1804,0))="","",INDEX(Bolalar!$C$5:$C$1804,MATCH($C1737,Bolalar!$I$5:$I$1804,0))),""))</f>
        <v/>
      </c>
      <c r="F1737" s="24"/>
      <c r="G1737" s="14" t="str">
        <f aca="false">IF(OR($E1737="",$B1737=""),"",INT(($B1737-$E1737)/365.25))</f>
        <v/>
      </c>
      <c r="H1737" s="25"/>
      <c r="I1737" s="12"/>
      <c r="J1737" s="28" t="n">
        <f aca="false">IF(AND($C1737&lt;&gt;"",$B1737&gt;=Boshqaruv!$C$9,$B1737&lt;=Boshqaruv!$C$10),IF(COUNTIFS($C$4:$C1736,$C1737,$B$4:$B1736,"&gt;="&amp;Boshqaruv!$C$9,$B$4:$B1736,"&lt;="&amp;Boshqaruv!$C$10)=0,1,0),0)</f>
        <v>0</v>
      </c>
    </row>
    <row r="1738" customFormat="false" ht="15" hidden="false" customHeight="false" outlineLevel="0" collapsed="false">
      <c r="A1738" s="8" t="n">
        <v>1734</v>
      </c>
      <c r="B1738" s="13"/>
      <c r="C1738" s="25"/>
      <c r="D1738" s="26" t="str">
        <f aca="false">IF($C1738="","",IFERROR(IF(INDEX(Bolalar!$B$5:$B$1804,MATCH($C1738,Bolalar!$I$5:$I$1804,0))="","",INDEX(Bolalar!$B$5:$B$1804,MATCH($C1738,Bolalar!$I$5:$I$1804,0))),""))</f>
        <v/>
      </c>
      <c r="E1738" s="15" t="str">
        <f aca="false">IF($C1738="","",IFERROR(IF(INDEX(Bolalar!$C$5:$C$1804,MATCH($C1738,Bolalar!$I$5:$I$1804,0))="","",INDEX(Bolalar!$C$5:$C$1804,MATCH($C1738,Bolalar!$I$5:$I$1804,0))),""))</f>
        <v/>
      </c>
      <c r="F1738" s="24"/>
      <c r="G1738" s="14" t="str">
        <f aca="false">IF(OR($E1738="",$B1738=""),"",INT(($B1738-$E1738)/365.25))</f>
        <v/>
      </c>
      <c r="H1738" s="25"/>
      <c r="I1738" s="12"/>
      <c r="J1738" s="28" t="n">
        <f aca="false">IF(AND($C1738&lt;&gt;"",$B1738&gt;=Boshqaruv!$C$9,$B1738&lt;=Boshqaruv!$C$10),IF(COUNTIFS($C$4:$C1737,$C1738,$B$4:$B1737,"&gt;="&amp;Boshqaruv!$C$9,$B$4:$B1737,"&lt;="&amp;Boshqaruv!$C$10)=0,1,0),0)</f>
        <v>0</v>
      </c>
    </row>
    <row r="1739" customFormat="false" ht="15" hidden="false" customHeight="false" outlineLevel="0" collapsed="false">
      <c r="A1739" s="8" t="n">
        <v>1735</v>
      </c>
      <c r="B1739" s="13"/>
      <c r="C1739" s="25"/>
      <c r="D1739" s="26" t="str">
        <f aca="false">IF($C1739="","",IFERROR(IF(INDEX(Bolalar!$B$5:$B$1804,MATCH($C1739,Bolalar!$I$5:$I$1804,0))="","",INDEX(Bolalar!$B$5:$B$1804,MATCH($C1739,Bolalar!$I$5:$I$1804,0))),""))</f>
        <v/>
      </c>
      <c r="E1739" s="15" t="str">
        <f aca="false">IF($C1739="","",IFERROR(IF(INDEX(Bolalar!$C$5:$C$1804,MATCH($C1739,Bolalar!$I$5:$I$1804,0))="","",INDEX(Bolalar!$C$5:$C$1804,MATCH($C1739,Bolalar!$I$5:$I$1804,0))),""))</f>
        <v/>
      </c>
      <c r="F1739" s="24"/>
      <c r="G1739" s="14" t="str">
        <f aca="false">IF(OR($E1739="",$B1739=""),"",INT(($B1739-$E1739)/365.25))</f>
        <v/>
      </c>
      <c r="H1739" s="25"/>
      <c r="I1739" s="12"/>
      <c r="J1739" s="28" t="n">
        <f aca="false">IF(AND($C1739&lt;&gt;"",$B1739&gt;=Boshqaruv!$C$9,$B1739&lt;=Boshqaruv!$C$10),IF(COUNTIFS($C$4:$C1738,$C1739,$B$4:$B1738,"&gt;="&amp;Boshqaruv!$C$9,$B$4:$B1738,"&lt;="&amp;Boshqaruv!$C$10)=0,1,0),0)</f>
        <v>0</v>
      </c>
    </row>
    <row r="1740" customFormat="false" ht="15" hidden="false" customHeight="false" outlineLevel="0" collapsed="false">
      <c r="A1740" s="8" t="n">
        <v>1736</v>
      </c>
      <c r="B1740" s="13"/>
      <c r="C1740" s="25"/>
      <c r="D1740" s="26" t="str">
        <f aca="false">IF($C1740="","",IFERROR(IF(INDEX(Bolalar!$B$5:$B$1804,MATCH($C1740,Bolalar!$I$5:$I$1804,0))="","",INDEX(Bolalar!$B$5:$B$1804,MATCH($C1740,Bolalar!$I$5:$I$1804,0))),""))</f>
        <v/>
      </c>
      <c r="E1740" s="15" t="str">
        <f aca="false">IF($C1740="","",IFERROR(IF(INDEX(Bolalar!$C$5:$C$1804,MATCH($C1740,Bolalar!$I$5:$I$1804,0))="","",INDEX(Bolalar!$C$5:$C$1804,MATCH($C1740,Bolalar!$I$5:$I$1804,0))),""))</f>
        <v/>
      </c>
      <c r="F1740" s="24"/>
      <c r="G1740" s="14" t="str">
        <f aca="false">IF(OR($E1740="",$B1740=""),"",INT(($B1740-$E1740)/365.25))</f>
        <v/>
      </c>
      <c r="H1740" s="25"/>
      <c r="I1740" s="12"/>
      <c r="J1740" s="28" t="n">
        <f aca="false">IF(AND($C1740&lt;&gt;"",$B1740&gt;=Boshqaruv!$C$9,$B1740&lt;=Boshqaruv!$C$10),IF(COUNTIFS($C$4:$C1739,$C1740,$B$4:$B1739,"&gt;="&amp;Boshqaruv!$C$9,$B$4:$B1739,"&lt;="&amp;Boshqaruv!$C$10)=0,1,0),0)</f>
        <v>0</v>
      </c>
    </row>
    <row r="1741" customFormat="false" ht="15" hidden="false" customHeight="false" outlineLevel="0" collapsed="false">
      <c r="A1741" s="8" t="n">
        <v>1737</v>
      </c>
      <c r="B1741" s="13"/>
      <c r="C1741" s="25"/>
      <c r="D1741" s="26" t="str">
        <f aca="false">IF($C1741="","",IFERROR(IF(INDEX(Bolalar!$B$5:$B$1804,MATCH($C1741,Bolalar!$I$5:$I$1804,0))="","",INDEX(Bolalar!$B$5:$B$1804,MATCH($C1741,Bolalar!$I$5:$I$1804,0))),""))</f>
        <v/>
      </c>
      <c r="E1741" s="15" t="str">
        <f aca="false">IF($C1741="","",IFERROR(IF(INDEX(Bolalar!$C$5:$C$1804,MATCH($C1741,Bolalar!$I$5:$I$1804,0))="","",INDEX(Bolalar!$C$5:$C$1804,MATCH($C1741,Bolalar!$I$5:$I$1804,0))),""))</f>
        <v/>
      </c>
      <c r="F1741" s="24"/>
      <c r="G1741" s="14" t="str">
        <f aca="false">IF(OR($E1741="",$B1741=""),"",INT(($B1741-$E1741)/365.25))</f>
        <v/>
      </c>
      <c r="H1741" s="25"/>
      <c r="I1741" s="12"/>
      <c r="J1741" s="28" t="n">
        <f aca="false">IF(AND($C1741&lt;&gt;"",$B1741&gt;=Boshqaruv!$C$9,$B1741&lt;=Boshqaruv!$C$10),IF(COUNTIFS($C$4:$C1740,$C1741,$B$4:$B1740,"&gt;="&amp;Boshqaruv!$C$9,$B$4:$B1740,"&lt;="&amp;Boshqaruv!$C$10)=0,1,0),0)</f>
        <v>0</v>
      </c>
    </row>
    <row r="1742" customFormat="false" ht="15" hidden="false" customHeight="false" outlineLevel="0" collapsed="false">
      <c r="A1742" s="8" t="n">
        <v>1738</v>
      </c>
      <c r="B1742" s="13"/>
      <c r="C1742" s="25"/>
      <c r="D1742" s="26" t="str">
        <f aca="false">IF($C1742="","",IFERROR(IF(INDEX(Bolalar!$B$5:$B$1804,MATCH($C1742,Bolalar!$I$5:$I$1804,0))="","",INDEX(Bolalar!$B$5:$B$1804,MATCH($C1742,Bolalar!$I$5:$I$1804,0))),""))</f>
        <v/>
      </c>
      <c r="E1742" s="15" t="str">
        <f aca="false">IF($C1742="","",IFERROR(IF(INDEX(Bolalar!$C$5:$C$1804,MATCH($C1742,Bolalar!$I$5:$I$1804,0))="","",INDEX(Bolalar!$C$5:$C$1804,MATCH($C1742,Bolalar!$I$5:$I$1804,0))),""))</f>
        <v/>
      </c>
      <c r="F1742" s="24"/>
      <c r="G1742" s="14" t="str">
        <f aca="false">IF(OR($E1742="",$B1742=""),"",INT(($B1742-$E1742)/365.25))</f>
        <v/>
      </c>
      <c r="H1742" s="25"/>
      <c r="I1742" s="12"/>
      <c r="J1742" s="28" t="n">
        <f aca="false">IF(AND($C1742&lt;&gt;"",$B1742&gt;=Boshqaruv!$C$9,$B1742&lt;=Boshqaruv!$C$10),IF(COUNTIFS($C$4:$C1741,$C1742,$B$4:$B1741,"&gt;="&amp;Boshqaruv!$C$9,$B$4:$B1741,"&lt;="&amp;Boshqaruv!$C$10)=0,1,0),0)</f>
        <v>0</v>
      </c>
    </row>
    <row r="1743" customFormat="false" ht="15" hidden="false" customHeight="false" outlineLevel="0" collapsed="false">
      <c r="A1743" s="8" t="n">
        <v>1739</v>
      </c>
      <c r="B1743" s="13"/>
      <c r="C1743" s="25"/>
      <c r="D1743" s="26" t="str">
        <f aca="false">IF($C1743="","",IFERROR(IF(INDEX(Bolalar!$B$5:$B$1804,MATCH($C1743,Bolalar!$I$5:$I$1804,0))="","",INDEX(Bolalar!$B$5:$B$1804,MATCH($C1743,Bolalar!$I$5:$I$1804,0))),""))</f>
        <v/>
      </c>
      <c r="E1743" s="15" t="str">
        <f aca="false">IF($C1743="","",IFERROR(IF(INDEX(Bolalar!$C$5:$C$1804,MATCH($C1743,Bolalar!$I$5:$I$1804,0))="","",INDEX(Bolalar!$C$5:$C$1804,MATCH($C1743,Bolalar!$I$5:$I$1804,0))),""))</f>
        <v/>
      </c>
      <c r="F1743" s="24"/>
      <c r="G1743" s="14" t="str">
        <f aca="false">IF(OR($E1743="",$B1743=""),"",INT(($B1743-$E1743)/365.25))</f>
        <v/>
      </c>
      <c r="H1743" s="25"/>
      <c r="I1743" s="12"/>
      <c r="J1743" s="28" t="n">
        <f aca="false">IF(AND($C1743&lt;&gt;"",$B1743&gt;=Boshqaruv!$C$9,$B1743&lt;=Boshqaruv!$C$10),IF(COUNTIFS($C$4:$C1742,$C1743,$B$4:$B1742,"&gt;="&amp;Boshqaruv!$C$9,$B$4:$B1742,"&lt;="&amp;Boshqaruv!$C$10)=0,1,0),0)</f>
        <v>0</v>
      </c>
    </row>
    <row r="1744" customFormat="false" ht="15" hidden="false" customHeight="false" outlineLevel="0" collapsed="false">
      <c r="A1744" s="8" t="n">
        <v>1740</v>
      </c>
      <c r="B1744" s="13"/>
      <c r="C1744" s="25"/>
      <c r="D1744" s="26" t="str">
        <f aca="false">IF($C1744="","",IFERROR(IF(INDEX(Bolalar!$B$5:$B$1804,MATCH($C1744,Bolalar!$I$5:$I$1804,0))="","",INDEX(Bolalar!$B$5:$B$1804,MATCH($C1744,Bolalar!$I$5:$I$1804,0))),""))</f>
        <v/>
      </c>
      <c r="E1744" s="15" t="str">
        <f aca="false">IF($C1744="","",IFERROR(IF(INDEX(Bolalar!$C$5:$C$1804,MATCH($C1744,Bolalar!$I$5:$I$1804,0))="","",INDEX(Bolalar!$C$5:$C$1804,MATCH($C1744,Bolalar!$I$5:$I$1804,0))),""))</f>
        <v/>
      </c>
      <c r="F1744" s="24"/>
      <c r="G1744" s="14" t="str">
        <f aca="false">IF(OR($E1744="",$B1744=""),"",INT(($B1744-$E1744)/365.25))</f>
        <v/>
      </c>
      <c r="H1744" s="25"/>
      <c r="I1744" s="12"/>
      <c r="J1744" s="28" t="n">
        <f aca="false">IF(AND($C1744&lt;&gt;"",$B1744&gt;=Boshqaruv!$C$9,$B1744&lt;=Boshqaruv!$C$10),IF(COUNTIFS($C$4:$C1743,$C1744,$B$4:$B1743,"&gt;="&amp;Boshqaruv!$C$9,$B$4:$B1743,"&lt;="&amp;Boshqaruv!$C$10)=0,1,0),0)</f>
        <v>0</v>
      </c>
    </row>
    <row r="1745" customFormat="false" ht="15" hidden="false" customHeight="false" outlineLevel="0" collapsed="false">
      <c r="A1745" s="8" t="n">
        <v>1741</v>
      </c>
      <c r="B1745" s="13"/>
      <c r="C1745" s="25"/>
      <c r="D1745" s="26" t="str">
        <f aca="false">IF($C1745="","",IFERROR(IF(INDEX(Bolalar!$B$5:$B$1804,MATCH($C1745,Bolalar!$I$5:$I$1804,0))="","",INDEX(Bolalar!$B$5:$B$1804,MATCH($C1745,Bolalar!$I$5:$I$1804,0))),""))</f>
        <v/>
      </c>
      <c r="E1745" s="15" t="str">
        <f aca="false">IF($C1745="","",IFERROR(IF(INDEX(Bolalar!$C$5:$C$1804,MATCH($C1745,Bolalar!$I$5:$I$1804,0))="","",INDEX(Bolalar!$C$5:$C$1804,MATCH($C1745,Bolalar!$I$5:$I$1804,0))),""))</f>
        <v/>
      </c>
      <c r="F1745" s="24"/>
      <c r="G1745" s="14" t="str">
        <f aca="false">IF(OR($E1745="",$B1745=""),"",INT(($B1745-$E1745)/365.25))</f>
        <v/>
      </c>
      <c r="H1745" s="25"/>
      <c r="I1745" s="12"/>
      <c r="J1745" s="28" t="n">
        <f aca="false">IF(AND($C1745&lt;&gt;"",$B1745&gt;=Boshqaruv!$C$9,$B1745&lt;=Boshqaruv!$C$10),IF(COUNTIFS($C$4:$C1744,$C1745,$B$4:$B1744,"&gt;="&amp;Boshqaruv!$C$9,$B$4:$B1744,"&lt;="&amp;Boshqaruv!$C$10)=0,1,0),0)</f>
        <v>0</v>
      </c>
    </row>
    <row r="1746" customFormat="false" ht="15" hidden="false" customHeight="false" outlineLevel="0" collapsed="false">
      <c r="A1746" s="8" t="n">
        <v>1742</v>
      </c>
      <c r="B1746" s="13"/>
      <c r="C1746" s="25"/>
      <c r="D1746" s="26" t="str">
        <f aca="false">IF($C1746="","",IFERROR(IF(INDEX(Bolalar!$B$5:$B$1804,MATCH($C1746,Bolalar!$I$5:$I$1804,0))="","",INDEX(Bolalar!$B$5:$B$1804,MATCH($C1746,Bolalar!$I$5:$I$1804,0))),""))</f>
        <v/>
      </c>
      <c r="E1746" s="15" t="str">
        <f aca="false">IF($C1746="","",IFERROR(IF(INDEX(Bolalar!$C$5:$C$1804,MATCH($C1746,Bolalar!$I$5:$I$1804,0))="","",INDEX(Bolalar!$C$5:$C$1804,MATCH($C1746,Bolalar!$I$5:$I$1804,0))),""))</f>
        <v/>
      </c>
      <c r="F1746" s="24"/>
      <c r="G1746" s="14" t="str">
        <f aca="false">IF(OR($E1746="",$B1746=""),"",INT(($B1746-$E1746)/365.25))</f>
        <v/>
      </c>
      <c r="H1746" s="25"/>
      <c r="I1746" s="12"/>
      <c r="J1746" s="28" t="n">
        <f aca="false">IF(AND($C1746&lt;&gt;"",$B1746&gt;=Boshqaruv!$C$9,$B1746&lt;=Boshqaruv!$C$10),IF(COUNTIFS($C$4:$C1745,$C1746,$B$4:$B1745,"&gt;="&amp;Boshqaruv!$C$9,$B$4:$B1745,"&lt;="&amp;Boshqaruv!$C$10)=0,1,0),0)</f>
        <v>0</v>
      </c>
    </row>
    <row r="1747" customFormat="false" ht="15" hidden="false" customHeight="false" outlineLevel="0" collapsed="false">
      <c r="A1747" s="8" t="n">
        <v>1743</v>
      </c>
      <c r="B1747" s="13"/>
      <c r="C1747" s="25"/>
      <c r="D1747" s="26" t="str">
        <f aca="false">IF($C1747="","",IFERROR(IF(INDEX(Bolalar!$B$5:$B$1804,MATCH($C1747,Bolalar!$I$5:$I$1804,0))="","",INDEX(Bolalar!$B$5:$B$1804,MATCH($C1747,Bolalar!$I$5:$I$1804,0))),""))</f>
        <v/>
      </c>
      <c r="E1747" s="15" t="str">
        <f aca="false">IF($C1747="","",IFERROR(IF(INDEX(Bolalar!$C$5:$C$1804,MATCH($C1747,Bolalar!$I$5:$I$1804,0))="","",INDEX(Bolalar!$C$5:$C$1804,MATCH($C1747,Bolalar!$I$5:$I$1804,0))),""))</f>
        <v/>
      </c>
      <c r="F1747" s="24"/>
      <c r="G1747" s="14" t="str">
        <f aca="false">IF(OR($E1747="",$B1747=""),"",INT(($B1747-$E1747)/365.25))</f>
        <v/>
      </c>
      <c r="H1747" s="25"/>
      <c r="I1747" s="12"/>
      <c r="J1747" s="28" t="n">
        <f aca="false">IF(AND($C1747&lt;&gt;"",$B1747&gt;=Boshqaruv!$C$9,$B1747&lt;=Boshqaruv!$C$10),IF(COUNTIFS($C$4:$C1746,$C1747,$B$4:$B1746,"&gt;="&amp;Boshqaruv!$C$9,$B$4:$B1746,"&lt;="&amp;Boshqaruv!$C$10)=0,1,0),0)</f>
        <v>0</v>
      </c>
    </row>
    <row r="1748" customFormat="false" ht="15" hidden="false" customHeight="false" outlineLevel="0" collapsed="false">
      <c r="A1748" s="8" t="n">
        <v>1744</v>
      </c>
      <c r="B1748" s="13"/>
      <c r="C1748" s="25"/>
      <c r="D1748" s="26" t="str">
        <f aca="false">IF($C1748="","",IFERROR(IF(INDEX(Bolalar!$B$5:$B$1804,MATCH($C1748,Bolalar!$I$5:$I$1804,0))="","",INDEX(Bolalar!$B$5:$B$1804,MATCH($C1748,Bolalar!$I$5:$I$1804,0))),""))</f>
        <v/>
      </c>
      <c r="E1748" s="15" t="str">
        <f aca="false">IF($C1748="","",IFERROR(IF(INDEX(Bolalar!$C$5:$C$1804,MATCH($C1748,Bolalar!$I$5:$I$1804,0))="","",INDEX(Bolalar!$C$5:$C$1804,MATCH($C1748,Bolalar!$I$5:$I$1804,0))),""))</f>
        <v/>
      </c>
      <c r="F1748" s="24"/>
      <c r="G1748" s="14" t="str">
        <f aca="false">IF(OR($E1748="",$B1748=""),"",INT(($B1748-$E1748)/365.25))</f>
        <v/>
      </c>
      <c r="H1748" s="25"/>
      <c r="I1748" s="12"/>
      <c r="J1748" s="28" t="n">
        <f aca="false">IF(AND($C1748&lt;&gt;"",$B1748&gt;=Boshqaruv!$C$9,$B1748&lt;=Boshqaruv!$C$10),IF(COUNTIFS($C$4:$C1747,$C1748,$B$4:$B1747,"&gt;="&amp;Boshqaruv!$C$9,$B$4:$B1747,"&lt;="&amp;Boshqaruv!$C$10)=0,1,0),0)</f>
        <v>0</v>
      </c>
    </row>
    <row r="1749" customFormat="false" ht="15" hidden="false" customHeight="false" outlineLevel="0" collapsed="false">
      <c r="A1749" s="8" t="n">
        <v>1745</v>
      </c>
      <c r="B1749" s="13"/>
      <c r="C1749" s="25"/>
      <c r="D1749" s="26" t="str">
        <f aca="false">IF($C1749="","",IFERROR(IF(INDEX(Bolalar!$B$5:$B$1804,MATCH($C1749,Bolalar!$I$5:$I$1804,0))="","",INDEX(Bolalar!$B$5:$B$1804,MATCH($C1749,Bolalar!$I$5:$I$1804,0))),""))</f>
        <v/>
      </c>
      <c r="E1749" s="15" t="str">
        <f aca="false">IF($C1749="","",IFERROR(IF(INDEX(Bolalar!$C$5:$C$1804,MATCH($C1749,Bolalar!$I$5:$I$1804,0))="","",INDEX(Bolalar!$C$5:$C$1804,MATCH($C1749,Bolalar!$I$5:$I$1804,0))),""))</f>
        <v/>
      </c>
      <c r="F1749" s="24"/>
      <c r="G1749" s="14" t="str">
        <f aca="false">IF(OR($E1749="",$B1749=""),"",INT(($B1749-$E1749)/365.25))</f>
        <v/>
      </c>
      <c r="H1749" s="25"/>
      <c r="I1749" s="12"/>
      <c r="J1749" s="28" t="n">
        <f aca="false">IF(AND($C1749&lt;&gt;"",$B1749&gt;=Boshqaruv!$C$9,$B1749&lt;=Boshqaruv!$C$10),IF(COUNTIFS($C$4:$C1748,$C1749,$B$4:$B1748,"&gt;="&amp;Boshqaruv!$C$9,$B$4:$B1748,"&lt;="&amp;Boshqaruv!$C$10)=0,1,0),0)</f>
        <v>0</v>
      </c>
    </row>
    <row r="1750" customFormat="false" ht="15" hidden="false" customHeight="false" outlineLevel="0" collapsed="false">
      <c r="A1750" s="8" t="n">
        <v>1746</v>
      </c>
      <c r="B1750" s="13"/>
      <c r="C1750" s="25"/>
      <c r="D1750" s="26" t="str">
        <f aca="false">IF($C1750="","",IFERROR(IF(INDEX(Bolalar!$B$5:$B$1804,MATCH($C1750,Bolalar!$I$5:$I$1804,0))="","",INDEX(Bolalar!$B$5:$B$1804,MATCH($C1750,Bolalar!$I$5:$I$1804,0))),""))</f>
        <v/>
      </c>
      <c r="E1750" s="15" t="str">
        <f aca="false">IF($C1750="","",IFERROR(IF(INDEX(Bolalar!$C$5:$C$1804,MATCH($C1750,Bolalar!$I$5:$I$1804,0))="","",INDEX(Bolalar!$C$5:$C$1804,MATCH($C1750,Bolalar!$I$5:$I$1804,0))),""))</f>
        <v/>
      </c>
      <c r="F1750" s="24"/>
      <c r="G1750" s="14" t="str">
        <f aca="false">IF(OR($E1750="",$B1750=""),"",INT(($B1750-$E1750)/365.25))</f>
        <v/>
      </c>
      <c r="H1750" s="25"/>
      <c r="I1750" s="12"/>
      <c r="J1750" s="28" t="n">
        <f aca="false">IF(AND($C1750&lt;&gt;"",$B1750&gt;=Boshqaruv!$C$9,$B1750&lt;=Boshqaruv!$C$10),IF(COUNTIFS($C$4:$C1749,$C1750,$B$4:$B1749,"&gt;="&amp;Boshqaruv!$C$9,$B$4:$B1749,"&lt;="&amp;Boshqaruv!$C$10)=0,1,0),0)</f>
        <v>0</v>
      </c>
    </row>
    <row r="1751" customFormat="false" ht="15" hidden="false" customHeight="false" outlineLevel="0" collapsed="false">
      <c r="A1751" s="8" t="n">
        <v>1747</v>
      </c>
      <c r="B1751" s="13"/>
      <c r="C1751" s="25"/>
      <c r="D1751" s="26" t="str">
        <f aca="false">IF($C1751="","",IFERROR(IF(INDEX(Bolalar!$B$5:$B$1804,MATCH($C1751,Bolalar!$I$5:$I$1804,0))="","",INDEX(Bolalar!$B$5:$B$1804,MATCH($C1751,Bolalar!$I$5:$I$1804,0))),""))</f>
        <v/>
      </c>
      <c r="E1751" s="15" t="str">
        <f aca="false">IF($C1751="","",IFERROR(IF(INDEX(Bolalar!$C$5:$C$1804,MATCH($C1751,Bolalar!$I$5:$I$1804,0))="","",INDEX(Bolalar!$C$5:$C$1804,MATCH($C1751,Bolalar!$I$5:$I$1804,0))),""))</f>
        <v/>
      </c>
      <c r="F1751" s="24"/>
      <c r="G1751" s="14" t="str">
        <f aca="false">IF(OR($E1751="",$B1751=""),"",INT(($B1751-$E1751)/365.25))</f>
        <v/>
      </c>
      <c r="H1751" s="25"/>
      <c r="I1751" s="12"/>
      <c r="J1751" s="28" t="n">
        <f aca="false">IF(AND($C1751&lt;&gt;"",$B1751&gt;=Boshqaruv!$C$9,$B1751&lt;=Boshqaruv!$C$10),IF(COUNTIFS($C$4:$C1750,$C1751,$B$4:$B1750,"&gt;="&amp;Boshqaruv!$C$9,$B$4:$B1750,"&lt;="&amp;Boshqaruv!$C$10)=0,1,0),0)</f>
        <v>0</v>
      </c>
    </row>
    <row r="1752" customFormat="false" ht="15" hidden="false" customHeight="false" outlineLevel="0" collapsed="false">
      <c r="A1752" s="8" t="n">
        <v>1748</v>
      </c>
      <c r="B1752" s="13"/>
      <c r="C1752" s="25"/>
      <c r="D1752" s="26" t="str">
        <f aca="false">IF($C1752="","",IFERROR(IF(INDEX(Bolalar!$B$5:$B$1804,MATCH($C1752,Bolalar!$I$5:$I$1804,0))="","",INDEX(Bolalar!$B$5:$B$1804,MATCH($C1752,Bolalar!$I$5:$I$1804,0))),""))</f>
        <v/>
      </c>
      <c r="E1752" s="15" t="str">
        <f aca="false">IF($C1752="","",IFERROR(IF(INDEX(Bolalar!$C$5:$C$1804,MATCH($C1752,Bolalar!$I$5:$I$1804,0))="","",INDEX(Bolalar!$C$5:$C$1804,MATCH($C1752,Bolalar!$I$5:$I$1804,0))),""))</f>
        <v/>
      </c>
      <c r="F1752" s="24"/>
      <c r="G1752" s="14" t="str">
        <f aca="false">IF(OR($E1752="",$B1752=""),"",INT(($B1752-$E1752)/365.25))</f>
        <v/>
      </c>
      <c r="H1752" s="25"/>
      <c r="I1752" s="12"/>
      <c r="J1752" s="28" t="n">
        <f aca="false">IF(AND($C1752&lt;&gt;"",$B1752&gt;=Boshqaruv!$C$9,$B1752&lt;=Boshqaruv!$C$10),IF(COUNTIFS($C$4:$C1751,$C1752,$B$4:$B1751,"&gt;="&amp;Boshqaruv!$C$9,$B$4:$B1751,"&lt;="&amp;Boshqaruv!$C$10)=0,1,0),0)</f>
        <v>0</v>
      </c>
    </row>
    <row r="1753" customFormat="false" ht="15" hidden="false" customHeight="false" outlineLevel="0" collapsed="false">
      <c r="A1753" s="8" t="n">
        <v>1749</v>
      </c>
      <c r="B1753" s="13"/>
      <c r="C1753" s="25"/>
      <c r="D1753" s="26" t="str">
        <f aca="false">IF($C1753="","",IFERROR(IF(INDEX(Bolalar!$B$5:$B$1804,MATCH($C1753,Bolalar!$I$5:$I$1804,0))="","",INDEX(Bolalar!$B$5:$B$1804,MATCH($C1753,Bolalar!$I$5:$I$1804,0))),""))</f>
        <v/>
      </c>
      <c r="E1753" s="15" t="str">
        <f aca="false">IF($C1753="","",IFERROR(IF(INDEX(Bolalar!$C$5:$C$1804,MATCH($C1753,Bolalar!$I$5:$I$1804,0))="","",INDEX(Bolalar!$C$5:$C$1804,MATCH($C1753,Bolalar!$I$5:$I$1804,0))),""))</f>
        <v/>
      </c>
      <c r="F1753" s="24"/>
      <c r="G1753" s="14" t="str">
        <f aca="false">IF(OR($E1753="",$B1753=""),"",INT(($B1753-$E1753)/365.25))</f>
        <v/>
      </c>
      <c r="H1753" s="25"/>
      <c r="I1753" s="12"/>
      <c r="J1753" s="28" t="n">
        <f aca="false">IF(AND($C1753&lt;&gt;"",$B1753&gt;=Boshqaruv!$C$9,$B1753&lt;=Boshqaruv!$C$10),IF(COUNTIFS($C$4:$C1752,$C1753,$B$4:$B1752,"&gt;="&amp;Boshqaruv!$C$9,$B$4:$B1752,"&lt;="&amp;Boshqaruv!$C$10)=0,1,0),0)</f>
        <v>0</v>
      </c>
    </row>
    <row r="1754" customFormat="false" ht="15" hidden="false" customHeight="false" outlineLevel="0" collapsed="false">
      <c r="A1754" s="8" t="n">
        <v>1750</v>
      </c>
      <c r="B1754" s="13"/>
      <c r="C1754" s="25"/>
      <c r="D1754" s="26" t="str">
        <f aca="false">IF($C1754="","",IFERROR(IF(INDEX(Bolalar!$B$5:$B$1804,MATCH($C1754,Bolalar!$I$5:$I$1804,0))="","",INDEX(Bolalar!$B$5:$B$1804,MATCH($C1754,Bolalar!$I$5:$I$1804,0))),""))</f>
        <v/>
      </c>
      <c r="E1754" s="15" t="str">
        <f aca="false">IF($C1754="","",IFERROR(IF(INDEX(Bolalar!$C$5:$C$1804,MATCH($C1754,Bolalar!$I$5:$I$1804,0))="","",INDEX(Bolalar!$C$5:$C$1804,MATCH($C1754,Bolalar!$I$5:$I$1804,0))),""))</f>
        <v/>
      </c>
      <c r="F1754" s="24"/>
      <c r="G1754" s="14" t="str">
        <f aca="false">IF(OR($E1754="",$B1754=""),"",INT(($B1754-$E1754)/365.25))</f>
        <v/>
      </c>
      <c r="H1754" s="25"/>
      <c r="I1754" s="12"/>
      <c r="J1754" s="28" t="n">
        <f aca="false">IF(AND($C1754&lt;&gt;"",$B1754&gt;=Boshqaruv!$C$9,$B1754&lt;=Boshqaruv!$C$10),IF(COUNTIFS($C$4:$C1753,$C1754,$B$4:$B1753,"&gt;="&amp;Boshqaruv!$C$9,$B$4:$B1753,"&lt;="&amp;Boshqaruv!$C$10)=0,1,0),0)</f>
        <v>0</v>
      </c>
    </row>
    <row r="1755" customFormat="false" ht="15" hidden="false" customHeight="false" outlineLevel="0" collapsed="false">
      <c r="A1755" s="8" t="n">
        <v>1751</v>
      </c>
      <c r="B1755" s="13"/>
      <c r="C1755" s="25"/>
      <c r="D1755" s="26" t="str">
        <f aca="false">IF($C1755="","",IFERROR(IF(INDEX(Bolalar!$B$5:$B$1804,MATCH($C1755,Bolalar!$I$5:$I$1804,0))="","",INDEX(Bolalar!$B$5:$B$1804,MATCH($C1755,Bolalar!$I$5:$I$1804,0))),""))</f>
        <v/>
      </c>
      <c r="E1755" s="15" t="str">
        <f aca="false">IF($C1755="","",IFERROR(IF(INDEX(Bolalar!$C$5:$C$1804,MATCH($C1755,Bolalar!$I$5:$I$1804,0))="","",INDEX(Bolalar!$C$5:$C$1804,MATCH($C1755,Bolalar!$I$5:$I$1804,0))),""))</f>
        <v/>
      </c>
      <c r="F1755" s="24"/>
      <c r="G1755" s="14" t="str">
        <f aca="false">IF(OR($E1755="",$B1755=""),"",INT(($B1755-$E1755)/365.25))</f>
        <v/>
      </c>
      <c r="H1755" s="25"/>
      <c r="I1755" s="12"/>
      <c r="J1755" s="28" t="n">
        <f aca="false">IF(AND($C1755&lt;&gt;"",$B1755&gt;=Boshqaruv!$C$9,$B1755&lt;=Boshqaruv!$C$10),IF(COUNTIFS($C$4:$C1754,$C1755,$B$4:$B1754,"&gt;="&amp;Boshqaruv!$C$9,$B$4:$B1754,"&lt;="&amp;Boshqaruv!$C$10)=0,1,0),0)</f>
        <v>0</v>
      </c>
    </row>
    <row r="1756" customFormat="false" ht="15" hidden="false" customHeight="false" outlineLevel="0" collapsed="false">
      <c r="A1756" s="8" t="n">
        <v>1752</v>
      </c>
      <c r="B1756" s="13"/>
      <c r="C1756" s="25"/>
      <c r="D1756" s="26" t="str">
        <f aca="false">IF($C1756="","",IFERROR(IF(INDEX(Bolalar!$B$5:$B$1804,MATCH($C1756,Bolalar!$I$5:$I$1804,0))="","",INDEX(Bolalar!$B$5:$B$1804,MATCH($C1756,Bolalar!$I$5:$I$1804,0))),""))</f>
        <v/>
      </c>
      <c r="E1756" s="15" t="str">
        <f aca="false">IF($C1756="","",IFERROR(IF(INDEX(Bolalar!$C$5:$C$1804,MATCH($C1756,Bolalar!$I$5:$I$1804,0))="","",INDEX(Bolalar!$C$5:$C$1804,MATCH($C1756,Bolalar!$I$5:$I$1804,0))),""))</f>
        <v/>
      </c>
      <c r="F1756" s="24"/>
      <c r="G1756" s="14" t="str">
        <f aca="false">IF(OR($E1756="",$B1756=""),"",INT(($B1756-$E1756)/365.25))</f>
        <v/>
      </c>
      <c r="H1756" s="25"/>
      <c r="I1756" s="12"/>
      <c r="J1756" s="28" t="n">
        <f aca="false">IF(AND($C1756&lt;&gt;"",$B1756&gt;=Boshqaruv!$C$9,$B1756&lt;=Boshqaruv!$C$10),IF(COUNTIFS($C$4:$C1755,$C1756,$B$4:$B1755,"&gt;="&amp;Boshqaruv!$C$9,$B$4:$B1755,"&lt;="&amp;Boshqaruv!$C$10)=0,1,0),0)</f>
        <v>0</v>
      </c>
    </row>
    <row r="1757" customFormat="false" ht="15" hidden="false" customHeight="false" outlineLevel="0" collapsed="false">
      <c r="A1757" s="8" t="n">
        <v>1753</v>
      </c>
      <c r="B1757" s="13"/>
      <c r="C1757" s="25"/>
      <c r="D1757" s="26" t="str">
        <f aca="false">IF($C1757="","",IFERROR(IF(INDEX(Bolalar!$B$5:$B$1804,MATCH($C1757,Bolalar!$I$5:$I$1804,0))="","",INDEX(Bolalar!$B$5:$B$1804,MATCH($C1757,Bolalar!$I$5:$I$1804,0))),""))</f>
        <v/>
      </c>
      <c r="E1757" s="15" t="str">
        <f aca="false">IF($C1757="","",IFERROR(IF(INDEX(Bolalar!$C$5:$C$1804,MATCH($C1757,Bolalar!$I$5:$I$1804,0))="","",INDEX(Bolalar!$C$5:$C$1804,MATCH($C1757,Bolalar!$I$5:$I$1804,0))),""))</f>
        <v/>
      </c>
      <c r="F1757" s="24"/>
      <c r="G1757" s="14" t="str">
        <f aca="false">IF(OR($E1757="",$B1757=""),"",INT(($B1757-$E1757)/365.25))</f>
        <v/>
      </c>
      <c r="H1757" s="25"/>
      <c r="I1757" s="12"/>
      <c r="J1757" s="28" t="n">
        <f aca="false">IF(AND($C1757&lt;&gt;"",$B1757&gt;=Boshqaruv!$C$9,$B1757&lt;=Boshqaruv!$C$10),IF(COUNTIFS($C$4:$C1756,$C1757,$B$4:$B1756,"&gt;="&amp;Boshqaruv!$C$9,$B$4:$B1756,"&lt;="&amp;Boshqaruv!$C$10)=0,1,0),0)</f>
        <v>0</v>
      </c>
    </row>
    <row r="1758" customFormat="false" ht="15" hidden="false" customHeight="false" outlineLevel="0" collapsed="false">
      <c r="A1758" s="8" t="n">
        <v>1754</v>
      </c>
      <c r="B1758" s="13"/>
      <c r="C1758" s="25"/>
      <c r="D1758" s="26" t="str">
        <f aca="false">IF($C1758="","",IFERROR(IF(INDEX(Bolalar!$B$5:$B$1804,MATCH($C1758,Bolalar!$I$5:$I$1804,0))="","",INDEX(Bolalar!$B$5:$B$1804,MATCH($C1758,Bolalar!$I$5:$I$1804,0))),""))</f>
        <v/>
      </c>
      <c r="E1758" s="15" t="str">
        <f aca="false">IF($C1758="","",IFERROR(IF(INDEX(Bolalar!$C$5:$C$1804,MATCH($C1758,Bolalar!$I$5:$I$1804,0))="","",INDEX(Bolalar!$C$5:$C$1804,MATCH($C1758,Bolalar!$I$5:$I$1804,0))),""))</f>
        <v/>
      </c>
      <c r="F1758" s="24"/>
      <c r="G1758" s="14" t="str">
        <f aca="false">IF(OR($E1758="",$B1758=""),"",INT(($B1758-$E1758)/365.25))</f>
        <v/>
      </c>
      <c r="H1758" s="25"/>
      <c r="I1758" s="12"/>
      <c r="J1758" s="28" t="n">
        <f aca="false">IF(AND($C1758&lt;&gt;"",$B1758&gt;=Boshqaruv!$C$9,$B1758&lt;=Boshqaruv!$C$10),IF(COUNTIFS($C$4:$C1757,$C1758,$B$4:$B1757,"&gt;="&amp;Boshqaruv!$C$9,$B$4:$B1757,"&lt;="&amp;Boshqaruv!$C$10)=0,1,0),0)</f>
        <v>0</v>
      </c>
    </row>
    <row r="1759" customFormat="false" ht="15" hidden="false" customHeight="false" outlineLevel="0" collapsed="false">
      <c r="A1759" s="8" t="n">
        <v>1755</v>
      </c>
      <c r="B1759" s="13"/>
      <c r="C1759" s="25"/>
      <c r="D1759" s="26" t="str">
        <f aca="false">IF($C1759="","",IFERROR(IF(INDEX(Bolalar!$B$5:$B$1804,MATCH($C1759,Bolalar!$I$5:$I$1804,0))="","",INDEX(Bolalar!$B$5:$B$1804,MATCH($C1759,Bolalar!$I$5:$I$1804,0))),""))</f>
        <v/>
      </c>
      <c r="E1759" s="15" t="str">
        <f aca="false">IF($C1759="","",IFERROR(IF(INDEX(Bolalar!$C$5:$C$1804,MATCH($C1759,Bolalar!$I$5:$I$1804,0))="","",INDEX(Bolalar!$C$5:$C$1804,MATCH($C1759,Bolalar!$I$5:$I$1804,0))),""))</f>
        <v/>
      </c>
      <c r="F1759" s="24"/>
      <c r="G1759" s="14" t="str">
        <f aca="false">IF(OR($E1759="",$B1759=""),"",INT(($B1759-$E1759)/365.25))</f>
        <v/>
      </c>
      <c r="H1759" s="25"/>
      <c r="I1759" s="12"/>
      <c r="J1759" s="28" t="n">
        <f aca="false">IF(AND($C1759&lt;&gt;"",$B1759&gt;=Boshqaruv!$C$9,$B1759&lt;=Boshqaruv!$C$10),IF(COUNTIFS($C$4:$C1758,$C1759,$B$4:$B1758,"&gt;="&amp;Boshqaruv!$C$9,$B$4:$B1758,"&lt;="&amp;Boshqaruv!$C$10)=0,1,0),0)</f>
        <v>0</v>
      </c>
    </row>
    <row r="1760" customFormat="false" ht="15" hidden="false" customHeight="false" outlineLevel="0" collapsed="false">
      <c r="A1760" s="8" t="n">
        <v>1756</v>
      </c>
      <c r="B1760" s="13"/>
      <c r="C1760" s="25"/>
      <c r="D1760" s="26" t="str">
        <f aca="false">IF($C1760="","",IFERROR(IF(INDEX(Bolalar!$B$5:$B$1804,MATCH($C1760,Bolalar!$I$5:$I$1804,0))="","",INDEX(Bolalar!$B$5:$B$1804,MATCH($C1760,Bolalar!$I$5:$I$1804,0))),""))</f>
        <v/>
      </c>
      <c r="E1760" s="15" t="str">
        <f aca="false">IF($C1760="","",IFERROR(IF(INDEX(Bolalar!$C$5:$C$1804,MATCH($C1760,Bolalar!$I$5:$I$1804,0))="","",INDEX(Bolalar!$C$5:$C$1804,MATCH($C1760,Bolalar!$I$5:$I$1804,0))),""))</f>
        <v/>
      </c>
      <c r="F1760" s="24"/>
      <c r="G1760" s="14" t="str">
        <f aca="false">IF(OR($E1760="",$B1760=""),"",INT(($B1760-$E1760)/365.25))</f>
        <v/>
      </c>
      <c r="H1760" s="25"/>
      <c r="I1760" s="12"/>
      <c r="J1760" s="28" t="n">
        <f aca="false">IF(AND($C1760&lt;&gt;"",$B1760&gt;=Boshqaruv!$C$9,$B1760&lt;=Boshqaruv!$C$10),IF(COUNTIFS($C$4:$C1759,$C1760,$B$4:$B1759,"&gt;="&amp;Boshqaruv!$C$9,$B$4:$B1759,"&lt;="&amp;Boshqaruv!$C$10)=0,1,0),0)</f>
        <v>0</v>
      </c>
    </row>
    <row r="1761" customFormat="false" ht="15" hidden="false" customHeight="false" outlineLevel="0" collapsed="false">
      <c r="A1761" s="8" t="n">
        <v>1757</v>
      </c>
      <c r="B1761" s="13"/>
      <c r="C1761" s="25"/>
      <c r="D1761" s="26" t="str">
        <f aca="false">IF($C1761="","",IFERROR(IF(INDEX(Bolalar!$B$5:$B$1804,MATCH($C1761,Bolalar!$I$5:$I$1804,0))="","",INDEX(Bolalar!$B$5:$B$1804,MATCH($C1761,Bolalar!$I$5:$I$1804,0))),""))</f>
        <v/>
      </c>
      <c r="E1761" s="15" t="str">
        <f aca="false">IF($C1761="","",IFERROR(IF(INDEX(Bolalar!$C$5:$C$1804,MATCH($C1761,Bolalar!$I$5:$I$1804,0))="","",INDEX(Bolalar!$C$5:$C$1804,MATCH($C1761,Bolalar!$I$5:$I$1804,0))),""))</f>
        <v/>
      </c>
      <c r="F1761" s="24"/>
      <c r="G1761" s="14" t="str">
        <f aca="false">IF(OR($E1761="",$B1761=""),"",INT(($B1761-$E1761)/365.25))</f>
        <v/>
      </c>
      <c r="H1761" s="25"/>
      <c r="I1761" s="12"/>
      <c r="J1761" s="28" t="n">
        <f aca="false">IF(AND($C1761&lt;&gt;"",$B1761&gt;=Boshqaruv!$C$9,$B1761&lt;=Boshqaruv!$C$10),IF(COUNTIFS($C$4:$C1760,$C1761,$B$4:$B1760,"&gt;="&amp;Boshqaruv!$C$9,$B$4:$B1760,"&lt;="&amp;Boshqaruv!$C$10)=0,1,0),0)</f>
        <v>0</v>
      </c>
    </row>
    <row r="1762" customFormat="false" ht="15" hidden="false" customHeight="false" outlineLevel="0" collapsed="false">
      <c r="A1762" s="8" t="n">
        <v>1758</v>
      </c>
      <c r="B1762" s="13"/>
      <c r="C1762" s="25"/>
      <c r="D1762" s="26" t="str">
        <f aca="false">IF($C1762="","",IFERROR(IF(INDEX(Bolalar!$B$5:$B$1804,MATCH($C1762,Bolalar!$I$5:$I$1804,0))="","",INDEX(Bolalar!$B$5:$B$1804,MATCH($C1762,Bolalar!$I$5:$I$1804,0))),""))</f>
        <v/>
      </c>
      <c r="E1762" s="15" t="str">
        <f aca="false">IF($C1762="","",IFERROR(IF(INDEX(Bolalar!$C$5:$C$1804,MATCH($C1762,Bolalar!$I$5:$I$1804,0))="","",INDEX(Bolalar!$C$5:$C$1804,MATCH($C1762,Bolalar!$I$5:$I$1804,0))),""))</f>
        <v/>
      </c>
      <c r="F1762" s="24"/>
      <c r="G1762" s="14" t="str">
        <f aca="false">IF(OR($E1762="",$B1762=""),"",INT(($B1762-$E1762)/365.25))</f>
        <v/>
      </c>
      <c r="H1762" s="25"/>
      <c r="I1762" s="12"/>
      <c r="J1762" s="28" t="n">
        <f aca="false">IF(AND($C1762&lt;&gt;"",$B1762&gt;=Boshqaruv!$C$9,$B1762&lt;=Boshqaruv!$C$10),IF(COUNTIFS($C$4:$C1761,$C1762,$B$4:$B1761,"&gt;="&amp;Boshqaruv!$C$9,$B$4:$B1761,"&lt;="&amp;Boshqaruv!$C$10)=0,1,0),0)</f>
        <v>0</v>
      </c>
    </row>
    <row r="1763" customFormat="false" ht="15" hidden="false" customHeight="false" outlineLevel="0" collapsed="false">
      <c r="A1763" s="8" t="n">
        <v>1759</v>
      </c>
      <c r="B1763" s="13"/>
      <c r="C1763" s="25"/>
      <c r="D1763" s="26" t="str">
        <f aca="false">IF($C1763="","",IFERROR(IF(INDEX(Bolalar!$B$5:$B$1804,MATCH($C1763,Bolalar!$I$5:$I$1804,0))="","",INDEX(Bolalar!$B$5:$B$1804,MATCH($C1763,Bolalar!$I$5:$I$1804,0))),""))</f>
        <v/>
      </c>
      <c r="E1763" s="15" t="str">
        <f aca="false">IF($C1763="","",IFERROR(IF(INDEX(Bolalar!$C$5:$C$1804,MATCH($C1763,Bolalar!$I$5:$I$1804,0))="","",INDEX(Bolalar!$C$5:$C$1804,MATCH($C1763,Bolalar!$I$5:$I$1804,0))),""))</f>
        <v/>
      </c>
      <c r="F1763" s="24"/>
      <c r="G1763" s="14" t="str">
        <f aca="false">IF(OR($E1763="",$B1763=""),"",INT(($B1763-$E1763)/365.25))</f>
        <v/>
      </c>
      <c r="H1763" s="25"/>
      <c r="I1763" s="12"/>
      <c r="J1763" s="28" t="n">
        <f aca="false">IF(AND($C1763&lt;&gt;"",$B1763&gt;=Boshqaruv!$C$9,$B1763&lt;=Boshqaruv!$C$10),IF(COUNTIFS($C$4:$C1762,$C1763,$B$4:$B1762,"&gt;="&amp;Boshqaruv!$C$9,$B$4:$B1762,"&lt;="&amp;Boshqaruv!$C$10)=0,1,0),0)</f>
        <v>0</v>
      </c>
    </row>
    <row r="1764" customFormat="false" ht="15" hidden="false" customHeight="false" outlineLevel="0" collapsed="false">
      <c r="A1764" s="8" t="n">
        <v>1760</v>
      </c>
      <c r="B1764" s="13"/>
      <c r="C1764" s="25"/>
      <c r="D1764" s="26" t="str">
        <f aca="false">IF($C1764="","",IFERROR(IF(INDEX(Bolalar!$B$5:$B$1804,MATCH($C1764,Bolalar!$I$5:$I$1804,0))="","",INDEX(Bolalar!$B$5:$B$1804,MATCH($C1764,Bolalar!$I$5:$I$1804,0))),""))</f>
        <v/>
      </c>
      <c r="E1764" s="15" t="str">
        <f aca="false">IF($C1764="","",IFERROR(IF(INDEX(Bolalar!$C$5:$C$1804,MATCH($C1764,Bolalar!$I$5:$I$1804,0))="","",INDEX(Bolalar!$C$5:$C$1804,MATCH($C1764,Bolalar!$I$5:$I$1804,0))),""))</f>
        <v/>
      </c>
      <c r="F1764" s="24"/>
      <c r="G1764" s="14" t="str">
        <f aca="false">IF(OR($E1764="",$B1764=""),"",INT(($B1764-$E1764)/365.25))</f>
        <v/>
      </c>
      <c r="H1764" s="25"/>
      <c r="I1764" s="12"/>
      <c r="J1764" s="28" t="n">
        <f aca="false">IF(AND($C1764&lt;&gt;"",$B1764&gt;=Boshqaruv!$C$9,$B1764&lt;=Boshqaruv!$C$10),IF(COUNTIFS($C$4:$C1763,$C1764,$B$4:$B1763,"&gt;="&amp;Boshqaruv!$C$9,$B$4:$B1763,"&lt;="&amp;Boshqaruv!$C$10)=0,1,0),0)</f>
        <v>0</v>
      </c>
    </row>
    <row r="1765" customFormat="false" ht="15" hidden="false" customHeight="false" outlineLevel="0" collapsed="false">
      <c r="A1765" s="8" t="n">
        <v>1761</v>
      </c>
      <c r="B1765" s="13"/>
      <c r="C1765" s="25"/>
      <c r="D1765" s="26" t="str">
        <f aca="false">IF($C1765="","",IFERROR(IF(INDEX(Bolalar!$B$5:$B$1804,MATCH($C1765,Bolalar!$I$5:$I$1804,0))="","",INDEX(Bolalar!$B$5:$B$1804,MATCH($C1765,Bolalar!$I$5:$I$1804,0))),""))</f>
        <v/>
      </c>
      <c r="E1765" s="15" t="str">
        <f aca="false">IF($C1765="","",IFERROR(IF(INDEX(Bolalar!$C$5:$C$1804,MATCH($C1765,Bolalar!$I$5:$I$1804,0))="","",INDEX(Bolalar!$C$5:$C$1804,MATCH($C1765,Bolalar!$I$5:$I$1804,0))),""))</f>
        <v/>
      </c>
      <c r="F1765" s="24"/>
      <c r="G1765" s="14" t="str">
        <f aca="false">IF(OR($E1765="",$B1765=""),"",INT(($B1765-$E1765)/365.25))</f>
        <v/>
      </c>
      <c r="H1765" s="25"/>
      <c r="I1765" s="12"/>
      <c r="J1765" s="28" t="n">
        <f aca="false">IF(AND($C1765&lt;&gt;"",$B1765&gt;=Boshqaruv!$C$9,$B1765&lt;=Boshqaruv!$C$10),IF(COUNTIFS($C$4:$C1764,$C1765,$B$4:$B1764,"&gt;="&amp;Boshqaruv!$C$9,$B$4:$B1764,"&lt;="&amp;Boshqaruv!$C$10)=0,1,0),0)</f>
        <v>0</v>
      </c>
    </row>
    <row r="1766" customFormat="false" ht="15" hidden="false" customHeight="false" outlineLevel="0" collapsed="false">
      <c r="A1766" s="8" t="n">
        <v>1762</v>
      </c>
      <c r="B1766" s="13"/>
      <c r="C1766" s="25"/>
      <c r="D1766" s="26" t="str">
        <f aca="false">IF($C1766="","",IFERROR(IF(INDEX(Bolalar!$B$5:$B$1804,MATCH($C1766,Bolalar!$I$5:$I$1804,0))="","",INDEX(Bolalar!$B$5:$B$1804,MATCH($C1766,Bolalar!$I$5:$I$1804,0))),""))</f>
        <v/>
      </c>
      <c r="E1766" s="15" t="str">
        <f aca="false">IF($C1766="","",IFERROR(IF(INDEX(Bolalar!$C$5:$C$1804,MATCH($C1766,Bolalar!$I$5:$I$1804,0))="","",INDEX(Bolalar!$C$5:$C$1804,MATCH($C1766,Bolalar!$I$5:$I$1804,0))),""))</f>
        <v/>
      </c>
      <c r="F1766" s="24"/>
      <c r="G1766" s="14" t="str">
        <f aca="false">IF(OR($E1766="",$B1766=""),"",INT(($B1766-$E1766)/365.25))</f>
        <v/>
      </c>
      <c r="H1766" s="25"/>
      <c r="I1766" s="12"/>
      <c r="J1766" s="28" t="n">
        <f aca="false">IF(AND($C1766&lt;&gt;"",$B1766&gt;=Boshqaruv!$C$9,$B1766&lt;=Boshqaruv!$C$10),IF(COUNTIFS($C$4:$C1765,$C1766,$B$4:$B1765,"&gt;="&amp;Boshqaruv!$C$9,$B$4:$B1765,"&lt;="&amp;Boshqaruv!$C$10)=0,1,0),0)</f>
        <v>0</v>
      </c>
    </row>
    <row r="1767" customFormat="false" ht="15" hidden="false" customHeight="false" outlineLevel="0" collapsed="false">
      <c r="A1767" s="8" t="n">
        <v>1763</v>
      </c>
      <c r="B1767" s="13"/>
      <c r="C1767" s="25"/>
      <c r="D1767" s="26" t="str">
        <f aca="false">IF($C1767="","",IFERROR(IF(INDEX(Bolalar!$B$5:$B$1804,MATCH($C1767,Bolalar!$I$5:$I$1804,0))="","",INDEX(Bolalar!$B$5:$B$1804,MATCH($C1767,Bolalar!$I$5:$I$1804,0))),""))</f>
        <v/>
      </c>
      <c r="E1767" s="15" t="str">
        <f aca="false">IF($C1767="","",IFERROR(IF(INDEX(Bolalar!$C$5:$C$1804,MATCH($C1767,Bolalar!$I$5:$I$1804,0))="","",INDEX(Bolalar!$C$5:$C$1804,MATCH($C1767,Bolalar!$I$5:$I$1804,0))),""))</f>
        <v/>
      </c>
      <c r="F1767" s="24"/>
      <c r="G1767" s="14" t="str">
        <f aca="false">IF(OR($E1767="",$B1767=""),"",INT(($B1767-$E1767)/365.25))</f>
        <v/>
      </c>
      <c r="H1767" s="25"/>
      <c r="I1767" s="12"/>
      <c r="J1767" s="28" t="n">
        <f aca="false">IF(AND($C1767&lt;&gt;"",$B1767&gt;=Boshqaruv!$C$9,$B1767&lt;=Boshqaruv!$C$10),IF(COUNTIFS($C$4:$C1766,$C1767,$B$4:$B1766,"&gt;="&amp;Boshqaruv!$C$9,$B$4:$B1766,"&lt;="&amp;Boshqaruv!$C$10)=0,1,0),0)</f>
        <v>0</v>
      </c>
    </row>
    <row r="1768" customFormat="false" ht="15" hidden="false" customHeight="false" outlineLevel="0" collapsed="false">
      <c r="A1768" s="8" t="n">
        <v>1764</v>
      </c>
      <c r="B1768" s="13"/>
      <c r="C1768" s="25"/>
      <c r="D1768" s="26" t="str">
        <f aca="false">IF($C1768="","",IFERROR(IF(INDEX(Bolalar!$B$5:$B$1804,MATCH($C1768,Bolalar!$I$5:$I$1804,0))="","",INDEX(Bolalar!$B$5:$B$1804,MATCH($C1768,Bolalar!$I$5:$I$1804,0))),""))</f>
        <v/>
      </c>
      <c r="E1768" s="15" t="str">
        <f aca="false">IF($C1768="","",IFERROR(IF(INDEX(Bolalar!$C$5:$C$1804,MATCH($C1768,Bolalar!$I$5:$I$1804,0))="","",INDEX(Bolalar!$C$5:$C$1804,MATCH($C1768,Bolalar!$I$5:$I$1804,0))),""))</f>
        <v/>
      </c>
      <c r="F1768" s="24"/>
      <c r="G1768" s="14" t="str">
        <f aca="false">IF(OR($E1768="",$B1768=""),"",INT(($B1768-$E1768)/365.25))</f>
        <v/>
      </c>
      <c r="H1768" s="25"/>
      <c r="I1768" s="12"/>
      <c r="J1768" s="28" t="n">
        <f aca="false">IF(AND($C1768&lt;&gt;"",$B1768&gt;=Boshqaruv!$C$9,$B1768&lt;=Boshqaruv!$C$10),IF(COUNTIFS($C$4:$C1767,$C1768,$B$4:$B1767,"&gt;="&amp;Boshqaruv!$C$9,$B$4:$B1767,"&lt;="&amp;Boshqaruv!$C$10)=0,1,0),0)</f>
        <v>0</v>
      </c>
    </row>
    <row r="1769" customFormat="false" ht="15" hidden="false" customHeight="false" outlineLevel="0" collapsed="false">
      <c r="A1769" s="8" t="n">
        <v>1765</v>
      </c>
      <c r="B1769" s="13"/>
      <c r="C1769" s="25"/>
      <c r="D1769" s="26" t="str">
        <f aca="false">IF($C1769="","",IFERROR(IF(INDEX(Bolalar!$B$5:$B$1804,MATCH($C1769,Bolalar!$I$5:$I$1804,0))="","",INDEX(Bolalar!$B$5:$B$1804,MATCH($C1769,Bolalar!$I$5:$I$1804,0))),""))</f>
        <v/>
      </c>
      <c r="E1769" s="15" t="str">
        <f aca="false">IF($C1769="","",IFERROR(IF(INDEX(Bolalar!$C$5:$C$1804,MATCH($C1769,Bolalar!$I$5:$I$1804,0))="","",INDEX(Bolalar!$C$5:$C$1804,MATCH($C1769,Bolalar!$I$5:$I$1804,0))),""))</f>
        <v/>
      </c>
      <c r="F1769" s="24"/>
      <c r="G1769" s="14" t="str">
        <f aca="false">IF(OR($E1769="",$B1769=""),"",INT(($B1769-$E1769)/365.25))</f>
        <v/>
      </c>
      <c r="H1769" s="25"/>
      <c r="I1769" s="12"/>
      <c r="J1769" s="28" t="n">
        <f aca="false">IF(AND($C1769&lt;&gt;"",$B1769&gt;=Boshqaruv!$C$9,$B1769&lt;=Boshqaruv!$C$10),IF(COUNTIFS($C$4:$C1768,$C1769,$B$4:$B1768,"&gt;="&amp;Boshqaruv!$C$9,$B$4:$B1768,"&lt;="&amp;Boshqaruv!$C$10)=0,1,0),0)</f>
        <v>0</v>
      </c>
    </row>
    <row r="1770" customFormat="false" ht="15" hidden="false" customHeight="false" outlineLevel="0" collapsed="false">
      <c r="A1770" s="8" t="n">
        <v>1766</v>
      </c>
      <c r="B1770" s="13"/>
      <c r="C1770" s="25"/>
      <c r="D1770" s="26" t="str">
        <f aca="false">IF($C1770="","",IFERROR(IF(INDEX(Bolalar!$B$5:$B$1804,MATCH($C1770,Bolalar!$I$5:$I$1804,0))="","",INDEX(Bolalar!$B$5:$B$1804,MATCH($C1770,Bolalar!$I$5:$I$1804,0))),""))</f>
        <v/>
      </c>
      <c r="E1770" s="15" t="str">
        <f aca="false">IF($C1770="","",IFERROR(IF(INDEX(Bolalar!$C$5:$C$1804,MATCH($C1770,Bolalar!$I$5:$I$1804,0))="","",INDEX(Bolalar!$C$5:$C$1804,MATCH($C1770,Bolalar!$I$5:$I$1804,0))),""))</f>
        <v/>
      </c>
      <c r="F1770" s="24"/>
      <c r="G1770" s="14" t="str">
        <f aca="false">IF(OR($E1770="",$B1770=""),"",INT(($B1770-$E1770)/365.25))</f>
        <v/>
      </c>
      <c r="H1770" s="25"/>
      <c r="I1770" s="12"/>
      <c r="J1770" s="28" t="n">
        <f aca="false">IF(AND($C1770&lt;&gt;"",$B1770&gt;=Boshqaruv!$C$9,$B1770&lt;=Boshqaruv!$C$10),IF(COUNTIFS($C$4:$C1769,$C1770,$B$4:$B1769,"&gt;="&amp;Boshqaruv!$C$9,$B$4:$B1769,"&lt;="&amp;Boshqaruv!$C$10)=0,1,0),0)</f>
        <v>0</v>
      </c>
    </row>
    <row r="1771" customFormat="false" ht="15" hidden="false" customHeight="false" outlineLevel="0" collapsed="false">
      <c r="A1771" s="8" t="n">
        <v>1767</v>
      </c>
      <c r="B1771" s="13"/>
      <c r="C1771" s="25"/>
      <c r="D1771" s="26" t="str">
        <f aca="false">IF($C1771="","",IFERROR(IF(INDEX(Bolalar!$B$5:$B$1804,MATCH($C1771,Bolalar!$I$5:$I$1804,0))="","",INDEX(Bolalar!$B$5:$B$1804,MATCH($C1771,Bolalar!$I$5:$I$1804,0))),""))</f>
        <v/>
      </c>
      <c r="E1771" s="15" t="str">
        <f aca="false">IF($C1771="","",IFERROR(IF(INDEX(Bolalar!$C$5:$C$1804,MATCH($C1771,Bolalar!$I$5:$I$1804,0))="","",INDEX(Bolalar!$C$5:$C$1804,MATCH($C1771,Bolalar!$I$5:$I$1804,0))),""))</f>
        <v/>
      </c>
      <c r="F1771" s="24"/>
      <c r="G1771" s="14" t="str">
        <f aca="false">IF(OR($E1771="",$B1771=""),"",INT(($B1771-$E1771)/365.25))</f>
        <v/>
      </c>
      <c r="H1771" s="25"/>
      <c r="I1771" s="12"/>
      <c r="J1771" s="28" t="n">
        <f aca="false">IF(AND($C1771&lt;&gt;"",$B1771&gt;=Boshqaruv!$C$9,$B1771&lt;=Boshqaruv!$C$10),IF(COUNTIFS($C$4:$C1770,$C1771,$B$4:$B1770,"&gt;="&amp;Boshqaruv!$C$9,$B$4:$B1770,"&lt;="&amp;Boshqaruv!$C$10)=0,1,0),0)</f>
        <v>0</v>
      </c>
    </row>
    <row r="1772" customFormat="false" ht="15" hidden="false" customHeight="false" outlineLevel="0" collapsed="false">
      <c r="A1772" s="8" t="n">
        <v>1768</v>
      </c>
      <c r="B1772" s="13"/>
      <c r="C1772" s="25"/>
      <c r="D1772" s="26" t="str">
        <f aca="false">IF($C1772="","",IFERROR(IF(INDEX(Bolalar!$B$5:$B$1804,MATCH($C1772,Bolalar!$I$5:$I$1804,0))="","",INDEX(Bolalar!$B$5:$B$1804,MATCH($C1772,Bolalar!$I$5:$I$1804,0))),""))</f>
        <v/>
      </c>
      <c r="E1772" s="15" t="str">
        <f aca="false">IF($C1772="","",IFERROR(IF(INDEX(Bolalar!$C$5:$C$1804,MATCH($C1772,Bolalar!$I$5:$I$1804,0))="","",INDEX(Bolalar!$C$5:$C$1804,MATCH($C1772,Bolalar!$I$5:$I$1804,0))),""))</f>
        <v/>
      </c>
      <c r="F1772" s="24"/>
      <c r="G1772" s="14" t="str">
        <f aca="false">IF(OR($E1772="",$B1772=""),"",INT(($B1772-$E1772)/365.25))</f>
        <v/>
      </c>
      <c r="H1772" s="25"/>
      <c r="I1772" s="12"/>
      <c r="J1772" s="28" t="n">
        <f aca="false">IF(AND($C1772&lt;&gt;"",$B1772&gt;=Boshqaruv!$C$9,$B1772&lt;=Boshqaruv!$C$10),IF(COUNTIFS($C$4:$C1771,$C1772,$B$4:$B1771,"&gt;="&amp;Boshqaruv!$C$9,$B$4:$B1771,"&lt;="&amp;Boshqaruv!$C$10)=0,1,0),0)</f>
        <v>0</v>
      </c>
    </row>
    <row r="1773" customFormat="false" ht="15" hidden="false" customHeight="false" outlineLevel="0" collapsed="false">
      <c r="A1773" s="8" t="n">
        <v>1769</v>
      </c>
      <c r="B1773" s="13"/>
      <c r="C1773" s="25"/>
      <c r="D1773" s="26" t="str">
        <f aca="false">IF($C1773="","",IFERROR(IF(INDEX(Bolalar!$B$5:$B$1804,MATCH($C1773,Bolalar!$I$5:$I$1804,0))="","",INDEX(Bolalar!$B$5:$B$1804,MATCH($C1773,Bolalar!$I$5:$I$1804,0))),""))</f>
        <v/>
      </c>
      <c r="E1773" s="15" t="str">
        <f aca="false">IF($C1773="","",IFERROR(IF(INDEX(Bolalar!$C$5:$C$1804,MATCH($C1773,Bolalar!$I$5:$I$1804,0))="","",INDEX(Bolalar!$C$5:$C$1804,MATCH($C1773,Bolalar!$I$5:$I$1804,0))),""))</f>
        <v/>
      </c>
      <c r="F1773" s="24"/>
      <c r="G1773" s="14" t="str">
        <f aca="false">IF(OR($E1773="",$B1773=""),"",INT(($B1773-$E1773)/365.25))</f>
        <v/>
      </c>
      <c r="H1773" s="25"/>
      <c r="I1773" s="12"/>
      <c r="J1773" s="28" t="n">
        <f aca="false">IF(AND($C1773&lt;&gt;"",$B1773&gt;=Boshqaruv!$C$9,$B1773&lt;=Boshqaruv!$C$10),IF(COUNTIFS($C$4:$C1772,$C1773,$B$4:$B1772,"&gt;="&amp;Boshqaruv!$C$9,$B$4:$B1772,"&lt;="&amp;Boshqaruv!$C$10)=0,1,0),0)</f>
        <v>0</v>
      </c>
    </row>
    <row r="1774" customFormat="false" ht="15" hidden="false" customHeight="false" outlineLevel="0" collapsed="false">
      <c r="A1774" s="8" t="n">
        <v>1770</v>
      </c>
      <c r="B1774" s="13"/>
      <c r="C1774" s="25"/>
      <c r="D1774" s="26" t="str">
        <f aca="false">IF($C1774="","",IFERROR(IF(INDEX(Bolalar!$B$5:$B$1804,MATCH($C1774,Bolalar!$I$5:$I$1804,0))="","",INDEX(Bolalar!$B$5:$B$1804,MATCH($C1774,Bolalar!$I$5:$I$1804,0))),""))</f>
        <v/>
      </c>
      <c r="E1774" s="15" t="str">
        <f aca="false">IF($C1774="","",IFERROR(IF(INDEX(Bolalar!$C$5:$C$1804,MATCH($C1774,Bolalar!$I$5:$I$1804,0))="","",INDEX(Bolalar!$C$5:$C$1804,MATCH($C1774,Bolalar!$I$5:$I$1804,0))),""))</f>
        <v/>
      </c>
      <c r="F1774" s="24"/>
      <c r="G1774" s="14" t="str">
        <f aca="false">IF(OR($E1774="",$B1774=""),"",INT(($B1774-$E1774)/365.25))</f>
        <v/>
      </c>
      <c r="H1774" s="25"/>
      <c r="I1774" s="12"/>
      <c r="J1774" s="28" t="n">
        <f aca="false">IF(AND($C1774&lt;&gt;"",$B1774&gt;=Boshqaruv!$C$9,$B1774&lt;=Boshqaruv!$C$10),IF(COUNTIFS($C$4:$C1773,$C1774,$B$4:$B1773,"&gt;="&amp;Boshqaruv!$C$9,$B$4:$B1773,"&lt;="&amp;Boshqaruv!$C$10)=0,1,0),0)</f>
        <v>0</v>
      </c>
    </row>
    <row r="1775" customFormat="false" ht="15" hidden="false" customHeight="false" outlineLevel="0" collapsed="false">
      <c r="A1775" s="8" t="n">
        <v>1771</v>
      </c>
      <c r="B1775" s="13"/>
      <c r="C1775" s="25"/>
      <c r="D1775" s="26" t="str">
        <f aca="false">IF($C1775="","",IFERROR(IF(INDEX(Bolalar!$B$5:$B$1804,MATCH($C1775,Bolalar!$I$5:$I$1804,0))="","",INDEX(Bolalar!$B$5:$B$1804,MATCH($C1775,Bolalar!$I$5:$I$1804,0))),""))</f>
        <v/>
      </c>
      <c r="E1775" s="15" t="str">
        <f aca="false">IF($C1775="","",IFERROR(IF(INDEX(Bolalar!$C$5:$C$1804,MATCH($C1775,Bolalar!$I$5:$I$1804,0))="","",INDEX(Bolalar!$C$5:$C$1804,MATCH($C1775,Bolalar!$I$5:$I$1804,0))),""))</f>
        <v/>
      </c>
      <c r="F1775" s="24"/>
      <c r="G1775" s="14" t="str">
        <f aca="false">IF(OR($E1775="",$B1775=""),"",INT(($B1775-$E1775)/365.25))</f>
        <v/>
      </c>
      <c r="H1775" s="25"/>
      <c r="I1775" s="12"/>
      <c r="J1775" s="28" t="n">
        <f aca="false">IF(AND($C1775&lt;&gt;"",$B1775&gt;=Boshqaruv!$C$9,$B1775&lt;=Boshqaruv!$C$10),IF(COUNTIFS($C$4:$C1774,$C1775,$B$4:$B1774,"&gt;="&amp;Boshqaruv!$C$9,$B$4:$B1774,"&lt;="&amp;Boshqaruv!$C$10)=0,1,0),0)</f>
        <v>0</v>
      </c>
    </row>
    <row r="1776" customFormat="false" ht="15" hidden="false" customHeight="false" outlineLevel="0" collapsed="false">
      <c r="A1776" s="8" t="n">
        <v>1772</v>
      </c>
      <c r="B1776" s="13"/>
      <c r="C1776" s="25"/>
      <c r="D1776" s="26" t="str">
        <f aca="false">IF($C1776="","",IFERROR(IF(INDEX(Bolalar!$B$5:$B$1804,MATCH($C1776,Bolalar!$I$5:$I$1804,0))="","",INDEX(Bolalar!$B$5:$B$1804,MATCH($C1776,Bolalar!$I$5:$I$1804,0))),""))</f>
        <v/>
      </c>
      <c r="E1776" s="15" t="str">
        <f aca="false">IF($C1776="","",IFERROR(IF(INDEX(Bolalar!$C$5:$C$1804,MATCH($C1776,Bolalar!$I$5:$I$1804,0))="","",INDEX(Bolalar!$C$5:$C$1804,MATCH($C1776,Bolalar!$I$5:$I$1804,0))),""))</f>
        <v/>
      </c>
      <c r="F1776" s="24"/>
      <c r="G1776" s="14" t="str">
        <f aca="false">IF(OR($E1776="",$B1776=""),"",INT(($B1776-$E1776)/365.25))</f>
        <v/>
      </c>
      <c r="H1776" s="25"/>
      <c r="I1776" s="12"/>
      <c r="J1776" s="28" t="n">
        <f aca="false">IF(AND($C1776&lt;&gt;"",$B1776&gt;=Boshqaruv!$C$9,$B1776&lt;=Boshqaruv!$C$10),IF(COUNTIFS($C$4:$C1775,$C1776,$B$4:$B1775,"&gt;="&amp;Boshqaruv!$C$9,$B$4:$B1775,"&lt;="&amp;Boshqaruv!$C$10)=0,1,0),0)</f>
        <v>0</v>
      </c>
    </row>
    <row r="1777" customFormat="false" ht="15" hidden="false" customHeight="false" outlineLevel="0" collapsed="false">
      <c r="A1777" s="8" t="n">
        <v>1773</v>
      </c>
      <c r="B1777" s="13"/>
      <c r="C1777" s="25"/>
      <c r="D1777" s="26" t="str">
        <f aca="false">IF($C1777="","",IFERROR(IF(INDEX(Bolalar!$B$5:$B$1804,MATCH($C1777,Bolalar!$I$5:$I$1804,0))="","",INDEX(Bolalar!$B$5:$B$1804,MATCH($C1777,Bolalar!$I$5:$I$1804,0))),""))</f>
        <v/>
      </c>
      <c r="E1777" s="15" t="str">
        <f aca="false">IF($C1777="","",IFERROR(IF(INDEX(Bolalar!$C$5:$C$1804,MATCH($C1777,Bolalar!$I$5:$I$1804,0))="","",INDEX(Bolalar!$C$5:$C$1804,MATCH($C1777,Bolalar!$I$5:$I$1804,0))),""))</f>
        <v/>
      </c>
      <c r="F1777" s="24"/>
      <c r="G1777" s="14" t="str">
        <f aca="false">IF(OR($E1777="",$B1777=""),"",INT(($B1777-$E1777)/365.25))</f>
        <v/>
      </c>
      <c r="H1777" s="25"/>
      <c r="I1777" s="12"/>
      <c r="J1777" s="28" t="n">
        <f aca="false">IF(AND($C1777&lt;&gt;"",$B1777&gt;=Boshqaruv!$C$9,$B1777&lt;=Boshqaruv!$C$10),IF(COUNTIFS($C$4:$C1776,$C1777,$B$4:$B1776,"&gt;="&amp;Boshqaruv!$C$9,$B$4:$B1776,"&lt;="&amp;Boshqaruv!$C$10)=0,1,0),0)</f>
        <v>0</v>
      </c>
    </row>
    <row r="1778" customFormat="false" ht="15" hidden="false" customHeight="false" outlineLevel="0" collapsed="false">
      <c r="A1778" s="8" t="n">
        <v>1774</v>
      </c>
      <c r="B1778" s="13"/>
      <c r="C1778" s="25"/>
      <c r="D1778" s="26" t="str">
        <f aca="false">IF($C1778="","",IFERROR(IF(INDEX(Bolalar!$B$5:$B$1804,MATCH($C1778,Bolalar!$I$5:$I$1804,0))="","",INDEX(Bolalar!$B$5:$B$1804,MATCH($C1778,Bolalar!$I$5:$I$1804,0))),""))</f>
        <v/>
      </c>
      <c r="E1778" s="15" t="str">
        <f aca="false">IF($C1778="","",IFERROR(IF(INDEX(Bolalar!$C$5:$C$1804,MATCH($C1778,Bolalar!$I$5:$I$1804,0))="","",INDEX(Bolalar!$C$5:$C$1804,MATCH($C1778,Bolalar!$I$5:$I$1804,0))),""))</f>
        <v/>
      </c>
      <c r="F1778" s="24"/>
      <c r="G1778" s="14" t="str">
        <f aca="false">IF(OR($E1778="",$B1778=""),"",INT(($B1778-$E1778)/365.25))</f>
        <v/>
      </c>
      <c r="H1778" s="25"/>
      <c r="I1778" s="12"/>
      <c r="J1778" s="28" t="n">
        <f aca="false">IF(AND($C1778&lt;&gt;"",$B1778&gt;=Boshqaruv!$C$9,$B1778&lt;=Boshqaruv!$C$10),IF(COUNTIFS($C$4:$C1777,$C1778,$B$4:$B1777,"&gt;="&amp;Boshqaruv!$C$9,$B$4:$B1777,"&lt;="&amp;Boshqaruv!$C$10)=0,1,0),0)</f>
        <v>0</v>
      </c>
    </row>
    <row r="1779" customFormat="false" ht="15" hidden="false" customHeight="false" outlineLevel="0" collapsed="false">
      <c r="A1779" s="8" t="n">
        <v>1775</v>
      </c>
      <c r="B1779" s="13"/>
      <c r="C1779" s="25"/>
      <c r="D1779" s="26" t="str">
        <f aca="false">IF($C1779="","",IFERROR(IF(INDEX(Bolalar!$B$5:$B$1804,MATCH($C1779,Bolalar!$I$5:$I$1804,0))="","",INDEX(Bolalar!$B$5:$B$1804,MATCH($C1779,Bolalar!$I$5:$I$1804,0))),""))</f>
        <v/>
      </c>
      <c r="E1779" s="15" t="str">
        <f aca="false">IF($C1779="","",IFERROR(IF(INDEX(Bolalar!$C$5:$C$1804,MATCH($C1779,Bolalar!$I$5:$I$1804,0))="","",INDEX(Bolalar!$C$5:$C$1804,MATCH($C1779,Bolalar!$I$5:$I$1804,0))),""))</f>
        <v/>
      </c>
      <c r="F1779" s="24"/>
      <c r="G1779" s="14" t="str">
        <f aca="false">IF(OR($E1779="",$B1779=""),"",INT(($B1779-$E1779)/365.25))</f>
        <v/>
      </c>
      <c r="H1779" s="25"/>
      <c r="I1779" s="12"/>
      <c r="J1779" s="28" t="n">
        <f aca="false">IF(AND($C1779&lt;&gt;"",$B1779&gt;=Boshqaruv!$C$9,$B1779&lt;=Boshqaruv!$C$10),IF(COUNTIFS($C$4:$C1778,$C1779,$B$4:$B1778,"&gt;="&amp;Boshqaruv!$C$9,$B$4:$B1778,"&lt;="&amp;Boshqaruv!$C$10)=0,1,0),0)</f>
        <v>0</v>
      </c>
    </row>
    <row r="1780" customFormat="false" ht="15" hidden="false" customHeight="false" outlineLevel="0" collapsed="false">
      <c r="A1780" s="8" t="n">
        <v>1776</v>
      </c>
      <c r="B1780" s="13"/>
      <c r="C1780" s="25"/>
      <c r="D1780" s="26" t="str">
        <f aca="false">IF($C1780="","",IFERROR(IF(INDEX(Bolalar!$B$5:$B$1804,MATCH($C1780,Bolalar!$I$5:$I$1804,0))="","",INDEX(Bolalar!$B$5:$B$1804,MATCH($C1780,Bolalar!$I$5:$I$1804,0))),""))</f>
        <v/>
      </c>
      <c r="E1780" s="15" t="str">
        <f aca="false">IF($C1780="","",IFERROR(IF(INDEX(Bolalar!$C$5:$C$1804,MATCH($C1780,Bolalar!$I$5:$I$1804,0))="","",INDEX(Bolalar!$C$5:$C$1804,MATCH($C1780,Bolalar!$I$5:$I$1804,0))),""))</f>
        <v/>
      </c>
      <c r="F1780" s="24"/>
      <c r="G1780" s="14" t="str">
        <f aca="false">IF(OR($E1780="",$B1780=""),"",INT(($B1780-$E1780)/365.25))</f>
        <v/>
      </c>
      <c r="H1780" s="25"/>
      <c r="I1780" s="12"/>
      <c r="J1780" s="28" t="n">
        <f aca="false">IF(AND($C1780&lt;&gt;"",$B1780&gt;=Boshqaruv!$C$9,$B1780&lt;=Boshqaruv!$C$10),IF(COUNTIFS($C$4:$C1779,$C1780,$B$4:$B1779,"&gt;="&amp;Boshqaruv!$C$9,$B$4:$B1779,"&lt;="&amp;Boshqaruv!$C$10)=0,1,0),0)</f>
        <v>0</v>
      </c>
    </row>
    <row r="1781" customFormat="false" ht="15" hidden="false" customHeight="false" outlineLevel="0" collapsed="false">
      <c r="A1781" s="8" t="n">
        <v>1777</v>
      </c>
      <c r="B1781" s="13"/>
      <c r="C1781" s="25"/>
      <c r="D1781" s="26" t="str">
        <f aca="false">IF($C1781="","",IFERROR(IF(INDEX(Bolalar!$B$5:$B$1804,MATCH($C1781,Bolalar!$I$5:$I$1804,0))="","",INDEX(Bolalar!$B$5:$B$1804,MATCH($C1781,Bolalar!$I$5:$I$1804,0))),""))</f>
        <v/>
      </c>
      <c r="E1781" s="15" t="str">
        <f aca="false">IF($C1781="","",IFERROR(IF(INDEX(Bolalar!$C$5:$C$1804,MATCH($C1781,Bolalar!$I$5:$I$1804,0))="","",INDEX(Bolalar!$C$5:$C$1804,MATCH($C1781,Bolalar!$I$5:$I$1804,0))),""))</f>
        <v/>
      </c>
      <c r="F1781" s="24"/>
      <c r="G1781" s="14" t="str">
        <f aca="false">IF(OR($E1781="",$B1781=""),"",INT(($B1781-$E1781)/365.25))</f>
        <v/>
      </c>
      <c r="H1781" s="25"/>
      <c r="I1781" s="12"/>
      <c r="J1781" s="28" t="n">
        <f aca="false">IF(AND($C1781&lt;&gt;"",$B1781&gt;=Boshqaruv!$C$9,$B1781&lt;=Boshqaruv!$C$10),IF(COUNTIFS($C$4:$C1780,$C1781,$B$4:$B1780,"&gt;="&amp;Boshqaruv!$C$9,$B$4:$B1780,"&lt;="&amp;Boshqaruv!$C$10)=0,1,0),0)</f>
        <v>0</v>
      </c>
    </row>
    <row r="1782" customFormat="false" ht="15" hidden="false" customHeight="false" outlineLevel="0" collapsed="false">
      <c r="A1782" s="8" t="n">
        <v>1778</v>
      </c>
      <c r="B1782" s="13"/>
      <c r="C1782" s="25"/>
      <c r="D1782" s="26" t="str">
        <f aca="false">IF($C1782="","",IFERROR(IF(INDEX(Bolalar!$B$5:$B$1804,MATCH($C1782,Bolalar!$I$5:$I$1804,0))="","",INDEX(Bolalar!$B$5:$B$1804,MATCH($C1782,Bolalar!$I$5:$I$1804,0))),""))</f>
        <v/>
      </c>
      <c r="E1782" s="15" t="str">
        <f aca="false">IF($C1782="","",IFERROR(IF(INDEX(Bolalar!$C$5:$C$1804,MATCH($C1782,Bolalar!$I$5:$I$1804,0))="","",INDEX(Bolalar!$C$5:$C$1804,MATCH($C1782,Bolalar!$I$5:$I$1804,0))),""))</f>
        <v/>
      </c>
      <c r="F1782" s="24"/>
      <c r="G1782" s="14" t="str">
        <f aca="false">IF(OR($E1782="",$B1782=""),"",INT(($B1782-$E1782)/365.25))</f>
        <v/>
      </c>
      <c r="H1782" s="25"/>
      <c r="I1782" s="12"/>
      <c r="J1782" s="28" t="n">
        <f aca="false">IF(AND($C1782&lt;&gt;"",$B1782&gt;=Boshqaruv!$C$9,$B1782&lt;=Boshqaruv!$C$10),IF(COUNTIFS($C$4:$C1781,$C1782,$B$4:$B1781,"&gt;="&amp;Boshqaruv!$C$9,$B$4:$B1781,"&lt;="&amp;Boshqaruv!$C$10)=0,1,0),0)</f>
        <v>0</v>
      </c>
    </row>
    <row r="1783" customFormat="false" ht="15" hidden="false" customHeight="false" outlineLevel="0" collapsed="false">
      <c r="A1783" s="8" t="n">
        <v>1779</v>
      </c>
      <c r="B1783" s="13"/>
      <c r="C1783" s="25"/>
      <c r="D1783" s="26" t="str">
        <f aca="false">IF($C1783="","",IFERROR(IF(INDEX(Bolalar!$B$5:$B$1804,MATCH($C1783,Bolalar!$I$5:$I$1804,0))="","",INDEX(Bolalar!$B$5:$B$1804,MATCH($C1783,Bolalar!$I$5:$I$1804,0))),""))</f>
        <v/>
      </c>
      <c r="E1783" s="15" t="str">
        <f aca="false">IF($C1783="","",IFERROR(IF(INDEX(Bolalar!$C$5:$C$1804,MATCH($C1783,Bolalar!$I$5:$I$1804,0))="","",INDEX(Bolalar!$C$5:$C$1804,MATCH($C1783,Bolalar!$I$5:$I$1804,0))),""))</f>
        <v/>
      </c>
      <c r="F1783" s="24"/>
      <c r="G1783" s="14" t="str">
        <f aca="false">IF(OR($E1783="",$B1783=""),"",INT(($B1783-$E1783)/365.25))</f>
        <v/>
      </c>
      <c r="H1783" s="25"/>
      <c r="I1783" s="12"/>
      <c r="J1783" s="28" t="n">
        <f aca="false">IF(AND($C1783&lt;&gt;"",$B1783&gt;=Boshqaruv!$C$9,$B1783&lt;=Boshqaruv!$C$10),IF(COUNTIFS($C$4:$C1782,$C1783,$B$4:$B1782,"&gt;="&amp;Boshqaruv!$C$9,$B$4:$B1782,"&lt;="&amp;Boshqaruv!$C$10)=0,1,0),0)</f>
        <v>0</v>
      </c>
    </row>
    <row r="1784" customFormat="false" ht="15" hidden="false" customHeight="false" outlineLevel="0" collapsed="false">
      <c r="A1784" s="8" t="n">
        <v>1780</v>
      </c>
      <c r="B1784" s="13"/>
      <c r="C1784" s="25"/>
      <c r="D1784" s="26" t="str">
        <f aca="false">IF($C1784="","",IFERROR(IF(INDEX(Bolalar!$B$5:$B$1804,MATCH($C1784,Bolalar!$I$5:$I$1804,0))="","",INDEX(Bolalar!$B$5:$B$1804,MATCH($C1784,Bolalar!$I$5:$I$1804,0))),""))</f>
        <v/>
      </c>
      <c r="E1784" s="15" t="str">
        <f aca="false">IF($C1784="","",IFERROR(IF(INDEX(Bolalar!$C$5:$C$1804,MATCH($C1784,Bolalar!$I$5:$I$1804,0))="","",INDEX(Bolalar!$C$5:$C$1804,MATCH($C1784,Bolalar!$I$5:$I$1804,0))),""))</f>
        <v/>
      </c>
      <c r="F1784" s="24"/>
      <c r="G1784" s="14" t="str">
        <f aca="false">IF(OR($E1784="",$B1784=""),"",INT(($B1784-$E1784)/365.25))</f>
        <v/>
      </c>
      <c r="H1784" s="25"/>
      <c r="I1784" s="12"/>
      <c r="J1784" s="28" t="n">
        <f aca="false">IF(AND($C1784&lt;&gt;"",$B1784&gt;=Boshqaruv!$C$9,$B1784&lt;=Boshqaruv!$C$10),IF(COUNTIFS($C$4:$C1783,$C1784,$B$4:$B1783,"&gt;="&amp;Boshqaruv!$C$9,$B$4:$B1783,"&lt;="&amp;Boshqaruv!$C$10)=0,1,0),0)</f>
        <v>0</v>
      </c>
    </row>
    <row r="1785" customFormat="false" ht="15" hidden="false" customHeight="false" outlineLevel="0" collapsed="false">
      <c r="A1785" s="8" t="n">
        <v>1781</v>
      </c>
      <c r="B1785" s="13"/>
      <c r="C1785" s="25"/>
      <c r="D1785" s="26" t="str">
        <f aca="false">IF($C1785="","",IFERROR(IF(INDEX(Bolalar!$B$5:$B$1804,MATCH($C1785,Bolalar!$I$5:$I$1804,0))="","",INDEX(Bolalar!$B$5:$B$1804,MATCH($C1785,Bolalar!$I$5:$I$1804,0))),""))</f>
        <v/>
      </c>
      <c r="E1785" s="15" t="str">
        <f aca="false">IF($C1785="","",IFERROR(IF(INDEX(Bolalar!$C$5:$C$1804,MATCH($C1785,Bolalar!$I$5:$I$1804,0))="","",INDEX(Bolalar!$C$5:$C$1804,MATCH($C1785,Bolalar!$I$5:$I$1804,0))),""))</f>
        <v/>
      </c>
      <c r="F1785" s="24"/>
      <c r="G1785" s="14" t="str">
        <f aca="false">IF(OR($E1785="",$B1785=""),"",INT(($B1785-$E1785)/365.25))</f>
        <v/>
      </c>
      <c r="H1785" s="25"/>
      <c r="I1785" s="12"/>
      <c r="J1785" s="28" t="n">
        <f aca="false">IF(AND($C1785&lt;&gt;"",$B1785&gt;=Boshqaruv!$C$9,$B1785&lt;=Boshqaruv!$C$10),IF(COUNTIFS($C$4:$C1784,$C1785,$B$4:$B1784,"&gt;="&amp;Boshqaruv!$C$9,$B$4:$B1784,"&lt;="&amp;Boshqaruv!$C$10)=0,1,0),0)</f>
        <v>0</v>
      </c>
    </row>
    <row r="1786" customFormat="false" ht="15" hidden="false" customHeight="false" outlineLevel="0" collapsed="false">
      <c r="A1786" s="8" t="n">
        <v>1782</v>
      </c>
      <c r="B1786" s="13"/>
      <c r="C1786" s="25"/>
      <c r="D1786" s="26" t="str">
        <f aca="false">IF($C1786="","",IFERROR(IF(INDEX(Bolalar!$B$5:$B$1804,MATCH($C1786,Bolalar!$I$5:$I$1804,0))="","",INDEX(Bolalar!$B$5:$B$1804,MATCH($C1786,Bolalar!$I$5:$I$1804,0))),""))</f>
        <v/>
      </c>
      <c r="E1786" s="15" t="str">
        <f aca="false">IF($C1786="","",IFERROR(IF(INDEX(Bolalar!$C$5:$C$1804,MATCH($C1786,Bolalar!$I$5:$I$1804,0))="","",INDEX(Bolalar!$C$5:$C$1804,MATCH($C1786,Bolalar!$I$5:$I$1804,0))),""))</f>
        <v/>
      </c>
      <c r="F1786" s="24"/>
      <c r="G1786" s="14" t="str">
        <f aca="false">IF(OR($E1786="",$B1786=""),"",INT(($B1786-$E1786)/365.25))</f>
        <v/>
      </c>
      <c r="H1786" s="25"/>
      <c r="I1786" s="12"/>
      <c r="J1786" s="28" t="n">
        <f aca="false">IF(AND($C1786&lt;&gt;"",$B1786&gt;=Boshqaruv!$C$9,$B1786&lt;=Boshqaruv!$C$10),IF(COUNTIFS($C$4:$C1785,$C1786,$B$4:$B1785,"&gt;="&amp;Boshqaruv!$C$9,$B$4:$B1785,"&lt;="&amp;Boshqaruv!$C$10)=0,1,0),0)</f>
        <v>0</v>
      </c>
    </row>
    <row r="1787" customFormat="false" ht="15" hidden="false" customHeight="false" outlineLevel="0" collapsed="false">
      <c r="A1787" s="8" t="n">
        <v>1783</v>
      </c>
      <c r="B1787" s="13"/>
      <c r="C1787" s="25"/>
      <c r="D1787" s="26" t="str">
        <f aca="false">IF($C1787="","",IFERROR(IF(INDEX(Bolalar!$B$5:$B$1804,MATCH($C1787,Bolalar!$I$5:$I$1804,0))="","",INDEX(Bolalar!$B$5:$B$1804,MATCH($C1787,Bolalar!$I$5:$I$1804,0))),""))</f>
        <v/>
      </c>
      <c r="E1787" s="15" t="str">
        <f aca="false">IF($C1787="","",IFERROR(IF(INDEX(Bolalar!$C$5:$C$1804,MATCH($C1787,Bolalar!$I$5:$I$1804,0))="","",INDEX(Bolalar!$C$5:$C$1804,MATCH($C1787,Bolalar!$I$5:$I$1804,0))),""))</f>
        <v/>
      </c>
      <c r="F1787" s="24"/>
      <c r="G1787" s="14" t="str">
        <f aca="false">IF(OR($E1787="",$B1787=""),"",INT(($B1787-$E1787)/365.25))</f>
        <v/>
      </c>
      <c r="H1787" s="25"/>
      <c r="I1787" s="12"/>
      <c r="J1787" s="28" t="n">
        <f aca="false">IF(AND($C1787&lt;&gt;"",$B1787&gt;=Boshqaruv!$C$9,$B1787&lt;=Boshqaruv!$C$10),IF(COUNTIFS($C$4:$C1786,$C1787,$B$4:$B1786,"&gt;="&amp;Boshqaruv!$C$9,$B$4:$B1786,"&lt;="&amp;Boshqaruv!$C$10)=0,1,0),0)</f>
        <v>0</v>
      </c>
    </row>
    <row r="1788" customFormat="false" ht="15" hidden="false" customHeight="false" outlineLevel="0" collapsed="false">
      <c r="A1788" s="8" t="n">
        <v>1784</v>
      </c>
      <c r="B1788" s="13"/>
      <c r="C1788" s="25"/>
      <c r="D1788" s="26" t="str">
        <f aca="false">IF($C1788="","",IFERROR(IF(INDEX(Bolalar!$B$5:$B$1804,MATCH($C1788,Bolalar!$I$5:$I$1804,0))="","",INDEX(Bolalar!$B$5:$B$1804,MATCH($C1788,Bolalar!$I$5:$I$1804,0))),""))</f>
        <v/>
      </c>
      <c r="E1788" s="15" t="str">
        <f aca="false">IF($C1788="","",IFERROR(IF(INDEX(Bolalar!$C$5:$C$1804,MATCH($C1788,Bolalar!$I$5:$I$1804,0))="","",INDEX(Bolalar!$C$5:$C$1804,MATCH($C1788,Bolalar!$I$5:$I$1804,0))),""))</f>
        <v/>
      </c>
      <c r="F1788" s="24"/>
      <c r="G1788" s="14" t="str">
        <f aca="false">IF(OR($E1788="",$B1788=""),"",INT(($B1788-$E1788)/365.25))</f>
        <v/>
      </c>
      <c r="H1788" s="25"/>
      <c r="I1788" s="12"/>
      <c r="J1788" s="28" t="n">
        <f aca="false">IF(AND($C1788&lt;&gt;"",$B1788&gt;=Boshqaruv!$C$9,$B1788&lt;=Boshqaruv!$C$10),IF(COUNTIFS($C$4:$C1787,$C1788,$B$4:$B1787,"&gt;="&amp;Boshqaruv!$C$9,$B$4:$B1787,"&lt;="&amp;Boshqaruv!$C$10)=0,1,0),0)</f>
        <v>0</v>
      </c>
    </row>
    <row r="1789" customFormat="false" ht="15" hidden="false" customHeight="false" outlineLevel="0" collapsed="false">
      <c r="A1789" s="8" t="n">
        <v>1785</v>
      </c>
      <c r="B1789" s="13"/>
      <c r="C1789" s="25"/>
      <c r="D1789" s="26" t="str">
        <f aca="false">IF($C1789="","",IFERROR(IF(INDEX(Bolalar!$B$5:$B$1804,MATCH($C1789,Bolalar!$I$5:$I$1804,0))="","",INDEX(Bolalar!$B$5:$B$1804,MATCH($C1789,Bolalar!$I$5:$I$1804,0))),""))</f>
        <v/>
      </c>
      <c r="E1789" s="15" t="str">
        <f aca="false">IF($C1789="","",IFERROR(IF(INDEX(Bolalar!$C$5:$C$1804,MATCH($C1789,Bolalar!$I$5:$I$1804,0))="","",INDEX(Bolalar!$C$5:$C$1804,MATCH($C1789,Bolalar!$I$5:$I$1804,0))),""))</f>
        <v/>
      </c>
      <c r="F1789" s="24"/>
      <c r="G1789" s="14" t="str">
        <f aca="false">IF(OR($E1789="",$B1789=""),"",INT(($B1789-$E1789)/365.25))</f>
        <v/>
      </c>
      <c r="H1789" s="25"/>
      <c r="I1789" s="12"/>
      <c r="J1789" s="28" t="n">
        <f aca="false">IF(AND($C1789&lt;&gt;"",$B1789&gt;=Boshqaruv!$C$9,$B1789&lt;=Boshqaruv!$C$10),IF(COUNTIFS($C$4:$C1788,$C1789,$B$4:$B1788,"&gt;="&amp;Boshqaruv!$C$9,$B$4:$B1788,"&lt;="&amp;Boshqaruv!$C$10)=0,1,0),0)</f>
        <v>0</v>
      </c>
    </row>
    <row r="1790" customFormat="false" ht="15" hidden="false" customHeight="false" outlineLevel="0" collapsed="false">
      <c r="A1790" s="8" t="n">
        <v>1786</v>
      </c>
      <c r="B1790" s="13"/>
      <c r="C1790" s="25"/>
      <c r="D1790" s="26" t="str">
        <f aca="false">IF($C1790="","",IFERROR(IF(INDEX(Bolalar!$B$5:$B$1804,MATCH($C1790,Bolalar!$I$5:$I$1804,0))="","",INDEX(Bolalar!$B$5:$B$1804,MATCH($C1790,Bolalar!$I$5:$I$1804,0))),""))</f>
        <v/>
      </c>
      <c r="E1790" s="15" t="str">
        <f aca="false">IF($C1790="","",IFERROR(IF(INDEX(Bolalar!$C$5:$C$1804,MATCH($C1790,Bolalar!$I$5:$I$1804,0))="","",INDEX(Bolalar!$C$5:$C$1804,MATCH($C1790,Bolalar!$I$5:$I$1804,0))),""))</f>
        <v/>
      </c>
      <c r="F1790" s="24"/>
      <c r="G1790" s="14" t="str">
        <f aca="false">IF(OR($E1790="",$B1790=""),"",INT(($B1790-$E1790)/365.25))</f>
        <v/>
      </c>
      <c r="H1790" s="25"/>
      <c r="I1790" s="12"/>
      <c r="J1790" s="28" t="n">
        <f aca="false">IF(AND($C1790&lt;&gt;"",$B1790&gt;=Boshqaruv!$C$9,$B1790&lt;=Boshqaruv!$C$10),IF(COUNTIFS($C$4:$C1789,$C1790,$B$4:$B1789,"&gt;="&amp;Boshqaruv!$C$9,$B$4:$B1789,"&lt;="&amp;Boshqaruv!$C$10)=0,1,0),0)</f>
        <v>0</v>
      </c>
    </row>
    <row r="1791" customFormat="false" ht="15" hidden="false" customHeight="false" outlineLevel="0" collapsed="false">
      <c r="A1791" s="8" t="n">
        <v>1787</v>
      </c>
      <c r="B1791" s="13"/>
      <c r="C1791" s="25"/>
      <c r="D1791" s="26" t="str">
        <f aca="false">IF($C1791="","",IFERROR(IF(INDEX(Bolalar!$B$5:$B$1804,MATCH($C1791,Bolalar!$I$5:$I$1804,0))="","",INDEX(Bolalar!$B$5:$B$1804,MATCH($C1791,Bolalar!$I$5:$I$1804,0))),""))</f>
        <v/>
      </c>
      <c r="E1791" s="15" t="str">
        <f aca="false">IF($C1791="","",IFERROR(IF(INDEX(Bolalar!$C$5:$C$1804,MATCH($C1791,Bolalar!$I$5:$I$1804,0))="","",INDEX(Bolalar!$C$5:$C$1804,MATCH($C1791,Bolalar!$I$5:$I$1804,0))),""))</f>
        <v/>
      </c>
      <c r="F1791" s="24"/>
      <c r="G1791" s="14" t="str">
        <f aca="false">IF(OR($E1791="",$B1791=""),"",INT(($B1791-$E1791)/365.25))</f>
        <v/>
      </c>
      <c r="H1791" s="25"/>
      <c r="I1791" s="12"/>
      <c r="J1791" s="28" t="n">
        <f aca="false">IF(AND($C1791&lt;&gt;"",$B1791&gt;=Boshqaruv!$C$9,$B1791&lt;=Boshqaruv!$C$10),IF(COUNTIFS($C$4:$C1790,$C1791,$B$4:$B1790,"&gt;="&amp;Boshqaruv!$C$9,$B$4:$B1790,"&lt;="&amp;Boshqaruv!$C$10)=0,1,0),0)</f>
        <v>0</v>
      </c>
    </row>
    <row r="1792" customFormat="false" ht="15" hidden="false" customHeight="false" outlineLevel="0" collapsed="false">
      <c r="A1792" s="8" t="n">
        <v>1788</v>
      </c>
      <c r="B1792" s="13"/>
      <c r="C1792" s="25"/>
      <c r="D1792" s="26" t="str">
        <f aca="false">IF($C1792="","",IFERROR(IF(INDEX(Bolalar!$B$5:$B$1804,MATCH($C1792,Bolalar!$I$5:$I$1804,0))="","",INDEX(Bolalar!$B$5:$B$1804,MATCH($C1792,Bolalar!$I$5:$I$1804,0))),""))</f>
        <v/>
      </c>
      <c r="E1792" s="15" t="str">
        <f aca="false">IF($C1792="","",IFERROR(IF(INDEX(Bolalar!$C$5:$C$1804,MATCH($C1792,Bolalar!$I$5:$I$1804,0))="","",INDEX(Bolalar!$C$5:$C$1804,MATCH($C1792,Bolalar!$I$5:$I$1804,0))),""))</f>
        <v/>
      </c>
      <c r="F1792" s="24"/>
      <c r="G1792" s="14" t="str">
        <f aca="false">IF(OR($E1792="",$B1792=""),"",INT(($B1792-$E1792)/365.25))</f>
        <v/>
      </c>
      <c r="H1792" s="25"/>
      <c r="I1792" s="12"/>
      <c r="J1792" s="28" t="n">
        <f aca="false">IF(AND($C1792&lt;&gt;"",$B1792&gt;=Boshqaruv!$C$9,$B1792&lt;=Boshqaruv!$C$10),IF(COUNTIFS($C$4:$C1791,$C1792,$B$4:$B1791,"&gt;="&amp;Boshqaruv!$C$9,$B$4:$B1791,"&lt;="&amp;Boshqaruv!$C$10)=0,1,0),0)</f>
        <v>0</v>
      </c>
    </row>
    <row r="1793" customFormat="false" ht="15" hidden="false" customHeight="false" outlineLevel="0" collapsed="false">
      <c r="A1793" s="8" t="n">
        <v>1789</v>
      </c>
      <c r="B1793" s="13"/>
      <c r="C1793" s="25"/>
      <c r="D1793" s="26" t="str">
        <f aca="false">IF($C1793="","",IFERROR(IF(INDEX(Bolalar!$B$5:$B$1804,MATCH($C1793,Bolalar!$I$5:$I$1804,0))="","",INDEX(Bolalar!$B$5:$B$1804,MATCH($C1793,Bolalar!$I$5:$I$1804,0))),""))</f>
        <v/>
      </c>
      <c r="E1793" s="15" t="str">
        <f aca="false">IF($C1793="","",IFERROR(IF(INDEX(Bolalar!$C$5:$C$1804,MATCH($C1793,Bolalar!$I$5:$I$1804,0))="","",INDEX(Bolalar!$C$5:$C$1804,MATCH($C1793,Bolalar!$I$5:$I$1804,0))),""))</f>
        <v/>
      </c>
      <c r="F1793" s="24"/>
      <c r="G1793" s="14" t="str">
        <f aca="false">IF(OR($E1793="",$B1793=""),"",INT(($B1793-$E1793)/365.25))</f>
        <v/>
      </c>
      <c r="H1793" s="25"/>
      <c r="I1793" s="12"/>
      <c r="J1793" s="28" t="n">
        <f aca="false">IF(AND($C1793&lt;&gt;"",$B1793&gt;=Boshqaruv!$C$9,$B1793&lt;=Boshqaruv!$C$10),IF(COUNTIFS($C$4:$C1792,$C1793,$B$4:$B1792,"&gt;="&amp;Boshqaruv!$C$9,$B$4:$B1792,"&lt;="&amp;Boshqaruv!$C$10)=0,1,0),0)</f>
        <v>0</v>
      </c>
    </row>
    <row r="1794" customFormat="false" ht="15" hidden="false" customHeight="false" outlineLevel="0" collapsed="false">
      <c r="A1794" s="8" t="n">
        <v>1790</v>
      </c>
      <c r="B1794" s="13"/>
      <c r="C1794" s="25"/>
      <c r="D1794" s="26" t="str">
        <f aca="false">IF($C1794="","",IFERROR(IF(INDEX(Bolalar!$B$5:$B$1804,MATCH($C1794,Bolalar!$I$5:$I$1804,0))="","",INDEX(Bolalar!$B$5:$B$1804,MATCH($C1794,Bolalar!$I$5:$I$1804,0))),""))</f>
        <v/>
      </c>
      <c r="E1794" s="15" t="str">
        <f aca="false">IF($C1794="","",IFERROR(IF(INDEX(Bolalar!$C$5:$C$1804,MATCH($C1794,Bolalar!$I$5:$I$1804,0))="","",INDEX(Bolalar!$C$5:$C$1804,MATCH($C1794,Bolalar!$I$5:$I$1804,0))),""))</f>
        <v/>
      </c>
      <c r="F1794" s="24"/>
      <c r="G1794" s="14" t="str">
        <f aca="false">IF(OR($E1794="",$B1794=""),"",INT(($B1794-$E1794)/365.25))</f>
        <v/>
      </c>
      <c r="H1794" s="25"/>
      <c r="I1794" s="12"/>
      <c r="J1794" s="28" t="n">
        <f aca="false">IF(AND($C1794&lt;&gt;"",$B1794&gt;=Boshqaruv!$C$9,$B1794&lt;=Boshqaruv!$C$10),IF(COUNTIFS($C$4:$C1793,$C1794,$B$4:$B1793,"&gt;="&amp;Boshqaruv!$C$9,$B$4:$B1793,"&lt;="&amp;Boshqaruv!$C$10)=0,1,0),0)</f>
        <v>0</v>
      </c>
    </row>
    <row r="1795" customFormat="false" ht="15" hidden="false" customHeight="false" outlineLevel="0" collapsed="false">
      <c r="A1795" s="8" t="n">
        <v>1791</v>
      </c>
      <c r="B1795" s="13"/>
      <c r="C1795" s="25"/>
      <c r="D1795" s="26" t="str">
        <f aca="false">IF($C1795="","",IFERROR(IF(INDEX(Bolalar!$B$5:$B$1804,MATCH($C1795,Bolalar!$I$5:$I$1804,0))="","",INDEX(Bolalar!$B$5:$B$1804,MATCH($C1795,Bolalar!$I$5:$I$1804,0))),""))</f>
        <v/>
      </c>
      <c r="E1795" s="15" t="str">
        <f aca="false">IF($C1795="","",IFERROR(IF(INDEX(Bolalar!$C$5:$C$1804,MATCH($C1795,Bolalar!$I$5:$I$1804,0))="","",INDEX(Bolalar!$C$5:$C$1804,MATCH($C1795,Bolalar!$I$5:$I$1804,0))),""))</f>
        <v/>
      </c>
      <c r="F1795" s="24"/>
      <c r="G1795" s="14" t="str">
        <f aca="false">IF(OR($E1795="",$B1795=""),"",INT(($B1795-$E1795)/365.25))</f>
        <v/>
      </c>
      <c r="H1795" s="25"/>
      <c r="I1795" s="12"/>
      <c r="J1795" s="28" t="n">
        <f aca="false">IF(AND($C1795&lt;&gt;"",$B1795&gt;=Boshqaruv!$C$9,$B1795&lt;=Boshqaruv!$C$10),IF(COUNTIFS($C$4:$C1794,$C1795,$B$4:$B1794,"&gt;="&amp;Boshqaruv!$C$9,$B$4:$B1794,"&lt;="&amp;Boshqaruv!$C$10)=0,1,0),0)</f>
        <v>0</v>
      </c>
    </row>
    <row r="1796" customFormat="false" ht="15" hidden="false" customHeight="false" outlineLevel="0" collapsed="false">
      <c r="A1796" s="8" t="n">
        <v>1792</v>
      </c>
      <c r="B1796" s="13"/>
      <c r="C1796" s="25"/>
      <c r="D1796" s="26" t="str">
        <f aca="false">IF($C1796="","",IFERROR(IF(INDEX(Bolalar!$B$5:$B$1804,MATCH($C1796,Bolalar!$I$5:$I$1804,0))="","",INDEX(Bolalar!$B$5:$B$1804,MATCH($C1796,Bolalar!$I$5:$I$1804,0))),""))</f>
        <v/>
      </c>
      <c r="E1796" s="15" t="str">
        <f aca="false">IF($C1796="","",IFERROR(IF(INDEX(Bolalar!$C$5:$C$1804,MATCH($C1796,Bolalar!$I$5:$I$1804,0))="","",INDEX(Bolalar!$C$5:$C$1804,MATCH($C1796,Bolalar!$I$5:$I$1804,0))),""))</f>
        <v/>
      </c>
      <c r="F1796" s="24"/>
      <c r="G1796" s="14" t="str">
        <f aca="false">IF(OR($E1796="",$B1796=""),"",INT(($B1796-$E1796)/365.25))</f>
        <v/>
      </c>
      <c r="H1796" s="25"/>
      <c r="I1796" s="12"/>
      <c r="J1796" s="28" t="n">
        <f aca="false">IF(AND($C1796&lt;&gt;"",$B1796&gt;=Boshqaruv!$C$9,$B1796&lt;=Boshqaruv!$C$10),IF(COUNTIFS($C$4:$C1795,$C1796,$B$4:$B1795,"&gt;="&amp;Boshqaruv!$C$9,$B$4:$B1795,"&lt;="&amp;Boshqaruv!$C$10)=0,1,0),0)</f>
        <v>0</v>
      </c>
    </row>
    <row r="1797" customFormat="false" ht="15" hidden="false" customHeight="false" outlineLevel="0" collapsed="false">
      <c r="A1797" s="8" t="n">
        <v>1793</v>
      </c>
      <c r="B1797" s="13"/>
      <c r="C1797" s="25"/>
      <c r="D1797" s="26" t="str">
        <f aca="false">IF($C1797="","",IFERROR(IF(INDEX(Bolalar!$B$5:$B$1804,MATCH($C1797,Bolalar!$I$5:$I$1804,0))="","",INDEX(Bolalar!$B$5:$B$1804,MATCH($C1797,Bolalar!$I$5:$I$1804,0))),""))</f>
        <v/>
      </c>
      <c r="E1797" s="15" t="str">
        <f aca="false">IF($C1797="","",IFERROR(IF(INDEX(Bolalar!$C$5:$C$1804,MATCH($C1797,Bolalar!$I$5:$I$1804,0))="","",INDEX(Bolalar!$C$5:$C$1804,MATCH($C1797,Bolalar!$I$5:$I$1804,0))),""))</f>
        <v/>
      </c>
      <c r="F1797" s="24"/>
      <c r="G1797" s="14" t="str">
        <f aca="false">IF(OR($E1797="",$B1797=""),"",INT(($B1797-$E1797)/365.25))</f>
        <v/>
      </c>
      <c r="H1797" s="25"/>
      <c r="I1797" s="12"/>
      <c r="J1797" s="28" t="n">
        <f aca="false">IF(AND($C1797&lt;&gt;"",$B1797&gt;=Boshqaruv!$C$9,$B1797&lt;=Boshqaruv!$C$10),IF(COUNTIFS($C$4:$C1796,$C1797,$B$4:$B1796,"&gt;="&amp;Boshqaruv!$C$9,$B$4:$B1796,"&lt;="&amp;Boshqaruv!$C$10)=0,1,0),0)</f>
        <v>0</v>
      </c>
    </row>
    <row r="1798" customFormat="false" ht="15" hidden="false" customHeight="false" outlineLevel="0" collapsed="false">
      <c r="A1798" s="8" t="n">
        <v>1794</v>
      </c>
      <c r="B1798" s="13"/>
      <c r="C1798" s="25"/>
      <c r="D1798" s="26" t="str">
        <f aca="false">IF($C1798="","",IFERROR(IF(INDEX(Bolalar!$B$5:$B$1804,MATCH($C1798,Bolalar!$I$5:$I$1804,0))="","",INDEX(Bolalar!$B$5:$B$1804,MATCH($C1798,Bolalar!$I$5:$I$1804,0))),""))</f>
        <v/>
      </c>
      <c r="E1798" s="15" t="str">
        <f aca="false">IF($C1798="","",IFERROR(IF(INDEX(Bolalar!$C$5:$C$1804,MATCH($C1798,Bolalar!$I$5:$I$1804,0))="","",INDEX(Bolalar!$C$5:$C$1804,MATCH($C1798,Bolalar!$I$5:$I$1804,0))),""))</f>
        <v/>
      </c>
      <c r="F1798" s="24"/>
      <c r="G1798" s="14" t="str">
        <f aca="false">IF(OR($E1798="",$B1798=""),"",INT(($B1798-$E1798)/365.25))</f>
        <v/>
      </c>
      <c r="H1798" s="25"/>
      <c r="I1798" s="12"/>
      <c r="J1798" s="28" t="n">
        <f aca="false">IF(AND($C1798&lt;&gt;"",$B1798&gt;=Boshqaruv!$C$9,$B1798&lt;=Boshqaruv!$C$10),IF(COUNTIFS($C$4:$C1797,$C1798,$B$4:$B1797,"&gt;="&amp;Boshqaruv!$C$9,$B$4:$B1797,"&lt;="&amp;Boshqaruv!$C$10)=0,1,0),0)</f>
        <v>0</v>
      </c>
    </row>
    <row r="1799" customFormat="false" ht="15" hidden="false" customHeight="false" outlineLevel="0" collapsed="false">
      <c r="A1799" s="8" t="n">
        <v>1795</v>
      </c>
      <c r="B1799" s="13"/>
      <c r="C1799" s="25"/>
      <c r="D1799" s="26" t="str">
        <f aca="false">IF($C1799="","",IFERROR(IF(INDEX(Bolalar!$B$5:$B$1804,MATCH($C1799,Bolalar!$I$5:$I$1804,0))="","",INDEX(Bolalar!$B$5:$B$1804,MATCH($C1799,Bolalar!$I$5:$I$1804,0))),""))</f>
        <v/>
      </c>
      <c r="E1799" s="15" t="str">
        <f aca="false">IF($C1799="","",IFERROR(IF(INDEX(Bolalar!$C$5:$C$1804,MATCH($C1799,Bolalar!$I$5:$I$1804,0))="","",INDEX(Bolalar!$C$5:$C$1804,MATCH($C1799,Bolalar!$I$5:$I$1804,0))),""))</f>
        <v/>
      </c>
      <c r="F1799" s="24"/>
      <c r="G1799" s="14" t="str">
        <f aca="false">IF(OR($E1799="",$B1799=""),"",INT(($B1799-$E1799)/365.25))</f>
        <v/>
      </c>
      <c r="H1799" s="25"/>
      <c r="I1799" s="12"/>
      <c r="J1799" s="28" t="n">
        <f aca="false">IF(AND($C1799&lt;&gt;"",$B1799&gt;=Boshqaruv!$C$9,$B1799&lt;=Boshqaruv!$C$10),IF(COUNTIFS($C$4:$C1798,$C1799,$B$4:$B1798,"&gt;="&amp;Boshqaruv!$C$9,$B$4:$B1798,"&lt;="&amp;Boshqaruv!$C$10)=0,1,0),0)</f>
        <v>0</v>
      </c>
    </row>
    <row r="1800" customFormat="false" ht="15" hidden="false" customHeight="false" outlineLevel="0" collapsed="false">
      <c r="A1800" s="8" t="n">
        <v>1796</v>
      </c>
      <c r="B1800" s="13"/>
      <c r="C1800" s="25"/>
      <c r="D1800" s="26" t="str">
        <f aca="false">IF($C1800="","",IFERROR(IF(INDEX(Bolalar!$B$5:$B$1804,MATCH($C1800,Bolalar!$I$5:$I$1804,0))="","",INDEX(Bolalar!$B$5:$B$1804,MATCH($C1800,Bolalar!$I$5:$I$1804,0))),""))</f>
        <v/>
      </c>
      <c r="E1800" s="15" t="str">
        <f aca="false">IF($C1800="","",IFERROR(IF(INDEX(Bolalar!$C$5:$C$1804,MATCH($C1800,Bolalar!$I$5:$I$1804,0))="","",INDEX(Bolalar!$C$5:$C$1804,MATCH($C1800,Bolalar!$I$5:$I$1804,0))),""))</f>
        <v/>
      </c>
      <c r="F1800" s="24"/>
      <c r="G1800" s="14" t="str">
        <f aca="false">IF(OR($E1800="",$B1800=""),"",INT(($B1800-$E1800)/365.25))</f>
        <v/>
      </c>
      <c r="H1800" s="25"/>
      <c r="I1800" s="12"/>
      <c r="J1800" s="28" t="n">
        <f aca="false">IF(AND($C1800&lt;&gt;"",$B1800&gt;=Boshqaruv!$C$9,$B1800&lt;=Boshqaruv!$C$10),IF(COUNTIFS($C$4:$C1799,$C1800,$B$4:$B1799,"&gt;="&amp;Boshqaruv!$C$9,$B$4:$B1799,"&lt;="&amp;Boshqaruv!$C$10)=0,1,0),0)</f>
        <v>0</v>
      </c>
    </row>
    <row r="1801" customFormat="false" ht="15" hidden="false" customHeight="false" outlineLevel="0" collapsed="false">
      <c r="A1801" s="8" t="n">
        <v>1797</v>
      </c>
      <c r="B1801" s="13"/>
      <c r="C1801" s="25"/>
      <c r="D1801" s="26" t="str">
        <f aca="false">IF($C1801="","",IFERROR(IF(INDEX(Bolalar!$B$5:$B$1804,MATCH($C1801,Bolalar!$I$5:$I$1804,0))="","",INDEX(Bolalar!$B$5:$B$1804,MATCH($C1801,Bolalar!$I$5:$I$1804,0))),""))</f>
        <v/>
      </c>
      <c r="E1801" s="15" t="str">
        <f aca="false">IF($C1801="","",IFERROR(IF(INDEX(Bolalar!$C$5:$C$1804,MATCH($C1801,Bolalar!$I$5:$I$1804,0))="","",INDEX(Bolalar!$C$5:$C$1804,MATCH($C1801,Bolalar!$I$5:$I$1804,0))),""))</f>
        <v/>
      </c>
      <c r="F1801" s="24"/>
      <c r="G1801" s="14" t="str">
        <f aca="false">IF(OR($E1801="",$B1801=""),"",INT(($B1801-$E1801)/365.25))</f>
        <v/>
      </c>
      <c r="H1801" s="25"/>
      <c r="I1801" s="12"/>
      <c r="J1801" s="28" t="n">
        <f aca="false">IF(AND($C1801&lt;&gt;"",$B1801&gt;=Boshqaruv!$C$9,$B1801&lt;=Boshqaruv!$C$10),IF(COUNTIFS($C$4:$C1800,$C1801,$B$4:$B1800,"&gt;="&amp;Boshqaruv!$C$9,$B$4:$B1800,"&lt;="&amp;Boshqaruv!$C$10)=0,1,0),0)</f>
        <v>0</v>
      </c>
    </row>
    <row r="1802" customFormat="false" ht="15" hidden="false" customHeight="false" outlineLevel="0" collapsed="false">
      <c r="A1802" s="8" t="n">
        <v>1798</v>
      </c>
      <c r="B1802" s="13"/>
      <c r="C1802" s="25"/>
      <c r="D1802" s="26" t="str">
        <f aca="false">IF($C1802="","",IFERROR(IF(INDEX(Bolalar!$B$5:$B$1804,MATCH($C1802,Bolalar!$I$5:$I$1804,0))="","",INDEX(Bolalar!$B$5:$B$1804,MATCH($C1802,Bolalar!$I$5:$I$1804,0))),""))</f>
        <v/>
      </c>
      <c r="E1802" s="15" t="str">
        <f aca="false">IF($C1802="","",IFERROR(IF(INDEX(Bolalar!$C$5:$C$1804,MATCH($C1802,Bolalar!$I$5:$I$1804,0))="","",INDEX(Bolalar!$C$5:$C$1804,MATCH($C1802,Bolalar!$I$5:$I$1804,0))),""))</f>
        <v/>
      </c>
      <c r="F1802" s="24"/>
      <c r="G1802" s="14" t="str">
        <f aca="false">IF(OR($E1802="",$B1802=""),"",INT(($B1802-$E1802)/365.25))</f>
        <v/>
      </c>
      <c r="H1802" s="25"/>
      <c r="I1802" s="12"/>
      <c r="J1802" s="28" t="n">
        <f aca="false">IF(AND($C1802&lt;&gt;"",$B1802&gt;=Boshqaruv!$C$9,$B1802&lt;=Boshqaruv!$C$10),IF(COUNTIFS($C$4:$C1801,$C1802,$B$4:$B1801,"&gt;="&amp;Boshqaruv!$C$9,$B$4:$B1801,"&lt;="&amp;Boshqaruv!$C$10)=0,1,0),0)</f>
        <v>0</v>
      </c>
    </row>
    <row r="1803" customFormat="false" ht="15" hidden="false" customHeight="false" outlineLevel="0" collapsed="false">
      <c r="A1803" s="8" t="n">
        <v>1799</v>
      </c>
      <c r="B1803" s="13"/>
      <c r="C1803" s="25"/>
      <c r="D1803" s="26" t="str">
        <f aca="false">IF($C1803="","",IFERROR(IF(INDEX(Bolalar!$B$5:$B$1804,MATCH($C1803,Bolalar!$I$5:$I$1804,0))="","",INDEX(Bolalar!$B$5:$B$1804,MATCH($C1803,Bolalar!$I$5:$I$1804,0))),""))</f>
        <v/>
      </c>
      <c r="E1803" s="15" t="str">
        <f aca="false">IF($C1803="","",IFERROR(IF(INDEX(Bolalar!$C$5:$C$1804,MATCH($C1803,Bolalar!$I$5:$I$1804,0))="","",INDEX(Bolalar!$C$5:$C$1804,MATCH($C1803,Bolalar!$I$5:$I$1804,0))),""))</f>
        <v/>
      </c>
      <c r="F1803" s="24"/>
      <c r="G1803" s="14" t="str">
        <f aca="false">IF(OR($E1803="",$B1803=""),"",INT(($B1803-$E1803)/365.25))</f>
        <v/>
      </c>
      <c r="H1803" s="25"/>
      <c r="I1803" s="12"/>
      <c r="J1803" s="28" t="n">
        <f aca="false">IF(AND($C1803&lt;&gt;"",$B1803&gt;=Boshqaruv!$C$9,$B1803&lt;=Boshqaruv!$C$10),IF(COUNTIFS($C$4:$C1802,$C1803,$B$4:$B1802,"&gt;="&amp;Boshqaruv!$C$9,$B$4:$B1802,"&lt;="&amp;Boshqaruv!$C$10)=0,1,0),0)</f>
        <v>0</v>
      </c>
    </row>
    <row r="1804" customFormat="false" ht="15" hidden="false" customHeight="false" outlineLevel="0" collapsed="false">
      <c r="A1804" s="8" t="n">
        <v>1800</v>
      </c>
      <c r="B1804" s="13"/>
      <c r="C1804" s="25"/>
      <c r="D1804" s="26" t="str">
        <f aca="false">IF($C1804="","",IFERROR(IF(INDEX(Bolalar!$B$5:$B$1804,MATCH($C1804,Bolalar!$I$5:$I$1804,0))="","",INDEX(Bolalar!$B$5:$B$1804,MATCH($C1804,Bolalar!$I$5:$I$1804,0))),""))</f>
        <v/>
      </c>
      <c r="E1804" s="15" t="str">
        <f aca="false">IF($C1804="","",IFERROR(IF(INDEX(Bolalar!$C$5:$C$1804,MATCH($C1804,Bolalar!$I$5:$I$1804,0))="","",INDEX(Bolalar!$C$5:$C$1804,MATCH($C1804,Bolalar!$I$5:$I$1804,0))),""))</f>
        <v/>
      </c>
      <c r="F1804" s="24"/>
      <c r="G1804" s="14" t="str">
        <f aca="false">IF(OR($E1804="",$B1804=""),"",INT(($B1804-$E1804)/365.25))</f>
        <v/>
      </c>
      <c r="H1804" s="25"/>
      <c r="I1804" s="12"/>
      <c r="J1804" s="28" t="n">
        <f aca="false">IF(AND($C1804&lt;&gt;"",$B1804&gt;=Boshqaruv!$C$9,$B1804&lt;=Boshqaruv!$C$10),IF(COUNTIFS($C$4:$C1803,$C1804,$B$4:$B1803,"&gt;="&amp;Boshqaruv!$C$9,$B$4:$B1803,"&lt;="&amp;Boshqaruv!$C$10)=0,1,0),0)</f>
        <v>0</v>
      </c>
    </row>
    <row r="1805" customFormat="false" ht="15" hidden="false" customHeight="false" outlineLevel="0" collapsed="false">
      <c r="A1805" s="8" t="n">
        <v>1801</v>
      </c>
      <c r="B1805" s="13"/>
      <c r="C1805" s="25"/>
      <c r="D1805" s="26" t="str">
        <f aca="false">IF($C1805="","",IFERROR(IF(INDEX(Bolalar!$B$5:$B$1804,MATCH($C1805,Bolalar!$I$5:$I$1804,0))="","",INDEX(Bolalar!$B$5:$B$1804,MATCH($C1805,Bolalar!$I$5:$I$1804,0))),""))</f>
        <v/>
      </c>
      <c r="E1805" s="15" t="str">
        <f aca="false">IF($C1805="","",IFERROR(IF(INDEX(Bolalar!$C$5:$C$1804,MATCH($C1805,Bolalar!$I$5:$I$1804,0))="","",INDEX(Bolalar!$C$5:$C$1804,MATCH($C1805,Bolalar!$I$5:$I$1804,0))),""))</f>
        <v/>
      </c>
      <c r="F1805" s="24"/>
      <c r="G1805" s="14" t="str">
        <f aca="false">IF(OR($E1805="",$B1805=""),"",INT(($B1805-$E1805)/365.25))</f>
        <v/>
      </c>
      <c r="H1805" s="25"/>
      <c r="I1805" s="12"/>
      <c r="J1805" s="28" t="n">
        <f aca="false">IF(AND($C1805&lt;&gt;"",$B1805&gt;=Boshqaruv!$C$9,$B1805&lt;=Boshqaruv!$C$10),IF(COUNTIFS($C$4:$C1804,$C1805,$B$4:$B1804,"&gt;="&amp;Boshqaruv!$C$9,$B$4:$B1804,"&lt;="&amp;Boshqaruv!$C$10)=0,1,0),0)</f>
        <v>0</v>
      </c>
    </row>
    <row r="1806" customFormat="false" ht="15" hidden="false" customHeight="false" outlineLevel="0" collapsed="false">
      <c r="A1806" s="8" t="n">
        <v>1802</v>
      </c>
      <c r="B1806" s="13"/>
      <c r="C1806" s="25"/>
      <c r="D1806" s="26" t="str">
        <f aca="false">IF($C1806="","",IFERROR(IF(INDEX(Bolalar!$B$5:$B$1804,MATCH($C1806,Bolalar!$I$5:$I$1804,0))="","",INDEX(Bolalar!$B$5:$B$1804,MATCH($C1806,Bolalar!$I$5:$I$1804,0))),""))</f>
        <v/>
      </c>
      <c r="E1806" s="15" t="str">
        <f aca="false">IF($C1806="","",IFERROR(IF(INDEX(Bolalar!$C$5:$C$1804,MATCH($C1806,Bolalar!$I$5:$I$1804,0))="","",INDEX(Bolalar!$C$5:$C$1804,MATCH($C1806,Bolalar!$I$5:$I$1804,0))),""))</f>
        <v/>
      </c>
      <c r="F1806" s="24"/>
      <c r="G1806" s="14" t="str">
        <f aca="false">IF(OR($E1806="",$B1806=""),"",INT(($B1806-$E1806)/365.25))</f>
        <v/>
      </c>
      <c r="H1806" s="25"/>
      <c r="I1806" s="12"/>
      <c r="J1806" s="28" t="n">
        <f aca="false">IF(AND($C1806&lt;&gt;"",$B1806&gt;=Boshqaruv!$C$9,$B1806&lt;=Boshqaruv!$C$10),IF(COUNTIFS($C$4:$C1805,$C1806,$B$4:$B1805,"&gt;="&amp;Boshqaruv!$C$9,$B$4:$B1805,"&lt;="&amp;Boshqaruv!$C$10)=0,1,0),0)</f>
        <v>0</v>
      </c>
    </row>
    <row r="1807" customFormat="false" ht="15" hidden="false" customHeight="false" outlineLevel="0" collapsed="false">
      <c r="A1807" s="8" t="n">
        <v>1803</v>
      </c>
      <c r="B1807" s="13"/>
      <c r="C1807" s="25"/>
      <c r="D1807" s="26" t="str">
        <f aca="false">IF($C1807="","",IFERROR(IF(INDEX(Bolalar!$B$5:$B$1804,MATCH($C1807,Bolalar!$I$5:$I$1804,0))="","",INDEX(Bolalar!$B$5:$B$1804,MATCH($C1807,Bolalar!$I$5:$I$1804,0))),""))</f>
        <v/>
      </c>
      <c r="E1807" s="15" t="str">
        <f aca="false">IF($C1807="","",IFERROR(IF(INDEX(Bolalar!$C$5:$C$1804,MATCH($C1807,Bolalar!$I$5:$I$1804,0))="","",INDEX(Bolalar!$C$5:$C$1804,MATCH($C1807,Bolalar!$I$5:$I$1804,0))),""))</f>
        <v/>
      </c>
      <c r="F1807" s="24"/>
      <c r="G1807" s="14" t="str">
        <f aca="false">IF(OR($E1807="",$B1807=""),"",INT(($B1807-$E1807)/365.25))</f>
        <v/>
      </c>
      <c r="H1807" s="25"/>
      <c r="I1807" s="12"/>
      <c r="J1807" s="28" t="n">
        <f aca="false">IF(AND($C1807&lt;&gt;"",$B1807&gt;=Boshqaruv!$C$9,$B1807&lt;=Boshqaruv!$C$10),IF(COUNTIFS($C$4:$C1806,$C1807,$B$4:$B1806,"&gt;="&amp;Boshqaruv!$C$9,$B$4:$B1806,"&lt;="&amp;Boshqaruv!$C$10)=0,1,0),0)</f>
        <v>0</v>
      </c>
    </row>
    <row r="1808" customFormat="false" ht="15" hidden="false" customHeight="false" outlineLevel="0" collapsed="false">
      <c r="A1808" s="8" t="n">
        <v>1804</v>
      </c>
      <c r="B1808" s="13"/>
      <c r="C1808" s="25"/>
      <c r="D1808" s="26" t="str">
        <f aca="false">IF($C1808="","",IFERROR(IF(INDEX(Bolalar!$B$5:$B$1804,MATCH($C1808,Bolalar!$I$5:$I$1804,0))="","",INDEX(Bolalar!$B$5:$B$1804,MATCH($C1808,Bolalar!$I$5:$I$1804,0))),""))</f>
        <v/>
      </c>
      <c r="E1808" s="15" t="str">
        <f aca="false">IF($C1808="","",IFERROR(IF(INDEX(Bolalar!$C$5:$C$1804,MATCH($C1808,Bolalar!$I$5:$I$1804,0))="","",INDEX(Bolalar!$C$5:$C$1804,MATCH($C1808,Bolalar!$I$5:$I$1804,0))),""))</f>
        <v/>
      </c>
      <c r="F1808" s="24"/>
      <c r="G1808" s="14" t="str">
        <f aca="false">IF(OR($E1808="",$B1808=""),"",INT(($B1808-$E1808)/365.25))</f>
        <v/>
      </c>
      <c r="H1808" s="25"/>
      <c r="I1808" s="12"/>
      <c r="J1808" s="28" t="n">
        <f aca="false">IF(AND($C1808&lt;&gt;"",$B1808&gt;=Boshqaruv!$C$9,$B1808&lt;=Boshqaruv!$C$10),IF(COUNTIFS($C$4:$C1807,$C1808,$B$4:$B1807,"&gt;="&amp;Boshqaruv!$C$9,$B$4:$B1807,"&lt;="&amp;Boshqaruv!$C$10)=0,1,0),0)</f>
        <v>0</v>
      </c>
    </row>
    <row r="1809" customFormat="false" ht="15" hidden="false" customHeight="false" outlineLevel="0" collapsed="false">
      <c r="A1809" s="8" t="n">
        <v>1805</v>
      </c>
      <c r="B1809" s="13"/>
      <c r="C1809" s="25"/>
      <c r="D1809" s="26" t="str">
        <f aca="false">IF($C1809="","",IFERROR(IF(INDEX(Bolalar!$B$5:$B$1804,MATCH($C1809,Bolalar!$I$5:$I$1804,0))="","",INDEX(Bolalar!$B$5:$B$1804,MATCH($C1809,Bolalar!$I$5:$I$1804,0))),""))</f>
        <v/>
      </c>
      <c r="E1809" s="15" t="str">
        <f aca="false">IF($C1809="","",IFERROR(IF(INDEX(Bolalar!$C$5:$C$1804,MATCH($C1809,Bolalar!$I$5:$I$1804,0))="","",INDEX(Bolalar!$C$5:$C$1804,MATCH($C1809,Bolalar!$I$5:$I$1804,0))),""))</f>
        <v/>
      </c>
      <c r="F1809" s="24"/>
      <c r="G1809" s="14" t="str">
        <f aca="false">IF(OR($E1809="",$B1809=""),"",INT(($B1809-$E1809)/365.25))</f>
        <v/>
      </c>
      <c r="H1809" s="25"/>
      <c r="I1809" s="12"/>
      <c r="J1809" s="28" t="n">
        <f aca="false">IF(AND($C1809&lt;&gt;"",$B1809&gt;=Boshqaruv!$C$9,$B1809&lt;=Boshqaruv!$C$10),IF(COUNTIFS($C$4:$C1808,$C1809,$B$4:$B1808,"&gt;="&amp;Boshqaruv!$C$9,$B$4:$B1808,"&lt;="&amp;Boshqaruv!$C$10)=0,1,0),0)</f>
        <v>0</v>
      </c>
    </row>
    <row r="1810" customFormat="false" ht="15" hidden="false" customHeight="false" outlineLevel="0" collapsed="false">
      <c r="A1810" s="8" t="n">
        <v>1806</v>
      </c>
      <c r="B1810" s="13"/>
      <c r="C1810" s="25"/>
      <c r="D1810" s="26" t="str">
        <f aca="false">IF($C1810="","",IFERROR(IF(INDEX(Bolalar!$B$5:$B$1804,MATCH($C1810,Bolalar!$I$5:$I$1804,0))="","",INDEX(Bolalar!$B$5:$B$1804,MATCH($C1810,Bolalar!$I$5:$I$1804,0))),""))</f>
        <v/>
      </c>
      <c r="E1810" s="15" t="str">
        <f aca="false">IF($C1810="","",IFERROR(IF(INDEX(Bolalar!$C$5:$C$1804,MATCH($C1810,Bolalar!$I$5:$I$1804,0))="","",INDEX(Bolalar!$C$5:$C$1804,MATCH($C1810,Bolalar!$I$5:$I$1804,0))),""))</f>
        <v/>
      </c>
      <c r="F1810" s="24"/>
      <c r="G1810" s="14" t="str">
        <f aca="false">IF(OR($E1810="",$B1810=""),"",INT(($B1810-$E1810)/365.25))</f>
        <v/>
      </c>
      <c r="H1810" s="25"/>
      <c r="I1810" s="12"/>
      <c r="J1810" s="28" t="n">
        <f aca="false">IF(AND($C1810&lt;&gt;"",$B1810&gt;=Boshqaruv!$C$9,$B1810&lt;=Boshqaruv!$C$10),IF(COUNTIFS($C$4:$C1809,$C1810,$B$4:$B1809,"&gt;="&amp;Boshqaruv!$C$9,$B$4:$B1809,"&lt;="&amp;Boshqaruv!$C$10)=0,1,0),0)</f>
        <v>0</v>
      </c>
    </row>
    <row r="1811" customFormat="false" ht="15" hidden="false" customHeight="false" outlineLevel="0" collapsed="false">
      <c r="A1811" s="8" t="n">
        <v>1807</v>
      </c>
      <c r="B1811" s="13"/>
      <c r="C1811" s="25"/>
      <c r="D1811" s="26" t="str">
        <f aca="false">IF($C1811="","",IFERROR(IF(INDEX(Bolalar!$B$5:$B$1804,MATCH($C1811,Bolalar!$I$5:$I$1804,0))="","",INDEX(Bolalar!$B$5:$B$1804,MATCH($C1811,Bolalar!$I$5:$I$1804,0))),""))</f>
        <v/>
      </c>
      <c r="E1811" s="15" t="str">
        <f aca="false">IF($C1811="","",IFERROR(IF(INDEX(Bolalar!$C$5:$C$1804,MATCH($C1811,Bolalar!$I$5:$I$1804,0))="","",INDEX(Bolalar!$C$5:$C$1804,MATCH($C1811,Bolalar!$I$5:$I$1804,0))),""))</f>
        <v/>
      </c>
      <c r="F1811" s="24"/>
      <c r="G1811" s="14" t="str">
        <f aca="false">IF(OR($E1811="",$B1811=""),"",INT(($B1811-$E1811)/365.25))</f>
        <v/>
      </c>
      <c r="H1811" s="25"/>
      <c r="I1811" s="12"/>
      <c r="J1811" s="28" t="n">
        <f aca="false">IF(AND($C1811&lt;&gt;"",$B1811&gt;=Boshqaruv!$C$9,$B1811&lt;=Boshqaruv!$C$10),IF(COUNTIFS($C$4:$C1810,$C1811,$B$4:$B1810,"&gt;="&amp;Boshqaruv!$C$9,$B$4:$B1810,"&lt;="&amp;Boshqaruv!$C$10)=0,1,0),0)</f>
        <v>0</v>
      </c>
    </row>
    <row r="1812" customFormat="false" ht="15" hidden="false" customHeight="false" outlineLevel="0" collapsed="false">
      <c r="A1812" s="8" t="n">
        <v>1808</v>
      </c>
      <c r="B1812" s="13"/>
      <c r="C1812" s="25"/>
      <c r="D1812" s="26" t="str">
        <f aca="false">IF($C1812="","",IFERROR(IF(INDEX(Bolalar!$B$5:$B$1804,MATCH($C1812,Bolalar!$I$5:$I$1804,0))="","",INDEX(Bolalar!$B$5:$B$1804,MATCH($C1812,Bolalar!$I$5:$I$1804,0))),""))</f>
        <v/>
      </c>
      <c r="E1812" s="15" t="str">
        <f aca="false">IF($C1812="","",IFERROR(IF(INDEX(Bolalar!$C$5:$C$1804,MATCH($C1812,Bolalar!$I$5:$I$1804,0))="","",INDEX(Bolalar!$C$5:$C$1804,MATCH($C1812,Bolalar!$I$5:$I$1804,0))),""))</f>
        <v/>
      </c>
      <c r="F1812" s="24"/>
      <c r="G1812" s="14" t="str">
        <f aca="false">IF(OR($E1812="",$B1812=""),"",INT(($B1812-$E1812)/365.25))</f>
        <v/>
      </c>
      <c r="H1812" s="25"/>
      <c r="I1812" s="12"/>
      <c r="J1812" s="28" t="n">
        <f aca="false">IF(AND($C1812&lt;&gt;"",$B1812&gt;=Boshqaruv!$C$9,$B1812&lt;=Boshqaruv!$C$10),IF(COUNTIFS($C$4:$C1811,$C1812,$B$4:$B1811,"&gt;="&amp;Boshqaruv!$C$9,$B$4:$B1811,"&lt;="&amp;Boshqaruv!$C$10)=0,1,0),0)</f>
        <v>0</v>
      </c>
    </row>
    <row r="1813" customFormat="false" ht="15" hidden="false" customHeight="false" outlineLevel="0" collapsed="false">
      <c r="A1813" s="8" t="n">
        <v>1809</v>
      </c>
      <c r="B1813" s="13"/>
      <c r="C1813" s="25"/>
      <c r="D1813" s="26" t="str">
        <f aca="false">IF($C1813="","",IFERROR(IF(INDEX(Bolalar!$B$5:$B$1804,MATCH($C1813,Bolalar!$I$5:$I$1804,0))="","",INDEX(Bolalar!$B$5:$B$1804,MATCH($C1813,Bolalar!$I$5:$I$1804,0))),""))</f>
        <v/>
      </c>
      <c r="E1813" s="15" t="str">
        <f aca="false">IF($C1813="","",IFERROR(IF(INDEX(Bolalar!$C$5:$C$1804,MATCH($C1813,Bolalar!$I$5:$I$1804,0))="","",INDEX(Bolalar!$C$5:$C$1804,MATCH($C1813,Bolalar!$I$5:$I$1804,0))),""))</f>
        <v/>
      </c>
      <c r="F1813" s="24"/>
      <c r="G1813" s="14" t="str">
        <f aca="false">IF(OR($E1813="",$B1813=""),"",INT(($B1813-$E1813)/365.25))</f>
        <v/>
      </c>
      <c r="H1813" s="25"/>
      <c r="I1813" s="12"/>
      <c r="J1813" s="28" t="n">
        <f aca="false">IF(AND($C1813&lt;&gt;"",$B1813&gt;=Boshqaruv!$C$9,$B1813&lt;=Boshqaruv!$C$10),IF(COUNTIFS($C$4:$C1812,$C1813,$B$4:$B1812,"&gt;="&amp;Boshqaruv!$C$9,$B$4:$B1812,"&lt;="&amp;Boshqaruv!$C$10)=0,1,0),0)</f>
        <v>0</v>
      </c>
    </row>
    <row r="1814" customFormat="false" ht="15" hidden="false" customHeight="false" outlineLevel="0" collapsed="false">
      <c r="A1814" s="8" t="n">
        <v>1810</v>
      </c>
      <c r="B1814" s="13"/>
      <c r="C1814" s="25"/>
      <c r="D1814" s="26" t="str">
        <f aca="false">IF($C1814="","",IFERROR(IF(INDEX(Bolalar!$B$5:$B$1804,MATCH($C1814,Bolalar!$I$5:$I$1804,0))="","",INDEX(Bolalar!$B$5:$B$1804,MATCH($C1814,Bolalar!$I$5:$I$1804,0))),""))</f>
        <v/>
      </c>
      <c r="E1814" s="15" t="str">
        <f aca="false">IF($C1814="","",IFERROR(IF(INDEX(Bolalar!$C$5:$C$1804,MATCH($C1814,Bolalar!$I$5:$I$1804,0))="","",INDEX(Bolalar!$C$5:$C$1804,MATCH($C1814,Bolalar!$I$5:$I$1804,0))),""))</f>
        <v/>
      </c>
      <c r="F1814" s="24"/>
      <c r="G1814" s="14" t="str">
        <f aca="false">IF(OR($E1814="",$B1814=""),"",INT(($B1814-$E1814)/365.25))</f>
        <v/>
      </c>
      <c r="H1814" s="25"/>
      <c r="I1814" s="12"/>
      <c r="J1814" s="28" t="n">
        <f aca="false">IF(AND($C1814&lt;&gt;"",$B1814&gt;=Boshqaruv!$C$9,$B1814&lt;=Boshqaruv!$C$10),IF(COUNTIFS($C$4:$C1813,$C1814,$B$4:$B1813,"&gt;="&amp;Boshqaruv!$C$9,$B$4:$B1813,"&lt;="&amp;Boshqaruv!$C$10)=0,1,0),0)</f>
        <v>0</v>
      </c>
    </row>
    <row r="1815" customFormat="false" ht="15" hidden="false" customHeight="false" outlineLevel="0" collapsed="false">
      <c r="A1815" s="8" t="n">
        <v>1811</v>
      </c>
      <c r="B1815" s="13"/>
      <c r="C1815" s="25"/>
      <c r="D1815" s="26" t="str">
        <f aca="false">IF($C1815="","",IFERROR(IF(INDEX(Bolalar!$B$5:$B$1804,MATCH($C1815,Bolalar!$I$5:$I$1804,0))="","",INDEX(Bolalar!$B$5:$B$1804,MATCH($C1815,Bolalar!$I$5:$I$1804,0))),""))</f>
        <v/>
      </c>
      <c r="E1815" s="15" t="str">
        <f aca="false">IF($C1815="","",IFERROR(IF(INDEX(Bolalar!$C$5:$C$1804,MATCH($C1815,Bolalar!$I$5:$I$1804,0))="","",INDEX(Bolalar!$C$5:$C$1804,MATCH($C1815,Bolalar!$I$5:$I$1804,0))),""))</f>
        <v/>
      </c>
      <c r="F1815" s="24"/>
      <c r="G1815" s="14" t="str">
        <f aca="false">IF(OR($E1815="",$B1815=""),"",INT(($B1815-$E1815)/365.25))</f>
        <v/>
      </c>
      <c r="H1815" s="25"/>
      <c r="I1815" s="12"/>
      <c r="J1815" s="28" t="n">
        <f aca="false">IF(AND($C1815&lt;&gt;"",$B1815&gt;=Boshqaruv!$C$9,$B1815&lt;=Boshqaruv!$C$10),IF(COUNTIFS($C$4:$C1814,$C1815,$B$4:$B1814,"&gt;="&amp;Boshqaruv!$C$9,$B$4:$B1814,"&lt;="&amp;Boshqaruv!$C$10)=0,1,0),0)</f>
        <v>0</v>
      </c>
    </row>
    <row r="1816" customFormat="false" ht="15" hidden="false" customHeight="false" outlineLevel="0" collapsed="false">
      <c r="A1816" s="8" t="n">
        <v>1812</v>
      </c>
      <c r="B1816" s="13"/>
      <c r="C1816" s="25"/>
      <c r="D1816" s="26" t="str">
        <f aca="false">IF($C1816="","",IFERROR(IF(INDEX(Bolalar!$B$5:$B$1804,MATCH($C1816,Bolalar!$I$5:$I$1804,0))="","",INDEX(Bolalar!$B$5:$B$1804,MATCH($C1816,Bolalar!$I$5:$I$1804,0))),""))</f>
        <v/>
      </c>
      <c r="E1816" s="15" t="str">
        <f aca="false">IF($C1816="","",IFERROR(IF(INDEX(Bolalar!$C$5:$C$1804,MATCH($C1816,Bolalar!$I$5:$I$1804,0))="","",INDEX(Bolalar!$C$5:$C$1804,MATCH($C1816,Bolalar!$I$5:$I$1804,0))),""))</f>
        <v/>
      </c>
      <c r="F1816" s="24"/>
      <c r="G1816" s="14" t="str">
        <f aca="false">IF(OR($E1816="",$B1816=""),"",INT(($B1816-$E1816)/365.25))</f>
        <v/>
      </c>
      <c r="H1816" s="25"/>
      <c r="I1816" s="12"/>
      <c r="J1816" s="28" t="n">
        <f aca="false">IF(AND($C1816&lt;&gt;"",$B1816&gt;=Boshqaruv!$C$9,$B1816&lt;=Boshqaruv!$C$10),IF(COUNTIFS($C$4:$C1815,$C1816,$B$4:$B1815,"&gt;="&amp;Boshqaruv!$C$9,$B$4:$B1815,"&lt;="&amp;Boshqaruv!$C$10)=0,1,0),0)</f>
        <v>0</v>
      </c>
    </row>
    <row r="1817" customFormat="false" ht="15" hidden="false" customHeight="false" outlineLevel="0" collapsed="false">
      <c r="A1817" s="8" t="n">
        <v>1813</v>
      </c>
      <c r="B1817" s="13"/>
      <c r="C1817" s="25"/>
      <c r="D1817" s="26" t="str">
        <f aca="false">IF($C1817="","",IFERROR(IF(INDEX(Bolalar!$B$5:$B$1804,MATCH($C1817,Bolalar!$I$5:$I$1804,0))="","",INDEX(Bolalar!$B$5:$B$1804,MATCH($C1817,Bolalar!$I$5:$I$1804,0))),""))</f>
        <v/>
      </c>
      <c r="E1817" s="15" t="str">
        <f aca="false">IF($C1817="","",IFERROR(IF(INDEX(Bolalar!$C$5:$C$1804,MATCH($C1817,Bolalar!$I$5:$I$1804,0))="","",INDEX(Bolalar!$C$5:$C$1804,MATCH($C1817,Bolalar!$I$5:$I$1804,0))),""))</f>
        <v/>
      </c>
      <c r="F1817" s="24"/>
      <c r="G1817" s="14" t="str">
        <f aca="false">IF(OR($E1817="",$B1817=""),"",INT(($B1817-$E1817)/365.25))</f>
        <v/>
      </c>
      <c r="H1817" s="25"/>
      <c r="I1817" s="12"/>
      <c r="J1817" s="28" t="n">
        <f aca="false">IF(AND($C1817&lt;&gt;"",$B1817&gt;=Boshqaruv!$C$9,$B1817&lt;=Boshqaruv!$C$10),IF(COUNTIFS($C$4:$C1816,$C1817,$B$4:$B1816,"&gt;="&amp;Boshqaruv!$C$9,$B$4:$B1816,"&lt;="&amp;Boshqaruv!$C$10)=0,1,0),0)</f>
        <v>0</v>
      </c>
    </row>
    <row r="1818" customFormat="false" ht="15" hidden="false" customHeight="false" outlineLevel="0" collapsed="false">
      <c r="A1818" s="8" t="n">
        <v>1814</v>
      </c>
      <c r="B1818" s="13"/>
      <c r="C1818" s="25"/>
      <c r="D1818" s="26" t="str">
        <f aca="false">IF($C1818="","",IFERROR(IF(INDEX(Bolalar!$B$5:$B$1804,MATCH($C1818,Bolalar!$I$5:$I$1804,0))="","",INDEX(Bolalar!$B$5:$B$1804,MATCH($C1818,Bolalar!$I$5:$I$1804,0))),""))</f>
        <v/>
      </c>
      <c r="E1818" s="15" t="str">
        <f aca="false">IF($C1818="","",IFERROR(IF(INDEX(Bolalar!$C$5:$C$1804,MATCH($C1818,Bolalar!$I$5:$I$1804,0))="","",INDEX(Bolalar!$C$5:$C$1804,MATCH($C1818,Bolalar!$I$5:$I$1804,0))),""))</f>
        <v/>
      </c>
      <c r="F1818" s="24"/>
      <c r="G1818" s="14" t="str">
        <f aca="false">IF(OR($E1818="",$B1818=""),"",INT(($B1818-$E1818)/365.25))</f>
        <v/>
      </c>
      <c r="H1818" s="25"/>
      <c r="I1818" s="12"/>
      <c r="J1818" s="28" t="n">
        <f aca="false">IF(AND($C1818&lt;&gt;"",$B1818&gt;=Boshqaruv!$C$9,$B1818&lt;=Boshqaruv!$C$10),IF(COUNTIFS($C$4:$C1817,$C1818,$B$4:$B1817,"&gt;="&amp;Boshqaruv!$C$9,$B$4:$B1817,"&lt;="&amp;Boshqaruv!$C$10)=0,1,0),0)</f>
        <v>0</v>
      </c>
    </row>
    <row r="1819" customFormat="false" ht="15" hidden="false" customHeight="false" outlineLevel="0" collapsed="false">
      <c r="A1819" s="8" t="n">
        <v>1815</v>
      </c>
      <c r="B1819" s="13"/>
      <c r="C1819" s="25"/>
      <c r="D1819" s="26" t="str">
        <f aca="false">IF($C1819="","",IFERROR(IF(INDEX(Bolalar!$B$5:$B$1804,MATCH($C1819,Bolalar!$I$5:$I$1804,0))="","",INDEX(Bolalar!$B$5:$B$1804,MATCH($C1819,Bolalar!$I$5:$I$1804,0))),""))</f>
        <v/>
      </c>
      <c r="E1819" s="15" t="str">
        <f aca="false">IF($C1819="","",IFERROR(IF(INDEX(Bolalar!$C$5:$C$1804,MATCH($C1819,Bolalar!$I$5:$I$1804,0))="","",INDEX(Bolalar!$C$5:$C$1804,MATCH($C1819,Bolalar!$I$5:$I$1804,0))),""))</f>
        <v/>
      </c>
      <c r="F1819" s="24"/>
      <c r="G1819" s="14" t="str">
        <f aca="false">IF(OR($E1819="",$B1819=""),"",INT(($B1819-$E1819)/365.25))</f>
        <v/>
      </c>
      <c r="H1819" s="25"/>
      <c r="I1819" s="12"/>
      <c r="J1819" s="28" t="n">
        <f aca="false">IF(AND($C1819&lt;&gt;"",$B1819&gt;=Boshqaruv!$C$9,$B1819&lt;=Boshqaruv!$C$10),IF(COUNTIFS($C$4:$C1818,$C1819,$B$4:$B1818,"&gt;="&amp;Boshqaruv!$C$9,$B$4:$B1818,"&lt;="&amp;Boshqaruv!$C$10)=0,1,0),0)</f>
        <v>0</v>
      </c>
    </row>
    <row r="1820" customFormat="false" ht="15" hidden="false" customHeight="false" outlineLevel="0" collapsed="false">
      <c r="A1820" s="8" t="n">
        <v>1816</v>
      </c>
      <c r="B1820" s="13"/>
      <c r="C1820" s="25"/>
      <c r="D1820" s="26" t="str">
        <f aca="false">IF($C1820="","",IFERROR(IF(INDEX(Bolalar!$B$5:$B$1804,MATCH($C1820,Bolalar!$I$5:$I$1804,0))="","",INDEX(Bolalar!$B$5:$B$1804,MATCH($C1820,Bolalar!$I$5:$I$1804,0))),""))</f>
        <v/>
      </c>
      <c r="E1820" s="15" t="str">
        <f aca="false">IF($C1820="","",IFERROR(IF(INDEX(Bolalar!$C$5:$C$1804,MATCH($C1820,Bolalar!$I$5:$I$1804,0))="","",INDEX(Bolalar!$C$5:$C$1804,MATCH($C1820,Bolalar!$I$5:$I$1804,0))),""))</f>
        <v/>
      </c>
      <c r="F1820" s="24"/>
      <c r="G1820" s="14" t="str">
        <f aca="false">IF(OR($E1820="",$B1820=""),"",INT(($B1820-$E1820)/365.25))</f>
        <v/>
      </c>
      <c r="H1820" s="25"/>
      <c r="I1820" s="12"/>
      <c r="J1820" s="28" t="n">
        <f aca="false">IF(AND($C1820&lt;&gt;"",$B1820&gt;=Boshqaruv!$C$9,$B1820&lt;=Boshqaruv!$C$10),IF(COUNTIFS($C$4:$C1819,$C1820,$B$4:$B1819,"&gt;="&amp;Boshqaruv!$C$9,$B$4:$B1819,"&lt;="&amp;Boshqaruv!$C$10)=0,1,0),0)</f>
        <v>0</v>
      </c>
    </row>
    <row r="1821" customFormat="false" ht="15" hidden="false" customHeight="false" outlineLevel="0" collapsed="false">
      <c r="A1821" s="8" t="n">
        <v>1817</v>
      </c>
      <c r="B1821" s="13"/>
      <c r="C1821" s="25"/>
      <c r="D1821" s="26" t="str">
        <f aca="false">IF($C1821="","",IFERROR(IF(INDEX(Bolalar!$B$5:$B$1804,MATCH($C1821,Bolalar!$I$5:$I$1804,0))="","",INDEX(Bolalar!$B$5:$B$1804,MATCH($C1821,Bolalar!$I$5:$I$1804,0))),""))</f>
        <v/>
      </c>
      <c r="E1821" s="15" t="str">
        <f aca="false">IF($C1821="","",IFERROR(IF(INDEX(Bolalar!$C$5:$C$1804,MATCH($C1821,Bolalar!$I$5:$I$1804,0))="","",INDEX(Bolalar!$C$5:$C$1804,MATCH($C1821,Bolalar!$I$5:$I$1804,0))),""))</f>
        <v/>
      </c>
      <c r="F1821" s="24"/>
      <c r="G1821" s="14" t="str">
        <f aca="false">IF(OR($E1821="",$B1821=""),"",INT(($B1821-$E1821)/365.25))</f>
        <v/>
      </c>
      <c r="H1821" s="25"/>
      <c r="I1821" s="12"/>
      <c r="J1821" s="28" t="n">
        <f aca="false">IF(AND($C1821&lt;&gt;"",$B1821&gt;=Boshqaruv!$C$9,$B1821&lt;=Boshqaruv!$C$10),IF(COUNTIFS($C$4:$C1820,$C1821,$B$4:$B1820,"&gt;="&amp;Boshqaruv!$C$9,$B$4:$B1820,"&lt;="&amp;Boshqaruv!$C$10)=0,1,0),0)</f>
        <v>0</v>
      </c>
    </row>
    <row r="1822" customFormat="false" ht="15" hidden="false" customHeight="false" outlineLevel="0" collapsed="false">
      <c r="A1822" s="8" t="n">
        <v>1818</v>
      </c>
      <c r="B1822" s="13"/>
      <c r="C1822" s="25"/>
      <c r="D1822" s="26" t="str">
        <f aca="false">IF($C1822="","",IFERROR(IF(INDEX(Bolalar!$B$5:$B$1804,MATCH($C1822,Bolalar!$I$5:$I$1804,0))="","",INDEX(Bolalar!$B$5:$B$1804,MATCH($C1822,Bolalar!$I$5:$I$1804,0))),""))</f>
        <v/>
      </c>
      <c r="E1822" s="15" t="str">
        <f aca="false">IF($C1822="","",IFERROR(IF(INDEX(Bolalar!$C$5:$C$1804,MATCH($C1822,Bolalar!$I$5:$I$1804,0))="","",INDEX(Bolalar!$C$5:$C$1804,MATCH($C1822,Bolalar!$I$5:$I$1804,0))),""))</f>
        <v/>
      </c>
      <c r="F1822" s="24"/>
      <c r="G1822" s="14" t="str">
        <f aca="false">IF(OR($E1822="",$B1822=""),"",INT(($B1822-$E1822)/365.25))</f>
        <v/>
      </c>
      <c r="H1822" s="25"/>
      <c r="I1822" s="12"/>
      <c r="J1822" s="28" t="n">
        <f aca="false">IF(AND($C1822&lt;&gt;"",$B1822&gt;=Boshqaruv!$C$9,$B1822&lt;=Boshqaruv!$C$10),IF(COUNTIFS($C$4:$C1821,$C1822,$B$4:$B1821,"&gt;="&amp;Boshqaruv!$C$9,$B$4:$B1821,"&lt;="&amp;Boshqaruv!$C$10)=0,1,0),0)</f>
        <v>0</v>
      </c>
    </row>
    <row r="1823" customFormat="false" ht="15" hidden="false" customHeight="false" outlineLevel="0" collapsed="false">
      <c r="A1823" s="8" t="n">
        <v>1819</v>
      </c>
      <c r="B1823" s="13"/>
      <c r="C1823" s="25"/>
      <c r="D1823" s="26" t="str">
        <f aca="false">IF($C1823="","",IFERROR(IF(INDEX(Bolalar!$B$5:$B$1804,MATCH($C1823,Bolalar!$I$5:$I$1804,0))="","",INDEX(Bolalar!$B$5:$B$1804,MATCH($C1823,Bolalar!$I$5:$I$1804,0))),""))</f>
        <v/>
      </c>
      <c r="E1823" s="15" t="str">
        <f aca="false">IF($C1823="","",IFERROR(IF(INDEX(Bolalar!$C$5:$C$1804,MATCH($C1823,Bolalar!$I$5:$I$1804,0))="","",INDEX(Bolalar!$C$5:$C$1804,MATCH($C1823,Bolalar!$I$5:$I$1804,0))),""))</f>
        <v/>
      </c>
      <c r="F1823" s="24"/>
      <c r="G1823" s="14" t="str">
        <f aca="false">IF(OR($E1823="",$B1823=""),"",INT(($B1823-$E1823)/365.25))</f>
        <v/>
      </c>
      <c r="H1823" s="25"/>
      <c r="I1823" s="12"/>
      <c r="J1823" s="28" t="n">
        <f aca="false">IF(AND($C1823&lt;&gt;"",$B1823&gt;=Boshqaruv!$C$9,$B1823&lt;=Boshqaruv!$C$10),IF(COUNTIFS($C$4:$C1822,$C1823,$B$4:$B1822,"&gt;="&amp;Boshqaruv!$C$9,$B$4:$B1822,"&lt;="&amp;Boshqaruv!$C$10)=0,1,0),0)</f>
        <v>0</v>
      </c>
    </row>
    <row r="1824" customFormat="false" ht="15" hidden="false" customHeight="false" outlineLevel="0" collapsed="false">
      <c r="A1824" s="8" t="n">
        <v>1820</v>
      </c>
      <c r="B1824" s="13"/>
      <c r="C1824" s="25"/>
      <c r="D1824" s="26" t="str">
        <f aca="false">IF($C1824="","",IFERROR(IF(INDEX(Bolalar!$B$5:$B$1804,MATCH($C1824,Bolalar!$I$5:$I$1804,0))="","",INDEX(Bolalar!$B$5:$B$1804,MATCH($C1824,Bolalar!$I$5:$I$1804,0))),""))</f>
        <v/>
      </c>
      <c r="E1824" s="15" t="str">
        <f aca="false">IF($C1824="","",IFERROR(IF(INDEX(Bolalar!$C$5:$C$1804,MATCH($C1824,Bolalar!$I$5:$I$1804,0))="","",INDEX(Bolalar!$C$5:$C$1804,MATCH($C1824,Bolalar!$I$5:$I$1804,0))),""))</f>
        <v/>
      </c>
      <c r="F1824" s="24"/>
      <c r="G1824" s="14" t="str">
        <f aca="false">IF(OR($E1824="",$B1824=""),"",INT(($B1824-$E1824)/365.25))</f>
        <v/>
      </c>
      <c r="H1824" s="25"/>
      <c r="I1824" s="12"/>
      <c r="J1824" s="28" t="n">
        <f aca="false">IF(AND($C1824&lt;&gt;"",$B1824&gt;=Boshqaruv!$C$9,$B1824&lt;=Boshqaruv!$C$10),IF(COUNTIFS($C$4:$C1823,$C1824,$B$4:$B1823,"&gt;="&amp;Boshqaruv!$C$9,$B$4:$B1823,"&lt;="&amp;Boshqaruv!$C$10)=0,1,0),0)</f>
        <v>0</v>
      </c>
    </row>
    <row r="1825" customFormat="false" ht="15" hidden="false" customHeight="false" outlineLevel="0" collapsed="false">
      <c r="A1825" s="8" t="n">
        <v>1821</v>
      </c>
      <c r="B1825" s="13"/>
      <c r="C1825" s="25"/>
      <c r="D1825" s="26" t="str">
        <f aca="false">IF($C1825="","",IFERROR(IF(INDEX(Bolalar!$B$5:$B$1804,MATCH($C1825,Bolalar!$I$5:$I$1804,0))="","",INDEX(Bolalar!$B$5:$B$1804,MATCH($C1825,Bolalar!$I$5:$I$1804,0))),""))</f>
        <v/>
      </c>
      <c r="E1825" s="15" t="str">
        <f aca="false">IF($C1825="","",IFERROR(IF(INDEX(Bolalar!$C$5:$C$1804,MATCH($C1825,Bolalar!$I$5:$I$1804,0))="","",INDEX(Bolalar!$C$5:$C$1804,MATCH($C1825,Bolalar!$I$5:$I$1804,0))),""))</f>
        <v/>
      </c>
      <c r="F1825" s="24"/>
      <c r="G1825" s="14" t="str">
        <f aca="false">IF(OR($E1825="",$B1825=""),"",INT(($B1825-$E1825)/365.25))</f>
        <v/>
      </c>
      <c r="H1825" s="25"/>
      <c r="I1825" s="12"/>
      <c r="J1825" s="28" t="n">
        <f aca="false">IF(AND($C1825&lt;&gt;"",$B1825&gt;=Boshqaruv!$C$9,$B1825&lt;=Boshqaruv!$C$10),IF(COUNTIFS($C$4:$C1824,$C1825,$B$4:$B1824,"&gt;="&amp;Boshqaruv!$C$9,$B$4:$B1824,"&lt;="&amp;Boshqaruv!$C$10)=0,1,0),0)</f>
        <v>0</v>
      </c>
    </row>
    <row r="1826" customFormat="false" ht="15" hidden="false" customHeight="false" outlineLevel="0" collapsed="false">
      <c r="A1826" s="8" t="n">
        <v>1822</v>
      </c>
      <c r="B1826" s="13"/>
      <c r="C1826" s="25"/>
      <c r="D1826" s="26" t="str">
        <f aca="false">IF($C1826="","",IFERROR(IF(INDEX(Bolalar!$B$5:$B$1804,MATCH($C1826,Bolalar!$I$5:$I$1804,0))="","",INDEX(Bolalar!$B$5:$B$1804,MATCH($C1826,Bolalar!$I$5:$I$1804,0))),""))</f>
        <v/>
      </c>
      <c r="E1826" s="15" t="str">
        <f aca="false">IF($C1826="","",IFERROR(IF(INDEX(Bolalar!$C$5:$C$1804,MATCH($C1826,Bolalar!$I$5:$I$1804,0))="","",INDEX(Bolalar!$C$5:$C$1804,MATCH($C1826,Bolalar!$I$5:$I$1804,0))),""))</f>
        <v/>
      </c>
      <c r="F1826" s="24"/>
      <c r="G1826" s="14" t="str">
        <f aca="false">IF(OR($E1826="",$B1826=""),"",INT(($B1826-$E1826)/365.25))</f>
        <v/>
      </c>
      <c r="H1826" s="25"/>
      <c r="I1826" s="12"/>
      <c r="J1826" s="28" t="n">
        <f aca="false">IF(AND($C1826&lt;&gt;"",$B1826&gt;=Boshqaruv!$C$9,$B1826&lt;=Boshqaruv!$C$10),IF(COUNTIFS($C$4:$C1825,$C1826,$B$4:$B1825,"&gt;="&amp;Boshqaruv!$C$9,$B$4:$B1825,"&lt;="&amp;Boshqaruv!$C$10)=0,1,0),0)</f>
        <v>0</v>
      </c>
    </row>
    <row r="1827" customFormat="false" ht="15" hidden="false" customHeight="false" outlineLevel="0" collapsed="false">
      <c r="A1827" s="8" t="n">
        <v>1823</v>
      </c>
      <c r="B1827" s="13"/>
      <c r="C1827" s="25"/>
      <c r="D1827" s="26" t="str">
        <f aca="false">IF($C1827="","",IFERROR(IF(INDEX(Bolalar!$B$5:$B$1804,MATCH($C1827,Bolalar!$I$5:$I$1804,0))="","",INDEX(Bolalar!$B$5:$B$1804,MATCH($C1827,Bolalar!$I$5:$I$1804,0))),""))</f>
        <v/>
      </c>
      <c r="E1827" s="15" t="str">
        <f aca="false">IF($C1827="","",IFERROR(IF(INDEX(Bolalar!$C$5:$C$1804,MATCH($C1827,Bolalar!$I$5:$I$1804,0))="","",INDEX(Bolalar!$C$5:$C$1804,MATCH($C1827,Bolalar!$I$5:$I$1804,0))),""))</f>
        <v/>
      </c>
      <c r="F1827" s="24"/>
      <c r="G1827" s="14" t="str">
        <f aca="false">IF(OR($E1827="",$B1827=""),"",INT(($B1827-$E1827)/365.25))</f>
        <v/>
      </c>
      <c r="H1827" s="25"/>
      <c r="I1827" s="12"/>
      <c r="J1827" s="28" t="n">
        <f aca="false">IF(AND($C1827&lt;&gt;"",$B1827&gt;=Boshqaruv!$C$9,$B1827&lt;=Boshqaruv!$C$10),IF(COUNTIFS($C$4:$C1826,$C1827,$B$4:$B1826,"&gt;="&amp;Boshqaruv!$C$9,$B$4:$B1826,"&lt;="&amp;Boshqaruv!$C$10)=0,1,0),0)</f>
        <v>0</v>
      </c>
    </row>
    <row r="1828" customFormat="false" ht="15" hidden="false" customHeight="false" outlineLevel="0" collapsed="false">
      <c r="A1828" s="8" t="n">
        <v>1824</v>
      </c>
      <c r="B1828" s="13"/>
      <c r="C1828" s="25"/>
      <c r="D1828" s="26" t="str">
        <f aca="false">IF($C1828="","",IFERROR(IF(INDEX(Bolalar!$B$5:$B$1804,MATCH($C1828,Bolalar!$I$5:$I$1804,0))="","",INDEX(Bolalar!$B$5:$B$1804,MATCH($C1828,Bolalar!$I$5:$I$1804,0))),""))</f>
        <v/>
      </c>
      <c r="E1828" s="15" t="str">
        <f aca="false">IF($C1828="","",IFERROR(IF(INDEX(Bolalar!$C$5:$C$1804,MATCH($C1828,Bolalar!$I$5:$I$1804,0))="","",INDEX(Bolalar!$C$5:$C$1804,MATCH($C1828,Bolalar!$I$5:$I$1804,0))),""))</f>
        <v/>
      </c>
      <c r="F1828" s="24"/>
      <c r="G1828" s="14" t="str">
        <f aca="false">IF(OR($E1828="",$B1828=""),"",INT(($B1828-$E1828)/365.25))</f>
        <v/>
      </c>
      <c r="H1828" s="25"/>
      <c r="I1828" s="12"/>
      <c r="J1828" s="28" t="n">
        <f aca="false">IF(AND($C1828&lt;&gt;"",$B1828&gt;=Boshqaruv!$C$9,$B1828&lt;=Boshqaruv!$C$10),IF(COUNTIFS($C$4:$C1827,$C1828,$B$4:$B1827,"&gt;="&amp;Boshqaruv!$C$9,$B$4:$B1827,"&lt;="&amp;Boshqaruv!$C$10)=0,1,0),0)</f>
        <v>0</v>
      </c>
    </row>
    <row r="1829" customFormat="false" ht="15" hidden="false" customHeight="false" outlineLevel="0" collapsed="false">
      <c r="A1829" s="8" t="n">
        <v>1825</v>
      </c>
      <c r="B1829" s="13"/>
      <c r="C1829" s="25"/>
      <c r="D1829" s="26" t="str">
        <f aca="false">IF($C1829="","",IFERROR(IF(INDEX(Bolalar!$B$5:$B$1804,MATCH($C1829,Bolalar!$I$5:$I$1804,0))="","",INDEX(Bolalar!$B$5:$B$1804,MATCH($C1829,Bolalar!$I$5:$I$1804,0))),""))</f>
        <v/>
      </c>
      <c r="E1829" s="15" t="str">
        <f aca="false">IF($C1829="","",IFERROR(IF(INDEX(Bolalar!$C$5:$C$1804,MATCH($C1829,Bolalar!$I$5:$I$1804,0))="","",INDEX(Bolalar!$C$5:$C$1804,MATCH($C1829,Bolalar!$I$5:$I$1804,0))),""))</f>
        <v/>
      </c>
      <c r="F1829" s="24"/>
      <c r="G1829" s="14" t="str">
        <f aca="false">IF(OR($E1829="",$B1829=""),"",INT(($B1829-$E1829)/365.25))</f>
        <v/>
      </c>
      <c r="H1829" s="25"/>
      <c r="I1829" s="12"/>
      <c r="J1829" s="28" t="n">
        <f aca="false">IF(AND($C1829&lt;&gt;"",$B1829&gt;=Boshqaruv!$C$9,$B1829&lt;=Boshqaruv!$C$10),IF(COUNTIFS($C$4:$C1828,$C1829,$B$4:$B1828,"&gt;="&amp;Boshqaruv!$C$9,$B$4:$B1828,"&lt;="&amp;Boshqaruv!$C$10)=0,1,0),0)</f>
        <v>0</v>
      </c>
    </row>
    <row r="1830" customFormat="false" ht="15" hidden="false" customHeight="false" outlineLevel="0" collapsed="false">
      <c r="A1830" s="8" t="n">
        <v>1826</v>
      </c>
      <c r="B1830" s="13"/>
      <c r="C1830" s="25"/>
      <c r="D1830" s="26" t="str">
        <f aca="false">IF($C1830="","",IFERROR(IF(INDEX(Bolalar!$B$5:$B$1804,MATCH($C1830,Bolalar!$I$5:$I$1804,0))="","",INDEX(Bolalar!$B$5:$B$1804,MATCH($C1830,Bolalar!$I$5:$I$1804,0))),""))</f>
        <v/>
      </c>
      <c r="E1830" s="15" t="str">
        <f aca="false">IF($C1830="","",IFERROR(IF(INDEX(Bolalar!$C$5:$C$1804,MATCH($C1830,Bolalar!$I$5:$I$1804,0))="","",INDEX(Bolalar!$C$5:$C$1804,MATCH($C1830,Bolalar!$I$5:$I$1804,0))),""))</f>
        <v/>
      </c>
      <c r="F1830" s="24"/>
      <c r="G1830" s="14" t="str">
        <f aca="false">IF(OR($E1830="",$B1830=""),"",INT(($B1830-$E1830)/365.25))</f>
        <v/>
      </c>
      <c r="H1830" s="25"/>
      <c r="I1830" s="12"/>
      <c r="J1830" s="28" t="n">
        <f aca="false">IF(AND($C1830&lt;&gt;"",$B1830&gt;=Boshqaruv!$C$9,$B1830&lt;=Boshqaruv!$C$10),IF(COUNTIFS($C$4:$C1829,$C1830,$B$4:$B1829,"&gt;="&amp;Boshqaruv!$C$9,$B$4:$B1829,"&lt;="&amp;Boshqaruv!$C$10)=0,1,0),0)</f>
        <v>0</v>
      </c>
    </row>
    <row r="1831" customFormat="false" ht="15" hidden="false" customHeight="false" outlineLevel="0" collapsed="false">
      <c r="A1831" s="8" t="n">
        <v>1827</v>
      </c>
      <c r="B1831" s="13"/>
      <c r="C1831" s="25"/>
      <c r="D1831" s="26" t="str">
        <f aca="false">IF($C1831="","",IFERROR(IF(INDEX(Bolalar!$B$5:$B$1804,MATCH($C1831,Bolalar!$I$5:$I$1804,0))="","",INDEX(Bolalar!$B$5:$B$1804,MATCH($C1831,Bolalar!$I$5:$I$1804,0))),""))</f>
        <v/>
      </c>
      <c r="E1831" s="15" t="str">
        <f aca="false">IF($C1831="","",IFERROR(IF(INDEX(Bolalar!$C$5:$C$1804,MATCH($C1831,Bolalar!$I$5:$I$1804,0))="","",INDEX(Bolalar!$C$5:$C$1804,MATCH($C1831,Bolalar!$I$5:$I$1804,0))),""))</f>
        <v/>
      </c>
      <c r="F1831" s="24"/>
      <c r="G1831" s="14" t="str">
        <f aca="false">IF(OR($E1831="",$B1831=""),"",INT(($B1831-$E1831)/365.25))</f>
        <v/>
      </c>
      <c r="H1831" s="25"/>
      <c r="I1831" s="12"/>
      <c r="J1831" s="28" t="n">
        <f aca="false">IF(AND($C1831&lt;&gt;"",$B1831&gt;=Boshqaruv!$C$9,$B1831&lt;=Boshqaruv!$C$10),IF(COUNTIFS($C$4:$C1830,$C1831,$B$4:$B1830,"&gt;="&amp;Boshqaruv!$C$9,$B$4:$B1830,"&lt;="&amp;Boshqaruv!$C$10)=0,1,0),0)</f>
        <v>0</v>
      </c>
    </row>
    <row r="1832" customFormat="false" ht="15" hidden="false" customHeight="false" outlineLevel="0" collapsed="false">
      <c r="A1832" s="8" t="n">
        <v>1828</v>
      </c>
      <c r="B1832" s="13"/>
      <c r="C1832" s="25"/>
      <c r="D1832" s="26" t="str">
        <f aca="false">IF($C1832="","",IFERROR(IF(INDEX(Bolalar!$B$5:$B$1804,MATCH($C1832,Bolalar!$I$5:$I$1804,0))="","",INDEX(Bolalar!$B$5:$B$1804,MATCH($C1832,Bolalar!$I$5:$I$1804,0))),""))</f>
        <v/>
      </c>
      <c r="E1832" s="15" t="str">
        <f aca="false">IF($C1832="","",IFERROR(IF(INDEX(Bolalar!$C$5:$C$1804,MATCH($C1832,Bolalar!$I$5:$I$1804,0))="","",INDEX(Bolalar!$C$5:$C$1804,MATCH($C1832,Bolalar!$I$5:$I$1804,0))),""))</f>
        <v/>
      </c>
      <c r="F1832" s="24"/>
      <c r="G1832" s="14" t="str">
        <f aca="false">IF(OR($E1832="",$B1832=""),"",INT(($B1832-$E1832)/365.25))</f>
        <v/>
      </c>
      <c r="H1832" s="25"/>
      <c r="I1832" s="12"/>
      <c r="J1832" s="28" t="n">
        <f aca="false">IF(AND($C1832&lt;&gt;"",$B1832&gt;=Boshqaruv!$C$9,$B1832&lt;=Boshqaruv!$C$10),IF(COUNTIFS($C$4:$C1831,$C1832,$B$4:$B1831,"&gt;="&amp;Boshqaruv!$C$9,$B$4:$B1831,"&lt;="&amp;Boshqaruv!$C$10)=0,1,0),0)</f>
        <v>0</v>
      </c>
    </row>
    <row r="1833" customFormat="false" ht="15" hidden="false" customHeight="false" outlineLevel="0" collapsed="false">
      <c r="A1833" s="8" t="n">
        <v>1829</v>
      </c>
      <c r="B1833" s="13"/>
      <c r="C1833" s="25"/>
      <c r="D1833" s="26" t="str">
        <f aca="false">IF($C1833="","",IFERROR(IF(INDEX(Bolalar!$B$5:$B$1804,MATCH($C1833,Bolalar!$I$5:$I$1804,0))="","",INDEX(Bolalar!$B$5:$B$1804,MATCH($C1833,Bolalar!$I$5:$I$1804,0))),""))</f>
        <v/>
      </c>
      <c r="E1833" s="15" t="str">
        <f aca="false">IF($C1833="","",IFERROR(IF(INDEX(Bolalar!$C$5:$C$1804,MATCH($C1833,Bolalar!$I$5:$I$1804,0))="","",INDEX(Bolalar!$C$5:$C$1804,MATCH($C1833,Bolalar!$I$5:$I$1804,0))),""))</f>
        <v/>
      </c>
      <c r="F1833" s="24"/>
      <c r="G1833" s="14" t="str">
        <f aca="false">IF(OR($E1833="",$B1833=""),"",INT(($B1833-$E1833)/365.25))</f>
        <v/>
      </c>
      <c r="H1833" s="25"/>
      <c r="I1833" s="12"/>
      <c r="J1833" s="28" t="n">
        <f aca="false">IF(AND($C1833&lt;&gt;"",$B1833&gt;=Boshqaruv!$C$9,$B1833&lt;=Boshqaruv!$C$10),IF(COUNTIFS($C$4:$C1832,$C1833,$B$4:$B1832,"&gt;="&amp;Boshqaruv!$C$9,$B$4:$B1832,"&lt;="&amp;Boshqaruv!$C$10)=0,1,0),0)</f>
        <v>0</v>
      </c>
    </row>
    <row r="1834" customFormat="false" ht="15" hidden="false" customHeight="false" outlineLevel="0" collapsed="false">
      <c r="A1834" s="8" t="n">
        <v>1830</v>
      </c>
      <c r="B1834" s="13"/>
      <c r="C1834" s="25"/>
      <c r="D1834" s="26" t="str">
        <f aca="false">IF($C1834="","",IFERROR(IF(INDEX(Bolalar!$B$5:$B$1804,MATCH($C1834,Bolalar!$I$5:$I$1804,0))="","",INDEX(Bolalar!$B$5:$B$1804,MATCH($C1834,Bolalar!$I$5:$I$1804,0))),""))</f>
        <v/>
      </c>
      <c r="E1834" s="15" t="str">
        <f aca="false">IF($C1834="","",IFERROR(IF(INDEX(Bolalar!$C$5:$C$1804,MATCH($C1834,Bolalar!$I$5:$I$1804,0))="","",INDEX(Bolalar!$C$5:$C$1804,MATCH($C1834,Bolalar!$I$5:$I$1804,0))),""))</f>
        <v/>
      </c>
      <c r="F1834" s="24"/>
      <c r="G1834" s="14" t="str">
        <f aca="false">IF(OR($E1834="",$B1834=""),"",INT(($B1834-$E1834)/365.25))</f>
        <v/>
      </c>
      <c r="H1834" s="25"/>
      <c r="I1834" s="12"/>
      <c r="J1834" s="28" t="n">
        <f aca="false">IF(AND($C1834&lt;&gt;"",$B1834&gt;=Boshqaruv!$C$9,$B1834&lt;=Boshqaruv!$C$10),IF(COUNTIFS($C$4:$C1833,$C1834,$B$4:$B1833,"&gt;="&amp;Boshqaruv!$C$9,$B$4:$B1833,"&lt;="&amp;Boshqaruv!$C$10)=0,1,0),0)</f>
        <v>0</v>
      </c>
    </row>
    <row r="1835" customFormat="false" ht="15" hidden="false" customHeight="false" outlineLevel="0" collapsed="false">
      <c r="A1835" s="8" t="n">
        <v>1831</v>
      </c>
      <c r="B1835" s="13"/>
      <c r="C1835" s="25"/>
      <c r="D1835" s="26" t="str">
        <f aca="false">IF($C1835="","",IFERROR(IF(INDEX(Bolalar!$B$5:$B$1804,MATCH($C1835,Bolalar!$I$5:$I$1804,0))="","",INDEX(Bolalar!$B$5:$B$1804,MATCH($C1835,Bolalar!$I$5:$I$1804,0))),""))</f>
        <v/>
      </c>
      <c r="E1835" s="15" t="str">
        <f aca="false">IF($C1835="","",IFERROR(IF(INDEX(Bolalar!$C$5:$C$1804,MATCH($C1835,Bolalar!$I$5:$I$1804,0))="","",INDEX(Bolalar!$C$5:$C$1804,MATCH($C1835,Bolalar!$I$5:$I$1804,0))),""))</f>
        <v/>
      </c>
      <c r="F1835" s="24"/>
      <c r="G1835" s="14" t="str">
        <f aca="false">IF(OR($E1835="",$B1835=""),"",INT(($B1835-$E1835)/365.25))</f>
        <v/>
      </c>
      <c r="H1835" s="25"/>
      <c r="I1835" s="12"/>
      <c r="J1835" s="28" t="n">
        <f aca="false">IF(AND($C1835&lt;&gt;"",$B1835&gt;=Boshqaruv!$C$9,$B1835&lt;=Boshqaruv!$C$10),IF(COUNTIFS($C$4:$C1834,$C1835,$B$4:$B1834,"&gt;="&amp;Boshqaruv!$C$9,$B$4:$B1834,"&lt;="&amp;Boshqaruv!$C$10)=0,1,0),0)</f>
        <v>0</v>
      </c>
    </row>
    <row r="1836" customFormat="false" ht="15" hidden="false" customHeight="false" outlineLevel="0" collapsed="false">
      <c r="A1836" s="8" t="n">
        <v>1832</v>
      </c>
      <c r="B1836" s="13"/>
      <c r="C1836" s="25"/>
      <c r="D1836" s="26" t="str">
        <f aca="false">IF($C1836="","",IFERROR(IF(INDEX(Bolalar!$B$5:$B$1804,MATCH($C1836,Bolalar!$I$5:$I$1804,0))="","",INDEX(Bolalar!$B$5:$B$1804,MATCH($C1836,Bolalar!$I$5:$I$1804,0))),""))</f>
        <v/>
      </c>
      <c r="E1836" s="15" t="str">
        <f aca="false">IF($C1836="","",IFERROR(IF(INDEX(Bolalar!$C$5:$C$1804,MATCH($C1836,Bolalar!$I$5:$I$1804,0))="","",INDEX(Bolalar!$C$5:$C$1804,MATCH($C1836,Bolalar!$I$5:$I$1804,0))),""))</f>
        <v/>
      </c>
      <c r="F1836" s="24"/>
      <c r="G1836" s="14" t="str">
        <f aca="false">IF(OR($E1836="",$B1836=""),"",INT(($B1836-$E1836)/365.25))</f>
        <v/>
      </c>
      <c r="H1836" s="25"/>
      <c r="I1836" s="12"/>
      <c r="J1836" s="28" t="n">
        <f aca="false">IF(AND($C1836&lt;&gt;"",$B1836&gt;=Boshqaruv!$C$9,$B1836&lt;=Boshqaruv!$C$10),IF(COUNTIFS($C$4:$C1835,$C1836,$B$4:$B1835,"&gt;="&amp;Boshqaruv!$C$9,$B$4:$B1835,"&lt;="&amp;Boshqaruv!$C$10)=0,1,0),0)</f>
        <v>0</v>
      </c>
    </row>
    <row r="1837" customFormat="false" ht="15" hidden="false" customHeight="false" outlineLevel="0" collapsed="false">
      <c r="A1837" s="8" t="n">
        <v>1833</v>
      </c>
      <c r="B1837" s="13"/>
      <c r="C1837" s="25"/>
      <c r="D1837" s="26" t="str">
        <f aca="false">IF($C1837="","",IFERROR(IF(INDEX(Bolalar!$B$5:$B$1804,MATCH($C1837,Bolalar!$I$5:$I$1804,0))="","",INDEX(Bolalar!$B$5:$B$1804,MATCH($C1837,Bolalar!$I$5:$I$1804,0))),""))</f>
        <v/>
      </c>
      <c r="E1837" s="15" t="str">
        <f aca="false">IF($C1837="","",IFERROR(IF(INDEX(Bolalar!$C$5:$C$1804,MATCH($C1837,Bolalar!$I$5:$I$1804,0))="","",INDEX(Bolalar!$C$5:$C$1804,MATCH($C1837,Bolalar!$I$5:$I$1804,0))),""))</f>
        <v/>
      </c>
      <c r="F1837" s="24"/>
      <c r="G1837" s="14" t="str">
        <f aca="false">IF(OR($E1837="",$B1837=""),"",INT(($B1837-$E1837)/365.25))</f>
        <v/>
      </c>
      <c r="H1837" s="25"/>
      <c r="I1837" s="12"/>
      <c r="J1837" s="28" t="n">
        <f aca="false">IF(AND($C1837&lt;&gt;"",$B1837&gt;=Boshqaruv!$C$9,$B1837&lt;=Boshqaruv!$C$10),IF(COUNTIFS($C$4:$C1836,$C1837,$B$4:$B1836,"&gt;="&amp;Boshqaruv!$C$9,$B$4:$B1836,"&lt;="&amp;Boshqaruv!$C$10)=0,1,0),0)</f>
        <v>0</v>
      </c>
    </row>
    <row r="1838" customFormat="false" ht="15" hidden="false" customHeight="false" outlineLevel="0" collapsed="false">
      <c r="A1838" s="8" t="n">
        <v>1834</v>
      </c>
      <c r="B1838" s="13"/>
      <c r="C1838" s="25"/>
      <c r="D1838" s="26" t="str">
        <f aca="false">IF($C1838="","",IFERROR(IF(INDEX(Bolalar!$B$5:$B$1804,MATCH($C1838,Bolalar!$I$5:$I$1804,0))="","",INDEX(Bolalar!$B$5:$B$1804,MATCH($C1838,Bolalar!$I$5:$I$1804,0))),""))</f>
        <v/>
      </c>
      <c r="E1838" s="15" t="str">
        <f aca="false">IF($C1838="","",IFERROR(IF(INDEX(Bolalar!$C$5:$C$1804,MATCH($C1838,Bolalar!$I$5:$I$1804,0))="","",INDEX(Bolalar!$C$5:$C$1804,MATCH($C1838,Bolalar!$I$5:$I$1804,0))),""))</f>
        <v/>
      </c>
      <c r="F1838" s="24"/>
      <c r="G1838" s="14" t="str">
        <f aca="false">IF(OR($E1838="",$B1838=""),"",INT(($B1838-$E1838)/365.25))</f>
        <v/>
      </c>
      <c r="H1838" s="25"/>
      <c r="I1838" s="12"/>
      <c r="J1838" s="28" t="n">
        <f aca="false">IF(AND($C1838&lt;&gt;"",$B1838&gt;=Boshqaruv!$C$9,$B1838&lt;=Boshqaruv!$C$10),IF(COUNTIFS($C$4:$C1837,$C1838,$B$4:$B1837,"&gt;="&amp;Boshqaruv!$C$9,$B$4:$B1837,"&lt;="&amp;Boshqaruv!$C$10)=0,1,0),0)</f>
        <v>0</v>
      </c>
    </row>
    <row r="1839" customFormat="false" ht="15" hidden="false" customHeight="false" outlineLevel="0" collapsed="false">
      <c r="A1839" s="8" t="n">
        <v>1835</v>
      </c>
      <c r="B1839" s="13"/>
      <c r="C1839" s="25"/>
      <c r="D1839" s="26" t="str">
        <f aca="false">IF($C1839="","",IFERROR(IF(INDEX(Bolalar!$B$5:$B$1804,MATCH($C1839,Bolalar!$I$5:$I$1804,0))="","",INDEX(Bolalar!$B$5:$B$1804,MATCH($C1839,Bolalar!$I$5:$I$1804,0))),""))</f>
        <v/>
      </c>
      <c r="E1839" s="15" t="str">
        <f aca="false">IF($C1839="","",IFERROR(IF(INDEX(Bolalar!$C$5:$C$1804,MATCH($C1839,Bolalar!$I$5:$I$1804,0))="","",INDEX(Bolalar!$C$5:$C$1804,MATCH($C1839,Bolalar!$I$5:$I$1804,0))),""))</f>
        <v/>
      </c>
      <c r="F1839" s="24"/>
      <c r="G1839" s="14" t="str">
        <f aca="false">IF(OR($E1839="",$B1839=""),"",INT(($B1839-$E1839)/365.25))</f>
        <v/>
      </c>
      <c r="H1839" s="25"/>
      <c r="I1839" s="12"/>
      <c r="J1839" s="28" t="n">
        <f aca="false">IF(AND($C1839&lt;&gt;"",$B1839&gt;=Boshqaruv!$C$9,$B1839&lt;=Boshqaruv!$C$10),IF(COUNTIFS($C$4:$C1838,$C1839,$B$4:$B1838,"&gt;="&amp;Boshqaruv!$C$9,$B$4:$B1838,"&lt;="&amp;Boshqaruv!$C$10)=0,1,0),0)</f>
        <v>0</v>
      </c>
    </row>
    <row r="1840" customFormat="false" ht="15" hidden="false" customHeight="false" outlineLevel="0" collapsed="false">
      <c r="A1840" s="8" t="n">
        <v>1836</v>
      </c>
      <c r="B1840" s="13"/>
      <c r="C1840" s="25"/>
      <c r="D1840" s="26" t="str">
        <f aca="false">IF($C1840="","",IFERROR(IF(INDEX(Bolalar!$B$5:$B$1804,MATCH($C1840,Bolalar!$I$5:$I$1804,0))="","",INDEX(Bolalar!$B$5:$B$1804,MATCH($C1840,Bolalar!$I$5:$I$1804,0))),""))</f>
        <v/>
      </c>
      <c r="E1840" s="15" t="str">
        <f aca="false">IF($C1840="","",IFERROR(IF(INDEX(Bolalar!$C$5:$C$1804,MATCH($C1840,Bolalar!$I$5:$I$1804,0))="","",INDEX(Bolalar!$C$5:$C$1804,MATCH($C1840,Bolalar!$I$5:$I$1804,0))),""))</f>
        <v/>
      </c>
      <c r="F1840" s="24"/>
      <c r="G1840" s="14" t="str">
        <f aca="false">IF(OR($E1840="",$B1840=""),"",INT(($B1840-$E1840)/365.25))</f>
        <v/>
      </c>
      <c r="H1840" s="25"/>
      <c r="I1840" s="12"/>
      <c r="J1840" s="28" t="n">
        <f aca="false">IF(AND($C1840&lt;&gt;"",$B1840&gt;=Boshqaruv!$C$9,$B1840&lt;=Boshqaruv!$C$10),IF(COUNTIFS($C$4:$C1839,$C1840,$B$4:$B1839,"&gt;="&amp;Boshqaruv!$C$9,$B$4:$B1839,"&lt;="&amp;Boshqaruv!$C$10)=0,1,0),0)</f>
        <v>0</v>
      </c>
    </row>
    <row r="1841" customFormat="false" ht="15" hidden="false" customHeight="false" outlineLevel="0" collapsed="false">
      <c r="A1841" s="8" t="n">
        <v>1837</v>
      </c>
      <c r="B1841" s="13"/>
      <c r="C1841" s="25"/>
      <c r="D1841" s="26" t="str">
        <f aca="false">IF($C1841="","",IFERROR(IF(INDEX(Bolalar!$B$5:$B$1804,MATCH($C1841,Bolalar!$I$5:$I$1804,0))="","",INDEX(Bolalar!$B$5:$B$1804,MATCH($C1841,Bolalar!$I$5:$I$1804,0))),""))</f>
        <v/>
      </c>
      <c r="E1841" s="15" t="str">
        <f aca="false">IF($C1841="","",IFERROR(IF(INDEX(Bolalar!$C$5:$C$1804,MATCH($C1841,Bolalar!$I$5:$I$1804,0))="","",INDEX(Bolalar!$C$5:$C$1804,MATCH($C1841,Bolalar!$I$5:$I$1804,0))),""))</f>
        <v/>
      </c>
      <c r="F1841" s="24"/>
      <c r="G1841" s="14" t="str">
        <f aca="false">IF(OR($E1841="",$B1841=""),"",INT(($B1841-$E1841)/365.25))</f>
        <v/>
      </c>
      <c r="H1841" s="25"/>
      <c r="I1841" s="12"/>
      <c r="J1841" s="28" t="n">
        <f aca="false">IF(AND($C1841&lt;&gt;"",$B1841&gt;=Boshqaruv!$C$9,$B1841&lt;=Boshqaruv!$C$10),IF(COUNTIFS($C$4:$C1840,$C1841,$B$4:$B1840,"&gt;="&amp;Boshqaruv!$C$9,$B$4:$B1840,"&lt;="&amp;Boshqaruv!$C$10)=0,1,0),0)</f>
        <v>0</v>
      </c>
    </row>
    <row r="1842" customFormat="false" ht="15" hidden="false" customHeight="false" outlineLevel="0" collapsed="false">
      <c r="A1842" s="8" t="n">
        <v>1838</v>
      </c>
      <c r="B1842" s="13"/>
      <c r="C1842" s="25"/>
      <c r="D1842" s="26" t="str">
        <f aca="false">IF($C1842="","",IFERROR(IF(INDEX(Bolalar!$B$5:$B$1804,MATCH($C1842,Bolalar!$I$5:$I$1804,0))="","",INDEX(Bolalar!$B$5:$B$1804,MATCH($C1842,Bolalar!$I$5:$I$1804,0))),""))</f>
        <v/>
      </c>
      <c r="E1842" s="15" t="str">
        <f aca="false">IF($C1842="","",IFERROR(IF(INDEX(Bolalar!$C$5:$C$1804,MATCH($C1842,Bolalar!$I$5:$I$1804,0))="","",INDEX(Bolalar!$C$5:$C$1804,MATCH($C1842,Bolalar!$I$5:$I$1804,0))),""))</f>
        <v/>
      </c>
      <c r="F1842" s="24"/>
      <c r="G1842" s="14" t="str">
        <f aca="false">IF(OR($E1842="",$B1842=""),"",INT(($B1842-$E1842)/365.25))</f>
        <v/>
      </c>
      <c r="H1842" s="25"/>
      <c r="I1842" s="12"/>
      <c r="J1842" s="28" t="n">
        <f aca="false">IF(AND($C1842&lt;&gt;"",$B1842&gt;=Boshqaruv!$C$9,$B1842&lt;=Boshqaruv!$C$10),IF(COUNTIFS($C$4:$C1841,$C1842,$B$4:$B1841,"&gt;="&amp;Boshqaruv!$C$9,$B$4:$B1841,"&lt;="&amp;Boshqaruv!$C$10)=0,1,0),0)</f>
        <v>0</v>
      </c>
    </row>
    <row r="1843" customFormat="false" ht="15" hidden="false" customHeight="false" outlineLevel="0" collapsed="false">
      <c r="A1843" s="8" t="n">
        <v>1839</v>
      </c>
      <c r="B1843" s="13"/>
      <c r="C1843" s="25"/>
      <c r="D1843" s="26" t="str">
        <f aca="false">IF($C1843="","",IFERROR(IF(INDEX(Bolalar!$B$5:$B$1804,MATCH($C1843,Bolalar!$I$5:$I$1804,0))="","",INDEX(Bolalar!$B$5:$B$1804,MATCH($C1843,Bolalar!$I$5:$I$1804,0))),""))</f>
        <v/>
      </c>
      <c r="E1843" s="15" t="str">
        <f aca="false">IF($C1843="","",IFERROR(IF(INDEX(Bolalar!$C$5:$C$1804,MATCH($C1843,Bolalar!$I$5:$I$1804,0))="","",INDEX(Bolalar!$C$5:$C$1804,MATCH($C1843,Bolalar!$I$5:$I$1804,0))),""))</f>
        <v/>
      </c>
      <c r="F1843" s="24"/>
      <c r="G1843" s="14" t="str">
        <f aca="false">IF(OR($E1843="",$B1843=""),"",INT(($B1843-$E1843)/365.25))</f>
        <v/>
      </c>
      <c r="H1843" s="25"/>
      <c r="I1843" s="12"/>
      <c r="J1843" s="28" t="n">
        <f aca="false">IF(AND($C1843&lt;&gt;"",$B1843&gt;=Boshqaruv!$C$9,$B1843&lt;=Boshqaruv!$C$10),IF(COUNTIFS($C$4:$C1842,$C1843,$B$4:$B1842,"&gt;="&amp;Boshqaruv!$C$9,$B$4:$B1842,"&lt;="&amp;Boshqaruv!$C$10)=0,1,0),0)</f>
        <v>0</v>
      </c>
    </row>
    <row r="1844" customFormat="false" ht="15" hidden="false" customHeight="false" outlineLevel="0" collapsed="false">
      <c r="A1844" s="8" t="n">
        <v>1840</v>
      </c>
      <c r="B1844" s="13"/>
      <c r="C1844" s="25"/>
      <c r="D1844" s="26" t="str">
        <f aca="false">IF($C1844="","",IFERROR(IF(INDEX(Bolalar!$B$5:$B$1804,MATCH($C1844,Bolalar!$I$5:$I$1804,0))="","",INDEX(Bolalar!$B$5:$B$1804,MATCH($C1844,Bolalar!$I$5:$I$1804,0))),""))</f>
        <v/>
      </c>
      <c r="E1844" s="15" t="str">
        <f aca="false">IF($C1844="","",IFERROR(IF(INDEX(Bolalar!$C$5:$C$1804,MATCH($C1844,Bolalar!$I$5:$I$1804,0))="","",INDEX(Bolalar!$C$5:$C$1804,MATCH($C1844,Bolalar!$I$5:$I$1804,0))),""))</f>
        <v/>
      </c>
      <c r="F1844" s="24"/>
      <c r="G1844" s="14" t="str">
        <f aca="false">IF(OR($E1844="",$B1844=""),"",INT(($B1844-$E1844)/365.25))</f>
        <v/>
      </c>
      <c r="H1844" s="25"/>
      <c r="I1844" s="12"/>
      <c r="J1844" s="28" t="n">
        <f aca="false">IF(AND($C1844&lt;&gt;"",$B1844&gt;=Boshqaruv!$C$9,$B1844&lt;=Boshqaruv!$C$10),IF(COUNTIFS($C$4:$C1843,$C1844,$B$4:$B1843,"&gt;="&amp;Boshqaruv!$C$9,$B$4:$B1843,"&lt;="&amp;Boshqaruv!$C$10)=0,1,0),0)</f>
        <v>0</v>
      </c>
    </row>
    <row r="1845" customFormat="false" ht="15" hidden="false" customHeight="false" outlineLevel="0" collapsed="false">
      <c r="A1845" s="8" t="n">
        <v>1841</v>
      </c>
      <c r="B1845" s="13"/>
      <c r="C1845" s="25"/>
      <c r="D1845" s="26" t="str">
        <f aca="false">IF($C1845="","",IFERROR(IF(INDEX(Bolalar!$B$5:$B$1804,MATCH($C1845,Bolalar!$I$5:$I$1804,0))="","",INDEX(Bolalar!$B$5:$B$1804,MATCH($C1845,Bolalar!$I$5:$I$1804,0))),""))</f>
        <v/>
      </c>
      <c r="E1845" s="15" t="str">
        <f aca="false">IF($C1845="","",IFERROR(IF(INDEX(Bolalar!$C$5:$C$1804,MATCH($C1845,Bolalar!$I$5:$I$1804,0))="","",INDEX(Bolalar!$C$5:$C$1804,MATCH($C1845,Bolalar!$I$5:$I$1804,0))),""))</f>
        <v/>
      </c>
      <c r="F1845" s="24"/>
      <c r="G1845" s="14" t="str">
        <f aca="false">IF(OR($E1845="",$B1845=""),"",INT(($B1845-$E1845)/365.25))</f>
        <v/>
      </c>
      <c r="H1845" s="25"/>
      <c r="I1845" s="12"/>
      <c r="J1845" s="28" t="n">
        <f aca="false">IF(AND($C1845&lt;&gt;"",$B1845&gt;=Boshqaruv!$C$9,$B1845&lt;=Boshqaruv!$C$10),IF(COUNTIFS($C$4:$C1844,$C1845,$B$4:$B1844,"&gt;="&amp;Boshqaruv!$C$9,$B$4:$B1844,"&lt;="&amp;Boshqaruv!$C$10)=0,1,0),0)</f>
        <v>0</v>
      </c>
    </row>
    <row r="1846" customFormat="false" ht="15" hidden="false" customHeight="false" outlineLevel="0" collapsed="false">
      <c r="A1846" s="8" t="n">
        <v>1842</v>
      </c>
      <c r="B1846" s="13"/>
      <c r="C1846" s="25"/>
      <c r="D1846" s="26" t="str">
        <f aca="false">IF($C1846="","",IFERROR(IF(INDEX(Bolalar!$B$5:$B$1804,MATCH($C1846,Bolalar!$I$5:$I$1804,0))="","",INDEX(Bolalar!$B$5:$B$1804,MATCH($C1846,Bolalar!$I$5:$I$1804,0))),""))</f>
        <v/>
      </c>
      <c r="E1846" s="15" t="str">
        <f aca="false">IF($C1846="","",IFERROR(IF(INDEX(Bolalar!$C$5:$C$1804,MATCH($C1846,Bolalar!$I$5:$I$1804,0))="","",INDEX(Bolalar!$C$5:$C$1804,MATCH($C1846,Bolalar!$I$5:$I$1804,0))),""))</f>
        <v/>
      </c>
      <c r="F1846" s="24"/>
      <c r="G1846" s="14" t="str">
        <f aca="false">IF(OR($E1846="",$B1846=""),"",INT(($B1846-$E1846)/365.25))</f>
        <v/>
      </c>
      <c r="H1846" s="25"/>
      <c r="I1846" s="12"/>
      <c r="J1846" s="28" t="n">
        <f aca="false">IF(AND($C1846&lt;&gt;"",$B1846&gt;=Boshqaruv!$C$9,$B1846&lt;=Boshqaruv!$C$10),IF(COUNTIFS($C$4:$C1845,$C1846,$B$4:$B1845,"&gt;="&amp;Boshqaruv!$C$9,$B$4:$B1845,"&lt;="&amp;Boshqaruv!$C$10)=0,1,0),0)</f>
        <v>0</v>
      </c>
    </row>
    <row r="1847" customFormat="false" ht="15" hidden="false" customHeight="false" outlineLevel="0" collapsed="false">
      <c r="A1847" s="8" t="n">
        <v>1843</v>
      </c>
      <c r="B1847" s="13"/>
      <c r="C1847" s="25"/>
      <c r="D1847" s="26" t="str">
        <f aca="false">IF($C1847="","",IFERROR(IF(INDEX(Bolalar!$B$5:$B$1804,MATCH($C1847,Bolalar!$I$5:$I$1804,0))="","",INDEX(Bolalar!$B$5:$B$1804,MATCH($C1847,Bolalar!$I$5:$I$1804,0))),""))</f>
        <v/>
      </c>
      <c r="E1847" s="15" t="str">
        <f aca="false">IF($C1847="","",IFERROR(IF(INDEX(Bolalar!$C$5:$C$1804,MATCH($C1847,Bolalar!$I$5:$I$1804,0))="","",INDEX(Bolalar!$C$5:$C$1804,MATCH($C1847,Bolalar!$I$5:$I$1804,0))),""))</f>
        <v/>
      </c>
      <c r="F1847" s="24"/>
      <c r="G1847" s="14" t="str">
        <f aca="false">IF(OR($E1847="",$B1847=""),"",INT(($B1847-$E1847)/365.25))</f>
        <v/>
      </c>
      <c r="H1847" s="25"/>
      <c r="I1847" s="12"/>
      <c r="J1847" s="28" t="n">
        <f aca="false">IF(AND($C1847&lt;&gt;"",$B1847&gt;=Boshqaruv!$C$9,$B1847&lt;=Boshqaruv!$C$10),IF(COUNTIFS($C$4:$C1846,$C1847,$B$4:$B1846,"&gt;="&amp;Boshqaruv!$C$9,$B$4:$B1846,"&lt;="&amp;Boshqaruv!$C$10)=0,1,0),0)</f>
        <v>0</v>
      </c>
    </row>
    <row r="1848" customFormat="false" ht="15" hidden="false" customHeight="false" outlineLevel="0" collapsed="false">
      <c r="A1848" s="8" t="n">
        <v>1844</v>
      </c>
      <c r="B1848" s="13"/>
      <c r="C1848" s="25"/>
      <c r="D1848" s="26" t="str">
        <f aca="false">IF($C1848="","",IFERROR(IF(INDEX(Bolalar!$B$5:$B$1804,MATCH($C1848,Bolalar!$I$5:$I$1804,0))="","",INDEX(Bolalar!$B$5:$B$1804,MATCH($C1848,Bolalar!$I$5:$I$1804,0))),""))</f>
        <v/>
      </c>
      <c r="E1848" s="15" t="str">
        <f aca="false">IF($C1848="","",IFERROR(IF(INDEX(Bolalar!$C$5:$C$1804,MATCH($C1848,Bolalar!$I$5:$I$1804,0))="","",INDEX(Bolalar!$C$5:$C$1804,MATCH($C1848,Bolalar!$I$5:$I$1804,0))),""))</f>
        <v/>
      </c>
      <c r="F1848" s="24"/>
      <c r="G1848" s="14" t="str">
        <f aca="false">IF(OR($E1848="",$B1848=""),"",INT(($B1848-$E1848)/365.25))</f>
        <v/>
      </c>
      <c r="H1848" s="25"/>
      <c r="I1848" s="12"/>
      <c r="J1848" s="28" t="n">
        <f aca="false">IF(AND($C1848&lt;&gt;"",$B1848&gt;=Boshqaruv!$C$9,$B1848&lt;=Boshqaruv!$C$10),IF(COUNTIFS($C$4:$C1847,$C1848,$B$4:$B1847,"&gt;="&amp;Boshqaruv!$C$9,$B$4:$B1847,"&lt;="&amp;Boshqaruv!$C$10)=0,1,0),0)</f>
        <v>0</v>
      </c>
    </row>
    <row r="1849" customFormat="false" ht="15" hidden="false" customHeight="false" outlineLevel="0" collapsed="false">
      <c r="A1849" s="8" t="n">
        <v>1845</v>
      </c>
      <c r="B1849" s="13"/>
      <c r="C1849" s="25"/>
      <c r="D1849" s="26" t="str">
        <f aca="false">IF($C1849="","",IFERROR(IF(INDEX(Bolalar!$B$5:$B$1804,MATCH($C1849,Bolalar!$I$5:$I$1804,0))="","",INDEX(Bolalar!$B$5:$B$1804,MATCH($C1849,Bolalar!$I$5:$I$1804,0))),""))</f>
        <v/>
      </c>
      <c r="E1849" s="15" t="str">
        <f aca="false">IF($C1849="","",IFERROR(IF(INDEX(Bolalar!$C$5:$C$1804,MATCH($C1849,Bolalar!$I$5:$I$1804,0))="","",INDEX(Bolalar!$C$5:$C$1804,MATCH($C1849,Bolalar!$I$5:$I$1804,0))),""))</f>
        <v/>
      </c>
      <c r="F1849" s="24"/>
      <c r="G1849" s="14" t="str">
        <f aca="false">IF(OR($E1849="",$B1849=""),"",INT(($B1849-$E1849)/365.25))</f>
        <v/>
      </c>
      <c r="H1849" s="25"/>
      <c r="I1849" s="12"/>
      <c r="J1849" s="28" t="n">
        <f aca="false">IF(AND($C1849&lt;&gt;"",$B1849&gt;=Boshqaruv!$C$9,$B1849&lt;=Boshqaruv!$C$10),IF(COUNTIFS($C$4:$C1848,$C1849,$B$4:$B1848,"&gt;="&amp;Boshqaruv!$C$9,$B$4:$B1848,"&lt;="&amp;Boshqaruv!$C$10)=0,1,0),0)</f>
        <v>0</v>
      </c>
    </row>
    <row r="1850" customFormat="false" ht="15" hidden="false" customHeight="false" outlineLevel="0" collapsed="false">
      <c r="A1850" s="8" t="n">
        <v>1846</v>
      </c>
      <c r="B1850" s="13"/>
      <c r="C1850" s="25"/>
      <c r="D1850" s="26" t="str">
        <f aca="false">IF($C1850="","",IFERROR(IF(INDEX(Bolalar!$B$5:$B$1804,MATCH($C1850,Bolalar!$I$5:$I$1804,0))="","",INDEX(Bolalar!$B$5:$B$1804,MATCH($C1850,Bolalar!$I$5:$I$1804,0))),""))</f>
        <v/>
      </c>
      <c r="E1850" s="15" t="str">
        <f aca="false">IF($C1850="","",IFERROR(IF(INDEX(Bolalar!$C$5:$C$1804,MATCH($C1850,Bolalar!$I$5:$I$1804,0))="","",INDEX(Bolalar!$C$5:$C$1804,MATCH($C1850,Bolalar!$I$5:$I$1804,0))),""))</f>
        <v/>
      </c>
      <c r="F1850" s="24"/>
      <c r="G1850" s="14" t="str">
        <f aca="false">IF(OR($E1850="",$B1850=""),"",INT(($B1850-$E1850)/365.25))</f>
        <v/>
      </c>
      <c r="H1850" s="25"/>
      <c r="I1850" s="12"/>
      <c r="J1850" s="28" t="n">
        <f aca="false">IF(AND($C1850&lt;&gt;"",$B1850&gt;=Boshqaruv!$C$9,$B1850&lt;=Boshqaruv!$C$10),IF(COUNTIFS($C$4:$C1849,$C1850,$B$4:$B1849,"&gt;="&amp;Boshqaruv!$C$9,$B$4:$B1849,"&lt;="&amp;Boshqaruv!$C$10)=0,1,0),0)</f>
        <v>0</v>
      </c>
    </row>
    <row r="1851" customFormat="false" ht="15" hidden="false" customHeight="false" outlineLevel="0" collapsed="false">
      <c r="A1851" s="8" t="n">
        <v>1847</v>
      </c>
      <c r="B1851" s="13"/>
      <c r="C1851" s="25"/>
      <c r="D1851" s="26" t="str">
        <f aca="false">IF($C1851="","",IFERROR(IF(INDEX(Bolalar!$B$5:$B$1804,MATCH($C1851,Bolalar!$I$5:$I$1804,0))="","",INDEX(Bolalar!$B$5:$B$1804,MATCH($C1851,Bolalar!$I$5:$I$1804,0))),""))</f>
        <v/>
      </c>
      <c r="E1851" s="15" t="str">
        <f aca="false">IF($C1851="","",IFERROR(IF(INDEX(Bolalar!$C$5:$C$1804,MATCH($C1851,Bolalar!$I$5:$I$1804,0))="","",INDEX(Bolalar!$C$5:$C$1804,MATCH($C1851,Bolalar!$I$5:$I$1804,0))),""))</f>
        <v/>
      </c>
      <c r="F1851" s="24"/>
      <c r="G1851" s="14" t="str">
        <f aca="false">IF(OR($E1851="",$B1851=""),"",INT(($B1851-$E1851)/365.25))</f>
        <v/>
      </c>
      <c r="H1851" s="25"/>
      <c r="I1851" s="12"/>
      <c r="J1851" s="28" t="n">
        <f aca="false">IF(AND($C1851&lt;&gt;"",$B1851&gt;=Boshqaruv!$C$9,$B1851&lt;=Boshqaruv!$C$10),IF(COUNTIFS($C$4:$C1850,$C1851,$B$4:$B1850,"&gt;="&amp;Boshqaruv!$C$9,$B$4:$B1850,"&lt;="&amp;Boshqaruv!$C$10)=0,1,0),0)</f>
        <v>0</v>
      </c>
    </row>
    <row r="1852" customFormat="false" ht="15" hidden="false" customHeight="false" outlineLevel="0" collapsed="false">
      <c r="A1852" s="8" t="n">
        <v>1848</v>
      </c>
      <c r="B1852" s="13"/>
      <c r="C1852" s="25"/>
      <c r="D1852" s="26" t="str">
        <f aca="false">IF($C1852="","",IFERROR(IF(INDEX(Bolalar!$B$5:$B$1804,MATCH($C1852,Bolalar!$I$5:$I$1804,0))="","",INDEX(Bolalar!$B$5:$B$1804,MATCH($C1852,Bolalar!$I$5:$I$1804,0))),""))</f>
        <v/>
      </c>
      <c r="E1852" s="15" t="str">
        <f aca="false">IF($C1852="","",IFERROR(IF(INDEX(Bolalar!$C$5:$C$1804,MATCH($C1852,Bolalar!$I$5:$I$1804,0))="","",INDEX(Bolalar!$C$5:$C$1804,MATCH($C1852,Bolalar!$I$5:$I$1804,0))),""))</f>
        <v/>
      </c>
      <c r="F1852" s="24"/>
      <c r="G1852" s="14" t="str">
        <f aca="false">IF(OR($E1852="",$B1852=""),"",INT(($B1852-$E1852)/365.25))</f>
        <v/>
      </c>
      <c r="H1852" s="25"/>
      <c r="I1852" s="12"/>
      <c r="J1852" s="28" t="n">
        <f aca="false">IF(AND($C1852&lt;&gt;"",$B1852&gt;=Boshqaruv!$C$9,$B1852&lt;=Boshqaruv!$C$10),IF(COUNTIFS($C$4:$C1851,$C1852,$B$4:$B1851,"&gt;="&amp;Boshqaruv!$C$9,$B$4:$B1851,"&lt;="&amp;Boshqaruv!$C$10)=0,1,0),0)</f>
        <v>0</v>
      </c>
    </row>
    <row r="1853" customFormat="false" ht="15" hidden="false" customHeight="false" outlineLevel="0" collapsed="false">
      <c r="A1853" s="8" t="n">
        <v>1849</v>
      </c>
      <c r="B1853" s="13"/>
      <c r="C1853" s="25"/>
      <c r="D1853" s="26" t="str">
        <f aca="false">IF($C1853="","",IFERROR(IF(INDEX(Bolalar!$B$5:$B$1804,MATCH($C1853,Bolalar!$I$5:$I$1804,0))="","",INDEX(Bolalar!$B$5:$B$1804,MATCH($C1853,Bolalar!$I$5:$I$1804,0))),""))</f>
        <v/>
      </c>
      <c r="E1853" s="15" t="str">
        <f aca="false">IF($C1853="","",IFERROR(IF(INDEX(Bolalar!$C$5:$C$1804,MATCH($C1853,Bolalar!$I$5:$I$1804,0))="","",INDEX(Bolalar!$C$5:$C$1804,MATCH($C1853,Bolalar!$I$5:$I$1804,0))),""))</f>
        <v/>
      </c>
      <c r="F1853" s="24"/>
      <c r="G1853" s="14" t="str">
        <f aca="false">IF(OR($E1853="",$B1853=""),"",INT(($B1853-$E1853)/365.25))</f>
        <v/>
      </c>
      <c r="H1853" s="25"/>
      <c r="I1853" s="12"/>
      <c r="J1853" s="28" t="n">
        <f aca="false">IF(AND($C1853&lt;&gt;"",$B1853&gt;=Boshqaruv!$C$9,$B1853&lt;=Boshqaruv!$C$10),IF(COUNTIFS($C$4:$C1852,$C1853,$B$4:$B1852,"&gt;="&amp;Boshqaruv!$C$9,$B$4:$B1852,"&lt;="&amp;Boshqaruv!$C$10)=0,1,0),0)</f>
        <v>0</v>
      </c>
    </row>
    <row r="1854" customFormat="false" ht="15" hidden="false" customHeight="false" outlineLevel="0" collapsed="false">
      <c r="A1854" s="8" t="n">
        <v>1850</v>
      </c>
      <c r="B1854" s="13"/>
      <c r="C1854" s="25"/>
      <c r="D1854" s="26" t="str">
        <f aca="false">IF($C1854="","",IFERROR(IF(INDEX(Bolalar!$B$5:$B$1804,MATCH($C1854,Bolalar!$I$5:$I$1804,0))="","",INDEX(Bolalar!$B$5:$B$1804,MATCH($C1854,Bolalar!$I$5:$I$1804,0))),""))</f>
        <v/>
      </c>
      <c r="E1854" s="15" t="str">
        <f aca="false">IF($C1854="","",IFERROR(IF(INDEX(Bolalar!$C$5:$C$1804,MATCH($C1854,Bolalar!$I$5:$I$1804,0))="","",INDEX(Bolalar!$C$5:$C$1804,MATCH($C1854,Bolalar!$I$5:$I$1804,0))),""))</f>
        <v/>
      </c>
      <c r="F1854" s="24"/>
      <c r="G1854" s="14" t="str">
        <f aca="false">IF(OR($E1854="",$B1854=""),"",INT(($B1854-$E1854)/365.25))</f>
        <v/>
      </c>
      <c r="H1854" s="25"/>
      <c r="I1854" s="12"/>
      <c r="J1854" s="28" t="n">
        <f aca="false">IF(AND($C1854&lt;&gt;"",$B1854&gt;=Boshqaruv!$C$9,$B1854&lt;=Boshqaruv!$C$10),IF(COUNTIFS($C$4:$C1853,$C1854,$B$4:$B1853,"&gt;="&amp;Boshqaruv!$C$9,$B$4:$B1853,"&lt;="&amp;Boshqaruv!$C$10)=0,1,0),0)</f>
        <v>0</v>
      </c>
    </row>
    <row r="1855" customFormat="false" ht="15" hidden="false" customHeight="false" outlineLevel="0" collapsed="false">
      <c r="A1855" s="8" t="n">
        <v>1851</v>
      </c>
      <c r="B1855" s="13"/>
      <c r="C1855" s="25"/>
      <c r="D1855" s="26" t="str">
        <f aca="false">IF($C1855="","",IFERROR(IF(INDEX(Bolalar!$B$5:$B$1804,MATCH($C1855,Bolalar!$I$5:$I$1804,0))="","",INDEX(Bolalar!$B$5:$B$1804,MATCH($C1855,Bolalar!$I$5:$I$1804,0))),""))</f>
        <v/>
      </c>
      <c r="E1855" s="15" t="str">
        <f aca="false">IF($C1855="","",IFERROR(IF(INDEX(Bolalar!$C$5:$C$1804,MATCH($C1855,Bolalar!$I$5:$I$1804,0))="","",INDEX(Bolalar!$C$5:$C$1804,MATCH($C1855,Bolalar!$I$5:$I$1804,0))),""))</f>
        <v/>
      </c>
      <c r="F1855" s="24"/>
      <c r="G1855" s="14" t="str">
        <f aca="false">IF(OR($E1855="",$B1855=""),"",INT(($B1855-$E1855)/365.25))</f>
        <v/>
      </c>
      <c r="H1855" s="25"/>
      <c r="I1855" s="12"/>
      <c r="J1855" s="28" t="n">
        <f aca="false">IF(AND($C1855&lt;&gt;"",$B1855&gt;=Boshqaruv!$C$9,$B1855&lt;=Boshqaruv!$C$10),IF(COUNTIFS($C$4:$C1854,$C1855,$B$4:$B1854,"&gt;="&amp;Boshqaruv!$C$9,$B$4:$B1854,"&lt;="&amp;Boshqaruv!$C$10)=0,1,0),0)</f>
        <v>0</v>
      </c>
    </row>
    <row r="1856" customFormat="false" ht="15" hidden="false" customHeight="false" outlineLevel="0" collapsed="false">
      <c r="A1856" s="8" t="n">
        <v>1852</v>
      </c>
      <c r="B1856" s="13"/>
      <c r="C1856" s="25"/>
      <c r="D1856" s="26" t="str">
        <f aca="false">IF($C1856="","",IFERROR(IF(INDEX(Bolalar!$B$5:$B$1804,MATCH($C1856,Bolalar!$I$5:$I$1804,0))="","",INDEX(Bolalar!$B$5:$B$1804,MATCH($C1856,Bolalar!$I$5:$I$1804,0))),""))</f>
        <v/>
      </c>
      <c r="E1856" s="15" t="str">
        <f aca="false">IF($C1856="","",IFERROR(IF(INDEX(Bolalar!$C$5:$C$1804,MATCH($C1856,Bolalar!$I$5:$I$1804,0))="","",INDEX(Bolalar!$C$5:$C$1804,MATCH($C1856,Bolalar!$I$5:$I$1804,0))),""))</f>
        <v/>
      </c>
      <c r="F1856" s="24"/>
      <c r="G1856" s="14" t="str">
        <f aca="false">IF(OR($E1856="",$B1856=""),"",INT(($B1856-$E1856)/365.25))</f>
        <v/>
      </c>
      <c r="H1856" s="25"/>
      <c r="I1856" s="12"/>
      <c r="J1856" s="28" t="n">
        <f aca="false">IF(AND($C1856&lt;&gt;"",$B1856&gt;=Boshqaruv!$C$9,$B1856&lt;=Boshqaruv!$C$10),IF(COUNTIFS($C$4:$C1855,$C1856,$B$4:$B1855,"&gt;="&amp;Boshqaruv!$C$9,$B$4:$B1855,"&lt;="&amp;Boshqaruv!$C$10)=0,1,0),0)</f>
        <v>0</v>
      </c>
    </row>
    <row r="1857" customFormat="false" ht="15" hidden="false" customHeight="false" outlineLevel="0" collapsed="false">
      <c r="A1857" s="8" t="n">
        <v>1853</v>
      </c>
      <c r="B1857" s="13"/>
      <c r="C1857" s="25"/>
      <c r="D1857" s="26" t="str">
        <f aca="false">IF($C1857="","",IFERROR(IF(INDEX(Bolalar!$B$5:$B$1804,MATCH($C1857,Bolalar!$I$5:$I$1804,0))="","",INDEX(Bolalar!$B$5:$B$1804,MATCH($C1857,Bolalar!$I$5:$I$1804,0))),""))</f>
        <v/>
      </c>
      <c r="E1857" s="15" t="str">
        <f aca="false">IF($C1857="","",IFERROR(IF(INDEX(Bolalar!$C$5:$C$1804,MATCH($C1857,Bolalar!$I$5:$I$1804,0))="","",INDEX(Bolalar!$C$5:$C$1804,MATCH($C1857,Bolalar!$I$5:$I$1804,0))),""))</f>
        <v/>
      </c>
      <c r="F1857" s="24"/>
      <c r="G1857" s="14" t="str">
        <f aca="false">IF(OR($E1857="",$B1857=""),"",INT(($B1857-$E1857)/365.25))</f>
        <v/>
      </c>
      <c r="H1857" s="25"/>
      <c r="I1857" s="12"/>
      <c r="J1857" s="28" t="n">
        <f aca="false">IF(AND($C1857&lt;&gt;"",$B1857&gt;=Boshqaruv!$C$9,$B1857&lt;=Boshqaruv!$C$10),IF(COUNTIFS($C$4:$C1856,$C1857,$B$4:$B1856,"&gt;="&amp;Boshqaruv!$C$9,$B$4:$B1856,"&lt;="&amp;Boshqaruv!$C$10)=0,1,0),0)</f>
        <v>0</v>
      </c>
    </row>
    <row r="1858" customFormat="false" ht="15" hidden="false" customHeight="false" outlineLevel="0" collapsed="false">
      <c r="A1858" s="8" t="n">
        <v>1854</v>
      </c>
      <c r="B1858" s="13"/>
      <c r="C1858" s="25"/>
      <c r="D1858" s="26" t="str">
        <f aca="false">IF($C1858="","",IFERROR(IF(INDEX(Bolalar!$B$5:$B$1804,MATCH($C1858,Bolalar!$I$5:$I$1804,0))="","",INDEX(Bolalar!$B$5:$B$1804,MATCH($C1858,Bolalar!$I$5:$I$1804,0))),""))</f>
        <v/>
      </c>
      <c r="E1858" s="15" t="str">
        <f aca="false">IF($C1858="","",IFERROR(IF(INDEX(Bolalar!$C$5:$C$1804,MATCH($C1858,Bolalar!$I$5:$I$1804,0))="","",INDEX(Bolalar!$C$5:$C$1804,MATCH($C1858,Bolalar!$I$5:$I$1804,0))),""))</f>
        <v/>
      </c>
      <c r="F1858" s="24"/>
      <c r="G1858" s="14" t="str">
        <f aca="false">IF(OR($E1858="",$B1858=""),"",INT(($B1858-$E1858)/365.25))</f>
        <v/>
      </c>
      <c r="H1858" s="25"/>
      <c r="I1858" s="12"/>
      <c r="J1858" s="28" t="n">
        <f aca="false">IF(AND($C1858&lt;&gt;"",$B1858&gt;=Boshqaruv!$C$9,$B1858&lt;=Boshqaruv!$C$10),IF(COUNTIFS($C$4:$C1857,$C1858,$B$4:$B1857,"&gt;="&amp;Boshqaruv!$C$9,$B$4:$B1857,"&lt;="&amp;Boshqaruv!$C$10)=0,1,0),0)</f>
        <v>0</v>
      </c>
    </row>
    <row r="1859" customFormat="false" ht="15" hidden="false" customHeight="false" outlineLevel="0" collapsed="false">
      <c r="A1859" s="8" t="n">
        <v>1855</v>
      </c>
      <c r="B1859" s="13"/>
      <c r="C1859" s="25"/>
      <c r="D1859" s="26" t="str">
        <f aca="false">IF($C1859="","",IFERROR(IF(INDEX(Bolalar!$B$5:$B$1804,MATCH($C1859,Bolalar!$I$5:$I$1804,0))="","",INDEX(Bolalar!$B$5:$B$1804,MATCH($C1859,Bolalar!$I$5:$I$1804,0))),""))</f>
        <v/>
      </c>
      <c r="E1859" s="15" t="str">
        <f aca="false">IF($C1859="","",IFERROR(IF(INDEX(Bolalar!$C$5:$C$1804,MATCH($C1859,Bolalar!$I$5:$I$1804,0))="","",INDEX(Bolalar!$C$5:$C$1804,MATCH($C1859,Bolalar!$I$5:$I$1804,0))),""))</f>
        <v/>
      </c>
      <c r="F1859" s="24"/>
      <c r="G1859" s="14" t="str">
        <f aca="false">IF(OR($E1859="",$B1859=""),"",INT(($B1859-$E1859)/365.25))</f>
        <v/>
      </c>
      <c r="H1859" s="25"/>
      <c r="I1859" s="12"/>
      <c r="J1859" s="28" t="n">
        <f aca="false">IF(AND($C1859&lt;&gt;"",$B1859&gt;=Boshqaruv!$C$9,$B1859&lt;=Boshqaruv!$C$10),IF(COUNTIFS($C$4:$C1858,$C1859,$B$4:$B1858,"&gt;="&amp;Boshqaruv!$C$9,$B$4:$B1858,"&lt;="&amp;Boshqaruv!$C$10)=0,1,0),0)</f>
        <v>0</v>
      </c>
    </row>
    <row r="1860" customFormat="false" ht="15" hidden="false" customHeight="false" outlineLevel="0" collapsed="false">
      <c r="A1860" s="8" t="n">
        <v>1856</v>
      </c>
      <c r="B1860" s="13"/>
      <c r="C1860" s="25"/>
      <c r="D1860" s="26" t="str">
        <f aca="false">IF($C1860="","",IFERROR(IF(INDEX(Bolalar!$B$5:$B$1804,MATCH($C1860,Bolalar!$I$5:$I$1804,0))="","",INDEX(Bolalar!$B$5:$B$1804,MATCH($C1860,Bolalar!$I$5:$I$1804,0))),""))</f>
        <v/>
      </c>
      <c r="E1860" s="15" t="str">
        <f aca="false">IF($C1860="","",IFERROR(IF(INDEX(Bolalar!$C$5:$C$1804,MATCH($C1860,Bolalar!$I$5:$I$1804,0))="","",INDEX(Bolalar!$C$5:$C$1804,MATCH($C1860,Bolalar!$I$5:$I$1804,0))),""))</f>
        <v/>
      </c>
      <c r="F1860" s="24"/>
      <c r="G1860" s="14" t="str">
        <f aca="false">IF(OR($E1860="",$B1860=""),"",INT(($B1860-$E1860)/365.25))</f>
        <v/>
      </c>
      <c r="H1860" s="25"/>
      <c r="I1860" s="12"/>
      <c r="J1860" s="28" t="n">
        <f aca="false">IF(AND($C1860&lt;&gt;"",$B1860&gt;=Boshqaruv!$C$9,$B1860&lt;=Boshqaruv!$C$10),IF(COUNTIFS($C$4:$C1859,$C1860,$B$4:$B1859,"&gt;="&amp;Boshqaruv!$C$9,$B$4:$B1859,"&lt;="&amp;Boshqaruv!$C$10)=0,1,0),0)</f>
        <v>0</v>
      </c>
    </row>
    <row r="1861" customFormat="false" ht="15" hidden="false" customHeight="false" outlineLevel="0" collapsed="false">
      <c r="A1861" s="8" t="n">
        <v>1857</v>
      </c>
      <c r="B1861" s="13"/>
      <c r="C1861" s="25"/>
      <c r="D1861" s="26" t="str">
        <f aca="false">IF($C1861="","",IFERROR(IF(INDEX(Bolalar!$B$5:$B$1804,MATCH($C1861,Bolalar!$I$5:$I$1804,0))="","",INDEX(Bolalar!$B$5:$B$1804,MATCH($C1861,Bolalar!$I$5:$I$1804,0))),""))</f>
        <v/>
      </c>
      <c r="E1861" s="15" t="str">
        <f aca="false">IF($C1861="","",IFERROR(IF(INDEX(Bolalar!$C$5:$C$1804,MATCH($C1861,Bolalar!$I$5:$I$1804,0))="","",INDEX(Bolalar!$C$5:$C$1804,MATCH($C1861,Bolalar!$I$5:$I$1804,0))),""))</f>
        <v/>
      </c>
      <c r="F1861" s="24"/>
      <c r="G1861" s="14" t="str">
        <f aca="false">IF(OR($E1861="",$B1861=""),"",INT(($B1861-$E1861)/365.25))</f>
        <v/>
      </c>
      <c r="H1861" s="25"/>
      <c r="I1861" s="12"/>
      <c r="J1861" s="28" t="n">
        <f aca="false">IF(AND($C1861&lt;&gt;"",$B1861&gt;=Boshqaruv!$C$9,$B1861&lt;=Boshqaruv!$C$10),IF(COUNTIFS($C$4:$C1860,$C1861,$B$4:$B1860,"&gt;="&amp;Boshqaruv!$C$9,$B$4:$B1860,"&lt;="&amp;Boshqaruv!$C$10)=0,1,0),0)</f>
        <v>0</v>
      </c>
    </row>
    <row r="1862" customFormat="false" ht="15" hidden="false" customHeight="false" outlineLevel="0" collapsed="false">
      <c r="A1862" s="8" t="n">
        <v>1858</v>
      </c>
      <c r="B1862" s="13"/>
      <c r="C1862" s="25"/>
      <c r="D1862" s="26" t="str">
        <f aca="false">IF($C1862="","",IFERROR(IF(INDEX(Bolalar!$B$5:$B$1804,MATCH($C1862,Bolalar!$I$5:$I$1804,0))="","",INDEX(Bolalar!$B$5:$B$1804,MATCH($C1862,Bolalar!$I$5:$I$1804,0))),""))</f>
        <v/>
      </c>
      <c r="E1862" s="15" t="str">
        <f aca="false">IF($C1862="","",IFERROR(IF(INDEX(Bolalar!$C$5:$C$1804,MATCH($C1862,Bolalar!$I$5:$I$1804,0))="","",INDEX(Bolalar!$C$5:$C$1804,MATCH($C1862,Bolalar!$I$5:$I$1804,0))),""))</f>
        <v/>
      </c>
      <c r="F1862" s="24"/>
      <c r="G1862" s="14" t="str">
        <f aca="false">IF(OR($E1862="",$B1862=""),"",INT(($B1862-$E1862)/365.25))</f>
        <v/>
      </c>
      <c r="H1862" s="25"/>
      <c r="I1862" s="12"/>
      <c r="J1862" s="28" t="n">
        <f aca="false">IF(AND($C1862&lt;&gt;"",$B1862&gt;=Boshqaruv!$C$9,$B1862&lt;=Boshqaruv!$C$10),IF(COUNTIFS($C$4:$C1861,$C1862,$B$4:$B1861,"&gt;="&amp;Boshqaruv!$C$9,$B$4:$B1861,"&lt;="&amp;Boshqaruv!$C$10)=0,1,0),0)</f>
        <v>0</v>
      </c>
    </row>
    <row r="1863" customFormat="false" ht="15" hidden="false" customHeight="false" outlineLevel="0" collapsed="false">
      <c r="A1863" s="8" t="n">
        <v>1859</v>
      </c>
      <c r="B1863" s="13"/>
      <c r="C1863" s="25"/>
      <c r="D1863" s="26" t="str">
        <f aca="false">IF($C1863="","",IFERROR(IF(INDEX(Bolalar!$B$5:$B$1804,MATCH($C1863,Bolalar!$I$5:$I$1804,0))="","",INDEX(Bolalar!$B$5:$B$1804,MATCH($C1863,Bolalar!$I$5:$I$1804,0))),""))</f>
        <v/>
      </c>
      <c r="E1863" s="15" t="str">
        <f aca="false">IF($C1863="","",IFERROR(IF(INDEX(Bolalar!$C$5:$C$1804,MATCH($C1863,Bolalar!$I$5:$I$1804,0))="","",INDEX(Bolalar!$C$5:$C$1804,MATCH($C1863,Bolalar!$I$5:$I$1804,0))),""))</f>
        <v/>
      </c>
      <c r="F1863" s="24"/>
      <c r="G1863" s="14" t="str">
        <f aca="false">IF(OR($E1863="",$B1863=""),"",INT(($B1863-$E1863)/365.25))</f>
        <v/>
      </c>
      <c r="H1863" s="25"/>
      <c r="I1863" s="12"/>
      <c r="J1863" s="28" t="n">
        <f aca="false">IF(AND($C1863&lt;&gt;"",$B1863&gt;=Boshqaruv!$C$9,$B1863&lt;=Boshqaruv!$C$10),IF(COUNTIFS($C$4:$C1862,$C1863,$B$4:$B1862,"&gt;="&amp;Boshqaruv!$C$9,$B$4:$B1862,"&lt;="&amp;Boshqaruv!$C$10)=0,1,0),0)</f>
        <v>0</v>
      </c>
    </row>
    <row r="1864" customFormat="false" ht="15" hidden="false" customHeight="false" outlineLevel="0" collapsed="false">
      <c r="A1864" s="8" t="n">
        <v>1860</v>
      </c>
      <c r="B1864" s="13"/>
      <c r="C1864" s="25"/>
      <c r="D1864" s="26" t="str">
        <f aca="false">IF($C1864="","",IFERROR(IF(INDEX(Bolalar!$B$5:$B$1804,MATCH($C1864,Bolalar!$I$5:$I$1804,0))="","",INDEX(Bolalar!$B$5:$B$1804,MATCH($C1864,Bolalar!$I$5:$I$1804,0))),""))</f>
        <v/>
      </c>
      <c r="E1864" s="15" t="str">
        <f aca="false">IF($C1864="","",IFERROR(IF(INDEX(Bolalar!$C$5:$C$1804,MATCH($C1864,Bolalar!$I$5:$I$1804,0))="","",INDEX(Bolalar!$C$5:$C$1804,MATCH($C1864,Bolalar!$I$5:$I$1804,0))),""))</f>
        <v/>
      </c>
      <c r="F1864" s="24"/>
      <c r="G1864" s="14" t="str">
        <f aca="false">IF(OR($E1864="",$B1864=""),"",INT(($B1864-$E1864)/365.25))</f>
        <v/>
      </c>
      <c r="H1864" s="25"/>
      <c r="I1864" s="12"/>
      <c r="J1864" s="28" t="n">
        <f aca="false">IF(AND($C1864&lt;&gt;"",$B1864&gt;=Boshqaruv!$C$9,$B1864&lt;=Boshqaruv!$C$10),IF(COUNTIFS($C$4:$C1863,$C1864,$B$4:$B1863,"&gt;="&amp;Boshqaruv!$C$9,$B$4:$B1863,"&lt;="&amp;Boshqaruv!$C$10)=0,1,0),0)</f>
        <v>0</v>
      </c>
    </row>
    <row r="1865" customFormat="false" ht="15" hidden="false" customHeight="false" outlineLevel="0" collapsed="false">
      <c r="A1865" s="8" t="n">
        <v>1861</v>
      </c>
      <c r="B1865" s="13"/>
      <c r="C1865" s="25"/>
      <c r="D1865" s="26" t="str">
        <f aca="false">IF($C1865="","",IFERROR(IF(INDEX(Bolalar!$B$5:$B$1804,MATCH($C1865,Bolalar!$I$5:$I$1804,0))="","",INDEX(Bolalar!$B$5:$B$1804,MATCH($C1865,Bolalar!$I$5:$I$1804,0))),""))</f>
        <v/>
      </c>
      <c r="E1865" s="15" t="str">
        <f aca="false">IF($C1865="","",IFERROR(IF(INDEX(Bolalar!$C$5:$C$1804,MATCH($C1865,Bolalar!$I$5:$I$1804,0))="","",INDEX(Bolalar!$C$5:$C$1804,MATCH($C1865,Bolalar!$I$5:$I$1804,0))),""))</f>
        <v/>
      </c>
      <c r="F1865" s="24"/>
      <c r="G1865" s="14" t="str">
        <f aca="false">IF(OR($E1865="",$B1865=""),"",INT(($B1865-$E1865)/365.25))</f>
        <v/>
      </c>
      <c r="H1865" s="25"/>
      <c r="I1865" s="12"/>
      <c r="J1865" s="28" t="n">
        <f aca="false">IF(AND($C1865&lt;&gt;"",$B1865&gt;=Boshqaruv!$C$9,$B1865&lt;=Boshqaruv!$C$10),IF(COUNTIFS($C$4:$C1864,$C1865,$B$4:$B1864,"&gt;="&amp;Boshqaruv!$C$9,$B$4:$B1864,"&lt;="&amp;Boshqaruv!$C$10)=0,1,0),0)</f>
        <v>0</v>
      </c>
    </row>
    <row r="1866" customFormat="false" ht="15" hidden="false" customHeight="false" outlineLevel="0" collapsed="false">
      <c r="A1866" s="8" t="n">
        <v>1862</v>
      </c>
      <c r="B1866" s="13"/>
      <c r="C1866" s="25"/>
      <c r="D1866" s="26" t="str">
        <f aca="false">IF($C1866="","",IFERROR(IF(INDEX(Bolalar!$B$5:$B$1804,MATCH($C1866,Bolalar!$I$5:$I$1804,0))="","",INDEX(Bolalar!$B$5:$B$1804,MATCH($C1866,Bolalar!$I$5:$I$1804,0))),""))</f>
        <v/>
      </c>
      <c r="E1866" s="15" t="str">
        <f aca="false">IF($C1866="","",IFERROR(IF(INDEX(Bolalar!$C$5:$C$1804,MATCH($C1866,Bolalar!$I$5:$I$1804,0))="","",INDEX(Bolalar!$C$5:$C$1804,MATCH($C1866,Bolalar!$I$5:$I$1804,0))),""))</f>
        <v/>
      </c>
      <c r="F1866" s="24"/>
      <c r="G1866" s="14" t="str">
        <f aca="false">IF(OR($E1866="",$B1866=""),"",INT(($B1866-$E1866)/365.25))</f>
        <v/>
      </c>
      <c r="H1866" s="25"/>
      <c r="I1866" s="12"/>
      <c r="J1866" s="28" t="n">
        <f aca="false">IF(AND($C1866&lt;&gt;"",$B1866&gt;=Boshqaruv!$C$9,$B1866&lt;=Boshqaruv!$C$10),IF(COUNTIFS($C$4:$C1865,$C1866,$B$4:$B1865,"&gt;="&amp;Boshqaruv!$C$9,$B$4:$B1865,"&lt;="&amp;Boshqaruv!$C$10)=0,1,0),0)</f>
        <v>0</v>
      </c>
    </row>
    <row r="1867" customFormat="false" ht="15" hidden="false" customHeight="false" outlineLevel="0" collapsed="false">
      <c r="A1867" s="8" t="n">
        <v>1863</v>
      </c>
      <c r="B1867" s="13"/>
      <c r="C1867" s="25"/>
      <c r="D1867" s="26" t="str">
        <f aca="false">IF($C1867="","",IFERROR(IF(INDEX(Bolalar!$B$5:$B$1804,MATCH($C1867,Bolalar!$I$5:$I$1804,0))="","",INDEX(Bolalar!$B$5:$B$1804,MATCH($C1867,Bolalar!$I$5:$I$1804,0))),""))</f>
        <v/>
      </c>
      <c r="E1867" s="15" t="str">
        <f aca="false">IF($C1867="","",IFERROR(IF(INDEX(Bolalar!$C$5:$C$1804,MATCH($C1867,Bolalar!$I$5:$I$1804,0))="","",INDEX(Bolalar!$C$5:$C$1804,MATCH($C1867,Bolalar!$I$5:$I$1804,0))),""))</f>
        <v/>
      </c>
      <c r="F1867" s="24"/>
      <c r="G1867" s="14" t="str">
        <f aca="false">IF(OR($E1867="",$B1867=""),"",INT(($B1867-$E1867)/365.25))</f>
        <v/>
      </c>
      <c r="H1867" s="25"/>
      <c r="I1867" s="12"/>
      <c r="J1867" s="28" t="n">
        <f aca="false">IF(AND($C1867&lt;&gt;"",$B1867&gt;=Boshqaruv!$C$9,$B1867&lt;=Boshqaruv!$C$10),IF(COUNTIFS($C$4:$C1866,$C1867,$B$4:$B1866,"&gt;="&amp;Boshqaruv!$C$9,$B$4:$B1866,"&lt;="&amp;Boshqaruv!$C$10)=0,1,0),0)</f>
        <v>0</v>
      </c>
    </row>
    <row r="1868" customFormat="false" ht="15" hidden="false" customHeight="false" outlineLevel="0" collapsed="false">
      <c r="A1868" s="8" t="n">
        <v>1864</v>
      </c>
      <c r="B1868" s="13"/>
      <c r="C1868" s="25"/>
      <c r="D1868" s="26" t="str">
        <f aca="false">IF($C1868="","",IFERROR(IF(INDEX(Bolalar!$B$5:$B$1804,MATCH($C1868,Bolalar!$I$5:$I$1804,0))="","",INDEX(Bolalar!$B$5:$B$1804,MATCH($C1868,Bolalar!$I$5:$I$1804,0))),""))</f>
        <v/>
      </c>
      <c r="E1868" s="15" t="str">
        <f aca="false">IF($C1868="","",IFERROR(IF(INDEX(Bolalar!$C$5:$C$1804,MATCH($C1868,Bolalar!$I$5:$I$1804,0))="","",INDEX(Bolalar!$C$5:$C$1804,MATCH($C1868,Bolalar!$I$5:$I$1804,0))),""))</f>
        <v/>
      </c>
      <c r="F1868" s="24"/>
      <c r="G1868" s="14" t="str">
        <f aca="false">IF(OR($E1868="",$B1868=""),"",INT(($B1868-$E1868)/365.25))</f>
        <v/>
      </c>
      <c r="H1868" s="25"/>
      <c r="I1868" s="12"/>
      <c r="J1868" s="28" t="n">
        <f aca="false">IF(AND($C1868&lt;&gt;"",$B1868&gt;=Boshqaruv!$C$9,$B1868&lt;=Boshqaruv!$C$10),IF(COUNTIFS($C$4:$C1867,$C1868,$B$4:$B1867,"&gt;="&amp;Boshqaruv!$C$9,$B$4:$B1867,"&lt;="&amp;Boshqaruv!$C$10)=0,1,0),0)</f>
        <v>0</v>
      </c>
    </row>
    <row r="1869" customFormat="false" ht="15" hidden="false" customHeight="false" outlineLevel="0" collapsed="false">
      <c r="A1869" s="8" t="n">
        <v>1865</v>
      </c>
      <c r="B1869" s="13"/>
      <c r="C1869" s="25"/>
      <c r="D1869" s="26" t="str">
        <f aca="false">IF($C1869="","",IFERROR(IF(INDEX(Bolalar!$B$5:$B$1804,MATCH($C1869,Bolalar!$I$5:$I$1804,0))="","",INDEX(Bolalar!$B$5:$B$1804,MATCH($C1869,Bolalar!$I$5:$I$1804,0))),""))</f>
        <v/>
      </c>
      <c r="E1869" s="15" t="str">
        <f aca="false">IF($C1869="","",IFERROR(IF(INDEX(Bolalar!$C$5:$C$1804,MATCH($C1869,Bolalar!$I$5:$I$1804,0))="","",INDEX(Bolalar!$C$5:$C$1804,MATCH($C1869,Bolalar!$I$5:$I$1804,0))),""))</f>
        <v/>
      </c>
      <c r="F1869" s="24"/>
      <c r="G1869" s="14" t="str">
        <f aca="false">IF(OR($E1869="",$B1869=""),"",INT(($B1869-$E1869)/365.25))</f>
        <v/>
      </c>
      <c r="H1869" s="25"/>
      <c r="I1869" s="12"/>
      <c r="J1869" s="28" t="n">
        <f aca="false">IF(AND($C1869&lt;&gt;"",$B1869&gt;=Boshqaruv!$C$9,$B1869&lt;=Boshqaruv!$C$10),IF(COUNTIFS($C$4:$C1868,$C1869,$B$4:$B1868,"&gt;="&amp;Boshqaruv!$C$9,$B$4:$B1868,"&lt;="&amp;Boshqaruv!$C$10)=0,1,0),0)</f>
        <v>0</v>
      </c>
    </row>
    <row r="1870" customFormat="false" ht="15" hidden="false" customHeight="false" outlineLevel="0" collapsed="false">
      <c r="A1870" s="8" t="n">
        <v>1866</v>
      </c>
      <c r="B1870" s="13"/>
      <c r="C1870" s="25"/>
      <c r="D1870" s="26" t="str">
        <f aca="false">IF($C1870="","",IFERROR(IF(INDEX(Bolalar!$B$5:$B$1804,MATCH($C1870,Bolalar!$I$5:$I$1804,0))="","",INDEX(Bolalar!$B$5:$B$1804,MATCH($C1870,Bolalar!$I$5:$I$1804,0))),""))</f>
        <v/>
      </c>
      <c r="E1870" s="15" t="str">
        <f aca="false">IF($C1870="","",IFERROR(IF(INDEX(Bolalar!$C$5:$C$1804,MATCH($C1870,Bolalar!$I$5:$I$1804,0))="","",INDEX(Bolalar!$C$5:$C$1804,MATCH($C1870,Bolalar!$I$5:$I$1804,0))),""))</f>
        <v/>
      </c>
      <c r="F1870" s="24"/>
      <c r="G1870" s="14" t="str">
        <f aca="false">IF(OR($E1870="",$B1870=""),"",INT(($B1870-$E1870)/365.25))</f>
        <v/>
      </c>
      <c r="H1870" s="25"/>
      <c r="I1870" s="12"/>
      <c r="J1870" s="28" t="n">
        <f aca="false">IF(AND($C1870&lt;&gt;"",$B1870&gt;=Boshqaruv!$C$9,$B1870&lt;=Boshqaruv!$C$10),IF(COUNTIFS($C$4:$C1869,$C1870,$B$4:$B1869,"&gt;="&amp;Boshqaruv!$C$9,$B$4:$B1869,"&lt;="&amp;Boshqaruv!$C$10)=0,1,0),0)</f>
        <v>0</v>
      </c>
    </row>
    <row r="1871" customFormat="false" ht="15" hidden="false" customHeight="false" outlineLevel="0" collapsed="false">
      <c r="A1871" s="8" t="n">
        <v>1867</v>
      </c>
      <c r="B1871" s="13"/>
      <c r="C1871" s="25"/>
      <c r="D1871" s="26" t="str">
        <f aca="false">IF($C1871="","",IFERROR(IF(INDEX(Bolalar!$B$5:$B$1804,MATCH($C1871,Bolalar!$I$5:$I$1804,0))="","",INDEX(Bolalar!$B$5:$B$1804,MATCH($C1871,Bolalar!$I$5:$I$1804,0))),""))</f>
        <v/>
      </c>
      <c r="E1871" s="15" t="str">
        <f aca="false">IF($C1871="","",IFERROR(IF(INDEX(Bolalar!$C$5:$C$1804,MATCH($C1871,Bolalar!$I$5:$I$1804,0))="","",INDEX(Bolalar!$C$5:$C$1804,MATCH($C1871,Bolalar!$I$5:$I$1804,0))),""))</f>
        <v/>
      </c>
      <c r="F1871" s="24"/>
      <c r="G1871" s="14" t="str">
        <f aca="false">IF(OR($E1871="",$B1871=""),"",INT(($B1871-$E1871)/365.25))</f>
        <v/>
      </c>
      <c r="H1871" s="25"/>
      <c r="I1871" s="12"/>
      <c r="J1871" s="28" t="n">
        <f aca="false">IF(AND($C1871&lt;&gt;"",$B1871&gt;=Boshqaruv!$C$9,$B1871&lt;=Boshqaruv!$C$10),IF(COUNTIFS($C$4:$C1870,$C1871,$B$4:$B1870,"&gt;="&amp;Boshqaruv!$C$9,$B$4:$B1870,"&lt;="&amp;Boshqaruv!$C$10)=0,1,0),0)</f>
        <v>0</v>
      </c>
    </row>
    <row r="1872" customFormat="false" ht="15" hidden="false" customHeight="false" outlineLevel="0" collapsed="false">
      <c r="A1872" s="8" t="n">
        <v>1868</v>
      </c>
      <c r="B1872" s="13"/>
      <c r="C1872" s="25"/>
      <c r="D1872" s="26" t="str">
        <f aca="false">IF($C1872="","",IFERROR(IF(INDEX(Bolalar!$B$5:$B$1804,MATCH($C1872,Bolalar!$I$5:$I$1804,0))="","",INDEX(Bolalar!$B$5:$B$1804,MATCH($C1872,Bolalar!$I$5:$I$1804,0))),""))</f>
        <v/>
      </c>
      <c r="E1872" s="15" t="str">
        <f aca="false">IF($C1872="","",IFERROR(IF(INDEX(Bolalar!$C$5:$C$1804,MATCH($C1872,Bolalar!$I$5:$I$1804,0))="","",INDEX(Bolalar!$C$5:$C$1804,MATCH($C1872,Bolalar!$I$5:$I$1804,0))),""))</f>
        <v/>
      </c>
      <c r="F1872" s="24"/>
      <c r="G1872" s="14" t="str">
        <f aca="false">IF(OR($E1872="",$B1872=""),"",INT(($B1872-$E1872)/365.25))</f>
        <v/>
      </c>
      <c r="H1872" s="25"/>
      <c r="I1872" s="12"/>
      <c r="J1872" s="28" t="n">
        <f aca="false">IF(AND($C1872&lt;&gt;"",$B1872&gt;=Boshqaruv!$C$9,$B1872&lt;=Boshqaruv!$C$10),IF(COUNTIFS($C$4:$C1871,$C1872,$B$4:$B1871,"&gt;="&amp;Boshqaruv!$C$9,$B$4:$B1871,"&lt;="&amp;Boshqaruv!$C$10)=0,1,0),0)</f>
        <v>0</v>
      </c>
    </row>
    <row r="1873" customFormat="false" ht="15" hidden="false" customHeight="false" outlineLevel="0" collapsed="false">
      <c r="A1873" s="8" t="n">
        <v>1869</v>
      </c>
      <c r="B1873" s="13"/>
      <c r="C1873" s="25"/>
      <c r="D1873" s="26" t="str">
        <f aca="false">IF($C1873="","",IFERROR(IF(INDEX(Bolalar!$B$5:$B$1804,MATCH($C1873,Bolalar!$I$5:$I$1804,0))="","",INDEX(Bolalar!$B$5:$B$1804,MATCH($C1873,Bolalar!$I$5:$I$1804,0))),""))</f>
        <v/>
      </c>
      <c r="E1873" s="15" t="str">
        <f aca="false">IF($C1873="","",IFERROR(IF(INDEX(Bolalar!$C$5:$C$1804,MATCH($C1873,Bolalar!$I$5:$I$1804,0))="","",INDEX(Bolalar!$C$5:$C$1804,MATCH($C1873,Bolalar!$I$5:$I$1804,0))),""))</f>
        <v/>
      </c>
      <c r="F1873" s="24"/>
      <c r="G1873" s="14" t="str">
        <f aca="false">IF(OR($E1873="",$B1873=""),"",INT(($B1873-$E1873)/365.25))</f>
        <v/>
      </c>
      <c r="H1873" s="25"/>
      <c r="I1873" s="12"/>
      <c r="J1873" s="28" t="n">
        <f aca="false">IF(AND($C1873&lt;&gt;"",$B1873&gt;=Boshqaruv!$C$9,$B1873&lt;=Boshqaruv!$C$10),IF(COUNTIFS($C$4:$C1872,$C1873,$B$4:$B1872,"&gt;="&amp;Boshqaruv!$C$9,$B$4:$B1872,"&lt;="&amp;Boshqaruv!$C$10)=0,1,0),0)</f>
        <v>0</v>
      </c>
    </row>
    <row r="1874" customFormat="false" ht="15" hidden="false" customHeight="false" outlineLevel="0" collapsed="false">
      <c r="A1874" s="8" t="n">
        <v>1870</v>
      </c>
      <c r="B1874" s="13"/>
      <c r="C1874" s="25"/>
      <c r="D1874" s="26" t="str">
        <f aca="false">IF($C1874="","",IFERROR(IF(INDEX(Bolalar!$B$5:$B$1804,MATCH($C1874,Bolalar!$I$5:$I$1804,0))="","",INDEX(Bolalar!$B$5:$B$1804,MATCH($C1874,Bolalar!$I$5:$I$1804,0))),""))</f>
        <v/>
      </c>
      <c r="E1874" s="15" t="str">
        <f aca="false">IF($C1874="","",IFERROR(IF(INDEX(Bolalar!$C$5:$C$1804,MATCH($C1874,Bolalar!$I$5:$I$1804,0))="","",INDEX(Bolalar!$C$5:$C$1804,MATCH($C1874,Bolalar!$I$5:$I$1804,0))),""))</f>
        <v/>
      </c>
      <c r="F1874" s="24"/>
      <c r="G1874" s="14" t="str">
        <f aca="false">IF(OR($E1874="",$B1874=""),"",INT(($B1874-$E1874)/365.25))</f>
        <v/>
      </c>
      <c r="H1874" s="25"/>
      <c r="I1874" s="12"/>
      <c r="J1874" s="28" t="n">
        <f aca="false">IF(AND($C1874&lt;&gt;"",$B1874&gt;=Boshqaruv!$C$9,$B1874&lt;=Boshqaruv!$C$10),IF(COUNTIFS($C$4:$C1873,$C1874,$B$4:$B1873,"&gt;="&amp;Boshqaruv!$C$9,$B$4:$B1873,"&lt;="&amp;Boshqaruv!$C$10)=0,1,0),0)</f>
        <v>0</v>
      </c>
    </row>
    <row r="1875" customFormat="false" ht="15" hidden="false" customHeight="false" outlineLevel="0" collapsed="false">
      <c r="A1875" s="8" t="n">
        <v>1871</v>
      </c>
      <c r="B1875" s="13"/>
      <c r="C1875" s="25"/>
      <c r="D1875" s="26" t="str">
        <f aca="false">IF($C1875="","",IFERROR(IF(INDEX(Bolalar!$B$5:$B$1804,MATCH($C1875,Bolalar!$I$5:$I$1804,0))="","",INDEX(Bolalar!$B$5:$B$1804,MATCH($C1875,Bolalar!$I$5:$I$1804,0))),""))</f>
        <v/>
      </c>
      <c r="E1875" s="15" t="str">
        <f aca="false">IF($C1875="","",IFERROR(IF(INDEX(Bolalar!$C$5:$C$1804,MATCH($C1875,Bolalar!$I$5:$I$1804,0))="","",INDEX(Bolalar!$C$5:$C$1804,MATCH($C1875,Bolalar!$I$5:$I$1804,0))),""))</f>
        <v/>
      </c>
      <c r="F1875" s="24"/>
      <c r="G1875" s="14" t="str">
        <f aca="false">IF(OR($E1875="",$B1875=""),"",INT(($B1875-$E1875)/365.25))</f>
        <v/>
      </c>
      <c r="H1875" s="25"/>
      <c r="I1875" s="12"/>
      <c r="J1875" s="28" t="n">
        <f aca="false">IF(AND($C1875&lt;&gt;"",$B1875&gt;=Boshqaruv!$C$9,$B1875&lt;=Boshqaruv!$C$10),IF(COUNTIFS($C$4:$C1874,$C1875,$B$4:$B1874,"&gt;="&amp;Boshqaruv!$C$9,$B$4:$B1874,"&lt;="&amp;Boshqaruv!$C$10)=0,1,0),0)</f>
        <v>0</v>
      </c>
    </row>
    <row r="1876" customFormat="false" ht="15" hidden="false" customHeight="false" outlineLevel="0" collapsed="false">
      <c r="A1876" s="8" t="n">
        <v>1872</v>
      </c>
      <c r="B1876" s="13"/>
      <c r="C1876" s="25"/>
      <c r="D1876" s="26" t="str">
        <f aca="false">IF($C1876="","",IFERROR(IF(INDEX(Bolalar!$B$5:$B$1804,MATCH($C1876,Bolalar!$I$5:$I$1804,0))="","",INDEX(Bolalar!$B$5:$B$1804,MATCH($C1876,Bolalar!$I$5:$I$1804,0))),""))</f>
        <v/>
      </c>
      <c r="E1876" s="15" t="str">
        <f aca="false">IF($C1876="","",IFERROR(IF(INDEX(Bolalar!$C$5:$C$1804,MATCH($C1876,Bolalar!$I$5:$I$1804,0))="","",INDEX(Bolalar!$C$5:$C$1804,MATCH($C1876,Bolalar!$I$5:$I$1804,0))),""))</f>
        <v/>
      </c>
      <c r="F1876" s="24"/>
      <c r="G1876" s="14" t="str">
        <f aca="false">IF(OR($E1876="",$B1876=""),"",INT(($B1876-$E1876)/365.25))</f>
        <v/>
      </c>
      <c r="H1876" s="25"/>
      <c r="I1876" s="12"/>
      <c r="J1876" s="28" t="n">
        <f aca="false">IF(AND($C1876&lt;&gt;"",$B1876&gt;=Boshqaruv!$C$9,$B1876&lt;=Boshqaruv!$C$10),IF(COUNTIFS($C$4:$C1875,$C1876,$B$4:$B1875,"&gt;="&amp;Boshqaruv!$C$9,$B$4:$B1875,"&lt;="&amp;Boshqaruv!$C$10)=0,1,0),0)</f>
        <v>0</v>
      </c>
    </row>
    <row r="1877" customFormat="false" ht="15" hidden="false" customHeight="false" outlineLevel="0" collapsed="false">
      <c r="A1877" s="8" t="n">
        <v>1873</v>
      </c>
      <c r="B1877" s="13"/>
      <c r="C1877" s="25"/>
      <c r="D1877" s="26" t="str">
        <f aca="false">IF($C1877="","",IFERROR(IF(INDEX(Bolalar!$B$5:$B$1804,MATCH($C1877,Bolalar!$I$5:$I$1804,0))="","",INDEX(Bolalar!$B$5:$B$1804,MATCH($C1877,Bolalar!$I$5:$I$1804,0))),""))</f>
        <v/>
      </c>
      <c r="E1877" s="15" t="str">
        <f aca="false">IF($C1877="","",IFERROR(IF(INDEX(Bolalar!$C$5:$C$1804,MATCH($C1877,Bolalar!$I$5:$I$1804,0))="","",INDEX(Bolalar!$C$5:$C$1804,MATCH($C1877,Bolalar!$I$5:$I$1804,0))),""))</f>
        <v/>
      </c>
      <c r="F1877" s="24"/>
      <c r="G1877" s="14" t="str">
        <f aca="false">IF(OR($E1877="",$B1877=""),"",INT(($B1877-$E1877)/365.25))</f>
        <v/>
      </c>
      <c r="H1877" s="25"/>
      <c r="I1877" s="12"/>
      <c r="J1877" s="28" t="n">
        <f aca="false">IF(AND($C1877&lt;&gt;"",$B1877&gt;=Boshqaruv!$C$9,$B1877&lt;=Boshqaruv!$C$10),IF(COUNTIFS($C$4:$C1876,$C1877,$B$4:$B1876,"&gt;="&amp;Boshqaruv!$C$9,$B$4:$B1876,"&lt;="&amp;Boshqaruv!$C$10)=0,1,0),0)</f>
        <v>0</v>
      </c>
    </row>
    <row r="1878" customFormat="false" ht="15" hidden="false" customHeight="false" outlineLevel="0" collapsed="false">
      <c r="A1878" s="8" t="n">
        <v>1874</v>
      </c>
      <c r="B1878" s="13"/>
      <c r="C1878" s="25"/>
      <c r="D1878" s="26" t="str">
        <f aca="false">IF($C1878="","",IFERROR(IF(INDEX(Bolalar!$B$5:$B$1804,MATCH($C1878,Bolalar!$I$5:$I$1804,0))="","",INDEX(Bolalar!$B$5:$B$1804,MATCH($C1878,Bolalar!$I$5:$I$1804,0))),""))</f>
        <v/>
      </c>
      <c r="E1878" s="15" t="str">
        <f aca="false">IF($C1878="","",IFERROR(IF(INDEX(Bolalar!$C$5:$C$1804,MATCH($C1878,Bolalar!$I$5:$I$1804,0))="","",INDEX(Bolalar!$C$5:$C$1804,MATCH($C1878,Bolalar!$I$5:$I$1804,0))),""))</f>
        <v/>
      </c>
      <c r="F1878" s="24"/>
      <c r="G1878" s="14" t="str">
        <f aca="false">IF(OR($E1878="",$B1878=""),"",INT(($B1878-$E1878)/365.25))</f>
        <v/>
      </c>
      <c r="H1878" s="25"/>
      <c r="I1878" s="12"/>
      <c r="J1878" s="28" t="n">
        <f aca="false">IF(AND($C1878&lt;&gt;"",$B1878&gt;=Boshqaruv!$C$9,$B1878&lt;=Boshqaruv!$C$10),IF(COUNTIFS($C$4:$C1877,$C1878,$B$4:$B1877,"&gt;="&amp;Boshqaruv!$C$9,$B$4:$B1877,"&lt;="&amp;Boshqaruv!$C$10)=0,1,0),0)</f>
        <v>0</v>
      </c>
    </row>
    <row r="1879" customFormat="false" ht="15" hidden="false" customHeight="false" outlineLevel="0" collapsed="false">
      <c r="A1879" s="8" t="n">
        <v>1875</v>
      </c>
      <c r="B1879" s="13"/>
      <c r="C1879" s="25"/>
      <c r="D1879" s="26" t="str">
        <f aca="false">IF($C1879="","",IFERROR(IF(INDEX(Bolalar!$B$5:$B$1804,MATCH($C1879,Bolalar!$I$5:$I$1804,0))="","",INDEX(Bolalar!$B$5:$B$1804,MATCH($C1879,Bolalar!$I$5:$I$1804,0))),""))</f>
        <v/>
      </c>
      <c r="E1879" s="15" t="str">
        <f aca="false">IF($C1879="","",IFERROR(IF(INDEX(Bolalar!$C$5:$C$1804,MATCH($C1879,Bolalar!$I$5:$I$1804,0))="","",INDEX(Bolalar!$C$5:$C$1804,MATCH($C1879,Bolalar!$I$5:$I$1804,0))),""))</f>
        <v/>
      </c>
      <c r="F1879" s="24"/>
      <c r="G1879" s="14" t="str">
        <f aca="false">IF(OR($E1879="",$B1879=""),"",INT(($B1879-$E1879)/365.25))</f>
        <v/>
      </c>
      <c r="H1879" s="25"/>
      <c r="I1879" s="12"/>
      <c r="J1879" s="28" t="n">
        <f aca="false">IF(AND($C1879&lt;&gt;"",$B1879&gt;=Boshqaruv!$C$9,$B1879&lt;=Boshqaruv!$C$10),IF(COUNTIFS($C$4:$C1878,$C1879,$B$4:$B1878,"&gt;="&amp;Boshqaruv!$C$9,$B$4:$B1878,"&lt;="&amp;Boshqaruv!$C$10)=0,1,0),0)</f>
        <v>0</v>
      </c>
    </row>
    <row r="1880" customFormat="false" ht="15" hidden="false" customHeight="false" outlineLevel="0" collapsed="false">
      <c r="A1880" s="8" t="n">
        <v>1876</v>
      </c>
      <c r="B1880" s="13"/>
      <c r="C1880" s="25"/>
      <c r="D1880" s="26" t="str">
        <f aca="false">IF($C1880="","",IFERROR(IF(INDEX(Bolalar!$B$5:$B$1804,MATCH($C1880,Bolalar!$I$5:$I$1804,0))="","",INDEX(Bolalar!$B$5:$B$1804,MATCH($C1880,Bolalar!$I$5:$I$1804,0))),""))</f>
        <v/>
      </c>
      <c r="E1880" s="15" t="str">
        <f aca="false">IF($C1880="","",IFERROR(IF(INDEX(Bolalar!$C$5:$C$1804,MATCH($C1880,Bolalar!$I$5:$I$1804,0))="","",INDEX(Bolalar!$C$5:$C$1804,MATCH($C1880,Bolalar!$I$5:$I$1804,0))),""))</f>
        <v/>
      </c>
      <c r="F1880" s="24"/>
      <c r="G1880" s="14" t="str">
        <f aca="false">IF(OR($E1880="",$B1880=""),"",INT(($B1880-$E1880)/365.25))</f>
        <v/>
      </c>
      <c r="H1880" s="25"/>
      <c r="I1880" s="12"/>
      <c r="J1880" s="28" t="n">
        <f aca="false">IF(AND($C1880&lt;&gt;"",$B1880&gt;=Boshqaruv!$C$9,$B1880&lt;=Boshqaruv!$C$10),IF(COUNTIFS($C$4:$C1879,$C1880,$B$4:$B1879,"&gt;="&amp;Boshqaruv!$C$9,$B$4:$B1879,"&lt;="&amp;Boshqaruv!$C$10)=0,1,0),0)</f>
        <v>0</v>
      </c>
    </row>
    <row r="1881" customFormat="false" ht="15" hidden="false" customHeight="false" outlineLevel="0" collapsed="false">
      <c r="A1881" s="8" t="n">
        <v>1877</v>
      </c>
      <c r="B1881" s="13"/>
      <c r="C1881" s="25"/>
      <c r="D1881" s="26" t="str">
        <f aca="false">IF($C1881="","",IFERROR(IF(INDEX(Bolalar!$B$5:$B$1804,MATCH($C1881,Bolalar!$I$5:$I$1804,0))="","",INDEX(Bolalar!$B$5:$B$1804,MATCH($C1881,Bolalar!$I$5:$I$1804,0))),""))</f>
        <v/>
      </c>
      <c r="E1881" s="15" t="str">
        <f aca="false">IF($C1881="","",IFERROR(IF(INDEX(Bolalar!$C$5:$C$1804,MATCH($C1881,Bolalar!$I$5:$I$1804,0))="","",INDEX(Bolalar!$C$5:$C$1804,MATCH($C1881,Bolalar!$I$5:$I$1804,0))),""))</f>
        <v/>
      </c>
      <c r="F1881" s="24"/>
      <c r="G1881" s="14" t="str">
        <f aca="false">IF(OR($E1881="",$B1881=""),"",INT(($B1881-$E1881)/365.25))</f>
        <v/>
      </c>
      <c r="H1881" s="25"/>
      <c r="I1881" s="12"/>
      <c r="J1881" s="28" t="n">
        <f aca="false">IF(AND($C1881&lt;&gt;"",$B1881&gt;=Boshqaruv!$C$9,$B1881&lt;=Boshqaruv!$C$10),IF(COUNTIFS($C$4:$C1880,$C1881,$B$4:$B1880,"&gt;="&amp;Boshqaruv!$C$9,$B$4:$B1880,"&lt;="&amp;Boshqaruv!$C$10)=0,1,0),0)</f>
        <v>0</v>
      </c>
    </row>
    <row r="1882" customFormat="false" ht="15" hidden="false" customHeight="false" outlineLevel="0" collapsed="false">
      <c r="A1882" s="8" t="n">
        <v>1878</v>
      </c>
      <c r="B1882" s="13"/>
      <c r="C1882" s="25"/>
      <c r="D1882" s="26" t="str">
        <f aca="false">IF($C1882="","",IFERROR(IF(INDEX(Bolalar!$B$5:$B$1804,MATCH($C1882,Bolalar!$I$5:$I$1804,0))="","",INDEX(Bolalar!$B$5:$B$1804,MATCH($C1882,Bolalar!$I$5:$I$1804,0))),""))</f>
        <v/>
      </c>
      <c r="E1882" s="15" t="str">
        <f aca="false">IF($C1882="","",IFERROR(IF(INDEX(Bolalar!$C$5:$C$1804,MATCH($C1882,Bolalar!$I$5:$I$1804,0))="","",INDEX(Bolalar!$C$5:$C$1804,MATCH($C1882,Bolalar!$I$5:$I$1804,0))),""))</f>
        <v/>
      </c>
      <c r="F1882" s="24"/>
      <c r="G1882" s="14" t="str">
        <f aca="false">IF(OR($E1882="",$B1882=""),"",INT(($B1882-$E1882)/365.25))</f>
        <v/>
      </c>
      <c r="H1882" s="25"/>
      <c r="I1882" s="12"/>
      <c r="J1882" s="28" t="n">
        <f aca="false">IF(AND($C1882&lt;&gt;"",$B1882&gt;=Boshqaruv!$C$9,$B1882&lt;=Boshqaruv!$C$10),IF(COUNTIFS($C$4:$C1881,$C1882,$B$4:$B1881,"&gt;="&amp;Boshqaruv!$C$9,$B$4:$B1881,"&lt;="&amp;Boshqaruv!$C$10)=0,1,0),0)</f>
        <v>0</v>
      </c>
    </row>
    <row r="1883" customFormat="false" ht="15" hidden="false" customHeight="false" outlineLevel="0" collapsed="false">
      <c r="A1883" s="8" t="n">
        <v>1879</v>
      </c>
      <c r="B1883" s="13"/>
      <c r="C1883" s="25"/>
      <c r="D1883" s="26" t="str">
        <f aca="false">IF($C1883="","",IFERROR(IF(INDEX(Bolalar!$B$5:$B$1804,MATCH($C1883,Bolalar!$I$5:$I$1804,0))="","",INDEX(Bolalar!$B$5:$B$1804,MATCH($C1883,Bolalar!$I$5:$I$1804,0))),""))</f>
        <v/>
      </c>
      <c r="E1883" s="15" t="str">
        <f aca="false">IF($C1883="","",IFERROR(IF(INDEX(Bolalar!$C$5:$C$1804,MATCH($C1883,Bolalar!$I$5:$I$1804,0))="","",INDEX(Bolalar!$C$5:$C$1804,MATCH($C1883,Bolalar!$I$5:$I$1804,0))),""))</f>
        <v/>
      </c>
      <c r="F1883" s="24"/>
      <c r="G1883" s="14" t="str">
        <f aca="false">IF(OR($E1883="",$B1883=""),"",INT(($B1883-$E1883)/365.25))</f>
        <v/>
      </c>
      <c r="H1883" s="25"/>
      <c r="I1883" s="12"/>
      <c r="J1883" s="28" t="n">
        <f aca="false">IF(AND($C1883&lt;&gt;"",$B1883&gt;=Boshqaruv!$C$9,$B1883&lt;=Boshqaruv!$C$10),IF(COUNTIFS($C$4:$C1882,$C1883,$B$4:$B1882,"&gt;="&amp;Boshqaruv!$C$9,$B$4:$B1882,"&lt;="&amp;Boshqaruv!$C$10)=0,1,0),0)</f>
        <v>0</v>
      </c>
    </row>
    <row r="1884" customFormat="false" ht="15" hidden="false" customHeight="false" outlineLevel="0" collapsed="false">
      <c r="A1884" s="8" t="n">
        <v>1880</v>
      </c>
      <c r="B1884" s="13"/>
      <c r="C1884" s="25"/>
      <c r="D1884" s="26" t="str">
        <f aca="false">IF($C1884="","",IFERROR(IF(INDEX(Bolalar!$B$5:$B$1804,MATCH($C1884,Bolalar!$I$5:$I$1804,0))="","",INDEX(Bolalar!$B$5:$B$1804,MATCH($C1884,Bolalar!$I$5:$I$1804,0))),""))</f>
        <v/>
      </c>
      <c r="E1884" s="15" t="str">
        <f aca="false">IF($C1884="","",IFERROR(IF(INDEX(Bolalar!$C$5:$C$1804,MATCH($C1884,Bolalar!$I$5:$I$1804,0))="","",INDEX(Bolalar!$C$5:$C$1804,MATCH($C1884,Bolalar!$I$5:$I$1804,0))),""))</f>
        <v/>
      </c>
      <c r="F1884" s="24"/>
      <c r="G1884" s="14" t="str">
        <f aca="false">IF(OR($E1884="",$B1884=""),"",INT(($B1884-$E1884)/365.25))</f>
        <v/>
      </c>
      <c r="H1884" s="25"/>
      <c r="I1884" s="12"/>
      <c r="J1884" s="28" t="n">
        <f aca="false">IF(AND($C1884&lt;&gt;"",$B1884&gt;=Boshqaruv!$C$9,$B1884&lt;=Boshqaruv!$C$10),IF(COUNTIFS($C$4:$C1883,$C1884,$B$4:$B1883,"&gt;="&amp;Boshqaruv!$C$9,$B$4:$B1883,"&lt;="&amp;Boshqaruv!$C$10)=0,1,0),0)</f>
        <v>0</v>
      </c>
    </row>
    <row r="1885" customFormat="false" ht="15" hidden="false" customHeight="false" outlineLevel="0" collapsed="false">
      <c r="A1885" s="8" t="n">
        <v>1881</v>
      </c>
      <c r="B1885" s="13"/>
      <c r="C1885" s="25"/>
      <c r="D1885" s="26" t="str">
        <f aca="false">IF($C1885="","",IFERROR(IF(INDEX(Bolalar!$B$5:$B$1804,MATCH($C1885,Bolalar!$I$5:$I$1804,0))="","",INDEX(Bolalar!$B$5:$B$1804,MATCH($C1885,Bolalar!$I$5:$I$1804,0))),""))</f>
        <v/>
      </c>
      <c r="E1885" s="15" t="str">
        <f aca="false">IF($C1885="","",IFERROR(IF(INDEX(Bolalar!$C$5:$C$1804,MATCH($C1885,Bolalar!$I$5:$I$1804,0))="","",INDEX(Bolalar!$C$5:$C$1804,MATCH($C1885,Bolalar!$I$5:$I$1804,0))),""))</f>
        <v/>
      </c>
      <c r="F1885" s="24"/>
      <c r="G1885" s="14" t="str">
        <f aca="false">IF(OR($E1885="",$B1885=""),"",INT(($B1885-$E1885)/365.25))</f>
        <v/>
      </c>
      <c r="H1885" s="25"/>
      <c r="I1885" s="12"/>
      <c r="J1885" s="28" t="n">
        <f aca="false">IF(AND($C1885&lt;&gt;"",$B1885&gt;=Boshqaruv!$C$9,$B1885&lt;=Boshqaruv!$C$10),IF(COUNTIFS($C$4:$C1884,$C1885,$B$4:$B1884,"&gt;="&amp;Boshqaruv!$C$9,$B$4:$B1884,"&lt;="&amp;Boshqaruv!$C$10)=0,1,0),0)</f>
        <v>0</v>
      </c>
    </row>
    <row r="1886" customFormat="false" ht="15" hidden="false" customHeight="false" outlineLevel="0" collapsed="false">
      <c r="A1886" s="8" t="n">
        <v>1882</v>
      </c>
      <c r="B1886" s="13"/>
      <c r="C1886" s="25"/>
      <c r="D1886" s="26" t="str">
        <f aca="false">IF($C1886="","",IFERROR(IF(INDEX(Bolalar!$B$5:$B$1804,MATCH($C1886,Bolalar!$I$5:$I$1804,0))="","",INDEX(Bolalar!$B$5:$B$1804,MATCH($C1886,Bolalar!$I$5:$I$1804,0))),""))</f>
        <v/>
      </c>
      <c r="E1886" s="15" t="str">
        <f aca="false">IF($C1886="","",IFERROR(IF(INDEX(Bolalar!$C$5:$C$1804,MATCH($C1886,Bolalar!$I$5:$I$1804,0))="","",INDEX(Bolalar!$C$5:$C$1804,MATCH($C1886,Bolalar!$I$5:$I$1804,0))),""))</f>
        <v/>
      </c>
      <c r="F1886" s="24"/>
      <c r="G1886" s="14" t="str">
        <f aca="false">IF(OR($E1886="",$B1886=""),"",INT(($B1886-$E1886)/365.25))</f>
        <v/>
      </c>
      <c r="H1886" s="25"/>
      <c r="I1886" s="12"/>
      <c r="J1886" s="28" t="n">
        <f aca="false">IF(AND($C1886&lt;&gt;"",$B1886&gt;=Boshqaruv!$C$9,$B1886&lt;=Boshqaruv!$C$10),IF(COUNTIFS($C$4:$C1885,$C1886,$B$4:$B1885,"&gt;="&amp;Boshqaruv!$C$9,$B$4:$B1885,"&lt;="&amp;Boshqaruv!$C$10)=0,1,0),0)</f>
        <v>0</v>
      </c>
    </row>
    <row r="1887" customFormat="false" ht="15" hidden="false" customHeight="false" outlineLevel="0" collapsed="false">
      <c r="A1887" s="8" t="n">
        <v>1883</v>
      </c>
      <c r="B1887" s="13"/>
      <c r="C1887" s="25"/>
      <c r="D1887" s="26" t="str">
        <f aca="false">IF($C1887="","",IFERROR(IF(INDEX(Bolalar!$B$5:$B$1804,MATCH($C1887,Bolalar!$I$5:$I$1804,0))="","",INDEX(Bolalar!$B$5:$B$1804,MATCH($C1887,Bolalar!$I$5:$I$1804,0))),""))</f>
        <v/>
      </c>
      <c r="E1887" s="15" t="str">
        <f aca="false">IF($C1887="","",IFERROR(IF(INDEX(Bolalar!$C$5:$C$1804,MATCH($C1887,Bolalar!$I$5:$I$1804,0))="","",INDEX(Bolalar!$C$5:$C$1804,MATCH($C1887,Bolalar!$I$5:$I$1804,0))),""))</f>
        <v/>
      </c>
      <c r="F1887" s="24"/>
      <c r="G1887" s="14" t="str">
        <f aca="false">IF(OR($E1887="",$B1887=""),"",INT(($B1887-$E1887)/365.25))</f>
        <v/>
      </c>
      <c r="H1887" s="25"/>
      <c r="I1887" s="12"/>
      <c r="J1887" s="28" t="n">
        <f aca="false">IF(AND($C1887&lt;&gt;"",$B1887&gt;=Boshqaruv!$C$9,$B1887&lt;=Boshqaruv!$C$10),IF(COUNTIFS($C$4:$C1886,$C1887,$B$4:$B1886,"&gt;="&amp;Boshqaruv!$C$9,$B$4:$B1886,"&lt;="&amp;Boshqaruv!$C$10)=0,1,0),0)</f>
        <v>0</v>
      </c>
    </row>
    <row r="1888" customFormat="false" ht="15" hidden="false" customHeight="false" outlineLevel="0" collapsed="false">
      <c r="A1888" s="8" t="n">
        <v>1884</v>
      </c>
      <c r="B1888" s="13"/>
      <c r="C1888" s="25"/>
      <c r="D1888" s="26" t="str">
        <f aca="false">IF($C1888="","",IFERROR(IF(INDEX(Bolalar!$B$5:$B$1804,MATCH($C1888,Bolalar!$I$5:$I$1804,0))="","",INDEX(Bolalar!$B$5:$B$1804,MATCH($C1888,Bolalar!$I$5:$I$1804,0))),""))</f>
        <v/>
      </c>
      <c r="E1888" s="15" t="str">
        <f aca="false">IF($C1888="","",IFERROR(IF(INDEX(Bolalar!$C$5:$C$1804,MATCH($C1888,Bolalar!$I$5:$I$1804,0))="","",INDEX(Bolalar!$C$5:$C$1804,MATCH($C1888,Bolalar!$I$5:$I$1804,0))),""))</f>
        <v/>
      </c>
      <c r="F1888" s="24"/>
      <c r="G1888" s="14" t="str">
        <f aca="false">IF(OR($E1888="",$B1888=""),"",INT(($B1888-$E1888)/365.25))</f>
        <v/>
      </c>
      <c r="H1888" s="25"/>
      <c r="I1888" s="12"/>
      <c r="J1888" s="28" t="n">
        <f aca="false">IF(AND($C1888&lt;&gt;"",$B1888&gt;=Boshqaruv!$C$9,$B1888&lt;=Boshqaruv!$C$10),IF(COUNTIFS($C$4:$C1887,$C1888,$B$4:$B1887,"&gt;="&amp;Boshqaruv!$C$9,$B$4:$B1887,"&lt;="&amp;Boshqaruv!$C$10)=0,1,0),0)</f>
        <v>0</v>
      </c>
    </row>
    <row r="1889" customFormat="false" ht="15" hidden="false" customHeight="false" outlineLevel="0" collapsed="false">
      <c r="A1889" s="8" t="n">
        <v>1885</v>
      </c>
      <c r="B1889" s="13"/>
      <c r="C1889" s="25"/>
      <c r="D1889" s="26" t="str">
        <f aca="false">IF($C1889="","",IFERROR(IF(INDEX(Bolalar!$B$5:$B$1804,MATCH($C1889,Bolalar!$I$5:$I$1804,0))="","",INDEX(Bolalar!$B$5:$B$1804,MATCH($C1889,Bolalar!$I$5:$I$1804,0))),""))</f>
        <v/>
      </c>
      <c r="E1889" s="15" t="str">
        <f aca="false">IF($C1889="","",IFERROR(IF(INDEX(Bolalar!$C$5:$C$1804,MATCH($C1889,Bolalar!$I$5:$I$1804,0))="","",INDEX(Bolalar!$C$5:$C$1804,MATCH($C1889,Bolalar!$I$5:$I$1804,0))),""))</f>
        <v/>
      </c>
      <c r="F1889" s="24"/>
      <c r="G1889" s="14" t="str">
        <f aca="false">IF(OR($E1889="",$B1889=""),"",INT(($B1889-$E1889)/365.25))</f>
        <v/>
      </c>
      <c r="H1889" s="25"/>
      <c r="I1889" s="12"/>
      <c r="J1889" s="28" t="n">
        <f aca="false">IF(AND($C1889&lt;&gt;"",$B1889&gt;=Boshqaruv!$C$9,$B1889&lt;=Boshqaruv!$C$10),IF(COUNTIFS($C$4:$C1888,$C1889,$B$4:$B1888,"&gt;="&amp;Boshqaruv!$C$9,$B$4:$B1888,"&lt;="&amp;Boshqaruv!$C$10)=0,1,0),0)</f>
        <v>0</v>
      </c>
    </row>
    <row r="1890" customFormat="false" ht="15" hidden="false" customHeight="false" outlineLevel="0" collapsed="false">
      <c r="A1890" s="8" t="n">
        <v>1886</v>
      </c>
      <c r="B1890" s="13"/>
      <c r="C1890" s="25"/>
      <c r="D1890" s="26" t="str">
        <f aca="false">IF($C1890="","",IFERROR(IF(INDEX(Bolalar!$B$5:$B$1804,MATCH($C1890,Bolalar!$I$5:$I$1804,0))="","",INDEX(Bolalar!$B$5:$B$1804,MATCH($C1890,Bolalar!$I$5:$I$1804,0))),""))</f>
        <v/>
      </c>
      <c r="E1890" s="15" t="str">
        <f aca="false">IF($C1890="","",IFERROR(IF(INDEX(Bolalar!$C$5:$C$1804,MATCH($C1890,Bolalar!$I$5:$I$1804,0))="","",INDEX(Bolalar!$C$5:$C$1804,MATCH($C1890,Bolalar!$I$5:$I$1804,0))),""))</f>
        <v/>
      </c>
      <c r="F1890" s="24"/>
      <c r="G1890" s="14" t="str">
        <f aca="false">IF(OR($E1890="",$B1890=""),"",INT(($B1890-$E1890)/365.25))</f>
        <v/>
      </c>
      <c r="H1890" s="25"/>
      <c r="I1890" s="12"/>
      <c r="J1890" s="28" t="n">
        <f aca="false">IF(AND($C1890&lt;&gt;"",$B1890&gt;=Boshqaruv!$C$9,$B1890&lt;=Boshqaruv!$C$10),IF(COUNTIFS($C$4:$C1889,$C1890,$B$4:$B1889,"&gt;="&amp;Boshqaruv!$C$9,$B$4:$B1889,"&lt;="&amp;Boshqaruv!$C$10)=0,1,0),0)</f>
        <v>0</v>
      </c>
    </row>
    <row r="1891" customFormat="false" ht="15" hidden="false" customHeight="false" outlineLevel="0" collapsed="false">
      <c r="A1891" s="8" t="n">
        <v>1887</v>
      </c>
      <c r="B1891" s="13"/>
      <c r="C1891" s="25"/>
      <c r="D1891" s="26" t="str">
        <f aca="false">IF($C1891="","",IFERROR(IF(INDEX(Bolalar!$B$5:$B$1804,MATCH($C1891,Bolalar!$I$5:$I$1804,0))="","",INDEX(Bolalar!$B$5:$B$1804,MATCH($C1891,Bolalar!$I$5:$I$1804,0))),""))</f>
        <v/>
      </c>
      <c r="E1891" s="15" t="str">
        <f aca="false">IF($C1891="","",IFERROR(IF(INDEX(Bolalar!$C$5:$C$1804,MATCH($C1891,Bolalar!$I$5:$I$1804,0))="","",INDEX(Bolalar!$C$5:$C$1804,MATCH($C1891,Bolalar!$I$5:$I$1804,0))),""))</f>
        <v/>
      </c>
      <c r="F1891" s="24"/>
      <c r="G1891" s="14" t="str">
        <f aca="false">IF(OR($E1891="",$B1891=""),"",INT(($B1891-$E1891)/365.25))</f>
        <v/>
      </c>
      <c r="H1891" s="25"/>
      <c r="I1891" s="12"/>
      <c r="J1891" s="28" t="n">
        <f aca="false">IF(AND($C1891&lt;&gt;"",$B1891&gt;=Boshqaruv!$C$9,$B1891&lt;=Boshqaruv!$C$10),IF(COUNTIFS($C$4:$C1890,$C1891,$B$4:$B1890,"&gt;="&amp;Boshqaruv!$C$9,$B$4:$B1890,"&lt;="&amp;Boshqaruv!$C$10)=0,1,0),0)</f>
        <v>0</v>
      </c>
    </row>
    <row r="1892" customFormat="false" ht="15" hidden="false" customHeight="false" outlineLevel="0" collapsed="false">
      <c r="A1892" s="8" t="n">
        <v>1888</v>
      </c>
      <c r="B1892" s="13"/>
      <c r="C1892" s="25"/>
      <c r="D1892" s="26" t="str">
        <f aca="false">IF($C1892="","",IFERROR(IF(INDEX(Bolalar!$B$5:$B$1804,MATCH($C1892,Bolalar!$I$5:$I$1804,0))="","",INDEX(Bolalar!$B$5:$B$1804,MATCH($C1892,Bolalar!$I$5:$I$1804,0))),""))</f>
        <v/>
      </c>
      <c r="E1892" s="15" t="str">
        <f aca="false">IF($C1892="","",IFERROR(IF(INDEX(Bolalar!$C$5:$C$1804,MATCH($C1892,Bolalar!$I$5:$I$1804,0))="","",INDEX(Bolalar!$C$5:$C$1804,MATCH($C1892,Bolalar!$I$5:$I$1804,0))),""))</f>
        <v/>
      </c>
      <c r="F1892" s="24"/>
      <c r="G1892" s="14" t="str">
        <f aca="false">IF(OR($E1892="",$B1892=""),"",INT(($B1892-$E1892)/365.25))</f>
        <v/>
      </c>
      <c r="H1892" s="25"/>
      <c r="I1892" s="12"/>
      <c r="J1892" s="28" t="n">
        <f aca="false">IF(AND($C1892&lt;&gt;"",$B1892&gt;=Boshqaruv!$C$9,$B1892&lt;=Boshqaruv!$C$10),IF(COUNTIFS($C$4:$C1891,$C1892,$B$4:$B1891,"&gt;="&amp;Boshqaruv!$C$9,$B$4:$B1891,"&lt;="&amp;Boshqaruv!$C$10)=0,1,0),0)</f>
        <v>0</v>
      </c>
    </row>
    <row r="1893" customFormat="false" ht="15" hidden="false" customHeight="false" outlineLevel="0" collapsed="false">
      <c r="A1893" s="8" t="n">
        <v>1889</v>
      </c>
      <c r="B1893" s="13"/>
      <c r="C1893" s="25"/>
      <c r="D1893" s="26" t="str">
        <f aca="false">IF($C1893="","",IFERROR(IF(INDEX(Bolalar!$B$5:$B$1804,MATCH($C1893,Bolalar!$I$5:$I$1804,0))="","",INDEX(Bolalar!$B$5:$B$1804,MATCH($C1893,Bolalar!$I$5:$I$1804,0))),""))</f>
        <v/>
      </c>
      <c r="E1893" s="15" t="str">
        <f aca="false">IF($C1893="","",IFERROR(IF(INDEX(Bolalar!$C$5:$C$1804,MATCH($C1893,Bolalar!$I$5:$I$1804,0))="","",INDEX(Bolalar!$C$5:$C$1804,MATCH($C1893,Bolalar!$I$5:$I$1804,0))),""))</f>
        <v/>
      </c>
      <c r="F1893" s="24"/>
      <c r="G1893" s="14" t="str">
        <f aca="false">IF(OR($E1893="",$B1893=""),"",INT(($B1893-$E1893)/365.25))</f>
        <v/>
      </c>
      <c r="H1893" s="25"/>
      <c r="I1893" s="12"/>
      <c r="J1893" s="28" t="n">
        <f aca="false">IF(AND($C1893&lt;&gt;"",$B1893&gt;=Boshqaruv!$C$9,$B1893&lt;=Boshqaruv!$C$10),IF(COUNTIFS($C$4:$C1892,$C1893,$B$4:$B1892,"&gt;="&amp;Boshqaruv!$C$9,$B$4:$B1892,"&lt;="&amp;Boshqaruv!$C$10)=0,1,0),0)</f>
        <v>0</v>
      </c>
    </row>
    <row r="1894" customFormat="false" ht="15" hidden="false" customHeight="false" outlineLevel="0" collapsed="false">
      <c r="A1894" s="8" t="n">
        <v>1890</v>
      </c>
      <c r="B1894" s="13"/>
      <c r="C1894" s="25"/>
      <c r="D1894" s="26" t="str">
        <f aca="false">IF($C1894="","",IFERROR(IF(INDEX(Bolalar!$B$5:$B$1804,MATCH($C1894,Bolalar!$I$5:$I$1804,0))="","",INDEX(Bolalar!$B$5:$B$1804,MATCH($C1894,Bolalar!$I$5:$I$1804,0))),""))</f>
        <v/>
      </c>
      <c r="E1894" s="15" t="str">
        <f aca="false">IF($C1894="","",IFERROR(IF(INDEX(Bolalar!$C$5:$C$1804,MATCH($C1894,Bolalar!$I$5:$I$1804,0))="","",INDEX(Bolalar!$C$5:$C$1804,MATCH($C1894,Bolalar!$I$5:$I$1804,0))),""))</f>
        <v/>
      </c>
      <c r="F1894" s="24"/>
      <c r="G1894" s="14" t="str">
        <f aca="false">IF(OR($E1894="",$B1894=""),"",INT(($B1894-$E1894)/365.25))</f>
        <v/>
      </c>
      <c r="H1894" s="25"/>
      <c r="I1894" s="12"/>
      <c r="J1894" s="28" t="n">
        <f aca="false">IF(AND($C1894&lt;&gt;"",$B1894&gt;=Boshqaruv!$C$9,$B1894&lt;=Boshqaruv!$C$10),IF(COUNTIFS($C$4:$C1893,$C1894,$B$4:$B1893,"&gt;="&amp;Boshqaruv!$C$9,$B$4:$B1893,"&lt;="&amp;Boshqaruv!$C$10)=0,1,0),0)</f>
        <v>0</v>
      </c>
    </row>
    <row r="1895" customFormat="false" ht="15" hidden="false" customHeight="false" outlineLevel="0" collapsed="false">
      <c r="A1895" s="8" t="n">
        <v>1891</v>
      </c>
      <c r="B1895" s="13"/>
      <c r="C1895" s="25"/>
      <c r="D1895" s="26" t="str">
        <f aca="false">IF($C1895="","",IFERROR(IF(INDEX(Bolalar!$B$5:$B$1804,MATCH($C1895,Bolalar!$I$5:$I$1804,0))="","",INDEX(Bolalar!$B$5:$B$1804,MATCH($C1895,Bolalar!$I$5:$I$1804,0))),""))</f>
        <v/>
      </c>
      <c r="E1895" s="15" t="str">
        <f aca="false">IF($C1895="","",IFERROR(IF(INDEX(Bolalar!$C$5:$C$1804,MATCH($C1895,Bolalar!$I$5:$I$1804,0))="","",INDEX(Bolalar!$C$5:$C$1804,MATCH($C1895,Bolalar!$I$5:$I$1804,0))),""))</f>
        <v/>
      </c>
      <c r="F1895" s="24"/>
      <c r="G1895" s="14" t="str">
        <f aca="false">IF(OR($E1895="",$B1895=""),"",INT(($B1895-$E1895)/365.25))</f>
        <v/>
      </c>
      <c r="H1895" s="25"/>
      <c r="I1895" s="12"/>
      <c r="J1895" s="28" t="n">
        <f aca="false">IF(AND($C1895&lt;&gt;"",$B1895&gt;=Boshqaruv!$C$9,$B1895&lt;=Boshqaruv!$C$10),IF(COUNTIFS($C$4:$C1894,$C1895,$B$4:$B1894,"&gt;="&amp;Boshqaruv!$C$9,$B$4:$B1894,"&lt;="&amp;Boshqaruv!$C$10)=0,1,0),0)</f>
        <v>0</v>
      </c>
    </row>
    <row r="1896" customFormat="false" ht="15" hidden="false" customHeight="false" outlineLevel="0" collapsed="false">
      <c r="A1896" s="8" t="n">
        <v>1892</v>
      </c>
      <c r="B1896" s="13"/>
      <c r="C1896" s="25"/>
      <c r="D1896" s="26" t="str">
        <f aca="false">IF($C1896="","",IFERROR(IF(INDEX(Bolalar!$B$5:$B$1804,MATCH($C1896,Bolalar!$I$5:$I$1804,0))="","",INDEX(Bolalar!$B$5:$B$1804,MATCH($C1896,Bolalar!$I$5:$I$1804,0))),""))</f>
        <v/>
      </c>
      <c r="E1896" s="15" t="str">
        <f aca="false">IF($C1896="","",IFERROR(IF(INDEX(Bolalar!$C$5:$C$1804,MATCH($C1896,Bolalar!$I$5:$I$1804,0))="","",INDEX(Bolalar!$C$5:$C$1804,MATCH($C1896,Bolalar!$I$5:$I$1804,0))),""))</f>
        <v/>
      </c>
      <c r="F1896" s="24"/>
      <c r="G1896" s="14" t="str">
        <f aca="false">IF(OR($E1896="",$B1896=""),"",INT(($B1896-$E1896)/365.25))</f>
        <v/>
      </c>
      <c r="H1896" s="25"/>
      <c r="I1896" s="12"/>
      <c r="J1896" s="28" t="n">
        <f aca="false">IF(AND($C1896&lt;&gt;"",$B1896&gt;=Boshqaruv!$C$9,$B1896&lt;=Boshqaruv!$C$10),IF(COUNTIFS($C$4:$C1895,$C1896,$B$4:$B1895,"&gt;="&amp;Boshqaruv!$C$9,$B$4:$B1895,"&lt;="&amp;Boshqaruv!$C$10)=0,1,0),0)</f>
        <v>0</v>
      </c>
    </row>
    <row r="1897" customFormat="false" ht="15" hidden="false" customHeight="false" outlineLevel="0" collapsed="false">
      <c r="A1897" s="8" t="n">
        <v>1893</v>
      </c>
      <c r="B1897" s="13"/>
      <c r="C1897" s="25"/>
      <c r="D1897" s="26" t="str">
        <f aca="false">IF($C1897="","",IFERROR(IF(INDEX(Bolalar!$B$5:$B$1804,MATCH($C1897,Bolalar!$I$5:$I$1804,0))="","",INDEX(Bolalar!$B$5:$B$1804,MATCH($C1897,Bolalar!$I$5:$I$1804,0))),""))</f>
        <v/>
      </c>
      <c r="E1897" s="15" t="str">
        <f aca="false">IF($C1897="","",IFERROR(IF(INDEX(Bolalar!$C$5:$C$1804,MATCH($C1897,Bolalar!$I$5:$I$1804,0))="","",INDEX(Bolalar!$C$5:$C$1804,MATCH($C1897,Bolalar!$I$5:$I$1804,0))),""))</f>
        <v/>
      </c>
      <c r="F1897" s="24"/>
      <c r="G1897" s="14" t="str">
        <f aca="false">IF(OR($E1897="",$B1897=""),"",INT(($B1897-$E1897)/365.25))</f>
        <v/>
      </c>
      <c r="H1897" s="25"/>
      <c r="I1897" s="12"/>
      <c r="J1897" s="28" t="n">
        <f aca="false">IF(AND($C1897&lt;&gt;"",$B1897&gt;=Boshqaruv!$C$9,$B1897&lt;=Boshqaruv!$C$10),IF(COUNTIFS($C$4:$C1896,$C1897,$B$4:$B1896,"&gt;="&amp;Boshqaruv!$C$9,$B$4:$B1896,"&lt;="&amp;Boshqaruv!$C$10)=0,1,0),0)</f>
        <v>0</v>
      </c>
    </row>
    <row r="1898" customFormat="false" ht="15" hidden="false" customHeight="false" outlineLevel="0" collapsed="false">
      <c r="A1898" s="8" t="n">
        <v>1894</v>
      </c>
      <c r="B1898" s="13"/>
      <c r="C1898" s="25"/>
      <c r="D1898" s="26" t="str">
        <f aca="false">IF($C1898="","",IFERROR(IF(INDEX(Bolalar!$B$5:$B$1804,MATCH($C1898,Bolalar!$I$5:$I$1804,0))="","",INDEX(Bolalar!$B$5:$B$1804,MATCH($C1898,Bolalar!$I$5:$I$1804,0))),""))</f>
        <v/>
      </c>
      <c r="E1898" s="15" t="str">
        <f aca="false">IF($C1898="","",IFERROR(IF(INDEX(Bolalar!$C$5:$C$1804,MATCH($C1898,Bolalar!$I$5:$I$1804,0))="","",INDEX(Bolalar!$C$5:$C$1804,MATCH($C1898,Bolalar!$I$5:$I$1804,0))),""))</f>
        <v/>
      </c>
      <c r="F1898" s="24"/>
      <c r="G1898" s="14" t="str">
        <f aca="false">IF(OR($E1898="",$B1898=""),"",INT(($B1898-$E1898)/365.25))</f>
        <v/>
      </c>
      <c r="H1898" s="25"/>
      <c r="I1898" s="12"/>
      <c r="J1898" s="28" t="n">
        <f aca="false">IF(AND($C1898&lt;&gt;"",$B1898&gt;=Boshqaruv!$C$9,$B1898&lt;=Boshqaruv!$C$10),IF(COUNTIFS($C$4:$C1897,$C1898,$B$4:$B1897,"&gt;="&amp;Boshqaruv!$C$9,$B$4:$B1897,"&lt;="&amp;Boshqaruv!$C$10)=0,1,0),0)</f>
        <v>0</v>
      </c>
    </row>
    <row r="1899" customFormat="false" ht="15" hidden="false" customHeight="false" outlineLevel="0" collapsed="false">
      <c r="A1899" s="8" t="n">
        <v>1895</v>
      </c>
      <c r="B1899" s="13"/>
      <c r="C1899" s="25"/>
      <c r="D1899" s="26" t="str">
        <f aca="false">IF($C1899="","",IFERROR(IF(INDEX(Bolalar!$B$5:$B$1804,MATCH($C1899,Bolalar!$I$5:$I$1804,0))="","",INDEX(Bolalar!$B$5:$B$1804,MATCH($C1899,Bolalar!$I$5:$I$1804,0))),""))</f>
        <v/>
      </c>
      <c r="E1899" s="15" t="str">
        <f aca="false">IF($C1899="","",IFERROR(IF(INDEX(Bolalar!$C$5:$C$1804,MATCH($C1899,Bolalar!$I$5:$I$1804,0))="","",INDEX(Bolalar!$C$5:$C$1804,MATCH($C1899,Bolalar!$I$5:$I$1804,0))),""))</f>
        <v/>
      </c>
      <c r="F1899" s="24"/>
      <c r="G1899" s="14" t="str">
        <f aca="false">IF(OR($E1899="",$B1899=""),"",INT(($B1899-$E1899)/365.25))</f>
        <v/>
      </c>
      <c r="H1899" s="25"/>
      <c r="I1899" s="12"/>
      <c r="J1899" s="28" t="n">
        <f aca="false">IF(AND($C1899&lt;&gt;"",$B1899&gt;=Boshqaruv!$C$9,$B1899&lt;=Boshqaruv!$C$10),IF(COUNTIFS($C$4:$C1898,$C1899,$B$4:$B1898,"&gt;="&amp;Boshqaruv!$C$9,$B$4:$B1898,"&lt;="&amp;Boshqaruv!$C$10)=0,1,0),0)</f>
        <v>0</v>
      </c>
    </row>
    <row r="1900" customFormat="false" ht="15" hidden="false" customHeight="false" outlineLevel="0" collapsed="false">
      <c r="A1900" s="8" t="n">
        <v>1896</v>
      </c>
      <c r="B1900" s="13"/>
      <c r="C1900" s="25"/>
      <c r="D1900" s="26" t="str">
        <f aca="false">IF($C1900="","",IFERROR(IF(INDEX(Bolalar!$B$5:$B$1804,MATCH($C1900,Bolalar!$I$5:$I$1804,0))="","",INDEX(Bolalar!$B$5:$B$1804,MATCH($C1900,Bolalar!$I$5:$I$1804,0))),""))</f>
        <v/>
      </c>
      <c r="E1900" s="15" t="str">
        <f aca="false">IF($C1900="","",IFERROR(IF(INDEX(Bolalar!$C$5:$C$1804,MATCH($C1900,Bolalar!$I$5:$I$1804,0))="","",INDEX(Bolalar!$C$5:$C$1804,MATCH($C1900,Bolalar!$I$5:$I$1804,0))),""))</f>
        <v/>
      </c>
      <c r="F1900" s="24"/>
      <c r="G1900" s="14" t="str">
        <f aca="false">IF(OR($E1900="",$B1900=""),"",INT(($B1900-$E1900)/365.25))</f>
        <v/>
      </c>
      <c r="H1900" s="25"/>
      <c r="I1900" s="12"/>
      <c r="J1900" s="28" t="n">
        <f aca="false">IF(AND($C1900&lt;&gt;"",$B1900&gt;=Boshqaruv!$C$9,$B1900&lt;=Boshqaruv!$C$10),IF(COUNTIFS($C$4:$C1899,$C1900,$B$4:$B1899,"&gt;="&amp;Boshqaruv!$C$9,$B$4:$B1899,"&lt;="&amp;Boshqaruv!$C$10)=0,1,0),0)</f>
        <v>0</v>
      </c>
    </row>
    <row r="1901" customFormat="false" ht="15" hidden="false" customHeight="false" outlineLevel="0" collapsed="false">
      <c r="A1901" s="8" t="n">
        <v>1897</v>
      </c>
      <c r="B1901" s="13"/>
      <c r="C1901" s="25"/>
      <c r="D1901" s="26" t="str">
        <f aca="false">IF($C1901="","",IFERROR(IF(INDEX(Bolalar!$B$5:$B$1804,MATCH($C1901,Bolalar!$I$5:$I$1804,0))="","",INDEX(Bolalar!$B$5:$B$1804,MATCH($C1901,Bolalar!$I$5:$I$1804,0))),""))</f>
        <v/>
      </c>
      <c r="E1901" s="15" t="str">
        <f aca="false">IF($C1901="","",IFERROR(IF(INDEX(Bolalar!$C$5:$C$1804,MATCH($C1901,Bolalar!$I$5:$I$1804,0))="","",INDEX(Bolalar!$C$5:$C$1804,MATCH($C1901,Bolalar!$I$5:$I$1804,0))),""))</f>
        <v/>
      </c>
      <c r="F1901" s="24"/>
      <c r="G1901" s="14" t="str">
        <f aca="false">IF(OR($E1901="",$B1901=""),"",INT(($B1901-$E1901)/365.25))</f>
        <v/>
      </c>
      <c r="H1901" s="25"/>
      <c r="I1901" s="12"/>
      <c r="J1901" s="28" t="n">
        <f aca="false">IF(AND($C1901&lt;&gt;"",$B1901&gt;=Boshqaruv!$C$9,$B1901&lt;=Boshqaruv!$C$10),IF(COUNTIFS($C$4:$C1900,$C1901,$B$4:$B1900,"&gt;="&amp;Boshqaruv!$C$9,$B$4:$B1900,"&lt;="&amp;Boshqaruv!$C$10)=0,1,0),0)</f>
        <v>0</v>
      </c>
    </row>
    <row r="1902" customFormat="false" ht="15" hidden="false" customHeight="false" outlineLevel="0" collapsed="false">
      <c r="A1902" s="8" t="n">
        <v>1898</v>
      </c>
      <c r="B1902" s="13"/>
      <c r="C1902" s="25"/>
      <c r="D1902" s="26" t="str">
        <f aca="false">IF($C1902="","",IFERROR(IF(INDEX(Bolalar!$B$5:$B$1804,MATCH($C1902,Bolalar!$I$5:$I$1804,0))="","",INDEX(Bolalar!$B$5:$B$1804,MATCH($C1902,Bolalar!$I$5:$I$1804,0))),""))</f>
        <v/>
      </c>
      <c r="E1902" s="15" t="str">
        <f aca="false">IF($C1902="","",IFERROR(IF(INDEX(Bolalar!$C$5:$C$1804,MATCH($C1902,Bolalar!$I$5:$I$1804,0))="","",INDEX(Bolalar!$C$5:$C$1804,MATCH($C1902,Bolalar!$I$5:$I$1804,0))),""))</f>
        <v/>
      </c>
      <c r="F1902" s="24"/>
      <c r="G1902" s="14" t="str">
        <f aca="false">IF(OR($E1902="",$B1902=""),"",INT(($B1902-$E1902)/365.25))</f>
        <v/>
      </c>
      <c r="H1902" s="25"/>
      <c r="I1902" s="12"/>
      <c r="J1902" s="28" t="n">
        <f aca="false">IF(AND($C1902&lt;&gt;"",$B1902&gt;=Boshqaruv!$C$9,$B1902&lt;=Boshqaruv!$C$10),IF(COUNTIFS($C$4:$C1901,$C1902,$B$4:$B1901,"&gt;="&amp;Boshqaruv!$C$9,$B$4:$B1901,"&lt;="&amp;Boshqaruv!$C$10)=0,1,0),0)</f>
        <v>0</v>
      </c>
    </row>
    <row r="1903" customFormat="false" ht="15" hidden="false" customHeight="false" outlineLevel="0" collapsed="false">
      <c r="A1903" s="8" t="n">
        <v>1899</v>
      </c>
      <c r="B1903" s="13"/>
      <c r="C1903" s="25"/>
      <c r="D1903" s="26" t="str">
        <f aca="false">IF($C1903="","",IFERROR(IF(INDEX(Bolalar!$B$5:$B$1804,MATCH($C1903,Bolalar!$I$5:$I$1804,0))="","",INDEX(Bolalar!$B$5:$B$1804,MATCH($C1903,Bolalar!$I$5:$I$1804,0))),""))</f>
        <v/>
      </c>
      <c r="E1903" s="15" t="str">
        <f aca="false">IF($C1903="","",IFERROR(IF(INDEX(Bolalar!$C$5:$C$1804,MATCH($C1903,Bolalar!$I$5:$I$1804,0))="","",INDEX(Bolalar!$C$5:$C$1804,MATCH($C1903,Bolalar!$I$5:$I$1804,0))),""))</f>
        <v/>
      </c>
      <c r="F1903" s="24"/>
      <c r="G1903" s="14" t="str">
        <f aca="false">IF(OR($E1903="",$B1903=""),"",INT(($B1903-$E1903)/365.25))</f>
        <v/>
      </c>
      <c r="H1903" s="25"/>
      <c r="I1903" s="12"/>
      <c r="J1903" s="28" t="n">
        <f aca="false">IF(AND($C1903&lt;&gt;"",$B1903&gt;=Boshqaruv!$C$9,$B1903&lt;=Boshqaruv!$C$10),IF(COUNTIFS($C$4:$C1902,$C1903,$B$4:$B1902,"&gt;="&amp;Boshqaruv!$C$9,$B$4:$B1902,"&lt;="&amp;Boshqaruv!$C$10)=0,1,0),0)</f>
        <v>0</v>
      </c>
    </row>
    <row r="1904" customFormat="false" ht="15" hidden="false" customHeight="false" outlineLevel="0" collapsed="false">
      <c r="A1904" s="8" t="n">
        <v>1900</v>
      </c>
      <c r="B1904" s="13"/>
      <c r="C1904" s="25"/>
      <c r="D1904" s="26" t="str">
        <f aca="false">IF($C1904="","",IFERROR(IF(INDEX(Bolalar!$B$5:$B$1804,MATCH($C1904,Bolalar!$I$5:$I$1804,0))="","",INDEX(Bolalar!$B$5:$B$1804,MATCH($C1904,Bolalar!$I$5:$I$1804,0))),""))</f>
        <v/>
      </c>
      <c r="E1904" s="15" t="str">
        <f aca="false">IF($C1904="","",IFERROR(IF(INDEX(Bolalar!$C$5:$C$1804,MATCH($C1904,Bolalar!$I$5:$I$1804,0))="","",INDEX(Bolalar!$C$5:$C$1804,MATCH($C1904,Bolalar!$I$5:$I$1804,0))),""))</f>
        <v/>
      </c>
      <c r="F1904" s="24"/>
      <c r="G1904" s="14" t="str">
        <f aca="false">IF(OR($E1904="",$B1904=""),"",INT(($B1904-$E1904)/365.25))</f>
        <v/>
      </c>
      <c r="H1904" s="25"/>
      <c r="I1904" s="12"/>
      <c r="J1904" s="28" t="n">
        <f aca="false">IF(AND($C1904&lt;&gt;"",$B1904&gt;=Boshqaruv!$C$9,$B1904&lt;=Boshqaruv!$C$10),IF(COUNTIFS($C$4:$C1903,$C1904,$B$4:$B1903,"&gt;="&amp;Boshqaruv!$C$9,$B$4:$B1903,"&lt;="&amp;Boshqaruv!$C$10)=0,1,0),0)</f>
        <v>0</v>
      </c>
    </row>
    <row r="1905" customFormat="false" ht="15" hidden="false" customHeight="false" outlineLevel="0" collapsed="false">
      <c r="A1905" s="8" t="n">
        <v>1901</v>
      </c>
      <c r="B1905" s="13"/>
      <c r="C1905" s="25"/>
      <c r="D1905" s="26" t="str">
        <f aca="false">IF($C1905="","",IFERROR(IF(INDEX(Bolalar!$B$5:$B$1804,MATCH($C1905,Bolalar!$I$5:$I$1804,0))="","",INDEX(Bolalar!$B$5:$B$1804,MATCH($C1905,Bolalar!$I$5:$I$1804,0))),""))</f>
        <v/>
      </c>
      <c r="E1905" s="15" t="str">
        <f aca="false">IF($C1905="","",IFERROR(IF(INDEX(Bolalar!$C$5:$C$1804,MATCH($C1905,Bolalar!$I$5:$I$1804,0))="","",INDEX(Bolalar!$C$5:$C$1804,MATCH($C1905,Bolalar!$I$5:$I$1804,0))),""))</f>
        <v/>
      </c>
      <c r="F1905" s="24"/>
      <c r="G1905" s="14" t="str">
        <f aca="false">IF(OR($E1905="",$B1905=""),"",INT(($B1905-$E1905)/365.25))</f>
        <v/>
      </c>
      <c r="H1905" s="25"/>
      <c r="I1905" s="12"/>
      <c r="J1905" s="28" t="n">
        <f aca="false">IF(AND($C1905&lt;&gt;"",$B1905&gt;=Boshqaruv!$C$9,$B1905&lt;=Boshqaruv!$C$10),IF(COUNTIFS($C$4:$C1904,$C1905,$B$4:$B1904,"&gt;="&amp;Boshqaruv!$C$9,$B$4:$B1904,"&lt;="&amp;Boshqaruv!$C$10)=0,1,0),0)</f>
        <v>0</v>
      </c>
    </row>
    <row r="1906" customFormat="false" ht="15" hidden="false" customHeight="false" outlineLevel="0" collapsed="false">
      <c r="A1906" s="8" t="n">
        <v>1902</v>
      </c>
      <c r="B1906" s="13"/>
      <c r="C1906" s="25"/>
      <c r="D1906" s="26" t="str">
        <f aca="false">IF($C1906="","",IFERROR(IF(INDEX(Bolalar!$B$5:$B$1804,MATCH($C1906,Bolalar!$I$5:$I$1804,0))="","",INDEX(Bolalar!$B$5:$B$1804,MATCH($C1906,Bolalar!$I$5:$I$1804,0))),""))</f>
        <v/>
      </c>
      <c r="E1906" s="15" t="str">
        <f aca="false">IF($C1906="","",IFERROR(IF(INDEX(Bolalar!$C$5:$C$1804,MATCH($C1906,Bolalar!$I$5:$I$1804,0))="","",INDEX(Bolalar!$C$5:$C$1804,MATCH($C1906,Bolalar!$I$5:$I$1804,0))),""))</f>
        <v/>
      </c>
      <c r="F1906" s="24"/>
      <c r="G1906" s="14" t="str">
        <f aca="false">IF(OR($E1906="",$B1906=""),"",INT(($B1906-$E1906)/365.25))</f>
        <v/>
      </c>
      <c r="H1906" s="25"/>
      <c r="I1906" s="12"/>
      <c r="J1906" s="28" t="n">
        <f aca="false">IF(AND($C1906&lt;&gt;"",$B1906&gt;=Boshqaruv!$C$9,$B1906&lt;=Boshqaruv!$C$10),IF(COUNTIFS($C$4:$C1905,$C1906,$B$4:$B1905,"&gt;="&amp;Boshqaruv!$C$9,$B$4:$B1905,"&lt;="&amp;Boshqaruv!$C$10)=0,1,0),0)</f>
        <v>0</v>
      </c>
    </row>
    <row r="1907" customFormat="false" ht="15" hidden="false" customHeight="false" outlineLevel="0" collapsed="false">
      <c r="A1907" s="8" t="n">
        <v>1903</v>
      </c>
      <c r="B1907" s="13"/>
      <c r="C1907" s="25"/>
      <c r="D1907" s="26" t="str">
        <f aca="false">IF($C1907="","",IFERROR(IF(INDEX(Bolalar!$B$5:$B$1804,MATCH($C1907,Bolalar!$I$5:$I$1804,0))="","",INDEX(Bolalar!$B$5:$B$1804,MATCH($C1907,Bolalar!$I$5:$I$1804,0))),""))</f>
        <v/>
      </c>
      <c r="E1907" s="15" t="str">
        <f aca="false">IF($C1907="","",IFERROR(IF(INDEX(Bolalar!$C$5:$C$1804,MATCH($C1907,Bolalar!$I$5:$I$1804,0))="","",INDEX(Bolalar!$C$5:$C$1804,MATCH($C1907,Bolalar!$I$5:$I$1804,0))),""))</f>
        <v/>
      </c>
      <c r="F1907" s="24"/>
      <c r="G1907" s="14" t="str">
        <f aca="false">IF(OR($E1907="",$B1907=""),"",INT(($B1907-$E1907)/365.25))</f>
        <v/>
      </c>
      <c r="H1907" s="25"/>
      <c r="I1907" s="12"/>
      <c r="J1907" s="28" t="n">
        <f aca="false">IF(AND($C1907&lt;&gt;"",$B1907&gt;=Boshqaruv!$C$9,$B1907&lt;=Boshqaruv!$C$10),IF(COUNTIFS($C$4:$C1906,$C1907,$B$4:$B1906,"&gt;="&amp;Boshqaruv!$C$9,$B$4:$B1906,"&lt;="&amp;Boshqaruv!$C$10)=0,1,0),0)</f>
        <v>0</v>
      </c>
    </row>
    <row r="1908" customFormat="false" ht="15" hidden="false" customHeight="false" outlineLevel="0" collapsed="false">
      <c r="A1908" s="8" t="n">
        <v>1904</v>
      </c>
      <c r="B1908" s="13"/>
      <c r="C1908" s="25"/>
      <c r="D1908" s="26" t="str">
        <f aca="false">IF($C1908="","",IFERROR(IF(INDEX(Bolalar!$B$5:$B$1804,MATCH($C1908,Bolalar!$I$5:$I$1804,0))="","",INDEX(Bolalar!$B$5:$B$1804,MATCH($C1908,Bolalar!$I$5:$I$1804,0))),""))</f>
        <v/>
      </c>
      <c r="E1908" s="15" t="str">
        <f aca="false">IF($C1908="","",IFERROR(IF(INDEX(Bolalar!$C$5:$C$1804,MATCH($C1908,Bolalar!$I$5:$I$1804,0))="","",INDEX(Bolalar!$C$5:$C$1804,MATCH($C1908,Bolalar!$I$5:$I$1804,0))),""))</f>
        <v/>
      </c>
      <c r="F1908" s="24"/>
      <c r="G1908" s="14" t="str">
        <f aca="false">IF(OR($E1908="",$B1908=""),"",INT(($B1908-$E1908)/365.25))</f>
        <v/>
      </c>
      <c r="H1908" s="25"/>
      <c r="I1908" s="12"/>
      <c r="J1908" s="28" t="n">
        <f aca="false">IF(AND($C1908&lt;&gt;"",$B1908&gt;=Boshqaruv!$C$9,$B1908&lt;=Boshqaruv!$C$10),IF(COUNTIFS($C$4:$C1907,$C1908,$B$4:$B1907,"&gt;="&amp;Boshqaruv!$C$9,$B$4:$B1907,"&lt;="&amp;Boshqaruv!$C$10)=0,1,0),0)</f>
        <v>0</v>
      </c>
    </row>
    <row r="1909" customFormat="false" ht="15" hidden="false" customHeight="false" outlineLevel="0" collapsed="false">
      <c r="A1909" s="8" t="n">
        <v>1905</v>
      </c>
      <c r="B1909" s="13"/>
      <c r="C1909" s="25"/>
      <c r="D1909" s="26" t="str">
        <f aca="false">IF($C1909="","",IFERROR(IF(INDEX(Bolalar!$B$5:$B$1804,MATCH($C1909,Bolalar!$I$5:$I$1804,0))="","",INDEX(Bolalar!$B$5:$B$1804,MATCH($C1909,Bolalar!$I$5:$I$1804,0))),""))</f>
        <v/>
      </c>
      <c r="E1909" s="15" t="str">
        <f aca="false">IF($C1909="","",IFERROR(IF(INDEX(Bolalar!$C$5:$C$1804,MATCH($C1909,Bolalar!$I$5:$I$1804,0))="","",INDEX(Bolalar!$C$5:$C$1804,MATCH($C1909,Bolalar!$I$5:$I$1804,0))),""))</f>
        <v/>
      </c>
      <c r="F1909" s="24"/>
      <c r="G1909" s="14" t="str">
        <f aca="false">IF(OR($E1909="",$B1909=""),"",INT(($B1909-$E1909)/365.25))</f>
        <v/>
      </c>
      <c r="H1909" s="25"/>
      <c r="I1909" s="12"/>
      <c r="J1909" s="28" t="n">
        <f aca="false">IF(AND($C1909&lt;&gt;"",$B1909&gt;=Boshqaruv!$C$9,$B1909&lt;=Boshqaruv!$C$10),IF(COUNTIFS($C$4:$C1908,$C1909,$B$4:$B1908,"&gt;="&amp;Boshqaruv!$C$9,$B$4:$B1908,"&lt;="&amp;Boshqaruv!$C$10)=0,1,0),0)</f>
        <v>0</v>
      </c>
    </row>
    <row r="1910" customFormat="false" ht="15" hidden="false" customHeight="false" outlineLevel="0" collapsed="false">
      <c r="A1910" s="8" t="n">
        <v>1906</v>
      </c>
      <c r="B1910" s="13"/>
      <c r="C1910" s="25"/>
      <c r="D1910" s="26" t="str">
        <f aca="false">IF($C1910="","",IFERROR(IF(INDEX(Bolalar!$B$5:$B$1804,MATCH($C1910,Bolalar!$I$5:$I$1804,0))="","",INDEX(Bolalar!$B$5:$B$1804,MATCH($C1910,Bolalar!$I$5:$I$1804,0))),""))</f>
        <v/>
      </c>
      <c r="E1910" s="15" t="str">
        <f aca="false">IF($C1910="","",IFERROR(IF(INDEX(Bolalar!$C$5:$C$1804,MATCH($C1910,Bolalar!$I$5:$I$1804,0))="","",INDEX(Bolalar!$C$5:$C$1804,MATCH($C1910,Bolalar!$I$5:$I$1804,0))),""))</f>
        <v/>
      </c>
      <c r="F1910" s="24"/>
      <c r="G1910" s="14" t="str">
        <f aca="false">IF(OR($E1910="",$B1910=""),"",INT(($B1910-$E1910)/365.25))</f>
        <v/>
      </c>
      <c r="H1910" s="25"/>
      <c r="I1910" s="12"/>
      <c r="J1910" s="28" t="n">
        <f aca="false">IF(AND($C1910&lt;&gt;"",$B1910&gt;=Boshqaruv!$C$9,$B1910&lt;=Boshqaruv!$C$10),IF(COUNTIFS($C$4:$C1909,$C1910,$B$4:$B1909,"&gt;="&amp;Boshqaruv!$C$9,$B$4:$B1909,"&lt;="&amp;Boshqaruv!$C$10)=0,1,0),0)</f>
        <v>0</v>
      </c>
    </row>
    <row r="1911" customFormat="false" ht="15" hidden="false" customHeight="false" outlineLevel="0" collapsed="false">
      <c r="A1911" s="8" t="n">
        <v>1907</v>
      </c>
      <c r="B1911" s="13"/>
      <c r="C1911" s="25"/>
      <c r="D1911" s="26" t="str">
        <f aca="false">IF($C1911="","",IFERROR(IF(INDEX(Bolalar!$B$5:$B$1804,MATCH($C1911,Bolalar!$I$5:$I$1804,0))="","",INDEX(Bolalar!$B$5:$B$1804,MATCH($C1911,Bolalar!$I$5:$I$1804,0))),""))</f>
        <v/>
      </c>
      <c r="E1911" s="15" t="str">
        <f aca="false">IF($C1911="","",IFERROR(IF(INDEX(Bolalar!$C$5:$C$1804,MATCH($C1911,Bolalar!$I$5:$I$1804,0))="","",INDEX(Bolalar!$C$5:$C$1804,MATCH($C1911,Bolalar!$I$5:$I$1804,0))),""))</f>
        <v/>
      </c>
      <c r="F1911" s="24"/>
      <c r="G1911" s="14" t="str">
        <f aca="false">IF(OR($E1911="",$B1911=""),"",INT(($B1911-$E1911)/365.25))</f>
        <v/>
      </c>
      <c r="H1911" s="25"/>
      <c r="I1911" s="12"/>
      <c r="J1911" s="28" t="n">
        <f aca="false">IF(AND($C1911&lt;&gt;"",$B1911&gt;=Boshqaruv!$C$9,$B1911&lt;=Boshqaruv!$C$10),IF(COUNTIFS($C$4:$C1910,$C1911,$B$4:$B1910,"&gt;="&amp;Boshqaruv!$C$9,$B$4:$B1910,"&lt;="&amp;Boshqaruv!$C$10)=0,1,0),0)</f>
        <v>0</v>
      </c>
    </row>
    <row r="1912" customFormat="false" ht="15" hidden="false" customHeight="false" outlineLevel="0" collapsed="false">
      <c r="A1912" s="8" t="n">
        <v>1908</v>
      </c>
      <c r="B1912" s="13"/>
      <c r="C1912" s="25"/>
      <c r="D1912" s="26" t="str">
        <f aca="false">IF($C1912="","",IFERROR(IF(INDEX(Bolalar!$B$5:$B$1804,MATCH($C1912,Bolalar!$I$5:$I$1804,0))="","",INDEX(Bolalar!$B$5:$B$1804,MATCH($C1912,Bolalar!$I$5:$I$1804,0))),""))</f>
        <v/>
      </c>
      <c r="E1912" s="15" t="str">
        <f aca="false">IF($C1912="","",IFERROR(IF(INDEX(Bolalar!$C$5:$C$1804,MATCH($C1912,Bolalar!$I$5:$I$1804,0))="","",INDEX(Bolalar!$C$5:$C$1804,MATCH($C1912,Bolalar!$I$5:$I$1804,0))),""))</f>
        <v/>
      </c>
      <c r="F1912" s="24"/>
      <c r="G1912" s="14" t="str">
        <f aca="false">IF(OR($E1912="",$B1912=""),"",INT(($B1912-$E1912)/365.25))</f>
        <v/>
      </c>
      <c r="H1912" s="25"/>
      <c r="I1912" s="12"/>
      <c r="J1912" s="28" t="n">
        <f aca="false">IF(AND($C1912&lt;&gt;"",$B1912&gt;=Boshqaruv!$C$9,$B1912&lt;=Boshqaruv!$C$10),IF(COUNTIFS($C$4:$C1911,$C1912,$B$4:$B1911,"&gt;="&amp;Boshqaruv!$C$9,$B$4:$B1911,"&lt;="&amp;Boshqaruv!$C$10)=0,1,0),0)</f>
        <v>0</v>
      </c>
    </row>
    <row r="1913" customFormat="false" ht="15" hidden="false" customHeight="false" outlineLevel="0" collapsed="false">
      <c r="A1913" s="8" t="n">
        <v>1909</v>
      </c>
      <c r="B1913" s="13"/>
      <c r="C1913" s="25"/>
      <c r="D1913" s="26" t="str">
        <f aca="false">IF($C1913="","",IFERROR(IF(INDEX(Bolalar!$B$5:$B$1804,MATCH($C1913,Bolalar!$I$5:$I$1804,0))="","",INDEX(Bolalar!$B$5:$B$1804,MATCH($C1913,Bolalar!$I$5:$I$1804,0))),""))</f>
        <v/>
      </c>
      <c r="E1913" s="15" t="str">
        <f aca="false">IF($C1913="","",IFERROR(IF(INDEX(Bolalar!$C$5:$C$1804,MATCH($C1913,Bolalar!$I$5:$I$1804,0))="","",INDEX(Bolalar!$C$5:$C$1804,MATCH($C1913,Bolalar!$I$5:$I$1804,0))),""))</f>
        <v/>
      </c>
      <c r="F1913" s="24"/>
      <c r="G1913" s="14" t="str">
        <f aca="false">IF(OR($E1913="",$B1913=""),"",INT(($B1913-$E1913)/365.25))</f>
        <v/>
      </c>
      <c r="H1913" s="25"/>
      <c r="I1913" s="12"/>
      <c r="J1913" s="28" t="n">
        <f aca="false">IF(AND($C1913&lt;&gt;"",$B1913&gt;=Boshqaruv!$C$9,$B1913&lt;=Boshqaruv!$C$10),IF(COUNTIFS($C$4:$C1912,$C1913,$B$4:$B1912,"&gt;="&amp;Boshqaruv!$C$9,$B$4:$B1912,"&lt;="&amp;Boshqaruv!$C$10)=0,1,0),0)</f>
        <v>0</v>
      </c>
    </row>
    <row r="1914" customFormat="false" ht="15" hidden="false" customHeight="false" outlineLevel="0" collapsed="false">
      <c r="A1914" s="8" t="n">
        <v>1910</v>
      </c>
      <c r="B1914" s="13"/>
      <c r="C1914" s="25"/>
      <c r="D1914" s="26" t="str">
        <f aca="false">IF($C1914="","",IFERROR(IF(INDEX(Bolalar!$B$5:$B$1804,MATCH($C1914,Bolalar!$I$5:$I$1804,0))="","",INDEX(Bolalar!$B$5:$B$1804,MATCH($C1914,Bolalar!$I$5:$I$1804,0))),""))</f>
        <v/>
      </c>
      <c r="E1914" s="15" t="str">
        <f aca="false">IF($C1914="","",IFERROR(IF(INDEX(Bolalar!$C$5:$C$1804,MATCH($C1914,Bolalar!$I$5:$I$1804,0))="","",INDEX(Bolalar!$C$5:$C$1804,MATCH($C1914,Bolalar!$I$5:$I$1804,0))),""))</f>
        <v/>
      </c>
      <c r="F1914" s="24"/>
      <c r="G1914" s="14" t="str">
        <f aca="false">IF(OR($E1914="",$B1914=""),"",INT(($B1914-$E1914)/365.25))</f>
        <v/>
      </c>
      <c r="H1914" s="25"/>
      <c r="I1914" s="12"/>
      <c r="J1914" s="28" t="n">
        <f aca="false">IF(AND($C1914&lt;&gt;"",$B1914&gt;=Boshqaruv!$C$9,$B1914&lt;=Boshqaruv!$C$10),IF(COUNTIFS($C$4:$C1913,$C1914,$B$4:$B1913,"&gt;="&amp;Boshqaruv!$C$9,$B$4:$B1913,"&lt;="&amp;Boshqaruv!$C$10)=0,1,0),0)</f>
        <v>0</v>
      </c>
    </row>
    <row r="1915" customFormat="false" ht="15" hidden="false" customHeight="false" outlineLevel="0" collapsed="false">
      <c r="A1915" s="8" t="n">
        <v>1911</v>
      </c>
      <c r="B1915" s="13"/>
      <c r="C1915" s="25"/>
      <c r="D1915" s="26" t="str">
        <f aca="false">IF($C1915="","",IFERROR(IF(INDEX(Bolalar!$B$5:$B$1804,MATCH($C1915,Bolalar!$I$5:$I$1804,0))="","",INDEX(Bolalar!$B$5:$B$1804,MATCH($C1915,Bolalar!$I$5:$I$1804,0))),""))</f>
        <v/>
      </c>
      <c r="E1915" s="15" t="str">
        <f aca="false">IF($C1915="","",IFERROR(IF(INDEX(Bolalar!$C$5:$C$1804,MATCH($C1915,Bolalar!$I$5:$I$1804,0))="","",INDEX(Bolalar!$C$5:$C$1804,MATCH($C1915,Bolalar!$I$5:$I$1804,0))),""))</f>
        <v/>
      </c>
      <c r="F1915" s="24"/>
      <c r="G1915" s="14" t="str">
        <f aca="false">IF(OR($E1915="",$B1915=""),"",INT(($B1915-$E1915)/365.25))</f>
        <v/>
      </c>
      <c r="H1915" s="25"/>
      <c r="I1915" s="12"/>
      <c r="J1915" s="28" t="n">
        <f aca="false">IF(AND($C1915&lt;&gt;"",$B1915&gt;=Boshqaruv!$C$9,$B1915&lt;=Boshqaruv!$C$10),IF(COUNTIFS($C$4:$C1914,$C1915,$B$4:$B1914,"&gt;="&amp;Boshqaruv!$C$9,$B$4:$B1914,"&lt;="&amp;Boshqaruv!$C$10)=0,1,0),0)</f>
        <v>0</v>
      </c>
    </row>
    <row r="1916" customFormat="false" ht="15" hidden="false" customHeight="false" outlineLevel="0" collapsed="false">
      <c r="A1916" s="8" t="n">
        <v>1912</v>
      </c>
      <c r="B1916" s="13"/>
      <c r="C1916" s="25"/>
      <c r="D1916" s="26" t="str">
        <f aca="false">IF($C1916="","",IFERROR(IF(INDEX(Bolalar!$B$5:$B$1804,MATCH($C1916,Bolalar!$I$5:$I$1804,0))="","",INDEX(Bolalar!$B$5:$B$1804,MATCH($C1916,Bolalar!$I$5:$I$1804,0))),""))</f>
        <v/>
      </c>
      <c r="E1916" s="15" t="str">
        <f aca="false">IF($C1916="","",IFERROR(IF(INDEX(Bolalar!$C$5:$C$1804,MATCH($C1916,Bolalar!$I$5:$I$1804,0))="","",INDEX(Bolalar!$C$5:$C$1804,MATCH($C1916,Bolalar!$I$5:$I$1804,0))),""))</f>
        <v/>
      </c>
      <c r="F1916" s="24"/>
      <c r="G1916" s="14" t="str">
        <f aca="false">IF(OR($E1916="",$B1916=""),"",INT(($B1916-$E1916)/365.25))</f>
        <v/>
      </c>
      <c r="H1916" s="25"/>
      <c r="I1916" s="12"/>
      <c r="J1916" s="28" t="n">
        <f aca="false">IF(AND($C1916&lt;&gt;"",$B1916&gt;=Boshqaruv!$C$9,$B1916&lt;=Boshqaruv!$C$10),IF(COUNTIFS($C$4:$C1915,$C1916,$B$4:$B1915,"&gt;="&amp;Boshqaruv!$C$9,$B$4:$B1915,"&lt;="&amp;Boshqaruv!$C$10)=0,1,0),0)</f>
        <v>0</v>
      </c>
    </row>
    <row r="1917" customFormat="false" ht="15" hidden="false" customHeight="false" outlineLevel="0" collapsed="false">
      <c r="A1917" s="8" t="n">
        <v>1913</v>
      </c>
      <c r="B1917" s="13"/>
      <c r="C1917" s="25"/>
      <c r="D1917" s="26" t="str">
        <f aca="false">IF($C1917="","",IFERROR(IF(INDEX(Bolalar!$B$5:$B$1804,MATCH($C1917,Bolalar!$I$5:$I$1804,0))="","",INDEX(Bolalar!$B$5:$B$1804,MATCH($C1917,Bolalar!$I$5:$I$1804,0))),""))</f>
        <v/>
      </c>
      <c r="E1917" s="15" t="str">
        <f aca="false">IF($C1917="","",IFERROR(IF(INDEX(Bolalar!$C$5:$C$1804,MATCH($C1917,Bolalar!$I$5:$I$1804,0))="","",INDEX(Bolalar!$C$5:$C$1804,MATCH($C1917,Bolalar!$I$5:$I$1804,0))),""))</f>
        <v/>
      </c>
      <c r="F1917" s="24"/>
      <c r="G1917" s="14" t="str">
        <f aca="false">IF(OR($E1917="",$B1917=""),"",INT(($B1917-$E1917)/365.25))</f>
        <v/>
      </c>
      <c r="H1917" s="25"/>
      <c r="I1917" s="12"/>
      <c r="J1917" s="28" t="n">
        <f aca="false">IF(AND($C1917&lt;&gt;"",$B1917&gt;=Boshqaruv!$C$9,$B1917&lt;=Boshqaruv!$C$10),IF(COUNTIFS($C$4:$C1916,$C1917,$B$4:$B1916,"&gt;="&amp;Boshqaruv!$C$9,$B$4:$B1916,"&lt;="&amp;Boshqaruv!$C$10)=0,1,0),0)</f>
        <v>0</v>
      </c>
    </row>
    <row r="1918" customFormat="false" ht="15" hidden="false" customHeight="false" outlineLevel="0" collapsed="false">
      <c r="A1918" s="8" t="n">
        <v>1914</v>
      </c>
      <c r="B1918" s="13"/>
      <c r="C1918" s="25"/>
      <c r="D1918" s="26" t="str">
        <f aca="false">IF($C1918="","",IFERROR(IF(INDEX(Bolalar!$B$5:$B$1804,MATCH($C1918,Bolalar!$I$5:$I$1804,0))="","",INDEX(Bolalar!$B$5:$B$1804,MATCH($C1918,Bolalar!$I$5:$I$1804,0))),""))</f>
        <v/>
      </c>
      <c r="E1918" s="15" t="str">
        <f aca="false">IF($C1918="","",IFERROR(IF(INDEX(Bolalar!$C$5:$C$1804,MATCH($C1918,Bolalar!$I$5:$I$1804,0))="","",INDEX(Bolalar!$C$5:$C$1804,MATCH($C1918,Bolalar!$I$5:$I$1804,0))),""))</f>
        <v/>
      </c>
      <c r="F1918" s="24"/>
      <c r="G1918" s="14" t="str">
        <f aca="false">IF(OR($E1918="",$B1918=""),"",INT(($B1918-$E1918)/365.25))</f>
        <v/>
      </c>
      <c r="H1918" s="25"/>
      <c r="I1918" s="12"/>
      <c r="J1918" s="28" t="n">
        <f aca="false">IF(AND($C1918&lt;&gt;"",$B1918&gt;=Boshqaruv!$C$9,$B1918&lt;=Boshqaruv!$C$10),IF(COUNTIFS($C$4:$C1917,$C1918,$B$4:$B1917,"&gt;="&amp;Boshqaruv!$C$9,$B$4:$B1917,"&lt;="&amp;Boshqaruv!$C$10)=0,1,0),0)</f>
        <v>0</v>
      </c>
    </row>
    <row r="1919" customFormat="false" ht="15" hidden="false" customHeight="false" outlineLevel="0" collapsed="false">
      <c r="A1919" s="8" t="n">
        <v>1915</v>
      </c>
      <c r="B1919" s="13"/>
      <c r="C1919" s="25"/>
      <c r="D1919" s="26" t="str">
        <f aca="false">IF($C1919="","",IFERROR(IF(INDEX(Bolalar!$B$5:$B$1804,MATCH($C1919,Bolalar!$I$5:$I$1804,0))="","",INDEX(Bolalar!$B$5:$B$1804,MATCH($C1919,Bolalar!$I$5:$I$1804,0))),""))</f>
        <v/>
      </c>
      <c r="E1919" s="15" t="str">
        <f aca="false">IF($C1919="","",IFERROR(IF(INDEX(Bolalar!$C$5:$C$1804,MATCH($C1919,Bolalar!$I$5:$I$1804,0))="","",INDEX(Bolalar!$C$5:$C$1804,MATCH($C1919,Bolalar!$I$5:$I$1804,0))),""))</f>
        <v/>
      </c>
      <c r="F1919" s="24"/>
      <c r="G1919" s="14" t="str">
        <f aca="false">IF(OR($E1919="",$B1919=""),"",INT(($B1919-$E1919)/365.25))</f>
        <v/>
      </c>
      <c r="H1919" s="25"/>
      <c r="I1919" s="12"/>
      <c r="J1919" s="28" t="n">
        <f aca="false">IF(AND($C1919&lt;&gt;"",$B1919&gt;=Boshqaruv!$C$9,$B1919&lt;=Boshqaruv!$C$10),IF(COUNTIFS($C$4:$C1918,$C1919,$B$4:$B1918,"&gt;="&amp;Boshqaruv!$C$9,$B$4:$B1918,"&lt;="&amp;Boshqaruv!$C$10)=0,1,0),0)</f>
        <v>0</v>
      </c>
    </row>
    <row r="1920" customFormat="false" ht="15" hidden="false" customHeight="false" outlineLevel="0" collapsed="false">
      <c r="A1920" s="8" t="n">
        <v>1916</v>
      </c>
      <c r="B1920" s="13"/>
      <c r="C1920" s="25"/>
      <c r="D1920" s="26" t="str">
        <f aca="false">IF($C1920="","",IFERROR(IF(INDEX(Bolalar!$B$5:$B$1804,MATCH($C1920,Bolalar!$I$5:$I$1804,0))="","",INDEX(Bolalar!$B$5:$B$1804,MATCH($C1920,Bolalar!$I$5:$I$1804,0))),""))</f>
        <v/>
      </c>
      <c r="E1920" s="15" t="str">
        <f aca="false">IF($C1920="","",IFERROR(IF(INDEX(Bolalar!$C$5:$C$1804,MATCH($C1920,Bolalar!$I$5:$I$1804,0))="","",INDEX(Bolalar!$C$5:$C$1804,MATCH($C1920,Bolalar!$I$5:$I$1804,0))),""))</f>
        <v/>
      </c>
      <c r="F1920" s="24"/>
      <c r="G1920" s="14" t="str">
        <f aca="false">IF(OR($E1920="",$B1920=""),"",INT(($B1920-$E1920)/365.25))</f>
        <v/>
      </c>
      <c r="H1920" s="25"/>
      <c r="I1920" s="12"/>
      <c r="J1920" s="28" t="n">
        <f aca="false">IF(AND($C1920&lt;&gt;"",$B1920&gt;=Boshqaruv!$C$9,$B1920&lt;=Boshqaruv!$C$10),IF(COUNTIFS($C$4:$C1919,$C1920,$B$4:$B1919,"&gt;="&amp;Boshqaruv!$C$9,$B$4:$B1919,"&lt;="&amp;Boshqaruv!$C$10)=0,1,0),0)</f>
        <v>0</v>
      </c>
    </row>
    <row r="1921" customFormat="false" ht="15" hidden="false" customHeight="false" outlineLevel="0" collapsed="false">
      <c r="A1921" s="8" t="n">
        <v>1917</v>
      </c>
      <c r="B1921" s="13"/>
      <c r="C1921" s="25"/>
      <c r="D1921" s="26" t="str">
        <f aca="false">IF($C1921="","",IFERROR(IF(INDEX(Bolalar!$B$5:$B$1804,MATCH($C1921,Bolalar!$I$5:$I$1804,0))="","",INDEX(Bolalar!$B$5:$B$1804,MATCH($C1921,Bolalar!$I$5:$I$1804,0))),""))</f>
        <v/>
      </c>
      <c r="E1921" s="15" t="str">
        <f aca="false">IF($C1921="","",IFERROR(IF(INDEX(Bolalar!$C$5:$C$1804,MATCH($C1921,Bolalar!$I$5:$I$1804,0))="","",INDEX(Bolalar!$C$5:$C$1804,MATCH($C1921,Bolalar!$I$5:$I$1804,0))),""))</f>
        <v/>
      </c>
      <c r="F1921" s="24"/>
      <c r="G1921" s="14" t="str">
        <f aca="false">IF(OR($E1921="",$B1921=""),"",INT(($B1921-$E1921)/365.25))</f>
        <v/>
      </c>
      <c r="H1921" s="25"/>
      <c r="I1921" s="12"/>
      <c r="J1921" s="28" t="n">
        <f aca="false">IF(AND($C1921&lt;&gt;"",$B1921&gt;=Boshqaruv!$C$9,$B1921&lt;=Boshqaruv!$C$10),IF(COUNTIFS($C$4:$C1920,$C1921,$B$4:$B1920,"&gt;="&amp;Boshqaruv!$C$9,$B$4:$B1920,"&lt;="&amp;Boshqaruv!$C$10)=0,1,0),0)</f>
        <v>0</v>
      </c>
    </row>
    <row r="1922" customFormat="false" ht="15" hidden="false" customHeight="false" outlineLevel="0" collapsed="false">
      <c r="A1922" s="8" t="n">
        <v>1918</v>
      </c>
      <c r="B1922" s="13"/>
      <c r="C1922" s="25"/>
      <c r="D1922" s="26" t="str">
        <f aca="false">IF($C1922="","",IFERROR(IF(INDEX(Bolalar!$B$5:$B$1804,MATCH($C1922,Bolalar!$I$5:$I$1804,0))="","",INDEX(Bolalar!$B$5:$B$1804,MATCH($C1922,Bolalar!$I$5:$I$1804,0))),""))</f>
        <v/>
      </c>
      <c r="E1922" s="15" t="str">
        <f aca="false">IF($C1922="","",IFERROR(IF(INDEX(Bolalar!$C$5:$C$1804,MATCH($C1922,Bolalar!$I$5:$I$1804,0))="","",INDEX(Bolalar!$C$5:$C$1804,MATCH($C1922,Bolalar!$I$5:$I$1804,0))),""))</f>
        <v/>
      </c>
      <c r="F1922" s="24"/>
      <c r="G1922" s="14" t="str">
        <f aca="false">IF(OR($E1922="",$B1922=""),"",INT(($B1922-$E1922)/365.25))</f>
        <v/>
      </c>
      <c r="H1922" s="25"/>
      <c r="I1922" s="12"/>
      <c r="J1922" s="28" t="n">
        <f aca="false">IF(AND($C1922&lt;&gt;"",$B1922&gt;=Boshqaruv!$C$9,$B1922&lt;=Boshqaruv!$C$10),IF(COUNTIFS($C$4:$C1921,$C1922,$B$4:$B1921,"&gt;="&amp;Boshqaruv!$C$9,$B$4:$B1921,"&lt;="&amp;Boshqaruv!$C$10)=0,1,0),0)</f>
        <v>0</v>
      </c>
    </row>
    <row r="1923" customFormat="false" ht="15" hidden="false" customHeight="false" outlineLevel="0" collapsed="false">
      <c r="A1923" s="8" t="n">
        <v>1919</v>
      </c>
      <c r="B1923" s="13"/>
      <c r="C1923" s="25"/>
      <c r="D1923" s="26" t="str">
        <f aca="false">IF($C1923="","",IFERROR(IF(INDEX(Bolalar!$B$5:$B$1804,MATCH($C1923,Bolalar!$I$5:$I$1804,0))="","",INDEX(Bolalar!$B$5:$B$1804,MATCH($C1923,Bolalar!$I$5:$I$1804,0))),""))</f>
        <v/>
      </c>
      <c r="E1923" s="15" t="str">
        <f aca="false">IF($C1923="","",IFERROR(IF(INDEX(Bolalar!$C$5:$C$1804,MATCH($C1923,Bolalar!$I$5:$I$1804,0))="","",INDEX(Bolalar!$C$5:$C$1804,MATCH($C1923,Bolalar!$I$5:$I$1804,0))),""))</f>
        <v/>
      </c>
      <c r="F1923" s="24"/>
      <c r="G1923" s="14" t="str">
        <f aca="false">IF(OR($E1923="",$B1923=""),"",INT(($B1923-$E1923)/365.25))</f>
        <v/>
      </c>
      <c r="H1923" s="25"/>
      <c r="I1923" s="12"/>
      <c r="J1923" s="28" t="n">
        <f aca="false">IF(AND($C1923&lt;&gt;"",$B1923&gt;=Boshqaruv!$C$9,$B1923&lt;=Boshqaruv!$C$10),IF(COUNTIFS($C$4:$C1922,$C1923,$B$4:$B1922,"&gt;="&amp;Boshqaruv!$C$9,$B$4:$B1922,"&lt;="&amp;Boshqaruv!$C$10)=0,1,0),0)</f>
        <v>0</v>
      </c>
    </row>
    <row r="1924" customFormat="false" ht="15" hidden="false" customHeight="false" outlineLevel="0" collapsed="false">
      <c r="A1924" s="8" t="n">
        <v>1920</v>
      </c>
      <c r="B1924" s="13"/>
      <c r="C1924" s="25"/>
      <c r="D1924" s="26" t="str">
        <f aca="false">IF($C1924="","",IFERROR(IF(INDEX(Bolalar!$B$5:$B$1804,MATCH($C1924,Bolalar!$I$5:$I$1804,0))="","",INDEX(Bolalar!$B$5:$B$1804,MATCH($C1924,Bolalar!$I$5:$I$1804,0))),""))</f>
        <v/>
      </c>
      <c r="E1924" s="15" t="str">
        <f aca="false">IF($C1924="","",IFERROR(IF(INDEX(Bolalar!$C$5:$C$1804,MATCH($C1924,Bolalar!$I$5:$I$1804,0))="","",INDEX(Bolalar!$C$5:$C$1804,MATCH($C1924,Bolalar!$I$5:$I$1804,0))),""))</f>
        <v/>
      </c>
      <c r="F1924" s="24"/>
      <c r="G1924" s="14" t="str">
        <f aca="false">IF(OR($E1924="",$B1924=""),"",INT(($B1924-$E1924)/365.25))</f>
        <v/>
      </c>
      <c r="H1924" s="25"/>
      <c r="I1924" s="12"/>
      <c r="J1924" s="28" t="n">
        <f aca="false">IF(AND($C1924&lt;&gt;"",$B1924&gt;=Boshqaruv!$C$9,$B1924&lt;=Boshqaruv!$C$10),IF(COUNTIFS($C$4:$C1923,$C1924,$B$4:$B1923,"&gt;="&amp;Boshqaruv!$C$9,$B$4:$B1923,"&lt;="&amp;Boshqaruv!$C$10)=0,1,0),0)</f>
        <v>0</v>
      </c>
    </row>
    <row r="1925" customFormat="false" ht="15" hidden="false" customHeight="false" outlineLevel="0" collapsed="false">
      <c r="A1925" s="8" t="n">
        <v>1921</v>
      </c>
      <c r="B1925" s="13"/>
      <c r="C1925" s="25"/>
      <c r="D1925" s="26" t="str">
        <f aca="false">IF($C1925="","",IFERROR(IF(INDEX(Bolalar!$B$5:$B$1804,MATCH($C1925,Bolalar!$I$5:$I$1804,0))="","",INDEX(Bolalar!$B$5:$B$1804,MATCH($C1925,Bolalar!$I$5:$I$1804,0))),""))</f>
        <v/>
      </c>
      <c r="E1925" s="15" t="str">
        <f aca="false">IF($C1925="","",IFERROR(IF(INDEX(Bolalar!$C$5:$C$1804,MATCH($C1925,Bolalar!$I$5:$I$1804,0))="","",INDEX(Bolalar!$C$5:$C$1804,MATCH($C1925,Bolalar!$I$5:$I$1804,0))),""))</f>
        <v/>
      </c>
      <c r="F1925" s="24"/>
      <c r="G1925" s="14" t="str">
        <f aca="false">IF(OR($E1925="",$B1925=""),"",INT(($B1925-$E1925)/365.25))</f>
        <v/>
      </c>
      <c r="H1925" s="25"/>
      <c r="I1925" s="12"/>
      <c r="J1925" s="28" t="n">
        <f aca="false">IF(AND($C1925&lt;&gt;"",$B1925&gt;=Boshqaruv!$C$9,$B1925&lt;=Boshqaruv!$C$10),IF(COUNTIFS($C$4:$C1924,$C1925,$B$4:$B1924,"&gt;="&amp;Boshqaruv!$C$9,$B$4:$B1924,"&lt;="&amp;Boshqaruv!$C$10)=0,1,0),0)</f>
        <v>0</v>
      </c>
    </row>
    <row r="1926" customFormat="false" ht="15" hidden="false" customHeight="false" outlineLevel="0" collapsed="false">
      <c r="A1926" s="8" t="n">
        <v>1922</v>
      </c>
      <c r="B1926" s="13"/>
      <c r="C1926" s="25"/>
      <c r="D1926" s="26" t="str">
        <f aca="false">IF($C1926="","",IFERROR(IF(INDEX(Bolalar!$B$5:$B$1804,MATCH($C1926,Bolalar!$I$5:$I$1804,0))="","",INDEX(Bolalar!$B$5:$B$1804,MATCH($C1926,Bolalar!$I$5:$I$1804,0))),""))</f>
        <v/>
      </c>
      <c r="E1926" s="15" t="str">
        <f aca="false">IF($C1926="","",IFERROR(IF(INDEX(Bolalar!$C$5:$C$1804,MATCH($C1926,Bolalar!$I$5:$I$1804,0))="","",INDEX(Bolalar!$C$5:$C$1804,MATCH($C1926,Bolalar!$I$5:$I$1804,0))),""))</f>
        <v/>
      </c>
      <c r="F1926" s="24"/>
      <c r="G1926" s="14" t="str">
        <f aca="false">IF(OR($E1926="",$B1926=""),"",INT(($B1926-$E1926)/365.25))</f>
        <v/>
      </c>
      <c r="H1926" s="25"/>
      <c r="I1926" s="12"/>
      <c r="J1926" s="28" t="n">
        <f aca="false">IF(AND($C1926&lt;&gt;"",$B1926&gt;=Boshqaruv!$C$9,$B1926&lt;=Boshqaruv!$C$10),IF(COUNTIFS($C$4:$C1925,$C1926,$B$4:$B1925,"&gt;="&amp;Boshqaruv!$C$9,$B$4:$B1925,"&lt;="&amp;Boshqaruv!$C$10)=0,1,0),0)</f>
        <v>0</v>
      </c>
    </row>
    <row r="1927" customFormat="false" ht="15" hidden="false" customHeight="false" outlineLevel="0" collapsed="false">
      <c r="A1927" s="8" t="n">
        <v>1923</v>
      </c>
      <c r="B1927" s="13"/>
      <c r="C1927" s="25"/>
      <c r="D1927" s="26" t="str">
        <f aca="false">IF($C1927="","",IFERROR(IF(INDEX(Bolalar!$B$5:$B$1804,MATCH($C1927,Bolalar!$I$5:$I$1804,0))="","",INDEX(Bolalar!$B$5:$B$1804,MATCH($C1927,Bolalar!$I$5:$I$1804,0))),""))</f>
        <v/>
      </c>
      <c r="E1927" s="15" t="str">
        <f aca="false">IF($C1927="","",IFERROR(IF(INDEX(Bolalar!$C$5:$C$1804,MATCH($C1927,Bolalar!$I$5:$I$1804,0))="","",INDEX(Bolalar!$C$5:$C$1804,MATCH($C1927,Bolalar!$I$5:$I$1804,0))),""))</f>
        <v/>
      </c>
      <c r="F1927" s="24"/>
      <c r="G1927" s="14" t="str">
        <f aca="false">IF(OR($E1927="",$B1927=""),"",INT(($B1927-$E1927)/365.25))</f>
        <v/>
      </c>
      <c r="H1927" s="25"/>
      <c r="I1927" s="12"/>
      <c r="J1927" s="28" t="n">
        <f aca="false">IF(AND($C1927&lt;&gt;"",$B1927&gt;=Boshqaruv!$C$9,$B1927&lt;=Boshqaruv!$C$10),IF(COUNTIFS($C$4:$C1926,$C1927,$B$4:$B1926,"&gt;="&amp;Boshqaruv!$C$9,$B$4:$B1926,"&lt;="&amp;Boshqaruv!$C$10)=0,1,0),0)</f>
        <v>0</v>
      </c>
    </row>
    <row r="1928" customFormat="false" ht="15" hidden="false" customHeight="false" outlineLevel="0" collapsed="false">
      <c r="A1928" s="8" t="n">
        <v>1924</v>
      </c>
      <c r="B1928" s="13"/>
      <c r="C1928" s="25"/>
      <c r="D1928" s="26" t="str">
        <f aca="false">IF($C1928="","",IFERROR(IF(INDEX(Bolalar!$B$5:$B$1804,MATCH($C1928,Bolalar!$I$5:$I$1804,0))="","",INDEX(Bolalar!$B$5:$B$1804,MATCH($C1928,Bolalar!$I$5:$I$1804,0))),""))</f>
        <v/>
      </c>
      <c r="E1928" s="15" t="str">
        <f aca="false">IF($C1928="","",IFERROR(IF(INDEX(Bolalar!$C$5:$C$1804,MATCH($C1928,Bolalar!$I$5:$I$1804,0))="","",INDEX(Bolalar!$C$5:$C$1804,MATCH($C1928,Bolalar!$I$5:$I$1804,0))),""))</f>
        <v/>
      </c>
      <c r="F1928" s="24"/>
      <c r="G1928" s="14" t="str">
        <f aca="false">IF(OR($E1928="",$B1928=""),"",INT(($B1928-$E1928)/365.25))</f>
        <v/>
      </c>
      <c r="H1928" s="25"/>
      <c r="I1928" s="12"/>
      <c r="J1928" s="28" t="n">
        <f aca="false">IF(AND($C1928&lt;&gt;"",$B1928&gt;=Boshqaruv!$C$9,$B1928&lt;=Boshqaruv!$C$10),IF(COUNTIFS($C$4:$C1927,$C1928,$B$4:$B1927,"&gt;="&amp;Boshqaruv!$C$9,$B$4:$B1927,"&lt;="&amp;Boshqaruv!$C$10)=0,1,0),0)</f>
        <v>0</v>
      </c>
    </row>
    <row r="1929" customFormat="false" ht="15" hidden="false" customHeight="false" outlineLevel="0" collapsed="false">
      <c r="A1929" s="8" t="n">
        <v>1925</v>
      </c>
      <c r="B1929" s="13"/>
      <c r="C1929" s="25"/>
      <c r="D1929" s="26" t="str">
        <f aca="false">IF($C1929="","",IFERROR(IF(INDEX(Bolalar!$B$5:$B$1804,MATCH($C1929,Bolalar!$I$5:$I$1804,0))="","",INDEX(Bolalar!$B$5:$B$1804,MATCH($C1929,Bolalar!$I$5:$I$1804,0))),""))</f>
        <v/>
      </c>
      <c r="E1929" s="15" t="str">
        <f aca="false">IF($C1929="","",IFERROR(IF(INDEX(Bolalar!$C$5:$C$1804,MATCH($C1929,Bolalar!$I$5:$I$1804,0))="","",INDEX(Bolalar!$C$5:$C$1804,MATCH($C1929,Bolalar!$I$5:$I$1804,0))),""))</f>
        <v/>
      </c>
      <c r="F1929" s="24"/>
      <c r="G1929" s="14" t="str">
        <f aca="false">IF(OR($E1929="",$B1929=""),"",INT(($B1929-$E1929)/365.25))</f>
        <v/>
      </c>
      <c r="H1929" s="25"/>
      <c r="I1929" s="12"/>
      <c r="J1929" s="28" t="n">
        <f aca="false">IF(AND($C1929&lt;&gt;"",$B1929&gt;=Boshqaruv!$C$9,$B1929&lt;=Boshqaruv!$C$10),IF(COUNTIFS($C$4:$C1928,$C1929,$B$4:$B1928,"&gt;="&amp;Boshqaruv!$C$9,$B$4:$B1928,"&lt;="&amp;Boshqaruv!$C$10)=0,1,0),0)</f>
        <v>0</v>
      </c>
    </row>
    <row r="1930" customFormat="false" ht="15" hidden="false" customHeight="false" outlineLevel="0" collapsed="false">
      <c r="A1930" s="8" t="n">
        <v>1926</v>
      </c>
      <c r="B1930" s="13"/>
      <c r="C1930" s="25"/>
      <c r="D1930" s="26" t="str">
        <f aca="false">IF($C1930="","",IFERROR(IF(INDEX(Bolalar!$B$5:$B$1804,MATCH($C1930,Bolalar!$I$5:$I$1804,0))="","",INDEX(Bolalar!$B$5:$B$1804,MATCH($C1930,Bolalar!$I$5:$I$1804,0))),""))</f>
        <v/>
      </c>
      <c r="E1930" s="15" t="str">
        <f aca="false">IF($C1930="","",IFERROR(IF(INDEX(Bolalar!$C$5:$C$1804,MATCH($C1930,Bolalar!$I$5:$I$1804,0))="","",INDEX(Bolalar!$C$5:$C$1804,MATCH($C1930,Bolalar!$I$5:$I$1804,0))),""))</f>
        <v/>
      </c>
      <c r="F1930" s="24"/>
      <c r="G1930" s="14" t="str">
        <f aca="false">IF(OR($E1930="",$B1930=""),"",INT(($B1930-$E1930)/365.25))</f>
        <v/>
      </c>
      <c r="H1930" s="25"/>
      <c r="I1930" s="12"/>
      <c r="J1930" s="28" t="n">
        <f aca="false">IF(AND($C1930&lt;&gt;"",$B1930&gt;=Boshqaruv!$C$9,$B1930&lt;=Boshqaruv!$C$10),IF(COUNTIFS($C$4:$C1929,$C1930,$B$4:$B1929,"&gt;="&amp;Boshqaruv!$C$9,$B$4:$B1929,"&lt;="&amp;Boshqaruv!$C$10)=0,1,0),0)</f>
        <v>0</v>
      </c>
    </row>
    <row r="1931" customFormat="false" ht="15" hidden="false" customHeight="false" outlineLevel="0" collapsed="false">
      <c r="A1931" s="8" t="n">
        <v>1927</v>
      </c>
      <c r="B1931" s="13"/>
      <c r="C1931" s="25"/>
      <c r="D1931" s="26" t="str">
        <f aca="false">IF($C1931="","",IFERROR(IF(INDEX(Bolalar!$B$5:$B$1804,MATCH($C1931,Bolalar!$I$5:$I$1804,0))="","",INDEX(Bolalar!$B$5:$B$1804,MATCH($C1931,Bolalar!$I$5:$I$1804,0))),""))</f>
        <v/>
      </c>
      <c r="E1931" s="15" t="str">
        <f aca="false">IF($C1931="","",IFERROR(IF(INDEX(Bolalar!$C$5:$C$1804,MATCH($C1931,Bolalar!$I$5:$I$1804,0))="","",INDEX(Bolalar!$C$5:$C$1804,MATCH($C1931,Bolalar!$I$5:$I$1804,0))),""))</f>
        <v/>
      </c>
      <c r="F1931" s="24"/>
      <c r="G1931" s="14" t="str">
        <f aca="false">IF(OR($E1931="",$B1931=""),"",INT(($B1931-$E1931)/365.25))</f>
        <v/>
      </c>
      <c r="H1931" s="25"/>
      <c r="I1931" s="12"/>
      <c r="J1931" s="28" t="n">
        <f aca="false">IF(AND($C1931&lt;&gt;"",$B1931&gt;=Boshqaruv!$C$9,$B1931&lt;=Boshqaruv!$C$10),IF(COUNTIFS($C$4:$C1930,$C1931,$B$4:$B1930,"&gt;="&amp;Boshqaruv!$C$9,$B$4:$B1930,"&lt;="&amp;Boshqaruv!$C$10)=0,1,0),0)</f>
        <v>0</v>
      </c>
    </row>
    <row r="1932" customFormat="false" ht="15" hidden="false" customHeight="false" outlineLevel="0" collapsed="false">
      <c r="A1932" s="8" t="n">
        <v>1928</v>
      </c>
      <c r="B1932" s="13"/>
      <c r="C1932" s="25"/>
      <c r="D1932" s="26" t="str">
        <f aca="false">IF($C1932="","",IFERROR(IF(INDEX(Bolalar!$B$5:$B$1804,MATCH($C1932,Bolalar!$I$5:$I$1804,0))="","",INDEX(Bolalar!$B$5:$B$1804,MATCH($C1932,Bolalar!$I$5:$I$1804,0))),""))</f>
        <v/>
      </c>
      <c r="E1932" s="15" t="str">
        <f aca="false">IF($C1932="","",IFERROR(IF(INDEX(Bolalar!$C$5:$C$1804,MATCH($C1932,Bolalar!$I$5:$I$1804,0))="","",INDEX(Bolalar!$C$5:$C$1804,MATCH($C1932,Bolalar!$I$5:$I$1804,0))),""))</f>
        <v/>
      </c>
      <c r="F1932" s="24"/>
      <c r="G1932" s="14" t="str">
        <f aca="false">IF(OR($E1932="",$B1932=""),"",INT(($B1932-$E1932)/365.25))</f>
        <v/>
      </c>
      <c r="H1932" s="25"/>
      <c r="I1932" s="12"/>
      <c r="J1932" s="28" t="n">
        <f aca="false">IF(AND($C1932&lt;&gt;"",$B1932&gt;=Boshqaruv!$C$9,$B1932&lt;=Boshqaruv!$C$10),IF(COUNTIFS($C$4:$C1931,$C1932,$B$4:$B1931,"&gt;="&amp;Boshqaruv!$C$9,$B$4:$B1931,"&lt;="&amp;Boshqaruv!$C$10)=0,1,0),0)</f>
        <v>0</v>
      </c>
    </row>
    <row r="1933" customFormat="false" ht="15" hidden="false" customHeight="false" outlineLevel="0" collapsed="false">
      <c r="A1933" s="8" t="n">
        <v>1929</v>
      </c>
      <c r="B1933" s="13"/>
      <c r="C1933" s="25"/>
      <c r="D1933" s="26" t="str">
        <f aca="false">IF($C1933="","",IFERROR(IF(INDEX(Bolalar!$B$5:$B$1804,MATCH($C1933,Bolalar!$I$5:$I$1804,0))="","",INDEX(Bolalar!$B$5:$B$1804,MATCH($C1933,Bolalar!$I$5:$I$1804,0))),""))</f>
        <v/>
      </c>
      <c r="E1933" s="15" t="str">
        <f aca="false">IF($C1933="","",IFERROR(IF(INDEX(Bolalar!$C$5:$C$1804,MATCH($C1933,Bolalar!$I$5:$I$1804,0))="","",INDEX(Bolalar!$C$5:$C$1804,MATCH($C1933,Bolalar!$I$5:$I$1804,0))),""))</f>
        <v/>
      </c>
      <c r="F1933" s="24"/>
      <c r="G1933" s="14" t="str">
        <f aca="false">IF(OR($E1933="",$B1933=""),"",INT(($B1933-$E1933)/365.25))</f>
        <v/>
      </c>
      <c r="H1933" s="25"/>
      <c r="I1933" s="12"/>
      <c r="J1933" s="28" t="n">
        <f aca="false">IF(AND($C1933&lt;&gt;"",$B1933&gt;=Boshqaruv!$C$9,$B1933&lt;=Boshqaruv!$C$10),IF(COUNTIFS($C$4:$C1932,$C1933,$B$4:$B1932,"&gt;="&amp;Boshqaruv!$C$9,$B$4:$B1932,"&lt;="&amp;Boshqaruv!$C$10)=0,1,0),0)</f>
        <v>0</v>
      </c>
    </row>
    <row r="1934" customFormat="false" ht="15" hidden="false" customHeight="false" outlineLevel="0" collapsed="false">
      <c r="A1934" s="8" t="n">
        <v>1930</v>
      </c>
      <c r="B1934" s="13"/>
      <c r="C1934" s="25"/>
      <c r="D1934" s="26" t="str">
        <f aca="false">IF($C1934="","",IFERROR(IF(INDEX(Bolalar!$B$5:$B$1804,MATCH($C1934,Bolalar!$I$5:$I$1804,0))="","",INDEX(Bolalar!$B$5:$B$1804,MATCH($C1934,Bolalar!$I$5:$I$1804,0))),""))</f>
        <v/>
      </c>
      <c r="E1934" s="15" t="str">
        <f aca="false">IF($C1934="","",IFERROR(IF(INDEX(Bolalar!$C$5:$C$1804,MATCH($C1934,Bolalar!$I$5:$I$1804,0))="","",INDEX(Bolalar!$C$5:$C$1804,MATCH($C1934,Bolalar!$I$5:$I$1804,0))),""))</f>
        <v/>
      </c>
      <c r="F1934" s="24"/>
      <c r="G1934" s="14" t="str">
        <f aca="false">IF(OR($E1934="",$B1934=""),"",INT(($B1934-$E1934)/365.25))</f>
        <v/>
      </c>
      <c r="H1934" s="25"/>
      <c r="I1934" s="12"/>
      <c r="J1934" s="28" t="n">
        <f aca="false">IF(AND($C1934&lt;&gt;"",$B1934&gt;=Boshqaruv!$C$9,$B1934&lt;=Boshqaruv!$C$10),IF(COUNTIFS($C$4:$C1933,$C1934,$B$4:$B1933,"&gt;="&amp;Boshqaruv!$C$9,$B$4:$B1933,"&lt;="&amp;Boshqaruv!$C$10)=0,1,0),0)</f>
        <v>0</v>
      </c>
    </row>
    <row r="1935" customFormat="false" ht="15" hidden="false" customHeight="false" outlineLevel="0" collapsed="false">
      <c r="A1935" s="8" t="n">
        <v>1931</v>
      </c>
      <c r="B1935" s="13"/>
      <c r="C1935" s="25"/>
      <c r="D1935" s="26" t="str">
        <f aca="false">IF($C1935="","",IFERROR(IF(INDEX(Bolalar!$B$5:$B$1804,MATCH($C1935,Bolalar!$I$5:$I$1804,0))="","",INDEX(Bolalar!$B$5:$B$1804,MATCH($C1935,Bolalar!$I$5:$I$1804,0))),""))</f>
        <v/>
      </c>
      <c r="E1935" s="15" t="str">
        <f aca="false">IF($C1935="","",IFERROR(IF(INDEX(Bolalar!$C$5:$C$1804,MATCH($C1935,Bolalar!$I$5:$I$1804,0))="","",INDEX(Bolalar!$C$5:$C$1804,MATCH($C1935,Bolalar!$I$5:$I$1804,0))),""))</f>
        <v/>
      </c>
      <c r="F1935" s="24"/>
      <c r="G1935" s="14" t="str">
        <f aca="false">IF(OR($E1935="",$B1935=""),"",INT(($B1935-$E1935)/365.25))</f>
        <v/>
      </c>
      <c r="H1935" s="25"/>
      <c r="I1935" s="12"/>
      <c r="J1935" s="28" t="n">
        <f aca="false">IF(AND($C1935&lt;&gt;"",$B1935&gt;=Boshqaruv!$C$9,$B1935&lt;=Boshqaruv!$C$10),IF(COUNTIFS($C$4:$C1934,$C1935,$B$4:$B1934,"&gt;="&amp;Boshqaruv!$C$9,$B$4:$B1934,"&lt;="&amp;Boshqaruv!$C$10)=0,1,0),0)</f>
        <v>0</v>
      </c>
    </row>
    <row r="1936" customFormat="false" ht="15" hidden="false" customHeight="false" outlineLevel="0" collapsed="false">
      <c r="A1936" s="8" t="n">
        <v>1932</v>
      </c>
      <c r="B1936" s="13"/>
      <c r="C1936" s="25"/>
      <c r="D1936" s="26" t="str">
        <f aca="false">IF($C1936="","",IFERROR(IF(INDEX(Bolalar!$B$5:$B$1804,MATCH($C1936,Bolalar!$I$5:$I$1804,0))="","",INDEX(Bolalar!$B$5:$B$1804,MATCH($C1936,Bolalar!$I$5:$I$1804,0))),""))</f>
        <v/>
      </c>
      <c r="E1936" s="15" t="str">
        <f aca="false">IF($C1936="","",IFERROR(IF(INDEX(Bolalar!$C$5:$C$1804,MATCH($C1936,Bolalar!$I$5:$I$1804,0))="","",INDEX(Bolalar!$C$5:$C$1804,MATCH($C1936,Bolalar!$I$5:$I$1804,0))),""))</f>
        <v/>
      </c>
      <c r="F1936" s="24"/>
      <c r="G1936" s="14" t="str">
        <f aca="false">IF(OR($E1936="",$B1936=""),"",INT(($B1936-$E1936)/365.25))</f>
        <v/>
      </c>
      <c r="H1936" s="25"/>
      <c r="I1936" s="12"/>
      <c r="J1936" s="28" t="n">
        <f aca="false">IF(AND($C1936&lt;&gt;"",$B1936&gt;=Boshqaruv!$C$9,$B1936&lt;=Boshqaruv!$C$10),IF(COUNTIFS($C$4:$C1935,$C1936,$B$4:$B1935,"&gt;="&amp;Boshqaruv!$C$9,$B$4:$B1935,"&lt;="&amp;Boshqaruv!$C$10)=0,1,0),0)</f>
        <v>0</v>
      </c>
    </row>
    <row r="1937" customFormat="false" ht="15" hidden="false" customHeight="false" outlineLevel="0" collapsed="false">
      <c r="A1937" s="8" t="n">
        <v>1933</v>
      </c>
      <c r="B1937" s="13"/>
      <c r="C1937" s="25"/>
      <c r="D1937" s="26" t="str">
        <f aca="false">IF($C1937="","",IFERROR(IF(INDEX(Bolalar!$B$5:$B$1804,MATCH($C1937,Bolalar!$I$5:$I$1804,0))="","",INDEX(Bolalar!$B$5:$B$1804,MATCH($C1937,Bolalar!$I$5:$I$1804,0))),""))</f>
        <v/>
      </c>
      <c r="E1937" s="15" t="str">
        <f aca="false">IF($C1937="","",IFERROR(IF(INDEX(Bolalar!$C$5:$C$1804,MATCH($C1937,Bolalar!$I$5:$I$1804,0))="","",INDEX(Bolalar!$C$5:$C$1804,MATCH($C1937,Bolalar!$I$5:$I$1804,0))),""))</f>
        <v/>
      </c>
      <c r="F1937" s="24"/>
      <c r="G1937" s="14" t="str">
        <f aca="false">IF(OR($E1937="",$B1937=""),"",INT(($B1937-$E1937)/365.25))</f>
        <v/>
      </c>
      <c r="H1937" s="25"/>
      <c r="I1937" s="12"/>
      <c r="J1937" s="28" t="n">
        <f aca="false">IF(AND($C1937&lt;&gt;"",$B1937&gt;=Boshqaruv!$C$9,$B1937&lt;=Boshqaruv!$C$10),IF(COUNTIFS($C$4:$C1936,$C1937,$B$4:$B1936,"&gt;="&amp;Boshqaruv!$C$9,$B$4:$B1936,"&lt;="&amp;Boshqaruv!$C$10)=0,1,0),0)</f>
        <v>0</v>
      </c>
    </row>
    <row r="1938" customFormat="false" ht="15" hidden="false" customHeight="false" outlineLevel="0" collapsed="false">
      <c r="A1938" s="8" t="n">
        <v>1934</v>
      </c>
      <c r="B1938" s="13"/>
      <c r="C1938" s="25"/>
      <c r="D1938" s="26" t="str">
        <f aca="false">IF($C1938="","",IFERROR(IF(INDEX(Bolalar!$B$5:$B$1804,MATCH($C1938,Bolalar!$I$5:$I$1804,0))="","",INDEX(Bolalar!$B$5:$B$1804,MATCH($C1938,Bolalar!$I$5:$I$1804,0))),""))</f>
        <v/>
      </c>
      <c r="E1938" s="15" t="str">
        <f aca="false">IF($C1938="","",IFERROR(IF(INDEX(Bolalar!$C$5:$C$1804,MATCH($C1938,Bolalar!$I$5:$I$1804,0))="","",INDEX(Bolalar!$C$5:$C$1804,MATCH($C1938,Bolalar!$I$5:$I$1804,0))),""))</f>
        <v/>
      </c>
      <c r="F1938" s="24"/>
      <c r="G1938" s="14" t="str">
        <f aca="false">IF(OR($E1938="",$B1938=""),"",INT(($B1938-$E1938)/365.25))</f>
        <v/>
      </c>
      <c r="H1938" s="25"/>
      <c r="I1938" s="12"/>
      <c r="J1938" s="28" t="n">
        <f aca="false">IF(AND($C1938&lt;&gt;"",$B1938&gt;=Boshqaruv!$C$9,$B1938&lt;=Boshqaruv!$C$10),IF(COUNTIFS($C$4:$C1937,$C1938,$B$4:$B1937,"&gt;="&amp;Boshqaruv!$C$9,$B$4:$B1937,"&lt;="&amp;Boshqaruv!$C$10)=0,1,0),0)</f>
        <v>0</v>
      </c>
    </row>
    <row r="1939" customFormat="false" ht="15" hidden="false" customHeight="false" outlineLevel="0" collapsed="false">
      <c r="A1939" s="8" t="n">
        <v>1935</v>
      </c>
      <c r="B1939" s="13"/>
      <c r="C1939" s="25"/>
      <c r="D1939" s="26" t="str">
        <f aca="false">IF($C1939="","",IFERROR(IF(INDEX(Bolalar!$B$5:$B$1804,MATCH($C1939,Bolalar!$I$5:$I$1804,0))="","",INDEX(Bolalar!$B$5:$B$1804,MATCH($C1939,Bolalar!$I$5:$I$1804,0))),""))</f>
        <v/>
      </c>
      <c r="E1939" s="15" t="str">
        <f aca="false">IF($C1939="","",IFERROR(IF(INDEX(Bolalar!$C$5:$C$1804,MATCH($C1939,Bolalar!$I$5:$I$1804,0))="","",INDEX(Bolalar!$C$5:$C$1804,MATCH($C1939,Bolalar!$I$5:$I$1804,0))),""))</f>
        <v/>
      </c>
      <c r="F1939" s="24"/>
      <c r="G1939" s="14" t="str">
        <f aca="false">IF(OR($E1939="",$B1939=""),"",INT(($B1939-$E1939)/365.25))</f>
        <v/>
      </c>
      <c r="H1939" s="25"/>
      <c r="I1939" s="12"/>
      <c r="J1939" s="28" t="n">
        <f aca="false">IF(AND($C1939&lt;&gt;"",$B1939&gt;=Boshqaruv!$C$9,$B1939&lt;=Boshqaruv!$C$10),IF(COUNTIFS($C$4:$C1938,$C1939,$B$4:$B1938,"&gt;="&amp;Boshqaruv!$C$9,$B$4:$B1938,"&lt;="&amp;Boshqaruv!$C$10)=0,1,0),0)</f>
        <v>0</v>
      </c>
    </row>
    <row r="1940" customFormat="false" ht="15" hidden="false" customHeight="false" outlineLevel="0" collapsed="false">
      <c r="A1940" s="8" t="n">
        <v>1936</v>
      </c>
      <c r="B1940" s="13"/>
      <c r="C1940" s="25"/>
      <c r="D1940" s="26" t="str">
        <f aca="false">IF($C1940="","",IFERROR(IF(INDEX(Bolalar!$B$5:$B$1804,MATCH($C1940,Bolalar!$I$5:$I$1804,0))="","",INDEX(Bolalar!$B$5:$B$1804,MATCH($C1940,Bolalar!$I$5:$I$1804,0))),""))</f>
        <v/>
      </c>
      <c r="E1940" s="15" t="str">
        <f aca="false">IF($C1940="","",IFERROR(IF(INDEX(Bolalar!$C$5:$C$1804,MATCH($C1940,Bolalar!$I$5:$I$1804,0))="","",INDEX(Bolalar!$C$5:$C$1804,MATCH($C1940,Bolalar!$I$5:$I$1804,0))),""))</f>
        <v/>
      </c>
      <c r="F1940" s="24"/>
      <c r="G1940" s="14" t="str">
        <f aca="false">IF(OR($E1940="",$B1940=""),"",INT(($B1940-$E1940)/365.25))</f>
        <v/>
      </c>
      <c r="H1940" s="25"/>
      <c r="I1940" s="12"/>
      <c r="J1940" s="28" t="n">
        <f aca="false">IF(AND($C1940&lt;&gt;"",$B1940&gt;=Boshqaruv!$C$9,$B1940&lt;=Boshqaruv!$C$10),IF(COUNTIFS($C$4:$C1939,$C1940,$B$4:$B1939,"&gt;="&amp;Boshqaruv!$C$9,$B$4:$B1939,"&lt;="&amp;Boshqaruv!$C$10)=0,1,0),0)</f>
        <v>0</v>
      </c>
    </row>
    <row r="1941" customFormat="false" ht="15" hidden="false" customHeight="false" outlineLevel="0" collapsed="false">
      <c r="A1941" s="8" t="n">
        <v>1937</v>
      </c>
      <c r="B1941" s="13"/>
      <c r="C1941" s="25"/>
      <c r="D1941" s="26" t="str">
        <f aca="false">IF($C1941="","",IFERROR(IF(INDEX(Bolalar!$B$5:$B$1804,MATCH($C1941,Bolalar!$I$5:$I$1804,0))="","",INDEX(Bolalar!$B$5:$B$1804,MATCH($C1941,Bolalar!$I$5:$I$1804,0))),""))</f>
        <v/>
      </c>
      <c r="E1941" s="15" t="str">
        <f aca="false">IF($C1941="","",IFERROR(IF(INDEX(Bolalar!$C$5:$C$1804,MATCH($C1941,Bolalar!$I$5:$I$1804,0))="","",INDEX(Bolalar!$C$5:$C$1804,MATCH($C1941,Bolalar!$I$5:$I$1804,0))),""))</f>
        <v/>
      </c>
      <c r="F1941" s="24"/>
      <c r="G1941" s="14" t="str">
        <f aca="false">IF(OR($E1941="",$B1941=""),"",INT(($B1941-$E1941)/365.25))</f>
        <v/>
      </c>
      <c r="H1941" s="25"/>
      <c r="I1941" s="12"/>
      <c r="J1941" s="28" t="n">
        <f aca="false">IF(AND($C1941&lt;&gt;"",$B1941&gt;=Boshqaruv!$C$9,$B1941&lt;=Boshqaruv!$C$10),IF(COUNTIFS($C$4:$C1940,$C1941,$B$4:$B1940,"&gt;="&amp;Boshqaruv!$C$9,$B$4:$B1940,"&lt;="&amp;Boshqaruv!$C$10)=0,1,0),0)</f>
        <v>0</v>
      </c>
    </row>
    <row r="1942" customFormat="false" ht="15" hidden="false" customHeight="false" outlineLevel="0" collapsed="false">
      <c r="A1942" s="8" t="n">
        <v>1938</v>
      </c>
      <c r="B1942" s="13"/>
      <c r="C1942" s="25"/>
      <c r="D1942" s="26" t="str">
        <f aca="false">IF($C1942="","",IFERROR(IF(INDEX(Bolalar!$B$5:$B$1804,MATCH($C1942,Bolalar!$I$5:$I$1804,0))="","",INDEX(Bolalar!$B$5:$B$1804,MATCH($C1942,Bolalar!$I$5:$I$1804,0))),""))</f>
        <v/>
      </c>
      <c r="E1942" s="15" t="str">
        <f aca="false">IF($C1942="","",IFERROR(IF(INDEX(Bolalar!$C$5:$C$1804,MATCH($C1942,Bolalar!$I$5:$I$1804,0))="","",INDEX(Bolalar!$C$5:$C$1804,MATCH($C1942,Bolalar!$I$5:$I$1804,0))),""))</f>
        <v/>
      </c>
      <c r="F1942" s="24"/>
      <c r="G1942" s="14" t="str">
        <f aca="false">IF(OR($E1942="",$B1942=""),"",INT(($B1942-$E1942)/365.25))</f>
        <v/>
      </c>
      <c r="H1942" s="25"/>
      <c r="I1942" s="12"/>
      <c r="J1942" s="28" t="n">
        <f aca="false">IF(AND($C1942&lt;&gt;"",$B1942&gt;=Boshqaruv!$C$9,$B1942&lt;=Boshqaruv!$C$10),IF(COUNTIFS($C$4:$C1941,$C1942,$B$4:$B1941,"&gt;="&amp;Boshqaruv!$C$9,$B$4:$B1941,"&lt;="&amp;Boshqaruv!$C$10)=0,1,0),0)</f>
        <v>0</v>
      </c>
    </row>
    <row r="1943" customFormat="false" ht="15" hidden="false" customHeight="false" outlineLevel="0" collapsed="false">
      <c r="A1943" s="8" t="n">
        <v>1939</v>
      </c>
      <c r="B1943" s="13"/>
      <c r="C1943" s="25"/>
      <c r="D1943" s="26" t="str">
        <f aca="false">IF($C1943="","",IFERROR(IF(INDEX(Bolalar!$B$5:$B$1804,MATCH($C1943,Bolalar!$I$5:$I$1804,0))="","",INDEX(Bolalar!$B$5:$B$1804,MATCH($C1943,Bolalar!$I$5:$I$1804,0))),""))</f>
        <v/>
      </c>
      <c r="E1943" s="15" t="str">
        <f aca="false">IF($C1943="","",IFERROR(IF(INDEX(Bolalar!$C$5:$C$1804,MATCH($C1943,Bolalar!$I$5:$I$1804,0))="","",INDEX(Bolalar!$C$5:$C$1804,MATCH($C1943,Bolalar!$I$5:$I$1804,0))),""))</f>
        <v/>
      </c>
      <c r="F1943" s="24"/>
      <c r="G1943" s="14" t="str">
        <f aca="false">IF(OR($E1943="",$B1943=""),"",INT(($B1943-$E1943)/365.25))</f>
        <v/>
      </c>
      <c r="H1943" s="25"/>
      <c r="I1943" s="12"/>
      <c r="J1943" s="28" t="n">
        <f aca="false">IF(AND($C1943&lt;&gt;"",$B1943&gt;=Boshqaruv!$C$9,$B1943&lt;=Boshqaruv!$C$10),IF(COUNTIFS($C$4:$C1942,$C1943,$B$4:$B1942,"&gt;="&amp;Boshqaruv!$C$9,$B$4:$B1942,"&lt;="&amp;Boshqaruv!$C$10)=0,1,0),0)</f>
        <v>0</v>
      </c>
    </row>
    <row r="1944" customFormat="false" ht="15" hidden="false" customHeight="false" outlineLevel="0" collapsed="false">
      <c r="A1944" s="8" t="n">
        <v>1940</v>
      </c>
      <c r="B1944" s="13"/>
      <c r="C1944" s="25"/>
      <c r="D1944" s="26" t="str">
        <f aca="false">IF($C1944="","",IFERROR(IF(INDEX(Bolalar!$B$5:$B$1804,MATCH($C1944,Bolalar!$I$5:$I$1804,0))="","",INDEX(Bolalar!$B$5:$B$1804,MATCH($C1944,Bolalar!$I$5:$I$1804,0))),""))</f>
        <v/>
      </c>
      <c r="E1944" s="15" t="str">
        <f aca="false">IF($C1944="","",IFERROR(IF(INDEX(Bolalar!$C$5:$C$1804,MATCH($C1944,Bolalar!$I$5:$I$1804,0))="","",INDEX(Bolalar!$C$5:$C$1804,MATCH($C1944,Bolalar!$I$5:$I$1804,0))),""))</f>
        <v/>
      </c>
      <c r="F1944" s="24"/>
      <c r="G1944" s="14" t="str">
        <f aca="false">IF(OR($E1944="",$B1944=""),"",INT(($B1944-$E1944)/365.25))</f>
        <v/>
      </c>
      <c r="H1944" s="25"/>
      <c r="I1944" s="12"/>
      <c r="J1944" s="28" t="n">
        <f aca="false">IF(AND($C1944&lt;&gt;"",$B1944&gt;=Boshqaruv!$C$9,$B1944&lt;=Boshqaruv!$C$10),IF(COUNTIFS($C$4:$C1943,$C1944,$B$4:$B1943,"&gt;="&amp;Boshqaruv!$C$9,$B$4:$B1943,"&lt;="&amp;Boshqaruv!$C$10)=0,1,0),0)</f>
        <v>0</v>
      </c>
    </row>
    <row r="1945" customFormat="false" ht="15" hidden="false" customHeight="false" outlineLevel="0" collapsed="false">
      <c r="A1945" s="8" t="n">
        <v>1941</v>
      </c>
      <c r="B1945" s="13"/>
      <c r="C1945" s="25"/>
      <c r="D1945" s="26" t="str">
        <f aca="false">IF($C1945="","",IFERROR(IF(INDEX(Bolalar!$B$5:$B$1804,MATCH($C1945,Bolalar!$I$5:$I$1804,0))="","",INDEX(Bolalar!$B$5:$B$1804,MATCH($C1945,Bolalar!$I$5:$I$1804,0))),""))</f>
        <v/>
      </c>
      <c r="E1945" s="15" t="str">
        <f aca="false">IF($C1945="","",IFERROR(IF(INDEX(Bolalar!$C$5:$C$1804,MATCH($C1945,Bolalar!$I$5:$I$1804,0))="","",INDEX(Bolalar!$C$5:$C$1804,MATCH($C1945,Bolalar!$I$5:$I$1804,0))),""))</f>
        <v/>
      </c>
      <c r="F1945" s="24"/>
      <c r="G1945" s="14" t="str">
        <f aca="false">IF(OR($E1945="",$B1945=""),"",INT(($B1945-$E1945)/365.25))</f>
        <v/>
      </c>
      <c r="H1945" s="25"/>
      <c r="I1945" s="12"/>
      <c r="J1945" s="28" t="n">
        <f aca="false">IF(AND($C1945&lt;&gt;"",$B1945&gt;=Boshqaruv!$C$9,$B1945&lt;=Boshqaruv!$C$10),IF(COUNTIFS($C$4:$C1944,$C1945,$B$4:$B1944,"&gt;="&amp;Boshqaruv!$C$9,$B$4:$B1944,"&lt;="&amp;Boshqaruv!$C$10)=0,1,0),0)</f>
        <v>0</v>
      </c>
    </row>
    <row r="1946" customFormat="false" ht="15" hidden="false" customHeight="false" outlineLevel="0" collapsed="false">
      <c r="A1946" s="8" t="n">
        <v>1942</v>
      </c>
      <c r="B1946" s="13"/>
      <c r="C1946" s="25"/>
      <c r="D1946" s="26" t="str">
        <f aca="false">IF($C1946="","",IFERROR(IF(INDEX(Bolalar!$B$5:$B$1804,MATCH($C1946,Bolalar!$I$5:$I$1804,0))="","",INDEX(Bolalar!$B$5:$B$1804,MATCH($C1946,Bolalar!$I$5:$I$1804,0))),""))</f>
        <v/>
      </c>
      <c r="E1946" s="15" t="str">
        <f aca="false">IF($C1946="","",IFERROR(IF(INDEX(Bolalar!$C$5:$C$1804,MATCH($C1946,Bolalar!$I$5:$I$1804,0))="","",INDEX(Bolalar!$C$5:$C$1804,MATCH($C1946,Bolalar!$I$5:$I$1804,0))),""))</f>
        <v/>
      </c>
      <c r="F1946" s="24"/>
      <c r="G1946" s="14" t="str">
        <f aca="false">IF(OR($E1946="",$B1946=""),"",INT(($B1946-$E1946)/365.25))</f>
        <v/>
      </c>
      <c r="H1946" s="25"/>
      <c r="I1946" s="12"/>
      <c r="J1946" s="28" t="n">
        <f aca="false">IF(AND($C1946&lt;&gt;"",$B1946&gt;=Boshqaruv!$C$9,$B1946&lt;=Boshqaruv!$C$10),IF(COUNTIFS($C$4:$C1945,$C1946,$B$4:$B1945,"&gt;="&amp;Boshqaruv!$C$9,$B$4:$B1945,"&lt;="&amp;Boshqaruv!$C$10)=0,1,0),0)</f>
        <v>0</v>
      </c>
    </row>
    <row r="1947" customFormat="false" ht="15" hidden="false" customHeight="false" outlineLevel="0" collapsed="false">
      <c r="A1947" s="8" t="n">
        <v>1943</v>
      </c>
      <c r="B1947" s="13"/>
      <c r="C1947" s="25"/>
      <c r="D1947" s="26" t="str">
        <f aca="false">IF($C1947="","",IFERROR(IF(INDEX(Bolalar!$B$5:$B$1804,MATCH($C1947,Bolalar!$I$5:$I$1804,0))="","",INDEX(Bolalar!$B$5:$B$1804,MATCH($C1947,Bolalar!$I$5:$I$1804,0))),""))</f>
        <v/>
      </c>
      <c r="E1947" s="15" t="str">
        <f aca="false">IF($C1947="","",IFERROR(IF(INDEX(Bolalar!$C$5:$C$1804,MATCH($C1947,Bolalar!$I$5:$I$1804,0))="","",INDEX(Bolalar!$C$5:$C$1804,MATCH($C1947,Bolalar!$I$5:$I$1804,0))),""))</f>
        <v/>
      </c>
      <c r="F1947" s="24"/>
      <c r="G1947" s="14" t="str">
        <f aca="false">IF(OR($E1947="",$B1947=""),"",INT(($B1947-$E1947)/365.25))</f>
        <v/>
      </c>
      <c r="H1947" s="25"/>
      <c r="I1947" s="12"/>
      <c r="J1947" s="28" t="n">
        <f aca="false">IF(AND($C1947&lt;&gt;"",$B1947&gt;=Boshqaruv!$C$9,$B1947&lt;=Boshqaruv!$C$10),IF(COUNTIFS($C$4:$C1946,$C1947,$B$4:$B1946,"&gt;="&amp;Boshqaruv!$C$9,$B$4:$B1946,"&lt;="&amp;Boshqaruv!$C$10)=0,1,0),0)</f>
        <v>0</v>
      </c>
    </row>
    <row r="1948" customFormat="false" ht="15" hidden="false" customHeight="false" outlineLevel="0" collapsed="false">
      <c r="A1948" s="8" t="n">
        <v>1944</v>
      </c>
      <c r="B1948" s="13"/>
      <c r="C1948" s="25"/>
      <c r="D1948" s="26" t="str">
        <f aca="false">IF($C1948="","",IFERROR(IF(INDEX(Bolalar!$B$5:$B$1804,MATCH($C1948,Bolalar!$I$5:$I$1804,0))="","",INDEX(Bolalar!$B$5:$B$1804,MATCH($C1948,Bolalar!$I$5:$I$1804,0))),""))</f>
        <v/>
      </c>
      <c r="E1948" s="15" t="str">
        <f aca="false">IF($C1948="","",IFERROR(IF(INDEX(Bolalar!$C$5:$C$1804,MATCH($C1948,Bolalar!$I$5:$I$1804,0))="","",INDEX(Bolalar!$C$5:$C$1804,MATCH($C1948,Bolalar!$I$5:$I$1804,0))),""))</f>
        <v/>
      </c>
      <c r="F1948" s="24"/>
      <c r="G1948" s="14" t="str">
        <f aca="false">IF(OR($E1948="",$B1948=""),"",INT(($B1948-$E1948)/365.25))</f>
        <v/>
      </c>
      <c r="H1948" s="25"/>
      <c r="I1948" s="12"/>
      <c r="J1948" s="28" t="n">
        <f aca="false">IF(AND($C1948&lt;&gt;"",$B1948&gt;=Boshqaruv!$C$9,$B1948&lt;=Boshqaruv!$C$10),IF(COUNTIFS($C$4:$C1947,$C1948,$B$4:$B1947,"&gt;="&amp;Boshqaruv!$C$9,$B$4:$B1947,"&lt;="&amp;Boshqaruv!$C$10)=0,1,0),0)</f>
        <v>0</v>
      </c>
    </row>
    <row r="1949" customFormat="false" ht="15" hidden="false" customHeight="false" outlineLevel="0" collapsed="false">
      <c r="A1949" s="8" t="n">
        <v>1945</v>
      </c>
      <c r="B1949" s="13"/>
      <c r="C1949" s="25"/>
      <c r="D1949" s="26" t="str">
        <f aca="false">IF($C1949="","",IFERROR(IF(INDEX(Bolalar!$B$5:$B$1804,MATCH($C1949,Bolalar!$I$5:$I$1804,0))="","",INDEX(Bolalar!$B$5:$B$1804,MATCH($C1949,Bolalar!$I$5:$I$1804,0))),""))</f>
        <v/>
      </c>
      <c r="E1949" s="15" t="str">
        <f aca="false">IF($C1949="","",IFERROR(IF(INDEX(Bolalar!$C$5:$C$1804,MATCH($C1949,Bolalar!$I$5:$I$1804,0))="","",INDEX(Bolalar!$C$5:$C$1804,MATCH($C1949,Bolalar!$I$5:$I$1804,0))),""))</f>
        <v/>
      </c>
      <c r="F1949" s="24"/>
      <c r="G1949" s="14" t="str">
        <f aca="false">IF(OR($E1949="",$B1949=""),"",INT(($B1949-$E1949)/365.25))</f>
        <v/>
      </c>
      <c r="H1949" s="25"/>
      <c r="I1949" s="12"/>
      <c r="J1949" s="28" t="n">
        <f aca="false">IF(AND($C1949&lt;&gt;"",$B1949&gt;=Boshqaruv!$C$9,$B1949&lt;=Boshqaruv!$C$10),IF(COUNTIFS($C$4:$C1948,$C1949,$B$4:$B1948,"&gt;="&amp;Boshqaruv!$C$9,$B$4:$B1948,"&lt;="&amp;Boshqaruv!$C$10)=0,1,0),0)</f>
        <v>0</v>
      </c>
    </row>
    <row r="1950" customFormat="false" ht="15" hidden="false" customHeight="false" outlineLevel="0" collapsed="false">
      <c r="A1950" s="8" t="n">
        <v>1946</v>
      </c>
      <c r="B1950" s="13"/>
      <c r="C1950" s="25"/>
      <c r="D1950" s="26" t="str">
        <f aca="false">IF($C1950="","",IFERROR(IF(INDEX(Bolalar!$B$5:$B$1804,MATCH($C1950,Bolalar!$I$5:$I$1804,0))="","",INDEX(Bolalar!$B$5:$B$1804,MATCH($C1950,Bolalar!$I$5:$I$1804,0))),""))</f>
        <v/>
      </c>
      <c r="E1950" s="15" t="str">
        <f aca="false">IF($C1950="","",IFERROR(IF(INDEX(Bolalar!$C$5:$C$1804,MATCH($C1950,Bolalar!$I$5:$I$1804,0))="","",INDEX(Bolalar!$C$5:$C$1804,MATCH($C1950,Bolalar!$I$5:$I$1804,0))),""))</f>
        <v/>
      </c>
      <c r="F1950" s="24"/>
      <c r="G1950" s="14" t="str">
        <f aca="false">IF(OR($E1950="",$B1950=""),"",INT(($B1950-$E1950)/365.25))</f>
        <v/>
      </c>
      <c r="H1950" s="25"/>
      <c r="I1950" s="12"/>
      <c r="J1950" s="28" t="n">
        <f aca="false">IF(AND($C1950&lt;&gt;"",$B1950&gt;=Boshqaruv!$C$9,$B1950&lt;=Boshqaruv!$C$10),IF(COUNTIFS($C$4:$C1949,$C1950,$B$4:$B1949,"&gt;="&amp;Boshqaruv!$C$9,$B$4:$B1949,"&lt;="&amp;Boshqaruv!$C$10)=0,1,0),0)</f>
        <v>0</v>
      </c>
    </row>
    <row r="1951" customFormat="false" ht="15" hidden="false" customHeight="false" outlineLevel="0" collapsed="false">
      <c r="A1951" s="8" t="n">
        <v>1947</v>
      </c>
      <c r="B1951" s="13"/>
      <c r="C1951" s="25"/>
      <c r="D1951" s="26" t="str">
        <f aca="false">IF($C1951="","",IFERROR(IF(INDEX(Bolalar!$B$5:$B$1804,MATCH($C1951,Bolalar!$I$5:$I$1804,0))="","",INDEX(Bolalar!$B$5:$B$1804,MATCH($C1951,Bolalar!$I$5:$I$1804,0))),""))</f>
        <v/>
      </c>
      <c r="E1951" s="15" t="str">
        <f aca="false">IF($C1951="","",IFERROR(IF(INDEX(Bolalar!$C$5:$C$1804,MATCH($C1951,Bolalar!$I$5:$I$1804,0))="","",INDEX(Bolalar!$C$5:$C$1804,MATCH($C1951,Bolalar!$I$5:$I$1804,0))),""))</f>
        <v/>
      </c>
      <c r="F1951" s="24"/>
      <c r="G1951" s="14" t="str">
        <f aca="false">IF(OR($E1951="",$B1951=""),"",INT(($B1951-$E1951)/365.25))</f>
        <v/>
      </c>
      <c r="H1951" s="25"/>
      <c r="I1951" s="12"/>
      <c r="J1951" s="28" t="n">
        <f aca="false">IF(AND($C1951&lt;&gt;"",$B1951&gt;=Boshqaruv!$C$9,$B1951&lt;=Boshqaruv!$C$10),IF(COUNTIFS($C$4:$C1950,$C1951,$B$4:$B1950,"&gt;="&amp;Boshqaruv!$C$9,$B$4:$B1950,"&lt;="&amp;Boshqaruv!$C$10)=0,1,0),0)</f>
        <v>0</v>
      </c>
    </row>
    <row r="1952" customFormat="false" ht="15" hidden="false" customHeight="false" outlineLevel="0" collapsed="false">
      <c r="A1952" s="8" t="n">
        <v>1948</v>
      </c>
      <c r="B1952" s="13"/>
      <c r="C1952" s="25"/>
      <c r="D1952" s="26" t="str">
        <f aca="false">IF($C1952="","",IFERROR(IF(INDEX(Bolalar!$B$5:$B$1804,MATCH($C1952,Bolalar!$I$5:$I$1804,0))="","",INDEX(Bolalar!$B$5:$B$1804,MATCH($C1952,Bolalar!$I$5:$I$1804,0))),""))</f>
        <v/>
      </c>
      <c r="E1952" s="15" t="str">
        <f aca="false">IF($C1952="","",IFERROR(IF(INDEX(Bolalar!$C$5:$C$1804,MATCH($C1952,Bolalar!$I$5:$I$1804,0))="","",INDEX(Bolalar!$C$5:$C$1804,MATCH($C1952,Bolalar!$I$5:$I$1804,0))),""))</f>
        <v/>
      </c>
      <c r="F1952" s="24"/>
      <c r="G1952" s="14" t="str">
        <f aca="false">IF(OR($E1952="",$B1952=""),"",INT(($B1952-$E1952)/365.25))</f>
        <v/>
      </c>
      <c r="H1952" s="25"/>
      <c r="I1952" s="12"/>
      <c r="J1952" s="28" t="n">
        <f aca="false">IF(AND($C1952&lt;&gt;"",$B1952&gt;=Boshqaruv!$C$9,$B1952&lt;=Boshqaruv!$C$10),IF(COUNTIFS($C$4:$C1951,$C1952,$B$4:$B1951,"&gt;="&amp;Boshqaruv!$C$9,$B$4:$B1951,"&lt;="&amp;Boshqaruv!$C$10)=0,1,0),0)</f>
        <v>0</v>
      </c>
    </row>
    <row r="1953" customFormat="false" ht="15" hidden="false" customHeight="false" outlineLevel="0" collapsed="false">
      <c r="A1953" s="8" t="n">
        <v>1949</v>
      </c>
      <c r="B1953" s="13"/>
      <c r="C1953" s="25"/>
      <c r="D1953" s="26" t="str">
        <f aca="false">IF($C1953="","",IFERROR(IF(INDEX(Bolalar!$B$5:$B$1804,MATCH($C1953,Bolalar!$I$5:$I$1804,0))="","",INDEX(Bolalar!$B$5:$B$1804,MATCH($C1953,Bolalar!$I$5:$I$1804,0))),""))</f>
        <v/>
      </c>
      <c r="E1953" s="15" t="str">
        <f aca="false">IF($C1953="","",IFERROR(IF(INDEX(Bolalar!$C$5:$C$1804,MATCH($C1953,Bolalar!$I$5:$I$1804,0))="","",INDEX(Bolalar!$C$5:$C$1804,MATCH($C1953,Bolalar!$I$5:$I$1804,0))),""))</f>
        <v/>
      </c>
      <c r="F1953" s="24"/>
      <c r="G1953" s="14" t="str">
        <f aca="false">IF(OR($E1953="",$B1953=""),"",INT(($B1953-$E1953)/365.25))</f>
        <v/>
      </c>
      <c r="H1953" s="25"/>
      <c r="I1953" s="12"/>
      <c r="J1953" s="28" t="n">
        <f aca="false">IF(AND($C1953&lt;&gt;"",$B1953&gt;=Boshqaruv!$C$9,$B1953&lt;=Boshqaruv!$C$10),IF(COUNTIFS($C$4:$C1952,$C1953,$B$4:$B1952,"&gt;="&amp;Boshqaruv!$C$9,$B$4:$B1952,"&lt;="&amp;Boshqaruv!$C$10)=0,1,0),0)</f>
        <v>0</v>
      </c>
    </row>
    <row r="1954" customFormat="false" ht="15" hidden="false" customHeight="false" outlineLevel="0" collapsed="false">
      <c r="A1954" s="8" t="n">
        <v>1950</v>
      </c>
      <c r="B1954" s="13"/>
      <c r="C1954" s="25"/>
      <c r="D1954" s="26" t="str">
        <f aca="false">IF($C1954="","",IFERROR(IF(INDEX(Bolalar!$B$5:$B$1804,MATCH($C1954,Bolalar!$I$5:$I$1804,0))="","",INDEX(Bolalar!$B$5:$B$1804,MATCH($C1954,Bolalar!$I$5:$I$1804,0))),""))</f>
        <v/>
      </c>
      <c r="E1954" s="15" t="str">
        <f aca="false">IF($C1954="","",IFERROR(IF(INDEX(Bolalar!$C$5:$C$1804,MATCH($C1954,Bolalar!$I$5:$I$1804,0))="","",INDEX(Bolalar!$C$5:$C$1804,MATCH($C1954,Bolalar!$I$5:$I$1804,0))),""))</f>
        <v/>
      </c>
      <c r="F1954" s="24"/>
      <c r="G1954" s="14" t="str">
        <f aca="false">IF(OR($E1954="",$B1954=""),"",INT(($B1954-$E1954)/365.25))</f>
        <v/>
      </c>
      <c r="H1954" s="25"/>
      <c r="I1954" s="12"/>
      <c r="J1954" s="28" t="n">
        <f aca="false">IF(AND($C1954&lt;&gt;"",$B1954&gt;=Boshqaruv!$C$9,$B1954&lt;=Boshqaruv!$C$10),IF(COUNTIFS($C$4:$C1953,$C1954,$B$4:$B1953,"&gt;="&amp;Boshqaruv!$C$9,$B$4:$B1953,"&lt;="&amp;Boshqaruv!$C$10)=0,1,0),0)</f>
        <v>0</v>
      </c>
    </row>
    <row r="1955" customFormat="false" ht="15" hidden="false" customHeight="false" outlineLevel="0" collapsed="false">
      <c r="A1955" s="8" t="n">
        <v>1951</v>
      </c>
      <c r="B1955" s="13"/>
      <c r="C1955" s="25"/>
      <c r="D1955" s="26" t="str">
        <f aca="false">IF($C1955="","",IFERROR(IF(INDEX(Bolalar!$B$5:$B$1804,MATCH($C1955,Bolalar!$I$5:$I$1804,0))="","",INDEX(Bolalar!$B$5:$B$1804,MATCH($C1955,Bolalar!$I$5:$I$1804,0))),""))</f>
        <v/>
      </c>
      <c r="E1955" s="15" t="str">
        <f aca="false">IF($C1955="","",IFERROR(IF(INDEX(Bolalar!$C$5:$C$1804,MATCH($C1955,Bolalar!$I$5:$I$1804,0))="","",INDEX(Bolalar!$C$5:$C$1804,MATCH($C1955,Bolalar!$I$5:$I$1804,0))),""))</f>
        <v/>
      </c>
      <c r="F1955" s="24"/>
      <c r="G1955" s="14" t="str">
        <f aca="false">IF(OR($E1955="",$B1955=""),"",INT(($B1955-$E1955)/365.25))</f>
        <v/>
      </c>
      <c r="H1955" s="25"/>
      <c r="I1955" s="12"/>
      <c r="J1955" s="28" t="n">
        <f aca="false">IF(AND($C1955&lt;&gt;"",$B1955&gt;=Boshqaruv!$C$9,$B1955&lt;=Boshqaruv!$C$10),IF(COUNTIFS($C$4:$C1954,$C1955,$B$4:$B1954,"&gt;="&amp;Boshqaruv!$C$9,$B$4:$B1954,"&lt;="&amp;Boshqaruv!$C$10)=0,1,0),0)</f>
        <v>0</v>
      </c>
    </row>
    <row r="1956" customFormat="false" ht="15" hidden="false" customHeight="false" outlineLevel="0" collapsed="false">
      <c r="A1956" s="8" t="n">
        <v>1952</v>
      </c>
      <c r="B1956" s="13"/>
      <c r="C1956" s="25"/>
      <c r="D1956" s="26" t="str">
        <f aca="false">IF($C1956="","",IFERROR(IF(INDEX(Bolalar!$B$5:$B$1804,MATCH($C1956,Bolalar!$I$5:$I$1804,0))="","",INDEX(Bolalar!$B$5:$B$1804,MATCH($C1956,Bolalar!$I$5:$I$1804,0))),""))</f>
        <v/>
      </c>
      <c r="E1956" s="15" t="str">
        <f aca="false">IF($C1956="","",IFERROR(IF(INDEX(Bolalar!$C$5:$C$1804,MATCH($C1956,Bolalar!$I$5:$I$1804,0))="","",INDEX(Bolalar!$C$5:$C$1804,MATCH($C1956,Bolalar!$I$5:$I$1804,0))),""))</f>
        <v/>
      </c>
      <c r="F1956" s="24"/>
      <c r="G1956" s="14" t="str">
        <f aca="false">IF(OR($E1956="",$B1956=""),"",INT(($B1956-$E1956)/365.25))</f>
        <v/>
      </c>
      <c r="H1956" s="25"/>
      <c r="I1956" s="12"/>
      <c r="J1956" s="28" t="n">
        <f aca="false">IF(AND($C1956&lt;&gt;"",$B1956&gt;=Boshqaruv!$C$9,$B1956&lt;=Boshqaruv!$C$10),IF(COUNTIFS($C$4:$C1955,$C1956,$B$4:$B1955,"&gt;="&amp;Boshqaruv!$C$9,$B$4:$B1955,"&lt;="&amp;Boshqaruv!$C$10)=0,1,0),0)</f>
        <v>0</v>
      </c>
    </row>
    <row r="1957" customFormat="false" ht="15" hidden="false" customHeight="false" outlineLevel="0" collapsed="false">
      <c r="A1957" s="8" t="n">
        <v>1953</v>
      </c>
      <c r="B1957" s="13"/>
      <c r="C1957" s="25"/>
      <c r="D1957" s="26" t="str">
        <f aca="false">IF($C1957="","",IFERROR(IF(INDEX(Bolalar!$B$5:$B$1804,MATCH($C1957,Bolalar!$I$5:$I$1804,0))="","",INDEX(Bolalar!$B$5:$B$1804,MATCH($C1957,Bolalar!$I$5:$I$1804,0))),""))</f>
        <v/>
      </c>
      <c r="E1957" s="15" t="str">
        <f aca="false">IF($C1957="","",IFERROR(IF(INDEX(Bolalar!$C$5:$C$1804,MATCH($C1957,Bolalar!$I$5:$I$1804,0))="","",INDEX(Bolalar!$C$5:$C$1804,MATCH($C1957,Bolalar!$I$5:$I$1804,0))),""))</f>
        <v/>
      </c>
      <c r="F1957" s="24"/>
      <c r="G1957" s="14" t="str">
        <f aca="false">IF(OR($E1957="",$B1957=""),"",INT(($B1957-$E1957)/365.25))</f>
        <v/>
      </c>
      <c r="H1957" s="25"/>
      <c r="I1957" s="12"/>
      <c r="J1957" s="28" t="n">
        <f aca="false">IF(AND($C1957&lt;&gt;"",$B1957&gt;=Boshqaruv!$C$9,$B1957&lt;=Boshqaruv!$C$10),IF(COUNTIFS($C$4:$C1956,$C1957,$B$4:$B1956,"&gt;="&amp;Boshqaruv!$C$9,$B$4:$B1956,"&lt;="&amp;Boshqaruv!$C$10)=0,1,0),0)</f>
        <v>0</v>
      </c>
    </row>
    <row r="1958" customFormat="false" ht="15" hidden="false" customHeight="false" outlineLevel="0" collapsed="false">
      <c r="A1958" s="8" t="n">
        <v>1954</v>
      </c>
      <c r="B1958" s="13"/>
      <c r="C1958" s="25"/>
      <c r="D1958" s="26" t="str">
        <f aca="false">IF($C1958="","",IFERROR(IF(INDEX(Bolalar!$B$5:$B$1804,MATCH($C1958,Bolalar!$I$5:$I$1804,0))="","",INDEX(Bolalar!$B$5:$B$1804,MATCH($C1958,Bolalar!$I$5:$I$1804,0))),""))</f>
        <v/>
      </c>
      <c r="E1958" s="15" t="str">
        <f aca="false">IF($C1958="","",IFERROR(IF(INDEX(Bolalar!$C$5:$C$1804,MATCH($C1958,Bolalar!$I$5:$I$1804,0))="","",INDEX(Bolalar!$C$5:$C$1804,MATCH($C1958,Bolalar!$I$5:$I$1804,0))),""))</f>
        <v/>
      </c>
      <c r="F1958" s="24"/>
      <c r="G1958" s="14" t="str">
        <f aca="false">IF(OR($E1958="",$B1958=""),"",INT(($B1958-$E1958)/365.25))</f>
        <v/>
      </c>
      <c r="H1958" s="25"/>
      <c r="I1958" s="12"/>
      <c r="J1958" s="28" t="n">
        <f aca="false">IF(AND($C1958&lt;&gt;"",$B1958&gt;=Boshqaruv!$C$9,$B1958&lt;=Boshqaruv!$C$10),IF(COUNTIFS($C$4:$C1957,$C1958,$B$4:$B1957,"&gt;="&amp;Boshqaruv!$C$9,$B$4:$B1957,"&lt;="&amp;Boshqaruv!$C$10)=0,1,0),0)</f>
        <v>0</v>
      </c>
    </row>
    <row r="1959" customFormat="false" ht="15" hidden="false" customHeight="false" outlineLevel="0" collapsed="false">
      <c r="A1959" s="8" t="n">
        <v>1955</v>
      </c>
      <c r="B1959" s="13"/>
      <c r="C1959" s="25"/>
      <c r="D1959" s="26" t="str">
        <f aca="false">IF($C1959="","",IFERROR(IF(INDEX(Bolalar!$B$5:$B$1804,MATCH($C1959,Bolalar!$I$5:$I$1804,0))="","",INDEX(Bolalar!$B$5:$B$1804,MATCH($C1959,Bolalar!$I$5:$I$1804,0))),""))</f>
        <v/>
      </c>
      <c r="E1959" s="15" t="str">
        <f aca="false">IF($C1959="","",IFERROR(IF(INDEX(Bolalar!$C$5:$C$1804,MATCH($C1959,Bolalar!$I$5:$I$1804,0))="","",INDEX(Bolalar!$C$5:$C$1804,MATCH($C1959,Bolalar!$I$5:$I$1804,0))),""))</f>
        <v/>
      </c>
      <c r="F1959" s="24"/>
      <c r="G1959" s="14" t="str">
        <f aca="false">IF(OR($E1959="",$B1959=""),"",INT(($B1959-$E1959)/365.25))</f>
        <v/>
      </c>
      <c r="H1959" s="25"/>
      <c r="I1959" s="12"/>
      <c r="J1959" s="28" t="n">
        <f aca="false">IF(AND($C1959&lt;&gt;"",$B1959&gt;=Boshqaruv!$C$9,$B1959&lt;=Boshqaruv!$C$10),IF(COUNTIFS($C$4:$C1958,$C1959,$B$4:$B1958,"&gt;="&amp;Boshqaruv!$C$9,$B$4:$B1958,"&lt;="&amp;Boshqaruv!$C$10)=0,1,0),0)</f>
        <v>0</v>
      </c>
    </row>
    <row r="1960" customFormat="false" ht="15" hidden="false" customHeight="false" outlineLevel="0" collapsed="false">
      <c r="A1960" s="8" t="n">
        <v>1956</v>
      </c>
      <c r="B1960" s="13"/>
      <c r="C1960" s="25"/>
      <c r="D1960" s="26" t="str">
        <f aca="false">IF($C1960="","",IFERROR(IF(INDEX(Bolalar!$B$5:$B$1804,MATCH($C1960,Bolalar!$I$5:$I$1804,0))="","",INDEX(Bolalar!$B$5:$B$1804,MATCH($C1960,Bolalar!$I$5:$I$1804,0))),""))</f>
        <v/>
      </c>
      <c r="E1960" s="15" t="str">
        <f aca="false">IF($C1960="","",IFERROR(IF(INDEX(Bolalar!$C$5:$C$1804,MATCH($C1960,Bolalar!$I$5:$I$1804,0))="","",INDEX(Bolalar!$C$5:$C$1804,MATCH($C1960,Bolalar!$I$5:$I$1804,0))),""))</f>
        <v/>
      </c>
      <c r="F1960" s="24"/>
      <c r="G1960" s="14" t="str">
        <f aca="false">IF(OR($E1960="",$B1960=""),"",INT(($B1960-$E1960)/365.25))</f>
        <v/>
      </c>
      <c r="H1960" s="25"/>
      <c r="I1960" s="12"/>
      <c r="J1960" s="28" t="n">
        <f aca="false">IF(AND($C1960&lt;&gt;"",$B1960&gt;=Boshqaruv!$C$9,$B1960&lt;=Boshqaruv!$C$10),IF(COUNTIFS($C$4:$C1959,$C1960,$B$4:$B1959,"&gt;="&amp;Boshqaruv!$C$9,$B$4:$B1959,"&lt;="&amp;Boshqaruv!$C$10)=0,1,0),0)</f>
        <v>0</v>
      </c>
    </row>
    <row r="1961" customFormat="false" ht="15" hidden="false" customHeight="false" outlineLevel="0" collapsed="false">
      <c r="A1961" s="8" t="n">
        <v>1957</v>
      </c>
      <c r="B1961" s="13"/>
      <c r="C1961" s="25"/>
      <c r="D1961" s="26" t="str">
        <f aca="false">IF($C1961="","",IFERROR(IF(INDEX(Bolalar!$B$5:$B$1804,MATCH($C1961,Bolalar!$I$5:$I$1804,0))="","",INDEX(Bolalar!$B$5:$B$1804,MATCH($C1961,Bolalar!$I$5:$I$1804,0))),""))</f>
        <v/>
      </c>
      <c r="E1961" s="15" t="str">
        <f aca="false">IF($C1961="","",IFERROR(IF(INDEX(Bolalar!$C$5:$C$1804,MATCH($C1961,Bolalar!$I$5:$I$1804,0))="","",INDEX(Bolalar!$C$5:$C$1804,MATCH($C1961,Bolalar!$I$5:$I$1804,0))),""))</f>
        <v/>
      </c>
      <c r="F1961" s="24"/>
      <c r="G1961" s="14" t="str">
        <f aca="false">IF(OR($E1961="",$B1961=""),"",INT(($B1961-$E1961)/365.25))</f>
        <v/>
      </c>
      <c r="H1961" s="25"/>
      <c r="I1961" s="12"/>
      <c r="J1961" s="28" t="n">
        <f aca="false">IF(AND($C1961&lt;&gt;"",$B1961&gt;=Boshqaruv!$C$9,$B1961&lt;=Boshqaruv!$C$10),IF(COUNTIFS($C$4:$C1960,$C1961,$B$4:$B1960,"&gt;="&amp;Boshqaruv!$C$9,$B$4:$B1960,"&lt;="&amp;Boshqaruv!$C$10)=0,1,0),0)</f>
        <v>0</v>
      </c>
    </row>
    <row r="1962" customFormat="false" ht="15" hidden="false" customHeight="false" outlineLevel="0" collapsed="false">
      <c r="A1962" s="8" t="n">
        <v>1958</v>
      </c>
      <c r="B1962" s="13"/>
      <c r="C1962" s="25"/>
      <c r="D1962" s="26" t="str">
        <f aca="false">IF($C1962="","",IFERROR(IF(INDEX(Bolalar!$B$5:$B$1804,MATCH($C1962,Bolalar!$I$5:$I$1804,0))="","",INDEX(Bolalar!$B$5:$B$1804,MATCH($C1962,Bolalar!$I$5:$I$1804,0))),""))</f>
        <v/>
      </c>
      <c r="E1962" s="15" t="str">
        <f aca="false">IF($C1962="","",IFERROR(IF(INDEX(Bolalar!$C$5:$C$1804,MATCH($C1962,Bolalar!$I$5:$I$1804,0))="","",INDEX(Bolalar!$C$5:$C$1804,MATCH($C1962,Bolalar!$I$5:$I$1804,0))),""))</f>
        <v/>
      </c>
      <c r="F1962" s="24"/>
      <c r="G1962" s="14" t="str">
        <f aca="false">IF(OR($E1962="",$B1962=""),"",INT(($B1962-$E1962)/365.25))</f>
        <v/>
      </c>
      <c r="H1962" s="25"/>
      <c r="I1962" s="12"/>
      <c r="J1962" s="28" t="n">
        <f aca="false">IF(AND($C1962&lt;&gt;"",$B1962&gt;=Boshqaruv!$C$9,$B1962&lt;=Boshqaruv!$C$10),IF(COUNTIFS($C$4:$C1961,$C1962,$B$4:$B1961,"&gt;="&amp;Boshqaruv!$C$9,$B$4:$B1961,"&lt;="&amp;Boshqaruv!$C$10)=0,1,0),0)</f>
        <v>0</v>
      </c>
    </row>
    <row r="1963" customFormat="false" ht="15" hidden="false" customHeight="false" outlineLevel="0" collapsed="false">
      <c r="A1963" s="8" t="n">
        <v>1959</v>
      </c>
      <c r="B1963" s="13"/>
      <c r="C1963" s="25"/>
      <c r="D1963" s="26" t="str">
        <f aca="false">IF($C1963="","",IFERROR(IF(INDEX(Bolalar!$B$5:$B$1804,MATCH($C1963,Bolalar!$I$5:$I$1804,0))="","",INDEX(Bolalar!$B$5:$B$1804,MATCH($C1963,Bolalar!$I$5:$I$1804,0))),""))</f>
        <v/>
      </c>
      <c r="E1963" s="15" t="str">
        <f aca="false">IF($C1963="","",IFERROR(IF(INDEX(Bolalar!$C$5:$C$1804,MATCH($C1963,Bolalar!$I$5:$I$1804,0))="","",INDEX(Bolalar!$C$5:$C$1804,MATCH($C1963,Bolalar!$I$5:$I$1804,0))),""))</f>
        <v/>
      </c>
      <c r="F1963" s="24"/>
      <c r="G1963" s="14" t="str">
        <f aca="false">IF(OR($E1963="",$B1963=""),"",INT(($B1963-$E1963)/365.25))</f>
        <v/>
      </c>
      <c r="H1963" s="25"/>
      <c r="I1963" s="12"/>
      <c r="J1963" s="28" t="n">
        <f aca="false">IF(AND($C1963&lt;&gt;"",$B1963&gt;=Boshqaruv!$C$9,$B1963&lt;=Boshqaruv!$C$10),IF(COUNTIFS($C$4:$C1962,$C1963,$B$4:$B1962,"&gt;="&amp;Boshqaruv!$C$9,$B$4:$B1962,"&lt;="&amp;Boshqaruv!$C$10)=0,1,0),0)</f>
        <v>0</v>
      </c>
    </row>
    <row r="1964" customFormat="false" ht="15" hidden="false" customHeight="false" outlineLevel="0" collapsed="false">
      <c r="A1964" s="8" t="n">
        <v>1960</v>
      </c>
      <c r="B1964" s="13"/>
      <c r="C1964" s="25"/>
      <c r="D1964" s="26" t="str">
        <f aca="false">IF($C1964="","",IFERROR(IF(INDEX(Bolalar!$B$5:$B$1804,MATCH($C1964,Bolalar!$I$5:$I$1804,0))="","",INDEX(Bolalar!$B$5:$B$1804,MATCH($C1964,Bolalar!$I$5:$I$1804,0))),""))</f>
        <v/>
      </c>
      <c r="E1964" s="15" t="str">
        <f aca="false">IF($C1964="","",IFERROR(IF(INDEX(Bolalar!$C$5:$C$1804,MATCH($C1964,Bolalar!$I$5:$I$1804,0))="","",INDEX(Bolalar!$C$5:$C$1804,MATCH($C1964,Bolalar!$I$5:$I$1804,0))),""))</f>
        <v/>
      </c>
      <c r="F1964" s="24"/>
      <c r="G1964" s="14" t="str">
        <f aca="false">IF(OR($E1964="",$B1964=""),"",INT(($B1964-$E1964)/365.25))</f>
        <v/>
      </c>
      <c r="H1964" s="25"/>
      <c r="I1964" s="12"/>
      <c r="J1964" s="28" t="n">
        <f aca="false">IF(AND($C1964&lt;&gt;"",$B1964&gt;=Boshqaruv!$C$9,$B1964&lt;=Boshqaruv!$C$10),IF(COUNTIFS($C$4:$C1963,$C1964,$B$4:$B1963,"&gt;="&amp;Boshqaruv!$C$9,$B$4:$B1963,"&lt;="&amp;Boshqaruv!$C$10)=0,1,0),0)</f>
        <v>0</v>
      </c>
    </row>
    <row r="1965" customFormat="false" ht="15" hidden="false" customHeight="false" outlineLevel="0" collapsed="false">
      <c r="A1965" s="8" t="n">
        <v>1961</v>
      </c>
      <c r="B1965" s="13"/>
      <c r="C1965" s="25"/>
      <c r="D1965" s="26" t="str">
        <f aca="false">IF($C1965="","",IFERROR(IF(INDEX(Bolalar!$B$5:$B$1804,MATCH($C1965,Bolalar!$I$5:$I$1804,0))="","",INDEX(Bolalar!$B$5:$B$1804,MATCH($C1965,Bolalar!$I$5:$I$1804,0))),""))</f>
        <v/>
      </c>
      <c r="E1965" s="15" t="str">
        <f aca="false">IF($C1965="","",IFERROR(IF(INDEX(Bolalar!$C$5:$C$1804,MATCH($C1965,Bolalar!$I$5:$I$1804,0))="","",INDEX(Bolalar!$C$5:$C$1804,MATCH($C1965,Bolalar!$I$5:$I$1804,0))),""))</f>
        <v/>
      </c>
      <c r="F1965" s="24"/>
      <c r="G1965" s="14" t="str">
        <f aca="false">IF(OR($E1965="",$B1965=""),"",INT(($B1965-$E1965)/365.25))</f>
        <v/>
      </c>
      <c r="H1965" s="25"/>
      <c r="I1965" s="12"/>
      <c r="J1965" s="28" t="n">
        <f aca="false">IF(AND($C1965&lt;&gt;"",$B1965&gt;=Boshqaruv!$C$9,$B1965&lt;=Boshqaruv!$C$10),IF(COUNTIFS($C$4:$C1964,$C1965,$B$4:$B1964,"&gt;="&amp;Boshqaruv!$C$9,$B$4:$B1964,"&lt;="&amp;Boshqaruv!$C$10)=0,1,0),0)</f>
        <v>0</v>
      </c>
    </row>
    <row r="1966" customFormat="false" ht="15" hidden="false" customHeight="false" outlineLevel="0" collapsed="false">
      <c r="A1966" s="8" t="n">
        <v>1962</v>
      </c>
      <c r="B1966" s="13"/>
      <c r="C1966" s="25"/>
      <c r="D1966" s="26" t="str">
        <f aca="false">IF($C1966="","",IFERROR(IF(INDEX(Bolalar!$B$5:$B$1804,MATCH($C1966,Bolalar!$I$5:$I$1804,0))="","",INDEX(Bolalar!$B$5:$B$1804,MATCH($C1966,Bolalar!$I$5:$I$1804,0))),""))</f>
        <v/>
      </c>
      <c r="E1966" s="15" t="str">
        <f aca="false">IF($C1966="","",IFERROR(IF(INDEX(Bolalar!$C$5:$C$1804,MATCH($C1966,Bolalar!$I$5:$I$1804,0))="","",INDEX(Bolalar!$C$5:$C$1804,MATCH($C1966,Bolalar!$I$5:$I$1804,0))),""))</f>
        <v/>
      </c>
      <c r="F1966" s="24"/>
      <c r="G1966" s="14" t="str">
        <f aca="false">IF(OR($E1966="",$B1966=""),"",INT(($B1966-$E1966)/365.25))</f>
        <v/>
      </c>
      <c r="H1966" s="25"/>
      <c r="I1966" s="12"/>
      <c r="J1966" s="28" t="n">
        <f aca="false">IF(AND($C1966&lt;&gt;"",$B1966&gt;=Boshqaruv!$C$9,$B1966&lt;=Boshqaruv!$C$10),IF(COUNTIFS($C$4:$C1965,$C1966,$B$4:$B1965,"&gt;="&amp;Boshqaruv!$C$9,$B$4:$B1965,"&lt;="&amp;Boshqaruv!$C$10)=0,1,0),0)</f>
        <v>0</v>
      </c>
    </row>
    <row r="1967" customFormat="false" ht="15" hidden="false" customHeight="false" outlineLevel="0" collapsed="false">
      <c r="A1967" s="8" t="n">
        <v>1963</v>
      </c>
      <c r="B1967" s="13"/>
      <c r="C1967" s="25"/>
      <c r="D1967" s="26" t="str">
        <f aca="false">IF($C1967="","",IFERROR(IF(INDEX(Bolalar!$B$5:$B$1804,MATCH($C1967,Bolalar!$I$5:$I$1804,0))="","",INDEX(Bolalar!$B$5:$B$1804,MATCH($C1967,Bolalar!$I$5:$I$1804,0))),""))</f>
        <v/>
      </c>
      <c r="E1967" s="15" t="str">
        <f aca="false">IF($C1967="","",IFERROR(IF(INDEX(Bolalar!$C$5:$C$1804,MATCH($C1967,Bolalar!$I$5:$I$1804,0))="","",INDEX(Bolalar!$C$5:$C$1804,MATCH($C1967,Bolalar!$I$5:$I$1804,0))),""))</f>
        <v/>
      </c>
      <c r="F1967" s="24"/>
      <c r="G1967" s="14" t="str">
        <f aca="false">IF(OR($E1967="",$B1967=""),"",INT(($B1967-$E1967)/365.25))</f>
        <v/>
      </c>
      <c r="H1967" s="25"/>
      <c r="I1967" s="12"/>
      <c r="J1967" s="28" t="n">
        <f aca="false">IF(AND($C1967&lt;&gt;"",$B1967&gt;=Boshqaruv!$C$9,$B1967&lt;=Boshqaruv!$C$10),IF(COUNTIFS($C$4:$C1966,$C1967,$B$4:$B1966,"&gt;="&amp;Boshqaruv!$C$9,$B$4:$B1966,"&lt;="&amp;Boshqaruv!$C$10)=0,1,0),0)</f>
        <v>0</v>
      </c>
    </row>
    <row r="1968" customFormat="false" ht="15" hidden="false" customHeight="false" outlineLevel="0" collapsed="false">
      <c r="A1968" s="8" t="n">
        <v>1964</v>
      </c>
      <c r="B1968" s="13"/>
      <c r="C1968" s="25"/>
      <c r="D1968" s="26" t="str">
        <f aca="false">IF($C1968="","",IFERROR(IF(INDEX(Bolalar!$B$5:$B$1804,MATCH($C1968,Bolalar!$I$5:$I$1804,0))="","",INDEX(Bolalar!$B$5:$B$1804,MATCH($C1968,Bolalar!$I$5:$I$1804,0))),""))</f>
        <v/>
      </c>
      <c r="E1968" s="15" t="str">
        <f aca="false">IF($C1968="","",IFERROR(IF(INDEX(Bolalar!$C$5:$C$1804,MATCH($C1968,Bolalar!$I$5:$I$1804,0))="","",INDEX(Bolalar!$C$5:$C$1804,MATCH($C1968,Bolalar!$I$5:$I$1804,0))),""))</f>
        <v/>
      </c>
      <c r="F1968" s="24"/>
      <c r="G1968" s="14" t="str">
        <f aca="false">IF(OR($E1968="",$B1968=""),"",INT(($B1968-$E1968)/365.25))</f>
        <v/>
      </c>
      <c r="H1968" s="25"/>
      <c r="I1968" s="12"/>
      <c r="J1968" s="28" t="n">
        <f aca="false">IF(AND($C1968&lt;&gt;"",$B1968&gt;=Boshqaruv!$C$9,$B1968&lt;=Boshqaruv!$C$10),IF(COUNTIFS($C$4:$C1967,$C1968,$B$4:$B1967,"&gt;="&amp;Boshqaruv!$C$9,$B$4:$B1967,"&lt;="&amp;Boshqaruv!$C$10)=0,1,0),0)</f>
        <v>0</v>
      </c>
    </row>
    <row r="1969" customFormat="false" ht="15" hidden="false" customHeight="false" outlineLevel="0" collapsed="false">
      <c r="A1969" s="8" t="n">
        <v>1965</v>
      </c>
      <c r="B1969" s="13"/>
      <c r="C1969" s="25"/>
      <c r="D1969" s="26" t="str">
        <f aca="false">IF($C1969="","",IFERROR(IF(INDEX(Bolalar!$B$5:$B$1804,MATCH($C1969,Bolalar!$I$5:$I$1804,0))="","",INDEX(Bolalar!$B$5:$B$1804,MATCH($C1969,Bolalar!$I$5:$I$1804,0))),""))</f>
        <v/>
      </c>
      <c r="E1969" s="15" t="str">
        <f aca="false">IF($C1969="","",IFERROR(IF(INDEX(Bolalar!$C$5:$C$1804,MATCH($C1969,Bolalar!$I$5:$I$1804,0))="","",INDEX(Bolalar!$C$5:$C$1804,MATCH($C1969,Bolalar!$I$5:$I$1804,0))),""))</f>
        <v/>
      </c>
      <c r="F1969" s="24"/>
      <c r="G1969" s="14" t="str">
        <f aca="false">IF(OR($E1969="",$B1969=""),"",INT(($B1969-$E1969)/365.25))</f>
        <v/>
      </c>
      <c r="H1969" s="25"/>
      <c r="I1969" s="12"/>
      <c r="J1969" s="28" t="n">
        <f aca="false">IF(AND($C1969&lt;&gt;"",$B1969&gt;=Boshqaruv!$C$9,$B1969&lt;=Boshqaruv!$C$10),IF(COUNTIFS($C$4:$C1968,$C1969,$B$4:$B1968,"&gt;="&amp;Boshqaruv!$C$9,$B$4:$B1968,"&lt;="&amp;Boshqaruv!$C$10)=0,1,0),0)</f>
        <v>0</v>
      </c>
    </row>
    <row r="1970" customFormat="false" ht="15" hidden="false" customHeight="false" outlineLevel="0" collapsed="false">
      <c r="A1970" s="8" t="n">
        <v>1966</v>
      </c>
      <c r="B1970" s="13"/>
      <c r="C1970" s="25"/>
      <c r="D1970" s="26" t="str">
        <f aca="false">IF($C1970="","",IFERROR(IF(INDEX(Bolalar!$B$5:$B$1804,MATCH($C1970,Bolalar!$I$5:$I$1804,0))="","",INDEX(Bolalar!$B$5:$B$1804,MATCH($C1970,Bolalar!$I$5:$I$1804,0))),""))</f>
        <v/>
      </c>
      <c r="E1970" s="15" t="str">
        <f aca="false">IF($C1970="","",IFERROR(IF(INDEX(Bolalar!$C$5:$C$1804,MATCH($C1970,Bolalar!$I$5:$I$1804,0))="","",INDEX(Bolalar!$C$5:$C$1804,MATCH($C1970,Bolalar!$I$5:$I$1804,0))),""))</f>
        <v/>
      </c>
      <c r="F1970" s="24"/>
      <c r="G1970" s="14" t="str">
        <f aca="false">IF(OR($E1970="",$B1970=""),"",INT(($B1970-$E1970)/365.25))</f>
        <v/>
      </c>
      <c r="H1970" s="25"/>
      <c r="I1970" s="12"/>
      <c r="J1970" s="28" t="n">
        <f aca="false">IF(AND($C1970&lt;&gt;"",$B1970&gt;=Boshqaruv!$C$9,$B1970&lt;=Boshqaruv!$C$10),IF(COUNTIFS($C$4:$C1969,$C1970,$B$4:$B1969,"&gt;="&amp;Boshqaruv!$C$9,$B$4:$B1969,"&lt;="&amp;Boshqaruv!$C$10)=0,1,0),0)</f>
        <v>0</v>
      </c>
    </row>
    <row r="1971" customFormat="false" ht="15" hidden="false" customHeight="false" outlineLevel="0" collapsed="false">
      <c r="A1971" s="8" t="n">
        <v>1967</v>
      </c>
      <c r="B1971" s="13"/>
      <c r="C1971" s="25"/>
      <c r="D1971" s="26" t="str">
        <f aca="false">IF($C1971="","",IFERROR(IF(INDEX(Bolalar!$B$5:$B$1804,MATCH($C1971,Bolalar!$I$5:$I$1804,0))="","",INDEX(Bolalar!$B$5:$B$1804,MATCH($C1971,Bolalar!$I$5:$I$1804,0))),""))</f>
        <v/>
      </c>
      <c r="E1971" s="15" t="str">
        <f aca="false">IF($C1971="","",IFERROR(IF(INDEX(Bolalar!$C$5:$C$1804,MATCH($C1971,Bolalar!$I$5:$I$1804,0))="","",INDEX(Bolalar!$C$5:$C$1804,MATCH($C1971,Bolalar!$I$5:$I$1804,0))),""))</f>
        <v/>
      </c>
      <c r="F1971" s="24"/>
      <c r="G1971" s="14" t="str">
        <f aca="false">IF(OR($E1971="",$B1971=""),"",INT(($B1971-$E1971)/365.25))</f>
        <v/>
      </c>
      <c r="H1971" s="25"/>
      <c r="I1971" s="12"/>
      <c r="J1971" s="28" t="n">
        <f aca="false">IF(AND($C1971&lt;&gt;"",$B1971&gt;=Boshqaruv!$C$9,$B1971&lt;=Boshqaruv!$C$10),IF(COUNTIFS($C$4:$C1970,$C1971,$B$4:$B1970,"&gt;="&amp;Boshqaruv!$C$9,$B$4:$B1970,"&lt;="&amp;Boshqaruv!$C$10)=0,1,0),0)</f>
        <v>0</v>
      </c>
    </row>
    <row r="1972" customFormat="false" ht="15" hidden="false" customHeight="false" outlineLevel="0" collapsed="false">
      <c r="A1972" s="8" t="n">
        <v>1968</v>
      </c>
      <c r="B1972" s="13"/>
      <c r="C1972" s="25"/>
      <c r="D1972" s="26" t="str">
        <f aca="false">IF($C1972="","",IFERROR(IF(INDEX(Bolalar!$B$5:$B$1804,MATCH($C1972,Bolalar!$I$5:$I$1804,0))="","",INDEX(Bolalar!$B$5:$B$1804,MATCH($C1972,Bolalar!$I$5:$I$1804,0))),""))</f>
        <v/>
      </c>
      <c r="E1972" s="15" t="str">
        <f aca="false">IF($C1972="","",IFERROR(IF(INDEX(Bolalar!$C$5:$C$1804,MATCH($C1972,Bolalar!$I$5:$I$1804,0))="","",INDEX(Bolalar!$C$5:$C$1804,MATCH($C1972,Bolalar!$I$5:$I$1804,0))),""))</f>
        <v/>
      </c>
      <c r="F1972" s="24"/>
      <c r="G1972" s="14" t="str">
        <f aca="false">IF(OR($E1972="",$B1972=""),"",INT(($B1972-$E1972)/365.25))</f>
        <v/>
      </c>
      <c r="H1972" s="25"/>
      <c r="I1972" s="12"/>
      <c r="J1972" s="28" t="n">
        <f aca="false">IF(AND($C1972&lt;&gt;"",$B1972&gt;=Boshqaruv!$C$9,$B1972&lt;=Boshqaruv!$C$10),IF(COUNTIFS($C$4:$C1971,$C1972,$B$4:$B1971,"&gt;="&amp;Boshqaruv!$C$9,$B$4:$B1971,"&lt;="&amp;Boshqaruv!$C$10)=0,1,0),0)</f>
        <v>0</v>
      </c>
    </row>
    <row r="1973" customFormat="false" ht="15" hidden="false" customHeight="false" outlineLevel="0" collapsed="false">
      <c r="A1973" s="8" t="n">
        <v>1969</v>
      </c>
      <c r="B1973" s="13"/>
      <c r="C1973" s="25"/>
      <c r="D1973" s="26" t="str">
        <f aca="false">IF($C1973="","",IFERROR(IF(INDEX(Bolalar!$B$5:$B$1804,MATCH($C1973,Bolalar!$I$5:$I$1804,0))="","",INDEX(Bolalar!$B$5:$B$1804,MATCH($C1973,Bolalar!$I$5:$I$1804,0))),""))</f>
        <v/>
      </c>
      <c r="E1973" s="15" t="str">
        <f aca="false">IF($C1973="","",IFERROR(IF(INDEX(Bolalar!$C$5:$C$1804,MATCH($C1973,Bolalar!$I$5:$I$1804,0))="","",INDEX(Bolalar!$C$5:$C$1804,MATCH($C1973,Bolalar!$I$5:$I$1804,0))),""))</f>
        <v/>
      </c>
      <c r="F1973" s="24"/>
      <c r="G1973" s="14" t="str">
        <f aca="false">IF(OR($E1973="",$B1973=""),"",INT(($B1973-$E1973)/365.25))</f>
        <v/>
      </c>
      <c r="H1973" s="25"/>
      <c r="I1973" s="12"/>
      <c r="J1973" s="28" t="n">
        <f aca="false">IF(AND($C1973&lt;&gt;"",$B1973&gt;=Boshqaruv!$C$9,$B1973&lt;=Boshqaruv!$C$10),IF(COUNTIFS($C$4:$C1972,$C1973,$B$4:$B1972,"&gt;="&amp;Boshqaruv!$C$9,$B$4:$B1972,"&lt;="&amp;Boshqaruv!$C$10)=0,1,0),0)</f>
        <v>0</v>
      </c>
    </row>
    <row r="1974" customFormat="false" ht="15" hidden="false" customHeight="false" outlineLevel="0" collapsed="false">
      <c r="A1974" s="8" t="n">
        <v>1970</v>
      </c>
      <c r="B1974" s="13"/>
      <c r="C1974" s="25"/>
      <c r="D1974" s="26" t="str">
        <f aca="false">IF($C1974="","",IFERROR(IF(INDEX(Bolalar!$B$5:$B$1804,MATCH($C1974,Bolalar!$I$5:$I$1804,0))="","",INDEX(Bolalar!$B$5:$B$1804,MATCH($C1974,Bolalar!$I$5:$I$1804,0))),""))</f>
        <v/>
      </c>
      <c r="E1974" s="15" t="str">
        <f aca="false">IF($C1974="","",IFERROR(IF(INDEX(Bolalar!$C$5:$C$1804,MATCH($C1974,Bolalar!$I$5:$I$1804,0))="","",INDEX(Bolalar!$C$5:$C$1804,MATCH($C1974,Bolalar!$I$5:$I$1804,0))),""))</f>
        <v/>
      </c>
      <c r="F1974" s="24"/>
      <c r="G1974" s="14" t="str">
        <f aca="false">IF(OR($E1974="",$B1974=""),"",INT(($B1974-$E1974)/365.25))</f>
        <v/>
      </c>
      <c r="H1974" s="25"/>
      <c r="I1974" s="12"/>
      <c r="J1974" s="28" t="n">
        <f aca="false">IF(AND($C1974&lt;&gt;"",$B1974&gt;=Boshqaruv!$C$9,$B1974&lt;=Boshqaruv!$C$10),IF(COUNTIFS($C$4:$C1973,$C1974,$B$4:$B1973,"&gt;="&amp;Boshqaruv!$C$9,$B$4:$B1973,"&lt;="&amp;Boshqaruv!$C$10)=0,1,0),0)</f>
        <v>0</v>
      </c>
    </row>
    <row r="1975" customFormat="false" ht="15" hidden="false" customHeight="false" outlineLevel="0" collapsed="false">
      <c r="A1975" s="8" t="n">
        <v>1971</v>
      </c>
      <c r="B1975" s="13"/>
      <c r="C1975" s="25"/>
      <c r="D1975" s="26" t="str">
        <f aca="false">IF($C1975="","",IFERROR(IF(INDEX(Bolalar!$B$5:$B$1804,MATCH($C1975,Bolalar!$I$5:$I$1804,0))="","",INDEX(Bolalar!$B$5:$B$1804,MATCH($C1975,Bolalar!$I$5:$I$1804,0))),""))</f>
        <v/>
      </c>
      <c r="E1975" s="15" t="str">
        <f aca="false">IF($C1975="","",IFERROR(IF(INDEX(Bolalar!$C$5:$C$1804,MATCH($C1975,Bolalar!$I$5:$I$1804,0))="","",INDEX(Bolalar!$C$5:$C$1804,MATCH($C1975,Bolalar!$I$5:$I$1804,0))),""))</f>
        <v/>
      </c>
      <c r="F1975" s="24"/>
      <c r="G1975" s="14" t="str">
        <f aca="false">IF(OR($E1975="",$B1975=""),"",INT(($B1975-$E1975)/365.25))</f>
        <v/>
      </c>
      <c r="H1975" s="25"/>
      <c r="I1975" s="12"/>
      <c r="J1975" s="28" t="n">
        <f aca="false">IF(AND($C1975&lt;&gt;"",$B1975&gt;=Boshqaruv!$C$9,$B1975&lt;=Boshqaruv!$C$10),IF(COUNTIFS($C$4:$C1974,$C1975,$B$4:$B1974,"&gt;="&amp;Boshqaruv!$C$9,$B$4:$B1974,"&lt;="&amp;Boshqaruv!$C$10)=0,1,0),0)</f>
        <v>0</v>
      </c>
    </row>
    <row r="1976" customFormat="false" ht="15" hidden="false" customHeight="false" outlineLevel="0" collapsed="false">
      <c r="A1976" s="8" t="n">
        <v>1972</v>
      </c>
      <c r="B1976" s="13"/>
      <c r="C1976" s="25"/>
      <c r="D1976" s="26" t="str">
        <f aca="false">IF($C1976="","",IFERROR(IF(INDEX(Bolalar!$B$5:$B$1804,MATCH($C1976,Bolalar!$I$5:$I$1804,0))="","",INDEX(Bolalar!$B$5:$B$1804,MATCH($C1976,Bolalar!$I$5:$I$1804,0))),""))</f>
        <v/>
      </c>
      <c r="E1976" s="15" t="str">
        <f aca="false">IF($C1976="","",IFERROR(IF(INDEX(Bolalar!$C$5:$C$1804,MATCH($C1976,Bolalar!$I$5:$I$1804,0))="","",INDEX(Bolalar!$C$5:$C$1804,MATCH($C1976,Bolalar!$I$5:$I$1804,0))),""))</f>
        <v/>
      </c>
      <c r="F1976" s="24"/>
      <c r="G1976" s="14" t="str">
        <f aca="false">IF(OR($E1976="",$B1976=""),"",INT(($B1976-$E1976)/365.25))</f>
        <v/>
      </c>
      <c r="H1976" s="25"/>
      <c r="I1976" s="12"/>
      <c r="J1976" s="28" t="n">
        <f aca="false">IF(AND($C1976&lt;&gt;"",$B1976&gt;=Boshqaruv!$C$9,$B1976&lt;=Boshqaruv!$C$10),IF(COUNTIFS($C$4:$C1975,$C1976,$B$4:$B1975,"&gt;="&amp;Boshqaruv!$C$9,$B$4:$B1975,"&lt;="&amp;Boshqaruv!$C$10)=0,1,0),0)</f>
        <v>0</v>
      </c>
    </row>
    <row r="1977" customFormat="false" ht="15" hidden="false" customHeight="false" outlineLevel="0" collapsed="false">
      <c r="A1977" s="8" t="n">
        <v>1973</v>
      </c>
      <c r="B1977" s="13"/>
      <c r="C1977" s="25"/>
      <c r="D1977" s="26" t="str">
        <f aca="false">IF($C1977="","",IFERROR(IF(INDEX(Bolalar!$B$5:$B$1804,MATCH($C1977,Bolalar!$I$5:$I$1804,0))="","",INDEX(Bolalar!$B$5:$B$1804,MATCH($C1977,Bolalar!$I$5:$I$1804,0))),""))</f>
        <v/>
      </c>
      <c r="E1977" s="15" t="str">
        <f aca="false">IF($C1977="","",IFERROR(IF(INDEX(Bolalar!$C$5:$C$1804,MATCH($C1977,Bolalar!$I$5:$I$1804,0))="","",INDEX(Bolalar!$C$5:$C$1804,MATCH($C1977,Bolalar!$I$5:$I$1804,0))),""))</f>
        <v/>
      </c>
      <c r="F1977" s="24"/>
      <c r="G1977" s="14" t="str">
        <f aca="false">IF(OR($E1977="",$B1977=""),"",INT(($B1977-$E1977)/365.25))</f>
        <v/>
      </c>
      <c r="H1977" s="25"/>
      <c r="I1977" s="12"/>
      <c r="J1977" s="28" t="n">
        <f aca="false">IF(AND($C1977&lt;&gt;"",$B1977&gt;=Boshqaruv!$C$9,$B1977&lt;=Boshqaruv!$C$10),IF(COUNTIFS($C$4:$C1976,$C1977,$B$4:$B1976,"&gt;="&amp;Boshqaruv!$C$9,$B$4:$B1976,"&lt;="&amp;Boshqaruv!$C$10)=0,1,0),0)</f>
        <v>0</v>
      </c>
    </row>
    <row r="1978" customFormat="false" ht="15" hidden="false" customHeight="false" outlineLevel="0" collapsed="false">
      <c r="A1978" s="8" t="n">
        <v>1974</v>
      </c>
      <c r="B1978" s="13"/>
      <c r="C1978" s="25"/>
      <c r="D1978" s="26" t="str">
        <f aca="false">IF($C1978="","",IFERROR(IF(INDEX(Bolalar!$B$5:$B$1804,MATCH($C1978,Bolalar!$I$5:$I$1804,0))="","",INDEX(Bolalar!$B$5:$B$1804,MATCH($C1978,Bolalar!$I$5:$I$1804,0))),""))</f>
        <v/>
      </c>
      <c r="E1978" s="15" t="str">
        <f aca="false">IF($C1978="","",IFERROR(IF(INDEX(Bolalar!$C$5:$C$1804,MATCH($C1978,Bolalar!$I$5:$I$1804,0))="","",INDEX(Bolalar!$C$5:$C$1804,MATCH($C1978,Bolalar!$I$5:$I$1804,0))),""))</f>
        <v/>
      </c>
      <c r="F1978" s="24"/>
      <c r="G1978" s="14" t="str">
        <f aca="false">IF(OR($E1978="",$B1978=""),"",INT(($B1978-$E1978)/365.25))</f>
        <v/>
      </c>
      <c r="H1978" s="25"/>
      <c r="I1978" s="12"/>
      <c r="J1978" s="28" t="n">
        <f aca="false">IF(AND($C1978&lt;&gt;"",$B1978&gt;=Boshqaruv!$C$9,$B1978&lt;=Boshqaruv!$C$10),IF(COUNTIFS($C$4:$C1977,$C1978,$B$4:$B1977,"&gt;="&amp;Boshqaruv!$C$9,$B$4:$B1977,"&lt;="&amp;Boshqaruv!$C$10)=0,1,0),0)</f>
        <v>0</v>
      </c>
    </row>
    <row r="1979" customFormat="false" ht="15" hidden="false" customHeight="false" outlineLevel="0" collapsed="false">
      <c r="A1979" s="8" t="n">
        <v>1975</v>
      </c>
      <c r="B1979" s="13"/>
      <c r="C1979" s="25"/>
      <c r="D1979" s="26" t="str">
        <f aca="false">IF($C1979="","",IFERROR(IF(INDEX(Bolalar!$B$5:$B$1804,MATCH($C1979,Bolalar!$I$5:$I$1804,0))="","",INDEX(Bolalar!$B$5:$B$1804,MATCH($C1979,Bolalar!$I$5:$I$1804,0))),""))</f>
        <v/>
      </c>
      <c r="E1979" s="15" t="str">
        <f aca="false">IF($C1979="","",IFERROR(IF(INDEX(Bolalar!$C$5:$C$1804,MATCH($C1979,Bolalar!$I$5:$I$1804,0))="","",INDEX(Bolalar!$C$5:$C$1804,MATCH($C1979,Bolalar!$I$5:$I$1804,0))),""))</f>
        <v/>
      </c>
      <c r="F1979" s="24"/>
      <c r="G1979" s="14" t="str">
        <f aca="false">IF(OR($E1979="",$B1979=""),"",INT(($B1979-$E1979)/365.25))</f>
        <v/>
      </c>
      <c r="H1979" s="25"/>
      <c r="I1979" s="12"/>
      <c r="J1979" s="28" t="n">
        <f aca="false">IF(AND($C1979&lt;&gt;"",$B1979&gt;=Boshqaruv!$C$9,$B1979&lt;=Boshqaruv!$C$10),IF(COUNTIFS($C$4:$C1978,$C1979,$B$4:$B1978,"&gt;="&amp;Boshqaruv!$C$9,$B$4:$B1978,"&lt;="&amp;Boshqaruv!$C$10)=0,1,0),0)</f>
        <v>0</v>
      </c>
    </row>
    <row r="1980" customFormat="false" ht="15" hidden="false" customHeight="false" outlineLevel="0" collapsed="false">
      <c r="A1980" s="8" t="n">
        <v>1976</v>
      </c>
      <c r="B1980" s="13"/>
      <c r="C1980" s="25"/>
      <c r="D1980" s="26" t="str">
        <f aca="false">IF($C1980="","",IFERROR(IF(INDEX(Bolalar!$B$5:$B$1804,MATCH($C1980,Bolalar!$I$5:$I$1804,0))="","",INDEX(Bolalar!$B$5:$B$1804,MATCH($C1980,Bolalar!$I$5:$I$1804,0))),""))</f>
        <v/>
      </c>
      <c r="E1980" s="15" t="str">
        <f aca="false">IF($C1980="","",IFERROR(IF(INDEX(Bolalar!$C$5:$C$1804,MATCH($C1980,Bolalar!$I$5:$I$1804,0))="","",INDEX(Bolalar!$C$5:$C$1804,MATCH($C1980,Bolalar!$I$5:$I$1804,0))),""))</f>
        <v/>
      </c>
      <c r="F1980" s="24"/>
      <c r="G1980" s="14" t="str">
        <f aca="false">IF(OR($E1980="",$B1980=""),"",INT(($B1980-$E1980)/365.25))</f>
        <v/>
      </c>
      <c r="H1980" s="25"/>
      <c r="I1980" s="12"/>
      <c r="J1980" s="28" t="n">
        <f aca="false">IF(AND($C1980&lt;&gt;"",$B1980&gt;=Boshqaruv!$C$9,$B1980&lt;=Boshqaruv!$C$10),IF(COUNTIFS($C$4:$C1979,$C1980,$B$4:$B1979,"&gt;="&amp;Boshqaruv!$C$9,$B$4:$B1979,"&lt;="&amp;Boshqaruv!$C$10)=0,1,0),0)</f>
        <v>0</v>
      </c>
    </row>
    <row r="1981" customFormat="false" ht="15" hidden="false" customHeight="false" outlineLevel="0" collapsed="false">
      <c r="A1981" s="8" t="n">
        <v>1977</v>
      </c>
      <c r="B1981" s="13"/>
      <c r="C1981" s="25"/>
      <c r="D1981" s="26" t="str">
        <f aca="false">IF($C1981="","",IFERROR(IF(INDEX(Bolalar!$B$5:$B$1804,MATCH($C1981,Bolalar!$I$5:$I$1804,0))="","",INDEX(Bolalar!$B$5:$B$1804,MATCH($C1981,Bolalar!$I$5:$I$1804,0))),""))</f>
        <v/>
      </c>
      <c r="E1981" s="15" t="str">
        <f aca="false">IF($C1981="","",IFERROR(IF(INDEX(Bolalar!$C$5:$C$1804,MATCH($C1981,Bolalar!$I$5:$I$1804,0))="","",INDEX(Bolalar!$C$5:$C$1804,MATCH($C1981,Bolalar!$I$5:$I$1804,0))),""))</f>
        <v/>
      </c>
      <c r="F1981" s="24"/>
      <c r="G1981" s="14" t="str">
        <f aca="false">IF(OR($E1981="",$B1981=""),"",INT(($B1981-$E1981)/365.25))</f>
        <v/>
      </c>
      <c r="H1981" s="25"/>
      <c r="I1981" s="12"/>
      <c r="J1981" s="28" t="n">
        <f aca="false">IF(AND($C1981&lt;&gt;"",$B1981&gt;=Boshqaruv!$C$9,$B1981&lt;=Boshqaruv!$C$10),IF(COUNTIFS($C$4:$C1980,$C1981,$B$4:$B1980,"&gt;="&amp;Boshqaruv!$C$9,$B$4:$B1980,"&lt;="&amp;Boshqaruv!$C$10)=0,1,0),0)</f>
        <v>0</v>
      </c>
    </row>
    <row r="1982" customFormat="false" ht="15" hidden="false" customHeight="false" outlineLevel="0" collapsed="false">
      <c r="A1982" s="8" t="n">
        <v>1978</v>
      </c>
      <c r="B1982" s="13"/>
      <c r="C1982" s="25"/>
      <c r="D1982" s="26" t="str">
        <f aca="false">IF($C1982="","",IFERROR(IF(INDEX(Bolalar!$B$5:$B$1804,MATCH($C1982,Bolalar!$I$5:$I$1804,0))="","",INDEX(Bolalar!$B$5:$B$1804,MATCH($C1982,Bolalar!$I$5:$I$1804,0))),""))</f>
        <v/>
      </c>
      <c r="E1982" s="15" t="str">
        <f aca="false">IF($C1982="","",IFERROR(IF(INDEX(Bolalar!$C$5:$C$1804,MATCH($C1982,Bolalar!$I$5:$I$1804,0))="","",INDEX(Bolalar!$C$5:$C$1804,MATCH($C1982,Bolalar!$I$5:$I$1804,0))),""))</f>
        <v/>
      </c>
      <c r="F1982" s="24"/>
      <c r="G1982" s="14" t="str">
        <f aca="false">IF(OR($E1982="",$B1982=""),"",INT(($B1982-$E1982)/365.25))</f>
        <v/>
      </c>
      <c r="H1982" s="25"/>
      <c r="I1982" s="12"/>
      <c r="J1982" s="28" t="n">
        <f aca="false">IF(AND($C1982&lt;&gt;"",$B1982&gt;=Boshqaruv!$C$9,$B1982&lt;=Boshqaruv!$C$10),IF(COUNTIFS($C$4:$C1981,$C1982,$B$4:$B1981,"&gt;="&amp;Boshqaruv!$C$9,$B$4:$B1981,"&lt;="&amp;Boshqaruv!$C$10)=0,1,0),0)</f>
        <v>0</v>
      </c>
    </row>
    <row r="1983" customFormat="false" ht="15" hidden="false" customHeight="false" outlineLevel="0" collapsed="false">
      <c r="A1983" s="8" t="n">
        <v>1979</v>
      </c>
      <c r="B1983" s="13"/>
      <c r="C1983" s="25"/>
      <c r="D1983" s="26" t="str">
        <f aca="false">IF($C1983="","",IFERROR(IF(INDEX(Bolalar!$B$5:$B$1804,MATCH($C1983,Bolalar!$I$5:$I$1804,0))="","",INDEX(Bolalar!$B$5:$B$1804,MATCH($C1983,Bolalar!$I$5:$I$1804,0))),""))</f>
        <v/>
      </c>
      <c r="E1983" s="15" t="str">
        <f aca="false">IF($C1983="","",IFERROR(IF(INDEX(Bolalar!$C$5:$C$1804,MATCH($C1983,Bolalar!$I$5:$I$1804,0))="","",INDEX(Bolalar!$C$5:$C$1804,MATCH($C1983,Bolalar!$I$5:$I$1804,0))),""))</f>
        <v/>
      </c>
      <c r="F1983" s="24"/>
      <c r="G1983" s="14" t="str">
        <f aca="false">IF(OR($E1983="",$B1983=""),"",INT(($B1983-$E1983)/365.25))</f>
        <v/>
      </c>
      <c r="H1983" s="25"/>
      <c r="I1983" s="12"/>
      <c r="J1983" s="28" t="n">
        <f aca="false">IF(AND($C1983&lt;&gt;"",$B1983&gt;=Boshqaruv!$C$9,$B1983&lt;=Boshqaruv!$C$10),IF(COUNTIFS($C$4:$C1982,$C1983,$B$4:$B1982,"&gt;="&amp;Boshqaruv!$C$9,$B$4:$B1982,"&lt;="&amp;Boshqaruv!$C$10)=0,1,0),0)</f>
        <v>0</v>
      </c>
    </row>
    <row r="1984" customFormat="false" ht="15" hidden="false" customHeight="false" outlineLevel="0" collapsed="false">
      <c r="A1984" s="8" t="n">
        <v>1980</v>
      </c>
      <c r="B1984" s="13"/>
      <c r="C1984" s="25"/>
      <c r="D1984" s="26" t="str">
        <f aca="false">IF($C1984="","",IFERROR(IF(INDEX(Bolalar!$B$5:$B$1804,MATCH($C1984,Bolalar!$I$5:$I$1804,0))="","",INDEX(Bolalar!$B$5:$B$1804,MATCH($C1984,Bolalar!$I$5:$I$1804,0))),""))</f>
        <v/>
      </c>
      <c r="E1984" s="15" t="str">
        <f aca="false">IF($C1984="","",IFERROR(IF(INDEX(Bolalar!$C$5:$C$1804,MATCH($C1984,Bolalar!$I$5:$I$1804,0))="","",INDEX(Bolalar!$C$5:$C$1804,MATCH($C1984,Bolalar!$I$5:$I$1804,0))),""))</f>
        <v/>
      </c>
      <c r="F1984" s="24"/>
      <c r="G1984" s="14" t="str">
        <f aca="false">IF(OR($E1984="",$B1984=""),"",INT(($B1984-$E1984)/365.25))</f>
        <v/>
      </c>
      <c r="H1984" s="25"/>
      <c r="I1984" s="12"/>
      <c r="J1984" s="28" t="n">
        <f aca="false">IF(AND($C1984&lt;&gt;"",$B1984&gt;=Boshqaruv!$C$9,$B1984&lt;=Boshqaruv!$C$10),IF(COUNTIFS($C$4:$C1983,$C1984,$B$4:$B1983,"&gt;="&amp;Boshqaruv!$C$9,$B$4:$B1983,"&lt;="&amp;Boshqaruv!$C$10)=0,1,0),0)</f>
        <v>0</v>
      </c>
    </row>
    <row r="1985" customFormat="false" ht="15" hidden="false" customHeight="false" outlineLevel="0" collapsed="false">
      <c r="A1985" s="8" t="n">
        <v>1981</v>
      </c>
      <c r="B1985" s="13"/>
      <c r="C1985" s="25"/>
      <c r="D1985" s="26" t="str">
        <f aca="false">IF($C1985="","",IFERROR(IF(INDEX(Bolalar!$B$5:$B$1804,MATCH($C1985,Bolalar!$I$5:$I$1804,0))="","",INDEX(Bolalar!$B$5:$B$1804,MATCH($C1985,Bolalar!$I$5:$I$1804,0))),""))</f>
        <v/>
      </c>
      <c r="E1985" s="15" t="str">
        <f aca="false">IF($C1985="","",IFERROR(IF(INDEX(Bolalar!$C$5:$C$1804,MATCH($C1985,Bolalar!$I$5:$I$1804,0))="","",INDEX(Bolalar!$C$5:$C$1804,MATCH($C1985,Bolalar!$I$5:$I$1804,0))),""))</f>
        <v/>
      </c>
      <c r="F1985" s="24"/>
      <c r="G1985" s="14" t="str">
        <f aca="false">IF(OR($E1985="",$B1985=""),"",INT(($B1985-$E1985)/365.25))</f>
        <v/>
      </c>
      <c r="H1985" s="25"/>
      <c r="I1985" s="12"/>
      <c r="J1985" s="28" t="n">
        <f aca="false">IF(AND($C1985&lt;&gt;"",$B1985&gt;=Boshqaruv!$C$9,$B1985&lt;=Boshqaruv!$C$10),IF(COUNTIFS($C$4:$C1984,$C1985,$B$4:$B1984,"&gt;="&amp;Boshqaruv!$C$9,$B$4:$B1984,"&lt;="&amp;Boshqaruv!$C$10)=0,1,0),0)</f>
        <v>0</v>
      </c>
    </row>
    <row r="1986" customFormat="false" ht="15" hidden="false" customHeight="false" outlineLevel="0" collapsed="false">
      <c r="A1986" s="8" t="n">
        <v>1982</v>
      </c>
      <c r="B1986" s="13"/>
      <c r="C1986" s="25"/>
      <c r="D1986" s="26" t="str">
        <f aca="false">IF($C1986="","",IFERROR(IF(INDEX(Bolalar!$B$5:$B$1804,MATCH($C1986,Bolalar!$I$5:$I$1804,0))="","",INDEX(Bolalar!$B$5:$B$1804,MATCH($C1986,Bolalar!$I$5:$I$1804,0))),""))</f>
        <v/>
      </c>
      <c r="E1986" s="15" t="str">
        <f aca="false">IF($C1986="","",IFERROR(IF(INDEX(Bolalar!$C$5:$C$1804,MATCH($C1986,Bolalar!$I$5:$I$1804,0))="","",INDEX(Bolalar!$C$5:$C$1804,MATCH($C1986,Bolalar!$I$5:$I$1804,0))),""))</f>
        <v/>
      </c>
      <c r="F1986" s="24"/>
      <c r="G1986" s="14" t="str">
        <f aca="false">IF(OR($E1986="",$B1986=""),"",INT(($B1986-$E1986)/365.25))</f>
        <v/>
      </c>
      <c r="H1986" s="25"/>
      <c r="I1986" s="12"/>
      <c r="J1986" s="28" t="n">
        <f aca="false">IF(AND($C1986&lt;&gt;"",$B1986&gt;=Boshqaruv!$C$9,$B1986&lt;=Boshqaruv!$C$10),IF(COUNTIFS($C$4:$C1985,$C1986,$B$4:$B1985,"&gt;="&amp;Boshqaruv!$C$9,$B$4:$B1985,"&lt;="&amp;Boshqaruv!$C$10)=0,1,0),0)</f>
        <v>0</v>
      </c>
    </row>
    <row r="1987" customFormat="false" ht="15" hidden="false" customHeight="false" outlineLevel="0" collapsed="false">
      <c r="A1987" s="8" t="n">
        <v>1983</v>
      </c>
      <c r="B1987" s="13"/>
      <c r="C1987" s="25"/>
      <c r="D1987" s="26" t="str">
        <f aca="false">IF($C1987="","",IFERROR(IF(INDEX(Bolalar!$B$5:$B$1804,MATCH($C1987,Bolalar!$I$5:$I$1804,0))="","",INDEX(Bolalar!$B$5:$B$1804,MATCH($C1987,Bolalar!$I$5:$I$1804,0))),""))</f>
        <v/>
      </c>
      <c r="E1987" s="15" t="str">
        <f aca="false">IF($C1987="","",IFERROR(IF(INDEX(Bolalar!$C$5:$C$1804,MATCH($C1987,Bolalar!$I$5:$I$1804,0))="","",INDEX(Bolalar!$C$5:$C$1804,MATCH($C1987,Bolalar!$I$5:$I$1804,0))),""))</f>
        <v/>
      </c>
      <c r="F1987" s="24"/>
      <c r="G1987" s="14" t="str">
        <f aca="false">IF(OR($E1987="",$B1987=""),"",INT(($B1987-$E1987)/365.25))</f>
        <v/>
      </c>
      <c r="H1987" s="25"/>
      <c r="I1987" s="12"/>
      <c r="J1987" s="28" t="n">
        <f aca="false">IF(AND($C1987&lt;&gt;"",$B1987&gt;=Boshqaruv!$C$9,$B1987&lt;=Boshqaruv!$C$10),IF(COUNTIFS($C$4:$C1986,$C1987,$B$4:$B1986,"&gt;="&amp;Boshqaruv!$C$9,$B$4:$B1986,"&lt;="&amp;Boshqaruv!$C$10)=0,1,0),0)</f>
        <v>0</v>
      </c>
    </row>
    <row r="1988" customFormat="false" ht="15" hidden="false" customHeight="false" outlineLevel="0" collapsed="false">
      <c r="A1988" s="8" t="n">
        <v>1984</v>
      </c>
      <c r="B1988" s="13"/>
      <c r="C1988" s="25"/>
      <c r="D1988" s="26" t="str">
        <f aca="false">IF($C1988="","",IFERROR(IF(INDEX(Bolalar!$B$5:$B$1804,MATCH($C1988,Bolalar!$I$5:$I$1804,0))="","",INDEX(Bolalar!$B$5:$B$1804,MATCH($C1988,Bolalar!$I$5:$I$1804,0))),""))</f>
        <v/>
      </c>
      <c r="E1988" s="15" t="str">
        <f aca="false">IF($C1988="","",IFERROR(IF(INDEX(Bolalar!$C$5:$C$1804,MATCH($C1988,Bolalar!$I$5:$I$1804,0))="","",INDEX(Bolalar!$C$5:$C$1804,MATCH($C1988,Bolalar!$I$5:$I$1804,0))),""))</f>
        <v/>
      </c>
      <c r="F1988" s="24"/>
      <c r="G1988" s="14" t="str">
        <f aca="false">IF(OR($E1988="",$B1988=""),"",INT(($B1988-$E1988)/365.25))</f>
        <v/>
      </c>
      <c r="H1988" s="25"/>
      <c r="I1988" s="12"/>
      <c r="J1988" s="28" t="n">
        <f aca="false">IF(AND($C1988&lt;&gt;"",$B1988&gt;=Boshqaruv!$C$9,$B1988&lt;=Boshqaruv!$C$10),IF(COUNTIFS($C$4:$C1987,$C1988,$B$4:$B1987,"&gt;="&amp;Boshqaruv!$C$9,$B$4:$B1987,"&lt;="&amp;Boshqaruv!$C$10)=0,1,0),0)</f>
        <v>0</v>
      </c>
    </row>
    <row r="1989" customFormat="false" ht="15" hidden="false" customHeight="false" outlineLevel="0" collapsed="false">
      <c r="A1989" s="8" t="n">
        <v>1985</v>
      </c>
      <c r="B1989" s="13"/>
      <c r="C1989" s="25"/>
      <c r="D1989" s="26" t="str">
        <f aca="false">IF($C1989="","",IFERROR(IF(INDEX(Bolalar!$B$5:$B$1804,MATCH($C1989,Bolalar!$I$5:$I$1804,0))="","",INDEX(Bolalar!$B$5:$B$1804,MATCH($C1989,Bolalar!$I$5:$I$1804,0))),""))</f>
        <v/>
      </c>
      <c r="E1989" s="15" t="str">
        <f aca="false">IF($C1989="","",IFERROR(IF(INDEX(Bolalar!$C$5:$C$1804,MATCH($C1989,Bolalar!$I$5:$I$1804,0))="","",INDEX(Bolalar!$C$5:$C$1804,MATCH($C1989,Bolalar!$I$5:$I$1804,0))),""))</f>
        <v/>
      </c>
      <c r="F1989" s="24"/>
      <c r="G1989" s="14" t="str">
        <f aca="false">IF(OR($E1989="",$B1989=""),"",INT(($B1989-$E1989)/365.25))</f>
        <v/>
      </c>
      <c r="H1989" s="25"/>
      <c r="I1989" s="12"/>
      <c r="J1989" s="28" t="n">
        <f aca="false">IF(AND($C1989&lt;&gt;"",$B1989&gt;=Boshqaruv!$C$9,$B1989&lt;=Boshqaruv!$C$10),IF(COUNTIFS($C$4:$C1988,$C1989,$B$4:$B1988,"&gt;="&amp;Boshqaruv!$C$9,$B$4:$B1988,"&lt;="&amp;Boshqaruv!$C$10)=0,1,0),0)</f>
        <v>0</v>
      </c>
    </row>
    <row r="1990" customFormat="false" ht="15" hidden="false" customHeight="false" outlineLevel="0" collapsed="false">
      <c r="A1990" s="8" t="n">
        <v>1986</v>
      </c>
      <c r="B1990" s="13"/>
      <c r="C1990" s="25"/>
      <c r="D1990" s="26" t="str">
        <f aca="false">IF($C1990="","",IFERROR(IF(INDEX(Bolalar!$B$5:$B$1804,MATCH($C1990,Bolalar!$I$5:$I$1804,0))="","",INDEX(Bolalar!$B$5:$B$1804,MATCH($C1990,Bolalar!$I$5:$I$1804,0))),""))</f>
        <v/>
      </c>
      <c r="E1990" s="15" t="str">
        <f aca="false">IF($C1990="","",IFERROR(IF(INDEX(Bolalar!$C$5:$C$1804,MATCH($C1990,Bolalar!$I$5:$I$1804,0))="","",INDEX(Bolalar!$C$5:$C$1804,MATCH($C1990,Bolalar!$I$5:$I$1804,0))),""))</f>
        <v/>
      </c>
      <c r="F1990" s="24"/>
      <c r="G1990" s="14" t="str">
        <f aca="false">IF(OR($E1990="",$B1990=""),"",INT(($B1990-$E1990)/365.25))</f>
        <v/>
      </c>
      <c r="H1990" s="25"/>
      <c r="I1990" s="12"/>
      <c r="J1990" s="28" t="n">
        <f aca="false">IF(AND($C1990&lt;&gt;"",$B1990&gt;=Boshqaruv!$C$9,$B1990&lt;=Boshqaruv!$C$10),IF(COUNTIFS($C$4:$C1989,$C1990,$B$4:$B1989,"&gt;="&amp;Boshqaruv!$C$9,$B$4:$B1989,"&lt;="&amp;Boshqaruv!$C$10)=0,1,0),0)</f>
        <v>0</v>
      </c>
    </row>
    <row r="1991" customFormat="false" ht="15" hidden="false" customHeight="false" outlineLevel="0" collapsed="false">
      <c r="A1991" s="8" t="n">
        <v>1987</v>
      </c>
      <c r="B1991" s="13"/>
      <c r="C1991" s="25"/>
      <c r="D1991" s="26" t="str">
        <f aca="false">IF($C1991="","",IFERROR(IF(INDEX(Bolalar!$B$5:$B$1804,MATCH($C1991,Bolalar!$I$5:$I$1804,0))="","",INDEX(Bolalar!$B$5:$B$1804,MATCH($C1991,Bolalar!$I$5:$I$1804,0))),""))</f>
        <v/>
      </c>
      <c r="E1991" s="15" t="str">
        <f aca="false">IF($C1991="","",IFERROR(IF(INDEX(Bolalar!$C$5:$C$1804,MATCH($C1991,Bolalar!$I$5:$I$1804,0))="","",INDEX(Bolalar!$C$5:$C$1804,MATCH($C1991,Bolalar!$I$5:$I$1804,0))),""))</f>
        <v/>
      </c>
      <c r="F1991" s="24"/>
      <c r="G1991" s="14" t="str">
        <f aca="false">IF(OR($E1991="",$B1991=""),"",INT(($B1991-$E1991)/365.25))</f>
        <v/>
      </c>
      <c r="H1991" s="25"/>
      <c r="I1991" s="12"/>
      <c r="J1991" s="28" t="n">
        <f aca="false">IF(AND($C1991&lt;&gt;"",$B1991&gt;=Boshqaruv!$C$9,$B1991&lt;=Boshqaruv!$C$10),IF(COUNTIFS($C$4:$C1990,$C1991,$B$4:$B1990,"&gt;="&amp;Boshqaruv!$C$9,$B$4:$B1990,"&lt;="&amp;Boshqaruv!$C$10)=0,1,0),0)</f>
        <v>0</v>
      </c>
    </row>
    <row r="1992" customFormat="false" ht="15" hidden="false" customHeight="false" outlineLevel="0" collapsed="false">
      <c r="A1992" s="8" t="n">
        <v>1988</v>
      </c>
      <c r="B1992" s="13"/>
      <c r="C1992" s="25"/>
      <c r="D1992" s="26" t="str">
        <f aca="false">IF($C1992="","",IFERROR(IF(INDEX(Bolalar!$B$5:$B$1804,MATCH($C1992,Bolalar!$I$5:$I$1804,0))="","",INDEX(Bolalar!$B$5:$B$1804,MATCH($C1992,Bolalar!$I$5:$I$1804,0))),""))</f>
        <v/>
      </c>
      <c r="E1992" s="15" t="str">
        <f aca="false">IF($C1992="","",IFERROR(IF(INDEX(Bolalar!$C$5:$C$1804,MATCH($C1992,Bolalar!$I$5:$I$1804,0))="","",INDEX(Bolalar!$C$5:$C$1804,MATCH($C1992,Bolalar!$I$5:$I$1804,0))),""))</f>
        <v/>
      </c>
      <c r="F1992" s="24"/>
      <c r="G1992" s="14" t="str">
        <f aca="false">IF(OR($E1992="",$B1992=""),"",INT(($B1992-$E1992)/365.25))</f>
        <v/>
      </c>
      <c r="H1992" s="25"/>
      <c r="I1992" s="12"/>
      <c r="J1992" s="28" t="n">
        <f aca="false">IF(AND($C1992&lt;&gt;"",$B1992&gt;=Boshqaruv!$C$9,$B1992&lt;=Boshqaruv!$C$10),IF(COUNTIFS($C$4:$C1991,$C1992,$B$4:$B1991,"&gt;="&amp;Boshqaruv!$C$9,$B$4:$B1991,"&lt;="&amp;Boshqaruv!$C$10)=0,1,0),0)</f>
        <v>0</v>
      </c>
    </row>
    <row r="1993" customFormat="false" ht="15" hidden="false" customHeight="false" outlineLevel="0" collapsed="false">
      <c r="A1993" s="8" t="n">
        <v>1989</v>
      </c>
      <c r="B1993" s="13"/>
      <c r="C1993" s="25"/>
      <c r="D1993" s="26" t="str">
        <f aca="false">IF($C1993="","",IFERROR(IF(INDEX(Bolalar!$B$5:$B$1804,MATCH($C1993,Bolalar!$I$5:$I$1804,0))="","",INDEX(Bolalar!$B$5:$B$1804,MATCH($C1993,Bolalar!$I$5:$I$1804,0))),""))</f>
        <v/>
      </c>
      <c r="E1993" s="15" t="str">
        <f aca="false">IF($C1993="","",IFERROR(IF(INDEX(Bolalar!$C$5:$C$1804,MATCH($C1993,Bolalar!$I$5:$I$1804,0))="","",INDEX(Bolalar!$C$5:$C$1804,MATCH($C1993,Bolalar!$I$5:$I$1804,0))),""))</f>
        <v/>
      </c>
      <c r="F1993" s="24"/>
      <c r="G1993" s="14" t="str">
        <f aca="false">IF(OR($E1993="",$B1993=""),"",INT(($B1993-$E1993)/365.25))</f>
        <v/>
      </c>
      <c r="H1993" s="25"/>
      <c r="I1993" s="12"/>
      <c r="J1993" s="28" t="n">
        <f aca="false">IF(AND($C1993&lt;&gt;"",$B1993&gt;=Boshqaruv!$C$9,$B1993&lt;=Boshqaruv!$C$10),IF(COUNTIFS($C$4:$C1992,$C1993,$B$4:$B1992,"&gt;="&amp;Boshqaruv!$C$9,$B$4:$B1992,"&lt;="&amp;Boshqaruv!$C$10)=0,1,0),0)</f>
        <v>0</v>
      </c>
    </row>
    <row r="1994" customFormat="false" ht="15" hidden="false" customHeight="false" outlineLevel="0" collapsed="false">
      <c r="A1994" s="8" t="n">
        <v>1990</v>
      </c>
      <c r="B1994" s="13"/>
      <c r="C1994" s="25"/>
      <c r="D1994" s="26" t="str">
        <f aca="false">IF($C1994="","",IFERROR(IF(INDEX(Bolalar!$B$5:$B$1804,MATCH($C1994,Bolalar!$I$5:$I$1804,0))="","",INDEX(Bolalar!$B$5:$B$1804,MATCH($C1994,Bolalar!$I$5:$I$1804,0))),""))</f>
        <v/>
      </c>
      <c r="E1994" s="15" t="str">
        <f aca="false">IF($C1994="","",IFERROR(IF(INDEX(Bolalar!$C$5:$C$1804,MATCH($C1994,Bolalar!$I$5:$I$1804,0))="","",INDEX(Bolalar!$C$5:$C$1804,MATCH($C1994,Bolalar!$I$5:$I$1804,0))),""))</f>
        <v/>
      </c>
      <c r="F1994" s="24"/>
      <c r="G1994" s="14" t="str">
        <f aca="false">IF(OR($E1994="",$B1994=""),"",INT(($B1994-$E1994)/365.25))</f>
        <v/>
      </c>
      <c r="H1994" s="25"/>
      <c r="I1994" s="12"/>
      <c r="J1994" s="28" t="n">
        <f aca="false">IF(AND($C1994&lt;&gt;"",$B1994&gt;=Boshqaruv!$C$9,$B1994&lt;=Boshqaruv!$C$10),IF(COUNTIFS($C$4:$C1993,$C1994,$B$4:$B1993,"&gt;="&amp;Boshqaruv!$C$9,$B$4:$B1993,"&lt;="&amp;Boshqaruv!$C$10)=0,1,0),0)</f>
        <v>0</v>
      </c>
    </row>
    <row r="1995" customFormat="false" ht="15" hidden="false" customHeight="false" outlineLevel="0" collapsed="false">
      <c r="A1995" s="8" t="n">
        <v>1991</v>
      </c>
      <c r="B1995" s="13"/>
      <c r="C1995" s="25"/>
      <c r="D1995" s="26" t="str">
        <f aca="false">IF($C1995="","",IFERROR(IF(INDEX(Bolalar!$B$5:$B$1804,MATCH($C1995,Bolalar!$I$5:$I$1804,0))="","",INDEX(Bolalar!$B$5:$B$1804,MATCH($C1995,Bolalar!$I$5:$I$1804,0))),""))</f>
        <v/>
      </c>
      <c r="E1995" s="15" t="str">
        <f aca="false">IF($C1995="","",IFERROR(IF(INDEX(Bolalar!$C$5:$C$1804,MATCH($C1995,Bolalar!$I$5:$I$1804,0))="","",INDEX(Bolalar!$C$5:$C$1804,MATCH($C1995,Bolalar!$I$5:$I$1804,0))),""))</f>
        <v/>
      </c>
      <c r="F1995" s="24"/>
      <c r="G1995" s="14" t="str">
        <f aca="false">IF(OR($E1995="",$B1995=""),"",INT(($B1995-$E1995)/365.25))</f>
        <v/>
      </c>
      <c r="H1995" s="25"/>
      <c r="I1995" s="12"/>
      <c r="J1995" s="28" t="n">
        <f aca="false">IF(AND($C1995&lt;&gt;"",$B1995&gt;=Boshqaruv!$C$9,$B1995&lt;=Boshqaruv!$C$10),IF(COUNTIFS($C$4:$C1994,$C1995,$B$4:$B1994,"&gt;="&amp;Boshqaruv!$C$9,$B$4:$B1994,"&lt;="&amp;Boshqaruv!$C$10)=0,1,0),0)</f>
        <v>0</v>
      </c>
    </row>
    <row r="1996" customFormat="false" ht="15" hidden="false" customHeight="false" outlineLevel="0" collapsed="false">
      <c r="A1996" s="8" t="n">
        <v>1992</v>
      </c>
      <c r="B1996" s="13"/>
      <c r="C1996" s="25"/>
      <c r="D1996" s="26" t="str">
        <f aca="false">IF($C1996="","",IFERROR(IF(INDEX(Bolalar!$B$5:$B$1804,MATCH($C1996,Bolalar!$I$5:$I$1804,0))="","",INDEX(Bolalar!$B$5:$B$1804,MATCH($C1996,Bolalar!$I$5:$I$1804,0))),""))</f>
        <v/>
      </c>
      <c r="E1996" s="15" t="str">
        <f aca="false">IF($C1996="","",IFERROR(IF(INDEX(Bolalar!$C$5:$C$1804,MATCH($C1996,Bolalar!$I$5:$I$1804,0))="","",INDEX(Bolalar!$C$5:$C$1804,MATCH($C1996,Bolalar!$I$5:$I$1804,0))),""))</f>
        <v/>
      </c>
      <c r="F1996" s="24"/>
      <c r="G1996" s="14" t="str">
        <f aca="false">IF(OR($E1996="",$B1996=""),"",INT(($B1996-$E1996)/365.25))</f>
        <v/>
      </c>
      <c r="H1996" s="25"/>
      <c r="I1996" s="12"/>
      <c r="J1996" s="28" t="n">
        <f aca="false">IF(AND($C1996&lt;&gt;"",$B1996&gt;=Boshqaruv!$C$9,$B1996&lt;=Boshqaruv!$C$10),IF(COUNTIFS($C$4:$C1995,$C1996,$B$4:$B1995,"&gt;="&amp;Boshqaruv!$C$9,$B$4:$B1995,"&lt;="&amp;Boshqaruv!$C$10)=0,1,0),0)</f>
        <v>0</v>
      </c>
    </row>
    <row r="1997" customFormat="false" ht="15" hidden="false" customHeight="false" outlineLevel="0" collapsed="false">
      <c r="A1997" s="8" t="n">
        <v>1993</v>
      </c>
      <c r="B1997" s="13"/>
      <c r="C1997" s="25"/>
      <c r="D1997" s="26" t="str">
        <f aca="false">IF($C1997="","",IFERROR(IF(INDEX(Bolalar!$B$5:$B$1804,MATCH($C1997,Bolalar!$I$5:$I$1804,0))="","",INDEX(Bolalar!$B$5:$B$1804,MATCH($C1997,Bolalar!$I$5:$I$1804,0))),""))</f>
        <v/>
      </c>
      <c r="E1997" s="15" t="str">
        <f aca="false">IF($C1997="","",IFERROR(IF(INDEX(Bolalar!$C$5:$C$1804,MATCH($C1997,Bolalar!$I$5:$I$1804,0))="","",INDEX(Bolalar!$C$5:$C$1804,MATCH($C1997,Bolalar!$I$5:$I$1804,0))),""))</f>
        <v/>
      </c>
      <c r="F1997" s="24"/>
      <c r="G1997" s="14" t="str">
        <f aca="false">IF(OR($E1997="",$B1997=""),"",INT(($B1997-$E1997)/365.25))</f>
        <v/>
      </c>
      <c r="H1997" s="25"/>
      <c r="I1997" s="12"/>
      <c r="J1997" s="28" t="n">
        <f aca="false">IF(AND($C1997&lt;&gt;"",$B1997&gt;=Boshqaruv!$C$9,$B1997&lt;=Boshqaruv!$C$10),IF(COUNTIFS($C$4:$C1996,$C1997,$B$4:$B1996,"&gt;="&amp;Boshqaruv!$C$9,$B$4:$B1996,"&lt;="&amp;Boshqaruv!$C$10)=0,1,0),0)</f>
        <v>0</v>
      </c>
    </row>
    <row r="1998" customFormat="false" ht="15" hidden="false" customHeight="false" outlineLevel="0" collapsed="false">
      <c r="A1998" s="8" t="n">
        <v>1994</v>
      </c>
      <c r="B1998" s="13"/>
      <c r="C1998" s="25"/>
      <c r="D1998" s="26" t="str">
        <f aca="false">IF($C1998="","",IFERROR(IF(INDEX(Bolalar!$B$5:$B$1804,MATCH($C1998,Bolalar!$I$5:$I$1804,0))="","",INDEX(Bolalar!$B$5:$B$1804,MATCH($C1998,Bolalar!$I$5:$I$1804,0))),""))</f>
        <v/>
      </c>
      <c r="E1998" s="15" t="str">
        <f aca="false">IF($C1998="","",IFERROR(IF(INDEX(Bolalar!$C$5:$C$1804,MATCH($C1998,Bolalar!$I$5:$I$1804,0))="","",INDEX(Bolalar!$C$5:$C$1804,MATCH($C1998,Bolalar!$I$5:$I$1804,0))),""))</f>
        <v/>
      </c>
      <c r="F1998" s="24"/>
      <c r="G1998" s="14" t="str">
        <f aca="false">IF(OR($E1998="",$B1998=""),"",INT(($B1998-$E1998)/365.25))</f>
        <v/>
      </c>
      <c r="H1998" s="25"/>
      <c r="I1998" s="12"/>
      <c r="J1998" s="28" t="n">
        <f aca="false">IF(AND($C1998&lt;&gt;"",$B1998&gt;=Boshqaruv!$C$9,$B1998&lt;=Boshqaruv!$C$10),IF(COUNTIFS($C$4:$C1997,$C1998,$B$4:$B1997,"&gt;="&amp;Boshqaruv!$C$9,$B$4:$B1997,"&lt;="&amp;Boshqaruv!$C$10)=0,1,0),0)</f>
        <v>0</v>
      </c>
    </row>
    <row r="1999" customFormat="false" ht="15" hidden="false" customHeight="false" outlineLevel="0" collapsed="false">
      <c r="A1999" s="8" t="n">
        <v>1995</v>
      </c>
      <c r="B1999" s="13"/>
      <c r="C1999" s="25"/>
      <c r="D1999" s="26" t="str">
        <f aca="false">IF($C1999="","",IFERROR(IF(INDEX(Bolalar!$B$5:$B$1804,MATCH($C1999,Bolalar!$I$5:$I$1804,0))="","",INDEX(Bolalar!$B$5:$B$1804,MATCH($C1999,Bolalar!$I$5:$I$1804,0))),""))</f>
        <v/>
      </c>
      <c r="E1999" s="15" t="str">
        <f aca="false">IF($C1999="","",IFERROR(IF(INDEX(Bolalar!$C$5:$C$1804,MATCH($C1999,Bolalar!$I$5:$I$1804,0))="","",INDEX(Bolalar!$C$5:$C$1804,MATCH($C1999,Bolalar!$I$5:$I$1804,0))),""))</f>
        <v/>
      </c>
      <c r="F1999" s="24"/>
      <c r="G1999" s="14" t="str">
        <f aca="false">IF(OR($E1999="",$B1999=""),"",INT(($B1999-$E1999)/365.25))</f>
        <v/>
      </c>
      <c r="H1999" s="25"/>
      <c r="I1999" s="12"/>
      <c r="J1999" s="28" t="n">
        <f aca="false">IF(AND($C1999&lt;&gt;"",$B1999&gt;=Boshqaruv!$C$9,$B1999&lt;=Boshqaruv!$C$10),IF(COUNTIFS($C$4:$C1998,$C1999,$B$4:$B1998,"&gt;="&amp;Boshqaruv!$C$9,$B$4:$B1998,"&lt;="&amp;Boshqaruv!$C$10)=0,1,0),0)</f>
        <v>0</v>
      </c>
    </row>
    <row r="2000" customFormat="false" ht="15" hidden="false" customHeight="false" outlineLevel="0" collapsed="false">
      <c r="A2000" s="8" t="n">
        <v>1996</v>
      </c>
      <c r="B2000" s="13"/>
      <c r="C2000" s="25"/>
      <c r="D2000" s="26" t="str">
        <f aca="false">IF($C2000="","",IFERROR(IF(INDEX(Bolalar!$B$5:$B$1804,MATCH($C2000,Bolalar!$I$5:$I$1804,0))="","",INDEX(Bolalar!$B$5:$B$1804,MATCH($C2000,Bolalar!$I$5:$I$1804,0))),""))</f>
        <v/>
      </c>
      <c r="E2000" s="15" t="str">
        <f aca="false">IF($C2000="","",IFERROR(IF(INDEX(Bolalar!$C$5:$C$1804,MATCH($C2000,Bolalar!$I$5:$I$1804,0))="","",INDEX(Bolalar!$C$5:$C$1804,MATCH($C2000,Bolalar!$I$5:$I$1804,0))),""))</f>
        <v/>
      </c>
      <c r="F2000" s="24"/>
      <c r="G2000" s="14" t="str">
        <f aca="false">IF(OR($E2000="",$B2000=""),"",INT(($B2000-$E2000)/365.25))</f>
        <v/>
      </c>
      <c r="H2000" s="25"/>
      <c r="I2000" s="12"/>
      <c r="J2000" s="28" t="n">
        <f aca="false">IF(AND($C2000&lt;&gt;"",$B2000&gt;=Boshqaruv!$C$9,$B2000&lt;=Boshqaruv!$C$10),IF(COUNTIFS($C$4:$C1999,$C2000,$B$4:$B1999,"&gt;="&amp;Boshqaruv!$C$9,$B$4:$B1999,"&lt;="&amp;Boshqaruv!$C$10)=0,1,0),0)</f>
        <v>0</v>
      </c>
    </row>
    <row r="2001" customFormat="false" ht="15" hidden="false" customHeight="false" outlineLevel="0" collapsed="false">
      <c r="A2001" s="8" t="n">
        <v>1997</v>
      </c>
      <c r="B2001" s="13"/>
      <c r="C2001" s="25"/>
      <c r="D2001" s="26" t="str">
        <f aca="false">IF($C2001="","",IFERROR(IF(INDEX(Bolalar!$B$5:$B$1804,MATCH($C2001,Bolalar!$I$5:$I$1804,0))="","",INDEX(Bolalar!$B$5:$B$1804,MATCH($C2001,Bolalar!$I$5:$I$1804,0))),""))</f>
        <v/>
      </c>
      <c r="E2001" s="15" t="str">
        <f aca="false">IF($C2001="","",IFERROR(IF(INDEX(Bolalar!$C$5:$C$1804,MATCH($C2001,Bolalar!$I$5:$I$1804,0))="","",INDEX(Bolalar!$C$5:$C$1804,MATCH($C2001,Bolalar!$I$5:$I$1804,0))),""))</f>
        <v/>
      </c>
      <c r="F2001" s="24"/>
      <c r="G2001" s="14" t="str">
        <f aca="false">IF(OR($E2001="",$B2001=""),"",INT(($B2001-$E2001)/365.25))</f>
        <v/>
      </c>
      <c r="H2001" s="25"/>
      <c r="I2001" s="12"/>
      <c r="J2001" s="28" t="n">
        <f aca="false">IF(AND($C2001&lt;&gt;"",$B2001&gt;=Boshqaruv!$C$9,$B2001&lt;=Boshqaruv!$C$10),IF(COUNTIFS($C$4:$C2000,$C2001,$B$4:$B2000,"&gt;="&amp;Boshqaruv!$C$9,$B$4:$B2000,"&lt;="&amp;Boshqaruv!$C$10)=0,1,0),0)</f>
        <v>0</v>
      </c>
    </row>
    <row r="2002" customFormat="false" ht="15" hidden="false" customHeight="false" outlineLevel="0" collapsed="false">
      <c r="A2002" s="8" t="n">
        <v>1998</v>
      </c>
      <c r="B2002" s="13"/>
      <c r="C2002" s="25"/>
      <c r="D2002" s="26" t="str">
        <f aca="false">IF($C2002="","",IFERROR(IF(INDEX(Bolalar!$B$5:$B$1804,MATCH($C2002,Bolalar!$I$5:$I$1804,0))="","",INDEX(Bolalar!$B$5:$B$1804,MATCH($C2002,Bolalar!$I$5:$I$1804,0))),""))</f>
        <v/>
      </c>
      <c r="E2002" s="15" t="str">
        <f aca="false">IF($C2002="","",IFERROR(IF(INDEX(Bolalar!$C$5:$C$1804,MATCH($C2002,Bolalar!$I$5:$I$1804,0))="","",INDEX(Bolalar!$C$5:$C$1804,MATCH($C2002,Bolalar!$I$5:$I$1804,0))),""))</f>
        <v/>
      </c>
      <c r="F2002" s="24"/>
      <c r="G2002" s="14" t="str">
        <f aca="false">IF(OR($E2002="",$B2002=""),"",INT(($B2002-$E2002)/365.25))</f>
        <v/>
      </c>
      <c r="H2002" s="25"/>
      <c r="I2002" s="12"/>
      <c r="J2002" s="28" t="n">
        <f aca="false">IF(AND($C2002&lt;&gt;"",$B2002&gt;=Boshqaruv!$C$9,$B2002&lt;=Boshqaruv!$C$10),IF(COUNTIFS($C$4:$C2001,$C2002,$B$4:$B2001,"&gt;="&amp;Boshqaruv!$C$9,$B$4:$B2001,"&lt;="&amp;Boshqaruv!$C$10)=0,1,0),0)</f>
        <v>0</v>
      </c>
    </row>
    <row r="2003" customFormat="false" ht="15" hidden="false" customHeight="false" outlineLevel="0" collapsed="false">
      <c r="A2003" s="8" t="n">
        <v>1999</v>
      </c>
      <c r="B2003" s="13"/>
      <c r="C2003" s="25"/>
      <c r="D2003" s="26" t="str">
        <f aca="false">IF($C2003="","",IFERROR(IF(INDEX(Bolalar!$B$5:$B$1804,MATCH($C2003,Bolalar!$I$5:$I$1804,0))="","",INDEX(Bolalar!$B$5:$B$1804,MATCH($C2003,Bolalar!$I$5:$I$1804,0))),""))</f>
        <v/>
      </c>
      <c r="E2003" s="15" t="str">
        <f aca="false">IF($C2003="","",IFERROR(IF(INDEX(Bolalar!$C$5:$C$1804,MATCH($C2003,Bolalar!$I$5:$I$1804,0))="","",INDEX(Bolalar!$C$5:$C$1804,MATCH($C2003,Bolalar!$I$5:$I$1804,0))),""))</f>
        <v/>
      </c>
      <c r="F2003" s="24"/>
      <c r="G2003" s="14" t="str">
        <f aca="false">IF(OR($E2003="",$B2003=""),"",INT(($B2003-$E2003)/365.25))</f>
        <v/>
      </c>
      <c r="H2003" s="25"/>
      <c r="I2003" s="12"/>
      <c r="J2003" s="28" t="n">
        <f aca="false">IF(AND($C2003&lt;&gt;"",$B2003&gt;=Boshqaruv!$C$9,$B2003&lt;=Boshqaruv!$C$10),IF(COUNTIFS($C$4:$C2002,$C2003,$B$4:$B2002,"&gt;="&amp;Boshqaruv!$C$9,$B$4:$B2002,"&lt;="&amp;Boshqaruv!$C$10)=0,1,0),0)</f>
        <v>0</v>
      </c>
    </row>
    <row r="2004" customFormat="false" ht="15" hidden="false" customHeight="false" outlineLevel="0" collapsed="false">
      <c r="A2004" s="8" t="n">
        <v>2000</v>
      </c>
      <c r="B2004" s="13"/>
      <c r="C2004" s="25"/>
      <c r="D2004" s="26" t="str">
        <f aca="false">IF($C2004="","",IFERROR(IF(INDEX(Bolalar!$B$5:$B$1804,MATCH($C2004,Bolalar!$I$5:$I$1804,0))="","",INDEX(Bolalar!$B$5:$B$1804,MATCH($C2004,Bolalar!$I$5:$I$1804,0))),""))</f>
        <v/>
      </c>
      <c r="E2004" s="15" t="str">
        <f aca="false">IF($C2004="","",IFERROR(IF(INDEX(Bolalar!$C$5:$C$1804,MATCH($C2004,Bolalar!$I$5:$I$1804,0))="","",INDEX(Bolalar!$C$5:$C$1804,MATCH($C2004,Bolalar!$I$5:$I$1804,0))),""))</f>
        <v/>
      </c>
      <c r="F2004" s="24"/>
      <c r="G2004" s="14" t="str">
        <f aca="false">IF(OR($E2004="",$B2004=""),"",INT(($B2004-$E2004)/365.25))</f>
        <v/>
      </c>
      <c r="H2004" s="25"/>
      <c r="I2004" s="12"/>
      <c r="J2004" s="28" t="n">
        <f aca="false">IF(AND($C2004&lt;&gt;"",$B2004&gt;=Boshqaruv!$C$9,$B2004&lt;=Boshqaruv!$C$10),IF(COUNTIFS($C$4:$C2003,$C2004,$B$4:$B2003,"&gt;="&amp;Boshqaruv!$C$9,$B$4:$B2003,"&lt;="&amp;Boshqaruv!$C$10)=0,1,0),0)</f>
        <v>0</v>
      </c>
    </row>
    <row r="2005" customFormat="false" ht="15" hidden="false" customHeight="false" outlineLevel="0" collapsed="false">
      <c r="A2005" s="8" t="n">
        <v>2001</v>
      </c>
      <c r="B2005" s="13"/>
      <c r="C2005" s="25"/>
      <c r="D2005" s="26" t="str">
        <f aca="false">IF($C2005="","",IFERROR(IF(INDEX(Bolalar!$B$5:$B$1804,MATCH($C2005,Bolalar!$I$5:$I$1804,0))="","",INDEX(Bolalar!$B$5:$B$1804,MATCH($C2005,Bolalar!$I$5:$I$1804,0))),""))</f>
        <v/>
      </c>
      <c r="E2005" s="15" t="str">
        <f aca="false">IF($C2005="","",IFERROR(IF(INDEX(Bolalar!$C$5:$C$1804,MATCH($C2005,Bolalar!$I$5:$I$1804,0))="","",INDEX(Bolalar!$C$5:$C$1804,MATCH($C2005,Bolalar!$I$5:$I$1804,0))),""))</f>
        <v/>
      </c>
      <c r="F2005" s="24"/>
      <c r="G2005" s="14" t="str">
        <f aca="false">IF(OR($E2005="",$B2005=""),"",INT(($B2005-$E2005)/365.25))</f>
        <v/>
      </c>
      <c r="H2005" s="25"/>
      <c r="I2005" s="12"/>
      <c r="J2005" s="28" t="n">
        <f aca="false">IF(AND($C2005&lt;&gt;"",$B2005&gt;=Boshqaruv!$C$9,$B2005&lt;=Boshqaruv!$C$10),IF(COUNTIFS($C$4:$C2004,$C2005,$B$4:$B2004,"&gt;="&amp;Boshqaruv!$C$9,$B$4:$B2004,"&lt;="&amp;Boshqaruv!$C$10)=0,1,0),0)</f>
        <v>0</v>
      </c>
    </row>
    <row r="2006" customFormat="false" ht="15" hidden="false" customHeight="false" outlineLevel="0" collapsed="false">
      <c r="A2006" s="8" t="n">
        <v>2002</v>
      </c>
      <c r="B2006" s="13"/>
      <c r="C2006" s="25"/>
      <c r="D2006" s="26" t="str">
        <f aca="false">IF($C2006="","",IFERROR(IF(INDEX(Bolalar!$B$5:$B$1804,MATCH($C2006,Bolalar!$I$5:$I$1804,0))="","",INDEX(Bolalar!$B$5:$B$1804,MATCH($C2006,Bolalar!$I$5:$I$1804,0))),""))</f>
        <v/>
      </c>
      <c r="E2006" s="15" t="str">
        <f aca="false">IF($C2006="","",IFERROR(IF(INDEX(Bolalar!$C$5:$C$1804,MATCH($C2006,Bolalar!$I$5:$I$1804,0))="","",INDEX(Bolalar!$C$5:$C$1804,MATCH($C2006,Bolalar!$I$5:$I$1804,0))),""))</f>
        <v/>
      </c>
      <c r="F2006" s="24"/>
      <c r="G2006" s="14" t="str">
        <f aca="false">IF(OR($E2006="",$B2006=""),"",INT(($B2006-$E2006)/365.25))</f>
        <v/>
      </c>
      <c r="H2006" s="25"/>
      <c r="I2006" s="12"/>
      <c r="J2006" s="28" t="n">
        <f aca="false">IF(AND($C2006&lt;&gt;"",$B2006&gt;=Boshqaruv!$C$9,$B2006&lt;=Boshqaruv!$C$10),IF(COUNTIFS($C$4:$C2005,$C2006,$B$4:$B2005,"&gt;="&amp;Boshqaruv!$C$9,$B$4:$B2005,"&lt;="&amp;Boshqaruv!$C$10)=0,1,0),0)</f>
        <v>0</v>
      </c>
    </row>
    <row r="2007" customFormat="false" ht="15" hidden="false" customHeight="false" outlineLevel="0" collapsed="false">
      <c r="A2007" s="8" t="n">
        <v>2003</v>
      </c>
      <c r="B2007" s="13"/>
      <c r="C2007" s="25"/>
      <c r="D2007" s="26" t="str">
        <f aca="false">IF($C2007="","",IFERROR(IF(INDEX(Bolalar!$B$5:$B$1804,MATCH($C2007,Bolalar!$I$5:$I$1804,0))="","",INDEX(Bolalar!$B$5:$B$1804,MATCH($C2007,Bolalar!$I$5:$I$1804,0))),""))</f>
        <v/>
      </c>
      <c r="E2007" s="15" t="str">
        <f aca="false">IF($C2007="","",IFERROR(IF(INDEX(Bolalar!$C$5:$C$1804,MATCH($C2007,Bolalar!$I$5:$I$1804,0))="","",INDEX(Bolalar!$C$5:$C$1804,MATCH($C2007,Bolalar!$I$5:$I$1804,0))),""))</f>
        <v/>
      </c>
      <c r="F2007" s="24"/>
      <c r="G2007" s="14" t="str">
        <f aca="false">IF(OR($E2007="",$B2007=""),"",INT(($B2007-$E2007)/365.25))</f>
        <v/>
      </c>
      <c r="H2007" s="25"/>
      <c r="I2007" s="12"/>
      <c r="J2007" s="28" t="n">
        <f aca="false">IF(AND($C2007&lt;&gt;"",$B2007&gt;=Boshqaruv!$C$9,$B2007&lt;=Boshqaruv!$C$10),IF(COUNTIFS($C$4:$C2006,$C2007,$B$4:$B2006,"&gt;="&amp;Boshqaruv!$C$9,$B$4:$B2006,"&lt;="&amp;Boshqaruv!$C$10)=0,1,0),0)</f>
        <v>0</v>
      </c>
    </row>
    <row r="2008" customFormat="false" ht="15" hidden="false" customHeight="false" outlineLevel="0" collapsed="false">
      <c r="A2008" s="8" t="n">
        <v>2004</v>
      </c>
      <c r="B2008" s="13"/>
      <c r="C2008" s="25"/>
      <c r="D2008" s="26" t="str">
        <f aca="false">IF($C2008="","",IFERROR(IF(INDEX(Bolalar!$B$5:$B$1804,MATCH($C2008,Bolalar!$I$5:$I$1804,0))="","",INDEX(Bolalar!$B$5:$B$1804,MATCH($C2008,Bolalar!$I$5:$I$1804,0))),""))</f>
        <v/>
      </c>
      <c r="E2008" s="15" t="str">
        <f aca="false">IF($C2008="","",IFERROR(IF(INDEX(Bolalar!$C$5:$C$1804,MATCH($C2008,Bolalar!$I$5:$I$1804,0))="","",INDEX(Bolalar!$C$5:$C$1804,MATCH($C2008,Bolalar!$I$5:$I$1804,0))),""))</f>
        <v/>
      </c>
      <c r="F2008" s="24"/>
      <c r="G2008" s="14" t="str">
        <f aca="false">IF(OR($E2008="",$B2008=""),"",INT(($B2008-$E2008)/365.25))</f>
        <v/>
      </c>
      <c r="H2008" s="25"/>
      <c r="I2008" s="12"/>
      <c r="J2008" s="28" t="n">
        <f aca="false">IF(AND($C2008&lt;&gt;"",$B2008&gt;=Boshqaruv!$C$9,$B2008&lt;=Boshqaruv!$C$10),IF(COUNTIFS($C$4:$C2007,$C2008,$B$4:$B2007,"&gt;="&amp;Boshqaruv!$C$9,$B$4:$B2007,"&lt;="&amp;Boshqaruv!$C$10)=0,1,0),0)</f>
        <v>0</v>
      </c>
    </row>
    <row r="2009" customFormat="false" ht="15" hidden="false" customHeight="false" outlineLevel="0" collapsed="false">
      <c r="A2009" s="8" t="n">
        <v>2005</v>
      </c>
      <c r="B2009" s="13"/>
      <c r="C2009" s="25"/>
      <c r="D2009" s="26" t="str">
        <f aca="false">IF($C2009="","",IFERROR(IF(INDEX(Bolalar!$B$5:$B$1804,MATCH($C2009,Bolalar!$I$5:$I$1804,0))="","",INDEX(Bolalar!$B$5:$B$1804,MATCH($C2009,Bolalar!$I$5:$I$1804,0))),""))</f>
        <v/>
      </c>
      <c r="E2009" s="15" t="str">
        <f aca="false">IF($C2009="","",IFERROR(IF(INDEX(Bolalar!$C$5:$C$1804,MATCH($C2009,Bolalar!$I$5:$I$1804,0))="","",INDEX(Bolalar!$C$5:$C$1804,MATCH($C2009,Bolalar!$I$5:$I$1804,0))),""))</f>
        <v/>
      </c>
      <c r="F2009" s="24"/>
      <c r="G2009" s="14" t="str">
        <f aca="false">IF(OR($E2009="",$B2009=""),"",INT(($B2009-$E2009)/365.25))</f>
        <v/>
      </c>
      <c r="H2009" s="25"/>
      <c r="I2009" s="12"/>
      <c r="J2009" s="28" t="n">
        <f aca="false">IF(AND($C2009&lt;&gt;"",$B2009&gt;=Boshqaruv!$C$9,$B2009&lt;=Boshqaruv!$C$10),IF(COUNTIFS($C$4:$C2008,$C2009,$B$4:$B2008,"&gt;="&amp;Boshqaruv!$C$9,$B$4:$B2008,"&lt;="&amp;Boshqaruv!$C$10)=0,1,0),0)</f>
        <v>0</v>
      </c>
    </row>
    <row r="2010" customFormat="false" ht="15" hidden="false" customHeight="false" outlineLevel="0" collapsed="false">
      <c r="A2010" s="8" t="n">
        <v>2006</v>
      </c>
      <c r="B2010" s="13"/>
      <c r="C2010" s="25"/>
      <c r="D2010" s="26" t="str">
        <f aca="false">IF($C2010="","",IFERROR(IF(INDEX(Bolalar!$B$5:$B$1804,MATCH($C2010,Bolalar!$I$5:$I$1804,0))="","",INDEX(Bolalar!$B$5:$B$1804,MATCH($C2010,Bolalar!$I$5:$I$1804,0))),""))</f>
        <v/>
      </c>
      <c r="E2010" s="15" t="str">
        <f aca="false">IF($C2010="","",IFERROR(IF(INDEX(Bolalar!$C$5:$C$1804,MATCH($C2010,Bolalar!$I$5:$I$1804,0))="","",INDEX(Bolalar!$C$5:$C$1804,MATCH($C2010,Bolalar!$I$5:$I$1804,0))),""))</f>
        <v/>
      </c>
      <c r="F2010" s="24"/>
      <c r="G2010" s="14" t="str">
        <f aca="false">IF(OR($E2010="",$B2010=""),"",INT(($B2010-$E2010)/365.25))</f>
        <v/>
      </c>
      <c r="H2010" s="25"/>
      <c r="I2010" s="12"/>
      <c r="J2010" s="28" t="n">
        <f aca="false">IF(AND($C2010&lt;&gt;"",$B2010&gt;=Boshqaruv!$C$9,$B2010&lt;=Boshqaruv!$C$10),IF(COUNTIFS($C$4:$C2009,$C2010,$B$4:$B2009,"&gt;="&amp;Boshqaruv!$C$9,$B$4:$B2009,"&lt;="&amp;Boshqaruv!$C$10)=0,1,0),0)</f>
        <v>0</v>
      </c>
    </row>
    <row r="2011" customFormat="false" ht="15" hidden="false" customHeight="false" outlineLevel="0" collapsed="false">
      <c r="A2011" s="8" t="n">
        <v>2007</v>
      </c>
      <c r="B2011" s="13"/>
      <c r="C2011" s="25"/>
      <c r="D2011" s="26" t="str">
        <f aca="false">IF($C2011="","",IFERROR(IF(INDEX(Bolalar!$B$5:$B$1804,MATCH($C2011,Bolalar!$I$5:$I$1804,0))="","",INDEX(Bolalar!$B$5:$B$1804,MATCH($C2011,Bolalar!$I$5:$I$1804,0))),""))</f>
        <v/>
      </c>
      <c r="E2011" s="15" t="str">
        <f aca="false">IF($C2011="","",IFERROR(IF(INDEX(Bolalar!$C$5:$C$1804,MATCH($C2011,Bolalar!$I$5:$I$1804,0))="","",INDEX(Bolalar!$C$5:$C$1804,MATCH($C2011,Bolalar!$I$5:$I$1804,0))),""))</f>
        <v/>
      </c>
      <c r="F2011" s="24"/>
      <c r="G2011" s="14" t="str">
        <f aca="false">IF(OR($E2011="",$B2011=""),"",INT(($B2011-$E2011)/365.25))</f>
        <v/>
      </c>
      <c r="H2011" s="25"/>
      <c r="I2011" s="12"/>
      <c r="J2011" s="28" t="n">
        <f aca="false">IF(AND($C2011&lt;&gt;"",$B2011&gt;=Boshqaruv!$C$9,$B2011&lt;=Boshqaruv!$C$10),IF(COUNTIFS($C$4:$C2010,$C2011,$B$4:$B2010,"&gt;="&amp;Boshqaruv!$C$9,$B$4:$B2010,"&lt;="&amp;Boshqaruv!$C$10)=0,1,0),0)</f>
        <v>0</v>
      </c>
    </row>
    <row r="2012" customFormat="false" ht="15" hidden="false" customHeight="false" outlineLevel="0" collapsed="false">
      <c r="A2012" s="8" t="n">
        <v>2008</v>
      </c>
      <c r="B2012" s="13"/>
      <c r="C2012" s="25"/>
      <c r="D2012" s="26" t="str">
        <f aca="false">IF($C2012="","",IFERROR(IF(INDEX(Bolalar!$B$5:$B$1804,MATCH($C2012,Bolalar!$I$5:$I$1804,0))="","",INDEX(Bolalar!$B$5:$B$1804,MATCH($C2012,Bolalar!$I$5:$I$1804,0))),""))</f>
        <v/>
      </c>
      <c r="E2012" s="15" t="str">
        <f aca="false">IF($C2012="","",IFERROR(IF(INDEX(Bolalar!$C$5:$C$1804,MATCH($C2012,Bolalar!$I$5:$I$1804,0))="","",INDEX(Bolalar!$C$5:$C$1804,MATCH($C2012,Bolalar!$I$5:$I$1804,0))),""))</f>
        <v/>
      </c>
      <c r="F2012" s="24"/>
      <c r="G2012" s="14" t="str">
        <f aca="false">IF(OR($E2012="",$B2012=""),"",INT(($B2012-$E2012)/365.25))</f>
        <v/>
      </c>
      <c r="H2012" s="25"/>
      <c r="I2012" s="12"/>
      <c r="J2012" s="28" t="n">
        <f aca="false">IF(AND($C2012&lt;&gt;"",$B2012&gt;=Boshqaruv!$C$9,$B2012&lt;=Boshqaruv!$C$10),IF(COUNTIFS($C$4:$C2011,$C2012,$B$4:$B2011,"&gt;="&amp;Boshqaruv!$C$9,$B$4:$B2011,"&lt;="&amp;Boshqaruv!$C$10)=0,1,0),0)</f>
        <v>0</v>
      </c>
    </row>
    <row r="2013" customFormat="false" ht="15" hidden="false" customHeight="false" outlineLevel="0" collapsed="false">
      <c r="A2013" s="8" t="n">
        <v>2009</v>
      </c>
      <c r="B2013" s="13"/>
      <c r="C2013" s="25"/>
      <c r="D2013" s="26" t="str">
        <f aca="false">IF($C2013="","",IFERROR(IF(INDEX(Bolalar!$B$5:$B$1804,MATCH($C2013,Bolalar!$I$5:$I$1804,0))="","",INDEX(Bolalar!$B$5:$B$1804,MATCH($C2013,Bolalar!$I$5:$I$1804,0))),""))</f>
        <v/>
      </c>
      <c r="E2013" s="15" t="str">
        <f aca="false">IF($C2013="","",IFERROR(IF(INDEX(Bolalar!$C$5:$C$1804,MATCH($C2013,Bolalar!$I$5:$I$1804,0))="","",INDEX(Bolalar!$C$5:$C$1804,MATCH($C2013,Bolalar!$I$5:$I$1804,0))),""))</f>
        <v/>
      </c>
      <c r="F2013" s="24"/>
      <c r="G2013" s="14" t="str">
        <f aca="false">IF(OR($E2013="",$B2013=""),"",INT(($B2013-$E2013)/365.25))</f>
        <v/>
      </c>
      <c r="H2013" s="25"/>
      <c r="I2013" s="12"/>
      <c r="J2013" s="28" t="n">
        <f aca="false">IF(AND($C2013&lt;&gt;"",$B2013&gt;=Boshqaruv!$C$9,$B2013&lt;=Boshqaruv!$C$10),IF(COUNTIFS($C$4:$C2012,$C2013,$B$4:$B2012,"&gt;="&amp;Boshqaruv!$C$9,$B$4:$B2012,"&lt;="&amp;Boshqaruv!$C$10)=0,1,0),0)</f>
        <v>0</v>
      </c>
    </row>
    <row r="2014" customFormat="false" ht="15" hidden="false" customHeight="false" outlineLevel="0" collapsed="false">
      <c r="A2014" s="8" t="n">
        <v>2010</v>
      </c>
      <c r="B2014" s="13"/>
      <c r="C2014" s="25"/>
      <c r="D2014" s="26" t="str">
        <f aca="false">IF($C2014="","",IFERROR(IF(INDEX(Bolalar!$B$5:$B$1804,MATCH($C2014,Bolalar!$I$5:$I$1804,0))="","",INDEX(Bolalar!$B$5:$B$1804,MATCH($C2014,Bolalar!$I$5:$I$1804,0))),""))</f>
        <v/>
      </c>
      <c r="E2014" s="15" t="str">
        <f aca="false">IF($C2014="","",IFERROR(IF(INDEX(Bolalar!$C$5:$C$1804,MATCH($C2014,Bolalar!$I$5:$I$1804,0))="","",INDEX(Bolalar!$C$5:$C$1804,MATCH($C2014,Bolalar!$I$5:$I$1804,0))),""))</f>
        <v/>
      </c>
      <c r="F2014" s="24"/>
      <c r="G2014" s="14" t="str">
        <f aca="false">IF(OR($E2014="",$B2014=""),"",INT(($B2014-$E2014)/365.25))</f>
        <v/>
      </c>
      <c r="H2014" s="25"/>
      <c r="I2014" s="12"/>
      <c r="J2014" s="28" t="n">
        <f aca="false">IF(AND($C2014&lt;&gt;"",$B2014&gt;=Boshqaruv!$C$9,$B2014&lt;=Boshqaruv!$C$10),IF(COUNTIFS($C$4:$C2013,$C2014,$B$4:$B2013,"&gt;="&amp;Boshqaruv!$C$9,$B$4:$B2013,"&lt;="&amp;Boshqaruv!$C$10)=0,1,0),0)</f>
        <v>0</v>
      </c>
    </row>
    <row r="2015" customFormat="false" ht="15" hidden="false" customHeight="false" outlineLevel="0" collapsed="false">
      <c r="A2015" s="8" t="n">
        <v>2011</v>
      </c>
      <c r="B2015" s="13"/>
      <c r="C2015" s="25"/>
      <c r="D2015" s="26" t="str">
        <f aca="false">IF($C2015="","",IFERROR(IF(INDEX(Bolalar!$B$5:$B$1804,MATCH($C2015,Bolalar!$I$5:$I$1804,0))="","",INDEX(Bolalar!$B$5:$B$1804,MATCH($C2015,Bolalar!$I$5:$I$1804,0))),""))</f>
        <v/>
      </c>
      <c r="E2015" s="15" t="str">
        <f aca="false">IF($C2015="","",IFERROR(IF(INDEX(Bolalar!$C$5:$C$1804,MATCH($C2015,Bolalar!$I$5:$I$1804,0))="","",INDEX(Bolalar!$C$5:$C$1804,MATCH($C2015,Bolalar!$I$5:$I$1804,0))),""))</f>
        <v/>
      </c>
      <c r="F2015" s="24"/>
      <c r="G2015" s="14" t="str">
        <f aca="false">IF(OR($E2015="",$B2015=""),"",INT(($B2015-$E2015)/365.25))</f>
        <v/>
      </c>
      <c r="H2015" s="25"/>
      <c r="I2015" s="12"/>
      <c r="J2015" s="28" t="n">
        <f aca="false">IF(AND($C2015&lt;&gt;"",$B2015&gt;=Boshqaruv!$C$9,$B2015&lt;=Boshqaruv!$C$10),IF(COUNTIFS($C$4:$C2014,$C2015,$B$4:$B2014,"&gt;="&amp;Boshqaruv!$C$9,$B$4:$B2014,"&lt;="&amp;Boshqaruv!$C$10)=0,1,0),0)</f>
        <v>0</v>
      </c>
    </row>
    <row r="2016" customFormat="false" ht="15" hidden="false" customHeight="false" outlineLevel="0" collapsed="false">
      <c r="A2016" s="8" t="n">
        <v>2012</v>
      </c>
      <c r="B2016" s="13"/>
      <c r="C2016" s="25"/>
      <c r="D2016" s="26" t="str">
        <f aca="false">IF($C2016="","",IFERROR(IF(INDEX(Bolalar!$B$5:$B$1804,MATCH($C2016,Bolalar!$I$5:$I$1804,0))="","",INDEX(Bolalar!$B$5:$B$1804,MATCH($C2016,Bolalar!$I$5:$I$1804,0))),""))</f>
        <v/>
      </c>
      <c r="E2016" s="15" t="str">
        <f aca="false">IF($C2016="","",IFERROR(IF(INDEX(Bolalar!$C$5:$C$1804,MATCH($C2016,Bolalar!$I$5:$I$1804,0))="","",INDEX(Bolalar!$C$5:$C$1804,MATCH($C2016,Bolalar!$I$5:$I$1804,0))),""))</f>
        <v/>
      </c>
      <c r="F2016" s="24"/>
      <c r="G2016" s="14" t="str">
        <f aca="false">IF(OR($E2016="",$B2016=""),"",INT(($B2016-$E2016)/365.25))</f>
        <v/>
      </c>
      <c r="H2016" s="25"/>
      <c r="I2016" s="12"/>
      <c r="J2016" s="28" t="n">
        <f aca="false">IF(AND($C2016&lt;&gt;"",$B2016&gt;=Boshqaruv!$C$9,$B2016&lt;=Boshqaruv!$C$10),IF(COUNTIFS($C$4:$C2015,$C2016,$B$4:$B2015,"&gt;="&amp;Boshqaruv!$C$9,$B$4:$B2015,"&lt;="&amp;Boshqaruv!$C$10)=0,1,0),0)</f>
        <v>0</v>
      </c>
    </row>
    <row r="2017" customFormat="false" ht="15" hidden="false" customHeight="false" outlineLevel="0" collapsed="false">
      <c r="A2017" s="8" t="n">
        <v>2013</v>
      </c>
      <c r="B2017" s="13"/>
      <c r="C2017" s="25"/>
      <c r="D2017" s="26" t="str">
        <f aca="false">IF($C2017="","",IFERROR(IF(INDEX(Bolalar!$B$5:$B$1804,MATCH($C2017,Bolalar!$I$5:$I$1804,0))="","",INDEX(Bolalar!$B$5:$B$1804,MATCH($C2017,Bolalar!$I$5:$I$1804,0))),""))</f>
        <v/>
      </c>
      <c r="E2017" s="15" t="str">
        <f aca="false">IF($C2017="","",IFERROR(IF(INDEX(Bolalar!$C$5:$C$1804,MATCH($C2017,Bolalar!$I$5:$I$1804,0))="","",INDEX(Bolalar!$C$5:$C$1804,MATCH($C2017,Bolalar!$I$5:$I$1804,0))),""))</f>
        <v/>
      </c>
      <c r="F2017" s="24"/>
      <c r="G2017" s="14" t="str">
        <f aca="false">IF(OR($E2017="",$B2017=""),"",INT(($B2017-$E2017)/365.25))</f>
        <v/>
      </c>
      <c r="H2017" s="25"/>
      <c r="I2017" s="12"/>
      <c r="J2017" s="28" t="n">
        <f aca="false">IF(AND($C2017&lt;&gt;"",$B2017&gt;=Boshqaruv!$C$9,$B2017&lt;=Boshqaruv!$C$10),IF(COUNTIFS($C$4:$C2016,$C2017,$B$4:$B2016,"&gt;="&amp;Boshqaruv!$C$9,$B$4:$B2016,"&lt;="&amp;Boshqaruv!$C$10)=0,1,0),0)</f>
        <v>0</v>
      </c>
    </row>
    <row r="2018" customFormat="false" ht="15" hidden="false" customHeight="false" outlineLevel="0" collapsed="false">
      <c r="A2018" s="8" t="n">
        <v>2014</v>
      </c>
      <c r="B2018" s="13"/>
      <c r="C2018" s="25"/>
      <c r="D2018" s="26" t="str">
        <f aca="false">IF($C2018="","",IFERROR(IF(INDEX(Bolalar!$B$5:$B$1804,MATCH($C2018,Bolalar!$I$5:$I$1804,0))="","",INDEX(Bolalar!$B$5:$B$1804,MATCH($C2018,Bolalar!$I$5:$I$1804,0))),""))</f>
        <v/>
      </c>
      <c r="E2018" s="15" t="str">
        <f aca="false">IF($C2018="","",IFERROR(IF(INDEX(Bolalar!$C$5:$C$1804,MATCH($C2018,Bolalar!$I$5:$I$1804,0))="","",INDEX(Bolalar!$C$5:$C$1804,MATCH($C2018,Bolalar!$I$5:$I$1804,0))),""))</f>
        <v/>
      </c>
      <c r="F2018" s="24"/>
      <c r="G2018" s="14" t="str">
        <f aca="false">IF(OR($E2018="",$B2018=""),"",INT(($B2018-$E2018)/365.25))</f>
        <v/>
      </c>
      <c r="H2018" s="25"/>
      <c r="I2018" s="12"/>
      <c r="J2018" s="28" t="n">
        <f aca="false">IF(AND($C2018&lt;&gt;"",$B2018&gt;=Boshqaruv!$C$9,$B2018&lt;=Boshqaruv!$C$10),IF(COUNTIFS($C$4:$C2017,$C2018,$B$4:$B2017,"&gt;="&amp;Boshqaruv!$C$9,$B$4:$B2017,"&lt;="&amp;Boshqaruv!$C$10)=0,1,0),0)</f>
        <v>0</v>
      </c>
    </row>
    <row r="2019" customFormat="false" ht="15" hidden="false" customHeight="false" outlineLevel="0" collapsed="false">
      <c r="A2019" s="8" t="n">
        <v>2015</v>
      </c>
      <c r="B2019" s="13"/>
      <c r="C2019" s="25"/>
      <c r="D2019" s="26" t="str">
        <f aca="false">IF($C2019="","",IFERROR(IF(INDEX(Bolalar!$B$5:$B$1804,MATCH($C2019,Bolalar!$I$5:$I$1804,0))="","",INDEX(Bolalar!$B$5:$B$1804,MATCH($C2019,Bolalar!$I$5:$I$1804,0))),""))</f>
        <v/>
      </c>
      <c r="E2019" s="15" t="str">
        <f aca="false">IF($C2019="","",IFERROR(IF(INDEX(Bolalar!$C$5:$C$1804,MATCH($C2019,Bolalar!$I$5:$I$1804,0))="","",INDEX(Bolalar!$C$5:$C$1804,MATCH($C2019,Bolalar!$I$5:$I$1804,0))),""))</f>
        <v/>
      </c>
      <c r="F2019" s="24"/>
      <c r="G2019" s="14" t="str">
        <f aca="false">IF(OR($E2019="",$B2019=""),"",INT(($B2019-$E2019)/365.25))</f>
        <v/>
      </c>
      <c r="H2019" s="25"/>
      <c r="I2019" s="12"/>
      <c r="J2019" s="28" t="n">
        <f aca="false">IF(AND($C2019&lt;&gt;"",$B2019&gt;=Boshqaruv!$C$9,$B2019&lt;=Boshqaruv!$C$10),IF(COUNTIFS($C$4:$C2018,$C2019,$B$4:$B2018,"&gt;="&amp;Boshqaruv!$C$9,$B$4:$B2018,"&lt;="&amp;Boshqaruv!$C$10)=0,1,0),0)</f>
        <v>0</v>
      </c>
    </row>
    <row r="2020" customFormat="false" ht="15" hidden="false" customHeight="false" outlineLevel="0" collapsed="false">
      <c r="A2020" s="8" t="n">
        <v>2016</v>
      </c>
      <c r="B2020" s="13"/>
      <c r="C2020" s="25"/>
      <c r="D2020" s="26" t="str">
        <f aca="false">IF($C2020="","",IFERROR(IF(INDEX(Bolalar!$B$5:$B$1804,MATCH($C2020,Bolalar!$I$5:$I$1804,0))="","",INDEX(Bolalar!$B$5:$B$1804,MATCH($C2020,Bolalar!$I$5:$I$1804,0))),""))</f>
        <v/>
      </c>
      <c r="E2020" s="15" t="str">
        <f aca="false">IF($C2020="","",IFERROR(IF(INDEX(Bolalar!$C$5:$C$1804,MATCH($C2020,Bolalar!$I$5:$I$1804,0))="","",INDEX(Bolalar!$C$5:$C$1804,MATCH($C2020,Bolalar!$I$5:$I$1804,0))),""))</f>
        <v/>
      </c>
      <c r="F2020" s="24"/>
      <c r="G2020" s="14" t="str">
        <f aca="false">IF(OR($E2020="",$B2020=""),"",INT(($B2020-$E2020)/365.25))</f>
        <v/>
      </c>
      <c r="H2020" s="25"/>
      <c r="I2020" s="12"/>
      <c r="J2020" s="28" t="n">
        <f aca="false">IF(AND($C2020&lt;&gt;"",$B2020&gt;=Boshqaruv!$C$9,$B2020&lt;=Boshqaruv!$C$10),IF(COUNTIFS($C$4:$C2019,$C2020,$B$4:$B2019,"&gt;="&amp;Boshqaruv!$C$9,$B$4:$B2019,"&lt;="&amp;Boshqaruv!$C$10)=0,1,0),0)</f>
        <v>0</v>
      </c>
    </row>
    <row r="2021" customFormat="false" ht="15" hidden="false" customHeight="false" outlineLevel="0" collapsed="false">
      <c r="A2021" s="8" t="n">
        <v>2017</v>
      </c>
      <c r="B2021" s="13"/>
      <c r="C2021" s="25"/>
      <c r="D2021" s="26" t="str">
        <f aca="false">IF($C2021="","",IFERROR(IF(INDEX(Bolalar!$B$5:$B$1804,MATCH($C2021,Bolalar!$I$5:$I$1804,0))="","",INDEX(Bolalar!$B$5:$B$1804,MATCH($C2021,Bolalar!$I$5:$I$1804,0))),""))</f>
        <v/>
      </c>
      <c r="E2021" s="15" t="str">
        <f aca="false">IF($C2021="","",IFERROR(IF(INDEX(Bolalar!$C$5:$C$1804,MATCH($C2021,Bolalar!$I$5:$I$1804,0))="","",INDEX(Bolalar!$C$5:$C$1804,MATCH($C2021,Bolalar!$I$5:$I$1804,0))),""))</f>
        <v/>
      </c>
      <c r="F2021" s="24"/>
      <c r="G2021" s="14" t="str">
        <f aca="false">IF(OR($E2021="",$B2021=""),"",INT(($B2021-$E2021)/365.25))</f>
        <v/>
      </c>
      <c r="H2021" s="25"/>
      <c r="I2021" s="12"/>
      <c r="J2021" s="28" t="n">
        <f aca="false">IF(AND($C2021&lt;&gt;"",$B2021&gt;=Boshqaruv!$C$9,$B2021&lt;=Boshqaruv!$C$10),IF(COUNTIFS($C$4:$C2020,$C2021,$B$4:$B2020,"&gt;="&amp;Boshqaruv!$C$9,$B$4:$B2020,"&lt;="&amp;Boshqaruv!$C$10)=0,1,0),0)</f>
        <v>0</v>
      </c>
    </row>
    <row r="2022" customFormat="false" ht="15" hidden="false" customHeight="false" outlineLevel="0" collapsed="false">
      <c r="A2022" s="8" t="n">
        <v>2018</v>
      </c>
      <c r="B2022" s="13"/>
      <c r="C2022" s="25"/>
      <c r="D2022" s="26" t="str">
        <f aca="false">IF($C2022="","",IFERROR(IF(INDEX(Bolalar!$B$5:$B$1804,MATCH($C2022,Bolalar!$I$5:$I$1804,0))="","",INDEX(Bolalar!$B$5:$B$1804,MATCH($C2022,Bolalar!$I$5:$I$1804,0))),""))</f>
        <v/>
      </c>
      <c r="E2022" s="15" t="str">
        <f aca="false">IF($C2022="","",IFERROR(IF(INDEX(Bolalar!$C$5:$C$1804,MATCH($C2022,Bolalar!$I$5:$I$1804,0))="","",INDEX(Bolalar!$C$5:$C$1804,MATCH($C2022,Bolalar!$I$5:$I$1804,0))),""))</f>
        <v/>
      </c>
      <c r="F2022" s="24"/>
      <c r="G2022" s="14" t="str">
        <f aca="false">IF(OR($E2022="",$B2022=""),"",INT(($B2022-$E2022)/365.25))</f>
        <v/>
      </c>
      <c r="H2022" s="25"/>
      <c r="I2022" s="12"/>
      <c r="J2022" s="28" t="n">
        <f aca="false">IF(AND($C2022&lt;&gt;"",$B2022&gt;=Boshqaruv!$C$9,$B2022&lt;=Boshqaruv!$C$10),IF(COUNTIFS($C$4:$C2021,$C2022,$B$4:$B2021,"&gt;="&amp;Boshqaruv!$C$9,$B$4:$B2021,"&lt;="&amp;Boshqaruv!$C$10)=0,1,0),0)</f>
        <v>0</v>
      </c>
    </row>
    <row r="2023" customFormat="false" ht="15" hidden="false" customHeight="false" outlineLevel="0" collapsed="false">
      <c r="A2023" s="8" t="n">
        <v>2019</v>
      </c>
      <c r="B2023" s="13"/>
      <c r="C2023" s="25"/>
      <c r="D2023" s="26" t="str">
        <f aca="false">IF($C2023="","",IFERROR(IF(INDEX(Bolalar!$B$5:$B$1804,MATCH($C2023,Bolalar!$I$5:$I$1804,0))="","",INDEX(Bolalar!$B$5:$B$1804,MATCH($C2023,Bolalar!$I$5:$I$1804,0))),""))</f>
        <v/>
      </c>
      <c r="E2023" s="15" t="str">
        <f aca="false">IF($C2023="","",IFERROR(IF(INDEX(Bolalar!$C$5:$C$1804,MATCH($C2023,Bolalar!$I$5:$I$1804,0))="","",INDEX(Bolalar!$C$5:$C$1804,MATCH($C2023,Bolalar!$I$5:$I$1804,0))),""))</f>
        <v/>
      </c>
      <c r="F2023" s="24"/>
      <c r="G2023" s="14" t="str">
        <f aca="false">IF(OR($E2023="",$B2023=""),"",INT(($B2023-$E2023)/365.25))</f>
        <v/>
      </c>
      <c r="H2023" s="25"/>
      <c r="I2023" s="12"/>
      <c r="J2023" s="28" t="n">
        <f aca="false">IF(AND($C2023&lt;&gt;"",$B2023&gt;=Boshqaruv!$C$9,$B2023&lt;=Boshqaruv!$C$10),IF(COUNTIFS($C$4:$C2022,$C2023,$B$4:$B2022,"&gt;="&amp;Boshqaruv!$C$9,$B$4:$B2022,"&lt;="&amp;Boshqaruv!$C$10)=0,1,0),0)</f>
        <v>0</v>
      </c>
    </row>
    <row r="2024" customFormat="false" ht="15" hidden="false" customHeight="false" outlineLevel="0" collapsed="false">
      <c r="A2024" s="8" t="n">
        <v>2020</v>
      </c>
      <c r="B2024" s="13"/>
      <c r="C2024" s="25"/>
      <c r="D2024" s="26" t="str">
        <f aca="false">IF($C2024="","",IFERROR(IF(INDEX(Bolalar!$B$5:$B$1804,MATCH($C2024,Bolalar!$I$5:$I$1804,0))="","",INDEX(Bolalar!$B$5:$B$1804,MATCH($C2024,Bolalar!$I$5:$I$1804,0))),""))</f>
        <v/>
      </c>
      <c r="E2024" s="15" t="str">
        <f aca="false">IF($C2024="","",IFERROR(IF(INDEX(Bolalar!$C$5:$C$1804,MATCH($C2024,Bolalar!$I$5:$I$1804,0))="","",INDEX(Bolalar!$C$5:$C$1804,MATCH($C2024,Bolalar!$I$5:$I$1804,0))),""))</f>
        <v/>
      </c>
      <c r="F2024" s="24"/>
      <c r="G2024" s="14" t="str">
        <f aca="false">IF(OR($E2024="",$B2024=""),"",INT(($B2024-$E2024)/365.25))</f>
        <v/>
      </c>
      <c r="H2024" s="25"/>
      <c r="I2024" s="12"/>
      <c r="J2024" s="28" t="n">
        <f aca="false">IF(AND($C2024&lt;&gt;"",$B2024&gt;=Boshqaruv!$C$9,$B2024&lt;=Boshqaruv!$C$10),IF(COUNTIFS($C$4:$C2023,$C2024,$B$4:$B2023,"&gt;="&amp;Boshqaruv!$C$9,$B$4:$B2023,"&lt;="&amp;Boshqaruv!$C$10)=0,1,0),0)</f>
        <v>0</v>
      </c>
    </row>
    <row r="2025" customFormat="false" ht="15" hidden="false" customHeight="false" outlineLevel="0" collapsed="false">
      <c r="A2025" s="8" t="n">
        <v>2021</v>
      </c>
      <c r="B2025" s="13"/>
      <c r="C2025" s="25"/>
      <c r="D2025" s="26" t="str">
        <f aca="false">IF($C2025="","",IFERROR(IF(INDEX(Bolalar!$B$5:$B$1804,MATCH($C2025,Bolalar!$I$5:$I$1804,0))="","",INDEX(Bolalar!$B$5:$B$1804,MATCH($C2025,Bolalar!$I$5:$I$1804,0))),""))</f>
        <v/>
      </c>
      <c r="E2025" s="15" t="str">
        <f aca="false">IF($C2025="","",IFERROR(IF(INDEX(Bolalar!$C$5:$C$1804,MATCH($C2025,Bolalar!$I$5:$I$1804,0))="","",INDEX(Bolalar!$C$5:$C$1804,MATCH($C2025,Bolalar!$I$5:$I$1804,0))),""))</f>
        <v/>
      </c>
      <c r="F2025" s="24"/>
      <c r="G2025" s="14" t="str">
        <f aca="false">IF(OR($E2025="",$B2025=""),"",INT(($B2025-$E2025)/365.25))</f>
        <v/>
      </c>
      <c r="H2025" s="25"/>
      <c r="I2025" s="12"/>
      <c r="J2025" s="28" t="n">
        <f aca="false">IF(AND($C2025&lt;&gt;"",$B2025&gt;=Boshqaruv!$C$9,$B2025&lt;=Boshqaruv!$C$10),IF(COUNTIFS($C$4:$C2024,$C2025,$B$4:$B2024,"&gt;="&amp;Boshqaruv!$C$9,$B$4:$B2024,"&lt;="&amp;Boshqaruv!$C$10)=0,1,0),0)</f>
        <v>0</v>
      </c>
    </row>
    <row r="2026" customFormat="false" ht="15" hidden="false" customHeight="false" outlineLevel="0" collapsed="false">
      <c r="A2026" s="8" t="n">
        <v>2022</v>
      </c>
      <c r="B2026" s="13"/>
      <c r="C2026" s="25"/>
      <c r="D2026" s="26" t="str">
        <f aca="false">IF($C2026="","",IFERROR(IF(INDEX(Bolalar!$B$5:$B$1804,MATCH($C2026,Bolalar!$I$5:$I$1804,0))="","",INDEX(Bolalar!$B$5:$B$1804,MATCH($C2026,Bolalar!$I$5:$I$1804,0))),""))</f>
        <v/>
      </c>
      <c r="E2026" s="15" t="str">
        <f aca="false">IF($C2026="","",IFERROR(IF(INDEX(Bolalar!$C$5:$C$1804,MATCH($C2026,Bolalar!$I$5:$I$1804,0))="","",INDEX(Bolalar!$C$5:$C$1804,MATCH($C2026,Bolalar!$I$5:$I$1804,0))),""))</f>
        <v/>
      </c>
      <c r="F2026" s="24"/>
      <c r="G2026" s="14" t="str">
        <f aca="false">IF(OR($E2026="",$B2026=""),"",INT(($B2026-$E2026)/365.25))</f>
        <v/>
      </c>
      <c r="H2026" s="25"/>
      <c r="I2026" s="12"/>
      <c r="J2026" s="28" t="n">
        <f aca="false">IF(AND($C2026&lt;&gt;"",$B2026&gt;=Boshqaruv!$C$9,$B2026&lt;=Boshqaruv!$C$10),IF(COUNTIFS($C$4:$C2025,$C2026,$B$4:$B2025,"&gt;="&amp;Boshqaruv!$C$9,$B$4:$B2025,"&lt;="&amp;Boshqaruv!$C$10)=0,1,0),0)</f>
        <v>0</v>
      </c>
    </row>
    <row r="2027" customFormat="false" ht="15" hidden="false" customHeight="false" outlineLevel="0" collapsed="false">
      <c r="A2027" s="8" t="n">
        <v>2023</v>
      </c>
      <c r="B2027" s="13"/>
      <c r="C2027" s="25"/>
      <c r="D2027" s="26" t="str">
        <f aca="false">IF($C2027="","",IFERROR(IF(INDEX(Bolalar!$B$5:$B$1804,MATCH($C2027,Bolalar!$I$5:$I$1804,0))="","",INDEX(Bolalar!$B$5:$B$1804,MATCH($C2027,Bolalar!$I$5:$I$1804,0))),""))</f>
        <v/>
      </c>
      <c r="E2027" s="15" t="str">
        <f aca="false">IF($C2027="","",IFERROR(IF(INDEX(Bolalar!$C$5:$C$1804,MATCH($C2027,Bolalar!$I$5:$I$1804,0))="","",INDEX(Bolalar!$C$5:$C$1804,MATCH($C2027,Bolalar!$I$5:$I$1804,0))),""))</f>
        <v/>
      </c>
      <c r="F2027" s="24"/>
      <c r="G2027" s="14" t="str">
        <f aca="false">IF(OR($E2027="",$B2027=""),"",INT(($B2027-$E2027)/365.25))</f>
        <v/>
      </c>
      <c r="H2027" s="25"/>
      <c r="I2027" s="12"/>
      <c r="J2027" s="28" t="n">
        <f aca="false">IF(AND($C2027&lt;&gt;"",$B2027&gt;=Boshqaruv!$C$9,$B2027&lt;=Boshqaruv!$C$10),IF(COUNTIFS($C$4:$C2026,$C2027,$B$4:$B2026,"&gt;="&amp;Boshqaruv!$C$9,$B$4:$B2026,"&lt;="&amp;Boshqaruv!$C$10)=0,1,0),0)</f>
        <v>0</v>
      </c>
    </row>
    <row r="2028" customFormat="false" ht="15" hidden="false" customHeight="false" outlineLevel="0" collapsed="false">
      <c r="A2028" s="8" t="n">
        <v>2024</v>
      </c>
      <c r="B2028" s="13"/>
      <c r="C2028" s="25"/>
      <c r="D2028" s="26" t="str">
        <f aca="false">IF($C2028="","",IFERROR(IF(INDEX(Bolalar!$B$5:$B$1804,MATCH($C2028,Bolalar!$I$5:$I$1804,0))="","",INDEX(Bolalar!$B$5:$B$1804,MATCH($C2028,Bolalar!$I$5:$I$1804,0))),""))</f>
        <v/>
      </c>
      <c r="E2028" s="15" t="str">
        <f aca="false">IF($C2028="","",IFERROR(IF(INDEX(Bolalar!$C$5:$C$1804,MATCH($C2028,Bolalar!$I$5:$I$1804,0))="","",INDEX(Bolalar!$C$5:$C$1804,MATCH($C2028,Bolalar!$I$5:$I$1804,0))),""))</f>
        <v/>
      </c>
      <c r="F2028" s="24"/>
      <c r="G2028" s="14" t="str">
        <f aca="false">IF(OR($E2028="",$B2028=""),"",INT(($B2028-$E2028)/365.25))</f>
        <v/>
      </c>
      <c r="H2028" s="25"/>
      <c r="I2028" s="12"/>
      <c r="J2028" s="28" t="n">
        <f aca="false">IF(AND($C2028&lt;&gt;"",$B2028&gt;=Boshqaruv!$C$9,$B2028&lt;=Boshqaruv!$C$10),IF(COUNTIFS($C$4:$C2027,$C2028,$B$4:$B2027,"&gt;="&amp;Boshqaruv!$C$9,$B$4:$B2027,"&lt;="&amp;Boshqaruv!$C$10)=0,1,0),0)</f>
        <v>0</v>
      </c>
    </row>
    <row r="2029" customFormat="false" ht="15" hidden="false" customHeight="false" outlineLevel="0" collapsed="false">
      <c r="A2029" s="8" t="n">
        <v>2025</v>
      </c>
      <c r="B2029" s="13"/>
      <c r="C2029" s="25"/>
      <c r="D2029" s="26" t="str">
        <f aca="false">IF($C2029="","",IFERROR(IF(INDEX(Bolalar!$B$5:$B$1804,MATCH($C2029,Bolalar!$I$5:$I$1804,0))="","",INDEX(Bolalar!$B$5:$B$1804,MATCH($C2029,Bolalar!$I$5:$I$1804,0))),""))</f>
        <v/>
      </c>
      <c r="E2029" s="15" t="str">
        <f aca="false">IF($C2029="","",IFERROR(IF(INDEX(Bolalar!$C$5:$C$1804,MATCH($C2029,Bolalar!$I$5:$I$1804,0))="","",INDEX(Bolalar!$C$5:$C$1804,MATCH($C2029,Bolalar!$I$5:$I$1804,0))),""))</f>
        <v/>
      </c>
      <c r="F2029" s="24"/>
      <c r="G2029" s="14" t="str">
        <f aca="false">IF(OR($E2029="",$B2029=""),"",INT(($B2029-$E2029)/365.25))</f>
        <v/>
      </c>
      <c r="H2029" s="25"/>
      <c r="I2029" s="12"/>
      <c r="J2029" s="28" t="n">
        <f aca="false">IF(AND($C2029&lt;&gt;"",$B2029&gt;=Boshqaruv!$C$9,$B2029&lt;=Boshqaruv!$C$10),IF(COUNTIFS($C$4:$C2028,$C2029,$B$4:$B2028,"&gt;="&amp;Boshqaruv!$C$9,$B$4:$B2028,"&lt;="&amp;Boshqaruv!$C$10)=0,1,0),0)</f>
        <v>0</v>
      </c>
    </row>
    <row r="2030" customFormat="false" ht="15" hidden="false" customHeight="false" outlineLevel="0" collapsed="false">
      <c r="A2030" s="8" t="n">
        <v>2026</v>
      </c>
      <c r="B2030" s="13"/>
      <c r="C2030" s="25"/>
      <c r="D2030" s="26" t="str">
        <f aca="false">IF($C2030="","",IFERROR(IF(INDEX(Bolalar!$B$5:$B$1804,MATCH($C2030,Bolalar!$I$5:$I$1804,0))="","",INDEX(Bolalar!$B$5:$B$1804,MATCH($C2030,Bolalar!$I$5:$I$1804,0))),""))</f>
        <v/>
      </c>
      <c r="E2030" s="15" t="str">
        <f aca="false">IF($C2030="","",IFERROR(IF(INDEX(Bolalar!$C$5:$C$1804,MATCH($C2030,Bolalar!$I$5:$I$1804,0))="","",INDEX(Bolalar!$C$5:$C$1804,MATCH($C2030,Bolalar!$I$5:$I$1804,0))),""))</f>
        <v/>
      </c>
      <c r="F2030" s="24"/>
      <c r="G2030" s="14" t="str">
        <f aca="false">IF(OR($E2030="",$B2030=""),"",INT(($B2030-$E2030)/365.25))</f>
        <v/>
      </c>
      <c r="H2030" s="25"/>
      <c r="I2030" s="12"/>
      <c r="J2030" s="28" t="n">
        <f aca="false">IF(AND($C2030&lt;&gt;"",$B2030&gt;=Boshqaruv!$C$9,$B2030&lt;=Boshqaruv!$C$10),IF(COUNTIFS($C$4:$C2029,$C2030,$B$4:$B2029,"&gt;="&amp;Boshqaruv!$C$9,$B$4:$B2029,"&lt;="&amp;Boshqaruv!$C$10)=0,1,0),0)</f>
        <v>0</v>
      </c>
    </row>
    <row r="2031" customFormat="false" ht="15" hidden="false" customHeight="false" outlineLevel="0" collapsed="false">
      <c r="A2031" s="8" t="n">
        <v>2027</v>
      </c>
      <c r="B2031" s="13"/>
      <c r="C2031" s="25"/>
      <c r="D2031" s="26" t="str">
        <f aca="false">IF($C2031="","",IFERROR(IF(INDEX(Bolalar!$B$5:$B$1804,MATCH($C2031,Bolalar!$I$5:$I$1804,0))="","",INDEX(Bolalar!$B$5:$B$1804,MATCH($C2031,Bolalar!$I$5:$I$1804,0))),""))</f>
        <v/>
      </c>
      <c r="E2031" s="15" t="str">
        <f aca="false">IF($C2031="","",IFERROR(IF(INDEX(Bolalar!$C$5:$C$1804,MATCH($C2031,Bolalar!$I$5:$I$1804,0))="","",INDEX(Bolalar!$C$5:$C$1804,MATCH($C2031,Bolalar!$I$5:$I$1804,0))),""))</f>
        <v/>
      </c>
      <c r="F2031" s="24"/>
      <c r="G2031" s="14" t="str">
        <f aca="false">IF(OR($E2031="",$B2031=""),"",INT(($B2031-$E2031)/365.25))</f>
        <v/>
      </c>
      <c r="H2031" s="25"/>
      <c r="I2031" s="12"/>
      <c r="J2031" s="28" t="n">
        <f aca="false">IF(AND($C2031&lt;&gt;"",$B2031&gt;=Boshqaruv!$C$9,$B2031&lt;=Boshqaruv!$C$10),IF(COUNTIFS($C$4:$C2030,$C2031,$B$4:$B2030,"&gt;="&amp;Boshqaruv!$C$9,$B$4:$B2030,"&lt;="&amp;Boshqaruv!$C$10)=0,1,0),0)</f>
        <v>0</v>
      </c>
    </row>
    <row r="2032" customFormat="false" ht="15" hidden="false" customHeight="false" outlineLevel="0" collapsed="false">
      <c r="A2032" s="8" t="n">
        <v>2028</v>
      </c>
      <c r="B2032" s="13"/>
      <c r="C2032" s="25"/>
      <c r="D2032" s="26" t="str">
        <f aca="false">IF($C2032="","",IFERROR(IF(INDEX(Bolalar!$B$5:$B$1804,MATCH($C2032,Bolalar!$I$5:$I$1804,0))="","",INDEX(Bolalar!$B$5:$B$1804,MATCH($C2032,Bolalar!$I$5:$I$1804,0))),""))</f>
        <v/>
      </c>
      <c r="E2032" s="15" t="str">
        <f aca="false">IF($C2032="","",IFERROR(IF(INDEX(Bolalar!$C$5:$C$1804,MATCH($C2032,Bolalar!$I$5:$I$1804,0))="","",INDEX(Bolalar!$C$5:$C$1804,MATCH($C2032,Bolalar!$I$5:$I$1804,0))),""))</f>
        <v/>
      </c>
      <c r="F2032" s="24"/>
      <c r="G2032" s="14" t="str">
        <f aca="false">IF(OR($E2032="",$B2032=""),"",INT(($B2032-$E2032)/365.25))</f>
        <v/>
      </c>
      <c r="H2032" s="25"/>
      <c r="I2032" s="12"/>
      <c r="J2032" s="28" t="n">
        <f aca="false">IF(AND($C2032&lt;&gt;"",$B2032&gt;=Boshqaruv!$C$9,$B2032&lt;=Boshqaruv!$C$10),IF(COUNTIFS($C$4:$C2031,$C2032,$B$4:$B2031,"&gt;="&amp;Boshqaruv!$C$9,$B$4:$B2031,"&lt;="&amp;Boshqaruv!$C$10)=0,1,0),0)</f>
        <v>0</v>
      </c>
    </row>
    <row r="2033" customFormat="false" ht="15" hidden="false" customHeight="false" outlineLevel="0" collapsed="false">
      <c r="A2033" s="8" t="n">
        <v>2029</v>
      </c>
      <c r="B2033" s="13"/>
      <c r="C2033" s="25"/>
      <c r="D2033" s="26" t="str">
        <f aca="false">IF($C2033="","",IFERROR(IF(INDEX(Bolalar!$B$5:$B$1804,MATCH($C2033,Bolalar!$I$5:$I$1804,0))="","",INDEX(Bolalar!$B$5:$B$1804,MATCH($C2033,Bolalar!$I$5:$I$1804,0))),""))</f>
        <v/>
      </c>
      <c r="E2033" s="15" t="str">
        <f aca="false">IF($C2033="","",IFERROR(IF(INDEX(Bolalar!$C$5:$C$1804,MATCH($C2033,Bolalar!$I$5:$I$1804,0))="","",INDEX(Bolalar!$C$5:$C$1804,MATCH($C2033,Bolalar!$I$5:$I$1804,0))),""))</f>
        <v/>
      </c>
      <c r="F2033" s="24"/>
      <c r="G2033" s="14" t="str">
        <f aca="false">IF(OR($E2033="",$B2033=""),"",INT(($B2033-$E2033)/365.25))</f>
        <v/>
      </c>
      <c r="H2033" s="25"/>
      <c r="I2033" s="12"/>
      <c r="J2033" s="28" t="n">
        <f aca="false">IF(AND($C2033&lt;&gt;"",$B2033&gt;=Boshqaruv!$C$9,$B2033&lt;=Boshqaruv!$C$10),IF(COUNTIFS($C$4:$C2032,$C2033,$B$4:$B2032,"&gt;="&amp;Boshqaruv!$C$9,$B$4:$B2032,"&lt;="&amp;Boshqaruv!$C$10)=0,1,0),0)</f>
        <v>0</v>
      </c>
    </row>
    <row r="2034" customFormat="false" ht="15" hidden="false" customHeight="false" outlineLevel="0" collapsed="false">
      <c r="A2034" s="8" t="n">
        <v>2030</v>
      </c>
      <c r="B2034" s="13"/>
      <c r="C2034" s="25"/>
      <c r="D2034" s="26" t="str">
        <f aca="false">IF($C2034="","",IFERROR(IF(INDEX(Bolalar!$B$5:$B$1804,MATCH($C2034,Bolalar!$I$5:$I$1804,0))="","",INDEX(Bolalar!$B$5:$B$1804,MATCH($C2034,Bolalar!$I$5:$I$1804,0))),""))</f>
        <v/>
      </c>
      <c r="E2034" s="15" t="str">
        <f aca="false">IF($C2034="","",IFERROR(IF(INDEX(Bolalar!$C$5:$C$1804,MATCH($C2034,Bolalar!$I$5:$I$1804,0))="","",INDEX(Bolalar!$C$5:$C$1804,MATCH($C2034,Bolalar!$I$5:$I$1804,0))),""))</f>
        <v/>
      </c>
      <c r="F2034" s="24"/>
      <c r="G2034" s="14" t="str">
        <f aca="false">IF(OR($E2034="",$B2034=""),"",INT(($B2034-$E2034)/365.25))</f>
        <v/>
      </c>
      <c r="H2034" s="25"/>
      <c r="I2034" s="12"/>
      <c r="J2034" s="28" t="n">
        <f aca="false">IF(AND($C2034&lt;&gt;"",$B2034&gt;=Boshqaruv!$C$9,$B2034&lt;=Boshqaruv!$C$10),IF(COUNTIFS($C$4:$C2033,$C2034,$B$4:$B2033,"&gt;="&amp;Boshqaruv!$C$9,$B$4:$B2033,"&lt;="&amp;Boshqaruv!$C$10)=0,1,0),0)</f>
        <v>0</v>
      </c>
    </row>
    <row r="2035" customFormat="false" ht="15" hidden="false" customHeight="false" outlineLevel="0" collapsed="false">
      <c r="A2035" s="8" t="n">
        <v>2031</v>
      </c>
      <c r="B2035" s="13"/>
      <c r="C2035" s="25"/>
      <c r="D2035" s="26" t="str">
        <f aca="false">IF($C2035="","",IFERROR(IF(INDEX(Bolalar!$B$5:$B$1804,MATCH($C2035,Bolalar!$I$5:$I$1804,0))="","",INDEX(Bolalar!$B$5:$B$1804,MATCH($C2035,Bolalar!$I$5:$I$1804,0))),""))</f>
        <v/>
      </c>
      <c r="E2035" s="15" t="str">
        <f aca="false">IF($C2035="","",IFERROR(IF(INDEX(Bolalar!$C$5:$C$1804,MATCH($C2035,Bolalar!$I$5:$I$1804,0))="","",INDEX(Bolalar!$C$5:$C$1804,MATCH($C2035,Bolalar!$I$5:$I$1804,0))),""))</f>
        <v/>
      </c>
      <c r="F2035" s="24"/>
      <c r="G2035" s="14" t="str">
        <f aca="false">IF(OR($E2035="",$B2035=""),"",INT(($B2035-$E2035)/365.25))</f>
        <v/>
      </c>
      <c r="H2035" s="25"/>
      <c r="I2035" s="12"/>
      <c r="J2035" s="28" t="n">
        <f aca="false">IF(AND($C2035&lt;&gt;"",$B2035&gt;=Boshqaruv!$C$9,$B2035&lt;=Boshqaruv!$C$10),IF(COUNTIFS($C$4:$C2034,$C2035,$B$4:$B2034,"&gt;="&amp;Boshqaruv!$C$9,$B$4:$B2034,"&lt;="&amp;Boshqaruv!$C$10)=0,1,0),0)</f>
        <v>0</v>
      </c>
    </row>
    <row r="2036" customFormat="false" ht="15" hidden="false" customHeight="false" outlineLevel="0" collapsed="false">
      <c r="A2036" s="8" t="n">
        <v>2032</v>
      </c>
      <c r="B2036" s="13"/>
      <c r="C2036" s="25"/>
      <c r="D2036" s="26" t="str">
        <f aca="false">IF($C2036="","",IFERROR(IF(INDEX(Bolalar!$B$5:$B$1804,MATCH($C2036,Bolalar!$I$5:$I$1804,0))="","",INDEX(Bolalar!$B$5:$B$1804,MATCH($C2036,Bolalar!$I$5:$I$1804,0))),""))</f>
        <v/>
      </c>
      <c r="E2036" s="15" t="str">
        <f aca="false">IF($C2036="","",IFERROR(IF(INDEX(Bolalar!$C$5:$C$1804,MATCH($C2036,Bolalar!$I$5:$I$1804,0))="","",INDEX(Bolalar!$C$5:$C$1804,MATCH($C2036,Bolalar!$I$5:$I$1804,0))),""))</f>
        <v/>
      </c>
      <c r="F2036" s="24"/>
      <c r="G2036" s="14" t="str">
        <f aca="false">IF(OR($E2036="",$B2036=""),"",INT(($B2036-$E2036)/365.25))</f>
        <v/>
      </c>
      <c r="H2036" s="25"/>
      <c r="I2036" s="12"/>
      <c r="J2036" s="28" t="n">
        <f aca="false">IF(AND($C2036&lt;&gt;"",$B2036&gt;=Boshqaruv!$C$9,$B2036&lt;=Boshqaruv!$C$10),IF(COUNTIFS($C$4:$C2035,$C2036,$B$4:$B2035,"&gt;="&amp;Boshqaruv!$C$9,$B$4:$B2035,"&lt;="&amp;Boshqaruv!$C$10)=0,1,0),0)</f>
        <v>0</v>
      </c>
    </row>
    <row r="2037" customFormat="false" ht="15" hidden="false" customHeight="false" outlineLevel="0" collapsed="false">
      <c r="A2037" s="8" t="n">
        <v>2033</v>
      </c>
      <c r="B2037" s="13"/>
      <c r="C2037" s="25"/>
      <c r="D2037" s="26" t="str">
        <f aca="false">IF($C2037="","",IFERROR(IF(INDEX(Bolalar!$B$5:$B$1804,MATCH($C2037,Bolalar!$I$5:$I$1804,0))="","",INDEX(Bolalar!$B$5:$B$1804,MATCH($C2037,Bolalar!$I$5:$I$1804,0))),""))</f>
        <v/>
      </c>
      <c r="E2037" s="15" t="str">
        <f aca="false">IF($C2037="","",IFERROR(IF(INDEX(Bolalar!$C$5:$C$1804,MATCH($C2037,Bolalar!$I$5:$I$1804,0))="","",INDEX(Bolalar!$C$5:$C$1804,MATCH($C2037,Bolalar!$I$5:$I$1804,0))),""))</f>
        <v/>
      </c>
      <c r="F2037" s="24"/>
      <c r="G2037" s="14" t="str">
        <f aca="false">IF(OR($E2037="",$B2037=""),"",INT(($B2037-$E2037)/365.25))</f>
        <v/>
      </c>
      <c r="H2037" s="25"/>
      <c r="I2037" s="12"/>
      <c r="J2037" s="28" t="n">
        <f aca="false">IF(AND($C2037&lt;&gt;"",$B2037&gt;=Boshqaruv!$C$9,$B2037&lt;=Boshqaruv!$C$10),IF(COUNTIFS($C$4:$C2036,$C2037,$B$4:$B2036,"&gt;="&amp;Boshqaruv!$C$9,$B$4:$B2036,"&lt;="&amp;Boshqaruv!$C$10)=0,1,0),0)</f>
        <v>0</v>
      </c>
    </row>
    <row r="2038" customFormat="false" ht="15" hidden="false" customHeight="false" outlineLevel="0" collapsed="false">
      <c r="A2038" s="8" t="n">
        <v>2034</v>
      </c>
      <c r="B2038" s="13"/>
      <c r="C2038" s="25"/>
      <c r="D2038" s="26" t="str">
        <f aca="false">IF($C2038="","",IFERROR(IF(INDEX(Bolalar!$B$5:$B$1804,MATCH($C2038,Bolalar!$I$5:$I$1804,0))="","",INDEX(Bolalar!$B$5:$B$1804,MATCH($C2038,Bolalar!$I$5:$I$1804,0))),""))</f>
        <v/>
      </c>
      <c r="E2038" s="15" t="str">
        <f aca="false">IF($C2038="","",IFERROR(IF(INDEX(Bolalar!$C$5:$C$1804,MATCH($C2038,Bolalar!$I$5:$I$1804,0))="","",INDEX(Bolalar!$C$5:$C$1804,MATCH($C2038,Bolalar!$I$5:$I$1804,0))),""))</f>
        <v/>
      </c>
      <c r="F2038" s="24"/>
      <c r="G2038" s="14" t="str">
        <f aca="false">IF(OR($E2038="",$B2038=""),"",INT(($B2038-$E2038)/365.25))</f>
        <v/>
      </c>
      <c r="H2038" s="25"/>
      <c r="I2038" s="12"/>
      <c r="J2038" s="28" t="n">
        <f aca="false">IF(AND($C2038&lt;&gt;"",$B2038&gt;=Boshqaruv!$C$9,$B2038&lt;=Boshqaruv!$C$10),IF(COUNTIFS($C$4:$C2037,$C2038,$B$4:$B2037,"&gt;="&amp;Boshqaruv!$C$9,$B$4:$B2037,"&lt;="&amp;Boshqaruv!$C$10)=0,1,0),0)</f>
        <v>0</v>
      </c>
    </row>
    <row r="2039" customFormat="false" ht="15" hidden="false" customHeight="false" outlineLevel="0" collapsed="false">
      <c r="A2039" s="8" t="n">
        <v>2035</v>
      </c>
      <c r="B2039" s="13"/>
      <c r="C2039" s="25"/>
      <c r="D2039" s="26" t="str">
        <f aca="false">IF($C2039="","",IFERROR(IF(INDEX(Bolalar!$B$5:$B$1804,MATCH($C2039,Bolalar!$I$5:$I$1804,0))="","",INDEX(Bolalar!$B$5:$B$1804,MATCH($C2039,Bolalar!$I$5:$I$1804,0))),""))</f>
        <v/>
      </c>
      <c r="E2039" s="15" t="str">
        <f aca="false">IF($C2039="","",IFERROR(IF(INDEX(Bolalar!$C$5:$C$1804,MATCH($C2039,Bolalar!$I$5:$I$1804,0))="","",INDEX(Bolalar!$C$5:$C$1804,MATCH($C2039,Bolalar!$I$5:$I$1804,0))),""))</f>
        <v/>
      </c>
      <c r="F2039" s="24"/>
      <c r="G2039" s="14" t="str">
        <f aca="false">IF(OR($E2039="",$B2039=""),"",INT(($B2039-$E2039)/365.25))</f>
        <v/>
      </c>
      <c r="H2039" s="25"/>
      <c r="I2039" s="12"/>
      <c r="J2039" s="28" t="n">
        <f aca="false">IF(AND($C2039&lt;&gt;"",$B2039&gt;=Boshqaruv!$C$9,$B2039&lt;=Boshqaruv!$C$10),IF(COUNTIFS($C$4:$C2038,$C2039,$B$4:$B2038,"&gt;="&amp;Boshqaruv!$C$9,$B$4:$B2038,"&lt;="&amp;Boshqaruv!$C$10)=0,1,0),0)</f>
        <v>0</v>
      </c>
    </row>
    <row r="2040" customFormat="false" ht="15" hidden="false" customHeight="false" outlineLevel="0" collapsed="false">
      <c r="A2040" s="8" t="n">
        <v>2036</v>
      </c>
      <c r="B2040" s="13"/>
      <c r="C2040" s="25"/>
      <c r="D2040" s="26" t="str">
        <f aca="false">IF($C2040="","",IFERROR(IF(INDEX(Bolalar!$B$5:$B$1804,MATCH($C2040,Bolalar!$I$5:$I$1804,0))="","",INDEX(Bolalar!$B$5:$B$1804,MATCH($C2040,Bolalar!$I$5:$I$1804,0))),""))</f>
        <v/>
      </c>
      <c r="E2040" s="15" t="str">
        <f aca="false">IF($C2040="","",IFERROR(IF(INDEX(Bolalar!$C$5:$C$1804,MATCH($C2040,Bolalar!$I$5:$I$1804,0))="","",INDEX(Bolalar!$C$5:$C$1804,MATCH($C2040,Bolalar!$I$5:$I$1804,0))),""))</f>
        <v/>
      </c>
      <c r="F2040" s="24"/>
      <c r="G2040" s="14" t="str">
        <f aca="false">IF(OR($E2040="",$B2040=""),"",INT(($B2040-$E2040)/365.25))</f>
        <v/>
      </c>
      <c r="H2040" s="25"/>
      <c r="I2040" s="12"/>
      <c r="J2040" s="28" t="n">
        <f aca="false">IF(AND($C2040&lt;&gt;"",$B2040&gt;=Boshqaruv!$C$9,$B2040&lt;=Boshqaruv!$C$10),IF(COUNTIFS($C$4:$C2039,$C2040,$B$4:$B2039,"&gt;="&amp;Boshqaruv!$C$9,$B$4:$B2039,"&lt;="&amp;Boshqaruv!$C$10)=0,1,0),0)</f>
        <v>0</v>
      </c>
    </row>
    <row r="2041" customFormat="false" ht="15" hidden="false" customHeight="false" outlineLevel="0" collapsed="false">
      <c r="A2041" s="8" t="n">
        <v>2037</v>
      </c>
      <c r="B2041" s="13"/>
      <c r="C2041" s="25"/>
      <c r="D2041" s="26" t="str">
        <f aca="false">IF($C2041="","",IFERROR(IF(INDEX(Bolalar!$B$5:$B$1804,MATCH($C2041,Bolalar!$I$5:$I$1804,0))="","",INDEX(Bolalar!$B$5:$B$1804,MATCH($C2041,Bolalar!$I$5:$I$1804,0))),""))</f>
        <v/>
      </c>
      <c r="E2041" s="15" t="str">
        <f aca="false">IF($C2041="","",IFERROR(IF(INDEX(Bolalar!$C$5:$C$1804,MATCH($C2041,Bolalar!$I$5:$I$1804,0))="","",INDEX(Bolalar!$C$5:$C$1804,MATCH($C2041,Bolalar!$I$5:$I$1804,0))),""))</f>
        <v/>
      </c>
      <c r="F2041" s="24"/>
      <c r="G2041" s="14" t="str">
        <f aca="false">IF(OR($E2041="",$B2041=""),"",INT(($B2041-$E2041)/365.25))</f>
        <v/>
      </c>
      <c r="H2041" s="25"/>
      <c r="I2041" s="12"/>
      <c r="J2041" s="28" t="n">
        <f aca="false">IF(AND($C2041&lt;&gt;"",$B2041&gt;=Boshqaruv!$C$9,$B2041&lt;=Boshqaruv!$C$10),IF(COUNTIFS($C$4:$C2040,$C2041,$B$4:$B2040,"&gt;="&amp;Boshqaruv!$C$9,$B$4:$B2040,"&lt;="&amp;Boshqaruv!$C$10)=0,1,0),0)</f>
        <v>0</v>
      </c>
    </row>
    <row r="2042" customFormat="false" ht="15" hidden="false" customHeight="false" outlineLevel="0" collapsed="false">
      <c r="A2042" s="8" t="n">
        <v>2038</v>
      </c>
      <c r="B2042" s="13"/>
      <c r="C2042" s="25"/>
      <c r="D2042" s="26" t="str">
        <f aca="false">IF($C2042="","",IFERROR(IF(INDEX(Bolalar!$B$5:$B$1804,MATCH($C2042,Bolalar!$I$5:$I$1804,0))="","",INDEX(Bolalar!$B$5:$B$1804,MATCH($C2042,Bolalar!$I$5:$I$1804,0))),""))</f>
        <v/>
      </c>
      <c r="E2042" s="15" t="str">
        <f aca="false">IF($C2042="","",IFERROR(IF(INDEX(Bolalar!$C$5:$C$1804,MATCH($C2042,Bolalar!$I$5:$I$1804,0))="","",INDEX(Bolalar!$C$5:$C$1804,MATCH($C2042,Bolalar!$I$5:$I$1804,0))),""))</f>
        <v/>
      </c>
      <c r="F2042" s="24"/>
      <c r="G2042" s="14" t="str">
        <f aca="false">IF(OR($E2042="",$B2042=""),"",INT(($B2042-$E2042)/365.25))</f>
        <v/>
      </c>
      <c r="H2042" s="25"/>
      <c r="I2042" s="12"/>
      <c r="J2042" s="28" t="n">
        <f aca="false">IF(AND($C2042&lt;&gt;"",$B2042&gt;=Boshqaruv!$C$9,$B2042&lt;=Boshqaruv!$C$10),IF(COUNTIFS($C$4:$C2041,$C2042,$B$4:$B2041,"&gt;="&amp;Boshqaruv!$C$9,$B$4:$B2041,"&lt;="&amp;Boshqaruv!$C$10)=0,1,0),0)</f>
        <v>0</v>
      </c>
    </row>
    <row r="2043" customFormat="false" ht="15" hidden="false" customHeight="false" outlineLevel="0" collapsed="false">
      <c r="A2043" s="8" t="n">
        <v>2039</v>
      </c>
      <c r="B2043" s="13"/>
      <c r="C2043" s="25"/>
      <c r="D2043" s="26" t="str">
        <f aca="false">IF($C2043="","",IFERROR(IF(INDEX(Bolalar!$B$5:$B$1804,MATCH($C2043,Bolalar!$I$5:$I$1804,0))="","",INDEX(Bolalar!$B$5:$B$1804,MATCH($C2043,Bolalar!$I$5:$I$1804,0))),""))</f>
        <v/>
      </c>
      <c r="E2043" s="15" t="str">
        <f aca="false">IF($C2043="","",IFERROR(IF(INDEX(Bolalar!$C$5:$C$1804,MATCH($C2043,Bolalar!$I$5:$I$1804,0))="","",INDEX(Bolalar!$C$5:$C$1804,MATCH($C2043,Bolalar!$I$5:$I$1804,0))),""))</f>
        <v/>
      </c>
      <c r="F2043" s="24"/>
      <c r="G2043" s="14" t="str">
        <f aca="false">IF(OR($E2043="",$B2043=""),"",INT(($B2043-$E2043)/365.25))</f>
        <v/>
      </c>
      <c r="H2043" s="25"/>
      <c r="I2043" s="12"/>
      <c r="J2043" s="28" t="n">
        <f aca="false">IF(AND($C2043&lt;&gt;"",$B2043&gt;=Boshqaruv!$C$9,$B2043&lt;=Boshqaruv!$C$10),IF(COUNTIFS($C$4:$C2042,$C2043,$B$4:$B2042,"&gt;="&amp;Boshqaruv!$C$9,$B$4:$B2042,"&lt;="&amp;Boshqaruv!$C$10)=0,1,0),0)</f>
        <v>0</v>
      </c>
    </row>
    <row r="2044" customFormat="false" ht="15" hidden="false" customHeight="false" outlineLevel="0" collapsed="false">
      <c r="A2044" s="8" t="n">
        <v>2040</v>
      </c>
      <c r="B2044" s="13"/>
      <c r="C2044" s="25"/>
      <c r="D2044" s="26" t="str">
        <f aca="false">IF($C2044="","",IFERROR(IF(INDEX(Bolalar!$B$5:$B$1804,MATCH($C2044,Bolalar!$I$5:$I$1804,0))="","",INDEX(Bolalar!$B$5:$B$1804,MATCH($C2044,Bolalar!$I$5:$I$1804,0))),""))</f>
        <v/>
      </c>
      <c r="E2044" s="15" t="str">
        <f aca="false">IF($C2044="","",IFERROR(IF(INDEX(Bolalar!$C$5:$C$1804,MATCH($C2044,Bolalar!$I$5:$I$1804,0))="","",INDEX(Bolalar!$C$5:$C$1804,MATCH($C2044,Bolalar!$I$5:$I$1804,0))),""))</f>
        <v/>
      </c>
      <c r="F2044" s="24"/>
      <c r="G2044" s="14" t="str">
        <f aca="false">IF(OR($E2044="",$B2044=""),"",INT(($B2044-$E2044)/365.25))</f>
        <v/>
      </c>
      <c r="H2044" s="25"/>
      <c r="I2044" s="12"/>
      <c r="J2044" s="28" t="n">
        <f aca="false">IF(AND($C2044&lt;&gt;"",$B2044&gt;=Boshqaruv!$C$9,$B2044&lt;=Boshqaruv!$C$10),IF(COUNTIFS($C$4:$C2043,$C2044,$B$4:$B2043,"&gt;="&amp;Boshqaruv!$C$9,$B$4:$B2043,"&lt;="&amp;Boshqaruv!$C$10)=0,1,0),0)</f>
        <v>0</v>
      </c>
    </row>
    <row r="2045" customFormat="false" ht="15" hidden="false" customHeight="false" outlineLevel="0" collapsed="false">
      <c r="A2045" s="8" t="n">
        <v>2041</v>
      </c>
      <c r="B2045" s="13"/>
      <c r="C2045" s="25"/>
      <c r="D2045" s="26" t="str">
        <f aca="false">IF($C2045="","",IFERROR(IF(INDEX(Bolalar!$B$5:$B$1804,MATCH($C2045,Bolalar!$I$5:$I$1804,0))="","",INDEX(Bolalar!$B$5:$B$1804,MATCH($C2045,Bolalar!$I$5:$I$1804,0))),""))</f>
        <v/>
      </c>
      <c r="E2045" s="15" t="str">
        <f aca="false">IF($C2045="","",IFERROR(IF(INDEX(Bolalar!$C$5:$C$1804,MATCH($C2045,Bolalar!$I$5:$I$1804,0))="","",INDEX(Bolalar!$C$5:$C$1804,MATCH($C2045,Bolalar!$I$5:$I$1804,0))),""))</f>
        <v/>
      </c>
      <c r="F2045" s="24"/>
      <c r="G2045" s="14" t="str">
        <f aca="false">IF(OR($E2045="",$B2045=""),"",INT(($B2045-$E2045)/365.25))</f>
        <v/>
      </c>
      <c r="H2045" s="25"/>
      <c r="I2045" s="12"/>
      <c r="J2045" s="28" t="n">
        <f aca="false">IF(AND($C2045&lt;&gt;"",$B2045&gt;=Boshqaruv!$C$9,$B2045&lt;=Boshqaruv!$C$10),IF(COUNTIFS($C$4:$C2044,$C2045,$B$4:$B2044,"&gt;="&amp;Boshqaruv!$C$9,$B$4:$B2044,"&lt;="&amp;Boshqaruv!$C$10)=0,1,0),0)</f>
        <v>0</v>
      </c>
    </row>
    <row r="2046" customFormat="false" ht="15" hidden="false" customHeight="false" outlineLevel="0" collapsed="false">
      <c r="A2046" s="8" t="n">
        <v>2042</v>
      </c>
      <c r="B2046" s="13"/>
      <c r="C2046" s="25"/>
      <c r="D2046" s="26" t="str">
        <f aca="false">IF($C2046="","",IFERROR(IF(INDEX(Bolalar!$B$5:$B$1804,MATCH($C2046,Bolalar!$I$5:$I$1804,0))="","",INDEX(Bolalar!$B$5:$B$1804,MATCH($C2046,Bolalar!$I$5:$I$1804,0))),""))</f>
        <v/>
      </c>
      <c r="E2046" s="15" t="str">
        <f aca="false">IF($C2046="","",IFERROR(IF(INDEX(Bolalar!$C$5:$C$1804,MATCH($C2046,Bolalar!$I$5:$I$1804,0))="","",INDEX(Bolalar!$C$5:$C$1804,MATCH($C2046,Bolalar!$I$5:$I$1804,0))),""))</f>
        <v/>
      </c>
      <c r="F2046" s="24"/>
      <c r="G2046" s="14" t="str">
        <f aca="false">IF(OR($E2046="",$B2046=""),"",INT(($B2046-$E2046)/365.25))</f>
        <v/>
      </c>
      <c r="H2046" s="25"/>
      <c r="I2046" s="12"/>
      <c r="J2046" s="28" t="n">
        <f aca="false">IF(AND($C2046&lt;&gt;"",$B2046&gt;=Boshqaruv!$C$9,$B2046&lt;=Boshqaruv!$C$10),IF(COUNTIFS($C$4:$C2045,$C2046,$B$4:$B2045,"&gt;="&amp;Boshqaruv!$C$9,$B$4:$B2045,"&lt;="&amp;Boshqaruv!$C$10)=0,1,0),0)</f>
        <v>0</v>
      </c>
    </row>
    <row r="2047" customFormat="false" ht="15" hidden="false" customHeight="false" outlineLevel="0" collapsed="false">
      <c r="A2047" s="8" t="n">
        <v>2043</v>
      </c>
      <c r="B2047" s="13"/>
      <c r="C2047" s="25"/>
      <c r="D2047" s="26" t="str">
        <f aca="false">IF($C2047="","",IFERROR(IF(INDEX(Bolalar!$B$5:$B$1804,MATCH($C2047,Bolalar!$I$5:$I$1804,0))="","",INDEX(Bolalar!$B$5:$B$1804,MATCH($C2047,Bolalar!$I$5:$I$1804,0))),""))</f>
        <v/>
      </c>
      <c r="E2047" s="15" t="str">
        <f aca="false">IF($C2047="","",IFERROR(IF(INDEX(Bolalar!$C$5:$C$1804,MATCH($C2047,Bolalar!$I$5:$I$1804,0))="","",INDEX(Bolalar!$C$5:$C$1804,MATCH($C2047,Bolalar!$I$5:$I$1804,0))),""))</f>
        <v/>
      </c>
      <c r="F2047" s="24"/>
      <c r="G2047" s="14" t="str">
        <f aca="false">IF(OR($E2047="",$B2047=""),"",INT(($B2047-$E2047)/365.25))</f>
        <v/>
      </c>
      <c r="H2047" s="25"/>
      <c r="I2047" s="12"/>
      <c r="J2047" s="28" t="n">
        <f aca="false">IF(AND($C2047&lt;&gt;"",$B2047&gt;=Boshqaruv!$C$9,$B2047&lt;=Boshqaruv!$C$10),IF(COUNTIFS($C$4:$C2046,$C2047,$B$4:$B2046,"&gt;="&amp;Boshqaruv!$C$9,$B$4:$B2046,"&lt;="&amp;Boshqaruv!$C$10)=0,1,0),0)</f>
        <v>0</v>
      </c>
    </row>
    <row r="2048" customFormat="false" ht="15" hidden="false" customHeight="false" outlineLevel="0" collapsed="false">
      <c r="A2048" s="8" t="n">
        <v>2044</v>
      </c>
      <c r="B2048" s="13"/>
      <c r="C2048" s="25"/>
      <c r="D2048" s="26" t="str">
        <f aca="false">IF($C2048="","",IFERROR(IF(INDEX(Bolalar!$B$5:$B$1804,MATCH($C2048,Bolalar!$I$5:$I$1804,0))="","",INDEX(Bolalar!$B$5:$B$1804,MATCH($C2048,Bolalar!$I$5:$I$1804,0))),""))</f>
        <v/>
      </c>
      <c r="E2048" s="15" t="str">
        <f aca="false">IF($C2048="","",IFERROR(IF(INDEX(Bolalar!$C$5:$C$1804,MATCH($C2048,Bolalar!$I$5:$I$1804,0))="","",INDEX(Bolalar!$C$5:$C$1804,MATCH($C2048,Bolalar!$I$5:$I$1804,0))),""))</f>
        <v/>
      </c>
      <c r="F2048" s="24"/>
      <c r="G2048" s="14" t="str">
        <f aca="false">IF(OR($E2048="",$B2048=""),"",INT(($B2048-$E2048)/365.25))</f>
        <v/>
      </c>
      <c r="H2048" s="25"/>
      <c r="I2048" s="12"/>
      <c r="J2048" s="28" t="n">
        <f aca="false">IF(AND($C2048&lt;&gt;"",$B2048&gt;=Boshqaruv!$C$9,$B2048&lt;=Boshqaruv!$C$10),IF(COUNTIFS($C$4:$C2047,$C2048,$B$4:$B2047,"&gt;="&amp;Boshqaruv!$C$9,$B$4:$B2047,"&lt;="&amp;Boshqaruv!$C$10)=0,1,0),0)</f>
        <v>0</v>
      </c>
    </row>
    <row r="2049" customFormat="false" ht="15" hidden="false" customHeight="false" outlineLevel="0" collapsed="false">
      <c r="A2049" s="8" t="n">
        <v>2045</v>
      </c>
      <c r="B2049" s="13"/>
      <c r="C2049" s="25"/>
      <c r="D2049" s="26" t="str">
        <f aca="false">IF($C2049="","",IFERROR(IF(INDEX(Bolalar!$B$5:$B$1804,MATCH($C2049,Bolalar!$I$5:$I$1804,0))="","",INDEX(Bolalar!$B$5:$B$1804,MATCH($C2049,Bolalar!$I$5:$I$1804,0))),""))</f>
        <v/>
      </c>
      <c r="E2049" s="15" t="str">
        <f aca="false">IF($C2049="","",IFERROR(IF(INDEX(Bolalar!$C$5:$C$1804,MATCH($C2049,Bolalar!$I$5:$I$1804,0))="","",INDEX(Bolalar!$C$5:$C$1804,MATCH($C2049,Bolalar!$I$5:$I$1804,0))),""))</f>
        <v/>
      </c>
      <c r="F2049" s="24"/>
      <c r="G2049" s="14" t="str">
        <f aca="false">IF(OR($E2049="",$B2049=""),"",INT(($B2049-$E2049)/365.25))</f>
        <v/>
      </c>
      <c r="H2049" s="25"/>
      <c r="I2049" s="12"/>
      <c r="J2049" s="28" t="n">
        <f aca="false">IF(AND($C2049&lt;&gt;"",$B2049&gt;=Boshqaruv!$C$9,$B2049&lt;=Boshqaruv!$C$10),IF(COUNTIFS($C$4:$C2048,$C2049,$B$4:$B2048,"&gt;="&amp;Boshqaruv!$C$9,$B$4:$B2048,"&lt;="&amp;Boshqaruv!$C$10)=0,1,0),0)</f>
        <v>0</v>
      </c>
    </row>
    <row r="2050" customFormat="false" ht="15" hidden="false" customHeight="false" outlineLevel="0" collapsed="false">
      <c r="A2050" s="8" t="n">
        <v>2046</v>
      </c>
      <c r="B2050" s="13"/>
      <c r="C2050" s="25"/>
      <c r="D2050" s="26" t="str">
        <f aca="false">IF($C2050="","",IFERROR(IF(INDEX(Bolalar!$B$5:$B$1804,MATCH($C2050,Bolalar!$I$5:$I$1804,0))="","",INDEX(Bolalar!$B$5:$B$1804,MATCH($C2050,Bolalar!$I$5:$I$1804,0))),""))</f>
        <v/>
      </c>
      <c r="E2050" s="15" t="str">
        <f aca="false">IF($C2050="","",IFERROR(IF(INDEX(Bolalar!$C$5:$C$1804,MATCH($C2050,Bolalar!$I$5:$I$1804,0))="","",INDEX(Bolalar!$C$5:$C$1804,MATCH($C2050,Bolalar!$I$5:$I$1804,0))),""))</f>
        <v/>
      </c>
      <c r="F2050" s="24"/>
      <c r="G2050" s="14" t="str">
        <f aca="false">IF(OR($E2050="",$B2050=""),"",INT(($B2050-$E2050)/365.25))</f>
        <v/>
      </c>
      <c r="H2050" s="25"/>
      <c r="I2050" s="12"/>
      <c r="J2050" s="28" t="n">
        <f aca="false">IF(AND($C2050&lt;&gt;"",$B2050&gt;=Boshqaruv!$C$9,$B2050&lt;=Boshqaruv!$C$10),IF(COUNTIFS($C$4:$C2049,$C2050,$B$4:$B2049,"&gt;="&amp;Boshqaruv!$C$9,$B$4:$B2049,"&lt;="&amp;Boshqaruv!$C$10)=0,1,0),0)</f>
        <v>0</v>
      </c>
    </row>
    <row r="2051" customFormat="false" ht="15" hidden="false" customHeight="false" outlineLevel="0" collapsed="false">
      <c r="A2051" s="8" t="n">
        <v>2047</v>
      </c>
      <c r="B2051" s="13"/>
      <c r="C2051" s="25"/>
      <c r="D2051" s="26" t="str">
        <f aca="false">IF($C2051="","",IFERROR(IF(INDEX(Bolalar!$B$5:$B$1804,MATCH($C2051,Bolalar!$I$5:$I$1804,0))="","",INDEX(Bolalar!$B$5:$B$1804,MATCH($C2051,Bolalar!$I$5:$I$1804,0))),""))</f>
        <v/>
      </c>
      <c r="E2051" s="15" t="str">
        <f aca="false">IF($C2051="","",IFERROR(IF(INDEX(Bolalar!$C$5:$C$1804,MATCH($C2051,Bolalar!$I$5:$I$1804,0))="","",INDEX(Bolalar!$C$5:$C$1804,MATCH($C2051,Bolalar!$I$5:$I$1804,0))),""))</f>
        <v/>
      </c>
      <c r="F2051" s="24"/>
      <c r="G2051" s="14" t="str">
        <f aca="false">IF(OR($E2051="",$B2051=""),"",INT(($B2051-$E2051)/365.25))</f>
        <v/>
      </c>
      <c r="H2051" s="25"/>
      <c r="I2051" s="12"/>
      <c r="J2051" s="28" t="n">
        <f aca="false">IF(AND($C2051&lt;&gt;"",$B2051&gt;=Boshqaruv!$C$9,$B2051&lt;=Boshqaruv!$C$10),IF(COUNTIFS($C$4:$C2050,$C2051,$B$4:$B2050,"&gt;="&amp;Boshqaruv!$C$9,$B$4:$B2050,"&lt;="&amp;Boshqaruv!$C$10)=0,1,0),0)</f>
        <v>0</v>
      </c>
    </row>
    <row r="2052" customFormat="false" ht="15" hidden="false" customHeight="false" outlineLevel="0" collapsed="false">
      <c r="A2052" s="8" t="n">
        <v>2048</v>
      </c>
      <c r="B2052" s="13"/>
      <c r="C2052" s="25"/>
      <c r="D2052" s="26" t="str">
        <f aca="false">IF($C2052="","",IFERROR(IF(INDEX(Bolalar!$B$5:$B$1804,MATCH($C2052,Bolalar!$I$5:$I$1804,0))="","",INDEX(Bolalar!$B$5:$B$1804,MATCH($C2052,Bolalar!$I$5:$I$1804,0))),""))</f>
        <v/>
      </c>
      <c r="E2052" s="15" t="str">
        <f aca="false">IF($C2052="","",IFERROR(IF(INDEX(Bolalar!$C$5:$C$1804,MATCH($C2052,Bolalar!$I$5:$I$1804,0))="","",INDEX(Bolalar!$C$5:$C$1804,MATCH($C2052,Bolalar!$I$5:$I$1804,0))),""))</f>
        <v/>
      </c>
      <c r="F2052" s="24"/>
      <c r="G2052" s="14" t="str">
        <f aca="false">IF(OR($E2052="",$B2052=""),"",INT(($B2052-$E2052)/365.25))</f>
        <v/>
      </c>
      <c r="H2052" s="25"/>
      <c r="I2052" s="12"/>
      <c r="J2052" s="28" t="n">
        <f aca="false">IF(AND($C2052&lt;&gt;"",$B2052&gt;=Boshqaruv!$C$9,$B2052&lt;=Boshqaruv!$C$10),IF(COUNTIFS($C$4:$C2051,$C2052,$B$4:$B2051,"&gt;="&amp;Boshqaruv!$C$9,$B$4:$B2051,"&lt;="&amp;Boshqaruv!$C$10)=0,1,0),0)</f>
        <v>0</v>
      </c>
    </row>
    <row r="2053" customFormat="false" ht="15" hidden="false" customHeight="false" outlineLevel="0" collapsed="false">
      <c r="A2053" s="8" t="n">
        <v>2049</v>
      </c>
      <c r="B2053" s="13"/>
      <c r="C2053" s="25"/>
      <c r="D2053" s="26" t="str">
        <f aca="false">IF($C2053="","",IFERROR(IF(INDEX(Bolalar!$B$5:$B$1804,MATCH($C2053,Bolalar!$I$5:$I$1804,0))="","",INDEX(Bolalar!$B$5:$B$1804,MATCH($C2053,Bolalar!$I$5:$I$1804,0))),""))</f>
        <v/>
      </c>
      <c r="E2053" s="15" t="str">
        <f aca="false">IF($C2053="","",IFERROR(IF(INDEX(Bolalar!$C$5:$C$1804,MATCH($C2053,Bolalar!$I$5:$I$1804,0))="","",INDEX(Bolalar!$C$5:$C$1804,MATCH($C2053,Bolalar!$I$5:$I$1804,0))),""))</f>
        <v/>
      </c>
      <c r="F2053" s="24"/>
      <c r="G2053" s="14" t="str">
        <f aca="false">IF(OR($E2053="",$B2053=""),"",INT(($B2053-$E2053)/365.25))</f>
        <v/>
      </c>
      <c r="H2053" s="25"/>
      <c r="I2053" s="12"/>
      <c r="J2053" s="28" t="n">
        <f aca="false">IF(AND($C2053&lt;&gt;"",$B2053&gt;=Boshqaruv!$C$9,$B2053&lt;=Boshqaruv!$C$10),IF(COUNTIFS($C$4:$C2052,$C2053,$B$4:$B2052,"&gt;="&amp;Boshqaruv!$C$9,$B$4:$B2052,"&lt;="&amp;Boshqaruv!$C$10)=0,1,0),0)</f>
        <v>0</v>
      </c>
    </row>
    <row r="2054" customFormat="false" ht="15" hidden="false" customHeight="false" outlineLevel="0" collapsed="false">
      <c r="A2054" s="8" t="n">
        <v>2050</v>
      </c>
      <c r="B2054" s="13"/>
      <c r="C2054" s="25"/>
      <c r="D2054" s="26" t="str">
        <f aca="false">IF($C2054="","",IFERROR(IF(INDEX(Bolalar!$B$5:$B$1804,MATCH($C2054,Bolalar!$I$5:$I$1804,0))="","",INDEX(Bolalar!$B$5:$B$1804,MATCH($C2054,Bolalar!$I$5:$I$1804,0))),""))</f>
        <v/>
      </c>
      <c r="E2054" s="15" t="str">
        <f aca="false">IF($C2054="","",IFERROR(IF(INDEX(Bolalar!$C$5:$C$1804,MATCH($C2054,Bolalar!$I$5:$I$1804,0))="","",INDEX(Bolalar!$C$5:$C$1804,MATCH($C2054,Bolalar!$I$5:$I$1804,0))),""))</f>
        <v/>
      </c>
      <c r="F2054" s="24"/>
      <c r="G2054" s="14" t="str">
        <f aca="false">IF(OR($E2054="",$B2054=""),"",INT(($B2054-$E2054)/365.25))</f>
        <v/>
      </c>
      <c r="H2054" s="25"/>
      <c r="I2054" s="12"/>
      <c r="J2054" s="28" t="n">
        <f aca="false">IF(AND($C2054&lt;&gt;"",$B2054&gt;=Boshqaruv!$C$9,$B2054&lt;=Boshqaruv!$C$10),IF(COUNTIFS($C$4:$C2053,$C2054,$B$4:$B2053,"&gt;="&amp;Boshqaruv!$C$9,$B$4:$B2053,"&lt;="&amp;Boshqaruv!$C$10)=0,1,0),0)</f>
        <v>0</v>
      </c>
    </row>
    <row r="2055" customFormat="false" ht="15" hidden="false" customHeight="false" outlineLevel="0" collapsed="false">
      <c r="A2055" s="8" t="n">
        <v>2051</v>
      </c>
      <c r="B2055" s="13"/>
      <c r="C2055" s="25"/>
      <c r="D2055" s="26" t="str">
        <f aca="false">IF($C2055="","",IFERROR(IF(INDEX(Bolalar!$B$5:$B$1804,MATCH($C2055,Bolalar!$I$5:$I$1804,0))="","",INDEX(Bolalar!$B$5:$B$1804,MATCH($C2055,Bolalar!$I$5:$I$1804,0))),""))</f>
        <v/>
      </c>
      <c r="E2055" s="15" t="str">
        <f aca="false">IF($C2055="","",IFERROR(IF(INDEX(Bolalar!$C$5:$C$1804,MATCH($C2055,Bolalar!$I$5:$I$1804,0))="","",INDEX(Bolalar!$C$5:$C$1804,MATCH($C2055,Bolalar!$I$5:$I$1804,0))),""))</f>
        <v/>
      </c>
      <c r="F2055" s="24"/>
      <c r="G2055" s="14" t="str">
        <f aca="false">IF(OR($E2055="",$B2055=""),"",INT(($B2055-$E2055)/365.25))</f>
        <v/>
      </c>
      <c r="H2055" s="25"/>
      <c r="I2055" s="12"/>
      <c r="J2055" s="28" t="n">
        <f aca="false">IF(AND($C2055&lt;&gt;"",$B2055&gt;=Boshqaruv!$C$9,$B2055&lt;=Boshqaruv!$C$10),IF(COUNTIFS($C$4:$C2054,$C2055,$B$4:$B2054,"&gt;="&amp;Boshqaruv!$C$9,$B$4:$B2054,"&lt;="&amp;Boshqaruv!$C$10)=0,1,0),0)</f>
        <v>0</v>
      </c>
    </row>
    <row r="2056" customFormat="false" ht="15" hidden="false" customHeight="false" outlineLevel="0" collapsed="false">
      <c r="A2056" s="8" t="n">
        <v>2052</v>
      </c>
      <c r="B2056" s="13"/>
      <c r="C2056" s="25"/>
      <c r="D2056" s="26" t="str">
        <f aca="false">IF($C2056="","",IFERROR(IF(INDEX(Bolalar!$B$5:$B$1804,MATCH($C2056,Bolalar!$I$5:$I$1804,0))="","",INDEX(Bolalar!$B$5:$B$1804,MATCH($C2056,Bolalar!$I$5:$I$1804,0))),""))</f>
        <v/>
      </c>
      <c r="E2056" s="15" t="str">
        <f aca="false">IF($C2056="","",IFERROR(IF(INDEX(Bolalar!$C$5:$C$1804,MATCH($C2056,Bolalar!$I$5:$I$1804,0))="","",INDEX(Bolalar!$C$5:$C$1804,MATCH($C2056,Bolalar!$I$5:$I$1804,0))),""))</f>
        <v/>
      </c>
      <c r="F2056" s="24"/>
      <c r="G2056" s="14" t="str">
        <f aca="false">IF(OR($E2056="",$B2056=""),"",INT(($B2056-$E2056)/365.25))</f>
        <v/>
      </c>
      <c r="H2056" s="25"/>
      <c r="I2056" s="12"/>
      <c r="J2056" s="28" t="n">
        <f aca="false">IF(AND($C2056&lt;&gt;"",$B2056&gt;=Boshqaruv!$C$9,$B2056&lt;=Boshqaruv!$C$10),IF(COUNTIFS($C$4:$C2055,$C2056,$B$4:$B2055,"&gt;="&amp;Boshqaruv!$C$9,$B$4:$B2055,"&lt;="&amp;Boshqaruv!$C$10)=0,1,0),0)</f>
        <v>0</v>
      </c>
    </row>
    <row r="2057" customFormat="false" ht="15" hidden="false" customHeight="false" outlineLevel="0" collapsed="false">
      <c r="A2057" s="8" t="n">
        <v>2053</v>
      </c>
      <c r="B2057" s="13"/>
      <c r="C2057" s="25"/>
      <c r="D2057" s="26" t="str">
        <f aca="false">IF($C2057="","",IFERROR(IF(INDEX(Bolalar!$B$5:$B$1804,MATCH($C2057,Bolalar!$I$5:$I$1804,0))="","",INDEX(Bolalar!$B$5:$B$1804,MATCH($C2057,Bolalar!$I$5:$I$1804,0))),""))</f>
        <v/>
      </c>
      <c r="E2057" s="15" t="str">
        <f aca="false">IF($C2057="","",IFERROR(IF(INDEX(Bolalar!$C$5:$C$1804,MATCH($C2057,Bolalar!$I$5:$I$1804,0))="","",INDEX(Bolalar!$C$5:$C$1804,MATCH($C2057,Bolalar!$I$5:$I$1804,0))),""))</f>
        <v/>
      </c>
      <c r="F2057" s="24"/>
      <c r="G2057" s="14" t="str">
        <f aca="false">IF(OR($E2057="",$B2057=""),"",INT(($B2057-$E2057)/365.25))</f>
        <v/>
      </c>
      <c r="H2057" s="25"/>
      <c r="I2057" s="12"/>
      <c r="J2057" s="28" t="n">
        <f aca="false">IF(AND($C2057&lt;&gt;"",$B2057&gt;=Boshqaruv!$C$9,$B2057&lt;=Boshqaruv!$C$10),IF(COUNTIFS($C$4:$C2056,$C2057,$B$4:$B2056,"&gt;="&amp;Boshqaruv!$C$9,$B$4:$B2056,"&lt;="&amp;Boshqaruv!$C$10)=0,1,0),0)</f>
        <v>0</v>
      </c>
    </row>
    <row r="2058" customFormat="false" ht="15" hidden="false" customHeight="false" outlineLevel="0" collapsed="false">
      <c r="A2058" s="8" t="n">
        <v>2054</v>
      </c>
      <c r="B2058" s="13"/>
      <c r="C2058" s="25"/>
      <c r="D2058" s="26" t="str">
        <f aca="false">IF($C2058="","",IFERROR(IF(INDEX(Bolalar!$B$5:$B$1804,MATCH($C2058,Bolalar!$I$5:$I$1804,0))="","",INDEX(Bolalar!$B$5:$B$1804,MATCH($C2058,Bolalar!$I$5:$I$1804,0))),""))</f>
        <v/>
      </c>
      <c r="E2058" s="15" t="str">
        <f aca="false">IF($C2058="","",IFERROR(IF(INDEX(Bolalar!$C$5:$C$1804,MATCH($C2058,Bolalar!$I$5:$I$1804,0))="","",INDEX(Bolalar!$C$5:$C$1804,MATCH($C2058,Bolalar!$I$5:$I$1804,0))),""))</f>
        <v/>
      </c>
      <c r="F2058" s="24"/>
      <c r="G2058" s="14" t="str">
        <f aca="false">IF(OR($E2058="",$B2058=""),"",INT(($B2058-$E2058)/365.25))</f>
        <v/>
      </c>
      <c r="H2058" s="25"/>
      <c r="I2058" s="12"/>
      <c r="J2058" s="28" t="n">
        <f aca="false">IF(AND($C2058&lt;&gt;"",$B2058&gt;=Boshqaruv!$C$9,$B2058&lt;=Boshqaruv!$C$10),IF(COUNTIFS($C$4:$C2057,$C2058,$B$4:$B2057,"&gt;="&amp;Boshqaruv!$C$9,$B$4:$B2057,"&lt;="&amp;Boshqaruv!$C$10)=0,1,0),0)</f>
        <v>0</v>
      </c>
    </row>
    <row r="2059" customFormat="false" ht="15" hidden="false" customHeight="false" outlineLevel="0" collapsed="false">
      <c r="A2059" s="8" t="n">
        <v>2055</v>
      </c>
      <c r="B2059" s="13"/>
      <c r="C2059" s="25"/>
      <c r="D2059" s="26" t="str">
        <f aca="false">IF($C2059="","",IFERROR(IF(INDEX(Bolalar!$B$5:$B$1804,MATCH($C2059,Bolalar!$I$5:$I$1804,0))="","",INDEX(Bolalar!$B$5:$B$1804,MATCH($C2059,Bolalar!$I$5:$I$1804,0))),""))</f>
        <v/>
      </c>
      <c r="E2059" s="15" t="str">
        <f aca="false">IF($C2059="","",IFERROR(IF(INDEX(Bolalar!$C$5:$C$1804,MATCH($C2059,Bolalar!$I$5:$I$1804,0))="","",INDEX(Bolalar!$C$5:$C$1804,MATCH($C2059,Bolalar!$I$5:$I$1804,0))),""))</f>
        <v/>
      </c>
      <c r="F2059" s="24"/>
      <c r="G2059" s="14" t="str">
        <f aca="false">IF(OR($E2059="",$B2059=""),"",INT(($B2059-$E2059)/365.25))</f>
        <v/>
      </c>
      <c r="H2059" s="25"/>
      <c r="I2059" s="12"/>
      <c r="J2059" s="28" t="n">
        <f aca="false">IF(AND($C2059&lt;&gt;"",$B2059&gt;=Boshqaruv!$C$9,$B2059&lt;=Boshqaruv!$C$10),IF(COUNTIFS($C$4:$C2058,$C2059,$B$4:$B2058,"&gt;="&amp;Boshqaruv!$C$9,$B$4:$B2058,"&lt;="&amp;Boshqaruv!$C$10)=0,1,0),0)</f>
        <v>0</v>
      </c>
    </row>
    <row r="2060" customFormat="false" ht="15" hidden="false" customHeight="false" outlineLevel="0" collapsed="false">
      <c r="A2060" s="8" t="n">
        <v>2056</v>
      </c>
      <c r="B2060" s="13"/>
      <c r="C2060" s="25"/>
      <c r="D2060" s="26" t="str">
        <f aca="false">IF($C2060="","",IFERROR(IF(INDEX(Bolalar!$B$5:$B$1804,MATCH($C2060,Bolalar!$I$5:$I$1804,0))="","",INDEX(Bolalar!$B$5:$B$1804,MATCH($C2060,Bolalar!$I$5:$I$1804,0))),""))</f>
        <v/>
      </c>
      <c r="E2060" s="15" t="str">
        <f aca="false">IF($C2060="","",IFERROR(IF(INDEX(Bolalar!$C$5:$C$1804,MATCH($C2060,Bolalar!$I$5:$I$1804,0))="","",INDEX(Bolalar!$C$5:$C$1804,MATCH($C2060,Bolalar!$I$5:$I$1804,0))),""))</f>
        <v/>
      </c>
      <c r="F2060" s="24"/>
      <c r="G2060" s="14" t="str">
        <f aca="false">IF(OR($E2060="",$B2060=""),"",INT(($B2060-$E2060)/365.25))</f>
        <v/>
      </c>
      <c r="H2060" s="25"/>
      <c r="I2060" s="12"/>
      <c r="J2060" s="28" t="n">
        <f aca="false">IF(AND($C2060&lt;&gt;"",$B2060&gt;=Boshqaruv!$C$9,$B2060&lt;=Boshqaruv!$C$10),IF(COUNTIFS($C$4:$C2059,$C2060,$B$4:$B2059,"&gt;="&amp;Boshqaruv!$C$9,$B$4:$B2059,"&lt;="&amp;Boshqaruv!$C$10)=0,1,0),0)</f>
        <v>0</v>
      </c>
    </row>
    <row r="2061" customFormat="false" ht="15" hidden="false" customHeight="false" outlineLevel="0" collapsed="false">
      <c r="A2061" s="8" t="n">
        <v>2057</v>
      </c>
      <c r="B2061" s="13"/>
      <c r="C2061" s="25"/>
      <c r="D2061" s="26" t="str">
        <f aca="false">IF($C2061="","",IFERROR(IF(INDEX(Bolalar!$B$5:$B$1804,MATCH($C2061,Bolalar!$I$5:$I$1804,0))="","",INDEX(Bolalar!$B$5:$B$1804,MATCH($C2061,Bolalar!$I$5:$I$1804,0))),""))</f>
        <v/>
      </c>
      <c r="E2061" s="15" t="str">
        <f aca="false">IF($C2061="","",IFERROR(IF(INDEX(Bolalar!$C$5:$C$1804,MATCH($C2061,Bolalar!$I$5:$I$1804,0))="","",INDEX(Bolalar!$C$5:$C$1804,MATCH($C2061,Bolalar!$I$5:$I$1804,0))),""))</f>
        <v/>
      </c>
      <c r="F2061" s="24"/>
      <c r="G2061" s="14" t="str">
        <f aca="false">IF(OR($E2061="",$B2061=""),"",INT(($B2061-$E2061)/365.25))</f>
        <v/>
      </c>
      <c r="H2061" s="25"/>
      <c r="I2061" s="12"/>
      <c r="J2061" s="28" t="n">
        <f aca="false">IF(AND($C2061&lt;&gt;"",$B2061&gt;=Boshqaruv!$C$9,$B2061&lt;=Boshqaruv!$C$10),IF(COUNTIFS($C$4:$C2060,$C2061,$B$4:$B2060,"&gt;="&amp;Boshqaruv!$C$9,$B$4:$B2060,"&lt;="&amp;Boshqaruv!$C$10)=0,1,0),0)</f>
        <v>0</v>
      </c>
    </row>
    <row r="2062" customFormat="false" ht="15" hidden="false" customHeight="false" outlineLevel="0" collapsed="false">
      <c r="A2062" s="8" t="n">
        <v>2058</v>
      </c>
      <c r="B2062" s="13"/>
      <c r="C2062" s="25"/>
      <c r="D2062" s="26" t="str">
        <f aca="false">IF($C2062="","",IFERROR(IF(INDEX(Bolalar!$B$5:$B$1804,MATCH($C2062,Bolalar!$I$5:$I$1804,0))="","",INDEX(Bolalar!$B$5:$B$1804,MATCH($C2062,Bolalar!$I$5:$I$1804,0))),""))</f>
        <v/>
      </c>
      <c r="E2062" s="15" t="str">
        <f aca="false">IF($C2062="","",IFERROR(IF(INDEX(Bolalar!$C$5:$C$1804,MATCH($C2062,Bolalar!$I$5:$I$1804,0))="","",INDEX(Bolalar!$C$5:$C$1804,MATCH($C2062,Bolalar!$I$5:$I$1804,0))),""))</f>
        <v/>
      </c>
      <c r="F2062" s="24"/>
      <c r="G2062" s="14" t="str">
        <f aca="false">IF(OR($E2062="",$B2062=""),"",INT(($B2062-$E2062)/365.25))</f>
        <v/>
      </c>
      <c r="H2062" s="25"/>
      <c r="I2062" s="12"/>
      <c r="J2062" s="28" t="n">
        <f aca="false">IF(AND($C2062&lt;&gt;"",$B2062&gt;=Boshqaruv!$C$9,$B2062&lt;=Boshqaruv!$C$10),IF(COUNTIFS($C$4:$C2061,$C2062,$B$4:$B2061,"&gt;="&amp;Boshqaruv!$C$9,$B$4:$B2061,"&lt;="&amp;Boshqaruv!$C$10)=0,1,0),0)</f>
        <v>0</v>
      </c>
    </row>
    <row r="2063" customFormat="false" ht="15" hidden="false" customHeight="false" outlineLevel="0" collapsed="false">
      <c r="A2063" s="8" t="n">
        <v>2059</v>
      </c>
      <c r="B2063" s="13"/>
      <c r="C2063" s="25"/>
      <c r="D2063" s="26" t="str">
        <f aca="false">IF($C2063="","",IFERROR(IF(INDEX(Bolalar!$B$5:$B$1804,MATCH($C2063,Bolalar!$I$5:$I$1804,0))="","",INDEX(Bolalar!$B$5:$B$1804,MATCH($C2063,Bolalar!$I$5:$I$1804,0))),""))</f>
        <v/>
      </c>
      <c r="E2063" s="15" t="str">
        <f aca="false">IF($C2063="","",IFERROR(IF(INDEX(Bolalar!$C$5:$C$1804,MATCH($C2063,Bolalar!$I$5:$I$1804,0))="","",INDEX(Bolalar!$C$5:$C$1804,MATCH($C2063,Bolalar!$I$5:$I$1804,0))),""))</f>
        <v/>
      </c>
      <c r="F2063" s="24"/>
      <c r="G2063" s="14" t="str">
        <f aca="false">IF(OR($E2063="",$B2063=""),"",INT(($B2063-$E2063)/365.25))</f>
        <v/>
      </c>
      <c r="H2063" s="25"/>
      <c r="I2063" s="12"/>
      <c r="J2063" s="28" t="n">
        <f aca="false">IF(AND($C2063&lt;&gt;"",$B2063&gt;=Boshqaruv!$C$9,$B2063&lt;=Boshqaruv!$C$10),IF(COUNTIFS($C$4:$C2062,$C2063,$B$4:$B2062,"&gt;="&amp;Boshqaruv!$C$9,$B$4:$B2062,"&lt;="&amp;Boshqaruv!$C$10)=0,1,0),0)</f>
        <v>0</v>
      </c>
    </row>
    <row r="2064" customFormat="false" ht="15" hidden="false" customHeight="false" outlineLevel="0" collapsed="false">
      <c r="A2064" s="8" t="n">
        <v>2060</v>
      </c>
      <c r="B2064" s="13"/>
      <c r="C2064" s="25"/>
      <c r="D2064" s="26" t="str">
        <f aca="false">IF($C2064="","",IFERROR(IF(INDEX(Bolalar!$B$5:$B$1804,MATCH($C2064,Bolalar!$I$5:$I$1804,0))="","",INDEX(Bolalar!$B$5:$B$1804,MATCH($C2064,Bolalar!$I$5:$I$1804,0))),""))</f>
        <v/>
      </c>
      <c r="E2064" s="15" t="str">
        <f aca="false">IF($C2064="","",IFERROR(IF(INDEX(Bolalar!$C$5:$C$1804,MATCH($C2064,Bolalar!$I$5:$I$1804,0))="","",INDEX(Bolalar!$C$5:$C$1804,MATCH($C2064,Bolalar!$I$5:$I$1804,0))),""))</f>
        <v/>
      </c>
      <c r="F2064" s="24"/>
      <c r="G2064" s="14" t="str">
        <f aca="false">IF(OR($E2064="",$B2064=""),"",INT(($B2064-$E2064)/365.25))</f>
        <v/>
      </c>
      <c r="H2064" s="25"/>
      <c r="I2064" s="12"/>
      <c r="J2064" s="28" t="n">
        <f aca="false">IF(AND($C2064&lt;&gt;"",$B2064&gt;=Boshqaruv!$C$9,$B2064&lt;=Boshqaruv!$C$10),IF(COUNTIFS($C$4:$C2063,$C2064,$B$4:$B2063,"&gt;="&amp;Boshqaruv!$C$9,$B$4:$B2063,"&lt;="&amp;Boshqaruv!$C$10)=0,1,0),0)</f>
        <v>0</v>
      </c>
    </row>
    <row r="2065" customFormat="false" ht="15" hidden="false" customHeight="false" outlineLevel="0" collapsed="false">
      <c r="A2065" s="8" t="n">
        <v>2061</v>
      </c>
      <c r="B2065" s="13"/>
      <c r="C2065" s="25"/>
      <c r="D2065" s="26" t="str">
        <f aca="false">IF($C2065="","",IFERROR(IF(INDEX(Bolalar!$B$5:$B$1804,MATCH($C2065,Bolalar!$I$5:$I$1804,0))="","",INDEX(Bolalar!$B$5:$B$1804,MATCH($C2065,Bolalar!$I$5:$I$1804,0))),""))</f>
        <v/>
      </c>
      <c r="E2065" s="15" t="str">
        <f aca="false">IF($C2065="","",IFERROR(IF(INDEX(Bolalar!$C$5:$C$1804,MATCH($C2065,Bolalar!$I$5:$I$1804,0))="","",INDEX(Bolalar!$C$5:$C$1804,MATCH($C2065,Bolalar!$I$5:$I$1804,0))),""))</f>
        <v/>
      </c>
      <c r="F2065" s="24"/>
      <c r="G2065" s="14" t="str">
        <f aca="false">IF(OR($E2065="",$B2065=""),"",INT(($B2065-$E2065)/365.25))</f>
        <v/>
      </c>
      <c r="H2065" s="25"/>
      <c r="I2065" s="12"/>
      <c r="J2065" s="28" t="n">
        <f aca="false">IF(AND($C2065&lt;&gt;"",$B2065&gt;=Boshqaruv!$C$9,$B2065&lt;=Boshqaruv!$C$10),IF(COUNTIFS($C$4:$C2064,$C2065,$B$4:$B2064,"&gt;="&amp;Boshqaruv!$C$9,$B$4:$B2064,"&lt;="&amp;Boshqaruv!$C$10)=0,1,0),0)</f>
        <v>0</v>
      </c>
    </row>
    <row r="2066" customFormat="false" ht="15" hidden="false" customHeight="false" outlineLevel="0" collapsed="false">
      <c r="A2066" s="8" t="n">
        <v>2062</v>
      </c>
      <c r="B2066" s="13"/>
      <c r="C2066" s="25"/>
      <c r="D2066" s="26" t="str">
        <f aca="false">IF($C2066="","",IFERROR(IF(INDEX(Bolalar!$B$5:$B$1804,MATCH($C2066,Bolalar!$I$5:$I$1804,0))="","",INDEX(Bolalar!$B$5:$B$1804,MATCH($C2066,Bolalar!$I$5:$I$1804,0))),""))</f>
        <v/>
      </c>
      <c r="E2066" s="15" t="str">
        <f aca="false">IF($C2066="","",IFERROR(IF(INDEX(Bolalar!$C$5:$C$1804,MATCH($C2066,Bolalar!$I$5:$I$1804,0))="","",INDEX(Bolalar!$C$5:$C$1804,MATCH($C2066,Bolalar!$I$5:$I$1804,0))),""))</f>
        <v/>
      </c>
      <c r="F2066" s="24"/>
      <c r="G2066" s="14" t="str">
        <f aca="false">IF(OR($E2066="",$B2066=""),"",INT(($B2066-$E2066)/365.25))</f>
        <v/>
      </c>
      <c r="H2066" s="25"/>
      <c r="I2066" s="12"/>
      <c r="J2066" s="28" t="n">
        <f aca="false">IF(AND($C2066&lt;&gt;"",$B2066&gt;=Boshqaruv!$C$9,$B2066&lt;=Boshqaruv!$C$10),IF(COUNTIFS($C$4:$C2065,$C2066,$B$4:$B2065,"&gt;="&amp;Boshqaruv!$C$9,$B$4:$B2065,"&lt;="&amp;Boshqaruv!$C$10)=0,1,0),0)</f>
        <v>0</v>
      </c>
    </row>
    <row r="2067" customFormat="false" ht="15" hidden="false" customHeight="false" outlineLevel="0" collapsed="false">
      <c r="A2067" s="8" t="n">
        <v>2063</v>
      </c>
      <c r="B2067" s="13"/>
      <c r="C2067" s="25"/>
      <c r="D2067" s="26" t="str">
        <f aca="false">IF($C2067="","",IFERROR(IF(INDEX(Bolalar!$B$5:$B$1804,MATCH($C2067,Bolalar!$I$5:$I$1804,0))="","",INDEX(Bolalar!$B$5:$B$1804,MATCH($C2067,Bolalar!$I$5:$I$1804,0))),""))</f>
        <v/>
      </c>
      <c r="E2067" s="15" t="str">
        <f aca="false">IF($C2067="","",IFERROR(IF(INDEX(Bolalar!$C$5:$C$1804,MATCH($C2067,Bolalar!$I$5:$I$1804,0))="","",INDEX(Bolalar!$C$5:$C$1804,MATCH($C2067,Bolalar!$I$5:$I$1804,0))),""))</f>
        <v/>
      </c>
      <c r="F2067" s="24"/>
      <c r="G2067" s="14" t="str">
        <f aca="false">IF(OR($E2067="",$B2067=""),"",INT(($B2067-$E2067)/365.25))</f>
        <v/>
      </c>
      <c r="H2067" s="25"/>
      <c r="I2067" s="12"/>
      <c r="J2067" s="28" t="n">
        <f aca="false">IF(AND($C2067&lt;&gt;"",$B2067&gt;=Boshqaruv!$C$9,$B2067&lt;=Boshqaruv!$C$10),IF(COUNTIFS($C$4:$C2066,$C2067,$B$4:$B2066,"&gt;="&amp;Boshqaruv!$C$9,$B$4:$B2066,"&lt;="&amp;Boshqaruv!$C$10)=0,1,0),0)</f>
        <v>0</v>
      </c>
    </row>
    <row r="2068" customFormat="false" ht="15" hidden="false" customHeight="false" outlineLevel="0" collapsed="false">
      <c r="A2068" s="8" t="n">
        <v>2064</v>
      </c>
      <c r="B2068" s="13"/>
      <c r="C2068" s="25"/>
      <c r="D2068" s="26" t="str">
        <f aca="false">IF($C2068="","",IFERROR(IF(INDEX(Bolalar!$B$5:$B$1804,MATCH($C2068,Bolalar!$I$5:$I$1804,0))="","",INDEX(Bolalar!$B$5:$B$1804,MATCH($C2068,Bolalar!$I$5:$I$1804,0))),""))</f>
        <v/>
      </c>
      <c r="E2068" s="15" t="str">
        <f aca="false">IF($C2068="","",IFERROR(IF(INDEX(Bolalar!$C$5:$C$1804,MATCH($C2068,Bolalar!$I$5:$I$1804,0))="","",INDEX(Bolalar!$C$5:$C$1804,MATCH($C2068,Bolalar!$I$5:$I$1804,0))),""))</f>
        <v/>
      </c>
      <c r="F2068" s="24"/>
      <c r="G2068" s="14" t="str">
        <f aca="false">IF(OR($E2068="",$B2068=""),"",INT(($B2068-$E2068)/365.25))</f>
        <v/>
      </c>
      <c r="H2068" s="25"/>
      <c r="I2068" s="12"/>
      <c r="J2068" s="28" t="n">
        <f aca="false">IF(AND($C2068&lt;&gt;"",$B2068&gt;=Boshqaruv!$C$9,$B2068&lt;=Boshqaruv!$C$10),IF(COUNTIFS($C$4:$C2067,$C2068,$B$4:$B2067,"&gt;="&amp;Boshqaruv!$C$9,$B$4:$B2067,"&lt;="&amp;Boshqaruv!$C$10)=0,1,0),0)</f>
        <v>0</v>
      </c>
    </row>
    <row r="2069" customFormat="false" ht="15" hidden="false" customHeight="false" outlineLevel="0" collapsed="false">
      <c r="A2069" s="8" t="n">
        <v>2065</v>
      </c>
      <c r="B2069" s="13"/>
      <c r="C2069" s="25"/>
      <c r="D2069" s="26" t="str">
        <f aca="false">IF($C2069="","",IFERROR(IF(INDEX(Bolalar!$B$5:$B$1804,MATCH($C2069,Bolalar!$I$5:$I$1804,0))="","",INDEX(Bolalar!$B$5:$B$1804,MATCH($C2069,Bolalar!$I$5:$I$1804,0))),""))</f>
        <v/>
      </c>
      <c r="E2069" s="15" t="str">
        <f aca="false">IF($C2069="","",IFERROR(IF(INDEX(Bolalar!$C$5:$C$1804,MATCH($C2069,Bolalar!$I$5:$I$1804,0))="","",INDEX(Bolalar!$C$5:$C$1804,MATCH($C2069,Bolalar!$I$5:$I$1804,0))),""))</f>
        <v/>
      </c>
      <c r="F2069" s="24"/>
      <c r="G2069" s="14" t="str">
        <f aca="false">IF(OR($E2069="",$B2069=""),"",INT(($B2069-$E2069)/365.25))</f>
        <v/>
      </c>
      <c r="H2069" s="25"/>
      <c r="I2069" s="12"/>
      <c r="J2069" s="28" t="n">
        <f aca="false">IF(AND($C2069&lt;&gt;"",$B2069&gt;=Boshqaruv!$C$9,$B2069&lt;=Boshqaruv!$C$10),IF(COUNTIFS($C$4:$C2068,$C2069,$B$4:$B2068,"&gt;="&amp;Boshqaruv!$C$9,$B$4:$B2068,"&lt;="&amp;Boshqaruv!$C$10)=0,1,0),0)</f>
        <v>0</v>
      </c>
    </row>
    <row r="2070" customFormat="false" ht="15" hidden="false" customHeight="false" outlineLevel="0" collapsed="false">
      <c r="A2070" s="8" t="n">
        <v>2066</v>
      </c>
      <c r="B2070" s="13"/>
      <c r="C2070" s="25"/>
      <c r="D2070" s="26" t="str">
        <f aca="false">IF($C2070="","",IFERROR(IF(INDEX(Bolalar!$B$5:$B$1804,MATCH($C2070,Bolalar!$I$5:$I$1804,0))="","",INDEX(Bolalar!$B$5:$B$1804,MATCH($C2070,Bolalar!$I$5:$I$1804,0))),""))</f>
        <v/>
      </c>
      <c r="E2070" s="15" t="str">
        <f aca="false">IF($C2070="","",IFERROR(IF(INDEX(Bolalar!$C$5:$C$1804,MATCH($C2070,Bolalar!$I$5:$I$1804,0))="","",INDEX(Bolalar!$C$5:$C$1804,MATCH($C2070,Bolalar!$I$5:$I$1804,0))),""))</f>
        <v/>
      </c>
      <c r="F2070" s="24"/>
      <c r="G2070" s="14" t="str">
        <f aca="false">IF(OR($E2070="",$B2070=""),"",INT(($B2070-$E2070)/365.25))</f>
        <v/>
      </c>
      <c r="H2070" s="25"/>
      <c r="I2070" s="12"/>
      <c r="J2070" s="28" t="n">
        <f aca="false">IF(AND($C2070&lt;&gt;"",$B2070&gt;=Boshqaruv!$C$9,$B2070&lt;=Boshqaruv!$C$10),IF(COUNTIFS($C$4:$C2069,$C2070,$B$4:$B2069,"&gt;="&amp;Boshqaruv!$C$9,$B$4:$B2069,"&lt;="&amp;Boshqaruv!$C$10)=0,1,0),0)</f>
        <v>0</v>
      </c>
    </row>
    <row r="2071" customFormat="false" ht="15" hidden="false" customHeight="false" outlineLevel="0" collapsed="false">
      <c r="A2071" s="8" t="n">
        <v>2067</v>
      </c>
      <c r="B2071" s="13"/>
      <c r="C2071" s="25"/>
      <c r="D2071" s="26" t="str">
        <f aca="false">IF($C2071="","",IFERROR(IF(INDEX(Bolalar!$B$5:$B$1804,MATCH($C2071,Bolalar!$I$5:$I$1804,0))="","",INDEX(Bolalar!$B$5:$B$1804,MATCH($C2071,Bolalar!$I$5:$I$1804,0))),""))</f>
        <v/>
      </c>
      <c r="E2071" s="15" t="str">
        <f aca="false">IF($C2071="","",IFERROR(IF(INDEX(Bolalar!$C$5:$C$1804,MATCH($C2071,Bolalar!$I$5:$I$1804,0))="","",INDEX(Bolalar!$C$5:$C$1804,MATCH($C2071,Bolalar!$I$5:$I$1804,0))),""))</f>
        <v/>
      </c>
      <c r="F2071" s="24"/>
      <c r="G2071" s="14" t="str">
        <f aca="false">IF(OR($E2071="",$B2071=""),"",INT(($B2071-$E2071)/365.25))</f>
        <v/>
      </c>
      <c r="H2071" s="25"/>
      <c r="I2071" s="12"/>
      <c r="J2071" s="28" t="n">
        <f aca="false">IF(AND($C2071&lt;&gt;"",$B2071&gt;=Boshqaruv!$C$9,$B2071&lt;=Boshqaruv!$C$10),IF(COUNTIFS($C$4:$C2070,$C2071,$B$4:$B2070,"&gt;="&amp;Boshqaruv!$C$9,$B$4:$B2070,"&lt;="&amp;Boshqaruv!$C$10)=0,1,0),0)</f>
        <v>0</v>
      </c>
    </row>
    <row r="2072" customFormat="false" ht="15" hidden="false" customHeight="false" outlineLevel="0" collapsed="false">
      <c r="A2072" s="8" t="n">
        <v>2068</v>
      </c>
      <c r="B2072" s="13"/>
      <c r="C2072" s="25"/>
      <c r="D2072" s="26" t="str">
        <f aca="false">IF($C2072="","",IFERROR(IF(INDEX(Bolalar!$B$5:$B$1804,MATCH($C2072,Bolalar!$I$5:$I$1804,0))="","",INDEX(Bolalar!$B$5:$B$1804,MATCH($C2072,Bolalar!$I$5:$I$1804,0))),""))</f>
        <v/>
      </c>
      <c r="E2072" s="15" t="str">
        <f aca="false">IF($C2072="","",IFERROR(IF(INDEX(Bolalar!$C$5:$C$1804,MATCH($C2072,Bolalar!$I$5:$I$1804,0))="","",INDEX(Bolalar!$C$5:$C$1804,MATCH($C2072,Bolalar!$I$5:$I$1804,0))),""))</f>
        <v/>
      </c>
      <c r="F2072" s="24"/>
      <c r="G2072" s="14" t="str">
        <f aca="false">IF(OR($E2072="",$B2072=""),"",INT(($B2072-$E2072)/365.25))</f>
        <v/>
      </c>
      <c r="H2072" s="25"/>
      <c r="I2072" s="12"/>
      <c r="J2072" s="28" t="n">
        <f aca="false">IF(AND($C2072&lt;&gt;"",$B2072&gt;=Boshqaruv!$C$9,$B2072&lt;=Boshqaruv!$C$10),IF(COUNTIFS($C$4:$C2071,$C2072,$B$4:$B2071,"&gt;="&amp;Boshqaruv!$C$9,$B$4:$B2071,"&lt;="&amp;Boshqaruv!$C$10)=0,1,0),0)</f>
        <v>0</v>
      </c>
    </row>
    <row r="2073" customFormat="false" ht="15" hidden="false" customHeight="false" outlineLevel="0" collapsed="false">
      <c r="A2073" s="8" t="n">
        <v>2069</v>
      </c>
      <c r="B2073" s="13"/>
      <c r="C2073" s="25"/>
      <c r="D2073" s="26" t="str">
        <f aca="false">IF($C2073="","",IFERROR(IF(INDEX(Bolalar!$B$5:$B$1804,MATCH($C2073,Bolalar!$I$5:$I$1804,0))="","",INDEX(Bolalar!$B$5:$B$1804,MATCH($C2073,Bolalar!$I$5:$I$1804,0))),""))</f>
        <v/>
      </c>
      <c r="E2073" s="15" t="str">
        <f aca="false">IF($C2073="","",IFERROR(IF(INDEX(Bolalar!$C$5:$C$1804,MATCH($C2073,Bolalar!$I$5:$I$1804,0))="","",INDEX(Bolalar!$C$5:$C$1804,MATCH($C2073,Bolalar!$I$5:$I$1804,0))),""))</f>
        <v/>
      </c>
      <c r="F2073" s="24"/>
      <c r="G2073" s="14" t="str">
        <f aca="false">IF(OR($E2073="",$B2073=""),"",INT(($B2073-$E2073)/365.25))</f>
        <v/>
      </c>
      <c r="H2073" s="25"/>
      <c r="I2073" s="12"/>
      <c r="J2073" s="28" t="n">
        <f aca="false">IF(AND($C2073&lt;&gt;"",$B2073&gt;=Boshqaruv!$C$9,$B2073&lt;=Boshqaruv!$C$10),IF(COUNTIFS($C$4:$C2072,$C2073,$B$4:$B2072,"&gt;="&amp;Boshqaruv!$C$9,$B$4:$B2072,"&lt;="&amp;Boshqaruv!$C$10)=0,1,0),0)</f>
        <v>0</v>
      </c>
    </row>
    <row r="2074" customFormat="false" ht="15" hidden="false" customHeight="false" outlineLevel="0" collapsed="false">
      <c r="A2074" s="8" t="n">
        <v>2070</v>
      </c>
      <c r="B2074" s="13"/>
      <c r="C2074" s="25"/>
      <c r="D2074" s="26" t="str">
        <f aca="false">IF($C2074="","",IFERROR(IF(INDEX(Bolalar!$B$5:$B$1804,MATCH($C2074,Bolalar!$I$5:$I$1804,0))="","",INDEX(Bolalar!$B$5:$B$1804,MATCH($C2074,Bolalar!$I$5:$I$1804,0))),""))</f>
        <v/>
      </c>
      <c r="E2074" s="15" t="str">
        <f aca="false">IF($C2074="","",IFERROR(IF(INDEX(Bolalar!$C$5:$C$1804,MATCH($C2074,Bolalar!$I$5:$I$1804,0))="","",INDEX(Bolalar!$C$5:$C$1804,MATCH($C2074,Bolalar!$I$5:$I$1804,0))),""))</f>
        <v/>
      </c>
      <c r="F2074" s="24"/>
      <c r="G2074" s="14" t="str">
        <f aca="false">IF(OR($E2074="",$B2074=""),"",INT(($B2074-$E2074)/365.25))</f>
        <v/>
      </c>
      <c r="H2074" s="25"/>
      <c r="I2074" s="12"/>
      <c r="J2074" s="28" t="n">
        <f aca="false">IF(AND($C2074&lt;&gt;"",$B2074&gt;=Boshqaruv!$C$9,$B2074&lt;=Boshqaruv!$C$10),IF(COUNTIFS($C$4:$C2073,$C2074,$B$4:$B2073,"&gt;="&amp;Boshqaruv!$C$9,$B$4:$B2073,"&lt;="&amp;Boshqaruv!$C$10)=0,1,0),0)</f>
        <v>0</v>
      </c>
    </row>
    <row r="2075" customFormat="false" ht="15" hidden="false" customHeight="false" outlineLevel="0" collapsed="false">
      <c r="A2075" s="8" t="n">
        <v>2071</v>
      </c>
      <c r="B2075" s="13"/>
      <c r="C2075" s="25"/>
      <c r="D2075" s="26" t="str">
        <f aca="false">IF($C2075="","",IFERROR(IF(INDEX(Bolalar!$B$5:$B$1804,MATCH($C2075,Bolalar!$I$5:$I$1804,0))="","",INDEX(Bolalar!$B$5:$B$1804,MATCH($C2075,Bolalar!$I$5:$I$1804,0))),""))</f>
        <v/>
      </c>
      <c r="E2075" s="15" t="str">
        <f aca="false">IF($C2075="","",IFERROR(IF(INDEX(Bolalar!$C$5:$C$1804,MATCH($C2075,Bolalar!$I$5:$I$1804,0))="","",INDEX(Bolalar!$C$5:$C$1804,MATCH($C2075,Bolalar!$I$5:$I$1804,0))),""))</f>
        <v/>
      </c>
      <c r="F2075" s="24"/>
      <c r="G2075" s="14" t="str">
        <f aca="false">IF(OR($E2075="",$B2075=""),"",INT(($B2075-$E2075)/365.25))</f>
        <v/>
      </c>
      <c r="H2075" s="25"/>
      <c r="I2075" s="12"/>
      <c r="J2075" s="28" t="n">
        <f aca="false">IF(AND($C2075&lt;&gt;"",$B2075&gt;=Boshqaruv!$C$9,$B2075&lt;=Boshqaruv!$C$10),IF(COUNTIFS($C$4:$C2074,$C2075,$B$4:$B2074,"&gt;="&amp;Boshqaruv!$C$9,$B$4:$B2074,"&lt;="&amp;Boshqaruv!$C$10)=0,1,0),0)</f>
        <v>0</v>
      </c>
    </row>
    <row r="2076" customFormat="false" ht="15" hidden="false" customHeight="false" outlineLevel="0" collapsed="false">
      <c r="A2076" s="8" t="n">
        <v>2072</v>
      </c>
      <c r="B2076" s="13"/>
      <c r="C2076" s="25"/>
      <c r="D2076" s="26" t="str">
        <f aca="false">IF($C2076="","",IFERROR(IF(INDEX(Bolalar!$B$5:$B$1804,MATCH($C2076,Bolalar!$I$5:$I$1804,0))="","",INDEX(Bolalar!$B$5:$B$1804,MATCH($C2076,Bolalar!$I$5:$I$1804,0))),""))</f>
        <v/>
      </c>
      <c r="E2076" s="15" t="str">
        <f aca="false">IF($C2076="","",IFERROR(IF(INDEX(Bolalar!$C$5:$C$1804,MATCH($C2076,Bolalar!$I$5:$I$1804,0))="","",INDEX(Bolalar!$C$5:$C$1804,MATCH($C2076,Bolalar!$I$5:$I$1804,0))),""))</f>
        <v/>
      </c>
      <c r="F2076" s="24"/>
      <c r="G2076" s="14" t="str">
        <f aca="false">IF(OR($E2076="",$B2076=""),"",INT(($B2076-$E2076)/365.25))</f>
        <v/>
      </c>
      <c r="H2076" s="25"/>
      <c r="I2076" s="12"/>
      <c r="J2076" s="28" t="n">
        <f aca="false">IF(AND($C2076&lt;&gt;"",$B2076&gt;=Boshqaruv!$C$9,$B2076&lt;=Boshqaruv!$C$10),IF(COUNTIFS($C$4:$C2075,$C2076,$B$4:$B2075,"&gt;="&amp;Boshqaruv!$C$9,$B$4:$B2075,"&lt;="&amp;Boshqaruv!$C$10)=0,1,0),0)</f>
        <v>0</v>
      </c>
    </row>
    <row r="2077" customFormat="false" ht="15" hidden="false" customHeight="false" outlineLevel="0" collapsed="false">
      <c r="A2077" s="8" t="n">
        <v>2073</v>
      </c>
      <c r="B2077" s="13"/>
      <c r="C2077" s="25"/>
      <c r="D2077" s="26" t="str">
        <f aca="false">IF($C2077="","",IFERROR(IF(INDEX(Bolalar!$B$5:$B$1804,MATCH($C2077,Bolalar!$I$5:$I$1804,0))="","",INDEX(Bolalar!$B$5:$B$1804,MATCH($C2077,Bolalar!$I$5:$I$1804,0))),""))</f>
        <v/>
      </c>
      <c r="E2077" s="15" t="str">
        <f aca="false">IF($C2077="","",IFERROR(IF(INDEX(Bolalar!$C$5:$C$1804,MATCH($C2077,Bolalar!$I$5:$I$1804,0))="","",INDEX(Bolalar!$C$5:$C$1804,MATCH($C2077,Bolalar!$I$5:$I$1804,0))),""))</f>
        <v/>
      </c>
      <c r="F2077" s="24"/>
      <c r="G2077" s="14" t="str">
        <f aca="false">IF(OR($E2077="",$B2077=""),"",INT(($B2077-$E2077)/365.25))</f>
        <v/>
      </c>
      <c r="H2077" s="25"/>
      <c r="I2077" s="12"/>
      <c r="J2077" s="28" t="n">
        <f aca="false">IF(AND($C2077&lt;&gt;"",$B2077&gt;=Boshqaruv!$C$9,$B2077&lt;=Boshqaruv!$C$10),IF(COUNTIFS($C$4:$C2076,$C2077,$B$4:$B2076,"&gt;="&amp;Boshqaruv!$C$9,$B$4:$B2076,"&lt;="&amp;Boshqaruv!$C$10)=0,1,0),0)</f>
        <v>0</v>
      </c>
    </row>
    <row r="2078" customFormat="false" ht="15" hidden="false" customHeight="false" outlineLevel="0" collapsed="false">
      <c r="A2078" s="8" t="n">
        <v>2074</v>
      </c>
      <c r="B2078" s="13"/>
      <c r="C2078" s="25"/>
      <c r="D2078" s="26" t="str">
        <f aca="false">IF($C2078="","",IFERROR(IF(INDEX(Bolalar!$B$5:$B$1804,MATCH($C2078,Bolalar!$I$5:$I$1804,0))="","",INDEX(Bolalar!$B$5:$B$1804,MATCH($C2078,Bolalar!$I$5:$I$1804,0))),""))</f>
        <v/>
      </c>
      <c r="E2078" s="15" t="str">
        <f aca="false">IF($C2078="","",IFERROR(IF(INDEX(Bolalar!$C$5:$C$1804,MATCH($C2078,Bolalar!$I$5:$I$1804,0))="","",INDEX(Bolalar!$C$5:$C$1804,MATCH($C2078,Bolalar!$I$5:$I$1804,0))),""))</f>
        <v/>
      </c>
      <c r="F2078" s="24"/>
      <c r="G2078" s="14" t="str">
        <f aca="false">IF(OR($E2078="",$B2078=""),"",INT(($B2078-$E2078)/365.25))</f>
        <v/>
      </c>
      <c r="H2078" s="25"/>
      <c r="I2078" s="12"/>
      <c r="J2078" s="28" t="n">
        <f aca="false">IF(AND($C2078&lt;&gt;"",$B2078&gt;=Boshqaruv!$C$9,$B2078&lt;=Boshqaruv!$C$10),IF(COUNTIFS($C$4:$C2077,$C2078,$B$4:$B2077,"&gt;="&amp;Boshqaruv!$C$9,$B$4:$B2077,"&lt;="&amp;Boshqaruv!$C$10)=0,1,0),0)</f>
        <v>0</v>
      </c>
    </row>
    <row r="2079" customFormat="false" ht="15" hidden="false" customHeight="false" outlineLevel="0" collapsed="false">
      <c r="A2079" s="8" t="n">
        <v>2075</v>
      </c>
      <c r="B2079" s="13"/>
      <c r="C2079" s="25"/>
      <c r="D2079" s="26" t="str">
        <f aca="false">IF($C2079="","",IFERROR(IF(INDEX(Bolalar!$B$5:$B$1804,MATCH($C2079,Bolalar!$I$5:$I$1804,0))="","",INDEX(Bolalar!$B$5:$B$1804,MATCH($C2079,Bolalar!$I$5:$I$1804,0))),""))</f>
        <v/>
      </c>
      <c r="E2079" s="15" t="str">
        <f aca="false">IF($C2079="","",IFERROR(IF(INDEX(Bolalar!$C$5:$C$1804,MATCH($C2079,Bolalar!$I$5:$I$1804,0))="","",INDEX(Bolalar!$C$5:$C$1804,MATCH($C2079,Bolalar!$I$5:$I$1804,0))),""))</f>
        <v/>
      </c>
      <c r="F2079" s="24"/>
      <c r="G2079" s="14" t="str">
        <f aca="false">IF(OR($E2079="",$B2079=""),"",INT(($B2079-$E2079)/365.25))</f>
        <v/>
      </c>
      <c r="H2079" s="25"/>
      <c r="I2079" s="12"/>
      <c r="J2079" s="28" t="n">
        <f aca="false">IF(AND($C2079&lt;&gt;"",$B2079&gt;=Boshqaruv!$C$9,$B2079&lt;=Boshqaruv!$C$10),IF(COUNTIFS($C$4:$C2078,$C2079,$B$4:$B2078,"&gt;="&amp;Boshqaruv!$C$9,$B$4:$B2078,"&lt;="&amp;Boshqaruv!$C$10)=0,1,0),0)</f>
        <v>0</v>
      </c>
    </row>
    <row r="2080" customFormat="false" ht="15" hidden="false" customHeight="false" outlineLevel="0" collapsed="false">
      <c r="A2080" s="8" t="n">
        <v>2076</v>
      </c>
      <c r="B2080" s="13"/>
      <c r="C2080" s="25"/>
      <c r="D2080" s="26" t="str">
        <f aca="false">IF($C2080="","",IFERROR(IF(INDEX(Bolalar!$B$5:$B$1804,MATCH($C2080,Bolalar!$I$5:$I$1804,0))="","",INDEX(Bolalar!$B$5:$B$1804,MATCH($C2080,Bolalar!$I$5:$I$1804,0))),""))</f>
        <v/>
      </c>
      <c r="E2080" s="15" t="str">
        <f aca="false">IF($C2080="","",IFERROR(IF(INDEX(Bolalar!$C$5:$C$1804,MATCH($C2080,Bolalar!$I$5:$I$1804,0))="","",INDEX(Bolalar!$C$5:$C$1804,MATCH($C2080,Bolalar!$I$5:$I$1804,0))),""))</f>
        <v/>
      </c>
      <c r="F2080" s="24"/>
      <c r="G2080" s="14" t="str">
        <f aca="false">IF(OR($E2080="",$B2080=""),"",INT(($B2080-$E2080)/365.25))</f>
        <v/>
      </c>
      <c r="H2080" s="25"/>
      <c r="I2080" s="12"/>
      <c r="J2080" s="28" t="n">
        <f aca="false">IF(AND($C2080&lt;&gt;"",$B2080&gt;=Boshqaruv!$C$9,$B2080&lt;=Boshqaruv!$C$10),IF(COUNTIFS($C$4:$C2079,$C2080,$B$4:$B2079,"&gt;="&amp;Boshqaruv!$C$9,$B$4:$B2079,"&lt;="&amp;Boshqaruv!$C$10)=0,1,0),0)</f>
        <v>0</v>
      </c>
    </row>
    <row r="2081" customFormat="false" ht="15" hidden="false" customHeight="false" outlineLevel="0" collapsed="false">
      <c r="A2081" s="8" t="n">
        <v>2077</v>
      </c>
      <c r="B2081" s="13"/>
      <c r="C2081" s="25"/>
      <c r="D2081" s="26" t="str">
        <f aca="false">IF($C2081="","",IFERROR(IF(INDEX(Bolalar!$B$5:$B$1804,MATCH($C2081,Bolalar!$I$5:$I$1804,0))="","",INDEX(Bolalar!$B$5:$B$1804,MATCH($C2081,Bolalar!$I$5:$I$1804,0))),""))</f>
        <v/>
      </c>
      <c r="E2081" s="15" t="str">
        <f aca="false">IF($C2081="","",IFERROR(IF(INDEX(Bolalar!$C$5:$C$1804,MATCH($C2081,Bolalar!$I$5:$I$1804,0))="","",INDEX(Bolalar!$C$5:$C$1804,MATCH($C2081,Bolalar!$I$5:$I$1804,0))),""))</f>
        <v/>
      </c>
      <c r="F2081" s="24"/>
      <c r="G2081" s="14" t="str">
        <f aca="false">IF(OR($E2081="",$B2081=""),"",INT(($B2081-$E2081)/365.25))</f>
        <v/>
      </c>
      <c r="H2081" s="25"/>
      <c r="I2081" s="12"/>
      <c r="J2081" s="28" t="n">
        <f aca="false">IF(AND($C2081&lt;&gt;"",$B2081&gt;=Boshqaruv!$C$9,$B2081&lt;=Boshqaruv!$C$10),IF(COUNTIFS($C$4:$C2080,$C2081,$B$4:$B2080,"&gt;="&amp;Boshqaruv!$C$9,$B$4:$B2080,"&lt;="&amp;Boshqaruv!$C$10)=0,1,0),0)</f>
        <v>0</v>
      </c>
    </row>
    <row r="2082" customFormat="false" ht="15" hidden="false" customHeight="false" outlineLevel="0" collapsed="false">
      <c r="A2082" s="8" t="n">
        <v>2078</v>
      </c>
      <c r="B2082" s="13"/>
      <c r="C2082" s="25"/>
      <c r="D2082" s="26" t="str">
        <f aca="false">IF($C2082="","",IFERROR(IF(INDEX(Bolalar!$B$5:$B$1804,MATCH($C2082,Bolalar!$I$5:$I$1804,0))="","",INDEX(Bolalar!$B$5:$B$1804,MATCH($C2082,Bolalar!$I$5:$I$1804,0))),""))</f>
        <v/>
      </c>
      <c r="E2082" s="15" t="str">
        <f aca="false">IF($C2082="","",IFERROR(IF(INDEX(Bolalar!$C$5:$C$1804,MATCH($C2082,Bolalar!$I$5:$I$1804,0))="","",INDEX(Bolalar!$C$5:$C$1804,MATCH($C2082,Bolalar!$I$5:$I$1804,0))),""))</f>
        <v/>
      </c>
      <c r="F2082" s="24"/>
      <c r="G2082" s="14" t="str">
        <f aca="false">IF(OR($E2082="",$B2082=""),"",INT(($B2082-$E2082)/365.25))</f>
        <v/>
      </c>
      <c r="H2082" s="25"/>
      <c r="I2082" s="12"/>
      <c r="J2082" s="28" t="n">
        <f aca="false">IF(AND($C2082&lt;&gt;"",$B2082&gt;=Boshqaruv!$C$9,$B2082&lt;=Boshqaruv!$C$10),IF(COUNTIFS($C$4:$C2081,$C2082,$B$4:$B2081,"&gt;="&amp;Boshqaruv!$C$9,$B$4:$B2081,"&lt;="&amp;Boshqaruv!$C$10)=0,1,0),0)</f>
        <v>0</v>
      </c>
    </row>
    <row r="2083" customFormat="false" ht="15" hidden="false" customHeight="false" outlineLevel="0" collapsed="false">
      <c r="A2083" s="8" t="n">
        <v>2079</v>
      </c>
      <c r="B2083" s="13"/>
      <c r="C2083" s="25"/>
      <c r="D2083" s="26" t="str">
        <f aca="false">IF($C2083="","",IFERROR(IF(INDEX(Bolalar!$B$5:$B$1804,MATCH($C2083,Bolalar!$I$5:$I$1804,0))="","",INDEX(Bolalar!$B$5:$B$1804,MATCH($C2083,Bolalar!$I$5:$I$1804,0))),""))</f>
        <v/>
      </c>
      <c r="E2083" s="15" t="str">
        <f aca="false">IF($C2083="","",IFERROR(IF(INDEX(Bolalar!$C$5:$C$1804,MATCH($C2083,Bolalar!$I$5:$I$1804,0))="","",INDEX(Bolalar!$C$5:$C$1804,MATCH($C2083,Bolalar!$I$5:$I$1804,0))),""))</f>
        <v/>
      </c>
      <c r="F2083" s="24"/>
      <c r="G2083" s="14" t="str">
        <f aca="false">IF(OR($E2083="",$B2083=""),"",INT(($B2083-$E2083)/365.25))</f>
        <v/>
      </c>
      <c r="H2083" s="25"/>
      <c r="I2083" s="12"/>
      <c r="J2083" s="28" t="n">
        <f aca="false">IF(AND($C2083&lt;&gt;"",$B2083&gt;=Boshqaruv!$C$9,$B2083&lt;=Boshqaruv!$C$10),IF(COUNTIFS($C$4:$C2082,$C2083,$B$4:$B2082,"&gt;="&amp;Boshqaruv!$C$9,$B$4:$B2082,"&lt;="&amp;Boshqaruv!$C$10)=0,1,0),0)</f>
        <v>0</v>
      </c>
    </row>
    <row r="2084" customFormat="false" ht="15" hidden="false" customHeight="false" outlineLevel="0" collapsed="false">
      <c r="A2084" s="8" t="n">
        <v>2080</v>
      </c>
      <c r="B2084" s="13"/>
      <c r="C2084" s="25"/>
      <c r="D2084" s="26" t="str">
        <f aca="false">IF($C2084="","",IFERROR(IF(INDEX(Bolalar!$B$5:$B$1804,MATCH($C2084,Bolalar!$I$5:$I$1804,0))="","",INDEX(Bolalar!$B$5:$B$1804,MATCH($C2084,Bolalar!$I$5:$I$1804,0))),""))</f>
        <v/>
      </c>
      <c r="E2084" s="15" t="str">
        <f aca="false">IF($C2084="","",IFERROR(IF(INDEX(Bolalar!$C$5:$C$1804,MATCH($C2084,Bolalar!$I$5:$I$1804,0))="","",INDEX(Bolalar!$C$5:$C$1804,MATCH($C2084,Bolalar!$I$5:$I$1804,0))),""))</f>
        <v/>
      </c>
      <c r="F2084" s="24"/>
      <c r="G2084" s="14" t="str">
        <f aca="false">IF(OR($E2084="",$B2084=""),"",INT(($B2084-$E2084)/365.25))</f>
        <v/>
      </c>
      <c r="H2084" s="25"/>
      <c r="I2084" s="12"/>
      <c r="J2084" s="28" t="n">
        <f aca="false">IF(AND($C2084&lt;&gt;"",$B2084&gt;=Boshqaruv!$C$9,$B2084&lt;=Boshqaruv!$C$10),IF(COUNTIFS($C$4:$C2083,$C2084,$B$4:$B2083,"&gt;="&amp;Boshqaruv!$C$9,$B$4:$B2083,"&lt;="&amp;Boshqaruv!$C$10)=0,1,0),0)</f>
        <v>0</v>
      </c>
    </row>
    <row r="2085" customFormat="false" ht="15" hidden="false" customHeight="false" outlineLevel="0" collapsed="false">
      <c r="A2085" s="8" t="n">
        <v>2081</v>
      </c>
      <c r="B2085" s="13"/>
      <c r="C2085" s="25"/>
      <c r="D2085" s="26" t="str">
        <f aca="false">IF($C2085="","",IFERROR(IF(INDEX(Bolalar!$B$5:$B$1804,MATCH($C2085,Bolalar!$I$5:$I$1804,0))="","",INDEX(Bolalar!$B$5:$B$1804,MATCH($C2085,Bolalar!$I$5:$I$1804,0))),""))</f>
        <v/>
      </c>
      <c r="E2085" s="15" t="str">
        <f aca="false">IF($C2085="","",IFERROR(IF(INDEX(Bolalar!$C$5:$C$1804,MATCH($C2085,Bolalar!$I$5:$I$1804,0))="","",INDEX(Bolalar!$C$5:$C$1804,MATCH($C2085,Bolalar!$I$5:$I$1804,0))),""))</f>
        <v/>
      </c>
      <c r="F2085" s="24"/>
      <c r="G2085" s="14" t="str">
        <f aca="false">IF(OR($E2085="",$B2085=""),"",INT(($B2085-$E2085)/365.25))</f>
        <v/>
      </c>
      <c r="H2085" s="25"/>
      <c r="I2085" s="12"/>
      <c r="J2085" s="28" t="n">
        <f aca="false">IF(AND($C2085&lt;&gt;"",$B2085&gt;=Boshqaruv!$C$9,$B2085&lt;=Boshqaruv!$C$10),IF(COUNTIFS($C$4:$C2084,$C2085,$B$4:$B2084,"&gt;="&amp;Boshqaruv!$C$9,$B$4:$B2084,"&lt;="&amp;Boshqaruv!$C$10)=0,1,0),0)</f>
        <v>0</v>
      </c>
    </row>
    <row r="2086" customFormat="false" ht="15" hidden="false" customHeight="false" outlineLevel="0" collapsed="false">
      <c r="A2086" s="8" t="n">
        <v>2082</v>
      </c>
      <c r="B2086" s="13"/>
      <c r="C2086" s="25"/>
      <c r="D2086" s="26" t="str">
        <f aca="false">IF($C2086="","",IFERROR(IF(INDEX(Bolalar!$B$5:$B$1804,MATCH($C2086,Bolalar!$I$5:$I$1804,0))="","",INDEX(Bolalar!$B$5:$B$1804,MATCH($C2086,Bolalar!$I$5:$I$1804,0))),""))</f>
        <v/>
      </c>
      <c r="E2086" s="15" t="str">
        <f aca="false">IF($C2086="","",IFERROR(IF(INDEX(Bolalar!$C$5:$C$1804,MATCH($C2086,Bolalar!$I$5:$I$1804,0))="","",INDEX(Bolalar!$C$5:$C$1804,MATCH($C2086,Bolalar!$I$5:$I$1804,0))),""))</f>
        <v/>
      </c>
      <c r="F2086" s="24"/>
      <c r="G2086" s="14" t="str">
        <f aca="false">IF(OR($E2086="",$B2086=""),"",INT(($B2086-$E2086)/365.25))</f>
        <v/>
      </c>
      <c r="H2086" s="25"/>
      <c r="I2086" s="12"/>
      <c r="J2086" s="28" t="n">
        <f aca="false">IF(AND($C2086&lt;&gt;"",$B2086&gt;=Boshqaruv!$C$9,$B2086&lt;=Boshqaruv!$C$10),IF(COUNTIFS($C$4:$C2085,$C2086,$B$4:$B2085,"&gt;="&amp;Boshqaruv!$C$9,$B$4:$B2085,"&lt;="&amp;Boshqaruv!$C$10)=0,1,0),0)</f>
        <v>0</v>
      </c>
    </row>
    <row r="2087" customFormat="false" ht="15" hidden="false" customHeight="false" outlineLevel="0" collapsed="false">
      <c r="A2087" s="8" t="n">
        <v>2083</v>
      </c>
      <c r="B2087" s="13"/>
      <c r="C2087" s="25"/>
      <c r="D2087" s="26" t="str">
        <f aca="false">IF($C2087="","",IFERROR(IF(INDEX(Bolalar!$B$5:$B$1804,MATCH($C2087,Bolalar!$I$5:$I$1804,0))="","",INDEX(Bolalar!$B$5:$B$1804,MATCH($C2087,Bolalar!$I$5:$I$1804,0))),""))</f>
        <v/>
      </c>
      <c r="E2087" s="15" t="str">
        <f aca="false">IF($C2087="","",IFERROR(IF(INDEX(Bolalar!$C$5:$C$1804,MATCH($C2087,Bolalar!$I$5:$I$1804,0))="","",INDEX(Bolalar!$C$5:$C$1804,MATCH($C2087,Bolalar!$I$5:$I$1804,0))),""))</f>
        <v/>
      </c>
      <c r="F2087" s="24"/>
      <c r="G2087" s="14" t="str">
        <f aca="false">IF(OR($E2087="",$B2087=""),"",INT(($B2087-$E2087)/365.25))</f>
        <v/>
      </c>
      <c r="H2087" s="25"/>
      <c r="I2087" s="12"/>
      <c r="J2087" s="28" t="n">
        <f aca="false">IF(AND($C2087&lt;&gt;"",$B2087&gt;=Boshqaruv!$C$9,$B2087&lt;=Boshqaruv!$C$10),IF(COUNTIFS($C$4:$C2086,$C2087,$B$4:$B2086,"&gt;="&amp;Boshqaruv!$C$9,$B$4:$B2086,"&lt;="&amp;Boshqaruv!$C$10)=0,1,0),0)</f>
        <v>0</v>
      </c>
    </row>
    <row r="2088" customFormat="false" ht="15" hidden="false" customHeight="false" outlineLevel="0" collapsed="false">
      <c r="A2088" s="8" t="n">
        <v>2084</v>
      </c>
      <c r="B2088" s="13"/>
      <c r="C2088" s="25"/>
      <c r="D2088" s="26" t="str">
        <f aca="false">IF($C2088="","",IFERROR(IF(INDEX(Bolalar!$B$5:$B$1804,MATCH($C2088,Bolalar!$I$5:$I$1804,0))="","",INDEX(Bolalar!$B$5:$B$1804,MATCH($C2088,Bolalar!$I$5:$I$1804,0))),""))</f>
        <v/>
      </c>
      <c r="E2088" s="15" t="str">
        <f aca="false">IF($C2088="","",IFERROR(IF(INDEX(Bolalar!$C$5:$C$1804,MATCH($C2088,Bolalar!$I$5:$I$1804,0))="","",INDEX(Bolalar!$C$5:$C$1804,MATCH($C2088,Bolalar!$I$5:$I$1804,0))),""))</f>
        <v/>
      </c>
      <c r="F2088" s="24"/>
      <c r="G2088" s="14" t="str">
        <f aca="false">IF(OR($E2088="",$B2088=""),"",INT(($B2088-$E2088)/365.25))</f>
        <v/>
      </c>
      <c r="H2088" s="25"/>
      <c r="I2088" s="12"/>
      <c r="J2088" s="28" t="n">
        <f aca="false">IF(AND($C2088&lt;&gt;"",$B2088&gt;=Boshqaruv!$C$9,$B2088&lt;=Boshqaruv!$C$10),IF(COUNTIFS($C$4:$C2087,$C2088,$B$4:$B2087,"&gt;="&amp;Boshqaruv!$C$9,$B$4:$B2087,"&lt;="&amp;Boshqaruv!$C$10)=0,1,0),0)</f>
        <v>0</v>
      </c>
    </row>
    <row r="2089" customFormat="false" ht="15" hidden="false" customHeight="false" outlineLevel="0" collapsed="false">
      <c r="A2089" s="8" t="n">
        <v>2085</v>
      </c>
      <c r="B2089" s="13"/>
      <c r="C2089" s="25"/>
      <c r="D2089" s="26" t="str">
        <f aca="false">IF($C2089="","",IFERROR(IF(INDEX(Bolalar!$B$5:$B$1804,MATCH($C2089,Bolalar!$I$5:$I$1804,0))="","",INDEX(Bolalar!$B$5:$B$1804,MATCH($C2089,Bolalar!$I$5:$I$1804,0))),""))</f>
        <v/>
      </c>
      <c r="E2089" s="15" t="str">
        <f aca="false">IF($C2089="","",IFERROR(IF(INDEX(Bolalar!$C$5:$C$1804,MATCH($C2089,Bolalar!$I$5:$I$1804,0))="","",INDEX(Bolalar!$C$5:$C$1804,MATCH($C2089,Bolalar!$I$5:$I$1804,0))),""))</f>
        <v/>
      </c>
      <c r="F2089" s="24"/>
      <c r="G2089" s="14" t="str">
        <f aca="false">IF(OR($E2089="",$B2089=""),"",INT(($B2089-$E2089)/365.25))</f>
        <v/>
      </c>
      <c r="H2089" s="25"/>
      <c r="I2089" s="12"/>
      <c r="J2089" s="28" t="n">
        <f aca="false">IF(AND($C2089&lt;&gt;"",$B2089&gt;=Boshqaruv!$C$9,$B2089&lt;=Boshqaruv!$C$10),IF(COUNTIFS($C$4:$C2088,$C2089,$B$4:$B2088,"&gt;="&amp;Boshqaruv!$C$9,$B$4:$B2088,"&lt;="&amp;Boshqaruv!$C$10)=0,1,0),0)</f>
        <v>0</v>
      </c>
    </row>
    <row r="2090" customFormat="false" ht="15" hidden="false" customHeight="false" outlineLevel="0" collapsed="false">
      <c r="A2090" s="8" t="n">
        <v>2086</v>
      </c>
      <c r="B2090" s="13"/>
      <c r="C2090" s="25"/>
      <c r="D2090" s="26" t="str">
        <f aca="false">IF($C2090="","",IFERROR(IF(INDEX(Bolalar!$B$5:$B$1804,MATCH($C2090,Bolalar!$I$5:$I$1804,0))="","",INDEX(Bolalar!$B$5:$B$1804,MATCH($C2090,Bolalar!$I$5:$I$1804,0))),""))</f>
        <v/>
      </c>
      <c r="E2090" s="15" t="str">
        <f aca="false">IF($C2090="","",IFERROR(IF(INDEX(Bolalar!$C$5:$C$1804,MATCH($C2090,Bolalar!$I$5:$I$1804,0))="","",INDEX(Bolalar!$C$5:$C$1804,MATCH($C2090,Bolalar!$I$5:$I$1804,0))),""))</f>
        <v/>
      </c>
      <c r="F2090" s="24"/>
      <c r="G2090" s="14" t="str">
        <f aca="false">IF(OR($E2090="",$B2090=""),"",INT(($B2090-$E2090)/365.25))</f>
        <v/>
      </c>
      <c r="H2090" s="25"/>
      <c r="I2090" s="12"/>
      <c r="J2090" s="28" t="n">
        <f aca="false">IF(AND($C2090&lt;&gt;"",$B2090&gt;=Boshqaruv!$C$9,$B2090&lt;=Boshqaruv!$C$10),IF(COUNTIFS($C$4:$C2089,$C2090,$B$4:$B2089,"&gt;="&amp;Boshqaruv!$C$9,$B$4:$B2089,"&lt;="&amp;Boshqaruv!$C$10)=0,1,0),0)</f>
        <v>0</v>
      </c>
    </row>
    <row r="2091" customFormat="false" ht="15" hidden="false" customHeight="false" outlineLevel="0" collapsed="false">
      <c r="A2091" s="8" t="n">
        <v>2087</v>
      </c>
      <c r="B2091" s="13"/>
      <c r="C2091" s="25"/>
      <c r="D2091" s="26" t="str">
        <f aca="false">IF($C2091="","",IFERROR(IF(INDEX(Bolalar!$B$5:$B$1804,MATCH($C2091,Bolalar!$I$5:$I$1804,0))="","",INDEX(Bolalar!$B$5:$B$1804,MATCH($C2091,Bolalar!$I$5:$I$1804,0))),""))</f>
        <v/>
      </c>
      <c r="E2091" s="15" t="str">
        <f aca="false">IF($C2091="","",IFERROR(IF(INDEX(Bolalar!$C$5:$C$1804,MATCH($C2091,Bolalar!$I$5:$I$1804,0))="","",INDEX(Bolalar!$C$5:$C$1804,MATCH($C2091,Bolalar!$I$5:$I$1804,0))),""))</f>
        <v/>
      </c>
      <c r="F2091" s="24"/>
      <c r="G2091" s="14" t="str">
        <f aca="false">IF(OR($E2091="",$B2091=""),"",INT(($B2091-$E2091)/365.25))</f>
        <v/>
      </c>
      <c r="H2091" s="25"/>
      <c r="I2091" s="12"/>
      <c r="J2091" s="28" t="n">
        <f aca="false">IF(AND($C2091&lt;&gt;"",$B2091&gt;=Boshqaruv!$C$9,$B2091&lt;=Boshqaruv!$C$10),IF(COUNTIFS($C$4:$C2090,$C2091,$B$4:$B2090,"&gt;="&amp;Boshqaruv!$C$9,$B$4:$B2090,"&lt;="&amp;Boshqaruv!$C$10)=0,1,0),0)</f>
        <v>0</v>
      </c>
    </row>
    <row r="2092" customFormat="false" ht="15" hidden="false" customHeight="false" outlineLevel="0" collapsed="false">
      <c r="A2092" s="8" t="n">
        <v>2088</v>
      </c>
      <c r="B2092" s="13"/>
      <c r="C2092" s="25"/>
      <c r="D2092" s="26" t="str">
        <f aca="false">IF($C2092="","",IFERROR(IF(INDEX(Bolalar!$B$5:$B$1804,MATCH($C2092,Bolalar!$I$5:$I$1804,0))="","",INDEX(Bolalar!$B$5:$B$1804,MATCH($C2092,Bolalar!$I$5:$I$1804,0))),""))</f>
        <v/>
      </c>
      <c r="E2092" s="15" t="str">
        <f aca="false">IF($C2092="","",IFERROR(IF(INDEX(Bolalar!$C$5:$C$1804,MATCH($C2092,Bolalar!$I$5:$I$1804,0))="","",INDEX(Bolalar!$C$5:$C$1804,MATCH($C2092,Bolalar!$I$5:$I$1804,0))),""))</f>
        <v/>
      </c>
      <c r="F2092" s="24"/>
      <c r="G2092" s="14" t="str">
        <f aca="false">IF(OR($E2092="",$B2092=""),"",INT(($B2092-$E2092)/365.25))</f>
        <v/>
      </c>
      <c r="H2092" s="25"/>
      <c r="I2092" s="12"/>
      <c r="J2092" s="28" t="n">
        <f aca="false">IF(AND($C2092&lt;&gt;"",$B2092&gt;=Boshqaruv!$C$9,$B2092&lt;=Boshqaruv!$C$10),IF(COUNTIFS($C$4:$C2091,$C2092,$B$4:$B2091,"&gt;="&amp;Boshqaruv!$C$9,$B$4:$B2091,"&lt;="&amp;Boshqaruv!$C$10)=0,1,0),0)</f>
        <v>0</v>
      </c>
    </row>
    <row r="2093" customFormat="false" ht="15" hidden="false" customHeight="false" outlineLevel="0" collapsed="false">
      <c r="A2093" s="8" t="n">
        <v>2089</v>
      </c>
      <c r="B2093" s="13"/>
      <c r="C2093" s="25"/>
      <c r="D2093" s="26" t="str">
        <f aca="false">IF($C2093="","",IFERROR(IF(INDEX(Bolalar!$B$5:$B$1804,MATCH($C2093,Bolalar!$I$5:$I$1804,0))="","",INDEX(Bolalar!$B$5:$B$1804,MATCH($C2093,Bolalar!$I$5:$I$1804,0))),""))</f>
        <v/>
      </c>
      <c r="E2093" s="15" t="str">
        <f aca="false">IF($C2093="","",IFERROR(IF(INDEX(Bolalar!$C$5:$C$1804,MATCH($C2093,Bolalar!$I$5:$I$1804,0))="","",INDEX(Bolalar!$C$5:$C$1804,MATCH($C2093,Bolalar!$I$5:$I$1804,0))),""))</f>
        <v/>
      </c>
      <c r="F2093" s="24"/>
      <c r="G2093" s="14" t="str">
        <f aca="false">IF(OR($E2093="",$B2093=""),"",INT(($B2093-$E2093)/365.25))</f>
        <v/>
      </c>
      <c r="H2093" s="25"/>
      <c r="I2093" s="12"/>
      <c r="J2093" s="28" t="n">
        <f aca="false">IF(AND($C2093&lt;&gt;"",$B2093&gt;=Boshqaruv!$C$9,$B2093&lt;=Boshqaruv!$C$10),IF(COUNTIFS($C$4:$C2092,$C2093,$B$4:$B2092,"&gt;="&amp;Boshqaruv!$C$9,$B$4:$B2092,"&lt;="&amp;Boshqaruv!$C$10)=0,1,0),0)</f>
        <v>0</v>
      </c>
    </row>
    <row r="2094" customFormat="false" ht="15" hidden="false" customHeight="false" outlineLevel="0" collapsed="false">
      <c r="A2094" s="8" t="n">
        <v>2090</v>
      </c>
      <c r="B2094" s="13"/>
      <c r="C2094" s="25"/>
      <c r="D2094" s="26" t="str">
        <f aca="false">IF($C2094="","",IFERROR(IF(INDEX(Bolalar!$B$5:$B$1804,MATCH($C2094,Bolalar!$I$5:$I$1804,0))="","",INDEX(Bolalar!$B$5:$B$1804,MATCH($C2094,Bolalar!$I$5:$I$1804,0))),""))</f>
        <v/>
      </c>
      <c r="E2094" s="15" t="str">
        <f aca="false">IF($C2094="","",IFERROR(IF(INDEX(Bolalar!$C$5:$C$1804,MATCH($C2094,Bolalar!$I$5:$I$1804,0))="","",INDEX(Bolalar!$C$5:$C$1804,MATCH($C2094,Bolalar!$I$5:$I$1804,0))),""))</f>
        <v/>
      </c>
      <c r="F2094" s="24"/>
      <c r="G2094" s="14" t="str">
        <f aca="false">IF(OR($E2094="",$B2094=""),"",INT(($B2094-$E2094)/365.25))</f>
        <v/>
      </c>
      <c r="H2094" s="25"/>
      <c r="I2094" s="12"/>
      <c r="J2094" s="28" t="n">
        <f aca="false">IF(AND($C2094&lt;&gt;"",$B2094&gt;=Boshqaruv!$C$9,$B2094&lt;=Boshqaruv!$C$10),IF(COUNTIFS($C$4:$C2093,$C2094,$B$4:$B2093,"&gt;="&amp;Boshqaruv!$C$9,$B$4:$B2093,"&lt;="&amp;Boshqaruv!$C$10)=0,1,0),0)</f>
        <v>0</v>
      </c>
    </row>
    <row r="2095" customFormat="false" ht="15" hidden="false" customHeight="false" outlineLevel="0" collapsed="false">
      <c r="A2095" s="8" t="n">
        <v>2091</v>
      </c>
      <c r="B2095" s="13"/>
      <c r="C2095" s="25"/>
      <c r="D2095" s="26" t="str">
        <f aca="false">IF($C2095="","",IFERROR(IF(INDEX(Bolalar!$B$5:$B$1804,MATCH($C2095,Bolalar!$I$5:$I$1804,0))="","",INDEX(Bolalar!$B$5:$B$1804,MATCH($C2095,Bolalar!$I$5:$I$1804,0))),""))</f>
        <v/>
      </c>
      <c r="E2095" s="15" t="str">
        <f aca="false">IF($C2095="","",IFERROR(IF(INDEX(Bolalar!$C$5:$C$1804,MATCH($C2095,Bolalar!$I$5:$I$1804,0))="","",INDEX(Bolalar!$C$5:$C$1804,MATCH($C2095,Bolalar!$I$5:$I$1804,0))),""))</f>
        <v/>
      </c>
      <c r="F2095" s="24"/>
      <c r="G2095" s="14" t="str">
        <f aca="false">IF(OR($E2095="",$B2095=""),"",INT(($B2095-$E2095)/365.25))</f>
        <v/>
      </c>
      <c r="H2095" s="25"/>
      <c r="I2095" s="12"/>
      <c r="J2095" s="28" t="n">
        <f aca="false">IF(AND($C2095&lt;&gt;"",$B2095&gt;=Boshqaruv!$C$9,$B2095&lt;=Boshqaruv!$C$10),IF(COUNTIFS($C$4:$C2094,$C2095,$B$4:$B2094,"&gt;="&amp;Boshqaruv!$C$9,$B$4:$B2094,"&lt;="&amp;Boshqaruv!$C$10)=0,1,0),0)</f>
        <v>0</v>
      </c>
    </row>
    <row r="2096" customFormat="false" ht="15" hidden="false" customHeight="false" outlineLevel="0" collapsed="false">
      <c r="A2096" s="8" t="n">
        <v>2092</v>
      </c>
      <c r="B2096" s="13"/>
      <c r="C2096" s="25"/>
      <c r="D2096" s="26" t="str">
        <f aca="false">IF($C2096="","",IFERROR(IF(INDEX(Bolalar!$B$5:$B$1804,MATCH($C2096,Bolalar!$I$5:$I$1804,0))="","",INDEX(Bolalar!$B$5:$B$1804,MATCH($C2096,Bolalar!$I$5:$I$1804,0))),""))</f>
        <v/>
      </c>
      <c r="E2096" s="15" t="str">
        <f aca="false">IF($C2096="","",IFERROR(IF(INDEX(Bolalar!$C$5:$C$1804,MATCH($C2096,Bolalar!$I$5:$I$1804,0))="","",INDEX(Bolalar!$C$5:$C$1804,MATCH($C2096,Bolalar!$I$5:$I$1804,0))),""))</f>
        <v/>
      </c>
      <c r="F2096" s="24"/>
      <c r="G2096" s="14" t="str">
        <f aca="false">IF(OR($E2096="",$B2096=""),"",INT(($B2096-$E2096)/365.25))</f>
        <v/>
      </c>
      <c r="H2096" s="25"/>
      <c r="I2096" s="12"/>
      <c r="J2096" s="28" t="n">
        <f aca="false">IF(AND($C2096&lt;&gt;"",$B2096&gt;=Boshqaruv!$C$9,$B2096&lt;=Boshqaruv!$C$10),IF(COUNTIFS($C$4:$C2095,$C2096,$B$4:$B2095,"&gt;="&amp;Boshqaruv!$C$9,$B$4:$B2095,"&lt;="&amp;Boshqaruv!$C$10)=0,1,0),0)</f>
        <v>0</v>
      </c>
    </row>
    <row r="2097" customFormat="false" ht="15" hidden="false" customHeight="false" outlineLevel="0" collapsed="false">
      <c r="A2097" s="8" t="n">
        <v>2093</v>
      </c>
      <c r="B2097" s="13"/>
      <c r="C2097" s="25"/>
      <c r="D2097" s="26" t="str">
        <f aca="false">IF($C2097="","",IFERROR(IF(INDEX(Bolalar!$B$5:$B$1804,MATCH($C2097,Bolalar!$I$5:$I$1804,0))="","",INDEX(Bolalar!$B$5:$B$1804,MATCH($C2097,Bolalar!$I$5:$I$1804,0))),""))</f>
        <v/>
      </c>
      <c r="E2097" s="15" t="str">
        <f aca="false">IF($C2097="","",IFERROR(IF(INDEX(Bolalar!$C$5:$C$1804,MATCH($C2097,Bolalar!$I$5:$I$1804,0))="","",INDEX(Bolalar!$C$5:$C$1804,MATCH($C2097,Bolalar!$I$5:$I$1804,0))),""))</f>
        <v/>
      </c>
      <c r="F2097" s="24"/>
      <c r="G2097" s="14" t="str">
        <f aca="false">IF(OR($E2097="",$B2097=""),"",INT(($B2097-$E2097)/365.25))</f>
        <v/>
      </c>
      <c r="H2097" s="25"/>
      <c r="I2097" s="12"/>
      <c r="J2097" s="28" t="n">
        <f aca="false">IF(AND($C2097&lt;&gt;"",$B2097&gt;=Boshqaruv!$C$9,$B2097&lt;=Boshqaruv!$C$10),IF(COUNTIFS($C$4:$C2096,$C2097,$B$4:$B2096,"&gt;="&amp;Boshqaruv!$C$9,$B$4:$B2096,"&lt;="&amp;Boshqaruv!$C$10)=0,1,0),0)</f>
        <v>0</v>
      </c>
    </row>
    <row r="2098" customFormat="false" ht="15" hidden="false" customHeight="false" outlineLevel="0" collapsed="false">
      <c r="A2098" s="8" t="n">
        <v>2094</v>
      </c>
      <c r="B2098" s="13"/>
      <c r="C2098" s="25"/>
      <c r="D2098" s="26" t="str">
        <f aca="false">IF($C2098="","",IFERROR(IF(INDEX(Bolalar!$B$5:$B$1804,MATCH($C2098,Bolalar!$I$5:$I$1804,0))="","",INDEX(Bolalar!$B$5:$B$1804,MATCH($C2098,Bolalar!$I$5:$I$1804,0))),""))</f>
        <v/>
      </c>
      <c r="E2098" s="15" t="str">
        <f aca="false">IF($C2098="","",IFERROR(IF(INDEX(Bolalar!$C$5:$C$1804,MATCH($C2098,Bolalar!$I$5:$I$1804,0))="","",INDEX(Bolalar!$C$5:$C$1804,MATCH($C2098,Bolalar!$I$5:$I$1804,0))),""))</f>
        <v/>
      </c>
      <c r="F2098" s="24"/>
      <c r="G2098" s="14" t="str">
        <f aca="false">IF(OR($E2098="",$B2098=""),"",INT(($B2098-$E2098)/365.25))</f>
        <v/>
      </c>
      <c r="H2098" s="25"/>
      <c r="I2098" s="12"/>
      <c r="J2098" s="28" t="n">
        <f aca="false">IF(AND($C2098&lt;&gt;"",$B2098&gt;=Boshqaruv!$C$9,$B2098&lt;=Boshqaruv!$C$10),IF(COUNTIFS($C$4:$C2097,$C2098,$B$4:$B2097,"&gt;="&amp;Boshqaruv!$C$9,$B$4:$B2097,"&lt;="&amp;Boshqaruv!$C$10)=0,1,0),0)</f>
        <v>0</v>
      </c>
    </row>
    <row r="2099" customFormat="false" ht="15" hidden="false" customHeight="false" outlineLevel="0" collapsed="false">
      <c r="A2099" s="8" t="n">
        <v>2095</v>
      </c>
      <c r="B2099" s="13"/>
      <c r="C2099" s="25"/>
      <c r="D2099" s="26" t="str">
        <f aca="false">IF($C2099="","",IFERROR(IF(INDEX(Bolalar!$B$5:$B$1804,MATCH($C2099,Bolalar!$I$5:$I$1804,0))="","",INDEX(Bolalar!$B$5:$B$1804,MATCH($C2099,Bolalar!$I$5:$I$1804,0))),""))</f>
        <v/>
      </c>
      <c r="E2099" s="15" t="str">
        <f aca="false">IF($C2099="","",IFERROR(IF(INDEX(Bolalar!$C$5:$C$1804,MATCH($C2099,Bolalar!$I$5:$I$1804,0))="","",INDEX(Bolalar!$C$5:$C$1804,MATCH($C2099,Bolalar!$I$5:$I$1804,0))),""))</f>
        <v/>
      </c>
      <c r="F2099" s="24"/>
      <c r="G2099" s="14" t="str">
        <f aca="false">IF(OR($E2099="",$B2099=""),"",INT(($B2099-$E2099)/365.25))</f>
        <v/>
      </c>
      <c r="H2099" s="25"/>
      <c r="I2099" s="12"/>
      <c r="J2099" s="28" t="n">
        <f aca="false">IF(AND($C2099&lt;&gt;"",$B2099&gt;=Boshqaruv!$C$9,$B2099&lt;=Boshqaruv!$C$10),IF(COUNTIFS($C$4:$C2098,$C2099,$B$4:$B2098,"&gt;="&amp;Boshqaruv!$C$9,$B$4:$B2098,"&lt;="&amp;Boshqaruv!$C$10)=0,1,0),0)</f>
        <v>0</v>
      </c>
    </row>
    <row r="2100" customFormat="false" ht="15" hidden="false" customHeight="false" outlineLevel="0" collapsed="false">
      <c r="A2100" s="8" t="n">
        <v>2096</v>
      </c>
      <c r="B2100" s="13"/>
      <c r="C2100" s="25"/>
      <c r="D2100" s="26" t="str">
        <f aca="false">IF($C2100="","",IFERROR(IF(INDEX(Bolalar!$B$5:$B$1804,MATCH($C2100,Bolalar!$I$5:$I$1804,0))="","",INDEX(Bolalar!$B$5:$B$1804,MATCH($C2100,Bolalar!$I$5:$I$1804,0))),""))</f>
        <v/>
      </c>
      <c r="E2100" s="15" t="str">
        <f aca="false">IF($C2100="","",IFERROR(IF(INDEX(Bolalar!$C$5:$C$1804,MATCH($C2100,Bolalar!$I$5:$I$1804,0))="","",INDEX(Bolalar!$C$5:$C$1804,MATCH($C2100,Bolalar!$I$5:$I$1804,0))),""))</f>
        <v/>
      </c>
      <c r="F2100" s="24"/>
      <c r="G2100" s="14" t="str">
        <f aca="false">IF(OR($E2100="",$B2100=""),"",INT(($B2100-$E2100)/365.25))</f>
        <v/>
      </c>
      <c r="H2100" s="25"/>
      <c r="I2100" s="12"/>
      <c r="J2100" s="28" t="n">
        <f aca="false">IF(AND($C2100&lt;&gt;"",$B2100&gt;=Boshqaruv!$C$9,$B2100&lt;=Boshqaruv!$C$10),IF(COUNTIFS($C$4:$C2099,$C2100,$B$4:$B2099,"&gt;="&amp;Boshqaruv!$C$9,$B$4:$B2099,"&lt;="&amp;Boshqaruv!$C$10)=0,1,0),0)</f>
        <v>0</v>
      </c>
    </row>
    <row r="2101" customFormat="false" ht="15" hidden="false" customHeight="false" outlineLevel="0" collapsed="false">
      <c r="A2101" s="8" t="n">
        <v>2097</v>
      </c>
      <c r="B2101" s="13"/>
      <c r="C2101" s="25"/>
      <c r="D2101" s="26" t="str">
        <f aca="false">IF($C2101="","",IFERROR(IF(INDEX(Bolalar!$B$5:$B$1804,MATCH($C2101,Bolalar!$I$5:$I$1804,0))="","",INDEX(Bolalar!$B$5:$B$1804,MATCH($C2101,Bolalar!$I$5:$I$1804,0))),""))</f>
        <v/>
      </c>
      <c r="E2101" s="15" t="str">
        <f aca="false">IF($C2101="","",IFERROR(IF(INDEX(Bolalar!$C$5:$C$1804,MATCH($C2101,Bolalar!$I$5:$I$1804,0))="","",INDEX(Bolalar!$C$5:$C$1804,MATCH($C2101,Bolalar!$I$5:$I$1804,0))),""))</f>
        <v/>
      </c>
      <c r="F2101" s="24"/>
      <c r="G2101" s="14" t="str">
        <f aca="false">IF(OR($E2101="",$B2101=""),"",INT(($B2101-$E2101)/365.25))</f>
        <v/>
      </c>
      <c r="H2101" s="25"/>
      <c r="I2101" s="12"/>
      <c r="J2101" s="28" t="n">
        <f aca="false">IF(AND($C2101&lt;&gt;"",$B2101&gt;=Boshqaruv!$C$9,$B2101&lt;=Boshqaruv!$C$10),IF(COUNTIFS($C$4:$C2100,$C2101,$B$4:$B2100,"&gt;="&amp;Boshqaruv!$C$9,$B$4:$B2100,"&lt;="&amp;Boshqaruv!$C$10)=0,1,0),0)</f>
        <v>0</v>
      </c>
    </row>
    <row r="2102" customFormat="false" ht="15" hidden="false" customHeight="false" outlineLevel="0" collapsed="false">
      <c r="A2102" s="8" t="n">
        <v>2098</v>
      </c>
      <c r="B2102" s="13"/>
      <c r="C2102" s="25"/>
      <c r="D2102" s="26" t="str">
        <f aca="false">IF($C2102="","",IFERROR(IF(INDEX(Bolalar!$B$5:$B$1804,MATCH($C2102,Bolalar!$I$5:$I$1804,0))="","",INDEX(Bolalar!$B$5:$B$1804,MATCH($C2102,Bolalar!$I$5:$I$1804,0))),""))</f>
        <v/>
      </c>
      <c r="E2102" s="15" t="str">
        <f aca="false">IF($C2102="","",IFERROR(IF(INDEX(Bolalar!$C$5:$C$1804,MATCH($C2102,Bolalar!$I$5:$I$1804,0))="","",INDEX(Bolalar!$C$5:$C$1804,MATCH($C2102,Bolalar!$I$5:$I$1804,0))),""))</f>
        <v/>
      </c>
      <c r="F2102" s="24"/>
      <c r="G2102" s="14" t="str">
        <f aca="false">IF(OR($E2102="",$B2102=""),"",INT(($B2102-$E2102)/365.25))</f>
        <v/>
      </c>
      <c r="H2102" s="25"/>
      <c r="I2102" s="12"/>
      <c r="J2102" s="28" t="n">
        <f aca="false">IF(AND($C2102&lt;&gt;"",$B2102&gt;=Boshqaruv!$C$9,$B2102&lt;=Boshqaruv!$C$10),IF(COUNTIFS($C$4:$C2101,$C2102,$B$4:$B2101,"&gt;="&amp;Boshqaruv!$C$9,$B$4:$B2101,"&lt;="&amp;Boshqaruv!$C$10)=0,1,0),0)</f>
        <v>0</v>
      </c>
    </row>
    <row r="2103" customFormat="false" ht="15" hidden="false" customHeight="false" outlineLevel="0" collapsed="false">
      <c r="A2103" s="8" t="n">
        <v>2099</v>
      </c>
      <c r="B2103" s="13"/>
      <c r="C2103" s="25"/>
      <c r="D2103" s="26" t="str">
        <f aca="false">IF($C2103="","",IFERROR(IF(INDEX(Bolalar!$B$5:$B$1804,MATCH($C2103,Bolalar!$I$5:$I$1804,0))="","",INDEX(Bolalar!$B$5:$B$1804,MATCH($C2103,Bolalar!$I$5:$I$1804,0))),""))</f>
        <v/>
      </c>
      <c r="E2103" s="15" t="str">
        <f aca="false">IF($C2103="","",IFERROR(IF(INDEX(Bolalar!$C$5:$C$1804,MATCH($C2103,Bolalar!$I$5:$I$1804,0))="","",INDEX(Bolalar!$C$5:$C$1804,MATCH($C2103,Bolalar!$I$5:$I$1804,0))),""))</f>
        <v/>
      </c>
      <c r="F2103" s="24"/>
      <c r="G2103" s="14" t="str">
        <f aca="false">IF(OR($E2103="",$B2103=""),"",INT(($B2103-$E2103)/365.25))</f>
        <v/>
      </c>
      <c r="H2103" s="25"/>
      <c r="I2103" s="12"/>
      <c r="J2103" s="28" t="n">
        <f aca="false">IF(AND($C2103&lt;&gt;"",$B2103&gt;=Boshqaruv!$C$9,$B2103&lt;=Boshqaruv!$C$10),IF(COUNTIFS($C$4:$C2102,$C2103,$B$4:$B2102,"&gt;="&amp;Boshqaruv!$C$9,$B$4:$B2102,"&lt;="&amp;Boshqaruv!$C$10)=0,1,0),0)</f>
        <v>0</v>
      </c>
    </row>
    <row r="2104" customFormat="false" ht="15" hidden="false" customHeight="false" outlineLevel="0" collapsed="false">
      <c r="A2104" s="8" t="n">
        <v>2100</v>
      </c>
      <c r="B2104" s="13"/>
      <c r="C2104" s="25"/>
      <c r="D2104" s="26" t="str">
        <f aca="false">IF($C2104="","",IFERROR(IF(INDEX(Bolalar!$B$5:$B$1804,MATCH($C2104,Bolalar!$I$5:$I$1804,0))="","",INDEX(Bolalar!$B$5:$B$1804,MATCH($C2104,Bolalar!$I$5:$I$1804,0))),""))</f>
        <v/>
      </c>
      <c r="E2104" s="15" t="str">
        <f aca="false">IF($C2104="","",IFERROR(IF(INDEX(Bolalar!$C$5:$C$1804,MATCH($C2104,Bolalar!$I$5:$I$1804,0))="","",INDEX(Bolalar!$C$5:$C$1804,MATCH($C2104,Bolalar!$I$5:$I$1804,0))),""))</f>
        <v/>
      </c>
      <c r="F2104" s="24"/>
      <c r="G2104" s="14" t="str">
        <f aca="false">IF(OR($E2104="",$B2104=""),"",INT(($B2104-$E2104)/365.25))</f>
        <v/>
      </c>
      <c r="H2104" s="25"/>
      <c r="I2104" s="12"/>
      <c r="J2104" s="28" t="n">
        <f aca="false">IF(AND($C2104&lt;&gt;"",$B2104&gt;=Boshqaruv!$C$9,$B2104&lt;=Boshqaruv!$C$10),IF(COUNTIFS($C$4:$C2103,$C2104,$B$4:$B2103,"&gt;="&amp;Boshqaruv!$C$9,$B$4:$B2103,"&lt;="&amp;Boshqaruv!$C$10)=0,1,0),0)</f>
        <v>0</v>
      </c>
    </row>
    <row r="2105" customFormat="false" ht="15" hidden="false" customHeight="false" outlineLevel="0" collapsed="false">
      <c r="A2105" s="8" t="n">
        <v>2101</v>
      </c>
      <c r="B2105" s="13"/>
      <c r="C2105" s="25"/>
      <c r="D2105" s="26" t="str">
        <f aca="false">IF($C2105="","",IFERROR(IF(INDEX(Bolalar!$B$5:$B$1804,MATCH($C2105,Bolalar!$I$5:$I$1804,0))="","",INDEX(Bolalar!$B$5:$B$1804,MATCH($C2105,Bolalar!$I$5:$I$1804,0))),""))</f>
        <v/>
      </c>
      <c r="E2105" s="15" t="str">
        <f aca="false">IF($C2105="","",IFERROR(IF(INDEX(Bolalar!$C$5:$C$1804,MATCH($C2105,Bolalar!$I$5:$I$1804,0))="","",INDEX(Bolalar!$C$5:$C$1804,MATCH($C2105,Bolalar!$I$5:$I$1804,0))),""))</f>
        <v/>
      </c>
      <c r="F2105" s="24"/>
      <c r="G2105" s="14" t="str">
        <f aca="false">IF(OR($E2105="",$B2105=""),"",INT(($B2105-$E2105)/365.25))</f>
        <v/>
      </c>
      <c r="H2105" s="25"/>
      <c r="I2105" s="12"/>
      <c r="J2105" s="28" t="n">
        <f aca="false">IF(AND($C2105&lt;&gt;"",$B2105&gt;=Boshqaruv!$C$9,$B2105&lt;=Boshqaruv!$C$10),IF(COUNTIFS($C$4:$C2104,$C2105,$B$4:$B2104,"&gt;="&amp;Boshqaruv!$C$9,$B$4:$B2104,"&lt;="&amp;Boshqaruv!$C$10)=0,1,0),0)</f>
        <v>0</v>
      </c>
    </row>
    <row r="2106" customFormat="false" ht="15" hidden="false" customHeight="false" outlineLevel="0" collapsed="false">
      <c r="A2106" s="8" t="n">
        <v>2102</v>
      </c>
      <c r="B2106" s="13"/>
      <c r="C2106" s="25"/>
      <c r="D2106" s="26" t="str">
        <f aca="false">IF($C2106="","",IFERROR(IF(INDEX(Bolalar!$B$5:$B$1804,MATCH($C2106,Bolalar!$I$5:$I$1804,0))="","",INDEX(Bolalar!$B$5:$B$1804,MATCH($C2106,Bolalar!$I$5:$I$1804,0))),""))</f>
        <v/>
      </c>
      <c r="E2106" s="15" t="str">
        <f aca="false">IF($C2106="","",IFERROR(IF(INDEX(Bolalar!$C$5:$C$1804,MATCH($C2106,Bolalar!$I$5:$I$1804,0))="","",INDEX(Bolalar!$C$5:$C$1804,MATCH($C2106,Bolalar!$I$5:$I$1804,0))),""))</f>
        <v/>
      </c>
      <c r="F2106" s="24"/>
      <c r="G2106" s="14" t="str">
        <f aca="false">IF(OR($E2106="",$B2106=""),"",INT(($B2106-$E2106)/365.25))</f>
        <v/>
      </c>
      <c r="H2106" s="25"/>
      <c r="I2106" s="12"/>
      <c r="J2106" s="28" t="n">
        <f aca="false">IF(AND($C2106&lt;&gt;"",$B2106&gt;=Boshqaruv!$C$9,$B2106&lt;=Boshqaruv!$C$10),IF(COUNTIFS($C$4:$C2105,$C2106,$B$4:$B2105,"&gt;="&amp;Boshqaruv!$C$9,$B$4:$B2105,"&lt;="&amp;Boshqaruv!$C$10)=0,1,0),0)</f>
        <v>0</v>
      </c>
    </row>
    <row r="2107" customFormat="false" ht="15" hidden="false" customHeight="false" outlineLevel="0" collapsed="false">
      <c r="A2107" s="8" t="n">
        <v>2103</v>
      </c>
      <c r="B2107" s="13"/>
      <c r="C2107" s="25"/>
      <c r="D2107" s="26" t="str">
        <f aca="false">IF($C2107="","",IFERROR(IF(INDEX(Bolalar!$B$5:$B$1804,MATCH($C2107,Bolalar!$I$5:$I$1804,0))="","",INDEX(Bolalar!$B$5:$B$1804,MATCH($C2107,Bolalar!$I$5:$I$1804,0))),""))</f>
        <v/>
      </c>
      <c r="E2107" s="15" t="str">
        <f aca="false">IF($C2107="","",IFERROR(IF(INDEX(Bolalar!$C$5:$C$1804,MATCH($C2107,Bolalar!$I$5:$I$1804,0))="","",INDEX(Bolalar!$C$5:$C$1804,MATCH($C2107,Bolalar!$I$5:$I$1804,0))),""))</f>
        <v/>
      </c>
      <c r="F2107" s="24"/>
      <c r="G2107" s="14" t="str">
        <f aca="false">IF(OR($E2107="",$B2107=""),"",INT(($B2107-$E2107)/365.25))</f>
        <v/>
      </c>
      <c r="H2107" s="25"/>
      <c r="I2107" s="12"/>
      <c r="J2107" s="28" t="n">
        <f aca="false">IF(AND($C2107&lt;&gt;"",$B2107&gt;=Boshqaruv!$C$9,$B2107&lt;=Boshqaruv!$C$10),IF(COUNTIFS($C$4:$C2106,$C2107,$B$4:$B2106,"&gt;="&amp;Boshqaruv!$C$9,$B$4:$B2106,"&lt;="&amp;Boshqaruv!$C$10)=0,1,0),0)</f>
        <v>0</v>
      </c>
    </row>
    <row r="2108" customFormat="false" ht="15" hidden="false" customHeight="false" outlineLevel="0" collapsed="false">
      <c r="A2108" s="8" t="n">
        <v>2104</v>
      </c>
      <c r="B2108" s="13"/>
      <c r="C2108" s="25"/>
      <c r="D2108" s="26" t="str">
        <f aca="false">IF($C2108="","",IFERROR(IF(INDEX(Bolalar!$B$5:$B$1804,MATCH($C2108,Bolalar!$I$5:$I$1804,0))="","",INDEX(Bolalar!$B$5:$B$1804,MATCH($C2108,Bolalar!$I$5:$I$1804,0))),""))</f>
        <v/>
      </c>
      <c r="E2108" s="15" t="str">
        <f aca="false">IF($C2108="","",IFERROR(IF(INDEX(Bolalar!$C$5:$C$1804,MATCH($C2108,Bolalar!$I$5:$I$1804,0))="","",INDEX(Bolalar!$C$5:$C$1804,MATCH($C2108,Bolalar!$I$5:$I$1804,0))),""))</f>
        <v/>
      </c>
      <c r="F2108" s="24"/>
      <c r="G2108" s="14" t="str">
        <f aca="false">IF(OR($E2108="",$B2108=""),"",INT(($B2108-$E2108)/365.25))</f>
        <v/>
      </c>
      <c r="H2108" s="25"/>
      <c r="I2108" s="12"/>
      <c r="J2108" s="28" t="n">
        <f aca="false">IF(AND($C2108&lt;&gt;"",$B2108&gt;=Boshqaruv!$C$9,$B2108&lt;=Boshqaruv!$C$10),IF(COUNTIFS($C$4:$C2107,$C2108,$B$4:$B2107,"&gt;="&amp;Boshqaruv!$C$9,$B$4:$B2107,"&lt;="&amp;Boshqaruv!$C$10)=0,1,0),0)</f>
        <v>0</v>
      </c>
    </row>
    <row r="2109" customFormat="false" ht="15" hidden="false" customHeight="false" outlineLevel="0" collapsed="false">
      <c r="A2109" s="8" t="n">
        <v>2105</v>
      </c>
      <c r="B2109" s="13"/>
      <c r="C2109" s="25"/>
      <c r="D2109" s="26" t="str">
        <f aca="false">IF($C2109="","",IFERROR(IF(INDEX(Bolalar!$B$5:$B$1804,MATCH($C2109,Bolalar!$I$5:$I$1804,0))="","",INDEX(Bolalar!$B$5:$B$1804,MATCH($C2109,Bolalar!$I$5:$I$1804,0))),""))</f>
        <v/>
      </c>
      <c r="E2109" s="15" t="str">
        <f aca="false">IF($C2109="","",IFERROR(IF(INDEX(Bolalar!$C$5:$C$1804,MATCH($C2109,Bolalar!$I$5:$I$1804,0))="","",INDEX(Bolalar!$C$5:$C$1804,MATCH($C2109,Bolalar!$I$5:$I$1804,0))),""))</f>
        <v/>
      </c>
      <c r="F2109" s="24"/>
      <c r="G2109" s="14" t="str">
        <f aca="false">IF(OR($E2109="",$B2109=""),"",INT(($B2109-$E2109)/365.25))</f>
        <v/>
      </c>
      <c r="H2109" s="25"/>
      <c r="I2109" s="12"/>
      <c r="J2109" s="28" t="n">
        <f aca="false">IF(AND($C2109&lt;&gt;"",$B2109&gt;=Boshqaruv!$C$9,$B2109&lt;=Boshqaruv!$C$10),IF(COUNTIFS($C$4:$C2108,$C2109,$B$4:$B2108,"&gt;="&amp;Boshqaruv!$C$9,$B$4:$B2108,"&lt;="&amp;Boshqaruv!$C$10)=0,1,0),0)</f>
        <v>0</v>
      </c>
    </row>
    <row r="2110" customFormat="false" ht="15" hidden="false" customHeight="false" outlineLevel="0" collapsed="false">
      <c r="A2110" s="8" t="n">
        <v>2106</v>
      </c>
      <c r="B2110" s="13"/>
      <c r="C2110" s="25"/>
      <c r="D2110" s="26" t="str">
        <f aca="false">IF($C2110="","",IFERROR(IF(INDEX(Bolalar!$B$5:$B$1804,MATCH($C2110,Bolalar!$I$5:$I$1804,0))="","",INDEX(Bolalar!$B$5:$B$1804,MATCH($C2110,Bolalar!$I$5:$I$1804,0))),""))</f>
        <v/>
      </c>
      <c r="E2110" s="15" t="str">
        <f aca="false">IF($C2110="","",IFERROR(IF(INDEX(Bolalar!$C$5:$C$1804,MATCH($C2110,Bolalar!$I$5:$I$1804,0))="","",INDEX(Bolalar!$C$5:$C$1804,MATCH($C2110,Bolalar!$I$5:$I$1804,0))),""))</f>
        <v/>
      </c>
      <c r="F2110" s="24"/>
      <c r="G2110" s="14" t="str">
        <f aca="false">IF(OR($E2110="",$B2110=""),"",INT(($B2110-$E2110)/365.25))</f>
        <v/>
      </c>
      <c r="H2110" s="25"/>
      <c r="I2110" s="12"/>
      <c r="J2110" s="28" t="n">
        <f aca="false">IF(AND($C2110&lt;&gt;"",$B2110&gt;=Boshqaruv!$C$9,$B2110&lt;=Boshqaruv!$C$10),IF(COUNTIFS($C$4:$C2109,$C2110,$B$4:$B2109,"&gt;="&amp;Boshqaruv!$C$9,$B$4:$B2109,"&lt;="&amp;Boshqaruv!$C$10)=0,1,0),0)</f>
        <v>0</v>
      </c>
    </row>
    <row r="2111" customFormat="false" ht="15" hidden="false" customHeight="false" outlineLevel="0" collapsed="false">
      <c r="A2111" s="8" t="n">
        <v>2107</v>
      </c>
      <c r="B2111" s="13"/>
      <c r="C2111" s="25"/>
      <c r="D2111" s="26" t="str">
        <f aca="false">IF($C2111="","",IFERROR(IF(INDEX(Bolalar!$B$5:$B$1804,MATCH($C2111,Bolalar!$I$5:$I$1804,0))="","",INDEX(Bolalar!$B$5:$B$1804,MATCH($C2111,Bolalar!$I$5:$I$1804,0))),""))</f>
        <v/>
      </c>
      <c r="E2111" s="15" t="str">
        <f aca="false">IF($C2111="","",IFERROR(IF(INDEX(Bolalar!$C$5:$C$1804,MATCH($C2111,Bolalar!$I$5:$I$1804,0))="","",INDEX(Bolalar!$C$5:$C$1804,MATCH($C2111,Bolalar!$I$5:$I$1804,0))),""))</f>
        <v/>
      </c>
      <c r="F2111" s="24"/>
      <c r="G2111" s="14" t="str">
        <f aca="false">IF(OR($E2111="",$B2111=""),"",INT(($B2111-$E2111)/365.25))</f>
        <v/>
      </c>
      <c r="H2111" s="25"/>
      <c r="I2111" s="12"/>
      <c r="J2111" s="28" t="n">
        <f aca="false">IF(AND($C2111&lt;&gt;"",$B2111&gt;=Boshqaruv!$C$9,$B2111&lt;=Boshqaruv!$C$10),IF(COUNTIFS($C$4:$C2110,$C2111,$B$4:$B2110,"&gt;="&amp;Boshqaruv!$C$9,$B$4:$B2110,"&lt;="&amp;Boshqaruv!$C$10)=0,1,0),0)</f>
        <v>0</v>
      </c>
    </row>
    <row r="2112" customFormat="false" ht="15" hidden="false" customHeight="false" outlineLevel="0" collapsed="false">
      <c r="A2112" s="8" t="n">
        <v>2108</v>
      </c>
      <c r="B2112" s="13"/>
      <c r="C2112" s="25"/>
      <c r="D2112" s="26" t="str">
        <f aca="false">IF($C2112="","",IFERROR(IF(INDEX(Bolalar!$B$5:$B$1804,MATCH($C2112,Bolalar!$I$5:$I$1804,0))="","",INDEX(Bolalar!$B$5:$B$1804,MATCH($C2112,Bolalar!$I$5:$I$1804,0))),""))</f>
        <v/>
      </c>
      <c r="E2112" s="15" t="str">
        <f aca="false">IF($C2112="","",IFERROR(IF(INDEX(Bolalar!$C$5:$C$1804,MATCH($C2112,Bolalar!$I$5:$I$1804,0))="","",INDEX(Bolalar!$C$5:$C$1804,MATCH($C2112,Bolalar!$I$5:$I$1804,0))),""))</f>
        <v/>
      </c>
      <c r="F2112" s="24"/>
      <c r="G2112" s="14" t="str">
        <f aca="false">IF(OR($E2112="",$B2112=""),"",INT(($B2112-$E2112)/365.25))</f>
        <v/>
      </c>
      <c r="H2112" s="25"/>
      <c r="I2112" s="12"/>
      <c r="J2112" s="28" t="n">
        <f aca="false">IF(AND($C2112&lt;&gt;"",$B2112&gt;=Boshqaruv!$C$9,$B2112&lt;=Boshqaruv!$C$10),IF(COUNTIFS($C$4:$C2111,$C2112,$B$4:$B2111,"&gt;="&amp;Boshqaruv!$C$9,$B$4:$B2111,"&lt;="&amp;Boshqaruv!$C$10)=0,1,0),0)</f>
        <v>0</v>
      </c>
    </row>
    <row r="2113" customFormat="false" ht="15" hidden="false" customHeight="false" outlineLevel="0" collapsed="false">
      <c r="A2113" s="8" t="n">
        <v>2109</v>
      </c>
      <c r="B2113" s="13"/>
      <c r="C2113" s="25"/>
      <c r="D2113" s="26" t="str">
        <f aca="false">IF($C2113="","",IFERROR(IF(INDEX(Bolalar!$B$5:$B$1804,MATCH($C2113,Bolalar!$I$5:$I$1804,0))="","",INDEX(Bolalar!$B$5:$B$1804,MATCH($C2113,Bolalar!$I$5:$I$1804,0))),""))</f>
        <v/>
      </c>
      <c r="E2113" s="15" t="str">
        <f aca="false">IF($C2113="","",IFERROR(IF(INDEX(Bolalar!$C$5:$C$1804,MATCH($C2113,Bolalar!$I$5:$I$1804,0))="","",INDEX(Bolalar!$C$5:$C$1804,MATCH($C2113,Bolalar!$I$5:$I$1804,0))),""))</f>
        <v/>
      </c>
      <c r="F2113" s="24"/>
      <c r="G2113" s="14" t="str">
        <f aca="false">IF(OR($E2113="",$B2113=""),"",INT(($B2113-$E2113)/365.25))</f>
        <v/>
      </c>
      <c r="H2113" s="25"/>
      <c r="I2113" s="12"/>
      <c r="J2113" s="28" t="n">
        <f aca="false">IF(AND($C2113&lt;&gt;"",$B2113&gt;=Boshqaruv!$C$9,$B2113&lt;=Boshqaruv!$C$10),IF(COUNTIFS($C$4:$C2112,$C2113,$B$4:$B2112,"&gt;="&amp;Boshqaruv!$C$9,$B$4:$B2112,"&lt;="&amp;Boshqaruv!$C$10)=0,1,0),0)</f>
        <v>0</v>
      </c>
    </row>
    <row r="2114" customFormat="false" ht="15" hidden="false" customHeight="false" outlineLevel="0" collapsed="false">
      <c r="A2114" s="8" t="n">
        <v>2110</v>
      </c>
      <c r="B2114" s="13"/>
      <c r="C2114" s="25"/>
      <c r="D2114" s="26" t="str">
        <f aca="false">IF($C2114="","",IFERROR(IF(INDEX(Bolalar!$B$5:$B$1804,MATCH($C2114,Bolalar!$I$5:$I$1804,0))="","",INDEX(Bolalar!$B$5:$B$1804,MATCH($C2114,Bolalar!$I$5:$I$1804,0))),""))</f>
        <v/>
      </c>
      <c r="E2114" s="15" t="str">
        <f aca="false">IF($C2114="","",IFERROR(IF(INDEX(Bolalar!$C$5:$C$1804,MATCH($C2114,Bolalar!$I$5:$I$1804,0))="","",INDEX(Bolalar!$C$5:$C$1804,MATCH($C2114,Bolalar!$I$5:$I$1804,0))),""))</f>
        <v/>
      </c>
      <c r="F2114" s="24"/>
      <c r="G2114" s="14" t="str">
        <f aca="false">IF(OR($E2114="",$B2114=""),"",INT(($B2114-$E2114)/365.25))</f>
        <v/>
      </c>
      <c r="H2114" s="25"/>
      <c r="I2114" s="12"/>
      <c r="J2114" s="28" t="n">
        <f aca="false">IF(AND($C2114&lt;&gt;"",$B2114&gt;=Boshqaruv!$C$9,$B2114&lt;=Boshqaruv!$C$10),IF(COUNTIFS($C$4:$C2113,$C2114,$B$4:$B2113,"&gt;="&amp;Boshqaruv!$C$9,$B$4:$B2113,"&lt;="&amp;Boshqaruv!$C$10)=0,1,0),0)</f>
        <v>0</v>
      </c>
    </row>
    <row r="2115" customFormat="false" ht="15" hidden="false" customHeight="false" outlineLevel="0" collapsed="false">
      <c r="A2115" s="8" t="n">
        <v>2111</v>
      </c>
      <c r="B2115" s="13"/>
      <c r="C2115" s="25"/>
      <c r="D2115" s="26" t="str">
        <f aca="false">IF($C2115="","",IFERROR(IF(INDEX(Bolalar!$B$5:$B$1804,MATCH($C2115,Bolalar!$I$5:$I$1804,0))="","",INDEX(Bolalar!$B$5:$B$1804,MATCH($C2115,Bolalar!$I$5:$I$1804,0))),""))</f>
        <v/>
      </c>
      <c r="E2115" s="15" t="str">
        <f aca="false">IF($C2115="","",IFERROR(IF(INDEX(Bolalar!$C$5:$C$1804,MATCH($C2115,Bolalar!$I$5:$I$1804,0))="","",INDEX(Bolalar!$C$5:$C$1804,MATCH($C2115,Bolalar!$I$5:$I$1804,0))),""))</f>
        <v/>
      </c>
      <c r="F2115" s="24"/>
      <c r="G2115" s="14" t="str">
        <f aca="false">IF(OR($E2115="",$B2115=""),"",INT(($B2115-$E2115)/365.25))</f>
        <v/>
      </c>
      <c r="H2115" s="25"/>
      <c r="I2115" s="12"/>
      <c r="J2115" s="28" t="n">
        <f aca="false">IF(AND($C2115&lt;&gt;"",$B2115&gt;=Boshqaruv!$C$9,$B2115&lt;=Boshqaruv!$C$10),IF(COUNTIFS($C$4:$C2114,$C2115,$B$4:$B2114,"&gt;="&amp;Boshqaruv!$C$9,$B$4:$B2114,"&lt;="&amp;Boshqaruv!$C$10)=0,1,0),0)</f>
        <v>0</v>
      </c>
    </row>
    <row r="2116" customFormat="false" ht="15" hidden="false" customHeight="false" outlineLevel="0" collapsed="false">
      <c r="A2116" s="8" t="n">
        <v>2112</v>
      </c>
      <c r="B2116" s="13"/>
      <c r="C2116" s="25"/>
      <c r="D2116" s="26" t="str">
        <f aca="false">IF($C2116="","",IFERROR(IF(INDEX(Bolalar!$B$5:$B$1804,MATCH($C2116,Bolalar!$I$5:$I$1804,0))="","",INDEX(Bolalar!$B$5:$B$1804,MATCH($C2116,Bolalar!$I$5:$I$1804,0))),""))</f>
        <v/>
      </c>
      <c r="E2116" s="15" t="str">
        <f aca="false">IF($C2116="","",IFERROR(IF(INDEX(Bolalar!$C$5:$C$1804,MATCH($C2116,Bolalar!$I$5:$I$1804,0))="","",INDEX(Bolalar!$C$5:$C$1804,MATCH($C2116,Bolalar!$I$5:$I$1804,0))),""))</f>
        <v/>
      </c>
      <c r="F2116" s="24"/>
      <c r="G2116" s="14" t="str">
        <f aca="false">IF(OR($E2116="",$B2116=""),"",INT(($B2116-$E2116)/365.25))</f>
        <v/>
      </c>
      <c r="H2116" s="25"/>
      <c r="I2116" s="12"/>
      <c r="J2116" s="28" t="n">
        <f aca="false">IF(AND($C2116&lt;&gt;"",$B2116&gt;=Boshqaruv!$C$9,$B2116&lt;=Boshqaruv!$C$10),IF(COUNTIFS($C$4:$C2115,$C2116,$B$4:$B2115,"&gt;="&amp;Boshqaruv!$C$9,$B$4:$B2115,"&lt;="&amp;Boshqaruv!$C$10)=0,1,0),0)</f>
        <v>0</v>
      </c>
    </row>
    <row r="2117" customFormat="false" ht="15" hidden="false" customHeight="false" outlineLevel="0" collapsed="false">
      <c r="A2117" s="8" t="n">
        <v>2113</v>
      </c>
      <c r="B2117" s="13"/>
      <c r="C2117" s="25"/>
      <c r="D2117" s="26" t="str">
        <f aca="false">IF($C2117="","",IFERROR(IF(INDEX(Bolalar!$B$5:$B$1804,MATCH($C2117,Bolalar!$I$5:$I$1804,0))="","",INDEX(Bolalar!$B$5:$B$1804,MATCH($C2117,Bolalar!$I$5:$I$1804,0))),""))</f>
        <v/>
      </c>
      <c r="E2117" s="15" t="str">
        <f aca="false">IF($C2117="","",IFERROR(IF(INDEX(Bolalar!$C$5:$C$1804,MATCH($C2117,Bolalar!$I$5:$I$1804,0))="","",INDEX(Bolalar!$C$5:$C$1804,MATCH($C2117,Bolalar!$I$5:$I$1804,0))),""))</f>
        <v/>
      </c>
      <c r="F2117" s="24"/>
      <c r="G2117" s="14" t="str">
        <f aca="false">IF(OR($E2117="",$B2117=""),"",INT(($B2117-$E2117)/365.25))</f>
        <v/>
      </c>
      <c r="H2117" s="25"/>
      <c r="I2117" s="12"/>
      <c r="J2117" s="28" t="n">
        <f aca="false">IF(AND($C2117&lt;&gt;"",$B2117&gt;=Boshqaruv!$C$9,$B2117&lt;=Boshqaruv!$C$10),IF(COUNTIFS($C$4:$C2116,$C2117,$B$4:$B2116,"&gt;="&amp;Boshqaruv!$C$9,$B$4:$B2116,"&lt;="&amp;Boshqaruv!$C$10)=0,1,0),0)</f>
        <v>0</v>
      </c>
    </row>
    <row r="2118" customFormat="false" ht="15" hidden="false" customHeight="false" outlineLevel="0" collapsed="false">
      <c r="A2118" s="8" t="n">
        <v>2114</v>
      </c>
      <c r="B2118" s="13"/>
      <c r="C2118" s="25"/>
      <c r="D2118" s="26" t="str">
        <f aca="false">IF($C2118="","",IFERROR(IF(INDEX(Bolalar!$B$5:$B$1804,MATCH($C2118,Bolalar!$I$5:$I$1804,0))="","",INDEX(Bolalar!$B$5:$B$1804,MATCH($C2118,Bolalar!$I$5:$I$1804,0))),""))</f>
        <v/>
      </c>
      <c r="E2118" s="15" t="str">
        <f aca="false">IF($C2118="","",IFERROR(IF(INDEX(Bolalar!$C$5:$C$1804,MATCH($C2118,Bolalar!$I$5:$I$1804,0))="","",INDEX(Bolalar!$C$5:$C$1804,MATCH($C2118,Bolalar!$I$5:$I$1804,0))),""))</f>
        <v/>
      </c>
      <c r="F2118" s="24"/>
      <c r="G2118" s="14" t="str">
        <f aca="false">IF(OR($E2118="",$B2118=""),"",INT(($B2118-$E2118)/365.25))</f>
        <v/>
      </c>
      <c r="H2118" s="25"/>
      <c r="I2118" s="12"/>
      <c r="J2118" s="28" t="n">
        <f aca="false">IF(AND($C2118&lt;&gt;"",$B2118&gt;=Boshqaruv!$C$9,$B2118&lt;=Boshqaruv!$C$10),IF(COUNTIFS($C$4:$C2117,$C2118,$B$4:$B2117,"&gt;="&amp;Boshqaruv!$C$9,$B$4:$B2117,"&lt;="&amp;Boshqaruv!$C$10)=0,1,0),0)</f>
        <v>0</v>
      </c>
    </row>
    <row r="2119" customFormat="false" ht="15" hidden="false" customHeight="false" outlineLevel="0" collapsed="false">
      <c r="A2119" s="8" t="n">
        <v>2115</v>
      </c>
      <c r="B2119" s="13"/>
      <c r="C2119" s="25"/>
      <c r="D2119" s="26" t="str">
        <f aca="false">IF($C2119="","",IFERROR(IF(INDEX(Bolalar!$B$5:$B$1804,MATCH($C2119,Bolalar!$I$5:$I$1804,0))="","",INDEX(Bolalar!$B$5:$B$1804,MATCH($C2119,Bolalar!$I$5:$I$1804,0))),""))</f>
        <v/>
      </c>
      <c r="E2119" s="15" t="str">
        <f aca="false">IF($C2119="","",IFERROR(IF(INDEX(Bolalar!$C$5:$C$1804,MATCH($C2119,Bolalar!$I$5:$I$1804,0))="","",INDEX(Bolalar!$C$5:$C$1804,MATCH($C2119,Bolalar!$I$5:$I$1804,0))),""))</f>
        <v/>
      </c>
      <c r="F2119" s="24"/>
      <c r="G2119" s="14" t="str">
        <f aca="false">IF(OR($E2119="",$B2119=""),"",INT(($B2119-$E2119)/365.25))</f>
        <v/>
      </c>
      <c r="H2119" s="25"/>
      <c r="I2119" s="12"/>
      <c r="J2119" s="28" t="n">
        <f aca="false">IF(AND($C2119&lt;&gt;"",$B2119&gt;=Boshqaruv!$C$9,$B2119&lt;=Boshqaruv!$C$10),IF(COUNTIFS($C$4:$C2118,$C2119,$B$4:$B2118,"&gt;="&amp;Boshqaruv!$C$9,$B$4:$B2118,"&lt;="&amp;Boshqaruv!$C$10)=0,1,0),0)</f>
        <v>0</v>
      </c>
    </row>
    <row r="2120" customFormat="false" ht="15" hidden="false" customHeight="false" outlineLevel="0" collapsed="false">
      <c r="A2120" s="8" t="n">
        <v>2116</v>
      </c>
      <c r="B2120" s="13"/>
      <c r="C2120" s="25"/>
      <c r="D2120" s="26" t="str">
        <f aca="false">IF($C2120="","",IFERROR(IF(INDEX(Bolalar!$B$5:$B$1804,MATCH($C2120,Bolalar!$I$5:$I$1804,0))="","",INDEX(Bolalar!$B$5:$B$1804,MATCH($C2120,Bolalar!$I$5:$I$1804,0))),""))</f>
        <v/>
      </c>
      <c r="E2120" s="15" t="str">
        <f aca="false">IF($C2120="","",IFERROR(IF(INDEX(Bolalar!$C$5:$C$1804,MATCH($C2120,Bolalar!$I$5:$I$1804,0))="","",INDEX(Bolalar!$C$5:$C$1804,MATCH($C2120,Bolalar!$I$5:$I$1804,0))),""))</f>
        <v/>
      </c>
      <c r="F2120" s="24"/>
      <c r="G2120" s="14" t="str">
        <f aca="false">IF(OR($E2120="",$B2120=""),"",INT(($B2120-$E2120)/365.25))</f>
        <v/>
      </c>
      <c r="H2120" s="25"/>
      <c r="I2120" s="12"/>
      <c r="J2120" s="28" t="n">
        <f aca="false">IF(AND($C2120&lt;&gt;"",$B2120&gt;=Boshqaruv!$C$9,$B2120&lt;=Boshqaruv!$C$10),IF(COUNTIFS($C$4:$C2119,$C2120,$B$4:$B2119,"&gt;="&amp;Boshqaruv!$C$9,$B$4:$B2119,"&lt;="&amp;Boshqaruv!$C$10)=0,1,0),0)</f>
        <v>0</v>
      </c>
    </row>
    <row r="2121" customFormat="false" ht="15" hidden="false" customHeight="false" outlineLevel="0" collapsed="false">
      <c r="A2121" s="8" t="n">
        <v>2117</v>
      </c>
      <c r="B2121" s="13"/>
      <c r="C2121" s="25"/>
      <c r="D2121" s="26" t="str">
        <f aca="false">IF($C2121="","",IFERROR(IF(INDEX(Bolalar!$B$5:$B$1804,MATCH($C2121,Bolalar!$I$5:$I$1804,0))="","",INDEX(Bolalar!$B$5:$B$1804,MATCH($C2121,Bolalar!$I$5:$I$1804,0))),""))</f>
        <v/>
      </c>
      <c r="E2121" s="15" t="str">
        <f aca="false">IF($C2121="","",IFERROR(IF(INDEX(Bolalar!$C$5:$C$1804,MATCH($C2121,Bolalar!$I$5:$I$1804,0))="","",INDEX(Bolalar!$C$5:$C$1804,MATCH($C2121,Bolalar!$I$5:$I$1804,0))),""))</f>
        <v/>
      </c>
      <c r="F2121" s="24"/>
      <c r="G2121" s="14" t="str">
        <f aca="false">IF(OR($E2121="",$B2121=""),"",INT(($B2121-$E2121)/365.25))</f>
        <v/>
      </c>
      <c r="H2121" s="25"/>
      <c r="I2121" s="12"/>
      <c r="J2121" s="28" t="n">
        <f aca="false">IF(AND($C2121&lt;&gt;"",$B2121&gt;=Boshqaruv!$C$9,$B2121&lt;=Boshqaruv!$C$10),IF(COUNTIFS($C$4:$C2120,$C2121,$B$4:$B2120,"&gt;="&amp;Boshqaruv!$C$9,$B$4:$B2120,"&lt;="&amp;Boshqaruv!$C$10)=0,1,0),0)</f>
        <v>0</v>
      </c>
    </row>
    <row r="2122" customFormat="false" ht="15" hidden="false" customHeight="false" outlineLevel="0" collapsed="false">
      <c r="A2122" s="8" t="n">
        <v>2118</v>
      </c>
      <c r="B2122" s="13"/>
      <c r="C2122" s="25"/>
      <c r="D2122" s="26" t="str">
        <f aca="false">IF($C2122="","",IFERROR(IF(INDEX(Bolalar!$B$5:$B$1804,MATCH($C2122,Bolalar!$I$5:$I$1804,0))="","",INDEX(Bolalar!$B$5:$B$1804,MATCH($C2122,Bolalar!$I$5:$I$1804,0))),""))</f>
        <v/>
      </c>
      <c r="E2122" s="15" t="str">
        <f aca="false">IF($C2122="","",IFERROR(IF(INDEX(Bolalar!$C$5:$C$1804,MATCH($C2122,Bolalar!$I$5:$I$1804,0))="","",INDEX(Bolalar!$C$5:$C$1804,MATCH($C2122,Bolalar!$I$5:$I$1804,0))),""))</f>
        <v/>
      </c>
      <c r="F2122" s="24"/>
      <c r="G2122" s="14" t="str">
        <f aca="false">IF(OR($E2122="",$B2122=""),"",INT(($B2122-$E2122)/365.25))</f>
        <v/>
      </c>
      <c r="H2122" s="25"/>
      <c r="I2122" s="12"/>
      <c r="J2122" s="28" t="n">
        <f aca="false">IF(AND($C2122&lt;&gt;"",$B2122&gt;=Boshqaruv!$C$9,$B2122&lt;=Boshqaruv!$C$10),IF(COUNTIFS($C$4:$C2121,$C2122,$B$4:$B2121,"&gt;="&amp;Boshqaruv!$C$9,$B$4:$B2121,"&lt;="&amp;Boshqaruv!$C$10)=0,1,0),0)</f>
        <v>0</v>
      </c>
    </row>
    <row r="2123" customFormat="false" ht="15" hidden="false" customHeight="false" outlineLevel="0" collapsed="false">
      <c r="A2123" s="8" t="n">
        <v>2119</v>
      </c>
      <c r="B2123" s="13"/>
      <c r="C2123" s="25"/>
      <c r="D2123" s="26" t="str">
        <f aca="false">IF($C2123="","",IFERROR(IF(INDEX(Bolalar!$B$5:$B$1804,MATCH($C2123,Bolalar!$I$5:$I$1804,0))="","",INDEX(Bolalar!$B$5:$B$1804,MATCH($C2123,Bolalar!$I$5:$I$1804,0))),""))</f>
        <v/>
      </c>
      <c r="E2123" s="15" t="str">
        <f aca="false">IF($C2123="","",IFERROR(IF(INDEX(Bolalar!$C$5:$C$1804,MATCH($C2123,Bolalar!$I$5:$I$1804,0))="","",INDEX(Bolalar!$C$5:$C$1804,MATCH($C2123,Bolalar!$I$5:$I$1804,0))),""))</f>
        <v/>
      </c>
      <c r="F2123" s="24"/>
      <c r="G2123" s="14" t="str">
        <f aca="false">IF(OR($E2123="",$B2123=""),"",INT(($B2123-$E2123)/365.25))</f>
        <v/>
      </c>
      <c r="H2123" s="25"/>
      <c r="I2123" s="12"/>
      <c r="J2123" s="28" t="n">
        <f aca="false">IF(AND($C2123&lt;&gt;"",$B2123&gt;=Boshqaruv!$C$9,$B2123&lt;=Boshqaruv!$C$10),IF(COUNTIFS($C$4:$C2122,$C2123,$B$4:$B2122,"&gt;="&amp;Boshqaruv!$C$9,$B$4:$B2122,"&lt;="&amp;Boshqaruv!$C$10)=0,1,0),0)</f>
        <v>0</v>
      </c>
    </row>
    <row r="2124" customFormat="false" ht="15" hidden="false" customHeight="false" outlineLevel="0" collapsed="false">
      <c r="A2124" s="8" t="n">
        <v>2120</v>
      </c>
      <c r="B2124" s="13"/>
      <c r="C2124" s="25"/>
      <c r="D2124" s="26" t="str">
        <f aca="false">IF($C2124="","",IFERROR(IF(INDEX(Bolalar!$B$5:$B$1804,MATCH($C2124,Bolalar!$I$5:$I$1804,0))="","",INDEX(Bolalar!$B$5:$B$1804,MATCH($C2124,Bolalar!$I$5:$I$1804,0))),""))</f>
        <v/>
      </c>
      <c r="E2124" s="15" t="str">
        <f aca="false">IF($C2124="","",IFERROR(IF(INDEX(Bolalar!$C$5:$C$1804,MATCH($C2124,Bolalar!$I$5:$I$1804,0))="","",INDEX(Bolalar!$C$5:$C$1804,MATCH($C2124,Bolalar!$I$5:$I$1804,0))),""))</f>
        <v/>
      </c>
      <c r="F2124" s="24"/>
      <c r="G2124" s="14" t="str">
        <f aca="false">IF(OR($E2124="",$B2124=""),"",INT(($B2124-$E2124)/365.25))</f>
        <v/>
      </c>
      <c r="H2124" s="25"/>
      <c r="I2124" s="12"/>
      <c r="J2124" s="28" t="n">
        <f aca="false">IF(AND($C2124&lt;&gt;"",$B2124&gt;=Boshqaruv!$C$9,$B2124&lt;=Boshqaruv!$C$10),IF(COUNTIFS($C$4:$C2123,$C2124,$B$4:$B2123,"&gt;="&amp;Boshqaruv!$C$9,$B$4:$B2123,"&lt;="&amp;Boshqaruv!$C$10)=0,1,0),0)</f>
        <v>0</v>
      </c>
    </row>
    <row r="2125" customFormat="false" ht="15" hidden="false" customHeight="false" outlineLevel="0" collapsed="false">
      <c r="A2125" s="8" t="n">
        <v>2121</v>
      </c>
      <c r="B2125" s="13"/>
      <c r="C2125" s="25"/>
      <c r="D2125" s="26" t="str">
        <f aca="false">IF($C2125="","",IFERROR(IF(INDEX(Bolalar!$B$5:$B$1804,MATCH($C2125,Bolalar!$I$5:$I$1804,0))="","",INDEX(Bolalar!$B$5:$B$1804,MATCH($C2125,Bolalar!$I$5:$I$1804,0))),""))</f>
        <v/>
      </c>
      <c r="E2125" s="15" t="str">
        <f aca="false">IF($C2125="","",IFERROR(IF(INDEX(Bolalar!$C$5:$C$1804,MATCH($C2125,Bolalar!$I$5:$I$1804,0))="","",INDEX(Bolalar!$C$5:$C$1804,MATCH($C2125,Bolalar!$I$5:$I$1804,0))),""))</f>
        <v/>
      </c>
      <c r="F2125" s="24"/>
      <c r="G2125" s="14" t="str">
        <f aca="false">IF(OR($E2125="",$B2125=""),"",INT(($B2125-$E2125)/365.25))</f>
        <v/>
      </c>
      <c r="H2125" s="25"/>
      <c r="I2125" s="12"/>
      <c r="J2125" s="28" t="n">
        <f aca="false">IF(AND($C2125&lt;&gt;"",$B2125&gt;=Boshqaruv!$C$9,$B2125&lt;=Boshqaruv!$C$10),IF(COUNTIFS($C$4:$C2124,$C2125,$B$4:$B2124,"&gt;="&amp;Boshqaruv!$C$9,$B$4:$B2124,"&lt;="&amp;Boshqaruv!$C$10)=0,1,0),0)</f>
        <v>0</v>
      </c>
    </row>
    <row r="2126" customFormat="false" ht="15" hidden="false" customHeight="false" outlineLevel="0" collapsed="false">
      <c r="A2126" s="8" t="n">
        <v>2122</v>
      </c>
      <c r="B2126" s="13"/>
      <c r="C2126" s="25"/>
      <c r="D2126" s="26" t="str">
        <f aca="false">IF($C2126="","",IFERROR(IF(INDEX(Bolalar!$B$5:$B$1804,MATCH($C2126,Bolalar!$I$5:$I$1804,0))="","",INDEX(Bolalar!$B$5:$B$1804,MATCH($C2126,Bolalar!$I$5:$I$1804,0))),""))</f>
        <v/>
      </c>
      <c r="E2126" s="15" t="str">
        <f aca="false">IF($C2126="","",IFERROR(IF(INDEX(Bolalar!$C$5:$C$1804,MATCH($C2126,Bolalar!$I$5:$I$1804,0))="","",INDEX(Bolalar!$C$5:$C$1804,MATCH($C2126,Bolalar!$I$5:$I$1804,0))),""))</f>
        <v/>
      </c>
      <c r="F2126" s="24"/>
      <c r="G2126" s="14" t="str">
        <f aca="false">IF(OR($E2126="",$B2126=""),"",INT(($B2126-$E2126)/365.25))</f>
        <v/>
      </c>
      <c r="H2126" s="25"/>
      <c r="I2126" s="12"/>
      <c r="J2126" s="28" t="n">
        <f aca="false">IF(AND($C2126&lt;&gt;"",$B2126&gt;=Boshqaruv!$C$9,$B2126&lt;=Boshqaruv!$C$10),IF(COUNTIFS($C$4:$C2125,$C2126,$B$4:$B2125,"&gt;="&amp;Boshqaruv!$C$9,$B$4:$B2125,"&lt;="&amp;Boshqaruv!$C$10)=0,1,0),0)</f>
        <v>0</v>
      </c>
    </row>
    <row r="2127" customFormat="false" ht="15" hidden="false" customHeight="false" outlineLevel="0" collapsed="false">
      <c r="A2127" s="8" t="n">
        <v>2123</v>
      </c>
      <c r="B2127" s="13"/>
      <c r="C2127" s="25"/>
      <c r="D2127" s="26" t="str">
        <f aca="false">IF($C2127="","",IFERROR(IF(INDEX(Bolalar!$B$5:$B$1804,MATCH($C2127,Bolalar!$I$5:$I$1804,0))="","",INDEX(Bolalar!$B$5:$B$1804,MATCH($C2127,Bolalar!$I$5:$I$1804,0))),""))</f>
        <v/>
      </c>
      <c r="E2127" s="15" t="str">
        <f aca="false">IF($C2127="","",IFERROR(IF(INDEX(Bolalar!$C$5:$C$1804,MATCH($C2127,Bolalar!$I$5:$I$1804,0))="","",INDEX(Bolalar!$C$5:$C$1804,MATCH($C2127,Bolalar!$I$5:$I$1804,0))),""))</f>
        <v/>
      </c>
      <c r="F2127" s="24"/>
      <c r="G2127" s="14" t="str">
        <f aca="false">IF(OR($E2127="",$B2127=""),"",INT(($B2127-$E2127)/365.25))</f>
        <v/>
      </c>
      <c r="H2127" s="25"/>
      <c r="I2127" s="12"/>
      <c r="J2127" s="28" t="n">
        <f aca="false">IF(AND($C2127&lt;&gt;"",$B2127&gt;=Boshqaruv!$C$9,$B2127&lt;=Boshqaruv!$C$10),IF(COUNTIFS($C$4:$C2126,$C2127,$B$4:$B2126,"&gt;="&amp;Boshqaruv!$C$9,$B$4:$B2126,"&lt;="&amp;Boshqaruv!$C$10)=0,1,0),0)</f>
        <v>0</v>
      </c>
    </row>
    <row r="2128" customFormat="false" ht="15" hidden="false" customHeight="false" outlineLevel="0" collapsed="false">
      <c r="A2128" s="8" t="n">
        <v>2124</v>
      </c>
      <c r="B2128" s="13"/>
      <c r="C2128" s="25"/>
      <c r="D2128" s="26" t="str">
        <f aca="false">IF($C2128="","",IFERROR(IF(INDEX(Bolalar!$B$5:$B$1804,MATCH($C2128,Bolalar!$I$5:$I$1804,0))="","",INDEX(Bolalar!$B$5:$B$1804,MATCH($C2128,Bolalar!$I$5:$I$1804,0))),""))</f>
        <v/>
      </c>
      <c r="E2128" s="15" t="str">
        <f aca="false">IF($C2128="","",IFERROR(IF(INDEX(Bolalar!$C$5:$C$1804,MATCH($C2128,Bolalar!$I$5:$I$1804,0))="","",INDEX(Bolalar!$C$5:$C$1804,MATCH($C2128,Bolalar!$I$5:$I$1804,0))),""))</f>
        <v/>
      </c>
      <c r="F2128" s="24"/>
      <c r="G2128" s="14" t="str">
        <f aca="false">IF(OR($E2128="",$B2128=""),"",INT(($B2128-$E2128)/365.25))</f>
        <v/>
      </c>
      <c r="H2128" s="25"/>
      <c r="I2128" s="12"/>
      <c r="J2128" s="28" t="n">
        <f aca="false">IF(AND($C2128&lt;&gt;"",$B2128&gt;=Boshqaruv!$C$9,$B2128&lt;=Boshqaruv!$C$10),IF(COUNTIFS($C$4:$C2127,$C2128,$B$4:$B2127,"&gt;="&amp;Boshqaruv!$C$9,$B$4:$B2127,"&lt;="&amp;Boshqaruv!$C$10)=0,1,0),0)</f>
        <v>0</v>
      </c>
    </row>
    <row r="2129" customFormat="false" ht="15" hidden="false" customHeight="false" outlineLevel="0" collapsed="false">
      <c r="A2129" s="8" t="n">
        <v>2125</v>
      </c>
      <c r="B2129" s="13"/>
      <c r="C2129" s="25"/>
      <c r="D2129" s="26" t="str">
        <f aca="false">IF($C2129="","",IFERROR(IF(INDEX(Bolalar!$B$5:$B$1804,MATCH($C2129,Bolalar!$I$5:$I$1804,0))="","",INDEX(Bolalar!$B$5:$B$1804,MATCH($C2129,Bolalar!$I$5:$I$1804,0))),""))</f>
        <v/>
      </c>
      <c r="E2129" s="15" t="str">
        <f aca="false">IF($C2129="","",IFERROR(IF(INDEX(Bolalar!$C$5:$C$1804,MATCH($C2129,Bolalar!$I$5:$I$1804,0))="","",INDEX(Bolalar!$C$5:$C$1804,MATCH($C2129,Bolalar!$I$5:$I$1804,0))),""))</f>
        <v/>
      </c>
      <c r="F2129" s="24"/>
      <c r="G2129" s="14" t="str">
        <f aca="false">IF(OR($E2129="",$B2129=""),"",INT(($B2129-$E2129)/365.25))</f>
        <v/>
      </c>
      <c r="H2129" s="25"/>
      <c r="I2129" s="12"/>
      <c r="J2129" s="28" t="n">
        <f aca="false">IF(AND($C2129&lt;&gt;"",$B2129&gt;=Boshqaruv!$C$9,$B2129&lt;=Boshqaruv!$C$10),IF(COUNTIFS($C$4:$C2128,$C2129,$B$4:$B2128,"&gt;="&amp;Boshqaruv!$C$9,$B$4:$B2128,"&lt;="&amp;Boshqaruv!$C$10)=0,1,0),0)</f>
        <v>0</v>
      </c>
    </row>
    <row r="2130" customFormat="false" ht="15" hidden="false" customHeight="false" outlineLevel="0" collapsed="false">
      <c r="A2130" s="8" t="n">
        <v>2126</v>
      </c>
      <c r="B2130" s="13"/>
      <c r="C2130" s="25"/>
      <c r="D2130" s="26" t="str">
        <f aca="false">IF($C2130="","",IFERROR(IF(INDEX(Bolalar!$B$5:$B$1804,MATCH($C2130,Bolalar!$I$5:$I$1804,0))="","",INDEX(Bolalar!$B$5:$B$1804,MATCH($C2130,Bolalar!$I$5:$I$1804,0))),""))</f>
        <v/>
      </c>
      <c r="E2130" s="15" t="str">
        <f aca="false">IF($C2130="","",IFERROR(IF(INDEX(Bolalar!$C$5:$C$1804,MATCH($C2130,Bolalar!$I$5:$I$1804,0))="","",INDEX(Bolalar!$C$5:$C$1804,MATCH($C2130,Bolalar!$I$5:$I$1804,0))),""))</f>
        <v/>
      </c>
      <c r="F2130" s="24"/>
      <c r="G2130" s="14" t="str">
        <f aca="false">IF(OR($E2130="",$B2130=""),"",INT(($B2130-$E2130)/365.25))</f>
        <v/>
      </c>
      <c r="H2130" s="25"/>
      <c r="I2130" s="12"/>
      <c r="J2130" s="28" t="n">
        <f aca="false">IF(AND($C2130&lt;&gt;"",$B2130&gt;=Boshqaruv!$C$9,$B2130&lt;=Boshqaruv!$C$10),IF(COUNTIFS($C$4:$C2129,$C2130,$B$4:$B2129,"&gt;="&amp;Boshqaruv!$C$9,$B$4:$B2129,"&lt;="&amp;Boshqaruv!$C$10)=0,1,0),0)</f>
        <v>0</v>
      </c>
    </row>
    <row r="2131" customFormat="false" ht="15" hidden="false" customHeight="false" outlineLevel="0" collapsed="false">
      <c r="A2131" s="8" t="n">
        <v>2127</v>
      </c>
      <c r="B2131" s="13"/>
      <c r="C2131" s="25"/>
      <c r="D2131" s="26" t="str">
        <f aca="false">IF($C2131="","",IFERROR(IF(INDEX(Bolalar!$B$5:$B$1804,MATCH($C2131,Bolalar!$I$5:$I$1804,0))="","",INDEX(Bolalar!$B$5:$B$1804,MATCH($C2131,Bolalar!$I$5:$I$1804,0))),""))</f>
        <v/>
      </c>
      <c r="E2131" s="15" t="str">
        <f aca="false">IF($C2131="","",IFERROR(IF(INDEX(Bolalar!$C$5:$C$1804,MATCH($C2131,Bolalar!$I$5:$I$1804,0))="","",INDEX(Bolalar!$C$5:$C$1804,MATCH($C2131,Bolalar!$I$5:$I$1804,0))),""))</f>
        <v/>
      </c>
      <c r="F2131" s="24"/>
      <c r="G2131" s="14" t="str">
        <f aca="false">IF(OR($E2131="",$B2131=""),"",INT(($B2131-$E2131)/365.25))</f>
        <v/>
      </c>
      <c r="H2131" s="25"/>
      <c r="I2131" s="12"/>
      <c r="J2131" s="28" t="n">
        <f aca="false">IF(AND($C2131&lt;&gt;"",$B2131&gt;=Boshqaruv!$C$9,$B2131&lt;=Boshqaruv!$C$10),IF(COUNTIFS($C$4:$C2130,$C2131,$B$4:$B2130,"&gt;="&amp;Boshqaruv!$C$9,$B$4:$B2130,"&lt;="&amp;Boshqaruv!$C$10)=0,1,0),0)</f>
        <v>0</v>
      </c>
    </row>
    <row r="2132" customFormat="false" ht="15" hidden="false" customHeight="false" outlineLevel="0" collapsed="false">
      <c r="A2132" s="8" t="n">
        <v>2128</v>
      </c>
      <c r="B2132" s="13"/>
      <c r="C2132" s="25"/>
      <c r="D2132" s="26" t="str">
        <f aca="false">IF($C2132="","",IFERROR(IF(INDEX(Bolalar!$B$5:$B$1804,MATCH($C2132,Bolalar!$I$5:$I$1804,0))="","",INDEX(Bolalar!$B$5:$B$1804,MATCH($C2132,Bolalar!$I$5:$I$1804,0))),""))</f>
        <v/>
      </c>
      <c r="E2132" s="15" t="str">
        <f aca="false">IF($C2132="","",IFERROR(IF(INDEX(Bolalar!$C$5:$C$1804,MATCH($C2132,Bolalar!$I$5:$I$1804,0))="","",INDEX(Bolalar!$C$5:$C$1804,MATCH($C2132,Bolalar!$I$5:$I$1804,0))),""))</f>
        <v/>
      </c>
      <c r="F2132" s="24"/>
      <c r="G2132" s="14" t="str">
        <f aca="false">IF(OR($E2132="",$B2132=""),"",INT(($B2132-$E2132)/365.25))</f>
        <v/>
      </c>
      <c r="H2132" s="25"/>
      <c r="I2132" s="12"/>
      <c r="J2132" s="28" t="n">
        <f aca="false">IF(AND($C2132&lt;&gt;"",$B2132&gt;=Boshqaruv!$C$9,$B2132&lt;=Boshqaruv!$C$10),IF(COUNTIFS($C$4:$C2131,$C2132,$B$4:$B2131,"&gt;="&amp;Boshqaruv!$C$9,$B$4:$B2131,"&lt;="&amp;Boshqaruv!$C$10)=0,1,0),0)</f>
        <v>0</v>
      </c>
    </row>
    <row r="2133" customFormat="false" ht="15" hidden="false" customHeight="false" outlineLevel="0" collapsed="false">
      <c r="A2133" s="8" t="n">
        <v>2129</v>
      </c>
      <c r="B2133" s="13"/>
      <c r="C2133" s="25"/>
      <c r="D2133" s="26" t="str">
        <f aca="false">IF($C2133="","",IFERROR(IF(INDEX(Bolalar!$B$5:$B$1804,MATCH($C2133,Bolalar!$I$5:$I$1804,0))="","",INDEX(Bolalar!$B$5:$B$1804,MATCH($C2133,Bolalar!$I$5:$I$1804,0))),""))</f>
        <v/>
      </c>
      <c r="E2133" s="15" t="str">
        <f aca="false">IF($C2133="","",IFERROR(IF(INDEX(Bolalar!$C$5:$C$1804,MATCH($C2133,Bolalar!$I$5:$I$1804,0))="","",INDEX(Bolalar!$C$5:$C$1804,MATCH($C2133,Bolalar!$I$5:$I$1804,0))),""))</f>
        <v/>
      </c>
      <c r="F2133" s="24"/>
      <c r="G2133" s="14" t="str">
        <f aca="false">IF(OR($E2133="",$B2133=""),"",INT(($B2133-$E2133)/365.25))</f>
        <v/>
      </c>
      <c r="H2133" s="25"/>
      <c r="I2133" s="12"/>
      <c r="J2133" s="28" t="n">
        <f aca="false">IF(AND($C2133&lt;&gt;"",$B2133&gt;=Boshqaruv!$C$9,$B2133&lt;=Boshqaruv!$C$10),IF(COUNTIFS($C$4:$C2132,$C2133,$B$4:$B2132,"&gt;="&amp;Boshqaruv!$C$9,$B$4:$B2132,"&lt;="&amp;Boshqaruv!$C$10)=0,1,0),0)</f>
        <v>0</v>
      </c>
    </row>
    <row r="2134" customFormat="false" ht="15" hidden="false" customHeight="false" outlineLevel="0" collapsed="false">
      <c r="A2134" s="8" t="n">
        <v>2130</v>
      </c>
      <c r="B2134" s="13"/>
      <c r="C2134" s="25"/>
      <c r="D2134" s="26" t="str">
        <f aca="false">IF($C2134="","",IFERROR(IF(INDEX(Bolalar!$B$5:$B$1804,MATCH($C2134,Bolalar!$I$5:$I$1804,0))="","",INDEX(Bolalar!$B$5:$B$1804,MATCH($C2134,Bolalar!$I$5:$I$1804,0))),""))</f>
        <v/>
      </c>
      <c r="E2134" s="15" t="str">
        <f aca="false">IF($C2134="","",IFERROR(IF(INDEX(Bolalar!$C$5:$C$1804,MATCH($C2134,Bolalar!$I$5:$I$1804,0))="","",INDEX(Bolalar!$C$5:$C$1804,MATCH($C2134,Bolalar!$I$5:$I$1804,0))),""))</f>
        <v/>
      </c>
      <c r="F2134" s="24"/>
      <c r="G2134" s="14" t="str">
        <f aca="false">IF(OR($E2134="",$B2134=""),"",INT(($B2134-$E2134)/365.25))</f>
        <v/>
      </c>
      <c r="H2134" s="25"/>
      <c r="I2134" s="12"/>
      <c r="J2134" s="28" t="n">
        <f aca="false">IF(AND($C2134&lt;&gt;"",$B2134&gt;=Boshqaruv!$C$9,$B2134&lt;=Boshqaruv!$C$10),IF(COUNTIFS($C$4:$C2133,$C2134,$B$4:$B2133,"&gt;="&amp;Boshqaruv!$C$9,$B$4:$B2133,"&lt;="&amp;Boshqaruv!$C$10)=0,1,0),0)</f>
        <v>0</v>
      </c>
    </row>
    <row r="2135" customFormat="false" ht="15" hidden="false" customHeight="false" outlineLevel="0" collapsed="false">
      <c r="A2135" s="8" t="n">
        <v>2131</v>
      </c>
      <c r="B2135" s="13"/>
      <c r="C2135" s="25"/>
      <c r="D2135" s="26" t="str">
        <f aca="false">IF($C2135="","",IFERROR(IF(INDEX(Bolalar!$B$5:$B$1804,MATCH($C2135,Bolalar!$I$5:$I$1804,0))="","",INDEX(Bolalar!$B$5:$B$1804,MATCH($C2135,Bolalar!$I$5:$I$1804,0))),""))</f>
        <v/>
      </c>
      <c r="E2135" s="15" t="str">
        <f aca="false">IF($C2135="","",IFERROR(IF(INDEX(Bolalar!$C$5:$C$1804,MATCH($C2135,Bolalar!$I$5:$I$1804,0))="","",INDEX(Bolalar!$C$5:$C$1804,MATCH($C2135,Bolalar!$I$5:$I$1804,0))),""))</f>
        <v/>
      </c>
      <c r="F2135" s="24"/>
      <c r="G2135" s="14" t="str">
        <f aca="false">IF(OR($E2135="",$B2135=""),"",INT(($B2135-$E2135)/365.25))</f>
        <v/>
      </c>
      <c r="H2135" s="25"/>
      <c r="I2135" s="12"/>
      <c r="J2135" s="28" t="n">
        <f aca="false">IF(AND($C2135&lt;&gt;"",$B2135&gt;=Boshqaruv!$C$9,$B2135&lt;=Boshqaruv!$C$10),IF(COUNTIFS($C$4:$C2134,$C2135,$B$4:$B2134,"&gt;="&amp;Boshqaruv!$C$9,$B$4:$B2134,"&lt;="&amp;Boshqaruv!$C$10)=0,1,0),0)</f>
        <v>0</v>
      </c>
    </row>
    <row r="2136" customFormat="false" ht="15" hidden="false" customHeight="false" outlineLevel="0" collapsed="false">
      <c r="A2136" s="8" t="n">
        <v>2132</v>
      </c>
      <c r="B2136" s="13"/>
      <c r="C2136" s="25"/>
      <c r="D2136" s="26" t="str">
        <f aca="false">IF($C2136="","",IFERROR(IF(INDEX(Bolalar!$B$5:$B$1804,MATCH($C2136,Bolalar!$I$5:$I$1804,0))="","",INDEX(Bolalar!$B$5:$B$1804,MATCH($C2136,Bolalar!$I$5:$I$1804,0))),""))</f>
        <v/>
      </c>
      <c r="E2136" s="15" t="str">
        <f aca="false">IF($C2136="","",IFERROR(IF(INDEX(Bolalar!$C$5:$C$1804,MATCH($C2136,Bolalar!$I$5:$I$1804,0))="","",INDEX(Bolalar!$C$5:$C$1804,MATCH($C2136,Bolalar!$I$5:$I$1804,0))),""))</f>
        <v/>
      </c>
      <c r="F2136" s="24"/>
      <c r="G2136" s="14" t="str">
        <f aca="false">IF(OR($E2136="",$B2136=""),"",INT(($B2136-$E2136)/365.25))</f>
        <v/>
      </c>
      <c r="H2136" s="25"/>
      <c r="I2136" s="12"/>
      <c r="J2136" s="28" t="n">
        <f aca="false">IF(AND($C2136&lt;&gt;"",$B2136&gt;=Boshqaruv!$C$9,$B2136&lt;=Boshqaruv!$C$10),IF(COUNTIFS($C$4:$C2135,$C2136,$B$4:$B2135,"&gt;="&amp;Boshqaruv!$C$9,$B$4:$B2135,"&lt;="&amp;Boshqaruv!$C$10)=0,1,0),0)</f>
        <v>0</v>
      </c>
    </row>
    <row r="2137" customFormat="false" ht="15" hidden="false" customHeight="false" outlineLevel="0" collapsed="false">
      <c r="A2137" s="8" t="n">
        <v>2133</v>
      </c>
      <c r="B2137" s="13"/>
      <c r="C2137" s="25"/>
      <c r="D2137" s="26" t="str">
        <f aca="false">IF($C2137="","",IFERROR(IF(INDEX(Bolalar!$B$5:$B$1804,MATCH($C2137,Bolalar!$I$5:$I$1804,0))="","",INDEX(Bolalar!$B$5:$B$1804,MATCH($C2137,Bolalar!$I$5:$I$1804,0))),""))</f>
        <v/>
      </c>
      <c r="E2137" s="15" t="str">
        <f aca="false">IF($C2137="","",IFERROR(IF(INDEX(Bolalar!$C$5:$C$1804,MATCH($C2137,Bolalar!$I$5:$I$1804,0))="","",INDEX(Bolalar!$C$5:$C$1804,MATCH($C2137,Bolalar!$I$5:$I$1804,0))),""))</f>
        <v/>
      </c>
      <c r="F2137" s="24"/>
      <c r="G2137" s="14" t="str">
        <f aca="false">IF(OR($E2137="",$B2137=""),"",INT(($B2137-$E2137)/365.25))</f>
        <v/>
      </c>
      <c r="H2137" s="25"/>
      <c r="I2137" s="12"/>
      <c r="J2137" s="28" t="n">
        <f aca="false">IF(AND($C2137&lt;&gt;"",$B2137&gt;=Boshqaruv!$C$9,$B2137&lt;=Boshqaruv!$C$10),IF(COUNTIFS($C$4:$C2136,$C2137,$B$4:$B2136,"&gt;="&amp;Boshqaruv!$C$9,$B$4:$B2136,"&lt;="&amp;Boshqaruv!$C$10)=0,1,0),0)</f>
        <v>0</v>
      </c>
    </row>
    <row r="2138" customFormat="false" ht="15" hidden="false" customHeight="false" outlineLevel="0" collapsed="false">
      <c r="A2138" s="8" t="n">
        <v>2134</v>
      </c>
      <c r="B2138" s="13"/>
      <c r="C2138" s="25"/>
      <c r="D2138" s="26" t="str">
        <f aca="false">IF($C2138="","",IFERROR(IF(INDEX(Bolalar!$B$5:$B$1804,MATCH($C2138,Bolalar!$I$5:$I$1804,0))="","",INDEX(Bolalar!$B$5:$B$1804,MATCH($C2138,Bolalar!$I$5:$I$1804,0))),""))</f>
        <v/>
      </c>
      <c r="E2138" s="15" t="str">
        <f aca="false">IF($C2138="","",IFERROR(IF(INDEX(Bolalar!$C$5:$C$1804,MATCH($C2138,Bolalar!$I$5:$I$1804,0))="","",INDEX(Bolalar!$C$5:$C$1804,MATCH($C2138,Bolalar!$I$5:$I$1804,0))),""))</f>
        <v/>
      </c>
      <c r="F2138" s="24"/>
      <c r="G2138" s="14" t="str">
        <f aca="false">IF(OR($E2138="",$B2138=""),"",INT(($B2138-$E2138)/365.25))</f>
        <v/>
      </c>
      <c r="H2138" s="25"/>
      <c r="I2138" s="12"/>
      <c r="J2138" s="28" t="n">
        <f aca="false">IF(AND($C2138&lt;&gt;"",$B2138&gt;=Boshqaruv!$C$9,$B2138&lt;=Boshqaruv!$C$10),IF(COUNTIFS($C$4:$C2137,$C2138,$B$4:$B2137,"&gt;="&amp;Boshqaruv!$C$9,$B$4:$B2137,"&lt;="&amp;Boshqaruv!$C$10)=0,1,0),0)</f>
        <v>0</v>
      </c>
    </row>
    <row r="2139" customFormat="false" ht="15" hidden="false" customHeight="false" outlineLevel="0" collapsed="false">
      <c r="A2139" s="8" t="n">
        <v>2135</v>
      </c>
      <c r="B2139" s="13"/>
      <c r="C2139" s="25"/>
      <c r="D2139" s="26" t="str">
        <f aca="false">IF($C2139="","",IFERROR(IF(INDEX(Bolalar!$B$5:$B$1804,MATCH($C2139,Bolalar!$I$5:$I$1804,0))="","",INDEX(Bolalar!$B$5:$B$1804,MATCH($C2139,Bolalar!$I$5:$I$1804,0))),""))</f>
        <v/>
      </c>
      <c r="E2139" s="15" t="str">
        <f aca="false">IF($C2139="","",IFERROR(IF(INDEX(Bolalar!$C$5:$C$1804,MATCH($C2139,Bolalar!$I$5:$I$1804,0))="","",INDEX(Bolalar!$C$5:$C$1804,MATCH($C2139,Bolalar!$I$5:$I$1804,0))),""))</f>
        <v/>
      </c>
      <c r="F2139" s="24"/>
      <c r="G2139" s="14" t="str">
        <f aca="false">IF(OR($E2139="",$B2139=""),"",INT(($B2139-$E2139)/365.25))</f>
        <v/>
      </c>
      <c r="H2139" s="25"/>
      <c r="I2139" s="12"/>
      <c r="J2139" s="28" t="n">
        <f aca="false">IF(AND($C2139&lt;&gt;"",$B2139&gt;=Boshqaruv!$C$9,$B2139&lt;=Boshqaruv!$C$10),IF(COUNTIFS($C$4:$C2138,$C2139,$B$4:$B2138,"&gt;="&amp;Boshqaruv!$C$9,$B$4:$B2138,"&lt;="&amp;Boshqaruv!$C$10)=0,1,0),0)</f>
        <v>0</v>
      </c>
    </row>
    <row r="2140" customFormat="false" ht="15" hidden="false" customHeight="false" outlineLevel="0" collapsed="false">
      <c r="A2140" s="8" t="n">
        <v>2136</v>
      </c>
      <c r="B2140" s="13"/>
      <c r="C2140" s="25"/>
      <c r="D2140" s="26" t="str">
        <f aca="false">IF($C2140="","",IFERROR(IF(INDEX(Bolalar!$B$5:$B$1804,MATCH($C2140,Bolalar!$I$5:$I$1804,0))="","",INDEX(Bolalar!$B$5:$B$1804,MATCH($C2140,Bolalar!$I$5:$I$1804,0))),""))</f>
        <v/>
      </c>
      <c r="E2140" s="15" t="str">
        <f aca="false">IF($C2140="","",IFERROR(IF(INDEX(Bolalar!$C$5:$C$1804,MATCH($C2140,Bolalar!$I$5:$I$1804,0))="","",INDEX(Bolalar!$C$5:$C$1804,MATCH($C2140,Bolalar!$I$5:$I$1804,0))),""))</f>
        <v/>
      </c>
      <c r="F2140" s="24"/>
      <c r="G2140" s="14" t="str">
        <f aca="false">IF(OR($E2140="",$B2140=""),"",INT(($B2140-$E2140)/365.25))</f>
        <v/>
      </c>
      <c r="H2140" s="25"/>
      <c r="I2140" s="12"/>
      <c r="J2140" s="28" t="n">
        <f aca="false">IF(AND($C2140&lt;&gt;"",$B2140&gt;=Boshqaruv!$C$9,$B2140&lt;=Boshqaruv!$C$10),IF(COUNTIFS($C$4:$C2139,$C2140,$B$4:$B2139,"&gt;="&amp;Boshqaruv!$C$9,$B$4:$B2139,"&lt;="&amp;Boshqaruv!$C$10)=0,1,0),0)</f>
        <v>0</v>
      </c>
    </row>
    <row r="2141" customFormat="false" ht="15" hidden="false" customHeight="false" outlineLevel="0" collapsed="false">
      <c r="A2141" s="8" t="n">
        <v>2137</v>
      </c>
      <c r="B2141" s="13"/>
      <c r="C2141" s="25"/>
      <c r="D2141" s="26" t="str">
        <f aca="false">IF($C2141="","",IFERROR(IF(INDEX(Bolalar!$B$5:$B$1804,MATCH($C2141,Bolalar!$I$5:$I$1804,0))="","",INDEX(Bolalar!$B$5:$B$1804,MATCH($C2141,Bolalar!$I$5:$I$1804,0))),""))</f>
        <v/>
      </c>
      <c r="E2141" s="15" t="str">
        <f aca="false">IF($C2141="","",IFERROR(IF(INDEX(Bolalar!$C$5:$C$1804,MATCH($C2141,Bolalar!$I$5:$I$1804,0))="","",INDEX(Bolalar!$C$5:$C$1804,MATCH($C2141,Bolalar!$I$5:$I$1804,0))),""))</f>
        <v/>
      </c>
      <c r="F2141" s="24"/>
      <c r="G2141" s="14" t="str">
        <f aca="false">IF(OR($E2141="",$B2141=""),"",INT(($B2141-$E2141)/365.25))</f>
        <v/>
      </c>
      <c r="H2141" s="25"/>
      <c r="I2141" s="12"/>
      <c r="J2141" s="28" t="n">
        <f aca="false">IF(AND($C2141&lt;&gt;"",$B2141&gt;=Boshqaruv!$C$9,$B2141&lt;=Boshqaruv!$C$10),IF(COUNTIFS($C$4:$C2140,$C2141,$B$4:$B2140,"&gt;="&amp;Boshqaruv!$C$9,$B$4:$B2140,"&lt;="&amp;Boshqaruv!$C$10)=0,1,0),0)</f>
        <v>0</v>
      </c>
    </row>
    <row r="2142" customFormat="false" ht="15" hidden="false" customHeight="false" outlineLevel="0" collapsed="false">
      <c r="A2142" s="8" t="n">
        <v>2138</v>
      </c>
      <c r="B2142" s="13"/>
      <c r="C2142" s="25"/>
      <c r="D2142" s="26" t="str">
        <f aca="false">IF($C2142="","",IFERROR(IF(INDEX(Bolalar!$B$5:$B$1804,MATCH($C2142,Bolalar!$I$5:$I$1804,0))="","",INDEX(Bolalar!$B$5:$B$1804,MATCH($C2142,Bolalar!$I$5:$I$1804,0))),""))</f>
        <v/>
      </c>
      <c r="E2142" s="15" t="str">
        <f aca="false">IF($C2142="","",IFERROR(IF(INDEX(Bolalar!$C$5:$C$1804,MATCH($C2142,Bolalar!$I$5:$I$1804,0))="","",INDEX(Bolalar!$C$5:$C$1804,MATCH($C2142,Bolalar!$I$5:$I$1804,0))),""))</f>
        <v/>
      </c>
      <c r="F2142" s="24"/>
      <c r="G2142" s="14" t="str">
        <f aca="false">IF(OR($E2142="",$B2142=""),"",INT(($B2142-$E2142)/365.25))</f>
        <v/>
      </c>
      <c r="H2142" s="25"/>
      <c r="I2142" s="12"/>
      <c r="J2142" s="28" t="n">
        <f aca="false">IF(AND($C2142&lt;&gt;"",$B2142&gt;=Boshqaruv!$C$9,$B2142&lt;=Boshqaruv!$C$10),IF(COUNTIFS($C$4:$C2141,$C2142,$B$4:$B2141,"&gt;="&amp;Boshqaruv!$C$9,$B$4:$B2141,"&lt;="&amp;Boshqaruv!$C$10)=0,1,0),0)</f>
        <v>0</v>
      </c>
    </row>
    <row r="2143" customFormat="false" ht="15" hidden="false" customHeight="false" outlineLevel="0" collapsed="false">
      <c r="A2143" s="8" t="n">
        <v>2139</v>
      </c>
      <c r="B2143" s="13"/>
      <c r="C2143" s="25"/>
      <c r="D2143" s="26" t="str">
        <f aca="false">IF($C2143="","",IFERROR(IF(INDEX(Bolalar!$B$5:$B$1804,MATCH($C2143,Bolalar!$I$5:$I$1804,0))="","",INDEX(Bolalar!$B$5:$B$1804,MATCH($C2143,Bolalar!$I$5:$I$1804,0))),""))</f>
        <v/>
      </c>
      <c r="E2143" s="15" t="str">
        <f aca="false">IF($C2143="","",IFERROR(IF(INDEX(Bolalar!$C$5:$C$1804,MATCH($C2143,Bolalar!$I$5:$I$1804,0))="","",INDEX(Bolalar!$C$5:$C$1804,MATCH($C2143,Bolalar!$I$5:$I$1804,0))),""))</f>
        <v/>
      </c>
      <c r="F2143" s="24"/>
      <c r="G2143" s="14" t="str">
        <f aca="false">IF(OR($E2143="",$B2143=""),"",INT(($B2143-$E2143)/365.25))</f>
        <v/>
      </c>
      <c r="H2143" s="25"/>
      <c r="I2143" s="12"/>
      <c r="J2143" s="28" t="n">
        <f aca="false">IF(AND($C2143&lt;&gt;"",$B2143&gt;=Boshqaruv!$C$9,$B2143&lt;=Boshqaruv!$C$10),IF(COUNTIFS($C$4:$C2142,$C2143,$B$4:$B2142,"&gt;="&amp;Boshqaruv!$C$9,$B$4:$B2142,"&lt;="&amp;Boshqaruv!$C$10)=0,1,0),0)</f>
        <v>0</v>
      </c>
    </row>
    <row r="2144" customFormat="false" ht="15" hidden="false" customHeight="false" outlineLevel="0" collapsed="false">
      <c r="A2144" s="8" t="n">
        <v>2140</v>
      </c>
      <c r="B2144" s="13"/>
      <c r="C2144" s="25"/>
      <c r="D2144" s="26" t="str">
        <f aca="false">IF($C2144="","",IFERROR(IF(INDEX(Bolalar!$B$5:$B$1804,MATCH($C2144,Bolalar!$I$5:$I$1804,0))="","",INDEX(Bolalar!$B$5:$B$1804,MATCH($C2144,Bolalar!$I$5:$I$1804,0))),""))</f>
        <v/>
      </c>
      <c r="E2144" s="15" t="str">
        <f aca="false">IF($C2144="","",IFERROR(IF(INDEX(Bolalar!$C$5:$C$1804,MATCH($C2144,Bolalar!$I$5:$I$1804,0))="","",INDEX(Bolalar!$C$5:$C$1804,MATCH($C2144,Bolalar!$I$5:$I$1804,0))),""))</f>
        <v/>
      </c>
      <c r="F2144" s="24"/>
      <c r="G2144" s="14" t="str">
        <f aca="false">IF(OR($E2144="",$B2144=""),"",INT(($B2144-$E2144)/365.25))</f>
        <v/>
      </c>
      <c r="H2144" s="25"/>
      <c r="I2144" s="12"/>
      <c r="J2144" s="28" t="n">
        <f aca="false">IF(AND($C2144&lt;&gt;"",$B2144&gt;=Boshqaruv!$C$9,$B2144&lt;=Boshqaruv!$C$10),IF(COUNTIFS($C$4:$C2143,$C2144,$B$4:$B2143,"&gt;="&amp;Boshqaruv!$C$9,$B$4:$B2143,"&lt;="&amp;Boshqaruv!$C$10)=0,1,0),0)</f>
        <v>0</v>
      </c>
    </row>
    <row r="2145" customFormat="false" ht="15" hidden="false" customHeight="false" outlineLevel="0" collapsed="false">
      <c r="A2145" s="8" t="n">
        <v>2141</v>
      </c>
      <c r="B2145" s="13"/>
      <c r="C2145" s="25"/>
      <c r="D2145" s="26" t="str">
        <f aca="false">IF($C2145="","",IFERROR(IF(INDEX(Bolalar!$B$5:$B$1804,MATCH($C2145,Bolalar!$I$5:$I$1804,0))="","",INDEX(Bolalar!$B$5:$B$1804,MATCH($C2145,Bolalar!$I$5:$I$1804,0))),""))</f>
        <v/>
      </c>
      <c r="E2145" s="15" t="str">
        <f aca="false">IF($C2145="","",IFERROR(IF(INDEX(Bolalar!$C$5:$C$1804,MATCH($C2145,Bolalar!$I$5:$I$1804,0))="","",INDEX(Bolalar!$C$5:$C$1804,MATCH($C2145,Bolalar!$I$5:$I$1804,0))),""))</f>
        <v/>
      </c>
      <c r="F2145" s="24"/>
      <c r="G2145" s="14" t="str">
        <f aca="false">IF(OR($E2145="",$B2145=""),"",INT(($B2145-$E2145)/365.25))</f>
        <v/>
      </c>
      <c r="H2145" s="25"/>
      <c r="I2145" s="12"/>
      <c r="J2145" s="28" t="n">
        <f aca="false">IF(AND($C2145&lt;&gt;"",$B2145&gt;=Boshqaruv!$C$9,$B2145&lt;=Boshqaruv!$C$10),IF(COUNTIFS($C$4:$C2144,$C2145,$B$4:$B2144,"&gt;="&amp;Boshqaruv!$C$9,$B$4:$B2144,"&lt;="&amp;Boshqaruv!$C$10)=0,1,0),0)</f>
        <v>0</v>
      </c>
    </row>
    <row r="2146" customFormat="false" ht="15" hidden="false" customHeight="false" outlineLevel="0" collapsed="false">
      <c r="A2146" s="8" t="n">
        <v>2142</v>
      </c>
      <c r="B2146" s="13"/>
      <c r="C2146" s="25"/>
      <c r="D2146" s="26" t="str">
        <f aca="false">IF($C2146="","",IFERROR(IF(INDEX(Bolalar!$B$5:$B$1804,MATCH($C2146,Bolalar!$I$5:$I$1804,0))="","",INDEX(Bolalar!$B$5:$B$1804,MATCH($C2146,Bolalar!$I$5:$I$1804,0))),""))</f>
        <v/>
      </c>
      <c r="E2146" s="15" t="str">
        <f aca="false">IF($C2146="","",IFERROR(IF(INDEX(Bolalar!$C$5:$C$1804,MATCH($C2146,Bolalar!$I$5:$I$1804,0))="","",INDEX(Bolalar!$C$5:$C$1804,MATCH($C2146,Bolalar!$I$5:$I$1804,0))),""))</f>
        <v/>
      </c>
      <c r="F2146" s="24"/>
      <c r="G2146" s="14" t="str">
        <f aca="false">IF(OR($E2146="",$B2146=""),"",INT(($B2146-$E2146)/365.25))</f>
        <v/>
      </c>
      <c r="H2146" s="25"/>
      <c r="I2146" s="12"/>
      <c r="J2146" s="28" t="n">
        <f aca="false">IF(AND($C2146&lt;&gt;"",$B2146&gt;=Boshqaruv!$C$9,$B2146&lt;=Boshqaruv!$C$10),IF(COUNTIFS($C$4:$C2145,$C2146,$B$4:$B2145,"&gt;="&amp;Boshqaruv!$C$9,$B$4:$B2145,"&lt;="&amp;Boshqaruv!$C$10)=0,1,0),0)</f>
        <v>0</v>
      </c>
    </row>
    <row r="2147" customFormat="false" ht="15" hidden="false" customHeight="false" outlineLevel="0" collapsed="false">
      <c r="A2147" s="8" t="n">
        <v>2143</v>
      </c>
      <c r="B2147" s="13"/>
      <c r="C2147" s="25"/>
      <c r="D2147" s="26" t="str">
        <f aca="false">IF($C2147="","",IFERROR(IF(INDEX(Bolalar!$B$5:$B$1804,MATCH($C2147,Bolalar!$I$5:$I$1804,0))="","",INDEX(Bolalar!$B$5:$B$1804,MATCH($C2147,Bolalar!$I$5:$I$1804,0))),""))</f>
        <v/>
      </c>
      <c r="E2147" s="15" t="str">
        <f aca="false">IF($C2147="","",IFERROR(IF(INDEX(Bolalar!$C$5:$C$1804,MATCH($C2147,Bolalar!$I$5:$I$1804,0))="","",INDEX(Bolalar!$C$5:$C$1804,MATCH($C2147,Bolalar!$I$5:$I$1804,0))),""))</f>
        <v/>
      </c>
      <c r="F2147" s="24"/>
      <c r="G2147" s="14" t="str">
        <f aca="false">IF(OR($E2147="",$B2147=""),"",INT(($B2147-$E2147)/365.25))</f>
        <v/>
      </c>
      <c r="H2147" s="25"/>
      <c r="I2147" s="12"/>
      <c r="J2147" s="28" t="n">
        <f aca="false">IF(AND($C2147&lt;&gt;"",$B2147&gt;=Boshqaruv!$C$9,$B2147&lt;=Boshqaruv!$C$10),IF(COUNTIFS($C$4:$C2146,$C2147,$B$4:$B2146,"&gt;="&amp;Boshqaruv!$C$9,$B$4:$B2146,"&lt;="&amp;Boshqaruv!$C$10)=0,1,0),0)</f>
        <v>0</v>
      </c>
    </row>
    <row r="2148" customFormat="false" ht="15" hidden="false" customHeight="false" outlineLevel="0" collapsed="false">
      <c r="A2148" s="8" t="n">
        <v>2144</v>
      </c>
      <c r="B2148" s="13"/>
      <c r="C2148" s="25"/>
      <c r="D2148" s="26" t="str">
        <f aca="false">IF($C2148="","",IFERROR(IF(INDEX(Bolalar!$B$5:$B$1804,MATCH($C2148,Bolalar!$I$5:$I$1804,0))="","",INDEX(Bolalar!$B$5:$B$1804,MATCH($C2148,Bolalar!$I$5:$I$1804,0))),""))</f>
        <v/>
      </c>
      <c r="E2148" s="15" t="str">
        <f aca="false">IF($C2148="","",IFERROR(IF(INDEX(Bolalar!$C$5:$C$1804,MATCH($C2148,Bolalar!$I$5:$I$1804,0))="","",INDEX(Bolalar!$C$5:$C$1804,MATCH($C2148,Bolalar!$I$5:$I$1804,0))),""))</f>
        <v/>
      </c>
      <c r="F2148" s="24"/>
      <c r="G2148" s="14" t="str">
        <f aca="false">IF(OR($E2148="",$B2148=""),"",INT(($B2148-$E2148)/365.25))</f>
        <v/>
      </c>
      <c r="H2148" s="25"/>
      <c r="I2148" s="12"/>
      <c r="J2148" s="28" t="n">
        <f aca="false">IF(AND($C2148&lt;&gt;"",$B2148&gt;=Boshqaruv!$C$9,$B2148&lt;=Boshqaruv!$C$10),IF(COUNTIFS($C$4:$C2147,$C2148,$B$4:$B2147,"&gt;="&amp;Boshqaruv!$C$9,$B$4:$B2147,"&lt;="&amp;Boshqaruv!$C$10)=0,1,0),0)</f>
        <v>0</v>
      </c>
    </row>
    <row r="2149" customFormat="false" ht="15" hidden="false" customHeight="false" outlineLevel="0" collapsed="false">
      <c r="A2149" s="8" t="n">
        <v>2145</v>
      </c>
      <c r="B2149" s="13"/>
      <c r="C2149" s="25"/>
      <c r="D2149" s="26" t="str">
        <f aca="false">IF($C2149="","",IFERROR(IF(INDEX(Bolalar!$B$5:$B$1804,MATCH($C2149,Bolalar!$I$5:$I$1804,0))="","",INDEX(Bolalar!$B$5:$B$1804,MATCH($C2149,Bolalar!$I$5:$I$1804,0))),""))</f>
        <v/>
      </c>
      <c r="E2149" s="15" t="str">
        <f aca="false">IF($C2149="","",IFERROR(IF(INDEX(Bolalar!$C$5:$C$1804,MATCH($C2149,Bolalar!$I$5:$I$1804,0))="","",INDEX(Bolalar!$C$5:$C$1804,MATCH($C2149,Bolalar!$I$5:$I$1804,0))),""))</f>
        <v/>
      </c>
      <c r="F2149" s="24"/>
      <c r="G2149" s="14" t="str">
        <f aca="false">IF(OR($E2149="",$B2149=""),"",INT(($B2149-$E2149)/365.25))</f>
        <v/>
      </c>
      <c r="H2149" s="25"/>
      <c r="I2149" s="12"/>
      <c r="J2149" s="28" t="n">
        <f aca="false">IF(AND($C2149&lt;&gt;"",$B2149&gt;=Boshqaruv!$C$9,$B2149&lt;=Boshqaruv!$C$10),IF(COUNTIFS($C$4:$C2148,$C2149,$B$4:$B2148,"&gt;="&amp;Boshqaruv!$C$9,$B$4:$B2148,"&lt;="&amp;Boshqaruv!$C$10)=0,1,0),0)</f>
        <v>0</v>
      </c>
    </row>
    <row r="2150" customFormat="false" ht="15" hidden="false" customHeight="false" outlineLevel="0" collapsed="false">
      <c r="A2150" s="8" t="n">
        <v>2146</v>
      </c>
      <c r="B2150" s="13"/>
      <c r="C2150" s="25"/>
      <c r="D2150" s="26" t="str">
        <f aca="false">IF($C2150="","",IFERROR(IF(INDEX(Bolalar!$B$5:$B$1804,MATCH($C2150,Bolalar!$I$5:$I$1804,0))="","",INDEX(Bolalar!$B$5:$B$1804,MATCH($C2150,Bolalar!$I$5:$I$1804,0))),""))</f>
        <v/>
      </c>
      <c r="E2150" s="15" t="str">
        <f aca="false">IF($C2150="","",IFERROR(IF(INDEX(Bolalar!$C$5:$C$1804,MATCH($C2150,Bolalar!$I$5:$I$1804,0))="","",INDEX(Bolalar!$C$5:$C$1804,MATCH($C2150,Bolalar!$I$5:$I$1804,0))),""))</f>
        <v/>
      </c>
      <c r="F2150" s="24"/>
      <c r="G2150" s="14" t="str">
        <f aca="false">IF(OR($E2150="",$B2150=""),"",INT(($B2150-$E2150)/365.25))</f>
        <v/>
      </c>
      <c r="H2150" s="25"/>
      <c r="I2150" s="12"/>
      <c r="J2150" s="28" t="n">
        <f aca="false">IF(AND($C2150&lt;&gt;"",$B2150&gt;=Boshqaruv!$C$9,$B2150&lt;=Boshqaruv!$C$10),IF(COUNTIFS($C$4:$C2149,$C2150,$B$4:$B2149,"&gt;="&amp;Boshqaruv!$C$9,$B$4:$B2149,"&lt;="&amp;Boshqaruv!$C$10)=0,1,0),0)</f>
        <v>0</v>
      </c>
    </row>
    <row r="2151" customFormat="false" ht="15" hidden="false" customHeight="false" outlineLevel="0" collapsed="false">
      <c r="A2151" s="8" t="n">
        <v>2147</v>
      </c>
      <c r="B2151" s="13"/>
      <c r="C2151" s="25"/>
      <c r="D2151" s="26" t="str">
        <f aca="false">IF($C2151="","",IFERROR(IF(INDEX(Bolalar!$B$5:$B$1804,MATCH($C2151,Bolalar!$I$5:$I$1804,0))="","",INDEX(Bolalar!$B$5:$B$1804,MATCH($C2151,Bolalar!$I$5:$I$1804,0))),""))</f>
        <v/>
      </c>
      <c r="E2151" s="15" t="str">
        <f aca="false">IF($C2151="","",IFERROR(IF(INDEX(Bolalar!$C$5:$C$1804,MATCH($C2151,Bolalar!$I$5:$I$1804,0))="","",INDEX(Bolalar!$C$5:$C$1804,MATCH($C2151,Bolalar!$I$5:$I$1804,0))),""))</f>
        <v/>
      </c>
      <c r="F2151" s="24"/>
      <c r="G2151" s="14" t="str">
        <f aca="false">IF(OR($E2151="",$B2151=""),"",INT(($B2151-$E2151)/365.25))</f>
        <v/>
      </c>
      <c r="H2151" s="25"/>
      <c r="I2151" s="12"/>
      <c r="J2151" s="28" t="n">
        <f aca="false">IF(AND($C2151&lt;&gt;"",$B2151&gt;=Boshqaruv!$C$9,$B2151&lt;=Boshqaruv!$C$10),IF(COUNTIFS($C$4:$C2150,$C2151,$B$4:$B2150,"&gt;="&amp;Boshqaruv!$C$9,$B$4:$B2150,"&lt;="&amp;Boshqaruv!$C$10)=0,1,0),0)</f>
        <v>0</v>
      </c>
    </row>
    <row r="2152" customFormat="false" ht="15" hidden="false" customHeight="false" outlineLevel="0" collapsed="false">
      <c r="A2152" s="8" t="n">
        <v>2148</v>
      </c>
      <c r="B2152" s="13"/>
      <c r="C2152" s="25"/>
      <c r="D2152" s="26" t="str">
        <f aca="false">IF($C2152="","",IFERROR(IF(INDEX(Bolalar!$B$5:$B$1804,MATCH($C2152,Bolalar!$I$5:$I$1804,0))="","",INDEX(Bolalar!$B$5:$B$1804,MATCH($C2152,Bolalar!$I$5:$I$1804,0))),""))</f>
        <v/>
      </c>
      <c r="E2152" s="15" t="str">
        <f aca="false">IF($C2152="","",IFERROR(IF(INDEX(Bolalar!$C$5:$C$1804,MATCH($C2152,Bolalar!$I$5:$I$1804,0))="","",INDEX(Bolalar!$C$5:$C$1804,MATCH($C2152,Bolalar!$I$5:$I$1804,0))),""))</f>
        <v/>
      </c>
      <c r="F2152" s="24"/>
      <c r="G2152" s="14" t="str">
        <f aca="false">IF(OR($E2152="",$B2152=""),"",INT(($B2152-$E2152)/365.25))</f>
        <v/>
      </c>
      <c r="H2152" s="25"/>
      <c r="I2152" s="12"/>
      <c r="J2152" s="28" t="n">
        <f aca="false">IF(AND($C2152&lt;&gt;"",$B2152&gt;=Boshqaruv!$C$9,$B2152&lt;=Boshqaruv!$C$10),IF(COUNTIFS($C$4:$C2151,$C2152,$B$4:$B2151,"&gt;="&amp;Boshqaruv!$C$9,$B$4:$B2151,"&lt;="&amp;Boshqaruv!$C$10)=0,1,0),0)</f>
        <v>0</v>
      </c>
    </row>
    <row r="2153" customFormat="false" ht="15" hidden="false" customHeight="false" outlineLevel="0" collapsed="false">
      <c r="A2153" s="8" t="n">
        <v>2149</v>
      </c>
      <c r="B2153" s="13"/>
      <c r="C2153" s="25"/>
      <c r="D2153" s="26" t="str">
        <f aca="false">IF($C2153="","",IFERROR(IF(INDEX(Bolalar!$B$5:$B$1804,MATCH($C2153,Bolalar!$I$5:$I$1804,0))="","",INDEX(Bolalar!$B$5:$B$1804,MATCH($C2153,Bolalar!$I$5:$I$1804,0))),""))</f>
        <v/>
      </c>
      <c r="E2153" s="15" t="str">
        <f aca="false">IF($C2153="","",IFERROR(IF(INDEX(Bolalar!$C$5:$C$1804,MATCH($C2153,Bolalar!$I$5:$I$1804,0))="","",INDEX(Bolalar!$C$5:$C$1804,MATCH($C2153,Bolalar!$I$5:$I$1804,0))),""))</f>
        <v/>
      </c>
      <c r="F2153" s="24"/>
      <c r="G2153" s="14" t="str">
        <f aca="false">IF(OR($E2153="",$B2153=""),"",INT(($B2153-$E2153)/365.25))</f>
        <v/>
      </c>
      <c r="H2153" s="25"/>
      <c r="I2153" s="12"/>
      <c r="J2153" s="28" t="n">
        <f aca="false">IF(AND($C2153&lt;&gt;"",$B2153&gt;=Boshqaruv!$C$9,$B2153&lt;=Boshqaruv!$C$10),IF(COUNTIFS($C$4:$C2152,$C2153,$B$4:$B2152,"&gt;="&amp;Boshqaruv!$C$9,$B$4:$B2152,"&lt;="&amp;Boshqaruv!$C$10)=0,1,0),0)</f>
        <v>0</v>
      </c>
    </row>
    <row r="2154" customFormat="false" ht="15" hidden="false" customHeight="false" outlineLevel="0" collapsed="false">
      <c r="A2154" s="8" t="n">
        <v>2150</v>
      </c>
      <c r="B2154" s="13"/>
      <c r="C2154" s="25"/>
      <c r="D2154" s="26" t="str">
        <f aca="false">IF($C2154="","",IFERROR(IF(INDEX(Bolalar!$B$5:$B$1804,MATCH($C2154,Bolalar!$I$5:$I$1804,0))="","",INDEX(Bolalar!$B$5:$B$1804,MATCH($C2154,Bolalar!$I$5:$I$1804,0))),""))</f>
        <v/>
      </c>
      <c r="E2154" s="15" t="str">
        <f aca="false">IF($C2154="","",IFERROR(IF(INDEX(Bolalar!$C$5:$C$1804,MATCH($C2154,Bolalar!$I$5:$I$1804,0))="","",INDEX(Bolalar!$C$5:$C$1804,MATCH($C2154,Bolalar!$I$5:$I$1804,0))),""))</f>
        <v/>
      </c>
      <c r="F2154" s="24"/>
      <c r="G2154" s="14" t="str">
        <f aca="false">IF(OR($E2154="",$B2154=""),"",INT(($B2154-$E2154)/365.25))</f>
        <v/>
      </c>
      <c r="H2154" s="25"/>
      <c r="I2154" s="12"/>
      <c r="J2154" s="28" t="n">
        <f aca="false">IF(AND($C2154&lt;&gt;"",$B2154&gt;=Boshqaruv!$C$9,$B2154&lt;=Boshqaruv!$C$10),IF(COUNTIFS($C$4:$C2153,$C2154,$B$4:$B2153,"&gt;="&amp;Boshqaruv!$C$9,$B$4:$B2153,"&lt;="&amp;Boshqaruv!$C$10)=0,1,0),0)</f>
        <v>0</v>
      </c>
    </row>
    <row r="2155" customFormat="false" ht="15" hidden="false" customHeight="false" outlineLevel="0" collapsed="false">
      <c r="A2155" s="8" t="n">
        <v>2151</v>
      </c>
      <c r="B2155" s="13"/>
      <c r="C2155" s="25"/>
      <c r="D2155" s="26" t="str">
        <f aca="false">IF($C2155="","",IFERROR(IF(INDEX(Bolalar!$B$5:$B$1804,MATCH($C2155,Bolalar!$I$5:$I$1804,0))="","",INDEX(Bolalar!$B$5:$B$1804,MATCH($C2155,Bolalar!$I$5:$I$1804,0))),""))</f>
        <v/>
      </c>
      <c r="E2155" s="15" t="str">
        <f aca="false">IF($C2155="","",IFERROR(IF(INDEX(Bolalar!$C$5:$C$1804,MATCH($C2155,Bolalar!$I$5:$I$1804,0))="","",INDEX(Bolalar!$C$5:$C$1804,MATCH($C2155,Bolalar!$I$5:$I$1804,0))),""))</f>
        <v/>
      </c>
      <c r="F2155" s="24"/>
      <c r="G2155" s="14" t="str">
        <f aca="false">IF(OR($E2155="",$B2155=""),"",INT(($B2155-$E2155)/365.25))</f>
        <v/>
      </c>
      <c r="H2155" s="25"/>
      <c r="I2155" s="12"/>
      <c r="J2155" s="28" t="n">
        <f aca="false">IF(AND($C2155&lt;&gt;"",$B2155&gt;=Boshqaruv!$C$9,$B2155&lt;=Boshqaruv!$C$10),IF(COUNTIFS($C$4:$C2154,$C2155,$B$4:$B2154,"&gt;="&amp;Boshqaruv!$C$9,$B$4:$B2154,"&lt;="&amp;Boshqaruv!$C$10)=0,1,0),0)</f>
        <v>0</v>
      </c>
    </row>
    <row r="2156" customFormat="false" ht="15" hidden="false" customHeight="false" outlineLevel="0" collapsed="false">
      <c r="A2156" s="8" t="n">
        <v>2152</v>
      </c>
      <c r="B2156" s="13"/>
      <c r="C2156" s="25"/>
      <c r="D2156" s="26" t="str">
        <f aca="false">IF($C2156="","",IFERROR(IF(INDEX(Bolalar!$B$5:$B$1804,MATCH($C2156,Bolalar!$I$5:$I$1804,0))="","",INDEX(Bolalar!$B$5:$B$1804,MATCH($C2156,Bolalar!$I$5:$I$1804,0))),""))</f>
        <v/>
      </c>
      <c r="E2156" s="15" t="str">
        <f aca="false">IF($C2156="","",IFERROR(IF(INDEX(Bolalar!$C$5:$C$1804,MATCH($C2156,Bolalar!$I$5:$I$1804,0))="","",INDEX(Bolalar!$C$5:$C$1804,MATCH($C2156,Bolalar!$I$5:$I$1804,0))),""))</f>
        <v/>
      </c>
      <c r="F2156" s="24"/>
      <c r="G2156" s="14" t="str">
        <f aca="false">IF(OR($E2156="",$B2156=""),"",INT(($B2156-$E2156)/365.25))</f>
        <v/>
      </c>
      <c r="H2156" s="25"/>
      <c r="I2156" s="12"/>
      <c r="J2156" s="28" t="n">
        <f aca="false">IF(AND($C2156&lt;&gt;"",$B2156&gt;=Boshqaruv!$C$9,$B2156&lt;=Boshqaruv!$C$10),IF(COUNTIFS($C$4:$C2155,$C2156,$B$4:$B2155,"&gt;="&amp;Boshqaruv!$C$9,$B$4:$B2155,"&lt;="&amp;Boshqaruv!$C$10)=0,1,0),0)</f>
        <v>0</v>
      </c>
    </row>
    <row r="2157" customFormat="false" ht="15" hidden="false" customHeight="false" outlineLevel="0" collapsed="false">
      <c r="A2157" s="8" t="n">
        <v>2153</v>
      </c>
      <c r="B2157" s="13"/>
      <c r="C2157" s="25"/>
      <c r="D2157" s="26" t="str">
        <f aca="false">IF($C2157="","",IFERROR(IF(INDEX(Bolalar!$B$5:$B$1804,MATCH($C2157,Bolalar!$I$5:$I$1804,0))="","",INDEX(Bolalar!$B$5:$B$1804,MATCH($C2157,Bolalar!$I$5:$I$1804,0))),""))</f>
        <v/>
      </c>
      <c r="E2157" s="15" t="str">
        <f aca="false">IF($C2157="","",IFERROR(IF(INDEX(Bolalar!$C$5:$C$1804,MATCH($C2157,Bolalar!$I$5:$I$1804,0))="","",INDEX(Bolalar!$C$5:$C$1804,MATCH($C2157,Bolalar!$I$5:$I$1804,0))),""))</f>
        <v/>
      </c>
      <c r="F2157" s="24"/>
      <c r="G2157" s="14" t="str">
        <f aca="false">IF(OR($E2157="",$B2157=""),"",INT(($B2157-$E2157)/365.25))</f>
        <v/>
      </c>
      <c r="H2157" s="25"/>
      <c r="I2157" s="12"/>
      <c r="J2157" s="28" t="n">
        <f aca="false">IF(AND($C2157&lt;&gt;"",$B2157&gt;=Boshqaruv!$C$9,$B2157&lt;=Boshqaruv!$C$10),IF(COUNTIFS($C$4:$C2156,$C2157,$B$4:$B2156,"&gt;="&amp;Boshqaruv!$C$9,$B$4:$B2156,"&lt;="&amp;Boshqaruv!$C$10)=0,1,0),0)</f>
        <v>0</v>
      </c>
    </row>
    <row r="2158" customFormat="false" ht="15" hidden="false" customHeight="false" outlineLevel="0" collapsed="false">
      <c r="A2158" s="8" t="n">
        <v>2154</v>
      </c>
      <c r="B2158" s="13"/>
      <c r="C2158" s="25"/>
      <c r="D2158" s="26" t="str">
        <f aca="false">IF($C2158="","",IFERROR(IF(INDEX(Bolalar!$B$5:$B$1804,MATCH($C2158,Bolalar!$I$5:$I$1804,0))="","",INDEX(Bolalar!$B$5:$B$1804,MATCH($C2158,Bolalar!$I$5:$I$1804,0))),""))</f>
        <v/>
      </c>
      <c r="E2158" s="15" t="str">
        <f aca="false">IF($C2158="","",IFERROR(IF(INDEX(Bolalar!$C$5:$C$1804,MATCH($C2158,Bolalar!$I$5:$I$1804,0))="","",INDEX(Bolalar!$C$5:$C$1804,MATCH($C2158,Bolalar!$I$5:$I$1804,0))),""))</f>
        <v/>
      </c>
      <c r="F2158" s="24"/>
      <c r="G2158" s="14" t="str">
        <f aca="false">IF(OR($E2158="",$B2158=""),"",INT(($B2158-$E2158)/365.25))</f>
        <v/>
      </c>
      <c r="H2158" s="25"/>
      <c r="I2158" s="12"/>
      <c r="J2158" s="28" t="n">
        <f aca="false">IF(AND($C2158&lt;&gt;"",$B2158&gt;=Boshqaruv!$C$9,$B2158&lt;=Boshqaruv!$C$10),IF(COUNTIFS($C$4:$C2157,$C2158,$B$4:$B2157,"&gt;="&amp;Boshqaruv!$C$9,$B$4:$B2157,"&lt;="&amp;Boshqaruv!$C$10)=0,1,0),0)</f>
        <v>0</v>
      </c>
    </row>
    <row r="2159" customFormat="false" ht="15" hidden="false" customHeight="false" outlineLevel="0" collapsed="false">
      <c r="A2159" s="8" t="n">
        <v>2155</v>
      </c>
      <c r="B2159" s="13"/>
      <c r="C2159" s="25"/>
      <c r="D2159" s="26" t="str">
        <f aca="false">IF($C2159="","",IFERROR(IF(INDEX(Bolalar!$B$5:$B$1804,MATCH($C2159,Bolalar!$I$5:$I$1804,0))="","",INDEX(Bolalar!$B$5:$B$1804,MATCH($C2159,Bolalar!$I$5:$I$1804,0))),""))</f>
        <v/>
      </c>
      <c r="E2159" s="15" t="str">
        <f aca="false">IF($C2159="","",IFERROR(IF(INDEX(Bolalar!$C$5:$C$1804,MATCH($C2159,Bolalar!$I$5:$I$1804,0))="","",INDEX(Bolalar!$C$5:$C$1804,MATCH($C2159,Bolalar!$I$5:$I$1804,0))),""))</f>
        <v/>
      </c>
      <c r="F2159" s="24"/>
      <c r="G2159" s="14" t="str">
        <f aca="false">IF(OR($E2159="",$B2159=""),"",INT(($B2159-$E2159)/365.25))</f>
        <v/>
      </c>
      <c r="H2159" s="25"/>
      <c r="I2159" s="12"/>
      <c r="J2159" s="28" t="n">
        <f aca="false">IF(AND($C2159&lt;&gt;"",$B2159&gt;=Boshqaruv!$C$9,$B2159&lt;=Boshqaruv!$C$10),IF(COUNTIFS($C$4:$C2158,$C2159,$B$4:$B2158,"&gt;="&amp;Boshqaruv!$C$9,$B$4:$B2158,"&lt;="&amp;Boshqaruv!$C$10)=0,1,0),0)</f>
        <v>0</v>
      </c>
    </row>
    <row r="2160" customFormat="false" ht="15" hidden="false" customHeight="false" outlineLevel="0" collapsed="false">
      <c r="A2160" s="8" t="n">
        <v>2156</v>
      </c>
      <c r="B2160" s="13"/>
      <c r="C2160" s="25"/>
      <c r="D2160" s="26" t="str">
        <f aca="false">IF($C2160="","",IFERROR(IF(INDEX(Bolalar!$B$5:$B$1804,MATCH($C2160,Bolalar!$I$5:$I$1804,0))="","",INDEX(Bolalar!$B$5:$B$1804,MATCH($C2160,Bolalar!$I$5:$I$1804,0))),""))</f>
        <v/>
      </c>
      <c r="E2160" s="15" t="str">
        <f aca="false">IF($C2160="","",IFERROR(IF(INDEX(Bolalar!$C$5:$C$1804,MATCH($C2160,Bolalar!$I$5:$I$1804,0))="","",INDEX(Bolalar!$C$5:$C$1804,MATCH($C2160,Bolalar!$I$5:$I$1804,0))),""))</f>
        <v/>
      </c>
      <c r="F2160" s="24"/>
      <c r="G2160" s="14" t="str">
        <f aca="false">IF(OR($E2160="",$B2160=""),"",INT(($B2160-$E2160)/365.25))</f>
        <v/>
      </c>
      <c r="H2160" s="25"/>
      <c r="I2160" s="12"/>
      <c r="J2160" s="28" t="n">
        <f aca="false">IF(AND($C2160&lt;&gt;"",$B2160&gt;=Boshqaruv!$C$9,$B2160&lt;=Boshqaruv!$C$10),IF(COUNTIFS($C$4:$C2159,$C2160,$B$4:$B2159,"&gt;="&amp;Boshqaruv!$C$9,$B$4:$B2159,"&lt;="&amp;Boshqaruv!$C$10)=0,1,0),0)</f>
        <v>0</v>
      </c>
    </row>
    <row r="2161" customFormat="false" ht="15" hidden="false" customHeight="false" outlineLevel="0" collapsed="false">
      <c r="A2161" s="8" t="n">
        <v>2157</v>
      </c>
      <c r="B2161" s="13"/>
      <c r="C2161" s="25"/>
      <c r="D2161" s="26" t="str">
        <f aca="false">IF($C2161="","",IFERROR(IF(INDEX(Bolalar!$B$5:$B$1804,MATCH($C2161,Bolalar!$I$5:$I$1804,0))="","",INDEX(Bolalar!$B$5:$B$1804,MATCH($C2161,Bolalar!$I$5:$I$1804,0))),""))</f>
        <v/>
      </c>
      <c r="E2161" s="15" t="str">
        <f aca="false">IF($C2161="","",IFERROR(IF(INDEX(Bolalar!$C$5:$C$1804,MATCH($C2161,Bolalar!$I$5:$I$1804,0))="","",INDEX(Bolalar!$C$5:$C$1804,MATCH($C2161,Bolalar!$I$5:$I$1804,0))),""))</f>
        <v/>
      </c>
      <c r="F2161" s="24"/>
      <c r="G2161" s="14" t="str">
        <f aca="false">IF(OR($E2161="",$B2161=""),"",INT(($B2161-$E2161)/365.25))</f>
        <v/>
      </c>
      <c r="H2161" s="25"/>
      <c r="I2161" s="12"/>
      <c r="J2161" s="28" t="n">
        <f aca="false">IF(AND($C2161&lt;&gt;"",$B2161&gt;=Boshqaruv!$C$9,$B2161&lt;=Boshqaruv!$C$10),IF(COUNTIFS($C$4:$C2160,$C2161,$B$4:$B2160,"&gt;="&amp;Boshqaruv!$C$9,$B$4:$B2160,"&lt;="&amp;Boshqaruv!$C$10)=0,1,0),0)</f>
        <v>0</v>
      </c>
    </row>
    <row r="2162" customFormat="false" ht="15" hidden="false" customHeight="false" outlineLevel="0" collapsed="false">
      <c r="A2162" s="8" t="n">
        <v>2158</v>
      </c>
      <c r="B2162" s="13"/>
      <c r="C2162" s="25"/>
      <c r="D2162" s="26" t="str">
        <f aca="false">IF($C2162="","",IFERROR(IF(INDEX(Bolalar!$B$5:$B$1804,MATCH($C2162,Bolalar!$I$5:$I$1804,0))="","",INDEX(Bolalar!$B$5:$B$1804,MATCH($C2162,Bolalar!$I$5:$I$1804,0))),""))</f>
        <v/>
      </c>
      <c r="E2162" s="15" t="str">
        <f aca="false">IF($C2162="","",IFERROR(IF(INDEX(Bolalar!$C$5:$C$1804,MATCH($C2162,Bolalar!$I$5:$I$1804,0))="","",INDEX(Bolalar!$C$5:$C$1804,MATCH($C2162,Bolalar!$I$5:$I$1804,0))),""))</f>
        <v/>
      </c>
      <c r="F2162" s="24"/>
      <c r="G2162" s="14" t="str">
        <f aca="false">IF(OR($E2162="",$B2162=""),"",INT(($B2162-$E2162)/365.25))</f>
        <v/>
      </c>
      <c r="H2162" s="25"/>
      <c r="I2162" s="12"/>
      <c r="J2162" s="28" t="n">
        <f aca="false">IF(AND($C2162&lt;&gt;"",$B2162&gt;=Boshqaruv!$C$9,$B2162&lt;=Boshqaruv!$C$10),IF(COUNTIFS($C$4:$C2161,$C2162,$B$4:$B2161,"&gt;="&amp;Boshqaruv!$C$9,$B$4:$B2161,"&lt;="&amp;Boshqaruv!$C$10)=0,1,0),0)</f>
        <v>0</v>
      </c>
    </row>
    <row r="2163" customFormat="false" ht="15" hidden="false" customHeight="false" outlineLevel="0" collapsed="false">
      <c r="A2163" s="8" t="n">
        <v>2159</v>
      </c>
      <c r="B2163" s="13"/>
      <c r="C2163" s="25"/>
      <c r="D2163" s="26" t="str">
        <f aca="false">IF($C2163="","",IFERROR(IF(INDEX(Bolalar!$B$5:$B$1804,MATCH($C2163,Bolalar!$I$5:$I$1804,0))="","",INDEX(Bolalar!$B$5:$B$1804,MATCH($C2163,Bolalar!$I$5:$I$1804,0))),""))</f>
        <v/>
      </c>
      <c r="E2163" s="15" t="str">
        <f aca="false">IF($C2163="","",IFERROR(IF(INDEX(Bolalar!$C$5:$C$1804,MATCH($C2163,Bolalar!$I$5:$I$1804,0))="","",INDEX(Bolalar!$C$5:$C$1804,MATCH($C2163,Bolalar!$I$5:$I$1804,0))),""))</f>
        <v/>
      </c>
      <c r="F2163" s="24"/>
      <c r="G2163" s="14" t="str">
        <f aca="false">IF(OR($E2163="",$B2163=""),"",INT(($B2163-$E2163)/365.25))</f>
        <v/>
      </c>
      <c r="H2163" s="25"/>
      <c r="I2163" s="12"/>
      <c r="J2163" s="28" t="n">
        <f aca="false">IF(AND($C2163&lt;&gt;"",$B2163&gt;=Boshqaruv!$C$9,$B2163&lt;=Boshqaruv!$C$10),IF(COUNTIFS($C$4:$C2162,$C2163,$B$4:$B2162,"&gt;="&amp;Boshqaruv!$C$9,$B$4:$B2162,"&lt;="&amp;Boshqaruv!$C$10)=0,1,0),0)</f>
        <v>0</v>
      </c>
    </row>
    <row r="2164" customFormat="false" ht="15" hidden="false" customHeight="false" outlineLevel="0" collapsed="false">
      <c r="A2164" s="8" t="n">
        <v>2160</v>
      </c>
      <c r="B2164" s="13"/>
      <c r="C2164" s="25"/>
      <c r="D2164" s="26" t="str">
        <f aca="false">IF($C2164="","",IFERROR(IF(INDEX(Bolalar!$B$5:$B$1804,MATCH($C2164,Bolalar!$I$5:$I$1804,0))="","",INDEX(Bolalar!$B$5:$B$1804,MATCH($C2164,Bolalar!$I$5:$I$1804,0))),""))</f>
        <v/>
      </c>
      <c r="E2164" s="15" t="str">
        <f aca="false">IF($C2164="","",IFERROR(IF(INDEX(Bolalar!$C$5:$C$1804,MATCH($C2164,Bolalar!$I$5:$I$1804,0))="","",INDEX(Bolalar!$C$5:$C$1804,MATCH($C2164,Bolalar!$I$5:$I$1804,0))),""))</f>
        <v/>
      </c>
      <c r="F2164" s="24"/>
      <c r="G2164" s="14" t="str">
        <f aca="false">IF(OR($E2164="",$B2164=""),"",INT(($B2164-$E2164)/365.25))</f>
        <v/>
      </c>
      <c r="H2164" s="25"/>
      <c r="I2164" s="12"/>
      <c r="J2164" s="28" t="n">
        <f aca="false">IF(AND($C2164&lt;&gt;"",$B2164&gt;=Boshqaruv!$C$9,$B2164&lt;=Boshqaruv!$C$10),IF(COUNTIFS($C$4:$C2163,$C2164,$B$4:$B2163,"&gt;="&amp;Boshqaruv!$C$9,$B$4:$B2163,"&lt;="&amp;Boshqaruv!$C$10)=0,1,0),0)</f>
        <v>0</v>
      </c>
    </row>
    <row r="2165" customFormat="false" ht="15" hidden="false" customHeight="false" outlineLevel="0" collapsed="false">
      <c r="A2165" s="8" t="n">
        <v>2161</v>
      </c>
      <c r="B2165" s="13"/>
      <c r="C2165" s="25"/>
      <c r="D2165" s="26" t="str">
        <f aca="false">IF($C2165="","",IFERROR(IF(INDEX(Bolalar!$B$5:$B$1804,MATCH($C2165,Bolalar!$I$5:$I$1804,0))="","",INDEX(Bolalar!$B$5:$B$1804,MATCH($C2165,Bolalar!$I$5:$I$1804,0))),""))</f>
        <v/>
      </c>
      <c r="E2165" s="15" t="str">
        <f aca="false">IF($C2165="","",IFERROR(IF(INDEX(Bolalar!$C$5:$C$1804,MATCH($C2165,Bolalar!$I$5:$I$1804,0))="","",INDEX(Bolalar!$C$5:$C$1804,MATCH($C2165,Bolalar!$I$5:$I$1804,0))),""))</f>
        <v/>
      </c>
      <c r="F2165" s="24"/>
      <c r="G2165" s="14" t="str">
        <f aca="false">IF(OR($E2165="",$B2165=""),"",INT(($B2165-$E2165)/365.25))</f>
        <v/>
      </c>
      <c r="H2165" s="25"/>
      <c r="I2165" s="12"/>
      <c r="J2165" s="28" t="n">
        <f aca="false">IF(AND($C2165&lt;&gt;"",$B2165&gt;=Boshqaruv!$C$9,$B2165&lt;=Boshqaruv!$C$10),IF(COUNTIFS($C$4:$C2164,$C2165,$B$4:$B2164,"&gt;="&amp;Boshqaruv!$C$9,$B$4:$B2164,"&lt;="&amp;Boshqaruv!$C$10)=0,1,0),0)</f>
        <v>0</v>
      </c>
    </row>
    <row r="2166" customFormat="false" ht="15" hidden="false" customHeight="false" outlineLevel="0" collapsed="false">
      <c r="A2166" s="8" t="n">
        <v>2162</v>
      </c>
      <c r="B2166" s="13"/>
      <c r="C2166" s="25"/>
      <c r="D2166" s="26" t="str">
        <f aca="false">IF($C2166="","",IFERROR(IF(INDEX(Bolalar!$B$5:$B$1804,MATCH($C2166,Bolalar!$I$5:$I$1804,0))="","",INDEX(Bolalar!$B$5:$B$1804,MATCH($C2166,Bolalar!$I$5:$I$1804,0))),""))</f>
        <v/>
      </c>
      <c r="E2166" s="15" t="str">
        <f aca="false">IF($C2166="","",IFERROR(IF(INDEX(Bolalar!$C$5:$C$1804,MATCH($C2166,Bolalar!$I$5:$I$1804,0))="","",INDEX(Bolalar!$C$5:$C$1804,MATCH($C2166,Bolalar!$I$5:$I$1804,0))),""))</f>
        <v/>
      </c>
      <c r="F2166" s="24"/>
      <c r="G2166" s="14" t="str">
        <f aca="false">IF(OR($E2166="",$B2166=""),"",INT(($B2166-$E2166)/365.25))</f>
        <v/>
      </c>
      <c r="H2166" s="25"/>
      <c r="I2166" s="12"/>
      <c r="J2166" s="28" t="n">
        <f aca="false">IF(AND($C2166&lt;&gt;"",$B2166&gt;=Boshqaruv!$C$9,$B2166&lt;=Boshqaruv!$C$10),IF(COUNTIFS($C$4:$C2165,$C2166,$B$4:$B2165,"&gt;="&amp;Boshqaruv!$C$9,$B$4:$B2165,"&lt;="&amp;Boshqaruv!$C$10)=0,1,0),0)</f>
        <v>0</v>
      </c>
    </row>
    <row r="2167" customFormat="false" ht="15" hidden="false" customHeight="false" outlineLevel="0" collapsed="false">
      <c r="A2167" s="8" t="n">
        <v>2163</v>
      </c>
      <c r="B2167" s="13"/>
      <c r="C2167" s="25"/>
      <c r="D2167" s="26" t="str">
        <f aca="false">IF($C2167="","",IFERROR(IF(INDEX(Bolalar!$B$5:$B$1804,MATCH($C2167,Bolalar!$I$5:$I$1804,0))="","",INDEX(Bolalar!$B$5:$B$1804,MATCH($C2167,Bolalar!$I$5:$I$1804,0))),""))</f>
        <v/>
      </c>
      <c r="E2167" s="15" t="str">
        <f aca="false">IF($C2167="","",IFERROR(IF(INDEX(Bolalar!$C$5:$C$1804,MATCH($C2167,Bolalar!$I$5:$I$1804,0))="","",INDEX(Bolalar!$C$5:$C$1804,MATCH($C2167,Bolalar!$I$5:$I$1804,0))),""))</f>
        <v/>
      </c>
      <c r="F2167" s="24"/>
      <c r="G2167" s="14" t="str">
        <f aca="false">IF(OR($E2167="",$B2167=""),"",INT(($B2167-$E2167)/365.25))</f>
        <v/>
      </c>
      <c r="H2167" s="25"/>
      <c r="I2167" s="12"/>
      <c r="J2167" s="28" t="n">
        <f aca="false">IF(AND($C2167&lt;&gt;"",$B2167&gt;=Boshqaruv!$C$9,$B2167&lt;=Boshqaruv!$C$10),IF(COUNTIFS($C$4:$C2166,$C2167,$B$4:$B2166,"&gt;="&amp;Boshqaruv!$C$9,$B$4:$B2166,"&lt;="&amp;Boshqaruv!$C$10)=0,1,0),0)</f>
        <v>0</v>
      </c>
    </row>
    <row r="2168" customFormat="false" ht="15" hidden="false" customHeight="false" outlineLevel="0" collapsed="false">
      <c r="A2168" s="8" t="n">
        <v>2164</v>
      </c>
      <c r="B2168" s="13"/>
      <c r="C2168" s="25"/>
      <c r="D2168" s="26" t="str">
        <f aca="false">IF($C2168="","",IFERROR(IF(INDEX(Bolalar!$B$5:$B$1804,MATCH($C2168,Bolalar!$I$5:$I$1804,0))="","",INDEX(Bolalar!$B$5:$B$1804,MATCH($C2168,Bolalar!$I$5:$I$1804,0))),""))</f>
        <v/>
      </c>
      <c r="E2168" s="15" t="str">
        <f aca="false">IF($C2168="","",IFERROR(IF(INDEX(Bolalar!$C$5:$C$1804,MATCH($C2168,Bolalar!$I$5:$I$1804,0))="","",INDEX(Bolalar!$C$5:$C$1804,MATCH($C2168,Bolalar!$I$5:$I$1804,0))),""))</f>
        <v/>
      </c>
      <c r="F2168" s="24"/>
      <c r="G2168" s="14" t="str">
        <f aca="false">IF(OR($E2168="",$B2168=""),"",INT(($B2168-$E2168)/365.25))</f>
        <v/>
      </c>
      <c r="H2168" s="25"/>
      <c r="I2168" s="12"/>
      <c r="J2168" s="28" t="n">
        <f aca="false">IF(AND($C2168&lt;&gt;"",$B2168&gt;=Boshqaruv!$C$9,$B2168&lt;=Boshqaruv!$C$10),IF(COUNTIFS($C$4:$C2167,$C2168,$B$4:$B2167,"&gt;="&amp;Boshqaruv!$C$9,$B$4:$B2167,"&lt;="&amp;Boshqaruv!$C$10)=0,1,0),0)</f>
        <v>0</v>
      </c>
    </row>
    <row r="2169" customFormat="false" ht="15" hidden="false" customHeight="false" outlineLevel="0" collapsed="false">
      <c r="A2169" s="8" t="n">
        <v>2165</v>
      </c>
      <c r="B2169" s="13"/>
      <c r="C2169" s="25"/>
      <c r="D2169" s="26" t="str">
        <f aca="false">IF($C2169="","",IFERROR(IF(INDEX(Bolalar!$B$5:$B$1804,MATCH($C2169,Bolalar!$I$5:$I$1804,0))="","",INDEX(Bolalar!$B$5:$B$1804,MATCH($C2169,Bolalar!$I$5:$I$1804,0))),""))</f>
        <v/>
      </c>
      <c r="E2169" s="15" t="str">
        <f aca="false">IF($C2169="","",IFERROR(IF(INDEX(Bolalar!$C$5:$C$1804,MATCH($C2169,Bolalar!$I$5:$I$1804,0))="","",INDEX(Bolalar!$C$5:$C$1804,MATCH($C2169,Bolalar!$I$5:$I$1804,0))),""))</f>
        <v/>
      </c>
      <c r="F2169" s="24"/>
      <c r="G2169" s="14" t="str">
        <f aca="false">IF(OR($E2169="",$B2169=""),"",INT(($B2169-$E2169)/365.25))</f>
        <v/>
      </c>
      <c r="H2169" s="25"/>
      <c r="I2169" s="12"/>
      <c r="J2169" s="28" t="n">
        <f aca="false">IF(AND($C2169&lt;&gt;"",$B2169&gt;=Boshqaruv!$C$9,$B2169&lt;=Boshqaruv!$C$10),IF(COUNTIFS($C$4:$C2168,$C2169,$B$4:$B2168,"&gt;="&amp;Boshqaruv!$C$9,$B$4:$B2168,"&lt;="&amp;Boshqaruv!$C$10)=0,1,0),0)</f>
        <v>0</v>
      </c>
    </row>
    <row r="2170" customFormat="false" ht="15" hidden="false" customHeight="false" outlineLevel="0" collapsed="false">
      <c r="A2170" s="8" t="n">
        <v>2166</v>
      </c>
      <c r="B2170" s="13"/>
      <c r="C2170" s="25"/>
      <c r="D2170" s="26" t="str">
        <f aca="false">IF($C2170="","",IFERROR(IF(INDEX(Bolalar!$B$5:$B$1804,MATCH($C2170,Bolalar!$I$5:$I$1804,0))="","",INDEX(Bolalar!$B$5:$B$1804,MATCH($C2170,Bolalar!$I$5:$I$1804,0))),""))</f>
        <v/>
      </c>
      <c r="E2170" s="15" t="str">
        <f aca="false">IF($C2170="","",IFERROR(IF(INDEX(Bolalar!$C$5:$C$1804,MATCH($C2170,Bolalar!$I$5:$I$1804,0))="","",INDEX(Bolalar!$C$5:$C$1804,MATCH($C2170,Bolalar!$I$5:$I$1804,0))),""))</f>
        <v/>
      </c>
      <c r="F2170" s="24"/>
      <c r="G2170" s="14" t="str">
        <f aca="false">IF(OR($E2170="",$B2170=""),"",INT(($B2170-$E2170)/365.25))</f>
        <v/>
      </c>
      <c r="H2170" s="25"/>
      <c r="I2170" s="12"/>
      <c r="J2170" s="28" t="n">
        <f aca="false">IF(AND($C2170&lt;&gt;"",$B2170&gt;=Boshqaruv!$C$9,$B2170&lt;=Boshqaruv!$C$10),IF(COUNTIFS($C$4:$C2169,$C2170,$B$4:$B2169,"&gt;="&amp;Boshqaruv!$C$9,$B$4:$B2169,"&lt;="&amp;Boshqaruv!$C$10)=0,1,0),0)</f>
        <v>0</v>
      </c>
    </row>
    <row r="2171" customFormat="false" ht="15" hidden="false" customHeight="false" outlineLevel="0" collapsed="false">
      <c r="A2171" s="8" t="n">
        <v>2167</v>
      </c>
      <c r="B2171" s="13"/>
      <c r="C2171" s="25"/>
      <c r="D2171" s="26" t="str">
        <f aca="false">IF($C2171="","",IFERROR(IF(INDEX(Bolalar!$B$5:$B$1804,MATCH($C2171,Bolalar!$I$5:$I$1804,0))="","",INDEX(Bolalar!$B$5:$B$1804,MATCH($C2171,Bolalar!$I$5:$I$1804,0))),""))</f>
        <v/>
      </c>
      <c r="E2171" s="15" t="str">
        <f aca="false">IF($C2171="","",IFERROR(IF(INDEX(Bolalar!$C$5:$C$1804,MATCH($C2171,Bolalar!$I$5:$I$1804,0))="","",INDEX(Bolalar!$C$5:$C$1804,MATCH($C2171,Bolalar!$I$5:$I$1804,0))),""))</f>
        <v/>
      </c>
      <c r="F2171" s="24"/>
      <c r="G2171" s="14" t="str">
        <f aca="false">IF(OR($E2171="",$B2171=""),"",INT(($B2171-$E2171)/365.25))</f>
        <v/>
      </c>
      <c r="H2171" s="25"/>
      <c r="I2171" s="12"/>
      <c r="J2171" s="28" t="n">
        <f aca="false">IF(AND($C2171&lt;&gt;"",$B2171&gt;=Boshqaruv!$C$9,$B2171&lt;=Boshqaruv!$C$10),IF(COUNTIFS($C$4:$C2170,$C2171,$B$4:$B2170,"&gt;="&amp;Boshqaruv!$C$9,$B$4:$B2170,"&lt;="&amp;Boshqaruv!$C$10)=0,1,0),0)</f>
        <v>0</v>
      </c>
    </row>
    <row r="2172" customFormat="false" ht="15" hidden="false" customHeight="false" outlineLevel="0" collapsed="false">
      <c r="A2172" s="8" t="n">
        <v>2168</v>
      </c>
      <c r="B2172" s="13"/>
      <c r="C2172" s="25"/>
      <c r="D2172" s="26" t="str">
        <f aca="false">IF($C2172="","",IFERROR(IF(INDEX(Bolalar!$B$5:$B$1804,MATCH($C2172,Bolalar!$I$5:$I$1804,0))="","",INDEX(Bolalar!$B$5:$B$1804,MATCH($C2172,Bolalar!$I$5:$I$1804,0))),""))</f>
        <v/>
      </c>
      <c r="E2172" s="15" t="str">
        <f aca="false">IF($C2172="","",IFERROR(IF(INDEX(Bolalar!$C$5:$C$1804,MATCH($C2172,Bolalar!$I$5:$I$1804,0))="","",INDEX(Bolalar!$C$5:$C$1804,MATCH($C2172,Bolalar!$I$5:$I$1804,0))),""))</f>
        <v/>
      </c>
      <c r="F2172" s="24"/>
      <c r="G2172" s="14" t="str">
        <f aca="false">IF(OR($E2172="",$B2172=""),"",INT(($B2172-$E2172)/365.25))</f>
        <v/>
      </c>
      <c r="H2172" s="25"/>
      <c r="I2172" s="12"/>
      <c r="J2172" s="28" t="n">
        <f aca="false">IF(AND($C2172&lt;&gt;"",$B2172&gt;=Boshqaruv!$C$9,$B2172&lt;=Boshqaruv!$C$10),IF(COUNTIFS($C$4:$C2171,$C2172,$B$4:$B2171,"&gt;="&amp;Boshqaruv!$C$9,$B$4:$B2171,"&lt;="&amp;Boshqaruv!$C$10)=0,1,0),0)</f>
        <v>0</v>
      </c>
    </row>
    <row r="2173" customFormat="false" ht="15" hidden="false" customHeight="false" outlineLevel="0" collapsed="false">
      <c r="A2173" s="8" t="n">
        <v>2169</v>
      </c>
      <c r="B2173" s="13"/>
      <c r="C2173" s="25"/>
      <c r="D2173" s="26" t="str">
        <f aca="false">IF($C2173="","",IFERROR(IF(INDEX(Bolalar!$B$5:$B$1804,MATCH($C2173,Bolalar!$I$5:$I$1804,0))="","",INDEX(Bolalar!$B$5:$B$1804,MATCH($C2173,Bolalar!$I$5:$I$1804,0))),""))</f>
        <v/>
      </c>
      <c r="E2173" s="15" t="str">
        <f aca="false">IF($C2173="","",IFERROR(IF(INDEX(Bolalar!$C$5:$C$1804,MATCH($C2173,Bolalar!$I$5:$I$1804,0))="","",INDEX(Bolalar!$C$5:$C$1804,MATCH($C2173,Bolalar!$I$5:$I$1804,0))),""))</f>
        <v/>
      </c>
      <c r="F2173" s="24"/>
      <c r="G2173" s="14" t="str">
        <f aca="false">IF(OR($E2173="",$B2173=""),"",INT(($B2173-$E2173)/365.25))</f>
        <v/>
      </c>
      <c r="H2173" s="25"/>
      <c r="I2173" s="12"/>
      <c r="J2173" s="28" t="n">
        <f aca="false">IF(AND($C2173&lt;&gt;"",$B2173&gt;=Boshqaruv!$C$9,$B2173&lt;=Boshqaruv!$C$10),IF(COUNTIFS($C$4:$C2172,$C2173,$B$4:$B2172,"&gt;="&amp;Boshqaruv!$C$9,$B$4:$B2172,"&lt;="&amp;Boshqaruv!$C$10)=0,1,0),0)</f>
        <v>0</v>
      </c>
    </row>
    <row r="2174" customFormat="false" ht="15" hidden="false" customHeight="false" outlineLevel="0" collapsed="false">
      <c r="A2174" s="8" t="n">
        <v>2170</v>
      </c>
      <c r="B2174" s="13"/>
      <c r="C2174" s="25"/>
      <c r="D2174" s="26" t="str">
        <f aca="false">IF($C2174="","",IFERROR(IF(INDEX(Bolalar!$B$5:$B$1804,MATCH($C2174,Bolalar!$I$5:$I$1804,0))="","",INDEX(Bolalar!$B$5:$B$1804,MATCH($C2174,Bolalar!$I$5:$I$1804,0))),""))</f>
        <v/>
      </c>
      <c r="E2174" s="15" t="str">
        <f aca="false">IF($C2174="","",IFERROR(IF(INDEX(Bolalar!$C$5:$C$1804,MATCH($C2174,Bolalar!$I$5:$I$1804,0))="","",INDEX(Bolalar!$C$5:$C$1804,MATCH($C2174,Bolalar!$I$5:$I$1804,0))),""))</f>
        <v/>
      </c>
      <c r="F2174" s="24"/>
      <c r="G2174" s="14" t="str">
        <f aca="false">IF(OR($E2174="",$B2174=""),"",INT(($B2174-$E2174)/365.25))</f>
        <v/>
      </c>
      <c r="H2174" s="25"/>
      <c r="I2174" s="12"/>
      <c r="J2174" s="28" t="n">
        <f aca="false">IF(AND($C2174&lt;&gt;"",$B2174&gt;=Boshqaruv!$C$9,$B2174&lt;=Boshqaruv!$C$10),IF(COUNTIFS($C$4:$C2173,$C2174,$B$4:$B2173,"&gt;="&amp;Boshqaruv!$C$9,$B$4:$B2173,"&lt;="&amp;Boshqaruv!$C$10)=0,1,0),0)</f>
        <v>0</v>
      </c>
    </row>
    <row r="2175" customFormat="false" ht="15" hidden="false" customHeight="false" outlineLevel="0" collapsed="false">
      <c r="A2175" s="8" t="n">
        <v>2171</v>
      </c>
      <c r="B2175" s="13"/>
      <c r="C2175" s="25"/>
      <c r="D2175" s="26" t="str">
        <f aca="false">IF($C2175="","",IFERROR(IF(INDEX(Bolalar!$B$5:$B$1804,MATCH($C2175,Bolalar!$I$5:$I$1804,0))="","",INDEX(Bolalar!$B$5:$B$1804,MATCH($C2175,Bolalar!$I$5:$I$1804,0))),""))</f>
        <v/>
      </c>
      <c r="E2175" s="15" t="str">
        <f aca="false">IF($C2175="","",IFERROR(IF(INDEX(Bolalar!$C$5:$C$1804,MATCH($C2175,Bolalar!$I$5:$I$1804,0))="","",INDEX(Bolalar!$C$5:$C$1804,MATCH($C2175,Bolalar!$I$5:$I$1804,0))),""))</f>
        <v/>
      </c>
      <c r="F2175" s="24"/>
      <c r="G2175" s="14" t="str">
        <f aca="false">IF(OR($E2175="",$B2175=""),"",INT(($B2175-$E2175)/365.25))</f>
        <v/>
      </c>
      <c r="H2175" s="25"/>
      <c r="I2175" s="12"/>
      <c r="J2175" s="28" t="n">
        <f aca="false">IF(AND($C2175&lt;&gt;"",$B2175&gt;=Boshqaruv!$C$9,$B2175&lt;=Boshqaruv!$C$10),IF(COUNTIFS($C$4:$C2174,$C2175,$B$4:$B2174,"&gt;="&amp;Boshqaruv!$C$9,$B$4:$B2174,"&lt;="&amp;Boshqaruv!$C$10)=0,1,0),0)</f>
        <v>0</v>
      </c>
    </row>
    <row r="2176" customFormat="false" ht="15" hidden="false" customHeight="false" outlineLevel="0" collapsed="false">
      <c r="A2176" s="8" t="n">
        <v>2172</v>
      </c>
      <c r="B2176" s="13"/>
      <c r="C2176" s="25"/>
      <c r="D2176" s="26" t="str">
        <f aca="false">IF($C2176="","",IFERROR(IF(INDEX(Bolalar!$B$5:$B$1804,MATCH($C2176,Bolalar!$I$5:$I$1804,0))="","",INDEX(Bolalar!$B$5:$B$1804,MATCH($C2176,Bolalar!$I$5:$I$1804,0))),""))</f>
        <v/>
      </c>
      <c r="E2176" s="15" t="str">
        <f aca="false">IF($C2176="","",IFERROR(IF(INDEX(Bolalar!$C$5:$C$1804,MATCH($C2176,Bolalar!$I$5:$I$1804,0))="","",INDEX(Bolalar!$C$5:$C$1804,MATCH($C2176,Bolalar!$I$5:$I$1804,0))),""))</f>
        <v/>
      </c>
      <c r="F2176" s="24"/>
      <c r="G2176" s="14" t="str">
        <f aca="false">IF(OR($E2176="",$B2176=""),"",INT(($B2176-$E2176)/365.25))</f>
        <v/>
      </c>
      <c r="H2176" s="25"/>
      <c r="I2176" s="12"/>
      <c r="J2176" s="28" t="n">
        <f aca="false">IF(AND($C2176&lt;&gt;"",$B2176&gt;=Boshqaruv!$C$9,$B2176&lt;=Boshqaruv!$C$10),IF(COUNTIFS($C$4:$C2175,$C2176,$B$4:$B2175,"&gt;="&amp;Boshqaruv!$C$9,$B$4:$B2175,"&lt;="&amp;Boshqaruv!$C$10)=0,1,0),0)</f>
        <v>0</v>
      </c>
    </row>
    <row r="2177" customFormat="false" ht="15" hidden="false" customHeight="false" outlineLevel="0" collapsed="false">
      <c r="A2177" s="8" t="n">
        <v>2173</v>
      </c>
      <c r="B2177" s="13"/>
      <c r="C2177" s="25"/>
      <c r="D2177" s="26" t="str">
        <f aca="false">IF($C2177="","",IFERROR(IF(INDEX(Bolalar!$B$5:$B$1804,MATCH($C2177,Bolalar!$I$5:$I$1804,0))="","",INDEX(Bolalar!$B$5:$B$1804,MATCH($C2177,Bolalar!$I$5:$I$1804,0))),""))</f>
        <v/>
      </c>
      <c r="E2177" s="15" t="str">
        <f aca="false">IF($C2177="","",IFERROR(IF(INDEX(Bolalar!$C$5:$C$1804,MATCH($C2177,Bolalar!$I$5:$I$1804,0))="","",INDEX(Bolalar!$C$5:$C$1804,MATCH($C2177,Bolalar!$I$5:$I$1804,0))),""))</f>
        <v/>
      </c>
      <c r="F2177" s="24"/>
      <c r="G2177" s="14" t="str">
        <f aca="false">IF(OR($E2177="",$B2177=""),"",INT(($B2177-$E2177)/365.25))</f>
        <v/>
      </c>
      <c r="H2177" s="25"/>
      <c r="I2177" s="12"/>
      <c r="J2177" s="28" t="n">
        <f aca="false">IF(AND($C2177&lt;&gt;"",$B2177&gt;=Boshqaruv!$C$9,$B2177&lt;=Boshqaruv!$C$10),IF(COUNTIFS($C$4:$C2176,$C2177,$B$4:$B2176,"&gt;="&amp;Boshqaruv!$C$9,$B$4:$B2176,"&lt;="&amp;Boshqaruv!$C$10)=0,1,0),0)</f>
        <v>0</v>
      </c>
    </row>
    <row r="2178" customFormat="false" ht="15" hidden="false" customHeight="false" outlineLevel="0" collapsed="false">
      <c r="A2178" s="8" t="n">
        <v>2174</v>
      </c>
      <c r="B2178" s="13"/>
      <c r="C2178" s="25"/>
      <c r="D2178" s="26" t="str">
        <f aca="false">IF($C2178="","",IFERROR(IF(INDEX(Bolalar!$B$5:$B$1804,MATCH($C2178,Bolalar!$I$5:$I$1804,0))="","",INDEX(Bolalar!$B$5:$B$1804,MATCH($C2178,Bolalar!$I$5:$I$1804,0))),""))</f>
        <v/>
      </c>
      <c r="E2178" s="15" t="str">
        <f aca="false">IF($C2178="","",IFERROR(IF(INDEX(Bolalar!$C$5:$C$1804,MATCH($C2178,Bolalar!$I$5:$I$1804,0))="","",INDEX(Bolalar!$C$5:$C$1804,MATCH($C2178,Bolalar!$I$5:$I$1804,0))),""))</f>
        <v/>
      </c>
      <c r="F2178" s="24"/>
      <c r="G2178" s="14" t="str">
        <f aca="false">IF(OR($E2178="",$B2178=""),"",INT(($B2178-$E2178)/365.25))</f>
        <v/>
      </c>
      <c r="H2178" s="25"/>
      <c r="I2178" s="12"/>
      <c r="J2178" s="28" t="n">
        <f aca="false">IF(AND($C2178&lt;&gt;"",$B2178&gt;=Boshqaruv!$C$9,$B2178&lt;=Boshqaruv!$C$10),IF(COUNTIFS($C$4:$C2177,$C2178,$B$4:$B2177,"&gt;="&amp;Boshqaruv!$C$9,$B$4:$B2177,"&lt;="&amp;Boshqaruv!$C$10)=0,1,0),0)</f>
        <v>0</v>
      </c>
    </row>
    <row r="2179" customFormat="false" ht="15" hidden="false" customHeight="false" outlineLevel="0" collapsed="false">
      <c r="A2179" s="8" t="n">
        <v>2175</v>
      </c>
      <c r="B2179" s="13"/>
      <c r="C2179" s="25"/>
      <c r="D2179" s="26" t="str">
        <f aca="false">IF($C2179="","",IFERROR(IF(INDEX(Bolalar!$B$5:$B$1804,MATCH($C2179,Bolalar!$I$5:$I$1804,0))="","",INDEX(Bolalar!$B$5:$B$1804,MATCH($C2179,Bolalar!$I$5:$I$1804,0))),""))</f>
        <v/>
      </c>
      <c r="E2179" s="15" t="str">
        <f aca="false">IF($C2179="","",IFERROR(IF(INDEX(Bolalar!$C$5:$C$1804,MATCH($C2179,Bolalar!$I$5:$I$1804,0))="","",INDEX(Bolalar!$C$5:$C$1804,MATCH($C2179,Bolalar!$I$5:$I$1804,0))),""))</f>
        <v/>
      </c>
      <c r="F2179" s="24"/>
      <c r="G2179" s="14" t="str">
        <f aca="false">IF(OR($E2179="",$B2179=""),"",INT(($B2179-$E2179)/365.25))</f>
        <v/>
      </c>
      <c r="H2179" s="25"/>
      <c r="I2179" s="12"/>
      <c r="J2179" s="28" t="n">
        <f aca="false">IF(AND($C2179&lt;&gt;"",$B2179&gt;=Boshqaruv!$C$9,$B2179&lt;=Boshqaruv!$C$10),IF(COUNTIFS($C$4:$C2178,$C2179,$B$4:$B2178,"&gt;="&amp;Boshqaruv!$C$9,$B$4:$B2178,"&lt;="&amp;Boshqaruv!$C$10)=0,1,0),0)</f>
        <v>0</v>
      </c>
    </row>
    <row r="2180" customFormat="false" ht="15" hidden="false" customHeight="false" outlineLevel="0" collapsed="false">
      <c r="A2180" s="8" t="n">
        <v>2176</v>
      </c>
      <c r="B2180" s="13"/>
      <c r="C2180" s="25"/>
      <c r="D2180" s="26" t="str">
        <f aca="false">IF($C2180="","",IFERROR(IF(INDEX(Bolalar!$B$5:$B$1804,MATCH($C2180,Bolalar!$I$5:$I$1804,0))="","",INDEX(Bolalar!$B$5:$B$1804,MATCH($C2180,Bolalar!$I$5:$I$1804,0))),""))</f>
        <v/>
      </c>
      <c r="E2180" s="15" t="str">
        <f aca="false">IF($C2180="","",IFERROR(IF(INDEX(Bolalar!$C$5:$C$1804,MATCH($C2180,Bolalar!$I$5:$I$1804,0))="","",INDEX(Bolalar!$C$5:$C$1804,MATCH($C2180,Bolalar!$I$5:$I$1804,0))),""))</f>
        <v/>
      </c>
      <c r="F2180" s="24"/>
      <c r="G2180" s="14" t="str">
        <f aca="false">IF(OR($E2180="",$B2180=""),"",INT(($B2180-$E2180)/365.25))</f>
        <v/>
      </c>
      <c r="H2180" s="25"/>
      <c r="I2180" s="12"/>
      <c r="J2180" s="28" t="n">
        <f aca="false">IF(AND($C2180&lt;&gt;"",$B2180&gt;=Boshqaruv!$C$9,$B2180&lt;=Boshqaruv!$C$10),IF(COUNTIFS($C$4:$C2179,$C2180,$B$4:$B2179,"&gt;="&amp;Boshqaruv!$C$9,$B$4:$B2179,"&lt;="&amp;Boshqaruv!$C$10)=0,1,0),0)</f>
        <v>0</v>
      </c>
    </row>
    <row r="2181" customFormat="false" ht="15" hidden="false" customHeight="false" outlineLevel="0" collapsed="false">
      <c r="A2181" s="8" t="n">
        <v>2177</v>
      </c>
      <c r="B2181" s="13"/>
      <c r="C2181" s="25"/>
      <c r="D2181" s="26" t="str">
        <f aca="false">IF($C2181="","",IFERROR(IF(INDEX(Bolalar!$B$5:$B$1804,MATCH($C2181,Bolalar!$I$5:$I$1804,0))="","",INDEX(Bolalar!$B$5:$B$1804,MATCH($C2181,Bolalar!$I$5:$I$1804,0))),""))</f>
        <v/>
      </c>
      <c r="E2181" s="15" t="str">
        <f aca="false">IF($C2181="","",IFERROR(IF(INDEX(Bolalar!$C$5:$C$1804,MATCH($C2181,Bolalar!$I$5:$I$1804,0))="","",INDEX(Bolalar!$C$5:$C$1804,MATCH($C2181,Bolalar!$I$5:$I$1804,0))),""))</f>
        <v/>
      </c>
      <c r="F2181" s="24"/>
      <c r="G2181" s="14" t="str">
        <f aca="false">IF(OR($E2181="",$B2181=""),"",INT(($B2181-$E2181)/365.25))</f>
        <v/>
      </c>
      <c r="H2181" s="25"/>
      <c r="I2181" s="12"/>
      <c r="J2181" s="28" t="n">
        <f aca="false">IF(AND($C2181&lt;&gt;"",$B2181&gt;=Boshqaruv!$C$9,$B2181&lt;=Boshqaruv!$C$10),IF(COUNTIFS($C$4:$C2180,$C2181,$B$4:$B2180,"&gt;="&amp;Boshqaruv!$C$9,$B$4:$B2180,"&lt;="&amp;Boshqaruv!$C$10)=0,1,0),0)</f>
        <v>0</v>
      </c>
    </row>
    <row r="2182" customFormat="false" ht="15" hidden="false" customHeight="false" outlineLevel="0" collapsed="false">
      <c r="A2182" s="8" t="n">
        <v>2178</v>
      </c>
      <c r="B2182" s="13"/>
      <c r="C2182" s="25"/>
      <c r="D2182" s="26" t="str">
        <f aca="false">IF($C2182="","",IFERROR(IF(INDEX(Bolalar!$B$5:$B$1804,MATCH($C2182,Bolalar!$I$5:$I$1804,0))="","",INDEX(Bolalar!$B$5:$B$1804,MATCH($C2182,Bolalar!$I$5:$I$1804,0))),""))</f>
        <v/>
      </c>
      <c r="E2182" s="15" t="str">
        <f aca="false">IF($C2182="","",IFERROR(IF(INDEX(Bolalar!$C$5:$C$1804,MATCH($C2182,Bolalar!$I$5:$I$1804,0))="","",INDEX(Bolalar!$C$5:$C$1804,MATCH($C2182,Bolalar!$I$5:$I$1804,0))),""))</f>
        <v/>
      </c>
      <c r="F2182" s="24"/>
      <c r="G2182" s="14" t="str">
        <f aca="false">IF(OR($E2182="",$B2182=""),"",INT(($B2182-$E2182)/365.25))</f>
        <v/>
      </c>
      <c r="H2182" s="25"/>
      <c r="I2182" s="12"/>
      <c r="J2182" s="28" t="n">
        <f aca="false">IF(AND($C2182&lt;&gt;"",$B2182&gt;=Boshqaruv!$C$9,$B2182&lt;=Boshqaruv!$C$10),IF(COUNTIFS($C$4:$C2181,$C2182,$B$4:$B2181,"&gt;="&amp;Boshqaruv!$C$9,$B$4:$B2181,"&lt;="&amp;Boshqaruv!$C$10)=0,1,0),0)</f>
        <v>0</v>
      </c>
    </row>
    <row r="2183" customFormat="false" ht="15" hidden="false" customHeight="false" outlineLevel="0" collapsed="false">
      <c r="A2183" s="8" t="n">
        <v>2179</v>
      </c>
      <c r="B2183" s="13"/>
      <c r="C2183" s="25"/>
      <c r="D2183" s="26" t="str">
        <f aca="false">IF($C2183="","",IFERROR(IF(INDEX(Bolalar!$B$5:$B$1804,MATCH($C2183,Bolalar!$I$5:$I$1804,0))="","",INDEX(Bolalar!$B$5:$B$1804,MATCH($C2183,Bolalar!$I$5:$I$1804,0))),""))</f>
        <v/>
      </c>
      <c r="E2183" s="15" t="str">
        <f aca="false">IF($C2183="","",IFERROR(IF(INDEX(Bolalar!$C$5:$C$1804,MATCH($C2183,Bolalar!$I$5:$I$1804,0))="","",INDEX(Bolalar!$C$5:$C$1804,MATCH($C2183,Bolalar!$I$5:$I$1804,0))),""))</f>
        <v/>
      </c>
      <c r="F2183" s="24"/>
      <c r="G2183" s="14" t="str">
        <f aca="false">IF(OR($E2183="",$B2183=""),"",INT(($B2183-$E2183)/365.25))</f>
        <v/>
      </c>
      <c r="H2183" s="25"/>
      <c r="I2183" s="12"/>
      <c r="J2183" s="28" t="n">
        <f aca="false">IF(AND($C2183&lt;&gt;"",$B2183&gt;=Boshqaruv!$C$9,$B2183&lt;=Boshqaruv!$C$10),IF(COUNTIFS($C$4:$C2182,$C2183,$B$4:$B2182,"&gt;="&amp;Boshqaruv!$C$9,$B$4:$B2182,"&lt;="&amp;Boshqaruv!$C$10)=0,1,0),0)</f>
        <v>0</v>
      </c>
    </row>
    <row r="2184" customFormat="false" ht="15" hidden="false" customHeight="false" outlineLevel="0" collapsed="false">
      <c r="A2184" s="8" t="n">
        <v>2180</v>
      </c>
      <c r="B2184" s="13"/>
      <c r="C2184" s="25"/>
      <c r="D2184" s="26" t="str">
        <f aca="false">IF($C2184="","",IFERROR(IF(INDEX(Bolalar!$B$5:$B$1804,MATCH($C2184,Bolalar!$I$5:$I$1804,0))="","",INDEX(Bolalar!$B$5:$B$1804,MATCH($C2184,Bolalar!$I$5:$I$1804,0))),""))</f>
        <v/>
      </c>
      <c r="E2184" s="15" t="str">
        <f aca="false">IF($C2184="","",IFERROR(IF(INDEX(Bolalar!$C$5:$C$1804,MATCH($C2184,Bolalar!$I$5:$I$1804,0))="","",INDEX(Bolalar!$C$5:$C$1804,MATCH($C2184,Bolalar!$I$5:$I$1804,0))),""))</f>
        <v/>
      </c>
      <c r="F2184" s="24"/>
      <c r="G2184" s="14" t="str">
        <f aca="false">IF(OR($E2184="",$B2184=""),"",INT(($B2184-$E2184)/365.25))</f>
        <v/>
      </c>
      <c r="H2184" s="25"/>
      <c r="I2184" s="12"/>
      <c r="J2184" s="28" t="n">
        <f aca="false">IF(AND($C2184&lt;&gt;"",$B2184&gt;=Boshqaruv!$C$9,$B2184&lt;=Boshqaruv!$C$10),IF(COUNTIFS($C$4:$C2183,$C2184,$B$4:$B2183,"&gt;="&amp;Boshqaruv!$C$9,$B$4:$B2183,"&lt;="&amp;Boshqaruv!$C$10)=0,1,0),0)</f>
        <v>0</v>
      </c>
    </row>
    <row r="2185" customFormat="false" ht="15" hidden="false" customHeight="false" outlineLevel="0" collapsed="false">
      <c r="A2185" s="8" t="n">
        <v>2181</v>
      </c>
      <c r="B2185" s="13"/>
      <c r="C2185" s="25"/>
      <c r="D2185" s="26" t="str">
        <f aca="false">IF($C2185="","",IFERROR(IF(INDEX(Bolalar!$B$5:$B$1804,MATCH($C2185,Bolalar!$I$5:$I$1804,0))="","",INDEX(Bolalar!$B$5:$B$1804,MATCH($C2185,Bolalar!$I$5:$I$1804,0))),""))</f>
        <v/>
      </c>
      <c r="E2185" s="15" t="str">
        <f aca="false">IF($C2185="","",IFERROR(IF(INDEX(Bolalar!$C$5:$C$1804,MATCH($C2185,Bolalar!$I$5:$I$1804,0))="","",INDEX(Bolalar!$C$5:$C$1804,MATCH($C2185,Bolalar!$I$5:$I$1804,0))),""))</f>
        <v/>
      </c>
      <c r="F2185" s="24"/>
      <c r="G2185" s="14" t="str">
        <f aca="false">IF(OR($E2185="",$B2185=""),"",INT(($B2185-$E2185)/365.25))</f>
        <v/>
      </c>
      <c r="H2185" s="25"/>
      <c r="I2185" s="12"/>
      <c r="J2185" s="28" t="n">
        <f aca="false">IF(AND($C2185&lt;&gt;"",$B2185&gt;=Boshqaruv!$C$9,$B2185&lt;=Boshqaruv!$C$10),IF(COUNTIFS($C$4:$C2184,$C2185,$B$4:$B2184,"&gt;="&amp;Boshqaruv!$C$9,$B$4:$B2184,"&lt;="&amp;Boshqaruv!$C$10)=0,1,0),0)</f>
        <v>0</v>
      </c>
    </row>
    <row r="2186" customFormat="false" ht="15" hidden="false" customHeight="false" outlineLevel="0" collapsed="false">
      <c r="A2186" s="8" t="n">
        <v>2182</v>
      </c>
      <c r="B2186" s="13"/>
      <c r="C2186" s="25"/>
      <c r="D2186" s="26" t="str">
        <f aca="false">IF($C2186="","",IFERROR(IF(INDEX(Bolalar!$B$5:$B$1804,MATCH($C2186,Bolalar!$I$5:$I$1804,0))="","",INDEX(Bolalar!$B$5:$B$1804,MATCH($C2186,Bolalar!$I$5:$I$1804,0))),""))</f>
        <v/>
      </c>
      <c r="E2186" s="15" t="str">
        <f aca="false">IF($C2186="","",IFERROR(IF(INDEX(Bolalar!$C$5:$C$1804,MATCH($C2186,Bolalar!$I$5:$I$1804,0))="","",INDEX(Bolalar!$C$5:$C$1804,MATCH($C2186,Bolalar!$I$5:$I$1804,0))),""))</f>
        <v/>
      </c>
      <c r="F2186" s="24"/>
      <c r="G2186" s="14" t="str">
        <f aca="false">IF(OR($E2186="",$B2186=""),"",INT(($B2186-$E2186)/365.25))</f>
        <v/>
      </c>
      <c r="H2186" s="25"/>
      <c r="I2186" s="12"/>
      <c r="J2186" s="28" t="n">
        <f aca="false">IF(AND($C2186&lt;&gt;"",$B2186&gt;=Boshqaruv!$C$9,$B2186&lt;=Boshqaruv!$C$10),IF(COUNTIFS($C$4:$C2185,$C2186,$B$4:$B2185,"&gt;="&amp;Boshqaruv!$C$9,$B$4:$B2185,"&lt;="&amp;Boshqaruv!$C$10)=0,1,0),0)</f>
        <v>0</v>
      </c>
    </row>
    <row r="2187" customFormat="false" ht="15" hidden="false" customHeight="false" outlineLevel="0" collapsed="false">
      <c r="A2187" s="8" t="n">
        <v>2183</v>
      </c>
      <c r="B2187" s="13"/>
      <c r="C2187" s="25"/>
      <c r="D2187" s="26" t="str">
        <f aca="false">IF($C2187="","",IFERROR(IF(INDEX(Bolalar!$B$5:$B$1804,MATCH($C2187,Bolalar!$I$5:$I$1804,0))="","",INDEX(Bolalar!$B$5:$B$1804,MATCH($C2187,Bolalar!$I$5:$I$1804,0))),""))</f>
        <v/>
      </c>
      <c r="E2187" s="15" t="str">
        <f aca="false">IF($C2187="","",IFERROR(IF(INDEX(Bolalar!$C$5:$C$1804,MATCH($C2187,Bolalar!$I$5:$I$1804,0))="","",INDEX(Bolalar!$C$5:$C$1804,MATCH($C2187,Bolalar!$I$5:$I$1804,0))),""))</f>
        <v/>
      </c>
      <c r="F2187" s="24"/>
      <c r="G2187" s="14" t="str">
        <f aca="false">IF(OR($E2187="",$B2187=""),"",INT(($B2187-$E2187)/365.25))</f>
        <v/>
      </c>
      <c r="H2187" s="25"/>
      <c r="I2187" s="12"/>
      <c r="J2187" s="28" t="n">
        <f aca="false">IF(AND($C2187&lt;&gt;"",$B2187&gt;=Boshqaruv!$C$9,$B2187&lt;=Boshqaruv!$C$10),IF(COUNTIFS($C$4:$C2186,$C2187,$B$4:$B2186,"&gt;="&amp;Boshqaruv!$C$9,$B$4:$B2186,"&lt;="&amp;Boshqaruv!$C$10)=0,1,0),0)</f>
        <v>0</v>
      </c>
    </row>
    <row r="2188" customFormat="false" ht="15" hidden="false" customHeight="false" outlineLevel="0" collapsed="false">
      <c r="A2188" s="8" t="n">
        <v>2184</v>
      </c>
      <c r="B2188" s="13"/>
      <c r="C2188" s="25"/>
      <c r="D2188" s="26" t="str">
        <f aca="false">IF($C2188="","",IFERROR(IF(INDEX(Bolalar!$B$5:$B$1804,MATCH($C2188,Bolalar!$I$5:$I$1804,0))="","",INDEX(Bolalar!$B$5:$B$1804,MATCH($C2188,Bolalar!$I$5:$I$1804,0))),""))</f>
        <v/>
      </c>
      <c r="E2188" s="15" t="str">
        <f aca="false">IF($C2188="","",IFERROR(IF(INDEX(Bolalar!$C$5:$C$1804,MATCH($C2188,Bolalar!$I$5:$I$1804,0))="","",INDEX(Bolalar!$C$5:$C$1804,MATCH($C2188,Bolalar!$I$5:$I$1804,0))),""))</f>
        <v/>
      </c>
      <c r="F2188" s="24"/>
      <c r="G2188" s="14" t="str">
        <f aca="false">IF(OR($E2188="",$B2188=""),"",INT(($B2188-$E2188)/365.25))</f>
        <v/>
      </c>
      <c r="H2188" s="25"/>
      <c r="I2188" s="12"/>
      <c r="J2188" s="28" t="n">
        <f aca="false">IF(AND($C2188&lt;&gt;"",$B2188&gt;=Boshqaruv!$C$9,$B2188&lt;=Boshqaruv!$C$10),IF(COUNTIFS($C$4:$C2187,$C2188,$B$4:$B2187,"&gt;="&amp;Boshqaruv!$C$9,$B$4:$B2187,"&lt;="&amp;Boshqaruv!$C$10)=0,1,0),0)</f>
        <v>0</v>
      </c>
    </row>
    <row r="2189" customFormat="false" ht="15" hidden="false" customHeight="false" outlineLevel="0" collapsed="false">
      <c r="A2189" s="8" t="n">
        <v>2185</v>
      </c>
      <c r="B2189" s="13"/>
      <c r="C2189" s="25"/>
      <c r="D2189" s="26" t="str">
        <f aca="false">IF($C2189="","",IFERROR(IF(INDEX(Bolalar!$B$5:$B$1804,MATCH($C2189,Bolalar!$I$5:$I$1804,0))="","",INDEX(Bolalar!$B$5:$B$1804,MATCH($C2189,Bolalar!$I$5:$I$1804,0))),""))</f>
        <v/>
      </c>
      <c r="E2189" s="15" t="str">
        <f aca="false">IF($C2189="","",IFERROR(IF(INDEX(Bolalar!$C$5:$C$1804,MATCH($C2189,Bolalar!$I$5:$I$1804,0))="","",INDEX(Bolalar!$C$5:$C$1804,MATCH($C2189,Bolalar!$I$5:$I$1804,0))),""))</f>
        <v/>
      </c>
      <c r="F2189" s="24"/>
      <c r="G2189" s="14" t="str">
        <f aca="false">IF(OR($E2189="",$B2189=""),"",INT(($B2189-$E2189)/365.25))</f>
        <v/>
      </c>
      <c r="H2189" s="25"/>
      <c r="I2189" s="12"/>
      <c r="J2189" s="28" t="n">
        <f aca="false">IF(AND($C2189&lt;&gt;"",$B2189&gt;=Boshqaruv!$C$9,$B2189&lt;=Boshqaruv!$C$10),IF(COUNTIFS($C$4:$C2188,$C2189,$B$4:$B2188,"&gt;="&amp;Boshqaruv!$C$9,$B$4:$B2188,"&lt;="&amp;Boshqaruv!$C$10)=0,1,0),0)</f>
        <v>0</v>
      </c>
    </row>
    <row r="2190" customFormat="false" ht="15" hidden="false" customHeight="false" outlineLevel="0" collapsed="false">
      <c r="A2190" s="8" t="n">
        <v>2186</v>
      </c>
      <c r="B2190" s="13"/>
      <c r="C2190" s="25"/>
      <c r="D2190" s="26" t="str">
        <f aca="false">IF($C2190="","",IFERROR(IF(INDEX(Bolalar!$B$5:$B$1804,MATCH($C2190,Bolalar!$I$5:$I$1804,0))="","",INDEX(Bolalar!$B$5:$B$1804,MATCH($C2190,Bolalar!$I$5:$I$1804,0))),""))</f>
        <v/>
      </c>
      <c r="E2190" s="15" t="str">
        <f aca="false">IF($C2190="","",IFERROR(IF(INDEX(Bolalar!$C$5:$C$1804,MATCH($C2190,Bolalar!$I$5:$I$1804,0))="","",INDEX(Bolalar!$C$5:$C$1804,MATCH($C2190,Bolalar!$I$5:$I$1804,0))),""))</f>
        <v/>
      </c>
      <c r="F2190" s="24"/>
      <c r="G2190" s="14" t="str">
        <f aca="false">IF(OR($E2190="",$B2190=""),"",INT(($B2190-$E2190)/365.25))</f>
        <v/>
      </c>
      <c r="H2190" s="25"/>
      <c r="I2190" s="12"/>
      <c r="J2190" s="28" t="n">
        <f aca="false">IF(AND($C2190&lt;&gt;"",$B2190&gt;=Boshqaruv!$C$9,$B2190&lt;=Boshqaruv!$C$10),IF(COUNTIFS($C$4:$C2189,$C2190,$B$4:$B2189,"&gt;="&amp;Boshqaruv!$C$9,$B$4:$B2189,"&lt;="&amp;Boshqaruv!$C$10)=0,1,0),0)</f>
        <v>0</v>
      </c>
    </row>
    <row r="2191" customFormat="false" ht="15" hidden="false" customHeight="false" outlineLevel="0" collapsed="false">
      <c r="A2191" s="8" t="n">
        <v>2187</v>
      </c>
      <c r="B2191" s="13"/>
      <c r="C2191" s="25"/>
      <c r="D2191" s="26" t="str">
        <f aca="false">IF($C2191="","",IFERROR(IF(INDEX(Bolalar!$B$5:$B$1804,MATCH($C2191,Bolalar!$I$5:$I$1804,0))="","",INDEX(Bolalar!$B$5:$B$1804,MATCH($C2191,Bolalar!$I$5:$I$1804,0))),""))</f>
        <v/>
      </c>
      <c r="E2191" s="15" t="str">
        <f aca="false">IF($C2191="","",IFERROR(IF(INDEX(Bolalar!$C$5:$C$1804,MATCH($C2191,Bolalar!$I$5:$I$1804,0))="","",INDEX(Bolalar!$C$5:$C$1804,MATCH($C2191,Bolalar!$I$5:$I$1804,0))),""))</f>
        <v/>
      </c>
      <c r="F2191" s="24"/>
      <c r="G2191" s="14" t="str">
        <f aca="false">IF(OR($E2191="",$B2191=""),"",INT(($B2191-$E2191)/365.25))</f>
        <v/>
      </c>
      <c r="H2191" s="25"/>
      <c r="I2191" s="12"/>
      <c r="J2191" s="28" t="n">
        <f aca="false">IF(AND($C2191&lt;&gt;"",$B2191&gt;=Boshqaruv!$C$9,$B2191&lt;=Boshqaruv!$C$10),IF(COUNTIFS($C$4:$C2190,$C2191,$B$4:$B2190,"&gt;="&amp;Boshqaruv!$C$9,$B$4:$B2190,"&lt;="&amp;Boshqaruv!$C$10)=0,1,0),0)</f>
        <v>0</v>
      </c>
    </row>
    <row r="2192" customFormat="false" ht="15" hidden="false" customHeight="false" outlineLevel="0" collapsed="false">
      <c r="A2192" s="8" t="n">
        <v>2188</v>
      </c>
      <c r="B2192" s="13"/>
      <c r="C2192" s="25"/>
      <c r="D2192" s="26" t="str">
        <f aca="false">IF($C2192="","",IFERROR(IF(INDEX(Bolalar!$B$5:$B$1804,MATCH($C2192,Bolalar!$I$5:$I$1804,0))="","",INDEX(Bolalar!$B$5:$B$1804,MATCH($C2192,Bolalar!$I$5:$I$1804,0))),""))</f>
        <v/>
      </c>
      <c r="E2192" s="15" t="str">
        <f aca="false">IF($C2192="","",IFERROR(IF(INDEX(Bolalar!$C$5:$C$1804,MATCH($C2192,Bolalar!$I$5:$I$1804,0))="","",INDEX(Bolalar!$C$5:$C$1804,MATCH($C2192,Bolalar!$I$5:$I$1804,0))),""))</f>
        <v/>
      </c>
      <c r="F2192" s="24"/>
      <c r="G2192" s="14" t="str">
        <f aca="false">IF(OR($E2192="",$B2192=""),"",INT(($B2192-$E2192)/365.25))</f>
        <v/>
      </c>
      <c r="H2192" s="25"/>
      <c r="I2192" s="12"/>
      <c r="J2192" s="28" t="n">
        <f aca="false">IF(AND($C2192&lt;&gt;"",$B2192&gt;=Boshqaruv!$C$9,$B2192&lt;=Boshqaruv!$C$10),IF(COUNTIFS($C$4:$C2191,$C2192,$B$4:$B2191,"&gt;="&amp;Boshqaruv!$C$9,$B$4:$B2191,"&lt;="&amp;Boshqaruv!$C$10)=0,1,0),0)</f>
        <v>0</v>
      </c>
    </row>
    <row r="2193" customFormat="false" ht="15" hidden="false" customHeight="false" outlineLevel="0" collapsed="false">
      <c r="A2193" s="8" t="n">
        <v>2189</v>
      </c>
      <c r="B2193" s="13"/>
      <c r="C2193" s="25"/>
      <c r="D2193" s="26" t="str">
        <f aca="false">IF($C2193="","",IFERROR(IF(INDEX(Bolalar!$B$5:$B$1804,MATCH($C2193,Bolalar!$I$5:$I$1804,0))="","",INDEX(Bolalar!$B$5:$B$1804,MATCH($C2193,Bolalar!$I$5:$I$1804,0))),""))</f>
        <v/>
      </c>
      <c r="E2193" s="15" t="str">
        <f aca="false">IF($C2193="","",IFERROR(IF(INDEX(Bolalar!$C$5:$C$1804,MATCH($C2193,Bolalar!$I$5:$I$1804,0))="","",INDEX(Bolalar!$C$5:$C$1804,MATCH($C2193,Bolalar!$I$5:$I$1804,0))),""))</f>
        <v/>
      </c>
      <c r="F2193" s="24"/>
      <c r="G2193" s="14" t="str">
        <f aca="false">IF(OR($E2193="",$B2193=""),"",INT(($B2193-$E2193)/365.25))</f>
        <v/>
      </c>
      <c r="H2193" s="25"/>
      <c r="I2193" s="12"/>
      <c r="J2193" s="28" t="n">
        <f aca="false">IF(AND($C2193&lt;&gt;"",$B2193&gt;=Boshqaruv!$C$9,$B2193&lt;=Boshqaruv!$C$10),IF(COUNTIFS($C$4:$C2192,$C2193,$B$4:$B2192,"&gt;="&amp;Boshqaruv!$C$9,$B$4:$B2192,"&lt;="&amp;Boshqaruv!$C$10)=0,1,0),0)</f>
        <v>0</v>
      </c>
    </row>
    <row r="2194" customFormat="false" ht="15" hidden="false" customHeight="false" outlineLevel="0" collapsed="false">
      <c r="A2194" s="8" t="n">
        <v>2190</v>
      </c>
      <c r="B2194" s="13"/>
      <c r="C2194" s="25"/>
      <c r="D2194" s="26" t="str">
        <f aca="false">IF($C2194="","",IFERROR(IF(INDEX(Bolalar!$B$5:$B$1804,MATCH($C2194,Bolalar!$I$5:$I$1804,0))="","",INDEX(Bolalar!$B$5:$B$1804,MATCH($C2194,Bolalar!$I$5:$I$1804,0))),""))</f>
        <v/>
      </c>
      <c r="E2194" s="15" t="str">
        <f aca="false">IF($C2194="","",IFERROR(IF(INDEX(Bolalar!$C$5:$C$1804,MATCH($C2194,Bolalar!$I$5:$I$1804,0))="","",INDEX(Bolalar!$C$5:$C$1804,MATCH($C2194,Bolalar!$I$5:$I$1804,0))),""))</f>
        <v/>
      </c>
      <c r="F2194" s="24"/>
      <c r="G2194" s="14" t="str">
        <f aca="false">IF(OR($E2194="",$B2194=""),"",INT(($B2194-$E2194)/365.25))</f>
        <v/>
      </c>
      <c r="H2194" s="25"/>
      <c r="I2194" s="12"/>
      <c r="J2194" s="28" t="n">
        <f aca="false">IF(AND($C2194&lt;&gt;"",$B2194&gt;=Boshqaruv!$C$9,$B2194&lt;=Boshqaruv!$C$10),IF(COUNTIFS($C$4:$C2193,$C2194,$B$4:$B2193,"&gt;="&amp;Boshqaruv!$C$9,$B$4:$B2193,"&lt;="&amp;Boshqaruv!$C$10)=0,1,0),0)</f>
        <v>0</v>
      </c>
    </row>
    <row r="2195" customFormat="false" ht="15" hidden="false" customHeight="false" outlineLevel="0" collapsed="false">
      <c r="A2195" s="8" t="n">
        <v>2191</v>
      </c>
      <c r="B2195" s="13"/>
      <c r="C2195" s="25"/>
      <c r="D2195" s="26" t="str">
        <f aca="false">IF($C2195="","",IFERROR(IF(INDEX(Bolalar!$B$5:$B$1804,MATCH($C2195,Bolalar!$I$5:$I$1804,0))="","",INDEX(Bolalar!$B$5:$B$1804,MATCH($C2195,Bolalar!$I$5:$I$1804,0))),""))</f>
        <v/>
      </c>
      <c r="E2195" s="15" t="str">
        <f aca="false">IF($C2195="","",IFERROR(IF(INDEX(Bolalar!$C$5:$C$1804,MATCH($C2195,Bolalar!$I$5:$I$1804,0))="","",INDEX(Bolalar!$C$5:$C$1804,MATCH($C2195,Bolalar!$I$5:$I$1804,0))),""))</f>
        <v/>
      </c>
      <c r="F2195" s="24"/>
      <c r="G2195" s="14" t="str">
        <f aca="false">IF(OR($E2195="",$B2195=""),"",INT(($B2195-$E2195)/365.25))</f>
        <v/>
      </c>
      <c r="H2195" s="25"/>
      <c r="I2195" s="12"/>
      <c r="J2195" s="28" t="n">
        <f aca="false">IF(AND($C2195&lt;&gt;"",$B2195&gt;=Boshqaruv!$C$9,$B2195&lt;=Boshqaruv!$C$10),IF(COUNTIFS($C$4:$C2194,$C2195,$B$4:$B2194,"&gt;="&amp;Boshqaruv!$C$9,$B$4:$B2194,"&lt;="&amp;Boshqaruv!$C$10)=0,1,0),0)</f>
        <v>0</v>
      </c>
    </row>
    <row r="2196" customFormat="false" ht="15" hidden="false" customHeight="false" outlineLevel="0" collapsed="false">
      <c r="A2196" s="8" t="n">
        <v>2192</v>
      </c>
      <c r="B2196" s="13"/>
      <c r="C2196" s="25"/>
      <c r="D2196" s="26" t="str">
        <f aca="false">IF($C2196="","",IFERROR(IF(INDEX(Bolalar!$B$5:$B$1804,MATCH($C2196,Bolalar!$I$5:$I$1804,0))="","",INDEX(Bolalar!$B$5:$B$1804,MATCH($C2196,Bolalar!$I$5:$I$1804,0))),""))</f>
        <v/>
      </c>
      <c r="E2196" s="15" t="str">
        <f aca="false">IF($C2196="","",IFERROR(IF(INDEX(Bolalar!$C$5:$C$1804,MATCH($C2196,Bolalar!$I$5:$I$1804,0))="","",INDEX(Bolalar!$C$5:$C$1804,MATCH($C2196,Bolalar!$I$5:$I$1804,0))),""))</f>
        <v/>
      </c>
      <c r="F2196" s="24"/>
      <c r="G2196" s="14" t="str">
        <f aca="false">IF(OR($E2196="",$B2196=""),"",INT(($B2196-$E2196)/365.25))</f>
        <v/>
      </c>
      <c r="H2196" s="25"/>
      <c r="I2196" s="12"/>
      <c r="J2196" s="28" t="n">
        <f aca="false">IF(AND($C2196&lt;&gt;"",$B2196&gt;=Boshqaruv!$C$9,$B2196&lt;=Boshqaruv!$C$10),IF(COUNTIFS($C$4:$C2195,$C2196,$B$4:$B2195,"&gt;="&amp;Boshqaruv!$C$9,$B$4:$B2195,"&lt;="&amp;Boshqaruv!$C$10)=0,1,0),0)</f>
        <v>0</v>
      </c>
    </row>
    <row r="2197" customFormat="false" ht="15" hidden="false" customHeight="false" outlineLevel="0" collapsed="false">
      <c r="A2197" s="8" t="n">
        <v>2193</v>
      </c>
      <c r="B2197" s="13"/>
      <c r="C2197" s="25"/>
      <c r="D2197" s="26" t="str">
        <f aca="false">IF($C2197="","",IFERROR(IF(INDEX(Bolalar!$B$5:$B$1804,MATCH($C2197,Bolalar!$I$5:$I$1804,0))="","",INDEX(Bolalar!$B$5:$B$1804,MATCH($C2197,Bolalar!$I$5:$I$1804,0))),""))</f>
        <v/>
      </c>
      <c r="E2197" s="15" t="str">
        <f aca="false">IF($C2197="","",IFERROR(IF(INDEX(Bolalar!$C$5:$C$1804,MATCH($C2197,Bolalar!$I$5:$I$1804,0))="","",INDEX(Bolalar!$C$5:$C$1804,MATCH($C2197,Bolalar!$I$5:$I$1804,0))),""))</f>
        <v/>
      </c>
      <c r="F2197" s="24"/>
      <c r="G2197" s="14" t="str">
        <f aca="false">IF(OR($E2197="",$B2197=""),"",INT(($B2197-$E2197)/365.25))</f>
        <v/>
      </c>
      <c r="H2197" s="25"/>
      <c r="I2197" s="12"/>
      <c r="J2197" s="28" t="n">
        <f aca="false">IF(AND($C2197&lt;&gt;"",$B2197&gt;=Boshqaruv!$C$9,$B2197&lt;=Boshqaruv!$C$10),IF(COUNTIFS($C$4:$C2196,$C2197,$B$4:$B2196,"&gt;="&amp;Boshqaruv!$C$9,$B$4:$B2196,"&lt;="&amp;Boshqaruv!$C$10)=0,1,0),0)</f>
        <v>0</v>
      </c>
    </row>
    <row r="2198" customFormat="false" ht="15" hidden="false" customHeight="false" outlineLevel="0" collapsed="false">
      <c r="A2198" s="8" t="n">
        <v>2194</v>
      </c>
      <c r="B2198" s="13"/>
      <c r="C2198" s="25"/>
      <c r="D2198" s="26" t="str">
        <f aca="false">IF($C2198="","",IFERROR(IF(INDEX(Bolalar!$B$5:$B$1804,MATCH($C2198,Bolalar!$I$5:$I$1804,0))="","",INDEX(Bolalar!$B$5:$B$1804,MATCH($C2198,Bolalar!$I$5:$I$1804,0))),""))</f>
        <v/>
      </c>
      <c r="E2198" s="15" t="str">
        <f aca="false">IF($C2198="","",IFERROR(IF(INDEX(Bolalar!$C$5:$C$1804,MATCH($C2198,Bolalar!$I$5:$I$1804,0))="","",INDEX(Bolalar!$C$5:$C$1804,MATCH($C2198,Bolalar!$I$5:$I$1804,0))),""))</f>
        <v/>
      </c>
      <c r="F2198" s="24"/>
      <c r="G2198" s="14" t="str">
        <f aca="false">IF(OR($E2198="",$B2198=""),"",INT(($B2198-$E2198)/365.25))</f>
        <v/>
      </c>
      <c r="H2198" s="25"/>
      <c r="I2198" s="12"/>
      <c r="J2198" s="28" t="n">
        <f aca="false">IF(AND($C2198&lt;&gt;"",$B2198&gt;=Boshqaruv!$C$9,$B2198&lt;=Boshqaruv!$C$10),IF(COUNTIFS($C$4:$C2197,$C2198,$B$4:$B2197,"&gt;="&amp;Boshqaruv!$C$9,$B$4:$B2197,"&lt;="&amp;Boshqaruv!$C$10)=0,1,0),0)</f>
        <v>0</v>
      </c>
    </row>
    <row r="2199" customFormat="false" ht="15" hidden="false" customHeight="false" outlineLevel="0" collapsed="false">
      <c r="A2199" s="8" t="n">
        <v>2195</v>
      </c>
      <c r="B2199" s="13"/>
      <c r="C2199" s="25"/>
      <c r="D2199" s="26" t="str">
        <f aca="false">IF($C2199="","",IFERROR(IF(INDEX(Bolalar!$B$5:$B$1804,MATCH($C2199,Bolalar!$I$5:$I$1804,0))="","",INDEX(Bolalar!$B$5:$B$1804,MATCH($C2199,Bolalar!$I$5:$I$1804,0))),""))</f>
        <v/>
      </c>
      <c r="E2199" s="15" t="str">
        <f aca="false">IF($C2199="","",IFERROR(IF(INDEX(Bolalar!$C$5:$C$1804,MATCH($C2199,Bolalar!$I$5:$I$1804,0))="","",INDEX(Bolalar!$C$5:$C$1804,MATCH($C2199,Bolalar!$I$5:$I$1804,0))),""))</f>
        <v/>
      </c>
      <c r="F2199" s="24"/>
      <c r="G2199" s="14" t="str">
        <f aca="false">IF(OR($E2199="",$B2199=""),"",INT(($B2199-$E2199)/365.25))</f>
        <v/>
      </c>
      <c r="H2199" s="25"/>
      <c r="I2199" s="12"/>
      <c r="J2199" s="28" t="n">
        <f aca="false">IF(AND($C2199&lt;&gt;"",$B2199&gt;=Boshqaruv!$C$9,$B2199&lt;=Boshqaruv!$C$10),IF(COUNTIFS($C$4:$C2198,$C2199,$B$4:$B2198,"&gt;="&amp;Boshqaruv!$C$9,$B$4:$B2198,"&lt;="&amp;Boshqaruv!$C$10)=0,1,0),0)</f>
        <v>0</v>
      </c>
    </row>
    <row r="2200" customFormat="false" ht="15" hidden="false" customHeight="false" outlineLevel="0" collapsed="false">
      <c r="A2200" s="8" t="n">
        <v>2196</v>
      </c>
      <c r="B2200" s="13"/>
      <c r="C2200" s="25"/>
      <c r="D2200" s="26" t="str">
        <f aca="false">IF($C2200="","",IFERROR(IF(INDEX(Bolalar!$B$5:$B$1804,MATCH($C2200,Bolalar!$I$5:$I$1804,0))="","",INDEX(Bolalar!$B$5:$B$1804,MATCH($C2200,Bolalar!$I$5:$I$1804,0))),""))</f>
        <v/>
      </c>
      <c r="E2200" s="15" t="str">
        <f aca="false">IF($C2200="","",IFERROR(IF(INDEX(Bolalar!$C$5:$C$1804,MATCH($C2200,Bolalar!$I$5:$I$1804,0))="","",INDEX(Bolalar!$C$5:$C$1804,MATCH($C2200,Bolalar!$I$5:$I$1804,0))),""))</f>
        <v/>
      </c>
      <c r="F2200" s="24"/>
      <c r="G2200" s="14" t="str">
        <f aca="false">IF(OR($E2200="",$B2200=""),"",INT(($B2200-$E2200)/365.25))</f>
        <v/>
      </c>
      <c r="H2200" s="25"/>
      <c r="I2200" s="12"/>
      <c r="J2200" s="28" t="n">
        <f aca="false">IF(AND($C2200&lt;&gt;"",$B2200&gt;=Boshqaruv!$C$9,$B2200&lt;=Boshqaruv!$C$10),IF(COUNTIFS($C$4:$C2199,$C2200,$B$4:$B2199,"&gt;="&amp;Boshqaruv!$C$9,$B$4:$B2199,"&lt;="&amp;Boshqaruv!$C$10)=0,1,0),0)</f>
        <v>0</v>
      </c>
    </row>
    <row r="2201" customFormat="false" ht="15" hidden="false" customHeight="false" outlineLevel="0" collapsed="false">
      <c r="A2201" s="8" t="n">
        <v>2197</v>
      </c>
      <c r="B2201" s="13"/>
      <c r="C2201" s="25"/>
      <c r="D2201" s="26" t="str">
        <f aca="false">IF($C2201="","",IFERROR(IF(INDEX(Bolalar!$B$5:$B$1804,MATCH($C2201,Bolalar!$I$5:$I$1804,0))="","",INDEX(Bolalar!$B$5:$B$1804,MATCH($C2201,Bolalar!$I$5:$I$1804,0))),""))</f>
        <v/>
      </c>
      <c r="E2201" s="15" t="str">
        <f aca="false">IF($C2201="","",IFERROR(IF(INDEX(Bolalar!$C$5:$C$1804,MATCH($C2201,Bolalar!$I$5:$I$1804,0))="","",INDEX(Bolalar!$C$5:$C$1804,MATCH($C2201,Bolalar!$I$5:$I$1804,0))),""))</f>
        <v/>
      </c>
      <c r="F2201" s="24"/>
      <c r="G2201" s="14" t="str">
        <f aca="false">IF(OR($E2201="",$B2201=""),"",INT(($B2201-$E2201)/365.25))</f>
        <v/>
      </c>
      <c r="H2201" s="25"/>
      <c r="I2201" s="12"/>
      <c r="J2201" s="28" t="n">
        <f aca="false">IF(AND($C2201&lt;&gt;"",$B2201&gt;=Boshqaruv!$C$9,$B2201&lt;=Boshqaruv!$C$10),IF(COUNTIFS($C$4:$C2200,$C2201,$B$4:$B2200,"&gt;="&amp;Boshqaruv!$C$9,$B$4:$B2200,"&lt;="&amp;Boshqaruv!$C$10)=0,1,0),0)</f>
        <v>0</v>
      </c>
    </row>
    <row r="2202" customFormat="false" ht="15" hidden="false" customHeight="false" outlineLevel="0" collapsed="false">
      <c r="A2202" s="8" t="n">
        <v>2198</v>
      </c>
      <c r="B2202" s="13"/>
      <c r="C2202" s="25"/>
      <c r="D2202" s="26" t="str">
        <f aca="false">IF($C2202="","",IFERROR(IF(INDEX(Bolalar!$B$5:$B$1804,MATCH($C2202,Bolalar!$I$5:$I$1804,0))="","",INDEX(Bolalar!$B$5:$B$1804,MATCH($C2202,Bolalar!$I$5:$I$1804,0))),""))</f>
        <v/>
      </c>
      <c r="E2202" s="15" t="str">
        <f aca="false">IF($C2202="","",IFERROR(IF(INDEX(Bolalar!$C$5:$C$1804,MATCH($C2202,Bolalar!$I$5:$I$1804,0))="","",INDEX(Bolalar!$C$5:$C$1804,MATCH($C2202,Bolalar!$I$5:$I$1804,0))),""))</f>
        <v/>
      </c>
      <c r="F2202" s="24"/>
      <c r="G2202" s="14" t="str">
        <f aca="false">IF(OR($E2202="",$B2202=""),"",INT(($B2202-$E2202)/365.25))</f>
        <v/>
      </c>
      <c r="H2202" s="25"/>
      <c r="I2202" s="12"/>
      <c r="J2202" s="28" t="n">
        <f aca="false">IF(AND($C2202&lt;&gt;"",$B2202&gt;=Boshqaruv!$C$9,$B2202&lt;=Boshqaruv!$C$10),IF(COUNTIFS($C$4:$C2201,$C2202,$B$4:$B2201,"&gt;="&amp;Boshqaruv!$C$9,$B$4:$B2201,"&lt;="&amp;Boshqaruv!$C$10)=0,1,0),0)</f>
        <v>0</v>
      </c>
    </row>
    <row r="2203" customFormat="false" ht="15" hidden="false" customHeight="false" outlineLevel="0" collapsed="false">
      <c r="A2203" s="8" t="n">
        <v>2199</v>
      </c>
      <c r="B2203" s="13"/>
      <c r="C2203" s="25"/>
      <c r="D2203" s="26" t="str">
        <f aca="false">IF($C2203="","",IFERROR(IF(INDEX(Bolalar!$B$5:$B$1804,MATCH($C2203,Bolalar!$I$5:$I$1804,0))="","",INDEX(Bolalar!$B$5:$B$1804,MATCH($C2203,Bolalar!$I$5:$I$1804,0))),""))</f>
        <v/>
      </c>
      <c r="E2203" s="15" t="str">
        <f aca="false">IF($C2203="","",IFERROR(IF(INDEX(Bolalar!$C$5:$C$1804,MATCH($C2203,Bolalar!$I$5:$I$1804,0))="","",INDEX(Bolalar!$C$5:$C$1804,MATCH($C2203,Bolalar!$I$5:$I$1804,0))),""))</f>
        <v/>
      </c>
      <c r="F2203" s="24"/>
      <c r="G2203" s="14" t="str">
        <f aca="false">IF(OR($E2203="",$B2203=""),"",INT(($B2203-$E2203)/365.25))</f>
        <v/>
      </c>
      <c r="H2203" s="25"/>
      <c r="I2203" s="12"/>
      <c r="J2203" s="28" t="n">
        <f aca="false">IF(AND($C2203&lt;&gt;"",$B2203&gt;=Boshqaruv!$C$9,$B2203&lt;=Boshqaruv!$C$10),IF(COUNTIFS($C$4:$C2202,$C2203,$B$4:$B2202,"&gt;="&amp;Boshqaruv!$C$9,$B$4:$B2202,"&lt;="&amp;Boshqaruv!$C$10)=0,1,0),0)</f>
        <v>0</v>
      </c>
    </row>
    <row r="2204" customFormat="false" ht="15" hidden="false" customHeight="false" outlineLevel="0" collapsed="false">
      <c r="A2204" s="8" t="n">
        <v>2200</v>
      </c>
      <c r="B2204" s="13"/>
      <c r="C2204" s="25"/>
      <c r="D2204" s="26" t="str">
        <f aca="false">IF($C2204="","",IFERROR(IF(INDEX(Bolalar!$B$5:$B$1804,MATCH($C2204,Bolalar!$I$5:$I$1804,0))="","",INDEX(Bolalar!$B$5:$B$1804,MATCH($C2204,Bolalar!$I$5:$I$1804,0))),""))</f>
        <v/>
      </c>
      <c r="E2204" s="15" t="str">
        <f aca="false">IF($C2204="","",IFERROR(IF(INDEX(Bolalar!$C$5:$C$1804,MATCH($C2204,Bolalar!$I$5:$I$1804,0))="","",INDEX(Bolalar!$C$5:$C$1804,MATCH($C2204,Bolalar!$I$5:$I$1804,0))),""))</f>
        <v/>
      </c>
      <c r="F2204" s="24"/>
      <c r="G2204" s="14" t="str">
        <f aca="false">IF(OR($E2204="",$B2204=""),"",INT(($B2204-$E2204)/365.25))</f>
        <v/>
      </c>
      <c r="H2204" s="25"/>
      <c r="I2204" s="12"/>
      <c r="J2204" s="28" t="n">
        <f aca="false">IF(AND($C2204&lt;&gt;"",$B2204&gt;=Boshqaruv!$C$9,$B2204&lt;=Boshqaruv!$C$10),IF(COUNTIFS($C$4:$C2203,$C2204,$B$4:$B2203,"&gt;="&amp;Boshqaruv!$C$9,$B$4:$B2203,"&lt;="&amp;Boshqaruv!$C$10)=0,1,0),0)</f>
        <v>0</v>
      </c>
    </row>
    <row r="2205" customFormat="false" ht="15" hidden="false" customHeight="false" outlineLevel="0" collapsed="false">
      <c r="A2205" s="8" t="n">
        <v>2201</v>
      </c>
      <c r="B2205" s="13"/>
      <c r="C2205" s="25"/>
      <c r="D2205" s="26" t="str">
        <f aca="false">IF($C2205="","",IFERROR(IF(INDEX(Bolalar!$B$5:$B$1804,MATCH($C2205,Bolalar!$I$5:$I$1804,0))="","",INDEX(Bolalar!$B$5:$B$1804,MATCH($C2205,Bolalar!$I$5:$I$1804,0))),""))</f>
        <v/>
      </c>
      <c r="E2205" s="15" t="str">
        <f aca="false">IF($C2205="","",IFERROR(IF(INDEX(Bolalar!$C$5:$C$1804,MATCH($C2205,Bolalar!$I$5:$I$1804,0))="","",INDEX(Bolalar!$C$5:$C$1804,MATCH($C2205,Bolalar!$I$5:$I$1804,0))),""))</f>
        <v/>
      </c>
      <c r="F2205" s="24"/>
      <c r="G2205" s="14" t="str">
        <f aca="false">IF(OR($E2205="",$B2205=""),"",INT(($B2205-$E2205)/365.25))</f>
        <v/>
      </c>
      <c r="H2205" s="25"/>
      <c r="I2205" s="12"/>
      <c r="J2205" s="28" t="n">
        <f aca="false">IF(AND($C2205&lt;&gt;"",$B2205&gt;=Boshqaruv!$C$9,$B2205&lt;=Boshqaruv!$C$10),IF(COUNTIFS($C$4:$C2204,$C2205,$B$4:$B2204,"&gt;="&amp;Boshqaruv!$C$9,$B$4:$B2204,"&lt;="&amp;Boshqaruv!$C$10)=0,1,0),0)</f>
        <v>0</v>
      </c>
    </row>
    <row r="2206" customFormat="false" ht="15" hidden="false" customHeight="false" outlineLevel="0" collapsed="false">
      <c r="A2206" s="8" t="n">
        <v>2202</v>
      </c>
      <c r="B2206" s="13"/>
      <c r="C2206" s="25"/>
      <c r="D2206" s="26" t="str">
        <f aca="false">IF($C2206="","",IFERROR(IF(INDEX(Bolalar!$B$5:$B$1804,MATCH($C2206,Bolalar!$I$5:$I$1804,0))="","",INDEX(Bolalar!$B$5:$B$1804,MATCH($C2206,Bolalar!$I$5:$I$1804,0))),""))</f>
        <v/>
      </c>
      <c r="E2206" s="15" t="str">
        <f aca="false">IF($C2206="","",IFERROR(IF(INDEX(Bolalar!$C$5:$C$1804,MATCH($C2206,Bolalar!$I$5:$I$1804,0))="","",INDEX(Bolalar!$C$5:$C$1804,MATCH($C2206,Bolalar!$I$5:$I$1804,0))),""))</f>
        <v/>
      </c>
      <c r="F2206" s="24"/>
      <c r="G2206" s="14" t="str">
        <f aca="false">IF(OR($E2206="",$B2206=""),"",INT(($B2206-$E2206)/365.25))</f>
        <v/>
      </c>
      <c r="H2206" s="25"/>
      <c r="I2206" s="12"/>
      <c r="J2206" s="28" t="n">
        <f aca="false">IF(AND($C2206&lt;&gt;"",$B2206&gt;=Boshqaruv!$C$9,$B2206&lt;=Boshqaruv!$C$10),IF(COUNTIFS($C$4:$C2205,$C2206,$B$4:$B2205,"&gt;="&amp;Boshqaruv!$C$9,$B$4:$B2205,"&lt;="&amp;Boshqaruv!$C$10)=0,1,0),0)</f>
        <v>0</v>
      </c>
    </row>
    <row r="2207" customFormat="false" ht="15" hidden="false" customHeight="false" outlineLevel="0" collapsed="false">
      <c r="A2207" s="8" t="n">
        <v>2203</v>
      </c>
      <c r="B2207" s="13"/>
      <c r="C2207" s="25"/>
      <c r="D2207" s="26" t="str">
        <f aca="false">IF($C2207="","",IFERROR(IF(INDEX(Bolalar!$B$5:$B$1804,MATCH($C2207,Bolalar!$I$5:$I$1804,0))="","",INDEX(Bolalar!$B$5:$B$1804,MATCH($C2207,Bolalar!$I$5:$I$1804,0))),""))</f>
        <v/>
      </c>
      <c r="E2207" s="15" t="str">
        <f aca="false">IF($C2207="","",IFERROR(IF(INDEX(Bolalar!$C$5:$C$1804,MATCH($C2207,Bolalar!$I$5:$I$1804,0))="","",INDEX(Bolalar!$C$5:$C$1804,MATCH($C2207,Bolalar!$I$5:$I$1804,0))),""))</f>
        <v/>
      </c>
      <c r="F2207" s="24"/>
      <c r="G2207" s="14" t="str">
        <f aca="false">IF(OR($E2207="",$B2207=""),"",INT(($B2207-$E2207)/365.25))</f>
        <v/>
      </c>
      <c r="H2207" s="25"/>
      <c r="I2207" s="12"/>
      <c r="J2207" s="28" t="n">
        <f aca="false">IF(AND($C2207&lt;&gt;"",$B2207&gt;=Boshqaruv!$C$9,$B2207&lt;=Boshqaruv!$C$10),IF(COUNTIFS($C$4:$C2206,$C2207,$B$4:$B2206,"&gt;="&amp;Boshqaruv!$C$9,$B$4:$B2206,"&lt;="&amp;Boshqaruv!$C$10)=0,1,0),0)</f>
        <v>0</v>
      </c>
    </row>
    <row r="2208" customFormat="false" ht="15" hidden="false" customHeight="false" outlineLevel="0" collapsed="false">
      <c r="A2208" s="8" t="n">
        <v>2204</v>
      </c>
      <c r="B2208" s="13"/>
      <c r="C2208" s="25"/>
      <c r="D2208" s="26" t="str">
        <f aca="false">IF($C2208="","",IFERROR(IF(INDEX(Bolalar!$B$5:$B$1804,MATCH($C2208,Bolalar!$I$5:$I$1804,0))="","",INDEX(Bolalar!$B$5:$B$1804,MATCH($C2208,Bolalar!$I$5:$I$1804,0))),""))</f>
        <v/>
      </c>
      <c r="E2208" s="15" t="str">
        <f aca="false">IF($C2208="","",IFERROR(IF(INDEX(Bolalar!$C$5:$C$1804,MATCH($C2208,Bolalar!$I$5:$I$1804,0))="","",INDEX(Bolalar!$C$5:$C$1804,MATCH($C2208,Bolalar!$I$5:$I$1804,0))),""))</f>
        <v/>
      </c>
      <c r="F2208" s="24"/>
      <c r="G2208" s="14" t="str">
        <f aca="false">IF(OR($E2208="",$B2208=""),"",INT(($B2208-$E2208)/365.25))</f>
        <v/>
      </c>
      <c r="H2208" s="25"/>
      <c r="I2208" s="12"/>
      <c r="J2208" s="28" t="n">
        <f aca="false">IF(AND($C2208&lt;&gt;"",$B2208&gt;=Boshqaruv!$C$9,$B2208&lt;=Boshqaruv!$C$10),IF(COUNTIFS($C$4:$C2207,$C2208,$B$4:$B2207,"&gt;="&amp;Boshqaruv!$C$9,$B$4:$B2207,"&lt;="&amp;Boshqaruv!$C$10)=0,1,0),0)</f>
        <v>0</v>
      </c>
    </row>
    <row r="2209" customFormat="false" ht="15" hidden="false" customHeight="false" outlineLevel="0" collapsed="false">
      <c r="A2209" s="8" t="n">
        <v>2205</v>
      </c>
      <c r="B2209" s="13"/>
      <c r="C2209" s="25"/>
      <c r="D2209" s="26" t="str">
        <f aca="false">IF($C2209="","",IFERROR(IF(INDEX(Bolalar!$B$5:$B$1804,MATCH($C2209,Bolalar!$I$5:$I$1804,0))="","",INDEX(Bolalar!$B$5:$B$1804,MATCH($C2209,Bolalar!$I$5:$I$1804,0))),""))</f>
        <v/>
      </c>
      <c r="E2209" s="15" t="str">
        <f aca="false">IF($C2209="","",IFERROR(IF(INDEX(Bolalar!$C$5:$C$1804,MATCH($C2209,Bolalar!$I$5:$I$1804,0))="","",INDEX(Bolalar!$C$5:$C$1804,MATCH($C2209,Bolalar!$I$5:$I$1804,0))),""))</f>
        <v/>
      </c>
      <c r="F2209" s="24"/>
      <c r="G2209" s="14" t="str">
        <f aca="false">IF(OR($E2209="",$B2209=""),"",INT(($B2209-$E2209)/365.25))</f>
        <v/>
      </c>
      <c r="H2209" s="25"/>
      <c r="I2209" s="12"/>
      <c r="J2209" s="28" t="n">
        <f aca="false">IF(AND($C2209&lt;&gt;"",$B2209&gt;=Boshqaruv!$C$9,$B2209&lt;=Boshqaruv!$C$10),IF(COUNTIFS($C$4:$C2208,$C2209,$B$4:$B2208,"&gt;="&amp;Boshqaruv!$C$9,$B$4:$B2208,"&lt;="&amp;Boshqaruv!$C$10)=0,1,0),0)</f>
        <v>0</v>
      </c>
    </row>
    <row r="2210" customFormat="false" ht="15" hidden="false" customHeight="false" outlineLevel="0" collapsed="false">
      <c r="A2210" s="8" t="n">
        <v>2206</v>
      </c>
      <c r="B2210" s="13"/>
      <c r="C2210" s="25"/>
      <c r="D2210" s="26" t="str">
        <f aca="false">IF($C2210="","",IFERROR(IF(INDEX(Bolalar!$B$5:$B$1804,MATCH($C2210,Bolalar!$I$5:$I$1804,0))="","",INDEX(Bolalar!$B$5:$B$1804,MATCH($C2210,Bolalar!$I$5:$I$1804,0))),""))</f>
        <v/>
      </c>
      <c r="E2210" s="15" t="str">
        <f aca="false">IF($C2210="","",IFERROR(IF(INDEX(Bolalar!$C$5:$C$1804,MATCH($C2210,Bolalar!$I$5:$I$1804,0))="","",INDEX(Bolalar!$C$5:$C$1804,MATCH($C2210,Bolalar!$I$5:$I$1804,0))),""))</f>
        <v/>
      </c>
      <c r="F2210" s="24"/>
      <c r="G2210" s="14" t="str">
        <f aca="false">IF(OR($E2210="",$B2210=""),"",INT(($B2210-$E2210)/365.25))</f>
        <v/>
      </c>
      <c r="H2210" s="25"/>
      <c r="I2210" s="12"/>
      <c r="J2210" s="28" t="n">
        <f aca="false">IF(AND($C2210&lt;&gt;"",$B2210&gt;=Boshqaruv!$C$9,$B2210&lt;=Boshqaruv!$C$10),IF(COUNTIFS($C$4:$C2209,$C2210,$B$4:$B2209,"&gt;="&amp;Boshqaruv!$C$9,$B$4:$B2209,"&lt;="&amp;Boshqaruv!$C$10)=0,1,0),0)</f>
        <v>0</v>
      </c>
    </row>
    <row r="2211" customFormat="false" ht="15" hidden="false" customHeight="false" outlineLevel="0" collapsed="false">
      <c r="A2211" s="8" t="n">
        <v>2207</v>
      </c>
      <c r="B2211" s="13"/>
      <c r="C2211" s="25"/>
      <c r="D2211" s="26" t="str">
        <f aca="false">IF($C2211="","",IFERROR(IF(INDEX(Bolalar!$B$5:$B$1804,MATCH($C2211,Bolalar!$I$5:$I$1804,0))="","",INDEX(Bolalar!$B$5:$B$1804,MATCH($C2211,Bolalar!$I$5:$I$1804,0))),""))</f>
        <v/>
      </c>
      <c r="E2211" s="15" t="str">
        <f aca="false">IF($C2211="","",IFERROR(IF(INDEX(Bolalar!$C$5:$C$1804,MATCH($C2211,Bolalar!$I$5:$I$1804,0))="","",INDEX(Bolalar!$C$5:$C$1804,MATCH($C2211,Bolalar!$I$5:$I$1804,0))),""))</f>
        <v/>
      </c>
      <c r="F2211" s="24"/>
      <c r="G2211" s="14" t="str">
        <f aca="false">IF(OR($E2211="",$B2211=""),"",INT(($B2211-$E2211)/365.25))</f>
        <v/>
      </c>
      <c r="H2211" s="25"/>
      <c r="I2211" s="12"/>
      <c r="J2211" s="28" t="n">
        <f aca="false">IF(AND($C2211&lt;&gt;"",$B2211&gt;=Boshqaruv!$C$9,$B2211&lt;=Boshqaruv!$C$10),IF(COUNTIFS($C$4:$C2210,$C2211,$B$4:$B2210,"&gt;="&amp;Boshqaruv!$C$9,$B$4:$B2210,"&lt;="&amp;Boshqaruv!$C$10)=0,1,0),0)</f>
        <v>0</v>
      </c>
    </row>
    <row r="2212" customFormat="false" ht="15" hidden="false" customHeight="false" outlineLevel="0" collapsed="false">
      <c r="A2212" s="8" t="n">
        <v>2208</v>
      </c>
      <c r="B2212" s="13"/>
      <c r="C2212" s="25"/>
      <c r="D2212" s="26" t="str">
        <f aca="false">IF($C2212="","",IFERROR(IF(INDEX(Bolalar!$B$5:$B$1804,MATCH($C2212,Bolalar!$I$5:$I$1804,0))="","",INDEX(Bolalar!$B$5:$B$1804,MATCH($C2212,Bolalar!$I$5:$I$1804,0))),""))</f>
        <v/>
      </c>
      <c r="E2212" s="15" t="str">
        <f aca="false">IF($C2212="","",IFERROR(IF(INDEX(Bolalar!$C$5:$C$1804,MATCH($C2212,Bolalar!$I$5:$I$1804,0))="","",INDEX(Bolalar!$C$5:$C$1804,MATCH($C2212,Bolalar!$I$5:$I$1804,0))),""))</f>
        <v/>
      </c>
      <c r="F2212" s="24"/>
      <c r="G2212" s="14" t="str">
        <f aca="false">IF(OR($E2212="",$B2212=""),"",INT(($B2212-$E2212)/365.25))</f>
        <v/>
      </c>
      <c r="H2212" s="25"/>
      <c r="I2212" s="12"/>
      <c r="J2212" s="28" t="n">
        <f aca="false">IF(AND($C2212&lt;&gt;"",$B2212&gt;=Boshqaruv!$C$9,$B2212&lt;=Boshqaruv!$C$10),IF(COUNTIFS($C$4:$C2211,$C2212,$B$4:$B2211,"&gt;="&amp;Boshqaruv!$C$9,$B$4:$B2211,"&lt;="&amp;Boshqaruv!$C$10)=0,1,0),0)</f>
        <v>0</v>
      </c>
    </row>
    <row r="2213" customFormat="false" ht="15" hidden="false" customHeight="false" outlineLevel="0" collapsed="false">
      <c r="A2213" s="8" t="n">
        <v>2209</v>
      </c>
      <c r="B2213" s="13"/>
      <c r="C2213" s="25"/>
      <c r="D2213" s="26" t="str">
        <f aca="false">IF($C2213="","",IFERROR(IF(INDEX(Bolalar!$B$5:$B$1804,MATCH($C2213,Bolalar!$I$5:$I$1804,0))="","",INDEX(Bolalar!$B$5:$B$1804,MATCH($C2213,Bolalar!$I$5:$I$1804,0))),""))</f>
        <v/>
      </c>
      <c r="E2213" s="15" t="str">
        <f aca="false">IF($C2213="","",IFERROR(IF(INDEX(Bolalar!$C$5:$C$1804,MATCH($C2213,Bolalar!$I$5:$I$1804,0))="","",INDEX(Bolalar!$C$5:$C$1804,MATCH($C2213,Bolalar!$I$5:$I$1804,0))),""))</f>
        <v/>
      </c>
      <c r="F2213" s="24"/>
      <c r="G2213" s="14" t="str">
        <f aca="false">IF(OR($E2213="",$B2213=""),"",INT(($B2213-$E2213)/365.25))</f>
        <v/>
      </c>
      <c r="H2213" s="25"/>
      <c r="I2213" s="12"/>
      <c r="J2213" s="28" t="n">
        <f aca="false">IF(AND($C2213&lt;&gt;"",$B2213&gt;=Boshqaruv!$C$9,$B2213&lt;=Boshqaruv!$C$10),IF(COUNTIFS($C$4:$C2212,$C2213,$B$4:$B2212,"&gt;="&amp;Boshqaruv!$C$9,$B$4:$B2212,"&lt;="&amp;Boshqaruv!$C$10)=0,1,0),0)</f>
        <v>0</v>
      </c>
    </row>
    <row r="2214" customFormat="false" ht="15" hidden="false" customHeight="false" outlineLevel="0" collapsed="false">
      <c r="A2214" s="8" t="n">
        <v>2210</v>
      </c>
      <c r="B2214" s="13"/>
      <c r="C2214" s="25"/>
      <c r="D2214" s="26" t="str">
        <f aca="false">IF($C2214="","",IFERROR(IF(INDEX(Bolalar!$B$5:$B$1804,MATCH($C2214,Bolalar!$I$5:$I$1804,0))="","",INDEX(Bolalar!$B$5:$B$1804,MATCH($C2214,Bolalar!$I$5:$I$1804,0))),""))</f>
        <v/>
      </c>
      <c r="E2214" s="15" t="str">
        <f aca="false">IF($C2214="","",IFERROR(IF(INDEX(Bolalar!$C$5:$C$1804,MATCH($C2214,Bolalar!$I$5:$I$1804,0))="","",INDEX(Bolalar!$C$5:$C$1804,MATCH($C2214,Bolalar!$I$5:$I$1804,0))),""))</f>
        <v/>
      </c>
      <c r="F2214" s="24"/>
      <c r="G2214" s="14" t="str">
        <f aca="false">IF(OR($E2214="",$B2214=""),"",INT(($B2214-$E2214)/365.25))</f>
        <v/>
      </c>
      <c r="H2214" s="25"/>
      <c r="I2214" s="12"/>
      <c r="J2214" s="28" t="n">
        <f aca="false">IF(AND($C2214&lt;&gt;"",$B2214&gt;=Boshqaruv!$C$9,$B2214&lt;=Boshqaruv!$C$10),IF(COUNTIFS($C$4:$C2213,$C2214,$B$4:$B2213,"&gt;="&amp;Boshqaruv!$C$9,$B$4:$B2213,"&lt;="&amp;Boshqaruv!$C$10)=0,1,0),0)</f>
        <v>0</v>
      </c>
    </row>
    <row r="2215" customFormat="false" ht="15" hidden="false" customHeight="false" outlineLevel="0" collapsed="false">
      <c r="A2215" s="8" t="n">
        <v>2211</v>
      </c>
      <c r="B2215" s="13"/>
      <c r="C2215" s="25"/>
      <c r="D2215" s="26" t="str">
        <f aca="false">IF($C2215="","",IFERROR(IF(INDEX(Bolalar!$B$5:$B$1804,MATCH($C2215,Bolalar!$I$5:$I$1804,0))="","",INDEX(Bolalar!$B$5:$B$1804,MATCH($C2215,Bolalar!$I$5:$I$1804,0))),""))</f>
        <v/>
      </c>
      <c r="E2215" s="15" t="str">
        <f aca="false">IF($C2215="","",IFERROR(IF(INDEX(Bolalar!$C$5:$C$1804,MATCH($C2215,Bolalar!$I$5:$I$1804,0))="","",INDEX(Bolalar!$C$5:$C$1804,MATCH($C2215,Bolalar!$I$5:$I$1804,0))),""))</f>
        <v/>
      </c>
      <c r="F2215" s="24"/>
      <c r="G2215" s="14" t="str">
        <f aca="false">IF(OR($E2215="",$B2215=""),"",INT(($B2215-$E2215)/365.25))</f>
        <v/>
      </c>
      <c r="H2215" s="25"/>
      <c r="I2215" s="12"/>
      <c r="J2215" s="28" t="n">
        <f aca="false">IF(AND($C2215&lt;&gt;"",$B2215&gt;=Boshqaruv!$C$9,$B2215&lt;=Boshqaruv!$C$10),IF(COUNTIFS($C$4:$C2214,$C2215,$B$4:$B2214,"&gt;="&amp;Boshqaruv!$C$9,$B$4:$B2214,"&lt;="&amp;Boshqaruv!$C$10)=0,1,0),0)</f>
        <v>0</v>
      </c>
    </row>
    <row r="2216" customFormat="false" ht="15" hidden="false" customHeight="false" outlineLevel="0" collapsed="false">
      <c r="A2216" s="8" t="n">
        <v>2212</v>
      </c>
      <c r="B2216" s="13"/>
      <c r="C2216" s="25"/>
      <c r="D2216" s="26" t="str">
        <f aca="false">IF($C2216="","",IFERROR(IF(INDEX(Bolalar!$B$5:$B$1804,MATCH($C2216,Bolalar!$I$5:$I$1804,0))="","",INDEX(Bolalar!$B$5:$B$1804,MATCH($C2216,Bolalar!$I$5:$I$1804,0))),""))</f>
        <v/>
      </c>
      <c r="E2216" s="15" t="str">
        <f aca="false">IF($C2216="","",IFERROR(IF(INDEX(Bolalar!$C$5:$C$1804,MATCH($C2216,Bolalar!$I$5:$I$1804,0))="","",INDEX(Bolalar!$C$5:$C$1804,MATCH($C2216,Bolalar!$I$5:$I$1804,0))),""))</f>
        <v/>
      </c>
      <c r="F2216" s="24"/>
      <c r="G2216" s="14" t="str">
        <f aca="false">IF(OR($E2216="",$B2216=""),"",INT(($B2216-$E2216)/365.25))</f>
        <v/>
      </c>
      <c r="H2216" s="25"/>
      <c r="I2216" s="12"/>
      <c r="J2216" s="28" t="n">
        <f aca="false">IF(AND($C2216&lt;&gt;"",$B2216&gt;=Boshqaruv!$C$9,$B2216&lt;=Boshqaruv!$C$10),IF(COUNTIFS($C$4:$C2215,$C2216,$B$4:$B2215,"&gt;="&amp;Boshqaruv!$C$9,$B$4:$B2215,"&lt;="&amp;Boshqaruv!$C$10)=0,1,0),0)</f>
        <v>0</v>
      </c>
    </row>
    <row r="2217" customFormat="false" ht="15" hidden="false" customHeight="false" outlineLevel="0" collapsed="false">
      <c r="A2217" s="8" t="n">
        <v>2213</v>
      </c>
      <c r="B2217" s="13"/>
      <c r="C2217" s="25"/>
      <c r="D2217" s="26" t="str">
        <f aca="false">IF($C2217="","",IFERROR(IF(INDEX(Bolalar!$B$5:$B$1804,MATCH($C2217,Bolalar!$I$5:$I$1804,0))="","",INDEX(Bolalar!$B$5:$B$1804,MATCH($C2217,Bolalar!$I$5:$I$1804,0))),""))</f>
        <v/>
      </c>
      <c r="E2217" s="15" t="str">
        <f aca="false">IF($C2217="","",IFERROR(IF(INDEX(Bolalar!$C$5:$C$1804,MATCH($C2217,Bolalar!$I$5:$I$1804,0))="","",INDEX(Bolalar!$C$5:$C$1804,MATCH($C2217,Bolalar!$I$5:$I$1804,0))),""))</f>
        <v/>
      </c>
      <c r="F2217" s="24"/>
      <c r="G2217" s="14" t="str">
        <f aca="false">IF(OR($E2217="",$B2217=""),"",INT(($B2217-$E2217)/365.25))</f>
        <v/>
      </c>
      <c r="H2217" s="25"/>
      <c r="I2217" s="12"/>
      <c r="J2217" s="28" t="n">
        <f aca="false">IF(AND($C2217&lt;&gt;"",$B2217&gt;=Boshqaruv!$C$9,$B2217&lt;=Boshqaruv!$C$10),IF(COUNTIFS($C$4:$C2216,$C2217,$B$4:$B2216,"&gt;="&amp;Boshqaruv!$C$9,$B$4:$B2216,"&lt;="&amp;Boshqaruv!$C$10)=0,1,0),0)</f>
        <v>0</v>
      </c>
    </row>
    <row r="2218" customFormat="false" ht="15" hidden="false" customHeight="false" outlineLevel="0" collapsed="false">
      <c r="A2218" s="8" t="n">
        <v>2214</v>
      </c>
      <c r="B2218" s="13"/>
      <c r="C2218" s="25"/>
      <c r="D2218" s="26" t="str">
        <f aca="false">IF($C2218="","",IFERROR(IF(INDEX(Bolalar!$B$5:$B$1804,MATCH($C2218,Bolalar!$I$5:$I$1804,0))="","",INDEX(Bolalar!$B$5:$B$1804,MATCH($C2218,Bolalar!$I$5:$I$1804,0))),""))</f>
        <v/>
      </c>
      <c r="E2218" s="15" t="str">
        <f aca="false">IF($C2218="","",IFERROR(IF(INDEX(Bolalar!$C$5:$C$1804,MATCH($C2218,Bolalar!$I$5:$I$1804,0))="","",INDEX(Bolalar!$C$5:$C$1804,MATCH($C2218,Bolalar!$I$5:$I$1804,0))),""))</f>
        <v/>
      </c>
      <c r="F2218" s="24"/>
      <c r="G2218" s="14" t="str">
        <f aca="false">IF(OR($E2218="",$B2218=""),"",INT(($B2218-$E2218)/365.25))</f>
        <v/>
      </c>
      <c r="H2218" s="25"/>
      <c r="I2218" s="12"/>
      <c r="J2218" s="28" t="n">
        <f aca="false">IF(AND($C2218&lt;&gt;"",$B2218&gt;=Boshqaruv!$C$9,$B2218&lt;=Boshqaruv!$C$10),IF(COUNTIFS($C$4:$C2217,$C2218,$B$4:$B2217,"&gt;="&amp;Boshqaruv!$C$9,$B$4:$B2217,"&lt;="&amp;Boshqaruv!$C$10)=0,1,0),0)</f>
        <v>0</v>
      </c>
    </row>
    <row r="2219" customFormat="false" ht="15" hidden="false" customHeight="false" outlineLevel="0" collapsed="false">
      <c r="A2219" s="8" t="n">
        <v>2215</v>
      </c>
      <c r="B2219" s="13"/>
      <c r="C2219" s="25"/>
      <c r="D2219" s="26" t="str">
        <f aca="false">IF($C2219="","",IFERROR(IF(INDEX(Bolalar!$B$5:$B$1804,MATCH($C2219,Bolalar!$I$5:$I$1804,0))="","",INDEX(Bolalar!$B$5:$B$1804,MATCH($C2219,Bolalar!$I$5:$I$1804,0))),""))</f>
        <v/>
      </c>
      <c r="E2219" s="15" t="str">
        <f aca="false">IF($C2219="","",IFERROR(IF(INDEX(Bolalar!$C$5:$C$1804,MATCH($C2219,Bolalar!$I$5:$I$1804,0))="","",INDEX(Bolalar!$C$5:$C$1804,MATCH($C2219,Bolalar!$I$5:$I$1804,0))),""))</f>
        <v/>
      </c>
      <c r="F2219" s="24"/>
      <c r="G2219" s="14" t="str">
        <f aca="false">IF(OR($E2219="",$B2219=""),"",INT(($B2219-$E2219)/365.25))</f>
        <v/>
      </c>
      <c r="H2219" s="25"/>
      <c r="I2219" s="12"/>
      <c r="J2219" s="28" t="n">
        <f aca="false">IF(AND($C2219&lt;&gt;"",$B2219&gt;=Boshqaruv!$C$9,$B2219&lt;=Boshqaruv!$C$10),IF(COUNTIFS($C$4:$C2218,$C2219,$B$4:$B2218,"&gt;="&amp;Boshqaruv!$C$9,$B$4:$B2218,"&lt;="&amp;Boshqaruv!$C$10)=0,1,0),0)</f>
        <v>0</v>
      </c>
    </row>
    <row r="2220" customFormat="false" ht="15" hidden="false" customHeight="false" outlineLevel="0" collapsed="false">
      <c r="A2220" s="8" t="n">
        <v>2216</v>
      </c>
      <c r="B2220" s="13"/>
      <c r="C2220" s="25"/>
      <c r="D2220" s="26" t="str">
        <f aca="false">IF($C2220="","",IFERROR(IF(INDEX(Bolalar!$B$5:$B$1804,MATCH($C2220,Bolalar!$I$5:$I$1804,0))="","",INDEX(Bolalar!$B$5:$B$1804,MATCH($C2220,Bolalar!$I$5:$I$1804,0))),""))</f>
        <v/>
      </c>
      <c r="E2220" s="15" t="str">
        <f aca="false">IF($C2220="","",IFERROR(IF(INDEX(Bolalar!$C$5:$C$1804,MATCH($C2220,Bolalar!$I$5:$I$1804,0))="","",INDEX(Bolalar!$C$5:$C$1804,MATCH($C2220,Bolalar!$I$5:$I$1804,0))),""))</f>
        <v/>
      </c>
      <c r="F2220" s="24"/>
      <c r="G2220" s="14" t="str">
        <f aca="false">IF(OR($E2220="",$B2220=""),"",INT(($B2220-$E2220)/365.25))</f>
        <v/>
      </c>
      <c r="H2220" s="25"/>
      <c r="I2220" s="12"/>
      <c r="J2220" s="28" t="n">
        <f aca="false">IF(AND($C2220&lt;&gt;"",$B2220&gt;=Boshqaruv!$C$9,$B2220&lt;=Boshqaruv!$C$10),IF(COUNTIFS($C$4:$C2219,$C2220,$B$4:$B2219,"&gt;="&amp;Boshqaruv!$C$9,$B$4:$B2219,"&lt;="&amp;Boshqaruv!$C$10)=0,1,0),0)</f>
        <v>0</v>
      </c>
    </row>
    <row r="2221" customFormat="false" ht="15" hidden="false" customHeight="false" outlineLevel="0" collapsed="false">
      <c r="A2221" s="8" t="n">
        <v>2217</v>
      </c>
      <c r="B2221" s="13"/>
      <c r="C2221" s="25"/>
      <c r="D2221" s="26" t="str">
        <f aca="false">IF($C2221="","",IFERROR(IF(INDEX(Bolalar!$B$5:$B$1804,MATCH($C2221,Bolalar!$I$5:$I$1804,0))="","",INDEX(Bolalar!$B$5:$B$1804,MATCH($C2221,Bolalar!$I$5:$I$1804,0))),""))</f>
        <v/>
      </c>
      <c r="E2221" s="15" t="str">
        <f aca="false">IF($C2221="","",IFERROR(IF(INDEX(Bolalar!$C$5:$C$1804,MATCH($C2221,Bolalar!$I$5:$I$1804,0))="","",INDEX(Bolalar!$C$5:$C$1804,MATCH($C2221,Bolalar!$I$5:$I$1804,0))),""))</f>
        <v/>
      </c>
      <c r="F2221" s="24"/>
      <c r="G2221" s="14" t="str">
        <f aca="false">IF(OR($E2221="",$B2221=""),"",INT(($B2221-$E2221)/365.25))</f>
        <v/>
      </c>
      <c r="H2221" s="25"/>
      <c r="I2221" s="12"/>
      <c r="J2221" s="28" t="n">
        <f aca="false">IF(AND($C2221&lt;&gt;"",$B2221&gt;=Boshqaruv!$C$9,$B2221&lt;=Boshqaruv!$C$10),IF(COUNTIFS($C$4:$C2220,$C2221,$B$4:$B2220,"&gt;="&amp;Boshqaruv!$C$9,$B$4:$B2220,"&lt;="&amp;Boshqaruv!$C$10)=0,1,0),0)</f>
        <v>0</v>
      </c>
    </row>
    <row r="2222" customFormat="false" ht="15" hidden="false" customHeight="false" outlineLevel="0" collapsed="false">
      <c r="A2222" s="8" t="n">
        <v>2218</v>
      </c>
      <c r="B2222" s="13"/>
      <c r="C2222" s="25"/>
      <c r="D2222" s="26" t="str">
        <f aca="false">IF($C2222="","",IFERROR(IF(INDEX(Bolalar!$B$5:$B$1804,MATCH($C2222,Bolalar!$I$5:$I$1804,0))="","",INDEX(Bolalar!$B$5:$B$1804,MATCH($C2222,Bolalar!$I$5:$I$1804,0))),""))</f>
        <v/>
      </c>
      <c r="E2222" s="15" t="str">
        <f aca="false">IF($C2222="","",IFERROR(IF(INDEX(Bolalar!$C$5:$C$1804,MATCH($C2222,Bolalar!$I$5:$I$1804,0))="","",INDEX(Bolalar!$C$5:$C$1804,MATCH($C2222,Bolalar!$I$5:$I$1804,0))),""))</f>
        <v/>
      </c>
      <c r="F2222" s="24"/>
      <c r="G2222" s="14" t="str">
        <f aca="false">IF(OR($E2222="",$B2222=""),"",INT(($B2222-$E2222)/365.25))</f>
        <v/>
      </c>
      <c r="H2222" s="25"/>
      <c r="I2222" s="12"/>
      <c r="J2222" s="28" t="n">
        <f aca="false">IF(AND($C2222&lt;&gt;"",$B2222&gt;=Boshqaruv!$C$9,$B2222&lt;=Boshqaruv!$C$10),IF(COUNTIFS($C$4:$C2221,$C2222,$B$4:$B2221,"&gt;="&amp;Boshqaruv!$C$9,$B$4:$B2221,"&lt;="&amp;Boshqaruv!$C$10)=0,1,0),0)</f>
        <v>0</v>
      </c>
    </row>
    <row r="2223" customFormat="false" ht="15" hidden="false" customHeight="false" outlineLevel="0" collapsed="false">
      <c r="A2223" s="8" t="n">
        <v>2219</v>
      </c>
      <c r="B2223" s="13"/>
      <c r="C2223" s="25"/>
      <c r="D2223" s="26" t="str">
        <f aca="false">IF($C2223="","",IFERROR(IF(INDEX(Bolalar!$B$5:$B$1804,MATCH($C2223,Bolalar!$I$5:$I$1804,0))="","",INDEX(Bolalar!$B$5:$B$1804,MATCH($C2223,Bolalar!$I$5:$I$1804,0))),""))</f>
        <v/>
      </c>
      <c r="E2223" s="15" t="str">
        <f aca="false">IF($C2223="","",IFERROR(IF(INDEX(Bolalar!$C$5:$C$1804,MATCH($C2223,Bolalar!$I$5:$I$1804,0))="","",INDEX(Bolalar!$C$5:$C$1804,MATCH($C2223,Bolalar!$I$5:$I$1804,0))),""))</f>
        <v/>
      </c>
      <c r="F2223" s="24"/>
      <c r="G2223" s="14" t="str">
        <f aca="false">IF(OR($E2223="",$B2223=""),"",INT(($B2223-$E2223)/365.25))</f>
        <v/>
      </c>
      <c r="H2223" s="25"/>
      <c r="I2223" s="12"/>
      <c r="J2223" s="28" t="n">
        <f aca="false">IF(AND($C2223&lt;&gt;"",$B2223&gt;=Boshqaruv!$C$9,$B2223&lt;=Boshqaruv!$C$10),IF(COUNTIFS($C$4:$C2222,$C2223,$B$4:$B2222,"&gt;="&amp;Boshqaruv!$C$9,$B$4:$B2222,"&lt;="&amp;Boshqaruv!$C$10)=0,1,0),0)</f>
        <v>0</v>
      </c>
    </row>
    <row r="2224" customFormat="false" ht="15" hidden="false" customHeight="false" outlineLevel="0" collapsed="false">
      <c r="A2224" s="8" t="n">
        <v>2220</v>
      </c>
      <c r="B2224" s="13"/>
      <c r="C2224" s="25"/>
      <c r="D2224" s="26" t="str">
        <f aca="false">IF($C2224="","",IFERROR(IF(INDEX(Bolalar!$B$5:$B$1804,MATCH($C2224,Bolalar!$I$5:$I$1804,0))="","",INDEX(Bolalar!$B$5:$B$1804,MATCH($C2224,Bolalar!$I$5:$I$1804,0))),""))</f>
        <v/>
      </c>
      <c r="E2224" s="15" t="str">
        <f aca="false">IF($C2224="","",IFERROR(IF(INDEX(Bolalar!$C$5:$C$1804,MATCH($C2224,Bolalar!$I$5:$I$1804,0))="","",INDEX(Bolalar!$C$5:$C$1804,MATCH($C2224,Bolalar!$I$5:$I$1804,0))),""))</f>
        <v/>
      </c>
      <c r="F2224" s="24"/>
      <c r="G2224" s="14" t="str">
        <f aca="false">IF(OR($E2224="",$B2224=""),"",INT(($B2224-$E2224)/365.25))</f>
        <v/>
      </c>
      <c r="H2224" s="25"/>
      <c r="I2224" s="12"/>
      <c r="J2224" s="28" t="n">
        <f aca="false">IF(AND($C2224&lt;&gt;"",$B2224&gt;=Boshqaruv!$C$9,$B2224&lt;=Boshqaruv!$C$10),IF(COUNTIFS($C$4:$C2223,$C2224,$B$4:$B2223,"&gt;="&amp;Boshqaruv!$C$9,$B$4:$B2223,"&lt;="&amp;Boshqaruv!$C$10)=0,1,0),0)</f>
        <v>0</v>
      </c>
    </row>
    <row r="2225" customFormat="false" ht="15" hidden="false" customHeight="false" outlineLevel="0" collapsed="false">
      <c r="A2225" s="8" t="n">
        <v>2221</v>
      </c>
      <c r="B2225" s="13"/>
      <c r="C2225" s="25"/>
      <c r="D2225" s="26" t="str">
        <f aca="false">IF($C2225="","",IFERROR(IF(INDEX(Bolalar!$B$5:$B$1804,MATCH($C2225,Bolalar!$I$5:$I$1804,0))="","",INDEX(Bolalar!$B$5:$B$1804,MATCH($C2225,Bolalar!$I$5:$I$1804,0))),""))</f>
        <v/>
      </c>
      <c r="E2225" s="15" t="str">
        <f aca="false">IF($C2225="","",IFERROR(IF(INDEX(Bolalar!$C$5:$C$1804,MATCH($C2225,Bolalar!$I$5:$I$1804,0))="","",INDEX(Bolalar!$C$5:$C$1804,MATCH($C2225,Bolalar!$I$5:$I$1804,0))),""))</f>
        <v/>
      </c>
      <c r="F2225" s="24"/>
      <c r="G2225" s="14" t="str">
        <f aca="false">IF(OR($E2225="",$B2225=""),"",INT(($B2225-$E2225)/365.25))</f>
        <v/>
      </c>
      <c r="H2225" s="25"/>
      <c r="I2225" s="12"/>
      <c r="J2225" s="28" t="n">
        <f aca="false">IF(AND($C2225&lt;&gt;"",$B2225&gt;=Boshqaruv!$C$9,$B2225&lt;=Boshqaruv!$C$10),IF(COUNTIFS($C$4:$C2224,$C2225,$B$4:$B2224,"&gt;="&amp;Boshqaruv!$C$9,$B$4:$B2224,"&lt;="&amp;Boshqaruv!$C$10)=0,1,0),0)</f>
        <v>0</v>
      </c>
    </row>
    <row r="2226" customFormat="false" ht="15" hidden="false" customHeight="false" outlineLevel="0" collapsed="false">
      <c r="A2226" s="8" t="n">
        <v>2222</v>
      </c>
      <c r="B2226" s="13"/>
      <c r="C2226" s="25"/>
      <c r="D2226" s="26" t="str">
        <f aca="false">IF($C2226="","",IFERROR(IF(INDEX(Bolalar!$B$5:$B$1804,MATCH($C2226,Bolalar!$I$5:$I$1804,0))="","",INDEX(Bolalar!$B$5:$B$1804,MATCH($C2226,Bolalar!$I$5:$I$1804,0))),""))</f>
        <v/>
      </c>
      <c r="E2226" s="15" t="str">
        <f aca="false">IF($C2226="","",IFERROR(IF(INDEX(Bolalar!$C$5:$C$1804,MATCH($C2226,Bolalar!$I$5:$I$1804,0))="","",INDEX(Bolalar!$C$5:$C$1804,MATCH($C2226,Bolalar!$I$5:$I$1804,0))),""))</f>
        <v/>
      </c>
      <c r="F2226" s="24"/>
      <c r="G2226" s="14" t="str">
        <f aca="false">IF(OR($E2226="",$B2226=""),"",INT(($B2226-$E2226)/365.25))</f>
        <v/>
      </c>
      <c r="H2226" s="25"/>
      <c r="I2226" s="12"/>
      <c r="J2226" s="28" t="n">
        <f aca="false">IF(AND($C2226&lt;&gt;"",$B2226&gt;=Boshqaruv!$C$9,$B2226&lt;=Boshqaruv!$C$10),IF(COUNTIFS($C$4:$C2225,$C2226,$B$4:$B2225,"&gt;="&amp;Boshqaruv!$C$9,$B$4:$B2225,"&lt;="&amp;Boshqaruv!$C$10)=0,1,0),0)</f>
        <v>0</v>
      </c>
    </row>
    <row r="2227" customFormat="false" ht="15" hidden="false" customHeight="false" outlineLevel="0" collapsed="false">
      <c r="A2227" s="8" t="n">
        <v>2223</v>
      </c>
      <c r="B2227" s="13"/>
      <c r="C2227" s="25"/>
      <c r="D2227" s="26" t="str">
        <f aca="false">IF($C2227="","",IFERROR(IF(INDEX(Bolalar!$B$5:$B$1804,MATCH($C2227,Bolalar!$I$5:$I$1804,0))="","",INDEX(Bolalar!$B$5:$B$1804,MATCH($C2227,Bolalar!$I$5:$I$1804,0))),""))</f>
        <v/>
      </c>
      <c r="E2227" s="15" t="str">
        <f aca="false">IF($C2227="","",IFERROR(IF(INDEX(Bolalar!$C$5:$C$1804,MATCH($C2227,Bolalar!$I$5:$I$1804,0))="","",INDEX(Bolalar!$C$5:$C$1804,MATCH($C2227,Bolalar!$I$5:$I$1804,0))),""))</f>
        <v/>
      </c>
      <c r="F2227" s="24"/>
      <c r="G2227" s="14" t="str">
        <f aca="false">IF(OR($E2227="",$B2227=""),"",INT(($B2227-$E2227)/365.25))</f>
        <v/>
      </c>
      <c r="H2227" s="25"/>
      <c r="I2227" s="12"/>
      <c r="J2227" s="28" t="n">
        <f aca="false">IF(AND($C2227&lt;&gt;"",$B2227&gt;=Boshqaruv!$C$9,$B2227&lt;=Boshqaruv!$C$10),IF(COUNTIFS($C$4:$C2226,$C2227,$B$4:$B2226,"&gt;="&amp;Boshqaruv!$C$9,$B$4:$B2226,"&lt;="&amp;Boshqaruv!$C$10)=0,1,0),0)</f>
        <v>0</v>
      </c>
    </row>
    <row r="2228" customFormat="false" ht="15" hidden="false" customHeight="false" outlineLevel="0" collapsed="false">
      <c r="A2228" s="8" t="n">
        <v>2224</v>
      </c>
      <c r="B2228" s="13"/>
      <c r="C2228" s="25"/>
      <c r="D2228" s="26" t="str">
        <f aca="false">IF($C2228="","",IFERROR(IF(INDEX(Bolalar!$B$5:$B$1804,MATCH($C2228,Bolalar!$I$5:$I$1804,0))="","",INDEX(Bolalar!$B$5:$B$1804,MATCH($C2228,Bolalar!$I$5:$I$1804,0))),""))</f>
        <v/>
      </c>
      <c r="E2228" s="15" t="str">
        <f aca="false">IF($C2228="","",IFERROR(IF(INDEX(Bolalar!$C$5:$C$1804,MATCH($C2228,Bolalar!$I$5:$I$1804,0))="","",INDEX(Bolalar!$C$5:$C$1804,MATCH($C2228,Bolalar!$I$5:$I$1804,0))),""))</f>
        <v/>
      </c>
      <c r="F2228" s="24"/>
      <c r="G2228" s="14" t="str">
        <f aca="false">IF(OR($E2228="",$B2228=""),"",INT(($B2228-$E2228)/365.25))</f>
        <v/>
      </c>
      <c r="H2228" s="25"/>
      <c r="I2228" s="12"/>
      <c r="J2228" s="28" t="n">
        <f aca="false">IF(AND($C2228&lt;&gt;"",$B2228&gt;=Boshqaruv!$C$9,$B2228&lt;=Boshqaruv!$C$10),IF(COUNTIFS($C$4:$C2227,$C2228,$B$4:$B2227,"&gt;="&amp;Boshqaruv!$C$9,$B$4:$B2227,"&lt;="&amp;Boshqaruv!$C$10)=0,1,0),0)</f>
        <v>0</v>
      </c>
    </row>
    <row r="2229" customFormat="false" ht="15" hidden="false" customHeight="false" outlineLevel="0" collapsed="false">
      <c r="A2229" s="8" t="n">
        <v>2225</v>
      </c>
      <c r="B2229" s="13"/>
      <c r="C2229" s="25"/>
      <c r="D2229" s="26" t="str">
        <f aca="false">IF($C2229="","",IFERROR(IF(INDEX(Bolalar!$B$5:$B$1804,MATCH($C2229,Bolalar!$I$5:$I$1804,0))="","",INDEX(Bolalar!$B$5:$B$1804,MATCH($C2229,Bolalar!$I$5:$I$1804,0))),""))</f>
        <v/>
      </c>
      <c r="E2229" s="15" t="str">
        <f aca="false">IF($C2229="","",IFERROR(IF(INDEX(Bolalar!$C$5:$C$1804,MATCH($C2229,Bolalar!$I$5:$I$1804,0))="","",INDEX(Bolalar!$C$5:$C$1804,MATCH($C2229,Bolalar!$I$5:$I$1804,0))),""))</f>
        <v/>
      </c>
      <c r="F2229" s="24"/>
      <c r="G2229" s="14" t="str">
        <f aca="false">IF(OR($E2229="",$B2229=""),"",INT(($B2229-$E2229)/365.25))</f>
        <v/>
      </c>
      <c r="H2229" s="25"/>
      <c r="I2229" s="12"/>
      <c r="J2229" s="28" t="n">
        <f aca="false">IF(AND($C2229&lt;&gt;"",$B2229&gt;=Boshqaruv!$C$9,$B2229&lt;=Boshqaruv!$C$10),IF(COUNTIFS($C$4:$C2228,$C2229,$B$4:$B2228,"&gt;="&amp;Boshqaruv!$C$9,$B$4:$B2228,"&lt;="&amp;Boshqaruv!$C$10)=0,1,0),0)</f>
        <v>0</v>
      </c>
    </row>
    <row r="2230" customFormat="false" ht="15" hidden="false" customHeight="false" outlineLevel="0" collapsed="false">
      <c r="A2230" s="8" t="n">
        <v>2226</v>
      </c>
      <c r="B2230" s="13"/>
      <c r="C2230" s="25"/>
      <c r="D2230" s="26" t="str">
        <f aca="false">IF($C2230="","",IFERROR(IF(INDEX(Bolalar!$B$5:$B$1804,MATCH($C2230,Bolalar!$I$5:$I$1804,0))="","",INDEX(Bolalar!$B$5:$B$1804,MATCH($C2230,Bolalar!$I$5:$I$1804,0))),""))</f>
        <v/>
      </c>
      <c r="E2230" s="15" t="str">
        <f aca="false">IF($C2230="","",IFERROR(IF(INDEX(Bolalar!$C$5:$C$1804,MATCH($C2230,Bolalar!$I$5:$I$1804,0))="","",INDEX(Bolalar!$C$5:$C$1804,MATCH($C2230,Bolalar!$I$5:$I$1804,0))),""))</f>
        <v/>
      </c>
      <c r="F2230" s="24"/>
      <c r="G2230" s="14" t="str">
        <f aca="false">IF(OR($E2230="",$B2230=""),"",INT(($B2230-$E2230)/365.25))</f>
        <v/>
      </c>
      <c r="H2230" s="25"/>
      <c r="I2230" s="12"/>
      <c r="J2230" s="28" t="n">
        <f aca="false">IF(AND($C2230&lt;&gt;"",$B2230&gt;=Boshqaruv!$C$9,$B2230&lt;=Boshqaruv!$C$10),IF(COUNTIFS($C$4:$C2229,$C2230,$B$4:$B2229,"&gt;="&amp;Boshqaruv!$C$9,$B$4:$B2229,"&lt;="&amp;Boshqaruv!$C$10)=0,1,0),0)</f>
        <v>0</v>
      </c>
    </row>
    <row r="2231" customFormat="false" ht="15" hidden="false" customHeight="false" outlineLevel="0" collapsed="false">
      <c r="A2231" s="8" t="n">
        <v>2227</v>
      </c>
      <c r="B2231" s="13"/>
      <c r="C2231" s="25"/>
      <c r="D2231" s="26" t="str">
        <f aca="false">IF($C2231="","",IFERROR(IF(INDEX(Bolalar!$B$5:$B$1804,MATCH($C2231,Bolalar!$I$5:$I$1804,0))="","",INDEX(Bolalar!$B$5:$B$1804,MATCH($C2231,Bolalar!$I$5:$I$1804,0))),""))</f>
        <v/>
      </c>
      <c r="E2231" s="15" t="str">
        <f aca="false">IF($C2231="","",IFERROR(IF(INDEX(Bolalar!$C$5:$C$1804,MATCH($C2231,Bolalar!$I$5:$I$1804,0))="","",INDEX(Bolalar!$C$5:$C$1804,MATCH($C2231,Bolalar!$I$5:$I$1804,0))),""))</f>
        <v/>
      </c>
      <c r="F2231" s="24"/>
      <c r="G2231" s="14" t="str">
        <f aca="false">IF(OR($E2231="",$B2231=""),"",INT(($B2231-$E2231)/365.25))</f>
        <v/>
      </c>
      <c r="H2231" s="25"/>
      <c r="I2231" s="12"/>
      <c r="J2231" s="28" t="n">
        <f aca="false">IF(AND($C2231&lt;&gt;"",$B2231&gt;=Boshqaruv!$C$9,$B2231&lt;=Boshqaruv!$C$10),IF(COUNTIFS($C$4:$C2230,$C2231,$B$4:$B2230,"&gt;="&amp;Boshqaruv!$C$9,$B$4:$B2230,"&lt;="&amp;Boshqaruv!$C$10)=0,1,0),0)</f>
        <v>0</v>
      </c>
    </row>
    <row r="2232" customFormat="false" ht="15" hidden="false" customHeight="false" outlineLevel="0" collapsed="false">
      <c r="A2232" s="8" t="n">
        <v>2228</v>
      </c>
      <c r="B2232" s="13"/>
      <c r="C2232" s="25"/>
      <c r="D2232" s="26" t="str">
        <f aca="false">IF($C2232="","",IFERROR(IF(INDEX(Bolalar!$B$5:$B$1804,MATCH($C2232,Bolalar!$I$5:$I$1804,0))="","",INDEX(Bolalar!$B$5:$B$1804,MATCH($C2232,Bolalar!$I$5:$I$1804,0))),""))</f>
        <v/>
      </c>
      <c r="E2232" s="15" t="str">
        <f aca="false">IF($C2232="","",IFERROR(IF(INDEX(Bolalar!$C$5:$C$1804,MATCH($C2232,Bolalar!$I$5:$I$1804,0))="","",INDEX(Bolalar!$C$5:$C$1804,MATCH($C2232,Bolalar!$I$5:$I$1804,0))),""))</f>
        <v/>
      </c>
      <c r="F2232" s="24"/>
      <c r="G2232" s="14" t="str">
        <f aca="false">IF(OR($E2232="",$B2232=""),"",INT(($B2232-$E2232)/365.25))</f>
        <v/>
      </c>
      <c r="H2232" s="25"/>
      <c r="I2232" s="12"/>
      <c r="J2232" s="28" t="n">
        <f aca="false">IF(AND($C2232&lt;&gt;"",$B2232&gt;=Boshqaruv!$C$9,$B2232&lt;=Boshqaruv!$C$10),IF(COUNTIFS($C$4:$C2231,$C2232,$B$4:$B2231,"&gt;="&amp;Boshqaruv!$C$9,$B$4:$B2231,"&lt;="&amp;Boshqaruv!$C$10)=0,1,0),0)</f>
        <v>0</v>
      </c>
    </row>
    <row r="2233" customFormat="false" ht="15" hidden="false" customHeight="false" outlineLevel="0" collapsed="false">
      <c r="A2233" s="8" t="n">
        <v>2229</v>
      </c>
      <c r="B2233" s="13"/>
      <c r="C2233" s="25"/>
      <c r="D2233" s="26" t="str">
        <f aca="false">IF($C2233="","",IFERROR(IF(INDEX(Bolalar!$B$5:$B$1804,MATCH($C2233,Bolalar!$I$5:$I$1804,0))="","",INDEX(Bolalar!$B$5:$B$1804,MATCH($C2233,Bolalar!$I$5:$I$1804,0))),""))</f>
        <v/>
      </c>
      <c r="E2233" s="15" t="str">
        <f aca="false">IF($C2233="","",IFERROR(IF(INDEX(Bolalar!$C$5:$C$1804,MATCH($C2233,Bolalar!$I$5:$I$1804,0))="","",INDEX(Bolalar!$C$5:$C$1804,MATCH($C2233,Bolalar!$I$5:$I$1804,0))),""))</f>
        <v/>
      </c>
      <c r="F2233" s="24"/>
      <c r="G2233" s="14" t="str">
        <f aca="false">IF(OR($E2233="",$B2233=""),"",INT(($B2233-$E2233)/365.25))</f>
        <v/>
      </c>
      <c r="H2233" s="25"/>
      <c r="I2233" s="12"/>
      <c r="J2233" s="28" t="n">
        <f aca="false">IF(AND($C2233&lt;&gt;"",$B2233&gt;=Boshqaruv!$C$9,$B2233&lt;=Boshqaruv!$C$10),IF(COUNTIFS($C$4:$C2232,$C2233,$B$4:$B2232,"&gt;="&amp;Boshqaruv!$C$9,$B$4:$B2232,"&lt;="&amp;Boshqaruv!$C$10)=0,1,0),0)</f>
        <v>0</v>
      </c>
    </row>
    <row r="2234" customFormat="false" ht="15" hidden="false" customHeight="false" outlineLevel="0" collapsed="false">
      <c r="A2234" s="8" t="n">
        <v>2230</v>
      </c>
      <c r="B2234" s="13"/>
      <c r="C2234" s="25"/>
      <c r="D2234" s="26" t="str">
        <f aca="false">IF($C2234="","",IFERROR(IF(INDEX(Bolalar!$B$5:$B$1804,MATCH($C2234,Bolalar!$I$5:$I$1804,0))="","",INDEX(Bolalar!$B$5:$B$1804,MATCH($C2234,Bolalar!$I$5:$I$1804,0))),""))</f>
        <v/>
      </c>
      <c r="E2234" s="15" t="str">
        <f aca="false">IF($C2234="","",IFERROR(IF(INDEX(Bolalar!$C$5:$C$1804,MATCH($C2234,Bolalar!$I$5:$I$1804,0))="","",INDEX(Bolalar!$C$5:$C$1804,MATCH($C2234,Bolalar!$I$5:$I$1804,0))),""))</f>
        <v/>
      </c>
      <c r="F2234" s="24"/>
      <c r="G2234" s="14" t="str">
        <f aca="false">IF(OR($E2234="",$B2234=""),"",INT(($B2234-$E2234)/365.25))</f>
        <v/>
      </c>
      <c r="H2234" s="25"/>
      <c r="I2234" s="12"/>
      <c r="J2234" s="28" t="n">
        <f aca="false">IF(AND($C2234&lt;&gt;"",$B2234&gt;=Boshqaruv!$C$9,$B2234&lt;=Boshqaruv!$C$10),IF(COUNTIFS($C$4:$C2233,$C2234,$B$4:$B2233,"&gt;="&amp;Boshqaruv!$C$9,$B$4:$B2233,"&lt;="&amp;Boshqaruv!$C$10)=0,1,0),0)</f>
        <v>0</v>
      </c>
    </row>
    <row r="2235" customFormat="false" ht="15" hidden="false" customHeight="false" outlineLevel="0" collapsed="false">
      <c r="A2235" s="8" t="n">
        <v>2231</v>
      </c>
      <c r="B2235" s="13"/>
      <c r="C2235" s="25"/>
      <c r="D2235" s="26" t="str">
        <f aca="false">IF($C2235="","",IFERROR(IF(INDEX(Bolalar!$B$5:$B$1804,MATCH($C2235,Bolalar!$I$5:$I$1804,0))="","",INDEX(Bolalar!$B$5:$B$1804,MATCH($C2235,Bolalar!$I$5:$I$1804,0))),""))</f>
        <v/>
      </c>
      <c r="E2235" s="15" t="str">
        <f aca="false">IF($C2235="","",IFERROR(IF(INDEX(Bolalar!$C$5:$C$1804,MATCH($C2235,Bolalar!$I$5:$I$1804,0))="","",INDEX(Bolalar!$C$5:$C$1804,MATCH($C2235,Bolalar!$I$5:$I$1804,0))),""))</f>
        <v/>
      </c>
      <c r="F2235" s="24"/>
      <c r="G2235" s="14" t="str">
        <f aca="false">IF(OR($E2235="",$B2235=""),"",INT(($B2235-$E2235)/365.25))</f>
        <v/>
      </c>
      <c r="H2235" s="25"/>
      <c r="I2235" s="12"/>
      <c r="J2235" s="28" t="n">
        <f aca="false">IF(AND($C2235&lt;&gt;"",$B2235&gt;=Boshqaruv!$C$9,$B2235&lt;=Boshqaruv!$C$10),IF(COUNTIFS($C$4:$C2234,$C2235,$B$4:$B2234,"&gt;="&amp;Boshqaruv!$C$9,$B$4:$B2234,"&lt;="&amp;Boshqaruv!$C$10)=0,1,0),0)</f>
        <v>0</v>
      </c>
    </row>
    <row r="2236" customFormat="false" ht="15" hidden="false" customHeight="false" outlineLevel="0" collapsed="false">
      <c r="A2236" s="8" t="n">
        <v>2232</v>
      </c>
      <c r="B2236" s="13"/>
      <c r="C2236" s="25"/>
      <c r="D2236" s="26" t="str">
        <f aca="false">IF($C2236="","",IFERROR(IF(INDEX(Bolalar!$B$5:$B$1804,MATCH($C2236,Bolalar!$I$5:$I$1804,0))="","",INDEX(Bolalar!$B$5:$B$1804,MATCH($C2236,Bolalar!$I$5:$I$1804,0))),""))</f>
        <v/>
      </c>
      <c r="E2236" s="15" t="str">
        <f aca="false">IF($C2236="","",IFERROR(IF(INDEX(Bolalar!$C$5:$C$1804,MATCH($C2236,Bolalar!$I$5:$I$1804,0))="","",INDEX(Bolalar!$C$5:$C$1804,MATCH($C2236,Bolalar!$I$5:$I$1804,0))),""))</f>
        <v/>
      </c>
      <c r="F2236" s="24"/>
      <c r="G2236" s="14" t="str">
        <f aca="false">IF(OR($E2236="",$B2236=""),"",INT(($B2236-$E2236)/365.25))</f>
        <v/>
      </c>
      <c r="H2236" s="25"/>
      <c r="I2236" s="12"/>
      <c r="J2236" s="28" t="n">
        <f aca="false">IF(AND($C2236&lt;&gt;"",$B2236&gt;=Boshqaruv!$C$9,$B2236&lt;=Boshqaruv!$C$10),IF(COUNTIFS($C$4:$C2235,$C2236,$B$4:$B2235,"&gt;="&amp;Boshqaruv!$C$9,$B$4:$B2235,"&lt;="&amp;Boshqaruv!$C$10)=0,1,0),0)</f>
        <v>0</v>
      </c>
    </row>
    <row r="2237" customFormat="false" ht="15" hidden="false" customHeight="false" outlineLevel="0" collapsed="false">
      <c r="A2237" s="8" t="n">
        <v>2233</v>
      </c>
      <c r="B2237" s="13"/>
      <c r="C2237" s="25"/>
      <c r="D2237" s="26" t="str">
        <f aca="false">IF($C2237="","",IFERROR(IF(INDEX(Bolalar!$B$5:$B$1804,MATCH($C2237,Bolalar!$I$5:$I$1804,0))="","",INDEX(Bolalar!$B$5:$B$1804,MATCH($C2237,Bolalar!$I$5:$I$1804,0))),""))</f>
        <v/>
      </c>
      <c r="E2237" s="15" t="str">
        <f aca="false">IF($C2237="","",IFERROR(IF(INDEX(Bolalar!$C$5:$C$1804,MATCH($C2237,Bolalar!$I$5:$I$1804,0))="","",INDEX(Bolalar!$C$5:$C$1804,MATCH($C2237,Bolalar!$I$5:$I$1804,0))),""))</f>
        <v/>
      </c>
      <c r="F2237" s="24"/>
      <c r="G2237" s="14" t="str">
        <f aca="false">IF(OR($E2237="",$B2237=""),"",INT(($B2237-$E2237)/365.25))</f>
        <v/>
      </c>
      <c r="H2237" s="25"/>
      <c r="I2237" s="12"/>
      <c r="J2237" s="28" t="n">
        <f aca="false">IF(AND($C2237&lt;&gt;"",$B2237&gt;=Boshqaruv!$C$9,$B2237&lt;=Boshqaruv!$C$10),IF(COUNTIFS($C$4:$C2236,$C2237,$B$4:$B2236,"&gt;="&amp;Boshqaruv!$C$9,$B$4:$B2236,"&lt;="&amp;Boshqaruv!$C$10)=0,1,0),0)</f>
        <v>0</v>
      </c>
    </row>
    <row r="2238" customFormat="false" ht="15" hidden="false" customHeight="false" outlineLevel="0" collapsed="false">
      <c r="A2238" s="8" t="n">
        <v>2234</v>
      </c>
      <c r="B2238" s="13"/>
      <c r="C2238" s="25"/>
      <c r="D2238" s="26" t="str">
        <f aca="false">IF($C2238="","",IFERROR(IF(INDEX(Bolalar!$B$5:$B$1804,MATCH($C2238,Bolalar!$I$5:$I$1804,0))="","",INDEX(Bolalar!$B$5:$B$1804,MATCH($C2238,Bolalar!$I$5:$I$1804,0))),""))</f>
        <v/>
      </c>
      <c r="E2238" s="15" t="str">
        <f aca="false">IF($C2238="","",IFERROR(IF(INDEX(Bolalar!$C$5:$C$1804,MATCH($C2238,Bolalar!$I$5:$I$1804,0))="","",INDEX(Bolalar!$C$5:$C$1804,MATCH($C2238,Bolalar!$I$5:$I$1804,0))),""))</f>
        <v/>
      </c>
      <c r="F2238" s="24"/>
      <c r="G2238" s="14" t="str">
        <f aca="false">IF(OR($E2238="",$B2238=""),"",INT(($B2238-$E2238)/365.25))</f>
        <v/>
      </c>
      <c r="H2238" s="25"/>
      <c r="I2238" s="12"/>
      <c r="J2238" s="28" t="n">
        <f aca="false">IF(AND($C2238&lt;&gt;"",$B2238&gt;=Boshqaruv!$C$9,$B2238&lt;=Boshqaruv!$C$10),IF(COUNTIFS($C$4:$C2237,$C2238,$B$4:$B2237,"&gt;="&amp;Boshqaruv!$C$9,$B$4:$B2237,"&lt;="&amp;Boshqaruv!$C$10)=0,1,0),0)</f>
        <v>0</v>
      </c>
    </row>
    <row r="2239" customFormat="false" ht="15" hidden="false" customHeight="false" outlineLevel="0" collapsed="false">
      <c r="A2239" s="8" t="n">
        <v>2235</v>
      </c>
      <c r="B2239" s="13"/>
      <c r="C2239" s="25"/>
      <c r="D2239" s="26" t="str">
        <f aca="false">IF($C2239="","",IFERROR(IF(INDEX(Bolalar!$B$5:$B$1804,MATCH($C2239,Bolalar!$I$5:$I$1804,0))="","",INDEX(Bolalar!$B$5:$B$1804,MATCH($C2239,Bolalar!$I$5:$I$1804,0))),""))</f>
        <v/>
      </c>
      <c r="E2239" s="15" t="str">
        <f aca="false">IF($C2239="","",IFERROR(IF(INDEX(Bolalar!$C$5:$C$1804,MATCH($C2239,Bolalar!$I$5:$I$1804,0))="","",INDEX(Bolalar!$C$5:$C$1804,MATCH($C2239,Bolalar!$I$5:$I$1804,0))),""))</f>
        <v/>
      </c>
      <c r="F2239" s="24"/>
      <c r="G2239" s="14" t="str">
        <f aca="false">IF(OR($E2239="",$B2239=""),"",INT(($B2239-$E2239)/365.25))</f>
        <v/>
      </c>
      <c r="H2239" s="25"/>
      <c r="I2239" s="12"/>
      <c r="J2239" s="28" t="n">
        <f aca="false">IF(AND($C2239&lt;&gt;"",$B2239&gt;=Boshqaruv!$C$9,$B2239&lt;=Boshqaruv!$C$10),IF(COUNTIFS($C$4:$C2238,$C2239,$B$4:$B2238,"&gt;="&amp;Boshqaruv!$C$9,$B$4:$B2238,"&lt;="&amp;Boshqaruv!$C$10)=0,1,0),0)</f>
        <v>0</v>
      </c>
    </row>
    <row r="2240" customFormat="false" ht="15" hidden="false" customHeight="false" outlineLevel="0" collapsed="false">
      <c r="A2240" s="8" t="n">
        <v>2236</v>
      </c>
      <c r="B2240" s="13"/>
      <c r="C2240" s="25"/>
      <c r="D2240" s="26" t="str">
        <f aca="false">IF($C2240="","",IFERROR(IF(INDEX(Bolalar!$B$5:$B$1804,MATCH($C2240,Bolalar!$I$5:$I$1804,0))="","",INDEX(Bolalar!$B$5:$B$1804,MATCH($C2240,Bolalar!$I$5:$I$1804,0))),""))</f>
        <v/>
      </c>
      <c r="E2240" s="15" t="str">
        <f aca="false">IF($C2240="","",IFERROR(IF(INDEX(Bolalar!$C$5:$C$1804,MATCH($C2240,Bolalar!$I$5:$I$1804,0))="","",INDEX(Bolalar!$C$5:$C$1804,MATCH($C2240,Bolalar!$I$5:$I$1804,0))),""))</f>
        <v/>
      </c>
      <c r="F2240" s="24"/>
      <c r="G2240" s="14" t="str">
        <f aca="false">IF(OR($E2240="",$B2240=""),"",INT(($B2240-$E2240)/365.25))</f>
        <v/>
      </c>
      <c r="H2240" s="25"/>
      <c r="I2240" s="12"/>
      <c r="J2240" s="28" t="n">
        <f aca="false">IF(AND($C2240&lt;&gt;"",$B2240&gt;=Boshqaruv!$C$9,$B2240&lt;=Boshqaruv!$C$10),IF(COUNTIFS($C$4:$C2239,$C2240,$B$4:$B2239,"&gt;="&amp;Boshqaruv!$C$9,$B$4:$B2239,"&lt;="&amp;Boshqaruv!$C$10)=0,1,0),0)</f>
        <v>0</v>
      </c>
    </row>
    <row r="2241" customFormat="false" ht="15" hidden="false" customHeight="false" outlineLevel="0" collapsed="false">
      <c r="A2241" s="8" t="n">
        <v>2237</v>
      </c>
      <c r="B2241" s="13"/>
      <c r="C2241" s="25"/>
      <c r="D2241" s="26" t="str">
        <f aca="false">IF($C2241="","",IFERROR(IF(INDEX(Bolalar!$B$5:$B$1804,MATCH($C2241,Bolalar!$I$5:$I$1804,0))="","",INDEX(Bolalar!$B$5:$B$1804,MATCH($C2241,Bolalar!$I$5:$I$1804,0))),""))</f>
        <v/>
      </c>
      <c r="E2241" s="15" t="str">
        <f aca="false">IF($C2241="","",IFERROR(IF(INDEX(Bolalar!$C$5:$C$1804,MATCH($C2241,Bolalar!$I$5:$I$1804,0))="","",INDEX(Bolalar!$C$5:$C$1804,MATCH($C2241,Bolalar!$I$5:$I$1804,0))),""))</f>
        <v/>
      </c>
      <c r="F2241" s="24"/>
      <c r="G2241" s="14" t="str">
        <f aca="false">IF(OR($E2241="",$B2241=""),"",INT(($B2241-$E2241)/365.25))</f>
        <v/>
      </c>
      <c r="H2241" s="25"/>
      <c r="I2241" s="12"/>
      <c r="J2241" s="28" t="n">
        <f aca="false">IF(AND($C2241&lt;&gt;"",$B2241&gt;=Boshqaruv!$C$9,$B2241&lt;=Boshqaruv!$C$10),IF(COUNTIFS($C$4:$C2240,$C2241,$B$4:$B2240,"&gt;="&amp;Boshqaruv!$C$9,$B$4:$B2240,"&lt;="&amp;Boshqaruv!$C$10)=0,1,0),0)</f>
        <v>0</v>
      </c>
    </row>
    <row r="2242" customFormat="false" ht="15" hidden="false" customHeight="false" outlineLevel="0" collapsed="false">
      <c r="A2242" s="8" t="n">
        <v>2238</v>
      </c>
      <c r="B2242" s="13"/>
      <c r="C2242" s="25"/>
      <c r="D2242" s="26" t="str">
        <f aca="false">IF($C2242="","",IFERROR(IF(INDEX(Bolalar!$B$5:$B$1804,MATCH($C2242,Bolalar!$I$5:$I$1804,0))="","",INDEX(Bolalar!$B$5:$B$1804,MATCH($C2242,Bolalar!$I$5:$I$1804,0))),""))</f>
        <v/>
      </c>
      <c r="E2242" s="15" t="str">
        <f aca="false">IF($C2242="","",IFERROR(IF(INDEX(Bolalar!$C$5:$C$1804,MATCH($C2242,Bolalar!$I$5:$I$1804,0))="","",INDEX(Bolalar!$C$5:$C$1804,MATCH($C2242,Bolalar!$I$5:$I$1804,0))),""))</f>
        <v/>
      </c>
      <c r="F2242" s="24"/>
      <c r="G2242" s="14" t="str">
        <f aca="false">IF(OR($E2242="",$B2242=""),"",INT(($B2242-$E2242)/365.25))</f>
        <v/>
      </c>
      <c r="H2242" s="25"/>
      <c r="I2242" s="12"/>
      <c r="J2242" s="28" t="n">
        <f aca="false">IF(AND($C2242&lt;&gt;"",$B2242&gt;=Boshqaruv!$C$9,$B2242&lt;=Boshqaruv!$C$10),IF(COUNTIFS($C$4:$C2241,$C2242,$B$4:$B2241,"&gt;="&amp;Boshqaruv!$C$9,$B$4:$B2241,"&lt;="&amp;Boshqaruv!$C$10)=0,1,0),0)</f>
        <v>0</v>
      </c>
    </row>
    <row r="2243" customFormat="false" ht="15" hidden="false" customHeight="false" outlineLevel="0" collapsed="false">
      <c r="A2243" s="8" t="n">
        <v>2239</v>
      </c>
      <c r="B2243" s="13"/>
      <c r="C2243" s="25"/>
      <c r="D2243" s="26" t="str">
        <f aca="false">IF($C2243="","",IFERROR(IF(INDEX(Bolalar!$B$5:$B$1804,MATCH($C2243,Bolalar!$I$5:$I$1804,0))="","",INDEX(Bolalar!$B$5:$B$1804,MATCH($C2243,Bolalar!$I$5:$I$1804,0))),""))</f>
        <v/>
      </c>
      <c r="E2243" s="15" t="str">
        <f aca="false">IF($C2243="","",IFERROR(IF(INDEX(Bolalar!$C$5:$C$1804,MATCH($C2243,Bolalar!$I$5:$I$1804,0))="","",INDEX(Bolalar!$C$5:$C$1804,MATCH($C2243,Bolalar!$I$5:$I$1804,0))),""))</f>
        <v/>
      </c>
      <c r="F2243" s="24"/>
      <c r="G2243" s="14" t="str">
        <f aca="false">IF(OR($E2243="",$B2243=""),"",INT(($B2243-$E2243)/365.25))</f>
        <v/>
      </c>
      <c r="H2243" s="25"/>
      <c r="I2243" s="12"/>
      <c r="J2243" s="28" t="n">
        <f aca="false">IF(AND($C2243&lt;&gt;"",$B2243&gt;=Boshqaruv!$C$9,$B2243&lt;=Boshqaruv!$C$10),IF(COUNTIFS($C$4:$C2242,$C2243,$B$4:$B2242,"&gt;="&amp;Boshqaruv!$C$9,$B$4:$B2242,"&lt;="&amp;Boshqaruv!$C$10)=0,1,0),0)</f>
        <v>0</v>
      </c>
    </row>
    <row r="2244" customFormat="false" ht="15" hidden="false" customHeight="false" outlineLevel="0" collapsed="false">
      <c r="A2244" s="8" t="n">
        <v>2240</v>
      </c>
      <c r="B2244" s="13"/>
      <c r="C2244" s="25"/>
      <c r="D2244" s="26" t="str">
        <f aca="false">IF($C2244="","",IFERROR(IF(INDEX(Bolalar!$B$5:$B$1804,MATCH($C2244,Bolalar!$I$5:$I$1804,0))="","",INDEX(Bolalar!$B$5:$B$1804,MATCH($C2244,Bolalar!$I$5:$I$1804,0))),""))</f>
        <v/>
      </c>
      <c r="E2244" s="15" t="str">
        <f aca="false">IF($C2244="","",IFERROR(IF(INDEX(Bolalar!$C$5:$C$1804,MATCH($C2244,Bolalar!$I$5:$I$1804,0))="","",INDEX(Bolalar!$C$5:$C$1804,MATCH($C2244,Bolalar!$I$5:$I$1804,0))),""))</f>
        <v/>
      </c>
      <c r="F2244" s="24"/>
      <c r="G2244" s="14" t="str">
        <f aca="false">IF(OR($E2244="",$B2244=""),"",INT(($B2244-$E2244)/365.25))</f>
        <v/>
      </c>
      <c r="H2244" s="25"/>
      <c r="I2244" s="12"/>
      <c r="J2244" s="28" t="n">
        <f aca="false">IF(AND($C2244&lt;&gt;"",$B2244&gt;=Boshqaruv!$C$9,$B2244&lt;=Boshqaruv!$C$10),IF(COUNTIFS($C$4:$C2243,$C2244,$B$4:$B2243,"&gt;="&amp;Boshqaruv!$C$9,$B$4:$B2243,"&lt;="&amp;Boshqaruv!$C$10)=0,1,0),0)</f>
        <v>0</v>
      </c>
    </row>
    <row r="2245" customFormat="false" ht="15" hidden="false" customHeight="false" outlineLevel="0" collapsed="false">
      <c r="A2245" s="8" t="n">
        <v>2241</v>
      </c>
      <c r="B2245" s="13"/>
      <c r="C2245" s="25"/>
      <c r="D2245" s="26" t="str">
        <f aca="false">IF($C2245="","",IFERROR(IF(INDEX(Bolalar!$B$5:$B$1804,MATCH($C2245,Bolalar!$I$5:$I$1804,0))="","",INDEX(Bolalar!$B$5:$B$1804,MATCH($C2245,Bolalar!$I$5:$I$1804,0))),""))</f>
        <v/>
      </c>
      <c r="E2245" s="15" t="str">
        <f aca="false">IF($C2245="","",IFERROR(IF(INDEX(Bolalar!$C$5:$C$1804,MATCH($C2245,Bolalar!$I$5:$I$1804,0))="","",INDEX(Bolalar!$C$5:$C$1804,MATCH($C2245,Bolalar!$I$5:$I$1804,0))),""))</f>
        <v/>
      </c>
      <c r="F2245" s="24"/>
      <c r="G2245" s="14" t="str">
        <f aca="false">IF(OR($E2245="",$B2245=""),"",INT(($B2245-$E2245)/365.25))</f>
        <v/>
      </c>
      <c r="H2245" s="25"/>
      <c r="I2245" s="12"/>
      <c r="J2245" s="28" t="n">
        <f aca="false">IF(AND($C2245&lt;&gt;"",$B2245&gt;=Boshqaruv!$C$9,$B2245&lt;=Boshqaruv!$C$10),IF(COUNTIFS($C$4:$C2244,$C2245,$B$4:$B2244,"&gt;="&amp;Boshqaruv!$C$9,$B$4:$B2244,"&lt;="&amp;Boshqaruv!$C$10)=0,1,0),0)</f>
        <v>0</v>
      </c>
    </row>
    <row r="2246" customFormat="false" ht="15" hidden="false" customHeight="false" outlineLevel="0" collapsed="false">
      <c r="A2246" s="8" t="n">
        <v>2242</v>
      </c>
      <c r="B2246" s="13"/>
      <c r="C2246" s="25"/>
      <c r="D2246" s="26" t="str">
        <f aca="false">IF($C2246="","",IFERROR(IF(INDEX(Bolalar!$B$5:$B$1804,MATCH($C2246,Bolalar!$I$5:$I$1804,0))="","",INDEX(Bolalar!$B$5:$B$1804,MATCH($C2246,Bolalar!$I$5:$I$1804,0))),""))</f>
        <v/>
      </c>
      <c r="E2246" s="15" t="str">
        <f aca="false">IF($C2246="","",IFERROR(IF(INDEX(Bolalar!$C$5:$C$1804,MATCH($C2246,Bolalar!$I$5:$I$1804,0))="","",INDEX(Bolalar!$C$5:$C$1804,MATCH($C2246,Bolalar!$I$5:$I$1804,0))),""))</f>
        <v/>
      </c>
      <c r="F2246" s="24"/>
      <c r="G2246" s="14" t="str">
        <f aca="false">IF(OR($E2246="",$B2246=""),"",INT(($B2246-$E2246)/365.25))</f>
        <v/>
      </c>
      <c r="H2246" s="25"/>
      <c r="I2246" s="12"/>
      <c r="J2246" s="28" t="n">
        <f aca="false">IF(AND($C2246&lt;&gt;"",$B2246&gt;=Boshqaruv!$C$9,$B2246&lt;=Boshqaruv!$C$10),IF(COUNTIFS($C$4:$C2245,$C2246,$B$4:$B2245,"&gt;="&amp;Boshqaruv!$C$9,$B$4:$B2245,"&lt;="&amp;Boshqaruv!$C$10)=0,1,0),0)</f>
        <v>0</v>
      </c>
    </row>
    <row r="2247" customFormat="false" ht="15" hidden="false" customHeight="false" outlineLevel="0" collapsed="false">
      <c r="A2247" s="8" t="n">
        <v>2243</v>
      </c>
      <c r="B2247" s="13"/>
      <c r="C2247" s="25"/>
      <c r="D2247" s="26" t="str">
        <f aca="false">IF($C2247="","",IFERROR(IF(INDEX(Bolalar!$B$5:$B$1804,MATCH($C2247,Bolalar!$I$5:$I$1804,0))="","",INDEX(Bolalar!$B$5:$B$1804,MATCH($C2247,Bolalar!$I$5:$I$1804,0))),""))</f>
        <v/>
      </c>
      <c r="E2247" s="15" t="str">
        <f aca="false">IF($C2247="","",IFERROR(IF(INDEX(Bolalar!$C$5:$C$1804,MATCH($C2247,Bolalar!$I$5:$I$1804,0))="","",INDEX(Bolalar!$C$5:$C$1804,MATCH($C2247,Bolalar!$I$5:$I$1804,0))),""))</f>
        <v/>
      </c>
      <c r="F2247" s="24"/>
      <c r="G2247" s="14" t="str">
        <f aca="false">IF(OR($E2247="",$B2247=""),"",INT(($B2247-$E2247)/365.25))</f>
        <v/>
      </c>
      <c r="H2247" s="25"/>
      <c r="I2247" s="12"/>
      <c r="J2247" s="28" t="n">
        <f aca="false">IF(AND($C2247&lt;&gt;"",$B2247&gt;=Boshqaruv!$C$9,$B2247&lt;=Boshqaruv!$C$10),IF(COUNTIFS($C$4:$C2246,$C2247,$B$4:$B2246,"&gt;="&amp;Boshqaruv!$C$9,$B$4:$B2246,"&lt;="&amp;Boshqaruv!$C$10)=0,1,0),0)</f>
        <v>0</v>
      </c>
    </row>
    <row r="2248" customFormat="false" ht="15" hidden="false" customHeight="false" outlineLevel="0" collapsed="false">
      <c r="A2248" s="8" t="n">
        <v>2244</v>
      </c>
      <c r="B2248" s="13"/>
      <c r="C2248" s="25"/>
      <c r="D2248" s="26" t="str">
        <f aca="false">IF($C2248="","",IFERROR(IF(INDEX(Bolalar!$B$5:$B$1804,MATCH($C2248,Bolalar!$I$5:$I$1804,0))="","",INDEX(Bolalar!$B$5:$B$1804,MATCH($C2248,Bolalar!$I$5:$I$1804,0))),""))</f>
        <v/>
      </c>
      <c r="E2248" s="15" t="str">
        <f aca="false">IF($C2248="","",IFERROR(IF(INDEX(Bolalar!$C$5:$C$1804,MATCH($C2248,Bolalar!$I$5:$I$1804,0))="","",INDEX(Bolalar!$C$5:$C$1804,MATCH($C2248,Bolalar!$I$5:$I$1804,0))),""))</f>
        <v/>
      </c>
      <c r="F2248" s="24"/>
      <c r="G2248" s="14" t="str">
        <f aca="false">IF(OR($E2248="",$B2248=""),"",INT(($B2248-$E2248)/365.25))</f>
        <v/>
      </c>
      <c r="H2248" s="25"/>
      <c r="I2248" s="12"/>
      <c r="J2248" s="28" t="n">
        <f aca="false">IF(AND($C2248&lt;&gt;"",$B2248&gt;=Boshqaruv!$C$9,$B2248&lt;=Boshqaruv!$C$10),IF(COUNTIFS($C$4:$C2247,$C2248,$B$4:$B2247,"&gt;="&amp;Boshqaruv!$C$9,$B$4:$B2247,"&lt;="&amp;Boshqaruv!$C$10)=0,1,0),0)</f>
        <v>0</v>
      </c>
    </row>
    <row r="2249" customFormat="false" ht="15" hidden="false" customHeight="false" outlineLevel="0" collapsed="false">
      <c r="A2249" s="8" t="n">
        <v>2245</v>
      </c>
      <c r="B2249" s="13"/>
      <c r="C2249" s="25"/>
      <c r="D2249" s="26" t="str">
        <f aca="false">IF($C2249="","",IFERROR(IF(INDEX(Bolalar!$B$5:$B$1804,MATCH($C2249,Bolalar!$I$5:$I$1804,0))="","",INDEX(Bolalar!$B$5:$B$1804,MATCH($C2249,Bolalar!$I$5:$I$1804,0))),""))</f>
        <v/>
      </c>
      <c r="E2249" s="15" t="str">
        <f aca="false">IF($C2249="","",IFERROR(IF(INDEX(Bolalar!$C$5:$C$1804,MATCH($C2249,Bolalar!$I$5:$I$1804,0))="","",INDEX(Bolalar!$C$5:$C$1804,MATCH($C2249,Bolalar!$I$5:$I$1804,0))),""))</f>
        <v/>
      </c>
      <c r="F2249" s="24"/>
      <c r="G2249" s="14" t="str">
        <f aca="false">IF(OR($E2249="",$B2249=""),"",INT(($B2249-$E2249)/365.25))</f>
        <v/>
      </c>
      <c r="H2249" s="25"/>
      <c r="I2249" s="12"/>
      <c r="J2249" s="28" t="n">
        <f aca="false">IF(AND($C2249&lt;&gt;"",$B2249&gt;=Boshqaruv!$C$9,$B2249&lt;=Boshqaruv!$C$10),IF(COUNTIFS($C$4:$C2248,$C2249,$B$4:$B2248,"&gt;="&amp;Boshqaruv!$C$9,$B$4:$B2248,"&lt;="&amp;Boshqaruv!$C$10)=0,1,0),0)</f>
        <v>0</v>
      </c>
    </row>
    <row r="2250" customFormat="false" ht="15" hidden="false" customHeight="false" outlineLevel="0" collapsed="false">
      <c r="A2250" s="8" t="n">
        <v>2246</v>
      </c>
      <c r="B2250" s="13"/>
      <c r="C2250" s="25"/>
      <c r="D2250" s="26" t="str">
        <f aca="false">IF($C2250="","",IFERROR(IF(INDEX(Bolalar!$B$5:$B$1804,MATCH($C2250,Bolalar!$I$5:$I$1804,0))="","",INDEX(Bolalar!$B$5:$B$1804,MATCH($C2250,Bolalar!$I$5:$I$1804,0))),""))</f>
        <v/>
      </c>
      <c r="E2250" s="15" t="str">
        <f aca="false">IF($C2250="","",IFERROR(IF(INDEX(Bolalar!$C$5:$C$1804,MATCH($C2250,Bolalar!$I$5:$I$1804,0))="","",INDEX(Bolalar!$C$5:$C$1804,MATCH($C2250,Bolalar!$I$5:$I$1804,0))),""))</f>
        <v/>
      </c>
      <c r="F2250" s="24"/>
      <c r="G2250" s="14" t="str">
        <f aca="false">IF(OR($E2250="",$B2250=""),"",INT(($B2250-$E2250)/365.25))</f>
        <v/>
      </c>
      <c r="H2250" s="25"/>
      <c r="I2250" s="12"/>
      <c r="J2250" s="28" t="n">
        <f aca="false">IF(AND($C2250&lt;&gt;"",$B2250&gt;=Boshqaruv!$C$9,$B2250&lt;=Boshqaruv!$C$10),IF(COUNTIFS($C$4:$C2249,$C2250,$B$4:$B2249,"&gt;="&amp;Boshqaruv!$C$9,$B$4:$B2249,"&lt;="&amp;Boshqaruv!$C$10)=0,1,0),0)</f>
        <v>0</v>
      </c>
    </row>
    <row r="2251" customFormat="false" ht="15" hidden="false" customHeight="false" outlineLevel="0" collapsed="false">
      <c r="A2251" s="8" t="n">
        <v>2247</v>
      </c>
      <c r="B2251" s="13"/>
      <c r="C2251" s="25"/>
      <c r="D2251" s="26" t="str">
        <f aca="false">IF($C2251="","",IFERROR(IF(INDEX(Bolalar!$B$5:$B$1804,MATCH($C2251,Bolalar!$I$5:$I$1804,0))="","",INDEX(Bolalar!$B$5:$B$1804,MATCH($C2251,Bolalar!$I$5:$I$1804,0))),""))</f>
        <v/>
      </c>
      <c r="E2251" s="15" t="str">
        <f aca="false">IF($C2251="","",IFERROR(IF(INDEX(Bolalar!$C$5:$C$1804,MATCH($C2251,Bolalar!$I$5:$I$1804,0))="","",INDEX(Bolalar!$C$5:$C$1804,MATCH($C2251,Bolalar!$I$5:$I$1804,0))),""))</f>
        <v/>
      </c>
      <c r="F2251" s="24"/>
      <c r="G2251" s="14" t="str">
        <f aca="false">IF(OR($E2251="",$B2251=""),"",INT(($B2251-$E2251)/365.25))</f>
        <v/>
      </c>
      <c r="H2251" s="25"/>
      <c r="I2251" s="12"/>
      <c r="J2251" s="28" t="n">
        <f aca="false">IF(AND($C2251&lt;&gt;"",$B2251&gt;=Boshqaruv!$C$9,$B2251&lt;=Boshqaruv!$C$10),IF(COUNTIFS($C$4:$C2250,$C2251,$B$4:$B2250,"&gt;="&amp;Boshqaruv!$C$9,$B$4:$B2250,"&lt;="&amp;Boshqaruv!$C$10)=0,1,0),0)</f>
        <v>0</v>
      </c>
    </row>
    <row r="2252" customFormat="false" ht="15" hidden="false" customHeight="false" outlineLevel="0" collapsed="false">
      <c r="A2252" s="8" t="n">
        <v>2248</v>
      </c>
      <c r="B2252" s="13"/>
      <c r="C2252" s="25"/>
      <c r="D2252" s="26" t="str">
        <f aca="false">IF($C2252="","",IFERROR(IF(INDEX(Bolalar!$B$5:$B$1804,MATCH($C2252,Bolalar!$I$5:$I$1804,0))="","",INDEX(Bolalar!$B$5:$B$1804,MATCH($C2252,Bolalar!$I$5:$I$1804,0))),""))</f>
        <v/>
      </c>
      <c r="E2252" s="15" t="str">
        <f aca="false">IF($C2252="","",IFERROR(IF(INDEX(Bolalar!$C$5:$C$1804,MATCH($C2252,Bolalar!$I$5:$I$1804,0))="","",INDEX(Bolalar!$C$5:$C$1804,MATCH($C2252,Bolalar!$I$5:$I$1804,0))),""))</f>
        <v/>
      </c>
      <c r="F2252" s="24"/>
      <c r="G2252" s="14" t="str">
        <f aca="false">IF(OR($E2252="",$B2252=""),"",INT(($B2252-$E2252)/365.25))</f>
        <v/>
      </c>
      <c r="H2252" s="25"/>
      <c r="I2252" s="12"/>
      <c r="J2252" s="28" t="n">
        <f aca="false">IF(AND($C2252&lt;&gt;"",$B2252&gt;=Boshqaruv!$C$9,$B2252&lt;=Boshqaruv!$C$10),IF(COUNTIFS($C$4:$C2251,$C2252,$B$4:$B2251,"&gt;="&amp;Boshqaruv!$C$9,$B$4:$B2251,"&lt;="&amp;Boshqaruv!$C$10)=0,1,0),0)</f>
        <v>0</v>
      </c>
    </row>
    <row r="2253" customFormat="false" ht="15" hidden="false" customHeight="false" outlineLevel="0" collapsed="false">
      <c r="A2253" s="8" t="n">
        <v>2249</v>
      </c>
      <c r="B2253" s="13"/>
      <c r="C2253" s="25"/>
      <c r="D2253" s="26" t="str">
        <f aca="false">IF($C2253="","",IFERROR(IF(INDEX(Bolalar!$B$5:$B$1804,MATCH($C2253,Bolalar!$I$5:$I$1804,0))="","",INDEX(Bolalar!$B$5:$B$1804,MATCH($C2253,Bolalar!$I$5:$I$1804,0))),""))</f>
        <v/>
      </c>
      <c r="E2253" s="15" t="str">
        <f aca="false">IF($C2253="","",IFERROR(IF(INDEX(Bolalar!$C$5:$C$1804,MATCH($C2253,Bolalar!$I$5:$I$1804,0))="","",INDEX(Bolalar!$C$5:$C$1804,MATCH($C2253,Bolalar!$I$5:$I$1804,0))),""))</f>
        <v/>
      </c>
      <c r="F2253" s="24"/>
      <c r="G2253" s="14" t="str">
        <f aca="false">IF(OR($E2253="",$B2253=""),"",INT(($B2253-$E2253)/365.25))</f>
        <v/>
      </c>
      <c r="H2253" s="25"/>
      <c r="I2253" s="12"/>
      <c r="J2253" s="28" t="n">
        <f aca="false">IF(AND($C2253&lt;&gt;"",$B2253&gt;=Boshqaruv!$C$9,$B2253&lt;=Boshqaruv!$C$10),IF(COUNTIFS($C$4:$C2252,$C2253,$B$4:$B2252,"&gt;="&amp;Boshqaruv!$C$9,$B$4:$B2252,"&lt;="&amp;Boshqaruv!$C$10)=0,1,0),0)</f>
        <v>0</v>
      </c>
    </row>
    <row r="2254" customFormat="false" ht="15" hidden="false" customHeight="false" outlineLevel="0" collapsed="false">
      <c r="A2254" s="8" t="n">
        <v>2250</v>
      </c>
      <c r="B2254" s="13"/>
      <c r="C2254" s="25"/>
      <c r="D2254" s="26" t="str">
        <f aca="false">IF($C2254="","",IFERROR(IF(INDEX(Bolalar!$B$5:$B$1804,MATCH($C2254,Bolalar!$I$5:$I$1804,0))="","",INDEX(Bolalar!$B$5:$B$1804,MATCH($C2254,Bolalar!$I$5:$I$1804,0))),""))</f>
        <v/>
      </c>
      <c r="E2254" s="15" t="str">
        <f aca="false">IF($C2254="","",IFERROR(IF(INDEX(Bolalar!$C$5:$C$1804,MATCH($C2254,Bolalar!$I$5:$I$1804,0))="","",INDEX(Bolalar!$C$5:$C$1804,MATCH($C2254,Bolalar!$I$5:$I$1804,0))),""))</f>
        <v/>
      </c>
      <c r="F2254" s="24"/>
      <c r="G2254" s="14" t="str">
        <f aca="false">IF(OR($E2254="",$B2254=""),"",INT(($B2254-$E2254)/365.25))</f>
        <v/>
      </c>
      <c r="H2254" s="25"/>
      <c r="I2254" s="12"/>
      <c r="J2254" s="28" t="n">
        <f aca="false">IF(AND($C2254&lt;&gt;"",$B2254&gt;=Boshqaruv!$C$9,$B2254&lt;=Boshqaruv!$C$10),IF(COUNTIFS($C$4:$C2253,$C2254,$B$4:$B2253,"&gt;="&amp;Boshqaruv!$C$9,$B$4:$B2253,"&lt;="&amp;Boshqaruv!$C$10)=0,1,0),0)</f>
        <v>0</v>
      </c>
    </row>
    <row r="2255" customFormat="false" ht="15" hidden="false" customHeight="false" outlineLevel="0" collapsed="false">
      <c r="A2255" s="8" t="n">
        <v>2251</v>
      </c>
      <c r="B2255" s="13"/>
      <c r="C2255" s="25"/>
      <c r="D2255" s="26" t="str">
        <f aca="false">IF($C2255="","",IFERROR(IF(INDEX(Bolalar!$B$5:$B$1804,MATCH($C2255,Bolalar!$I$5:$I$1804,0))="","",INDEX(Bolalar!$B$5:$B$1804,MATCH($C2255,Bolalar!$I$5:$I$1804,0))),""))</f>
        <v/>
      </c>
      <c r="E2255" s="15" t="str">
        <f aca="false">IF($C2255="","",IFERROR(IF(INDEX(Bolalar!$C$5:$C$1804,MATCH($C2255,Bolalar!$I$5:$I$1804,0))="","",INDEX(Bolalar!$C$5:$C$1804,MATCH($C2255,Bolalar!$I$5:$I$1804,0))),""))</f>
        <v/>
      </c>
      <c r="F2255" s="24"/>
      <c r="G2255" s="14" t="str">
        <f aca="false">IF(OR($E2255="",$B2255=""),"",INT(($B2255-$E2255)/365.25))</f>
        <v/>
      </c>
      <c r="H2255" s="25"/>
      <c r="I2255" s="12"/>
      <c r="J2255" s="28" t="n">
        <f aca="false">IF(AND($C2255&lt;&gt;"",$B2255&gt;=Boshqaruv!$C$9,$B2255&lt;=Boshqaruv!$C$10),IF(COUNTIFS($C$4:$C2254,$C2255,$B$4:$B2254,"&gt;="&amp;Boshqaruv!$C$9,$B$4:$B2254,"&lt;="&amp;Boshqaruv!$C$10)=0,1,0),0)</f>
        <v>0</v>
      </c>
    </row>
    <row r="2256" customFormat="false" ht="15" hidden="false" customHeight="false" outlineLevel="0" collapsed="false">
      <c r="A2256" s="8" t="n">
        <v>2252</v>
      </c>
      <c r="B2256" s="13"/>
      <c r="C2256" s="25"/>
      <c r="D2256" s="26" t="str">
        <f aca="false">IF($C2256="","",IFERROR(IF(INDEX(Bolalar!$B$5:$B$1804,MATCH($C2256,Bolalar!$I$5:$I$1804,0))="","",INDEX(Bolalar!$B$5:$B$1804,MATCH($C2256,Bolalar!$I$5:$I$1804,0))),""))</f>
        <v/>
      </c>
      <c r="E2256" s="15" t="str">
        <f aca="false">IF($C2256="","",IFERROR(IF(INDEX(Bolalar!$C$5:$C$1804,MATCH($C2256,Bolalar!$I$5:$I$1804,0))="","",INDEX(Bolalar!$C$5:$C$1804,MATCH($C2256,Bolalar!$I$5:$I$1804,0))),""))</f>
        <v/>
      </c>
      <c r="F2256" s="24"/>
      <c r="G2256" s="14" t="str">
        <f aca="false">IF(OR($E2256="",$B2256=""),"",INT(($B2256-$E2256)/365.25))</f>
        <v/>
      </c>
      <c r="H2256" s="25"/>
      <c r="I2256" s="12"/>
      <c r="J2256" s="28" t="n">
        <f aca="false">IF(AND($C2256&lt;&gt;"",$B2256&gt;=Boshqaruv!$C$9,$B2256&lt;=Boshqaruv!$C$10),IF(COUNTIFS($C$4:$C2255,$C2256,$B$4:$B2255,"&gt;="&amp;Boshqaruv!$C$9,$B$4:$B2255,"&lt;="&amp;Boshqaruv!$C$10)=0,1,0),0)</f>
        <v>0</v>
      </c>
    </row>
    <row r="2257" customFormat="false" ht="15" hidden="false" customHeight="false" outlineLevel="0" collapsed="false">
      <c r="A2257" s="8" t="n">
        <v>2253</v>
      </c>
      <c r="B2257" s="13"/>
      <c r="C2257" s="25"/>
      <c r="D2257" s="26" t="str">
        <f aca="false">IF($C2257="","",IFERROR(IF(INDEX(Bolalar!$B$5:$B$1804,MATCH($C2257,Bolalar!$I$5:$I$1804,0))="","",INDEX(Bolalar!$B$5:$B$1804,MATCH($C2257,Bolalar!$I$5:$I$1804,0))),""))</f>
        <v/>
      </c>
      <c r="E2257" s="15" t="str">
        <f aca="false">IF($C2257="","",IFERROR(IF(INDEX(Bolalar!$C$5:$C$1804,MATCH($C2257,Bolalar!$I$5:$I$1804,0))="","",INDEX(Bolalar!$C$5:$C$1804,MATCH($C2257,Bolalar!$I$5:$I$1804,0))),""))</f>
        <v/>
      </c>
      <c r="F2257" s="24"/>
      <c r="G2257" s="14" t="str">
        <f aca="false">IF(OR($E2257="",$B2257=""),"",INT(($B2257-$E2257)/365.25))</f>
        <v/>
      </c>
      <c r="H2257" s="25"/>
      <c r="I2257" s="12"/>
      <c r="J2257" s="28" t="n">
        <f aca="false">IF(AND($C2257&lt;&gt;"",$B2257&gt;=Boshqaruv!$C$9,$B2257&lt;=Boshqaruv!$C$10),IF(COUNTIFS($C$4:$C2256,$C2257,$B$4:$B2256,"&gt;="&amp;Boshqaruv!$C$9,$B$4:$B2256,"&lt;="&amp;Boshqaruv!$C$10)=0,1,0),0)</f>
        <v>0</v>
      </c>
    </row>
    <row r="2258" customFormat="false" ht="15" hidden="false" customHeight="false" outlineLevel="0" collapsed="false">
      <c r="A2258" s="8" t="n">
        <v>2254</v>
      </c>
      <c r="B2258" s="13"/>
      <c r="C2258" s="25"/>
      <c r="D2258" s="26" t="str">
        <f aca="false">IF($C2258="","",IFERROR(IF(INDEX(Bolalar!$B$5:$B$1804,MATCH($C2258,Bolalar!$I$5:$I$1804,0))="","",INDEX(Bolalar!$B$5:$B$1804,MATCH($C2258,Bolalar!$I$5:$I$1804,0))),""))</f>
        <v/>
      </c>
      <c r="E2258" s="15" t="str">
        <f aca="false">IF($C2258="","",IFERROR(IF(INDEX(Bolalar!$C$5:$C$1804,MATCH($C2258,Bolalar!$I$5:$I$1804,0))="","",INDEX(Bolalar!$C$5:$C$1804,MATCH($C2258,Bolalar!$I$5:$I$1804,0))),""))</f>
        <v/>
      </c>
      <c r="F2258" s="24"/>
      <c r="G2258" s="14" t="str">
        <f aca="false">IF(OR($E2258="",$B2258=""),"",INT(($B2258-$E2258)/365.25))</f>
        <v/>
      </c>
      <c r="H2258" s="25"/>
      <c r="I2258" s="12"/>
      <c r="J2258" s="28" t="n">
        <f aca="false">IF(AND($C2258&lt;&gt;"",$B2258&gt;=Boshqaruv!$C$9,$B2258&lt;=Boshqaruv!$C$10),IF(COUNTIFS($C$4:$C2257,$C2258,$B$4:$B2257,"&gt;="&amp;Boshqaruv!$C$9,$B$4:$B2257,"&lt;="&amp;Boshqaruv!$C$10)=0,1,0),0)</f>
        <v>0</v>
      </c>
    </row>
    <row r="2259" customFormat="false" ht="15" hidden="false" customHeight="false" outlineLevel="0" collapsed="false">
      <c r="A2259" s="8" t="n">
        <v>2255</v>
      </c>
      <c r="B2259" s="13"/>
      <c r="C2259" s="25"/>
      <c r="D2259" s="26" t="str">
        <f aca="false">IF($C2259="","",IFERROR(IF(INDEX(Bolalar!$B$5:$B$1804,MATCH($C2259,Bolalar!$I$5:$I$1804,0))="","",INDEX(Bolalar!$B$5:$B$1804,MATCH($C2259,Bolalar!$I$5:$I$1804,0))),""))</f>
        <v/>
      </c>
      <c r="E2259" s="15" t="str">
        <f aca="false">IF($C2259="","",IFERROR(IF(INDEX(Bolalar!$C$5:$C$1804,MATCH($C2259,Bolalar!$I$5:$I$1804,0))="","",INDEX(Bolalar!$C$5:$C$1804,MATCH($C2259,Bolalar!$I$5:$I$1804,0))),""))</f>
        <v/>
      </c>
      <c r="F2259" s="24"/>
      <c r="G2259" s="14" t="str">
        <f aca="false">IF(OR($E2259="",$B2259=""),"",INT(($B2259-$E2259)/365.25))</f>
        <v/>
      </c>
      <c r="H2259" s="25"/>
      <c r="I2259" s="12"/>
      <c r="J2259" s="28" t="n">
        <f aca="false">IF(AND($C2259&lt;&gt;"",$B2259&gt;=Boshqaruv!$C$9,$B2259&lt;=Boshqaruv!$C$10),IF(COUNTIFS($C$4:$C2258,$C2259,$B$4:$B2258,"&gt;="&amp;Boshqaruv!$C$9,$B$4:$B2258,"&lt;="&amp;Boshqaruv!$C$10)=0,1,0),0)</f>
        <v>0</v>
      </c>
    </row>
    <row r="2260" customFormat="false" ht="15" hidden="false" customHeight="false" outlineLevel="0" collapsed="false">
      <c r="A2260" s="8" t="n">
        <v>2256</v>
      </c>
      <c r="B2260" s="13"/>
      <c r="C2260" s="25"/>
      <c r="D2260" s="26" t="str">
        <f aca="false">IF($C2260="","",IFERROR(IF(INDEX(Bolalar!$B$5:$B$1804,MATCH($C2260,Bolalar!$I$5:$I$1804,0))="","",INDEX(Bolalar!$B$5:$B$1804,MATCH($C2260,Bolalar!$I$5:$I$1804,0))),""))</f>
        <v/>
      </c>
      <c r="E2260" s="15" t="str">
        <f aca="false">IF($C2260="","",IFERROR(IF(INDEX(Bolalar!$C$5:$C$1804,MATCH($C2260,Bolalar!$I$5:$I$1804,0))="","",INDEX(Bolalar!$C$5:$C$1804,MATCH($C2260,Bolalar!$I$5:$I$1804,0))),""))</f>
        <v/>
      </c>
      <c r="F2260" s="24"/>
      <c r="G2260" s="14" t="str">
        <f aca="false">IF(OR($E2260="",$B2260=""),"",INT(($B2260-$E2260)/365.25))</f>
        <v/>
      </c>
      <c r="H2260" s="25"/>
      <c r="I2260" s="12"/>
      <c r="J2260" s="28" t="n">
        <f aca="false">IF(AND($C2260&lt;&gt;"",$B2260&gt;=Boshqaruv!$C$9,$B2260&lt;=Boshqaruv!$C$10),IF(COUNTIFS($C$4:$C2259,$C2260,$B$4:$B2259,"&gt;="&amp;Boshqaruv!$C$9,$B$4:$B2259,"&lt;="&amp;Boshqaruv!$C$10)=0,1,0),0)</f>
        <v>0</v>
      </c>
    </row>
    <row r="2261" customFormat="false" ht="15" hidden="false" customHeight="false" outlineLevel="0" collapsed="false">
      <c r="A2261" s="8" t="n">
        <v>2257</v>
      </c>
      <c r="B2261" s="13"/>
      <c r="C2261" s="25"/>
      <c r="D2261" s="26" t="str">
        <f aca="false">IF($C2261="","",IFERROR(IF(INDEX(Bolalar!$B$5:$B$1804,MATCH($C2261,Bolalar!$I$5:$I$1804,0))="","",INDEX(Bolalar!$B$5:$B$1804,MATCH($C2261,Bolalar!$I$5:$I$1804,0))),""))</f>
        <v/>
      </c>
      <c r="E2261" s="15" t="str">
        <f aca="false">IF($C2261="","",IFERROR(IF(INDEX(Bolalar!$C$5:$C$1804,MATCH($C2261,Bolalar!$I$5:$I$1804,0))="","",INDEX(Bolalar!$C$5:$C$1804,MATCH($C2261,Bolalar!$I$5:$I$1804,0))),""))</f>
        <v/>
      </c>
      <c r="F2261" s="24"/>
      <c r="G2261" s="14" t="str">
        <f aca="false">IF(OR($E2261="",$B2261=""),"",INT(($B2261-$E2261)/365.25))</f>
        <v/>
      </c>
      <c r="H2261" s="25"/>
      <c r="I2261" s="12"/>
      <c r="J2261" s="28" t="n">
        <f aca="false">IF(AND($C2261&lt;&gt;"",$B2261&gt;=Boshqaruv!$C$9,$B2261&lt;=Boshqaruv!$C$10),IF(COUNTIFS($C$4:$C2260,$C2261,$B$4:$B2260,"&gt;="&amp;Boshqaruv!$C$9,$B$4:$B2260,"&lt;="&amp;Boshqaruv!$C$10)=0,1,0),0)</f>
        <v>0</v>
      </c>
    </row>
    <row r="2262" customFormat="false" ht="15" hidden="false" customHeight="false" outlineLevel="0" collapsed="false">
      <c r="A2262" s="8" t="n">
        <v>2258</v>
      </c>
      <c r="B2262" s="13"/>
      <c r="C2262" s="25"/>
      <c r="D2262" s="26" t="str">
        <f aca="false">IF($C2262="","",IFERROR(IF(INDEX(Bolalar!$B$5:$B$1804,MATCH($C2262,Bolalar!$I$5:$I$1804,0))="","",INDEX(Bolalar!$B$5:$B$1804,MATCH($C2262,Bolalar!$I$5:$I$1804,0))),""))</f>
        <v/>
      </c>
      <c r="E2262" s="15" t="str">
        <f aca="false">IF($C2262="","",IFERROR(IF(INDEX(Bolalar!$C$5:$C$1804,MATCH($C2262,Bolalar!$I$5:$I$1804,0))="","",INDEX(Bolalar!$C$5:$C$1804,MATCH($C2262,Bolalar!$I$5:$I$1804,0))),""))</f>
        <v/>
      </c>
      <c r="F2262" s="24"/>
      <c r="G2262" s="14" t="str">
        <f aca="false">IF(OR($E2262="",$B2262=""),"",INT(($B2262-$E2262)/365.25))</f>
        <v/>
      </c>
      <c r="H2262" s="25"/>
      <c r="I2262" s="12"/>
      <c r="J2262" s="28" t="n">
        <f aca="false">IF(AND($C2262&lt;&gt;"",$B2262&gt;=Boshqaruv!$C$9,$B2262&lt;=Boshqaruv!$C$10),IF(COUNTIFS($C$4:$C2261,$C2262,$B$4:$B2261,"&gt;="&amp;Boshqaruv!$C$9,$B$4:$B2261,"&lt;="&amp;Boshqaruv!$C$10)=0,1,0),0)</f>
        <v>0</v>
      </c>
    </row>
    <row r="2263" customFormat="false" ht="15" hidden="false" customHeight="false" outlineLevel="0" collapsed="false">
      <c r="A2263" s="8" t="n">
        <v>2259</v>
      </c>
      <c r="B2263" s="13"/>
      <c r="C2263" s="25"/>
      <c r="D2263" s="26" t="str">
        <f aca="false">IF($C2263="","",IFERROR(IF(INDEX(Bolalar!$B$5:$B$1804,MATCH($C2263,Bolalar!$I$5:$I$1804,0))="","",INDEX(Bolalar!$B$5:$B$1804,MATCH($C2263,Bolalar!$I$5:$I$1804,0))),""))</f>
        <v/>
      </c>
      <c r="E2263" s="15" t="str">
        <f aca="false">IF($C2263="","",IFERROR(IF(INDEX(Bolalar!$C$5:$C$1804,MATCH($C2263,Bolalar!$I$5:$I$1804,0))="","",INDEX(Bolalar!$C$5:$C$1804,MATCH($C2263,Bolalar!$I$5:$I$1804,0))),""))</f>
        <v/>
      </c>
      <c r="F2263" s="24"/>
      <c r="G2263" s="14" t="str">
        <f aca="false">IF(OR($E2263="",$B2263=""),"",INT(($B2263-$E2263)/365.25))</f>
        <v/>
      </c>
      <c r="H2263" s="25"/>
      <c r="I2263" s="12"/>
      <c r="J2263" s="28" t="n">
        <f aca="false">IF(AND($C2263&lt;&gt;"",$B2263&gt;=Boshqaruv!$C$9,$B2263&lt;=Boshqaruv!$C$10),IF(COUNTIFS($C$4:$C2262,$C2263,$B$4:$B2262,"&gt;="&amp;Boshqaruv!$C$9,$B$4:$B2262,"&lt;="&amp;Boshqaruv!$C$10)=0,1,0),0)</f>
        <v>0</v>
      </c>
    </row>
    <row r="2264" customFormat="false" ht="15" hidden="false" customHeight="false" outlineLevel="0" collapsed="false">
      <c r="A2264" s="8" t="n">
        <v>2260</v>
      </c>
      <c r="B2264" s="13"/>
      <c r="C2264" s="25"/>
      <c r="D2264" s="26" t="str">
        <f aca="false">IF($C2264="","",IFERROR(IF(INDEX(Bolalar!$B$5:$B$1804,MATCH($C2264,Bolalar!$I$5:$I$1804,0))="","",INDEX(Bolalar!$B$5:$B$1804,MATCH($C2264,Bolalar!$I$5:$I$1804,0))),""))</f>
        <v/>
      </c>
      <c r="E2264" s="15" t="str">
        <f aca="false">IF($C2264="","",IFERROR(IF(INDEX(Bolalar!$C$5:$C$1804,MATCH($C2264,Bolalar!$I$5:$I$1804,0))="","",INDEX(Bolalar!$C$5:$C$1804,MATCH($C2264,Bolalar!$I$5:$I$1804,0))),""))</f>
        <v/>
      </c>
      <c r="F2264" s="24"/>
      <c r="G2264" s="14" t="str">
        <f aca="false">IF(OR($E2264="",$B2264=""),"",INT(($B2264-$E2264)/365.25))</f>
        <v/>
      </c>
      <c r="H2264" s="25"/>
      <c r="I2264" s="12"/>
      <c r="J2264" s="28" t="n">
        <f aca="false">IF(AND($C2264&lt;&gt;"",$B2264&gt;=Boshqaruv!$C$9,$B2264&lt;=Boshqaruv!$C$10),IF(COUNTIFS($C$4:$C2263,$C2264,$B$4:$B2263,"&gt;="&amp;Boshqaruv!$C$9,$B$4:$B2263,"&lt;="&amp;Boshqaruv!$C$10)=0,1,0),0)</f>
        <v>0</v>
      </c>
    </row>
    <row r="2265" customFormat="false" ht="15" hidden="false" customHeight="false" outlineLevel="0" collapsed="false">
      <c r="A2265" s="8" t="n">
        <v>2261</v>
      </c>
      <c r="B2265" s="13"/>
      <c r="C2265" s="25"/>
      <c r="D2265" s="26" t="str">
        <f aca="false">IF($C2265="","",IFERROR(IF(INDEX(Bolalar!$B$5:$B$1804,MATCH($C2265,Bolalar!$I$5:$I$1804,0))="","",INDEX(Bolalar!$B$5:$B$1804,MATCH($C2265,Bolalar!$I$5:$I$1804,0))),""))</f>
        <v/>
      </c>
      <c r="E2265" s="15" t="str">
        <f aca="false">IF($C2265="","",IFERROR(IF(INDEX(Bolalar!$C$5:$C$1804,MATCH($C2265,Bolalar!$I$5:$I$1804,0))="","",INDEX(Bolalar!$C$5:$C$1804,MATCH($C2265,Bolalar!$I$5:$I$1804,0))),""))</f>
        <v/>
      </c>
      <c r="F2265" s="24"/>
      <c r="G2265" s="14" t="str">
        <f aca="false">IF(OR($E2265="",$B2265=""),"",INT(($B2265-$E2265)/365.25))</f>
        <v/>
      </c>
      <c r="H2265" s="25"/>
      <c r="I2265" s="12"/>
      <c r="J2265" s="28" t="n">
        <f aca="false">IF(AND($C2265&lt;&gt;"",$B2265&gt;=Boshqaruv!$C$9,$B2265&lt;=Boshqaruv!$C$10),IF(COUNTIFS($C$4:$C2264,$C2265,$B$4:$B2264,"&gt;="&amp;Boshqaruv!$C$9,$B$4:$B2264,"&lt;="&amp;Boshqaruv!$C$10)=0,1,0),0)</f>
        <v>0</v>
      </c>
    </row>
    <row r="2266" customFormat="false" ht="15" hidden="false" customHeight="false" outlineLevel="0" collapsed="false">
      <c r="A2266" s="8" t="n">
        <v>2262</v>
      </c>
      <c r="B2266" s="13"/>
      <c r="C2266" s="25"/>
      <c r="D2266" s="26" t="str">
        <f aca="false">IF($C2266="","",IFERROR(IF(INDEX(Bolalar!$B$5:$B$1804,MATCH($C2266,Bolalar!$I$5:$I$1804,0))="","",INDEX(Bolalar!$B$5:$B$1804,MATCH($C2266,Bolalar!$I$5:$I$1804,0))),""))</f>
        <v/>
      </c>
      <c r="E2266" s="15" t="str">
        <f aca="false">IF($C2266="","",IFERROR(IF(INDEX(Bolalar!$C$5:$C$1804,MATCH($C2266,Bolalar!$I$5:$I$1804,0))="","",INDEX(Bolalar!$C$5:$C$1804,MATCH($C2266,Bolalar!$I$5:$I$1804,0))),""))</f>
        <v/>
      </c>
      <c r="F2266" s="24"/>
      <c r="G2266" s="14" t="str">
        <f aca="false">IF(OR($E2266="",$B2266=""),"",INT(($B2266-$E2266)/365.25))</f>
        <v/>
      </c>
      <c r="H2266" s="25"/>
      <c r="I2266" s="12"/>
      <c r="J2266" s="28" t="n">
        <f aca="false">IF(AND($C2266&lt;&gt;"",$B2266&gt;=Boshqaruv!$C$9,$B2266&lt;=Boshqaruv!$C$10),IF(COUNTIFS($C$4:$C2265,$C2266,$B$4:$B2265,"&gt;="&amp;Boshqaruv!$C$9,$B$4:$B2265,"&lt;="&amp;Boshqaruv!$C$10)=0,1,0),0)</f>
        <v>0</v>
      </c>
    </row>
    <row r="2267" customFormat="false" ht="15" hidden="false" customHeight="false" outlineLevel="0" collapsed="false">
      <c r="A2267" s="8" t="n">
        <v>2263</v>
      </c>
      <c r="B2267" s="13"/>
      <c r="C2267" s="25"/>
      <c r="D2267" s="26" t="str">
        <f aca="false">IF($C2267="","",IFERROR(IF(INDEX(Bolalar!$B$5:$B$1804,MATCH($C2267,Bolalar!$I$5:$I$1804,0))="","",INDEX(Bolalar!$B$5:$B$1804,MATCH($C2267,Bolalar!$I$5:$I$1804,0))),""))</f>
        <v/>
      </c>
      <c r="E2267" s="15" t="str">
        <f aca="false">IF($C2267="","",IFERROR(IF(INDEX(Bolalar!$C$5:$C$1804,MATCH($C2267,Bolalar!$I$5:$I$1804,0))="","",INDEX(Bolalar!$C$5:$C$1804,MATCH($C2267,Bolalar!$I$5:$I$1804,0))),""))</f>
        <v/>
      </c>
      <c r="F2267" s="24"/>
      <c r="G2267" s="14" t="str">
        <f aca="false">IF(OR($E2267="",$B2267=""),"",INT(($B2267-$E2267)/365.25))</f>
        <v/>
      </c>
      <c r="H2267" s="25"/>
      <c r="I2267" s="12"/>
      <c r="J2267" s="28" t="n">
        <f aca="false">IF(AND($C2267&lt;&gt;"",$B2267&gt;=Boshqaruv!$C$9,$B2267&lt;=Boshqaruv!$C$10),IF(COUNTIFS($C$4:$C2266,$C2267,$B$4:$B2266,"&gt;="&amp;Boshqaruv!$C$9,$B$4:$B2266,"&lt;="&amp;Boshqaruv!$C$10)=0,1,0),0)</f>
        <v>0</v>
      </c>
    </row>
    <row r="2268" customFormat="false" ht="15" hidden="false" customHeight="false" outlineLevel="0" collapsed="false">
      <c r="A2268" s="8" t="n">
        <v>2264</v>
      </c>
      <c r="B2268" s="13"/>
      <c r="C2268" s="25"/>
      <c r="D2268" s="26" t="str">
        <f aca="false">IF($C2268="","",IFERROR(IF(INDEX(Bolalar!$B$5:$B$1804,MATCH($C2268,Bolalar!$I$5:$I$1804,0))="","",INDEX(Bolalar!$B$5:$B$1804,MATCH($C2268,Bolalar!$I$5:$I$1804,0))),""))</f>
        <v/>
      </c>
      <c r="E2268" s="15" t="str">
        <f aca="false">IF($C2268="","",IFERROR(IF(INDEX(Bolalar!$C$5:$C$1804,MATCH($C2268,Bolalar!$I$5:$I$1804,0))="","",INDEX(Bolalar!$C$5:$C$1804,MATCH($C2268,Bolalar!$I$5:$I$1804,0))),""))</f>
        <v/>
      </c>
      <c r="F2268" s="24"/>
      <c r="G2268" s="14" t="str">
        <f aca="false">IF(OR($E2268="",$B2268=""),"",INT(($B2268-$E2268)/365.25))</f>
        <v/>
      </c>
      <c r="H2268" s="25"/>
      <c r="I2268" s="12"/>
      <c r="J2268" s="28" t="n">
        <f aca="false">IF(AND($C2268&lt;&gt;"",$B2268&gt;=Boshqaruv!$C$9,$B2268&lt;=Boshqaruv!$C$10),IF(COUNTIFS($C$4:$C2267,$C2268,$B$4:$B2267,"&gt;="&amp;Boshqaruv!$C$9,$B$4:$B2267,"&lt;="&amp;Boshqaruv!$C$10)=0,1,0),0)</f>
        <v>0</v>
      </c>
    </row>
    <row r="2269" customFormat="false" ht="15" hidden="false" customHeight="false" outlineLevel="0" collapsed="false">
      <c r="A2269" s="8" t="n">
        <v>2265</v>
      </c>
      <c r="B2269" s="13"/>
      <c r="C2269" s="25"/>
      <c r="D2269" s="26" t="str">
        <f aca="false">IF($C2269="","",IFERROR(IF(INDEX(Bolalar!$B$5:$B$1804,MATCH($C2269,Bolalar!$I$5:$I$1804,0))="","",INDEX(Bolalar!$B$5:$B$1804,MATCH($C2269,Bolalar!$I$5:$I$1804,0))),""))</f>
        <v/>
      </c>
      <c r="E2269" s="15" t="str">
        <f aca="false">IF($C2269="","",IFERROR(IF(INDEX(Bolalar!$C$5:$C$1804,MATCH($C2269,Bolalar!$I$5:$I$1804,0))="","",INDEX(Bolalar!$C$5:$C$1804,MATCH($C2269,Bolalar!$I$5:$I$1804,0))),""))</f>
        <v/>
      </c>
      <c r="F2269" s="24"/>
      <c r="G2269" s="14" t="str">
        <f aca="false">IF(OR($E2269="",$B2269=""),"",INT(($B2269-$E2269)/365.25))</f>
        <v/>
      </c>
      <c r="H2269" s="25"/>
      <c r="I2269" s="12"/>
      <c r="J2269" s="28" t="n">
        <f aca="false">IF(AND($C2269&lt;&gt;"",$B2269&gt;=Boshqaruv!$C$9,$B2269&lt;=Boshqaruv!$C$10),IF(COUNTIFS($C$4:$C2268,$C2269,$B$4:$B2268,"&gt;="&amp;Boshqaruv!$C$9,$B$4:$B2268,"&lt;="&amp;Boshqaruv!$C$10)=0,1,0),0)</f>
        <v>0</v>
      </c>
    </row>
    <row r="2270" customFormat="false" ht="15" hidden="false" customHeight="false" outlineLevel="0" collapsed="false">
      <c r="A2270" s="8" t="n">
        <v>2266</v>
      </c>
      <c r="B2270" s="13"/>
      <c r="C2270" s="25"/>
      <c r="D2270" s="26" t="str">
        <f aca="false">IF($C2270="","",IFERROR(IF(INDEX(Bolalar!$B$5:$B$1804,MATCH($C2270,Bolalar!$I$5:$I$1804,0))="","",INDEX(Bolalar!$B$5:$B$1804,MATCH($C2270,Bolalar!$I$5:$I$1804,0))),""))</f>
        <v/>
      </c>
      <c r="E2270" s="15" t="str">
        <f aca="false">IF($C2270="","",IFERROR(IF(INDEX(Bolalar!$C$5:$C$1804,MATCH($C2270,Bolalar!$I$5:$I$1804,0))="","",INDEX(Bolalar!$C$5:$C$1804,MATCH($C2270,Bolalar!$I$5:$I$1804,0))),""))</f>
        <v/>
      </c>
      <c r="F2270" s="24"/>
      <c r="G2270" s="14" t="str">
        <f aca="false">IF(OR($E2270="",$B2270=""),"",INT(($B2270-$E2270)/365.25))</f>
        <v/>
      </c>
      <c r="H2270" s="25"/>
      <c r="I2270" s="12"/>
      <c r="J2270" s="28" t="n">
        <f aca="false">IF(AND($C2270&lt;&gt;"",$B2270&gt;=Boshqaruv!$C$9,$B2270&lt;=Boshqaruv!$C$10),IF(COUNTIFS($C$4:$C2269,$C2270,$B$4:$B2269,"&gt;="&amp;Boshqaruv!$C$9,$B$4:$B2269,"&lt;="&amp;Boshqaruv!$C$10)=0,1,0),0)</f>
        <v>0</v>
      </c>
    </row>
    <row r="2271" customFormat="false" ht="15" hidden="false" customHeight="false" outlineLevel="0" collapsed="false">
      <c r="A2271" s="8" t="n">
        <v>2267</v>
      </c>
      <c r="B2271" s="13"/>
      <c r="C2271" s="25"/>
      <c r="D2271" s="26" t="str">
        <f aca="false">IF($C2271="","",IFERROR(IF(INDEX(Bolalar!$B$5:$B$1804,MATCH($C2271,Bolalar!$I$5:$I$1804,0))="","",INDEX(Bolalar!$B$5:$B$1804,MATCH($C2271,Bolalar!$I$5:$I$1804,0))),""))</f>
        <v/>
      </c>
      <c r="E2271" s="15" t="str">
        <f aca="false">IF($C2271="","",IFERROR(IF(INDEX(Bolalar!$C$5:$C$1804,MATCH($C2271,Bolalar!$I$5:$I$1804,0))="","",INDEX(Bolalar!$C$5:$C$1804,MATCH($C2271,Bolalar!$I$5:$I$1804,0))),""))</f>
        <v/>
      </c>
      <c r="F2271" s="24"/>
      <c r="G2271" s="14" t="str">
        <f aca="false">IF(OR($E2271="",$B2271=""),"",INT(($B2271-$E2271)/365.25))</f>
        <v/>
      </c>
      <c r="H2271" s="25"/>
      <c r="I2271" s="12"/>
      <c r="J2271" s="28" t="n">
        <f aca="false">IF(AND($C2271&lt;&gt;"",$B2271&gt;=Boshqaruv!$C$9,$B2271&lt;=Boshqaruv!$C$10),IF(COUNTIFS($C$4:$C2270,$C2271,$B$4:$B2270,"&gt;="&amp;Boshqaruv!$C$9,$B$4:$B2270,"&lt;="&amp;Boshqaruv!$C$10)=0,1,0),0)</f>
        <v>0</v>
      </c>
    </row>
    <row r="2272" customFormat="false" ht="15" hidden="false" customHeight="false" outlineLevel="0" collapsed="false">
      <c r="A2272" s="8" t="n">
        <v>2268</v>
      </c>
      <c r="B2272" s="13"/>
      <c r="C2272" s="25"/>
      <c r="D2272" s="26" t="str">
        <f aca="false">IF($C2272="","",IFERROR(IF(INDEX(Bolalar!$B$5:$B$1804,MATCH($C2272,Bolalar!$I$5:$I$1804,0))="","",INDEX(Bolalar!$B$5:$B$1804,MATCH($C2272,Bolalar!$I$5:$I$1804,0))),""))</f>
        <v/>
      </c>
      <c r="E2272" s="15" t="str">
        <f aca="false">IF($C2272="","",IFERROR(IF(INDEX(Bolalar!$C$5:$C$1804,MATCH($C2272,Bolalar!$I$5:$I$1804,0))="","",INDEX(Bolalar!$C$5:$C$1804,MATCH($C2272,Bolalar!$I$5:$I$1804,0))),""))</f>
        <v/>
      </c>
      <c r="F2272" s="24"/>
      <c r="G2272" s="14" t="str">
        <f aca="false">IF(OR($E2272="",$B2272=""),"",INT(($B2272-$E2272)/365.25))</f>
        <v/>
      </c>
      <c r="H2272" s="25"/>
      <c r="I2272" s="12"/>
      <c r="J2272" s="28" t="n">
        <f aca="false">IF(AND($C2272&lt;&gt;"",$B2272&gt;=Boshqaruv!$C$9,$B2272&lt;=Boshqaruv!$C$10),IF(COUNTIFS($C$4:$C2271,$C2272,$B$4:$B2271,"&gt;="&amp;Boshqaruv!$C$9,$B$4:$B2271,"&lt;="&amp;Boshqaruv!$C$10)=0,1,0),0)</f>
        <v>0</v>
      </c>
    </row>
    <row r="2273" customFormat="false" ht="15" hidden="false" customHeight="false" outlineLevel="0" collapsed="false">
      <c r="A2273" s="8" t="n">
        <v>2269</v>
      </c>
      <c r="B2273" s="13"/>
      <c r="C2273" s="25"/>
      <c r="D2273" s="26" t="str">
        <f aca="false">IF($C2273="","",IFERROR(IF(INDEX(Bolalar!$B$5:$B$1804,MATCH($C2273,Bolalar!$I$5:$I$1804,0))="","",INDEX(Bolalar!$B$5:$B$1804,MATCH($C2273,Bolalar!$I$5:$I$1804,0))),""))</f>
        <v/>
      </c>
      <c r="E2273" s="15" t="str">
        <f aca="false">IF($C2273="","",IFERROR(IF(INDEX(Bolalar!$C$5:$C$1804,MATCH($C2273,Bolalar!$I$5:$I$1804,0))="","",INDEX(Bolalar!$C$5:$C$1804,MATCH($C2273,Bolalar!$I$5:$I$1804,0))),""))</f>
        <v/>
      </c>
      <c r="F2273" s="24"/>
      <c r="G2273" s="14" t="str">
        <f aca="false">IF(OR($E2273="",$B2273=""),"",INT(($B2273-$E2273)/365.25))</f>
        <v/>
      </c>
      <c r="H2273" s="25"/>
      <c r="I2273" s="12"/>
      <c r="J2273" s="28" t="n">
        <f aca="false">IF(AND($C2273&lt;&gt;"",$B2273&gt;=Boshqaruv!$C$9,$B2273&lt;=Boshqaruv!$C$10),IF(COUNTIFS($C$4:$C2272,$C2273,$B$4:$B2272,"&gt;="&amp;Boshqaruv!$C$9,$B$4:$B2272,"&lt;="&amp;Boshqaruv!$C$10)=0,1,0),0)</f>
        <v>0</v>
      </c>
    </row>
    <row r="2274" customFormat="false" ht="15" hidden="false" customHeight="false" outlineLevel="0" collapsed="false">
      <c r="A2274" s="8" t="n">
        <v>2270</v>
      </c>
      <c r="B2274" s="13"/>
      <c r="C2274" s="25"/>
      <c r="D2274" s="26" t="str">
        <f aca="false">IF($C2274="","",IFERROR(IF(INDEX(Bolalar!$B$5:$B$1804,MATCH($C2274,Bolalar!$I$5:$I$1804,0))="","",INDEX(Bolalar!$B$5:$B$1804,MATCH($C2274,Bolalar!$I$5:$I$1804,0))),""))</f>
        <v/>
      </c>
      <c r="E2274" s="15" t="str">
        <f aca="false">IF($C2274="","",IFERROR(IF(INDEX(Bolalar!$C$5:$C$1804,MATCH($C2274,Bolalar!$I$5:$I$1804,0))="","",INDEX(Bolalar!$C$5:$C$1804,MATCH($C2274,Bolalar!$I$5:$I$1804,0))),""))</f>
        <v/>
      </c>
      <c r="F2274" s="24"/>
      <c r="G2274" s="14" t="str">
        <f aca="false">IF(OR($E2274="",$B2274=""),"",INT(($B2274-$E2274)/365.25))</f>
        <v/>
      </c>
      <c r="H2274" s="25"/>
      <c r="I2274" s="12"/>
      <c r="J2274" s="28" t="n">
        <f aca="false">IF(AND($C2274&lt;&gt;"",$B2274&gt;=Boshqaruv!$C$9,$B2274&lt;=Boshqaruv!$C$10),IF(COUNTIFS($C$4:$C2273,$C2274,$B$4:$B2273,"&gt;="&amp;Boshqaruv!$C$9,$B$4:$B2273,"&lt;="&amp;Boshqaruv!$C$10)=0,1,0),0)</f>
        <v>0</v>
      </c>
    </row>
    <row r="2275" customFormat="false" ht="15" hidden="false" customHeight="false" outlineLevel="0" collapsed="false">
      <c r="A2275" s="8" t="n">
        <v>2271</v>
      </c>
      <c r="B2275" s="13"/>
      <c r="C2275" s="25"/>
      <c r="D2275" s="26" t="str">
        <f aca="false">IF($C2275="","",IFERROR(IF(INDEX(Bolalar!$B$5:$B$1804,MATCH($C2275,Bolalar!$I$5:$I$1804,0))="","",INDEX(Bolalar!$B$5:$B$1804,MATCH($C2275,Bolalar!$I$5:$I$1804,0))),""))</f>
        <v/>
      </c>
      <c r="E2275" s="15" t="str">
        <f aca="false">IF($C2275="","",IFERROR(IF(INDEX(Bolalar!$C$5:$C$1804,MATCH($C2275,Bolalar!$I$5:$I$1804,0))="","",INDEX(Bolalar!$C$5:$C$1804,MATCH($C2275,Bolalar!$I$5:$I$1804,0))),""))</f>
        <v/>
      </c>
      <c r="F2275" s="24"/>
      <c r="G2275" s="14" t="str">
        <f aca="false">IF(OR($E2275="",$B2275=""),"",INT(($B2275-$E2275)/365.25))</f>
        <v/>
      </c>
      <c r="H2275" s="25"/>
      <c r="I2275" s="12"/>
      <c r="J2275" s="28" t="n">
        <f aca="false">IF(AND($C2275&lt;&gt;"",$B2275&gt;=Boshqaruv!$C$9,$B2275&lt;=Boshqaruv!$C$10),IF(COUNTIFS($C$4:$C2274,$C2275,$B$4:$B2274,"&gt;="&amp;Boshqaruv!$C$9,$B$4:$B2274,"&lt;="&amp;Boshqaruv!$C$10)=0,1,0),0)</f>
        <v>0</v>
      </c>
    </row>
    <row r="2276" customFormat="false" ht="15" hidden="false" customHeight="false" outlineLevel="0" collapsed="false">
      <c r="A2276" s="8" t="n">
        <v>2272</v>
      </c>
      <c r="B2276" s="13"/>
      <c r="C2276" s="25"/>
      <c r="D2276" s="26" t="str">
        <f aca="false">IF($C2276="","",IFERROR(IF(INDEX(Bolalar!$B$5:$B$1804,MATCH($C2276,Bolalar!$I$5:$I$1804,0))="","",INDEX(Bolalar!$B$5:$B$1804,MATCH($C2276,Bolalar!$I$5:$I$1804,0))),""))</f>
        <v/>
      </c>
      <c r="E2276" s="15" t="str">
        <f aca="false">IF($C2276="","",IFERROR(IF(INDEX(Bolalar!$C$5:$C$1804,MATCH($C2276,Bolalar!$I$5:$I$1804,0))="","",INDEX(Bolalar!$C$5:$C$1804,MATCH($C2276,Bolalar!$I$5:$I$1804,0))),""))</f>
        <v/>
      </c>
      <c r="F2276" s="24"/>
      <c r="G2276" s="14" t="str">
        <f aca="false">IF(OR($E2276="",$B2276=""),"",INT(($B2276-$E2276)/365.25))</f>
        <v/>
      </c>
      <c r="H2276" s="25"/>
      <c r="I2276" s="12"/>
      <c r="J2276" s="28" t="n">
        <f aca="false">IF(AND($C2276&lt;&gt;"",$B2276&gt;=Boshqaruv!$C$9,$B2276&lt;=Boshqaruv!$C$10),IF(COUNTIFS($C$4:$C2275,$C2276,$B$4:$B2275,"&gt;="&amp;Boshqaruv!$C$9,$B$4:$B2275,"&lt;="&amp;Boshqaruv!$C$10)=0,1,0),0)</f>
        <v>0</v>
      </c>
    </row>
    <row r="2277" customFormat="false" ht="15" hidden="false" customHeight="false" outlineLevel="0" collapsed="false">
      <c r="A2277" s="8" t="n">
        <v>2273</v>
      </c>
      <c r="B2277" s="13"/>
      <c r="C2277" s="25"/>
      <c r="D2277" s="26" t="str">
        <f aca="false">IF($C2277="","",IFERROR(IF(INDEX(Bolalar!$B$5:$B$1804,MATCH($C2277,Bolalar!$I$5:$I$1804,0))="","",INDEX(Bolalar!$B$5:$B$1804,MATCH($C2277,Bolalar!$I$5:$I$1804,0))),""))</f>
        <v/>
      </c>
      <c r="E2277" s="15" t="str">
        <f aca="false">IF($C2277="","",IFERROR(IF(INDEX(Bolalar!$C$5:$C$1804,MATCH($C2277,Bolalar!$I$5:$I$1804,0))="","",INDEX(Bolalar!$C$5:$C$1804,MATCH($C2277,Bolalar!$I$5:$I$1804,0))),""))</f>
        <v/>
      </c>
      <c r="F2277" s="24"/>
      <c r="G2277" s="14" t="str">
        <f aca="false">IF(OR($E2277="",$B2277=""),"",INT(($B2277-$E2277)/365.25))</f>
        <v/>
      </c>
      <c r="H2277" s="25"/>
      <c r="I2277" s="12"/>
      <c r="J2277" s="28" t="n">
        <f aca="false">IF(AND($C2277&lt;&gt;"",$B2277&gt;=Boshqaruv!$C$9,$B2277&lt;=Boshqaruv!$C$10),IF(COUNTIFS($C$4:$C2276,$C2277,$B$4:$B2276,"&gt;="&amp;Boshqaruv!$C$9,$B$4:$B2276,"&lt;="&amp;Boshqaruv!$C$10)=0,1,0),0)</f>
        <v>0</v>
      </c>
    </row>
    <row r="2278" customFormat="false" ht="15" hidden="false" customHeight="false" outlineLevel="0" collapsed="false">
      <c r="A2278" s="8" t="n">
        <v>2274</v>
      </c>
      <c r="B2278" s="13"/>
      <c r="C2278" s="25"/>
      <c r="D2278" s="26" t="str">
        <f aca="false">IF($C2278="","",IFERROR(IF(INDEX(Bolalar!$B$5:$B$1804,MATCH($C2278,Bolalar!$I$5:$I$1804,0))="","",INDEX(Bolalar!$B$5:$B$1804,MATCH($C2278,Bolalar!$I$5:$I$1804,0))),""))</f>
        <v/>
      </c>
      <c r="E2278" s="15" t="str">
        <f aca="false">IF($C2278="","",IFERROR(IF(INDEX(Bolalar!$C$5:$C$1804,MATCH($C2278,Bolalar!$I$5:$I$1804,0))="","",INDEX(Bolalar!$C$5:$C$1804,MATCH($C2278,Bolalar!$I$5:$I$1804,0))),""))</f>
        <v/>
      </c>
      <c r="F2278" s="24"/>
      <c r="G2278" s="14" t="str">
        <f aca="false">IF(OR($E2278="",$B2278=""),"",INT(($B2278-$E2278)/365.25))</f>
        <v/>
      </c>
      <c r="H2278" s="25"/>
      <c r="I2278" s="12"/>
      <c r="J2278" s="28" t="n">
        <f aca="false">IF(AND($C2278&lt;&gt;"",$B2278&gt;=Boshqaruv!$C$9,$B2278&lt;=Boshqaruv!$C$10),IF(COUNTIFS($C$4:$C2277,$C2278,$B$4:$B2277,"&gt;="&amp;Boshqaruv!$C$9,$B$4:$B2277,"&lt;="&amp;Boshqaruv!$C$10)=0,1,0),0)</f>
        <v>0</v>
      </c>
    </row>
    <row r="2279" customFormat="false" ht="15" hidden="false" customHeight="false" outlineLevel="0" collapsed="false">
      <c r="A2279" s="8" t="n">
        <v>2275</v>
      </c>
      <c r="B2279" s="13"/>
      <c r="C2279" s="25"/>
      <c r="D2279" s="26" t="str">
        <f aca="false">IF($C2279="","",IFERROR(IF(INDEX(Bolalar!$B$5:$B$1804,MATCH($C2279,Bolalar!$I$5:$I$1804,0))="","",INDEX(Bolalar!$B$5:$B$1804,MATCH($C2279,Bolalar!$I$5:$I$1804,0))),""))</f>
        <v/>
      </c>
      <c r="E2279" s="15" t="str">
        <f aca="false">IF($C2279="","",IFERROR(IF(INDEX(Bolalar!$C$5:$C$1804,MATCH($C2279,Bolalar!$I$5:$I$1804,0))="","",INDEX(Bolalar!$C$5:$C$1804,MATCH($C2279,Bolalar!$I$5:$I$1804,0))),""))</f>
        <v/>
      </c>
      <c r="F2279" s="24"/>
      <c r="G2279" s="14" t="str">
        <f aca="false">IF(OR($E2279="",$B2279=""),"",INT(($B2279-$E2279)/365.25))</f>
        <v/>
      </c>
      <c r="H2279" s="25"/>
      <c r="I2279" s="12"/>
      <c r="J2279" s="28" t="n">
        <f aca="false">IF(AND($C2279&lt;&gt;"",$B2279&gt;=Boshqaruv!$C$9,$B2279&lt;=Boshqaruv!$C$10),IF(COUNTIFS($C$4:$C2278,$C2279,$B$4:$B2278,"&gt;="&amp;Boshqaruv!$C$9,$B$4:$B2278,"&lt;="&amp;Boshqaruv!$C$10)=0,1,0),0)</f>
        <v>0</v>
      </c>
    </row>
    <row r="2280" customFormat="false" ht="15" hidden="false" customHeight="false" outlineLevel="0" collapsed="false">
      <c r="A2280" s="8" t="n">
        <v>2276</v>
      </c>
      <c r="B2280" s="13"/>
      <c r="C2280" s="25"/>
      <c r="D2280" s="26" t="str">
        <f aca="false">IF($C2280="","",IFERROR(IF(INDEX(Bolalar!$B$5:$B$1804,MATCH($C2280,Bolalar!$I$5:$I$1804,0))="","",INDEX(Bolalar!$B$5:$B$1804,MATCH($C2280,Bolalar!$I$5:$I$1804,0))),""))</f>
        <v/>
      </c>
      <c r="E2280" s="15" t="str">
        <f aca="false">IF($C2280="","",IFERROR(IF(INDEX(Bolalar!$C$5:$C$1804,MATCH($C2280,Bolalar!$I$5:$I$1804,0))="","",INDEX(Bolalar!$C$5:$C$1804,MATCH($C2280,Bolalar!$I$5:$I$1804,0))),""))</f>
        <v/>
      </c>
      <c r="F2280" s="24"/>
      <c r="G2280" s="14" t="str">
        <f aca="false">IF(OR($E2280="",$B2280=""),"",INT(($B2280-$E2280)/365.25))</f>
        <v/>
      </c>
      <c r="H2280" s="25"/>
      <c r="I2280" s="12"/>
      <c r="J2280" s="28" t="n">
        <f aca="false">IF(AND($C2280&lt;&gt;"",$B2280&gt;=Boshqaruv!$C$9,$B2280&lt;=Boshqaruv!$C$10),IF(COUNTIFS($C$4:$C2279,$C2280,$B$4:$B2279,"&gt;="&amp;Boshqaruv!$C$9,$B$4:$B2279,"&lt;="&amp;Boshqaruv!$C$10)=0,1,0),0)</f>
        <v>0</v>
      </c>
    </row>
    <row r="2281" customFormat="false" ht="15" hidden="false" customHeight="false" outlineLevel="0" collapsed="false">
      <c r="A2281" s="8" t="n">
        <v>2277</v>
      </c>
      <c r="B2281" s="13"/>
      <c r="C2281" s="25"/>
      <c r="D2281" s="26" t="str">
        <f aca="false">IF($C2281="","",IFERROR(IF(INDEX(Bolalar!$B$5:$B$1804,MATCH($C2281,Bolalar!$I$5:$I$1804,0))="","",INDEX(Bolalar!$B$5:$B$1804,MATCH($C2281,Bolalar!$I$5:$I$1804,0))),""))</f>
        <v/>
      </c>
      <c r="E2281" s="15" t="str">
        <f aca="false">IF($C2281="","",IFERROR(IF(INDEX(Bolalar!$C$5:$C$1804,MATCH($C2281,Bolalar!$I$5:$I$1804,0))="","",INDEX(Bolalar!$C$5:$C$1804,MATCH($C2281,Bolalar!$I$5:$I$1804,0))),""))</f>
        <v/>
      </c>
      <c r="F2281" s="24"/>
      <c r="G2281" s="14" t="str">
        <f aca="false">IF(OR($E2281="",$B2281=""),"",INT(($B2281-$E2281)/365.25))</f>
        <v/>
      </c>
      <c r="H2281" s="25"/>
      <c r="I2281" s="12"/>
      <c r="J2281" s="28" t="n">
        <f aca="false">IF(AND($C2281&lt;&gt;"",$B2281&gt;=Boshqaruv!$C$9,$B2281&lt;=Boshqaruv!$C$10),IF(COUNTIFS($C$4:$C2280,$C2281,$B$4:$B2280,"&gt;="&amp;Boshqaruv!$C$9,$B$4:$B2280,"&lt;="&amp;Boshqaruv!$C$10)=0,1,0),0)</f>
        <v>0</v>
      </c>
    </row>
    <row r="2282" customFormat="false" ht="15" hidden="false" customHeight="false" outlineLevel="0" collapsed="false">
      <c r="A2282" s="8" t="n">
        <v>2278</v>
      </c>
      <c r="B2282" s="13"/>
      <c r="C2282" s="25"/>
      <c r="D2282" s="26" t="str">
        <f aca="false">IF($C2282="","",IFERROR(IF(INDEX(Bolalar!$B$5:$B$1804,MATCH($C2282,Bolalar!$I$5:$I$1804,0))="","",INDEX(Bolalar!$B$5:$B$1804,MATCH($C2282,Bolalar!$I$5:$I$1804,0))),""))</f>
        <v/>
      </c>
      <c r="E2282" s="15" t="str">
        <f aca="false">IF($C2282="","",IFERROR(IF(INDEX(Bolalar!$C$5:$C$1804,MATCH($C2282,Bolalar!$I$5:$I$1804,0))="","",INDEX(Bolalar!$C$5:$C$1804,MATCH($C2282,Bolalar!$I$5:$I$1804,0))),""))</f>
        <v/>
      </c>
      <c r="F2282" s="24"/>
      <c r="G2282" s="14" t="str">
        <f aca="false">IF(OR($E2282="",$B2282=""),"",INT(($B2282-$E2282)/365.25))</f>
        <v/>
      </c>
      <c r="H2282" s="25"/>
      <c r="I2282" s="12"/>
      <c r="J2282" s="28" t="n">
        <f aca="false">IF(AND($C2282&lt;&gt;"",$B2282&gt;=Boshqaruv!$C$9,$B2282&lt;=Boshqaruv!$C$10),IF(COUNTIFS($C$4:$C2281,$C2282,$B$4:$B2281,"&gt;="&amp;Boshqaruv!$C$9,$B$4:$B2281,"&lt;="&amp;Boshqaruv!$C$10)=0,1,0),0)</f>
        <v>0</v>
      </c>
    </row>
    <row r="2283" customFormat="false" ht="15" hidden="false" customHeight="false" outlineLevel="0" collapsed="false">
      <c r="A2283" s="8" t="n">
        <v>2279</v>
      </c>
      <c r="B2283" s="13"/>
      <c r="C2283" s="25"/>
      <c r="D2283" s="26" t="str">
        <f aca="false">IF($C2283="","",IFERROR(IF(INDEX(Bolalar!$B$5:$B$1804,MATCH($C2283,Bolalar!$I$5:$I$1804,0))="","",INDEX(Bolalar!$B$5:$B$1804,MATCH($C2283,Bolalar!$I$5:$I$1804,0))),""))</f>
        <v/>
      </c>
      <c r="E2283" s="15" t="str">
        <f aca="false">IF($C2283="","",IFERROR(IF(INDEX(Bolalar!$C$5:$C$1804,MATCH($C2283,Bolalar!$I$5:$I$1804,0))="","",INDEX(Bolalar!$C$5:$C$1804,MATCH($C2283,Bolalar!$I$5:$I$1804,0))),""))</f>
        <v/>
      </c>
      <c r="F2283" s="24"/>
      <c r="G2283" s="14" t="str">
        <f aca="false">IF(OR($E2283="",$B2283=""),"",INT(($B2283-$E2283)/365.25))</f>
        <v/>
      </c>
      <c r="H2283" s="25"/>
      <c r="I2283" s="12"/>
      <c r="J2283" s="28" t="n">
        <f aca="false">IF(AND($C2283&lt;&gt;"",$B2283&gt;=Boshqaruv!$C$9,$B2283&lt;=Boshqaruv!$C$10),IF(COUNTIFS($C$4:$C2282,$C2283,$B$4:$B2282,"&gt;="&amp;Boshqaruv!$C$9,$B$4:$B2282,"&lt;="&amp;Boshqaruv!$C$10)=0,1,0),0)</f>
        <v>0</v>
      </c>
    </row>
    <row r="2284" customFormat="false" ht="15" hidden="false" customHeight="false" outlineLevel="0" collapsed="false">
      <c r="A2284" s="8" t="n">
        <v>2280</v>
      </c>
      <c r="B2284" s="13"/>
      <c r="C2284" s="25"/>
      <c r="D2284" s="26" t="str">
        <f aca="false">IF($C2284="","",IFERROR(IF(INDEX(Bolalar!$B$5:$B$1804,MATCH($C2284,Bolalar!$I$5:$I$1804,0))="","",INDEX(Bolalar!$B$5:$B$1804,MATCH($C2284,Bolalar!$I$5:$I$1804,0))),""))</f>
        <v/>
      </c>
      <c r="E2284" s="15" t="str">
        <f aca="false">IF($C2284="","",IFERROR(IF(INDEX(Bolalar!$C$5:$C$1804,MATCH($C2284,Bolalar!$I$5:$I$1804,0))="","",INDEX(Bolalar!$C$5:$C$1804,MATCH($C2284,Bolalar!$I$5:$I$1804,0))),""))</f>
        <v/>
      </c>
      <c r="F2284" s="24"/>
      <c r="G2284" s="14" t="str">
        <f aca="false">IF(OR($E2284="",$B2284=""),"",INT(($B2284-$E2284)/365.25))</f>
        <v/>
      </c>
      <c r="H2284" s="25"/>
      <c r="I2284" s="12"/>
      <c r="J2284" s="28" t="n">
        <f aca="false">IF(AND($C2284&lt;&gt;"",$B2284&gt;=Boshqaruv!$C$9,$B2284&lt;=Boshqaruv!$C$10),IF(COUNTIFS($C$4:$C2283,$C2284,$B$4:$B2283,"&gt;="&amp;Boshqaruv!$C$9,$B$4:$B2283,"&lt;="&amp;Boshqaruv!$C$10)=0,1,0),0)</f>
        <v>0</v>
      </c>
    </row>
    <row r="2285" customFormat="false" ht="15" hidden="false" customHeight="false" outlineLevel="0" collapsed="false">
      <c r="A2285" s="8" t="n">
        <v>2281</v>
      </c>
      <c r="B2285" s="13"/>
      <c r="C2285" s="25"/>
      <c r="D2285" s="26" t="str">
        <f aca="false">IF($C2285="","",IFERROR(IF(INDEX(Bolalar!$B$5:$B$1804,MATCH($C2285,Bolalar!$I$5:$I$1804,0))="","",INDEX(Bolalar!$B$5:$B$1804,MATCH($C2285,Bolalar!$I$5:$I$1804,0))),""))</f>
        <v/>
      </c>
      <c r="E2285" s="15" t="str">
        <f aca="false">IF($C2285="","",IFERROR(IF(INDEX(Bolalar!$C$5:$C$1804,MATCH($C2285,Bolalar!$I$5:$I$1804,0))="","",INDEX(Bolalar!$C$5:$C$1804,MATCH($C2285,Bolalar!$I$5:$I$1804,0))),""))</f>
        <v/>
      </c>
      <c r="F2285" s="24"/>
      <c r="G2285" s="14" t="str">
        <f aca="false">IF(OR($E2285="",$B2285=""),"",INT(($B2285-$E2285)/365.25))</f>
        <v/>
      </c>
      <c r="H2285" s="25"/>
      <c r="I2285" s="12"/>
      <c r="J2285" s="28" t="n">
        <f aca="false">IF(AND($C2285&lt;&gt;"",$B2285&gt;=Boshqaruv!$C$9,$B2285&lt;=Boshqaruv!$C$10),IF(COUNTIFS($C$4:$C2284,$C2285,$B$4:$B2284,"&gt;="&amp;Boshqaruv!$C$9,$B$4:$B2284,"&lt;="&amp;Boshqaruv!$C$10)=0,1,0),0)</f>
        <v>0</v>
      </c>
    </row>
    <row r="2286" customFormat="false" ht="15" hidden="false" customHeight="false" outlineLevel="0" collapsed="false">
      <c r="A2286" s="8" t="n">
        <v>2282</v>
      </c>
      <c r="B2286" s="13"/>
      <c r="C2286" s="25"/>
      <c r="D2286" s="26" t="str">
        <f aca="false">IF($C2286="","",IFERROR(IF(INDEX(Bolalar!$B$5:$B$1804,MATCH($C2286,Bolalar!$I$5:$I$1804,0))="","",INDEX(Bolalar!$B$5:$B$1804,MATCH($C2286,Bolalar!$I$5:$I$1804,0))),""))</f>
        <v/>
      </c>
      <c r="E2286" s="15" t="str">
        <f aca="false">IF($C2286="","",IFERROR(IF(INDEX(Bolalar!$C$5:$C$1804,MATCH($C2286,Bolalar!$I$5:$I$1804,0))="","",INDEX(Bolalar!$C$5:$C$1804,MATCH($C2286,Bolalar!$I$5:$I$1804,0))),""))</f>
        <v/>
      </c>
      <c r="F2286" s="24"/>
      <c r="G2286" s="14" t="str">
        <f aca="false">IF(OR($E2286="",$B2286=""),"",INT(($B2286-$E2286)/365.25))</f>
        <v/>
      </c>
      <c r="H2286" s="25"/>
      <c r="I2286" s="12"/>
      <c r="J2286" s="28" t="n">
        <f aca="false">IF(AND($C2286&lt;&gt;"",$B2286&gt;=Boshqaruv!$C$9,$B2286&lt;=Boshqaruv!$C$10),IF(COUNTIFS($C$4:$C2285,$C2286,$B$4:$B2285,"&gt;="&amp;Boshqaruv!$C$9,$B$4:$B2285,"&lt;="&amp;Boshqaruv!$C$10)=0,1,0),0)</f>
        <v>0</v>
      </c>
    </row>
    <row r="2287" customFormat="false" ht="15" hidden="false" customHeight="false" outlineLevel="0" collapsed="false">
      <c r="A2287" s="8" t="n">
        <v>2283</v>
      </c>
      <c r="B2287" s="13"/>
      <c r="C2287" s="25"/>
      <c r="D2287" s="26" t="str">
        <f aca="false">IF($C2287="","",IFERROR(IF(INDEX(Bolalar!$B$5:$B$1804,MATCH($C2287,Bolalar!$I$5:$I$1804,0))="","",INDEX(Bolalar!$B$5:$B$1804,MATCH($C2287,Bolalar!$I$5:$I$1804,0))),""))</f>
        <v/>
      </c>
      <c r="E2287" s="15" t="str">
        <f aca="false">IF($C2287="","",IFERROR(IF(INDEX(Bolalar!$C$5:$C$1804,MATCH($C2287,Bolalar!$I$5:$I$1804,0))="","",INDEX(Bolalar!$C$5:$C$1804,MATCH($C2287,Bolalar!$I$5:$I$1804,0))),""))</f>
        <v/>
      </c>
      <c r="F2287" s="24"/>
      <c r="G2287" s="14" t="str">
        <f aca="false">IF(OR($E2287="",$B2287=""),"",INT(($B2287-$E2287)/365.25))</f>
        <v/>
      </c>
      <c r="H2287" s="25"/>
      <c r="I2287" s="12"/>
      <c r="J2287" s="28" t="n">
        <f aca="false">IF(AND($C2287&lt;&gt;"",$B2287&gt;=Boshqaruv!$C$9,$B2287&lt;=Boshqaruv!$C$10),IF(COUNTIFS($C$4:$C2286,$C2287,$B$4:$B2286,"&gt;="&amp;Boshqaruv!$C$9,$B$4:$B2286,"&lt;="&amp;Boshqaruv!$C$10)=0,1,0),0)</f>
        <v>0</v>
      </c>
    </row>
    <row r="2288" customFormat="false" ht="15" hidden="false" customHeight="false" outlineLevel="0" collapsed="false">
      <c r="A2288" s="8" t="n">
        <v>2284</v>
      </c>
      <c r="B2288" s="13"/>
      <c r="C2288" s="25"/>
      <c r="D2288" s="26" t="str">
        <f aca="false">IF($C2288="","",IFERROR(IF(INDEX(Bolalar!$B$5:$B$1804,MATCH($C2288,Bolalar!$I$5:$I$1804,0))="","",INDEX(Bolalar!$B$5:$B$1804,MATCH($C2288,Bolalar!$I$5:$I$1804,0))),""))</f>
        <v/>
      </c>
      <c r="E2288" s="15" t="str">
        <f aca="false">IF($C2288="","",IFERROR(IF(INDEX(Bolalar!$C$5:$C$1804,MATCH($C2288,Bolalar!$I$5:$I$1804,0))="","",INDEX(Bolalar!$C$5:$C$1804,MATCH($C2288,Bolalar!$I$5:$I$1804,0))),""))</f>
        <v/>
      </c>
      <c r="F2288" s="24"/>
      <c r="G2288" s="14" t="str">
        <f aca="false">IF(OR($E2288="",$B2288=""),"",INT(($B2288-$E2288)/365.25))</f>
        <v/>
      </c>
      <c r="H2288" s="25"/>
      <c r="I2288" s="12"/>
      <c r="J2288" s="28" t="n">
        <f aca="false">IF(AND($C2288&lt;&gt;"",$B2288&gt;=Boshqaruv!$C$9,$B2288&lt;=Boshqaruv!$C$10),IF(COUNTIFS($C$4:$C2287,$C2288,$B$4:$B2287,"&gt;="&amp;Boshqaruv!$C$9,$B$4:$B2287,"&lt;="&amp;Boshqaruv!$C$10)=0,1,0),0)</f>
        <v>0</v>
      </c>
    </row>
    <row r="2289" customFormat="false" ht="15" hidden="false" customHeight="false" outlineLevel="0" collapsed="false">
      <c r="A2289" s="8" t="n">
        <v>2285</v>
      </c>
      <c r="B2289" s="13"/>
      <c r="C2289" s="25"/>
      <c r="D2289" s="26" t="str">
        <f aca="false">IF($C2289="","",IFERROR(IF(INDEX(Bolalar!$B$5:$B$1804,MATCH($C2289,Bolalar!$I$5:$I$1804,0))="","",INDEX(Bolalar!$B$5:$B$1804,MATCH($C2289,Bolalar!$I$5:$I$1804,0))),""))</f>
        <v/>
      </c>
      <c r="E2289" s="15" t="str">
        <f aca="false">IF($C2289="","",IFERROR(IF(INDEX(Bolalar!$C$5:$C$1804,MATCH($C2289,Bolalar!$I$5:$I$1804,0))="","",INDEX(Bolalar!$C$5:$C$1804,MATCH($C2289,Bolalar!$I$5:$I$1804,0))),""))</f>
        <v/>
      </c>
      <c r="F2289" s="24"/>
      <c r="G2289" s="14" t="str">
        <f aca="false">IF(OR($E2289="",$B2289=""),"",INT(($B2289-$E2289)/365.25))</f>
        <v/>
      </c>
      <c r="H2289" s="25"/>
      <c r="I2289" s="12"/>
      <c r="J2289" s="28" t="n">
        <f aca="false">IF(AND($C2289&lt;&gt;"",$B2289&gt;=Boshqaruv!$C$9,$B2289&lt;=Boshqaruv!$C$10),IF(COUNTIFS($C$4:$C2288,$C2289,$B$4:$B2288,"&gt;="&amp;Boshqaruv!$C$9,$B$4:$B2288,"&lt;="&amp;Boshqaruv!$C$10)=0,1,0),0)</f>
        <v>0</v>
      </c>
    </row>
    <row r="2290" customFormat="false" ht="15" hidden="false" customHeight="false" outlineLevel="0" collapsed="false">
      <c r="A2290" s="8" t="n">
        <v>2286</v>
      </c>
      <c r="B2290" s="13"/>
      <c r="C2290" s="25"/>
      <c r="D2290" s="26" t="str">
        <f aca="false">IF($C2290="","",IFERROR(IF(INDEX(Bolalar!$B$5:$B$1804,MATCH($C2290,Bolalar!$I$5:$I$1804,0))="","",INDEX(Bolalar!$B$5:$B$1804,MATCH($C2290,Bolalar!$I$5:$I$1804,0))),""))</f>
        <v/>
      </c>
      <c r="E2290" s="15" t="str">
        <f aca="false">IF($C2290="","",IFERROR(IF(INDEX(Bolalar!$C$5:$C$1804,MATCH($C2290,Bolalar!$I$5:$I$1804,0))="","",INDEX(Bolalar!$C$5:$C$1804,MATCH($C2290,Bolalar!$I$5:$I$1804,0))),""))</f>
        <v/>
      </c>
      <c r="F2290" s="24"/>
      <c r="G2290" s="14" t="str">
        <f aca="false">IF(OR($E2290="",$B2290=""),"",INT(($B2290-$E2290)/365.25))</f>
        <v/>
      </c>
      <c r="H2290" s="25"/>
      <c r="I2290" s="12"/>
      <c r="J2290" s="28" t="n">
        <f aca="false">IF(AND($C2290&lt;&gt;"",$B2290&gt;=Boshqaruv!$C$9,$B2290&lt;=Boshqaruv!$C$10),IF(COUNTIFS($C$4:$C2289,$C2290,$B$4:$B2289,"&gt;="&amp;Boshqaruv!$C$9,$B$4:$B2289,"&lt;="&amp;Boshqaruv!$C$10)=0,1,0),0)</f>
        <v>0</v>
      </c>
    </row>
    <row r="2291" customFormat="false" ht="15" hidden="false" customHeight="false" outlineLevel="0" collapsed="false">
      <c r="A2291" s="8" t="n">
        <v>2287</v>
      </c>
      <c r="B2291" s="13"/>
      <c r="C2291" s="25"/>
      <c r="D2291" s="26" t="str">
        <f aca="false">IF($C2291="","",IFERROR(IF(INDEX(Bolalar!$B$5:$B$1804,MATCH($C2291,Bolalar!$I$5:$I$1804,0))="","",INDEX(Bolalar!$B$5:$B$1804,MATCH($C2291,Bolalar!$I$5:$I$1804,0))),""))</f>
        <v/>
      </c>
      <c r="E2291" s="15" t="str">
        <f aca="false">IF($C2291="","",IFERROR(IF(INDEX(Bolalar!$C$5:$C$1804,MATCH($C2291,Bolalar!$I$5:$I$1804,0))="","",INDEX(Bolalar!$C$5:$C$1804,MATCH($C2291,Bolalar!$I$5:$I$1804,0))),""))</f>
        <v/>
      </c>
      <c r="F2291" s="24"/>
      <c r="G2291" s="14" t="str">
        <f aca="false">IF(OR($E2291="",$B2291=""),"",INT(($B2291-$E2291)/365.25))</f>
        <v/>
      </c>
      <c r="H2291" s="25"/>
      <c r="I2291" s="12"/>
      <c r="J2291" s="28" t="n">
        <f aca="false">IF(AND($C2291&lt;&gt;"",$B2291&gt;=Boshqaruv!$C$9,$B2291&lt;=Boshqaruv!$C$10),IF(COUNTIFS($C$4:$C2290,$C2291,$B$4:$B2290,"&gt;="&amp;Boshqaruv!$C$9,$B$4:$B2290,"&lt;="&amp;Boshqaruv!$C$10)=0,1,0),0)</f>
        <v>0</v>
      </c>
    </row>
    <row r="2292" customFormat="false" ht="15" hidden="false" customHeight="false" outlineLevel="0" collapsed="false">
      <c r="A2292" s="8" t="n">
        <v>2288</v>
      </c>
      <c r="B2292" s="13"/>
      <c r="C2292" s="25"/>
      <c r="D2292" s="26" t="str">
        <f aca="false">IF($C2292="","",IFERROR(IF(INDEX(Bolalar!$B$5:$B$1804,MATCH($C2292,Bolalar!$I$5:$I$1804,0))="","",INDEX(Bolalar!$B$5:$B$1804,MATCH($C2292,Bolalar!$I$5:$I$1804,0))),""))</f>
        <v/>
      </c>
      <c r="E2292" s="15" t="str">
        <f aca="false">IF($C2292="","",IFERROR(IF(INDEX(Bolalar!$C$5:$C$1804,MATCH($C2292,Bolalar!$I$5:$I$1804,0))="","",INDEX(Bolalar!$C$5:$C$1804,MATCH($C2292,Bolalar!$I$5:$I$1804,0))),""))</f>
        <v/>
      </c>
      <c r="F2292" s="24"/>
      <c r="G2292" s="14" t="str">
        <f aca="false">IF(OR($E2292="",$B2292=""),"",INT(($B2292-$E2292)/365.25))</f>
        <v/>
      </c>
      <c r="H2292" s="25"/>
      <c r="I2292" s="12"/>
      <c r="J2292" s="28" t="n">
        <f aca="false">IF(AND($C2292&lt;&gt;"",$B2292&gt;=Boshqaruv!$C$9,$B2292&lt;=Boshqaruv!$C$10),IF(COUNTIFS($C$4:$C2291,$C2292,$B$4:$B2291,"&gt;="&amp;Boshqaruv!$C$9,$B$4:$B2291,"&lt;="&amp;Boshqaruv!$C$10)=0,1,0),0)</f>
        <v>0</v>
      </c>
    </row>
    <row r="2293" customFormat="false" ht="15" hidden="false" customHeight="false" outlineLevel="0" collapsed="false">
      <c r="A2293" s="8" t="n">
        <v>2289</v>
      </c>
      <c r="B2293" s="13"/>
      <c r="C2293" s="25"/>
      <c r="D2293" s="26" t="str">
        <f aca="false">IF($C2293="","",IFERROR(IF(INDEX(Bolalar!$B$5:$B$1804,MATCH($C2293,Bolalar!$I$5:$I$1804,0))="","",INDEX(Bolalar!$B$5:$B$1804,MATCH($C2293,Bolalar!$I$5:$I$1804,0))),""))</f>
        <v/>
      </c>
      <c r="E2293" s="15" t="str">
        <f aca="false">IF($C2293="","",IFERROR(IF(INDEX(Bolalar!$C$5:$C$1804,MATCH($C2293,Bolalar!$I$5:$I$1804,0))="","",INDEX(Bolalar!$C$5:$C$1804,MATCH($C2293,Bolalar!$I$5:$I$1804,0))),""))</f>
        <v/>
      </c>
      <c r="F2293" s="24"/>
      <c r="G2293" s="14" t="str">
        <f aca="false">IF(OR($E2293="",$B2293=""),"",INT(($B2293-$E2293)/365.25))</f>
        <v/>
      </c>
      <c r="H2293" s="25"/>
      <c r="I2293" s="12"/>
      <c r="J2293" s="28" t="n">
        <f aca="false">IF(AND($C2293&lt;&gt;"",$B2293&gt;=Boshqaruv!$C$9,$B2293&lt;=Boshqaruv!$C$10),IF(COUNTIFS($C$4:$C2292,$C2293,$B$4:$B2292,"&gt;="&amp;Boshqaruv!$C$9,$B$4:$B2292,"&lt;="&amp;Boshqaruv!$C$10)=0,1,0),0)</f>
        <v>0</v>
      </c>
    </row>
    <row r="2294" customFormat="false" ht="15" hidden="false" customHeight="false" outlineLevel="0" collapsed="false">
      <c r="A2294" s="8" t="n">
        <v>2290</v>
      </c>
      <c r="B2294" s="13"/>
      <c r="C2294" s="25"/>
      <c r="D2294" s="26" t="str">
        <f aca="false">IF($C2294="","",IFERROR(IF(INDEX(Bolalar!$B$5:$B$1804,MATCH($C2294,Bolalar!$I$5:$I$1804,0))="","",INDEX(Bolalar!$B$5:$B$1804,MATCH($C2294,Bolalar!$I$5:$I$1804,0))),""))</f>
        <v/>
      </c>
      <c r="E2294" s="15" t="str">
        <f aca="false">IF($C2294="","",IFERROR(IF(INDEX(Bolalar!$C$5:$C$1804,MATCH($C2294,Bolalar!$I$5:$I$1804,0))="","",INDEX(Bolalar!$C$5:$C$1804,MATCH($C2294,Bolalar!$I$5:$I$1804,0))),""))</f>
        <v/>
      </c>
      <c r="F2294" s="24"/>
      <c r="G2294" s="14" t="str">
        <f aca="false">IF(OR($E2294="",$B2294=""),"",INT(($B2294-$E2294)/365.25))</f>
        <v/>
      </c>
      <c r="H2294" s="25"/>
      <c r="I2294" s="12"/>
      <c r="J2294" s="28" t="n">
        <f aca="false">IF(AND($C2294&lt;&gt;"",$B2294&gt;=Boshqaruv!$C$9,$B2294&lt;=Boshqaruv!$C$10),IF(COUNTIFS($C$4:$C2293,$C2294,$B$4:$B2293,"&gt;="&amp;Boshqaruv!$C$9,$B$4:$B2293,"&lt;="&amp;Boshqaruv!$C$10)=0,1,0),0)</f>
        <v>0</v>
      </c>
    </row>
    <row r="2295" customFormat="false" ht="15" hidden="false" customHeight="false" outlineLevel="0" collapsed="false">
      <c r="A2295" s="8" t="n">
        <v>2291</v>
      </c>
      <c r="B2295" s="13"/>
      <c r="C2295" s="25"/>
      <c r="D2295" s="26" t="str">
        <f aca="false">IF($C2295="","",IFERROR(IF(INDEX(Bolalar!$B$5:$B$1804,MATCH($C2295,Bolalar!$I$5:$I$1804,0))="","",INDEX(Bolalar!$B$5:$B$1804,MATCH($C2295,Bolalar!$I$5:$I$1804,0))),""))</f>
        <v/>
      </c>
      <c r="E2295" s="15" t="str">
        <f aca="false">IF($C2295="","",IFERROR(IF(INDEX(Bolalar!$C$5:$C$1804,MATCH($C2295,Bolalar!$I$5:$I$1804,0))="","",INDEX(Bolalar!$C$5:$C$1804,MATCH($C2295,Bolalar!$I$5:$I$1804,0))),""))</f>
        <v/>
      </c>
      <c r="F2295" s="24"/>
      <c r="G2295" s="14" t="str">
        <f aca="false">IF(OR($E2295="",$B2295=""),"",INT(($B2295-$E2295)/365.25))</f>
        <v/>
      </c>
      <c r="H2295" s="25"/>
      <c r="I2295" s="12"/>
      <c r="J2295" s="28" t="n">
        <f aca="false">IF(AND($C2295&lt;&gt;"",$B2295&gt;=Boshqaruv!$C$9,$B2295&lt;=Boshqaruv!$C$10),IF(COUNTIFS($C$4:$C2294,$C2295,$B$4:$B2294,"&gt;="&amp;Boshqaruv!$C$9,$B$4:$B2294,"&lt;="&amp;Boshqaruv!$C$10)=0,1,0),0)</f>
        <v>0</v>
      </c>
    </row>
    <row r="2296" customFormat="false" ht="15" hidden="false" customHeight="false" outlineLevel="0" collapsed="false">
      <c r="A2296" s="8" t="n">
        <v>2292</v>
      </c>
      <c r="B2296" s="13"/>
      <c r="C2296" s="25"/>
      <c r="D2296" s="26" t="str">
        <f aca="false">IF($C2296="","",IFERROR(IF(INDEX(Bolalar!$B$5:$B$1804,MATCH($C2296,Bolalar!$I$5:$I$1804,0))="","",INDEX(Bolalar!$B$5:$B$1804,MATCH($C2296,Bolalar!$I$5:$I$1804,0))),""))</f>
        <v/>
      </c>
      <c r="E2296" s="15" t="str">
        <f aca="false">IF($C2296="","",IFERROR(IF(INDEX(Bolalar!$C$5:$C$1804,MATCH($C2296,Bolalar!$I$5:$I$1804,0))="","",INDEX(Bolalar!$C$5:$C$1804,MATCH($C2296,Bolalar!$I$5:$I$1804,0))),""))</f>
        <v/>
      </c>
      <c r="F2296" s="24"/>
      <c r="G2296" s="14" t="str">
        <f aca="false">IF(OR($E2296="",$B2296=""),"",INT(($B2296-$E2296)/365.25))</f>
        <v/>
      </c>
      <c r="H2296" s="25"/>
      <c r="I2296" s="12"/>
      <c r="J2296" s="28" t="n">
        <f aca="false">IF(AND($C2296&lt;&gt;"",$B2296&gt;=Boshqaruv!$C$9,$B2296&lt;=Boshqaruv!$C$10),IF(COUNTIFS($C$4:$C2295,$C2296,$B$4:$B2295,"&gt;="&amp;Boshqaruv!$C$9,$B$4:$B2295,"&lt;="&amp;Boshqaruv!$C$10)=0,1,0),0)</f>
        <v>0</v>
      </c>
    </row>
    <row r="2297" customFormat="false" ht="15" hidden="false" customHeight="false" outlineLevel="0" collapsed="false">
      <c r="A2297" s="8" t="n">
        <v>2293</v>
      </c>
      <c r="B2297" s="13"/>
      <c r="C2297" s="25"/>
      <c r="D2297" s="26" t="str">
        <f aca="false">IF($C2297="","",IFERROR(IF(INDEX(Bolalar!$B$5:$B$1804,MATCH($C2297,Bolalar!$I$5:$I$1804,0))="","",INDEX(Bolalar!$B$5:$B$1804,MATCH($C2297,Bolalar!$I$5:$I$1804,0))),""))</f>
        <v/>
      </c>
      <c r="E2297" s="15" t="str">
        <f aca="false">IF($C2297="","",IFERROR(IF(INDEX(Bolalar!$C$5:$C$1804,MATCH($C2297,Bolalar!$I$5:$I$1804,0))="","",INDEX(Bolalar!$C$5:$C$1804,MATCH($C2297,Bolalar!$I$5:$I$1804,0))),""))</f>
        <v/>
      </c>
      <c r="F2297" s="24"/>
      <c r="G2297" s="14" t="str">
        <f aca="false">IF(OR($E2297="",$B2297=""),"",INT(($B2297-$E2297)/365.25))</f>
        <v/>
      </c>
      <c r="H2297" s="25"/>
      <c r="I2297" s="12"/>
      <c r="J2297" s="28" t="n">
        <f aca="false">IF(AND($C2297&lt;&gt;"",$B2297&gt;=Boshqaruv!$C$9,$B2297&lt;=Boshqaruv!$C$10),IF(COUNTIFS($C$4:$C2296,$C2297,$B$4:$B2296,"&gt;="&amp;Boshqaruv!$C$9,$B$4:$B2296,"&lt;="&amp;Boshqaruv!$C$10)=0,1,0),0)</f>
        <v>0</v>
      </c>
    </row>
    <row r="2298" customFormat="false" ht="15" hidden="false" customHeight="false" outlineLevel="0" collapsed="false">
      <c r="A2298" s="8" t="n">
        <v>2294</v>
      </c>
      <c r="B2298" s="13"/>
      <c r="C2298" s="25"/>
      <c r="D2298" s="26" t="str">
        <f aca="false">IF($C2298="","",IFERROR(IF(INDEX(Bolalar!$B$5:$B$1804,MATCH($C2298,Bolalar!$I$5:$I$1804,0))="","",INDEX(Bolalar!$B$5:$B$1804,MATCH($C2298,Bolalar!$I$5:$I$1804,0))),""))</f>
        <v/>
      </c>
      <c r="E2298" s="15" t="str">
        <f aca="false">IF($C2298="","",IFERROR(IF(INDEX(Bolalar!$C$5:$C$1804,MATCH($C2298,Bolalar!$I$5:$I$1804,0))="","",INDEX(Bolalar!$C$5:$C$1804,MATCH($C2298,Bolalar!$I$5:$I$1804,0))),""))</f>
        <v/>
      </c>
      <c r="F2298" s="24"/>
      <c r="G2298" s="14" t="str">
        <f aca="false">IF(OR($E2298="",$B2298=""),"",INT(($B2298-$E2298)/365.25))</f>
        <v/>
      </c>
      <c r="H2298" s="25"/>
      <c r="I2298" s="12"/>
      <c r="J2298" s="28" t="n">
        <f aca="false">IF(AND($C2298&lt;&gt;"",$B2298&gt;=Boshqaruv!$C$9,$B2298&lt;=Boshqaruv!$C$10),IF(COUNTIFS($C$4:$C2297,$C2298,$B$4:$B2297,"&gt;="&amp;Boshqaruv!$C$9,$B$4:$B2297,"&lt;="&amp;Boshqaruv!$C$10)=0,1,0),0)</f>
        <v>0</v>
      </c>
    </row>
    <row r="2299" customFormat="false" ht="15" hidden="false" customHeight="false" outlineLevel="0" collapsed="false">
      <c r="A2299" s="8" t="n">
        <v>2295</v>
      </c>
      <c r="B2299" s="13"/>
      <c r="C2299" s="25"/>
      <c r="D2299" s="26" t="str">
        <f aca="false">IF($C2299="","",IFERROR(IF(INDEX(Bolalar!$B$5:$B$1804,MATCH($C2299,Bolalar!$I$5:$I$1804,0))="","",INDEX(Bolalar!$B$5:$B$1804,MATCH($C2299,Bolalar!$I$5:$I$1804,0))),""))</f>
        <v/>
      </c>
      <c r="E2299" s="15" t="str">
        <f aca="false">IF($C2299="","",IFERROR(IF(INDEX(Bolalar!$C$5:$C$1804,MATCH($C2299,Bolalar!$I$5:$I$1804,0))="","",INDEX(Bolalar!$C$5:$C$1804,MATCH($C2299,Bolalar!$I$5:$I$1804,0))),""))</f>
        <v/>
      </c>
      <c r="F2299" s="24"/>
      <c r="G2299" s="14" t="str">
        <f aca="false">IF(OR($E2299="",$B2299=""),"",INT(($B2299-$E2299)/365.25))</f>
        <v/>
      </c>
      <c r="H2299" s="25"/>
      <c r="I2299" s="12"/>
      <c r="J2299" s="28" t="n">
        <f aca="false">IF(AND($C2299&lt;&gt;"",$B2299&gt;=Boshqaruv!$C$9,$B2299&lt;=Boshqaruv!$C$10),IF(COUNTIFS($C$4:$C2298,$C2299,$B$4:$B2298,"&gt;="&amp;Boshqaruv!$C$9,$B$4:$B2298,"&lt;="&amp;Boshqaruv!$C$10)=0,1,0),0)</f>
        <v>0</v>
      </c>
    </row>
    <row r="2300" customFormat="false" ht="15" hidden="false" customHeight="false" outlineLevel="0" collapsed="false">
      <c r="A2300" s="8" t="n">
        <v>2296</v>
      </c>
      <c r="B2300" s="13"/>
      <c r="C2300" s="25"/>
      <c r="D2300" s="26" t="str">
        <f aca="false">IF($C2300="","",IFERROR(IF(INDEX(Bolalar!$B$5:$B$1804,MATCH($C2300,Bolalar!$I$5:$I$1804,0))="","",INDEX(Bolalar!$B$5:$B$1804,MATCH($C2300,Bolalar!$I$5:$I$1804,0))),""))</f>
        <v/>
      </c>
      <c r="E2300" s="15" t="str">
        <f aca="false">IF($C2300="","",IFERROR(IF(INDEX(Bolalar!$C$5:$C$1804,MATCH($C2300,Bolalar!$I$5:$I$1804,0))="","",INDEX(Bolalar!$C$5:$C$1804,MATCH($C2300,Bolalar!$I$5:$I$1804,0))),""))</f>
        <v/>
      </c>
      <c r="F2300" s="24"/>
      <c r="G2300" s="14" t="str">
        <f aca="false">IF(OR($E2300="",$B2300=""),"",INT(($B2300-$E2300)/365.25))</f>
        <v/>
      </c>
      <c r="H2300" s="25"/>
      <c r="I2300" s="12"/>
      <c r="J2300" s="28" t="n">
        <f aca="false">IF(AND($C2300&lt;&gt;"",$B2300&gt;=Boshqaruv!$C$9,$B2300&lt;=Boshqaruv!$C$10),IF(COUNTIFS($C$4:$C2299,$C2300,$B$4:$B2299,"&gt;="&amp;Boshqaruv!$C$9,$B$4:$B2299,"&lt;="&amp;Boshqaruv!$C$10)=0,1,0),0)</f>
        <v>0</v>
      </c>
    </row>
    <row r="2301" customFormat="false" ht="15" hidden="false" customHeight="false" outlineLevel="0" collapsed="false">
      <c r="A2301" s="8" t="n">
        <v>2297</v>
      </c>
      <c r="B2301" s="13"/>
      <c r="C2301" s="25"/>
      <c r="D2301" s="26" t="str">
        <f aca="false">IF($C2301="","",IFERROR(IF(INDEX(Bolalar!$B$5:$B$1804,MATCH($C2301,Bolalar!$I$5:$I$1804,0))="","",INDEX(Bolalar!$B$5:$B$1804,MATCH($C2301,Bolalar!$I$5:$I$1804,0))),""))</f>
        <v/>
      </c>
      <c r="E2301" s="15" t="str">
        <f aca="false">IF($C2301="","",IFERROR(IF(INDEX(Bolalar!$C$5:$C$1804,MATCH($C2301,Bolalar!$I$5:$I$1804,0))="","",INDEX(Bolalar!$C$5:$C$1804,MATCH($C2301,Bolalar!$I$5:$I$1804,0))),""))</f>
        <v/>
      </c>
      <c r="F2301" s="24"/>
      <c r="G2301" s="14" t="str">
        <f aca="false">IF(OR($E2301="",$B2301=""),"",INT(($B2301-$E2301)/365.25))</f>
        <v/>
      </c>
      <c r="H2301" s="25"/>
      <c r="I2301" s="12"/>
      <c r="J2301" s="28" t="n">
        <f aca="false">IF(AND($C2301&lt;&gt;"",$B2301&gt;=Boshqaruv!$C$9,$B2301&lt;=Boshqaruv!$C$10),IF(COUNTIFS($C$4:$C2300,$C2301,$B$4:$B2300,"&gt;="&amp;Boshqaruv!$C$9,$B$4:$B2300,"&lt;="&amp;Boshqaruv!$C$10)=0,1,0),0)</f>
        <v>0</v>
      </c>
    </row>
    <row r="2302" customFormat="false" ht="15" hidden="false" customHeight="false" outlineLevel="0" collapsed="false">
      <c r="A2302" s="8" t="n">
        <v>2298</v>
      </c>
      <c r="B2302" s="13"/>
      <c r="C2302" s="25"/>
      <c r="D2302" s="26" t="str">
        <f aca="false">IF($C2302="","",IFERROR(IF(INDEX(Bolalar!$B$5:$B$1804,MATCH($C2302,Bolalar!$I$5:$I$1804,0))="","",INDEX(Bolalar!$B$5:$B$1804,MATCH($C2302,Bolalar!$I$5:$I$1804,0))),""))</f>
        <v/>
      </c>
      <c r="E2302" s="15" t="str">
        <f aca="false">IF($C2302="","",IFERROR(IF(INDEX(Bolalar!$C$5:$C$1804,MATCH($C2302,Bolalar!$I$5:$I$1804,0))="","",INDEX(Bolalar!$C$5:$C$1804,MATCH($C2302,Bolalar!$I$5:$I$1804,0))),""))</f>
        <v/>
      </c>
      <c r="F2302" s="24"/>
      <c r="G2302" s="14" t="str">
        <f aca="false">IF(OR($E2302="",$B2302=""),"",INT(($B2302-$E2302)/365.25))</f>
        <v/>
      </c>
      <c r="H2302" s="25"/>
      <c r="I2302" s="12"/>
      <c r="J2302" s="28" t="n">
        <f aca="false">IF(AND($C2302&lt;&gt;"",$B2302&gt;=Boshqaruv!$C$9,$B2302&lt;=Boshqaruv!$C$10),IF(COUNTIFS($C$4:$C2301,$C2302,$B$4:$B2301,"&gt;="&amp;Boshqaruv!$C$9,$B$4:$B2301,"&lt;="&amp;Boshqaruv!$C$10)=0,1,0),0)</f>
        <v>0</v>
      </c>
    </row>
    <row r="2303" customFormat="false" ht="15" hidden="false" customHeight="false" outlineLevel="0" collapsed="false">
      <c r="A2303" s="8" t="n">
        <v>2299</v>
      </c>
      <c r="B2303" s="13"/>
      <c r="C2303" s="25"/>
      <c r="D2303" s="26" t="str">
        <f aca="false">IF($C2303="","",IFERROR(IF(INDEX(Bolalar!$B$5:$B$1804,MATCH($C2303,Bolalar!$I$5:$I$1804,0))="","",INDEX(Bolalar!$B$5:$B$1804,MATCH($C2303,Bolalar!$I$5:$I$1804,0))),""))</f>
        <v/>
      </c>
      <c r="E2303" s="15" t="str">
        <f aca="false">IF($C2303="","",IFERROR(IF(INDEX(Bolalar!$C$5:$C$1804,MATCH($C2303,Bolalar!$I$5:$I$1804,0))="","",INDEX(Bolalar!$C$5:$C$1804,MATCH($C2303,Bolalar!$I$5:$I$1804,0))),""))</f>
        <v/>
      </c>
      <c r="F2303" s="24"/>
      <c r="G2303" s="14" t="str">
        <f aca="false">IF(OR($E2303="",$B2303=""),"",INT(($B2303-$E2303)/365.25))</f>
        <v/>
      </c>
      <c r="H2303" s="25"/>
      <c r="I2303" s="12"/>
      <c r="J2303" s="28" t="n">
        <f aca="false">IF(AND($C2303&lt;&gt;"",$B2303&gt;=Boshqaruv!$C$9,$B2303&lt;=Boshqaruv!$C$10),IF(COUNTIFS($C$4:$C2302,$C2303,$B$4:$B2302,"&gt;="&amp;Boshqaruv!$C$9,$B$4:$B2302,"&lt;="&amp;Boshqaruv!$C$10)=0,1,0),0)</f>
        <v>0</v>
      </c>
    </row>
    <row r="2304" customFormat="false" ht="15" hidden="false" customHeight="false" outlineLevel="0" collapsed="false">
      <c r="A2304" s="8" t="n">
        <v>2300</v>
      </c>
      <c r="B2304" s="13"/>
      <c r="C2304" s="25"/>
      <c r="D2304" s="26" t="str">
        <f aca="false">IF($C2304="","",IFERROR(IF(INDEX(Bolalar!$B$5:$B$1804,MATCH($C2304,Bolalar!$I$5:$I$1804,0))="","",INDEX(Bolalar!$B$5:$B$1804,MATCH($C2304,Bolalar!$I$5:$I$1804,0))),""))</f>
        <v/>
      </c>
      <c r="E2304" s="15" t="str">
        <f aca="false">IF($C2304="","",IFERROR(IF(INDEX(Bolalar!$C$5:$C$1804,MATCH($C2304,Bolalar!$I$5:$I$1804,0))="","",INDEX(Bolalar!$C$5:$C$1804,MATCH($C2304,Bolalar!$I$5:$I$1804,0))),""))</f>
        <v/>
      </c>
      <c r="F2304" s="24"/>
      <c r="G2304" s="14" t="str">
        <f aca="false">IF(OR($E2304="",$B2304=""),"",INT(($B2304-$E2304)/365.25))</f>
        <v/>
      </c>
      <c r="H2304" s="25"/>
      <c r="I2304" s="12"/>
      <c r="J2304" s="28" t="n">
        <f aca="false">IF(AND($C2304&lt;&gt;"",$B2304&gt;=Boshqaruv!$C$9,$B2304&lt;=Boshqaruv!$C$10),IF(COUNTIFS($C$4:$C2303,$C2304,$B$4:$B2303,"&gt;="&amp;Boshqaruv!$C$9,$B$4:$B2303,"&lt;="&amp;Boshqaruv!$C$10)=0,1,0),0)</f>
        <v>0</v>
      </c>
    </row>
    <row r="2305" customFormat="false" ht="15" hidden="false" customHeight="false" outlineLevel="0" collapsed="false">
      <c r="A2305" s="8" t="n">
        <v>2301</v>
      </c>
      <c r="B2305" s="13"/>
      <c r="C2305" s="25"/>
      <c r="D2305" s="26" t="str">
        <f aca="false">IF($C2305="","",IFERROR(IF(INDEX(Bolalar!$B$5:$B$1804,MATCH($C2305,Bolalar!$I$5:$I$1804,0))="","",INDEX(Bolalar!$B$5:$B$1804,MATCH($C2305,Bolalar!$I$5:$I$1804,0))),""))</f>
        <v/>
      </c>
      <c r="E2305" s="15" t="str">
        <f aca="false">IF($C2305="","",IFERROR(IF(INDEX(Bolalar!$C$5:$C$1804,MATCH($C2305,Bolalar!$I$5:$I$1804,0))="","",INDEX(Bolalar!$C$5:$C$1804,MATCH($C2305,Bolalar!$I$5:$I$1804,0))),""))</f>
        <v/>
      </c>
      <c r="F2305" s="24"/>
      <c r="G2305" s="14" t="str">
        <f aca="false">IF(OR($E2305="",$B2305=""),"",INT(($B2305-$E2305)/365.25))</f>
        <v/>
      </c>
      <c r="H2305" s="25"/>
      <c r="I2305" s="12"/>
      <c r="J2305" s="28" t="n">
        <f aca="false">IF(AND($C2305&lt;&gt;"",$B2305&gt;=Boshqaruv!$C$9,$B2305&lt;=Boshqaruv!$C$10),IF(COUNTIFS($C$4:$C2304,$C2305,$B$4:$B2304,"&gt;="&amp;Boshqaruv!$C$9,$B$4:$B2304,"&lt;="&amp;Boshqaruv!$C$10)=0,1,0),0)</f>
        <v>0</v>
      </c>
    </row>
    <row r="2306" customFormat="false" ht="15" hidden="false" customHeight="false" outlineLevel="0" collapsed="false">
      <c r="A2306" s="8" t="n">
        <v>2302</v>
      </c>
      <c r="B2306" s="13"/>
      <c r="C2306" s="25"/>
      <c r="D2306" s="26" t="str">
        <f aca="false">IF($C2306="","",IFERROR(IF(INDEX(Bolalar!$B$5:$B$1804,MATCH($C2306,Bolalar!$I$5:$I$1804,0))="","",INDEX(Bolalar!$B$5:$B$1804,MATCH($C2306,Bolalar!$I$5:$I$1804,0))),""))</f>
        <v/>
      </c>
      <c r="E2306" s="15" t="str">
        <f aca="false">IF($C2306="","",IFERROR(IF(INDEX(Bolalar!$C$5:$C$1804,MATCH($C2306,Bolalar!$I$5:$I$1804,0))="","",INDEX(Bolalar!$C$5:$C$1804,MATCH($C2306,Bolalar!$I$5:$I$1804,0))),""))</f>
        <v/>
      </c>
      <c r="F2306" s="24"/>
      <c r="G2306" s="14" t="str">
        <f aca="false">IF(OR($E2306="",$B2306=""),"",INT(($B2306-$E2306)/365.25))</f>
        <v/>
      </c>
      <c r="H2306" s="25"/>
      <c r="I2306" s="12"/>
      <c r="J2306" s="28" t="n">
        <f aca="false">IF(AND($C2306&lt;&gt;"",$B2306&gt;=Boshqaruv!$C$9,$B2306&lt;=Boshqaruv!$C$10),IF(COUNTIFS($C$4:$C2305,$C2306,$B$4:$B2305,"&gt;="&amp;Boshqaruv!$C$9,$B$4:$B2305,"&lt;="&amp;Boshqaruv!$C$10)=0,1,0),0)</f>
        <v>0</v>
      </c>
    </row>
    <row r="2307" customFormat="false" ht="15" hidden="false" customHeight="false" outlineLevel="0" collapsed="false">
      <c r="A2307" s="8" t="n">
        <v>2303</v>
      </c>
      <c r="B2307" s="13"/>
      <c r="C2307" s="25"/>
      <c r="D2307" s="26" t="str">
        <f aca="false">IF($C2307="","",IFERROR(IF(INDEX(Bolalar!$B$5:$B$1804,MATCH($C2307,Bolalar!$I$5:$I$1804,0))="","",INDEX(Bolalar!$B$5:$B$1804,MATCH($C2307,Bolalar!$I$5:$I$1804,0))),""))</f>
        <v/>
      </c>
      <c r="E2307" s="15" t="str">
        <f aca="false">IF($C2307="","",IFERROR(IF(INDEX(Bolalar!$C$5:$C$1804,MATCH($C2307,Bolalar!$I$5:$I$1804,0))="","",INDEX(Bolalar!$C$5:$C$1804,MATCH($C2307,Bolalar!$I$5:$I$1804,0))),""))</f>
        <v/>
      </c>
      <c r="F2307" s="24"/>
      <c r="G2307" s="14" t="str">
        <f aca="false">IF(OR($E2307="",$B2307=""),"",INT(($B2307-$E2307)/365.25))</f>
        <v/>
      </c>
      <c r="H2307" s="25"/>
      <c r="I2307" s="12"/>
      <c r="J2307" s="28" t="n">
        <f aca="false">IF(AND($C2307&lt;&gt;"",$B2307&gt;=Boshqaruv!$C$9,$B2307&lt;=Boshqaruv!$C$10),IF(COUNTIFS($C$4:$C2306,$C2307,$B$4:$B2306,"&gt;="&amp;Boshqaruv!$C$9,$B$4:$B2306,"&lt;="&amp;Boshqaruv!$C$10)=0,1,0),0)</f>
        <v>0</v>
      </c>
    </row>
    <row r="2308" customFormat="false" ht="15" hidden="false" customHeight="false" outlineLevel="0" collapsed="false">
      <c r="A2308" s="8" t="n">
        <v>2304</v>
      </c>
      <c r="B2308" s="13"/>
      <c r="C2308" s="25"/>
      <c r="D2308" s="26" t="str">
        <f aca="false">IF($C2308="","",IFERROR(IF(INDEX(Bolalar!$B$5:$B$1804,MATCH($C2308,Bolalar!$I$5:$I$1804,0))="","",INDEX(Bolalar!$B$5:$B$1804,MATCH($C2308,Bolalar!$I$5:$I$1804,0))),""))</f>
        <v/>
      </c>
      <c r="E2308" s="15" t="str">
        <f aca="false">IF($C2308="","",IFERROR(IF(INDEX(Bolalar!$C$5:$C$1804,MATCH($C2308,Bolalar!$I$5:$I$1804,0))="","",INDEX(Bolalar!$C$5:$C$1804,MATCH($C2308,Bolalar!$I$5:$I$1804,0))),""))</f>
        <v/>
      </c>
      <c r="F2308" s="24"/>
      <c r="G2308" s="14" t="str">
        <f aca="false">IF(OR($E2308="",$B2308=""),"",INT(($B2308-$E2308)/365.25))</f>
        <v/>
      </c>
      <c r="H2308" s="25"/>
      <c r="I2308" s="12"/>
      <c r="J2308" s="28" t="n">
        <f aca="false">IF(AND($C2308&lt;&gt;"",$B2308&gt;=Boshqaruv!$C$9,$B2308&lt;=Boshqaruv!$C$10),IF(COUNTIFS($C$4:$C2307,$C2308,$B$4:$B2307,"&gt;="&amp;Boshqaruv!$C$9,$B$4:$B2307,"&lt;="&amp;Boshqaruv!$C$10)=0,1,0),0)</f>
        <v>0</v>
      </c>
    </row>
    <row r="2309" customFormat="false" ht="15" hidden="false" customHeight="false" outlineLevel="0" collapsed="false">
      <c r="A2309" s="8" t="n">
        <v>2305</v>
      </c>
      <c r="B2309" s="13"/>
      <c r="C2309" s="25"/>
      <c r="D2309" s="26" t="str">
        <f aca="false">IF($C2309="","",IFERROR(IF(INDEX(Bolalar!$B$5:$B$1804,MATCH($C2309,Bolalar!$I$5:$I$1804,0))="","",INDEX(Bolalar!$B$5:$B$1804,MATCH($C2309,Bolalar!$I$5:$I$1804,0))),""))</f>
        <v/>
      </c>
      <c r="E2309" s="15" t="str">
        <f aca="false">IF($C2309="","",IFERROR(IF(INDEX(Bolalar!$C$5:$C$1804,MATCH($C2309,Bolalar!$I$5:$I$1804,0))="","",INDEX(Bolalar!$C$5:$C$1804,MATCH($C2309,Bolalar!$I$5:$I$1804,0))),""))</f>
        <v/>
      </c>
      <c r="F2309" s="24"/>
      <c r="G2309" s="14" t="str">
        <f aca="false">IF(OR($E2309="",$B2309=""),"",INT(($B2309-$E2309)/365.25))</f>
        <v/>
      </c>
      <c r="H2309" s="25"/>
      <c r="I2309" s="12"/>
      <c r="J2309" s="28" t="n">
        <f aca="false">IF(AND($C2309&lt;&gt;"",$B2309&gt;=Boshqaruv!$C$9,$B2309&lt;=Boshqaruv!$C$10),IF(COUNTIFS($C$4:$C2308,$C2309,$B$4:$B2308,"&gt;="&amp;Boshqaruv!$C$9,$B$4:$B2308,"&lt;="&amp;Boshqaruv!$C$10)=0,1,0),0)</f>
        <v>0</v>
      </c>
    </row>
    <row r="2310" customFormat="false" ht="15" hidden="false" customHeight="false" outlineLevel="0" collapsed="false">
      <c r="A2310" s="8" t="n">
        <v>2306</v>
      </c>
      <c r="B2310" s="13"/>
      <c r="C2310" s="25"/>
      <c r="D2310" s="26" t="str">
        <f aca="false">IF($C2310="","",IFERROR(IF(INDEX(Bolalar!$B$5:$B$1804,MATCH($C2310,Bolalar!$I$5:$I$1804,0))="","",INDEX(Bolalar!$B$5:$B$1804,MATCH($C2310,Bolalar!$I$5:$I$1804,0))),""))</f>
        <v/>
      </c>
      <c r="E2310" s="15" t="str">
        <f aca="false">IF($C2310="","",IFERROR(IF(INDEX(Bolalar!$C$5:$C$1804,MATCH($C2310,Bolalar!$I$5:$I$1804,0))="","",INDEX(Bolalar!$C$5:$C$1804,MATCH($C2310,Bolalar!$I$5:$I$1804,0))),""))</f>
        <v/>
      </c>
      <c r="F2310" s="24"/>
      <c r="G2310" s="14" t="str">
        <f aca="false">IF(OR($E2310="",$B2310=""),"",INT(($B2310-$E2310)/365.25))</f>
        <v/>
      </c>
      <c r="H2310" s="25"/>
      <c r="I2310" s="12"/>
      <c r="J2310" s="28" t="n">
        <f aca="false">IF(AND($C2310&lt;&gt;"",$B2310&gt;=Boshqaruv!$C$9,$B2310&lt;=Boshqaruv!$C$10),IF(COUNTIFS($C$4:$C2309,$C2310,$B$4:$B2309,"&gt;="&amp;Boshqaruv!$C$9,$B$4:$B2309,"&lt;="&amp;Boshqaruv!$C$10)=0,1,0),0)</f>
        <v>0</v>
      </c>
    </row>
    <row r="2311" customFormat="false" ht="15" hidden="false" customHeight="false" outlineLevel="0" collapsed="false">
      <c r="A2311" s="8" t="n">
        <v>2307</v>
      </c>
      <c r="B2311" s="13"/>
      <c r="C2311" s="25"/>
      <c r="D2311" s="26" t="str">
        <f aca="false">IF($C2311="","",IFERROR(IF(INDEX(Bolalar!$B$5:$B$1804,MATCH($C2311,Bolalar!$I$5:$I$1804,0))="","",INDEX(Bolalar!$B$5:$B$1804,MATCH($C2311,Bolalar!$I$5:$I$1804,0))),""))</f>
        <v/>
      </c>
      <c r="E2311" s="15" t="str">
        <f aca="false">IF($C2311="","",IFERROR(IF(INDEX(Bolalar!$C$5:$C$1804,MATCH($C2311,Bolalar!$I$5:$I$1804,0))="","",INDEX(Bolalar!$C$5:$C$1804,MATCH($C2311,Bolalar!$I$5:$I$1804,0))),""))</f>
        <v/>
      </c>
      <c r="F2311" s="24"/>
      <c r="G2311" s="14" t="str">
        <f aca="false">IF(OR($E2311="",$B2311=""),"",INT(($B2311-$E2311)/365.25))</f>
        <v/>
      </c>
      <c r="H2311" s="25"/>
      <c r="I2311" s="12"/>
      <c r="J2311" s="28" t="n">
        <f aca="false">IF(AND($C2311&lt;&gt;"",$B2311&gt;=Boshqaruv!$C$9,$B2311&lt;=Boshqaruv!$C$10),IF(COUNTIFS($C$4:$C2310,$C2311,$B$4:$B2310,"&gt;="&amp;Boshqaruv!$C$9,$B$4:$B2310,"&lt;="&amp;Boshqaruv!$C$10)=0,1,0),0)</f>
        <v>0</v>
      </c>
    </row>
    <row r="2312" customFormat="false" ht="15" hidden="false" customHeight="false" outlineLevel="0" collapsed="false">
      <c r="A2312" s="8" t="n">
        <v>2308</v>
      </c>
      <c r="B2312" s="13"/>
      <c r="C2312" s="25"/>
      <c r="D2312" s="26" t="str">
        <f aca="false">IF($C2312="","",IFERROR(IF(INDEX(Bolalar!$B$5:$B$1804,MATCH($C2312,Bolalar!$I$5:$I$1804,0))="","",INDEX(Bolalar!$B$5:$B$1804,MATCH($C2312,Bolalar!$I$5:$I$1804,0))),""))</f>
        <v/>
      </c>
      <c r="E2312" s="15" t="str">
        <f aca="false">IF($C2312="","",IFERROR(IF(INDEX(Bolalar!$C$5:$C$1804,MATCH($C2312,Bolalar!$I$5:$I$1804,0))="","",INDEX(Bolalar!$C$5:$C$1804,MATCH($C2312,Bolalar!$I$5:$I$1804,0))),""))</f>
        <v/>
      </c>
      <c r="F2312" s="24"/>
      <c r="G2312" s="14" t="str">
        <f aca="false">IF(OR($E2312="",$B2312=""),"",INT(($B2312-$E2312)/365.25))</f>
        <v/>
      </c>
      <c r="H2312" s="25"/>
      <c r="I2312" s="12"/>
      <c r="J2312" s="28" t="n">
        <f aca="false">IF(AND($C2312&lt;&gt;"",$B2312&gt;=Boshqaruv!$C$9,$B2312&lt;=Boshqaruv!$C$10),IF(COUNTIFS($C$4:$C2311,$C2312,$B$4:$B2311,"&gt;="&amp;Boshqaruv!$C$9,$B$4:$B2311,"&lt;="&amp;Boshqaruv!$C$10)=0,1,0),0)</f>
        <v>0</v>
      </c>
    </row>
    <row r="2313" customFormat="false" ht="15" hidden="false" customHeight="false" outlineLevel="0" collapsed="false">
      <c r="A2313" s="8" t="n">
        <v>2309</v>
      </c>
      <c r="B2313" s="13"/>
      <c r="C2313" s="25"/>
      <c r="D2313" s="26" t="str">
        <f aca="false">IF($C2313="","",IFERROR(IF(INDEX(Bolalar!$B$5:$B$1804,MATCH($C2313,Bolalar!$I$5:$I$1804,0))="","",INDEX(Bolalar!$B$5:$B$1804,MATCH($C2313,Bolalar!$I$5:$I$1804,0))),""))</f>
        <v/>
      </c>
      <c r="E2313" s="15" t="str">
        <f aca="false">IF($C2313="","",IFERROR(IF(INDEX(Bolalar!$C$5:$C$1804,MATCH($C2313,Bolalar!$I$5:$I$1804,0))="","",INDEX(Bolalar!$C$5:$C$1804,MATCH($C2313,Bolalar!$I$5:$I$1804,0))),""))</f>
        <v/>
      </c>
      <c r="F2313" s="24"/>
      <c r="G2313" s="14" t="str">
        <f aca="false">IF(OR($E2313="",$B2313=""),"",INT(($B2313-$E2313)/365.25))</f>
        <v/>
      </c>
      <c r="H2313" s="25"/>
      <c r="I2313" s="12"/>
      <c r="J2313" s="28" t="n">
        <f aca="false">IF(AND($C2313&lt;&gt;"",$B2313&gt;=Boshqaruv!$C$9,$B2313&lt;=Boshqaruv!$C$10),IF(COUNTIFS($C$4:$C2312,$C2313,$B$4:$B2312,"&gt;="&amp;Boshqaruv!$C$9,$B$4:$B2312,"&lt;="&amp;Boshqaruv!$C$10)=0,1,0),0)</f>
        <v>0</v>
      </c>
    </row>
    <row r="2314" customFormat="false" ht="15" hidden="false" customHeight="false" outlineLevel="0" collapsed="false">
      <c r="A2314" s="8" t="n">
        <v>2310</v>
      </c>
      <c r="B2314" s="13"/>
      <c r="C2314" s="25"/>
      <c r="D2314" s="26" t="str">
        <f aca="false">IF($C2314="","",IFERROR(IF(INDEX(Bolalar!$B$5:$B$1804,MATCH($C2314,Bolalar!$I$5:$I$1804,0))="","",INDEX(Bolalar!$B$5:$B$1804,MATCH($C2314,Bolalar!$I$5:$I$1804,0))),""))</f>
        <v/>
      </c>
      <c r="E2314" s="15" t="str">
        <f aca="false">IF($C2314="","",IFERROR(IF(INDEX(Bolalar!$C$5:$C$1804,MATCH($C2314,Bolalar!$I$5:$I$1804,0))="","",INDEX(Bolalar!$C$5:$C$1804,MATCH($C2314,Bolalar!$I$5:$I$1804,0))),""))</f>
        <v/>
      </c>
      <c r="F2314" s="24"/>
      <c r="G2314" s="14" t="str">
        <f aca="false">IF(OR($E2314="",$B2314=""),"",INT(($B2314-$E2314)/365.25))</f>
        <v/>
      </c>
      <c r="H2314" s="25"/>
      <c r="I2314" s="12"/>
      <c r="J2314" s="28" t="n">
        <f aca="false">IF(AND($C2314&lt;&gt;"",$B2314&gt;=Boshqaruv!$C$9,$B2314&lt;=Boshqaruv!$C$10),IF(COUNTIFS($C$4:$C2313,$C2314,$B$4:$B2313,"&gt;="&amp;Boshqaruv!$C$9,$B$4:$B2313,"&lt;="&amp;Boshqaruv!$C$10)=0,1,0),0)</f>
        <v>0</v>
      </c>
    </row>
    <row r="2315" customFormat="false" ht="15" hidden="false" customHeight="false" outlineLevel="0" collapsed="false">
      <c r="A2315" s="8" t="n">
        <v>2311</v>
      </c>
      <c r="B2315" s="13"/>
      <c r="C2315" s="25"/>
      <c r="D2315" s="26" t="str">
        <f aca="false">IF($C2315="","",IFERROR(IF(INDEX(Bolalar!$B$5:$B$1804,MATCH($C2315,Bolalar!$I$5:$I$1804,0))="","",INDEX(Bolalar!$B$5:$B$1804,MATCH($C2315,Bolalar!$I$5:$I$1804,0))),""))</f>
        <v/>
      </c>
      <c r="E2315" s="15" t="str">
        <f aca="false">IF($C2315="","",IFERROR(IF(INDEX(Bolalar!$C$5:$C$1804,MATCH($C2315,Bolalar!$I$5:$I$1804,0))="","",INDEX(Bolalar!$C$5:$C$1804,MATCH($C2315,Bolalar!$I$5:$I$1804,0))),""))</f>
        <v/>
      </c>
      <c r="F2315" s="24"/>
      <c r="G2315" s="14" t="str">
        <f aca="false">IF(OR($E2315="",$B2315=""),"",INT(($B2315-$E2315)/365.25))</f>
        <v/>
      </c>
      <c r="H2315" s="25"/>
      <c r="I2315" s="12"/>
      <c r="J2315" s="28" t="n">
        <f aca="false">IF(AND($C2315&lt;&gt;"",$B2315&gt;=Boshqaruv!$C$9,$B2315&lt;=Boshqaruv!$C$10),IF(COUNTIFS($C$4:$C2314,$C2315,$B$4:$B2314,"&gt;="&amp;Boshqaruv!$C$9,$B$4:$B2314,"&lt;="&amp;Boshqaruv!$C$10)=0,1,0),0)</f>
        <v>0</v>
      </c>
    </row>
    <row r="2316" customFormat="false" ht="15" hidden="false" customHeight="false" outlineLevel="0" collapsed="false">
      <c r="A2316" s="8" t="n">
        <v>2312</v>
      </c>
      <c r="B2316" s="13"/>
      <c r="C2316" s="25"/>
      <c r="D2316" s="26" t="str">
        <f aca="false">IF($C2316="","",IFERROR(IF(INDEX(Bolalar!$B$5:$B$1804,MATCH($C2316,Bolalar!$I$5:$I$1804,0))="","",INDEX(Bolalar!$B$5:$B$1804,MATCH($C2316,Bolalar!$I$5:$I$1804,0))),""))</f>
        <v/>
      </c>
      <c r="E2316" s="15" t="str">
        <f aca="false">IF($C2316="","",IFERROR(IF(INDEX(Bolalar!$C$5:$C$1804,MATCH($C2316,Bolalar!$I$5:$I$1804,0))="","",INDEX(Bolalar!$C$5:$C$1804,MATCH($C2316,Bolalar!$I$5:$I$1804,0))),""))</f>
        <v/>
      </c>
      <c r="F2316" s="24"/>
      <c r="G2316" s="14" t="str">
        <f aca="false">IF(OR($E2316="",$B2316=""),"",INT(($B2316-$E2316)/365.25))</f>
        <v/>
      </c>
      <c r="H2316" s="25"/>
      <c r="I2316" s="12"/>
      <c r="J2316" s="28" t="n">
        <f aca="false">IF(AND($C2316&lt;&gt;"",$B2316&gt;=Boshqaruv!$C$9,$B2316&lt;=Boshqaruv!$C$10),IF(COUNTIFS($C$4:$C2315,$C2316,$B$4:$B2315,"&gt;="&amp;Boshqaruv!$C$9,$B$4:$B2315,"&lt;="&amp;Boshqaruv!$C$10)=0,1,0),0)</f>
        <v>0</v>
      </c>
    </row>
    <row r="2317" customFormat="false" ht="15" hidden="false" customHeight="false" outlineLevel="0" collapsed="false">
      <c r="A2317" s="8" t="n">
        <v>2313</v>
      </c>
      <c r="B2317" s="13"/>
      <c r="C2317" s="25"/>
      <c r="D2317" s="26" t="str">
        <f aca="false">IF($C2317="","",IFERROR(IF(INDEX(Bolalar!$B$5:$B$1804,MATCH($C2317,Bolalar!$I$5:$I$1804,0))="","",INDEX(Bolalar!$B$5:$B$1804,MATCH($C2317,Bolalar!$I$5:$I$1804,0))),""))</f>
        <v/>
      </c>
      <c r="E2317" s="15" t="str">
        <f aca="false">IF($C2317="","",IFERROR(IF(INDEX(Bolalar!$C$5:$C$1804,MATCH($C2317,Bolalar!$I$5:$I$1804,0))="","",INDEX(Bolalar!$C$5:$C$1804,MATCH($C2317,Bolalar!$I$5:$I$1804,0))),""))</f>
        <v/>
      </c>
      <c r="F2317" s="24"/>
      <c r="G2317" s="14" t="str">
        <f aca="false">IF(OR($E2317="",$B2317=""),"",INT(($B2317-$E2317)/365.25))</f>
        <v/>
      </c>
      <c r="H2317" s="25"/>
      <c r="I2317" s="12"/>
      <c r="J2317" s="28" t="n">
        <f aca="false">IF(AND($C2317&lt;&gt;"",$B2317&gt;=Boshqaruv!$C$9,$B2317&lt;=Boshqaruv!$C$10),IF(COUNTIFS($C$4:$C2316,$C2317,$B$4:$B2316,"&gt;="&amp;Boshqaruv!$C$9,$B$4:$B2316,"&lt;="&amp;Boshqaruv!$C$10)=0,1,0),0)</f>
        <v>0</v>
      </c>
    </row>
    <row r="2318" customFormat="false" ht="15" hidden="false" customHeight="false" outlineLevel="0" collapsed="false">
      <c r="A2318" s="8" t="n">
        <v>2314</v>
      </c>
      <c r="B2318" s="13"/>
      <c r="C2318" s="25"/>
      <c r="D2318" s="26" t="str">
        <f aca="false">IF($C2318="","",IFERROR(IF(INDEX(Bolalar!$B$5:$B$1804,MATCH($C2318,Bolalar!$I$5:$I$1804,0))="","",INDEX(Bolalar!$B$5:$B$1804,MATCH($C2318,Bolalar!$I$5:$I$1804,0))),""))</f>
        <v/>
      </c>
      <c r="E2318" s="15" t="str">
        <f aca="false">IF($C2318="","",IFERROR(IF(INDEX(Bolalar!$C$5:$C$1804,MATCH($C2318,Bolalar!$I$5:$I$1804,0))="","",INDEX(Bolalar!$C$5:$C$1804,MATCH($C2318,Bolalar!$I$5:$I$1804,0))),""))</f>
        <v/>
      </c>
      <c r="F2318" s="24"/>
      <c r="G2318" s="14" t="str">
        <f aca="false">IF(OR($E2318="",$B2318=""),"",INT(($B2318-$E2318)/365.25))</f>
        <v/>
      </c>
      <c r="H2318" s="25"/>
      <c r="I2318" s="12"/>
      <c r="J2318" s="28" t="n">
        <f aca="false">IF(AND($C2318&lt;&gt;"",$B2318&gt;=Boshqaruv!$C$9,$B2318&lt;=Boshqaruv!$C$10),IF(COUNTIFS($C$4:$C2317,$C2318,$B$4:$B2317,"&gt;="&amp;Boshqaruv!$C$9,$B$4:$B2317,"&lt;="&amp;Boshqaruv!$C$10)=0,1,0),0)</f>
        <v>0</v>
      </c>
    </row>
    <row r="2319" customFormat="false" ht="15" hidden="false" customHeight="false" outlineLevel="0" collapsed="false">
      <c r="A2319" s="8" t="n">
        <v>2315</v>
      </c>
      <c r="B2319" s="13"/>
      <c r="C2319" s="25"/>
      <c r="D2319" s="26" t="str">
        <f aca="false">IF($C2319="","",IFERROR(IF(INDEX(Bolalar!$B$5:$B$1804,MATCH($C2319,Bolalar!$I$5:$I$1804,0))="","",INDEX(Bolalar!$B$5:$B$1804,MATCH($C2319,Bolalar!$I$5:$I$1804,0))),""))</f>
        <v/>
      </c>
      <c r="E2319" s="15" t="str">
        <f aca="false">IF($C2319="","",IFERROR(IF(INDEX(Bolalar!$C$5:$C$1804,MATCH($C2319,Bolalar!$I$5:$I$1804,0))="","",INDEX(Bolalar!$C$5:$C$1804,MATCH($C2319,Bolalar!$I$5:$I$1804,0))),""))</f>
        <v/>
      </c>
      <c r="F2319" s="24"/>
      <c r="G2319" s="14" t="str">
        <f aca="false">IF(OR($E2319="",$B2319=""),"",INT(($B2319-$E2319)/365.25))</f>
        <v/>
      </c>
      <c r="H2319" s="25"/>
      <c r="I2319" s="12"/>
      <c r="J2319" s="28" t="n">
        <f aca="false">IF(AND($C2319&lt;&gt;"",$B2319&gt;=Boshqaruv!$C$9,$B2319&lt;=Boshqaruv!$C$10),IF(COUNTIFS($C$4:$C2318,$C2319,$B$4:$B2318,"&gt;="&amp;Boshqaruv!$C$9,$B$4:$B2318,"&lt;="&amp;Boshqaruv!$C$10)=0,1,0),0)</f>
        <v>0</v>
      </c>
    </row>
    <row r="2320" customFormat="false" ht="15" hidden="false" customHeight="false" outlineLevel="0" collapsed="false">
      <c r="A2320" s="8" t="n">
        <v>2316</v>
      </c>
      <c r="B2320" s="13"/>
      <c r="C2320" s="25"/>
      <c r="D2320" s="26" t="str">
        <f aca="false">IF($C2320="","",IFERROR(IF(INDEX(Bolalar!$B$5:$B$1804,MATCH($C2320,Bolalar!$I$5:$I$1804,0))="","",INDEX(Bolalar!$B$5:$B$1804,MATCH($C2320,Bolalar!$I$5:$I$1804,0))),""))</f>
        <v/>
      </c>
      <c r="E2320" s="15" t="str">
        <f aca="false">IF($C2320="","",IFERROR(IF(INDEX(Bolalar!$C$5:$C$1804,MATCH($C2320,Bolalar!$I$5:$I$1804,0))="","",INDEX(Bolalar!$C$5:$C$1804,MATCH($C2320,Bolalar!$I$5:$I$1804,0))),""))</f>
        <v/>
      </c>
      <c r="F2320" s="24"/>
      <c r="G2320" s="14" t="str">
        <f aca="false">IF(OR($E2320="",$B2320=""),"",INT(($B2320-$E2320)/365.25))</f>
        <v/>
      </c>
      <c r="H2320" s="25"/>
      <c r="I2320" s="12"/>
      <c r="J2320" s="28" t="n">
        <f aca="false">IF(AND($C2320&lt;&gt;"",$B2320&gt;=Boshqaruv!$C$9,$B2320&lt;=Boshqaruv!$C$10),IF(COUNTIFS($C$4:$C2319,$C2320,$B$4:$B2319,"&gt;="&amp;Boshqaruv!$C$9,$B$4:$B2319,"&lt;="&amp;Boshqaruv!$C$10)=0,1,0),0)</f>
        <v>0</v>
      </c>
    </row>
    <row r="2321" customFormat="false" ht="15" hidden="false" customHeight="false" outlineLevel="0" collapsed="false">
      <c r="A2321" s="8" t="n">
        <v>2317</v>
      </c>
      <c r="B2321" s="13"/>
      <c r="C2321" s="25"/>
      <c r="D2321" s="26" t="str">
        <f aca="false">IF($C2321="","",IFERROR(IF(INDEX(Bolalar!$B$5:$B$1804,MATCH($C2321,Bolalar!$I$5:$I$1804,0))="","",INDEX(Bolalar!$B$5:$B$1804,MATCH($C2321,Bolalar!$I$5:$I$1804,0))),""))</f>
        <v/>
      </c>
      <c r="E2321" s="15" t="str">
        <f aca="false">IF($C2321="","",IFERROR(IF(INDEX(Bolalar!$C$5:$C$1804,MATCH($C2321,Bolalar!$I$5:$I$1804,0))="","",INDEX(Bolalar!$C$5:$C$1804,MATCH($C2321,Bolalar!$I$5:$I$1804,0))),""))</f>
        <v/>
      </c>
      <c r="F2321" s="24"/>
      <c r="G2321" s="14" t="str">
        <f aca="false">IF(OR($E2321="",$B2321=""),"",INT(($B2321-$E2321)/365.25))</f>
        <v/>
      </c>
      <c r="H2321" s="25"/>
      <c r="I2321" s="12"/>
      <c r="J2321" s="28" t="n">
        <f aca="false">IF(AND($C2321&lt;&gt;"",$B2321&gt;=Boshqaruv!$C$9,$B2321&lt;=Boshqaruv!$C$10),IF(COUNTIFS($C$4:$C2320,$C2321,$B$4:$B2320,"&gt;="&amp;Boshqaruv!$C$9,$B$4:$B2320,"&lt;="&amp;Boshqaruv!$C$10)=0,1,0),0)</f>
        <v>0</v>
      </c>
    </row>
    <row r="2322" customFormat="false" ht="15" hidden="false" customHeight="false" outlineLevel="0" collapsed="false">
      <c r="A2322" s="8" t="n">
        <v>2318</v>
      </c>
      <c r="B2322" s="13"/>
      <c r="C2322" s="25"/>
      <c r="D2322" s="26" t="str">
        <f aca="false">IF($C2322="","",IFERROR(IF(INDEX(Bolalar!$B$5:$B$1804,MATCH($C2322,Bolalar!$I$5:$I$1804,0))="","",INDEX(Bolalar!$B$5:$B$1804,MATCH($C2322,Bolalar!$I$5:$I$1804,0))),""))</f>
        <v/>
      </c>
      <c r="E2322" s="15" t="str">
        <f aca="false">IF($C2322="","",IFERROR(IF(INDEX(Bolalar!$C$5:$C$1804,MATCH($C2322,Bolalar!$I$5:$I$1804,0))="","",INDEX(Bolalar!$C$5:$C$1804,MATCH($C2322,Bolalar!$I$5:$I$1804,0))),""))</f>
        <v/>
      </c>
      <c r="F2322" s="24"/>
      <c r="G2322" s="14" t="str">
        <f aca="false">IF(OR($E2322="",$B2322=""),"",INT(($B2322-$E2322)/365.25))</f>
        <v/>
      </c>
      <c r="H2322" s="25"/>
      <c r="I2322" s="12"/>
      <c r="J2322" s="28" t="n">
        <f aca="false">IF(AND($C2322&lt;&gt;"",$B2322&gt;=Boshqaruv!$C$9,$B2322&lt;=Boshqaruv!$C$10),IF(COUNTIFS($C$4:$C2321,$C2322,$B$4:$B2321,"&gt;="&amp;Boshqaruv!$C$9,$B$4:$B2321,"&lt;="&amp;Boshqaruv!$C$10)=0,1,0),0)</f>
        <v>0</v>
      </c>
    </row>
    <row r="2323" customFormat="false" ht="15" hidden="false" customHeight="false" outlineLevel="0" collapsed="false">
      <c r="A2323" s="8" t="n">
        <v>2319</v>
      </c>
      <c r="B2323" s="13"/>
      <c r="C2323" s="25"/>
      <c r="D2323" s="26" t="str">
        <f aca="false">IF($C2323="","",IFERROR(IF(INDEX(Bolalar!$B$5:$B$1804,MATCH($C2323,Bolalar!$I$5:$I$1804,0))="","",INDEX(Bolalar!$B$5:$B$1804,MATCH($C2323,Bolalar!$I$5:$I$1804,0))),""))</f>
        <v/>
      </c>
      <c r="E2323" s="15" t="str">
        <f aca="false">IF($C2323="","",IFERROR(IF(INDEX(Bolalar!$C$5:$C$1804,MATCH($C2323,Bolalar!$I$5:$I$1804,0))="","",INDEX(Bolalar!$C$5:$C$1804,MATCH($C2323,Bolalar!$I$5:$I$1804,0))),""))</f>
        <v/>
      </c>
      <c r="F2323" s="24"/>
      <c r="G2323" s="14" t="str">
        <f aca="false">IF(OR($E2323="",$B2323=""),"",INT(($B2323-$E2323)/365.25))</f>
        <v/>
      </c>
      <c r="H2323" s="25"/>
      <c r="I2323" s="12"/>
      <c r="J2323" s="28" t="n">
        <f aca="false">IF(AND($C2323&lt;&gt;"",$B2323&gt;=Boshqaruv!$C$9,$B2323&lt;=Boshqaruv!$C$10),IF(COUNTIFS($C$4:$C2322,$C2323,$B$4:$B2322,"&gt;="&amp;Boshqaruv!$C$9,$B$4:$B2322,"&lt;="&amp;Boshqaruv!$C$10)=0,1,0),0)</f>
        <v>0</v>
      </c>
    </row>
    <row r="2324" customFormat="false" ht="15" hidden="false" customHeight="false" outlineLevel="0" collapsed="false">
      <c r="A2324" s="8" t="n">
        <v>2320</v>
      </c>
      <c r="B2324" s="13"/>
      <c r="C2324" s="25"/>
      <c r="D2324" s="26" t="str">
        <f aca="false">IF($C2324="","",IFERROR(IF(INDEX(Bolalar!$B$5:$B$1804,MATCH($C2324,Bolalar!$I$5:$I$1804,0))="","",INDEX(Bolalar!$B$5:$B$1804,MATCH($C2324,Bolalar!$I$5:$I$1804,0))),""))</f>
        <v/>
      </c>
      <c r="E2324" s="15" t="str">
        <f aca="false">IF($C2324="","",IFERROR(IF(INDEX(Bolalar!$C$5:$C$1804,MATCH($C2324,Bolalar!$I$5:$I$1804,0))="","",INDEX(Bolalar!$C$5:$C$1804,MATCH($C2324,Bolalar!$I$5:$I$1804,0))),""))</f>
        <v/>
      </c>
      <c r="F2324" s="24"/>
      <c r="G2324" s="14" t="str">
        <f aca="false">IF(OR($E2324="",$B2324=""),"",INT(($B2324-$E2324)/365.25))</f>
        <v/>
      </c>
      <c r="H2324" s="25"/>
      <c r="I2324" s="12"/>
      <c r="J2324" s="28" t="n">
        <f aca="false">IF(AND($C2324&lt;&gt;"",$B2324&gt;=Boshqaruv!$C$9,$B2324&lt;=Boshqaruv!$C$10),IF(COUNTIFS($C$4:$C2323,$C2324,$B$4:$B2323,"&gt;="&amp;Boshqaruv!$C$9,$B$4:$B2323,"&lt;="&amp;Boshqaruv!$C$10)=0,1,0),0)</f>
        <v>0</v>
      </c>
    </row>
    <row r="2325" customFormat="false" ht="15" hidden="false" customHeight="false" outlineLevel="0" collapsed="false">
      <c r="A2325" s="8" t="n">
        <v>2321</v>
      </c>
      <c r="B2325" s="13"/>
      <c r="C2325" s="25"/>
      <c r="D2325" s="26" t="str">
        <f aca="false">IF($C2325="","",IFERROR(IF(INDEX(Bolalar!$B$5:$B$1804,MATCH($C2325,Bolalar!$I$5:$I$1804,0))="","",INDEX(Bolalar!$B$5:$B$1804,MATCH($C2325,Bolalar!$I$5:$I$1804,0))),""))</f>
        <v/>
      </c>
      <c r="E2325" s="15" t="str">
        <f aca="false">IF($C2325="","",IFERROR(IF(INDEX(Bolalar!$C$5:$C$1804,MATCH($C2325,Bolalar!$I$5:$I$1804,0))="","",INDEX(Bolalar!$C$5:$C$1804,MATCH($C2325,Bolalar!$I$5:$I$1804,0))),""))</f>
        <v/>
      </c>
      <c r="F2325" s="24"/>
      <c r="G2325" s="14" t="str">
        <f aca="false">IF(OR($E2325="",$B2325=""),"",INT(($B2325-$E2325)/365.25))</f>
        <v/>
      </c>
      <c r="H2325" s="25"/>
      <c r="I2325" s="12"/>
      <c r="J2325" s="28" t="n">
        <f aca="false">IF(AND($C2325&lt;&gt;"",$B2325&gt;=Boshqaruv!$C$9,$B2325&lt;=Boshqaruv!$C$10),IF(COUNTIFS($C$4:$C2324,$C2325,$B$4:$B2324,"&gt;="&amp;Boshqaruv!$C$9,$B$4:$B2324,"&lt;="&amp;Boshqaruv!$C$10)=0,1,0),0)</f>
        <v>0</v>
      </c>
    </row>
    <row r="2326" customFormat="false" ht="15" hidden="false" customHeight="false" outlineLevel="0" collapsed="false">
      <c r="A2326" s="8" t="n">
        <v>2322</v>
      </c>
      <c r="B2326" s="13"/>
      <c r="C2326" s="25"/>
      <c r="D2326" s="26" t="str">
        <f aca="false">IF($C2326="","",IFERROR(IF(INDEX(Bolalar!$B$5:$B$1804,MATCH($C2326,Bolalar!$I$5:$I$1804,0))="","",INDEX(Bolalar!$B$5:$B$1804,MATCH($C2326,Bolalar!$I$5:$I$1804,0))),""))</f>
        <v/>
      </c>
      <c r="E2326" s="15" t="str">
        <f aca="false">IF($C2326="","",IFERROR(IF(INDEX(Bolalar!$C$5:$C$1804,MATCH($C2326,Bolalar!$I$5:$I$1804,0))="","",INDEX(Bolalar!$C$5:$C$1804,MATCH($C2326,Bolalar!$I$5:$I$1804,0))),""))</f>
        <v/>
      </c>
      <c r="F2326" s="24"/>
      <c r="G2326" s="14" t="str">
        <f aca="false">IF(OR($E2326="",$B2326=""),"",INT(($B2326-$E2326)/365.25))</f>
        <v/>
      </c>
      <c r="H2326" s="25"/>
      <c r="I2326" s="12"/>
      <c r="J2326" s="28" t="n">
        <f aca="false">IF(AND($C2326&lt;&gt;"",$B2326&gt;=Boshqaruv!$C$9,$B2326&lt;=Boshqaruv!$C$10),IF(COUNTIFS($C$4:$C2325,$C2326,$B$4:$B2325,"&gt;="&amp;Boshqaruv!$C$9,$B$4:$B2325,"&lt;="&amp;Boshqaruv!$C$10)=0,1,0),0)</f>
        <v>0</v>
      </c>
    </row>
    <row r="2327" customFormat="false" ht="15" hidden="false" customHeight="false" outlineLevel="0" collapsed="false">
      <c r="A2327" s="8" t="n">
        <v>2323</v>
      </c>
      <c r="B2327" s="13"/>
      <c r="C2327" s="25"/>
      <c r="D2327" s="26" t="str">
        <f aca="false">IF($C2327="","",IFERROR(IF(INDEX(Bolalar!$B$5:$B$1804,MATCH($C2327,Bolalar!$I$5:$I$1804,0))="","",INDEX(Bolalar!$B$5:$B$1804,MATCH($C2327,Bolalar!$I$5:$I$1804,0))),""))</f>
        <v/>
      </c>
      <c r="E2327" s="15" t="str">
        <f aca="false">IF($C2327="","",IFERROR(IF(INDEX(Bolalar!$C$5:$C$1804,MATCH($C2327,Bolalar!$I$5:$I$1804,0))="","",INDEX(Bolalar!$C$5:$C$1804,MATCH($C2327,Bolalar!$I$5:$I$1804,0))),""))</f>
        <v/>
      </c>
      <c r="F2327" s="24"/>
      <c r="G2327" s="14" t="str">
        <f aca="false">IF(OR($E2327="",$B2327=""),"",INT(($B2327-$E2327)/365.25))</f>
        <v/>
      </c>
      <c r="H2327" s="25"/>
      <c r="I2327" s="12"/>
      <c r="J2327" s="28" t="n">
        <f aca="false">IF(AND($C2327&lt;&gt;"",$B2327&gt;=Boshqaruv!$C$9,$B2327&lt;=Boshqaruv!$C$10),IF(COUNTIFS($C$4:$C2326,$C2327,$B$4:$B2326,"&gt;="&amp;Boshqaruv!$C$9,$B$4:$B2326,"&lt;="&amp;Boshqaruv!$C$10)=0,1,0),0)</f>
        <v>0</v>
      </c>
    </row>
    <row r="2328" customFormat="false" ht="15" hidden="false" customHeight="false" outlineLevel="0" collapsed="false">
      <c r="A2328" s="8" t="n">
        <v>2324</v>
      </c>
      <c r="B2328" s="13"/>
      <c r="C2328" s="25"/>
      <c r="D2328" s="26" t="str">
        <f aca="false">IF($C2328="","",IFERROR(IF(INDEX(Bolalar!$B$5:$B$1804,MATCH($C2328,Bolalar!$I$5:$I$1804,0))="","",INDEX(Bolalar!$B$5:$B$1804,MATCH($C2328,Bolalar!$I$5:$I$1804,0))),""))</f>
        <v/>
      </c>
      <c r="E2328" s="15" t="str">
        <f aca="false">IF($C2328="","",IFERROR(IF(INDEX(Bolalar!$C$5:$C$1804,MATCH($C2328,Bolalar!$I$5:$I$1804,0))="","",INDEX(Bolalar!$C$5:$C$1804,MATCH($C2328,Bolalar!$I$5:$I$1804,0))),""))</f>
        <v/>
      </c>
      <c r="F2328" s="24"/>
      <c r="G2328" s="14" t="str">
        <f aca="false">IF(OR($E2328="",$B2328=""),"",INT(($B2328-$E2328)/365.25))</f>
        <v/>
      </c>
      <c r="H2328" s="25"/>
      <c r="I2328" s="12"/>
      <c r="J2328" s="28" t="n">
        <f aca="false">IF(AND($C2328&lt;&gt;"",$B2328&gt;=Boshqaruv!$C$9,$B2328&lt;=Boshqaruv!$C$10),IF(COUNTIFS($C$4:$C2327,$C2328,$B$4:$B2327,"&gt;="&amp;Boshqaruv!$C$9,$B$4:$B2327,"&lt;="&amp;Boshqaruv!$C$10)=0,1,0),0)</f>
        <v>0</v>
      </c>
    </row>
    <row r="2329" customFormat="false" ht="15" hidden="false" customHeight="false" outlineLevel="0" collapsed="false">
      <c r="A2329" s="8" t="n">
        <v>2325</v>
      </c>
      <c r="B2329" s="13"/>
      <c r="C2329" s="25"/>
      <c r="D2329" s="26" t="str">
        <f aca="false">IF($C2329="","",IFERROR(IF(INDEX(Bolalar!$B$5:$B$1804,MATCH($C2329,Bolalar!$I$5:$I$1804,0))="","",INDEX(Bolalar!$B$5:$B$1804,MATCH($C2329,Bolalar!$I$5:$I$1804,0))),""))</f>
        <v/>
      </c>
      <c r="E2329" s="15" t="str">
        <f aca="false">IF($C2329="","",IFERROR(IF(INDEX(Bolalar!$C$5:$C$1804,MATCH($C2329,Bolalar!$I$5:$I$1804,0))="","",INDEX(Bolalar!$C$5:$C$1804,MATCH($C2329,Bolalar!$I$5:$I$1804,0))),""))</f>
        <v/>
      </c>
      <c r="F2329" s="24"/>
      <c r="G2329" s="14" t="str">
        <f aca="false">IF(OR($E2329="",$B2329=""),"",INT(($B2329-$E2329)/365.25))</f>
        <v/>
      </c>
      <c r="H2329" s="25"/>
      <c r="I2329" s="12"/>
      <c r="J2329" s="28" t="n">
        <f aca="false">IF(AND($C2329&lt;&gt;"",$B2329&gt;=Boshqaruv!$C$9,$B2329&lt;=Boshqaruv!$C$10),IF(COUNTIFS($C$4:$C2328,$C2329,$B$4:$B2328,"&gt;="&amp;Boshqaruv!$C$9,$B$4:$B2328,"&lt;="&amp;Boshqaruv!$C$10)=0,1,0),0)</f>
        <v>0</v>
      </c>
    </row>
    <row r="2330" customFormat="false" ht="15" hidden="false" customHeight="false" outlineLevel="0" collapsed="false">
      <c r="A2330" s="8" t="n">
        <v>2326</v>
      </c>
      <c r="B2330" s="13"/>
      <c r="C2330" s="25"/>
      <c r="D2330" s="26" t="str">
        <f aca="false">IF($C2330="","",IFERROR(IF(INDEX(Bolalar!$B$5:$B$1804,MATCH($C2330,Bolalar!$I$5:$I$1804,0))="","",INDEX(Bolalar!$B$5:$B$1804,MATCH($C2330,Bolalar!$I$5:$I$1804,0))),""))</f>
        <v/>
      </c>
      <c r="E2330" s="15" t="str">
        <f aca="false">IF($C2330="","",IFERROR(IF(INDEX(Bolalar!$C$5:$C$1804,MATCH($C2330,Bolalar!$I$5:$I$1804,0))="","",INDEX(Bolalar!$C$5:$C$1804,MATCH($C2330,Bolalar!$I$5:$I$1804,0))),""))</f>
        <v/>
      </c>
      <c r="F2330" s="24"/>
      <c r="G2330" s="14" t="str">
        <f aca="false">IF(OR($E2330="",$B2330=""),"",INT(($B2330-$E2330)/365.25))</f>
        <v/>
      </c>
      <c r="H2330" s="25"/>
      <c r="I2330" s="12"/>
      <c r="J2330" s="28" t="n">
        <f aca="false">IF(AND($C2330&lt;&gt;"",$B2330&gt;=Boshqaruv!$C$9,$B2330&lt;=Boshqaruv!$C$10),IF(COUNTIFS($C$4:$C2329,$C2330,$B$4:$B2329,"&gt;="&amp;Boshqaruv!$C$9,$B$4:$B2329,"&lt;="&amp;Boshqaruv!$C$10)=0,1,0),0)</f>
        <v>0</v>
      </c>
    </row>
    <row r="2331" customFormat="false" ht="15" hidden="false" customHeight="false" outlineLevel="0" collapsed="false">
      <c r="A2331" s="8" t="n">
        <v>2327</v>
      </c>
      <c r="B2331" s="13"/>
      <c r="C2331" s="25"/>
      <c r="D2331" s="26" t="str">
        <f aca="false">IF($C2331="","",IFERROR(IF(INDEX(Bolalar!$B$5:$B$1804,MATCH($C2331,Bolalar!$I$5:$I$1804,0))="","",INDEX(Bolalar!$B$5:$B$1804,MATCH($C2331,Bolalar!$I$5:$I$1804,0))),""))</f>
        <v/>
      </c>
      <c r="E2331" s="15" t="str">
        <f aca="false">IF($C2331="","",IFERROR(IF(INDEX(Bolalar!$C$5:$C$1804,MATCH($C2331,Bolalar!$I$5:$I$1804,0))="","",INDEX(Bolalar!$C$5:$C$1804,MATCH($C2331,Bolalar!$I$5:$I$1804,0))),""))</f>
        <v/>
      </c>
      <c r="F2331" s="24"/>
      <c r="G2331" s="14" t="str">
        <f aca="false">IF(OR($E2331="",$B2331=""),"",INT(($B2331-$E2331)/365.25))</f>
        <v/>
      </c>
      <c r="H2331" s="25"/>
      <c r="I2331" s="12"/>
      <c r="J2331" s="28" t="n">
        <f aca="false">IF(AND($C2331&lt;&gt;"",$B2331&gt;=Boshqaruv!$C$9,$B2331&lt;=Boshqaruv!$C$10),IF(COUNTIFS($C$4:$C2330,$C2331,$B$4:$B2330,"&gt;="&amp;Boshqaruv!$C$9,$B$4:$B2330,"&lt;="&amp;Boshqaruv!$C$10)=0,1,0),0)</f>
        <v>0</v>
      </c>
    </row>
    <row r="2332" customFormat="false" ht="15" hidden="false" customHeight="false" outlineLevel="0" collapsed="false">
      <c r="A2332" s="8" t="n">
        <v>2328</v>
      </c>
      <c r="B2332" s="13"/>
      <c r="C2332" s="25"/>
      <c r="D2332" s="26" t="str">
        <f aca="false">IF($C2332="","",IFERROR(IF(INDEX(Bolalar!$B$5:$B$1804,MATCH($C2332,Bolalar!$I$5:$I$1804,0))="","",INDEX(Bolalar!$B$5:$B$1804,MATCH($C2332,Bolalar!$I$5:$I$1804,0))),""))</f>
        <v/>
      </c>
      <c r="E2332" s="15" t="str">
        <f aca="false">IF($C2332="","",IFERROR(IF(INDEX(Bolalar!$C$5:$C$1804,MATCH($C2332,Bolalar!$I$5:$I$1804,0))="","",INDEX(Bolalar!$C$5:$C$1804,MATCH($C2332,Bolalar!$I$5:$I$1804,0))),""))</f>
        <v/>
      </c>
      <c r="F2332" s="24"/>
      <c r="G2332" s="14" t="str">
        <f aca="false">IF(OR($E2332="",$B2332=""),"",INT(($B2332-$E2332)/365.25))</f>
        <v/>
      </c>
      <c r="H2332" s="25"/>
      <c r="I2332" s="12"/>
      <c r="J2332" s="28" t="n">
        <f aca="false">IF(AND($C2332&lt;&gt;"",$B2332&gt;=Boshqaruv!$C$9,$B2332&lt;=Boshqaruv!$C$10),IF(COUNTIFS($C$4:$C2331,$C2332,$B$4:$B2331,"&gt;="&amp;Boshqaruv!$C$9,$B$4:$B2331,"&lt;="&amp;Boshqaruv!$C$10)=0,1,0),0)</f>
        <v>0</v>
      </c>
    </row>
    <row r="2333" customFormat="false" ht="15" hidden="false" customHeight="false" outlineLevel="0" collapsed="false">
      <c r="A2333" s="8" t="n">
        <v>2329</v>
      </c>
      <c r="B2333" s="13"/>
      <c r="C2333" s="25"/>
      <c r="D2333" s="26" t="str">
        <f aca="false">IF($C2333="","",IFERROR(IF(INDEX(Bolalar!$B$5:$B$1804,MATCH($C2333,Bolalar!$I$5:$I$1804,0))="","",INDEX(Bolalar!$B$5:$B$1804,MATCH($C2333,Bolalar!$I$5:$I$1804,0))),""))</f>
        <v/>
      </c>
      <c r="E2333" s="15" t="str">
        <f aca="false">IF($C2333="","",IFERROR(IF(INDEX(Bolalar!$C$5:$C$1804,MATCH($C2333,Bolalar!$I$5:$I$1804,0))="","",INDEX(Bolalar!$C$5:$C$1804,MATCH($C2333,Bolalar!$I$5:$I$1804,0))),""))</f>
        <v/>
      </c>
      <c r="F2333" s="24"/>
      <c r="G2333" s="14" t="str">
        <f aca="false">IF(OR($E2333="",$B2333=""),"",INT(($B2333-$E2333)/365.25))</f>
        <v/>
      </c>
      <c r="H2333" s="25"/>
      <c r="I2333" s="12"/>
      <c r="J2333" s="28" t="n">
        <f aca="false">IF(AND($C2333&lt;&gt;"",$B2333&gt;=Boshqaruv!$C$9,$B2333&lt;=Boshqaruv!$C$10),IF(COUNTIFS($C$4:$C2332,$C2333,$B$4:$B2332,"&gt;="&amp;Boshqaruv!$C$9,$B$4:$B2332,"&lt;="&amp;Boshqaruv!$C$10)=0,1,0),0)</f>
        <v>0</v>
      </c>
    </row>
    <row r="2334" customFormat="false" ht="15" hidden="false" customHeight="false" outlineLevel="0" collapsed="false">
      <c r="A2334" s="8" t="n">
        <v>2330</v>
      </c>
      <c r="B2334" s="13"/>
      <c r="C2334" s="25"/>
      <c r="D2334" s="26" t="str">
        <f aca="false">IF($C2334="","",IFERROR(IF(INDEX(Bolalar!$B$5:$B$1804,MATCH($C2334,Bolalar!$I$5:$I$1804,0))="","",INDEX(Bolalar!$B$5:$B$1804,MATCH($C2334,Bolalar!$I$5:$I$1804,0))),""))</f>
        <v/>
      </c>
      <c r="E2334" s="15" t="str">
        <f aca="false">IF($C2334="","",IFERROR(IF(INDEX(Bolalar!$C$5:$C$1804,MATCH($C2334,Bolalar!$I$5:$I$1804,0))="","",INDEX(Bolalar!$C$5:$C$1804,MATCH($C2334,Bolalar!$I$5:$I$1804,0))),""))</f>
        <v/>
      </c>
      <c r="F2334" s="24"/>
      <c r="G2334" s="14" t="str">
        <f aca="false">IF(OR($E2334="",$B2334=""),"",INT(($B2334-$E2334)/365.25))</f>
        <v/>
      </c>
      <c r="H2334" s="25"/>
      <c r="I2334" s="12"/>
      <c r="J2334" s="28" t="n">
        <f aca="false">IF(AND($C2334&lt;&gt;"",$B2334&gt;=Boshqaruv!$C$9,$B2334&lt;=Boshqaruv!$C$10),IF(COUNTIFS($C$4:$C2333,$C2334,$B$4:$B2333,"&gt;="&amp;Boshqaruv!$C$9,$B$4:$B2333,"&lt;="&amp;Boshqaruv!$C$10)=0,1,0),0)</f>
        <v>0</v>
      </c>
    </row>
    <row r="2335" customFormat="false" ht="15" hidden="false" customHeight="false" outlineLevel="0" collapsed="false">
      <c r="A2335" s="8" t="n">
        <v>2331</v>
      </c>
      <c r="B2335" s="13"/>
      <c r="C2335" s="25"/>
      <c r="D2335" s="26" t="str">
        <f aca="false">IF($C2335="","",IFERROR(IF(INDEX(Bolalar!$B$5:$B$1804,MATCH($C2335,Bolalar!$I$5:$I$1804,0))="","",INDEX(Bolalar!$B$5:$B$1804,MATCH($C2335,Bolalar!$I$5:$I$1804,0))),""))</f>
        <v/>
      </c>
      <c r="E2335" s="15" t="str">
        <f aca="false">IF($C2335="","",IFERROR(IF(INDEX(Bolalar!$C$5:$C$1804,MATCH($C2335,Bolalar!$I$5:$I$1804,0))="","",INDEX(Bolalar!$C$5:$C$1804,MATCH($C2335,Bolalar!$I$5:$I$1804,0))),""))</f>
        <v/>
      </c>
      <c r="F2335" s="24"/>
      <c r="G2335" s="14" t="str">
        <f aca="false">IF(OR($E2335="",$B2335=""),"",INT(($B2335-$E2335)/365.25))</f>
        <v/>
      </c>
      <c r="H2335" s="25"/>
      <c r="I2335" s="12"/>
      <c r="J2335" s="28" t="n">
        <f aca="false">IF(AND($C2335&lt;&gt;"",$B2335&gt;=Boshqaruv!$C$9,$B2335&lt;=Boshqaruv!$C$10),IF(COUNTIFS($C$4:$C2334,$C2335,$B$4:$B2334,"&gt;="&amp;Boshqaruv!$C$9,$B$4:$B2334,"&lt;="&amp;Boshqaruv!$C$10)=0,1,0),0)</f>
        <v>0</v>
      </c>
    </row>
    <row r="2336" customFormat="false" ht="15" hidden="false" customHeight="false" outlineLevel="0" collapsed="false">
      <c r="A2336" s="8" t="n">
        <v>2332</v>
      </c>
      <c r="B2336" s="13"/>
      <c r="C2336" s="25"/>
      <c r="D2336" s="26" t="str">
        <f aca="false">IF($C2336="","",IFERROR(IF(INDEX(Bolalar!$B$5:$B$1804,MATCH($C2336,Bolalar!$I$5:$I$1804,0))="","",INDEX(Bolalar!$B$5:$B$1804,MATCH($C2336,Bolalar!$I$5:$I$1804,0))),""))</f>
        <v/>
      </c>
      <c r="E2336" s="15" t="str">
        <f aca="false">IF($C2336="","",IFERROR(IF(INDEX(Bolalar!$C$5:$C$1804,MATCH($C2336,Bolalar!$I$5:$I$1804,0))="","",INDEX(Bolalar!$C$5:$C$1804,MATCH($C2336,Bolalar!$I$5:$I$1804,0))),""))</f>
        <v/>
      </c>
      <c r="F2336" s="24"/>
      <c r="G2336" s="14" t="str">
        <f aca="false">IF(OR($E2336="",$B2336=""),"",INT(($B2336-$E2336)/365.25))</f>
        <v/>
      </c>
      <c r="H2336" s="25"/>
      <c r="I2336" s="12"/>
      <c r="J2336" s="28" t="n">
        <f aca="false">IF(AND($C2336&lt;&gt;"",$B2336&gt;=Boshqaruv!$C$9,$B2336&lt;=Boshqaruv!$C$10),IF(COUNTIFS($C$4:$C2335,$C2336,$B$4:$B2335,"&gt;="&amp;Boshqaruv!$C$9,$B$4:$B2335,"&lt;="&amp;Boshqaruv!$C$10)=0,1,0),0)</f>
        <v>0</v>
      </c>
    </row>
    <row r="2337" customFormat="false" ht="15" hidden="false" customHeight="false" outlineLevel="0" collapsed="false">
      <c r="A2337" s="8" t="n">
        <v>2333</v>
      </c>
      <c r="B2337" s="13"/>
      <c r="C2337" s="25"/>
      <c r="D2337" s="26" t="str">
        <f aca="false">IF($C2337="","",IFERROR(IF(INDEX(Bolalar!$B$5:$B$1804,MATCH($C2337,Bolalar!$I$5:$I$1804,0))="","",INDEX(Bolalar!$B$5:$B$1804,MATCH($C2337,Bolalar!$I$5:$I$1804,0))),""))</f>
        <v/>
      </c>
      <c r="E2337" s="15" t="str">
        <f aca="false">IF($C2337="","",IFERROR(IF(INDEX(Bolalar!$C$5:$C$1804,MATCH($C2337,Bolalar!$I$5:$I$1804,0))="","",INDEX(Bolalar!$C$5:$C$1804,MATCH($C2337,Bolalar!$I$5:$I$1804,0))),""))</f>
        <v/>
      </c>
      <c r="F2337" s="24"/>
      <c r="G2337" s="14" t="str">
        <f aca="false">IF(OR($E2337="",$B2337=""),"",INT(($B2337-$E2337)/365.25))</f>
        <v/>
      </c>
      <c r="H2337" s="25"/>
      <c r="I2337" s="12"/>
      <c r="J2337" s="28" t="n">
        <f aca="false">IF(AND($C2337&lt;&gt;"",$B2337&gt;=Boshqaruv!$C$9,$B2337&lt;=Boshqaruv!$C$10),IF(COUNTIFS($C$4:$C2336,$C2337,$B$4:$B2336,"&gt;="&amp;Boshqaruv!$C$9,$B$4:$B2336,"&lt;="&amp;Boshqaruv!$C$10)=0,1,0),0)</f>
        <v>0</v>
      </c>
    </row>
    <row r="2338" customFormat="false" ht="15" hidden="false" customHeight="false" outlineLevel="0" collapsed="false">
      <c r="A2338" s="8" t="n">
        <v>2334</v>
      </c>
      <c r="B2338" s="13"/>
      <c r="C2338" s="25"/>
      <c r="D2338" s="26" t="str">
        <f aca="false">IF($C2338="","",IFERROR(IF(INDEX(Bolalar!$B$5:$B$1804,MATCH($C2338,Bolalar!$I$5:$I$1804,0))="","",INDEX(Bolalar!$B$5:$B$1804,MATCH($C2338,Bolalar!$I$5:$I$1804,0))),""))</f>
        <v/>
      </c>
      <c r="E2338" s="15" t="str">
        <f aca="false">IF($C2338="","",IFERROR(IF(INDEX(Bolalar!$C$5:$C$1804,MATCH($C2338,Bolalar!$I$5:$I$1804,0))="","",INDEX(Bolalar!$C$5:$C$1804,MATCH($C2338,Bolalar!$I$5:$I$1804,0))),""))</f>
        <v/>
      </c>
      <c r="F2338" s="24"/>
      <c r="G2338" s="14" t="str">
        <f aca="false">IF(OR($E2338="",$B2338=""),"",INT(($B2338-$E2338)/365.25))</f>
        <v/>
      </c>
      <c r="H2338" s="25"/>
      <c r="I2338" s="12"/>
      <c r="J2338" s="28" t="n">
        <f aca="false">IF(AND($C2338&lt;&gt;"",$B2338&gt;=Boshqaruv!$C$9,$B2338&lt;=Boshqaruv!$C$10),IF(COUNTIFS($C$4:$C2337,$C2338,$B$4:$B2337,"&gt;="&amp;Boshqaruv!$C$9,$B$4:$B2337,"&lt;="&amp;Boshqaruv!$C$10)=0,1,0),0)</f>
        <v>0</v>
      </c>
    </row>
    <row r="2339" customFormat="false" ht="15" hidden="false" customHeight="false" outlineLevel="0" collapsed="false">
      <c r="A2339" s="8" t="n">
        <v>2335</v>
      </c>
      <c r="B2339" s="13"/>
      <c r="C2339" s="25"/>
      <c r="D2339" s="26" t="str">
        <f aca="false">IF($C2339="","",IFERROR(IF(INDEX(Bolalar!$B$5:$B$1804,MATCH($C2339,Bolalar!$I$5:$I$1804,0))="","",INDEX(Bolalar!$B$5:$B$1804,MATCH($C2339,Bolalar!$I$5:$I$1804,0))),""))</f>
        <v/>
      </c>
      <c r="E2339" s="15" t="str">
        <f aca="false">IF($C2339="","",IFERROR(IF(INDEX(Bolalar!$C$5:$C$1804,MATCH($C2339,Bolalar!$I$5:$I$1804,0))="","",INDEX(Bolalar!$C$5:$C$1804,MATCH($C2339,Bolalar!$I$5:$I$1804,0))),""))</f>
        <v/>
      </c>
      <c r="F2339" s="24"/>
      <c r="G2339" s="14" t="str">
        <f aca="false">IF(OR($E2339="",$B2339=""),"",INT(($B2339-$E2339)/365.25))</f>
        <v/>
      </c>
      <c r="H2339" s="25"/>
      <c r="I2339" s="12"/>
      <c r="J2339" s="28" t="n">
        <f aca="false">IF(AND($C2339&lt;&gt;"",$B2339&gt;=Boshqaruv!$C$9,$B2339&lt;=Boshqaruv!$C$10),IF(COUNTIFS($C$4:$C2338,$C2339,$B$4:$B2338,"&gt;="&amp;Boshqaruv!$C$9,$B$4:$B2338,"&lt;="&amp;Boshqaruv!$C$10)=0,1,0),0)</f>
        <v>0</v>
      </c>
    </row>
    <row r="2340" customFormat="false" ht="15" hidden="false" customHeight="false" outlineLevel="0" collapsed="false">
      <c r="A2340" s="8" t="n">
        <v>2336</v>
      </c>
      <c r="B2340" s="13"/>
      <c r="C2340" s="25"/>
      <c r="D2340" s="26" t="str">
        <f aca="false">IF($C2340="","",IFERROR(IF(INDEX(Bolalar!$B$5:$B$1804,MATCH($C2340,Bolalar!$I$5:$I$1804,0))="","",INDEX(Bolalar!$B$5:$B$1804,MATCH($C2340,Bolalar!$I$5:$I$1804,0))),""))</f>
        <v/>
      </c>
      <c r="E2340" s="15" t="str">
        <f aca="false">IF($C2340="","",IFERROR(IF(INDEX(Bolalar!$C$5:$C$1804,MATCH($C2340,Bolalar!$I$5:$I$1804,0))="","",INDEX(Bolalar!$C$5:$C$1804,MATCH($C2340,Bolalar!$I$5:$I$1804,0))),""))</f>
        <v/>
      </c>
      <c r="F2340" s="24"/>
      <c r="G2340" s="14" t="str">
        <f aca="false">IF(OR($E2340="",$B2340=""),"",INT(($B2340-$E2340)/365.25))</f>
        <v/>
      </c>
      <c r="H2340" s="25"/>
      <c r="I2340" s="12"/>
      <c r="J2340" s="28" t="n">
        <f aca="false">IF(AND($C2340&lt;&gt;"",$B2340&gt;=Boshqaruv!$C$9,$B2340&lt;=Boshqaruv!$C$10),IF(COUNTIFS($C$4:$C2339,$C2340,$B$4:$B2339,"&gt;="&amp;Boshqaruv!$C$9,$B$4:$B2339,"&lt;="&amp;Boshqaruv!$C$10)=0,1,0),0)</f>
        <v>0</v>
      </c>
    </row>
    <row r="2341" customFormat="false" ht="15" hidden="false" customHeight="false" outlineLevel="0" collapsed="false">
      <c r="A2341" s="8" t="n">
        <v>2337</v>
      </c>
      <c r="B2341" s="13"/>
      <c r="C2341" s="25"/>
      <c r="D2341" s="26" t="str">
        <f aca="false">IF($C2341="","",IFERROR(IF(INDEX(Bolalar!$B$5:$B$1804,MATCH($C2341,Bolalar!$I$5:$I$1804,0))="","",INDEX(Bolalar!$B$5:$B$1804,MATCH($C2341,Bolalar!$I$5:$I$1804,0))),""))</f>
        <v/>
      </c>
      <c r="E2341" s="15" t="str">
        <f aca="false">IF($C2341="","",IFERROR(IF(INDEX(Bolalar!$C$5:$C$1804,MATCH($C2341,Bolalar!$I$5:$I$1804,0))="","",INDEX(Bolalar!$C$5:$C$1804,MATCH($C2341,Bolalar!$I$5:$I$1804,0))),""))</f>
        <v/>
      </c>
      <c r="F2341" s="24"/>
      <c r="G2341" s="14" t="str">
        <f aca="false">IF(OR($E2341="",$B2341=""),"",INT(($B2341-$E2341)/365.25))</f>
        <v/>
      </c>
      <c r="H2341" s="25"/>
      <c r="I2341" s="12"/>
      <c r="J2341" s="28" t="n">
        <f aca="false">IF(AND($C2341&lt;&gt;"",$B2341&gt;=Boshqaruv!$C$9,$B2341&lt;=Boshqaruv!$C$10),IF(COUNTIFS($C$4:$C2340,$C2341,$B$4:$B2340,"&gt;="&amp;Boshqaruv!$C$9,$B$4:$B2340,"&lt;="&amp;Boshqaruv!$C$10)=0,1,0),0)</f>
        <v>0</v>
      </c>
    </row>
    <row r="2342" customFormat="false" ht="15" hidden="false" customHeight="false" outlineLevel="0" collapsed="false">
      <c r="A2342" s="8" t="n">
        <v>2338</v>
      </c>
      <c r="B2342" s="13"/>
      <c r="C2342" s="25"/>
      <c r="D2342" s="26" t="str">
        <f aca="false">IF($C2342="","",IFERROR(IF(INDEX(Bolalar!$B$5:$B$1804,MATCH($C2342,Bolalar!$I$5:$I$1804,0))="","",INDEX(Bolalar!$B$5:$B$1804,MATCH($C2342,Bolalar!$I$5:$I$1804,0))),""))</f>
        <v/>
      </c>
      <c r="E2342" s="15" t="str">
        <f aca="false">IF($C2342="","",IFERROR(IF(INDEX(Bolalar!$C$5:$C$1804,MATCH($C2342,Bolalar!$I$5:$I$1804,0))="","",INDEX(Bolalar!$C$5:$C$1804,MATCH($C2342,Bolalar!$I$5:$I$1804,0))),""))</f>
        <v/>
      </c>
      <c r="F2342" s="24"/>
      <c r="G2342" s="14" t="str">
        <f aca="false">IF(OR($E2342="",$B2342=""),"",INT(($B2342-$E2342)/365.25))</f>
        <v/>
      </c>
      <c r="H2342" s="25"/>
      <c r="I2342" s="12"/>
      <c r="J2342" s="28" t="n">
        <f aca="false">IF(AND($C2342&lt;&gt;"",$B2342&gt;=Boshqaruv!$C$9,$B2342&lt;=Boshqaruv!$C$10),IF(COUNTIFS($C$4:$C2341,$C2342,$B$4:$B2341,"&gt;="&amp;Boshqaruv!$C$9,$B$4:$B2341,"&lt;="&amp;Boshqaruv!$C$10)=0,1,0),0)</f>
        <v>0</v>
      </c>
    </row>
    <row r="2343" customFormat="false" ht="15" hidden="false" customHeight="false" outlineLevel="0" collapsed="false">
      <c r="A2343" s="8" t="n">
        <v>2339</v>
      </c>
      <c r="B2343" s="13"/>
      <c r="C2343" s="25"/>
      <c r="D2343" s="26" t="str">
        <f aca="false">IF($C2343="","",IFERROR(IF(INDEX(Bolalar!$B$5:$B$1804,MATCH($C2343,Bolalar!$I$5:$I$1804,0))="","",INDEX(Bolalar!$B$5:$B$1804,MATCH($C2343,Bolalar!$I$5:$I$1804,0))),""))</f>
        <v/>
      </c>
      <c r="E2343" s="15" t="str">
        <f aca="false">IF($C2343="","",IFERROR(IF(INDEX(Bolalar!$C$5:$C$1804,MATCH($C2343,Bolalar!$I$5:$I$1804,0))="","",INDEX(Bolalar!$C$5:$C$1804,MATCH($C2343,Bolalar!$I$5:$I$1804,0))),""))</f>
        <v/>
      </c>
      <c r="F2343" s="24"/>
      <c r="G2343" s="14" t="str">
        <f aca="false">IF(OR($E2343="",$B2343=""),"",INT(($B2343-$E2343)/365.25))</f>
        <v/>
      </c>
      <c r="H2343" s="25"/>
      <c r="I2343" s="12"/>
      <c r="J2343" s="28" t="n">
        <f aca="false">IF(AND($C2343&lt;&gt;"",$B2343&gt;=Boshqaruv!$C$9,$B2343&lt;=Boshqaruv!$C$10),IF(COUNTIFS($C$4:$C2342,$C2343,$B$4:$B2342,"&gt;="&amp;Boshqaruv!$C$9,$B$4:$B2342,"&lt;="&amp;Boshqaruv!$C$10)=0,1,0),0)</f>
        <v>0</v>
      </c>
    </row>
    <row r="2344" customFormat="false" ht="15" hidden="false" customHeight="false" outlineLevel="0" collapsed="false">
      <c r="A2344" s="8" t="n">
        <v>2340</v>
      </c>
      <c r="B2344" s="13"/>
      <c r="C2344" s="25"/>
      <c r="D2344" s="26" t="str">
        <f aca="false">IF($C2344="","",IFERROR(IF(INDEX(Bolalar!$B$5:$B$1804,MATCH($C2344,Bolalar!$I$5:$I$1804,0))="","",INDEX(Bolalar!$B$5:$B$1804,MATCH($C2344,Bolalar!$I$5:$I$1804,0))),""))</f>
        <v/>
      </c>
      <c r="E2344" s="15" t="str">
        <f aca="false">IF($C2344="","",IFERROR(IF(INDEX(Bolalar!$C$5:$C$1804,MATCH($C2344,Bolalar!$I$5:$I$1804,0))="","",INDEX(Bolalar!$C$5:$C$1804,MATCH($C2344,Bolalar!$I$5:$I$1804,0))),""))</f>
        <v/>
      </c>
      <c r="F2344" s="24"/>
      <c r="G2344" s="14" t="str">
        <f aca="false">IF(OR($E2344="",$B2344=""),"",INT(($B2344-$E2344)/365.25))</f>
        <v/>
      </c>
      <c r="H2344" s="25"/>
      <c r="I2344" s="12"/>
      <c r="J2344" s="28" t="n">
        <f aca="false">IF(AND($C2344&lt;&gt;"",$B2344&gt;=Boshqaruv!$C$9,$B2344&lt;=Boshqaruv!$C$10),IF(COUNTIFS($C$4:$C2343,$C2344,$B$4:$B2343,"&gt;="&amp;Boshqaruv!$C$9,$B$4:$B2343,"&lt;="&amp;Boshqaruv!$C$10)=0,1,0),0)</f>
        <v>0</v>
      </c>
    </row>
    <row r="2345" customFormat="false" ht="15" hidden="false" customHeight="false" outlineLevel="0" collapsed="false">
      <c r="A2345" s="8" t="n">
        <v>2341</v>
      </c>
      <c r="B2345" s="13"/>
      <c r="C2345" s="25"/>
      <c r="D2345" s="26" t="str">
        <f aca="false">IF($C2345="","",IFERROR(IF(INDEX(Bolalar!$B$5:$B$1804,MATCH($C2345,Bolalar!$I$5:$I$1804,0))="","",INDEX(Bolalar!$B$5:$B$1804,MATCH($C2345,Bolalar!$I$5:$I$1804,0))),""))</f>
        <v/>
      </c>
      <c r="E2345" s="15" t="str">
        <f aca="false">IF($C2345="","",IFERROR(IF(INDEX(Bolalar!$C$5:$C$1804,MATCH($C2345,Bolalar!$I$5:$I$1804,0))="","",INDEX(Bolalar!$C$5:$C$1804,MATCH($C2345,Bolalar!$I$5:$I$1804,0))),""))</f>
        <v/>
      </c>
      <c r="F2345" s="24"/>
      <c r="G2345" s="14" t="str">
        <f aca="false">IF(OR($E2345="",$B2345=""),"",INT(($B2345-$E2345)/365.25))</f>
        <v/>
      </c>
      <c r="H2345" s="25"/>
      <c r="I2345" s="12"/>
      <c r="J2345" s="28" t="n">
        <f aca="false">IF(AND($C2345&lt;&gt;"",$B2345&gt;=Boshqaruv!$C$9,$B2345&lt;=Boshqaruv!$C$10),IF(COUNTIFS($C$4:$C2344,$C2345,$B$4:$B2344,"&gt;="&amp;Boshqaruv!$C$9,$B$4:$B2344,"&lt;="&amp;Boshqaruv!$C$10)=0,1,0),0)</f>
        <v>0</v>
      </c>
    </row>
    <row r="2346" customFormat="false" ht="15" hidden="false" customHeight="false" outlineLevel="0" collapsed="false">
      <c r="A2346" s="8" t="n">
        <v>2342</v>
      </c>
      <c r="B2346" s="13"/>
      <c r="C2346" s="25"/>
      <c r="D2346" s="26" t="str">
        <f aca="false">IF($C2346="","",IFERROR(IF(INDEX(Bolalar!$B$5:$B$1804,MATCH($C2346,Bolalar!$I$5:$I$1804,0))="","",INDEX(Bolalar!$B$5:$B$1804,MATCH($C2346,Bolalar!$I$5:$I$1804,0))),""))</f>
        <v/>
      </c>
      <c r="E2346" s="15" t="str">
        <f aca="false">IF($C2346="","",IFERROR(IF(INDEX(Bolalar!$C$5:$C$1804,MATCH($C2346,Bolalar!$I$5:$I$1804,0))="","",INDEX(Bolalar!$C$5:$C$1804,MATCH($C2346,Bolalar!$I$5:$I$1804,0))),""))</f>
        <v/>
      </c>
      <c r="F2346" s="24"/>
      <c r="G2346" s="14" t="str">
        <f aca="false">IF(OR($E2346="",$B2346=""),"",INT(($B2346-$E2346)/365.25))</f>
        <v/>
      </c>
      <c r="H2346" s="25"/>
      <c r="I2346" s="12"/>
      <c r="J2346" s="28" t="n">
        <f aca="false">IF(AND($C2346&lt;&gt;"",$B2346&gt;=Boshqaruv!$C$9,$B2346&lt;=Boshqaruv!$C$10),IF(COUNTIFS($C$4:$C2345,$C2346,$B$4:$B2345,"&gt;="&amp;Boshqaruv!$C$9,$B$4:$B2345,"&lt;="&amp;Boshqaruv!$C$10)=0,1,0),0)</f>
        <v>0</v>
      </c>
    </row>
    <row r="2347" customFormat="false" ht="15" hidden="false" customHeight="false" outlineLevel="0" collapsed="false">
      <c r="A2347" s="8" t="n">
        <v>2343</v>
      </c>
      <c r="B2347" s="13"/>
      <c r="C2347" s="25"/>
      <c r="D2347" s="26" t="str">
        <f aca="false">IF($C2347="","",IFERROR(IF(INDEX(Bolalar!$B$5:$B$1804,MATCH($C2347,Bolalar!$I$5:$I$1804,0))="","",INDEX(Bolalar!$B$5:$B$1804,MATCH($C2347,Bolalar!$I$5:$I$1804,0))),""))</f>
        <v/>
      </c>
      <c r="E2347" s="15" t="str">
        <f aca="false">IF($C2347="","",IFERROR(IF(INDEX(Bolalar!$C$5:$C$1804,MATCH($C2347,Bolalar!$I$5:$I$1804,0))="","",INDEX(Bolalar!$C$5:$C$1804,MATCH($C2347,Bolalar!$I$5:$I$1804,0))),""))</f>
        <v/>
      </c>
      <c r="F2347" s="24"/>
      <c r="G2347" s="14" t="str">
        <f aca="false">IF(OR($E2347="",$B2347=""),"",INT(($B2347-$E2347)/365.25))</f>
        <v/>
      </c>
      <c r="H2347" s="25"/>
      <c r="I2347" s="12"/>
      <c r="J2347" s="28" t="n">
        <f aca="false">IF(AND($C2347&lt;&gt;"",$B2347&gt;=Boshqaruv!$C$9,$B2347&lt;=Boshqaruv!$C$10),IF(COUNTIFS($C$4:$C2346,$C2347,$B$4:$B2346,"&gt;="&amp;Boshqaruv!$C$9,$B$4:$B2346,"&lt;="&amp;Boshqaruv!$C$10)=0,1,0),0)</f>
        <v>0</v>
      </c>
    </row>
    <row r="2348" customFormat="false" ht="15" hidden="false" customHeight="false" outlineLevel="0" collapsed="false">
      <c r="A2348" s="8" t="n">
        <v>2344</v>
      </c>
      <c r="B2348" s="13"/>
      <c r="C2348" s="25"/>
      <c r="D2348" s="26" t="str">
        <f aca="false">IF($C2348="","",IFERROR(IF(INDEX(Bolalar!$B$5:$B$1804,MATCH($C2348,Bolalar!$I$5:$I$1804,0))="","",INDEX(Bolalar!$B$5:$B$1804,MATCH($C2348,Bolalar!$I$5:$I$1804,0))),""))</f>
        <v/>
      </c>
      <c r="E2348" s="15" t="str">
        <f aca="false">IF($C2348="","",IFERROR(IF(INDEX(Bolalar!$C$5:$C$1804,MATCH($C2348,Bolalar!$I$5:$I$1804,0))="","",INDEX(Bolalar!$C$5:$C$1804,MATCH($C2348,Bolalar!$I$5:$I$1804,0))),""))</f>
        <v/>
      </c>
      <c r="F2348" s="24"/>
      <c r="G2348" s="14" t="str">
        <f aca="false">IF(OR($E2348="",$B2348=""),"",INT(($B2348-$E2348)/365.25))</f>
        <v/>
      </c>
      <c r="H2348" s="25"/>
      <c r="I2348" s="12"/>
      <c r="J2348" s="28" t="n">
        <f aca="false">IF(AND($C2348&lt;&gt;"",$B2348&gt;=Boshqaruv!$C$9,$B2348&lt;=Boshqaruv!$C$10),IF(COUNTIFS($C$4:$C2347,$C2348,$B$4:$B2347,"&gt;="&amp;Boshqaruv!$C$9,$B$4:$B2347,"&lt;="&amp;Boshqaruv!$C$10)=0,1,0),0)</f>
        <v>0</v>
      </c>
    </row>
    <row r="2349" customFormat="false" ht="15" hidden="false" customHeight="false" outlineLevel="0" collapsed="false">
      <c r="A2349" s="8" t="n">
        <v>2345</v>
      </c>
      <c r="B2349" s="13"/>
      <c r="C2349" s="25"/>
      <c r="D2349" s="26" t="str">
        <f aca="false">IF($C2349="","",IFERROR(IF(INDEX(Bolalar!$B$5:$B$1804,MATCH($C2349,Bolalar!$I$5:$I$1804,0))="","",INDEX(Bolalar!$B$5:$B$1804,MATCH($C2349,Bolalar!$I$5:$I$1804,0))),""))</f>
        <v/>
      </c>
      <c r="E2349" s="15" t="str">
        <f aca="false">IF($C2349="","",IFERROR(IF(INDEX(Bolalar!$C$5:$C$1804,MATCH($C2349,Bolalar!$I$5:$I$1804,0))="","",INDEX(Bolalar!$C$5:$C$1804,MATCH($C2349,Bolalar!$I$5:$I$1804,0))),""))</f>
        <v/>
      </c>
      <c r="F2349" s="24"/>
      <c r="G2349" s="14" t="str">
        <f aca="false">IF(OR($E2349="",$B2349=""),"",INT(($B2349-$E2349)/365.25))</f>
        <v/>
      </c>
      <c r="H2349" s="25"/>
      <c r="I2349" s="12"/>
      <c r="J2349" s="28" t="n">
        <f aca="false">IF(AND($C2349&lt;&gt;"",$B2349&gt;=Boshqaruv!$C$9,$B2349&lt;=Boshqaruv!$C$10),IF(COUNTIFS($C$4:$C2348,$C2349,$B$4:$B2348,"&gt;="&amp;Boshqaruv!$C$9,$B$4:$B2348,"&lt;="&amp;Boshqaruv!$C$10)=0,1,0),0)</f>
        <v>0</v>
      </c>
    </row>
    <row r="2350" customFormat="false" ht="15" hidden="false" customHeight="false" outlineLevel="0" collapsed="false">
      <c r="A2350" s="8" t="n">
        <v>2346</v>
      </c>
      <c r="B2350" s="13"/>
      <c r="C2350" s="25"/>
      <c r="D2350" s="26" t="str">
        <f aca="false">IF($C2350="","",IFERROR(IF(INDEX(Bolalar!$B$5:$B$1804,MATCH($C2350,Bolalar!$I$5:$I$1804,0))="","",INDEX(Bolalar!$B$5:$B$1804,MATCH($C2350,Bolalar!$I$5:$I$1804,0))),""))</f>
        <v/>
      </c>
      <c r="E2350" s="15" t="str">
        <f aca="false">IF($C2350="","",IFERROR(IF(INDEX(Bolalar!$C$5:$C$1804,MATCH($C2350,Bolalar!$I$5:$I$1804,0))="","",INDEX(Bolalar!$C$5:$C$1804,MATCH($C2350,Bolalar!$I$5:$I$1804,0))),""))</f>
        <v/>
      </c>
      <c r="F2350" s="24"/>
      <c r="G2350" s="14" t="str">
        <f aca="false">IF(OR($E2350="",$B2350=""),"",INT(($B2350-$E2350)/365.25))</f>
        <v/>
      </c>
      <c r="H2350" s="25"/>
      <c r="I2350" s="12"/>
      <c r="J2350" s="28" t="n">
        <f aca="false">IF(AND($C2350&lt;&gt;"",$B2350&gt;=Boshqaruv!$C$9,$B2350&lt;=Boshqaruv!$C$10),IF(COUNTIFS($C$4:$C2349,$C2350,$B$4:$B2349,"&gt;="&amp;Boshqaruv!$C$9,$B$4:$B2349,"&lt;="&amp;Boshqaruv!$C$10)=0,1,0),0)</f>
        <v>0</v>
      </c>
    </row>
    <row r="2351" customFormat="false" ht="15" hidden="false" customHeight="false" outlineLevel="0" collapsed="false">
      <c r="A2351" s="8" t="n">
        <v>2347</v>
      </c>
      <c r="B2351" s="13"/>
      <c r="C2351" s="25"/>
      <c r="D2351" s="26" t="str">
        <f aca="false">IF($C2351="","",IFERROR(IF(INDEX(Bolalar!$B$5:$B$1804,MATCH($C2351,Bolalar!$I$5:$I$1804,0))="","",INDEX(Bolalar!$B$5:$B$1804,MATCH($C2351,Bolalar!$I$5:$I$1804,0))),""))</f>
        <v/>
      </c>
      <c r="E2351" s="15" t="str">
        <f aca="false">IF($C2351="","",IFERROR(IF(INDEX(Bolalar!$C$5:$C$1804,MATCH($C2351,Bolalar!$I$5:$I$1804,0))="","",INDEX(Bolalar!$C$5:$C$1804,MATCH($C2351,Bolalar!$I$5:$I$1804,0))),""))</f>
        <v/>
      </c>
      <c r="F2351" s="24"/>
      <c r="G2351" s="14" t="str">
        <f aca="false">IF(OR($E2351="",$B2351=""),"",INT(($B2351-$E2351)/365.25))</f>
        <v/>
      </c>
      <c r="H2351" s="25"/>
      <c r="I2351" s="12"/>
      <c r="J2351" s="28" t="n">
        <f aca="false">IF(AND($C2351&lt;&gt;"",$B2351&gt;=Boshqaruv!$C$9,$B2351&lt;=Boshqaruv!$C$10),IF(COUNTIFS($C$4:$C2350,$C2351,$B$4:$B2350,"&gt;="&amp;Boshqaruv!$C$9,$B$4:$B2350,"&lt;="&amp;Boshqaruv!$C$10)=0,1,0),0)</f>
        <v>0</v>
      </c>
    </row>
    <row r="2352" customFormat="false" ht="15" hidden="false" customHeight="false" outlineLevel="0" collapsed="false">
      <c r="A2352" s="8" t="n">
        <v>2348</v>
      </c>
      <c r="B2352" s="13"/>
      <c r="C2352" s="25"/>
      <c r="D2352" s="26" t="str">
        <f aca="false">IF($C2352="","",IFERROR(IF(INDEX(Bolalar!$B$5:$B$1804,MATCH($C2352,Bolalar!$I$5:$I$1804,0))="","",INDEX(Bolalar!$B$5:$B$1804,MATCH($C2352,Bolalar!$I$5:$I$1804,0))),""))</f>
        <v/>
      </c>
      <c r="E2352" s="15" t="str">
        <f aca="false">IF($C2352="","",IFERROR(IF(INDEX(Bolalar!$C$5:$C$1804,MATCH($C2352,Bolalar!$I$5:$I$1804,0))="","",INDEX(Bolalar!$C$5:$C$1804,MATCH($C2352,Bolalar!$I$5:$I$1804,0))),""))</f>
        <v/>
      </c>
      <c r="F2352" s="24"/>
      <c r="G2352" s="14" t="str">
        <f aca="false">IF(OR($E2352="",$B2352=""),"",INT(($B2352-$E2352)/365.25))</f>
        <v/>
      </c>
      <c r="H2352" s="25"/>
      <c r="I2352" s="12"/>
      <c r="J2352" s="28" t="n">
        <f aca="false">IF(AND($C2352&lt;&gt;"",$B2352&gt;=Boshqaruv!$C$9,$B2352&lt;=Boshqaruv!$C$10),IF(COUNTIFS($C$4:$C2351,$C2352,$B$4:$B2351,"&gt;="&amp;Boshqaruv!$C$9,$B$4:$B2351,"&lt;="&amp;Boshqaruv!$C$10)=0,1,0),0)</f>
        <v>0</v>
      </c>
    </row>
    <row r="2353" customFormat="false" ht="15" hidden="false" customHeight="false" outlineLevel="0" collapsed="false">
      <c r="A2353" s="8" t="n">
        <v>2349</v>
      </c>
      <c r="B2353" s="13"/>
      <c r="C2353" s="25"/>
      <c r="D2353" s="26" t="str">
        <f aca="false">IF($C2353="","",IFERROR(IF(INDEX(Bolalar!$B$5:$B$1804,MATCH($C2353,Bolalar!$I$5:$I$1804,0))="","",INDEX(Bolalar!$B$5:$B$1804,MATCH($C2353,Bolalar!$I$5:$I$1804,0))),""))</f>
        <v/>
      </c>
      <c r="E2353" s="15" t="str">
        <f aca="false">IF($C2353="","",IFERROR(IF(INDEX(Bolalar!$C$5:$C$1804,MATCH($C2353,Bolalar!$I$5:$I$1804,0))="","",INDEX(Bolalar!$C$5:$C$1804,MATCH($C2353,Bolalar!$I$5:$I$1804,0))),""))</f>
        <v/>
      </c>
      <c r="F2353" s="24"/>
      <c r="G2353" s="14" t="str">
        <f aca="false">IF(OR($E2353="",$B2353=""),"",INT(($B2353-$E2353)/365.25))</f>
        <v/>
      </c>
      <c r="H2353" s="25"/>
      <c r="I2353" s="12"/>
      <c r="J2353" s="28" t="n">
        <f aca="false">IF(AND($C2353&lt;&gt;"",$B2353&gt;=Boshqaruv!$C$9,$B2353&lt;=Boshqaruv!$C$10),IF(COUNTIFS($C$4:$C2352,$C2353,$B$4:$B2352,"&gt;="&amp;Boshqaruv!$C$9,$B$4:$B2352,"&lt;="&amp;Boshqaruv!$C$10)=0,1,0),0)</f>
        <v>0</v>
      </c>
    </row>
    <row r="2354" customFormat="false" ht="15" hidden="false" customHeight="false" outlineLevel="0" collapsed="false">
      <c r="A2354" s="8" t="n">
        <v>2350</v>
      </c>
      <c r="B2354" s="13"/>
      <c r="C2354" s="25"/>
      <c r="D2354" s="26" t="str">
        <f aca="false">IF($C2354="","",IFERROR(IF(INDEX(Bolalar!$B$5:$B$1804,MATCH($C2354,Bolalar!$I$5:$I$1804,0))="","",INDEX(Bolalar!$B$5:$B$1804,MATCH($C2354,Bolalar!$I$5:$I$1804,0))),""))</f>
        <v/>
      </c>
      <c r="E2354" s="15" t="str">
        <f aca="false">IF($C2354="","",IFERROR(IF(INDEX(Bolalar!$C$5:$C$1804,MATCH($C2354,Bolalar!$I$5:$I$1804,0))="","",INDEX(Bolalar!$C$5:$C$1804,MATCH($C2354,Bolalar!$I$5:$I$1804,0))),""))</f>
        <v/>
      </c>
      <c r="F2354" s="24"/>
      <c r="G2354" s="14" t="str">
        <f aca="false">IF(OR($E2354="",$B2354=""),"",INT(($B2354-$E2354)/365.25))</f>
        <v/>
      </c>
      <c r="H2354" s="25"/>
      <c r="I2354" s="12"/>
      <c r="J2354" s="28" t="n">
        <f aca="false">IF(AND($C2354&lt;&gt;"",$B2354&gt;=Boshqaruv!$C$9,$B2354&lt;=Boshqaruv!$C$10),IF(COUNTIFS($C$4:$C2353,$C2354,$B$4:$B2353,"&gt;="&amp;Boshqaruv!$C$9,$B$4:$B2353,"&lt;="&amp;Boshqaruv!$C$10)=0,1,0),0)</f>
        <v>0</v>
      </c>
    </row>
    <row r="2355" customFormat="false" ht="15" hidden="false" customHeight="false" outlineLevel="0" collapsed="false">
      <c r="A2355" s="8" t="n">
        <v>2351</v>
      </c>
      <c r="B2355" s="13"/>
      <c r="C2355" s="25"/>
      <c r="D2355" s="26" t="str">
        <f aca="false">IF($C2355="","",IFERROR(IF(INDEX(Bolalar!$B$5:$B$1804,MATCH($C2355,Bolalar!$I$5:$I$1804,0))="","",INDEX(Bolalar!$B$5:$B$1804,MATCH($C2355,Bolalar!$I$5:$I$1804,0))),""))</f>
        <v/>
      </c>
      <c r="E2355" s="15" t="str">
        <f aca="false">IF($C2355="","",IFERROR(IF(INDEX(Bolalar!$C$5:$C$1804,MATCH($C2355,Bolalar!$I$5:$I$1804,0))="","",INDEX(Bolalar!$C$5:$C$1804,MATCH($C2355,Bolalar!$I$5:$I$1804,0))),""))</f>
        <v/>
      </c>
      <c r="F2355" s="24"/>
      <c r="G2355" s="14" t="str">
        <f aca="false">IF(OR($E2355="",$B2355=""),"",INT(($B2355-$E2355)/365.25))</f>
        <v/>
      </c>
      <c r="H2355" s="25"/>
      <c r="I2355" s="12"/>
      <c r="J2355" s="28" t="n">
        <f aca="false">IF(AND($C2355&lt;&gt;"",$B2355&gt;=Boshqaruv!$C$9,$B2355&lt;=Boshqaruv!$C$10),IF(COUNTIFS($C$4:$C2354,$C2355,$B$4:$B2354,"&gt;="&amp;Boshqaruv!$C$9,$B$4:$B2354,"&lt;="&amp;Boshqaruv!$C$10)=0,1,0),0)</f>
        <v>0</v>
      </c>
    </row>
    <row r="2356" customFormat="false" ht="15" hidden="false" customHeight="false" outlineLevel="0" collapsed="false">
      <c r="A2356" s="8" t="n">
        <v>2352</v>
      </c>
      <c r="B2356" s="13"/>
      <c r="C2356" s="25"/>
      <c r="D2356" s="26" t="str">
        <f aca="false">IF($C2356="","",IFERROR(IF(INDEX(Bolalar!$B$5:$B$1804,MATCH($C2356,Bolalar!$I$5:$I$1804,0))="","",INDEX(Bolalar!$B$5:$B$1804,MATCH($C2356,Bolalar!$I$5:$I$1804,0))),""))</f>
        <v/>
      </c>
      <c r="E2356" s="15" t="str">
        <f aca="false">IF($C2356="","",IFERROR(IF(INDEX(Bolalar!$C$5:$C$1804,MATCH($C2356,Bolalar!$I$5:$I$1804,0))="","",INDEX(Bolalar!$C$5:$C$1804,MATCH($C2356,Bolalar!$I$5:$I$1804,0))),""))</f>
        <v/>
      </c>
      <c r="F2356" s="24"/>
      <c r="G2356" s="14" t="str">
        <f aca="false">IF(OR($E2356="",$B2356=""),"",INT(($B2356-$E2356)/365.25))</f>
        <v/>
      </c>
      <c r="H2356" s="25"/>
      <c r="I2356" s="12"/>
      <c r="J2356" s="28" t="n">
        <f aca="false">IF(AND($C2356&lt;&gt;"",$B2356&gt;=Boshqaruv!$C$9,$B2356&lt;=Boshqaruv!$C$10),IF(COUNTIFS($C$4:$C2355,$C2356,$B$4:$B2355,"&gt;="&amp;Boshqaruv!$C$9,$B$4:$B2355,"&lt;="&amp;Boshqaruv!$C$10)=0,1,0),0)</f>
        <v>0</v>
      </c>
    </row>
    <row r="2357" customFormat="false" ht="15" hidden="false" customHeight="false" outlineLevel="0" collapsed="false">
      <c r="A2357" s="8" t="n">
        <v>2353</v>
      </c>
      <c r="B2357" s="13"/>
      <c r="C2357" s="25"/>
      <c r="D2357" s="26" t="str">
        <f aca="false">IF($C2357="","",IFERROR(IF(INDEX(Bolalar!$B$5:$B$1804,MATCH($C2357,Bolalar!$I$5:$I$1804,0))="","",INDEX(Bolalar!$B$5:$B$1804,MATCH($C2357,Bolalar!$I$5:$I$1804,0))),""))</f>
        <v/>
      </c>
      <c r="E2357" s="15" t="str">
        <f aca="false">IF($C2357="","",IFERROR(IF(INDEX(Bolalar!$C$5:$C$1804,MATCH($C2357,Bolalar!$I$5:$I$1804,0))="","",INDEX(Bolalar!$C$5:$C$1804,MATCH($C2357,Bolalar!$I$5:$I$1804,0))),""))</f>
        <v/>
      </c>
      <c r="F2357" s="24"/>
      <c r="G2357" s="14" t="str">
        <f aca="false">IF(OR($E2357="",$B2357=""),"",INT(($B2357-$E2357)/365.25))</f>
        <v/>
      </c>
      <c r="H2357" s="25"/>
      <c r="I2357" s="12"/>
      <c r="J2357" s="28" t="n">
        <f aca="false">IF(AND($C2357&lt;&gt;"",$B2357&gt;=Boshqaruv!$C$9,$B2357&lt;=Boshqaruv!$C$10),IF(COUNTIFS($C$4:$C2356,$C2357,$B$4:$B2356,"&gt;="&amp;Boshqaruv!$C$9,$B$4:$B2356,"&lt;="&amp;Boshqaruv!$C$10)=0,1,0),0)</f>
        <v>0</v>
      </c>
    </row>
    <row r="2358" customFormat="false" ht="15" hidden="false" customHeight="false" outlineLevel="0" collapsed="false">
      <c r="A2358" s="8" t="n">
        <v>2354</v>
      </c>
      <c r="B2358" s="13"/>
      <c r="C2358" s="25"/>
      <c r="D2358" s="26" t="str">
        <f aca="false">IF($C2358="","",IFERROR(IF(INDEX(Bolalar!$B$5:$B$1804,MATCH($C2358,Bolalar!$I$5:$I$1804,0))="","",INDEX(Bolalar!$B$5:$B$1804,MATCH($C2358,Bolalar!$I$5:$I$1804,0))),""))</f>
        <v/>
      </c>
      <c r="E2358" s="15" t="str">
        <f aca="false">IF($C2358="","",IFERROR(IF(INDEX(Bolalar!$C$5:$C$1804,MATCH($C2358,Bolalar!$I$5:$I$1804,0))="","",INDEX(Bolalar!$C$5:$C$1804,MATCH($C2358,Bolalar!$I$5:$I$1804,0))),""))</f>
        <v/>
      </c>
      <c r="F2358" s="24"/>
      <c r="G2358" s="14" t="str">
        <f aca="false">IF(OR($E2358="",$B2358=""),"",INT(($B2358-$E2358)/365.25))</f>
        <v/>
      </c>
      <c r="H2358" s="25"/>
      <c r="I2358" s="12"/>
      <c r="J2358" s="28" t="n">
        <f aca="false">IF(AND($C2358&lt;&gt;"",$B2358&gt;=Boshqaruv!$C$9,$B2358&lt;=Boshqaruv!$C$10),IF(COUNTIFS($C$4:$C2357,$C2358,$B$4:$B2357,"&gt;="&amp;Boshqaruv!$C$9,$B$4:$B2357,"&lt;="&amp;Boshqaruv!$C$10)=0,1,0),0)</f>
        <v>0</v>
      </c>
    </row>
    <row r="2359" customFormat="false" ht="15" hidden="false" customHeight="false" outlineLevel="0" collapsed="false">
      <c r="A2359" s="8" t="n">
        <v>2355</v>
      </c>
      <c r="B2359" s="13"/>
      <c r="C2359" s="25"/>
      <c r="D2359" s="26" t="str">
        <f aca="false">IF($C2359="","",IFERROR(IF(INDEX(Bolalar!$B$5:$B$1804,MATCH($C2359,Bolalar!$I$5:$I$1804,0))="","",INDEX(Bolalar!$B$5:$B$1804,MATCH($C2359,Bolalar!$I$5:$I$1804,0))),""))</f>
        <v/>
      </c>
      <c r="E2359" s="15" t="str">
        <f aca="false">IF($C2359="","",IFERROR(IF(INDEX(Bolalar!$C$5:$C$1804,MATCH($C2359,Bolalar!$I$5:$I$1804,0))="","",INDEX(Bolalar!$C$5:$C$1804,MATCH($C2359,Bolalar!$I$5:$I$1804,0))),""))</f>
        <v/>
      </c>
      <c r="F2359" s="24"/>
      <c r="G2359" s="14" t="str">
        <f aca="false">IF(OR($E2359="",$B2359=""),"",INT(($B2359-$E2359)/365.25))</f>
        <v/>
      </c>
      <c r="H2359" s="25"/>
      <c r="I2359" s="12"/>
      <c r="J2359" s="28" t="n">
        <f aca="false">IF(AND($C2359&lt;&gt;"",$B2359&gt;=Boshqaruv!$C$9,$B2359&lt;=Boshqaruv!$C$10),IF(COUNTIFS($C$4:$C2358,$C2359,$B$4:$B2358,"&gt;="&amp;Boshqaruv!$C$9,$B$4:$B2358,"&lt;="&amp;Boshqaruv!$C$10)=0,1,0),0)</f>
        <v>0</v>
      </c>
    </row>
    <row r="2360" customFormat="false" ht="15" hidden="false" customHeight="false" outlineLevel="0" collapsed="false">
      <c r="A2360" s="8" t="n">
        <v>2356</v>
      </c>
      <c r="B2360" s="13"/>
      <c r="C2360" s="25"/>
      <c r="D2360" s="26" t="str">
        <f aca="false">IF($C2360="","",IFERROR(IF(INDEX(Bolalar!$B$5:$B$1804,MATCH($C2360,Bolalar!$I$5:$I$1804,0))="","",INDEX(Bolalar!$B$5:$B$1804,MATCH($C2360,Bolalar!$I$5:$I$1804,0))),""))</f>
        <v/>
      </c>
      <c r="E2360" s="15" t="str">
        <f aca="false">IF($C2360="","",IFERROR(IF(INDEX(Bolalar!$C$5:$C$1804,MATCH($C2360,Bolalar!$I$5:$I$1804,0))="","",INDEX(Bolalar!$C$5:$C$1804,MATCH($C2360,Bolalar!$I$5:$I$1804,0))),""))</f>
        <v/>
      </c>
      <c r="F2360" s="24"/>
      <c r="G2360" s="14" t="str">
        <f aca="false">IF(OR($E2360="",$B2360=""),"",INT(($B2360-$E2360)/365.25))</f>
        <v/>
      </c>
      <c r="H2360" s="25"/>
      <c r="I2360" s="12"/>
      <c r="J2360" s="28" t="n">
        <f aca="false">IF(AND($C2360&lt;&gt;"",$B2360&gt;=Boshqaruv!$C$9,$B2360&lt;=Boshqaruv!$C$10),IF(COUNTIFS($C$4:$C2359,$C2360,$B$4:$B2359,"&gt;="&amp;Boshqaruv!$C$9,$B$4:$B2359,"&lt;="&amp;Boshqaruv!$C$10)=0,1,0),0)</f>
        <v>0</v>
      </c>
    </row>
    <row r="2361" customFormat="false" ht="15" hidden="false" customHeight="false" outlineLevel="0" collapsed="false">
      <c r="A2361" s="8" t="n">
        <v>2357</v>
      </c>
      <c r="B2361" s="13"/>
      <c r="C2361" s="25"/>
      <c r="D2361" s="26" t="str">
        <f aca="false">IF($C2361="","",IFERROR(IF(INDEX(Bolalar!$B$5:$B$1804,MATCH($C2361,Bolalar!$I$5:$I$1804,0))="","",INDEX(Bolalar!$B$5:$B$1804,MATCH($C2361,Bolalar!$I$5:$I$1804,0))),""))</f>
        <v/>
      </c>
      <c r="E2361" s="15" t="str">
        <f aca="false">IF($C2361="","",IFERROR(IF(INDEX(Bolalar!$C$5:$C$1804,MATCH($C2361,Bolalar!$I$5:$I$1804,0))="","",INDEX(Bolalar!$C$5:$C$1804,MATCH($C2361,Bolalar!$I$5:$I$1804,0))),""))</f>
        <v/>
      </c>
      <c r="F2361" s="24"/>
      <c r="G2361" s="14" t="str">
        <f aca="false">IF(OR($E2361="",$B2361=""),"",INT(($B2361-$E2361)/365.25))</f>
        <v/>
      </c>
      <c r="H2361" s="25"/>
      <c r="I2361" s="12"/>
      <c r="J2361" s="28" t="n">
        <f aca="false">IF(AND($C2361&lt;&gt;"",$B2361&gt;=Boshqaruv!$C$9,$B2361&lt;=Boshqaruv!$C$10),IF(COUNTIFS($C$4:$C2360,$C2361,$B$4:$B2360,"&gt;="&amp;Boshqaruv!$C$9,$B$4:$B2360,"&lt;="&amp;Boshqaruv!$C$10)=0,1,0),0)</f>
        <v>0</v>
      </c>
    </row>
    <row r="2362" customFormat="false" ht="15" hidden="false" customHeight="false" outlineLevel="0" collapsed="false">
      <c r="A2362" s="8" t="n">
        <v>2358</v>
      </c>
      <c r="B2362" s="13"/>
      <c r="C2362" s="25"/>
      <c r="D2362" s="26" t="str">
        <f aca="false">IF($C2362="","",IFERROR(IF(INDEX(Bolalar!$B$5:$B$1804,MATCH($C2362,Bolalar!$I$5:$I$1804,0))="","",INDEX(Bolalar!$B$5:$B$1804,MATCH($C2362,Bolalar!$I$5:$I$1804,0))),""))</f>
        <v/>
      </c>
      <c r="E2362" s="15" t="str">
        <f aca="false">IF($C2362="","",IFERROR(IF(INDEX(Bolalar!$C$5:$C$1804,MATCH($C2362,Bolalar!$I$5:$I$1804,0))="","",INDEX(Bolalar!$C$5:$C$1804,MATCH($C2362,Bolalar!$I$5:$I$1804,0))),""))</f>
        <v/>
      </c>
      <c r="F2362" s="24"/>
      <c r="G2362" s="14" t="str">
        <f aca="false">IF(OR($E2362="",$B2362=""),"",INT(($B2362-$E2362)/365.25))</f>
        <v/>
      </c>
      <c r="H2362" s="25"/>
      <c r="I2362" s="12"/>
      <c r="J2362" s="28" t="n">
        <f aca="false">IF(AND($C2362&lt;&gt;"",$B2362&gt;=Boshqaruv!$C$9,$B2362&lt;=Boshqaruv!$C$10),IF(COUNTIFS($C$4:$C2361,$C2362,$B$4:$B2361,"&gt;="&amp;Boshqaruv!$C$9,$B$4:$B2361,"&lt;="&amp;Boshqaruv!$C$10)=0,1,0),0)</f>
        <v>0</v>
      </c>
    </row>
    <row r="2363" customFormat="false" ht="15" hidden="false" customHeight="false" outlineLevel="0" collapsed="false">
      <c r="A2363" s="8" t="n">
        <v>2359</v>
      </c>
      <c r="B2363" s="13"/>
      <c r="C2363" s="25"/>
      <c r="D2363" s="26" t="str">
        <f aca="false">IF($C2363="","",IFERROR(IF(INDEX(Bolalar!$B$5:$B$1804,MATCH($C2363,Bolalar!$I$5:$I$1804,0))="","",INDEX(Bolalar!$B$5:$B$1804,MATCH($C2363,Bolalar!$I$5:$I$1804,0))),""))</f>
        <v/>
      </c>
      <c r="E2363" s="15" t="str">
        <f aca="false">IF($C2363="","",IFERROR(IF(INDEX(Bolalar!$C$5:$C$1804,MATCH($C2363,Bolalar!$I$5:$I$1804,0))="","",INDEX(Bolalar!$C$5:$C$1804,MATCH($C2363,Bolalar!$I$5:$I$1804,0))),""))</f>
        <v/>
      </c>
      <c r="F2363" s="24"/>
      <c r="G2363" s="14" t="str">
        <f aca="false">IF(OR($E2363="",$B2363=""),"",INT(($B2363-$E2363)/365.25))</f>
        <v/>
      </c>
      <c r="H2363" s="25"/>
      <c r="I2363" s="12"/>
      <c r="J2363" s="28" t="n">
        <f aca="false">IF(AND($C2363&lt;&gt;"",$B2363&gt;=Boshqaruv!$C$9,$B2363&lt;=Boshqaruv!$C$10),IF(COUNTIFS($C$4:$C2362,$C2363,$B$4:$B2362,"&gt;="&amp;Boshqaruv!$C$9,$B$4:$B2362,"&lt;="&amp;Boshqaruv!$C$10)=0,1,0),0)</f>
        <v>0</v>
      </c>
    </row>
    <row r="2364" customFormat="false" ht="15" hidden="false" customHeight="false" outlineLevel="0" collapsed="false">
      <c r="A2364" s="8" t="n">
        <v>2360</v>
      </c>
      <c r="B2364" s="13"/>
      <c r="C2364" s="25"/>
      <c r="D2364" s="26" t="str">
        <f aca="false">IF($C2364="","",IFERROR(IF(INDEX(Bolalar!$B$5:$B$1804,MATCH($C2364,Bolalar!$I$5:$I$1804,0))="","",INDEX(Bolalar!$B$5:$B$1804,MATCH($C2364,Bolalar!$I$5:$I$1804,0))),""))</f>
        <v/>
      </c>
      <c r="E2364" s="15" t="str">
        <f aca="false">IF($C2364="","",IFERROR(IF(INDEX(Bolalar!$C$5:$C$1804,MATCH($C2364,Bolalar!$I$5:$I$1804,0))="","",INDEX(Bolalar!$C$5:$C$1804,MATCH($C2364,Bolalar!$I$5:$I$1804,0))),""))</f>
        <v/>
      </c>
      <c r="F2364" s="24"/>
      <c r="G2364" s="14" t="str">
        <f aca="false">IF(OR($E2364="",$B2364=""),"",INT(($B2364-$E2364)/365.25))</f>
        <v/>
      </c>
      <c r="H2364" s="25"/>
      <c r="I2364" s="12"/>
      <c r="J2364" s="28" t="n">
        <f aca="false">IF(AND($C2364&lt;&gt;"",$B2364&gt;=Boshqaruv!$C$9,$B2364&lt;=Boshqaruv!$C$10),IF(COUNTIFS($C$4:$C2363,$C2364,$B$4:$B2363,"&gt;="&amp;Boshqaruv!$C$9,$B$4:$B2363,"&lt;="&amp;Boshqaruv!$C$10)=0,1,0),0)</f>
        <v>0</v>
      </c>
    </row>
    <row r="2365" customFormat="false" ht="15" hidden="false" customHeight="false" outlineLevel="0" collapsed="false">
      <c r="A2365" s="8" t="n">
        <v>2361</v>
      </c>
      <c r="B2365" s="13"/>
      <c r="C2365" s="25"/>
      <c r="D2365" s="26" t="str">
        <f aca="false">IF($C2365="","",IFERROR(IF(INDEX(Bolalar!$B$5:$B$1804,MATCH($C2365,Bolalar!$I$5:$I$1804,0))="","",INDEX(Bolalar!$B$5:$B$1804,MATCH($C2365,Bolalar!$I$5:$I$1804,0))),""))</f>
        <v/>
      </c>
      <c r="E2365" s="15" t="str">
        <f aca="false">IF($C2365="","",IFERROR(IF(INDEX(Bolalar!$C$5:$C$1804,MATCH($C2365,Bolalar!$I$5:$I$1804,0))="","",INDEX(Bolalar!$C$5:$C$1804,MATCH($C2365,Bolalar!$I$5:$I$1804,0))),""))</f>
        <v/>
      </c>
      <c r="F2365" s="24"/>
      <c r="G2365" s="14" t="str">
        <f aca="false">IF(OR($E2365="",$B2365=""),"",INT(($B2365-$E2365)/365.25))</f>
        <v/>
      </c>
      <c r="H2365" s="25"/>
      <c r="I2365" s="12"/>
      <c r="J2365" s="28" t="n">
        <f aca="false">IF(AND($C2365&lt;&gt;"",$B2365&gt;=Boshqaruv!$C$9,$B2365&lt;=Boshqaruv!$C$10),IF(COUNTIFS($C$4:$C2364,$C2365,$B$4:$B2364,"&gt;="&amp;Boshqaruv!$C$9,$B$4:$B2364,"&lt;="&amp;Boshqaruv!$C$10)=0,1,0),0)</f>
        <v>0</v>
      </c>
    </row>
    <row r="2366" customFormat="false" ht="15" hidden="false" customHeight="false" outlineLevel="0" collapsed="false">
      <c r="A2366" s="8" t="n">
        <v>2362</v>
      </c>
      <c r="B2366" s="13"/>
      <c r="C2366" s="25"/>
      <c r="D2366" s="26" t="str">
        <f aca="false">IF($C2366="","",IFERROR(IF(INDEX(Bolalar!$B$5:$B$1804,MATCH($C2366,Bolalar!$I$5:$I$1804,0))="","",INDEX(Bolalar!$B$5:$B$1804,MATCH($C2366,Bolalar!$I$5:$I$1804,0))),""))</f>
        <v/>
      </c>
      <c r="E2366" s="15" t="str">
        <f aca="false">IF($C2366="","",IFERROR(IF(INDEX(Bolalar!$C$5:$C$1804,MATCH($C2366,Bolalar!$I$5:$I$1804,0))="","",INDEX(Bolalar!$C$5:$C$1804,MATCH($C2366,Bolalar!$I$5:$I$1804,0))),""))</f>
        <v/>
      </c>
      <c r="F2366" s="24"/>
      <c r="G2366" s="14" t="str">
        <f aca="false">IF(OR($E2366="",$B2366=""),"",INT(($B2366-$E2366)/365.25))</f>
        <v/>
      </c>
      <c r="H2366" s="25"/>
      <c r="I2366" s="12"/>
      <c r="J2366" s="28" t="n">
        <f aca="false">IF(AND($C2366&lt;&gt;"",$B2366&gt;=Boshqaruv!$C$9,$B2366&lt;=Boshqaruv!$C$10),IF(COUNTIFS($C$4:$C2365,$C2366,$B$4:$B2365,"&gt;="&amp;Boshqaruv!$C$9,$B$4:$B2365,"&lt;="&amp;Boshqaruv!$C$10)=0,1,0),0)</f>
        <v>0</v>
      </c>
    </row>
    <row r="2367" customFormat="false" ht="15" hidden="false" customHeight="false" outlineLevel="0" collapsed="false">
      <c r="A2367" s="8" t="n">
        <v>2363</v>
      </c>
      <c r="B2367" s="13"/>
      <c r="C2367" s="25"/>
      <c r="D2367" s="26" t="str">
        <f aca="false">IF($C2367="","",IFERROR(IF(INDEX(Bolalar!$B$5:$B$1804,MATCH($C2367,Bolalar!$I$5:$I$1804,0))="","",INDEX(Bolalar!$B$5:$B$1804,MATCH($C2367,Bolalar!$I$5:$I$1804,0))),""))</f>
        <v/>
      </c>
      <c r="E2367" s="15" t="str">
        <f aca="false">IF($C2367="","",IFERROR(IF(INDEX(Bolalar!$C$5:$C$1804,MATCH($C2367,Bolalar!$I$5:$I$1804,0))="","",INDEX(Bolalar!$C$5:$C$1804,MATCH($C2367,Bolalar!$I$5:$I$1804,0))),""))</f>
        <v/>
      </c>
      <c r="F2367" s="24"/>
      <c r="G2367" s="14" t="str">
        <f aca="false">IF(OR($E2367="",$B2367=""),"",INT(($B2367-$E2367)/365.25))</f>
        <v/>
      </c>
      <c r="H2367" s="25"/>
      <c r="I2367" s="12"/>
      <c r="J2367" s="28" t="n">
        <f aca="false">IF(AND($C2367&lt;&gt;"",$B2367&gt;=Boshqaruv!$C$9,$B2367&lt;=Boshqaruv!$C$10),IF(COUNTIFS($C$4:$C2366,$C2367,$B$4:$B2366,"&gt;="&amp;Boshqaruv!$C$9,$B$4:$B2366,"&lt;="&amp;Boshqaruv!$C$10)=0,1,0),0)</f>
        <v>0</v>
      </c>
    </row>
    <row r="2368" customFormat="false" ht="15" hidden="false" customHeight="false" outlineLevel="0" collapsed="false">
      <c r="A2368" s="8" t="n">
        <v>2364</v>
      </c>
      <c r="B2368" s="13"/>
      <c r="C2368" s="25"/>
      <c r="D2368" s="26" t="str">
        <f aca="false">IF($C2368="","",IFERROR(IF(INDEX(Bolalar!$B$5:$B$1804,MATCH($C2368,Bolalar!$I$5:$I$1804,0))="","",INDEX(Bolalar!$B$5:$B$1804,MATCH($C2368,Bolalar!$I$5:$I$1804,0))),""))</f>
        <v/>
      </c>
      <c r="E2368" s="15" t="str">
        <f aca="false">IF($C2368="","",IFERROR(IF(INDEX(Bolalar!$C$5:$C$1804,MATCH($C2368,Bolalar!$I$5:$I$1804,0))="","",INDEX(Bolalar!$C$5:$C$1804,MATCH($C2368,Bolalar!$I$5:$I$1804,0))),""))</f>
        <v/>
      </c>
      <c r="F2368" s="24"/>
      <c r="G2368" s="14" t="str">
        <f aca="false">IF(OR($E2368="",$B2368=""),"",INT(($B2368-$E2368)/365.25))</f>
        <v/>
      </c>
      <c r="H2368" s="25"/>
      <c r="I2368" s="12"/>
      <c r="J2368" s="28" t="n">
        <f aca="false">IF(AND($C2368&lt;&gt;"",$B2368&gt;=Boshqaruv!$C$9,$B2368&lt;=Boshqaruv!$C$10),IF(COUNTIFS($C$4:$C2367,$C2368,$B$4:$B2367,"&gt;="&amp;Boshqaruv!$C$9,$B$4:$B2367,"&lt;="&amp;Boshqaruv!$C$10)=0,1,0),0)</f>
        <v>0</v>
      </c>
    </row>
    <row r="2369" customFormat="false" ht="15" hidden="false" customHeight="false" outlineLevel="0" collapsed="false">
      <c r="A2369" s="8" t="n">
        <v>2365</v>
      </c>
      <c r="B2369" s="13"/>
      <c r="C2369" s="25"/>
      <c r="D2369" s="26" t="str">
        <f aca="false">IF($C2369="","",IFERROR(IF(INDEX(Bolalar!$B$5:$B$1804,MATCH($C2369,Bolalar!$I$5:$I$1804,0))="","",INDEX(Bolalar!$B$5:$B$1804,MATCH($C2369,Bolalar!$I$5:$I$1804,0))),""))</f>
        <v/>
      </c>
      <c r="E2369" s="15" t="str">
        <f aca="false">IF($C2369="","",IFERROR(IF(INDEX(Bolalar!$C$5:$C$1804,MATCH($C2369,Bolalar!$I$5:$I$1804,0))="","",INDEX(Bolalar!$C$5:$C$1804,MATCH($C2369,Bolalar!$I$5:$I$1804,0))),""))</f>
        <v/>
      </c>
      <c r="F2369" s="24"/>
      <c r="G2369" s="14" t="str">
        <f aca="false">IF(OR($E2369="",$B2369=""),"",INT(($B2369-$E2369)/365.25))</f>
        <v/>
      </c>
      <c r="H2369" s="25"/>
      <c r="I2369" s="12"/>
      <c r="J2369" s="28" t="n">
        <f aca="false">IF(AND($C2369&lt;&gt;"",$B2369&gt;=Boshqaruv!$C$9,$B2369&lt;=Boshqaruv!$C$10),IF(COUNTIFS($C$4:$C2368,$C2369,$B$4:$B2368,"&gt;="&amp;Boshqaruv!$C$9,$B$4:$B2368,"&lt;="&amp;Boshqaruv!$C$10)=0,1,0),0)</f>
        <v>0</v>
      </c>
    </row>
    <row r="2370" customFormat="false" ht="15" hidden="false" customHeight="false" outlineLevel="0" collapsed="false">
      <c r="A2370" s="8" t="n">
        <v>2366</v>
      </c>
      <c r="B2370" s="13"/>
      <c r="C2370" s="25"/>
      <c r="D2370" s="26" t="str">
        <f aca="false">IF($C2370="","",IFERROR(IF(INDEX(Bolalar!$B$5:$B$1804,MATCH($C2370,Bolalar!$I$5:$I$1804,0))="","",INDEX(Bolalar!$B$5:$B$1804,MATCH($C2370,Bolalar!$I$5:$I$1804,0))),""))</f>
        <v/>
      </c>
      <c r="E2370" s="15" t="str">
        <f aca="false">IF($C2370="","",IFERROR(IF(INDEX(Bolalar!$C$5:$C$1804,MATCH($C2370,Bolalar!$I$5:$I$1804,0))="","",INDEX(Bolalar!$C$5:$C$1804,MATCH($C2370,Bolalar!$I$5:$I$1804,0))),""))</f>
        <v/>
      </c>
      <c r="F2370" s="24"/>
      <c r="G2370" s="14" t="str">
        <f aca="false">IF(OR($E2370="",$B2370=""),"",INT(($B2370-$E2370)/365.25))</f>
        <v/>
      </c>
      <c r="H2370" s="25"/>
      <c r="I2370" s="12"/>
      <c r="J2370" s="28" t="n">
        <f aca="false">IF(AND($C2370&lt;&gt;"",$B2370&gt;=Boshqaruv!$C$9,$B2370&lt;=Boshqaruv!$C$10),IF(COUNTIFS($C$4:$C2369,$C2370,$B$4:$B2369,"&gt;="&amp;Boshqaruv!$C$9,$B$4:$B2369,"&lt;="&amp;Boshqaruv!$C$10)=0,1,0),0)</f>
        <v>0</v>
      </c>
    </row>
    <row r="2371" customFormat="false" ht="15" hidden="false" customHeight="false" outlineLevel="0" collapsed="false">
      <c r="A2371" s="8" t="n">
        <v>2367</v>
      </c>
      <c r="B2371" s="13"/>
      <c r="C2371" s="25"/>
      <c r="D2371" s="26" t="str">
        <f aca="false">IF($C2371="","",IFERROR(IF(INDEX(Bolalar!$B$5:$B$1804,MATCH($C2371,Bolalar!$I$5:$I$1804,0))="","",INDEX(Bolalar!$B$5:$B$1804,MATCH($C2371,Bolalar!$I$5:$I$1804,0))),""))</f>
        <v/>
      </c>
      <c r="E2371" s="15" t="str">
        <f aca="false">IF($C2371="","",IFERROR(IF(INDEX(Bolalar!$C$5:$C$1804,MATCH($C2371,Bolalar!$I$5:$I$1804,0))="","",INDEX(Bolalar!$C$5:$C$1804,MATCH($C2371,Bolalar!$I$5:$I$1804,0))),""))</f>
        <v/>
      </c>
      <c r="F2371" s="24"/>
      <c r="G2371" s="14" t="str">
        <f aca="false">IF(OR($E2371="",$B2371=""),"",INT(($B2371-$E2371)/365.25))</f>
        <v/>
      </c>
      <c r="H2371" s="25"/>
      <c r="I2371" s="12"/>
      <c r="J2371" s="28" t="n">
        <f aca="false">IF(AND($C2371&lt;&gt;"",$B2371&gt;=Boshqaruv!$C$9,$B2371&lt;=Boshqaruv!$C$10),IF(COUNTIFS($C$4:$C2370,$C2371,$B$4:$B2370,"&gt;="&amp;Boshqaruv!$C$9,$B$4:$B2370,"&lt;="&amp;Boshqaruv!$C$10)=0,1,0),0)</f>
        <v>0</v>
      </c>
    </row>
    <row r="2372" customFormat="false" ht="15" hidden="false" customHeight="false" outlineLevel="0" collapsed="false">
      <c r="A2372" s="8" t="n">
        <v>2368</v>
      </c>
      <c r="B2372" s="13"/>
      <c r="C2372" s="25"/>
      <c r="D2372" s="26" t="str">
        <f aca="false">IF($C2372="","",IFERROR(IF(INDEX(Bolalar!$B$5:$B$1804,MATCH($C2372,Bolalar!$I$5:$I$1804,0))="","",INDEX(Bolalar!$B$5:$B$1804,MATCH($C2372,Bolalar!$I$5:$I$1804,0))),""))</f>
        <v/>
      </c>
      <c r="E2372" s="15" t="str">
        <f aca="false">IF($C2372="","",IFERROR(IF(INDEX(Bolalar!$C$5:$C$1804,MATCH($C2372,Bolalar!$I$5:$I$1804,0))="","",INDEX(Bolalar!$C$5:$C$1804,MATCH($C2372,Bolalar!$I$5:$I$1804,0))),""))</f>
        <v/>
      </c>
      <c r="F2372" s="24"/>
      <c r="G2372" s="14" t="str">
        <f aca="false">IF(OR($E2372="",$B2372=""),"",INT(($B2372-$E2372)/365.25))</f>
        <v/>
      </c>
      <c r="H2372" s="25"/>
      <c r="I2372" s="12"/>
      <c r="J2372" s="28" t="n">
        <f aca="false">IF(AND($C2372&lt;&gt;"",$B2372&gt;=Boshqaruv!$C$9,$B2372&lt;=Boshqaruv!$C$10),IF(COUNTIFS($C$4:$C2371,$C2372,$B$4:$B2371,"&gt;="&amp;Boshqaruv!$C$9,$B$4:$B2371,"&lt;="&amp;Boshqaruv!$C$10)=0,1,0),0)</f>
        <v>0</v>
      </c>
    </row>
    <row r="2373" customFormat="false" ht="15" hidden="false" customHeight="false" outlineLevel="0" collapsed="false">
      <c r="A2373" s="8" t="n">
        <v>2369</v>
      </c>
      <c r="B2373" s="13"/>
      <c r="C2373" s="25"/>
      <c r="D2373" s="26" t="str">
        <f aca="false">IF($C2373="","",IFERROR(IF(INDEX(Bolalar!$B$5:$B$1804,MATCH($C2373,Bolalar!$I$5:$I$1804,0))="","",INDEX(Bolalar!$B$5:$B$1804,MATCH($C2373,Bolalar!$I$5:$I$1804,0))),""))</f>
        <v/>
      </c>
      <c r="E2373" s="15" t="str">
        <f aca="false">IF($C2373="","",IFERROR(IF(INDEX(Bolalar!$C$5:$C$1804,MATCH($C2373,Bolalar!$I$5:$I$1804,0))="","",INDEX(Bolalar!$C$5:$C$1804,MATCH($C2373,Bolalar!$I$5:$I$1804,0))),""))</f>
        <v/>
      </c>
      <c r="F2373" s="24"/>
      <c r="G2373" s="14" t="str">
        <f aca="false">IF(OR($E2373="",$B2373=""),"",INT(($B2373-$E2373)/365.25))</f>
        <v/>
      </c>
      <c r="H2373" s="25"/>
      <c r="I2373" s="12"/>
      <c r="J2373" s="28" t="n">
        <f aca="false">IF(AND($C2373&lt;&gt;"",$B2373&gt;=Boshqaruv!$C$9,$B2373&lt;=Boshqaruv!$C$10),IF(COUNTIFS($C$4:$C2372,$C2373,$B$4:$B2372,"&gt;="&amp;Boshqaruv!$C$9,$B$4:$B2372,"&lt;="&amp;Boshqaruv!$C$10)=0,1,0),0)</f>
        <v>0</v>
      </c>
    </row>
    <row r="2374" customFormat="false" ht="15" hidden="false" customHeight="false" outlineLevel="0" collapsed="false">
      <c r="A2374" s="8" t="n">
        <v>2370</v>
      </c>
      <c r="B2374" s="13"/>
      <c r="C2374" s="25"/>
      <c r="D2374" s="26" t="str">
        <f aca="false">IF($C2374="","",IFERROR(IF(INDEX(Bolalar!$B$5:$B$1804,MATCH($C2374,Bolalar!$I$5:$I$1804,0))="","",INDEX(Bolalar!$B$5:$B$1804,MATCH($C2374,Bolalar!$I$5:$I$1804,0))),""))</f>
        <v/>
      </c>
      <c r="E2374" s="15" t="str">
        <f aca="false">IF($C2374="","",IFERROR(IF(INDEX(Bolalar!$C$5:$C$1804,MATCH($C2374,Bolalar!$I$5:$I$1804,0))="","",INDEX(Bolalar!$C$5:$C$1804,MATCH($C2374,Bolalar!$I$5:$I$1804,0))),""))</f>
        <v/>
      </c>
      <c r="F2374" s="24"/>
      <c r="G2374" s="14" t="str">
        <f aca="false">IF(OR($E2374="",$B2374=""),"",INT(($B2374-$E2374)/365.25))</f>
        <v/>
      </c>
      <c r="H2374" s="25"/>
      <c r="I2374" s="12"/>
      <c r="J2374" s="28" t="n">
        <f aca="false">IF(AND($C2374&lt;&gt;"",$B2374&gt;=Boshqaruv!$C$9,$B2374&lt;=Boshqaruv!$C$10),IF(COUNTIFS($C$4:$C2373,$C2374,$B$4:$B2373,"&gt;="&amp;Boshqaruv!$C$9,$B$4:$B2373,"&lt;="&amp;Boshqaruv!$C$10)=0,1,0),0)</f>
        <v>0</v>
      </c>
    </row>
    <row r="2375" customFormat="false" ht="15" hidden="false" customHeight="false" outlineLevel="0" collapsed="false">
      <c r="A2375" s="8" t="n">
        <v>2371</v>
      </c>
      <c r="B2375" s="13"/>
      <c r="C2375" s="25"/>
      <c r="D2375" s="26" t="str">
        <f aca="false">IF($C2375="","",IFERROR(IF(INDEX(Bolalar!$B$5:$B$1804,MATCH($C2375,Bolalar!$I$5:$I$1804,0))="","",INDEX(Bolalar!$B$5:$B$1804,MATCH($C2375,Bolalar!$I$5:$I$1804,0))),""))</f>
        <v/>
      </c>
      <c r="E2375" s="15" t="str">
        <f aca="false">IF($C2375="","",IFERROR(IF(INDEX(Bolalar!$C$5:$C$1804,MATCH($C2375,Bolalar!$I$5:$I$1804,0))="","",INDEX(Bolalar!$C$5:$C$1804,MATCH($C2375,Bolalar!$I$5:$I$1804,0))),""))</f>
        <v/>
      </c>
      <c r="F2375" s="24"/>
      <c r="G2375" s="14" t="str">
        <f aca="false">IF(OR($E2375="",$B2375=""),"",INT(($B2375-$E2375)/365.25))</f>
        <v/>
      </c>
      <c r="H2375" s="25"/>
      <c r="I2375" s="12"/>
      <c r="J2375" s="28" t="n">
        <f aca="false">IF(AND($C2375&lt;&gt;"",$B2375&gt;=Boshqaruv!$C$9,$B2375&lt;=Boshqaruv!$C$10),IF(COUNTIFS($C$4:$C2374,$C2375,$B$4:$B2374,"&gt;="&amp;Boshqaruv!$C$9,$B$4:$B2374,"&lt;="&amp;Boshqaruv!$C$10)=0,1,0),0)</f>
        <v>0</v>
      </c>
    </row>
    <row r="2376" customFormat="false" ht="15" hidden="false" customHeight="false" outlineLevel="0" collapsed="false">
      <c r="A2376" s="8" t="n">
        <v>2372</v>
      </c>
      <c r="B2376" s="13"/>
      <c r="C2376" s="25"/>
      <c r="D2376" s="26" t="str">
        <f aca="false">IF($C2376="","",IFERROR(IF(INDEX(Bolalar!$B$5:$B$1804,MATCH($C2376,Bolalar!$I$5:$I$1804,0))="","",INDEX(Bolalar!$B$5:$B$1804,MATCH($C2376,Bolalar!$I$5:$I$1804,0))),""))</f>
        <v/>
      </c>
      <c r="E2376" s="15" t="str">
        <f aca="false">IF($C2376="","",IFERROR(IF(INDEX(Bolalar!$C$5:$C$1804,MATCH($C2376,Bolalar!$I$5:$I$1804,0))="","",INDEX(Bolalar!$C$5:$C$1804,MATCH($C2376,Bolalar!$I$5:$I$1804,0))),""))</f>
        <v/>
      </c>
      <c r="F2376" s="24"/>
      <c r="G2376" s="14" t="str">
        <f aca="false">IF(OR($E2376="",$B2376=""),"",INT(($B2376-$E2376)/365.25))</f>
        <v/>
      </c>
      <c r="H2376" s="25"/>
      <c r="I2376" s="12"/>
      <c r="J2376" s="28" t="n">
        <f aca="false">IF(AND($C2376&lt;&gt;"",$B2376&gt;=Boshqaruv!$C$9,$B2376&lt;=Boshqaruv!$C$10),IF(COUNTIFS($C$4:$C2375,$C2376,$B$4:$B2375,"&gt;="&amp;Boshqaruv!$C$9,$B$4:$B2375,"&lt;="&amp;Boshqaruv!$C$10)=0,1,0),0)</f>
        <v>0</v>
      </c>
    </row>
    <row r="2377" customFormat="false" ht="15" hidden="false" customHeight="false" outlineLevel="0" collapsed="false">
      <c r="A2377" s="8" t="n">
        <v>2373</v>
      </c>
      <c r="B2377" s="13"/>
      <c r="C2377" s="25"/>
      <c r="D2377" s="26" t="str">
        <f aca="false">IF($C2377="","",IFERROR(IF(INDEX(Bolalar!$B$5:$B$1804,MATCH($C2377,Bolalar!$I$5:$I$1804,0))="","",INDEX(Bolalar!$B$5:$B$1804,MATCH($C2377,Bolalar!$I$5:$I$1804,0))),""))</f>
        <v/>
      </c>
      <c r="E2377" s="15" t="str">
        <f aca="false">IF($C2377="","",IFERROR(IF(INDEX(Bolalar!$C$5:$C$1804,MATCH($C2377,Bolalar!$I$5:$I$1804,0))="","",INDEX(Bolalar!$C$5:$C$1804,MATCH($C2377,Bolalar!$I$5:$I$1804,0))),""))</f>
        <v/>
      </c>
      <c r="F2377" s="24"/>
      <c r="G2377" s="14" t="str">
        <f aca="false">IF(OR($E2377="",$B2377=""),"",INT(($B2377-$E2377)/365.25))</f>
        <v/>
      </c>
      <c r="H2377" s="25"/>
      <c r="I2377" s="12"/>
      <c r="J2377" s="28" t="n">
        <f aca="false">IF(AND($C2377&lt;&gt;"",$B2377&gt;=Boshqaruv!$C$9,$B2377&lt;=Boshqaruv!$C$10),IF(COUNTIFS($C$4:$C2376,$C2377,$B$4:$B2376,"&gt;="&amp;Boshqaruv!$C$9,$B$4:$B2376,"&lt;="&amp;Boshqaruv!$C$10)=0,1,0),0)</f>
        <v>0</v>
      </c>
    </row>
    <row r="2378" customFormat="false" ht="15" hidden="false" customHeight="false" outlineLevel="0" collapsed="false">
      <c r="A2378" s="8" t="n">
        <v>2374</v>
      </c>
      <c r="B2378" s="13"/>
      <c r="C2378" s="25"/>
      <c r="D2378" s="26" t="str">
        <f aca="false">IF($C2378="","",IFERROR(IF(INDEX(Bolalar!$B$5:$B$1804,MATCH($C2378,Bolalar!$I$5:$I$1804,0))="","",INDEX(Bolalar!$B$5:$B$1804,MATCH($C2378,Bolalar!$I$5:$I$1804,0))),""))</f>
        <v/>
      </c>
      <c r="E2378" s="15" t="str">
        <f aca="false">IF($C2378="","",IFERROR(IF(INDEX(Bolalar!$C$5:$C$1804,MATCH($C2378,Bolalar!$I$5:$I$1804,0))="","",INDEX(Bolalar!$C$5:$C$1804,MATCH($C2378,Bolalar!$I$5:$I$1804,0))),""))</f>
        <v/>
      </c>
      <c r="F2378" s="24"/>
      <c r="G2378" s="14" t="str">
        <f aca="false">IF(OR($E2378="",$B2378=""),"",INT(($B2378-$E2378)/365.25))</f>
        <v/>
      </c>
      <c r="H2378" s="25"/>
      <c r="I2378" s="12"/>
      <c r="J2378" s="28" t="n">
        <f aca="false">IF(AND($C2378&lt;&gt;"",$B2378&gt;=Boshqaruv!$C$9,$B2378&lt;=Boshqaruv!$C$10),IF(COUNTIFS($C$4:$C2377,$C2378,$B$4:$B2377,"&gt;="&amp;Boshqaruv!$C$9,$B$4:$B2377,"&lt;="&amp;Boshqaruv!$C$10)=0,1,0),0)</f>
        <v>0</v>
      </c>
    </row>
    <row r="2379" customFormat="false" ht="15" hidden="false" customHeight="false" outlineLevel="0" collapsed="false">
      <c r="A2379" s="8" t="n">
        <v>2375</v>
      </c>
      <c r="B2379" s="13"/>
      <c r="C2379" s="25"/>
      <c r="D2379" s="26" t="str">
        <f aca="false">IF($C2379="","",IFERROR(IF(INDEX(Bolalar!$B$5:$B$1804,MATCH($C2379,Bolalar!$I$5:$I$1804,0))="","",INDEX(Bolalar!$B$5:$B$1804,MATCH($C2379,Bolalar!$I$5:$I$1804,0))),""))</f>
        <v/>
      </c>
      <c r="E2379" s="15" t="str">
        <f aca="false">IF($C2379="","",IFERROR(IF(INDEX(Bolalar!$C$5:$C$1804,MATCH($C2379,Bolalar!$I$5:$I$1804,0))="","",INDEX(Bolalar!$C$5:$C$1804,MATCH($C2379,Bolalar!$I$5:$I$1804,0))),""))</f>
        <v/>
      </c>
      <c r="F2379" s="24"/>
      <c r="G2379" s="14" t="str">
        <f aca="false">IF(OR($E2379="",$B2379=""),"",INT(($B2379-$E2379)/365.25))</f>
        <v/>
      </c>
      <c r="H2379" s="25"/>
      <c r="I2379" s="12"/>
      <c r="J2379" s="28" t="n">
        <f aca="false">IF(AND($C2379&lt;&gt;"",$B2379&gt;=Boshqaruv!$C$9,$B2379&lt;=Boshqaruv!$C$10),IF(COUNTIFS($C$4:$C2378,$C2379,$B$4:$B2378,"&gt;="&amp;Boshqaruv!$C$9,$B$4:$B2378,"&lt;="&amp;Boshqaruv!$C$10)=0,1,0),0)</f>
        <v>0</v>
      </c>
    </row>
    <row r="2380" customFormat="false" ht="15" hidden="false" customHeight="false" outlineLevel="0" collapsed="false">
      <c r="A2380" s="8" t="n">
        <v>2376</v>
      </c>
      <c r="B2380" s="13"/>
      <c r="C2380" s="25"/>
      <c r="D2380" s="26" t="str">
        <f aca="false">IF($C2380="","",IFERROR(IF(INDEX(Bolalar!$B$5:$B$1804,MATCH($C2380,Bolalar!$I$5:$I$1804,0))="","",INDEX(Bolalar!$B$5:$B$1804,MATCH($C2380,Bolalar!$I$5:$I$1804,0))),""))</f>
        <v/>
      </c>
      <c r="E2380" s="15" t="str">
        <f aca="false">IF($C2380="","",IFERROR(IF(INDEX(Bolalar!$C$5:$C$1804,MATCH($C2380,Bolalar!$I$5:$I$1804,0))="","",INDEX(Bolalar!$C$5:$C$1804,MATCH($C2380,Bolalar!$I$5:$I$1804,0))),""))</f>
        <v/>
      </c>
      <c r="F2380" s="24"/>
      <c r="G2380" s="14" t="str">
        <f aca="false">IF(OR($E2380="",$B2380=""),"",INT(($B2380-$E2380)/365.25))</f>
        <v/>
      </c>
      <c r="H2380" s="25"/>
      <c r="I2380" s="12"/>
      <c r="J2380" s="28" t="n">
        <f aca="false">IF(AND($C2380&lt;&gt;"",$B2380&gt;=Boshqaruv!$C$9,$B2380&lt;=Boshqaruv!$C$10),IF(COUNTIFS($C$4:$C2379,$C2380,$B$4:$B2379,"&gt;="&amp;Boshqaruv!$C$9,$B$4:$B2379,"&lt;="&amp;Boshqaruv!$C$10)=0,1,0),0)</f>
        <v>0</v>
      </c>
    </row>
    <row r="2381" customFormat="false" ht="15" hidden="false" customHeight="false" outlineLevel="0" collapsed="false">
      <c r="A2381" s="8" t="n">
        <v>2377</v>
      </c>
      <c r="B2381" s="13"/>
      <c r="C2381" s="25"/>
      <c r="D2381" s="26" t="str">
        <f aca="false">IF($C2381="","",IFERROR(IF(INDEX(Bolalar!$B$5:$B$1804,MATCH($C2381,Bolalar!$I$5:$I$1804,0))="","",INDEX(Bolalar!$B$5:$B$1804,MATCH($C2381,Bolalar!$I$5:$I$1804,0))),""))</f>
        <v/>
      </c>
      <c r="E2381" s="15" t="str">
        <f aca="false">IF($C2381="","",IFERROR(IF(INDEX(Bolalar!$C$5:$C$1804,MATCH($C2381,Bolalar!$I$5:$I$1804,0))="","",INDEX(Bolalar!$C$5:$C$1804,MATCH($C2381,Bolalar!$I$5:$I$1804,0))),""))</f>
        <v/>
      </c>
      <c r="F2381" s="24"/>
      <c r="G2381" s="14" t="str">
        <f aca="false">IF(OR($E2381="",$B2381=""),"",INT(($B2381-$E2381)/365.25))</f>
        <v/>
      </c>
      <c r="H2381" s="25"/>
      <c r="I2381" s="12"/>
      <c r="J2381" s="28" t="n">
        <f aca="false">IF(AND($C2381&lt;&gt;"",$B2381&gt;=Boshqaruv!$C$9,$B2381&lt;=Boshqaruv!$C$10),IF(COUNTIFS($C$4:$C2380,$C2381,$B$4:$B2380,"&gt;="&amp;Boshqaruv!$C$9,$B$4:$B2380,"&lt;="&amp;Boshqaruv!$C$10)=0,1,0),0)</f>
        <v>0</v>
      </c>
    </row>
    <row r="2382" customFormat="false" ht="15" hidden="false" customHeight="false" outlineLevel="0" collapsed="false">
      <c r="A2382" s="8" t="n">
        <v>2378</v>
      </c>
      <c r="B2382" s="13"/>
      <c r="C2382" s="25"/>
      <c r="D2382" s="26" t="str">
        <f aca="false">IF($C2382="","",IFERROR(IF(INDEX(Bolalar!$B$5:$B$1804,MATCH($C2382,Bolalar!$I$5:$I$1804,0))="","",INDEX(Bolalar!$B$5:$B$1804,MATCH($C2382,Bolalar!$I$5:$I$1804,0))),""))</f>
        <v/>
      </c>
      <c r="E2382" s="15" t="str">
        <f aca="false">IF($C2382="","",IFERROR(IF(INDEX(Bolalar!$C$5:$C$1804,MATCH($C2382,Bolalar!$I$5:$I$1804,0))="","",INDEX(Bolalar!$C$5:$C$1804,MATCH($C2382,Bolalar!$I$5:$I$1804,0))),""))</f>
        <v/>
      </c>
      <c r="F2382" s="24"/>
      <c r="G2382" s="14" t="str">
        <f aca="false">IF(OR($E2382="",$B2382=""),"",INT(($B2382-$E2382)/365.25))</f>
        <v/>
      </c>
      <c r="H2382" s="25"/>
      <c r="I2382" s="12"/>
      <c r="J2382" s="28" t="n">
        <f aca="false">IF(AND($C2382&lt;&gt;"",$B2382&gt;=Boshqaruv!$C$9,$B2382&lt;=Boshqaruv!$C$10),IF(COUNTIFS($C$4:$C2381,$C2382,$B$4:$B2381,"&gt;="&amp;Boshqaruv!$C$9,$B$4:$B2381,"&lt;="&amp;Boshqaruv!$C$10)=0,1,0),0)</f>
        <v>0</v>
      </c>
    </row>
    <row r="2383" customFormat="false" ht="15" hidden="false" customHeight="false" outlineLevel="0" collapsed="false">
      <c r="A2383" s="8" t="n">
        <v>2379</v>
      </c>
      <c r="B2383" s="13"/>
      <c r="C2383" s="25"/>
      <c r="D2383" s="26" t="str">
        <f aca="false">IF($C2383="","",IFERROR(IF(INDEX(Bolalar!$B$5:$B$1804,MATCH($C2383,Bolalar!$I$5:$I$1804,0))="","",INDEX(Bolalar!$B$5:$B$1804,MATCH($C2383,Bolalar!$I$5:$I$1804,0))),""))</f>
        <v/>
      </c>
      <c r="E2383" s="15" t="str">
        <f aca="false">IF($C2383="","",IFERROR(IF(INDEX(Bolalar!$C$5:$C$1804,MATCH($C2383,Bolalar!$I$5:$I$1804,0))="","",INDEX(Bolalar!$C$5:$C$1804,MATCH($C2383,Bolalar!$I$5:$I$1804,0))),""))</f>
        <v/>
      </c>
      <c r="F2383" s="24"/>
      <c r="G2383" s="14" t="str">
        <f aca="false">IF(OR($E2383="",$B2383=""),"",INT(($B2383-$E2383)/365.25))</f>
        <v/>
      </c>
      <c r="H2383" s="25"/>
      <c r="I2383" s="12"/>
      <c r="J2383" s="28" t="n">
        <f aca="false">IF(AND($C2383&lt;&gt;"",$B2383&gt;=Boshqaruv!$C$9,$B2383&lt;=Boshqaruv!$C$10),IF(COUNTIFS($C$4:$C2382,$C2383,$B$4:$B2382,"&gt;="&amp;Boshqaruv!$C$9,$B$4:$B2382,"&lt;="&amp;Boshqaruv!$C$10)=0,1,0),0)</f>
        <v>0</v>
      </c>
    </row>
    <row r="2384" customFormat="false" ht="15" hidden="false" customHeight="false" outlineLevel="0" collapsed="false">
      <c r="A2384" s="8" t="n">
        <v>2380</v>
      </c>
      <c r="B2384" s="13"/>
      <c r="C2384" s="25"/>
      <c r="D2384" s="26" t="str">
        <f aca="false">IF($C2384="","",IFERROR(IF(INDEX(Bolalar!$B$5:$B$1804,MATCH($C2384,Bolalar!$I$5:$I$1804,0))="","",INDEX(Bolalar!$B$5:$B$1804,MATCH($C2384,Bolalar!$I$5:$I$1804,0))),""))</f>
        <v/>
      </c>
      <c r="E2384" s="15" t="str">
        <f aca="false">IF($C2384="","",IFERROR(IF(INDEX(Bolalar!$C$5:$C$1804,MATCH($C2384,Bolalar!$I$5:$I$1804,0))="","",INDEX(Bolalar!$C$5:$C$1804,MATCH($C2384,Bolalar!$I$5:$I$1804,0))),""))</f>
        <v/>
      </c>
      <c r="F2384" s="24"/>
      <c r="G2384" s="14" t="str">
        <f aca="false">IF(OR($E2384="",$B2384=""),"",INT(($B2384-$E2384)/365.25))</f>
        <v/>
      </c>
      <c r="H2384" s="25"/>
      <c r="I2384" s="12"/>
      <c r="J2384" s="28" t="n">
        <f aca="false">IF(AND($C2384&lt;&gt;"",$B2384&gt;=Boshqaruv!$C$9,$B2384&lt;=Boshqaruv!$C$10),IF(COUNTIFS($C$4:$C2383,$C2384,$B$4:$B2383,"&gt;="&amp;Boshqaruv!$C$9,$B$4:$B2383,"&lt;="&amp;Boshqaruv!$C$10)=0,1,0),0)</f>
        <v>0</v>
      </c>
    </row>
    <row r="2385" customFormat="false" ht="15" hidden="false" customHeight="false" outlineLevel="0" collapsed="false">
      <c r="A2385" s="8" t="n">
        <v>2381</v>
      </c>
      <c r="B2385" s="13"/>
      <c r="C2385" s="25"/>
      <c r="D2385" s="26" t="str">
        <f aca="false">IF($C2385="","",IFERROR(IF(INDEX(Bolalar!$B$5:$B$1804,MATCH($C2385,Bolalar!$I$5:$I$1804,0))="","",INDEX(Bolalar!$B$5:$B$1804,MATCH($C2385,Bolalar!$I$5:$I$1804,0))),""))</f>
        <v/>
      </c>
      <c r="E2385" s="15" t="str">
        <f aca="false">IF($C2385="","",IFERROR(IF(INDEX(Bolalar!$C$5:$C$1804,MATCH($C2385,Bolalar!$I$5:$I$1804,0))="","",INDEX(Bolalar!$C$5:$C$1804,MATCH($C2385,Bolalar!$I$5:$I$1804,0))),""))</f>
        <v/>
      </c>
      <c r="F2385" s="24"/>
      <c r="G2385" s="14" t="str">
        <f aca="false">IF(OR($E2385="",$B2385=""),"",INT(($B2385-$E2385)/365.25))</f>
        <v/>
      </c>
      <c r="H2385" s="25"/>
      <c r="I2385" s="12"/>
      <c r="J2385" s="28" t="n">
        <f aca="false">IF(AND($C2385&lt;&gt;"",$B2385&gt;=Boshqaruv!$C$9,$B2385&lt;=Boshqaruv!$C$10),IF(COUNTIFS($C$4:$C2384,$C2385,$B$4:$B2384,"&gt;="&amp;Boshqaruv!$C$9,$B$4:$B2384,"&lt;="&amp;Boshqaruv!$C$10)=0,1,0),0)</f>
        <v>0</v>
      </c>
    </row>
    <row r="2386" customFormat="false" ht="15" hidden="false" customHeight="false" outlineLevel="0" collapsed="false">
      <c r="A2386" s="8" t="n">
        <v>2382</v>
      </c>
      <c r="B2386" s="13"/>
      <c r="C2386" s="25"/>
      <c r="D2386" s="26" t="str">
        <f aca="false">IF($C2386="","",IFERROR(IF(INDEX(Bolalar!$B$5:$B$1804,MATCH($C2386,Bolalar!$I$5:$I$1804,0))="","",INDEX(Bolalar!$B$5:$B$1804,MATCH($C2386,Bolalar!$I$5:$I$1804,0))),""))</f>
        <v/>
      </c>
      <c r="E2386" s="15" t="str">
        <f aca="false">IF($C2386="","",IFERROR(IF(INDEX(Bolalar!$C$5:$C$1804,MATCH($C2386,Bolalar!$I$5:$I$1804,0))="","",INDEX(Bolalar!$C$5:$C$1804,MATCH($C2386,Bolalar!$I$5:$I$1804,0))),""))</f>
        <v/>
      </c>
      <c r="F2386" s="24"/>
      <c r="G2386" s="14" t="str">
        <f aca="false">IF(OR($E2386="",$B2386=""),"",INT(($B2386-$E2386)/365.25))</f>
        <v/>
      </c>
      <c r="H2386" s="25"/>
      <c r="I2386" s="12"/>
      <c r="J2386" s="28" t="n">
        <f aca="false">IF(AND($C2386&lt;&gt;"",$B2386&gt;=Boshqaruv!$C$9,$B2386&lt;=Boshqaruv!$C$10),IF(COUNTIFS($C$4:$C2385,$C2386,$B$4:$B2385,"&gt;="&amp;Boshqaruv!$C$9,$B$4:$B2385,"&lt;="&amp;Boshqaruv!$C$10)=0,1,0),0)</f>
        <v>0</v>
      </c>
    </row>
    <row r="2387" customFormat="false" ht="15" hidden="false" customHeight="false" outlineLevel="0" collapsed="false">
      <c r="A2387" s="8" t="n">
        <v>2383</v>
      </c>
      <c r="B2387" s="13"/>
      <c r="C2387" s="25"/>
      <c r="D2387" s="26" t="str">
        <f aca="false">IF($C2387="","",IFERROR(IF(INDEX(Bolalar!$B$5:$B$1804,MATCH($C2387,Bolalar!$I$5:$I$1804,0))="","",INDEX(Bolalar!$B$5:$B$1804,MATCH($C2387,Bolalar!$I$5:$I$1804,0))),""))</f>
        <v/>
      </c>
      <c r="E2387" s="15" t="str">
        <f aca="false">IF($C2387="","",IFERROR(IF(INDEX(Bolalar!$C$5:$C$1804,MATCH($C2387,Bolalar!$I$5:$I$1804,0))="","",INDEX(Bolalar!$C$5:$C$1804,MATCH($C2387,Bolalar!$I$5:$I$1804,0))),""))</f>
        <v/>
      </c>
      <c r="F2387" s="24"/>
      <c r="G2387" s="14" t="str">
        <f aca="false">IF(OR($E2387="",$B2387=""),"",INT(($B2387-$E2387)/365.25))</f>
        <v/>
      </c>
      <c r="H2387" s="25"/>
      <c r="I2387" s="12"/>
      <c r="J2387" s="28" t="n">
        <f aca="false">IF(AND($C2387&lt;&gt;"",$B2387&gt;=Boshqaruv!$C$9,$B2387&lt;=Boshqaruv!$C$10),IF(COUNTIFS($C$4:$C2386,$C2387,$B$4:$B2386,"&gt;="&amp;Boshqaruv!$C$9,$B$4:$B2386,"&lt;="&amp;Boshqaruv!$C$10)=0,1,0),0)</f>
        <v>0</v>
      </c>
    </row>
    <row r="2388" customFormat="false" ht="15" hidden="false" customHeight="false" outlineLevel="0" collapsed="false">
      <c r="A2388" s="8" t="n">
        <v>2384</v>
      </c>
      <c r="B2388" s="13"/>
      <c r="C2388" s="25"/>
      <c r="D2388" s="26" t="str">
        <f aca="false">IF($C2388="","",IFERROR(IF(INDEX(Bolalar!$B$5:$B$1804,MATCH($C2388,Bolalar!$I$5:$I$1804,0))="","",INDEX(Bolalar!$B$5:$B$1804,MATCH($C2388,Bolalar!$I$5:$I$1804,0))),""))</f>
        <v/>
      </c>
      <c r="E2388" s="15" t="str">
        <f aca="false">IF($C2388="","",IFERROR(IF(INDEX(Bolalar!$C$5:$C$1804,MATCH($C2388,Bolalar!$I$5:$I$1804,0))="","",INDEX(Bolalar!$C$5:$C$1804,MATCH($C2388,Bolalar!$I$5:$I$1804,0))),""))</f>
        <v/>
      </c>
      <c r="F2388" s="24"/>
      <c r="G2388" s="14" t="str">
        <f aca="false">IF(OR($E2388="",$B2388=""),"",INT(($B2388-$E2388)/365.25))</f>
        <v/>
      </c>
      <c r="H2388" s="25"/>
      <c r="I2388" s="12"/>
      <c r="J2388" s="28" t="n">
        <f aca="false">IF(AND($C2388&lt;&gt;"",$B2388&gt;=Boshqaruv!$C$9,$B2388&lt;=Boshqaruv!$C$10),IF(COUNTIFS($C$4:$C2387,$C2388,$B$4:$B2387,"&gt;="&amp;Boshqaruv!$C$9,$B$4:$B2387,"&lt;="&amp;Boshqaruv!$C$10)=0,1,0),0)</f>
        <v>0</v>
      </c>
    </row>
    <row r="2389" customFormat="false" ht="15" hidden="false" customHeight="false" outlineLevel="0" collapsed="false">
      <c r="A2389" s="8" t="n">
        <v>2385</v>
      </c>
      <c r="B2389" s="13"/>
      <c r="C2389" s="25"/>
      <c r="D2389" s="26" t="str">
        <f aca="false">IF($C2389="","",IFERROR(IF(INDEX(Bolalar!$B$5:$B$1804,MATCH($C2389,Bolalar!$I$5:$I$1804,0))="","",INDEX(Bolalar!$B$5:$B$1804,MATCH($C2389,Bolalar!$I$5:$I$1804,0))),""))</f>
        <v/>
      </c>
      <c r="E2389" s="15" t="str">
        <f aca="false">IF($C2389="","",IFERROR(IF(INDEX(Bolalar!$C$5:$C$1804,MATCH($C2389,Bolalar!$I$5:$I$1804,0))="","",INDEX(Bolalar!$C$5:$C$1804,MATCH($C2389,Bolalar!$I$5:$I$1804,0))),""))</f>
        <v/>
      </c>
      <c r="F2389" s="24"/>
      <c r="G2389" s="14" t="str">
        <f aca="false">IF(OR($E2389="",$B2389=""),"",INT(($B2389-$E2389)/365.25))</f>
        <v/>
      </c>
      <c r="H2389" s="25"/>
      <c r="I2389" s="12"/>
      <c r="J2389" s="28" t="n">
        <f aca="false">IF(AND($C2389&lt;&gt;"",$B2389&gt;=Boshqaruv!$C$9,$B2389&lt;=Boshqaruv!$C$10),IF(COUNTIFS($C$4:$C2388,$C2389,$B$4:$B2388,"&gt;="&amp;Boshqaruv!$C$9,$B$4:$B2388,"&lt;="&amp;Boshqaruv!$C$10)=0,1,0),0)</f>
        <v>0</v>
      </c>
    </row>
    <row r="2390" customFormat="false" ht="15" hidden="false" customHeight="false" outlineLevel="0" collapsed="false">
      <c r="A2390" s="8" t="n">
        <v>2386</v>
      </c>
      <c r="B2390" s="13"/>
      <c r="C2390" s="25"/>
      <c r="D2390" s="26" t="str">
        <f aca="false">IF($C2390="","",IFERROR(IF(INDEX(Bolalar!$B$5:$B$1804,MATCH($C2390,Bolalar!$I$5:$I$1804,0))="","",INDEX(Bolalar!$B$5:$B$1804,MATCH($C2390,Bolalar!$I$5:$I$1804,0))),""))</f>
        <v/>
      </c>
      <c r="E2390" s="15" t="str">
        <f aca="false">IF($C2390="","",IFERROR(IF(INDEX(Bolalar!$C$5:$C$1804,MATCH($C2390,Bolalar!$I$5:$I$1804,0))="","",INDEX(Bolalar!$C$5:$C$1804,MATCH($C2390,Bolalar!$I$5:$I$1804,0))),""))</f>
        <v/>
      </c>
      <c r="F2390" s="24"/>
      <c r="G2390" s="14" t="str">
        <f aca="false">IF(OR($E2390="",$B2390=""),"",INT(($B2390-$E2390)/365.25))</f>
        <v/>
      </c>
      <c r="H2390" s="25"/>
      <c r="I2390" s="12"/>
      <c r="J2390" s="28" t="n">
        <f aca="false">IF(AND($C2390&lt;&gt;"",$B2390&gt;=Boshqaruv!$C$9,$B2390&lt;=Boshqaruv!$C$10),IF(COUNTIFS($C$4:$C2389,$C2390,$B$4:$B2389,"&gt;="&amp;Boshqaruv!$C$9,$B$4:$B2389,"&lt;="&amp;Boshqaruv!$C$10)=0,1,0),0)</f>
        <v>0</v>
      </c>
    </row>
    <row r="2391" customFormat="false" ht="15" hidden="false" customHeight="false" outlineLevel="0" collapsed="false">
      <c r="A2391" s="8" t="n">
        <v>2387</v>
      </c>
      <c r="B2391" s="13"/>
      <c r="C2391" s="25"/>
      <c r="D2391" s="26" t="str">
        <f aca="false">IF($C2391="","",IFERROR(IF(INDEX(Bolalar!$B$5:$B$1804,MATCH($C2391,Bolalar!$I$5:$I$1804,0))="","",INDEX(Bolalar!$B$5:$B$1804,MATCH($C2391,Bolalar!$I$5:$I$1804,0))),""))</f>
        <v/>
      </c>
      <c r="E2391" s="15" t="str">
        <f aca="false">IF($C2391="","",IFERROR(IF(INDEX(Bolalar!$C$5:$C$1804,MATCH($C2391,Bolalar!$I$5:$I$1804,0))="","",INDEX(Bolalar!$C$5:$C$1804,MATCH($C2391,Bolalar!$I$5:$I$1804,0))),""))</f>
        <v/>
      </c>
      <c r="F2391" s="24"/>
      <c r="G2391" s="14" t="str">
        <f aca="false">IF(OR($E2391="",$B2391=""),"",INT(($B2391-$E2391)/365.25))</f>
        <v/>
      </c>
      <c r="H2391" s="25"/>
      <c r="I2391" s="12"/>
      <c r="J2391" s="28" t="n">
        <f aca="false">IF(AND($C2391&lt;&gt;"",$B2391&gt;=Boshqaruv!$C$9,$B2391&lt;=Boshqaruv!$C$10),IF(COUNTIFS($C$4:$C2390,$C2391,$B$4:$B2390,"&gt;="&amp;Boshqaruv!$C$9,$B$4:$B2390,"&lt;="&amp;Boshqaruv!$C$10)=0,1,0),0)</f>
        <v>0</v>
      </c>
    </row>
    <row r="2392" customFormat="false" ht="15" hidden="false" customHeight="false" outlineLevel="0" collapsed="false">
      <c r="A2392" s="8" t="n">
        <v>2388</v>
      </c>
      <c r="B2392" s="13"/>
      <c r="C2392" s="25"/>
      <c r="D2392" s="26" t="str">
        <f aca="false">IF($C2392="","",IFERROR(IF(INDEX(Bolalar!$B$5:$B$1804,MATCH($C2392,Bolalar!$I$5:$I$1804,0))="","",INDEX(Bolalar!$B$5:$B$1804,MATCH($C2392,Bolalar!$I$5:$I$1804,0))),""))</f>
        <v/>
      </c>
      <c r="E2392" s="15" t="str">
        <f aca="false">IF($C2392="","",IFERROR(IF(INDEX(Bolalar!$C$5:$C$1804,MATCH($C2392,Bolalar!$I$5:$I$1804,0))="","",INDEX(Bolalar!$C$5:$C$1804,MATCH($C2392,Bolalar!$I$5:$I$1804,0))),""))</f>
        <v/>
      </c>
      <c r="F2392" s="24"/>
      <c r="G2392" s="14" t="str">
        <f aca="false">IF(OR($E2392="",$B2392=""),"",INT(($B2392-$E2392)/365.25))</f>
        <v/>
      </c>
      <c r="H2392" s="25"/>
      <c r="I2392" s="12"/>
      <c r="J2392" s="28" t="n">
        <f aca="false">IF(AND($C2392&lt;&gt;"",$B2392&gt;=Boshqaruv!$C$9,$B2392&lt;=Boshqaruv!$C$10),IF(COUNTIFS($C$4:$C2391,$C2392,$B$4:$B2391,"&gt;="&amp;Boshqaruv!$C$9,$B$4:$B2391,"&lt;="&amp;Boshqaruv!$C$10)=0,1,0),0)</f>
        <v>0</v>
      </c>
    </row>
    <row r="2393" customFormat="false" ht="15" hidden="false" customHeight="false" outlineLevel="0" collapsed="false">
      <c r="A2393" s="8" t="n">
        <v>2389</v>
      </c>
      <c r="B2393" s="13"/>
      <c r="C2393" s="25"/>
      <c r="D2393" s="26" t="str">
        <f aca="false">IF($C2393="","",IFERROR(IF(INDEX(Bolalar!$B$5:$B$1804,MATCH($C2393,Bolalar!$I$5:$I$1804,0))="","",INDEX(Bolalar!$B$5:$B$1804,MATCH($C2393,Bolalar!$I$5:$I$1804,0))),""))</f>
        <v/>
      </c>
      <c r="E2393" s="15" t="str">
        <f aca="false">IF($C2393="","",IFERROR(IF(INDEX(Bolalar!$C$5:$C$1804,MATCH($C2393,Bolalar!$I$5:$I$1804,0))="","",INDEX(Bolalar!$C$5:$C$1804,MATCH($C2393,Bolalar!$I$5:$I$1804,0))),""))</f>
        <v/>
      </c>
      <c r="F2393" s="24"/>
      <c r="G2393" s="14" t="str">
        <f aca="false">IF(OR($E2393="",$B2393=""),"",INT(($B2393-$E2393)/365.25))</f>
        <v/>
      </c>
      <c r="H2393" s="25"/>
      <c r="I2393" s="12"/>
      <c r="J2393" s="28" t="n">
        <f aca="false">IF(AND($C2393&lt;&gt;"",$B2393&gt;=Boshqaruv!$C$9,$B2393&lt;=Boshqaruv!$C$10),IF(COUNTIFS($C$4:$C2392,$C2393,$B$4:$B2392,"&gt;="&amp;Boshqaruv!$C$9,$B$4:$B2392,"&lt;="&amp;Boshqaruv!$C$10)=0,1,0),0)</f>
        <v>0</v>
      </c>
    </row>
    <row r="2394" customFormat="false" ht="15" hidden="false" customHeight="false" outlineLevel="0" collapsed="false">
      <c r="A2394" s="8" t="n">
        <v>2390</v>
      </c>
      <c r="B2394" s="13"/>
      <c r="C2394" s="25"/>
      <c r="D2394" s="26" t="str">
        <f aca="false">IF($C2394="","",IFERROR(IF(INDEX(Bolalar!$B$5:$B$1804,MATCH($C2394,Bolalar!$I$5:$I$1804,0))="","",INDEX(Bolalar!$B$5:$B$1804,MATCH($C2394,Bolalar!$I$5:$I$1804,0))),""))</f>
        <v/>
      </c>
      <c r="E2394" s="15" t="str">
        <f aca="false">IF($C2394="","",IFERROR(IF(INDEX(Bolalar!$C$5:$C$1804,MATCH($C2394,Bolalar!$I$5:$I$1804,0))="","",INDEX(Bolalar!$C$5:$C$1804,MATCH($C2394,Bolalar!$I$5:$I$1804,0))),""))</f>
        <v/>
      </c>
      <c r="F2394" s="24"/>
      <c r="G2394" s="14" t="str">
        <f aca="false">IF(OR($E2394="",$B2394=""),"",INT(($B2394-$E2394)/365.25))</f>
        <v/>
      </c>
      <c r="H2394" s="25"/>
      <c r="I2394" s="12"/>
      <c r="J2394" s="28" t="n">
        <f aca="false">IF(AND($C2394&lt;&gt;"",$B2394&gt;=Boshqaruv!$C$9,$B2394&lt;=Boshqaruv!$C$10),IF(COUNTIFS($C$4:$C2393,$C2394,$B$4:$B2393,"&gt;="&amp;Boshqaruv!$C$9,$B$4:$B2393,"&lt;="&amp;Boshqaruv!$C$10)=0,1,0),0)</f>
        <v>0</v>
      </c>
    </row>
    <row r="2395" customFormat="false" ht="15" hidden="false" customHeight="false" outlineLevel="0" collapsed="false">
      <c r="A2395" s="8" t="n">
        <v>2391</v>
      </c>
      <c r="B2395" s="13"/>
      <c r="C2395" s="25"/>
      <c r="D2395" s="26" t="str">
        <f aca="false">IF($C2395="","",IFERROR(IF(INDEX(Bolalar!$B$5:$B$1804,MATCH($C2395,Bolalar!$I$5:$I$1804,0))="","",INDEX(Bolalar!$B$5:$B$1804,MATCH($C2395,Bolalar!$I$5:$I$1804,0))),""))</f>
        <v/>
      </c>
      <c r="E2395" s="15" t="str">
        <f aca="false">IF($C2395="","",IFERROR(IF(INDEX(Bolalar!$C$5:$C$1804,MATCH($C2395,Bolalar!$I$5:$I$1804,0))="","",INDEX(Bolalar!$C$5:$C$1804,MATCH($C2395,Bolalar!$I$5:$I$1804,0))),""))</f>
        <v/>
      </c>
      <c r="F2395" s="24"/>
      <c r="G2395" s="14" t="str">
        <f aca="false">IF(OR($E2395="",$B2395=""),"",INT(($B2395-$E2395)/365.25))</f>
        <v/>
      </c>
      <c r="H2395" s="25"/>
      <c r="I2395" s="12"/>
      <c r="J2395" s="28" t="n">
        <f aca="false">IF(AND($C2395&lt;&gt;"",$B2395&gt;=Boshqaruv!$C$9,$B2395&lt;=Boshqaruv!$C$10),IF(COUNTIFS($C$4:$C2394,$C2395,$B$4:$B2394,"&gt;="&amp;Boshqaruv!$C$9,$B$4:$B2394,"&lt;="&amp;Boshqaruv!$C$10)=0,1,0),0)</f>
        <v>0</v>
      </c>
    </row>
    <row r="2396" customFormat="false" ht="15" hidden="false" customHeight="false" outlineLevel="0" collapsed="false">
      <c r="A2396" s="8" t="n">
        <v>2392</v>
      </c>
      <c r="B2396" s="13"/>
      <c r="C2396" s="25"/>
      <c r="D2396" s="26" t="str">
        <f aca="false">IF($C2396="","",IFERROR(IF(INDEX(Bolalar!$B$5:$B$1804,MATCH($C2396,Bolalar!$I$5:$I$1804,0))="","",INDEX(Bolalar!$B$5:$B$1804,MATCH($C2396,Bolalar!$I$5:$I$1804,0))),""))</f>
        <v/>
      </c>
      <c r="E2396" s="15" t="str">
        <f aca="false">IF($C2396="","",IFERROR(IF(INDEX(Bolalar!$C$5:$C$1804,MATCH($C2396,Bolalar!$I$5:$I$1804,0))="","",INDEX(Bolalar!$C$5:$C$1804,MATCH($C2396,Bolalar!$I$5:$I$1804,0))),""))</f>
        <v/>
      </c>
      <c r="F2396" s="24"/>
      <c r="G2396" s="14" t="str">
        <f aca="false">IF(OR($E2396="",$B2396=""),"",INT(($B2396-$E2396)/365.25))</f>
        <v/>
      </c>
      <c r="H2396" s="25"/>
      <c r="I2396" s="12"/>
      <c r="J2396" s="28" t="n">
        <f aca="false">IF(AND($C2396&lt;&gt;"",$B2396&gt;=Boshqaruv!$C$9,$B2396&lt;=Boshqaruv!$C$10),IF(COUNTIFS($C$4:$C2395,$C2396,$B$4:$B2395,"&gt;="&amp;Boshqaruv!$C$9,$B$4:$B2395,"&lt;="&amp;Boshqaruv!$C$10)=0,1,0),0)</f>
        <v>0</v>
      </c>
    </row>
    <row r="2397" customFormat="false" ht="15" hidden="false" customHeight="false" outlineLevel="0" collapsed="false">
      <c r="A2397" s="8" t="n">
        <v>2393</v>
      </c>
      <c r="B2397" s="13"/>
      <c r="C2397" s="25"/>
      <c r="D2397" s="26" t="str">
        <f aca="false">IF($C2397="","",IFERROR(IF(INDEX(Bolalar!$B$5:$B$1804,MATCH($C2397,Bolalar!$I$5:$I$1804,0))="","",INDEX(Bolalar!$B$5:$B$1804,MATCH($C2397,Bolalar!$I$5:$I$1804,0))),""))</f>
        <v/>
      </c>
      <c r="E2397" s="15" t="str">
        <f aca="false">IF($C2397="","",IFERROR(IF(INDEX(Bolalar!$C$5:$C$1804,MATCH($C2397,Bolalar!$I$5:$I$1804,0))="","",INDEX(Bolalar!$C$5:$C$1804,MATCH($C2397,Bolalar!$I$5:$I$1804,0))),""))</f>
        <v/>
      </c>
      <c r="F2397" s="24"/>
      <c r="G2397" s="14" t="str">
        <f aca="false">IF(OR($E2397="",$B2397=""),"",INT(($B2397-$E2397)/365.25))</f>
        <v/>
      </c>
      <c r="H2397" s="25"/>
      <c r="I2397" s="12"/>
      <c r="J2397" s="28" t="n">
        <f aca="false">IF(AND($C2397&lt;&gt;"",$B2397&gt;=Boshqaruv!$C$9,$B2397&lt;=Boshqaruv!$C$10),IF(COUNTIFS($C$4:$C2396,$C2397,$B$4:$B2396,"&gt;="&amp;Boshqaruv!$C$9,$B$4:$B2396,"&lt;="&amp;Boshqaruv!$C$10)=0,1,0),0)</f>
        <v>0</v>
      </c>
    </row>
    <row r="2398" customFormat="false" ht="15" hidden="false" customHeight="false" outlineLevel="0" collapsed="false">
      <c r="A2398" s="8" t="n">
        <v>2394</v>
      </c>
      <c r="B2398" s="13"/>
      <c r="C2398" s="25"/>
      <c r="D2398" s="26" t="str">
        <f aca="false">IF($C2398="","",IFERROR(IF(INDEX(Bolalar!$B$5:$B$1804,MATCH($C2398,Bolalar!$I$5:$I$1804,0))="","",INDEX(Bolalar!$B$5:$B$1804,MATCH($C2398,Bolalar!$I$5:$I$1804,0))),""))</f>
        <v/>
      </c>
      <c r="E2398" s="15" t="str">
        <f aca="false">IF($C2398="","",IFERROR(IF(INDEX(Bolalar!$C$5:$C$1804,MATCH($C2398,Bolalar!$I$5:$I$1804,0))="","",INDEX(Bolalar!$C$5:$C$1804,MATCH($C2398,Bolalar!$I$5:$I$1804,0))),""))</f>
        <v/>
      </c>
      <c r="F2398" s="24"/>
      <c r="G2398" s="14" t="str">
        <f aca="false">IF(OR($E2398="",$B2398=""),"",INT(($B2398-$E2398)/365.25))</f>
        <v/>
      </c>
      <c r="H2398" s="25"/>
      <c r="I2398" s="12"/>
      <c r="J2398" s="28" t="n">
        <f aca="false">IF(AND($C2398&lt;&gt;"",$B2398&gt;=Boshqaruv!$C$9,$B2398&lt;=Boshqaruv!$C$10),IF(COUNTIFS($C$4:$C2397,$C2398,$B$4:$B2397,"&gt;="&amp;Boshqaruv!$C$9,$B$4:$B2397,"&lt;="&amp;Boshqaruv!$C$10)=0,1,0),0)</f>
        <v>0</v>
      </c>
    </row>
    <row r="2399" customFormat="false" ht="15" hidden="false" customHeight="false" outlineLevel="0" collapsed="false">
      <c r="A2399" s="8" t="n">
        <v>2395</v>
      </c>
      <c r="B2399" s="13"/>
      <c r="C2399" s="25"/>
      <c r="D2399" s="26" t="str">
        <f aca="false">IF($C2399="","",IFERROR(IF(INDEX(Bolalar!$B$5:$B$1804,MATCH($C2399,Bolalar!$I$5:$I$1804,0))="","",INDEX(Bolalar!$B$5:$B$1804,MATCH($C2399,Bolalar!$I$5:$I$1804,0))),""))</f>
        <v/>
      </c>
      <c r="E2399" s="15" t="str">
        <f aca="false">IF($C2399="","",IFERROR(IF(INDEX(Bolalar!$C$5:$C$1804,MATCH($C2399,Bolalar!$I$5:$I$1804,0))="","",INDEX(Bolalar!$C$5:$C$1804,MATCH($C2399,Bolalar!$I$5:$I$1804,0))),""))</f>
        <v/>
      </c>
      <c r="F2399" s="24"/>
      <c r="G2399" s="14" t="str">
        <f aca="false">IF(OR($E2399="",$B2399=""),"",INT(($B2399-$E2399)/365.25))</f>
        <v/>
      </c>
      <c r="H2399" s="25"/>
      <c r="I2399" s="12"/>
      <c r="J2399" s="28" t="n">
        <f aca="false">IF(AND($C2399&lt;&gt;"",$B2399&gt;=Boshqaruv!$C$9,$B2399&lt;=Boshqaruv!$C$10),IF(COUNTIFS($C$4:$C2398,$C2399,$B$4:$B2398,"&gt;="&amp;Boshqaruv!$C$9,$B$4:$B2398,"&lt;="&amp;Boshqaruv!$C$10)=0,1,0),0)</f>
        <v>0</v>
      </c>
    </row>
    <row r="2400" customFormat="false" ht="15" hidden="false" customHeight="false" outlineLevel="0" collapsed="false">
      <c r="A2400" s="8" t="n">
        <v>2396</v>
      </c>
      <c r="B2400" s="13"/>
      <c r="C2400" s="25"/>
      <c r="D2400" s="26" t="str">
        <f aca="false">IF($C2400="","",IFERROR(IF(INDEX(Bolalar!$B$5:$B$1804,MATCH($C2400,Bolalar!$I$5:$I$1804,0))="","",INDEX(Bolalar!$B$5:$B$1804,MATCH($C2400,Bolalar!$I$5:$I$1804,0))),""))</f>
        <v/>
      </c>
      <c r="E2400" s="15" t="str">
        <f aca="false">IF($C2400="","",IFERROR(IF(INDEX(Bolalar!$C$5:$C$1804,MATCH($C2400,Bolalar!$I$5:$I$1804,0))="","",INDEX(Bolalar!$C$5:$C$1804,MATCH($C2400,Bolalar!$I$5:$I$1804,0))),""))</f>
        <v/>
      </c>
      <c r="F2400" s="24"/>
      <c r="G2400" s="14" t="str">
        <f aca="false">IF(OR($E2400="",$B2400=""),"",INT(($B2400-$E2400)/365.25))</f>
        <v/>
      </c>
      <c r="H2400" s="25"/>
      <c r="I2400" s="12"/>
      <c r="J2400" s="28" t="n">
        <f aca="false">IF(AND($C2400&lt;&gt;"",$B2400&gt;=Boshqaruv!$C$9,$B2400&lt;=Boshqaruv!$C$10),IF(COUNTIFS($C$4:$C2399,$C2400,$B$4:$B2399,"&gt;="&amp;Boshqaruv!$C$9,$B$4:$B2399,"&lt;="&amp;Boshqaruv!$C$10)=0,1,0),0)</f>
        <v>0</v>
      </c>
    </row>
    <row r="2401" customFormat="false" ht="15" hidden="false" customHeight="false" outlineLevel="0" collapsed="false">
      <c r="A2401" s="8" t="n">
        <v>2397</v>
      </c>
      <c r="B2401" s="13"/>
      <c r="C2401" s="25"/>
      <c r="D2401" s="26" t="str">
        <f aca="false">IF($C2401="","",IFERROR(IF(INDEX(Bolalar!$B$5:$B$1804,MATCH($C2401,Bolalar!$I$5:$I$1804,0))="","",INDEX(Bolalar!$B$5:$B$1804,MATCH($C2401,Bolalar!$I$5:$I$1804,0))),""))</f>
        <v/>
      </c>
      <c r="E2401" s="15" t="str">
        <f aca="false">IF($C2401="","",IFERROR(IF(INDEX(Bolalar!$C$5:$C$1804,MATCH($C2401,Bolalar!$I$5:$I$1804,0))="","",INDEX(Bolalar!$C$5:$C$1804,MATCH($C2401,Bolalar!$I$5:$I$1804,0))),""))</f>
        <v/>
      </c>
      <c r="F2401" s="24"/>
      <c r="G2401" s="14" t="str">
        <f aca="false">IF(OR($E2401="",$B2401=""),"",INT(($B2401-$E2401)/365.25))</f>
        <v/>
      </c>
      <c r="H2401" s="25"/>
      <c r="I2401" s="12"/>
      <c r="J2401" s="28" t="n">
        <f aca="false">IF(AND($C2401&lt;&gt;"",$B2401&gt;=Boshqaruv!$C$9,$B2401&lt;=Boshqaruv!$C$10),IF(COUNTIFS($C$4:$C2400,$C2401,$B$4:$B2400,"&gt;="&amp;Boshqaruv!$C$9,$B$4:$B2400,"&lt;="&amp;Boshqaruv!$C$10)=0,1,0),0)</f>
        <v>0</v>
      </c>
    </row>
    <row r="2402" customFormat="false" ht="15" hidden="false" customHeight="false" outlineLevel="0" collapsed="false">
      <c r="A2402" s="8" t="n">
        <v>2398</v>
      </c>
      <c r="B2402" s="13"/>
      <c r="C2402" s="25"/>
      <c r="D2402" s="26" t="str">
        <f aca="false">IF($C2402="","",IFERROR(IF(INDEX(Bolalar!$B$5:$B$1804,MATCH($C2402,Bolalar!$I$5:$I$1804,0))="","",INDEX(Bolalar!$B$5:$B$1804,MATCH($C2402,Bolalar!$I$5:$I$1804,0))),""))</f>
        <v/>
      </c>
      <c r="E2402" s="15" t="str">
        <f aca="false">IF($C2402="","",IFERROR(IF(INDEX(Bolalar!$C$5:$C$1804,MATCH($C2402,Bolalar!$I$5:$I$1804,0))="","",INDEX(Bolalar!$C$5:$C$1804,MATCH($C2402,Bolalar!$I$5:$I$1804,0))),""))</f>
        <v/>
      </c>
      <c r="F2402" s="24"/>
      <c r="G2402" s="14" t="str">
        <f aca="false">IF(OR($E2402="",$B2402=""),"",INT(($B2402-$E2402)/365.25))</f>
        <v/>
      </c>
      <c r="H2402" s="25"/>
      <c r="I2402" s="12"/>
      <c r="J2402" s="28" t="n">
        <f aca="false">IF(AND($C2402&lt;&gt;"",$B2402&gt;=Boshqaruv!$C$9,$B2402&lt;=Boshqaruv!$C$10),IF(COUNTIFS($C$4:$C2401,$C2402,$B$4:$B2401,"&gt;="&amp;Boshqaruv!$C$9,$B$4:$B2401,"&lt;="&amp;Boshqaruv!$C$10)=0,1,0),0)</f>
        <v>0</v>
      </c>
    </row>
    <row r="2403" customFormat="false" ht="15" hidden="false" customHeight="false" outlineLevel="0" collapsed="false">
      <c r="A2403" s="8" t="n">
        <v>2399</v>
      </c>
      <c r="B2403" s="13"/>
      <c r="C2403" s="25"/>
      <c r="D2403" s="26" t="str">
        <f aca="false">IF($C2403="","",IFERROR(IF(INDEX(Bolalar!$B$5:$B$1804,MATCH($C2403,Bolalar!$I$5:$I$1804,0))="","",INDEX(Bolalar!$B$5:$B$1804,MATCH($C2403,Bolalar!$I$5:$I$1804,0))),""))</f>
        <v/>
      </c>
      <c r="E2403" s="15" t="str">
        <f aca="false">IF($C2403="","",IFERROR(IF(INDEX(Bolalar!$C$5:$C$1804,MATCH($C2403,Bolalar!$I$5:$I$1804,0))="","",INDEX(Bolalar!$C$5:$C$1804,MATCH($C2403,Bolalar!$I$5:$I$1804,0))),""))</f>
        <v/>
      </c>
      <c r="F2403" s="24"/>
      <c r="G2403" s="14" t="str">
        <f aca="false">IF(OR($E2403="",$B2403=""),"",INT(($B2403-$E2403)/365.25))</f>
        <v/>
      </c>
      <c r="H2403" s="25"/>
      <c r="I2403" s="12"/>
      <c r="J2403" s="28" t="n">
        <f aca="false">IF(AND($C2403&lt;&gt;"",$B2403&gt;=Boshqaruv!$C$9,$B2403&lt;=Boshqaruv!$C$10),IF(COUNTIFS($C$4:$C2402,$C2403,$B$4:$B2402,"&gt;="&amp;Boshqaruv!$C$9,$B$4:$B2402,"&lt;="&amp;Boshqaruv!$C$10)=0,1,0),0)</f>
        <v>0</v>
      </c>
    </row>
    <row r="2404" customFormat="false" ht="15" hidden="false" customHeight="false" outlineLevel="0" collapsed="false">
      <c r="A2404" s="8" t="n">
        <v>2400</v>
      </c>
      <c r="B2404" s="13"/>
      <c r="C2404" s="25"/>
      <c r="D2404" s="26" t="str">
        <f aca="false">IF($C2404="","",IFERROR(IF(INDEX(Bolalar!$B$5:$B$1804,MATCH($C2404,Bolalar!$I$5:$I$1804,0))="","",INDEX(Bolalar!$B$5:$B$1804,MATCH($C2404,Bolalar!$I$5:$I$1804,0))),""))</f>
        <v/>
      </c>
      <c r="E2404" s="15" t="str">
        <f aca="false">IF($C2404="","",IFERROR(IF(INDEX(Bolalar!$C$5:$C$1804,MATCH($C2404,Bolalar!$I$5:$I$1804,0))="","",INDEX(Bolalar!$C$5:$C$1804,MATCH($C2404,Bolalar!$I$5:$I$1804,0))),""))</f>
        <v/>
      </c>
      <c r="F2404" s="24"/>
      <c r="G2404" s="14" t="str">
        <f aca="false">IF(OR($E2404="",$B2404=""),"",INT(($B2404-$E2404)/365.25))</f>
        <v/>
      </c>
      <c r="H2404" s="25"/>
      <c r="I2404" s="12"/>
      <c r="J2404" s="28" t="n">
        <f aca="false">IF(AND($C2404&lt;&gt;"",$B2404&gt;=Boshqaruv!$C$9,$B2404&lt;=Boshqaruv!$C$10),IF(COUNTIFS($C$4:$C2403,$C2404,$B$4:$B2403,"&gt;="&amp;Boshqaruv!$C$9,$B$4:$B2403,"&lt;="&amp;Boshqaruv!$C$10)=0,1,0),0)</f>
        <v>0</v>
      </c>
    </row>
    <row r="2405" customFormat="false" ht="15" hidden="false" customHeight="false" outlineLevel="0" collapsed="false">
      <c r="A2405" s="8" t="n">
        <v>2401</v>
      </c>
      <c r="B2405" s="13"/>
      <c r="C2405" s="25"/>
      <c r="D2405" s="26" t="str">
        <f aca="false">IF($C2405="","",IFERROR(IF(INDEX(Bolalar!$B$5:$B$1804,MATCH($C2405,Bolalar!$I$5:$I$1804,0))="","",INDEX(Bolalar!$B$5:$B$1804,MATCH($C2405,Bolalar!$I$5:$I$1804,0))),""))</f>
        <v/>
      </c>
      <c r="E2405" s="15" t="str">
        <f aca="false">IF($C2405="","",IFERROR(IF(INDEX(Bolalar!$C$5:$C$1804,MATCH($C2405,Bolalar!$I$5:$I$1804,0))="","",INDEX(Bolalar!$C$5:$C$1804,MATCH($C2405,Bolalar!$I$5:$I$1804,0))),""))</f>
        <v/>
      </c>
      <c r="F2405" s="24"/>
      <c r="G2405" s="14" t="str">
        <f aca="false">IF(OR($E2405="",$B2405=""),"",INT(($B2405-$E2405)/365.25))</f>
        <v/>
      </c>
      <c r="H2405" s="25"/>
      <c r="I2405" s="12"/>
      <c r="J2405" s="28" t="n">
        <f aca="false">IF(AND($C2405&lt;&gt;"",$B2405&gt;=Boshqaruv!$C$9,$B2405&lt;=Boshqaruv!$C$10),IF(COUNTIFS($C$4:$C2404,$C2405,$B$4:$B2404,"&gt;="&amp;Boshqaruv!$C$9,$B$4:$B2404,"&lt;="&amp;Boshqaruv!$C$10)=0,1,0),0)</f>
        <v>0</v>
      </c>
    </row>
    <row r="2406" customFormat="false" ht="15" hidden="false" customHeight="false" outlineLevel="0" collapsed="false">
      <c r="A2406" s="8" t="n">
        <v>2402</v>
      </c>
      <c r="B2406" s="13"/>
      <c r="C2406" s="25"/>
      <c r="D2406" s="26" t="str">
        <f aca="false">IF($C2406="","",IFERROR(IF(INDEX(Bolalar!$B$5:$B$1804,MATCH($C2406,Bolalar!$I$5:$I$1804,0))="","",INDEX(Bolalar!$B$5:$B$1804,MATCH($C2406,Bolalar!$I$5:$I$1804,0))),""))</f>
        <v/>
      </c>
      <c r="E2406" s="15" t="str">
        <f aca="false">IF($C2406="","",IFERROR(IF(INDEX(Bolalar!$C$5:$C$1804,MATCH($C2406,Bolalar!$I$5:$I$1804,0))="","",INDEX(Bolalar!$C$5:$C$1804,MATCH($C2406,Bolalar!$I$5:$I$1804,0))),""))</f>
        <v/>
      </c>
      <c r="F2406" s="24"/>
      <c r="G2406" s="14" t="str">
        <f aca="false">IF(OR($E2406="",$B2406=""),"",INT(($B2406-$E2406)/365.25))</f>
        <v/>
      </c>
      <c r="H2406" s="25"/>
      <c r="I2406" s="12"/>
      <c r="J2406" s="28" t="n">
        <f aca="false">IF(AND($C2406&lt;&gt;"",$B2406&gt;=Boshqaruv!$C$9,$B2406&lt;=Boshqaruv!$C$10),IF(COUNTIFS($C$4:$C2405,$C2406,$B$4:$B2405,"&gt;="&amp;Boshqaruv!$C$9,$B$4:$B2405,"&lt;="&amp;Boshqaruv!$C$10)=0,1,0),0)</f>
        <v>0</v>
      </c>
    </row>
    <row r="2407" customFormat="false" ht="15" hidden="false" customHeight="false" outlineLevel="0" collapsed="false">
      <c r="A2407" s="8" t="n">
        <v>2403</v>
      </c>
      <c r="B2407" s="13"/>
      <c r="C2407" s="25"/>
      <c r="D2407" s="26" t="str">
        <f aca="false">IF($C2407="","",IFERROR(IF(INDEX(Bolalar!$B$5:$B$1804,MATCH($C2407,Bolalar!$I$5:$I$1804,0))="","",INDEX(Bolalar!$B$5:$B$1804,MATCH($C2407,Bolalar!$I$5:$I$1804,0))),""))</f>
        <v/>
      </c>
      <c r="E2407" s="15" t="str">
        <f aca="false">IF($C2407="","",IFERROR(IF(INDEX(Bolalar!$C$5:$C$1804,MATCH($C2407,Bolalar!$I$5:$I$1804,0))="","",INDEX(Bolalar!$C$5:$C$1804,MATCH($C2407,Bolalar!$I$5:$I$1804,0))),""))</f>
        <v/>
      </c>
      <c r="F2407" s="24"/>
      <c r="G2407" s="14" t="str">
        <f aca="false">IF(OR($E2407="",$B2407=""),"",INT(($B2407-$E2407)/365.25))</f>
        <v/>
      </c>
      <c r="H2407" s="25"/>
      <c r="I2407" s="12"/>
      <c r="J2407" s="28" t="n">
        <f aca="false">IF(AND($C2407&lt;&gt;"",$B2407&gt;=Boshqaruv!$C$9,$B2407&lt;=Boshqaruv!$C$10),IF(COUNTIFS($C$4:$C2406,$C2407,$B$4:$B2406,"&gt;="&amp;Boshqaruv!$C$9,$B$4:$B2406,"&lt;="&amp;Boshqaruv!$C$10)=0,1,0),0)</f>
        <v>0</v>
      </c>
    </row>
    <row r="2408" customFormat="false" ht="15" hidden="false" customHeight="false" outlineLevel="0" collapsed="false">
      <c r="A2408" s="8" t="n">
        <v>2404</v>
      </c>
      <c r="B2408" s="13"/>
      <c r="C2408" s="25"/>
      <c r="D2408" s="26" t="str">
        <f aca="false">IF($C2408="","",IFERROR(IF(INDEX(Bolalar!$B$5:$B$1804,MATCH($C2408,Bolalar!$I$5:$I$1804,0))="","",INDEX(Bolalar!$B$5:$B$1804,MATCH($C2408,Bolalar!$I$5:$I$1804,0))),""))</f>
        <v/>
      </c>
      <c r="E2408" s="15" t="str">
        <f aca="false">IF($C2408="","",IFERROR(IF(INDEX(Bolalar!$C$5:$C$1804,MATCH($C2408,Bolalar!$I$5:$I$1804,0))="","",INDEX(Bolalar!$C$5:$C$1804,MATCH($C2408,Bolalar!$I$5:$I$1804,0))),""))</f>
        <v/>
      </c>
      <c r="F2408" s="24"/>
      <c r="G2408" s="14" t="str">
        <f aca="false">IF(OR($E2408="",$B2408=""),"",INT(($B2408-$E2408)/365.25))</f>
        <v/>
      </c>
      <c r="H2408" s="25"/>
      <c r="I2408" s="12"/>
      <c r="J2408" s="28" t="n">
        <f aca="false">IF(AND($C2408&lt;&gt;"",$B2408&gt;=Boshqaruv!$C$9,$B2408&lt;=Boshqaruv!$C$10),IF(COUNTIFS($C$4:$C2407,$C2408,$B$4:$B2407,"&gt;="&amp;Boshqaruv!$C$9,$B$4:$B2407,"&lt;="&amp;Boshqaruv!$C$10)=0,1,0),0)</f>
        <v>0</v>
      </c>
    </row>
    <row r="2409" customFormat="false" ht="15" hidden="false" customHeight="false" outlineLevel="0" collapsed="false">
      <c r="A2409" s="8" t="n">
        <v>2405</v>
      </c>
      <c r="B2409" s="13"/>
      <c r="C2409" s="25"/>
      <c r="D2409" s="26" t="str">
        <f aca="false">IF($C2409="","",IFERROR(IF(INDEX(Bolalar!$B$5:$B$1804,MATCH($C2409,Bolalar!$I$5:$I$1804,0))="","",INDEX(Bolalar!$B$5:$B$1804,MATCH($C2409,Bolalar!$I$5:$I$1804,0))),""))</f>
        <v/>
      </c>
      <c r="E2409" s="15" t="str">
        <f aca="false">IF($C2409="","",IFERROR(IF(INDEX(Bolalar!$C$5:$C$1804,MATCH($C2409,Bolalar!$I$5:$I$1804,0))="","",INDEX(Bolalar!$C$5:$C$1804,MATCH($C2409,Bolalar!$I$5:$I$1804,0))),""))</f>
        <v/>
      </c>
      <c r="F2409" s="24"/>
      <c r="G2409" s="14" t="str">
        <f aca="false">IF(OR($E2409="",$B2409=""),"",INT(($B2409-$E2409)/365.25))</f>
        <v/>
      </c>
      <c r="H2409" s="25"/>
      <c r="I2409" s="12"/>
      <c r="J2409" s="28" t="n">
        <f aca="false">IF(AND($C2409&lt;&gt;"",$B2409&gt;=Boshqaruv!$C$9,$B2409&lt;=Boshqaruv!$C$10),IF(COUNTIFS($C$4:$C2408,$C2409,$B$4:$B2408,"&gt;="&amp;Boshqaruv!$C$9,$B$4:$B2408,"&lt;="&amp;Boshqaruv!$C$10)=0,1,0),0)</f>
        <v>0</v>
      </c>
    </row>
    <row r="2410" customFormat="false" ht="15" hidden="false" customHeight="false" outlineLevel="0" collapsed="false">
      <c r="A2410" s="8" t="n">
        <v>2406</v>
      </c>
      <c r="B2410" s="13"/>
      <c r="C2410" s="25"/>
      <c r="D2410" s="26" t="str">
        <f aca="false">IF($C2410="","",IFERROR(IF(INDEX(Bolalar!$B$5:$B$1804,MATCH($C2410,Bolalar!$I$5:$I$1804,0))="","",INDEX(Bolalar!$B$5:$B$1804,MATCH($C2410,Bolalar!$I$5:$I$1804,0))),""))</f>
        <v/>
      </c>
      <c r="E2410" s="15" t="str">
        <f aca="false">IF($C2410="","",IFERROR(IF(INDEX(Bolalar!$C$5:$C$1804,MATCH($C2410,Bolalar!$I$5:$I$1804,0))="","",INDEX(Bolalar!$C$5:$C$1804,MATCH($C2410,Bolalar!$I$5:$I$1804,0))),""))</f>
        <v/>
      </c>
      <c r="F2410" s="24"/>
      <c r="G2410" s="14" t="str">
        <f aca="false">IF(OR($E2410="",$B2410=""),"",INT(($B2410-$E2410)/365.25))</f>
        <v/>
      </c>
      <c r="H2410" s="25"/>
      <c r="I2410" s="12"/>
      <c r="J2410" s="28" t="n">
        <f aca="false">IF(AND($C2410&lt;&gt;"",$B2410&gt;=Boshqaruv!$C$9,$B2410&lt;=Boshqaruv!$C$10),IF(COUNTIFS($C$4:$C2409,$C2410,$B$4:$B2409,"&gt;="&amp;Boshqaruv!$C$9,$B$4:$B2409,"&lt;="&amp;Boshqaruv!$C$10)=0,1,0),0)</f>
        <v>0</v>
      </c>
    </row>
    <row r="2411" customFormat="false" ht="15" hidden="false" customHeight="false" outlineLevel="0" collapsed="false">
      <c r="A2411" s="8" t="n">
        <v>2407</v>
      </c>
      <c r="B2411" s="13"/>
      <c r="C2411" s="25"/>
      <c r="D2411" s="26" t="str">
        <f aca="false">IF($C2411="","",IFERROR(IF(INDEX(Bolalar!$B$5:$B$1804,MATCH($C2411,Bolalar!$I$5:$I$1804,0))="","",INDEX(Bolalar!$B$5:$B$1804,MATCH($C2411,Bolalar!$I$5:$I$1804,0))),""))</f>
        <v/>
      </c>
      <c r="E2411" s="15" t="str">
        <f aca="false">IF($C2411="","",IFERROR(IF(INDEX(Bolalar!$C$5:$C$1804,MATCH($C2411,Bolalar!$I$5:$I$1804,0))="","",INDEX(Bolalar!$C$5:$C$1804,MATCH($C2411,Bolalar!$I$5:$I$1804,0))),""))</f>
        <v/>
      </c>
      <c r="F2411" s="24"/>
      <c r="G2411" s="14" t="str">
        <f aca="false">IF(OR($E2411="",$B2411=""),"",INT(($B2411-$E2411)/365.25))</f>
        <v/>
      </c>
      <c r="H2411" s="25"/>
      <c r="I2411" s="12"/>
      <c r="J2411" s="28" t="n">
        <f aca="false">IF(AND($C2411&lt;&gt;"",$B2411&gt;=Boshqaruv!$C$9,$B2411&lt;=Boshqaruv!$C$10),IF(COUNTIFS($C$4:$C2410,$C2411,$B$4:$B2410,"&gt;="&amp;Boshqaruv!$C$9,$B$4:$B2410,"&lt;="&amp;Boshqaruv!$C$10)=0,1,0),0)</f>
        <v>0</v>
      </c>
    </row>
    <row r="2412" customFormat="false" ht="15" hidden="false" customHeight="false" outlineLevel="0" collapsed="false">
      <c r="A2412" s="8" t="n">
        <v>2408</v>
      </c>
      <c r="B2412" s="13"/>
      <c r="C2412" s="25"/>
      <c r="D2412" s="26" t="str">
        <f aca="false">IF($C2412="","",IFERROR(IF(INDEX(Bolalar!$B$5:$B$1804,MATCH($C2412,Bolalar!$I$5:$I$1804,0))="","",INDEX(Bolalar!$B$5:$B$1804,MATCH($C2412,Bolalar!$I$5:$I$1804,0))),""))</f>
        <v/>
      </c>
      <c r="E2412" s="15" t="str">
        <f aca="false">IF($C2412="","",IFERROR(IF(INDEX(Bolalar!$C$5:$C$1804,MATCH($C2412,Bolalar!$I$5:$I$1804,0))="","",INDEX(Bolalar!$C$5:$C$1804,MATCH($C2412,Bolalar!$I$5:$I$1804,0))),""))</f>
        <v/>
      </c>
      <c r="F2412" s="24"/>
      <c r="G2412" s="14" t="str">
        <f aca="false">IF(OR($E2412="",$B2412=""),"",INT(($B2412-$E2412)/365.25))</f>
        <v/>
      </c>
      <c r="H2412" s="25"/>
      <c r="I2412" s="12"/>
      <c r="J2412" s="28" t="n">
        <f aca="false">IF(AND($C2412&lt;&gt;"",$B2412&gt;=Boshqaruv!$C$9,$B2412&lt;=Boshqaruv!$C$10),IF(COUNTIFS($C$4:$C2411,$C2412,$B$4:$B2411,"&gt;="&amp;Boshqaruv!$C$9,$B$4:$B2411,"&lt;="&amp;Boshqaruv!$C$10)=0,1,0),0)</f>
        <v>0</v>
      </c>
    </row>
    <row r="2413" customFormat="false" ht="15" hidden="false" customHeight="false" outlineLevel="0" collapsed="false">
      <c r="A2413" s="8" t="n">
        <v>2409</v>
      </c>
      <c r="B2413" s="13"/>
      <c r="C2413" s="25"/>
      <c r="D2413" s="26" t="str">
        <f aca="false">IF($C2413="","",IFERROR(IF(INDEX(Bolalar!$B$5:$B$1804,MATCH($C2413,Bolalar!$I$5:$I$1804,0))="","",INDEX(Bolalar!$B$5:$B$1804,MATCH($C2413,Bolalar!$I$5:$I$1804,0))),""))</f>
        <v/>
      </c>
      <c r="E2413" s="15" t="str">
        <f aca="false">IF($C2413="","",IFERROR(IF(INDEX(Bolalar!$C$5:$C$1804,MATCH($C2413,Bolalar!$I$5:$I$1804,0))="","",INDEX(Bolalar!$C$5:$C$1804,MATCH($C2413,Bolalar!$I$5:$I$1804,0))),""))</f>
        <v/>
      </c>
      <c r="F2413" s="24"/>
      <c r="G2413" s="14" t="str">
        <f aca="false">IF(OR($E2413="",$B2413=""),"",INT(($B2413-$E2413)/365.25))</f>
        <v/>
      </c>
      <c r="H2413" s="25"/>
      <c r="I2413" s="12"/>
      <c r="J2413" s="28" t="n">
        <f aca="false">IF(AND($C2413&lt;&gt;"",$B2413&gt;=Boshqaruv!$C$9,$B2413&lt;=Boshqaruv!$C$10),IF(COUNTIFS($C$4:$C2412,$C2413,$B$4:$B2412,"&gt;="&amp;Boshqaruv!$C$9,$B$4:$B2412,"&lt;="&amp;Boshqaruv!$C$10)=0,1,0),0)</f>
        <v>0</v>
      </c>
    </row>
    <row r="2414" customFormat="false" ht="15" hidden="false" customHeight="false" outlineLevel="0" collapsed="false">
      <c r="A2414" s="8" t="n">
        <v>2410</v>
      </c>
      <c r="B2414" s="13"/>
      <c r="C2414" s="25"/>
      <c r="D2414" s="26" t="str">
        <f aca="false">IF($C2414="","",IFERROR(IF(INDEX(Bolalar!$B$5:$B$1804,MATCH($C2414,Bolalar!$I$5:$I$1804,0))="","",INDEX(Bolalar!$B$5:$B$1804,MATCH($C2414,Bolalar!$I$5:$I$1804,0))),""))</f>
        <v/>
      </c>
      <c r="E2414" s="15" t="str">
        <f aca="false">IF($C2414="","",IFERROR(IF(INDEX(Bolalar!$C$5:$C$1804,MATCH($C2414,Bolalar!$I$5:$I$1804,0))="","",INDEX(Bolalar!$C$5:$C$1804,MATCH($C2414,Bolalar!$I$5:$I$1804,0))),""))</f>
        <v/>
      </c>
      <c r="F2414" s="24"/>
      <c r="G2414" s="14" t="str">
        <f aca="false">IF(OR($E2414="",$B2414=""),"",INT(($B2414-$E2414)/365.25))</f>
        <v/>
      </c>
      <c r="H2414" s="25"/>
      <c r="I2414" s="12"/>
      <c r="J2414" s="28" t="n">
        <f aca="false">IF(AND($C2414&lt;&gt;"",$B2414&gt;=Boshqaruv!$C$9,$B2414&lt;=Boshqaruv!$C$10),IF(COUNTIFS($C$4:$C2413,$C2414,$B$4:$B2413,"&gt;="&amp;Boshqaruv!$C$9,$B$4:$B2413,"&lt;="&amp;Boshqaruv!$C$10)=0,1,0),0)</f>
        <v>0</v>
      </c>
    </row>
    <row r="2415" customFormat="false" ht="15" hidden="false" customHeight="false" outlineLevel="0" collapsed="false">
      <c r="A2415" s="8" t="n">
        <v>2411</v>
      </c>
      <c r="B2415" s="13"/>
      <c r="C2415" s="25"/>
      <c r="D2415" s="26" t="str">
        <f aca="false">IF($C2415="","",IFERROR(IF(INDEX(Bolalar!$B$5:$B$1804,MATCH($C2415,Bolalar!$I$5:$I$1804,0))="","",INDEX(Bolalar!$B$5:$B$1804,MATCH($C2415,Bolalar!$I$5:$I$1804,0))),""))</f>
        <v/>
      </c>
      <c r="E2415" s="15" t="str">
        <f aca="false">IF($C2415="","",IFERROR(IF(INDEX(Bolalar!$C$5:$C$1804,MATCH($C2415,Bolalar!$I$5:$I$1804,0))="","",INDEX(Bolalar!$C$5:$C$1804,MATCH($C2415,Bolalar!$I$5:$I$1804,0))),""))</f>
        <v/>
      </c>
      <c r="F2415" s="24"/>
      <c r="G2415" s="14" t="str">
        <f aca="false">IF(OR($E2415="",$B2415=""),"",INT(($B2415-$E2415)/365.25))</f>
        <v/>
      </c>
      <c r="H2415" s="25"/>
      <c r="I2415" s="12"/>
      <c r="J2415" s="28" t="n">
        <f aca="false">IF(AND($C2415&lt;&gt;"",$B2415&gt;=Boshqaruv!$C$9,$B2415&lt;=Boshqaruv!$C$10),IF(COUNTIFS($C$4:$C2414,$C2415,$B$4:$B2414,"&gt;="&amp;Boshqaruv!$C$9,$B$4:$B2414,"&lt;="&amp;Boshqaruv!$C$10)=0,1,0),0)</f>
        <v>0</v>
      </c>
    </row>
    <row r="2416" customFormat="false" ht="15" hidden="false" customHeight="false" outlineLevel="0" collapsed="false">
      <c r="A2416" s="8" t="n">
        <v>2412</v>
      </c>
      <c r="B2416" s="13"/>
      <c r="C2416" s="25"/>
      <c r="D2416" s="26" t="str">
        <f aca="false">IF($C2416="","",IFERROR(IF(INDEX(Bolalar!$B$5:$B$1804,MATCH($C2416,Bolalar!$I$5:$I$1804,0))="","",INDEX(Bolalar!$B$5:$B$1804,MATCH($C2416,Bolalar!$I$5:$I$1804,0))),""))</f>
        <v/>
      </c>
      <c r="E2416" s="15" t="str">
        <f aca="false">IF($C2416="","",IFERROR(IF(INDEX(Bolalar!$C$5:$C$1804,MATCH($C2416,Bolalar!$I$5:$I$1804,0))="","",INDEX(Bolalar!$C$5:$C$1804,MATCH($C2416,Bolalar!$I$5:$I$1804,0))),""))</f>
        <v/>
      </c>
      <c r="F2416" s="24"/>
      <c r="G2416" s="14" t="str">
        <f aca="false">IF(OR($E2416="",$B2416=""),"",INT(($B2416-$E2416)/365.25))</f>
        <v/>
      </c>
      <c r="H2416" s="25"/>
      <c r="I2416" s="12"/>
      <c r="J2416" s="28" t="n">
        <f aca="false">IF(AND($C2416&lt;&gt;"",$B2416&gt;=Boshqaruv!$C$9,$B2416&lt;=Boshqaruv!$C$10),IF(COUNTIFS($C$4:$C2415,$C2416,$B$4:$B2415,"&gt;="&amp;Boshqaruv!$C$9,$B$4:$B2415,"&lt;="&amp;Boshqaruv!$C$10)=0,1,0),0)</f>
        <v>0</v>
      </c>
    </row>
    <row r="2417" customFormat="false" ht="15" hidden="false" customHeight="false" outlineLevel="0" collapsed="false">
      <c r="A2417" s="8" t="n">
        <v>2413</v>
      </c>
      <c r="B2417" s="13"/>
      <c r="C2417" s="25"/>
      <c r="D2417" s="26" t="str">
        <f aca="false">IF($C2417="","",IFERROR(IF(INDEX(Bolalar!$B$5:$B$1804,MATCH($C2417,Bolalar!$I$5:$I$1804,0))="","",INDEX(Bolalar!$B$5:$B$1804,MATCH($C2417,Bolalar!$I$5:$I$1804,0))),""))</f>
        <v/>
      </c>
      <c r="E2417" s="15" t="str">
        <f aca="false">IF($C2417="","",IFERROR(IF(INDEX(Bolalar!$C$5:$C$1804,MATCH($C2417,Bolalar!$I$5:$I$1804,0))="","",INDEX(Bolalar!$C$5:$C$1804,MATCH($C2417,Bolalar!$I$5:$I$1804,0))),""))</f>
        <v/>
      </c>
      <c r="F2417" s="24"/>
      <c r="G2417" s="14" t="str">
        <f aca="false">IF(OR($E2417="",$B2417=""),"",INT(($B2417-$E2417)/365.25))</f>
        <v/>
      </c>
      <c r="H2417" s="25"/>
      <c r="I2417" s="12"/>
      <c r="J2417" s="28" t="n">
        <f aca="false">IF(AND($C2417&lt;&gt;"",$B2417&gt;=Boshqaruv!$C$9,$B2417&lt;=Boshqaruv!$C$10),IF(COUNTIFS($C$4:$C2416,$C2417,$B$4:$B2416,"&gt;="&amp;Boshqaruv!$C$9,$B$4:$B2416,"&lt;="&amp;Boshqaruv!$C$10)=0,1,0),0)</f>
        <v>0</v>
      </c>
    </row>
    <row r="2418" customFormat="false" ht="15" hidden="false" customHeight="false" outlineLevel="0" collapsed="false">
      <c r="A2418" s="8" t="n">
        <v>2414</v>
      </c>
      <c r="B2418" s="13"/>
      <c r="C2418" s="25"/>
      <c r="D2418" s="26" t="str">
        <f aca="false">IF($C2418="","",IFERROR(IF(INDEX(Bolalar!$B$5:$B$1804,MATCH($C2418,Bolalar!$I$5:$I$1804,0))="","",INDEX(Bolalar!$B$5:$B$1804,MATCH($C2418,Bolalar!$I$5:$I$1804,0))),""))</f>
        <v/>
      </c>
      <c r="E2418" s="15" t="str">
        <f aca="false">IF($C2418="","",IFERROR(IF(INDEX(Bolalar!$C$5:$C$1804,MATCH($C2418,Bolalar!$I$5:$I$1804,0))="","",INDEX(Bolalar!$C$5:$C$1804,MATCH($C2418,Bolalar!$I$5:$I$1804,0))),""))</f>
        <v/>
      </c>
      <c r="F2418" s="24"/>
      <c r="G2418" s="14" t="str">
        <f aca="false">IF(OR($E2418="",$B2418=""),"",INT(($B2418-$E2418)/365.25))</f>
        <v/>
      </c>
      <c r="H2418" s="25"/>
      <c r="I2418" s="12"/>
      <c r="J2418" s="28" t="n">
        <f aca="false">IF(AND($C2418&lt;&gt;"",$B2418&gt;=Boshqaruv!$C$9,$B2418&lt;=Boshqaruv!$C$10),IF(COUNTIFS($C$4:$C2417,$C2418,$B$4:$B2417,"&gt;="&amp;Boshqaruv!$C$9,$B$4:$B2417,"&lt;="&amp;Boshqaruv!$C$10)=0,1,0),0)</f>
        <v>0</v>
      </c>
    </row>
    <row r="2419" customFormat="false" ht="15" hidden="false" customHeight="false" outlineLevel="0" collapsed="false">
      <c r="A2419" s="8" t="n">
        <v>2415</v>
      </c>
      <c r="B2419" s="13"/>
      <c r="C2419" s="25"/>
      <c r="D2419" s="26" t="str">
        <f aca="false">IF($C2419="","",IFERROR(IF(INDEX(Bolalar!$B$5:$B$1804,MATCH($C2419,Bolalar!$I$5:$I$1804,0))="","",INDEX(Bolalar!$B$5:$B$1804,MATCH($C2419,Bolalar!$I$5:$I$1804,0))),""))</f>
        <v/>
      </c>
      <c r="E2419" s="15" t="str">
        <f aca="false">IF($C2419="","",IFERROR(IF(INDEX(Bolalar!$C$5:$C$1804,MATCH($C2419,Bolalar!$I$5:$I$1804,0))="","",INDEX(Bolalar!$C$5:$C$1804,MATCH($C2419,Bolalar!$I$5:$I$1804,0))),""))</f>
        <v/>
      </c>
      <c r="F2419" s="24"/>
      <c r="G2419" s="14" t="str">
        <f aca="false">IF(OR($E2419="",$B2419=""),"",INT(($B2419-$E2419)/365.25))</f>
        <v/>
      </c>
      <c r="H2419" s="25"/>
      <c r="I2419" s="12"/>
      <c r="J2419" s="28" t="n">
        <f aca="false">IF(AND($C2419&lt;&gt;"",$B2419&gt;=Boshqaruv!$C$9,$B2419&lt;=Boshqaruv!$C$10),IF(COUNTIFS($C$4:$C2418,$C2419,$B$4:$B2418,"&gt;="&amp;Boshqaruv!$C$9,$B$4:$B2418,"&lt;="&amp;Boshqaruv!$C$10)=0,1,0),0)</f>
        <v>0</v>
      </c>
    </row>
    <row r="2420" customFormat="false" ht="15" hidden="false" customHeight="false" outlineLevel="0" collapsed="false">
      <c r="A2420" s="8" t="n">
        <v>2416</v>
      </c>
      <c r="B2420" s="13"/>
      <c r="C2420" s="25"/>
      <c r="D2420" s="26" t="str">
        <f aca="false">IF($C2420="","",IFERROR(IF(INDEX(Bolalar!$B$5:$B$1804,MATCH($C2420,Bolalar!$I$5:$I$1804,0))="","",INDEX(Bolalar!$B$5:$B$1804,MATCH($C2420,Bolalar!$I$5:$I$1804,0))),""))</f>
        <v/>
      </c>
      <c r="E2420" s="15" t="str">
        <f aca="false">IF($C2420="","",IFERROR(IF(INDEX(Bolalar!$C$5:$C$1804,MATCH($C2420,Bolalar!$I$5:$I$1804,0))="","",INDEX(Bolalar!$C$5:$C$1804,MATCH($C2420,Bolalar!$I$5:$I$1804,0))),""))</f>
        <v/>
      </c>
      <c r="F2420" s="24"/>
      <c r="G2420" s="14" t="str">
        <f aca="false">IF(OR($E2420="",$B2420=""),"",INT(($B2420-$E2420)/365.25))</f>
        <v/>
      </c>
      <c r="H2420" s="25"/>
      <c r="I2420" s="12"/>
      <c r="J2420" s="28" t="n">
        <f aca="false">IF(AND($C2420&lt;&gt;"",$B2420&gt;=Boshqaruv!$C$9,$B2420&lt;=Boshqaruv!$C$10),IF(COUNTIFS($C$4:$C2419,$C2420,$B$4:$B2419,"&gt;="&amp;Boshqaruv!$C$9,$B$4:$B2419,"&lt;="&amp;Boshqaruv!$C$10)=0,1,0),0)</f>
        <v>0</v>
      </c>
    </row>
    <row r="2421" customFormat="false" ht="15" hidden="false" customHeight="false" outlineLevel="0" collapsed="false">
      <c r="A2421" s="8" t="n">
        <v>2417</v>
      </c>
      <c r="B2421" s="13"/>
      <c r="C2421" s="25"/>
      <c r="D2421" s="26" t="str">
        <f aca="false">IF($C2421="","",IFERROR(IF(INDEX(Bolalar!$B$5:$B$1804,MATCH($C2421,Bolalar!$I$5:$I$1804,0))="","",INDEX(Bolalar!$B$5:$B$1804,MATCH($C2421,Bolalar!$I$5:$I$1804,0))),""))</f>
        <v/>
      </c>
      <c r="E2421" s="15" t="str">
        <f aca="false">IF($C2421="","",IFERROR(IF(INDEX(Bolalar!$C$5:$C$1804,MATCH($C2421,Bolalar!$I$5:$I$1804,0))="","",INDEX(Bolalar!$C$5:$C$1804,MATCH($C2421,Bolalar!$I$5:$I$1804,0))),""))</f>
        <v/>
      </c>
      <c r="F2421" s="24"/>
      <c r="G2421" s="14" t="str">
        <f aca="false">IF(OR($E2421="",$B2421=""),"",INT(($B2421-$E2421)/365.25))</f>
        <v/>
      </c>
      <c r="H2421" s="25"/>
      <c r="I2421" s="12"/>
      <c r="J2421" s="28" t="n">
        <f aca="false">IF(AND($C2421&lt;&gt;"",$B2421&gt;=Boshqaruv!$C$9,$B2421&lt;=Boshqaruv!$C$10),IF(COUNTIFS($C$4:$C2420,$C2421,$B$4:$B2420,"&gt;="&amp;Boshqaruv!$C$9,$B$4:$B2420,"&lt;="&amp;Boshqaruv!$C$10)=0,1,0),0)</f>
        <v>0</v>
      </c>
    </row>
    <row r="2422" customFormat="false" ht="15" hidden="false" customHeight="false" outlineLevel="0" collapsed="false">
      <c r="A2422" s="8" t="n">
        <v>2418</v>
      </c>
      <c r="B2422" s="13"/>
      <c r="C2422" s="25"/>
      <c r="D2422" s="26" t="str">
        <f aca="false">IF($C2422="","",IFERROR(IF(INDEX(Bolalar!$B$5:$B$1804,MATCH($C2422,Bolalar!$I$5:$I$1804,0))="","",INDEX(Bolalar!$B$5:$B$1804,MATCH($C2422,Bolalar!$I$5:$I$1804,0))),""))</f>
        <v/>
      </c>
      <c r="E2422" s="15" t="str">
        <f aca="false">IF($C2422="","",IFERROR(IF(INDEX(Bolalar!$C$5:$C$1804,MATCH($C2422,Bolalar!$I$5:$I$1804,0))="","",INDEX(Bolalar!$C$5:$C$1804,MATCH($C2422,Bolalar!$I$5:$I$1804,0))),""))</f>
        <v/>
      </c>
      <c r="F2422" s="24"/>
      <c r="G2422" s="14" t="str">
        <f aca="false">IF(OR($E2422="",$B2422=""),"",INT(($B2422-$E2422)/365.25))</f>
        <v/>
      </c>
      <c r="H2422" s="25"/>
      <c r="I2422" s="12"/>
      <c r="J2422" s="28" t="n">
        <f aca="false">IF(AND($C2422&lt;&gt;"",$B2422&gt;=Boshqaruv!$C$9,$B2422&lt;=Boshqaruv!$C$10),IF(COUNTIFS($C$4:$C2421,$C2422,$B$4:$B2421,"&gt;="&amp;Boshqaruv!$C$9,$B$4:$B2421,"&lt;="&amp;Boshqaruv!$C$10)=0,1,0),0)</f>
        <v>0</v>
      </c>
    </row>
    <row r="2423" customFormat="false" ht="15" hidden="false" customHeight="false" outlineLevel="0" collapsed="false">
      <c r="A2423" s="8" t="n">
        <v>2419</v>
      </c>
      <c r="B2423" s="13"/>
      <c r="C2423" s="25"/>
      <c r="D2423" s="26" t="str">
        <f aca="false">IF($C2423="","",IFERROR(IF(INDEX(Bolalar!$B$5:$B$1804,MATCH($C2423,Bolalar!$I$5:$I$1804,0))="","",INDEX(Bolalar!$B$5:$B$1804,MATCH($C2423,Bolalar!$I$5:$I$1804,0))),""))</f>
        <v/>
      </c>
      <c r="E2423" s="15" t="str">
        <f aca="false">IF($C2423="","",IFERROR(IF(INDEX(Bolalar!$C$5:$C$1804,MATCH($C2423,Bolalar!$I$5:$I$1804,0))="","",INDEX(Bolalar!$C$5:$C$1804,MATCH($C2423,Bolalar!$I$5:$I$1804,0))),""))</f>
        <v/>
      </c>
      <c r="F2423" s="24"/>
      <c r="G2423" s="14" t="str">
        <f aca="false">IF(OR($E2423="",$B2423=""),"",INT(($B2423-$E2423)/365.25))</f>
        <v/>
      </c>
      <c r="H2423" s="25"/>
      <c r="I2423" s="12"/>
      <c r="J2423" s="28" t="n">
        <f aca="false">IF(AND($C2423&lt;&gt;"",$B2423&gt;=Boshqaruv!$C$9,$B2423&lt;=Boshqaruv!$C$10),IF(COUNTIFS($C$4:$C2422,$C2423,$B$4:$B2422,"&gt;="&amp;Boshqaruv!$C$9,$B$4:$B2422,"&lt;="&amp;Boshqaruv!$C$10)=0,1,0),0)</f>
        <v>0</v>
      </c>
    </row>
    <row r="2424" customFormat="false" ht="15" hidden="false" customHeight="false" outlineLevel="0" collapsed="false">
      <c r="A2424" s="8" t="n">
        <v>2420</v>
      </c>
      <c r="B2424" s="13"/>
      <c r="C2424" s="25"/>
      <c r="D2424" s="26" t="str">
        <f aca="false">IF($C2424="","",IFERROR(IF(INDEX(Bolalar!$B$5:$B$1804,MATCH($C2424,Bolalar!$I$5:$I$1804,0))="","",INDEX(Bolalar!$B$5:$B$1804,MATCH($C2424,Bolalar!$I$5:$I$1804,0))),""))</f>
        <v/>
      </c>
      <c r="E2424" s="15" t="str">
        <f aca="false">IF($C2424="","",IFERROR(IF(INDEX(Bolalar!$C$5:$C$1804,MATCH($C2424,Bolalar!$I$5:$I$1804,0))="","",INDEX(Bolalar!$C$5:$C$1804,MATCH($C2424,Bolalar!$I$5:$I$1804,0))),""))</f>
        <v/>
      </c>
      <c r="F2424" s="24"/>
      <c r="G2424" s="14" t="str">
        <f aca="false">IF(OR($E2424="",$B2424=""),"",INT(($B2424-$E2424)/365.25))</f>
        <v/>
      </c>
      <c r="H2424" s="25"/>
      <c r="I2424" s="12"/>
      <c r="J2424" s="28" t="n">
        <f aca="false">IF(AND($C2424&lt;&gt;"",$B2424&gt;=Boshqaruv!$C$9,$B2424&lt;=Boshqaruv!$C$10),IF(COUNTIFS($C$4:$C2423,$C2424,$B$4:$B2423,"&gt;="&amp;Boshqaruv!$C$9,$B$4:$B2423,"&lt;="&amp;Boshqaruv!$C$10)=0,1,0),0)</f>
        <v>0</v>
      </c>
    </row>
    <row r="2425" customFormat="false" ht="15" hidden="false" customHeight="false" outlineLevel="0" collapsed="false">
      <c r="A2425" s="8" t="n">
        <v>2421</v>
      </c>
      <c r="B2425" s="13"/>
      <c r="C2425" s="25"/>
      <c r="D2425" s="26" t="str">
        <f aca="false">IF($C2425="","",IFERROR(IF(INDEX(Bolalar!$B$5:$B$1804,MATCH($C2425,Bolalar!$I$5:$I$1804,0))="","",INDEX(Bolalar!$B$5:$B$1804,MATCH($C2425,Bolalar!$I$5:$I$1804,0))),""))</f>
        <v/>
      </c>
      <c r="E2425" s="15" t="str">
        <f aca="false">IF($C2425="","",IFERROR(IF(INDEX(Bolalar!$C$5:$C$1804,MATCH($C2425,Bolalar!$I$5:$I$1804,0))="","",INDEX(Bolalar!$C$5:$C$1804,MATCH($C2425,Bolalar!$I$5:$I$1804,0))),""))</f>
        <v/>
      </c>
      <c r="F2425" s="24"/>
      <c r="G2425" s="14" t="str">
        <f aca="false">IF(OR($E2425="",$B2425=""),"",INT(($B2425-$E2425)/365.25))</f>
        <v/>
      </c>
      <c r="H2425" s="25"/>
      <c r="I2425" s="12"/>
      <c r="J2425" s="28" t="n">
        <f aca="false">IF(AND($C2425&lt;&gt;"",$B2425&gt;=Boshqaruv!$C$9,$B2425&lt;=Boshqaruv!$C$10),IF(COUNTIFS($C$4:$C2424,$C2425,$B$4:$B2424,"&gt;="&amp;Boshqaruv!$C$9,$B$4:$B2424,"&lt;="&amp;Boshqaruv!$C$10)=0,1,0),0)</f>
        <v>0</v>
      </c>
    </row>
    <row r="2426" customFormat="false" ht="15" hidden="false" customHeight="false" outlineLevel="0" collapsed="false">
      <c r="A2426" s="8" t="n">
        <v>2422</v>
      </c>
      <c r="B2426" s="13"/>
      <c r="C2426" s="25"/>
      <c r="D2426" s="26" t="str">
        <f aca="false">IF($C2426="","",IFERROR(IF(INDEX(Bolalar!$B$5:$B$1804,MATCH($C2426,Bolalar!$I$5:$I$1804,0))="","",INDEX(Bolalar!$B$5:$B$1804,MATCH($C2426,Bolalar!$I$5:$I$1804,0))),""))</f>
        <v/>
      </c>
      <c r="E2426" s="15" t="str">
        <f aca="false">IF($C2426="","",IFERROR(IF(INDEX(Bolalar!$C$5:$C$1804,MATCH($C2426,Bolalar!$I$5:$I$1804,0))="","",INDEX(Bolalar!$C$5:$C$1804,MATCH($C2426,Bolalar!$I$5:$I$1804,0))),""))</f>
        <v/>
      </c>
      <c r="F2426" s="24"/>
      <c r="G2426" s="14" t="str">
        <f aca="false">IF(OR($E2426="",$B2426=""),"",INT(($B2426-$E2426)/365.25))</f>
        <v/>
      </c>
      <c r="H2426" s="25"/>
      <c r="I2426" s="12"/>
      <c r="J2426" s="28" t="n">
        <f aca="false">IF(AND($C2426&lt;&gt;"",$B2426&gt;=Boshqaruv!$C$9,$B2426&lt;=Boshqaruv!$C$10),IF(COUNTIFS($C$4:$C2425,$C2426,$B$4:$B2425,"&gt;="&amp;Boshqaruv!$C$9,$B$4:$B2425,"&lt;="&amp;Boshqaruv!$C$10)=0,1,0),0)</f>
        <v>0</v>
      </c>
    </row>
    <row r="2427" customFormat="false" ht="15" hidden="false" customHeight="false" outlineLevel="0" collapsed="false">
      <c r="A2427" s="8" t="n">
        <v>2423</v>
      </c>
      <c r="B2427" s="13"/>
      <c r="C2427" s="25"/>
      <c r="D2427" s="26" t="str">
        <f aca="false">IF($C2427="","",IFERROR(IF(INDEX(Bolalar!$B$5:$B$1804,MATCH($C2427,Bolalar!$I$5:$I$1804,0))="","",INDEX(Bolalar!$B$5:$B$1804,MATCH($C2427,Bolalar!$I$5:$I$1804,0))),""))</f>
        <v/>
      </c>
      <c r="E2427" s="15" t="str">
        <f aca="false">IF($C2427="","",IFERROR(IF(INDEX(Bolalar!$C$5:$C$1804,MATCH($C2427,Bolalar!$I$5:$I$1804,0))="","",INDEX(Bolalar!$C$5:$C$1804,MATCH($C2427,Bolalar!$I$5:$I$1804,0))),""))</f>
        <v/>
      </c>
      <c r="F2427" s="24"/>
      <c r="G2427" s="14" t="str">
        <f aca="false">IF(OR($E2427="",$B2427=""),"",INT(($B2427-$E2427)/365.25))</f>
        <v/>
      </c>
      <c r="H2427" s="25"/>
      <c r="I2427" s="12"/>
      <c r="J2427" s="28" t="n">
        <f aca="false">IF(AND($C2427&lt;&gt;"",$B2427&gt;=Boshqaruv!$C$9,$B2427&lt;=Boshqaruv!$C$10),IF(COUNTIFS($C$4:$C2426,$C2427,$B$4:$B2426,"&gt;="&amp;Boshqaruv!$C$9,$B$4:$B2426,"&lt;="&amp;Boshqaruv!$C$10)=0,1,0),0)</f>
        <v>0</v>
      </c>
    </row>
    <row r="2428" customFormat="false" ht="15" hidden="false" customHeight="false" outlineLevel="0" collapsed="false">
      <c r="A2428" s="8" t="n">
        <v>2424</v>
      </c>
      <c r="B2428" s="13"/>
      <c r="C2428" s="25"/>
      <c r="D2428" s="26" t="str">
        <f aca="false">IF($C2428="","",IFERROR(IF(INDEX(Bolalar!$B$5:$B$1804,MATCH($C2428,Bolalar!$I$5:$I$1804,0))="","",INDEX(Bolalar!$B$5:$B$1804,MATCH($C2428,Bolalar!$I$5:$I$1804,0))),""))</f>
        <v/>
      </c>
      <c r="E2428" s="15" t="str">
        <f aca="false">IF($C2428="","",IFERROR(IF(INDEX(Bolalar!$C$5:$C$1804,MATCH($C2428,Bolalar!$I$5:$I$1804,0))="","",INDEX(Bolalar!$C$5:$C$1804,MATCH($C2428,Bolalar!$I$5:$I$1804,0))),""))</f>
        <v/>
      </c>
      <c r="F2428" s="24"/>
      <c r="G2428" s="14" t="str">
        <f aca="false">IF(OR($E2428="",$B2428=""),"",INT(($B2428-$E2428)/365.25))</f>
        <v/>
      </c>
      <c r="H2428" s="25"/>
      <c r="I2428" s="12"/>
      <c r="J2428" s="28" t="n">
        <f aca="false">IF(AND($C2428&lt;&gt;"",$B2428&gt;=Boshqaruv!$C$9,$B2428&lt;=Boshqaruv!$C$10),IF(COUNTIFS($C$4:$C2427,$C2428,$B$4:$B2427,"&gt;="&amp;Boshqaruv!$C$9,$B$4:$B2427,"&lt;="&amp;Boshqaruv!$C$10)=0,1,0),0)</f>
        <v>0</v>
      </c>
    </row>
    <row r="2429" customFormat="false" ht="15" hidden="false" customHeight="false" outlineLevel="0" collapsed="false">
      <c r="A2429" s="8" t="n">
        <v>2425</v>
      </c>
      <c r="B2429" s="13"/>
      <c r="C2429" s="25"/>
      <c r="D2429" s="26" t="str">
        <f aca="false">IF($C2429="","",IFERROR(IF(INDEX(Bolalar!$B$5:$B$1804,MATCH($C2429,Bolalar!$I$5:$I$1804,0))="","",INDEX(Bolalar!$B$5:$B$1804,MATCH($C2429,Bolalar!$I$5:$I$1804,0))),""))</f>
        <v/>
      </c>
      <c r="E2429" s="15" t="str">
        <f aca="false">IF($C2429="","",IFERROR(IF(INDEX(Bolalar!$C$5:$C$1804,MATCH($C2429,Bolalar!$I$5:$I$1804,0))="","",INDEX(Bolalar!$C$5:$C$1804,MATCH($C2429,Bolalar!$I$5:$I$1804,0))),""))</f>
        <v/>
      </c>
      <c r="F2429" s="24"/>
      <c r="G2429" s="14" t="str">
        <f aca="false">IF(OR($E2429="",$B2429=""),"",INT(($B2429-$E2429)/365.25))</f>
        <v/>
      </c>
      <c r="H2429" s="25"/>
      <c r="I2429" s="12"/>
      <c r="J2429" s="28" t="n">
        <f aca="false">IF(AND($C2429&lt;&gt;"",$B2429&gt;=Boshqaruv!$C$9,$B2429&lt;=Boshqaruv!$C$10),IF(COUNTIFS($C$4:$C2428,$C2429,$B$4:$B2428,"&gt;="&amp;Boshqaruv!$C$9,$B$4:$B2428,"&lt;="&amp;Boshqaruv!$C$10)=0,1,0),0)</f>
        <v>0</v>
      </c>
    </row>
    <row r="2430" customFormat="false" ht="15" hidden="false" customHeight="false" outlineLevel="0" collapsed="false">
      <c r="A2430" s="8" t="n">
        <v>2426</v>
      </c>
      <c r="B2430" s="13"/>
      <c r="C2430" s="25"/>
      <c r="D2430" s="26" t="str">
        <f aca="false">IF($C2430="","",IFERROR(IF(INDEX(Bolalar!$B$5:$B$1804,MATCH($C2430,Bolalar!$I$5:$I$1804,0))="","",INDEX(Bolalar!$B$5:$B$1804,MATCH($C2430,Bolalar!$I$5:$I$1804,0))),""))</f>
        <v/>
      </c>
      <c r="E2430" s="15" t="str">
        <f aca="false">IF($C2430="","",IFERROR(IF(INDEX(Bolalar!$C$5:$C$1804,MATCH($C2430,Bolalar!$I$5:$I$1804,0))="","",INDEX(Bolalar!$C$5:$C$1804,MATCH($C2430,Bolalar!$I$5:$I$1804,0))),""))</f>
        <v/>
      </c>
      <c r="F2430" s="24"/>
      <c r="G2430" s="14" t="str">
        <f aca="false">IF(OR($E2430="",$B2430=""),"",INT(($B2430-$E2430)/365.25))</f>
        <v/>
      </c>
      <c r="H2430" s="25"/>
      <c r="I2430" s="12"/>
      <c r="J2430" s="28" t="n">
        <f aca="false">IF(AND($C2430&lt;&gt;"",$B2430&gt;=Boshqaruv!$C$9,$B2430&lt;=Boshqaruv!$C$10),IF(COUNTIFS($C$4:$C2429,$C2430,$B$4:$B2429,"&gt;="&amp;Boshqaruv!$C$9,$B$4:$B2429,"&lt;="&amp;Boshqaruv!$C$10)=0,1,0),0)</f>
        <v>0</v>
      </c>
    </row>
    <row r="2431" customFormat="false" ht="15" hidden="false" customHeight="false" outlineLevel="0" collapsed="false">
      <c r="A2431" s="8" t="n">
        <v>2427</v>
      </c>
      <c r="B2431" s="13"/>
      <c r="C2431" s="25"/>
      <c r="D2431" s="26" t="str">
        <f aca="false">IF($C2431="","",IFERROR(IF(INDEX(Bolalar!$B$5:$B$1804,MATCH($C2431,Bolalar!$I$5:$I$1804,0))="","",INDEX(Bolalar!$B$5:$B$1804,MATCH($C2431,Bolalar!$I$5:$I$1804,0))),""))</f>
        <v/>
      </c>
      <c r="E2431" s="15" t="str">
        <f aca="false">IF($C2431="","",IFERROR(IF(INDEX(Bolalar!$C$5:$C$1804,MATCH($C2431,Bolalar!$I$5:$I$1804,0))="","",INDEX(Bolalar!$C$5:$C$1804,MATCH($C2431,Bolalar!$I$5:$I$1804,0))),""))</f>
        <v/>
      </c>
      <c r="F2431" s="24"/>
      <c r="G2431" s="14" t="str">
        <f aca="false">IF(OR($E2431="",$B2431=""),"",INT(($B2431-$E2431)/365.25))</f>
        <v/>
      </c>
      <c r="H2431" s="25"/>
      <c r="I2431" s="12"/>
      <c r="J2431" s="28" t="n">
        <f aca="false">IF(AND($C2431&lt;&gt;"",$B2431&gt;=Boshqaruv!$C$9,$B2431&lt;=Boshqaruv!$C$10),IF(COUNTIFS($C$4:$C2430,$C2431,$B$4:$B2430,"&gt;="&amp;Boshqaruv!$C$9,$B$4:$B2430,"&lt;="&amp;Boshqaruv!$C$10)=0,1,0),0)</f>
        <v>0</v>
      </c>
    </row>
    <row r="2432" customFormat="false" ht="15" hidden="false" customHeight="false" outlineLevel="0" collapsed="false">
      <c r="A2432" s="8" t="n">
        <v>2428</v>
      </c>
      <c r="B2432" s="13"/>
      <c r="C2432" s="25"/>
      <c r="D2432" s="26" t="str">
        <f aca="false">IF($C2432="","",IFERROR(IF(INDEX(Bolalar!$B$5:$B$1804,MATCH($C2432,Bolalar!$I$5:$I$1804,0))="","",INDEX(Bolalar!$B$5:$B$1804,MATCH($C2432,Bolalar!$I$5:$I$1804,0))),""))</f>
        <v/>
      </c>
      <c r="E2432" s="15" t="str">
        <f aca="false">IF($C2432="","",IFERROR(IF(INDEX(Bolalar!$C$5:$C$1804,MATCH($C2432,Bolalar!$I$5:$I$1804,0))="","",INDEX(Bolalar!$C$5:$C$1804,MATCH($C2432,Bolalar!$I$5:$I$1804,0))),""))</f>
        <v/>
      </c>
      <c r="F2432" s="24"/>
      <c r="G2432" s="14" t="str">
        <f aca="false">IF(OR($E2432="",$B2432=""),"",INT(($B2432-$E2432)/365.25))</f>
        <v/>
      </c>
      <c r="H2432" s="25"/>
      <c r="I2432" s="12"/>
      <c r="J2432" s="28" t="n">
        <f aca="false">IF(AND($C2432&lt;&gt;"",$B2432&gt;=Boshqaruv!$C$9,$B2432&lt;=Boshqaruv!$C$10),IF(COUNTIFS($C$4:$C2431,$C2432,$B$4:$B2431,"&gt;="&amp;Boshqaruv!$C$9,$B$4:$B2431,"&lt;="&amp;Boshqaruv!$C$10)=0,1,0),0)</f>
        <v>0</v>
      </c>
    </row>
    <row r="2433" customFormat="false" ht="15" hidden="false" customHeight="false" outlineLevel="0" collapsed="false">
      <c r="A2433" s="8" t="n">
        <v>2429</v>
      </c>
      <c r="B2433" s="13"/>
      <c r="C2433" s="25"/>
      <c r="D2433" s="26" t="str">
        <f aca="false">IF($C2433="","",IFERROR(IF(INDEX(Bolalar!$B$5:$B$1804,MATCH($C2433,Bolalar!$I$5:$I$1804,0))="","",INDEX(Bolalar!$B$5:$B$1804,MATCH($C2433,Bolalar!$I$5:$I$1804,0))),""))</f>
        <v/>
      </c>
      <c r="E2433" s="15" t="str">
        <f aca="false">IF($C2433="","",IFERROR(IF(INDEX(Bolalar!$C$5:$C$1804,MATCH($C2433,Bolalar!$I$5:$I$1804,0))="","",INDEX(Bolalar!$C$5:$C$1804,MATCH($C2433,Bolalar!$I$5:$I$1804,0))),""))</f>
        <v/>
      </c>
      <c r="F2433" s="24"/>
      <c r="G2433" s="14" t="str">
        <f aca="false">IF(OR($E2433="",$B2433=""),"",INT(($B2433-$E2433)/365.25))</f>
        <v/>
      </c>
      <c r="H2433" s="25"/>
      <c r="I2433" s="12"/>
      <c r="J2433" s="28" t="n">
        <f aca="false">IF(AND($C2433&lt;&gt;"",$B2433&gt;=Boshqaruv!$C$9,$B2433&lt;=Boshqaruv!$C$10),IF(COUNTIFS($C$4:$C2432,$C2433,$B$4:$B2432,"&gt;="&amp;Boshqaruv!$C$9,$B$4:$B2432,"&lt;="&amp;Boshqaruv!$C$10)=0,1,0),0)</f>
        <v>0</v>
      </c>
    </row>
    <row r="2434" customFormat="false" ht="15" hidden="false" customHeight="false" outlineLevel="0" collapsed="false">
      <c r="A2434" s="8" t="n">
        <v>2430</v>
      </c>
      <c r="B2434" s="13"/>
      <c r="C2434" s="25"/>
      <c r="D2434" s="26" t="str">
        <f aca="false">IF($C2434="","",IFERROR(IF(INDEX(Bolalar!$B$5:$B$1804,MATCH($C2434,Bolalar!$I$5:$I$1804,0))="","",INDEX(Bolalar!$B$5:$B$1804,MATCH($C2434,Bolalar!$I$5:$I$1804,0))),""))</f>
        <v/>
      </c>
      <c r="E2434" s="15" t="str">
        <f aca="false">IF($C2434="","",IFERROR(IF(INDEX(Bolalar!$C$5:$C$1804,MATCH($C2434,Bolalar!$I$5:$I$1804,0))="","",INDEX(Bolalar!$C$5:$C$1804,MATCH($C2434,Bolalar!$I$5:$I$1804,0))),""))</f>
        <v/>
      </c>
      <c r="F2434" s="24"/>
      <c r="G2434" s="14" t="str">
        <f aca="false">IF(OR($E2434="",$B2434=""),"",INT(($B2434-$E2434)/365.25))</f>
        <v/>
      </c>
      <c r="H2434" s="25"/>
      <c r="I2434" s="12"/>
      <c r="J2434" s="28" t="n">
        <f aca="false">IF(AND($C2434&lt;&gt;"",$B2434&gt;=Boshqaruv!$C$9,$B2434&lt;=Boshqaruv!$C$10),IF(COUNTIFS($C$4:$C2433,$C2434,$B$4:$B2433,"&gt;="&amp;Boshqaruv!$C$9,$B$4:$B2433,"&lt;="&amp;Boshqaruv!$C$10)=0,1,0),0)</f>
        <v>0</v>
      </c>
    </row>
    <row r="2435" customFormat="false" ht="15" hidden="false" customHeight="false" outlineLevel="0" collapsed="false">
      <c r="A2435" s="8" t="n">
        <v>2431</v>
      </c>
      <c r="B2435" s="13"/>
      <c r="C2435" s="25"/>
      <c r="D2435" s="26" t="str">
        <f aca="false">IF($C2435="","",IFERROR(IF(INDEX(Bolalar!$B$5:$B$1804,MATCH($C2435,Bolalar!$I$5:$I$1804,0))="","",INDEX(Bolalar!$B$5:$B$1804,MATCH($C2435,Bolalar!$I$5:$I$1804,0))),""))</f>
        <v/>
      </c>
      <c r="E2435" s="15" t="str">
        <f aca="false">IF($C2435="","",IFERROR(IF(INDEX(Bolalar!$C$5:$C$1804,MATCH($C2435,Bolalar!$I$5:$I$1804,0))="","",INDEX(Bolalar!$C$5:$C$1804,MATCH($C2435,Bolalar!$I$5:$I$1804,0))),""))</f>
        <v/>
      </c>
      <c r="F2435" s="24"/>
      <c r="G2435" s="14" t="str">
        <f aca="false">IF(OR($E2435="",$B2435=""),"",INT(($B2435-$E2435)/365.25))</f>
        <v/>
      </c>
      <c r="H2435" s="25"/>
      <c r="I2435" s="12"/>
      <c r="J2435" s="28" t="n">
        <f aca="false">IF(AND($C2435&lt;&gt;"",$B2435&gt;=Boshqaruv!$C$9,$B2435&lt;=Boshqaruv!$C$10),IF(COUNTIFS($C$4:$C2434,$C2435,$B$4:$B2434,"&gt;="&amp;Boshqaruv!$C$9,$B$4:$B2434,"&lt;="&amp;Boshqaruv!$C$10)=0,1,0),0)</f>
        <v>0</v>
      </c>
    </row>
    <row r="2436" customFormat="false" ht="15" hidden="false" customHeight="false" outlineLevel="0" collapsed="false">
      <c r="A2436" s="8" t="n">
        <v>2432</v>
      </c>
      <c r="B2436" s="13"/>
      <c r="C2436" s="25"/>
      <c r="D2436" s="26" t="str">
        <f aca="false">IF($C2436="","",IFERROR(IF(INDEX(Bolalar!$B$5:$B$1804,MATCH($C2436,Bolalar!$I$5:$I$1804,0))="","",INDEX(Bolalar!$B$5:$B$1804,MATCH($C2436,Bolalar!$I$5:$I$1804,0))),""))</f>
        <v/>
      </c>
      <c r="E2436" s="15" t="str">
        <f aca="false">IF($C2436="","",IFERROR(IF(INDEX(Bolalar!$C$5:$C$1804,MATCH($C2436,Bolalar!$I$5:$I$1804,0))="","",INDEX(Bolalar!$C$5:$C$1804,MATCH($C2436,Bolalar!$I$5:$I$1804,0))),""))</f>
        <v/>
      </c>
      <c r="F2436" s="24"/>
      <c r="G2436" s="14" t="str">
        <f aca="false">IF(OR($E2436="",$B2436=""),"",INT(($B2436-$E2436)/365.25))</f>
        <v/>
      </c>
      <c r="H2436" s="25"/>
      <c r="I2436" s="12"/>
      <c r="J2436" s="28" t="n">
        <f aca="false">IF(AND($C2436&lt;&gt;"",$B2436&gt;=Boshqaruv!$C$9,$B2436&lt;=Boshqaruv!$C$10),IF(COUNTIFS($C$4:$C2435,$C2436,$B$4:$B2435,"&gt;="&amp;Boshqaruv!$C$9,$B$4:$B2435,"&lt;="&amp;Boshqaruv!$C$10)=0,1,0),0)</f>
        <v>0</v>
      </c>
    </row>
    <row r="2437" customFormat="false" ht="15" hidden="false" customHeight="false" outlineLevel="0" collapsed="false">
      <c r="A2437" s="8" t="n">
        <v>2433</v>
      </c>
      <c r="B2437" s="13"/>
      <c r="C2437" s="25"/>
      <c r="D2437" s="26" t="str">
        <f aca="false">IF($C2437="","",IFERROR(IF(INDEX(Bolalar!$B$5:$B$1804,MATCH($C2437,Bolalar!$I$5:$I$1804,0))="","",INDEX(Bolalar!$B$5:$B$1804,MATCH($C2437,Bolalar!$I$5:$I$1804,0))),""))</f>
        <v/>
      </c>
      <c r="E2437" s="15" t="str">
        <f aca="false">IF($C2437="","",IFERROR(IF(INDEX(Bolalar!$C$5:$C$1804,MATCH($C2437,Bolalar!$I$5:$I$1804,0))="","",INDEX(Bolalar!$C$5:$C$1804,MATCH($C2437,Bolalar!$I$5:$I$1804,0))),""))</f>
        <v/>
      </c>
      <c r="F2437" s="24"/>
      <c r="G2437" s="14" t="str">
        <f aca="false">IF(OR($E2437="",$B2437=""),"",INT(($B2437-$E2437)/365.25))</f>
        <v/>
      </c>
      <c r="H2437" s="25"/>
      <c r="I2437" s="12"/>
      <c r="J2437" s="28" t="n">
        <f aca="false">IF(AND($C2437&lt;&gt;"",$B2437&gt;=Boshqaruv!$C$9,$B2437&lt;=Boshqaruv!$C$10),IF(COUNTIFS($C$4:$C2436,$C2437,$B$4:$B2436,"&gt;="&amp;Boshqaruv!$C$9,$B$4:$B2436,"&lt;="&amp;Boshqaruv!$C$10)=0,1,0),0)</f>
        <v>0</v>
      </c>
    </row>
    <row r="2438" customFormat="false" ht="15" hidden="false" customHeight="false" outlineLevel="0" collapsed="false">
      <c r="A2438" s="8" t="n">
        <v>2434</v>
      </c>
      <c r="B2438" s="13"/>
      <c r="C2438" s="25"/>
      <c r="D2438" s="26" t="str">
        <f aca="false">IF($C2438="","",IFERROR(IF(INDEX(Bolalar!$B$5:$B$1804,MATCH($C2438,Bolalar!$I$5:$I$1804,0))="","",INDEX(Bolalar!$B$5:$B$1804,MATCH($C2438,Bolalar!$I$5:$I$1804,0))),""))</f>
        <v/>
      </c>
      <c r="E2438" s="15" t="str">
        <f aca="false">IF($C2438="","",IFERROR(IF(INDEX(Bolalar!$C$5:$C$1804,MATCH($C2438,Bolalar!$I$5:$I$1804,0))="","",INDEX(Bolalar!$C$5:$C$1804,MATCH($C2438,Bolalar!$I$5:$I$1804,0))),""))</f>
        <v/>
      </c>
      <c r="F2438" s="24"/>
      <c r="G2438" s="14" t="str">
        <f aca="false">IF(OR($E2438="",$B2438=""),"",INT(($B2438-$E2438)/365.25))</f>
        <v/>
      </c>
      <c r="H2438" s="25"/>
      <c r="I2438" s="12"/>
      <c r="J2438" s="28" t="n">
        <f aca="false">IF(AND($C2438&lt;&gt;"",$B2438&gt;=Boshqaruv!$C$9,$B2438&lt;=Boshqaruv!$C$10),IF(COUNTIFS($C$4:$C2437,$C2438,$B$4:$B2437,"&gt;="&amp;Boshqaruv!$C$9,$B$4:$B2437,"&lt;="&amp;Boshqaruv!$C$10)=0,1,0),0)</f>
        <v>0</v>
      </c>
    </row>
    <row r="2439" customFormat="false" ht="15" hidden="false" customHeight="false" outlineLevel="0" collapsed="false">
      <c r="A2439" s="8" t="n">
        <v>2435</v>
      </c>
      <c r="B2439" s="13"/>
      <c r="C2439" s="25"/>
      <c r="D2439" s="26" t="str">
        <f aca="false">IF($C2439="","",IFERROR(IF(INDEX(Bolalar!$B$5:$B$1804,MATCH($C2439,Bolalar!$I$5:$I$1804,0))="","",INDEX(Bolalar!$B$5:$B$1804,MATCH($C2439,Bolalar!$I$5:$I$1804,0))),""))</f>
        <v/>
      </c>
      <c r="E2439" s="15" t="str">
        <f aca="false">IF($C2439="","",IFERROR(IF(INDEX(Bolalar!$C$5:$C$1804,MATCH($C2439,Bolalar!$I$5:$I$1804,0))="","",INDEX(Bolalar!$C$5:$C$1804,MATCH($C2439,Bolalar!$I$5:$I$1804,0))),""))</f>
        <v/>
      </c>
      <c r="F2439" s="24"/>
      <c r="G2439" s="14" t="str">
        <f aca="false">IF(OR($E2439="",$B2439=""),"",INT(($B2439-$E2439)/365.25))</f>
        <v/>
      </c>
      <c r="H2439" s="25"/>
      <c r="I2439" s="12"/>
      <c r="J2439" s="28" t="n">
        <f aca="false">IF(AND($C2439&lt;&gt;"",$B2439&gt;=Boshqaruv!$C$9,$B2439&lt;=Boshqaruv!$C$10),IF(COUNTIFS($C$4:$C2438,$C2439,$B$4:$B2438,"&gt;="&amp;Boshqaruv!$C$9,$B$4:$B2438,"&lt;="&amp;Boshqaruv!$C$10)=0,1,0),0)</f>
        <v>0</v>
      </c>
    </row>
    <row r="2440" customFormat="false" ht="15" hidden="false" customHeight="false" outlineLevel="0" collapsed="false">
      <c r="A2440" s="8" t="n">
        <v>2436</v>
      </c>
      <c r="B2440" s="13"/>
      <c r="C2440" s="25"/>
      <c r="D2440" s="26" t="str">
        <f aca="false">IF($C2440="","",IFERROR(IF(INDEX(Bolalar!$B$5:$B$1804,MATCH($C2440,Bolalar!$I$5:$I$1804,0))="","",INDEX(Bolalar!$B$5:$B$1804,MATCH($C2440,Bolalar!$I$5:$I$1804,0))),""))</f>
        <v/>
      </c>
      <c r="E2440" s="15" t="str">
        <f aca="false">IF($C2440="","",IFERROR(IF(INDEX(Bolalar!$C$5:$C$1804,MATCH($C2440,Bolalar!$I$5:$I$1804,0))="","",INDEX(Bolalar!$C$5:$C$1804,MATCH($C2440,Bolalar!$I$5:$I$1804,0))),""))</f>
        <v/>
      </c>
      <c r="F2440" s="24"/>
      <c r="G2440" s="14" t="str">
        <f aca="false">IF(OR($E2440="",$B2440=""),"",INT(($B2440-$E2440)/365.25))</f>
        <v/>
      </c>
      <c r="H2440" s="25"/>
      <c r="I2440" s="12"/>
      <c r="J2440" s="28" t="n">
        <f aca="false">IF(AND($C2440&lt;&gt;"",$B2440&gt;=Boshqaruv!$C$9,$B2440&lt;=Boshqaruv!$C$10),IF(COUNTIFS($C$4:$C2439,$C2440,$B$4:$B2439,"&gt;="&amp;Boshqaruv!$C$9,$B$4:$B2439,"&lt;="&amp;Boshqaruv!$C$10)=0,1,0),0)</f>
        <v>0</v>
      </c>
    </row>
    <row r="2441" customFormat="false" ht="15" hidden="false" customHeight="false" outlineLevel="0" collapsed="false">
      <c r="A2441" s="8" t="n">
        <v>2437</v>
      </c>
      <c r="B2441" s="13"/>
      <c r="C2441" s="25"/>
      <c r="D2441" s="26" t="str">
        <f aca="false">IF($C2441="","",IFERROR(IF(INDEX(Bolalar!$B$5:$B$1804,MATCH($C2441,Bolalar!$I$5:$I$1804,0))="","",INDEX(Bolalar!$B$5:$B$1804,MATCH($C2441,Bolalar!$I$5:$I$1804,0))),""))</f>
        <v/>
      </c>
      <c r="E2441" s="15" t="str">
        <f aca="false">IF($C2441="","",IFERROR(IF(INDEX(Bolalar!$C$5:$C$1804,MATCH($C2441,Bolalar!$I$5:$I$1804,0))="","",INDEX(Bolalar!$C$5:$C$1804,MATCH($C2441,Bolalar!$I$5:$I$1804,0))),""))</f>
        <v/>
      </c>
      <c r="F2441" s="24"/>
      <c r="G2441" s="14" t="str">
        <f aca="false">IF(OR($E2441="",$B2441=""),"",INT(($B2441-$E2441)/365.25))</f>
        <v/>
      </c>
      <c r="H2441" s="25"/>
      <c r="I2441" s="12"/>
      <c r="J2441" s="28" t="n">
        <f aca="false">IF(AND($C2441&lt;&gt;"",$B2441&gt;=Boshqaruv!$C$9,$B2441&lt;=Boshqaruv!$C$10),IF(COUNTIFS($C$4:$C2440,$C2441,$B$4:$B2440,"&gt;="&amp;Boshqaruv!$C$9,$B$4:$B2440,"&lt;="&amp;Boshqaruv!$C$10)=0,1,0),0)</f>
        <v>0</v>
      </c>
    </row>
    <row r="2442" customFormat="false" ht="15" hidden="false" customHeight="false" outlineLevel="0" collapsed="false">
      <c r="A2442" s="8" t="n">
        <v>2438</v>
      </c>
      <c r="B2442" s="13"/>
      <c r="C2442" s="25"/>
      <c r="D2442" s="26" t="str">
        <f aca="false">IF($C2442="","",IFERROR(IF(INDEX(Bolalar!$B$5:$B$1804,MATCH($C2442,Bolalar!$I$5:$I$1804,0))="","",INDEX(Bolalar!$B$5:$B$1804,MATCH($C2442,Bolalar!$I$5:$I$1804,0))),""))</f>
        <v/>
      </c>
      <c r="E2442" s="15" t="str">
        <f aca="false">IF($C2442="","",IFERROR(IF(INDEX(Bolalar!$C$5:$C$1804,MATCH($C2442,Bolalar!$I$5:$I$1804,0))="","",INDEX(Bolalar!$C$5:$C$1804,MATCH($C2442,Bolalar!$I$5:$I$1804,0))),""))</f>
        <v/>
      </c>
      <c r="F2442" s="24"/>
      <c r="G2442" s="14" t="str">
        <f aca="false">IF(OR($E2442="",$B2442=""),"",INT(($B2442-$E2442)/365.25))</f>
        <v/>
      </c>
      <c r="H2442" s="25"/>
      <c r="I2442" s="12"/>
      <c r="J2442" s="28" t="n">
        <f aca="false">IF(AND($C2442&lt;&gt;"",$B2442&gt;=Boshqaruv!$C$9,$B2442&lt;=Boshqaruv!$C$10),IF(COUNTIFS($C$4:$C2441,$C2442,$B$4:$B2441,"&gt;="&amp;Boshqaruv!$C$9,$B$4:$B2441,"&lt;="&amp;Boshqaruv!$C$10)=0,1,0),0)</f>
        <v>0</v>
      </c>
    </row>
    <row r="2443" customFormat="false" ht="15" hidden="false" customHeight="false" outlineLevel="0" collapsed="false">
      <c r="A2443" s="8" t="n">
        <v>2439</v>
      </c>
      <c r="B2443" s="13"/>
      <c r="C2443" s="25"/>
      <c r="D2443" s="26" t="str">
        <f aca="false">IF($C2443="","",IFERROR(IF(INDEX(Bolalar!$B$5:$B$1804,MATCH($C2443,Bolalar!$I$5:$I$1804,0))="","",INDEX(Bolalar!$B$5:$B$1804,MATCH($C2443,Bolalar!$I$5:$I$1804,0))),""))</f>
        <v/>
      </c>
      <c r="E2443" s="15" t="str">
        <f aca="false">IF($C2443="","",IFERROR(IF(INDEX(Bolalar!$C$5:$C$1804,MATCH($C2443,Bolalar!$I$5:$I$1804,0))="","",INDEX(Bolalar!$C$5:$C$1804,MATCH($C2443,Bolalar!$I$5:$I$1804,0))),""))</f>
        <v/>
      </c>
      <c r="F2443" s="24"/>
      <c r="G2443" s="14" t="str">
        <f aca="false">IF(OR($E2443="",$B2443=""),"",INT(($B2443-$E2443)/365.25))</f>
        <v/>
      </c>
      <c r="H2443" s="25"/>
      <c r="I2443" s="12"/>
      <c r="J2443" s="28" t="n">
        <f aca="false">IF(AND($C2443&lt;&gt;"",$B2443&gt;=Boshqaruv!$C$9,$B2443&lt;=Boshqaruv!$C$10),IF(COUNTIFS($C$4:$C2442,$C2443,$B$4:$B2442,"&gt;="&amp;Boshqaruv!$C$9,$B$4:$B2442,"&lt;="&amp;Boshqaruv!$C$10)=0,1,0),0)</f>
        <v>0</v>
      </c>
    </row>
    <row r="2444" customFormat="false" ht="15" hidden="false" customHeight="false" outlineLevel="0" collapsed="false">
      <c r="A2444" s="8" t="n">
        <v>2440</v>
      </c>
      <c r="B2444" s="13"/>
      <c r="C2444" s="25"/>
      <c r="D2444" s="26" t="str">
        <f aca="false">IF($C2444="","",IFERROR(IF(INDEX(Bolalar!$B$5:$B$1804,MATCH($C2444,Bolalar!$I$5:$I$1804,0))="","",INDEX(Bolalar!$B$5:$B$1804,MATCH($C2444,Bolalar!$I$5:$I$1804,0))),""))</f>
        <v/>
      </c>
      <c r="E2444" s="15" t="str">
        <f aca="false">IF($C2444="","",IFERROR(IF(INDEX(Bolalar!$C$5:$C$1804,MATCH($C2444,Bolalar!$I$5:$I$1804,0))="","",INDEX(Bolalar!$C$5:$C$1804,MATCH($C2444,Bolalar!$I$5:$I$1804,0))),""))</f>
        <v/>
      </c>
      <c r="F2444" s="24"/>
      <c r="G2444" s="14" t="str">
        <f aca="false">IF(OR($E2444="",$B2444=""),"",INT(($B2444-$E2444)/365.25))</f>
        <v/>
      </c>
      <c r="H2444" s="25"/>
      <c r="I2444" s="12"/>
      <c r="J2444" s="28" t="n">
        <f aca="false">IF(AND($C2444&lt;&gt;"",$B2444&gt;=Boshqaruv!$C$9,$B2444&lt;=Boshqaruv!$C$10),IF(COUNTIFS($C$4:$C2443,$C2444,$B$4:$B2443,"&gt;="&amp;Boshqaruv!$C$9,$B$4:$B2443,"&lt;="&amp;Boshqaruv!$C$10)=0,1,0),0)</f>
        <v>0</v>
      </c>
    </row>
    <row r="2445" customFormat="false" ht="15" hidden="false" customHeight="false" outlineLevel="0" collapsed="false">
      <c r="A2445" s="8" t="n">
        <v>2441</v>
      </c>
      <c r="B2445" s="13"/>
      <c r="C2445" s="25"/>
      <c r="D2445" s="26" t="str">
        <f aca="false">IF($C2445="","",IFERROR(IF(INDEX(Bolalar!$B$5:$B$1804,MATCH($C2445,Bolalar!$I$5:$I$1804,0))="","",INDEX(Bolalar!$B$5:$B$1804,MATCH($C2445,Bolalar!$I$5:$I$1804,0))),""))</f>
        <v/>
      </c>
      <c r="E2445" s="15" t="str">
        <f aca="false">IF($C2445="","",IFERROR(IF(INDEX(Bolalar!$C$5:$C$1804,MATCH($C2445,Bolalar!$I$5:$I$1804,0))="","",INDEX(Bolalar!$C$5:$C$1804,MATCH($C2445,Bolalar!$I$5:$I$1804,0))),""))</f>
        <v/>
      </c>
      <c r="F2445" s="24"/>
      <c r="G2445" s="14" t="str">
        <f aca="false">IF(OR($E2445="",$B2445=""),"",INT(($B2445-$E2445)/365.25))</f>
        <v/>
      </c>
      <c r="H2445" s="25"/>
      <c r="I2445" s="12"/>
      <c r="J2445" s="28" t="n">
        <f aca="false">IF(AND($C2445&lt;&gt;"",$B2445&gt;=Boshqaruv!$C$9,$B2445&lt;=Boshqaruv!$C$10),IF(COUNTIFS($C$4:$C2444,$C2445,$B$4:$B2444,"&gt;="&amp;Boshqaruv!$C$9,$B$4:$B2444,"&lt;="&amp;Boshqaruv!$C$10)=0,1,0),0)</f>
        <v>0</v>
      </c>
    </row>
    <row r="2446" customFormat="false" ht="15" hidden="false" customHeight="false" outlineLevel="0" collapsed="false">
      <c r="A2446" s="8" t="n">
        <v>2442</v>
      </c>
      <c r="B2446" s="13"/>
      <c r="C2446" s="25"/>
      <c r="D2446" s="26" t="str">
        <f aca="false">IF($C2446="","",IFERROR(IF(INDEX(Bolalar!$B$5:$B$1804,MATCH($C2446,Bolalar!$I$5:$I$1804,0))="","",INDEX(Bolalar!$B$5:$B$1804,MATCH($C2446,Bolalar!$I$5:$I$1804,0))),""))</f>
        <v/>
      </c>
      <c r="E2446" s="15" t="str">
        <f aca="false">IF($C2446="","",IFERROR(IF(INDEX(Bolalar!$C$5:$C$1804,MATCH($C2446,Bolalar!$I$5:$I$1804,0))="","",INDEX(Bolalar!$C$5:$C$1804,MATCH($C2446,Bolalar!$I$5:$I$1804,0))),""))</f>
        <v/>
      </c>
      <c r="F2446" s="24"/>
      <c r="G2446" s="14" t="str">
        <f aca="false">IF(OR($E2446="",$B2446=""),"",INT(($B2446-$E2446)/365.25))</f>
        <v/>
      </c>
      <c r="H2446" s="25"/>
      <c r="I2446" s="12"/>
      <c r="J2446" s="28" t="n">
        <f aca="false">IF(AND($C2446&lt;&gt;"",$B2446&gt;=Boshqaruv!$C$9,$B2446&lt;=Boshqaruv!$C$10),IF(COUNTIFS($C$4:$C2445,$C2446,$B$4:$B2445,"&gt;="&amp;Boshqaruv!$C$9,$B$4:$B2445,"&lt;="&amp;Boshqaruv!$C$10)=0,1,0),0)</f>
        <v>0</v>
      </c>
    </row>
    <row r="2447" customFormat="false" ht="15" hidden="false" customHeight="false" outlineLevel="0" collapsed="false">
      <c r="A2447" s="8" t="n">
        <v>2443</v>
      </c>
      <c r="B2447" s="13"/>
      <c r="C2447" s="25"/>
      <c r="D2447" s="26" t="str">
        <f aca="false">IF($C2447="","",IFERROR(IF(INDEX(Bolalar!$B$5:$B$1804,MATCH($C2447,Bolalar!$I$5:$I$1804,0))="","",INDEX(Bolalar!$B$5:$B$1804,MATCH($C2447,Bolalar!$I$5:$I$1804,0))),""))</f>
        <v/>
      </c>
      <c r="E2447" s="15" t="str">
        <f aca="false">IF($C2447="","",IFERROR(IF(INDEX(Bolalar!$C$5:$C$1804,MATCH($C2447,Bolalar!$I$5:$I$1804,0))="","",INDEX(Bolalar!$C$5:$C$1804,MATCH($C2447,Bolalar!$I$5:$I$1804,0))),""))</f>
        <v/>
      </c>
      <c r="F2447" s="24"/>
      <c r="G2447" s="14" t="str">
        <f aca="false">IF(OR($E2447="",$B2447=""),"",INT(($B2447-$E2447)/365.25))</f>
        <v/>
      </c>
      <c r="H2447" s="25"/>
      <c r="I2447" s="12"/>
      <c r="J2447" s="28" t="n">
        <f aca="false">IF(AND($C2447&lt;&gt;"",$B2447&gt;=Boshqaruv!$C$9,$B2447&lt;=Boshqaruv!$C$10),IF(COUNTIFS($C$4:$C2446,$C2447,$B$4:$B2446,"&gt;="&amp;Boshqaruv!$C$9,$B$4:$B2446,"&lt;="&amp;Boshqaruv!$C$10)=0,1,0),0)</f>
        <v>0</v>
      </c>
    </row>
    <row r="2448" customFormat="false" ht="15" hidden="false" customHeight="false" outlineLevel="0" collapsed="false">
      <c r="A2448" s="8" t="n">
        <v>2444</v>
      </c>
      <c r="B2448" s="13"/>
      <c r="C2448" s="25"/>
      <c r="D2448" s="26" t="str">
        <f aca="false">IF($C2448="","",IFERROR(IF(INDEX(Bolalar!$B$5:$B$1804,MATCH($C2448,Bolalar!$I$5:$I$1804,0))="","",INDEX(Bolalar!$B$5:$B$1804,MATCH($C2448,Bolalar!$I$5:$I$1804,0))),""))</f>
        <v/>
      </c>
      <c r="E2448" s="15" t="str">
        <f aca="false">IF($C2448="","",IFERROR(IF(INDEX(Bolalar!$C$5:$C$1804,MATCH($C2448,Bolalar!$I$5:$I$1804,0))="","",INDEX(Bolalar!$C$5:$C$1804,MATCH($C2448,Bolalar!$I$5:$I$1804,0))),""))</f>
        <v/>
      </c>
      <c r="F2448" s="24"/>
      <c r="G2448" s="14" t="str">
        <f aca="false">IF(OR($E2448="",$B2448=""),"",INT(($B2448-$E2448)/365.25))</f>
        <v/>
      </c>
      <c r="H2448" s="25"/>
      <c r="I2448" s="12"/>
      <c r="J2448" s="28" t="n">
        <f aca="false">IF(AND($C2448&lt;&gt;"",$B2448&gt;=Boshqaruv!$C$9,$B2448&lt;=Boshqaruv!$C$10),IF(COUNTIFS($C$4:$C2447,$C2448,$B$4:$B2447,"&gt;="&amp;Boshqaruv!$C$9,$B$4:$B2447,"&lt;="&amp;Boshqaruv!$C$10)=0,1,0),0)</f>
        <v>0</v>
      </c>
    </row>
    <row r="2449" customFormat="false" ht="15" hidden="false" customHeight="false" outlineLevel="0" collapsed="false">
      <c r="A2449" s="8" t="n">
        <v>2445</v>
      </c>
      <c r="B2449" s="13"/>
      <c r="C2449" s="25"/>
      <c r="D2449" s="26" t="str">
        <f aca="false">IF($C2449="","",IFERROR(IF(INDEX(Bolalar!$B$5:$B$1804,MATCH($C2449,Bolalar!$I$5:$I$1804,0))="","",INDEX(Bolalar!$B$5:$B$1804,MATCH($C2449,Bolalar!$I$5:$I$1804,0))),""))</f>
        <v/>
      </c>
      <c r="E2449" s="15" t="str">
        <f aca="false">IF($C2449="","",IFERROR(IF(INDEX(Bolalar!$C$5:$C$1804,MATCH($C2449,Bolalar!$I$5:$I$1804,0))="","",INDEX(Bolalar!$C$5:$C$1804,MATCH($C2449,Bolalar!$I$5:$I$1804,0))),""))</f>
        <v/>
      </c>
      <c r="F2449" s="24"/>
      <c r="G2449" s="14" t="str">
        <f aca="false">IF(OR($E2449="",$B2449=""),"",INT(($B2449-$E2449)/365.25))</f>
        <v/>
      </c>
      <c r="H2449" s="25"/>
      <c r="I2449" s="12"/>
      <c r="J2449" s="28" t="n">
        <f aca="false">IF(AND($C2449&lt;&gt;"",$B2449&gt;=Boshqaruv!$C$9,$B2449&lt;=Boshqaruv!$C$10),IF(COUNTIFS($C$4:$C2448,$C2449,$B$4:$B2448,"&gt;="&amp;Boshqaruv!$C$9,$B$4:$B2448,"&lt;="&amp;Boshqaruv!$C$10)=0,1,0),0)</f>
        <v>0</v>
      </c>
    </row>
    <row r="2450" customFormat="false" ht="15" hidden="false" customHeight="false" outlineLevel="0" collapsed="false">
      <c r="A2450" s="8" t="n">
        <v>2446</v>
      </c>
      <c r="B2450" s="13"/>
      <c r="C2450" s="25"/>
      <c r="D2450" s="26" t="str">
        <f aca="false">IF($C2450="","",IFERROR(IF(INDEX(Bolalar!$B$5:$B$1804,MATCH($C2450,Bolalar!$I$5:$I$1804,0))="","",INDEX(Bolalar!$B$5:$B$1804,MATCH($C2450,Bolalar!$I$5:$I$1804,0))),""))</f>
        <v/>
      </c>
      <c r="E2450" s="15" t="str">
        <f aca="false">IF($C2450="","",IFERROR(IF(INDEX(Bolalar!$C$5:$C$1804,MATCH($C2450,Bolalar!$I$5:$I$1804,0))="","",INDEX(Bolalar!$C$5:$C$1804,MATCH($C2450,Bolalar!$I$5:$I$1804,0))),""))</f>
        <v/>
      </c>
      <c r="F2450" s="24"/>
      <c r="G2450" s="14" t="str">
        <f aca="false">IF(OR($E2450="",$B2450=""),"",INT(($B2450-$E2450)/365.25))</f>
        <v/>
      </c>
      <c r="H2450" s="25"/>
      <c r="I2450" s="12"/>
      <c r="J2450" s="28" t="n">
        <f aca="false">IF(AND($C2450&lt;&gt;"",$B2450&gt;=Boshqaruv!$C$9,$B2450&lt;=Boshqaruv!$C$10),IF(COUNTIFS($C$4:$C2449,$C2450,$B$4:$B2449,"&gt;="&amp;Boshqaruv!$C$9,$B$4:$B2449,"&lt;="&amp;Boshqaruv!$C$10)=0,1,0),0)</f>
        <v>0</v>
      </c>
    </row>
    <row r="2451" customFormat="false" ht="15" hidden="false" customHeight="false" outlineLevel="0" collapsed="false">
      <c r="A2451" s="8" t="n">
        <v>2447</v>
      </c>
      <c r="B2451" s="13"/>
      <c r="C2451" s="25"/>
      <c r="D2451" s="26" t="str">
        <f aca="false">IF($C2451="","",IFERROR(IF(INDEX(Bolalar!$B$5:$B$1804,MATCH($C2451,Bolalar!$I$5:$I$1804,0))="","",INDEX(Bolalar!$B$5:$B$1804,MATCH($C2451,Bolalar!$I$5:$I$1804,0))),""))</f>
        <v/>
      </c>
      <c r="E2451" s="15" t="str">
        <f aca="false">IF($C2451="","",IFERROR(IF(INDEX(Bolalar!$C$5:$C$1804,MATCH($C2451,Bolalar!$I$5:$I$1804,0))="","",INDEX(Bolalar!$C$5:$C$1804,MATCH($C2451,Bolalar!$I$5:$I$1804,0))),""))</f>
        <v/>
      </c>
      <c r="F2451" s="24"/>
      <c r="G2451" s="14" t="str">
        <f aca="false">IF(OR($E2451="",$B2451=""),"",INT(($B2451-$E2451)/365.25))</f>
        <v/>
      </c>
      <c r="H2451" s="25"/>
      <c r="I2451" s="12"/>
      <c r="J2451" s="28" t="n">
        <f aca="false">IF(AND($C2451&lt;&gt;"",$B2451&gt;=Boshqaruv!$C$9,$B2451&lt;=Boshqaruv!$C$10),IF(COUNTIFS($C$4:$C2450,$C2451,$B$4:$B2450,"&gt;="&amp;Boshqaruv!$C$9,$B$4:$B2450,"&lt;="&amp;Boshqaruv!$C$10)=0,1,0),0)</f>
        <v>0</v>
      </c>
    </row>
    <row r="2452" customFormat="false" ht="15" hidden="false" customHeight="false" outlineLevel="0" collapsed="false">
      <c r="A2452" s="8" t="n">
        <v>2448</v>
      </c>
      <c r="B2452" s="13"/>
      <c r="C2452" s="25"/>
      <c r="D2452" s="26" t="str">
        <f aca="false">IF($C2452="","",IFERROR(IF(INDEX(Bolalar!$B$5:$B$1804,MATCH($C2452,Bolalar!$I$5:$I$1804,0))="","",INDEX(Bolalar!$B$5:$B$1804,MATCH($C2452,Bolalar!$I$5:$I$1804,0))),""))</f>
        <v/>
      </c>
      <c r="E2452" s="15" t="str">
        <f aca="false">IF($C2452="","",IFERROR(IF(INDEX(Bolalar!$C$5:$C$1804,MATCH($C2452,Bolalar!$I$5:$I$1804,0))="","",INDEX(Bolalar!$C$5:$C$1804,MATCH($C2452,Bolalar!$I$5:$I$1804,0))),""))</f>
        <v/>
      </c>
      <c r="F2452" s="24"/>
      <c r="G2452" s="14" t="str">
        <f aca="false">IF(OR($E2452="",$B2452=""),"",INT(($B2452-$E2452)/365.25))</f>
        <v/>
      </c>
      <c r="H2452" s="25"/>
      <c r="I2452" s="12"/>
      <c r="J2452" s="28" t="n">
        <f aca="false">IF(AND($C2452&lt;&gt;"",$B2452&gt;=Boshqaruv!$C$9,$B2452&lt;=Boshqaruv!$C$10),IF(COUNTIFS($C$4:$C2451,$C2452,$B$4:$B2451,"&gt;="&amp;Boshqaruv!$C$9,$B$4:$B2451,"&lt;="&amp;Boshqaruv!$C$10)=0,1,0),0)</f>
        <v>0</v>
      </c>
    </row>
    <row r="2453" customFormat="false" ht="15" hidden="false" customHeight="false" outlineLevel="0" collapsed="false">
      <c r="A2453" s="8" t="n">
        <v>2449</v>
      </c>
      <c r="B2453" s="13"/>
      <c r="C2453" s="25"/>
      <c r="D2453" s="26" t="str">
        <f aca="false">IF($C2453="","",IFERROR(IF(INDEX(Bolalar!$B$5:$B$1804,MATCH($C2453,Bolalar!$I$5:$I$1804,0))="","",INDEX(Bolalar!$B$5:$B$1804,MATCH($C2453,Bolalar!$I$5:$I$1804,0))),""))</f>
        <v/>
      </c>
      <c r="E2453" s="15" t="str">
        <f aca="false">IF($C2453="","",IFERROR(IF(INDEX(Bolalar!$C$5:$C$1804,MATCH($C2453,Bolalar!$I$5:$I$1804,0))="","",INDEX(Bolalar!$C$5:$C$1804,MATCH($C2453,Bolalar!$I$5:$I$1804,0))),""))</f>
        <v/>
      </c>
      <c r="F2453" s="24"/>
      <c r="G2453" s="14" t="str">
        <f aca="false">IF(OR($E2453="",$B2453=""),"",INT(($B2453-$E2453)/365.25))</f>
        <v/>
      </c>
      <c r="H2453" s="25"/>
      <c r="I2453" s="12"/>
      <c r="J2453" s="28" t="n">
        <f aca="false">IF(AND($C2453&lt;&gt;"",$B2453&gt;=Boshqaruv!$C$9,$B2453&lt;=Boshqaruv!$C$10),IF(COUNTIFS($C$4:$C2452,$C2453,$B$4:$B2452,"&gt;="&amp;Boshqaruv!$C$9,$B$4:$B2452,"&lt;="&amp;Boshqaruv!$C$10)=0,1,0),0)</f>
        <v>0</v>
      </c>
    </row>
    <row r="2454" customFormat="false" ht="15" hidden="false" customHeight="false" outlineLevel="0" collapsed="false">
      <c r="A2454" s="8" t="n">
        <v>2450</v>
      </c>
      <c r="B2454" s="13"/>
      <c r="C2454" s="25"/>
      <c r="D2454" s="26" t="str">
        <f aca="false">IF($C2454="","",IFERROR(IF(INDEX(Bolalar!$B$5:$B$1804,MATCH($C2454,Bolalar!$I$5:$I$1804,0))="","",INDEX(Bolalar!$B$5:$B$1804,MATCH($C2454,Bolalar!$I$5:$I$1804,0))),""))</f>
        <v/>
      </c>
      <c r="E2454" s="15" t="str">
        <f aca="false">IF($C2454="","",IFERROR(IF(INDEX(Bolalar!$C$5:$C$1804,MATCH($C2454,Bolalar!$I$5:$I$1804,0))="","",INDEX(Bolalar!$C$5:$C$1804,MATCH($C2454,Bolalar!$I$5:$I$1804,0))),""))</f>
        <v/>
      </c>
      <c r="F2454" s="24"/>
      <c r="G2454" s="14" t="str">
        <f aca="false">IF(OR($E2454="",$B2454=""),"",INT(($B2454-$E2454)/365.25))</f>
        <v/>
      </c>
      <c r="H2454" s="25"/>
      <c r="I2454" s="12"/>
      <c r="J2454" s="28" t="n">
        <f aca="false">IF(AND($C2454&lt;&gt;"",$B2454&gt;=Boshqaruv!$C$9,$B2454&lt;=Boshqaruv!$C$10),IF(COUNTIFS($C$4:$C2453,$C2454,$B$4:$B2453,"&gt;="&amp;Boshqaruv!$C$9,$B$4:$B2453,"&lt;="&amp;Boshqaruv!$C$10)=0,1,0),0)</f>
        <v>0</v>
      </c>
    </row>
    <row r="2455" customFormat="false" ht="15" hidden="false" customHeight="false" outlineLevel="0" collapsed="false">
      <c r="A2455" s="8" t="n">
        <v>2451</v>
      </c>
      <c r="B2455" s="13"/>
      <c r="C2455" s="25"/>
      <c r="D2455" s="26" t="str">
        <f aca="false">IF($C2455="","",IFERROR(IF(INDEX(Bolalar!$B$5:$B$1804,MATCH($C2455,Bolalar!$I$5:$I$1804,0))="","",INDEX(Bolalar!$B$5:$B$1804,MATCH($C2455,Bolalar!$I$5:$I$1804,0))),""))</f>
        <v/>
      </c>
      <c r="E2455" s="15" t="str">
        <f aca="false">IF($C2455="","",IFERROR(IF(INDEX(Bolalar!$C$5:$C$1804,MATCH($C2455,Bolalar!$I$5:$I$1804,0))="","",INDEX(Bolalar!$C$5:$C$1804,MATCH($C2455,Bolalar!$I$5:$I$1804,0))),""))</f>
        <v/>
      </c>
      <c r="F2455" s="24"/>
      <c r="G2455" s="14" t="str">
        <f aca="false">IF(OR($E2455="",$B2455=""),"",INT(($B2455-$E2455)/365.25))</f>
        <v/>
      </c>
      <c r="H2455" s="25"/>
      <c r="I2455" s="12"/>
      <c r="J2455" s="28" t="n">
        <f aca="false">IF(AND($C2455&lt;&gt;"",$B2455&gt;=Boshqaruv!$C$9,$B2455&lt;=Boshqaruv!$C$10),IF(COUNTIFS($C$4:$C2454,$C2455,$B$4:$B2454,"&gt;="&amp;Boshqaruv!$C$9,$B$4:$B2454,"&lt;="&amp;Boshqaruv!$C$10)=0,1,0),0)</f>
        <v>0</v>
      </c>
    </row>
    <row r="2456" customFormat="false" ht="15" hidden="false" customHeight="false" outlineLevel="0" collapsed="false">
      <c r="A2456" s="8" t="n">
        <v>2452</v>
      </c>
      <c r="B2456" s="13"/>
      <c r="C2456" s="25"/>
      <c r="D2456" s="26" t="str">
        <f aca="false">IF($C2456="","",IFERROR(IF(INDEX(Bolalar!$B$5:$B$1804,MATCH($C2456,Bolalar!$I$5:$I$1804,0))="","",INDEX(Bolalar!$B$5:$B$1804,MATCH($C2456,Bolalar!$I$5:$I$1804,0))),""))</f>
        <v/>
      </c>
      <c r="E2456" s="15" t="str">
        <f aca="false">IF($C2456="","",IFERROR(IF(INDEX(Bolalar!$C$5:$C$1804,MATCH($C2456,Bolalar!$I$5:$I$1804,0))="","",INDEX(Bolalar!$C$5:$C$1804,MATCH($C2456,Bolalar!$I$5:$I$1804,0))),""))</f>
        <v/>
      </c>
      <c r="F2456" s="24"/>
      <c r="G2456" s="14" t="str">
        <f aca="false">IF(OR($E2456="",$B2456=""),"",INT(($B2456-$E2456)/365.25))</f>
        <v/>
      </c>
      <c r="H2456" s="25"/>
      <c r="I2456" s="12"/>
      <c r="J2456" s="28" t="n">
        <f aca="false">IF(AND($C2456&lt;&gt;"",$B2456&gt;=Boshqaruv!$C$9,$B2456&lt;=Boshqaruv!$C$10),IF(COUNTIFS($C$4:$C2455,$C2456,$B$4:$B2455,"&gt;="&amp;Boshqaruv!$C$9,$B$4:$B2455,"&lt;="&amp;Boshqaruv!$C$10)=0,1,0),0)</f>
        <v>0</v>
      </c>
    </row>
    <row r="2457" customFormat="false" ht="15" hidden="false" customHeight="false" outlineLevel="0" collapsed="false">
      <c r="A2457" s="8" t="n">
        <v>2453</v>
      </c>
      <c r="B2457" s="13"/>
      <c r="C2457" s="25"/>
      <c r="D2457" s="26" t="str">
        <f aca="false">IF($C2457="","",IFERROR(IF(INDEX(Bolalar!$B$5:$B$1804,MATCH($C2457,Bolalar!$I$5:$I$1804,0))="","",INDEX(Bolalar!$B$5:$B$1804,MATCH($C2457,Bolalar!$I$5:$I$1804,0))),""))</f>
        <v/>
      </c>
      <c r="E2457" s="15" t="str">
        <f aca="false">IF($C2457="","",IFERROR(IF(INDEX(Bolalar!$C$5:$C$1804,MATCH($C2457,Bolalar!$I$5:$I$1804,0))="","",INDEX(Bolalar!$C$5:$C$1804,MATCH($C2457,Bolalar!$I$5:$I$1804,0))),""))</f>
        <v/>
      </c>
      <c r="F2457" s="24"/>
      <c r="G2457" s="14" t="str">
        <f aca="false">IF(OR($E2457="",$B2457=""),"",INT(($B2457-$E2457)/365.25))</f>
        <v/>
      </c>
      <c r="H2457" s="25"/>
      <c r="I2457" s="12"/>
      <c r="J2457" s="28" t="n">
        <f aca="false">IF(AND($C2457&lt;&gt;"",$B2457&gt;=Boshqaruv!$C$9,$B2457&lt;=Boshqaruv!$C$10),IF(COUNTIFS($C$4:$C2456,$C2457,$B$4:$B2456,"&gt;="&amp;Boshqaruv!$C$9,$B$4:$B2456,"&lt;="&amp;Boshqaruv!$C$10)=0,1,0),0)</f>
        <v>0</v>
      </c>
    </row>
    <row r="2458" customFormat="false" ht="15" hidden="false" customHeight="false" outlineLevel="0" collapsed="false">
      <c r="A2458" s="8" t="n">
        <v>2454</v>
      </c>
      <c r="B2458" s="13"/>
      <c r="C2458" s="25"/>
      <c r="D2458" s="26" t="str">
        <f aca="false">IF($C2458="","",IFERROR(IF(INDEX(Bolalar!$B$5:$B$1804,MATCH($C2458,Bolalar!$I$5:$I$1804,0))="","",INDEX(Bolalar!$B$5:$B$1804,MATCH($C2458,Bolalar!$I$5:$I$1804,0))),""))</f>
        <v/>
      </c>
      <c r="E2458" s="15" t="str">
        <f aca="false">IF($C2458="","",IFERROR(IF(INDEX(Bolalar!$C$5:$C$1804,MATCH($C2458,Bolalar!$I$5:$I$1804,0))="","",INDEX(Bolalar!$C$5:$C$1804,MATCH($C2458,Bolalar!$I$5:$I$1804,0))),""))</f>
        <v/>
      </c>
      <c r="F2458" s="24"/>
      <c r="G2458" s="14" t="str">
        <f aca="false">IF(OR($E2458="",$B2458=""),"",INT(($B2458-$E2458)/365.25))</f>
        <v/>
      </c>
      <c r="H2458" s="25"/>
      <c r="I2458" s="12"/>
      <c r="J2458" s="28" t="n">
        <f aca="false">IF(AND($C2458&lt;&gt;"",$B2458&gt;=Boshqaruv!$C$9,$B2458&lt;=Boshqaruv!$C$10),IF(COUNTIFS($C$4:$C2457,$C2458,$B$4:$B2457,"&gt;="&amp;Boshqaruv!$C$9,$B$4:$B2457,"&lt;="&amp;Boshqaruv!$C$10)=0,1,0),0)</f>
        <v>0</v>
      </c>
    </row>
    <row r="2459" customFormat="false" ht="15" hidden="false" customHeight="false" outlineLevel="0" collapsed="false">
      <c r="A2459" s="8" t="n">
        <v>2455</v>
      </c>
      <c r="B2459" s="13"/>
      <c r="C2459" s="25"/>
      <c r="D2459" s="26" t="str">
        <f aca="false">IF($C2459="","",IFERROR(IF(INDEX(Bolalar!$B$5:$B$1804,MATCH($C2459,Bolalar!$I$5:$I$1804,0))="","",INDEX(Bolalar!$B$5:$B$1804,MATCH($C2459,Bolalar!$I$5:$I$1804,0))),""))</f>
        <v/>
      </c>
      <c r="E2459" s="15" t="str">
        <f aca="false">IF($C2459="","",IFERROR(IF(INDEX(Bolalar!$C$5:$C$1804,MATCH($C2459,Bolalar!$I$5:$I$1804,0))="","",INDEX(Bolalar!$C$5:$C$1804,MATCH($C2459,Bolalar!$I$5:$I$1804,0))),""))</f>
        <v/>
      </c>
      <c r="F2459" s="24"/>
      <c r="G2459" s="14" t="str">
        <f aca="false">IF(OR($E2459="",$B2459=""),"",INT(($B2459-$E2459)/365.25))</f>
        <v/>
      </c>
      <c r="H2459" s="25"/>
      <c r="I2459" s="12"/>
      <c r="J2459" s="28" t="n">
        <f aca="false">IF(AND($C2459&lt;&gt;"",$B2459&gt;=Boshqaruv!$C$9,$B2459&lt;=Boshqaruv!$C$10),IF(COUNTIFS($C$4:$C2458,$C2459,$B$4:$B2458,"&gt;="&amp;Boshqaruv!$C$9,$B$4:$B2458,"&lt;="&amp;Boshqaruv!$C$10)=0,1,0),0)</f>
        <v>0</v>
      </c>
    </row>
    <row r="2460" customFormat="false" ht="15" hidden="false" customHeight="false" outlineLevel="0" collapsed="false">
      <c r="A2460" s="8" t="n">
        <v>2456</v>
      </c>
      <c r="B2460" s="13"/>
      <c r="C2460" s="25"/>
      <c r="D2460" s="26" t="str">
        <f aca="false">IF($C2460="","",IFERROR(IF(INDEX(Bolalar!$B$5:$B$1804,MATCH($C2460,Bolalar!$I$5:$I$1804,0))="","",INDEX(Bolalar!$B$5:$B$1804,MATCH($C2460,Bolalar!$I$5:$I$1804,0))),""))</f>
        <v/>
      </c>
      <c r="E2460" s="15" t="str">
        <f aca="false">IF($C2460="","",IFERROR(IF(INDEX(Bolalar!$C$5:$C$1804,MATCH($C2460,Bolalar!$I$5:$I$1804,0))="","",INDEX(Bolalar!$C$5:$C$1804,MATCH($C2460,Bolalar!$I$5:$I$1804,0))),""))</f>
        <v/>
      </c>
      <c r="F2460" s="24"/>
      <c r="G2460" s="14" t="str">
        <f aca="false">IF(OR($E2460="",$B2460=""),"",INT(($B2460-$E2460)/365.25))</f>
        <v/>
      </c>
      <c r="H2460" s="25"/>
      <c r="I2460" s="12"/>
      <c r="J2460" s="28" t="n">
        <f aca="false">IF(AND($C2460&lt;&gt;"",$B2460&gt;=Boshqaruv!$C$9,$B2460&lt;=Boshqaruv!$C$10),IF(COUNTIFS($C$4:$C2459,$C2460,$B$4:$B2459,"&gt;="&amp;Boshqaruv!$C$9,$B$4:$B2459,"&lt;="&amp;Boshqaruv!$C$10)=0,1,0),0)</f>
        <v>0</v>
      </c>
    </row>
    <row r="2461" customFormat="false" ht="15" hidden="false" customHeight="false" outlineLevel="0" collapsed="false">
      <c r="A2461" s="8" t="n">
        <v>2457</v>
      </c>
      <c r="B2461" s="13"/>
      <c r="C2461" s="25"/>
      <c r="D2461" s="26" t="str">
        <f aca="false">IF($C2461="","",IFERROR(IF(INDEX(Bolalar!$B$5:$B$1804,MATCH($C2461,Bolalar!$I$5:$I$1804,0))="","",INDEX(Bolalar!$B$5:$B$1804,MATCH($C2461,Bolalar!$I$5:$I$1804,0))),""))</f>
        <v/>
      </c>
      <c r="E2461" s="15" t="str">
        <f aca="false">IF($C2461="","",IFERROR(IF(INDEX(Bolalar!$C$5:$C$1804,MATCH($C2461,Bolalar!$I$5:$I$1804,0))="","",INDEX(Bolalar!$C$5:$C$1804,MATCH($C2461,Bolalar!$I$5:$I$1804,0))),""))</f>
        <v/>
      </c>
      <c r="F2461" s="24"/>
      <c r="G2461" s="14" t="str">
        <f aca="false">IF(OR($E2461="",$B2461=""),"",INT(($B2461-$E2461)/365.25))</f>
        <v/>
      </c>
      <c r="H2461" s="25"/>
      <c r="I2461" s="12"/>
      <c r="J2461" s="28" t="n">
        <f aca="false">IF(AND($C2461&lt;&gt;"",$B2461&gt;=Boshqaruv!$C$9,$B2461&lt;=Boshqaruv!$C$10),IF(COUNTIFS($C$4:$C2460,$C2461,$B$4:$B2460,"&gt;="&amp;Boshqaruv!$C$9,$B$4:$B2460,"&lt;="&amp;Boshqaruv!$C$10)=0,1,0),0)</f>
        <v>0</v>
      </c>
    </row>
    <row r="2462" customFormat="false" ht="15" hidden="false" customHeight="false" outlineLevel="0" collapsed="false">
      <c r="A2462" s="8" t="n">
        <v>2458</v>
      </c>
      <c r="B2462" s="13"/>
      <c r="C2462" s="25"/>
      <c r="D2462" s="26" t="str">
        <f aca="false">IF($C2462="","",IFERROR(IF(INDEX(Bolalar!$B$5:$B$1804,MATCH($C2462,Bolalar!$I$5:$I$1804,0))="","",INDEX(Bolalar!$B$5:$B$1804,MATCH($C2462,Bolalar!$I$5:$I$1804,0))),""))</f>
        <v/>
      </c>
      <c r="E2462" s="15" t="str">
        <f aca="false">IF($C2462="","",IFERROR(IF(INDEX(Bolalar!$C$5:$C$1804,MATCH($C2462,Bolalar!$I$5:$I$1804,0))="","",INDEX(Bolalar!$C$5:$C$1804,MATCH($C2462,Bolalar!$I$5:$I$1804,0))),""))</f>
        <v/>
      </c>
      <c r="F2462" s="24"/>
      <c r="G2462" s="14" t="str">
        <f aca="false">IF(OR($E2462="",$B2462=""),"",INT(($B2462-$E2462)/365.25))</f>
        <v/>
      </c>
      <c r="H2462" s="25"/>
      <c r="I2462" s="12"/>
      <c r="J2462" s="28" t="n">
        <f aca="false">IF(AND($C2462&lt;&gt;"",$B2462&gt;=Boshqaruv!$C$9,$B2462&lt;=Boshqaruv!$C$10),IF(COUNTIFS($C$4:$C2461,$C2462,$B$4:$B2461,"&gt;="&amp;Boshqaruv!$C$9,$B$4:$B2461,"&lt;="&amp;Boshqaruv!$C$10)=0,1,0),0)</f>
        <v>0</v>
      </c>
    </row>
    <row r="2463" customFormat="false" ht="15" hidden="false" customHeight="false" outlineLevel="0" collapsed="false">
      <c r="A2463" s="8" t="n">
        <v>2459</v>
      </c>
      <c r="B2463" s="13"/>
      <c r="C2463" s="25"/>
      <c r="D2463" s="26" t="str">
        <f aca="false">IF($C2463="","",IFERROR(IF(INDEX(Bolalar!$B$5:$B$1804,MATCH($C2463,Bolalar!$I$5:$I$1804,0))="","",INDEX(Bolalar!$B$5:$B$1804,MATCH($C2463,Bolalar!$I$5:$I$1804,0))),""))</f>
        <v/>
      </c>
      <c r="E2463" s="15" t="str">
        <f aca="false">IF($C2463="","",IFERROR(IF(INDEX(Bolalar!$C$5:$C$1804,MATCH($C2463,Bolalar!$I$5:$I$1804,0))="","",INDEX(Bolalar!$C$5:$C$1804,MATCH($C2463,Bolalar!$I$5:$I$1804,0))),""))</f>
        <v/>
      </c>
      <c r="F2463" s="24"/>
      <c r="G2463" s="14" t="str">
        <f aca="false">IF(OR($E2463="",$B2463=""),"",INT(($B2463-$E2463)/365.25))</f>
        <v/>
      </c>
      <c r="H2463" s="25"/>
      <c r="I2463" s="12"/>
      <c r="J2463" s="28" t="n">
        <f aca="false">IF(AND($C2463&lt;&gt;"",$B2463&gt;=Boshqaruv!$C$9,$B2463&lt;=Boshqaruv!$C$10),IF(COUNTIFS($C$4:$C2462,$C2463,$B$4:$B2462,"&gt;="&amp;Boshqaruv!$C$9,$B$4:$B2462,"&lt;="&amp;Boshqaruv!$C$10)=0,1,0),0)</f>
        <v>0</v>
      </c>
    </row>
    <row r="2464" customFormat="false" ht="15" hidden="false" customHeight="false" outlineLevel="0" collapsed="false">
      <c r="A2464" s="8" t="n">
        <v>2460</v>
      </c>
      <c r="B2464" s="13"/>
      <c r="C2464" s="25"/>
      <c r="D2464" s="26" t="str">
        <f aca="false">IF($C2464="","",IFERROR(IF(INDEX(Bolalar!$B$5:$B$1804,MATCH($C2464,Bolalar!$I$5:$I$1804,0))="","",INDEX(Bolalar!$B$5:$B$1804,MATCH($C2464,Bolalar!$I$5:$I$1804,0))),""))</f>
        <v/>
      </c>
      <c r="E2464" s="15" t="str">
        <f aca="false">IF($C2464="","",IFERROR(IF(INDEX(Bolalar!$C$5:$C$1804,MATCH($C2464,Bolalar!$I$5:$I$1804,0))="","",INDEX(Bolalar!$C$5:$C$1804,MATCH($C2464,Bolalar!$I$5:$I$1804,0))),""))</f>
        <v/>
      </c>
      <c r="F2464" s="24"/>
      <c r="G2464" s="14" t="str">
        <f aca="false">IF(OR($E2464="",$B2464=""),"",INT(($B2464-$E2464)/365.25))</f>
        <v/>
      </c>
      <c r="H2464" s="25"/>
      <c r="I2464" s="12"/>
      <c r="J2464" s="28" t="n">
        <f aca="false">IF(AND($C2464&lt;&gt;"",$B2464&gt;=Boshqaruv!$C$9,$B2464&lt;=Boshqaruv!$C$10),IF(COUNTIFS($C$4:$C2463,$C2464,$B$4:$B2463,"&gt;="&amp;Boshqaruv!$C$9,$B$4:$B2463,"&lt;="&amp;Boshqaruv!$C$10)=0,1,0),0)</f>
        <v>0</v>
      </c>
    </row>
    <row r="2465" customFormat="false" ht="15" hidden="false" customHeight="false" outlineLevel="0" collapsed="false">
      <c r="A2465" s="8" t="n">
        <v>2461</v>
      </c>
      <c r="B2465" s="13"/>
      <c r="C2465" s="25"/>
      <c r="D2465" s="26" t="str">
        <f aca="false">IF($C2465="","",IFERROR(IF(INDEX(Bolalar!$B$5:$B$1804,MATCH($C2465,Bolalar!$I$5:$I$1804,0))="","",INDEX(Bolalar!$B$5:$B$1804,MATCH($C2465,Bolalar!$I$5:$I$1804,0))),""))</f>
        <v/>
      </c>
      <c r="E2465" s="15" t="str">
        <f aca="false">IF($C2465="","",IFERROR(IF(INDEX(Bolalar!$C$5:$C$1804,MATCH($C2465,Bolalar!$I$5:$I$1804,0))="","",INDEX(Bolalar!$C$5:$C$1804,MATCH($C2465,Bolalar!$I$5:$I$1804,0))),""))</f>
        <v/>
      </c>
      <c r="F2465" s="24"/>
      <c r="G2465" s="14" t="str">
        <f aca="false">IF(OR($E2465="",$B2465=""),"",INT(($B2465-$E2465)/365.25))</f>
        <v/>
      </c>
      <c r="H2465" s="25"/>
      <c r="I2465" s="12"/>
      <c r="J2465" s="28" t="n">
        <f aca="false">IF(AND($C2465&lt;&gt;"",$B2465&gt;=Boshqaruv!$C$9,$B2465&lt;=Boshqaruv!$C$10),IF(COUNTIFS($C$4:$C2464,$C2465,$B$4:$B2464,"&gt;="&amp;Boshqaruv!$C$9,$B$4:$B2464,"&lt;="&amp;Boshqaruv!$C$10)=0,1,0),0)</f>
        <v>0</v>
      </c>
    </row>
    <row r="2466" customFormat="false" ht="15" hidden="false" customHeight="false" outlineLevel="0" collapsed="false">
      <c r="A2466" s="8" t="n">
        <v>2462</v>
      </c>
      <c r="B2466" s="13"/>
      <c r="C2466" s="25"/>
      <c r="D2466" s="26" t="str">
        <f aca="false">IF($C2466="","",IFERROR(IF(INDEX(Bolalar!$B$5:$B$1804,MATCH($C2466,Bolalar!$I$5:$I$1804,0))="","",INDEX(Bolalar!$B$5:$B$1804,MATCH($C2466,Bolalar!$I$5:$I$1804,0))),""))</f>
        <v/>
      </c>
      <c r="E2466" s="15" t="str">
        <f aca="false">IF($C2466="","",IFERROR(IF(INDEX(Bolalar!$C$5:$C$1804,MATCH($C2466,Bolalar!$I$5:$I$1804,0))="","",INDEX(Bolalar!$C$5:$C$1804,MATCH($C2466,Bolalar!$I$5:$I$1804,0))),""))</f>
        <v/>
      </c>
      <c r="F2466" s="24"/>
      <c r="G2466" s="14" t="str">
        <f aca="false">IF(OR($E2466="",$B2466=""),"",INT(($B2466-$E2466)/365.25))</f>
        <v/>
      </c>
      <c r="H2466" s="25"/>
      <c r="I2466" s="12"/>
      <c r="J2466" s="28" t="n">
        <f aca="false">IF(AND($C2466&lt;&gt;"",$B2466&gt;=Boshqaruv!$C$9,$B2466&lt;=Boshqaruv!$C$10),IF(COUNTIFS($C$4:$C2465,$C2466,$B$4:$B2465,"&gt;="&amp;Boshqaruv!$C$9,$B$4:$B2465,"&lt;="&amp;Boshqaruv!$C$10)=0,1,0),0)</f>
        <v>0</v>
      </c>
    </row>
    <row r="2467" customFormat="false" ht="15" hidden="false" customHeight="false" outlineLevel="0" collapsed="false">
      <c r="A2467" s="8" t="n">
        <v>2463</v>
      </c>
      <c r="B2467" s="13"/>
      <c r="C2467" s="25"/>
      <c r="D2467" s="26" t="str">
        <f aca="false">IF($C2467="","",IFERROR(IF(INDEX(Bolalar!$B$5:$B$1804,MATCH($C2467,Bolalar!$I$5:$I$1804,0))="","",INDEX(Bolalar!$B$5:$B$1804,MATCH($C2467,Bolalar!$I$5:$I$1804,0))),""))</f>
        <v/>
      </c>
      <c r="E2467" s="15" t="str">
        <f aca="false">IF($C2467="","",IFERROR(IF(INDEX(Bolalar!$C$5:$C$1804,MATCH($C2467,Bolalar!$I$5:$I$1804,0))="","",INDEX(Bolalar!$C$5:$C$1804,MATCH($C2467,Bolalar!$I$5:$I$1804,0))),""))</f>
        <v/>
      </c>
      <c r="F2467" s="24"/>
      <c r="G2467" s="14" t="str">
        <f aca="false">IF(OR($E2467="",$B2467=""),"",INT(($B2467-$E2467)/365.25))</f>
        <v/>
      </c>
      <c r="H2467" s="25"/>
      <c r="I2467" s="12"/>
      <c r="J2467" s="28" t="n">
        <f aca="false">IF(AND($C2467&lt;&gt;"",$B2467&gt;=Boshqaruv!$C$9,$B2467&lt;=Boshqaruv!$C$10),IF(COUNTIFS($C$4:$C2466,$C2467,$B$4:$B2466,"&gt;="&amp;Boshqaruv!$C$9,$B$4:$B2466,"&lt;="&amp;Boshqaruv!$C$10)=0,1,0),0)</f>
        <v>0</v>
      </c>
    </row>
    <row r="2468" customFormat="false" ht="15" hidden="false" customHeight="false" outlineLevel="0" collapsed="false">
      <c r="A2468" s="8" t="n">
        <v>2464</v>
      </c>
      <c r="B2468" s="13"/>
      <c r="C2468" s="25"/>
      <c r="D2468" s="26" t="str">
        <f aca="false">IF($C2468="","",IFERROR(IF(INDEX(Bolalar!$B$5:$B$1804,MATCH($C2468,Bolalar!$I$5:$I$1804,0))="","",INDEX(Bolalar!$B$5:$B$1804,MATCH($C2468,Bolalar!$I$5:$I$1804,0))),""))</f>
        <v/>
      </c>
      <c r="E2468" s="15" t="str">
        <f aca="false">IF($C2468="","",IFERROR(IF(INDEX(Bolalar!$C$5:$C$1804,MATCH($C2468,Bolalar!$I$5:$I$1804,0))="","",INDEX(Bolalar!$C$5:$C$1804,MATCH($C2468,Bolalar!$I$5:$I$1804,0))),""))</f>
        <v/>
      </c>
      <c r="F2468" s="24"/>
      <c r="G2468" s="14" t="str">
        <f aca="false">IF(OR($E2468="",$B2468=""),"",INT(($B2468-$E2468)/365.25))</f>
        <v/>
      </c>
      <c r="H2468" s="25"/>
      <c r="I2468" s="12"/>
      <c r="J2468" s="28" t="n">
        <f aca="false">IF(AND($C2468&lt;&gt;"",$B2468&gt;=Boshqaruv!$C$9,$B2468&lt;=Boshqaruv!$C$10),IF(COUNTIFS($C$4:$C2467,$C2468,$B$4:$B2467,"&gt;="&amp;Boshqaruv!$C$9,$B$4:$B2467,"&lt;="&amp;Boshqaruv!$C$10)=0,1,0),0)</f>
        <v>0</v>
      </c>
    </row>
    <row r="2469" customFormat="false" ht="15" hidden="false" customHeight="false" outlineLevel="0" collapsed="false">
      <c r="A2469" s="8" t="n">
        <v>2465</v>
      </c>
      <c r="B2469" s="13"/>
      <c r="C2469" s="25"/>
      <c r="D2469" s="26" t="str">
        <f aca="false">IF($C2469="","",IFERROR(IF(INDEX(Bolalar!$B$5:$B$1804,MATCH($C2469,Bolalar!$I$5:$I$1804,0))="","",INDEX(Bolalar!$B$5:$B$1804,MATCH($C2469,Bolalar!$I$5:$I$1804,0))),""))</f>
        <v/>
      </c>
      <c r="E2469" s="15" t="str">
        <f aca="false">IF($C2469="","",IFERROR(IF(INDEX(Bolalar!$C$5:$C$1804,MATCH($C2469,Bolalar!$I$5:$I$1804,0))="","",INDEX(Bolalar!$C$5:$C$1804,MATCH($C2469,Bolalar!$I$5:$I$1804,0))),""))</f>
        <v/>
      </c>
      <c r="F2469" s="24"/>
      <c r="G2469" s="14" t="str">
        <f aca="false">IF(OR($E2469="",$B2469=""),"",INT(($B2469-$E2469)/365.25))</f>
        <v/>
      </c>
      <c r="H2469" s="25"/>
      <c r="I2469" s="12"/>
      <c r="J2469" s="28" t="n">
        <f aca="false">IF(AND($C2469&lt;&gt;"",$B2469&gt;=Boshqaruv!$C$9,$B2469&lt;=Boshqaruv!$C$10),IF(COUNTIFS($C$4:$C2468,$C2469,$B$4:$B2468,"&gt;="&amp;Boshqaruv!$C$9,$B$4:$B2468,"&lt;="&amp;Boshqaruv!$C$10)=0,1,0),0)</f>
        <v>0</v>
      </c>
    </row>
    <row r="2470" customFormat="false" ht="15" hidden="false" customHeight="false" outlineLevel="0" collapsed="false">
      <c r="A2470" s="8" t="n">
        <v>2466</v>
      </c>
      <c r="B2470" s="13"/>
      <c r="C2470" s="25"/>
      <c r="D2470" s="26" t="str">
        <f aca="false">IF($C2470="","",IFERROR(IF(INDEX(Bolalar!$B$5:$B$1804,MATCH($C2470,Bolalar!$I$5:$I$1804,0))="","",INDEX(Bolalar!$B$5:$B$1804,MATCH($C2470,Bolalar!$I$5:$I$1804,0))),""))</f>
        <v/>
      </c>
      <c r="E2470" s="15" t="str">
        <f aca="false">IF($C2470="","",IFERROR(IF(INDEX(Bolalar!$C$5:$C$1804,MATCH($C2470,Bolalar!$I$5:$I$1804,0))="","",INDEX(Bolalar!$C$5:$C$1804,MATCH($C2470,Bolalar!$I$5:$I$1804,0))),""))</f>
        <v/>
      </c>
      <c r="F2470" s="24"/>
      <c r="G2470" s="14" t="str">
        <f aca="false">IF(OR($E2470="",$B2470=""),"",INT(($B2470-$E2470)/365.25))</f>
        <v/>
      </c>
      <c r="H2470" s="25"/>
      <c r="I2470" s="12"/>
      <c r="J2470" s="28" t="n">
        <f aca="false">IF(AND($C2470&lt;&gt;"",$B2470&gt;=Boshqaruv!$C$9,$B2470&lt;=Boshqaruv!$C$10),IF(COUNTIFS($C$4:$C2469,$C2470,$B$4:$B2469,"&gt;="&amp;Boshqaruv!$C$9,$B$4:$B2469,"&lt;="&amp;Boshqaruv!$C$10)=0,1,0),0)</f>
        <v>0</v>
      </c>
    </row>
    <row r="2471" customFormat="false" ht="15" hidden="false" customHeight="false" outlineLevel="0" collapsed="false">
      <c r="A2471" s="8" t="n">
        <v>2467</v>
      </c>
      <c r="B2471" s="13"/>
      <c r="C2471" s="25"/>
      <c r="D2471" s="26" t="str">
        <f aca="false">IF($C2471="","",IFERROR(IF(INDEX(Bolalar!$B$5:$B$1804,MATCH($C2471,Bolalar!$I$5:$I$1804,0))="","",INDEX(Bolalar!$B$5:$B$1804,MATCH($C2471,Bolalar!$I$5:$I$1804,0))),""))</f>
        <v/>
      </c>
      <c r="E2471" s="15" t="str">
        <f aca="false">IF($C2471="","",IFERROR(IF(INDEX(Bolalar!$C$5:$C$1804,MATCH($C2471,Bolalar!$I$5:$I$1804,0))="","",INDEX(Bolalar!$C$5:$C$1804,MATCH($C2471,Bolalar!$I$5:$I$1804,0))),""))</f>
        <v/>
      </c>
      <c r="F2471" s="24"/>
      <c r="G2471" s="14" t="str">
        <f aca="false">IF(OR($E2471="",$B2471=""),"",INT(($B2471-$E2471)/365.25))</f>
        <v/>
      </c>
      <c r="H2471" s="25"/>
      <c r="I2471" s="12"/>
      <c r="J2471" s="28" t="n">
        <f aca="false">IF(AND($C2471&lt;&gt;"",$B2471&gt;=Boshqaruv!$C$9,$B2471&lt;=Boshqaruv!$C$10),IF(COUNTIFS($C$4:$C2470,$C2471,$B$4:$B2470,"&gt;="&amp;Boshqaruv!$C$9,$B$4:$B2470,"&lt;="&amp;Boshqaruv!$C$10)=0,1,0),0)</f>
        <v>0</v>
      </c>
    </row>
    <row r="2472" customFormat="false" ht="15" hidden="false" customHeight="false" outlineLevel="0" collapsed="false">
      <c r="A2472" s="8" t="n">
        <v>2468</v>
      </c>
      <c r="B2472" s="13"/>
      <c r="C2472" s="25"/>
      <c r="D2472" s="26" t="str">
        <f aca="false">IF($C2472="","",IFERROR(IF(INDEX(Bolalar!$B$5:$B$1804,MATCH($C2472,Bolalar!$I$5:$I$1804,0))="","",INDEX(Bolalar!$B$5:$B$1804,MATCH($C2472,Bolalar!$I$5:$I$1804,0))),""))</f>
        <v/>
      </c>
      <c r="E2472" s="15" t="str">
        <f aca="false">IF($C2472="","",IFERROR(IF(INDEX(Bolalar!$C$5:$C$1804,MATCH($C2472,Bolalar!$I$5:$I$1804,0))="","",INDEX(Bolalar!$C$5:$C$1804,MATCH($C2472,Bolalar!$I$5:$I$1804,0))),""))</f>
        <v/>
      </c>
      <c r="F2472" s="24"/>
      <c r="G2472" s="14" t="str">
        <f aca="false">IF(OR($E2472="",$B2472=""),"",INT(($B2472-$E2472)/365.25))</f>
        <v/>
      </c>
      <c r="H2472" s="25"/>
      <c r="I2472" s="12"/>
      <c r="J2472" s="28" t="n">
        <f aca="false">IF(AND($C2472&lt;&gt;"",$B2472&gt;=Boshqaruv!$C$9,$B2472&lt;=Boshqaruv!$C$10),IF(COUNTIFS($C$4:$C2471,$C2472,$B$4:$B2471,"&gt;="&amp;Boshqaruv!$C$9,$B$4:$B2471,"&lt;="&amp;Boshqaruv!$C$10)=0,1,0),0)</f>
        <v>0</v>
      </c>
    </row>
    <row r="2473" customFormat="false" ht="15" hidden="false" customHeight="false" outlineLevel="0" collapsed="false">
      <c r="A2473" s="8" t="n">
        <v>2469</v>
      </c>
      <c r="B2473" s="13"/>
      <c r="C2473" s="25"/>
      <c r="D2473" s="26" t="str">
        <f aca="false">IF($C2473="","",IFERROR(IF(INDEX(Bolalar!$B$5:$B$1804,MATCH($C2473,Bolalar!$I$5:$I$1804,0))="","",INDEX(Bolalar!$B$5:$B$1804,MATCH($C2473,Bolalar!$I$5:$I$1804,0))),""))</f>
        <v/>
      </c>
      <c r="E2473" s="15" t="str">
        <f aca="false">IF($C2473="","",IFERROR(IF(INDEX(Bolalar!$C$5:$C$1804,MATCH($C2473,Bolalar!$I$5:$I$1804,0))="","",INDEX(Bolalar!$C$5:$C$1804,MATCH($C2473,Bolalar!$I$5:$I$1804,0))),""))</f>
        <v/>
      </c>
      <c r="F2473" s="24"/>
      <c r="G2473" s="14" t="str">
        <f aca="false">IF(OR($E2473="",$B2473=""),"",INT(($B2473-$E2473)/365.25))</f>
        <v/>
      </c>
      <c r="H2473" s="25"/>
      <c r="I2473" s="12"/>
      <c r="J2473" s="28" t="n">
        <f aca="false">IF(AND($C2473&lt;&gt;"",$B2473&gt;=Boshqaruv!$C$9,$B2473&lt;=Boshqaruv!$C$10),IF(COUNTIFS($C$4:$C2472,$C2473,$B$4:$B2472,"&gt;="&amp;Boshqaruv!$C$9,$B$4:$B2472,"&lt;="&amp;Boshqaruv!$C$10)=0,1,0),0)</f>
        <v>0</v>
      </c>
    </row>
    <row r="2474" customFormat="false" ht="15" hidden="false" customHeight="false" outlineLevel="0" collapsed="false">
      <c r="A2474" s="8" t="n">
        <v>2470</v>
      </c>
      <c r="B2474" s="13"/>
      <c r="C2474" s="25"/>
      <c r="D2474" s="26" t="str">
        <f aca="false">IF($C2474="","",IFERROR(IF(INDEX(Bolalar!$B$5:$B$1804,MATCH($C2474,Bolalar!$I$5:$I$1804,0))="","",INDEX(Bolalar!$B$5:$B$1804,MATCH($C2474,Bolalar!$I$5:$I$1804,0))),""))</f>
        <v/>
      </c>
      <c r="E2474" s="15" t="str">
        <f aca="false">IF($C2474="","",IFERROR(IF(INDEX(Bolalar!$C$5:$C$1804,MATCH($C2474,Bolalar!$I$5:$I$1804,0))="","",INDEX(Bolalar!$C$5:$C$1804,MATCH($C2474,Bolalar!$I$5:$I$1804,0))),""))</f>
        <v/>
      </c>
      <c r="F2474" s="24"/>
      <c r="G2474" s="14" t="str">
        <f aca="false">IF(OR($E2474="",$B2474=""),"",INT(($B2474-$E2474)/365.25))</f>
        <v/>
      </c>
      <c r="H2474" s="25"/>
      <c r="I2474" s="12"/>
      <c r="J2474" s="28" t="n">
        <f aca="false">IF(AND($C2474&lt;&gt;"",$B2474&gt;=Boshqaruv!$C$9,$B2474&lt;=Boshqaruv!$C$10),IF(COUNTIFS($C$4:$C2473,$C2474,$B$4:$B2473,"&gt;="&amp;Boshqaruv!$C$9,$B$4:$B2473,"&lt;="&amp;Boshqaruv!$C$10)=0,1,0),0)</f>
        <v>0</v>
      </c>
    </row>
    <row r="2475" customFormat="false" ht="15" hidden="false" customHeight="false" outlineLevel="0" collapsed="false">
      <c r="A2475" s="8" t="n">
        <v>2471</v>
      </c>
      <c r="B2475" s="13"/>
      <c r="C2475" s="25"/>
      <c r="D2475" s="26" t="str">
        <f aca="false">IF($C2475="","",IFERROR(IF(INDEX(Bolalar!$B$5:$B$1804,MATCH($C2475,Bolalar!$I$5:$I$1804,0))="","",INDEX(Bolalar!$B$5:$B$1804,MATCH($C2475,Bolalar!$I$5:$I$1804,0))),""))</f>
        <v/>
      </c>
      <c r="E2475" s="15" t="str">
        <f aca="false">IF($C2475="","",IFERROR(IF(INDEX(Bolalar!$C$5:$C$1804,MATCH($C2475,Bolalar!$I$5:$I$1804,0))="","",INDEX(Bolalar!$C$5:$C$1804,MATCH($C2475,Bolalar!$I$5:$I$1804,0))),""))</f>
        <v/>
      </c>
      <c r="F2475" s="24"/>
      <c r="G2475" s="14" t="str">
        <f aca="false">IF(OR($E2475="",$B2475=""),"",INT(($B2475-$E2475)/365.25))</f>
        <v/>
      </c>
      <c r="H2475" s="25"/>
      <c r="I2475" s="12"/>
      <c r="J2475" s="28" t="n">
        <f aca="false">IF(AND($C2475&lt;&gt;"",$B2475&gt;=Boshqaruv!$C$9,$B2475&lt;=Boshqaruv!$C$10),IF(COUNTIFS($C$4:$C2474,$C2475,$B$4:$B2474,"&gt;="&amp;Boshqaruv!$C$9,$B$4:$B2474,"&lt;="&amp;Boshqaruv!$C$10)=0,1,0),0)</f>
        <v>0</v>
      </c>
    </row>
    <row r="2476" customFormat="false" ht="15" hidden="false" customHeight="false" outlineLevel="0" collapsed="false">
      <c r="A2476" s="8" t="n">
        <v>2472</v>
      </c>
      <c r="B2476" s="13"/>
      <c r="C2476" s="25"/>
      <c r="D2476" s="26" t="str">
        <f aca="false">IF($C2476="","",IFERROR(IF(INDEX(Bolalar!$B$5:$B$1804,MATCH($C2476,Bolalar!$I$5:$I$1804,0))="","",INDEX(Bolalar!$B$5:$B$1804,MATCH($C2476,Bolalar!$I$5:$I$1804,0))),""))</f>
        <v/>
      </c>
      <c r="E2476" s="15" t="str">
        <f aca="false">IF($C2476="","",IFERROR(IF(INDEX(Bolalar!$C$5:$C$1804,MATCH($C2476,Bolalar!$I$5:$I$1804,0))="","",INDEX(Bolalar!$C$5:$C$1804,MATCH($C2476,Bolalar!$I$5:$I$1804,0))),""))</f>
        <v/>
      </c>
      <c r="F2476" s="24"/>
      <c r="G2476" s="14" t="str">
        <f aca="false">IF(OR($E2476="",$B2476=""),"",INT(($B2476-$E2476)/365.25))</f>
        <v/>
      </c>
      <c r="H2476" s="25"/>
      <c r="I2476" s="12"/>
      <c r="J2476" s="28" t="n">
        <f aca="false">IF(AND($C2476&lt;&gt;"",$B2476&gt;=Boshqaruv!$C$9,$B2476&lt;=Boshqaruv!$C$10),IF(COUNTIFS($C$4:$C2475,$C2476,$B$4:$B2475,"&gt;="&amp;Boshqaruv!$C$9,$B$4:$B2475,"&lt;="&amp;Boshqaruv!$C$10)=0,1,0),0)</f>
        <v>0</v>
      </c>
    </row>
    <row r="2477" customFormat="false" ht="15" hidden="false" customHeight="false" outlineLevel="0" collapsed="false">
      <c r="A2477" s="8" t="n">
        <v>2473</v>
      </c>
      <c r="B2477" s="13"/>
      <c r="C2477" s="25"/>
      <c r="D2477" s="26" t="str">
        <f aca="false">IF($C2477="","",IFERROR(IF(INDEX(Bolalar!$B$5:$B$1804,MATCH($C2477,Bolalar!$I$5:$I$1804,0))="","",INDEX(Bolalar!$B$5:$B$1804,MATCH($C2477,Bolalar!$I$5:$I$1804,0))),""))</f>
        <v/>
      </c>
      <c r="E2477" s="15" t="str">
        <f aca="false">IF($C2477="","",IFERROR(IF(INDEX(Bolalar!$C$5:$C$1804,MATCH($C2477,Bolalar!$I$5:$I$1804,0))="","",INDEX(Bolalar!$C$5:$C$1804,MATCH($C2477,Bolalar!$I$5:$I$1804,0))),""))</f>
        <v/>
      </c>
      <c r="F2477" s="24"/>
      <c r="G2477" s="14" t="str">
        <f aca="false">IF(OR($E2477="",$B2477=""),"",INT(($B2477-$E2477)/365.25))</f>
        <v/>
      </c>
      <c r="H2477" s="25"/>
      <c r="I2477" s="12"/>
      <c r="J2477" s="28" t="n">
        <f aca="false">IF(AND($C2477&lt;&gt;"",$B2477&gt;=Boshqaruv!$C$9,$B2477&lt;=Boshqaruv!$C$10),IF(COUNTIFS($C$4:$C2476,$C2477,$B$4:$B2476,"&gt;="&amp;Boshqaruv!$C$9,$B$4:$B2476,"&lt;="&amp;Boshqaruv!$C$10)=0,1,0),0)</f>
        <v>0</v>
      </c>
    </row>
    <row r="2478" customFormat="false" ht="15" hidden="false" customHeight="false" outlineLevel="0" collapsed="false">
      <c r="A2478" s="8" t="n">
        <v>2474</v>
      </c>
      <c r="B2478" s="13"/>
      <c r="C2478" s="25"/>
      <c r="D2478" s="26" t="str">
        <f aca="false">IF($C2478="","",IFERROR(IF(INDEX(Bolalar!$B$5:$B$1804,MATCH($C2478,Bolalar!$I$5:$I$1804,0))="","",INDEX(Bolalar!$B$5:$B$1804,MATCH($C2478,Bolalar!$I$5:$I$1804,0))),""))</f>
        <v/>
      </c>
      <c r="E2478" s="15" t="str">
        <f aca="false">IF($C2478="","",IFERROR(IF(INDEX(Bolalar!$C$5:$C$1804,MATCH($C2478,Bolalar!$I$5:$I$1804,0))="","",INDEX(Bolalar!$C$5:$C$1804,MATCH($C2478,Bolalar!$I$5:$I$1804,0))),""))</f>
        <v/>
      </c>
      <c r="F2478" s="24"/>
      <c r="G2478" s="14" t="str">
        <f aca="false">IF(OR($E2478="",$B2478=""),"",INT(($B2478-$E2478)/365.25))</f>
        <v/>
      </c>
      <c r="H2478" s="25"/>
      <c r="I2478" s="12"/>
      <c r="J2478" s="28" t="n">
        <f aca="false">IF(AND($C2478&lt;&gt;"",$B2478&gt;=Boshqaruv!$C$9,$B2478&lt;=Boshqaruv!$C$10),IF(COUNTIFS($C$4:$C2477,$C2478,$B$4:$B2477,"&gt;="&amp;Boshqaruv!$C$9,$B$4:$B2477,"&lt;="&amp;Boshqaruv!$C$10)=0,1,0),0)</f>
        <v>0</v>
      </c>
    </row>
    <row r="2479" customFormat="false" ht="15" hidden="false" customHeight="false" outlineLevel="0" collapsed="false">
      <c r="A2479" s="8" t="n">
        <v>2475</v>
      </c>
      <c r="B2479" s="13"/>
      <c r="C2479" s="25"/>
      <c r="D2479" s="26" t="str">
        <f aca="false">IF($C2479="","",IFERROR(IF(INDEX(Bolalar!$B$5:$B$1804,MATCH($C2479,Bolalar!$I$5:$I$1804,0))="","",INDEX(Bolalar!$B$5:$B$1804,MATCH($C2479,Bolalar!$I$5:$I$1804,0))),""))</f>
        <v/>
      </c>
      <c r="E2479" s="15" t="str">
        <f aca="false">IF($C2479="","",IFERROR(IF(INDEX(Bolalar!$C$5:$C$1804,MATCH($C2479,Bolalar!$I$5:$I$1804,0))="","",INDEX(Bolalar!$C$5:$C$1804,MATCH($C2479,Bolalar!$I$5:$I$1804,0))),""))</f>
        <v/>
      </c>
      <c r="F2479" s="24"/>
      <c r="G2479" s="14" t="str">
        <f aca="false">IF(OR($E2479="",$B2479=""),"",INT(($B2479-$E2479)/365.25))</f>
        <v/>
      </c>
      <c r="H2479" s="25"/>
      <c r="I2479" s="12"/>
      <c r="J2479" s="28" t="n">
        <f aca="false">IF(AND($C2479&lt;&gt;"",$B2479&gt;=Boshqaruv!$C$9,$B2479&lt;=Boshqaruv!$C$10),IF(COUNTIFS($C$4:$C2478,$C2479,$B$4:$B2478,"&gt;="&amp;Boshqaruv!$C$9,$B$4:$B2478,"&lt;="&amp;Boshqaruv!$C$10)=0,1,0),0)</f>
        <v>0</v>
      </c>
    </row>
    <row r="2480" customFormat="false" ht="15" hidden="false" customHeight="false" outlineLevel="0" collapsed="false">
      <c r="A2480" s="8" t="n">
        <v>2476</v>
      </c>
      <c r="B2480" s="13"/>
      <c r="C2480" s="25"/>
      <c r="D2480" s="26" t="str">
        <f aca="false">IF($C2480="","",IFERROR(IF(INDEX(Bolalar!$B$5:$B$1804,MATCH($C2480,Bolalar!$I$5:$I$1804,0))="","",INDEX(Bolalar!$B$5:$B$1804,MATCH($C2480,Bolalar!$I$5:$I$1804,0))),""))</f>
        <v/>
      </c>
      <c r="E2480" s="15" t="str">
        <f aca="false">IF($C2480="","",IFERROR(IF(INDEX(Bolalar!$C$5:$C$1804,MATCH($C2480,Bolalar!$I$5:$I$1804,0))="","",INDEX(Bolalar!$C$5:$C$1804,MATCH($C2480,Bolalar!$I$5:$I$1804,0))),""))</f>
        <v/>
      </c>
      <c r="F2480" s="24"/>
      <c r="G2480" s="14" t="str">
        <f aca="false">IF(OR($E2480="",$B2480=""),"",INT(($B2480-$E2480)/365.25))</f>
        <v/>
      </c>
      <c r="H2480" s="25"/>
      <c r="I2480" s="12"/>
      <c r="J2480" s="28" t="n">
        <f aca="false">IF(AND($C2480&lt;&gt;"",$B2480&gt;=Boshqaruv!$C$9,$B2480&lt;=Boshqaruv!$C$10),IF(COUNTIFS($C$4:$C2479,$C2480,$B$4:$B2479,"&gt;="&amp;Boshqaruv!$C$9,$B$4:$B2479,"&lt;="&amp;Boshqaruv!$C$10)=0,1,0),0)</f>
        <v>0</v>
      </c>
    </row>
    <row r="2481" customFormat="false" ht="15" hidden="false" customHeight="false" outlineLevel="0" collapsed="false">
      <c r="A2481" s="8" t="n">
        <v>2477</v>
      </c>
      <c r="B2481" s="13"/>
      <c r="C2481" s="25"/>
      <c r="D2481" s="26" t="str">
        <f aca="false">IF($C2481="","",IFERROR(IF(INDEX(Bolalar!$B$5:$B$1804,MATCH($C2481,Bolalar!$I$5:$I$1804,0))="","",INDEX(Bolalar!$B$5:$B$1804,MATCH($C2481,Bolalar!$I$5:$I$1804,0))),""))</f>
        <v/>
      </c>
      <c r="E2481" s="15" t="str">
        <f aca="false">IF($C2481="","",IFERROR(IF(INDEX(Bolalar!$C$5:$C$1804,MATCH($C2481,Bolalar!$I$5:$I$1804,0))="","",INDEX(Bolalar!$C$5:$C$1804,MATCH($C2481,Bolalar!$I$5:$I$1804,0))),""))</f>
        <v/>
      </c>
      <c r="F2481" s="24"/>
      <c r="G2481" s="14" t="str">
        <f aca="false">IF(OR($E2481="",$B2481=""),"",INT(($B2481-$E2481)/365.25))</f>
        <v/>
      </c>
      <c r="H2481" s="25"/>
      <c r="I2481" s="12"/>
      <c r="J2481" s="28" t="n">
        <f aca="false">IF(AND($C2481&lt;&gt;"",$B2481&gt;=Boshqaruv!$C$9,$B2481&lt;=Boshqaruv!$C$10),IF(COUNTIFS($C$4:$C2480,$C2481,$B$4:$B2480,"&gt;="&amp;Boshqaruv!$C$9,$B$4:$B2480,"&lt;="&amp;Boshqaruv!$C$10)=0,1,0),0)</f>
        <v>0</v>
      </c>
    </row>
    <row r="2482" customFormat="false" ht="15" hidden="false" customHeight="false" outlineLevel="0" collapsed="false">
      <c r="A2482" s="8" t="n">
        <v>2478</v>
      </c>
      <c r="B2482" s="13"/>
      <c r="C2482" s="25"/>
      <c r="D2482" s="26" t="str">
        <f aca="false">IF($C2482="","",IFERROR(IF(INDEX(Bolalar!$B$5:$B$1804,MATCH($C2482,Bolalar!$I$5:$I$1804,0))="","",INDEX(Bolalar!$B$5:$B$1804,MATCH($C2482,Bolalar!$I$5:$I$1804,0))),""))</f>
        <v/>
      </c>
      <c r="E2482" s="15" t="str">
        <f aca="false">IF($C2482="","",IFERROR(IF(INDEX(Bolalar!$C$5:$C$1804,MATCH($C2482,Bolalar!$I$5:$I$1804,0))="","",INDEX(Bolalar!$C$5:$C$1804,MATCH($C2482,Bolalar!$I$5:$I$1804,0))),""))</f>
        <v/>
      </c>
      <c r="F2482" s="24"/>
      <c r="G2482" s="14" t="str">
        <f aca="false">IF(OR($E2482="",$B2482=""),"",INT(($B2482-$E2482)/365.25))</f>
        <v/>
      </c>
      <c r="H2482" s="25"/>
      <c r="I2482" s="12"/>
      <c r="J2482" s="28" t="n">
        <f aca="false">IF(AND($C2482&lt;&gt;"",$B2482&gt;=Boshqaruv!$C$9,$B2482&lt;=Boshqaruv!$C$10),IF(COUNTIFS($C$4:$C2481,$C2482,$B$4:$B2481,"&gt;="&amp;Boshqaruv!$C$9,$B$4:$B2481,"&lt;="&amp;Boshqaruv!$C$10)=0,1,0),0)</f>
        <v>0</v>
      </c>
    </row>
    <row r="2483" customFormat="false" ht="15" hidden="false" customHeight="false" outlineLevel="0" collapsed="false">
      <c r="A2483" s="8" t="n">
        <v>2479</v>
      </c>
      <c r="B2483" s="13"/>
      <c r="C2483" s="25"/>
      <c r="D2483" s="26" t="str">
        <f aca="false">IF($C2483="","",IFERROR(IF(INDEX(Bolalar!$B$5:$B$1804,MATCH($C2483,Bolalar!$I$5:$I$1804,0))="","",INDEX(Bolalar!$B$5:$B$1804,MATCH($C2483,Bolalar!$I$5:$I$1804,0))),""))</f>
        <v/>
      </c>
      <c r="E2483" s="15" t="str">
        <f aca="false">IF($C2483="","",IFERROR(IF(INDEX(Bolalar!$C$5:$C$1804,MATCH($C2483,Bolalar!$I$5:$I$1804,0))="","",INDEX(Bolalar!$C$5:$C$1804,MATCH($C2483,Bolalar!$I$5:$I$1804,0))),""))</f>
        <v/>
      </c>
      <c r="F2483" s="24"/>
      <c r="G2483" s="14" t="str">
        <f aca="false">IF(OR($E2483="",$B2483=""),"",INT(($B2483-$E2483)/365.25))</f>
        <v/>
      </c>
      <c r="H2483" s="25"/>
      <c r="I2483" s="12"/>
      <c r="J2483" s="28" t="n">
        <f aca="false">IF(AND($C2483&lt;&gt;"",$B2483&gt;=Boshqaruv!$C$9,$B2483&lt;=Boshqaruv!$C$10),IF(COUNTIFS($C$4:$C2482,$C2483,$B$4:$B2482,"&gt;="&amp;Boshqaruv!$C$9,$B$4:$B2482,"&lt;="&amp;Boshqaruv!$C$10)=0,1,0),0)</f>
        <v>0</v>
      </c>
    </row>
    <row r="2484" customFormat="false" ht="15" hidden="false" customHeight="false" outlineLevel="0" collapsed="false">
      <c r="A2484" s="8" t="n">
        <v>2480</v>
      </c>
      <c r="B2484" s="13"/>
      <c r="C2484" s="25"/>
      <c r="D2484" s="26" t="str">
        <f aca="false">IF($C2484="","",IFERROR(IF(INDEX(Bolalar!$B$5:$B$1804,MATCH($C2484,Bolalar!$I$5:$I$1804,0))="","",INDEX(Bolalar!$B$5:$B$1804,MATCH($C2484,Bolalar!$I$5:$I$1804,0))),""))</f>
        <v/>
      </c>
      <c r="E2484" s="15" t="str">
        <f aca="false">IF($C2484="","",IFERROR(IF(INDEX(Bolalar!$C$5:$C$1804,MATCH($C2484,Bolalar!$I$5:$I$1804,0))="","",INDEX(Bolalar!$C$5:$C$1804,MATCH($C2484,Bolalar!$I$5:$I$1804,0))),""))</f>
        <v/>
      </c>
      <c r="F2484" s="24"/>
      <c r="G2484" s="14" t="str">
        <f aca="false">IF(OR($E2484="",$B2484=""),"",INT(($B2484-$E2484)/365.25))</f>
        <v/>
      </c>
      <c r="H2484" s="25"/>
      <c r="I2484" s="12"/>
      <c r="J2484" s="28" t="n">
        <f aca="false">IF(AND($C2484&lt;&gt;"",$B2484&gt;=Boshqaruv!$C$9,$B2484&lt;=Boshqaruv!$C$10),IF(COUNTIFS($C$4:$C2483,$C2484,$B$4:$B2483,"&gt;="&amp;Boshqaruv!$C$9,$B$4:$B2483,"&lt;="&amp;Boshqaruv!$C$10)=0,1,0),0)</f>
        <v>0</v>
      </c>
    </row>
    <row r="2485" customFormat="false" ht="15" hidden="false" customHeight="false" outlineLevel="0" collapsed="false">
      <c r="A2485" s="8" t="n">
        <v>2481</v>
      </c>
      <c r="B2485" s="13"/>
      <c r="C2485" s="25"/>
      <c r="D2485" s="26" t="str">
        <f aca="false">IF($C2485="","",IFERROR(IF(INDEX(Bolalar!$B$5:$B$1804,MATCH($C2485,Bolalar!$I$5:$I$1804,0))="","",INDEX(Bolalar!$B$5:$B$1804,MATCH($C2485,Bolalar!$I$5:$I$1804,0))),""))</f>
        <v/>
      </c>
      <c r="E2485" s="15" t="str">
        <f aca="false">IF($C2485="","",IFERROR(IF(INDEX(Bolalar!$C$5:$C$1804,MATCH($C2485,Bolalar!$I$5:$I$1804,0))="","",INDEX(Bolalar!$C$5:$C$1804,MATCH($C2485,Bolalar!$I$5:$I$1804,0))),""))</f>
        <v/>
      </c>
      <c r="F2485" s="24"/>
      <c r="G2485" s="14" t="str">
        <f aca="false">IF(OR($E2485="",$B2485=""),"",INT(($B2485-$E2485)/365.25))</f>
        <v/>
      </c>
      <c r="H2485" s="25"/>
      <c r="I2485" s="12"/>
      <c r="J2485" s="28" t="n">
        <f aca="false">IF(AND($C2485&lt;&gt;"",$B2485&gt;=Boshqaruv!$C$9,$B2485&lt;=Boshqaruv!$C$10),IF(COUNTIFS($C$4:$C2484,$C2485,$B$4:$B2484,"&gt;="&amp;Boshqaruv!$C$9,$B$4:$B2484,"&lt;="&amp;Boshqaruv!$C$10)=0,1,0),0)</f>
        <v>0</v>
      </c>
    </row>
    <row r="2486" customFormat="false" ht="15" hidden="false" customHeight="false" outlineLevel="0" collapsed="false">
      <c r="A2486" s="8" t="n">
        <v>2482</v>
      </c>
      <c r="B2486" s="13"/>
      <c r="C2486" s="25"/>
      <c r="D2486" s="26" t="str">
        <f aca="false">IF($C2486="","",IFERROR(IF(INDEX(Bolalar!$B$5:$B$1804,MATCH($C2486,Bolalar!$I$5:$I$1804,0))="","",INDEX(Bolalar!$B$5:$B$1804,MATCH($C2486,Bolalar!$I$5:$I$1804,0))),""))</f>
        <v/>
      </c>
      <c r="E2486" s="15" t="str">
        <f aca="false">IF($C2486="","",IFERROR(IF(INDEX(Bolalar!$C$5:$C$1804,MATCH($C2486,Bolalar!$I$5:$I$1804,0))="","",INDEX(Bolalar!$C$5:$C$1804,MATCH($C2486,Bolalar!$I$5:$I$1804,0))),""))</f>
        <v/>
      </c>
      <c r="F2486" s="24"/>
      <c r="G2486" s="14" t="str">
        <f aca="false">IF(OR($E2486="",$B2486=""),"",INT(($B2486-$E2486)/365.25))</f>
        <v/>
      </c>
      <c r="H2486" s="25"/>
      <c r="I2486" s="12"/>
      <c r="J2486" s="28" t="n">
        <f aca="false">IF(AND($C2486&lt;&gt;"",$B2486&gt;=Boshqaruv!$C$9,$B2486&lt;=Boshqaruv!$C$10),IF(COUNTIFS($C$4:$C2485,$C2486,$B$4:$B2485,"&gt;="&amp;Boshqaruv!$C$9,$B$4:$B2485,"&lt;="&amp;Boshqaruv!$C$10)=0,1,0),0)</f>
        <v>0</v>
      </c>
    </row>
    <row r="2487" customFormat="false" ht="15" hidden="false" customHeight="false" outlineLevel="0" collapsed="false">
      <c r="A2487" s="8" t="n">
        <v>2483</v>
      </c>
      <c r="B2487" s="13"/>
      <c r="C2487" s="25"/>
      <c r="D2487" s="26" t="str">
        <f aca="false">IF($C2487="","",IFERROR(IF(INDEX(Bolalar!$B$5:$B$1804,MATCH($C2487,Bolalar!$I$5:$I$1804,0))="","",INDEX(Bolalar!$B$5:$B$1804,MATCH($C2487,Bolalar!$I$5:$I$1804,0))),""))</f>
        <v/>
      </c>
      <c r="E2487" s="15" t="str">
        <f aca="false">IF($C2487="","",IFERROR(IF(INDEX(Bolalar!$C$5:$C$1804,MATCH($C2487,Bolalar!$I$5:$I$1804,0))="","",INDEX(Bolalar!$C$5:$C$1804,MATCH($C2487,Bolalar!$I$5:$I$1804,0))),""))</f>
        <v/>
      </c>
      <c r="F2487" s="24"/>
      <c r="G2487" s="14" t="str">
        <f aca="false">IF(OR($E2487="",$B2487=""),"",INT(($B2487-$E2487)/365.25))</f>
        <v/>
      </c>
      <c r="H2487" s="25"/>
      <c r="I2487" s="12"/>
      <c r="J2487" s="28" t="n">
        <f aca="false">IF(AND($C2487&lt;&gt;"",$B2487&gt;=Boshqaruv!$C$9,$B2487&lt;=Boshqaruv!$C$10),IF(COUNTIFS($C$4:$C2486,$C2487,$B$4:$B2486,"&gt;="&amp;Boshqaruv!$C$9,$B$4:$B2486,"&lt;="&amp;Boshqaruv!$C$10)=0,1,0),0)</f>
        <v>0</v>
      </c>
    </row>
    <row r="2488" customFormat="false" ht="15" hidden="false" customHeight="false" outlineLevel="0" collapsed="false">
      <c r="A2488" s="8" t="n">
        <v>2484</v>
      </c>
      <c r="B2488" s="13"/>
      <c r="C2488" s="25"/>
      <c r="D2488" s="26" t="str">
        <f aca="false">IF($C2488="","",IFERROR(IF(INDEX(Bolalar!$B$5:$B$1804,MATCH($C2488,Bolalar!$I$5:$I$1804,0))="","",INDEX(Bolalar!$B$5:$B$1804,MATCH($C2488,Bolalar!$I$5:$I$1804,0))),""))</f>
        <v/>
      </c>
      <c r="E2488" s="15" t="str">
        <f aca="false">IF($C2488="","",IFERROR(IF(INDEX(Bolalar!$C$5:$C$1804,MATCH($C2488,Bolalar!$I$5:$I$1804,0))="","",INDEX(Bolalar!$C$5:$C$1804,MATCH($C2488,Bolalar!$I$5:$I$1804,0))),""))</f>
        <v/>
      </c>
      <c r="F2488" s="24"/>
      <c r="G2488" s="14" t="str">
        <f aca="false">IF(OR($E2488="",$B2488=""),"",INT(($B2488-$E2488)/365.25))</f>
        <v/>
      </c>
      <c r="H2488" s="25"/>
      <c r="I2488" s="12"/>
      <c r="J2488" s="28" t="n">
        <f aca="false">IF(AND($C2488&lt;&gt;"",$B2488&gt;=Boshqaruv!$C$9,$B2488&lt;=Boshqaruv!$C$10),IF(COUNTIFS($C$4:$C2487,$C2488,$B$4:$B2487,"&gt;="&amp;Boshqaruv!$C$9,$B$4:$B2487,"&lt;="&amp;Boshqaruv!$C$10)=0,1,0),0)</f>
        <v>0</v>
      </c>
    </row>
    <row r="2489" customFormat="false" ht="15" hidden="false" customHeight="false" outlineLevel="0" collapsed="false">
      <c r="A2489" s="8" t="n">
        <v>2485</v>
      </c>
      <c r="B2489" s="13"/>
      <c r="C2489" s="25"/>
      <c r="D2489" s="26" t="str">
        <f aca="false">IF($C2489="","",IFERROR(IF(INDEX(Bolalar!$B$5:$B$1804,MATCH($C2489,Bolalar!$I$5:$I$1804,0))="","",INDEX(Bolalar!$B$5:$B$1804,MATCH($C2489,Bolalar!$I$5:$I$1804,0))),""))</f>
        <v/>
      </c>
      <c r="E2489" s="15" t="str">
        <f aca="false">IF($C2489="","",IFERROR(IF(INDEX(Bolalar!$C$5:$C$1804,MATCH($C2489,Bolalar!$I$5:$I$1804,0))="","",INDEX(Bolalar!$C$5:$C$1804,MATCH($C2489,Bolalar!$I$5:$I$1804,0))),""))</f>
        <v/>
      </c>
      <c r="F2489" s="24"/>
      <c r="G2489" s="14" t="str">
        <f aca="false">IF(OR($E2489="",$B2489=""),"",INT(($B2489-$E2489)/365.25))</f>
        <v/>
      </c>
      <c r="H2489" s="25"/>
      <c r="I2489" s="12"/>
      <c r="J2489" s="28" t="n">
        <f aca="false">IF(AND($C2489&lt;&gt;"",$B2489&gt;=Boshqaruv!$C$9,$B2489&lt;=Boshqaruv!$C$10),IF(COUNTIFS($C$4:$C2488,$C2489,$B$4:$B2488,"&gt;="&amp;Boshqaruv!$C$9,$B$4:$B2488,"&lt;="&amp;Boshqaruv!$C$10)=0,1,0),0)</f>
        <v>0</v>
      </c>
    </row>
    <row r="2490" customFormat="false" ht="15" hidden="false" customHeight="false" outlineLevel="0" collapsed="false">
      <c r="A2490" s="8" t="n">
        <v>2486</v>
      </c>
      <c r="B2490" s="13"/>
      <c r="C2490" s="25"/>
      <c r="D2490" s="26" t="str">
        <f aca="false">IF($C2490="","",IFERROR(IF(INDEX(Bolalar!$B$5:$B$1804,MATCH($C2490,Bolalar!$I$5:$I$1804,0))="","",INDEX(Bolalar!$B$5:$B$1804,MATCH($C2490,Bolalar!$I$5:$I$1804,0))),""))</f>
        <v/>
      </c>
      <c r="E2490" s="15" t="str">
        <f aca="false">IF($C2490="","",IFERROR(IF(INDEX(Bolalar!$C$5:$C$1804,MATCH($C2490,Bolalar!$I$5:$I$1804,0))="","",INDEX(Bolalar!$C$5:$C$1804,MATCH($C2490,Bolalar!$I$5:$I$1804,0))),""))</f>
        <v/>
      </c>
      <c r="F2490" s="24"/>
      <c r="G2490" s="14" t="str">
        <f aca="false">IF(OR($E2490="",$B2490=""),"",INT(($B2490-$E2490)/365.25))</f>
        <v/>
      </c>
      <c r="H2490" s="25"/>
      <c r="I2490" s="12"/>
      <c r="J2490" s="28" t="n">
        <f aca="false">IF(AND($C2490&lt;&gt;"",$B2490&gt;=Boshqaruv!$C$9,$B2490&lt;=Boshqaruv!$C$10),IF(COUNTIFS($C$4:$C2489,$C2490,$B$4:$B2489,"&gt;="&amp;Boshqaruv!$C$9,$B$4:$B2489,"&lt;="&amp;Boshqaruv!$C$10)=0,1,0),0)</f>
        <v>0</v>
      </c>
    </row>
    <row r="2491" customFormat="false" ht="15" hidden="false" customHeight="false" outlineLevel="0" collapsed="false">
      <c r="A2491" s="8" t="n">
        <v>2487</v>
      </c>
      <c r="B2491" s="13"/>
      <c r="C2491" s="25"/>
      <c r="D2491" s="26" t="str">
        <f aca="false">IF($C2491="","",IFERROR(IF(INDEX(Bolalar!$B$5:$B$1804,MATCH($C2491,Bolalar!$I$5:$I$1804,0))="","",INDEX(Bolalar!$B$5:$B$1804,MATCH($C2491,Bolalar!$I$5:$I$1804,0))),""))</f>
        <v/>
      </c>
      <c r="E2491" s="15" t="str">
        <f aca="false">IF($C2491="","",IFERROR(IF(INDEX(Bolalar!$C$5:$C$1804,MATCH($C2491,Bolalar!$I$5:$I$1804,0))="","",INDEX(Bolalar!$C$5:$C$1804,MATCH($C2491,Bolalar!$I$5:$I$1804,0))),""))</f>
        <v/>
      </c>
      <c r="F2491" s="24"/>
      <c r="G2491" s="14" t="str">
        <f aca="false">IF(OR($E2491="",$B2491=""),"",INT(($B2491-$E2491)/365.25))</f>
        <v/>
      </c>
      <c r="H2491" s="25"/>
      <c r="I2491" s="12"/>
      <c r="J2491" s="28" t="n">
        <f aca="false">IF(AND($C2491&lt;&gt;"",$B2491&gt;=Boshqaruv!$C$9,$B2491&lt;=Boshqaruv!$C$10),IF(COUNTIFS($C$4:$C2490,$C2491,$B$4:$B2490,"&gt;="&amp;Boshqaruv!$C$9,$B$4:$B2490,"&lt;="&amp;Boshqaruv!$C$10)=0,1,0),0)</f>
        <v>0</v>
      </c>
    </row>
    <row r="2492" customFormat="false" ht="15" hidden="false" customHeight="false" outlineLevel="0" collapsed="false">
      <c r="A2492" s="8" t="n">
        <v>2488</v>
      </c>
      <c r="B2492" s="13"/>
      <c r="C2492" s="25"/>
      <c r="D2492" s="26" t="str">
        <f aca="false">IF($C2492="","",IFERROR(IF(INDEX(Bolalar!$B$5:$B$1804,MATCH($C2492,Bolalar!$I$5:$I$1804,0))="","",INDEX(Bolalar!$B$5:$B$1804,MATCH($C2492,Bolalar!$I$5:$I$1804,0))),""))</f>
        <v/>
      </c>
      <c r="E2492" s="15" t="str">
        <f aca="false">IF($C2492="","",IFERROR(IF(INDEX(Bolalar!$C$5:$C$1804,MATCH($C2492,Bolalar!$I$5:$I$1804,0))="","",INDEX(Bolalar!$C$5:$C$1804,MATCH($C2492,Bolalar!$I$5:$I$1804,0))),""))</f>
        <v/>
      </c>
      <c r="F2492" s="24"/>
      <c r="G2492" s="14" t="str">
        <f aca="false">IF(OR($E2492="",$B2492=""),"",INT(($B2492-$E2492)/365.25))</f>
        <v/>
      </c>
      <c r="H2492" s="25"/>
      <c r="I2492" s="12"/>
      <c r="J2492" s="28" t="n">
        <f aca="false">IF(AND($C2492&lt;&gt;"",$B2492&gt;=Boshqaruv!$C$9,$B2492&lt;=Boshqaruv!$C$10),IF(COUNTIFS($C$4:$C2491,$C2492,$B$4:$B2491,"&gt;="&amp;Boshqaruv!$C$9,$B$4:$B2491,"&lt;="&amp;Boshqaruv!$C$10)=0,1,0),0)</f>
        <v>0</v>
      </c>
    </row>
    <row r="2493" customFormat="false" ht="15" hidden="false" customHeight="false" outlineLevel="0" collapsed="false">
      <c r="A2493" s="8" t="n">
        <v>2489</v>
      </c>
      <c r="B2493" s="13"/>
      <c r="C2493" s="25"/>
      <c r="D2493" s="26" t="str">
        <f aca="false">IF($C2493="","",IFERROR(IF(INDEX(Bolalar!$B$5:$B$1804,MATCH($C2493,Bolalar!$I$5:$I$1804,0))="","",INDEX(Bolalar!$B$5:$B$1804,MATCH($C2493,Bolalar!$I$5:$I$1804,0))),""))</f>
        <v/>
      </c>
      <c r="E2493" s="15" t="str">
        <f aca="false">IF($C2493="","",IFERROR(IF(INDEX(Bolalar!$C$5:$C$1804,MATCH($C2493,Bolalar!$I$5:$I$1804,0))="","",INDEX(Bolalar!$C$5:$C$1804,MATCH($C2493,Bolalar!$I$5:$I$1804,0))),""))</f>
        <v/>
      </c>
      <c r="F2493" s="24"/>
      <c r="G2493" s="14" t="str">
        <f aca="false">IF(OR($E2493="",$B2493=""),"",INT(($B2493-$E2493)/365.25))</f>
        <v/>
      </c>
      <c r="H2493" s="25"/>
      <c r="I2493" s="12"/>
      <c r="J2493" s="28" t="n">
        <f aca="false">IF(AND($C2493&lt;&gt;"",$B2493&gt;=Boshqaruv!$C$9,$B2493&lt;=Boshqaruv!$C$10),IF(COUNTIFS($C$4:$C2492,$C2493,$B$4:$B2492,"&gt;="&amp;Boshqaruv!$C$9,$B$4:$B2492,"&lt;="&amp;Boshqaruv!$C$10)=0,1,0),0)</f>
        <v>0</v>
      </c>
    </row>
    <row r="2494" customFormat="false" ht="15" hidden="false" customHeight="false" outlineLevel="0" collapsed="false">
      <c r="A2494" s="8" t="n">
        <v>2490</v>
      </c>
      <c r="B2494" s="13"/>
      <c r="C2494" s="25"/>
      <c r="D2494" s="26" t="str">
        <f aca="false">IF($C2494="","",IFERROR(IF(INDEX(Bolalar!$B$5:$B$1804,MATCH($C2494,Bolalar!$I$5:$I$1804,0))="","",INDEX(Bolalar!$B$5:$B$1804,MATCH($C2494,Bolalar!$I$5:$I$1804,0))),""))</f>
        <v/>
      </c>
      <c r="E2494" s="15" t="str">
        <f aca="false">IF($C2494="","",IFERROR(IF(INDEX(Bolalar!$C$5:$C$1804,MATCH($C2494,Bolalar!$I$5:$I$1804,0))="","",INDEX(Bolalar!$C$5:$C$1804,MATCH($C2494,Bolalar!$I$5:$I$1804,0))),""))</f>
        <v/>
      </c>
      <c r="F2494" s="24"/>
      <c r="G2494" s="14" t="str">
        <f aca="false">IF(OR($E2494="",$B2494=""),"",INT(($B2494-$E2494)/365.25))</f>
        <v/>
      </c>
      <c r="H2494" s="25"/>
      <c r="I2494" s="12"/>
      <c r="J2494" s="28" t="n">
        <f aca="false">IF(AND($C2494&lt;&gt;"",$B2494&gt;=Boshqaruv!$C$9,$B2494&lt;=Boshqaruv!$C$10),IF(COUNTIFS($C$4:$C2493,$C2494,$B$4:$B2493,"&gt;="&amp;Boshqaruv!$C$9,$B$4:$B2493,"&lt;="&amp;Boshqaruv!$C$10)=0,1,0),0)</f>
        <v>0</v>
      </c>
    </row>
    <row r="2495" customFormat="false" ht="15" hidden="false" customHeight="false" outlineLevel="0" collapsed="false">
      <c r="A2495" s="8" t="n">
        <v>2491</v>
      </c>
      <c r="B2495" s="13"/>
      <c r="C2495" s="25"/>
      <c r="D2495" s="26" t="str">
        <f aca="false">IF($C2495="","",IFERROR(IF(INDEX(Bolalar!$B$5:$B$1804,MATCH($C2495,Bolalar!$I$5:$I$1804,0))="","",INDEX(Bolalar!$B$5:$B$1804,MATCH($C2495,Bolalar!$I$5:$I$1804,0))),""))</f>
        <v/>
      </c>
      <c r="E2495" s="15" t="str">
        <f aca="false">IF($C2495="","",IFERROR(IF(INDEX(Bolalar!$C$5:$C$1804,MATCH($C2495,Bolalar!$I$5:$I$1804,0))="","",INDEX(Bolalar!$C$5:$C$1804,MATCH($C2495,Bolalar!$I$5:$I$1804,0))),""))</f>
        <v/>
      </c>
      <c r="F2495" s="24"/>
      <c r="G2495" s="14" t="str">
        <f aca="false">IF(OR($E2495="",$B2495=""),"",INT(($B2495-$E2495)/365.25))</f>
        <v/>
      </c>
      <c r="H2495" s="25"/>
      <c r="I2495" s="12"/>
      <c r="J2495" s="28" t="n">
        <f aca="false">IF(AND($C2495&lt;&gt;"",$B2495&gt;=Boshqaruv!$C$9,$B2495&lt;=Boshqaruv!$C$10),IF(COUNTIFS($C$4:$C2494,$C2495,$B$4:$B2494,"&gt;="&amp;Boshqaruv!$C$9,$B$4:$B2494,"&lt;="&amp;Boshqaruv!$C$10)=0,1,0),0)</f>
        <v>0</v>
      </c>
    </row>
    <row r="2496" customFormat="false" ht="15" hidden="false" customHeight="false" outlineLevel="0" collapsed="false">
      <c r="A2496" s="8" t="n">
        <v>2492</v>
      </c>
      <c r="B2496" s="13"/>
      <c r="C2496" s="25"/>
      <c r="D2496" s="26" t="str">
        <f aca="false">IF($C2496="","",IFERROR(IF(INDEX(Bolalar!$B$5:$B$1804,MATCH($C2496,Bolalar!$I$5:$I$1804,0))="","",INDEX(Bolalar!$B$5:$B$1804,MATCH($C2496,Bolalar!$I$5:$I$1804,0))),""))</f>
        <v/>
      </c>
      <c r="E2496" s="15" t="str">
        <f aca="false">IF($C2496="","",IFERROR(IF(INDEX(Bolalar!$C$5:$C$1804,MATCH($C2496,Bolalar!$I$5:$I$1804,0))="","",INDEX(Bolalar!$C$5:$C$1804,MATCH($C2496,Bolalar!$I$5:$I$1804,0))),""))</f>
        <v/>
      </c>
      <c r="F2496" s="24"/>
      <c r="G2496" s="14" t="str">
        <f aca="false">IF(OR($E2496="",$B2496=""),"",INT(($B2496-$E2496)/365.25))</f>
        <v/>
      </c>
      <c r="H2496" s="25"/>
      <c r="I2496" s="12"/>
      <c r="J2496" s="28" t="n">
        <f aca="false">IF(AND($C2496&lt;&gt;"",$B2496&gt;=Boshqaruv!$C$9,$B2496&lt;=Boshqaruv!$C$10),IF(COUNTIFS($C$4:$C2495,$C2496,$B$4:$B2495,"&gt;="&amp;Boshqaruv!$C$9,$B$4:$B2495,"&lt;="&amp;Boshqaruv!$C$10)=0,1,0),0)</f>
        <v>0</v>
      </c>
    </row>
    <row r="2497" customFormat="false" ht="15" hidden="false" customHeight="false" outlineLevel="0" collapsed="false">
      <c r="A2497" s="8" t="n">
        <v>2493</v>
      </c>
      <c r="B2497" s="13"/>
      <c r="C2497" s="25"/>
      <c r="D2497" s="26" t="str">
        <f aca="false">IF($C2497="","",IFERROR(IF(INDEX(Bolalar!$B$5:$B$1804,MATCH($C2497,Bolalar!$I$5:$I$1804,0))="","",INDEX(Bolalar!$B$5:$B$1804,MATCH($C2497,Bolalar!$I$5:$I$1804,0))),""))</f>
        <v/>
      </c>
      <c r="E2497" s="15" t="str">
        <f aca="false">IF($C2497="","",IFERROR(IF(INDEX(Bolalar!$C$5:$C$1804,MATCH($C2497,Bolalar!$I$5:$I$1804,0))="","",INDEX(Bolalar!$C$5:$C$1804,MATCH($C2497,Bolalar!$I$5:$I$1804,0))),""))</f>
        <v/>
      </c>
      <c r="F2497" s="24"/>
      <c r="G2497" s="14" t="str">
        <f aca="false">IF(OR($E2497="",$B2497=""),"",INT(($B2497-$E2497)/365.25))</f>
        <v/>
      </c>
      <c r="H2497" s="25"/>
      <c r="I2497" s="12"/>
      <c r="J2497" s="28" t="n">
        <f aca="false">IF(AND($C2497&lt;&gt;"",$B2497&gt;=Boshqaruv!$C$9,$B2497&lt;=Boshqaruv!$C$10),IF(COUNTIFS($C$4:$C2496,$C2497,$B$4:$B2496,"&gt;="&amp;Boshqaruv!$C$9,$B$4:$B2496,"&lt;="&amp;Boshqaruv!$C$10)=0,1,0),0)</f>
        <v>0</v>
      </c>
    </row>
    <row r="2498" customFormat="false" ht="15" hidden="false" customHeight="false" outlineLevel="0" collapsed="false">
      <c r="A2498" s="8" t="n">
        <v>2494</v>
      </c>
      <c r="B2498" s="13"/>
      <c r="C2498" s="25"/>
      <c r="D2498" s="26" t="str">
        <f aca="false">IF($C2498="","",IFERROR(IF(INDEX(Bolalar!$B$5:$B$1804,MATCH($C2498,Bolalar!$I$5:$I$1804,0))="","",INDEX(Bolalar!$B$5:$B$1804,MATCH($C2498,Bolalar!$I$5:$I$1804,0))),""))</f>
        <v/>
      </c>
      <c r="E2498" s="15" t="str">
        <f aca="false">IF($C2498="","",IFERROR(IF(INDEX(Bolalar!$C$5:$C$1804,MATCH($C2498,Bolalar!$I$5:$I$1804,0))="","",INDEX(Bolalar!$C$5:$C$1804,MATCH($C2498,Bolalar!$I$5:$I$1804,0))),""))</f>
        <v/>
      </c>
      <c r="F2498" s="24"/>
      <c r="G2498" s="14" t="str">
        <f aca="false">IF(OR($E2498="",$B2498=""),"",INT(($B2498-$E2498)/365.25))</f>
        <v/>
      </c>
      <c r="H2498" s="25"/>
      <c r="I2498" s="12"/>
      <c r="J2498" s="28" t="n">
        <f aca="false">IF(AND($C2498&lt;&gt;"",$B2498&gt;=Boshqaruv!$C$9,$B2498&lt;=Boshqaruv!$C$10),IF(COUNTIFS($C$4:$C2497,$C2498,$B$4:$B2497,"&gt;="&amp;Boshqaruv!$C$9,$B$4:$B2497,"&lt;="&amp;Boshqaruv!$C$10)=0,1,0),0)</f>
        <v>0</v>
      </c>
    </row>
    <row r="2499" customFormat="false" ht="15" hidden="false" customHeight="false" outlineLevel="0" collapsed="false">
      <c r="A2499" s="8" t="n">
        <v>2495</v>
      </c>
      <c r="B2499" s="13"/>
      <c r="C2499" s="25"/>
      <c r="D2499" s="26" t="str">
        <f aca="false">IF($C2499="","",IFERROR(IF(INDEX(Bolalar!$B$5:$B$1804,MATCH($C2499,Bolalar!$I$5:$I$1804,0))="","",INDEX(Bolalar!$B$5:$B$1804,MATCH($C2499,Bolalar!$I$5:$I$1804,0))),""))</f>
        <v/>
      </c>
      <c r="E2499" s="15" t="str">
        <f aca="false">IF($C2499="","",IFERROR(IF(INDEX(Bolalar!$C$5:$C$1804,MATCH($C2499,Bolalar!$I$5:$I$1804,0))="","",INDEX(Bolalar!$C$5:$C$1804,MATCH($C2499,Bolalar!$I$5:$I$1804,0))),""))</f>
        <v/>
      </c>
      <c r="F2499" s="24"/>
      <c r="G2499" s="14" t="str">
        <f aca="false">IF(OR($E2499="",$B2499=""),"",INT(($B2499-$E2499)/365.25))</f>
        <v/>
      </c>
      <c r="H2499" s="25"/>
      <c r="I2499" s="12"/>
      <c r="J2499" s="28" t="n">
        <f aca="false">IF(AND($C2499&lt;&gt;"",$B2499&gt;=Boshqaruv!$C$9,$B2499&lt;=Boshqaruv!$C$10),IF(COUNTIFS($C$4:$C2498,$C2499,$B$4:$B2498,"&gt;="&amp;Boshqaruv!$C$9,$B$4:$B2498,"&lt;="&amp;Boshqaruv!$C$10)=0,1,0),0)</f>
        <v>0</v>
      </c>
    </row>
    <row r="2500" customFormat="false" ht="15" hidden="false" customHeight="false" outlineLevel="0" collapsed="false">
      <c r="A2500" s="8" t="n">
        <v>2496</v>
      </c>
      <c r="B2500" s="13"/>
      <c r="C2500" s="25"/>
      <c r="D2500" s="26" t="str">
        <f aca="false">IF($C2500="","",IFERROR(IF(INDEX(Bolalar!$B$5:$B$1804,MATCH($C2500,Bolalar!$I$5:$I$1804,0))="","",INDEX(Bolalar!$B$5:$B$1804,MATCH($C2500,Bolalar!$I$5:$I$1804,0))),""))</f>
        <v/>
      </c>
      <c r="E2500" s="15" t="str">
        <f aca="false">IF($C2500="","",IFERROR(IF(INDEX(Bolalar!$C$5:$C$1804,MATCH($C2500,Bolalar!$I$5:$I$1804,0))="","",INDEX(Bolalar!$C$5:$C$1804,MATCH($C2500,Bolalar!$I$5:$I$1804,0))),""))</f>
        <v/>
      </c>
      <c r="F2500" s="24"/>
      <c r="G2500" s="14" t="str">
        <f aca="false">IF(OR($E2500="",$B2500=""),"",INT(($B2500-$E2500)/365.25))</f>
        <v/>
      </c>
      <c r="H2500" s="25"/>
      <c r="I2500" s="12"/>
      <c r="J2500" s="28" t="n">
        <f aca="false">IF(AND($C2500&lt;&gt;"",$B2500&gt;=Boshqaruv!$C$9,$B2500&lt;=Boshqaruv!$C$10),IF(COUNTIFS($C$4:$C2499,$C2500,$B$4:$B2499,"&gt;="&amp;Boshqaruv!$C$9,$B$4:$B2499,"&lt;="&amp;Boshqaruv!$C$10)=0,1,0),0)</f>
        <v>0</v>
      </c>
    </row>
    <row r="2501" customFormat="false" ht="15" hidden="false" customHeight="false" outlineLevel="0" collapsed="false">
      <c r="A2501" s="8" t="n">
        <v>2497</v>
      </c>
      <c r="B2501" s="13"/>
      <c r="C2501" s="25"/>
      <c r="D2501" s="26" t="str">
        <f aca="false">IF($C2501="","",IFERROR(IF(INDEX(Bolalar!$B$5:$B$1804,MATCH($C2501,Bolalar!$I$5:$I$1804,0))="","",INDEX(Bolalar!$B$5:$B$1804,MATCH($C2501,Bolalar!$I$5:$I$1804,0))),""))</f>
        <v/>
      </c>
      <c r="E2501" s="15" t="str">
        <f aca="false">IF($C2501="","",IFERROR(IF(INDEX(Bolalar!$C$5:$C$1804,MATCH($C2501,Bolalar!$I$5:$I$1804,0))="","",INDEX(Bolalar!$C$5:$C$1804,MATCH($C2501,Bolalar!$I$5:$I$1804,0))),""))</f>
        <v/>
      </c>
      <c r="F2501" s="24"/>
      <c r="G2501" s="14" t="str">
        <f aca="false">IF(OR($E2501="",$B2501=""),"",INT(($B2501-$E2501)/365.25))</f>
        <v/>
      </c>
      <c r="H2501" s="25"/>
      <c r="I2501" s="12"/>
      <c r="J2501" s="28" t="n">
        <f aca="false">IF(AND($C2501&lt;&gt;"",$B2501&gt;=Boshqaruv!$C$9,$B2501&lt;=Boshqaruv!$C$10),IF(COUNTIFS($C$4:$C2500,$C2501,$B$4:$B2500,"&gt;="&amp;Boshqaruv!$C$9,$B$4:$B2500,"&lt;="&amp;Boshqaruv!$C$10)=0,1,0),0)</f>
        <v>0</v>
      </c>
    </row>
    <row r="2502" customFormat="false" ht="15" hidden="false" customHeight="false" outlineLevel="0" collapsed="false">
      <c r="A2502" s="8" t="n">
        <v>2498</v>
      </c>
      <c r="B2502" s="13"/>
      <c r="C2502" s="25"/>
      <c r="D2502" s="26" t="str">
        <f aca="false">IF($C2502="","",IFERROR(IF(INDEX(Bolalar!$B$5:$B$1804,MATCH($C2502,Bolalar!$I$5:$I$1804,0))="","",INDEX(Bolalar!$B$5:$B$1804,MATCH($C2502,Bolalar!$I$5:$I$1804,0))),""))</f>
        <v/>
      </c>
      <c r="E2502" s="15" t="str">
        <f aca="false">IF($C2502="","",IFERROR(IF(INDEX(Bolalar!$C$5:$C$1804,MATCH($C2502,Bolalar!$I$5:$I$1804,0))="","",INDEX(Bolalar!$C$5:$C$1804,MATCH($C2502,Bolalar!$I$5:$I$1804,0))),""))</f>
        <v/>
      </c>
      <c r="F2502" s="24"/>
      <c r="G2502" s="14" t="str">
        <f aca="false">IF(OR($E2502="",$B2502=""),"",INT(($B2502-$E2502)/365.25))</f>
        <v/>
      </c>
      <c r="H2502" s="25"/>
      <c r="I2502" s="12"/>
      <c r="J2502" s="28" t="n">
        <f aca="false">IF(AND($C2502&lt;&gt;"",$B2502&gt;=Boshqaruv!$C$9,$B2502&lt;=Boshqaruv!$C$10),IF(COUNTIFS($C$4:$C2501,$C2502,$B$4:$B2501,"&gt;="&amp;Boshqaruv!$C$9,$B$4:$B2501,"&lt;="&amp;Boshqaruv!$C$10)=0,1,0),0)</f>
        <v>0</v>
      </c>
    </row>
    <row r="2503" customFormat="false" ht="15" hidden="false" customHeight="false" outlineLevel="0" collapsed="false">
      <c r="A2503" s="8" t="n">
        <v>2499</v>
      </c>
      <c r="B2503" s="13"/>
      <c r="C2503" s="25"/>
      <c r="D2503" s="26" t="str">
        <f aca="false">IF($C2503="","",IFERROR(IF(INDEX(Bolalar!$B$5:$B$1804,MATCH($C2503,Bolalar!$I$5:$I$1804,0))="","",INDEX(Bolalar!$B$5:$B$1804,MATCH($C2503,Bolalar!$I$5:$I$1804,0))),""))</f>
        <v/>
      </c>
      <c r="E2503" s="15" t="str">
        <f aca="false">IF($C2503="","",IFERROR(IF(INDEX(Bolalar!$C$5:$C$1804,MATCH($C2503,Bolalar!$I$5:$I$1804,0))="","",INDEX(Bolalar!$C$5:$C$1804,MATCH($C2503,Bolalar!$I$5:$I$1804,0))),""))</f>
        <v/>
      </c>
      <c r="F2503" s="24"/>
      <c r="G2503" s="14" t="str">
        <f aca="false">IF(OR($E2503="",$B2503=""),"",INT(($B2503-$E2503)/365.25))</f>
        <v/>
      </c>
      <c r="H2503" s="25"/>
      <c r="I2503" s="12"/>
      <c r="J2503" s="28" t="n">
        <f aca="false">IF(AND($C2503&lt;&gt;"",$B2503&gt;=Boshqaruv!$C$9,$B2503&lt;=Boshqaruv!$C$10),IF(COUNTIFS($C$4:$C2502,$C2503,$B$4:$B2502,"&gt;="&amp;Boshqaruv!$C$9,$B$4:$B2502,"&lt;="&amp;Boshqaruv!$C$10)=0,1,0),0)</f>
        <v>0</v>
      </c>
    </row>
    <row r="2504" customFormat="false" ht="15" hidden="false" customHeight="false" outlineLevel="0" collapsed="false">
      <c r="A2504" s="8" t="n">
        <v>2500</v>
      </c>
      <c r="B2504" s="13"/>
      <c r="C2504" s="25"/>
      <c r="D2504" s="26" t="str">
        <f aca="false">IF($C2504="","",IFERROR(IF(INDEX(Bolalar!$B$5:$B$1804,MATCH($C2504,Bolalar!$I$5:$I$1804,0))="","",INDEX(Bolalar!$B$5:$B$1804,MATCH($C2504,Bolalar!$I$5:$I$1804,0))),""))</f>
        <v/>
      </c>
      <c r="E2504" s="15" t="str">
        <f aca="false">IF($C2504="","",IFERROR(IF(INDEX(Bolalar!$C$5:$C$1804,MATCH($C2504,Bolalar!$I$5:$I$1804,0))="","",INDEX(Bolalar!$C$5:$C$1804,MATCH($C2504,Bolalar!$I$5:$I$1804,0))),""))</f>
        <v/>
      </c>
      <c r="F2504" s="24"/>
      <c r="G2504" s="14" t="str">
        <f aca="false">IF(OR($E2504="",$B2504=""),"",INT(($B2504-$E2504)/365.25))</f>
        <v/>
      </c>
      <c r="H2504" s="25"/>
      <c r="I2504" s="12"/>
      <c r="J2504" s="28" t="n">
        <f aca="false">IF(AND($C2504&lt;&gt;"",$B2504&gt;=Boshqaruv!$C$9,$B2504&lt;=Boshqaruv!$C$10),IF(COUNTIFS($C$4:$C2503,$C2504,$B$4:$B2503,"&gt;="&amp;Boshqaruv!$C$9,$B$4:$B2503,"&lt;="&amp;Boshqaruv!$C$10)=0,1,0),0)</f>
        <v>0</v>
      </c>
    </row>
  </sheetData>
  <autoFilter ref="A4:J2504"/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2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F5:F2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2504" type="list">
      <formula1>Bolalar!$I$5:$I$1804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H5:H2504" type="list">
      <formula1>"Sog'lom,Xavf guruhi,Kasallik aniqlandi"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2" t="s">
        <v>312</v>
      </c>
    </row>
    <row r="3" customFormat="false" ht="15" hidden="false" customHeight="false" outlineLevel="0" collapsed="false">
      <c r="A3" s="21" t="s">
        <v>218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61.5" hidden="false" customHeight="true" outlineLevel="0" collapsed="false">
      <c r="A4" s="7" t="s">
        <v>12</v>
      </c>
      <c r="B4" s="7" t="s">
        <v>313</v>
      </c>
      <c r="C4" s="7" t="s">
        <v>219</v>
      </c>
      <c r="D4" s="7" t="s">
        <v>220</v>
      </c>
      <c r="E4" s="7" t="s">
        <v>221</v>
      </c>
      <c r="F4" s="7" t="s">
        <v>314</v>
      </c>
      <c r="G4" s="7" t="s">
        <v>224</v>
      </c>
      <c r="H4" s="7" t="s">
        <v>225</v>
      </c>
      <c r="I4" s="23" t="s">
        <v>265</v>
      </c>
      <c r="J4" s="7" t="s">
        <v>315</v>
      </c>
      <c r="K4" s="23" t="s">
        <v>316</v>
      </c>
      <c r="L4" s="7" t="s">
        <v>310</v>
      </c>
      <c r="M4" s="7" t="s">
        <v>239</v>
      </c>
      <c r="N4" s="23" t="s">
        <v>240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4"/>
      <c r="F5" s="12"/>
      <c r="G5" s="12"/>
      <c r="H5" s="25"/>
      <c r="I5" s="14" t="str">
        <f aca="false">IF(OR($D5="",$B5=""),"",INT(($B5-$D5)/365.25))</f>
        <v/>
      </c>
      <c r="J5" s="25"/>
      <c r="K5" s="14" t="str">
        <f aca="false">IF(OR($J5="",$I5=""),"",IF(OR(AND($J5="Gelmintoz",$I5&gt;=2,$I5&lt;=10),AND($J5="Onkogematologik",$I5&gt;=2,$I5&lt;=18)),"Ha","Yo'q"))</f>
        <v/>
      </c>
      <c r="L5" s="25"/>
      <c r="M5" s="12"/>
      <c r="N5" s="14" t="str">
        <f aca="false">IF(OR($C5="",$D5="",$J5="",$B5=""),"",IF(COUNTIFS($C$5:$C$2504,$C5,$D$5:$D$2504,$D5,$J$5:$J$2504,$J5,$B$5:$B$2504,$B5)&gt;1,"Takror",""))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4"/>
      <c r="F6" s="12"/>
      <c r="G6" s="12"/>
      <c r="H6" s="25"/>
      <c r="I6" s="14" t="str">
        <f aca="false">IF(OR($D6="",$B6=""),"",INT(($B6-$D6)/365.25))</f>
        <v/>
      </c>
      <c r="J6" s="25"/>
      <c r="K6" s="14" t="str">
        <f aca="false">IF(OR($J6="",$I6=""),"",IF(OR(AND($J6="Gelmintoz",$I6&gt;=2,$I6&lt;=10),AND($J6="Onkogematologik",$I6&gt;=2,$I6&lt;=18)),"Ha","Yo'q"))</f>
        <v/>
      </c>
      <c r="L6" s="25"/>
      <c r="M6" s="12"/>
      <c r="N6" s="14" t="str">
        <f aca="false">IF(OR($C6="",$D6="",$J6="",$B6=""),"",IF(COUNTIFS($C$5:$C$2504,$C6,$D$5:$D$2504,$D6,$J$5:$J$2504,$J6,$B$5:$B$2504,$B6)&gt;1,"Takror",""))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4"/>
      <c r="F7" s="12"/>
      <c r="G7" s="12"/>
      <c r="H7" s="25"/>
      <c r="I7" s="14" t="str">
        <f aca="false">IF(OR($D7="",$B7=""),"",INT(($B7-$D7)/365.25))</f>
        <v/>
      </c>
      <c r="J7" s="25"/>
      <c r="K7" s="14" t="str">
        <f aca="false">IF(OR($J7="",$I7=""),"",IF(OR(AND($J7="Gelmintoz",$I7&gt;=2,$I7&lt;=10),AND($J7="Onkogematologik",$I7&gt;=2,$I7&lt;=18)),"Ha","Yo'q"))</f>
        <v/>
      </c>
      <c r="L7" s="25"/>
      <c r="M7" s="12"/>
      <c r="N7" s="14" t="str">
        <f aca="false">IF(OR($C7="",$D7="",$J7="",$B7=""),"",IF(COUNTIFS($C$5:$C$2504,$C7,$D$5:$D$2504,$D7,$J$5:$J$2504,$J7,$B$5:$B$2504,$B7)&gt;1,"Takror",""))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4"/>
      <c r="F8" s="12"/>
      <c r="G8" s="12"/>
      <c r="H8" s="25"/>
      <c r="I8" s="14" t="str">
        <f aca="false">IF(OR($D8="",$B8=""),"",INT(($B8-$D8)/365.25))</f>
        <v/>
      </c>
      <c r="J8" s="25"/>
      <c r="K8" s="14" t="str">
        <f aca="false">IF(OR($J8="",$I8=""),"",IF(OR(AND($J8="Gelmintoz",$I8&gt;=2,$I8&lt;=10),AND($J8="Onkogematologik",$I8&gt;=2,$I8&lt;=18)),"Ha","Yo'q"))</f>
        <v/>
      </c>
      <c r="L8" s="25"/>
      <c r="M8" s="12"/>
      <c r="N8" s="14" t="str">
        <f aca="false">IF(OR($C8="",$D8="",$J8="",$B8=""),"",IF(COUNTIFS($C$5:$C$2504,$C8,$D$5:$D$2504,$D8,$J$5:$J$2504,$J8,$B$5:$B$2504,$B8)&gt;1,"Takror",""))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4"/>
      <c r="F9" s="12"/>
      <c r="G9" s="12"/>
      <c r="H9" s="25"/>
      <c r="I9" s="14" t="str">
        <f aca="false">IF(OR($D9="",$B9=""),"",INT(($B9-$D9)/365.25))</f>
        <v/>
      </c>
      <c r="J9" s="25"/>
      <c r="K9" s="14" t="str">
        <f aca="false">IF(OR($J9="",$I9=""),"",IF(OR(AND($J9="Gelmintoz",$I9&gt;=2,$I9&lt;=10),AND($J9="Onkogematologik",$I9&gt;=2,$I9&lt;=18)),"Ha","Yo'q"))</f>
        <v/>
      </c>
      <c r="L9" s="25"/>
      <c r="M9" s="12"/>
      <c r="N9" s="14" t="str">
        <f aca="false">IF(OR($C9="",$D9="",$J9="",$B9=""),"",IF(COUNTIFS($C$5:$C$2504,$C9,$D$5:$D$2504,$D9,$J$5:$J$2504,$J9,$B$5:$B$2504,$B9)&gt;1,"Takror",""))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4"/>
      <c r="F10" s="12"/>
      <c r="G10" s="12"/>
      <c r="H10" s="25"/>
      <c r="I10" s="14" t="str">
        <f aca="false">IF(OR($D10="",$B10=""),"",INT(($B10-$D10)/365.25))</f>
        <v/>
      </c>
      <c r="J10" s="25"/>
      <c r="K10" s="14" t="str">
        <f aca="false">IF(OR($J10="",$I10=""),"",IF(OR(AND($J10="Gelmintoz",$I10&gt;=2,$I10&lt;=10),AND($J10="Onkogematologik",$I10&gt;=2,$I10&lt;=18)),"Ha","Yo'q"))</f>
        <v/>
      </c>
      <c r="L10" s="25"/>
      <c r="M10" s="12"/>
      <c r="N10" s="14" t="str">
        <f aca="false">IF(OR($C10="",$D10="",$J10="",$B10=""),"",IF(COUNTIFS($C$5:$C$2504,$C10,$D$5:$D$2504,$D10,$J$5:$J$2504,$J10,$B$5:$B$2504,$B10)&gt;1,"Takror",""))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4"/>
      <c r="F11" s="12"/>
      <c r="G11" s="12"/>
      <c r="H11" s="25"/>
      <c r="I11" s="14" t="str">
        <f aca="false">IF(OR($D11="",$B11=""),"",INT(($B11-$D11)/365.25))</f>
        <v/>
      </c>
      <c r="J11" s="25"/>
      <c r="K11" s="14" t="str">
        <f aca="false">IF(OR($J11="",$I11=""),"",IF(OR(AND($J11="Gelmintoz",$I11&gt;=2,$I11&lt;=10),AND($J11="Onkogematologik",$I11&gt;=2,$I11&lt;=18)),"Ha","Yo'q"))</f>
        <v/>
      </c>
      <c r="L11" s="25"/>
      <c r="M11" s="12"/>
      <c r="N11" s="14" t="str">
        <f aca="false">IF(OR($C11="",$D11="",$J11="",$B11=""),"",IF(COUNTIFS($C$5:$C$2504,$C11,$D$5:$D$2504,$D11,$J$5:$J$2504,$J11,$B$5:$B$2504,$B11)&gt;1,"Takror",""))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4"/>
      <c r="F12" s="12"/>
      <c r="G12" s="12"/>
      <c r="H12" s="25"/>
      <c r="I12" s="14" t="str">
        <f aca="false">IF(OR($D12="",$B12=""),"",INT(($B12-$D12)/365.25))</f>
        <v/>
      </c>
      <c r="J12" s="25"/>
      <c r="K12" s="14" t="str">
        <f aca="false">IF(OR($J12="",$I12=""),"",IF(OR(AND($J12="Gelmintoz",$I12&gt;=2,$I12&lt;=10),AND($J12="Onkogematologik",$I12&gt;=2,$I12&lt;=18)),"Ha","Yo'q"))</f>
        <v/>
      </c>
      <c r="L12" s="25"/>
      <c r="M12" s="12"/>
      <c r="N12" s="14" t="str">
        <f aca="false">IF(OR($C12="",$D12="",$J12="",$B12=""),"",IF(COUNTIFS($C$5:$C$2504,$C12,$D$5:$D$2504,$D12,$J$5:$J$2504,$J12,$B$5:$B$2504,$B12)&gt;1,"Takror",""))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4"/>
      <c r="F13" s="12"/>
      <c r="G13" s="12"/>
      <c r="H13" s="25"/>
      <c r="I13" s="14" t="str">
        <f aca="false">IF(OR($D13="",$B13=""),"",INT(($B13-$D13)/365.25))</f>
        <v/>
      </c>
      <c r="J13" s="25"/>
      <c r="K13" s="14" t="str">
        <f aca="false">IF(OR($J13="",$I13=""),"",IF(OR(AND($J13="Gelmintoz",$I13&gt;=2,$I13&lt;=10),AND($J13="Onkogematologik",$I13&gt;=2,$I13&lt;=18)),"Ha","Yo'q"))</f>
        <v/>
      </c>
      <c r="L13" s="25"/>
      <c r="M13" s="12"/>
      <c r="N13" s="14" t="str">
        <f aca="false">IF(OR($C13="",$D13="",$J13="",$B13=""),"",IF(COUNTIFS($C$5:$C$2504,$C13,$D$5:$D$2504,$D13,$J$5:$J$2504,$J13,$B$5:$B$2504,$B13)&gt;1,"Takror",""))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4"/>
      <c r="F14" s="12"/>
      <c r="G14" s="12"/>
      <c r="H14" s="25"/>
      <c r="I14" s="14" t="str">
        <f aca="false">IF(OR($D14="",$B14=""),"",INT(($B14-$D14)/365.25))</f>
        <v/>
      </c>
      <c r="J14" s="25"/>
      <c r="K14" s="14" t="str">
        <f aca="false">IF(OR($J14="",$I14=""),"",IF(OR(AND($J14="Gelmintoz",$I14&gt;=2,$I14&lt;=10),AND($J14="Onkogematologik",$I14&gt;=2,$I14&lt;=18)),"Ha","Yo'q"))</f>
        <v/>
      </c>
      <c r="L14" s="25"/>
      <c r="M14" s="12"/>
      <c r="N14" s="14" t="str">
        <f aca="false">IF(OR($C14="",$D14="",$J14="",$B14=""),"",IF(COUNTIFS($C$5:$C$2504,$C14,$D$5:$D$2504,$D14,$J$5:$J$2504,$J14,$B$5:$B$2504,$B14)&gt;1,"Takror",""))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4"/>
      <c r="F15" s="12"/>
      <c r="G15" s="12"/>
      <c r="H15" s="25"/>
      <c r="I15" s="14" t="str">
        <f aca="false">IF(OR($D15="",$B15=""),"",INT(($B15-$D15)/365.25))</f>
        <v/>
      </c>
      <c r="J15" s="25"/>
      <c r="K15" s="14" t="str">
        <f aca="false">IF(OR($J15="",$I15=""),"",IF(OR(AND($J15="Gelmintoz",$I15&gt;=2,$I15&lt;=10),AND($J15="Onkogematologik",$I15&gt;=2,$I15&lt;=18)),"Ha","Yo'q"))</f>
        <v/>
      </c>
      <c r="L15" s="25"/>
      <c r="M15" s="12"/>
      <c r="N15" s="14" t="str">
        <f aca="false">IF(OR($C15="",$D15="",$J15="",$B15=""),"",IF(COUNTIFS($C$5:$C$2504,$C15,$D$5:$D$2504,$D15,$J$5:$J$2504,$J15,$B$5:$B$2504,$B15)&gt;1,"Takror",""))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4"/>
      <c r="F16" s="12"/>
      <c r="G16" s="12"/>
      <c r="H16" s="25"/>
      <c r="I16" s="14" t="str">
        <f aca="false">IF(OR($D16="",$B16=""),"",INT(($B16-$D16)/365.25))</f>
        <v/>
      </c>
      <c r="J16" s="25"/>
      <c r="K16" s="14" t="str">
        <f aca="false">IF(OR($J16="",$I16=""),"",IF(OR(AND($J16="Gelmintoz",$I16&gt;=2,$I16&lt;=10),AND($J16="Onkogematologik",$I16&gt;=2,$I16&lt;=18)),"Ha","Yo'q"))</f>
        <v/>
      </c>
      <c r="L16" s="25"/>
      <c r="M16" s="12"/>
      <c r="N16" s="14" t="str">
        <f aca="false">IF(OR($C16="",$D16="",$J16="",$B16=""),"",IF(COUNTIFS($C$5:$C$2504,$C16,$D$5:$D$2504,$D16,$J$5:$J$2504,$J16,$B$5:$B$2504,$B16)&gt;1,"Takror",""))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4"/>
      <c r="F17" s="12"/>
      <c r="G17" s="12"/>
      <c r="H17" s="25"/>
      <c r="I17" s="14" t="str">
        <f aca="false">IF(OR($D17="",$B17=""),"",INT(($B17-$D17)/365.25))</f>
        <v/>
      </c>
      <c r="J17" s="25"/>
      <c r="K17" s="14" t="str">
        <f aca="false">IF(OR($J17="",$I17=""),"",IF(OR(AND($J17="Gelmintoz",$I17&gt;=2,$I17&lt;=10),AND($J17="Onkogematologik",$I17&gt;=2,$I17&lt;=18)),"Ha","Yo'q"))</f>
        <v/>
      </c>
      <c r="L17" s="25"/>
      <c r="M17" s="12"/>
      <c r="N17" s="14" t="str">
        <f aca="false">IF(OR($C17="",$D17="",$J17="",$B17=""),"",IF(COUNTIFS($C$5:$C$2504,$C17,$D$5:$D$2504,$D17,$J$5:$J$2504,$J17,$B$5:$B$2504,$B17)&gt;1,"Takror",""))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4"/>
      <c r="F18" s="12"/>
      <c r="G18" s="12"/>
      <c r="H18" s="25"/>
      <c r="I18" s="14" t="str">
        <f aca="false">IF(OR($D18="",$B18=""),"",INT(($B18-$D18)/365.25))</f>
        <v/>
      </c>
      <c r="J18" s="25"/>
      <c r="K18" s="14" t="str">
        <f aca="false">IF(OR($J18="",$I18=""),"",IF(OR(AND($J18="Gelmintoz",$I18&gt;=2,$I18&lt;=10),AND($J18="Onkogematologik",$I18&gt;=2,$I18&lt;=18)),"Ha","Yo'q"))</f>
        <v/>
      </c>
      <c r="L18" s="25"/>
      <c r="M18" s="12"/>
      <c r="N18" s="14" t="str">
        <f aca="false">IF(OR($C18="",$D18="",$J18="",$B18=""),"",IF(COUNTIFS($C$5:$C$2504,$C18,$D$5:$D$2504,$D18,$J$5:$J$2504,$J18,$B$5:$B$2504,$B18)&gt;1,"Takror",""))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4"/>
      <c r="F19" s="12"/>
      <c r="G19" s="12"/>
      <c r="H19" s="25"/>
      <c r="I19" s="14" t="str">
        <f aca="false">IF(OR($D19="",$B19=""),"",INT(($B19-$D19)/365.25))</f>
        <v/>
      </c>
      <c r="J19" s="25"/>
      <c r="K19" s="14" t="str">
        <f aca="false">IF(OR($J19="",$I19=""),"",IF(OR(AND($J19="Gelmintoz",$I19&gt;=2,$I19&lt;=10),AND($J19="Onkogematologik",$I19&gt;=2,$I19&lt;=18)),"Ha","Yo'q"))</f>
        <v/>
      </c>
      <c r="L19" s="25"/>
      <c r="M19" s="12"/>
      <c r="N19" s="14" t="str">
        <f aca="false">IF(OR($C19="",$D19="",$J19="",$B19=""),"",IF(COUNTIFS($C$5:$C$2504,$C19,$D$5:$D$2504,$D19,$J$5:$J$2504,$J19,$B$5:$B$2504,$B19)&gt;1,"Takror",""))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4"/>
      <c r="F20" s="12"/>
      <c r="G20" s="12"/>
      <c r="H20" s="25"/>
      <c r="I20" s="14" t="str">
        <f aca="false">IF(OR($D20="",$B20=""),"",INT(($B20-$D20)/365.25))</f>
        <v/>
      </c>
      <c r="J20" s="25"/>
      <c r="K20" s="14" t="str">
        <f aca="false">IF(OR($J20="",$I20=""),"",IF(OR(AND($J20="Gelmintoz",$I20&gt;=2,$I20&lt;=10),AND($J20="Onkogematologik",$I20&gt;=2,$I20&lt;=18)),"Ha","Yo'q"))</f>
        <v/>
      </c>
      <c r="L20" s="25"/>
      <c r="M20" s="12"/>
      <c r="N20" s="14" t="str">
        <f aca="false">IF(OR($C20="",$D20="",$J20="",$B20=""),"",IF(COUNTIFS($C$5:$C$2504,$C20,$D$5:$D$2504,$D20,$J$5:$J$2504,$J20,$B$5:$B$2504,$B20)&gt;1,"Takror",""))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4"/>
      <c r="F21" s="12"/>
      <c r="G21" s="12"/>
      <c r="H21" s="25"/>
      <c r="I21" s="14" t="str">
        <f aca="false">IF(OR($D21="",$B21=""),"",INT(($B21-$D21)/365.25))</f>
        <v/>
      </c>
      <c r="J21" s="25"/>
      <c r="K21" s="14" t="str">
        <f aca="false">IF(OR($J21="",$I21=""),"",IF(OR(AND($J21="Gelmintoz",$I21&gt;=2,$I21&lt;=10),AND($J21="Onkogematologik",$I21&gt;=2,$I21&lt;=18)),"Ha","Yo'q"))</f>
        <v/>
      </c>
      <c r="L21" s="25"/>
      <c r="M21" s="12"/>
      <c r="N21" s="14" t="str">
        <f aca="false">IF(OR($C21="",$D21="",$J21="",$B21=""),"",IF(COUNTIFS($C$5:$C$2504,$C21,$D$5:$D$2504,$D21,$J$5:$J$2504,$J21,$B$5:$B$2504,$B21)&gt;1,"Takror",""))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4"/>
      <c r="F22" s="12"/>
      <c r="G22" s="12"/>
      <c r="H22" s="25"/>
      <c r="I22" s="14" t="str">
        <f aca="false">IF(OR($D22="",$B22=""),"",INT(($B22-$D22)/365.25))</f>
        <v/>
      </c>
      <c r="J22" s="25"/>
      <c r="K22" s="14" t="str">
        <f aca="false">IF(OR($J22="",$I22=""),"",IF(OR(AND($J22="Gelmintoz",$I22&gt;=2,$I22&lt;=10),AND($J22="Onkogematologik",$I22&gt;=2,$I22&lt;=18)),"Ha","Yo'q"))</f>
        <v/>
      </c>
      <c r="L22" s="25"/>
      <c r="M22" s="12"/>
      <c r="N22" s="14" t="str">
        <f aca="false">IF(OR($C22="",$D22="",$J22="",$B22=""),"",IF(COUNTIFS($C$5:$C$2504,$C22,$D$5:$D$2504,$D22,$J$5:$J$2504,$J22,$B$5:$B$2504,$B22)&gt;1,"Takror",""))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4"/>
      <c r="F23" s="12"/>
      <c r="G23" s="12"/>
      <c r="H23" s="25"/>
      <c r="I23" s="14" t="str">
        <f aca="false">IF(OR($D23="",$B23=""),"",INT(($B23-$D23)/365.25))</f>
        <v/>
      </c>
      <c r="J23" s="25"/>
      <c r="K23" s="14" t="str">
        <f aca="false">IF(OR($J23="",$I23=""),"",IF(OR(AND($J23="Gelmintoz",$I23&gt;=2,$I23&lt;=10),AND($J23="Onkogematologik",$I23&gt;=2,$I23&lt;=18)),"Ha","Yo'q"))</f>
        <v/>
      </c>
      <c r="L23" s="25"/>
      <c r="M23" s="12"/>
      <c r="N23" s="14" t="str">
        <f aca="false">IF(OR($C23="",$D23="",$J23="",$B23=""),"",IF(COUNTIFS($C$5:$C$2504,$C23,$D$5:$D$2504,$D23,$J$5:$J$2504,$J23,$B$5:$B$2504,$B23)&gt;1,"Takror",""))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4"/>
      <c r="F24" s="12"/>
      <c r="G24" s="12"/>
      <c r="H24" s="25"/>
      <c r="I24" s="14" t="str">
        <f aca="false">IF(OR($D24="",$B24=""),"",INT(($B24-$D24)/365.25))</f>
        <v/>
      </c>
      <c r="J24" s="25"/>
      <c r="K24" s="14" t="str">
        <f aca="false">IF(OR($J24="",$I24=""),"",IF(OR(AND($J24="Gelmintoz",$I24&gt;=2,$I24&lt;=10),AND($J24="Onkogematologik",$I24&gt;=2,$I24&lt;=18)),"Ha","Yo'q"))</f>
        <v/>
      </c>
      <c r="L24" s="25"/>
      <c r="M24" s="12"/>
      <c r="N24" s="14" t="str">
        <f aca="false">IF(OR($C24="",$D24="",$J24="",$B24=""),"",IF(COUNTIFS($C$5:$C$2504,$C24,$D$5:$D$2504,$D24,$J$5:$J$2504,$J24,$B$5:$B$2504,$B24)&gt;1,"Takror",""))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4"/>
      <c r="F25" s="12"/>
      <c r="G25" s="12"/>
      <c r="H25" s="25"/>
      <c r="I25" s="14" t="str">
        <f aca="false">IF(OR($D25="",$B25=""),"",INT(($B25-$D25)/365.25))</f>
        <v/>
      </c>
      <c r="J25" s="25"/>
      <c r="K25" s="14" t="str">
        <f aca="false">IF(OR($J25="",$I25=""),"",IF(OR(AND($J25="Gelmintoz",$I25&gt;=2,$I25&lt;=10),AND($J25="Onkogematologik",$I25&gt;=2,$I25&lt;=18)),"Ha","Yo'q"))</f>
        <v/>
      </c>
      <c r="L25" s="25"/>
      <c r="M25" s="12"/>
      <c r="N25" s="14" t="str">
        <f aca="false">IF(OR($C25="",$D25="",$J25="",$B25=""),"",IF(COUNTIFS($C$5:$C$2504,$C25,$D$5:$D$2504,$D25,$J$5:$J$2504,$J25,$B$5:$B$2504,$B25)&gt;1,"Takror",""))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4"/>
      <c r="F26" s="12"/>
      <c r="G26" s="12"/>
      <c r="H26" s="25"/>
      <c r="I26" s="14" t="str">
        <f aca="false">IF(OR($D26="",$B26=""),"",INT(($B26-$D26)/365.25))</f>
        <v/>
      </c>
      <c r="J26" s="25"/>
      <c r="K26" s="14" t="str">
        <f aca="false">IF(OR($J26="",$I26=""),"",IF(OR(AND($J26="Gelmintoz",$I26&gt;=2,$I26&lt;=10),AND($J26="Onkogematologik",$I26&gt;=2,$I26&lt;=18)),"Ha","Yo'q"))</f>
        <v/>
      </c>
      <c r="L26" s="25"/>
      <c r="M26" s="12"/>
      <c r="N26" s="14" t="str">
        <f aca="false">IF(OR($C26="",$D26="",$J26="",$B26=""),"",IF(COUNTIFS($C$5:$C$2504,$C26,$D$5:$D$2504,$D26,$J$5:$J$2504,$J26,$B$5:$B$2504,$B26)&gt;1,"Takror",""))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4"/>
      <c r="F27" s="12"/>
      <c r="G27" s="12"/>
      <c r="H27" s="25"/>
      <c r="I27" s="14" t="str">
        <f aca="false">IF(OR($D27="",$B27=""),"",INT(($B27-$D27)/365.25))</f>
        <v/>
      </c>
      <c r="J27" s="25"/>
      <c r="K27" s="14" t="str">
        <f aca="false">IF(OR($J27="",$I27=""),"",IF(OR(AND($J27="Gelmintoz",$I27&gt;=2,$I27&lt;=10),AND($J27="Onkogematologik",$I27&gt;=2,$I27&lt;=18)),"Ha","Yo'q"))</f>
        <v/>
      </c>
      <c r="L27" s="25"/>
      <c r="M27" s="12"/>
      <c r="N27" s="14" t="str">
        <f aca="false">IF(OR($C27="",$D27="",$J27="",$B27=""),"",IF(COUNTIFS($C$5:$C$2504,$C27,$D$5:$D$2504,$D27,$J$5:$J$2504,$J27,$B$5:$B$2504,$B27)&gt;1,"Takror",""))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4"/>
      <c r="F28" s="12"/>
      <c r="G28" s="12"/>
      <c r="H28" s="25"/>
      <c r="I28" s="14" t="str">
        <f aca="false">IF(OR($D28="",$B28=""),"",INT(($B28-$D28)/365.25))</f>
        <v/>
      </c>
      <c r="J28" s="25"/>
      <c r="K28" s="14" t="str">
        <f aca="false">IF(OR($J28="",$I28=""),"",IF(OR(AND($J28="Gelmintoz",$I28&gt;=2,$I28&lt;=10),AND($J28="Onkogematologik",$I28&gt;=2,$I28&lt;=18)),"Ha","Yo'q"))</f>
        <v/>
      </c>
      <c r="L28" s="25"/>
      <c r="M28" s="12"/>
      <c r="N28" s="14" t="str">
        <f aca="false">IF(OR($C28="",$D28="",$J28="",$B28=""),"",IF(COUNTIFS($C$5:$C$2504,$C28,$D$5:$D$2504,$D28,$J$5:$J$2504,$J28,$B$5:$B$2504,$B28)&gt;1,"Takror",""))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4"/>
      <c r="F29" s="12"/>
      <c r="G29" s="12"/>
      <c r="H29" s="25"/>
      <c r="I29" s="14" t="str">
        <f aca="false">IF(OR($D29="",$B29=""),"",INT(($B29-$D29)/365.25))</f>
        <v/>
      </c>
      <c r="J29" s="25"/>
      <c r="K29" s="14" t="str">
        <f aca="false">IF(OR($J29="",$I29=""),"",IF(OR(AND($J29="Gelmintoz",$I29&gt;=2,$I29&lt;=10),AND($J29="Onkogematologik",$I29&gt;=2,$I29&lt;=18)),"Ha","Yo'q"))</f>
        <v/>
      </c>
      <c r="L29" s="25"/>
      <c r="M29" s="12"/>
      <c r="N29" s="14" t="str">
        <f aca="false">IF(OR($C29="",$D29="",$J29="",$B29=""),"",IF(COUNTIFS($C$5:$C$2504,$C29,$D$5:$D$2504,$D29,$J$5:$J$2504,$J29,$B$5:$B$2504,$B29)&gt;1,"Takror",""))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4"/>
      <c r="F30" s="12"/>
      <c r="G30" s="12"/>
      <c r="H30" s="25"/>
      <c r="I30" s="14" t="str">
        <f aca="false">IF(OR($D30="",$B30=""),"",INT(($B30-$D30)/365.25))</f>
        <v/>
      </c>
      <c r="J30" s="25"/>
      <c r="K30" s="14" t="str">
        <f aca="false">IF(OR($J30="",$I30=""),"",IF(OR(AND($J30="Gelmintoz",$I30&gt;=2,$I30&lt;=10),AND($J30="Onkogematologik",$I30&gt;=2,$I30&lt;=18)),"Ha","Yo'q"))</f>
        <v/>
      </c>
      <c r="L30" s="25"/>
      <c r="M30" s="12"/>
      <c r="N30" s="14" t="str">
        <f aca="false">IF(OR($C30="",$D30="",$J30="",$B30=""),"",IF(COUNTIFS($C$5:$C$2504,$C30,$D$5:$D$2504,$D30,$J$5:$J$2504,$J30,$B$5:$B$2504,$B30)&gt;1,"Takror",""))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4"/>
      <c r="F31" s="12"/>
      <c r="G31" s="12"/>
      <c r="H31" s="25"/>
      <c r="I31" s="14" t="str">
        <f aca="false">IF(OR($D31="",$B31=""),"",INT(($B31-$D31)/365.25))</f>
        <v/>
      </c>
      <c r="J31" s="25"/>
      <c r="K31" s="14" t="str">
        <f aca="false">IF(OR($J31="",$I31=""),"",IF(OR(AND($J31="Gelmintoz",$I31&gt;=2,$I31&lt;=10),AND($J31="Onkogematologik",$I31&gt;=2,$I31&lt;=18)),"Ha","Yo'q"))</f>
        <v/>
      </c>
      <c r="L31" s="25"/>
      <c r="M31" s="12"/>
      <c r="N31" s="14" t="str">
        <f aca="false">IF(OR($C31="",$D31="",$J31="",$B31=""),"",IF(COUNTIFS($C$5:$C$2504,$C31,$D$5:$D$2504,$D31,$J$5:$J$2504,$J31,$B$5:$B$2504,$B31)&gt;1,"Takror",""))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4"/>
      <c r="F32" s="12"/>
      <c r="G32" s="12"/>
      <c r="H32" s="25"/>
      <c r="I32" s="14" t="str">
        <f aca="false">IF(OR($D32="",$B32=""),"",INT(($B32-$D32)/365.25))</f>
        <v/>
      </c>
      <c r="J32" s="25"/>
      <c r="K32" s="14" t="str">
        <f aca="false">IF(OR($J32="",$I32=""),"",IF(OR(AND($J32="Gelmintoz",$I32&gt;=2,$I32&lt;=10),AND($J32="Onkogematologik",$I32&gt;=2,$I32&lt;=18)),"Ha","Yo'q"))</f>
        <v/>
      </c>
      <c r="L32" s="25"/>
      <c r="M32" s="12"/>
      <c r="N32" s="14" t="str">
        <f aca="false">IF(OR($C32="",$D32="",$J32="",$B32=""),"",IF(COUNTIFS($C$5:$C$2504,$C32,$D$5:$D$2504,$D32,$J$5:$J$2504,$J32,$B$5:$B$2504,$B32)&gt;1,"Takror",""))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4"/>
      <c r="F33" s="12"/>
      <c r="G33" s="12"/>
      <c r="H33" s="25"/>
      <c r="I33" s="14" t="str">
        <f aca="false">IF(OR($D33="",$B33=""),"",INT(($B33-$D33)/365.25))</f>
        <v/>
      </c>
      <c r="J33" s="25"/>
      <c r="K33" s="14" t="str">
        <f aca="false">IF(OR($J33="",$I33=""),"",IF(OR(AND($J33="Gelmintoz",$I33&gt;=2,$I33&lt;=10),AND($J33="Onkogematologik",$I33&gt;=2,$I33&lt;=18)),"Ha","Yo'q"))</f>
        <v/>
      </c>
      <c r="L33" s="25"/>
      <c r="M33" s="12"/>
      <c r="N33" s="14" t="str">
        <f aca="false">IF(OR($C33="",$D33="",$J33="",$B33=""),"",IF(COUNTIFS($C$5:$C$2504,$C33,$D$5:$D$2504,$D33,$J$5:$J$2504,$J33,$B$5:$B$2504,$B33)&gt;1,"Takror",""))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4"/>
      <c r="F34" s="12"/>
      <c r="G34" s="12"/>
      <c r="H34" s="25"/>
      <c r="I34" s="14" t="str">
        <f aca="false">IF(OR($D34="",$B34=""),"",INT(($B34-$D34)/365.25))</f>
        <v/>
      </c>
      <c r="J34" s="25"/>
      <c r="K34" s="14" t="str">
        <f aca="false">IF(OR($J34="",$I34=""),"",IF(OR(AND($J34="Gelmintoz",$I34&gt;=2,$I34&lt;=10),AND($J34="Onkogematologik",$I34&gt;=2,$I34&lt;=18)),"Ha","Yo'q"))</f>
        <v/>
      </c>
      <c r="L34" s="25"/>
      <c r="M34" s="12"/>
      <c r="N34" s="14" t="str">
        <f aca="false">IF(OR($C34="",$D34="",$J34="",$B34=""),"",IF(COUNTIFS($C$5:$C$2504,$C34,$D$5:$D$2504,$D34,$J$5:$J$2504,$J34,$B$5:$B$2504,$B34)&gt;1,"Takror",""))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4"/>
      <c r="F35" s="12"/>
      <c r="G35" s="12"/>
      <c r="H35" s="25"/>
      <c r="I35" s="14" t="str">
        <f aca="false">IF(OR($D35="",$B35=""),"",INT(($B35-$D35)/365.25))</f>
        <v/>
      </c>
      <c r="J35" s="25"/>
      <c r="K35" s="14" t="str">
        <f aca="false">IF(OR($J35="",$I35=""),"",IF(OR(AND($J35="Gelmintoz",$I35&gt;=2,$I35&lt;=10),AND($J35="Onkogematologik",$I35&gt;=2,$I35&lt;=18)),"Ha","Yo'q"))</f>
        <v/>
      </c>
      <c r="L35" s="25"/>
      <c r="M35" s="12"/>
      <c r="N35" s="14" t="str">
        <f aca="false">IF(OR($C35="",$D35="",$J35="",$B35=""),"",IF(COUNTIFS($C$5:$C$2504,$C35,$D$5:$D$2504,$D35,$J$5:$J$2504,$J35,$B$5:$B$2504,$B35)&gt;1,"Takror",""))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4"/>
      <c r="F36" s="12"/>
      <c r="G36" s="12"/>
      <c r="H36" s="25"/>
      <c r="I36" s="14" t="str">
        <f aca="false">IF(OR($D36="",$B36=""),"",INT(($B36-$D36)/365.25))</f>
        <v/>
      </c>
      <c r="J36" s="25"/>
      <c r="K36" s="14" t="str">
        <f aca="false">IF(OR($J36="",$I36=""),"",IF(OR(AND($J36="Gelmintoz",$I36&gt;=2,$I36&lt;=10),AND($J36="Onkogematologik",$I36&gt;=2,$I36&lt;=18)),"Ha","Yo'q"))</f>
        <v/>
      </c>
      <c r="L36" s="25"/>
      <c r="M36" s="12"/>
      <c r="N36" s="14" t="str">
        <f aca="false">IF(OR($C36="",$D36="",$J36="",$B36=""),"",IF(COUNTIFS($C$5:$C$2504,$C36,$D$5:$D$2504,$D36,$J$5:$J$2504,$J36,$B$5:$B$2504,$B36)&gt;1,"Takror",""))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4"/>
      <c r="F37" s="12"/>
      <c r="G37" s="12"/>
      <c r="H37" s="25"/>
      <c r="I37" s="14" t="str">
        <f aca="false">IF(OR($D37="",$B37=""),"",INT(($B37-$D37)/365.25))</f>
        <v/>
      </c>
      <c r="J37" s="25"/>
      <c r="K37" s="14" t="str">
        <f aca="false">IF(OR($J37="",$I37=""),"",IF(OR(AND($J37="Gelmintoz",$I37&gt;=2,$I37&lt;=10),AND($J37="Onkogematologik",$I37&gt;=2,$I37&lt;=18)),"Ha","Yo'q"))</f>
        <v/>
      </c>
      <c r="L37" s="25"/>
      <c r="M37" s="12"/>
      <c r="N37" s="14" t="str">
        <f aca="false">IF(OR($C37="",$D37="",$J37="",$B37=""),"",IF(COUNTIFS($C$5:$C$2504,$C37,$D$5:$D$2504,$D37,$J$5:$J$2504,$J37,$B$5:$B$2504,$B37)&gt;1,"Takror",""))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4"/>
      <c r="F38" s="12"/>
      <c r="G38" s="12"/>
      <c r="H38" s="25"/>
      <c r="I38" s="14" t="str">
        <f aca="false">IF(OR($D38="",$B38=""),"",INT(($B38-$D38)/365.25))</f>
        <v/>
      </c>
      <c r="J38" s="25"/>
      <c r="K38" s="14" t="str">
        <f aca="false">IF(OR($J38="",$I38=""),"",IF(OR(AND($J38="Gelmintoz",$I38&gt;=2,$I38&lt;=10),AND($J38="Onkogematologik",$I38&gt;=2,$I38&lt;=18)),"Ha","Yo'q"))</f>
        <v/>
      </c>
      <c r="L38" s="25"/>
      <c r="M38" s="12"/>
      <c r="N38" s="14" t="str">
        <f aca="false">IF(OR($C38="",$D38="",$J38="",$B38=""),"",IF(COUNTIFS($C$5:$C$2504,$C38,$D$5:$D$2504,$D38,$J$5:$J$2504,$J38,$B$5:$B$2504,$B38)&gt;1,"Takror",""))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4"/>
      <c r="F39" s="12"/>
      <c r="G39" s="12"/>
      <c r="H39" s="25"/>
      <c r="I39" s="14" t="str">
        <f aca="false">IF(OR($D39="",$B39=""),"",INT(($B39-$D39)/365.25))</f>
        <v/>
      </c>
      <c r="J39" s="25"/>
      <c r="K39" s="14" t="str">
        <f aca="false">IF(OR($J39="",$I39=""),"",IF(OR(AND($J39="Gelmintoz",$I39&gt;=2,$I39&lt;=10),AND($J39="Onkogematologik",$I39&gt;=2,$I39&lt;=18)),"Ha","Yo'q"))</f>
        <v/>
      </c>
      <c r="L39" s="25"/>
      <c r="M39" s="12"/>
      <c r="N39" s="14" t="str">
        <f aca="false">IF(OR($C39="",$D39="",$J39="",$B39=""),"",IF(COUNTIFS($C$5:$C$2504,$C39,$D$5:$D$2504,$D39,$J$5:$J$2504,$J39,$B$5:$B$2504,$B39)&gt;1,"Takror",""))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4"/>
      <c r="F40" s="12"/>
      <c r="G40" s="12"/>
      <c r="H40" s="25"/>
      <c r="I40" s="14" t="str">
        <f aca="false">IF(OR($D40="",$B40=""),"",INT(($B40-$D40)/365.25))</f>
        <v/>
      </c>
      <c r="J40" s="25"/>
      <c r="K40" s="14" t="str">
        <f aca="false">IF(OR($J40="",$I40=""),"",IF(OR(AND($J40="Gelmintoz",$I40&gt;=2,$I40&lt;=10),AND($J40="Onkogematologik",$I40&gt;=2,$I40&lt;=18)),"Ha","Yo'q"))</f>
        <v/>
      </c>
      <c r="L40" s="25"/>
      <c r="M40" s="12"/>
      <c r="N40" s="14" t="str">
        <f aca="false">IF(OR($C40="",$D40="",$J40="",$B40=""),"",IF(COUNTIFS($C$5:$C$2504,$C40,$D$5:$D$2504,$D40,$J$5:$J$2504,$J40,$B$5:$B$2504,$B40)&gt;1,"Takror",""))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4"/>
      <c r="F41" s="12"/>
      <c r="G41" s="12"/>
      <c r="H41" s="25"/>
      <c r="I41" s="14" t="str">
        <f aca="false">IF(OR($D41="",$B41=""),"",INT(($B41-$D41)/365.25))</f>
        <v/>
      </c>
      <c r="J41" s="25"/>
      <c r="K41" s="14" t="str">
        <f aca="false">IF(OR($J41="",$I41=""),"",IF(OR(AND($J41="Gelmintoz",$I41&gt;=2,$I41&lt;=10),AND($J41="Onkogematologik",$I41&gt;=2,$I41&lt;=18)),"Ha","Yo'q"))</f>
        <v/>
      </c>
      <c r="L41" s="25"/>
      <c r="M41" s="12"/>
      <c r="N41" s="14" t="str">
        <f aca="false">IF(OR($C41="",$D41="",$J41="",$B41=""),"",IF(COUNTIFS($C$5:$C$2504,$C41,$D$5:$D$2504,$D41,$J$5:$J$2504,$J41,$B$5:$B$2504,$B41)&gt;1,"Takror",""))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4"/>
      <c r="F42" s="12"/>
      <c r="G42" s="12"/>
      <c r="H42" s="25"/>
      <c r="I42" s="14" t="str">
        <f aca="false">IF(OR($D42="",$B42=""),"",INT(($B42-$D42)/365.25))</f>
        <v/>
      </c>
      <c r="J42" s="25"/>
      <c r="K42" s="14" t="str">
        <f aca="false">IF(OR($J42="",$I42=""),"",IF(OR(AND($J42="Gelmintoz",$I42&gt;=2,$I42&lt;=10),AND($J42="Onkogematologik",$I42&gt;=2,$I42&lt;=18)),"Ha","Yo'q"))</f>
        <v/>
      </c>
      <c r="L42" s="25"/>
      <c r="M42" s="12"/>
      <c r="N42" s="14" t="str">
        <f aca="false">IF(OR($C42="",$D42="",$J42="",$B42=""),"",IF(COUNTIFS($C$5:$C$2504,$C42,$D$5:$D$2504,$D42,$J$5:$J$2504,$J42,$B$5:$B$2504,$B42)&gt;1,"Takror",""))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4"/>
      <c r="F43" s="12"/>
      <c r="G43" s="12"/>
      <c r="H43" s="25"/>
      <c r="I43" s="14" t="str">
        <f aca="false">IF(OR($D43="",$B43=""),"",INT(($B43-$D43)/365.25))</f>
        <v/>
      </c>
      <c r="J43" s="25"/>
      <c r="K43" s="14" t="str">
        <f aca="false">IF(OR($J43="",$I43=""),"",IF(OR(AND($J43="Gelmintoz",$I43&gt;=2,$I43&lt;=10),AND($J43="Onkogematologik",$I43&gt;=2,$I43&lt;=18)),"Ha","Yo'q"))</f>
        <v/>
      </c>
      <c r="L43" s="25"/>
      <c r="M43" s="12"/>
      <c r="N43" s="14" t="str">
        <f aca="false">IF(OR($C43="",$D43="",$J43="",$B43=""),"",IF(COUNTIFS($C$5:$C$2504,$C43,$D$5:$D$2504,$D43,$J$5:$J$2504,$J43,$B$5:$B$2504,$B43)&gt;1,"Takror",""))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4"/>
      <c r="F44" s="12"/>
      <c r="G44" s="12"/>
      <c r="H44" s="25"/>
      <c r="I44" s="14" t="str">
        <f aca="false">IF(OR($D44="",$B44=""),"",INT(($B44-$D44)/365.25))</f>
        <v/>
      </c>
      <c r="J44" s="25"/>
      <c r="K44" s="14" t="str">
        <f aca="false">IF(OR($J44="",$I44=""),"",IF(OR(AND($J44="Gelmintoz",$I44&gt;=2,$I44&lt;=10),AND($J44="Onkogematologik",$I44&gt;=2,$I44&lt;=18)),"Ha","Yo'q"))</f>
        <v/>
      </c>
      <c r="L44" s="25"/>
      <c r="M44" s="12"/>
      <c r="N44" s="14" t="str">
        <f aca="false">IF(OR($C44="",$D44="",$J44="",$B44=""),"",IF(COUNTIFS($C$5:$C$2504,$C44,$D$5:$D$2504,$D44,$J$5:$J$2504,$J44,$B$5:$B$2504,$B44)&gt;1,"Takror",""))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4"/>
      <c r="F45" s="12"/>
      <c r="G45" s="12"/>
      <c r="H45" s="25"/>
      <c r="I45" s="14" t="str">
        <f aca="false">IF(OR($D45="",$B45=""),"",INT(($B45-$D45)/365.25))</f>
        <v/>
      </c>
      <c r="J45" s="25"/>
      <c r="K45" s="14" t="str">
        <f aca="false">IF(OR($J45="",$I45=""),"",IF(OR(AND($J45="Gelmintoz",$I45&gt;=2,$I45&lt;=10),AND($J45="Onkogematologik",$I45&gt;=2,$I45&lt;=18)),"Ha","Yo'q"))</f>
        <v/>
      </c>
      <c r="L45" s="25"/>
      <c r="M45" s="12"/>
      <c r="N45" s="14" t="str">
        <f aca="false">IF(OR($C45="",$D45="",$J45="",$B45=""),"",IF(COUNTIFS($C$5:$C$2504,$C45,$D$5:$D$2504,$D45,$J$5:$J$2504,$J45,$B$5:$B$2504,$B45)&gt;1,"Takror",""))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4"/>
      <c r="F46" s="12"/>
      <c r="G46" s="12"/>
      <c r="H46" s="25"/>
      <c r="I46" s="14" t="str">
        <f aca="false">IF(OR($D46="",$B46=""),"",INT(($B46-$D46)/365.25))</f>
        <v/>
      </c>
      <c r="J46" s="25"/>
      <c r="K46" s="14" t="str">
        <f aca="false">IF(OR($J46="",$I46=""),"",IF(OR(AND($J46="Gelmintoz",$I46&gt;=2,$I46&lt;=10),AND($J46="Onkogematologik",$I46&gt;=2,$I46&lt;=18)),"Ha","Yo'q"))</f>
        <v/>
      </c>
      <c r="L46" s="25"/>
      <c r="M46" s="12"/>
      <c r="N46" s="14" t="str">
        <f aca="false">IF(OR($C46="",$D46="",$J46="",$B46=""),"",IF(COUNTIFS($C$5:$C$2504,$C46,$D$5:$D$2504,$D46,$J$5:$J$2504,$J46,$B$5:$B$2504,$B46)&gt;1,"Takror",""))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4"/>
      <c r="F47" s="12"/>
      <c r="G47" s="12"/>
      <c r="H47" s="25"/>
      <c r="I47" s="14" t="str">
        <f aca="false">IF(OR($D47="",$B47=""),"",INT(($B47-$D47)/365.25))</f>
        <v/>
      </c>
      <c r="J47" s="25"/>
      <c r="K47" s="14" t="str">
        <f aca="false">IF(OR($J47="",$I47=""),"",IF(OR(AND($J47="Gelmintoz",$I47&gt;=2,$I47&lt;=10),AND($J47="Onkogematologik",$I47&gt;=2,$I47&lt;=18)),"Ha","Yo'q"))</f>
        <v/>
      </c>
      <c r="L47" s="25"/>
      <c r="M47" s="12"/>
      <c r="N47" s="14" t="str">
        <f aca="false">IF(OR($C47="",$D47="",$J47="",$B47=""),"",IF(COUNTIFS($C$5:$C$2504,$C47,$D$5:$D$2504,$D47,$J$5:$J$2504,$J47,$B$5:$B$2504,$B47)&gt;1,"Takror",""))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4"/>
      <c r="F48" s="12"/>
      <c r="G48" s="12"/>
      <c r="H48" s="25"/>
      <c r="I48" s="14" t="str">
        <f aca="false">IF(OR($D48="",$B48=""),"",INT(($B48-$D48)/365.25))</f>
        <v/>
      </c>
      <c r="J48" s="25"/>
      <c r="K48" s="14" t="str">
        <f aca="false">IF(OR($J48="",$I48=""),"",IF(OR(AND($J48="Gelmintoz",$I48&gt;=2,$I48&lt;=10),AND($J48="Onkogematologik",$I48&gt;=2,$I48&lt;=18)),"Ha","Yo'q"))</f>
        <v/>
      </c>
      <c r="L48" s="25"/>
      <c r="M48" s="12"/>
      <c r="N48" s="14" t="str">
        <f aca="false">IF(OR($C48="",$D48="",$J48="",$B48=""),"",IF(COUNTIFS($C$5:$C$2504,$C48,$D$5:$D$2504,$D48,$J$5:$J$2504,$J48,$B$5:$B$2504,$B48)&gt;1,"Takror",""))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4"/>
      <c r="F49" s="12"/>
      <c r="G49" s="12"/>
      <c r="H49" s="25"/>
      <c r="I49" s="14" t="str">
        <f aca="false">IF(OR($D49="",$B49=""),"",INT(($B49-$D49)/365.25))</f>
        <v/>
      </c>
      <c r="J49" s="25"/>
      <c r="K49" s="14" t="str">
        <f aca="false">IF(OR($J49="",$I49=""),"",IF(OR(AND($J49="Gelmintoz",$I49&gt;=2,$I49&lt;=10),AND($J49="Onkogematologik",$I49&gt;=2,$I49&lt;=18)),"Ha","Yo'q"))</f>
        <v/>
      </c>
      <c r="L49" s="25"/>
      <c r="M49" s="12"/>
      <c r="N49" s="14" t="str">
        <f aca="false">IF(OR($C49="",$D49="",$J49="",$B49=""),"",IF(COUNTIFS($C$5:$C$2504,$C49,$D$5:$D$2504,$D49,$J$5:$J$2504,$J49,$B$5:$B$2504,$B49)&gt;1,"Takror",""))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4"/>
      <c r="F50" s="12"/>
      <c r="G50" s="12"/>
      <c r="H50" s="25"/>
      <c r="I50" s="14" t="str">
        <f aca="false">IF(OR($D50="",$B50=""),"",INT(($B50-$D50)/365.25))</f>
        <v/>
      </c>
      <c r="J50" s="25"/>
      <c r="K50" s="14" t="str">
        <f aca="false">IF(OR($J50="",$I50=""),"",IF(OR(AND($J50="Gelmintoz",$I50&gt;=2,$I50&lt;=10),AND($J50="Onkogematologik",$I50&gt;=2,$I50&lt;=18)),"Ha","Yo'q"))</f>
        <v/>
      </c>
      <c r="L50" s="25"/>
      <c r="M50" s="12"/>
      <c r="N50" s="14" t="str">
        <f aca="false">IF(OR($C50="",$D50="",$J50="",$B50=""),"",IF(COUNTIFS($C$5:$C$2504,$C50,$D$5:$D$2504,$D50,$J$5:$J$2504,$J50,$B$5:$B$2504,$B50)&gt;1,"Takror",""))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4"/>
      <c r="F51" s="12"/>
      <c r="G51" s="12"/>
      <c r="H51" s="25"/>
      <c r="I51" s="14" t="str">
        <f aca="false">IF(OR($D51="",$B51=""),"",INT(($B51-$D51)/365.25))</f>
        <v/>
      </c>
      <c r="J51" s="25"/>
      <c r="K51" s="14" t="str">
        <f aca="false">IF(OR($J51="",$I51=""),"",IF(OR(AND($J51="Gelmintoz",$I51&gt;=2,$I51&lt;=10),AND($J51="Onkogematologik",$I51&gt;=2,$I51&lt;=18)),"Ha","Yo'q"))</f>
        <v/>
      </c>
      <c r="L51" s="25"/>
      <c r="M51" s="12"/>
      <c r="N51" s="14" t="str">
        <f aca="false">IF(OR($C51="",$D51="",$J51="",$B51=""),"",IF(COUNTIFS($C$5:$C$2504,$C51,$D$5:$D$2504,$D51,$J$5:$J$2504,$J51,$B$5:$B$2504,$B51)&gt;1,"Takror",""))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4"/>
      <c r="F52" s="12"/>
      <c r="G52" s="12"/>
      <c r="H52" s="25"/>
      <c r="I52" s="14" t="str">
        <f aca="false">IF(OR($D52="",$B52=""),"",INT(($B52-$D52)/365.25))</f>
        <v/>
      </c>
      <c r="J52" s="25"/>
      <c r="K52" s="14" t="str">
        <f aca="false">IF(OR($J52="",$I52=""),"",IF(OR(AND($J52="Gelmintoz",$I52&gt;=2,$I52&lt;=10),AND($J52="Onkogematologik",$I52&gt;=2,$I52&lt;=18)),"Ha","Yo'q"))</f>
        <v/>
      </c>
      <c r="L52" s="25"/>
      <c r="M52" s="12"/>
      <c r="N52" s="14" t="str">
        <f aca="false">IF(OR($C52="",$D52="",$J52="",$B52=""),"",IF(COUNTIFS($C$5:$C$2504,$C52,$D$5:$D$2504,$D52,$J$5:$J$2504,$J52,$B$5:$B$2504,$B52)&gt;1,"Takror",""))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4"/>
      <c r="F53" s="12"/>
      <c r="G53" s="12"/>
      <c r="H53" s="25"/>
      <c r="I53" s="14" t="str">
        <f aca="false">IF(OR($D53="",$B53=""),"",INT(($B53-$D53)/365.25))</f>
        <v/>
      </c>
      <c r="J53" s="25"/>
      <c r="K53" s="14" t="str">
        <f aca="false">IF(OR($J53="",$I53=""),"",IF(OR(AND($J53="Gelmintoz",$I53&gt;=2,$I53&lt;=10),AND($J53="Onkogematologik",$I53&gt;=2,$I53&lt;=18)),"Ha","Yo'q"))</f>
        <v/>
      </c>
      <c r="L53" s="25"/>
      <c r="M53" s="12"/>
      <c r="N53" s="14" t="str">
        <f aca="false">IF(OR($C53="",$D53="",$J53="",$B53=""),"",IF(COUNTIFS($C$5:$C$2504,$C53,$D$5:$D$2504,$D53,$J$5:$J$2504,$J53,$B$5:$B$2504,$B53)&gt;1,"Takror",""))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4"/>
      <c r="F54" s="12"/>
      <c r="G54" s="12"/>
      <c r="H54" s="25"/>
      <c r="I54" s="14" t="str">
        <f aca="false">IF(OR($D54="",$B54=""),"",INT(($B54-$D54)/365.25))</f>
        <v/>
      </c>
      <c r="J54" s="25"/>
      <c r="K54" s="14" t="str">
        <f aca="false">IF(OR($J54="",$I54=""),"",IF(OR(AND($J54="Gelmintoz",$I54&gt;=2,$I54&lt;=10),AND($J54="Onkogematologik",$I54&gt;=2,$I54&lt;=18)),"Ha","Yo'q"))</f>
        <v/>
      </c>
      <c r="L54" s="25"/>
      <c r="M54" s="12"/>
      <c r="N54" s="14" t="str">
        <f aca="false">IF(OR($C54="",$D54="",$J54="",$B54=""),"",IF(COUNTIFS($C$5:$C$2504,$C54,$D$5:$D$2504,$D54,$J$5:$J$2504,$J54,$B$5:$B$2504,$B54)&gt;1,"Takror",""))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4"/>
      <c r="F55" s="12"/>
      <c r="G55" s="12"/>
      <c r="H55" s="25"/>
      <c r="I55" s="14" t="str">
        <f aca="false">IF(OR($D55="",$B55=""),"",INT(($B55-$D55)/365.25))</f>
        <v/>
      </c>
      <c r="J55" s="25"/>
      <c r="K55" s="14" t="str">
        <f aca="false">IF(OR($J55="",$I55=""),"",IF(OR(AND($J55="Gelmintoz",$I55&gt;=2,$I55&lt;=10),AND($J55="Onkogematologik",$I55&gt;=2,$I55&lt;=18)),"Ha","Yo'q"))</f>
        <v/>
      </c>
      <c r="L55" s="25"/>
      <c r="M55" s="12"/>
      <c r="N55" s="14" t="str">
        <f aca="false">IF(OR($C55="",$D55="",$J55="",$B55=""),"",IF(COUNTIFS($C$5:$C$2504,$C55,$D$5:$D$2504,$D55,$J$5:$J$2504,$J55,$B$5:$B$2504,$B55)&gt;1,"Takror",""))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4"/>
      <c r="F56" s="12"/>
      <c r="G56" s="12"/>
      <c r="H56" s="25"/>
      <c r="I56" s="14" t="str">
        <f aca="false">IF(OR($D56="",$B56=""),"",INT(($B56-$D56)/365.25))</f>
        <v/>
      </c>
      <c r="J56" s="25"/>
      <c r="K56" s="14" t="str">
        <f aca="false">IF(OR($J56="",$I56=""),"",IF(OR(AND($J56="Gelmintoz",$I56&gt;=2,$I56&lt;=10),AND($J56="Onkogematologik",$I56&gt;=2,$I56&lt;=18)),"Ha","Yo'q"))</f>
        <v/>
      </c>
      <c r="L56" s="25"/>
      <c r="M56" s="12"/>
      <c r="N56" s="14" t="str">
        <f aca="false">IF(OR($C56="",$D56="",$J56="",$B56=""),"",IF(COUNTIFS($C$5:$C$2504,$C56,$D$5:$D$2504,$D56,$J$5:$J$2504,$J56,$B$5:$B$2504,$B56)&gt;1,"Takror",""))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4"/>
      <c r="F57" s="12"/>
      <c r="G57" s="12"/>
      <c r="H57" s="25"/>
      <c r="I57" s="14" t="str">
        <f aca="false">IF(OR($D57="",$B57=""),"",INT(($B57-$D57)/365.25))</f>
        <v/>
      </c>
      <c r="J57" s="25"/>
      <c r="K57" s="14" t="str">
        <f aca="false">IF(OR($J57="",$I57=""),"",IF(OR(AND($J57="Gelmintoz",$I57&gt;=2,$I57&lt;=10),AND($J57="Onkogematologik",$I57&gt;=2,$I57&lt;=18)),"Ha","Yo'q"))</f>
        <v/>
      </c>
      <c r="L57" s="25"/>
      <c r="M57" s="12"/>
      <c r="N57" s="14" t="str">
        <f aca="false">IF(OR($C57="",$D57="",$J57="",$B57=""),"",IF(COUNTIFS($C$5:$C$2504,$C57,$D$5:$D$2504,$D57,$J$5:$J$2504,$J57,$B$5:$B$2504,$B57)&gt;1,"Takror",""))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4"/>
      <c r="F58" s="12"/>
      <c r="G58" s="12"/>
      <c r="H58" s="25"/>
      <c r="I58" s="14" t="str">
        <f aca="false">IF(OR($D58="",$B58=""),"",INT(($B58-$D58)/365.25))</f>
        <v/>
      </c>
      <c r="J58" s="25"/>
      <c r="K58" s="14" t="str">
        <f aca="false">IF(OR($J58="",$I58=""),"",IF(OR(AND($J58="Gelmintoz",$I58&gt;=2,$I58&lt;=10),AND($J58="Onkogematologik",$I58&gt;=2,$I58&lt;=18)),"Ha","Yo'q"))</f>
        <v/>
      </c>
      <c r="L58" s="25"/>
      <c r="M58" s="12"/>
      <c r="N58" s="14" t="str">
        <f aca="false">IF(OR($C58="",$D58="",$J58="",$B58=""),"",IF(COUNTIFS($C$5:$C$2504,$C58,$D$5:$D$2504,$D58,$J$5:$J$2504,$J58,$B$5:$B$2504,$B58)&gt;1,"Takror",""))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4"/>
      <c r="F59" s="12"/>
      <c r="G59" s="12"/>
      <c r="H59" s="25"/>
      <c r="I59" s="14" t="str">
        <f aca="false">IF(OR($D59="",$B59=""),"",INT(($B59-$D59)/365.25))</f>
        <v/>
      </c>
      <c r="J59" s="25"/>
      <c r="K59" s="14" t="str">
        <f aca="false">IF(OR($J59="",$I59=""),"",IF(OR(AND($J59="Gelmintoz",$I59&gt;=2,$I59&lt;=10),AND($J59="Onkogematologik",$I59&gt;=2,$I59&lt;=18)),"Ha","Yo'q"))</f>
        <v/>
      </c>
      <c r="L59" s="25"/>
      <c r="M59" s="12"/>
      <c r="N59" s="14" t="str">
        <f aca="false">IF(OR($C59="",$D59="",$J59="",$B59=""),"",IF(COUNTIFS($C$5:$C$2504,$C59,$D$5:$D$2504,$D59,$J$5:$J$2504,$J59,$B$5:$B$2504,$B59)&gt;1,"Takror",""))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4"/>
      <c r="F60" s="12"/>
      <c r="G60" s="12"/>
      <c r="H60" s="25"/>
      <c r="I60" s="14" t="str">
        <f aca="false">IF(OR($D60="",$B60=""),"",INT(($B60-$D60)/365.25))</f>
        <v/>
      </c>
      <c r="J60" s="25"/>
      <c r="K60" s="14" t="str">
        <f aca="false">IF(OR($J60="",$I60=""),"",IF(OR(AND($J60="Gelmintoz",$I60&gt;=2,$I60&lt;=10),AND($J60="Onkogematologik",$I60&gt;=2,$I60&lt;=18)),"Ha","Yo'q"))</f>
        <v/>
      </c>
      <c r="L60" s="25"/>
      <c r="M60" s="12"/>
      <c r="N60" s="14" t="str">
        <f aca="false">IF(OR($C60="",$D60="",$J60="",$B60=""),"",IF(COUNTIFS($C$5:$C$2504,$C60,$D$5:$D$2504,$D60,$J$5:$J$2504,$J60,$B$5:$B$2504,$B60)&gt;1,"Takror",""))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4"/>
      <c r="F61" s="12"/>
      <c r="G61" s="12"/>
      <c r="H61" s="25"/>
      <c r="I61" s="14" t="str">
        <f aca="false">IF(OR($D61="",$B61=""),"",INT(($B61-$D61)/365.25))</f>
        <v/>
      </c>
      <c r="J61" s="25"/>
      <c r="K61" s="14" t="str">
        <f aca="false">IF(OR($J61="",$I61=""),"",IF(OR(AND($J61="Gelmintoz",$I61&gt;=2,$I61&lt;=10),AND($J61="Onkogematologik",$I61&gt;=2,$I61&lt;=18)),"Ha","Yo'q"))</f>
        <v/>
      </c>
      <c r="L61" s="25"/>
      <c r="M61" s="12"/>
      <c r="N61" s="14" t="str">
        <f aca="false">IF(OR($C61="",$D61="",$J61="",$B61=""),"",IF(COUNTIFS($C$5:$C$2504,$C61,$D$5:$D$2504,$D61,$J$5:$J$2504,$J61,$B$5:$B$2504,$B61)&gt;1,"Takror",""))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4"/>
      <c r="F62" s="12"/>
      <c r="G62" s="12"/>
      <c r="H62" s="25"/>
      <c r="I62" s="14" t="str">
        <f aca="false">IF(OR($D62="",$B62=""),"",INT(($B62-$D62)/365.25))</f>
        <v/>
      </c>
      <c r="J62" s="25"/>
      <c r="K62" s="14" t="str">
        <f aca="false">IF(OR($J62="",$I62=""),"",IF(OR(AND($J62="Gelmintoz",$I62&gt;=2,$I62&lt;=10),AND($J62="Onkogematologik",$I62&gt;=2,$I62&lt;=18)),"Ha","Yo'q"))</f>
        <v/>
      </c>
      <c r="L62" s="25"/>
      <c r="M62" s="12"/>
      <c r="N62" s="14" t="str">
        <f aca="false">IF(OR($C62="",$D62="",$J62="",$B62=""),"",IF(COUNTIFS($C$5:$C$2504,$C62,$D$5:$D$2504,$D62,$J$5:$J$2504,$J62,$B$5:$B$2504,$B62)&gt;1,"Takror",""))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4"/>
      <c r="F63" s="12"/>
      <c r="G63" s="12"/>
      <c r="H63" s="25"/>
      <c r="I63" s="14" t="str">
        <f aca="false">IF(OR($D63="",$B63=""),"",INT(($B63-$D63)/365.25))</f>
        <v/>
      </c>
      <c r="J63" s="25"/>
      <c r="K63" s="14" t="str">
        <f aca="false">IF(OR($J63="",$I63=""),"",IF(OR(AND($J63="Gelmintoz",$I63&gt;=2,$I63&lt;=10),AND($J63="Onkogematologik",$I63&gt;=2,$I63&lt;=18)),"Ha","Yo'q"))</f>
        <v/>
      </c>
      <c r="L63" s="25"/>
      <c r="M63" s="12"/>
      <c r="N63" s="14" t="str">
        <f aca="false">IF(OR($C63="",$D63="",$J63="",$B63=""),"",IF(COUNTIFS($C$5:$C$2504,$C63,$D$5:$D$2504,$D63,$J$5:$J$2504,$J63,$B$5:$B$2504,$B63)&gt;1,"Takror",""))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4"/>
      <c r="F64" s="12"/>
      <c r="G64" s="12"/>
      <c r="H64" s="25"/>
      <c r="I64" s="14" t="str">
        <f aca="false">IF(OR($D64="",$B64=""),"",INT(($B64-$D64)/365.25))</f>
        <v/>
      </c>
      <c r="J64" s="25"/>
      <c r="K64" s="14" t="str">
        <f aca="false">IF(OR($J64="",$I64=""),"",IF(OR(AND($J64="Gelmintoz",$I64&gt;=2,$I64&lt;=10),AND($J64="Onkogematologik",$I64&gt;=2,$I64&lt;=18)),"Ha","Yo'q"))</f>
        <v/>
      </c>
      <c r="L64" s="25"/>
      <c r="M64" s="12"/>
      <c r="N64" s="14" t="str">
        <f aca="false">IF(OR($C64="",$D64="",$J64="",$B64=""),"",IF(COUNTIFS($C$5:$C$2504,$C64,$D$5:$D$2504,$D64,$J$5:$J$2504,$J64,$B$5:$B$2504,$B64)&gt;1,"Takror",""))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4"/>
      <c r="F65" s="12"/>
      <c r="G65" s="12"/>
      <c r="H65" s="25"/>
      <c r="I65" s="14" t="str">
        <f aca="false">IF(OR($D65="",$B65=""),"",INT(($B65-$D65)/365.25))</f>
        <v/>
      </c>
      <c r="J65" s="25"/>
      <c r="K65" s="14" t="str">
        <f aca="false">IF(OR($J65="",$I65=""),"",IF(OR(AND($J65="Gelmintoz",$I65&gt;=2,$I65&lt;=10),AND($J65="Onkogematologik",$I65&gt;=2,$I65&lt;=18)),"Ha","Yo'q"))</f>
        <v/>
      </c>
      <c r="L65" s="25"/>
      <c r="M65" s="12"/>
      <c r="N65" s="14" t="str">
        <f aca="false">IF(OR($C65="",$D65="",$J65="",$B65=""),"",IF(COUNTIFS($C$5:$C$2504,$C65,$D$5:$D$2504,$D65,$J$5:$J$2504,$J65,$B$5:$B$2504,$B65)&gt;1,"Takror",""))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4"/>
      <c r="F66" s="12"/>
      <c r="G66" s="12"/>
      <c r="H66" s="25"/>
      <c r="I66" s="14" t="str">
        <f aca="false">IF(OR($D66="",$B66=""),"",INT(($B66-$D66)/365.25))</f>
        <v/>
      </c>
      <c r="J66" s="25"/>
      <c r="K66" s="14" t="str">
        <f aca="false">IF(OR($J66="",$I66=""),"",IF(OR(AND($J66="Gelmintoz",$I66&gt;=2,$I66&lt;=10),AND($J66="Onkogematologik",$I66&gt;=2,$I66&lt;=18)),"Ha","Yo'q"))</f>
        <v/>
      </c>
      <c r="L66" s="25"/>
      <c r="M66" s="12"/>
      <c r="N66" s="14" t="str">
        <f aca="false">IF(OR($C66="",$D66="",$J66="",$B66=""),"",IF(COUNTIFS($C$5:$C$2504,$C66,$D$5:$D$2504,$D66,$J$5:$J$2504,$J66,$B$5:$B$2504,$B66)&gt;1,"Takror",""))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4"/>
      <c r="F67" s="12"/>
      <c r="G67" s="12"/>
      <c r="H67" s="25"/>
      <c r="I67" s="14" t="str">
        <f aca="false">IF(OR($D67="",$B67=""),"",INT(($B67-$D67)/365.25))</f>
        <v/>
      </c>
      <c r="J67" s="25"/>
      <c r="K67" s="14" t="str">
        <f aca="false">IF(OR($J67="",$I67=""),"",IF(OR(AND($J67="Gelmintoz",$I67&gt;=2,$I67&lt;=10),AND($J67="Onkogematologik",$I67&gt;=2,$I67&lt;=18)),"Ha","Yo'q"))</f>
        <v/>
      </c>
      <c r="L67" s="25"/>
      <c r="M67" s="12"/>
      <c r="N67" s="14" t="str">
        <f aca="false">IF(OR($C67="",$D67="",$J67="",$B67=""),"",IF(COUNTIFS($C$5:$C$2504,$C67,$D$5:$D$2504,$D67,$J$5:$J$2504,$J67,$B$5:$B$2504,$B67)&gt;1,"Takror",""))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4"/>
      <c r="F68" s="12"/>
      <c r="G68" s="12"/>
      <c r="H68" s="25"/>
      <c r="I68" s="14" t="str">
        <f aca="false">IF(OR($D68="",$B68=""),"",INT(($B68-$D68)/365.25))</f>
        <v/>
      </c>
      <c r="J68" s="25"/>
      <c r="K68" s="14" t="str">
        <f aca="false">IF(OR($J68="",$I68=""),"",IF(OR(AND($J68="Gelmintoz",$I68&gt;=2,$I68&lt;=10),AND($J68="Onkogematologik",$I68&gt;=2,$I68&lt;=18)),"Ha","Yo'q"))</f>
        <v/>
      </c>
      <c r="L68" s="25"/>
      <c r="M68" s="12"/>
      <c r="N68" s="14" t="str">
        <f aca="false">IF(OR($C68="",$D68="",$J68="",$B68=""),"",IF(COUNTIFS($C$5:$C$2504,$C68,$D$5:$D$2504,$D68,$J$5:$J$2504,$J68,$B$5:$B$2504,$B68)&gt;1,"Takror",""))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4"/>
      <c r="F69" s="12"/>
      <c r="G69" s="12"/>
      <c r="H69" s="25"/>
      <c r="I69" s="14" t="str">
        <f aca="false">IF(OR($D69="",$B69=""),"",INT(($B69-$D69)/365.25))</f>
        <v/>
      </c>
      <c r="J69" s="25"/>
      <c r="K69" s="14" t="str">
        <f aca="false">IF(OR($J69="",$I69=""),"",IF(OR(AND($J69="Gelmintoz",$I69&gt;=2,$I69&lt;=10),AND($J69="Onkogematologik",$I69&gt;=2,$I69&lt;=18)),"Ha","Yo'q"))</f>
        <v/>
      </c>
      <c r="L69" s="25"/>
      <c r="M69" s="12"/>
      <c r="N69" s="14" t="str">
        <f aca="false">IF(OR($C69="",$D69="",$J69="",$B69=""),"",IF(COUNTIFS($C$5:$C$2504,$C69,$D$5:$D$2504,$D69,$J$5:$J$2504,$J69,$B$5:$B$2504,$B69)&gt;1,"Takror",""))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4"/>
      <c r="F70" s="12"/>
      <c r="G70" s="12"/>
      <c r="H70" s="25"/>
      <c r="I70" s="14" t="str">
        <f aca="false">IF(OR($D70="",$B70=""),"",INT(($B70-$D70)/365.25))</f>
        <v/>
      </c>
      <c r="J70" s="25"/>
      <c r="K70" s="14" t="str">
        <f aca="false">IF(OR($J70="",$I70=""),"",IF(OR(AND($J70="Gelmintoz",$I70&gt;=2,$I70&lt;=10),AND($J70="Onkogematologik",$I70&gt;=2,$I70&lt;=18)),"Ha","Yo'q"))</f>
        <v/>
      </c>
      <c r="L70" s="25"/>
      <c r="M70" s="12"/>
      <c r="N70" s="14" t="str">
        <f aca="false">IF(OR($C70="",$D70="",$J70="",$B70=""),"",IF(COUNTIFS($C$5:$C$2504,$C70,$D$5:$D$2504,$D70,$J$5:$J$2504,$J70,$B$5:$B$2504,$B70)&gt;1,"Takror",""))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4"/>
      <c r="F71" s="12"/>
      <c r="G71" s="12"/>
      <c r="H71" s="25"/>
      <c r="I71" s="14" t="str">
        <f aca="false">IF(OR($D71="",$B71=""),"",INT(($B71-$D71)/365.25))</f>
        <v/>
      </c>
      <c r="J71" s="25"/>
      <c r="K71" s="14" t="str">
        <f aca="false">IF(OR($J71="",$I71=""),"",IF(OR(AND($J71="Gelmintoz",$I71&gt;=2,$I71&lt;=10),AND($J71="Onkogematologik",$I71&gt;=2,$I71&lt;=18)),"Ha","Yo'q"))</f>
        <v/>
      </c>
      <c r="L71" s="25"/>
      <c r="M71" s="12"/>
      <c r="N71" s="14" t="str">
        <f aca="false">IF(OR($C71="",$D71="",$J71="",$B71=""),"",IF(COUNTIFS($C$5:$C$2504,$C71,$D$5:$D$2504,$D71,$J$5:$J$2504,$J71,$B$5:$B$2504,$B71)&gt;1,"Takror",""))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4"/>
      <c r="F72" s="12"/>
      <c r="G72" s="12"/>
      <c r="H72" s="25"/>
      <c r="I72" s="14" t="str">
        <f aca="false">IF(OR($D72="",$B72=""),"",INT(($B72-$D72)/365.25))</f>
        <v/>
      </c>
      <c r="J72" s="25"/>
      <c r="K72" s="14" t="str">
        <f aca="false">IF(OR($J72="",$I72=""),"",IF(OR(AND($J72="Gelmintoz",$I72&gt;=2,$I72&lt;=10),AND($J72="Onkogematologik",$I72&gt;=2,$I72&lt;=18)),"Ha","Yo'q"))</f>
        <v/>
      </c>
      <c r="L72" s="25"/>
      <c r="M72" s="12"/>
      <c r="N72" s="14" t="str">
        <f aca="false">IF(OR($C72="",$D72="",$J72="",$B72=""),"",IF(COUNTIFS($C$5:$C$2504,$C72,$D$5:$D$2504,$D72,$J$5:$J$2504,$J72,$B$5:$B$2504,$B72)&gt;1,"Takror",""))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4"/>
      <c r="F73" s="12"/>
      <c r="G73" s="12"/>
      <c r="H73" s="25"/>
      <c r="I73" s="14" t="str">
        <f aca="false">IF(OR($D73="",$B73=""),"",INT(($B73-$D73)/365.25))</f>
        <v/>
      </c>
      <c r="J73" s="25"/>
      <c r="K73" s="14" t="str">
        <f aca="false">IF(OR($J73="",$I73=""),"",IF(OR(AND($J73="Gelmintoz",$I73&gt;=2,$I73&lt;=10),AND($J73="Onkogematologik",$I73&gt;=2,$I73&lt;=18)),"Ha","Yo'q"))</f>
        <v/>
      </c>
      <c r="L73" s="25"/>
      <c r="M73" s="12"/>
      <c r="N73" s="14" t="str">
        <f aca="false">IF(OR($C73="",$D73="",$J73="",$B73=""),"",IF(COUNTIFS($C$5:$C$2504,$C73,$D$5:$D$2504,$D73,$J$5:$J$2504,$J73,$B$5:$B$2504,$B73)&gt;1,"Takror",""))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4"/>
      <c r="F74" s="12"/>
      <c r="G74" s="12"/>
      <c r="H74" s="25"/>
      <c r="I74" s="14" t="str">
        <f aca="false">IF(OR($D74="",$B74=""),"",INT(($B74-$D74)/365.25))</f>
        <v/>
      </c>
      <c r="J74" s="25"/>
      <c r="K74" s="14" t="str">
        <f aca="false">IF(OR($J74="",$I74=""),"",IF(OR(AND($J74="Gelmintoz",$I74&gt;=2,$I74&lt;=10),AND($J74="Onkogematologik",$I74&gt;=2,$I74&lt;=18)),"Ha","Yo'q"))</f>
        <v/>
      </c>
      <c r="L74" s="25"/>
      <c r="M74" s="12"/>
      <c r="N74" s="14" t="str">
        <f aca="false">IF(OR($C74="",$D74="",$J74="",$B74=""),"",IF(COUNTIFS($C$5:$C$2504,$C74,$D$5:$D$2504,$D74,$J$5:$J$2504,$J74,$B$5:$B$2504,$B74)&gt;1,"Takror",""))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4"/>
      <c r="F75" s="12"/>
      <c r="G75" s="12"/>
      <c r="H75" s="25"/>
      <c r="I75" s="14" t="str">
        <f aca="false">IF(OR($D75="",$B75=""),"",INT(($B75-$D75)/365.25))</f>
        <v/>
      </c>
      <c r="J75" s="25"/>
      <c r="K75" s="14" t="str">
        <f aca="false">IF(OR($J75="",$I75=""),"",IF(OR(AND($J75="Gelmintoz",$I75&gt;=2,$I75&lt;=10),AND($J75="Onkogematologik",$I75&gt;=2,$I75&lt;=18)),"Ha","Yo'q"))</f>
        <v/>
      </c>
      <c r="L75" s="25"/>
      <c r="M75" s="12"/>
      <c r="N75" s="14" t="str">
        <f aca="false">IF(OR($C75="",$D75="",$J75="",$B75=""),"",IF(COUNTIFS($C$5:$C$2504,$C75,$D$5:$D$2504,$D75,$J$5:$J$2504,$J75,$B$5:$B$2504,$B75)&gt;1,"Takror",""))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4"/>
      <c r="F76" s="12"/>
      <c r="G76" s="12"/>
      <c r="H76" s="25"/>
      <c r="I76" s="14" t="str">
        <f aca="false">IF(OR($D76="",$B76=""),"",INT(($B76-$D76)/365.25))</f>
        <v/>
      </c>
      <c r="J76" s="25"/>
      <c r="K76" s="14" t="str">
        <f aca="false">IF(OR($J76="",$I76=""),"",IF(OR(AND($J76="Gelmintoz",$I76&gt;=2,$I76&lt;=10),AND($J76="Onkogematologik",$I76&gt;=2,$I76&lt;=18)),"Ha","Yo'q"))</f>
        <v/>
      </c>
      <c r="L76" s="25"/>
      <c r="M76" s="12"/>
      <c r="N76" s="14" t="str">
        <f aca="false">IF(OR($C76="",$D76="",$J76="",$B76=""),"",IF(COUNTIFS($C$5:$C$2504,$C76,$D$5:$D$2504,$D76,$J$5:$J$2504,$J76,$B$5:$B$2504,$B76)&gt;1,"Takror",""))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4"/>
      <c r="F77" s="12"/>
      <c r="G77" s="12"/>
      <c r="H77" s="25"/>
      <c r="I77" s="14" t="str">
        <f aca="false">IF(OR($D77="",$B77=""),"",INT(($B77-$D77)/365.25))</f>
        <v/>
      </c>
      <c r="J77" s="25"/>
      <c r="K77" s="14" t="str">
        <f aca="false">IF(OR($J77="",$I77=""),"",IF(OR(AND($J77="Gelmintoz",$I77&gt;=2,$I77&lt;=10),AND($J77="Onkogematologik",$I77&gt;=2,$I77&lt;=18)),"Ha","Yo'q"))</f>
        <v/>
      </c>
      <c r="L77" s="25"/>
      <c r="M77" s="12"/>
      <c r="N77" s="14" t="str">
        <f aca="false">IF(OR($C77="",$D77="",$J77="",$B77=""),"",IF(COUNTIFS($C$5:$C$2504,$C77,$D$5:$D$2504,$D77,$J$5:$J$2504,$J77,$B$5:$B$2504,$B77)&gt;1,"Takror",""))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4"/>
      <c r="F78" s="12"/>
      <c r="G78" s="12"/>
      <c r="H78" s="25"/>
      <c r="I78" s="14" t="str">
        <f aca="false">IF(OR($D78="",$B78=""),"",INT(($B78-$D78)/365.25))</f>
        <v/>
      </c>
      <c r="J78" s="25"/>
      <c r="K78" s="14" t="str">
        <f aca="false">IF(OR($J78="",$I78=""),"",IF(OR(AND($J78="Gelmintoz",$I78&gt;=2,$I78&lt;=10),AND($J78="Onkogematologik",$I78&gt;=2,$I78&lt;=18)),"Ha","Yo'q"))</f>
        <v/>
      </c>
      <c r="L78" s="25"/>
      <c r="M78" s="12"/>
      <c r="N78" s="14" t="str">
        <f aca="false">IF(OR($C78="",$D78="",$J78="",$B78=""),"",IF(COUNTIFS($C$5:$C$2504,$C78,$D$5:$D$2504,$D78,$J$5:$J$2504,$J78,$B$5:$B$2504,$B78)&gt;1,"Takror",""))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4"/>
      <c r="F79" s="12"/>
      <c r="G79" s="12"/>
      <c r="H79" s="25"/>
      <c r="I79" s="14" t="str">
        <f aca="false">IF(OR($D79="",$B79=""),"",INT(($B79-$D79)/365.25))</f>
        <v/>
      </c>
      <c r="J79" s="25"/>
      <c r="K79" s="14" t="str">
        <f aca="false">IF(OR($J79="",$I79=""),"",IF(OR(AND($J79="Gelmintoz",$I79&gt;=2,$I79&lt;=10),AND($J79="Onkogematologik",$I79&gt;=2,$I79&lt;=18)),"Ha","Yo'q"))</f>
        <v/>
      </c>
      <c r="L79" s="25"/>
      <c r="M79" s="12"/>
      <c r="N79" s="14" t="str">
        <f aca="false">IF(OR($C79="",$D79="",$J79="",$B79=""),"",IF(COUNTIFS($C$5:$C$2504,$C79,$D$5:$D$2504,$D79,$J$5:$J$2504,$J79,$B$5:$B$2504,$B79)&gt;1,"Takror",""))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4"/>
      <c r="F80" s="12"/>
      <c r="G80" s="12"/>
      <c r="H80" s="25"/>
      <c r="I80" s="14" t="str">
        <f aca="false">IF(OR($D80="",$B80=""),"",INT(($B80-$D80)/365.25))</f>
        <v/>
      </c>
      <c r="J80" s="25"/>
      <c r="K80" s="14" t="str">
        <f aca="false">IF(OR($J80="",$I80=""),"",IF(OR(AND($J80="Gelmintoz",$I80&gt;=2,$I80&lt;=10),AND($J80="Onkogematologik",$I80&gt;=2,$I80&lt;=18)),"Ha","Yo'q"))</f>
        <v/>
      </c>
      <c r="L80" s="25"/>
      <c r="M80" s="12"/>
      <c r="N80" s="14" t="str">
        <f aca="false">IF(OR($C80="",$D80="",$J80="",$B80=""),"",IF(COUNTIFS($C$5:$C$2504,$C80,$D$5:$D$2504,$D80,$J$5:$J$2504,$J80,$B$5:$B$2504,$B80)&gt;1,"Takror",""))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4"/>
      <c r="F81" s="12"/>
      <c r="G81" s="12"/>
      <c r="H81" s="25"/>
      <c r="I81" s="14" t="str">
        <f aca="false">IF(OR($D81="",$B81=""),"",INT(($B81-$D81)/365.25))</f>
        <v/>
      </c>
      <c r="J81" s="25"/>
      <c r="K81" s="14" t="str">
        <f aca="false">IF(OR($J81="",$I81=""),"",IF(OR(AND($J81="Gelmintoz",$I81&gt;=2,$I81&lt;=10),AND($J81="Onkogematologik",$I81&gt;=2,$I81&lt;=18)),"Ha","Yo'q"))</f>
        <v/>
      </c>
      <c r="L81" s="25"/>
      <c r="M81" s="12"/>
      <c r="N81" s="14" t="str">
        <f aca="false">IF(OR($C81="",$D81="",$J81="",$B81=""),"",IF(COUNTIFS($C$5:$C$2504,$C81,$D$5:$D$2504,$D81,$J$5:$J$2504,$J81,$B$5:$B$2504,$B81)&gt;1,"Takror",""))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4"/>
      <c r="F82" s="12"/>
      <c r="G82" s="12"/>
      <c r="H82" s="25"/>
      <c r="I82" s="14" t="str">
        <f aca="false">IF(OR($D82="",$B82=""),"",INT(($B82-$D82)/365.25))</f>
        <v/>
      </c>
      <c r="J82" s="25"/>
      <c r="K82" s="14" t="str">
        <f aca="false">IF(OR($J82="",$I82=""),"",IF(OR(AND($J82="Gelmintoz",$I82&gt;=2,$I82&lt;=10),AND($J82="Onkogematologik",$I82&gt;=2,$I82&lt;=18)),"Ha","Yo'q"))</f>
        <v/>
      </c>
      <c r="L82" s="25"/>
      <c r="M82" s="12"/>
      <c r="N82" s="14" t="str">
        <f aca="false">IF(OR($C82="",$D82="",$J82="",$B82=""),"",IF(COUNTIFS($C$5:$C$2504,$C82,$D$5:$D$2504,$D82,$J$5:$J$2504,$J82,$B$5:$B$2504,$B82)&gt;1,"Takror",""))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4"/>
      <c r="F83" s="12"/>
      <c r="G83" s="12"/>
      <c r="H83" s="25"/>
      <c r="I83" s="14" t="str">
        <f aca="false">IF(OR($D83="",$B83=""),"",INT(($B83-$D83)/365.25))</f>
        <v/>
      </c>
      <c r="J83" s="25"/>
      <c r="K83" s="14" t="str">
        <f aca="false">IF(OR($J83="",$I83=""),"",IF(OR(AND($J83="Gelmintoz",$I83&gt;=2,$I83&lt;=10),AND($J83="Onkogematologik",$I83&gt;=2,$I83&lt;=18)),"Ha","Yo'q"))</f>
        <v/>
      </c>
      <c r="L83" s="25"/>
      <c r="M83" s="12"/>
      <c r="N83" s="14" t="str">
        <f aca="false">IF(OR($C83="",$D83="",$J83="",$B83=""),"",IF(COUNTIFS($C$5:$C$2504,$C83,$D$5:$D$2504,$D83,$J$5:$J$2504,$J83,$B$5:$B$2504,$B83)&gt;1,"Takror",""))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4"/>
      <c r="F84" s="12"/>
      <c r="G84" s="12"/>
      <c r="H84" s="25"/>
      <c r="I84" s="14" t="str">
        <f aca="false">IF(OR($D84="",$B84=""),"",INT(($B84-$D84)/365.25))</f>
        <v/>
      </c>
      <c r="J84" s="25"/>
      <c r="K84" s="14" t="str">
        <f aca="false">IF(OR($J84="",$I84=""),"",IF(OR(AND($J84="Gelmintoz",$I84&gt;=2,$I84&lt;=10),AND($J84="Onkogematologik",$I84&gt;=2,$I84&lt;=18)),"Ha","Yo'q"))</f>
        <v/>
      </c>
      <c r="L84" s="25"/>
      <c r="M84" s="12"/>
      <c r="N84" s="14" t="str">
        <f aca="false">IF(OR($C84="",$D84="",$J84="",$B84=""),"",IF(COUNTIFS($C$5:$C$2504,$C84,$D$5:$D$2504,$D84,$J$5:$J$2504,$J84,$B$5:$B$2504,$B84)&gt;1,"Takror",""))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4"/>
      <c r="F85" s="12"/>
      <c r="G85" s="12"/>
      <c r="H85" s="25"/>
      <c r="I85" s="14" t="str">
        <f aca="false">IF(OR($D85="",$B85=""),"",INT(($B85-$D85)/365.25))</f>
        <v/>
      </c>
      <c r="J85" s="25"/>
      <c r="K85" s="14" t="str">
        <f aca="false">IF(OR($J85="",$I85=""),"",IF(OR(AND($J85="Gelmintoz",$I85&gt;=2,$I85&lt;=10),AND($J85="Onkogematologik",$I85&gt;=2,$I85&lt;=18)),"Ha","Yo'q"))</f>
        <v/>
      </c>
      <c r="L85" s="25"/>
      <c r="M85" s="12"/>
      <c r="N85" s="14" t="str">
        <f aca="false">IF(OR($C85="",$D85="",$J85="",$B85=""),"",IF(COUNTIFS($C$5:$C$2504,$C85,$D$5:$D$2504,$D85,$J$5:$J$2504,$J85,$B$5:$B$2504,$B85)&gt;1,"Takror",""))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4"/>
      <c r="F86" s="12"/>
      <c r="G86" s="12"/>
      <c r="H86" s="25"/>
      <c r="I86" s="14" t="str">
        <f aca="false">IF(OR($D86="",$B86=""),"",INT(($B86-$D86)/365.25))</f>
        <v/>
      </c>
      <c r="J86" s="25"/>
      <c r="K86" s="14" t="str">
        <f aca="false">IF(OR($J86="",$I86=""),"",IF(OR(AND($J86="Gelmintoz",$I86&gt;=2,$I86&lt;=10),AND($J86="Onkogematologik",$I86&gt;=2,$I86&lt;=18)),"Ha","Yo'q"))</f>
        <v/>
      </c>
      <c r="L86" s="25"/>
      <c r="M86" s="12"/>
      <c r="N86" s="14" t="str">
        <f aca="false">IF(OR($C86="",$D86="",$J86="",$B86=""),"",IF(COUNTIFS($C$5:$C$2504,$C86,$D$5:$D$2504,$D86,$J$5:$J$2504,$J86,$B$5:$B$2504,$B86)&gt;1,"Takror",""))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4"/>
      <c r="F87" s="12"/>
      <c r="G87" s="12"/>
      <c r="H87" s="25"/>
      <c r="I87" s="14" t="str">
        <f aca="false">IF(OR($D87="",$B87=""),"",INT(($B87-$D87)/365.25))</f>
        <v/>
      </c>
      <c r="J87" s="25"/>
      <c r="K87" s="14" t="str">
        <f aca="false">IF(OR($J87="",$I87=""),"",IF(OR(AND($J87="Gelmintoz",$I87&gt;=2,$I87&lt;=10),AND($J87="Onkogematologik",$I87&gt;=2,$I87&lt;=18)),"Ha","Yo'q"))</f>
        <v/>
      </c>
      <c r="L87" s="25"/>
      <c r="M87" s="12"/>
      <c r="N87" s="14" t="str">
        <f aca="false">IF(OR($C87="",$D87="",$J87="",$B87=""),"",IF(COUNTIFS($C$5:$C$2504,$C87,$D$5:$D$2504,$D87,$J$5:$J$2504,$J87,$B$5:$B$2504,$B87)&gt;1,"Takror",""))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4"/>
      <c r="F88" s="12"/>
      <c r="G88" s="12"/>
      <c r="H88" s="25"/>
      <c r="I88" s="14" t="str">
        <f aca="false">IF(OR($D88="",$B88=""),"",INT(($B88-$D88)/365.25))</f>
        <v/>
      </c>
      <c r="J88" s="25"/>
      <c r="K88" s="14" t="str">
        <f aca="false">IF(OR($J88="",$I88=""),"",IF(OR(AND($J88="Gelmintoz",$I88&gt;=2,$I88&lt;=10),AND($J88="Onkogematologik",$I88&gt;=2,$I88&lt;=18)),"Ha","Yo'q"))</f>
        <v/>
      </c>
      <c r="L88" s="25"/>
      <c r="M88" s="12"/>
      <c r="N88" s="14" t="str">
        <f aca="false">IF(OR($C88="",$D88="",$J88="",$B88=""),"",IF(COUNTIFS($C$5:$C$2504,$C88,$D$5:$D$2504,$D88,$J$5:$J$2504,$J88,$B$5:$B$2504,$B88)&gt;1,"Takror",""))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4"/>
      <c r="F89" s="12"/>
      <c r="G89" s="12"/>
      <c r="H89" s="25"/>
      <c r="I89" s="14" t="str">
        <f aca="false">IF(OR($D89="",$B89=""),"",INT(($B89-$D89)/365.25))</f>
        <v/>
      </c>
      <c r="J89" s="25"/>
      <c r="K89" s="14" t="str">
        <f aca="false">IF(OR($J89="",$I89=""),"",IF(OR(AND($J89="Gelmintoz",$I89&gt;=2,$I89&lt;=10),AND($J89="Onkogematologik",$I89&gt;=2,$I89&lt;=18)),"Ha","Yo'q"))</f>
        <v/>
      </c>
      <c r="L89" s="25"/>
      <c r="M89" s="12"/>
      <c r="N89" s="14" t="str">
        <f aca="false">IF(OR($C89="",$D89="",$J89="",$B89=""),"",IF(COUNTIFS($C$5:$C$2504,$C89,$D$5:$D$2504,$D89,$J$5:$J$2504,$J89,$B$5:$B$2504,$B89)&gt;1,"Takror",""))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4"/>
      <c r="F90" s="12"/>
      <c r="G90" s="12"/>
      <c r="H90" s="25"/>
      <c r="I90" s="14" t="str">
        <f aca="false">IF(OR($D90="",$B90=""),"",INT(($B90-$D90)/365.25))</f>
        <v/>
      </c>
      <c r="J90" s="25"/>
      <c r="K90" s="14" t="str">
        <f aca="false">IF(OR($J90="",$I90=""),"",IF(OR(AND($J90="Gelmintoz",$I90&gt;=2,$I90&lt;=10),AND($J90="Onkogematologik",$I90&gt;=2,$I90&lt;=18)),"Ha","Yo'q"))</f>
        <v/>
      </c>
      <c r="L90" s="25"/>
      <c r="M90" s="12"/>
      <c r="N90" s="14" t="str">
        <f aca="false">IF(OR($C90="",$D90="",$J90="",$B90=""),"",IF(COUNTIFS($C$5:$C$2504,$C90,$D$5:$D$2504,$D90,$J$5:$J$2504,$J90,$B$5:$B$2504,$B90)&gt;1,"Takror",""))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4"/>
      <c r="F91" s="12"/>
      <c r="G91" s="12"/>
      <c r="H91" s="25"/>
      <c r="I91" s="14" t="str">
        <f aca="false">IF(OR($D91="",$B91=""),"",INT(($B91-$D91)/365.25))</f>
        <v/>
      </c>
      <c r="J91" s="25"/>
      <c r="K91" s="14" t="str">
        <f aca="false">IF(OR($J91="",$I91=""),"",IF(OR(AND($J91="Gelmintoz",$I91&gt;=2,$I91&lt;=10),AND($J91="Onkogematologik",$I91&gt;=2,$I91&lt;=18)),"Ha","Yo'q"))</f>
        <v/>
      </c>
      <c r="L91" s="25"/>
      <c r="M91" s="12"/>
      <c r="N91" s="14" t="str">
        <f aca="false">IF(OR($C91="",$D91="",$J91="",$B91=""),"",IF(COUNTIFS($C$5:$C$2504,$C91,$D$5:$D$2504,$D91,$J$5:$J$2504,$J91,$B$5:$B$2504,$B91)&gt;1,"Takror",""))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4"/>
      <c r="F92" s="12"/>
      <c r="G92" s="12"/>
      <c r="H92" s="25"/>
      <c r="I92" s="14" t="str">
        <f aca="false">IF(OR($D92="",$B92=""),"",INT(($B92-$D92)/365.25))</f>
        <v/>
      </c>
      <c r="J92" s="25"/>
      <c r="K92" s="14" t="str">
        <f aca="false">IF(OR($J92="",$I92=""),"",IF(OR(AND($J92="Gelmintoz",$I92&gt;=2,$I92&lt;=10),AND($J92="Onkogematologik",$I92&gt;=2,$I92&lt;=18)),"Ha","Yo'q"))</f>
        <v/>
      </c>
      <c r="L92" s="25"/>
      <c r="M92" s="12"/>
      <c r="N92" s="14" t="str">
        <f aca="false">IF(OR($C92="",$D92="",$J92="",$B92=""),"",IF(COUNTIFS($C$5:$C$2504,$C92,$D$5:$D$2504,$D92,$J$5:$J$2504,$J92,$B$5:$B$2504,$B92)&gt;1,"Takror",""))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4"/>
      <c r="F93" s="12"/>
      <c r="G93" s="12"/>
      <c r="H93" s="25"/>
      <c r="I93" s="14" t="str">
        <f aca="false">IF(OR($D93="",$B93=""),"",INT(($B93-$D93)/365.25))</f>
        <v/>
      </c>
      <c r="J93" s="25"/>
      <c r="K93" s="14" t="str">
        <f aca="false">IF(OR($J93="",$I93=""),"",IF(OR(AND($J93="Gelmintoz",$I93&gt;=2,$I93&lt;=10),AND($J93="Onkogematologik",$I93&gt;=2,$I93&lt;=18)),"Ha","Yo'q"))</f>
        <v/>
      </c>
      <c r="L93" s="25"/>
      <c r="M93" s="12"/>
      <c r="N93" s="14" t="str">
        <f aca="false">IF(OR($C93="",$D93="",$J93="",$B93=""),"",IF(COUNTIFS($C$5:$C$2504,$C93,$D$5:$D$2504,$D93,$J$5:$J$2504,$J93,$B$5:$B$2504,$B93)&gt;1,"Takror",""))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4"/>
      <c r="F94" s="12"/>
      <c r="G94" s="12"/>
      <c r="H94" s="25"/>
      <c r="I94" s="14" t="str">
        <f aca="false">IF(OR($D94="",$B94=""),"",INT(($B94-$D94)/365.25))</f>
        <v/>
      </c>
      <c r="J94" s="25"/>
      <c r="K94" s="14" t="str">
        <f aca="false">IF(OR($J94="",$I94=""),"",IF(OR(AND($J94="Gelmintoz",$I94&gt;=2,$I94&lt;=10),AND($J94="Onkogematologik",$I94&gt;=2,$I94&lt;=18)),"Ha","Yo'q"))</f>
        <v/>
      </c>
      <c r="L94" s="25"/>
      <c r="M94" s="12"/>
      <c r="N94" s="14" t="str">
        <f aca="false">IF(OR($C94="",$D94="",$J94="",$B94=""),"",IF(COUNTIFS($C$5:$C$2504,$C94,$D$5:$D$2504,$D94,$J$5:$J$2504,$J94,$B$5:$B$2504,$B94)&gt;1,"Takror",""))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4"/>
      <c r="F95" s="12"/>
      <c r="G95" s="12"/>
      <c r="H95" s="25"/>
      <c r="I95" s="14" t="str">
        <f aca="false">IF(OR($D95="",$B95=""),"",INT(($B95-$D95)/365.25))</f>
        <v/>
      </c>
      <c r="J95" s="25"/>
      <c r="K95" s="14" t="str">
        <f aca="false">IF(OR($J95="",$I95=""),"",IF(OR(AND($J95="Gelmintoz",$I95&gt;=2,$I95&lt;=10),AND($J95="Onkogematologik",$I95&gt;=2,$I95&lt;=18)),"Ha","Yo'q"))</f>
        <v/>
      </c>
      <c r="L95" s="25"/>
      <c r="M95" s="12"/>
      <c r="N95" s="14" t="str">
        <f aca="false">IF(OR($C95="",$D95="",$J95="",$B95=""),"",IF(COUNTIFS($C$5:$C$2504,$C95,$D$5:$D$2504,$D95,$J$5:$J$2504,$J95,$B$5:$B$2504,$B95)&gt;1,"Takror",""))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4"/>
      <c r="F96" s="12"/>
      <c r="G96" s="12"/>
      <c r="H96" s="25"/>
      <c r="I96" s="14" t="str">
        <f aca="false">IF(OR($D96="",$B96=""),"",INT(($B96-$D96)/365.25))</f>
        <v/>
      </c>
      <c r="J96" s="25"/>
      <c r="K96" s="14" t="str">
        <f aca="false">IF(OR($J96="",$I96=""),"",IF(OR(AND($J96="Gelmintoz",$I96&gt;=2,$I96&lt;=10),AND($J96="Onkogematologik",$I96&gt;=2,$I96&lt;=18)),"Ha","Yo'q"))</f>
        <v/>
      </c>
      <c r="L96" s="25"/>
      <c r="M96" s="12"/>
      <c r="N96" s="14" t="str">
        <f aca="false">IF(OR($C96="",$D96="",$J96="",$B96=""),"",IF(COUNTIFS($C$5:$C$2504,$C96,$D$5:$D$2504,$D96,$J$5:$J$2504,$J96,$B$5:$B$2504,$B96)&gt;1,"Takror",""))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4"/>
      <c r="F97" s="12"/>
      <c r="G97" s="12"/>
      <c r="H97" s="25"/>
      <c r="I97" s="14" t="str">
        <f aca="false">IF(OR($D97="",$B97=""),"",INT(($B97-$D97)/365.25))</f>
        <v/>
      </c>
      <c r="J97" s="25"/>
      <c r="K97" s="14" t="str">
        <f aca="false">IF(OR($J97="",$I97=""),"",IF(OR(AND($J97="Gelmintoz",$I97&gt;=2,$I97&lt;=10),AND($J97="Onkogematologik",$I97&gt;=2,$I97&lt;=18)),"Ha","Yo'q"))</f>
        <v/>
      </c>
      <c r="L97" s="25"/>
      <c r="M97" s="12"/>
      <c r="N97" s="14" t="str">
        <f aca="false">IF(OR($C97="",$D97="",$J97="",$B97=""),"",IF(COUNTIFS($C$5:$C$2504,$C97,$D$5:$D$2504,$D97,$J$5:$J$2504,$J97,$B$5:$B$2504,$B97)&gt;1,"Takror",""))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4"/>
      <c r="F98" s="12"/>
      <c r="G98" s="12"/>
      <c r="H98" s="25"/>
      <c r="I98" s="14" t="str">
        <f aca="false">IF(OR($D98="",$B98=""),"",INT(($B98-$D98)/365.25))</f>
        <v/>
      </c>
      <c r="J98" s="25"/>
      <c r="K98" s="14" t="str">
        <f aca="false">IF(OR($J98="",$I98=""),"",IF(OR(AND($J98="Gelmintoz",$I98&gt;=2,$I98&lt;=10),AND($J98="Onkogematologik",$I98&gt;=2,$I98&lt;=18)),"Ha","Yo'q"))</f>
        <v/>
      </c>
      <c r="L98" s="25"/>
      <c r="M98" s="12"/>
      <c r="N98" s="14" t="str">
        <f aca="false">IF(OR($C98="",$D98="",$J98="",$B98=""),"",IF(COUNTIFS($C$5:$C$2504,$C98,$D$5:$D$2504,$D98,$J$5:$J$2504,$J98,$B$5:$B$2504,$B98)&gt;1,"Takror",""))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4"/>
      <c r="F99" s="12"/>
      <c r="G99" s="12"/>
      <c r="H99" s="25"/>
      <c r="I99" s="14" t="str">
        <f aca="false">IF(OR($D99="",$B99=""),"",INT(($B99-$D99)/365.25))</f>
        <v/>
      </c>
      <c r="J99" s="25"/>
      <c r="K99" s="14" t="str">
        <f aca="false">IF(OR($J99="",$I99=""),"",IF(OR(AND($J99="Gelmintoz",$I99&gt;=2,$I99&lt;=10),AND($J99="Onkogematologik",$I99&gt;=2,$I99&lt;=18)),"Ha","Yo'q"))</f>
        <v/>
      </c>
      <c r="L99" s="25"/>
      <c r="M99" s="12"/>
      <c r="N99" s="14" t="str">
        <f aca="false">IF(OR($C99="",$D99="",$J99="",$B99=""),"",IF(COUNTIFS($C$5:$C$2504,$C99,$D$5:$D$2504,$D99,$J$5:$J$2504,$J99,$B$5:$B$2504,$B99)&gt;1,"Takror",""))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4"/>
      <c r="F100" s="12"/>
      <c r="G100" s="12"/>
      <c r="H100" s="25"/>
      <c r="I100" s="14" t="str">
        <f aca="false">IF(OR($D100="",$B100=""),"",INT(($B100-$D100)/365.25))</f>
        <v/>
      </c>
      <c r="J100" s="25"/>
      <c r="K100" s="14" t="str">
        <f aca="false">IF(OR($J100="",$I100=""),"",IF(OR(AND($J100="Gelmintoz",$I100&gt;=2,$I100&lt;=10),AND($J100="Onkogematologik",$I100&gt;=2,$I100&lt;=18)),"Ha","Yo'q"))</f>
        <v/>
      </c>
      <c r="L100" s="25"/>
      <c r="M100" s="12"/>
      <c r="N100" s="14" t="str">
        <f aca="false">IF(OR($C100="",$D100="",$J100="",$B100=""),"",IF(COUNTIFS($C$5:$C$2504,$C100,$D$5:$D$2504,$D100,$J$5:$J$2504,$J100,$B$5:$B$2504,$B100)&gt;1,"Takror",""))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4"/>
      <c r="F101" s="12"/>
      <c r="G101" s="12"/>
      <c r="H101" s="25"/>
      <c r="I101" s="14" t="str">
        <f aca="false">IF(OR($D101="",$B101=""),"",INT(($B101-$D101)/365.25))</f>
        <v/>
      </c>
      <c r="J101" s="25"/>
      <c r="K101" s="14" t="str">
        <f aca="false">IF(OR($J101="",$I101=""),"",IF(OR(AND($J101="Gelmintoz",$I101&gt;=2,$I101&lt;=10),AND($J101="Onkogematologik",$I101&gt;=2,$I101&lt;=18)),"Ha","Yo'q"))</f>
        <v/>
      </c>
      <c r="L101" s="25"/>
      <c r="M101" s="12"/>
      <c r="N101" s="14" t="str">
        <f aca="false">IF(OR($C101="",$D101="",$J101="",$B101=""),"",IF(COUNTIFS($C$5:$C$2504,$C101,$D$5:$D$2504,$D101,$J$5:$J$2504,$J101,$B$5:$B$2504,$B101)&gt;1,"Takror",""))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4"/>
      <c r="F102" s="12"/>
      <c r="G102" s="12"/>
      <c r="H102" s="25"/>
      <c r="I102" s="14" t="str">
        <f aca="false">IF(OR($D102="",$B102=""),"",INT(($B102-$D102)/365.25))</f>
        <v/>
      </c>
      <c r="J102" s="25"/>
      <c r="K102" s="14" t="str">
        <f aca="false">IF(OR($J102="",$I102=""),"",IF(OR(AND($J102="Gelmintoz",$I102&gt;=2,$I102&lt;=10),AND($J102="Onkogematologik",$I102&gt;=2,$I102&lt;=18)),"Ha","Yo'q"))</f>
        <v/>
      </c>
      <c r="L102" s="25"/>
      <c r="M102" s="12"/>
      <c r="N102" s="14" t="str">
        <f aca="false">IF(OR($C102="",$D102="",$J102="",$B102=""),"",IF(COUNTIFS($C$5:$C$2504,$C102,$D$5:$D$2504,$D102,$J$5:$J$2504,$J102,$B$5:$B$2504,$B102)&gt;1,"Takror",""))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4"/>
      <c r="F103" s="12"/>
      <c r="G103" s="12"/>
      <c r="H103" s="25"/>
      <c r="I103" s="14" t="str">
        <f aca="false">IF(OR($D103="",$B103=""),"",INT(($B103-$D103)/365.25))</f>
        <v/>
      </c>
      <c r="J103" s="25"/>
      <c r="K103" s="14" t="str">
        <f aca="false">IF(OR($J103="",$I103=""),"",IF(OR(AND($J103="Gelmintoz",$I103&gt;=2,$I103&lt;=10),AND($J103="Onkogematologik",$I103&gt;=2,$I103&lt;=18)),"Ha","Yo'q"))</f>
        <v/>
      </c>
      <c r="L103" s="25"/>
      <c r="M103" s="12"/>
      <c r="N103" s="14" t="str">
        <f aca="false">IF(OR($C103="",$D103="",$J103="",$B103=""),"",IF(COUNTIFS($C$5:$C$2504,$C103,$D$5:$D$2504,$D103,$J$5:$J$2504,$J103,$B$5:$B$2504,$B103)&gt;1,"Takror",""))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4"/>
      <c r="F104" s="12"/>
      <c r="G104" s="12"/>
      <c r="H104" s="25"/>
      <c r="I104" s="14" t="str">
        <f aca="false">IF(OR($D104="",$B104=""),"",INT(($B104-$D104)/365.25))</f>
        <v/>
      </c>
      <c r="J104" s="25"/>
      <c r="K104" s="14" t="str">
        <f aca="false">IF(OR($J104="",$I104=""),"",IF(OR(AND($J104="Gelmintoz",$I104&gt;=2,$I104&lt;=10),AND($J104="Onkogematologik",$I104&gt;=2,$I104&lt;=18)),"Ha","Yo'q"))</f>
        <v/>
      </c>
      <c r="L104" s="25"/>
      <c r="M104" s="12"/>
      <c r="N104" s="14" t="str">
        <f aca="false">IF(OR($C104="",$D104="",$J104="",$B104=""),"",IF(COUNTIFS($C$5:$C$2504,$C104,$D$5:$D$2504,$D104,$J$5:$J$2504,$J104,$B$5:$B$2504,$B104)&gt;1,"Takror",""))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4"/>
      <c r="F105" s="12"/>
      <c r="G105" s="12"/>
      <c r="H105" s="25"/>
      <c r="I105" s="14" t="str">
        <f aca="false">IF(OR($D105="",$B105=""),"",INT(($B105-$D105)/365.25))</f>
        <v/>
      </c>
      <c r="J105" s="25"/>
      <c r="K105" s="14" t="str">
        <f aca="false">IF(OR($J105="",$I105=""),"",IF(OR(AND($J105="Gelmintoz",$I105&gt;=2,$I105&lt;=10),AND($J105="Onkogematologik",$I105&gt;=2,$I105&lt;=18)),"Ha","Yo'q"))</f>
        <v/>
      </c>
      <c r="L105" s="25"/>
      <c r="M105" s="12"/>
      <c r="N105" s="14" t="str">
        <f aca="false">IF(OR($C105="",$D105="",$J105="",$B105=""),"",IF(COUNTIFS($C$5:$C$2504,$C105,$D$5:$D$2504,$D105,$J$5:$J$2504,$J105,$B$5:$B$2504,$B105)&gt;1,"Takror",""))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4"/>
      <c r="F106" s="12"/>
      <c r="G106" s="12"/>
      <c r="H106" s="25"/>
      <c r="I106" s="14" t="str">
        <f aca="false">IF(OR($D106="",$B106=""),"",INT(($B106-$D106)/365.25))</f>
        <v/>
      </c>
      <c r="J106" s="25"/>
      <c r="K106" s="14" t="str">
        <f aca="false">IF(OR($J106="",$I106=""),"",IF(OR(AND($J106="Gelmintoz",$I106&gt;=2,$I106&lt;=10),AND($J106="Onkogematologik",$I106&gt;=2,$I106&lt;=18)),"Ha","Yo'q"))</f>
        <v/>
      </c>
      <c r="L106" s="25"/>
      <c r="M106" s="12"/>
      <c r="N106" s="14" t="str">
        <f aca="false">IF(OR($C106="",$D106="",$J106="",$B106=""),"",IF(COUNTIFS($C$5:$C$2504,$C106,$D$5:$D$2504,$D106,$J$5:$J$2504,$J106,$B$5:$B$2504,$B106)&gt;1,"Takror",""))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4"/>
      <c r="F107" s="12"/>
      <c r="G107" s="12"/>
      <c r="H107" s="25"/>
      <c r="I107" s="14" t="str">
        <f aca="false">IF(OR($D107="",$B107=""),"",INT(($B107-$D107)/365.25))</f>
        <v/>
      </c>
      <c r="J107" s="25"/>
      <c r="K107" s="14" t="str">
        <f aca="false">IF(OR($J107="",$I107=""),"",IF(OR(AND($J107="Gelmintoz",$I107&gt;=2,$I107&lt;=10),AND($J107="Onkogematologik",$I107&gt;=2,$I107&lt;=18)),"Ha","Yo'q"))</f>
        <v/>
      </c>
      <c r="L107" s="25"/>
      <c r="M107" s="12"/>
      <c r="N107" s="14" t="str">
        <f aca="false">IF(OR($C107="",$D107="",$J107="",$B107=""),"",IF(COUNTIFS($C$5:$C$2504,$C107,$D$5:$D$2504,$D107,$J$5:$J$2504,$J107,$B$5:$B$2504,$B107)&gt;1,"Takror",""))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4"/>
      <c r="F108" s="12"/>
      <c r="G108" s="12"/>
      <c r="H108" s="25"/>
      <c r="I108" s="14" t="str">
        <f aca="false">IF(OR($D108="",$B108=""),"",INT(($B108-$D108)/365.25))</f>
        <v/>
      </c>
      <c r="J108" s="25"/>
      <c r="K108" s="14" t="str">
        <f aca="false">IF(OR($J108="",$I108=""),"",IF(OR(AND($J108="Gelmintoz",$I108&gt;=2,$I108&lt;=10),AND($J108="Onkogematologik",$I108&gt;=2,$I108&lt;=18)),"Ha","Yo'q"))</f>
        <v/>
      </c>
      <c r="L108" s="25"/>
      <c r="M108" s="12"/>
      <c r="N108" s="14" t="str">
        <f aca="false">IF(OR($C108="",$D108="",$J108="",$B108=""),"",IF(COUNTIFS($C$5:$C$2504,$C108,$D$5:$D$2504,$D108,$J$5:$J$2504,$J108,$B$5:$B$2504,$B108)&gt;1,"Takror",""))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4"/>
      <c r="F109" s="12"/>
      <c r="G109" s="12"/>
      <c r="H109" s="25"/>
      <c r="I109" s="14" t="str">
        <f aca="false">IF(OR($D109="",$B109=""),"",INT(($B109-$D109)/365.25))</f>
        <v/>
      </c>
      <c r="J109" s="25"/>
      <c r="K109" s="14" t="str">
        <f aca="false">IF(OR($J109="",$I109=""),"",IF(OR(AND($J109="Gelmintoz",$I109&gt;=2,$I109&lt;=10),AND($J109="Onkogematologik",$I109&gt;=2,$I109&lt;=18)),"Ha","Yo'q"))</f>
        <v/>
      </c>
      <c r="L109" s="25"/>
      <c r="M109" s="12"/>
      <c r="N109" s="14" t="str">
        <f aca="false">IF(OR($C109="",$D109="",$J109="",$B109=""),"",IF(COUNTIFS($C$5:$C$2504,$C109,$D$5:$D$2504,$D109,$J$5:$J$2504,$J109,$B$5:$B$2504,$B109)&gt;1,"Takror",""))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4"/>
      <c r="F110" s="12"/>
      <c r="G110" s="12"/>
      <c r="H110" s="25"/>
      <c r="I110" s="14" t="str">
        <f aca="false">IF(OR($D110="",$B110=""),"",INT(($B110-$D110)/365.25))</f>
        <v/>
      </c>
      <c r="J110" s="25"/>
      <c r="K110" s="14" t="str">
        <f aca="false">IF(OR($J110="",$I110=""),"",IF(OR(AND($J110="Gelmintoz",$I110&gt;=2,$I110&lt;=10),AND($J110="Onkogematologik",$I110&gt;=2,$I110&lt;=18)),"Ha","Yo'q"))</f>
        <v/>
      </c>
      <c r="L110" s="25"/>
      <c r="M110" s="12"/>
      <c r="N110" s="14" t="str">
        <f aca="false">IF(OR($C110="",$D110="",$J110="",$B110=""),"",IF(COUNTIFS($C$5:$C$2504,$C110,$D$5:$D$2504,$D110,$J$5:$J$2504,$J110,$B$5:$B$2504,$B110)&gt;1,"Takror",""))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4"/>
      <c r="F111" s="12"/>
      <c r="G111" s="12"/>
      <c r="H111" s="25"/>
      <c r="I111" s="14" t="str">
        <f aca="false">IF(OR($D111="",$B111=""),"",INT(($B111-$D111)/365.25))</f>
        <v/>
      </c>
      <c r="J111" s="25"/>
      <c r="K111" s="14" t="str">
        <f aca="false">IF(OR($J111="",$I111=""),"",IF(OR(AND($J111="Gelmintoz",$I111&gt;=2,$I111&lt;=10),AND($J111="Onkogematologik",$I111&gt;=2,$I111&lt;=18)),"Ha","Yo'q"))</f>
        <v/>
      </c>
      <c r="L111" s="25"/>
      <c r="M111" s="12"/>
      <c r="N111" s="14" t="str">
        <f aca="false">IF(OR($C111="",$D111="",$J111="",$B111=""),"",IF(COUNTIFS($C$5:$C$2504,$C111,$D$5:$D$2504,$D111,$J$5:$J$2504,$J111,$B$5:$B$2504,$B111)&gt;1,"Takror",""))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4"/>
      <c r="F112" s="12"/>
      <c r="G112" s="12"/>
      <c r="H112" s="25"/>
      <c r="I112" s="14" t="str">
        <f aca="false">IF(OR($D112="",$B112=""),"",INT(($B112-$D112)/365.25))</f>
        <v/>
      </c>
      <c r="J112" s="25"/>
      <c r="K112" s="14" t="str">
        <f aca="false">IF(OR($J112="",$I112=""),"",IF(OR(AND($J112="Gelmintoz",$I112&gt;=2,$I112&lt;=10),AND($J112="Onkogematologik",$I112&gt;=2,$I112&lt;=18)),"Ha","Yo'q"))</f>
        <v/>
      </c>
      <c r="L112" s="25"/>
      <c r="M112" s="12"/>
      <c r="N112" s="14" t="str">
        <f aca="false">IF(OR($C112="",$D112="",$J112="",$B112=""),"",IF(COUNTIFS($C$5:$C$2504,$C112,$D$5:$D$2504,$D112,$J$5:$J$2504,$J112,$B$5:$B$2504,$B112)&gt;1,"Takror",""))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4"/>
      <c r="F113" s="12"/>
      <c r="G113" s="12"/>
      <c r="H113" s="25"/>
      <c r="I113" s="14" t="str">
        <f aca="false">IF(OR($D113="",$B113=""),"",INT(($B113-$D113)/365.25))</f>
        <v/>
      </c>
      <c r="J113" s="25"/>
      <c r="K113" s="14" t="str">
        <f aca="false">IF(OR($J113="",$I113=""),"",IF(OR(AND($J113="Gelmintoz",$I113&gt;=2,$I113&lt;=10),AND($J113="Onkogematologik",$I113&gt;=2,$I113&lt;=18)),"Ha","Yo'q"))</f>
        <v/>
      </c>
      <c r="L113" s="25"/>
      <c r="M113" s="12"/>
      <c r="N113" s="14" t="str">
        <f aca="false">IF(OR($C113="",$D113="",$J113="",$B113=""),"",IF(COUNTIFS($C$5:$C$2504,$C113,$D$5:$D$2504,$D113,$J$5:$J$2504,$J113,$B$5:$B$2504,$B113)&gt;1,"Takror",""))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4"/>
      <c r="F114" s="12"/>
      <c r="G114" s="12"/>
      <c r="H114" s="25"/>
      <c r="I114" s="14" t="str">
        <f aca="false">IF(OR($D114="",$B114=""),"",INT(($B114-$D114)/365.25))</f>
        <v/>
      </c>
      <c r="J114" s="25"/>
      <c r="K114" s="14" t="str">
        <f aca="false">IF(OR($J114="",$I114=""),"",IF(OR(AND($J114="Gelmintoz",$I114&gt;=2,$I114&lt;=10),AND($J114="Onkogematologik",$I114&gt;=2,$I114&lt;=18)),"Ha","Yo'q"))</f>
        <v/>
      </c>
      <c r="L114" s="25"/>
      <c r="M114" s="12"/>
      <c r="N114" s="14" t="str">
        <f aca="false">IF(OR($C114="",$D114="",$J114="",$B114=""),"",IF(COUNTIFS($C$5:$C$2504,$C114,$D$5:$D$2504,$D114,$J$5:$J$2504,$J114,$B$5:$B$2504,$B114)&gt;1,"Takror",""))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4"/>
      <c r="F115" s="12"/>
      <c r="G115" s="12"/>
      <c r="H115" s="25"/>
      <c r="I115" s="14" t="str">
        <f aca="false">IF(OR($D115="",$B115=""),"",INT(($B115-$D115)/365.25))</f>
        <v/>
      </c>
      <c r="J115" s="25"/>
      <c r="K115" s="14" t="str">
        <f aca="false">IF(OR($J115="",$I115=""),"",IF(OR(AND($J115="Gelmintoz",$I115&gt;=2,$I115&lt;=10),AND($J115="Onkogematologik",$I115&gt;=2,$I115&lt;=18)),"Ha","Yo'q"))</f>
        <v/>
      </c>
      <c r="L115" s="25"/>
      <c r="M115" s="12"/>
      <c r="N115" s="14" t="str">
        <f aca="false">IF(OR($C115="",$D115="",$J115="",$B115=""),"",IF(COUNTIFS($C$5:$C$2504,$C115,$D$5:$D$2504,$D115,$J$5:$J$2504,$J115,$B$5:$B$2504,$B115)&gt;1,"Takror",""))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4"/>
      <c r="F116" s="12"/>
      <c r="G116" s="12"/>
      <c r="H116" s="25"/>
      <c r="I116" s="14" t="str">
        <f aca="false">IF(OR($D116="",$B116=""),"",INT(($B116-$D116)/365.25))</f>
        <v/>
      </c>
      <c r="J116" s="25"/>
      <c r="K116" s="14" t="str">
        <f aca="false">IF(OR($J116="",$I116=""),"",IF(OR(AND($J116="Gelmintoz",$I116&gt;=2,$I116&lt;=10),AND($J116="Onkogematologik",$I116&gt;=2,$I116&lt;=18)),"Ha","Yo'q"))</f>
        <v/>
      </c>
      <c r="L116" s="25"/>
      <c r="M116" s="12"/>
      <c r="N116" s="14" t="str">
        <f aca="false">IF(OR($C116="",$D116="",$J116="",$B116=""),"",IF(COUNTIFS($C$5:$C$2504,$C116,$D$5:$D$2504,$D116,$J$5:$J$2504,$J116,$B$5:$B$2504,$B116)&gt;1,"Takror",""))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4"/>
      <c r="F117" s="12"/>
      <c r="G117" s="12"/>
      <c r="H117" s="25"/>
      <c r="I117" s="14" t="str">
        <f aca="false">IF(OR($D117="",$B117=""),"",INT(($B117-$D117)/365.25))</f>
        <v/>
      </c>
      <c r="J117" s="25"/>
      <c r="K117" s="14" t="str">
        <f aca="false">IF(OR($J117="",$I117=""),"",IF(OR(AND($J117="Gelmintoz",$I117&gt;=2,$I117&lt;=10),AND($J117="Onkogematologik",$I117&gt;=2,$I117&lt;=18)),"Ha","Yo'q"))</f>
        <v/>
      </c>
      <c r="L117" s="25"/>
      <c r="M117" s="12"/>
      <c r="N117" s="14" t="str">
        <f aca="false">IF(OR($C117="",$D117="",$J117="",$B117=""),"",IF(COUNTIFS($C$5:$C$2504,$C117,$D$5:$D$2504,$D117,$J$5:$J$2504,$J117,$B$5:$B$2504,$B117)&gt;1,"Takror",""))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4"/>
      <c r="F118" s="12"/>
      <c r="G118" s="12"/>
      <c r="H118" s="25"/>
      <c r="I118" s="14" t="str">
        <f aca="false">IF(OR($D118="",$B118=""),"",INT(($B118-$D118)/365.25))</f>
        <v/>
      </c>
      <c r="J118" s="25"/>
      <c r="K118" s="14" t="str">
        <f aca="false">IF(OR($J118="",$I118=""),"",IF(OR(AND($J118="Gelmintoz",$I118&gt;=2,$I118&lt;=10),AND($J118="Onkogematologik",$I118&gt;=2,$I118&lt;=18)),"Ha","Yo'q"))</f>
        <v/>
      </c>
      <c r="L118" s="25"/>
      <c r="M118" s="12"/>
      <c r="N118" s="14" t="str">
        <f aca="false">IF(OR($C118="",$D118="",$J118="",$B118=""),"",IF(COUNTIFS($C$5:$C$2504,$C118,$D$5:$D$2504,$D118,$J$5:$J$2504,$J118,$B$5:$B$2504,$B118)&gt;1,"Takror",""))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4"/>
      <c r="F119" s="12"/>
      <c r="G119" s="12"/>
      <c r="H119" s="25"/>
      <c r="I119" s="14" t="str">
        <f aca="false">IF(OR($D119="",$B119=""),"",INT(($B119-$D119)/365.25))</f>
        <v/>
      </c>
      <c r="J119" s="25"/>
      <c r="K119" s="14" t="str">
        <f aca="false">IF(OR($J119="",$I119=""),"",IF(OR(AND($J119="Gelmintoz",$I119&gt;=2,$I119&lt;=10),AND($J119="Onkogematologik",$I119&gt;=2,$I119&lt;=18)),"Ha","Yo'q"))</f>
        <v/>
      </c>
      <c r="L119" s="25"/>
      <c r="M119" s="12"/>
      <c r="N119" s="14" t="str">
        <f aca="false">IF(OR($C119="",$D119="",$J119="",$B119=""),"",IF(COUNTIFS($C$5:$C$2504,$C119,$D$5:$D$2504,$D119,$J$5:$J$2504,$J119,$B$5:$B$2504,$B119)&gt;1,"Takror",""))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4"/>
      <c r="F120" s="12"/>
      <c r="G120" s="12"/>
      <c r="H120" s="25"/>
      <c r="I120" s="14" t="str">
        <f aca="false">IF(OR($D120="",$B120=""),"",INT(($B120-$D120)/365.25))</f>
        <v/>
      </c>
      <c r="J120" s="25"/>
      <c r="K120" s="14" t="str">
        <f aca="false">IF(OR($J120="",$I120=""),"",IF(OR(AND($J120="Gelmintoz",$I120&gt;=2,$I120&lt;=10),AND($J120="Onkogematologik",$I120&gt;=2,$I120&lt;=18)),"Ha","Yo'q"))</f>
        <v/>
      </c>
      <c r="L120" s="25"/>
      <c r="M120" s="12"/>
      <c r="N120" s="14" t="str">
        <f aca="false">IF(OR($C120="",$D120="",$J120="",$B120=""),"",IF(COUNTIFS($C$5:$C$2504,$C120,$D$5:$D$2504,$D120,$J$5:$J$2504,$J120,$B$5:$B$2504,$B120)&gt;1,"Takror",""))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4"/>
      <c r="F121" s="12"/>
      <c r="G121" s="12"/>
      <c r="H121" s="25"/>
      <c r="I121" s="14" t="str">
        <f aca="false">IF(OR($D121="",$B121=""),"",INT(($B121-$D121)/365.25))</f>
        <v/>
      </c>
      <c r="J121" s="25"/>
      <c r="K121" s="14" t="str">
        <f aca="false">IF(OR($J121="",$I121=""),"",IF(OR(AND($J121="Gelmintoz",$I121&gt;=2,$I121&lt;=10),AND($J121="Onkogematologik",$I121&gt;=2,$I121&lt;=18)),"Ha","Yo'q"))</f>
        <v/>
      </c>
      <c r="L121" s="25"/>
      <c r="M121" s="12"/>
      <c r="N121" s="14" t="str">
        <f aca="false">IF(OR($C121="",$D121="",$J121="",$B121=""),"",IF(COUNTIFS($C$5:$C$2504,$C121,$D$5:$D$2504,$D121,$J$5:$J$2504,$J121,$B$5:$B$2504,$B121)&gt;1,"Takror",""))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4"/>
      <c r="F122" s="12"/>
      <c r="G122" s="12"/>
      <c r="H122" s="25"/>
      <c r="I122" s="14" t="str">
        <f aca="false">IF(OR($D122="",$B122=""),"",INT(($B122-$D122)/365.25))</f>
        <v/>
      </c>
      <c r="J122" s="25"/>
      <c r="K122" s="14" t="str">
        <f aca="false">IF(OR($J122="",$I122=""),"",IF(OR(AND($J122="Gelmintoz",$I122&gt;=2,$I122&lt;=10),AND($J122="Onkogematologik",$I122&gt;=2,$I122&lt;=18)),"Ha","Yo'q"))</f>
        <v/>
      </c>
      <c r="L122" s="25"/>
      <c r="M122" s="12"/>
      <c r="N122" s="14" t="str">
        <f aca="false">IF(OR($C122="",$D122="",$J122="",$B122=""),"",IF(COUNTIFS($C$5:$C$2504,$C122,$D$5:$D$2504,$D122,$J$5:$J$2504,$J122,$B$5:$B$2504,$B122)&gt;1,"Takror",""))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4"/>
      <c r="F123" s="12"/>
      <c r="G123" s="12"/>
      <c r="H123" s="25"/>
      <c r="I123" s="14" t="str">
        <f aca="false">IF(OR($D123="",$B123=""),"",INT(($B123-$D123)/365.25))</f>
        <v/>
      </c>
      <c r="J123" s="25"/>
      <c r="K123" s="14" t="str">
        <f aca="false">IF(OR($J123="",$I123=""),"",IF(OR(AND($J123="Gelmintoz",$I123&gt;=2,$I123&lt;=10),AND($J123="Onkogematologik",$I123&gt;=2,$I123&lt;=18)),"Ha","Yo'q"))</f>
        <v/>
      </c>
      <c r="L123" s="25"/>
      <c r="M123" s="12"/>
      <c r="N123" s="14" t="str">
        <f aca="false">IF(OR($C123="",$D123="",$J123="",$B123=""),"",IF(COUNTIFS($C$5:$C$2504,$C123,$D$5:$D$2504,$D123,$J$5:$J$2504,$J123,$B$5:$B$2504,$B123)&gt;1,"Takror",""))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4"/>
      <c r="F124" s="12"/>
      <c r="G124" s="12"/>
      <c r="H124" s="25"/>
      <c r="I124" s="14" t="str">
        <f aca="false">IF(OR($D124="",$B124=""),"",INT(($B124-$D124)/365.25))</f>
        <v/>
      </c>
      <c r="J124" s="25"/>
      <c r="K124" s="14" t="str">
        <f aca="false">IF(OR($J124="",$I124=""),"",IF(OR(AND($J124="Gelmintoz",$I124&gt;=2,$I124&lt;=10),AND($J124="Onkogematologik",$I124&gt;=2,$I124&lt;=18)),"Ha","Yo'q"))</f>
        <v/>
      </c>
      <c r="L124" s="25"/>
      <c r="M124" s="12"/>
      <c r="N124" s="14" t="str">
        <f aca="false">IF(OR($C124="",$D124="",$J124="",$B124=""),"",IF(COUNTIFS($C$5:$C$2504,$C124,$D$5:$D$2504,$D124,$J$5:$J$2504,$J124,$B$5:$B$2504,$B124)&gt;1,"Takror",""))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4"/>
      <c r="F125" s="12"/>
      <c r="G125" s="12"/>
      <c r="H125" s="25"/>
      <c r="I125" s="14" t="str">
        <f aca="false">IF(OR($D125="",$B125=""),"",INT(($B125-$D125)/365.25))</f>
        <v/>
      </c>
      <c r="J125" s="25"/>
      <c r="K125" s="14" t="str">
        <f aca="false">IF(OR($J125="",$I125=""),"",IF(OR(AND($J125="Gelmintoz",$I125&gt;=2,$I125&lt;=10),AND($J125="Onkogematologik",$I125&gt;=2,$I125&lt;=18)),"Ha","Yo'q"))</f>
        <v/>
      </c>
      <c r="L125" s="25"/>
      <c r="M125" s="12"/>
      <c r="N125" s="14" t="str">
        <f aca="false">IF(OR($C125="",$D125="",$J125="",$B125=""),"",IF(COUNTIFS($C$5:$C$2504,$C125,$D$5:$D$2504,$D125,$J$5:$J$2504,$J125,$B$5:$B$2504,$B125)&gt;1,"Takror",""))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4"/>
      <c r="F126" s="12"/>
      <c r="G126" s="12"/>
      <c r="H126" s="25"/>
      <c r="I126" s="14" t="str">
        <f aca="false">IF(OR($D126="",$B126=""),"",INT(($B126-$D126)/365.25))</f>
        <v/>
      </c>
      <c r="J126" s="25"/>
      <c r="K126" s="14" t="str">
        <f aca="false">IF(OR($J126="",$I126=""),"",IF(OR(AND($J126="Gelmintoz",$I126&gt;=2,$I126&lt;=10),AND($J126="Onkogematologik",$I126&gt;=2,$I126&lt;=18)),"Ha","Yo'q"))</f>
        <v/>
      </c>
      <c r="L126" s="25"/>
      <c r="M126" s="12"/>
      <c r="N126" s="14" t="str">
        <f aca="false">IF(OR($C126="",$D126="",$J126="",$B126=""),"",IF(COUNTIFS($C$5:$C$2504,$C126,$D$5:$D$2504,$D126,$J$5:$J$2504,$J126,$B$5:$B$2504,$B126)&gt;1,"Takror",""))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4"/>
      <c r="F127" s="12"/>
      <c r="G127" s="12"/>
      <c r="H127" s="25"/>
      <c r="I127" s="14" t="str">
        <f aca="false">IF(OR($D127="",$B127=""),"",INT(($B127-$D127)/365.25))</f>
        <v/>
      </c>
      <c r="J127" s="25"/>
      <c r="K127" s="14" t="str">
        <f aca="false">IF(OR($J127="",$I127=""),"",IF(OR(AND($J127="Gelmintoz",$I127&gt;=2,$I127&lt;=10),AND($J127="Onkogematologik",$I127&gt;=2,$I127&lt;=18)),"Ha","Yo'q"))</f>
        <v/>
      </c>
      <c r="L127" s="25"/>
      <c r="M127" s="12"/>
      <c r="N127" s="14" t="str">
        <f aca="false">IF(OR($C127="",$D127="",$J127="",$B127=""),"",IF(COUNTIFS($C$5:$C$2504,$C127,$D$5:$D$2504,$D127,$J$5:$J$2504,$J127,$B$5:$B$2504,$B127)&gt;1,"Takror",""))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4"/>
      <c r="F128" s="12"/>
      <c r="G128" s="12"/>
      <c r="H128" s="25"/>
      <c r="I128" s="14" t="str">
        <f aca="false">IF(OR($D128="",$B128=""),"",INT(($B128-$D128)/365.25))</f>
        <v/>
      </c>
      <c r="J128" s="25"/>
      <c r="K128" s="14" t="str">
        <f aca="false">IF(OR($J128="",$I128=""),"",IF(OR(AND($J128="Gelmintoz",$I128&gt;=2,$I128&lt;=10),AND($J128="Onkogematologik",$I128&gt;=2,$I128&lt;=18)),"Ha","Yo'q"))</f>
        <v/>
      </c>
      <c r="L128" s="25"/>
      <c r="M128" s="12"/>
      <c r="N128" s="14" t="str">
        <f aca="false">IF(OR($C128="",$D128="",$J128="",$B128=""),"",IF(COUNTIFS($C$5:$C$2504,$C128,$D$5:$D$2504,$D128,$J$5:$J$2504,$J128,$B$5:$B$2504,$B128)&gt;1,"Takror",""))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4"/>
      <c r="F129" s="12"/>
      <c r="G129" s="12"/>
      <c r="H129" s="25"/>
      <c r="I129" s="14" t="str">
        <f aca="false">IF(OR($D129="",$B129=""),"",INT(($B129-$D129)/365.25))</f>
        <v/>
      </c>
      <c r="J129" s="25"/>
      <c r="K129" s="14" t="str">
        <f aca="false">IF(OR($J129="",$I129=""),"",IF(OR(AND($J129="Gelmintoz",$I129&gt;=2,$I129&lt;=10),AND($J129="Onkogematologik",$I129&gt;=2,$I129&lt;=18)),"Ha","Yo'q"))</f>
        <v/>
      </c>
      <c r="L129" s="25"/>
      <c r="M129" s="12"/>
      <c r="N129" s="14" t="str">
        <f aca="false">IF(OR($C129="",$D129="",$J129="",$B129=""),"",IF(COUNTIFS($C$5:$C$2504,$C129,$D$5:$D$2504,$D129,$J$5:$J$2504,$J129,$B$5:$B$2504,$B129)&gt;1,"Takror",""))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4"/>
      <c r="F130" s="12"/>
      <c r="G130" s="12"/>
      <c r="H130" s="25"/>
      <c r="I130" s="14" t="str">
        <f aca="false">IF(OR($D130="",$B130=""),"",INT(($B130-$D130)/365.25))</f>
        <v/>
      </c>
      <c r="J130" s="25"/>
      <c r="K130" s="14" t="str">
        <f aca="false">IF(OR($J130="",$I130=""),"",IF(OR(AND($J130="Gelmintoz",$I130&gt;=2,$I130&lt;=10),AND($J130="Onkogematologik",$I130&gt;=2,$I130&lt;=18)),"Ha","Yo'q"))</f>
        <v/>
      </c>
      <c r="L130" s="25"/>
      <c r="M130" s="12"/>
      <c r="N130" s="14" t="str">
        <f aca="false">IF(OR($C130="",$D130="",$J130="",$B130=""),"",IF(COUNTIFS($C$5:$C$2504,$C130,$D$5:$D$2504,$D130,$J$5:$J$2504,$J130,$B$5:$B$2504,$B130)&gt;1,"Takror",""))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4"/>
      <c r="F131" s="12"/>
      <c r="G131" s="12"/>
      <c r="H131" s="25"/>
      <c r="I131" s="14" t="str">
        <f aca="false">IF(OR($D131="",$B131=""),"",INT(($B131-$D131)/365.25))</f>
        <v/>
      </c>
      <c r="J131" s="25"/>
      <c r="K131" s="14" t="str">
        <f aca="false">IF(OR($J131="",$I131=""),"",IF(OR(AND($J131="Gelmintoz",$I131&gt;=2,$I131&lt;=10),AND($J131="Onkogematologik",$I131&gt;=2,$I131&lt;=18)),"Ha","Yo'q"))</f>
        <v/>
      </c>
      <c r="L131" s="25"/>
      <c r="M131" s="12"/>
      <c r="N131" s="14" t="str">
        <f aca="false">IF(OR($C131="",$D131="",$J131="",$B131=""),"",IF(COUNTIFS($C$5:$C$2504,$C131,$D$5:$D$2504,$D131,$J$5:$J$2504,$J131,$B$5:$B$2504,$B131)&gt;1,"Takror",""))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4"/>
      <c r="F132" s="12"/>
      <c r="G132" s="12"/>
      <c r="H132" s="25"/>
      <c r="I132" s="14" t="str">
        <f aca="false">IF(OR($D132="",$B132=""),"",INT(($B132-$D132)/365.25))</f>
        <v/>
      </c>
      <c r="J132" s="25"/>
      <c r="K132" s="14" t="str">
        <f aca="false">IF(OR($J132="",$I132=""),"",IF(OR(AND($J132="Gelmintoz",$I132&gt;=2,$I132&lt;=10),AND($J132="Onkogematologik",$I132&gt;=2,$I132&lt;=18)),"Ha","Yo'q"))</f>
        <v/>
      </c>
      <c r="L132" s="25"/>
      <c r="M132" s="12"/>
      <c r="N132" s="14" t="str">
        <f aca="false">IF(OR($C132="",$D132="",$J132="",$B132=""),"",IF(COUNTIFS($C$5:$C$2504,$C132,$D$5:$D$2504,$D132,$J$5:$J$2504,$J132,$B$5:$B$2504,$B132)&gt;1,"Takror",""))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4"/>
      <c r="F133" s="12"/>
      <c r="G133" s="12"/>
      <c r="H133" s="25"/>
      <c r="I133" s="14" t="str">
        <f aca="false">IF(OR($D133="",$B133=""),"",INT(($B133-$D133)/365.25))</f>
        <v/>
      </c>
      <c r="J133" s="25"/>
      <c r="K133" s="14" t="str">
        <f aca="false">IF(OR($J133="",$I133=""),"",IF(OR(AND($J133="Gelmintoz",$I133&gt;=2,$I133&lt;=10),AND($J133="Onkogematologik",$I133&gt;=2,$I133&lt;=18)),"Ha","Yo'q"))</f>
        <v/>
      </c>
      <c r="L133" s="25"/>
      <c r="M133" s="12"/>
      <c r="N133" s="14" t="str">
        <f aca="false">IF(OR($C133="",$D133="",$J133="",$B133=""),"",IF(COUNTIFS($C$5:$C$2504,$C133,$D$5:$D$2504,$D133,$J$5:$J$2504,$J133,$B$5:$B$2504,$B133)&gt;1,"Takror",""))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4"/>
      <c r="F134" s="12"/>
      <c r="G134" s="12"/>
      <c r="H134" s="25"/>
      <c r="I134" s="14" t="str">
        <f aca="false">IF(OR($D134="",$B134=""),"",INT(($B134-$D134)/365.25))</f>
        <v/>
      </c>
      <c r="J134" s="25"/>
      <c r="K134" s="14" t="str">
        <f aca="false">IF(OR($J134="",$I134=""),"",IF(OR(AND($J134="Gelmintoz",$I134&gt;=2,$I134&lt;=10),AND($J134="Onkogematologik",$I134&gt;=2,$I134&lt;=18)),"Ha","Yo'q"))</f>
        <v/>
      </c>
      <c r="L134" s="25"/>
      <c r="M134" s="12"/>
      <c r="N134" s="14" t="str">
        <f aca="false">IF(OR($C134="",$D134="",$J134="",$B134=""),"",IF(COUNTIFS($C$5:$C$2504,$C134,$D$5:$D$2504,$D134,$J$5:$J$2504,$J134,$B$5:$B$2504,$B134)&gt;1,"Takror",""))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4"/>
      <c r="F135" s="12"/>
      <c r="G135" s="12"/>
      <c r="H135" s="25"/>
      <c r="I135" s="14" t="str">
        <f aca="false">IF(OR($D135="",$B135=""),"",INT(($B135-$D135)/365.25))</f>
        <v/>
      </c>
      <c r="J135" s="25"/>
      <c r="K135" s="14" t="str">
        <f aca="false">IF(OR($J135="",$I135=""),"",IF(OR(AND($J135="Gelmintoz",$I135&gt;=2,$I135&lt;=10),AND($J135="Onkogematologik",$I135&gt;=2,$I135&lt;=18)),"Ha","Yo'q"))</f>
        <v/>
      </c>
      <c r="L135" s="25"/>
      <c r="M135" s="12"/>
      <c r="N135" s="14" t="str">
        <f aca="false">IF(OR($C135="",$D135="",$J135="",$B135=""),"",IF(COUNTIFS($C$5:$C$2504,$C135,$D$5:$D$2504,$D135,$J$5:$J$2504,$J135,$B$5:$B$2504,$B135)&gt;1,"Takror",""))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4"/>
      <c r="F136" s="12"/>
      <c r="G136" s="12"/>
      <c r="H136" s="25"/>
      <c r="I136" s="14" t="str">
        <f aca="false">IF(OR($D136="",$B136=""),"",INT(($B136-$D136)/365.25))</f>
        <v/>
      </c>
      <c r="J136" s="25"/>
      <c r="K136" s="14" t="str">
        <f aca="false">IF(OR($J136="",$I136=""),"",IF(OR(AND($J136="Gelmintoz",$I136&gt;=2,$I136&lt;=10),AND($J136="Onkogematologik",$I136&gt;=2,$I136&lt;=18)),"Ha","Yo'q"))</f>
        <v/>
      </c>
      <c r="L136" s="25"/>
      <c r="M136" s="12"/>
      <c r="N136" s="14" t="str">
        <f aca="false">IF(OR($C136="",$D136="",$J136="",$B136=""),"",IF(COUNTIFS($C$5:$C$2504,$C136,$D$5:$D$2504,$D136,$J$5:$J$2504,$J136,$B$5:$B$2504,$B136)&gt;1,"Takror",""))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4"/>
      <c r="F137" s="12"/>
      <c r="G137" s="12"/>
      <c r="H137" s="25"/>
      <c r="I137" s="14" t="str">
        <f aca="false">IF(OR($D137="",$B137=""),"",INT(($B137-$D137)/365.25))</f>
        <v/>
      </c>
      <c r="J137" s="25"/>
      <c r="K137" s="14" t="str">
        <f aca="false">IF(OR($J137="",$I137=""),"",IF(OR(AND($J137="Gelmintoz",$I137&gt;=2,$I137&lt;=10),AND($J137="Onkogematologik",$I137&gt;=2,$I137&lt;=18)),"Ha","Yo'q"))</f>
        <v/>
      </c>
      <c r="L137" s="25"/>
      <c r="M137" s="12"/>
      <c r="N137" s="14" t="str">
        <f aca="false">IF(OR($C137="",$D137="",$J137="",$B137=""),"",IF(COUNTIFS($C$5:$C$2504,$C137,$D$5:$D$2504,$D137,$J$5:$J$2504,$J137,$B$5:$B$2504,$B137)&gt;1,"Takror",""))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4"/>
      <c r="F138" s="12"/>
      <c r="G138" s="12"/>
      <c r="H138" s="25"/>
      <c r="I138" s="14" t="str">
        <f aca="false">IF(OR($D138="",$B138=""),"",INT(($B138-$D138)/365.25))</f>
        <v/>
      </c>
      <c r="J138" s="25"/>
      <c r="K138" s="14" t="str">
        <f aca="false">IF(OR($J138="",$I138=""),"",IF(OR(AND($J138="Gelmintoz",$I138&gt;=2,$I138&lt;=10),AND($J138="Onkogematologik",$I138&gt;=2,$I138&lt;=18)),"Ha","Yo'q"))</f>
        <v/>
      </c>
      <c r="L138" s="25"/>
      <c r="M138" s="12"/>
      <c r="N138" s="14" t="str">
        <f aca="false">IF(OR($C138="",$D138="",$J138="",$B138=""),"",IF(COUNTIFS($C$5:$C$2504,$C138,$D$5:$D$2504,$D138,$J$5:$J$2504,$J138,$B$5:$B$2504,$B138)&gt;1,"Takror",""))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4"/>
      <c r="F139" s="12"/>
      <c r="G139" s="12"/>
      <c r="H139" s="25"/>
      <c r="I139" s="14" t="str">
        <f aca="false">IF(OR($D139="",$B139=""),"",INT(($B139-$D139)/365.25))</f>
        <v/>
      </c>
      <c r="J139" s="25"/>
      <c r="K139" s="14" t="str">
        <f aca="false">IF(OR($J139="",$I139=""),"",IF(OR(AND($J139="Gelmintoz",$I139&gt;=2,$I139&lt;=10),AND($J139="Onkogematologik",$I139&gt;=2,$I139&lt;=18)),"Ha","Yo'q"))</f>
        <v/>
      </c>
      <c r="L139" s="25"/>
      <c r="M139" s="12"/>
      <c r="N139" s="14" t="str">
        <f aca="false">IF(OR($C139="",$D139="",$J139="",$B139=""),"",IF(COUNTIFS($C$5:$C$2504,$C139,$D$5:$D$2504,$D139,$J$5:$J$2504,$J139,$B$5:$B$2504,$B139)&gt;1,"Takror",""))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4"/>
      <c r="F140" s="12"/>
      <c r="G140" s="12"/>
      <c r="H140" s="25"/>
      <c r="I140" s="14" t="str">
        <f aca="false">IF(OR($D140="",$B140=""),"",INT(($B140-$D140)/365.25))</f>
        <v/>
      </c>
      <c r="J140" s="25"/>
      <c r="K140" s="14" t="str">
        <f aca="false">IF(OR($J140="",$I140=""),"",IF(OR(AND($J140="Gelmintoz",$I140&gt;=2,$I140&lt;=10),AND($J140="Onkogematologik",$I140&gt;=2,$I140&lt;=18)),"Ha","Yo'q"))</f>
        <v/>
      </c>
      <c r="L140" s="25"/>
      <c r="M140" s="12"/>
      <c r="N140" s="14" t="str">
        <f aca="false">IF(OR($C140="",$D140="",$J140="",$B140=""),"",IF(COUNTIFS($C$5:$C$2504,$C140,$D$5:$D$2504,$D140,$J$5:$J$2504,$J140,$B$5:$B$2504,$B140)&gt;1,"Takror",""))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4"/>
      <c r="F141" s="12"/>
      <c r="G141" s="12"/>
      <c r="H141" s="25"/>
      <c r="I141" s="14" t="str">
        <f aca="false">IF(OR($D141="",$B141=""),"",INT(($B141-$D141)/365.25))</f>
        <v/>
      </c>
      <c r="J141" s="25"/>
      <c r="K141" s="14" t="str">
        <f aca="false">IF(OR($J141="",$I141=""),"",IF(OR(AND($J141="Gelmintoz",$I141&gt;=2,$I141&lt;=10),AND($J141="Onkogematologik",$I141&gt;=2,$I141&lt;=18)),"Ha","Yo'q"))</f>
        <v/>
      </c>
      <c r="L141" s="25"/>
      <c r="M141" s="12"/>
      <c r="N141" s="14" t="str">
        <f aca="false">IF(OR($C141="",$D141="",$J141="",$B141=""),"",IF(COUNTIFS($C$5:$C$2504,$C141,$D$5:$D$2504,$D141,$J$5:$J$2504,$J141,$B$5:$B$2504,$B141)&gt;1,"Takror",""))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4"/>
      <c r="F142" s="12"/>
      <c r="G142" s="12"/>
      <c r="H142" s="25"/>
      <c r="I142" s="14" t="str">
        <f aca="false">IF(OR($D142="",$B142=""),"",INT(($B142-$D142)/365.25))</f>
        <v/>
      </c>
      <c r="J142" s="25"/>
      <c r="K142" s="14" t="str">
        <f aca="false">IF(OR($J142="",$I142=""),"",IF(OR(AND($J142="Gelmintoz",$I142&gt;=2,$I142&lt;=10),AND($J142="Onkogematologik",$I142&gt;=2,$I142&lt;=18)),"Ha","Yo'q"))</f>
        <v/>
      </c>
      <c r="L142" s="25"/>
      <c r="M142" s="12"/>
      <c r="N142" s="14" t="str">
        <f aca="false">IF(OR($C142="",$D142="",$J142="",$B142=""),"",IF(COUNTIFS($C$5:$C$2504,$C142,$D$5:$D$2504,$D142,$J$5:$J$2504,$J142,$B$5:$B$2504,$B142)&gt;1,"Takror",""))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4"/>
      <c r="F143" s="12"/>
      <c r="G143" s="12"/>
      <c r="H143" s="25"/>
      <c r="I143" s="14" t="str">
        <f aca="false">IF(OR($D143="",$B143=""),"",INT(($B143-$D143)/365.25))</f>
        <v/>
      </c>
      <c r="J143" s="25"/>
      <c r="K143" s="14" t="str">
        <f aca="false">IF(OR($J143="",$I143=""),"",IF(OR(AND($J143="Gelmintoz",$I143&gt;=2,$I143&lt;=10),AND($J143="Onkogematologik",$I143&gt;=2,$I143&lt;=18)),"Ha","Yo'q"))</f>
        <v/>
      </c>
      <c r="L143" s="25"/>
      <c r="M143" s="12"/>
      <c r="N143" s="14" t="str">
        <f aca="false">IF(OR($C143="",$D143="",$J143="",$B143=""),"",IF(COUNTIFS($C$5:$C$2504,$C143,$D$5:$D$2504,$D143,$J$5:$J$2504,$J143,$B$5:$B$2504,$B143)&gt;1,"Takror",""))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4"/>
      <c r="F144" s="12"/>
      <c r="G144" s="12"/>
      <c r="H144" s="25"/>
      <c r="I144" s="14" t="str">
        <f aca="false">IF(OR($D144="",$B144=""),"",INT(($B144-$D144)/365.25))</f>
        <v/>
      </c>
      <c r="J144" s="25"/>
      <c r="K144" s="14" t="str">
        <f aca="false">IF(OR($J144="",$I144=""),"",IF(OR(AND($J144="Gelmintoz",$I144&gt;=2,$I144&lt;=10),AND($J144="Onkogematologik",$I144&gt;=2,$I144&lt;=18)),"Ha","Yo'q"))</f>
        <v/>
      </c>
      <c r="L144" s="25"/>
      <c r="M144" s="12"/>
      <c r="N144" s="14" t="str">
        <f aca="false">IF(OR($C144="",$D144="",$J144="",$B144=""),"",IF(COUNTIFS($C$5:$C$2504,$C144,$D$5:$D$2504,$D144,$J$5:$J$2504,$J144,$B$5:$B$2504,$B144)&gt;1,"Takror",""))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4"/>
      <c r="F145" s="12"/>
      <c r="G145" s="12"/>
      <c r="H145" s="25"/>
      <c r="I145" s="14" t="str">
        <f aca="false">IF(OR($D145="",$B145=""),"",INT(($B145-$D145)/365.25))</f>
        <v/>
      </c>
      <c r="J145" s="25"/>
      <c r="K145" s="14" t="str">
        <f aca="false">IF(OR($J145="",$I145=""),"",IF(OR(AND($J145="Gelmintoz",$I145&gt;=2,$I145&lt;=10),AND($J145="Onkogematologik",$I145&gt;=2,$I145&lt;=18)),"Ha","Yo'q"))</f>
        <v/>
      </c>
      <c r="L145" s="25"/>
      <c r="M145" s="12"/>
      <c r="N145" s="14" t="str">
        <f aca="false">IF(OR($C145="",$D145="",$J145="",$B145=""),"",IF(COUNTIFS($C$5:$C$2504,$C145,$D$5:$D$2504,$D145,$J$5:$J$2504,$J145,$B$5:$B$2504,$B145)&gt;1,"Takror",""))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4"/>
      <c r="F146" s="12"/>
      <c r="G146" s="12"/>
      <c r="H146" s="25"/>
      <c r="I146" s="14" t="str">
        <f aca="false">IF(OR($D146="",$B146=""),"",INT(($B146-$D146)/365.25))</f>
        <v/>
      </c>
      <c r="J146" s="25"/>
      <c r="K146" s="14" t="str">
        <f aca="false">IF(OR($J146="",$I146=""),"",IF(OR(AND($J146="Gelmintoz",$I146&gt;=2,$I146&lt;=10),AND($J146="Onkogematologik",$I146&gt;=2,$I146&lt;=18)),"Ha","Yo'q"))</f>
        <v/>
      </c>
      <c r="L146" s="25"/>
      <c r="M146" s="12"/>
      <c r="N146" s="14" t="str">
        <f aca="false">IF(OR($C146="",$D146="",$J146="",$B146=""),"",IF(COUNTIFS($C$5:$C$2504,$C146,$D$5:$D$2504,$D146,$J$5:$J$2504,$J146,$B$5:$B$2504,$B146)&gt;1,"Takror",""))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4"/>
      <c r="F147" s="12"/>
      <c r="G147" s="12"/>
      <c r="H147" s="25"/>
      <c r="I147" s="14" t="str">
        <f aca="false">IF(OR($D147="",$B147=""),"",INT(($B147-$D147)/365.25))</f>
        <v/>
      </c>
      <c r="J147" s="25"/>
      <c r="K147" s="14" t="str">
        <f aca="false">IF(OR($J147="",$I147=""),"",IF(OR(AND($J147="Gelmintoz",$I147&gt;=2,$I147&lt;=10),AND($J147="Onkogematologik",$I147&gt;=2,$I147&lt;=18)),"Ha","Yo'q"))</f>
        <v/>
      </c>
      <c r="L147" s="25"/>
      <c r="M147" s="12"/>
      <c r="N147" s="14" t="str">
        <f aca="false">IF(OR($C147="",$D147="",$J147="",$B147=""),"",IF(COUNTIFS($C$5:$C$2504,$C147,$D$5:$D$2504,$D147,$J$5:$J$2504,$J147,$B$5:$B$2504,$B147)&gt;1,"Takror",""))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4"/>
      <c r="F148" s="12"/>
      <c r="G148" s="12"/>
      <c r="H148" s="25"/>
      <c r="I148" s="14" t="str">
        <f aca="false">IF(OR($D148="",$B148=""),"",INT(($B148-$D148)/365.25))</f>
        <v/>
      </c>
      <c r="J148" s="25"/>
      <c r="K148" s="14" t="str">
        <f aca="false">IF(OR($J148="",$I148=""),"",IF(OR(AND($J148="Gelmintoz",$I148&gt;=2,$I148&lt;=10),AND($J148="Onkogematologik",$I148&gt;=2,$I148&lt;=18)),"Ha","Yo'q"))</f>
        <v/>
      </c>
      <c r="L148" s="25"/>
      <c r="M148" s="12"/>
      <c r="N148" s="14" t="str">
        <f aca="false">IF(OR($C148="",$D148="",$J148="",$B148=""),"",IF(COUNTIFS($C$5:$C$2504,$C148,$D$5:$D$2504,$D148,$J$5:$J$2504,$J148,$B$5:$B$2504,$B148)&gt;1,"Takror",""))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4"/>
      <c r="F149" s="12"/>
      <c r="G149" s="12"/>
      <c r="H149" s="25"/>
      <c r="I149" s="14" t="str">
        <f aca="false">IF(OR($D149="",$B149=""),"",INT(($B149-$D149)/365.25))</f>
        <v/>
      </c>
      <c r="J149" s="25"/>
      <c r="K149" s="14" t="str">
        <f aca="false">IF(OR($J149="",$I149=""),"",IF(OR(AND($J149="Gelmintoz",$I149&gt;=2,$I149&lt;=10),AND($J149="Onkogematologik",$I149&gt;=2,$I149&lt;=18)),"Ha","Yo'q"))</f>
        <v/>
      </c>
      <c r="L149" s="25"/>
      <c r="M149" s="12"/>
      <c r="N149" s="14" t="str">
        <f aca="false">IF(OR($C149="",$D149="",$J149="",$B149=""),"",IF(COUNTIFS($C$5:$C$2504,$C149,$D$5:$D$2504,$D149,$J$5:$J$2504,$J149,$B$5:$B$2504,$B149)&gt;1,"Takror",""))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4"/>
      <c r="F150" s="12"/>
      <c r="G150" s="12"/>
      <c r="H150" s="25"/>
      <c r="I150" s="14" t="str">
        <f aca="false">IF(OR($D150="",$B150=""),"",INT(($B150-$D150)/365.25))</f>
        <v/>
      </c>
      <c r="J150" s="25"/>
      <c r="K150" s="14" t="str">
        <f aca="false">IF(OR($J150="",$I150=""),"",IF(OR(AND($J150="Gelmintoz",$I150&gt;=2,$I150&lt;=10),AND($J150="Onkogematologik",$I150&gt;=2,$I150&lt;=18)),"Ha","Yo'q"))</f>
        <v/>
      </c>
      <c r="L150" s="25"/>
      <c r="M150" s="12"/>
      <c r="N150" s="14" t="str">
        <f aca="false">IF(OR($C150="",$D150="",$J150="",$B150=""),"",IF(COUNTIFS($C$5:$C$2504,$C150,$D$5:$D$2504,$D150,$J$5:$J$2504,$J150,$B$5:$B$2504,$B150)&gt;1,"Takror",""))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4"/>
      <c r="F151" s="12"/>
      <c r="G151" s="12"/>
      <c r="H151" s="25"/>
      <c r="I151" s="14" t="str">
        <f aca="false">IF(OR($D151="",$B151=""),"",INT(($B151-$D151)/365.25))</f>
        <v/>
      </c>
      <c r="J151" s="25"/>
      <c r="K151" s="14" t="str">
        <f aca="false">IF(OR($J151="",$I151=""),"",IF(OR(AND($J151="Gelmintoz",$I151&gt;=2,$I151&lt;=10),AND($J151="Onkogematologik",$I151&gt;=2,$I151&lt;=18)),"Ha","Yo'q"))</f>
        <v/>
      </c>
      <c r="L151" s="25"/>
      <c r="M151" s="12"/>
      <c r="N151" s="14" t="str">
        <f aca="false">IF(OR($C151="",$D151="",$J151="",$B151=""),"",IF(COUNTIFS($C$5:$C$2504,$C151,$D$5:$D$2504,$D151,$J$5:$J$2504,$J151,$B$5:$B$2504,$B151)&gt;1,"Takror",""))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4"/>
      <c r="F152" s="12"/>
      <c r="G152" s="12"/>
      <c r="H152" s="25"/>
      <c r="I152" s="14" t="str">
        <f aca="false">IF(OR($D152="",$B152=""),"",INT(($B152-$D152)/365.25))</f>
        <v/>
      </c>
      <c r="J152" s="25"/>
      <c r="K152" s="14" t="str">
        <f aca="false">IF(OR($J152="",$I152=""),"",IF(OR(AND($J152="Gelmintoz",$I152&gt;=2,$I152&lt;=10),AND($J152="Onkogematologik",$I152&gt;=2,$I152&lt;=18)),"Ha","Yo'q"))</f>
        <v/>
      </c>
      <c r="L152" s="25"/>
      <c r="M152" s="12"/>
      <c r="N152" s="14" t="str">
        <f aca="false">IF(OR($C152="",$D152="",$J152="",$B152=""),"",IF(COUNTIFS($C$5:$C$2504,$C152,$D$5:$D$2504,$D152,$J$5:$J$2504,$J152,$B$5:$B$2504,$B152)&gt;1,"Takror",""))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4"/>
      <c r="F153" s="12"/>
      <c r="G153" s="12"/>
      <c r="H153" s="25"/>
      <c r="I153" s="14" t="str">
        <f aca="false">IF(OR($D153="",$B153=""),"",INT(($B153-$D153)/365.25))</f>
        <v/>
      </c>
      <c r="J153" s="25"/>
      <c r="K153" s="14" t="str">
        <f aca="false">IF(OR($J153="",$I153=""),"",IF(OR(AND($J153="Gelmintoz",$I153&gt;=2,$I153&lt;=10),AND($J153="Onkogematologik",$I153&gt;=2,$I153&lt;=18)),"Ha","Yo'q"))</f>
        <v/>
      </c>
      <c r="L153" s="25"/>
      <c r="M153" s="12"/>
      <c r="N153" s="14" t="str">
        <f aca="false">IF(OR($C153="",$D153="",$J153="",$B153=""),"",IF(COUNTIFS($C$5:$C$2504,$C153,$D$5:$D$2504,$D153,$J$5:$J$2504,$J153,$B$5:$B$2504,$B153)&gt;1,"Takror",""))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4"/>
      <c r="F154" s="12"/>
      <c r="G154" s="12"/>
      <c r="H154" s="25"/>
      <c r="I154" s="14" t="str">
        <f aca="false">IF(OR($D154="",$B154=""),"",INT(($B154-$D154)/365.25))</f>
        <v/>
      </c>
      <c r="J154" s="25"/>
      <c r="K154" s="14" t="str">
        <f aca="false">IF(OR($J154="",$I154=""),"",IF(OR(AND($J154="Gelmintoz",$I154&gt;=2,$I154&lt;=10),AND($J154="Onkogematologik",$I154&gt;=2,$I154&lt;=18)),"Ha","Yo'q"))</f>
        <v/>
      </c>
      <c r="L154" s="25"/>
      <c r="M154" s="12"/>
      <c r="N154" s="14" t="str">
        <f aca="false">IF(OR($C154="",$D154="",$J154="",$B154=""),"",IF(COUNTIFS($C$5:$C$2504,$C154,$D$5:$D$2504,$D154,$J$5:$J$2504,$J154,$B$5:$B$2504,$B154)&gt;1,"Takror",""))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4"/>
      <c r="F155" s="12"/>
      <c r="G155" s="12"/>
      <c r="H155" s="25"/>
      <c r="I155" s="14" t="str">
        <f aca="false">IF(OR($D155="",$B155=""),"",INT(($B155-$D155)/365.25))</f>
        <v/>
      </c>
      <c r="J155" s="25"/>
      <c r="K155" s="14" t="str">
        <f aca="false">IF(OR($J155="",$I155=""),"",IF(OR(AND($J155="Gelmintoz",$I155&gt;=2,$I155&lt;=10),AND($J155="Onkogematologik",$I155&gt;=2,$I155&lt;=18)),"Ha","Yo'q"))</f>
        <v/>
      </c>
      <c r="L155" s="25"/>
      <c r="M155" s="12"/>
      <c r="N155" s="14" t="str">
        <f aca="false">IF(OR($C155="",$D155="",$J155="",$B155=""),"",IF(COUNTIFS($C$5:$C$2504,$C155,$D$5:$D$2504,$D155,$J$5:$J$2504,$J155,$B$5:$B$2504,$B155)&gt;1,"Takror",""))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4"/>
      <c r="F156" s="12"/>
      <c r="G156" s="12"/>
      <c r="H156" s="25"/>
      <c r="I156" s="14" t="str">
        <f aca="false">IF(OR($D156="",$B156=""),"",INT(($B156-$D156)/365.25))</f>
        <v/>
      </c>
      <c r="J156" s="25"/>
      <c r="K156" s="14" t="str">
        <f aca="false">IF(OR($J156="",$I156=""),"",IF(OR(AND($J156="Gelmintoz",$I156&gt;=2,$I156&lt;=10),AND($J156="Onkogematologik",$I156&gt;=2,$I156&lt;=18)),"Ha","Yo'q"))</f>
        <v/>
      </c>
      <c r="L156" s="25"/>
      <c r="M156" s="12"/>
      <c r="N156" s="14" t="str">
        <f aca="false">IF(OR($C156="",$D156="",$J156="",$B156=""),"",IF(COUNTIFS($C$5:$C$2504,$C156,$D$5:$D$2504,$D156,$J$5:$J$2504,$J156,$B$5:$B$2504,$B156)&gt;1,"Takror",""))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4"/>
      <c r="F157" s="12"/>
      <c r="G157" s="12"/>
      <c r="H157" s="25"/>
      <c r="I157" s="14" t="str">
        <f aca="false">IF(OR($D157="",$B157=""),"",INT(($B157-$D157)/365.25))</f>
        <v/>
      </c>
      <c r="J157" s="25"/>
      <c r="K157" s="14" t="str">
        <f aca="false">IF(OR($J157="",$I157=""),"",IF(OR(AND($J157="Gelmintoz",$I157&gt;=2,$I157&lt;=10),AND($J157="Onkogematologik",$I157&gt;=2,$I157&lt;=18)),"Ha","Yo'q"))</f>
        <v/>
      </c>
      <c r="L157" s="25"/>
      <c r="M157" s="12"/>
      <c r="N157" s="14" t="str">
        <f aca="false">IF(OR($C157="",$D157="",$J157="",$B157=""),"",IF(COUNTIFS($C$5:$C$2504,$C157,$D$5:$D$2504,$D157,$J$5:$J$2504,$J157,$B$5:$B$2504,$B157)&gt;1,"Takror",""))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4"/>
      <c r="F158" s="12"/>
      <c r="G158" s="12"/>
      <c r="H158" s="25"/>
      <c r="I158" s="14" t="str">
        <f aca="false">IF(OR($D158="",$B158=""),"",INT(($B158-$D158)/365.25))</f>
        <v/>
      </c>
      <c r="J158" s="25"/>
      <c r="K158" s="14" t="str">
        <f aca="false">IF(OR($J158="",$I158=""),"",IF(OR(AND($J158="Gelmintoz",$I158&gt;=2,$I158&lt;=10),AND($J158="Onkogematologik",$I158&gt;=2,$I158&lt;=18)),"Ha","Yo'q"))</f>
        <v/>
      </c>
      <c r="L158" s="25"/>
      <c r="M158" s="12"/>
      <c r="N158" s="14" t="str">
        <f aca="false">IF(OR($C158="",$D158="",$J158="",$B158=""),"",IF(COUNTIFS($C$5:$C$2504,$C158,$D$5:$D$2504,$D158,$J$5:$J$2504,$J158,$B$5:$B$2504,$B158)&gt;1,"Takror",""))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4"/>
      <c r="F159" s="12"/>
      <c r="G159" s="12"/>
      <c r="H159" s="25"/>
      <c r="I159" s="14" t="str">
        <f aca="false">IF(OR($D159="",$B159=""),"",INT(($B159-$D159)/365.25))</f>
        <v/>
      </c>
      <c r="J159" s="25"/>
      <c r="K159" s="14" t="str">
        <f aca="false">IF(OR($J159="",$I159=""),"",IF(OR(AND($J159="Gelmintoz",$I159&gt;=2,$I159&lt;=10),AND($J159="Onkogematologik",$I159&gt;=2,$I159&lt;=18)),"Ha","Yo'q"))</f>
        <v/>
      </c>
      <c r="L159" s="25"/>
      <c r="M159" s="12"/>
      <c r="N159" s="14" t="str">
        <f aca="false">IF(OR($C159="",$D159="",$J159="",$B159=""),"",IF(COUNTIFS($C$5:$C$2504,$C159,$D$5:$D$2504,$D159,$J$5:$J$2504,$J159,$B$5:$B$2504,$B159)&gt;1,"Takror",""))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4"/>
      <c r="F160" s="12"/>
      <c r="G160" s="12"/>
      <c r="H160" s="25"/>
      <c r="I160" s="14" t="str">
        <f aca="false">IF(OR($D160="",$B160=""),"",INT(($B160-$D160)/365.25))</f>
        <v/>
      </c>
      <c r="J160" s="25"/>
      <c r="K160" s="14" t="str">
        <f aca="false">IF(OR($J160="",$I160=""),"",IF(OR(AND($J160="Gelmintoz",$I160&gt;=2,$I160&lt;=10),AND($J160="Onkogematologik",$I160&gt;=2,$I160&lt;=18)),"Ha","Yo'q"))</f>
        <v/>
      </c>
      <c r="L160" s="25"/>
      <c r="M160" s="12"/>
      <c r="N160" s="14" t="str">
        <f aca="false">IF(OR($C160="",$D160="",$J160="",$B160=""),"",IF(COUNTIFS($C$5:$C$2504,$C160,$D$5:$D$2504,$D160,$J$5:$J$2504,$J160,$B$5:$B$2504,$B160)&gt;1,"Takror",""))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4"/>
      <c r="F161" s="12"/>
      <c r="G161" s="12"/>
      <c r="H161" s="25"/>
      <c r="I161" s="14" t="str">
        <f aca="false">IF(OR($D161="",$B161=""),"",INT(($B161-$D161)/365.25))</f>
        <v/>
      </c>
      <c r="J161" s="25"/>
      <c r="K161" s="14" t="str">
        <f aca="false">IF(OR($J161="",$I161=""),"",IF(OR(AND($J161="Gelmintoz",$I161&gt;=2,$I161&lt;=10),AND($J161="Onkogematologik",$I161&gt;=2,$I161&lt;=18)),"Ha","Yo'q"))</f>
        <v/>
      </c>
      <c r="L161" s="25"/>
      <c r="M161" s="12"/>
      <c r="N161" s="14" t="str">
        <f aca="false">IF(OR($C161="",$D161="",$J161="",$B161=""),"",IF(COUNTIFS($C$5:$C$2504,$C161,$D$5:$D$2504,$D161,$J$5:$J$2504,$J161,$B$5:$B$2504,$B161)&gt;1,"Takror",""))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4"/>
      <c r="F162" s="12"/>
      <c r="G162" s="12"/>
      <c r="H162" s="25"/>
      <c r="I162" s="14" t="str">
        <f aca="false">IF(OR($D162="",$B162=""),"",INT(($B162-$D162)/365.25))</f>
        <v/>
      </c>
      <c r="J162" s="25"/>
      <c r="K162" s="14" t="str">
        <f aca="false">IF(OR($J162="",$I162=""),"",IF(OR(AND($J162="Gelmintoz",$I162&gt;=2,$I162&lt;=10),AND($J162="Onkogematologik",$I162&gt;=2,$I162&lt;=18)),"Ha","Yo'q"))</f>
        <v/>
      </c>
      <c r="L162" s="25"/>
      <c r="M162" s="12"/>
      <c r="N162" s="14" t="str">
        <f aca="false">IF(OR($C162="",$D162="",$J162="",$B162=""),"",IF(COUNTIFS($C$5:$C$2504,$C162,$D$5:$D$2504,$D162,$J$5:$J$2504,$J162,$B$5:$B$2504,$B162)&gt;1,"Takror",""))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4"/>
      <c r="F163" s="12"/>
      <c r="G163" s="12"/>
      <c r="H163" s="25"/>
      <c r="I163" s="14" t="str">
        <f aca="false">IF(OR($D163="",$B163=""),"",INT(($B163-$D163)/365.25))</f>
        <v/>
      </c>
      <c r="J163" s="25"/>
      <c r="K163" s="14" t="str">
        <f aca="false">IF(OR($J163="",$I163=""),"",IF(OR(AND($J163="Gelmintoz",$I163&gt;=2,$I163&lt;=10),AND($J163="Onkogematologik",$I163&gt;=2,$I163&lt;=18)),"Ha","Yo'q"))</f>
        <v/>
      </c>
      <c r="L163" s="25"/>
      <c r="M163" s="12"/>
      <c r="N163" s="14" t="str">
        <f aca="false">IF(OR($C163="",$D163="",$J163="",$B163=""),"",IF(COUNTIFS($C$5:$C$2504,$C163,$D$5:$D$2504,$D163,$J$5:$J$2504,$J163,$B$5:$B$2504,$B163)&gt;1,"Takror",""))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4"/>
      <c r="F164" s="12"/>
      <c r="G164" s="12"/>
      <c r="H164" s="25"/>
      <c r="I164" s="14" t="str">
        <f aca="false">IF(OR($D164="",$B164=""),"",INT(($B164-$D164)/365.25))</f>
        <v/>
      </c>
      <c r="J164" s="25"/>
      <c r="K164" s="14" t="str">
        <f aca="false">IF(OR($J164="",$I164=""),"",IF(OR(AND($J164="Gelmintoz",$I164&gt;=2,$I164&lt;=10),AND($J164="Onkogematologik",$I164&gt;=2,$I164&lt;=18)),"Ha","Yo'q"))</f>
        <v/>
      </c>
      <c r="L164" s="25"/>
      <c r="M164" s="12"/>
      <c r="N164" s="14" t="str">
        <f aca="false">IF(OR($C164="",$D164="",$J164="",$B164=""),"",IF(COUNTIFS($C$5:$C$2504,$C164,$D$5:$D$2504,$D164,$J$5:$J$2504,$J164,$B$5:$B$2504,$B164)&gt;1,"Takror",""))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4"/>
      <c r="F165" s="12"/>
      <c r="G165" s="12"/>
      <c r="H165" s="25"/>
      <c r="I165" s="14" t="str">
        <f aca="false">IF(OR($D165="",$B165=""),"",INT(($B165-$D165)/365.25))</f>
        <v/>
      </c>
      <c r="J165" s="25"/>
      <c r="K165" s="14" t="str">
        <f aca="false">IF(OR($J165="",$I165=""),"",IF(OR(AND($J165="Gelmintoz",$I165&gt;=2,$I165&lt;=10),AND($J165="Onkogematologik",$I165&gt;=2,$I165&lt;=18)),"Ha","Yo'q"))</f>
        <v/>
      </c>
      <c r="L165" s="25"/>
      <c r="M165" s="12"/>
      <c r="N165" s="14" t="str">
        <f aca="false">IF(OR($C165="",$D165="",$J165="",$B165=""),"",IF(COUNTIFS($C$5:$C$2504,$C165,$D$5:$D$2504,$D165,$J$5:$J$2504,$J165,$B$5:$B$2504,$B165)&gt;1,"Takror",""))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4"/>
      <c r="F166" s="12"/>
      <c r="G166" s="12"/>
      <c r="H166" s="25"/>
      <c r="I166" s="14" t="str">
        <f aca="false">IF(OR($D166="",$B166=""),"",INT(($B166-$D166)/365.25))</f>
        <v/>
      </c>
      <c r="J166" s="25"/>
      <c r="K166" s="14" t="str">
        <f aca="false">IF(OR($J166="",$I166=""),"",IF(OR(AND($J166="Gelmintoz",$I166&gt;=2,$I166&lt;=10),AND($J166="Onkogematologik",$I166&gt;=2,$I166&lt;=18)),"Ha","Yo'q"))</f>
        <v/>
      </c>
      <c r="L166" s="25"/>
      <c r="M166" s="12"/>
      <c r="N166" s="14" t="str">
        <f aca="false">IF(OR($C166="",$D166="",$J166="",$B166=""),"",IF(COUNTIFS($C$5:$C$2504,$C166,$D$5:$D$2504,$D166,$J$5:$J$2504,$J166,$B$5:$B$2504,$B166)&gt;1,"Takror",""))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4"/>
      <c r="F167" s="12"/>
      <c r="G167" s="12"/>
      <c r="H167" s="25"/>
      <c r="I167" s="14" t="str">
        <f aca="false">IF(OR($D167="",$B167=""),"",INT(($B167-$D167)/365.25))</f>
        <v/>
      </c>
      <c r="J167" s="25"/>
      <c r="K167" s="14" t="str">
        <f aca="false">IF(OR($J167="",$I167=""),"",IF(OR(AND($J167="Gelmintoz",$I167&gt;=2,$I167&lt;=10),AND($J167="Onkogematologik",$I167&gt;=2,$I167&lt;=18)),"Ha","Yo'q"))</f>
        <v/>
      </c>
      <c r="L167" s="25"/>
      <c r="M167" s="12"/>
      <c r="N167" s="14" t="str">
        <f aca="false">IF(OR($C167="",$D167="",$J167="",$B167=""),"",IF(COUNTIFS($C$5:$C$2504,$C167,$D$5:$D$2504,$D167,$J$5:$J$2504,$J167,$B$5:$B$2504,$B167)&gt;1,"Takror",""))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4"/>
      <c r="F168" s="12"/>
      <c r="G168" s="12"/>
      <c r="H168" s="25"/>
      <c r="I168" s="14" t="str">
        <f aca="false">IF(OR($D168="",$B168=""),"",INT(($B168-$D168)/365.25))</f>
        <v/>
      </c>
      <c r="J168" s="25"/>
      <c r="K168" s="14" t="str">
        <f aca="false">IF(OR($J168="",$I168=""),"",IF(OR(AND($J168="Gelmintoz",$I168&gt;=2,$I168&lt;=10),AND($J168="Onkogematologik",$I168&gt;=2,$I168&lt;=18)),"Ha","Yo'q"))</f>
        <v/>
      </c>
      <c r="L168" s="25"/>
      <c r="M168" s="12"/>
      <c r="N168" s="14" t="str">
        <f aca="false">IF(OR($C168="",$D168="",$J168="",$B168=""),"",IF(COUNTIFS($C$5:$C$2504,$C168,$D$5:$D$2504,$D168,$J$5:$J$2504,$J168,$B$5:$B$2504,$B168)&gt;1,"Takror",""))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4"/>
      <c r="F169" s="12"/>
      <c r="G169" s="12"/>
      <c r="H169" s="25"/>
      <c r="I169" s="14" t="str">
        <f aca="false">IF(OR($D169="",$B169=""),"",INT(($B169-$D169)/365.25))</f>
        <v/>
      </c>
      <c r="J169" s="25"/>
      <c r="K169" s="14" t="str">
        <f aca="false">IF(OR($J169="",$I169=""),"",IF(OR(AND($J169="Gelmintoz",$I169&gt;=2,$I169&lt;=10),AND($J169="Onkogematologik",$I169&gt;=2,$I169&lt;=18)),"Ha","Yo'q"))</f>
        <v/>
      </c>
      <c r="L169" s="25"/>
      <c r="M169" s="12"/>
      <c r="N169" s="14" t="str">
        <f aca="false">IF(OR($C169="",$D169="",$J169="",$B169=""),"",IF(COUNTIFS($C$5:$C$2504,$C169,$D$5:$D$2504,$D169,$J$5:$J$2504,$J169,$B$5:$B$2504,$B169)&gt;1,"Takror",""))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4"/>
      <c r="F170" s="12"/>
      <c r="G170" s="12"/>
      <c r="H170" s="25"/>
      <c r="I170" s="14" t="str">
        <f aca="false">IF(OR($D170="",$B170=""),"",INT(($B170-$D170)/365.25))</f>
        <v/>
      </c>
      <c r="J170" s="25"/>
      <c r="K170" s="14" t="str">
        <f aca="false">IF(OR($J170="",$I170=""),"",IF(OR(AND($J170="Gelmintoz",$I170&gt;=2,$I170&lt;=10),AND($J170="Onkogematologik",$I170&gt;=2,$I170&lt;=18)),"Ha","Yo'q"))</f>
        <v/>
      </c>
      <c r="L170" s="25"/>
      <c r="M170" s="12"/>
      <c r="N170" s="14" t="str">
        <f aca="false">IF(OR($C170="",$D170="",$J170="",$B170=""),"",IF(COUNTIFS($C$5:$C$2504,$C170,$D$5:$D$2504,$D170,$J$5:$J$2504,$J170,$B$5:$B$2504,$B170)&gt;1,"Takror",""))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4"/>
      <c r="F171" s="12"/>
      <c r="G171" s="12"/>
      <c r="H171" s="25"/>
      <c r="I171" s="14" t="str">
        <f aca="false">IF(OR($D171="",$B171=""),"",INT(($B171-$D171)/365.25))</f>
        <v/>
      </c>
      <c r="J171" s="25"/>
      <c r="K171" s="14" t="str">
        <f aca="false">IF(OR($J171="",$I171=""),"",IF(OR(AND($J171="Gelmintoz",$I171&gt;=2,$I171&lt;=10),AND($J171="Onkogematologik",$I171&gt;=2,$I171&lt;=18)),"Ha","Yo'q"))</f>
        <v/>
      </c>
      <c r="L171" s="25"/>
      <c r="M171" s="12"/>
      <c r="N171" s="14" t="str">
        <f aca="false">IF(OR($C171="",$D171="",$J171="",$B171=""),"",IF(COUNTIFS($C$5:$C$2504,$C171,$D$5:$D$2504,$D171,$J$5:$J$2504,$J171,$B$5:$B$2504,$B171)&gt;1,"Takror",""))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4"/>
      <c r="F172" s="12"/>
      <c r="G172" s="12"/>
      <c r="H172" s="25"/>
      <c r="I172" s="14" t="str">
        <f aca="false">IF(OR($D172="",$B172=""),"",INT(($B172-$D172)/365.25))</f>
        <v/>
      </c>
      <c r="J172" s="25"/>
      <c r="K172" s="14" t="str">
        <f aca="false">IF(OR($J172="",$I172=""),"",IF(OR(AND($J172="Gelmintoz",$I172&gt;=2,$I172&lt;=10),AND($J172="Onkogematologik",$I172&gt;=2,$I172&lt;=18)),"Ha","Yo'q"))</f>
        <v/>
      </c>
      <c r="L172" s="25"/>
      <c r="M172" s="12"/>
      <c r="N172" s="14" t="str">
        <f aca="false">IF(OR($C172="",$D172="",$J172="",$B172=""),"",IF(COUNTIFS($C$5:$C$2504,$C172,$D$5:$D$2504,$D172,$J$5:$J$2504,$J172,$B$5:$B$2504,$B172)&gt;1,"Takror",""))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4"/>
      <c r="F173" s="12"/>
      <c r="G173" s="12"/>
      <c r="H173" s="25"/>
      <c r="I173" s="14" t="str">
        <f aca="false">IF(OR($D173="",$B173=""),"",INT(($B173-$D173)/365.25))</f>
        <v/>
      </c>
      <c r="J173" s="25"/>
      <c r="K173" s="14" t="str">
        <f aca="false">IF(OR($J173="",$I173=""),"",IF(OR(AND($J173="Gelmintoz",$I173&gt;=2,$I173&lt;=10),AND($J173="Onkogematologik",$I173&gt;=2,$I173&lt;=18)),"Ha","Yo'q"))</f>
        <v/>
      </c>
      <c r="L173" s="25"/>
      <c r="M173" s="12"/>
      <c r="N173" s="14" t="str">
        <f aca="false">IF(OR($C173="",$D173="",$J173="",$B173=""),"",IF(COUNTIFS($C$5:$C$2504,$C173,$D$5:$D$2504,$D173,$J$5:$J$2504,$J173,$B$5:$B$2504,$B173)&gt;1,"Takror",""))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4"/>
      <c r="F174" s="12"/>
      <c r="G174" s="12"/>
      <c r="H174" s="25"/>
      <c r="I174" s="14" t="str">
        <f aca="false">IF(OR($D174="",$B174=""),"",INT(($B174-$D174)/365.25))</f>
        <v/>
      </c>
      <c r="J174" s="25"/>
      <c r="K174" s="14" t="str">
        <f aca="false">IF(OR($J174="",$I174=""),"",IF(OR(AND($J174="Gelmintoz",$I174&gt;=2,$I174&lt;=10),AND($J174="Onkogematologik",$I174&gt;=2,$I174&lt;=18)),"Ha","Yo'q"))</f>
        <v/>
      </c>
      <c r="L174" s="25"/>
      <c r="M174" s="12"/>
      <c r="N174" s="14" t="str">
        <f aca="false">IF(OR($C174="",$D174="",$J174="",$B174=""),"",IF(COUNTIFS($C$5:$C$2504,$C174,$D$5:$D$2504,$D174,$J$5:$J$2504,$J174,$B$5:$B$2504,$B174)&gt;1,"Takror",""))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4"/>
      <c r="F175" s="12"/>
      <c r="G175" s="12"/>
      <c r="H175" s="25"/>
      <c r="I175" s="14" t="str">
        <f aca="false">IF(OR($D175="",$B175=""),"",INT(($B175-$D175)/365.25))</f>
        <v/>
      </c>
      <c r="J175" s="25"/>
      <c r="K175" s="14" t="str">
        <f aca="false">IF(OR($J175="",$I175=""),"",IF(OR(AND($J175="Gelmintoz",$I175&gt;=2,$I175&lt;=10),AND($J175="Onkogematologik",$I175&gt;=2,$I175&lt;=18)),"Ha","Yo'q"))</f>
        <v/>
      </c>
      <c r="L175" s="25"/>
      <c r="M175" s="12"/>
      <c r="N175" s="14" t="str">
        <f aca="false">IF(OR($C175="",$D175="",$J175="",$B175=""),"",IF(COUNTIFS($C$5:$C$2504,$C175,$D$5:$D$2504,$D175,$J$5:$J$2504,$J175,$B$5:$B$2504,$B175)&gt;1,"Takror",""))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4"/>
      <c r="F176" s="12"/>
      <c r="G176" s="12"/>
      <c r="H176" s="25"/>
      <c r="I176" s="14" t="str">
        <f aca="false">IF(OR($D176="",$B176=""),"",INT(($B176-$D176)/365.25))</f>
        <v/>
      </c>
      <c r="J176" s="25"/>
      <c r="K176" s="14" t="str">
        <f aca="false">IF(OR($J176="",$I176=""),"",IF(OR(AND($J176="Gelmintoz",$I176&gt;=2,$I176&lt;=10),AND($J176="Onkogematologik",$I176&gt;=2,$I176&lt;=18)),"Ha","Yo'q"))</f>
        <v/>
      </c>
      <c r="L176" s="25"/>
      <c r="M176" s="12"/>
      <c r="N176" s="14" t="str">
        <f aca="false">IF(OR($C176="",$D176="",$J176="",$B176=""),"",IF(COUNTIFS($C$5:$C$2504,$C176,$D$5:$D$2504,$D176,$J$5:$J$2504,$J176,$B$5:$B$2504,$B176)&gt;1,"Takror",""))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4"/>
      <c r="F177" s="12"/>
      <c r="G177" s="12"/>
      <c r="H177" s="25"/>
      <c r="I177" s="14" t="str">
        <f aca="false">IF(OR($D177="",$B177=""),"",INT(($B177-$D177)/365.25))</f>
        <v/>
      </c>
      <c r="J177" s="25"/>
      <c r="K177" s="14" t="str">
        <f aca="false">IF(OR($J177="",$I177=""),"",IF(OR(AND($J177="Gelmintoz",$I177&gt;=2,$I177&lt;=10),AND($J177="Onkogematologik",$I177&gt;=2,$I177&lt;=18)),"Ha","Yo'q"))</f>
        <v/>
      </c>
      <c r="L177" s="25"/>
      <c r="M177" s="12"/>
      <c r="N177" s="14" t="str">
        <f aca="false">IF(OR($C177="",$D177="",$J177="",$B177=""),"",IF(COUNTIFS($C$5:$C$2504,$C177,$D$5:$D$2504,$D177,$J$5:$J$2504,$J177,$B$5:$B$2504,$B177)&gt;1,"Takror",""))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4"/>
      <c r="F178" s="12"/>
      <c r="G178" s="12"/>
      <c r="H178" s="25"/>
      <c r="I178" s="14" t="str">
        <f aca="false">IF(OR($D178="",$B178=""),"",INT(($B178-$D178)/365.25))</f>
        <v/>
      </c>
      <c r="J178" s="25"/>
      <c r="K178" s="14" t="str">
        <f aca="false">IF(OR($J178="",$I178=""),"",IF(OR(AND($J178="Gelmintoz",$I178&gt;=2,$I178&lt;=10),AND($J178="Onkogematologik",$I178&gt;=2,$I178&lt;=18)),"Ha","Yo'q"))</f>
        <v/>
      </c>
      <c r="L178" s="25"/>
      <c r="M178" s="12"/>
      <c r="N178" s="14" t="str">
        <f aca="false">IF(OR($C178="",$D178="",$J178="",$B178=""),"",IF(COUNTIFS($C$5:$C$2504,$C178,$D$5:$D$2504,$D178,$J$5:$J$2504,$J178,$B$5:$B$2504,$B178)&gt;1,"Takror",""))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4"/>
      <c r="F179" s="12"/>
      <c r="G179" s="12"/>
      <c r="H179" s="25"/>
      <c r="I179" s="14" t="str">
        <f aca="false">IF(OR($D179="",$B179=""),"",INT(($B179-$D179)/365.25))</f>
        <v/>
      </c>
      <c r="J179" s="25"/>
      <c r="K179" s="14" t="str">
        <f aca="false">IF(OR($J179="",$I179=""),"",IF(OR(AND($J179="Gelmintoz",$I179&gt;=2,$I179&lt;=10),AND($J179="Onkogematologik",$I179&gt;=2,$I179&lt;=18)),"Ha","Yo'q"))</f>
        <v/>
      </c>
      <c r="L179" s="25"/>
      <c r="M179" s="12"/>
      <c r="N179" s="14" t="str">
        <f aca="false">IF(OR($C179="",$D179="",$J179="",$B179=""),"",IF(COUNTIFS($C$5:$C$2504,$C179,$D$5:$D$2504,$D179,$J$5:$J$2504,$J179,$B$5:$B$2504,$B179)&gt;1,"Takror",""))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4"/>
      <c r="F180" s="12"/>
      <c r="G180" s="12"/>
      <c r="H180" s="25"/>
      <c r="I180" s="14" t="str">
        <f aca="false">IF(OR($D180="",$B180=""),"",INT(($B180-$D180)/365.25))</f>
        <v/>
      </c>
      <c r="J180" s="25"/>
      <c r="K180" s="14" t="str">
        <f aca="false">IF(OR($J180="",$I180=""),"",IF(OR(AND($J180="Gelmintoz",$I180&gt;=2,$I180&lt;=10),AND($J180="Onkogematologik",$I180&gt;=2,$I180&lt;=18)),"Ha","Yo'q"))</f>
        <v/>
      </c>
      <c r="L180" s="25"/>
      <c r="M180" s="12"/>
      <c r="N180" s="14" t="str">
        <f aca="false">IF(OR($C180="",$D180="",$J180="",$B180=""),"",IF(COUNTIFS($C$5:$C$2504,$C180,$D$5:$D$2504,$D180,$J$5:$J$2504,$J180,$B$5:$B$2504,$B180)&gt;1,"Takror",""))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4"/>
      <c r="F181" s="12"/>
      <c r="G181" s="12"/>
      <c r="H181" s="25"/>
      <c r="I181" s="14" t="str">
        <f aca="false">IF(OR($D181="",$B181=""),"",INT(($B181-$D181)/365.25))</f>
        <v/>
      </c>
      <c r="J181" s="25"/>
      <c r="K181" s="14" t="str">
        <f aca="false">IF(OR($J181="",$I181=""),"",IF(OR(AND($J181="Gelmintoz",$I181&gt;=2,$I181&lt;=10),AND($J181="Onkogematologik",$I181&gt;=2,$I181&lt;=18)),"Ha","Yo'q"))</f>
        <v/>
      </c>
      <c r="L181" s="25"/>
      <c r="M181" s="12"/>
      <c r="N181" s="14" t="str">
        <f aca="false">IF(OR($C181="",$D181="",$J181="",$B181=""),"",IF(COUNTIFS($C$5:$C$2504,$C181,$D$5:$D$2504,$D181,$J$5:$J$2504,$J181,$B$5:$B$2504,$B181)&gt;1,"Takror",""))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4"/>
      <c r="F182" s="12"/>
      <c r="G182" s="12"/>
      <c r="H182" s="25"/>
      <c r="I182" s="14" t="str">
        <f aca="false">IF(OR($D182="",$B182=""),"",INT(($B182-$D182)/365.25))</f>
        <v/>
      </c>
      <c r="J182" s="25"/>
      <c r="K182" s="14" t="str">
        <f aca="false">IF(OR($J182="",$I182=""),"",IF(OR(AND($J182="Gelmintoz",$I182&gt;=2,$I182&lt;=10),AND($J182="Onkogematologik",$I182&gt;=2,$I182&lt;=18)),"Ha","Yo'q"))</f>
        <v/>
      </c>
      <c r="L182" s="25"/>
      <c r="M182" s="12"/>
      <c r="N182" s="14" t="str">
        <f aca="false">IF(OR($C182="",$D182="",$J182="",$B182=""),"",IF(COUNTIFS($C$5:$C$2504,$C182,$D$5:$D$2504,$D182,$J$5:$J$2504,$J182,$B$5:$B$2504,$B182)&gt;1,"Takror",""))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4"/>
      <c r="F183" s="12"/>
      <c r="G183" s="12"/>
      <c r="H183" s="25"/>
      <c r="I183" s="14" t="str">
        <f aca="false">IF(OR($D183="",$B183=""),"",INT(($B183-$D183)/365.25))</f>
        <v/>
      </c>
      <c r="J183" s="25"/>
      <c r="K183" s="14" t="str">
        <f aca="false">IF(OR($J183="",$I183=""),"",IF(OR(AND($J183="Gelmintoz",$I183&gt;=2,$I183&lt;=10),AND($J183="Onkogematologik",$I183&gt;=2,$I183&lt;=18)),"Ha","Yo'q"))</f>
        <v/>
      </c>
      <c r="L183" s="25"/>
      <c r="M183" s="12"/>
      <c r="N183" s="14" t="str">
        <f aca="false">IF(OR($C183="",$D183="",$J183="",$B183=""),"",IF(COUNTIFS($C$5:$C$2504,$C183,$D$5:$D$2504,$D183,$J$5:$J$2504,$J183,$B$5:$B$2504,$B183)&gt;1,"Takror",""))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4"/>
      <c r="F184" s="12"/>
      <c r="G184" s="12"/>
      <c r="H184" s="25"/>
      <c r="I184" s="14" t="str">
        <f aca="false">IF(OR($D184="",$B184=""),"",INT(($B184-$D184)/365.25))</f>
        <v/>
      </c>
      <c r="J184" s="25"/>
      <c r="K184" s="14" t="str">
        <f aca="false">IF(OR($J184="",$I184=""),"",IF(OR(AND($J184="Gelmintoz",$I184&gt;=2,$I184&lt;=10),AND($J184="Onkogematologik",$I184&gt;=2,$I184&lt;=18)),"Ha","Yo'q"))</f>
        <v/>
      </c>
      <c r="L184" s="25"/>
      <c r="M184" s="12"/>
      <c r="N184" s="14" t="str">
        <f aca="false">IF(OR($C184="",$D184="",$J184="",$B184=""),"",IF(COUNTIFS($C$5:$C$2504,$C184,$D$5:$D$2504,$D184,$J$5:$J$2504,$J184,$B$5:$B$2504,$B184)&gt;1,"Takror",""))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4"/>
      <c r="F185" s="12"/>
      <c r="G185" s="12"/>
      <c r="H185" s="25"/>
      <c r="I185" s="14" t="str">
        <f aca="false">IF(OR($D185="",$B185=""),"",INT(($B185-$D185)/365.25))</f>
        <v/>
      </c>
      <c r="J185" s="25"/>
      <c r="K185" s="14" t="str">
        <f aca="false">IF(OR($J185="",$I185=""),"",IF(OR(AND($J185="Gelmintoz",$I185&gt;=2,$I185&lt;=10),AND($J185="Onkogematologik",$I185&gt;=2,$I185&lt;=18)),"Ha","Yo'q"))</f>
        <v/>
      </c>
      <c r="L185" s="25"/>
      <c r="M185" s="12"/>
      <c r="N185" s="14" t="str">
        <f aca="false">IF(OR($C185="",$D185="",$J185="",$B185=""),"",IF(COUNTIFS($C$5:$C$2504,$C185,$D$5:$D$2504,$D185,$J$5:$J$2504,$J185,$B$5:$B$2504,$B185)&gt;1,"Takror",""))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4"/>
      <c r="F186" s="12"/>
      <c r="G186" s="12"/>
      <c r="H186" s="25"/>
      <c r="I186" s="14" t="str">
        <f aca="false">IF(OR($D186="",$B186=""),"",INT(($B186-$D186)/365.25))</f>
        <v/>
      </c>
      <c r="J186" s="25"/>
      <c r="K186" s="14" t="str">
        <f aca="false">IF(OR($J186="",$I186=""),"",IF(OR(AND($J186="Gelmintoz",$I186&gt;=2,$I186&lt;=10),AND($J186="Onkogematologik",$I186&gt;=2,$I186&lt;=18)),"Ha","Yo'q"))</f>
        <v/>
      </c>
      <c r="L186" s="25"/>
      <c r="M186" s="12"/>
      <c r="N186" s="14" t="str">
        <f aca="false">IF(OR($C186="",$D186="",$J186="",$B186=""),"",IF(COUNTIFS($C$5:$C$2504,$C186,$D$5:$D$2504,$D186,$J$5:$J$2504,$J186,$B$5:$B$2504,$B186)&gt;1,"Takror",""))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4"/>
      <c r="F187" s="12"/>
      <c r="G187" s="12"/>
      <c r="H187" s="25"/>
      <c r="I187" s="14" t="str">
        <f aca="false">IF(OR($D187="",$B187=""),"",INT(($B187-$D187)/365.25))</f>
        <v/>
      </c>
      <c r="J187" s="25"/>
      <c r="K187" s="14" t="str">
        <f aca="false">IF(OR($J187="",$I187=""),"",IF(OR(AND($J187="Gelmintoz",$I187&gt;=2,$I187&lt;=10),AND($J187="Onkogematologik",$I187&gt;=2,$I187&lt;=18)),"Ha","Yo'q"))</f>
        <v/>
      </c>
      <c r="L187" s="25"/>
      <c r="M187" s="12"/>
      <c r="N187" s="14" t="str">
        <f aca="false">IF(OR($C187="",$D187="",$J187="",$B187=""),"",IF(COUNTIFS($C$5:$C$2504,$C187,$D$5:$D$2504,$D187,$J$5:$J$2504,$J187,$B$5:$B$2504,$B187)&gt;1,"Takror",""))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4"/>
      <c r="F188" s="12"/>
      <c r="G188" s="12"/>
      <c r="H188" s="25"/>
      <c r="I188" s="14" t="str">
        <f aca="false">IF(OR($D188="",$B188=""),"",INT(($B188-$D188)/365.25))</f>
        <v/>
      </c>
      <c r="J188" s="25"/>
      <c r="K188" s="14" t="str">
        <f aca="false">IF(OR($J188="",$I188=""),"",IF(OR(AND($J188="Gelmintoz",$I188&gt;=2,$I188&lt;=10),AND($J188="Onkogematologik",$I188&gt;=2,$I188&lt;=18)),"Ha","Yo'q"))</f>
        <v/>
      </c>
      <c r="L188" s="25"/>
      <c r="M188" s="12"/>
      <c r="N188" s="14" t="str">
        <f aca="false">IF(OR($C188="",$D188="",$J188="",$B188=""),"",IF(COUNTIFS($C$5:$C$2504,$C188,$D$5:$D$2504,$D188,$J$5:$J$2504,$J188,$B$5:$B$2504,$B188)&gt;1,"Takror",""))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4"/>
      <c r="F189" s="12"/>
      <c r="G189" s="12"/>
      <c r="H189" s="25"/>
      <c r="I189" s="14" t="str">
        <f aca="false">IF(OR($D189="",$B189=""),"",INT(($B189-$D189)/365.25))</f>
        <v/>
      </c>
      <c r="J189" s="25"/>
      <c r="K189" s="14" t="str">
        <f aca="false">IF(OR($J189="",$I189=""),"",IF(OR(AND($J189="Gelmintoz",$I189&gt;=2,$I189&lt;=10),AND($J189="Onkogematologik",$I189&gt;=2,$I189&lt;=18)),"Ha","Yo'q"))</f>
        <v/>
      </c>
      <c r="L189" s="25"/>
      <c r="M189" s="12"/>
      <c r="N189" s="14" t="str">
        <f aca="false">IF(OR($C189="",$D189="",$J189="",$B189=""),"",IF(COUNTIFS($C$5:$C$2504,$C189,$D$5:$D$2504,$D189,$J$5:$J$2504,$J189,$B$5:$B$2504,$B189)&gt;1,"Takror",""))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4"/>
      <c r="F190" s="12"/>
      <c r="G190" s="12"/>
      <c r="H190" s="25"/>
      <c r="I190" s="14" t="str">
        <f aca="false">IF(OR($D190="",$B190=""),"",INT(($B190-$D190)/365.25))</f>
        <v/>
      </c>
      <c r="J190" s="25"/>
      <c r="K190" s="14" t="str">
        <f aca="false">IF(OR($J190="",$I190=""),"",IF(OR(AND($J190="Gelmintoz",$I190&gt;=2,$I190&lt;=10),AND($J190="Onkogematologik",$I190&gt;=2,$I190&lt;=18)),"Ha","Yo'q"))</f>
        <v/>
      </c>
      <c r="L190" s="25"/>
      <c r="M190" s="12"/>
      <c r="N190" s="14" t="str">
        <f aca="false">IF(OR($C190="",$D190="",$J190="",$B190=""),"",IF(COUNTIFS($C$5:$C$2504,$C190,$D$5:$D$2504,$D190,$J$5:$J$2504,$J190,$B$5:$B$2504,$B190)&gt;1,"Takror",""))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4"/>
      <c r="F191" s="12"/>
      <c r="G191" s="12"/>
      <c r="H191" s="25"/>
      <c r="I191" s="14" t="str">
        <f aca="false">IF(OR($D191="",$B191=""),"",INT(($B191-$D191)/365.25))</f>
        <v/>
      </c>
      <c r="J191" s="25"/>
      <c r="K191" s="14" t="str">
        <f aca="false">IF(OR($J191="",$I191=""),"",IF(OR(AND($J191="Gelmintoz",$I191&gt;=2,$I191&lt;=10),AND($J191="Onkogematologik",$I191&gt;=2,$I191&lt;=18)),"Ha","Yo'q"))</f>
        <v/>
      </c>
      <c r="L191" s="25"/>
      <c r="M191" s="12"/>
      <c r="N191" s="14" t="str">
        <f aca="false">IF(OR($C191="",$D191="",$J191="",$B191=""),"",IF(COUNTIFS($C$5:$C$2504,$C191,$D$5:$D$2504,$D191,$J$5:$J$2504,$J191,$B$5:$B$2504,$B191)&gt;1,"Takror",""))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4"/>
      <c r="F192" s="12"/>
      <c r="G192" s="12"/>
      <c r="H192" s="25"/>
      <c r="I192" s="14" t="str">
        <f aca="false">IF(OR($D192="",$B192=""),"",INT(($B192-$D192)/365.25))</f>
        <v/>
      </c>
      <c r="J192" s="25"/>
      <c r="K192" s="14" t="str">
        <f aca="false">IF(OR($J192="",$I192=""),"",IF(OR(AND($J192="Gelmintoz",$I192&gt;=2,$I192&lt;=10),AND($J192="Onkogematologik",$I192&gt;=2,$I192&lt;=18)),"Ha","Yo'q"))</f>
        <v/>
      </c>
      <c r="L192" s="25"/>
      <c r="M192" s="12"/>
      <c r="N192" s="14" t="str">
        <f aca="false">IF(OR($C192="",$D192="",$J192="",$B192=""),"",IF(COUNTIFS($C$5:$C$2504,$C192,$D$5:$D$2504,$D192,$J$5:$J$2504,$J192,$B$5:$B$2504,$B192)&gt;1,"Takror",""))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4"/>
      <c r="F193" s="12"/>
      <c r="G193" s="12"/>
      <c r="H193" s="25"/>
      <c r="I193" s="14" t="str">
        <f aca="false">IF(OR($D193="",$B193=""),"",INT(($B193-$D193)/365.25))</f>
        <v/>
      </c>
      <c r="J193" s="25"/>
      <c r="K193" s="14" t="str">
        <f aca="false">IF(OR($J193="",$I193=""),"",IF(OR(AND($J193="Gelmintoz",$I193&gt;=2,$I193&lt;=10),AND($J193="Onkogematologik",$I193&gt;=2,$I193&lt;=18)),"Ha","Yo'q"))</f>
        <v/>
      </c>
      <c r="L193" s="25"/>
      <c r="M193" s="12"/>
      <c r="N193" s="14" t="str">
        <f aca="false">IF(OR($C193="",$D193="",$J193="",$B193=""),"",IF(COUNTIFS($C$5:$C$2504,$C193,$D$5:$D$2504,$D193,$J$5:$J$2504,$J193,$B$5:$B$2504,$B193)&gt;1,"Takror",""))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4"/>
      <c r="F194" s="12"/>
      <c r="G194" s="12"/>
      <c r="H194" s="25"/>
      <c r="I194" s="14" t="str">
        <f aca="false">IF(OR($D194="",$B194=""),"",INT(($B194-$D194)/365.25))</f>
        <v/>
      </c>
      <c r="J194" s="25"/>
      <c r="K194" s="14" t="str">
        <f aca="false">IF(OR($J194="",$I194=""),"",IF(OR(AND($J194="Gelmintoz",$I194&gt;=2,$I194&lt;=10),AND($J194="Onkogematologik",$I194&gt;=2,$I194&lt;=18)),"Ha","Yo'q"))</f>
        <v/>
      </c>
      <c r="L194" s="25"/>
      <c r="M194" s="12"/>
      <c r="N194" s="14" t="str">
        <f aca="false">IF(OR($C194="",$D194="",$J194="",$B194=""),"",IF(COUNTIFS($C$5:$C$2504,$C194,$D$5:$D$2504,$D194,$J$5:$J$2504,$J194,$B$5:$B$2504,$B194)&gt;1,"Takror",""))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4"/>
      <c r="F195" s="12"/>
      <c r="G195" s="12"/>
      <c r="H195" s="25"/>
      <c r="I195" s="14" t="str">
        <f aca="false">IF(OR($D195="",$B195=""),"",INT(($B195-$D195)/365.25))</f>
        <v/>
      </c>
      <c r="J195" s="25"/>
      <c r="K195" s="14" t="str">
        <f aca="false">IF(OR($J195="",$I195=""),"",IF(OR(AND($J195="Gelmintoz",$I195&gt;=2,$I195&lt;=10),AND($J195="Onkogematologik",$I195&gt;=2,$I195&lt;=18)),"Ha","Yo'q"))</f>
        <v/>
      </c>
      <c r="L195" s="25"/>
      <c r="M195" s="12"/>
      <c r="N195" s="14" t="str">
        <f aca="false">IF(OR($C195="",$D195="",$J195="",$B195=""),"",IF(COUNTIFS($C$5:$C$2504,$C195,$D$5:$D$2504,$D195,$J$5:$J$2504,$J195,$B$5:$B$2504,$B195)&gt;1,"Takror",""))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4"/>
      <c r="F196" s="12"/>
      <c r="G196" s="12"/>
      <c r="H196" s="25"/>
      <c r="I196" s="14" t="str">
        <f aca="false">IF(OR($D196="",$B196=""),"",INT(($B196-$D196)/365.25))</f>
        <v/>
      </c>
      <c r="J196" s="25"/>
      <c r="K196" s="14" t="str">
        <f aca="false">IF(OR($J196="",$I196=""),"",IF(OR(AND($J196="Gelmintoz",$I196&gt;=2,$I196&lt;=10),AND($J196="Onkogematologik",$I196&gt;=2,$I196&lt;=18)),"Ha","Yo'q"))</f>
        <v/>
      </c>
      <c r="L196" s="25"/>
      <c r="M196" s="12"/>
      <c r="N196" s="14" t="str">
        <f aca="false">IF(OR($C196="",$D196="",$J196="",$B196=""),"",IF(COUNTIFS($C$5:$C$2504,$C196,$D$5:$D$2504,$D196,$J$5:$J$2504,$J196,$B$5:$B$2504,$B196)&gt;1,"Takror",""))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4"/>
      <c r="F197" s="12"/>
      <c r="G197" s="12"/>
      <c r="H197" s="25"/>
      <c r="I197" s="14" t="str">
        <f aca="false">IF(OR($D197="",$B197=""),"",INT(($B197-$D197)/365.25))</f>
        <v/>
      </c>
      <c r="J197" s="25"/>
      <c r="K197" s="14" t="str">
        <f aca="false">IF(OR($J197="",$I197=""),"",IF(OR(AND($J197="Gelmintoz",$I197&gt;=2,$I197&lt;=10),AND($J197="Onkogematologik",$I197&gt;=2,$I197&lt;=18)),"Ha","Yo'q"))</f>
        <v/>
      </c>
      <c r="L197" s="25"/>
      <c r="M197" s="12"/>
      <c r="N197" s="14" t="str">
        <f aca="false">IF(OR($C197="",$D197="",$J197="",$B197=""),"",IF(COUNTIFS($C$5:$C$2504,$C197,$D$5:$D$2504,$D197,$J$5:$J$2504,$J197,$B$5:$B$2504,$B197)&gt;1,"Takror",""))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4"/>
      <c r="F198" s="12"/>
      <c r="G198" s="12"/>
      <c r="H198" s="25"/>
      <c r="I198" s="14" t="str">
        <f aca="false">IF(OR($D198="",$B198=""),"",INT(($B198-$D198)/365.25))</f>
        <v/>
      </c>
      <c r="J198" s="25"/>
      <c r="K198" s="14" t="str">
        <f aca="false">IF(OR($J198="",$I198=""),"",IF(OR(AND($J198="Gelmintoz",$I198&gt;=2,$I198&lt;=10),AND($J198="Onkogematologik",$I198&gt;=2,$I198&lt;=18)),"Ha","Yo'q"))</f>
        <v/>
      </c>
      <c r="L198" s="25"/>
      <c r="M198" s="12"/>
      <c r="N198" s="14" t="str">
        <f aca="false">IF(OR($C198="",$D198="",$J198="",$B198=""),"",IF(COUNTIFS($C$5:$C$2504,$C198,$D$5:$D$2504,$D198,$J$5:$J$2504,$J198,$B$5:$B$2504,$B198)&gt;1,"Takror",""))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4"/>
      <c r="F199" s="12"/>
      <c r="G199" s="12"/>
      <c r="H199" s="25"/>
      <c r="I199" s="14" t="str">
        <f aca="false">IF(OR($D199="",$B199=""),"",INT(($B199-$D199)/365.25))</f>
        <v/>
      </c>
      <c r="J199" s="25"/>
      <c r="K199" s="14" t="str">
        <f aca="false">IF(OR($J199="",$I199=""),"",IF(OR(AND($J199="Gelmintoz",$I199&gt;=2,$I199&lt;=10),AND($J199="Onkogematologik",$I199&gt;=2,$I199&lt;=18)),"Ha","Yo'q"))</f>
        <v/>
      </c>
      <c r="L199" s="25"/>
      <c r="M199" s="12"/>
      <c r="N199" s="14" t="str">
        <f aca="false">IF(OR($C199="",$D199="",$J199="",$B199=""),"",IF(COUNTIFS($C$5:$C$2504,$C199,$D$5:$D$2504,$D199,$J$5:$J$2504,$J199,$B$5:$B$2504,$B199)&gt;1,"Takror",""))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4"/>
      <c r="F200" s="12"/>
      <c r="G200" s="12"/>
      <c r="H200" s="25"/>
      <c r="I200" s="14" t="str">
        <f aca="false">IF(OR($D200="",$B200=""),"",INT(($B200-$D200)/365.25))</f>
        <v/>
      </c>
      <c r="J200" s="25"/>
      <c r="K200" s="14" t="str">
        <f aca="false">IF(OR($J200="",$I200=""),"",IF(OR(AND($J200="Gelmintoz",$I200&gt;=2,$I200&lt;=10),AND($J200="Onkogematologik",$I200&gt;=2,$I200&lt;=18)),"Ha","Yo'q"))</f>
        <v/>
      </c>
      <c r="L200" s="25"/>
      <c r="M200" s="12"/>
      <c r="N200" s="14" t="str">
        <f aca="false">IF(OR($C200="",$D200="",$J200="",$B200=""),"",IF(COUNTIFS($C$5:$C$2504,$C200,$D$5:$D$2504,$D200,$J$5:$J$2504,$J200,$B$5:$B$2504,$B200)&gt;1,"Takror",""))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4"/>
      <c r="F201" s="12"/>
      <c r="G201" s="12"/>
      <c r="H201" s="25"/>
      <c r="I201" s="14" t="str">
        <f aca="false">IF(OR($D201="",$B201=""),"",INT(($B201-$D201)/365.25))</f>
        <v/>
      </c>
      <c r="J201" s="25"/>
      <c r="K201" s="14" t="str">
        <f aca="false">IF(OR($J201="",$I201=""),"",IF(OR(AND($J201="Gelmintoz",$I201&gt;=2,$I201&lt;=10),AND($J201="Onkogematologik",$I201&gt;=2,$I201&lt;=18)),"Ha","Yo'q"))</f>
        <v/>
      </c>
      <c r="L201" s="25"/>
      <c r="M201" s="12"/>
      <c r="N201" s="14" t="str">
        <f aca="false">IF(OR($C201="",$D201="",$J201="",$B201=""),"",IF(COUNTIFS($C$5:$C$2504,$C201,$D$5:$D$2504,$D201,$J$5:$J$2504,$J201,$B$5:$B$2504,$B201)&gt;1,"Takror",""))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4"/>
      <c r="F202" s="12"/>
      <c r="G202" s="12"/>
      <c r="H202" s="25"/>
      <c r="I202" s="14" t="str">
        <f aca="false">IF(OR($D202="",$B202=""),"",INT(($B202-$D202)/365.25))</f>
        <v/>
      </c>
      <c r="J202" s="25"/>
      <c r="K202" s="14" t="str">
        <f aca="false">IF(OR($J202="",$I202=""),"",IF(OR(AND($J202="Gelmintoz",$I202&gt;=2,$I202&lt;=10),AND($J202="Onkogematologik",$I202&gt;=2,$I202&lt;=18)),"Ha","Yo'q"))</f>
        <v/>
      </c>
      <c r="L202" s="25"/>
      <c r="M202" s="12"/>
      <c r="N202" s="14" t="str">
        <f aca="false">IF(OR($C202="",$D202="",$J202="",$B202=""),"",IF(COUNTIFS($C$5:$C$2504,$C202,$D$5:$D$2504,$D202,$J$5:$J$2504,$J202,$B$5:$B$2504,$B202)&gt;1,"Takror",""))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4"/>
      <c r="F203" s="12"/>
      <c r="G203" s="12"/>
      <c r="H203" s="25"/>
      <c r="I203" s="14" t="str">
        <f aca="false">IF(OR($D203="",$B203=""),"",INT(($B203-$D203)/365.25))</f>
        <v/>
      </c>
      <c r="J203" s="25"/>
      <c r="K203" s="14" t="str">
        <f aca="false">IF(OR($J203="",$I203=""),"",IF(OR(AND($J203="Gelmintoz",$I203&gt;=2,$I203&lt;=10),AND($J203="Onkogematologik",$I203&gt;=2,$I203&lt;=18)),"Ha","Yo'q"))</f>
        <v/>
      </c>
      <c r="L203" s="25"/>
      <c r="M203" s="12"/>
      <c r="N203" s="14" t="str">
        <f aca="false">IF(OR($C203="",$D203="",$J203="",$B203=""),"",IF(COUNTIFS($C$5:$C$2504,$C203,$D$5:$D$2504,$D203,$J$5:$J$2504,$J203,$B$5:$B$2504,$B203)&gt;1,"Takror",""))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4"/>
      <c r="F204" s="12"/>
      <c r="G204" s="12"/>
      <c r="H204" s="25"/>
      <c r="I204" s="14" t="str">
        <f aca="false">IF(OR($D204="",$B204=""),"",INT(($B204-$D204)/365.25))</f>
        <v/>
      </c>
      <c r="J204" s="25"/>
      <c r="K204" s="14" t="str">
        <f aca="false">IF(OR($J204="",$I204=""),"",IF(OR(AND($J204="Gelmintoz",$I204&gt;=2,$I204&lt;=10),AND($J204="Onkogematologik",$I204&gt;=2,$I204&lt;=18)),"Ha","Yo'q"))</f>
        <v/>
      </c>
      <c r="L204" s="25"/>
      <c r="M204" s="12"/>
      <c r="N204" s="14" t="str">
        <f aca="false">IF(OR($C204="",$D204="",$J204="",$B204=""),"",IF(COUNTIFS($C$5:$C$2504,$C204,$D$5:$D$2504,$D204,$J$5:$J$2504,$J204,$B$5:$B$2504,$B204)&gt;1,"Takror",""))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4"/>
      <c r="F205" s="12"/>
      <c r="G205" s="12"/>
      <c r="H205" s="25"/>
      <c r="I205" s="14" t="str">
        <f aca="false">IF(OR($D205="",$B205=""),"",INT(($B205-$D205)/365.25))</f>
        <v/>
      </c>
      <c r="J205" s="25"/>
      <c r="K205" s="14" t="str">
        <f aca="false">IF(OR($J205="",$I205=""),"",IF(OR(AND($J205="Gelmintoz",$I205&gt;=2,$I205&lt;=10),AND($J205="Onkogematologik",$I205&gt;=2,$I205&lt;=18)),"Ha","Yo'q"))</f>
        <v/>
      </c>
      <c r="L205" s="25"/>
      <c r="M205" s="12"/>
      <c r="N205" s="14" t="str">
        <f aca="false">IF(OR($C205="",$D205="",$J205="",$B205=""),"",IF(COUNTIFS($C$5:$C$2504,$C205,$D$5:$D$2504,$D205,$J$5:$J$2504,$J205,$B$5:$B$2504,$B205)&gt;1,"Takror",""))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4"/>
      <c r="F206" s="12"/>
      <c r="G206" s="12"/>
      <c r="H206" s="25"/>
      <c r="I206" s="14" t="str">
        <f aca="false">IF(OR($D206="",$B206=""),"",INT(($B206-$D206)/365.25))</f>
        <v/>
      </c>
      <c r="J206" s="25"/>
      <c r="K206" s="14" t="str">
        <f aca="false">IF(OR($J206="",$I206=""),"",IF(OR(AND($J206="Gelmintoz",$I206&gt;=2,$I206&lt;=10),AND($J206="Onkogematologik",$I206&gt;=2,$I206&lt;=18)),"Ha","Yo'q"))</f>
        <v/>
      </c>
      <c r="L206" s="25"/>
      <c r="M206" s="12"/>
      <c r="N206" s="14" t="str">
        <f aca="false">IF(OR($C206="",$D206="",$J206="",$B206=""),"",IF(COUNTIFS($C$5:$C$2504,$C206,$D$5:$D$2504,$D206,$J$5:$J$2504,$J206,$B$5:$B$2504,$B206)&gt;1,"Takror",""))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4"/>
      <c r="F207" s="12"/>
      <c r="G207" s="12"/>
      <c r="H207" s="25"/>
      <c r="I207" s="14" t="str">
        <f aca="false">IF(OR($D207="",$B207=""),"",INT(($B207-$D207)/365.25))</f>
        <v/>
      </c>
      <c r="J207" s="25"/>
      <c r="K207" s="14" t="str">
        <f aca="false">IF(OR($J207="",$I207=""),"",IF(OR(AND($J207="Gelmintoz",$I207&gt;=2,$I207&lt;=10),AND($J207="Onkogematologik",$I207&gt;=2,$I207&lt;=18)),"Ha","Yo'q"))</f>
        <v/>
      </c>
      <c r="L207" s="25"/>
      <c r="M207" s="12"/>
      <c r="N207" s="14" t="str">
        <f aca="false">IF(OR($C207="",$D207="",$J207="",$B207=""),"",IF(COUNTIFS($C$5:$C$2504,$C207,$D$5:$D$2504,$D207,$J$5:$J$2504,$J207,$B$5:$B$2504,$B207)&gt;1,"Takror",""))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4"/>
      <c r="F208" s="12"/>
      <c r="G208" s="12"/>
      <c r="H208" s="25"/>
      <c r="I208" s="14" t="str">
        <f aca="false">IF(OR($D208="",$B208=""),"",INT(($B208-$D208)/365.25))</f>
        <v/>
      </c>
      <c r="J208" s="25"/>
      <c r="K208" s="14" t="str">
        <f aca="false">IF(OR($J208="",$I208=""),"",IF(OR(AND($J208="Gelmintoz",$I208&gt;=2,$I208&lt;=10),AND($J208="Onkogematologik",$I208&gt;=2,$I208&lt;=18)),"Ha","Yo'q"))</f>
        <v/>
      </c>
      <c r="L208" s="25"/>
      <c r="M208" s="12"/>
      <c r="N208" s="14" t="str">
        <f aca="false">IF(OR($C208="",$D208="",$J208="",$B208=""),"",IF(COUNTIFS($C$5:$C$2504,$C208,$D$5:$D$2504,$D208,$J$5:$J$2504,$J208,$B$5:$B$2504,$B208)&gt;1,"Takror",""))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4"/>
      <c r="F209" s="12"/>
      <c r="G209" s="12"/>
      <c r="H209" s="25"/>
      <c r="I209" s="14" t="str">
        <f aca="false">IF(OR($D209="",$B209=""),"",INT(($B209-$D209)/365.25))</f>
        <v/>
      </c>
      <c r="J209" s="25"/>
      <c r="K209" s="14" t="str">
        <f aca="false">IF(OR($J209="",$I209=""),"",IF(OR(AND($J209="Gelmintoz",$I209&gt;=2,$I209&lt;=10),AND($J209="Onkogematologik",$I209&gt;=2,$I209&lt;=18)),"Ha","Yo'q"))</f>
        <v/>
      </c>
      <c r="L209" s="25"/>
      <c r="M209" s="12"/>
      <c r="N209" s="14" t="str">
        <f aca="false">IF(OR($C209="",$D209="",$J209="",$B209=""),"",IF(COUNTIFS($C$5:$C$2504,$C209,$D$5:$D$2504,$D209,$J$5:$J$2504,$J209,$B$5:$B$2504,$B209)&gt;1,"Takror",""))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4"/>
      <c r="F210" s="12"/>
      <c r="G210" s="12"/>
      <c r="H210" s="25"/>
      <c r="I210" s="14" t="str">
        <f aca="false">IF(OR($D210="",$B210=""),"",INT(($B210-$D210)/365.25))</f>
        <v/>
      </c>
      <c r="J210" s="25"/>
      <c r="K210" s="14" t="str">
        <f aca="false">IF(OR($J210="",$I210=""),"",IF(OR(AND($J210="Gelmintoz",$I210&gt;=2,$I210&lt;=10),AND($J210="Onkogematologik",$I210&gt;=2,$I210&lt;=18)),"Ha","Yo'q"))</f>
        <v/>
      </c>
      <c r="L210" s="25"/>
      <c r="M210" s="12"/>
      <c r="N210" s="14" t="str">
        <f aca="false">IF(OR($C210="",$D210="",$J210="",$B210=""),"",IF(COUNTIFS($C$5:$C$2504,$C210,$D$5:$D$2504,$D210,$J$5:$J$2504,$J210,$B$5:$B$2504,$B210)&gt;1,"Takror",""))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4"/>
      <c r="F211" s="12"/>
      <c r="G211" s="12"/>
      <c r="H211" s="25"/>
      <c r="I211" s="14" t="str">
        <f aca="false">IF(OR($D211="",$B211=""),"",INT(($B211-$D211)/365.25))</f>
        <v/>
      </c>
      <c r="J211" s="25"/>
      <c r="K211" s="14" t="str">
        <f aca="false">IF(OR($J211="",$I211=""),"",IF(OR(AND($J211="Gelmintoz",$I211&gt;=2,$I211&lt;=10),AND($J211="Onkogematologik",$I211&gt;=2,$I211&lt;=18)),"Ha","Yo'q"))</f>
        <v/>
      </c>
      <c r="L211" s="25"/>
      <c r="M211" s="12"/>
      <c r="N211" s="14" t="str">
        <f aca="false">IF(OR($C211="",$D211="",$J211="",$B211=""),"",IF(COUNTIFS($C$5:$C$2504,$C211,$D$5:$D$2504,$D211,$J$5:$J$2504,$J211,$B$5:$B$2504,$B211)&gt;1,"Takror",""))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4"/>
      <c r="F212" s="12"/>
      <c r="G212" s="12"/>
      <c r="H212" s="25"/>
      <c r="I212" s="14" t="str">
        <f aca="false">IF(OR($D212="",$B212=""),"",INT(($B212-$D212)/365.25))</f>
        <v/>
      </c>
      <c r="J212" s="25"/>
      <c r="K212" s="14" t="str">
        <f aca="false">IF(OR($J212="",$I212=""),"",IF(OR(AND($J212="Gelmintoz",$I212&gt;=2,$I212&lt;=10),AND($J212="Onkogematologik",$I212&gt;=2,$I212&lt;=18)),"Ha","Yo'q"))</f>
        <v/>
      </c>
      <c r="L212" s="25"/>
      <c r="M212" s="12"/>
      <c r="N212" s="14" t="str">
        <f aca="false">IF(OR($C212="",$D212="",$J212="",$B212=""),"",IF(COUNTIFS($C$5:$C$2504,$C212,$D$5:$D$2504,$D212,$J$5:$J$2504,$J212,$B$5:$B$2504,$B212)&gt;1,"Takror",""))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4"/>
      <c r="F213" s="12"/>
      <c r="G213" s="12"/>
      <c r="H213" s="25"/>
      <c r="I213" s="14" t="str">
        <f aca="false">IF(OR($D213="",$B213=""),"",INT(($B213-$D213)/365.25))</f>
        <v/>
      </c>
      <c r="J213" s="25"/>
      <c r="K213" s="14" t="str">
        <f aca="false">IF(OR($J213="",$I213=""),"",IF(OR(AND($J213="Gelmintoz",$I213&gt;=2,$I213&lt;=10),AND($J213="Onkogematologik",$I213&gt;=2,$I213&lt;=18)),"Ha","Yo'q"))</f>
        <v/>
      </c>
      <c r="L213" s="25"/>
      <c r="M213" s="12"/>
      <c r="N213" s="14" t="str">
        <f aca="false">IF(OR($C213="",$D213="",$J213="",$B213=""),"",IF(COUNTIFS($C$5:$C$2504,$C213,$D$5:$D$2504,$D213,$J$5:$J$2504,$J213,$B$5:$B$2504,$B213)&gt;1,"Takror",""))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4"/>
      <c r="F214" s="12"/>
      <c r="G214" s="12"/>
      <c r="H214" s="25"/>
      <c r="I214" s="14" t="str">
        <f aca="false">IF(OR($D214="",$B214=""),"",INT(($B214-$D214)/365.25))</f>
        <v/>
      </c>
      <c r="J214" s="25"/>
      <c r="K214" s="14" t="str">
        <f aca="false">IF(OR($J214="",$I214=""),"",IF(OR(AND($J214="Gelmintoz",$I214&gt;=2,$I214&lt;=10),AND($J214="Onkogematologik",$I214&gt;=2,$I214&lt;=18)),"Ha","Yo'q"))</f>
        <v/>
      </c>
      <c r="L214" s="25"/>
      <c r="M214" s="12"/>
      <c r="N214" s="14" t="str">
        <f aca="false">IF(OR($C214="",$D214="",$J214="",$B214=""),"",IF(COUNTIFS($C$5:$C$2504,$C214,$D$5:$D$2504,$D214,$J$5:$J$2504,$J214,$B$5:$B$2504,$B214)&gt;1,"Takror",""))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4"/>
      <c r="F215" s="12"/>
      <c r="G215" s="12"/>
      <c r="H215" s="25"/>
      <c r="I215" s="14" t="str">
        <f aca="false">IF(OR($D215="",$B215=""),"",INT(($B215-$D215)/365.25))</f>
        <v/>
      </c>
      <c r="J215" s="25"/>
      <c r="K215" s="14" t="str">
        <f aca="false">IF(OR($J215="",$I215=""),"",IF(OR(AND($J215="Gelmintoz",$I215&gt;=2,$I215&lt;=10),AND($J215="Onkogematologik",$I215&gt;=2,$I215&lt;=18)),"Ha","Yo'q"))</f>
        <v/>
      </c>
      <c r="L215" s="25"/>
      <c r="M215" s="12"/>
      <c r="N215" s="14" t="str">
        <f aca="false">IF(OR($C215="",$D215="",$J215="",$B215=""),"",IF(COUNTIFS($C$5:$C$2504,$C215,$D$5:$D$2504,$D215,$J$5:$J$2504,$J215,$B$5:$B$2504,$B215)&gt;1,"Takror",""))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4"/>
      <c r="F216" s="12"/>
      <c r="G216" s="12"/>
      <c r="H216" s="25"/>
      <c r="I216" s="14" t="str">
        <f aca="false">IF(OR($D216="",$B216=""),"",INT(($B216-$D216)/365.25))</f>
        <v/>
      </c>
      <c r="J216" s="25"/>
      <c r="K216" s="14" t="str">
        <f aca="false">IF(OR($J216="",$I216=""),"",IF(OR(AND($J216="Gelmintoz",$I216&gt;=2,$I216&lt;=10),AND($J216="Onkogematologik",$I216&gt;=2,$I216&lt;=18)),"Ha","Yo'q"))</f>
        <v/>
      </c>
      <c r="L216" s="25"/>
      <c r="M216" s="12"/>
      <c r="N216" s="14" t="str">
        <f aca="false">IF(OR($C216="",$D216="",$J216="",$B216=""),"",IF(COUNTIFS($C$5:$C$2504,$C216,$D$5:$D$2504,$D216,$J$5:$J$2504,$J216,$B$5:$B$2504,$B216)&gt;1,"Takror",""))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4"/>
      <c r="F217" s="12"/>
      <c r="G217" s="12"/>
      <c r="H217" s="25"/>
      <c r="I217" s="14" t="str">
        <f aca="false">IF(OR($D217="",$B217=""),"",INT(($B217-$D217)/365.25))</f>
        <v/>
      </c>
      <c r="J217" s="25"/>
      <c r="K217" s="14" t="str">
        <f aca="false">IF(OR($J217="",$I217=""),"",IF(OR(AND($J217="Gelmintoz",$I217&gt;=2,$I217&lt;=10),AND($J217="Onkogematologik",$I217&gt;=2,$I217&lt;=18)),"Ha","Yo'q"))</f>
        <v/>
      </c>
      <c r="L217" s="25"/>
      <c r="M217" s="12"/>
      <c r="N217" s="14" t="str">
        <f aca="false">IF(OR($C217="",$D217="",$J217="",$B217=""),"",IF(COUNTIFS($C$5:$C$2504,$C217,$D$5:$D$2504,$D217,$J$5:$J$2504,$J217,$B$5:$B$2504,$B217)&gt;1,"Takror",""))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4"/>
      <c r="F218" s="12"/>
      <c r="G218" s="12"/>
      <c r="H218" s="25"/>
      <c r="I218" s="14" t="str">
        <f aca="false">IF(OR($D218="",$B218=""),"",INT(($B218-$D218)/365.25))</f>
        <v/>
      </c>
      <c r="J218" s="25"/>
      <c r="K218" s="14" t="str">
        <f aca="false">IF(OR($J218="",$I218=""),"",IF(OR(AND($J218="Gelmintoz",$I218&gt;=2,$I218&lt;=10),AND($J218="Onkogematologik",$I218&gt;=2,$I218&lt;=18)),"Ha","Yo'q"))</f>
        <v/>
      </c>
      <c r="L218" s="25"/>
      <c r="M218" s="12"/>
      <c r="N218" s="14" t="str">
        <f aca="false">IF(OR($C218="",$D218="",$J218="",$B218=""),"",IF(COUNTIFS($C$5:$C$2504,$C218,$D$5:$D$2504,$D218,$J$5:$J$2504,$J218,$B$5:$B$2504,$B218)&gt;1,"Takror",""))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4"/>
      <c r="F219" s="12"/>
      <c r="G219" s="12"/>
      <c r="H219" s="25"/>
      <c r="I219" s="14" t="str">
        <f aca="false">IF(OR($D219="",$B219=""),"",INT(($B219-$D219)/365.25))</f>
        <v/>
      </c>
      <c r="J219" s="25"/>
      <c r="K219" s="14" t="str">
        <f aca="false">IF(OR($J219="",$I219=""),"",IF(OR(AND($J219="Gelmintoz",$I219&gt;=2,$I219&lt;=10),AND($J219="Onkogematologik",$I219&gt;=2,$I219&lt;=18)),"Ha","Yo'q"))</f>
        <v/>
      </c>
      <c r="L219" s="25"/>
      <c r="M219" s="12"/>
      <c r="N219" s="14" t="str">
        <f aca="false">IF(OR($C219="",$D219="",$J219="",$B219=""),"",IF(COUNTIFS($C$5:$C$2504,$C219,$D$5:$D$2504,$D219,$J$5:$J$2504,$J219,$B$5:$B$2504,$B219)&gt;1,"Takror",""))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4"/>
      <c r="F220" s="12"/>
      <c r="G220" s="12"/>
      <c r="H220" s="25"/>
      <c r="I220" s="14" t="str">
        <f aca="false">IF(OR($D220="",$B220=""),"",INT(($B220-$D220)/365.25))</f>
        <v/>
      </c>
      <c r="J220" s="25"/>
      <c r="K220" s="14" t="str">
        <f aca="false">IF(OR($J220="",$I220=""),"",IF(OR(AND($J220="Gelmintoz",$I220&gt;=2,$I220&lt;=10),AND($J220="Onkogematologik",$I220&gt;=2,$I220&lt;=18)),"Ha","Yo'q"))</f>
        <v/>
      </c>
      <c r="L220" s="25"/>
      <c r="M220" s="12"/>
      <c r="N220" s="14" t="str">
        <f aca="false">IF(OR($C220="",$D220="",$J220="",$B220=""),"",IF(COUNTIFS($C$5:$C$2504,$C220,$D$5:$D$2504,$D220,$J$5:$J$2504,$J220,$B$5:$B$2504,$B220)&gt;1,"Takror",""))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4"/>
      <c r="F221" s="12"/>
      <c r="G221" s="12"/>
      <c r="H221" s="25"/>
      <c r="I221" s="14" t="str">
        <f aca="false">IF(OR($D221="",$B221=""),"",INT(($B221-$D221)/365.25))</f>
        <v/>
      </c>
      <c r="J221" s="25"/>
      <c r="K221" s="14" t="str">
        <f aca="false">IF(OR($J221="",$I221=""),"",IF(OR(AND($J221="Gelmintoz",$I221&gt;=2,$I221&lt;=10),AND($J221="Onkogematologik",$I221&gt;=2,$I221&lt;=18)),"Ha","Yo'q"))</f>
        <v/>
      </c>
      <c r="L221" s="25"/>
      <c r="M221" s="12"/>
      <c r="N221" s="14" t="str">
        <f aca="false">IF(OR($C221="",$D221="",$J221="",$B221=""),"",IF(COUNTIFS($C$5:$C$2504,$C221,$D$5:$D$2504,$D221,$J$5:$J$2504,$J221,$B$5:$B$2504,$B221)&gt;1,"Takror",""))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4"/>
      <c r="F222" s="12"/>
      <c r="G222" s="12"/>
      <c r="H222" s="25"/>
      <c r="I222" s="14" t="str">
        <f aca="false">IF(OR($D222="",$B222=""),"",INT(($B222-$D222)/365.25))</f>
        <v/>
      </c>
      <c r="J222" s="25"/>
      <c r="K222" s="14" t="str">
        <f aca="false">IF(OR($J222="",$I222=""),"",IF(OR(AND($J222="Gelmintoz",$I222&gt;=2,$I222&lt;=10),AND($J222="Onkogematologik",$I222&gt;=2,$I222&lt;=18)),"Ha","Yo'q"))</f>
        <v/>
      </c>
      <c r="L222" s="25"/>
      <c r="M222" s="12"/>
      <c r="N222" s="14" t="str">
        <f aca="false">IF(OR($C222="",$D222="",$J222="",$B222=""),"",IF(COUNTIFS($C$5:$C$2504,$C222,$D$5:$D$2504,$D222,$J$5:$J$2504,$J222,$B$5:$B$2504,$B222)&gt;1,"Takror",""))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4"/>
      <c r="F223" s="12"/>
      <c r="G223" s="12"/>
      <c r="H223" s="25"/>
      <c r="I223" s="14" t="str">
        <f aca="false">IF(OR($D223="",$B223=""),"",INT(($B223-$D223)/365.25))</f>
        <v/>
      </c>
      <c r="J223" s="25"/>
      <c r="K223" s="14" t="str">
        <f aca="false">IF(OR($J223="",$I223=""),"",IF(OR(AND($J223="Gelmintoz",$I223&gt;=2,$I223&lt;=10),AND($J223="Onkogematologik",$I223&gt;=2,$I223&lt;=18)),"Ha","Yo'q"))</f>
        <v/>
      </c>
      <c r="L223" s="25"/>
      <c r="M223" s="12"/>
      <c r="N223" s="14" t="str">
        <f aca="false">IF(OR($C223="",$D223="",$J223="",$B223=""),"",IF(COUNTIFS($C$5:$C$2504,$C223,$D$5:$D$2504,$D223,$J$5:$J$2504,$J223,$B$5:$B$2504,$B223)&gt;1,"Takror",""))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4"/>
      <c r="F224" s="12"/>
      <c r="G224" s="12"/>
      <c r="H224" s="25"/>
      <c r="I224" s="14" t="str">
        <f aca="false">IF(OR($D224="",$B224=""),"",INT(($B224-$D224)/365.25))</f>
        <v/>
      </c>
      <c r="J224" s="25"/>
      <c r="K224" s="14" t="str">
        <f aca="false">IF(OR($J224="",$I224=""),"",IF(OR(AND($J224="Gelmintoz",$I224&gt;=2,$I224&lt;=10),AND($J224="Onkogematologik",$I224&gt;=2,$I224&lt;=18)),"Ha","Yo'q"))</f>
        <v/>
      </c>
      <c r="L224" s="25"/>
      <c r="M224" s="12"/>
      <c r="N224" s="14" t="str">
        <f aca="false">IF(OR($C224="",$D224="",$J224="",$B224=""),"",IF(COUNTIFS($C$5:$C$2504,$C224,$D$5:$D$2504,$D224,$J$5:$J$2504,$J224,$B$5:$B$2504,$B224)&gt;1,"Takror",""))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4"/>
      <c r="F225" s="12"/>
      <c r="G225" s="12"/>
      <c r="H225" s="25"/>
      <c r="I225" s="14" t="str">
        <f aca="false">IF(OR($D225="",$B225=""),"",INT(($B225-$D225)/365.25))</f>
        <v/>
      </c>
      <c r="J225" s="25"/>
      <c r="K225" s="14" t="str">
        <f aca="false">IF(OR($J225="",$I225=""),"",IF(OR(AND($J225="Gelmintoz",$I225&gt;=2,$I225&lt;=10),AND($J225="Onkogematologik",$I225&gt;=2,$I225&lt;=18)),"Ha","Yo'q"))</f>
        <v/>
      </c>
      <c r="L225" s="25"/>
      <c r="M225" s="12"/>
      <c r="N225" s="14" t="str">
        <f aca="false">IF(OR($C225="",$D225="",$J225="",$B225=""),"",IF(COUNTIFS($C$5:$C$2504,$C225,$D$5:$D$2504,$D225,$J$5:$J$2504,$J225,$B$5:$B$2504,$B225)&gt;1,"Takror",""))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4"/>
      <c r="F226" s="12"/>
      <c r="G226" s="12"/>
      <c r="H226" s="25"/>
      <c r="I226" s="14" t="str">
        <f aca="false">IF(OR($D226="",$B226=""),"",INT(($B226-$D226)/365.25))</f>
        <v/>
      </c>
      <c r="J226" s="25"/>
      <c r="K226" s="14" t="str">
        <f aca="false">IF(OR($J226="",$I226=""),"",IF(OR(AND($J226="Gelmintoz",$I226&gt;=2,$I226&lt;=10),AND($J226="Onkogematologik",$I226&gt;=2,$I226&lt;=18)),"Ha","Yo'q"))</f>
        <v/>
      </c>
      <c r="L226" s="25"/>
      <c r="M226" s="12"/>
      <c r="N226" s="14" t="str">
        <f aca="false">IF(OR($C226="",$D226="",$J226="",$B226=""),"",IF(COUNTIFS($C$5:$C$2504,$C226,$D$5:$D$2504,$D226,$J$5:$J$2504,$J226,$B$5:$B$2504,$B226)&gt;1,"Takror",""))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4"/>
      <c r="F227" s="12"/>
      <c r="G227" s="12"/>
      <c r="H227" s="25"/>
      <c r="I227" s="14" t="str">
        <f aca="false">IF(OR($D227="",$B227=""),"",INT(($B227-$D227)/365.25))</f>
        <v/>
      </c>
      <c r="J227" s="25"/>
      <c r="K227" s="14" t="str">
        <f aca="false">IF(OR($J227="",$I227=""),"",IF(OR(AND($J227="Gelmintoz",$I227&gt;=2,$I227&lt;=10),AND($J227="Onkogematologik",$I227&gt;=2,$I227&lt;=18)),"Ha","Yo'q"))</f>
        <v/>
      </c>
      <c r="L227" s="25"/>
      <c r="M227" s="12"/>
      <c r="N227" s="14" t="str">
        <f aca="false">IF(OR($C227="",$D227="",$J227="",$B227=""),"",IF(COUNTIFS($C$5:$C$2504,$C227,$D$5:$D$2504,$D227,$J$5:$J$2504,$J227,$B$5:$B$2504,$B227)&gt;1,"Takror",""))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4"/>
      <c r="F228" s="12"/>
      <c r="G228" s="12"/>
      <c r="H228" s="25"/>
      <c r="I228" s="14" t="str">
        <f aca="false">IF(OR($D228="",$B228=""),"",INT(($B228-$D228)/365.25))</f>
        <v/>
      </c>
      <c r="J228" s="25"/>
      <c r="K228" s="14" t="str">
        <f aca="false">IF(OR($J228="",$I228=""),"",IF(OR(AND($J228="Gelmintoz",$I228&gt;=2,$I228&lt;=10),AND($J228="Onkogematologik",$I228&gt;=2,$I228&lt;=18)),"Ha","Yo'q"))</f>
        <v/>
      </c>
      <c r="L228" s="25"/>
      <c r="M228" s="12"/>
      <c r="N228" s="14" t="str">
        <f aca="false">IF(OR($C228="",$D228="",$J228="",$B228=""),"",IF(COUNTIFS($C$5:$C$2504,$C228,$D$5:$D$2504,$D228,$J$5:$J$2504,$J228,$B$5:$B$2504,$B228)&gt;1,"Takror",""))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4"/>
      <c r="F229" s="12"/>
      <c r="G229" s="12"/>
      <c r="H229" s="25"/>
      <c r="I229" s="14" t="str">
        <f aca="false">IF(OR($D229="",$B229=""),"",INT(($B229-$D229)/365.25))</f>
        <v/>
      </c>
      <c r="J229" s="25"/>
      <c r="K229" s="14" t="str">
        <f aca="false">IF(OR($J229="",$I229=""),"",IF(OR(AND($J229="Gelmintoz",$I229&gt;=2,$I229&lt;=10),AND($J229="Onkogematologik",$I229&gt;=2,$I229&lt;=18)),"Ha","Yo'q"))</f>
        <v/>
      </c>
      <c r="L229" s="25"/>
      <c r="M229" s="12"/>
      <c r="N229" s="14" t="str">
        <f aca="false">IF(OR($C229="",$D229="",$J229="",$B229=""),"",IF(COUNTIFS($C$5:$C$2504,$C229,$D$5:$D$2504,$D229,$J$5:$J$2504,$J229,$B$5:$B$2504,$B229)&gt;1,"Takror",""))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4"/>
      <c r="F230" s="12"/>
      <c r="G230" s="12"/>
      <c r="H230" s="25"/>
      <c r="I230" s="14" t="str">
        <f aca="false">IF(OR($D230="",$B230=""),"",INT(($B230-$D230)/365.25))</f>
        <v/>
      </c>
      <c r="J230" s="25"/>
      <c r="K230" s="14" t="str">
        <f aca="false">IF(OR($J230="",$I230=""),"",IF(OR(AND($J230="Gelmintoz",$I230&gt;=2,$I230&lt;=10),AND($J230="Onkogematologik",$I230&gt;=2,$I230&lt;=18)),"Ha","Yo'q"))</f>
        <v/>
      </c>
      <c r="L230" s="25"/>
      <c r="M230" s="12"/>
      <c r="N230" s="14" t="str">
        <f aca="false">IF(OR($C230="",$D230="",$J230="",$B230=""),"",IF(COUNTIFS($C$5:$C$2504,$C230,$D$5:$D$2504,$D230,$J$5:$J$2504,$J230,$B$5:$B$2504,$B230)&gt;1,"Takror",""))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4"/>
      <c r="F231" s="12"/>
      <c r="G231" s="12"/>
      <c r="H231" s="25"/>
      <c r="I231" s="14" t="str">
        <f aca="false">IF(OR($D231="",$B231=""),"",INT(($B231-$D231)/365.25))</f>
        <v/>
      </c>
      <c r="J231" s="25"/>
      <c r="K231" s="14" t="str">
        <f aca="false">IF(OR($J231="",$I231=""),"",IF(OR(AND($J231="Gelmintoz",$I231&gt;=2,$I231&lt;=10),AND($J231="Onkogematologik",$I231&gt;=2,$I231&lt;=18)),"Ha","Yo'q"))</f>
        <v/>
      </c>
      <c r="L231" s="25"/>
      <c r="M231" s="12"/>
      <c r="N231" s="14" t="str">
        <f aca="false">IF(OR($C231="",$D231="",$J231="",$B231=""),"",IF(COUNTIFS($C$5:$C$2504,$C231,$D$5:$D$2504,$D231,$J$5:$J$2504,$J231,$B$5:$B$2504,$B231)&gt;1,"Takror",""))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4"/>
      <c r="F232" s="12"/>
      <c r="G232" s="12"/>
      <c r="H232" s="25"/>
      <c r="I232" s="14" t="str">
        <f aca="false">IF(OR($D232="",$B232=""),"",INT(($B232-$D232)/365.25))</f>
        <v/>
      </c>
      <c r="J232" s="25"/>
      <c r="K232" s="14" t="str">
        <f aca="false">IF(OR($J232="",$I232=""),"",IF(OR(AND($J232="Gelmintoz",$I232&gt;=2,$I232&lt;=10),AND($J232="Onkogematologik",$I232&gt;=2,$I232&lt;=18)),"Ha","Yo'q"))</f>
        <v/>
      </c>
      <c r="L232" s="25"/>
      <c r="M232" s="12"/>
      <c r="N232" s="14" t="str">
        <f aca="false">IF(OR($C232="",$D232="",$J232="",$B232=""),"",IF(COUNTIFS($C$5:$C$2504,$C232,$D$5:$D$2504,$D232,$J$5:$J$2504,$J232,$B$5:$B$2504,$B232)&gt;1,"Takror",""))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4"/>
      <c r="F233" s="12"/>
      <c r="G233" s="12"/>
      <c r="H233" s="25"/>
      <c r="I233" s="14" t="str">
        <f aca="false">IF(OR($D233="",$B233=""),"",INT(($B233-$D233)/365.25))</f>
        <v/>
      </c>
      <c r="J233" s="25"/>
      <c r="K233" s="14" t="str">
        <f aca="false">IF(OR($J233="",$I233=""),"",IF(OR(AND($J233="Gelmintoz",$I233&gt;=2,$I233&lt;=10),AND($J233="Onkogematologik",$I233&gt;=2,$I233&lt;=18)),"Ha","Yo'q"))</f>
        <v/>
      </c>
      <c r="L233" s="25"/>
      <c r="M233" s="12"/>
      <c r="N233" s="14" t="str">
        <f aca="false">IF(OR($C233="",$D233="",$J233="",$B233=""),"",IF(COUNTIFS($C$5:$C$2504,$C233,$D$5:$D$2504,$D233,$J$5:$J$2504,$J233,$B$5:$B$2504,$B233)&gt;1,"Takror",""))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4"/>
      <c r="F234" s="12"/>
      <c r="G234" s="12"/>
      <c r="H234" s="25"/>
      <c r="I234" s="14" t="str">
        <f aca="false">IF(OR($D234="",$B234=""),"",INT(($B234-$D234)/365.25))</f>
        <v/>
      </c>
      <c r="J234" s="25"/>
      <c r="K234" s="14" t="str">
        <f aca="false">IF(OR($J234="",$I234=""),"",IF(OR(AND($J234="Gelmintoz",$I234&gt;=2,$I234&lt;=10),AND($J234="Onkogematologik",$I234&gt;=2,$I234&lt;=18)),"Ha","Yo'q"))</f>
        <v/>
      </c>
      <c r="L234" s="25"/>
      <c r="M234" s="12"/>
      <c r="N234" s="14" t="str">
        <f aca="false">IF(OR($C234="",$D234="",$J234="",$B234=""),"",IF(COUNTIFS($C$5:$C$2504,$C234,$D$5:$D$2504,$D234,$J$5:$J$2504,$J234,$B$5:$B$2504,$B234)&gt;1,"Takror",""))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4"/>
      <c r="F235" s="12"/>
      <c r="G235" s="12"/>
      <c r="H235" s="25"/>
      <c r="I235" s="14" t="str">
        <f aca="false">IF(OR($D235="",$B235=""),"",INT(($B235-$D235)/365.25))</f>
        <v/>
      </c>
      <c r="J235" s="25"/>
      <c r="K235" s="14" t="str">
        <f aca="false">IF(OR($J235="",$I235=""),"",IF(OR(AND($J235="Gelmintoz",$I235&gt;=2,$I235&lt;=10),AND($J235="Onkogematologik",$I235&gt;=2,$I235&lt;=18)),"Ha","Yo'q"))</f>
        <v/>
      </c>
      <c r="L235" s="25"/>
      <c r="M235" s="12"/>
      <c r="N235" s="14" t="str">
        <f aca="false">IF(OR($C235="",$D235="",$J235="",$B235=""),"",IF(COUNTIFS($C$5:$C$2504,$C235,$D$5:$D$2504,$D235,$J$5:$J$2504,$J235,$B$5:$B$2504,$B235)&gt;1,"Takror",""))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4"/>
      <c r="F236" s="12"/>
      <c r="G236" s="12"/>
      <c r="H236" s="25"/>
      <c r="I236" s="14" t="str">
        <f aca="false">IF(OR($D236="",$B236=""),"",INT(($B236-$D236)/365.25))</f>
        <v/>
      </c>
      <c r="J236" s="25"/>
      <c r="K236" s="14" t="str">
        <f aca="false">IF(OR($J236="",$I236=""),"",IF(OR(AND($J236="Gelmintoz",$I236&gt;=2,$I236&lt;=10),AND($J236="Onkogematologik",$I236&gt;=2,$I236&lt;=18)),"Ha","Yo'q"))</f>
        <v/>
      </c>
      <c r="L236" s="25"/>
      <c r="M236" s="12"/>
      <c r="N236" s="14" t="str">
        <f aca="false">IF(OR($C236="",$D236="",$J236="",$B236=""),"",IF(COUNTIFS($C$5:$C$2504,$C236,$D$5:$D$2504,$D236,$J$5:$J$2504,$J236,$B$5:$B$2504,$B236)&gt;1,"Takror",""))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4"/>
      <c r="F237" s="12"/>
      <c r="G237" s="12"/>
      <c r="H237" s="25"/>
      <c r="I237" s="14" t="str">
        <f aca="false">IF(OR($D237="",$B237=""),"",INT(($B237-$D237)/365.25))</f>
        <v/>
      </c>
      <c r="J237" s="25"/>
      <c r="K237" s="14" t="str">
        <f aca="false">IF(OR($J237="",$I237=""),"",IF(OR(AND($J237="Gelmintoz",$I237&gt;=2,$I237&lt;=10),AND($J237="Onkogematologik",$I237&gt;=2,$I237&lt;=18)),"Ha","Yo'q"))</f>
        <v/>
      </c>
      <c r="L237" s="25"/>
      <c r="M237" s="12"/>
      <c r="N237" s="14" t="str">
        <f aca="false">IF(OR($C237="",$D237="",$J237="",$B237=""),"",IF(COUNTIFS($C$5:$C$2504,$C237,$D$5:$D$2504,$D237,$J$5:$J$2504,$J237,$B$5:$B$2504,$B237)&gt;1,"Takror",""))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4"/>
      <c r="F238" s="12"/>
      <c r="G238" s="12"/>
      <c r="H238" s="25"/>
      <c r="I238" s="14" t="str">
        <f aca="false">IF(OR($D238="",$B238=""),"",INT(($B238-$D238)/365.25))</f>
        <v/>
      </c>
      <c r="J238" s="25"/>
      <c r="K238" s="14" t="str">
        <f aca="false">IF(OR($J238="",$I238=""),"",IF(OR(AND($J238="Gelmintoz",$I238&gt;=2,$I238&lt;=10),AND($J238="Onkogematologik",$I238&gt;=2,$I238&lt;=18)),"Ha","Yo'q"))</f>
        <v/>
      </c>
      <c r="L238" s="25"/>
      <c r="M238" s="12"/>
      <c r="N238" s="14" t="str">
        <f aca="false">IF(OR($C238="",$D238="",$J238="",$B238=""),"",IF(COUNTIFS($C$5:$C$2504,$C238,$D$5:$D$2504,$D238,$J$5:$J$2504,$J238,$B$5:$B$2504,$B238)&gt;1,"Takror",""))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4"/>
      <c r="F239" s="12"/>
      <c r="G239" s="12"/>
      <c r="H239" s="25"/>
      <c r="I239" s="14" t="str">
        <f aca="false">IF(OR($D239="",$B239=""),"",INT(($B239-$D239)/365.25))</f>
        <v/>
      </c>
      <c r="J239" s="25"/>
      <c r="K239" s="14" t="str">
        <f aca="false">IF(OR($J239="",$I239=""),"",IF(OR(AND($J239="Gelmintoz",$I239&gt;=2,$I239&lt;=10),AND($J239="Onkogematologik",$I239&gt;=2,$I239&lt;=18)),"Ha","Yo'q"))</f>
        <v/>
      </c>
      <c r="L239" s="25"/>
      <c r="M239" s="12"/>
      <c r="N239" s="14" t="str">
        <f aca="false">IF(OR($C239="",$D239="",$J239="",$B239=""),"",IF(COUNTIFS($C$5:$C$2504,$C239,$D$5:$D$2504,$D239,$J$5:$J$2504,$J239,$B$5:$B$2504,$B239)&gt;1,"Takror",""))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4"/>
      <c r="F240" s="12"/>
      <c r="G240" s="12"/>
      <c r="H240" s="25"/>
      <c r="I240" s="14" t="str">
        <f aca="false">IF(OR($D240="",$B240=""),"",INT(($B240-$D240)/365.25))</f>
        <v/>
      </c>
      <c r="J240" s="25"/>
      <c r="K240" s="14" t="str">
        <f aca="false">IF(OR($J240="",$I240=""),"",IF(OR(AND($J240="Gelmintoz",$I240&gt;=2,$I240&lt;=10),AND($J240="Onkogematologik",$I240&gt;=2,$I240&lt;=18)),"Ha","Yo'q"))</f>
        <v/>
      </c>
      <c r="L240" s="25"/>
      <c r="M240" s="12"/>
      <c r="N240" s="14" t="str">
        <f aca="false">IF(OR($C240="",$D240="",$J240="",$B240=""),"",IF(COUNTIFS($C$5:$C$2504,$C240,$D$5:$D$2504,$D240,$J$5:$J$2504,$J240,$B$5:$B$2504,$B240)&gt;1,"Takror",""))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4"/>
      <c r="F241" s="12"/>
      <c r="G241" s="12"/>
      <c r="H241" s="25"/>
      <c r="I241" s="14" t="str">
        <f aca="false">IF(OR($D241="",$B241=""),"",INT(($B241-$D241)/365.25))</f>
        <v/>
      </c>
      <c r="J241" s="25"/>
      <c r="K241" s="14" t="str">
        <f aca="false">IF(OR($J241="",$I241=""),"",IF(OR(AND($J241="Gelmintoz",$I241&gt;=2,$I241&lt;=10),AND($J241="Onkogematologik",$I241&gt;=2,$I241&lt;=18)),"Ha","Yo'q"))</f>
        <v/>
      </c>
      <c r="L241" s="25"/>
      <c r="M241" s="12"/>
      <c r="N241" s="14" t="str">
        <f aca="false">IF(OR($C241="",$D241="",$J241="",$B241=""),"",IF(COUNTIFS($C$5:$C$2504,$C241,$D$5:$D$2504,$D241,$J$5:$J$2504,$J241,$B$5:$B$2504,$B241)&gt;1,"Takror",""))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4"/>
      <c r="F242" s="12"/>
      <c r="G242" s="12"/>
      <c r="H242" s="25"/>
      <c r="I242" s="14" t="str">
        <f aca="false">IF(OR($D242="",$B242=""),"",INT(($B242-$D242)/365.25))</f>
        <v/>
      </c>
      <c r="J242" s="25"/>
      <c r="K242" s="14" t="str">
        <f aca="false">IF(OR($J242="",$I242=""),"",IF(OR(AND($J242="Gelmintoz",$I242&gt;=2,$I242&lt;=10),AND($J242="Onkogematologik",$I242&gt;=2,$I242&lt;=18)),"Ha","Yo'q"))</f>
        <v/>
      </c>
      <c r="L242" s="25"/>
      <c r="M242" s="12"/>
      <c r="N242" s="14" t="str">
        <f aca="false">IF(OR($C242="",$D242="",$J242="",$B242=""),"",IF(COUNTIFS($C$5:$C$2504,$C242,$D$5:$D$2504,$D242,$J$5:$J$2504,$J242,$B$5:$B$2504,$B242)&gt;1,"Takror",""))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4"/>
      <c r="F243" s="12"/>
      <c r="G243" s="12"/>
      <c r="H243" s="25"/>
      <c r="I243" s="14" t="str">
        <f aca="false">IF(OR($D243="",$B243=""),"",INT(($B243-$D243)/365.25))</f>
        <v/>
      </c>
      <c r="J243" s="25"/>
      <c r="K243" s="14" t="str">
        <f aca="false">IF(OR($J243="",$I243=""),"",IF(OR(AND($J243="Gelmintoz",$I243&gt;=2,$I243&lt;=10),AND($J243="Onkogematologik",$I243&gt;=2,$I243&lt;=18)),"Ha","Yo'q"))</f>
        <v/>
      </c>
      <c r="L243" s="25"/>
      <c r="M243" s="12"/>
      <c r="N243" s="14" t="str">
        <f aca="false">IF(OR($C243="",$D243="",$J243="",$B243=""),"",IF(COUNTIFS($C$5:$C$2504,$C243,$D$5:$D$2504,$D243,$J$5:$J$2504,$J243,$B$5:$B$2504,$B243)&gt;1,"Takror",""))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4"/>
      <c r="F244" s="12"/>
      <c r="G244" s="12"/>
      <c r="H244" s="25"/>
      <c r="I244" s="14" t="str">
        <f aca="false">IF(OR($D244="",$B244=""),"",INT(($B244-$D244)/365.25))</f>
        <v/>
      </c>
      <c r="J244" s="25"/>
      <c r="K244" s="14" t="str">
        <f aca="false">IF(OR($J244="",$I244=""),"",IF(OR(AND($J244="Gelmintoz",$I244&gt;=2,$I244&lt;=10),AND($J244="Onkogematologik",$I244&gt;=2,$I244&lt;=18)),"Ha","Yo'q"))</f>
        <v/>
      </c>
      <c r="L244" s="25"/>
      <c r="M244" s="12"/>
      <c r="N244" s="14" t="str">
        <f aca="false">IF(OR($C244="",$D244="",$J244="",$B244=""),"",IF(COUNTIFS($C$5:$C$2504,$C244,$D$5:$D$2504,$D244,$J$5:$J$2504,$J244,$B$5:$B$2504,$B244)&gt;1,"Takror",""))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4"/>
      <c r="F245" s="12"/>
      <c r="G245" s="12"/>
      <c r="H245" s="25"/>
      <c r="I245" s="14" t="str">
        <f aca="false">IF(OR($D245="",$B245=""),"",INT(($B245-$D245)/365.25))</f>
        <v/>
      </c>
      <c r="J245" s="25"/>
      <c r="K245" s="14" t="str">
        <f aca="false">IF(OR($J245="",$I245=""),"",IF(OR(AND($J245="Gelmintoz",$I245&gt;=2,$I245&lt;=10),AND($J245="Onkogematologik",$I245&gt;=2,$I245&lt;=18)),"Ha","Yo'q"))</f>
        <v/>
      </c>
      <c r="L245" s="25"/>
      <c r="M245" s="12"/>
      <c r="N245" s="14" t="str">
        <f aca="false">IF(OR($C245="",$D245="",$J245="",$B245=""),"",IF(COUNTIFS($C$5:$C$2504,$C245,$D$5:$D$2504,$D245,$J$5:$J$2504,$J245,$B$5:$B$2504,$B245)&gt;1,"Takror",""))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4"/>
      <c r="F246" s="12"/>
      <c r="G246" s="12"/>
      <c r="H246" s="25"/>
      <c r="I246" s="14" t="str">
        <f aca="false">IF(OR($D246="",$B246=""),"",INT(($B246-$D246)/365.25))</f>
        <v/>
      </c>
      <c r="J246" s="25"/>
      <c r="K246" s="14" t="str">
        <f aca="false">IF(OR($J246="",$I246=""),"",IF(OR(AND($J246="Gelmintoz",$I246&gt;=2,$I246&lt;=10),AND($J246="Onkogematologik",$I246&gt;=2,$I246&lt;=18)),"Ha","Yo'q"))</f>
        <v/>
      </c>
      <c r="L246" s="25"/>
      <c r="M246" s="12"/>
      <c r="N246" s="14" t="str">
        <f aca="false">IF(OR($C246="",$D246="",$J246="",$B246=""),"",IF(COUNTIFS($C$5:$C$2504,$C246,$D$5:$D$2504,$D246,$J$5:$J$2504,$J246,$B$5:$B$2504,$B246)&gt;1,"Takror",""))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4"/>
      <c r="F247" s="12"/>
      <c r="G247" s="12"/>
      <c r="H247" s="25"/>
      <c r="I247" s="14" t="str">
        <f aca="false">IF(OR($D247="",$B247=""),"",INT(($B247-$D247)/365.25))</f>
        <v/>
      </c>
      <c r="J247" s="25"/>
      <c r="K247" s="14" t="str">
        <f aca="false">IF(OR($J247="",$I247=""),"",IF(OR(AND($J247="Gelmintoz",$I247&gt;=2,$I247&lt;=10),AND($J247="Onkogematologik",$I247&gt;=2,$I247&lt;=18)),"Ha","Yo'q"))</f>
        <v/>
      </c>
      <c r="L247" s="25"/>
      <c r="M247" s="12"/>
      <c r="N247" s="14" t="str">
        <f aca="false">IF(OR($C247="",$D247="",$J247="",$B247=""),"",IF(COUNTIFS($C$5:$C$2504,$C247,$D$5:$D$2504,$D247,$J$5:$J$2504,$J247,$B$5:$B$2504,$B247)&gt;1,"Takror",""))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4"/>
      <c r="F248" s="12"/>
      <c r="G248" s="12"/>
      <c r="H248" s="25"/>
      <c r="I248" s="14" t="str">
        <f aca="false">IF(OR($D248="",$B248=""),"",INT(($B248-$D248)/365.25))</f>
        <v/>
      </c>
      <c r="J248" s="25"/>
      <c r="K248" s="14" t="str">
        <f aca="false">IF(OR($J248="",$I248=""),"",IF(OR(AND($J248="Gelmintoz",$I248&gt;=2,$I248&lt;=10),AND($J248="Onkogematologik",$I248&gt;=2,$I248&lt;=18)),"Ha","Yo'q"))</f>
        <v/>
      </c>
      <c r="L248" s="25"/>
      <c r="M248" s="12"/>
      <c r="N248" s="14" t="str">
        <f aca="false">IF(OR($C248="",$D248="",$J248="",$B248=""),"",IF(COUNTIFS($C$5:$C$2504,$C248,$D$5:$D$2504,$D248,$J$5:$J$2504,$J248,$B$5:$B$2504,$B248)&gt;1,"Takror",""))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4"/>
      <c r="F249" s="12"/>
      <c r="G249" s="12"/>
      <c r="H249" s="25"/>
      <c r="I249" s="14" t="str">
        <f aca="false">IF(OR($D249="",$B249=""),"",INT(($B249-$D249)/365.25))</f>
        <v/>
      </c>
      <c r="J249" s="25"/>
      <c r="K249" s="14" t="str">
        <f aca="false">IF(OR($J249="",$I249=""),"",IF(OR(AND($J249="Gelmintoz",$I249&gt;=2,$I249&lt;=10),AND($J249="Onkogematologik",$I249&gt;=2,$I249&lt;=18)),"Ha","Yo'q"))</f>
        <v/>
      </c>
      <c r="L249" s="25"/>
      <c r="M249" s="12"/>
      <c r="N249" s="14" t="str">
        <f aca="false">IF(OR($C249="",$D249="",$J249="",$B249=""),"",IF(COUNTIFS($C$5:$C$2504,$C249,$D$5:$D$2504,$D249,$J$5:$J$2504,$J249,$B$5:$B$2504,$B249)&gt;1,"Takror",""))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4"/>
      <c r="F250" s="12"/>
      <c r="G250" s="12"/>
      <c r="H250" s="25"/>
      <c r="I250" s="14" t="str">
        <f aca="false">IF(OR($D250="",$B250=""),"",INT(($B250-$D250)/365.25))</f>
        <v/>
      </c>
      <c r="J250" s="25"/>
      <c r="K250" s="14" t="str">
        <f aca="false">IF(OR($J250="",$I250=""),"",IF(OR(AND($J250="Gelmintoz",$I250&gt;=2,$I250&lt;=10),AND($J250="Onkogematologik",$I250&gt;=2,$I250&lt;=18)),"Ha","Yo'q"))</f>
        <v/>
      </c>
      <c r="L250" s="25"/>
      <c r="M250" s="12"/>
      <c r="N250" s="14" t="str">
        <f aca="false">IF(OR($C250="",$D250="",$J250="",$B250=""),"",IF(COUNTIFS($C$5:$C$2504,$C250,$D$5:$D$2504,$D250,$J$5:$J$2504,$J250,$B$5:$B$2504,$B250)&gt;1,"Takror",""))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4"/>
      <c r="F251" s="12"/>
      <c r="G251" s="12"/>
      <c r="H251" s="25"/>
      <c r="I251" s="14" t="str">
        <f aca="false">IF(OR($D251="",$B251=""),"",INT(($B251-$D251)/365.25))</f>
        <v/>
      </c>
      <c r="J251" s="25"/>
      <c r="K251" s="14" t="str">
        <f aca="false">IF(OR($J251="",$I251=""),"",IF(OR(AND($J251="Gelmintoz",$I251&gt;=2,$I251&lt;=10),AND($J251="Onkogematologik",$I251&gt;=2,$I251&lt;=18)),"Ha","Yo'q"))</f>
        <v/>
      </c>
      <c r="L251" s="25"/>
      <c r="M251" s="12"/>
      <c r="N251" s="14" t="str">
        <f aca="false">IF(OR($C251="",$D251="",$J251="",$B251=""),"",IF(COUNTIFS($C$5:$C$2504,$C251,$D$5:$D$2504,$D251,$J$5:$J$2504,$J251,$B$5:$B$2504,$B251)&gt;1,"Takror",""))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4"/>
      <c r="F252" s="12"/>
      <c r="G252" s="12"/>
      <c r="H252" s="25"/>
      <c r="I252" s="14" t="str">
        <f aca="false">IF(OR($D252="",$B252=""),"",INT(($B252-$D252)/365.25))</f>
        <v/>
      </c>
      <c r="J252" s="25"/>
      <c r="K252" s="14" t="str">
        <f aca="false">IF(OR($J252="",$I252=""),"",IF(OR(AND($J252="Gelmintoz",$I252&gt;=2,$I252&lt;=10),AND($J252="Onkogematologik",$I252&gt;=2,$I252&lt;=18)),"Ha","Yo'q"))</f>
        <v/>
      </c>
      <c r="L252" s="25"/>
      <c r="M252" s="12"/>
      <c r="N252" s="14" t="str">
        <f aca="false">IF(OR($C252="",$D252="",$J252="",$B252=""),"",IF(COUNTIFS($C$5:$C$2504,$C252,$D$5:$D$2504,$D252,$J$5:$J$2504,$J252,$B$5:$B$2504,$B252)&gt;1,"Takror",""))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4"/>
      <c r="F253" s="12"/>
      <c r="G253" s="12"/>
      <c r="H253" s="25"/>
      <c r="I253" s="14" t="str">
        <f aca="false">IF(OR($D253="",$B253=""),"",INT(($B253-$D253)/365.25))</f>
        <v/>
      </c>
      <c r="J253" s="25"/>
      <c r="K253" s="14" t="str">
        <f aca="false">IF(OR($J253="",$I253=""),"",IF(OR(AND($J253="Gelmintoz",$I253&gt;=2,$I253&lt;=10),AND($J253="Onkogematologik",$I253&gt;=2,$I253&lt;=18)),"Ha","Yo'q"))</f>
        <v/>
      </c>
      <c r="L253" s="25"/>
      <c r="M253" s="12"/>
      <c r="N253" s="14" t="str">
        <f aca="false">IF(OR($C253="",$D253="",$J253="",$B253=""),"",IF(COUNTIFS($C$5:$C$2504,$C253,$D$5:$D$2504,$D253,$J$5:$J$2504,$J253,$B$5:$B$2504,$B253)&gt;1,"Takror",""))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4"/>
      <c r="F254" s="12"/>
      <c r="G254" s="12"/>
      <c r="H254" s="25"/>
      <c r="I254" s="14" t="str">
        <f aca="false">IF(OR($D254="",$B254=""),"",INT(($B254-$D254)/365.25))</f>
        <v/>
      </c>
      <c r="J254" s="25"/>
      <c r="K254" s="14" t="str">
        <f aca="false">IF(OR($J254="",$I254=""),"",IF(OR(AND($J254="Gelmintoz",$I254&gt;=2,$I254&lt;=10),AND($J254="Onkogematologik",$I254&gt;=2,$I254&lt;=18)),"Ha","Yo'q"))</f>
        <v/>
      </c>
      <c r="L254" s="25"/>
      <c r="M254" s="12"/>
      <c r="N254" s="14" t="str">
        <f aca="false">IF(OR($C254="",$D254="",$J254="",$B254=""),"",IF(COUNTIFS($C$5:$C$2504,$C254,$D$5:$D$2504,$D254,$J$5:$J$2504,$J254,$B$5:$B$2504,$B254)&gt;1,"Takror",""))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4"/>
      <c r="F255" s="12"/>
      <c r="G255" s="12"/>
      <c r="H255" s="25"/>
      <c r="I255" s="14" t="str">
        <f aca="false">IF(OR($D255="",$B255=""),"",INT(($B255-$D255)/365.25))</f>
        <v/>
      </c>
      <c r="J255" s="25"/>
      <c r="K255" s="14" t="str">
        <f aca="false">IF(OR($J255="",$I255=""),"",IF(OR(AND($J255="Gelmintoz",$I255&gt;=2,$I255&lt;=10),AND($J255="Onkogematologik",$I255&gt;=2,$I255&lt;=18)),"Ha","Yo'q"))</f>
        <v/>
      </c>
      <c r="L255" s="25"/>
      <c r="M255" s="12"/>
      <c r="N255" s="14" t="str">
        <f aca="false">IF(OR($C255="",$D255="",$J255="",$B255=""),"",IF(COUNTIFS($C$5:$C$2504,$C255,$D$5:$D$2504,$D255,$J$5:$J$2504,$J255,$B$5:$B$2504,$B255)&gt;1,"Takror",""))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4"/>
      <c r="F256" s="12"/>
      <c r="G256" s="12"/>
      <c r="H256" s="25"/>
      <c r="I256" s="14" t="str">
        <f aca="false">IF(OR($D256="",$B256=""),"",INT(($B256-$D256)/365.25))</f>
        <v/>
      </c>
      <c r="J256" s="25"/>
      <c r="K256" s="14" t="str">
        <f aca="false">IF(OR($J256="",$I256=""),"",IF(OR(AND($J256="Gelmintoz",$I256&gt;=2,$I256&lt;=10),AND($J256="Onkogematologik",$I256&gt;=2,$I256&lt;=18)),"Ha","Yo'q"))</f>
        <v/>
      </c>
      <c r="L256" s="25"/>
      <c r="M256" s="12"/>
      <c r="N256" s="14" t="str">
        <f aca="false">IF(OR($C256="",$D256="",$J256="",$B256=""),"",IF(COUNTIFS($C$5:$C$2504,$C256,$D$5:$D$2504,$D256,$J$5:$J$2504,$J256,$B$5:$B$2504,$B256)&gt;1,"Takror",""))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4"/>
      <c r="F257" s="12"/>
      <c r="G257" s="12"/>
      <c r="H257" s="25"/>
      <c r="I257" s="14" t="str">
        <f aca="false">IF(OR($D257="",$B257=""),"",INT(($B257-$D257)/365.25))</f>
        <v/>
      </c>
      <c r="J257" s="25"/>
      <c r="K257" s="14" t="str">
        <f aca="false">IF(OR($J257="",$I257=""),"",IF(OR(AND($J257="Gelmintoz",$I257&gt;=2,$I257&lt;=10),AND($J257="Onkogematologik",$I257&gt;=2,$I257&lt;=18)),"Ha","Yo'q"))</f>
        <v/>
      </c>
      <c r="L257" s="25"/>
      <c r="M257" s="12"/>
      <c r="N257" s="14" t="str">
        <f aca="false">IF(OR($C257="",$D257="",$J257="",$B257=""),"",IF(COUNTIFS($C$5:$C$2504,$C257,$D$5:$D$2504,$D257,$J$5:$J$2504,$J257,$B$5:$B$2504,$B257)&gt;1,"Takror",""))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4"/>
      <c r="F258" s="12"/>
      <c r="G258" s="12"/>
      <c r="H258" s="25"/>
      <c r="I258" s="14" t="str">
        <f aca="false">IF(OR($D258="",$B258=""),"",INT(($B258-$D258)/365.25))</f>
        <v/>
      </c>
      <c r="J258" s="25"/>
      <c r="K258" s="14" t="str">
        <f aca="false">IF(OR($J258="",$I258=""),"",IF(OR(AND($J258="Gelmintoz",$I258&gt;=2,$I258&lt;=10),AND($J258="Onkogematologik",$I258&gt;=2,$I258&lt;=18)),"Ha","Yo'q"))</f>
        <v/>
      </c>
      <c r="L258" s="25"/>
      <c r="M258" s="12"/>
      <c r="N258" s="14" t="str">
        <f aca="false">IF(OR($C258="",$D258="",$J258="",$B258=""),"",IF(COUNTIFS($C$5:$C$2504,$C258,$D$5:$D$2504,$D258,$J$5:$J$2504,$J258,$B$5:$B$2504,$B258)&gt;1,"Takror",""))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4"/>
      <c r="F259" s="12"/>
      <c r="G259" s="12"/>
      <c r="H259" s="25"/>
      <c r="I259" s="14" t="str">
        <f aca="false">IF(OR($D259="",$B259=""),"",INT(($B259-$D259)/365.25))</f>
        <v/>
      </c>
      <c r="J259" s="25"/>
      <c r="K259" s="14" t="str">
        <f aca="false">IF(OR($J259="",$I259=""),"",IF(OR(AND($J259="Gelmintoz",$I259&gt;=2,$I259&lt;=10),AND($J259="Onkogematologik",$I259&gt;=2,$I259&lt;=18)),"Ha","Yo'q"))</f>
        <v/>
      </c>
      <c r="L259" s="25"/>
      <c r="M259" s="12"/>
      <c r="N259" s="14" t="str">
        <f aca="false">IF(OR($C259="",$D259="",$J259="",$B259=""),"",IF(COUNTIFS($C$5:$C$2504,$C259,$D$5:$D$2504,$D259,$J$5:$J$2504,$J259,$B$5:$B$2504,$B259)&gt;1,"Takror",""))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4"/>
      <c r="F260" s="12"/>
      <c r="G260" s="12"/>
      <c r="H260" s="25"/>
      <c r="I260" s="14" t="str">
        <f aca="false">IF(OR($D260="",$B260=""),"",INT(($B260-$D260)/365.25))</f>
        <v/>
      </c>
      <c r="J260" s="25"/>
      <c r="K260" s="14" t="str">
        <f aca="false">IF(OR($J260="",$I260=""),"",IF(OR(AND($J260="Gelmintoz",$I260&gt;=2,$I260&lt;=10),AND($J260="Onkogematologik",$I260&gt;=2,$I260&lt;=18)),"Ha","Yo'q"))</f>
        <v/>
      </c>
      <c r="L260" s="25"/>
      <c r="M260" s="12"/>
      <c r="N260" s="14" t="str">
        <f aca="false">IF(OR($C260="",$D260="",$J260="",$B260=""),"",IF(COUNTIFS($C$5:$C$2504,$C260,$D$5:$D$2504,$D260,$J$5:$J$2504,$J260,$B$5:$B$2504,$B260)&gt;1,"Takror",""))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4"/>
      <c r="F261" s="12"/>
      <c r="G261" s="12"/>
      <c r="H261" s="25"/>
      <c r="I261" s="14" t="str">
        <f aca="false">IF(OR($D261="",$B261=""),"",INT(($B261-$D261)/365.25))</f>
        <v/>
      </c>
      <c r="J261" s="25"/>
      <c r="K261" s="14" t="str">
        <f aca="false">IF(OR($J261="",$I261=""),"",IF(OR(AND($J261="Gelmintoz",$I261&gt;=2,$I261&lt;=10),AND($J261="Onkogematologik",$I261&gt;=2,$I261&lt;=18)),"Ha","Yo'q"))</f>
        <v/>
      </c>
      <c r="L261" s="25"/>
      <c r="M261" s="12"/>
      <c r="N261" s="14" t="str">
        <f aca="false">IF(OR($C261="",$D261="",$J261="",$B261=""),"",IF(COUNTIFS($C$5:$C$2504,$C261,$D$5:$D$2504,$D261,$J$5:$J$2504,$J261,$B$5:$B$2504,$B261)&gt;1,"Takror",""))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4"/>
      <c r="F262" s="12"/>
      <c r="G262" s="12"/>
      <c r="H262" s="25"/>
      <c r="I262" s="14" t="str">
        <f aca="false">IF(OR($D262="",$B262=""),"",INT(($B262-$D262)/365.25))</f>
        <v/>
      </c>
      <c r="J262" s="25"/>
      <c r="K262" s="14" t="str">
        <f aca="false">IF(OR($J262="",$I262=""),"",IF(OR(AND($J262="Gelmintoz",$I262&gt;=2,$I262&lt;=10),AND($J262="Onkogematologik",$I262&gt;=2,$I262&lt;=18)),"Ha","Yo'q"))</f>
        <v/>
      </c>
      <c r="L262" s="25"/>
      <c r="M262" s="12"/>
      <c r="N262" s="14" t="str">
        <f aca="false">IF(OR($C262="",$D262="",$J262="",$B262=""),"",IF(COUNTIFS($C$5:$C$2504,$C262,$D$5:$D$2504,$D262,$J$5:$J$2504,$J262,$B$5:$B$2504,$B262)&gt;1,"Takror",""))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4"/>
      <c r="F263" s="12"/>
      <c r="G263" s="12"/>
      <c r="H263" s="25"/>
      <c r="I263" s="14" t="str">
        <f aca="false">IF(OR($D263="",$B263=""),"",INT(($B263-$D263)/365.25))</f>
        <v/>
      </c>
      <c r="J263" s="25"/>
      <c r="K263" s="14" t="str">
        <f aca="false">IF(OR($J263="",$I263=""),"",IF(OR(AND($J263="Gelmintoz",$I263&gt;=2,$I263&lt;=10),AND($J263="Onkogematologik",$I263&gt;=2,$I263&lt;=18)),"Ha","Yo'q"))</f>
        <v/>
      </c>
      <c r="L263" s="25"/>
      <c r="M263" s="12"/>
      <c r="N263" s="14" t="str">
        <f aca="false">IF(OR($C263="",$D263="",$J263="",$B263=""),"",IF(COUNTIFS($C$5:$C$2504,$C263,$D$5:$D$2504,$D263,$J$5:$J$2504,$J263,$B$5:$B$2504,$B263)&gt;1,"Takror",""))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4"/>
      <c r="F264" s="12"/>
      <c r="G264" s="12"/>
      <c r="H264" s="25"/>
      <c r="I264" s="14" t="str">
        <f aca="false">IF(OR($D264="",$B264=""),"",INT(($B264-$D264)/365.25))</f>
        <v/>
      </c>
      <c r="J264" s="25"/>
      <c r="K264" s="14" t="str">
        <f aca="false">IF(OR($J264="",$I264=""),"",IF(OR(AND($J264="Gelmintoz",$I264&gt;=2,$I264&lt;=10),AND($J264="Onkogematologik",$I264&gt;=2,$I264&lt;=18)),"Ha","Yo'q"))</f>
        <v/>
      </c>
      <c r="L264" s="25"/>
      <c r="M264" s="12"/>
      <c r="N264" s="14" t="str">
        <f aca="false">IF(OR($C264="",$D264="",$J264="",$B264=""),"",IF(COUNTIFS($C$5:$C$2504,$C264,$D$5:$D$2504,$D264,$J$5:$J$2504,$J264,$B$5:$B$2504,$B264)&gt;1,"Takror",""))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4"/>
      <c r="F265" s="12"/>
      <c r="G265" s="12"/>
      <c r="H265" s="25"/>
      <c r="I265" s="14" t="str">
        <f aca="false">IF(OR($D265="",$B265=""),"",INT(($B265-$D265)/365.25))</f>
        <v/>
      </c>
      <c r="J265" s="25"/>
      <c r="K265" s="14" t="str">
        <f aca="false">IF(OR($J265="",$I265=""),"",IF(OR(AND($J265="Gelmintoz",$I265&gt;=2,$I265&lt;=10),AND($J265="Onkogematologik",$I265&gt;=2,$I265&lt;=18)),"Ha","Yo'q"))</f>
        <v/>
      </c>
      <c r="L265" s="25"/>
      <c r="M265" s="12"/>
      <c r="N265" s="14" t="str">
        <f aca="false">IF(OR($C265="",$D265="",$J265="",$B265=""),"",IF(COUNTIFS($C$5:$C$2504,$C265,$D$5:$D$2504,$D265,$J$5:$J$2504,$J265,$B$5:$B$2504,$B265)&gt;1,"Takror",""))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4"/>
      <c r="F266" s="12"/>
      <c r="G266" s="12"/>
      <c r="H266" s="25"/>
      <c r="I266" s="14" t="str">
        <f aca="false">IF(OR($D266="",$B266=""),"",INT(($B266-$D266)/365.25))</f>
        <v/>
      </c>
      <c r="J266" s="25"/>
      <c r="K266" s="14" t="str">
        <f aca="false">IF(OR($J266="",$I266=""),"",IF(OR(AND($J266="Gelmintoz",$I266&gt;=2,$I266&lt;=10),AND($J266="Onkogematologik",$I266&gt;=2,$I266&lt;=18)),"Ha","Yo'q"))</f>
        <v/>
      </c>
      <c r="L266" s="25"/>
      <c r="M266" s="12"/>
      <c r="N266" s="14" t="str">
        <f aca="false">IF(OR($C266="",$D266="",$J266="",$B266=""),"",IF(COUNTIFS($C$5:$C$2504,$C266,$D$5:$D$2504,$D266,$J$5:$J$2504,$J266,$B$5:$B$2504,$B266)&gt;1,"Takror",""))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4"/>
      <c r="F267" s="12"/>
      <c r="G267" s="12"/>
      <c r="H267" s="25"/>
      <c r="I267" s="14" t="str">
        <f aca="false">IF(OR($D267="",$B267=""),"",INT(($B267-$D267)/365.25))</f>
        <v/>
      </c>
      <c r="J267" s="25"/>
      <c r="K267" s="14" t="str">
        <f aca="false">IF(OR($J267="",$I267=""),"",IF(OR(AND($J267="Gelmintoz",$I267&gt;=2,$I267&lt;=10),AND($J267="Onkogematologik",$I267&gt;=2,$I267&lt;=18)),"Ha","Yo'q"))</f>
        <v/>
      </c>
      <c r="L267" s="25"/>
      <c r="M267" s="12"/>
      <c r="N267" s="14" t="str">
        <f aca="false">IF(OR($C267="",$D267="",$J267="",$B267=""),"",IF(COUNTIFS($C$5:$C$2504,$C267,$D$5:$D$2504,$D267,$J$5:$J$2504,$J267,$B$5:$B$2504,$B267)&gt;1,"Takror",""))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4"/>
      <c r="F268" s="12"/>
      <c r="G268" s="12"/>
      <c r="H268" s="25"/>
      <c r="I268" s="14" t="str">
        <f aca="false">IF(OR($D268="",$B268=""),"",INT(($B268-$D268)/365.25))</f>
        <v/>
      </c>
      <c r="J268" s="25"/>
      <c r="K268" s="14" t="str">
        <f aca="false">IF(OR($J268="",$I268=""),"",IF(OR(AND($J268="Gelmintoz",$I268&gt;=2,$I268&lt;=10),AND($J268="Onkogematologik",$I268&gt;=2,$I268&lt;=18)),"Ha","Yo'q"))</f>
        <v/>
      </c>
      <c r="L268" s="25"/>
      <c r="M268" s="12"/>
      <c r="N268" s="14" t="str">
        <f aca="false">IF(OR($C268="",$D268="",$J268="",$B268=""),"",IF(COUNTIFS($C$5:$C$2504,$C268,$D$5:$D$2504,$D268,$J$5:$J$2504,$J268,$B$5:$B$2504,$B268)&gt;1,"Takror",""))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4"/>
      <c r="F269" s="12"/>
      <c r="G269" s="12"/>
      <c r="H269" s="25"/>
      <c r="I269" s="14" t="str">
        <f aca="false">IF(OR($D269="",$B269=""),"",INT(($B269-$D269)/365.25))</f>
        <v/>
      </c>
      <c r="J269" s="25"/>
      <c r="K269" s="14" t="str">
        <f aca="false">IF(OR($J269="",$I269=""),"",IF(OR(AND($J269="Gelmintoz",$I269&gt;=2,$I269&lt;=10),AND($J269="Onkogematologik",$I269&gt;=2,$I269&lt;=18)),"Ha","Yo'q"))</f>
        <v/>
      </c>
      <c r="L269" s="25"/>
      <c r="M269" s="12"/>
      <c r="N269" s="14" t="str">
        <f aca="false">IF(OR($C269="",$D269="",$J269="",$B269=""),"",IF(COUNTIFS($C$5:$C$2504,$C269,$D$5:$D$2504,$D269,$J$5:$J$2504,$J269,$B$5:$B$2504,$B269)&gt;1,"Takror",""))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4"/>
      <c r="F270" s="12"/>
      <c r="G270" s="12"/>
      <c r="H270" s="25"/>
      <c r="I270" s="14" t="str">
        <f aca="false">IF(OR($D270="",$B270=""),"",INT(($B270-$D270)/365.25))</f>
        <v/>
      </c>
      <c r="J270" s="25"/>
      <c r="K270" s="14" t="str">
        <f aca="false">IF(OR($J270="",$I270=""),"",IF(OR(AND($J270="Gelmintoz",$I270&gt;=2,$I270&lt;=10),AND($J270="Onkogematologik",$I270&gt;=2,$I270&lt;=18)),"Ha","Yo'q"))</f>
        <v/>
      </c>
      <c r="L270" s="25"/>
      <c r="M270" s="12"/>
      <c r="N270" s="14" t="str">
        <f aca="false">IF(OR($C270="",$D270="",$J270="",$B270=""),"",IF(COUNTIFS($C$5:$C$2504,$C270,$D$5:$D$2504,$D270,$J$5:$J$2504,$J270,$B$5:$B$2504,$B270)&gt;1,"Takror",""))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4"/>
      <c r="F271" s="12"/>
      <c r="G271" s="12"/>
      <c r="H271" s="25"/>
      <c r="I271" s="14" t="str">
        <f aca="false">IF(OR($D271="",$B271=""),"",INT(($B271-$D271)/365.25))</f>
        <v/>
      </c>
      <c r="J271" s="25"/>
      <c r="K271" s="14" t="str">
        <f aca="false">IF(OR($J271="",$I271=""),"",IF(OR(AND($J271="Gelmintoz",$I271&gt;=2,$I271&lt;=10),AND($J271="Onkogematologik",$I271&gt;=2,$I271&lt;=18)),"Ha","Yo'q"))</f>
        <v/>
      </c>
      <c r="L271" s="25"/>
      <c r="M271" s="12"/>
      <c r="N271" s="14" t="str">
        <f aca="false">IF(OR($C271="",$D271="",$J271="",$B271=""),"",IF(COUNTIFS($C$5:$C$2504,$C271,$D$5:$D$2504,$D271,$J$5:$J$2504,$J271,$B$5:$B$2504,$B271)&gt;1,"Takror",""))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4"/>
      <c r="F272" s="12"/>
      <c r="G272" s="12"/>
      <c r="H272" s="25"/>
      <c r="I272" s="14" t="str">
        <f aca="false">IF(OR($D272="",$B272=""),"",INT(($B272-$D272)/365.25))</f>
        <v/>
      </c>
      <c r="J272" s="25"/>
      <c r="K272" s="14" t="str">
        <f aca="false">IF(OR($J272="",$I272=""),"",IF(OR(AND($J272="Gelmintoz",$I272&gt;=2,$I272&lt;=10),AND($J272="Onkogematologik",$I272&gt;=2,$I272&lt;=18)),"Ha","Yo'q"))</f>
        <v/>
      </c>
      <c r="L272" s="25"/>
      <c r="M272" s="12"/>
      <c r="N272" s="14" t="str">
        <f aca="false">IF(OR($C272="",$D272="",$J272="",$B272=""),"",IF(COUNTIFS($C$5:$C$2504,$C272,$D$5:$D$2504,$D272,$J$5:$J$2504,$J272,$B$5:$B$2504,$B272)&gt;1,"Takror",""))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4"/>
      <c r="F273" s="12"/>
      <c r="G273" s="12"/>
      <c r="H273" s="25"/>
      <c r="I273" s="14" t="str">
        <f aca="false">IF(OR($D273="",$B273=""),"",INT(($B273-$D273)/365.25))</f>
        <v/>
      </c>
      <c r="J273" s="25"/>
      <c r="K273" s="14" t="str">
        <f aca="false">IF(OR($J273="",$I273=""),"",IF(OR(AND($J273="Gelmintoz",$I273&gt;=2,$I273&lt;=10),AND($J273="Onkogematologik",$I273&gt;=2,$I273&lt;=18)),"Ha","Yo'q"))</f>
        <v/>
      </c>
      <c r="L273" s="25"/>
      <c r="M273" s="12"/>
      <c r="N273" s="14" t="str">
        <f aca="false">IF(OR($C273="",$D273="",$J273="",$B273=""),"",IF(COUNTIFS($C$5:$C$2504,$C273,$D$5:$D$2504,$D273,$J$5:$J$2504,$J273,$B$5:$B$2504,$B273)&gt;1,"Takror",""))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4"/>
      <c r="F274" s="12"/>
      <c r="G274" s="12"/>
      <c r="H274" s="25"/>
      <c r="I274" s="14" t="str">
        <f aca="false">IF(OR($D274="",$B274=""),"",INT(($B274-$D274)/365.25))</f>
        <v/>
      </c>
      <c r="J274" s="25"/>
      <c r="K274" s="14" t="str">
        <f aca="false">IF(OR($J274="",$I274=""),"",IF(OR(AND($J274="Gelmintoz",$I274&gt;=2,$I274&lt;=10),AND($J274="Onkogematologik",$I274&gt;=2,$I274&lt;=18)),"Ha","Yo'q"))</f>
        <v/>
      </c>
      <c r="L274" s="25"/>
      <c r="M274" s="12"/>
      <c r="N274" s="14" t="str">
        <f aca="false">IF(OR($C274="",$D274="",$J274="",$B274=""),"",IF(COUNTIFS($C$5:$C$2504,$C274,$D$5:$D$2504,$D274,$J$5:$J$2504,$J274,$B$5:$B$2504,$B274)&gt;1,"Takror",""))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4"/>
      <c r="F275" s="12"/>
      <c r="G275" s="12"/>
      <c r="H275" s="25"/>
      <c r="I275" s="14" t="str">
        <f aca="false">IF(OR($D275="",$B275=""),"",INT(($B275-$D275)/365.25))</f>
        <v/>
      </c>
      <c r="J275" s="25"/>
      <c r="K275" s="14" t="str">
        <f aca="false">IF(OR($J275="",$I275=""),"",IF(OR(AND($J275="Gelmintoz",$I275&gt;=2,$I275&lt;=10),AND($J275="Onkogematologik",$I275&gt;=2,$I275&lt;=18)),"Ha","Yo'q"))</f>
        <v/>
      </c>
      <c r="L275" s="25"/>
      <c r="M275" s="12"/>
      <c r="N275" s="14" t="str">
        <f aca="false">IF(OR($C275="",$D275="",$J275="",$B275=""),"",IF(COUNTIFS($C$5:$C$2504,$C275,$D$5:$D$2504,$D275,$J$5:$J$2504,$J275,$B$5:$B$2504,$B275)&gt;1,"Takror",""))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4"/>
      <c r="F276" s="12"/>
      <c r="G276" s="12"/>
      <c r="H276" s="25"/>
      <c r="I276" s="14" t="str">
        <f aca="false">IF(OR($D276="",$B276=""),"",INT(($B276-$D276)/365.25))</f>
        <v/>
      </c>
      <c r="J276" s="25"/>
      <c r="K276" s="14" t="str">
        <f aca="false">IF(OR($J276="",$I276=""),"",IF(OR(AND($J276="Gelmintoz",$I276&gt;=2,$I276&lt;=10),AND($J276="Onkogematologik",$I276&gt;=2,$I276&lt;=18)),"Ha","Yo'q"))</f>
        <v/>
      </c>
      <c r="L276" s="25"/>
      <c r="M276" s="12"/>
      <c r="N276" s="14" t="str">
        <f aca="false">IF(OR($C276="",$D276="",$J276="",$B276=""),"",IF(COUNTIFS($C$5:$C$2504,$C276,$D$5:$D$2504,$D276,$J$5:$J$2504,$J276,$B$5:$B$2504,$B276)&gt;1,"Takror",""))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4"/>
      <c r="F277" s="12"/>
      <c r="G277" s="12"/>
      <c r="H277" s="25"/>
      <c r="I277" s="14" t="str">
        <f aca="false">IF(OR($D277="",$B277=""),"",INT(($B277-$D277)/365.25))</f>
        <v/>
      </c>
      <c r="J277" s="25"/>
      <c r="K277" s="14" t="str">
        <f aca="false">IF(OR($J277="",$I277=""),"",IF(OR(AND($J277="Gelmintoz",$I277&gt;=2,$I277&lt;=10),AND($J277="Onkogematologik",$I277&gt;=2,$I277&lt;=18)),"Ha","Yo'q"))</f>
        <v/>
      </c>
      <c r="L277" s="25"/>
      <c r="M277" s="12"/>
      <c r="N277" s="14" t="str">
        <f aca="false">IF(OR($C277="",$D277="",$J277="",$B277=""),"",IF(COUNTIFS($C$5:$C$2504,$C277,$D$5:$D$2504,$D277,$J$5:$J$2504,$J277,$B$5:$B$2504,$B277)&gt;1,"Takror",""))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4"/>
      <c r="F278" s="12"/>
      <c r="G278" s="12"/>
      <c r="H278" s="25"/>
      <c r="I278" s="14" t="str">
        <f aca="false">IF(OR($D278="",$B278=""),"",INT(($B278-$D278)/365.25))</f>
        <v/>
      </c>
      <c r="J278" s="25"/>
      <c r="K278" s="14" t="str">
        <f aca="false">IF(OR($J278="",$I278=""),"",IF(OR(AND($J278="Gelmintoz",$I278&gt;=2,$I278&lt;=10),AND($J278="Onkogematologik",$I278&gt;=2,$I278&lt;=18)),"Ha","Yo'q"))</f>
        <v/>
      </c>
      <c r="L278" s="25"/>
      <c r="M278" s="12"/>
      <c r="N278" s="14" t="str">
        <f aca="false">IF(OR($C278="",$D278="",$J278="",$B278=""),"",IF(COUNTIFS($C$5:$C$2504,$C278,$D$5:$D$2504,$D278,$J$5:$J$2504,$J278,$B$5:$B$2504,$B278)&gt;1,"Takror",""))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4"/>
      <c r="F279" s="12"/>
      <c r="G279" s="12"/>
      <c r="H279" s="25"/>
      <c r="I279" s="14" t="str">
        <f aca="false">IF(OR($D279="",$B279=""),"",INT(($B279-$D279)/365.25))</f>
        <v/>
      </c>
      <c r="J279" s="25"/>
      <c r="K279" s="14" t="str">
        <f aca="false">IF(OR($J279="",$I279=""),"",IF(OR(AND($J279="Gelmintoz",$I279&gt;=2,$I279&lt;=10),AND($J279="Onkogematologik",$I279&gt;=2,$I279&lt;=18)),"Ha","Yo'q"))</f>
        <v/>
      </c>
      <c r="L279" s="25"/>
      <c r="M279" s="12"/>
      <c r="N279" s="14" t="str">
        <f aca="false">IF(OR($C279="",$D279="",$J279="",$B279=""),"",IF(COUNTIFS($C$5:$C$2504,$C279,$D$5:$D$2504,$D279,$J$5:$J$2504,$J279,$B$5:$B$2504,$B279)&gt;1,"Takror",""))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4"/>
      <c r="F280" s="12"/>
      <c r="G280" s="12"/>
      <c r="H280" s="25"/>
      <c r="I280" s="14" t="str">
        <f aca="false">IF(OR($D280="",$B280=""),"",INT(($B280-$D280)/365.25))</f>
        <v/>
      </c>
      <c r="J280" s="25"/>
      <c r="K280" s="14" t="str">
        <f aca="false">IF(OR($J280="",$I280=""),"",IF(OR(AND($J280="Gelmintoz",$I280&gt;=2,$I280&lt;=10),AND($J280="Onkogematologik",$I280&gt;=2,$I280&lt;=18)),"Ha","Yo'q"))</f>
        <v/>
      </c>
      <c r="L280" s="25"/>
      <c r="M280" s="12"/>
      <c r="N280" s="14" t="str">
        <f aca="false">IF(OR($C280="",$D280="",$J280="",$B280=""),"",IF(COUNTIFS($C$5:$C$2504,$C280,$D$5:$D$2504,$D280,$J$5:$J$2504,$J280,$B$5:$B$2504,$B280)&gt;1,"Takror",""))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4"/>
      <c r="F281" s="12"/>
      <c r="G281" s="12"/>
      <c r="H281" s="25"/>
      <c r="I281" s="14" t="str">
        <f aca="false">IF(OR($D281="",$B281=""),"",INT(($B281-$D281)/365.25))</f>
        <v/>
      </c>
      <c r="J281" s="25"/>
      <c r="K281" s="14" t="str">
        <f aca="false">IF(OR($J281="",$I281=""),"",IF(OR(AND($J281="Gelmintoz",$I281&gt;=2,$I281&lt;=10),AND($J281="Onkogematologik",$I281&gt;=2,$I281&lt;=18)),"Ha","Yo'q"))</f>
        <v/>
      </c>
      <c r="L281" s="25"/>
      <c r="M281" s="12"/>
      <c r="N281" s="14" t="str">
        <f aca="false">IF(OR($C281="",$D281="",$J281="",$B281=""),"",IF(COUNTIFS($C$5:$C$2504,$C281,$D$5:$D$2504,$D281,$J$5:$J$2504,$J281,$B$5:$B$2504,$B281)&gt;1,"Takror",""))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4"/>
      <c r="F282" s="12"/>
      <c r="G282" s="12"/>
      <c r="H282" s="25"/>
      <c r="I282" s="14" t="str">
        <f aca="false">IF(OR($D282="",$B282=""),"",INT(($B282-$D282)/365.25))</f>
        <v/>
      </c>
      <c r="J282" s="25"/>
      <c r="K282" s="14" t="str">
        <f aca="false">IF(OR($J282="",$I282=""),"",IF(OR(AND($J282="Gelmintoz",$I282&gt;=2,$I282&lt;=10),AND($J282="Onkogematologik",$I282&gt;=2,$I282&lt;=18)),"Ha","Yo'q"))</f>
        <v/>
      </c>
      <c r="L282" s="25"/>
      <c r="M282" s="12"/>
      <c r="N282" s="14" t="str">
        <f aca="false">IF(OR($C282="",$D282="",$J282="",$B282=""),"",IF(COUNTIFS($C$5:$C$2504,$C282,$D$5:$D$2504,$D282,$J$5:$J$2504,$J282,$B$5:$B$2504,$B282)&gt;1,"Takror",""))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4"/>
      <c r="F283" s="12"/>
      <c r="G283" s="12"/>
      <c r="H283" s="25"/>
      <c r="I283" s="14" t="str">
        <f aca="false">IF(OR($D283="",$B283=""),"",INT(($B283-$D283)/365.25))</f>
        <v/>
      </c>
      <c r="J283" s="25"/>
      <c r="K283" s="14" t="str">
        <f aca="false">IF(OR($J283="",$I283=""),"",IF(OR(AND($J283="Gelmintoz",$I283&gt;=2,$I283&lt;=10),AND($J283="Onkogematologik",$I283&gt;=2,$I283&lt;=18)),"Ha","Yo'q"))</f>
        <v/>
      </c>
      <c r="L283" s="25"/>
      <c r="M283" s="12"/>
      <c r="N283" s="14" t="str">
        <f aca="false">IF(OR($C283="",$D283="",$J283="",$B283=""),"",IF(COUNTIFS($C$5:$C$2504,$C283,$D$5:$D$2504,$D283,$J$5:$J$2504,$J283,$B$5:$B$2504,$B283)&gt;1,"Takror",""))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4"/>
      <c r="F284" s="12"/>
      <c r="G284" s="12"/>
      <c r="H284" s="25"/>
      <c r="I284" s="14" t="str">
        <f aca="false">IF(OR($D284="",$B284=""),"",INT(($B284-$D284)/365.25))</f>
        <v/>
      </c>
      <c r="J284" s="25"/>
      <c r="K284" s="14" t="str">
        <f aca="false">IF(OR($J284="",$I284=""),"",IF(OR(AND($J284="Gelmintoz",$I284&gt;=2,$I284&lt;=10),AND($J284="Onkogematologik",$I284&gt;=2,$I284&lt;=18)),"Ha","Yo'q"))</f>
        <v/>
      </c>
      <c r="L284" s="25"/>
      <c r="M284" s="12"/>
      <c r="N284" s="14" t="str">
        <f aca="false">IF(OR($C284="",$D284="",$J284="",$B284=""),"",IF(COUNTIFS($C$5:$C$2504,$C284,$D$5:$D$2504,$D284,$J$5:$J$2504,$J284,$B$5:$B$2504,$B284)&gt;1,"Takror",""))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4"/>
      <c r="F285" s="12"/>
      <c r="G285" s="12"/>
      <c r="H285" s="25"/>
      <c r="I285" s="14" t="str">
        <f aca="false">IF(OR($D285="",$B285=""),"",INT(($B285-$D285)/365.25))</f>
        <v/>
      </c>
      <c r="J285" s="25"/>
      <c r="K285" s="14" t="str">
        <f aca="false">IF(OR($J285="",$I285=""),"",IF(OR(AND($J285="Gelmintoz",$I285&gt;=2,$I285&lt;=10),AND($J285="Onkogematologik",$I285&gt;=2,$I285&lt;=18)),"Ha","Yo'q"))</f>
        <v/>
      </c>
      <c r="L285" s="25"/>
      <c r="M285" s="12"/>
      <c r="N285" s="14" t="str">
        <f aca="false">IF(OR($C285="",$D285="",$J285="",$B285=""),"",IF(COUNTIFS($C$5:$C$2504,$C285,$D$5:$D$2504,$D285,$J$5:$J$2504,$J285,$B$5:$B$2504,$B285)&gt;1,"Takror",""))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4"/>
      <c r="F286" s="12"/>
      <c r="G286" s="12"/>
      <c r="H286" s="25"/>
      <c r="I286" s="14" t="str">
        <f aca="false">IF(OR($D286="",$B286=""),"",INT(($B286-$D286)/365.25))</f>
        <v/>
      </c>
      <c r="J286" s="25"/>
      <c r="K286" s="14" t="str">
        <f aca="false">IF(OR($J286="",$I286=""),"",IF(OR(AND($J286="Gelmintoz",$I286&gt;=2,$I286&lt;=10),AND($J286="Onkogematologik",$I286&gt;=2,$I286&lt;=18)),"Ha","Yo'q"))</f>
        <v/>
      </c>
      <c r="L286" s="25"/>
      <c r="M286" s="12"/>
      <c r="N286" s="14" t="str">
        <f aca="false">IF(OR($C286="",$D286="",$J286="",$B286=""),"",IF(COUNTIFS($C$5:$C$2504,$C286,$D$5:$D$2504,$D286,$J$5:$J$2504,$J286,$B$5:$B$2504,$B286)&gt;1,"Takror",""))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4"/>
      <c r="F287" s="12"/>
      <c r="G287" s="12"/>
      <c r="H287" s="25"/>
      <c r="I287" s="14" t="str">
        <f aca="false">IF(OR($D287="",$B287=""),"",INT(($B287-$D287)/365.25))</f>
        <v/>
      </c>
      <c r="J287" s="25"/>
      <c r="K287" s="14" t="str">
        <f aca="false">IF(OR($J287="",$I287=""),"",IF(OR(AND($J287="Gelmintoz",$I287&gt;=2,$I287&lt;=10),AND($J287="Onkogematologik",$I287&gt;=2,$I287&lt;=18)),"Ha","Yo'q"))</f>
        <v/>
      </c>
      <c r="L287" s="25"/>
      <c r="M287" s="12"/>
      <c r="N287" s="14" t="str">
        <f aca="false">IF(OR($C287="",$D287="",$J287="",$B287=""),"",IF(COUNTIFS($C$5:$C$2504,$C287,$D$5:$D$2504,$D287,$J$5:$J$2504,$J287,$B$5:$B$2504,$B287)&gt;1,"Takror",""))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4"/>
      <c r="F288" s="12"/>
      <c r="G288" s="12"/>
      <c r="H288" s="25"/>
      <c r="I288" s="14" t="str">
        <f aca="false">IF(OR($D288="",$B288=""),"",INT(($B288-$D288)/365.25))</f>
        <v/>
      </c>
      <c r="J288" s="25"/>
      <c r="K288" s="14" t="str">
        <f aca="false">IF(OR($J288="",$I288=""),"",IF(OR(AND($J288="Gelmintoz",$I288&gt;=2,$I288&lt;=10),AND($J288="Onkogematologik",$I288&gt;=2,$I288&lt;=18)),"Ha","Yo'q"))</f>
        <v/>
      </c>
      <c r="L288" s="25"/>
      <c r="M288" s="12"/>
      <c r="N288" s="14" t="str">
        <f aca="false">IF(OR($C288="",$D288="",$J288="",$B288=""),"",IF(COUNTIFS($C$5:$C$2504,$C288,$D$5:$D$2504,$D288,$J$5:$J$2504,$J288,$B$5:$B$2504,$B288)&gt;1,"Takror",""))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4"/>
      <c r="F289" s="12"/>
      <c r="G289" s="12"/>
      <c r="H289" s="25"/>
      <c r="I289" s="14" t="str">
        <f aca="false">IF(OR($D289="",$B289=""),"",INT(($B289-$D289)/365.25))</f>
        <v/>
      </c>
      <c r="J289" s="25"/>
      <c r="K289" s="14" t="str">
        <f aca="false">IF(OR($J289="",$I289=""),"",IF(OR(AND($J289="Gelmintoz",$I289&gt;=2,$I289&lt;=10),AND($J289="Onkogematologik",$I289&gt;=2,$I289&lt;=18)),"Ha","Yo'q"))</f>
        <v/>
      </c>
      <c r="L289" s="25"/>
      <c r="M289" s="12"/>
      <c r="N289" s="14" t="str">
        <f aca="false">IF(OR($C289="",$D289="",$J289="",$B289=""),"",IF(COUNTIFS($C$5:$C$2504,$C289,$D$5:$D$2504,$D289,$J$5:$J$2504,$J289,$B$5:$B$2504,$B289)&gt;1,"Takror",""))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4"/>
      <c r="F290" s="12"/>
      <c r="G290" s="12"/>
      <c r="H290" s="25"/>
      <c r="I290" s="14" t="str">
        <f aca="false">IF(OR($D290="",$B290=""),"",INT(($B290-$D290)/365.25))</f>
        <v/>
      </c>
      <c r="J290" s="25"/>
      <c r="K290" s="14" t="str">
        <f aca="false">IF(OR($J290="",$I290=""),"",IF(OR(AND($J290="Gelmintoz",$I290&gt;=2,$I290&lt;=10),AND($J290="Onkogematologik",$I290&gt;=2,$I290&lt;=18)),"Ha","Yo'q"))</f>
        <v/>
      </c>
      <c r="L290" s="25"/>
      <c r="M290" s="12"/>
      <c r="N290" s="14" t="str">
        <f aca="false">IF(OR($C290="",$D290="",$J290="",$B290=""),"",IF(COUNTIFS($C$5:$C$2504,$C290,$D$5:$D$2504,$D290,$J$5:$J$2504,$J290,$B$5:$B$2504,$B290)&gt;1,"Takror",""))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4"/>
      <c r="F291" s="12"/>
      <c r="G291" s="12"/>
      <c r="H291" s="25"/>
      <c r="I291" s="14" t="str">
        <f aca="false">IF(OR($D291="",$B291=""),"",INT(($B291-$D291)/365.25))</f>
        <v/>
      </c>
      <c r="J291" s="25"/>
      <c r="K291" s="14" t="str">
        <f aca="false">IF(OR($J291="",$I291=""),"",IF(OR(AND($J291="Gelmintoz",$I291&gt;=2,$I291&lt;=10),AND($J291="Onkogematologik",$I291&gt;=2,$I291&lt;=18)),"Ha","Yo'q"))</f>
        <v/>
      </c>
      <c r="L291" s="25"/>
      <c r="M291" s="12"/>
      <c r="N291" s="14" t="str">
        <f aca="false">IF(OR($C291="",$D291="",$J291="",$B291=""),"",IF(COUNTIFS($C$5:$C$2504,$C291,$D$5:$D$2504,$D291,$J$5:$J$2504,$J291,$B$5:$B$2504,$B291)&gt;1,"Takror",""))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4"/>
      <c r="F292" s="12"/>
      <c r="G292" s="12"/>
      <c r="H292" s="25"/>
      <c r="I292" s="14" t="str">
        <f aca="false">IF(OR($D292="",$B292=""),"",INT(($B292-$D292)/365.25))</f>
        <v/>
      </c>
      <c r="J292" s="25"/>
      <c r="K292" s="14" t="str">
        <f aca="false">IF(OR($J292="",$I292=""),"",IF(OR(AND($J292="Gelmintoz",$I292&gt;=2,$I292&lt;=10),AND($J292="Onkogematologik",$I292&gt;=2,$I292&lt;=18)),"Ha","Yo'q"))</f>
        <v/>
      </c>
      <c r="L292" s="25"/>
      <c r="M292" s="12"/>
      <c r="N292" s="14" t="str">
        <f aca="false">IF(OR($C292="",$D292="",$J292="",$B292=""),"",IF(COUNTIFS($C$5:$C$2504,$C292,$D$5:$D$2504,$D292,$J$5:$J$2504,$J292,$B$5:$B$2504,$B292)&gt;1,"Takror",""))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4"/>
      <c r="F293" s="12"/>
      <c r="G293" s="12"/>
      <c r="H293" s="25"/>
      <c r="I293" s="14" t="str">
        <f aca="false">IF(OR($D293="",$B293=""),"",INT(($B293-$D293)/365.25))</f>
        <v/>
      </c>
      <c r="J293" s="25"/>
      <c r="K293" s="14" t="str">
        <f aca="false">IF(OR($J293="",$I293=""),"",IF(OR(AND($J293="Gelmintoz",$I293&gt;=2,$I293&lt;=10),AND($J293="Onkogematologik",$I293&gt;=2,$I293&lt;=18)),"Ha","Yo'q"))</f>
        <v/>
      </c>
      <c r="L293" s="25"/>
      <c r="M293" s="12"/>
      <c r="N293" s="14" t="str">
        <f aca="false">IF(OR($C293="",$D293="",$J293="",$B293=""),"",IF(COUNTIFS($C$5:$C$2504,$C293,$D$5:$D$2504,$D293,$J$5:$J$2504,$J293,$B$5:$B$2504,$B293)&gt;1,"Takror",""))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4"/>
      <c r="F294" s="12"/>
      <c r="G294" s="12"/>
      <c r="H294" s="25"/>
      <c r="I294" s="14" t="str">
        <f aca="false">IF(OR($D294="",$B294=""),"",INT(($B294-$D294)/365.25))</f>
        <v/>
      </c>
      <c r="J294" s="25"/>
      <c r="K294" s="14" t="str">
        <f aca="false">IF(OR($J294="",$I294=""),"",IF(OR(AND($J294="Gelmintoz",$I294&gt;=2,$I294&lt;=10),AND($J294="Onkogematologik",$I294&gt;=2,$I294&lt;=18)),"Ha","Yo'q"))</f>
        <v/>
      </c>
      <c r="L294" s="25"/>
      <c r="M294" s="12"/>
      <c r="N294" s="14" t="str">
        <f aca="false">IF(OR($C294="",$D294="",$J294="",$B294=""),"",IF(COUNTIFS($C$5:$C$2504,$C294,$D$5:$D$2504,$D294,$J$5:$J$2504,$J294,$B$5:$B$2504,$B294)&gt;1,"Takror",""))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4"/>
      <c r="F295" s="12"/>
      <c r="G295" s="12"/>
      <c r="H295" s="25"/>
      <c r="I295" s="14" t="str">
        <f aca="false">IF(OR($D295="",$B295=""),"",INT(($B295-$D295)/365.25))</f>
        <v/>
      </c>
      <c r="J295" s="25"/>
      <c r="K295" s="14" t="str">
        <f aca="false">IF(OR($J295="",$I295=""),"",IF(OR(AND($J295="Gelmintoz",$I295&gt;=2,$I295&lt;=10),AND($J295="Onkogematologik",$I295&gt;=2,$I295&lt;=18)),"Ha","Yo'q"))</f>
        <v/>
      </c>
      <c r="L295" s="25"/>
      <c r="M295" s="12"/>
      <c r="N295" s="14" t="str">
        <f aca="false">IF(OR($C295="",$D295="",$J295="",$B295=""),"",IF(COUNTIFS($C$5:$C$2504,$C295,$D$5:$D$2504,$D295,$J$5:$J$2504,$J295,$B$5:$B$2504,$B295)&gt;1,"Takror",""))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4"/>
      <c r="F296" s="12"/>
      <c r="G296" s="12"/>
      <c r="H296" s="25"/>
      <c r="I296" s="14" t="str">
        <f aca="false">IF(OR($D296="",$B296=""),"",INT(($B296-$D296)/365.25))</f>
        <v/>
      </c>
      <c r="J296" s="25"/>
      <c r="K296" s="14" t="str">
        <f aca="false">IF(OR($J296="",$I296=""),"",IF(OR(AND($J296="Gelmintoz",$I296&gt;=2,$I296&lt;=10),AND($J296="Onkogematologik",$I296&gt;=2,$I296&lt;=18)),"Ha","Yo'q"))</f>
        <v/>
      </c>
      <c r="L296" s="25"/>
      <c r="M296" s="12"/>
      <c r="N296" s="14" t="str">
        <f aca="false">IF(OR($C296="",$D296="",$J296="",$B296=""),"",IF(COUNTIFS($C$5:$C$2504,$C296,$D$5:$D$2504,$D296,$J$5:$J$2504,$J296,$B$5:$B$2504,$B296)&gt;1,"Takror",""))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4"/>
      <c r="F297" s="12"/>
      <c r="G297" s="12"/>
      <c r="H297" s="25"/>
      <c r="I297" s="14" t="str">
        <f aca="false">IF(OR($D297="",$B297=""),"",INT(($B297-$D297)/365.25))</f>
        <v/>
      </c>
      <c r="J297" s="25"/>
      <c r="K297" s="14" t="str">
        <f aca="false">IF(OR($J297="",$I297=""),"",IF(OR(AND($J297="Gelmintoz",$I297&gt;=2,$I297&lt;=10),AND($J297="Onkogematologik",$I297&gt;=2,$I297&lt;=18)),"Ha","Yo'q"))</f>
        <v/>
      </c>
      <c r="L297" s="25"/>
      <c r="M297" s="12"/>
      <c r="N297" s="14" t="str">
        <f aca="false">IF(OR($C297="",$D297="",$J297="",$B297=""),"",IF(COUNTIFS($C$5:$C$2504,$C297,$D$5:$D$2504,$D297,$J$5:$J$2504,$J297,$B$5:$B$2504,$B297)&gt;1,"Takror",""))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4"/>
      <c r="F298" s="12"/>
      <c r="G298" s="12"/>
      <c r="H298" s="25"/>
      <c r="I298" s="14" t="str">
        <f aca="false">IF(OR($D298="",$B298=""),"",INT(($B298-$D298)/365.25))</f>
        <v/>
      </c>
      <c r="J298" s="25"/>
      <c r="K298" s="14" t="str">
        <f aca="false">IF(OR($J298="",$I298=""),"",IF(OR(AND($J298="Gelmintoz",$I298&gt;=2,$I298&lt;=10),AND($J298="Onkogematologik",$I298&gt;=2,$I298&lt;=18)),"Ha","Yo'q"))</f>
        <v/>
      </c>
      <c r="L298" s="25"/>
      <c r="M298" s="12"/>
      <c r="N298" s="14" t="str">
        <f aca="false">IF(OR($C298="",$D298="",$J298="",$B298=""),"",IF(COUNTIFS($C$5:$C$2504,$C298,$D$5:$D$2504,$D298,$J$5:$J$2504,$J298,$B$5:$B$2504,$B298)&gt;1,"Takror",""))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4"/>
      <c r="F299" s="12"/>
      <c r="G299" s="12"/>
      <c r="H299" s="25"/>
      <c r="I299" s="14" t="str">
        <f aca="false">IF(OR($D299="",$B299=""),"",INT(($B299-$D299)/365.25))</f>
        <v/>
      </c>
      <c r="J299" s="25"/>
      <c r="K299" s="14" t="str">
        <f aca="false">IF(OR($J299="",$I299=""),"",IF(OR(AND($J299="Gelmintoz",$I299&gt;=2,$I299&lt;=10),AND($J299="Onkogematologik",$I299&gt;=2,$I299&lt;=18)),"Ha","Yo'q"))</f>
        <v/>
      </c>
      <c r="L299" s="25"/>
      <c r="M299" s="12"/>
      <c r="N299" s="14" t="str">
        <f aca="false">IF(OR($C299="",$D299="",$J299="",$B299=""),"",IF(COUNTIFS($C$5:$C$2504,$C299,$D$5:$D$2504,$D299,$J$5:$J$2504,$J299,$B$5:$B$2504,$B299)&gt;1,"Takror",""))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4"/>
      <c r="F300" s="12"/>
      <c r="G300" s="12"/>
      <c r="H300" s="25"/>
      <c r="I300" s="14" t="str">
        <f aca="false">IF(OR($D300="",$B300=""),"",INT(($B300-$D300)/365.25))</f>
        <v/>
      </c>
      <c r="J300" s="25"/>
      <c r="K300" s="14" t="str">
        <f aca="false">IF(OR($J300="",$I300=""),"",IF(OR(AND($J300="Gelmintoz",$I300&gt;=2,$I300&lt;=10),AND($J300="Onkogematologik",$I300&gt;=2,$I300&lt;=18)),"Ha","Yo'q"))</f>
        <v/>
      </c>
      <c r="L300" s="25"/>
      <c r="M300" s="12"/>
      <c r="N300" s="14" t="str">
        <f aca="false">IF(OR($C300="",$D300="",$J300="",$B300=""),"",IF(COUNTIFS($C$5:$C$2504,$C300,$D$5:$D$2504,$D300,$J$5:$J$2504,$J300,$B$5:$B$2504,$B300)&gt;1,"Takror",""))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4"/>
      <c r="F301" s="12"/>
      <c r="G301" s="12"/>
      <c r="H301" s="25"/>
      <c r="I301" s="14" t="str">
        <f aca="false">IF(OR($D301="",$B301=""),"",INT(($B301-$D301)/365.25))</f>
        <v/>
      </c>
      <c r="J301" s="25"/>
      <c r="K301" s="14" t="str">
        <f aca="false">IF(OR($J301="",$I301=""),"",IF(OR(AND($J301="Gelmintoz",$I301&gt;=2,$I301&lt;=10),AND($J301="Onkogematologik",$I301&gt;=2,$I301&lt;=18)),"Ha","Yo'q"))</f>
        <v/>
      </c>
      <c r="L301" s="25"/>
      <c r="M301" s="12"/>
      <c r="N301" s="14" t="str">
        <f aca="false">IF(OR($C301="",$D301="",$J301="",$B301=""),"",IF(COUNTIFS($C$5:$C$2504,$C301,$D$5:$D$2504,$D301,$J$5:$J$2504,$J301,$B$5:$B$2504,$B301)&gt;1,"Takror",""))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4"/>
      <c r="F302" s="12"/>
      <c r="G302" s="12"/>
      <c r="H302" s="25"/>
      <c r="I302" s="14" t="str">
        <f aca="false">IF(OR($D302="",$B302=""),"",INT(($B302-$D302)/365.25))</f>
        <v/>
      </c>
      <c r="J302" s="25"/>
      <c r="K302" s="14" t="str">
        <f aca="false">IF(OR($J302="",$I302=""),"",IF(OR(AND($J302="Gelmintoz",$I302&gt;=2,$I302&lt;=10),AND($J302="Onkogematologik",$I302&gt;=2,$I302&lt;=18)),"Ha","Yo'q"))</f>
        <v/>
      </c>
      <c r="L302" s="25"/>
      <c r="M302" s="12"/>
      <c r="N302" s="14" t="str">
        <f aca="false">IF(OR($C302="",$D302="",$J302="",$B302=""),"",IF(COUNTIFS($C$5:$C$2504,$C302,$D$5:$D$2504,$D302,$J$5:$J$2504,$J302,$B$5:$B$2504,$B302)&gt;1,"Takror",""))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4"/>
      <c r="F303" s="12"/>
      <c r="G303" s="12"/>
      <c r="H303" s="25"/>
      <c r="I303" s="14" t="str">
        <f aca="false">IF(OR($D303="",$B303=""),"",INT(($B303-$D303)/365.25))</f>
        <v/>
      </c>
      <c r="J303" s="25"/>
      <c r="K303" s="14" t="str">
        <f aca="false">IF(OR($J303="",$I303=""),"",IF(OR(AND($J303="Gelmintoz",$I303&gt;=2,$I303&lt;=10),AND($J303="Onkogematologik",$I303&gt;=2,$I303&lt;=18)),"Ha","Yo'q"))</f>
        <v/>
      </c>
      <c r="L303" s="25"/>
      <c r="M303" s="12"/>
      <c r="N303" s="14" t="str">
        <f aca="false">IF(OR($C303="",$D303="",$J303="",$B303=""),"",IF(COUNTIFS($C$5:$C$2504,$C303,$D$5:$D$2504,$D303,$J$5:$J$2504,$J303,$B$5:$B$2504,$B303)&gt;1,"Takror",""))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4"/>
      <c r="F304" s="12"/>
      <c r="G304" s="12"/>
      <c r="H304" s="25"/>
      <c r="I304" s="14" t="str">
        <f aca="false">IF(OR($D304="",$B304=""),"",INT(($B304-$D304)/365.25))</f>
        <v/>
      </c>
      <c r="J304" s="25"/>
      <c r="K304" s="14" t="str">
        <f aca="false">IF(OR($J304="",$I304=""),"",IF(OR(AND($J304="Gelmintoz",$I304&gt;=2,$I304&lt;=10),AND($J304="Onkogematologik",$I304&gt;=2,$I304&lt;=18)),"Ha","Yo'q"))</f>
        <v/>
      </c>
      <c r="L304" s="25"/>
      <c r="M304" s="12"/>
      <c r="N304" s="14" t="str">
        <f aca="false">IF(OR($C304="",$D304="",$J304="",$B304=""),"",IF(COUNTIFS($C$5:$C$2504,$C304,$D$5:$D$2504,$D304,$J$5:$J$2504,$J304,$B$5:$B$2504,$B304)&gt;1,"Takror",""))</f>
        <v/>
      </c>
    </row>
    <row r="305" customFormat="false" ht="15" hidden="false" customHeight="false" outlineLevel="0" collapsed="false">
      <c r="A305" s="8" t="n">
        <v>301</v>
      </c>
      <c r="B305" s="13"/>
      <c r="C305" s="12"/>
      <c r="D305" s="13"/>
      <c r="E305" s="24"/>
      <c r="F305" s="12"/>
      <c r="G305" s="12"/>
      <c r="H305" s="25"/>
      <c r="I305" s="14" t="str">
        <f aca="false">IF(OR($D305="",$B305=""),"",INT(($B305-$D305)/365.25))</f>
        <v/>
      </c>
      <c r="J305" s="25"/>
      <c r="K305" s="14" t="str">
        <f aca="false">IF(OR($J305="",$I305=""),"",IF(OR(AND($J305="Gelmintoz",$I305&gt;=2,$I305&lt;=10),AND($J305="Onkogematologik",$I305&gt;=2,$I305&lt;=18)),"Ha","Yo'q"))</f>
        <v/>
      </c>
      <c r="L305" s="25"/>
      <c r="M305" s="12"/>
      <c r="N305" s="14" t="str">
        <f aca="false">IF(OR($C305="",$D305="",$J305="",$B305=""),"",IF(COUNTIFS($C$5:$C$2504,$C305,$D$5:$D$2504,$D305,$J$5:$J$2504,$J305,$B$5:$B$2504,$B305)&gt;1,"Takror",""))</f>
        <v/>
      </c>
    </row>
    <row r="306" customFormat="false" ht="15" hidden="false" customHeight="false" outlineLevel="0" collapsed="false">
      <c r="A306" s="8" t="n">
        <v>302</v>
      </c>
      <c r="B306" s="13"/>
      <c r="C306" s="12"/>
      <c r="D306" s="13"/>
      <c r="E306" s="24"/>
      <c r="F306" s="12"/>
      <c r="G306" s="12"/>
      <c r="H306" s="25"/>
      <c r="I306" s="14" t="str">
        <f aca="false">IF(OR($D306="",$B306=""),"",INT(($B306-$D306)/365.25))</f>
        <v/>
      </c>
      <c r="J306" s="25"/>
      <c r="K306" s="14" t="str">
        <f aca="false">IF(OR($J306="",$I306=""),"",IF(OR(AND($J306="Gelmintoz",$I306&gt;=2,$I306&lt;=10),AND($J306="Onkogematologik",$I306&gt;=2,$I306&lt;=18)),"Ha","Yo'q"))</f>
        <v/>
      </c>
      <c r="L306" s="25"/>
      <c r="M306" s="12"/>
      <c r="N306" s="14" t="str">
        <f aca="false">IF(OR($C306="",$D306="",$J306="",$B306=""),"",IF(COUNTIFS($C$5:$C$2504,$C306,$D$5:$D$2504,$D306,$J$5:$J$2504,$J306,$B$5:$B$2504,$B306)&gt;1,"Takror",""))</f>
        <v/>
      </c>
    </row>
    <row r="307" customFormat="false" ht="15" hidden="false" customHeight="false" outlineLevel="0" collapsed="false">
      <c r="A307" s="8" t="n">
        <v>303</v>
      </c>
      <c r="B307" s="13"/>
      <c r="C307" s="12"/>
      <c r="D307" s="13"/>
      <c r="E307" s="24"/>
      <c r="F307" s="12"/>
      <c r="G307" s="12"/>
      <c r="H307" s="25"/>
      <c r="I307" s="14" t="str">
        <f aca="false">IF(OR($D307="",$B307=""),"",INT(($B307-$D307)/365.25))</f>
        <v/>
      </c>
      <c r="J307" s="25"/>
      <c r="K307" s="14" t="str">
        <f aca="false">IF(OR($J307="",$I307=""),"",IF(OR(AND($J307="Gelmintoz",$I307&gt;=2,$I307&lt;=10),AND($J307="Onkogematologik",$I307&gt;=2,$I307&lt;=18)),"Ha","Yo'q"))</f>
        <v/>
      </c>
      <c r="L307" s="25"/>
      <c r="M307" s="12"/>
      <c r="N307" s="14" t="str">
        <f aca="false">IF(OR($C307="",$D307="",$J307="",$B307=""),"",IF(COUNTIFS($C$5:$C$2504,$C307,$D$5:$D$2504,$D307,$J$5:$J$2504,$J307,$B$5:$B$2504,$B307)&gt;1,"Takror",""))</f>
        <v/>
      </c>
    </row>
    <row r="308" customFormat="false" ht="15" hidden="false" customHeight="false" outlineLevel="0" collapsed="false">
      <c r="A308" s="8" t="n">
        <v>304</v>
      </c>
      <c r="B308" s="13"/>
      <c r="C308" s="12"/>
      <c r="D308" s="13"/>
      <c r="E308" s="24"/>
      <c r="F308" s="12"/>
      <c r="G308" s="12"/>
      <c r="H308" s="25"/>
      <c r="I308" s="14" t="str">
        <f aca="false">IF(OR($D308="",$B308=""),"",INT(($B308-$D308)/365.25))</f>
        <v/>
      </c>
      <c r="J308" s="25"/>
      <c r="K308" s="14" t="str">
        <f aca="false">IF(OR($J308="",$I308=""),"",IF(OR(AND($J308="Gelmintoz",$I308&gt;=2,$I308&lt;=10),AND($J308="Onkogematologik",$I308&gt;=2,$I308&lt;=18)),"Ha","Yo'q"))</f>
        <v/>
      </c>
      <c r="L308" s="25"/>
      <c r="M308" s="12"/>
      <c r="N308" s="14" t="str">
        <f aca="false">IF(OR($C308="",$D308="",$J308="",$B308=""),"",IF(COUNTIFS($C$5:$C$2504,$C308,$D$5:$D$2504,$D308,$J$5:$J$2504,$J308,$B$5:$B$2504,$B308)&gt;1,"Takror",""))</f>
        <v/>
      </c>
    </row>
    <row r="309" customFormat="false" ht="15" hidden="false" customHeight="false" outlineLevel="0" collapsed="false">
      <c r="A309" s="8" t="n">
        <v>305</v>
      </c>
      <c r="B309" s="13"/>
      <c r="C309" s="12"/>
      <c r="D309" s="13"/>
      <c r="E309" s="24"/>
      <c r="F309" s="12"/>
      <c r="G309" s="12"/>
      <c r="H309" s="25"/>
      <c r="I309" s="14" t="str">
        <f aca="false">IF(OR($D309="",$B309=""),"",INT(($B309-$D309)/365.25))</f>
        <v/>
      </c>
      <c r="J309" s="25"/>
      <c r="K309" s="14" t="str">
        <f aca="false">IF(OR($J309="",$I309=""),"",IF(OR(AND($J309="Gelmintoz",$I309&gt;=2,$I309&lt;=10),AND($J309="Onkogematologik",$I309&gt;=2,$I309&lt;=18)),"Ha","Yo'q"))</f>
        <v/>
      </c>
      <c r="L309" s="25"/>
      <c r="M309" s="12"/>
      <c r="N309" s="14" t="str">
        <f aca="false">IF(OR($C309="",$D309="",$J309="",$B309=""),"",IF(COUNTIFS($C$5:$C$2504,$C309,$D$5:$D$2504,$D309,$J$5:$J$2504,$J309,$B$5:$B$2504,$B309)&gt;1,"Takror",""))</f>
        <v/>
      </c>
    </row>
    <row r="310" customFormat="false" ht="15" hidden="false" customHeight="false" outlineLevel="0" collapsed="false">
      <c r="A310" s="8" t="n">
        <v>306</v>
      </c>
      <c r="B310" s="13"/>
      <c r="C310" s="12"/>
      <c r="D310" s="13"/>
      <c r="E310" s="24"/>
      <c r="F310" s="12"/>
      <c r="G310" s="12"/>
      <c r="H310" s="25"/>
      <c r="I310" s="14" t="str">
        <f aca="false">IF(OR($D310="",$B310=""),"",INT(($B310-$D310)/365.25))</f>
        <v/>
      </c>
      <c r="J310" s="25"/>
      <c r="K310" s="14" t="str">
        <f aca="false">IF(OR($J310="",$I310=""),"",IF(OR(AND($J310="Gelmintoz",$I310&gt;=2,$I310&lt;=10),AND($J310="Onkogematologik",$I310&gt;=2,$I310&lt;=18)),"Ha","Yo'q"))</f>
        <v/>
      </c>
      <c r="L310" s="25"/>
      <c r="M310" s="12"/>
      <c r="N310" s="14" t="str">
        <f aca="false">IF(OR($C310="",$D310="",$J310="",$B310=""),"",IF(COUNTIFS($C$5:$C$2504,$C310,$D$5:$D$2504,$D310,$J$5:$J$2504,$J310,$B$5:$B$2504,$B310)&gt;1,"Takror",""))</f>
        <v/>
      </c>
    </row>
    <row r="311" customFormat="false" ht="15" hidden="false" customHeight="false" outlineLevel="0" collapsed="false">
      <c r="A311" s="8" t="n">
        <v>307</v>
      </c>
      <c r="B311" s="13"/>
      <c r="C311" s="12"/>
      <c r="D311" s="13"/>
      <c r="E311" s="24"/>
      <c r="F311" s="12"/>
      <c r="G311" s="12"/>
      <c r="H311" s="25"/>
      <c r="I311" s="14" t="str">
        <f aca="false">IF(OR($D311="",$B311=""),"",INT(($B311-$D311)/365.25))</f>
        <v/>
      </c>
      <c r="J311" s="25"/>
      <c r="K311" s="14" t="str">
        <f aca="false">IF(OR($J311="",$I311=""),"",IF(OR(AND($J311="Gelmintoz",$I311&gt;=2,$I311&lt;=10),AND($J311="Onkogematologik",$I311&gt;=2,$I311&lt;=18)),"Ha","Yo'q"))</f>
        <v/>
      </c>
      <c r="L311" s="25"/>
      <c r="M311" s="12"/>
      <c r="N311" s="14" t="str">
        <f aca="false">IF(OR($C311="",$D311="",$J311="",$B311=""),"",IF(COUNTIFS($C$5:$C$2504,$C311,$D$5:$D$2504,$D311,$J$5:$J$2504,$J311,$B$5:$B$2504,$B311)&gt;1,"Takror",""))</f>
        <v/>
      </c>
    </row>
    <row r="312" customFormat="false" ht="15" hidden="false" customHeight="false" outlineLevel="0" collapsed="false">
      <c r="A312" s="8" t="n">
        <v>308</v>
      </c>
      <c r="B312" s="13"/>
      <c r="C312" s="12"/>
      <c r="D312" s="13"/>
      <c r="E312" s="24"/>
      <c r="F312" s="12"/>
      <c r="G312" s="12"/>
      <c r="H312" s="25"/>
      <c r="I312" s="14" t="str">
        <f aca="false">IF(OR($D312="",$B312=""),"",INT(($B312-$D312)/365.25))</f>
        <v/>
      </c>
      <c r="J312" s="25"/>
      <c r="K312" s="14" t="str">
        <f aca="false">IF(OR($J312="",$I312=""),"",IF(OR(AND($J312="Gelmintoz",$I312&gt;=2,$I312&lt;=10),AND($J312="Onkogematologik",$I312&gt;=2,$I312&lt;=18)),"Ha","Yo'q"))</f>
        <v/>
      </c>
      <c r="L312" s="25"/>
      <c r="M312" s="12"/>
      <c r="N312" s="14" t="str">
        <f aca="false">IF(OR($C312="",$D312="",$J312="",$B312=""),"",IF(COUNTIFS($C$5:$C$2504,$C312,$D$5:$D$2504,$D312,$J$5:$J$2504,$J312,$B$5:$B$2504,$B312)&gt;1,"Takror",""))</f>
        <v/>
      </c>
    </row>
    <row r="313" customFormat="false" ht="15" hidden="false" customHeight="false" outlineLevel="0" collapsed="false">
      <c r="A313" s="8" t="n">
        <v>309</v>
      </c>
      <c r="B313" s="13"/>
      <c r="C313" s="12"/>
      <c r="D313" s="13"/>
      <c r="E313" s="24"/>
      <c r="F313" s="12"/>
      <c r="G313" s="12"/>
      <c r="H313" s="25"/>
      <c r="I313" s="14" t="str">
        <f aca="false">IF(OR($D313="",$B313=""),"",INT(($B313-$D313)/365.25))</f>
        <v/>
      </c>
      <c r="J313" s="25"/>
      <c r="K313" s="14" t="str">
        <f aca="false">IF(OR($J313="",$I313=""),"",IF(OR(AND($J313="Gelmintoz",$I313&gt;=2,$I313&lt;=10),AND($J313="Onkogematologik",$I313&gt;=2,$I313&lt;=18)),"Ha","Yo'q"))</f>
        <v/>
      </c>
      <c r="L313" s="25"/>
      <c r="M313" s="12"/>
      <c r="N313" s="14" t="str">
        <f aca="false">IF(OR($C313="",$D313="",$J313="",$B313=""),"",IF(COUNTIFS($C$5:$C$2504,$C313,$D$5:$D$2504,$D313,$J$5:$J$2504,$J313,$B$5:$B$2504,$B313)&gt;1,"Takror",""))</f>
        <v/>
      </c>
    </row>
    <row r="314" customFormat="false" ht="15" hidden="false" customHeight="false" outlineLevel="0" collapsed="false">
      <c r="A314" s="8" t="n">
        <v>310</v>
      </c>
      <c r="B314" s="13"/>
      <c r="C314" s="12"/>
      <c r="D314" s="13"/>
      <c r="E314" s="24"/>
      <c r="F314" s="12"/>
      <c r="G314" s="12"/>
      <c r="H314" s="25"/>
      <c r="I314" s="14" t="str">
        <f aca="false">IF(OR($D314="",$B314=""),"",INT(($B314-$D314)/365.25))</f>
        <v/>
      </c>
      <c r="J314" s="25"/>
      <c r="K314" s="14" t="str">
        <f aca="false">IF(OR($J314="",$I314=""),"",IF(OR(AND($J314="Gelmintoz",$I314&gt;=2,$I314&lt;=10),AND($J314="Onkogematologik",$I314&gt;=2,$I314&lt;=18)),"Ha","Yo'q"))</f>
        <v/>
      </c>
      <c r="L314" s="25"/>
      <c r="M314" s="12"/>
      <c r="N314" s="14" t="str">
        <f aca="false">IF(OR($C314="",$D314="",$J314="",$B314=""),"",IF(COUNTIFS($C$5:$C$2504,$C314,$D$5:$D$2504,$D314,$J$5:$J$2504,$J314,$B$5:$B$2504,$B314)&gt;1,"Takror",""))</f>
        <v/>
      </c>
    </row>
    <row r="315" customFormat="false" ht="15" hidden="false" customHeight="false" outlineLevel="0" collapsed="false">
      <c r="A315" s="8" t="n">
        <v>311</v>
      </c>
      <c r="B315" s="13"/>
      <c r="C315" s="12"/>
      <c r="D315" s="13"/>
      <c r="E315" s="24"/>
      <c r="F315" s="12"/>
      <c r="G315" s="12"/>
      <c r="H315" s="25"/>
      <c r="I315" s="14" t="str">
        <f aca="false">IF(OR($D315="",$B315=""),"",INT(($B315-$D315)/365.25))</f>
        <v/>
      </c>
      <c r="J315" s="25"/>
      <c r="K315" s="14" t="str">
        <f aca="false">IF(OR($J315="",$I315=""),"",IF(OR(AND($J315="Gelmintoz",$I315&gt;=2,$I315&lt;=10),AND($J315="Onkogematologik",$I315&gt;=2,$I315&lt;=18)),"Ha","Yo'q"))</f>
        <v/>
      </c>
      <c r="L315" s="25"/>
      <c r="M315" s="12"/>
      <c r="N315" s="14" t="str">
        <f aca="false">IF(OR($C315="",$D315="",$J315="",$B315=""),"",IF(COUNTIFS($C$5:$C$2504,$C315,$D$5:$D$2504,$D315,$J$5:$J$2504,$J315,$B$5:$B$2504,$B315)&gt;1,"Takror",""))</f>
        <v/>
      </c>
    </row>
    <row r="316" customFormat="false" ht="15" hidden="false" customHeight="false" outlineLevel="0" collapsed="false">
      <c r="A316" s="8" t="n">
        <v>312</v>
      </c>
      <c r="B316" s="13"/>
      <c r="C316" s="12"/>
      <c r="D316" s="13"/>
      <c r="E316" s="24"/>
      <c r="F316" s="12"/>
      <c r="G316" s="12"/>
      <c r="H316" s="25"/>
      <c r="I316" s="14" t="str">
        <f aca="false">IF(OR($D316="",$B316=""),"",INT(($B316-$D316)/365.25))</f>
        <v/>
      </c>
      <c r="J316" s="25"/>
      <c r="K316" s="14" t="str">
        <f aca="false">IF(OR($J316="",$I316=""),"",IF(OR(AND($J316="Gelmintoz",$I316&gt;=2,$I316&lt;=10),AND($J316="Onkogematologik",$I316&gt;=2,$I316&lt;=18)),"Ha","Yo'q"))</f>
        <v/>
      </c>
      <c r="L316" s="25"/>
      <c r="M316" s="12"/>
      <c r="N316" s="14" t="str">
        <f aca="false">IF(OR($C316="",$D316="",$J316="",$B316=""),"",IF(COUNTIFS($C$5:$C$2504,$C316,$D$5:$D$2504,$D316,$J$5:$J$2504,$J316,$B$5:$B$2504,$B316)&gt;1,"Takror",""))</f>
        <v/>
      </c>
    </row>
    <row r="317" customFormat="false" ht="15" hidden="false" customHeight="false" outlineLevel="0" collapsed="false">
      <c r="A317" s="8" t="n">
        <v>313</v>
      </c>
      <c r="B317" s="13"/>
      <c r="C317" s="12"/>
      <c r="D317" s="13"/>
      <c r="E317" s="24"/>
      <c r="F317" s="12"/>
      <c r="G317" s="12"/>
      <c r="H317" s="25"/>
      <c r="I317" s="14" t="str">
        <f aca="false">IF(OR($D317="",$B317=""),"",INT(($B317-$D317)/365.25))</f>
        <v/>
      </c>
      <c r="J317" s="25"/>
      <c r="K317" s="14" t="str">
        <f aca="false">IF(OR($J317="",$I317=""),"",IF(OR(AND($J317="Gelmintoz",$I317&gt;=2,$I317&lt;=10),AND($J317="Onkogematologik",$I317&gt;=2,$I317&lt;=18)),"Ha","Yo'q"))</f>
        <v/>
      </c>
      <c r="L317" s="25"/>
      <c r="M317" s="12"/>
      <c r="N317" s="14" t="str">
        <f aca="false">IF(OR($C317="",$D317="",$J317="",$B317=""),"",IF(COUNTIFS($C$5:$C$2504,$C317,$D$5:$D$2504,$D317,$J$5:$J$2504,$J317,$B$5:$B$2504,$B317)&gt;1,"Takror",""))</f>
        <v/>
      </c>
    </row>
    <row r="318" customFormat="false" ht="15" hidden="false" customHeight="false" outlineLevel="0" collapsed="false">
      <c r="A318" s="8" t="n">
        <v>314</v>
      </c>
      <c r="B318" s="13"/>
      <c r="C318" s="12"/>
      <c r="D318" s="13"/>
      <c r="E318" s="24"/>
      <c r="F318" s="12"/>
      <c r="G318" s="12"/>
      <c r="H318" s="25"/>
      <c r="I318" s="14" t="str">
        <f aca="false">IF(OR($D318="",$B318=""),"",INT(($B318-$D318)/365.25))</f>
        <v/>
      </c>
      <c r="J318" s="25"/>
      <c r="K318" s="14" t="str">
        <f aca="false">IF(OR($J318="",$I318=""),"",IF(OR(AND($J318="Gelmintoz",$I318&gt;=2,$I318&lt;=10),AND($J318="Onkogematologik",$I318&gt;=2,$I318&lt;=18)),"Ha","Yo'q"))</f>
        <v/>
      </c>
      <c r="L318" s="25"/>
      <c r="M318" s="12"/>
      <c r="N318" s="14" t="str">
        <f aca="false">IF(OR($C318="",$D318="",$J318="",$B318=""),"",IF(COUNTIFS($C$5:$C$2504,$C318,$D$5:$D$2504,$D318,$J$5:$J$2504,$J318,$B$5:$B$2504,$B318)&gt;1,"Takror",""))</f>
        <v/>
      </c>
    </row>
    <row r="319" customFormat="false" ht="15" hidden="false" customHeight="false" outlineLevel="0" collapsed="false">
      <c r="A319" s="8" t="n">
        <v>315</v>
      </c>
      <c r="B319" s="13"/>
      <c r="C319" s="12"/>
      <c r="D319" s="13"/>
      <c r="E319" s="24"/>
      <c r="F319" s="12"/>
      <c r="G319" s="12"/>
      <c r="H319" s="25"/>
      <c r="I319" s="14" t="str">
        <f aca="false">IF(OR($D319="",$B319=""),"",INT(($B319-$D319)/365.25))</f>
        <v/>
      </c>
      <c r="J319" s="25"/>
      <c r="K319" s="14" t="str">
        <f aca="false">IF(OR($J319="",$I319=""),"",IF(OR(AND($J319="Gelmintoz",$I319&gt;=2,$I319&lt;=10),AND($J319="Onkogematologik",$I319&gt;=2,$I319&lt;=18)),"Ha","Yo'q"))</f>
        <v/>
      </c>
      <c r="L319" s="25"/>
      <c r="M319" s="12"/>
      <c r="N319" s="14" t="str">
        <f aca="false">IF(OR($C319="",$D319="",$J319="",$B319=""),"",IF(COUNTIFS($C$5:$C$2504,$C319,$D$5:$D$2504,$D319,$J$5:$J$2504,$J319,$B$5:$B$2504,$B319)&gt;1,"Takror",""))</f>
        <v/>
      </c>
    </row>
    <row r="320" customFormat="false" ht="15" hidden="false" customHeight="false" outlineLevel="0" collapsed="false">
      <c r="A320" s="8" t="n">
        <v>316</v>
      </c>
      <c r="B320" s="13"/>
      <c r="C320" s="12"/>
      <c r="D320" s="13"/>
      <c r="E320" s="24"/>
      <c r="F320" s="12"/>
      <c r="G320" s="12"/>
      <c r="H320" s="25"/>
      <c r="I320" s="14" t="str">
        <f aca="false">IF(OR($D320="",$B320=""),"",INT(($B320-$D320)/365.25))</f>
        <v/>
      </c>
      <c r="J320" s="25"/>
      <c r="K320" s="14" t="str">
        <f aca="false">IF(OR($J320="",$I320=""),"",IF(OR(AND($J320="Gelmintoz",$I320&gt;=2,$I320&lt;=10),AND($J320="Onkogematologik",$I320&gt;=2,$I320&lt;=18)),"Ha","Yo'q"))</f>
        <v/>
      </c>
      <c r="L320" s="25"/>
      <c r="M320" s="12"/>
      <c r="N320" s="14" t="str">
        <f aca="false">IF(OR($C320="",$D320="",$J320="",$B320=""),"",IF(COUNTIFS($C$5:$C$2504,$C320,$D$5:$D$2504,$D320,$J$5:$J$2504,$J320,$B$5:$B$2504,$B320)&gt;1,"Takror",""))</f>
        <v/>
      </c>
    </row>
    <row r="321" customFormat="false" ht="15" hidden="false" customHeight="false" outlineLevel="0" collapsed="false">
      <c r="A321" s="8" t="n">
        <v>317</v>
      </c>
      <c r="B321" s="13"/>
      <c r="C321" s="12"/>
      <c r="D321" s="13"/>
      <c r="E321" s="24"/>
      <c r="F321" s="12"/>
      <c r="G321" s="12"/>
      <c r="H321" s="25"/>
      <c r="I321" s="14" t="str">
        <f aca="false">IF(OR($D321="",$B321=""),"",INT(($B321-$D321)/365.25))</f>
        <v/>
      </c>
      <c r="J321" s="25"/>
      <c r="K321" s="14" t="str">
        <f aca="false">IF(OR($J321="",$I321=""),"",IF(OR(AND($J321="Gelmintoz",$I321&gt;=2,$I321&lt;=10),AND($J321="Onkogematologik",$I321&gt;=2,$I321&lt;=18)),"Ha","Yo'q"))</f>
        <v/>
      </c>
      <c r="L321" s="25"/>
      <c r="M321" s="12"/>
      <c r="N321" s="14" t="str">
        <f aca="false">IF(OR($C321="",$D321="",$J321="",$B321=""),"",IF(COUNTIFS($C$5:$C$2504,$C321,$D$5:$D$2504,$D321,$J$5:$J$2504,$J321,$B$5:$B$2504,$B321)&gt;1,"Takror",""))</f>
        <v/>
      </c>
    </row>
    <row r="322" customFormat="false" ht="15" hidden="false" customHeight="false" outlineLevel="0" collapsed="false">
      <c r="A322" s="8" t="n">
        <v>318</v>
      </c>
      <c r="B322" s="13"/>
      <c r="C322" s="12"/>
      <c r="D322" s="13"/>
      <c r="E322" s="24"/>
      <c r="F322" s="12"/>
      <c r="G322" s="12"/>
      <c r="H322" s="25"/>
      <c r="I322" s="14" t="str">
        <f aca="false">IF(OR($D322="",$B322=""),"",INT(($B322-$D322)/365.25))</f>
        <v/>
      </c>
      <c r="J322" s="25"/>
      <c r="K322" s="14" t="str">
        <f aca="false">IF(OR($J322="",$I322=""),"",IF(OR(AND($J322="Gelmintoz",$I322&gt;=2,$I322&lt;=10),AND($J322="Onkogematologik",$I322&gt;=2,$I322&lt;=18)),"Ha","Yo'q"))</f>
        <v/>
      </c>
      <c r="L322" s="25"/>
      <c r="M322" s="12"/>
      <c r="N322" s="14" t="str">
        <f aca="false">IF(OR($C322="",$D322="",$J322="",$B322=""),"",IF(COUNTIFS($C$5:$C$2504,$C322,$D$5:$D$2504,$D322,$J$5:$J$2504,$J322,$B$5:$B$2504,$B322)&gt;1,"Takror",""))</f>
        <v/>
      </c>
    </row>
    <row r="323" customFormat="false" ht="15" hidden="false" customHeight="false" outlineLevel="0" collapsed="false">
      <c r="A323" s="8" t="n">
        <v>319</v>
      </c>
      <c r="B323" s="13"/>
      <c r="C323" s="12"/>
      <c r="D323" s="13"/>
      <c r="E323" s="24"/>
      <c r="F323" s="12"/>
      <c r="G323" s="12"/>
      <c r="H323" s="25"/>
      <c r="I323" s="14" t="str">
        <f aca="false">IF(OR($D323="",$B323=""),"",INT(($B323-$D323)/365.25))</f>
        <v/>
      </c>
      <c r="J323" s="25"/>
      <c r="K323" s="14" t="str">
        <f aca="false">IF(OR($J323="",$I323=""),"",IF(OR(AND($J323="Gelmintoz",$I323&gt;=2,$I323&lt;=10),AND($J323="Onkogematologik",$I323&gt;=2,$I323&lt;=18)),"Ha","Yo'q"))</f>
        <v/>
      </c>
      <c r="L323" s="25"/>
      <c r="M323" s="12"/>
      <c r="N323" s="14" t="str">
        <f aca="false">IF(OR($C323="",$D323="",$J323="",$B323=""),"",IF(COUNTIFS($C$5:$C$2504,$C323,$D$5:$D$2504,$D323,$J$5:$J$2504,$J323,$B$5:$B$2504,$B323)&gt;1,"Takror",""))</f>
        <v/>
      </c>
    </row>
    <row r="324" customFormat="false" ht="15" hidden="false" customHeight="false" outlineLevel="0" collapsed="false">
      <c r="A324" s="8" t="n">
        <v>320</v>
      </c>
      <c r="B324" s="13"/>
      <c r="C324" s="12"/>
      <c r="D324" s="13"/>
      <c r="E324" s="24"/>
      <c r="F324" s="12"/>
      <c r="G324" s="12"/>
      <c r="H324" s="25"/>
      <c r="I324" s="14" t="str">
        <f aca="false">IF(OR($D324="",$B324=""),"",INT(($B324-$D324)/365.25))</f>
        <v/>
      </c>
      <c r="J324" s="25"/>
      <c r="K324" s="14" t="str">
        <f aca="false">IF(OR($J324="",$I324=""),"",IF(OR(AND($J324="Gelmintoz",$I324&gt;=2,$I324&lt;=10),AND($J324="Onkogematologik",$I324&gt;=2,$I324&lt;=18)),"Ha","Yo'q"))</f>
        <v/>
      </c>
      <c r="L324" s="25"/>
      <c r="M324" s="12"/>
      <c r="N324" s="14" t="str">
        <f aca="false">IF(OR($C324="",$D324="",$J324="",$B324=""),"",IF(COUNTIFS($C$5:$C$2504,$C324,$D$5:$D$2504,$D324,$J$5:$J$2504,$J324,$B$5:$B$2504,$B324)&gt;1,"Takror",""))</f>
        <v/>
      </c>
    </row>
    <row r="325" customFormat="false" ht="15" hidden="false" customHeight="false" outlineLevel="0" collapsed="false">
      <c r="A325" s="8" t="n">
        <v>321</v>
      </c>
      <c r="B325" s="13"/>
      <c r="C325" s="12"/>
      <c r="D325" s="13"/>
      <c r="E325" s="24"/>
      <c r="F325" s="12"/>
      <c r="G325" s="12"/>
      <c r="H325" s="25"/>
      <c r="I325" s="14" t="str">
        <f aca="false">IF(OR($D325="",$B325=""),"",INT(($B325-$D325)/365.25))</f>
        <v/>
      </c>
      <c r="J325" s="25"/>
      <c r="K325" s="14" t="str">
        <f aca="false">IF(OR($J325="",$I325=""),"",IF(OR(AND($J325="Gelmintoz",$I325&gt;=2,$I325&lt;=10),AND($J325="Onkogematologik",$I325&gt;=2,$I325&lt;=18)),"Ha","Yo'q"))</f>
        <v/>
      </c>
      <c r="L325" s="25"/>
      <c r="M325" s="12"/>
      <c r="N325" s="14" t="str">
        <f aca="false">IF(OR($C325="",$D325="",$J325="",$B325=""),"",IF(COUNTIFS($C$5:$C$2504,$C325,$D$5:$D$2504,$D325,$J$5:$J$2504,$J325,$B$5:$B$2504,$B325)&gt;1,"Takror",""))</f>
        <v/>
      </c>
    </row>
    <row r="326" customFormat="false" ht="15" hidden="false" customHeight="false" outlineLevel="0" collapsed="false">
      <c r="A326" s="8" t="n">
        <v>322</v>
      </c>
      <c r="B326" s="13"/>
      <c r="C326" s="12"/>
      <c r="D326" s="13"/>
      <c r="E326" s="24"/>
      <c r="F326" s="12"/>
      <c r="G326" s="12"/>
      <c r="H326" s="25"/>
      <c r="I326" s="14" t="str">
        <f aca="false">IF(OR($D326="",$B326=""),"",INT(($B326-$D326)/365.25))</f>
        <v/>
      </c>
      <c r="J326" s="25"/>
      <c r="K326" s="14" t="str">
        <f aca="false">IF(OR($J326="",$I326=""),"",IF(OR(AND($J326="Gelmintoz",$I326&gt;=2,$I326&lt;=10),AND($J326="Onkogematologik",$I326&gt;=2,$I326&lt;=18)),"Ha","Yo'q"))</f>
        <v/>
      </c>
      <c r="L326" s="25"/>
      <c r="M326" s="12"/>
      <c r="N326" s="14" t="str">
        <f aca="false">IF(OR($C326="",$D326="",$J326="",$B326=""),"",IF(COUNTIFS($C$5:$C$2504,$C326,$D$5:$D$2504,$D326,$J$5:$J$2504,$J326,$B$5:$B$2504,$B326)&gt;1,"Takror",""))</f>
        <v/>
      </c>
    </row>
    <row r="327" customFormat="false" ht="15" hidden="false" customHeight="false" outlineLevel="0" collapsed="false">
      <c r="A327" s="8" t="n">
        <v>323</v>
      </c>
      <c r="B327" s="13"/>
      <c r="C327" s="12"/>
      <c r="D327" s="13"/>
      <c r="E327" s="24"/>
      <c r="F327" s="12"/>
      <c r="G327" s="12"/>
      <c r="H327" s="25"/>
      <c r="I327" s="14" t="str">
        <f aca="false">IF(OR($D327="",$B327=""),"",INT(($B327-$D327)/365.25))</f>
        <v/>
      </c>
      <c r="J327" s="25"/>
      <c r="K327" s="14" t="str">
        <f aca="false">IF(OR($J327="",$I327=""),"",IF(OR(AND($J327="Gelmintoz",$I327&gt;=2,$I327&lt;=10),AND($J327="Onkogematologik",$I327&gt;=2,$I327&lt;=18)),"Ha","Yo'q"))</f>
        <v/>
      </c>
      <c r="L327" s="25"/>
      <c r="M327" s="12"/>
      <c r="N327" s="14" t="str">
        <f aca="false">IF(OR($C327="",$D327="",$J327="",$B327=""),"",IF(COUNTIFS($C$5:$C$2504,$C327,$D$5:$D$2504,$D327,$J$5:$J$2504,$J327,$B$5:$B$2504,$B327)&gt;1,"Takror",""))</f>
        <v/>
      </c>
    </row>
    <row r="328" customFormat="false" ht="15" hidden="false" customHeight="false" outlineLevel="0" collapsed="false">
      <c r="A328" s="8" t="n">
        <v>324</v>
      </c>
      <c r="B328" s="13"/>
      <c r="C328" s="12"/>
      <c r="D328" s="13"/>
      <c r="E328" s="24"/>
      <c r="F328" s="12"/>
      <c r="G328" s="12"/>
      <c r="H328" s="25"/>
      <c r="I328" s="14" t="str">
        <f aca="false">IF(OR($D328="",$B328=""),"",INT(($B328-$D328)/365.25))</f>
        <v/>
      </c>
      <c r="J328" s="25"/>
      <c r="K328" s="14" t="str">
        <f aca="false">IF(OR($J328="",$I328=""),"",IF(OR(AND($J328="Gelmintoz",$I328&gt;=2,$I328&lt;=10),AND($J328="Onkogematologik",$I328&gt;=2,$I328&lt;=18)),"Ha","Yo'q"))</f>
        <v/>
      </c>
      <c r="L328" s="25"/>
      <c r="M328" s="12"/>
      <c r="N328" s="14" t="str">
        <f aca="false">IF(OR($C328="",$D328="",$J328="",$B328=""),"",IF(COUNTIFS($C$5:$C$2504,$C328,$D$5:$D$2504,$D328,$J$5:$J$2504,$J328,$B$5:$B$2504,$B328)&gt;1,"Takror",""))</f>
        <v/>
      </c>
    </row>
    <row r="329" customFormat="false" ht="15" hidden="false" customHeight="false" outlineLevel="0" collapsed="false">
      <c r="A329" s="8" t="n">
        <v>325</v>
      </c>
      <c r="B329" s="13"/>
      <c r="C329" s="12"/>
      <c r="D329" s="13"/>
      <c r="E329" s="24"/>
      <c r="F329" s="12"/>
      <c r="G329" s="12"/>
      <c r="H329" s="25"/>
      <c r="I329" s="14" t="str">
        <f aca="false">IF(OR($D329="",$B329=""),"",INT(($B329-$D329)/365.25))</f>
        <v/>
      </c>
      <c r="J329" s="25"/>
      <c r="K329" s="14" t="str">
        <f aca="false">IF(OR($J329="",$I329=""),"",IF(OR(AND($J329="Gelmintoz",$I329&gt;=2,$I329&lt;=10),AND($J329="Onkogematologik",$I329&gt;=2,$I329&lt;=18)),"Ha","Yo'q"))</f>
        <v/>
      </c>
      <c r="L329" s="25"/>
      <c r="M329" s="12"/>
      <c r="N329" s="14" t="str">
        <f aca="false">IF(OR($C329="",$D329="",$J329="",$B329=""),"",IF(COUNTIFS($C$5:$C$2504,$C329,$D$5:$D$2504,$D329,$J$5:$J$2504,$J329,$B$5:$B$2504,$B329)&gt;1,"Takror",""))</f>
        <v/>
      </c>
    </row>
    <row r="330" customFormat="false" ht="15" hidden="false" customHeight="false" outlineLevel="0" collapsed="false">
      <c r="A330" s="8" t="n">
        <v>326</v>
      </c>
      <c r="B330" s="13"/>
      <c r="C330" s="12"/>
      <c r="D330" s="13"/>
      <c r="E330" s="24"/>
      <c r="F330" s="12"/>
      <c r="G330" s="12"/>
      <c r="H330" s="25"/>
      <c r="I330" s="14" t="str">
        <f aca="false">IF(OR($D330="",$B330=""),"",INT(($B330-$D330)/365.25))</f>
        <v/>
      </c>
      <c r="J330" s="25"/>
      <c r="K330" s="14" t="str">
        <f aca="false">IF(OR($J330="",$I330=""),"",IF(OR(AND($J330="Gelmintoz",$I330&gt;=2,$I330&lt;=10),AND($J330="Onkogematologik",$I330&gt;=2,$I330&lt;=18)),"Ha","Yo'q"))</f>
        <v/>
      </c>
      <c r="L330" s="25"/>
      <c r="M330" s="12"/>
      <c r="N330" s="14" t="str">
        <f aca="false">IF(OR($C330="",$D330="",$J330="",$B330=""),"",IF(COUNTIFS($C$5:$C$2504,$C330,$D$5:$D$2504,$D330,$J$5:$J$2504,$J330,$B$5:$B$2504,$B330)&gt;1,"Takror",""))</f>
        <v/>
      </c>
    </row>
    <row r="331" customFormat="false" ht="15" hidden="false" customHeight="false" outlineLevel="0" collapsed="false">
      <c r="A331" s="8" t="n">
        <v>327</v>
      </c>
      <c r="B331" s="13"/>
      <c r="C331" s="12"/>
      <c r="D331" s="13"/>
      <c r="E331" s="24"/>
      <c r="F331" s="12"/>
      <c r="G331" s="12"/>
      <c r="H331" s="25"/>
      <c r="I331" s="14" t="str">
        <f aca="false">IF(OR($D331="",$B331=""),"",INT(($B331-$D331)/365.25))</f>
        <v/>
      </c>
      <c r="J331" s="25"/>
      <c r="K331" s="14" t="str">
        <f aca="false">IF(OR($J331="",$I331=""),"",IF(OR(AND($J331="Gelmintoz",$I331&gt;=2,$I331&lt;=10),AND($J331="Onkogematologik",$I331&gt;=2,$I331&lt;=18)),"Ha","Yo'q"))</f>
        <v/>
      </c>
      <c r="L331" s="25"/>
      <c r="M331" s="12"/>
      <c r="N331" s="14" t="str">
        <f aca="false">IF(OR($C331="",$D331="",$J331="",$B331=""),"",IF(COUNTIFS($C$5:$C$2504,$C331,$D$5:$D$2504,$D331,$J$5:$J$2504,$J331,$B$5:$B$2504,$B331)&gt;1,"Takror",""))</f>
        <v/>
      </c>
    </row>
    <row r="332" customFormat="false" ht="15" hidden="false" customHeight="false" outlineLevel="0" collapsed="false">
      <c r="A332" s="8" t="n">
        <v>328</v>
      </c>
      <c r="B332" s="13"/>
      <c r="C332" s="12"/>
      <c r="D332" s="13"/>
      <c r="E332" s="24"/>
      <c r="F332" s="12"/>
      <c r="G332" s="12"/>
      <c r="H332" s="25"/>
      <c r="I332" s="14" t="str">
        <f aca="false">IF(OR($D332="",$B332=""),"",INT(($B332-$D332)/365.25))</f>
        <v/>
      </c>
      <c r="J332" s="25"/>
      <c r="K332" s="14" t="str">
        <f aca="false">IF(OR($J332="",$I332=""),"",IF(OR(AND($J332="Gelmintoz",$I332&gt;=2,$I332&lt;=10),AND($J332="Onkogematologik",$I332&gt;=2,$I332&lt;=18)),"Ha","Yo'q"))</f>
        <v/>
      </c>
      <c r="L332" s="25"/>
      <c r="M332" s="12"/>
      <c r="N332" s="14" t="str">
        <f aca="false">IF(OR($C332="",$D332="",$J332="",$B332=""),"",IF(COUNTIFS($C$5:$C$2504,$C332,$D$5:$D$2504,$D332,$J$5:$J$2504,$J332,$B$5:$B$2504,$B332)&gt;1,"Takror",""))</f>
        <v/>
      </c>
    </row>
    <row r="333" customFormat="false" ht="15" hidden="false" customHeight="false" outlineLevel="0" collapsed="false">
      <c r="A333" s="8" t="n">
        <v>329</v>
      </c>
      <c r="B333" s="13"/>
      <c r="C333" s="12"/>
      <c r="D333" s="13"/>
      <c r="E333" s="24"/>
      <c r="F333" s="12"/>
      <c r="G333" s="12"/>
      <c r="H333" s="25"/>
      <c r="I333" s="14" t="str">
        <f aca="false">IF(OR($D333="",$B333=""),"",INT(($B333-$D333)/365.25))</f>
        <v/>
      </c>
      <c r="J333" s="25"/>
      <c r="K333" s="14" t="str">
        <f aca="false">IF(OR($J333="",$I333=""),"",IF(OR(AND($J333="Gelmintoz",$I333&gt;=2,$I333&lt;=10),AND($J333="Onkogematologik",$I333&gt;=2,$I333&lt;=18)),"Ha","Yo'q"))</f>
        <v/>
      </c>
      <c r="L333" s="25"/>
      <c r="M333" s="12"/>
      <c r="N333" s="14" t="str">
        <f aca="false">IF(OR($C333="",$D333="",$J333="",$B333=""),"",IF(COUNTIFS($C$5:$C$2504,$C333,$D$5:$D$2504,$D333,$J$5:$J$2504,$J333,$B$5:$B$2504,$B333)&gt;1,"Takror",""))</f>
        <v/>
      </c>
    </row>
    <row r="334" customFormat="false" ht="15" hidden="false" customHeight="false" outlineLevel="0" collapsed="false">
      <c r="A334" s="8" t="n">
        <v>330</v>
      </c>
      <c r="B334" s="13"/>
      <c r="C334" s="12"/>
      <c r="D334" s="13"/>
      <c r="E334" s="24"/>
      <c r="F334" s="12"/>
      <c r="G334" s="12"/>
      <c r="H334" s="25"/>
      <c r="I334" s="14" t="str">
        <f aca="false">IF(OR($D334="",$B334=""),"",INT(($B334-$D334)/365.25))</f>
        <v/>
      </c>
      <c r="J334" s="25"/>
      <c r="K334" s="14" t="str">
        <f aca="false">IF(OR($J334="",$I334=""),"",IF(OR(AND($J334="Gelmintoz",$I334&gt;=2,$I334&lt;=10),AND($J334="Onkogematologik",$I334&gt;=2,$I334&lt;=18)),"Ha","Yo'q"))</f>
        <v/>
      </c>
      <c r="L334" s="25"/>
      <c r="M334" s="12"/>
      <c r="N334" s="14" t="str">
        <f aca="false">IF(OR($C334="",$D334="",$J334="",$B334=""),"",IF(COUNTIFS($C$5:$C$2504,$C334,$D$5:$D$2504,$D334,$J$5:$J$2504,$J334,$B$5:$B$2504,$B334)&gt;1,"Takror",""))</f>
        <v/>
      </c>
    </row>
    <row r="335" customFormat="false" ht="15" hidden="false" customHeight="false" outlineLevel="0" collapsed="false">
      <c r="A335" s="8" t="n">
        <v>331</v>
      </c>
      <c r="B335" s="13"/>
      <c r="C335" s="12"/>
      <c r="D335" s="13"/>
      <c r="E335" s="24"/>
      <c r="F335" s="12"/>
      <c r="G335" s="12"/>
      <c r="H335" s="25"/>
      <c r="I335" s="14" t="str">
        <f aca="false">IF(OR($D335="",$B335=""),"",INT(($B335-$D335)/365.25))</f>
        <v/>
      </c>
      <c r="J335" s="25"/>
      <c r="K335" s="14" t="str">
        <f aca="false">IF(OR($J335="",$I335=""),"",IF(OR(AND($J335="Gelmintoz",$I335&gt;=2,$I335&lt;=10),AND($J335="Onkogematologik",$I335&gt;=2,$I335&lt;=18)),"Ha","Yo'q"))</f>
        <v/>
      </c>
      <c r="L335" s="25"/>
      <c r="M335" s="12"/>
      <c r="N335" s="14" t="str">
        <f aca="false">IF(OR($C335="",$D335="",$J335="",$B335=""),"",IF(COUNTIFS($C$5:$C$2504,$C335,$D$5:$D$2504,$D335,$J$5:$J$2504,$J335,$B$5:$B$2504,$B335)&gt;1,"Takror",""))</f>
        <v/>
      </c>
    </row>
    <row r="336" customFormat="false" ht="15" hidden="false" customHeight="false" outlineLevel="0" collapsed="false">
      <c r="A336" s="8" t="n">
        <v>332</v>
      </c>
      <c r="B336" s="13"/>
      <c r="C336" s="12"/>
      <c r="D336" s="13"/>
      <c r="E336" s="24"/>
      <c r="F336" s="12"/>
      <c r="G336" s="12"/>
      <c r="H336" s="25"/>
      <c r="I336" s="14" t="str">
        <f aca="false">IF(OR($D336="",$B336=""),"",INT(($B336-$D336)/365.25))</f>
        <v/>
      </c>
      <c r="J336" s="25"/>
      <c r="K336" s="14" t="str">
        <f aca="false">IF(OR($J336="",$I336=""),"",IF(OR(AND($J336="Gelmintoz",$I336&gt;=2,$I336&lt;=10),AND($J336="Onkogematologik",$I336&gt;=2,$I336&lt;=18)),"Ha","Yo'q"))</f>
        <v/>
      </c>
      <c r="L336" s="25"/>
      <c r="M336" s="12"/>
      <c r="N336" s="14" t="str">
        <f aca="false">IF(OR($C336="",$D336="",$J336="",$B336=""),"",IF(COUNTIFS($C$5:$C$2504,$C336,$D$5:$D$2504,$D336,$J$5:$J$2504,$J336,$B$5:$B$2504,$B336)&gt;1,"Takror",""))</f>
        <v/>
      </c>
    </row>
    <row r="337" customFormat="false" ht="15" hidden="false" customHeight="false" outlineLevel="0" collapsed="false">
      <c r="A337" s="8" t="n">
        <v>333</v>
      </c>
      <c r="B337" s="13"/>
      <c r="C337" s="12"/>
      <c r="D337" s="13"/>
      <c r="E337" s="24"/>
      <c r="F337" s="12"/>
      <c r="G337" s="12"/>
      <c r="H337" s="25"/>
      <c r="I337" s="14" t="str">
        <f aca="false">IF(OR($D337="",$B337=""),"",INT(($B337-$D337)/365.25))</f>
        <v/>
      </c>
      <c r="J337" s="25"/>
      <c r="K337" s="14" t="str">
        <f aca="false">IF(OR($J337="",$I337=""),"",IF(OR(AND($J337="Gelmintoz",$I337&gt;=2,$I337&lt;=10),AND($J337="Onkogematologik",$I337&gt;=2,$I337&lt;=18)),"Ha","Yo'q"))</f>
        <v/>
      </c>
      <c r="L337" s="25"/>
      <c r="M337" s="12"/>
      <c r="N337" s="14" t="str">
        <f aca="false">IF(OR($C337="",$D337="",$J337="",$B337=""),"",IF(COUNTIFS($C$5:$C$2504,$C337,$D$5:$D$2504,$D337,$J$5:$J$2504,$J337,$B$5:$B$2504,$B337)&gt;1,"Takror",""))</f>
        <v/>
      </c>
    </row>
    <row r="338" customFormat="false" ht="15" hidden="false" customHeight="false" outlineLevel="0" collapsed="false">
      <c r="A338" s="8" t="n">
        <v>334</v>
      </c>
      <c r="B338" s="13"/>
      <c r="C338" s="12"/>
      <c r="D338" s="13"/>
      <c r="E338" s="24"/>
      <c r="F338" s="12"/>
      <c r="G338" s="12"/>
      <c r="H338" s="25"/>
      <c r="I338" s="14" t="str">
        <f aca="false">IF(OR($D338="",$B338=""),"",INT(($B338-$D338)/365.25))</f>
        <v/>
      </c>
      <c r="J338" s="25"/>
      <c r="K338" s="14" t="str">
        <f aca="false">IF(OR($J338="",$I338=""),"",IF(OR(AND($J338="Gelmintoz",$I338&gt;=2,$I338&lt;=10),AND($J338="Onkogematologik",$I338&gt;=2,$I338&lt;=18)),"Ha","Yo'q"))</f>
        <v/>
      </c>
      <c r="L338" s="25"/>
      <c r="M338" s="12"/>
      <c r="N338" s="14" t="str">
        <f aca="false">IF(OR($C338="",$D338="",$J338="",$B338=""),"",IF(COUNTIFS($C$5:$C$2504,$C338,$D$5:$D$2504,$D338,$J$5:$J$2504,$J338,$B$5:$B$2504,$B338)&gt;1,"Takror",""))</f>
        <v/>
      </c>
    </row>
    <row r="339" customFormat="false" ht="15" hidden="false" customHeight="false" outlineLevel="0" collapsed="false">
      <c r="A339" s="8" t="n">
        <v>335</v>
      </c>
      <c r="B339" s="13"/>
      <c r="C339" s="12"/>
      <c r="D339" s="13"/>
      <c r="E339" s="24"/>
      <c r="F339" s="12"/>
      <c r="G339" s="12"/>
      <c r="H339" s="25"/>
      <c r="I339" s="14" t="str">
        <f aca="false">IF(OR($D339="",$B339=""),"",INT(($B339-$D339)/365.25))</f>
        <v/>
      </c>
      <c r="J339" s="25"/>
      <c r="K339" s="14" t="str">
        <f aca="false">IF(OR($J339="",$I339=""),"",IF(OR(AND($J339="Gelmintoz",$I339&gt;=2,$I339&lt;=10),AND($J339="Onkogematologik",$I339&gt;=2,$I339&lt;=18)),"Ha","Yo'q"))</f>
        <v/>
      </c>
      <c r="L339" s="25"/>
      <c r="M339" s="12"/>
      <c r="N339" s="14" t="str">
        <f aca="false">IF(OR($C339="",$D339="",$J339="",$B339=""),"",IF(COUNTIFS($C$5:$C$2504,$C339,$D$5:$D$2504,$D339,$J$5:$J$2504,$J339,$B$5:$B$2504,$B339)&gt;1,"Takror",""))</f>
        <v/>
      </c>
    </row>
    <row r="340" customFormat="false" ht="15" hidden="false" customHeight="false" outlineLevel="0" collapsed="false">
      <c r="A340" s="8" t="n">
        <v>336</v>
      </c>
      <c r="B340" s="13"/>
      <c r="C340" s="12"/>
      <c r="D340" s="13"/>
      <c r="E340" s="24"/>
      <c r="F340" s="12"/>
      <c r="G340" s="12"/>
      <c r="H340" s="25"/>
      <c r="I340" s="14" t="str">
        <f aca="false">IF(OR($D340="",$B340=""),"",INT(($B340-$D340)/365.25))</f>
        <v/>
      </c>
      <c r="J340" s="25"/>
      <c r="K340" s="14" t="str">
        <f aca="false">IF(OR($J340="",$I340=""),"",IF(OR(AND($J340="Gelmintoz",$I340&gt;=2,$I340&lt;=10),AND($J340="Onkogematologik",$I340&gt;=2,$I340&lt;=18)),"Ha","Yo'q"))</f>
        <v/>
      </c>
      <c r="L340" s="25"/>
      <c r="M340" s="12"/>
      <c r="N340" s="14" t="str">
        <f aca="false">IF(OR($C340="",$D340="",$J340="",$B340=""),"",IF(COUNTIFS($C$5:$C$2504,$C340,$D$5:$D$2504,$D340,$J$5:$J$2504,$J340,$B$5:$B$2504,$B340)&gt;1,"Takror",""))</f>
        <v/>
      </c>
    </row>
    <row r="341" customFormat="false" ht="15" hidden="false" customHeight="false" outlineLevel="0" collapsed="false">
      <c r="A341" s="8" t="n">
        <v>337</v>
      </c>
      <c r="B341" s="13"/>
      <c r="C341" s="12"/>
      <c r="D341" s="13"/>
      <c r="E341" s="24"/>
      <c r="F341" s="12"/>
      <c r="G341" s="12"/>
      <c r="H341" s="25"/>
      <c r="I341" s="14" t="str">
        <f aca="false">IF(OR($D341="",$B341=""),"",INT(($B341-$D341)/365.25))</f>
        <v/>
      </c>
      <c r="J341" s="25"/>
      <c r="K341" s="14" t="str">
        <f aca="false">IF(OR($J341="",$I341=""),"",IF(OR(AND($J341="Gelmintoz",$I341&gt;=2,$I341&lt;=10),AND($J341="Onkogematologik",$I341&gt;=2,$I341&lt;=18)),"Ha","Yo'q"))</f>
        <v/>
      </c>
      <c r="L341" s="25"/>
      <c r="M341" s="12"/>
      <c r="N341" s="14" t="str">
        <f aca="false">IF(OR($C341="",$D341="",$J341="",$B341=""),"",IF(COUNTIFS($C$5:$C$2504,$C341,$D$5:$D$2504,$D341,$J$5:$J$2504,$J341,$B$5:$B$2504,$B341)&gt;1,"Takror",""))</f>
        <v/>
      </c>
    </row>
    <row r="342" customFormat="false" ht="15" hidden="false" customHeight="false" outlineLevel="0" collapsed="false">
      <c r="A342" s="8" t="n">
        <v>338</v>
      </c>
      <c r="B342" s="13"/>
      <c r="C342" s="12"/>
      <c r="D342" s="13"/>
      <c r="E342" s="24"/>
      <c r="F342" s="12"/>
      <c r="G342" s="12"/>
      <c r="H342" s="25"/>
      <c r="I342" s="14" t="str">
        <f aca="false">IF(OR($D342="",$B342=""),"",INT(($B342-$D342)/365.25))</f>
        <v/>
      </c>
      <c r="J342" s="25"/>
      <c r="K342" s="14" t="str">
        <f aca="false">IF(OR($J342="",$I342=""),"",IF(OR(AND($J342="Gelmintoz",$I342&gt;=2,$I342&lt;=10),AND($J342="Onkogematologik",$I342&gt;=2,$I342&lt;=18)),"Ha","Yo'q"))</f>
        <v/>
      </c>
      <c r="L342" s="25"/>
      <c r="M342" s="12"/>
      <c r="N342" s="14" t="str">
        <f aca="false">IF(OR($C342="",$D342="",$J342="",$B342=""),"",IF(COUNTIFS($C$5:$C$2504,$C342,$D$5:$D$2504,$D342,$J$5:$J$2504,$J342,$B$5:$B$2504,$B342)&gt;1,"Takror",""))</f>
        <v/>
      </c>
    </row>
    <row r="343" customFormat="false" ht="15" hidden="false" customHeight="false" outlineLevel="0" collapsed="false">
      <c r="A343" s="8" t="n">
        <v>339</v>
      </c>
      <c r="B343" s="13"/>
      <c r="C343" s="12"/>
      <c r="D343" s="13"/>
      <c r="E343" s="24"/>
      <c r="F343" s="12"/>
      <c r="G343" s="12"/>
      <c r="H343" s="25"/>
      <c r="I343" s="14" t="str">
        <f aca="false">IF(OR($D343="",$B343=""),"",INT(($B343-$D343)/365.25))</f>
        <v/>
      </c>
      <c r="J343" s="25"/>
      <c r="K343" s="14" t="str">
        <f aca="false">IF(OR($J343="",$I343=""),"",IF(OR(AND($J343="Gelmintoz",$I343&gt;=2,$I343&lt;=10),AND($J343="Onkogematologik",$I343&gt;=2,$I343&lt;=18)),"Ha","Yo'q"))</f>
        <v/>
      </c>
      <c r="L343" s="25"/>
      <c r="M343" s="12"/>
      <c r="N343" s="14" t="str">
        <f aca="false">IF(OR($C343="",$D343="",$J343="",$B343=""),"",IF(COUNTIFS($C$5:$C$2504,$C343,$D$5:$D$2504,$D343,$J$5:$J$2504,$J343,$B$5:$B$2504,$B343)&gt;1,"Takror",""))</f>
        <v/>
      </c>
    </row>
    <row r="344" customFormat="false" ht="15" hidden="false" customHeight="false" outlineLevel="0" collapsed="false">
      <c r="A344" s="8" t="n">
        <v>340</v>
      </c>
      <c r="B344" s="13"/>
      <c r="C344" s="12"/>
      <c r="D344" s="13"/>
      <c r="E344" s="24"/>
      <c r="F344" s="12"/>
      <c r="G344" s="12"/>
      <c r="H344" s="25"/>
      <c r="I344" s="14" t="str">
        <f aca="false">IF(OR($D344="",$B344=""),"",INT(($B344-$D344)/365.25))</f>
        <v/>
      </c>
      <c r="J344" s="25"/>
      <c r="K344" s="14" t="str">
        <f aca="false">IF(OR($J344="",$I344=""),"",IF(OR(AND($J344="Gelmintoz",$I344&gt;=2,$I344&lt;=10),AND($J344="Onkogematologik",$I344&gt;=2,$I344&lt;=18)),"Ha","Yo'q"))</f>
        <v/>
      </c>
      <c r="L344" s="25"/>
      <c r="M344" s="12"/>
      <c r="N344" s="14" t="str">
        <f aca="false">IF(OR($C344="",$D344="",$J344="",$B344=""),"",IF(COUNTIFS($C$5:$C$2504,$C344,$D$5:$D$2504,$D344,$J$5:$J$2504,$J344,$B$5:$B$2504,$B344)&gt;1,"Takror",""))</f>
        <v/>
      </c>
    </row>
    <row r="345" customFormat="false" ht="15" hidden="false" customHeight="false" outlineLevel="0" collapsed="false">
      <c r="A345" s="8" t="n">
        <v>341</v>
      </c>
      <c r="B345" s="13"/>
      <c r="C345" s="12"/>
      <c r="D345" s="13"/>
      <c r="E345" s="24"/>
      <c r="F345" s="12"/>
      <c r="G345" s="12"/>
      <c r="H345" s="25"/>
      <c r="I345" s="14" t="str">
        <f aca="false">IF(OR($D345="",$B345=""),"",INT(($B345-$D345)/365.25))</f>
        <v/>
      </c>
      <c r="J345" s="25"/>
      <c r="K345" s="14" t="str">
        <f aca="false">IF(OR($J345="",$I345=""),"",IF(OR(AND($J345="Gelmintoz",$I345&gt;=2,$I345&lt;=10),AND($J345="Onkogematologik",$I345&gt;=2,$I345&lt;=18)),"Ha","Yo'q"))</f>
        <v/>
      </c>
      <c r="L345" s="25"/>
      <c r="M345" s="12"/>
      <c r="N345" s="14" t="str">
        <f aca="false">IF(OR($C345="",$D345="",$J345="",$B345=""),"",IF(COUNTIFS($C$5:$C$2504,$C345,$D$5:$D$2504,$D345,$J$5:$J$2504,$J345,$B$5:$B$2504,$B345)&gt;1,"Takror",""))</f>
        <v/>
      </c>
    </row>
    <row r="346" customFormat="false" ht="15" hidden="false" customHeight="false" outlineLevel="0" collapsed="false">
      <c r="A346" s="8" t="n">
        <v>342</v>
      </c>
      <c r="B346" s="13"/>
      <c r="C346" s="12"/>
      <c r="D346" s="13"/>
      <c r="E346" s="24"/>
      <c r="F346" s="12"/>
      <c r="G346" s="12"/>
      <c r="H346" s="25"/>
      <c r="I346" s="14" t="str">
        <f aca="false">IF(OR($D346="",$B346=""),"",INT(($B346-$D346)/365.25))</f>
        <v/>
      </c>
      <c r="J346" s="25"/>
      <c r="K346" s="14" t="str">
        <f aca="false">IF(OR($J346="",$I346=""),"",IF(OR(AND($J346="Gelmintoz",$I346&gt;=2,$I346&lt;=10),AND($J346="Onkogematologik",$I346&gt;=2,$I346&lt;=18)),"Ha","Yo'q"))</f>
        <v/>
      </c>
      <c r="L346" s="25"/>
      <c r="M346" s="12"/>
      <c r="N346" s="14" t="str">
        <f aca="false">IF(OR($C346="",$D346="",$J346="",$B346=""),"",IF(COUNTIFS($C$5:$C$2504,$C346,$D$5:$D$2504,$D346,$J$5:$J$2504,$J346,$B$5:$B$2504,$B346)&gt;1,"Takror",""))</f>
        <v/>
      </c>
    </row>
    <row r="347" customFormat="false" ht="15" hidden="false" customHeight="false" outlineLevel="0" collapsed="false">
      <c r="A347" s="8" t="n">
        <v>343</v>
      </c>
      <c r="B347" s="13"/>
      <c r="C347" s="12"/>
      <c r="D347" s="13"/>
      <c r="E347" s="24"/>
      <c r="F347" s="12"/>
      <c r="G347" s="12"/>
      <c r="H347" s="25"/>
      <c r="I347" s="14" t="str">
        <f aca="false">IF(OR($D347="",$B347=""),"",INT(($B347-$D347)/365.25))</f>
        <v/>
      </c>
      <c r="J347" s="25"/>
      <c r="K347" s="14" t="str">
        <f aca="false">IF(OR($J347="",$I347=""),"",IF(OR(AND($J347="Gelmintoz",$I347&gt;=2,$I347&lt;=10),AND($J347="Onkogematologik",$I347&gt;=2,$I347&lt;=18)),"Ha","Yo'q"))</f>
        <v/>
      </c>
      <c r="L347" s="25"/>
      <c r="M347" s="12"/>
      <c r="N347" s="14" t="str">
        <f aca="false">IF(OR($C347="",$D347="",$J347="",$B347=""),"",IF(COUNTIFS($C$5:$C$2504,$C347,$D$5:$D$2504,$D347,$J$5:$J$2504,$J347,$B$5:$B$2504,$B347)&gt;1,"Takror",""))</f>
        <v/>
      </c>
    </row>
    <row r="348" customFormat="false" ht="15" hidden="false" customHeight="false" outlineLevel="0" collapsed="false">
      <c r="A348" s="8" t="n">
        <v>344</v>
      </c>
      <c r="B348" s="13"/>
      <c r="C348" s="12"/>
      <c r="D348" s="13"/>
      <c r="E348" s="24"/>
      <c r="F348" s="12"/>
      <c r="G348" s="12"/>
      <c r="H348" s="25"/>
      <c r="I348" s="14" t="str">
        <f aca="false">IF(OR($D348="",$B348=""),"",INT(($B348-$D348)/365.25))</f>
        <v/>
      </c>
      <c r="J348" s="25"/>
      <c r="K348" s="14" t="str">
        <f aca="false">IF(OR($J348="",$I348=""),"",IF(OR(AND($J348="Gelmintoz",$I348&gt;=2,$I348&lt;=10),AND($J348="Onkogematologik",$I348&gt;=2,$I348&lt;=18)),"Ha","Yo'q"))</f>
        <v/>
      </c>
      <c r="L348" s="25"/>
      <c r="M348" s="12"/>
      <c r="N348" s="14" t="str">
        <f aca="false">IF(OR($C348="",$D348="",$J348="",$B348=""),"",IF(COUNTIFS($C$5:$C$2504,$C348,$D$5:$D$2504,$D348,$J$5:$J$2504,$J348,$B$5:$B$2504,$B348)&gt;1,"Takror",""))</f>
        <v/>
      </c>
    </row>
    <row r="349" customFormat="false" ht="15" hidden="false" customHeight="false" outlineLevel="0" collapsed="false">
      <c r="A349" s="8" t="n">
        <v>345</v>
      </c>
      <c r="B349" s="13"/>
      <c r="C349" s="12"/>
      <c r="D349" s="13"/>
      <c r="E349" s="24"/>
      <c r="F349" s="12"/>
      <c r="G349" s="12"/>
      <c r="H349" s="25"/>
      <c r="I349" s="14" t="str">
        <f aca="false">IF(OR($D349="",$B349=""),"",INT(($B349-$D349)/365.25))</f>
        <v/>
      </c>
      <c r="J349" s="25"/>
      <c r="K349" s="14" t="str">
        <f aca="false">IF(OR($J349="",$I349=""),"",IF(OR(AND($J349="Gelmintoz",$I349&gt;=2,$I349&lt;=10),AND($J349="Onkogematologik",$I349&gt;=2,$I349&lt;=18)),"Ha","Yo'q"))</f>
        <v/>
      </c>
      <c r="L349" s="25"/>
      <c r="M349" s="12"/>
      <c r="N349" s="14" t="str">
        <f aca="false">IF(OR($C349="",$D349="",$J349="",$B349=""),"",IF(COUNTIFS($C$5:$C$2504,$C349,$D$5:$D$2504,$D349,$J$5:$J$2504,$J349,$B$5:$B$2504,$B349)&gt;1,"Takror",""))</f>
        <v/>
      </c>
    </row>
    <row r="350" customFormat="false" ht="15" hidden="false" customHeight="false" outlineLevel="0" collapsed="false">
      <c r="A350" s="8" t="n">
        <v>346</v>
      </c>
      <c r="B350" s="13"/>
      <c r="C350" s="12"/>
      <c r="D350" s="13"/>
      <c r="E350" s="24"/>
      <c r="F350" s="12"/>
      <c r="G350" s="12"/>
      <c r="H350" s="25"/>
      <c r="I350" s="14" t="str">
        <f aca="false">IF(OR($D350="",$B350=""),"",INT(($B350-$D350)/365.25))</f>
        <v/>
      </c>
      <c r="J350" s="25"/>
      <c r="K350" s="14" t="str">
        <f aca="false">IF(OR($J350="",$I350=""),"",IF(OR(AND($J350="Gelmintoz",$I350&gt;=2,$I350&lt;=10),AND($J350="Onkogematologik",$I350&gt;=2,$I350&lt;=18)),"Ha","Yo'q"))</f>
        <v/>
      </c>
      <c r="L350" s="25"/>
      <c r="M350" s="12"/>
      <c r="N350" s="14" t="str">
        <f aca="false">IF(OR($C350="",$D350="",$J350="",$B350=""),"",IF(COUNTIFS($C$5:$C$2504,$C350,$D$5:$D$2504,$D350,$J$5:$J$2504,$J350,$B$5:$B$2504,$B350)&gt;1,"Takror",""))</f>
        <v/>
      </c>
    </row>
    <row r="351" customFormat="false" ht="15" hidden="false" customHeight="false" outlineLevel="0" collapsed="false">
      <c r="A351" s="8" t="n">
        <v>347</v>
      </c>
      <c r="B351" s="13"/>
      <c r="C351" s="12"/>
      <c r="D351" s="13"/>
      <c r="E351" s="24"/>
      <c r="F351" s="12"/>
      <c r="G351" s="12"/>
      <c r="H351" s="25"/>
      <c r="I351" s="14" t="str">
        <f aca="false">IF(OR($D351="",$B351=""),"",INT(($B351-$D351)/365.25))</f>
        <v/>
      </c>
      <c r="J351" s="25"/>
      <c r="K351" s="14" t="str">
        <f aca="false">IF(OR($J351="",$I351=""),"",IF(OR(AND($J351="Gelmintoz",$I351&gt;=2,$I351&lt;=10),AND($J351="Onkogematologik",$I351&gt;=2,$I351&lt;=18)),"Ha","Yo'q"))</f>
        <v/>
      </c>
      <c r="L351" s="25"/>
      <c r="M351" s="12"/>
      <c r="N351" s="14" t="str">
        <f aca="false">IF(OR($C351="",$D351="",$J351="",$B351=""),"",IF(COUNTIFS($C$5:$C$2504,$C351,$D$5:$D$2504,$D351,$J$5:$J$2504,$J351,$B$5:$B$2504,$B351)&gt;1,"Takror",""))</f>
        <v/>
      </c>
    </row>
    <row r="352" customFormat="false" ht="15" hidden="false" customHeight="false" outlineLevel="0" collapsed="false">
      <c r="A352" s="8" t="n">
        <v>348</v>
      </c>
      <c r="B352" s="13"/>
      <c r="C352" s="12"/>
      <c r="D352" s="13"/>
      <c r="E352" s="24"/>
      <c r="F352" s="12"/>
      <c r="G352" s="12"/>
      <c r="H352" s="25"/>
      <c r="I352" s="14" t="str">
        <f aca="false">IF(OR($D352="",$B352=""),"",INT(($B352-$D352)/365.25))</f>
        <v/>
      </c>
      <c r="J352" s="25"/>
      <c r="K352" s="14" t="str">
        <f aca="false">IF(OR($J352="",$I352=""),"",IF(OR(AND($J352="Gelmintoz",$I352&gt;=2,$I352&lt;=10),AND($J352="Onkogematologik",$I352&gt;=2,$I352&lt;=18)),"Ha","Yo'q"))</f>
        <v/>
      </c>
      <c r="L352" s="25"/>
      <c r="M352" s="12"/>
      <c r="N352" s="14" t="str">
        <f aca="false">IF(OR($C352="",$D352="",$J352="",$B352=""),"",IF(COUNTIFS($C$5:$C$2504,$C352,$D$5:$D$2504,$D352,$J$5:$J$2504,$J352,$B$5:$B$2504,$B352)&gt;1,"Takror",""))</f>
        <v/>
      </c>
    </row>
    <row r="353" customFormat="false" ht="15" hidden="false" customHeight="false" outlineLevel="0" collapsed="false">
      <c r="A353" s="8" t="n">
        <v>349</v>
      </c>
      <c r="B353" s="13"/>
      <c r="C353" s="12"/>
      <c r="D353" s="13"/>
      <c r="E353" s="24"/>
      <c r="F353" s="12"/>
      <c r="G353" s="12"/>
      <c r="H353" s="25"/>
      <c r="I353" s="14" t="str">
        <f aca="false">IF(OR($D353="",$B353=""),"",INT(($B353-$D353)/365.25))</f>
        <v/>
      </c>
      <c r="J353" s="25"/>
      <c r="K353" s="14" t="str">
        <f aca="false">IF(OR($J353="",$I353=""),"",IF(OR(AND($J353="Gelmintoz",$I353&gt;=2,$I353&lt;=10),AND($J353="Onkogematologik",$I353&gt;=2,$I353&lt;=18)),"Ha","Yo'q"))</f>
        <v/>
      </c>
      <c r="L353" s="25"/>
      <c r="M353" s="12"/>
      <c r="N353" s="14" t="str">
        <f aca="false">IF(OR($C353="",$D353="",$J353="",$B353=""),"",IF(COUNTIFS($C$5:$C$2504,$C353,$D$5:$D$2504,$D353,$J$5:$J$2504,$J353,$B$5:$B$2504,$B353)&gt;1,"Takror",""))</f>
        <v/>
      </c>
    </row>
    <row r="354" customFormat="false" ht="15" hidden="false" customHeight="false" outlineLevel="0" collapsed="false">
      <c r="A354" s="8" t="n">
        <v>350</v>
      </c>
      <c r="B354" s="13"/>
      <c r="C354" s="12"/>
      <c r="D354" s="13"/>
      <c r="E354" s="24"/>
      <c r="F354" s="12"/>
      <c r="G354" s="12"/>
      <c r="H354" s="25"/>
      <c r="I354" s="14" t="str">
        <f aca="false">IF(OR($D354="",$B354=""),"",INT(($B354-$D354)/365.25))</f>
        <v/>
      </c>
      <c r="J354" s="25"/>
      <c r="K354" s="14" t="str">
        <f aca="false">IF(OR($J354="",$I354=""),"",IF(OR(AND($J354="Gelmintoz",$I354&gt;=2,$I354&lt;=10),AND($J354="Onkogematologik",$I354&gt;=2,$I354&lt;=18)),"Ha","Yo'q"))</f>
        <v/>
      </c>
      <c r="L354" s="25"/>
      <c r="M354" s="12"/>
      <c r="N354" s="14" t="str">
        <f aca="false">IF(OR($C354="",$D354="",$J354="",$B354=""),"",IF(COUNTIFS($C$5:$C$2504,$C354,$D$5:$D$2504,$D354,$J$5:$J$2504,$J354,$B$5:$B$2504,$B354)&gt;1,"Takror",""))</f>
        <v/>
      </c>
    </row>
    <row r="355" customFormat="false" ht="15" hidden="false" customHeight="false" outlineLevel="0" collapsed="false">
      <c r="A355" s="8" t="n">
        <v>351</v>
      </c>
      <c r="B355" s="13"/>
      <c r="C355" s="12"/>
      <c r="D355" s="13"/>
      <c r="E355" s="24"/>
      <c r="F355" s="12"/>
      <c r="G355" s="12"/>
      <c r="H355" s="25"/>
      <c r="I355" s="14" t="str">
        <f aca="false">IF(OR($D355="",$B355=""),"",INT(($B355-$D355)/365.25))</f>
        <v/>
      </c>
      <c r="J355" s="25"/>
      <c r="K355" s="14" t="str">
        <f aca="false">IF(OR($J355="",$I355=""),"",IF(OR(AND($J355="Gelmintoz",$I355&gt;=2,$I355&lt;=10),AND($J355="Onkogematologik",$I355&gt;=2,$I355&lt;=18)),"Ha","Yo'q"))</f>
        <v/>
      </c>
      <c r="L355" s="25"/>
      <c r="M355" s="12"/>
      <c r="N355" s="14" t="str">
        <f aca="false">IF(OR($C355="",$D355="",$J355="",$B355=""),"",IF(COUNTIFS($C$5:$C$2504,$C355,$D$5:$D$2504,$D355,$J$5:$J$2504,$J355,$B$5:$B$2504,$B355)&gt;1,"Takror",""))</f>
        <v/>
      </c>
    </row>
    <row r="356" customFormat="false" ht="15" hidden="false" customHeight="false" outlineLevel="0" collapsed="false">
      <c r="A356" s="8" t="n">
        <v>352</v>
      </c>
      <c r="B356" s="13"/>
      <c r="C356" s="12"/>
      <c r="D356" s="13"/>
      <c r="E356" s="24"/>
      <c r="F356" s="12"/>
      <c r="G356" s="12"/>
      <c r="H356" s="25"/>
      <c r="I356" s="14" t="str">
        <f aca="false">IF(OR($D356="",$B356=""),"",INT(($B356-$D356)/365.25))</f>
        <v/>
      </c>
      <c r="J356" s="25"/>
      <c r="K356" s="14" t="str">
        <f aca="false">IF(OR($J356="",$I356=""),"",IF(OR(AND($J356="Gelmintoz",$I356&gt;=2,$I356&lt;=10),AND($J356="Onkogematologik",$I356&gt;=2,$I356&lt;=18)),"Ha","Yo'q"))</f>
        <v/>
      </c>
      <c r="L356" s="25"/>
      <c r="M356" s="12"/>
      <c r="N356" s="14" t="str">
        <f aca="false">IF(OR($C356="",$D356="",$J356="",$B356=""),"",IF(COUNTIFS($C$5:$C$2504,$C356,$D$5:$D$2504,$D356,$J$5:$J$2504,$J356,$B$5:$B$2504,$B356)&gt;1,"Takror",""))</f>
        <v/>
      </c>
    </row>
    <row r="357" customFormat="false" ht="15" hidden="false" customHeight="false" outlineLevel="0" collapsed="false">
      <c r="A357" s="8" t="n">
        <v>353</v>
      </c>
      <c r="B357" s="13"/>
      <c r="C357" s="12"/>
      <c r="D357" s="13"/>
      <c r="E357" s="24"/>
      <c r="F357" s="12"/>
      <c r="G357" s="12"/>
      <c r="H357" s="25"/>
      <c r="I357" s="14" t="str">
        <f aca="false">IF(OR($D357="",$B357=""),"",INT(($B357-$D357)/365.25))</f>
        <v/>
      </c>
      <c r="J357" s="25"/>
      <c r="K357" s="14" t="str">
        <f aca="false">IF(OR($J357="",$I357=""),"",IF(OR(AND($J357="Gelmintoz",$I357&gt;=2,$I357&lt;=10),AND($J357="Onkogematologik",$I357&gt;=2,$I357&lt;=18)),"Ha","Yo'q"))</f>
        <v/>
      </c>
      <c r="L357" s="25"/>
      <c r="M357" s="12"/>
      <c r="N357" s="14" t="str">
        <f aca="false">IF(OR($C357="",$D357="",$J357="",$B357=""),"",IF(COUNTIFS($C$5:$C$2504,$C357,$D$5:$D$2504,$D357,$J$5:$J$2504,$J357,$B$5:$B$2504,$B357)&gt;1,"Takror",""))</f>
        <v/>
      </c>
    </row>
    <row r="358" customFormat="false" ht="15" hidden="false" customHeight="false" outlineLevel="0" collapsed="false">
      <c r="A358" s="8" t="n">
        <v>354</v>
      </c>
      <c r="B358" s="13"/>
      <c r="C358" s="12"/>
      <c r="D358" s="13"/>
      <c r="E358" s="24"/>
      <c r="F358" s="12"/>
      <c r="G358" s="12"/>
      <c r="H358" s="25"/>
      <c r="I358" s="14" t="str">
        <f aca="false">IF(OR($D358="",$B358=""),"",INT(($B358-$D358)/365.25))</f>
        <v/>
      </c>
      <c r="J358" s="25"/>
      <c r="K358" s="14" t="str">
        <f aca="false">IF(OR($J358="",$I358=""),"",IF(OR(AND($J358="Gelmintoz",$I358&gt;=2,$I358&lt;=10),AND($J358="Onkogematologik",$I358&gt;=2,$I358&lt;=18)),"Ha","Yo'q"))</f>
        <v/>
      </c>
      <c r="L358" s="25"/>
      <c r="M358" s="12"/>
      <c r="N358" s="14" t="str">
        <f aca="false">IF(OR($C358="",$D358="",$J358="",$B358=""),"",IF(COUNTIFS($C$5:$C$2504,$C358,$D$5:$D$2504,$D358,$J$5:$J$2504,$J358,$B$5:$B$2504,$B358)&gt;1,"Takror",""))</f>
        <v/>
      </c>
    </row>
    <row r="359" customFormat="false" ht="15" hidden="false" customHeight="false" outlineLevel="0" collapsed="false">
      <c r="A359" s="8" t="n">
        <v>355</v>
      </c>
      <c r="B359" s="13"/>
      <c r="C359" s="12"/>
      <c r="D359" s="13"/>
      <c r="E359" s="24"/>
      <c r="F359" s="12"/>
      <c r="G359" s="12"/>
      <c r="H359" s="25"/>
      <c r="I359" s="14" t="str">
        <f aca="false">IF(OR($D359="",$B359=""),"",INT(($B359-$D359)/365.25))</f>
        <v/>
      </c>
      <c r="J359" s="25"/>
      <c r="K359" s="14" t="str">
        <f aca="false">IF(OR($J359="",$I359=""),"",IF(OR(AND($J359="Gelmintoz",$I359&gt;=2,$I359&lt;=10),AND($J359="Onkogematologik",$I359&gt;=2,$I359&lt;=18)),"Ha","Yo'q"))</f>
        <v/>
      </c>
      <c r="L359" s="25"/>
      <c r="M359" s="12"/>
      <c r="N359" s="14" t="str">
        <f aca="false">IF(OR($C359="",$D359="",$J359="",$B359=""),"",IF(COUNTIFS($C$5:$C$2504,$C359,$D$5:$D$2504,$D359,$J$5:$J$2504,$J359,$B$5:$B$2504,$B359)&gt;1,"Takror",""))</f>
        <v/>
      </c>
    </row>
    <row r="360" customFormat="false" ht="15" hidden="false" customHeight="false" outlineLevel="0" collapsed="false">
      <c r="A360" s="8" t="n">
        <v>356</v>
      </c>
      <c r="B360" s="13"/>
      <c r="C360" s="12"/>
      <c r="D360" s="13"/>
      <c r="E360" s="24"/>
      <c r="F360" s="12"/>
      <c r="G360" s="12"/>
      <c r="H360" s="25"/>
      <c r="I360" s="14" t="str">
        <f aca="false">IF(OR($D360="",$B360=""),"",INT(($B360-$D360)/365.25))</f>
        <v/>
      </c>
      <c r="J360" s="25"/>
      <c r="K360" s="14" t="str">
        <f aca="false">IF(OR($J360="",$I360=""),"",IF(OR(AND($J360="Gelmintoz",$I360&gt;=2,$I360&lt;=10),AND($J360="Onkogematologik",$I360&gt;=2,$I360&lt;=18)),"Ha","Yo'q"))</f>
        <v/>
      </c>
      <c r="L360" s="25"/>
      <c r="M360" s="12"/>
      <c r="N360" s="14" t="str">
        <f aca="false">IF(OR($C360="",$D360="",$J360="",$B360=""),"",IF(COUNTIFS($C$5:$C$2504,$C360,$D$5:$D$2504,$D360,$J$5:$J$2504,$J360,$B$5:$B$2504,$B360)&gt;1,"Takror",""))</f>
        <v/>
      </c>
    </row>
    <row r="361" customFormat="false" ht="15" hidden="false" customHeight="false" outlineLevel="0" collapsed="false">
      <c r="A361" s="8" t="n">
        <v>357</v>
      </c>
      <c r="B361" s="13"/>
      <c r="C361" s="12"/>
      <c r="D361" s="13"/>
      <c r="E361" s="24"/>
      <c r="F361" s="12"/>
      <c r="G361" s="12"/>
      <c r="H361" s="25"/>
      <c r="I361" s="14" t="str">
        <f aca="false">IF(OR($D361="",$B361=""),"",INT(($B361-$D361)/365.25))</f>
        <v/>
      </c>
      <c r="J361" s="25"/>
      <c r="K361" s="14" t="str">
        <f aca="false">IF(OR($J361="",$I361=""),"",IF(OR(AND($J361="Gelmintoz",$I361&gt;=2,$I361&lt;=10),AND($J361="Onkogematologik",$I361&gt;=2,$I361&lt;=18)),"Ha","Yo'q"))</f>
        <v/>
      </c>
      <c r="L361" s="25"/>
      <c r="M361" s="12"/>
      <c r="N361" s="14" t="str">
        <f aca="false">IF(OR($C361="",$D361="",$J361="",$B361=""),"",IF(COUNTIFS($C$5:$C$2504,$C361,$D$5:$D$2504,$D361,$J$5:$J$2504,$J361,$B$5:$B$2504,$B361)&gt;1,"Takror",""))</f>
        <v/>
      </c>
    </row>
    <row r="362" customFormat="false" ht="15" hidden="false" customHeight="false" outlineLevel="0" collapsed="false">
      <c r="A362" s="8" t="n">
        <v>358</v>
      </c>
      <c r="B362" s="13"/>
      <c r="C362" s="12"/>
      <c r="D362" s="13"/>
      <c r="E362" s="24"/>
      <c r="F362" s="12"/>
      <c r="G362" s="12"/>
      <c r="H362" s="25"/>
      <c r="I362" s="14" t="str">
        <f aca="false">IF(OR($D362="",$B362=""),"",INT(($B362-$D362)/365.25))</f>
        <v/>
      </c>
      <c r="J362" s="25"/>
      <c r="K362" s="14" t="str">
        <f aca="false">IF(OR($J362="",$I362=""),"",IF(OR(AND($J362="Gelmintoz",$I362&gt;=2,$I362&lt;=10),AND($J362="Onkogematologik",$I362&gt;=2,$I362&lt;=18)),"Ha","Yo'q"))</f>
        <v/>
      </c>
      <c r="L362" s="25"/>
      <c r="M362" s="12"/>
      <c r="N362" s="14" t="str">
        <f aca="false">IF(OR($C362="",$D362="",$J362="",$B362=""),"",IF(COUNTIFS($C$5:$C$2504,$C362,$D$5:$D$2504,$D362,$J$5:$J$2504,$J362,$B$5:$B$2504,$B362)&gt;1,"Takror",""))</f>
        <v/>
      </c>
    </row>
    <row r="363" customFormat="false" ht="15" hidden="false" customHeight="false" outlineLevel="0" collapsed="false">
      <c r="A363" s="8" t="n">
        <v>359</v>
      </c>
      <c r="B363" s="13"/>
      <c r="C363" s="12"/>
      <c r="D363" s="13"/>
      <c r="E363" s="24"/>
      <c r="F363" s="12"/>
      <c r="G363" s="12"/>
      <c r="H363" s="25"/>
      <c r="I363" s="14" t="str">
        <f aca="false">IF(OR($D363="",$B363=""),"",INT(($B363-$D363)/365.25))</f>
        <v/>
      </c>
      <c r="J363" s="25"/>
      <c r="K363" s="14" t="str">
        <f aca="false">IF(OR($J363="",$I363=""),"",IF(OR(AND($J363="Gelmintoz",$I363&gt;=2,$I363&lt;=10),AND($J363="Onkogematologik",$I363&gt;=2,$I363&lt;=18)),"Ha","Yo'q"))</f>
        <v/>
      </c>
      <c r="L363" s="25"/>
      <c r="M363" s="12"/>
      <c r="N363" s="14" t="str">
        <f aca="false">IF(OR($C363="",$D363="",$J363="",$B363=""),"",IF(COUNTIFS($C$5:$C$2504,$C363,$D$5:$D$2504,$D363,$J$5:$J$2504,$J363,$B$5:$B$2504,$B363)&gt;1,"Takror",""))</f>
        <v/>
      </c>
    </row>
    <row r="364" customFormat="false" ht="15" hidden="false" customHeight="false" outlineLevel="0" collapsed="false">
      <c r="A364" s="8" t="n">
        <v>360</v>
      </c>
      <c r="B364" s="13"/>
      <c r="C364" s="12"/>
      <c r="D364" s="13"/>
      <c r="E364" s="24"/>
      <c r="F364" s="12"/>
      <c r="G364" s="12"/>
      <c r="H364" s="25"/>
      <c r="I364" s="14" t="str">
        <f aca="false">IF(OR($D364="",$B364=""),"",INT(($B364-$D364)/365.25))</f>
        <v/>
      </c>
      <c r="J364" s="25"/>
      <c r="K364" s="14" t="str">
        <f aca="false">IF(OR($J364="",$I364=""),"",IF(OR(AND($J364="Gelmintoz",$I364&gt;=2,$I364&lt;=10),AND($J364="Onkogematologik",$I364&gt;=2,$I364&lt;=18)),"Ha","Yo'q"))</f>
        <v/>
      </c>
      <c r="L364" s="25"/>
      <c r="M364" s="12"/>
      <c r="N364" s="14" t="str">
        <f aca="false">IF(OR($C364="",$D364="",$J364="",$B364=""),"",IF(COUNTIFS($C$5:$C$2504,$C364,$D$5:$D$2504,$D364,$J$5:$J$2504,$J364,$B$5:$B$2504,$B364)&gt;1,"Takror",""))</f>
        <v/>
      </c>
    </row>
    <row r="365" customFormat="false" ht="15" hidden="false" customHeight="false" outlineLevel="0" collapsed="false">
      <c r="A365" s="8" t="n">
        <v>361</v>
      </c>
      <c r="B365" s="13"/>
      <c r="C365" s="12"/>
      <c r="D365" s="13"/>
      <c r="E365" s="24"/>
      <c r="F365" s="12"/>
      <c r="G365" s="12"/>
      <c r="H365" s="25"/>
      <c r="I365" s="14" t="str">
        <f aca="false">IF(OR($D365="",$B365=""),"",INT(($B365-$D365)/365.25))</f>
        <v/>
      </c>
      <c r="J365" s="25"/>
      <c r="K365" s="14" t="str">
        <f aca="false">IF(OR($J365="",$I365=""),"",IF(OR(AND($J365="Gelmintoz",$I365&gt;=2,$I365&lt;=10),AND($J365="Onkogematologik",$I365&gt;=2,$I365&lt;=18)),"Ha","Yo'q"))</f>
        <v/>
      </c>
      <c r="L365" s="25"/>
      <c r="M365" s="12"/>
      <c r="N365" s="14" t="str">
        <f aca="false">IF(OR($C365="",$D365="",$J365="",$B365=""),"",IF(COUNTIFS($C$5:$C$2504,$C365,$D$5:$D$2504,$D365,$J$5:$J$2504,$J365,$B$5:$B$2504,$B365)&gt;1,"Takror",""))</f>
        <v/>
      </c>
    </row>
    <row r="366" customFormat="false" ht="15" hidden="false" customHeight="false" outlineLevel="0" collapsed="false">
      <c r="A366" s="8" t="n">
        <v>362</v>
      </c>
      <c r="B366" s="13"/>
      <c r="C366" s="12"/>
      <c r="D366" s="13"/>
      <c r="E366" s="24"/>
      <c r="F366" s="12"/>
      <c r="G366" s="12"/>
      <c r="H366" s="25"/>
      <c r="I366" s="14" t="str">
        <f aca="false">IF(OR($D366="",$B366=""),"",INT(($B366-$D366)/365.25))</f>
        <v/>
      </c>
      <c r="J366" s="25"/>
      <c r="K366" s="14" t="str">
        <f aca="false">IF(OR($J366="",$I366=""),"",IF(OR(AND($J366="Gelmintoz",$I366&gt;=2,$I366&lt;=10),AND($J366="Onkogematologik",$I366&gt;=2,$I366&lt;=18)),"Ha","Yo'q"))</f>
        <v/>
      </c>
      <c r="L366" s="25"/>
      <c r="M366" s="12"/>
      <c r="N366" s="14" t="str">
        <f aca="false">IF(OR($C366="",$D366="",$J366="",$B366=""),"",IF(COUNTIFS($C$5:$C$2504,$C366,$D$5:$D$2504,$D366,$J$5:$J$2504,$J366,$B$5:$B$2504,$B366)&gt;1,"Takror",""))</f>
        <v/>
      </c>
    </row>
    <row r="367" customFormat="false" ht="15" hidden="false" customHeight="false" outlineLevel="0" collapsed="false">
      <c r="A367" s="8" t="n">
        <v>363</v>
      </c>
      <c r="B367" s="13"/>
      <c r="C367" s="12"/>
      <c r="D367" s="13"/>
      <c r="E367" s="24"/>
      <c r="F367" s="12"/>
      <c r="G367" s="12"/>
      <c r="H367" s="25"/>
      <c r="I367" s="14" t="str">
        <f aca="false">IF(OR($D367="",$B367=""),"",INT(($B367-$D367)/365.25))</f>
        <v/>
      </c>
      <c r="J367" s="25"/>
      <c r="K367" s="14" t="str">
        <f aca="false">IF(OR($J367="",$I367=""),"",IF(OR(AND($J367="Gelmintoz",$I367&gt;=2,$I367&lt;=10),AND($J367="Onkogematologik",$I367&gt;=2,$I367&lt;=18)),"Ha","Yo'q"))</f>
        <v/>
      </c>
      <c r="L367" s="25"/>
      <c r="M367" s="12"/>
      <c r="N367" s="14" t="str">
        <f aca="false">IF(OR($C367="",$D367="",$J367="",$B367=""),"",IF(COUNTIFS($C$5:$C$2504,$C367,$D$5:$D$2504,$D367,$J$5:$J$2504,$J367,$B$5:$B$2504,$B367)&gt;1,"Takror",""))</f>
        <v/>
      </c>
    </row>
    <row r="368" customFormat="false" ht="15" hidden="false" customHeight="false" outlineLevel="0" collapsed="false">
      <c r="A368" s="8" t="n">
        <v>364</v>
      </c>
      <c r="B368" s="13"/>
      <c r="C368" s="12"/>
      <c r="D368" s="13"/>
      <c r="E368" s="24"/>
      <c r="F368" s="12"/>
      <c r="G368" s="12"/>
      <c r="H368" s="25"/>
      <c r="I368" s="14" t="str">
        <f aca="false">IF(OR($D368="",$B368=""),"",INT(($B368-$D368)/365.25))</f>
        <v/>
      </c>
      <c r="J368" s="25"/>
      <c r="K368" s="14" t="str">
        <f aca="false">IF(OR($J368="",$I368=""),"",IF(OR(AND($J368="Gelmintoz",$I368&gt;=2,$I368&lt;=10),AND($J368="Onkogematologik",$I368&gt;=2,$I368&lt;=18)),"Ha","Yo'q"))</f>
        <v/>
      </c>
      <c r="L368" s="25"/>
      <c r="M368" s="12"/>
      <c r="N368" s="14" t="str">
        <f aca="false">IF(OR($C368="",$D368="",$J368="",$B368=""),"",IF(COUNTIFS($C$5:$C$2504,$C368,$D$5:$D$2504,$D368,$J$5:$J$2504,$J368,$B$5:$B$2504,$B368)&gt;1,"Takror",""))</f>
        <v/>
      </c>
    </row>
    <row r="369" customFormat="false" ht="15" hidden="false" customHeight="false" outlineLevel="0" collapsed="false">
      <c r="A369" s="8" t="n">
        <v>365</v>
      </c>
      <c r="B369" s="13"/>
      <c r="C369" s="12"/>
      <c r="D369" s="13"/>
      <c r="E369" s="24"/>
      <c r="F369" s="12"/>
      <c r="G369" s="12"/>
      <c r="H369" s="25"/>
      <c r="I369" s="14" t="str">
        <f aca="false">IF(OR($D369="",$B369=""),"",INT(($B369-$D369)/365.25))</f>
        <v/>
      </c>
      <c r="J369" s="25"/>
      <c r="K369" s="14" t="str">
        <f aca="false">IF(OR($J369="",$I369=""),"",IF(OR(AND($J369="Gelmintoz",$I369&gt;=2,$I369&lt;=10),AND($J369="Onkogematologik",$I369&gt;=2,$I369&lt;=18)),"Ha","Yo'q"))</f>
        <v/>
      </c>
      <c r="L369" s="25"/>
      <c r="M369" s="12"/>
      <c r="N369" s="14" t="str">
        <f aca="false">IF(OR($C369="",$D369="",$J369="",$B369=""),"",IF(COUNTIFS($C$5:$C$2504,$C369,$D$5:$D$2504,$D369,$J$5:$J$2504,$J369,$B$5:$B$2504,$B369)&gt;1,"Takror",""))</f>
        <v/>
      </c>
    </row>
    <row r="370" customFormat="false" ht="15" hidden="false" customHeight="false" outlineLevel="0" collapsed="false">
      <c r="A370" s="8" t="n">
        <v>366</v>
      </c>
      <c r="B370" s="13"/>
      <c r="C370" s="12"/>
      <c r="D370" s="13"/>
      <c r="E370" s="24"/>
      <c r="F370" s="12"/>
      <c r="G370" s="12"/>
      <c r="H370" s="25"/>
      <c r="I370" s="14" t="str">
        <f aca="false">IF(OR($D370="",$B370=""),"",INT(($B370-$D370)/365.25))</f>
        <v/>
      </c>
      <c r="J370" s="25"/>
      <c r="K370" s="14" t="str">
        <f aca="false">IF(OR($J370="",$I370=""),"",IF(OR(AND($J370="Gelmintoz",$I370&gt;=2,$I370&lt;=10),AND($J370="Onkogematologik",$I370&gt;=2,$I370&lt;=18)),"Ha","Yo'q"))</f>
        <v/>
      </c>
      <c r="L370" s="25"/>
      <c r="M370" s="12"/>
      <c r="N370" s="14" t="str">
        <f aca="false">IF(OR($C370="",$D370="",$J370="",$B370=""),"",IF(COUNTIFS($C$5:$C$2504,$C370,$D$5:$D$2504,$D370,$J$5:$J$2504,$J370,$B$5:$B$2504,$B370)&gt;1,"Takror",""))</f>
        <v/>
      </c>
    </row>
    <row r="371" customFormat="false" ht="15" hidden="false" customHeight="false" outlineLevel="0" collapsed="false">
      <c r="A371" s="8" t="n">
        <v>367</v>
      </c>
      <c r="B371" s="13"/>
      <c r="C371" s="12"/>
      <c r="D371" s="13"/>
      <c r="E371" s="24"/>
      <c r="F371" s="12"/>
      <c r="G371" s="12"/>
      <c r="H371" s="25"/>
      <c r="I371" s="14" t="str">
        <f aca="false">IF(OR($D371="",$B371=""),"",INT(($B371-$D371)/365.25))</f>
        <v/>
      </c>
      <c r="J371" s="25"/>
      <c r="K371" s="14" t="str">
        <f aca="false">IF(OR($J371="",$I371=""),"",IF(OR(AND($J371="Gelmintoz",$I371&gt;=2,$I371&lt;=10),AND($J371="Onkogematologik",$I371&gt;=2,$I371&lt;=18)),"Ha","Yo'q"))</f>
        <v/>
      </c>
      <c r="L371" s="25"/>
      <c r="M371" s="12"/>
      <c r="N371" s="14" t="str">
        <f aca="false">IF(OR($C371="",$D371="",$J371="",$B371=""),"",IF(COUNTIFS($C$5:$C$2504,$C371,$D$5:$D$2504,$D371,$J$5:$J$2504,$J371,$B$5:$B$2504,$B371)&gt;1,"Takror",""))</f>
        <v/>
      </c>
    </row>
    <row r="372" customFormat="false" ht="15" hidden="false" customHeight="false" outlineLevel="0" collapsed="false">
      <c r="A372" s="8" t="n">
        <v>368</v>
      </c>
      <c r="B372" s="13"/>
      <c r="C372" s="12"/>
      <c r="D372" s="13"/>
      <c r="E372" s="24"/>
      <c r="F372" s="12"/>
      <c r="G372" s="12"/>
      <c r="H372" s="25"/>
      <c r="I372" s="14" t="str">
        <f aca="false">IF(OR($D372="",$B372=""),"",INT(($B372-$D372)/365.25))</f>
        <v/>
      </c>
      <c r="J372" s="25"/>
      <c r="K372" s="14" t="str">
        <f aca="false">IF(OR($J372="",$I372=""),"",IF(OR(AND($J372="Gelmintoz",$I372&gt;=2,$I372&lt;=10),AND($J372="Onkogematologik",$I372&gt;=2,$I372&lt;=18)),"Ha","Yo'q"))</f>
        <v/>
      </c>
      <c r="L372" s="25"/>
      <c r="M372" s="12"/>
      <c r="N372" s="14" t="str">
        <f aca="false">IF(OR($C372="",$D372="",$J372="",$B372=""),"",IF(COUNTIFS($C$5:$C$2504,$C372,$D$5:$D$2504,$D372,$J$5:$J$2504,$J372,$B$5:$B$2504,$B372)&gt;1,"Takror",""))</f>
        <v/>
      </c>
    </row>
    <row r="373" customFormat="false" ht="15" hidden="false" customHeight="false" outlineLevel="0" collapsed="false">
      <c r="A373" s="8" t="n">
        <v>369</v>
      </c>
      <c r="B373" s="13"/>
      <c r="C373" s="12"/>
      <c r="D373" s="13"/>
      <c r="E373" s="24"/>
      <c r="F373" s="12"/>
      <c r="G373" s="12"/>
      <c r="H373" s="25"/>
      <c r="I373" s="14" t="str">
        <f aca="false">IF(OR($D373="",$B373=""),"",INT(($B373-$D373)/365.25))</f>
        <v/>
      </c>
      <c r="J373" s="25"/>
      <c r="K373" s="14" t="str">
        <f aca="false">IF(OR($J373="",$I373=""),"",IF(OR(AND($J373="Gelmintoz",$I373&gt;=2,$I373&lt;=10),AND($J373="Onkogematologik",$I373&gt;=2,$I373&lt;=18)),"Ha","Yo'q"))</f>
        <v/>
      </c>
      <c r="L373" s="25"/>
      <c r="M373" s="12"/>
      <c r="N373" s="14" t="str">
        <f aca="false">IF(OR($C373="",$D373="",$J373="",$B373=""),"",IF(COUNTIFS($C$5:$C$2504,$C373,$D$5:$D$2504,$D373,$J$5:$J$2504,$J373,$B$5:$B$2504,$B373)&gt;1,"Takror",""))</f>
        <v/>
      </c>
    </row>
    <row r="374" customFormat="false" ht="15" hidden="false" customHeight="false" outlineLevel="0" collapsed="false">
      <c r="A374" s="8" t="n">
        <v>370</v>
      </c>
      <c r="B374" s="13"/>
      <c r="C374" s="12"/>
      <c r="D374" s="13"/>
      <c r="E374" s="24"/>
      <c r="F374" s="12"/>
      <c r="G374" s="12"/>
      <c r="H374" s="25"/>
      <c r="I374" s="14" t="str">
        <f aca="false">IF(OR($D374="",$B374=""),"",INT(($B374-$D374)/365.25))</f>
        <v/>
      </c>
      <c r="J374" s="25"/>
      <c r="K374" s="14" t="str">
        <f aca="false">IF(OR($J374="",$I374=""),"",IF(OR(AND($J374="Gelmintoz",$I374&gt;=2,$I374&lt;=10),AND($J374="Onkogematologik",$I374&gt;=2,$I374&lt;=18)),"Ha","Yo'q"))</f>
        <v/>
      </c>
      <c r="L374" s="25"/>
      <c r="M374" s="12"/>
      <c r="N374" s="14" t="str">
        <f aca="false">IF(OR($C374="",$D374="",$J374="",$B374=""),"",IF(COUNTIFS($C$5:$C$2504,$C374,$D$5:$D$2504,$D374,$J$5:$J$2504,$J374,$B$5:$B$2504,$B374)&gt;1,"Takror",""))</f>
        <v/>
      </c>
    </row>
    <row r="375" customFormat="false" ht="15" hidden="false" customHeight="false" outlineLevel="0" collapsed="false">
      <c r="A375" s="8" t="n">
        <v>371</v>
      </c>
      <c r="B375" s="13"/>
      <c r="C375" s="12"/>
      <c r="D375" s="13"/>
      <c r="E375" s="24"/>
      <c r="F375" s="12"/>
      <c r="G375" s="12"/>
      <c r="H375" s="25"/>
      <c r="I375" s="14" t="str">
        <f aca="false">IF(OR($D375="",$B375=""),"",INT(($B375-$D375)/365.25))</f>
        <v/>
      </c>
      <c r="J375" s="25"/>
      <c r="K375" s="14" t="str">
        <f aca="false">IF(OR($J375="",$I375=""),"",IF(OR(AND($J375="Gelmintoz",$I375&gt;=2,$I375&lt;=10),AND($J375="Onkogematologik",$I375&gt;=2,$I375&lt;=18)),"Ha","Yo'q"))</f>
        <v/>
      </c>
      <c r="L375" s="25"/>
      <c r="M375" s="12"/>
      <c r="N375" s="14" t="str">
        <f aca="false">IF(OR($C375="",$D375="",$J375="",$B375=""),"",IF(COUNTIFS($C$5:$C$2504,$C375,$D$5:$D$2504,$D375,$J$5:$J$2504,$J375,$B$5:$B$2504,$B375)&gt;1,"Takror",""))</f>
        <v/>
      </c>
    </row>
    <row r="376" customFormat="false" ht="15" hidden="false" customHeight="false" outlineLevel="0" collapsed="false">
      <c r="A376" s="8" t="n">
        <v>372</v>
      </c>
      <c r="B376" s="13"/>
      <c r="C376" s="12"/>
      <c r="D376" s="13"/>
      <c r="E376" s="24"/>
      <c r="F376" s="12"/>
      <c r="G376" s="12"/>
      <c r="H376" s="25"/>
      <c r="I376" s="14" t="str">
        <f aca="false">IF(OR($D376="",$B376=""),"",INT(($B376-$D376)/365.25))</f>
        <v/>
      </c>
      <c r="J376" s="25"/>
      <c r="K376" s="14" t="str">
        <f aca="false">IF(OR($J376="",$I376=""),"",IF(OR(AND($J376="Gelmintoz",$I376&gt;=2,$I376&lt;=10),AND($J376="Onkogematologik",$I376&gt;=2,$I376&lt;=18)),"Ha","Yo'q"))</f>
        <v/>
      </c>
      <c r="L376" s="25"/>
      <c r="M376" s="12"/>
      <c r="N376" s="14" t="str">
        <f aca="false">IF(OR($C376="",$D376="",$J376="",$B376=""),"",IF(COUNTIFS($C$5:$C$2504,$C376,$D$5:$D$2504,$D376,$J$5:$J$2504,$J376,$B$5:$B$2504,$B376)&gt;1,"Takror",""))</f>
        <v/>
      </c>
    </row>
    <row r="377" customFormat="false" ht="15" hidden="false" customHeight="false" outlineLevel="0" collapsed="false">
      <c r="A377" s="8" t="n">
        <v>373</v>
      </c>
      <c r="B377" s="13"/>
      <c r="C377" s="12"/>
      <c r="D377" s="13"/>
      <c r="E377" s="24"/>
      <c r="F377" s="12"/>
      <c r="G377" s="12"/>
      <c r="H377" s="25"/>
      <c r="I377" s="14" t="str">
        <f aca="false">IF(OR($D377="",$B377=""),"",INT(($B377-$D377)/365.25))</f>
        <v/>
      </c>
      <c r="J377" s="25"/>
      <c r="K377" s="14" t="str">
        <f aca="false">IF(OR($J377="",$I377=""),"",IF(OR(AND($J377="Gelmintoz",$I377&gt;=2,$I377&lt;=10),AND($J377="Onkogematologik",$I377&gt;=2,$I377&lt;=18)),"Ha","Yo'q"))</f>
        <v/>
      </c>
      <c r="L377" s="25"/>
      <c r="M377" s="12"/>
      <c r="N377" s="14" t="str">
        <f aca="false">IF(OR($C377="",$D377="",$J377="",$B377=""),"",IF(COUNTIFS($C$5:$C$2504,$C377,$D$5:$D$2504,$D377,$J$5:$J$2504,$J377,$B$5:$B$2504,$B377)&gt;1,"Takror",""))</f>
        <v/>
      </c>
    </row>
    <row r="378" customFormat="false" ht="15" hidden="false" customHeight="false" outlineLevel="0" collapsed="false">
      <c r="A378" s="8" t="n">
        <v>374</v>
      </c>
      <c r="B378" s="13"/>
      <c r="C378" s="12"/>
      <c r="D378" s="13"/>
      <c r="E378" s="24"/>
      <c r="F378" s="12"/>
      <c r="G378" s="12"/>
      <c r="H378" s="25"/>
      <c r="I378" s="14" t="str">
        <f aca="false">IF(OR($D378="",$B378=""),"",INT(($B378-$D378)/365.25))</f>
        <v/>
      </c>
      <c r="J378" s="25"/>
      <c r="K378" s="14" t="str">
        <f aca="false">IF(OR($J378="",$I378=""),"",IF(OR(AND($J378="Gelmintoz",$I378&gt;=2,$I378&lt;=10),AND($J378="Onkogematologik",$I378&gt;=2,$I378&lt;=18)),"Ha","Yo'q"))</f>
        <v/>
      </c>
      <c r="L378" s="25"/>
      <c r="M378" s="12"/>
      <c r="N378" s="14" t="str">
        <f aca="false">IF(OR($C378="",$D378="",$J378="",$B378=""),"",IF(COUNTIFS($C$5:$C$2504,$C378,$D$5:$D$2504,$D378,$J$5:$J$2504,$J378,$B$5:$B$2504,$B378)&gt;1,"Takror",""))</f>
        <v/>
      </c>
    </row>
    <row r="379" customFormat="false" ht="15" hidden="false" customHeight="false" outlineLevel="0" collapsed="false">
      <c r="A379" s="8" t="n">
        <v>375</v>
      </c>
      <c r="B379" s="13"/>
      <c r="C379" s="12"/>
      <c r="D379" s="13"/>
      <c r="E379" s="24"/>
      <c r="F379" s="12"/>
      <c r="G379" s="12"/>
      <c r="H379" s="25"/>
      <c r="I379" s="14" t="str">
        <f aca="false">IF(OR($D379="",$B379=""),"",INT(($B379-$D379)/365.25))</f>
        <v/>
      </c>
      <c r="J379" s="25"/>
      <c r="K379" s="14" t="str">
        <f aca="false">IF(OR($J379="",$I379=""),"",IF(OR(AND($J379="Gelmintoz",$I379&gt;=2,$I379&lt;=10),AND($J379="Onkogematologik",$I379&gt;=2,$I379&lt;=18)),"Ha","Yo'q"))</f>
        <v/>
      </c>
      <c r="L379" s="25"/>
      <c r="M379" s="12"/>
      <c r="N379" s="14" t="str">
        <f aca="false">IF(OR($C379="",$D379="",$J379="",$B379=""),"",IF(COUNTIFS($C$5:$C$2504,$C379,$D$5:$D$2504,$D379,$J$5:$J$2504,$J379,$B$5:$B$2504,$B379)&gt;1,"Takror",""))</f>
        <v/>
      </c>
    </row>
    <row r="380" customFormat="false" ht="15" hidden="false" customHeight="false" outlineLevel="0" collapsed="false">
      <c r="A380" s="8" t="n">
        <v>376</v>
      </c>
      <c r="B380" s="13"/>
      <c r="C380" s="12"/>
      <c r="D380" s="13"/>
      <c r="E380" s="24"/>
      <c r="F380" s="12"/>
      <c r="G380" s="12"/>
      <c r="H380" s="25"/>
      <c r="I380" s="14" t="str">
        <f aca="false">IF(OR($D380="",$B380=""),"",INT(($B380-$D380)/365.25))</f>
        <v/>
      </c>
      <c r="J380" s="25"/>
      <c r="K380" s="14" t="str">
        <f aca="false">IF(OR($J380="",$I380=""),"",IF(OR(AND($J380="Gelmintoz",$I380&gt;=2,$I380&lt;=10),AND($J380="Onkogematologik",$I380&gt;=2,$I380&lt;=18)),"Ha","Yo'q"))</f>
        <v/>
      </c>
      <c r="L380" s="25"/>
      <c r="M380" s="12"/>
      <c r="N380" s="14" t="str">
        <f aca="false">IF(OR($C380="",$D380="",$J380="",$B380=""),"",IF(COUNTIFS($C$5:$C$2504,$C380,$D$5:$D$2504,$D380,$J$5:$J$2504,$J380,$B$5:$B$2504,$B380)&gt;1,"Takror",""))</f>
        <v/>
      </c>
    </row>
    <row r="381" customFormat="false" ht="15" hidden="false" customHeight="false" outlineLevel="0" collapsed="false">
      <c r="A381" s="8" t="n">
        <v>377</v>
      </c>
      <c r="B381" s="13"/>
      <c r="C381" s="12"/>
      <c r="D381" s="13"/>
      <c r="E381" s="24"/>
      <c r="F381" s="12"/>
      <c r="G381" s="12"/>
      <c r="H381" s="25"/>
      <c r="I381" s="14" t="str">
        <f aca="false">IF(OR($D381="",$B381=""),"",INT(($B381-$D381)/365.25))</f>
        <v/>
      </c>
      <c r="J381" s="25"/>
      <c r="K381" s="14" t="str">
        <f aca="false">IF(OR($J381="",$I381=""),"",IF(OR(AND($J381="Gelmintoz",$I381&gt;=2,$I381&lt;=10),AND($J381="Onkogematologik",$I381&gt;=2,$I381&lt;=18)),"Ha","Yo'q"))</f>
        <v/>
      </c>
      <c r="L381" s="25"/>
      <c r="M381" s="12"/>
      <c r="N381" s="14" t="str">
        <f aca="false">IF(OR($C381="",$D381="",$J381="",$B381=""),"",IF(COUNTIFS($C$5:$C$2504,$C381,$D$5:$D$2504,$D381,$J$5:$J$2504,$J381,$B$5:$B$2504,$B381)&gt;1,"Takror",""))</f>
        <v/>
      </c>
    </row>
    <row r="382" customFormat="false" ht="15" hidden="false" customHeight="false" outlineLevel="0" collapsed="false">
      <c r="A382" s="8" t="n">
        <v>378</v>
      </c>
      <c r="B382" s="13"/>
      <c r="C382" s="12"/>
      <c r="D382" s="13"/>
      <c r="E382" s="24"/>
      <c r="F382" s="12"/>
      <c r="G382" s="12"/>
      <c r="H382" s="25"/>
      <c r="I382" s="14" t="str">
        <f aca="false">IF(OR($D382="",$B382=""),"",INT(($B382-$D382)/365.25))</f>
        <v/>
      </c>
      <c r="J382" s="25"/>
      <c r="K382" s="14" t="str">
        <f aca="false">IF(OR($J382="",$I382=""),"",IF(OR(AND($J382="Gelmintoz",$I382&gt;=2,$I382&lt;=10),AND($J382="Onkogematologik",$I382&gt;=2,$I382&lt;=18)),"Ha","Yo'q"))</f>
        <v/>
      </c>
      <c r="L382" s="25"/>
      <c r="M382" s="12"/>
      <c r="N382" s="14" t="str">
        <f aca="false">IF(OR($C382="",$D382="",$J382="",$B382=""),"",IF(COUNTIFS($C$5:$C$2504,$C382,$D$5:$D$2504,$D382,$J$5:$J$2504,$J382,$B$5:$B$2504,$B382)&gt;1,"Takror",""))</f>
        <v/>
      </c>
    </row>
    <row r="383" customFormat="false" ht="15" hidden="false" customHeight="false" outlineLevel="0" collapsed="false">
      <c r="A383" s="8" t="n">
        <v>379</v>
      </c>
      <c r="B383" s="13"/>
      <c r="C383" s="12"/>
      <c r="D383" s="13"/>
      <c r="E383" s="24"/>
      <c r="F383" s="12"/>
      <c r="G383" s="12"/>
      <c r="H383" s="25"/>
      <c r="I383" s="14" t="str">
        <f aca="false">IF(OR($D383="",$B383=""),"",INT(($B383-$D383)/365.25))</f>
        <v/>
      </c>
      <c r="J383" s="25"/>
      <c r="K383" s="14" t="str">
        <f aca="false">IF(OR($J383="",$I383=""),"",IF(OR(AND($J383="Gelmintoz",$I383&gt;=2,$I383&lt;=10),AND($J383="Onkogematologik",$I383&gt;=2,$I383&lt;=18)),"Ha","Yo'q"))</f>
        <v/>
      </c>
      <c r="L383" s="25"/>
      <c r="M383" s="12"/>
      <c r="N383" s="14" t="str">
        <f aca="false">IF(OR($C383="",$D383="",$J383="",$B383=""),"",IF(COUNTIFS($C$5:$C$2504,$C383,$D$5:$D$2504,$D383,$J$5:$J$2504,$J383,$B$5:$B$2504,$B383)&gt;1,"Takror",""))</f>
        <v/>
      </c>
    </row>
    <row r="384" customFormat="false" ht="15" hidden="false" customHeight="false" outlineLevel="0" collapsed="false">
      <c r="A384" s="8" t="n">
        <v>380</v>
      </c>
      <c r="B384" s="13"/>
      <c r="C384" s="12"/>
      <c r="D384" s="13"/>
      <c r="E384" s="24"/>
      <c r="F384" s="12"/>
      <c r="G384" s="12"/>
      <c r="H384" s="25"/>
      <c r="I384" s="14" t="str">
        <f aca="false">IF(OR($D384="",$B384=""),"",INT(($B384-$D384)/365.25))</f>
        <v/>
      </c>
      <c r="J384" s="25"/>
      <c r="K384" s="14" t="str">
        <f aca="false">IF(OR($J384="",$I384=""),"",IF(OR(AND($J384="Gelmintoz",$I384&gt;=2,$I384&lt;=10),AND($J384="Onkogematologik",$I384&gt;=2,$I384&lt;=18)),"Ha","Yo'q"))</f>
        <v/>
      </c>
      <c r="L384" s="25"/>
      <c r="M384" s="12"/>
      <c r="N384" s="14" t="str">
        <f aca="false">IF(OR($C384="",$D384="",$J384="",$B384=""),"",IF(COUNTIFS($C$5:$C$2504,$C384,$D$5:$D$2504,$D384,$J$5:$J$2504,$J384,$B$5:$B$2504,$B384)&gt;1,"Takror",""))</f>
        <v/>
      </c>
    </row>
    <row r="385" customFormat="false" ht="15" hidden="false" customHeight="false" outlineLevel="0" collapsed="false">
      <c r="A385" s="8" t="n">
        <v>381</v>
      </c>
      <c r="B385" s="13"/>
      <c r="C385" s="12"/>
      <c r="D385" s="13"/>
      <c r="E385" s="24"/>
      <c r="F385" s="12"/>
      <c r="G385" s="12"/>
      <c r="H385" s="25"/>
      <c r="I385" s="14" t="str">
        <f aca="false">IF(OR($D385="",$B385=""),"",INT(($B385-$D385)/365.25))</f>
        <v/>
      </c>
      <c r="J385" s="25"/>
      <c r="K385" s="14" t="str">
        <f aca="false">IF(OR($J385="",$I385=""),"",IF(OR(AND($J385="Gelmintoz",$I385&gt;=2,$I385&lt;=10),AND($J385="Onkogematologik",$I385&gt;=2,$I385&lt;=18)),"Ha","Yo'q"))</f>
        <v/>
      </c>
      <c r="L385" s="25"/>
      <c r="M385" s="12"/>
      <c r="N385" s="14" t="str">
        <f aca="false">IF(OR($C385="",$D385="",$J385="",$B385=""),"",IF(COUNTIFS($C$5:$C$2504,$C385,$D$5:$D$2504,$D385,$J$5:$J$2504,$J385,$B$5:$B$2504,$B385)&gt;1,"Takror",""))</f>
        <v/>
      </c>
    </row>
    <row r="386" customFormat="false" ht="15" hidden="false" customHeight="false" outlineLevel="0" collapsed="false">
      <c r="A386" s="8" t="n">
        <v>382</v>
      </c>
      <c r="B386" s="13"/>
      <c r="C386" s="12"/>
      <c r="D386" s="13"/>
      <c r="E386" s="24"/>
      <c r="F386" s="12"/>
      <c r="G386" s="12"/>
      <c r="H386" s="25"/>
      <c r="I386" s="14" t="str">
        <f aca="false">IF(OR($D386="",$B386=""),"",INT(($B386-$D386)/365.25))</f>
        <v/>
      </c>
      <c r="J386" s="25"/>
      <c r="K386" s="14" t="str">
        <f aca="false">IF(OR($J386="",$I386=""),"",IF(OR(AND($J386="Gelmintoz",$I386&gt;=2,$I386&lt;=10),AND($J386="Onkogematologik",$I386&gt;=2,$I386&lt;=18)),"Ha","Yo'q"))</f>
        <v/>
      </c>
      <c r="L386" s="25"/>
      <c r="M386" s="12"/>
      <c r="N386" s="14" t="str">
        <f aca="false">IF(OR($C386="",$D386="",$J386="",$B386=""),"",IF(COUNTIFS($C$5:$C$2504,$C386,$D$5:$D$2504,$D386,$J$5:$J$2504,$J386,$B$5:$B$2504,$B386)&gt;1,"Takror",""))</f>
        <v/>
      </c>
    </row>
    <row r="387" customFormat="false" ht="15" hidden="false" customHeight="false" outlineLevel="0" collapsed="false">
      <c r="A387" s="8" t="n">
        <v>383</v>
      </c>
      <c r="B387" s="13"/>
      <c r="C387" s="12"/>
      <c r="D387" s="13"/>
      <c r="E387" s="24"/>
      <c r="F387" s="12"/>
      <c r="G387" s="12"/>
      <c r="H387" s="25"/>
      <c r="I387" s="14" t="str">
        <f aca="false">IF(OR($D387="",$B387=""),"",INT(($B387-$D387)/365.25))</f>
        <v/>
      </c>
      <c r="J387" s="25"/>
      <c r="K387" s="14" t="str">
        <f aca="false">IF(OR($J387="",$I387=""),"",IF(OR(AND($J387="Gelmintoz",$I387&gt;=2,$I387&lt;=10),AND($J387="Onkogematologik",$I387&gt;=2,$I387&lt;=18)),"Ha","Yo'q"))</f>
        <v/>
      </c>
      <c r="L387" s="25"/>
      <c r="M387" s="12"/>
      <c r="N387" s="14" t="str">
        <f aca="false">IF(OR($C387="",$D387="",$J387="",$B387=""),"",IF(COUNTIFS($C$5:$C$2504,$C387,$D$5:$D$2504,$D387,$J$5:$J$2504,$J387,$B$5:$B$2504,$B387)&gt;1,"Takror",""))</f>
        <v/>
      </c>
    </row>
    <row r="388" customFormat="false" ht="15" hidden="false" customHeight="false" outlineLevel="0" collapsed="false">
      <c r="A388" s="8" t="n">
        <v>384</v>
      </c>
      <c r="B388" s="13"/>
      <c r="C388" s="12"/>
      <c r="D388" s="13"/>
      <c r="E388" s="24"/>
      <c r="F388" s="12"/>
      <c r="G388" s="12"/>
      <c r="H388" s="25"/>
      <c r="I388" s="14" t="str">
        <f aca="false">IF(OR($D388="",$B388=""),"",INT(($B388-$D388)/365.25))</f>
        <v/>
      </c>
      <c r="J388" s="25"/>
      <c r="K388" s="14" t="str">
        <f aca="false">IF(OR($J388="",$I388=""),"",IF(OR(AND($J388="Gelmintoz",$I388&gt;=2,$I388&lt;=10),AND($J388="Onkogematologik",$I388&gt;=2,$I388&lt;=18)),"Ha","Yo'q"))</f>
        <v/>
      </c>
      <c r="L388" s="25"/>
      <c r="M388" s="12"/>
      <c r="N388" s="14" t="str">
        <f aca="false">IF(OR($C388="",$D388="",$J388="",$B388=""),"",IF(COUNTIFS($C$5:$C$2504,$C388,$D$5:$D$2504,$D388,$J$5:$J$2504,$J388,$B$5:$B$2504,$B388)&gt;1,"Takror",""))</f>
        <v/>
      </c>
    </row>
    <row r="389" customFormat="false" ht="15" hidden="false" customHeight="false" outlineLevel="0" collapsed="false">
      <c r="A389" s="8" t="n">
        <v>385</v>
      </c>
      <c r="B389" s="13"/>
      <c r="C389" s="12"/>
      <c r="D389" s="13"/>
      <c r="E389" s="24"/>
      <c r="F389" s="12"/>
      <c r="G389" s="12"/>
      <c r="H389" s="25"/>
      <c r="I389" s="14" t="str">
        <f aca="false">IF(OR($D389="",$B389=""),"",INT(($B389-$D389)/365.25))</f>
        <v/>
      </c>
      <c r="J389" s="25"/>
      <c r="K389" s="14" t="str">
        <f aca="false">IF(OR($J389="",$I389=""),"",IF(OR(AND($J389="Gelmintoz",$I389&gt;=2,$I389&lt;=10),AND($J389="Onkogematologik",$I389&gt;=2,$I389&lt;=18)),"Ha","Yo'q"))</f>
        <v/>
      </c>
      <c r="L389" s="25"/>
      <c r="M389" s="12"/>
      <c r="N389" s="14" t="str">
        <f aca="false">IF(OR($C389="",$D389="",$J389="",$B389=""),"",IF(COUNTIFS($C$5:$C$2504,$C389,$D$5:$D$2504,$D389,$J$5:$J$2504,$J389,$B$5:$B$2504,$B389)&gt;1,"Takror",""))</f>
        <v/>
      </c>
    </row>
    <row r="390" customFormat="false" ht="15" hidden="false" customHeight="false" outlineLevel="0" collapsed="false">
      <c r="A390" s="8" t="n">
        <v>386</v>
      </c>
      <c r="B390" s="13"/>
      <c r="C390" s="12"/>
      <c r="D390" s="13"/>
      <c r="E390" s="24"/>
      <c r="F390" s="12"/>
      <c r="G390" s="12"/>
      <c r="H390" s="25"/>
      <c r="I390" s="14" t="str">
        <f aca="false">IF(OR($D390="",$B390=""),"",INT(($B390-$D390)/365.25))</f>
        <v/>
      </c>
      <c r="J390" s="25"/>
      <c r="K390" s="14" t="str">
        <f aca="false">IF(OR($J390="",$I390=""),"",IF(OR(AND($J390="Gelmintoz",$I390&gt;=2,$I390&lt;=10),AND($J390="Onkogematologik",$I390&gt;=2,$I390&lt;=18)),"Ha","Yo'q"))</f>
        <v/>
      </c>
      <c r="L390" s="25"/>
      <c r="M390" s="12"/>
      <c r="N390" s="14" t="str">
        <f aca="false">IF(OR($C390="",$D390="",$J390="",$B390=""),"",IF(COUNTIFS($C$5:$C$2504,$C390,$D$5:$D$2504,$D390,$J$5:$J$2504,$J390,$B$5:$B$2504,$B390)&gt;1,"Takror",""))</f>
        <v/>
      </c>
    </row>
    <row r="391" customFormat="false" ht="15" hidden="false" customHeight="false" outlineLevel="0" collapsed="false">
      <c r="A391" s="8" t="n">
        <v>387</v>
      </c>
      <c r="B391" s="13"/>
      <c r="C391" s="12"/>
      <c r="D391" s="13"/>
      <c r="E391" s="24"/>
      <c r="F391" s="12"/>
      <c r="G391" s="12"/>
      <c r="H391" s="25"/>
      <c r="I391" s="14" t="str">
        <f aca="false">IF(OR($D391="",$B391=""),"",INT(($B391-$D391)/365.25))</f>
        <v/>
      </c>
      <c r="J391" s="25"/>
      <c r="K391" s="14" t="str">
        <f aca="false">IF(OR($J391="",$I391=""),"",IF(OR(AND($J391="Gelmintoz",$I391&gt;=2,$I391&lt;=10),AND($J391="Onkogematologik",$I391&gt;=2,$I391&lt;=18)),"Ha","Yo'q"))</f>
        <v/>
      </c>
      <c r="L391" s="25"/>
      <c r="M391" s="12"/>
      <c r="N391" s="14" t="str">
        <f aca="false">IF(OR($C391="",$D391="",$J391="",$B391=""),"",IF(COUNTIFS($C$5:$C$2504,$C391,$D$5:$D$2504,$D391,$J$5:$J$2504,$J391,$B$5:$B$2504,$B391)&gt;1,"Takror",""))</f>
        <v/>
      </c>
    </row>
    <row r="392" customFormat="false" ht="15" hidden="false" customHeight="false" outlineLevel="0" collapsed="false">
      <c r="A392" s="8" t="n">
        <v>388</v>
      </c>
      <c r="B392" s="13"/>
      <c r="C392" s="12"/>
      <c r="D392" s="13"/>
      <c r="E392" s="24"/>
      <c r="F392" s="12"/>
      <c r="G392" s="12"/>
      <c r="H392" s="25"/>
      <c r="I392" s="14" t="str">
        <f aca="false">IF(OR($D392="",$B392=""),"",INT(($B392-$D392)/365.25))</f>
        <v/>
      </c>
      <c r="J392" s="25"/>
      <c r="K392" s="14" t="str">
        <f aca="false">IF(OR($J392="",$I392=""),"",IF(OR(AND($J392="Gelmintoz",$I392&gt;=2,$I392&lt;=10),AND($J392="Onkogematologik",$I392&gt;=2,$I392&lt;=18)),"Ha","Yo'q"))</f>
        <v/>
      </c>
      <c r="L392" s="25"/>
      <c r="M392" s="12"/>
      <c r="N392" s="14" t="str">
        <f aca="false">IF(OR($C392="",$D392="",$J392="",$B392=""),"",IF(COUNTIFS($C$5:$C$2504,$C392,$D$5:$D$2504,$D392,$J$5:$J$2504,$J392,$B$5:$B$2504,$B392)&gt;1,"Takror",""))</f>
        <v/>
      </c>
    </row>
    <row r="393" customFormat="false" ht="15" hidden="false" customHeight="false" outlineLevel="0" collapsed="false">
      <c r="A393" s="8" t="n">
        <v>389</v>
      </c>
      <c r="B393" s="13"/>
      <c r="C393" s="12"/>
      <c r="D393" s="13"/>
      <c r="E393" s="24"/>
      <c r="F393" s="12"/>
      <c r="G393" s="12"/>
      <c r="H393" s="25"/>
      <c r="I393" s="14" t="str">
        <f aca="false">IF(OR($D393="",$B393=""),"",INT(($B393-$D393)/365.25))</f>
        <v/>
      </c>
      <c r="J393" s="25"/>
      <c r="K393" s="14" t="str">
        <f aca="false">IF(OR($J393="",$I393=""),"",IF(OR(AND($J393="Gelmintoz",$I393&gt;=2,$I393&lt;=10),AND($J393="Onkogematologik",$I393&gt;=2,$I393&lt;=18)),"Ha","Yo'q"))</f>
        <v/>
      </c>
      <c r="L393" s="25"/>
      <c r="M393" s="12"/>
      <c r="N393" s="14" t="str">
        <f aca="false">IF(OR($C393="",$D393="",$J393="",$B393=""),"",IF(COUNTIFS($C$5:$C$2504,$C393,$D$5:$D$2504,$D393,$J$5:$J$2504,$J393,$B$5:$B$2504,$B393)&gt;1,"Takror",""))</f>
        <v/>
      </c>
    </row>
    <row r="394" customFormat="false" ht="15" hidden="false" customHeight="false" outlineLevel="0" collapsed="false">
      <c r="A394" s="8" t="n">
        <v>390</v>
      </c>
      <c r="B394" s="13"/>
      <c r="C394" s="12"/>
      <c r="D394" s="13"/>
      <c r="E394" s="24"/>
      <c r="F394" s="12"/>
      <c r="G394" s="12"/>
      <c r="H394" s="25"/>
      <c r="I394" s="14" t="str">
        <f aca="false">IF(OR($D394="",$B394=""),"",INT(($B394-$D394)/365.25))</f>
        <v/>
      </c>
      <c r="J394" s="25"/>
      <c r="K394" s="14" t="str">
        <f aca="false">IF(OR($J394="",$I394=""),"",IF(OR(AND($J394="Gelmintoz",$I394&gt;=2,$I394&lt;=10),AND($J394="Onkogematologik",$I394&gt;=2,$I394&lt;=18)),"Ha","Yo'q"))</f>
        <v/>
      </c>
      <c r="L394" s="25"/>
      <c r="M394" s="12"/>
      <c r="N394" s="14" t="str">
        <f aca="false">IF(OR($C394="",$D394="",$J394="",$B394=""),"",IF(COUNTIFS($C$5:$C$2504,$C394,$D$5:$D$2504,$D394,$J$5:$J$2504,$J394,$B$5:$B$2504,$B394)&gt;1,"Takror",""))</f>
        <v/>
      </c>
    </row>
    <row r="395" customFormat="false" ht="15" hidden="false" customHeight="false" outlineLevel="0" collapsed="false">
      <c r="A395" s="8" t="n">
        <v>391</v>
      </c>
      <c r="B395" s="13"/>
      <c r="C395" s="12"/>
      <c r="D395" s="13"/>
      <c r="E395" s="24"/>
      <c r="F395" s="12"/>
      <c r="G395" s="12"/>
      <c r="H395" s="25"/>
      <c r="I395" s="14" t="str">
        <f aca="false">IF(OR($D395="",$B395=""),"",INT(($B395-$D395)/365.25))</f>
        <v/>
      </c>
      <c r="J395" s="25"/>
      <c r="K395" s="14" t="str">
        <f aca="false">IF(OR($J395="",$I395=""),"",IF(OR(AND($J395="Gelmintoz",$I395&gt;=2,$I395&lt;=10),AND($J395="Onkogematologik",$I395&gt;=2,$I395&lt;=18)),"Ha","Yo'q"))</f>
        <v/>
      </c>
      <c r="L395" s="25"/>
      <c r="M395" s="12"/>
      <c r="N395" s="14" t="str">
        <f aca="false">IF(OR($C395="",$D395="",$J395="",$B395=""),"",IF(COUNTIFS($C$5:$C$2504,$C395,$D$5:$D$2504,$D395,$J$5:$J$2504,$J395,$B$5:$B$2504,$B395)&gt;1,"Takror",""))</f>
        <v/>
      </c>
    </row>
    <row r="396" customFormat="false" ht="15" hidden="false" customHeight="false" outlineLevel="0" collapsed="false">
      <c r="A396" s="8" t="n">
        <v>392</v>
      </c>
      <c r="B396" s="13"/>
      <c r="C396" s="12"/>
      <c r="D396" s="13"/>
      <c r="E396" s="24"/>
      <c r="F396" s="12"/>
      <c r="G396" s="12"/>
      <c r="H396" s="25"/>
      <c r="I396" s="14" t="str">
        <f aca="false">IF(OR($D396="",$B396=""),"",INT(($B396-$D396)/365.25))</f>
        <v/>
      </c>
      <c r="J396" s="25"/>
      <c r="K396" s="14" t="str">
        <f aca="false">IF(OR($J396="",$I396=""),"",IF(OR(AND($J396="Gelmintoz",$I396&gt;=2,$I396&lt;=10),AND($J396="Onkogematologik",$I396&gt;=2,$I396&lt;=18)),"Ha","Yo'q"))</f>
        <v/>
      </c>
      <c r="L396" s="25"/>
      <c r="M396" s="12"/>
      <c r="N396" s="14" t="str">
        <f aca="false">IF(OR($C396="",$D396="",$J396="",$B396=""),"",IF(COUNTIFS($C$5:$C$2504,$C396,$D$5:$D$2504,$D396,$J$5:$J$2504,$J396,$B$5:$B$2504,$B396)&gt;1,"Takror",""))</f>
        <v/>
      </c>
    </row>
    <row r="397" customFormat="false" ht="15" hidden="false" customHeight="false" outlineLevel="0" collapsed="false">
      <c r="A397" s="8" t="n">
        <v>393</v>
      </c>
      <c r="B397" s="13"/>
      <c r="C397" s="12"/>
      <c r="D397" s="13"/>
      <c r="E397" s="24"/>
      <c r="F397" s="12"/>
      <c r="G397" s="12"/>
      <c r="H397" s="25"/>
      <c r="I397" s="14" t="str">
        <f aca="false">IF(OR($D397="",$B397=""),"",INT(($B397-$D397)/365.25))</f>
        <v/>
      </c>
      <c r="J397" s="25"/>
      <c r="K397" s="14" t="str">
        <f aca="false">IF(OR($J397="",$I397=""),"",IF(OR(AND($J397="Gelmintoz",$I397&gt;=2,$I397&lt;=10),AND($J397="Onkogematologik",$I397&gt;=2,$I397&lt;=18)),"Ha","Yo'q"))</f>
        <v/>
      </c>
      <c r="L397" s="25"/>
      <c r="M397" s="12"/>
      <c r="N397" s="14" t="str">
        <f aca="false">IF(OR($C397="",$D397="",$J397="",$B397=""),"",IF(COUNTIFS($C$5:$C$2504,$C397,$D$5:$D$2504,$D397,$J$5:$J$2504,$J397,$B$5:$B$2504,$B397)&gt;1,"Takror",""))</f>
        <v/>
      </c>
    </row>
    <row r="398" customFormat="false" ht="15" hidden="false" customHeight="false" outlineLevel="0" collapsed="false">
      <c r="A398" s="8" t="n">
        <v>394</v>
      </c>
      <c r="B398" s="13"/>
      <c r="C398" s="12"/>
      <c r="D398" s="13"/>
      <c r="E398" s="24"/>
      <c r="F398" s="12"/>
      <c r="G398" s="12"/>
      <c r="H398" s="25"/>
      <c r="I398" s="14" t="str">
        <f aca="false">IF(OR($D398="",$B398=""),"",INT(($B398-$D398)/365.25))</f>
        <v/>
      </c>
      <c r="J398" s="25"/>
      <c r="K398" s="14" t="str">
        <f aca="false">IF(OR($J398="",$I398=""),"",IF(OR(AND($J398="Gelmintoz",$I398&gt;=2,$I398&lt;=10),AND($J398="Onkogematologik",$I398&gt;=2,$I398&lt;=18)),"Ha","Yo'q"))</f>
        <v/>
      </c>
      <c r="L398" s="25"/>
      <c r="M398" s="12"/>
      <c r="N398" s="14" t="str">
        <f aca="false">IF(OR($C398="",$D398="",$J398="",$B398=""),"",IF(COUNTIFS($C$5:$C$2504,$C398,$D$5:$D$2504,$D398,$J$5:$J$2504,$J398,$B$5:$B$2504,$B398)&gt;1,"Takror",""))</f>
        <v/>
      </c>
    </row>
    <row r="399" customFormat="false" ht="15" hidden="false" customHeight="false" outlineLevel="0" collapsed="false">
      <c r="A399" s="8" t="n">
        <v>395</v>
      </c>
      <c r="B399" s="13"/>
      <c r="C399" s="12"/>
      <c r="D399" s="13"/>
      <c r="E399" s="24"/>
      <c r="F399" s="12"/>
      <c r="G399" s="12"/>
      <c r="H399" s="25"/>
      <c r="I399" s="14" t="str">
        <f aca="false">IF(OR($D399="",$B399=""),"",INT(($B399-$D399)/365.25))</f>
        <v/>
      </c>
      <c r="J399" s="25"/>
      <c r="K399" s="14" t="str">
        <f aca="false">IF(OR($J399="",$I399=""),"",IF(OR(AND($J399="Gelmintoz",$I399&gt;=2,$I399&lt;=10),AND($J399="Onkogematologik",$I399&gt;=2,$I399&lt;=18)),"Ha","Yo'q"))</f>
        <v/>
      </c>
      <c r="L399" s="25"/>
      <c r="M399" s="12"/>
      <c r="N399" s="14" t="str">
        <f aca="false">IF(OR($C399="",$D399="",$J399="",$B399=""),"",IF(COUNTIFS($C$5:$C$2504,$C399,$D$5:$D$2504,$D399,$J$5:$J$2504,$J399,$B$5:$B$2504,$B399)&gt;1,"Takror",""))</f>
        <v/>
      </c>
    </row>
    <row r="400" customFormat="false" ht="15" hidden="false" customHeight="false" outlineLevel="0" collapsed="false">
      <c r="A400" s="8" t="n">
        <v>396</v>
      </c>
      <c r="B400" s="13"/>
      <c r="C400" s="12"/>
      <c r="D400" s="13"/>
      <c r="E400" s="24"/>
      <c r="F400" s="12"/>
      <c r="G400" s="12"/>
      <c r="H400" s="25"/>
      <c r="I400" s="14" t="str">
        <f aca="false">IF(OR($D400="",$B400=""),"",INT(($B400-$D400)/365.25))</f>
        <v/>
      </c>
      <c r="J400" s="25"/>
      <c r="K400" s="14" t="str">
        <f aca="false">IF(OR($J400="",$I400=""),"",IF(OR(AND($J400="Gelmintoz",$I400&gt;=2,$I400&lt;=10),AND($J400="Onkogematologik",$I400&gt;=2,$I400&lt;=18)),"Ha","Yo'q"))</f>
        <v/>
      </c>
      <c r="L400" s="25"/>
      <c r="M400" s="12"/>
      <c r="N400" s="14" t="str">
        <f aca="false">IF(OR($C400="",$D400="",$J400="",$B400=""),"",IF(COUNTIFS($C$5:$C$2504,$C400,$D$5:$D$2504,$D400,$J$5:$J$2504,$J400,$B$5:$B$2504,$B400)&gt;1,"Takror",""))</f>
        <v/>
      </c>
    </row>
    <row r="401" customFormat="false" ht="15" hidden="false" customHeight="false" outlineLevel="0" collapsed="false">
      <c r="A401" s="8" t="n">
        <v>397</v>
      </c>
      <c r="B401" s="13"/>
      <c r="C401" s="12"/>
      <c r="D401" s="13"/>
      <c r="E401" s="24"/>
      <c r="F401" s="12"/>
      <c r="G401" s="12"/>
      <c r="H401" s="25"/>
      <c r="I401" s="14" t="str">
        <f aca="false">IF(OR($D401="",$B401=""),"",INT(($B401-$D401)/365.25))</f>
        <v/>
      </c>
      <c r="J401" s="25"/>
      <c r="K401" s="14" t="str">
        <f aca="false">IF(OR($J401="",$I401=""),"",IF(OR(AND($J401="Gelmintoz",$I401&gt;=2,$I401&lt;=10),AND($J401="Onkogematologik",$I401&gt;=2,$I401&lt;=18)),"Ha","Yo'q"))</f>
        <v/>
      </c>
      <c r="L401" s="25"/>
      <c r="M401" s="12"/>
      <c r="N401" s="14" t="str">
        <f aca="false">IF(OR($C401="",$D401="",$J401="",$B401=""),"",IF(COUNTIFS($C$5:$C$2504,$C401,$D$5:$D$2504,$D401,$J$5:$J$2504,$J401,$B$5:$B$2504,$B401)&gt;1,"Takror",""))</f>
        <v/>
      </c>
    </row>
    <row r="402" customFormat="false" ht="15" hidden="false" customHeight="false" outlineLevel="0" collapsed="false">
      <c r="A402" s="8" t="n">
        <v>398</v>
      </c>
      <c r="B402" s="13"/>
      <c r="C402" s="12"/>
      <c r="D402" s="13"/>
      <c r="E402" s="24"/>
      <c r="F402" s="12"/>
      <c r="G402" s="12"/>
      <c r="H402" s="25"/>
      <c r="I402" s="14" t="str">
        <f aca="false">IF(OR($D402="",$B402=""),"",INT(($B402-$D402)/365.25))</f>
        <v/>
      </c>
      <c r="J402" s="25"/>
      <c r="K402" s="14" t="str">
        <f aca="false">IF(OR($J402="",$I402=""),"",IF(OR(AND($J402="Gelmintoz",$I402&gt;=2,$I402&lt;=10),AND($J402="Onkogematologik",$I402&gt;=2,$I402&lt;=18)),"Ha","Yo'q"))</f>
        <v/>
      </c>
      <c r="L402" s="25"/>
      <c r="M402" s="12"/>
      <c r="N402" s="14" t="str">
        <f aca="false">IF(OR($C402="",$D402="",$J402="",$B402=""),"",IF(COUNTIFS($C$5:$C$2504,$C402,$D$5:$D$2504,$D402,$J$5:$J$2504,$J402,$B$5:$B$2504,$B402)&gt;1,"Takror",""))</f>
        <v/>
      </c>
    </row>
    <row r="403" customFormat="false" ht="15" hidden="false" customHeight="false" outlineLevel="0" collapsed="false">
      <c r="A403" s="8" t="n">
        <v>399</v>
      </c>
      <c r="B403" s="13"/>
      <c r="C403" s="12"/>
      <c r="D403" s="13"/>
      <c r="E403" s="24"/>
      <c r="F403" s="12"/>
      <c r="G403" s="12"/>
      <c r="H403" s="25"/>
      <c r="I403" s="14" t="str">
        <f aca="false">IF(OR($D403="",$B403=""),"",INT(($B403-$D403)/365.25))</f>
        <v/>
      </c>
      <c r="J403" s="25"/>
      <c r="K403" s="14" t="str">
        <f aca="false">IF(OR($J403="",$I403=""),"",IF(OR(AND($J403="Gelmintoz",$I403&gt;=2,$I403&lt;=10),AND($J403="Onkogematologik",$I403&gt;=2,$I403&lt;=18)),"Ha","Yo'q"))</f>
        <v/>
      </c>
      <c r="L403" s="25"/>
      <c r="M403" s="12"/>
      <c r="N403" s="14" t="str">
        <f aca="false">IF(OR($C403="",$D403="",$J403="",$B403=""),"",IF(COUNTIFS($C$5:$C$2504,$C403,$D$5:$D$2504,$D403,$J$5:$J$2504,$J403,$B$5:$B$2504,$B403)&gt;1,"Takror",""))</f>
        <v/>
      </c>
    </row>
    <row r="404" customFormat="false" ht="15" hidden="false" customHeight="false" outlineLevel="0" collapsed="false">
      <c r="A404" s="8" t="n">
        <v>400</v>
      </c>
      <c r="B404" s="13"/>
      <c r="C404" s="12"/>
      <c r="D404" s="13"/>
      <c r="E404" s="24"/>
      <c r="F404" s="12"/>
      <c r="G404" s="12"/>
      <c r="H404" s="25"/>
      <c r="I404" s="14" t="str">
        <f aca="false">IF(OR($D404="",$B404=""),"",INT(($B404-$D404)/365.25))</f>
        <v/>
      </c>
      <c r="J404" s="25"/>
      <c r="K404" s="14" t="str">
        <f aca="false">IF(OR($J404="",$I404=""),"",IF(OR(AND($J404="Gelmintoz",$I404&gt;=2,$I404&lt;=10),AND($J404="Onkogematologik",$I404&gt;=2,$I404&lt;=18)),"Ha","Yo'q"))</f>
        <v/>
      </c>
      <c r="L404" s="25"/>
      <c r="M404" s="12"/>
      <c r="N404" s="14" t="str">
        <f aca="false">IF(OR($C404="",$D404="",$J404="",$B404=""),"",IF(COUNTIFS($C$5:$C$2504,$C404,$D$5:$D$2504,$D404,$J$5:$J$2504,$J404,$B$5:$B$2504,$B404)&gt;1,"Takror",""))</f>
        <v/>
      </c>
    </row>
    <row r="405" customFormat="false" ht="15" hidden="false" customHeight="false" outlineLevel="0" collapsed="false">
      <c r="A405" s="8" t="n">
        <v>401</v>
      </c>
      <c r="B405" s="13"/>
      <c r="C405" s="12"/>
      <c r="D405" s="13"/>
      <c r="E405" s="24"/>
      <c r="F405" s="12"/>
      <c r="G405" s="12"/>
      <c r="H405" s="25"/>
      <c r="I405" s="14" t="str">
        <f aca="false">IF(OR($D405="",$B405=""),"",INT(($B405-$D405)/365.25))</f>
        <v/>
      </c>
      <c r="J405" s="25"/>
      <c r="K405" s="14" t="str">
        <f aca="false">IF(OR($J405="",$I405=""),"",IF(OR(AND($J405="Gelmintoz",$I405&gt;=2,$I405&lt;=10),AND($J405="Onkogematologik",$I405&gt;=2,$I405&lt;=18)),"Ha","Yo'q"))</f>
        <v/>
      </c>
      <c r="L405" s="25"/>
      <c r="M405" s="12"/>
      <c r="N405" s="14" t="str">
        <f aca="false">IF(OR($C405="",$D405="",$J405="",$B405=""),"",IF(COUNTIFS($C$5:$C$2504,$C405,$D$5:$D$2504,$D405,$J$5:$J$2504,$J405,$B$5:$B$2504,$B405)&gt;1,"Takror",""))</f>
        <v/>
      </c>
    </row>
    <row r="406" customFormat="false" ht="15" hidden="false" customHeight="false" outlineLevel="0" collapsed="false">
      <c r="A406" s="8" t="n">
        <v>402</v>
      </c>
      <c r="B406" s="13"/>
      <c r="C406" s="12"/>
      <c r="D406" s="13"/>
      <c r="E406" s="24"/>
      <c r="F406" s="12"/>
      <c r="G406" s="12"/>
      <c r="H406" s="25"/>
      <c r="I406" s="14" t="str">
        <f aca="false">IF(OR($D406="",$B406=""),"",INT(($B406-$D406)/365.25))</f>
        <v/>
      </c>
      <c r="J406" s="25"/>
      <c r="K406" s="14" t="str">
        <f aca="false">IF(OR($J406="",$I406=""),"",IF(OR(AND($J406="Gelmintoz",$I406&gt;=2,$I406&lt;=10),AND($J406="Onkogematologik",$I406&gt;=2,$I406&lt;=18)),"Ha","Yo'q"))</f>
        <v/>
      </c>
      <c r="L406" s="25"/>
      <c r="M406" s="12"/>
      <c r="N406" s="14" t="str">
        <f aca="false">IF(OR($C406="",$D406="",$J406="",$B406=""),"",IF(COUNTIFS($C$5:$C$2504,$C406,$D$5:$D$2504,$D406,$J$5:$J$2504,$J406,$B$5:$B$2504,$B406)&gt;1,"Takror",""))</f>
        <v/>
      </c>
    </row>
    <row r="407" customFormat="false" ht="15" hidden="false" customHeight="false" outlineLevel="0" collapsed="false">
      <c r="A407" s="8" t="n">
        <v>403</v>
      </c>
      <c r="B407" s="13"/>
      <c r="C407" s="12"/>
      <c r="D407" s="13"/>
      <c r="E407" s="24"/>
      <c r="F407" s="12"/>
      <c r="G407" s="12"/>
      <c r="H407" s="25"/>
      <c r="I407" s="14" t="str">
        <f aca="false">IF(OR($D407="",$B407=""),"",INT(($B407-$D407)/365.25))</f>
        <v/>
      </c>
      <c r="J407" s="25"/>
      <c r="K407" s="14" t="str">
        <f aca="false">IF(OR($J407="",$I407=""),"",IF(OR(AND($J407="Gelmintoz",$I407&gt;=2,$I407&lt;=10),AND($J407="Onkogematologik",$I407&gt;=2,$I407&lt;=18)),"Ha","Yo'q"))</f>
        <v/>
      </c>
      <c r="L407" s="25"/>
      <c r="M407" s="12"/>
      <c r="N407" s="14" t="str">
        <f aca="false">IF(OR($C407="",$D407="",$J407="",$B407=""),"",IF(COUNTIFS($C$5:$C$2504,$C407,$D$5:$D$2504,$D407,$J$5:$J$2504,$J407,$B$5:$B$2504,$B407)&gt;1,"Takror",""))</f>
        <v/>
      </c>
    </row>
    <row r="408" customFormat="false" ht="15" hidden="false" customHeight="false" outlineLevel="0" collapsed="false">
      <c r="A408" s="8" t="n">
        <v>404</v>
      </c>
      <c r="B408" s="13"/>
      <c r="C408" s="12"/>
      <c r="D408" s="13"/>
      <c r="E408" s="24"/>
      <c r="F408" s="12"/>
      <c r="G408" s="12"/>
      <c r="H408" s="25"/>
      <c r="I408" s="14" t="str">
        <f aca="false">IF(OR($D408="",$B408=""),"",INT(($B408-$D408)/365.25))</f>
        <v/>
      </c>
      <c r="J408" s="25"/>
      <c r="K408" s="14" t="str">
        <f aca="false">IF(OR($J408="",$I408=""),"",IF(OR(AND($J408="Gelmintoz",$I408&gt;=2,$I408&lt;=10),AND($J408="Onkogematologik",$I408&gt;=2,$I408&lt;=18)),"Ha","Yo'q"))</f>
        <v/>
      </c>
      <c r="L408" s="25"/>
      <c r="M408" s="12"/>
      <c r="N408" s="14" t="str">
        <f aca="false">IF(OR($C408="",$D408="",$J408="",$B408=""),"",IF(COUNTIFS($C$5:$C$2504,$C408,$D$5:$D$2504,$D408,$J$5:$J$2504,$J408,$B$5:$B$2504,$B408)&gt;1,"Takror",""))</f>
        <v/>
      </c>
    </row>
    <row r="409" customFormat="false" ht="15" hidden="false" customHeight="false" outlineLevel="0" collapsed="false">
      <c r="A409" s="8" t="n">
        <v>405</v>
      </c>
      <c r="B409" s="13"/>
      <c r="C409" s="12"/>
      <c r="D409" s="13"/>
      <c r="E409" s="24"/>
      <c r="F409" s="12"/>
      <c r="G409" s="12"/>
      <c r="H409" s="25"/>
      <c r="I409" s="14" t="str">
        <f aca="false">IF(OR($D409="",$B409=""),"",INT(($B409-$D409)/365.25))</f>
        <v/>
      </c>
      <c r="J409" s="25"/>
      <c r="K409" s="14" t="str">
        <f aca="false">IF(OR($J409="",$I409=""),"",IF(OR(AND($J409="Gelmintoz",$I409&gt;=2,$I409&lt;=10),AND($J409="Onkogematologik",$I409&gt;=2,$I409&lt;=18)),"Ha","Yo'q"))</f>
        <v/>
      </c>
      <c r="L409" s="25"/>
      <c r="M409" s="12"/>
      <c r="N409" s="14" t="str">
        <f aca="false">IF(OR($C409="",$D409="",$J409="",$B409=""),"",IF(COUNTIFS($C$5:$C$2504,$C409,$D$5:$D$2504,$D409,$J$5:$J$2504,$J409,$B$5:$B$2504,$B409)&gt;1,"Takror",""))</f>
        <v/>
      </c>
    </row>
    <row r="410" customFormat="false" ht="15" hidden="false" customHeight="false" outlineLevel="0" collapsed="false">
      <c r="A410" s="8" t="n">
        <v>406</v>
      </c>
      <c r="B410" s="13"/>
      <c r="C410" s="12"/>
      <c r="D410" s="13"/>
      <c r="E410" s="24"/>
      <c r="F410" s="12"/>
      <c r="G410" s="12"/>
      <c r="H410" s="25"/>
      <c r="I410" s="14" t="str">
        <f aca="false">IF(OR($D410="",$B410=""),"",INT(($B410-$D410)/365.25))</f>
        <v/>
      </c>
      <c r="J410" s="25"/>
      <c r="K410" s="14" t="str">
        <f aca="false">IF(OR($J410="",$I410=""),"",IF(OR(AND($J410="Gelmintoz",$I410&gt;=2,$I410&lt;=10),AND($J410="Onkogematologik",$I410&gt;=2,$I410&lt;=18)),"Ha","Yo'q"))</f>
        <v/>
      </c>
      <c r="L410" s="25"/>
      <c r="M410" s="12"/>
      <c r="N410" s="14" t="str">
        <f aca="false">IF(OR($C410="",$D410="",$J410="",$B410=""),"",IF(COUNTIFS($C$5:$C$2504,$C410,$D$5:$D$2504,$D410,$J$5:$J$2504,$J410,$B$5:$B$2504,$B410)&gt;1,"Takror",""))</f>
        <v/>
      </c>
    </row>
    <row r="411" customFormat="false" ht="15" hidden="false" customHeight="false" outlineLevel="0" collapsed="false">
      <c r="A411" s="8" t="n">
        <v>407</v>
      </c>
      <c r="B411" s="13"/>
      <c r="C411" s="12"/>
      <c r="D411" s="13"/>
      <c r="E411" s="24"/>
      <c r="F411" s="12"/>
      <c r="G411" s="12"/>
      <c r="H411" s="25"/>
      <c r="I411" s="14" t="str">
        <f aca="false">IF(OR($D411="",$B411=""),"",INT(($B411-$D411)/365.25))</f>
        <v/>
      </c>
      <c r="J411" s="25"/>
      <c r="K411" s="14" t="str">
        <f aca="false">IF(OR($J411="",$I411=""),"",IF(OR(AND($J411="Gelmintoz",$I411&gt;=2,$I411&lt;=10),AND($J411="Onkogematologik",$I411&gt;=2,$I411&lt;=18)),"Ha","Yo'q"))</f>
        <v/>
      </c>
      <c r="L411" s="25"/>
      <c r="M411" s="12"/>
      <c r="N411" s="14" t="str">
        <f aca="false">IF(OR($C411="",$D411="",$J411="",$B411=""),"",IF(COUNTIFS($C$5:$C$2504,$C411,$D$5:$D$2504,$D411,$J$5:$J$2504,$J411,$B$5:$B$2504,$B411)&gt;1,"Takror",""))</f>
        <v/>
      </c>
    </row>
    <row r="412" customFormat="false" ht="15" hidden="false" customHeight="false" outlineLevel="0" collapsed="false">
      <c r="A412" s="8" t="n">
        <v>408</v>
      </c>
      <c r="B412" s="13"/>
      <c r="C412" s="12"/>
      <c r="D412" s="13"/>
      <c r="E412" s="24"/>
      <c r="F412" s="12"/>
      <c r="G412" s="12"/>
      <c r="H412" s="25"/>
      <c r="I412" s="14" t="str">
        <f aca="false">IF(OR($D412="",$B412=""),"",INT(($B412-$D412)/365.25))</f>
        <v/>
      </c>
      <c r="J412" s="25"/>
      <c r="K412" s="14" t="str">
        <f aca="false">IF(OR($J412="",$I412=""),"",IF(OR(AND($J412="Gelmintoz",$I412&gt;=2,$I412&lt;=10),AND($J412="Onkogematologik",$I412&gt;=2,$I412&lt;=18)),"Ha","Yo'q"))</f>
        <v/>
      </c>
      <c r="L412" s="25"/>
      <c r="M412" s="12"/>
      <c r="N412" s="14" t="str">
        <f aca="false">IF(OR($C412="",$D412="",$J412="",$B412=""),"",IF(COUNTIFS($C$5:$C$2504,$C412,$D$5:$D$2504,$D412,$J$5:$J$2504,$J412,$B$5:$B$2504,$B412)&gt;1,"Takror",""))</f>
        <v/>
      </c>
    </row>
    <row r="413" customFormat="false" ht="15" hidden="false" customHeight="false" outlineLevel="0" collapsed="false">
      <c r="A413" s="8" t="n">
        <v>409</v>
      </c>
      <c r="B413" s="13"/>
      <c r="C413" s="12"/>
      <c r="D413" s="13"/>
      <c r="E413" s="24"/>
      <c r="F413" s="12"/>
      <c r="G413" s="12"/>
      <c r="H413" s="25"/>
      <c r="I413" s="14" t="str">
        <f aca="false">IF(OR($D413="",$B413=""),"",INT(($B413-$D413)/365.25))</f>
        <v/>
      </c>
      <c r="J413" s="25"/>
      <c r="K413" s="14" t="str">
        <f aca="false">IF(OR($J413="",$I413=""),"",IF(OR(AND($J413="Gelmintoz",$I413&gt;=2,$I413&lt;=10),AND($J413="Onkogematologik",$I413&gt;=2,$I413&lt;=18)),"Ha","Yo'q"))</f>
        <v/>
      </c>
      <c r="L413" s="25"/>
      <c r="M413" s="12"/>
      <c r="N413" s="14" t="str">
        <f aca="false">IF(OR($C413="",$D413="",$J413="",$B413=""),"",IF(COUNTIFS($C$5:$C$2504,$C413,$D$5:$D$2504,$D413,$J$5:$J$2504,$J413,$B$5:$B$2504,$B413)&gt;1,"Takror",""))</f>
        <v/>
      </c>
    </row>
    <row r="414" customFormat="false" ht="15" hidden="false" customHeight="false" outlineLevel="0" collapsed="false">
      <c r="A414" s="8" t="n">
        <v>410</v>
      </c>
      <c r="B414" s="13"/>
      <c r="C414" s="12"/>
      <c r="D414" s="13"/>
      <c r="E414" s="24"/>
      <c r="F414" s="12"/>
      <c r="G414" s="12"/>
      <c r="H414" s="25"/>
      <c r="I414" s="14" t="str">
        <f aca="false">IF(OR($D414="",$B414=""),"",INT(($B414-$D414)/365.25))</f>
        <v/>
      </c>
      <c r="J414" s="25"/>
      <c r="K414" s="14" t="str">
        <f aca="false">IF(OR($J414="",$I414=""),"",IF(OR(AND($J414="Gelmintoz",$I414&gt;=2,$I414&lt;=10),AND($J414="Onkogematologik",$I414&gt;=2,$I414&lt;=18)),"Ha","Yo'q"))</f>
        <v/>
      </c>
      <c r="L414" s="25"/>
      <c r="M414" s="12"/>
      <c r="N414" s="14" t="str">
        <f aca="false">IF(OR($C414="",$D414="",$J414="",$B414=""),"",IF(COUNTIFS($C$5:$C$2504,$C414,$D$5:$D$2504,$D414,$J$5:$J$2504,$J414,$B$5:$B$2504,$B414)&gt;1,"Takror",""))</f>
        <v/>
      </c>
    </row>
    <row r="415" customFormat="false" ht="15" hidden="false" customHeight="false" outlineLevel="0" collapsed="false">
      <c r="A415" s="8" t="n">
        <v>411</v>
      </c>
      <c r="B415" s="13"/>
      <c r="C415" s="12"/>
      <c r="D415" s="13"/>
      <c r="E415" s="24"/>
      <c r="F415" s="12"/>
      <c r="G415" s="12"/>
      <c r="H415" s="25"/>
      <c r="I415" s="14" t="str">
        <f aca="false">IF(OR($D415="",$B415=""),"",INT(($B415-$D415)/365.25))</f>
        <v/>
      </c>
      <c r="J415" s="25"/>
      <c r="K415" s="14" t="str">
        <f aca="false">IF(OR($J415="",$I415=""),"",IF(OR(AND($J415="Gelmintoz",$I415&gt;=2,$I415&lt;=10),AND($J415="Onkogematologik",$I415&gt;=2,$I415&lt;=18)),"Ha","Yo'q"))</f>
        <v/>
      </c>
      <c r="L415" s="25"/>
      <c r="M415" s="12"/>
      <c r="N415" s="14" t="str">
        <f aca="false">IF(OR($C415="",$D415="",$J415="",$B415=""),"",IF(COUNTIFS($C$5:$C$2504,$C415,$D$5:$D$2504,$D415,$J$5:$J$2504,$J415,$B$5:$B$2504,$B415)&gt;1,"Takror",""))</f>
        <v/>
      </c>
    </row>
    <row r="416" customFormat="false" ht="15" hidden="false" customHeight="false" outlineLevel="0" collapsed="false">
      <c r="A416" s="8" t="n">
        <v>412</v>
      </c>
      <c r="B416" s="13"/>
      <c r="C416" s="12"/>
      <c r="D416" s="13"/>
      <c r="E416" s="24"/>
      <c r="F416" s="12"/>
      <c r="G416" s="12"/>
      <c r="H416" s="25"/>
      <c r="I416" s="14" t="str">
        <f aca="false">IF(OR($D416="",$B416=""),"",INT(($B416-$D416)/365.25))</f>
        <v/>
      </c>
      <c r="J416" s="25"/>
      <c r="K416" s="14" t="str">
        <f aca="false">IF(OR($J416="",$I416=""),"",IF(OR(AND($J416="Gelmintoz",$I416&gt;=2,$I416&lt;=10),AND($J416="Onkogematologik",$I416&gt;=2,$I416&lt;=18)),"Ha","Yo'q"))</f>
        <v/>
      </c>
      <c r="L416" s="25"/>
      <c r="M416" s="12"/>
      <c r="N416" s="14" t="str">
        <f aca="false">IF(OR($C416="",$D416="",$J416="",$B416=""),"",IF(COUNTIFS($C$5:$C$2504,$C416,$D$5:$D$2504,$D416,$J$5:$J$2504,$J416,$B$5:$B$2504,$B416)&gt;1,"Takror",""))</f>
        <v/>
      </c>
    </row>
    <row r="417" customFormat="false" ht="15" hidden="false" customHeight="false" outlineLevel="0" collapsed="false">
      <c r="A417" s="8" t="n">
        <v>413</v>
      </c>
      <c r="B417" s="13"/>
      <c r="C417" s="12"/>
      <c r="D417" s="13"/>
      <c r="E417" s="24"/>
      <c r="F417" s="12"/>
      <c r="G417" s="12"/>
      <c r="H417" s="25"/>
      <c r="I417" s="14" t="str">
        <f aca="false">IF(OR($D417="",$B417=""),"",INT(($B417-$D417)/365.25))</f>
        <v/>
      </c>
      <c r="J417" s="25"/>
      <c r="K417" s="14" t="str">
        <f aca="false">IF(OR($J417="",$I417=""),"",IF(OR(AND($J417="Gelmintoz",$I417&gt;=2,$I417&lt;=10),AND($J417="Onkogematologik",$I417&gt;=2,$I417&lt;=18)),"Ha","Yo'q"))</f>
        <v/>
      </c>
      <c r="L417" s="25"/>
      <c r="M417" s="12"/>
      <c r="N417" s="14" t="str">
        <f aca="false">IF(OR($C417="",$D417="",$J417="",$B417=""),"",IF(COUNTIFS($C$5:$C$2504,$C417,$D$5:$D$2504,$D417,$J$5:$J$2504,$J417,$B$5:$B$2504,$B417)&gt;1,"Takror",""))</f>
        <v/>
      </c>
    </row>
    <row r="418" customFormat="false" ht="15" hidden="false" customHeight="false" outlineLevel="0" collapsed="false">
      <c r="A418" s="8" t="n">
        <v>414</v>
      </c>
      <c r="B418" s="13"/>
      <c r="C418" s="12"/>
      <c r="D418" s="13"/>
      <c r="E418" s="24"/>
      <c r="F418" s="12"/>
      <c r="G418" s="12"/>
      <c r="H418" s="25"/>
      <c r="I418" s="14" t="str">
        <f aca="false">IF(OR($D418="",$B418=""),"",INT(($B418-$D418)/365.25))</f>
        <v/>
      </c>
      <c r="J418" s="25"/>
      <c r="K418" s="14" t="str">
        <f aca="false">IF(OR($J418="",$I418=""),"",IF(OR(AND($J418="Gelmintoz",$I418&gt;=2,$I418&lt;=10),AND($J418="Onkogematologik",$I418&gt;=2,$I418&lt;=18)),"Ha","Yo'q"))</f>
        <v/>
      </c>
      <c r="L418" s="25"/>
      <c r="M418" s="12"/>
      <c r="N418" s="14" t="str">
        <f aca="false">IF(OR($C418="",$D418="",$J418="",$B418=""),"",IF(COUNTIFS($C$5:$C$2504,$C418,$D$5:$D$2504,$D418,$J$5:$J$2504,$J418,$B$5:$B$2504,$B418)&gt;1,"Takror",""))</f>
        <v/>
      </c>
    </row>
    <row r="419" customFormat="false" ht="15" hidden="false" customHeight="false" outlineLevel="0" collapsed="false">
      <c r="A419" s="8" t="n">
        <v>415</v>
      </c>
      <c r="B419" s="13"/>
      <c r="C419" s="12"/>
      <c r="D419" s="13"/>
      <c r="E419" s="24"/>
      <c r="F419" s="12"/>
      <c r="G419" s="12"/>
      <c r="H419" s="25"/>
      <c r="I419" s="14" t="str">
        <f aca="false">IF(OR($D419="",$B419=""),"",INT(($B419-$D419)/365.25))</f>
        <v/>
      </c>
      <c r="J419" s="25"/>
      <c r="K419" s="14" t="str">
        <f aca="false">IF(OR($J419="",$I419=""),"",IF(OR(AND($J419="Gelmintoz",$I419&gt;=2,$I419&lt;=10),AND($J419="Onkogematologik",$I419&gt;=2,$I419&lt;=18)),"Ha","Yo'q"))</f>
        <v/>
      </c>
      <c r="L419" s="25"/>
      <c r="M419" s="12"/>
      <c r="N419" s="14" t="str">
        <f aca="false">IF(OR($C419="",$D419="",$J419="",$B419=""),"",IF(COUNTIFS($C$5:$C$2504,$C419,$D$5:$D$2504,$D419,$J$5:$J$2504,$J419,$B$5:$B$2504,$B419)&gt;1,"Takror",""))</f>
        <v/>
      </c>
    </row>
    <row r="420" customFormat="false" ht="15" hidden="false" customHeight="false" outlineLevel="0" collapsed="false">
      <c r="A420" s="8" t="n">
        <v>416</v>
      </c>
      <c r="B420" s="13"/>
      <c r="C420" s="12"/>
      <c r="D420" s="13"/>
      <c r="E420" s="24"/>
      <c r="F420" s="12"/>
      <c r="G420" s="12"/>
      <c r="H420" s="25"/>
      <c r="I420" s="14" t="str">
        <f aca="false">IF(OR($D420="",$B420=""),"",INT(($B420-$D420)/365.25))</f>
        <v/>
      </c>
      <c r="J420" s="25"/>
      <c r="K420" s="14" t="str">
        <f aca="false">IF(OR($J420="",$I420=""),"",IF(OR(AND($J420="Gelmintoz",$I420&gt;=2,$I420&lt;=10),AND($J420="Onkogematologik",$I420&gt;=2,$I420&lt;=18)),"Ha","Yo'q"))</f>
        <v/>
      </c>
      <c r="L420" s="25"/>
      <c r="M420" s="12"/>
      <c r="N420" s="14" t="str">
        <f aca="false">IF(OR($C420="",$D420="",$J420="",$B420=""),"",IF(COUNTIFS($C$5:$C$2504,$C420,$D$5:$D$2504,$D420,$J$5:$J$2504,$J420,$B$5:$B$2504,$B420)&gt;1,"Takror",""))</f>
        <v/>
      </c>
    </row>
    <row r="421" customFormat="false" ht="15" hidden="false" customHeight="false" outlineLevel="0" collapsed="false">
      <c r="A421" s="8" t="n">
        <v>417</v>
      </c>
      <c r="B421" s="13"/>
      <c r="C421" s="12"/>
      <c r="D421" s="13"/>
      <c r="E421" s="24"/>
      <c r="F421" s="12"/>
      <c r="G421" s="12"/>
      <c r="H421" s="25"/>
      <c r="I421" s="14" t="str">
        <f aca="false">IF(OR($D421="",$B421=""),"",INT(($B421-$D421)/365.25))</f>
        <v/>
      </c>
      <c r="J421" s="25"/>
      <c r="K421" s="14" t="str">
        <f aca="false">IF(OR($J421="",$I421=""),"",IF(OR(AND($J421="Gelmintoz",$I421&gt;=2,$I421&lt;=10),AND($J421="Onkogematologik",$I421&gt;=2,$I421&lt;=18)),"Ha","Yo'q"))</f>
        <v/>
      </c>
      <c r="L421" s="25"/>
      <c r="M421" s="12"/>
      <c r="N421" s="14" t="str">
        <f aca="false">IF(OR($C421="",$D421="",$J421="",$B421=""),"",IF(COUNTIFS($C$5:$C$2504,$C421,$D$5:$D$2504,$D421,$J$5:$J$2504,$J421,$B$5:$B$2504,$B421)&gt;1,"Takror",""))</f>
        <v/>
      </c>
    </row>
    <row r="422" customFormat="false" ht="15" hidden="false" customHeight="false" outlineLevel="0" collapsed="false">
      <c r="A422" s="8" t="n">
        <v>418</v>
      </c>
      <c r="B422" s="13"/>
      <c r="C422" s="12"/>
      <c r="D422" s="13"/>
      <c r="E422" s="24"/>
      <c r="F422" s="12"/>
      <c r="G422" s="12"/>
      <c r="H422" s="25"/>
      <c r="I422" s="14" t="str">
        <f aca="false">IF(OR($D422="",$B422=""),"",INT(($B422-$D422)/365.25))</f>
        <v/>
      </c>
      <c r="J422" s="25"/>
      <c r="K422" s="14" t="str">
        <f aca="false">IF(OR($J422="",$I422=""),"",IF(OR(AND($J422="Gelmintoz",$I422&gt;=2,$I422&lt;=10),AND($J422="Onkogematologik",$I422&gt;=2,$I422&lt;=18)),"Ha","Yo'q"))</f>
        <v/>
      </c>
      <c r="L422" s="25"/>
      <c r="M422" s="12"/>
      <c r="N422" s="14" t="str">
        <f aca="false">IF(OR($C422="",$D422="",$J422="",$B422=""),"",IF(COUNTIFS($C$5:$C$2504,$C422,$D$5:$D$2504,$D422,$J$5:$J$2504,$J422,$B$5:$B$2504,$B422)&gt;1,"Takror",""))</f>
        <v/>
      </c>
    </row>
    <row r="423" customFormat="false" ht="15" hidden="false" customHeight="false" outlineLevel="0" collapsed="false">
      <c r="A423" s="8" t="n">
        <v>419</v>
      </c>
      <c r="B423" s="13"/>
      <c r="C423" s="12"/>
      <c r="D423" s="13"/>
      <c r="E423" s="24"/>
      <c r="F423" s="12"/>
      <c r="G423" s="12"/>
      <c r="H423" s="25"/>
      <c r="I423" s="14" t="str">
        <f aca="false">IF(OR($D423="",$B423=""),"",INT(($B423-$D423)/365.25))</f>
        <v/>
      </c>
      <c r="J423" s="25"/>
      <c r="K423" s="14" t="str">
        <f aca="false">IF(OR($J423="",$I423=""),"",IF(OR(AND($J423="Gelmintoz",$I423&gt;=2,$I423&lt;=10),AND($J423="Onkogematologik",$I423&gt;=2,$I423&lt;=18)),"Ha","Yo'q"))</f>
        <v/>
      </c>
      <c r="L423" s="25"/>
      <c r="M423" s="12"/>
      <c r="N423" s="14" t="str">
        <f aca="false">IF(OR($C423="",$D423="",$J423="",$B423=""),"",IF(COUNTIFS($C$5:$C$2504,$C423,$D$5:$D$2504,$D423,$J$5:$J$2504,$J423,$B$5:$B$2504,$B423)&gt;1,"Takror",""))</f>
        <v/>
      </c>
    </row>
    <row r="424" customFormat="false" ht="15" hidden="false" customHeight="false" outlineLevel="0" collapsed="false">
      <c r="A424" s="8" t="n">
        <v>420</v>
      </c>
      <c r="B424" s="13"/>
      <c r="C424" s="12"/>
      <c r="D424" s="13"/>
      <c r="E424" s="24"/>
      <c r="F424" s="12"/>
      <c r="G424" s="12"/>
      <c r="H424" s="25"/>
      <c r="I424" s="14" t="str">
        <f aca="false">IF(OR($D424="",$B424=""),"",INT(($B424-$D424)/365.25))</f>
        <v/>
      </c>
      <c r="J424" s="25"/>
      <c r="K424" s="14" t="str">
        <f aca="false">IF(OR($J424="",$I424=""),"",IF(OR(AND($J424="Gelmintoz",$I424&gt;=2,$I424&lt;=10),AND($J424="Onkogematologik",$I424&gt;=2,$I424&lt;=18)),"Ha","Yo'q"))</f>
        <v/>
      </c>
      <c r="L424" s="25"/>
      <c r="M424" s="12"/>
      <c r="N424" s="14" t="str">
        <f aca="false">IF(OR($C424="",$D424="",$J424="",$B424=""),"",IF(COUNTIFS($C$5:$C$2504,$C424,$D$5:$D$2504,$D424,$J$5:$J$2504,$J424,$B$5:$B$2504,$B424)&gt;1,"Takror",""))</f>
        <v/>
      </c>
    </row>
    <row r="425" customFormat="false" ht="15" hidden="false" customHeight="false" outlineLevel="0" collapsed="false">
      <c r="A425" s="8" t="n">
        <v>421</v>
      </c>
      <c r="B425" s="13"/>
      <c r="C425" s="12"/>
      <c r="D425" s="13"/>
      <c r="E425" s="24"/>
      <c r="F425" s="12"/>
      <c r="G425" s="12"/>
      <c r="H425" s="25"/>
      <c r="I425" s="14" t="str">
        <f aca="false">IF(OR($D425="",$B425=""),"",INT(($B425-$D425)/365.25))</f>
        <v/>
      </c>
      <c r="J425" s="25"/>
      <c r="K425" s="14" t="str">
        <f aca="false">IF(OR($J425="",$I425=""),"",IF(OR(AND($J425="Gelmintoz",$I425&gt;=2,$I425&lt;=10),AND($J425="Onkogematologik",$I425&gt;=2,$I425&lt;=18)),"Ha","Yo'q"))</f>
        <v/>
      </c>
      <c r="L425" s="25"/>
      <c r="M425" s="12"/>
      <c r="N425" s="14" t="str">
        <f aca="false">IF(OR($C425="",$D425="",$J425="",$B425=""),"",IF(COUNTIFS($C$5:$C$2504,$C425,$D$5:$D$2504,$D425,$J$5:$J$2504,$J425,$B$5:$B$2504,$B425)&gt;1,"Takror",""))</f>
        <v/>
      </c>
    </row>
    <row r="426" customFormat="false" ht="15" hidden="false" customHeight="false" outlineLevel="0" collapsed="false">
      <c r="A426" s="8" t="n">
        <v>422</v>
      </c>
      <c r="B426" s="13"/>
      <c r="C426" s="12"/>
      <c r="D426" s="13"/>
      <c r="E426" s="24"/>
      <c r="F426" s="12"/>
      <c r="G426" s="12"/>
      <c r="H426" s="25"/>
      <c r="I426" s="14" t="str">
        <f aca="false">IF(OR($D426="",$B426=""),"",INT(($B426-$D426)/365.25))</f>
        <v/>
      </c>
      <c r="J426" s="25"/>
      <c r="K426" s="14" t="str">
        <f aca="false">IF(OR($J426="",$I426=""),"",IF(OR(AND($J426="Gelmintoz",$I426&gt;=2,$I426&lt;=10),AND($J426="Onkogematologik",$I426&gt;=2,$I426&lt;=18)),"Ha","Yo'q"))</f>
        <v/>
      </c>
      <c r="L426" s="25"/>
      <c r="M426" s="12"/>
      <c r="N426" s="14" t="str">
        <f aca="false">IF(OR($C426="",$D426="",$J426="",$B426=""),"",IF(COUNTIFS($C$5:$C$2504,$C426,$D$5:$D$2504,$D426,$J$5:$J$2504,$J426,$B$5:$B$2504,$B426)&gt;1,"Takror",""))</f>
        <v/>
      </c>
    </row>
    <row r="427" customFormat="false" ht="15" hidden="false" customHeight="false" outlineLevel="0" collapsed="false">
      <c r="A427" s="8" t="n">
        <v>423</v>
      </c>
      <c r="B427" s="13"/>
      <c r="C427" s="12"/>
      <c r="D427" s="13"/>
      <c r="E427" s="24"/>
      <c r="F427" s="12"/>
      <c r="G427" s="12"/>
      <c r="H427" s="25"/>
      <c r="I427" s="14" t="str">
        <f aca="false">IF(OR($D427="",$B427=""),"",INT(($B427-$D427)/365.25))</f>
        <v/>
      </c>
      <c r="J427" s="25"/>
      <c r="K427" s="14" t="str">
        <f aca="false">IF(OR($J427="",$I427=""),"",IF(OR(AND($J427="Gelmintoz",$I427&gt;=2,$I427&lt;=10),AND($J427="Onkogematologik",$I427&gt;=2,$I427&lt;=18)),"Ha","Yo'q"))</f>
        <v/>
      </c>
      <c r="L427" s="25"/>
      <c r="M427" s="12"/>
      <c r="N427" s="14" t="str">
        <f aca="false">IF(OR($C427="",$D427="",$J427="",$B427=""),"",IF(COUNTIFS($C$5:$C$2504,$C427,$D$5:$D$2504,$D427,$J$5:$J$2504,$J427,$B$5:$B$2504,$B427)&gt;1,"Takror",""))</f>
        <v/>
      </c>
    </row>
    <row r="428" customFormat="false" ht="15" hidden="false" customHeight="false" outlineLevel="0" collapsed="false">
      <c r="A428" s="8" t="n">
        <v>424</v>
      </c>
      <c r="B428" s="13"/>
      <c r="C428" s="12"/>
      <c r="D428" s="13"/>
      <c r="E428" s="24"/>
      <c r="F428" s="12"/>
      <c r="G428" s="12"/>
      <c r="H428" s="25"/>
      <c r="I428" s="14" t="str">
        <f aca="false">IF(OR($D428="",$B428=""),"",INT(($B428-$D428)/365.25))</f>
        <v/>
      </c>
      <c r="J428" s="25"/>
      <c r="K428" s="14" t="str">
        <f aca="false">IF(OR($J428="",$I428=""),"",IF(OR(AND($J428="Gelmintoz",$I428&gt;=2,$I428&lt;=10),AND($J428="Onkogematologik",$I428&gt;=2,$I428&lt;=18)),"Ha","Yo'q"))</f>
        <v/>
      </c>
      <c r="L428" s="25"/>
      <c r="M428" s="12"/>
      <c r="N428" s="14" t="str">
        <f aca="false">IF(OR($C428="",$D428="",$J428="",$B428=""),"",IF(COUNTIFS($C$5:$C$2504,$C428,$D$5:$D$2504,$D428,$J$5:$J$2504,$J428,$B$5:$B$2504,$B428)&gt;1,"Takror",""))</f>
        <v/>
      </c>
    </row>
    <row r="429" customFormat="false" ht="15" hidden="false" customHeight="false" outlineLevel="0" collapsed="false">
      <c r="A429" s="8" t="n">
        <v>425</v>
      </c>
      <c r="B429" s="13"/>
      <c r="C429" s="12"/>
      <c r="D429" s="13"/>
      <c r="E429" s="24"/>
      <c r="F429" s="12"/>
      <c r="G429" s="12"/>
      <c r="H429" s="25"/>
      <c r="I429" s="14" t="str">
        <f aca="false">IF(OR($D429="",$B429=""),"",INT(($B429-$D429)/365.25))</f>
        <v/>
      </c>
      <c r="J429" s="25"/>
      <c r="K429" s="14" t="str">
        <f aca="false">IF(OR($J429="",$I429=""),"",IF(OR(AND($J429="Gelmintoz",$I429&gt;=2,$I429&lt;=10),AND($J429="Onkogematologik",$I429&gt;=2,$I429&lt;=18)),"Ha","Yo'q"))</f>
        <v/>
      </c>
      <c r="L429" s="25"/>
      <c r="M429" s="12"/>
      <c r="N429" s="14" t="str">
        <f aca="false">IF(OR($C429="",$D429="",$J429="",$B429=""),"",IF(COUNTIFS($C$5:$C$2504,$C429,$D$5:$D$2504,$D429,$J$5:$J$2504,$J429,$B$5:$B$2504,$B429)&gt;1,"Takror",""))</f>
        <v/>
      </c>
    </row>
    <row r="430" customFormat="false" ht="15" hidden="false" customHeight="false" outlineLevel="0" collapsed="false">
      <c r="A430" s="8" t="n">
        <v>426</v>
      </c>
      <c r="B430" s="13"/>
      <c r="C430" s="12"/>
      <c r="D430" s="13"/>
      <c r="E430" s="24"/>
      <c r="F430" s="12"/>
      <c r="G430" s="12"/>
      <c r="H430" s="25"/>
      <c r="I430" s="14" t="str">
        <f aca="false">IF(OR($D430="",$B430=""),"",INT(($B430-$D430)/365.25))</f>
        <v/>
      </c>
      <c r="J430" s="25"/>
      <c r="K430" s="14" t="str">
        <f aca="false">IF(OR($J430="",$I430=""),"",IF(OR(AND($J430="Gelmintoz",$I430&gt;=2,$I430&lt;=10),AND($J430="Onkogematologik",$I430&gt;=2,$I430&lt;=18)),"Ha","Yo'q"))</f>
        <v/>
      </c>
      <c r="L430" s="25"/>
      <c r="M430" s="12"/>
      <c r="N430" s="14" t="str">
        <f aca="false">IF(OR($C430="",$D430="",$J430="",$B430=""),"",IF(COUNTIFS($C$5:$C$2504,$C430,$D$5:$D$2504,$D430,$J$5:$J$2504,$J430,$B$5:$B$2504,$B430)&gt;1,"Takror",""))</f>
        <v/>
      </c>
    </row>
    <row r="431" customFormat="false" ht="15" hidden="false" customHeight="false" outlineLevel="0" collapsed="false">
      <c r="A431" s="8" t="n">
        <v>427</v>
      </c>
      <c r="B431" s="13"/>
      <c r="C431" s="12"/>
      <c r="D431" s="13"/>
      <c r="E431" s="24"/>
      <c r="F431" s="12"/>
      <c r="G431" s="12"/>
      <c r="H431" s="25"/>
      <c r="I431" s="14" t="str">
        <f aca="false">IF(OR($D431="",$B431=""),"",INT(($B431-$D431)/365.25))</f>
        <v/>
      </c>
      <c r="J431" s="25"/>
      <c r="K431" s="14" t="str">
        <f aca="false">IF(OR($J431="",$I431=""),"",IF(OR(AND($J431="Gelmintoz",$I431&gt;=2,$I431&lt;=10),AND($J431="Onkogematologik",$I431&gt;=2,$I431&lt;=18)),"Ha","Yo'q"))</f>
        <v/>
      </c>
      <c r="L431" s="25"/>
      <c r="M431" s="12"/>
      <c r="N431" s="14" t="str">
        <f aca="false">IF(OR($C431="",$D431="",$J431="",$B431=""),"",IF(COUNTIFS($C$5:$C$2504,$C431,$D$5:$D$2504,$D431,$J$5:$J$2504,$J431,$B$5:$B$2504,$B431)&gt;1,"Takror",""))</f>
        <v/>
      </c>
    </row>
    <row r="432" customFormat="false" ht="15" hidden="false" customHeight="false" outlineLevel="0" collapsed="false">
      <c r="A432" s="8" t="n">
        <v>428</v>
      </c>
      <c r="B432" s="13"/>
      <c r="C432" s="12"/>
      <c r="D432" s="13"/>
      <c r="E432" s="24"/>
      <c r="F432" s="12"/>
      <c r="G432" s="12"/>
      <c r="H432" s="25"/>
      <c r="I432" s="14" t="str">
        <f aca="false">IF(OR($D432="",$B432=""),"",INT(($B432-$D432)/365.25))</f>
        <v/>
      </c>
      <c r="J432" s="25"/>
      <c r="K432" s="14" t="str">
        <f aca="false">IF(OR($J432="",$I432=""),"",IF(OR(AND($J432="Gelmintoz",$I432&gt;=2,$I432&lt;=10),AND($J432="Onkogematologik",$I432&gt;=2,$I432&lt;=18)),"Ha","Yo'q"))</f>
        <v/>
      </c>
      <c r="L432" s="25"/>
      <c r="M432" s="12"/>
      <c r="N432" s="14" t="str">
        <f aca="false">IF(OR($C432="",$D432="",$J432="",$B432=""),"",IF(COUNTIFS($C$5:$C$2504,$C432,$D$5:$D$2504,$D432,$J$5:$J$2504,$J432,$B$5:$B$2504,$B432)&gt;1,"Takror",""))</f>
        <v/>
      </c>
    </row>
    <row r="433" customFormat="false" ht="15" hidden="false" customHeight="false" outlineLevel="0" collapsed="false">
      <c r="A433" s="8" t="n">
        <v>429</v>
      </c>
      <c r="B433" s="13"/>
      <c r="C433" s="12"/>
      <c r="D433" s="13"/>
      <c r="E433" s="24"/>
      <c r="F433" s="12"/>
      <c r="G433" s="12"/>
      <c r="H433" s="25"/>
      <c r="I433" s="14" t="str">
        <f aca="false">IF(OR($D433="",$B433=""),"",INT(($B433-$D433)/365.25))</f>
        <v/>
      </c>
      <c r="J433" s="25"/>
      <c r="K433" s="14" t="str">
        <f aca="false">IF(OR($J433="",$I433=""),"",IF(OR(AND($J433="Gelmintoz",$I433&gt;=2,$I433&lt;=10),AND($J433="Onkogematologik",$I433&gt;=2,$I433&lt;=18)),"Ha","Yo'q"))</f>
        <v/>
      </c>
      <c r="L433" s="25"/>
      <c r="M433" s="12"/>
      <c r="N433" s="14" t="str">
        <f aca="false">IF(OR($C433="",$D433="",$J433="",$B433=""),"",IF(COUNTIFS($C$5:$C$2504,$C433,$D$5:$D$2504,$D433,$J$5:$J$2504,$J433,$B$5:$B$2504,$B433)&gt;1,"Takror",""))</f>
        <v/>
      </c>
    </row>
    <row r="434" customFormat="false" ht="15" hidden="false" customHeight="false" outlineLevel="0" collapsed="false">
      <c r="A434" s="8" t="n">
        <v>430</v>
      </c>
      <c r="B434" s="13"/>
      <c r="C434" s="12"/>
      <c r="D434" s="13"/>
      <c r="E434" s="24"/>
      <c r="F434" s="12"/>
      <c r="G434" s="12"/>
      <c r="H434" s="25"/>
      <c r="I434" s="14" t="str">
        <f aca="false">IF(OR($D434="",$B434=""),"",INT(($B434-$D434)/365.25))</f>
        <v/>
      </c>
      <c r="J434" s="25"/>
      <c r="K434" s="14" t="str">
        <f aca="false">IF(OR($J434="",$I434=""),"",IF(OR(AND($J434="Gelmintoz",$I434&gt;=2,$I434&lt;=10),AND($J434="Onkogematologik",$I434&gt;=2,$I434&lt;=18)),"Ha","Yo'q"))</f>
        <v/>
      </c>
      <c r="L434" s="25"/>
      <c r="M434" s="12"/>
      <c r="N434" s="14" t="str">
        <f aca="false">IF(OR($C434="",$D434="",$J434="",$B434=""),"",IF(COUNTIFS($C$5:$C$2504,$C434,$D$5:$D$2504,$D434,$J$5:$J$2504,$J434,$B$5:$B$2504,$B434)&gt;1,"Takror",""))</f>
        <v/>
      </c>
    </row>
    <row r="435" customFormat="false" ht="15" hidden="false" customHeight="false" outlineLevel="0" collapsed="false">
      <c r="A435" s="8" t="n">
        <v>431</v>
      </c>
      <c r="B435" s="13"/>
      <c r="C435" s="12"/>
      <c r="D435" s="13"/>
      <c r="E435" s="24"/>
      <c r="F435" s="12"/>
      <c r="G435" s="12"/>
      <c r="H435" s="25"/>
      <c r="I435" s="14" t="str">
        <f aca="false">IF(OR($D435="",$B435=""),"",INT(($B435-$D435)/365.25))</f>
        <v/>
      </c>
      <c r="J435" s="25"/>
      <c r="K435" s="14" t="str">
        <f aca="false">IF(OR($J435="",$I435=""),"",IF(OR(AND($J435="Gelmintoz",$I435&gt;=2,$I435&lt;=10),AND($J435="Onkogematologik",$I435&gt;=2,$I435&lt;=18)),"Ha","Yo'q"))</f>
        <v/>
      </c>
      <c r="L435" s="25"/>
      <c r="M435" s="12"/>
      <c r="N435" s="14" t="str">
        <f aca="false">IF(OR($C435="",$D435="",$J435="",$B435=""),"",IF(COUNTIFS($C$5:$C$2504,$C435,$D$5:$D$2504,$D435,$J$5:$J$2504,$J435,$B$5:$B$2504,$B435)&gt;1,"Takror",""))</f>
        <v/>
      </c>
    </row>
    <row r="436" customFormat="false" ht="15" hidden="false" customHeight="false" outlineLevel="0" collapsed="false">
      <c r="A436" s="8" t="n">
        <v>432</v>
      </c>
      <c r="B436" s="13"/>
      <c r="C436" s="12"/>
      <c r="D436" s="13"/>
      <c r="E436" s="24"/>
      <c r="F436" s="12"/>
      <c r="G436" s="12"/>
      <c r="H436" s="25"/>
      <c r="I436" s="14" t="str">
        <f aca="false">IF(OR($D436="",$B436=""),"",INT(($B436-$D436)/365.25))</f>
        <v/>
      </c>
      <c r="J436" s="25"/>
      <c r="K436" s="14" t="str">
        <f aca="false">IF(OR($J436="",$I436=""),"",IF(OR(AND($J436="Gelmintoz",$I436&gt;=2,$I436&lt;=10),AND($J436="Onkogematologik",$I436&gt;=2,$I436&lt;=18)),"Ha","Yo'q"))</f>
        <v/>
      </c>
      <c r="L436" s="25"/>
      <c r="M436" s="12"/>
      <c r="N436" s="14" t="str">
        <f aca="false">IF(OR($C436="",$D436="",$J436="",$B436=""),"",IF(COUNTIFS($C$5:$C$2504,$C436,$D$5:$D$2504,$D436,$J$5:$J$2504,$J436,$B$5:$B$2504,$B436)&gt;1,"Takror",""))</f>
        <v/>
      </c>
    </row>
    <row r="437" customFormat="false" ht="15" hidden="false" customHeight="false" outlineLevel="0" collapsed="false">
      <c r="A437" s="8" t="n">
        <v>433</v>
      </c>
      <c r="B437" s="13"/>
      <c r="C437" s="12"/>
      <c r="D437" s="13"/>
      <c r="E437" s="24"/>
      <c r="F437" s="12"/>
      <c r="G437" s="12"/>
      <c r="H437" s="25"/>
      <c r="I437" s="14" t="str">
        <f aca="false">IF(OR($D437="",$B437=""),"",INT(($B437-$D437)/365.25))</f>
        <v/>
      </c>
      <c r="J437" s="25"/>
      <c r="K437" s="14" t="str">
        <f aca="false">IF(OR($J437="",$I437=""),"",IF(OR(AND($J437="Gelmintoz",$I437&gt;=2,$I437&lt;=10),AND($J437="Onkogematologik",$I437&gt;=2,$I437&lt;=18)),"Ha","Yo'q"))</f>
        <v/>
      </c>
      <c r="L437" s="25"/>
      <c r="M437" s="12"/>
      <c r="N437" s="14" t="str">
        <f aca="false">IF(OR($C437="",$D437="",$J437="",$B437=""),"",IF(COUNTIFS($C$5:$C$2504,$C437,$D$5:$D$2504,$D437,$J$5:$J$2504,$J437,$B$5:$B$2504,$B437)&gt;1,"Takror",""))</f>
        <v/>
      </c>
    </row>
    <row r="438" customFormat="false" ht="15" hidden="false" customHeight="false" outlineLevel="0" collapsed="false">
      <c r="A438" s="8" t="n">
        <v>434</v>
      </c>
      <c r="B438" s="13"/>
      <c r="C438" s="12"/>
      <c r="D438" s="13"/>
      <c r="E438" s="24"/>
      <c r="F438" s="12"/>
      <c r="G438" s="12"/>
      <c r="H438" s="25"/>
      <c r="I438" s="14" t="str">
        <f aca="false">IF(OR($D438="",$B438=""),"",INT(($B438-$D438)/365.25))</f>
        <v/>
      </c>
      <c r="J438" s="25"/>
      <c r="K438" s="14" t="str">
        <f aca="false">IF(OR($J438="",$I438=""),"",IF(OR(AND($J438="Gelmintoz",$I438&gt;=2,$I438&lt;=10),AND($J438="Onkogematologik",$I438&gt;=2,$I438&lt;=18)),"Ha","Yo'q"))</f>
        <v/>
      </c>
      <c r="L438" s="25"/>
      <c r="M438" s="12"/>
      <c r="N438" s="14" t="str">
        <f aca="false">IF(OR($C438="",$D438="",$J438="",$B438=""),"",IF(COUNTIFS($C$5:$C$2504,$C438,$D$5:$D$2504,$D438,$J$5:$J$2504,$J438,$B$5:$B$2504,$B438)&gt;1,"Takror",""))</f>
        <v/>
      </c>
    </row>
    <row r="439" customFormat="false" ht="15" hidden="false" customHeight="false" outlineLevel="0" collapsed="false">
      <c r="A439" s="8" t="n">
        <v>435</v>
      </c>
      <c r="B439" s="13"/>
      <c r="C439" s="12"/>
      <c r="D439" s="13"/>
      <c r="E439" s="24"/>
      <c r="F439" s="12"/>
      <c r="G439" s="12"/>
      <c r="H439" s="25"/>
      <c r="I439" s="14" t="str">
        <f aca="false">IF(OR($D439="",$B439=""),"",INT(($B439-$D439)/365.25))</f>
        <v/>
      </c>
      <c r="J439" s="25"/>
      <c r="K439" s="14" t="str">
        <f aca="false">IF(OR($J439="",$I439=""),"",IF(OR(AND($J439="Gelmintoz",$I439&gt;=2,$I439&lt;=10),AND($J439="Onkogematologik",$I439&gt;=2,$I439&lt;=18)),"Ha","Yo'q"))</f>
        <v/>
      </c>
      <c r="L439" s="25"/>
      <c r="M439" s="12"/>
      <c r="N439" s="14" t="str">
        <f aca="false">IF(OR($C439="",$D439="",$J439="",$B439=""),"",IF(COUNTIFS($C$5:$C$2504,$C439,$D$5:$D$2504,$D439,$J$5:$J$2504,$J439,$B$5:$B$2504,$B439)&gt;1,"Takror",""))</f>
        <v/>
      </c>
    </row>
    <row r="440" customFormat="false" ht="15" hidden="false" customHeight="false" outlineLevel="0" collapsed="false">
      <c r="A440" s="8" t="n">
        <v>436</v>
      </c>
      <c r="B440" s="13"/>
      <c r="C440" s="12"/>
      <c r="D440" s="13"/>
      <c r="E440" s="24"/>
      <c r="F440" s="12"/>
      <c r="G440" s="12"/>
      <c r="H440" s="25"/>
      <c r="I440" s="14" t="str">
        <f aca="false">IF(OR($D440="",$B440=""),"",INT(($B440-$D440)/365.25))</f>
        <v/>
      </c>
      <c r="J440" s="25"/>
      <c r="K440" s="14" t="str">
        <f aca="false">IF(OR($J440="",$I440=""),"",IF(OR(AND($J440="Gelmintoz",$I440&gt;=2,$I440&lt;=10),AND($J440="Onkogematologik",$I440&gt;=2,$I440&lt;=18)),"Ha","Yo'q"))</f>
        <v/>
      </c>
      <c r="L440" s="25"/>
      <c r="M440" s="12"/>
      <c r="N440" s="14" t="str">
        <f aca="false">IF(OR($C440="",$D440="",$J440="",$B440=""),"",IF(COUNTIFS($C$5:$C$2504,$C440,$D$5:$D$2504,$D440,$J$5:$J$2504,$J440,$B$5:$B$2504,$B440)&gt;1,"Takror",""))</f>
        <v/>
      </c>
    </row>
    <row r="441" customFormat="false" ht="15" hidden="false" customHeight="false" outlineLevel="0" collapsed="false">
      <c r="A441" s="8" t="n">
        <v>437</v>
      </c>
      <c r="B441" s="13"/>
      <c r="C441" s="12"/>
      <c r="D441" s="13"/>
      <c r="E441" s="24"/>
      <c r="F441" s="12"/>
      <c r="G441" s="12"/>
      <c r="H441" s="25"/>
      <c r="I441" s="14" t="str">
        <f aca="false">IF(OR($D441="",$B441=""),"",INT(($B441-$D441)/365.25))</f>
        <v/>
      </c>
      <c r="J441" s="25"/>
      <c r="K441" s="14" t="str">
        <f aca="false">IF(OR($J441="",$I441=""),"",IF(OR(AND($J441="Gelmintoz",$I441&gt;=2,$I441&lt;=10),AND($J441="Onkogematologik",$I441&gt;=2,$I441&lt;=18)),"Ha","Yo'q"))</f>
        <v/>
      </c>
      <c r="L441" s="25"/>
      <c r="M441" s="12"/>
      <c r="N441" s="14" t="str">
        <f aca="false">IF(OR($C441="",$D441="",$J441="",$B441=""),"",IF(COUNTIFS($C$5:$C$2504,$C441,$D$5:$D$2504,$D441,$J$5:$J$2504,$J441,$B$5:$B$2504,$B441)&gt;1,"Takror",""))</f>
        <v/>
      </c>
    </row>
    <row r="442" customFormat="false" ht="15" hidden="false" customHeight="false" outlineLevel="0" collapsed="false">
      <c r="A442" s="8" t="n">
        <v>438</v>
      </c>
      <c r="B442" s="13"/>
      <c r="C442" s="12"/>
      <c r="D442" s="13"/>
      <c r="E442" s="24"/>
      <c r="F442" s="12"/>
      <c r="G442" s="12"/>
      <c r="H442" s="25"/>
      <c r="I442" s="14" t="str">
        <f aca="false">IF(OR($D442="",$B442=""),"",INT(($B442-$D442)/365.25))</f>
        <v/>
      </c>
      <c r="J442" s="25"/>
      <c r="K442" s="14" t="str">
        <f aca="false">IF(OR($J442="",$I442=""),"",IF(OR(AND($J442="Gelmintoz",$I442&gt;=2,$I442&lt;=10),AND($J442="Onkogematologik",$I442&gt;=2,$I442&lt;=18)),"Ha","Yo'q"))</f>
        <v/>
      </c>
      <c r="L442" s="25"/>
      <c r="M442" s="12"/>
      <c r="N442" s="14" t="str">
        <f aca="false">IF(OR($C442="",$D442="",$J442="",$B442=""),"",IF(COUNTIFS($C$5:$C$2504,$C442,$D$5:$D$2504,$D442,$J$5:$J$2504,$J442,$B$5:$B$2504,$B442)&gt;1,"Takror",""))</f>
        <v/>
      </c>
    </row>
    <row r="443" customFormat="false" ht="15" hidden="false" customHeight="false" outlineLevel="0" collapsed="false">
      <c r="A443" s="8" t="n">
        <v>439</v>
      </c>
      <c r="B443" s="13"/>
      <c r="C443" s="12"/>
      <c r="D443" s="13"/>
      <c r="E443" s="24"/>
      <c r="F443" s="12"/>
      <c r="G443" s="12"/>
      <c r="H443" s="25"/>
      <c r="I443" s="14" t="str">
        <f aca="false">IF(OR($D443="",$B443=""),"",INT(($B443-$D443)/365.25))</f>
        <v/>
      </c>
      <c r="J443" s="25"/>
      <c r="K443" s="14" t="str">
        <f aca="false">IF(OR($J443="",$I443=""),"",IF(OR(AND($J443="Gelmintoz",$I443&gt;=2,$I443&lt;=10),AND($J443="Onkogematologik",$I443&gt;=2,$I443&lt;=18)),"Ha","Yo'q"))</f>
        <v/>
      </c>
      <c r="L443" s="25"/>
      <c r="M443" s="12"/>
      <c r="N443" s="14" t="str">
        <f aca="false">IF(OR($C443="",$D443="",$J443="",$B443=""),"",IF(COUNTIFS($C$5:$C$2504,$C443,$D$5:$D$2504,$D443,$J$5:$J$2504,$J443,$B$5:$B$2504,$B443)&gt;1,"Takror",""))</f>
        <v/>
      </c>
    </row>
    <row r="444" customFormat="false" ht="15" hidden="false" customHeight="false" outlineLevel="0" collapsed="false">
      <c r="A444" s="8" t="n">
        <v>440</v>
      </c>
      <c r="B444" s="13"/>
      <c r="C444" s="12"/>
      <c r="D444" s="13"/>
      <c r="E444" s="24"/>
      <c r="F444" s="12"/>
      <c r="G444" s="12"/>
      <c r="H444" s="25"/>
      <c r="I444" s="14" t="str">
        <f aca="false">IF(OR($D444="",$B444=""),"",INT(($B444-$D444)/365.25))</f>
        <v/>
      </c>
      <c r="J444" s="25"/>
      <c r="K444" s="14" t="str">
        <f aca="false">IF(OR($J444="",$I444=""),"",IF(OR(AND($J444="Gelmintoz",$I444&gt;=2,$I444&lt;=10),AND($J444="Onkogematologik",$I444&gt;=2,$I444&lt;=18)),"Ha","Yo'q"))</f>
        <v/>
      </c>
      <c r="L444" s="25"/>
      <c r="M444" s="12"/>
      <c r="N444" s="14" t="str">
        <f aca="false">IF(OR($C444="",$D444="",$J444="",$B444=""),"",IF(COUNTIFS($C$5:$C$2504,$C444,$D$5:$D$2504,$D444,$J$5:$J$2504,$J444,$B$5:$B$2504,$B444)&gt;1,"Takror",""))</f>
        <v/>
      </c>
    </row>
    <row r="445" customFormat="false" ht="15" hidden="false" customHeight="false" outlineLevel="0" collapsed="false">
      <c r="A445" s="8" t="n">
        <v>441</v>
      </c>
      <c r="B445" s="13"/>
      <c r="C445" s="12"/>
      <c r="D445" s="13"/>
      <c r="E445" s="24"/>
      <c r="F445" s="12"/>
      <c r="G445" s="12"/>
      <c r="H445" s="25"/>
      <c r="I445" s="14" t="str">
        <f aca="false">IF(OR($D445="",$B445=""),"",INT(($B445-$D445)/365.25))</f>
        <v/>
      </c>
      <c r="J445" s="25"/>
      <c r="K445" s="14" t="str">
        <f aca="false">IF(OR($J445="",$I445=""),"",IF(OR(AND($J445="Gelmintoz",$I445&gt;=2,$I445&lt;=10),AND($J445="Onkogematologik",$I445&gt;=2,$I445&lt;=18)),"Ha","Yo'q"))</f>
        <v/>
      </c>
      <c r="L445" s="25"/>
      <c r="M445" s="12"/>
      <c r="N445" s="14" t="str">
        <f aca="false">IF(OR($C445="",$D445="",$J445="",$B445=""),"",IF(COUNTIFS($C$5:$C$2504,$C445,$D$5:$D$2504,$D445,$J$5:$J$2504,$J445,$B$5:$B$2504,$B445)&gt;1,"Takror",""))</f>
        <v/>
      </c>
    </row>
    <row r="446" customFormat="false" ht="15" hidden="false" customHeight="false" outlineLevel="0" collapsed="false">
      <c r="A446" s="8" t="n">
        <v>442</v>
      </c>
      <c r="B446" s="13"/>
      <c r="C446" s="12"/>
      <c r="D446" s="13"/>
      <c r="E446" s="24"/>
      <c r="F446" s="12"/>
      <c r="G446" s="12"/>
      <c r="H446" s="25"/>
      <c r="I446" s="14" t="str">
        <f aca="false">IF(OR($D446="",$B446=""),"",INT(($B446-$D446)/365.25))</f>
        <v/>
      </c>
      <c r="J446" s="25"/>
      <c r="K446" s="14" t="str">
        <f aca="false">IF(OR($J446="",$I446=""),"",IF(OR(AND($J446="Gelmintoz",$I446&gt;=2,$I446&lt;=10),AND($J446="Onkogematologik",$I446&gt;=2,$I446&lt;=18)),"Ha","Yo'q"))</f>
        <v/>
      </c>
      <c r="L446" s="25"/>
      <c r="M446" s="12"/>
      <c r="N446" s="14" t="str">
        <f aca="false">IF(OR($C446="",$D446="",$J446="",$B446=""),"",IF(COUNTIFS($C$5:$C$2504,$C446,$D$5:$D$2504,$D446,$J$5:$J$2504,$J446,$B$5:$B$2504,$B446)&gt;1,"Takror",""))</f>
        <v/>
      </c>
    </row>
    <row r="447" customFormat="false" ht="15" hidden="false" customHeight="false" outlineLevel="0" collapsed="false">
      <c r="A447" s="8" t="n">
        <v>443</v>
      </c>
      <c r="B447" s="13"/>
      <c r="C447" s="12"/>
      <c r="D447" s="13"/>
      <c r="E447" s="24"/>
      <c r="F447" s="12"/>
      <c r="G447" s="12"/>
      <c r="H447" s="25"/>
      <c r="I447" s="14" t="str">
        <f aca="false">IF(OR($D447="",$B447=""),"",INT(($B447-$D447)/365.25))</f>
        <v/>
      </c>
      <c r="J447" s="25"/>
      <c r="K447" s="14" t="str">
        <f aca="false">IF(OR($J447="",$I447=""),"",IF(OR(AND($J447="Gelmintoz",$I447&gt;=2,$I447&lt;=10),AND($J447="Onkogematologik",$I447&gt;=2,$I447&lt;=18)),"Ha","Yo'q"))</f>
        <v/>
      </c>
      <c r="L447" s="25"/>
      <c r="M447" s="12"/>
      <c r="N447" s="14" t="str">
        <f aca="false">IF(OR($C447="",$D447="",$J447="",$B447=""),"",IF(COUNTIFS($C$5:$C$2504,$C447,$D$5:$D$2504,$D447,$J$5:$J$2504,$J447,$B$5:$B$2504,$B447)&gt;1,"Takror",""))</f>
        <v/>
      </c>
    </row>
    <row r="448" customFormat="false" ht="15" hidden="false" customHeight="false" outlineLevel="0" collapsed="false">
      <c r="A448" s="8" t="n">
        <v>444</v>
      </c>
      <c r="B448" s="13"/>
      <c r="C448" s="12"/>
      <c r="D448" s="13"/>
      <c r="E448" s="24"/>
      <c r="F448" s="12"/>
      <c r="G448" s="12"/>
      <c r="H448" s="25"/>
      <c r="I448" s="14" t="str">
        <f aca="false">IF(OR($D448="",$B448=""),"",INT(($B448-$D448)/365.25))</f>
        <v/>
      </c>
      <c r="J448" s="25"/>
      <c r="K448" s="14" t="str">
        <f aca="false">IF(OR($J448="",$I448=""),"",IF(OR(AND($J448="Gelmintoz",$I448&gt;=2,$I448&lt;=10),AND($J448="Onkogematologik",$I448&gt;=2,$I448&lt;=18)),"Ha","Yo'q"))</f>
        <v/>
      </c>
      <c r="L448" s="25"/>
      <c r="M448" s="12"/>
      <c r="N448" s="14" t="str">
        <f aca="false">IF(OR($C448="",$D448="",$J448="",$B448=""),"",IF(COUNTIFS($C$5:$C$2504,$C448,$D$5:$D$2504,$D448,$J$5:$J$2504,$J448,$B$5:$B$2504,$B448)&gt;1,"Takror",""))</f>
        <v/>
      </c>
    </row>
    <row r="449" customFormat="false" ht="15" hidden="false" customHeight="false" outlineLevel="0" collapsed="false">
      <c r="A449" s="8" t="n">
        <v>445</v>
      </c>
      <c r="B449" s="13"/>
      <c r="C449" s="12"/>
      <c r="D449" s="13"/>
      <c r="E449" s="24"/>
      <c r="F449" s="12"/>
      <c r="G449" s="12"/>
      <c r="H449" s="25"/>
      <c r="I449" s="14" t="str">
        <f aca="false">IF(OR($D449="",$B449=""),"",INT(($B449-$D449)/365.25))</f>
        <v/>
      </c>
      <c r="J449" s="25"/>
      <c r="K449" s="14" t="str">
        <f aca="false">IF(OR($J449="",$I449=""),"",IF(OR(AND($J449="Gelmintoz",$I449&gt;=2,$I449&lt;=10),AND($J449="Onkogematologik",$I449&gt;=2,$I449&lt;=18)),"Ha","Yo'q"))</f>
        <v/>
      </c>
      <c r="L449" s="25"/>
      <c r="M449" s="12"/>
      <c r="N449" s="14" t="str">
        <f aca="false">IF(OR($C449="",$D449="",$J449="",$B449=""),"",IF(COUNTIFS($C$5:$C$2504,$C449,$D$5:$D$2504,$D449,$J$5:$J$2504,$J449,$B$5:$B$2504,$B449)&gt;1,"Takror",""))</f>
        <v/>
      </c>
    </row>
    <row r="450" customFormat="false" ht="15" hidden="false" customHeight="false" outlineLevel="0" collapsed="false">
      <c r="A450" s="8" t="n">
        <v>446</v>
      </c>
      <c r="B450" s="13"/>
      <c r="C450" s="12"/>
      <c r="D450" s="13"/>
      <c r="E450" s="24"/>
      <c r="F450" s="12"/>
      <c r="G450" s="12"/>
      <c r="H450" s="25"/>
      <c r="I450" s="14" t="str">
        <f aca="false">IF(OR($D450="",$B450=""),"",INT(($B450-$D450)/365.25))</f>
        <v/>
      </c>
      <c r="J450" s="25"/>
      <c r="K450" s="14" t="str">
        <f aca="false">IF(OR($J450="",$I450=""),"",IF(OR(AND($J450="Gelmintoz",$I450&gt;=2,$I450&lt;=10),AND($J450="Onkogematologik",$I450&gt;=2,$I450&lt;=18)),"Ha","Yo'q"))</f>
        <v/>
      </c>
      <c r="L450" s="25"/>
      <c r="M450" s="12"/>
      <c r="N450" s="14" t="str">
        <f aca="false">IF(OR($C450="",$D450="",$J450="",$B450=""),"",IF(COUNTIFS($C$5:$C$2504,$C450,$D$5:$D$2504,$D450,$J$5:$J$2504,$J450,$B$5:$B$2504,$B450)&gt;1,"Takror",""))</f>
        <v/>
      </c>
    </row>
    <row r="451" customFormat="false" ht="15" hidden="false" customHeight="false" outlineLevel="0" collapsed="false">
      <c r="A451" s="8" t="n">
        <v>447</v>
      </c>
      <c r="B451" s="13"/>
      <c r="C451" s="12"/>
      <c r="D451" s="13"/>
      <c r="E451" s="24"/>
      <c r="F451" s="12"/>
      <c r="G451" s="12"/>
      <c r="H451" s="25"/>
      <c r="I451" s="14" t="str">
        <f aca="false">IF(OR($D451="",$B451=""),"",INT(($B451-$D451)/365.25))</f>
        <v/>
      </c>
      <c r="J451" s="25"/>
      <c r="K451" s="14" t="str">
        <f aca="false">IF(OR($J451="",$I451=""),"",IF(OR(AND($J451="Gelmintoz",$I451&gt;=2,$I451&lt;=10),AND($J451="Onkogematologik",$I451&gt;=2,$I451&lt;=18)),"Ha","Yo'q"))</f>
        <v/>
      </c>
      <c r="L451" s="25"/>
      <c r="M451" s="12"/>
      <c r="N451" s="14" t="str">
        <f aca="false">IF(OR($C451="",$D451="",$J451="",$B451=""),"",IF(COUNTIFS($C$5:$C$2504,$C451,$D$5:$D$2504,$D451,$J$5:$J$2504,$J451,$B$5:$B$2504,$B451)&gt;1,"Takror",""))</f>
        <v/>
      </c>
    </row>
    <row r="452" customFormat="false" ht="15" hidden="false" customHeight="false" outlineLevel="0" collapsed="false">
      <c r="A452" s="8" t="n">
        <v>448</v>
      </c>
      <c r="B452" s="13"/>
      <c r="C452" s="12"/>
      <c r="D452" s="13"/>
      <c r="E452" s="24"/>
      <c r="F452" s="12"/>
      <c r="G452" s="12"/>
      <c r="H452" s="25"/>
      <c r="I452" s="14" t="str">
        <f aca="false">IF(OR($D452="",$B452=""),"",INT(($B452-$D452)/365.25))</f>
        <v/>
      </c>
      <c r="J452" s="25"/>
      <c r="K452" s="14" t="str">
        <f aca="false">IF(OR($J452="",$I452=""),"",IF(OR(AND($J452="Gelmintoz",$I452&gt;=2,$I452&lt;=10),AND($J452="Onkogematologik",$I452&gt;=2,$I452&lt;=18)),"Ha","Yo'q"))</f>
        <v/>
      </c>
      <c r="L452" s="25"/>
      <c r="M452" s="12"/>
      <c r="N452" s="14" t="str">
        <f aca="false">IF(OR($C452="",$D452="",$J452="",$B452=""),"",IF(COUNTIFS($C$5:$C$2504,$C452,$D$5:$D$2504,$D452,$J$5:$J$2504,$J452,$B$5:$B$2504,$B452)&gt;1,"Takror",""))</f>
        <v/>
      </c>
    </row>
    <row r="453" customFormat="false" ht="15" hidden="false" customHeight="false" outlineLevel="0" collapsed="false">
      <c r="A453" s="8" t="n">
        <v>449</v>
      </c>
      <c r="B453" s="13"/>
      <c r="C453" s="12"/>
      <c r="D453" s="13"/>
      <c r="E453" s="24"/>
      <c r="F453" s="12"/>
      <c r="G453" s="12"/>
      <c r="H453" s="25"/>
      <c r="I453" s="14" t="str">
        <f aca="false">IF(OR($D453="",$B453=""),"",INT(($B453-$D453)/365.25))</f>
        <v/>
      </c>
      <c r="J453" s="25"/>
      <c r="K453" s="14" t="str">
        <f aca="false">IF(OR($J453="",$I453=""),"",IF(OR(AND($J453="Gelmintoz",$I453&gt;=2,$I453&lt;=10),AND($J453="Onkogematologik",$I453&gt;=2,$I453&lt;=18)),"Ha","Yo'q"))</f>
        <v/>
      </c>
      <c r="L453" s="25"/>
      <c r="M453" s="12"/>
      <c r="N453" s="14" t="str">
        <f aca="false">IF(OR($C453="",$D453="",$J453="",$B453=""),"",IF(COUNTIFS($C$5:$C$2504,$C453,$D$5:$D$2504,$D453,$J$5:$J$2504,$J453,$B$5:$B$2504,$B453)&gt;1,"Takror",""))</f>
        <v/>
      </c>
    </row>
    <row r="454" customFormat="false" ht="15" hidden="false" customHeight="false" outlineLevel="0" collapsed="false">
      <c r="A454" s="8" t="n">
        <v>450</v>
      </c>
      <c r="B454" s="13"/>
      <c r="C454" s="12"/>
      <c r="D454" s="13"/>
      <c r="E454" s="24"/>
      <c r="F454" s="12"/>
      <c r="G454" s="12"/>
      <c r="H454" s="25"/>
      <c r="I454" s="14" t="str">
        <f aca="false">IF(OR($D454="",$B454=""),"",INT(($B454-$D454)/365.25))</f>
        <v/>
      </c>
      <c r="J454" s="25"/>
      <c r="K454" s="14" t="str">
        <f aca="false">IF(OR($J454="",$I454=""),"",IF(OR(AND($J454="Gelmintoz",$I454&gt;=2,$I454&lt;=10),AND($J454="Onkogematologik",$I454&gt;=2,$I454&lt;=18)),"Ha","Yo'q"))</f>
        <v/>
      </c>
      <c r="L454" s="25"/>
      <c r="M454" s="12"/>
      <c r="N454" s="14" t="str">
        <f aca="false">IF(OR($C454="",$D454="",$J454="",$B454=""),"",IF(COUNTIFS($C$5:$C$2504,$C454,$D$5:$D$2504,$D454,$J$5:$J$2504,$J454,$B$5:$B$2504,$B454)&gt;1,"Takror",""))</f>
        <v/>
      </c>
    </row>
    <row r="455" customFormat="false" ht="15" hidden="false" customHeight="false" outlineLevel="0" collapsed="false">
      <c r="A455" s="8" t="n">
        <v>451</v>
      </c>
      <c r="B455" s="13"/>
      <c r="C455" s="12"/>
      <c r="D455" s="13"/>
      <c r="E455" s="24"/>
      <c r="F455" s="12"/>
      <c r="G455" s="12"/>
      <c r="H455" s="25"/>
      <c r="I455" s="14" t="str">
        <f aca="false">IF(OR($D455="",$B455=""),"",INT(($B455-$D455)/365.25))</f>
        <v/>
      </c>
      <c r="J455" s="25"/>
      <c r="K455" s="14" t="str">
        <f aca="false">IF(OR($J455="",$I455=""),"",IF(OR(AND($J455="Gelmintoz",$I455&gt;=2,$I455&lt;=10),AND($J455="Onkogematologik",$I455&gt;=2,$I455&lt;=18)),"Ha","Yo'q"))</f>
        <v/>
      </c>
      <c r="L455" s="25"/>
      <c r="M455" s="12"/>
      <c r="N455" s="14" t="str">
        <f aca="false">IF(OR($C455="",$D455="",$J455="",$B455=""),"",IF(COUNTIFS($C$5:$C$2504,$C455,$D$5:$D$2504,$D455,$J$5:$J$2504,$J455,$B$5:$B$2504,$B455)&gt;1,"Takror",""))</f>
        <v/>
      </c>
    </row>
    <row r="456" customFormat="false" ht="15" hidden="false" customHeight="false" outlineLevel="0" collapsed="false">
      <c r="A456" s="8" t="n">
        <v>452</v>
      </c>
      <c r="B456" s="13"/>
      <c r="C456" s="12"/>
      <c r="D456" s="13"/>
      <c r="E456" s="24"/>
      <c r="F456" s="12"/>
      <c r="G456" s="12"/>
      <c r="H456" s="25"/>
      <c r="I456" s="14" t="str">
        <f aca="false">IF(OR($D456="",$B456=""),"",INT(($B456-$D456)/365.25))</f>
        <v/>
      </c>
      <c r="J456" s="25"/>
      <c r="K456" s="14" t="str">
        <f aca="false">IF(OR($J456="",$I456=""),"",IF(OR(AND($J456="Gelmintoz",$I456&gt;=2,$I456&lt;=10),AND($J456="Onkogematologik",$I456&gt;=2,$I456&lt;=18)),"Ha","Yo'q"))</f>
        <v/>
      </c>
      <c r="L456" s="25"/>
      <c r="M456" s="12"/>
      <c r="N456" s="14" t="str">
        <f aca="false">IF(OR($C456="",$D456="",$J456="",$B456=""),"",IF(COUNTIFS($C$5:$C$2504,$C456,$D$5:$D$2504,$D456,$J$5:$J$2504,$J456,$B$5:$B$2504,$B456)&gt;1,"Takror",""))</f>
        <v/>
      </c>
    </row>
    <row r="457" customFormat="false" ht="15" hidden="false" customHeight="false" outlineLevel="0" collapsed="false">
      <c r="A457" s="8" t="n">
        <v>453</v>
      </c>
      <c r="B457" s="13"/>
      <c r="C457" s="12"/>
      <c r="D457" s="13"/>
      <c r="E457" s="24"/>
      <c r="F457" s="12"/>
      <c r="G457" s="12"/>
      <c r="H457" s="25"/>
      <c r="I457" s="14" t="str">
        <f aca="false">IF(OR($D457="",$B457=""),"",INT(($B457-$D457)/365.25))</f>
        <v/>
      </c>
      <c r="J457" s="25"/>
      <c r="K457" s="14" t="str">
        <f aca="false">IF(OR($J457="",$I457=""),"",IF(OR(AND($J457="Gelmintoz",$I457&gt;=2,$I457&lt;=10),AND($J457="Onkogematologik",$I457&gt;=2,$I457&lt;=18)),"Ha","Yo'q"))</f>
        <v/>
      </c>
      <c r="L457" s="25"/>
      <c r="M457" s="12"/>
      <c r="N457" s="14" t="str">
        <f aca="false">IF(OR($C457="",$D457="",$J457="",$B457=""),"",IF(COUNTIFS($C$5:$C$2504,$C457,$D$5:$D$2504,$D457,$J$5:$J$2504,$J457,$B$5:$B$2504,$B457)&gt;1,"Takror",""))</f>
        <v/>
      </c>
    </row>
    <row r="458" customFormat="false" ht="15" hidden="false" customHeight="false" outlineLevel="0" collapsed="false">
      <c r="A458" s="8" t="n">
        <v>454</v>
      </c>
      <c r="B458" s="13"/>
      <c r="C458" s="12"/>
      <c r="D458" s="13"/>
      <c r="E458" s="24"/>
      <c r="F458" s="12"/>
      <c r="G458" s="12"/>
      <c r="H458" s="25"/>
      <c r="I458" s="14" t="str">
        <f aca="false">IF(OR($D458="",$B458=""),"",INT(($B458-$D458)/365.25))</f>
        <v/>
      </c>
      <c r="J458" s="25"/>
      <c r="K458" s="14" t="str">
        <f aca="false">IF(OR($J458="",$I458=""),"",IF(OR(AND($J458="Gelmintoz",$I458&gt;=2,$I458&lt;=10),AND($J458="Onkogematologik",$I458&gt;=2,$I458&lt;=18)),"Ha","Yo'q"))</f>
        <v/>
      </c>
      <c r="L458" s="25"/>
      <c r="M458" s="12"/>
      <c r="N458" s="14" t="str">
        <f aca="false">IF(OR($C458="",$D458="",$J458="",$B458=""),"",IF(COUNTIFS($C$5:$C$2504,$C458,$D$5:$D$2504,$D458,$J$5:$J$2504,$J458,$B$5:$B$2504,$B458)&gt;1,"Takror",""))</f>
        <v/>
      </c>
    </row>
    <row r="459" customFormat="false" ht="15" hidden="false" customHeight="false" outlineLevel="0" collapsed="false">
      <c r="A459" s="8" t="n">
        <v>455</v>
      </c>
      <c r="B459" s="13"/>
      <c r="C459" s="12"/>
      <c r="D459" s="13"/>
      <c r="E459" s="24"/>
      <c r="F459" s="12"/>
      <c r="G459" s="12"/>
      <c r="H459" s="25"/>
      <c r="I459" s="14" t="str">
        <f aca="false">IF(OR($D459="",$B459=""),"",INT(($B459-$D459)/365.25))</f>
        <v/>
      </c>
      <c r="J459" s="25"/>
      <c r="K459" s="14" t="str">
        <f aca="false">IF(OR($J459="",$I459=""),"",IF(OR(AND($J459="Gelmintoz",$I459&gt;=2,$I459&lt;=10),AND($J459="Onkogematologik",$I459&gt;=2,$I459&lt;=18)),"Ha","Yo'q"))</f>
        <v/>
      </c>
      <c r="L459" s="25"/>
      <c r="M459" s="12"/>
      <c r="N459" s="14" t="str">
        <f aca="false">IF(OR($C459="",$D459="",$J459="",$B459=""),"",IF(COUNTIFS($C$5:$C$2504,$C459,$D$5:$D$2504,$D459,$J$5:$J$2504,$J459,$B$5:$B$2504,$B459)&gt;1,"Takror",""))</f>
        <v/>
      </c>
    </row>
    <row r="460" customFormat="false" ht="15" hidden="false" customHeight="false" outlineLevel="0" collapsed="false">
      <c r="A460" s="8" t="n">
        <v>456</v>
      </c>
      <c r="B460" s="13"/>
      <c r="C460" s="12"/>
      <c r="D460" s="13"/>
      <c r="E460" s="24"/>
      <c r="F460" s="12"/>
      <c r="G460" s="12"/>
      <c r="H460" s="25"/>
      <c r="I460" s="14" t="str">
        <f aca="false">IF(OR($D460="",$B460=""),"",INT(($B460-$D460)/365.25))</f>
        <v/>
      </c>
      <c r="J460" s="25"/>
      <c r="K460" s="14" t="str">
        <f aca="false">IF(OR($J460="",$I460=""),"",IF(OR(AND($J460="Gelmintoz",$I460&gt;=2,$I460&lt;=10),AND($J460="Onkogematologik",$I460&gt;=2,$I460&lt;=18)),"Ha","Yo'q"))</f>
        <v/>
      </c>
      <c r="L460" s="25"/>
      <c r="M460" s="12"/>
      <c r="N460" s="14" t="str">
        <f aca="false">IF(OR($C460="",$D460="",$J460="",$B460=""),"",IF(COUNTIFS($C$5:$C$2504,$C460,$D$5:$D$2504,$D460,$J$5:$J$2504,$J460,$B$5:$B$2504,$B460)&gt;1,"Takror",""))</f>
        <v/>
      </c>
    </row>
    <row r="461" customFormat="false" ht="15" hidden="false" customHeight="false" outlineLevel="0" collapsed="false">
      <c r="A461" s="8" t="n">
        <v>457</v>
      </c>
      <c r="B461" s="13"/>
      <c r="C461" s="12"/>
      <c r="D461" s="13"/>
      <c r="E461" s="24"/>
      <c r="F461" s="12"/>
      <c r="G461" s="12"/>
      <c r="H461" s="25"/>
      <c r="I461" s="14" t="str">
        <f aca="false">IF(OR($D461="",$B461=""),"",INT(($B461-$D461)/365.25))</f>
        <v/>
      </c>
      <c r="J461" s="25"/>
      <c r="K461" s="14" t="str">
        <f aca="false">IF(OR($J461="",$I461=""),"",IF(OR(AND($J461="Gelmintoz",$I461&gt;=2,$I461&lt;=10),AND($J461="Onkogematologik",$I461&gt;=2,$I461&lt;=18)),"Ha","Yo'q"))</f>
        <v/>
      </c>
      <c r="L461" s="25"/>
      <c r="M461" s="12"/>
      <c r="N461" s="14" t="str">
        <f aca="false">IF(OR($C461="",$D461="",$J461="",$B461=""),"",IF(COUNTIFS($C$5:$C$2504,$C461,$D$5:$D$2504,$D461,$J$5:$J$2504,$J461,$B$5:$B$2504,$B461)&gt;1,"Takror",""))</f>
        <v/>
      </c>
    </row>
    <row r="462" customFormat="false" ht="15" hidden="false" customHeight="false" outlineLevel="0" collapsed="false">
      <c r="A462" s="8" t="n">
        <v>458</v>
      </c>
      <c r="B462" s="13"/>
      <c r="C462" s="12"/>
      <c r="D462" s="13"/>
      <c r="E462" s="24"/>
      <c r="F462" s="12"/>
      <c r="G462" s="12"/>
      <c r="H462" s="25"/>
      <c r="I462" s="14" t="str">
        <f aca="false">IF(OR($D462="",$B462=""),"",INT(($B462-$D462)/365.25))</f>
        <v/>
      </c>
      <c r="J462" s="25"/>
      <c r="K462" s="14" t="str">
        <f aca="false">IF(OR($J462="",$I462=""),"",IF(OR(AND($J462="Gelmintoz",$I462&gt;=2,$I462&lt;=10),AND($J462="Onkogematologik",$I462&gt;=2,$I462&lt;=18)),"Ha","Yo'q"))</f>
        <v/>
      </c>
      <c r="L462" s="25"/>
      <c r="M462" s="12"/>
      <c r="N462" s="14" t="str">
        <f aca="false">IF(OR($C462="",$D462="",$J462="",$B462=""),"",IF(COUNTIFS($C$5:$C$2504,$C462,$D$5:$D$2504,$D462,$J$5:$J$2504,$J462,$B$5:$B$2504,$B462)&gt;1,"Takror",""))</f>
        <v/>
      </c>
    </row>
    <row r="463" customFormat="false" ht="15" hidden="false" customHeight="false" outlineLevel="0" collapsed="false">
      <c r="A463" s="8" t="n">
        <v>459</v>
      </c>
      <c r="B463" s="13"/>
      <c r="C463" s="12"/>
      <c r="D463" s="13"/>
      <c r="E463" s="24"/>
      <c r="F463" s="12"/>
      <c r="G463" s="12"/>
      <c r="H463" s="25"/>
      <c r="I463" s="14" t="str">
        <f aca="false">IF(OR($D463="",$B463=""),"",INT(($B463-$D463)/365.25))</f>
        <v/>
      </c>
      <c r="J463" s="25"/>
      <c r="K463" s="14" t="str">
        <f aca="false">IF(OR($J463="",$I463=""),"",IF(OR(AND($J463="Gelmintoz",$I463&gt;=2,$I463&lt;=10),AND($J463="Onkogematologik",$I463&gt;=2,$I463&lt;=18)),"Ha","Yo'q"))</f>
        <v/>
      </c>
      <c r="L463" s="25"/>
      <c r="M463" s="12"/>
      <c r="N463" s="14" t="str">
        <f aca="false">IF(OR($C463="",$D463="",$J463="",$B463=""),"",IF(COUNTIFS($C$5:$C$2504,$C463,$D$5:$D$2504,$D463,$J$5:$J$2504,$J463,$B$5:$B$2504,$B463)&gt;1,"Takror",""))</f>
        <v/>
      </c>
    </row>
    <row r="464" customFormat="false" ht="15" hidden="false" customHeight="false" outlineLevel="0" collapsed="false">
      <c r="A464" s="8" t="n">
        <v>460</v>
      </c>
      <c r="B464" s="13"/>
      <c r="C464" s="12"/>
      <c r="D464" s="13"/>
      <c r="E464" s="24"/>
      <c r="F464" s="12"/>
      <c r="G464" s="12"/>
      <c r="H464" s="25"/>
      <c r="I464" s="14" t="str">
        <f aca="false">IF(OR($D464="",$B464=""),"",INT(($B464-$D464)/365.25))</f>
        <v/>
      </c>
      <c r="J464" s="25"/>
      <c r="K464" s="14" t="str">
        <f aca="false">IF(OR($J464="",$I464=""),"",IF(OR(AND($J464="Gelmintoz",$I464&gt;=2,$I464&lt;=10),AND($J464="Onkogematologik",$I464&gt;=2,$I464&lt;=18)),"Ha","Yo'q"))</f>
        <v/>
      </c>
      <c r="L464" s="25"/>
      <c r="M464" s="12"/>
      <c r="N464" s="14" t="str">
        <f aca="false">IF(OR($C464="",$D464="",$J464="",$B464=""),"",IF(COUNTIFS($C$5:$C$2504,$C464,$D$5:$D$2504,$D464,$J$5:$J$2504,$J464,$B$5:$B$2504,$B464)&gt;1,"Takror",""))</f>
        <v/>
      </c>
    </row>
    <row r="465" customFormat="false" ht="15" hidden="false" customHeight="false" outlineLevel="0" collapsed="false">
      <c r="A465" s="8" t="n">
        <v>461</v>
      </c>
      <c r="B465" s="13"/>
      <c r="C465" s="12"/>
      <c r="D465" s="13"/>
      <c r="E465" s="24"/>
      <c r="F465" s="12"/>
      <c r="G465" s="12"/>
      <c r="H465" s="25"/>
      <c r="I465" s="14" t="str">
        <f aca="false">IF(OR($D465="",$B465=""),"",INT(($B465-$D465)/365.25))</f>
        <v/>
      </c>
      <c r="J465" s="25"/>
      <c r="K465" s="14" t="str">
        <f aca="false">IF(OR($J465="",$I465=""),"",IF(OR(AND($J465="Gelmintoz",$I465&gt;=2,$I465&lt;=10),AND($J465="Onkogematologik",$I465&gt;=2,$I465&lt;=18)),"Ha","Yo'q"))</f>
        <v/>
      </c>
      <c r="L465" s="25"/>
      <c r="M465" s="12"/>
      <c r="N465" s="14" t="str">
        <f aca="false">IF(OR($C465="",$D465="",$J465="",$B465=""),"",IF(COUNTIFS($C$5:$C$2504,$C465,$D$5:$D$2504,$D465,$J$5:$J$2504,$J465,$B$5:$B$2504,$B465)&gt;1,"Takror",""))</f>
        <v/>
      </c>
    </row>
    <row r="466" customFormat="false" ht="15" hidden="false" customHeight="false" outlineLevel="0" collapsed="false">
      <c r="A466" s="8" t="n">
        <v>462</v>
      </c>
      <c r="B466" s="13"/>
      <c r="C466" s="12"/>
      <c r="D466" s="13"/>
      <c r="E466" s="24"/>
      <c r="F466" s="12"/>
      <c r="G466" s="12"/>
      <c r="H466" s="25"/>
      <c r="I466" s="14" t="str">
        <f aca="false">IF(OR($D466="",$B466=""),"",INT(($B466-$D466)/365.25))</f>
        <v/>
      </c>
      <c r="J466" s="25"/>
      <c r="K466" s="14" t="str">
        <f aca="false">IF(OR($J466="",$I466=""),"",IF(OR(AND($J466="Gelmintoz",$I466&gt;=2,$I466&lt;=10),AND($J466="Onkogematologik",$I466&gt;=2,$I466&lt;=18)),"Ha","Yo'q"))</f>
        <v/>
      </c>
      <c r="L466" s="25"/>
      <c r="M466" s="12"/>
      <c r="N466" s="14" t="str">
        <f aca="false">IF(OR($C466="",$D466="",$J466="",$B466=""),"",IF(COUNTIFS($C$5:$C$2504,$C466,$D$5:$D$2504,$D466,$J$5:$J$2504,$J466,$B$5:$B$2504,$B466)&gt;1,"Takror",""))</f>
        <v/>
      </c>
    </row>
    <row r="467" customFormat="false" ht="15" hidden="false" customHeight="false" outlineLevel="0" collapsed="false">
      <c r="A467" s="8" t="n">
        <v>463</v>
      </c>
      <c r="B467" s="13"/>
      <c r="C467" s="12"/>
      <c r="D467" s="13"/>
      <c r="E467" s="24"/>
      <c r="F467" s="12"/>
      <c r="G467" s="12"/>
      <c r="H467" s="25"/>
      <c r="I467" s="14" t="str">
        <f aca="false">IF(OR($D467="",$B467=""),"",INT(($B467-$D467)/365.25))</f>
        <v/>
      </c>
      <c r="J467" s="25"/>
      <c r="K467" s="14" t="str">
        <f aca="false">IF(OR($J467="",$I467=""),"",IF(OR(AND($J467="Gelmintoz",$I467&gt;=2,$I467&lt;=10),AND($J467="Onkogematologik",$I467&gt;=2,$I467&lt;=18)),"Ha","Yo'q"))</f>
        <v/>
      </c>
      <c r="L467" s="25"/>
      <c r="M467" s="12"/>
      <c r="N467" s="14" t="str">
        <f aca="false">IF(OR($C467="",$D467="",$J467="",$B467=""),"",IF(COUNTIFS($C$5:$C$2504,$C467,$D$5:$D$2504,$D467,$J$5:$J$2504,$J467,$B$5:$B$2504,$B467)&gt;1,"Takror",""))</f>
        <v/>
      </c>
    </row>
    <row r="468" customFormat="false" ht="15" hidden="false" customHeight="false" outlineLevel="0" collapsed="false">
      <c r="A468" s="8" t="n">
        <v>464</v>
      </c>
      <c r="B468" s="13"/>
      <c r="C468" s="12"/>
      <c r="D468" s="13"/>
      <c r="E468" s="24"/>
      <c r="F468" s="12"/>
      <c r="G468" s="12"/>
      <c r="H468" s="25"/>
      <c r="I468" s="14" t="str">
        <f aca="false">IF(OR($D468="",$B468=""),"",INT(($B468-$D468)/365.25))</f>
        <v/>
      </c>
      <c r="J468" s="25"/>
      <c r="K468" s="14" t="str">
        <f aca="false">IF(OR($J468="",$I468=""),"",IF(OR(AND($J468="Gelmintoz",$I468&gt;=2,$I468&lt;=10),AND($J468="Onkogematologik",$I468&gt;=2,$I468&lt;=18)),"Ha","Yo'q"))</f>
        <v/>
      </c>
      <c r="L468" s="25"/>
      <c r="M468" s="12"/>
      <c r="N468" s="14" t="str">
        <f aca="false">IF(OR($C468="",$D468="",$J468="",$B468=""),"",IF(COUNTIFS($C$5:$C$2504,$C468,$D$5:$D$2504,$D468,$J$5:$J$2504,$J468,$B$5:$B$2504,$B468)&gt;1,"Takror",""))</f>
        <v/>
      </c>
    </row>
    <row r="469" customFormat="false" ht="15" hidden="false" customHeight="false" outlineLevel="0" collapsed="false">
      <c r="A469" s="8" t="n">
        <v>465</v>
      </c>
      <c r="B469" s="13"/>
      <c r="C469" s="12"/>
      <c r="D469" s="13"/>
      <c r="E469" s="24"/>
      <c r="F469" s="12"/>
      <c r="G469" s="12"/>
      <c r="H469" s="25"/>
      <c r="I469" s="14" t="str">
        <f aca="false">IF(OR($D469="",$B469=""),"",INT(($B469-$D469)/365.25))</f>
        <v/>
      </c>
      <c r="J469" s="25"/>
      <c r="K469" s="14" t="str">
        <f aca="false">IF(OR($J469="",$I469=""),"",IF(OR(AND($J469="Gelmintoz",$I469&gt;=2,$I469&lt;=10),AND($J469="Onkogematologik",$I469&gt;=2,$I469&lt;=18)),"Ha","Yo'q"))</f>
        <v/>
      </c>
      <c r="L469" s="25"/>
      <c r="M469" s="12"/>
      <c r="N469" s="14" t="str">
        <f aca="false">IF(OR($C469="",$D469="",$J469="",$B469=""),"",IF(COUNTIFS($C$5:$C$2504,$C469,$D$5:$D$2504,$D469,$J$5:$J$2504,$J469,$B$5:$B$2504,$B469)&gt;1,"Takror",""))</f>
        <v/>
      </c>
    </row>
    <row r="470" customFormat="false" ht="15" hidden="false" customHeight="false" outlineLevel="0" collapsed="false">
      <c r="A470" s="8" t="n">
        <v>466</v>
      </c>
      <c r="B470" s="13"/>
      <c r="C470" s="12"/>
      <c r="D470" s="13"/>
      <c r="E470" s="24"/>
      <c r="F470" s="12"/>
      <c r="G470" s="12"/>
      <c r="H470" s="25"/>
      <c r="I470" s="14" t="str">
        <f aca="false">IF(OR($D470="",$B470=""),"",INT(($B470-$D470)/365.25))</f>
        <v/>
      </c>
      <c r="J470" s="25"/>
      <c r="K470" s="14" t="str">
        <f aca="false">IF(OR($J470="",$I470=""),"",IF(OR(AND($J470="Gelmintoz",$I470&gt;=2,$I470&lt;=10),AND($J470="Onkogematologik",$I470&gt;=2,$I470&lt;=18)),"Ha","Yo'q"))</f>
        <v/>
      </c>
      <c r="L470" s="25"/>
      <c r="M470" s="12"/>
      <c r="N470" s="14" t="str">
        <f aca="false">IF(OR($C470="",$D470="",$J470="",$B470=""),"",IF(COUNTIFS($C$5:$C$2504,$C470,$D$5:$D$2504,$D470,$J$5:$J$2504,$J470,$B$5:$B$2504,$B470)&gt;1,"Takror",""))</f>
        <v/>
      </c>
    </row>
    <row r="471" customFormat="false" ht="15" hidden="false" customHeight="false" outlineLevel="0" collapsed="false">
      <c r="A471" s="8" t="n">
        <v>467</v>
      </c>
      <c r="B471" s="13"/>
      <c r="C471" s="12"/>
      <c r="D471" s="13"/>
      <c r="E471" s="24"/>
      <c r="F471" s="12"/>
      <c r="G471" s="12"/>
      <c r="H471" s="25"/>
      <c r="I471" s="14" t="str">
        <f aca="false">IF(OR($D471="",$B471=""),"",INT(($B471-$D471)/365.25))</f>
        <v/>
      </c>
      <c r="J471" s="25"/>
      <c r="K471" s="14" t="str">
        <f aca="false">IF(OR($J471="",$I471=""),"",IF(OR(AND($J471="Gelmintoz",$I471&gt;=2,$I471&lt;=10),AND($J471="Onkogematologik",$I471&gt;=2,$I471&lt;=18)),"Ha","Yo'q"))</f>
        <v/>
      </c>
      <c r="L471" s="25"/>
      <c r="M471" s="12"/>
      <c r="N471" s="14" t="str">
        <f aca="false">IF(OR($C471="",$D471="",$J471="",$B471=""),"",IF(COUNTIFS($C$5:$C$2504,$C471,$D$5:$D$2504,$D471,$J$5:$J$2504,$J471,$B$5:$B$2504,$B471)&gt;1,"Takror",""))</f>
        <v/>
      </c>
    </row>
    <row r="472" customFormat="false" ht="15" hidden="false" customHeight="false" outlineLevel="0" collapsed="false">
      <c r="A472" s="8" t="n">
        <v>468</v>
      </c>
      <c r="B472" s="13"/>
      <c r="C472" s="12"/>
      <c r="D472" s="13"/>
      <c r="E472" s="24"/>
      <c r="F472" s="12"/>
      <c r="G472" s="12"/>
      <c r="H472" s="25"/>
      <c r="I472" s="14" t="str">
        <f aca="false">IF(OR($D472="",$B472=""),"",INT(($B472-$D472)/365.25))</f>
        <v/>
      </c>
      <c r="J472" s="25"/>
      <c r="K472" s="14" t="str">
        <f aca="false">IF(OR($J472="",$I472=""),"",IF(OR(AND($J472="Gelmintoz",$I472&gt;=2,$I472&lt;=10),AND($J472="Onkogematologik",$I472&gt;=2,$I472&lt;=18)),"Ha","Yo'q"))</f>
        <v/>
      </c>
      <c r="L472" s="25"/>
      <c r="M472" s="12"/>
      <c r="N472" s="14" t="str">
        <f aca="false">IF(OR($C472="",$D472="",$J472="",$B472=""),"",IF(COUNTIFS($C$5:$C$2504,$C472,$D$5:$D$2504,$D472,$J$5:$J$2504,$J472,$B$5:$B$2504,$B472)&gt;1,"Takror",""))</f>
        <v/>
      </c>
    </row>
    <row r="473" customFormat="false" ht="15" hidden="false" customHeight="false" outlineLevel="0" collapsed="false">
      <c r="A473" s="8" t="n">
        <v>469</v>
      </c>
      <c r="B473" s="13"/>
      <c r="C473" s="12"/>
      <c r="D473" s="13"/>
      <c r="E473" s="24"/>
      <c r="F473" s="12"/>
      <c r="G473" s="12"/>
      <c r="H473" s="25"/>
      <c r="I473" s="14" t="str">
        <f aca="false">IF(OR($D473="",$B473=""),"",INT(($B473-$D473)/365.25))</f>
        <v/>
      </c>
      <c r="J473" s="25"/>
      <c r="K473" s="14" t="str">
        <f aca="false">IF(OR($J473="",$I473=""),"",IF(OR(AND($J473="Gelmintoz",$I473&gt;=2,$I473&lt;=10),AND($J473="Onkogematologik",$I473&gt;=2,$I473&lt;=18)),"Ha","Yo'q"))</f>
        <v/>
      </c>
      <c r="L473" s="25"/>
      <c r="M473" s="12"/>
      <c r="N473" s="14" t="str">
        <f aca="false">IF(OR($C473="",$D473="",$J473="",$B473=""),"",IF(COUNTIFS($C$5:$C$2504,$C473,$D$5:$D$2504,$D473,$J$5:$J$2504,$J473,$B$5:$B$2504,$B473)&gt;1,"Takror",""))</f>
        <v/>
      </c>
    </row>
    <row r="474" customFormat="false" ht="15" hidden="false" customHeight="false" outlineLevel="0" collapsed="false">
      <c r="A474" s="8" t="n">
        <v>470</v>
      </c>
      <c r="B474" s="13"/>
      <c r="C474" s="12"/>
      <c r="D474" s="13"/>
      <c r="E474" s="24"/>
      <c r="F474" s="12"/>
      <c r="G474" s="12"/>
      <c r="H474" s="25"/>
      <c r="I474" s="14" t="str">
        <f aca="false">IF(OR($D474="",$B474=""),"",INT(($B474-$D474)/365.25))</f>
        <v/>
      </c>
      <c r="J474" s="25"/>
      <c r="K474" s="14" t="str">
        <f aca="false">IF(OR($J474="",$I474=""),"",IF(OR(AND($J474="Gelmintoz",$I474&gt;=2,$I474&lt;=10),AND($J474="Onkogematologik",$I474&gt;=2,$I474&lt;=18)),"Ha","Yo'q"))</f>
        <v/>
      </c>
      <c r="L474" s="25"/>
      <c r="M474" s="12"/>
      <c r="N474" s="14" t="str">
        <f aca="false">IF(OR($C474="",$D474="",$J474="",$B474=""),"",IF(COUNTIFS($C$5:$C$2504,$C474,$D$5:$D$2504,$D474,$J$5:$J$2504,$J474,$B$5:$B$2504,$B474)&gt;1,"Takror",""))</f>
        <v/>
      </c>
    </row>
    <row r="475" customFormat="false" ht="15" hidden="false" customHeight="false" outlineLevel="0" collapsed="false">
      <c r="A475" s="8" t="n">
        <v>471</v>
      </c>
      <c r="B475" s="13"/>
      <c r="C475" s="12"/>
      <c r="D475" s="13"/>
      <c r="E475" s="24"/>
      <c r="F475" s="12"/>
      <c r="G475" s="12"/>
      <c r="H475" s="25"/>
      <c r="I475" s="14" t="str">
        <f aca="false">IF(OR($D475="",$B475=""),"",INT(($B475-$D475)/365.25))</f>
        <v/>
      </c>
      <c r="J475" s="25"/>
      <c r="K475" s="14" t="str">
        <f aca="false">IF(OR($J475="",$I475=""),"",IF(OR(AND($J475="Gelmintoz",$I475&gt;=2,$I475&lt;=10),AND($J475="Onkogematologik",$I475&gt;=2,$I475&lt;=18)),"Ha","Yo'q"))</f>
        <v/>
      </c>
      <c r="L475" s="25"/>
      <c r="M475" s="12"/>
      <c r="N475" s="14" t="str">
        <f aca="false">IF(OR($C475="",$D475="",$J475="",$B475=""),"",IF(COUNTIFS($C$5:$C$2504,$C475,$D$5:$D$2504,$D475,$J$5:$J$2504,$J475,$B$5:$B$2504,$B475)&gt;1,"Takror",""))</f>
        <v/>
      </c>
    </row>
    <row r="476" customFormat="false" ht="15" hidden="false" customHeight="false" outlineLevel="0" collapsed="false">
      <c r="A476" s="8" t="n">
        <v>472</v>
      </c>
      <c r="B476" s="13"/>
      <c r="C476" s="12"/>
      <c r="D476" s="13"/>
      <c r="E476" s="24"/>
      <c r="F476" s="12"/>
      <c r="G476" s="12"/>
      <c r="H476" s="25"/>
      <c r="I476" s="14" t="str">
        <f aca="false">IF(OR($D476="",$B476=""),"",INT(($B476-$D476)/365.25))</f>
        <v/>
      </c>
      <c r="J476" s="25"/>
      <c r="K476" s="14" t="str">
        <f aca="false">IF(OR($J476="",$I476=""),"",IF(OR(AND($J476="Gelmintoz",$I476&gt;=2,$I476&lt;=10),AND($J476="Onkogematologik",$I476&gt;=2,$I476&lt;=18)),"Ha","Yo'q"))</f>
        <v/>
      </c>
      <c r="L476" s="25"/>
      <c r="M476" s="12"/>
      <c r="N476" s="14" t="str">
        <f aca="false">IF(OR($C476="",$D476="",$J476="",$B476=""),"",IF(COUNTIFS($C$5:$C$2504,$C476,$D$5:$D$2504,$D476,$J$5:$J$2504,$J476,$B$5:$B$2504,$B476)&gt;1,"Takror",""))</f>
        <v/>
      </c>
    </row>
    <row r="477" customFormat="false" ht="15" hidden="false" customHeight="false" outlineLevel="0" collapsed="false">
      <c r="A477" s="8" t="n">
        <v>473</v>
      </c>
      <c r="B477" s="13"/>
      <c r="C477" s="12"/>
      <c r="D477" s="13"/>
      <c r="E477" s="24"/>
      <c r="F477" s="12"/>
      <c r="G477" s="12"/>
      <c r="H477" s="25"/>
      <c r="I477" s="14" t="str">
        <f aca="false">IF(OR($D477="",$B477=""),"",INT(($B477-$D477)/365.25))</f>
        <v/>
      </c>
      <c r="J477" s="25"/>
      <c r="K477" s="14" t="str">
        <f aca="false">IF(OR($J477="",$I477=""),"",IF(OR(AND($J477="Gelmintoz",$I477&gt;=2,$I477&lt;=10),AND($J477="Onkogematologik",$I477&gt;=2,$I477&lt;=18)),"Ha","Yo'q"))</f>
        <v/>
      </c>
      <c r="L477" s="25"/>
      <c r="M477" s="12"/>
      <c r="N477" s="14" t="str">
        <f aca="false">IF(OR($C477="",$D477="",$J477="",$B477=""),"",IF(COUNTIFS($C$5:$C$2504,$C477,$D$5:$D$2504,$D477,$J$5:$J$2504,$J477,$B$5:$B$2504,$B477)&gt;1,"Takror",""))</f>
        <v/>
      </c>
    </row>
    <row r="478" customFormat="false" ht="15" hidden="false" customHeight="false" outlineLevel="0" collapsed="false">
      <c r="A478" s="8" t="n">
        <v>474</v>
      </c>
      <c r="B478" s="13"/>
      <c r="C478" s="12"/>
      <c r="D478" s="13"/>
      <c r="E478" s="24"/>
      <c r="F478" s="12"/>
      <c r="G478" s="12"/>
      <c r="H478" s="25"/>
      <c r="I478" s="14" t="str">
        <f aca="false">IF(OR($D478="",$B478=""),"",INT(($B478-$D478)/365.25))</f>
        <v/>
      </c>
      <c r="J478" s="25"/>
      <c r="K478" s="14" t="str">
        <f aca="false">IF(OR($J478="",$I478=""),"",IF(OR(AND($J478="Gelmintoz",$I478&gt;=2,$I478&lt;=10),AND($J478="Onkogematologik",$I478&gt;=2,$I478&lt;=18)),"Ha","Yo'q"))</f>
        <v/>
      </c>
      <c r="L478" s="25"/>
      <c r="M478" s="12"/>
      <c r="N478" s="14" t="str">
        <f aca="false">IF(OR($C478="",$D478="",$J478="",$B478=""),"",IF(COUNTIFS($C$5:$C$2504,$C478,$D$5:$D$2504,$D478,$J$5:$J$2504,$J478,$B$5:$B$2504,$B478)&gt;1,"Takror",""))</f>
        <v/>
      </c>
    </row>
    <row r="479" customFormat="false" ht="15" hidden="false" customHeight="false" outlineLevel="0" collapsed="false">
      <c r="A479" s="8" t="n">
        <v>475</v>
      </c>
      <c r="B479" s="13"/>
      <c r="C479" s="12"/>
      <c r="D479" s="13"/>
      <c r="E479" s="24"/>
      <c r="F479" s="12"/>
      <c r="G479" s="12"/>
      <c r="H479" s="25"/>
      <c r="I479" s="14" t="str">
        <f aca="false">IF(OR($D479="",$B479=""),"",INT(($B479-$D479)/365.25))</f>
        <v/>
      </c>
      <c r="J479" s="25"/>
      <c r="K479" s="14" t="str">
        <f aca="false">IF(OR($J479="",$I479=""),"",IF(OR(AND($J479="Gelmintoz",$I479&gt;=2,$I479&lt;=10),AND($J479="Onkogematologik",$I479&gt;=2,$I479&lt;=18)),"Ha","Yo'q"))</f>
        <v/>
      </c>
      <c r="L479" s="25"/>
      <c r="M479" s="12"/>
      <c r="N479" s="14" t="str">
        <f aca="false">IF(OR($C479="",$D479="",$J479="",$B479=""),"",IF(COUNTIFS($C$5:$C$2504,$C479,$D$5:$D$2504,$D479,$J$5:$J$2504,$J479,$B$5:$B$2504,$B479)&gt;1,"Takror",""))</f>
        <v/>
      </c>
    </row>
    <row r="480" customFormat="false" ht="15" hidden="false" customHeight="false" outlineLevel="0" collapsed="false">
      <c r="A480" s="8" t="n">
        <v>476</v>
      </c>
      <c r="B480" s="13"/>
      <c r="C480" s="12"/>
      <c r="D480" s="13"/>
      <c r="E480" s="24"/>
      <c r="F480" s="12"/>
      <c r="G480" s="12"/>
      <c r="H480" s="25"/>
      <c r="I480" s="14" t="str">
        <f aca="false">IF(OR($D480="",$B480=""),"",INT(($B480-$D480)/365.25))</f>
        <v/>
      </c>
      <c r="J480" s="25"/>
      <c r="K480" s="14" t="str">
        <f aca="false">IF(OR($J480="",$I480=""),"",IF(OR(AND($J480="Gelmintoz",$I480&gt;=2,$I480&lt;=10),AND($J480="Onkogematologik",$I480&gt;=2,$I480&lt;=18)),"Ha","Yo'q"))</f>
        <v/>
      </c>
      <c r="L480" s="25"/>
      <c r="M480" s="12"/>
      <c r="N480" s="14" t="str">
        <f aca="false">IF(OR($C480="",$D480="",$J480="",$B480=""),"",IF(COUNTIFS($C$5:$C$2504,$C480,$D$5:$D$2504,$D480,$J$5:$J$2504,$J480,$B$5:$B$2504,$B480)&gt;1,"Takror",""))</f>
        <v/>
      </c>
    </row>
    <row r="481" customFormat="false" ht="15" hidden="false" customHeight="false" outlineLevel="0" collapsed="false">
      <c r="A481" s="8" t="n">
        <v>477</v>
      </c>
      <c r="B481" s="13"/>
      <c r="C481" s="12"/>
      <c r="D481" s="13"/>
      <c r="E481" s="24"/>
      <c r="F481" s="12"/>
      <c r="G481" s="12"/>
      <c r="H481" s="25"/>
      <c r="I481" s="14" t="str">
        <f aca="false">IF(OR($D481="",$B481=""),"",INT(($B481-$D481)/365.25))</f>
        <v/>
      </c>
      <c r="J481" s="25"/>
      <c r="K481" s="14" t="str">
        <f aca="false">IF(OR($J481="",$I481=""),"",IF(OR(AND($J481="Gelmintoz",$I481&gt;=2,$I481&lt;=10),AND($J481="Onkogematologik",$I481&gt;=2,$I481&lt;=18)),"Ha","Yo'q"))</f>
        <v/>
      </c>
      <c r="L481" s="25"/>
      <c r="M481" s="12"/>
      <c r="N481" s="14" t="str">
        <f aca="false">IF(OR($C481="",$D481="",$J481="",$B481=""),"",IF(COUNTIFS($C$5:$C$2504,$C481,$D$5:$D$2504,$D481,$J$5:$J$2504,$J481,$B$5:$B$2504,$B481)&gt;1,"Takror",""))</f>
        <v/>
      </c>
    </row>
    <row r="482" customFormat="false" ht="15" hidden="false" customHeight="false" outlineLevel="0" collapsed="false">
      <c r="A482" s="8" t="n">
        <v>478</v>
      </c>
      <c r="B482" s="13"/>
      <c r="C482" s="12"/>
      <c r="D482" s="13"/>
      <c r="E482" s="24"/>
      <c r="F482" s="12"/>
      <c r="G482" s="12"/>
      <c r="H482" s="25"/>
      <c r="I482" s="14" t="str">
        <f aca="false">IF(OR($D482="",$B482=""),"",INT(($B482-$D482)/365.25))</f>
        <v/>
      </c>
      <c r="J482" s="25"/>
      <c r="K482" s="14" t="str">
        <f aca="false">IF(OR($J482="",$I482=""),"",IF(OR(AND($J482="Gelmintoz",$I482&gt;=2,$I482&lt;=10),AND($J482="Onkogematologik",$I482&gt;=2,$I482&lt;=18)),"Ha","Yo'q"))</f>
        <v/>
      </c>
      <c r="L482" s="25"/>
      <c r="M482" s="12"/>
      <c r="N482" s="14" t="str">
        <f aca="false">IF(OR($C482="",$D482="",$J482="",$B482=""),"",IF(COUNTIFS($C$5:$C$2504,$C482,$D$5:$D$2504,$D482,$J$5:$J$2504,$J482,$B$5:$B$2504,$B482)&gt;1,"Takror",""))</f>
        <v/>
      </c>
    </row>
    <row r="483" customFormat="false" ht="15" hidden="false" customHeight="false" outlineLevel="0" collapsed="false">
      <c r="A483" s="8" t="n">
        <v>479</v>
      </c>
      <c r="B483" s="13"/>
      <c r="C483" s="12"/>
      <c r="D483" s="13"/>
      <c r="E483" s="24"/>
      <c r="F483" s="12"/>
      <c r="G483" s="12"/>
      <c r="H483" s="25"/>
      <c r="I483" s="14" t="str">
        <f aca="false">IF(OR($D483="",$B483=""),"",INT(($B483-$D483)/365.25))</f>
        <v/>
      </c>
      <c r="J483" s="25"/>
      <c r="K483" s="14" t="str">
        <f aca="false">IF(OR($J483="",$I483=""),"",IF(OR(AND($J483="Gelmintoz",$I483&gt;=2,$I483&lt;=10),AND($J483="Onkogematologik",$I483&gt;=2,$I483&lt;=18)),"Ha","Yo'q"))</f>
        <v/>
      </c>
      <c r="L483" s="25"/>
      <c r="M483" s="12"/>
      <c r="N483" s="14" t="str">
        <f aca="false">IF(OR($C483="",$D483="",$J483="",$B483=""),"",IF(COUNTIFS($C$5:$C$2504,$C483,$D$5:$D$2504,$D483,$J$5:$J$2504,$J483,$B$5:$B$2504,$B483)&gt;1,"Takror",""))</f>
        <v/>
      </c>
    </row>
    <row r="484" customFormat="false" ht="15" hidden="false" customHeight="false" outlineLevel="0" collapsed="false">
      <c r="A484" s="8" t="n">
        <v>480</v>
      </c>
      <c r="B484" s="13"/>
      <c r="C484" s="12"/>
      <c r="D484" s="13"/>
      <c r="E484" s="24"/>
      <c r="F484" s="12"/>
      <c r="G484" s="12"/>
      <c r="H484" s="25"/>
      <c r="I484" s="14" t="str">
        <f aca="false">IF(OR($D484="",$B484=""),"",INT(($B484-$D484)/365.25))</f>
        <v/>
      </c>
      <c r="J484" s="25"/>
      <c r="K484" s="14" t="str">
        <f aca="false">IF(OR($J484="",$I484=""),"",IF(OR(AND($J484="Gelmintoz",$I484&gt;=2,$I484&lt;=10),AND($J484="Onkogematologik",$I484&gt;=2,$I484&lt;=18)),"Ha","Yo'q"))</f>
        <v/>
      </c>
      <c r="L484" s="25"/>
      <c r="M484" s="12"/>
      <c r="N484" s="14" t="str">
        <f aca="false">IF(OR($C484="",$D484="",$J484="",$B484=""),"",IF(COUNTIFS($C$5:$C$2504,$C484,$D$5:$D$2504,$D484,$J$5:$J$2504,$J484,$B$5:$B$2504,$B484)&gt;1,"Takror",""))</f>
        <v/>
      </c>
    </row>
    <row r="485" customFormat="false" ht="15" hidden="false" customHeight="false" outlineLevel="0" collapsed="false">
      <c r="A485" s="8" t="n">
        <v>481</v>
      </c>
      <c r="B485" s="13"/>
      <c r="C485" s="12"/>
      <c r="D485" s="13"/>
      <c r="E485" s="24"/>
      <c r="F485" s="12"/>
      <c r="G485" s="12"/>
      <c r="H485" s="25"/>
      <c r="I485" s="14" t="str">
        <f aca="false">IF(OR($D485="",$B485=""),"",INT(($B485-$D485)/365.25))</f>
        <v/>
      </c>
      <c r="J485" s="25"/>
      <c r="K485" s="14" t="str">
        <f aca="false">IF(OR($J485="",$I485=""),"",IF(OR(AND($J485="Gelmintoz",$I485&gt;=2,$I485&lt;=10),AND($J485="Onkogematologik",$I485&gt;=2,$I485&lt;=18)),"Ha","Yo'q"))</f>
        <v/>
      </c>
      <c r="L485" s="25"/>
      <c r="M485" s="12"/>
      <c r="N485" s="14" t="str">
        <f aca="false">IF(OR($C485="",$D485="",$J485="",$B485=""),"",IF(COUNTIFS($C$5:$C$2504,$C485,$D$5:$D$2504,$D485,$J$5:$J$2504,$J485,$B$5:$B$2504,$B485)&gt;1,"Takror",""))</f>
        <v/>
      </c>
    </row>
    <row r="486" customFormat="false" ht="15" hidden="false" customHeight="false" outlineLevel="0" collapsed="false">
      <c r="A486" s="8" t="n">
        <v>482</v>
      </c>
      <c r="B486" s="13"/>
      <c r="C486" s="12"/>
      <c r="D486" s="13"/>
      <c r="E486" s="24"/>
      <c r="F486" s="12"/>
      <c r="G486" s="12"/>
      <c r="H486" s="25"/>
      <c r="I486" s="14" t="str">
        <f aca="false">IF(OR($D486="",$B486=""),"",INT(($B486-$D486)/365.25))</f>
        <v/>
      </c>
      <c r="J486" s="25"/>
      <c r="K486" s="14" t="str">
        <f aca="false">IF(OR($J486="",$I486=""),"",IF(OR(AND($J486="Gelmintoz",$I486&gt;=2,$I486&lt;=10),AND($J486="Onkogematologik",$I486&gt;=2,$I486&lt;=18)),"Ha","Yo'q"))</f>
        <v/>
      </c>
      <c r="L486" s="25"/>
      <c r="M486" s="12"/>
      <c r="N486" s="14" t="str">
        <f aca="false">IF(OR($C486="",$D486="",$J486="",$B486=""),"",IF(COUNTIFS($C$5:$C$2504,$C486,$D$5:$D$2504,$D486,$J$5:$J$2504,$J486,$B$5:$B$2504,$B486)&gt;1,"Takror",""))</f>
        <v/>
      </c>
    </row>
    <row r="487" customFormat="false" ht="15" hidden="false" customHeight="false" outlineLevel="0" collapsed="false">
      <c r="A487" s="8" t="n">
        <v>483</v>
      </c>
      <c r="B487" s="13"/>
      <c r="C487" s="12"/>
      <c r="D487" s="13"/>
      <c r="E487" s="24"/>
      <c r="F487" s="12"/>
      <c r="G487" s="12"/>
      <c r="H487" s="25"/>
      <c r="I487" s="14" t="str">
        <f aca="false">IF(OR($D487="",$B487=""),"",INT(($B487-$D487)/365.25))</f>
        <v/>
      </c>
      <c r="J487" s="25"/>
      <c r="K487" s="14" t="str">
        <f aca="false">IF(OR($J487="",$I487=""),"",IF(OR(AND($J487="Gelmintoz",$I487&gt;=2,$I487&lt;=10),AND($J487="Onkogematologik",$I487&gt;=2,$I487&lt;=18)),"Ha","Yo'q"))</f>
        <v/>
      </c>
      <c r="L487" s="25"/>
      <c r="M487" s="12"/>
      <c r="N487" s="14" t="str">
        <f aca="false">IF(OR($C487="",$D487="",$J487="",$B487=""),"",IF(COUNTIFS($C$5:$C$2504,$C487,$D$5:$D$2504,$D487,$J$5:$J$2504,$J487,$B$5:$B$2504,$B487)&gt;1,"Takror",""))</f>
        <v/>
      </c>
    </row>
    <row r="488" customFormat="false" ht="15" hidden="false" customHeight="false" outlineLevel="0" collapsed="false">
      <c r="A488" s="8" t="n">
        <v>484</v>
      </c>
      <c r="B488" s="13"/>
      <c r="C488" s="12"/>
      <c r="D488" s="13"/>
      <c r="E488" s="24"/>
      <c r="F488" s="12"/>
      <c r="G488" s="12"/>
      <c r="H488" s="25"/>
      <c r="I488" s="14" t="str">
        <f aca="false">IF(OR($D488="",$B488=""),"",INT(($B488-$D488)/365.25))</f>
        <v/>
      </c>
      <c r="J488" s="25"/>
      <c r="K488" s="14" t="str">
        <f aca="false">IF(OR($J488="",$I488=""),"",IF(OR(AND($J488="Gelmintoz",$I488&gt;=2,$I488&lt;=10),AND($J488="Onkogematologik",$I488&gt;=2,$I488&lt;=18)),"Ha","Yo'q"))</f>
        <v/>
      </c>
      <c r="L488" s="25"/>
      <c r="M488" s="12"/>
      <c r="N488" s="14" t="str">
        <f aca="false">IF(OR($C488="",$D488="",$J488="",$B488=""),"",IF(COUNTIFS($C$5:$C$2504,$C488,$D$5:$D$2504,$D488,$J$5:$J$2504,$J488,$B$5:$B$2504,$B488)&gt;1,"Takror",""))</f>
        <v/>
      </c>
    </row>
    <row r="489" customFormat="false" ht="15" hidden="false" customHeight="false" outlineLevel="0" collapsed="false">
      <c r="A489" s="8" t="n">
        <v>485</v>
      </c>
      <c r="B489" s="13"/>
      <c r="C489" s="12"/>
      <c r="D489" s="13"/>
      <c r="E489" s="24"/>
      <c r="F489" s="12"/>
      <c r="G489" s="12"/>
      <c r="H489" s="25"/>
      <c r="I489" s="14" t="str">
        <f aca="false">IF(OR($D489="",$B489=""),"",INT(($B489-$D489)/365.25))</f>
        <v/>
      </c>
      <c r="J489" s="25"/>
      <c r="K489" s="14" t="str">
        <f aca="false">IF(OR($J489="",$I489=""),"",IF(OR(AND($J489="Gelmintoz",$I489&gt;=2,$I489&lt;=10),AND($J489="Onkogematologik",$I489&gt;=2,$I489&lt;=18)),"Ha","Yo'q"))</f>
        <v/>
      </c>
      <c r="L489" s="25"/>
      <c r="M489" s="12"/>
      <c r="N489" s="14" t="str">
        <f aca="false">IF(OR($C489="",$D489="",$J489="",$B489=""),"",IF(COUNTIFS($C$5:$C$2504,$C489,$D$5:$D$2504,$D489,$J$5:$J$2504,$J489,$B$5:$B$2504,$B489)&gt;1,"Takror",""))</f>
        <v/>
      </c>
    </row>
    <row r="490" customFormat="false" ht="15" hidden="false" customHeight="false" outlineLevel="0" collapsed="false">
      <c r="A490" s="8" t="n">
        <v>486</v>
      </c>
      <c r="B490" s="13"/>
      <c r="C490" s="12"/>
      <c r="D490" s="13"/>
      <c r="E490" s="24"/>
      <c r="F490" s="12"/>
      <c r="G490" s="12"/>
      <c r="H490" s="25"/>
      <c r="I490" s="14" t="str">
        <f aca="false">IF(OR($D490="",$B490=""),"",INT(($B490-$D490)/365.25))</f>
        <v/>
      </c>
      <c r="J490" s="25"/>
      <c r="K490" s="14" t="str">
        <f aca="false">IF(OR($J490="",$I490=""),"",IF(OR(AND($J490="Gelmintoz",$I490&gt;=2,$I490&lt;=10),AND($J490="Onkogematologik",$I490&gt;=2,$I490&lt;=18)),"Ha","Yo'q"))</f>
        <v/>
      </c>
      <c r="L490" s="25"/>
      <c r="M490" s="12"/>
      <c r="N490" s="14" t="str">
        <f aca="false">IF(OR($C490="",$D490="",$J490="",$B490=""),"",IF(COUNTIFS($C$5:$C$2504,$C490,$D$5:$D$2504,$D490,$J$5:$J$2504,$J490,$B$5:$B$2504,$B490)&gt;1,"Takror",""))</f>
        <v/>
      </c>
    </row>
    <row r="491" customFormat="false" ht="15" hidden="false" customHeight="false" outlineLevel="0" collapsed="false">
      <c r="A491" s="8" t="n">
        <v>487</v>
      </c>
      <c r="B491" s="13"/>
      <c r="C491" s="12"/>
      <c r="D491" s="13"/>
      <c r="E491" s="24"/>
      <c r="F491" s="12"/>
      <c r="G491" s="12"/>
      <c r="H491" s="25"/>
      <c r="I491" s="14" t="str">
        <f aca="false">IF(OR($D491="",$B491=""),"",INT(($B491-$D491)/365.25))</f>
        <v/>
      </c>
      <c r="J491" s="25"/>
      <c r="K491" s="14" t="str">
        <f aca="false">IF(OR($J491="",$I491=""),"",IF(OR(AND($J491="Gelmintoz",$I491&gt;=2,$I491&lt;=10),AND($J491="Onkogematologik",$I491&gt;=2,$I491&lt;=18)),"Ha","Yo'q"))</f>
        <v/>
      </c>
      <c r="L491" s="25"/>
      <c r="M491" s="12"/>
      <c r="N491" s="14" t="str">
        <f aca="false">IF(OR($C491="",$D491="",$J491="",$B491=""),"",IF(COUNTIFS($C$5:$C$2504,$C491,$D$5:$D$2504,$D491,$J$5:$J$2504,$J491,$B$5:$B$2504,$B491)&gt;1,"Takror",""))</f>
        <v/>
      </c>
    </row>
    <row r="492" customFormat="false" ht="15" hidden="false" customHeight="false" outlineLevel="0" collapsed="false">
      <c r="A492" s="8" t="n">
        <v>488</v>
      </c>
      <c r="B492" s="13"/>
      <c r="C492" s="12"/>
      <c r="D492" s="13"/>
      <c r="E492" s="24"/>
      <c r="F492" s="12"/>
      <c r="G492" s="12"/>
      <c r="H492" s="25"/>
      <c r="I492" s="14" t="str">
        <f aca="false">IF(OR($D492="",$B492=""),"",INT(($B492-$D492)/365.25))</f>
        <v/>
      </c>
      <c r="J492" s="25"/>
      <c r="K492" s="14" t="str">
        <f aca="false">IF(OR($J492="",$I492=""),"",IF(OR(AND($J492="Gelmintoz",$I492&gt;=2,$I492&lt;=10),AND($J492="Onkogematologik",$I492&gt;=2,$I492&lt;=18)),"Ha","Yo'q"))</f>
        <v/>
      </c>
      <c r="L492" s="25"/>
      <c r="M492" s="12"/>
      <c r="N492" s="14" t="str">
        <f aca="false">IF(OR($C492="",$D492="",$J492="",$B492=""),"",IF(COUNTIFS($C$5:$C$2504,$C492,$D$5:$D$2504,$D492,$J$5:$J$2504,$J492,$B$5:$B$2504,$B492)&gt;1,"Takror",""))</f>
        <v/>
      </c>
    </row>
    <row r="493" customFormat="false" ht="15" hidden="false" customHeight="false" outlineLevel="0" collapsed="false">
      <c r="A493" s="8" t="n">
        <v>489</v>
      </c>
      <c r="B493" s="13"/>
      <c r="C493" s="12"/>
      <c r="D493" s="13"/>
      <c r="E493" s="24"/>
      <c r="F493" s="12"/>
      <c r="G493" s="12"/>
      <c r="H493" s="25"/>
      <c r="I493" s="14" t="str">
        <f aca="false">IF(OR($D493="",$B493=""),"",INT(($B493-$D493)/365.25))</f>
        <v/>
      </c>
      <c r="J493" s="25"/>
      <c r="K493" s="14" t="str">
        <f aca="false">IF(OR($J493="",$I493=""),"",IF(OR(AND($J493="Gelmintoz",$I493&gt;=2,$I493&lt;=10),AND($J493="Onkogematologik",$I493&gt;=2,$I493&lt;=18)),"Ha","Yo'q"))</f>
        <v/>
      </c>
      <c r="L493" s="25"/>
      <c r="M493" s="12"/>
      <c r="N493" s="14" t="str">
        <f aca="false">IF(OR($C493="",$D493="",$J493="",$B493=""),"",IF(COUNTIFS($C$5:$C$2504,$C493,$D$5:$D$2504,$D493,$J$5:$J$2504,$J493,$B$5:$B$2504,$B493)&gt;1,"Takror",""))</f>
        <v/>
      </c>
    </row>
    <row r="494" customFormat="false" ht="15" hidden="false" customHeight="false" outlineLevel="0" collapsed="false">
      <c r="A494" s="8" t="n">
        <v>490</v>
      </c>
      <c r="B494" s="13"/>
      <c r="C494" s="12"/>
      <c r="D494" s="13"/>
      <c r="E494" s="24"/>
      <c r="F494" s="12"/>
      <c r="G494" s="12"/>
      <c r="H494" s="25"/>
      <c r="I494" s="14" t="str">
        <f aca="false">IF(OR($D494="",$B494=""),"",INT(($B494-$D494)/365.25))</f>
        <v/>
      </c>
      <c r="J494" s="25"/>
      <c r="K494" s="14" t="str">
        <f aca="false">IF(OR($J494="",$I494=""),"",IF(OR(AND($J494="Gelmintoz",$I494&gt;=2,$I494&lt;=10),AND($J494="Onkogematologik",$I494&gt;=2,$I494&lt;=18)),"Ha","Yo'q"))</f>
        <v/>
      </c>
      <c r="L494" s="25"/>
      <c r="M494" s="12"/>
      <c r="N494" s="14" t="str">
        <f aca="false">IF(OR($C494="",$D494="",$J494="",$B494=""),"",IF(COUNTIFS($C$5:$C$2504,$C494,$D$5:$D$2504,$D494,$J$5:$J$2504,$J494,$B$5:$B$2504,$B494)&gt;1,"Takror",""))</f>
        <v/>
      </c>
    </row>
    <row r="495" customFormat="false" ht="15" hidden="false" customHeight="false" outlineLevel="0" collapsed="false">
      <c r="A495" s="8" t="n">
        <v>491</v>
      </c>
      <c r="B495" s="13"/>
      <c r="C495" s="12"/>
      <c r="D495" s="13"/>
      <c r="E495" s="24"/>
      <c r="F495" s="12"/>
      <c r="G495" s="12"/>
      <c r="H495" s="25"/>
      <c r="I495" s="14" t="str">
        <f aca="false">IF(OR($D495="",$B495=""),"",INT(($B495-$D495)/365.25))</f>
        <v/>
      </c>
      <c r="J495" s="25"/>
      <c r="K495" s="14" t="str">
        <f aca="false">IF(OR($J495="",$I495=""),"",IF(OR(AND($J495="Gelmintoz",$I495&gt;=2,$I495&lt;=10),AND($J495="Onkogematologik",$I495&gt;=2,$I495&lt;=18)),"Ha","Yo'q"))</f>
        <v/>
      </c>
      <c r="L495" s="25"/>
      <c r="M495" s="12"/>
      <c r="N495" s="14" t="str">
        <f aca="false">IF(OR($C495="",$D495="",$J495="",$B495=""),"",IF(COUNTIFS($C$5:$C$2504,$C495,$D$5:$D$2504,$D495,$J$5:$J$2504,$J495,$B$5:$B$2504,$B495)&gt;1,"Takror",""))</f>
        <v/>
      </c>
    </row>
    <row r="496" customFormat="false" ht="15" hidden="false" customHeight="false" outlineLevel="0" collapsed="false">
      <c r="A496" s="8" t="n">
        <v>492</v>
      </c>
      <c r="B496" s="13"/>
      <c r="C496" s="12"/>
      <c r="D496" s="13"/>
      <c r="E496" s="24"/>
      <c r="F496" s="12"/>
      <c r="G496" s="12"/>
      <c r="H496" s="25"/>
      <c r="I496" s="14" t="str">
        <f aca="false">IF(OR($D496="",$B496=""),"",INT(($B496-$D496)/365.25))</f>
        <v/>
      </c>
      <c r="J496" s="25"/>
      <c r="K496" s="14" t="str">
        <f aca="false">IF(OR($J496="",$I496=""),"",IF(OR(AND($J496="Gelmintoz",$I496&gt;=2,$I496&lt;=10),AND($J496="Onkogematologik",$I496&gt;=2,$I496&lt;=18)),"Ha","Yo'q"))</f>
        <v/>
      </c>
      <c r="L496" s="25"/>
      <c r="M496" s="12"/>
      <c r="N496" s="14" t="str">
        <f aca="false">IF(OR($C496="",$D496="",$J496="",$B496=""),"",IF(COUNTIFS($C$5:$C$2504,$C496,$D$5:$D$2504,$D496,$J$5:$J$2504,$J496,$B$5:$B$2504,$B496)&gt;1,"Takror",""))</f>
        <v/>
      </c>
    </row>
    <row r="497" customFormat="false" ht="15" hidden="false" customHeight="false" outlineLevel="0" collapsed="false">
      <c r="A497" s="8" t="n">
        <v>493</v>
      </c>
      <c r="B497" s="13"/>
      <c r="C497" s="12"/>
      <c r="D497" s="13"/>
      <c r="E497" s="24"/>
      <c r="F497" s="12"/>
      <c r="G497" s="12"/>
      <c r="H497" s="25"/>
      <c r="I497" s="14" t="str">
        <f aca="false">IF(OR($D497="",$B497=""),"",INT(($B497-$D497)/365.25))</f>
        <v/>
      </c>
      <c r="J497" s="25"/>
      <c r="K497" s="14" t="str">
        <f aca="false">IF(OR($J497="",$I497=""),"",IF(OR(AND($J497="Gelmintoz",$I497&gt;=2,$I497&lt;=10),AND($J497="Onkogematologik",$I497&gt;=2,$I497&lt;=18)),"Ha","Yo'q"))</f>
        <v/>
      </c>
      <c r="L497" s="25"/>
      <c r="M497" s="12"/>
      <c r="N497" s="14" t="str">
        <f aca="false">IF(OR($C497="",$D497="",$J497="",$B497=""),"",IF(COUNTIFS($C$5:$C$2504,$C497,$D$5:$D$2504,$D497,$J$5:$J$2504,$J497,$B$5:$B$2504,$B497)&gt;1,"Takror",""))</f>
        <v/>
      </c>
    </row>
    <row r="498" customFormat="false" ht="15" hidden="false" customHeight="false" outlineLevel="0" collapsed="false">
      <c r="A498" s="8" t="n">
        <v>494</v>
      </c>
      <c r="B498" s="13"/>
      <c r="C498" s="12"/>
      <c r="D498" s="13"/>
      <c r="E498" s="24"/>
      <c r="F498" s="12"/>
      <c r="G498" s="12"/>
      <c r="H498" s="25"/>
      <c r="I498" s="14" t="str">
        <f aca="false">IF(OR($D498="",$B498=""),"",INT(($B498-$D498)/365.25))</f>
        <v/>
      </c>
      <c r="J498" s="25"/>
      <c r="K498" s="14" t="str">
        <f aca="false">IF(OR($J498="",$I498=""),"",IF(OR(AND($J498="Gelmintoz",$I498&gt;=2,$I498&lt;=10),AND($J498="Onkogematologik",$I498&gt;=2,$I498&lt;=18)),"Ha","Yo'q"))</f>
        <v/>
      </c>
      <c r="L498" s="25"/>
      <c r="M498" s="12"/>
      <c r="N498" s="14" t="str">
        <f aca="false">IF(OR($C498="",$D498="",$J498="",$B498=""),"",IF(COUNTIFS($C$5:$C$2504,$C498,$D$5:$D$2504,$D498,$J$5:$J$2504,$J498,$B$5:$B$2504,$B498)&gt;1,"Takror",""))</f>
        <v/>
      </c>
    </row>
    <row r="499" customFormat="false" ht="15" hidden="false" customHeight="false" outlineLevel="0" collapsed="false">
      <c r="A499" s="8" t="n">
        <v>495</v>
      </c>
      <c r="B499" s="13"/>
      <c r="C499" s="12"/>
      <c r="D499" s="13"/>
      <c r="E499" s="24"/>
      <c r="F499" s="12"/>
      <c r="G499" s="12"/>
      <c r="H499" s="25"/>
      <c r="I499" s="14" t="str">
        <f aca="false">IF(OR($D499="",$B499=""),"",INT(($B499-$D499)/365.25))</f>
        <v/>
      </c>
      <c r="J499" s="25"/>
      <c r="K499" s="14" t="str">
        <f aca="false">IF(OR($J499="",$I499=""),"",IF(OR(AND($J499="Gelmintoz",$I499&gt;=2,$I499&lt;=10),AND($J499="Onkogematologik",$I499&gt;=2,$I499&lt;=18)),"Ha","Yo'q"))</f>
        <v/>
      </c>
      <c r="L499" s="25"/>
      <c r="M499" s="12"/>
      <c r="N499" s="14" t="str">
        <f aca="false">IF(OR($C499="",$D499="",$J499="",$B499=""),"",IF(COUNTIFS($C$5:$C$2504,$C499,$D$5:$D$2504,$D499,$J$5:$J$2504,$J499,$B$5:$B$2504,$B499)&gt;1,"Takror",""))</f>
        <v/>
      </c>
    </row>
    <row r="500" customFormat="false" ht="15" hidden="false" customHeight="false" outlineLevel="0" collapsed="false">
      <c r="A500" s="8" t="n">
        <v>496</v>
      </c>
      <c r="B500" s="13"/>
      <c r="C500" s="12"/>
      <c r="D500" s="13"/>
      <c r="E500" s="24"/>
      <c r="F500" s="12"/>
      <c r="G500" s="12"/>
      <c r="H500" s="25"/>
      <c r="I500" s="14" t="str">
        <f aca="false">IF(OR($D500="",$B500=""),"",INT(($B500-$D500)/365.25))</f>
        <v/>
      </c>
      <c r="J500" s="25"/>
      <c r="K500" s="14" t="str">
        <f aca="false">IF(OR($J500="",$I500=""),"",IF(OR(AND($J500="Gelmintoz",$I500&gt;=2,$I500&lt;=10),AND($J500="Onkogematologik",$I500&gt;=2,$I500&lt;=18)),"Ha","Yo'q"))</f>
        <v/>
      </c>
      <c r="L500" s="25"/>
      <c r="M500" s="12"/>
      <c r="N500" s="14" t="str">
        <f aca="false">IF(OR($C500="",$D500="",$J500="",$B500=""),"",IF(COUNTIFS($C$5:$C$2504,$C500,$D$5:$D$2504,$D500,$J$5:$J$2504,$J500,$B$5:$B$2504,$B500)&gt;1,"Takror",""))</f>
        <v/>
      </c>
    </row>
    <row r="501" customFormat="false" ht="15" hidden="false" customHeight="false" outlineLevel="0" collapsed="false">
      <c r="A501" s="8" t="n">
        <v>497</v>
      </c>
      <c r="B501" s="13"/>
      <c r="C501" s="12"/>
      <c r="D501" s="13"/>
      <c r="E501" s="24"/>
      <c r="F501" s="12"/>
      <c r="G501" s="12"/>
      <c r="H501" s="25"/>
      <c r="I501" s="14" t="str">
        <f aca="false">IF(OR($D501="",$B501=""),"",INT(($B501-$D501)/365.25))</f>
        <v/>
      </c>
      <c r="J501" s="25"/>
      <c r="K501" s="14" t="str">
        <f aca="false">IF(OR($J501="",$I501=""),"",IF(OR(AND($J501="Gelmintoz",$I501&gt;=2,$I501&lt;=10),AND($J501="Onkogematologik",$I501&gt;=2,$I501&lt;=18)),"Ha","Yo'q"))</f>
        <v/>
      </c>
      <c r="L501" s="25"/>
      <c r="M501" s="12"/>
      <c r="N501" s="14" t="str">
        <f aca="false">IF(OR($C501="",$D501="",$J501="",$B501=""),"",IF(COUNTIFS($C$5:$C$2504,$C501,$D$5:$D$2504,$D501,$J$5:$J$2504,$J501,$B$5:$B$2504,$B501)&gt;1,"Takror",""))</f>
        <v/>
      </c>
    </row>
    <row r="502" customFormat="false" ht="15" hidden="false" customHeight="false" outlineLevel="0" collapsed="false">
      <c r="A502" s="8" t="n">
        <v>498</v>
      </c>
      <c r="B502" s="13"/>
      <c r="C502" s="12"/>
      <c r="D502" s="13"/>
      <c r="E502" s="24"/>
      <c r="F502" s="12"/>
      <c r="G502" s="12"/>
      <c r="H502" s="25"/>
      <c r="I502" s="14" t="str">
        <f aca="false">IF(OR($D502="",$B502=""),"",INT(($B502-$D502)/365.25))</f>
        <v/>
      </c>
      <c r="J502" s="25"/>
      <c r="K502" s="14" t="str">
        <f aca="false">IF(OR($J502="",$I502=""),"",IF(OR(AND($J502="Gelmintoz",$I502&gt;=2,$I502&lt;=10),AND($J502="Onkogematologik",$I502&gt;=2,$I502&lt;=18)),"Ha","Yo'q"))</f>
        <v/>
      </c>
      <c r="L502" s="25"/>
      <c r="M502" s="12"/>
      <c r="N502" s="14" t="str">
        <f aca="false">IF(OR($C502="",$D502="",$J502="",$B502=""),"",IF(COUNTIFS($C$5:$C$2504,$C502,$D$5:$D$2504,$D502,$J$5:$J$2504,$J502,$B$5:$B$2504,$B502)&gt;1,"Takror",""))</f>
        <v/>
      </c>
    </row>
    <row r="503" customFormat="false" ht="15" hidden="false" customHeight="false" outlineLevel="0" collapsed="false">
      <c r="A503" s="8" t="n">
        <v>499</v>
      </c>
      <c r="B503" s="13"/>
      <c r="C503" s="12"/>
      <c r="D503" s="13"/>
      <c r="E503" s="24"/>
      <c r="F503" s="12"/>
      <c r="G503" s="12"/>
      <c r="H503" s="25"/>
      <c r="I503" s="14" t="str">
        <f aca="false">IF(OR($D503="",$B503=""),"",INT(($B503-$D503)/365.25))</f>
        <v/>
      </c>
      <c r="J503" s="25"/>
      <c r="K503" s="14" t="str">
        <f aca="false">IF(OR($J503="",$I503=""),"",IF(OR(AND($J503="Gelmintoz",$I503&gt;=2,$I503&lt;=10),AND($J503="Onkogematologik",$I503&gt;=2,$I503&lt;=18)),"Ha","Yo'q"))</f>
        <v/>
      </c>
      <c r="L503" s="25"/>
      <c r="M503" s="12"/>
      <c r="N503" s="14" t="str">
        <f aca="false">IF(OR($C503="",$D503="",$J503="",$B503=""),"",IF(COUNTIFS($C$5:$C$2504,$C503,$D$5:$D$2504,$D503,$J$5:$J$2504,$J503,$B$5:$B$2504,$B503)&gt;1,"Takror",""))</f>
        <v/>
      </c>
    </row>
    <row r="504" customFormat="false" ht="15" hidden="false" customHeight="false" outlineLevel="0" collapsed="false">
      <c r="A504" s="8" t="n">
        <v>500</v>
      </c>
      <c r="B504" s="13"/>
      <c r="C504" s="12"/>
      <c r="D504" s="13"/>
      <c r="E504" s="24"/>
      <c r="F504" s="12"/>
      <c r="G504" s="12"/>
      <c r="H504" s="25"/>
      <c r="I504" s="14" t="str">
        <f aca="false">IF(OR($D504="",$B504=""),"",INT(($B504-$D504)/365.25))</f>
        <v/>
      </c>
      <c r="J504" s="25"/>
      <c r="K504" s="14" t="str">
        <f aca="false">IF(OR($J504="",$I504=""),"",IF(OR(AND($J504="Gelmintoz",$I504&gt;=2,$I504&lt;=10),AND($J504="Onkogematologik",$I504&gt;=2,$I504&lt;=18)),"Ha","Yo'q"))</f>
        <v/>
      </c>
      <c r="L504" s="25"/>
      <c r="M504" s="12"/>
      <c r="N504" s="14" t="str">
        <f aca="false">IF(OR($C504="",$D504="",$J504="",$B504=""),"",IF(COUNTIFS($C$5:$C$2504,$C504,$D$5:$D$2504,$D504,$J$5:$J$2504,$J504,$B$5:$B$2504,$B504)&gt;1,"Takror",""))</f>
        <v/>
      </c>
    </row>
    <row r="505" customFormat="false" ht="15" hidden="false" customHeight="false" outlineLevel="0" collapsed="false">
      <c r="A505" s="8" t="n">
        <v>501</v>
      </c>
      <c r="B505" s="13"/>
      <c r="C505" s="12"/>
      <c r="D505" s="13"/>
      <c r="E505" s="24"/>
      <c r="F505" s="12"/>
      <c r="G505" s="12"/>
      <c r="H505" s="25"/>
      <c r="I505" s="14" t="str">
        <f aca="false">IF(OR($D505="",$B505=""),"",INT(($B505-$D505)/365.25))</f>
        <v/>
      </c>
      <c r="J505" s="25"/>
      <c r="K505" s="14" t="str">
        <f aca="false">IF(OR($J505="",$I505=""),"",IF(OR(AND($J505="Gelmintoz",$I505&gt;=2,$I505&lt;=10),AND($J505="Onkogematologik",$I505&gt;=2,$I505&lt;=18)),"Ha","Yo'q"))</f>
        <v/>
      </c>
      <c r="L505" s="25"/>
      <c r="M505" s="12"/>
      <c r="N505" s="14" t="str">
        <f aca="false">IF(OR($C505="",$D505="",$J505="",$B505=""),"",IF(COUNTIFS($C$5:$C$2504,$C505,$D$5:$D$2504,$D505,$J$5:$J$2504,$J505,$B$5:$B$2504,$B505)&gt;1,"Takror",""))</f>
        <v/>
      </c>
    </row>
    <row r="506" customFormat="false" ht="15" hidden="false" customHeight="false" outlineLevel="0" collapsed="false">
      <c r="A506" s="8" t="n">
        <v>502</v>
      </c>
      <c r="B506" s="13"/>
      <c r="C506" s="12"/>
      <c r="D506" s="13"/>
      <c r="E506" s="24"/>
      <c r="F506" s="12"/>
      <c r="G506" s="12"/>
      <c r="H506" s="25"/>
      <c r="I506" s="14" t="str">
        <f aca="false">IF(OR($D506="",$B506=""),"",INT(($B506-$D506)/365.25))</f>
        <v/>
      </c>
      <c r="J506" s="25"/>
      <c r="K506" s="14" t="str">
        <f aca="false">IF(OR($J506="",$I506=""),"",IF(OR(AND($J506="Gelmintoz",$I506&gt;=2,$I506&lt;=10),AND($J506="Onkogematologik",$I506&gt;=2,$I506&lt;=18)),"Ha","Yo'q"))</f>
        <v/>
      </c>
      <c r="L506" s="25"/>
      <c r="M506" s="12"/>
      <c r="N506" s="14" t="str">
        <f aca="false">IF(OR($C506="",$D506="",$J506="",$B506=""),"",IF(COUNTIFS($C$5:$C$2504,$C506,$D$5:$D$2504,$D506,$J$5:$J$2504,$J506,$B$5:$B$2504,$B506)&gt;1,"Takror",""))</f>
        <v/>
      </c>
    </row>
    <row r="507" customFormat="false" ht="15" hidden="false" customHeight="false" outlineLevel="0" collapsed="false">
      <c r="A507" s="8" t="n">
        <v>503</v>
      </c>
      <c r="B507" s="13"/>
      <c r="C507" s="12"/>
      <c r="D507" s="13"/>
      <c r="E507" s="24"/>
      <c r="F507" s="12"/>
      <c r="G507" s="12"/>
      <c r="H507" s="25"/>
      <c r="I507" s="14" t="str">
        <f aca="false">IF(OR($D507="",$B507=""),"",INT(($B507-$D507)/365.25))</f>
        <v/>
      </c>
      <c r="J507" s="25"/>
      <c r="K507" s="14" t="str">
        <f aca="false">IF(OR($J507="",$I507=""),"",IF(OR(AND($J507="Gelmintoz",$I507&gt;=2,$I507&lt;=10),AND($J507="Onkogematologik",$I507&gt;=2,$I507&lt;=18)),"Ha","Yo'q"))</f>
        <v/>
      </c>
      <c r="L507" s="25"/>
      <c r="M507" s="12"/>
      <c r="N507" s="14" t="str">
        <f aca="false">IF(OR($C507="",$D507="",$J507="",$B507=""),"",IF(COUNTIFS($C$5:$C$2504,$C507,$D$5:$D$2504,$D507,$J$5:$J$2504,$J507,$B$5:$B$2504,$B507)&gt;1,"Takror",""))</f>
        <v/>
      </c>
    </row>
    <row r="508" customFormat="false" ht="15" hidden="false" customHeight="false" outlineLevel="0" collapsed="false">
      <c r="A508" s="8" t="n">
        <v>504</v>
      </c>
      <c r="B508" s="13"/>
      <c r="C508" s="12"/>
      <c r="D508" s="13"/>
      <c r="E508" s="24"/>
      <c r="F508" s="12"/>
      <c r="G508" s="12"/>
      <c r="H508" s="25"/>
      <c r="I508" s="14" t="str">
        <f aca="false">IF(OR($D508="",$B508=""),"",INT(($B508-$D508)/365.25))</f>
        <v/>
      </c>
      <c r="J508" s="25"/>
      <c r="K508" s="14" t="str">
        <f aca="false">IF(OR($J508="",$I508=""),"",IF(OR(AND($J508="Gelmintoz",$I508&gt;=2,$I508&lt;=10),AND($J508="Onkogematologik",$I508&gt;=2,$I508&lt;=18)),"Ha","Yo'q"))</f>
        <v/>
      </c>
      <c r="L508" s="25"/>
      <c r="M508" s="12"/>
      <c r="N508" s="14" t="str">
        <f aca="false">IF(OR($C508="",$D508="",$J508="",$B508=""),"",IF(COUNTIFS($C$5:$C$2504,$C508,$D$5:$D$2504,$D508,$J$5:$J$2504,$J508,$B$5:$B$2504,$B508)&gt;1,"Takror",""))</f>
        <v/>
      </c>
    </row>
    <row r="509" customFormat="false" ht="15" hidden="false" customHeight="false" outlineLevel="0" collapsed="false">
      <c r="A509" s="8" t="n">
        <v>505</v>
      </c>
      <c r="B509" s="13"/>
      <c r="C509" s="12"/>
      <c r="D509" s="13"/>
      <c r="E509" s="24"/>
      <c r="F509" s="12"/>
      <c r="G509" s="12"/>
      <c r="H509" s="25"/>
      <c r="I509" s="14" t="str">
        <f aca="false">IF(OR($D509="",$B509=""),"",INT(($B509-$D509)/365.25))</f>
        <v/>
      </c>
      <c r="J509" s="25"/>
      <c r="K509" s="14" t="str">
        <f aca="false">IF(OR($J509="",$I509=""),"",IF(OR(AND($J509="Gelmintoz",$I509&gt;=2,$I509&lt;=10),AND($J509="Onkogematologik",$I509&gt;=2,$I509&lt;=18)),"Ha","Yo'q"))</f>
        <v/>
      </c>
      <c r="L509" s="25"/>
      <c r="M509" s="12"/>
      <c r="N509" s="14" t="str">
        <f aca="false">IF(OR($C509="",$D509="",$J509="",$B509=""),"",IF(COUNTIFS($C$5:$C$2504,$C509,$D$5:$D$2504,$D509,$J$5:$J$2504,$J509,$B$5:$B$2504,$B509)&gt;1,"Takror",""))</f>
        <v/>
      </c>
    </row>
    <row r="510" customFormat="false" ht="15" hidden="false" customHeight="false" outlineLevel="0" collapsed="false">
      <c r="A510" s="8" t="n">
        <v>506</v>
      </c>
      <c r="B510" s="13"/>
      <c r="C510" s="12"/>
      <c r="D510" s="13"/>
      <c r="E510" s="24"/>
      <c r="F510" s="12"/>
      <c r="G510" s="12"/>
      <c r="H510" s="25"/>
      <c r="I510" s="14" t="str">
        <f aca="false">IF(OR($D510="",$B510=""),"",INT(($B510-$D510)/365.25))</f>
        <v/>
      </c>
      <c r="J510" s="25"/>
      <c r="K510" s="14" t="str">
        <f aca="false">IF(OR($J510="",$I510=""),"",IF(OR(AND($J510="Gelmintoz",$I510&gt;=2,$I510&lt;=10),AND($J510="Onkogematologik",$I510&gt;=2,$I510&lt;=18)),"Ha","Yo'q"))</f>
        <v/>
      </c>
      <c r="L510" s="25"/>
      <c r="M510" s="12"/>
      <c r="N510" s="14" t="str">
        <f aca="false">IF(OR($C510="",$D510="",$J510="",$B510=""),"",IF(COUNTIFS($C$5:$C$2504,$C510,$D$5:$D$2504,$D510,$J$5:$J$2504,$J510,$B$5:$B$2504,$B510)&gt;1,"Takror",""))</f>
        <v/>
      </c>
    </row>
    <row r="511" customFormat="false" ht="15" hidden="false" customHeight="false" outlineLevel="0" collapsed="false">
      <c r="A511" s="8" t="n">
        <v>507</v>
      </c>
      <c r="B511" s="13"/>
      <c r="C511" s="12"/>
      <c r="D511" s="13"/>
      <c r="E511" s="24"/>
      <c r="F511" s="12"/>
      <c r="G511" s="12"/>
      <c r="H511" s="25"/>
      <c r="I511" s="14" t="str">
        <f aca="false">IF(OR($D511="",$B511=""),"",INT(($B511-$D511)/365.25))</f>
        <v/>
      </c>
      <c r="J511" s="25"/>
      <c r="K511" s="14" t="str">
        <f aca="false">IF(OR($J511="",$I511=""),"",IF(OR(AND($J511="Gelmintoz",$I511&gt;=2,$I511&lt;=10),AND($J511="Onkogematologik",$I511&gt;=2,$I511&lt;=18)),"Ha","Yo'q"))</f>
        <v/>
      </c>
      <c r="L511" s="25"/>
      <c r="M511" s="12"/>
      <c r="N511" s="14" t="str">
        <f aca="false">IF(OR($C511="",$D511="",$J511="",$B511=""),"",IF(COUNTIFS($C$5:$C$2504,$C511,$D$5:$D$2504,$D511,$J$5:$J$2504,$J511,$B$5:$B$2504,$B511)&gt;1,"Takror",""))</f>
        <v/>
      </c>
    </row>
    <row r="512" customFormat="false" ht="15" hidden="false" customHeight="false" outlineLevel="0" collapsed="false">
      <c r="A512" s="8" t="n">
        <v>508</v>
      </c>
      <c r="B512" s="13"/>
      <c r="C512" s="12"/>
      <c r="D512" s="13"/>
      <c r="E512" s="24"/>
      <c r="F512" s="12"/>
      <c r="G512" s="12"/>
      <c r="H512" s="25"/>
      <c r="I512" s="14" t="str">
        <f aca="false">IF(OR($D512="",$B512=""),"",INT(($B512-$D512)/365.25))</f>
        <v/>
      </c>
      <c r="J512" s="25"/>
      <c r="K512" s="14" t="str">
        <f aca="false">IF(OR($J512="",$I512=""),"",IF(OR(AND($J512="Gelmintoz",$I512&gt;=2,$I512&lt;=10),AND($J512="Onkogematologik",$I512&gt;=2,$I512&lt;=18)),"Ha","Yo'q"))</f>
        <v/>
      </c>
      <c r="L512" s="25"/>
      <c r="M512" s="12"/>
      <c r="N512" s="14" t="str">
        <f aca="false">IF(OR($C512="",$D512="",$J512="",$B512=""),"",IF(COUNTIFS($C$5:$C$2504,$C512,$D$5:$D$2504,$D512,$J$5:$J$2504,$J512,$B$5:$B$2504,$B512)&gt;1,"Takror",""))</f>
        <v/>
      </c>
    </row>
    <row r="513" customFormat="false" ht="15" hidden="false" customHeight="false" outlineLevel="0" collapsed="false">
      <c r="A513" s="8" t="n">
        <v>509</v>
      </c>
      <c r="B513" s="13"/>
      <c r="C513" s="12"/>
      <c r="D513" s="13"/>
      <c r="E513" s="24"/>
      <c r="F513" s="12"/>
      <c r="G513" s="12"/>
      <c r="H513" s="25"/>
      <c r="I513" s="14" t="str">
        <f aca="false">IF(OR($D513="",$B513=""),"",INT(($B513-$D513)/365.25))</f>
        <v/>
      </c>
      <c r="J513" s="25"/>
      <c r="K513" s="14" t="str">
        <f aca="false">IF(OR($J513="",$I513=""),"",IF(OR(AND($J513="Gelmintoz",$I513&gt;=2,$I513&lt;=10),AND($J513="Onkogematologik",$I513&gt;=2,$I513&lt;=18)),"Ha","Yo'q"))</f>
        <v/>
      </c>
      <c r="L513" s="25"/>
      <c r="M513" s="12"/>
      <c r="N513" s="14" t="str">
        <f aca="false">IF(OR($C513="",$D513="",$J513="",$B513=""),"",IF(COUNTIFS($C$5:$C$2504,$C513,$D$5:$D$2504,$D513,$J$5:$J$2504,$J513,$B$5:$B$2504,$B513)&gt;1,"Takror",""))</f>
        <v/>
      </c>
    </row>
    <row r="514" customFormat="false" ht="15" hidden="false" customHeight="false" outlineLevel="0" collapsed="false">
      <c r="A514" s="8" t="n">
        <v>510</v>
      </c>
      <c r="B514" s="13"/>
      <c r="C514" s="12"/>
      <c r="D514" s="13"/>
      <c r="E514" s="24"/>
      <c r="F514" s="12"/>
      <c r="G514" s="12"/>
      <c r="H514" s="25"/>
      <c r="I514" s="14" t="str">
        <f aca="false">IF(OR($D514="",$B514=""),"",INT(($B514-$D514)/365.25))</f>
        <v/>
      </c>
      <c r="J514" s="25"/>
      <c r="K514" s="14" t="str">
        <f aca="false">IF(OR($J514="",$I514=""),"",IF(OR(AND($J514="Gelmintoz",$I514&gt;=2,$I514&lt;=10),AND($J514="Onkogematologik",$I514&gt;=2,$I514&lt;=18)),"Ha","Yo'q"))</f>
        <v/>
      </c>
      <c r="L514" s="25"/>
      <c r="M514" s="12"/>
      <c r="N514" s="14" t="str">
        <f aca="false">IF(OR($C514="",$D514="",$J514="",$B514=""),"",IF(COUNTIFS($C$5:$C$2504,$C514,$D$5:$D$2504,$D514,$J$5:$J$2504,$J514,$B$5:$B$2504,$B514)&gt;1,"Takror",""))</f>
        <v/>
      </c>
    </row>
    <row r="515" customFormat="false" ht="15" hidden="false" customHeight="false" outlineLevel="0" collapsed="false">
      <c r="A515" s="8" t="n">
        <v>511</v>
      </c>
      <c r="B515" s="13"/>
      <c r="C515" s="12"/>
      <c r="D515" s="13"/>
      <c r="E515" s="24"/>
      <c r="F515" s="12"/>
      <c r="G515" s="12"/>
      <c r="H515" s="25"/>
      <c r="I515" s="14" t="str">
        <f aca="false">IF(OR($D515="",$B515=""),"",INT(($B515-$D515)/365.25))</f>
        <v/>
      </c>
      <c r="J515" s="25"/>
      <c r="K515" s="14" t="str">
        <f aca="false">IF(OR($J515="",$I515=""),"",IF(OR(AND($J515="Gelmintoz",$I515&gt;=2,$I515&lt;=10),AND($J515="Onkogematologik",$I515&gt;=2,$I515&lt;=18)),"Ha","Yo'q"))</f>
        <v/>
      </c>
      <c r="L515" s="25"/>
      <c r="M515" s="12"/>
      <c r="N515" s="14" t="str">
        <f aca="false">IF(OR($C515="",$D515="",$J515="",$B515=""),"",IF(COUNTIFS($C$5:$C$2504,$C515,$D$5:$D$2504,$D515,$J$5:$J$2504,$J515,$B$5:$B$2504,$B515)&gt;1,"Takror",""))</f>
        <v/>
      </c>
    </row>
    <row r="516" customFormat="false" ht="15" hidden="false" customHeight="false" outlineLevel="0" collapsed="false">
      <c r="A516" s="8" t="n">
        <v>512</v>
      </c>
      <c r="B516" s="13"/>
      <c r="C516" s="12"/>
      <c r="D516" s="13"/>
      <c r="E516" s="24"/>
      <c r="F516" s="12"/>
      <c r="G516" s="12"/>
      <c r="H516" s="25"/>
      <c r="I516" s="14" t="str">
        <f aca="false">IF(OR($D516="",$B516=""),"",INT(($B516-$D516)/365.25))</f>
        <v/>
      </c>
      <c r="J516" s="25"/>
      <c r="K516" s="14" t="str">
        <f aca="false">IF(OR($J516="",$I516=""),"",IF(OR(AND($J516="Gelmintoz",$I516&gt;=2,$I516&lt;=10),AND($J516="Onkogematologik",$I516&gt;=2,$I516&lt;=18)),"Ha","Yo'q"))</f>
        <v/>
      </c>
      <c r="L516" s="25"/>
      <c r="M516" s="12"/>
      <c r="N516" s="14" t="str">
        <f aca="false">IF(OR($C516="",$D516="",$J516="",$B516=""),"",IF(COUNTIFS($C$5:$C$2504,$C516,$D$5:$D$2504,$D516,$J$5:$J$2504,$J516,$B$5:$B$2504,$B516)&gt;1,"Takror",""))</f>
        <v/>
      </c>
    </row>
    <row r="517" customFormat="false" ht="15" hidden="false" customHeight="false" outlineLevel="0" collapsed="false">
      <c r="A517" s="8" t="n">
        <v>513</v>
      </c>
      <c r="B517" s="13"/>
      <c r="C517" s="12"/>
      <c r="D517" s="13"/>
      <c r="E517" s="24"/>
      <c r="F517" s="12"/>
      <c r="G517" s="12"/>
      <c r="H517" s="25"/>
      <c r="I517" s="14" t="str">
        <f aca="false">IF(OR($D517="",$B517=""),"",INT(($B517-$D517)/365.25))</f>
        <v/>
      </c>
      <c r="J517" s="25"/>
      <c r="K517" s="14" t="str">
        <f aca="false">IF(OR($J517="",$I517=""),"",IF(OR(AND($J517="Gelmintoz",$I517&gt;=2,$I517&lt;=10),AND($J517="Onkogematologik",$I517&gt;=2,$I517&lt;=18)),"Ha","Yo'q"))</f>
        <v/>
      </c>
      <c r="L517" s="25"/>
      <c r="M517" s="12"/>
      <c r="N517" s="14" t="str">
        <f aca="false">IF(OR($C517="",$D517="",$J517="",$B517=""),"",IF(COUNTIFS($C$5:$C$2504,$C517,$D$5:$D$2504,$D517,$J$5:$J$2504,$J517,$B$5:$B$2504,$B517)&gt;1,"Takror",""))</f>
        <v/>
      </c>
    </row>
    <row r="518" customFormat="false" ht="15" hidden="false" customHeight="false" outlineLevel="0" collapsed="false">
      <c r="A518" s="8" t="n">
        <v>514</v>
      </c>
      <c r="B518" s="13"/>
      <c r="C518" s="12"/>
      <c r="D518" s="13"/>
      <c r="E518" s="24"/>
      <c r="F518" s="12"/>
      <c r="G518" s="12"/>
      <c r="H518" s="25"/>
      <c r="I518" s="14" t="str">
        <f aca="false">IF(OR($D518="",$B518=""),"",INT(($B518-$D518)/365.25))</f>
        <v/>
      </c>
      <c r="J518" s="25"/>
      <c r="K518" s="14" t="str">
        <f aca="false">IF(OR($J518="",$I518=""),"",IF(OR(AND($J518="Gelmintoz",$I518&gt;=2,$I518&lt;=10),AND($J518="Onkogematologik",$I518&gt;=2,$I518&lt;=18)),"Ha","Yo'q"))</f>
        <v/>
      </c>
      <c r="L518" s="25"/>
      <c r="M518" s="12"/>
      <c r="N518" s="14" t="str">
        <f aca="false">IF(OR($C518="",$D518="",$J518="",$B518=""),"",IF(COUNTIFS($C$5:$C$2504,$C518,$D$5:$D$2504,$D518,$J$5:$J$2504,$J518,$B$5:$B$2504,$B518)&gt;1,"Takror",""))</f>
        <v/>
      </c>
    </row>
    <row r="519" customFormat="false" ht="15" hidden="false" customHeight="false" outlineLevel="0" collapsed="false">
      <c r="A519" s="8" t="n">
        <v>515</v>
      </c>
      <c r="B519" s="13"/>
      <c r="C519" s="12"/>
      <c r="D519" s="13"/>
      <c r="E519" s="24"/>
      <c r="F519" s="12"/>
      <c r="G519" s="12"/>
      <c r="H519" s="25"/>
      <c r="I519" s="14" t="str">
        <f aca="false">IF(OR($D519="",$B519=""),"",INT(($B519-$D519)/365.25))</f>
        <v/>
      </c>
      <c r="J519" s="25"/>
      <c r="K519" s="14" t="str">
        <f aca="false">IF(OR($J519="",$I519=""),"",IF(OR(AND($J519="Gelmintoz",$I519&gt;=2,$I519&lt;=10),AND($J519="Onkogematologik",$I519&gt;=2,$I519&lt;=18)),"Ha","Yo'q"))</f>
        <v/>
      </c>
      <c r="L519" s="25"/>
      <c r="M519" s="12"/>
      <c r="N519" s="14" t="str">
        <f aca="false">IF(OR($C519="",$D519="",$J519="",$B519=""),"",IF(COUNTIFS($C$5:$C$2504,$C519,$D$5:$D$2504,$D519,$J$5:$J$2504,$J519,$B$5:$B$2504,$B519)&gt;1,"Takror",""))</f>
        <v/>
      </c>
    </row>
    <row r="520" customFormat="false" ht="15" hidden="false" customHeight="false" outlineLevel="0" collapsed="false">
      <c r="A520" s="8" t="n">
        <v>516</v>
      </c>
      <c r="B520" s="13"/>
      <c r="C520" s="12"/>
      <c r="D520" s="13"/>
      <c r="E520" s="24"/>
      <c r="F520" s="12"/>
      <c r="G520" s="12"/>
      <c r="H520" s="25"/>
      <c r="I520" s="14" t="str">
        <f aca="false">IF(OR($D520="",$B520=""),"",INT(($B520-$D520)/365.25))</f>
        <v/>
      </c>
      <c r="J520" s="25"/>
      <c r="K520" s="14" t="str">
        <f aca="false">IF(OR($J520="",$I520=""),"",IF(OR(AND($J520="Gelmintoz",$I520&gt;=2,$I520&lt;=10),AND($J520="Onkogematologik",$I520&gt;=2,$I520&lt;=18)),"Ha","Yo'q"))</f>
        <v/>
      </c>
      <c r="L520" s="25"/>
      <c r="M520" s="12"/>
      <c r="N520" s="14" t="str">
        <f aca="false">IF(OR($C520="",$D520="",$J520="",$B520=""),"",IF(COUNTIFS($C$5:$C$2504,$C520,$D$5:$D$2504,$D520,$J$5:$J$2504,$J520,$B$5:$B$2504,$B520)&gt;1,"Takror",""))</f>
        <v/>
      </c>
    </row>
    <row r="521" customFormat="false" ht="15" hidden="false" customHeight="false" outlineLevel="0" collapsed="false">
      <c r="A521" s="8" t="n">
        <v>517</v>
      </c>
      <c r="B521" s="13"/>
      <c r="C521" s="12"/>
      <c r="D521" s="13"/>
      <c r="E521" s="24"/>
      <c r="F521" s="12"/>
      <c r="G521" s="12"/>
      <c r="H521" s="25"/>
      <c r="I521" s="14" t="str">
        <f aca="false">IF(OR($D521="",$B521=""),"",INT(($B521-$D521)/365.25))</f>
        <v/>
      </c>
      <c r="J521" s="25"/>
      <c r="K521" s="14" t="str">
        <f aca="false">IF(OR($J521="",$I521=""),"",IF(OR(AND($J521="Gelmintoz",$I521&gt;=2,$I521&lt;=10),AND($J521="Onkogematologik",$I521&gt;=2,$I521&lt;=18)),"Ha","Yo'q"))</f>
        <v/>
      </c>
      <c r="L521" s="25"/>
      <c r="M521" s="12"/>
      <c r="N521" s="14" t="str">
        <f aca="false">IF(OR($C521="",$D521="",$J521="",$B521=""),"",IF(COUNTIFS($C$5:$C$2504,$C521,$D$5:$D$2504,$D521,$J$5:$J$2504,$J521,$B$5:$B$2504,$B521)&gt;1,"Takror",""))</f>
        <v/>
      </c>
    </row>
    <row r="522" customFormat="false" ht="15" hidden="false" customHeight="false" outlineLevel="0" collapsed="false">
      <c r="A522" s="8" t="n">
        <v>518</v>
      </c>
      <c r="B522" s="13"/>
      <c r="C522" s="12"/>
      <c r="D522" s="13"/>
      <c r="E522" s="24"/>
      <c r="F522" s="12"/>
      <c r="G522" s="12"/>
      <c r="H522" s="25"/>
      <c r="I522" s="14" t="str">
        <f aca="false">IF(OR($D522="",$B522=""),"",INT(($B522-$D522)/365.25))</f>
        <v/>
      </c>
      <c r="J522" s="25"/>
      <c r="K522" s="14" t="str">
        <f aca="false">IF(OR($J522="",$I522=""),"",IF(OR(AND($J522="Gelmintoz",$I522&gt;=2,$I522&lt;=10),AND($J522="Onkogematologik",$I522&gt;=2,$I522&lt;=18)),"Ha","Yo'q"))</f>
        <v/>
      </c>
      <c r="L522" s="25"/>
      <c r="M522" s="12"/>
      <c r="N522" s="14" t="str">
        <f aca="false">IF(OR($C522="",$D522="",$J522="",$B522=""),"",IF(COUNTIFS($C$5:$C$2504,$C522,$D$5:$D$2504,$D522,$J$5:$J$2504,$J522,$B$5:$B$2504,$B522)&gt;1,"Takror",""))</f>
        <v/>
      </c>
    </row>
    <row r="523" customFormat="false" ht="15" hidden="false" customHeight="false" outlineLevel="0" collapsed="false">
      <c r="A523" s="8" t="n">
        <v>519</v>
      </c>
      <c r="B523" s="13"/>
      <c r="C523" s="12"/>
      <c r="D523" s="13"/>
      <c r="E523" s="24"/>
      <c r="F523" s="12"/>
      <c r="G523" s="12"/>
      <c r="H523" s="25"/>
      <c r="I523" s="14" t="str">
        <f aca="false">IF(OR($D523="",$B523=""),"",INT(($B523-$D523)/365.25))</f>
        <v/>
      </c>
      <c r="J523" s="25"/>
      <c r="K523" s="14" t="str">
        <f aca="false">IF(OR($J523="",$I523=""),"",IF(OR(AND($J523="Gelmintoz",$I523&gt;=2,$I523&lt;=10),AND($J523="Onkogematologik",$I523&gt;=2,$I523&lt;=18)),"Ha","Yo'q"))</f>
        <v/>
      </c>
      <c r="L523" s="25"/>
      <c r="M523" s="12"/>
      <c r="N523" s="14" t="str">
        <f aca="false">IF(OR($C523="",$D523="",$J523="",$B523=""),"",IF(COUNTIFS($C$5:$C$2504,$C523,$D$5:$D$2504,$D523,$J$5:$J$2504,$J523,$B$5:$B$2504,$B523)&gt;1,"Takror",""))</f>
        <v/>
      </c>
    </row>
    <row r="524" customFormat="false" ht="15" hidden="false" customHeight="false" outlineLevel="0" collapsed="false">
      <c r="A524" s="8" t="n">
        <v>520</v>
      </c>
      <c r="B524" s="13"/>
      <c r="C524" s="12"/>
      <c r="D524" s="13"/>
      <c r="E524" s="24"/>
      <c r="F524" s="12"/>
      <c r="G524" s="12"/>
      <c r="H524" s="25"/>
      <c r="I524" s="14" t="str">
        <f aca="false">IF(OR($D524="",$B524=""),"",INT(($B524-$D524)/365.25))</f>
        <v/>
      </c>
      <c r="J524" s="25"/>
      <c r="K524" s="14" t="str">
        <f aca="false">IF(OR($J524="",$I524=""),"",IF(OR(AND($J524="Gelmintoz",$I524&gt;=2,$I524&lt;=10),AND($J524="Onkogematologik",$I524&gt;=2,$I524&lt;=18)),"Ha","Yo'q"))</f>
        <v/>
      </c>
      <c r="L524" s="25"/>
      <c r="M524" s="12"/>
      <c r="N524" s="14" t="str">
        <f aca="false">IF(OR($C524="",$D524="",$J524="",$B524=""),"",IF(COUNTIFS($C$5:$C$2504,$C524,$D$5:$D$2504,$D524,$J$5:$J$2504,$J524,$B$5:$B$2504,$B524)&gt;1,"Takror",""))</f>
        <v/>
      </c>
    </row>
    <row r="525" customFormat="false" ht="15" hidden="false" customHeight="false" outlineLevel="0" collapsed="false">
      <c r="A525" s="8" t="n">
        <v>521</v>
      </c>
      <c r="B525" s="13"/>
      <c r="C525" s="12"/>
      <c r="D525" s="13"/>
      <c r="E525" s="24"/>
      <c r="F525" s="12"/>
      <c r="G525" s="12"/>
      <c r="H525" s="25"/>
      <c r="I525" s="14" t="str">
        <f aca="false">IF(OR($D525="",$B525=""),"",INT(($B525-$D525)/365.25))</f>
        <v/>
      </c>
      <c r="J525" s="25"/>
      <c r="K525" s="14" t="str">
        <f aca="false">IF(OR($J525="",$I525=""),"",IF(OR(AND($J525="Gelmintoz",$I525&gt;=2,$I525&lt;=10),AND($J525="Onkogematologik",$I525&gt;=2,$I525&lt;=18)),"Ha","Yo'q"))</f>
        <v/>
      </c>
      <c r="L525" s="25"/>
      <c r="M525" s="12"/>
      <c r="N525" s="14" t="str">
        <f aca="false">IF(OR($C525="",$D525="",$J525="",$B525=""),"",IF(COUNTIFS($C$5:$C$2504,$C525,$D$5:$D$2504,$D525,$J$5:$J$2504,$J525,$B$5:$B$2504,$B525)&gt;1,"Takror",""))</f>
        <v/>
      </c>
    </row>
    <row r="526" customFormat="false" ht="15" hidden="false" customHeight="false" outlineLevel="0" collapsed="false">
      <c r="A526" s="8" t="n">
        <v>522</v>
      </c>
      <c r="B526" s="13"/>
      <c r="C526" s="12"/>
      <c r="D526" s="13"/>
      <c r="E526" s="24"/>
      <c r="F526" s="12"/>
      <c r="G526" s="12"/>
      <c r="H526" s="25"/>
      <c r="I526" s="14" t="str">
        <f aca="false">IF(OR($D526="",$B526=""),"",INT(($B526-$D526)/365.25))</f>
        <v/>
      </c>
      <c r="J526" s="25"/>
      <c r="K526" s="14" t="str">
        <f aca="false">IF(OR($J526="",$I526=""),"",IF(OR(AND($J526="Gelmintoz",$I526&gt;=2,$I526&lt;=10),AND($J526="Onkogematologik",$I526&gt;=2,$I526&lt;=18)),"Ha","Yo'q"))</f>
        <v/>
      </c>
      <c r="L526" s="25"/>
      <c r="M526" s="12"/>
      <c r="N526" s="14" t="str">
        <f aca="false">IF(OR($C526="",$D526="",$J526="",$B526=""),"",IF(COUNTIFS($C$5:$C$2504,$C526,$D$5:$D$2504,$D526,$J$5:$J$2504,$J526,$B$5:$B$2504,$B526)&gt;1,"Takror",""))</f>
        <v/>
      </c>
    </row>
    <row r="527" customFormat="false" ht="15" hidden="false" customHeight="false" outlineLevel="0" collapsed="false">
      <c r="A527" s="8" t="n">
        <v>523</v>
      </c>
      <c r="B527" s="13"/>
      <c r="C527" s="12"/>
      <c r="D527" s="13"/>
      <c r="E527" s="24"/>
      <c r="F527" s="12"/>
      <c r="G527" s="12"/>
      <c r="H527" s="25"/>
      <c r="I527" s="14" t="str">
        <f aca="false">IF(OR($D527="",$B527=""),"",INT(($B527-$D527)/365.25))</f>
        <v/>
      </c>
      <c r="J527" s="25"/>
      <c r="K527" s="14" t="str">
        <f aca="false">IF(OR($J527="",$I527=""),"",IF(OR(AND($J527="Gelmintoz",$I527&gt;=2,$I527&lt;=10),AND($J527="Onkogematologik",$I527&gt;=2,$I527&lt;=18)),"Ha","Yo'q"))</f>
        <v/>
      </c>
      <c r="L527" s="25"/>
      <c r="M527" s="12"/>
      <c r="N527" s="14" t="str">
        <f aca="false">IF(OR($C527="",$D527="",$J527="",$B527=""),"",IF(COUNTIFS($C$5:$C$2504,$C527,$D$5:$D$2504,$D527,$J$5:$J$2504,$J527,$B$5:$B$2504,$B527)&gt;1,"Takror",""))</f>
        <v/>
      </c>
    </row>
    <row r="528" customFormat="false" ht="15" hidden="false" customHeight="false" outlineLevel="0" collapsed="false">
      <c r="A528" s="8" t="n">
        <v>524</v>
      </c>
      <c r="B528" s="13"/>
      <c r="C528" s="12"/>
      <c r="D528" s="13"/>
      <c r="E528" s="24"/>
      <c r="F528" s="12"/>
      <c r="G528" s="12"/>
      <c r="H528" s="25"/>
      <c r="I528" s="14" t="str">
        <f aca="false">IF(OR($D528="",$B528=""),"",INT(($B528-$D528)/365.25))</f>
        <v/>
      </c>
      <c r="J528" s="25"/>
      <c r="K528" s="14" t="str">
        <f aca="false">IF(OR($J528="",$I528=""),"",IF(OR(AND($J528="Gelmintoz",$I528&gt;=2,$I528&lt;=10),AND($J528="Onkogematologik",$I528&gt;=2,$I528&lt;=18)),"Ha","Yo'q"))</f>
        <v/>
      </c>
      <c r="L528" s="25"/>
      <c r="M528" s="12"/>
      <c r="N528" s="14" t="str">
        <f aca="false">IF(OR($C528="",$D528="",$J528="",$B528=""),"",IF(COUNTIFS($C$5:$C$2504,$C528,$D$5:$D$2504,$D528,$J$5:$J$2504,$J528,$B$5:$B$2504,$B528)&gt;1,"Takror",""))</f>
        <v/>
      </c>
    </row>
    <row r="529" customFormat="false" ht="15" hidden="false" customHeight="false" outlineLevel="0" collapsed="false">
      <c r="A529" s="8" t="n">
        <v>525</v>
      </c>
      <c r="B529" s="13"/>
      <c r="C529" s="12"/>
      <c r="D529" s="13"/>
      <c r="E529" s="24"/>
      <c r="F529" s="12"/>
      <c r="G529" s="12"/>
      <c r="H529" s="25"/>
      <c r="I529" s="14" t="str">
        <f aca="false">IF(OR($D529="",$B529=""),"",INT(($B529-$D529)/365.25))</f>
        <v/>
      </c>
      <c r="J529" s="25"/>
      <c r="K529" s="14" t="str">
        <f aca="false">IF(OR($J529="",$I529=""),"",IF(OR(AND($J529="Gelmintoz",$I529&gt;=2,$I529&lt;=10),AND($J529="Onkogematologik",$I529&gt;=2,$I529&lt;=18)),"Ha","Yo'q"))</f>
        <v/>
      </c>
      <c r="L529" s="25"/>
      <c r="M529" s="12"/>
      <c r="N529" s="14" t="str">
        <f aca="false">IF(OR($C529="",$D529="",$J529="",$B529=""),"",IF(COUNTIFS($C$5:$C$2504,$C529,$D$5:$D$2504,$D529,$J$5:$J$2504,$J529,$B$5:$B$2504,$B529)&gt;1,"Takror",""))</f>
        <v/>
      </c>
    </row>
    <row r="530" customFormat="false" ht="15" hidden="false" customHeight="false" outlineLevel="0" collapsed="false">
      <c r="A530" s="8" t="n">
        <v>526</v>
      </c>
      <c r="B530" s="13"/>
      <c r="C530" s="12"/>
      <c r="D530" s="13"/>
      <c r="E530" s="24"/>
      <c r="F530" s="12"/>
      <c r="G530" s="12"/>
      <c r="H530" s="25"/>
      <c r="I530" s="14" t="str">
        <f aca="false">IF(OR($D530="",$B530=""),"",INT(($B530-$D530)/365.25))</f>
        <v/>
      </c>
      <c r="J530" s="25"/>
      <c r="K530" s="14" t="str">
        <f aca="false">IF(OR($J530="",$I530=""),"",IF(OR(AND($J530="Gelmintoz",$I530&gt;=2,$I530&lt;=10),AND($J530="Onkogematologik",$I530&gt;=2,$I530&lt;=18)),"Ha","Yo'q"))</f>
        <v/>
      </c>
      <c r="L530" s="25"/>
      <c r="M530" s="12"/>
      <c r="N530" s="14" t="str">
        <f aca="false">IF(OR($C530="",$D530="",$J530="",$B530=""),"",IF(COUNTIFS($C$5:$C$2504,$C530,$D$5:$D$2504,$D530,$J$5:$J$2504,$J530,$B$5:$B$2504,$B530)&gt;1,"Takror",""))</f>
        <v/>
      </c>
    </row>
    <row r="531" customFormat="false" ht="15" hidden="false" customHeight="false" outlineLevel="0" collapsed="false">
      <c r="A531" s="8" t="n">
        <v>527</v>
      </c>
      <c r="B531" s="13"/>
      <c r="C531" s="12"/>
      <c r="D531" s="13"/>
      <c r="E531" s="24"/>
      <c r="F531" s="12"/>
      <c r="G531" s="12"/>
      <c r="H531" s="25"/>
      <c r="I531" s="14" t="str">
        <f aca="false">IF(OR($D531="",$B531=""),"",INT(($B531-$D531)/365.25))</f>
        <v/>
      </c>
      <c r="J531" s="25"/>
      <c r="K531" s="14" t="str">
        <f aca="false">IF(OR($J531="",$I531=""),"",IF(OR(AND($J531="Gelmintoz",$I531&gt;=2,$I531&lt;=10),AND($J531="Onkogematologik",$I531&gt;=2,$I531&lt;=18)),"Ha","Yo'q"))</f>
        <v/>
      </c>
      <c r="L531" s="25"/>
      <c r="M531" s="12"/>
      <c r="N531" s="14" t="str">
        <f aca="false">IF(OR($C531="",$D531="",$J531="",$B531=""),"",IF(COUNTIFS($C$5:$C$2504,$C531,$D$5:$D$2504,$D531,$J$5:$J$2504,$J531,$B$5:$B$2504,$B531)&gt;1,"Takror",""))</f>
        <v/>
      </c>
    </row>
    <row r="532" customFormat="false" ht="15" hidden="false" customHeight="false" outlineLevel="0" collapsed="false">
      <c r="A532" s="8" t="n">
        <v>528</v>
      </c>
      <c r="B532" s="13"/>
      <c r="C532" s="12"/>
      <c r="D532" s="13"/>
      <c r="E532" s="24"/>
      <c r="F532" s="12"/>
      <c r="G532" s="12"/>
      <c r="H532" s="25"/>
      <c r="I532" s="14" t="str">
        <f aca="false">IF(OR($D532="",$B532=""),"",INT(($B532-$D532)/365.25))</f>
        <v/>
      </c>
      <c r="J532" s="25"/>
      <c r="K532" s="14" t="str">
        <f aca="false">IF(OR($J532="",$I532=""),"",IF(OR(AND($J532="Gelmintoz",$I532&gt;=2,$I532&lt;=10),AND($J532="Onkogematologik",$I532&gt;=2,$I532&lt;=18)),"Ha","Yo'q"))</f>
        <v/>
      </c>
      <c r="L532" s="25"/>
      <c r="M532" s="12"/>
      <c r="N532" s="14" t="str">
        <f aca="false">IF(OR($C532="",$D532="",$J532="",$B532=""),"",IF(COUNTIFS($C$5:$C$2504,$C532,$D$5:$D$2504,$D532,$J$5:$J$2504,$J532,$B$5:$B$2504,$B532)&gt;1,"Takror",""))</f>
        <v/>
      </c>
    </row>
    <row r="533" customFormat="false" ht="15" hidden="false" customHeight="false" outlineLevel="0" collapsed="false">
      <c r="A533" s="8" t="n">
        <v>529</v>
      </c>
      <c r="B533" s="13"/>
      <c r="C533" s="12"/>
      <c r="D533" s="13"/>
      <c r="E533" s="24"/>
      <c r="F533" s="12"/>
      <c r="G533" s="12"/>
      <c r="H533" s="25"/>
      <c r="I533" s="14" t="str">
        <f aca="false">IF(OR($D533="",$B533=""),"",INT(($B533-$D533)/365.25))</f>
        <v/>
      </c>
      <c r="J533" s="25"/>
      <c r="K533" s="14" t="str">
        <f aca="false">IF(OR($J533="",$I533=""),"",IF(OR(AND($J533="Gelmintoz",$I533&gt;=2,$I533&lt;=10),AND($J533="Onkogematologik",$I533&gt;=2,$I533&lt;=18)),"Ha","Yo'q"))</f>
        <v/>
      </c>
      <c r="L533" s="25"/>
      <c r="M533" s="12"/>
      <c r="N533" s="14" t="str">
        <f aca="false">IF(OR($C533="",$D533="",$J533="",$B533=""),"",IF(COUNTIFS($C$5:$C$2504,$C533,$D$5:$D$2504,$D533,$J$5:$J$2504,$J533,$B$5:$B$2504,$B533)&gt;1,"Takror",""))</f>
        <v/>
      </c>
    </row>
    <row r="534" customFormat="false" ht="15" hidden="false" customHeight="false" outlineLevel="0" collapsed="false">
      <c r="A534" s="8" t="n">
        <v>530</v>
      </c>
      <c r="B534" s="13"/>
      <c r="C534" s="12"/>
      <c r="D534" s="13"/>
      <c r="E534" s="24"/>
      <c r="F534" s="12"/>
      <c r="G534" s="12"/>
      <c r="H534" s="25"/>
      <c r="I534" s="14" t="str">
        <f aca="false">IF(OR($D534="",$B534=""),"",INT(($B534-$D534)/365.25))</f>
        <v/>
      </c>
      <c r="J534" s="25"/>
      <c r="K534" s="14" t="str">
        <f aca="false">IF(OR($J534="",$I534=""),"",IF(OR(AND($J534="Gelmintoz",$I534&gt;=2,$I534&lt;=10),AND($J534="Onkogematologik",$I534&gt;=2,$I534&lt;=18)),"Ha","Yo'q"))</f>
        <v/>
      </c>
      <c r="L534" s="25"/>
      <c r="M534" s="12"/>
      <c r="N534" s="14" t="str">
        <f aca="false">IF(OR($C534="",$D534="",$J534="",$B534=""),"",IF(COUNTIFS($C$5:$C$2504,$C534,$D$5:$D$2504,$D534,$J$5:$J$2504,$J534,$B$5:$B$2504,$B534)&gt;1,"Takror",""))</f>
        <v/>
      </c>
    </row>
    <row r="535" customFormat="false" ht="15" hidden="false" customHeight="false" outlineLevel="0" collapsed="false">
      <c r="A535" s="8" t="n">
        <v>531</v>
      </c>
      <c r="B535" s="13"/>
      <c r="C535" s="12"/>
      <c r="D535" s="13"/>
      <c r="E535" s="24"/>
      <c r="F535" s="12"/>
      <c r="G535" s="12"/>
      <c r="H535" s="25"/>
      <c r="I535" s="14" t="str">
        <f aca="false">IF(OR($D535="",$B535=""),"",INT(($B535-$D535)/365.25))</f>
        <v/>
      </c>
      <c r="J535" s="25"/>
      <c r="K535" s="14" t="str">
        <f aca="false">IF(OR($J535="",$I535=""),"",IF(OR(AND($J535="Gelmintoz",$I535&gt;=2,$I535&lt;=10),AND($J535="Onkogematologik",$I535&gt;=2,$I535&lt;=18)),"Ha","Yo'q"))</f>
        <v/>
      </c>
      <c r="L535" s="25"/>
      <c r="M535" s="12"/>
      <c r="N535" s="14" t="str">
        <f aca="false">IF(OR($C535="",$D535="",$J535="",$B535=""),"",IF(COUNTIFS($C$5:$C$2504,$C535,$D$5:$D$2504,$D535,$J$5:$J$2504,$J535,$B$5:$B$2504,$B535)&gt;1,"Takror",""))</f>
        <v/>
      </c>
    </row>
    <row r="536" customFormat="false" ht="15" hidden="false" customHeight="false" outlineLevel="0" collapsed="false">
      <c r="A536" s="8" t="n">
        <v>532</v>
      </c>
      <c r="B536" s="13"/>
      <c r="C536" s="12"/>
      <c r="D536" s="13"/>
      <c r="E536" s="24"/>
      <c r="F536" s="12"/>
      <c r="G536" s="12"/>
      <c r="H536" s="25"/>
      <c r="I536" s="14" t="str">
        <f aca="false">IF(OR($D536="",$B536=""),"",INT(($B536-$D536)/365.25))</f>
        <v/>
      </c>
      <c r="J536" s="25"/>
      <c r="K536" s="14" t="str">
        <f aca="false">IF(OR($J536="",$I536=""),"",IF(OR(AND($J536="Gelmintoz",$I536&gt;=2,$I536&lt;=10),AND($J536="Onkogematologik",$I536&gt;=2,$I536&lt;=18)),"Ha","Yo'q"))</f>
        <v/>
      </c>
      <c r="L536" s="25"/>
      <c r="M536" s="12"/>
      <c r="N536" s="14" t="str">
        <f aca="false">IF(OR($C536="",$D536="",$J536="",$B536=""),"",IF(COUNTIFS($C$5:$C$2504,$C536,$D$5:$D$2504,$D536,$J$5:$J$2504,$J536,$B$5:$B$2504,$B536)&gt;1,"Takror",""))</f>
        <v/>
      </c>
    </row>
    <row r="537" customFormat="false" ht="15" hidden="false" customHeight="false" outlineLevel="0" collapsed="false">
      <c r="A537" s="8" t="n">
        <v>533</v>
      </c>
      <c r="B537" s="13"/>
      <c r="C537" s="12"/>
      <c r="D537" s="13"/>
      <c r="E537" s="24"/>
      <c r="F537" s="12"/>
      <c r="G537" s="12"/>
      <c r="H537" s="25"/>
      <c r="I537" s="14" t="str">
        <f aca="false">IF(OR($D537="",$B537=""),"",INT(($B537-$D537)/365.25))</f>
        <v/>
      </c>
      <c r="J537" s="25"/>
      <c r="K537" s="14" t="str">
        <f aca="false">IF(OR($J537="",$I537=""),"",IF(OR(AND($J537="Gelmintoz",$I537&gt;=2,$I537&lt;=10),AND($J537="Onkogematologik",$I537&gt;=2,$I537&lt;=18)),"Ha","Yo'q"))</f>
        <v/>
      </c>
      <c r="L537" s="25"/>
      <c r="M537" s="12"/>
      <c r="N537" s="14" t="str">
        <f aca="false">IF(OR($C537="",$D537="",$J537="",$B537=""),"",IF(COUNTIFS($C$5:$C$2504,$C537,$D$5:$D$2504,$D537,$J$5:$J$2504,$J537,$B$5:$B$2504,$B537)&gt;1,"Takror",""))</f>
        <v/>
      </c>
    </row>
    <row r="538" customFormat="false" ht="15" hidden="false" customHeight="false" outlineLevel="0" collapsed="false">
      <c r="A538" s="8" t="n">
        <v>534</v>
      </c>
      <c r="B538" s="13"/>
      <c r="C538" s="12"/>
      <c r="D538" s="13"/>
      <c r="E538" s="24"/>
      <c r="F538" s="12"/>
      <c r="G538" s="12"/>
      <c r="H538" s="25"/>
      <c r="I538" s="14" t="str">
        <f aca="false">IF(OR($D538="",$B538=""),"",INT(($B538-$D538)/365.25))</f>
        <v/>
      </c>
      <c r="J538" s="25"/>
      <c r="K538" s="14" t="str">
        <f aca="false">IF(OR($J538="",$I538=""),"",IF(OR(AND($J538="Gelmintoz",$I538&gt;=2,$I538&lt;=10),AND($J538="Onkogematologik",$I538&gt;=2,$I538&lt;=18)),"Ha","Yo'q"))</f>
        <v/>
      </c>
      <c r="L538" s="25"/>
      <c r="M538" s="12"/>
      <c r="N538" s="14" t="str">
        <f aca="false">IF(OR($C538="",$D538="",$J538="",$B538=""),"",IF(COUNTIFS($C$5:$C$2504,$C538,$D$5:$D$2504,$D538,$J$5:$J$2504,$J538,$B$5:$B$2504,$B538)&gt;1,"Takror",""))</f>
        <v/>
      </c>
    </row>
    <row r="539" customFormat="false" ht="15" hidden="false" customHeight="false" outlineLevel="0" collapsed="false">
      <c r="A539" s="8" t="n">
        <v>535</v>
      </c>
      <c r="B539" s="13"/>
      <c r="C539" s="12"/>
      <c r="D539" s="13"/>
      <c r="E539" s="24"/>
      <c r="F539" s="12"/>
      <c r="G539" s="12"/>
      <c r="H539" s="25"/>
      <c r="I539" s="14" t="str">
        <f aca="false">IF(OR($D539="",$B539=""),"",INT(($B539-$D539)/365.25))</f>
        <v/>
      </c>
      <c r="J539" s="25"/>
      <c r="K539" s="14" t="str">
        <f aca="false">IF(OR($J539="",$I539=""),"",IF(OR(AND($J539="Gelmintoz",$I539&gt;=2,$I539&lt;=10),AND($J539="Onkogematologik",$I539&gt;=2,$I539&lt;=18)),"Ha","Yo'q"))</f>
        <v/>
      </c>
      <c r="L539" s="25"/>
      <c r="M539" s="12"/>
      <c r="N539" s="14" t="str">
        <f aca="false">IF(OR($C539="",$D539="",$J539="",$B539=""),"",IF(COUNTIFS($C$5:$C$2504,$C539,$D$5:$D$2504,$D539,$J$5:$J$2504,$J539,$B$5:$B$2504,$B539)&gt;1,"Takror",""))</f>
        <v/>
      </c>
    </row>
    <row r="540" customFormat="false" ht="15" hidden="false" customHeight="false" outlineLevel="0" collapsed="false">
      <c r="A540" s="8" t="n">
        <v>536</v>
      </c>
      <c r="B540" s="13"/>
      <c r="C540" s="12"/>
      <c r="D540" s="13"/>
      <c r="E540" s="24"/>
      <c r="F540" s="12"/>
      <c r="G540" s="12"/>
      <c r="H540" s="25"/>
      <c r="I540" s="14" t="str">
        <f aca="false">IF(OR($D540="",$B540=""),"",INT(($B540-$D540)/365.25))</f>
        <v/>
      </c>
      <c r="J540" s="25"/>
      <c r="K540" s="14" t="str">
        <f aca="false">IF(OR($J540="",$I540=""),"",IF(OR(AND($J540="Gelmintoz",$I540&gt;=2,$I540&lt;=10),AND($J540="Onkogematologik",$I540&gt;=2,$I540&lt;=18)),"Ha","Yo'q"))</f>
        <v/>
      </c>
      <c r="L540" s="25"/>
      <c r="M540" s="12"/>
      <c r="N540" s="14" t="str">
        <f aca="false">IF(OR($C540="",$D540="",$J540="",$B540=""),"",IF(COUNTIFS($C$5:$C$2504,$C540,$D$5:$D$2504,$D540,$J$5:$J$2504,$J540,$B$5:$B$2504,$B540)&gt;1,"Takror",""))</f>
        <v/>
      </c>
    </row>
    <row r="541" customFormat="false" ht="15" hidden="false" customHeight="false" outlineLevel="0" collapsed="false">
      <c r="A541" s="8" t="n">
        <v>537</v>
      </c>
      <c r="B541" s="13"/>
      <c r="C541" s="12"/>
      <c r="D541" s="13"/>
      <c r="E541" s="24"/>
      <c r="F541" s="12"/>
      <c r="G541" s="12"/>
      <c r="H541" s="25"/>
      <c r="I541" s="14" t="str">
        <f aca="false">IF(OR($D541="",$B541=""),"",INT(($B541-$D541)/365.25))</f>
        <v/>
      </c>
      <c r="J541" s="25"/>
      <c r="K541" s="14" t="str">
        <f aca="false">IF(OR($J541="",$I541=""),"",IF(OR(AND($J541="Gelmintoz",$I541&gt;=2,$I541&lt;=10),AND($J541="Onkogematologik",$I541&gt;=2,$I541&lt;=18)),"Ha","Yo'q"))</f>
        <v/>
      </c>
      <c r="L541" s="25"/>
      <c r="M541" s="12"/>
      <c r="N541" s="14" t="str">
        <f aca="false">IF(OR($C541="",$D541="",$J541="",$B541=""),"",IF(COUNTIFS($C$5:$C$2504,$C541,$D$5:$D$2504,$D541,$J$5:$J$2504,$J541,$B$5:$B$2504,$B541)&gt;1,"Takror",""))</f>
        <v/>
      </c>
    </row>
    <row r="542" customFormat="false" ht="15" hidden="false" customHeight="false" outlineLevel="0" collapsed="false">
      <c r="A542" s="8" t="n">
        <v>538</v>
      </c>
      <c r="B542" s="13"/>
      <c r="C542" s="12"/>
      <c r="D542" s="13"/>
      <c r="E542" s="24"/>
      <c r="F542" s="12"/>
      <c r="G542" s="12"/>
      <c r="H542" s="25"/>
      <c r="I542" s="14" t="str">
        <f aca="false">IF(OR($D542="",$B542=""),"",INT(($B542-$D542)/365.25))</f>
        <v/>
      </c>
      <c r="J542" s="25"/>
      <c r="K542" s="14" t="str">
        <f aca="false">IF(OR($J542="",$I542=""),"",IF(OR(AND($J542="Gelmintoz",$I542&gt;=2,$I542&lt;=10),AND($J542="Onkogematologik",$I542&gt;=2,$I542&lt;=18)),"Ha","Yo'q"))</f>
        <v/>
      </c>
      <c r="L542" s="25"/>
      <c r="M542" s="12"/>
      <c r="N542" s="14" t="str">
        <f aca="false">IF(OR($C542="",$D542="",$J542="",$B542=""),"",IF(COUNTIFS($C$5:$C$2504,$C542,$D$5:$D$2504,$D542,$J$5:$J$2504,$J542,$B$5:$B$2504,$B542)&gt;1,"Takror",""))</f>
        <v/>
      </c>
    </row>
    <row r="543" customFormat="false" ht="15" hidden="false" customHeight="false" outlineLevel="0" collapsed="false">
      <c r="A543" s="8" t="n">
        <v>539</v>
      </c>
      <c r="B543" s="13"/>
      <c r="C543" s="12"/>
      <c r="D543" s="13"/>
      <c r="E543" s="24"/>
      <c r="F543" s="12"/>
      <c r="G543" s="12"/>
      <c r="H543" s="25"/>
      <c r="I543" s="14" t="str">
        <f aca="false">IF(OR($D543="",$B543=""),"",INT(($B543-$D543)/365.25))</f>
        <v/>
      </c>
      <c r="J543" s="25"/>
      <c r="K543" s="14" t="str">
        <f aca="false">IF(OR($J543="",$I543=""),"",IF(OR(AND($J543="Gelmintoz",$I543&gt;=2,$I543&lt;=10),AND($J543="Onkogematologik",$I543&gt;=2,$I543&lt;=18)),"Ha","Yo'q"))</f>
        <v/>
      </c>
      <c r="L543" s="25"/>
      <c r="M543" s="12"/>
      <c r="N543" s="14" t="str">
        <f aca="false">IF(OR($C543="",$D543="",$J543="",$B543=""),"",IF(COUNTIFS($C$5:$C$2504,$C543,$D$5:$D$2504,$D543,$J$5:$J$2504,$J543,$B$5:$B$2504,$B543)&gt;1,"Takror",""))</f>
        <v/>
      </c>
    </row>
    <row r="544" customFormat="false" ht="15" hidden="false" customHeight="false" outlineLevel="0" collapsed="false">
      <c r="A544" s="8" t="n">
        <v>540</v>
      </c>
      <c r="B544" s="13"/>
      <c r="C544" s="12"/>
      <c r="D544" s="13"/>
      <c r="E544" s="24"/>
      <c r="F544" s="12"/>
      <c r="G544" s="12"/>
      <c r="H544" s="25"/>
      <c r="I544" s="14" t="str">
        <f aca="false">IF(OR($D544="",$B544=""),"",INT(($B544-$D544)/365.25))</f>
        <v/>
      </c>
      <c r="J544" s="25"/>
      <c r="K544" s="14" t="str">
        <f aca="false">IF(OR($J544="",$I544=""),"",IF(OR(AND($J544="Gelmintoz",$I544&gt;=2,$I544&lt;=10),AND($J544="Onkogematologik",$I544&gt;=2,$I544&lt;=18)),"Ha","Yo'q"))</f>
        <v/>
      </c>
      <c r="L544" s="25"/>
      <c r="M544" s="12"/>
      <c r="N544" s="14" t="str">
        <f aca="false">IF(OR($C544="",$D544="",$J544="",$B544=""),"",IF(COUNTIFS($C$5:$C$2504,$C544,$D$5:$D$2504,$D544,$J$5:$J$2504,$J544,$B$5:$B$2504,$B544)&gt;1,"Takror",""))</f>
        <v/>
      </c>
    </row>
    <row r="545" customFormat="false" ht="15" hidden="false" customHeight="false" outlineLevel="0" collapsed="false">
      <c r="A545" s="8" t="n">
        <v>541</v>
      </c>
      <c r="B545" s="13"/>
      <c r="C545" s="12"/>
      <c r="D545" s="13"/>
      <c r="E545" s="24"/>
      <c r="F545" s="12"/>
      <c r="G545" s="12"/>
      <c r="H545" s="25"/>
      <c r="I545" s="14" t="str">
        <f aca="false">IF(OR($D545="",$B545=""),"",INT(($B545-$D545)/365.25))</f>
        <v/>
      </c>
      <c r="J545" s="25"/>
      <c r="K545" s="14" t="str">
        <f aca="false">IF(OR($J545="",$I545=""),"",IF(OR(AND($J545="Gelmintoz",$I545&gt;=2,$I545&lt;=10),AND($J545="Onkogematologik",$I545&gt;=2,$I545&lt;=18)),"Ha","Yo'q"))</f>
        <v/>
      </c>
      <c r="L545" s="25"/>
      <c r="M545" s="12"/>
      <c r="N545" s="14" t="str">
        <f aca="false">IF(OR($C545="",$D545="",$J545="",$B545=""),"",IF(COUNTIFS($C$5:$C$2504,$C545,$D$5:$D$2504,$D545,$J$5:$J$2504,$J545,$B$5:$B$2504,$B545)&gt;1,"Takror",""))</f>
        <v/>
      </c>
    </row>
    <row r="546" customFormat="false" ht="15" hidden="false" customHeight="false" outlineLevel="0" collapsed="false">
      <c r="A546" s="8" t="n">
        <v>542</v>
      </c>
      <c r="B546" s="13"/>
      <c r="C546" s="12"/>
      <c r="D546" s="13"/>
      <c r="E546" s="24"/>
      <c r="F546" s="12"/>
      <c r="G546" s="12"/>
      <c r="H546" s="25"/>
      <c r="I546" s="14" t="str">
        <f aca="false">IF(OR($D546="",$B546=""),"",INT(($B546-$D546)/365.25))</f>
        <v/>
      </c>
      <c r="J546" s="25"/>
      <c r="K546" s="14" t="str">
        <f aca="false">IF(OR($J546="",$I546=""),"",IF(OR(AND($J546="Gelmintoz",$I546&gt;=2,$I546&lt;=10),AND($J546="Onkogematologik",$I546&gt;=2,$I546&lt;=18)),"Ha","Yo'q"))</f>
        <v/>
      </c>
      <c r="L546" s="25"/>
      <c r="M546" s="12"/>
      <c r="N546" s="14" t="str">
        <f aca="false">IF(OR($C546="",$D546="",$J546="",$B546=""),"",IF(COUNTIFS($C$5:$C$2504,$C546,$D$5:$D$2504,$D546,$J$5:$J$2504,$J546,$B$5:$B$2504,$B546)&gt;1,"Takror",""))</f>
        <v/>
      </c>
    </row>
    <row r="547" customFormat="false" ht="15" hidden="false" customHeight="false" outlineLevel="0" collapsed="false">
      <c r="A547" s="8" t="n">
        <v>543</v>
      </c>
      <c r="B547" s="13"/>
      <c r="C547" s="12"/>
      <c r="D547" s="13"/>
      <c r="E547" s="24"/>
      <c r="F547" s="12"/>
      <c r="G547" s="12"/>
      <c r="H547" s="25"/>
      <c r="I547" s="14" t="str">
        <f aca="false">IF(OR($D547="",$B547=""),"",INT(($B547-$D547)/365.25))</f>
        <v/>
      </c>
      <c r="J547" s="25"/>
      <c r="K547" s="14" t="str">
        <f aca="false">IF(OR($J547="",$I547=""),"",IF(OR(AND($J547="Gelmintoz",$I547&gt;=2,$I547&lt;=10),AND($J547="Onkogematologik",$I547&gt;=2,$I547&lt;=18)),"Ha","Yo'q"))</f>
        <v/>
      </c>
      <c r="L547" s="25"/>
      <c r="M547" s="12"/>
      <c r="N547" s="14" t="str">
        <f aca="false">IF(OR($C547="",$D547="",$J547="",$B547=""),"",IF(COUNTIFS($C$5:$C$2504,$C547,$D$5:$D$2504,$D547,$J$5:$J$2504,$J547,$B$5:$B$2504,$B547)&gt;1,"Takror",""))</f>
        <v/>
      </c>
    </row>
    <row r="548" customFormat="false" ht="15" hidden="false" customHeight="false" outlineLevel="0" collapsed="false">
      <c r="A548" s="8" t="n">
        <v>544</v>
      </c>
      <c r="B548" s="13"/>
      <c r="C548" s="12"/>
      <c r="D548" s="13"/>
      <c r="E548" s="24"/>
      <c r="F548" s="12"/>
      <c r="G548" s="12"/>
      <c r="H548" s="25"/>
      <c r="I548" s="14" t="str">
        <f aca="false">IF(OR($D548="",$B548=""),"",INT(($B548-$D548)/365.25))</f>
        <v/>
      </c>
      <c r="J548" s="25"/>
      <c r="K548" s="14" t="str">
        <f aca="false">IF(OR($J548="",$I548=""),"",IF(OR(AND($J548="Gelmintoz",$I548&gt;=2,$I548&lt;=10),AND($J548="Onkogematologik",$I548&gt;=2,$I548&lt;=18)),"Ha","Yo'q"))</f>
        <v/>
      </c>
      <c r="L548" s="25"/>
      <c r="M548" s="12"/>
      <c r="N548" s="14" t="str">
        <f aca="false">IF(OR($C548="",$D548="",$J548="",$B548=""),"",IF(COUNTIFS($C$5:$C$2504,$C548,$D$5:$D$2504,$D548,$J$5:$J$2504,$J548,$B$5:$B$2504,$B548)&gt;1,"Takror",""))</f>
        <v/>
      </c>
    </row>
    <row r="549" customFormat="false" ht="15" hidden="false" customHeight="false" outlineLevel="0" collapsed="false">
      <c r="A549" s="8" t="n">
        <v>545</v>
      </c>
      <c r="B549" s="13"/>
      <c r="C549" s="12"/>
      <c r="D549" s="13"/>
      <c r="E549" s="24"/>
      <c r="F549" s="12"/>
      <c r="G549" s="12"/>
      <c r="H549" s="25"/>
      <c r="I549" s="14" t="str">
        <f aca="false">IF(OR($D549="",$B549=""),"",INT(($B549-$D549)/365.25))</f>
        <v/>
      </c>
      <c r="J549" s="25"/>
      <c r="K549" s="14" t="str">
        <f aca="false">IF(OR($J549="",$I549=""),"",IF(OR(AND($J549="Gelmintoz",$I549&gt;=2,$I549&lt;=10),AND($J549="Onkogematologik",$I549&gt;=2,$I549&lt;=18)),"Ha","Yo'q"))</f>
        <v/>
      </c>
      <c r="L549" s="25"/>
      <c r="M549" s="12"/>
      <c r="N549" s="14" t="str">
        <f aca="false">IF(OR($C549="",$D549="",$J549="",$B549=""),"",IF(COUNTIFS($C$5:$C$2504,$C549,$D$5:$D$2504,$D549,$J$5:$J$2504,$J549,$B$5:$B$2504,$B549)&gt;1,"Takror",""))</f>
        <v/>
      </c>
    </row>
    <row r="550" customFormat="false" ht="15" hidden="false" customHeight="false" outlineLevel="0" collapsed="false">
      <c r="A550" s="8" t="n">
        <v>546</v>
      </c>
      <c r="B550" s="13"/>
      <c r="C550" s="12"/>
      <c r="D550" s="13"/>
      <c r="E550" s="24"/>
      <c r="F550" s="12"/>
      <c r="G550" s="12"/>
      <c r="H550" s="25"/>
      <c r="I550" s="14" t="str">
        <f aca="false">IF(OR($D550="",$B550=""),"",INT(($B550-$D550)/365.25))</f>
        <v/>
      </c>
      <c r="J550" s="25"/>
      <c r="K550" s="14" t="str">
        <f aca="false">IF(OR($J550="",$I550=""),"",IF(OR(AND($J550="Gelmintoz",$I550&gt;=2,$I550&lt;=10),AND($J550="Onkogematologik",$I550&gt;=2,$I550&lt;=18)),"Ha","Yo'q"))</f>
        <v/>
      </c>
      <c r="L550" s="25"/>
      <c r="M550" s="12"/>
      <c r="N550" s="14" t="str">
        <f aca="false">IF(OR($C550="",$D550="",$J550="",$B550=""),"",IF(COUNTIFS($C$5:$C$2504,$C550,$D$5:$D$2504,$D550,$J$5:$J$2504,$J550,$B$5:$B$2504,$B550)&gt;1,"Takror",""))</f>
        <v/>
      </c>
    </row>
    <row r="551" customFormat="false" ht="15" hidden="false" customHeight="false" outlineLevel="0" collapsed="false">
      <c r="A551" s="8" t="n">
        <v>547</v>
      </c>
      <c r="B551" s="13"/>
      <c r="C551" s="12"/>
      <c r="D551" s="13"/>
      <c r="E551" s="24"/>
      <c r="F551" s="12"/>
      <c r="G551" s="12"/>
      <c r="H551" s="25"/>
      <c r="I551" s="14" t="str">
        <f aca="false">IF(OR($D551="",$B551=""),"",INT(($B551-$D551)/365.25))</f>
        <v/>
      </c>
      <c r="J551" s="25"/>
      <c r="K551" s="14" t="str">
        <f aca="false">IF(OR($J551="",$I551=""),"",IF(OR(AND($J551="Gelmintoz",$I551&gt;=2,$I551&lt;=10),AND($J551="Onkogematologik",$I551&gt;=2,$I551&lt;=18)),"Ha","Yo'q"))</f>
        <v/>
      </c>
      <c r="L551" s="25"/>
      <c r="M551" s="12"/>
      <c r="N551" s="14" t="str">
        <f aca="false">IF(OR($C551="",$D551="",$J551="",$B551=""),"",IF(COUNTIFS($C$5:$C$2504,$C551,$D$5:$D$2504,$D551,$J$5:$J$2504,$J551,$B$5:$B$2504,$B551)&gt;1,"Takror",""))</f>
        <v/>
      </c>
    </row>
    <row r="552" customFormat="false" ht="15" hidden="false" customHeight="false" outlineLevel="0" collapsed="false">
      <c r="A552" s="8" t="n">
        <v>548</v>
      </c>
      <c r="B552" s="13"/>
      <c r="C552" s="12"/>
      <c r="D552" s="13"/>
      <c r="E552" s="24"/>
      <c r="F552" s="12"/>
      <c r="G552" s="12"/>
      <c r="H552" s="25"/>
      <c r="I552" s="14" t="str">
        <f aca="false">IF(OR($D552="",$B552=""),"",INT(($B552-$D552)/365.25))</f>
        <v/>
      </c>
      <c r="J552" s="25"/>
      <c r="K552" s="14" t="str">
        <f aca="false">IF(OR($J552="",$I552=""),"",IF(OR(AND($J552="Gelmintoz",$I552&gt;=2,$I552&lt;=10),AND($J552="Onkogematologik",$I552&gt;=2,$I552&lt;=18)),"Ha","Yo'q"))</f>
        <v/>
      </c>
      <c r="L552" s="25"/>
      <c r="M552" s="12"/>
      <c r="N552" s="14" t="str">
        <f aca="false">IF(OR($C552="",$D552="",$J552="",$B552=""),"",IF(COUNTIFS($C$5:$C$2504,$C552,$D$5:$D$2504,$D552,$J$5:$J$2504,$J552,$B$5:$B$2504,$B552)&gt;1,"Takror",""))</f>
        <v/>
      </c>
    </row>
    <row r="553" customFormat="false" ht="15" hidden="false" customHeight="false" outlineLevel="0" collapsed="false">
      <c r="A553" s="8" t="n">
        <v>549</v>
      </c>
      <c r="B553" s="13"/>
      <c r="C553" s="12"/>
      <c r="D553" s="13"/>
      <c r="E553" s="24"/>
      <c r="F553" s="12"/>
      <c r="G553" s="12"/>
      <c r="H553" s="25"/>
      <c r="I553" s="14" t="str">
        <f aca="false">IF(OR($D553="",$B553=""),"",INT(($B553-$D553)/365.25))</f>
        <v/>
      </c>
      <c r="J553" s="25"/>
      <c r="K553" s="14" t="str">
        <f aca="false">IF(OR($J553="",$I553=""),"",IF(OR(AND($J553="Gelmintoz",$I553&gt;=2,$I553&lt;=10),AND($J553="Onkogematologik",$I553&gt;=2,$I553&lt;=18)),"Ha","Yo'q"))</f>
        <v/>
      </c>
      <c r="L553" s="25"/>
      <c r="M553" s="12"/>
      <c r="N553" s="14" t="str">
        <f aca="false">IF(OR($C553="",$D553="",$J553="",$B553=""),"",IF(COUNTIFS($C$5:$C$2504,$C553,$D$5:$D$2504,$D553,$J$5:$J$2504,$J553,$B$5:$B$2504,$B553)&gt;1,"Takror",""))</f>
        <v/>
      </c>
    </row>
    <row r="554" customFormat="false" ht="15" hidden="false" customHeight="false" outlineLevel="0" collapsed="false">
      <c r="A554" s="8" t="n">
        <v>550</v>
      </c>
      <c r="B554" s="13"/>
      <c r="C554" s="12"/>
      <c r="D554" s="13"/>
      <c r="E554" s="24"/>
      <c r="F554" s="12"/>
      <c r="G554" s="12"/>
      <c r="H554" s="25"/>
      <c r="I554" s="14" t="str">
        <f aca="false">IF(OR($D554="",$B554=""),"",INT(($B554-$D554)/365.25))</f>
        <v/>
      </c>
      <c r="J554" s="25"/>
      <c r="K554" s="14" t="str">
        <f aca="false">IF(OR($J554="",$I554=""),"",IF(OR(AND($J554="Gelmintoz",$I554&gt;=2,$I554&lt;=10),AND($J554="Onkogematologik",$I554&gt;=2,$I554&lt;=18)),"Ha","Yo'q"))</f>
        <v/>
      </c>
      <c r="L554" s="25"/>
      <c r="M554" s="12"/>
      <c r="N554" s="14" t="str">
        <f aca="false">IF(OR($C554="",$D554="",$J554="",$B554=""),"",IF(COUNTIFS($C$5:$C$2504,$C554,$D$5:$D$2504,$D554,$J$5:$J$2504,$J554,$B$5:$B$2504,$B554)&gt;1,"Takror",""))</f>
        <v/>
      </c>
    </row>
    <row r="555" customFormat="false" ht="15" hidden="false" customHeight="false" outlineLevel="0" collapsed="false">
      <c r="A555" s="8" t="n">
        <v>551</v>
      </c>
      <c r="B555" s="13"/>
      <c r="C555" s="12"/>
      <c r="D555" s="13"/>
      <c r="E555" s="24"/>
      <c r="F555" s="12"/>
      <c r="G555" s="12"/>
      <c r="H555" s="25"/>
      <c r="I555" s="14" t="str">
        <f aca="false">IF(OR($D555="",$B555=""),"",INT(($B555-$D555)/365.25))</f>
        <v/>
      </c>
      <c r="J555" s="25"/>
      <c r="K555" s="14" t="str">
        <f aca="false">IF(OR($J555="",$I555=""),"",IF(OR(AND($J555="Gelmintoz",$I555&gt;=2,$I555&lt;=10),AND($J555="Onkogematologik",$I555&gt;=2,$I555&lt;=18)),"Ha","Yo'q"))</f>
        <v/>
      </c>
      <c r="L555" s="25"/>
      <c r="M555" s="12"/>
      <c r="N555" s="14" t="str">
        <f aca="false">IF(OR($C555="",$D555="",$J555="",$B555=""),"",IF(COUNTIFS($C$5:$C$2504,$C555,$D$5:$D$2504,$D555,$J$5:$J$2504,$J555,$B$5:$B$2504,$B555)&gt;1,"Takror",""))</f>
        <v/>
      </c>
    </row>
    <row r="556" customFormat="false" ht="15" hidden="false" customHeight="false" outlineLevel="0" collapsed="false">
      <c r="A556" s="8" t="n">
        <v>552</v>
      </c>
      <c r="B556" s="13"/>
      <c r="C556" s="12"/>
      <c r="D556" s="13"/>
      <c r="E556" s="24"/>
      <c r="F556" s="12"/>
      <c r="G556" s="12"/>
      <c r="H556" s="25"/>
      <c r="I556" s="14" t="str">
        <f aca="false">IF(OR($D556="",$B556=""),"",INT(($B556-$D556)/365.25))</f>
        <v/>
      </c>
      <c r="J556" s="25"/>
      <c r="K556" s="14" t="str">
        <f aca="false">IF(OR($J556="",$I556=""),"",IF(OR(AND($J556="Gelmintoz",$I556&gt;=2,$I556&lt;=10),AND($J556="Onkogematologik",$I556&gt;=2,$I556&lt;=18)),"Ha","Yo'q"))</f>
        <v/>
      </c>
      <c r="L556" s="25"/>
      <c r="M556" s="12"/>
      <c r="N556" s="14" t="str">
        <f aca="false">IF(OR($C556="",$D556="",$J556="",$B556=""),"",IF(COUNTIFS($C$5:$C$2504,$C556,$D$5:$D$2504,$D556,$J$5:$J$2504,$J556,$B$5:$B$2504,$B556)&gt;1,"Takror",""))</f>
        <v/>
      </c>
    </row>
    <row r="557" customFormat="false" ht="15" hidden="false" customHeight="false" outlineLevel="0" collapsed="false">
      <c r="A557" s="8" t="n">
        <v>553</v>
      </c>
      <c r="B557" s="13"/>
      <c r="C557" s="12"/>
      <c r="D557" s="13"/>
      <c r="E557" s="24"/>
      <c r="F557" s="12"/>
      <c r="G557" s="12"/>
      <c r="H557" s="25"/>
      <c r="I557" s="14" t="str">
        <f aca="false">IF(OR($D557="",$B557=""),"",INT(($B557-$D557)/365.25))</f>
        <v/>
      </c>
      <c r="J557" s="25"/>
      <c r="K557" s="14" t="str">
        <f aca="false">IF(OR($J557="",$I557=""),"",IF(OR(AND($J557="Gelmintoz",$I557&gt;=2,$I557&lt;=10),AND($J557="Onkogematologik",$I557&gt;=2,$I557&lt;=18)),"Ha","Yo'q"))</f>
        <v/>
      </c>
      <c r="L557" s="25"/>
      <c r="M557" s="12"/>
      <c r="N557" s="14" t="str">
        <f aca="false">IF(OR($C557="",$D557="",$J557="",$B557=""),"",IF(COUNTIFS($C$5:$C$2504,$C557,$D$5:$D$2504,$D557,$J$5:$J$2504,$J557,$B$5:$B$2504,$B557)&gt;1,"Takror",""))</f>
        <v/>
      </c>
    </row>
    <row r="558" customFormat="false" ht="15" hidden="false" customHeight="false" outlineLevel="0" collapsed="false">
      <c r="A558" s="8" t="n">
        <v>554</v>
      </c>
      <c r="B558" s="13"/>
      <c r="C558" s="12"/>
      <c r="D558" s="13"/>
      <c r="E558" s="24"/>
      <c r="F558" s="12"/>
      <c r="G558" s="12"/>
      <c r="H558" s="25"/>
      <c r="I558" s="14" t="str">
        <f aca="false">IF(OR($D558="",$B558=""),"",INT(($B558-$D558)/365.25))</f>
        <v/>
      </c>
      <c r="J558" s="25"/>
      <c r="K558" s="14" t="str">
        <f aca="false">IF(OR($J558="",$I558=""),"",IF(OR(AND($J558="Gelmintoz",$I558&gt;=2,$I558&lt;=10),AND($J558="Onkogematologik",$I558&gt;=2,$I558&lt;=18)),"Ha","Yo'q"))</f>
        <v/>
      </c>
      <c r="L558" s="25"/>
      <c r="M558" s="12"/>
      <c r="N558" s="14" t="str">
        <f aca="false">IF(OR($C558="",$D558="",$J558="",$B558=""),"",IF(COUNTIFS($C$5:$C$2504,$C558,$D$5:$D$2504,$D558,$J$5:$J$2504,$J558,$B$5:$B$2504,$B558)&gt;1,"Takror",""))</f>
        <v/>
      </c>
    </row>
    <row r="559" customFormat="false" ht="15" hidden="false" customHeight="false" outlineLevel="0" collapsed="false">
      <c r="A559" s="8" t="n">
        <v>555</v>
      </c>
      <c r="B559" s="13"/>
      <c r="C559" s="12"/>
      <c r="D559" s="13"/>
      <c r="E559" s="24"/>
      <c r="F559" s="12"/>
      <c r="G559" s="12"/>
      <c r="H559" s="25"/>
      <c r="I559" s="14" t="str">
        <f aca="false">IF(OR($D559="",$B559=""),"",INT(($B559-$D559)/365.25))</f>
        <v/>
      </c>
      <c r="J559" s="25"/>
      <c r="K559" s="14" t="str">
        <f aca="false">IF(OR($J559="",$I559=""),"",IF(OR(AND($J559="Gelmintoz",$I559&gt;=2,$I559&lt;=10),AND($J559="Onkogematologik",$I559&gt;=2,$I559&lt;=18)),"Ha","Yo'q"))</f>
        <v/>
      </c>
      <c r="L559" s="25"/>
      <c r="M559" s="12"/>
      <c r="N559" s="14" t="str">
        <f aca="false">IF(OR($C559="",$D559="",$J559="",$B559=""),"",IF(COUNTIFS($C$5:$C$2504,$C559,$D$5:$D$2504,$D559,$J$5:$J$2504,$J559,$B$5:$B$2504,$B559)&gt;1,"Takror",""))</f>
        <v/>
      </c>
    </row>
    <row r="560" customFormat="false" ht="15" hidden="false" customHeight="false" outlineLevel="0" collapsed="false">
      <c r="A560" s="8" t="n">
        <v>556</v>
      </c>
      <c r="B560" s="13"/>
      <c r="C560" s="12"/>
      <c r="D560" s="13"/>
      <c r="E560" s="24"/>
      <c r="F560" s="12"/>
      <c r="G560" s="12"/>
      <c r="H560" s="25"/>
      <c r="I560" s="14" t="str">
        <f aca="false">IF(OR($D560="",$B560=""),"",INT(($B560-$D560)/365.25))</f>
        <v/>
      </c>
      <c r="J560" s="25"/>
      <c r="K560" s="14" t="str">
        <f aca="false">IF(OR($J560="",$I560=""),"",IF(OR(AND($J560="Gelmintoz",$I560&gt;=2,$I560&lt;=10),AND($J560="Onkogematologik",$I560&gt;=2,$I560&lt;=18)),"Ha","Yo'q"))</f>
        <v/>
      </c>
      <c r="L560" s="25"/>
      <c r="M560" s="12"/>
      <c r="N560" s="14" t="str">
        <f aca="false">IF(OR($C560="",$D560="",$J560="",$B560=""),"",IF(COUNTIFS($C$5:$C$2504,$C560,$D$5:$D$2504,$D560,$J$5:$J$2504,$J560,$B$5:$B$2504,$B560)&gt;1,"Takror",""))</f>
        <v/>
      </c>
    </row>
    <row r="561" customFormat="false" ht="15" hidden="false" customHeight="false" outlineLevel="0" collapsed="false">
      <c r="A561" s="8" t="n">
        <v>557</v>
      </c>
      <c r="B561" s="13"/>
      <c r="C561" s="12"/>
      <c r="D561" s="13"/>
      <c r="E561" s="24"/>
      <c r="F561" s="12"/>
      <c r="G561" s="12"/>
      <c r="H561" s="25"/>
      <c r="I561" s="14" t="str">
        <f aca="false">IF(OR($D561="",$B561=""),"",INT(($B561-$D561)/365.25))</f>
        <v/>
      </c>
      <c r="J561" s="25"/>
      <c r="K561" s="14" t="str">
        <f aca="false">IF(OR($J561="",$I561=""),"",IF(OR(AND($J561="Gelmintoz",$I561&gt;=2,$I561&lt;=10),AND($J561="Onkogematologik",$I561&gt;=2,$I561&lt;=18)),"Ha","Yo'q"))</f>
        <v/>
      </c>
      <c r="L561" s="25"/>
      <c r="M561" s="12"/>
      <c r="N561" s="14" t="str">
        <f aca="false">IF(OR($C561="",$D561="",$J561="",$B561=""),"",IF(COUNTIFS($C$5:$C$2504,$C561,$D$5:$D$2504,$D561,$J$5:$J$2504,$J561,$B$5:$B$2504,$B561)&gt;1,"Takror",""))</f>
        <v/>
      </c>
    </row>
    <row r="562" customFormat="false" ht="15" hidden="false" customHeight="false" outlineLevel="0" collapsed="false">
      <c r="A562" s="8" t="n">
        <v>558</v>
      </c>
      <c r="B562" s="13"/>
      <c r="C562" s="12"/>
      <c r="D562" s="13"/>
      <c r="E562" s="24"/>
      <c r="F562" s="12"/>
      <c r="G562" s="12"/>
      <c r="H562" s="25"/>
      <c r="I562" s="14" t="str">
        <f aca="false">IF(OR($D562="",$B562=""),"",INT(($B562-$D562)/365.25))</f>
        <v/>
      </c>
      <c r="J562" s="25"/>
      <c r="K562" s="14" t="str">
        <f aca="false">IF(OR($J562="",$I562=""),"",IF(OR(AND($J562="Gelmintoz",$I562&gt;=2,$I562&lt;=10),AND($J562="Onkogematologik",$I562&gt;=2,$I562&lt;=18)),"Ha","Yo'q"))</f>
        <v/>
      </c>
      <c r="L562" s="25"/>
      <c r="M562" s="12"/>
      <c r="N562" s="14" t="str">
        <f aca="false">IF(OR($C562="",$D562="",$J562="",$B562=""),"",IF(COUNTIFS($C$5:$C$2504,$C562,$D$5:$D$2504,$D562,$J$5:$J$2504,$J562,$B$5:$B$2504,$B562)&gt;1,"Takror",""))</f>
        <v/>
      </c>
    </row>
    <row r="563" customFormat="false" ht="15" hidden="false" customHeight="false" outlineLevel="0" collapsed="false">
      <c r="A563" s="8" t="n">
        <v>559</v>
      </c>
      <c r="B563" s="13"/>
      <c r="C563" s="12"/>
      <c r="D563" s="13"/>
      <c r="E563" s="24"/>
      <c r="F563" s="12"/>
      <c r="G563" s="12"/>
      <c r="H563" s="25"/>
      <c r="I563" s="14" t="str">
        <f aca="false">IF(OR($D563="",$B563=""),"",INT(($B563-$D563)/365.25))</f>
        <v/>
      </c>
      <c r="J563" s="25"/>
      <c r="K563" s="14" t="str">
        <f aca="false">IF(OR($J563="",$I563=""),"",IF(OR(AND($J563="Gelmintoz",$I563&gt;=2,$I563&lt;=10),AND($J563="Onkogematologik",$I563&gt;=2,$I563&lt;=18)),"Ha","Yo'q"))</f>
        <v/>
      </c>
      <c r="L563" s="25"/>
      <c r="M563" s="12"/>
      <c r="N563" s="14" t="str">
        <f aca="false">IF(OR($C563="",$D563="",$J563="",$B563=""),"",IF(COUNTIFS($C$5:$C$2504,$C563,$D$5:$D$2504,$D563,$J$5:$J$2504,$J563,$B$5:$B$2504,$B563)&gt;1,"Takror",""))</f>
        <v/>
      </c>
    </row>
    <row r="564" customFormat="false" ht="15" hidden="false" customHeight="false" outlineLevel="0" collapsed="false">
      <c r="A564" s="8" t="n">
        <v>560</v>
      </c>
      <c r="B564" s="13"/>
      <c r="C564" s="12"/>
      <c r="D564" s="13"/>
      <c r="E564" s="24"/>
      <c r="F564" s="12"/>
      <c r="G564" s="12"/>
      <c r="H564" s="25"/>
      <c r="I564" s="14" t="str">
        <f aca="false">IF(OR($D564="",$B564=""),"",INT(($B564-$D564)/365.25))</f>
        <v/>
      </c>
      <c r="J564" s="25"/>
      <c r="K564" s="14" t="str">
        <f aca="false">IF(OR($J564="",$I564=""),"",IF(OR(AND($J564="Gelmintoz",$I564&gt;=2,$I564&lt;=10),AND($J564="Onkogematologik",$I564&gt;=2,$I564&lt;=18)),"Ha","Yo'q"))</f>
        <v/>
      </c>
      <c r="L564" s="25"/>
      <c r="M564" s="12"/>
      <c r="N564" s="14" t="str">
        <f aca="false">IF(OR($C564="",$D564="",$J564="",$B564=""),"",IF(COUNTIFS($C$5:$C$2504,$C564,$D$5:$D$2504,$D564,$J$5:$J$2504,$J564,$B$5:$B$2504,$B564)&gt;1,"Takror",""))</f>
        <v/>
      </c>
    </row>
    <row r="565" customFormat="false" ht="15" hidden="false" customHeight="false" outlineLevel="0" collapsed="false">
      <c r="A565" s="8" t="n">
        <v>561</v>
      </c>
      <c r="B565" s="13"/>
      <c r="C565" s="12"/>
      <c r="D565" s="13"/>
      <c r="E565" s="24"/>
      <c r="F565" s="12"/>
      <c r="G565" s="12"/>
      <c r="H565" s="25"/>
      <c r="I565" s="14" t="str">
        <f aca="false">IF(OR($D565="",$B565=""),"",INT(($B565-$D565)/365.25))</f>
        <v/>
      </c>
      <c r="J565" s="25"/>
      <c r="K565" s="14" t="str">
        <f aca="false">IF(OR($J565="",$I565=""),"",IF(OR(AND($J565="Gelmintoz",$I565&gt;=2,$I565&lt;=10),AND($J565="Onkogematologik",$I565&gt;=2,$I565&lt;=18)),"Ha","Yo'q"))</f>
        <v/>
      </c>
      <c r="L565" s="25"/>
      <c r="M565" s="12"/>
      <c r="N565" s="14" t="str">
        <f aca="false">IF(OR($C565="",$D565="",$J565="",$B565=""),"",IF(COUNTIFS($C$5:$C$2504,$C565,$D$5:$D$2504,$D565,$J$5:$J$2504,$J565,$B$5:$B$2504,$B565)&gt;1,"Takror",""))</f>
        <v/>
      </c>
    </row>
    <row r="566" customFormat="false" ht="15" hidden="false" customHeight="false" outlineLevel="0" collapsed="false">
      <c r="A566" s="8" t="n">
        <v>562</v>
      </c>
      <c r="B566" s="13"/>
      <c r="C566" s="12"/>
      <c r="D566" s="13"/>
      <c r="E566" s="24"/>
      <c r="F566" s="12"/>
      <c r="G566" s="12"/>
      <c r="H566" s="25"/>
      <c r="I566" s="14" t="str">
        <f aca="false">IF(OR($D566="",$B566=""),"",INT(($B566-$D566)/365.25))</f>
        <v/>
      </c>
      <c r="J566" s="25"/>
      <c r="K566" s="14" t="str">
        <f aca="false">IF(OR($J566="",$I566=""),"",IF(OR(AND($J566="Gelmintoz",$I566&gt;=2,$I566&lt;=10),AND($J566="Onkogematologik",$I566&gt;=2,$I566&lt;=18)),"Ha","Yo'q"))</f>
        <v/>
      </c>
      <c r="L566" s="25"/>
      <c r="M566" s="12"/>
      <c r="N566" s="14" t="str">
        <f aca="false">IF(OR($C566="",$D566="",$J566="",$B566=""),"",IF(COUNTIFS($C$5:$C$2504,$C566,$D$5:$D$2504,$D566,$J$5:$J$2504,$J566,$B$5:$B$2504,$B566)&gt;1,"Takror",""))</f>
        <v/>
      </c>
    </row>
    <row r="567" customFormat="false" ht="15" hidden="false" customHeight="false" outlineLevel="0" collapsed="false">
      <c r="A567" s="8" t="n">
        <v>563</v>
      </c>
      <c r="B567" s="13"/>
      <c r="C567" s="12"/>
      <c r="D567" s="13"/>
      <c r="E567" s="24"/>
      <c r="F567" s="12"/>
      <c r="G567" s="12"/>
      <c r="H567" s="25"/>
      <c r="I567" s="14" t="str">
        <f aca="false">IF(OR($D567="",$B567=""),"",INT(($B567-$D567)/365.25))</f>
        <v/>
      </c>
      <c r="J567" s="25"/>
      <c r="K567" s="14" t="str">
        <f aca="false">IF(OR($J567="",$I567=""),"",IF(OR(AND($J567="Gelmintoz",$I567&gt;=2,$I567&lt;=10),AND($J567="Onkogematologik",$I567&gt;=2,$I567&lt;=18)),"Ha","Yo'q"))</f>
        <v/>
      </c>
      <c r="L567" s="25"/>
      <c r="M567" s="12"/>
      <c r="N567" s="14" t="str">
        <f aca="false">IF(OR($C567="",$D567="",$J567="",$B567=""),"",IF(COUNTIFS($C$5:$C$2504,$C567,$D$5:$D$2504,$D567,$J$5:$J$2504,$J567,$B$5:$B$2504,$B567)&gt;1,"Takror",""))</f>
        <v/>
      </c>
    </row>
    <row r="568" customFormat="false" ht="15" hidden="false" customHeight="false" outlineLevel="0" collapsed="false">
      <c r="A568" s="8" t="n">
        <v>564</v>
      </c>
      <c r="B568" s="13"/>
      <c r="C568" s="12"/>
      <c r="D568" s="13"/>
      <c r="E568" s="24"/>
      <c r="F568" s="12"/>
      <c r="G568" s="12"/>
      <c r="H568" s="25"/>
      <c r="I568" s="14" t="str">
        <f aca="false">IF(OR($D568="",$B568=""),"",INT(($B568-$D568)/365.25))</f>
        <v/>
      </c>
      <c r="J568" s="25"/>
      <c r="K568" s="14" t="str">
        <f aca="false">IF(OR($J568="",$I568=""),"",IF(OR(AND($J568="Gelmintoz",$I568&gt;=2,$I568&lt;=10),AND($J568="Onkogematologik",$I568&gt;=2,$I568&lt;=18)),"Ha","Yo'q"))</f>
        <v/>
      </c>
      <c r="L568" s="25"/>
      <c r="M568" s="12"/>
      <c r="N568" s="14" t="str">
        <f aca="false">IF(OR($C568="",$D568="",$J568="",$B568=""),"",IF(COUNTIFS($C$5:$C$2504,$C568,$D$5:$D$2504,$D568,$J$5:$J$2504,$J568,$B$5:$B$2504,$B568)&gt;1,"Takror",""))</f>
        <v/>
      </c>
    </row>
    <row r="569" customFormat="false" ht="15" hidden="false" customHeight="false" outlineLevel="0" collapsed="false">
      <c r="A569" s="8" t="n">
        <v>565</v>
      </c>
      <c r="B569" s="13"/>
      <c r="C569" s="12"/>
      <c r="D569" s="13"/>
      <c r="E569" s="24"/>
      <c r="F569" s="12"/>
      <c r="G569" s="12"/>
      <c r="H569" s="25"/>
      <c r="I569" s="14" t="str">
        <f aca="false">IF(OR($D569="",$B569=""),"",INT(($B569-$D569)/365.25))</f>
        <v/>
      </c>
      <c r="J569" s="25"/>
      <c r="K569" s="14" t="str">
        <f aca="false">IF(OR($J569="",$I569=""),"",IF(OR(AND($J569="Gelmintoz",$I569&gt;=2,$I569&lt;=10),AND($J569="Onkogematologik",$I569&gt;=2,$I569&lt;=18)),"Ha","Yo'q"))</f>
        <v/>
      </c>
      <c r="L569" s="25"/>
      <c r="M569" s="12"/>
      <c r="N569" s="14" t="str">
        <f aca="false">IF(OR($C569="",$D569="",$J569="",$B569=""),"",IF(COUNTIFS($C$5:$C$2504,$C569,$D$5:$D$2504,$D569,$J$5:$J$2504,$J569,$B$5:$B$2504,$B569)&gt;1,"Takror",""))</f>
        <v/>
      </c>
    </row>
    <row r="570" customFormat="false" ht="15" hidden="false" customHeight="false" outlineLevel="0" collapsed="false">
      <c r="A570" s="8" t="n">
        <v>566</v>
      </c>
      <c r="B570" s="13"/>
      <c r="C570" s="12"/>
      <c r="D570" s="13"/>
      <c r="E570" s="24"/>
      <c r="F570" s="12"/>
      <c r="G570" s="12"/>
      <c r="H570" s="25"/>
      <c r="I570" s="14" t="str">
        <f aca="false">IF(OR($D570="",$B570=""),"",INT(($B570-$D570)/365.25))</f>
        <v/>
      </c>
      <c r="J570" s="25"/>
      <c r="K570" s="14" t="str">
        <f aca="false">IF(OR($J570="",$I570=""),"",IF(OR(AND($J570="Gelmintoz",$I570&gt;=2,$I570&lt;=10),AND($J570="Onkogematologik",$I570&gt;=2,$I570&lt;=18)),"Ha","Yo'q"))</f>
        <v/>
      </c>
      <c r="L570" s="25"/>
      <c r="M570" s="12"/>
      <c r="N570" s="14" t="str">
        <f aca="false">IF(OR($C570="",$D570="",$J570="",$B570=""),"",IF(COUNTIFS($C$5:$C$2504,$C570,$D$5:$D$2504,$D570,$J$5:$J$2504,$J570,$B$5:$B$2504,$B570)&gt;1,"Takror",""))</f>
        <v/>
      </c>
    </row>
    <row r="571" customFormat="false" ht="15" hidden="false" customHeight="false" outlineLevel="0" collapsed="false">
      <c r="A571" s="8" t="n">
        <v>567</v>
      </c>
      <c r="B571" s="13"/>
      <c r="C571" s="12"/>
      <c r="D571" s="13"/>
      <c r="E571" s="24"/>
      <c r="F571" s="12"/>
      <c r="G571" s="12"/>
      <c r="H571" s="25"/>
      <c r="I571" s="14" t="str">
        <f aca="false">IF(OR($D571="",$B571=""),"",INT(($B571-$D571)/365.25))</f>
        <v/>
      </c>
      <c r="J571" s="25"/>
      <c r="K571" s="14" t="str">
        <f aca="false">IF(OR($J571="",$I571=""),"",IF(OR(AND($J571="Gelmintoz",$I571&gt;=2,$I571&lt;=10),AND($J571="Onkogematologik",$I571&gt;=2,$I571&lt;=18)),"Ha","Yo'q"))</f>
        <v/>
      </c>
      <c r="L571" s="25"/>
      <c r="M571" s="12"/>
      <c r="N571" s="14" t="str">
        <f aca="false">IF(OR($C571="",$D571="",$J571="",$B571=""),"",IF(COUNTIFS($C$5:$C$2504,$C571,$D$5:$D$2504,$D571,$J$5:$J$2504,$J571,$B$5:$B$2504,$B571)&gt;1,"Takror",""))</f>
        <v/>
      </c>
    </row>
    <row r="572" customFormat="false" ht="15" hidden="false" customHeight="false" outlineLevel="0" collapsed="false">
      <c r="A572" s="8" t="n">
        <v>568</v>
      </c>
      <c r="B572" s="13"/>
      <c r="C572" s="12"/>
      <c r="D572" s="13"/>
      <c r="E572" s="24"/>
      <c r="F572" s="12"/>
      <c r="G572" s="12"/>
      <c r="H572" s="25"/>
      <c r="I572" s="14" t="str">
        <f aca="false">IF(OR($D572="",$B572=""),"",INT(($B572-$D572)/365.25))</f>
        <v/>
      </c>
      <c r="J572" s="25"/>
      <c r="K572" s="14" t="str">
        <f aca="false">IF(OR($J572="",$I572=""),"",IF(OR(AND($J572="Gelmintoz",$I572&gt;=2,$I572&lt;=10),AND($J572="Onkogematologik",$I572&gt;=2,$I572&lt;=18)),"Ha","Yo'q"))</f>
        <v/>
      </c>
      <c r="L572" s="25"/>
      <c r="M572" s="12"/>
      <c r="N572" s="14" t="str">
        <f aca="false">IF(OR($C572="",$D572="",$J572="",$B572=""),"",IF(COUNTIFS($C$5:$C$2504,$C572,$D$5:$D$2504,$D572,$J$5:$J$2504,$J572,$B$5:$B$2504,$B572)&gt;1,"Takror",""))</f>
        <v/>
      </c>
    </row>
    <row r="573" customFormat="false" ht="15" hidden="false" customHeight="false" outlineLevel="0" collapsed="false">
      <c r="A573" s="8" t="n">
        <v>569</v>
      </c>
      <c r="B573" s="13"/>
      <c r="C573" s="12"/>
      <c r="D573" s="13"/>
      <c r="E573" s="24"/>
      <c r="F573" s="12"/>
      <c r="G573" s="12"/>
      <c r="H573" s="25"/>
      <c r="I573" s="14" t="str">
        <f aca="false">IF(OR($D573="",$B573=""),"",INT(($B573-$D573)/365.25))</f>
        <v/>
      </c>
      <c r="J573" s="25"/>
      <c r="K573" s="14" t="str">
        <f aca="false">IF(OR($J573="",$I573=""),"",IF(OR(AND($J573="Gelmintoz",$I573&gt;=2,$I573&lt;=10),AND($J573="Onkogematologik",$I573&gt;=2,$I573&lt;=18)),"Ha","Yo'q"))</f>
        <v/>
      </c>
      <c r="L573" s="25"/>
      <c r="M573" s="12"/>
      <c r="N573" s="14" t="str">
        <f aca="false">IF(OR($C573="",$D573="",$J573="",$B573=""),"",IF(COUNTIFS($C$5:$C$2504,$C573,$D$5:$D$2504,$D573,$J$5:$J$2504,$J573,$B$5:$B$2504,$B573)&gt;1,"Takror",""))</f>
        <v/>
      </c>
    </row>
    <row r="574" customFormat="false" ht="15" hidden="false" customHeight="false" outlineLevel="0" collapsed="false">
      <c r="A574" s="8" t="n">
        <v>570</v>
      </c>
      <c r="B574" s="13"/>
      <c r="C574" s="12"/>
      <c r="D574" s="13"/>
      <c r="E574" s="24"/>
      <c r="F574" s="12"/>
      <c r="G574" s="12"/>
      <c r="H574" s="25"/>
      <c r="I574" s="14" t="str">
        <f aca="false">IF(OR($D574="",$B574=""),"",INT(($B574-$D574)/365.25))</f>
        <v/>
      </c>
      <c r="J574" s="25"/>
      <c r="K574" s="14" t="str">
        <f aca="false">IF(OR($J574="",$I574=""),"",IF(OR(AND($J574="Gelmintoz",$I574&gt;=2,$I574&lt;=10),AND($J574="Onkogematologik",$I574&gt;=2,$I574&lt;=18)),"Ha","Yo'q"))</f>
        <v/>
      </c>
      <c r="L574" s="25"/>
      <c r="M574" s="12"/>
      <c r="N574" s="14" t="str">
        <f aca="false">IF(OR($C574="",$D574="",$J574="",$B574=""),"",IF(COUNTIFS($C$5:$C$2504,$C574,$D$5:$D$2504,$D574,$J$5:$J$2504,$J574,$B$5:$B$2504,$B574)&gt;1,"Takror",""))</f>
        <v/>
      </c>
    </row>
    <row r="575" customFormat="false" ht="15" hidden="false" customHeight="false" outlineLevel="0" collapsed="false">
      <c r="A575" s="8" t="n">
        <v>571</v>
      </c>
      <c r="B575" s="13"/>
      <c r="C575" s="12"/>
      <c r="D575" s="13"/>
      <c r="E575" s="24"/>
      <c r="F575" s="12"/>
      <c r="G575" s="12"/>
      <c r="H575" s="25"/>
      <c r="I575" s="14" t="str">
        <f aca="false">IF(OR($D575="",$B575=""),"",INT(($B575-$D575)/365.25))</f>
        <v/>
      </c>
      <c r="J575" s="25"/>
      <c r="K575" s="14" t="str">
        <f aca="false">IF(OR($J575="",$I575=""),"",IF(OR(AND($J575="Gelmintoz",$I575&gt;=2,$I575&lt;=10),AND($J575="Onkogematologik",$I575&gt;=2,$I575&lt;=18)),"Ha","Yo'q"))</f>
        <v/>
      </c>
      <c r="L575" s="25"/>
      <c r="M575" s="12"/>
      <c r="N575" s="14" t="str">
        <f aca="false">IF(OR($C575="",$D575="",$J575="",$B575=""),"",IF(COUNTIFS($C$5:$C$2504,$C575,$D$5:$D$2504,$D575,$J$5:$J$2504,$J575,$B$5:$B$2504,$B575)&gt;1,"Takror",""))</f>
        <v/>
      </c>
    </row>
    <row r="576" customFormat="false" ht="15" hidden="false" customHeight="false" outlineLevel="0" collapsed="false">
      <c r="A576" s="8" t="n">
        <v>572</v>
      </c>
      <c r="B576" s="13"/>
      <c r="C576" s="12"/>
      <c r="D576" s="13"/>
      <c r="E576" s="24"/>
      <c r="F576" s="12"/>
      <c r="G576" s="12"/>
      <c r="H576" s="25"/>
      <c r="I576" s="14" t="str">
        <f aca="false">IF(OR($D576="",$B576=""),"",INT(($B576-$D576)/365.25))</f>
        <v/>
      </c>
      <c r="J576" s="25"/>
      <c r="K576" s="14" t="str">
        <f aca="false">IF(OR($J576="",$I576=""),"",IF(OR(AND($J576="Gelmintoz",$I576&gt;=2,$I576&lt;=10),AND($J576="Onkogematologik",$I576&gt;=2,$I576&lt;=18)),"Ha","Yo'q"))</f>
        <v/>
      </c>
      <c r="L576" s="25"/>
      <c r="M576" s="12"/>
      <c r="N576" s="14" t="str">
        <f aca="false">IF(OR($C576="",$D576="",$J576="",$B576=""),"",IF(COUNTIFS($C$5:$C$2504,$C576,$D$5:$D$2504,$D576,$J$5:$J$2504,$J576,$B$5:$B$2504,$B576)&gt;1,"Takror",""))</f>
        <v/>
      </c>
    </row>
    <row r="577" customFormat="false" ht="15" hidden="false" customHeight="false" outlineLevel="0" collapsed="false">
      <c r="A577" s="8" t="n">
        <v>573</v>
      </c>
      <c r="B577" s="13"/>
      <c r="C577" s="12"/>
      <c r="D577" s="13"/>
      <c r="E577" s="24"/>
      <c r="F577" s="12"/>
      <c r="G577" s="12"/>
      <c r="H577" s="25"/>
      <c r="I577" s="14" t="str">
        <f aca="false">IF(OR($D577="",$B577=""),"",INT(($B577-$D577)/365.25))</f>
        <v/>
      </c>
      <c r="J577" s="25"/>
      <c r="K577" s="14" t="str">
        <f aca="false">IF(OR($J577="",$I577=""),"",IF(OR(AND($J577="Gelmintoz",$I577&gt;=2,$I577&lt;=10),AND($J577="Onkogematologik",$I577&gt;=2,$I577&lt;=18)),"Ha","Yo'q"))</f>
        <v/>
      </c>
      <c r="L577" s="25"/>
      <c r="M577" s="12"/>
      <c r="N577" s="14" t="str">
        <f aca="false">IF(OR($C577="",$D577="",$J577="",$B577=""),"",IF(COUNTIFS($C$5:$C$2504,$C577,$D$5:$D$2504,$D577,$J$5:$J$2504,$J577,$B$5:$B$2504,$B577)&gt;1,"Takror",""))</f>
        <v/>
      </c>
    </row>
    <row r="578" customFormat="false" ht="15" hidden="false" customHeight="false" outlineLevel="0" collapsed="false">
      <c r="A578" s="8" t="n">
        <v>574</v>
      </c>
      <c r="B578" s="13"/>
      <c r="C578" s="12"/>
      <c r="D578" s="13"/>
      <c r="E578" s="24"/>
      <c r="F578" s="12"/>
      <c r="G578" s="12"/>
      <c r="H578" s="25"/>
      <c r="I578" s="14" t="str">
        <f aca="false">IF(OR($D578="",$B578=""),"",INT(($B578-$D578)/365.25))</f>
        <v/>
      </c>
      <c r="J578" s="25"/>
      <c r="K578" s="14" t="str">
        <f aca="false">IF(OR($J578="",$I578=""),"",IF(OR(AND($J578="Gelmintoz",$I578&gt;=2,$I578&lt;=10),AND($J578="Onkogematologik",$I578&gt;=2,$I578&lt;=18)),"Ha","Yo'q"))</f>
        <v/>
      </c>
      <c r="L578" s="25"/>
      <c r="M578" s="12"/>
      <c r="N578" s="14" t="str">
        <f aca="false">IF(OR($C578="",$D578="",$J578="",$B578=""),"",IF(COUNTIFS($C$5:$C$2504,$C578,$D$5:$D$2504,$D578,$J$5:$J$2504,$J578,$B$5:$B$2504,$B578)&gt;1,"Takror",""))</f>
        <v/>
      </c>
    </row>
    <row r="579" customFormat="false" ht="15" hidden="false" customHeight="false" outlineLevel="0" collapsed="false">
      <c r="A579" s="8" t="n">
        <v>575</v>
      </c>
      <c r="B579" s="13"/>
      <c r="C579" s="12"/>
      <c r="D579" s="13"/>
      <c r="E579" s="24"/>
      <c r="F579" s="12"/>
      <c r="G579" s="12"/>
      <c r="H579" s="25"/>
      <c r="I579" s="14" t="str">
        <f aca="false">IF(OR($D579="",$B579=""),"",INT(($B579-$D579)/365.25))</f>
        <v/>
      </c>
      <c r="J579" s="25"/>
      <c r="K579" s="14" t="str">
        <f aca="false">IF(OR($J579="",$I579=""),"",IF(OR(AND($J579="Gelmintoz",$I579&gt;=2,$I579&lt;=10),AND($J579="Onkogematologik",$I579&gt;=2,$I579&lt;=18)),"Ha","Yo'q"))</f>
        <v/>
      </c>
      <c r="L579" s="25"/>
      <c r="M579" s="12"/>
      <c r="N579" s="14" t="str">
        <f aca="false">IF(OR($C579="",$D579="",$J579="",$B579=""),"",IF(COUNTIFS($C$5:$C$2504,$C579,$D$5:$D$2504,$D579,$J$5:$J$2504,$J579,$B$5:$B$2504,$B579)&gt;1,"Takror",""))</f>
        <v/>
      </c>
    </row>
    <row r="580" customFormat="false" ht="15" hidden="false" customHeight="false" outlineLevel="0" collapsed="false">
      <c r="A580" s="8" t="n">
        <v>576</v>
      </c>
      <c r="B580" s="13"/>
      <c r="C580" s="12"/>
      <c r="D580" s="13"/>
      <c r="E580" s="24"/>
      <c r="F580" s="12"/>
      <c r="G580" s="12"/>
      <c r="H580" s="25"/>
      <c r="I580" s="14" t="str">
        <f aca="false">IF(OR($D580="",$B580=""),"",INT(($B580-$D580)/365.25))</f>
        <v/>
      </c>
      <c r="J580" s="25"/>
      <c r="K580" s="14" t="str">
        <f aca="false">IF(OR($J580="",$I580=""),"",IF(OR(AND($J580="Gelmintoz",$I580&gt;=2,$I580&lt;=10),AND($J580="Onkogematologik",$I580&gt;=2,$I580&lt;=18)),"Ha","Yo'q"))</f>
        <v/>
      </c>
      <c r="L580" s="25"/>
      <c r="M580" s="12"/>
      <c r="N580" s="14" t="str">
        <f aca="false">IF(OR($C580="",$D580="",$J580="",$B580=""),"",IF(COUNTIFS($C$5:$C$2504,$C580,$D$5:$D$2504,$D580,$J$5:$J$2504,$J580,$B$5:$B$2504,$B580)&gt;1,"Takror",""))</f>
        <v/>
      </c>
    </row>
    <row r="581" customFormat="false" ht="15" hidden="false" customHeight="false" outlineLevel="0" collapsed="false">
      <c r="A581" s="8" t="n">
        <v>577</v>
      </c>
      <c r="B581" s="13"/>
      <c r="C581" s="12"/>
      <c r="D581" s="13"/>
      <c r="E581" s="24"/>
      <c r="F581" s="12"/>
      <c r="G581" s="12"/>
      <c r="H581" s="25"/>
      <c r="I581" s="14" t="str">
        <f aca="false">IF(OR($D581="",$B581=""),"",INT(($B581-$D581)/365.25))</f>
        <v/>
      </c>
      <c r="J581" s="25"/>
      <c r="K581" s="14" t="str">
        <f aca="false">IF(OR($J581="",$I581=""),"",IF(OR(AND($J581="Gelmintoz",$I581&gt;=2,$I581&lt;=10),AND($J581="Onkogematologik",$I581&gt;=2,$I581&lt;=18)),"Ha","Yo'q"))</f>
        <v/>
      </c>
      <c r="L581" s="25"/>
      <c r="M581" s="12"/>
      <c r="N581" s="14" t="str">
        <f aca="false">IF(OR($C581="",$D581="",$J581="",$B581=""),"",IF(COUNTIFS($C$5:$C$2504,$C581,$D$5:$D$2504,$D581,$J$5:$J$2504,$J581,$B$5:$B$2504,$B581)&gt;1,"Takror",""))</f>
        <v/>
      </c>
    </row>
    <row r="582" customFormat="false" ht="15" hidden="false" customHeight="false" outlineLevel="0" collapsed="false">
      <c r="A582" s="8" t="n">
        <v>578</v>
      </c>
      <c r="B582" s="13"/>
      <c r="C582" s="12"/>
      <c r="D582" s="13"/>
      <c r="E582" s="24"/>
      <c r="F582" s="12"/>
      <c r="G582" s="12"/>
      <c r="H582" s="25"/>
      <c r="I582" s="14" t="str">
        <f aca="false">IF(OR($D582="",$B582=""),"",INT(($B582-$D582)/365.25))</f>
        <v/>
      </c>
      <c r="J582" s="25"/>
      <c r="K582" s="14" t="str">
        <f aca="false">IF(OR($J582="",$I582=""),"",IF(OR(AND($J582="Gelmintoz",$I582&gt;=2,$I582&lt;=10),AND($J582="Onkogematologik",$I582&gt;=2,$I582&lt;=18)),"Ha","Yo'q"))</f>
        <v/>
      </c>
      <c r="L582" s="25"/>
      <c r="M582" s="12"/>
      <c r="N582" s="14" t="str">
        <f aca="false">IF(OR($C582="",$D582="",$J582="",$B582=""),"",IF(COUNTIFS($C$5:$C$2504,$C582,$D$5:$D$2504,$D582,$J$5:$J$2504,$J582,$B$5:$B$2504,$B582)&gt;1,"Takror",""))</f>
        <v/>
      </c>
    </row>
    <row r="583" customFormat="false" ht="15" hidden="false" customHeight="false" outlineLevel="0" collapsed="false">
      <c r="A583" s="8" t="n">
        <v>579</v>
      </c>
      <c r="B583" s="13"/>
      <c r="C583" s="12"/>
      <c r="D583" s="13"/>
      <c r="E583" s="24"/>
      <c r="F583" s="12"/>
      <c r="G583" s="12"/>
      <c r="H583" s="25"/>
      <c r="I583" s="14" t="str">
        <f aca="false">IF(OR($D583="",$B583=""),"",INT(($B583-$D583)/365.25))</f>
        <v/>
      </c>
      <c r="J583" s="25"/>
      <c r="K583" s="14" t="str">
        <f aca="false">IF(OR($J583="",$I583=""),"",IF(OR(AND($J583="Gelmintoz",$I583&gt;=2,$I583&lt;=10),AND($J583="Onkogematologik",$I583&gt;=2,$I583&lt;=18)),"Ha","Yo'q"))</f>
        <v/>
      </c>
      <c r="L583" s="25"/>
      <c r="M583" s="12"/>
      <c r="N583" s="14" t="str">
        <f aca="false">IF(OR($C583="",$D583="",$J583="",$B583=""),"",IF(COUNTIFS($C$5:$C$2504,$C583,$D$5:$D$2504,$D583,$J$5:$J$2504,$J583,$B$5:$B$2504,$B583)&gt;1,"Takror",""))</f>
        <v/>
      </c>
    </row>
    <row r="584" customFormat="false" ht="15" hidden="false" customHeight="false" outlineLevel="0" collapsed="false">
      <c r="A584" s="8" t="n">
        <v>580</v>
      </c>
      <c r="B584" s="13"/>
      <c r="C584" s="12"/>
      <c r="D584" s="13"/>
      <c r="E584" s="24"/>
      <c r="F584" s="12"/>
      <c r="G584" s="12"/>
      <c r="H584" s="25"/>
      <c r="I584" s="14" t="str">
        <f aca="false">IF(OR($D584="",$B584=""),"",INT(($B584-$D584)/365.25))</f>
        <v/>
      </c>
      <c r="J584" s="25"/>
      <c r="K584" s="14" t="str">
        <f aca="false">IF(OR($J584="",$I584=""),"",IF(OR(AND($J584="Gelmintoz",$I584&gt;=2,$I584&lt;=10),AND($J584="Onkogematologik",$I584&gt;=2,$I584&lt;=18)),"Ha","Yo'q"))</f>
        <v/>
      </c>
      <c r="L584" s="25"/>
      <c r="M584" s="12"/>
      <c r="N584" s="14" t="str">
        <f aca="false">IF(OR($C584="",$D584="",$J584="",$B584=""),"",IF(COUNTIFS($C$5:$C$2504,$C584,$D$5:$D$2504,$D584,$J$5:$J$2504,$J584,$B$5:$B$2504,$B584)&gt;1,"Takror",""))</f>
        <v/>
      </c>
    </row>
    <row r="585" customFormat="false" ht="15" hidden="false" customHeight="false" outlineLevel="0" collapsed="false">
      <c r="A585" s="8" t="n">
        <v>581</v>
      </c>
      <c r="B585" s="13"/>
      <c r="C585" s="12"/>
      <c r="D585" s="13"/>
      <c r="E585" s="24"/>
      <c r="F585" s="12"/>
      <c r="G585" s="12"/>
      <c r="H585" s="25"/>
      <c r="I585" s="14" t="str">
        <f aca="false">IF(OR($D585="",$B585=""),"",INT(($B585-$D585)/365.25))</f>
        <v/>
      </c>
      <c r="J585" s="25"/>
      <c r="K585" s="14" t="str">
        <f aca="false">IF(OR($J585="",$I585=""),"",IF(OR(AND($J585="Gelmintoz",$I585&gt;=2,$I585&lt;=10),AND($J585="Onkogematologik",$I585&gt;=2,$I585&lt;=18)),"Ha","Yo'q"))</f>
        <v/>
      </c>
      <c r="L585" s="25"/>
      <c r="M585" s="12"/>
      <c r="N585" s="14" t="str">
        <f aca="false">IF(OR($C585="",$D585="",$J585="",$B585=""),"",IF(COUNTIFS($C$5:$C$2504,$C585,$D$5:$D$2504,$D585,$J$5:$J$2504,$J585,$B$5:$B$2504,$B585)&gt;1,"Takror",""))</f>
        <v/>
      </c>
    </row>
    <row r="586" customFormat="false" ht="15" hidden="false" customHeight="false" outlineLevel="0" collapsed="false">
      <c r="A586" s="8" t="n">
        <v>582</v>
      </c>
      <c r="B586" s="13"/>
      <c r="C586" s="12"/>
      <c r="D586" s="13"/>
      <c r="E586" s="24"/>
      <c r="F586" s="12"/>
      <c r="G586" s="12"/>
      <c r="H586" s="25"/>
      <c r="I586" s="14" t="str">
        <f aca="false">IF(OR($D586="",$B586=""),"",INT(($B586-$D586)/365.25))</f>
        <v/>
      </c>
      <c r="J586" s="25"/>
      <c r="K586" s="14" t="str">
        <f aca="false">IF(OR($J586="",$I586=""),"",IF(OR(AND($J586="Gelmintoz",$I586&gt;=2,$I586&lt;=10),AND($J586="Onkogematologik",$I586&gt;=2,$I586&lt;=18)),"Ha","Yo'q"))</f>
        <v/>
      </c>
      <c r="L586" s="25"/>
      <c r="M586" s="12"/>
      <c r="N586" s="14" t="str">
        <f aca="false">IF(OR($C586="",$D586="",$J586="",$B586=""),"",IF(COUNTIFS($C$5:$C$2504,$C586,$D$5:$D$2504,$D586,$J$5:$J$2504,$J586,$B$5:$B$2504,$B586)&gt;1,"Takror",""))</f>
        <v/>
      </c>
    </row>
    <row r="587" customFormat="false" ht="15" hidden="false" customHeight="false" outlineLevel="0" collapsed="false">
      <c r="A587" s="8" t="n">
        <v>583</v>
      </c>
      <c r="B587" s="13"/>
      <c r="C587" s="12"/>
      <c r="D587" s="13"/>
      <c r="E587" s="24"/>
      <c r="F587" s="12"/>
      <c r="G587" s="12"/>
      <c r="H587" s="25"/>
      <c r="I587" s="14" t="str">
        <f aca="false">IF(OR($D587="",$B587=""),"",INT(($B587-$D587)/365.25))</f>
        <v/>
      </c>
      <c r="J587" s="25"/>
      <c r="K587" s="14" t="str">
        <f aca="false">IF(OR($J587="",$I587=""),"",IF(OR(AND($J587="Gelmintoz",$I587&gt;=2,$I587&lt;=10),AND($J587="Onkogematologik",$I587&gt;=2,$I587&lt;=18)),"Ha","Yo'q"))</f>
        <v/>
      </c>
      <c r="L587" s="25"/>
      <c r="M587" s="12"/>
      <c r="N587" s="14" t="str">
        <f aca="false">IF(OR($C587="",$D587="",$J587="",$B587=""),"",IF(COUNTIFS($C$5:$C$2504,$C587,$D$5:$D$2504,$D587,$J$5:$J$2504,$J587,$B$5:$B$2504,$B587)&gt;1,"Takror",""))</f>
        <v/>
      </c>
    </row>
    <row r="588" customFormat="false" ht="15" hidden="false" customHeight="false" outlineLevel="0" collapsed="false">
      <c r="A588" s="8" t="n">
        <v>584</v>
      </c>
      <c r="B588" s="13"/>
      <c r="C588" s="12"/>
      <c r="D588" s="13"/>
      <c r="E588" s="24"/>
      <c r="F588" s="12"/>
      <c r="G588" s="12"/>
      <c r="H588" s="25"/>
      <c r="I588" s="14" t="str">
        <f aca="false">IF(OR($D588="",$B588=""),"",INT(($B588-$D588)/365.25))</f>
        <v/>
      </c>
      <c r="J588" s="25"/>
      <c r="K588" s="14" t="str">
        <f aca="false">IF(OR($J588="",$I588=""),"",IF(OR(AND($J588="Gelmintoz",$I588&gt;=2,$I588&lt;=10),AND($J588="Onkogematologik",$I588&gt;=2,$I588&lt;=18)),"Ha","Yo'q"))</f>
        <v/>
      </c>
      <c r="L588" s="25"/>
      <c r="M588" s="12"/>
      <c r="N588" s="14" t="str">
        <f aca="false">IF(OR($C588="",$D588="",$J588="",$B588=""),"",IF(COUNTIFS($C$5:$C$2504,$C588,$D$5:$D$2504,$D588,$J$5:$J$2504,$J588,$B$5:$B$2504,$B588)&gt;1,"Takror",""))</f>
        <v/>
      </c>
    </row>
    <row r="589" customFormat="false" ht="15" hidden="false" customHeight="false" outlineLevel="0" collapsed="false">
      <c r="A589" s="8" t="n">
        <v>585</v>
      </c>
      <c r="B589" s="13"/>
      <c r="C589" s="12"/>
      <c r="D589" s="13"/>
      <c r="E589" s="24"/>
      <c r="F589" s="12"/>
      <c r="G589" s="12"/>
      <c r="H589" s="25"/>
      <c r="I589" s="14" t="str">
        <f aca="false">IF(OR($D589="",$B589=""),"",INT(($B589-$D589)/365.25))</f>
        <v/>
      </c>
      <c r="J589" s="25"/>
      <c r="K589" s="14" t="str">
        <f aca="false">IF(OR($J589="",$I589=""),"",IF(OR(AND($J589="Gelmintoz",$I589&gt;=2,$I589&lt;=10),AND($J589="Onkogematologik",$I589&gt;=2,$I589&lt;=18)),"Ha","Yo'q"))</f>
        <v/>
      </c>
      <c r="L589" s="25"/>
      <c r="M589" s="12"/>
      <c r="N589" s="14" t="str">
        <f aca="false">IF(OR($C589="",$D589="",$J589="",$B589=""),"",IF(COUNTIFS($C$5:$C$2504,$C589,$D$5:$D$2504,$D589,$J$5:$J$2504,$J589,$B$5:$B$2504,$B589)&gt;1,"Takror",""))</f>
        <v/>
      </c>
    </row>
    <row r="590" customFormat="false" ht="15" hidden="false" customHeight="false" outlineLevel="0" collapsed="false">
      <c r="A590" s="8" t="n">
        <v>586</v>
      </c>
      <c r="B590" s="13"/>
      <c r="C590" s="12"/>
      <c r="D590" s="13"/>
      <c r="E590" s="24"/>
      <c r="F590" s="12"/>
      <c r="G590" s="12"/>
      <c r="H590" s="25"/>
      <c r="I590" s="14" t="str">
        <f aca="false">IF(OR($D590="",$B590=""),"",INT(($B590-$D590)/365.25))</f>
        <v/>
      </c>
      <c r="J590" s="25"/>
      <c r="K590" s="14" t="str">
        <f aca="false">IF(OR($J590="",$I590=""),"",IF(OR(AND($J590="Gelmintoz",$I590&gt;=2,$I590&lt;=10),AND($J590="Onkogematologik",$I590&gt;=2,$I590&lt;=18)),"Ha","Yo'q"))</f>
        <v/>
      </c>
      <c r="L590" s="25"/>
      <c r="M590" s="12"/>
      <c r="N590" s="14" t="str">
        <f aca="false">IF(OR($C590="",$D590="",$J590="",$B590=""),"",IF(COUNTIFS($C$5:$C$2504,$C590,$D$5:$D$2504,$D590,$J$5:$J$2504,$J590,$B$5:$B$2504,$B590)&gt;1,"Takror",""))</f>
        <v/>
      </c>
    </row>
    <row r="591" customFormat="false" ht="15" hidden="false" customHeight="false" outlineLevel="0" collapsed="false">
      <c r="A591" s="8" t="n">
        <v>587</v>
      </c>
      <c r="B591" s="13"/>
      <c r="C591" s="12"/>
      <c r="D591" s="13"/>
      <c r="E591" s="24"/>
      <c r="F591" s="12"/>
      <c r="G591" s="12"/>
      <c r="H591" s="25"/>
      <c r="I591" s="14" t="str">
        <f aca="false">IF(OR($D591="",$B591=""),"",INT(($B591-$D591)/365.25))</f>
        <v/>
      </c>
      <c r="J591" s="25"/>
      <c r="K591" s="14" t="str">
        <f aca="false">IF(OR($J591="",$I591=""),"",IF(OR(AND($J591="Gelmintoz",$I591&gt;=2,$I591&lt;=10),AND($J591="Onkogematologik",$I591&gt;=2,$I591&lt;=18)),"Ha","Yo'q"))</f>
        <v/>
      </c>
      <c r="L591" s="25"/>
      <c r="M591" s="12"/>
      <c r="N591" s="14" t="str">
        <f aca="false">IF(OR($C591="",$D591="",$J591="",$B591=""),"",IF(COUNTIFS($C$5:$C$2504,$C591,$D$5:$D$2504,$D591,$J$5:$J$2504,$J591,$B$5:$B$2504,$B591)&gt;1,"Takror",""))</f>
        <v/>
      </c>
    </row>
    <row r="592" customFormat="false" ht="15" hidden="false" customHeight="false" outlineLevel="0" collapsed="false">
      <c r="A592" s="8" t="n">
        <v>588</v>
      </c>
      <c r="B592" s="13"/>
      <c r="C592" s="12"/>
      <c r="D592" s="13"/>
      <c r="E592" s="24"/>
      <c r="F592" s="12"/>
      <c r="G592" s="12"/>
      <c r="H592" s="25"/>
      <c r="I592" s="14" t="str">
        <f aca="false">IF(OR($D592="",$B592=""),"",INT(($B592-$D592)/365.25))</f>
        <v/>
      </c>
      <c r="J592" s="25"/>
      <c r="K592" s="14" t="str">
        <f aca="false">IF(OR($J592="",$I592=""),"",IF(OR(AND($J592="Gelmintoz",$I592&gt;=2,$I592&lt;=10),AND($J592="Onkogematologik",$I592&gt;=2,$I592&lt;=18)),"Ha","Yo'q"))</f>
        <v/>
      </c>
      <c r="L592" s="25"/>
      <c r="M592" s="12"/>
      <c r="N592" s="14" t="str">
        <f aca="false">IF(OR($C592="",$D592="",$J592="",$B592=""),"",IF(COUNTIFS($C$5:$C$2504,$C592,$D$5:$D$2504,$D592,$J$5:$J$2504,$J592,$B$5:$B$2504,$B592)&gt;1,"Takror",""))</f>
        <v/>
      </c>
    </row>
    <row r="593" customFormat="false" ht="15" hidden="false" customHeight="false" outlineLevel="0" collapsed="false">
      <c r="A593" s="8" t="n">
        <v>589</v>
      </c>
      <c r="B593" s="13"/>
      <c r="C593" s="12"/>
      <c r="D593" s="13"/>
      <c r="E593" s="24"/>
      <c r="F593" s="12"/>
      <c r="G593" s="12"/>
      <c r="H593" s="25"/>
      <c r="I593" s="14" t="str">
        <f aca="false">IF(OR($D593="",$B593=""),"",INT(($B593-$D593)/365.25))</f>
        <v/>
      </c>
      <c r="J593" s="25"/>
      <c r="K593" s="14" t="str">
        <f aca="false">IF(OR($J593="",$I593=""),"",IF(OR(AND($J593="Gelmintoz",$I593&gt;=2,$I593&lt;=10),AND($J593="Onkogematologik",$I593&gt;=2,$I593&lt;=18)),"Ha","Yo'q"))</f>
        <v/>
      </c>
      <c r="L593" s="25"/>
      <c r="M593" s="12"/>
      <c r="N593" s="14" t="str">
        <f aca="false">IF(OR($C593="",$D593="",$J593="",$B593=""),"",IF(COUNTIFS($C$5:$C$2504,$C593,$D$5:$D$2504,$D593,$J$5:$J$2504,$J593,$B$5:$B$2504,$B593)&gt;1,"Takror",""))</f>
        <v/>
      </c>
    </row>
    <row r="594" customFormat="false" ht="15" hidden="false" customHeight="false" outlineLevel="0" collapsed="false">
      <c r="A594" s="8" t="n">
        <v>590</v>
      </c>
      <c r="B594" s="13"/>
      <c r="C594" s="12"/>
      <c r="D594" s="13"/>
      <c r="E594" s="24"/>
      <c r="F594" s="12"/>
      <c r="G594" s="12"/>
      <c r="H594" s="25"/>
      <c r="I594" s="14" t="str">
        <f aca="false">IF(OR($D594="",$B594=""),"",INT(($B594-$D594)/365.25))</f>
        <v/>
      </c>
      <c r="J594" s="25"/>
      <c r="K594" s="14" t="str">
        <f aca="false">IF(OR($J594="",$I594=""),"",IF(OR(AND($J594="Gelmintoz",$I594&gt;=2,$I594&lt;=10),AND($J594="Onkogematologik",$I594&gt;=2,$I594&lt;=18)),"Ha","Yo'q"))</f>
        <v/>
      </c>
      <c r="L594" s="25"/>
      <c r="M594" s="12"/>
      <c r="N594" s="14" t="str">
        <f aca="false">IF(OR($C594="",$D594="",$J594="",$B594=""),"",IF(COUNTIFS($C$5:$C$2504,$C594,$D$5:$D$2504,$D594,$J$5:$J$2504,$J594,$B$5:$B$2504,$B594)&gt;1,"Takror",""))</f>
        <v/>
      </c>
    </row>
    <row r="595" customFormat="false" ht="15" hidden="false" customHeight="false" outlineLevel="0" collapsed="false">
      <c r="A595" s="8" t="n">
        <v>591</v>
      </c>
      <c r="B595" s="13"/>
      <c r="C595" s="12"/>
      <c r="D595" s="13"/>
      <c r="E595" s="24"/>
      <c r="F595" s="12"/>
      <c r="G595" s="12"/>
      <c r="H595" s="25"/>
      <c r="I595" s="14" t="str">
        <f aca="false">IF(OR($D595="",$B595=""),"",INT(($B595-$D595)/365.25))</f>
        <v/>
      </c>
      <c r="J595" s="25"/>
      <c r="K595" s="14" t="str">
        <f aca="false">IF(OR($J595="",$I595=""),"",IF(OR(AND($J595="Gelmintoz",$I595&gt;=2,$I595&lt;=10),AND($J595="Onkogematologik",$I595&gt;=2,$I595&lt;=18)),"Ha","Yo'q"))</f>
        <v/>
      </c>
      <c r="L595" s="25"/>
      <c r="M595" s="12"/>
      <c r="N595" s="14" t="str">
        <f aca="false">IF(OR($C595="",$D595="",$J595="",$B595=""),"",IF(COUNTIFS($C$5:$C$2504,$C595,$D$5:$D$2504,$D595,$J$5:$J$2504,$J595,$B$5:$B$2504,$B595)&gt;1,"Takror",""))</f>
        <v/>
      </c>
    </row>
    <row r="596" customFormat="false" ht="15" hidden="false" customHeight="false" outlineLevel="0" collapsed="false">
      <c r="A596" s="8" t="n">
        <v>592</v>
      </c>
      <c r="B596" s="13"/>
      <c r="C596" s="12"/>
      <c r="D596" s="13"/>
      <c r="E596" s="24"/>
      <c r="F596" s="12"/>
      <c r="G596" s="12"/>
      <c r="H596" s="25"/>
      <c r="I596" s="14" t="str">
        <f aca="false">IF(OR($D596="",$B596=""),"",INT(($B596-$D596)/365.25))</f>
        <v/>
      </c>
      <c r="J596" s="25"/>
      <c r="K596" s="14" t="str">
        <f aca="false">IF(OR($J596="",$I596=""),"",IF(OR(AND($J596="Gelmintoz",$I596&gt;=2,$I596&lt;=10),AND($J596="Onkogematologik",$I596&gt;=2,$I596&lt;=18)),"Ha","Yo'q"))</f>
        <v/>
      </c>
      <c r="L596" s="25"/>
      <c r="M596" s="12"/>
      <c r="N596" s="14" t="str">
        <f aca="false">IF(OR($C596="",$D596="",$J596="",$B596=""),"",IF(COUNTIFS($C$5:$C$2504,$C596,$D$5:$D$2504,$D596,$J$5:$J$2504,$J596,$B$5:$B$2504,$B596)&gt;1,"Takror",""))</f>
        <v/>
      </c>
    </row>
    <row r="597" customFormat="false" ht="15" hidden="false" customHeight="false" outlineLevel="0" collapsed="false">
      <c r="A597" s="8" t="n">
        <v>593</v>
      </c>
      <c r="B597" s="13"/>
      <c r="C597" s="12"/>
      <c r="D597" s="13"/>
      <c r="E597" s="24"/>
      <c r="F597" s="12"/>
      <c r="G597" s="12"/>
      <c r="H597" s="25"/>
      <c r="I597" s="14" t="str">
        <f aca="false">IF(OR($D597="",$B597=""),"",INT(($B597-$D597)/365.25))</f>
        <v/>
      </c>
      <c r="J597" s="25"/>
      <c r="K597" s="14" t="str">
        <f aca="false">IF(OR($J597="",$I597=""),"",IF(OR(AND($J597="Gelmintoz",$I597&gt;=2,$I597&lt;=10),AND($J597="Onkogematologik",$I597&gt;=2,$I597&lt;=18)),"Ha","Yo'q"))</f>
        <v/>
      </c>
      <c r="L597" s="25"/>
      <c r="M597" s="12"/>
      <c r="N597" s="14" t="str">
        <f aca="false">IF(OR($C597="",$D597="",$J597="",$B597=""),"",IF(COUNTIFS($C$5:$C$2504,$C597,$D$5:$D$2504,$D597,$J$5:$J$2504,$J597,$B$5:$B$2504,$B597)&gt;1,"Takror",""))</f>
        <v/>
      </c>
    </row>
    <row r="598" customFormat="false" ht="15" hidden="false" customHeight="false" outlineLevel="0" collapsed="false">
      <c r="A598" s="8" t="n">
        <v>594</v>
      </c>
      <c r="B598" s="13"/>
      <c r="C598" s="12"/>
      <c r="D598" s="13"/>
      <c r="E598" s="24"/>
      <c r="F598" s="12"/>
      <c r="G598" s="12"/>
      <c r="H598" s="25"/>
      <c r="I598" s="14" t="str">
        <f aca="false">IF(OR($D598="",$B598=""),"",INT(($B598-$D598)/365.25))</f>
        <v/>
      </c>
      <c r="J598" s="25"/>
      <c r="K598" s="14" t="str">
        <f aca="false">IF(OR($J598="",$I598=""),"",IF(OR(AND($J598="Gelmintoz",$I598&gt;=2,$I598&lt;=10),AND($J598="Onkogematologik",$I598&gt;=2,$I598&lt;=18)),"Ha","Yo'q"))</f>
        <v/>
      </c>
      <c r="L598" s="25"/>
      <c r="M598" s="12"/>
      <c r="N598" s="14" t="str">
        <f aca="false">IF(OR($C598="",$D598="",$J598="",$B598=""),"",IF(COUNTIFS($C$5:$C$2504,$C598,$D$5:$D$2504,$D598,$J$5:$J$2504,$J598,$B$5:$B$2504,$B598)&gt;1,"Takror",""))</f>
        <v/>
      </c>
    </row>
    <row r="599" customFormat="false" ht="15" hidden="false" customHeight="false" outlineLevel="0" collapsed="false">
      <c r="A599" s="8" t="n">
        <v>595</v>
      </c>
      <c r="B599" s="13"/>
      <c r="C599" s="12"/>
      <c r="D599" s="13"/>
      <c r="E599" s="24"/>
      <c r="F599" s="12"/>
      <c r="G599" s="12"/>
      <c r="H599" s="25"/>
      <c r="I599" s="14" t="str">
        <f aca="false">IF(OR($D599="",$B599=""),"",INT(($B599-$D599)/365.25))</f>
        <v/>
      </c>
      <c r="J599" s="25"/>
      <c r="K599" s="14" t="str">
        <f aca="false">IF(OR($J599="",$I599=""),"",IF(OR(AND($J599="Gelmintoz",$I599&gt;=2,$I599&lt;=10),AND($J599="Onkogematologik",$I599&gt;=2,$I599&lt;=18)),"Ha","Yo'q"))</f>
        <v/>
      </c>
      <c r="L599" s="25"/>
      <c r="M599" s="12"/>
      <c r="N599" s="14" t="str">
        <f aca="false">IF(OR($C599="",$D599="",$J599="",$B599=""),"",IF(COUNTIFS($C$5:$C$2504,$C599,$D$5:$D$2504,$D599,$J$5:$J$2504,$J599,$B$5:$B$2504,$B599)&gt;1,"Takror",""))</f>
        <v/>
      </c>
    </row>
    <row r="600" customFormat="false" ht="15" hidden="false" customHeight="false" outlineLevel="0" collapsed="false">
      <c r="A600" s="8" t="n">
        <v>596</v>
      </c>
      <c r="B600" s="13"/>
      <c r="C600" s="12"/>
      <c r="D600" s="13"/>
      <c r="E600" s="24"/>
      <c r="F600" s="12"/>
      <c r="G600" s="12"/>
      <c r="H600" s="25"/>
      <c r="I600" s="14" t="str">
        <f aca="false">IF(OR($D600="",$B600=""),"",INT(($B600-$D600)/365.25))</f>
        <v/>
      </c>
      <c r="J600" s="25"/>
      <c r="K600" s="14" t="str">
        <f aca="false">IF(OR($J600="",$I600=""),"",IF(OR(AND($J600="Gelmintoz",$I600&gt;=2,$I600&lt;=10),AND($J600="Onkogematologik",$I600&gt;=2,$I600&lt;=18)),"Ha","Yo'q"))</f>
        <v/>
      </c>
      <c r="L600" s="25"/>
      <c r="M600" s="12"/>
      <c r="N600" s="14" t="str">
        <f aca="false">IF(OR($C600="",$D600="",$J600="",$B600=""),"",IF(COUNTIFS($C$5:$C$2504,$C600,$D$5:$D$2504,$D600,$J$5:$J$2504,$J600,$B$5:$B$2504,$B600)&gt;1,"Takror",""))</f>
        <v/>
      </c>
    </row>
    <row r="601" customFormat="false" ht="15" hidden="false" customHeight="false" outlineLevel="0" collapsed="false">
      <c r="A601" s="8" t="n">
        <v>597</v>
      </c>
      <c r="B601" s="13"/>
      <c r="C601" s="12"/>
      <c r="D601" s="13"/>
      <c r="E601" s="24"/>
      <c r="F601" s="12"/>
      <c r="G601" s="12"/>
      <c r="H601" s="25"/>
      <c r="I601" s="14" t="str">
        <f aca="false">IF(OR($D601="",$B601=""),"",INT(($B601-$D601)/365.25))</f>
        <v/>
      </c>
      <c r="J601" s="25"/>
      <c r="K601" s="14" t="str">
        <f aca="false">IF(OR($J601="",$I601=""),"",IF(OR(AND($J601="Gelmintoz",$I601&gt;=2,$I601&lt;=10),AND($J601="Onkogematologik",$I601&gt;=2,$I601&lt;=18)),"Ha","Yo'q"))</f>
        <v/>
      </c>
      <c r="L601" s="25"/>
      <c r="M601" s="12"/>
      <c r="N601" s="14" t="str">
        <f aca="false">IF(OR($C601="",$D601="",$J601="",$B601=""),"",IF(COUNTIFS($C$5:$C$2504,$C601,$D$5:$D$2504,$D601,$J$5:$J$2504,$J601,$B$5:$B$2504,$B601)&gt;1,"Takror",""))</f>
        <v/>
      </c>
    </row>
    <row r="602" customFormat="false" ht="15" hidden="false" customHeight="false" outlineLevel="0" collapsed="false">
      <c r="A602" s="8" t="n">
        <v>598</v>
      </c>
      <c r="B602" s="13"/>
      <c r="C602" s="12"/>
      <c r="D602" s="13"/>
      <c r="E602" s="24"/>
      <c r="F602" s="12"/>
      <c r="G602" s="12"/>
      <c r="H602" s="25"/>
      <c r="I602" s="14" t="str">
        <f aca="false">IF(OR($D602="",$B602=""),"",INT(($B602-$D602)/365.25))</f>
        <v/>
      </c>
      <c r="J602" s="25"/>
      <c r="K602" s="14" t="str">
        <f aca="false">IF(OR($J602="",$I602=""),"",IF(OR(AND($J602="Gelmintoz",$I602&gt;=2,$I602&lt;=10),AND($J602="Onkogematologik",$I602&gt;=2,$I602&lt;=18)),"Ha","Yo'q"))</f>
        <v/>
      </c>
      <c r="L602" s="25"/>
      <c r="M602" s="12"/>
      <c r="N602" s="14" t="str">
        <f aca="false">IF(OR($C602="",$D602="",$J602="",$B602=""),"",IF(COUNTIFS($C$5:$C$2504,$C602,$D$5:$D$2504,$D602,$J$5:$J$2504,$J602,$B$5:$B$2504,$B602)&gt;1,"Takror",""))</f>
        <v/>
      </c>
    </row>
    <row r="603" customFormat="false" ht="15" hidden="false" customHeight="false" outlineLevel="0" collapsed="false">
      <c r="A603" s="8" t="n">
        <v>599</v>
      </c>
      <c r="B603" s="13"/>
      <c r="C603" s="12"/>
      <c r="D603" s="13"/>
      <c r="E603" s="24"/>
      <c r="F603" s="12"/>
      <c r="G603" s="12"/>
      <c r="H603" s="25"/>
      <c r="I603" s="14" t="str">
        <f aca="false">IF(OR($D603="",$B603=""),"",INT(($B603-$D603)/365.25))</f>
        <v/>
      </c>
      <c r="J603" s="25"/>
      <c r="K603" s="14" t="str">
        <f aca="false">IF(OR($J603="",$I603=""),"",IF(OR(AND($J603="Gelmintoz",$I603&gt;=2,$I603&lt;=10),AND($J603="Onkogematologik",$I603&gt;=2,$I603&lt;=18)),"Ha","Yo'q"))</f>
        <v/>
      </c>
      <c r="L603" s="25"/>
      <c r="M603" s="12"/>
      <c r="N603" s="14" t="str">
        <f aca="false">IF(OR($C603="",$D603="",$J603="",$B603=""),"",IF(COUNTIFS($C$5:$C$2504,$C603,$D$5:$D$2504,$D603,$J$5:$J$2504,$J603,$B$5:$B$2504,$B603)&gt;1,"Takror",""))</f>
        <v/>
      </c>
    </row>
    <row r="604" customFormat="false" ht="15" hidden="false" customHeight="false" outlineLevel="0" collapsed="false">
      <c r="A604" s="8" t="n">
        <v>600</v>
      </c>
      <c r="B604" s="13"/>
      <c r="C604" s="12"/>
      <c r="D604" s="13"/>
      <c r="E604" s="24"/>
      <c r="F604" s="12"/>
      <c r="G604" s="12"/>
      <c r="H604" s="25"/>
      <c r="I604" s="14" t="str">
        <f aca="false">IF(OR($D604="",$B604=""),"",INT(($B604-$D604)/365.25))</f>
        <v/>
      </c>
      <c r="J604" s="25"/>
      <c r="K604" s="14" t="str">
        <f aca="false">IF(OR($J604="",$I604=""),"",IF(OR(AND($J604="Gelmintoz",$I604&gt;=2,$I604&lt;=10),AND($J604="Onkogematologik",$I604&gt;=2,$I604&lt;=18)),"Ha","Yo'q"))</f>
        <v/>
      </c>
      <c r="L604" s="25"/>
      <c r="M604" s="12"/>
      <c r="N604" s="14" t="str">
        <f aca="false">IF(OR($C604="",$D604="",$J604="",$B604=""),"",IF(COUNTIFS($C$5:$C$2504,$C604,$D$5:$D$2504,$D604,$J$5:$J$2504,$J604,$B$5:$B$2504,$B604)&gt;1,"Takror",""))</f>
        <v/>
      </c>
    </row>
    <row r="605" customFormat="false" ht="15" hidden="false" customHeight="false" outlineLevel="0" collapsed="false">
      <c r="A605" s="8" t="n">
        <v>601</v>
      </c>
      <c r="B605" s="13"/>
      <c r="C605" s="12"/>
      <c r="D605" s="13"/>
      <c r="E605" s="24"/>
      <c r="F605" s="12"/>
      <c r="G605" s="12"/>
      <c r="H605" s="25"/>
      <c r="I605" s="14" t="str">
        <f aca="false">IF(OR($D605="",$B605=""),"",INT(($B605-$D605)/365.25))</f>
        <v/>
      </c>
      <c r="J605" s="25"/>
      <c r="K605" s="14" t="str">
        <f aca="false">IF(OR($J605="",$I605=""),"",IF(OR(AND($J605="Gelmintoz",$I605&gt;=2,$I605&lt;=10),AND($J605="Onkogematologik",$I605&gt;=2,$I605&lt;=18)),"Ha","Yo'q"))</f>
        <v/>
      </c>
      <c r="L605" s="25"/>
      <c r="M605" s="12"/>
      <c r="N605" s="14" t="str">
        <f aca="false">IF(OR($C605="",$D605="",$J605="",$B605=""),"",IF(COUNTIFS($C$5:$C$2504,$C605,$D$5:$D$2504,$D605,$J$5:$J$2504,$J605,$B$5:$B$2504,$B605)&gt;1,"Takror",""))</f>
        <v/>
      </c>
    </row>
    <row r="606" customFormat="false" ht="15" hidden="false" customHeight="false" outlineLevel="0" collapsed="false">
      <c r="A606" s="8" t="n">
        <v>602</v>
      </c>
      <c r="B606" s="13"/>
      <c r="C606" s="12"/>
      <c r="D606" s="13"/>
      <c r="E606" s="24"/>
      <c r="F606" s="12"/>
      <c r="G606" s="12"/>
      <c r="H606" s="25"/>
      <c r="I606" s="14" t="str">
        <f aca="false">IF(OR($D606="",$B606=""),"",INT(($B606-$D606)/365.25))</f>
        <v/>
      </c>
      <c r="J606" s="25"/>
      <c r="K606" s="14" t="str">
        <f aca="false">IF(OR($J606="",$I606=""),"",IF(OR(AND($J606="Gelmintoz",$I606&gt;=2,$I606&lt;=10),AND($J606="Onkogematologik",$I606&gt;=2,$I606&lt;=18)),"Ha","Yo'q"))</f>
        <v/>
      </c>
      <c r="L606" s="25"/>
      <c r="M606" s="12"/>
      <c r="N606" s="14" t="str">
        <f aca="false">IF(OR($C606="",$D606="",$J606="",$B606=""),"",IF(COUNTIFS($C$5:$C$2504,$C606,$D$5:$D$2504,$D606,$J$5:$J$2504,$J606,$B$5:$B$2504,$B606)&gt;1,"Takror",""))</f>
        <v/>
      </c>
    </row>
    <row r="607" customFormat="false" ht="15" hidden="false" customHeight="false" outlineLevel="0" collapsed="false">
      <c r="A607" s="8" t="n">
        <v>603</v>
      </c>
      <c r="B607" s="13"/>
      <c r="C607" s="12"/>
      <c r="D607" s="13"/>
      <c r="E607" s="24"/>
      <c r="F607" s="12"/>
      <c r="G607" s="12"/>
      <c r="H607" s="25"/>
      <c r="I607" s="14" t="str">
        <f aca="false">IF(OR($D607="",$B607=""),"",INT(($B607-$D607)/365.25))</f>
        <v/>
      </c>
      <c r="J607" s="25"/>
      <c r="K607" s="14" t="str">
        <f aca="false">IF(OR($J607="",$I607=""),"",IF(OR(AND($J607="Gelmintoz",$I607&gt;=2,$I607&lt;=10),AND($J607="Onkogematologik",$I607&gt;=2,$I607&lt;=18)),"Ha","Yo'q"))</f>
        <v/>
      </c>
      <c r="L607" s="25"/>
      <c r="M607" s="12"/>
      <c r="N607" s="14" t="str">
        <f aca="false">IF(OR($C607="",$D607="",$J607="",$B607=""),"",IF(COUNTIFS($C$5:$C$2504,$C607,$D$5:$D$2504,$D607,$J$5:$J$2504,$J607,$B$5:$B$2504,$B607)&gt;1,"Takror",""))</f>
        <v/>
      </c>
    </row>
    <row r="608" customFormat="false" ht="15" hidden="false" customHeight="false" outlineLevel="0" collapsed="false">
      <c r="A608" s="8" t="n">
        <v>604</v>
      </c>
      <c r="B608" s="13"/>
      <c r="C608" s="12"/>
      <c r="D608" s="13"/>
      <c r="E608" s="24"/>
      <c r="F608" s="12"/>
      <c r="G608" s="12"/>
      <c r="H608" s="25"/>
      <c r="I608" s="14" t="str">
        <f aca="false">IF(OR($D608="",$B608=""),"",INT(($B608-$D608)/365.25))</f>
        <v/>
      </c>
      <c r="J608" s="25"/>
      <c r="K608" s="14" t="str">
        <f aca="false">IF(OR($J608="",$I608=""),"",IF(OR(AND($J608="Gelmintoz",$I608&gt;=2,$I608&lt;=10),AND($J608="Onkogematologik",$I608&gt;=2,$I608&lt;=18)),"Ha","Yo'q"))</f>
        <v/>
      </c>
      <c r="L608" s="25"/>
      <c r="M608" s="12"/>
      <c r="N608" s="14" t="str">
        <f aca="false">IF(OR($C608="",$D608="",$J608="",$B608=""),"",IF(COUNTIFS($C$5:$C$2504,$C608,$D$5:$D$2504,$D608,$J$5:$J$2504,$J608,$B$5:$B$2504,$B608)&gt;1,"Takror",""))</f>
        <v/>
      </c>
    </row>
    <row r="609" customFormat="false" ht="15" hidden="false" customHeight="false" outlineLevel="0" collapsed="false">
      <c r="A609" s="8" t="n">
        <v>605</v>
      </c>
      <c r="B609" s="13"/>
      <c r="C609" s="12"/>
      <c r="D609" s="13"/>
      <c r="E609" s="24"/>
      <c r="F609" s="12"/>
      <c r="G609" s="12"/>
      <c r="H609" s="25"/>
      <c r="I609" s="14" t="str">
        <f aca="false">IF(OR($D609="",$B609=""),"",INT(($B609-$D609)/365.25))</f>
        <v/>
      </c>
      <c r="J609" s="25"/>
      <c r="K609" s="14" t="str">
        <f aca="false">IF(OR($J609="",$I609=""),"",IF(OR(AND($J609="Gelmintoz",$I609&gt;=2,$I609&lt;=10),AND($J609="Onkogematologik",$I609&gt;=2,$I609&lt;=18)),"Ha","Yo'q"))</f>
        <v/>
      </c>
      <c r="L609" s="25"/>
      <c r="M609" s="12"/>
      <c r="N609" s="14" t="str">
        <f aca="false">IF(OR($C609="",$D609="",$J609="",$B609=""),"",IF(COUNTIFS($C$5:$C$2504,$C609,$D$5:$D$2504,$D609,$J$5:$J$2504,$J609,$B$5:$B$2504,$B609)&gt;1,"Takror",""))</f>
        <v/>
      </c>
    </row>
    <row r="610" customFormat="false" ht="15" hidden="false" customHeight="false" outlineLevel="0" collapsed="false">
      <c r="A610" s="8" t="n">
        <v>606</v>
      </c>
      <c r="B610" s="13"/>
      <c r="C610" s="12"/>
      <c r="D610" s="13"/>
      <c r="E610" s="24"/>
      <c r="F610" s="12"/>
      <c r="G610" s="12"/>
      <c r="H610" s="25"/>
      <c r="I610" s="14" t="str">
        <f aca="false">IF(OR($D610="",$B610=""),"",INT(($B610-$D610)/365.25))</f>
        <v/>
      </c>
      <c r="J610" s="25"/>
      <c r="K610" s="14" t="str">
        <f aca="false">IF(OR($J610="",$I610=""),"",IF(OR(AND($J610="Gelmintoz",$I610&gt;=2,$I610&lt;=10),AND($J610="Onkogematologik",$I610&gt;=2,$I610&lt;=18)),"Ha","Yo'q"))</f>
        <v/>
      </c>
      <c r="L610" s="25"/>
      <c r="M610" s="12"/>
      <c r="N610" s="14" t="str">
        <f aca="false">IF(OR($C610="",$D610="",$J610="",$B610=""),"",IF(COUNTIFS($C$5:$C$2504,$C610,$D$5:$D$2504,$D610,$J$5:$J$2504,$J610,$B$5:$B$2504,$B610)&gt;1,"Takror",""))</f>
        <v/>
      </c>
    </row>
    <row r="611" customFormat="false" ht="15" hidden="false" customHeight="false" outlineLevel="0" collapsed="false">
      <c r="A611" s="8" t="n">
        <v>607</v>
      </c>
      <c r="B611" s="13"/>
      <c r="C611" s="12"/>
      <c r="D611" s="13"/>
      <c r="E611" s="24"/>
      <c r="F611" s="12"/>
      <c r="G611" s="12"/>
      <c r="H611" s="25"/>
      <c r="I611" s="14" t="str">
        <f aca="false">IF(OR($D611="",$B611=""),"",INT(($B611-$D611)/365.25))</f>
        <v/>
      </c>
      <c r="J611" s="25"/>
      <c r="K611" s="14" t="str">
        <f aca="false">IF(OR($J611="",$I611=""),"",IF(OR(AND($J611="Gelmintoz",$I611&gt;=2,$I611&lt;=10),AND($J611="Onkogematologik",$I611&gt;=2,$I611&lt;=18)),"Ha","Yo'q"))</f>
        <v/>
      </c>
      <c r="L611" s="25"/>
      <c r="M611" s="12"/>
      <c r="N611" s="14" t="str">
        <f aca="false">IF(OR($C611="",$D611="",$J611="",$B611=""),"",IF(COUNTIFS($C$5:$C$2504,$C611,$D$5:$D$2504,$D611,$J$5:$J$2504,$J611,$B$5:$B$2504,$B611)&gt;1,"Takror",""))</f>
        <v/>
      </c>
    </row>
    <row r="612" customFormat="false" ht="15" hidden="false" customHeight="false" outlineLevel="0" collapsed="false">
      <c r="A612" s="8" t="n">
        <v>608</v>
      </c>
      <c r="B612" s="13"/>
      <c r="C612" s="12"/>
      <c r="D612" s="13"/>
      <c r="E612" s="24"/>
      <c r="F612" s="12"/>
      <c r="G612" s="12"/>
      <c r="H612" s="25"/>
      <c r="I612" s="14" t="str">
        <f aca="false">IF(OR($D612="",$B612=""),"",INT(($B612-$D612)/365.25))</f>
        <v/>
      </c>
      <c r="J612" s="25"/>
      <c r="K612" s="14" t="str">
        <f aca="false">IF(OR($J612="",$I612=""),"",IF(OR(AND($J612="Gelmintoz",$I612&gt;=2,$I612&lt;=10),AND($J612="Onkogematologik",$I612&gt;=2,$I612&lt;=18)),"Ha","Yo'q"))</f>
        <v/>
      </c>
      <c r="L612" s="25"/>
      <c r="M612" s="12"/>
      <c r="N612" s="14" t="str">
        <f aca="false">IF(OR($C612="",$D612="",$J612="",$B612=""),"",IF(COUNTIFS($C$5:$C$2504,$C612,$D$5:$D$2504,$D612,$J$5:$J$2504,$J612,$B$5:$B$2504,$B612)&gt;1,"Takror",""))</f>
        <v/>
      </c>
    </row>
    <row r="613" customFormat="false" ht="15" hidden="false" customHeight="false" outlineLevel="0" collapsed="false">
      <c r="A613" s="8" t="n">
        <v>609</v>
      </c>
      <c r="B613" s="13"/>
      <c r="C613" s="12"/>
      <c r="D613" s="13"/>
      <c r="E613" s="24"/>
      <c r="F613" s="12"/>
      <c r="G613" s="12"/>
      <c r="H613" s="25"/>
      <c r="I613" s="14" t="str">
        <f aca="false">IF(OR($D613="",$B613=""),"",INT(($B613-$D613)/365.25))</f>
        <v/>
      </c>
      <c r="J613" s="25"/>
      <c r="K613" s="14" t="str">
        <f aca="false">IF(OR($J613="",$I613=""),"",IF(OR(AND($J613="Gelmintoz",$I613&gt;=2,$I613&lt;=10),AND($J613="Onkogematologik",$I613&gt;=2,$I613&lt;=18)),"Ha","Yo'q"))</f>
        <v/>
      </c>
      <c r="L613" s="25"/>
      <c r="M613" s="12"/>
      <c r="N613" s="14" t="str">
        <f aca="false">IF(OR($C613="",$D613="",$J613="",$B613=""),"",IF(COUNTIFS($C$5:$C$2504,$C613,$D$5:$D$2504,$D613,$J$5:$J$2504,$J613,$B$5:$B$2504,$B613)&gt;1,"Takror",""))</f>
        <v/>
      </c>
    </row>
    <row r="614" customFormat="false" ht="15" hidden="false" customHeight="false" outlineLevel="0" collapsed="false">
      <c r="A614" s="8" t="n">
        <v>610</v>
      </c>
      <c r="B614" s="13"/>
      <c r="C614" s="12"/>
      <c r="D614" s="13"/>
      <c r="E614" s="24"/>
      <c r="F614" s="12"/>
      <c r="G614" s="12"/>
      <c r="H614" s="25"/>
      <c r="I614" s="14" t="str">
        <f aca="false">IF(OR($D614="",$B614=""),"",INT(($B614-$D614)/365.25))</f>
        <v/>
      </c>
      <c r="J614" s="25"/>
      <c r="K614" s="14" t="str">
        <f aca="false">IF(OR($J614="",$I614=""),"",IF(OR(AND($J614="Gelmintoz",$I614&gt;=2,$I614&lt;=10),AND($J614="Onkogematologik",$I614&gt;=2,$I614&lt;=18)),"Ha","Yo'q"))</f>
        <v/>
      </c>
      <c r="L614" s="25"/>
      <c r="M614" s="12"/>
      <c r="N614" s="14" t="str">
        <f aca="false">IF(OR($C614="",$D614="",$J614="",$B614=""),"",IF(COUNTIFS($C$5:$C$2504,$C614,$D$5:$D$2504,$D614,$J$5:$J$2504,$J614,$B$5:$B$2504,$B614)&gt;1,"Takror",""))</f>
        <v/>
      </c>
    </row>
    <row r="615" customFormat="false" ht="15" hidden="false" customHeight="false" outlineLevel="0" collapsed="false">
      <c r="A615" s="8" t="n">
        <v>611</v>
      </c>
      <c r="B615" s="13"/>
      <c r="C615" s="12"/>
      <c r="D615" s="13"/>
      <c r="E615" s="24"/>
      <c r="F615" s="12"/>
      <c r="G615" s="12"/>
      <c r="H615" s="25"/>
      <c r="I615" s="14" t="str">
        <f aca="false">IF(OR($D615="",$B615=""),"",INT(($B615-$D615)/365.25))</f>
        <v/>
      </c>
      <c r="J615" s="25"/>
      <c r="K615" s="14" t="str">
        <f aca="false">IF(OR($J615="",$I615=""),"",IF(OR(AND($J615="Gelmintoz",$I615&gt;=2,$I615&lt;=10),AND($J615="Onkogematologik",$I615&gt;=2,$I615&lt;=18)),"Ha","Yo'q"))</f>
        <v/>
      </c>
      <c r="L615" s="25"/>
      <c r="M615" s="12"/>
      <c r="N615" s="14" t="str">
        <f aca="false">IF(OR($C615="",$D615="",$J615="",$B615=""),"",IF(COUNTIFS($C$5:$C$2504,$C615,$D$5:$D$2504,$D615,$J$5:$J$2504,$J615,$B$5:$B$2504,$B615)&gt;1,"Takror",""))</f>
        <v/>
      </c>
    </row>
    <row r="616" customFormat="false" ht="15" hidden="false" customHeight="false" outlineLevel="0" collapsed="false">
      <c r="A616" s="8" t="n">
        <v>612</v>
      </c>
      <c r="B616" s="13"/>
      <c r="C616" s="12"/>
      <c r="D616" s="13"/>
      <c r="E616" s="24"/>
      <c r="F616" s="12"/>
      <c r="G616" s="12"/>
      <c r="H616" s="25"/>
      <c r="I616" s="14" t="str">
        <f aca="false">IF(OR($D616="",$B616=""),"",INT(($B616-$D616)/365.25))</f>
        <v/>
      </c>
      <c r="J616" s="25"/>
      <c r="K616" s="14" t="str">
        <f aca="false">IF(OR($J616="",$I616=""),"",IF(OR(AND($J616="Gelmintoz",$I616&gt;=2,$I616&lt;=10),AND($J616="Onkogematologik",$I616&gt;=2,$I616&lt;=18)),"Ha","Yo'q"))</f>
        <v/>
      </c>
      <c r="L616" s="25"/>
      <c r="M616" s="12"/>
      <c r="N616" s="14" t="str">
        <f aca="false">IF(OR($C616="",$D616="",$J616="",$B616=""),"",IF(COUNTIFS($C$5:$C$2504,$C616,$D$5:$D$2504,$D616,$J$5:$J$2504,$J616,$B$5:$B$2504,$B616)&gt;1,"Takror",""))</f>
        <v/>
      </c>
    </row>
    <row r="617" customFormat="false" ht="15" hidden="false" customHeight="false" outlineLevel="0" collapsed="false">
      <c r="A617" s="8" t="n">
        <v>613</v>
      </c>
      <c r="B617" s="13"/>
      <c r="C617" s="12"/>
      <c r="D617" s="13"/>
      <c r="E617" s="24"/>
      <c r="F617" s="12"/>
      <c r="G617" s="12"/>
      <c r="H617" s="25"/>
      <c r="I617" s="14" t="str">
        <f aca="false">IF(OR($D617="",$B617=""),"",INT(($B617-$D617)/365.25))</f>
        <v/>
      </c>
      <c r="J617" s="25"/>
      <c r="K617" s="14" t="str">
        <f aca="false">IF(OR($J617="",$I617=""),"",IF(OR(AND($J617="Gelmintoz",$I617&gt;=2,$I617&lt;=10),AND($J617="Onkogematologik",$I617&gt;=2,$I617&lt;=18)),"Ha","Yo'q"))</f>
        <v/>
      </c>
      <c r="L617" s="25"/>
      <c r="M617" s="12"/>
      <c r="N617" s="14" t="str">
        <f aca="false">IF(OR($C617="",$D617="",$J617="",$B617=""),"",IF(COUNTIFS($C$5:$C$2504,$C617,$D$5:$D$2504,$D617,$J$5:$J$2504,$J617,$B$5:$B$2504,$B617)&gt;1,"Takror",""))</f>
        <v/>
      </c>
    </row>
    <row r="618" customFormat="false" ht="15" hidden="false" customHeight="false" outlineLevel="0" collapsed="false">
      <c r="A618" s="8" t="n">
        <v>614</v>
      </c>
      <c r="B618" s="13"/>
      <c r="C618" s="12"/>
      <c r="D618" s="13"/>
      <c r="E618" s="24"/>
      <c r="F618" s="12"/>
      <c r="G618" s="12"/>
      <c r="H618" s="25"/>
      <c r="I618" s="14" t="str">
        <f aca="false">IF(OR($D618="",$B618=""),"",INT(($B618-$D618)/365.25))</f>
        <v/>
      </c>
      <c r="J618" s="25"/>
      <c r="K618" s="14" t="str">
        <f aca="false">IF(OR($J618="",$I618=""),"",IF(OR(AND($J618="Gelmintoz",$I618&gt;=2,$I618&lt;=10),AND($J618="Onkogematologik",$I618&gt;=2,$I618&lt;=18)),"Ha","Yo'q"))</f>
        <v/>
      </c>
      <c r="L618" s="25"/>
      <c r="M618" s="12"/>
      <c r="N618" s="14" t="str">
        <f aca="false">IF(OR($C618="",$D618="",$J618="",$B618=""),"",IF(COUNTIFS($C$5:$C$2504,$C618,$D$5:$D$2504,$D618,$J$5:$J$2504,$J618,$B$5:$B$2504,$B618)&gt;1,"Takror",""))</f>
        <v/>
      </c>
    </row>
    <row r="619" customFormat="false" ht="15" hidden="false" customHeight="false" outlineLevel="0" collapsed="false">
      <c r="A619" s="8" t="n">
        <v>615</v>
      </c>
      <c r="B619" s="13"/>
      <c r="C619" s="12"/>
      <c r="D619" s="13"/>
      <c r="E619" s="24"/>
      <c r="F619" s="12"/>
      <c r="G619" s="12"/>
      <c r="H619" s="25"/>
      <c r="I619" s="14" t="str">
        <f aca="false">IF(OR($D619="",$B619=""),"",INT(($B619-$D619)/365.25))</f>
        <v/>
      </c>
      <c r="J619" s="25"/>
      <c r="K619" s="14" t="str">
        <f aca="false">IF(OR($J619="",$I619=""),"",IF(OR(AND($J619="Gelmintoz",$I619&gt;=2,$I619&lt;=10),AND($J619="Onkogematologik",$I619&gt;=2,$I619&lt;=18)),"Ha","Yo'q"))</f>
        <v/>
      </c>
      <c r="L619" s="25"/>
      <c r="M619" s="12"/>
      <c r="N619" s="14" t="str">
        <f aca="false">IF(OR($C619="",$D619="",$J619="",$B619=""),"",IF(COUNTIFS($C$5:$C$2504,$C619,$D$5:$D$2504,$D619,$J$5:$J$2504,$J619,$B$5:$B$2504,$B619)&gt;1,"Takror",""))</f>
        <v/>
      </c>
    </row>
    <row r="620" customFormat="false" ht="15" hidden="false" customHeight="false" outlineLevel="0" collapsed="false">
      <c r="A620" s="8" t="n">
        <v>616</v>
      </c>
      <c r="B620" s="13"/>
      <c r="C620" s="12"/>
      <c r="D620" s="13"/>
      <c r="E620" s="24"/>
      <c r="F620" s="12"/>
      <c r="G620" s="12"/>
      <c r="H620" s="25"/>
      <c r="I620" s="14" t="str">
        <f aca="false">IF(OR($D620="",$B620=""),"",INT(($B620-$D620)/365.25))</f>
        <v/>
      </c>
      <c r="J620" s="25"/>
      <c r="K620" s="14" t="str">
        <f aca="false">IF(OR($J620="",$I620=""),"",IF(OR(AND($J620="Gelmintoz",$I620&gt;=2,$I620&lt;=10),AND($J620="Onkogematologik",$I620&gt;=2,$I620&lt;=18)),"Ha","Yo'q"))</f>
        <v/>
      </c>
      <c r="L620" s="25"/>
      <c r="M620" s="12"/>
      <c r="N620" s="14" t="str">
        <f aca="false">IF(OR($C620="",$D620="",$J620="",$B620=""),"",IF(COUNTIFS($C$5:$C$2504,$C620,$D$5:$D$2504,$D620,$J$5:$J$2504,$J620,$B$5:$B$2504,$B620)&gt;1,"Takror",""))</f>
        <v/>
      </c>
    </row>
    <row r="621" customFormat="false" ht="15" hidden="false" customHeight="false" outlineLevel="0" collapsed="false">
      <c r="A621" s="8" t="n">
        <v>617</v>
      </c>
      <c r="B621" s="13"/>
      <c r="C621" s="12"/>
      <c r="D621" s="13"/>
      <c r="E621" s="24"/>
      <c r="F621" s="12"/>
      <c r="G621" s="12"/>
      <c r="H621" s="25"/>
      <c r="I621" s="14" t="str">
        <f aca="false">IF(OR($D621="",$B621=""),"",INT(($B621-$D621)/365.25))</f>
        <v/>
      </c>
      <c r="J621" s="25"/>
      <c r="K621" s="14" t="str">
        <f aca="false">IF(OR($J621="",$I621=""),"",IF(OR(AND($J621="Gelmintoz",$I621&gt;=2,$I621&lt;=10),AND($J621="Onkogematologik",$I621&gt;=2,$I621&lt;=18)),"Ha","Yo'q"))</f>
        <v/>
      </c>
      <c r="L621" s="25"/>
      <c r="M621" s="12"/>
      <c r="N621" s="14" t="str">
        <f aca="false">IF(OR($C621="",$D621="",$J621="",$B621=""),"",IF(COUNTIFS($C$5:$C$2504,$C621,$D$5:$D$2504,$D621,$J$5:$J$2504,$J621,$B$5:$B$2504,$B621)&gt;1,"Takror",""))</f>
        <v/>
      </c>
    </row>
    <row r="622" customFormat="false" ht="15" hidden="false" customHeight="false" outlineLevel="0" collapsed="false">
      <c r="A622" s="8" t="n">
        <v>618</v>
      </c>
      <c r="B622" s="13"/>
      <c r="C622" s="12"/>
      <c r="D622" s="13"/>
      <c r="E622" s="24"/>
      <c r="F622" s="12"/>
      <c r="G622" s="12"/>
      <c r="H622" s="25"/>
      <c r="I622" s="14" t="str">
        <f aca="false">IF(OR($D622="",$B622=""),"",INT(($B622-$D622)/365.25))</f>
        <v/>
      </c>
      <c r="J622" s="25"/>
      <c r="K622" s="14" t="str">
        <f aca="false">IF(OR($J622="",$I622=""),"",IF(OR(AND($J622="Gelmintoz",$I622&gt;=2,$I622&lt;=10),AND($J622="Onkogematologik",$I622&gt;=2,$I622&lt;=18)),"Ha","Yo'q"))</f>
        <v/>
      </c>
      <c r="L622" s="25"/>
      <c r="M622" s="12"/>
      <c r="N622" s="14" t="str">
        <f aca="false">IF(OR($C622="",$D622="",$J622="",$B622=""),"",IF(COUNTIFS($C$5:$C$2504,$C622,$D$5:$D$2504,$D622,$J$5:$J$2504,$J622,$B$5:$B$2504,$B622)&gt;1,"Takror",""))</f>
        <v/>
      </c>
    </row>
    <row r="623" customFormat="false" ht="15" hidden="false" customHeight="false" outlineLevel="0" collapsed="false">
      <c r="A623" s="8" t="n">
        <v>619</v>
      </c>
      <c r="B623" s="13"/>
      <c r="C623" s="12"/>
      <c r="D623" s="13"/>
      <c r="E623" s="24"/>
      <c r="F623" s="12"/>
      <c r="G623" s="12"/>
      <c r="H623" s="25"/>
      <c r="I623" s="14" t="str">
        <f aca="false">IF(OR($D623="",$B623=""),"",INT(($B623-$D623)/365.25))</f>
        <v/>
      </c>
      <c r="J623" s="25"/>
      <c r="K623" s="14" t="str">
        <f aca="false">IF(OR($J623="",$I623=""),"",IF(OR(AND($J623="Gelmintoz",$I623&gt;=2,$I623&lt;=10),AND($J623="Onkogematologik",$I623&gt;=2,$I623&lt;=18)),"Ha","Yo'q"))</f>
        <v/>
      </c>
      <c r="L623" s="25"/>
      <c r="M623" s="12"/>
      <c r="N623" s="14" t="str">
        <f aca="false">IF(OR($C623="",$D623="",$J623="",$B623=""),"",IF(COUNTIFS($C$5:$C$2504,$C623,$D$5:$D$2504,$D623,$J$5:$J$2504,$J623,$B$5:$B$2504,$B623)&gt;1,"Takror",""))</f>
        <v/>
      </c>
    </row>
    <row r="624" customFormat="false" ht="15" hidden="false" customHeight="false" outlineLevel="0" collapsed="false">
      <c r="A624" s="8" t="n">
        <v>620</v>
      </c>
      <c r="B624" s="13"/>
      <c r="C624" s="12"/>
      <c r="D624" s="13"/>
      <c r="E624" s="24"/>
      <c r="F624" s="12"/>
      <c r="G624" s="12"/>
      <c r="H624" s="25"/>
      <c r="I624" s="14" t="str">
        <f aca="false">IF(OR($D624="",$B624=""),"",INT(($B624-$D624)/365.25))</f>
        <v/>
      </c>
      <c r="J624" s="25"/>
      <c r="K624" s="14" t="str">
        <f aca="false">IF(OR($J624="",$I624=""),"",IF(OR(AND($J624="Gelmintoz",$I624&gt;=2,$I624&lt;=10),AND($J624="Onkogematologik",$I624&gt;=2,$I624&lt;=18)),"Ha","Yo'q"))</f>
        <v/>
      </c>
      <c r="L624" s="25"/>
      <c r="M624" s="12"/>
      <c r="N624" s="14" t="str">
        <f aca="false">IF(OR($C624="",$D624="",$J624="",$B624=""),"",IF(COUNTIFS($C$5:$C$2504,$C624,$D$5:$D$2504,$D624,$J$5:$J$2504,$J624,$B$5:$B$2504,$B624)&gt;1,"Takror",""))</f>
        <v/>
      </c>
    </row>
    <row r="625" customFormat="false" ht="15" hidden="false" customHeight="false" outlineLevel="0" collapsed="false">
      <c r="A625" s="8" t="n">
        <v>621</v>
      </c>
      <c r="B625" s="13"/>
      <c r="C625" s="12"/>
      <c r="D625" s="13"/>
      <c r="E625" s="24"/>
      <c r="F625" s="12"/>
      <c r="G625" s="12"/>
      <c r="H625" s="25"/>
      <c r="I625" s="14" t="str">
        <f aca="false">IF(OR($D625="",$B625=""),"",INT(($B625-$D625)/365.25))</f>
        <v/>
      </c>
      <c r="J625" s="25"/>
      <c r="K625" s="14" t="str">
        <f aca="false">IF(OR($J625="",$I625=""),"",IF(OR(AND($J625="Gelmintoz",$I625&gt;=2,$I625&lt;=10),AND($J625="Onkogematologik",$I625&gt;=2,$I625&lt;=18)),"Ha","Yo'q"))</f>
        <v/>
      </c>
      <c r="L625" s="25"/>
      <c r="M625" s="12"/>
      <c r="N625" s="14" t="str">
        <f aca="false">IF(OR($C625="",$D625="",$J625="",$B625=""),"",IF(COUNTIFS($C$5:$C$2504,$C625,$D$5:$D$2504,$D625,$J$5:$J$2504,$J625,$B$5:$B$2504,$B625)&gt;1,"Takror",""))</f>
        <v/>
      </c>
    </row>
    <row r="626" customFormat="false" ht="15" hidden="false" customHeight="false" outlineLevel="0" collapsed="false">
      <c r="A626" s="8" t="n">
        <v>622</v>
      </c>
      <c r="B626" s="13"/>
      <c r="C626" s="12"/>
      <c r="D626" s="13"/>
      <c r="E626" s="24"/>
      <c r="F626" s="12"/>
      <c r="G626" s="12"/>
      <c r="H626" s="25"/>
      <c r="I626" s="14" t="str">
        <f aca="false">IF(OR($D626="",$B626=""),"",INT(($B626-$D626)/365.25))</f>
        <v/>
      </c>
      <c r="J626" s="25"/>
      <c r="K626" s="14" t="str">
        <f aca="false">IF(OR($J626="",$I626=""),"",IF(OR(AND($J626="Gelmintoz",$I626&gt;=2,$I626&lt;=10),AND($J626="Onkogematologik",$I626&gt;=2,$I626&lt;=18)),"Ha","Yo'q"))</f>
        <v/>
      </c>
      <c r="L626" s="25"/>
      <c r="M626" s="12"/>
      <c r="N626" s="14" t="str">
        <f aca="false">IF(OR($C626="",$D626="",$J626="",$B626=""),"",IF(COUNTIFS($C$5:$C$2504,$C626,$D$5:$D$2504,$D626,$J$5:$J$2504,$J626,$B$5:$B$2504,$B626)&gt;1,"Takror",""))</f>
        <v/>
      </c>
    </row>
    <row r="627" customFormat="false" ht="15" hidden="false" customHeight="false" outlineLevel="0" collapsed="false">
      <c r="A627" s="8" t="n">
        <v>623</v>
      </c>
      <c r="B627" s="13"/>
      <c r="C627" s="12"/>
      <c r="D627" s="13"/>
      <c r="E627" s="24"/>
      <c r="F627" s="12"/>
      <c r="G627" s="12"/>
      <c r="H627" s="25"/>
      <c r="I627" s="14" t="str">
        <f aca="false">IF(OR($D627="",$B627=""),"",INT(($B627-$D627)/365.25))</f>
        <v/>
      </c>
      <c r="J627" s="25"/>
      <c r="K627" s="14" t="str">
        <f aca="false">IF(OR($J627="",$I627=""),"",IF(OR(AND($J627="Gelmintoz",$I627&gt;=2,$I627&lt;=10),AND($J627="Onkogematologik",$I627&gt;=2,$I627&lt;=18)),"Ha","Yo'q"))</f>
        <v/>
      </c>
      <c r="L627" s="25"/>
      <c r="M627" s="12"/>
      <c r="N627" s="14" t="str">
        <f aca="false">IF(OR($C627="",$D627="",$J627="",$B627=""),"",IF(COUNTIFS($C$5:$C$2504,$C627,$D$5:$D$2504,$D627,$J$5:$J$2504,$J627,$B$5:$B$2504,$B627)&gt;1,"Takror",""))</f>
        <v/>
      </c>
    </row>
    <row r="628" customFormat="false" ht="15" hidden="false" customHeight="false" outlineLevel="0" collapsed="false">
      <c r="A628" s="8" t="n">
        <v>624</v>
      </c>
      <c r="B628" s="13"/>
      <c r="C628" s="12"/>
      <c r="D628" s="13"/>
      <c r="E628" s="24"/>
      <c r="F628" s="12"/>
      <c r="G628" s="12"/>
      <c r="H628" s="25"/>
      <c r="I628" s="14" t="str">
        <f aca="false">IF(OR($D628="",$B628=""),"",INT(($B628-$D628)/365.25))</f>
        <v/>
      </c>
      <c r="J628" s="25"/>
      <c r="K628" s="14" t="str">
        <f aca="false">IF(OR($J628="",$I628=""),"",IF(OR(AND($J628="Gelmintoz",$I628&gt;=2,$I628&lt;=10),AND($J628="Onkogematologik",$I628&gt;=2,$I628&lt;=18)),"Ha","Yo'q"))</f>
        <v/>
      </c>
      <c r="L628" s="25"/>
      <c r="M628" s="12"/>
      <c r="N628" s="14" t="str">
        <f aca="false">IF(OR($C628="",$D628="",$J628="",$B628=""),"",IF(COUNTIFS($C$5:$C$2504,$C628,$D$5:$D$2504,$D628,$J$5:$J$2504,$J628,$B$5:$B$2504,$B628)&gt;1,"Takror",""))</f>
        <v/>
      </c>
    </row>
    <row r="629" customFormat="false" ht="15" hidden="false" customHeight="false" outlineLevel="0" collapsed="false">
      <c r="A629" s="8" t="n">
        <v>625</v>
      </c>
      <c r="B629" s="13"/>
      <c r="C629" s="12"/>
      <c r="D629" s="13"/>
      <c r="E629" s="24"/>
      <c r="F629" s="12"/>
      <c r="G629" s="12"/>
      <c r="H629" s="25"/>
      <c r="I629" s="14" t="str">
        <f aca="false">IF(OR($D629="",$B629=""),"",INT(($B629-$D629)/365.25))</f>
        <v/>
      </c>
      <c r="J629" s="25"/>
      <c r="K629" s="14" t="str">
        <f aca="false">IF(OR($J629="",$I629=""),"",IF(OR(AND($J629="Gelmintoz",$I629&gt;=2,$I629&lt;=10),AND($J629="Onkogematologik",$I629&gt;=2,$I629&lt;=18)),"Ha","Yo'q"))</f>
        <v/>
      </c>
      <c r="L629" s="25"/>
      <c r="M629" s="12"/>
      <c r="N629" s="14" t="str">
        <f aca="false">IF(OR($C629="",$D629="",$J629="",$B629=""),"",IF(COUNTIFS($C$5:$C$2504,$C629,$D$5:$D$2504,$D629,$J$5:$J$2504,$J629,$B$5:$B$2504,$B629)&gt;1,"Takror",""))</f>
        <v/>
      </c>
    </row>
    <row r="630" customFormat="false" ht="15" hidden="false" customHeight="false" outlineLevel="0" collapsed="false">
      <c r="A630" s="8" t="n">
        <v>626</v>
      </c>
      <c r="B630" s="13"/>
      <c r="C630" s="12"/>
      <c r="D630" s="13"/>
      <c r="E630" s="24"/>
      <c r="F630" s="12"/>
      <c r="G630" s="12"/>
      <c r="H630" s="25"/>
      <c r="I630" s="14" t="str">
        <f aca="false">IF(OR($D630="",$B630=""),"",INT(($B630-$D630)/365.25))</f>
        <v/>
      </c>
      <c r="J630" s="25"/>
      <c r="K630" s="14" t="str">
        <f aca="false">IF(OR($J630="",$I630=""),"",IF(OR(AND($J630="Gelmintoz",$I630&gt;=2,$I630&lt;=10),AND($J630="Onkogematologik",$I630&gt;=2,$I630&lt;=18)),"Ha","Yo'q"))</f>
        <v/>
      </c>
      <c r="L630" s="25"/>
      <c r="M630" s="12"/>
      <c r="N630" s="14" t="str">
        <f aca="false">IF(OR($C630="",$D630="",$J630="",$B630=""),"",IF(COUNTIFS($C$5:$C$2504,$C630,$D$5:$D$2504,$D630,$J$5:$J$2504,$J630,$B$5:$B$2504,$B630)&gt;1,"Takror",""))</f>
        <v/>
      </c>
    </row>
    <row r="631" customFormat="false" ht="15" hidden="false" customHeight="false" outlineLevel="0" collapsed="false">
      <c r="A631" s="8" t="n">
        <v>627</v>
      </c>
      <c r="B631" s="13"/>
      <c r="C631" s="12"/>
      <c r="D631" s="13"/>
      <c r="E631" s="24"/>
      <c r="F631" s="12"/>
      <c r="G631" s="12"/>
      <c r="H631" s="25"/>
      <c r="I631" s="14" t="str">
        <f aca="false">IF(OR($D631="",$B631=""),"",INT(($B631-$D631)/365.25))</f>
        <v/>
      </c>
      <c r="J631" s="25"/>
      <c r="K631" s="14" t="str">
        <f aca="false">IF(OR($J631="",$I631=""),"",IF(OR(AND($J631="Gelmintoz",$I631&gt;=2,$I631&lt;=10),AND($J631="Onkogematologik",$I631&gt;=2,$I631&lt;=18)),"Ha","Yo'q"))</f>
        <v/>
      </c>
      <c r="L631" s="25"/>
      <c r="M631" s="12"/>
      <c r="N631" s="14" t="str">
        <f aca="false">IF(OR($C631="",$D631="",$J631="",$B631=""),"",IF(COUNTIFS($C$5:$C$2504,$C631,$D$5:$D$2504,$D631,$J$5:$J$2504,$J631,$B$5:$B$2504,$B631)&gt;1,"Takror",""))</f>
        <v/>
      </c>
    </row>
    <row r="632" customFormat="false" ht="15" hidden="false" customHeight="false" outlineLevel="0" collapsed="false">
      <c r="A632" s="8" t="n">
        <v>628</v>
      </c>
      <c r="B632" s="13"/>
      <c r="C632" s="12"/>
      <c r="D632" s="13"/>
      <c r="E632" s="24"/>
      <c r="F632" s="12"/>
      <c r="G632" s="12"/>
      <c r="H632" s="25"/>
      <c r="I632" s="14" t="str">
        <f aca="false">IF(OR($D632="",$B632=""),"",INT(($B632-$D632)/365.25))</f>
        <v/>
      </c>
      <c r="J632" s="25"/>
      <c r="K632" s="14" t="str">
        <f aca="false">IF(OR($J632="",$I632=""),"",IF(OR(AND($J632="Gelmintoz",$I632&gt;=2,$I632&lt;=10),AND($J632="Onkogematologik",$I632&gt;=2,$I632&lt;=18)),"Ha","Yo'q"))</f>
        <v/>
      </c>
      <c r="L632" s="25"/>
      <c r="M632" s="12"/>
      <c r="N632" s="14" t="str">
        <f aca="false">IF(OR($C632="",$D632="",$J632="",$B632=""),"",IF(COUNTIFS($C$5:$C$2504,$C632,$D$5:$D$2504,$D632,$J$5:$J$2504,$J632,$B$5:$B$2504,$B632)&gt;1,"Takror",""))</f>
        <v/>
      </c>
    </row>
    <row r="633" customFormat="false" ht="15" hidden="false" customHeight="false" outlineLevel="0" collapsed="false">
      <c r="A633" s="8" t="n">
        <v>629</v>
      </c>
      <c r="B633" s="13"/>
      <c r="C633" s="12"/>
      <c r="D633" s="13"/>
      <c r="E633" s="24"/>
      <c r="F633" s="12"/>
      <c r="G633" s="12"/>
      <c r="H633" s="25"/>
      <c r="I633" s="14" t="str">
        <f aca="false">IF(OR($D633="",$B633=""),"",INT(($B633-$D633)/365.25))</f>
        <v/>
      </c>
      <c r="J633" s="25"/>
      <c r="K633" s="14" t="str">
        <f aca="false">IF(OR($J633="",$I633=""),"",IF(OR(AND($J633="Gelmintoz",$I633&gt;=2,$I633&lt;=10),AND($J633="Onkogematologik",$I633&gt;=2,$I633&lt;=18)),"Ha","Yo'q"))</f>
        <v/>
      </c>
      <c r="L633" s="25"/>
      <c r="M633" s="12"/>
      <c r="N633" s="14" t="str">
        <f aca="false">IF(OR($C633="",$D633="",$J633="",$B633=""),"",IF(COUNTIFS($C$5:$C$2504,$C633,$D$5:$D$2504,$D633,$J$5:$J$2504,$J633,$B$5:$B$2504,$B633)&gt;1,"Takror",""))</f>
        <v/>
      </c>
    </row>
    <row r="634" customFormat="false" ht="15" hidden="false" customHeight="false" outlineLevel="0" collapsed="false">
      <c r="A634" s="8" t="n">
        <v>630</v>
      </c>
      <c r="B634" s="13"/>
      <c r="C634" s="12"/>
      <c r="D634" s="13"/>
      <c r="E634" s="24"/>
      <c r="F634" s="12"/>
      <c r="G634" s="12"/>
      <c r="H634" s="25"/>
      <c r="I634" s="14" t="str">
        <f aca="false">IF(OR($D634="",$B634=""),"",INT(($B634-$D634)/365.25))</f>
        <v/>
      </c>
      <c r="J634" s="25"/>
      <c r="K634" s="14" t="str">
        <f aca="false">IF(OR($J634="",$I634=""),"",IF(OR(AND($J634="Gelmintoz",$I634&gt;=2,$I634&lt;=10),AND($J634="Onkogematologik",$I634&gt;=2,$I634&lt;=18)),"Ha","Yo'q"))</f>
        <v/>
      </c>
      <c r="L634" s="25"/>
      <c r="M634" s="12"/>
      <c r="N634" s="14" t="str">
        <f aca="false">IF(OR($C634="",$D634="",$J634="",$B634=""),"",IF(COUNTIFS($C$5:$C$2504,$C634,$D$5:$D$2504,$D634,$J$5:$J$2504,$J634,$B$5:$B$2504,$B634)&gt;1,"Takror",""))</f>
        <v/>
      </c>
    </row>
    <row r="635" customFormat="false" ht="15" hidden="false" customHeight="false" outlineLevel="0" collapsed="false">
      <c r="A635" s="8" t="n">
        <v>631</v>
      </c>
      <c r="B635" s="13"/>
      <c r="C635" s="12"/>
      <c r="D635" s="13"/>
      <c r="E635" s="24"/>
      <c r="F635" s="12"/>
      <c r="G635" s="12"/>
      <c r="H635" s="25"/>
      <c r="I635" s="14" t="str">
        <f aca="false">IF(OR($D635="",$B635=""),"",INT(($B635-$D635)/365.25))</f>
        <v/>
      </c>
      <c r="J635" s="25"/>
      <c r="K635" s="14" t="str">
        <f aca="false">IF(OR($J635="",$I635=""),"",IF(OR(AND($J635="Gelmintoz",$I635&gt;=2,$I635&lt;=10),AND($J635="Onkogematologik",$I635&gt;=2,$I635&lt;=18)),"Ha","Yo'q"))</f>
        <v/>
      </c>
      <c r="L635" s="25"/>
      <c r="M635" s="12"/>
      <c r="N635" s="14" t="str">
        <f aca="false">IF(OR($C635="",$D635="",$J635="",$B635=""),"",IF(COUNTIFS($C$5:$C$2504,$C635,$D$5:$D$2504,$D635,$J$5:$J$2504,$J635,$B$5:$B$2504,$B635)&gt;1,"Takror",""))</f>
        <v/>
      </c>
    </row>
    <row r="636" customFormat="false" ht="15" hidden="false" customHeight="false" outlineLevel="0" collapsed="false">
      <c r="A636" s="8" t="n">
        <v>632</v>
      </c>
      <c r="B636" s="13"/>
      <c r="C636" s="12"/>
      <c r="D636" s="13"/>
      <c r="E636" s="24"/>
      <c r="F636" s="12"/>
      <c r="G636" s="12"/>
      <c r="H636" s="25"/>
      <c r="I636" s="14" t="str">
        <f aca="false">IF(OR($D636="",$B636=""),"",INT(($B636-$D636)/365.25))</f>
        <v/>
      </c>
      <c r="J636" s="25"/>
      <c r="K636" s="14" t="str">
        <f aca="false">IF(OR($J636="",$I636=""),"",IF(OR(AND($J636="Gelmintoz",$I636&gt;=2,$I636&lt;=10),AND($J636="Onkogematologik",$I636&gt;=2,$I636&lt;=18)),"Ha","Yo'q"))</f>
        <v/>
      </c>
      <c r="L636" s="25"/>
      <c r="M636" s="12"/>
      <c r="N636" s="14" t="str">
        <f aca="false">IF(OR($C636="",$D636="",$J636="",$B636=""),"",IF(COUNTIFS($C$5:$C$2504,$C636,$D$5:$D$2504,$D636,$J$5:$J$2504,$J636,$B$5:$B$2504,$B636)&gt;1,"Takror",""))</f>
        <v/>
      </c>
    </row>
    <row r="637" customFormat="false" ht="15" hidden="false" customHeight="false" outlineLevel="0" collapsed="false">
      <c r="A637" s="8" t="n">
        <v>633</v>
      </c>
      <c r="B637" s="13"/>
      <c r="C637" s="12"/>
      <c r="D637" s="13"/>
      <c r="E637" s="24"/>
      <c r="F637" s="12"/>
      <c r="G637" s="12"/>
      <c r="H637" s="25"/>
      <c r="I637" s="14" t="str">
        <f aca="false">IF(OR($D637="",$B637=""),"",INT(($B637-$D637)/365.25))</f>
        <v/>
      </c>
      <c r="J637" s="25"/>
      <c r="K637" s="14" t="str">
        <f aca="false">IF(OR($J637="",$I637=""),"",IF(OR(AND($J637="Gelmintoz",$I637&gt;=2,$I637&lt;=10),AND($J637="Onkogematologik",$I637&gt;=2,$I637&lt;=18)),"Ha","Yo'q"))</f>
        <v/>
      </c>
      <c r="L637" s="25"/>
      <c r="M637" s="12"/>
      <c r="N637" s="14" t="str">
        <f aca="false">IF(OR($C637="",$D637="",$J637="",$B637=""),"",IF(COUNTIFS($C$5:$C$2504,$C637,$D$5:$D$2504,$D637,$J$5:$J$2504,$J637,$B$5:$B$2504,$B637)&gt;1,"Takror",""))</f>
        <v/>
      </c>
    </row>
    <row r="638" customFormat="false" ht="15" hidden="false" customHeight="false" outlineLevel="0" collapsed="false">
      <c r="A638" s="8" t="n">
        <v>634</v>
      </c>
      <c r="B638" s="13"/>
      <c r="C638" s="12"/>
      <c r="D638" s="13"/>
      <c r="E638" s="24"/>
      <c r="F638" s="12"/>
      <c r="G638" s="12"/>
      <c r="H638" s="25"/>
      <c r="I638" s="14" t="str">
        <f aca="false">IF(OR($D638="",$B638=""),"",INT(($B638-$D638)/365.25))</f>
        <v/>
      </c>
      <c r="J638" s="25"/>
      <c r="K638" s="14" t="str">
        <f aca="false">IF(OR($J638="",$I638=""),"",IF(OR(AND($J638="Gelmintoz",$I638&gt;=2,$I638&lt;=10),AND($J638="Onkogematologik",$I638&gt;=2,$I638&lt;=18)),"Ha","Yo'q"))</f>
        <v/>
      </c>
      <c r="L638" s="25"/>
      <c r="M638" s="12"/>
      <c r="N638" s="14" t="str">
        <f aca="false">IF(OR($C638="",$D638="",$J638="",$B638=""),"",IF(COUNTIFS($C$5:$C$2504,$C638,$D$5:$D$2504,$D638,$J$5:$J$2504,$J638,$B$5:$B$2504,$B638)&gt;1,"Takror",""))</f>
        <v/>
      </c>
    </row>
    <row r="639" customFormat="false" ht="15" hidden="false" customHeight="false" outlineLevel="0" collapsed="false">
      <c r="A639" s="8" t="n">
        <v>635</v>
      </c>
      <c r="B639" s="13"/>
      <c r="C639" s="12"/>
      <c r="D639" s="13"/>
      <c r="E639" s="24"/>
      <c r="F639" s="12"/>
      <c r="G639" s="12"/>
      <c r="H639" s="25"/>
      <c r="I639" s="14" t="str">
        <f aca="false">IF(OR($D639="",$B639=""),"",INT(($B639-$D639)/365.25))</f>
        <v/>
      </c>
      <c r="J639" s="25"/>
      <c r="K639" s="14" t="str">
        <f aca="false">IF(OR($J639="",$I639=""),"",IF(OR(AND($J639="Gelmintoz",$I639&gt;=2,$I639&lt;=10),AND($J639="Onkogematologik",$I639&gt;=2,$I639&lt;=18)),"Ha","Yo'q"))</f>
        <v/>
      </c>
      <c r="L639" s="25"/>
      <c r="M639" s="12"/>
      <c r="N639" s="14" t="str">
        <f aca="false">IF(OR($C639="",$D639="",$J639="",$B639=""),"",IF(COUNTIFS($C$5:$C$2504,$C639,$D$5:$D$2504,$D639,$J$5:$J$2504,$J639,$B$5:$B$2504,$B639)&gt;1,"Takror",""))</f>
        <v/>
      </c>
    </row>
    <row r="640" customFormat="false" ht="15" hidden="false" customHeight="false" outlineLevel="0" collapsed="false">
      <c r="A640" s="8" t="n">
        <v>636</v>
      </c>
      <c r="B640" s="13"/>
      <c r="C640" s="12"/>
      <c r="D640" s="13"/>
      <c r="E640" s="24"/>
      <c r="F640" s="12"/>
      <c r="G640" s="12"/>
      <c r="H640" s="25"/>
      <c r="I640" s="14" t="str">
        <f aca="false">IF(OR($D640="",$B640=""),"",INT(($B640-$D640)/365.25))</f>
        <v/>
      </c>
      <c r="J640" s="25"/>
      <c r="K640" s="14" t="str">
        <f aca="false">IF(OR($J640="",$I640=""),"",IF(OR(AND($J640="Gelmintoz",$I640&gt;=2,$I640&lt;=10),AND($J640="Onkogematologik",$I640&gt;=2,$I640&lt;=18)),"Ha","Yo'q"))</f>
        <v/>
      </c>
      <c r="L640" s="25"/>
      <c r="M640" s="12"/>
      <c r="N640" s="14" t="str">
        <f aca="false">IF(OR($C640="",$D640="",$J640="",$B640=""),"",IF(COUNTIFS($C$5:$C$2504,$C640,$D$5:$D$2504,$D640,$J$5:$J$2504,$J640,$B$5:$B$2504,$B640)&gt;1,"Takror",""))</f>
        <v/>
      </c>
    </row>
    <row r="641" customFormat="false" ht="15" hidden="false" customHeight="false" outlineLevel="0" collapsed="false">
      <c r="A641" s="8" t="n">
        <v>637</v>
      </c>
      <c r="B641" s="13"/>
      <c r="C641" s="12"/>
      <c r="D641" s="13"/>
      <c r="E641" s="24"/>
      <c r="F641" s="12"/>
      <c r="G641" s="12"/>
      <c r="H641" s="25"/>
      <c r="I641" s="14" t="str">
        <f aca="false">IF(OR($D641="",$B641=""),"",INT(($B641-$D641)/365.25))</f>
        <v/>
      </c>
      <c r="J641" s="25"/>
      <c r="K641" s="14" t="str">
        <f aca="false">IF(OR($J641="",$I641=""),"",IF(OR(AND($J641="Gelmintoz",$I641&gt;=2,$I641&lt;=10),AND($J641="Onkogematologik",$I641&gt;=2,$I641&lt;=18)),"Ha","Yo'q"))</f>
        <v/>
      </c>
      <c r="L641" s="25"/>
      <c r="M641" s="12"/>
      <c r="N641" s="14" t="str">
        <f aca="false">IF(OR($C641="",$D641="",$J641="",$B641=""),"",IF(COUNTIFS($C$5:$C$2504,$C641,$D$5:$D$2504,$D641,$J$5:$J$2504,$J641,$B$5:$B$2504,$B641)&gt;1,"Takror",""))</f>
        <v/>
      </c>
    </row>
    <row r="642" customFormat="false" ht="15" hidden="false" customHeight="false" outlineLevel="0" collapsed="false">
      <c r="A642" s="8" t="n">
        <v>638</v>
      </c>
      <c r="B642" s="13"/>
      <c r="C642" s="12"/>
      <c r="D642" s="13"/>
      <c r="E642" s="24"/>
      <c r="F642" s="12"/>
      <c r="G642" s="12"/>
      <c r="H642" s="25"/>
      <c r="I642" s="14" t="str">
        <f aca="false">IF(OR($D642="",$B642=""),"",INT(($B642-$D642)/365.25))</f>
        <v/>
      </c>
      <c r="J642" s="25"/>
      <c r="K642" s="14" t="str">
        <f aca="false">IF(OR($J642="",$I642=""),"",IF(OR(AND($J642="Gelmintoz",$I642&gt;=2,$I642&lt;=10),AND($J642="Onkogematologik",$I642&gt;=2,$I642&lt;=18)),"Ha","Yo'q"))</f>
        <v/>
      </c>
      <c r="L642" s="25"/>
      <c r="M642" s="12"/>
      <c r="N642" s="14" t="str">
        <f aca="false">IF(OR($C642="",$D642="",$J642="",$B642=""),"",IF(COUNTIFS($C$5:$C$2504,$C642,$D$5:$D$2504,$D642,$J$5:$J$2504,$J642,$B$5:$B$2504,$B642)&gt;1,"Takror",""))</f>
        <v/>
      </c>
    </row>
    <row r="643" customFormat="false" ht="15" hidden="false" customHeight="false" outlineLevel="0" collapsed="false">
      <c r="A643" s="8" t="n">
        <v>639</v>
      </c>
      <c r="B643" s="13"/>
      <c r="C643" s="12"/>
      <c r="D643" s="13"/>
      <c r="E643" s="24"/>
      <c r="F643" s="12"/>
      <c r="G643" s="12"/>
      <c r="H643" s="25"/>
      <c r="I643" s="14" t="str">
        <f aca="false">IF(OR($D643="",$B643=""),"",INT(($B643-$D643)/365.25))</f>
        <v/>
      </c>
      <c r="J643" s="25"/>
      <c r="K643" s="14" t="str">
        <f aca="false">IF(OR($J643="",$I643=""),"",IF(OR(AND($J643="Gelmintoz",$I643&gt;=2,$I643&lt;=10),AND($J643="Onkogematologik",$I643&gt;=2,$I643&lt;=18)),"Ha","Yo'q"))</f>
        <v/>
      </c>
      <c r="L643" s="25"/>
      <c r="M643" s="12"/>
      <c r="N643" s="14" t="str">
        <f aca="false">IF(OR($C643="",$D643="",$J643="",$B643=""),"",IF(COUNTIFS($C$5:$C$2504,$C643,$D$5:$D$2504,$D643,$J$5:$J$2504,$J643,$B$5:$B$2504,$B643)&gt;1,"Takror",""))</f>
        <v/>
      </c>
    </row>
    <row r="644" customFormat="false" ht="15" hidden="false" customHeight="false" outlineLevel="0" collapsed="false">
      <c r="A644" s="8" t="n">
        <v>640</v>
      </c>
      <c r="B644" s="13"/>
      <c r="C644" s="12"/>
      <c r="D644" s="13"/>
      <c r="E644" s="24"/>
      <c r="F644" s="12"/>
      <c r="G644" s="12"/>
      <c r="H644" s="25"/>
      <c r="I644" s="14" t="str">
        <f aca="false">IF(OR($D644="",$B644=""),"",INT(($B644-$D644)/365.25))</f>
        <v/>
      </c>
      <c r="J644" s="25"/>
      <c r="K644" s="14" t="str">
        <f aca="false">IF(OR($J644="",$I644=""),"",IF(OR(AND($J644="Gelmintoz",$I644&gt;=2,$I644&lt;=10),AND($J644="Onkogematologik",$I644&gt;=2,$I644&lt;=18)),"Ha","Yo'q"))</f>
        <v/>
      </c>
      <c r="L644" s="25"/>
      <c r="M644" s="12"/>
      <c r="N644" s="14" t="str">
        <f aca="false">IF(OR($C644="",$D644="",$J644="",$B644=""),"",IF(COUNTIFS($C$5:$C$2504,$C644,$D$5:$D$2504,$D644,$J$5:$J$2504,$J644,$B$5:$B$2504,$B644)&gt;1,"Takror",""))</f>
        <v/>
      </c>
    </row>
    <row r="645" customFormat="false" ht="15" hidden="false" customHeight="false" outlineLevel="0" collapsed="false">
      <c r="A645" s="8" t="n">
        <v>641</v>
      </c>
      <c r="B645" s="13"/>
      <c r="C645" s="12"/>
      <c r="D645" s="13"/>
      <c r="E645" s="24"/>
      <c r="F645" s="12"/>
      <c r="G645" s="12"/>
      <c r="H645" s="25"/>
      <c r="I645" s="14" t="str">
        <f aca="false">IF(OR($D645="",$B645=""),"",INT(($B645-$D645)/365.25))</f>
        <v/>
      </c>
      <c r="J645" s="25"/>
      <c r="K645" s="14" t="str">
        <f aca="false">IF(OR($J645="",$I645=""),"",IF(OR(AND($J645="Gelmintoz",$I645&gt;=2,$I645&lt;=10),AND($J645="Onkogematologik",$I645&gt;=2,$I645&lt;=18)),"Ha","Yo'q"))</f>
        <v/>
      </c>
      <c r="L645" s="25"/>
      <c r="M645" s="12"/>
      <c r="N645" s="14" t="str">
        <f aca="false">IF(OR($C645="",$D645="",$J645="",$B645=""),"",IF(COUNTIFS($C$5:$C$2504,$C645,$D$5:$D$2504,$D645,$J$5:$J$2504,$J645,$B$5:$B$2504,$B645)&gt;1,"Takror",""))</f>
        <v/>
      </c>
    </row>
    <row r="646" customFormat="false" ht="15" hidden="false" customHeight="false" outlineLevel="0" collapsed="false">
      <c r="A646" s="8" t="n">
        <v>642</v>
      </c>
      <c r="B646" s="13"/>
      <c r="C646" s="12"/>
      <c r="D646" s="13"/>
      <c r="E646" s="24"/>
      <c r="F646" s="12"/>
      <c r="G646" s="12"/>
      <c r="H646" s="25"/>
      <c r="I646" s="14" t="str">
        <f aca="false">IF(OR($D646="",$B646=""),"",INT(($B646-$D646)/365.25))</f>
        <v/>
      </c>
      <c r="J646" s="25"/>
      <c r="K646" s="14" t="str">
        <f aca="false">IF(OR($J646="",$I646=""),"",IF(OR(AND($J646="Gelmintoz",$I646&gt;=2,$I646&lt;=10),AND($J646="Onkogematologik",$I646&gt;=2,$I646&lt;=18)),"Ha","Yo'q"))</f>
        <v/>
      </c>
      <c r="L646" s="25"/>
      <c r="M646" s="12"/>
      <c r="N646" s="14" t="str">
        <f aca="false">IF(OR($C646="",$D646="",$J646="",$B646=""),"",IF(COUNTIFS($C$5:$C$2504,$C646,$D$5:$D$2504,$D646,$J$5:$J$2504,$J646,$B$5:$B$2504,$B646)&gt;1,"Takror",""))</f>
        <v/>
      </c>
    </row>
    <row r="647" customFormat="false" ht="15" hidden="false" customHeight="false" outlineLevel="0" collapsed="false">
      <c r="A647" s="8" t="n">
        <v>643</v>
      </c>
      <c r="B647" s="13"/>
      <c r="C647" s="12"/>
      <c r="D647" s="13"/>
      <c r="E647" s="24"/>
      <c r="F647" s="12"/>
      <c r="G647" s="12"/>
      <c r="H647" s="25"/>
      <c r="I647" s="14" t="str">
        <f aca="false">IF(OR($D647="",$B647=""),"",INT(($B647-$D647)/365.25))</f>
        <v/>
      </c>
      <c r="J647" s="25"/>
      <c r="K647" s="14" t="str">
        <f aca="false">IF(OR($J647="",$I647=""),"",IF(OR(AND($J647="Gelmintoz",$I647&gt;=2,$I647&lt;=10),AND($J647="Onkogematologik",$I647&gt;=2,$I647&lt;=18)),"Ha","Yo'q"))</f>
        <v/>
      </c>
      <c r="L647" s="25"/>
      <c r="M647" s="12"/>
      <c r="N647" s="14" t="str">
        <f aca="false">IF(OR($C647="",$D647="",$J647="",$B647=""),"",IF(COUNTIFS($C$5:$C$2504,$C647,$D$5:$D$2504,$D647,$J$5:$J$2504,$J647,$B$5:$B$2504,$B647)&gt;1,"Takror",""))</f>
        <v/>
      </c>
    </row>
    <row r="648" customFormat="false" ht="15" hidden="false" customHeight="false" outlineLevel="0" collapsed="false">
      <c r="A648" s="8" t="n">
        <v>644</v>
      </c>
      <c r="B648" s="13"/>
      <c r="C648" s="12"/>
      <c r="D648" s="13"/>
      <c r="E648" s="24"/>
      <c r="F648" s="12"/>
      <c r="G648" s="12"/>
      <c r="H648" s="25"/>
      <c r="I648" s="14" t="str">
        <f aca="false">IF(OR($D648="",$B648=""),"",INT(($B648-$D648)/365.25))</f>
        <v/>
      </c>
      <c r="J648" s="25"/>
      <c r="K648" s="14" t="str">
        <f aca="false">IF(OR($J648="",$I648=""),"",IF(OR(AND($J648="Gelmintoz",$I648&gt;=2,$I648&lt;=10),AND($J648="Onkogematologik",$I648&gt;=2,$I648&lt;=18)),"Ha","Yo'q"))</f>
        <v/>
      </c>
      <c r="L648" s="25"/>
      <c r="M648" s="12"/>
      <c r="N648" s="14" t="str">
        <f aca="false">IF(OR($C648="",$D648="",$J648="",$B648=""),"",IF(COUNTIFS($C$5:$C$2504,$C648,$D$5:$D$2504,$D648,$J$5:$J$2504,$J648,$B$5:$B$2504,$B648)&gt;1,"Takror",""))</f>
        <v/>
      </c>
    </row>
    <row r="649" customFormat="false" ht="15" hidden="false" customHeight="false" outlineLevel="0" collapsed="false">
      <c r="A649" s="8" t="n">
        <v>645</v>
      </c>
      <c r="B649" s="13"/>
      <c r="C649" s="12"/>
      <c r="D649" s="13"/>
      <c r="E649" s="24"/>
      <c r="F649" s="12"/>
      <c r="G649" s="12"/>
      <c r="H649" s="25"/>
      <c r="I649" s="14" t="str">
        <f aca="false">IF(OR($D649="",$B649=""),"",INT(($B649-$D649)/365.25))</f>
        <v/>
      </c>
      <c r="J649" s="25"/>
      <c r="K649" s="14" t="str">
        <f aca="false">IF(OR($J649="",$I649=""),"",IF(OR(AND($J649="Gelmintoz",$I649&gt;=2,$I649&lt;=10),AND($J649="Onkogematologik",$I649&gt;=2,$I649&lt;=18)),"Ha","Yo'q"))</f>
        <v/>
      </c>
      <c r="L649" s="25"/>
      <c r="M649" s="12"/>
      <c r="N649" s="14" t="str">
        <f aca="false">IF(OR($C649="",$D649="",$J649="",$B649=""),"",IF(COUNTIFS($C$5:$C$2504,$C649,$D$5:$D$2504,$D649,$J$5:$J$2504,$J649,$B$5:$B$2504,$B649)&gt;1,"Takror",""))</f>
        <v/>
      </c>
    </row>
    <row r="650" customFormat="false" ht="15" hidden="false" customHeight="false" outlineLevel="0" collapsed="false">
      <c r="A650" s="8" t="n">
        <v>646</v>
      </c>
      <c r="B650" s="13"/>
      <c r="C650" s="12"/>
      <c r="D650" s="13"/>
      <c r="E650" s="24"/>
      <c r="F650" s="12"/>
      <c r="G650" s="12"/>
      <c r="H650" s="25"/>
      <c r="I650" s="14" t="str">
        <f aca="false">IF(OR($D650="",$B650=""),"",INT(($B650-$D650)/365.25))</f>
        <v/>
      </c>
      <c r="J650" s="25"/>
      <c r="K650" s="14" t="str">
        <f aca="false">IF(OR($J650="",$I650=""),"",IF(OR(AND($J650="Gelmintoz",$I650&gt;=2,$I650&lt;=10),AND($J650="Onkogematologik",$I650&gt;=2,$I650&lt;=18)),"Ha","Yo'q"))</f>
        <v/>
      </c>
      <c r="L650" s="25"/>
      <c r="M650" s="12"/>
      <c r="N650" s="14" t="str">
        <f aca="false">IF(OR($C650="",$D650="",$J650="",$B650=""),"",IF(COUNTIFS($C$5:$C$2504,$C650,$D$5:$D$2504,$D650,$J$5:$J$2504,$J650,$B$5:$B$2504,$B650)&gt;1,"Takror",""))</f>
        <v/>
      </c>
    </row>
    <row r="651" customFormat="false" ht="15" hidden="false" customHeight="false" outlineLevel="0" collapsed="false">
      <c r="A651" s="8" t="n">
        <v>647</v>
      </c>
      <c r="B651" s="13"/>
      <c r="C651" s="12"/>
      <c r="D651" s="13"/>
      <c r="E651" s="24"/>
      <c r="F651" s="12"/>
      <c r="G651" s="12"/>
      <c r="H651" s="25"/>
      <c r="I651" s="14" t="str">
        <f aca="false">IF(OR($D651="",$B651=""),"",INT(($B651-$D651)/365.25))</f>
        <v/>
      </c>
      <c r="J651" s="25"/>
      <c r="K651" s="14" t="str">
        <f aca="false">IF(OR($J651="",$I651=""),"",IF(OR(AND($J651="Gelmintoz",$I651&gt;=2,$I651&lt;=10),AND($J651="Onkogematologik",$I651&gt;=2,$I651&lt;=18)),"Ha","Yo'q"))</f>
        <v/>
      </c>
      <c r="L651" s="25"/>
      <c r="M651" s="12"/>
      <c r="N651" s="14" t="str">
        <f aca="false">IF(OR($C651="",$D651="",$J651="",$B651=""),"",IF(COUNTIFS($C$5:$C$2504,$C651,$D$5:$D$2504,$D651,$J$5:$J$2504,$J651,$B$5:$B$2504,$B651)&gt;1,"Takror",""))</f>
        <v/>
      </c>
    </row>
    <row r="652" customFormat="false" ht="15" hidden="false" customHeight="false" outlineLevel="0" collapsed="false">
      <c r="A652" s="8" t="n">
        <v>648</v>
      </c>
      <c r="B652" s="13"/>
      <c r="C652" s="12"/>
      <c r="D652" s="13"/>
      <c r="E652" s="24"/>
      <c r="F652" s="12"/>
      <c r="G652" s="12"/>
      <c r="H652" s="25"/>
      <c r="I652" s="14" t="str">
        <f aca="false">IF(OR($D652="",$B652=""),"",INT(($B652-$D652)/365.25))</f>
        <v/>
      </c>
      <c r="J652" s="25"/>
      <c r="K652" s="14" t="str">
        <f aca="false">IF(OR($J652="",$I652=""),"",IF(OR(AND($J652="Gelmintoz",$I652&gt;=2,$I652&lt;=10),AND($J652="Onkogematologik",$I652&gt;=2,$I652&lt;=18)),"Ha","Yo'q"))</f>
        <v/>
      </c>
      <c r="L652" s="25"/>
      <c r="M652" s="12"/>
      <c r="N652" s="14" t="str">
        <f aca="false">IF(OR($C652="",$D652="",$J652="",$B652=""),"",IF(COUNTIFS($C$5:$C$2504,$C652,$D$5:$D$2504,$D652,$J$5:$J$2504,$J652,$B$5:$B$2504,$B652)&gt;1,"Takror",""))</f>
        <v/>
      </c>
    </row>
    <row r="653" customFormat="false" ht="15" hidden="false" customHeight="false" outlineLevel="0" collapsed="false">
      <c r="A653" s="8" t="n">
        <v>649</v>
      </c>
      <c r="B653" s="13"/>
      <c r="C653" s="12"/>
      <c r="D653" s="13"/>
      <c r="E653" s="24"/>
      <c r="F653" s="12"/>
      <c r="G653" s="12"/>
      <c r="H653" s="25"/>
      <c r="I653" s="14" t="str">
        <f aca="false">IF(OR($D653="",$B653=""),"",INT(($B653-$D653)/365.25))</f>
        <v/>
      </c>
      <c r="J653" s="25"/>
      <c r="K653" s="14" t="str">
        <f aca="false">IF(OR($J653="",$I653=""),"",IF(OR(AND($J653="Gelmintoz",$I653&gt;=2,$I653&lt;=10),AND($J653="Onkogematologik",$I653&gt;=2,$I653&lt;=18)),"Ha","Yo'q"))</f>
        <v/>
      </c>
      <c r="L653" s="25"/>
      <c r="M653" s="12"/>
      <c r="N653" s="14" t="str">
        <f aca="false">IF(OR($C653="",$D653="",$J653="",$B653=""),"",IF(COUNTIFS($C$5:$C$2504,$C653,$D$5:$D$2504,$D653,$J$5:$J$2504,$J653,$B$5:$B$2504,$B653)&gt;1,"Takror",""))</f>
        <v/>
      </c>
    </row>
    <row r="654" customFormat="false" ht="15" hidden="false" customHeight="false" outlineLevel="0" collapsed="false">
      <c r="A654" s="8" t="n">
        <v>650</v>
      </c>
      <c r="B654" s="13"/>
      <c r="C654" s="12"/>
      <c r="D654" s="13"/>
      <c r="E654" s="24"/>
      <c r="F654" s="12"/>
      <c r="G654" s="12"/>
      <c r="H654" s="25"/>
      <c r="I654" s="14" t="str">
        <f aca="false">IF(OR($D654="",$B654=""),"",INT(($B654-$D654)/365.25))</f>
        <v/>
      </c>
      <c r="J654" s="25"/>
      <c r="K654" s="14" t="str">
        <f aca="false">IF(OR($J654="",$I654=""),"",IF(OR(AND($J654="Gelmintoz",$I654&gt;=2,$I654&lt;=10),AND($J654="Onkogematologik",$I654&gt;=2,$I654&lt;=18)),"Ha","Yo'q"))</f>
        <v/>
      </c>
      <c r="L654" s="25"/>
      <c r="M654" s="12"/>
      <c r="N654" s="14" t="str">
        <f aca="false">IF(OR($C654="",$D654="",$J654="",$B654=""),"",IF(COUNTIFS($C$5:$C$2504,$C654,$D$5:$D$2504,$D654,$J$5:$J$2504,$J654,$B$5:$B$2504,$B654)&gt;1,"Takror",""))</f>
        <v/>
      </c>
    </row>
    <row r="655" customFormat="false" ht="15" hidden="false" customHeight="false" outlineLevel="0" collapsed="false">
      <c r="A655" s="8" t="n">
        <v>651</v>
      </c>
      <c r="B655" s="13"/>
      <c r="C655" s="12"/>
      <c r="D655" s="13"/>
      <c r="E655" s="24"/>
      <c r="F655" s="12"/>
      <c r="G655" s="12"/>
      <c r="H655" s="25"/>
      <c r="I655" s="14" t="str">
        <f aca="false">IF(OR($D655="",$B655=""),"",INT(($B655-$D655)/365.25))</f>
        <v/>
      </c>
      <c r="J655" s="25"/>
      <c r="K655" s="14" t="str">
        <f aca="false">IF(OR($J655="",$I655=""),"",IF(OR(AND($J655="Gelmintoz",$I655&gt;=2,$I655&lt;=10),AND($J655="Onkogematologik",$I655&gt;=2,$I655&lt;=18)),"Ha","Yo'q"))</f>
        <v/>
      </c>
      <c r="L655" s="25"/>
      <c r="M655" s="12"/>
      <c r="N655" s="14" t="str">
        <f aca="false">IF(OR($C655="",$D655="",$J655="",$B655=""),"",IF(COUNTIFS($C$5:$C$2504,$C655,$D$5:$D$2504,$D655,$J$5:$J$2504,$J655,$B$5:$B$2504,$B655)&gt;1,"Takror",""))</f>
        <v/>
      </c>
    </row>
    <row r="656" customFormat="false" ht="15" hidden="false" customHeight="false" outlineLevel="0" collapsed="false">
      <c r="A656" s="8" t="n">
        <v>652</v>
      </c>
      <c r="B656" s="13"/>
      <c r="C656" s="12"/>
      <c r="D656" s="13"/>
      <c r="E656" s="24"/>
      <c r="F656" s="12"/>
      <c r="G656" s="12"/>
      <c r="H656" s="25"/>
      <c r="I656" s="14" t="str">
        <f aca="false">IF(OR($D656="",$B656=""),"",INT(($B656-$D656)/365.25))</f>
        <v/>
      </c>
      <c r="J656" s="25"/>
      <c r="K656" s="14" t="str">
        <f aca="false">IF(OR($J656="",$I656=""),"",IF(OR(AND($J656="Gelmintoz",$I656&gt;=2,$I656&lt;=10),AND($J656="Onkogematologik",$I656&gt;=2,$I656&lt;=18)),"Ha","Yo'q"))</f>
        <v/>
      </c>
      <c r="L656" s="25"/>
      <c r="M656" s="12"/>
      <c r="N656" s="14" t="str">
        <f aca="false">IF(OR($C656="",$D656="",$J656="",$B656=""),"",IF(COUNTIFS($C$5:$C$2504,$C656,$D$5:$D$2504,$D656,$J$5:$J$2504,$J656,$B$5:$B$2504,$B656)&gt;1,"Takror",""))</f>
        <v/>
      </c>
    </row>
    <row r="657" customFormat="false" ht="15" hidden="false" customHeight="false" outlineLevel="0" collapsed="false">
      <c r="A657" s="8" t="n">
        <v>653</v>
      </c>
      <c r="B657" s="13"/>
      <c r="C657" s="12"/>
      <c r="D657" s="13"/>
      <c r="E657" s="24"/>
      <c r="F657" s="12"/>
      <c r="G657" s="12"/>
      <c r="H657" s="25"/>
      <c r="I657" s="14" t="str">
        <f aca="false">IF(OR($D657="",$B657=""),"",INT(($B657-$D657)/365.25))</f>
        <v/>
      </c>
      <c r="J657" s="25"/>
      <c r="K657" s="14" t="str">
        <f aca="false">IF(OR($J657="",$I657=""),"",IF(OR(AND($J657="Gelmintoz",$I657&gt;=2,$I657&lt;=10),AND($J657="Onkogematologik",$I657&gt;=2,$I657&lt;=18)),"Ha","Yo'q"))</f>
        <v/>
      </c>
      <c r="L657" s="25"/>
      <c r="M657" s="12"/>
      <c r="N657" s="14" t="str">
        <f aca="false">IF(OR($C657="",$D657="",$J657="",$B657=""),"",IF(COUNTIFS($C$5:$C$2504,$C657,$D$5:$D$2504,$D657,$J$5:$J$2504,$J657,$B$5:$B$2504,$B657)&gt;1,"Takror",""))</f>
        <v/>
      </c>
    </row>
    <row r="658" customFormat="false" ht="15" hidden="false" customHeight="false" outlineLevel="0" collapsed="false">
      <c r="A658" s="8" t="n">
        <v>654</v>
      </c>
      <c r="B658" s="13"/>
      <c r="C658" s="12"/>
      <c r="D658" s="13"/>
      <c r="E658" s="24"/>
      <c r="F658" s="12"/>
      <c r="G658" s="12"/>
      <c r="H658" s="25"/>
      <c r="I658" s="14" t="str">
        <f aca="false">IF(OR($D658="",$B658=""),"",INT(($B658-$D658)/365.25))</f>
        <v/>
      </c>
      <c r="J658" s="25"/>
      <c r="K658" s="14" t="str">
        <f aca="false">IF(OR($J658="",$I658=""),"",IF(OR(AND($J658="Gelmintoz",$I658&gt;=2,$I658&lt;=10),AND($J658="Onkogematologik",$I658&gt;=2,$I658&lt;=18)),"Ha","Yo'q"))</f>
        <v/>
      </c>
      <c r="L658" s="25"/>
      <c r="M658" s="12"/>
      <c r="N658" s="14" t="str">
        <f aca="false">IF(OR($C658="",$D658="",$J658="",$B658=""),"",IF(COUNTIFS($C$5:$C$2504,$C658,$D$5:$D$2504,$D658,$J$5:$J$2504,$J658,$B$5:$B$2504,$B658)&gt;1,"Takror",""))</f>
        <v/>
      </c>
    </row>
    <row r="659" customFormat="false" ht="15" hidden="false" customHeight="false" outlineLevel="0" collapsed="false">
      <c r="A659" s="8" t="n">
        <v>655</v>
      </c>
      <c r="B659" s="13"/>
      <c r="C659" s="12"/>
      <c r="D659" s="13"/>
      <c r="E659" s="24"/>
      <c r="F659" s="12"/>
      <c r="G659" s="12"/>
      <c r="H659" s="25"/>
      <c r="I659" s="14" t="str">
        <f aca="false">IF(OR($D659="",$B659=""),"",INT(($B659-$D659)/365.25))</f>
        <v/>
      </c>
      <c r="J659" s="25"/>
      <c r="K659" s="14" t="str">
        <f aca="false">IF(OR($J659="",$I659=""),"",IF(OR(AND($J659="Gelmintoz",$I659&gt;=2,$I659&lt;=10),AND($J659="Onkogematologik",$I659&gt;=2,$I659&lt;=18)),"Ha","Yo'q"))</f>
        <v/>
      </c>
      <c r="L659" s="25"/>
      <c r="M659" s="12"/>
      <c r="N659" s="14" t="str">
        <f aca="false">IF(OR($C659="",$D659="",$J659="",$B659=""),"",IF(COUNTIFS($C$5:$C$2504,$C659,$D$5:$D$2504,$D659,$J$5:$J$2504,$J659,$B$5:$B$2504,$B659)&gt;1,"Takror",""))</f>
        <v/>
      </c>
    </row>
    <row r="660" customFormat="false" ht="15" hidden="false" customHeight="false" outlineLevel="0" collapsed="false">
      <c r="A660" s="8" t="n">
        <v>656</v>
      </c>
      <c r="B660" s="13"/>
      <c r="C660" s="12"/>
      <c r="D660" s="13"/>
      <c r="E660" s="24"/>
      <c r="F660" s="12"/>
      <c r="G660" s="12"/>
      <c r="H660" s="25"/>
      <c r="I660" s="14" t="str">
        <f aca="false">IF(OR($D660="",$B660=""),"",INT(($B660-$D660)/365.25))</f>
        <v/>
      </c>
      <c r="J660" s="25"/>
      <c r="K660" s="14" t="str">
        <f aca="false">IF(OR($J660="",$I660=""),"",IF(OR(AND($J660="Gelmintoz",$I660&gt;=2,$I660&lt;=10),AND($J660="Onkogematologik",$I660&gt;=2,$I660&lt;=18)),"Ha","Yo'q"))</f>
        <v/>
      </c>
      <c r="L660" s="25"/>
      <c r="M660" s="12"/>
      <c r="N660" s="14" t="str">
        <f aca="false">IF(OR($C660="",$D660="",$J660="",$B660=""),"",IF(COUNTIFS($C$5:$C$2504,$C660,$D$5:$D$2504,$D660,$J$5:$J$2504,$J660,$B$5:$B$2504,$B660)&gt;1,"Takror",""))</f>
        <v/>
      </c>
    </row>
    <row r="661" customFormat="false" ht="15" hidden="false" customHeight="false" outlineLevel="0" collapsed="false">
      <c r="A661" s="8" t="n">
        <v>657</v>
      </c>
      <c r="B661" s="13"/>
      <c r="C661" s="12"/>
      <c r="D661" s="13"/>
      <c r="E661" s="24"/>
      <c r="F661" s="12"/>
      <c r="G661" s="12"/>
      <c r="H661" s="25"/>
      <c r="I661" s="14" t="str">
        <f aca="false">IF(OR($D661="",$B661=""),"",INT(($B661-$D661)/365.25))</f>
        <v/>
      </c>
      <c r="J661" s="25"/>
      <c r="K661" s="14" t="str">
        <f aca="false">IF(OR($J661="",$I661=""),"",IF(OR(AND($J661="Gelmintoz",$I661&gt;=2,$I661&lt;=10),AND($J661="Onkogematologik",$I661&gt;=2,$I661&lt;=18)),"Ha","Yo'q"))</f>
        <v/>
      </c>
      <c r="L661" s="25"/>
      <c r="M661" s="12"/>
      <c r="N661" s="14" t="str">
        <f aca="false">IF(OR($C661="",$D661="",$J661="",$B661=""),"",IF(COUNTIFS($C$5:$C$2504,$C661,$D$5:$D$2504,$D661,$J$5:$J$2504,$J661,$B$5:$B$2504,$B661)&gt;1,"Takror",""))</f>
        <v/>
      </c>
    </row>
    <row r="662" customFormat="false" ht="15" hidden="false" customHeight="false" outlineLevel="0" collapsed="false">
      <c r="A662" s="8" t="n">
        <v>658</v>
      </c>
      <c r="B662" s="13"/>
      <c r="C662" s="12"/>
      <c r="D662" s="13"/>
      <c r="E662" s="24"/>
      <c r="F662" s="12"/>
      <c r="G662" s="12"/>
      <c r="H662" s="25"/>
      <c r="I662" s="14" t="str">
        <f aca="false">IF(OR($D662="",$B662=""),"",INT(($B662-$D662)/365.25))</f>
        <v/>
      </c>
      <c r="J662" s="25"/>
      <c r="K662" s="14" t="str">
        <f aca="false">IF(OR($J662="",$I662=""),"",IF(OR(AND($J662="Gelmintoz",$I662&gt;=2,$I662&lt;=10),AND($J662="Onkogematologik",$I662&gt;=2,$I662&lt;=18)),"Ha","Yo'q"))</f>
        <v/>
      </c>
      <c r="L662" s="25"/>
      <c r="M662" s="12"/>
      <c r="N662" s="14" t="str">
        <f aca="false">IF(OR($C662="",$D662="",$J662="",$B662=""),"",IF(COUNTIFS($C$5:$C$2504,$C662,$D$5:$D$2504,$D662,$J$5:$J$2504,$J662,$B$5:$B$2504,$B662)&gt;1,"Takror",""))</f>
        <v/>
      </c>
    </row>
    <row r="663" customFormat="false" ht="15" hidden="false" customHeight="false" outlineLevel="0" collapsed="false">
      <c r="A663" s="8" t="n">
        <v>659</v>
      </c>
      <c r="B663" s="13"/>
      <c r="C663" s="12"/>
      <c r="D663" s="13"/>
      <c r="E663" s="24"/>
      <c r="F663" s="12"/>
      <c r="G663" s="12"/>
      <c r="H663" s="25"/>
      <c r="I663" s="14" t="str">
        <f aca="false">IF(OR($D663="",$B663=""),"",INT(($B663-$D663)/365.25))</f>
        <v/>
      </c>
      <c r="J663" s="25"/>
      <c r="K663" s="14" t="str">
        <f aca="false">IF(OR($J663="",$I663=""),"",IF(OR(AND($J663="Gelmintoz",$I663&gt;=2,$I663&lt;=10),AND($J663="Onkogematologik",$I663&gt;=2,$I663&lt;=18)),"Ha","Yo'q"))</f>
        <v/>
      </c>
      <c r="L663" s="25"/>
      <c r="M663" s="12"/>
      <c r="N663" s="14" t="str">
        <f aca="false">IF(OR($C663="",$D663="",$J663="",$B663=""),"",IF(COUNTIFS($C$5:$C$2504,$C663,$D$5:$D$2504,$D663,$J$5:$J$2504,$J663,$B$5:$B$2504,$B663)&gt;1,"Takror",""))</f>
        <v/>
      </c>
    </row>
    <row r="664" customFormat="false" ht="15" hidden="false" customHeight="false" outlineLevel="0" collapsed="false">
      <c r="A664" s="8" t="n">
        <v>660</v>
      </c>
      <c r="B664" s="13"/>
      <c r="C664" s="12"/>
      <c r="D664" s="13"/>
      <c r="E664" s="24"/>
      <c r="F664" s="12"/>
      <c r="G664" s="12"/>
      <c r="H664" s="25"/>
      <c r="I664" s="14" t="str">
        <f aca="false">IF(OR($D664="",$B664=""),"",INT(($B664-$D664)/365.25))</f>
        <v/>
      </c>
      <c r="J664" s="25"/>
      <c r="K664" s="14" t="str">
        <f aca="false">IF(OR($J664="",$I664=""),"",IF(OR(AND($J664="Gelmintoz",$I664&gt;=2,$I664&lt;=10),AND($J664="Onkogematologik",$I664&gt;=2,$I664&lt;=18)),"Ha","Yo'q"))</f>
        <v/>
      </c>
      <c r="L664" s="25"/>
      <c r="M664" s="12"/>
      <c r="N664" s="14" t="str">
        <f aca="false">IF(OR($C664="",$D664="",$J664="",$B664=""),"",IF(COUNTIFS($C$5:$C$2504,$C664,$D$5:$D$2504,$D664,$J$5:$J$2504,$J664,$B$5:$B$2504,$B664)&gt;1,"Takror",""))</f>
        <v/>
      </c>
    </row>
    <row r="665" customFormat="false" ht="15" hidden="false" customHeight="false" outlineLevel="0" collapsed="false">
      <c r="A665" s="8" t="n">
        <v>661</v>
      </c>
      <c r="B665" s="13"/>
      <c r="C665" s="12"/>
      <c r="D665" s="13"/>
      <c r="E665" s="24"/>
      <c r="F665" s="12"/>
      <c r="G665" s="12"/>
      <c r="H665" s="25"/>
      <c r="I665" s="14" t="str">
        <f aca="false">IF(OR($D665="",$B665=""),"",INT(($B665-$D665)/365.25))</f>
        <v/>
      </c>
      <c r="J665" s="25"/>
      <c r="K665" s="14" t="str">
        <f aca="false">IF(OR($J665="",$I665=""),"",IF(OR(AND($J665="Gelmintoz",$I665&gt;=2,$I665&lt;=10),AND($J665="Onkogematologik",$I665&gt;=2,$I665&lt;=18)),"Ha","Yo'q"))</f>
        <v/>
      </c>
      <c r="L665" s="25"/>
      <c r="M665" s="12"/>
      <c r="N665" s="14" t="str">
        <f aca="false">IF(OR($C665="",$D665="",$J665="",$B665=""),"",IF(COUNTIFS($C$5:$C$2504,$C665,$D$5:$D$2504,$D665,$J$5:$J$2504,$J665,$B$5:$B$2504,$B665)&gt;1,"Takror",""))</f>
        <v/>
      </c>
    </row>
    <row r="666" customFormat="false" ht="15" hidden="false" customHeight="false" outlineLevel="0" collapsed="false">
      <c r="A666" s="8" t="n">
        <v>662</v>
      </c>
      <c r="B666" s="13"/>
      <c r="C666" s="12"/>
      <c r="D666" s="13"/>
      <c r="E666" s="24"/>
      <c r="F666" s="12"/>
      <c r="G666" s="12"/>
      <c r="H666" s="25"/>
      <c r="I666" s="14" t="str">
        <f aca="false">IF(OR($D666="",$B666=""),"",INT(($B666-$D666)/365.25))</f>
        <v/>
      </c>
      <c r="J666" s="25"/>
      <c r="K666" s="14" t="str">
        <f aca="false">IF(OR($J666="",$I666=""),"",IF(OR(AND($J666="Gelmintoz",$I666&gt;=2,$I666&lt;=10),AND($J666="Onkogematologik",$I666&gt;=2,$I666&lt;=18)),"Ha","Yo'q"))</f>
        <v/>
      </c>
      <c r="L666" s="25"/>
      <c r="M666" s="12"/>
      <c r="N666" s="14" t="str">
        <f aca="false">IF(OR($C666="",$D666="",$J666="",$B666=""),"",IF(COUNTIFS($C$5:$C$2504,$C666,$D$5:$D$2504,$D666,$J$5:$J$2504,$J666,$B$5:$B$2504,$B666)&gt;1,"Takror",""))</f>
        <v/>
      </c>
    </row>
    <row r="667" customFormat="false" ht="15" hidden="false" customHeight="false" outlineLevel="0" collapsed="false">
      <c r="A667" s="8" t="n">
        <v>663</v>
      </c>
      <c r="B667" s="13"/>
      <c r="C667" s="12"/>
      <c r="D667" s="13"/>
      <c r="E667" s="24"/>
      <c r="F667" s="12"/>
      <c r="G667" s="12"/>
      <c r="H667" s="25"/>
      <c r="I667" s="14" t="str">
        <f aca="false">IF(OR($D667="",$B667=""),"",INT(($B667-$D667)/365.25))</f>
        <v/>
      </c>
      <c r="J667" s="25"/>
      <c r="K667" s="14" t="str">
        <f aca="false">IF(OR($J667="",$I667=""),"",IF(OR(AND($J667="Gelmintoz",$I667&gt;=2,$I667&lt;=10),AND($J667="Onkogematologik",$I667&gt;=2,$I667&lt;=18)),"Ha","Yo'q"))</f>
        <v/>
      </c>
      <c r="L667" s="25"/>
      <c r="M667" s="12"/>
      <c r="N667" s="14" t="str">
        <f aca="false">IF(OR($C667="",$D667="",$J667="",$B667=""),"",IF(COUNTIFS($C$5:$C$2504,$C667,$D$5:$D$2504,$D667,$J$5:$J$2504,$J667,$B$5:$B$2504,$B667)&gt;1,"Takror",""))</f>
        <v/>
      </c>
    </row>
    <row r="668" customFormat="false" ht="15" hidden="false" customHeight="false" outlineLevel="0" collapsed="false">
      <c r="A668" s="8" t="n">
        <v>664</v>
      </c>
      <c r="B668" s="13"/>
      <c r="C668" s="12"/>
      <c r="D668" s="13"/>
      <c r="E668" s="24"/>
      <c r="F668" s="12"/>
      <c r="G668" s="12"/>
      <c r="H668" s="25"/>
      <c r="I668" s="14" t="str">
        <f aca="false">IF(OR($D668="",$B668=""),"",INT(($B668-$D668)/365.25))</f>
        <v/>
      </c>
      <c r="J668" s="25"/>
      <c r="K668" s="14" t="str">
        <f aca="false">IF(OR($J668="",$I668=""),"",IF(OR(AND($J668="Gelmintoz",$I668&gt;=2,$I668&lt;=10),AND($J668="Onkogematologik",$I668&gt;=2,$I668&lt;=18)),"Ha","Yo'q"))</f>
        <v/>
      </c>
      <c r="L668" s="25"/>
      <c r="M668" s="12"/>
      <c r="N668" s="14" t="str">
        <f aca="false">IF(OR($C668="",$D668="",$J668="",$B668=""),"",IF(COUNTIFS($C$5:$C$2504,$C668,$D$5:$D$2504,$D668,$J$5:$J$2504,$J668,$B$5:$B$2504,$B668)&gt;1,"Takror",""))</f>
        <v/>
      </c>
    </row>
    <row r="669" customFormat="false" ht="15" hidden="false" customHeight="false" outlineLevel="0" collapsed="false">
      <c r="A669" s="8" t="n">
        <v>665</v>
      </c>
      <c r="B669" s="13"/>
      <c r="C669" s="12"/>
      <c r="D669" s="13"/>
      <c r="E669" s="24"/>
      <c r="F669" s="12"/>
      <c r="G669" s="12"/>
      <c r="H669" s="25"/>
      <c r="I669" s="14" t="str">
        <f aca="false">IF(OR($D669="",$B669=""),"",INT(($B669-$D669)/365.25))</f>
        <v/>
      </c>
      <c r="J669" s="25"/>
      <c r="K669" s="14" t="str">
        <f aca="false">IF(OR($J669="",$I669=""),"",IF(OR(AND($J669="Gelmintoz",$I669&gt;=2,$I669&lt;=10),AND($J669="Onkogematologik",$I669&gt;=2,$I669&lt;=18)),"Ha","Yo'q"))</f>
        <v/>
      </c>
      <c r="L669" s="25"/>
      <c r="M669" s="12"/>
      <c r="N669" s="14" t="str">
        <f aca="false">IF(OR($C669="",$D669="",$J669="",$B669=""),"",IF(COUNTIFS($C$5:$C$2504,$C669,$D$5:$D$2504,$D669,$J$5:$J$2504,$J669,$B$5:$B$2504,$B669)&gt;1,"Takror",""))</f>
        <v/>
      </c>
    </row>
    <row r="670" customFormat="false" ht="15" hidden="false" customHeight="false" outlineLevel="0" collapsed="false">
      <c r="A670" s="8" t="n">
        <v>666</v>
      </c>
      <c r="B670" s="13"/>
      <c r="C670" s="12"/>
      <c r="D670" s="13"/>
      <c r="E670" s="24"/>
      <c r="F670" s="12"/>
      <c r="G670" s="12"/>
      <c r="H670" s="25"/>
      <c r="I670" s="14" t="str">
        <f aca="false">IF(OR($D670="",$B670=""),"",INT(($B670-$D670)/365.25))</f>
        <v/>
      </c>
      <c r="J670" s="25"/>
      <c r="K670" s="14" t="str">
        <f aca="false">IF(OR($J670="",$I670=""),"",IF(OR(AND($J670="Gelmintoz",$I670&gt;=2,$I670&lt;=10),AND($J670="Onkogematologik",$I670&gt;=2,$I670&lt;=18)),"Ha","Yo'q"))</f>
        <v/>
      </c>
      <c r="L670" s="25"/>
      <c r="M670" s="12"/>
      <c r="N670" s="14" t="str">
        <f aca="false">IF(OR($C670="",$D670="",$J670="",$B670=""),"",IF(COUNTIFS($C$5:$C$2504,$C670,$D$5:$D$2504,$D670,$J$5:$J$2504,$J670,$B$5:$B$2504,$B670)&gt;1,"Takror",""))</f>
        <v/>
      </c>
    </row>
    <row r="671" customFormat="false" ht="15" hidden="false" customHeight="false" outlineLevel="0" collapsed="false">
      <c r="A671" s="8" t="n">
        <v>667</v>
      </c>
      <c r="B671" s="13"/>
      <c r="C671" s="12"/>
      <c r="D671" s="13"/>
      <c r="E671" s="24"/>
      <c r="F671" s="12"/>
      <c r="G671" s="12"/>
      <c r="H671" s="25"/>
      <c r="I671" s="14" t="str">
        <f aca="false">IF(OR($D671="",$B671=""),"",INT(($B671-$D671)/365.25))</f>
        <v/>
      </c>
      <c r="J671" s="25"/>
      <c r="K671" s="14" t="str">
        <f aca="false">IF(OR($J671="",$I671=""),"",IF(OR(AND($J671="Gelmintoz",$I671&gt;=2,$I671&lt;=10),AND($J671="Onkogematologik",$I671&gt;=2,$I671&lt;=18)),"Ha","Yo'q"))</f>
        <v/>
      </c>
      <c r="L671" s="25"/>
      <c r="M671" s="12"/>
      <c r="N671" s="14" t="str">
        <f aca="false">IF(OR($C671="",$D671="",$J671="",$B671=""),"",IF(COUNTIFS($C$5:$C$2504,$C671,$D$5:$D$2504,$D671,$J$5:$J$2504,$J671,$B$5:$B$2504,$B671)&gt;1,"Takror",""))</f>
        <v/>
      </c>
    </row>
    <row r="672" customFormat="false" ht="15" hidden="false" customHeight="false" outlineLevel="0" collapsed="false">
      <c r="A672" s="8" t="n">
        <v>668</v>
      </c>
      <c r="B672" s="13"/>
      <c r="C672" s="12"/>
      <c r="D672" s="13"/>
      <c r="E672" s="24"/>
      <c r="F672" s="12"/>
      <c r="G672" s="12"/>
      <c r="H672" s="25"/>
      <c r="I672" s="14" t="str">
        <f aca="false">IF(OR($D672="",$B672=""),"",INT(($B672-$D672)/365.25))</f>
        <v/>
      </c>
      <c r="J672" s="25"/>
      <c r="K672" s="14" t="str">
        <f aca="false">IF(OR($J672="",$I672=""),"",IF(OR(AND($J672="Gelmintoz",$I672&gt;=2,$I672&lt;=10),AND($J672="Onkogematologik",$I672&gt;=2,$I672&lt;=18)),"Ha","Yo'q"))</f>
        <v/>
      </c>
      <c r="L672" s="25"/>
      <c r="M672" s="12"/>
      <c r="N672" s="14" t="str">
        <f aca="false">IF(OR($C672="",$D672="",$J672="",$B672=""),"",IF(COUNTIFS($C$5:$C$2504,$C672,$D$5:$D$2504,$D672,$J$5:$J$2504,$J672,$B$5:$B$2504,$B672)&gt;1,"Takror",""))</f>
        <v/>
      </c>
    </row>
    <row r="673" customFormat="false" ht="15" hidden="false" customHeight="false" outlineLevel="0" collapsed="false">
      <c r="A673" s="8" t="n">
        <v>669</v>
      </c>
      <c r="B673" s="13"/>
      <c r="C673" s="12"/>
      <c r="D673" s="13"/>
      <c r="E673" s="24"/>
      <c r="F673" s="12"/>
      <c r="G673" s="12"/>
      <c r="H673" s="25"/>
      <c r="I673" s="14" t="str">
        <f aca="false">IF(OR($D673="",$B673=""),"",INT(($B673-$D673)/365.25))</f>
        <v/>
      </c>
      <c r="J673" s="25"/>
      <c r="K673" s="14" t="str">
        <f aca="false">IF(OR($J673="",$I673=""),"",IF(OR(AND($J673="Gelmintoz",$I673&gt;=2,$I673&lt;=10),AND($J673="Onkogematologik",$I673&gt;=2,$I673&lt;=18)),"Ha","Yo'q"))</f>
        <v/>
      </c>
      <c r="L673" s="25"/>
      <c r="M673" s="12"/>
      <c r="N673" s="14" t="str">
        <f aca="false">IF(OR($C673="",$D673="",$J673="",$B673=""),"",IF(COUNTIFS($C$5:$C$2504,$C673,$D$5:$D$2504,$D673,$J$5:$J$2504,$J673,$B$5:$B$2504,$B673)&gt;1,"Takror",""))</f>
        <v/>
      </c>
    </row>
    <row r="674" customFormat="false" ht="15" hidden="false" customHeight="false" outlineLevel="0" collapsed="false">
      <c r="A674" s="8" t="n">
        <v>670</v>
      </c>
      <c r="B674" s="13"/>
      <c r="C674" s="12"/>
      <c r="D674" s="13"/>
      <c r="E674" s="24"/>
      <c r="F674" s="12"/>
      <c r="G674" s="12"/>
      <c r="H674" s="25"/>
      <c r="I674" s="14" t="str">
        <f aca="false">IF(OR($D674="",$B674=""),"",INT(($B674-$D674)/365.25))</f>
        <v/>
      </c>
      <c r="J674" s="25"/>
      <c r="K674" s="14" t="str">
        <f aca="false">IF(OR($J674="",$I674=""),"",IF(OR(AND($J674="Gelmintoz",$I674&gt;=2,$I674&lt;=10),AND($J674="Onkogematologik",$I674&gt;=2,$I674&lt;=18)),"Ha","Yo'q"))</f>
        <v/>
      </c>
      <c r="L674" s="25"/>
      <c r="M674" s="12"/>
      <c r="N674" s="14" t="str">
        <f aca="false">IF(OR($C674="",$D674="",$J674="",$B674=""),"",IF(COUNTIFS($C$5:$C$2504,$C674,$D$5:$D$2504,$D674,$J$5:$J$2504,$J674,$B$5:$B$2504,$B674)&gt;1,"Takror",""))</f>
        <v/>
      </c>
    </row>
    <row r="675" customFormat="false" ht="15" hidden="false" customHeight="false" outlineLevel="0" collapsed="false">
      <c r="A675" s="8" t="n">
        <v>671</v>
      </c>
      <c r="B675" s="13"/>
      <c r="C675" s="12"/>
      <c r="D675" s="13"/>
      <c r="E675" s="24"/>
      <c r="F675" s="12"/>
      <c r="G675" s="12"/>
      <c r="H675" s="25"/>
      <c r="I675" s="14" t="str">
        <f aca="false">IF(OR($D675="",$B675=""),"",INT(($B675-$D675)/365.25))</f>
        <v/>
      </c>
      <c r="J675" s="25"/>
      <c r="K675" s="14" t="str">
        <f aca="false">IF(OR($J675="",$I675=""),"",IF(OR(AND($J675="Gelmintoz",$I675&gt;=2,$I675&lt;=10),AND($J675="Onkogematologik",$I675&gt;=2,$I675&lt;=18)),"Ha","Yo'q"))</f>
        <v/>
      </c>
      <c r="L675" s="25"/>
      <c r="M675" s="12"/>
      <c r="N675" s="14" t="str">
        <f aca="false">IF(OR($C675="",$D675="",$J675="",$B675=""),"",IF(COUNTIFS($C$5:$C$2504,$C675,$D$5:$D$2504,$D675,$J$5:$J$2504,$J675,$B$5:$B$2504,$B675)&gt;1,"Takror",""))</f>
        <v/>
      </c>
    </row>
    <row r="676" customFormat="false" ht="15" hidden="false" customHeight="false" outlineLevel="0" collapsed="false">
      <c r="A676" s="8" t="n">
        <v>672</v>
      </c>
      <c r="B676" s="13"/>
      <c r="C676" s="12"/>
      <c r="D676" s="13"/>
      <c r="E676" s="24"/>
      <c r="F676" s="12"/>
      <c r="G676" s="12"/>
      <c r="H676" s="25"/>
      <c r="I676" s="14" t="str">
        <f aca="false">IF(OR($D676="",$B676=""),"",INT(($B676-$D676)/365.25))</f>
        <v/>
      </c>
      <c r="J676" s="25"/>
      <c r="K676" s="14" t="str">
        <f aca="false">IF(OR($J676="",$I676=""),"",IF(OR(AND($J676="Gelmintoz",$I676&gt;=2,$I676&lt;=10),AND($J676="Onkogematologik",$I676&gt;=2,$I676&lt;=18)),"Ha","Yo'q"))</f>
        <v/>
      </c>
      <c r="L676" s="25"/>
      <c r="M676" s="12"/>
      <c r="N676" s="14" t="str">
        <f aca="false">IF(OR($C676="",$D676="",$J676="",$B676=""),"",IF(COUNTIFS($C$5:$C$2504,$C676,$D$5:$D$2504,$D676,$J$5:$J$2504,$J676,$B$5:$B$2504,$B676)&gt;1,"Takror",""))</f>
        <v/>
      </c>
    </row>
    <row r="677" customFormat="false" ht="15" hidden="false" customHeight="false" outlineLevel="0" collapsed="false">
      <c r="A677" s="8" t="n">
        <v>673</v>
      </c>
      <c r="B677" s="13"/>
      <c r="C677" s="12"/>
      <c r="D677" s="13"/>
      <c r="E677" s="24"/>
      <c r="F677" s="12"/>
      <c r="G677" s="12"/>
      <c r="H677" s="25"/>
      <c r="I677" s="14" t="str">
        <f aca="false">IF(OR($D677="",$B677=""),"",INT(($B677-$D677)/365.25))</f>
        <v/>
      </c>
      <c r="J677" s="25"/>
      <c r="K677" s="14" t="str">
        <f aca="false">IF(OR($J677="",$I677=""),"",IF(OR(AND($J677="Gelmintoz",$I677&gt;=2,$I677&lt;=10),AND($J677="Onkogematologik",$I677&gt;=2,$I677&lt;=18)),"Ha","Yo'q"))</f>
        <v/>
      </c>
      <c r="L677" s="25"/>
      <c r="M677" s="12"/>
      <c r="N677" s="14" t="str">
        <f aca="false">IF(OR($C677="",$D677="",$J677="",$B677=""),"",IF(COUNTIFS($C$5:$C$2504,$C677,$D$5:$D$2504,$D677,$J$5:$J$2504,$J677,$B$5:$B$2504,$B677)&gt;1,"Takror",""))</f>
        <v/>
      </c>
    </row>
    <row r="678" customFormat="false" ht="15" hidden="false" customHeight="false" outlineLevel="0" collapsed="false">
      <c r="A678" s="8" t="n">
        <v>674</v>
      </c>
      <c r="B678" s="13"/>
      <c r="C678" s="12"/>
      <c r="D678" s="13"/>
      <c r="E678" s="24"/>
      <c r="F678" s="12"/>
      <c r="G678" s="12"/>
      <c r="H678" s="25"/>
      <c r="I678" s="14" t="str">
        <f aca="false">IF(OR($D678="",$B678=""),"",INT(($B678-$D678)/365.25))</f>
        <v/>
      </c>
      <c r="J678" s="25"/>
      <c r="K678" s="14" t="str">
        <f aca="false">IF(OR($J678="",$I678=""),"",IF(OR(AND($J678="Gelmintoz",$I678&gt;=2,$I678&lt;=10),AND($J678="Onkogematologik",$I678&gt;=2,$I678&lt;=18)),"Ha","Yo'q"))</f>
        <v/>
      </c>
      <c r="L678" s="25"/>
      <c r="M678" s="12"/>
      <c r="N678" s="14" t="str">
        <f aca="false">IF(OR($C678="",$D678="",$J678="",$B678=""),"",IF(COUNTIFS($C$5:$C$2504,$C678,$D$5:$D$2504,$D678,$J$5:$J$2504,$J678,$B$5:$B$2504,$B678)&gt;1,"Takror",""))</f>
        <v/>
      </c>
    </row>
    <row r="679" customFormat="false" ht="15" hidden="false" customHeight="false" outlineLevel="0" collapsed="false">
      <c r="A679" s="8" t="n">
        <v>675</v>
      </c>
      <c r="B679" s="13"/>
      <c r="C679" s="12"/>
      <c r="D679" s="13"/>
      <c r="E679" s="24"/>
      <c r="F679" s="12"/>
      <c r="G679" s="12"/>
      <c r="H679" s="25"/>
      <c r="I679" s="14" t="str">
        <f aca="false">IF(OR($D679="",$B679=""),"",INT(($B679-$D679)/365.25))</f>
        <v/>
      </c>
      <c r="J679" s="25"/>
      <c r="K679" s="14" t="str">
        <f aca="false">IF(OR($J679="",$I679=""),"",IF(OR(AND($J679="Gelmintoz",$I679&gt;=2,$I679&lt;=10),AND($J679="Onkogematologik",$I679&gt;=2,$I679&lt;=18)),"Ha","Yo'q"))</f>
        <v/>
      </c>
      <c r="L679" s="25"/>
      <c r="M679" s="12"/>
      <c r="N679" s="14" t="str">
        <f aca="false">IF(OR($C679="",$D679="",$J679="",$B679=""),"",IF(COUNTIFS($C$5:$C$2504,$C679,$D$5:$D$2504,$D679,$J$5:$J$2504,$J679,$B$5:$B$2504,$B679)&gt;1,"Takror",""))</f>
        <v/>
      </c>
    </row>
    <row r="680" customFormat="false" ht="15" hidden="false" customHeight="false" outlineLevel="0" collapsed="false">
      <c r="A680" s="8" t="n">
        <v>676</v>
      </c>
      <c r="B680" s="13"/>
      <c r="C680" s="12"/>
      <c r="D680" s="13"/>
      <c r="E680" s="24"/>
      <c r="F680" s="12"/>
      <c r="G680" s="12"/>
      <c r="H680" s="25"/>
      <c r="I680" s="14" t="str">
        <f aca="false">IF(OR($D680="",$B680=""),"",INT(($B680-$D680)/365.25))</f>
        <v/>
      </c>
      <c r="J680" s="25"/>
      <c r="K680" s="14" t="str">
        <f aca="false">IF(OR($J680="",$I680=""),"",IF(OR(AND($J680="Gelmintoz",$I680&gt;=2,$I680&lt;=10),AND($J680="Onkogematologik",$I680&gt;=2,$I680&lt;=18)),"Ha","Yo'q"))</f>
        <v/>
      </c>
      <c r="L680" s="25"/>
      <c r="M680" s="12"/>
      <c r="N680" s="14" t="str">
        <f aca="false">IF(OR($C680="",$D680="",$J680="",$B680=""),"",IF(COUNTIFS($C$5:$C$2504,$C680,$D$5:$D$2504,$D680,$J$5:$J$2504,$J680,$B$5:$B$2504,$B680)&gt;1,"Takror",""))</f>
        <v/>
      </c>
    </row>
    <row r="681" customFormat="false" ht="15" hidden="false" customHeight="false" outlineLevel="0" collapsed="false">
      <c r="A681" s="8" t="n">
        <v>677</v>
      </c>
      <c r="B681" s="13"/>
      <c r="C681" s="12"/>
      <c r="D681" s="13"/>
      <c r="E681" s="24"/>
      <c r="F681" s="12"/>
      <c r="G681" s="12"/>
      <c r="H681" s="25"/>
      <c r="I681" s="14" t="str">
        <f aca="false">IF(OR($D681="",$B681=""),"",INT(($B681-$D681)/365.25))</f>
        <v/>
      </c>
      <c r="J681" s="25"/>
      <c r="K681" s="14" t="str">
        <f aca="false">IF(OR($J681="",$I681=""),"",IF(OR(AND($J681="Gelmintoz",$I681&gt;=2,$I681&lt;=10),AND($J681="Onkogematologik",$I681&gt;=2,$I681&lt;=18)),"Ha","Yo'q"))</f>
        <v/>
      </c>
      <c r="L681" s="25"/>
      <c r="M681" s="12"/>
      <c r="N681" s="14" t="str">
        <f aca="false">IF(OR($C681="",$D681="",$J681="",$B681=""),"",IF(COUNTIFS($C$5:$C$2504,$C681,$D$5:$D$2504,$D681,$J$5:$J$2504,$J681,$B$5:$B$2504,$B681)&gt;1,"Takror",""))</f>
        <v/>
      </c>
    </row>
    <row r="682" customFormat="false" ht="15" hidden="false" customHeight="false" outlineLevel="0" collapsed="false">
      <c r="A682" s="8" t="n">
        <v>678</v>
      </c>
      <c r="B682" s="13"/>
      <c r="C682" s="12"/>
      <c r="D682" s="13"/>
      <c r="E682" s="24"/>
      <c r="F682" s="12"/>
      <c r="G682" s="12"/>
      <c r="H682" s="25"/>
      <c r="I682" s="14" t="str">
        <f aca="false">IF(OR($D682="",$B682=""),"",INT(($B682-$D682)/365.25))</f>
        <v/>
      </c>
      <c r="J682" s="25"/>
      <c r="K682" s="14" t="str">
        <f aca="false">IF(OR($J682="",$I682=""),"",IF(OR(AND($J682="Gelmintoz",$I682&gt;=2,$I682&lt;=10),AND($J682="Onkogematologik",$I682&gt;=2,$I682&lt;=18)),"Ha","Yo'q"))</f>
        <v/>
      </c>
      <c r="L682" s="25"/>
      <c r="M682" s="12"/>
      <c r="N682" s="14" t="str">
        <f aca="false">IF(OR($C682="",$D682="",$J682="",$B682=""),"",IF(COUNTIFS($C$5:$C$2504,$C682,$D$5:$D$2504,$D682,$J$5:$J$2504,$J682,$B$5:$B$2504,$B682)&gt;1,"Takror",""))</f>
        <v/>
      </c>
    </row>
    <row r="683" customFormat="false" ht="15" hidden="false" customHeight="false" outlineLevel="0" collapsed="false">
      <c r="A683" s="8" t="n">
        <v>679</v>
      </c>
      <c r="B683" s="13"/>
      <c r="C683" s="12"/>
      <c r="D683" s="13"/>
      <c r="E683" s="24"/>
      <c r="F683" s="12"/>
      <c r="G683" s="12"/>
      <c r="H683" s="25"/>
      <c r="I683" s="14" t="str">
        <f aca="false">IF(OR($D683="",$B683=""),"",INT(($B683-$D683)/365.25))</f>
        <v/>
      </c>
      <c r="J683" s="25"/>
      <c r="K683" s="14" t="str">
        <f aca="false">IF(OR($J683="",$I683=""),"",IF(OR(AND($J683="Gelmintoz",$I683&gt;=2,$I683&lt;=10),AND($J683="Onkogematologik",$I683&gt;=2,$I683&lt;=18)),"Ha","Yo'q"))</f>
        <v/>
      </c>
      <c r="L683" s="25"/>
      <c r="M683" s="12"/>
      <c r="N683" s="14" t="str">
        <f aca="false">IF(OR($C683="",$D683="",$J683="",$B683=""),"",IF(COUNTIFS($C$5:$C$2504,$C683,$D$5:$D$2504,$D683,$J$5:$J$2504,$J683,$B$5:$B$2504,$B683)&gt;1,"Takror",""))</f>
        <v/>
      </c>
    </row>
    <row r="684" customFormat="false" ht="15" hidden="false" customHeight="false" outlineLevel="0" collapsed="false">
      <c r="A684" s="8" t="n">
        <v>680</v>
      </c>
      <c r="B684" s="13"/>
      <c r="C684" s="12"/>
      <c r="D684" s="13"/>
      <c r="E684" s="24"/>
      <c r="F684" s="12"/>
      <c r="G684" s="12"/>
      <c r="H684" s="25"/>
      <c r="I684" s="14" t="str">
        <f aca="false">IF(OR($D684="",$B684=""),"",INT(($B684-$D684)/365.25))</f>
        <v/>
      </c>
      <c r="J684" s="25"/>
      <c r="K684" s="14" t="str">
        <f aca="false">IF(OR($J684="",$I684=""),"",IF(OR(AND($J684="Gelmintoz",$I684&gt;=2,$I684&lt;=10),AND($J684="Onkogematologik",$I684&gt;=2,$I684&lt;=18)),"Ha","Yo'q"))</f>
        <v/>
      </c>
      <c r="L684" s="25"/>
      <c r="M684" s="12"/>
      <c r="N684" s="14" t="str">
        <f aca="false">IF(OR($C684="",$D684="",$J684="",$B684=""),"",IF(COUNTIFS($C$5:$C$2504,$C684,$D$5:$D$2504,$D684,$J$5:$J$2504,$J684,$B$5:$B$2504,$B684)&gt;1,"Takror",""))</f>
        <v/>
      </c>
    </row>
    <row r="685" customFormat="false" ht="15" hidden="false" customHeight="false" outlineLevel="0" collapsed="false">
      <c r="A685" s="8" t="n">
        <v>681</v>
      </c>
      <c r="B685" s="13"/>
      <c r="C685" s="12"/>
      <c r="D685" s="13"/>
      <c r="E685" s="24"/>
      <c r="F685" s="12"/>
      <c r="G685" s="12"/>
      <c r="H685" s="25"/>
      <c r="I685" s="14" t="str">
        <f aca="false">IF(OR($D685="",$B685=""),"",INT(($B685-$D685)/365.25))</f>
        <v/>
      </c>
      <c r="J685" s="25"/>
      <c r="K685" s="14" t="str">
        <f aca="false">IF(OR($J685="",$I685=""),"",IF(OR(AND($J685="Gelmintoz",$I685&gt;=2,$I685&lt;=10),AND($J685="Onkogematologik",$I685&gt;=2,$I685&lt;=18)),"Ha","Yo'q"))</f>
        <v/>
      </c>
      <c r="L685" s="25"/>
      <c r="M685" s="12"/>
      <c r="N685" s="14" t="str">
        <f aca="false">IF(OR($C685="",$D685="",$J685="",$B685=""),"",IF(COUNTIFS($C$5:$C$2504,$C685,$D$5:$D$2504,$D685,$J$5:$J$2504,$J685,$B$5:$B$2504,$B685)&gt;1,"Takror",""))</f>
        <v/>
      </c>
    </row>
    <row r="686" customFormat="false" ht="15" hidden="false" customHeight="false" outlineLevel="0" collapsed="false">
      <c r="A686" s="8" t="n">
        <v>682</v>
      </c>
      <c r="B686" s="13"/>
      <c r="C686" s="12"/>
      <c r="D686" s="13"/>
      <c r="E686" s="24"/>
      <c r="F686" s="12"/>
      <c r="G686" s="12"/>
      <c r="H686" s="25"/>
      <c r="I686" s="14" t="str">
        <f aca="false">IF(OR($D686="",$B686=""),"",INT(($B686-$D686)/365.25))</f>
        <v/>
      </c>
      <c r="J686" s="25"/>
      <c r="K686" s="14" t="str">
        <f aca="false">IF(OR($J686="",$I686=""),"",IF(OR(AND($J686="Gelmintoz",$I686&gt;=2,$I686&lt;=10),AND($J686="Onkogematologik",$I686&gt;=2,$I686&lt;=18)),"Ha","Yo'q"))</f>
        <v/>
      </c>
      <c r="L686" s="25"/>
      <c r="M686" s="12"/>
      <c r="N686" s="14" t="str">
        <f aca="false">IF(OR($C686="",$D686="",$J686="",$B686=""),"",IF(COUNTIFS($C$5:$C$2504,$C686,$D$5:$D$2504,$D686,$J$5:$J$2504,$J686,$B$5:$B$2504,$B686)&gt;1,"Takror",""))</f>
        <v/>
      </c>
    </row>
    <row r="687" customFormat="false" ht="15" hidden="false" customHeight="false" outlineLevel="0" collapsed="false">
      <c r="A687" s="8" t="n">
        <v>683</v>
      </c>
      <c r="B687" s="13"/>
      <c r="C687" s="12"/>
      <c r="D687" s="13"/>
      <c r="E687" s="24"/>
      <c r="F687" s="12"/>
      <c r="G687" s="12"/>
      <c r="H687" s="25"/>
      <c r="I687" s="14" t="str">
        <f aca="false">IF(OR($D687="",$B687=""),"",INT(($B687-$D687)/365.25))</f>
        <v/>
      </c>
      <c r="J687" s="25"/>
      <c r="K687" s="14" t="str">
        <f aca="false">IF(OR($J687="",$I687=""),"",IF(OR(AND($J687="Gelmintoz",$I687&gt;=2,$I687&lt;=10),AND($J687="Onkogematologik",$I687&gt;=2,$I687&lt;=18)),"Ha","Yo'q"))</f>
        <v/>
      </c>
      <c r="L687" s="25"/>
      <c r="M687" s="12"/>
      <c r="N687" s="14" t="str">
        <f aca="false">IF(OR($C687="",$D687="",$J687="",$B687=""),"",IF(COUNTIFS($C$5:$C$2504,$C687,$D$5:$D$2504,$D687,$J$5:$J$2504,$J687,$B$5:$B$2504,$B687)&gt;1,"Takror",""))</f>
        <v/>
      </c>
    </row>
    <row r="688" customFormat="false" ht="15" hidden="false" customHeight="false" outlineLevel="0" collapsed="false">
      <c r="A688" s="8" t="n">
        <v>684</v>
      </c>
      <c r="B688" s="13"/>
      <c r="C688" s="12"/>
      <c r="D688" s="13"/>
      <c r="E688" s="24"/>
      <c r="F688" s="12"/>
      <c r="G688" s="12"/>
      <c r="H688" s="25"/>
      <c r="I688" s="14" t="str">
        <f aca="false">IF(OR($D688="",$B688=""),"",INT(($B688-$D688)/365.25))</f>
        <v/>
      </c>
      <c r="J688" s="25"/>
      <c r="K688" s="14" t="str">
        <f aca="false">IF(OR($J688="",$I688=""),"",IF(OR(AND($J688="Gelmintoz",$I688&gt;=2,$I688&lt;=10),AND($J688="Onkogematologik",$I688&gt;=2,$I688&lt;=18)),"Ha","Yo'q"))</f>
        <v/>
      </c>
      <c r="L688" s="25"/>
      <c r="M688" s="12"/>
      <c r="N688" s="14" t="str">
        <f aca="false">IF(OR($C688="",$D688="",$J688="",$B688=""),"",IF(COUNTIFS($C$5:$C$2504,$C688,$D$5:$D$2504,$D688,$J$5:$J$2504,$J688,$B$5:$B$2504,$B688)&gt;1,"Takror",""))</f>
        <v/>
      </c>
    </row>
    <row r="689" customFormat="false" ht="15" hidden="false" customHeight="false" outlineLevel="0" collapsed="false">
      <c r="A689" s="8" t="n">
        <v>685</v>
      </c>
      <c r="B689" s="13"/>
      <c r="C689" s="12"/>
      <c r="D689" s="13"/>
      <c r="E689" s="24"/>
      <c r="F689" s="12"/>
      <c r="G689" s="12"/>
      <c r="H689" s="25"/>
      <c r="I689" s="14" t="str">
        <f aca="false">IF(OR($D689="",$B689=""),"",INT(($B689-$D689)/365.25))</f>
        <v/>
      </c>
      <c r="J689" s="25"/>
      <c r="K689" s="14" t="str">
        <f aca="false">IF(OR($J689="",$I689=""),"",IF(OR(AND($J689="Gelmintoz",$I689&gt;=2,$I689&lt;=10),AND($J689="Onkogematologik",$I689&gt;=2,$I689&lt;=18)),"Ha","Yo'q"))</f>
        <v/>
      </c>
      <c r="L689" s="25"/>
      <c r="M689" s="12"/>
      <c r="N689" s="14" t="str">
        <f aca="false">IF(OR($C689="",$D689="",$J689="",$B689=""),"",IF(COUNTIFS($C$5:$C$2504,$C689,$D$5:$D$2504,$D689,$J$5:$J$2504,$J689,$B$5:$B$2504,$B689)&gt;1,"Takror",""))</f>
        <v/>
      </c>
    </row>
    <row r="690" customFormat="false" ht="15" hidden="false" customHeight="false" outlineLevel="0" collapsed="false">
      <c r="A690" s="8" t="n">
        <v>686</v>
      </c>
      <c r="B690" s="13"/>
      <c r="C690" s="12"/>
      <c r="D690" s="13"/>
      <c r="E690" s="24"/>
      <c r="F690" s="12"/>
      <c r="G690" s="12"/>
      <c r="H690" s="25"/>
      <c r="I690" s="14" t="str">
        <f aca="false">IF(OR($D690="",$B690=""),"",INT(($B690-$D690)/365.25))</f>
        <v/>
      </c>
      <c r="J690" s="25"/>
      <c r="K690" s="14" t="str">
        <f aca="false">IF(OR($J690="",$I690=""),"",IF(OR(AND($J690="Gelmintoz",$I690&gt;=2,$I690&lt;=10),AND($J690="Onkogematologik",$I690&gt;=2,$I690&lt;=18)),"Ha","Yo'q"))</f>
        <v/>
      </c>
      <c r="L690" s="25"/>
      <c r="M690" s="12"/>
      <c r="N690" s="14" t="str">
        <f aca="false">IF(OR($C690="",$D690="",$J690="",$B690=""),"",IF(COUNTIFS($C$5:$C$2504,$C690,$D$5:$D$2504,$D690,$J$5:$J$2504,$J690,$B$5:$B$2504,$B690)&gt;1,"Takror",""))</f>
        <v/>
      </c>
    </row>
    <row r="691" customFormat="false" ht="15" hidden="false" customHeight="false" outlineLevel="0" collapsed="false">
      <c r="A691" s="8" t="n">
        <v>687</v>
      </c>
      <c r="B691" s="13"/>
      <c r="C691" s="12"/>
      <c r="D691" s="13"/>
      <c r="E691" s="24"/>
      <c r="F691" s="12"/>
      <c r="G691" s="12"/>
      <c r="H691" s="25"/>
      <c r="I691" s="14" t="str">
        <f aca="false">IF(OR($D691="",$B691=""),"",INT(($B691-$D691)/365.25))</f>
        <v/>
      </c>
      <c r="J691" s="25"/>
      <c r="K691" s="14" t="str">
        <f aca="false">IF(OR($J691="",$I691=""),"",IF(OR(AND($J691="Gelmintoz",$I691&gt;=2,$I691&lt;=10),AND($J691="Onkogematologik",$I691&gt;=2,$I691&lt;=18)),"Ha","Yo'q"))</f>
        <v/>
      </c>
      <c r="L691" s="25"/>
      <c r="M691" s="12"/>
      <c r="N691" s="14" t="str">
        <f aca="false">IF(OR($C691="",$D691="",$J691="",$B691=""),"",IF(COUNTIFS($C$5:$C$2504,$C691,$D$5:$D$2504,$D691,$J$5:$J$2504,$J691,$B$5:$B$2504,$B691)&gt;1,"Takror",""))</f>
        <v/>
      </c>
    </row>
    <row r="692" customFormat="false" ht="15" hidden="false" customHeight="false" outlineLevel="0" collapsed="false">
      <c r="A692" s="8" t="n">
        <v>688</v>
      </c>
      <c r="B692" s="13"/>
      <c r="C692" s="12"/>
      <c r="D692" s="13"/>
      <c r="E692" s="24"/>
      <c r="F692" s="12"/>
      <c r="G692" s="12"/>
      <c r="H692" s="25"/>
      <c r="I692" s="14" t="str">
        <f aca="false">IF(OR($D692="",$B692=""),"",INT(($B692-$D692)/365.25))</f>
        <v/>
      </c>
      <c r="J692" s="25"/>
      <c r="K692" s="14" t="str">
        <f aca="false">IF(OR($J692="",$I692=""),"",IF(OR(AND($J692="Gelmintoz",$I692&gt;=2,$I692&lt;=10),AND($J692="Onkogematologik",$I692&gt;=2,$I692&lt;=18)),"Ha","Yo'q"))</f>
        <v/>
      </c>
      <c r="L692" s="25"/>
      <c r="M692" s="12"/>
      <c r="N692" s="14" t="str">
        <f aca="false">IF(OR($C692="",$D692="",$J692="",$B692=""),"",IF(COUNTIFS($C$5:$C$2504,$C692,$D$5:$D$2504,$D692,$J$5:$J$2504,$J692,$B$5:$B$2504,$B692)&gt;1,"Takror",""))</f>
        <v/>
      </c>
    </row>
    <row r="693" customFormat="false" ht="15" hidden="false" customHeight="false" outlineLevel="0" collapsed="false">
      <c r="A693" s="8" t="n">
        <v>689</v>
      </c>
      <c r="B693" s="13"/>
      <c r="C693" s="12"/>
      <c r="D693" s="13"/>
      <c r="E693" s="24"/>
      <c r="F693" s="12"/>
      <c r="G693" s="12"/>
      <c r="H693" s="25"/>
      <c r="I693" s="14" t="str">
        <f aca="false">IF(OR($D693="",$B693=""),"",INT(($B693-$D693)/365.25))</f>
        <v/>
      </c>
      <c r="J693" s="25"/>
      <c r="K693" s="14" t="str">
        <f aca="false">IF(OR($J693="",$I693=""),"",IF(OR(AND($J693="Gelmintoz",$I693&gt;=2,$I693&lt;=10),AND($J693="Onkogematologik",$I693&gt;=2,$I693&lt;=18)),"Ha","Yo'q"))</f>
        <v/>
      </c>
      <c r="L693" s="25"/>
      <c r="M693" s="12"/>
      <c r="N693" s="14" t="str">
        <f aca="false">IF(OR($C693="",$D693="",$J693="",$B693=""),"",IF(COUNTIFS($C$5:$C$2504,$C693,$D$5:$D$2504,$D693,$J$5:$J$2504,$J693,$B$5:$B$2504,$B693)&gt;1,"Takror",""))</f>
        <v/>
      </c>
    </row>
    <row r="694" customFormat="false" ht="15" hidden="false" customHeight="false" outlineLevel="0" collapsed="false">
      <c r="A694" s="8" t="n">
        <v>690</v>
      </c>
      <c r="B694" s="13"/>
      <c r="C694" s="12"/>
      <c r="D694" s="13"/>
      <c r="E694" s="24"/>
      <c r="F694" s="12"/>
      <c r="G694" s="12"/>
      <c r="H694" s="25"/>
      <c r="I694" s="14" t="str">
        <f aca="false">IF(OR($D694="",$B694=""),"",INT(($B694-$D694)/365.25))</f>
        <v/>
      </c>
      <c r="J694" s="25"/>
      <c r="K694" s="14" t="str">
        <f aca="false">IF(OR($J694="",$I694=""),"",IF(OR(AND($J694="Gelmintoz",$I694&gt;=2,$I694&lt;=10),AND($J694="Onkogematologik",$I694&gt;=2,$I694&lt;=18)),"Ha","Yo'q"))</f>
        <v/>
      </c>
      <c r="L694" s="25"/>
      <c r="M694" s="12"/>
      <c r="N694" s="14" t="str">
        <f aca="false">IF(OR($C694="",$D694="",$J694="",$B694=""),"",IF(COUNTIFS($C$5:$C$2504,$C694,$D$5:$D$2504,$D694,$J$5:$J$2504,$J694,$B$5:$B$2504,$B694)&gt;1,"Takror",""))</f>
        <v/>
      </c>
    </row>
    <row r="695" customFormat="false" ht="15" hidden="false" customHeight="false" outlineLevel="0" collapsed="false">
      <c r="A695" s="8" t="n">
        <v>691</v>
      </c>
      <c r="B695" s="13"/>
      <c r="C695" s="12"/>
      <c r="D695" s="13"/>
      <c r="E695" s="24"/>
      <c r="F695" s="12"/>
      <c r="G695" s="12"/>
      <c r="H695" s="25"/>
      <c r="I695" s="14" t="str">
        <f aca="false">IF(OR($D695="",$B695=""),"",INT(($B695-$D695)/365.25))</f>
        <v/>
      </c>
      <c r="J695" s="25"/>
      <c r="K695" s="14" t="str">
        <f aca="false">IF(OR($J695="",$I695=""),"",IF(OR(AND($J695="Gelmintoz",$I695&gt;=2,$I695&lt;=10),AND($J695="Onkogematologik",$I695&gt;=2,$I695&lt;=18)),"Ha","Yo'q"))</f>
        <v/>
      </c>
      <c r="L695" s="25"/>
      <c r="M695" s="12"/>
      <c r="N695" s="14" t="str">
        <f aca="false">IF(OR($C695="",$D695="",$J695="",$B695=""),"",IF(COUNTIFS($C$5:$C$2504,$C695,$D$5:$D$2504,$D695,$J$5:$J$2504,$J695,$B$5:$B$2504,$B695)&gt;1,"Takror",""))</f>
        <v/>
      </c>
    </row>
    <row r="696" customFormat="false" ht="15" hidden="false" customHeight="false" outlineLevel="0" collapsed="false">
      <c r="A696" s="8" t="n">
        <v>692</v>
      </c>
      <c r="B696" s="13"/>
      <c r="C696" s="12"/>
      <c r="D696" s="13"/>
      <c r="E696" s="24"/>
      <c r="F696" s="12"/>
      <c r="G696" s="12"/>
      <c r="H696" s="25"/>
      <c r="I696" s="14" t="str">
        <f aca="false">IF(OR($D696="",$B696=""),"",INT(($B696-$D696)/365.25))</f>
        <v/>
      </c>
      <c r="J696" s="25"/>
      <c r="K696" s="14" t="str">
        <f aca="false">IF(OR($J696="",$I696=""),"",IF(OR(AND($J696="Gelmintoz",$I696&gt;=2,$I696&lt;=10),AND($J696="Onkogematologik",$I696&gt;=2,$I696&lt;=18)),"Ha","Yo'q"))</f>
        <v/>
      </c>
      <c r="L696" s="25"/>
      <c r="M696" s="12"/>
      <c r="N696" s="14" t="str">
        <f aca="false">IF(OR($C696="",$D696="",$J696="",$B696=""),"",IF(COUNTIFS($C$5:$C$2504,$C696,$D$5:$D$2504,$D696,$J$5:$J$2504,$J696,$B$5:$B$2504,$B696)&gt;1,"Takror",""))</f>
        <v/>
      </c>
    </row>
    <row r="697" customFormat="false" ht="15" hidden="false" customHeight="false" outlineLevel="0" collapsed="false">
      <c r="A697" s="8" t="n">
        <v>693</v>
      </c>
      <c r="B697" s="13"/>
      <c r="C697" s="12"/>
      <c r="D697" s="13"/>
      <c r="E697" s="24"/>
      <c r="F697" s="12"/>
      <c r="G697" s="12"/>
      <c r="H697" s="25"/>
      <c r="I697" s="14" t="str">
        <f aca="false">IF(OR($D697="",$B697=""),"",INT(($B697-$D697)/365.25))</f>
        <v/>
      </c>
      <c r="J697" s="25"/>
      <c r="K697" s="14" t="str">
        <f aca="false">IF(OR($J697="",$I697=""),"",IF(OR(AND($J697="Gelmintoz",$I697&gt;=2,$I697&lt;=10),AND($J697="Onkogematologik",$I697&gt;=2,$I697&lt;=18)),"Ha","Yo'q"))</f>
        <v/>
      </c>
      <c r="L697" s="25"/>
      <c r="M697" s="12"/>
      <c r="N697" s="14" t="str">
        <f aca="false">IF(OR($C697="",$D697="",$J697="",$B697=""),"",IF(COUNTIFS($C$5:$C$2504,$C697,$D$5:$D$2504,$D697,$J$5:$J$2504,$J697,$B$5:$B$2504,$B697)&gt;1,"Takror",""))</f>
        <v/>
      </c>
    </row>
    <row r="698" customFormat="false" ht="15" hidden="false" customHeight="false" outlineLevel="0" collapsed="false">
      <c r="A698" s="8" t="n">
        <v>694</v>
      </c>
      <c r="B698" s="13"/>
      <c r="C698" s="12"/>
      <c r="D698" s="13"/>
      <c r="E698" s="24"/>
      <c r="F698" s="12"/>
      <c r="G698" s="12"/>
      <c r="H698" s="25"/>
      <c r="I698" s="14" t="str">
        <f aca="false">IF(OR($D698="",$B698=""),"",INT(($B698-$D698)/365.25))</f>
        <v/>
      </c>
      <c r="J698" s="25"/>
      <c r="K698" s="14" t="str">
        <f aca="false">IF(OR($J698="",$I698=""),"",IF(OR(AND($J698="Gelmintoz",$I698&gt;=2,$I698&lt;=10),AND($J698="Onkogematologik",$I698&gt;=2,$I698&lt;=18)),"Ha","Yo'q"))</f>
        <v/>
      </c>
      <c r="L698" s="25"/>
      <c r="M698" s="12"/>
      <c r="N698" s="14" t="str">
        <f aca="false">IF(OR($C698="",$D698="",$J698="",$B698=""),"",IF(COUNTIFS($C$5:$C$2504,$C698,$D$5:$D$2504,$D698,$J$5:$J$2504,$J698,$B$5:$B$2504,$B698)&gt;1,"Takror",""))</f>
        <v/>
      </c>
    </row>
    <row r="699" customFormat="false" ht="15" hidden="false" customHeight="false" outlineLevel="0" collapsed="false">
      <c r="A699" s="8" t="n">
        <v>695</v>
      </c>
      <c r="B699" s="13"/>
      <c r="C699" s="12"/>
      <c r="D699" s="13"/>
      <c r="E699" s="24"/>
      <c r="F699" s="12"/>
      <c r="G699" s="12"/>
      <c r="H699" s="25"/>
      <c r="I699" s="14" t="str">
        <f aca="false">IF(OR($D699="",$B699=""),"",INT(($B699-$D699)/365.25))</f>
        <v/>
      </c>
      <c r="J699" s="25"/>
      <c r="K699" s="14" t="str">
        <f aca="false">IF(OR($J699="",$I699=""),"",IF(OR(AND($J699="Gelmintoz",$I699&gt;=2,$I699&lt;=10),AND($J699="Onkogematologik",$I699&gt;=2,$I699&lt;=18)),"Ha","Yo'q"))</f>
        <v/>
      </c>
      <c r="L699" s="25"/>
      <c r="M699" s="12"/>
      <c r="N699" s="14" t="str">
        <f aca="false">IF(OR($C699="",$D699="",$J699="",$B699=""),"",IF(COUNTIFS($C$5:$C$2504,$C699,$D$5:$D$2504,$D699,$J$5:$J$2504,$J699,$B$5:$B$2504,$B699)&gt;1,"Takror",""))</f>
        <v/>
      </c>
    </row>
    <row r="700" customFormat="false" ht="15" hidden="false" customHeight="false" outlineLevel="0" collapsed="false">
      <c r="A700" s="8" t="n">
        <v>696</v>
      </c>
      <c r="B700" s="13"/>
      <c r="C700" s="12"/>
      <c r="D700" s="13"/>
      <c r="E700" s="24"/>
      <c r="F700" s="12"/>
      <c r="G700" s="12"/>
      <c r="H700" s="25"/>
      <c r="I700" s="14" t="str">
        <f aca="false">IF(OR($D700="",$B700=""),"",INT(($B700-$D700)/365.25))</f>
        <v/>
      </c>
      <c r="J700" s="25"/>
      <c r="K700" s="14" t="str">
        <f aca="false">IF(OR($J700="",$I700=""),"",IF(OR(AND($J700="Gelmintoz",$I700&gt;=2,$I700&lt;=10),AND($J700="Onkogematologik",$I700&gt;=2,$I700&lt;=18)),"Ha","Yo'q"))</f>
        <v/>
      </c>
      <c r="L700" s="25"/>
      <c r="M700" s="12"/>
      <c r="N700" s="14" t="str">
        <f aca="false">IF(OR($C700="",$D700="",$J700="",$B700=""),"",IF(COUNTIFS($C$5:$C$2504,$C700,$D$5:$D$2504,$D700,$J$5:$J$2504,$J700,$B$5:$B$2504,$B700)&gt;1,"Takror",""))</f>
        <v/>
      </c>
    </row>
    <row r="701" customFormat="false" ht="15" hidden="false" customHeight="false" outlineLevel="0" collapsed="false">
      <c r="A701" s="8" t="n">
        <v>697</v>
      </c>
      <c r="B701" s="13"/>
      <c r="C701" s="12"/>
      <c r="D701" s="13"/>
      <c r="E701" s="24"/>
      <c r="F701" s="12"/>
      <c r="G701" s="12"/>
      <c r="H701" s="25"/>
      <c r="I701" s="14" t="str">
        <f aca="false">IF(OR($D701="",$B701=""),"",INT(($B701-$D701)/365.25))</f>
        <v/>
      </c>
      <c r="J701" s="25"/>
      <c r="K701" s="14" t="str">
        <f aca="false">IF(OR($J701="",$I701=""),"",IF(OR(AND($J701="Gelmintoz",$I701&gt;=2,$I701&lt;=10),AND($J701="Onkogematologik",$I701&gt;=2,$I701&lt;=18)),"Ha","Yo'q"))</f>
        <v/>
      </c>
      <c r="L701" s="25"/>
      <c r="M701" s="12"/>
      <c r="N701" s="14" t="str">
        <f aca="false">IF(OR($C701="",$D701="",$J701="",$B701=""),"",IF(COUNTIFS($C$5:$C$2504,$C701,$D$5:$D$2504,$D701,$J$5:$J$2504,$J701,$B$5:$B$2504,$B701)&gt;1,"Takror",""))</f>
        <v/>
      </c>
    </row>
    <row r="702" customFormat="false" ht="15" hidden="false" customHeight="false" outlineLevel="0" collapsed="false">
      <c r="A702" s="8" t="n">
        <v>698</v>
      </c>
      <c r="B702" s="13"/>
      <c r="C702" s="12"/>
      <c r="D702" s="13"/>
      <c r="E702" s="24"/>
      <c r="F702" s="12"/>
      <c r="G702" s="12"/>
      <c r="H702" s="25"/>
      <c r="I702" s="14" t="str">
        <f aca="false">IF(OR($D702="",$B702=""),"",INT(($B702-$D702)/365.25))</f>
        <v/>
      </c>
      <c r="J702" s="25"/>
      <c r="K702" s="14" t="str">
        <f aca="false">IF(OR($J702="",$I702=""),"",IF(OR(AND($J702="Gelmintoz",$I702&gt;=2,$I702&lt;=10),AND($J702="Onkogematologik",$I702&gt;=2,$I702&lt;=18)),"Ha","Yo'q"))</f>
        <v/>
      </c>
      <c r="L702" s="25"/>
      <c r="M702" s="12"/>
      <c r="N702" s="14" t="str">
        <f aca="false">IF(OR($C702="",$D702="",$J702="",$B702=""),"",IF(COUNTIFS($C$5:$C$2504,$C702,$D$5:$D$2504,$D702,$J$5:$J$2504,$J702,$B$5:$B$2504,$B702)&gt;1,"Takror",""))</f>
        <v/>
      </c>
    </row>
    <row r="703" customFormat="false" ht="15" hidden="false" customHeight="false" outlineLevel="0" collapsed="false">
      <c r="A703" s="8" t="n">
        <v>699</v>
      </c>
      <c r="B703" s="13"/>
      <c r="C703" s="12"/>
      <c r="D703" s="13"/>
      <c r="E703" s="24"/>
      <c r="F703" s="12"/>
      <c r="G703" s="12"/>
      <c r="H703" s="25"/>
      <c r="I703" s="14" t="str">
        <f aca="false">IF(OR($D703="",$B703=""),"",INT(($B703-$D703)/365.25))</f>
        <v/>
      </c>
      <c r="J703" s="25"/>
      <c r="K703" s="14" t="str">
        <f aca="false">IF(OR($J703="",$I703=""),"",IF(OR(AND($J703="Gelmintoz",$I703&gt;=2,$I703&lt;=10),AND($J703="Onkogematologik",$I703&gt;=2,$I703&lt;=18)),"Ha","Yo'q"))</f>
        <v/>
      </c>
      <c r="L703" s="25"/>
      <c r="M703" s="12"/>
      <c r="N703" s="14" t="str">
        <f aca="false">IF(OR($C703="",$D703="",$J703="",$B703=""),"",IF(COUNTIFS($C$5:$C$2504,$C703,$D$5:$D$2504,$D703,$J$5:$J$2504,$J703,$B$5:$B$2504,$B703)&gt;1,"Takror",""))</f>
        <v/>
      </c>
    </row>
    <row r="704" customFormat="false" ht="15" hidden="false" customHeight="false" outlineLevel="0" collapsed="false">
      <c r="A704" s="8" t="n">
        <v>700</v>
      </c>
      <c r="B704" s="13"/>
      <c r="C704" s="12"/>
      <c r="D704" s="13"/>
      <c r="E704" s="24"/>
      <c r="F704" s="12"/>
      <c r="G704" s="12"/>
      <c r="H704" s="25"/>
      <c r="I704" s="14" t="str">
        <f aca="false">IF(OR($D704="",$B704=""),"",INT(($B704-$D704)/365.25))</f>
        <v/>
      </c>
      <c r="J704" s="25"/>
      <c r="K704" s="14" t="str">
        <f aca="false">IF(OR($J704="",$I704=""),"",IF(OR(AND($J704="Gelmintoz",$I704&gt;=2,$I704&lt;=10),AND($J704="Onkogematologik",$I704&gt;=2,$I704&lt;=18)),"Ha","Yo'q"))</f>
        <v/>
      </c>
      <c r="L704" s="25"/>
      <c r="M704" s="12"/>
      <c r="N704" s="14" t="str">
        <f aca="false">IF(OR($C704="",$D704="",$J704="",$B704=""),"",IF(COUNTIFS($C$5:$C$2504,$C704,$D$5:$D$2504,$D704,$J$5:$J$2504,$J704,$B$5:$B$2504,$B704)&gt;1,"Takror",""))</f>
        <v/>
      </c>
    </row>
    <row r="705" customFormat="false" ht="15" hidden="false" customHeight="false" outlineLevel="0" collapsed="false">
      <c r="A705" s="8" t="n">
        <v>701</v>
      </c>
      <c r="B705" s="13"/>
      <c r="C705" s="12"/>
      <c r="D705" s="13"/>
      <c r="E705" s="24"/>
      <c r="F705" s="12"/>
      <c r="G705" s="12"/>
      <c r="H705" s="25"/>
      <c r="I705" s="14" t="str">
        <f aca="false">IF(OR($D705="",$B705=""),"",INT(($B705-$D705)/365.25))</f>
        <v/>
      </c>
      <c r="J705" s="25"/>
      <c r="K705" s="14" t="str">
        <f aca="false">IF(OR($J705="",$I705=""),"",IF(OR(AND($J705="Gelmintoz",$I705&gt;=2,$I705&lt;=10),AND($J705="Onkogematologik",$I705&gt;=2,$I705&lt;=18)),"Ha","Yo'q"))</f>
        <v/>
      </c>
      <c r="L705" s="25"/>
      <c r="M705" s="12"/>
      <c r="N705" s="14" t="str">
        <f aca="false">IF(OR($C705="",$D705="",$J705="",$B705=""),"",IF(COUNTIFS($C$5:$C$2504,$C705,$D$5:$D$2504,$D705,$J$5:$J$2504,$J705,$B$5:$B$2504,$B705)&gt;1,"Takror",""))</f>
        <v/>
      </c>
    </row>
    <row r="706" customFormat="false" ht="15" hidden="false" customHeight="false" outlineLevel="0" collapsed="false">
      <c r="A706" s="8" t="n">
        <v>702</v>
      </c>
      <c r="B706" s="13"/>
      <c r="C706" s="12"/>
      <c r="D706" s="13"/>
      <c r="E706" s="24"/>
      <c r="F706" s="12"/>
      <c r="G706" s="12"/>
      <c r="H706" s="25"/>
      <c r="I706" s="14" t="str">
        <f aca="false">IF(OR($D706="",$B706=""),"",INT(($B706-$D706)/365.25))</f>
        <v/>
      </c>
      <c r="J706" s="25"/>
      <c r="K706" s="14" t="str">
        <f aca="false">IF(OR($J706="",$I706=""),"",IF(OR(AND($J706="Gelmintoz",$I706&gt;=2,$I706&lt;=10),AND($J706="Onkogematologik",$I706&gt;=2,$I706&lt;=18)),"Ha","Yo'q"))</f>
        <v/>
      </c>
      <c r="L706" s="25"/>
      <c r="M706" s="12"/>
      <c r="N706" s="14" t="str">
        <f aca="false">IF(OR($C706="",$D706="",$J706="",$B706=""),"",IF(COUNTIFS($C$5:$C$2504,$C706,$D$5:$D$2504,$D706,$J$5:$J$2504,$J706,$B$5:$B$2504,$B706)&gt;1,"Takror",""))</f>
        <v/>
      </c>
    </row>
    <row r="707" customFormat="false" ht="15" hidden="false" customHeight="false" outlineLevel="0" collapsed="false">
      <c r="A707" s="8" t="n">
        <v>703</v>
      </c>
      <c r="B707" s="13"/>
      <c r="C707" s="12"/>
      <c r="D707" s="13"/>
      <c r="E707" s="24"/>
      <c r="F707" s="12"/>
      <c r="G707" s="12"/>
      <c r="H707" s="25"/>
      <c r="I707" s="14" t="str">
        <f aca="false">IF(OR($D707="",$B707=""),"",INT(($B707-$D707)/365.25))</f>
        <v/>
      </c>
      <c r="J707" s="25"/>
      <c r="K707" s="14" t="str">
        <f aca="false">IF(OR($J707="",$I707=""),"",IF(OR(AND($J707="Gelmintoz",$I707&gt;=2,$I707&lt;=10),AND($J707="Onkogematologik",$I707&gt;=2,$I707&lt;=18)),"Ha","Yo'q"))</f>
        <v/>
      </c>
      <c r="L707" s="25"/>
      <c r="M707" s="12"/>
      <c r="N707" s="14" t="str">
        <f aca="false">IF(OR($C707="",$D707="",$J707="",$B707=""),"",IF(COUNTIFS($C$5:$C$2504,$C707,$D$5:$D$2504,$D707,$J$5:$J$2504,$J707,$B$5:$B$2504,$B707)&gt;1,"Takror",""))</f>
        <v/>
      </c>
    </row>
    <row r="708" customFormat="false" ht="15" hidden="false" customHeight="false" outlineLevel="0" collapsed="false">
      <c r="A708" s="8" t="n">
        <v>704</v>
      </c>
      <c r="B708" s="13"/>
      <c r="C708" s="12"/>
      <c r="D708" s="13"/>
      <c r="E708" s="24"/>
      <c r="F708" s="12"/>
      <c r="G708" s="12"/>
      <c r="H708" s="25"/>
      <c r="I708" s="14" t="str">
        <f aca="false">IF(OR($D708="",$B708=""),"",INT(($B708-$D708)/365.25))</f>
        <v/>
      </c>
      <c r="J708" s="25"/>
      <c r="K708" s="14" t="str">
        <f aca="false">IF(OR($J708="",$I708=""),"",IF(OR(AND($J708="Gelmintoz",$I708&gt;=2,$I708&lt;=10),AND($J708="Onkogematologik",$I708&gt;=2,$I708&lt;=18)),"Ha","Yo'q"))</f>
        <v/>
      </c>
      <c r="L708" s="25"/>
      <c r="M708" s="12"/>
      <c r="N708" s="14" t="str">
        <f aca="false">IF(OR($C708="",$D708="",$J708="",$B708=""),"",IF(COUNTIFS($C$5:$C$2504,$C708,$D$5:$D$2504,$D708,$J$5:$J$2504,$J708,$B$5:$B$2504,$B708)&gt;1,"Takror",""))</f>
        <v/>
      </c>
    </row>
    <row r="709" customFormat="false" ht="15" hidden="false" customHeight="false" outlineLevel="0" collapsed="false">
      <c r="A709" s="8" t="n">
        <v>705</v>
      </c>
      <c r="B709" s="13"/>
      <c r="C709" s="12"/>
      <c r="D709" s="13"/>
      <c r="E709" s="24"/>
      <c r="F709" s="12"/>
      <c r="G709" s="12"/>
      <c r="H709" s="25"/>
      <c r="I709" s="14" t="str">
        <f aca="false">IF(OR($D709="",$B709=""),"",INT(($B709-$D709)/365.25))</f>
        <v/>
      </c>
      <c r="J709" s="25"/>
      <c r="K709" s="14" t="str">
        <f aca="false">IF(OR($J709="",$I709=""),"",IF(OR(AND($J709="Gelmintoz",$I709&gt;=2,$I709&lt;=10),AND($J709="Onkogematologik",$I709&gt;=2,$I709&lt;=18)),"Ha","Yo'q"))</f>
        <v/>
      </c>
      <c r="L709" s="25"/>
      <c r="M709" s="12"/>
      <c r="N709" s="14" t="str">
        <f aca="false">IF(OR($C709="",$D709="",$J709="",$B709=""),"",IF(COUNTIFS($C$5:$C$2504,$C709,$D$5:$D$2504,$D709,$J$5:$J$2504,$J709,$B$5:$B$2504,$B709)&gt;1,"Takror",""))</f>
        <v/>
      </c>
    </row>
    <row r="710" customFormat="false" ht="15" hidden="false" customHeight="false" outlineLevel="0" collapsed="false">
      <c r="A710" s="8" t="n">
        <v>706</v>
      </c>
      <c r="B710" s="13"/>
      <c r="C710" s="12"/>
      <c r="D710" s="13"/>
      <c r="E710" s="24"/>
      <c r="F710" s="12"/>
      <c r="G710" s="12"/>
      <c r="H710" s="25"/>
      <c r="I710" s="14" t="str">
        <f aca="false">IF(OR($D710="",$B710=""),"",INT(($B710-$D710)/365.25))</f>
        <v/>
      </c>
      <c r="J710" s="25"/>
      <c r="K710" s="14" t="str">
        <f aca="false">IF(OR($J710="",$I710=""),"",IF(OR(AND($J710="Gelmintoz",$I710&gt;=2,$I710&lt;=10),AND($J710="Onkogematologik",$I710&gt;=2,$I710&lt;=18)),"Ha","Yo'q"))</f>
        <v/>
      </c>
      <c r="L710" s="25"/>
      <c r="M710" s="12"/>
      <c r="N710" s="14" t="str">
        <f aca="false">IF(OR($C710="",$D710="",$J710="",$B710=""),"",IF(COUNTIFS($C$5:$C$2504,$C710,$D$5:$D$2504,$D710,$J$5:$J$2504,$J710,$B$5:$B$2504,$B710)&gt;1,"Takror",""))</f>
        <v/>
      </c>
    </row>
    <row r="711" customFormat="false" ht="15" hidden="false" customHeight="false" outlineLevel="0" collapsed="false">
      <c r="A711" s="8" t="n">
        <v>707</v>
      </c>
      <c r="B711" s="13"/>
      <c r="C711" s="12"/>
      <c r="D711" s="13"/>
      <c r="E711" s="24"/>
      <c r="F711" s="12"/>
      <c r="G711" s="12"/>
      <c r="H711" s="25"/>
      <c r="I711" s="14" t="str">
        <f aca="false">IF(OR($D711="",$B711=""),"",INT(($B711-$D711)/365.25))</f>
        <v/>
      </c>
      <c r="J711" s="25"/>
      <c r="K711" s="14" t="str">
        <f aca="false">IF(OR($J711="",$I711=""),"",IF(OR(AND($J711="Gelmintoz",$I711&gt;=2,$I711&lt;=10),AND($J711="Onkogematologik",$I711&gt;=2,$I711&lt;=18)),"Ha","Yo'q"))</f>
        <v/>
      </c>
      <c r="L711" s="25"/>
      <c r="M711" s="12"/>
      <c r="N711" s="14" t="str">
        <f aca="false">IF(OR($C711="",$D711="",$J711="",$B711=""),"",IF(COUNTIFS($C$5:$C$2504,$C711,$D$5:$D$2504,$D711,$J$5:$J$2504,$J711,$B$5:$B$2504,$B711)&gt;1,"Takror",""))</f>
        <v/>
      </c>
    </row>
    <row r="712" customFormat="false" ht="15" hidden="false" customHeight="false" outlineLevel="0" collapsed="false">
      <c r="A712" s="8" t="n">
        <v>708</v>
      </c>
      <c r="B712" s="13"/>
      <c r="C712" s="12"/>
      <c r="D712" s="13"/>
      <c r="E712" s="24"/>
      <c r="F712" s="12"/>
      <c r="G712" s="12"/>
      <c r="H712" s="25"/>
      <c r="I712" s="14" t="str">
        <f aca="false">IF(OR($D712="",$B712=""),"",INT(($B712-$D712)/365.25))</f>
        <v/>
      </c>
      <c r="J712" s="25"/>
      <c r="K712" s="14" t="str">
        <f aca="false">IF(OR($J712="",$I712=""),"",IF(OR(AND($J712="Gelmintoz",$I712&gt;=2,$I712&lt;=10),AND($J712="Onkogematologik",$I712&gt;=2,$I712&lt;=18)),"Ha","Yo'q"))</f>
        <v/>
      </c>
      <c r="L712" s="25"/>
      <c r="M712" s="12"/>
      <c r="N712" s="14" t="str">
        <f aca="false">IF(OR($C712="",$D712="",$J712="",$B712=""),"",IF(COUNTIFS($C$5:$C$2504,$C712,$D$5:$D$2504,$D712,$J$5:$J$2504,$J712,$B$5:$B$2504,$B712)&gt;1,"Takror",""))</f>
        <v/>
      </c>
    </row>
    <row r="713" customFormat="false" ht="15" hidden="false" customHeight="false" outlineLevel="0" collapsed="false">
      <c r="A713" s="8" t="n">
        <v>709</v>
      </c>
      <c r="B713" s="13"/>
      <c r="C713" s="12"/>
      <c r="D713" s="13"/>
      <c r="E713" s="24"/>
      <c r="F713" s="12"/>
      <c r="G713" s="12"/>
      <c r="H713" s="25"/>
      <c r="I713" s="14" t="str">
        <f aca="false">IF(OR($D713="",$B713=""),"",INT(($B713-$D713)/365.25))</f>
        <v/>
      </c>
      <c r="J713" s="25"/>
      <c r="K713" s="14" t="str">
        <f aca="false">IF(OR($J713="",$I713=""),"",IF(OR(AND($J713="Gelmintoz",$I713&gt;=2,$I713&lt;=10),AND($J713="Onkogematologik",$I713&gt;=2,$I713&lt;=18)),"Ha","Yo'q"))</f>
        <v/>
      </c>
      <c r="L713" s="25"/>
      <c r="M713" s="12"/>
      <c r="N713" s="14" t="str">
        <f aca="false">IF(OR($C713="",$D713="",$J713="",$B713=""),"",IF(COUNTIFS($C$5:$C$2504,$C713,$D$5:$D$2504,$D713,$J$5:$J$2504,$J713,$B$5:$B$2504,$B713)&gt;1,"Takror",""))</f>
        <v/>
      </c>
    </row>
    <row r="714" customFormat="false" ht="15" hidden="false" customHeight="false" outlineLevel="0" collapsed="false">
      <c r="A714" s="8" t="n">
        <v>710</v>
      </c>
      <c r="B714" s="13"/>
      <c r="C714" s="12"/>
      <c r="D714" s="13"/>
      <c r="E714" s="24"/>
      <c r="F714" s="12"/>
      <c r="G714" s="12"/>
      <c r="H714" s="25"/>
      <c r="I714" s="14" t="str">
        <f aca="false">IF(OR($D714="",$B714=""),"",INT(($B714-$D714)/365.25))</f>
        <v/>
      </c>
      <c r="J714" s="25"/>
      <c r="K714" s="14" t="str">
        <f aca="false">IF(OR($J714="",$I714=""),"",IF(OR(AND($J714="Gelmintoz",$I714&gt;=2,$I714&lt;=10),AND($J714="Onkogematologik",$I714&gt;=2,$I714&lt;=18)),"Ha","Yo'q"))</f>
        <v/>
      </c>
      <c r="L714" s="25"/>
      <c r="M714" s="12"/>
      <c r="N714" s="14" t="str">
        <f aca="false">IF(OR($C714="",$D714="",$J714="",$B714=""),"",IF(COUNTIFS($C$5:$C$2504,$C714,$D$5:$D$2504,$D714,$J$5:$J$2504,$J714,$B$5:$B$2504,$B714)&gt;1,"Takror",""))</f>
        <v/>
      </c>
    </row>
    <row r="715" customFormat="false" ht="15" hidden="false" customHeight="false" outlineLevel="0" collapsed="false">
      <c r="A715" s="8" t="n">
        <v>711</v>
      </c>
      <c r="B715" s="13"/>
      <c r="C715" s="12"/>
      <c r="D715" s="13"/>
      <c r="E715" s="24"/>
      <c r="F715" s="12"/>
      <c r="G715" s="12"/>
      <c r="H715" s="25"/>
      <c r="I715" s="14" t="str">
        <f aca="false">IF(OR($D715="",$B715=""),"",INT(($B715-$D715)/365.25))</f>
        <v/>
      </c>
      <c r="J715" s="25"/>
      <c r="K715" s="14" t="str">
        <f aca="false">IF(OR($J715="",$I715=""),"",IF(OR(AND($J715="Gelmintoz",$I715&gt;=2,$I715&lt;=10),AND($J715="Onkogematologik",$I715&gt;=2,$I715&lt;=18)),"Ha","Yo'q"))</f>
        <v/>
      </c>
      <c r="L715" s="25"/>
      <c r="M715" s="12"/>
      <c r="N715" s="14" t="str">
        <f aca="false">IF(OR($C715="",$D715="",$J715="",$B715=""),"",IF(COUNTIFS($C$5:$C$2504,$C715,$D$5:$D$2504,$D715,$J$5:$J$2504,$J715,$B$5:$B$2504,$B715)&gt;1,"Takror",""))</f>
        <v/>
      </c>
    </row>
    <row r="716" customFormat="false" ht="15" hidden="false" customHeight="false" outlineLevel="0" collapsed="false">
      <c r="A716" s="8" t="n">
        <v>712</v>
      </c>
      <c r="B716" s="13"/>
      <c r="C716" s="12"/>
      <c r="D716" s="13"/>
      <c r="E716" s="24"/>
      <c r="F716" s="12"/>
      <c r="G716" s="12"/>
      <c r="H716" s="25"/>
      <c r="I716" s="14" t="str">
        <f aca="false">IF(OR($D716="",$B716=""),"",INT(($B716-$D716)/365.25))</f>
        <v/>
      </c>
      <c r="J716" s="25"/>
      <c r="K716" s="14" t="str">
        <f aca="false">IF(OR($J716="",$I716=""),"",IF(OR(AND($J716="Gelmintoz",$I716&gt;=2,$I716&lt;=10),AND($J716="Onkogematologik",$I716&gt;=2,$I716&lt;=18)),"Ha","Yo'q"))</f>
        <v/>
      </c>
      <c r="L716" s="25"/>
      <c r="M716" s="12"/>
      <c r="N716" s="14" t="str">
        <f aca="false">IF(OR($C716="",$D716="",$J716="",$B716=""),"",IF(COUNTIFS($C$5:$C$2504,$C716,$D$5:$D$2504,$D716,$J$5:$J$2504,$J716,$B$5:$B$2504,$B716)&gt;1,"Takror",""))</f>
        <v/>
      </c>
    </row>
    <row r="717" customFormat="false" ht="15" hidden="false" customHeight="false" outlineLevel="0" collapsed="false">
      <c r="A717" s="8" t="n">
        <v>713</v>
      </c>
      <c r="B717" s="13"/>
      <c r="C717" s="12"/>
      <c r="D717" s="13"/>
      <c r="E717" s="24"/>
      <c r="F717" s="12"/>
      <c r="G717" s="12"/>
      <c r="H717" s="25"/>
      <c r="I717" s="14" t="str">
        <f aca="false">IF(OR($D717="",$B717=""),"",INT(($B717-$D717)/365.25))</f>
        <v/>
      </c>
      <c r="J717" s="25"/>
      <c r="K717" s="14" t="str">
        <f aca="false">IF(OR($J717="",$I717=""),"",IF(OR(AND($J717="Gelmintoz",$I717&gt;=2,$I717&lt;=10),AND($J717="Onkogematologik",$I717&gt;=2,$I717&lt;=18)),"Ha","Yo'q"))</f>
        <v/>
      </c>
      <c r="L717" s="25"/>
      <c r="M717" s="12"/>
      <c r="N717" s="14" t="str">
        <f aca="false">IF(OR($C717="",$D717="",$J717="",$B717=""),"",IF(COUNTIFS($C$5:$C$2504,$C717,$D$5:$D$2504,$D717,$J$5:$J$2504,$J717,$B$5:$B$2504,$B717)&gt;1,"Takror",""))</f>
        <v/>
      </c>
    </row>
    <row r="718" customFormat="false" ht="15" hidden="false" customHeight="false" outlineLevel="0" collapsed="false">
      <c r="A718" s="8" t="n">
        <v>714</v>
      </c>
      <c r="B718" s="13"/>
      <c r="C718" s="12"/>
      <c r="D718" s="13"/>
      <c r="E718" s="24"/>
      <c r="F718" s="12"/>
      <c r="G718" s="12"/>
      <c r="H718" s="25"/>
      <c r="I718" s="14" t="str">
        <f aca="false">IF(OR($D718="",$B718=""),"",INT(($B718-$D718)/365.25))</f>
        <v/>
      </c>
      <c r="J718" s="25"/>
      <c r="K718" s="14" t="str">
        <f aca="false">IF(OR($J718="",$I718=""),"",IF(OR(AND($J718="Gelmintoz",$I718&gt;=2,$I718&lt;=10),AND($J718="Onkogematologik",$I718&gt;=2,$I718&lt;=18)),"Ha","Yo'q"))</f>
        <v/>
      </c>
      <c r="L718" s="25"/>
      <c r="M718" s="12"/>
      <c r="N718" s="14" t="str">
        <f aca="false">IF(OR($C718="",$D718="",$J718="",$B718=""),"",IF(COUNTIFS($C$5:$C$2504,$C718,$D$5:$D$2504,$D718,$J$5:$J$2504,$J718,$B$5:$B$2504,$B718)&gt;1,"Takror",""))</f>
        <v/>
      </c>
    </row>
    <row r="719" customFormat="false" ht="15" hidden="false" customHeight="false" outlineLevel="0" collapsed="false">
      <c r="A719" s="8" t="n">
        <v>715</v>
      </c>
      <c r="B719" s="13"/>
      <c r="C719" s="12"/>
      <c r="D719" s="13"/>
      <c r="E719" s="24"/>
      <c r="F719" s="12"/>
      <c r="G719" s="12"/>
      <c r="H719" s="25"/>
      <c r="I719" s="14" t="str">
        <f aca="false">IF(OR($D719="",$B719=""),"",INT(($B719-$D719)/365.25))</f>
        <v/>
      </c>
      <c r="J719" s="25"/>
      <c r="K719" s="14" t="str">
        <f aca="false">IF(OR($J719="",$I719=""),"",IF(OR(AND($J719="Gelmintoz",$I719&gt;=2,$I719&lt;=10),AND($J719="Onkogematologik",$I719&gt;=2,$I719&lt;=18)),"Ha","Yo'q"))</f>
        <v/>
      </c>
      <c r="L719" s="25"/>
      <c r="M719" s="12"/>
      <c r="N719" s="14" t="str">
        <f aca="false">IF(OR($C719="",$D719="",$J719="",$B719=""),"",IF(COUNTIFS($C$5:$C$2504,$C719,$D$5:$D$2504,$D719,$J$5:$J$2504,$J719,$B$5:$B$2504,$B719)&gt;1,"Takror",""))</f>
        <v/>
      </c>
    </row>
    <row r="720" customFormat="false" ht="15" hidden="false" customHeight="false" outlineLevel="0" collapsed="false">
      <c r="A720" s="8" t="n">
        <v>716</v>
      </c>
      <c r="B720" s="13"/>
      <c r="C720" s="12"/>
      <c r="D720" s="13"/>
      <c r="E720" s="24"/>
      <c r="F720" s="12"/>
      <c r="G720" s="12"/>
      <c r="H720" s="25"/>
      <c r="I720" s="14" t="str">
        <f aca="false">IF(OR($D720="",$B720=""),"",INT(($B720-$D720)/365.25))</f>
        <v/>
      </c>
      <c r="J720" s="25"/>
      <c r="K720" s="14" t="str">
        <f aca="false">IF(OR($J720="",$I720=""),"",IF(OR(AND($J720="Gelmintoz",$I720&gt;=2,$I720&lt;=10),AND($J720="Onkogematologik",$I720&gt;=2,$I720&lt;=18)),"Ha","Yo'q"))</f>
        <v/>
      </c>
      <c r="L720" s="25"/>
      <c r="M720" s="12"/>
      <c r="N720" s="14" t="str">
        <f aca="false">IF(OR($C720="",$D720="",$J720="",$B720=""),"",IF(COUNTIFS($C$5:$C$2504,$C720,$D$5:$D$2504,$D720,$J$5:$J$2504,$J720,$B$5:$B$2504,$B720)&gt;1,"Takror",""))</f>
        <v/>
      </c>
    </row>
    <row r="721" customFormat="false" ht="15" hidden="false" customHeight="false" outlineLevel="0" collapsed="false">
      <c r="A721" s="8" t="n">
        <v>717</v>
      </c>
      <c r="B721" s="13"/>
      <c r="C721" s="12"/>
      <c r="D721" s="13"/>
      <c r="E721" s="24"/>
      <c r="F721" s="12"/>
      <c r="G721" s="12"/>
      <c r="H721" s="25"/>
      <c r="I721" s="14" t="str">
        <f aca="false">IF(OR($D721="",$B721=""),"",INT(($B721-$D721)/365.25))</f>
        <v/>
      </c>
      <c r="J721" s="25"/>
      <c r="K721" s="14" t="str">
        <f aca="false">IF(OR($J721="",$I721=""),"",IF(OR(AND($J721="Gelmintoz",$I721&gt;=2,$I721&lt;=10),AND($J721="Onkogematologik",$I721&gt;=2,$I721&lt;=18)),"Ha","Yo'q"))</f>
        <v/>
      </c>
      <c r="L721" s="25"/>
      <c r="M721" s="12"/>
      <c r="N721" s="14" t="str">
        <f aca="false">IF(OR($C721="",$D721="",$J721="",$B721=""),"",IF(COUNTIFS($C$5:$C$2504,$C721,$D$5:$D$2504,$D721,$J$5:$J$2504,$J721,$B$5:$B$2504,$B721)&gt;1,"Takror",""))</f>
        <v/>
      </c>
    </row>
    <row r="722" customFormat="false" ht="15" hidden="false" customHeight="false" outlineLevel="0" collapsed="false">
      <c r="A722" s="8" t="n">
        <v>718</v>
      </c>
      <c r="B722" s="13"/>
      <c r="C722" s="12"/>
      <c r="D722" s="13"/>
      <c r="E722" s="24"/>
      <c r="F722" s="12"/>
      <c r="G722" s="12"/>
      <c r="H722" s="25"/>
      <c r="I722" s="14" t="str">
        <f aca="false">IF(OR($D722="",$B722=""),"",INT(($B722-$D722)/365.25))</f>
        <v/>
      </c>
      <c r="J722" s="25"/>
      <c r="K722" s="14" t="str">
        <f aca="false">IF(OR($J722="",$I722=""),"",IF(OR(AND($J722="Gelmintoz",$I722&gt;=2,$I722&lt;=10),AND($J722="Onkogematologik",$I722&gt;=2,$I722&lt;=18)),"Ha","Yo'q"))</f>
        <v/>
      </c>
      <c r="L722" s="25"/>
      <c r="M722" s="12"/>
      <c r="N722" s="14" t="str">
        <f aca="false">IF(OR($C722="",$D722="",$J722="",$B722=""),"",IF(COUNTIFS($C$5:$C$2504,$C722,$D$5:$D$2504,$D722,$J$5:$J$2504,$J722,$B$5:$B$2504,$B722)&gt;1,"Takror",""))</f>
        <v/>
      </c>
    </row>
    <row r="723" customFormat="false" ht="15" hidden="false" customHeight="false" outlineLevel="0" collapsed="false">
      <c r="A723" s="8" t="n">
        <v>719</v>
      </c>
      <c r="B723" s="13"/>
      <c r="C723" s="12"/>
      <c r="D723" s="13"/>
      <c r="E723" s="24"/>
      <c r="F723" s="12"/>
      <c r="G723" s="12"/>
      <c r="H723" s="25"/>
      <c r="I723" s="14" t="str">
        <f aca="false">IF(OR($D723="",$B723=""),"",INT(($B723-$D723)/365.25))</f>
        <v/>
      </c>
      <c r="J723" s="25"/>
      <c r="K723" s="14" t="str">
        <f aca="false">IF(OR($J723="",$I723=""),"",IF(OR(AND($J723="Gelmintoz",$I723&gt;=2,$I723&lt;=10),AND($J723="Onkogematologik",$I723&gt;=2,$I723&lt;=18)),"Ha","Yo'q"))</f>
        <v/>
      </c>
      <c r="L723" s="25"/>
      <c r="M723" s="12"/>
      <c r="N723" s="14" t="str">
        <f aca="false">IF(OR($C723="",$D723="",$J723="",$B723=""),"",IF(COUNTIFS($C$5:$C$2504,$C723,$D$5:$D$2504,$D723,$J$5:$J$2504,$J723,$B$5:$B$2504,$B723)&gt;1,"Takror",""))</f>
        <v/>
      </c>
    </row>
    <row r="724" customFormat="false" ht="15" hidden="false" customHeight="false" outlineLevel="0" collapsed="false">
      <c r="A724" s="8" t="n">
        <v>720</v>
      </c>
      <c r="B724" s="13"/>
      <c r="C724" s="12"/>
      <c r="D724" s="13"/>
      <c r="E724" s="24"/>
      <c r="F724" s="12"/>
      <c r="G724" s="12"/>
      <c r="H724" s="25"/>
      <c r="I724" s="14" t="str">
        <f aca="false">IF(OR($D724="",$B724=""),"",INT(($B724-$D724)/365.25))</f>
        <v/>
      </c>
      <c r="J724" s="25"/>
      <c r="K724" s="14" t="str">
        <f aca="false">IF(OR($J724="",$I724=""),"",IF(OR(AND($J724="Gelmintoz",$I724&gt;=2,$I724&lt;=10),AND($J724="Onkogematologik",$I724&gt;=2,$I724&lt;=18)),"Ha","Yo'q"))</f>
        <v/>
      </c>
      <c r="L724" s="25"/>
      <c r="M724" s="12"/>
      <c r="N724" s="14" t="str">
        <f aca="false">IF(OR($C724="",$D724="",$J724="",$B724=""),"",IF(COUNTIFS($C$5:$C$2504,$C724,$D$5:$D$2504,$D724,$J$5:$J$2504,$J724,$B$5:$B$2504,$B724)&gt;1,"Takror",""))</f>
        <v/>
      </c>
    </row>
    <row r="725" customFormat="false" ht="15" hidden="false" customHeight="false" outlineLevel="0" collapsed="false">
      <c r="A725" s="8" t="n">
        <v>721</v>
      </c>
      <c r="B725" s="13"/>
      <c r="C725" s="12"/>
      <c r="D725" s="13"/>
      <c r="E725" s="24"/>
      <c r="F725" s="12"/>
      <c r="G725" s="12"/>
      <c r="H725" s="25"/>
      <c r="I725" s="14" t="str">
        <f aca="false">IF(OR($D725="",$B725=""),"",INT(($B725-$D725)/365.25))</f>
        <v/>
      </c>
      <c r="J725" s="25"/>
      <c r="K725" s="14" t="str">
        <f aca="false">IF(OR($J725="",$I725=""),"",IF(OR(AND($J725="Gelmintoz",$I725&gt;=2,$I725&lt;=10),AND($J725="Onkogematologik",$I725&gt;=2,$I725&lt;=18)),"Ha","Yo'q"))</f>
        <v/>
      </c>
      <c r="L725" s="25"/>
      <c r="M725" s="12"/>
      <c r="N725" s="14" t="str">
        <f aca="false">IF(OR($C725="",$D725="",$J725="",$B725=""),"",IF(COUNTIFS($C$5:$C$2504,$C725,$D$5:$D$2504,$D725,$J$5:$J$2504,$J725,$B$5:$B$2504,$B725)&gt;1,"Takror",""))</f>
        <v/>
      </c>
    </row>
    <row r="726" customFormat="false" ht="15" hidden="false" customHeight="false" outlineLevel="0" collapsed="false">
      <c r="A726" s="8" t="n">
        <v>722</v>
      </c>
      <c r="B726" s="13"/>
      <c r="C726" s="12"/>
      <c r="D726" s="13"/>
      <c r="E726" s="24"/>
      <c r="F726" s="12"/>
      <c r="G726" s="12"/>
      <c r="H726" s="25"/>
      <c r="I726" s="14" t="str">
        <f aca="false">IF(OR($D726="",$B726=""),"",INT(($B726-$D726)/365.25))</f>
        <v/>
      </c>
      <c r="J726" s="25"/>
      <c r="K726" s="14" t="str">
        <f aca="false">IF(OR($J726="",$I726=""),"",IF(OR(AND($J726="Gelmintoz",$I726&gt;=2,$I726&lt;=10),AND($J726="Onkogematologik",$I726&gt;=2,$I726&lt;=18)),"Ha","Yo'q"))</f>
        <v/>
      </c>
      <c r="L726" s="25"/>
      <c r="M726" s="12"/>
      <c r="N726" s="14" t="str">
        <f aca="false">IF(OR($C726="",$D726="",$J726="",$B726=""),"",IF(COUNTIFS($C$5:$C$2504,$C726,$D$5:$D$2504,$D726,$J$5:$J$2504,$J726,$B$5:$B$2504,$B726)&gt;1,"Takror",""))</f>
        <v/>
      </c>
    </row>
    <row r="727" customFormat="false" ht="15" hidden="false" customHeight="false" outlineLevel="0" collapsed="false">
      <c r="A727" s="8" t="n">
        <v>723</v>
      </c>
      <c r="B727" s="13"/>
      <c r="C727" s="12"/>
      <c r="D727" s="13"/>
      <c r="E727" s="24"/>
      <c r="F727" s="12"/>
      <c r="G727" s="12"/>
      <c r="H727" s="25"/>
      <c r="I727" s="14" t="str">
        <f aca="false">IF(OR($D727="",$B727=""),"",INT(($B727-$D727)/365.25))</f>
        <v/>
      </c>
      <c r="J727" s="25"/>
      <c r="K727" s="14" t="str">
        <f aca="false">IF(OR($J727="",$I727=""),"",IF(OR(AND($J727="Gelmintoz",$I727&gt;=2,$I727&lt;=10),AND($J727="Onkogematologik",$I727&gt;=2,$I727&lt;=18)),"Ha","Yo'q"))</f>
        <v/>
      </c>
      <c r="L727" s="25"/>
      <c r="M727" s="12"/>
      <c r="N727" s="14" t="str">
        <f aca="false">IF(OR($C727="",$D727="",$J727="",$B727=""),"",IF(COUNTIFS($C$5:$C$2504,$C727,$D$5:$D$2504,$D727,$J$5:$J$2504,$J727,$B$5:$B$2504,$B727)&gt;1,"Takror",""))</f>
        <v/>
      </c>
    </row>
    <row r="728" customFormat="false" ht="15" hidden="false" customHeight="false" outlineLevel="0" collapsed="false">
      <c r="A728" s="8" t="n">
        <v>724</v>
      </c>
      <c r="B728" s="13"/>
      <c r="C728" s="12"/>
      <c r="D728" s="13"/>
      <c r="E728" s="24"/>
      <c r="F728" s="12"/>
      <c r="G728" s="12"/>
      <c r="H728" s="25"/>
      <c r="I728" s="14" t="str">
        <f aca="false">IF(OR($D728="",$B728=""),"",INT(($B728-$D728)/365.25))</f>
        <v/>
      </c>
      <c r="J728" s="25"/>
      <c r="K728" s="14" t="str">
        <f aca="false">IF(OR($J728="",$I728=""),"",IF(OR(AND($J728="Gelmintoz",$I728&gt;=2,$I728&lt;=10),AND($J728="Onkogematologik",$I728&gt;=2,$I728&lt;=18)),"Ha","Yo'q"))</f>
        <v/>
      </c>
      <c r="L728" s="25"/>
      <c r="M728" s="12"/>
      <c r="N728" s="14" t="str">
        <f aca="false">IF(OR($C728="",$D728="",$J728="",$B728=""),"",IF(COUNTIFS($C$5:$C$2504,$C728,$D$5:$D$2504,$D728,$J$5:$J$2504,$J728,$B$5:$B$2504,$B728)&gt;1,"Takror",""))</f>
        <v/>
      </c>
    </row>
    <row r="729" customFormat="false" ht="15" hidden="false" customHeight="false" outlineLevel="0" collapsed="false">
      <c r="A729" s="8" t="n">
        <v>725</v>
      </c>
      <c r="B729" s="13"/>
      <c r="C729" s="12"/>
      <c r="D729" s="13"/>
      <c r="E729" s="24"/>
      <c r="F729" s="12"/>
      <c r="G729" s="12"/>
      <c r="H729" s="25"/>
      <c r="I729" s="14" t="str">
        <f aca="false">IF(OR($D729="",$B729=""),"",INT(($B729-$D729)/365.25))</f>
        <v/>
      </c>
      <c r="J729" s="25"/>
      <c r="K729" s="14" t="str">
        <f aca="false">IF(OR($J729="",$I729=""),"",IF(OR(AND($J729="Gelmintoz",$I729&gt;=2,$I729&lt;=10),AND($J729="Onkogematologik",$I729&gt;=2,$I729&lt;=18)),"Ha","Yo'q"))</f>
        <v/>
      </c>
      <c r="L729" s="25"/>
      <c r="M729" s="12"/>
      <c r="N729" s="14" t="str">
        <f aca="false">IF(OR($C729="",$D729="",$J729="",$B729=""),"",IF(COUNTIFS($C$5:$C$2504,$C729,$D$5:$D$2504,$D729,$J$5:$J$2504,$J729,$B$5:$B$2504,$B729)&gt;1,"Takror",""))</f>
        <v/>
      </c>
    </row>
    <row r="730" customFormat="false" ht="15" hidden="false" customHeight="false" outlineLevel="0" collapsed="false">
      <c r="A730" s="8" t="n">
        <v>726</v>
      </c>
      <c r="B730" s="13"/>
      <c r="C730" s="12"/>
      <c r="D730" s="13"/>
      <c r="E730" s="24"/>
      <c r="F730" s="12"/>
      <c r="G730" s="12"/>
      <c r="H730" s="25"/>
      <c r="I730" s="14" t="str">
        <f aca="false">IF(OR($D730="",$B730=""),"",INT(($B730-$D730)/365.25))</f>
        <v/>
      </c>
      <c r="J730" s="25"/>
      <c r="K730" s="14" t="str">
        <f aca="false">IF(OR($J730="",$I730=""),"",IF(OR(AND($J730="Gelmintoz",$I730&gt;=2,$I730&lt;=10),AND($J730="Onkogematologik",$I730&gt;=2,$I730&lt;=18)),"Ha","Yo'q"))</f>
        <v/>
      </c>
      <c r="L730" s="25"/>
      <c r="M730" s="12"/>
      <c r="N730" s="14" t="str">
        <f aca="false">IF(OR($C730="",$D730="",$J730="",$B730=""),"",IF(COUNTIFS($C$5:$C$2504,$C730,$D$5:$D$2504,$D730,$J$5:$J$2504,$J730,$B$5:$B$2504,$B730)&gt;1,"Takror",""))</f>
        <v/>
      </c>
    </row>
    <row r="731" customFormat="false" ht="15" hidden="false" customHeight="false" outlineLevel="0" collapsed="false">
      <c r="A731" s="8" t="n">
        <v>727</v>
      </c>
      <c r="B731" s="13"/>
      <c r="C731" s="12"/>
      <c r="D731" s="13"/>
      <c r="E731" s="24"/>
      <c r="F731" s="12"/>
      <c r="G731" s="12"/>
      <c r="H731" s="25"/>
      <c r="I731" s="14" t="str">
        <f aca="false">IF(OR($D731="",$B731=""),"",INT(($B731-$D731)/365.25))</f>
        <v/>
      </c>
      <c r="J731" s="25"/>
      <c r="K731" s="14" t="str">
        <f aca="false">IF(OR($J731="",$I731=""),"",IF(OR(AND($J731="Gelmintoz",$I731&gt;=2,$I731&lt;=10),AND($J731="Onkogematologik",$I731&gt;=2,$I731&lt;=18)),"Ha","Yo'q"))</f>
        <v/>
      </c>
      <c r="L731" s="25"/>
      <c r="M731" s="12"/>
      <c r="N731" s="14" t="str">
        <f aca="false">IF(OR($C731="",$D731="",$J731="",$B731=""),"",IF(COUNTIFS($C$5:$C$2504,$C731,$D$5:$D$2504,$D731,$J$5:$J$2504,$J731,$B$5:$B$2504,$B731)&gt;1,"Takror",""))</f>
        <v/>
      </c>
    </row>
    <row r="732" customFormat="false" ht="15" hidden="false" customHeight="false" outlineLevel="0" collapsed="false">
      <c r="A732" s="8" t="n">
        <v>728</v>
      </c>
      <c r="B732" s="13"/>
      <c r="C732" s="12"/>
      <c r="D732" s="13"/>
      <c r="E732" s="24"/>
      <c r="F732" s="12"/>
      <c r="G732" s="12"/>
      <c r="H732" s="25"/>
      <c r="I732" s="14" t="str">
        <f aca="false">IF(OR($D732="",$B732=""),"",INT(($B732-$D732)/365.25))</f>
        <v/>
      </c>
      <c r="J732" s="25"/>
      <c r="K732" s="14" t="str">
        <f aca="false">IF(OR($J732="",$I732=""),"",IF(OR(AND($J732="Gelmintoz",$I732&gt;=2,$I732&lt;=10),AND($J732="Onkogematologik",$I732&gt;=2,$I732&lt;=18)),"Ha","Yo'q"))</f>
        <v/>
      </c>
      <c r="L732" s="25"/>
      <c r="M732" s="12"/>
      <c r="N732" s="14" t="str">
        <f aca="false">IF(OR($C732="",$D732="",$J732="",$B732=""),"",IF(COUNTIFS($C$5:$C$2504,$C732,$D$5:$D$2504,$D732,$J$5:$J$2504,$J732,$B$5:$B$2504,$B732)&gt;1,"Takror",""))</f>
        <v/>
      </c>
    </row>
    <row r="733" customFormat="false" ht="15" hidden="false" customHeight="false" outlineLevel="0" collapsed="false">
      <c r="A733" s="8" t="n">
        <v>729</v>
      </c>
      <c r="B733" s="13"/>
      <c r="C733" s="12"/>
      <c r="D733" s="13"/>
      <c r="E733" s="24"/>
      <c r="F733" s="12"/>
      <c r="G733" s="12"/>
      <c r="H733" s="25"/>
      <c r="I733" s="14" t="str">
        <f aca="false">IF(OR($D733="",$B733=""),"",INT(($B733-$D733)/365.25))</f>
        <v/>
      </c>
      <c r="J733" s="25"/>
      <c r="K733" s="14" t="str">
        <f aca="false">IF(OR($J733="",$I733=""),"",IF(OR(AND($J733="Gelmintoz",$I733&gt;=2,$I733&lt;=10),AND($J733="Onkogematologik",$I733&gt;=2,$I733&lt;=18)),"Ha","Yo'q"))</f>
        <v/>
      </c>
      <c r="L733" s="25"/>
      <c r="M733" s="12"/>
      <c r="N733" s="14" t="str">
        <f aca="false">IF(OR($C733="",$D733="",$J733="",$B733=""),"",IF(COUNTIFS($C$5:$C$2504,$C733,$D$5:$D$2504,$D733,$J$5:$J$2504,$J733,$B$5:$B$2504,$B733)&gt;1,"Takror",""))</f>
        <v/>
      </c>
    </row>
    <row r="734" customFormat="false" ht="15" hidden="false" customHeight="false" outlineLevel="0" collapsed="false">
      <c r="A734" s="8" t="n">
        <v>730</v>
      </c>
      <c r="B734" s="13"/>
      <c r="C734" s="12"/>
      <c r="D734" s="13"/>
      <c r="E734" s="24"/>
      <c r="F734" s="12"/>
      <c r="G734" s="12"/>
      <c r="H734" s="25"/>
      <c r="I734" s="14" t="str">
        <f aca="false">IF(OR($D734="",$B734=""),"",INT(($B734-$D734)/365.25))</f>
        <v/>
      </c>
      <c r="J734" s="25"/>
      <c r="K734" s="14" t="str">
        <f aca="false">IF(OR($J734="",$I734=""),"",IF(OR(AND($J734="Gelmintoz",$I734&gt;=2,$I734&lt;=10),AND($J734="Onkogematologik",$I734&gt;=2,$I734&lt;=18)),"Ha","Yo'q"))</f>
        <v/>
      </c>
      <c r="L734" s="25"/>
      <c r="M734" s="12"/>
      <c r="N734" s="14" t="str">
        <f aca="false">IF(OR($C734="",$D734="",$J734="",$B734=""),"",IF(COUNTIFS($C$5:$C$2504,$C734,$D$5:$D$2504,$D734,$J$5:$J$2504,$J734,$B$5:$B$2504,$B734)&gt;1,"Takror",""))</f>
        <v/>
      </c>
    </row>
    <row r="735" customFormat="false" ht="15" hidden="false" customHeight="false" outlineLevel="0" collapsed="false">
      <c r="A735" s="8" t="n">
        <v>731</v>
      </c>
      <c r="B735" s="13"/>
      <c r="C735" s="12"/>
      <c r="D735" s="13"/>
      <c r="E735" s="24"/>
      <c r="F735" s="12"/>
      <c r="G735" s="12"/>
      <c r="H735" s="25"/>
      <c r="I735" s="14" t="str">
        <f aca="false">IF(OR($D735="",$B735=""),"",INT(($B735-$D735)/365.25))</f>
        <v/>
      </c>
      <c r="J735" s="25"/>
      <c r="K735" s="14" t="str">
        <f aca="false">IF(OR($J735="",$I735=""),"",IF(OR(AND($J735="Gelmintoz",$I735&gt;=2,$I735&lt;=10),AND($J735="Onkogematologik",$I735&gt;=2,$I735&lt;=18)),"Ha","Yo'q"))</f>
        <v/>
      </c>
      <c r="L735" s="25"/>
      <c r="M735" s="12"/>
      <c r="N735" s="14" t="str">
        <f aca="false">IF(OR($C735="",$D735="",$J735="",$B735=""),"",IF(COUNTIFS($C$5:$C$2504,$C735,$D$5:$D$2504,$D735,$J$5:$J$2504,$J735,$B$5:$B$2504,$B735)&gt;1,"Takror",""))</f>
        <v/>
      </c>
    </row>
    <row r="736" customFormat="false" ht="15" hidden="false" customHeight="false" outlineLevel="0" collapsed="false">
      <c r="A736" s="8" t="n">
        <v>732</v>
      </c>
      <c r="B736" s="13"/>
      <c r="C736" s="12"/>
      <c r="D736" s="13"/>
      <c r="E736" s="24"/>
      <c r="F736" s="12"/>
      <c r="G736" s="12"/>
      <c r="H736" s="25"/>
      <c r="I736" s="14" t="str">
        <f aca="false">IF(OR($D736="",$B736=""),"",INT(($B736-$D736)/365.25))</f>
        <v/>
      </c>
      <c r="J736" s="25"/>
      <c r="K736" s="14" t="str">
        <f aca="false">IF(OR($J736="",$I736=""),"",IF(OR(AND($J736="Gelmintoz",$I736&gt;=2,$I736&lt;=10),AND($J736="Onkogematologik",$I736&gt;=2,$I736&lt;=18)),"Ha","Yo'q"))</f>
        <v/>
      </c>
      <c r="L736" s="25"/>
      <c r="M736" s="12"/>
      <c r="N736" s="14" t="str">
        <f aca="false">IF(OR($C736="",$D736="",$J736="",$B736=""),"",IF(COUNTIFS($C$5:$C$2504,$C736,$D$5:$D$2504,$D736,$J$5:$J$2504,$J736,$B$5:$B$2504,$B736)&gt;1,"Takror",""))</f>
        <v/>
      </c>
    </row>
    <row r="737" customFormat="false" ht="15" hidden="false" customHeight="false" outlineLevel="0" collapsed="false">
      <c r="A737" s="8" t="n">
        <v>733</v>
      </c>
      <c r="B737" s="13"/>
      <c r="C737" s="12"/>
      <c r="D737" s="13"/>
      <c r="E737" s="24"/>
      <c r="F737" s="12"/>
      <c r="G737" s="12"/>
      <c r="H737" s="25"/>
      <c r="I737" s="14" t="str">
        <f aca="false">IF(OR($D737="",$B737=""),"",INT(($B737-$D737)/365.25))</f>
        <v/>
      </c>
      <c r="J737" s="25"/>
      <c r="K737" s="14" t="str">
        <f aca="false">IF(OR($J737="",$I737=""),"",IF(OR(AND($J737="Gelmintoz",$I737&gt;=2,$I737&lt;=10),AND($J737="Onkogematologik",$I737&gt;=2,$I737&lt;=18)),"Ha","Yo'q"))</f>
        <v/>
      </c>
      <c r="L737" s="25"/>
      <c r="M737" s="12"/>
      <c r="N737" s="14" t="str">
        <f aca="false">IF(OR($C737="",$D737="",$J737="",$B737=""),"",IF(COUNTIFS($C$5:$C$2504,$C737,$D$5:$D$2504,$D737,$J$5:$J$2504,$J737,$B$5:$B$2504,$B737)&gt;1,"Takror",""))</f>
        <v/>
      </c>
    </row>
    <row r="738" customFormat="false" ht="15" hidden="false" customHeight="false" outlineLevel="0" collapsed="false">
      <c r="A738" s="8" t="n">
        <v>734</v>
      </c>
      <c r="B738" s="13"/>
      <c r="C738" s="12"/>
      <c r="D738" s="13"/>
      <c r="E738" s="24"/>
      <c r="F738" s="12"/>
      <c r="G738" s="12"/>
      <c r="H738" s="25"/>
      <c r="I738" s="14" t="str">
        <f aca="false">IF(OR($D738="",$B738=""),"",INT(($B738-$D738)/365.25))</f>
        <v/>
      </c>
      <c r="J738" s="25"/>
      <c r="K738" s="14" t="str">
        <f aca="false">IF(OR($J738="",$I738=""),"",IF(OR(AND($J738="Gelmintoz",$I738&gt;=2,$I738&lt;=10),AND($J738="Onkogematologik",$I738&gt;=2,$I738&lt;=18)),"Ha","Yo'q"))</f>
        <v/>
      </c>
      <c r="L738" s="25"/>
      <c r="M738" s="12"/>
      <c r="N738" s="14" t="str">
        <f aca="false">IF(OR($C738="",$D738="",$J738="",$B738=""),"",IF(COUNTIFS($C$5:$C$2504,$C738,$D$5:$D$2504,$D738,$J$5:$J$2504,$J738,$B$5:$B$2504,$B738)&gt;1,"Takror",""))</f>
        <v/>
      </c>
    </row>
    <row r="739" customFormat="false" ht="15" hidden="false" customHeight="false" outlineLevel="0" collapsed="false">
      <c r="A739" s="8" t="n">
        <v>735</v>
      </c>
      <c r="B739" s="13"/>
      <c r="C739" s="12"/>
      <c r="D739" s="13"/>
      <c r="E739" s="24"/>
      <c r="F739" s="12"/>
      <c r="G739" s="12"/>
      <c r="H739" s="25"/>
      <c r="I739" s="14" t="str">
        <f aca="false">IF(OR($D739="",$B739=""),"",INT(($B739-$D739)/365.25))</f>
        <v/>
      </c>
      <c r="J739" s="25"/>
      <c r="K739" s="14" t="str">
        <f aca="false">IF(OR($J739="",$I739=""),"",IF(OR(AND($J739="Gelmintoz",$I739&gt;=2,$I739&lt;=10),AND($J739="Onkogematologik",$I739&gt;=2,$I739&lt;=18)),"Ha","Yo'q"))</f>
        <v/>
      </c>
      <c r="L739" s="25"/>
      <c r="M739" s="12"/>
      <c r="N739" s="14" t="str">
        <f aca="false">IF(OR($C739="",$D739="",$J739="",$B739=""),"",IF(COUNTIFS($C$5:$C$2504,$C739,$D$5:$D$2504,$D739,$J$5:$J$2504,$J739,$B$5:$B$2504,$B739)&gt;1,"Takror",""))</f>
        <v/>
      </c>
    </row>
    <row r="740" customFormat="false" ht="15" hidden="false" customHeight="false" outlineLevel="0" collapsed="false">
      <c r="A740" s="8" t="n">
        <v>736</v>
      </c>
      <c r="B740" s="13"/>
      <c r="C740" s="12"/>
      <c r="D740" s="13"/>
      <c r="E740" s="24"/>
      <c r="F740" s="12"/>
      <c r="G740" s="12"/>
      <c r="H740" s="25"/>
      <c r="I740" s="14" t="str">
        <f aca="false">IF(OR($D740="",$B740=""),"",INT(($B740-$D740)/365.25))</f>
        <v/>
      </c>
      <c r="J740" s="25"/>
      <c r="K740" s="14" t="str">
        <f aca="false">IF(OR($J740="",$I740=""),"",IF(OR(AND($J740="Gelmintoz",$I740&gt;=2,$I740&lt;=10),AND($J740="Onkogematologik",$I740&gt;=2,$I740&lt;=18)),"Ha","Yo'q"))</f>
        <v/>
      </c>
      <c r="L740" s="25"/>
      <c r="M740" s="12"/>
      <c r="N740" s="14" t="str">
        <f aca="false">IF(OR($C740="",$D740="",$J740="",$B740=""),"",IF(COUNTIFS($C$5:$C$2504,$C740,$D$5:$D$2504,$D740,$J$5:$J$2504,$J740,$B$5:$B$2504,$B740)&gt;1,"Takror",""))</f>
        <v/>
      </c>
    </row>
    <row r="741" customFormat="false" ht="15" hidden="false" customHeight="false" outlineLevel="0" collapsed="false">
      <c r="A741" s="8" t="n">
        <v>737</v>
      </c>
      <c r="B741" s="13"/>
      <c r="C741" s="12"/>
      <c r="D741" s="13"/>
      <c r="E741" s="24"/>
      <c r="F741" s="12"/>
      <c r="G741" s="12"/>
      <c r="H741" s="25"/>
      <c r="I741" s="14" t="str">
        <f aca="false">IF(OR($D741="",$B741=""),"",INT(($B741-$D741)/365.25))</f>
        <v/>
      </c>
      <c r="J741" s="25"/>
      <c r="K741" s="14" t="str">
        <f aca="false">IF(OR($J741="",$I741=""),"",IF(OR(AND($J741="Gelmintoz",$I741&gt;=2,$I741&lt;=10),AND($J741="Onkogematologik",$I741&gt;=2,$I741&lt;=18)),"Ha","Yo'q"))</f>
        <v/>
      </c>
      <c r="L741" s="25"/>
      <c r="M741" s="12"/>
      <c r="N741" s="14" t="str">
        <f aca="false">IF(OR($C741="",$D741="",$J741="",$B741=""),"",IF(COUNTIFS($C$5:$C$2504,$C741,$D$5:$D$2504,$D741,$J$5:$J$2504,$J741,$B$5:$B$2504,$B741)&gt;1,"Takror",""))</f>
        <v/>
      </c>
    </row>
    <row r="742" customFormat="false" ht="15" hidden="false" customHeight="false" outlineLevel="0" collapsed="false">
      <c r="A742" s="8" t="n">
        <v>738</v>
      </c>
      <c r="B742" s="13"/>
      <c r="C742" s="12"/>
      <c r="D742" s="13"/>
      <c r="E742" s="24"/>
      <c r="F742" s="12"/>
      <c r="G742" s="12"/>
      <c r="H742" s="25"/>
      <c r="I742" s="14" t="str">
        <f aca="false">IF(OR($D742="",$B742=""),"",INT(($B742-$D742)/365.25))</f>
        <v/>
      </c>
      <c r="J742" s="25"/>
      <c r="K742" s="14" t="str">
        <f aca="false">IF(OR($J742="",$I742=""),"",IF(OR(AND($J742="Gelmintoz",$I742&gt;=2,$I742&lt;=10),AND($J742="Onkogematologik",$I742&gt;=2,$I742&lt;=18)),"Ha","Yo'q"))</f>
        <v/>
      </c>
      <c r="L742" s="25"/>
      <c r="M742" s="12"/>
      <c r="N742" s="14" t="str">
        <f aca="false">IF(OR($C742="",$D742="",$J742="",$B742=""),"",IF(COUNTIFS($C$5:$C$2504,$C742,$D$5:$D$2504,$D742,$J$5:$J$2504,$J742,$B$5:$B$2504,$B742)&gt;1,"Takror",""))</f>
        <v/>
      </c>
    </row>
    <row r="743" customFormat="false" ht="15" hidden="false" customHeight="false" outlineLevel="0" collapsed="false">
      <c r="A743" s="8" t="n">
        <v>739</v>
      </c>
      <c r="B743" s="13"/>
      <c r="C743" s="12"/>
      <c r="D743" s="13"/>
      <c r="E743" s="24"/>
      <c r="F743" s="12"/>
      <c r="G743" s="12"/>
      <c r="H743" s="25"/>
      <c r="I743" s="14" t="str">
        <f aca="false">IF(OR($D743="",$B743=""),"",INT(($B743-$D743)/365.25))</f>
        <v/>
      </c>
      <c r="J743" s="25"/>
      <c r="K743" s="14" t="str">
        <f aca="false">IF(OR($J743="",$I743=""),"",IF(OR(AND($J743="Gelmintoz",$I743&gt;=2,$I743&lt;=10),AND($J743="Onkogematologik",$I743&gt;=2,$I743&lt;=18)),"Ha","Yo'q"))</f>
        <v/>
      </c>
      <c r="L743" s="25"/>
      <c r="M743" s="12"/>
      <c r="N743" s="14" t="str">
        <f aca="false">IF(OR($C743="",$D743="",$J743="",$B743=""),"",IF(COUNTIFS($C$5:$C$2504,$C743,$D$5:$D$2504,$D743,$J$5:$J$2504,$J743,$B$5:$B$2504,$B743)&gt;1,"Takror",""))</f>
        <v/>
      </c>
    </row>
    <row r="744" customFormat="false" ht="15" hidden="false" customHeight="false" outlineLevel="0" collapsed="false">
      <c r="A744" s="8" t="n">
        <v>740</v>
      </c>
      <c r="B744" s="13"/>
      <c r="C744" s="12"/>
      <c r="D744" s="13"/>
      <c r="E744" s="24"/>
      <c r="F744" s="12"/>
      <c r="G744" s="12"/>
      <c r="H744" s="25"/>
      <c r="I744" s="14" t="str">
        <f aca="false">IF(OR($D744="",$B744=""),"",INT(($B744-$D744)/365.25))</f>
        <v/>
      </c>
      <c r="J744" s="25"/>
      <c r="K744" s="14" t="str">
        <f aca="false">IF(OR($J744="",$I744=""),"",IF(OR(AND($J744="Gelmintoz",$I744&gt;=2,$I744&lt;=10),AND($J744="Onkogematologik",$I744&gt;=2,$I744&lt;=18)),"Ha","Yo'q"))</f>
        <v/>
      </c>
      <c r="L744" s="25"/>
      <c r="M744" s="12"/>
      <c r="N744" s="14" t="str">
        <f aca="false">IF(OR($C744="",$D744="",$J744="",$B744=""),"",IF(COUNTIFS($C$5:$C$2504,$C744,$D$5:$D$2504,$D744,$J$5:$J$2504,$J744,$B$5:$B$2504,$B744)&gt;1,"Takror",""))</f>
        <v/>
      </c>
    </row>
    <row r="745" customFormat="false" ht="15" hidden="false" customHeight="false" outlineLevel="0" collapsed="false">
      <c r="A745" s="8" t="n">
        <v>741</v>
      </c>
      <c r="B745" s="13"/>
      <c r="C745" s="12"/>
      <c r="D745" s="13"/>
      <c r="E745" s="24"/>
      <c r="F745" s="12"/>
      <c r="G745" s="12"/>
      <c r="H745" s="25"/>
      <c r="I745" s="14" t="str">
        <f aca="false">IF(OR($D745="",$B745=""),"",INT(($B745-$D745)/365.25))</f>
        <v/>
      </c>
      <c r="J745" s="25"/>
      <c r="K745" s="14" t="str">
        <f aca="false">IF(OR($J745="",$I745=""),"",IF(OR(AND($J745="Gelmintoz",$I745&gt;=2,$I745&lt;=10),AND($J745="Onkogematologik",$I745&gt;=2,$I745&lt;=18)),"Ha","Yo'q"))</f>
        <v/>
      </c>
      <c r="L745" s="25"/>
      <c r="M745" s="12"/>
      <c r="N745" s="14" t="str">
        <f aca="false">IF(OR($C745="",$D745="",$J745="",$B745=""),"",IF(COUNTIFS($C$5:$C$2504,$C745,$D$5:$D$2504,$D745,$J$5:$J$2504,$J745,$B$5:$B$2504,$B745)&gt;1,"Takror",""))</f>
        <v/>
      </c>
    </row>
    <row r="746" customFormat="false" ht="15" hidden="false" customHeight="false" outlineLevel="0" collapsed="false">
      <c r="A746" s="8" t="n">
        <v>742</v>
      </c>
      <c r="B746" s="13"/>
      <c r="C746" s="12"/>
      <c r="D746" s="13"/>
      <c r="E746" s="24"/>
      <c r="F746" s="12"/>
      <c r="G746" s="12"/>
      <c r="H746" s="25"/>
      <c r="I746" s="14" t="str">
        <f aca="false">IF(OR($D746="",$B746=""),"",INT(($B746-$D746)/365.25))</f>
        <v/>
      </c>
      <c r="J746" s="25"/>
      <c r="K746" s="14" t="str">
        <f aca="false">IF(OR($J746="",$I746=""),"",IF(OR(AND($J746="Gelmintoz",$I746&gt;=2,$I746&lt;=10),AND($J746="Onkogematologik",$I746&gt;=2,$I746&lt;=18)),"Ha","Yo'q"))</f>
        <v/>
      </c>
      <c r="L746" s="25"/>
      <c r="M746" s="12"/>
      <c r="N746" s="14" t="str">
        <f aca="false">IF(OR($C746="",$D746="",$J746="",$B746=""),"",IF(COUNTIFS($C$5:$C$2504,$C746,$D$5:$D$2504,$D746,$J$5:$J$2504,$J746,$B$5:$B$2504,$B746)&gt;1,"Takror",""))</f>
        <v/>
      </c>
    </row>
    <row r="747" customFormat="false" ht="15" hidden="false" customHeight="false" outlineLevel="0" collapsed="false">
      <c r="A747" s="8" t="n">
        <v>743</v>
      </c>
      <c r="B747" s="13"/>
      <c r="C747" s="12"/>
      <c r="D747" s="13"/>
      <c r="E747" s="24"/>
      <c r="F747" s="12"/>
      <c r="G747" s="12"/>
      <c r="H747" s="25"/>
      <c r="I747" s="14" t="str">
        <f aca="false">IF(OR($D747="",$B747=""),"",INT(($B747-$D747)/365.25))</f>
        <v/>
      </c>
      <c r="J747" s="25"/>
      <c r="K747" s="14" t="str">
        <f aca="false">IF(OR($J747="",$I747=""),"",IF(OR(AND($J747="Gelmintoz",$I747&gt;=2,$I747&lt;=10),AND($J747="Onkogematologik",$I747&gt;=2,$I747&lt;=18)),"Ha","Yo'q"))</f>
        <v/>
      </c>
      <c r="L747" s="25"/>
      <c r="M747" s="12"/>
      <c r="N747" s="14" t="str">
        <f aca="false">IF(OR($C747="",$D747="",$J747="",$B747=""),"",IF(COUNTIFS($C$5:$C$2504,$C747,$D$5:$D$2504,$D747,$J$5:$J$2504,$J747,$B$5:$B$2504,$B747)&gt;1,"Takror",""))</f>
        <v/>
      </c>
    </row>
    <row r="748" customFormat="false" ht="15" hidden="false" customHeight="false" outlineLevel="0" collapsed="false">
      <c r="A748" s="8" t="n">
        <v>744</v>
      </c>
      <c r="B748" s="13"/>
      <c r="C748" s="12"/>
      <c r="D748" s="13"/>
      <c r="E748" s="24"/>
      <c r="F748" s="12"/>
      <c r="G748" s="12"/>
      <c r="H748" s="25"/>
      <c r="I748" s="14" t="str">
        <f aca="false">IF(OR($D748="",$B748=""),"",INT(($B748-$D748)/365.25))</f>
        <v/>
      </c>
      <c r="J748" s="25"/>
      <c r="K748" s="14" t="str">
        <f aca="false">IF(OR($J748="",$I748=""),"",IF(OR(AND($J748="Gelmintoz",$I748&gt;=2,$I748&lt;=10),AND($J748="Onkogematologik",$I748&gt;=2,$I748&lt;=18)),"Ha","Yo'q"))</f>
        <v/>
      </c>
      <c r="L748" s="25"/>
      <c r="M748" s="12"/>
      <c r="N748" s="14" t="str">
        <f aca="false">IF(OR($C748="",$D748="",$J748="",$B748=""),"",IF(COUNTIFS($C$5:$C$2504,$C748,$D$5:$D$2504,$D748,$J$5:$J$2504,$J748,$B$5:$B$2504,$B748)&gt;1,"Takror",""))</f>
        <v/>
      </c>
    </row>
    <row r="749" customFormat="false" ht="15" hidden="false" customHeight="false" outlineLevel="0" collapsed="false">
      <c r="A749" s="8" t="n">
        <v>745</v>
      </c>
      <c r="B749" s="13"/>
      <c r="C749" s="12"/>
      <c r="D749" s="13"/>
      <c r="E749" s="24"/>
      <c r="F749" s="12"/>
      <c r="G749" s="12"/>
      <c r="H749" s="25"/>
      <c r="I749" s="14" t="str">
        <f aca="false">IF(OR($D749="",$B749=""),"",INT(($B749-$D749)/365.25))</f>
        <v/>
      </c>
      <c r="J749" s="25"/>
      <c r="K749" s="14" t="str">
        <f aca="false">IF(OR($J749="",$I749=""),"",IF(OR(AND($J749="Gelmintoz",$I749&gt;=2,$I749&lt;=10),AND($J749="Onkogematologik",$I749&gt;=2,$I749&lt;=18)),"Ha","Yo'q"))</f>
        <v/>
      </c>
      <c r="L749" s="25"/>
      <c r="M749" s="12"/>
      <c r="N749" s="14" t="str">
        <f aca="false">IF(OR($C749="",$D749="",$J749="",$B749=""),"",IF(COUNTIFS($C$5:$C$2504,$C749,$D$5:$D$2504,$D749,$J$5:$J$2504,$J749,$B$5:$B$2504,$B749)&gt;1,"Takror",""))</f>
        <v/>
      </c>
    </row>
    <row r="750" customFormat="false" ht="15" hidden="false" customHeight="false" outlineLevel="0" collapsed="false">
      <c r="A750" s="8" t="n">
        <v>746</v>
      </c>
      <c r="B750" s="13"/>
      <c r="C750" s="12"/>
      <c r="D750" s="13"/>
      <c r="E750" s="24"/>
      <c r="F750" s="12"/>
      <c r="G750" s="12"/>
      <c r="H750" s="25"/>
      <c r="I750" s="14" t="str">
        <f aca="false">IF(OR($D750="",$B750=""),"",INT(($B750-$D750)/365.25))</f>
        <v/>
      </c>
      <c r="J750" s="25"/>
      <c r="K750" s="14" t="str">
        <f aca="false">IF(OR($J750="",$I750=""),"",IF(OR(AND($J750="Gelmintoz",$I750&gt;=2,$I750&lt;=10),AND($J750="Onkogematologik",$I750&gt;=2,$I750&lt;=18)),"Ha","Yo'q"))</f>
        <v/>
      </c>
      <c r="L750" s="25"/>
      <c r="M750" s="12"/>
      <c r="N750" s="14" t="str">
        <f aca="false">IF(OR($C750="",$D750="",$J750="",$B750=""),"",IF(COUNTIFS($C$5:$C$2504,$C750,$D$5:$D$2504,$D750,$J$5:$J$2504,$J750,$B$5:$B$2504,$B750)&gt;1,"Takror",""))</f>
        <v/>
      </c>
    </row>
    <row r="751" customFormat="false" ht="15" hidden="false" customHeight="false" outlineLevel="0" collapsed="false">
      <c r="A751" s="8" t="n">
        <v>747</v>
      </c>
      <c r="B751" s="13"/>
      <c r="C751" s="12"/>
      <c r="D751" s="13"/>
      <c r="E751" s="24"/>
      <c r="F751" s="12"/>
      <c r="G751" s="12"/>
      <c r="H751" s="25"/>
      <c r="I751" s="14" t="str">
        <f aca="false">IF(OR($D751="",$B751=""),"",INT(($B751-$D751)/365.25))</f>
        <v/>
      </c>
      <c r="J751" s="25"/>
      <c r="K751" s="14" t="str">
        <f aca="false">IF(OR($J751="",$I751=""),"",IF(OR(AND($J751="Gelmintoz",$I751&gt;=2,$I751&lt;=10),AND($J751="Onkogematologik",$I751&gt;=2,$I751&lt;=18)),"Ha","Yo'q"))</f>
        <v/>
      </c>
      <c r="L751" s="25"/>
      <c r="M751" s="12"/>
      <c r="N751" s="14" t="str">
        <f aca="false">IF(OR($C751="",$D751="",$J751="",$B751=""),"",IF(COUNTIFS($C$5:$C$2504,$C751,$D$5:$D$2504,$D751,$J$5:$J$2504,$J751,$B$5:$B$2504,$B751)&gt;1,"Takror",""))</f>
        <v/>
      </c>
    </row>
    <row r="752" customFormat="false" ht="15" hidden="false" customHeight="false" outlineLevel="0" collapsed="false">
      <c r="A752" s="8" t="n">
        <v>748</v>
      </c>
      <c r="B752" s="13"/>
      <c r="C752" s="12"/>
      <c r="D752" s="13"/>
      <c r="E752" s="24"/>
      <c r="F752" s="12"/>
      <c r="G752" s="12"/>
      <c r="H752" s="25"/>
      <c r="I752" s="14" t="str">
        <f aca="false">IF(OR($D752="",$B752=""),"",INT(($B752-$D752)/365.25))</f>
        <v/>
      </c>
      <c r="J752" s="25"/>
      <c r="K752" s="14" t="str">
        <f aca="false">IF(OR($J752="",$I752=""),"",IF(OR(AND($J752="Gelmintoz",$I752&gt;=2,$I752&lt;=10),AND($J752="Onkogematologik",$I752&gt;=2,$I752&lt;=18)),"Ha","Yo'q"))</f>
        <v/>
      </c>
      <c r="L752" s="25"/>
      <c r="M752" s="12"/>
      <c r="N752" s="14" t="str">
        <f aca="false">IF(OR($C752="",$D752="",$J752="",$B752=""),"",IF(COUNTIFS($C$5:$C$2504,$C752,$D$5:$D$2504,$D752,$J$5:$J$2504,$J752,$B$5:$B$2504,$B752)&gt;1,"Takror",""))</f>
        <v/>
      </c>
    </row>
    <row r="753" customFormat="false" ht="15" hidden="false" customHeight="false" outlineLevel="0" collapsed="false">
      <c r="A753" s="8" t="n">
        <v>749</v>
      </c>
      <c r="B753" s="13"/>
      <c r="C753" s="12"/>
      <c r="D753" s="13"/>
      <c r="E753" s="24"/>
      <c r="F753" s="12"/>
      <c r="G753" s="12"/>
      <c r="H753" s="25"/>
      <c r="I753" s="14" t="str">
        <f aca="false">IF(OR($D753="",$B753=""),"",INT(($B753-$D753)/365.25))</f>
        <v/>
      </c>
      <c r="J753" s="25"/>
      <c r="K753" s="14" t="str">
        <f aca="false">IF(OR($J753="",$I753=""),"",IF(OR(AND($J753="Gelmintoz",$I753&gt;=2,$I753&lt;=10),AND($J753="Onkogematologik",$I753&gt;=2,$I753&lt;=18)),"Ha","Yo'q"))</f>
        <v/>
      </c>
      <c r="L753" s="25"/>
      <c r="M753" s="12"/>
      <c r="N753" s="14" t="str">
        <f aca="false">IF(OR($C753="",$D753="",$J753="",$B753=""),"",IF(COUNTIFS($C$5:$C$2504,$C753,$D$5:$D$2504,$D753,$J$5:$J$2504,$J753,$B$5:$B$2504,$B753)&gt;1,"Takror",""))</f>
        <v/>
      </c>
    </row>
    <row r="754" customFormat="false" ht="15" hidden="false" customHeight="false" outlineLevel="0" collapsed="false">
      <c r="A754" s="8" t="n">
        <v>750</v>
      </c>
      <c r="B754" s="13"/>
      <c r="C754" s="12"/>
      <c r="D754" s="13"/>
      <c r="E754" s="24"/>
      <c r="F754" s="12"/>
      <c r="G754" s="12"/>
      <c r="H754" s="25"/>
      <c r="I754" s="14" t="str">
        <f aca="false">IF(OR($D754="",$B754=""),"",INT(($B754-$D754)/365.25))</f>
        <v/>
      </c>
      <c r="J754" s="25"/>
      <c r="K754" s="14" t="str">
        <f aca="false">IF(OR($J754="",$I754=""),"",IF(OR(AND($J754="Gelmintoz",$I754&gt;=2,$I754&lt;=10),AND($J754="Onkogematologik",$I754&gt;=2,$I754&lt;=18)),"Ha","Yo'q"))</f>
        <v/>
      </c>
      <c r="L754" s="25"/>
      <c r="M754" s="12"/>
      <c r="N754" s="14" t="str">
        <f aca="false">IF(OR($C754="",$D754="",$J754="",$B754=""),"",IF(COUNTIFS($C$5:$C$2504,$C754,$D$5:$D$2504,$D754,$J$5:$J$2504,$J754,$B$5:$B$2504,$B754)&gt;1,"Takror",""))</f>
        <v/>
      </c>
    </row>
    <row r="755" customFormat="false" ht="15" hidden="false" customHeight="false" outlineLevel="0" collapsed="false">
      <c r="A755" s="8" t="n">
        <v>751</v>
      </c>
      <c r="B755" s="13"/>
      <c r="C755" s="12"/>
      <c r="D755" s="13"/>
      <c r="E755" s="24"/>
      <c r="F755" s="12"/>
      <c r="G755" s="12"/>
      <c r="H755" s="25"/>
      <c r="I755" s="14" t="str">
        <f aca="false">IF(OR($D755="",$B755=""),"",INT(($B755-$D755)/365.25))</f>
        <v/>
      </c>
      <c r="J755" s="25"/>
      <c r="K755" s="14" t="str">
        <f aca="false">IF(OR($J755="",$I755=""),"",IF(OR(AND($J755="Gelmintoz",$I755&gt;=2,$I755&lt;=10),AND($J755="Onkogematologik",$I755&gt;=2,$I755&lt;=18)),"Ha","Yo'q"))</f>
        <v/>
      </c>
      <c r="L755" s="25"/>
      <c r="M755" s="12"/>
      <c r="N755" s="14" t="str">
        <f aca="false">IF(OR($C755="",$D755="",$J755="",$B755=""),"",IF(COUNTIFS($C$5:$C$2504,$C755,$D$5:$D$2504,$D755,$J$5:$J$2504,$J755,$B$5:$B$2504,$B755)&gt;1,"Takror",""))</f>
        <v/>
      </c>
    </row>
    <row r="756" customFormat="false" ht="15" hidden="false" customHeight="false" outlineLevel="0" collapsed="false">
      <c r="A756" s="8" t="n">
        <v>752</v>
      </c>
      <c r="B756" s="13"/>
      <c r="C756" s="12"/>
      <c r="D756" s="13"/>
      <c r="E756" s="24"/>
      <c r="F756" s="12"/>
      <c r="G756" s="12"/>
      <c r="H756" s="25"/>
      <c r="I756" s="14" t="str">
        <f aca="false">IF(OR($D756="",$B756=""),"",INT(($B756-$D756)/365.25))</f>
        <v/>
      </c>
      <c r="J756" s="25"/>
      <c r="K756" s="14" t="str">
        <f aca="false">IF(OR($J756="",$I756=""),"",IF(OR(AND($J756="Gelmintoz",$I756&gt;=2,$I756&lt;=10),AND($J756="Onkogematologik",$I756&gt;=2,$I756&lt;=18)),"Ha","Yo'q"))</f>
        <v/>
      </c>
      <c r="L756" s="25"/>
      <c r="M756" s="12"/>
      <c r="N756" s="14" t="str">
        <f aca="false">IF(OR($C756="",$D756="",$J756="",$B756=""),"",IF(COUNTIFS($C$5:$C$2504,$C756,$D$5:$D$2504,$D756,$J$5:$J$2504,$J756,$B$5:$B$2504,$B756)&gt;1,"Takror",""))</f>
        <v/>
      </c>
    </row>
    <row r="757" customFormat="false" ht="15" hidden="false" customHeight="false" outlineLevel="0" collapsed="false">
      <c r="A757" s="8" t="n">
        <v>753</v>
      </c>
      <c r="B757" s="13"/>
      <c r="C757" s="12"/>
      <c r="D757" s="13"/>
      <c r="E757" s="24"/>
      <c r="F757" s="12"/>
      <c r="G757" s="12"/>
      <c r="H757" s="25"/>
      <c r="I757" s="14" t="str">
        <f aca="false">IF(OR($D757="",$B757=""),"",INT(($B757-$D757)/365.25))</f>
        <v/>
      </c>
      <c r="J757" s="25"/>
      <c r="K757" s="14" t="str">
        <f aca="false">IF(OR($J757="",$I757=""),"",IF(OR(AND($J757="Gelmintoz",$I757&gt;=2,$I757&lt;=10),AND($J757="Onkogematologik",$I757&gt;=2,$I757&lt;=18)),"Ha","Yo'q"))</f>
        <v/>
      </c>
      <c r="L757" s="25"/>
      <c r="M757" s="12"/>
      <c r="N757" s="14" t="str">
        <f aca="false">IF(OR($C757="",$D757="",$J757="",$B757=""),"",IF(COUNTIFS($C$5:$C$2504,$C757,$D$5:$D$2504,$D757,$J$5:$J$2504,$J757,$B$5:$B$2504,$B757)&gt;1,"Takror",""))</f>
        <v/>
      </c>
    </row>
    <row r="758" customFormat="false" ht="15" hidden="false" customHeight="false" outlineLevel="0" collapsed="false">
      <c r="A758" s="8" t="n">
        <v>754</v>
      </c>
      <c r="B758" s="13"/>
      <c r="C758" s="12"/>
      <c r="D758" s="13"/>
      <c r="E758" s="24"/>
      <c r="F758" s="12"/>
      <c r="G758" s="12"/>
      <c r="H758" s="25"/>
      <c r="I758" s="14" t="str">
        <f aca="false">IF(OR($D758="",$B758=""),"",INT(($B758-$D758)/365.25))</f>
        <v/>
      </c>
      <c r="J758" s="25"/>
      <c r="K758" s="14" t="str">
        <f aca="false">IF(OR($J758="",$I758=""),"",IF(OR(AND($J758="Gelmintoz",$I758&gt;=2,$I758&lt;=10),AND($J758="Onkogematologik",$I758&gt;=2,$I758&lt;=18)),"Ha","Yo'q"))</f>
        <v/>
      </c>
      <c r="L758" s="25"/>
      <c r="M758" s="12"/>
      <c r="N758" s="14" t="str">
        <f aca="false">IF(OR($C758="",$D758="",$J758="",$B758=""),"",IF(COUNTIFS($C$5:$C$2504,$C758,$D$5:$D$2504,$D758,$J$5:$J$2504,$J758,$B$5:$B$2504,$B758)&gt;1,"Takror",""))</f>
        <v/>
      </c>
    </row>
    <row r="759" customFormat="false" ht="15" hidden="false" customHeight="false" outlineLevel="0" collapsed="false">
      <c r="A759" s="8" t="n">
        <v>755</v>
      </c>
      <c r="B759" s="13"/>
      <c r="C759" s="12"/>
      <c r="D759" s="13"/>
      <c r="E759" s="24"/>
      <c r="F759" s="12"/>
      <c r="G759" s="12"/>
      <c r="H759" s="25"/>
      <c r="I759" s="14" t="str">
        <f aca="false">IF(OR($D759="",$B759=""),"",INT(($B759-$D759)/365.25))</f>
        <v/>
      </c>
      <c r="J759" s="25"/>
      <c r="K759" s="14" t="str">
        <f aca="false">IF(OR($J759="",$I759=""),"",IF(OR(AND($J759="Gelmintoz",$I759&gt;=2,$I759&lt;=10),AND($J759="Onkogematologik",$I759&gt;=2,$I759&lt;=18)),"Ha","Yo'q"))</f>
        <v/>
      </c>
      <c r="L759" s="25"/>
      <c r="M759" s="12"/>
      <c r="N759" s="14" t="str">
        <f aca="false">IF(OR($C759="",$D759="",$J759="",$B759=""),"",IF(COUNTIFS($C$5:$C$2504,$C759,$D$5:$D$2504,$D759,$J$5:$J$2504,$J759,$B$5:$B$2504,$B759)&gt;1,"Takror",""))</f>
        <v/>
      </c>
    </row>
    <row r="760" customFormat="false" ht="15" hidden="false" customHeight="false" outlineLevel="0" collapsed="false">
      <c r="A760" s="8" t="n">
        <v>756</v>
      </c>
      <c r="B760" s="13"/>
      <c r="C760" s="12"/>
      <c r="D760" s="13"/>
      <c r="E760" s="24"/>
      <c r="F760" s="12"/>
      <c r="G760" s="12"/>
      <c r="H760" s="25"/>
      <c r="I760" s="14" t="str">
        <f aca="false">IF(OR($D760="",$B760=""),"",INT(($B760-$D760)/365.25))</f>
        <v/>
      </c>
      <c r="J760" s="25"/>
      <c r="K760" s="14" t="str">
        <f aca="false">IF(OR($J760="",$I760=""),"",IF(OR(AND($J760="Gelmintoz",$I760&gt;=2,$I760&lt;=10),AND($J760="Onkogematologik",$I760&gt;=2,$I760&lt;=18)),"Ha","Yo'q"))</f>
        <v/>
      </c>
      <c r="L760" s="25"/>
      <c r="M760" s="12"/>
      <c r="N760" s="14" t="str">
        <f aca="false">IF(OR($C760="",$D760="",$J760="",$B760=""),"",IF(COUNTIFS($C$5:$C$2504,$C760,$D$5:$D$2504,$D760,$J$5:$J$2504,$J760,$B$5:$B$2504,$B760)&gt;1,"Takror",""))</f>
        <v/>
      </c>
    </row>
    <row r="761" customFormat="false" ht="15" hidden="false" customHeight="false" outlineLevel="0" collapsed="false">
      <c r="A761" s="8" t="n">
        <v>757</v>
      </c>
      <c r="B761" s="13"/>
      <c r="C761" s="12"/>
      <c r="D761" s="13"/>
      <c r="E761" s="24"/>
      <c r="F761" s="12"/>
      <c r="G761" s="12"/>
      <c r="H761" s="25"/>
      <c r="I761" s="14" t="str">
        <f aca="false">IF(OR($D761="",$B761=""),"",INT(($B761-$D761)/365.25))</f>
        <v/>
      </c>
      <c r="J761" s="25"/>
      <c r="K761" s="14" t="str">
        <f aca="false">IF(OR($J761="",$I761=""),"",IF(OR(AND($J761="Gelmintoz",$I761&gt;=2,$I761&lt;=10),AND($J761="Onkogematologik",$I761&gt;=2,$I761&lt;=18)),"Ha","Yo'q"))</f>
        <v/>
      </c>
      <c r="L761" s="25"/>
      <c r="M761" s="12"/>
      <c r="N761" s="14" t="str">
        <f aca="false">IF(OR($C761="",$D761="",$J761="",$B761=""),"",IF(COUNTIFS($C$5:$C$2504,$C761,$D$5:$D$2504,$D761,$J$5:$J$2504,$J761,$B$5:$B$2504,$B761)&gt;1,"Takror",""))</f>
        <v/>
      </c>
    </row>
    <row r="762" customFormat="false" ht="15" hidden="false" customHeight="false" outlineLevel="0" collapsed="false">
      <c r="A762" s="8" t="n">
        <v>758</v>
      </c>
      <c r="B762" s="13"/>
      <c r="C762" s="12"/>
      <c r="D762" s="13"/>
      <c r="E762" s="24"/>
      <c r="F762" s="12"/>
      <c r="G762" s="12"/>
      <c r="H762" s="25"/>
      <c r="I762" s="14" t="str">
        <f aca="false">IF(OR($D762="",$B762=""),"",INT(($B762-$D762)/365.25))</f>
        <v/>
      </c>
      <c r="J762" s="25"/>
      <c r="K762" s="14" t="str">
        <f aca="false">IF(OR($J762="",$I762=""),"",IF(OR(AND($J762="Gelmintoz",$I762&gt;=2,$I762&lt;=10),AND($J762="Onkogematologik",$I762&gt;=2,$I762&lt;=18)),"Ha","Yo'q"))</f>
        <v/>
      </c>
      <c r="L762" s="25"/>
      <c r="M762" s="12"/>
      <c r="N762" s="14" t="str">
        <f aca="false">IF(OR($C762="",$D762="",$J762="",$B762=""),"",IF(COUNTIFS($C$5:$C$2504,$C762,$D$5:$D$2504,$D762,$J$5:$J$2504,$J762,$B$5:$B$2504,$B762)&gt;1,"Takror",""))</f>
        <v/>
      </c>
    </row>
    <row r="763" customFormat="false" ht="15" hidden="false" customHeight="false" outlineLevel="0" collapsed="false">
      <c r="A763" s="8" t="n">
        <v>759</v>
      </c>
      <c r="B763" s="13"/>
      <c r="C763" s="12"/>
      <c r="D763" s="13"/>
      <c r="E763" s="24"/>
      <c r="F763" s="12"/>
      <c r="G763" s="12"/>
      <c r="H763" s="25"/>
      <c r="I763" s="14" t="str">
        <f aca="false">IF(OR($D763="",$B763=""),"",INT(($B763-$D763)/365.25))</f>
        <v/>
      </c>
      <c r="J763" s="25"/>
      <c r="K763" s="14" t="str">
        <f aca="false">IF(OR($J763="",$I763=""),"",IF(OR(AND($J763="Gelmintoz",$I763&gt;=2,$I763&lt;=10),AND($J763="Onkogematologik",$I763&gt;=2,$I763&lt;=18)),"Ha","Yo'q"))</f>
        <v/>
      </c>
      <c r="L763" s="25"/>
      <c r="M763" s="12"/>
      <c r="N763" s="14" t="str">
        <f aca="false">IF(OR($C763="",$D763="",$J763="",$B763=""),"",IF(COUNTIFS($C$5:$C$2504,$C763,$D$5:$D$2504,$D763,$J$5:$J$2504,$J763,$B$5:$B$2504,$B763)&gt;1,"Takror",""))</f>
        <v/>
      </c>
    </row>
    <row r="764" customFormat="false" ht="15" hidden="false" customHeight="false" outlineLevel="0" collapsed="false">
      <c r="A764" s="8" t="n">
        <v>760</v>
      </c>
      <c r="B764" s="13"/>
      <c r="C764" s="12"/>
      <c r="D764" s="13"/>
      <c r="E764" s="24"/>
      <c r="F764" s="12"/>
      <c r="G764" s="12"/>
      <c r="H764" s="25"/>
      <c r="I764" s="14" t="str">
        <f aca="false">IF(OR($D764="",$B764=""),"",INT(($B764-$D764)/365.25))</f>
        <v/>
      </c>
      <c r="J764" s="25"/>
      <c r="K764" s="14" t="str">
        <f aca="false">IF(OR($J764="",$I764=""),"",IF(OR(AND($J764="Gelmintoz",$I764&gt;=2,$I764&lt;=10),AND($J764="Onkogematologik",$I764&gt;=2,$I764&lt;=18)),"Ha","Yo'q"))</f>
        <v/>
      </c>
      <c r="L764" s="25"/>
      <c r="M764" s="12"/>
      <c r="N764" s="14" t="str">
        <f aca="false">IF(OR($C764="",$D764="",$J764="",$B764=""),"",IF(COUNTIFS($C$5:$C$2504,$C764,$D$5:$D$2504,$D764,$J$5:$J$2504,$J764,$B$5:$B$2504,$B764)&gt;1,"Takror",""))</f>
        <v/>
      </c>
    </row>
    <row r="765" customFormat="false" ht="15" hidden="false" customHeight="false" outlineLevel="0" collapsed="false">
      <c r="A765" s="8" t="n">
        <v>761</v>
      </c>
      <c r="B765" s="13"/>
      <c r="C765" s="12"/>
      <c r="D765" s="13"/>
      <c r="E765" s="24"/>
      <c r="F765" s="12"/>
      <c r="G765" s="12"/>
      <c r="H765" s="25"/>
      <c r="I765" s="14" t="str">
        <f aca="false">IF(OR($D765="",$B765=""),"",INT(($B765-$D765)/365.25))</f>
        <v/>
      </c>
      <c r="J765" s="25"/>
      <c r="K765" s="14" t="str">
        <f aca="false">IF(OR($J765="",$I765=""),"",IF(OR(AND($J765="Gelmintoz",$I765&gt;=2,$I765&lt;=10),AND($J765="Onkogematologik",$I765&gt;=2,$I765&lt;=18)),"Ha","Yo'q"))</f>
        <v/>
      </c>
      <c r="L765" s="25"/>
      <c r="M765" s="12"/>
      <c r="N765" s="14" t="str">
        <f aca="false">IF(OR($C765="",$D765="",$J765="",$B765=""),"",IF(COUNTIFS($C$5:$C$2504,$C765,$D$5:$D$2504,$D765,$J$5:$J$2504,$J765,$B$5:$B$2504,$B765)&gt;1,"Takror",""))</f>
        <v/>
      </c>
    </row>
    <row r="766" customFormat="false" ht="15" hidden="false" customHeight="false" outlineLevel="0" collapsed="false">
      <c r="A766" s="8" t="n">
        <v>762</v>
      </c>
      <c r="B766" s="13"/>
      <c r="C766" s="12"/>
      <c r="D766" s="13"/>
      <c r="E766" s="24"/>
      <c r="F766" s="12"/>
      <c r="G766" s="12"/>
      <c r="H766" s="25"/>
      <c r="I766" s="14" t="str">
        <f aca="false">IF(OR($D766="",$B766=""),"",INT(($B766-$D766)/365.25))</f>
        <v/>
      </c>
      <c r="J766" s="25"/>
      <c r="K766" s="14" t="str">
        <f aca="false">IF(OR($J766="",$I766=""),"",IF(OR(AND($J766="Gelmintoz",$I766&gt;=2,$I766&lt;=10),AND($J766="Onkogematologik",$I766&gt;=2,$I766&lt;=18)),"Ha","Yo'q"))</f>
        <v/>
      </c>
      <c r="L766" s="25"/>
      <c r="M766" s="12"/>
      <c r="N766" s="14" t="str">
        <f aca="false">IF(OR($C766="",$D766="",$J766="",$B766=""),"",IF(COUNTIFS($C$5:$C$2504,$C766,$D$5:$D$2504,$D766,$J$5:$J$2504,$J766,$B$5:$B$2504,$B766)&gt;1,"Takror",""))</f>
        <v/>
      </c>
    </row>
    <row r="767" customFormat="false" ht="15" hidden="false" customHeight="false" outlineLevel="0" collapsed="false">
      <c r="A767" s="8" t="n">
        <v>763</v>
      </c>
      <c r="B767" s="13"/>
      <c r="C767" s="12"/>
      <c r="D767" s="13"/>
      <c r="E767" s="24"/>
      <c r="F767" s="12"/>
      <c r="G767" s="12"/>
      <c r="H767" s="25"/>
      <c r="I767" s="14" t="str">
        <f aca="false">IF(OR($D767="",$B767=""),"",INT(($B767-$D767)/365.25))</f>
        <v/>
      </c>
      <c r="J767" s="25"/>
      <c r="K767" s="14" t="str">
        <f aca="false">IF(OR($J767="",$I767=""),"",IF(OR(AND($J767="Gelmintoz",$I767&gt;=2,$I767&lt;=10),AND($J767="Onkogematologik",$I767&gt;=2,$I767&lt;=18)),"Ha","Yo'q"))</f>
        <v/>
      </c>
      <c r="L767" s="25"/>
      <c r="M767" s="12"/>
      <c r="N767" s="14" t="str">
        <f aca="false">IF(OR($C767="",$D767="",$J767="",$B767=""),"",IF(COUNTIFS($C$5:$C$2504,$C767,$D$5:$D$2504,$D767,$J$5:$J$2504,$J767,$B$5:$B$2504,$B767)&gt;1,"Takror",""))</f>
        <v/>
      </c>
    </row>
    <row r="768" customFormat="false" ht="15" hidden="false" customHeight="false" outlineLevel="0" collapsed="false">
      <c r="A768" s="8" t="n">
        <v>764</v>
      </c>
      <c r="B768" s="13"/>
      <c r="C768" s="12"/>
      <c r="D768" s="13"/>
      <c r="E768" s="24"/>
      <c r="F768" s="12"/>
      <c r="G768" s="12"/>
      <c r="H768" s="25"/>
      <c r="I768" s="14" t="str">
        <f aca="false">IF(OR($D768="",$B768=""),"",INT(($B768-$D768)/365.25))</f>
        <v/>
      </c>
      <c r="J768" s="25"/>
      <c r="K768" s="14" t="str">
        <f aca="false">IF(OR($J768="",$I768=""),"",IF(OR(AND($J768="Gelmintoz",$I768&gt;=2,$I768&lt;=10),AND($J768="Onkogematologik",$I768&gt;=2,$I768&lt;=18)),"Ha","Yo'q"))</f>
        <v/>
      </c>
      <c r="L768" s="25"/>
      <c r="M768" s="12"/>
      <c r="N768" s="14" t="str">
        <f aca="false">IF(OR($C768="",$D768="",$J768="",$B768=""),"",IF(COUNTIFS($C$5:$C$2504,$C768,$D$5:$D$2504,$D768,$J$5:$J$2504,$J768,$B$5:$B$2504,$B768)&gt;1,"Takror",""))</f>
        <v/>
      </c>
    </row>
    <row r="769" customFormat="false" ht="15" hidden="false" customHeight="false" outlineLevel="0" collapsed="false">
      <c r="A769" s="8" t="n">
        <v>765</v>
      </c>
      <c r="B769" s="13"/>
      <c r="C769" s="12"/>
      <c r="D769" s="13"/>
      <c r="E769" s="24"/>
      <c r="F769" s="12"/>
      <c r="G769" s="12"/>
      <c r="H769" s="25"/>
      <c r="I769" s="14" t="str">
        <f aca="false">IF(OR($D769="",$B769=""),"",INT(($B769-$D769)/365.25))</f>
        <v/>
      </c>
      <c r="J769" s="25"/>
      <c r="K769" s="14" t="str">
        <f aca="false">IF(OR($J769="",$I769=""),"",IF(OR(AND($J769="Gelmintoz",$I769&gt;=2,$I769&lt;=10),AND($J769="Onkogematologik",$I769&gt;=2,$I769&lt;=18)),"Ha","Yo'q"))</f>
        <v/>
      </c>
      <c r="L769" s="25"/>
      <c r="M769" s="12"/>
      <c r="N769" s="14" t="str">
        <f aca="false">IF(OR($C769="",$D769="",$J769="",$B769=""),"",IF(COUNTIFS($C$5:$C$2504,$C769,$D$5:$D$2504,$D769,$J$5:$J$2504,$J769,$B$5:$B$2504,$B769)&gt;1,"Takror",""))</f>
        <v/>
      </c>
    </row>
    <row r="770" customFormat="false" ht="15" hidden="false" customHeight="false" outlineLevel="0" collapsed="false">
      <c r="A770" s="8" t="n">
        <v>766</v>
      </c>
      <c r="B770" s="13"/>
      <c r="C770" s="12"/>
      <c r="D770" s="13"/>
      <c r="E770" s="24"/>
      <c r="F770" s="12"/>
      <c r="G770" s="12"/>
      <c r="H770" s="25"/>
      <c r="I770" s="14" t="str">
        <f aca="false">IF(OR($D770="",$B770=""),"",INT(($B770-$D770)/365.25))</f>
        <v/>
      </c>
      <c r="J770" s="25"/>
      <c r="K770" s="14" t="str">
        <f aca="false">IF(OR($J770="",$I770=""),"",IF(OR(AND($J770="Gelmintoz",$I770&gt;=2,$I770&lt;=10),AND($J770="Onkogematologik",$I770&gt;=2,$I770&lt;=18)),"Ha","Yo'q"))</f>
        <v/>
      </c>
      <c r="L770" s="25"/>
      <c r="M770" s="12"/>
      <c r="N770" s="14" t="str">
        <f aca="false">IF(OR($C770="",$D770="",$J770="",$B770=""),"",IF(COUNTIFS($C$5:$C$2504,$C770,$D$5:$D$2504,$D770,$J$5:$J$2504,$J770,$B$5:$B$2504,$B770)&gt;1,"Takror",""))</f>
        <v/>
      </c>
    </row>
    <row r="771" customFormat="false" ht="15" hidden="false" customHeight="false" outlineLevel="0" collapsed="false">
      <c r="A771" s="8" t="n">
        <v>767</v>
      </c>
      <c r="B771" s="13"/>
      <c r="C771" s="12"/>
      <c r="D771" s="13"/>
      <c r="E771" s="24"/>
      <c r="F771" s="12"/>
      <c r="G771" s="12"/>
      <c r="H771" s="25"/>
      <c r="I771" s="14" t="str">
        <f aca="false">IF(OR($D771="",$B771=""),"",INT(($B771-$D771)/365.25))</f>
        <v/>
      </c>
      <c r="J771" s="25"/>
      <c r="K771" s="14" t="str">
        <f aca="false">IF(OR($J771="",$I771=""),"",IF(OR(AND($J771="Gelmintoz",$I771&gt;=2,$I771&lt;=10),AND($J771="Onkogematologik",$I771&gt;=2,$I771&lt;=18)),"Ha","Yo'q"))</f>
        <v/>
      </c>
      <c r="L771" s="25"/>
      <c r="M771" s="12"/>
      <c r="N771" s="14" t="str">
        <f aca="false">IF(OR($C771="",$D771="",$J771="",$B771=""),"",IF(COUNTIFS($C$5:$C$2504,$C771,$D$5:$D$2504,$D771,$J$5:$J$2504,$J771,$B$5:$B$2504,$B771)&gt;1,"Takror",""))</f>
        <v/>
      </c>
    </row>
    <row r="772" customFormat="false" ht="15" hidden="false" customHeight="false" outlineLevel="0" collapsed="false">
      <c r="A772" s="8" t="n">
        <v>768</v>
      </c>
      <c r="B772" s="13"/>
      <c r="C772" s="12"/>
      <c r="D772" s="13"/>
      <c r="E772" s="24"/>
      <c r="F772" s="12"/>
      <c r="G772" s="12"/>
      <c r="H772" s="25"/>
      <c r="I772" s="14" t="str">
        <f aca="false">IF(OR($D772="",$B772=""),"",INT(($B772-$D772)/365.25))</f>
        <v/>
      </c>
      <c r="J772" s="25"/>
      <c r="K772" s="14" t="str">
        <f aca="false">IF(OR($J772="",$I772=""),"",IF(OR(AND($J772="Gelmintoz",$I772&gt;=2,$I772&lt;=10),AND($J772="Onkogematologik",$I772&gt;=2,$I772&lt;=18)),"Ha","Yo'q"))</f>
        <v/>
      </c>
      <c r="L772" s="25"/>
      <c r="M772" s="12"/>
      <c r="N772" s="14" t="str">
        <f aca="false">IF(OR($C772="",$D772="",$J772="",$B772=""),"",IF(COUNTIFS($C$5:$C$2504,$C772,$D$5:$D$2504,$D772,$J$5:$J$2504,$J772,$B$5:$B$2504,$B772)&gt;1,"Takror",""))</f>
        <v/>
      </c>
    </row>
    <row r="773" customFormat="false" ht="15" hidden="false" customHeight="false" outlineLevel="0" collapsed="false">
      <c r="A773" s="8" t="n">
        <v>769</v>
      </c>
      <c r="B773" s="13"/>
      <c r="C773" s="12"/>
      <c r="D773" s="13"/>
      <c r="E773" s="24"/>
      <c r="F773" s="12"/>
      <c r="G773" s="12"/>
      <c r="H773" s="25"/>
      <c r="I773" s="14" t="str">
        <f aca="false">IF(OR($D773="",$B773=""),"",INT(($B773-$D773)/365.25))</f>
        <v/>
      </c>
      <c r="J773" s="25"/>
      <c r="K773" s="14" t="str">
        <f aca="false">IF(OR($J773="",$I773=""),"",IF(OR(AND($J773="Gelmintoz",$I773&gt;=2,$I773&lt;=10),AND($J773="Onkogematologik",$I773&gt;=2,$I773&lt;=18)),"Ha","Yo'q"))</f>
        <v/>
      </c>
      <c r="L773" s="25"/>
      <c r="M773" s="12"/>
      <c r="N773" s="14" t="str">
        <f aca="false">IF(OR($C773="",$D773="",$J773="",$B773=""),"",IF(COUNTIFS($C$5:$C$2504,$C773,$D$5:$D$2504,$D773,$J$5:$J$2504,$J773,$B$5:$B$2504,$B773)&gt;1,"Takror",""))</f>
        <v/>
      </c>
    </row>
    <row r="774" customFormat="false" ht="15" hidden="false" customHeight="false" outlineLevel="0" collapsed="false">
      <c r="A774" s="8" t="n">
        <v>770</v>
      </c>
      <c r="B774" s="13"/>
      <c r="C774" s="12"/>
      <c r="D774" s="13"/>
      <c r="E774" s="24"/>
      <c r="F774" s="12"/>
      <c r="G774" s="12"/>
      <c r="H774" s="25"/>
      <c r="I774" s="14" t="str">
        <f aca="false">IF(OR($D774="",$B774=""),"",INT(($B774-$D774)/365.25))</f>
        <v/>
      </c>
      <c r="J774" s="25"/>
      <c r="K774" s="14" t="str">
        <f aca="false">IF(OR($J774="",$I774=""),"",IF(OR(AND($J774="Gelmintoz",$I774&gt;=2,$I774&lt;=10),AND($J774="Onkogematologik",$I774&gt;=2,$I774&lt;=18)),"Ha","Yo'q"))</f>
        <v/>
      </c>
      <c r="L774" s="25"/>
      <c r="M774" s="12"/>
      <c r="N774" s="14" t="str">
        <f aca="false">IF(OR($C774="",$D774="",$J774="",$B774=""),"",IF(COUNTIFS($C$5:$C$2504,$C774,$D$5:$D$2504,$D774,$J$5:$J$2504,$J774,$B$5:$B$2504,$B774)&gt;1,"Takror",""))</f>
        <v/>
      </c>
    </row>
    <row r="775" customFormat="false" ht="15" hidden="false" customHeight="false" outlineLevel="0" collapsed="false">
      <c r="A775" s="8" t="n">
        <v>771</v>
      </c>
      <c r="B775" s="13"/>
      <c r="C775" s="12"/>
      <c r="D775" s="13"/>
      <c r="E775" s="24"/>
      <c r="F775" s="12"/>
      <c r="G775" s="12"/>
      <c r="H775" s="25"/>
      <c r="I775" s="14" t="str">
        <f aca="false">IF(OR($D775="",$B775=""),"",INT(($B775-$D775)/365.25))</f>
        <v/>
      </c>
      <c r="J775" s="25"/>
      <c r="K775" s="14" t="str">
        <f aca="false">IF(OR($J775="",$I775=""),"",IF(OR(AND($J775="Gelmintoz",$I775&gt;=2,$I775&lt;=10),AND($J775="Onkogematologik",$I775&gt;=2,$I775&lt;=18)),"Ha","Yo'q"))</f>
        <v/>
      </c>
      <c r="L775" s="25"/>
      <c r="M775" s="12"/>
      <c r="N775" s="14" t="str">
        <f aca="false">IF(OR($C775="",$D775="",$J775="",$B775=""),"",IF(COUNTIFS($C$5:$C$2504,$C775,$D$5:$D$2504,$D775,$J$5:$J$2504,$J775,$B$5:$B$2504,$B775)&gt;1,"Takror",""))</f>
        <v/>
      </c>
    </row>
    <row r="776" customFormat="false" ht="15" hidden="false" customHeight="false" outlineLevel="0" collapsed="false">
      <c r="A776" s="8" t="n">
        <v>772</v>
      </c>
      <c r="B776" s="13"/>
      <c r="C776" s="12"/>
      <c r="D776" s="13"/>
      <c r="E776" s="24"/>
      <c r="F776" s="12"/>
      <c r="G776" s="12"/>
      <c r="H776" s="25"/>
      <c r="I776" s="14" t="str">
        <f aca="false">IF(OR($D776="",$B776=""),"",INT(($B776-$D776)/365.25))</f>
        <v/>
      </c>
      <c r="J776" s="25"/>
      <c r="K776" s="14" t="str">
        <f aca="false">IF(OR($J776="",$I776=""),"",IF(OR(AND($J776="Gelmintoz",$I776&gt;=2,$I776&lt;=10),AND($J776="Onkogematologik",$I776&gt;=2,$I776&lt;=18)),"Ha","Yo'q"))</f>
        <v/>
      </c>
      <c r="L776" s="25"/>
      <c r="M776" s="12"/>
      <c r="N776" s="14" t="str">
        <f aca="false">IF(OR($C776="",$D776="",$J776="",$B776=""),"",IF(COUNTIFS($C$5:$C$2504,$C776,$D$5:$D$2504,$D776,$J$5:$J$2504,$J776,$B$5:$B$2504,$B776)&gt;1,"Takror",""))</f>
        <v/>
      </c>
    </row>
    <row r="777" customFormat="false" ht="15" hidden="false" customHeight="false" outlineLevel="0" collapsed="false">
      <c r="A777" s="8" t="n">
        <v>773</v>
      </c>
      <c r="B777" s="13"/>
      <c r="C777" s="12"/>
      <c r="D777" s="13"/>
      <c r="E777" s="24"/>
      <c r="F777" s="12"/>
      <c r="G777" s="12"/>
      <c r="H777" s="25"/>
      <c r="I777" s="14" t="str">
        <f aca="false">IF(OR($D777="",$B777=""),"",INT(($B777-$D777)/365.25))</f>
        <v/>
      </c>
      <c r="J777" s="25"/>
      <c r="K777" s="14" t="str">
        <f aca="false">IF(OR($J777="",$I777=""),"",IF(OR(AND($J777="Gelmintoz",$I777&gt;=2,$I777&lt;=10),AND($J777="Onkogematologik",$I777&gt;=2,$I777&lt;=18)),"Ha","Yo'q"))</f>
        <v/>
      </c>
      <c r="L777" s="25"/>
      <c r="M777" s="12"/>
      <c r="N777" s="14" t="str">
        <f aca="false">IF(OR($C777="",$D777="",$J777="",$B777=""),"",IF(COUNTIFS($C$5:$C$2504,$C777,$D$5:$D$2504,$D777,$J$5:$J$2504,$J777,$B$5:$B$2504,$B777)&gt;1,"Takror",""))</f>
        <v/>
      </c>
    </row>
    <row r="778" customFormat="false" ht="15" hidden="false" customHeight="false" outlineLevel="0" collapsed="false">
      <c r="A778" s="8" t="n">
        <v>774</v>
      </c>
      <c r="B778" s="13"/>
      <c r="C778" s="12"/>
      <c r="D778" s="13"/>
      <c r="E778" s="24"/>
      <c r="F778" s="12"/>
      <c r="G778" s="12"/>
      <c r="H778" s="25"/>
      <c r="I778" s="14" t="str">
        <f aca="false">IF(OR($D778="",$B778=""),"",INT(($B778-$D778)/365.25))</f>
        <v/>
      </c>
      <c r="J778" s="25"/>
      <c r="K778" s="14" t="str">
        <f aca="false">IF(OR($J778="",$I778=""),"",IF(OR(AND($J778="Gelmintoz",$I778&gt;=2,$I778&lt;=10),AND($J778="Onkogematologik",$I778&gt;=2,$I778&lt;=18)),"Ha","Yo'q"))</f>
        <v/>
      </c>
      <c r="L778" s="25"/>
      <c r="M778" s="12"/>
      <c r="N778" s="14" t="str">
        <f aca="false">IF(OR($C778="",$D778="",$J778="",$B778=""),"",IF(COUNTIFS($C$5:$C$2504,$C778,$D$5:$D$2504,$D778,$J$5:$J$2504,$J778,$B$5:$B$2504,$B778)&gt;1,"Takror",""))</f>
        <v/>
      </c>
    </row>
    <row r="779" customFormat="false" ht="15" hidden="false" customHeight="false" outlineLevel="0" collapsed="false">
      <c r="A779" s="8" t="n">
        <v>775</v>
      </c>
      <c r="B779" s="13"/>
      <c r="C779" s="12"/>
      <c r="D779" s="13"/>
      <c r="E779" s="24"/>
      <c r="F779" s="12"/>
      <c r="G779" s="12"/>
      <c r="H779" s="25"/>
      <c r="I779" s="14" t="str">
        <f aca="false">IF(OR($D779="",$B779=""),"",INT(($B779-$D779)/365.25))</f>
        <v/>
      </c>
      <c r="J779" s="25"/>
      <c r="K779" s="14" t="str">
        <f aca="false">IF(OR($J779="",$I779=""),"",IF(OR(AND($J779="Gelmintoz",$I779&gt;=2,$I779&lt;=10),AND($J779="Onkogematologik",$I779&gt;=2,$I779&lt;=18)),"Ha","Yo'q"))</f>
        <v/>
      </c>
      <c r="L779" s="25"/>
      <c r="M779" s="12"/>
      <c r="N779" s="14" t="str">
        <f aca="false">IF(OR($C779="",$D779="",$J779="",$B779=""),"",IF(COUNTIFS($C$5:$C$2504,$C779,$D$5:$D$2504,$D779,$J$5:$J$2504,$J779,$B$5:$B$2504,$B779)&gt;1,"Takror",""))</f>
        <v/>
      </c>
    </row>
    <row r="780" customFormat="false" ht="15" hidden="false" customHeight="false" outlineLevel="0" collapsed="false">
      <c r="A780" s="8" t="n">
        <v>776</v>
      </c>
      <c r="B780" s="13"/>
      <c r="C780" s="12"/>
      <c r="D780" s="13"/>
      <c r="E780" s="24"/>
      <c r="F780" s="12"/>
      <c r="G780" s="12"/>
      <c r="H780" s="25"/>
      <c r="I780" s="14" t="str">
        <f aca="false">IF(OR($D780="",$B780=""),"",INT(($B780-$D780)/365.25))</f>
        <v/>
      </c>
      <c r="J780" s="25"/>
      <c r="K780" s="14" t="str">
        <f aca="false">IF(OR($J780="",$I780=""),"",IF(OR(AND($J780="Gelmintoz",$I780&gt;=2,$I780&lt;=10),AND($J780="Onkogematologik",$I780&gt;=2,$I780&lt;=18)),"Ha","Yo'q"))</f>
        <v/>
      </c>
      <c r="L780" s="25"/>
      <c r="M780" s="12"/>
      <c r="N780" s="14" t="str">
        <f aca="false">IF(OR($C780="",$D780="",$J780="",$B780=""),"",IF(COUNTIFS($C$5:$C$2504,$C780,$D$5:$D$2504,$D780,$J$5:$J$2504,$J780,$B$5:$B$2504,$B780)&gt;1,"Takror",""))</f>
        <v/>
      </c>
    </row>
    <row r="781" customFormat="false" ht="15" hidden="false" customHeight="false" outlineLevel="0" collapsed="false">
      <c r="A781" s="8" t="n">
        <v>777</v>
      </c>
      <c r="B781" s="13"/>
      <c r="C781" s="12"/>
      <c r="D781" s="13"/>
      <c r="E781" s="24"/>
      <c r="F781" s="12"/>
      <c r="G781" s="12"/>
      <c r="H781" s="25"/>
      <c r="I781" s="14" t="str">
        <f aca="false">IF(OR($D781="",$B781=""),"",INT(($B781-$D781)/365.25))</f>
        <v/>
      </c>
      <c r="J781" s="25"/>
      <c r="K781" s="14" t="str">
        <f aca="false">IF(OR($J781="",$I781=""),"",IF(OR(AND($J781="Gelmintoz",$I781&gt;=2,$I781&lt;=10),AND($J781="Onkogematologik",$I781&gt;=2,$I781&lt;=18)),"Ha","Yo'q"))</f>
        <v/>
      </c>
      <c r="L781" s="25"/>
      <c r="M781" s="12"/>
      <c r="N781" s="14" t="str">
        <f aca="false">IF(OR($C781="",$D781="",$J781="",$B781=""),"",IF(COUNTIFS($C$5:$C$2504,$C781,$D$5:$D$2504,$D781,$J$5:$J$2504,$J781,$B$5:$B$2504,$B781)&gt;1,"Takror",""))</f>
        <v/>
      </c>
    </row>
    <row r="782" customFormat="false" ht="15" hidden="false" customHeight="false" outlineLevel="0" collapsed="false">
      <c r="A782" s="8" t="n">
        <v>778</v>
      </c>
      <c r="B782" s="13"/>
      <c r="C782" s="12"/>
      <c r="D782" s="13"/>
      <c r="E782" s="24"/>
      <c r="F782" s="12"/>
      <c r="G782" s="12"/>
      <c r="H782" s="25"/>
      <c r="I782" s="14" t="str">
        <f aca="false">IF(OR($D782="",$B782=""),"",INT(($B782-$D782)/365.25))</f>
        <v/>
      </c>
      <c r="J782" s="25"/>
      <c r="K782" s="14" t="str">
        <f aca="false">IF(OR($J782="",$I782=""),"",IF(OR(AND($J782="Gelmintoz",$I782&gt;=2,$I782&lt;=10),AND($J782="Onkogematologik",$I782&gt;=2,$I782&lt;=18)),"Ha","Yo'q"))</f>
        <v/>
      </c>
      <c r="L782" s="25"/>
      <c r="M782" s="12"/>
      <c r="N782" s="14" t="str">
        <f aca="false">IF(OR($C782="",$D782="",$J782="",$B782=""),"",IF(COUNTIFS($C$5:$C$2504,$C782,$D$5:$D$2504,$D782,$J$5:$J$2504,$J782,$B$5:$B$2504,$B782)&gt;1,"Takror",""))</f>
        <v/>
      </c>
    </row>
    <row r="783" customFormat="false" ht="15" hidden="false" customHeight="false" outlineLevel="0" collapsed="false">
      <c r="A783" s="8" t="n">
        <v>779</v>
      </c>
      <c r="B783" s="13"/>
      <c r="C783" s="12"/>
      <c r="D783" s="13"/>
      <c r="E783" s="24"/>
      <c r="F783" s="12"/>
      <c r="G783" s="12"/>
      <c r="H783" s="25"/>
      <c r="I783" s="14" t="str">
        <f aca="false">IF(OR($D783="",$B783=""),"",INT(($B783-$D783)/365.25))</f>
        <v/>
      </c>
      <c r="J783" s="25"/>
      <c r="K783" s="14" t="str">
        <f aca="false">IF(OR($J783="",$I783=""),"",IF(OR(AND($J783="Gelmintoz",$I783&gt;=2,$I783&lt;=10),AND($J783="Onkogematologik",$I783&gt;=2,$I783&lt;=18)),"Ha","Yo'q"))</f>
        <v/>
      </c>
      <c r="L783" s="25"/>
      <c r="M783" s="12"/>
      <c r="N783" s="14" t="str">
        <f aca="false">IF(OR($C783="",$D783="",$J783="",$B783=""),"",IF(COUNTIFS($C$5:$C$2504,$C783,$D$5:$D$2504,$D783,$J$5:$J$2504,$J783,$B$5:$B$2504,$B783)&gt;1,"Takror",""))</f>
        <v/>
      </c>
    </row>
    <row r="784" customFormat="false" ht="15" hidden="false" customHeight="false" outlineLevel="0" collapsed="false">
      <c r="A784" s="8" t="n">
        <v>780</v>
      </c>
      <c r="B784" s="13"/>
      <c r="C784" s="12"/>
      <c r="D784" s="13"/>
      <c r="E784" s="24"/>
      <c r="F784" s="12"/>
      <c r="G784" s="12"/>
      <c r="H784" s="25"/>
      <c r="I784" s="14" t="str">
        <f aca="false">IF(OR($D784="",$B784=""),"",INT(($B784-$D784)/365.25))</f>
        <v/>
      </c>
      <c r="J784" s="25"/>
      <c r="K784" s="14" t="str">
        <f aca="false">IF(OR($J784="",$I784=""),"",IF(OR(AND($J784="Gelmintoz",$I784&gt;=2,$I784&lt;=10),AND($J784="Onkogematologik",$I784&gt;=2,$I784&lt;=18)),"Ha","Yo'q"))</f>
        <v/>
      </c>
      <c r="L784" s="25"/>
      <c r="M784" s="12"/>
      <c r="N784" s="14" t="str">
        <f aca="false">IF(OR($C784="",$D784="",$J784="",$B784=""),"",IF(COUNTIFS($C$5:$C$2504,$C784,$D$5:$D$2504,$D784,$J$5:$J$2504,$J784,$B$5:$B$2504,$B784)&gt;1,"Takror",""))</f>
        <v/>
      </c>
    </row>
    <row r="785" customFormat="false" ht="15" hidden="false" customHeight="false" outlineLevel="0" collapsed="false">
      <c r="A785" s="8" t="n">
        <v>781</v>
      </c>
      <c r="B785" s="13"/>
      <c r="C785" s="12"/>
      <c r="D785" s="13"/>
      <c r="E785" s="24"/>
      <c r="F785" s="12"/>
      <c r="G785" s="12"/>
      <c r="H785" s="25"/>
      <c r="I785" s="14" t="str">
        <f aca="false">IF(OR($D785="",$B785=""),"",INT(($B785-$D785)/365.25))</f>
        <v/>
      </c>
      <c r="J785" s="25"/>
      <c r="K785" s="14" t="str">
        <f aca="false">IF(OR($J785="",$I785=""),"",IF(OR(AND($J785="Gelmintoz",$I785&gt;=2,$I785&lt;=10),AND($J785="Onkogematologik",$I785&gt;=2,$I785&lt;=18)),"Ha","Yo'q"))</f>
        <v/>
      </c>
      <c r="L785" s="25"/>
      <c r="M785" s="12"/>
      <c r="N785" s="14" t="str">
        <f aca="false">IF(OR($C785="",$D785="",$J785="",$B785=""),"",IF(COUNTIFS($C$5:$C$2504,$C785,$D$5:$D$2504,$D785,$J$5:$J$2504,$J785,$B$5:$B$2504,$B785)&gt;1,"Takror",""))</f>
        <v/>
      </c>
    </row>
    <row r="786" customFormat="false" ht="15" hidden="false" customHeight="false" outlineLevel="0" collapsed="false">
      <c r="A786" s="8" t="n">
        <v>782</v>
      </c>
      <c r="B786" s="13"/>
      <c r="C786" s="12"/>
      <c r="D786" s="13"/>
      <c r="E786" s="24"/>
      <c r="F786" s="12"/>
      <c r="G786" s="12"/>
      <c r="H786" s="25"/>
      <c r="I786" s="14" t="str">
        <f aca="false">IF(OR($D786="",$B786=""),"",INT(($B786-$D786)/365.25))</f>
        <v/>
      </c>
      <c r="J786" s="25"/>
      <c r="K786" s="14" t="str">
        <f aca="false">IF(OR($J786="",$I786=""),"",IF(OR(AND($J786="Gelmintoz",$I786&gt;=2,$I786&lt;=10),AND($J786="Onkogematologik",$I786&gt;=2,$I786&lt;=18)),"Ha","Yo'q"))</f>
        <v/>
      </c>
      <c r="L786" s="25"/>
      <c r="M786" s="12"/>
      <c r="N786" s="14" t="str">
        <f aca="false">IF(OR($C786="",$D786="",$J786="",$B786=""),"",IF(COUNTIFS($C$5:$C$2504,$C786,$D$5:$D$2504,$D786,$J$5:$J$2504,$J786,$B$5:$B$2504,$B786)&gt;1,"Takror",""))</f>
        <v/>
      </c>
    </row>
    <row r="787" customFormat="false" ht="15" hidden="false" customHeight="false" outlineLevel="0" collapsed="false">
      <c r="A787" s="8" t="n">
        <v>783</v>
      </c>
      <c r="B787" s="13"/>
      <c r="C787" s="12"/>
      <c r="D787" s="13"/>
      <c r="E787" s="24"/>
      <c r="F787" s="12"/>
      <c r="G787" s="12"/>
      <c r="H787" s="25"/>
      <c r="I787" s="14" t="str">
        <f aca="false">IF(OR($D787="",$B787=""),"",INT(($B787-$D787)/365.25))</f>
        <v/>
      </c>
      <c r="J787" s="25"/>
      <c r="K787" s="14" t="str">
        <f aca="false">IF(OR($J787="",$I787=""),"",IF(OR(AND($J787="Gelmintoz",$I787&gt;=2,$I787&lt;=10),AND($J787="Onkogematologik",$I787&gt;=2,$I787&lt;=18)),"Ha","Yo'q"))</f>
        <v/>
      </c>
      <c r="L787" s="25"/>
      <c r="M787" s="12"/>
      <c r="N787" s="14" t="str">
        <f aca="false">IF(OR($C787="",$D787="",$J787="",$B787=""),"",IF(COUNTIFS($C$5:$C$2504,$C787,$D$5:$D$2504,$D787,$J$5:$J$2504,$J787,$B$5:$B$2504,$B787)&gt;1,"Takror",""))</f>
        <v/>
      </c>
    </row>
    <row r="788" customFormat="false" ht="15" hidden="false" customHeight="false" outlineLevel="0" collapsed="false">
      <c r="A788" s="8" t="n">
        <v>784</v>
      </c>
      <c r="B788" s="13"/>
      <c r="C788" s="12"/>
      <c r="D788" s="13"/>
      <c r="E788" s="24"/>
      <c r="F788" s="12"/>
      <c r="G788" s="12"/>
      <c r="H788" s="25"/>
      <c r="I788" s="14" t="str">
        <f aca="false">IF(OR($D788="",$B788=""),"",INT(($B788-$D788)/365.25))</f>
        <v/>
      </c>
      <c r="J788" s="25"/>
      <c r="K788" s="14" t="str">
        <f aca="false">IF(OR($J788="",$I788=""),"",IF(OR(AND($J788="Gelmintoz",$I788&gt;=2,$I788&lt;=10),AND($J788="Onkogematologik",$I788&gt;=2,$I788&lt;=18)),"Ha","Yo'q"))</f>
        <v/>
      </c>
      <c r="L788" s="25"/>
      <c r="M788" s="12"/>
      <c r="N788" s="14" t="str">
        <f aca="false">IF(OR($C788="",$D788="",$J788="",$B788=""),"",IF(COUNTIFS($C$5:$C$2504,$C788,$D$5:$D$2504,$D788,$J$5:$J$2504,$J788,$B$5:$B$2504,$B788)&gt;1,"Takror",""))</f>
        <v/>
      </c>
    </row>
    <row r="789" customFormat="false" ht="15" hidden="false" customHeight="false" outlineLevel="0" collapsed="false">
      <c r="A789" s="8" t="n">
        <v>785</v>
      </c>
      <c r="B789" s="13"/>
      <c r="C789" s="12"/>
      <c r="D789" s="13"/>
      <c r="E789" s="24"/>
      <c r="F789" s="12"/>
      <c r="G789" s="12"/>
      <c r="H789" s="25"/>
      <c r="I789" s="14" t="str">
        <f aca="false">IF(OR($D789="",$B789=""),"",INT(($B789-$D789)/365.25))</f>
        <v/>
      </c>
      <c r="J789" s="25"/>
      <c r="K789" s="14" t="str">
        <f aca="false">IF(OR($J789="",$I789=""),"",IF(OR(AND($J789="Gelmintoz",$I789&gt;=2,$I789&lt;=10),AND($J789="Onkogematologik",$I789&gt;=2,$I789&lt;=18)),"Ha","Yo'q"))</f>
        <v/>
      </c>
      <c r="L789" s="25"/>
      <c r="M789" s="12"/>
      <c r="N789" s="14" t="str">
        <f aca="false">IF(OR($C789="",$D789="",$J789="",$B789=""),"",IF(COUNTIFS($C$5:$C$2504,$C789,$D$5:$D$2504,$D789,$J$5:$J$2504,$J789,$B$5:$B$2504,$B789)&gt;1,"Takror",""))</f>
        <v/>
      </c>
    </row>
    <row r="790" customFormat="false" ht="15" hidden="false" customHeight="false" outlineLevel="0" collapsed="false">
      <c r="A790" s="8" t="n">
        <v>786</v>
      </c>
      <c r="B790" s="13"/>
      <c r="C790" s="12"/>
      <c r="D790" s="13"/>
      <c r="E790" s="24"/>
      <c r="F790" s="12"/>
      <c r="G790" s="12"/>
      <c r="H790" s="25"/>
      <c r="I790" s="14" t="str">
        <f aca="false">IF(OR($D790="",$B790=""),"",INT(($B790-$D790)/365.25))</f>
        <v/>
      </c>
      <c r="J790" s="25"/>
      <c r="K790" s="14" t="str">
        <f aca="false">IF(OR($J790="",$I790=""),"",IF(OR(AND($J790="Gelmintoz",$I790&gt;=2,$I790&lt;=10),AND($J790="Onkogematologik",$I790&gt;=2,$I790&lt;=18)),"Ha","Yo'q"))</f>
        <v/>
      </c>
      <c r="L790" s="25"/>
      <c r="M790" s="12"/>
      <c r="N790" s="14" t="str">
        <f aca="false">IF(OR($C790="",$D790="",$J790="",$B790=""),"",IF(COUNTIFS($C$5:$C$2504,$C790,$D$5:$D$2504,$D790,$J$5:$J$2504,$J790,$B$5:$B$2504,$B790)&gt;1,"Takror",""))</f>
        <v/>
      </c>
    </row>
    <row r="791" customFormat="false" ht="15" hidden="false" customHeight="false" outlineLevel="0" collapsed="false">
      <c r="A791" s="8" t="n">
        <v>787</v>
      </c>
      <c r="B791" s="13"/>
      <c r="C791" s="12"/>
      <c r="D791" s="13"/>
      <c r="E791" s="24"/>
      <c r="F791" s="12"/>
      <c r="G791" s="12"/>
      <c r="H791" s="25"/>
      <c r="I791" s="14" t="str">
        <f aca="false">IF(OR($D791="",$B791=""),"",INT(($B791-$D791)/365.25))</f>
        <v/>
      </c>
      <c r="J791" s="25"/>
      <c r="K791" s="14" t="str">
        <f aca="false">IF(OR($J791="",$I791=""),"",IF(OR(AND($J791="Gelmintoz",$I791&gt;=2,$I791&lt;=10),AND($J791="Onkogematologik",$I791&gt;=2,$I791&lt;=18)),"Ha","Yo'q"))</f>
        <v/>
      </c>
      <c r="L791" s="25"/>
      <c r="M791" s="12"/>
      <c r="N791" s="14" t="str">
        <f aca="false">IF(OR($C791="",$D791="",$J791="",$B791=""),"",IF(COUNTIFS($C$5:$C$2504,$C791,$D$5:$D$2504,$D791,$J$5:$J$2504,$J791,$B$5:$B$2504,$B791)&gt;1,"Takror",""))</f>
        <v/>
      </c>
    </row>
    <row r="792" customFormat="false" ht="15" hidden="false" customHeight="false" outlineLevel="0" collapsed="false">
      <c r="A792" s="8" t="n">
        <v>788</v>
      </c>
      <c r="B792" s="13"/>
      <c r="C792" s="12"/>
      <c r="D792" s="13"/>
      <c r="E792" s="24"/>
      <c r="F792" s="12"/>
      <c r="G792" s="12"/>
      <c r="H792" s="25"/>
      <c r="I792" s="14" t="str">
        <f aca="false">IF(OR($D792="",$B792=""),"",INT(($B792-$D792)/365.25))</f>
        <v/>
      </c>
      <c r="J792" s="25"/>
      <c r="K792" s="14" t="str">
        <f aca="false">IF(OR($J792="",$I792=""),"",IF(OR(AND($J792="Gelmintoz",$I792&gt;=2,$I792&lt;=10),AND($J792="Onkogematologik",$I792&gt;=2,$I792&lt;=18)),"Ha","Yo'q"))</f>
        <v/>
      </c>
      <c r="L792" s="25"/>
      <c r="M792" s="12"/>
      <c r="N792" s="14" t="str">
        <f aca="false">IF(OR($C792="",$D792="",$J792="",$B792=""),"",IF(COUNTIFS($C$5:$C$2504,$C792,$D$5:$D$2504,$D792,$J$5:$J$2504,$J792,$B$5:$B$2504,$B792)&gt;1,"Takror",""))</f>
        <v/>
      </c>
    </row>
    <row r="793" customFormat="false" ht="15" hidden="false" customHeight="false" outlineLevel="0" collapsed="false">
      <c r="A793" s="8" t="n">
        <v>789</v>
      </c>
      <c r="B793" s="13"/>
      <c r="C793" s="12"/>
      <c r="D793" s="13"/>
      <c r="E793" s="24"/>
      <c r="F793" s="12"/>
      <c r="G793" s="12"/>
      <c r="H793" s="25"/>
      <c r="I793" s="14" t="str">
        <f aca="false">IF(OR($D793="",$B793=""),"",INT(($B793-$D793)/365.25))</f>
        <v/>
      </c>
      <c r="J793" s="25"/>
      <c r="K793" s="14" t="str">
        <f aca="false">IF(OR($J793="",$I793=""),"",IF(OR(AND($J793="Gelmintoz",$I793&gt;=2,$I793&lt;=10),AND($J793="Onkogematologik",$I793&gt;=2,$I793&lt;=18)),"Ha","Yo'q"))</f>
        <v/>
      </c>
      <c r="L793" s="25"/>
      <c r="M793" s="12"/>
      <c r="N793" s="14" t="str">
        <f aca="false">IF(OR($C793="",$D793="",$J793="",$B793=""),"",IF(COUNTIFS($C$5:$C$2504,$C793,$D$5:$D$2504,$D793,$J$5:$J$2504,$J793,$B$5:$B$2504,$B793)&gt;1,"Takror",""))</f>
        <v/>
      </c>
    </row>
    <row r="794" customFormat="false" ht="15" hidden="false" customHeight="false" outlineLevel="0" collapsed="false">
      <c r="A794" s="8" t="n">
        <v>790</v>
      </c>
      <c r="B794" s="13"/>
      <c r="C794" s="12"/>
      <c r="D794" s="13"/>
      <c r="E794" s="24"/>
      <c r="F794" s="12"/>
      <c r="G794" s="12"/>
      <c r="H794" s="25"/>
      <c r="I794" s="14" t="str">
        <f aca="false">IF(OR($D794="",$B794=""),"",INT(($B794-$D794)/365.25))</f>
        <v/>
      </c>
      <c r="J794" s="25"/>
      <c r="K794" s="14" t="str">
        <f aca="false">IF(OR($J794="",$I794=""),"",IF(OR(AND($J794="Gelmintoz",$I794&gt;=2,$I794&lt;=10),AND($J794="Onkogematologik",$I794&gt;=2,$I794&lt;=18)),"Ha","Yo'q"))</f>
        <v/>
      </c>
      <c r="L794" s="25"/>
      <c r="M794" s="12"/>
      <c r="N794" s="14" t="str">
        <f aca="false">IF(OR($C794="",$D794="",$J794="",$B794=""),"",IF(COUNTIFS($C$5:$C$2504,$C794,$D$5:$D$2504,$D794,$J$5:$J$2504,$J794,$B$5:$B$2504,$B794)&gt;1,"Takror",""))</f>
        <v/>
      </c>
    </row>
    <row r="795" customFormat="false" ht="15" hidden="false" customHeight="false" outlineLevel="0" collapsed="false">
      <c r="A795" s="8" t="n">
        <v>791</v>
      </c>
      <c r="B795" s="13"/>
      <c r="C795" s="12"/>
      <c r="D795" s="13"/>
      <c r="E795" s="24"/>
      <c r="F795" s="12"/>
      <c r="G795" s="12"/>
      <c r="H795" s="25"/>
      <c r="I795" s="14" t="str">
        <f aca="false">IF(OR($D795="",$B795=""),"",INT(($B795-$D795)/365.25))</f>
        <v/>
      </c>
      <c r="J795" s="25"/>
      <c r="K795" s="14" t="str">
        <f aca="false">IF(OR($J795="",$I795=""),"",IF(OR(AND($J795="Gelmintoz",$I795&gt;=2,$I795&lt;=10),AND($J795="Onkogematologik",$I795&gt;=2,$I795&lt;=18)),"Ha","Yo'q"))</f>
        <v/>
      </c>
      <c r="L795" s="25"/>
      <c r="M795" s="12"/>
      <c r="N795" s="14" t="str">
        <f aca="false">IF(OR($C795="",$D795="",$J795="",$B795=""),"",IF(COUNTIFS($C$5:$C$2504,$C795,$D$5:$D$2504,$D795,$J$5:$J$2504,$J795,$B$5:$B$2504,$B795)&gt;1,"Takror",""))</f>
        <v/>
      </c>
    </row>
    <row r="796" customFormat="false" ht="15" hidden="false" customHeight="false" outlineLevel="0" collapsed="false">
      <c r="A796" s="8" t="n">
        <v>792</v>
      </c>
      <c r="B796" s="13"/>
      <c r="C796" s="12"/>
      <c r="D796" s="13"/>
      <c r="E796" s="24"/>
      <c r="F796" s="12"/>
      <c r="G796" s="12"/>
      <c r="H796" s="25"/>
      <c r="I796" s="14" t="str">
        <f aca="false">IF(OR($D796="",$B796=""),"",INT(($B796-$D796)/365.25))</f>
        <v/>
      </c>
      <c r="J796" s="25"/>
      <c r="K796" s="14" t="str">
        <f aca="false">IF(OR($J796="",$I796=""),"",IF(OR(AND($J796="Gelmintoz",$I796&gt;=2,$I796&lt;=10),AND($J796="Onkogematologik",$I796&gt;=2,$I796&lt;=18)),"Ha","Yo'q"))</f>
        <v/>
      </c>
      <c r="L796" s="25"/>
      <c r="M796" s="12"/>
      <c r="N796" s="14" t="str">
        <f aca="false">IF(OR($C796="",$D796="",$J796="",$B796=""),"",IF(COUNTIFS($C$5:$C$2504,$C796,$D$5:$D$2504,$D796,$J$5:$J$2504,$J796,$B$5:$B$2504,$B796)&gt;1,"Takror",""))</f>
        <v/>
      </c>
    </row>
    <row r="797" customFormat="false" ht="15" hidden="false" customHeight="false" outlineLevel="0" collapsed="false">
      <c r="A797" s="8" t="n">
        <v>793</v>
      </c>
      <c r="B797" s="13"/>
      <c r="C797" s="12"/>
      <c r="D797" s="13"/>
      <c r="E797" s="24"/>
      <c r="F797" s="12"/>
      <c r="G797" s="12"/>
      <c r="H797" s="25"/>
      <c r="I797" s="14" t="str">
        <f aca="false">IF(OR($D797="",$B797=""),"",INT(($B797-$D797)/365.25))</f>
        <v/>
      </c>
      <c r="J797" s="25"/>
      <c r="K797" s="14" t="str">
        <f aca="false">IF(OR($J797="",$I797=""),"",IF(OR(AND($J797="Gelmintoz",$I797&gt;=2,$I797&lt;=10),AND($J797="Onkogematologik",$I797&gt;=2,$I797&lt;=18)),"Ha","Yo'q"))</f>
        <v/>
      </c>
      <c r="L797" s="25"/>
      <c r="M797" s="12"/>
      <c r="N797" s="14" t="str">
        <f aca="false">IF(OR($C797="",$D797="",$J797="",$B797=""),"",IF(COUNTIFS($C$5:$C$2504,$C797,$D$5:$D$2504,$D797,$J$5:$J$2504,$J797,$B$5:$B$2504,$B797)&gt;1,"Takror",""))</f>
        <v/>
      </c>
    </row>
    <row r="798" customFormat="false" ht="15" hidden="false" customHeight="false" outlineLevel="0" collapsed="false">
      <c r="A798" s="8" t="n">
        <v>794</v>
      </c>
      <c r="B798" s="13"/>
      <c r="C798" s="12"/>
      <c r="D798" s="13"/>
      <c r="E798" s="24"/>
      <c r="F798" s="12"/>
      <c r="G798" s="12"/>
      <c r="H798" s="25"/>
      <c r="I798" s="14" t="str">
        <f aca="false">IF(OR($D798="",$B798=""),"",INT(($B798-$D798)/365.25))</f>
        <v/>
      </c>
      <c r="J798" s="25"/>
      <c r="K798" s="14" t="str">
        <f aca="false">IF(OR($J798="",$I798=""),"",IF(OR(AND($J798="Gelmintoz",$I798&gt;=2,$I798&lt;=10),AND($J798="Onkogematologik",$I798&gt;=2,$I798&lt;=18)),"Ha","Yo'q"))</f>
        <v/>
      </c>
      <c r="L798" s="25"/>
      <c r="M798" s="12"/>
      <c r="N798" s="14" t="str">
        <f aca="false">IF(OR($C798="",$D798="",$J798="",$B798=""),"",IF(COUNTIFS($C$5:$C$2504,$C798,$D$5:$D$2504,$D798,$J$5:$J$2504,$J798,$B$5:$B$2504,$B798)&gt;1,"Takror",""))</f>
        <v/>
      </c>
    </row>
    <row r="799" customFormat="false" ht="15" hidden="false" customHeight="false" outlineLevel="0" collapsed="false">
      <c r="A799" s="8" t="n">
        <v>795</v>
      </c>
      <c r="B799" s="13"/>
      <c r="C799" s="12"/>
      <c r="D799" s="13"/>
      <c r="E799" s="24"/>
      <c r="F799" s="12"/>
      <c r="G799" s="12"/>
      <c r="H799" s="25"/>
      <c r="I799" s="14" t="str">
        <f aca="false">IF(OR($D799="",$B799=""),"",INT(($B799-$D799)/365.25))</f>
        <v/>
      </c>
      <c r="J799" s="25"/>
      <c r="K799" s="14" t="str">
        <f aca="false">IF(OR($J799="",$I799=""),"",IF(OR(AND($J799="Gelmintoz",$I799&gt;=2,$I799&lt;=10),AND($J799="Onkogematologik",$I799&gt;=2,$I799&lt;=18)),"Ha","Yo'q"))</f>
        <v/>
      </c>
      <c r="L799" s="25"/>
      <c r="M799" s="12"/>
      <c r="N799" s="14" t="str">
        <f aca="false">IF(OR($C799="",$D799="",$J799="",$B799=""),"",IF(COUNTIFS($C$5:$C$2504,$C799,$D$5:$D$2504,$D799,$J$5:$J$2504,$J799,$B$5:$B$2504,$B799)&gt;1,"Takror",""))</f>
        <v/>
      </c>
    </row>
    <row r="800" customFormat="false" ht="15" hidden="false" customHeight="false" outlineLevel="0" collapsed="false">
      <c r="A800" s="8" t="n">
        <v>796</v>
      </c>
      <c r="B800" s="13"/>
      <c r="C800" s="12"/>
      <c r="D800" s="13"/>
      <c r="E800" s="24"/>
      <c r="F800" s="12"/>
      <c r="G800" s="12"/>
      <c r="H800" s="25"/>
      <c r="I800" s="14" t="str">
        <f aca="false">IF(OR($D800="",$B800=""),"",INT(($B800-$D800)/365.25))</f>
        <v/>
      </c>
      <c r="J800" s="25"/>
      <c r="K800" s="14" t="str">
        <f aca="false">IF(OR($J800="",$I800=""),"",IF(OR(AND($J800="Gelmintoz",$I800&gt;=2,$I800&lt;=10),AND($J800="Onkogematologik",$I800&gt;=2,$I800&lt;=18)),"Ha","Yo'q"))</f>
        <v/>
      </c>
      <c r="L800" s="25"/>
      <c r="M800" s="12"/>
      <c r="N800" s="14" t="str">
        <f aca="false">IF(OR($C800="",$D800="",$J800="",$B800=""),"",IF(COUNTIFS($C$5:$C$2504,$C800,$D$5:$D$2504,$D800,$J$5:$J$2504,$J800,$B$5:$B$2504,$B800)&gt;1,"Takror",""))</f>
        <v/>
      </c>
    </row>
    <row r="801" customFormat="false" ht="15" hidden="false" customHeight="false" outlineLevel="0" collapsed="false">
      <c r="A801" s="8" t="n">
        <v>797</v>
      </c>
      <c r="B801" s="13"/>
      <c r="C801" s="12"/>
      <c r="D801" s="13"/>
      <c r="E801" s="24"/>
      <c r="F801" s="12"/>
      <c r="G801" s="12"/>
      <c r="H801" s="25"/>
      <c r="I801" s="14" t="str">
        <f aca="false">IF(OR($D801="",$B801=""),"",INT(($B801-$D801)/365.25))</f>
        <v/>
      </c>
      <c r="J801" s="25"/>
      <c r="K801" s="14" t="str">
        <f aca="false">IF(OR($J801="",$I801=""),"",IF(OR(AND($J801="Gelmintoz",$I801&gt;=2,$I801&lt;=10),AND($J801="Onkogematologik",$I801&gt;=2,$I801&lt;=18)),"Ha","Yo'q"))</f>
        <v/>
      </c>
      <c r="L801" s="25"/>
      <c r="M801" s="12"/>
      <c r="N801" s="14" t="str">
        <f aca="false">IF(OR($C801="",$D801="",$J801="",$B801=""),"",IF(COUNTIFS($C$5:$C$2504,$C801,$D$5:$D$2504,$D801,$J$5:$J$2504,$J801,$B$5:$B$2504,$B801)&gt;1,"Takror",""))</f>
        <v/>
      </c>
    </row>
    <row r="802" customFormat="false" ht="15" hidden="false" customHeight="false" outlineLevel="0" collapsed="false">
      <c r="A802" s="8" t="n">
        <v>798</v>
      </c>
      <c r="B802" s="13"/>
      <c r="C802" s="12"/>
      <c r="D802" s="13"/>
      <c r="E802" s="24"/>
      <c r="F802" s="12"/>
      <c r="G802" s="12"/>
      <c r="H802" s="25"/>
      <c r="I802" s="14" t="str">
        <f aca="false">IF(OR($D802="",$B802=""),"",INT(($B802-$D802)/365.25))</f>
        <v/>
      </c>
      <c r="J802" s="25"/>
      <c r="K802" s="14" t="str">
        <f aca="false">IF(OR($J802="",$I802=""),"",IF(OR(AND($J802="Gelmintoz",$I802&gt;=2,$I802&lt;=10),AND($J802="Onkogematologik",$I802&gt;=2,$I802&lt;=18)),"Ha","Yo'q"))</f>
        <v/>
      </c>
      <c r="L802" s="25"/>
      <c r="M802" s="12"/>
      <c r="N802" s="14" t="str">
        <f aca="false">IF(OR($C802="",$D802="",$J802="",$B802=""),"",IF(COUNTIFS($C$5:$C$2504,$C802,$D$5:$D$2504,$D802,$J$5:$J$2504,$J802,$B$5:$B$2504,$B802)&gt;1,"Takror",""))</f>
        <v/>
      </c>
    </row>
    <row r="803" customFormat="false" ht="15" hidden="false" customHeight="false" outlineLevel="0" collapsed="false">
      <c r="A803" s="8" t="n">
        <v>799</v>
      </c>
      <c r="B803" s="13"/>
      <c r="C803" s="12"/>
      <c r="D803" s="13"/>
      <c r="E803" s="24"/>
      <c r="F803" s="12"/>
      <c r="G803" s="12"/>
      <c r="H803" s="25"/>
      <c r="I803" s="14" t="str">
        <f aca="false">IF(OR($D803="",$B803=""),"",INT(($B803-$D803)/365.25))</f>
        <v/>
      </c>
      <c r="J803" s="25"/>
      <c r="K803" s="14" t="str">
        <f aca="false">IF(OR($J803="",$I803=""),"",IF(OR(AND($J803="Gelmintoz",$I803&gt;=2,$I803&lt;=10),AND($J803="Onkogematologik",$I803&gt;=2,$I803&lt;=18)),"Ha","Yo'q"))</f>
        <v/>
      </c>
      <c r="L803" s="25"/>
      <c r="M803" s="12"/>
      <c r="N803" s="14" t="str">
        <f aca="false">IF(OR($C803="",$D803="",$J803="",$B803=""),"",IF(COUNTIFS($C$5:$C$2504,$C803,$D$5:$D$2504,$D803,$J$5:$J$2504,$J803,$B$5:$B$2504,$B803)&gt;1,"Takror",""))</f>
        <v/>
      </c>
    </row>
    <row r="804" customFormat="false" ht="15" hidden="false" customHeight="false" outlineLevel="0" collapsed="false">
      <c r="A804" s="8" t="n">
        <v>800</v>
      </c>
      <c r="B804" s="13"/>
      <c r="C804" s="12"/>
      <c r="D804" s="13"/>
      <c r="E804" s="24"/>
      <c r="F804" s="12"/>
      <c r="G804" s="12"/>
      <c r="H804" s="25"/>
      <c r="I804" s="14" t="str">
        <f aca="false">IF(OR($D804="",$B804=""),"",INT(($B804-$D804)/365.25))</f>
        <v/>
      </c>
      <c r="J804" s="25"/>
      <c r="K804" s="14" t="str">
        <f aca="false">IF(OR($J804="",$I804=""),"",IF(OR(AND($J804="Gelmintoz",$I804&gt;=2,$I804&lt;=10),AND($J804="Onkogematologik",$I804&gt;=2,$I804&lt;=18)),"Ha","Yo'q"))</f>
        <v/>
      </c>
      <c r="L804" s="25"/>
      <c r="M804" s="12"/>
      <c r="N804" s="14" t="str">
        <f aca="false">IF(OR($C804="",$D804="",$J804="",$B804=""),"",IF(COUNTIFS($C$5:$C$2504,$C804,$D$5:$D$2504,$D804,$J$5:$J$2504,$J804,$B$5:$B$2504,$B804)&gt;1,"Takror",""))</f>
        <v/>
      </c>
    </row>
    <row r="805" customFormat="false" ht="15" hidden="false" customHeight="false" outlineLevel="0" collapsed="false">
      <c r="A805" s="8" t="n">
        <v>801</v>
      </c>
      <c r="B805" s="13"/>
      <c r="C805" s="12"/>
      <c r="D805" s="13"/>
      <c r="E805" s="24"/>
      <c r="F805" s="12"/>
      <c r="G805" s="12"/>
      <c r="H805" s="25"/>
      <c r="I805" s="14" t="str">
        <f aca="false">IF(OR($D805="",$B805=""),"",INT(($B805-$D805)/365.25))</f>
        <v/>
      </c>
      <c r="J805" s="25"/>
      <c r="K805" s="14" t="str">
        <f aca="false">IF(OR($J805="",$I805=""),"",IF(OR(AND($J805="Gelmintoz",$I805&gt;=2,$I805&lt;=10),AND($J805="Onkogematologik",$I805&gt;=2,$I805&lt;=18)),"Ha","Yo'q"))</f>
        <v/>
      </c>
      <c r="L805" s="25"/>
      <c r="M805" s="12"/>
      <c r="N805" s="14" t="str">
        <f aca="false">IF(OR($C805="",$D805="",$J805="",$B805=""),"",IF(COUNTIFS($C$5:$C$2504,$C805,$D$5:$D$2504,$D805,$J$5:$J$2504,$J805,$B$5:$B$2504,$B805)&gt;1,"Takror",""))</f>
        <v/>
      </c>
    </row>
    <row r="806" customFormat="false" ht="15" hidden="false" customHeight="false" outlineLevel="0" collapsed="false">
      <c r="A806" s="8" t="n">
        <v>802</v>
      </c>
      <c r="B806" s="13"/>
      <c r="C806" s="12"/>
      <c r="D806" s="13"/>
      <c r="E806" s="24"/>
      <c r="F806" s="12"/>
      <c r="G806" s="12"/>
      <c r="H806" s="25"/>
      <c r="I806" s="14" t="str">
        <f aca="false">IF(OR($D806="",$B806=""),"",INT(($B806-$D806)/365.25))</f>
        <v/>
      </c>
      <c r="J806" s="25"/>
      <c r="K806" s="14" t="str">
        <f aca="false">IF(OR($J806="",$I806=""),"",IF(OR(AND($J806="Gelmintoz",$I806&gt;=2,$I806&lt;=10),AND($J806="Onkogematologik",$I806&gt;=2,$I806&lt;=18)),"Ha","Yo'q"))</f>
        <v/>
      </c>
      <c r="L806" s="25"/>
      <c r="M806" s="12"/>
      <c r="N806" s="14" t="str">
        <f aca="false">IF(OR($C806="",$D806="",$J806="",$B806=""),"",IF(COUNTIFS($C$5:$C$2504,$C806,$D$5:$D$2504,$D806,$J$5:$J$2504,$J806,$B$5:$B$2504,$B806)&gt;1,"Takror",""))</f>
        <v/>
      </c>
    </row>
    <row r="807" customFormat="false" ht="15" hidden="false" customHeight="false" outlineLevel="0" collapsed="false">
      <c r="A807" s="8" t="n">
        <v>803</v>
      </c>
      <c r="B807" s="13"/>
      <c r="C807" s="12"/>
      <c r="D807" s="13"/>
      <c r="E807" s="24"/>
      <c r="F807" s="12"/>
      <c r="G807" s="12"/>
      <c r="H807" s="25"/>
      <c r="I807" s="14" t="str">
        <f aca="false">IF(OR($D807="",$B807=""),"",INT(($B807-$D807)/365.25))</f>
        <v/>
      </c>
      <c r="J807" s="25"/>
      <c r="K807" s="14" t="str">
        <f aca="false">IF(OR($J807="",$I807=""),"",IF(OR(AND($J807="Gelmintoz",$I807&gt;=2,$I807&lt;=10),AND($J807="Onkogematologik",$I807&gt;=2,$I807&lt;=18)),"Ha","Yo'q"))</f>
        <v/>
      </c>
      <c r="L807" s="25"/>
      <c r="M807" s="12"/>
      <c r="N807" s="14" t="str">
        <f aca="false">IF(OR($C807="",$D807="",$J807="",$B807=""),"",IF(COUNTIFS($C$5:$C$2504,$C807,$D$5:$D$2504,$D807,$J$5:$J$2504,$J807,$B$5:$B$2504,$B807)&gt;1,"Takror",""))</f>
        <v/>
      </c>
    </row>
    <row r="808" customFormat="false" ht="15" hidden="false" customHeight="false" outlineLevel="0" collapsed="false">
      <c r="A808" s="8" t="n">
        <v>804</v>
      </c>
      <c r="B808" s="13"/>
      <c r="C808" s="12"/>
      <c r="D808" s="13"/>
      <c r="E808" s="24"/>
      <c r="F808" s="12"/>
      <c r="G808" s="12"/>
      <c r="H808" s="25"/>
      <c r="I808" s="14" t="str">
        <f aca="false">IF(OR($D808="",$B808=""),"",INT(($B808-$D808)/365.25))</f>
        <v/>
      </c>
      <c r="J808" s="25"/>
      <c r="K808" s="14" t="str">
        <f aca="false">IF(OR($J808="",$I808=""),"",IF(OR(AND($J808="Gelmintoz",$I808&gt;=2,$I808&lt;=10),AND($J808="Onkogematologik",$I808&gt;=2,$I808&lt;=18)),"Ha","Yo'q"))</f>
        <v/>
      </c>
      <c r="L808" s="25"/>
      <c r="M808" s="12"/>
      <c r="N808" s="14" t="str">
        <f aca="false">IF(OR($C808="",$D808="",$J808="",$B808=""),"",IF(COUNTIFS($C$5:$C$2504,$C808,$D$5:$D$2504,$D808,$J$5:$J$2504,$J808,$B$5:$B$2504,$B808)&gt;1,"Takror",""))</f>
        <v/>
      </c>
    </row>
    <row r="809" customFormat="false" ht="15" hidden="false" customHeight="false" outlineLevel="0" collapsed="false">
      <c r="A809" s="8" t="n">
        <v>805</v>
      </c>
      <c r="B809" s="13"/>
      <c r="C809" s="12"/>
      <c r="D809" s="13"/>
      <c r="E809" s="24"/>
      <c r="F809" s="12"/>
      <c r="G809" s="12"/>
      <c r="H809" s="25"/>
      <c r="I809" s="14" t="str">
        <f aca="false">IF(OR($D809="",$B809=""),"",INT(($B809-$D809)/365.25))</f>
        <v/>
      </c>
      <c r="J809" s="25"/>
      <c r="K809" s="14" t="str">
        <f aca="false">IF(OR($J809="",$I809=""),"",IF(OR(AND($J809="Gelmintoz",$I809&gt;=2,$I809&lt;=10),AND($J809="Onkogematologik",$I809&gt;=2,$I809&lt;=18)),"Ha","Yo'q"))</f>
        <v/>
      </c>
      <c r="L809" s="25"/>
      <c r="M809" s="12"/>
      <c r="N809" s="14" t="str">
        <f aca="false">IF(OR($C809="",$D809="",$J809="",$B809=""),"",IF(COUNTIFS($C$5:$C$2504,$C809,$D$5:$D$2504,$D809,$J$5:$J$2504,$J809,$B$5:$B$2504,$B809)&gt;1,"Takror",""))</f>
        <v/>
      </c>
    </row>
    <row r="810" customFormat="false" ht="15" hidden="false" customHeight="false" outlineLevel="0" collapsed="false">
      <c r="A810" s="8" t="n">
        <v>806</v>
      </c>
      <c r="B810" s="13"/>
      <c r="C810" s="12"/>
      <c r="D810" s="13"/>
      <c r="E810" s="24"/>
      <c r="F810" s="12"/>
      <c r="G810" s="12"/>
      <c r="H810" s="25"/>
      <c r="I810" s="14" t="str">
        <f aca="false">IF(OR($D810="",$B810=""),"",INT(($B810-$D810)/365.25))</f>
        <v/>
      </c>
      <c r="J810" s="25"/>
      <c r="K810" s="14" t="str">
        <f aca="false">IF(OR($J810="",$I810=""),"",IF(OR(AND($J810="Gelmintoz",$I810&gt;=2,$I810&lt;=10),AND($J810="Onkogematologik",$I810&gt;=2,$I810&lt;=18)),"Ha","Yo'q"))</f>
        <v/>
      </c>
      <c r="L810" s="25"/>
      <c r="M810" s="12"/>
      <c r="N810" s="14" t="str">
        <f aca="false">IF(OR($C810="",$D810="",$J810="",$B810=""),"",IF(COUNTIFS($C$5:$C$2504,$C810,$D$5:$D$2504,$D810,$J$5:$J$2504,$J810,$B$5:$B$2504,$B810)&gt;1,"Takror",""))</f>
        <v/>
      </c>
    </row>
    <row r="811" customFormat="false" ht="15" hidden="false" customHeight="false" outlineLevel="0" collapsed="false">
      <c r="A811" s="8" t="n">
        <v>807</v>
      </c>
      <c r="B811" s="13"/>
      <c r="C811" s="12"/>
      <c r="D811" s="13"/>
      <c r="E811" s="24"/>
      <c r="F811" s="12"/>
      <c r="G811" s="12"/>
      <c r="H811" s="25"/>
      <c r="I811" s="14" t="str">
        <f aca="false">IF(OR($D811="",$B811=""),"",INT(($B811-$D811)/365.25))</f>
        <v/>
      </c>
      <c r="J811" s="25"/>
      <c r="K811" s="14" t="str">
        <f aca="false">IF(OR($J811="",$I811=""),"",IF(OR(AND($J811="Gelmintoz",$I811&gt;=2,$I811&lt;=10),AND($J811="Onkogematologik",$I811&gt;=2,$I811&lt;=18)),"Ha","Yo'q"))</f>
        <v/>
      </c>
      <c r="L811" s="25"/>
      <c r="M811" s="12"/>
      <c r="N811" s="14" t="str">
        <f aca="false">IF(OR($C811="",$D811="",$J811="",$B811=""),"",IF(COUNTIFS($C$5:$C$2504,$C811,$D$5:$D$2504,$D811,$J$5:$J$2504,$J811,$B$5:$B$2504,$B811)&gt;1,"Takror",""))</f>
        <v/>
      </c>
    </row>
    <row r="812" customFormat="false" ht="15" hidden="false" customHeight="false" outlineLevel="0" collapsed="false">
      <c r="A812" s="8" t="n">
        <v>808</v>
      </c>
      <c r="B812" s="13"/>
      <c r="C812" s="12"/>
      <c r="D812" s="13"/>
      <c r="E812" s="24"/>
      <c r="F812" s="12"/>
      <c r="G812" s="12"/>
      <c r="H812" s="25"/>
      <c r="I812" s="14" t="str">
        <f aca="false">IF(OR($D812="",$B812=""),"",INT(($B812-$D812)/365.25))</f>
        <v/>
      </c>
      <c r="J812" s="25"/>
      <c r="K812" s="14" t="str">
        <f aca="false">IF(OR($J812="",$I812=""),"",IF(OR(AND($J812="Gelmintoz",$I812&gt;=2,$I812&lt;=10),AND($J812="Onkogematologik",$I812&gt;=2,$I812&lt;=18)),"Ha","Yo'q"))</f>
        <v/>
      </c>
      <c r="L812" s="25"/>
      <c r="M812" s="12"/>
      <c r="N812" s="14" t="str">
        <f aca="false">IF(OR($C812="",$D812="",$J812="",$B812=""),"",IF(COUNTIFS($C$5:$C$2504,$C812,$D$5:$D$2504,$D812,$J$5:$J$2504,$J812,$B$5:$B$2504,$B812)&gt;1,"Takror",""))</f>
        <v/>
      </c>
    </row>
    <row r="813" customFormat="false" ht="15" hidden="false" customHeight="false" outlineLevel="0" collapsed="false">
      <c r="A813" s="8" t="n">
        <v>809</v>
      </c>
      <c r="B813" s="13"/>
      <c r="C813" s="12"/>
      <c r="D813" s="13"/>
      <c r="E813" s="24"/>
      <c r="F813" s="12"/>
      <c r="G813" s="12"/>
      <c r="H813" s="25"/>
      <c r="I813" s="14" t="str">
        <f aca="false">IF(OR($D813="",$B813=""),"",INT(($B813-$D813)/365.25))</f>
        <v/>
      </c>
      <c r="J813" s="25"/>
      <c r="K813" s="14" t="str">
        <f aca="false">IF(OR($J813="",$I813=""),"",IF(OR(AND($J813="Gelmintoz",$I813&gt;=2,$I813&lt;=10),AND($J813="Onkogematologik",$I813&gt;=2,$I813&lt;=18)),"Ha","Yo'q"))</f>
        <v/>
      </c>
      <c r="L813" s="25"/>
      <c r="M813" s="12"/>
      <c r="N813" s="14" t="str">
        <f aca="false">IF(OR($C813="",$D813="",$J813="",$B813=""),"",IF(COUNTIFS($C$5:$C$2504,$C813,$D$5:$D$2504,$D813,$J$5:$J$2504,$J813,$B$5:$B$2504,$B813)&gt;1,"Takror",""))</f>
        <v/>
      </c>
    </row>
    <row r="814" customFormat="false" ht="15" hidden="false" customHeight="false" outlineLevel="0" collapsed="false">
      <c r="A814" s="8" t="n">
        <v>810</v>
      </c>
      <c r="B814" s="13"/>
      <c r="C814" s="12"/>
      <c r="D814" s="13"/>
      <c r="E814" s="24"/>
      <c r="F814" s="12"/>
      <c r="G814" s="12"/>
      <c r="H814" s="25"/>
      <c r="I814" s="14" t="str">
        <f aca="false">IF(OR($D814="",$B814=""),"",INT(($B814-$D814)/365.25))</f>
        <v/>
      </c>
      <c r="J814" s="25"/>
      <c r="K814" s="14" t="str">
        <f aca="false">IF(OR($J814="",$I814=""),"",IF(OR(AND($J814="Gelmintoz",$I814&gt;=2,$I814&lt;=10),AND($J814="Onkogematologik",$I814&gt;=2,$I814&lt;=18)),"Ha","Yo'q"))</f>
        <v/>
      </c>
      <c r="L814" s="25"/>
      <c r="M814" s="12"/>
      <c r="N814" s="14" t="str">
        <f aca="false">IF(OR($C814="",$D814="",$J814="",$B814=""),"",IF(COUNTIFS($C$5:$C$2504,$C814,$D$5:$D$2504,$D814,$J$5:$J$2504,$J814,$B$5:$B$2504,$B814)&gt;1,"Takror",""))</f>
        <v/>
      </c>
    </row>
    <row r="815" customFormat="false" ht="15" hidden="false" customHeight="false" outlineLevel="0" collapsed="false">
      <c r="A815" s="8" t="n">
        <v>811</v>
      </c>
      <c r="B815" s="13"/>
      <c r="C815" s="12"/>
      <c r="D815" s="13"/>
      <c r="E815" s="24"/>
      <c r="F815" s="12"/>
      <c r="G815" s="12"/>
      <c r="H815" s="25"/>
      <c r="I815" s="14" t="str">
        <f aca="false">IF(OR($D815="",$B815=""),"",INT(($B815-$D815)/365.25))</f>
        <v/>
      </c>
      <c r="J815" s="25"/>
      <c r="K815" s="14" t="str">
        <f aca="false">IF(OR($J815="",$I815=""),"",IF(OR(AND($J815="Gelmintoz",$I815&gt;=2,$I815&lt;=10),AND($J815="Onkogematologik",$I815&gt;=2,$I815&lt;=18)),"Ha","Yo'q"))</f>
        <v/>
      </c>
      <c r="L815" s="25"/>
      <c r="M815" s="12"/>
      <c r="N815" s="14" t="str">
        <f aca="false">IF(OR($C815="",$D815="",$J815="",$B815=""),"",IF(COUNTIFS($C$5:$C$2504,$C815,$D$5:$D$2504,$D815,$J$5:$J$2504,$J815,$B$5:$B$2504,$B815)&gt;1,"Takror",""))</f>
        <v/>
      </c>
    </row>
    <row r="816" customFormat="false" ht="15" hidden="false" customHeight="false" outlineLevel="0" collapsed="false">
      <c r="A816" s="8" t="n">
        <v>812</v>
      </c>
      <c r="B816" s="13"/>
      <c r="C816" s="12"/>
      <c r="D816" s="13"/>
      <c r="E816" s="24"/>
      <c r="F816" s="12"/>
      <c r="G816" s="12"/>
      <c r="H816" s="25"/>
      <c r="I816" s="14" t="str">
        <f aca="false">IF(OR($D816="",$B816=""),"",INT(($B816-$D816)/365.25))</f>
        <v/>
      </c>
      <c r="J816" s="25"/>
      <c r="K816" s="14" t="str">
        <f aca="false">IF(OR($J816="",$I816=""),"",IF(OR(AND($J816="Gelmintoz",$I816&gt;=2,$I816&lt;=10),AND($J816="Onkogematologik",$I816&gt;=2,$I816&lt;=18)),"Ha","Yo'q"))</f>
        <v/>
      </c>
      <c r="L816" s="25"/>
      <c r="M816" s="12"/>
      <c r="N816" s="14" t="str">
        <f aca="false">IF(OR($C816="",$D816="",$J816="",$B816=""),"",IF(COUNTIFS($C$5:$C$2504,$C816,$D$5:$D$2504,$D816,$J$5:$J$2504,$J816,$B$5:$B$2504,$B816)&gt;1,"Takror",""))</f>
        <v/>
      </c>
    </row>
    <row r="817" customFormat="false" ht="15" hidden="false" customHeight="false" outlineLevel="0" collapsed="false">
      <c r="A817" s="8" t="n">
        <v>813</v>
      </c>
      <c r="B817" s="13"/>
      <c r="C817" s="12"/>
      <c r="D817" s="13"/>
      <c r="E817" s="24"/>
      <c r="F817" s="12"/>
      <c r="G817" s="12"/>
      <c r="H817" s="25"/>
      <c r="I817" s="14" t="str">
        <f aca="false">IF(OR($D817="",$B817=""),"",INT(($B817-$D817)/365.25))</f>
        <v/>
      </c>
      <c r="J817" s="25"/>
      <c r="K817" s="14" t="str">
        <f aca="false">IF(OR($J817="",$I817=""),"",IF(OR(AND($J817="Gelmintoz",$I817&gt;=2,$I817&lt;=10),AND($J817="Onkogematologik",$I817&gt;=2,$I817&lt;=18)),"Ha","Yo'q"))</f>
        <v/>
      </c>
      <c r="L817" s="25"/>
      <c r="M817" s="12"/>
      <c r="N817" s="14" t="str">
        <f aca="false">IF(OR($C817="",$D817="",$J817="",$B817=""),"",IF(COUNTIFS($C$5:$C$2504,$C817,$D$5:$D$2504,$D817,$J$5:$J$2504,$J817,$B$5:$B$2504,$B817)&gt;1,"Takror",""))</f>
        <v/>
      </c>
    </row>
    <row r="818" customFormat="false" ht="15" hidden="false" customHeight="false" outlineLevel="0" collapsed="false">
      <c r="A818" s="8" t="n">
        <v>814</v>
      </c>
      <c r="B818" s="13"/>
      <c r="C818" s="12"/>
      <c r="D818" s="13"/>
      <c r="E818" s="24"/>
      <c r="F818" s="12"/>
      <c r="G818" s="12"/>
      <c r="H818" s="25"/>
      <c r="I818" s="14" t="str">
        <f aca="false">IF(OR($D818="",$B818=""),"",INT(($B818-$D818)/365.25))</f>
        <v/>
      </c>
      <c r="J818" s="25"/>
      <c r="K818" s="14" t="str">
        <f aca="false">IF(OR($J818="",$I818=""),"",IF(OR(AND($J818="Gelmintoz",$I818&gt;=2,$I818&lt;=10),AND($J818="Onkogematologik",$I818&gt;=2,$I818&lt;=18)),"Ha","Yo'q"))</f>
        <v/>
      </c>
      <c r="L818" s="25"/>
      <c r="M818" s="12"/>
      <c r="N818" s="14" t="str">
        <f aca="false">IF(OR($C818="",$D818="",$J818="",$B818=""),"",IF(COUNTIFS($C$5:$C$2504,$C818,$D$5:$D$2504,$D818,$J$5:$J$2504,$J818,$B$5:$B$2504,$B818)&gt;1,"Takror",""))</f>
        <v/>
      </c>
    </row>
    <row r="819" customFormat="false" ht="15" hidden="false" customHeight="false" outlineLevel="0" collapsed="false">
      <c r="A819" s="8" t="n">
        <v>815</v>
      </c>
      <c r="B819" s="13"/>
      <c r="C819" s="12"/>
      <c r="D819" s="13"/>
      <c r="E819" s="24"/>
      <c r="F819" s="12"/>
      <c r="G819" s="12"/>
      <c r="H819" s="25"/>
      <c r="I819" s="14" t="str">
        <f aca="false">IF(OR($D819="",$B819=""),"",INT(($B819-$D819)/365.25))</f>
        <v/>
      </c>
      <c r="J819" s="25"/>
      <c r="K819" s="14" t="str">
        <f aca="false">IF(OR($J819="",$I819=""),"",IF(OR(AND($J819="Gelmintoz",$I819&gt;=2,$I819&lt;=10),AND($J819="Onkogematologik",$I819&gt;=2,$I819&lt;=18)),"Ha","Yo'q"))</f>
        <v/>
      </c>
      <c r="L819" s="25"/>
      <c r="M819" s="12"/>
      <c r="N819" s="14" t="str">
        <f aca="false">IF(OR($C819="",$D819="",$J819="",$B819=""),"",IF(COUNTIFS($C$5:$C$2504,$C819,$D$5:$D$2504,$D819,$J$5:$J$2504,$J819,$B$5:$B$2504,$B819)&gt;1,"Takror",""))</f>
        <v/>
      </c>
    </row>
    <row r="820" customFormat="false" ht="15" hidden="false" customHeight="false" outlineLevel="0" collapsed="false">
      <c r="A820" s="8" t="n">
        <v>816</v>
      </c>
      <c r="B820" s="13"/>
      <c r="C820" s="12"/>
      <c r="D820" s="13"/>
      <c r="E820" s="24"/>
      <c r="F820" s="12"/>
      <c r="G820" s="12"/>
      <c r="H820" s="25"/>
      <c r="I820" s="14" t="str">
        <f aca="false">IF(OR($D820="",$B820=""),"",INT(($B820-$D820)/365.25))</f>
        <v/>
      </c>
      <c r="J820" s="25"/>
      <c r="K820" s="14" t="str">
        <f aca="false">IF(OR($J820="",$I820=""),"",IF(OR(AND($J820="Gelmintoz",$I820&gt;=2,$I820&lt;=10),AND($J820="Onkogematologik",$I820&gt;=2,$I820&lt;=18)),"Ha","Yo'q"))</f>
        <v/>
      </c>
      <c r="L820" s="25"/>
      <c r="M820" s="12"/>
      <c r="N820" s="14" t="str">
        <f aca="false">IF(OR($C820="",$D820="",$J820="",$B820=""),"",IF(COUNTIFS($C$5:$C$2504,$C820,$D$5:$D$2504,$D820,$J$5:$J$2504,$J820,$B$5:$B$2504,$B820)&gt;1,"Takror",""))</f>
        <v/>
      </c>
    </row>
    <row r="821" customFormat="false" ht="15" hidden="false" customHeight="false" outlineLevel="0" collapsed="false">
      <c r="A821" s="8" t="n">
        <v>817</v>
      </c>
      <c r="B821" s="13"/>
      <c r="C821" s="12"/>
      <c r="D821" s="13"/>
      <c r="E821" s="24"/>
      <c r="F821" s="12"/>
      <c r="G821" s="12"/>
      <c r="H821" s="25"/>
      <c r="I821" s="14" t="str">
        <f aca="false">IF(OR($D821="",$B821=""),"",INT(($B821-$D821)/365.25))</f>
        <v/>
      </c>
      <c r="J821" s="25"/>
      <c r="K821" s="14" t="str">
        <f aca="false">IF(OR($J821="",$I821=""),"",IF(OR(AND($J821="Gelmintoz",$I821&gt;=2,$I821&lt;=10),AND($J821="Onkogematologik",$I821&gt;=2,$I821&lt;=18)),"Ha","Yo'q"))</f>
        <v/>
      </c>
      <c r="L821" s="25"/>
      <c r="M821" s="12"/>
      <c r="N821" s="14" t="str">
        <f aca="false">IF(OR($C821="",$D821="",$J821="",$B821=""),"",IF(COUNTIFS($C$5:$C$2504,$C821,$D$5:$D$2504,$D821,$J$5:$J$2504,$J821,$B$5:$B$2504,$B821)&gt;1,"Takror",""))</f>
        <v/>
      </c>
    </row>
    <row r="822" customFormat="false" ht="15" hidden="false" customHeight="false" outlineLevel="0" collapsed="false">
      <c r="A822" s="8" t="n">
        <v>818</v>
      </c>
      <c r="B822" s="13"/>
      <c r="C822" s="12"/>
      <c r="D822" s="13"/>
      <c r="E822" s="24"/>
      <c r="F822" s="12"/>
      <c r="G822" s="12"/>
      <c r="H822" s="25"/>
      <c r="I822" s="14" t="str">
        <f aca="false">IF(OR($D822="",$B822=""),"",INT(($B822-$D822)/365.25))</f>
        <v/>
      </c>
      <c r="J822" s="25"/>
      <c r="K822" s="14" t="str">
        <f aca="false">IF(OR($J822="",$I822=""),"",IF(OR(AND($J822="Gelmintoz",$I822&gt;=2,$I822&lt;=10),AND($J822="Onkogematologik",$I822&gt;=2,$I822&lt;=18)),"Ha","Yo'q"))</f>
        <v/>
      </c>
      <c r="L822" s="25"/>
      <c r="M822" s="12"/>
      <c r="N822" s="14" t="str">
        <f aca="false">IF(OR($C822="",$D822="",$J822="",$B822=""),"",IF(COUNTIFS($C$5:$C$2504,$C822,$D$5:$D$2504,$D822,$J$5:$J$2504,$J822,$B$5:$B$2504,$B822)&gt;1,"Takror",""))</f>
        <v/>
      </c>
    </row>
    <row r="823" customFormat="false" ht="15" hidden="false" customHeight="false" outlineLevel="0" collapsed="false">
      <c r="A823" s="8" t="n">
        <v>819</v>
      </c>
      <c r="B823" s="13"/>
      <c r="C823" s="12"/>
      <c r="D823" s="13"/>
      <c r="E823" s="24"/>
      <c r="F823" s="12"/>
      <c r="G823" s="12"/>
      <c r="H823" s="25"/>
      <c r="I823" s="14" t="str">
        <f aca="false">IF(OR($D823="",$B823=""),"",INT(($B823-$D823)/365.25))</f>
        <v/>
      </c>
      <c r="J823" s="25"/>
      <c r="K823" s="14" t="str">
        <f aca="false">IF(OR($J823="",$I823=""),"",IF(OR(AND($J823="Gelmintoz",$I823&gt;=2,$I823&lt;=10),AND($J823="Onkogematologik",$I823&gt;=2,$I823&lt;=18)),"Ha","Yo'q"))</f>
        <v/>
      </c>
      <c r="L823" s="25"/>
      <c r="M823" s="12"/>
      <c r="N823" s="14" t="str">
        <f aca="false">IF(OR($C823="",$D823="",$J823="",$B823=""),"",IF(COUNTIFS($C$5:$C$2504,$C823,$D$5:$D$2504,$D823,$J$5:$J$2504,$J823,$B$5:$B$2504,$B823)&gt;1,"Takror",""))</f>
        <v/>
      </c>
    </row>
    <row r="824" customFormat="false" ht="15" hidden="false" customHeight="false" outlineLevel="0" collapsed="false">
      <c r="A824" s="8" t="n">
        <v>820</v>
      </c>
      <c r="B824" s="13"/>
      <c r="C824" s="12"/>
      <c r="D824" s="13"/>
      <c r="E824" s="24"/>
      <c r="F824" s="12"/>
      <c r="G824" s="12"/>
      <c r="H824" s="25"/>
      <c r="I824" s="14" t="str">
        <f aca="false">IF(OR($D824="",$B824=""),"",INT(($B824-$D824)/365.25))</f>
        <v/>
      </c>
      <c r="J824" s="25"/>
      <c r="K824" s="14" t="str">
        <f aca="false">IF(OR($J824="",$I824=""),"",IF(OR(AND($J824="Gelmintoz",$I824&gt;=2,$I824&lt;=10),AND($J824="Onkogematologik",$I824&gt;=2,$I824&lt;=18)),"Ha","Yo'q"))</f>
        <v/>
      </c>
      <c r="L824" s="25"/>
      <c r="M824" s="12"/>
      <c r="N824" s="14" t="str">
        <f aca="false">IF(OR($C824="",$D824="",$J824="",$B824=""),"",IF(COUNTIFS($C$5:$C$2504,$C824,$D$5:$D$2504,$D824,$J$5:$J$2504,$J824,$B$5:$B$2504,$B824)&gt;1,"Takror",""))</f>
        <v/>
      </c>
    </row>
    <row r="825" customFormat="false" ht="15" hidden="false" customHeight="false" outlineLevel="0" collapsed="false">
      <c r="A825" s="8" t="n">
        <v>821</v>
      </c>
      <c r="B825" s="13"/>
      <c r="C825" s="12"/>
      <c r="D825" s="13"/>
      <c r="E825" s="24"/>
      <c r="F825" s="12"/>
      <c r="G825" s="12"/>
      <c r="H825" s="25"/>
      <c r="I825" s="14" t="str">
        <f aca="false">IF(OR($D825="",$B825=""),"",INT(($B825-$D825)/365.25))</f>
        <v/>
      </c>
      <c r="J825" s="25"/>
      <c r="K825" s="14" t="str">
        <f aca="false">IF(OR($J825="",$I825=""),"",IF(OR(AND($J825="Gelmintoz",$I825&gt;=2,$I825&lt;=10),AND($J825="Onkogematologik",$I825&gt;=2,$I825&lt;=18)),"Ha","Yo'q"))</f>
        <v/>
      </c>
      <c r="L825" s="25"/>
      <c r="M825" s="12"/>
      <c r="N825" s="14" t="str">
        <f aca="false">IF(OR($C825="",$D825="",$J825="",$B825=""),"",IF(COUNTIFS($C$5:$C$2504,$C825,$D$5:$D$2504,$D825,$J$5:$J$2504,$J825,$B$5:$B$2504,$B825)&gt;1,"Takror",""))</f>
        <v/>
      </c>
    </row>
    <row r="826" customFormat="false" ht="15" hidden="false" customHeight="false" outlineLevel="0" collapsed="false">
      <c r="A826" s="8" t="n">
        <v>822</v>
      </c>
      <c r="B826" s="13"/>
      <c r="C826" s="12"/>
      <c r="D826" s="13"/>
      <c r="E826" s="24"/>
      <c r="F826" s="12"/>
      <c r="G826" s="12"/>
      <c r="H826" s="25"/>
      <c r="I826" s="14" t="str">
        <f aca="false">IF(OR($D826="",$B826=""),"",INT(($B826-$D826)/365.25))</f>
        <v/>
      </c>
      <c r="J826" s="25"/>
      <c r="K826" s="14" t="str">
        <f aca="false">IF(OR($J826="",$I826=""),"",IF(OR(AND($J826="Gelmintoz",$I826&gt;=2,$I826&lt;=10),AND($J826="Onkogematologik",$I826&gt;=2,$I826&lt;=18)),"Ha","Yo'q"))</f>
        <v/>
      </c>
      <c r="L826" s="25"/>
      <c r="M826" s="12"/>
      <c r="N826" s="14" t="str">
        <f aca="false">IF(OR($C826="",$D826="",$J826="",$B826=""),"",IF(COUNTIFS($C$5:$C$2504,$C826,$D$5:$D$2504,$D826,$J$5:$J$2504,$J826,$B$5:$B$2504,$B826)&gt;1,"Takror",""))</f>
        <v/>
      </c>
    </row>
    <row r="827" customFormat="false" ht="15" hidden="false" customHeight="false" outlineLevel="0" collapsed="false">
      <c r="A827" s="8" t="n">
        <v>823</v>
      </c>
      <c r="B827" s="13"/>
      <c r="C827" s="12"/>
      <c r="D827" s="13"/>
      <c r="E827" s="24"/>
      <c r="F827" s="12"/>
      <c r="G827" s="12"/>
      <c r="H827" s="25"/>
      <c r="I827" s="14" t="str">
        <f aca="false">IF(OR($D827="",$B827=""),"",INT(($B827-$D827)/365.25))</f>
        <v/>
      </c>
      <c r="J827" s="25"/>
      <c r="K827" s="14" t="str">
        <f aca="false">IF(OR($J827="",$I827=""),"",IF(OR(AND($J827="Gelmintoz",$I827&gt;=2,$I827&lt;=10),AND($J827="Onkogematologik",$I827&gt;=2,$I827&lt;=18)),"Ha","Yo'q"))</f>
        <v/>
      </c>
      <c r="L827" s="25"/>
      <c r="M827" s="12"/>
      <c r="N827" s="14" t="str">
        <f aca="false">IF(OR($C827="",$D827="",$J827="",$B827=""),"",IF(COUNTIFS($C$5:$C$2504,$C827,$D$5:$D$2504,$D827,$J$5:$J$2504,$J827,$B$5:$B$2504,$B827)&gt;1,"Takror",""))</f>
        <v/>
      </c>
    </row>
    <row r="828" customFormat="false" ht="15" hidden="false" customHeight="false" outlineLevel="0" collapsed="false">
      <c r="A828" s="8" t="n">
        <v>824</v>
      </c>
      <c r="B828" s="13"/>
      <c r="C828" s="12"/>
      <c r="D828" s="13"/>
      <c r="E828" s="24"/>
      <c r="F828" s="12"/>
      <c r="G828" s="12"/>
      <c r="H828" s="25"/>
      <c r="I828" s="14" t="str">
        <f aca="false">IF(OR($D828="",$B828=""),"",INT(($B828-$D828)/365.25))</f>
        <v/>
      </c>
      <c r="J828" s="25"/>
      <c r="K828" s="14" t="str">
        <f aca="false">IF(OR($J828="",$I828=""),"",IF(OR(AND($J828="Gelmintoz",$I828&gt;=2,$I828&lt;=10),AND($J828="Onkogematologik",$I828&gt;=2,$I828&lt;=18)),"Ha","Yo'q"))</f>
        <v/>
      </c>
      <c r="L828" s="25"/>
      <c r="M828" s="12"/>
      <c r="N828" s="14" t="str">
        <f aca="false">IF(OR($C828="",$D828="",$J828="",$B828=""),"",IF(COUNTIFS($C$5:$C$2504,$C828,$D$5:$D$2504,$D828,$J$5:$J$2504,$J828,$B$5:$B$2504,$B828)&gt;1,"Takror",""))</f>
        <v/>
      </c>
    </row>
    <row r="829" customFormat="false" ht="15" hidden="false" customHeight="false" outlineLevel="0" collapsed="false">
      <c r="A829" s="8" t="n">
        <v>825</v>
      </c>
      <c r="B829" s="13"/>
      <c r="C829" s="12"/>
      <c r="D829" s="13"/>
      <c r="E829" s="24"/>
      <c r="F829" s="12"/>
      <c r="G829" s="12"/>
      <c r="H829" s="25"/>
      <c r="I829" s="14" t="str">
        <f aca="false">IF(OR($D829="",$B829=""),"",INT(($B829-$D829)/365.25))</f>
        <v/>
      </c>
      <c r="J829" s="25"/>
      <c r="K829" s="14" t="str">
        <f aca="false">IF(OR($J829="",$I829=""),"",IF(OR(AND($J829="Gelmintoz",$I829&gt;=2,$I829&lt;=10),AND($J829="Onkogematologik",$I829&gt;=2,$I829&lt;=18)),"Ha","Yo'q"))</f>
        <v/>
      </c>
      <c r="L829" s="25"/>
      <c r="M829" s="12"/>
      <c r="N829" s="14" t="str">
        <f aca="false">IF(OR($C829="",$D829="",$J829="",$B829=""),"",IF(COUNTIFS($C$5:$C$2504,$C829,$D$5:$D$2504,$D829,$J$5:$J$2504,$J829,$B$5:$B$2504,$B829)&gt;1,"Takror",""))</f>
        <v/>
      </c>
    </row>
    <row r="830" customFormat="false" ht="15" hidden="false" customHeight="false" outlineLevel="0" collapsed="false">
      <c r="A830" s="8" t="n">
        <v>826</v>
      </c>
      <c r="B830" s="13"/>
      <c r="C830" s="12"/>
      <c r="D830" s="13"/>
      <c r="E830" s="24"/>
      <c r="F830" s="12"/>
      <c r="G830" s="12"/>
      <c r="H830" s="25"/>
      <c r="I830" s="14" t="str">
        <f aca="false">IF(OR($D830="",$B830=""),"",INT(($B830-$D830)/365.25))</f>
        <v/>
      </c>
      <c r="J830" s="25"/>
      <c r="K830" s="14" t="str">
        <f aca="false">IF(OR($J830="",$I830=""),"",IF(OR(AND($J830="Gelmintoz",$I830&gt;=2,$I830&lt;=10),AND($J830="Onkogematologik",$I830&gt;=2,$I830&lt;=18)),"Ha","Yo'q"))</f>
        <v/>
      </c>
      <c r="L830" s="25"/>
      <c r="M830" s="12"/>
      <c r="N830" s="14" t="str">
        <f aca="false">IF(OR($C830="",$D830="",$J830="",$B830=""),"",IF(COUNTIFS($C$5:$C$2504,$C830,$D$5:$D$2504,$D830,$J$5:$J$2504,$J830,$B$5:$B$2504,$B830)&gt;1,"Takror",""))</f>
        <v/>
      </c>
    </row>
    <row r="831" customFormat="false" ht="15" hidden="false" customHeight="false" outlineLevel="0" collapsed="false">
      <c r="A831" s="8" t="n">
        <v>827</v>
      </c>
      <c r="B831" s="13"/>
      <c r="C831" s="12"/>
      <c r="D831" s="13"/>
      <c r="E831" s="24"/>
      <c r="F831" s="12"/>
      <c r="G831" s="12"/>
      <c r="H831" s="25"/>
      <c r="I831" s="14" t="str">
        <f aca="false">IF(OR($D831="",$B831=""),"",INT(($B831-$D831)/365.25))</f>
        <v/>
      </c>
      <c r="J831" s="25"/>
      <c r="K831" s="14" t="str">
        <f aca="false">IF(OR($J831="",$I831=""),"",IF(OR(AND($J831="Gelmintoz",$I831&gt;=2,$I831&lt;=10),AND($J831="Onkogematologik",$I831&gt;=2,$I831&lt;=18)),"Ha","Yo'q"))</f>
        <v/>
      </c>
      <c r="L831" s="25"/>
      <c r="M831" s="12"/>
      <c r="N831" s="14" t="str">
        <f aca="false">IF(OR($C831="",$D831="",$J831="",$B831=""),"",IF(COUNTIFS($C$5:$C$2504,$C831,$D$5:$D$2504,$D831,$J$5:$J$2504,$J831,$B$5:$B$2504,$B831)&gt;1,"Takror",""))</f>
        <v/>
      </c>
    </row>
    <row r="832" customFormat="false" ht="15" hidden="false" customHeight="false" outlineLevel="0" collapsed="false">
      <c r="A832" s="8" t="n">
        <v>828</v>
      </c>
      <c r="B832" s="13"/>
      <c r="C832" s="12"/>
      <c r="D832" s="13"/>
      <c r="E832" s="24"/>
      <c r="F832" s="12"/>
      <c r="G832" s="12"/>
      <c r="H832" s="25"/>
      <c r="I832" s="14" t="str">
        <f aca="false">IF(OR($D832="",$B832=""),"",INT(($B832-$D832)/365.25))</f>
        <v/>
      </c>
      <c r="J832" s="25"/>
      <c r="K832" s="14" t="str">
        <f aca="false">IF(OR($J832="",$I832=""),"",IF(OR(AND($J832="Gelmintoz",$I832&gt;=2,$I832&lt;=10),AND($J832="Onkogematologik",$I832&gt;=2,$I832&lt;=18)),"Ha","Yo'q"))</f>
        <v/>
      </c>
      <c r="L832" s="25"/>
      <c r="M832" s="12"/>
      <c r="N832" s="14" t="str">
        <f aca="false">IF(OR($C832="",$D832="",$J832="",$B832=""),"",IF(COUNTIFS($C$5:$C$2504,$C832,$D$5:$D$2504,$D832,$J$5:$J$2504,$J832,$B$5:$B$2504,$B832)&gt;1,"Takror",""))</f>
        <v/>
      </c>
    </row>
    <row r="833" customFormat="false" ht="15" hidden="false" customHeight="false" outlineLevel="0" collapsed="false">
      <c r="A833" s="8" t="n">
        <v>829</v>
      </c>
      <c r="B833" s="13"/>
      <c r="C833" s="12"/>
      <c r="D833" s="13"/>
      <c r="E833" s="24"/>
      <c r="F833" s="12"/>
      <c r="G833" s="12"/>
      <c r="H833" s="25"/>
      <c r="I833" s="14" t="str">
        <f aca="false">IF(OR($D833="",$B833=""),"",INT(($B833-$D833)/365.25))</f>
        <v/>
      </c>
      <c r="J833" s="25"/>
      <c r="K833" s="14" t="str">
        <f aca="false">IF(OR($J833="",$I833=""),"",IF(OR(AND($J833="Gelmintoz",$I833&gt;=2,$I833&lt;=10),AND($J833="Onkogematologik",$I833&gt;=2,$I833&lt;=18)),"Ha","Yo'q"))</f>
        <v/>
      </c>
      <c r="L833" s="25"/>
      <c r="M833" s="12"/>
      <c r="N833" s="14" t="str">
        <f aca="false">IF(OR($C833="",$D833="",$J833="",$B833=""),"",IF(COUNTIFS($C$5:$C$2504,$C833,$D$5:$D$2504,$D833,$J$5:$J$2504,$J833,$B$5:$B$2504,$B833)&gt;1,"Takror",""))</f>
        <v/>
      </c>
    </row>
    <row r="834" customFormat="false" ht="15" hidden="false" customHeight="false" outlineLevel="0" collapsed="false">
      <c r="A834" s="8" t="n">
        <v>830</v>
      </c>
      <c r="B834" s="13"/>
      <c r="C834" s="12"/>
      <c r="D834" s="13"/>
      <c r="E834" s="24"/>
      <c r="F834" s="12"/>
      <c r="G834" s="12"/>
      <c r="H834" s="25"/>
      <c r="I834" s="14" t="str">
        <f aca="false">IF(OR($D834="",$B834=""),"",INT(($B834-$D834)/365.25))</f>
        <v/>
      </c>
      <c r="J834" s="25"/>
      <c r="K834" s="14" t="str">
        <f aca="false">IF(OR($J834="",$I834=""),"",IF(OR(AND($J834="Gelmintoz",$I834&gt;=2,$I834&lt;=10),AND($J834="Onkogematologik",$I834&gt;=2,$I834&lt;=18)),"Ha","Yo'q"))</f>
        <v/>
      </c>
      <c r="L834" s="25"/>
      <c r="M834" s="12"/>
      <c r="N834" s="14" t="str">
        <f aca="false">IF(OR($C834="",$D834="",$J834="",$B834=""),"",IF(COUNTIFS($C$5:$C$2504,$C834,$D$5:$D$2504,$D834,$J$5:$J$2504,$J834,$B$5:$B$2504,$B834)&gt;1,"Takror",""))</f>
        <v/>
      </c>
    </row>
    <row r="835" customFormat="false" ht="15" hidden="false" customHeight="false" outlineLevel="0" collapsed="false">
      <c r="A835" s="8" t="n">
        <v>831</v>
      </c>
      <c r="B835" s="13"/>
      <c r="C835" s="12"/>
      <c r="D835" s="13"/>
      <c r="E835" s="24"/>
      <c r="F835" s="12"/>
      <c r="G835" s="12"/>
      <c r="H835" s="25"/>
      <c r="I835" s="14" t="str">
        <f aca="false">IF(OR($D835="",$B835=""),"",INT(($B835-$D835)/365.25))</f>
        <v/>
      </c>
      <c r="J835" s="25"/>
      <c r="K835" s="14" t="str">
        <f aca="false">IF(OR($J835="",$I835=""),"",IF(OR(AND($J835="Gelmintoz",$I835&gt;=2,$I835&lt;=10),AND($J835="Onkogematologik",$I835&gt;=2,$I835&lt;=18)),"Ha","Yo'q"))</f>
        <v/>
      </c>
      <c r="L835" s="25"/>
      <c r="M835" s="12"/>
      <c r="N835" s="14" t="str">
        <f aca="false">IF(OR($C835="",$D835="",$J835="",$B835=""),"",IF(COUNTIFS($C$5:$C$2504,$C835,$D$5:$D$2504,$D835,$J$5:$J$2504,$J835,$B$5:$B$2504,$B835)&gt;1,"Takror",""))</f>
        <v/>
      </c>
    </row>
    <row r="836" customFormat="false" ht="15" hidden="false" customHeight="false" outlineLevel="0" collapsed="false">
      <c r="A836" s="8" t="n">
        <v>832</v>
      </c>
      <c r="B836" s="13"/>
      <c r="C836" s="12"/>
      <c r="D836" s="13"/>
      <c r="E836" s="24"/>
      <c r="F836" s="12"/>
      <c r="G836" s="12"/>
      <c r="H836" s="25"/>
      <c r="I836" s="14" t="str">
        <f aca="false">IF(OR($D836="",$B836=""),"",INT(($B836-$D836)/365.25))</f>
        <v/>
      </c>
      <c r="J836" s="25"/>
      <c r="K836" s="14" t="str">
        <f aca="false">IF(OR($J836="",$I836=""),"",IF(OR(AND($J836="Gelmintoz",$I836&gt;=2,$I836&lt;=10),AND($J836="Onkogematologik",$I836&gt;=2,$I836&lt;=18)),"Ha","Yo'q"))</f>
        <v/>
      </c>
      <c r="L836" s="25"/>
      <c r="M836" s="12"/>
      <c r="N836" s="14" t="str">
        <f aca="false">IF(OR($C836="",$D836="",$J836="",$B836=""),"",IF(COUNTIFS($C$5:$C$2504,$C836,$D$5:$D$2504,$D836,$J$5:$J$2504,$J836,$B$5:$B$2504,$B836)&gt;1,"Takror",""))</f>
        <v/>
      </c>
    </row>
    <row r="837" customFormat="false" ht="15" hidden="false" customHeight="false" outlineLevel="0" collapsed="false">
      <c r="A837" s="8" t="n">
        <v>833</v>
      </c>
      <c r="B837" s="13"/>
      <c r="C837" s="12"/>
      <c r="D837" s="13"/>
      <c r="E837" s="24"/>
      <c r="F837" s="12"/>
      <c r="G837" s="12"/>
      <c r="H837" s="25"/>
      <c r="I837" s="14" t="str">
        <f aca="false">IF(OR($D837="",$B837=""),"",INT(($B837-$D837)/365.25))</f>
        <v/>
      </c>
      <c r="J837" s="25"/>
      <c r="K837" s="14" t="str">
        <f aca="false">IF(OR($J837="",$I837=""),"",IF(OR(AND($J837="Gelmintoz",$I837&gt;=2,$I837&lt;=10),AND($J837="Onkogematologik",$I837&gt;=2,$I837&lt;=18)),"Ha","Yo'q"))</f>
        <v/>
      </c>
      <c r="L837" s="25"/>
      <c r="M837" s="12"/>
      <c r="N837" s="14" t="str">
        <f aca="false">IF(OR($C837="",$D837="",$J837="",$B837=""),"",IF(COUNTIFS($C$5:$C$2504,$C837,$D$5:$D$2504,$D837,$J$5:$J$2504,$J837,$B$5:$B$2504,$B837)&gt;1,"Takror",""))</f>
        <v/>
      </c>
    </row>
    <row r="838" customFormat="false" ht="15" hidden="false" customHeight="false" outlineLevel="0" collapsed="false">
      <c r="A838" s="8" t="n">
        <v>834</v>
      </c>
      <c r="B838" s="13"/>
      <c r="C838" s="12"/>
      <c r="D838" s="13"/>
      <c r="E838" s="24"/>
      <c r="F838" s="12"/>
      <c r="G838" s="12"/>
      <c r="H838" s="25"/>
      <c r="I838" s="14" t="str">
        <f aca="false">IF(OR($D838="",$B838=""),"",INT(($B838-$D838)/365.25))</f>
        <v/>
      </c>
      <c r="J838" s="25"/>
      <c r="K838" s="14" t="str">
        <f aca="false">IF(OR($J838="",$I838=""),"",IF(OR(AND($J838="Gelmintoz",$I838&gt;=2,$I838&lt;=10),AND($J838="Onkogematologik",$I838&gt;=2,$I838&lt;=18)),"Ha","Yo'q"))</f>
        <v/>
      </c>
      <c r="L838" s="25"/>
      <c r="M838" s="12"/>
      <c r="N838" s="14" t="str">
        <f aca="false">IF(OR($C838="",$D838="",$J838="",$B838=""),"",IF(COUNTIFS($C$5:$C$2504,$C838,$D$5:$D$2504,$D838,$J$5:$J$2504,$J838,$B$5:$B$2504,$B838)&gt;1,"Takror",""))</f>
        <v/>
      </c>
    </row>
    <row r="839" customFormat="false" ht="15" hidden="false" customHeight="false" outlineLevel="0" collapsed="false">
      <c r="A839" s="8" t="n">
        <v>835</v>
      </c>
      <c r="B839" s="13"/>
      <c r="C839" s="12"/>
      <c r="D839" s="13"/>
      <c r="E839" s="24"/>
      <c r="F839" s="12"/>
      <c r="G839" s="12"/>
      <c r="H839" s="25"/>
      <c r="I839" s="14" t="str">
        <f aca="false">IF(OR($D839="",$B839=""),"",INT(($B839-$D839)/365.25))</f>
        <v/>
      </c>
      <c r="J839" s="25"/>
      <c r="K839" s="14" t="str">
        <f aca="false">IF(OR($J839="",$I839=""),"",IF(OR(AND($J839="Gelmintoz",$I839&gt;=2,$I839&lt;=10),AND($J839="Onkogematologik",$I839&gt;=2,$I839&lt;=18)),"Ha","Yo'q"))</f>
        <v/>
      </c>
      <c r="L839" s="25"/>
      <c r="M839" s="12"/>
      <c r="N839" s="14" t="str">
        <f aca="false">IF(OR($C839="",$D839="",$J839="",$B839=""),"",IF(COUNTIFS($C$5:$C$2504,$C839,$D$5:$D$2504,$D839,$J$5:$J$2504,$J839,$B$5:$B$2504,$B839)&gt;1,"Takror",""))</f>
        <v/>
      </c>
    </row>
    <row r="840" customFormat="false" ht="15" hidden="false" customHeight="false" outlineLevel="0" collapsed="false">
      <c r="A840" s="8" t="n">
        <v>836</v>
      </c>
      <c r="B840" s="13"/>
      <c r="C840" s="12"/>
      <c r="D840" s="13"/>
      <c r="E840" s="24"/>
      <c r="F840" s="12"/>
      <c r="G840" s="12"/>
      <c r="H840" s="25"/>
      <c r="I840" s="14" t="str">
        <f aca="false">IF(OR($D840="",$B840=""),"",INT(($B840-$D840)/365.25))</f>
        <v/>
      </c>
      <c r="J840" s="25"/>
      <c r="K840" s="14" t="str">
        <f aca="false">IF(OR($J840="",$I840=""),"",IF(OR(AND($J840="Gelmintoz",$I840&gt;=2,$I840&lt;=10),AND($J840="Onkogematologik",$I840&gt;=2,$I840&lt;=18)),"Ha","Yo'q"))</f>
        <v/>
      </c>
      <c r="L840" s="25"/>
      <c r="M840" s="12"/>
      <c r="N840" s="14" t="str">
        <f aca="false">IF(OR($C840="",$D840="",$J840="",$B840=""),"",IF(COUNTIFS($C$5:$C$2504,$C840,$D$5:$D$2504,$D840,$J$5:$J$2504,$J840,$B$5:$B$2504,$B840)&gt;1,"Takror",""))</f>
        <v/>
      </c>
    </row>
    <row r="841" customFormat="false" ht="15" hidden="false" customHeight="false" outlineLevel="0" collapsed="false">
      <c r="A841" s="8" t="n">
        <v>837</v>
      </c>
      <c r="B841" s="13"/>
      <c r="C841" s="12"/>
      <c r="D841" s="13"/>
      <c r="E841" s="24"/>
      <c r="F841" s="12"/>
      <c r="G841" s="12"/>
      <c r="H841" s="25"/>
      <c r="I841" s="14" t="str">
        <f aca="false">IF(OR($D841="",$B841=""),"",INT(($B841-$D841)/365.25))</f>
        <v/>
      </c>
      <c r="J841" s="25"/>
      <c r="K841" s="14" t="str">
        <f aca="false">IF(OR($J841="",$I841=""),"",IF(OR(AND($J841="Gelmintoz",$I841&gt;=2,$I841&lt;=10),AND($J841="Onkogematologik",$I841&gt;=2,$I841&lt;=18)),"Ha","Yo'q"))</f>
        <v/>
      </c>
      <c r="L841" s="25"/>
      <c r="M841" s="12"/>
      <c r="N841" s="14" t="str">
        <f aca="false">IF(OR($C841="",$D841="",$J841="",$B841=""),"",IF(COUNTIFS($C$5:$C$2504,$C841,$D$5:$D$2504,$D841,$J$5:$J$2504,$J841,$B$5:$B$2504,$B841)&gt;1,"Takror",""))</f>
        <v/>
      </c>
    </row>
    <row r="842" customFormat="false" ht="15" hidden="false" customHeight="false" outlineLevel="0" collapsed="false">
      <c r="A842" s="8" t="n">
        <v>838</v>
      </c>
      <c r="B842" s="13"/>
      <c r="C842" s="12"/>
      <c r="D842" s="13"/>
      <c r="E842" s="24"/>
      <c r="F842" s="12"/>
      <c r="G842" s="12"/>
      <c r="H842" s="25"/>
      <c r="I842" s="14" t="str">
        <f aca="false">IF(OR($D842="",$B842=""),"",INT(($B842-$D842)/365.25))</f>
        <v/>
      </c>
      <c r="J842" s="25"/>
      <c r="K842" s="14" t="str">
        <f aca="false">IF(OR($J842="",$I842=""),"",IF(OR(AND($J842="Gelmintoz",$I842&gt;=2,$I842&lt;=10),AND($J842="Onkogematologik",$I842&gt;=2,$I842&lt;=18)),"Ha","Yo'q"))</f>
        <v/>
      </c>
      <c r="L842" s="25"/>
      <c r="M842" s="12"/>
      <c r="N842" s="14" t="str">
        <f aca="false">IF(OR($C842="",$D842="",$J842="",$B842=""),"",IF(COUNTIFS($C$5:$C$2504,$C842,$D$5:$D$2504,$D842,$J$5:$J$2504,$J842,$B$5:$B$2504,$B842)&gt;1,"Takror",""))</f>
        <v/>
      </c>
    </row>
    <row r="843" customFormat="false" ht="15" hidden="false" customHeight="false" outlineLevel="0" collapsed="false">
      <c r="A843" s="8" t="n">
        <v>839</v>
      </c>
      <c r="B843" s="13"/>
      <c r="C843" s="12"/>
      <c r="D843" s="13"/>
      <c r="E843" s="24"/>
      <c r="F843" s="12"/>
      <c r="G843" s="12"/>
      <c r="H843" s="25"/>
      <c r="I843" s="14" t="str">
        <f aca="false">IF(OR($D843="",$B843=""),"",INT(($B843-$D843)/365.25))</f>
        <v/>
      </c>
      <c r="J843" s="25"/>
      <c r="K843" s="14" t="str">
        <f aca="false">IF(OR($J843="",$I843=""),"",IF(OR(AND($J843="Gelmintoz",$I843&gt;=2,$I843&lt;=10),AND($J843="Onkogematologik",$I843&gt;=2,$I843&lt;=18)),"Ha","Yo'q"))</f>
        <v/>
      </c>
      <c r="L843" s="25"/>
      <c r="M843" s="12"/>
      <c r="N843" s="14" t="str">
        <f aca="false">IF(OR($C843="",$D843="",$J843="",$B843=""),"",IF(COUNTIFS($C$5:$C$2504,$C843,$D$5:$D$2504,$D843,$J$5:$J$2504,$J843,$B$5:$B$2504,$B843)&gt;1,"Takror",""))</f>
        <v/>
      </c>
    </row>
    <row r="844" customFormat="false" ht="15" hidden="false" customHeight="false" outlineLevel="0" collapsed="false">
      <c r="A844" s="8" t="n">
        <v>840</v>
      </c>
      <c r="B844" s="13"/>
      <c r="C844" s="12"/>
      <c r="D844" s="13"/>
      <c r="E844" s="24"/>
      <c r="F844" s="12"/>
      <c r="G844" s="12"/>
      <c r="H844" s="25"/>
      <c r="I844" s="14" t="str">
        <f aca="false">IF(OR($D844="",$B844=""),"",INT(($B844-$D844)/365.25))</f>
        <v/>
      </c>
      <c r="J844" s="25"/>
      <c r="K844" s="14" t="str">
        <f aca="false">IF(OR($J844="",$I844=""),"",IF(OR(AND($J844="Gelmintoz",$I844&gt;=2,$I844&lt;=10),AND($J844="Onkogematologik",$I844&gt;=2,$I844&lt;=18)),"Ha","Yo'q"))</f>
        <v/>
      </c>
      <c r="L844" s="25"/>
      <c r="M844" s="12"/>
      <c r="N844" s="14" t="str">
        <f aca="false">IF(OR($C844="",$D844="",$J844="",$B844=""),"",IF(COUNTIFS($C$5:$C$2504,$C844,$D$5:$D$2504,$D844,$J$5:$J$2504,$J844,$B$5:$B$2504,$B844)&gt;1,"Takror",""))</f>
        <v/>
      </c>
    </row>
    <row r="845" customFormat="false" ht="15" hidden="false" customHeight="false" outlineLevel="0" collapsed="false">
      <c r="A845" s="8" t="n">
        <v>841</v>
      </c>
      <c r="B845" s="13"/>
      <c r="C845" s="12"/>
      <c r="D845" s="13"/>
      <c r="E845" s="24"/>
      <c r="F845" s="12"/>
      <c r="G845" s="12"/>
      <c r="H845" s="25"/>
      <c r="I845" s="14" t="str">
        <f aca="false">IF(OR($D845="",$B845=""),"",INT(($B845-$D845)/365.25))</f>
        <v/>
      </c>
      <c r="J845" s="25"/>
      <c r="K845" s="14" t="str">
        <f aca="false">IF(OR($J845="",$I845=""),"",IF(OR(AND($J845="Gelmintoz",$I845&gt;=2,$I845&lt;=10),AND($J845="Onkogematologik",$I845&gt;=2,$I845&lt;=18)),"Ha","Yo'q"))</f>
        <v/>
      </c>
      <c r="L845" s="25"/>
      <c r="M845" s="12"/>
      <c r="N845" s="14" t="str">
        <f aca="false">IF(OR($C845="",$D845="",$J845="",$B845=""),"",IF(COUNTIFS($C$5:$C$2504,$C845,$D$5:$D$2504,$D845,$J$5:$J$2504,$J845,$B$5:$B$2504,$B845)&gt;1,"Takror",""))</f>
        <v/>
      </c>
    </row>
    <row r="846" customFormat="false" ht="15" hidden="false" customHeight="false" outlineLevel="0" collapsed="false">
      <c r="A846" s="8" t="n">
        <v>842</v>
      </c>
      <c r="B846" s="13"/>
      <c r="C846" s="12"/>
      <c r="D846" s="13"/>
      <c r="E846" s="24"/>
      <c r="F846" s="12"/>
      <c r="G846" s="12"/>
      <c r="H846" s="25"/>
      <c r="I846" s="14" t="str">
        <f aca="false">IF(OR($D846="",$B846=""),"",INT(($B846-$D846)/365.25))</f>
        <v/>
      </c>
      <c r="J846" s="25"/>
      <c r="K846" s="14" t="str">
        <f aca="false">IF(OR($J846="",$I846=""),"",IF(OR(AND($J846="Gelmintoz",$I846&gt;=2,$I846&lt;=10),AND($J846="Onkogematologik",$I846&gt;=2,$I846&lt;=18)),"Ha","Yo'q"))</f>
        <v/>
      </c>
      <c r="L846" s="25"/>
      <c r="M846" s="12"/>
      <c r="N846" s="14" t="str">
        <f aca="false">IF(OR($C846="",$D846="",$J846="",$B846=""),"",IF(COUNTIFS($C$5:$C$2504,$C846,$D$5:$D$2504,$D846,$J$5:$J$2504,$J846,$B$5:$B$2504,$B846)&gt;1,"Takror",""))</f>
        <v/>
      </c>
    </row>
    <row r="847" customFormat="false" ht="15" hidden="false" customHeight="false" outlineLevel="0" collapsed="false">
      <c r="A847" s="8" t="n">
        <v>843</v>
      </c>
      <c r="B847" s="13"/>
      <c r="C847" s="12"/>
      <c r="D847" s="13"/>
      <c r="E847" s="24"/>
      <c r="F847" s="12"/>
      <c r="G847" s="12"/>
      <c r="H847" s="25"/>
      <c r="I847" s="14" t="str">
        <f aca="false">IF(OR($D847="",$B847=""),"",INT(($B847-$D847)/365.25))</f>
        <v/>
      </c>
      <c r="J847" s="25"/>
      <c r="K847" s="14" t="str">
        <f aca="false">IF(OR($J847="",$I847=""),"",IF(OR(AND($J847="Gelmintoz",$I847&gt;=2,$I847&lt;=10),AND($J847="Onkogematologik",$I847&gt;=2,$I847&lt;=18)),"Ha","Yo'q"))</f>
        <v/>
      </c>
      <c r="L847" s="25"/>
      <c r="M847" s="12"/>
      <c r="N847" s="14" t="str">
        <f aca="false">IF(OR($C847="",$D847="",$J847="",$B847=""),"",IF(COUNTIFS($C$5:$C$2504,$C847,$D$5:$D$2504,$D847,$J$5:$J$2504,$J847,$B$5:$B$2504,$B847)&gt;1,"Takror",""))</f>
        <v/>
      </c>
    </row>
    <row r="848" customFormat="false" ht="15" hidden="false" customHeight="false" outlineLevel="0" collapsed="false">
      <c r="A848" s="8" t="n">
        <v>844</v>
      </c>
      <c r="B848" s="13"/>
      <c r="C848" s="12"/>
      <c r="D848" s="13"/>
      <c r="E848" s="24"/>
      <c r="F848" s="12"/>
      <c r="G848" s="12"/>
      <c r="H848" s="25"/>
      <c r="I848" s="14" t="str">
        <f aca="false">IF(OR($D848="",$B848=""),"",INT(($B848-$D848)/365.25))</f>
        <v/>
      </c>
      <c r="J848" s="25"/>
      <c r="K848" s="14" t="str">
        <f aca="false">IF(OR($J848="",$I848=""),"",IF(OR(AND($J848="Gelmintoz",$I848&gt;=2,$I848&lt;=10),AND($J848="Onkogematologik",$I848&gt;=2,$I848&lt;=18)),"Ha","Yo'q"))</f>
        <v/>
      </c>
      <c r="L848" s="25"/>
      <c r="M848" s="12"/>
      <c r="N848" s="14" t="str">
        <f aca="false">IF(OR($C848="",$D848="",$J848="",$B848=""),"",IF(COUNTIFS($C$5:$C$2504,$C848,$D$5:$D$2504,$D848,$J$5:$J$2504,$J848,$B$5:$B$2504,$B848)&gt;1,"Takror",""))</f>
        <v/>
      </c>
    </row>
    <row r="849" customFormat="false" ht="15" hidden="false" customHeight="false" outlineLevel="0" collapsed="false">
      <c r="A849" s="8" t="n">
        <v>845</v>
      </c>
      <c r="B849" s="13"/>
      <c r="C849" s="12"/>
      <c r="D849" s="13"/>
      <c r="E849" s="24"/>
      <c r="F849" s="12"/>
      <c r="G849" s="12"/>
      <c r="H849" s="25"/>
      <c r="I849" s="14" t="str">
        <f aca="false">IF(OR($D849="",$B849=""),"",INT(($B849-$D849)/365.25))</f>
        <v/>
      </c>
      <c r="J849" s="25"/>
      <c r="K849" s="14" t="str">
        <f aca="false">IF(OR($J849="",$I849=""),"",IF(OR(AND($J849="Gelmintoz",$I849&gt;=2,$I849&lt;=10),AND($J849="Onkogematologik",$I849&gt;=2,$I849&lt;=18)),"Ha","Yo'q"))</f>
        <v/>
      </c>
      <c r="L849" s="25"/>
      <c r="M849" s="12"/>
      <c r="N849" s="14" t="str">
        <f aca="false">IF(OR($C849="",$D849="",$J849="",$B849=""),"",IF(COUNTIFS($C$5:$C$2504,$C849,$D$5:$D$2504,$D849,$J$5:$J$2504,$J849,$B$5:$B$2504,$B849)&gt;1,"Takror",""))</f>
        <v/>
      </c>
    </row>
    <row r="850" customFormat="false" ht="15" hidden="false" customHeight="false" outlineLevel="0" collapsed="false">
      <c r="A850" s="8" t="n">
        <v>846</v>
      </c>
      <c r="B850" s="13"/>
      <c r="C850" s="12"/>
      <c r="D850" s="13"/>
      <c r="E850" s="24"/>
      <c r="F850" s="12"/>
      <c r="G850" s="12"/>
      <c r="H850" s="25"/>
      <c r="I850" s="14" t="str">
        <f aca="false">IF(OR($D850="",$B850=""),"",INT(($B850-$D850)/365.25))</f>
        <v/>
      </c>
      <c r="J850" s="25"/>
      <c r="K850" s="14" t="str">
        <f aca="false">IF(OR($J850="",$I850=""),"",IF(OR(AND($J850="Gelmintoz",$I850&gt;=2,$I850&lt;=10),AND($J850="Onkogematologik",$I850&gt;=2,$I850&lt;=18)),"Ha","Yo'q"))</f>
        <v/>
      </c>
      <c r="L850" s="25"/>
      <c r="M850" s="12"/>
      <c r="N850" s="14" t="str">
        <f aca="false">IF(OR($C850="",$D850="",$J850="",$B850=""),"",IF(COUNTIFS($C$5:$C$2504,$C850,$D$5:$D$2504,$D850,$J$5:$J$2504,$J850,$B$5:$B$2504,$B850)&gt;1,"Takror",""))</f>
        <v/>
      </c>
    </row>
    <row r="851" customFormat="false" ht="15" hidden="false" customHeight="false" outlineLevel="0" collapsed="false">
      <c r="A851" s="8" t="n">
        <v>847</v>
      </c>
      <c r="B851" s="13"/>
      <c r="C851" s="12"/>
      <c r="D851" s="13"/>
      <c r="E851" s="24"/>
      <c r="F851" s="12"/>
      <c r="G851" s="12"/>
      <c r="H851" s="25"/>
      <c r="I851" s="14" t="str">
        <f aca="false">IF(OR($D851="",$B851=""),"",INT(($B851-$D851)/365.25))</f>
        <v/>
      </c>
      <c r="J851" s="25"/>
      <c r="K851" s="14" t="str">
        <f aca="false">IF(OR($J851="",$I851=""),"",IF(OR(AND($J851="Gelmintoz",$I851&gt;=2,$I851&lt;=10),AND($J851="Onkogematologik",$I851&gt;=2,$I851&lt;=18)),"Ha","Yo'q"))</f>
        <v/>
      </c>
      <c r="L851" s="25"/>
      <c r="M851" s="12"/>
      <c r="N851" s="14" t="str">
        <f aca="false">IF(OR($C851="",$D851="",$J851="",$B851=""),"",IF(COUNTIFS($C$5:$C$2504,$C851,$D$5:$D$2504,$D851,$J$5:$J$2504,$J851,$B$5:$B$2504,$B851)&gt;1,"Takror",""))</f>
        <v/>
      </c>
    </row>
    <row r="852" customFormat="false" ht="15" hidden="false" customHeight="false" outlineLevel="0" collapsed="false">
      <c r="A852" s="8" t="n">
        <v>848</v>
      </c>
      <c r="B852" s="13"/>
      <c r="C852" s="12"/>
      <c r="D852" s="13"/>
      <c r="E852" s="24"/>
      <c r="F852" s="12"/>
      <c r="G852" s="12"/>
      <c r="H852" s="25"/>
      <c r="I852" s="14" t="str">
        <f aca="false">IF(OR($D852="",$B852=""),"",INT(($B852-$D852)/365.25))</f>
        <v/>
      </c>
      <c r="J852" s="25"/>
      <c r="K852" s="14" t="str">
        <f aca="false">IF(OR($J852="",$I852=""),"",IF(OR(AND($J852="Gelmintoz",$I852&gt;=2,$I852&lt;=10),AND($J852="Onkogematologik",$I852&gt;=2,$I852&lt;=18)),"Ha","Yo'q"))</f>
        <v/>
      </c>
      <c r="L852" s="25"/>
      <c r="M852" s="12"/>
      <c r="N852" s="14" t="str">
        <f aca="false">IF(OR($C852="",$D852="",$J852="",$B852=""),"",IF(COUNTIFS($C$5:$C$2504,$C852,$D$5:$D$2504,$D852,$J$5:$J$2504,$J852,$B$5:$B$2504,$B852)&gt;1,"Takror",""))</f>
        <v/>
      </c>
    </row>
    <row r="853" customFormat="false" ht="15" hidden="false" customHeight="false" outlineLevel="0" collapsed="false">
      <c r="A853" s="8" t="n">
        <v>849</v>
      </c>
      <c r="B853" s="13"/>
      <c r="C853" s="12"/>
      <c r="D853" s="13"/>
      <c r="E853" s="24"/>
      <c r="F853" s="12"/>
      <c r="G853" s="12"/>
      <c r="H853" s="25"/>
      <c r="I853" s="14" t="str">
        <f aca="false">IF(OR($D853="",$B853=""),"",INT(($B853-$D853)/365.25))</f>
        <v/>
      </c>
      <c r="J853" s="25"/>
      <c r="K853" s="14" t="str">
        <f aca="false">IF(OR($J853="",$I853=""),"",IF(OR(AND($J853="Gelmintoz",$I853&gt;=2,$I853&lt;=10),AND($J853="Onkogematologik",$I853&gt;=2,$I853&lt;=18)),"Ha","Yo'q"))</f>
        <v/>
      </c>
      <c r="L853" s="25"/>
      <c r="M853" s="12"/>
      <c r="N853" s="14" t="str">
        <f aca="false">IF(OR($C853="",$D853="",$J853="",$B853=""),"",IF(COUNTIFS($C$5:$C$2504,$C853,$D$5:$D$2504,$D853,$J$5:$J$2504,$J853,$B$5:$B$2504,$B853)&gt;1,"Takror",""))</f>
        <v/>
      </c>
    </row>
    <row r="854" customFormat="false" ht="15" hidden="false" customHeight="false" outlineLevel="0" collapsed="false">
      <c r="A854" s="8" t="n">
        <v>850</v>
      </c>
      <c r="B854" s="13"/>
      <c r="C854" s="12"/>
      <c r="D854" s="13"/>
      <c r="E854" s="24"/>
      <c r="F854" s="12"/>
      <c r="G854" s="12"/>
      <c r="H854" s="25"/>
      <c r="I854" s="14" t="str">
        <f aca="false">IF(OR($D854="",$B854=""),"",INT(($B854-$D854)/365.25))</f>
        <v/>
      </c>
      <c r="J854" s="25"/>
      <c r="K854" s="14" t="str">
        <f aca="false">IF(OR($J854="",$I854=""),"",IF(OR(AND($J854="Gelmintoz",$I854&gt;=2,$I854&lt;=10),AND($J854="Onkogematologik",$I854&gt;=2,$I854&lt;=18)),"Ha","Yo'q"))</f>
        <v/>
      </c>
      <c r="L854" s="25"/>
      <c r="M854" s="12"/>
      <c r="N854" s="14" t="str">
        <f aca="false">IF(OR($C854="",$D854="",$J854="",$B854=""),"",IF(COUNTIFS($C$5:$C$2504,$C854,$D$5:$D$2504,$D854,$J$5:$J$2504,$J854,$B$5:$B$2504,$B854)&gt;1,"Takror",""))</f>
        <v/>
      </c>
    </row>
    <row r="855" customFormat="false" ht="15" hidden="false" customHeight="false" outlineLevel="0" collapsed="false">
      <c r="A855" s="8" t="n">
        <v>851</v>
      </c>
      <c r="B855" s="13"/>
      <c r="C855" s="12"/>
      <c r="D855" s="13"/>
      <c r="E855" s="24"/>
      <c r="F855" s="12"/>
      <c r="G855" s="12"/>
      <c r="H855" s="25"/>
      <c r="I855" s="14" t="str">
        <f aca="false">IF(OR($D855="",$B855=""),"",INT(($B855-$D855)/365.25))</f>
        <v/>
      </c>
      <c r="J855" s="25"/>
      <c r="K855" s="14" t="str">
        <f aca="false">IF(OR($J855="",$I855=""),"",IF(OR(AND($J855="Gelmintoz",$I855&gt;=2,$I855&lt;=10),AND($J855="Onkogematologik",$I855&gt;=2,$I855&lt;=18)),"Ha","Yo'q"))</f>
        <v/>
      </c>
      <c r="L855" s="25"/>
      <c r="M855" s="12"/>
      <c r="N855" s="14" t="str">
        <f aca="false">IF(OR($C855="",$D855="",$J855="",$B855=""),"",IF(COUNTIFS($C$5:$C$2504,$C855,$D$5:$D$2504,$D855,$J$5:$J$2504,$J855,$B$5:$B$2504,$B855)&gt;1,"Takror",""))</f>
        <v/>
      </c>
    </row>
    <row r="856" customFormat="false" ht="15" hidden="false" customHeight="false" outlineLevel="0" collapsed="false">
      <c r="A856" s="8" t="n">
        <v>852</v>
      </c>
      <c r="B856" s="13"/>
      <c r="C856" s="12"/>
      <c r="D856" s="13"/>
      <c r="E856" s="24"/>
      <c r="F856" s="12"/>
      <c r="G856" s="12"/>
      <c r="H856" s="25"/>
      <c r="I856" s="14" t="str">
        <f aca="false">IF(OR($D856="",$B856=""),"",INT(($B856-$D856)/365.25))</f>
        <v/>
      </c>
      <c r="J856" s="25"/>
      <c r="K856" s="14" t="str">
        <f aca="false">IF(OR($J856="",$I856=""),"",IF(OR(AND($J856="Gelmintoz",$I856&gt;=2,$I856&lt;=10),AND($J856="Onkogematologik",$I856&gt;=2,$I856&lt;=18)),"Ha","Yo'q"))</f>
        <v/>
      </c>
      <c r="L856" s="25"/>
      <c r="M856" s="12"/>
      <c r="N856" s="14" t="str">
        <f aca="false">IF(OR($C856="",$D856="",$J856="",$B856=""),"",IF(COUNTIFS($C$5:$C$2504,$C856,$D$5:$D$2504,$D856,$J$5:$J$2504,$J856,$B$5:$B$2504,$B856)&gt;1,"Takror",""))</f>
        <v/>
      </c>
    </row>
    <row r="857" customFormat="false" ht="15" hidden="false" customHeight="false" outlineLevel="0" collapsed="false">
      <c r="A857" s="8" t="n">
        <v>853</v>
      </c>
      <c r="B857" s="13"/>
      <c r="C857" s="12"/>
      <c r="D857" s="13"/>
      <c r="E857" s="24"/>
      <c r="F857" s="12"/>
      <c r="G857" s="12"/>
      <c r="H857" s="25"/>
      <c r="I857" s="14" t="str">
        <f aca="false">IF(OR($D857="",$B857=""),"",INT(($B857-$D857)/365.25))</f>
        <v/>
      </c>
      <c r="J857" s="25"/>
      <c r="K857" s="14" t="str">
        <f aca="false">IF(OR($J857="",$I857=""),"",IF(OR(AND($J857="Gelmintoz",$I857&gt;=2,$I857&lt;=10),AND($J857="Onkogematologik",$I857&gt;=2,$I857&lt;=18)),"Ha","Yo'q"))</f>
        <v/>
      </c>
      <c r="L857" s="25"/>
      <c r="M857" s="12"/>
      <c r="N857" s="14" t="str">
        <f aca="false">IF(OR($C857="",$D857="",$J857="",$B857=""),"",IF(COUNTIFS($C$5:$C$2504,$C857,$D$5:$D$2504,$D857,$J$5:$J$2504,$J857,$B$5:$B$2504,$B857)&gt;1,"Takror",""))</f>
        <v/>
      </c>
    </row>
    <row r="858" customFormat="false" ht="15" hidden="false" customHeight="false" outlineLevel="0" collapsed="false">
      <c r="A858" s="8" t="n">
        <v>854</v>
      </c>
      <c r="B858" s="13"/>
      <c r="C858" s="12"/>
      <c r="D858" s="13"/>
      <c r="E858" s="24"/>
      <c r="F858" s="12"/>
      <c r="G858" s="12"/>
      <c r="H858" s="25"/>
      <c r="I858" s="14" t="str">
        <f aca="false">IF(OR($D858="",$B858=""),"",INT(($B858-$D858)/365.25))</f>
        <v/>
      </c>
      <c r="J858" s="25"/>
      <c r="K858" s="14" t="str">
        <f aca="false">IF(OR($J858="",$I858=""),"",IF(OR(AND($J858="Gelmintoz",$I858&gt;=2,$I858&lt;=10),AND($J858="Onkogematologik",$I858&gt;=2,$I858&lt;=18)),"Ha","Yo'q"))</f>
        <v/>
      </c>
      <c r="L858" s="25"/>
      <c r="M858" s="12"/>
      <c r="N858" s="14" t="str">
        <f aca="false">IF(OR($C858="",$D858="",$J858="",$B858=""),"",IF(COUNTIFS($C$5:$C$2504,$C858,$D$5:$D$2504,$D858,$J$5:$J$2504,$J858,$B$5:$B$2504,$B858)&gt;1,"Takror",""))</f>
        <v/>
      </c>
    </row>
    <row r="859" customFormat="false" ht="15" hidden="false" customHeight="false" outlineLevel="0" collapsed="false">
      <c r="A859" s="8" t="n">
        <v>855</v>
      </c>
      <c r="B859" s="13"/>
      <c r="C859" s="12"/>
      <c r="D859" s="13"/>
      <c r="E859" s="24"/>
      <c r="F859" s="12"/>
      <c r="G859" s="12"/>
      <c r="H859" s="25"/>
      <c r="I859" s="14" t="str">
        <f aca="false">IF(OR($D859="",$B859=""),"",INT(($B859-$D859)/365.25))</f>
        <v/>
      </c>
      <c r="J859" s="25"/>
      <c r="K859" s="14" t="str">
        <f aca="false">IF(OR($J859="",$I859=""),"",IF(OR(AND($J859="Gelmintoz",$I859&gt;=2,$I859&lt;=10),AND($J859="Onkogematologik",$I859&gt;=2,$I859&lt;=18)),"Ha","Yo'q"))</f>
        <v/>
      </c>
      <c r="L859" s="25"/>
      <c r="M859" s="12"/>
      <c r="N859" s="14" t="str">
        <f aca="false">IF(OR($C859="",$D859="",$J859="",$B859=""),"",IF(COUNTIFS($C$5:$C$2504,$C859,$D$5:$D$2504,$D859,$J$5:$J$2504,$J859,$B$5:$B$2504,$B859)&gt;1,"Takror",""))</f>
        <v/>
      </c>
    </row>
    <row r="860" customFormat="false" ht="15" hidden="false" customHeight="false" outlineLevel="0" collapsed="false">
      <c r="A860" s="8" t="n">
        <v>856</v>
      </c>
      <c r="B860" s="13"/>
      <c r="C860" s="12"/>
      <c r="D860" s="13"/>
      <c r="E860" s="24"/>
      <c r="F860" s="12"/>
      <c r="G860" s="12"/>
      <c r="H860" s="25"/>
      <c r="I860" s="14" t="str">
        <f aca="false">IF(OR($D860="",$B860=""),"",INT(($B860-$D860)/365.25))</f>
        <v/>
      </c>
      <c r="J860" s="25"/>
      <c r="K860" s="14" t="str">
        <f aca="false">IF(OR($J860="",$I860=""),"",IF(OR(AND($J860="Gelmintoz",$I860&gt;=2,$I860&lt;=10),AND($J860="Onkogematologik",$I860&gt;=2,$I860&lt;=18)),"Ha","Yo'q"))</f>
        <v/>
      </c>
      <c r="L860" s="25"/>
      <c r="M860" s="12"/>
      <c r="N860" s="14" t="str">
        <f aca="false">IF(OR($C860="",$D860="",$J860="",$B860=""),"",IF(COUNTIFS($C$5:$C$2504,$C860,$D$5:$D$2504,$D860,$J$5:$J$2504,$J860,$B$5:$B$2504,$B860)&gt;1,"Takror",""))</f>
        <v/>
      </c>
    </row>
    <row r="861" customFormat="false" ht="15" hidden="false" customHeight="false" outlineLevel="0" collapsed="false">
      <c r="A861" s="8" t="n">
        <v>857</v>
      </c>
      <c r="B861" s="13"/>
      <c r="C861" s="12"/>
      <c r="D861" s="13"/>
      <c r="E861" s="24"/>
      <c r="F861" s="12"/>
      <c r="G861" s="12"/>
      <c r="H861" s="25"/>
      <c r="I861" s="14" t="str">
        <f aca="false">IF(OR($D861="",$B861=""),"",INT(($B861-$D861)/365.25))</f>
        <v/>
      </c>
      <c r="J861" s="25"/>
      <c r="K861" s="14" t="str">
        <f aca="false">IF(OR($J861="",$I861=""),"",IF(OR(AND($J861="Gelmintoz",$I861&gt;=2,$I861&lt;=10),AND($J861="Onkogematologik",$I861&gt;=2,$I861&lt;=18)),"Ha","Yo'q"))</f>
        <v/>
      </c>
      <c r="L861" s="25"/>
      <c r="M861" s="12"/>
      <c r="N861" s="14" t="str">
        <f aca="false">IF(OR($C861="",$D861="",$J861="",$B861=""),"",IF(COUNTIFS($C$5:$C$2504,$C861,$D$5:$D$2504,$D861,$J$5:$J$2504,$J861,$B$5:$B$2504,$B861)&gt;1,"Takror",""))</f>
        <v/>
      </c>
    </row>
    <row r="862" customFormat="false" ht="15" hidden="false" customHeight="false" outlineLevel="0" collapsed="false">
      <c r="A862" s="8" t="n">
        <v>858</v>
      </c>
      <c r="B862" s="13"/>
      <c r="C862" s="12"/>
      <c r="D862" s="13"/>
      <c r="E862" s="24"/>
      <c r="F862" s="12"/>
      <c r="G862" s="12"/>
      <c r="H862" s="25"/>
      <c r="I862" s="14" t="str">
        <f aca="false">IF(OR($D862="",$B862=""),"",INT(($B862-$D862)/365.25))</f>
        <v/>
      </c>
      <c r="J862" s="25"/>
      <c r="K862" s="14" t="str">
        <f aca="false">IF(OR($J862="",$I862=""),"",IF(OR(AND($J862="Gelmintoz",$I862&gt;=2,$I862&lt;=10),AND($J862="Onkogematologik",$I862&gt;=2,$I862&lt;=18)),"Ha","Yo'q"))</f>
        <v/>
      </c>
      <c r="L862" s="25"/>
      <c r="M862" s="12"/>
      <c r="N862" s="14" t="str">
        <f aca="false">IF(OR($C862="",$D862="",$J862="",$B862=""),"",IF(COUNTIFS($C$5:$C$2504,$C862,$D$5:$D$2504,$D862,$J$5:$J$2504,$J862,$B$5:$B$2504,$B862)&gt;1,"Takror",""))</f>
        <v/>
      </c>
    </row>
    <row r="863" customFormat="false" ht="15" hidden="false" customHeight="false" outlineLevel="0" collapsed="false">
      <c r="A863" s="8" t="n">
        <v>859</v>
      </c>
      <c r="B863" s="13"/>
      <c r="C863" s="12"/>
      <c r="D863" s="13"/>
      <c r="E863" s="24"/>
      <c r="F863" s="12"/>
      <c r="G863" s="12"/>
      <c r="H863" s="25"/>
      <c r="I863" s="14" t="str">
        <f aca="false">IF(OR($D863="",$B863=""),"",INT(($B863-$D863)/365.25))</f>
        <v/>
      </c>
      <c r="J863" s="25"/>
      <c r="K863" s="14" t="str">
        <f aca="false">IF(OR($J863="",$I863=""),"",IF(OR(AND($J863="Gelmintoz",$I863&gt;=2,$I863&lt;=10),AND($J863="Onkogematologik",$I863&gt;=2,$I863&lt;=18)),"Ha","Yo'q"))</f>
        <v/>
      </c>
      <c r="L863" s="25"/>
      <c r="M863" s="12"/>
      <c r="N863" s="14" t="str">
        <f aca="false">IF(OR($C863="",$D863="",$J863="",$B863=""),"",IF(COUNTIFS($C$5:$C$2504,$C863,$D$5:$D$2504,$D863,$J$5:$J$2504,$J863,$B$5:$B$2504,$B863)&gt;1,"Takror",""))</f>
        <v/>
      </c>
    </row>
    <row r="864" customFormat="false" ht="15" hidden="false" customHeight="false" outlineLevel="0" collapsed="false">
      <c r="A864" s="8" t="n">
        <v>860</v>
      </c>
      <c r="B864" s="13"/>
      <c r="C864" s="12"/>
      <c r="D864" s="13"/>
      <c r="E864" s="24"/>
      <c r="F864" s="12"/>
      <c r="G864" s="12"/>
      <c r="H864" s="25"/>
      <c r="I864" s="14" t="str">
        <f aca="false">IF(OR($D864="",$B864=""),"",INT(($B864-$D864)/365.25))</f>
        <v/>
      </c>
      <c r="J864" s="25"/>
      <c r="K864" s="14" t="str">
        <f aca="false">IF(OR($J864="",$I864=""),"",IF(OR(AND($J864="Gelmintoz",$I864&gt;=2,$I864&lt;=10),AND($J864="Onkogematologik",$I864&gt;=2,$I864&lt;=18)),"Ha","Yo'q"))</f>
        <v/>
      </c>
      <c r="L864" s="25"/>
      <c r="M864" s="12"/>
      <c r="N864" s="14" t="str">
        <f aca="false">IF(OR($C864="",$D864="",$J864="",$B864=""),"",IF(COUNTIFS($C$5:$C$2504,$C864,$D$5:$D$2504,$D864,$J$5:$J$2504,$J864,$B$5:$B$2504,$B864)&gt;1,"Takror",""))</f>
        <v/>
      </c>
    </row>
    <row r="865" customFormat="false" ht="15" hidden="false" customHeight="false" outlineLevel="0" collapsed="false">
      <c r="A865" s="8" t="n">
        <v>861</v>
      </c>
      <c r="B865" s="13"/>
      <c r="C865" s="12"/>
      <c r="D865" s="13"/>
      <c r="E865" s="24"/>
      <c r="F865" s="12"/>
      <c r="G865" s="12"/>
      <c r="H865" s="25"/>
      <c r="I865" s="14" t="str">
        <f aca="false">IF(OR($D865="",$B865=""),"",INT(($B865-$D865)/365.25))</f>
        <v/>
      </c>
      <c r="J865" s="25"/>
      <c r="K865" s="14" t="str">
        <f aca="false">IF(OR($J865="",$I865=""),"",IF(OR(AND($J865="Gelmintoz",$I865&gt;=2,$I865&lt;=10),AND($J865="Onkogematologik",$I865&gt;=2,$I865&lt;=18)),"Ha","Yo'q"))</f>
        <v/>
      </c>
      <c r="L865" s="25"/>
      <c r="M865" s="12"/>
      <c r="N865" s="14" t="str">
        <f aca="false">IF(OR($C865="",$D865="",$J865="",$B865=""),"",IF(COUNTIFS($C$5:$C$2504,$C865,$D$5:$D$2504,$D865,$J$5:$J$2504,$J865,$B$5:$B$2504,$B865)&gt;1,"Takror",""))</f>
        <v/>
      </c>
    </row>
    <row r="866" customFormat="false" ht="15" hidden="false" customHeight="false" outlineLevel="0" collapsed="false">
      <c r="A866" s="8" t="n">
        <v>862</v>
      </c>
      <c r="B866" s="13"/>
      <c r="C866" s="12"/>
      <c r="D866" s="13"/>
      <c r="E866" s="24"/>
      <c r="F866" s="12"/>
      <c r="G866" s="12"/>
      <c r="H866" s="25"/>
      <c r="I866" s="14" t="str">
        <f aca="false">IF(OR($D866="",$B866=""),"",INT(($B866-$D866)/365.25))</f>
        <v/>
      </c>
      <c r="J866" s="25"/>
      <c r="K866" s="14" t="str">
        <f aca="false">IF(OR($J866="",$I866=""),"",IF(OR(AND($J866="Gelmintoz",$I866&gt;=2,$I866&lt;=10),AND($J866="Onkogematologik",$I866&gt;=2,$I866&lt;=18)),"Ha","Yo'q"))</f>
        <v/>
      </c>
      <c r="L866" s="25"/>
      <c r="M866" s="12"/>
      <c r="N866" s="14" t="str">
        <f aca="false">IF(OR($C866="",$D866="",$J866="",$B866=""),"",IF(COUNTIFS($C$5:$C$2504,$C866,$D$5:$D$2504,$D866,$J$5:$J$2504,$J866,$B$5:$B$2504,$B866)&gt;1,"Takror",""))</f>
        <v/>
      </c>
    </row>
    <row r="867" customFormat="false" ht="15" hidden="false" customHeight="false" outlineLevel="0" collapsed="false">
      <c r="A867" s="8" t="n">
        <v>863</v>
      </c>
      <c r="B867" s="13"/>
      <c r="C867" s="12"/>
      <c r="D867" s="13"/>
      <c r="E867" s="24"/>
      <c r="F867" s="12"/>
      <c r="G867" s="12"/>
      <c r="H867" s="25"/>
      <c r="I867" s="14" t="str">
        <f aca="false">IF(OR($D867="",$B867=""),"",INT(($B867-$D867)/365.25))</f>
        <v/>
      </c>
      <c r="J867" s="25"/>
      <c r="K867" s="14" t="str">
        <f aca="false">IF(OR($J867="",$I867=""),"",IF(OR(AND($J867="Gelmintoz",$I867&gt;=2,$I867&lt;=10),AND($J867="Onkogematologik",$I867&gt;=2,$I867&lt;=18)),"Ha","Yo'q"))</f>
        <v/>
      </c>
      <c r="L867" s="25"/>
      <c r="M867" s="12"/>
      <c r="N867" s="14" t="str">
        <f aca="false">IF(OR($C867="",$D867="",$J867="",$B867=""),"",IF(COUNTIFS($C$5:$C$2504,$C867,$D$5:$D$2504,$D867,$J$5:$J$2504,$J867,$B$5:$B$2504,$B867)&gt;1,"Takror",""))</f>
        <v/>
      </c>
    </row>
    <row r="868" customFormat="false" ht="15" hidden="false" customHeight="false" outlineLevel="0" collapsed="false">
      <c r="A868" s="8" t="n">
        <v>864</v>
      </c>
      <c r="B868" s="13"/>
      <c r="C868" s="12"/>
      <c r="D868" s="13"/>
      <c r="E868" s="24"/>
      <c r="F868" s="12"/>
      <c r="G868" s="12"/>
      <c r="H868" s="25"/>
      <c r="I868" s="14" t="str">
        <f aca="false">IF(OR($D868="",$B868=""),"",INT(($B868-$D868)/365.25))</f>
        <v/>
      </c>
      <c r="J868" s="25"/>
      <c r="K868" s="14" t="str">
        <f aca="false">IF(OR($J868="",$I868=""),"",IF(OR(AND($J868="Gelmintoz",$I868&gt;=2,$I868&lt;=10),AND($J868="Onkogematologik",$I868&gt;=2,$I868&lt;=18)),"Ha","Yo'q"))</f>
        <v/>
      </c>
      <c r="L868" s="25"/>
      <c r="M868" s="12"/>
      <c r="N868" s="14" t="str">
        <f aca="false">IF(OR($C868="",$D868="",$J868="",$B868=""),"",IF(COUNTIFS($C$5:$C$2504,$C868,$D$5:$D$2504,$D868,$J$5:$J$2504,$J868,$B$5:$B$2504,$B868)&gt;1,"Takror",""))</f>
        <v/>
      </c>
    </row>
    <row r="869" customFormat="false" ht="15" hidden="false" customHeight="false" outlineLevel="0" collapsed="false">
      <c r="A869" s="8" t="n">
        <v>865</v>
      </c>
      <c r="B869" s="13"/>
      <c r="C869" s="12"/>
      <c r="D869" s="13"/>
      <c r="E869" s="24"/>
      <c r="F869" s="12"/>
      <c r="G869" s="12"/>
      <c r="H869" s="25"/>
      <c r="I869" s="14" t="str">
        <f aca="false">IF(OR($D869="",$B869=""),"",INT(($B869-$D869)/365.25))</f>
        <v/>
      </c>
      <c r="J869" s="25"/>
      <c r="K869" s="14" t="str">
        <f aca="false">IF(OR($J869="",$I869=""),"",IF(OR(AND($J869="Gelmintoz",$I869&gt;=2,$I869&lt;=10),AND($J869="Onkogematologik",$I869&gt;=2,$I869&lt;=18)),"Ha","Yo'q"))</f>
        <v/>
      </c>
      <c r="L869" s="25"/>
      <c r="M869" s="12"/>
      <c r="N869" s="14" t="str">
        <f aca="false">IF(OR($C869="",$D869="",$J869="",$B869=""),"",IF(COUNTIFS($C$5:$C$2504,$C869,$D$5:$D$2504,$D869,$J$5:$J$2504,$J869,$B$5:$B$2504,$B869)&gt;1,"Takror",""))</f>
        <v/>
      </c>
    </row>
    <row r="870" customFormat="false" ht="15" hidden="false" customHeight="false" outlineLevel="0" collapsed="false">
      <c r="A870" s="8" t="n">
        <v>866</v>
      </c>
      <c r="B870" s="13"/>
      <c r="C870" s="12"/>
      <c r="D870" s="13"/>
      <c r="E870" s="24"/>
      <c r="F870" s="12"/>
      <c r="G870" s="12"/>
      <c r="H870" s="25"/>
      <c r="I870" s="14" t="str">
        <f aca="false">IF(OR($D870="",$B870=""),"",INT(($B870-$D870)/365.25))</f>
        <v/>
      </c>
      <c r="J870" s="25"/>
      <c r="K870" s="14" t="str">
        <f aca="false">IF(OR($J870="",$I870=""),"",IF(OR(AND($J870="Gelmintoz",$I870&gt;=2,$I870&lt;=10),AND($J870="Onkogematologik",$I870&gt;=2,$I870&lt;=18)),"Ha","Yo'q"))</f>
        <v/>
      </c>
      <c r="L870" s="25"/>
      <c r="M870" s="12"/>
      <c r="N870" s="14" t="str">
        <f aca="false">IF(OR($C870="",$D870="",$J870="",$B870=""),"",IF(COUNTIFS($C$5:$C$2504,$C870,$D$5:$D$2504,$D870,$J$5:$J$2504,$J870,$B$5:$B$2504,$B870)&gt;1,"Takror",""))</f>
        <v/>
      </c>
    </row>
    <row r="871" customFormat="false" ht="15" hidden="false" customHeight="false" outlineLevel="0" collapsed="false">
      <c r="A871" s="8" t="n">
        <v>867</v>
      </c>
      <c r="B871" s="13"/>
      <c r="C871" s="12"/>
      <c r="D871" s="13"/>
      <c r="E871" s="24"/>
      <c r="F871" s="12"/>
      <c r="G871" s="12"/>
      <c r="H871" s="25"/>
      <c r="I871" s="14" t="str">
        <f aca="false">IF(OR($D871="",$B871=""),"",INT(($B871-$D871)/365.25))</f>
        <v/>
      </c>
      <c r="J871" s="25"/>
      <c r="K871" s="14" t="str">
        <f aca="false">IF(OR($J871="",$I871=""),"",IF(OR(AND($J871="Gelmintoz",$I871&gt;=2,$I871&lt;=10),AND($J871="Onkogematologik",$I871&gt;=2,$I871&lt;=18)),"Ha","Yo'q"))</f>
        <v/>
      </c>
      <c r="L871" s="25"/>
      <c r="M871" s="12"/>
      <c r="N871" s="14" t="str">
        <f aca="false">IF(OR($C871="",$D871="",$J871="",$B871=""),"",IF(COUNTIFS($C$5:$C$2504,$C871,$D$5:$D$2504,$D871,$J$5:$J$2504,$J871,$B$5:$B$2504,$B871)&gt;1,"Takror",""))</f>
        <v/>
      </c>
    </row>
    <row r="872" customFormat="false" ht="15" hidden="false" customHeight="false" outlineLevel="0" collapsed="false">
      <c r="A872" s="8" t="n">
        <v>868</v>
      </c>
      <c r="B872" s="13"/>
      <c r="C872" s="12"/>
      <c r="D872" s="13"/>
      <c r="E872" s="24"/>
      <c r="F872" s="12"/>
      <c r="G872" s="12"/>
      <c r="H872" s="25"/>
      <c r="I872" s="14" t="str">
        <f aca="false">IF(OR($D872="",$B872=""),"",INT(($B872-$D872)/365.25))</f>
        <v/>
      </c>
      <c r="J872" s="25"/>
      <c r="K872" s="14" t="str">
        <f aca="false">IF(OR($J872="",$I872=""),"",IF(OR(AND($J872="Gelmintoz",$I872&gt;=2,$I872&lt;=10),AND($J872="Onkogematologik",$I872&gt;=2,$I872&lt;=18)),"Ha","Yo'q"))</f>
        <v/>
      </c>
      <c r="L872" s="25"/>
      <c r="M872" s="12"/>
      <c r="N872" s="14" t="str">
        <f aca="false">IF(OR($C872="",$D872="",$J872="",$B872=""),"",IF(COUNTIFS($C$5:$C$2504,$C872,$D$5:$D$2504,$D872,$J$5:$J$2504,$J872,$B$5:$B$2504,$B872)&gt;1,"Takror",""))</f>
        <v/>
      </c>
    </row>
    <row r="873" customFormat="false" ht="15" hidden="false" customHeight="false" outlineLevel="0" collapsed="false">
      <c r="A873" s="8" t="n">
        <v>869</v>
      </c>
      <c r="B873" s="13"/>
      <c r="C873" s="12"/>
      <c r="D873" s="13"/>
      <c r="E873" s="24"/>
      <c r="F873" s="12"/>
      <c r="G873" s="12"/>
      <c r="H873" s="25"/>
      <c r="I873" s="14" t="str">
        <f aca="false">IF(OR($D873="",$B873=""),"",INT(($B873-$D873)/365.25))</f>
        <v/>
      </c>
      <c r="J873" s="25"/>
      <c r="K873" s="14" t="str">
        <f aca="false">IF(OR($J873="",$I873=""),"",IF(OR(AND($J873="Gelmintoz",$I873&gt;=2,$I873&lt;=10),AND($J873="Onkogematologik",$I873&gt;=2,$I873&lt;=18)),"Ha","Yo'q"))</f>
        <v/>
      </c>
      <c r="L873" s="25"/>
      <c r="M873" s="12"/>
      <c r="N873" s="14" t="str">
        <f aca="false">IF(OR($C873="",$D873="",$J873="",$B873=""),"",IF(COUNTIFS($C$5:$C$2504,$C873,$D$5:$D$2504,$D873,$J$5:$J$2504,$J873,$B$5:$B$2504,$B873)&gt;1,"Takror",""))</f>
        <v/>
      </c>
    </row>
    <row r="874" customFormat="false" ht="15" hidden="false" customHeight="false" outlineLevel="0" collapsed="false">
      <c r="A874" s="8" t="n">
        <v>870</v>
      </c>
      <c r="B874" s="13"/>
      <c r="C874" s="12"/>
      <c r="D874" s="13"/>
      <c r="E874" s="24"/>
      <c r="F874" s="12"/>
      <c r="G874" s="12"/>
      <c r="H874" s="25"/>
      <c r="I874" s="14" t="str">
        <f aca="false">IF(OR($D874="",$B874=""),"",INT(($B874-$D874)/365.25))</f>
        <v/>
      </c>
      <c r="J874" s="25"/>
      <c r="K874" s="14" t="str">
        <f aca="false">IF(OR($J874="",$I874=""),"",IF(OR(AND($J874="Gelmintoz",$I874&gt;=2,$I874&lt;=10),AND($J874="Onkogematologik",$I874&gt;=2,$I874&lt;=18)),"Ha","Yo'q"))</f>
        <v/>
      </c>
      <c r="L874" s="25"/>
      <c r="M874" s="12"/>
      <c r="N874" s="14" t="str">
        <f aca="false">IF(OR($C874="",$D874="",$J874="",$B874=""),"",IF(COUNTIFS($C$5:$C$2504,$C874,$D$5:$D$2504,$D874,$J$5:$J$2504,$J874,$B$5:$B$2504,$B874)&gt;1,"Takror",""))</f>
        <v/>
      </c>
    </row>
    <row r="875" customFormat="false" ht="15" hidden="false" customHeight="false" outlineLevel="0" collapsed="false">
      <c r="A875" s="8" t="n">
        <v>871</v>
      </c>
      <c r="B875" s="13"/>
      <c r="C875" s="12"/>
      <c r="D875" s="13"/>
      <c r="E875" s="24"/>
      <c r="F875" s="12"/>
      <c r="G875" s="12"/>
      <c r="H875" s="25"/>
      <c r="I875" s="14" t="str">
        <f aca="false">IF(OR($D875="",$B875=""),"",INT(($B875-$D875)/365.25))</f>
        <v/>
      </c>
      <c r="J875" s="25"/>
      <c r="K875" s="14" t="str">
        <f aca="false">IF(OR($J875="",$I875=""),"",IF(OR(AND($J875="Gelmintoz",$I875&gt;=2,$I875&lt;=10),AND($J875="Onkogematologik",$I875&gt;=2,$I875&lt;=18)),"Ha","Yo'q"))</f>
        <v/>
      </c>
      <c r="L875" s="25"/>
      <c r="M875" s="12"/>
      <c r="N875" s="14" t="str">
        <f aca="false">IF(OR($C875="",$D875="",$J875="",$B875=""),"",IF(COUNTIFS($C$5:$C$2504,$C875,$D$5:$D$2504,$D875,$J$5:$J$2504,$J875,$B$5:$B$2504,$B875)&gt;1,"Takror",""))</f>
        <v/>
      </c>
    </row>
    <row r="876" customFormat="false" ht="15" hidden="false" customHeight="false" outlineLevel="0" collapsed="false">
      <c r="A876" s="8" t="n">
        <v>872</v>
      </c>
      <c r="B876" s="13"/>
      <c r="C876" s="12"/>
      <c r="D876" s="13"/>
      <c r="E876" s="24"/>
      <c r="F876" s="12"/>
      <c r="G876" s="12"/>
      <c r="H876" s="25"/>
      <c r="I876" s="14" t="str">
        <f aca="false">IF(OR($D876="",$B876=""),"",INT(($B876-$D876)/365.25))</f>
        <v/>
      </c>
      <c r="J876" s="25"/>
      <c r="K876" s="14" t="str">
        <f aca="false">IF(OR($J876="",$I876=""),"",IF(OR(AND($J876="Gelmintoz",$I876&gt;=2,$I876&lt;=10),AND($J876="Onkogematologik",$I876&gt;=2,$I876&lt;=18)),"Ha","Yo'q"))</f>
        <v/>
      </c>
      <c r="L876" s="25"/>
      <c r="M876" s="12"/>
      <c r="N876" s="14" t="str">
        <f aca="false">IF(OR($C876="",$D876="",$J876="",$B876=""),"",IF(COUNTIFS($C$5:$C$2504,$C876,$D$5:$D$2504,$D876,$J$5:$J$2504,$J876,$B$5:$B$2504,$B876)&gt;1,"Takror",""))</f>
        <v/>
      </c>
    </row>
    <row r="877" customFormat="false" ht="15" hidden="false" customHeight="false" outlineLevel="0" collapsed="false">
      <c r="A877" s="8" t="n">
        <v>873</v>
      </c>
      <c r="B877" s="13"/>
      <c r="C877" s="12"/>
      <c r="D877" s="13"/>
      <c r="E877" s="24"/>
      <c r="F877" s="12"/>
      <c r="G877" s="12"/>
      <c r="H877" s="25"/>
      <c r="I877" s="14" t="str">
        <f aca="false">IF(OR($D877="",$B877=""),"",INT(($B877-$D877)/365.25))</f>
        <v/>
      </c>
      <c r="J877" s="25"/>
      <c r="K877" s="14" t="str">
        <f aca="false">IF(OR($J877="",$I877=""),"",IF(OR(AND($J877="Gelmintoz",$I877&gt;=2,$I877&lt;=10),AND($J877="Onkogematologik",$I877&gt;=2,$I877&lt;=18)),"Ha","Yo'q"))</f>
        <v/>
      </c>
      <c r="L877" s="25"/>
      <c r="M877" s="12"/>
      <c r="N877" s="14" t="str">
        <f aca="false">IF(OR($C877="",$D877="",$J877="",$B877=""),"",IF(COUNTIFS($C$5:$C$2504,$C877,$D$5:$D$2504,$D877,$J$5:$J$2504,$J877,$B$5:$B$2504,$B877)&gt;1,"Takror",""))</f>
        <v/>
      </c>
    </row>
    <row r="878" customFormat="false" ht="15" hidden="false" customHeight="false" outlineLevel="0" collapsed="false">
      <c r="A878" s="8" t="n">
        <v>874</v>
      </c>
      <c r="B878" s="13"/>
      <c r="C878" s="12"/>
      <c r="D878" s="13"/>
      <c r="E878" s="24"/>
      <c r="F878" s="12"/>
      <c r="G878" s="12"/>
      <c r="H878" s="25"/>
      <c r="I878" s="14" t="str">
        <f aca="false">IF(OR($D878="",$B878=""),"",INT(($B878-$D878)/365.25))</f>
        <v/>
      </c>
      <c r="J878" s="25"/>
      <c r="K878" s="14" t="str">
        <f aca="false">IF(OR($J878="",$I878=""),"",IF(OR(AND($J878="Gelmintoz",$I878&gt;=2,$I878&lt;=10),AND($J878="Onkogematologik",$I878&gt;=2,$I878&lt;=18)),"Ha","Yo'q"))</f>
        <v/>
      </c>
      <c r="L878" s="25"/>
      <c r="M878" s="12"/>
      <c r="N878" s="14" t="str">
        <f aca="false">IF(OR($C878="",$D878="",$J878="",$B878=""),"",IF(COUNTIFS($C$5:$C$2504,$C878,$D$5:$D$2504,$D878,$J$5:$J$2504,$J878,$B$5:$B$2504,$B878)&gt;1,"Takror",""))</f>
        <v/>
      </c>
    </row>
    <row r="879" customFormat="false" ht="15" hidden="false" customHeight="false" outlineLevel="0" collapsed="false">
      <c r="A879" s="8" t="n">
        <v>875</v>
      </c>
      <c r="B879" s="13"/>
      <c r="C879" s="12"/>
      <c r="D879" s="13"/>
      <c r="E879" s="24"/>
      <c r="F879" s="12"/>
      <c r="G879" s="12"/>
      <c r="H879" s="25"/>
      <c r="I879" s="14" t="str">
        <f aca="false">IF(OR($D879="",$B879=""),"",INT(($B879-$D879)/365.25))</f>
        <v/>
      </c>
      <c r="J879" s="25"/>
      <c r="K879" s="14" t="str">
        <f aca="false">IF(OR($J879="",$I879=""),"",IF(OR(AND($J879="Gelmintoz",$I879&gt;=2,$I879&lt;=10),AND($J879="Onkogematologik",$I879&gt;=2,$I879&lt;=18)),"Ha","Yo'q"))</f>
        <v/>
      </c>
      <c r="L879" s="25"/>
      <c r="M879" s="12"/>
      <c r="N879" s="14" t="str">
        <f aca="false">IF(OR($C879="",$D879="",$J879="",$B879=""),"",IF(COUNTIFS($C$5:$C$2504,$C879,$D$5:$D$2504,$D879,$J$5:$J$2504,$J879,$B$5:$B$2504,$B879)&gt;1,"Takror",""))</f>
        <v/>
      </c>
    </row>
    <row r="880" customFormat="false" ht="15" hidden="false" customHeight="false" outlineLevel="0" collapsed="false">
      <c r="A880" s="8" t="n">
        <v>876</v>
      </c>
      <c r="B880" s="13"/>
      <c r="C880" s="12"/>
      <c r="D880" s="13"/>
      <c r="E880" s="24"/>
      <c r="F880" s="12"/>
      <c r="G880" s="12"/>
      <c r="H880" s="25"/>
      <c r="I880" s="14" t="str">
        <f aca="false">IF(OR($D880="",$B880=""),"",INT(($B880-$D880)/365.25))</f>
        <v/>
      </c>
      <c r="J880" s="25"/>
      <c r="K880" s="14" t="str">
        <f aca="false">IF(OR($J880="",$I880=""),"",IF(OR(AND($J880="Gelmintoz",$I880&gt;=2,$I880&lt;=10),AND($J880="Onkogematologik",$I880&gt;=2,$I880&lt;=18)),"Ha","Yo'q"))</f>
        <v/>
      </c>
      <c r="L880" s="25"/>
      <c r="M880" s="12"/>
      <c r="N880" s="14" t="str">
        <f aca="false">IF(OR($C880="",$D880="",$J880="",$B880=""),"",IF(COUNTIFS($C$5:$C$2504,$C880,$D$5:$D$2504,$D880,$J$5:$J$2504,$J880,$B$5:$B$2504,$B880)&gt;1,"Takror",""))</f>
        <v/>
      </c>
    </row>
    <row r="881" customFormat="false" ht="15" hidden="false" customHeight="false" outlineLevel="0" collapsed="false">
      <c r="A881" s="8" t="n">
        <v>877</v>
      </c>
      <c r="B881" s="13"/>
      <c r="C881" s="12"/>
      <c r="D881" s="13"/>
      <c r="E881" s="24"/>
      <c r="F881" s="12"/>
      <c r="G881" s="12"/>
      <c r="H881" s="25"/>
      <c r="I881" s="14" t="str">
        <f aca="false">IF(OR($D881="",$B881=""),"",INT(($B881-$D881)/365.25))</f>
        <v/>
      </c>
      <c r="J881" s="25"/>
      <c r="K881" s="14" t="str">
        <f aca="false">IF(OR($J881="",$I881=""),"",IF(OR(AND($J881="Gelmintoz",$I881&gt;=2,$I881&lt;=10),AND($J881="Onkogematologik",$I881&gt;=2,$I881&lt;=18)),"Ha","Yo'q"))</f>
        <v/>
      </c>
      <c r="L881" s="25"/>
      <c r="M881" s="12"/>
      <c r="N881" s="14" t="str">
        <f aca="false">IF(OR($C881="",$D881="",$J881="",$B881=""),"",IF(COUNTIFS($C$5:$C$2504,$C881,$D$5:$D$2504,$D881,$J$5:$J$2504,$J881,$B$5:$B$2504,$B881)&gt;1,"Takror",""))</f>
        <v/>
      </c>
    </row>
    <row r="882" customFormat="false" ht="15" hidden="false" customHeight="false" outlineLevel="0" collapsed="false">
      <c r="A882" s="8" t="n">
        <v>878</v>
      </c>
      <c r="B882" s="13"/>
      <c r="C882" s="12"/>
      <c r="D882" s="13"/>
      <c r="E882" s="24"/>
      <c r="F882" s="12"/>
      <c r="G882" s="12"/>
      <c r="H882" s="25"/>
      <c r="I882" s="14" t="str">
        <f aca="false">IF(OR($D882="",$B882=""),"",INT(($B882-$D882)/365.25))</f>
        <v/>
      </c>
      <c r="J882" s="25"/>
      <c r="K882" s="14" t="str">
        <f aca="false">IF(OR($J882="",$I882=""),"",IF(OR(AND($J882="Gelmintoz",$I882&gt;=2,$I882&lt;=10),AND($J882="Onkogematologik",$I882&gt;=2,$I882&lt;=18)),"Ha","Yo'q"))</f>
        <v/>
      </c>
      <c r="L882" s="25"/>
      <c r="M882" s="12"/>
      <c r="N882" s="14" t="str">
        <f aca="false">IF(OR($C882="",$D882="",$J882="",$B882=""),"",IF(COUNTIFS($C$5:$C$2504,$C882,$D$5:$D$2504,$D882,$J$5:$J$2504,$J882,$B$5:$B$2504,$B882)&gt;1,"Takror",""))</f>
        <v/>
      </c>
    </row>
    <row r="883" customFormat="false" ht="15" hidden="false" customHeight="false" outlineLevel="0" collapsed="false">
      <c r="A883" s="8" t="n">
        <v>879</v>
      </c>
      <c r="B883" s="13"/>
      <c r="C883" s="12"/>
      <c r="D883" s="13"/>
      <c r="E883" s="24"/>
      <c r="F883" s="12"/>
      <c r="G883" s="12"/>
      <c r="H883" s="25"/>
      <c r="I883" s="14" t="str">
        <f aca="false">IF(OR($D883="",$B883=""),"",INT(($B883-$D883)/365.25))</f>
        <v/>
      </c>
      <c r="J883" s="25"/>
      <c r="K883" s="14" t="str">
        <f aca="false">IF(OR($J883="",$I883=""),"",IF(OR(AND($J883="Gelmintoz",$I883&gt;=2,$I883&lt;=10),AND($J883="Onkogematologik",$I883&gt;=2,$I883&lt;=18)),"Ha","Yo'q"))</f>
        <v/>
      </c>
      <c r="L883" s="25"/>
      <c r="M883" s="12"/>
      <c r="N883" s="14" t="str">
        <f aca="false">IF(OR($C883="",$D883="",$J883="",$B883=""),"",IF(COUNTIFS($C$5:$C$2504,$C883,$D$5:$D$2504,$D883,$J$5:$J$2504,$J883,$B$5:$B$2504,$B883)&gt;1,"Takror",""))</f>
        <v/>
      </c>
    </row>
    <row r="884" customFormat="false" ht="15" hidden="false" customHeight="false" outlineLevel="0" collapsed="false">
      <c r="A884" s="8" t="n">
        <v>880</v>
      </c>
      <c r="B884" s="13"/>
      <c r="C884" s="12"/>
      <c r="D884" s="13"/>
      <c r="E884" s="24"/>
      <c r="F884" s="12"/>
      <c r="G884" s="12"/>
      <c r="H884" s="25"/>
      <c r="I884" s="14" t="str">
        <f aca="false">IF(OR($D884="",$B884=""),"",INT(($B884-$D884)/365.25))</f>
        <v/>
      </c>
      <c r="J884" s="25"/>
      <c r="K884" s="14" t="str">
        <f aca="false">IF(OR($J884="",$I884=""),"",IF(OR(AND($J884="Gelmintoz",$I884&gt;=2,$I884&lt;=10),AND($J884="Onkogematologik",$I884&gt;=2,$I884&lt;=18)),"Ha","Yo'q"))</f>
        <v/>
      </c>
      <c r="L884" s="25"/>
      <c r="M884" s="12"/>
      <c r="N884" s="14" t="str">
        <f aca="false">IF(OR($C884="",$D884="",$J884="",$B884=""),"",IF(COUNTIFS($C$5:$C$2504,$C884,$D$5:$D$2504,$D884,$J$5:$J$2504,$J884,$B$5:$B$2504,$B884)&gt;1,"Takror",""))</f>
        <v/>
      </c>
    </row>
    <row r="885" customFormat="false" ht="15" hidden="false" customHeight="false" outlineLevel="0" collapsed="false">
      <c r="A885" s="8" t="n">
        <v>881</v>
      </c>
      <c r="B885" s="13"/>
      <c r="C885" s="12"/>
      <c r="D885" s="13"/>
      <c r="E885" s="24"/>
      <c r="F885" s="12"/>
      <c r="G885" s="12"/>
      <c r="H885" s="25"/>
      <c r="I885" s="14" t="str">
        <f aca="false">IF(OR($D885="",$B885=""),"",INT(($B885-$D885)/365.25))</f>
        <v/>
      </c>
      <c r="J885" s="25"/>
      <c r="K885" s="14" t="str">
        <f aca="false">IF(OR($J885="",$I885=""),"",IF(OR(AND($J885="Gelmintoz",$I885&gt;=2,$I885&lt;=10),AND($J885="Onkogematologik",$I885&gt;=2,$I885&lt;=18)),"Ha","Yo'q"))</f>
        <v/>
      </c>
      <c r="L885" s="25"/>
      <c r="M885" s="12"/>
      <c r="N885" s="14" t="str">
        <f aca="false">IF(OR($C885="",$D885="",$J885="",$B885=""),"",IF(COUNTIFS($C$5:$C$2504,$C885,$D$5:$D$2504,$D885,$J$5:$J$2504,$J885,$B$5:$B$2504,$B885)&gt;1,"Takror",""))</f>
        <v/>
      </c>
    </row>
    <row r="886" customFormat="false" ht="15" hidden="false" customHeight="false" outlineLevel="0" collapsed="false">
      <c r="A886" s="8" t="n">
        <v>882</v>
      </c>
      <c r="B886" s="13"/>
      <c r="C886" s="12"/>
      <c r="D886" s="13"/>
      <c r="E886" s="24"/>
      <c r="F886" s="12"/>
      <c r="G886" s="12"/>
      <c r="H886" s="25"/>
      <c r="I886" s="14" t="str">
        <f aca="false">IF(OR($D886="",$B886=""),"",INT(($B886-$D886)/365.25))</f>
        <v/>
      </c>
      <c r="J886" s="25"/>
      <c r="K886" s="14" t="str">
        <f aca="false">IF(OR($J886="",$I886=""),"",IF(OR(AND($J886="Gelmintoz",$I886&gt;=2,$I886&lt;=10),AND($J886="Onkogematologik",$I886&gt;=2,$I886&lt;=18)),"Ha","Yo'q"))</f>
        <v/>
      </c>
      <c r="L886" s="25"/>
      <c r="M886" s="12"/>
      <c r="N886" s="14" t="str">
        <f aca="false">IF(OR($C886="",$D886="",$J886="",$B886=""),"",IF(COUNTIFS($C$5:$C$2504,$C886,$D$5:$D$2504,$D886,$J$5:$J$2504,$J886,$B$5:$B$2504,$B886)&gt;1,"Takror",""))</f>
        <v/>
      </c>
    </row>
    <row r="887" customFormat="false" ht="15" hidden="false" customHeight="false" outlineLevel="0" collapsed="false">
      <c r="A887" s="8" t="n">
        <v>883</v>
      </c>
      <c r="B887" s="13"/>
      <c r="C887" s="12"/>
      <c r="D887" s="13"/>
      <c r="E887" s="24"/>
      <c r="F887" s="12"/>
      <c r="G887" s="12"/>
      <c r="H887" s="25"/>
      <c r="I887" s="14" t="str">
        <f aca="false">IF(OR($D887="",$B887=""),"",INT(($B887-$D887)/365.25))</f>
        <v/>
      </c>
      <c r="J887" s="25"/>
      <c r="K887" s="14" t="str">
        <f aca="false">IF(OR($J887="",$I887=""),"",IF(OR(AND($J887="Gelmintoz",$I887&gt;=2,$I887&lt;=10),AND($J887="Onkogematologik",$I887&gt;=2,$I887&lt;=18)),"Ha","Yo'q"))</f>
        <v/>
      </c>
      <c r="L887" s="25"/>
      <c r="M887" s="12"/>
      <c r="N887" s="14" t="str">
        <f aca="false">IF(OR($C887="",$D887="",$J887="",$B887=""),"",IF(COUNTIFS($C$5:$C$2504,$C887,$D$5:$D$2504,$D887,$J$5:$J$2504,$J887,$B$5:$B$2504,$B887)&gt;1,"Takror",""))</f>
        <v/>
      </c>
    </row>
    <row r="888" customFormat="false" ht="15" hidden="false" customHeight="false" outlineLevel="0" collapsed="false">
      <c r="A888" s="8" t="n">
        <v>884</v>
      </c>
      <c r="B888" s="13"/>
      <c r="C888" s="12"/>
      <c r="D888" s="13"/>
      <c r="E888" s="24"/>
      <c r="F888" s="12"/>
      <c r="G888" s="12"/>
      <c r="H888" s="25"/>
      <c r="I888" s="14" t="str">
        <f aca="false">IF(OR($D888="",$B888=""),"",INT(($B888-$D888)/365.25))</f>
        <v/>
      </c>
      <c r="J888" s="25"/>
      <c r="K888" s="14" t="str">
        <f aca="false">IF(OR($J888="",$I888=""),"",IF(OR(AND($J888="Gelmintoz",$I888&gt;=2,$I888&lt;=10),AND($J888="Onkogematologik",$I888&gt;=2,$I888&lt;=18)),"Ha","Yo'q"))</f>
        <v/>
      </c>
      <c r="L888" s="25"/>
      <c r="M888" s="12"/>
      <c r="N888" s="14" t="str">
        <f aca="false">IF(OR($C888="",$D888="",$J888="",$B888=""),"",IF(COUNTIFS($C$5:$C$2504,$C888,$D$5:$D$2504,$D888,$J$5:$J$2504,$J888,$B$5:$B$2504,$B888)&gt;1,"Takror",""))</f>
        <v/>
      </c>
    </row>
    <row r="889" customFormat="false" ht="15" hidden="false" customHeight="false" outlineLevel="0" collapsed="false">
      <c r="A889" s="8" t="n">
        <v>885</v>
      </c>
      <c r="B889" s="13"/>
      <c r="C889" s="12"/>
      <c r="D889" s="13"/>
      <c r="E889" s="24"/>
      <c r="F889" s="12"/>
      <c r="G889" s="12"/>
      <c r="H889" s="25"/>
      <c r="I889" s="14" t="str">
        <f aca="false">IF(OR($D889="",$B889=""),"",INT(($B889-$D889)/365.25))</f>
        <v/>
      </c>
      <c r="J889" s="25"/>
      <c r="K889" s="14" t="str">
        <f aca="false">IF(OR($J889="",$I889=""),"",IF(OR(AND($J889="Gelmintoz",$I889&gt;=2,$I889&lt;=10),AND($J889="Onkogematologik",$I889&gt;=2,$I889&lt;=18)),"Ha","Yo'q"))</f>
        <v/>
      </c>
      <c r="L889" s="25"/>
      <c r="M889" s="12"/>
      <c r="N889" s="14" t="str">
        <f aca="false">IF(OR($C889="",$D889="",$J889="",$B889=""),"",IF(COUNTIFS($C$5:$C$2504,$C889,$D$5:$D$2504,$D889,$J$5:$J$2504,$J889,$B$5:$B$2504,$B889)&gt;1,"Takror",""))</f>
        <v/>
      </c>
    </row>
    <row r="890" customFormat="false" ht="15" hidden="false" customHeight="false" outlineLevel="0" collapsed="false">
      <c r="A890" s="8" t="n">
        <v>886</v>
      </c>
      <c r="B890" s="13"/>
      <c r="C890" s="12"/>
      <c r="D890" s="13"/>
      <c r="E890" s="24"/>
      <c r="F890" s="12"/>
      <c r="G890" s="12"/>
      <c r="H890" s="25"/>
      <c r="I890" s="14" t="str">
        <f aca="false">IF(OR($D890="",$B890=""),"",INT(($B890-$D890)/365.25))</f>
        <v/>
      </c>
      <c r="J890" s="25"/>
      <c r="K890" s="14" t="str">
        <f aca="false">IF(OR($J890="",$I890=""),"",IF(OR(AND($J890="Gelmintoz",$I890&gt;=2,$I890&lt;=10),AND($J890="Onkogematologik",$I890&gt;=2,$I890&lt;=18)),"Ha","Yo'q"))</f>
        <v/>
      </c>
      <c r="L890" s="25"/>
      <c r="M890" s="12"/>
      <c r="N890" s="14" t="str">
        <f aca="false">IF(OR($C890="",$D890="",$J890="",$B890=""),"",IF(COUNTIFS($C$5:$C$2504,$C890,$D$5:$D$2504,$D890,$J$5:$J$2504,$J890,$B$5:$B$2504,$B890)&gt;1,"Takror",""))</f>
        <v/>
      </c>
    </row>
    <row r="891" customFormat="false" ht="15" hidden="false" customHeight="false" outlineLevel="0" collapsed="false">
      <c r="A891" s="8" t="n">
        <v>887</v>
      </c>
      <c r="B891" s="13"/>
      <c r="C891" s="12"/>
      <c r="D891" s="13"/>
      <c r="E891" s="24"/>
      <c r="F891" s="12"/>
      <c r="G891" s="12"/>
      <c r="H891" s="25"/>
      <c r="I891" s="14" t="str">
        <f aca="false">IF(OR($D891="",$B891=""),"",INT(($B891-$D891)/365.25))</f>
        <v/>
      </c>
      <c r="J891" s="25"/>
      <c r="K891" s="14" t="str">
        <f aca="false">IF(OR($J891="",$I891=""),"",IF(OR(AND($J891="Gelmintoz",$I891&gt;=2,$I891&lt;=10),AND($J891="Onkogematologik",$I891&gt;=2,$I891&lt;=18)),"Ha","Yo'q"))</f>
        <v/>
      </c>
      <c r="L891" s="25"/>
      <c r="M891" s="12"/>
      <c r="N891" s="14" t="str">
        <f aca="false">IF(OR($C891="",$D891="",$J891="",$B891=""),"",IF(COUNTIFS($C$5:$C$2504,$C891,$D$5:$D$2504,$D891,$J$5:$J$2504,$J891,$B$5:$B$2504,$B891)&gt;1,"Takror",""))</f>
        <v/>
      </c>
    </row>
    <row r="892" customFormat="false" ht="15" hidden="false" customHeight="false" outlineLevel="0" collapsed="false">
      <c r="A892" s="8" t="n">
        <v>888</v>
      </c>
      <c r="B892" s="13"/>
      <c r="C892" s="12"/>
      <c r="D892" s="13"/>
      <c r="E892" s="24"/>
      <c r="F892" s="12"/>
      <c r="G892" s="12"/>
      <c r="H892" s="25"/>
      <c r="I892" s="14" t="str">
        <f aca="false">IF(OR($D892="",$B892=""),"",INT(($B892-$D892)/365.25))</f>
        <v/>
      </c>
      <c r="J892" s="25"/>
      <c r="K892" s="14" t="str">
        <f aca="false">IF(OR($J892="",$I892=""),"",IF(OR(AND($J892="Gelmintoz",$I892&gt;=2,$I892&lt;=10),AND($J892="Onkogematologik",$I892&gt;=2,$I892&lt;=18)),"Ha","Yo'q"))</f>
        <v/>
      </c>
      <c r="L892" s="25"/>
      <c r="M892" s="12"/>
      <c r="N892" s="14" t="str">
        <f aca="false">IF(OR($C892="",$D892="",$J892="",$B892=""),"",IF(COUNTIFS($C$5:$C$2504,$C892,$D$5:$D$2504,$D892,$J$5:$J$2504,$J892,$B$5:$B$2504,$B892)&gt;1,"Takror",""))</f>
        <v/>
      </c>
    </row>
    <row r="893" customFormat="false" ht="15" hidden="false" customHeight="false" outlineLevel="0" collapsed="false">
      <c r="A893" s="8" t="n">
        <v>889</v>
      </c>
      <c r="B893" s="13"/>
      <c r="C893" s="12"/>
      <c r="D893" s="13"/>
      <c r="E893" s="24"/>
      <c r="F893" s="12"/>
      <c r="G893" s="12"/>
      <c r="H893" s="25"/>
      <c r="I893" s="14" t="str">
        <f aca="false">IF(OR($D893="",$B893=""),"",INT(($B893-$D893)/365.25))</f>
        <v/>
      </c>
      <c r="J893" s="25"/>
      <c r="K893" s="14" t="str">
        <f aca="false">IF(OR($J893="",$I893=""),"",IF(OR(AND($J893="Gelmintoz",$I893&gt;=2,$I893&lt;=10),AND($J893="Onkogematologik",$I893&gt;=2,$I893&lt;=18)),"Ha","Yo'q"))</f>
        <v/>
      </c>
      <c r="L893" s="25"/>
      <c r="M893" s="12"/>
      <c r="N893" s="14" t="str">
        <f aca="false">IF(OR($C893="",$D893="",$J893="",$B893=""),"",IF(COUNTIFS($C$5:$C$2504,$C893,$D$5:$D$2504,$D893,$J$5:$J$2504,$J893,$B$5:$B$2504,$B893)&gt;1,"Takror",""))</f>
        <v/>
      </c>
    </row>
    <row r="894" customFormat="false" ht="15" hidden="false" customHeight="false" outlineLevel="0" collapsed="false">
      <c r="A894" s="8" t="n">
        <v>890</v>
      </c>
      <c r="B894" s="13"/>
      <c r="C894" s="12"/>
      <c r="D894" s="13"/>
      <c r="E894" s="24"/>
      <c r="F894" s="12"/>
      <c r="G894" s="12"/>
      <c r="H894" s="25"/>
      <c r="I894" s="14" t="str">
        <f aca="false">IF(OR($D894="",$B894=""),"",INT(($B894-$D894)/365.25))</f>
        <v/>
      </c>
      <c r="J894" s="25"/>
      <c r="K894" s="14" t="str">
        <f aca="false">IF(OR($J894="",$I894=""),"",IF(OR(AND($J894="Gelmintoz",$I894&gt;=2,$I894&lt;=10),AND($J894="Onkogematologik",$I894&gt;=2,$I894&lt;=18)),"Ha","Yo'q"))</f>
        <v/>
      </c>
      <c r="L894" s="25"/>
      <c r="M894" s="12"/>
      <c r="N894" s="14" t="str">
        <f aca="false">IF(OR($C894="",$D894="",$J894="",$B894=""),"",IF(COUNTIFS($C$5:$C$2504,$C894,$D$5:$D$2504,$D894,$J$5:$J$2504,$J894,$B$5:$B$2504,$B894)&gt;1,"Takror",""))</f>
        <v/>
      </c>
    </row>
    <row r="895" customFormat="false" ht="15" hidden="false" customHeight="false" outlineLevel="0" collapsed="false">
      <c r="A895" s="8" t="n">
        <v>891</v>
      </c>
      <c r="B895" s="13"/>
      <c r="C895" s="12"/>
      <c r="D895" s="13"/>
      <c r="E895" s="24"/>
      <c r="F895" s="12"/>
      <c r="G895" s="12"/>
      <c r="H895" s="25"/>
      <c r="I895" s="14" t="str">
        <f aca="false">IF(OR($D895="",$B895=""),"",INT(($B895-$D895)/365.25))</f>
        <v/>
      </c>
      <c r="J895" s="25"/>
      <c r="K895" s="14" t="str">
        <f aca="false">IF(OR($J895="",$I895=""),"",IF(OR(AND($J895="Gelmintoz",$I895&gt;=2,$I895&lt;=10),AND($J895="Onkogematologik",$I895&gt;=2,$I895&lt;=18)),"Ha","Yo'q"))</f>
        <v/>
      </c>
      <c r="L895" s="25"/>
      <c r="M895" s="12"/>
      <c r="N895" s="14" t="str">
        <f aca="false">IF(OR($C895="",$D895="",$J895="",$B895=""),"",IF(COUNTIFS($C$5:$C$2504,$C895,$D$5:$D$2504,$D895,$J$5:$J$2504,$J895,$B$5:$B$2504,$B895)&gt;1,"Takror",""))</f>
        <v/>
      </c>
    </row>
    <row r="896" customFormat="false" ht="15" hidden="false" customHeight="false" outlineLevel="0" collapsed="false">
      <c r="A896" s="8" t="n">
        <v>892</v>
      </c>
      <c r="B896" s="13"/>
      <c r="C896" s="12"/>
      <c r="D896" s="13"/>
      <c r="E896" s="24"/>
      <c r="F896" s="12"/>
      <c r="G896" s="12"/>
      <c r="H896" s="25"/>
      <c r="I896" s="14" t="str">
        <f aca="false">IF(OR($D896="",$B896=""),"",INT(($B896-$D896)/365.25))</f>
        <v/>
      </c>
      <c r="J896" s="25"/>
      <c r="K896" s="14" t="str">
        <f aca="false">IF(OR($J896="",$I896=""),"",IF(OR(AND($J896="Gelmintoz",$I896&gt;=2,$I896&lt;=10),AND($J896="Onkogematologik",$I896&gt;=2,$I896&lt;=18)),"Ha","Yo'q"))</f>
        <v/>
      </c>
      <c r="L896" s="25"/>
      <c r="M896" s="12"/>
      <c r="N896" s="14" t="str">
        <f aca="false">IF(OR($C896="",$D896="",$J896="",$B896=""),"",IF(COUNTIFS($C$5:$C$2504,$C896,$D$5:$D$2504,$D896,$J$5:$J$2504,$J896,$B$5:$B$2504,$B896)&gt;1,"Takror",""))</f>
        <v/>
      </c>
    </row>
    <row r="897" customFormat="false" ht="15" hidden="false" customHeight="false" outlineLevel="0" collapsed="false">
      <c r="A897" s="8" t="n">
        <v>893</v>
      </c>
      <c r="B897" s="13"/>
      <c r="C897" s="12"/>
      <c r="D897" s="13"/>
      <c r="E897" s="24"/>
      <c r="F897" s="12"/>
      <c r="G897" s="12"/>
      <c r="H897" s="25"/>
      <c r="I897" s="14" t="str">
        <f aca="false">IF(OR($D897="",$B897=""),"",INT(($B897-$D897)/365.25))</f>
        <v/>
      </c>
      <c r="J897" s="25"/>
      <c r="K897" s="14" t="str">
        <f aca="false">IF(OR($J897="",$I897=""),"",IF(OR(AND($J897="Gelmintoz",$I897&gt;=2,$I897&lt;=10),AND($J897="Onkogematologik",$I897&gt;=2,$I897&lt;=18)),"Ha","Yo'q"))</f>
        <v/>
      </c>
      <c r="L897" s="25"/>
      <c r="M897" s="12"/>
      <c r="N897" s="14" t="str">
        <f aca="false">IF(OR($C897="",$D897="",$J897="",$B897=""),"",IF(COUNTIFS($C$5:$C$2504,$C897,$D$5:$D$2504,$D897,$J$5:$J$2504,$J897,$B$5:$B$2504,$B897)&gt;1,"Takror",""))</f>
        <v/>
      </c>
    </row>
    <row r="898" customFormat="false" ht="15" hidden="false" customHeight="false" outlineLevel="0" collapsed="false">
      <c r="A898" s="8" t="n">
        <v>894</v>
      </c>
      <c r="B898" s="13"/>
      <c r="C898" s="12"/>
      <c r="D898" s="13"/>
      <c r="E898" s="24"/>
      <c r="F898" s="12"/>
      <c r="G898" s="12"/>
      <c r="H898" s="25"/>
      <c r="I898" s="14" t="str">
        <f aca="false">IF(OR($D898="",$B898=""),"",INT(($B898-$D898)/365.25))</f>
        <v/>
      </c>
      <c r="J898" s="25"/>
      <c r="K898" s="14" t="str">
        <f aca="false">IF(OR($J898="",$I898=""),"",IF(OR(AND($J898="Gelmintoz",$I898&gt;=2,$I898&lt;=10),AND($J898="Onkogematologik",$I898&gt;=2,$I898&lt;=18)),"Ha","Yo'q"))</f>
        <v/>
      </c>
      <c r="L898" s="25"/>
      <c r="M898" s="12"/>
      <c r="N898" s="14" t="str">
        <f aca="false">IF(OR($C898="",$D898="",$J898="",$B898=""),"",IF(COUNTIFS($C$5:$C$2504,$C898,$D$5:$D$2504,$D898,$J$5:$J$2504,$J898,$B$5:$B$2504,$B898)&gt;1,"Takror",""))</f>
        <v/>
      </c>
    </row>
    <row r="899" customFormat="false" ht="15" hidden="false" customHeight="false" outlineLevel="0" collapsed="false">
      <c r="A899" s="8" t="n">
        <v>895</v>
      </c>
      <c r="B899" s="13"/>
      <c r="C899" s="12"/>
      <c r="D899" s="13"/>
      <c r="E899" s="24"/>
      <c r="F899" s="12"/>
      <c r="G899" s="12"/>
      <c r="H899" s="25"/>
      <c r="I899" s="14" t="str">
        <f aca="false">IF(OR($D899="",$B899=""),"",INT(($B899-$D899)/365.25))</f>
        <v/>
      </c>
      <c r="J899" s="25"/>
      <c r="K899" s="14" t="str">
        <f aca="false">IF(OR($J899="",$I899=""),"",IF(OR(AND($J899="Gelmintoz",$I899&gt;=2,$I899&lt;=10),AND($J899="Onkogematologik",$I899&gt;=2,$I899&lt;=18)),"Ha","Yo'q"))</f>
        <v/>
      </c>
      <c r="L899" s="25"/>
      <c r="M899" s="12"/>
      <c r="N899" s="14" t="str">
        <f aca="false">IF(OR($C899="",$D899="",$J899="",$B899=""),"",IF(COUNTIFS($C$5:$C$2504,$C899,$D$5:$D$2504,$D899,$J$5:$J$2504,$J899,$B$5:$B$2504,$B899)&gt;1,"Takror",""))</f>
        <v/>
      </c>
    </row>
    <row r="900" customFormat="false" ht="15" hidden="false" customHeight="false" outlineLevel="0" collapsed="false">
      <c r="A900" s="8" t="n">
        <v>896</v>
      </c>
      <c r="B900" s="13"/>
      <c r="C900" s="12"/>
      <c r="D900" s="13"/>
      <c r="E900" s="24"/>
      <c r="F900" s="12"/>
      <c r="G900" s="12"/>
      <c r="H900" s="25"/>
      <c r="I900" s="14" t="str">
        <f aca="false">IF(OR($D900="",$B900=""),"",INT(($B900-$D900)/365.25))</f>
        <v/>
      </c>
      <c r="J900" s="25"/>
      <c r="K900" s="14" t="str">
        <f aca="false">IF(OR($J900="",$I900=""),"",IF(OR(AND($J900="Gelmintoz",$I900&gt;=2,$I900&lt;=10),AND($J900="Onkogematologik",$I900&gt;=2,$I900&lt;=18)),"Ha","Yo'q"))</f>
        <v/>
      </c>
      <c r="L900" s="25"/>
      <c r="M900" s="12"/>
      <c r="N900" s="14" t="str">
        <f aca="false">IF(OR($C900="",$D900="",$J900="",$B900=""),"",IF(COUNTIFS($C$5:$C$2504,$C900,$D$5:$D$2504,$D900,$J$5:$J$2504,$J900,$B$5:$B$2504,$B900)&gt;1,"Takror",""))</f>
        <v/>
      </c>
    </row>
    <row r="901" customFormat="false" ht="15" hidden="false" customHeight="false" outlineLevel="0" collapsed="false">
      <c r="A901" s="8" t="n">
        <v>897</v>
      </c>
      <c r="B901" s="13"/>
      <c r="C901" s="12"/>
      <c r="D901" s="13"/>
      <c r="E901" s="24"/>
      <c r="F901" s="12"/>
      <c r="G901" s="12"/>
      <c r="H901" s="25"/>
      <c r="I901" s="14" t="str">
        <f aca="false">IF(OR($D901="",$B901=""),"",INT(($B901-$D901)/365.25))</f>
        <v/>
      </c>
      <c r="J901" s="25"/>
      <c r="K901" s="14" t="str">
        <f aca="false">IF(OR($J901="",$I901=""),"",IF(OR(AND($J901="Gelmintoz",$I901&gt;=2,$I901&lt;=10),AND($J901="Onkogematologik",$I901&gt;=2,$I901&lt;=18)),"Ha","Yo'q"))</f>
        <v/>
      </c>
      <c r="L901" s="25"/>
      <c r="M901" s="12"/>
      <c r="N901" s="14" t="str">
        <f aca="false">IF(OR($C901="",$D901="",$J901="",$B901=""),"",IF(COUNTIFS($C$5:$C$2504,$C901,$D$5:$D$2504,$D901,$J$5:$J$2504,$J901,$B$5:$B$2504,$B901)&gt;1,"Takror",""))</f>
        <v/>
      </c>
    </row>
    <row r="902" customFormat="false" ht="15" hidden="false" customHeight="false" outlineLevel="0" collapsed="false">
      <c r="A902" s="8" t="n">
        <v>898</v>
      </c>
      <c r="B902" s="13"/>
      <c r="C902" s="12"/>
      <c r="D902" s="13"/>
      <c r="E902" s="24"/>
      <c r="F902" s="12"/>
      <c r="G902" s="12"/>
      <c r="H902" s="25"/>
      <c r="I902" s="14" t="str">
        <f aca="false">IF(OR($D902="",$B902=""),"",INT(($B902-$D902)/365.25))</f>
        <v/>
      </c>
      <c r="J902" s="25"/>
      <c r="K902" s="14" t="str">
        <f aca="false">IF(OR($J902="",$I902=""),"",IF(OR(AND($J902="Gelmintoz",$I902&gt;=2,$I902&lt;=10),AND($J902="Onkogematologik",$I902&gt;=2,$I902&lt;=18)),"Ha","Yo'q"))</f>
        <v/>
      </c>
      <c r="L902" s="25"/>
      <c r="M902" s="12"/>
      <c r="N902" s="14" t="str">
        <f aca="false">IF(OR($C902="",$D902="",$J902="",$B902=""),"",IF(COUNTIFS($C$5:$C$2504,$C902,$D$5:$D$2504,$D902,$J$5:$J$2504,$J902,$B$5:$B$2504,$B902)&gt;1,"Takror",""))</f>
        <v/>
      </c>
    </row>
    <row r="903" customFormat="false" ht="15" hidden="false" customHeight="false" outlineLevel="0" collapsed="false">
      <c r="A903" s="8" t="n">
        <v>899</v>
      </c>
      <c r="B903" s="13"/>
      <c r="C903" s="12"/>
      <c r="D903" s="13"/>
      <c r="E903" s="24"/>
      <c r="F903" s="12"/>
      <c r="G903" s="12"/>
      <c r="H903" s="25"/>
      <c r="I903" s="14" t="str">
        <f aca="false">IF(OR($D903="",$B903=""),"",INT(($B903-$D903)/365.25))</f>
        <v/>
      </c>
      <c r="J903" s="25"/>
      <c r="K903" s="14" t="str">
        <f aca="false">IF(OR($J903="",$I903=""),"",IF(OR(AND($J903="Gelmintoz",$I903&gt;=2,$I903&lt;=10),AND($J903="Onkogematologik",$I903&gt;=2,$I903&lt;=18)),"Ha","Yo'q"))</f>
        <v/>
      </c>
      <c r="L903" s="25"/>
      <c r="M903" s="12"/>
      <c r="N903" s="14" t="str">
        <f aca="false">IF(OR($C903="",$D903="",$J903="",$B903=""),"",IF(COUNTIFS($C$5:$C$2504,$C903,$D$5:$D$2504,$D903,$J$5:$J$2504,$J903,$B$5:$B$2504,$B903)&gt;1,"Takror",""))</f>
        <v/>
      </c>
    </row>
    <row r="904" customFormat="false" ht="15" hidden="false" customHeight="false" outlineLevel="0" collapsed="false">
      <c r="A904" s="8" t="n">
        <v>900</v>
      </c>
      <c r="B904" s="13"/>
      <c r="C904" s="12"/>
      <c r="D904" s="13"/>
      <c r="E904" s="24"/>
      <c r="F904" s="12"/>
      <c r="G904" s="12"/>
      <c r="H904" s="25"/>
      <c r="I904" s="14" t="str">
        <f aca="false">IF(OR($D904="",$B904=""),"",INT(($B904-$D904)/365.25))</f>
        <v/>
      </c>
      <c r="J904" s="25"/>
      <c r="K904" s="14" t="str">
        <f aca="false">IF(OR($J904="",$I904=""),"",IF(OR(AND($J904="Gelmintoz",$I904&gt;=2,$I904&lt;=10),AND($J904="Onkogematologik",$I904&gt;=2,$I904&lt;=18)),"Ha","Yo'q"))</f>
        <v/>
      </c>
      <c r="L904" s="25"/>
      <c r="M904" s="12"/>
      <c r="N904" s="14" t="str">
        <f aca="false">IF(OR($C904="",$D904="",$J904="",$B904=""),"",IF(COUNTIFS($C$5:$C$2504,$C904,$D$5:$D$2504,$D904,$J$5:$J$2504,$J904,$B$5:$B$2504,$B904)&gt;1,"Takror",""))</f>
        <v/>
      </c>
    </row>
    <row r="905" customFormat="false" ht="15" hidden="false" customHeight="false" outlineLevel="0" collapsed="false">
      <c r="A905" s="8" t="n">
        <v>901</v>
      </c>
      <c r="B905" s="13"/>
      <c r="C905" s="12"/>
      <c r="D905" s="13"/>
      <c r="E905" s="24"/>
      <c r="F905" s="12"/>
      <c r="G905" s="12"/>
      <c r="H905" s="25"/>
      <c r="I905" s="14" t="str">
        <f aca="false">IF(OR($D905="",$B905=""),"",INT(($B905-$D905)/365.25))</f>
        <v/>
      </c>
      <c r="J905" s="25"/>
      <c r="K905" s="14" t="str">
        <f aca="false">IF(OR($J905="",$I905=""),"",IF(OR(AND($J905="Gelmintoz",$I905&gt;=2,$I905&lt;=10),AND($J905="Onkogematologik",$I905&gt;=2,$I905&lt;=18)),"Ha","Yo'q"))</f>
        <v/>
      </c>
      <c r="L905" s="25"/>
      <c r="M905" s="12"/>
      <c r="N905" s="14" t="str">
        <f aca="false">IF(OR($C905="",$D905="",$J905="",$B905=""),"",IF(COUNTIFS($C$5:$C$2504,$C905,$D$5:$D$2504,$D905,$J$5:$J$2504,$J905,$B$5:$B$2504,$B905)&gt;1,"Takror",""))</f>
        <v/>
      </c>
    </row>
    <row r="906" customFormat="false" ht="15" hidden="false" customHeight="false" outlineLevel="0" collapsed="false">
      <c r="A906" s="8" t="n">
        <v>902</v>
      </c>
      <c r="B906" s="13"/>
      <c r="C906" s="12"/>
      <c r="D906" s="13"/>
      <c r="E906" s="24"/>
      <c r="F906" s="12"/>
      <c r="G906" s="12"/>
      <c r="H906" s="25"/>
      <c r="I906" s="14" t="str">
        <f aca="false">IF(OR($D906="",$B906=""),"",INT(($B906-$D906)/365.25))</f>
        <v/>
      </c>
      <c r="J906" s="25"/>
      <c r="K906" s="14" t="str">
        <f aca="false">IF(OR($J906="",$I906=""),"",IF(OR(AND($J906="Gelmintoz",$I906&gt;=2,$I906&lt;=10),AND($J906="Onkogematologik",$I906&gt;=2,$I906&lt;=18)),"Ha","Yo'q"))</f>
        <v/>
      </c>
      <c r="L906" s="25"/>
      <c r="M906" s="12"/>
      <c r="N906" s="14" t="str">
        <f aca="false">IF(OR($C906="",$D906="",$J906="",$B906=""),"",IF(COUNTIFS($C$5:$C$2504,$C906,$D$5:$D$2504,$D906,$J$5:$J$2504,$J906,$B$5:$B$2504,$B906)&gt;1,"Takror",""))</f>
        <v/>
      </c>
    </row>
    <row r="907" customFormat="false" ht="15" hidden="false" customHeight="false" outlineLevel="0" collapsed="false">
      <c r="A907" s="8" t="n">
        <v>903</v>
      </c>
      <c r="B907" s="13"/>
      <c r="C907" s="12"/>
      <c r="D907" s="13"/>
      <c r="E907" s="24"/>
      <c r="F907" s="12"/>
      <c r="G907" s="12"/>
      <c r="H907" s="25"/>
      <c r="I907" s="14" t="str">
        <f aca="false">IF(OR($D907="",$B907=""),"",INT(($B907-$D907)/365.25))</f>
        <v/>
      </c>
      <c r="J907" s="25"/>
      <c r="K907" s="14" t="str">
        <f aca="false">IF(OR($J907="",$I907=""),"",IF(OR(AND($J907="Gelmintoz",$I907&gt;=2,$I907&lt;=10),AND($J907="Onkogematologik",$I907&gt;=2,$I907&lt;=18)),"Ha","Yo'q"))</f>
        <v/>
      </c>
      <c r="L907" s="25"/>
      <c r="M907" s="12"/>
      <c r="N907" s="14" t="str">
        <f aca="false">IF(OR($C907="",$D907="",$J907="",$B907=""),"",IF(COUNTIFS($C$5:$C$2504,$C907,$D$5:$D$2504,$D907,$J$5:$J$2504,$J907,$B$5:$B$2504,$B907)&gt;1,"Takror",""))</f>
        <v/>
      </c>
    </row>
    <row r="908" customFormat="false" ht="15" hidden="false" customHeight="false" outlineLevel="0" collapsed="false">
      <c r="A908" s="8" t="n">
        <v>904</v>
      </c>
      <c r="B908" s="13"/>
      <c r="C908" s="12"/>
      <c r="D908" s="13"/>
      <c r="E908" s="24"/>
      <c r="F908" s="12"/>
      <c r="G908" s="12"/>
      <c r="H908" s="25"/>
      <c r="I908" s="14" t="str">
        <f aca="false">IF(OR($D908="",$B908=""),"",INT(($B908-$D908)/365.25))</f>
        <v/>
      </c>
      <c r="J908" s="25"/>
      <c r="K908" s="14" t="str">
        <f aca="false">IF(OR($J908="",$I908=""),"",IF(OR(AND($J908="Gelmintoz",$I908&gt;=2,$I908&lt;=10),AND($J908="Onkogematologik",$I908&gt;=2,$I908&lt;=18)),"Ha","Yo'q"))</f>
        <v/>
      </c>
      <c r="L908" s="25"/>
      <c r="M908" s="12"/>
      <c r="N908" s="14" t="str">
        <f aca="false">IF(OR($C908="",$D908="",$J908="",$B908=""),"",IF(COUNTIFS($C$5:$C$2504,$C908,$D$5:$D$2504,$D908,$J$5:$J$2504,$J908,$B$5:$B$2504,$B908)&gt;1,"Takror",""))</f>
        <v/>
      </c>
    </row>
    <row r="909" customFormat="false" ht="15" hidden="false" customHeight="false" outlineLevel="0" collapsed="false">
      <c r="A909" s="8" t="n">
        <v>905</v>
      </c>
      <c r="B909" s="13"/>
      <c r="C909" s="12"/>
      <c r="D909" s="13"/>
      <c r="E909" s="24"/>
      <c r="F909" s="12"/>
      <c r="G909" s="12"/>
      <c r="H909" s="25"/>
      <c r="I909" s="14" t="str">
        <f aca="false">IF(OR($D909="",$B909=""),"",INT(($B909-$D909)/365.25))</f>
        <v/>
      </c>
      <c r="J909" s="25"/>
      <c r="K909" s="14" t="str">
        <f aca="false">IF(OR($J909="",$I909=""),"",IF(OR(AND($J909="Gelmintoz",$I909&gt;=2,$I909&lt;=10),AND($J909="Onkogematologik",$I909&gt;=2,$I909&lt;=18)),"Ha","Yo'q"))</f>
        <v/>
      </c>
      <c r="L909" s="25"/>
      <c r="M909" s="12"/>
      <c r="N909" s="14" t="str">
        <f aca="false">IF(OR($C909="",$D909="",$J909="",$B909=""),"",IF(COUNTIFS($C$5:$C$2504,$C909,$D$5:$D$2504,$D909,$J$5:$J$2504,$J909,$B$5:$B$2504,$B909)&gt;1,"Takror",""))</f>
        <v/>
      </c>
    </row>
    <row r="910" customFormat="false" ht="15" hidden="false" customHeight="false" outlineLevel="0" collapsed="false">
      <c r="A910" s="8" t="n">
        <v>906</v>
      </c>
      <c r="B910" s="13"/>
      <c r="C910" s="12"/>
      <c r="D910" s="13"/>
      <c r="E910" s="24"/>
      <c r="F910" s="12"/>
      <c r="G910" s="12"/>
      <c r="H910" s="25"/>
      <c r="I910" s="14" t="str">
        <f aca="false">IF(OR($D910="",$B910=""),"",INT(($B910-$D910)/365.25))</f>
        <v/>
      </c>
      <c r="J910" s="25"/>
      <c r="K910" s="14" t="str">
        <f aca="false">IF(OR($J910="",$I910=""),"",IF(OR(AND($J910="Gelmintoz",$I910&gt;=2,$I910&lt;=10),AND($J910="Onkogematologik",$I910&gt;=2,$I910&lt;=18)),"Ha","Yo'q"))</f>
        <v/>
      </c>
      <c r="L910" s="25"/>
      <c r="M910" s="12"/>
      <c r="N910" s="14" t="str">
        <f aca="false">IF(OR($C910="",$D910="",$J910="",$B910=""),"",IF(COUNTIFS($C$5:$C$2504,$C910,$D$5:$D$2504,$D910,$J$5:$J$2504,$J910,$B$5:$B$2504,$B910)&gt;1,"Takror",""))</f>
        <v/>
      </c>
    </row>
    <row r="911" customFormat="false" ht="15" hidden="false" customHeight="false" outlineLevel="0" collapsed="false">
      <c r="A911" s="8" t="n">
        <v>907</v>
      </c>
      <c r="B911" s="13"/>
      <c r="C911" s="12"/>
      <c r="D911" s="13"/>
      <c r="E911" s="24"/>
      <c r="F911" s="12"/>
      <c r="G911" s="12"/>
      <c r="H911" s="25"/>
      <c r="I911" s="14" t="str">
        <f aca="false">IF(OR($D911="",$B911=""),"",INT(($B911-$D911)/365.25))</f>
        <v/>
      </c>
      <c r="J911" s="25"/>
      <c r="K911" s="14" t="str">
        <f aca="false">IF(OR($J911="",$I911=""),"",IF(OR(AND($J911="Gelmintoz",$I911&gt;=2,$I911&lt;=10),AND($J911="Onkogematologik",$I911&gt;=2,$I911&lt;=18)),"Ha","Yo'q"))</f>
        <v/>
      </c>
      <c r="L911" s="25"/>
      <c r="M911" s="12"/>
      <c r="N911" s="14" t="str">
        <f aca="false">IF(OR($C911="",$D911="",$J911="",$B911=""),"",IF(COUNTIFS($C$5:$C$2504,$C911,$D$5:$D$2504,$D911,$J$5:$J$2504,$J911,$B$5:$B$2504,$B911)&gt;1,"Takror",""))</f>
        <v/>
      </c>
    </row>
    <row r="912" customFormat="false" ht="15" hidden="false" customHeight="false" outlineLevel="0" collapsed="false">
      <c r="A912" s="8" t="n">
        <v>908</v>
      </c>
      <c r="B912" s="13"/>
      <c r="C912" s="12"/>
      <c r="D912" s="13"/>
      <c r="E912" s="24"/>
      <c r="F912" s="12"/>
      <c r="G912" s="12"/>
      <c r="H912" s="25"/>
      <c r="I912" s="14" t="str">
        <f aca="false">IF(OR($D912="",$B912=""),"",INT(($B912-$D912)/365.25))</f>
        <v/>
      </c>
      <c r="J912" s="25"/>
      <c r="K912" s="14" t="str">
        <f aca="false">IF(OR($J912="",$I912=""),"",IF(OR(AND($J912="Gelmintoz",$I912&gt;=2,$I912&lt;=10),AND($J912="Onkogematologik",$I912&gt;=2,$I912&lt;=18)),"Ha","Yo'q"))</f>
        <v/>
      </c>
      <c r="L912" s="25"/>
      <c r="M912" s="12"/>
      <c r="N912" s="14" t="str">
        <f aca="false">IF(OR($C912="",$D912="",$J912="",$B912=""),"",IF(COUNTIFS($C$5:$C$2504,$C912,$D$5:$D$2504,$D912,$J$5:$J$2504,$J912,$B$5:$B$2504,$B912)&gt;1,"Takror",""))</f>
        <v/>
      </c>
    </row>
    <row r="913" customFormat="false" ht="15" hidden="false" customHeight="false" outlineLevel="0" collapsed="false">
      <c r="A913" s="8" t="n">
        <v>909</v>
      </c>
      <c r="B913" s="13"/>
      <c r="C913" s="12"/>
      <c r="D913" s="13"/>
      <c r="E913" s="24"/>
      <c r="F913" s="12"/>
      <c r="G913" s="12"/>
      <c r="H913" s="25"/>
      <c r="I913" s="14" t="str">
        <f aca="false">IF(OR($D913="",$B913=""),"",INT(($B913-$D913)/365.25))</f>
        <v/>
      </c>
      <c r="J913" s="25"/>
      <c r="K913" s="14" t="str">
        <f aca="false">IF(OR($J913="",$I913=""),"",IF(OR(AND($J913="Gelmintoz",$I913&gt;=2,$I913&lt;=10),AND($J913="Onkogematologik",$I913&gt;=2,$I913&lt;=18)),"Ha","Yo'q"))</f>
        <v/>
      </c>
      <c r="L913" s="25"/>
      <c r="M913" s="12"/>
      <c r="N913" s="14" t="str">
        <f aca="false">IF(OR($C913="",$D913="",$J913="",$B913=""),"",IF(COUNTIFS($C$5:$C$2504,$C913,$D$5:$D$2504,$D913,$J$5:$J$2504,$J913,$B$5:$B$2504,$B913)&gt;1,"Takror",""))</f>
        <v/>
      </c>
    </row>
    <row r="914" customFormat="false" ht="15" hidden="false" customHeight="false" outlineLevel="0" collapsed="false">
      <c r="A914" s="8" t="n">
        <v>910</v>
      </c>
      <c r="B914" s="13"/>
      <c r="C914" s="12"/>
      <c r="D914" s="13"/>
      <c r="E914" s="24"/>
      <c r="F914" s="12"/>
      <c r="G914" s="12"/>
      <c r="H914" s="25"/>
      <c r="I914" s="14" t="str">
        <f aca="false">IF(OR($D914="",$B914=""),"",INT(($B914-$D914)/365.25))</f>
        <v/>
      </c>
      <c r="J914" s="25"/>
      <c r="K914" s="14" t="str">
        <f aca="false">IF(OR($J914="",$I914=""),"",IF(OR(AND($J914="Gelmintoz",$I914&gt;=2,$I914&lt;=10),AND($J914="Onkogematologik",$I914&gt;=2,$I914&lt;=18)),"Ha","Yo'q"))</f>
        <v/>
      </c>
      <c r="L914" s="25"/>
      <c r="M914" s="12"/>
      <c r="N914" s="14" t="str">
        <f aca="false">IF(OR($C914="",$D914="",$J914="",$B914=""),"",IF(COUNTIFS($C$5:$C$2504,$C914,$D$5:$D$2504,$D914,$J$5:$J$2504,$J914,$B$5:$B$2504,$B914)&gt;1,"Takror",""))</f>
        <v/>
      </c>
    </row>
    <row r="915" customFormat="false" ht="15" hidden="false" customHeight="false" outlineLevel="0" collapsed="false">
      <c r="A915" s="8" t="n">
        <v>911</v>
      </c>
      <c r="B915" s="13"/>
      <c r="C915" s="12"/>
      <c r="D915" s="13"/>
      <c r="E915" s="24"/>
      <c r="F915" s="12"/>
      <c r="G915" s="12"/>
      <c r="H915" s="25"/>
      <c r="I915" s="14" t="str">
        <f aca="false">IF(OR($D915="",$B915=""),"",INT(($B915-$D915)/365.25))</f>
        <v/>
      </c>
      <c r="J915" s="25"/>
      <c r="K915" s="14" t="str">
        <f aca="false">IF(OR($J915="",$I915=""),"",IF(OR(AND($J915="Gelmintoz",$I915&gt;=2,$I915&lt;=10),AND($J915="Onkogematologik",$I915&gt;=2,$I915&lt;=18)),"Ha","Yo'q"))</f>
        <v/>
      </c>
      <c r="L915" s="25"/>
      <c r="M915" s="12"/>
      <c r="N915" s="14" t="str">
        <f aca="false">IF(OR($C915="",$D915="",$J915="",$B915=""),"",IF(COUNTIFS($C$5:$C$2504,$C915,$D$5:$D$2504,$D915,$J$5:$J$2504,$J915,$B$5:$B$2504,$B915)&gt;1,"Takror",""))</f>
        <v/>
      </c>
    </row>
    <row r="916" customFormat="false" ht="15" hidden="false" customHeight="false" outlineLevel="0" collapsed="false">
      <c r="A916" s="8" t="n">
        <v>912</v>
      </c>
      <c r="B916" s="13"/>
      <c r="C916" s="12"/>
      <c r="D916" s="13"/>
      <c r="E916" s="24"/>
      <c r="F916" s="12"/>
      <c r="G916" s="12"/>
      <c r="H916" s="25"/>
      <c r="I916" s="14" t="str">
        <f aca="false">IF(OR($D916="",$B916=""),"",INT(($B916-$D916)/365.25))</f>
        <v/>
      </c>
      <c r="J916" s="25"/>
      <c r="K916" s="14" t="str">
        <f aca="false">IF(OR($J916="",$I916=""),"",IF(OR(AND($J916="Gelmintoz",$I916&gt;=2,$I916&lt;=10),AND($J916="Onkogematologik",$I916&gt;=2,$I916&lt;=18)),"Ha","Yo'q"))</f>
        <v/>
      </c>
      <c r="L916" s="25"/>
      <c r="M916" s="12"/>
      <c r="N916" s="14" t="str">
        <f aca="false">IF(OR($C916="",$D916="",$J916="",$B916=""),"",IF(COUNTIFS($C$5:$C$2504,$C916,$D$5:$D$2504,$D916,$J$5:$J$2504,$J916,$B$5:$B$2504,$B916)&gt;1,"Takror",""))</f>
        <v/>
      </c>
    </row>
    <row r="917" customFormat="false" ht="15" hidden="false" customHeight="false" outlineLevel="0" collapsed="false">
      <c r="A917" s="8" t="n">
        <v>913</v>
      </c>
      <c r="B917" s="13"/>
      <c r="C917" s="12"/>
      <c r="D917" s="13"/>
      <c r="E917" s="24"/>
      <c r="F917" s="12"/>
      <c r="G917" s="12"/>
      <c r="H917" s="25"/>
      <c r="I917" s="14" t="str">
        <f aca="false">IF(OR($D917="",$B917=""),"",INT(($B917-$D917)/365.25))</f>
        <v/>
      </c>
      <c r="J917" s="25"/>
      <c r="K917" s="14" t="str">
        <f aca="false">IF(OR($J917="",$I917=""),"",IF(OR(AND($J917="Gelmintoz",$I917&gt;=2,$I917&lt;=10),AND($J917="Onkogematologik",$I917&gt;=2,$I917&lt;=18)),"Ha","Yo'q"))</f>
        <v/>
      </c>
      <c r="L917" s="25"/>
      <c r="M917" s="12"/>
      <c r="N917" s="14" t="str">
        <f aca="false">IF(OR($C917="",$D917="",$J917="",$B917=""),"",IF(COUNTIFS($C$5:$C$2504,$C917,$D$5:$D$2504,$D917,$J$5:$J$2504,$J917,$B$5:$B$2504,$B917)&gt;1,"Takror",""))</f>
        <v/>
      </c>
    </row>
    <row r="918" customFormat="false" ht="15" hidden="false" customHeight="false" outlineLevel="0" collapsed="false">
      <c r="A918" s="8" t="n">
        <v>914</v>
      </c>
      <c r="B918" s="13"/>
      <c r="C918" s="12"/>
      <c r="D918" s="13"/>
      <c r="E918" s="24"/>
      <c r="F918" s="12"/>
      <c r="G918" s="12"/>
      <c r="H918" s="25"/>
      <c r="I918" s="14" t="str">
        <f aca="false">IF(OR($D918="",$B918=""),"",INT(($B918-$D918)/365.25))</f>
        <v/>
      </c>
      <c r="J918" s="25"/>
      <c r="K918" s="14" t="str">
        <f aca="false">IF(OR($J918="",$I918=""),"",IF(OR(AND($J918="Gelmintoz",$I918&gt;=2,$I918&lt;=10),AND($J918="Onkogematologik",$I918&gt;=2,$I918&lt;=18)),"Ha","Yo'q"))</f>
        <v/>
      </c>
      <c r="L918" s="25"/>
      <c r="M918" s="12"/>
      <c r="N918" s="14" t="str">
        <f aca="false">IF(OR($C918="",$D918="",$J918="",$B918=""),"",IF(COUNTIFS($C$5:$C$2504,$C918,$D$5:$D$2504,$D918,$J$5:$J$2504,$J918,$B$5:$B$2504,$B918)&gt;1,"Takror",""))</f>
        <v/>
      </c>
    </row>
    <row r="919" customFormat="false" ht="15" hidden="false" customHeight="false" outlineLevel="0" collapsed="false">
      <c r="A919" s="8" t="n">
        <v>915</v>
      </c>
      <c r="B919" s="13"/>
      <c r="C919" s="12"/>
      <c r="D919" s="13"/>
      <c r="E919" s="24"/>
      <c r="F919" s="12"/>
      <c r="G919" s="12"/>
      <c r="H919" s="25"/>
      <c r="I919" s="14" t="str">
        <f aca="false">IF(OR($D919="",$B919=""),"",INT(($B919-$D919)/365.25))</f>
        <v/>
      </c>
      <c r="J919" s="25"/>
      <c r="K919" s="14" t="str">
        <f aca="false">IF(OR($J919="",$I919=""),"",IF(OR(AND($J919="Gelmintoz",$I919&gt;=2,$I919&lt;=10),AND($J919="Onkogematologik",$I919&gt;=2,$I919&lt;=18)),"Ha","Yo'q"))</f>
        <v/>
      </c>
      <c r="L919" s="25"/>
      <c r="M919" s="12"/>
      <c r="N919" s="14" t="str">
        <f aca="false">IF(OR($C919="",$D919="",$J919="",$B919=""),"",IF(COUNTIFS($C$5:$C$2504,$C919,$D$5:$D$2504,$D919,$J$5:$J$2504,$J919,$B$5:$B$2504,$B919)&gt;1,"Takror",""))</f>
        <v/>
      </c>
    </row>
    <row r="920" customFormat="false" ht="15" hidden="false" customHeight="false" outlineLevel="0" collapsed="false">
      <c r="A920" s="8" t="n">
        <v>916</v>
      </c>
      <c r="B920" s="13"/>
      <c r="C920" s="12"/>
      <c r="D920" s="13"/>
      <c r="E920" s="24"/>
      <c r="F920" s="12"/>
      <c r="G920" s="12"/>
      <c r="H920" s="25"/>
      <c r="I920" s="14" t="str">
        <f aca="false">IF(OR($D920="",$B920=""),"",INT(($B920-$D920)/365.25))</f>
        <v/>
      </c>
      <c r="J920" s="25"/>
      <c r="K920" s="14" t="str">
        <f aca="false">IF(OR($J920="",$I920=""),"",IF(OR(AND($J920="Gelmintoz",$I920&gt;=2,$I920&lt;=10),AND($J920="Onkogematologik",$I920&gt;=2,$I920&lt;=18)),"Ha","Yo'q"))</f>
        <v/>
      </c>
      <c r="L920" s="25"/>
      <c r="M920" s="12"/>
      <c r="N920" s="14" t="str">
        <f aca="false">IF(OR($C920="",$D920="",$J920="",$B920=""),"",IF(COUNTIFS($C$5:$C$2504,$C920,$D$5:$D$2504,$D920,$J$5:$J$2504,$J920,$B$5:$B$2504,$B920)&gt;1,"Takror",""))</f>
        <v/>
      </c>
    </row>
    <row r="921" customFormat="false" ht="15" hidden="false" customHeight="false" outlineLevel="0" collapsed="false">
      <c r="A921" s="8" t="n">
        <v>917</v>
      </c>
      <c r="B921" s="13"/>
      <c r="C921" s="12"/>
      <c r="D921" s="13"/>
      <c r="E921" s="24"/>
      <c r="F921" s="12"/>
      <c r="G921" s="12"/>
      <c r="H921" s="25"/>
      <c r="I921" s="14" t="str">
        <f aca="false">IF(OR($D921="",$B921=""),"",INT(($B921-$D921)/365.25))</f>
        <v/>
      </c>
      <c r="J921" s="25"/>
      <c r="K921" s="14" t="str">
        <f aca="false">IF(OR($J921="",$I921=""),"",IF(OR(AND($J921="Gelmintoz",$I921&gt;=2,$I921&lt;=10),AND($J921="Onkogematologik",$I921&gt;=2,$I921&lt;=18)),"Ha","Yo'q"))</f>
        <v/>
      </c>
      <c r="L921" s="25"/>
      <c r="M921" s="12"/>
      <c r="N921" s="14" t="str">
        <f aca="false">IF(OR($C921="",$D921="",$J921="",$B921=""),"",IF(COUNTIFS($C$5:$C$2504,$C921,$D$5:$D$2504,$D921,$J$5:$J$2504,$J921,$B$5:$B$2504,$B921)&gt;1,"Takror",""))</f>
        <v/>
      </c>
    </row>
    <row r="922" customFormat="false" ht="15" hidden="false" customHeight="false" outlineLevel="0" collapsed="false">
      <c r="A922" s="8" t="n">
        <v>918</v>
      </c>
      <c r="B922" s="13"/>
      <c r="C922" s="12"/>
      <c r="D922" s="13"/>
      <c r="E922" s="24"/>
      <c r="F922" s="12"/>
      <c r="G922" s="12"/>
      <c r="H922" s="25"/>
      <c r="I922" s="14" t="str">
        <f aca="false">IF(OR($D922="",$B922=""),"",INT(($B922-$D922)/365.25))</f>
        <v/>
      </c>
      <c r="J922" s="25"/>
      <c r="K922" s="14" t="str">
        <f aca="false">IF(OR($J922="",$I922=""),"",IF(OR(AND($J922="Gelmintoz",$I922&gt;=2,$I922&lt;=10),AND($J922="Onkogematologik",$I922&gt;=2,$I922&lt;=18)),"Ha","Yo'q"))</f>
        <v/>
      </c>
      <c r="L922" s="25"/>
      <c r="M922" s="12"/>
      <c r="N922" s="14" t="str">
        <f aca="false">IF(OR($C922="",$D922="",$J922="",$B922=""),"",IF(COUNTIFS($C$5:$C$2504,$C922,$D$5:$D$2504,$D922,$J$5:$J$2504,$J922,$B$5:$B$2504,$B922)&gt;1,"Takror",""))</f>
        <v/>
      </c>
    </row>
    <row r="923" customFormat="false" ht="15" hidden="false" customHeight="false" outlineLevel="0" collapsed="false">
      <c r="A923" s="8" t="n">
        <v>919</v>
      </c>
      <c r="B923" s="13"/>
      <c r="C923" s="12"/>
      <c r="D923" s="13"/>
      <c r="E923" s="24"/>
      <c r="F923" s="12"/>
      <c r="G923" s="12"/>
      <c r="H923" s="25"/>
      <c r="I923" s="14" t="str">
        <f aca="false">IF(OR($D923="",$B923=""),"",INT(($B923-$D923)/365.25))</f>
        <v/>
      </c>
      <c r="J923" s="25"/>
      <c r="K923" s="14" t="str">
        <f aca="false">IF(OR($J923="",$I923=""),"",IF(OR(AND($J923="Gelmintoz",$I923&gt;=2,$I923&lt;=10),AND($J923="Onkogematologik",$I923&gt;=2,$I923&lt;=18)),"Ha","Yo'q"))</f>
        <v/>
      </c>
      <c r="L923" s="25"/>
      <c r="M923" s="12"/>
      <c r="N923" s="14" t="str">
        <f aca="false">IF(OR($C923="",$D923="",$J923="",$B923=""),"",IF(COUNTIFS($C$5:$C$2504,$C923,$D$5:$D$2504,$D923,$J$5:$J$2504,$J923,$B$5:$B$2504,$B923)&gt;1,"Takror",""))</f>
        <v/>
      </c>
    </row>
    <row r="924" customFormat="false" ht="15" hidden="false" customHeight="false" outlineLevel="0" collapsed="false">
      <c r="A924" s="8" t="n">
        <v>920</v>
      </c>
      <c r="B924" s="13"/>
      <c r="C924" s="12"/>
      <c r="D924" s="13"/>
      <c r="E924" s="24"/>
      <c r="F924" s="12"/>
      <c r="G924" s="12"/>
      <c r="H924" s="25"/>
      <c r="I924" s="14" t="str">
        <f aca="false">IF(OR($D924="",$B924=""),"",INT(($B924-$D924)/365.25))</f>
        <v/>
      </c>
      <c r="J924" s="25"/>
      <c r="K924" s="14" t="str">
        <f aca="false">IF(OR($J924="",$I924=""),"",IF(OR(AND($J924="Gelmintoz",$I924&gt;=2,$I924&lt;=10),AND($J924="Onkogematologik",$I924&gt;=2,$I924&lt;=18)),"Ha","Yo'q"))</f>
        <v/>
      </c>
      <c r="L924" s="25"/>
      <c r="M924" s="12"/>
      <c r="N924" s="14" t="str">
        <f aca="false">IF(OR($C924="",$D924="",$J924="",$B924=""),"",IF(COUNTIFS($C$5:$C$2504,$C924,$D$5:$D$2504,$D924,$J$5:$J$2504,$J924,$B$5:$B$2504,$B924)&gt;1,"Takror",""))</f>
        <v/>
      </c>
    </row>
    <row r="925" customFormat="false" ht="15" hidden="false" customHeight="false" outlineLevel="0" collapsed="false">
      <c r="A925" s="8" t="n">
        <v>921</v>
      </c>
      <c r="B925" s="13"/>
      <c r="C925" s="12"/>
      <c r="D925" s="13"/>
      <c r="E925" s="24"/>
      <c r="F925" s="12"/>
      <c r="G925" s="12"/>
      <c r="H925" s="25"/>
      <c r="I925" s="14" t="str">
        <f aca="false">IF(OR($D925="",$B925=""),"",INT(($B925-$D925)/365.25))</f>
        <v/>
      </c>
      <c r="J925" s="25"/>
      <c r="K925" s="14" t="str">
        <f aca="false">IF(OR($J925="",$I925=""),"",IF(OR(AND($J925="Gelmintoz",$I925&gt;=2,$I925&lt;=10),AND($J925="Onkogematologik",$I925&gt;=2,$I925&lt;=18)),"Ha","Yo'q"))</f>
        <v/>
      </c>
      <c r="L925" s="25"/>
      <c r="M925" s="12"/>
      <c r="N925" s="14" t="str">
        <f aca="false">IF(OR($C925="",$D925="",$J925="",$B925=""),"",IF(COUNTIFS($C$5:$C$2504,$C925,$D$5:$D$2504,$D925,$J$5:$J$2504,$J925,$B$5:$B$2504,$B925)&gt;1,"Takror",""))</f>
        <v/>
      </c>
    </row>
    <row r="926" customFormat="false" ht="15" hidden="false" customHeight="false" outlineLevel="0" collapsed="false">
      <c r="A926" s="8" t="n">
        <v>922</v>
      </c>
      <c r="B926" s="13"/>
      <c r="C926" s="12"/>
      <c r="D926" s="13"/>
      <c r="E926" s="24"/>
      <c r="F926" s="12"/>
      <c r="G926" s="12"/>
      <c r="H926" s="25"/>
      <c r="I926" s="14" t="str">
        <f aca="false">IF(OR($D926="",$B926=""),"",INT(($B926-$D926)/365.25))</f>
        <v/>
      </c>
      <c r="J926" s="25"/>
      <c r="K926" s="14" t="str">
        <f aca="false">IF(OR($J926="",$I926=""),"",IF(OR(AND($J926="Gelmintoz",$I926&gt;=2,$I926&lt;=10),AND($J926="Onkogematologik",$I926&gt;=2,$I926&lt;=18)),"Ha","Yo'q"))</f>
        <v/>
      </c>
      <c r="L926" s="25"/>
      <c r="M926" s="12"/>
      <c r="N926" s="14" t="str">
        <f aca="false">IF(OR($C926="",$D926="",$J926="",$B926=""),"",IF(COUNTIFS($C$5:$C$2504,$C926,$D$5:$D$2504,$D926,$J$5:$J$2504,$J926,$B$5:$B$2504,$B926)&gt;1,"Takror",""))</f>
        <v/>
      </c>
    </row>
    <row r="927" customFormat="false" ht="15" hidden="false" customHeight="false" outlineLevel="0" collapsed="false">
      <c r="A927" s="8" t="n">
        <v>923</v>
      </c>
      <c r="B927" s="13"/>
      <c r="C927" s="12"/>
      <c r="D927" s="13"/>
      <c r="E927" s="24"/>
      <c r="F927" s="12"/>
      <c r="G927" s="12"/>
      <c r="H927" s="25"/>
      <c r="I927" s="14" t="str">
        <f aca="false">IF(OR($D927="",$B927=""),"",INT(($B927-$D927)/365.25))</f>
        <v/>
      </c>
      <c r="J927" s="25"/>
      <c r="K927" s="14" t="str">
        <f aca="false">IF(OR($J927="",$I927=""),"",IF(OR(AND($J927="Gelmintoz",$I927&gt;=2,$I927&lt;=10),AND($J927="Onkogematologik",$I927&gt;=2,$I927&lt;=18)),"Ha","Yo'q"))</f>
        <v/>
      </c>
      <c r="L927" s="25"/>
      <c r="M927" s="12"/>
      <c r="N927" s="14" t="str">
        <f aca="false">IF(OR($C927="",$D927="",$J927="",$B927=""),"",IF(COUNTIFS($C$5:$C$2504,$C927,$D$5:$D$2504,$D927,$J$5:$J$2504,$J927,$B$5:$B$2504,$B927)&gt;1,"Takror",""))</f>
        <v/>
      </c>
    </row>
    <row r="928" customFormat="false" ht="15" hidden="false" customHeight="false" outlineLevel="0" collapsed="false">
      <c r="A928" s="8" t="n">
        <v>924</v>
      </c>
      <c r="B928" s="13"/>
      <c r="C928" s="12"/>
      <c r="D928" s="13"/>
      <c r="E928" s="24"/>
      <c r="F928" s="12"/>
      <c r="G928" s="12"/>
      <c r="H928" s="25"/>
      <c r="I928" s="14" t="str">
        <f aca="false">IF(OR($D928="",$B928=""),"",INT(($B928-$D928)/365.25))</f>
        <v/>
      </c>
      <c r="J928" s="25"/>
      <c r="K928" s="14" t="str">
        <f aca="false">IF(OR($J928="",$I928=""),"",IF(OR(AND($J928="Gelmintoz",$I928&gt;=2,$I928&lt;=10),AND($J928="Onkogematologik",$I928&gt;=2,$I928&lt;=18)),"Ha","Yo'q"))</f>
        <v/>
      </c>
      <c r="L928" s="25"/>
      <c r="M928" s="12"/>
      <c r="N928" s="14" t="str">
        <f aca="false">IF(OR($C928="",$D928="",$J928="",$B928=""),"",IF(COUNTIFS($C$5:$C$2504,$C928,$D$5:$D$2504,$D928,$J$5:$J$2504,$J928,$B$5:$B$2504,$B928)&gt;1,"Takror",""))</f>
        <v/>
      </c>
    </row>
    <row r="929" customFormat="false" ht="15" hidden="false" customHeight="false" outlineLevel="0" collapsed="false">
      <c r="A929" s="8" t="n">
        <v>925</v>
      </c>
      <c r="B929" s="13"/>
      <c r="C929" s="12"/>
      <c r="D929" s="13"/>
      <c r="E929" s="24"/>
      <c r="F929" s="12"/>
      <c r="G929" s="12"/>
      <c r="H929" s="25"/>
      <c r="I929" s="14" t="str">
        <f aca="false">IF(OR($D929="",$B929=""),"",INT(($B929-$D929)/365.25))</f>
        <v/>
      </c>
      <c r="J929" s="25"/>
      <c r="K929" s="14" t="str">
        <f aca="false">IF(OR($J929="",$I929=""),"",IF(OR(AND($J929="Gelmintoz",$I929&gt;=2,$I929&lt;=10),AND($J929="Onkogematologik",$I929&gt;=2,$I929&lt;=18)),"Ha","Yo'q"))</f>
        <v/>
      </c>
      <c r="L929" s="25"/>
      <c r="M929" s="12"/>
      <c r="N929" s="14" t="str">
        <f aca="false">IF(OR($C929="",$D929="",$J929="",$B929=""),"",IF(COUNTIFS($C$5:$C$2504,$C929,$D$5:$D$2504,$D929,$J$5:$J$2504,$J929,$B$5:$B$2504,$B929)&gt;1,"Takror",""))</f>
        <v/>
      </c>
    </row>
    <row r="930" customFormat="false" ht="15" hidden="false" customHeight="false" outlineLevel="0" collapsed="false">
      <c r="A930" s="8" t="n">
        <v>926</v>
      </c>
      <c r="B930" s="13"/>
      <c r="C930" s="12"/>
      <c r="D930" s="13"/>
      <c r="E930" s="24"/>
      <c r="F930" s="12"/>
      <c r="G930" s="12"/>
      <c r="H930" s="25"/>
      <c r="I930" s="14" t="str">
        <f aca="false">IF(OR($D930="",$B930=""),"",INT(($B930-$D930)/365.25))</f>
        <v/>
      </c>
      <c r="J930" s="25"/>
      <c r="K930" s="14" t="str">
        <f aca="false">IF(OR($J930="",$I930=""),"",IF(OR(AND($J930="Gelmintoz",$I930&gt;=2,$I930&lt;=10),AND($J930="Onkogematologik",$I930&gt;=2,$I930&lt;=18)),"Ha","Yo'q"))</f>
        <v/>
      </c>
      <c r="L930" s="25"/>
      <c r="M930" s="12"/>
      <c r="N930" s="14" t="str">
        <f aca="false">IF(OR($C930="",$D930="",$J930="",$B930=""),"",IF(COUNTIFS($C$5:$C$2504,$C930,$D$5:$D$2504,$D930,$J$5:$J$2504,$J930,$B$5:$B$2504,$B930)&gt;1,"Takror",""))</f>
        <v/>
      </c>
    </row>
    <row r="931" customFormat="false" ht="15" hidden="false" customHeight="false" outlineLevel="0" collapsed="false">
      <c r="A931" s="8" t="n">
        <v>927</v>
      </c>
      <c r="B931" s="13"/>
      <c r="C931" s="12"/>
      <c r="D931" s="13"/>
      <c r="E931" s="24"/>
      <c r="F931" s="12"/>
      <c r="G931" s="12"/>
      <c r="H931" s="25"/>
      <c r="I931" s="14" t="str">
        <f aca="false">IF(OR($D931="",$B931=""),"",INT(($B931-$D931)/365.25))</f>
        <v/>
      </c>
      <c r="J931" s="25"/>
      <c r="K931" s="14" t="str">
        <f aca="false">IF(OR($J931="",$I931=""),"",IF(OR(AND($J931="Gelmintoz",$I931&gt;=2,$I931&lt;=10),AND($J931="Onkogematologik",$I931&gt;=2,$I931&lt;=18)),"Ha","Yo'q"))</f>
        <v/>
      </c>
      <c r="L931" s="25"/>
      <c r="M931" s="12"/>
      <c r="N931" s="14" t="str">
        <f aca="false">IF(OR($C931="",$D931="",$J931="",$B931=""),"",IF(COUNTIFS($C$5:$C$2504,$C931,$D$5:$D$2504,$D931,$J$5:$J$2504,$J931,$B$5:$B$2504,$B931)&gt;1,"Takror",""))</f>
        <v/>
      </c>
    </row>
    <row r="932" customFormat="false" ht="15" hidden="false" customHeight="false" outlineLevel="0" collapsed="false">
      <c r="A932" s="8" t="n">
        <v>928</v>
      </c>
      <c r="B932" s="13"/>
      <c r="C932" s="12"/>
      <c r="D932" s="13"/>
      <c r="E932" s="24"/>
      <c r="F932" s="12"/>
      <c r="G932" s="12"/>
      <c r="H932" s="25"/>
      <c r="I932" s="14" t="str">
        <f aca="false">IF(OR($D932="",$B932=""),"",INT(($B932-$D932)/365.25))</f>
        <v/>
      </c>
      <c r="J932" s="25"/>
      <c r="K932" s="14" t="str">
        <f aca="false">IF(OR($J932="",$I932=""),"",IF(OR(AND($J932="Gelmintoz",$I932&gt;=2,$I932&lt;=10),AND($J932="Onkogematologik",$I932&gt;=2,$I932&lt;=18)),"Ha","Yo'q"))</f>
        <v/>
      </c>
      <c r="L932" s="25"/>
      <c r="M932" s="12"/>
      <c r="N932" s="14" t="str">
        <f aca="false">IF(OR($C932="",$D932="",$J932="",$B932=""),"",IF(COUNTIFS($C$5:$C$2504,$C932,$D$5:$D$2504,$D932,$J$5:$J$2504,$J932,$B$5:$B$2504,$B932)&gt;1,"Takror",""))</f>
        <v/>
      </c>
    </row>
    <row r="933" customFormat="false" ht="15" hidden="false" customHeight="false" outlineLevel="0" collapsed="false">
      <c r="A933" s="8" t="n">
        <v>929</v>
      </c>
      <c r="B933" s="13"/>
      <c r="C933" s="12"/>
      <c r="D933" s="13"/>
      <c r="E933" s="24"/>
      <c r="F933" s="12"/>
      <c r="G933" s="12"/>
      <c r="H933" s="25"/>
      <c r="I933" s="14" t="str">
        <f aca="false">IF(OR($D933="",$B933=""),"",INT(($B933-$D933)/365.25))</f>
        <v/>
      </c>
      <c r="J933" s="25"/>
      <c r="K933" s="14" t="str">
        <f aca="false">IF(OR($J933="",$I933=""),"",IF(OR(AND($J933="Gelmintoz",$I933&gt;=2,$I933&lt;=10),AND($J933="Onkogematologik",$I933&gt;=2,$I933&lt;=18)),"Ha","Yo'q"))</f>
        <v/>
      </c>
      <c r="L933" s="25"/>
      <c r="M933" s="12"/>
      <c r="N933" s="14" t="str">
        <f aca="false">IF(OR($C933="",$D933="",$J933="",$B933=""),"",IF(COUNTIFS($C$5:$C$2504,$C933,$D$5:$D$2504,$D933,$J$5:$J$2504,$J933,$B$5:$B$2504,$B933)&gt;1,"Takror",""))</f>
        <v/>
      </c>
    </row>
    <row r="934" customFormat="false" ht="15" hidden="false" customHeight="false" outlineLevel="0" collapsed="false">
      <c r="A934" s="8" t="n">
        <v>930</v>
      </c>
      <c r="B934" s="13"/>
      <c r="C934" s="12"/>
      <c r="D934" s="13"/>
      <c r="E934" s="24"/>
      <c r="F934" s="12"/>
      <c r="G934" s="12"/>
      <c r="H934" s="25"/>
      <c r="I934" s="14" t="str">
        <f aca="false">IF(OR($D934="",$B934=""),"",INT(($B934-$D934)/365.25))</f>
        <v/>
      </c>
      <c r="J934" s="25"/>
      <c r="K934" s="14" t="str">
        <f aca="false">IF(OR($J934="",$I934=""),"",IF(OR(AND($J934="Gelmintoz",$I934&gt;=2,$I934&lt;=10),AND($J934="Onkogematologik",$I934&gt;=2,$I934&lt;=18)),"Ha","Yo'q"))</f>
        <v/>
      </c>
      <c r="L934" s="25"/>
      <c r="M934" s="12"/>
      <c r="N934" s="14" t="str">
        <f aca="false">IF(OR($C934="",$D934="",$J934="",$B934=""),"",IF(COUNTIFS($C$5:$C$2504,$C934,$D$5:$D$2504,$D934,$J$5:$J$2504,$J934,$B$5:$B$2504,$B934)&gt;1,"Takror",""))</f>
        <v/>
      </c>
    </row>
    <row r="935" customFormat="false" ht="15" hidden="false" customHeight="false" outlineLevel="0" collapsed="false">
      <c r="A935" s="8" t="n">
        <v>931</v>
      </c>
      <c r="B935" s="13"/>
      <c r="C935" s="12"/>
      <c r="D935" s="13"/>
      <c r="E935" s="24"/>
      <c r="F935" s="12"/>
      <c r="G935" s="12"/>
      <c r="H935" s="25"/>
      <c r="I935" s="14" t="str">
        <f aca="false">IF(OR($D935="",$B935=""),"",INT(($B935-$D935)/365.25))</f>
        <v/>
      </c>
      <c r="J935" s="25"/>
      <c r="K935" s="14" t="str">
        <f aca="false">IF(OR($J935="",$I935=""),"",IF(OR(AND($J935="Gelmintoz",$I935&gt;=2,$I935&lt;=10),AND($J935="Onkogematologik",$I935&gt;=2,$I935&lt;=18)),"Ha","Yo'q"))</f>
        <v/>
      </c>
      <c r="L935" s="25"/>
      <c r="M935" s="12"/>
      <c r="N935" s="14" t="str">
        <f aca="false">IF(OR($C935="",$D935="",$J935="",$B935=""),"",IF(COUNTIFS($C$5:$C$2504,$C935,$D$5:$D$2504,$D935,$J$5:$J$2504,$J935,$B$5:$B$2504,$B935)&gt;1,"Takror",""))</f>
        <v/>
      </c>
    </row>
    <row r="936" customFormat="false" ht="15" hidden="false" customHeight="false" outlineLevel="0" collapsed="false">
      <c r="A936" s="8" t="n">
        <v>932</v>
      </c>
      <c r="B936" s="13"/>
      <c r="C936" s="12"/>
      <c r="D936" s="13"/>
      <c r="E936" s="24"/>
      <c r="F936" s="12"/>
      <c r="G936" s="12"/>
      <c r="H936" s="25"/>
      <c r="I936" s="14" t="str">
        <f aca="false">IF(OR($D936="",$B936=""),"",INT(($B936-$D936)/365.25))</f>
        <v/>
      </c>
      <c r="J936" s="25"/>
      <c r="K936" s="14" t="str">
        <f aca="false">IF(OR($J936="",$I936=""),"",IF(OR(AND($J936="Gelmintoz",$I936&gt;=2,$I936&lt;=10),AND($J936="Onkogematologik",$I936&gt;=2,$I936&lt;=18)),"Ha","Yo'q"))</f>
        <v/>
      </c>
      <c r="L936" s="25"/>
      <c r="M936" s="12"/>
      <c r="N936" s="14" t="str">
        <f aca="false">IF(OR($C936="",$D936="",$J936="",$B936=""),"",IF(COUNTIFS($C$5:$C$2504,$C936,$D$5:$D$2504,$D936,$J$5:$J$2504,$J936,$B$5:$B$2504,$B936)&gt;1,"Takror",""))</f>
        <v/>
      </c>
    </row>
    <row r="937" customFormat="false" ht="15" hidden="false" customHeight="false" outlineLevel="0" collapsed="false">
      <c r="A937" s="8" t="n">
        <v>933</v>
      </c>
      <c r="B937" s="13"/>
      <c r="C937" s="12"/>
      <c r="D937" s="13"/>
      <c r="E937" s="24"/>
      <c r="F937" s="12"/>
      <c r="G937" s="12"/>
      <c r="H937" s="25"/>
      <c r="I937" s="14" t="str">
        <f aca="false">IF(OR($D937="",$B937=""),"",INT(($B937-$D937)/365.25))</f>
        <v/>
      </c>
      <c r="J937" s="25"/>
      <c r="K937" s="14" t="str">
        <f aca="false">IF(OR($J937="",$I937=""),"",IF(OR(AND($J937="Gelmintoz",$I937&gt;=2,$I937&lt;=10),AND($J937="Onkogematologik",$I937&gt;=2,$I937&lt;=18)),"Ha","Yo'q"))</f>
        <v/>
      </c>
      <c r="L937" s="25"/>
      <c r="M937" s="12"/>
      <c r="N937" s="14" t="str">
        <f aca="false">IF(OR($C937="",$D937="",$J937="",$B937=""),"",IF(COUNTIFS($C$5:$C$2504,$C937,$D$5:$D$2504,$D937,$J$5:$J$2504,$J937,$B$5:$B$2504,$B937)&gt;1,"Takror",""))</f>
        <v/>
      </c>
    </row>
    <row r="938" customFormat="false" ht="15" hidden="false" customHeight="false" outlineLevel="0" collapsed="false">
      <c r="A938" s="8" t="n">
        <v>934</v>
      </c>
      <c r="B938" s="13"/>
      <c r="C938" s="12"/>
      <c r="D938" s="13"/>
      <c r="E938" s="24"/>
      <c r="F938" s="12"/>
      <c r="G938" s="12"/>
      <c r="H938" s="25"/>
      <c r="I938" s="14" t="str">
        <f aca="false">IF(OR($D938="",$B938=""),"",INT(($B938-$D938)/365.25))</f>
        <v/>
      </c>
      <c r="J938" s="25"/>
      <c r="K938" s="14" t="str">
        <f aca="false">IF(OR($J938="",$I938=""),"",IF(OR(AND($J938="Gelmintoz",$I938&gt;=2,$I938&lt;=10),AND($J938="Onkogematologik",$I938&gt;=2,$I938&lt;=18)),"Ha","Yo'q"))</f>
        <v/>
      </c>
      <c r="L938" s="25"/>
      <c r="M938" s="12"/>
      <c r="N938" s="14" t="str">
        <f aca="false">IF(OR($C938="",$D938="",$J938="",$B938=""),"",IF(COUNTIFS($C$5:$C$2504,$C938,$D$5:$D$2504,$D938,$J$5:$J$2504,$J938,$B$5:$B$2504,$B938)&gt;1,"Takror",""))</f>
        <v/>
      </c>
    </row>
    <row r="939" customFormat="false" ht="15" hidden="false" customHeight="false" outlineLevel="0" collapsed="false">
      <c r="A939" s="8" t="n">
        <v>935</v>
      </c>
      <c r="B939" s="13"/>
      <c r="C939" s="12"/>
      <c r="D939" s="13"/>
      <c r="E939" s="24"/>
      <c r="F939" s="12"/>
      <c r="G939" s="12"/>
      <c r="H939" s="25"/>
      <c r="I939" s="14" t="str">
        <f aca="false">IF(OR($D939="",$B939=""),"",INT(($B939-$D939)/365.25))</f>
        <v/>
      </c>
      <c r="J939" s="25"/>
      <c r="K939" s="14" t="str">
        <f aca="false">IF(OR($J939="",$I939=""),"",IF(OR(AND($J939="Gelmintoz",$I939&gt;=2,$I939&lt;=10),AND($J939="Onkogematologik",$I939&gt;=2,$I939&lt;=18)),"Ha","Yo'q"))</f>
        <v/>
      </c>
      <c r="L939" s="25"/>
      <c r="M939" s="12"/>
      <c r="N939" s="14" t="str">
        <f aca="false">IF(OR($C939="",$D939="",$J939="",$B939=""),"",IF(COUNTIFS($C$5:$C$2504,$C939,$D$5:$D$2504,$D939,$J$5:$J$2504,$J939,$B$5:$B$2504,$B939)&gt;1,"Takror",""))</f>
        <v/>
      </c>
    </row>
    <row r="940" customFormat="false" ht="15" hidden="false" customHeight="false" outlineLevel="0" collapsed="false">
      <c r="A940" s="8" t="n">
        <v>936</v>
      </c>
      <c r="B940" s="13"/>
      <c r="C940" s="12"/>
      <c r="D940" s="13"/>
      <c r="E940" s="24"/>
      <c r="F940" s="12"/>
      <c r="G940" s="12"/>
      <c r="H940" s="25"/>
      <c r="I940" s="14" t="str">
        <f aca="false">IF(OR($D940="",$B940=""),"",INT(($B940-$D940)/365.25))</f>
        <v/>
      </c>
      <c r="J940" s="25"/>
      <c r="K940" s="14" t="str">
        <f aca="false">IF(OR($J940="",$I940=""),"",IF(OR(AND($J940="Gelmintoz",$I940&gt;=2,$I940&lt;=10),AND($J940="Onkogematologik",$I940&gt;=2,$I940&lt;=18)),"Ha","Yo'q"))</f>
        <v/>
      </c>
      <c r="L940" s="25"/>
      <c r="M940" s="12"/>
      <c r="N940" s="14" t="str">
        <f aca="false">IF(OR($C940="",$D940="",$J940="",$B940=""),"",IF(COUNTIFS($C$5:$C$2504,$C940,$D$5:$D$2504,$D940,$J$5:$J$2504,$J940,$B$5:$B$2504,$B940)&gt;1,"Takror",""))</f>
        <v/>
      </c>
    </row>
    <row r="941" customFormat="false" ht="15" hidden="false" customHeight="false" outlineLevel="0" collapsed="false">
      <c r="A941" s="8" t="n">
        <v>937</v>
      </c>
      <c r="B941" s="13"/>
      <c r="C941" s="12"/>
      <c r="D941" s="13"/>
      <c r="E941" s="24"/>
      <c r="F941" s="12"/>
      <c r="G941" s="12"/>
      <c r="H941" s="25"/>
      <c r="I941" s="14" t="str">
        <f aca="false">IF(OR($D941="",$B941=""),"",INT(($B941-$D941)/365.25))</f>
        <v/>
      </c>
      <c r="J941" s="25"/>
      <c r="K941" s="14" t="str">
        <f aca="false">IF(OR($J941="",$I941=""),"",IF(OR(AND($J941="Gelmintoz",$I941&gt;=2,$I941&lt;=10),AND($J941="Onkogematologik",$I941&gt;=2,$I941&lt;=18)),"Ha","Yo'q"))</f>
        <v/>
      </c>
      <c r="L941" s="25"/>
      <c r="M941" s="12"/>
      <c r="N941" s="14" t="str">
        <f aca="false">IF(OR($C941="",$D941="",$J941="",$B941=""),"",IF(COUNTIFS($C$5:$C$2504,$C941,$D$5:$D$2504,$D941,$J$5:$J$2504,$J941,$B$5:$B$2504,$B941)&gt;1,"Takror",""))</f>
        <v/>
      </c>
    </row>
    <row r="942" customFormat="false" ht="15" hidden="false" customHeight="false" outlineLevel="0" collapsed="false">
      <c r="A942" s="8" t="n">
        <v>938</v>
      </c>
      <c r="B942" s="13"/>
      <c r="C942" s="12"/>
      <c r="D942" s="13"/>
      <c r="E942" s="24"/>
      <c r="F942" s="12"/>
      <c r="G942" s="12"/>
      <c r="H942" s="25"/>
      <c r="I942" s="14" t="str">
        <f aca="false">IF(OR($D942="",$B942=""),"",INT(($B942-$D942)/365.25))</f>
        <v/>
      </c>
      <c r="J942" s="25"/>
      <c r="K942" s="14" t="str">
        <f aca="false">IF(OR($J942="",$I942=""),"",IF(OR(AND($J942="Gelmintoz",$I942&gt;=2,$I942&lt;=10),AND($J942="Onkogematologik",$I942&gt;=2,$I942&lt;=18)),"Ha","Yo'q"))</f>
        <v/>
      </c>
      <c r="L942" s="25"/>
      <c r="M942" s="12"/>
      <c r="N942" s="14" t="str">
        <f aca="false">IF(OR($C942="",$D942="",$J942="",$B942=""),"",IF(COUNTIFS($C$5:$C$2504,$C942,$D$5:$D$2504,$D942,$J$5:$J$2504,$J942,$B$5:$B$2504,$B942)&gt;1,"Takror",""))</f>
        <v/>
      </c>
    </row>
    <row r="943" customFormat="false" ht="15" hidden="false" customHeight="false" outlineLevel="0" collapsed="false">
      <c r="A943" s="8" t="n">
        <v>939</v>
      </c>
      <c r="B943" s="13"/>
      <c r="C943" s="12"/>
      <c r="D943" s="13"/>
      <c r="E943" s="24"/>
      <c r="F943" s="12"/>
      <c r="G943" s="12"/>
      <c r="H943" s="25"/>
      <c r="I943" s="14" t="str">
        <f aca="false">IF(OR($D943="",$B943=""),"",INT(($B943-$D943)/365.25))</f>
        <v/>
      </c>
      <c r="J943" s="25"/>
      <c r="K943" s="14" t="str">
        <f aca="false">IF(OR($J943="",$I943=""),"",IF(OR(AND($J943="Gelmintoz",$I943&gt;=2,$I943&lt;=10),AND($J943="Onkogematologik",$I943&gt;=2,$I943&lt;=18)),"Ha","Yo'q"))</f>
        <v/>
      </c>
      <c r="L943" s="25"/>
      <c r="M943" s="12"/>
      <c r="N943" s="14" t="str">
        <f aca="false">IF(OR($C943="",$D943="",$J943="",$B943=""),"",IF(COUNTIFS($C$5:$C$2504,$C943,$D$5:$D$2504,$D943,$J$5:$J$2504,$J943,$B$5:$B$2504,$B943)&gt;1,"Takror",""))</f>
        <v/>
      </c>
    </row>
    <row r="944" customFormat="false" ht="15" hidden="false" customHeight="false" outlineLevel="0" collapsed="false">
      <c r="A944" s="8" t="n">
        <v>940</v>
      </c>
      <c r="B944" s="13"/>
      <c r="C944" s="12"/>
      <c r="D944" s="13"/>
      <c r="E944" s="24"/>
      <c r="F944" s="12"/>
      <c r="G944" s="12"/>
      <c r="H944" s="25"/>
      <c r="I944" s="14" t="str">
        <f aca="false">IF(OR($D944="",$B944=""),"",INT(($B944-$D944)/365.25))</f>
        <v/>
      </c>
      <c r="J944" s="25"/>
      <c r="K944" s="14" t="str">
        <f aca="false">IF(OR($J944="",$I944=""),"",IF(OR(AND($J944="Gelmintoz",$I944&gt;=2,$I944&lt;=10),AND($J944="Onkogematologik",$I944&gt;=2,$I944&lt;=18)),"Ha","Yo'q"))</f>
        <v/>
      </c>
      <c r="L944" s="25"/>
      <c r="M944" s="12"/>
      <c r="N944" s="14" t="str">
        <f aca="false">IF(OR($C944="",$D944="",$J944="",$B944=""),"",IF(COUNTIFS($C$5:$C$2504,$C944,$D$5:$D$2504,$D944,$J$5:$J$2504,$J944,$B$5:$B$2504,$B944)&gt;1,"Takror",""))</f>
        <v/>
      </c>
    </row>
    <row r="945" customFormat="false" ht="15" hidden="false" customHeight="false" outlineLevel="0" collapsed="false">
      <c r="A945" s="8" t="n">
        <v>941</v>
      </c>
      <c r="B945" s="13"/>
      <c r="C945" s="12"/>
      <c r="D945" s="13"/>
      <c r="E945" s="24"/>
      <c r="F945" s="12"/>
      <c r="G945" s="12"/>
      <c r="H945" s="25"/>
      <c r="I945" s="14" t="str">
        <f aca="false">IF(OR($D945="",$B945=""),"",INT(($B945-$D945)/365.25))</f>
        <v/>
      </c>
      <c r="J945" s="25"/>
      <c r="K945" s="14" t="str">
        <f aca="false">IF(OR($J945="",$I945=""),"",IF(OR(AND($J945="Gelmintoz",$I945&gt;=2,$I945&lt;=10),AND($J945="Onkogematologik",$I945&gt;=2,$I945&lt;=18)),"Ha","Yo'q"))</f>
        <v/>
      </c>
      <c r="L945" s="25"/>
      <c r="M945" s="12"/>
      <c r="N945" s="14" t="str">
        <f aca="false">IF(OR($C945="",$D945="",$J945="",$B945=""),"",IF(COUNTIFS($C$5:$C$2504,$C945,$D$5:$D$2504,$D945,$J$5:$J$2504,$J945,$B$5:$B$2504,$B945)&gt;1,"Takror",""))</f>
        <v/>
      </c>
    </row>
    <row r="946" customFormat="false" ht="15" hidden="false" customHeight="false" outlineLevel="0" collapsed="false">
      <c r="A946" s="8" t="n">
        <v>942</v>
      </c>
      <c r="B946" s="13"/>
      <c r="C946" s="12"/>
      <c r="D946" s="13"/>
      <c r="E946" s="24"/>
      <c r="F946" s="12"/>
      <c r="G946" s="12"/>
      <c r="H946" s="25"/>
      <c r="I946" s="14" t="str">
        <f aca="false">IF(OR($D946="",$B946=""),"",INT(($B946-$D946)/365.25))</f>
        <v/>
      </c>
      <c r="J946" s="25"/>
      <c r="K946" s="14" t="str">
        <f aca="false">IF(OR($J946="",$I946=""),"",IF(OR(AND($J946="Gelmintoz",$I946&gt;=2,$I946&lt;=10),AND($J946="Onkogematologik",$I946&gt;=2,$I946&lt;=18)),"Ha","Yo'q"))</f>
        <v/>
      </c>
      <c r="L946" s="25"/>
      <c r="M946" s="12"/>
      <c r="N946" s="14" t="str">
        <f aca="false">IF(OR($C946="",$D946="",$J946="",$B946=""),"",IF(COUNTIFS($C$5:$C$2504,$C946,$D$5:$D$2504,$D946,$J$5:$J$2504,$J946,$B$5:$B$2504,$B946)&gt;1,"Takror",""))</f>
        <v/>
      </c>
    </row>
    <row r="947" customFormat="false" ht="15" hidden="false" customHeight="false" outlineLevel="0" collapsed="false">
      <c r="A947" s="8" t="n">
        <v>943</v>
      </c>
      <c r="B947" s="13"/>
      <c r="C947" s="12"/>
      <c r="D947" s="13"/>
      <c r="E947" s="24"/>
      <c r="F947" s="12"/>
      <c r="G947" s="12"/>
      <c r="H947" s="25"/>
      <c r="I947" s="14" t="str">
        <f aca="false">IF(OR($D947="",$B947=""),"",INT(($B947-$D947)/365.25))</f>
        <v/>
      </c>
      <c r="J947" s="25"/>
      <c r="K947" s="14" t="str">
        <f aca="false">IF(OR($J947="",$I947=""),"",IF(OR(AND($J947="Gelmintoz",$I947&gt;=2,$I947&lt;=10),AND($J947="Onkogematologik",$I947&gt;=2,$I947&lt;=18)),"Ha","Yo'q"))</f>
        <v/>
      </c>
      <c r="L947" s="25"/>
      <c r="M947" s="12"/>
      <c r="N947" s="14" t="str">
        <f aca="false">IF(OR($C947="",$D947="",$J947="",$B947=""),"",IF(COUNTIFS($C$5:$C$2504,$C947,$D$5:$D$2504,$D947,$J$5:$J$2504,$J947,$B$5:$B$2504,$B947)&gt;1,"Takror",""))</f>
        <v/>
      </c>
    </row>
    <row r="948" customFormat="false" ht="15" hidden="false" customHeight="false" outlineLevel="0" collapsed="false">
      <c r="A948" s="8" t="n">
        <v>944</v>
      </c>
      <c r="B948" s="13"/>
      <c r="C948" s="12"/>
      <c r="D948" s="13"/>
      <c r="E948" s="24"/>
      <c r="F948" s="12"/>
      <c r="G948" s="12"/>
      <c r="H948" s="25"/>
      <c r="I948" s="14" t="str">
        <f aca="false">IF(OR($D948="",$B948=""),"",INT(($B948-$D948)/365.25))</f>
        <v/>
      </c>
      <c r="J948" s="25"/>
      <c r="K948" s="14" t="str">
        <f aca="false">IF(OR($J948="",$I948=""),"",IF(OR(AND($J948="Gelmintoz",$I948&gt;=2,$I948&lt;=10),AND($J948="Onkogematologik",$I948&gt;=2,$I948&lt;=18)),"Ha","Yo'q"))</f>
        <v/>
      </c>
      <c r="L948" s="25"/>
      <c r="M948" s="12"/>
      <c r="N948" s="14" t="str">
        <f aca="false">IF(OR($C948="",$D948="",$J948="",$B948=""),"",IF(COUNTIFS($C$5:$C$2504,$C948,$D$5:$D$2504,$D948,$J$5:$J$2504,$J948,$B$5:$B$2504,$B948)&gt;1,"Takror",""))</f>
        <v/>
      </c>
    </row>
    <row r="949" customFormat="false" ht="15" hidden="false" customHeight="false" outlineLevel="0" collapsed="false">
      <c r="A949" s="8" t="n">
        <v>945</v>
      </c>
      <c r="B949" s="13"/>
      <c r="C949" s="12"/>
      <c r="D949" s="13"/>
      <c r="E949" s="24"/>
      <c r="F949" s="12"/>
      <c r="G949" s="12"/>
      <c r="H949" s="25"/>
      <c r="I949" s="14" t="str">
        <f aca="false">IF(OR($D949="",$B949=""),"",INT(($B949-$D949)/365.25))</f>
        <v/>
      </c>
      <c r="J949" s="25"/>
      <c r="K949" s="14" t="str">
        <f aca="false">IF(OR($J949="",$I949=""),"",IF(OR(AND($J949="Gelmintoz",$I949&gt;=2,$I949&lt;=10),AND($J949="Onkogematologik",$I949&gt;=2,$I949&lt;=18)),"Ha","Yo'q"))</f>
        <v/>
      </c>
      <c r="L949" s="25"/>
      <c r="M949" s="12"/>
      <c r="N949" s="14" t="str">
        <f aca="false">IF(OR($C949="",$D949="",$J949="",$B949=""),"",IF(COUNTIFS($C$5:$C$2504,$C949,$D$5:$D$2504,$D949,$J$5:$J$2504,$J949,$B$5:$B$2504,$B949)&gt;1,"Takror",""))</f>
        <v/>
      </c>
    </row>
    <row r="950" customFormat="false" ht="15" hidden="false" customHeight="false" outlineLevel="0" collapsed="false">
      <c r="A950" s="8" t="n">
        <v>946</v>
      </c>
      <c r="B950" s="13"/>
      <c r="C950" s="12"/>
      <c r="D950" s="13"/>
      <c r="E950" s="24"/>
      <c r="F950" s="12"/>
      <c r="G950" s="12"/>
      <c r="H950" s="25"/>
      <c r="I950" s="14" t="str">
        <f aca="false">IF(OR($D950="",$B950=""),"",INT(($B950-$D950)/365.25))</f>
        <v/>
      </c>
      <c r="J950" s="25"/>
      <c r="K950" s="14" t="str">
        <f aca="false">IF(OR($J950="",$I950=""),"",IF(OR(AND($J950="Gelmintoz",$I950&gt;=2,$I950&lt;=10),AND($J950="Onkogematologik",$I950&gt;=2,$I950&lt;=18)),"Ha","Yo'q"))</f>
        <v/>
      </c>
      <c r="L950" s="25"/>
      <c r="M950" s="12"/>
      <c r="N950" s="14" t="str">
        <f aca="false">IF(OR($C950="",$D950="",$J950="",$B950=""),"",IF(COUNTIFS($C$5:$C$2504,$C950,$D$5:$D$2504,$D950,$J$5:$J$2504,$J950,$B$5:$B$2504,$B950)&gt;1,"Takror",""))</f>
        <v/>
      </c>
    </row>
    <row r="951" customFormat="false" ht="15" hidden="false" customHeight="false" outlineLevel="0" collapsed="false">
      <c r="A951" s="8" t="n">
        <v>947</v>
      </c>
      <c r="B951" s="13"/>
      <c r="C951" s="12"/>
      <c r="D951" s="13"/>
      <c r="E951" s="24"/>
      <c r="F951" s="12"/>
      <c r="G951" s="12"/>
      <c r="H951" s="25"/>
      <c r="I951" s="14" t="str">
        <f aca="false">IF(OR($D951="",$B951=""),"",INT(($B951-$D951)/365.25))</f>
        <v/>
      </c>
      <c r="J951" s="25"/>
      <c r="K951" s="14" t="str">
        <f aca="false">IF(OR($J951="",$I951=""),"",IF(OR(AND($J951="Gelmintoz",$I951&gt;=2,$I951&lt;=10),AND($J951="Onkogematologik",$I951&gt;=2,$I951&lt;=18)),"Ha","Yo'q"))</f>
        <v/>
      </c>
      <c r="L951" s="25"/>
      <c r="M951" s="12"/>
      <c r="N951" s="14" t="str">
        <f aca="false">IF(OR($C951="",$D951="",$J951="",$B951=""),"",IF(COUNTIFS($C$5:$C$2504,$C951,$D$5:$D$2504,$D951,$J$5:$J$2504,$J951,$B$5:$B$2504,$B951)&gt;1,"Takror",""))</f>
        <v/>
      </c>
    </row>
    <row r="952" customFormat="false" ht="15" hidden="false" customHeight="false" outlineLevel="0" collapsed="false">
      <c r="A952" s="8" t="n">
        <v>948</v>
      </c>
      <c r="B952" s="13"/>
      <c r="C952" s="12"/>
      <c r="D952" s="13"/>
      <c r="E952" s="24"/>
      <c r="F952" s="12"/>
      <c r="G952" s="12"/>
      <c r="H952" s="25"/>
      <c r="I952" s="14" t="str">
        <f aca="false">IF(OR($D952="",$B952=""),"",INT(($B952-$D952)/365.25))</f>
        <v/>
      </c>
      <c r="J952" s="25"/>
      <c r="K952" s="14" t="str">
        <f aca="false">IF(OR($J952="",$I952=""),"",IF(OR(AND($J952="Gelmintoz",$I952&gt;=2,$I952&lt;=10),AND($J952="Onkogematologik",$I952&gt;=2,$I952&lt;=18)),"Ha","Yo'q"))</f>
        <v/>
      </c>
      <c r="L952" s="25"/>
      <c r="M952" s="12"/>
      <c r="N952" s="14" t="str">
        <f aca="false">IF(OR($C952="",$D952="",$J952="",$B952=""),"",IF(COUNTIFS($C$5:$C$2504,$C952,$D$5:$D$2504,$D952,$J$5:$J$2504,$J952,$B$5:$B$2504,$B952)&gt;1,"Takror",""))</f>
        <v/>
      </c>
    </row>
    <row r="953" customFormat="false" ht="15" hidden="false" customHeight="false" outlineLevel="0" collapsed="false">
      <c r="A953" s="8" t="n">
        <v>949</v>
      </c>
      <c r="B953" s="13"/>
      <c r="C953" s="12"/>
      <c r="D953" s="13"/>
      <c r="E953" s="24"/>
      <c r="F953" s="12"/>
      <c r="G953" s="12"/>
      <c r="H953" s="25"/>
      <c r="I953" s="14" t="str">
        <f aca="false">IF(OR($D953="",$B953=""),"",INT(($B953-$D953)/365.25))</f>
        <v/>
      </c>
      <c r="J953" s="25"/>
      <c r="K953" s="14" t="str">
        <f aca="false">IF(OR($J953="",$I953=""),"",IF(OR(AND($J953="Gelmintoz",$I953&gt;=2,$I953&lt;=10),AND($J953="Onkogematologik",$I953&gt;=2,$I953&lt;=18)),"Ha","Yo'q"))</f>
        <v/>
      </c>
      <c r="L953" s="25"/>
      <c r="M953" s="12"/>
      <c r="N953" s="14" t="str">
        <f aca="false">IF(OR($C953="",$D953="",$J953="",$B953=""),"",IF(COUNTIFS($C$5:$C$2504,$C953,$D$5:$D$2504,$D953,$J$5:$J$2504,$J953,$B$5:$B$2504,$B953)&gt;1,"Takror",""))</f>
        <v/>
      </c>
    </row>
    <row r="954" customFormat="false" ht="15" hidden="false" customHeight="false" outlineLevel="0" collapsed="false">
      <c r="A954" s="8" t="n">
        <v>950</v>
      </c>
      <c r="B954" s="13"/>
      <c r="C954" s="12"/>
      <c r="D954" s="13"/>
      <c r="E954" s="24"/>
      <c r="F954" s="12"/>
      <c r="G954" s="12"/>
      <c r="H954" s="25"/>
      <c r="I954" s="14" t="str">
        <f aca="false">IF(OR($D954="",$B954=""),"",INT(($B954-$D954)/365.25))</f>
        <v/>
      </c>
      <c r="J954" s="25"/>
      <c r="K954" s="14" t="str">
        <f aca="false">IF(OR($J954="",$I954=""),"",IF(OR(AND($J954="Gelmintoz",$I954&gt;=2,$I954&lt;=10),AND($J954="Onkogematologik",$I954&gt;=2,$I954&lt;=18)),"Ha","Yo'q"))</f>
        <v/>
      </c>
      <c r="L954" s="25"/>
      <c r="M954" s="12"/>
      <c r="N954" s="14" t="str">
        <f aca="false">IF(OR($C954="",$D954="",$J954="",$B954=""),"",IF(COUNTIFS($C$5:$C$2504,$C954,$D$5:$D$2504,$D954,$J$5:$J$2504,$J954,$B$5:$B$2504,$B954)&gt;1,"Takror",""))</f>
        <v/>
      </c>
    </row>
    <row r="955" customFormat="false" ht="15" hidden="false" customHeight="false" outlineLevel="0" collapsed="false">
      <c r="A955" s="8" t="n">
        <v>951</v>
      </c>
      <c r="B955" s="13"/>
      <c r="C955" s="12"/>
      <c r="D955" s="13"/>
      <c r="E955" s="24"/>
      <c r="F955" s="12"/>
      <c r="G955" s="12"/>
      <c r="H955" s="25"/>
      <c r="I955" s="14" t="str">
        <f aca="false">IF(OR($D955="",$B955=""),"",INT(($B955-$D955)/365.25))</f>
        <v/>
      </c>
      <c r="J955" s="25"/>
      <c r="K955" s="14" t="str">
        <f aca="false">IF(OR($J955="",$I955=""),"",IF(OR(AND($J955="Gelmintoz",$I955&gt;=2,$I955&lt;=10),AND($J955="Onkogematologik",$I955&gt;=2,$I955&lt;=18)),"Ha","Yo'q"))</f>
        <v/>
      </c>
      <c r="L955" s="25"/>
      <c r="M955" s="12"/>
      <c r="N955" s="14" t="str">
        <f aca="false">IF(OR($C955="",$D955="",$J955="",$B955=""),"",IF(COUNTIFS($C$5:$C$2504,$C955,$D$5:$D$2504,$D955,$J$5:$J$2504,$J955,$B$5:$B$2504,$B955)&gt;1,"Takror",""))</f>
        <v/>
      </c>
    </row>
    <row r="956" customFormat="false" ht="15" hidden="false" customHeight="false" outlineLevel="0" collapsed="false">
      <c r="A956" s="8" t="n">
        <v>952</v>
      </c>
      <c r="B956" s="13"/>
      <c r="C956" s="12"/>
      <c r="D956" s="13"/>
      <c r="E956" s="24"/>
      <c r="F956" s="12"/>
      <c r="G956" s="12"/>
      <c r="H956" s="25"/>
      <c r="I956" s="14" t="str">
        <f aca="false">IF(OR($D956="",$B956=""),"",INT(($B956-$D956)/365.25))</f>
        <v/>
      </c>
      <c r="J956" s="25"/>
      <c r="K956" s="14" t="str">
        <f aca="false">IF(OR($J956="",$I956=""),"",IF(OR(AND($J956="Gelmintoz",$I956&gt;=2,$I956&lt;=10),AND($J956="Onkogematologik",$I956&gt;=2,$I956&lt;=18)),"Ha","Yo'q"))</f>
        <v/>
      </c>
      <c r="L956" s="25"/>
      <c r="M956" s="12"/>
      <c r="N956" s="14" t="str">
        <f aca="false">IF(OR($C956="",$D956="",$J956="",$B956=""),"",IF(COUNTIFS($C$5:$C$2504,$C956,$D$5:$D$2504,$D956,$J$5:$J$2504,$J956,$B$5:$B$2504,$B956)&gt;1,"Takror",""))</f>
        <v/>
      </c>
    </row>
    <row r="957" customFormat="false" ht="15" hidden="false" customHeight="false" outlineLevel="0" collapsed="false">
      <c r="A957" s="8" t="n">
        <v>953</v>
      </c>
      <c r="B957" s="13"/>
      <c r="C957" s="12"/>
      <c r="D957" s="13"/>
      <c r="E957" s="24"/>
      <c r="F957" s="12"/>
      <c r="G957" s="12"/>
      <c r="H957" s="25"/>
      <c r="I957" s="14" t="str">
        <f aca="false">IF(OR($D957="",$B957=""),"",INT(($B957-$D957)/365.25))</f>
        <v/>
      </c>
      <c r="J957" s="25"/>
      <c r="K957" s="14" t="str">
        <f aca="false">IF(OR($J957="",$I957=""),"",IF(OR(AND($J957="Gelmintoz",$I957&gt;=2,$I957&lt;=10),AND($J957="Onkogematologik",$I957&gt;=2,$I957&lt;=18)),"Ha","Yo'q"))</f>
        <v/>
      </c>
      <c r="L957" s="25"/>
      <c r="M957" s="12"/>
      <c r="N957" s="14" t="str">
        <f aca="false">IF(OR($C957="",$D957="",$J957="",$B957=""),"",IF(COUNTIFS($C$5:$C$2504,$C957,$D$5:$D$2504,$D957,$J$5:$J$2504,$J957,$B$5:$B$2504,$B957)&gt;1,"Takror",""))</f>
        <v/>
      </c>
    </row>
    <row r="958" customFormat="false" ht="15" hidden="false" customHeight="false" outlineLevel="0" collapsed="false">
      <c r="A958" s="8" t="n">
        <v>954</v>
      </c>
      <c r="B958" s="13"/>
      <c r="C958" s="12"/>
      <c r="D958" s="13"/>
      <c r="E958" s="24"/>
      <c r="F958" s="12"/>
      <c r="G958" s="12"/>
      <c r="H958" s="25"/>
      <c r="I958" s="14" t="str">
        <f aca="false">IF(OR($D958="",$B958=""),"",INT(($B958-$D958)/365.25))</f>
        <v/>
      </c>
      <c r="J958" s="25"/>
      <c r="K958" s="14" t="str">
        <f aca="false">IF(OR($J958="",$I958=""),"",IF(OR(AND($J958="Gelmintoz",$I958&gt;=2,$I958&lt;=10),AND($J958="Onkogematologik",$I958&gt;=2,$I958&lt;=18)),"Ha","Yo'q"))</f>
        <v/>
      </c>
      <c r="L958" s="25"/>
      <c r="M958" s="12"/>
      <c r="N958" s="14" t="str">
        <f aca="false">IF(OR($C958="",$D958="",$J958="",$B958=""),"",IF(COUNTIFS($C$5:$C$2504,$C958,$D$5:$D$2504,$D958,$J$5:$J$2504,$J958,$B$5:$B$2504,$B958)&gt;1,"Takror",""))</f>
        <v/>
      </c>
    </row>
    <row r="959" customFormat="false" ht="15" hidden="false" customHeight="false" outlineLevel="0" collapsed="false">
      <c r="A959" s="8" t="n">
        <v>955</v>
      </c>
      <c r="B959" s="13"/>
      <c r="C959" s="12"/>
      <c r="D959" s="13"/>
      <c r="E959" s="24"/>
      <c r="F959" s="12"/>
      <c r="G959" s="12"/>
      <c r="H959" s="25"/>
      <c r="I959" s="14" t="str">
        <f aca="false">IF(OR($D959="",$B959=""),"",INT(($B959-$D959)/365.25))</f>
        <v/>
      </c>
      <c r="J959" s="25"/>
      <c r="K959" s="14" t="str">
        <f aca="false">IF(OR($J959="",$I959=""),"",IF(OR(AND($J959="Gelmintoz",$I959&gt;=2,$I959&lt;=10),AND($J959="Onkogematologik",$I959&gt;=2,$I959&lt;=18)),"Ha","Yo'q"))</f>
        <v/>
      </c>
      <c r="L959" s="25"/>
      <c r="M959" s="12"/>
      <c r="N959" s="14" t="str">
        <f aca="false">IF(OR($C959="",$D959="",$J959="",$B959=""),"",IF(COUNTIFS($C$5:$C$2504,$C959,$D$5:$D$2504,$D959,$J$5:$J$2504,$J959,$B$5:$B$2504,$B959)&gt;1,"Takror",""))</f>
        <v/>
      </c>
    </row>
    <row r="960" customFormat="false" ht="15" hidden="false" customHeight="false" outlineLevel="0" collapsed="false">
      <c r="A960" s="8" t="n">
        <v>956</v>
      </c>
      <c r="B960" s="13"/>
      <c r="C960" s="12"/>
      <c r="D960" s="13"/>
      <c r="E960" s="24"/>
      <c r="F960" s="12"/>
      <c r="G960" s="12"/>
      <c r="H960" s="25"/>
      <c r="I960" s="14" t="str">
        <f aca="false">IF(OR($D960="",$B960=""),"",INT(($B960-$D960)/365.25))</f>
        <v/>
      </c>
      <c r="J960" s="25"/>
      <c r="K960" s="14" t="str">
        <f aca="false">IF(OR($J960="",$I960=""),"",IF(OR(AND($J960="Gelmintoz",$I960&gt;=2,$I960&lt;=10),AND($J960="Onkogematologik",$I960&gt;=2,$I960&lt;=18)),"Ha","Yo'q"))</f>
        <v/>
      </c>
      <c r="L960" s="25"/>
      <c r="M960" s="12"/>
      <c r="N960" s="14" t="str">
        <f aca="false">IF(OR($C960="",$D960="",$J960="",$B960=""),"",IF(COUNTIFS($C$5:$C$2504,$C960,$D$5:$D$2504,$D960,$J$5:$J$2504,$J960,$B$5:$B$2504,$B960)&gt;1,"Takror",""))</f>
        <v/>
      </c>
    </row>
    <row r="961" customFormat="false" ht="15" hidden="false" customHeight="false" outlineLevel="0" collapsed="false">
      <c r="A961" s="8" t="n">
        <v>957</v>
      </c>
      <c r="B961" s="13"/>
      <c r="C961" s="12"/>
      <c r="D961" s="13"/>
      <c r="E961" s="24"/>
      <c r="F961" s="12"/>
      <c r="G961" s="12"/>
      <c r="H961" s="25"/>
      <c r="I961" s="14" t="str">
        <f aca="false">IF(OR($D961="",$B961=""),"",INT(($B961-$D961)/365.25))</f>
        <v/>
      </c>
      <c r="J961" s="25"/>
      <c r="K961" s="14" t="str">
        <f aca="false">IF(OR($J961="",$I961=""),"",IF(OR(AND($J961="Gelmintoz",$I961&gt;=2,$I961&lt;=10),AND($J961="Onkogematologik",$I961&gt;=2,$I961&lt;=18)),"Ha","Yo'q"))</f>
        <v/>
      </c>
      <c r="L961" s="25"/>
      <c r="M961" s="12"/>
      <c r="N961" s="14" t="str">
        <f aca="false">IF(OR($C961="",$D961="",$J961="",$B961=""),"",IF(COUNTIFS($C$5:$C$2504,$C961,$D$5:$D$2504,$D961,$J$5:$J$2504,$J961,$B$5:$B$2504,$B961)&gt;1,"Takror",""))</f>
        <v/>
      </c>
    </row>
    <row r="962" customFormat="false" ht="15" hidden="false" customHeight="false" outlineLevel="0" collapsed="false">
      <c r="A962" s="8" t="n">
        <v>958</v>
      </c>
      <c r="B962" s="13"/>
      <c r="C962" s="12"/>
      <c r="D962" s="13"/>
      <c r="E962" s="24"/>
      <c r="F962" s="12"/>
      <c r="G962" s="12"/>
      <c r="H962" s="25"/>
      <c r="I962" s="14" t="str">
        <f aca="false">IF(OR($D962="",$B962=""),"",INT(($B962-$D962)/365.25))</f>
        <v/>
      </c>
      <c r="J962" s="25"/>
      <c r="K962" s="14" t="str">
        <f aca="false">IF(OR($J962="",$I962=""),"",IF(OR(AND($J962="Gelmintoz",$I962&gt;=2,$I962&lt;=10),AND($J962="Onkogematologik",$I962&gt;=2,$I962&lt;=18)),"Ha","Yo'q"))</f>
        <v/>
      </c>
      <c r="L962" s="25"/>
      <c r="M962" s="12"/>
      <c r="N962" s="14" t="str">
        <f aca="false">IF(OR($C962="",$D962="",$J962="",$B962=""),"",IF(COUNTIFS($C$5:$C$2504,$C962,$D$5:$D$2504,$D962,$J$5:$J$2504,$J962,$B$5:$B$2504,$B962)&gt;1,"Takror",""))</f>
        <v/>
      </c>
    </row>
    <row r="963" customFormat="false" ht="15" hidden="false" customHeight="false" outlineLevel="0" collapsed="false">
      <c r="A963" s="8" t="n">
        <v>959</v>
      </c>
      <c r="B963" s="13"/>
      <c r="C963" s="12"/>
      <c r="D963" s="13"/>
      <c r="E963" s="24"/>
      <c r="F963" s="12"/>
      <c r="G963" s="12"/>
      <c r="H963" s="25"/>
      <c r="I963" s="14" t="str">
        <f aca="false">IF(OR($D963="",$B963=""),"",INT(($B963-$D963)/365.25))</f>
        <v/>
      </c>
      <c r="J963" s="25"/>
      <c r="K963" s="14" t="str">
        <f aca="false">IF(OR($J963="",$I963=""),"",IF(OR(AND($J963="Gelmintoz",$I963&gt;=2,$I963&lt;=10),AND($J963="Onkogematologik",$I963&gt;=2,$I963&lt;=18)),"Ha","Yo'q"))</f>
        <v/>
      </c>
      <c r="L963" s="25"/>
      <c r="M963" s="12"/>
      <c r="N963" s="14" t="str">
        <f aca="false">IF(OR($C963="",$D963="",$J963="",$B963=""),"",IF(COUNTIFS($C$5:$C$2504,$C963,$D$5:$D$2504,$D963,$J$5:$J$2504,$J963,$B$5:$B$2504,$B963)&gt;1,"Takror",""))</f>
        <v/>
      </c>
    </row>
    <row r="964" customFormat="false" ht="15" hidden="false" customHeight="false" outlineLevel="0" collapsed="false">
      <c r="A964" s="8" t="n">
        <v>960</v>
      </c>
      <c r="B964" s="13"/>
      <c r="C964" s="12"/>
      <c r="D964" s="13"/>
      <c r="E964" s="24"/>
      <c r="F964" s="12"/>
      <c r="G964" s="12"/>
      <c r="H964" s="25"/>
      <c r="I964" s="14" t="str">
        <f aca="false">IF(OR($D964="",$B964=""),"",INT(($B964-$D964)/365.25))</f>
        <v/>
      </c>
      <c r="J964" s="25"/>
      <c r="K964" s="14" t="str">
        <f aca="false">IF(OR($J964="",$I964=""),"",IF(OR(AND($J964="Gelmintoz",$I964&gt;=2,$I964&lt;=10),AND($J964="Onkogematologik",$I964&gt;=2,$I964&lt;=18)),"Ha","Yo'q"))</f>
        <v/>
      </c>
      <c r="L964" s="25"/>
      <c r="M964" s="12"/>
      <c r="N964" s="14" t="str">
        <f aca="false">IF(OR($C964="",$D964="",$J964="",$B964=""),"",IF(COUNTIFS($C$5:$C$2504,$C964,$D$5:$D$2504,$D964,$J$5:$J$2504,$J964,$B$5:$B$2504,$B964)&gt;1,"Takror",""))</f>
        <v/>
      </c>
    </row>
    <row r="965" customFormat="false" ht="15" hidden="false" customHeight="false" outlineLevel="0" collapsed="false">
      <c r="A965" s="8" t="n">
        <v>961</v>
      </c>
      <c r="B965" s="13"/>
      <c r="C965" s="12"/>
      <c r="D965" s="13"/>
      <c r="E965" s="24"/>
      <c r="F965" s="12"/>
      <c r="G965" s="12"/>
      <c r="H965" s="25"/>
      <c r="I965" s="14" t="str">
        <f aca="false">IF(OR($D965="",$B965=""),"",INT(($B965-$D965)/365.25))</f>
        <v/>
      </c>
      <c r="J965" s="25"/>
      <c r="K965" s="14" t="str">
        <f aca="false">IF(OR($J965="",$I965=""),"",IF(OR(AND($J965="Gelmintoz",$I965&gt;=2,$I965&lt;=10),AND($J965="Onkogematologik",$I965&gt;=2,$I965&lt;=18)),"Ha","Yo'q"))</f>
        <v/>
      </c>
      <c r="L965" s="25"/>
      <c r="M965" s="12"/>
      <c r="N965" s="14" t="str">
        <f aca="false">IF(OR($C965="",$D965="",$J965="",$B965=""),"",IF(COUNTIFS($C$5:$C$2504,$C965,$D$5:$D$2504,$D965,$J$5:$J$2504,$J965,$B$5:$B$2504,$B965)&gt;1,"Takror",""))</f>
        <v/>
      </c>
    </row>
    <row r="966" customFormat="false" ht="15" hidden="false" customHeight="false" outlineLevel="0" collapsed="false">
      <c r="A966" s="8" t="n">
        <v>962</v>
      </c>
      <c r="B966" s="13"/>
      <c r="C966" s="12"/>
      <c r="D966" s="13"/>
      <c r="E966" s="24"/>
      <c r="F966" s="12"/>
      <c r="G966" s="12"/>
      <c r="H966" s="25"/>
      <c r="I966" s="14" t="str">
        <f aca="false">IF(OR($D966="",$B966=""),"",INT(($B966-$D966)/365.25))</f>
        <v/>
      </c>
      <c r="J966" s="25"/>
      <c r="K966" s="14" t="str">
        <f aca="false">IF(OR($J966="",$I966=""),"",IF(OR(AND($J966="Gelmintoz",$I966&gt;=2,$I966&lt;=10),AND($J966="Onkogematologik",$I966&gt;=2,$I966&lt;=18)),"Ha","Yo'q"))</f>
        <v/>
      </c>
      <c r="L966" s="25"/>
      <c r="M966" s="12"/>
      <c r="N966" s="14" t="str">
        <f aca="false">IF(OR($C966="",$D966="",$J966="",$B966=""),"",IF(COUNTIFS($C$5:$C$2504,$C966,$D$5:$D$2504,$D966,$J$5:$J$2504,$J966,$B$5:$B$2504,$B966)&gt;1,"Takror",""))</f>
        <v/>
      </c>
    </row>
    <row r="967" customFormat="false" ht="15" hidden="false" customHeight="false" outlineLevel="0" collapsed="false">
      <c r="A967" s="8" t="n">
        <v>963</v>
      </c>
      <c r="B967" s="13"/>
      <c r="C967" s="12"/>
      <c r="D967" s="13"/>
      <c r="E967" s="24"/>
      <c r="F967" s="12"/>
      <c r="G967" s="12"/>
      <c r="H967" s="25"/>
      <c r="I967" s="14" t="str">
        <f aca="false">IF(OR($D967="",$B967=""),"",INT(($B967-$D967)/365.25))</f>
        <v/>
      </c>
      <c r="J967" s="25"/>
      <c r="K967" s="14" t="str">
        <f aca="false">IF(OR($J967="",$I967=""),"",IF(OR(AND($J967="Gelmintoz",$I967&gt;=2,$I967&lt;=10),AND($J967="Onkogematologik",$I967&gt;=2,$I967&lt;=18)),"Ha","Yo'q"))</f>
        <v/>
      </c>
      <c r="L967" s="25"/>
      <c r="M967" s="12"/>
      <c r="N967" s="14" t="str">
        <f aca="false">IF(OR($C967="",$D967="",$J967="",$B967=""),"",IF(COUNTIFS($C$5:$C$2504,$C967,$D$5:$D$2504,$D967,$J$5:$J$2504,$J967,$B$5:$B$2504,$B967)&gt;1,"Takror",""))</f>
        <v/>
      </c>
    </row>
    <row r="968" customFormat="false" ht="15" hidden="false" customHeight="false" outlineLevel="0" collapsed="false">
      <c r="A968" s="8" t="n">
        <v>964</v>
      </c>
      <c r="B968" s="13"/>
      <c r="C968" s="12"/>
      <c r="D968" s="13"/>
      <c r="E968" s="24"/>
      <c r="F968" s="12"/>
      <c r="G968" s="12"/>
      <c r="H968" s="25"/>
      <c r="I968" s="14" t="str">
        <f aca="false">IF(OR($D968="",$B968=""),"",INT(($B968-$D968)/365.25))</f>
        <v/>
      </c>
      <c r="J968" s="25"/>
      <c r="K968" s="14" t="str">
        <f aca="false">IF(OR($J968="",$I968=""),"",IF(OR(AND($J968="Gelmintoz",$I968&gt;=2,$I968&lt;=10),AND($J968="Onkogematologik",$I968&gt;=2,$I968&lt;=18)),"Ha","Yo'q"))</f>
        <v/>
      </c>
      <c r="L968" s="25"/>
      <c r="M968" s="12"/>
      <c r="N968" s="14" t="str">
        <f aca="false">IF(OR($C968="",$D968="",$J968="",$B968=""),"",IF(COUNTIFS($C$5:$C$2504,$C968,$D$5:$D$2504,$D968,$J$5:$J$2504,$J968,$B$5:$B$2504,$B968)&gt;1,"Takror",""))</f>
        <v/>
      </c>
    </row>
    <row r="969" customFormat="false" ht="15" hidden="false" customHeight="false" outlineLevel="0" collapsed="false">
      <c r="A969" s="8" t="n">
        <v>965</v>
      </c>
      <c r="B969" s="13"/>
      <c r="C969" s="12"/>
      <c r="D969" s="13"/>
      <c r="E969" s="24"/>
      <c r="F969" s="12"/>
      <c r="G969" s="12"/>
      <c r="H969" s="25"/>
      <c r="I969" s="14" t="str">
        <f aca="false">IF(OR($D969="",$B969=""),"",INT(($B969-$D969)/365.25))</f>
        <v/>
      </c>
      <c r="J969" s="25"/>
      <c r="K969" s="14" t="str">
        <f aca="false">IF(OR($J969="",$I969=""),"",IF(OR(AND($J969="Gelmintoz",$I969&gt;=2,$I969&lt;=10),AND($J969="Onkogematologik",$I969&gt;=2,$I969&lt;=18)),"Ha","Yo'q"))</f>
        <v/>
      </c>
      <c r="L969" s="25"/>
      <c r="M969" s="12"/>
      <c r="N969" s="14" t="str">
        <f aca="false">IF(OR($C969="",$D969="",$J969="",$B969=""),"",IF(COUNTIFS($C$5:$C$2504,$C969,$D$5:$D$2504,$D969,$J$5:$J$2504,$J969,$B$5:$B$2504,$B969)&gt;1,"Takror",""))</f>
        <v/>
      </c>
    </row>
    <row r="970" customFormat="false" ht="15" hidden="false" customHeight="false" outlineLevel="0" collapsed="false">
      <c r="A970" s="8" t="n">
        <v>966</v>
      </c>
      <c r="B970" s="13"/>
      <c r="C970" s="12"/>
      <c r="D970" s="13"/>
      <c r="E970" s="24"/>
      <c r="F970" s="12"/>
      <c r="G970" s="12"/>
      <c r="H970" s="25"/>
      <c r="I970" s="14" t="str">
        <f aca="false">IF(OR($D970="",$B970=""),"",INT(($B970-$D970)/365.25))</f>
        <v/>
      </c>
      <c r="J970" s="25"/>
      <c r="K970" s="14" t="str">
        <f aca="false">IF(OR($J970="",$I970=""),"",IF(OR(AND($J970="Gelmintoz",$I970&gt;=2,$I970&lt;=10),AND($J970="Onkogematologik",$I970&gt;=2,$I970&lt;=18)),"Ha","Yo'q"))</f>
        <v/>
      </c>
      <c r="L970" s="25"/>
      <c r="M970" s="12"/>
      <c r="N970" s="14" t="str">
        <f aca="false">IF(OR($C970="",$D970="",$J970="",$B970=""),"",IF(COUNTIFS($C$5:$C$2504,$C970,$D$5:$D$2504,$D970,$J$5:$J$2504,$J970,$B$5:$B$2504,$B970)&gt;1,"Takror",""))</f>
        <v/>
      </c>
    </row>
    <row r="971" customFormat="false" ht="15" hidden="false" customHeight="false" outlineLevel="0" collapsed="false">
      <c r="A971" s="8" t="n">
        <v>967</v>
      </c>
      <c r="B971" s="13"/>
      <c r="C971" s="12"/>
      <c r="D971" s="13"/>
      <c r="E971" s="24"/>
      <c r="F971" s="12"/>
      <c r="G971" s="12"/>
      <c r="H971" s="25"/>
      <c r="I971" s="14" t="str">
        <f aca="false">IF(OR($D971="",$B971=""),"",INT(($B971-$D971)/365.25))</f>
        <v/>
      </c>
      <c r="J971" s="25"/>
      <c r="K971" s="14" t="str">
        <f aca="false">IF(OR($J971="",$I971=""),"",IF(OR(AND($J971="Gelmintoz",$I971&gt;=2,$I971&lt;=10),AND($J971="Onkogematologik",$I971&gt;=2,$I971&lt;=18)),"Ha","Yo'q"))</f>
        <v/>
      </c>
      <c r="L971" s="25"/>
      <c r="M971" s="12"/>
      <c r="N971" s="14" t="str">
        <f aca="false">IF(OR($C971="",$D971="",$J971="",$B971=""),"",IF(COUNTIFS($C$5:$C$2504,$C971,$D$5:$D$2504,$D971,$J$5:$J$2504,$J971,$B$5:$B$2504,$B971)&gt;1,"Takror",""))</f>
        <v/>
      </c>
    </row>
    <row r="972" customFormat="false" ht="15" hidden="false" customHeight="false" outlineLevel="0" collapsed="false">
      <c r="A972" s="8" t="n">
        <v>968</v>
      </c>
      <c r="B972" s="13"/>
      <c r="C972" s="12"/>
      <c r="D972" s="13"/>
      <c r="E972" s="24"/>
      <c r="F972" s="12"/>
      <c r="G972" s="12"/>
      <c r="H972" s="25"/>
      <c r="I972" s="14" t="str">
        <f aca="false">IF(OR($D972="",$B972=""),"",INT(($B972-$D972)/365.25))</f>
        <v/>
      </c>
      <c r="J972" s="25"/>
      <c r="K972" s="14" t="str">
        <f aca="false">IF(OR($J972="",$I972=""),"",IF(OR(AND($J972="Gelmintoz",$I972&gt;=2,$I972&lt;=10),AND($J972="Onkogematologik",$I972&gt;=2,$I972&lt;=18)),"Ha","Yo'q"))</f>
        <v/>
      </c>
      <c r="L972" s="25"/>
      <c r="M972" s="12"/>
      <c r="N972" s="14" t="str">
        <f aca="false">IF(OR($C972="",$D972="",$J972="",$B972=""),"",IF(COUNTIFS($C$5:$C$2504,$C972,$D$5:$D$2504,$D972,$J$5:$J$2504,$J972,$B$5:$B$2504,$B972)&gt;1,"Takror",""))</f>
        <v/>
      </c>
    </row>
    <row r="973" customFormat="false" ht="15" hidden="false" customHeight="false" outlineLevel="0" collapsed="false">
      <c r="A973" s="8" t="n">
        <v>969</v>
      </c>
      <c r="B973" s="13"/>
      <c r="C973" s="12"/>
      <c r="D973" s="13"/>
      <c r="E973" s="24"/>
      <c r="F973" s="12"/>
      <c r="G973" s="12"/>
      <c r="H973" s="25"/>
      <c r="I973" s="14" t="str">
        <f aca="false">IF(OR($D973="",$B973=""),"",INT(($B973-$D973)/365.25))</f>
        <v/>
      </c>
      <c r="J973" s="25"/>
      <c r="K973" s="14" t="str">
        <f aca="false">IF(OR($J973="",$I973=""),"",IF(OR(AND($J973="Gelmintoz",$I973&gt;=2,$I973&lt;=10),AND($J973="Onkogematologik",$I973&gt;=2,$I973&lt;=18)),"Ha","Yo'q"))</f>
        <v/>
      </c>
      <c r="L973" s="25"/>
      <c r="M973" s="12"/>
      <c r="N973" s="14" t="str">
        <f aca="false">IF(OR($C973="",$D973="",$J973="",$B973=""),"",IF(COUNTIFS($C$5:$C$2504,$C973,$D$5:$D$2504,$D973,$J$5:$J$2504,$J973,$B$5:$B$2504,$B973)&gt;1,"Takror",""))</f>
        <v/>
      </c>
    </row>
    <row r="974" customFormat="false" ht="15" hidden="false" customHeight="false" outlineLevel="0" collapsed="false">
      <c r="A974" s="8" t="n">
        <v>970</v>
      </c>
      <c r="B974" s="13"/>
      <c r="C974" s="12"/>
      <c r="D974" s="13"/>
      <c r="E974" s="24"/>
      <c r="F974" s="12"/>
      <c r="G974" s="12"/>
      <c r="H974" s="25"/>
      <c r="I974" s="14" t="str">
        <f aca="false">IF(OR($D974="",$B974=""),"",INT(($B974-$D974)/365.25))</f>
        <v/>
      </c>
      <c r="J974" s="25"/>
      <c r="K974" s="14" t="str">
        <f aca="false">IF(OR($J974="",$I974=""),"",IF(OR(AND($J974="Gelmintoz",$I974&gt;=2,$I974&lt;=10),AND($J974="Onkogematologik",$I974&gt;=2,$I974&lt;=18)),"Ha","Yo'q"))</f>
        <v/>
      </c>
      <c r="L974" s="25"/>
      <c r="M974" s="12"/>
      <c r="N974" s="14" t="str">
        <f aca="false">IF(OR($C974="",$D974="",$J974="",$B974=""),"",IF(COUNTIFS($C$5:$C$2504,$C974,$D$5:$D$2504,$D974,$J$5:$J$2504,$J974,$B$5:$B$2504,$B974)&gt;1,"Takror",""))</f>
        <v/>
      </c>
    </row>
    <row r="975" customFormat="false" ht="15" hidden="false" customHeight="false" outlineLevel="0" collapsed="false">
      <c r="A975" s="8" t="n">
        <v>971</v>
      </c>
      <c r="B975" s="13"/>
      <c r="C975" s="12"/>
      <c r="D975" s="13"/>
      <c r="E975" s="24"/>
      <c r="F975" s="12"/>
      <c r="G975" s="12"/>
      <c r="H975" s="25"/>
      <c r="I975" s="14" t="str">
        <f aca="false">IF(OR($D975="",$B975=""),"",INT(($B975-$D975)/365.25))</f>
        <v/>
      </c>
      <c r="J975" s="25"/>
      <c r="K975" s="14" t="str">
        <f aca="false">IF(OR($J975="",$I975=""),"",IF(OR(AND($J975="Gelmintoz",$I975&gt;=2,$I975&lt;=10),AND($J975="Onkogematologik",$I975&gt;=2,$I975&lt;=18)),"Ha","Yo'q"))</f>
        <v/>
      </c>
      <c r="L975" s="25"/>
      <c r="M975" s="12"/>
      <c r="N975" s="14" t="str">
        <f aca="false">IF(OR($C975="",$D975="",$J975="",$B975=""),"",IF(COUNTIFS($C$5:$C$2504,$C975,$D$5:$D$2504,$D975,$J$5:$J$2504,$J975,$B$5:$B$2504,$B975)&gt;1,"Takror",""))</f>
        <v/>
      </c>
    </row>
    <row r="976" customFormat="false" ht="15" hidden="false" customHeight="false" outlineLevel="0" collapsed="false">
      <c r="A976" s="8" t="n">
        <v>972</v>
      </c>
      <c r="B976" s="13"/>
      <c r="C976" s="12"/>
      <c r="D976" s="13"/>
      <c r="E976" s="24"/>
      <c r="F976" s="12"/>
      <c r="G976" s="12"/>
      <c r="H976" s="25"/>
      <c r="I976" s="14" t="str">
        <f aca="false">IF(OR($D976="",$B976=""),"",INT(($B976-$D976)/365.25))</f>
        <v/>
      </c>
      <c r="J976" s="25"/>
      <c r="K976" s="14" t="str">
        <f aca="false">IF(OR($J976="",$I976=""),"",IF(OR(AND($J976="Gelmintoz",$I976&gt;=2,$I976&lt;=10),AND($J976="Onkogematologik",$I976&gt;=2,$I976&lt;=18)),"Ha","Yo'q"))</f>
        <v/>
      </c>
      <c r="L976" s="25"/>
      <c r="M976" s="12"/>
      <c r="N976" s="14" t="str">
        <f aca="false">IF(OR($C976="",$D976="",$J976="",$B976=""),"",IF(COUNTIFS($C$5:$C$2504,$C976,$D$5:$D$2504,$D976,$J$5:$J$2504,$J976,$B$5:$B$2504,$B976)&gt;1,"Takror",""))</f>
        <v/>
      </c>
    </row>
    <row r="977" customFormat="false" ht="15" hidden="false" customHeight="false" outlineLevel="0" collapsed="false">
      <c r="A977" s="8" t="n">
        <v>973</v>
      </c>
      <c r="B977" s="13"/>
      <c r="C977" s="12"/>
      <c r="D977" s="13"/>
      <c r="E977" s="24"/>
      <c r="F977" s="12"/>
      <c r="G977" s="12"/>
      <c r="H977" s="25"/>
      <c r="I977" s="14" t="str">
        <f aca="false">IF(OR($D977="",$B977=""),"",INT(($B977-$D977)/365.25))</f>
        <v/>
      </c>
      <c r="J977" s="25"/>
      <c r="K977" s="14" t="str">
        <f aca="false">IF(OR($J977="",$I977=""),"",IF(OR(AND($J977="Gelmintoz",$I977&gt;=2,$I977&lt;=10),AND($J977="Onkogematologik",$I977&gt;=2,$I977&lt;=18)),"Ha","Yo'q"))</f>
        <v/>
      </c>
      <c r="L977" s="25"/>
      <c r="M977" s="12"/>
      <c r="N977" s="14" t="str">
        <f aca="false">IF(OR($C977="",$D977="",$J977="",$B977=""),"",IF(COUNTIFS($C$5:$C$2504,$C977,$D$5:$D$2504,$D977,$J$5:$J$2504,$J977,$B$5:$B$2504,$B977)&gt;1,"Takror",""))</f>
        <v/>
      </c>
    </row>
    <row r="978" customFormat="false" ht="15" hidden="false" customHeight="false" outlineLevel="0" collapsed="false">
      <c r="A978" s="8" t="n">
        <v>974</v>
      </c>
      <c r="B978" s="13"/>
      <c r="C978" s="12"/>
      <c r="D978" s="13"/>
      <c r="E978" s="24"/>
      <c r="F978" s="12"/>
      <c r="G978" s="12"/>
      <c r="H978" s="25"/>
      <c r="I978" s="14" t="str">
        <f aca="false">IF(OR($D978="",$B978=""),"",INT(($B978-$D978)/365.25))</f>
        <v/>
      </c>
      <c r="J978" s="25"/>
      <c r="K978" s="14" t="str">
        <f aca="false">IF(OR($J978="",$I978=""),"",IF(OR(AND($J978="Gelmintoz",$I978&gt;=2,$I978&lt;=10),AND($J978="Onkogematologik",$I978&gt;=2,$I978&lt;=18)),"Ha","Yo'q"))</f>
        <v/>
      </c>
      <c r="L978" s="25"/>
      <c r="M978" s="12"/>
      <c r="N978" s="14" t="str">
        <f aca="false">IF(OR($C978="",$D978="",$J978="",$B978=""),"",IF(COUNTIFS($C$5:$C$2504,$C978,$D$5:$D$2504,$D978,$J$5:$J$2504,$J978,$B$5:$B$2504,$B978)&gt;1,"Takror",""))</f>
        <v/>
      </c>
    </row>
    <row r="979" customFormat="false" ht="15" hidden="false" customHeight="false" outlineLevel="0" collapsed="false">
      <c r="A979" s="8" t="n">
        <v>975</v>
      </c>
      <c r="B979" s="13"/>
      <c r="C979" s="12"/>
      <c r="D979" s="13"/>
      <c r="E979" s="24"/>
      <c r="F979" s="12"/>
      <c r="G979" s="12"/>
      <c r="H979" s="25"/>
      <c r="I979" s="14" t="str">
        <f aca="false">IF(OR($D979="",$B979=""),"",INT(($B979-$D979)/365.25))</f>
        <v/>
      </c>
      <c r="J979" s="25"/>
      <c r="K979" s="14" t="str">
        <f aca="false">IF(OR($J979="",$I979=""),"",IF(OR(AND($J979="Gelmintoz",$I979&gt;=2,$I979&lt;=10),AND($J979="Onkogematologik",$I979&gt;=2,$I979&lt;=18)),"Ha","Yo'q"))</f>
        <v/>
      </c>
      <c r="L979" s="25"/>
      <c r="M979" s="12"/>
      <c r="N979" s="14" t="str">
        <f aca="false">IF(OR($C979="",$D979="",$J979="",$B979=""),"",IF(COUNTIFS($C$5:$C$2504,$C979,$D$5:$D$2504,$D979,$J$5:$J$2504,$J979,$B$5:$B$2504,$B979)&gt;1,"Takror",""))</f>
        <v/>
      </c>
    </row>
    <row r="980" customFormat="false" ht="15" hidden="false" customHeight="false" outlineLevel="0" collapsed="false">
      <c r="A980" s="8" t="n">
        <v>976</v>
      </c>
      <c r="B980" s="13"/>
      <c r="C980" s="12"/>
      <c r="D980" s="13"/>
      <c r="E980" s="24"/>
      <c r="F980" s="12"/>
      <c r="G980" s="12"/>
      <c r="H980" s="25"/>
      <c r="I980" s="14" t="str">
        <f aca="false">IF(OR($D980="",$B980=""),"",INT(($B980-$D980)/365.25))</f>
        <v/>
      </c>
      <c r="J980" s="25"/>
      <c r="K980" s="14" t="str">
        <f aca="false">IF(OR($J980="",$I980=""),"",IF(OR(AND($J980="Gelmintoz",$I980&gt;=2,$I980&lt;=10),AND($J980="Onkogematologik",$I980&gt;=2,$I980&lt;=18)),"Ha","Yo'q"))</f>
        <v/>
      </c>
      <c r="L980" s="25"/>
      <c r="M980" s="12"/>
      <c r="N980" s="14" t="str">
        <f aca="false">IF(OR($C980="",$D980="",$J980="",$B980=""),"",IF(COUNTIFS($C$5:$C$2504,$C980,$D$5:$D$2504,$D980,$J$5:$J$2504,$J980,$B$5:$B$2504,$B980)&gt;1,"Takror",""))</f>
        <v/>
      </c>
    </row>
    <row r="981" customFormat="false" ht="15" hidden="false" customHeight="false" outlineLevel="0" collapsed="false">
      <c r="A981" s="8" t="n">
        <v>977</v>
      </c>
      <c r="B981" s="13"/>
      <c r="C981" s="12"/>
      <c r="D981" s="13"/>
      <c r="E981" s="24"/>
      <c r="F981" s="12"/>
      <c r="G981" s="12"/>
      <c r="H981" s="25"/>
      <c r="I981" s="14" t="str">
        <f aca="false">IF(OR($D981="",$B981=""),"",INT(($B981-$D981)/365.25))</f>
        <v/>
      </c>
      <c r="J981" s="25"/>
      <c r="K981" s="14" t="str">
        <f aca="false">IF(OR($J981="",$I981=""),"",IF(OR(AND($J981="Gelmintoz",$I981&gt;=2,$I981&lt;=10),AND($J981="Onkogematologik",$I981&gt;=2,$I981&lt;=18)),"Ha","Yo'q"))</f>
        <v/>
      </c>
      <c r="L981" s="25"/>
      <c r="M981" s="12"/>
      <c r="N981" s="14" t="str">
        <f aca="false">IF(OR($C981="",$D981="",$J981="",$B981=""),"",IF(COUNTIFS($C$5:$C$2504,$C981,$D$5:$D$2504,$D981,$J$5:$J$2504,$J981,$B$5:$B$2504,$B981)&gt;1,"Takror",""))</f>
        <v/>
      </c>
    </row>
    <row r="982" customFormat="false" ht="15" hidden="false" customHeight="false" outlineLevel="0" collapsed="false">
      <c r="A982" s="8" t="n">
        <v>978</v>
      </c>
      <c r="B982" s="13"/>
      <c r="C982" s="12"/>
      <c r="D982" s="13"/>
      <c r="E982" s="24"/>
      <c r="F982" s="12"/>
      <c r="G982" s="12"/>
      <c r="H982" s="25"/>
      <c r="I982" s="14" t="str">
        <f aca="false">IF(OR($D982="",$B982=""),"",INT(($B982-$D982)/365.25))</f>
        <v/>
      </c>
      <c r="J982" s="25"/>
      <c r="K982" s="14" t="str">
        <f aca="false">IF(OR($J982="",$I982=""),"",IF(OR(AND($J982="Gelmintoz",$I982&gt;=2,$I982&lt;=10),AND($J982="Onkogematologik",$I982&gt;=2,$I982&lt;=18)),"Ha","Yo'q"))</f>
        <v/>
      </c>
      <c r="L982" s="25"/>
      <c r="M982" s="12"/>
      <c r="N982" s="14" t="str">
        <f aca="false">IF(OR($C982="",$D982="",$J982="",$B982=""),"",IF(COUNTIFS($C$5:$C$2504,$C982,$D$5:$D$2504,$D982,$J$5:$J$2504,$J982,$B$5:$B$2504,$B982)&gt;1,"Takror",""))</f>
        <v/>
      </c>
    </row>
    <row r="983" customFormat="false" ht="15" hidden="false" customHeight="false" outlineLevel="0" collapsed="false">
      <c r="A983" s="8" t="n">
        <v>979</v>
      </c>
      <c r="B983" s="13"/>
      <c r="C983" s="12"/>
      <c r="D983" s="13"/>
      <c r="E983" s="24"/>
      <c r="F983" s="12"/>
      <c r="G983" s="12"/>
      <c r="H983" s="25"/>
      <c r="I983" s="14" t="str">
        <f aca="false">IF(OR($D983="",$B983=""),"",INT(($B983-$D983)/365.25))</f>
        <v/>
      </c>
      <c r="J983" s="25"/>
      <c r="K983" s="14" t="str">
        <f aca="false">IF(OR($J983="",$I983=""),"",IF(OR(AND($J983="Gelmintoz",$I983&gt;=2,$I983&lt;=10),AND($J983="Onkogematologik",$I983&gt;=2,$I983&lt;=18)),"Ha","Yo'q"))</f>
        <v/>
      </c>
      <c r="L983" s="25"/>
      <c r="M983" s="12"/>
      <c r="N983" s="14" t="str">
        <f aca="false">IF(OR($C983="",$D983="",$J983="",$B983=""),"",IF(COUNTIFS($C$5:$C$2504,$C983,$D$5:$D$2504,$D983,$J$5:$J$2504,$J983,$B$5:$B$2504,$B983)&gt;1,"Takror",""))</f>
        <v/>
      </c>
    </row>
    <row r="984" customFormat="false" ht="15" hidden="false" customHeight="false" outlineLevel="0" collapsed="false">
      <c r="A984" s="8" t="n">
        <v>980</v>
      </c>
      <c r="B984" s="13"/>
      <c r="C984" s="12"/>
      <c r="D984" s="13"/>
      <c r="E984" s="24"/>
      <c r="F984" s="12"/>
      <c r="G984" s="12"/>
      <c r="H984" s="25"/>
      <c r="I984" s="14" t="str">
        <f aca="false">IF(OR($D984="",$B984=""),"",INT(($B984-$D984)/365.25))</f>
        <v/>
      </c>
      <c r="J984" s="25"/>
      <c r="K984" s="14" t="str">
        <f aca="false">IF(OR($J984="",$I984=""),"",IF(OR(AND($J984="Gelmintoz",$I984&gt;=2,$I984&lt;=10),AND($J984="Onkogematologik",$I984&gt;=2,$I984&lt;=18)),"Ha","Yo'q"))</f>
        <v/>
      </c>
      <c r="L984" s="25"/>
      <c r="M984" s="12"/>
      <c r="N984" s="14" t="str">
        <f aca="false">IF(OR($C984="",$D984="",$J984="",$B984=""),"",IF(COUNTIFS($C$5:$C$2504,$C984,$D$5:$D$2504,$D984,$J$5:$J$2504,$J984,$B$5:$B$2504,$B984)&gt;1,"Takror",""))</f>
        <v/>
      </c>
    </row>
    <row r="985" customFormat="false" ht="15" hidden="false" customHeight="false" outlineLevel="0" collapsed="false">
      <c r="A985" s="8" t="n">
        <v>981</v>
      </c>
      <c r="B985" s="13"/>
      <c r="C985" s="12"/>
      <c r="D985" s="13"/>
      <c r="E985" s="24"/>
      <c r="F985" s="12"/>
      <c r="G985" s="12"/>
      <c r="H985" s="25"/>
      <c r="I985" s="14" t="str">
        <f aca="false">IF(OR($D985="",$B985=""),"",INT(($B985-$D985)/365.25))</f>
        <v/>
      </c>
      <c r="J985" s="25"/>
      <c r="K985" s="14" t="str">
        <f aca="false">IF(OR($J985="",$I985=""),"",IF(OR(AND($J985="Gelmintoz",$I985&gt;=2,$I985&lt;=10),AND($J985="Onkogematologik",$I985&gt;=2,$I985&lt;=18)),"Ha","Yo'q"))</f>
        <v/>
      </c>
      <c r="L985" s="25"/>
      <c r="M985" s="12"/>
      <c r="N985" s="14" t="str">
        <f aca="false">IF(OR($C985="",$D985="",$J985="",$B985=""),"",IF(COUNTIFS($C$5:$C$2504,$C985,$D$5:$D$2504,$D985,$J$5:$J$2504,$J985,$B$5:$B$2504,$B985)&gt;1,"Takror",""))</f>
        <v/>
      </c>
    </row>
    <row r="986" customFormat="false" ht="15" hidden="false" customHeight="false" outlineLevel="0" collapsed="false">
      <c r="A986" s="8" t="n">
        <v>982</v>
      </c>
      <c r="B986" s="13"/>
      <c r="C986" s="12"/>
      <c r="D986" s="13"/>
      <c r="E986" s="24"/>
      <c r="F986" s="12"/>
      <c r="G986" s="12"/>
      <c r="H986" s="25"/>
      <c r="I986" s="14" t="str">
        <f aca="false">IF(OR($D986="",$B986=""),"",INT(($B986-$D986)/365.25))</f>
        <v/>
      </c>
      <c r="J986" s="25"/>
      <c r="K986" s="14" t="str">
        <f aca="false">IF(OR($J986="",$I986=""),"",IF(OR(AND($J986="Gelmintoz",$I986&gt;=2,$I986&lt;=10),AND($J986="Onkogematologik",$I986&gt;=2,$I986&lt;=18)),"Ha","Yo'q"))</f>
        <v/>
      </c>
      <c r="L986" s="25"/>
      <c r="M986" s="12"/>
      <c r="N986" s="14" t="str">
        <f aca="false">IF(OR($C986="",$D986="",$J986="",$B986=""),"",IF(COUNTIFS($C$5:$C$2504,$C986,$D$5:$D$2504,$D986,$J$5:$J$2504,$J986,$B$5:$B$2504,$B986)&gt;1,"Takror",""))</f>
        <v/>
      </c>
    </row>
    <row r="987" customFormat="false" ht="15" hidden="false" customHeight="false" outlineLevel="0" collapsed="false">
      <c r="A987" s="8" t="n">
        <v>983</v>
      </c>
      <c r="B987" s="13"/>
      <c r="C987" s="12"/>
      <c r="D987" s="13"/>
      <c r="E987" s="24"/>
      <c r="F987" s="12"/>
      <c r="G987" s="12"/>
      <c r="H987" s="25"/>
      <c r="I987" s="14" t="str">
        <f aca="false">IF(OR($D987="",$B987=""),"",INT(($B987-$D987)/365.25))</f>
        <v/>
      </c>
      <c r="J987" s="25"/>
      <c r="K987" s="14" t="str">
        <f aca="false">IF(OR($J987="",$I987=""),"",IF(OR(AND($J987="Gelmintoz",$I987&gt;=2,$I987&lt;=10),AND($J987="Onkogematologik",$I987&gt;=2,$I987&lt;=18)),"Ha","Yo'q"))</f>
        <v/>
      </c>
      <c r="L987" s="25"/>
      <c r="M987" s="12"/>
      <c r="N987" s="14" t="str">
        <f aca="false">IF(OR($C987="",$D987="",$J987="",$B987=""),"",IF(COUNTIFS($C$5:$C$2504,$C987,$D$5:$D$2504,$D987,$J$5:$J$2504,$J987,$B$5:$B$2504,$B987)&gt;1,"Takror",""))</f>
        <v/>
      </c>
    </row>
    <row r="988" customFormat="false" ht="15" hidden="false" customHeight="false" outlineLevel="0" collapsed="false">
      <c r="A988" s="8" t="n">
        <v>984</v>
      </c>
      <c r="B988" s="13"/>
      <c r="C988" s="12"/>
      <c r="D988" s="13"/>
      <c r="E988" s="24"/>
      <c r="F988" s="12"/>
      <c r="G988" s="12"/>
      <c r="H988" s="25"/>
      <c r="I988" s="14" t="str">
        <f aca="false">IF(OR($D988="",$B988=""),"",INT(($B988-$D988)/365.25))</f>
        <v/>
      </c>
      <c r="J988" s="25"/>
      <c r="K988" s="14" t="str">
        <f aca="false">IF(OR($J988="",$I988=""),"",IF(OR(AND($J988="Gelmintoz",$I988&gt;=2,$I988&lt;=10),AND($J988="Onkogematologik",$I988&gt;=2,$I988&lt;=18)),"Ha","Yo'q"))</f>
        <v/>
      </c>
      <c r="L988" s="25"/>
      <c r="M988" s="12"/>
      <c r="N988" s="14" t="str">
        <f aca="false">IF(OR($C988="",$D988="",$J988="",$B988=""),"",IF(COUNTIFS($C$5:$C$2504,$C988,$D$5:$D$2504,$D988,$J$5:$J$2504,$J988,$B$5:$B$2504,$B988)&gt;1,"Takror",""))</f>
        <v/>
      </c>
    </row>
    <row r="989" customFormat="false" ht="15" hidden="false" customHeight="false" outlineLevel="0" collapsed="false">
      <c r="A989" s="8" t="n">
        <v>985</v>
      </c>
      <c r="B989" s="13"/>
      <c r="C989" s="12"/>
      <c r="D989" s="13"/>
      <c r="E989" s="24"/>
      <c r="F989" s="12"/>
      <c r="G989" s="12"/>
      <c r="H989" s="25"/>
      <c r="I989" s="14" t="str">
        <f aca="false">IF(OR($D989="",$B989=""),"",INT(($B989-$D989)/365.25))</f>
        <v/>
      </c>
      <c r="J989" s="25"/>
      <c r="K989" s="14" t="str">
        <f aca="false">IF(OR($J989="",$I989=""),"",IF(OR(AND($J989="Gelmintoz",$I989&gt;=2,$I989&lt;=10),AND($J989="Onkogematologik",$I989&gt;=2,$I989&lt;=18)),"Ha","Yo'q"))</f>
        <v/>
      </c>
      <c r="L989" s="25"/>
      <c r="M989" s="12"/>
      <c r="N989" s="14" t="str">
        <f aca="false">IF(OR($C989="",$D989="",$J989="",$B989=""),"",IF(COUNTIFS($C$5:$C$2504,$C989,$D$5:$D$2504,$D989,$J$5:$J$2504,$J989,$B$5:$B$2504,$B989)&gt;1,"Takror",""))</f>
        <v/>
      </c>
    </row>
    <row r="990" customFormat="false" ht="15" hidden="false" customHeight="false" outlineLevel="0" collapsed="false">
      <c r="A990" s="8" t="n">
        <v>986</v>
      </c>
      <c r="B990" s="13"/>
      <c r="C990" s="12"/>
      <c r="D990" s="13"/>
      <c r="E990" s="24"/>
      <c r="F990" s="12"/>
      <c r="G990" s="12"/>
      <c r="H990" s="25"/>
      <c r="I990" s="14" t="str">
        <f aca="false">IF(OR($D990="",$B990=""),"",INT(($B990-$D990)/365.25))</f>
        <v/>
      </c>
      <c r="J990" s="25"/>
      <c r="K990" s="14" t="str">
        <f aca="false">IF(OR($J990="",$I990=""),"",IF(OR(AND($J990="Gelmintoz",$I990&gt;=2,$I990&lt;=10),AND($J990="Onkogematologik",$I990&gt;=2,$I990&lt;=18)),"Ha","Yo'q"))</f>
        <v/>
      </c>
      <c r="L990" s="25"/>
      <c r="M990" s="12"/>
      <c r="N990" s="14" t="str">
        <f aca="false">IF(OR($C990="",$D990="",$J990="",$B990=""),"",IF(COUNTIFS($C$5:$C$2504,$C990,$D$5:$D$2504,$D990,$J$5:$J$2504,$J990,$B$5:$B$2504,$B990)&gt;1,"Takror",""))</f>
        <v/>
      </c>
    </row>
    <row r="991" customFormat="false" ht="15" hidden="false" customHeight="false" outlineLevel="0" collapsed="false">
      <c r="A991" s="8" t="n">
        <v>987</v>
      </c>
      <c r="B991" s="13"/>
      <c r="C991" s="12"/>
      <c r="D991" s="13"/>
      <c r="E991" s="24"/>
      <c r="F991" s="12"/>
      <c r="G991" s="12"/>
      <c r="H991" s="25"/>
      <c r="I991" s="14" t="str">
        <f aca="false">IF(OR($D991="",$B991=""),"",INT(($B991-$D991)/365.25))</f>
        <v/>
      </c>
      <c r="J991" s="25"/>
      <c r="K991" s="14" t="str">
        <f aca="false">IF(OR($J991="",$I991=""),"",IF(OR(AND($J991="Gelmintoz",$I991&gt;=2,$I991&lt;=10),AND($J991="Onkogematologik",$I991&gt;=2,$I991&lt;=18)),"Ha","Yo'q"))</f>
        <v/>
      </c>
      <c r="L991" s="25"/>
      <c r="M991" s="12"/>
      <c r="N991" s="14" t="str">
        <f aca="false">IF(OR($C991="",$D991="",$J991="",$B991=""),"",IF(COUNTIFS($C$5:$C$2504,$C991,$D$5:$D$2504,$D991,$J$5:$J$2504,$J991,$B$5:$B$2504,$B991)&gt;1,"Takror",""))</f>
        <v/>
      </c>
    </row>
    <row r="992" customFormat="false" ht="15" hidden="false" customHeight="false" outlineLevel="0" collapsed="false">
      <c r="A992" s="8" t="n">
        <v>988</v>
      </c>
      <c r="B992" s="13"/>
      <c r="C992" s="12"/>
      <c r="D992" s="13"/>
      <c r="E992" s="24"/>
      <c r="F992" s="12"/>
      <c r="G992" s="12"/>
      <c r="H992" s="25"/>
      <c r="I992" s="14" t="str">
        <f aca="false">IF(OR($D992="",$B992=""),"",INT(($B992-$D992)/365.25))</f>
        <v/>
      </c>
      <c r="J992" s="25"/>
      <c r="K992" s="14" t="str">
        <f aca="false">IF(OR($J992="",$I992=""),"",IF(OR(AND($J992="Gelmintoz",$I992&gt;=2,$I992&lt;=10),AND($J992="Onkogematologik",$I992&gt;=2,$I992&lt;=18)),"Ha","Yo'q"))</f>
        <v/>
      </c>
      <c r="L992" s="25"/>
      <c r="M992" s="12"/>
      <c r="N992" s="14" t="str">
        <f aca="false">IF(OR($C992="",$D992="",$J992="",$B992=""),"",IF(COUNTIFS($C$5:$C$2504,$C992,$D$5:$D$2504,$D992,$J$5:$J$2504,$J992,$B$5:$B$2504,$B992)&gt;1,"Takror",""))</f>
        <v/>
      </c>
    </row>
    <row r="993" customFormat="false" ht="15" hidden="false" customHeight="false" outlineLevel="0" collapsed="false">
      <c r="A993" s="8" t="n">
        <v>989</v>
      </c>
      <c r="B993" s="13"/>
      <c r="C993" s="12"/>
      <c r="D993" s="13"/>
      <c r="E993" s="24"/>
      <c r="F993" s="12"/>
      <c r="G993" s="12"/>
      <c r="H993" s="25"/>
      <c r="I993" s="14" t="str">
        <f aca="false">IF(OR($D993="",$B993=""),"",INT(($B993-$D993)/365.25))</f>
        <v/>
      </c>
      <c r="J993" s="25"/>
      <c r="K993" s="14" t="str">
        <f aca="false">IF(OR($J993="",$I993=""),"",IF(OR(AND($J993="Gelmintoz",$I993&gt;=2,$I993&lt;=10),AND($J993="Onkogematologik",$I993&gt;=2,$I993&lt;=18)),"Ha","Yo'q"))</f>
        <v/>
      </c>
      <c r="L993" s="25"/>
      <c r="M993" s="12"/>
      <c r="N993" s="14" t="str">
        <f aca="false">IF(OR($C993="",$D993="",$J993="",$B993=""),"",IF(COUNTIFS($C$5:$C$2504,$C993,$D$5:$D$2504,$D993,$J$5:$J$2504,$J993,$B$5:$B$2504,$B993)&gt;1,"Takror",""))</f>
        <v/>
      </c>
    </row>
    <row r="994" customFormat="false" ht="15" hidden="false" customHeight="false" outlineLevel="0" collapsed="false">
      <c r="A994" s="8" t="n">
        <v>990</v>
      </c>
      <c r="B994" s="13"/>
      <c r="C994" s="12"/>
      <c r="D994" s="13"/>
      <c r="E994" s="24"/>
      <c r="F994" s="12"/>
      <c r="G994" s="12"/>
      <c r="H994" s="25"/>
      <c r="I994" s="14" t="str">
        <f aca="false">IF(OR($D994="",$B994=""),"",INT(($B994-$D994)/365.25))</f>
        <v/>
      </c>
      <c r="J994" s="25"/>
      <c r="K994" s="14" t="str">
        <f aca="false">IF(OR($J994="",$I994=""),"",IF(OR(AND($J994="Gelmintoz",$I994&gt;=2,$I994&lt;=10),AND($J994="Onkogematologik",$I994&gt;=2,$I994&lt;=18)),"Ha","Yo'q"))</f>
        <v/>
      </c>
      <c r="L994" s="25"/>
      <c r="M994" s="12"/>
      <c r="N994" s="14" t="str">
        <f aca="false">IF(OR($C994="",$D994="",$J994="",$B994=""),"",IF(COUNTIFS($C$5:$C$2504,$C994,$D$5:$D$2504,$D994,$J$5:$J$2504,$J994,$B$5:$B$2504,$B994)&gt;1,"Takror",""))</f>
        <v/>
      </c>
    </row>
    <row r="995" customFormat="false" ht="15" hidden="false" customHeight="false" outlineLevel="0" collapsed="false">
      <c r="A995" s="8" t="n">
        <v>991</v>
      </c>
      <c r="B995" s="13"/>
      <c r="C995" s="12"/>
      <c r="D995" s="13"/>
      <c r="E995" s="24"/>
      <c r="F995" s="12"/>
      <c r="G995" s="12"/>
      <c r="H995" s="25"/>
      <c r="I995" s="14" t="str">
        <f aca="false">IF(OR($D995="",$B995=""),"",INT(($B995-$D995)/365.25))</f>
        <v/>
      </c>
      <c r="J995" s="25"/>
      <c r="K995" s="14" t="str">
        <f aca="false">IF(OR($J995="",$I995=""),"",IF(OR(AND($J995="Gelmintoz",$I995&gt;=2,$I995&lt;=10),AND($J995="Onkogematologik",$I995&gt;=2,$I995&lt;=18)),"Ha","Yo'q"))</f>
        <v/>
      </c>
      <c r="L995" s="25"/>
      <c r="M995" s="12"/>
      <c r="N995" s="14" t="str">
        <f aca="false">IF(OR($C995="",$D995="",$J995="",$B995=""),"",IF(COUNTIFS($C$5:$C$2504,$C995,$D$5:$D$2504,$D995,$J$5:$J$2504,$J995,$B$5:$B$2504,$B995)&gt;1,"Takror",""))</f>
        <v/>
      </c>
    </row>
    <row r="996" customFormat="false" ht="15" hidden="false" customHeight="false" outlineLevel="0" collapsed="false">
      <c r="A996" s="8" t="n">
        <v>992</v>
      </c>
      <c r="B996" s="13"/>
      <c r="C996" s="12"/>
      <c r="D996" s="13"/>
      <c r="E996" s="24"/>
      <c r="F996" s="12"/>
      <c r="G996" s="12"/>
      <c r="H996" s="25"/>
      <c r="I996" s="14" t="str">
        <f aca="false">IF(OR($D996="",$B996=""),"",INT(($B996-$D996)/365.25))</f>
        <v/>
      </c>
      <c r="J996" s="25"/>
      <c r="K996" s="14" t="str">
        <f aca="false">IF(OR($J996="",$I996=""),"",IF(OR(AND($J996="Gelmintoz",$I996&gt;=2,$I996&lt;=10),AND($J996="Onkogematologik",$I996&gt;=2,$I996&lt;=18)),"Ha","Yo'q"))</f>
        <v/>
      </c>
      <c r="L996" s="25"/>
      <c r="M996" s="12"/>
      <c r="N996" s="14" t="str">
        <f aca="false">IF(OR($C996="",$D996="",$J996="",$B996=""),"",IF(COUNTIFS($C$5:$C$2504,$C996,$D$5:$D$2504,$D996,$J$5:$J$2504,$J996,$B$5:$B$2504,$B996)&gt;1,"Takror",""))</f>
        <v/>
      </c>
    </row>
    <row r="997" customFormat="false" ht="15" hidden="false" customHeight="false" outlineLevel="0" collapsed="false">
      <c r="A997" s="8" t="n">
        <v>993</v>
      </c>
      <c r="B997" s="13"/>
      <c r="C997" s="12"/>
      <c r="D997" s="13"/>
      <c r="E997" s="24"/>
      <c r="F997" s="12"/>
      <c r="G997" s="12"/>
      <c r="H997" s="25"/>
      <c r="I997" s="14" t="str">
        <f aca="false">IF(OR($D997="",$B997=""),"",INT(($B997-$D997)/365.25))</f>
        <v/>
      </c>
      <c r="J997" s="25"/>
      <c r="K997" s="14" t="str">
        <f aca="false">IF(OR($J997="",$I997=""),"",IF(OR(AND($J997="Gelmintoz",$I997&gt;=2,$I997&lt;=10),AND($J997="Onkogematologik",$I997&gt;=2,$I997&lt;=18)),"Ha","Yo'q"))</f>
        <v/>
      </c>
      <c r="L997" s="25"/>
      <c r="M997" s="12"/>
      <c r="N997" s="14" t="str">
        <f aca="false">IF(OR($C997="",$D997="",$J997="",$B997=""),"",IF(COUNTIFS($C$5:$C$2504,$C997,$D$5:$D$2504,$D997,$J$5:$J$2504,$J997,$B$5:$B$2504,$B997)&gt;1,"Takror",""))</f>
        <v/>
      </c>
    </row>
    <row r="998" customFormat="false" ht="15" hidden="false" customHeight="false" outlineLevel="0" collapsed="false">
      <c r="A998" s="8" t="n">
        <v>994</v>
      </c>
      <c r="B998" s="13"/>
      <c r="C998" s="12"/>
      <c r="D998" s="13"/>
      <c r="E998" s="24"/>
      <c r="F998" s="12"/>
      <c r="G998" s="12"/>
      <c r="H998" s="25"/>
      <c r="I998" s="14" t="str">
        <f aca="false">IF(OR($D998="",$B998=""),"",INT(($B998-$D998)/365.25))</f>
        <v/>
      </c>
      <c r="J998" s="25"/>
      <c r="K998" s="14" t="str">
        <f aca="false">IF(OR($J998="",$I998=""),"",IF(OR(AND($J998="Gelmintoz",$I998&gt;=2,$I998&lt;=10),AND($J998="Onkogematologik",$I998&gt;=2,$I998&lt;=18)),"Ha","Yo'q"))</f>
        <v/>
      </c>
      <c r="L998" s="25"/>
      <c r="M998" s="12"/>
      <c r="N998" s="14" t="str">
        <f aca="false">IF(OR($C998="",$D998="",$J998="",$B998=""),"",IF(COUNTIFS($C$5:$C$2504,$C998,$D$5:$D$2504,$D998,$J$5:$J$2504,$J998,$B$5:$B$2504,$B998)&gt;1,"Takror",""))</f>
        <v/>
      </c>
    </row>
    <row r="999" customFormat="false" ht="15" hidden="false" customHeight="false" outlineLevel="0" collapsed="false">
      <c r="A999" s="8" t="n">
        <v>995</v>
      </c>
      <c r="B999" s="13"/>
      <c r="C999" s="12"/>
      <c r="D999" s="13"/>
      <c r="E999" s="24"/>
      <c r="F999" s="12"/>
      <c r="G999" s="12"/>
      <c r="H999" s="25"/>
      <c r="I999" s="14" t="str">
        <f aca="false">IF(OR($D999="",$B999=""),"",INT(($B999-$D999)/365.25))</f>
        <v/>
      </c>
      <c r="J999" s="25"/>
      <c r="K999" s="14" t="str">
        <f aca="false">IF(OR($J999="",$I999=""),"",IF(OR(AND($J999="Gelmintoz",$I999&gt;=2,$I999&lt;=10),AND($J999="Onkogematologik",$I999&gt;=2,$I999&lt;=18)),"Ha","Yo'q"))</f>
        <v/>
      </c>
      <c r="L999" s="25"/>
      <c r="M999" s="12"/>
      <c r="N999" s="14" t="str">
        <f aca="false">IF(OR($C999="",$D999="",$J999="",$B999=""),"",IF(COUNTIFS($C$5:$C$2504,$C999,$D$5:$D$2504,$D999,$J$5:$J$2504,$J999,$B$5:$B$2504,$B999)&gt;1,"Takror",""))</f>
        <v/>
      </c>
    </row>
    <row r="1000" customFormat="false" ht="15" hidden="false" customHeight="false" outlineLevel="0" collapsed="false">
      <c r="A1000" s="8" t="n">
        <v>996</v>
      </c>
      <c r="B1000" s="13"/>
      <c r="C1000" s="12"/>
      <c r="D1000" s="13"/>
      <c r="E1000" s="24"/>
      <c r="F1000" s="12"/>
      <c r="G1000" s="12"/>
      <c r="H1000" s="25"/>
      <c r="I1000" s="14" t="str">
        <f aca="false">IF(OR($D1000="",$B1000=""),"",INT(($B1000-$D1000)/365.25))</f>
        <v/>
      </c>
      <c r="J1000" s="25"/>
      <c r="K1000" s="14" t="str">
        <f aca="false">IF(OR($J1000="",$I1000=""),"",IF(OR(AND($J1000="Gelmintoz",$I1000&gt;=2,$I1000&lt;=10),AND($J1000="Onkogematologik",$I1000&gt;=2,$I1000&lt;=18)),"Ha","Yo'q"))</f>
        <v/>
      </c>
      <c r="L1000" s="25"/>
      <c r="M1000" s="12"/>
      <c r="N1000" s="14" t="str">
        <f aca="false">IF(OR($C1000="",$D1000="",$J1000="",$B1000=""),"",IF(COUNTIFS($C$5:$C$2504,$C1000,$D$5:$D$2504,$D1000,$J$5:$J$2504,$J1000,$B$5:$B$2504,$B1000)&gt;1,"Takror",""))</f>
        <v/>
      </c>
    </row>
    <row r="1001" customFormat="false" ht="15" hidden="false" customHeight="false" outlineLevel="0" collapsed="false">
      <c r="A1001" s="8" t="n">
        <v>997</v>
      </c>
      <c r="B1001" s="13"/>
      <c r="C1001" s="12"/>
      <c r="D1001" s="13"/>
      <c r="E1001" s="24"/>
      <c r="F1001" s="12"/>
      <c r="G1001" s="12"/>
      <c r="H1001" s="25"/>
      <c r="I1001" s="14" t="str">
        <f aca="false">IF(OR($D1001="",$B1001=""),"",INT(($B1001-$D1001)/365.25))</f>
        <v/>
      </c>
      <c r="J1001" s="25"/>
      <c r="K1001" s="14" t="str">
        <f aca="false">IF(OR($J1001="",$I1001=""),"",IF(OR(AND($J1001="Gelmintoz",$I1001&gt;=2,$I1001&lt;=10),AND($J1001="Onkogematologik",$I1001&gt;=2,$I1001&lt;=18)),"Ha","Yo'q"))</f>
        <v/>
      </c>
      <c r="L1001" s="25"/>
      <c r="M1001" s="12"/>
      <c r="N1001" s="14" t="str">
        <f aca="false">IF(OR($C1001="",$D1001="",$J1001="",$B1001=""),"",IF(COUNTIFS($C$5:$C$2504,$C1001,$D$5:$D$2504,$D1001,$J$5:$J$2504,$J1001,$B$5:$B$2504,$B1001)&gt;1,"Takror",""))</f>
        <v/>
      </c>
    </row>
    <row r="1002" customFormat="false" ht="15" hidden="false" customHeight="false" outlineLevel="0" collapsed="false">
      <c r="A1002" s="8" t="n">
        <v>998</v>
      </c>
      <c r="B1002" s="13"/>
      <c r="C1002" s="12"/>
      <c r="D1002" s="13"/>
      <c r="E1002" s="24"/>
      <c r="F1002" s="12"/>
      <c r="G1002" s="12"/>
      <c r="H1002" s="25"/>
      <c r="I1002" s="14" t="str">
        <f aca="false">IF(OR($D1002="",$B1002=""),"",INT(($B1002-$D1002)/365.25))</f>
        <v/>
      </c>
      <c r="J1002" s="25"/>
      <c r="K1002" s="14" t="str">
        <f aca="false">IF(OR($J1002="",$I1002=""),"",IF(OR(AND($J1002="Gelmintoz",$I1002&gt;=2,$I1002&lt;=10),AND($J1002="Onkogematologik",$I1002&gt;=2,$I1002&lt;=18)),"Ha","Yo'q"))</f>
        <v/>
      </c>
      <c r="L1002" s="25"/>
      <c r="M1002" s="12"/>
      <c r="N1002" s="14" t="str">
        <f aca="false">IF(OR($C1002="",$D1002="",$J1002="",$B1002=""),"",IF(COUNTIFS($C$5:$C$2504,$C1002,$D$5:$D$2504,$D1002,$J$5:$J$2504,$J1002,$B$5:$B$2504,$B1002)&gt;1,"Takror",""))</f>
        <v/>
      </c>
    </row>
    <row r="1003" customFormat="false" ht="15" hidden="false" customHeight="false" outlineLevel="0" collapsed="false">
      <c r="A1003" s="8" t="n">
        <v>999</v>
      </c>
      <c r="B1003" s="13"/>
      <c r="C1003" s="12"/>
      <c r="D1003" s="13"/>
      <c r="E1003" s="24"/>
      <c r="F1003" s="12"/>
      <c r="G1003" s="12"/>
      <c r="H1003" s="25"/>
      <c r="I1003" s="14" t="str">
        <f aca="false">IF(OR($D1003="",$B1003=""),"",INT(($B1003-$D1003)/365.25))</f>
        <v/>
      </c>
      <c r="J1003" s="25"/>
      <c r="K1003" s="14" t="str">
        <f aca="false">IF(OR($J1003="",$I1003=""),"",IF(OR(AND($J1003="Gelmintoz",$I1003&gt;=2,$I1003&lt;=10),AND($J1003="Onkogematologik",$I1003&gt;=2,$I1003&lt;=18)),"Ha","Yo'q"))</f>
        <v/>
      </c>
      <c r="L1003" s="25"/>
      <c r="M1003" s="12"/>
      <c r="N1003" s="14" t="str">
        <f aca="false">IF(OR($C1003="",$D1003="",$J1003="",$B1003=""),"",IF(COUNTIFS($C$5:$C$2504,$C1003,$D$5:$D$2504,$D1003,$J$5:$J$2504,$J1003,$B$5:$B$2504,$B1003)&gt;1,"Takror",""))</f>
        <v/>
      </c>
    </row>
    <row r="1004" customFormat="false" ht="15" hidden="false" customHeight="false" outlineLevel="0" collapsed="false">
      <c r="A1004" s="8" t="n">
        <v>1000</v>
      </c>
      <c r="B1004" s="13"/>
      <c r="C1004" s="12"/>
      <c r="D1004" s="13"/>
      <c r="E1004" s="24"/>
      <c r="F1004" s="12"/>
      <c r="G1004" s="12"/>
      <c r="H1004" s="25"/>
      <c r="I1004" s="14" t="str">
        <f aca="false">IF(OR($D1004="",$B1004=""),"",INT(($B1004-$D1004)/365.25))</f>
        <v/>
      </c>
      <c r="J1004" s="25"/>
      <c r="K1004" s="14" t="str">
        <f aca="false">IF(OR($J1004="",$I1004=""),"",IF(OR(AND($J1004="Gelmintoz",$I1004&gt;=2,$I1004&lt;=10),AND($J1004="Onkogematologik",$I1004&gt;=2,$I1004&lt;=18)),"Ha","Yo'q"))</f>
        <v/>
      </c>
      <c r="L1004" s="25"/>
      <c r="M1004" s="12"/>
      <c r="N1004" s="14" t="str">
        <f aca="false">IF(OR($C1004="",$D1004="",$J1004="",$B1004=""),"",IF(COUNTIFS($C$5:$C$2504,$C1004,$D$5:$D$2504,$D1004,$J$5:$J$2504,$J1004,$B$5:$B$2504,$B1004)&gt;1,"Takror",""))</f>
        <v/>
      </c>
    </row>
    <row r="1005" customFormat="false" ht="15" hidden="false" customHeight="false" outlineLevel="0" collapsed="false">
      <c r="A1005" s="8" t="n">
        <v>1001</v>
      </c>
      <c r="B1005" s="13"/>
      <c r="C1005" s="12"/>
      <c r="D1005" s="13"/>
      <c r="E1005" s="24"/>
      <c r="F1005" s="12"/>
      <c r="G1005" s="12"/>
      <c r="H1005" s="25"/>
      <c r="I1005" s="14" t="str">
        <f aca="false">IF(OR($D1005="",$B1005=""),"",INT(($B1005-$D1005)/365.25))</f>
        <v/>
      </c>
      <c r="J1005" s="25"/>
      <c r="K1005" s="14" t="str">
        <f aca="false">IF(OR($J1005="",$I1005=""),"",IF(OR(AND($J1005="Gelmintoz",$I1005&gt;=2,$I1005&lt;=10),AND($J1005="Onkogematologik",$I1005&gt;=2,$I1005&lt;=18)),"Ha","Yo'q"))</f>
        <v/>
      </c>
      <c r="L1005" s="25"/>
      <c r="M1005" s="12"/>
      <c r="N1005" s="14" t="str">
        <f aca="false">IF(OR($C1005="",$D1005="",$J1005="",$B1005=""),"",IF(COUNTIFS($C$5:$C$2504,$C1005,$D$5:$D$2504,$D1005,$J$5:$J$2504,$J1005,$B$5:$B$2504,$B1005)&gt;1,"Takror",""))</f>
        <v/>
      </c>
    </row>
    <row r="1006" customFormat="false" ht="15" hidden="false" customHeight="false" outlineLevel="0" collapsed="false">
      <c r="A1006" s="8" t="n">
        <v>1002</v>
      </c>
      <c r="B1006" s="13"/>
      <c r="C1006" s="12"/>
      <c r="D1006" s="13"/>
      <c r="E1006" s="24"/>
      <c r="F1006" s="12"/>
      <c r="G1006" s="12"/>
      <c r="H1006" s="25"/>
      <c r="I1006" s="14" t="str">
        <f aca="false">IF(OR($D1006="",$B1006=""),"",INT(($B1006-$D1006)/365.25))</f>
        <v/>
      </c>
      <c r="J1006" s="25"/>
      <c r="K1006" s="14" t="str">
        <f aca="false">IF(OR($J1006="",$I1006=""),"",IF(OR(AND($J1006="Gelmintoz",$I1006&gt;=2,$I1006&lt;=10),AND($J1006="Onkogematologik",$I1006&gt;=2,$I1006&lt;=18)),"Ha","Yo'q"))</f>
        <v/>
      </c>
      <c r="L1006" s="25"/>
      <c r="M1006" s="12"/>
      <c r="N1006" s="14" t="str">
        <f aca="false">IF(OR($C1006="",$D1006="",$J1006="",$B1006=""),"",IF(COUNTIFS($C$5:$C$2504,$C1006,$D$5:$D$2504,$D1006,$J$5:$J$2504,$J1006,$B$5:$B$2504,$B1006)&gt;1,"Takror",""))</f>
        <v/>
      </c>
    </row>
    <row r="1007" customFormat="false" ht="15" hidden="false" customHeight="false" outlineLevel="0" collapsed="false">
      <c r="A1007" s="8" t="n">
        <v>1003</v>
      </c>
      <c r="B1007" s="13"/>
      <c r="C1007" s="12"/>
      <c r="D1007" s="13"/>
      <c r="E1007" s="24"/>
      <c r="F1007" s="12"/>
      <c r="G1007" s="12"/>
      <c r="H1007" s="25"/>
      <c r="I1007" s="14" t="str">
        <f aca="false">IF(OR($D1007="",$B1007=""),"",INT(($B1007-$D1007)/365.25))</f>
        <v/>
      </c>
      <c r="J1007" s="25"/>
      <c r="K1007" s="14" t="str">
        <f aca="false">IF(OR($J1007="",$I1007=""),"",IF(OR(AND($J1007="Gelmintoz",$I1007&gt;=2,$I1007&lt;=10),AND($J1007="Onkogematologik",$I1007&gt;=2,$I1007&lt;=18)),"Ha","Yo'q"))</f>
        <v/>
      </c>
      <c r="L1007" s="25"/>
      <c r="M1007" s="12"/>
      <c r="N1007" s="14" t="str">
        <f aca="false">IF(OR($C1007="",$D1007="",$J1007="",$B1007=""),"",IF(COUNTIFS($C$5:$C$2504,$C1007,$D$5:$D$2504,$D1007,$J$5:$J$2504,$J1007,$B$5:$B$2504,$B1007)&gt;1,"Takror",""))</f>
        <v/>
      </c>
    </row>
    <row r="1008" customFormat="false" ht="15" hidden="false" customHeight="false" outlineLevel="0" collapsed="false">
      <c r="A1008" s="8" t="n">
        <v>1004</v>
      </c>
      <c r="B1008" s="13"/>
      <c r="C1008" s="12"/>
      <c r="D1008" s="13"/>
      <c r="E1008" s="24"/>
      <c r="F1008" s="12"/>
      <c r="G1008" s="12"/>
      <c r="H1008" s="25"/>
      <c r="I1008" s="14" t="str">
        <f aca="false">IF(OR($D1008="",$B1008=""),"",INT(($B1008-$D1008)/365.25))</f>
        <v/>
      </c>
      <c r="J1008" s="25"/>
      <c r="K1008" s="14" t="str">
        <f aca="false">IF(OR($J1008="",$I1008=""),"",IF(OR(AND($J1008="Gelmintoz",$I1008&gt;=2,$I1008&lt;=10),AND($J1008="Onkogematologik",$I1008&gt;=2,$I1008&lt;=18)),"Ha","Yo'q"))</f>
        <v/>
      </c>
      <c r="L1008" s="25"/>
      <c r="M1008" s="12"/>
      <c r="N1008" s="14" t="str">
        <f aca="false">IF(OR($C1008="",$D1008="",$J1008="",$B1008=""),"",IF(COUNTIFS($C$5:$C$2504,$C1008,$D$5:$D$2504,$D1008,$J$5:$J$2504,$J1008,$B$5:$B$2504,$B1008)&gt;1,"Takror",""))</f>
        <v/>
      </c>
    </row>
    <row r="1009" customFormat="false" ht="15" hidden="false" customHeight="false" outlineLevel="0" collapsed="false">
      <c r="A1009" s="8" t="n">
        <v>1005</v>
      </c>
      <c r="B1009" s="13"/>
      <c r="C1009" s="12"/>
      <c r="D1009" s="13"/>
      <c r="E1009" s="24"/>
      <c r="F1009" s="12"/>
      <c r="G1009" s="12"/>
      <c r="H1009" s="25"/>
      <c r="I1009" s="14" t="str">
        <f aca="false">IF(OR($D1009="",$B1009=""),"",INT(($B1009-$D1009)/365.25))</f>
        <v/>
      </c>
      <c r="J1009" s="25"/>
      <c r="K1009" s="14" t="str">
        <f aca="false">IF(OR($J1009="",$I1009=""),"",IF(OR(AND($J1009="Gelmintoz",$I1009&gt;=2,$I1009&lt;=10),AND($J1009="Onkogematologik",$I1009&gt;=2,$I1009&lt;=18)),"Ha","Yo'q"))</f>
        <v/>
      </c>
      <c r="L1009" s="25"/>
      <c r="M1009" s="12"/>
      <c r="N1009" s="14" t="str">
        <f aca="false">IF(OR($C1009="",$D1009="",$J1009="",$B1009=""),"",IF(COUNTIFS($C$5:$C$2504,$C1009,$D$5:$D$2504,$D1009,$J$5:$J$2504,$J1009,$B$5:$B$2504,$B1009)&gt;1,"Takror",""))</f>
        <v/>
      </c>
    </row>
    <row r="1010" customFormat="false" ht="15" hidden="false" customHeight="false" outlineLevel="0" collapsed="false">
      <c r="A1010" s="8" t="n">
        <v>1006</v>
      </c>
      <c r="B1010" s="13"/>
      <c r="C1010" s="12"/>
      <c r="D1010" s="13"/>
      <c r="E1010" s="24"/>
      <c r="F1010" s="12"/>
      <c r="G1010" s="12"/>
      <c r="H1010" s="25"/>
      <c r="I1010" s="14" t="str">
        <f aca="false">IF(OR($D1010="",$B1010=""),"",INT(($B1010-$D1010)/365.25))</f>
        <v/>
      </c>
      <c r="J1010" s="25"/>
      <c r="K1010" s="14" t="str">
        <f aca="false">IF(OR($J1010="",$I1010=""),"",IF(OR(AND($J1010="Gelmintoz",$I1010&gt;=2,$I1010&lt;=10),AND($J1010="Onkogematologik",$I1010&gt;=2,$I1010&lt;=18)),"Ha","Yo'q"))</f>
        <v/>
      </c>
      <c r="L1010" s="25"/>
      <c r="M1010" s="12"/>
      <c r="N1010" s="14" t="str">
        <f aca="false">IF(OR($C1010="",$D1010="",$J1010="",$B1010=""),"",IF(COUNTIFS($C$5:$C$2504,$C1010,$D$5:$D$2504,$D1010,$J$5:$J$2504,$J1010,$B$5:$B$2504,$B1010)&gt;1,"Takror",""))</f>
        <v/>
      </c>
    </row>
    <row r="1011" customFormat="false" ht="15" hidden="false" customHeight="false" outlineLevel="0" collapsed="false">
      <c r="A1011" s="8" t="n">
        <v>1007</v>
      </c>
      <c r="B1011" s="13"/>
      <c r="C1011" s="12"/>
      <c r="D1011" s="13"/>
      <c r="E1011" s="24"/>
      <c r="F1011" s="12"/>
      <c r="G1011" s="12"/>
      <c r="H1011" s="25"/>
      <c r="I1011" s="14" t="str">
        <f aca="false">IF(OR($D1011="",$B1011=""),"",INT(($B1011-$D1011)/365.25))</f>
        <v/>
      </c>
      <c r="J1011" s="25"/>
      <c r="K1011" s="14" t="str">
        <f aca="false">IF(OR($J1011="",$I1011=""),"",IF(OR(AND($J1011="Gelmintoz",$I1011&gt;=2,$I1011&lt;=10),AND($J1011="Onkogematologik",$I1011&gt;=2,$I1011&lt;=18)),"Ha","Yo'q"))</f>
        <v/>
      </c>
      <c r="L1011" s="25"/>
      <c r="M1011" s="12"/>
      <c r="N1011" s="14" t="str">
        <f aca="false">IF(OR($C1011="",$D1011="",$J1011="",$B1011=""),"",IF(COUNTIFS($C$5:$C$2504,$C1011,$D$5:$D$2504,$D1011,$J$5:$J$2504,$J1011,$B$5:$B$2504,$B1011)&gt;1,"Takror",""))</f>
        <v/>
      </c>
    </row>
    <row r="1012" customFormat="false" ht="15" hidden="false" customHeight="false" outlineLevel="0" collapsed="false">
      <c r="A1012" s="8" t="n">
        <v>1008</v>
      </c>
      <c r="B1012" s="13"/>
      <c r="C1012" s="12"/>
      <c r="D1012" s="13"/>
      <c r="E1012" s="24"/>
      <c r="F1012" s="12"/>
      <c r="G1012" s="12"/>
      <c r="H1012" s="25"/>
      <c r="I1012" s="14" t="str">
        <f aca="false">IF(OR($D1012="",$B1012=""),"",INT(($B1012-$D1012)/365.25))</f>
        <v/>
      </c>
      <c r="J1012" s="25"/>
      <c r="K1012" s="14" t="str">
        <f aca="false">IF(OR($J1012="",$I1012=""),"",IF(OR(AND($J1012="Gelmintoz",$I1012&gt;=2,$I1012&lt;=10),AND($J1012="Onkogematologik",$I1012&gt;=2,$I1012&lt;=18)),"Ha","Yo'q"))</f>
        <v/>
      </c>
      <c r="L1012" s="25"/>
      <c r="M1012" s="12"/>
      <c r="N1012" s="14" t="str">
        <f aca="false">IF(OR($C1012="",$D1012="",$J1012="",$B1012=""),"",IF(COUNTIFS($C$5:$C$2504,$C1012,$D$5:$D$2504,$D1012,$J$5:$J$2504,$J1012,$B$5:$B$2504,$B1012)&gt;1,"Takror",""))</f>
        <v/>
      </c>
    </row>
    <row r="1013" customFormat="false" ht="15" hidden="false" customHeight="false" outlineLevel="0" collapsed="false">
      <c r="A1013" s="8" t="n">
        <v>1009</v>
      </c>
      <c r="B1013" s="13"/>
      <c r="C1013" s="12"/>
      <c r="D1013" s="13"/>
      <c r="E1013" s="24"/>
      <c r="F1013" s="12"/>
      <c r="G1013" s="12"/>
      <c r="H1013" s="25"/>
      <c r="I1013" s="14" t="str">
        <f aca="false">IF(OR($D1013="",$B1013=""),"",INT(($B1013-$D1013)/365.25))</f>
        <v/>
      </c>
      <c r="J1013" s="25"/>
      <c r="K1013" s="14" t="str">
        <f aca="false">IF(OR($J1013="",$I1013=""),"",IF(OR(AND($J1013="Gelmintoz",$I1013&gt;=2,$I1013&lt;=10),AND($J1013="Onkogematologik",$I1013&gt;=2,$I1013&lt;=18)),"Ha","Yo'q"))</f>
        <v/>
      </c>
      <c r="L1013" s="25"/>
      <c r="M1013" s="12"/>
      <c r="N1013" s="14" t="str">
        <f aca="false">IF(OR($C1013="",$D1013="",$J1013="",$B1013=""),"",IF(COUNTIFS($C$5:$C$2504,$C1013,$D$5:$D$2504,$D1013,$J$5:$J$2504,$J1013,$B$5:$B$2504,$B1013)&gt;1,"Takror",""))</f>
        <v/>
      </c>
    </row>
    <row r="1014" customFormat="false" ht="15" hidden="false" customHeight="false" outlineLevel="0" collapsed="false">
      <c r="A1014" s="8" t="n">
        <v>1010</v>
      </c>
      <c r="B1014" s="13"/>
      <c r="C1014" s="12"/>
      <c r="D1014" s="13"/>
      <c r="E1014" s="24"/>
      <c r="F1014" s="12"/>
      <c r="G1014" s="12"/>
      <c r="H1014" s="25"/>
      <c r="I1014" s="14" t="str">
        <f aca="false">IF(OR($D1014="",$B1014=""),"",INT(($B1014-$D1014)/365.25))</f>
        <v/>
      </c>
      <c r="J1014" s="25"/>
      <c r="K1014" s="14" t="str">
        <f aca="false">IF(OR($J1014="",$I1014=""),"",IF(OR(AND($J1014="Gelmintoz",$I1014&gt;=2,$I1014&lt;=10),AND($J1014="Onkogematologik",$I1014&gt;=2,$I1014&lt;=18)),"Ha","Yo'q"))</f>
        <v/>
      </c>
      <c r="L1014" s="25"/>
      <c r="M1014" s="12"/>
      <c r="N1014" s="14" t="str">
        <f aca="false">IF(OR($C1014="",$D1014="",$J1014="",$B1014=""),"",IF(COUNTIFS($C$5:$C$2504,$C1014,$D$5:$D$2504,$D1014,$J$5:$J$2504,$J1014,$B$5:$B$2504,$B1014)&gt;1,"Takror",""))</f>
        <v/>
      </c>
    </row>
    <row r="1015" customFormat="false" ht="15" hidden="false" customHeight="false" outlineLevel="0" collapsed="false">
      <c r="A1015" s="8" t="n">
        <v>1011</v>
      </c>
      <c r="B1015" s="13"/>
      <c r="C1015" s="12"/>
      <c r="D1015" s="13"/>
      <c r="E1015" s="24"/>
      <c r="F1015" s="12"/>
      <c r="G1015" s="12"/>
      <c r="H1015" s="25"/>
      <c r="I1015" s="14" t="str">
        <f aca="false">IF(OR($D1015="",$B1015=""),"",INT(($B1015-$D1015)/365.25))</f>
        <v/>
      </c>
      <c r="J1015" s="25"/>
      <c r="K1015" s="14" t="str">
        <f aca="false">IF(OR($J1015="",$I1015=""),"",IF(OR(AND($J1015="Gelmintoz",$I1015&gt;=2,$I1015&lt;=10),AND($J1015="Onkogematologik",$I1015&gt;=2,$I1015&lt;=18)),"Ha","Yo'q"))</f>
        <v/>
      </c>
      <c r="L1015" s="25"/>
      <c r="M1015" s="12"/>
      <c r="N1015" s="14" t="str">
        <f aca="false">IF(OR($C1015="",$D1015="",$J1015="",$B1015=""),"",IF(COUNTIFS($C$5:$C$2504,$C1015,$D$5:$D$2504,$D1015,$J$5:$J$2504,$J1015,$B$5:$B$2504,$B1015)&gt;1,"Takror",""))</f>
        <v/>
      </c>
    </row>
    <row r="1016" customFormat="false" ht="15" hidden="false" customHeight="false" outlineLevel="0" collapsed="false">
      <c r="A1016" s="8" t="n">
        <v>1012</v>
      </c>
      <c r="B1016" s="13"/>
      <c r="C1016" s="12"/>
      <c r="D1016" s="13"/>
      <c r="E1016" s="24"/>
      <c r="F1016" s="12"/>
      <c r="G1016" s="12"/>
      <c r="H1016" s="25"/>
      <c r="I1016" s="14" t="str">
        <f aca="false">IF(OR($D1016="",$B1016=""),"",INT(($B1016-$D1016)/365.25))</f>
        <v/>
      </c>
      <c r="J1016" s="25"/>
      <c r="K1016" s="14" t="str">
        <f aca="false">IF(OR($J1016="",$I1016=""),"",IF(OR(AND($J1016="Gelmintoz",$I1016&gt;=2,$I1016&lt;=10),AND($J1016="Onkogematologik",$I1016&gt;=2,$I1016&lt;=18)),"Ha","Yo'q"))</f>
        <v/>
      </c>
      <c r="L1016" s="25"/>
      <c r="M1016" s="12"/>
      <c r="N1016" s="14" t="str">
        <f aca="false">IF(OR($C1016="",$D1016="",$J1016="",$B1016=""),"",IF(COUNTIFS($C$5:$C$2504,$C1016,$D$5:$D$2504,$D1016,$J$5:$J$2504,$J1016,$B$5:$B$2504,$B1016)&gt;1,"Takror",""))</f>
        <v/>
      </c>
    </row>
    <row r="1017" customFormat="false" ht="15" hidden="false" customHeight="false" outlineLevel="0" collapsed="false">
      <c r="A1017" s="8" t="n">
        <v>1013</v>
      </c>
      <c r="B1017" s="13"/>
      <c r="C1017" s="12"/>
      <c r="D1017" s="13"/>
      <c r="E1017" s="24"/>
      <c r="F1017" s="12"/>
      <c r="G1017" s="12"/>
      <c r="H1017" s="25"/>
      <c r="I1017" s="14" t="str">
        <f aca="false">IF(OR($D1017="",$B1017=""),"",INT(($B1017-$D1017)/365.25))</f>
        <v/>
      </c>
      <c r="J1017" s="25"/>
      <c r="K1017" s="14" t="str">
        <f aca="false">IF(OR($J1017="",$I1017=""),"",IF(OR(AND($J1017="Gelmintoz",$I1017&gt;=2,$I1017&lt;=10),AND($J1017="Onkogematologik",$I1017&gt;=2,$I1017&lt;=18)),"Ha","Yo'q"))</f>
        <v/>
      </c>
      <c r="L1017" s="25"/>
      <c r="M1017" s="12"/>
      <c r="N1017" s="14" t="str">
        <f aca="false">IF(OR($C1017="",$D1017="",$J1017="",$B1017=""),"",IF(COUNTIFS($C$5:$C$2504,$C1017,$D$5:$D$2504,$D1017,$J$5:$J$2504,$J1017,$B$5:$B$2504,$B1017)&gt;1,"Takror",""))</f>
        <v/>
      </c>
    </row>
    <row r="1018" customFormat="false" ht="15" hidden="false" customHeight="false" outlineLevel="0" collapsed="false">
      <c r="A1018" s="8" t="n">
        <v>1014</v>
      </c>
      <c r="B1018" s="13"/>
      <c r="C1018" s="12"/>
      <c r="D1018" s="13"/>
      <c r="E1018" s="24"/>
      <c r="F1018" s="12"/>
      <c r="G1018" s="12"/>
      <c r="H1018" s="25"/>
      <c r="I1018" s="14" t="str">
        <f aca="false">IF(OR($D1018="",$B1018=""),"",INT(($B1018-$D1018)/365.25))</f>
        <v/>
      </c>
      <c r="J1018" s="25"/>
      <c r="K1018" s="14" t="str">
        <f aca="false">IF(OR($J1018="",$I1018=""),"",IF(OR(AND($J1018="Gelmintoz",$I1018&gt;=2,$I1018&lt;=10),AND($J1018="Onkogematologik",$I1018&gt;=2,$I1018&lt;=18)),"Ha","Yo'q"))</f>
        <v/>
      </c>
      <c r="L1018" s="25"/>
      <c r="M1018" s="12"/>
      <c r="N1018" s="14" t="str">
        <f aca="false">IF(OR($C1018="",$D1018="",$J1018="",$B1018=""),"",IF(COUNTIFS($C$5:$C$2504,$C1018,$D$5:$D$2504,$D1018,$J$5:$J$2504,$J1018,$B$5:$B$2504,$B1018)&gt;1,"Takror",""))</f>
        <v/>
      </c>
    </row>
    <row r="1019" customFormat="false" ht="15" hidden="false" customHeight="false" outlineLevel="0" collapsed="false">
      <c r="A1019" s="8" t="n">
        <v>1015</v>
      </c>
      <c r="B1019" s="13"/>
      <c r="C1019" s="12"/>
      <c r="D1019" s="13"/>
      <c r="E1019" s="24"/>
      <c r="F1019" s="12"/>
      <c r="G1019" s="12"/>
      <c r="H1019" s="25"/>
      <c r="I1019" s="14" t="str">
        <f aca="false">IF(OR($D1019="",$B1019=""),"",INT(($B1019-$D1019)/365.25))</f>
        <v/>
      </c>
      <c r="J1019" s="25"/>
      <c r="K1019" s="14" t="str">
        <f aca="false">IF(OR($J1019="",$I1019=""),"",IF(OR(AND($J1019="Gelmintoz",$I1019&gt;=2,$I1019&lt;=10),AND($J1019="Onkogematologik",$I1019&gt;=2,$I1019&lt;=18)),"Ha","Yo'q"))</f>
        <v/>
      </c>
      <c r="L1019" s="25"/>
      <c r="M1019" s="12"/>
      <c r="N1019" s="14" t="str">
        <f aca="false">IF(OR($C1019="",$D1019="",$J1019="",$B1019=""),"",IF(COUNTIFS($C$5:$C$2504,$C1019,$D$5:$D$2504,$D1019,$J$5:$J$2504,$J1019,$B$5:$B$2504,$B1019)&gt;1,"Takror",""))</f>
        <v/>
      </c>
    </row>
    <row r="1020" customFormat="false" ht="15" hidden="false" customHeight="false" outlineLevel="0" collapsed="false">
      <c r="A1020" s="8" t="n">
        <v>1016</v>
      </c>
      <c r="B1020" s="13"/>
      <c r="C1020" s="12"/>
      <c r="D1020" s="13"/>
      <c r="E1020" s="24"/>
      <c r="F1020" s="12"/>
      <c r="G1020" s="12"/>
      <c r="H1020" s="25"/>
      <c r="I1020" s="14" t="str">
        <f aca="false">IF(OR($D1020="",$B1020=""),"",INT(($B1020-$D1020)/365.25))</f>
        <v/>
      </c>
      <c r="J1020" s="25"/>
      <c r="K1020" s="14" t="str">
        <f aca="false">IF(OR($J1020="",$I1020=""),"",IF(OR(AND($J1020="Gelmintoz",$I1020&gt;=2,$I1020&lt;=10),AND($J1020="Onkogematologik",$I1020&gt;=2,$I1020&lt;=18)),"Ha","Yo'q"))</f>
        <v/>
      </c>
      <c r="L1020" s="25"/>
      <c r="M1020" s="12"/>
      <c r="N1020" s="14" t="str">
        <f aca="false">IF(OR($C1020="",$D1020="",$J1020="",$B1020=""),"",IF(COUNTIFS($C$5:$C$2504,$C1020,$D$5:$D$2504,$D1020,$J$5:$J$2504,$J1020,$B$5:$B$2504,$B1020)&gt;1,"Takror",""))</f>
        <v/>
      </c>
    </row>
    <row r="1021" customFormat="false" ht="15" hidden="false" customHeight="false" outlineLevel="0" collapsed="false">
      <c r="A1021" s="8" t="n">
        <v>1017</v>
      </c>
      <c r="B1021" s="13"/>
      <c r="C1021" s="12"/>
      <c r="D1021" s="13"/>
      <c r="E1021" s="24"/>
      <c r="F1021" s="12"/>
      <c r="G1021" s="12"/>
      <c r="H1021" s="25"/>
      <c r="I1021" s="14" t="str">
        <f aca="false">IF(OR($D1021="",$B1021=""),"",INT(($B1021-$D1021)/365.25))</f>
        <v/>
      </c>
      <c r="J1021" s="25"/>
      <c r="K1021" s="14" t="str">
        <f aca="false">IF(OR($J1021="",$I1021=""),"",IF(OR(AND($J1021="Gelmintoz",$I1021&gt;=2,$I1021&lt;=10),AND($J1021="Onkogematologik",$I1021&gt;=2,$I1021&lt;=18)),"Ha","Yo'q"))</f>
        <v/>
      </c>
      <c r="L1021" s="25"/>
      <c r="M1021" s="12"/>
      <c r="N1021" s="14" t="str">
        <f aca="false">IF(OR($C1021="",$D1021="",$J1021="",$B1021=""),"",IF(COUNTIFS($C$5:$C$2504,$C1021,$D$5:$D$2504,$D1021,$J$5:$J$2504,$J1021,$B$5:$B$2504,$B1021)&gt;1,"Takror",""))</f>
        <v/>
      </c>
    </row>
    <row r="1022" customFormat="false" ht="15" hidden="false" customHeight="false" outlineLevel="0" collapsed="false">
      <c r="A1022" s="8" t="n">
        <v>1018</v>
      </c>
      <c r="B1022" s="13"/>
      <c r="C1022" s="12"/>
      <c r="D1022" s="13"/>
      <c r="E1022" s="24"/>
      <c r="F1022" s="12"/>
      <c r="G1022" s="12"/>
      <c r="H1022" s="25"/>
      <c r="I1022" s="14" t="str">
        <f aca="false">IF(OR($D1022="",$B1022=""),"",INT(($B1022-$D1022)/365.25))</f>
        <v/>
      </c>
      <c r="J1022" s="25"/>
      <c r="K1022" s="14" t="str">
        <f aca="false">IF(OR($J1022="",$I1022=""),"",IF(OR(AND($J1022="Gelmintoz",$I1022&gt;=2,$I1022&lt;=10),AND($J1022="Onkogematologik",$I1022&gt;=2,$I1022&lt;=18)),"Ha","Yo'q"))</f>
        <v/>
      </c>
      <c r="L1022" s="25"/>
      <c r="M1022" s="12"/>
      <c r="N1022" s="14" t="str">
        <f aca="false">IF(OR($C1022="",$D1022="",$J1022="",$B1022=""),"",IF(COUNTIFS($C$5:$C$2504,$C1022,$D$5:$D$2504,$D1022,$J$5:$J$2504,$J1022,$B$5:$B$2504,$B1022)&gt;1,"Takror",""))</f>
        <v/>
      </c>
    </row>
    <row r="1023" customFormat="false" ht="15" hidden="false" customHeight="false" outlineLevel="0" collapsed="false">
      <c r="A1023" s="8" t="n">
        <v>1019</v>
      </c>
      <c r="B1023" s="13"/>
      <c r="C1023" s="12"/>
      <c r="D1023" s="13"/>
      <c r="E1023" s="24"/>
      <c r="F1023" s="12"/>
      <c r="G1023" s="12"/>
      <c r="H1023" s="25"/>
      <c r="I1023" s="14" t="str">
        <f aca="false">IF(OR($D1023="",$B1023=""),"",INT(($B1023-$D1023)/365.25))</f>
        <v/>
      </c>
      <c r="J1023" s="25"/>
      <c r="K1023" s="14" t="str">
        <f aca="false">IF(OR($J1023="",$I1023=""),"",IF(OR(AND($J1023="Gelmintoz",$I1023&gt;=2,$I1023&lt;=10),AND($J1023="Onkogematologik",$I1023&gt;=2,$I1023&lt;=18)),"Ha","Yo'q"))</f>
        <v/>
      </c>
      <c r="L1023" s="25"/>
      <c r="M1023" s="12"/>
      <c r="N1023" s="14" t="str">
        <f aca="false">IF(OR($C1023="",$D1023="",$J1023="",$B1023=""),"",IF(COUNTIFS($C$5:$C$2504,$C1023,$D$5:$D$2504,$D1023,$J$5:$J$2504,$J1023,$B$5:$B$2504,$B1023)&gt;1,"Takror",""))</f>
        <v/>
      </c>
    </row>
    <row r="1024" customFormat="false" ht="15" hidden="false" customHeight="false" outlineLevel="0" collapsed="false">
      <c r="A1024" s="8" t="n">
        <v>1020</v>
      </c>
      <c r="B1024" s="13"/>
      <c r="C1024" s="12"/>
      <c r="D1024" s="13"/>
      <c r="E1024" s="24"/>
      <c r="F1024" s="12"/>
      <c r="G1024" s="12"/>
      <c r="H1024" s="25"/>
      <c r="I1024" s="14" t="str">
        <f aca="false">IF(OR($D1024="",$B1024=""),"",INT(($B1024-$D1024)/365.25))</f>
        <v/>
      </c>
      <c r="J1024" s="25"/>
      <c r="K1024" s="14" t="str">
        <f aca="false">IF(OR($J1024="",$I1024=""),"",IF(OR(AND($J1024="Gelmintoz",$I1024&gt;=2,$I1024&lt;=10),AND($J1024="Onkogematologik",$I1024&gt;=2,$I1024&lt;=18)),"Ha","Yo'q"))</f>
        <v/>
      </c>
      <c r="L1024" s="25"/>
      <c r="M1024" s="12"/>
      <c r="N1024" s="14" t="str">
        <f aca="false">IF(OR($C1024="",$D1024="",$J1024="",$B1024=""),"",IF(COUNTIFS($C$5:$C$2504,$C1024,$D$5:$D$2504,$D1024,$J$5:$J$2504,$J1024,$B$5:$B$2504,$B1024)&gt;1,"Takror",""))</f>
        <v/>
      </c>
    </row>
    <row r="1025" customFormat="false" ht="15" hidden="false" customHeight="false" outlineLevel="0" collapsed="false">
      <c r="A1025" s="8" t="n">
        <v>1021</v>
      </c>
      <c r="B1025" s="13"/>
      <c r="C1025" s="12"/>
      <c r="D1025" s="13"/>
      <c r="E1025" s="24"/>
      <c r="F1025" s="12"/>
      <c r="G1025" s="12"/>
      <c r="H1025" s="25"/>
      <c r="I1025" s="14" t="str">
        <f aca="false">IF(OR($D1025="",$B1025=""),"",INT(($B1025-$D1025)/365.25))</f>
        <v/>
      </c>
      <c r="J1025" s="25"/>
      <c r="K1025" s="14" t="str">
        <f aca="false">IF(OR($J1025="",$I1025=""),"",IF(OR(AND($J1025="Gelmintoz",$I1025&gt;=2,$I1025&lt;=10),AND($J1025="Onkogematologik",$I1025&gt;=2,$I1025&lt;=18)),"Ha","Yo'q"))</f>
        <v/>
      </c>
      <c r="L1025" s="25"/>
      <c r="M1025" s="12"/>
      <c r="N1025" s="14" t="str">
        <f aca="false">IF(OR($C1025="",$D1025="",$J1025="",$B1025=""),"",IF(COUNTIFS($C$5:$C$2504,$C1025,$D$5:$D$2504,$D1025,$J$5:$J$2504,$J1025,$B$5:$B$2504,$B1025)&gt;1,"Takror",""))</f>
        <v/>
      </c>
    </row>
    <row r="1026" customFormat="false" ht="15" hidden="false" customHeight="false" outlineLevel="0" collapsed="false">
      <c r="A1026" s="8" t="n">
        <v>1022</v>
      </c>
      <c r="B1026" s="13"/>
      <c r="C1026" s="12"/>
      <c r="D1026" s="13"/>
      <c r="E1026" s="24"/>
      <c r="F1026" s="12"/>
      <c r="G1026" s="12"/>
      <c r="H1026" s="25"/>
      <c r="I1026" s="14" t="str">
        <f aca="false">IF(OR($D1026="",$B1026=""),"",INT(($B1026-$D1026)/365.25))</f>
        <v/>
      </c>
      <c r="J1026" s="25"/>
      <c r="K1026" s="14" t="str">
        <f aca="false">IF(OR($J1026="",$I1026=""),"",IF(OR(AND($J1026="Gelmintoz",$I1026&gt;=2,$I1026&lt;=10),AND($J1026="Onkogematologik",$I1026&gt;=2,$I1026&lt;=18)),"Ha","Yo'q"))</f>
        <v/>
      </c>
      <c r="L1026" s="25"/>
      <c r="M1026" s="12"/>
      <c r="N1026" s="14" t="str">
        <f aca="false">IF(OR($C1026="",$D1026="",$J1026="",$B1026=""),"",IF(COUNTIFS($C$5:$C$2504,$C1026,$D$5:$D$2504,$D1026,$J$5:$J$2504,$J1026,$B$5:$B$2504,$B1026)&gt;1,"Takror",""))</f>
        <v/>
      </c>
    </row>
    <row r="1027" customFormat="false" ht="15" hidden="false" customHeight="false" outlineLevel="0" collapsed="false">
      <c r="A1027" s="8" t="n">
        <v>1023</v>
      </c>
      <c r="B1027" s="13"/>
      <c r="C1027" s="12"/>
      <c r="D1027" s="13"/>
      <c r="E1027" s="24"/>
      <c r="F1027" s="12"/>
      <c r="G1027" s="12"/>
      <c r="H1027" s="25"/>
      <c r="I1027" s="14" t="str">
        <f aca="false">IF(OR($D1027="",$B1027=""),"",INT(($B1027-$D1027)/365.25))</f>
        <v/>
      </c>
      <c r="J1027" s="25"/>
      <c r="K1027" s="14" t="str">
        <f aca="false">IF(OR($J1027="",$I1027=""),"",IF(OR(AND($J1027="Gelmintoz",$I1027&gt;=2,$I1027&lt;=10),AND($J1027="Onkogematologik",$I1027&gt;=2,$I1027&lt;=18)),"Ha","Yo'q"))</f>
        <v/>
      </c>
      <c r="L1027" s="25"/>
      <c r="M1027" s="12"/>
      <c r="N1027" s="14" t="str">
        <f aca="false">IF(OR($C1027="",$D1027="",$J1027="",$B1027=""),"",IF(COUNTIFS($C$5:$C$2504,$C1027,$D$5:$D$2504,$D1027,$J$5:$J$2504,$J1027,$B$5:$B$2504,$B1027)&gt;1,"Takror",""))</f>
        <v/>
      </c>
    </row>
    <row r="1028" customFormat="false" ht="15" hidden="false" customHeight="false" outlineLevel="0" collapsed="false">
      <c r="A1028" s="8" t="n">
        <v>1024</v>
      </c>
      <c r="B1028" s="13"/>
      <c r="C1028" s="12"/>
      <c r="D1028" s="13"/>
      <c r="E1028" s="24"/>
      <c r="F1028" s="12"/>
      <c r="G1028" s="12"/>
      <c r="H1028" s="25"/>
      <c r="I1028" s="14" t="str">
        <f aca="false">IF(OR($D1028="",$B1028=""),"",INT(($B1028-$D1028)/365.25))</f>
        <v/>
      </c>
      <c r="J1028" s="25"/>
      <c r="K1028" s="14" t="str">
        <f aca="false">IF(OR($J1028="",$I1028=""),"",IF(OR(AND($J1028="Gelmintoz",$I1028&gt;=2,$I1028&lt;=10),AND($J1028="Onkogematologik",$I1028&gt;=2,$I1028&lt;=18)),"Ha","Yo'q"))</f>
        <v/>
      </c>
      <c r="L1028" s="25"/>
      <c r="M1028" s="12"/>
      <c r="N1028" s="14" t="str">
        <f aca="false">IF(OR($C1028="",$D1028="",$J1028="",$B1028=""),"",IF(COUNTIFS($C$5:$C$2504,$C1028,$D$5:$D$2504,$D1028,$J$5:$J$2504,$J1028,$B$5:$B$2504,$B1028)&gt;1,"Takror",""))</f>
        <v/>
      </c>
    </row>
    <row r="1029" customFormat="false" ht="15" hidden="false" customHeight="false" outlineLevel="0" collapsed="false">
      <c r="A1029" s="8" t="n">
        <v>1025</v>
      </c>
      <c r="B1029" s="13"/>
      <c r="C1029" s="12"/>
      <c r="D1029" s="13"/>
      <c r="E1029" s="24"/>
      <c r="F1029" s="12"/>
      <c r="G1029" s="12"/>
      <c r="H1029" s="25"/>
      <c r="I1029" s="14" t="str">
        <f aca="false">IF(OR($D1029="",$B1029=""),"",INT(($B1029-$D1029)/365.25))</f>
        <v/>
      </c>
      <c r="J1029" s="25"/>
      <c r="K1029" s="14" t="str">
        <f aca="false">IF(OR($J1029="",$I1029=""),"",IF(OR(AND($J1029="Gelmintoz",$I1029&gt;=2,$I1029&lt;=10),AND($J1029="Onkogematologik",$I1029&gt;=2,$I1029&lt;=18)),"Ha","Yo'q"))</f>
        <v/>
      </c>
      <c r="L1029" s="25"/>
      <c r="M1029" s="12"/>
      <c r="N1029" s="14" t="str">
        <f aca="false">IF(OR($C1029="",$D1029="",$J1029="",$B1029=""),"",IF(COUNTIFS($C$5:$C$2504,$C1029,$D$5:$D$2504,$D1029,$J$5:$J$2504,$J1029,$B$5:$B$2504,$B1029)&gt;1,"Takror",""))</f>
        <v/>
      </c>
    </row>
    <row r="1030" customFormat="false" ht="15" hidden="false" customHeight="false" outlineLevel="0" collapsed="false">
      <c r="A1030" s="8" t="n">
        <v>1026</v>
      </c>
      <c r="B1030" s="13"/>
      <c r="C1030" s="12"/>
      <c r="D1030" s="13"/>
      <c r="E1030" s="24"/>
      <c r="F1030" s="12"/>
      <c r="G1030" s="12"/>
      <c r="H1030" s="25"/>
      <c r="I1030" s="14" t="str">
        <f aca="false">IF(OR($D1030="",$B1030=""),"",INT(($B1030-$D1030)/365.25))</f>
        <v/>
      </c>
      <c r="J1030" s="25"/>
      <c r="K1030" s="14" t="str">
        <f aca="false">IF(OR($J1030="",$I1030=""),"",IF(OR(AND($J1030="Gelmintoz",$I1030&gt;=2,$I1030&lt;=10),AND($J1030="Onkogematologik",$I1030&gt;=2,$I1030&lt;=18)),"Ha","Yo'q"))</f>
        <v/>
      </c>
      <c r="L1030" s="25"/>
      <c r="M1030" s="12"/>
      <c r="N1030" s="14" t="str">
        <f aca="false">IF(OR($C1030="",$D1030="",$J1030="",$B1030=""),"",IF(COUNTIFS($C$5:$C$2504,$C1030,$D$5:$D$2504,$D1030,$J$5:$J$2504,$J1030,$B$5:$B$2504,$B1030)&gt;1,"Takror",""))</f>
        <v/>
      </c>
    </row>
    <row r="1031" customFormat="false" ht="15" hidden="false" customHeight="false" outlineLevel="0" collapsed="false">
      <c r="A1031" s="8" t="n">
        <v>1027</v>
      </c>
      <c r="B1031" s="13"/>
      <c r="C1031" s="12"/>
      <c r="D1031" s="13"/>
      <c r="E1031" s="24"/>
      <c r="F1031" s="12"/>
      <c r="G1031" s="12"/>
      <c r="H1031" s="25"/>
      <c r="I1031" s="14" t="str">
        <f aca="false">IF(OR($D1031="",$B1031=""),"",INT(($B1031-$D1031)/365.25))</f>
        <v/>
      </c>
      <c r="J1031" s="25"/>
      <c r="K1031" s="14" t="str">
        <f aca="false">IF(OR($J1031="",$I1031=""),"",IF(OR(AND($J1031="Gelmintoz",$I1031&gt;=2,$I1031&lt;=10),AND($J1031="Onkogematologik",$I1031&gt;=2,$I1031&lt;=18)),"Ha","Yo'q"))</f>
        <v/>
      </c>
      <c r="L1031" s="25"/>
      <c r="M1031" s="12"/>
      <c r="N1031" s="14" t="str">
        <f aca="false">IF(OR($C1031="",$D1031="",$J1031="",$B1031=""),"",IF(COUNTIFS($C$5:$C$2504,$C1031,$D$5:$D$2504,$D1031,$J$5:$J$2504,$J1031,$B$5:$B$2504,$B1031)&gt;1,"Takror",""))</f>
        <v/>
      </c>
    </row>
    <row r="1032" customFormat="false" ht="15" hidden="false" customHeight="false" outlineLevel="0" collapsed="false">
      <c r="A1032" s="8" t="n">
        <v>1028</v>
      </c>
      <c r="B1032" s="13"/>
      <c r="C1032" s="12"/>
      <c r="D1032" s="13"/>
      <c r="E1032" s="24"/>
      <c r="F1032" s="12"/>
      <c r="G1032" s="12"/>
      <c r="H1032" s="25"/>
      <c r="I1032" s="14" t="str">
        <f aca="false">IF(OR($D1032="",$B1032=""),"",INT(($B1032-$D1032)/365.25))</f>
        <v/>
      </c>
      <c r="J1032" s="25"/>
      <c r="K1032" s="14" t="str">
        <f aca="false">IF(OR($J1032="",$I1032=""),"",IF(OR(AND($J1032="Gelmintoz",$I1032&gt;=2,$I1032&lt;=10),AND($J1032="Onkogematologik",$I1032&gt;=2,$I1032&lt;=18)),"Ha","Yo'q"))</f>
        <v/>
      </c>
      <c r="L1032" s="25"/>
      <c r="M1032" s="12"/>
      <c r="N1032" s="14" t="str">
        <f aca="false">IF(OR($C1032="",$D1032="",$J1032="",$B1032=""),"",IF(COUNTIFS($C$5:$C$2504,$C1032,$D$5:$D$2504,$D1032,$J$5:$J$2504,$J1032,$B$5:$B$2504,$B1032)&gt;1,"Takror",""))</f>
        <v/>
      </c>
    </row>
    <row r="1033" customFormat="false" ht="15" hidden="false" customHeight="false" outlineLevel="0" collapsed="false">
      <c r="A1033" s="8" t="n">
        <v>1029</v>
      </c>
      <c r="B1033" s="13"/>
      <c r="C1033" s="12"/>
      <c r="D1033" s="13"/>
      <c r="E1033" s="24"/>
      <c r="F1033" s="12"/>
      <c r="G1033" s="12"/>
      <c r="H1033" s="25"/>
      <c r="I1033" s="14" t="str">
        <f aca="false">IF(OR($D1033="",$B1033=""),"",INT(($B1033-$D1033)/365.25))</f>
        <v/>
      </c>
      <c r="J1033" s="25"/>
      <c r="K1033" s="14" t="str">
        <f aca="false">IF(OR($J1033="",$I1033=""),"",IF(OR(AND($J1033="Gelmintoz",$I1033&gt;=2,$I1033&lt;=10),AND($J1033="Onkogematologik",$I1033&gt;=2,$I1033&lt;=18)),"Ha","Yo'q"))</f>
        <v/>
      </c>
      <c r="L1033" s="25"/>
      <c r="M1033" s="12"/>
      <c r="N1033" s="14" t="str">
        <f aca="false">IF(OR($C1033="",$D1033="",$J1033="",$B1033=""),"",IF(COUNTIFS($C$5:$C$2504,$C1033,$D$5:$D$2504,$D1033,$J$5:$J$2504,$J1033,$B$5:$B$2504,$B1033)&gt;1,"Takror",""))</f>
        <v/>
      </c>
    </row>
    <row r="1034" customFormat="false" ht="15" hidden="false" customHeight="false" outlineLevel="0" collapsed="false">
      <c r="A1034" s="8" t="n">
        <v>1030</v>
      </c>
      <c r="B1034" s="13"/>
      <c r="C1034" s="12"/>
      <c r="D1034" s="13"/>
      <c r="E1034" s="24"/>
      <c r="F1034" s="12"/>
      <c r="G1034" s="12"/>
      <c r="H1034" s="25"/>
      <c r="I1034" s="14" t="str">
        <f aca="false">IF(OR($D1034="",$B1034=""),"",INT(($B1034-$D1034)/365.25))</f>
        <v/>
      </c>
      <c r="J1034" s="25"/>
      <c r="K1034" s="14" t="str">
        <f aca="false">IF(OR($J1034="",$I1034=""),"",IF(OR(AND($J1034="Gelmintoz",$I1034&gt;=2,$I1034&lt;=10),AND($J1034="Onkogematologik",$I1034&gt;=2,$I1034&lt;=18)),"Ha","Yo'q"))</f>
        <v/>
      </c>
      <c r="L1034" s="25"/>
      <c r="M1034" s="12"/>
      <c r="N1034" s="14" t="str">
        <f aca="false">IF(OR($C1034="",$D1034="",$J1034="",$B1034=""),"",IF(COUNTIFS($C$5:$C$2504,$C1034,$D$5:$D$2504,$D1034,$J$5:$J$2504,$J1034,$B$5:$B$2504,$B1034)&gt;1,"Takror",""))</f>
        <v/>
      </c>
    </row>
    <row r="1035" customFormat="false" ht="15" hidden="false" customHeight="false" outlineLevel="0" collapsed="false">
      <c r="A1035" s="8" t="n">
        <v>1031</v>
      </c>
      <c r="B1035" s="13"/>
      <c r="C1035" s="12"/>
      <c r="D1035" s="13"/>
      <c r="E1035" s="24"/>
      <c r="F1035" s="12"/>
      <c r="G1035" s="12"/>
      <c r="H1035" s="25"/>
      <c r="I1035" s="14" t="str">
        <f aca="false">IF(OR($D1035="",$B1035=""),"",INT(($B1035-$D1035)/365.25))</f>
        <v/>
      </c>
      <c r="J1035" s="25"/>
      <c r="K1035" s="14" t="str">
        <f aca="false">IF(OR($J1035="",$I1035=""),"",IF(OR(AND($J1035="Gelmintoz",$I1035&gt;=2,$I1035&lt;=10),AND($J1035="Onkogematologik",$I1035&gt;=2,$I1035&lt;=18)),"Ha","Yo'q"))</f>
        <v/>
      </c>
      <c r="L1035" s="25"/>
      <c r="M1035" s="12"/>
      <c r="N1035" s="14" t="str">
        <f aca="false">IF(OR($C1035="",$D1035="",$J1035="",$B1035=""),"",IF(COUNTIFS($C$5:$C$2504,$C1035,$D$5:$D$2504,$D1035,$J$5:$J$2504,$J1035,$B$5:$B$2504,$B1035)&gt;1,"Takror",""))</f>
        <v/>
      </c>
    </row>
    <row r="1036" customFormat="false" ht="15" hidden="false" customHeight="false" outlineLevel="0" collapsed="false">
      <c r="A1036" s="8" t="n">
        <v>1032</v>
      </c>
      <c r="B1036" s="13"/>
      <c r="C1036" s="12"/>
      <c r="D1036" s="13"/>
      <c r="E1036" s="24"/>
      <c r="F1036" s="12"/>
      <c r="G1036" s="12"/>
      <c r="H1036" s="25"/>
      <c r="I1036" s="14" t="str">
        <f aca="false">IF(OR($D1036="",$B1036=""),"",INT(($B1036-$D1036)/365.25))</f>
        <v/>
      </c>
      <c r="J1036" s="25"/>
      <c r="K1036" s="14" t="str">
        <f aca="false">IF(OR($J1036="",$I1036=""),"",IF(OR(AND($J1036="Gelmintoz",$I1036&gt;=2,$I1036&lt;=10),AND($J1036="Onkogematologik",$I1036&gt;=2,$I1036&lt;=18)),"Ha","Yo'q"))</f>
        <v/>
      </c>
      <c r="L1036" s="25"/>
      <c r="M1036" s="12"/>
      <c r="N1036" s="14" t="str">
        <f aca="false">IF(OR($C1036="",$D1036="",$J1036="",$B1036=""),"",IF(COUNTIFS($C$5:$C$2504,$C1036,$D$5:$D$2504,$D1036,$J$5:$J$2504,$J1036,$B$5:$B$2504,$B1036)&gt;1,"Takror",""))</f>
        <v/>
      </c>
    </row>
    <row r="1037" customFormat="false" ht="15" hidden="false" customHeight="false" outlineLevel="0" collapsed="false">
      <c r="A1037" s="8" t="n">
        <v>1033</v>
      </c>
      <c r="B1037" s="13"/>
      <c r="C1037" s="12"/>
      <c r="D1037" s="13"/>
      <c r="E1037" s="24"/>
      <c r="F1037" s="12"/>
      <c r="G1037" s="12"/>
      <c r="H1037" s="25"/>
      <c r="I1037" s="14" t="str">
        <f aca="false">IF(OR($D1037="",$B1037=""),"",INT(($B1037-$D1037)/365.25))</f>
        <v/>
      </c>
      <c r="J1037" s="25"/>
      <c r="K1037" s="14" t="str">
        <f aca="false">IF(OR($J1037="",$I1037=""),"",IF(OR(AND($J1037="Gelmintoz",$I1037&gt;=2,$I1037&lt;=10),AND($J1037="Onkogematologik",$I1037&gt;=2,$I1037&lt;=18)),"Ha","Yo'q"))</f>
        <v/>
      </c>
      <c r="L1037" s="25"/>
      <c r="M1037" s="12"/>
      <c r="N1037" s="14" t="str">
        <f aca="false">IF(OR($C1037="",$D1037="",$J1037="",$B1037=""),"",IF(COUNTIFS($C$5:$C$2504,$C1037,$D$5:$D$2504,$D1037,$J$5:$J$2504,$J1037,$B$5:$B$2504,$B1037)&gt;1,"Takror",""))</f>
        <v/>
      </c>
    </row>
    <row r="1038" customFormat="false" ht="15" hidden="false" customHeight="false" outlineLevel="0" collapsed="false">
      <c r="A1038" s="8" t="n">
        <v>1034</v>
      </c>
      <c r="B1038" s="13"/>
      <c r="C1038" s="12"/>
      <c r="D1038" s="13"/>
      <c r="E1038" s="24"/>
      <c r="F1038" s="12"/>
      <c r="G1038" s="12"/>
      <c r="H1038" s="25"/>
      <c r="I1038" s="14" t="str">
        <f aca="false">IF(OR($D1038="",$B1038=""),"",INT(($B1038-$D1038)/365.25))</f>
        <v/>
      </c>
      <c r="J1038" s="25"/>
      <c r="K1038" s="14" t="str">
        <f aca="false">IF(OR($J1038="",$I1038=""),"",IF(OR(AND($J1038="Gelmintoz",$I1038&gt;=2,$I1038&lt;=10),AND($J1038="Onkogematologik",$I1038&gt;=2,$I1038&lt;=18)),"Ha","Yo'q"))</f>
        <v/>
      </c>
      <c r="L1038" s="25"/>
      <c r="M1038" s="12"/>
      <c r="N1038" s="14" t="str">
        <f aca="false">IF(OR($C1038="",$D1038="",$J1038="",$B1038=""),"",IF(COUNTIFS($C$5:$C$2504,$C1038,$D$5:$D$2504,$D1038,$J$5:$J$2504,$J1038,$B$5:$B$2504,$B1038)&gt;1,"Takror",""))</f>
        <v/>
      </c>
    </row>
    <row r="1039" customFormat="false" ht="15" hidden="false" customHeight="false" outlineLevel="0" collapsed="false">
      <c r="A1039" s="8" t="n">
        <v>1035</v>
      </c>
      <c r="B1039" s="13"/>
      <c r="C1039" s="12"/>
      <c r="D1039" s="13"/>
      <c r="E1039" s="24"/>
      <c r="F1039" s="12"/>
      <c r="G1039" s="12"/>
      <c r="H1039" s="25"/>
      <c r="I1039" s="14" t="str">
        <f aca="false">IF(OR($D1039="",$B1039=""),"",INT(($B1039-$D1039)/365.25))</f>
        <v/>
      </c>
      <c r="J1039" s="25"/>
      <c r="K1039" s="14" t="str">
        <f aca="false">IF(OR($J1039="",$I1039=""),"",IF(OR(AND($J1039="Gelmintoz",$I1039&gt;=2,$I1039&lt;=10),AND($J1039="Onkogematologik",$I1039&gt;=2,$I1039&lt;=18)),"Ha","Yo'q"))</f>
        <v/>
      </c>
      <c r="L1039" s="25"/>
      <c r="M1039" s="12"/>
      <c r="N1039" s="14" t="str">
        <f aca="false">IF(OR($C1039="",$D1039="",$J1039="",$B1039=""),"",IF(COUNTIFS($C$5:$C$2504,$C1039,$D$5:$D$2504,$D1039,$J$5:$J$2504,$J1039,$B$5:$B$2504,$B1039)&gt;1,"Takror",""))</f>
        <v/>
      </c>
    </row>
    <row r="1040" customFormat="false" ht="15" hidden="false" customHeight="false" outlineLevel="0" collapsed="false">
      <c r="A1040" s="8" t="n">
        <v>1036</v>
      </c>
      <c r="B1040" s="13"/>
      <c r="C1040" s="12"/>
      <c r="D1040" s="13"/>
      <c r="E1040" s="24"/>
      <c r="F1040" s="12"/>
      <c r="G1040" s="12"/>
      <c r="H1040" s="25"/>
      <c r="I1040" s="14" t="str">
        <f aca="false">IF(OR($D1040="",$B1040=""),"",INT(($B1040-$D1040)/365.25))</f>
        <v/>
      </c>
      <c r="J1040" s="25"/>
      <c r="K1040" s="14" t="str">
        <f aca="false">IF(OR($J1040="",$I1040=""),"",IF(OR(AND($J1040="Gelmintoz",$I1040&gt;=2,$I1040&lt;=10),AND($J1040="Onkogematologik",$I1040&gt;=2,$I1040&lt;=18)),"Ha","Yo'q"))</f>
        <v/>
      </c>
      <c r="L1040" s="25"/>
      <c r="M1040" s="12"/>
      <c r="N1040" s="14" t="str">
        <f aca="false">IF(OR($C1040="",$D1040="",$J1040="",$B1040=""),"",IF(COUNTIFS($C$5:$C$2504,$C1040,$D$5:$D$2504,$D1040,$J$5:$J$2504,$J1040,$B$5:$B$2504,$B1040)&gt;1,"Takror",""))</f>
        <v/>
      </c>
    </row>
    <row r="1041" customFormat="false" ht="15" hidden="false" customHeight="false" outlineLevel="0" collapsed="false">
      <c r="A1041" s="8" t="n">
        <v>1037</v>
      </c>
      <c r="B1041" s="13"/>
      <c r="C1041" s="12"/>
      <c r="D1041" s="13"/>
      <c r="E1041" s="24"/>
      <c r="F1041" s="12"/>
      <c r="G1041" s="12"/>
      <c r="H1041" s="25"/>
      <c r="I1041" s="14" t="str">
        <f aca="false">IF(OR($D1041="",$B1041=""),"",INT(($B1041-$D1041)/365.25))</f>
        <v/>
      </c>
      <c r="J1041" s="25"/>
      <c r="K1041" s="14" t="str">
        <f aca="false">IF(OR($J1041="",$I1041=""),"",IF(OR(AND($J1041="Gelmintoz",$I1041&gt;=2,$I1041&lt;=10),AND($J1041="Onkogematologik",$I1041&gt;=2,$I1041&lt;=18)),"Ha","Yo'q"))</f>
        <v/>
      </c>
      <c r="L1041" s="25"/>
      <c r="M1041" s="12"/>
      <c r="N1041" s="14" t="str">
        <f aca="false">IF(OR($C1041="",$D1041="",$J1041="",$B1041=""),"",IF(COUNTIFS($C$5:$C$2504,$C1041,$D$5:$D$2504,$D1041,$J$5:$J$2504,$J1041,$B$5:$B$2504,$B1041)&gt;1,"Takror",""))</f>
        <v/>
      </c>
    </row>
    <row r="1042" customFormat="false" ht="15" hidden="false" customHeight="false" outlineLevel="0" collapsed="false">
      <c r="A1042" s="8" t="n">
        <v>1038</v>
      </c>
      <c r="B1042" s="13"/>
      <c r="C1042" s="12"/>
      <c r="D1042" s="13"/>
      <c r="E1042" s="24"/>
      <c r="F1042" s="12"/>
      <c r="G1042" s="12"/>
      <c r="H1042" s="25"/>
      <c r="I1042" s="14" t="str">
        <f aca="false">IF(OR($D1042="",$B1042=""),"",INT(($B1042-$D1042)/365.25))</f>
        <v/>
      </c>
      <c r="J1042" s="25"/>
      <c r="K1042" s="14" t="str">
        <f aca="false">IF(OR($J1042="",$I1042=""),"",IF(OR(AND($J1042="Gelmintoz",$I1042&gt;=2,$I1042&lt;=10),AND($J1042="Onkogematologik",$I1042&gt;=2,$I1042&lt;=18)),"Ha","Yo'q"))</f>
        <v/>
      </c>
      <c r="L1042" s="25"/>
      <c r="M1042" s="12"/>
      <c r="N1042" s="14" t="str">
        <f aca="false">IF(OR($C1042="",$D1042="",$J1042="",$B1042=""),"",IF(COUNTIFS($C$5:$C$2504,$C1042,$D$5:$D$2504,$D1042,$J$5:$J$2504,$J1042,$B$5:$B$2504,$B1042)&gt;1,"Takror",""))</f>
        <v/>
      </c>
    </row>
    <row r="1043" customFormat="false" ht="15" hidden="false" customHeight="false" outlineLevel="0" collapsed="false">
      <c r="A1043" s="8" t="n">
        <v>1039</v>
      </c>
      <c r="B1043" s="13"/>
      <c r="C1043" s="12"/>
      <c r="D1043" s="13"/>
      <c r="E1043" s="24"/>
      <c r="F1043" s="12"/>
      <c r="G1043" s="12"/>
      <c r="H1043" s="25"/>
      <c r="I1043" s="14" t="str">
        <f aca="false">IF(OR($D1043="",$B1043=""),"",INT(($B1043-$D1043)/365.25))</f>
        <v/>
      </c>
      <c r="J1043" s="25"/>
      <c r="K1043" s="14" t="str">
        <f aca="false">IF(OR($J1043="",$I1043=""),"",IF(OR(AND($J1043="Gelmintoz",$I1043&gt;=2,$I1043&lt;=10),AND($J1043="Onkogematologik",$I1043&gt;=2,$I1043&lt;=18)),"Ha","Yo'q"))</f>
        <v/>
      </c>
      <c r="L1043" s="25"/>
      <c r="M1043" s="12"/>
      <c r="N1043" s="14" t="str">
        <f aca="false">IF(OR($C1043="",$D1043="",$J1043="",$B1043=""),"",IF(COUNTIFS($C$5:$C$2504,$C1043,$D$5:$D$2504,$D1043,$J$5:$J$2504,$J1043,$B$5:$B$2504,$B1043)&gt;1,"Takror",""))</f>
        <v/>
      </c>
    </row>
    <row r="1044" customFormat="false" ht="15" hidden="false" customHeight="false" outlineLevel="0" collapsed="false">
      <c r="A1044" s="8" t="n">
        <v>1040</v>
      </c>
      <c r="B1044" s="13"/>
      <c r="C1044" s="12"/>
      <c r="D1044" s="13"/>
      <c r="E1044" s="24"/>
      <c r="F1044" s="12"/>
      <c r="G1044" s="12"/>
      <c r="H1044" s="25"/>
      <c r="I1044" s="14" t="str">
        <f aca="false">IF(OR($D1044="",$B1044=""),"",INT(($B1044-$D1044)/365.25))</f>
        <v/>
      </c>
      <c r="J1044" s="25"/>
      <c r="K1044" s="14" t="str">
        <f aca="false">IF(OR($J1044="",$I1044=""),"",IF(OR(AND($J1044="Gelmintoz",$I1044&gt;=2,$I1044&lt;=10),AND($J1044="Onkogematologik",$I1044&gt;=2,$I1044&lt;=18)),"Ha","Yo'q"))</f>
        <v/>
      </c>
      <c r="L1044" s="25"/>
      <c r="M1044" s="12"/>
      <c r="N1044" s="14" t="str">
        <f aca="false">IF(OR($C1044="",$D1044="",$J1044="",$B1044=""),"",IF(COUNTIFS($C$5:$C$2504,$C1044,$D$5:$D$2504,$D1044,$J$5:$J$2504,$J1044,$B$5:$B$2504,$B1044)&gt;1,"Takror",""))</f>
        <v/>
      </c>
    </row>
    <row r="1045" customFormat="false" ht="15" hidden="false" customHeight="false" outlineLevel="0" collapsed="false">
      <c r="A1045" s="8" t="n">
        <v>1041</v>
      </c>
      <c r="B1045" s="13"/>
      <c r="C1045" s="12"/>
      <c r="D1045" s="13"/>
      <c r="E1045" s="24"/>
      <c r="F1045" s="12"/>
      <c r="G1045" s="12"/>
      <c r="H1045" s="25"/>
      <c r="I1045" s="14" t="str">
        <f aca="false">IF(OR($D1045="",$B1045=""),"",INT(($B1045-$D1045)/365.25))</f>
        <v/>
      </c>
      <c r="J1045" s="25"/>
      <c r="K1045" s="14" t="str">
        <f aca="false">IF(OR($J1045="",$I1045=""),"",IF(OR(AND($J1045="Gelmintoz",$I1045&gt;=2,$I1045&lt;=10),AND($J1045="Onkogematologik",$I1045&gt;=2,$I1045&lt;=18)),"Ha","Yo'q"))</f>
        <v/>
      </c>
      <c r="L1045" s="25"/>
      <c r="M1045" s="12"/>
      <c r="N1045" s="14" t="str">
        <f aca="false">IF(OR($C1045="",$D1045="",$J1045="",$B1045=""),"",IF(COUNTIFS($C$5:$C$2504,$C1045,$D$5:$D$2504,$D1045,$J$5:$J$2504,$J1045,$B$5:$B$2504,$B1045)&gt;1,"Takror",""))</f>
        <v/>
      </c>
    </row>
    <row r="1046" customFormat="false" ht="15" hidden="false" customHeight="false" outlineLevel="0" collapsed="false">
      <c r="A1046" s="8" t="n">
        <v>1042</v>
      </c>
      <c r="B1046" s="13"/>
      <c r="C1046" s="12"/>
      <c r="D1046" s="13"/>
      <c r="E1046" s="24"/>
      <c r="F1046" s="12"/>
      <c r="G1046" s="12"/>
      <c r="H1046" s="25"/>
      <c r="I1046" s="14" t="str">
        <f aca="false">IF(OR($D1046="",$B1046=""),"",INT(($B1046-$D1046)/365.25))</f>
        <v/>
      </c>
      <c r="J1046" s="25"/>
      <c r="K1046" s="14" t="str">
        <f aca="false">IF(OR($J1046="",$I1046=""),"",IF(OR(AND($J1046="Gelmintoz",$I1046&gt;=2,$I1046&lt;=10),AND($J1046="Onkogematologik",$I1046&gt;=2,$I1046&lt;=18)),"Ha","Yo'q"))</f>
        <v/>
      </c>
      <c r="L1046" s="25"/>
      <c r="M1046" s="12"/>
      <c r="N1046" s="14" t="str">
        <f aca="false">IF(OR($C1046="",$D1046="",$J1046="",$B1046=""),"",IF(COUNTIFS($C$5:$C$2504,$C1046,$D$5:$D$2504,$D1046,$J$5:$J$2504,$J1046,$B$5:$B$2504,$B1046)&gt;1,"Takror",""))</f>
        <v/>
      </c>
    </row>
    <row r="1047" customFormat="false" ht="15" hidden="false" customHeight="false" outlineLevel="0" collapsed="false">
      <c r="A1047" s="8" t="n">
        <v>1043</v>
      </c>
      <c r="B1047" s="13"/>
      <c r="C1047" s="12"/>
      <c r="D1047" s="13"/>
      <c r="E1047" s="24"/>
      <c r="F1047" s="12"/>
      <c r="G1047" s="12"/>
      <c r="H1047" s="25"/>
      <c r="I1047" s="14" t="str">
        <f aca="false">IF(OR($D1047="",$B1047=""),"",INT(($B1047-$D1047)/365.25))</f>
        <v/>
      </c>
      <c r="J1047" s="25"/>
      <c r="K1047" s="14" t="str">
        <f aca="false">IF(OR($J1047="",$I1047=""),"",IF(OR(AND($J1047="Gelmintoz",$I1047&gt;=2,$I1047&lt;=10),AND($J1047="Onkogematologik",$I1047&gt;=2,$I1047&lt;=18)),"Ha","Yo'q"))</f>
        <v/>
      </c>
      <c r="L1047" s="25"/>
      <c r="M1047" s="12"/>
      <c r="N1047" s="14" t="str">
        <f aca="false">IF(OR($C1047="",$D1047="",$J1047="",$B1047=""),"",IF(COUNTIFS($C$5:$C$2504,$C1047,$D$5:$D$2504,$D1047,$J$5:$J$2504,$J1047,$B$5:$B$2504,$B1047)&gt;1,"Takror",""))</f>
        <v/>
      </c>
    </row>
    <row r="1048" customFormat="false" ht="15" hidden="false" customHeight="false" outlineLevel="0" collapsed="false">
      <c r="A1048" s="8" t="n">
        <v>1044</v>
      </c>
      <c r="B1048" s="13"/>
      <c r="C1048" s="12"/>
      <c r="D1048" s="13"/>
      <c r="E1048" s="24"/>
      <c r="F1048" s="12"/>
      <c r="G1048" s="12"/>
      <c r="H1048" s="25"/>
      <c r="I1048" s="14" t="str">
        <f aca="false">IF(OR($D1048="",$B1048=""),"",INT(($B1048-$D1048)/365.25))</f>
        <v/>
      </c>
      <c r="J1048" s="25"/>
      <c r="K1048" s="14" t="str">
        <f aca="false">IF(OR($J1048="",$I1048=""),"",IF(OR(AND($J1048="Gelmintoz",$I1048&gt;=2,$I1048&lt;=10),AND($J1048="Onkogematologik",$I1048&gt;=2,$I1048&lt;=18)),"Ha","Yo'q"))</f>
        <v/>
      </c>
      <c r="L1048" s="25"/>
      <c r="M1048" s="12"/>
      <c r="N1048" s="14" t="str">
        <f aca="false">IF(OR($C1048="",$D1048="",$J1048="",$B1048=""),"",IF(COUNTIFS($C$5:$C$2504,$C1048,$D$5:$D$2504,$D1048,$J$5:$J$2504,$J1048,$B$5:$B$2504,$B1048)&gt;1,"Takror",""))</f>
        <v/>
      </c>
    </row>
    <row r="1049" customFormat="false" ht="15" hidden="false" customHeight="false" outlineLevel="0" collapsed="false">
      <c r="A1049" s="8" t="n">
        <v>1045</v>
      </c>
      <c r="B1049" s="13"/>
      <c r="C1049" s="12"/>
      <c r="D1049" s="13"/>
      <c r="E1049" s="24"/>
      <c r="F1049" s="12"/>
      <c r="G1049" s="12"/>
      <c r="H1049" s="25"/>
      <c r="I1049" s="14" t="str">
        <f aca="false">IF(OR($D1049="",$B1049=""),"",INT(($B1049-$D1049)/365.25))</f>
        <v/>
      </c>
      <c r="J1049" s="25"/>
      <c r="K1049" s="14" t="str">
        <f aca="false">IF(OR($J1049="",$I1049=""),"",IF(OR(AND($J1049="Gelmintoz",$I1049&gt;=2,$I1049&lt;=10),AND($J1049="Onkogematologik",$I1049&gt;=2,$I1049&lt;=18)),"Ha","Yo'q"))</f>
        <v/>
      </c>
      <c r="L1049" s="25"/>
      <c r="M1049" s="12"/>
      <c r="N1049" s="14" t="str">
        <f aca="false">IF(OR($C1049="",$D1049="",$J1049="",$B1049=""),"",IF(COUNTIFS($C$5:$C$2504,$C1049,$D$5:$D$2504,$D1049,$J$5:$J$2504,$J1049,$B$5:$B$2504,$B1049)&gt;1,"Takror",""))</f>
        <v/>
      </c>
    </row>
    <row r="1050" customFormat="false" ht="15" hidden="false" customHeight="false" outlineLevel="0" collapsed="false">
      <c r="A1050" s="8" t="n">
        <v>1046</v>
      </c>
      <c r="B1050" s="13"/>
      <c r="C1050" s="12"/>
      <c r="D1050" s="13"/>
      <c r="E1050" s="24"/>
      <c r="F1050" s="12"/>
      <c r="G1050" s="12"/>
      <c r="H1050" s="25"/>
      <c r="I1050" s="14" t="str">
        <f aca="false">IF(OR($D1050="",$B1050=""),"",INT(($B1050-$D1050)/365.25))</f>
        <v/>
      </c>
      <c r="J1050" s="25"/>
      <c r="K1050" s="14" t="str">
        <f aca="false">IF(OR($J1050="",$I1050=""),"",IF(OR(AND($J1050="Gelmintoz",$I1050&gt;=2,$I1050&lt;=10),AND($J1050="Onkogematologik",$I1050&gt;=2,$I1050&lt;=18)),"Ha","Yo'q"))</f>
        <v/>
      </c>
      <c r="L1050" s="25"/>
      <c r="M1050" s="12"/>
      <c r="N1050" s="14" t="str">
        <f aca="false">IF(OR($C1050="",$D1050="",$J1050="",$B1050=""),"",IF(COUNTIFS($C$5:$C$2504,$C1050,$D$5:$D$2504,$D1050,$J$5:$J$2504,$J1050,$B$5:$B$2504,$B1050)&gt;1,"Takror",""))</f>
        <v/>
      </c>
    </row>
    <row r="1051" customFormat="false" ht="15" hidden="false" customHeight="false" outlineLevel="0" collapsed="false">
      <c r="A1051" s="8" t="n">
        <v>1047</v>
      </c>
      <c r="B1051" s="13"/>
      <c r="C1051" s="12"/>
      <c r="D1051" s="13"/>
      <c r="E1051" s="24"/>
      <c r="F1051" s="12"/>
      <c r="G1051" s="12"/>
      <c r="H1051" s="25"/>
      <c r="I1051" s="14" t="str">
        <f aca="false">IF(OR($D1051="",$B1051=""),"",INT(($B1051-$D1051)/365.25))</f>
        <v/>
      </c>
      <c r="J1051" s="25"/>
      <c r="K1051" s="14" t="str">
        <f aca="false">IF(OR($J1051="",$I1051=""),"",IF(OR(AND($J1051="Gelmintoz",$I1051&gt;=2,$I1051&lt;=10),AND($J1051="Onkogematologik",$I1051&gt;=2,$I1051&lt;=18)),"Ha","Yo'q"))</f>
        <v/>
      </c>
      <c r="L1051" s="25"/>
      <c r="M1051" s="12"/>
      <c r="N1051" s="14" t="str">
        <f aca="false">IF(OR($C1051="",$D1051="",$J1051="",$B1051=""),"",IF(COUNTIFS($C$5:$C$2504,$C1051,$D$5:$D$2504,$D1051,$J$5:$J$2504,$J1051,$B$5:$B$2504,$B1051)&gt;1,"Takror",""))</f>
        <v/>
      </c>
    </row>
    <row r="1052" customFormat="false" ht="15" hidden="false" customHeight="false" outlineLevel="0" collapsed="false">
      <c r="A1052" s="8" t="n">
        <v>1048</v>
      </c>
      <c r="B1052" s="13"/>
      <c r="C1052" s="12"/>
      <c r="D1052" s="13"/>
      <c r="E1052" s="24"/>
      <c r="F1052" s="12"/>
      <c r="G1052" s="12"/>
      <c r="H1052" s="25"/>
      <c r="I1052" s="14" t="str">
        <f aca="false">IF(OR($D1052="",$B1052=""),"",INT(($B1052-$D1052)/365.25))</f>
        <v/>
      </c>
      <c r="J1052" s="25"/>
      <c r="K1052" s="14" t="str">
        <f aca="false">IF(OR($J1052="",$I1052=""),"",IF(OR(AND($J1052="Gelmintoz",$I1052&gt;=2,$I1052&lt;=10),AND($J1052="Onkogematologik",$I1052&gt;=2,$I1052&lt;=18)),"Ha","Yo'q"))</f>
        <v/>
      </c>
      <c r="L1052" s="25"/>
      <c r="M1052" s="12"/>
      <c r="N1052" s="14" t="str">
        <f aca="false">IF(OR($C1052="",$D1052="",$J1052="",$B1052=""),"",IF(COUNTIFS($C$5:$C$2504,$C1052,$D$5:$D$2504,$D1052,$J$5:$J$2504,$J1052,$B$5:$B$2504,$B1052)&gt;1,"Takror",""))</f>
        <v/>
      </c>
    </row>
    <row r="1053" customFormat="false" ht="15" hidden="false" customHeight="false" outlineLevel="0" collapsed="false">
      <c r="A1053" s="8" t="n">
        <v>1049</v>
      </c>
      <c r="B1053" s="13"/>
      <c r="C1053" s="12"/>
      <c r="D1053" s="13"/>
      <c r="E1053" s="24"/>
      <c r="F1053" s="12"/>
      <c r="G1053" s="12"/>
      <c r="H1053" s="25"/>
      <c r="I1053" s="14" t="str">
        <f aca="false">IF(OR($D1053="",$B1053=""),"",INT(($B1053-$D1053)/365.25))</f>
        <v/>
      </c>
      <c r="J1053" s="25"/>
      <c r="K1053" s="14" t="str">
        <f aca="false">IF(OR($J1053="",$I1053=""),"",IF(OR(AND($J1053="Gelmintoz",$I1053&gt;=2,$I1053&lt;=10),AND($J1053="Onkogematologik",$I1053&gt;=2,$I1053&lt;=18)),"Ha","Yo'q"))</f>
        <v/>
      </c>
      <c r="L1053" s="25"/>
      <c r="M1053" s="12"/>
      <c r="N1053" s="14" t="str">
        <f aca="false">IF(OR($C1053="",$D1053="",$J1053="",$B1053=""),"",IF(COUNTIFS($C$5:$C$2504,$C1053,$D$5:$D$2504,$D1053,$J$5:$J$2504,$J1053,$B$5:$B$2504,$B1053)&gt;1,"Takror",""))</f>
        <v/>
      </c>
    </row>
    <row r="1054" customFormat="false" ht="15" hidden="false" customHeight="false" outlineLevel="0" collapsed="false">
      <c r="A1054" s="8" t="n">
        <v>1050</v>
      </c>
      <c r="B1054" s="13"/>
      <c r="C1054" s="12"/>
      <c r="D1054" s="13"/>
      <c r="E1054" s="24"/>
      <c r="F1054" s="12"/>
      <c r="G1054" s="12"/>
      <c r="H1054" s="25"/>
      <c r="I1054" s="14" t="str">
        <f aca="false">IF(OR($D1054="",$B1054=""),"",INT(($B1054-$D1054)/365.25))</f>
        <v/>
      </c>
      <c r="J1054" s="25"/>
      <c r="K1054" s="14" t="str">
        <f aca="false">IF(OR($J1054="",$I1054=""),"",IF(OR(AND($J1054="Gelmintoz",$I1054&gt;=2,$I1054&lt;=10),AND($J1054="Onkogematologik",$I1054&gt;=2,$I1054&lt;=18)),"Ha","Yo'q"))</f>
        <v/>
      </c>
      <c r="L1054" s="25"/>
      <c r="M1054" s="12"/>
      <c r="N1054" s="14" t="str">
        <f aca="false">IF(OR($C1054="",$D1054="",$J1054="",$B1054=""),"",IF(COUNTIFS($C$5:$C$2504,$C1054,$D$5:$D$2504,$D1054,$J$5:$J$2504,$J1054,$B$5:$B$2504,$B1054)&gt;1,"Takror",""))</f>
        <v/>
      </c>
    </row>
    <row r="1055" customFormat="false" ht="15" hidden="false" customHeight="false" outlineLevel="0" collapsed="false">
      <c r="A1055" s="8" t="n">
        <v>1051</v>
      </c>
      <c r="B1055" s="13"/>
      <c r="C1055" s="12"/>
      <c r="D1055" s="13"/>
      <c r="E1055" s="24"/>
      <c r="F1055" s="12"/>
      <c r="G1055" s="12"/>
      <c r="H1055" s="25"/>
      <c r="I1055" s="14" t="str">
        <f aca="false">IF(OR($D1055="",$B1055=""),"",INT(($B1055-$D1055)/365.25))</f>
        <v/>
      </c>
      <c r="J1055" s="25"/>
      <c r="K1055" s="14" t="str">
        <f aca="false">IF(OR($J1055="",$I1055=""),"",IF(OR(AND($J1055="Gelmintoz",$I1055&gt;=2,$I1055&lt;=10),AND($J1055="Onkogematologik",$I1055&gt;=2,$I1055&lt;=18)),"Ha","Yo'q"))</f>
        <v/>
      </c>
      <c r="L1055" s="25"/>
      <c r="M1055" s="12"/>
      <c r="N1055" s="14" t="str">
        <f aca="false">IF(OR($C1055="",$D1055="",$J1055="",$B1055=""),"",IF(COUNTIFS($C$5:$C$2504,$C1055,$D$5:$D$2504,$D1055,$J$5:$J$2504,$J1055,$B$5:$B$2504,$B1055)&gt;1,"Takror",""))</f>
        <v/>
      </c>
    </row>
    <row r="1056" customFormat="false" ht="15" hidden="false" customHeight="false" outlineLevel="0" collapsed="false">
      <c r="A1056" s="8" t="n">
        <v>1052</v>
      </c>
      <c r="B1056" s="13"/>
      <c r="C1056" s="12"/>
      <c r="D1056" s="13"/>
      <c r="E1056" s="24"/>
      <c r="F1056" s="12"/>
      <c r="G1056" s="12"/>
      <c r="H1056" s="25"/>
      <c r="I1056" s="14" t="str">
        <f aca="false">IF(OR($D1056="",$B1056=""),"",INT(($B1056-$D1056)/365.25))</f>
        <v/>
      </c>
      <c r="J1056" s="25"/>
      <c r="K1056" s="14" t="str">
        <f aca="false">IF(OR($J1056="",$I1056=""),"",IF(OR(AND($J1056="Gelmintoz",$I1056&gt;=2,$I1056&lt;=10),AND($J1056="Onkogematologik",$I1056&gt;=2,$I1056&lt;=18)),"Ha","Yo'q"))</f>
        <v/>
      </c>
      <c r="L1056" s="25"/>
      <c r="M1056" s="12"/>
      <c r="N1056" s="14" t="str">
        <f aca="false">IF(OR($C1056="",$D1056="",$J1056="",$B1056=""),"",IF(COUNTIFS($C$5:$C$2504,$C1056,$D$5:$D$2504,$D1056,$J$5:$J$2504,$J1056,$B$5:$B$2504,$B1056)&gt;1,"Takror",""))</f>
        <v/>
      </c>
    </row>
    <row r="1057" customFormat="false" ht="15" hidden="false" customHeight="false" outlineLevel="0" collapsed="false">
      <c r="A1057" s="8" t="n">
        <v>1053</v>
      </c>
      <c r="B1057" s="13"/>
      <c r="C1057" s="12"/>
      <c r="D1057" s="13"/>
      <c r="E1057" s="24"/>
      <c r="F1057" s="12"/>
      <c r="G1057" s="12"/>
      <c r="H1057" s="25"/>
      <c r="I1057" s="14" t="str">
        <f aca="false">IF(OR($D1057="",$B1057=""),"",INT(($B1057-$D1057)/365.25))</f>
        <v/>
      </c>
      <c r="J1057" s="25"/>
      <c r="K1057" s="14" t="str">
        <f aca="false">IF(OR($J1057="",$I1057=""),"",IF(OR(AND($J1057="Gelmintoz",$I1057&gt;=2,$I1057&lt;=10),AND($J1057="Onkogematologik",$I1057&gt;=2,$I1057&lt;=18)),"Ha","Yo'q"))</f>
        <v/>
      </c>
      <c r="L1057" s="25"/>
      <c r="M1057" s="12"/>
      <c r="N1057" s="14" t="str">
        <f aca="false">IF(OR($C1057="",$D1057="",$J1057="",$B1057=""),"",IF(COUNTIFS($C$5:$C$2504,$C1057,$D$5:$D$2504,$D1057,$J$5:$J$2504,$J1057,$B$5:$B$2504,$B1057)&gt;1,"Takror",""))</f>
        <v/>
      </c>
    </row>
    <row r="1058" customFormat="false" ht="15" hidden="false" customHeight="false" outlineLevel="0" collapsed="false">
      <c r="A1058" s="8" t="n">
        <v>1054</v>
      </c>
      <c r="B1058" s="13"/>
      <c r="C1058" s="12"/>
      <c r="D1058" s="13"/>
      <c r="E1058" s="24"/>
      <c r="F1058" s="12"/>
      <c r="G1058" s="12"/>
      <c r="H1058" s="25"/>
      <c r="I1058" s="14" t="str">
        <f aca="false">IF(OR($D1058="",$B1058=""),"",INT(($B1058-$D1058)/365.25))</f>
        <v/>
      </c>
      <c r="J1058" s="25"/>
      <c r="K1058" s="14" t="str">
        <f aca="false">IF(OR($J1058="",$I1058=""),"",IF(OR(AND($J1058="Gelmintoz",$I1058&gt;=2,$I1058&lt;=10),AND($J1058="Onkogematologik",$I1058&gt;=2,$I1058&lt;=18)),"Ha","Yo'q"))</f>
        <v/>
      </c>
      <c r="L1058" s="25"/>
      <c r="M1058" s="12"/>
      <c r="N1058" s="14" t="str">
        <f aca="false">IF(OR($C1058="",$D1058="",$J1058="",$B1058=""),"",IF(COUNTIFS($C$5:$C$2504,$C1058,$D$5:$D$2504,$D1058,$J$5:$J$2504,$J1058,$B$5:$B$2504,$B1058)&gt;1,"Takror",""))</f>
        <v/>
      </c>
    </row>
    <row r="1059" customFormat="false" ht="15" hidden="false" customHeight="false" outlineLevel="0" collapsed="false">
      <c r="A1059" s="8" t="n">
        <v>1055</v>
      </c>
      <c r="B1059" s="13"/>
      <c r="C1059" s="12"/>
      <c r="D1059" s="13"/>
      <c r="E1059" s="24"/>
      <c r="F1059" s="12"/>
      <c r="G1059" s="12"/>
      <c r="H1059" s="25"/>
      <c r="I1059" s="14" t="str">
        <f aca="false">IF(OR($D1059="",$B1059=""),"",INT(($B1059-$D1059)/365.25))</f>
        <v/>
      </c>
      <c r="J1059" s="25"/>
      <c r="K1059" s="14" t="str">
        <f aca="false">IF(OR($J1059="",$I1059=""),"",IF(OR(AND($J1059="Gelmintoz",$I1059&gt;=2,$I1059&lt;=10),AND($J1059="Onkogematologik",$I1059&gt;=2,$I1059&lt;=18)),"Ha","Yo'q"))</f>
        <v/>
      </c>
      <c r="L1059" s="25"/>
      <c r="M1059" s="12"/>
      <c r="N1059" s="14" t="str">
        <f aca="false">IF(OR($C1059="",$D1059="",$J1059="",$B1059=""),"",IF(COUNTIFS($C$5:$C$2504,$C1059,$D$5:$D$2504,$D1059,$J$5:$J$2504,$J1059,$B$5:$B$2504,$B1059)&gt;1,"Takror",""))</f>
        <v/>
      </c>
    </row>
    <row r="1060" customFormat="false" ht="15" hidden="false" customHeight="false" outlineLevel="0" collapsed="false">
      <c r="A1060" s="8" t="n">
        <v>1056</v>
      </c>
      <c r="B1060" s="13"/>
      <c r="C1060" s="12"/>
      <c r="D1060" s="13"/>
      <c r="E1060" s="24"/>
      <c r="F1060" s="12"/>
      <c r="G1060" s="12"/>
      <c r="H1060" s="25"/>
      <c r="I1060" s="14" t="str">
        <f aca="false">IF(OR($D1060="",$B1060=""),"",INT(($B1060-$D1060)/365.25))</f>
        <v/>
      </c>
      <c r="J1060" s="25"/>
      <c r="K1060" s="14" t="str">
        <f aca="false">IF(OR($J1060="",$I1060=""),"",IF(OR(AND($J1060="Gelmintoz",$I1060&gt;=2,$I1060&lt;=10),AND($J1060="Onkogematologik",$I1060&gt;=2,$I1060&lt;=18)),"Ha","Yo'q"))</f>
        <v/>
      </c>
      <c r="L1060" s="25"/>
      <c r="M1060" s="12"/>
      <c r="N1060" s="14" t="str">
        <f aca="false">IF(OR($C1060="",$D1060="",$J1060="",$B1060=""),"",IF(COUNTIFS($C$5:$C$2504,$C1060,$D$5:$D$2504,$D1060,$J$5:$J$2504,$J1060,$B$5:$B$2504,$B1060)&gt;1,"Takror",""))</f>
        <v/>
      </c>
    </row>
    <row r="1061" customFormat="false" ht="15" hidden="false" customHeight="false" outlineLevel="0" collapsed="false">
      <c r="A1061" s="8" t="n">
        <v>1057</v>
      </c>
      <c r="B1061" s="13"/>
      <c r="C1061" s="12"/>
      <c r="D1061" s="13"/>
      <c r="E1061" s="24"/>
      <c r="F1061" s="12"/>
      <c r="G1061" s="12"/>
      <c r="H1061" s="25"/>
      <c r="I1061" s="14" t="str">
        <f aca="false">IF(OR($D1061="",$B1061=""),"",INT(($B1061-$D1061)/365.25))</f>
        <v/>
      </c>
      <c r="J1061" s="25"/>
      <c r="K1061" s="14" t="str">
        <f aca="false">IF(OR($J1061="",$I1061=""),"",IF(OR(AND($J1061="Gelmintoz",$I1061&gt;=2,$I1061&lt;=10),AND($J1061="Onkogematologik",$I1061&gt;=2,$I1061&lt;=18)),"Ha","Yo'q"))</f>
        <v/>
      </c>
      <c r="L1061" s="25"/>
      <c r="M1061" s="12"/>
      <c r="N1061" s="14" t="str">
        <f aca="false">IF(OR($C1061="",$D1061="",$J1061="",$B1061=""),"",IF(COUNTIFS($C$5:$C$2504,$C1061,$D$5:$D$2504,$D1061,$J$5:$J$2504,$J1061,$B$5:$B$2504,$B1061)&gt;1,"Takror",""))</f>
        <v/>
      </c>
    </row>
    <row r="1062" customFormat="false" ht="15" hidden="false" customHeight="false" outlineLevel="0" collapsed="false">
      <c r="A1062" s="8" t="n">
        <v>1058</v>
      </c>
      <c r="B1062" s="13"/>
      <c r="C1062" s="12"/>
      <c r="D1062" s="13"/>
      <c r="E1062" s="24"/>
      <c r="F1062" s="12"/>
      <c r="G1062" s="12"/>
      <c r="H1062" s="25"/>
      <c r="I1062" s="14" t="str">
        <f aca="false">IF(OR($D1062="",$B1062=""),"",INT(($B1062-$D1062)/365.25))</f>
        <v/>
      </c>
      <c r="J1062" s="25"/>
      <c r="K1062" s="14" t="str">
        <f aca="false">IF(OR($J1062="",$I1062=""),"",IF(OR(AND($J1062="Gelmintoz",$I1062&gt;=2,$I1062&lt;=10),AND($J1062="Onkogematologik",$I1062&gt;=2,$I1062&lt;=18)),"Ha","Yo'q"))</f>
        <v/>
      </c>
      <c r="L1062" s="25"/>
      <c r="M1062" s="12"/>
      <c r="N1062" s="14" t="str">
        <f aca="false">IF(OR($C1062="",$D1062="",$J1062="",$B1062=""),"",IF(COUNTIFS($C$5:$C$2504,$C1062,$D$5:$D$2504,$D1062,$J$5:$J$2504,$J1062,$B$5:$B$2504,$B1062)&gt;1,"Takror",""))</f>
        <v/>
      </c>
    </row>
    <row r="1063" customFormat="false" ht="15" hidden="false" customHeight="false" outlineLevel="0" collapsed="false">
      <c r="A1063" s="8" t="n">
        <v>1059</v>
      </c>
      <c r="B1063" s="13"/>
      <c r="C1063" s="12"/>
      <c r="D1063" s="13"/>
      <c r="E1063" s="24"/>
      <c r="F1063" s="12"/>
      <c r="G1063" s="12"/>
      <c r="H1063" s="25"/>
      <c r="I1063" s="14" t="str">
        <f aca="false">IF(OR($D1063="",$B1063=""),"",INT(($B1063-$D1063)/365.25))</f>
        <v/>
      </c>
      <c r="J1063" s="25"/>
      <c r="K1063" s="14" t="str">
        <f aca="false">IF(OR($J1063="",$I1063=""),"",IF(OR(AND($J1063="Gelmintoz",$I1063&gt;=2,$I1063&lt;=10),AND($J1063="Onkogematologik",$I1063&gt;=2,$I1063&lt;=18)),"Ha","Yo'q"))</f>
        <v/>
      </c>
      <c r="L1063" s="25"/>
      <c r="M1063" s="12"/>
      <c r="N1063" s="14" t="str">
        <f aca="false">IF(OR($C1063="",$D1063="",$J1063="",$B1063=""),"",IF(COUNTIFS($C$5:$C$2504,$C1063,$D$5:$D$2504,$D1063,$J$5:$J$2504,$J1063,$B$5:$B$2504,$B1063)&gt;1,"Takror",""))</f>
        <v/>
      </c>
    </row>
    <row r="1064" customFormat="false" ht="15" hidden="false" customHeight="false" outlineLevel="0" collapsed="false">
      <c r="A1064" s="8" t="n">
        <v>1060</v>
      </c>
      <c r="B1064" s="13"/>
      <c r="C1064" s="12"/>
      <c r="D1064" s="13"/>
      <c r="E1064" s="24"/>
      <c r="F1064" s="12"/>
      <c r="G1064" s="12"/>
      <c r="H1064" s="25"/>
      <c r="I1064" s="14" t="str">
        <f aca="false">IF(OR($D1064="",$B1064=""),"",INT(($B1064-$D1064)/365.25))</f>
        <v/>
      </c>
      <c r="J1064" s="25"/>
      <c r="K1064" s="14" t="str">
        <f aca="false">IF(OR($J1064="",$I1064=""),"",IF(OR(AND($J1064="Gelmintoz",$I1064&gt;=2,$I1064&lt;=10),AND($J1064="Onkogematologik",$I1064&gt;=2,$I1064&lt;=18)),"Ha","Yo'q"))</f>
        <v/>
      </c>
      <c r="L1064" s="25"/>
      <c r="M1064" s="12"/>
      <c r="N1064" s="14" t="str">
        <f aca="false">IF(OR($C1064="",$D1064="",$J1064="",$B1064=""),"",IF(COUNTIFS($C$5:$C$2504,$C1064,$D$5:$D$2504,$D1064,$J$5:$J$2504,$J1064,$B$5:$B$2504,$B1064)&gt;1,"Takror",""))</f>
        <v/>
      </c>
    </row>
    <row r="1065" customFormat="false" ht="15" hidden="false" customHeight="false" outlineLevel="0" collapsed="false">
      <c r="A1065" s="8" t="n">
        <v>1061</v>
      </c>
      <c r="B1065" s="13"/>
      <c r="C1065" s="12"/>
      <c r="D1065" s="13"/>
      <c r="E1065" s="24"/>
      <c r="F1065" s="12"/>
      <c r="G1065" s="12"/>
      <c r="H1065" s="25"/>
      <c r="I1065" s="14" t="str">
        <f aca="false">IF(OR($D1065="",$B1065=""),"",INT(($B1065-$D1065)/365.25))</f>
        <v/>
      </c>
      <c r="J1065" s="25"/>
      <c r="K1065" s="14" t="str">
        <f aca="false">IF(OR($J1065="",$I1065=""),"",IF(OR(AND($J1065="Gelmintoz",$I1065&gt;=2,$I1065&lt;=10),AND($J1065="Onkogematologik",$I1065&gt;=2,$I1065&lt;=18)),"Ha","Yo'q"))</f>
        <v/>
      </c>
      <c r="L1065" s="25"/>
      <c r="M1065" s="12"/>
      <c r="N1065" s="14" t="str">
        <f aca="false">IF(OR($C1065="",$D1065="",$J1065="",$B1065=""),"",IF(COUNTIFS($C$5:$C$2504,$C1065,$D$5:$D$2504,$D1065,$J$5:$J$2504,$J1065,$B$5:$B$2504,$B1065)&gt;1,"Takror",""))</f>
        <v/>
      </c>
    </row>
    <row r="1066" customFormat="false" ht="15" hidden="false" customHeight="false" outlineLevel="0" collapsed="false">
      <c r="A1066" s="8" t="n">
        <v>1062</v>
      </c>
      <c r="B1066" s="13"/>
      <c r="C1066" s="12"/>
      <c r="D1066" s="13"/>
      <c r="E1066" s="24"/>
      <c r="F1066" s="12"/>
      <c r="G1066" s="12"/>
      <c r="H1066" s="25"/>
      <c r="I1066" s="14" t="str">
        <f aca="false">IF(OR($D1066="",$B1066=""),"",INT(($B1066-$D1066)/365.25))</f>
        <v/>
      </c>
      <c r="J1066" s="25"/>
      <c r="K1066" s="14" t="str">
        <f aca="false">IF(OR($J1066="",$I1066=""),"",IF(OR(AND($J1066="Gelmintoz",$I1066&gt;=2,$I1066&lt;=10),AND($J1066="Onkogematologik",$I1066&gt;=2,$I1066&lt;=18)),"Ha","Yo'q"))</f>
        <v/>
      </c>
      <c r="L1066" s="25"/>
      <c r="M1066" s="12"/>
      <c r="N1066" s="14" t="str">
        <f aca="false">IF(OR($C1066="",$D1066="",$J1066="",$B1066=""),"",IF(COUNTIFS($C$5:$C$2504,$C1066,$D$5:$D$2504,$D1066,$J$5:$J$2504,$J1066,$B$5:$B$2504,$B1066)&gt;1,"Takror",""))</f>
        <v/>
      </c>
    </row>
    <row r="1067" customFormat="false" ht="15" hidden="false" customHeight="false" outlineLevel="0" collapsed="false">
      <c r="A1067" s="8" t="n">
        <v>1063</v>
      </c>
      <c r="B1067" s="13"/>
      <c r="C1067" s="12"/>
      <c r="D1067" s="13"/>
      <c r="E1067" s="24"/>
      <c r="F1067" s="12"/>
      <c r="G1067" s="12"/>
      <c r="H1067" s="25"/>
      <c r="I1067" s="14" t="str">
        <f aca="false">IF(OR($D1067="",$B1067=""),"",INT(($B1067-$D1067)/365.25))</f>
        <v/>
      </c>
      <c r="J1067" s="25"/>
      <c r="K1067" s="14" t="str">
        <f aca="false">IF(OR($J1067="",$I1067=""),"",IF(OR(AND($J1067="Gelmintoz",$I1067&gt;=2,$I1067&lt;=10),AND($J1067="Onkogematologik",$I1067&gt;=2,$I1067&lt;=18)),"Ha","Yo'q"))</f>
        <v/>
      </c>
      <c r="L1067" s="25"/>
      <c r="M1067" s="12"/>
      <c r="N1067" s="14" t="str">
        <f aca="false">IF(OR($C1067="",$D1067="",$J1067="",$B1067=""),"",IF(COUNTIFS($C$5:$C$2504,$C1067,$D$5:$D$2504,$D1067,$J$5:$J$2504,$J1067,$B$5:$B$2504,$B1067)&gt;1,"Takror",""))</f>
        <v/>
      </c>
    </row>
    <row r="1068" customFormat="false" ht="15" hidden="false" customHeight="false" outlineLevel="0" collapsed="false">
      <c r="A1068" s="8" t="n">
        <v>1064</v>
      </c>
      <c r="B1068" s="13"/>
      <c r="C1068" s="12"/>
      <c r="D1068" s="13"/>
      <c r="E1068" s="24"/>
      <c r="F1068" s="12"/>
      <c r="G1068" s="12"/>
      <c r="H1068" s="25"/>
      <c r="I1068" s="14" t="str">
        <f aca="false">IF(OR($D1068="",$B1068=""),"",INT(($B1068-$D1068)/365.25))</f>
        <v/>
      </c>
      <c r="J1068" s="25"/>
      <c r="K1068" s="14" t="str">
        <f aca="false">IF(OR($J1068="",$I1068=""),"",IF(OR(AND($J1068="Gelmintoz",$I1068&gt;=2,$I1068&lt;=10),AND($J1068="Onkogematologik",$I1068&gt;=2,$I1068&lt;=18)),"Ha","Yo'q"))</f>
        <v/>
      </c>
      <c r="L1068" s="25"/>
      <c r="M1068" s="12"/>
      <c r="N1068" s="14" t="str">
        <f aca="false">IF(OR($C1068="",$D1068="",$J1068="",$B1068=""),"",IF(COUNTIFS($C$5:$C$2504,$C1068,$D$5:$D$2504,$D1068,$J$5:$J$2504,$J1068,$B$5:$B$2504,$B1068)&gt;1,"Takror",""))</f>
        <v/>
      </c>
    </row>
    <row r="1069" customFormat="false" ht="15" hidden="false" customHeight="false" outlineLevel="0" collapsed="false">
      <c r="A1069" s="8" t="n">
        <v>1065</v>
      </c>
      <c r="B1069" s="13"/>
      <c r="C1069" s="12"/>
      <c r="D1069" s="13"/>
      <c r="E1069" s="24"/>
      <c r="F1069" s="12"/>
      <c r="G1069" s="12"/>
      <c r="H1069" s="25"/>
      <c r="I1069" s="14" t="str">
        <f aca="false">IF(OR($D1069="",$B1069=""),"",INT(($B1069-$D1069)/365.25))</f>
        <v/>
      </c>
      <c r="J1069" s="25"/>
      <c r="K1069" s="14" t="str">
        <f aca="false">IF(OR($J1069="",$I1069=""),"",IF(OR(AND($J1069="Gelmintoz",$I1069&gt;=2,$I1069&lt;=10),AND($J1069="Onkogematologik",$I1069&gt;=2,$I1069&lt;=18)),"Ha","Yo'q"))</f>
        <v/>
      </c>
      <c r="L1069" s="25"/>
      <c r="M1069" s="12"/>
      <c r="N1069" s="14" t="str">
        <f aca="false">IF(OR($C1069="",$D1069="",$J1069="",$B1069=""),"",IF(COUNTIFS($C$5:$C$2504,$C1069,$D$5:$D$2504,$D1069,$J$5:$J$2504,$J1069,$B$5:$B$2504,$B1069)&gt;1,"Takror",""))</f>
        <v/>
      </c>
    </row>
    <row r="1070" customFormat="false" ht="15" hidden="false" customHeight="false" outlineLevel="0" collapsed="false">
      <c r="A1070" s="8" t="n">
        <v>1066</v>
      </c>
      <c r="B1070" s="13"/>
      <c r="C1070" s="12"/>
      <c r="D1070" s="13"/>
      <c r="E1070" s="24"/>
      <c r="F1070" s="12"/>
      <c r="G1070" s="12"/>
      <c r="H1070" s="25"/>
      <c r="I1070" s="14" t="str">
        <f aca="false">IF(OR($D1070="",$B1070=""),"",INT(($B1070-$D1070)/365.25))</f>
        <v/>
      </c>
      <c r="J1070" s="25"/>
      <c r="K1070" s="14" t="str">
        <f aca="false">IF(OR($J1070="",$I1070=""),"",IF(OR(AND($J1070="Gelmintoz",$I1070&gt;=2,$I1070&lt;=10),AND($J1070="Onkogematologik",$I1070&gt;=2,$I1070&lt;=18)),"Ha","Yo'q"))</f>
        <v/>
      </c>
      <c r="L1070" s="25"/>
      <c r="M1070" s="12"/>
      <c r="N1070" s="14" t="str">
        <f aca="false">IF(OR($C1070="",$D1070="",$J1070="",$B1070=""),"",IF(COUNTIFS($C$5:$C$2504,$C1070,$D$5:$D$2504,$D1070,$J$5:$J$2504,$J1070,$B$5:$B$2504,$B1070)&gt;1,"Takror",""))</f>
        <v/>
      </c>
    </row>
    <row r="1071" customFormat="false" ht="15" hidden="false" customHeight="false" outlineLevel="0" collapsed="false">
      <c r="A1071" s="8" t="n">
        <v>1067</v>
      </c>
      <c r="B1071" s="13"/>
      <c r="C1071" s="12"/>
      <c r="D1071" s="13"/>
      <c r="E1071" s="24"/>
      <c r="F1071" s="12"/>
      <c r="G1071" s="12"/>
      <c r="H1071" s="25"/>
      <c r="I1071" s="14" t="str">
        <f aca="false">IF(OR($D1071="",$B1071=""),"",INT(($B1071-$D1071)/365.25))</f>
        <v/>
      </c>
      <c r="J1071" s="25"/>
      <c r="K1071" s="14" t="str">
        <f aca="false">IF(OR($J1071="",$I1071=""),"",IF(OR(AND($J1071="Gelmintoz",$I1071&gt;=2,$I1071&lt;=10),AND($J1071="Onkogematologik",$I1071&gt;=2,$I1071&lt;=18)),"Ha","Yo'q"))</f>
        <v/>
      </c>
      <c r="L1071" s="25"/>
      <c r="M1071" s="12"/>
      <c r="N1071" s="14" t="str">
        <f aca="false">IF(OR($C1071="",$D1071="",$J1071="",$B1071=""),"",IF(COUNTIFS($C$5:$C$2504,$C1071,$D$5:$D$2504,$D1071,$J$5:$J$2504,$J1071,$B$5:$B$2504,$B1071)&gt;1,"Takror",""))</f>
        <v/>
      </c>
    </row>
    <row r="1072" customFormat="false" ht="15" hidden="false" customHeight="false" outlineLevel="0" collapsed="false">
      <c r="A1072" s="8" t="n">
        <v>1068</v>
      </c>
      <c r="B1072" s="13"/>
      <c r="C1072" s="12"/>
      <c r="D1072" s="13"/>
      <c r="E1072" s="24"/>
      <c r="F1072" s="12"/>
      <c r="G1072" s="12"/>
      <c r="H1072" s="25"/>
      <c r="I1072" s="14" t="str">
        <f aca="false">IF(OR($D1072="",$B1072=""),"",INT(($B1072-$D1072)/365.25))</f>
        <v/>
      </c>
      <c r="J1072" s="25"/>
      <c r="K1072" s="14" t="str">
        <f aca="false">IF(OR($J1072="",$I1072=""),"",IF(OR(AND($J1072="Gelmintoz",$I1072&gt;=2,$I1072&lt;=10),AND($J1072="Onkogematologik",$I1072&gt;=2,$I1072&lt;=18)),"Ha","Yo'q"))</f>
        <v/>
      </c>
      <c r="L1072" s="25"/>
      <c r="M1072" s="12"/>
      <c r="N1072" s="14" t="str">
        <f aca="false">IF(OR($C1072="",$D1072="",$J1072="",$B1072=""),"",IF(COUNTIFS($C$5:$C$2504,$C1072,$D$5:$D$2504,$D1072,$J$5:$J$2504,$J1072,$B$5:$B$2504,$B1072)&gt;1,"Takror",""))</f>
        <v/>
      </c>
    </row>
    <row r="1073" customFormat="false" ht="15" hidden="false" customHeight="false" outlineLevel="0" collapsed="false">
      <c r="A1073" s="8" t="n">
        <v>1069</v>
      </c>
      <c r="B1073" s="13"/>
      <c r="C1073" s="12"/>
      <c r="D1073" s="13"/>
      <c r="E1073" s="24"/>
      <c r="F1073" s="12"/>
      <c r="G1073" s="12"/>
      <c r="H1073" s="25"/>
      <c r="I1073" s="14" t="str">
        <f aca="false">IF(OR($D1073="",$B1073=""),"",INT(($B1073-$D1073)/365.25))</f>
        <v/>
      </c>
      <c r="J1073" s="25"/>
      <c r="K1073" s="14" t="str">
        <f aca="false">IF(OR($J1073="",$I1073=""),"",IF(OR(AND($J1073="Gelmintoz",$I1073&gt;=2,$I1073&lt;=10),AND($J1073="Onkogematologik",$I1073&gt;=2,$I1073&lt;=18)),"Ha","Yo'q"))</f>
        <v/>
      </c>
      <c r="L1073" s="25"/>
      <c r="M1073" s="12"/>
      <c r="N1073" s="14" t="str">
        <f aca="false">IF(OR($C1073="",$D1073="",$J1073="",$B1073=""),"",IF(COUNTIFS($C$5:$C$2504,$C1073,$D$5:$D$2504,$D1073,$J$5:$J$2504,$J1073,$B$5:$B$2504,$B1073)&gt;1,"Takror",""))</f>
        <v/>
      </c>
    </row>
    <row r="1074" customFormat="false" ht="15" hidden="false" customHeight="false" outlineLevel="0" collapsed="false">
      <c r="A1074" s="8" t="n">
        <v>1070</v>
      </c>
      <c r="B1074" s="13"/>
      <c r="C1074" s="12"/>
      <c r="D1074" s="13"/>
      <c r="E1074" s="24"/>
      <c r="F1074" s="12"/>
      <c r="G1074" s="12"/>
      <c r="H1074" s="25"/>
      <c r="I1074" s="14" t="str">
        <f aca="false">IF(OR($D1074="",$B1074=""),"",INT(($B1074-$D1074)/365.25))</f>
        <v/>
      </c>
      <c r="J1074" s="25"/>
      <c r="K1074" s="14" t="str">
        <f aca="false">IF(OR($J1074="",$I1074=""),"",IF(OR(AND($J1074="Gelmintoz",$I1074&gt;=2,$I1074&lt;=10),AND($J1074="Onkogematologik",$I1074&gt;=2,$I1074&lt;=18)),"Ha","Yo'q"))</f>
        <v/>
      </c>
      <c r="L1074" s="25"/>
      <c r="M1074" s="12"/>
      <c r="N1074" s="14" t="str">
        <f aca="false">IF(OR($C1074="",$D1074="",$J1074="",$B1074=""),"",IF(COUNTIFS($C$5:$C$2504,$C1074,$D$5:$D$2504,$D1074,$J$5:$J$2504,$J1074,$B$5:$B$2504,$B1074)&gt;1,"Takror",""))</f>
        <v/>
      </c>
    </row>
    <row r="1075" customFormat="false" ht="15" hidden="false" customHeight="false" outlineLevel="0" collapsed="false">
      <c r="A1075" s="8" t="n">
        <v>1071</v>
      </c>
      <c r="B1075" s="13"/>
      <c r="C1075" s="12"/>
      <c r="D1075" s="13"/>
      <c r="E1075" s="24"/>
      <c r="F1075" s="12"/>
      <c r="G1075" s="12"/>
      <c r="H1075" s="25"/>
      <c r="I1075" s="14" t="str">
        <f aca="false">IF(OR($D1075="",$B1075=""),"",INT(($B1075-$D1075)/365.25))</f>
        <v/>
      </c>
      <c r="J1075" s="25"/>
      <c r="K1075" s="14" t="str">
        <f aca="false">IF(OR($J1075="",$I1075=""),"",IF(OR(AND($J1075="Gelmintoz",$I1075&gt;=2,$I1075&lt;=10),AND($J1075="Onkogematologik",$I1075&gt;=2,$I1075&lt;=18)),"Ha","Yo'q"))</f>
        <v/>
      </c>
      <c r="L1075" s="25"/>
      <c r="M1075" s="12"/>
      <c r="N1075" s="14" t="str">
        <f aca="false">IF(OR($C1075="",$D1075="",$J1075="",$B1075=""),"",IF(COUNTIFS($C$5:$C$2504,$C1075,$D$5:$D$2504,$D1075,$J$5:$J$2504,$J1075,$B$5:$B$2504,$B1075)&gt;1,"Takror",""))</f>
        <v/>
      </c>
    </row>
    <row r="1076" customFormat="false" ht="15" hidden="false" customHeight="false" outlineLevel="0" collapsed="false">
      <c r="A1076" s="8" t="n">
        <v>1072</v>
      </c>
      <c r="B1076" s="13"/>
      <c r="C1076" s="12"/>
      <c r="D1076" s="13"/>
      <c r="E1076" s="24"/>
      <c r="F1076" s="12"/>
      <c r="G1076" s="12"/>
      <c r="H1076" s="25"/>
      <c r="I1076" s="14" t="str">
        <f aca="false">IF(OR($D1076="",$B1076=""),"",INT(($B1076-$D1076)/365.25))</f>
        <v/>
      </c>
      <c r="J1076" s="25"/>
      <c r="K1076" s="14" t="str">
        <f aca="false">IF(OR($J1076="",$I1076=""),"",IF(OR(AND($J1076="Gelmintoz",$I1076&gt;=2,$I1076&lt;=10),AND($J1076="Onkogematologik",$I1076&gt;=2,$I1076&lt;=18)),"Ha","Yo'q"))</f>
        <v/>
      </c>
      <c r="L1076" s="25"/>
      <c r="M1076" s="12"/>
      <c r="N1076" s="14" t="str">
        <f aca="false">IF(OR($C1076="",$D1076="",$J1076="",$B1076=""),"",IF(COUNTIFS($C$5:$C$2504,$C1076,$D$5:$D$2504,$D1076,$J$5:$J$2504,$J1076,$B$5:$B$2504,$B1076)&gt;1,"Takror",""))</f>
        <v/>
      </c>
    </row>
    <row r="1077" customFormat="false" ht="15" hidden="false" customHeight="false" outlineLevel="0" collapsed="false">
      <c r="A1077" s="8" t="n">
        <v>1073</v>
      </c>
      <c r="B1077" s="13"/>
      <c r="C1077" s="12"/>
      <c r="D1077" s="13"/>
      <c r="E1077" s="24"/>
      <c r="F1077" s="12"/>
      <c r="G1077" s="12"/>
      <c r="H1077" s="25"/>
      <c r="I1077" s="14" t="str">
        <f aca="false">IF(OR($D1077="",$B1077=""),"",INT(($B1077-$D1077)/365.25))</f>
        <v/>
      </c>
      <c r="J1077" s="25"/>
      <c r="K1077" s="14" t="str">
        <f aca="false">IF(OR($J1077="",$I1077=""),"",IF(OR(AND($J1077="Gelmintoz",$I1077&gt;=2,$I1077&lt;=10),AND($J1077="Onkogematologik",$I1077&gt;=2,$I1077&lt;=18)),"Ha","Yo'q"))</f>
        <v/>
      </c>
      <c r="L1077" s="25"/>
      <c r="M1077" s="12"/>
      <c r="N1077" s="14" t="str">
        <f aca="false">IF(OR($C1077="",$D1077="",$J1077="",$B1077=""),"",IF(COUNTIFS($C$5:$C$2504,$C1077,$D$5:$D$2504,$D1077,$J$5:$J$2504,$J1077,$B$5:$B$2504,$B1077)&gt;1,"Takror",""))</f>
        <v/>
      </c>
    </row>
    <row r="1078" customFormat="false" ht="15" hidden="false" customHeight="false" outlineLevel="0" collapsed="false">
      <c r="A1078" s="8" t="n">
        <v>1074</v>
      </c>
      <c r="B1078" s="13"/>
      <c r="C1078" s="12"/>
      <c r="D1078" s="13"/>
      <c r="E1078" s="24"/>
      <c r="F1078" s="12"/>
      <c r="G1078" s="12"/>
      <c r="H1078" s="25"/>
      <c r="I1078" s="14" t="str">
        <f aca="false">IF(OR($D1078="",$B1078=""),"",INT(($B1078-$D1078)/365.25))</f>
        <v/>
      </c>
      <c r="J1078" s="25"/>
      <c r="K1078" s="14" t="str">
        <f aca="false">IF(OR($J1078="",$I1078=""),"",IF(OR(AND($J1078="Gelmintoz",$I1078&gt;=2,$I1078&lt;=10),AND($J1078="Onkogematologik",$I1078&gt;=2,$I1078&lt;=18)),"Ha","Yo'q"))</f>
        <v/>
      </c>
      <c r="L1078" s="25"/>
      <c r="M1078" s="12"/>
      <c r="N1078" s="14" t="str">
        <f aca="false">IF(OR($C1078="",$D1078="",$J1078="",$B1078=""),"",IF(COUNTIFS($C$5:$C$2504,$C1078,$D$5:$D$2504,$D1078,$J$5:$J$2504,$J1078,$B$5:$B$2504,$B1078)&gt;1,"Takror",""))</f>
        <v/>
      </c>
    </row>
    <row r="1079" customFormat="false" ht="15" hidden="false" customHeight="false" outlineLevel="0" collapsed="false">
      <c r="A1079" s="8" t="n">
        <v>1075</v>
      </c>
      <c r="B1079" s="13"/>
      <c r="C1079" s="12"/>
      <c r="D1079" s="13"/>
      <c r="E1079" s="24"/>
      <c r="F1079" s="12"/>
      <c r="G1079" s="12"/>
      <c r="H1079" s="25"/>
      <c r="I1079" s="14" t="str">
        <f aca="false">IF(OR($D1079="",$B1079=""),"",INT(($B1079-$D1079)/365.25))</f>
        <v/>
      </c>
      <c r="J1079" s="25"/>
      <c r="K1079" s="14" t="str">
        <f aca="false">IF(OR($J1079="",$I1079=""),"",IF(OR(AND($J1079="Gelmintoz",$I1079&gt;=2,$I1079&lt;=10),AND($J1079="Onkogematologik",$I1079&gt;=2,$I1079&lt;=18)),"Ha","Yo'q"))</f>
        <v/>
      </c>
      <c r="L1079" s="25"/>
      <c r="M1079" s="12"/>
      <c r="N1079" s="14" t="str">
        <f aca="false">IF(OR($C1079="",$D1079="",$J1079="",$B1079=""),"",IF(COUNTIFS($C$5:$C$2504,$C1079,$D$5:$D$2504,$D1079,$J$5:$J$2504,$J1079,$B$5:$B$2504,$B1079)&gt;1,"Takror",""))</f>
        <v/>
      </c>
    </row>
    <row r="1080" customFormat="false" ht="15" hidden="false" customHeight="false" outlineLevel="0" collapsed="false">
      <c r="A1080" s="8" t="n">
        <v>1076</v>
      </c>
      <c r="B1080" s="13"/>
      <c r="C1080" s="12"/>
      <c r="D1080" s="13"/>
      <c r="E1080" s="24"/>
      <c r="F1080" s="12"/>
      <c r="G1080" s="12"/>
      <c r="H1080" s="25"/>
      <c r="I1080" s="14" t="str">
        <f aca="false">IF(OR($D1080="",$B1080=""),"",INT(($B1080-$D1080)/365.25))</f>
        <v/>
      </c>
      <c r="J1080" s="25"/>
      <c r="K1080" s="14" t="str">
        <f aca="false">IF(OR($J1080="",$I1080=""),"",IF(OR(AND($J1080="Gelmintoz",$I1080&gt;=2,$I1080&lt;=10),AND($J1080="Onkogematologik",$I1080&gt;=2,$I1080&lt;=18)),"Ha","Yo'q"))</f>
        <v/>
      </c>
      <c r="L1080" s="25"/>
      <c r="M1080" s="12"/>
      <c r="N1080" s="14" t="str">
        <f aca="false">IF(OR($C1080="",$D1080="",$J1080="",$B1080=""),"",IF(COUNTIFS($C$5:$C$2504,$C1080,$D$5:$D$2504,$D1080,$J$5:$J$2504,$J1080,$B$5:$B$2504,$B1080)&gt;1,"Takror",""))</f>
        <v/>
      </c>
    </row>
    <row r="1081" customFormat="false" ht="15" hidden="false" customHeight="false" outlineLevel="0" collapsed="false">
      <c r="A1081" s="8" t="n">
        <v>1077</v>
      </c>
      <c r="B1081" s="13"/>
      <c r="C1081" s="12"/>
      <c r="D1081" s="13"/>
      <c r="E1081" s="24"/>
      <c r="F1081" s="12"/>
      <c r="G1081" s="12"/>
      <c r="H1081" s="25"/>
      <c r="I1081" s="14" t="str">
        <f aca="false">IF(OR($D1081="",$B1081=""),"",INT(($B1081-$D1081)/365.25))</f>
        <v/>
      </c>
      <c r="J1081" s="25"/>
      <c r="K1081" s="14" t="str">
        <f aca="false">IF(OR($J1081="",$I1081=""),"",IF(OR(AND($J1081="Gelmintoz",$I1081&gt;=2,$I1081&lt;=10),AND($J1081="Onkogematologik",$I1081&gt;=2,$I1081&lt;=18)),"Ha","Yo'q"))</f>
        <v/>
      </c>
      <c r="L1081" s="25"/>
      <c r="M1081" s="12"/>
      <c r="N1081" s="14" t="str">
        <f aca="false">IF(OR($C1081="",$D1081="",$J1081="",$B1081=""),"",IF(COUNTIFS($C$5:$C$2504,$C1081,$D$5:$D$2504,$D1081,$J$5:$J$2504,$J1081,$B$5:$B$2504,$B1081)&gt;1,"Takror",""))</f>
        <v/>
      </c>
    </row>
    <row r="1082" customFormat="false" ht="15" hidden="false" customHeight="false" outlineLevel="0" collapsed="false">
      <c r="A1082" s="8" t="n">
        <v>1078</v>
      </c>
      <c r="B1082" s="13"/>
      <c r="C1082" s="12"/>
      <c r="D1082" s="13"/>
      <c r="E1082" s="24"/>
      <c r="F1082" s="12"/>
      <c r="G1082" s="12"/>
      <c r="H1082" s="25"/>
      <c r="I1082" s="14" t="str">
        <f aca="false">IF(OR($D1082="",$B1082=""),"",INT(($B1082-$D1082)/365.25))</f>
        <v/>
      </c>
      <c r="J1082" s="25"/>
      <c r="K1082" s="14" t="str">
        <f aca="false">IF(OR($J1082="",$I1082=""),"",IF(OR(AND($J1082="Gelmintoz",$I1082&gt;=2,$I1082&lt;=10),AND($J1082="Onkogematologik",$I1082&gt;=2,$I1082&lt;=18)),"Ha","Yo'q"))</f>
        <v/>
      </c>
      <c r="L1082" s="25"/>
      <c r="M1082" s="12"/>
      <c r="N1082" s="14" t="str">
        <f aca="false">IF(OR($C1082="",$D1082="",$J1082="",$B1082=""),"",IF(COUNTIFS($C$5:$C$2504,$C1082,$D$5:$D$2504,$D1082,$J$5:$J$2504,$J1082,$B$5:$B$2504,$B1082)&gt;1,"Takror",""))</f>
        <v/>
      </c>
    </row>
    <row r="1083" customFormat="false" ht="15" hidden="false" customHeight="false" outlineLevel="0" collapsed="false">
      <c r="A1083" s="8" t="n">
        <v>1079</v>
      </c>
      <c r="B1083" s="13"/>
      <c r="C1083" s="12"/>
      <c r="D1083" s="13"/>
      <c r="E1083" s="24"/>
      <c r="F1083" s="12"/>
      <c r="G1083" s="12"/>
      <c r="H1083" s="25"/>
      <c r="I1083" s="14" t="str">
        <f aca="false">IF(OR($D1083="",$B1083=""),"",INT(($B1083-$D1083)/365.25))</f>
        <v/>
      </c>
      <c r="J1083" s="25"/>
      <c r="K1083" s="14" t="str">
        <f aca="false">IF(OR($J1083="",$I1083=""),"",IF(OR(AND($J1083="Gelmintoz",$I1083&gt;=2,$I1083&lt;=10),AND($J1083="Onkogematologik",$I1083&gt;=2,$I1083&lt;=18)),"Ha","Yo'q"))</f>
        <v/>
      </c>
      <c r="L1083" s="25"/>
      <c r="M1083" s="12"/>
      <c r="N1083" s="14" t="str">
        <f aca="false">IF(OR($C1083="",$D1083="",$J1083="",$B1083=""),"",IF(COUNTIFS($C$5:$C$2504,$C1083,$D$5:$D$2504,$D1083,$J$5:$J$2504,$J1083,$B$5:$B$2504,$B1083)&gt;1,"Takror",""))</f>
        <v/>
      </c>
    </row>
    <row r="1084" customFormat="false" ht="15" hidden="false" customHeight="false" outlineLevel="0" collapsed="false">
      <c r="A1084" s="8" t="n">
        <v>1080</v>
      </c>
      <c r="B1084" s="13"/>
      <c r="C1084" s="12"/>
      <c r="D1084" s="13"/>
      <c r="E1084" s="24"/>
      <c r="F1084" s="12"/>
      <c r="G1084" s="12"/>
      <c r="H1084" s="25"/>
      <c r="I1084" s="14" t="str">
        <f aca="false">IF(OR($D1084="",$B1084=""),"",INT(($B1084-$D1084)/365.25))</f>
        <v/>
      </c>
      <c r="J1084" s="25"/>
      <c r="K1084" s="14" t="str">
        <f aca="false">IF(OR($J1084="",$I1084=""),"",IF(OR(AND($J1084="Gelmintoz",$I1084&gt;=2,$I1084&lt;=10),AND($J1084="Onkogematologik",$I1084&gt;=2,$I1084&lt;=18)),"Ha","Yo'q"))</f>
        <v/>
      </c>
      <c r="L1084" s="25"/>
      <c r="M1084" s="12"/>
      <c r="N1084" s="14" t="str">
        <f aca="false">IF(OR($C1084="",$D1084="",$J1084="",$B1084=""),"",IF(COUNTIFS($C$5:$C$2504,$C1084,$D$5:$D$2504,$D1084,$J$5:$J$2504,$J1084,$B$5:$B$2504,$B1084)&gt;1,"Takror",""))</f>
        <v/>
      </c>
    </row>
    <row r="1085" customFormat="false" ht="15" hidden="false" customHeight="false" outlineLevel="0" collapsed="false">
      <c r="A1085" s="8" t="n">
        <v>1081</v>
      </c>
      <c r="B1085" s="13"/>
      <c r="C1085" s="12"/>
      <c r="D1085" s="13"/>
      <c r="E1085" s="24"/>
      <c r="F1085" s="12"/>
      <c r="G1085" s="12"/>
      <c r="H1085" s="25"/>
      <c r="I1085" s="14" t="str">
        <f aca="false">IF(OR($D1085="",$B1085=""),"",INT(($B1085-$D1085)/365.25))</f>
        <v/>
      </c>
      <c r="J1085" s="25"/>
      <c r="K1085" s="14" t="str">
        <f aca="false">IF(OR($J1085="",$I1085=""),"",IF(OR(AND($J1085="Gelmintoz",$I1085&gt;=2,$I1085&lt;=10),AND($J1085="Onkogematologik",$I1085&gt;=2,$I1085&lt;=18)),"Ha","Yo'q"))</f>
        <v/>
      </c>
      <c r="L1085" s="25"/>
      <c r="M1085" s="12"/>
      <c r="N1085" s="14" t="str">
        <f aca="false">IF(OR($C1085="",$D1085="",$J1085="",$B1085=""),"",IF(COUNTIFS($C$5:$C$2504,$C1085,$D$5:$D$2504,$D1085,$J$5:$J$2504,$J1085,$B$5:$B$2504,$B1085)&gt;1,"Takror",""))</f>
        <v/>
      </c>
    </row>
    <row r="1086" customFormat="false" ht="15" hidden="false" customHeight="false" outlineLevel="0" collapsed="false">
      <c r="A1086" s="8" t="n">
        <v>1082</v>
      </c>
      <c r="B1086" s="13"/>
      <c r="C1086" s="12"/>
      <c r="D1086" s="13"/>
      <c r="E1086" s="24"/>
      <c r="F1086" s="12"/>
      <c r="G1086" s="12"/>
      <c r="H1086" s="25"/>
      <c r="I1086" s="14" t="str">
        <f aca="false">IF(OR($D1086="",$B1086=""),"",INT(($B1086-$D1086)/365.25))</f>
        <v/>
      </c>
      <c r="J1086" s="25"/>
      <c r="K1086" s="14" t="str">
        <f aca="false">IF(OR($J1086="",$I1086=""),"",IF(OR(AND($J1086="Gelmintoz",$I1086&gt;=2,$I1086&lt;=10),AND($J1086="Onkogematologik",$I1086&gt;=2,$I1086&lt;=18)),"Ha","Yo'q"))</f>
        <v/>
      </c>
      <c r="L1086" s="25"/>
      <c r="M1086" s="12"/>
      <c r="N1086" s="14" t="str">
        <f aca="false">IF(OR($C1086="",$D1086="",$J1086="",$B1086=""),"",IF(COUNTIFS($C$5:$C$2504,$C1086,$D$5:$D$2504,$D1086,$J$5:$J$2504,$J1086,$B$5:$B$2504,$B1086)&gt;1,"Takror",""))</f>
        <v/>
      </c>
    </row>
    <row r="1087" customFormat="false" ht="15" hidden="false" customHeight="false" outlineLevel="0" collapsed="false">
      <c r="A1087" s="8" t="n">
        <v>1083</v>
      </c>
      <c r="B1087" s="13"/>
      <c r="C1087" s="12"/>
      <c r="D1087" s="13"/>
      <c r="E1087" s="24"/>
      <c r="F1087" s="12"/>
      <c r="G1087" s="12"/>
      <c r="H1087" s="25"/>
      <c r="I1087" s="14" t="str">
        <f aca="false">IF(OR($D1087="",$B1087=""),"",INT(($B1087-$D1087)/365.25))</f>
        <v/>
      </c>
      <c r="J1087" s="25"/>
      <c r="K1087" s="14" t="str">
        <f aca="false">IF(OR($J1087="",$I1087=""),"",IF(OR(AND($J1087="Gelmintoz",$I1087&gt;=2,$I1087&lt;=10),AND($J1087="Onkogematologik",$I1087&gt;=2,$I1087&lt;=18)),"Ha","Yo'q"))</f>
        <v/>
      </c>
      <c r="L1087" s="25"/>
      <c r="M1087" s="12"/>
      <c r="N1087" s="14" t="str">
        <f aca="false">IF(OR($C1087="",$D1087="",$J1087="",$B1087=""),"",IF(COUNTIFS($C$5:$C$2504,$C1087,$D$5:$D$2504,$D1087,$J$5:$J$2504,$J1087,$B$5:$B$2504,$B1087)&gt;1,"Takror",""))</f>
        <v/>
      </c>
    </row>
    <row r="1088" customFormat="false" ht="15" hidden="false" customHeight="false" outlineLevel="0" collapsed="false">
      <c r="A1088" s="8" t="n">
        <v>1084</v>
      </c>
      <c r="B1088" s="13"/>
      <c r="C1088" s="12"/>
      <c r="D1088" s="13"/>
      <c r="E1088" s="24"/>
      <c r="F1088" s="12"/>
      <c r="G1088" s="12"/>
      <c r="H1088" s="25"/>
      <c r="I1088" s="14" t="str">
        <f aca="false">IF(OR($D1088="",$B1088=""),"",INT(($B1088-$D1088)/365.25))</f>
        <v/>
      </c>
      <c r="J1088" s="25"/>
      <c r="K1088" s="14" t="str">
        <f aca="false">IF(OR($J1088="",$I1088=""),"",IF(OR(AND($J1088="Gelmintoz",$I1088&gt;=2,$I1088&lt;=10),AND($J1088="Onkogematologik",$I1088&gt;=2,$I1088&lt;=18)),"Ha","Yo'q"))</f>
        <v/>
      </c>
      <c r="L1088" s="25"/>
      <c r="M1088" s="12"/>
      <c r="N1088" s="14" t="str">
        <f aca="false">IF(OR($C1088="",$D1088="",$J1088="",$B1088=""),"",IF(COUNTIFS($C$5:$C$2504,$C1088,$D$5:$D$2504,$D1088,$J$5:$J$2504,$J1088,$B$5:$B$2504,$B1088)&gt;1,"Takror",""))</f>
        <v/>
      </c>
    </row>
    <row r="1089" customFormat="false" ht="15" hidden="false" customHeight="false" outlineLevel="0" collapsed="false">
      <c r="A1089" s="8" t="n">
        <v>1085</v>
      </c>
      <c r="B1089" s="13"/>
      <c r="C1089" s="12"/>
      <c r="D1089" s="13"/>
      <c r="E1089" s="24"/>
      <c r="F1089" s="12"/>
      <c r="G1089" s="12"/>
      <c r="H1089" s="25"/>
      <c r="I1089" s="14" t="str">
        <f aca="false">IF(OR($D1089="",$B1089=""),"",INT(($B1089-$D1089)/365.25))</f>
        <v/>
      </c>
      <c r="J1089" s="25"/>
      <c r="K1089" s="14" t="str">
        <f aca="false">IF(OR($J1089="",$I1089=""),"",IF(OR(AND($J1089="Gelmintoz",$I1089&gt;=2,$I1089&lt;=10),AND($J1089="Onkogematologik",$I1089&gt;=2,$I1089&lt;=18)),"Ha","Yo'q"))</f>
        <v/>
      </c>
      <c r="L1089" s="25"/>
      <c r="M1089" s="12"/>
      <c r="N1089" s="14" t="str">
        <f aca="false">IF(OR($C1089="",$D1089="",$J1089="",$B1089=""),"",IF(COUNTIFS($C$5:$C$2504,$C1089,$D$5:$D$2504,$D1089,$J$5:$J$2504,$J1089,$B$5:$B$2504,$B1089)&gt;1,"Takror",""))</f>
        <v/>
      </c>
    </row>
    <row r="1090" customFormat="false" ht="15" hidden="false" customHeight="false" outlineLevel="0" collapsed="false">
      <c r="A1090" s="8" t="n">
        <v>1086</v>
      </c>
      <c r="B1090" s="13"/>
      <c r="C1090" s="12"/>
      <c r="D1090" s="13"/>
      <c r="E1090" s="24"/>
      <c r="F1090" s="12"/>
      <c r="G1090" s="12"/>
      <c r="H1090" s="25"/>
      <c r="I1090" s="14" t="str">
        <f aca="false">IF(OR($D1090="",$B1090=""),"",INT(($B1090-$D1090)/365.25))</f>
        <v/>
      </c>
      <c r="J1090" s="25"/>
      <c r="K1090" s="14" t="str">
        <f aca="false">IF(OR($J1090="",$I1090=""),"",IF(OR(AND($J1090="Gelmintoz",$I1090&gt;=2,$I1090&lt;=10),AND($J1090="Onkogematologik",$I1090&gt;=2,$I1090&lt;=18)),"Ha","Yo'q"))</f>
        <v/>
      </c>
      <c r="L1090" s="25"/>
      <c r="M1090" s="12"/>
      <c r="N1090" s="14" t="str">
        <f aca="false">IF(OR($C1090="",$D1090="",$J1090="",$B1090=""),"",IF(COUNTIFS($C$5:$C$2504,$C1090,$D$5:$D$2504,$D1090,$J$5:$J$2504,$J1090,$B$5:$B$2504,$B1090)&gt;1,"Takror",""))</f>
        <v/>
      </c>
    </row>
    <row r="1091" customFormat="false" ht="15" hidden="false" customHeight="false" outlineLevel="0" collapsed="false">
      <c r="A1091" s="8" t="n">
        <v>1087</v>
      </c>
      <c r="B1091" s="13"/>
      <c r="C1091" s="12"/>
      <c r="D1091" s="13"/>
      <c r="E1091" s="24"/>
      <c r="F1091" s="12"/>
      <c r="G1091" s="12"/>
      <c r="H1091" s="25"/>
      <c r="I1091" s="14" t="str">
        <f aca="false">IF(OR($D1091="",$B1091=""),"",INT(($B1091-$D1091)/365.25))</f>
        <v/>
      </c>
      <c r="J1091" s="25"/>
      <c r="K1091" s="14" t="str">
        <f aca="false">IF(OR($J1091="",$I1091=""),"",IF(OR(AND($J1091="Gelmintoz",$I1091&gt;=2,$I1091&lt;=10),AND($J1091="Onkogematologik",$I1091&gt;=2,$I1091&lt;=18)),"Ha","Yo'q"))</f>
        <v/>
      </c>
      <c r="L1091" s="25"/>
      <c r="M1091" s="12"/>
      <c r="N1091" s="14" t="str">
        <f aca="false">IF(OR($C1091="",$D1091="",$J1091="",$B1091=""),"",IF(COUNTIFS($C$5:$C$2504,$C1091,$D$5:$D$2504,$D1091,$J$5:$J$2504,$J1091,$B$5:$B$2504,$B1091)&gt;1,"Takror",""))</f>
        <v/>
      </c>
    </row>
    <row r="1092" customFormat="false" ht="15" hidden="false" customHeight="false" outlineLevel="0" collapsed="false">
      <c r="A1092" s="8" t="n">
        <v>1088</v>
      </c>
      <c r="B1092" s="13"/>
      <c r="C1092" s="12"/>
      <c r="D1092" s="13"/>
      <c r="E1092" s="24"/>
      <c r="F1092" s="12"/>
      <c r="G1092" s="12"/>
      <c r="H1092" s="25"/>
      <c r="I1092" s="14" t="str">
        <f aca="false">IF(OR($D1092="",$B1092=""),"",INT(($B1092-$D1092)/365.25))</f>
        <v/>
      </c>
      <c r="J1092" s="25"/>
      <c r="K1092" s="14" t="str">
        <f aca="false">IF(OR($J1092="",$I1092=""),"",IF(OR(AND($J1092="Gelmintoz",$I1092&gt;=2,$I1092&lt;=10),AND($J1092="Onkogematologik",$I1092&gt;=2,$I1092&lt;=18)),"Ha","Yo'q"))</f>
        <v/>
      </c>
      <c r="L1092" s="25"/>
      <c r="M1092" s="12"/>
      <c r="N1092" s="14" t="str">
        <f aca="false">IF(OR($C1092="",$D1092="",$J1092="",$B1092=""),"",IF(COUNTIFS($C$5:$C$2504,$C1092,$D$5:$D$2504,$D1092,$J$5:$J$2504,$J1092,$B$5:$B$2504,$B1092)&gt;1,"Takror",""))</f>
        <v/>
      </c>
    </row>
    <row r="1093" customFormat="false" ht="15" hidden="false" customHeight="false" outlineLevel="0" collapsed="false">
      <c r="A1093" s="8" t="n">
        <v>1089</v>
      </c>
      <c r="B1093" s="13"/>
      <c r="C1093" s="12"/>
      <c r="D1093" s="13"/>
      <c r="E1093" s="24"/>
      <c r="F1093" s="12"/>
      <c r="G1093" s="12"/>
      <c r="H1093" s="25"/>
      <c r="I1093" s="14" t="str">
        <f aca="false">IF(OR($D1093="",$B1093=""),"",INT(($B1093-$D1093)/365.25))</f>
        <v/>
      </c>
      <c r="J1093" s="25"/>
      <c r="K1093" s="14" t="str">
        <f aca="false">IF(OR($J1093="",$I1093=""),"",IF(OR(AND($J1093="Gelmintoz",$I1093&gt;=2,$I1093&lt;=10),AND($J1093="Onkogematologik",$I1093&gt;=2,$I1093&lt;=18)),"Ha","Yo'q"))</f>
        <v/>
      </c>
      <c r="L1093" s="25"/>
      <c r="M1093" s="12"/>
      <c r="N1093" s="14" t="str">
        <f aca="false">IF(OR($C1093="",$D1093="",$J1093="",$B1093=""),"",IF(COUNTIFS($C$5:$C$2504,$C1093,$D$5:$D$2504,$D1093,$J$5:$J$2504,$J1093,$B$5:$B$2504,$B1093)&gt;1,"Takror",""))</f>
        <v/>
      </c>
    </row>
    <row r="1094" customFormat="false" ht="15" hidden="false" customHeight="false" outlineLevel="0" collapsed="false">
      <c r="A1094" s="8" t="n">
        <v>1090</v>
      </c>
      <c r="B1094" s="13"/>
      <c r="C1094" s="12"/>
      <c r="D1094" s="13"/>
      <c r="E1094" s="24"/>
      <c r="F1094" s="12"/>
      <c r="G1094" s="12"/>
      <c r="H1094" s="25"/>
      <c r="I1094" s="14" t="str">
        <f aca="false">IF(OR($D1094="",$B1094=""),"",INT(($B1094-$D1094)/365.25))</f>
        <v/>
      </c>
      <c r="J1094" s="25"/>
      <c r="K1094" s="14" t="str">
        <f aca="false">IF(OR($J1094="",$I1094=""),"",IF(OR(AND($J1094="Gelmintoz",$I1094&gt;=2,$I1094&lt;=10),AND($J1094="Onkogematologik",$I1094&gt;=2,$I1094&lt;=18)),"Ha","Yo'q"))</f>
        <v/>
      </c>
      <c r="L1094" s="25"/>
      <c r="M1094" s="12"/>
      <c r="N1094" s="14" t="str">
        <f aca="false">IF(OR($C1094="",$D1094="",$J1094="",$B1094=""),"",IF(COUNTIFS($C$5:$C$2504,$C1094,$D$5:$D$2504,$D1094,$J$5:$J$2504,$J1094,$B$5:$B$2504,$B1094)&gt;1,"Takror",""))</f>
        <v/>
      </c>
    </row>
    <row r="1095" customFormat="false" ht="15" hidden="false" customHeight="false" outlineLevel="0" collapsed="false">
      <c r="A1095" s="8" t="n">
        <v>1091</v>
      </c>
      <c r="B1095" s="13"/>
      <c r="C1095" s="12"/>
      <c r="D1095" s="13"/>
      <c r="E1095" s="24"/>
      <c r="F1095" s="12"/>
      <c r="G1095" s="12"/>
      <c r="H1095" s="25"/>
      <c r="I1095" s="14" t="str">
        <f aca="false">IF(OR($D1095="",$B1095=""),"",INT(($B1095-$D1095)/365.25))</f>
        <v/>
      </c>
      <c r="J1095" s="25"/>
      <c r="K1095" s="14" t="str">
        <f aca="false">IF(OR($J1095="",$I1095=""),"",IF(OR(AND($J1095="Gelmintoz",$I1095&gt;=2,$I1095&lt;=10),AND($J1095="Onkogematologik",$I1095&gt;=2,$I1095&lt;=18)),"Ha","Yo'q"))</f>
        <v/>
      </c>
      <c r="L1095" s="25"/>
      <c r="M1095" s="12"/>
      <c r="N1095" s="14" t="str">
        <f aca="false">IF(OR($C1095="",$D1095="",$J1095="",$B1095=""),"",IF(COUNTIFS($C$5:$C$2504,$C1095,$D$5:$D$2504,$D1095,$J$5:$J$2504,$J1095,$B$5:$B$2504,$B1095)&gt;1,"Takror",""))</f>
        <v/>
      </c>
    </row>
    <row r="1096" customFormat="false" ht="15" hidden="false" customHeight="false" outlineLevel="0" collapsed="false">
      <c r="A1096" s="8" t="n">
        <v>1092</v>
      </c>
      <c r="B1096" s="13"/>
      <c r="C1096" s="12"/>
      <c r="D1096" s="13"/>
      <c r="E1096" s="24"/>
      <c r="F1096" s="12"/>
      <c r="G1096" s="12"/>
      <c r="H1096" s="25"/>
      <c r="I1096" s="14" t="str">
        <f aca="false">IF(OR($D1096="",$B1096=""),"",INT(($B1096-$D1096)/365.25))</f>
        <v/>
      </c>
      <c r="J1096" s="25"/>
      <c r="K1096" s="14" t="str">
        <f aca="false">IF(OR($J1096="",$I1096=""),"",IF(OR(AND($J1096="Gelmintoz",$I1096&gt;=2,$I1096&lt;=10),AND($J1096="Onkogematologik",$I1096&gt;=2,$I1096&lt;=18)),"Ha","Yo'q"))</f>
        <v/>
      </c>
      <c r="L1096" s="25"/>
      <c r="M1096" s="12"/>
      <c r="N1096" s="14" t="str">
        <f aca="false">IF(OR($C1096="",$D1096="",$J1096="",$B1096=""),"",IF(COUNTIFS($C$5:$C$2504,$C1096,$D$5:$D$2504,$D1096,$J$5:$J$2504,$J1096,$B$5:$B$2504,$B1096)&gt;1,"Takror",""))</f>
        <v/>
      </c>
    </row>
    <row r="1097" customFormat="false" ht="15" hidden="false" customHeight="false" outlineLevel="0" collapsed="false">
      <c r="A1097" s="8" t="n">
        <v>1093</v>
      </c>
      <c r="B1097" s="13"/>
      <c r="C1097" s="12"/>
      <c r="D1097" s="13"/>
      <c r="E1097" s="24"/>
      <c r="F1097" s="12"/>
      <c r="G1097" s="12"/>
      <c r="H1097" s="25"/>
      <c r="I1097" s="14" t="str">
        <f aca="false">IF(OR($D1097="",$B1097=""),"",INT(($B1097-$D1097)/365.25))</f>
        <v/>
      </c>
      <c r="J1097" s="25"/>
      <c r="K1097" s="14" t="str">
        <f aca="false">IF(OR($J1097="",$I1097=""),"",IF(OR(AND($J1097="Gelmintoz",$I1097&gt;=2,$I1097&lt;=10),AND($J1097="Onkogematologik",$I1097&gt;=2,$I1097&lt;=18)),"Ha","Yo'q"))</f>
        <v/>
      </c>
      <c r="L1097" s="25"/>
      <c r="M1097" s="12"/>
      <c r="N1097" s="14" t="str">
        <f aca="false">IF(OR($C1097="",$D1097="",$J1097="",$B1097=""),"",IF(COUNTIFS($C$5:$C$2504,$C1097,$D$5:$D$2504,$D1097,$J$5:$J$2504,$J1097,$B$5:$B$2504,$B1097)&gt;1,"Takror",""))</f>
        <v/>
      </c>
    </row>
    <row r="1098" customFormat="false" ht="15" hidden="false" customHeight="false" outlineLevel="0" collapsed="false">
      <c r="A1098" s="8" t="n">
        <v>1094</v>
      </c>
      <c r="B1098" s="13"/>
      <c r="C1098" s="12"/>
      <c r="D1098" s="13"/>
      <c r="E1098" s="24"/>
      <c r="F1098" s="12"/>
      <c r="G1098" s="12"/>
      <c r="H1098" s="25"/>
      <c r="I1098" s="14" t="str">
        <f aca="false">IF(OR($D1098="",$B1098=""),"",INT(($B1098-$D1098)/365.25))</f>
        <v/>
      </c>
      <c r="J1098" s="25"/>
      <c r="K1098" s="14" t="str">
        <f aca="false">IF(OR($J1098="",$I1098=""),"",IF(OR(AND($J1098="Gelmintoz",$I1098&gt;=2,$I1098&lt;=10),AND($J1098="Onkogematologik",$I1098&gt;=2,$I1098&lt;=18)),"Ha","Yo'q"))</f>
        <v/>
      </c>
      <c r="L1098" s="25"/>
      <c r="M1098" s="12"/>
      <c r="N1098" s="14" t="str">
        <f aca="false">IF(OR($C1098="",$D1098="",$J1098="",$B1098=""),"",IF(COUNTIFS($C$5:$C$2504,$C1098,$D$5:$D$2504,$D1098,$J$5:$J$2504,$J1098,$B$5:$B$2504,$B1098)&gt;1,"Takror",""))</f>
        <v/>
      </c>
    </row>
    <row r="1099" customFormat="false" ht="15" hidden="false" customHeight="false" outlineLevel="0" collapsed="false">
      <c r="A1099" s="8" t="n">
        <v>1095</v>
      </c>
      <c r="B1099" s="13"/>
      <c r="C1099" s="12"/>
      <c r="D1099" s="13"/>
      <c r="E1099" s="24"/>
      <c r="F1099" s="12"/>
      <c r="G1099" s="12"/>
      <c r="H1099" s="25"/>
      <c r="I1099" s="14" t="str">
        <f aca="false">IF(OR($D1099="",$B1099=""),"",INT(($B1099-$D1099)/365.25))</f>
        <v/>
      </c>
      <c r="J1099" s="25"/>
      <c r="K1099" s="14" t="str">
        <f aca="false">IF(OR($J1099="",$I1099=""),"",IF(OR(AND($J1099="Gelmintoz",$I1099&gt;=2,$I1099&lt;=10),AND($J1099="Onkogematologik",$I1099&gt;=2,$I1099&lt;=18)),"Ha","Yo'q"))</f>
        <v/>
      </c>
      <c r="L1099" s="25"/>
      <c r="M1099" s="12"/>
      <c r="N1099" s="14" t="str">
        <f aca="false">IF(OR($C1099="",$D1099="",$J1099="",$B1099=""),"",IF(COUNTIFS($C$5:$C$2504,$C1099,$D$5:$D$2504,$D1099,$J$5:$J$2504,$J1099,$B$5:$B$2504,$B1099)&gt;1,"Takror",""))</f>
        <v/>
      </c>
    </row>
    <row r="1100" customFormat="false" ht="15" hidden="false" customHeight="false" outlineLevel="0" collapsed="false">
      <c r="A1100" s="8" t="n">
        <v>1096</v>
      </c>
      <c r="B1100" s="13"/>
      <c r="C1100" s="12"/>
      <c r="D1100" s="13"/>
      <c r="E1100" s="24"/>
      <c r="F1100" s="12"/>
      <c r="G1100" s="12"/>
      <c r="H1100" s="25"/>
      <c r="I1100" s="14" t="str">
        <f aca="false">IF(OR($D1100="",$B1100=""),"",INT(($B1100-$D1100)/365.25))</f>
        <v/>
      </c>
      <c r="J1100" s="25"/>
      <c r="K1100" s="14" t="str">
        <f aca="false">IF(OR($J1100="",$I1100=""),"",IF(OR(AND($J1100="Gelmintoz",$I1100&gt;=2,$I1100&lt;=10),AND($J1100="Onkogematologik",$I1100&gt;=2,$I1100&lt;=18)),"Ha","Yo'q"))</f>
        <v/>
      </c>
      <c r="L1100" s="25"/>
      <c r="M1100" s="12"/>
      <c r="N1100" s="14" t="str">
        <f aca="false">IF(OR($C1100="",$D1100="",$J1100="",$B1100=""),"",IF(COUNTIFS($C$5:$C$2504,$C1100,$D$5:$D$2504,$D1100,$J$5:$J$2504,$J1100,$B$5:$B$2504,$B1100)&gt;1,"Takror",""))</f>
        <v/>
      </c>
    </row>
    <row r="1101" customFormat="false" ht="15" hidden="false" customHeight="false" outlineLevel="0" collapsed="false">
      <c r="A1101" s="8" t="n">
        <v>1097</v>
      </c>
      <c r="B1101" s="13"/>
      <c r="C1101" s="12"/>
      <c r="D1101" s="13"/>
      <c r="E1101" s="24"/>
      <c r="F1101" s="12"/>
      <c r="G1101" s="12"/>
      <c r="H1101" s="25"/>
      <c r="I1101" s="14" t="str">
        <f aca="false">IF(OR($D1101="",$B1101=""),"",INT(($B1101-$D1101)/365.25))</f>
        <v/>
      </c>
      <c r="J1101" s="25"/>
      <c r="K1101" s="14" t="str">
        <f aca="false">IF(OR($J1101="",$I1101=""),"",IF(OR(AND($J1101="Gelmintoz",$I1101&gt;=2,$I1101&lt;=10),AND($J1101="Onkogematologik",$I1101&gt;=2,$I1101&lt;=18)),"Ha","Yo'q"))</f>
        <v/>
      </c>
      <c r="L1101" s="25"/>
      <c r="M1101" s="12"/>
      <c r="N1101" s="14" t="str">
        <f aca="false">IF(OR($C1101="",$D1101="",$J1101="",$B1101=""),"",IF(COUNTIFS($C$5:$C$2504,$C1101,$D$5:$D$2504,$D1101,$J$5:$J$2504,$J1101,$B$5:$B$2504,$B1101)&gt;1,"Takror",""))</f>
        <v/>
      </c>
    </row>
    <row r="1102" customFormat="false" ht="15" hidden="false" customHeight="false" outlineLevel="0" collapsed="false">
      <c r="A1102" s="8" t="n">
        <v>1098</v>
      </c>
      <c r="B1102" s="13"/>
      <c r="C1102" s="12"/>
      <c r="D1102" s="13"/>
      <c r="E1102" s="24"/>
      <c r="F1102" s="12"/>
      <c r="G1102" s="12"/>
      <c r="H1102" s="25"/>
      <c r="I1102" s="14" t="str">
        <f aca="false">IF(OR($D1102="",$B1102=""),"",INT(($B1102-$D1102)/365.25))</f>
        <v/>
      </c>
      <c r="J1102" s="25"/>
      <c r="K1102" s="14" t="str">
        <f aca="false">IF(OR($J1102="",$I1102=""),"",IF(OR(AND($J1102="Gelmintoz",$I1102&gt;=2,$I1102&lt;=10),AND($J1102="Onkogematologik",$I1102&gt;=2,$I1102&lt;=18)),"Ha","Yo'q"))</f>
        <v/>
      </c>
      <c r="L1102" s="25"/>
      <c r="M1102" s="12"/>
      <c r="N1102" s="14" t="str">
        <f aca="false">IF(OR($C1102="",$D1102="",$J1102="",$B1102=""),"",IF(COUNTIFS($C$5:$C$2504,$C1102,$D$5:$D$2504,$D1102,$J$5:$J$2504,$J1102,$B$5:$B$2504,$B1102)&gt;1,"Takror",""))</f>
        <v/>
      </c>
    </row>
    <row r="1103" customFormat="false" ht="15" hidden="false" customHeight="false" outlineLevel="0" collapsed="false">
      <c r="A1103" s="8" t="n">
        <v>1099</v>
      </c>
      <c r="B1103" s="13"/>
      <c r="C1103" s="12"/>
      <c r="D1103" s="13"/>
      <c r="E1103" s="24"/>
      <c r="F1103" s="12"/>
      <c r="G1103" s="12"/>
      <c r="H1103" s="25"/>
      <c r="I1103" s="14" t="str">
        <f aca="false">IF(OR($D1103="",$B1103=""),"",INT(($B1103-$D1103)/365.25))</f>
        <v/>
      </c>
      <c r="J1103" s="25"/>
      <c r="K1103" s="14" t="str">
        <f aca="false">IF(OR($J1103="",$I1103=""),"",IF(OR(AND($J1103="Gelmintoz",$I1103&gt;=2,$I1103&lt;=10),AND($J1103="Onkogematologik",$I1103&gt;=2,$I1103&lt;=18)),"Ha","Yo'q"))</f>
        <v/>
      </c>
      <c r="L1103" s="25"/>
      <c r="M1103" s="12"/>
      <c r="N1103" s="14" t="str">
        <f aca="false">IF(OR($C1103="",$D1103="",$J1103="",$B1103=""),"",IF(COUNTIFS($C$5:$C$2504,$C1103,$D$5:$D$2504,$D1103,$J$5:$J$2504,$J1103,$B$5:$B$2504,$B1103)&gt;1,"Takror",""))</f>
        <v/>
      </c>
    </row>
    <row r="1104" customFormat="false" ht="15" hidden="false" customHeight="false" outlineLevel="0" collapsed="false">
      <c r="A1104" s="8" t="n">
        <v>1100</v>
      </c>
      <c r="B1104" s="13"/>
      <c r="C1104" s="12"/>
      <c r="D1104" s="13"/>
      <c r="E1104" s="24"/>
      <c r="F1104" s="12"/>
      <c r="G1104" s="12"/>
      <c r="H1104" s="25"/>
      <c r="I1104" s="14" t="str">
        <f aca="false">IF(OR($D1104="",$B1104=""),"",INT(($B1104-$D1104)/365.25))</f>
        <v/>
      </c>
      <c r="J1104" s="25"/>
      <c r="K1104" s="14" t="str">
        <f aca="false">IF(OR($J1104="",$I1104=""),"",IF(OR(AND($J1104="Gelmintoz",$I1104&gt;=2,$I1104&lt;=10),AND($J1104="Onkogematologik",$I1104&gt;=2,$I1104&lt;=18)),"Ha","Yo'q"))</f>
        <v/>
      </c>
      <c r="L1104" s="25"/>
      <c r="M1104" s="12"/>
      <c r="N1104" s="14" t="str">
        <f aca="false">IF(OR($C1104="",$D1104="",$J1104="",$B1104=""),"",IF(COUNTIFS($C$5:$C$2504,$C1104,$D$5:$D$2504,$D1104,$J$5:$J$2504,$J1104,$B$5:$B$2504,$B1104)&gt;1,"Takror",""))</f>
        <v/>
      </c>
    </row>
    <row r="1105" customFormat="false" ht="15" hidden="false" customHeight="false" outlineLevel="0" collapsed="false">
      <c r="A1105" s="8" t="n">
        <v>1101</v>
      </c>
      <c r="B1105" s="13"/>
      <c r="C1105" s="12"/>
      <c r="D1105" s="13"/>
      <c r="E1105" s="24"/>
      <c r="F1105" s="12"/>
      <c r="G1105" s="12"/>
      <c r="H1105" s="25"/>
      <c r="I1105" s="14" t="str">
        <f aca="false">IF(OR($D1105="",$B1105=""),"",INT(($B1105-$D1105)/365.25))</f>
        <v/>
      </c>
      <c r="J1105" s="25"/>
      <c r="K1105" s="14" t="str">
        <f aca="false">IF(OR($J1105="",$I1105=""),"",IF(OR(AND($J1105="Gelmintoz",$I1105&gt;=2,$I1105&lt;=10),AND($J1105="Onkogematologik",$I1105&gt;=2,$I1105&lt;=18)),"Ha","Yo'q"))</f>
        <v/>
      </c>
      <c r="L1105" s="25"/>
      <c r="M1105" s="12"/>
      <c r="N1105" s="14" t="str">
        <f aca="false">IF(OR($C1105="",$D1105="",$J1105="",$B1105=""),"",IF(COUNTIFS($C$5:$C$2504,$C1105,$D$5:$D$2504,$D1105,$J$5:$J$2504,$J1105,$B$5:$B$2504,$B1105)&gt;1,"Takror",""))</f>
        <v/>
      </c>
    </row>
    <row r="1106" customFormat="false" ht="15" hidden="false" customHeight="false" outlineLevel="0" collapsed="false">
      <c r="A1106" s="8" t="n">
        <v>1102</v>
      </c>
      <c r="B1106" s="13"/>
      <c r="C1106" s="12"/>
      <c r="D1106" s="13"/>
      <c r="E1106" s="24"/>
      <c r="F1106" s="12"/>
      <c r="G1106" s="12"/>
      <c r="H1106" s="25"/>
      <c r="I1106" s="14" t="str">
        <f aca="false">IF(OR($D1106="",$B1106=""),"",INT(($B1106-$D1106)/365.25))</f>
        <v/>
      </c>
      <c r="J1106" s="25"/>
      <c r="K1106" s="14" t="str">
        <f aca="false">IF(OR($J1106="",$I1106=""),"",IF(OR(AND($J1106="Gelmintoz",$I1106&gt;=2,$I1106&lt;=10),AND($J1106="Onkogematologik",$I1106&gt;=2,$I1106&lt;=18)),"Ha","Yo'q"))</f>
        <v/>
      </c>
      <c r="L1106" s="25"/>
      <c r="M1106" s="12"/>
      <c r="N1106" s="14" t="str">
        <f aca="false">IF(OR($C1106="",$D1106="",$J1106="",$B1106=""),"",IF(COUNTIFS($C$5:$C$2504,$C1106,$D$5:$D$2504,$D1106,$J$5:$J$2504,$J1106,$B$5:$B$2504,$B1106)&gt;1,"Takror",""))</f>
        <v/>
      </c>
    </row>
    <row r="1107" customFormat="false" ht="15" hidden="false" customHeight="false" outlineLevel="0" collapsed="false">
      <c r="A1107" s="8" t="n">
        <v>1103</v>
      </c>
      <c r="B1107" s="13"/>
      <c r="C1107" s="12"/>
      <c r="D1107" s="13"/>
      <c r="E1107" s="24"/>
      <c r="F1107" s="12"/>
      <c r="G1107" s="12"/>
      <c r="H1107" s="25"/>
      <c r="I1107" s="14" t="str">
        <f aca="false">IF(OR($D1107="",$B1107=""),"",INT(($B1107-$D1107)/365.25))</f>
        <v/>
      </c>
      <c r="J1107" s="25"/>
      <c r="K1107" s="14" t="str">
        <f aca="false">IF(OR($J1107="",$I1107=""),"",IF(OR(AND($J1107="Gelmintoz",$I1107&gt;=2,$I1107&lt;=10),AND($J1107="Onkogematologik",$I1107&gt;=2,$I1107&lt;=18)),"Ha","Yo'q"))</f>
        <v/>
      </c>
      <c r="L1107" s="25"/>
      <c r="M1107" s="12"/>
      <c r="N1107" s="14" t="str">
        <f aca="false">IF(OR($C1107="",$D1107="",$J1107="",$B1107=""),"",IF(COUNTIFS($C$5:$C$2504,$C1107,$D$5:$D$2504,$D1107,$J$5:$J$2504,$J1107,$B$5:$B$2504,$B1107)&gt;1,"Takror",""))</f>
        <v/>
      </c>
    </row>
    <row r="1108" customFormat="false" ht="15" hidden="false" customHeight="false" outlineLevel="0" collapsed="false">
      <c r="A1108" s="8" t="n">
        <v>1104</v>
      </c>
      <c r="B1108" s="13"/>
      <c r="C1108" s="12"/>
      <c r="D1108" s="13"/>
      <c r="E1108" s="24"/>
      <c r="F1108" s="12"/>
      <c r="G1108" s="12"/>
      <c r="H1108" s="25"/>
      <c r="I1108" s="14" t="str">
        <f aca="false">IF(OR($D1108="",$B1108=""),"",INT(($B1108-$D1108)/365.25))</f>
        <v/>
      </c>
      <c r="J1108" s="25"/>
      <c r="K1108" s="14" t="str">
        <f aca="false">IF(OR($J1108="",$I1108=""),"",IF(OR(AND($J1108="Gelmintoz",$I1108&gt;=2,$I1108&lt;=10),AND($J1108="Onkogematologik",$I1108&gt;=2,$I1108&lt;=18)),"Ha","Yo'q"))</f>
        <v/>
      </c>
      <c r="L1108" s="25"/>
      <c r="M1108" s="12"/>
      <c r="N1108" s="14" t="str">
        <f aca="false">IF(OR($C1108="",$D1108="",$J1108="",$B1108=""),"",IF(COUNTIFS($C$5:$C$2504,$C1108,$D$5:$D$2504,$D1108,$J$5:$J$2504,$J1108,$B$5:$B$2504,$B1108)&gt;1,"Takror",""))</f>
        <v/>
      </c>
    </row>
    <row r="1109" customFormat="false" ht="15" hidden="false" customHeight="false" outlineLevel="0" collapsed="false">
      <c r="A1109" s="8" t="n">
        <v>1105</v>
      </c>
      <c r="B1109" s="13"/>
      <c r="C1109" s="12"/>
      <c r="D1109" s="13"/>
      <c r="E1109" s="24"/>
      <c r="F1109" s="12"/>
      <c r="G1109" s="12"/>
      <c r="H1109" s="25"/>
      <c r="I1109" s="14" t="str">
        <f aca="false">IF(OR($D1109="",$B1109=""),"",INT(($B1109-$D1109)/365.25))</f>
        <v/>
      </c>
      <c r="J1109" s="25"/>
      <c r="K1109" s="14" t="str">
        <f aca="false">IF(OR($J1109="",$I1109=""),"",IF(OR(AND($J1109="Gelmintoz",$I1109&gt;=2,$I1109&lt;=10),AND($J1109="Onkogematologik",$I1109&gt;=2,$I1109&lt;=18)),"Ha","Yo'q"))</f>
        <v/>
      </c>
      <c r="L1109" s="25"/>
      <c r="M1109" s="12"/>
      <c r="N1109" s="14" t="str">
        <f aca="false">IF(OR($C1109="",$D1109="",$J1109="",$B1109=""),"",IF(COUNTIFS($C$5:$C$2504,$C1109,$D$5:$D$2504,$D1109,$J$5:$J$2504,$J1109,$B$5:$B$2504,$B1109)&gt;1,"Takror",""))</f>
        <v/>
      </c>
    </row>
    <row r="1110" customFormat="false" ht="15" hidden="false" customHeight="false" outlineLevel="0" collapsed="false">
      <c r="A1110" s="8" t="n">
        <v>1106</v>
      </c>
      <c r="B1110" s="13"/>
      <c r="C1110" s="12"/>
      <c r="D1110" s="13"/>
      <c r="E1110" s="24"/>
      <c r="F1110" s="12"/>
      <c r="G1110" s="12"/>
      <c r="H1110" s="25"/>
      <c r="I1110" s="14" t="str">
        <f aca="false">IF(OR($D1110="",$B1110=""),"",INT(($B1110-$D1110)/365.25))</f>
        <v/>
      </c>
      <c r="J1110" s="25"/>
      <c r="K1110" s="14" t="str">
        <f aca="false">IF(OR($J1110="",$I1110=""),"",IF(OR(AND($J1110="Gelmintoz",$I1110&gt;=2,$I1110&lt;=10),AND($J1110="Onkogematologik",$I1110&gt;=2,$I1110&lt;=18)),"Ha","Yo'q"))</f>
        <v/>
      </c>
      <c r="L1110" s="25"/>
      <c r="M1110" s="12"/>
      <c r="N1110" s="14" t="str">
        <f aca="false">IF(OR($C1110="",$D1110="",$J1110="",$B1110=""),"",IF(COUNTIFS($C$5:$C$2504,$C1110,$D$5:$D$2504,$D1110,$J$5:$J$2504,$J1110,$B$5:$B$2504,$B1110)&gt;1,"Takror",""))</f>
        <v/>
      </c>
    </row>
    <row r="1111" customFormat="false" ht="15" hidden="false" customHeight="false" outlineLevel="0" collapsed="false">
      <c r="A1111" s="8" t="n">
        <v>1107</v>
      </c>
      <c r="B1111" s="13"/>
      <c r="C1111" s="12"/>
      <c r="D1111" s="13"/>
      <c r="E1111" s="24"/>
      <c r="F1111" s="12"/>
      <c r="G1111" s="12"/>
      <c r="H1111" s="25"/>
      <c r="I1111" s="14" t="str">
        <f aca="false">IF(OR($D1111="",$B1111=""),"",INT(($B1111-$D1111)/365.25))</f>
        <v/>
      </c>
      <c r="J1111" s="25"/>
      <c r="K1111" s="14" t="str">
        <f aca="false">IF(OR($J1111="",$I1111=""),"",IF(OR(AND($J1111="Gelmintoz",$I1111&gt;=2,$I1111&lt;=10),AND($J1111="Onkogematologik",$I1111&gt;=2,$I1111&lt;=18)),"Ha","Yo'q"))</f>
        <v/>
      </c>
      <c r="L1111" s="25"/>
      <c r="M1111" s="12"/>
      <c r="N1111" s="14" t="str">
        <f aca="false">IF(OR($C1111="",$D1111="",$J1111="",$B1111=""),"",IF(COUNTIFS($C$5:$C$2504,$C1111,$D$5:$D$2504,$D1111,$J$5:$J$2504,$J1111,$B$5:$B$2504,$B1111)&gt;1,"Takror",""))</f>
        <v/>
      </c>
    </row>
    <row r="1112" customFormat="false" ht="15" hidden="false" customHeight="false" outlineLevel="0" collapsed="false">
      <c r="A1112" s="8" t="n">
        <v>1108</v>
      </c>
      <c r="B1112" s="13"/>
      <c r="C1112" s="12"/>
      <c r="D1112" s="13"/>
      <c r="E1112" s="24"/>
      <c r="F1112" s="12"/>
      <c r="G1112" s="12"/>
      <c r="H1112" s="25"/>
      <c r="I1112" s="14" t="str">
        <f aca="false">IF(OR($D1112="",$B1112=""),"",INT(($B1112-$D1112)/365.25))</f>
        <v/>
      </c>
      <c r="J1112" s="25"/>
      <c r="K1112" s="14" t="str">
        <f aca="false">IF(OR($J1112="",$I1112=""),"",IF(OR(AND($J1112="Gelmintoz",$I1112&gt;=2,$I1112&lt;=10),AND($J1112="Onkogematologik",$I1112&gt;=2,$I1112&lt;=18)),"Ha","Yo'q"))</f>
        <v/>
      </c>
      <c r="L1112" s="25"/>
      <c r="M1112" s="12"/>
      <c r="N1112" s="14" t="str">
        <f aca="false">IF(OR($C1112="",$D1112="",$J1112="",$B1112=""),"",IF(COUNTIFS($C$5:$C$2504,$C1112,$D$5:$D$2504,$D1112,$J$5:$J$2504,$J1112,$B$5:$B$2504,$B1112)&gt;1,"Takror",""))</f>
        <v/>
      </c>
    </row>
    <row r="1113" customFormat="false" ht="15" hidden="false" customHeight="false" outlineLevel="0" collapsed="false">
      <c r="A1113" s="8" t="n">
        <v>1109</v>
      </c>
      <c r="B1113" s="13"/>
      <c r="C1113" s="12"/>
      <c r="D1113" s="13"/>
      <c r="E1113" s="24"/>
      <c r="F1113" s="12"/>
      <c r="G1113" s="12"/>
      <c r="H1113" s="25"/>
      <c r="I1113" s="14" t="str">
        <f aca="false">IF(OR($D1113="",$B1113=""),"",INT(($B1113-$D1113)/365.25))</f>
        <v/>
      </c>
      <c r="J1113" s="25"/>
      <c r="K1113" s="14" t="str">
        <f aca="false">IF(OR($J1113="",$I1113=""),"",IF(OR(AND($J1113="Gelmintoz",$I1113&gt;=2,$I1113&lt;=10),AND($J1113="Onkogematologik",$I1113&gt;=2,$I1113&lt;=18)),"Ha","Yo'q"))</f>
        <v/>
      </c>
      <c r="L1113" s="25"/>
      <c r="M1113" s="12"/>
      <c r="N1113" s="14" t="str">
        <f aca="false">IF(OR($C1113="",$D1113="",$J1113="",$B1113=""),"",IF(COUNTIFS($C$5:$C$2504,$C1113,$D$5:$D$2504,$D1113,$J$5:$J$2504,$J1113,$B$5:$B$2504,$B1113)&gt;1,"Takror",""))</f>
        <v/>
      </c>
    </row>
    <row r="1114" customFormat="false" ht="15" hidden="false" customHeight="false" outlineLevel="0" collapsed="false">
      <c r="A1114" s="8" t="n">
        <v>1110</v>
      </c>
      <c r="B1114" s="13"/>
      <c r="C1114" s="12"/>
      <c r="D1114" s="13"/>
      <c r="E1114" s="24"/>
      <c r="F1114" s="12"/>
      <c r="G1114" s="12"/>
      <c r="H1114" s="25"/>
      <c r="I1114" s="14" t="str">
        <f aca="false">IF(OR($D1114="",$B1114=""),"",INT(($B1114-$D1114)/365.25))</f>
        <v/>
      </c>
      <c r="J1114" s="25"/>
      <c r="K1114" s="14" t="str">
        <f aca="false">IF(OR($J1114="",$I1114=""),"",IF(OR(AND($J1114="Gelmintoz",$I1114&gt;=2,$I1114&lt;=10),AND($J1114="Onkogematologik",$I1114&gt;=2,$I1114&lt;=18)),"Ha","Yo'q"))</f>
        <v/>
      </c>
      <c r="L1114" s="25"/>
      <c r="M1114" s="12"/>
      <c r="N1114" s="14" t="str">
        <f aca="false">IF(OR($C1114="",$D1114="",$J1114="",$B1114=""),"",IF(COUNTIFS($C$5:$C$2504,$C1114,$D$5:$D$2504,$D1114,$J$5:$J$2504,$J1114,$B$5:$B$2504,$B1114)&gt;1,"Takror",""))</f>
        <v/>
      </c>
    </row>
    <row r="1115" customFormat="false" ht="15" hidden="false" customHeight="false" outlineLevel="0" collapsed="false">
      <c r="A1115" s="8" t="n">
        <v>1111</v>
      </c>
      <c r="B1115" s="13"/>
      <c r="C1115" s="12"/>
      <c r="D1115" s="13"/>
      <c r="E1115" s="24"/>
      <c r="F1115" s="12"/>
      <c r="G1115" s="12"/>
      <c r="H1115" s="25"/>
      <c r="I1115" s="14" t="str">
        <f aca="false">IF(OR($D1115="",$B1115=""),"",INT(($B1115-$D1115)/365.25))</f>
        <v/>
      </c>
      <c r="J1115" s="25"/>
      <c r="K1115" s="14" t="str">
        <f aca="false">IF(OR($J1115="",$I1115=""),"",IF(OR(AND($J1115="Gelmintoz",$I1115&gt;=2,$I1115&lt;=10),AND($J1115="Onkogematologik",$I1115&gt;=2,$I1115&lt;=18)),"Ha","Yo'q"))</f>
        <v/>
      </c>
      <c r="L1115" s="25"/>
      <c r="M1115" s="12"/>
      <c r="N1115" s="14" t="str">
        <f aca="false">IF(OR($C1115="",$D1115="",$J1115="",$B1115=""),"",IF(COUNTIFS($C$5:$C$2504,$C1115,$D$5:$D$2504,$D1115,$J$5:$J$2504,$J1115,$B$5:$B$2504,$B1115)&gt;1,"Takror",""))</f>
        <v/>
      </c>
    </row>
    <row r="1116" customFormat="false" ht="15" hidden="false" customHeight="false" outlineLevel="0" collapsed="false">
      <c r="A1116" s="8" t="n">
        <v>1112</v>
      </c>
      <c r="B1116" s="13"/>
      <c r="C1116" s="12"/>
      <c r="D1116" s="13"/>
      <c r="E1116" s="24"/>
      <c r="F1116" s="12"/>
      <c r="G1116" s="12"/>
      <c r="H1116" s="25"/>
      <c r="I1116" s="14" t="str">
        <f aca="false">IF(OR($D1116="",$B1116=""),"",INT(($B1116-$D1116)/365.25))</f>
        <v/>
      </c>
      <c r="J1116" s="25"/>
      <c r="K1116" s="14" t="str">
        <f aca="false">IF(OR($J1116="",$I1116=""),"",IF(OR(AND($J1116="Gelmintoz",$I1116&gt;=2,$I1116&lt;=10),AND($J1116="Onkogematologik",$I1116&gt;=2,$I1116&lt;=18)),"Ha","Yo'q"))</f>
        <v/>
      </c>
      <c r="L1116" s="25"/>
      <c r="M1116" s="12"/>
      <c r="N1116" s="14" t="str">
        <f aca="false">IF(OR($C1116="",$D1116="",$J1116="",$B1116=""),"",IF(COUNTIFS($C$5:$C$2504,$C1116,$D$5:$D$2504,$D1116,$J$5:$J$2504,$J1116,$B$5:$B$2504,$B1116)&gt;1,"Takror",""))</f>
        <v/>
      </c>
    </row>
    <row r="1117" customFormat="false" ht="15" hidden="false" customHeight="false" outlineLevel="0" collapsed="false">
      <c r="A1117" s="8" t="n">
        <v>1113</v>
      </c>
      <c r="B1117" s="13"/>
      <c r="C1117" s="12"/>
      <c r="D1117" s="13"/>
      <c r="E1117" s="24"/>
      <c r="F1117" s="12"/>
      <c r="G1117" s="12"/>
      <c r="H1117" s="25"/>
      <c r="I1117" s="14" t="str">
        <f aca="false">IF(OR($D1117="",$B1117=""),"",INT(($B1117-$D1117)/365.25))</f>
        <v/>
      </c>
      <c r="J1117" s="25"/>
      <c r="K1117" s="14" t="str">
        <f aca="false">IF(OR($J1117="",$I1117=""),"",IF(OR(AND($J1117="Gelmintoz",$I1117&gt;=2,$I1117&lt;=10),AND($J1117="Onkogematologik",$I1117&gt;=2,$I1117&lt;=18)),"Ha","Yo'q"))</f>
        <v/>
      </c>
      <c r="L1117" s="25"/>
      <c r="M1117" s="12"/>
      <c r="N1117" s="14" t="str">
        <f aca="false">IF(OR($C1117="",$D1117="",$J1117="",$B1117=""),"",IF(COUNTIFS($C$5:$C$2504,$C1117,$D$5:$D$2504,$D1117,$J$5:$J$2504,$J1117,$B$5:$B$2504,$B1117)&gt;1,"Takror",""))</f>
        <v/>
      </c>
    </row>
    <row r="1118" customFormat="false" ht="15" hidden="false" customHeight="false" outlineLevel="0" collapsed="false">
      <c r="A1118" s="8" t="n">
        <v>1114</v>
      </c>
      <c r="B1118" s="13"/>
      <c r="C1118" s="12"/>
      <c r="D1118" s="13"/>
      <c r="E1118" s="24"/>
      <c r="F1118" s="12"/>
      <c r="G1118" s="12"/>
      <c r="H1118" s="25"/>
      <c r="I1118" s="14" t="str">
        <f aca="false">IF(OR($D1118="",$B1118=""),"",INT(($B1118-$D1118)/365.25))</f>
        <v/>
      </c>
      <c r="J1118" s="25"/>
      <c r="K1118" s="14" t="str">
        <f aca="false">IF(OR($J1118="",$I1118=""),"",IF(OR(AND($J1118="Gelmintoz",$I1118&gt;=2,$I1118&lt;=10),AND($J1118="Onkogematologik",$I1118&gt;=2,$I1118&lt;=18)),"Ha","Yo'q"))</f>
        <v/>
      </c>
      <c r="L1118" s="25"/>
      <c r="M1118" s="12"/>
      <c r="N1118" s="14" t="str">
        <f aca="false">IF(OR($C1118="",$D1118="",$J1118="",$B1118=""),"",IF(COUNTIFS($C$5:$C$2504,$C1118,$D$5:$D$2504,$D1118,$J$5:$J$2504,$J1118,$B$5:$B$2504,$B1118)&gt;1,"Takror",""))</f>
        <v/>
      </c>
    </row>
    <row r="1119" customFormat="false" ht="15" hidden="false" customHeight="false" outlineLevel="0" collapsed="false">
      <c r="A1119" s="8" t="n">
        <v>1115</v>
      </c>
      <c r="B1119" s="13"/>
      <c r="C1119" s="12"/>
      <c r="D1119" s="13"/>
      <c r="E1119" s="24"/>
      <c r="F1119" s="12"/>
      <c r="G1119" s="12"/>
      <c r="H1119" s="25"/>
      <c r="I1119" s="14" t="str">
        <f aca="false">IF(OR($D1119="",$B1119=""),"",INT(($B1119-$D1119)/365.25))</f>
        <v/>
      </c>
      <c r="J1119" s="25"/>
      <c r="K1119" s="14" t="str">
        <f aca="false">IF(OR($J1119="",$I1119=""),"",IF(OR(AND($J1119="Gelmintoz",$I1119&gt;=2,$I1119&lt;=10),AND($J1119="Onkogematologik",$I1119&gt;=2,$I1119&lt;=18)),"Ha","Yo'q"))</f>
        <v/>
      </c>
      <c r="L1119" s="25"/>
      <c r="M1119" s="12"/>
      <c r="N1119" s="14" t="str">
        <f aca="false">IF(OR($C1119="",$D1119="",$J1119="",$B1119=""),"",IF(COUNTIFS($C$5:$C$2504,$C1119,$D$5:$D$2504,$D1119,$J$5:$J$2504,$J1119,$B$5:$B$2504,$B1119)&gt;1,"Takror",""))</f>
        <v/>
      </c>
    </row>
    <row r="1120" customFormat="false" ht="15" hidden="false" customHeight="false" outlineLevel="0" collapsed="false">
      <c r="A1120" s="8" t="n">
        <v>1116</v>
      </c>
      <c r="B1120" s="13"/>
      <c r="C1120" s="12"/>
      <c r="D1120" s="13"/>
      <c r="E1120" s="24"/>
      <c r="F1120" s="12"/>
      <c r="G1120" s="12"/>
      <c r="H1120" s="25"/>
      <c r="I1120" s="14" t="str">
        <f aca="false">IF(OR($D1120="",$B1120=""),"",INT(($B1120-$D1120)/365.25))</f>
        <v/>
      </c>
      <c r="J1120" s="25"/>
      <c r="K1120" s="14" t="str">
        <f aca="false">IF(OR($J1120="",$I1120=""),"",IF(OR(AND($J1120="Gelmintoz",$I1120&gt;=2,$I1120&lt;=10),AND($J1120="Onkogematologik",$I1120&gt;=2,$I1120&lt;=18)),"Ha","Yo'q"))</f>
        <v/>
      </c>
      <c r="L1120" s="25"/>
      <c r="M1120" s="12"/>
      <c r="N1120" s="14" t="str">
        <f aca="false">IF(OR($C1120="",$D1120="",$J1120="",$B1120=""),"",IF(COUNTIFS($C$5:$C$2504,$C1120,$D$5:$D$2504,$D1120,$J$5:$J$2504,$J1120,$B$5:$B$2504,$B1120)&gt;1,"Takror",""))</f>
        <v/>
      </c>
    </row>
    <row r="1121" customFormat="false" ht="15" hidden="false" customHeight="false" outlineLevel="0" collapsed="false">
      <c r="A1121" s="8" t="n">
        <v>1117</v>
      </c>
      <c r="B1121" s="13"/>
      <c r="C1121" s="12"/>
      <c r="D1121" s="13"/>
      <c r="E1121" s="24"/>
      <c r="F1121" s="12"/>
      <c r="G1121" s="12"/>
      <c r="H1121" s="25"/>
      <c r="I1121" s="14" t="str">
        <f aca="false">IF(OR($D1121="",$B1121=""),"",INT(($B1121-$D1121)/365.25))</f>
        <v/>
      </c>
      <c r="J1121" s="25"/>
      <c r="K1121" s="14" t="str">
        <f aca="false">IF(OR($J1121="",$I1121=""),"",IF(OR(AND($J1121="Gelmintoz",$I1121&gt;=2,$I1121&lt;=10),AND($J1121="Onkogematologik",$I1121&gt;=2,$I1121&lt;=18)),"Ha","Yo'q"))</f>
        <v/>
      </c>
      <c r="L1121" s="25"/>
      <c r="M1121" s="12"/>
      <c r="N1121" s="14" t="str">
        <f aca="false">IF(OR($C1121="",$D1121="",$J1121="",$B1121=""),"",IF(COUNTIFS($C$5:$C$2504,$C1121,$D$5:$D$2504,$D1121,$J$5:$J$2504,$J1121,$B$5:$B$2504,$B1121)&gt;1,"Takror",""))</f>
        <v/>
      </c>
    </row>
    <row r="1122" customFormat="false" ht="15" hidden="false" customHeight="false" outlineLevel="0" collapsed="false">
      <c r="A1122" s="8" t="n">
        <v>1118</v>
      </c>
      <c r="B1122" s="13"/>
      <c r="C1122" s="12"/>
      <c r="D1122" s="13"/>
      <c r="E1122" s="24"/>
      <c r="F1122" s="12"/>
      <c r="G1122" s="12"/>
      <c r="H1122" s="25"/>
      <c r="I1122" s="14" t="str">
        <f aca="false">IF(OR($D1122="",$B1122=""),"",INT(($B1122-$D1122)/365.25))</f>
        <v/>
      </c>
      <c r="J1122" s="25"/>
      <c r="K1122" s="14" t="str">
        <f aca="false">IF(OR($J1122="",$I1122=""),"",IF(OR(AND($J1122="Gelmintoz",$I1122&gt;=2,$I1122&lt;=10),AND($J1122="Onkogematologik",$I1122&gt;=2,$I1122&lt;=18)),"Ha","Yo'q"))</f>
        <v/>
      </c>
      <c r="L1122" s="25"/>
      <c r="M1122" s="12"/>
      <c r="N1122" s="14" t="str">
        <f aca="false">IF(OR($C1122="",$D1122="",$J1122="",$B1122=""),"",IF(COUNTIFS($C$5:$C$2504,$C1122,$D$5:$D$2504,$D1122,$J$5:$J$2504,$J1122,$B$5:$B$2504,$B1122)&gt;1,"Takror",""))</f>
        <v/>
      </c>
    </row>
    <row r="1123" customFormat="false" ht="15" hidden="false" customHeight="false" outlineLevel="0" collapsed="false">
      <c r="A1123" s="8" t="n">
        <v>1119</v>
      </c>
      <c r="B1123" s="13"/>
      <c r="C1123" s="12"/>
      <c r="D1123" s="13"/>
      <c r="E1123" s="24"/>
      <c r="F1123" s="12"/>
      <c r="G1123" s="12"/>
      <c r="H1123" s="25"/>
      <c r="I1123" s="14" t="str">
        <f aca="false">IF(OR($D1123="",$B1123=""),"",INT(($B1123-$D1123)/365.25))</f>
        <v/>
      </c>
      <c r="J1123" s="25"/>
      <c r="K1123" s="14" t="str">
        <f aca="false">IF(OR($J1123="",$I1123=""),"",IF(OR(AND($J1123="Gelmintoz",$I1123&gt;=2,$I1123&lt;=10),AND($J1123="Onkogematologik",$I1123&gt;=2,$I1123&lt;=18)),"Ha","Yo'q"))</f>
        <v/>
      </c>
      <c r="L1123" s="25"/>
      <c r="M1123" s="12"/>
      <c r="N1123" s="14" t="str">
        <f aca="false">IF(OR($C1123="",$D1123="",$J1123="",$B1123=""),"",IF(COUNTIFS($C$5:$C$2504,$C1123,$D$5:$D$2504,$D1123,$J$5:$J$2504,$J1123,$B$5:$B$2504,$B1123)&gt;1,"Takror",""))</f>
        <v/>
      </c>
    </row>
    <row r="1124" customFormat="false" ht="15" hidden="false" customHeight="false" outlineLevel="0" collapsed="false">
      <c r="A1124" s="8" t="n">
        <v>1120</v>
      </c>
      <c r="B1124" s="13"/>
      <c r="C1124" s="12"/>
      <c r="D1124" s="13"/>
      <c r="E1124" s="24"/>
      <c r="F1124" s="12"/>
      <c r="G1124" s="12"/>
      <c r="H1124" s="25"/>
      <c r="I1124" s="14" t="str">
        <f aca="false">IF(OR($D1124="",$B1124=""),"",INT(($B1124-$D1124)/365.25))</f>
        <v/>
      </c>
      <c r="J1124" s="25"/>
      <c r="K1124" s="14" t="str">
        <f aca="false">IF(OR($J1124="",$I1124=""),"",IF(OR(AND($J1124="Gelmintoz",$I1124&gt;=2,$I1124&lt;=10),AND($J1124="Onkogematologik",$I1124&gt;=2,$I1124&lt;=18)),"Ha","Yo'q"))</f>
        <v/>
      </c>
      <c r="L1124" s="25"/>
      <c r="M1124" s="12"/>
      <c r="N1124" s="14" t="str">
        <f aca="false">IF(OR($C1124="",$D1124="",$J1124="",$B1124=""),"",IF(COUNTIFS($C$5:$C$2504,$C1124,$D$5:$D$2504,$D1124,$J$5:$J$2504,$J1124,$B$5:$B$2504,$B1124)&gt;1,"Takror",""))</f>
        <v/>
      </c>
    </row>
    <row r="1125" customFormat="false" ht="15" hidden="false" customHeight="false" outlineLevel="0" collapsed="false">
      <c r="A1125" s="8" t="n">
        <v>1121</v>
      </c>
      <c r="B1125" s="13"/>
      <c r="C1125" s="12"/>
      <c r="D1125" s="13"/>
      <c r="E1125" s="24"/>
      <c r="F1125" s="12"/>
      <c r="G1125" s="12"/>
      <c r="H1125" s="25"/>
      <c r="I1125" s="14" t="str">
        <f aca="false">IF(OR($D1125="",$B1125=""),"",INT(($B1125-$D1125)/365.25))</f>
        <v/>
      </c>
      <c r="J1125" s="25"/>
      <c r="K1125" s="14" t="str">
        <f aca="false">IF(OR($J1125="",$I1125=""),"",IF(OR(AND($J1125="Gelmintoz",$I1125&gt;=2,$I1125&lt;=10),AND($J1125="Onkogematologik",$I1125&gt;=2,$I1125&lt;=18)),"Ha","Yo'q"))</f>
        <v/>
      </c>
      <c r="L1125" s="25"/>
      <c r="M1125" s="12"/>
      <c r="N1125" s="14" t="str">
        <f aca="false">IF(OR($C1125="",$D1125="",$J1125="",$B1125=""),"",IF(COUNTIFS($C$5:$C$2504,$C1125,$D$5:$D$2504,$D1125,$J$5:$J$2504,$J1125,$B$5:$B$2504,$B1125)&gt;1,"Takror",""))</f>
        <v/>
      </c>
    </row>
    <row r="1126" customFormat="false" ht="15" hidden="false" customHeight="false" outlineLevel="0" collapsed="false">
      <c r="A1126" s="8" t="n">
        <v>1122</v>
      </c>
      <c r="B1126" s="13"/>
      <c r="C1126" s="12"/>
      <c r="D1126" s="13"/>
      <c r="E1126" s="24"/>
      <c r="F1126" s="12"/>
      <c r="G1126" s="12"/>
      <c r="H1126" s="25"/>
      <c r="I1126" s="14" t="str">
        <f aca="false">IF(OR($D1126="",$B1126=""),"",INT(($B1126-$D1126)/365.25))</f>
        <v/>
      </c>
      <c r="J1126" s="25"/>
      <c r="K1126" s="14" t="str">
        <f aca="false">IF(OR($J1126="",$I1126=""),"",IF(OR(AND($J1126="Gelmintoz",$I1126&gt;=2,$I1126&lt;=10),AND($J1126="Onkogematologik",$I1126&gt;=2,$I1126&lt;=18)),"Ha","Yo'q"))</f>
        <v/>
      </c>
      <c r="L1126" s="25"/>
      <c r="M1126" s="12"/>
      <c r="N1126" s="14" t="str">
        <f aca="false">IF(OR($C1126="",$D1126="",$J1126="",$B1126=""),"",IF(COUNTIFS($C$5:$C$2504,$C1126,$D$5:$D$2504,$D1126,$J$5:$J$2504,$J1126,$B$5:$B$2504,$B1126)&gt;1,"Takror",""))</f>
        <v/>
      </c>
    </row>
    <row r="1127" customFormat="false" ht="15" hidden="false" customHeight="false" outlineLevel="0" collapsed="false">
      <c r="A1127" s="8" t="n">
        <v>1123</v>
      </c>
      <c r="B1127" s="13"/>
      <c r="C1127" s="12"/>
      <c r="D1127" s="13"/>
      <c r="E1127" s="24"/>
      <c r="F1127" s="12"/>
      <c r="G1127" s="12"/>
      <c r="H1127" s="25"/>
      <c r="I1127" s="14" t="str">
        <f aca="false">IF(OR($D1127="",$B1127=""),"",INT(($B1127-$D1127)/365.25))</f>
        <v/>
      </c>
      <c r="J1127" s="25"/>
      <c r="K1127" s="14" t="str">
        <f aca="false">IF(OR($J1127="",$I1127=""),"",IF(OR(AND($J1127="Gelmintoz",$I1127&gt;=2,$I1127&lt;=10),AND($J1127="Onkogematologik",$I1127&gt;=2,$I1127&lt;=18)),"Ha","Yo'q"))</f>
        <v/>
      </c>
      <c r="L1127" s="25"/>
      <c r="M1127" s="12"/>
      <c r="N1127" s="14" t="str">
        <f aca="false">IF(OR($C1127="",$D1127="",$J1127="",$B1127=""),"",IF(COUNTIFS($C$5:$C$2504,$C1127,$D$5:$D$2504,$D1127,$J$5:$J$2504,$J1127,$B$5:$B$2504,$B1127)&gt;1,"Takror",""))</f>
        <v/>
      </c>
    </row>
    <row r="1128" customFormat="false" ht="15" hidden="false" customHeight="false" outlineLevel="0" collapsed="false">
      <c r="A1128" s="8" t="n">
        <v>1124</v>
      </c>
      <c r="B1128" s="13"/>
      <c r="C1128" s="12"/>
      <c r="D1128" s="13"/>
      <c r="E1128" s="24"/>
      <c r="F1128" s="12"/>
      <c r="G1128" s="12"/>
      <c r="H1128" s="25"/>
      <c r="I1128" s="14" t="str">
        <f aca="false">IF(OR($D1128="",$B1128=""),"",INT(($B1128-$D1128)/365.25))</f>
        <v/>
      </c>
      <c r="J1128" s="25"/>
      <c r="K1128" s="14" t="str">
        <f aca="false">IF(OR($J1128="",$I1128=""),"",IF(OR(AND($J1128="Gelmintoz",$I1128&gt;=2,$I1128&lt;=10),AND($J1128="Onkogematologik",$I1128&gt;=2,$I1128&lt;=18)),"Ha","Yo'q"))</f>
        <v/>
      </c>
      <c r="L1128" s="25"/>
      <c r="M1128" s="12"/>
      <c r="N1128" s="14" t="str">
        <f aca="false">IF(OR($C1128="",$D1128="",$J1128="",$B1128=""),"",IF(COUNTIFS($C$5:$C$2504,$C1128,$D$5:$D$2504,$D1128,$J$5:$J$2504,$J1128,$B$5:$B$2504,$B1128)&gt;1,"Takror",""))</f>
        <v/>
      </c>
    </row>
    <row r="1129" customFormat="false" ht="15" hidden="false" customHeight="false" outlineLevel="0" collapsed="false">
      <c r="A1129" s="8" t="n">
        <v>1125</v>
      </c>
      <c r="B1129" s="13"/>
      <c r="C1129" s="12"/>
      <c r="D1129" s="13"/>
      <c r="E1129" s="24"/>
      <c r="F1129" s="12"/>
      <c r="G1129" s="12"/>
      <c r="H1129" s="25"/>
      <c r="I1129" s="14" t="str">
        <f aca="false">IF(OR($D1129="",$B1129=""),"",INT(($B1129-$D1129)/365.25))</f>
        <v/>
      </c>
      <c r="J1129" s="25"/>
      <c r="K1129" s="14" t="str">
        <f aca="false">IF(OR($J1129="",$I1129=""),"",IF(OR(AND($J1129="Gelmintoz",$I1129&gt;=2,$I1129&lt;=10),AND($J1129="Onkogematologik",$I1129&gt;=2,$I1129&lt;=18)),"Ha","Yo'q"))</f>
        <v/>
      </c>
      <c r="L1129" s="25"/>
      <c r="M1129" s="12"/>
      <c r="N1129" s="14" t="str">
        <f aca="false">IF(OR($C1129="",$D1129="",$J1129="",$B1129=""),"",IF(COUNTIFS($C$5:$C$2504,$C1129,$D$5:$D$2504,$D1129,$J$5:$J$2504,$J1129,$B$5:$B$2504,$B1129)&gt;1,"Takror",""))</f>
        <v/>
      </c>
    </row>
    <row r="1130" customFormat="false" ht="15" hidden="false" customHeight="false" outlineLevel="0" collapsed="false">
      <c r="A1130" s="8" t="n">
        <v>1126</v>
      </c>
      <c r="B1130" s="13"/>
      <c r="C1130" s="12"/>
      <c r="D1130" s="13"/>
      <c r="E1130" s="24"/>
      <c r="F1130" s="12"/>
      <c r="G1130" s="12"/>
      <c r="H1130" s="25"/>
      <c r="I1130" s="14" t="str">
        <f aca="false">IF(OR($D1130="",$B1130=""),"",INT(($B1130-$D1130)/365.25))</f>
        <v/>
      </c>
      <c r="J1130" s="25"/>
      <c r="K1130" s="14" t="str">
        <f aca="false">IF(OR($J1130="",$I1130=""),"",IF(OR(AND($J1130="Gelmintoz",$I1130&gt;=2,$I1130&lt;=10),AND($J1130="Onkogematologik",$I1130&gt;=2,$I1130&lt;=18)),"Ha","Yo'q"))</f>
        <v/>
      </c>
      <c r="L1130" s="25"/>
      <c r="M1130" s="12"/>
      <c r="N1130" s="14" t="str">
        <f aca="false">IF(OR($C1130="",$D1130="",$J1130="",$B1130=""),"",IF(COUNTIFS($C$5:$C$2504,$C1130,$D$5:$D$2504,$D1130,$J$5:$J$2504,$J1130,$B$5:$B$2504,$B1130)&gt;1,"Takror",""))</f>
        <v/>
      </c>
    </row>
    <row r="1131" customFormat="false" ht="15" hidden="false" customHeight="false" outlineLevel="0" collapsed="false">
      <c r="A1131" s="8" t="n">
        <v>1127</v>
      </c>
      <c r="B1131" s="13"/>
      <c r="C1131" s="12"/>
      <c r="D1131" s="13"/>
      <c r="E1131" s="24"/>
      <c r="F1131" s="12"/>
      <c r="G1131" s="12"/>
      <c r="H1131" s="25"/>
      <c r="I1131" s="14" t="str">
        <f aca="false">IF(OR($D1131="",$B1131=""),"",INT(($B1131-$D1131)/365.25))</f>
        <v/>
      </c>
      <c r="J1131" s="25"/>
      <c r="K1131" s="14" t="str">
        <f aca="false">IF(OR($J1131="",$I1131=""),"",IF(OR(AND($J1131="Gelmintoz",$I1131&gt;=2,$I1131&lt;=10),AND($J1131="Onkogematologik",$I1131&gt;=2,$I1131&lt;=18)),"Ha","Yo'q"))</f>
        <v/>
      </c>
      <c r="L1131" s="25"/>
      <c r="M1131" s="12"/>
      <c r="N1131" s="14" t="str">
        <f aca="false">IF(OR($C1131="",$D1131="",$J1131="",$B1131=""),"",IF(COUNTIFS($C$5:$C$2504,$C1131,$D$5:$D$2504,$D1131,$J$5:$J$2504,$J1131,$B$5:$B$2504,$B1131)&gt;1,"Takror",""))</f>
        <v/>
      </c>
    </row>
    <row r="1132" customFormat="false" ht="15" hidden="false" customHeight="false" outlineLevel="0" collapsed="false">
      <c r="A1132" s="8" t="n">
        <v>1128</v>
      </c>
      <c r="B1132" s="13"/>
      <c r="C1132" s="12"/>
      <c r="D1132" s="13"/>
      <c r="E1132" s="24"/>
      <c r="F1132" s="12"/>
      <c r="G1132" s="12"/>
      <c r="H1132" s="25"/>
      <c r="I1132" s="14" t="str">
        <f aca="false">IF(OR($D1132="",$B1132=""),"",INT(($B1132-$D1132)/365.25))</f>
        <v/>
      </c>
      <c r="J1132" s="25"/>
      <c r="K1132" s="14" t="str">
        <f aca="false">IF(OR($J1132="",$I1132=""),"",IF(OR(AND($J1132="Gelmintoz",$I1132&gt;=2,$I1132&lt;=10),AND($J1132="Onkogematologik",$I1132&gt;=2,$I1132&lt;=18)),"Ha","Yo'q"))</f>
        <v/>
      </c>
      <c r="L1132" s="25"/>
      <c r="M1132" s="12"/>
      <c r="N1132" s="14" t="str">
        <f aca="false">IF(OR($C1132="",$D1132="",$J1132="",$B1132=""),"",IF(COUNTIFS($C$5:$C$2504,$C1132,$D$5:$D$2504,$D1132,$J$5:$J$2504,$J1132,$B$5:$B$2504,$B1132)&gt;1,"Takror",""))</f>
        <v/>
      </c>
    </row>
    <row r="1133" customFormat="false" ht="15" hidden="false" customHeight="false" outlineLevel="0" collapsed="false">
      <c r="A1133" s="8" t="n">
        <v>1129</v>
      </c>
      <c r="B1133" s="13"/>
      <c r="C1133" s="12"/>
      <c r="D1133" s="13"/>
      <c r="E1133" s="24"/>
      <c r="F1133" s="12"/>
      <c r="G1133" s="12"/>
      <c r="H1133" s="25"/>
      <c r="I1133" s="14" t="str">
        <f aca="false">IF(OR($D1133="",$B1133=""),"",INT(($B1133-$D1133)/365.25))</f>
        <v/>
      </c>
      <c r="J1133" s="25"/>
      <c r="K1133" s="14" t="str">
        <f aca="false">IF(OR($J1133="",$I1133=""),"",IF(OR(AND($J1133="Gelmintoz",$I1133&gt;=2,$I1133&lt;=10),AND($J1133="Onkogematologik",$I1133&gt;=2,$I1133&lt;=18)),"Ha","Yo'q"))</f>
        <v/>
      </c>
      <c r="L1133" s="25"/>
      <c r="M1133" s="12"/>
      <c r="N1133" s="14" t="str">
        <f aca="false">IF(OR($C1133="",$D1133="",$J1133="",$B1133=""),"",IF(COUNTIFS($C$5:$C$2504,$C1133,$D$5:$D$2504,$D1133,$J$5:$J$2504,$J1133,$B$5:$B$2504,$B1133)&gt;1,"Takror",""))</f>
        <v/>
      </c>
    </row>
    <row r="1134" customFormat="false" ht="15" hidden="false" customHeight="false" outlineLevel="0" collapsed="false">
      <c r="A1134" s="8" t="n">
        <v>1130</v>
      </c>
      <c r="B1134" s="13"/>
      <c r="C1134" s="12"/>
      <c r="D1134" s="13"/>
      <c r="E1134" s="24"/>
      <c r="F1134" s="12"/>
      <c r="G1134" s="12"/>
      <c r="H1134" s="25"/>
      <c r="I1134" s="14" t="str">
        <f aca="false">IF(OR($D1134="",$B1134=""),"",INT(($B1134-$D1134)/365.25))</f>
        <v/>
      </c>
      <c r="J1134" s="25"/>
      <c r="K1134" s="14" t="str">
        <f aca="false">IF(OR($J1134="",$I1134=""),"",IF(OR(AND($J1134="Gelmintoz",$I1134&gt;=2,$I1134&lt;=10),AND($J1134="Onkogematologik",$I1134&gt;=2,$I1134&lt;=18)),"Ha","Yo'q"))</f>
        <v/>
      </c>
      <c r="L1134" s="25"/>
      <c r="M1134" s="12"/>
      <c r="N1134" s="14" t="str">
        <f aca="false">IF(OR($C1134="",$D1134="",$J1134="",$B1134=""),"",IF(COUNTIFS($C$5:$C$2504,$C1134,$D$5:$D$2504,$D1134,$J$5:$J$2504,$J1134,$B$5:$B$2504,$B1134)&gt;1,"Takror",""))</f>
        <v/>
      </c>
    </row>
    <row r="1135" customFormat="false" ht="15" hidden="false" customHeight="false" outlineLevel="0" collapsed="false">
      <c r="A1135" s="8" t="n">
        <v>1131</v>
      </c>
      <c r="B1135" s="13"/>
      <c r="C1135" s="12"/>
      <c r="D1135" s="13"/>
      <c r="E1135" s="24"/>
      <c r="F1135" s="12"/>
      <c r="G1135" s="12"/>
      <c r="H1135" s="25"/>
      <c r="I1135" s="14" t="str">
        <f aca="false">IF(OR($D1135="",$B1135=""),"",INT(($B1135-$D1135)/365.25))</f>
        <v/>
      </c>
      <c r="J1135" s="25"/>
      <c r="K1135" s="14" t="str">
        <f aca="false">IF(OR($J1135="",$I1135=""),"",IF(OR(AND($J1135="Gelmintoz",$I1135&gt;=2,$I1135&lt;=10),AND($J1135="Onkogematologik",$I1135&gt;=2,$I1135&lt;=18)),"Ha","Yo'q"))</f>
        <v/>
      </c>
      <c r="L1135" s="25"/>
      <c r="M1135" s="12"/>
      <c r="N1135" s="14" t="str">
        <f aca="false">IF(OR($C1135="",$D1135="",$J1135="",$B1135=""),"",IF(COUNTIFS($C$5:$C$2504,$C1135,$D$5:$D$2504,$D1135,$J$5:$J$2504,$J1135,$B$5:$B$2504,$B1135)&gt;1,"Takror",""))</f>
        <v/>
      </c>
    </row>
    <row r="1136" customFormat="false" ht="15" hidden="false" customHeight="false" outlineLevel="0" collapsed="false">
      <c r="A1136" s="8" t="n">
        <v>1132</v>
      </c>
      <c r="B1136" s="13"/>
      <c r="C1136" s="12"/>
      <c r="D1136" s="13"/>
      <c r="E1136" s="24"/>
      <c r="F1136" s="12"/>
      <c r="G1136" s="12"/>
      <c r="H1136" s="25"/>
      <c r="I1136" s="14" t="str">
        <f aca="false">IF(OR($D1136="",$B1136=""),"",INT(($B1136-$D1136)/365.25))</f>
        <v/>
      </c>
      <c r="J1136" s="25"/>
      <c r="K1136" s="14" t="str">
        <f aca="false">IF(OR($J1136="",$I1136=""),"",IF(OR(AND($J1136="Gelmintoz",$I1136&gt;=2,$I1136&lt;=10),AND($J1136="Onkogematologik",$I1136&gt;=2,$I1136&lt;=18)),"Ha","Yo'q"))</f>
        <v/>
      </c>
      <c r="L1136" s="25"/>
      <c r="M1136" s="12"/>
      <c r="N1136" s="14" t="str">
        <f aca="false">IF(OR($C1136="",$D1136="",$J1136="",$B1136=""),"",IF(COUNTIFS($C$5:$C$2504,$C1136,$D$5:$D$2504,$D1136,$J$5:$J$2504,$J1136,$B$5:$B$2504,$B1136)&gt;1,"Takror",""))</f>
        <v/>
      </c>
    </row>
    <row r="1137" customFormat="false" ht="15" hidden="false" customHeight="false" outlineLevel="0" collapsed="false">
      <c r="A1137" s="8" t="n">
        <v>1133</v>
      </c>
      <c r="B1137" s="13"/>
      <c r="C1137" s="12"/>
      <c r="D1137" s="13"/>
      <c r="E1137" s="24"/>
      <c r="F1137" s="12"/>
      <c r="G1137" s="12"/>
      <c r="H1137" s="25"/>
      <c r="I1137" s="14" t="str">
        <f aca="false">IF(OR($D1137="",$B1137=""),"",INT(($B1137-$D1137)/365.25))</f>
        <v/>
      </c>
      <c r="J1137" s="25"/>
      <c r="K1137" s="14" t="str">
        <f aca="false">IF(OR($J1137="",$I1137=""),"",IF(OR(AND($J1137="Gelmintoz",$I1137&gt;=2,$I1137&lt;=10),AND($J1137="Onkogematologik",$I1137&gt;=2,$I1137&lt;=18)),"Ha","Yo'q"))</f>
        <v/>
      </c>
      <c r="L1137" s="25"/>
      <c r="M1137" s="12"/>
      <c r="N1137" s="14" t="str">
        <f aca="false">IF(OR($C1137="",$D1137="",$J1137="",$B1137=""),"",IF(COUNTIFS($C$5:$C$2504,$C1137,$D$5:$D$2504,$D1137,$J$5:$J$2504,$J1137,$B$5:$B$2504,$B1137)&gt;1,"Takror",""))</f>
        <v/>
      </c>
    </row>
    <row r="1138" customFormat="false" ht="15" hidden="false" customHeight="false" outlineLevel="0" collapsed="false">
      <c r="A1138" s="8" t="n">
        <v>1134</v>
      </c>
      <c r="B1138" s="13"/>
      <c r="C1138" s="12"/>
      <c r="D1138" s="13"/>
      <c r="E1138" s="24"/>
      <c r="F1138" s="12"/>
      <c r="G1138" s="12"/>
      <c r="H1138" s="25"/>
      <c r="I1138" s="14" t="str">
        <f aca="false">IF(OR($D1138="",$B1138=""),"",INT(($B1138-$D1138)/365.25))</f>
        <v/>
      </c>
      <c r="J1138" s="25"/>
      <c r="K1138" s="14" t="str">
        <f aca="false">IF(OR($J1138="",$I1138=""),"",IF(OR(AND($J1138="Gelmintoz",$I1138&gt;=2,$I1138&lt;=10),AND($J1138="Onkogematologik",$I1138&gt;=2,$I1138&lt;=18)),"Ha","Yo'q"))</f>
        <v/>
      </c>
      <c r="L1138" s="25"/>
      <c r="M1138" s="12"/>
      <c r="N1138" s="14" t="str">
        <f aca="false">IF(OR($C1138="",$D1138="",$J1138="",$B1138=""),"",IF(COUNTIFS($C$5:$C$2504,$C1138,$D$5:$D$2504,$D1138,$J$5:$J$2504,$J1138,$B$5:$B$2504,$B1138)&gt;1,"Takror",""))</f>
        <v/>
      </c>
    </row>
    <row r="1139" customFormat="false" ht="15" hidden="false" customHeight="false" outlineLevel="0" collapsed="false">
      <c r="A1139" s="8" t="n">
        <v>1135</v>
      </c>
      <c r="B1139" s="13"/>
      <c r="C1139" s="12"/>
      <c r="D1139" s="13"/>
      <c r="E1139" s="24"/>
      <c r="F1139" s="12"/>
      <c r="G1139" s="12"/>
      <c r="H1139" s="25"/>
      <c r="I1139" s="14" t="str">
        <f aca="false">IF(OR($D1139="",$B1139=""),"",INT(($B1139-$D1139)/365.25))</f>
        <v/>
      </c>
      <c r="J1139" s="25"/>
      <c r="K1139" s="14" t="str">
        <f aca="false">IF(OR($J1139="",$I1139=""),"",IF(OR(AND($J1139="Gelmintoz",$I1139&gt;=2,$I1139&lt;=10),AND($J1139="Onkogematologik",$I1139&gt;=2,$I1139&lt;=18)),"Ha","Yo'q"))</f>
        <v/>
      </c>
      <c r="L1139" s="25"/>
      <c r="M1139" s="12"/>
      <c r="N1139" s="14" t="str">
        <f aca="false">IF(OR($C1139="",$D1139="",$J1139="",$B1139=""),"",IF(COUNTIFS($C$5:$C$2504,$C1139,$D$5:$D$2504,$D1139,$J$5:$J$2504,$J1139,$B$5:$B$2504,$B1139)&gt;1,"Takror",""))</f>
        <v/>
      </c>
    </row>
    <row r="1140" customFormat="false" ht="15" hidden="false" customHeight="false" outlineLevel="0" collapsed="false">
      <c r="A1140" s="8" t="n">
        <v>1136</v>
      </c>
      <c r="B1140" s="13"/>
      <c r="C1140" s="12"/>
      <c r="D1140" s="13"/>
      <c r="E1140" s="24"/>
      <c r="F1140" s="12"/>
      <c r="G1140" s="12"/>
      <c r="H1140" s="25"/>
      <c r="I1140" s="14" t="str">
        <f aca="false">IF(OR($D1140="",$B1140=""),"",INT(($B1140-$D1140)/365.25))</f>
        <v/>
      </c>
      <c r="J1140" s="25"/>
      <c r="K1140" s="14" t="str">
        <f aca="false">IF(OR($J1140="",$I1140=""),"",IF(OR(AND($J1140="Gelmintoz",$I1140&gt;=2,$I1140&lt;=10),AND($J1140="Onkogematologik",$I1140&gt;=2,$I1140&lt;=18)),"Ha","Yo'q"))</f>
        <v/>
      </c>
      <c r="L1140" s="25"/>
      <c r="M1140" s="12"/>
      <c r="N1140" s="14" t="str">
        <f aca="false">IF(OR($C1140="",$D1140="",$J1140="",$B1140=""),"",IF(COUNTIFS($C$5:$C$2504,$C1140,$D$5:$D$2504,$D1140,$J$5:$J$2504,$J1140,$B$5:$B$2504,$B1140)&gt;1,"Takror",""))</f>
        <v/>
      </c>
    </row>
    <row r="1141" customFormat="false" ht="15" hidden="false" customHeight="false" outlineLevel="0" collapsed="false">
      <c r="A1141" s="8" t="n">
        <v>1137</v>
      </c>
      <c r="B1141" s="13"/>
      <c r="C1141" s="12"/>
      <c r="D1141" s="13"/>
      <c r="E1141" s="24"/>
      <c r="F1141" s="12"/>
      <c r="G1141" s="12"/>
      <c r="H1141" s="25"/>
      <c r="I1141" s="14" t="str">
        <f aca="false">IF(OR($D1141="",$B1141=""),"",INT(($B1141-$D1141)/365.25))</f>
        <v/>
      </c>
      <c r="J1141" s="25"/>
      <c r="K1141" s="14" t="str">
        <f aca="false">IF(OR($J1141="",$I1141=""),"",IF(OR(AND($J1141="Gelmintoz",$I1141&gt;=2,$I1141&lt;=10),AND($J1141="Onkogematologik",$I1141&gt;=2,$I1141&lt;=18)),"Ha","Yo'q"))</f>
        <v/>
      </c>
      <c r="L1141" s="25"/>
      <c r="M1141" s="12"/>
      <c r="N1141" s="14" t="str">
        <f aca="false">IF(OR($C1141="",$D1141="",$J1141="",$B1141=""),"",IF(COUNTIFS($C$5:$C$2504,$C1141,$D$5:$D$2504,$D1141,$J$5:$J$2504,$J1141,$B$5:$B$2504,$B1141)&gt;1,"Takror",""))</f>
        <v/>
      </c>
    </row>
    <row r="1142" customFormat="false" ht="15" hidden="false" customHeight="false" outlineLevel="0" collapsed="false">
      <c r="A1142" s="8" t="n">
        <v>1138</v>
      </c>
      <c r="B1142" s="13"/>
      <c r="C1142" s="12"/>
      <c r="D1142" s="13"/>
      <c r="E1142" s="24"/>
      <c r="F1142" s="12"/>
      <c r="G1142" s="12"/>
      <c r="H1142" s="25"/>
      <c r="I1142" s="14" t="str">
        <f aca="false">IF(OR($D1142="",$B1142=""),"",INT(($B1142-$D1142)/365.25))</f>
        <v/>
      </c>
      <c r="J1142" s="25"/>
      <c r="K1142" s="14" t="str">
        <f aca="false">IF(OR($J1142="",$I1142=""),"",IF(OR(AND($J1142="Gelmintoz",$I1142&gt;=2,$I1142&lt;=10),AND($J1142="Onkogematologik",$I1142&gt;=2,$I1142&lt;=18)),"Ha","Yo'q"))</f>
        <v/>
      </c>
      <c r="L1142" s="25"/>
      <c r="M1142" s="12"/>
      <c r="N1142" s="14" t="str">
        <f aca="false">IF(OR($C1142="",$D1142="",$J1142="",$B1142=""),"",IF(COUNTIFS($C$5:$C$2504,$C1142,$D$5:$D$2504,$D1142,$J$5:$J$2504,$J1142,$B$5:$B$2504,$B1142)&gt;1,"Takror",""))</f>
        <v/>
      </c>
    </row>
    <row r="1143" customFormat="false" ht="15" hidden="false" customHeight="false" outlineLevel="0" collapsed="false">
      <c r="A1143" s="8" t="n">
        <v>1139</v>
      </c>
      <c r="B1143" s="13"/>
      <c r="C1143" s="12"/>
      <c r="D1143" s="13"/>
      <c r="E1143" s="24"/>
      <c r="F1143" s="12"/>
      <c r="G1143" s="12"/>
      <c r="H1143" s="25"/>
      <c r="I1143" s="14" t="str">
        <f aca="false">IF(OR($D1143="",$B1143=""),"",INT(($B1143-$D1143)/365.25))</f>
        <v/>
      </c>
      <c r="J1143" s="25"/>
      <c r="K1143" s="14" t="str">
        <f aca="false">IF(OR($J1143="",$I1143=""),"",IF(OR(AND($J1143="Gelmintoz",$I1143&gt;=2,$I1143&lt;=10),AND($J1143="Onkogematologik",$I1143&gt;=2,$I1143&lt;=18)),"Ha","Yo'q"))</f>
        <v/>
      </c>
      <c r="L1143" s="25"/>
      <c r="M1143" s="12"/>
      <c r="N1143" s="14" t="str">
        <f aca="false">IF(OR($C1143="",$D1143="",$J1143="",$B1143=""),"",IF(COUNTIFS($C$5:$C$2504,$C1143,$D$5:$D$2504,$D1143,$J$5:$J$2504,$J1143,$B$5:$B$2504,$B1143)&gt;1,"Takror",""))</f>
        <v/>
      </c>
    </row>
    <row r="1144" customFormat="false" ht="15" hidden="false" customHeight="false" outlineLevel="0" collapsed="false">
      <c r="A1144" s="8" t="n">
        <v>1140</v>
      </c>
      <c r="B1144" s="13"/>
      <c r="C1144" s="12"/>
      <c r="D1144" s="13"/>
      <c r="E1144" s="24"/>
      <c r="F1144" s="12"/>
      <c r="G1144" s="12"/>
      <c r="H1144" s="25"/>
      <c r="I1144" s="14" t="str">
        <f aca="false">IF(OR($D1144="",$B1144=""),"",INT(($B1144-$D1144)/365.25))</f>
        <v/>
      </c>
      <c r="J1144" s="25"/>
      <c r="K1144" s="14" t="str">
        <f aca="false">IF(OR($J1144="",$I1144=""),"",IF(OR(AND($J1144="Gelmintoz",$I1144&gt;=2,$I1144&lt;=10),AND($J1144="Onkogematologik",$I1144&gt;=2,$I1144&lt;=18)),"Ha","Yo'q"))</f>
        <v/>
      </c>
      <c r="L1144" s="25"/>
      <c r="M1144" s="12"/>
      <c r="N1144" s="14" t="str">
        <f aca="false">IF(OR($C1144="",$D1144="",$J1144="",$B1144=""),"",IF(COUNTIFS($C$5:$C$2504,$C1144,$D$5:$D$2504,$D1144,$J$5:$J$2504,$J1144,$B$5:$B$2504,$B1144)&gt;1,"Takror",""))</f>
        <v/>
      </c>
    </row>
    <row r="1145" customFormat="false" ht="15" hidden="false" customHeight="false" outlineLevel="0" collapsed="false">
      <c r="A1145" s="8" t="n">
        <v>1141</v>
      </c>
      <c r="B1145" s="13"/>
      <c r="C1145" s="12"/>
      <c r="D1145" s="13"/>
      <c r="E1145" s="24"/>
      <c r="F1145" s="12"/>
      <c r="G1145" s="12"/>
      <c r="H1145" s="25"/>
      <c r="I1145" s="14" t="str">
        <f aca="false">IF(OR($D1145="",$B1145=""),"",INT(($B1145-$D1145)/365.25))</f>
        <v/>
      </c>
      <c r="J1145" s="25"/>
      <c r="K1145" s="14" t="str">
        <f aca="false">IF(OR($J1145="",$I1145=""),"",IF(OR(AND($J1145="Gelmintoz",$I1145&gt;=2,$I1145&lt;=10),AND($J1145="Onkogematologik",$I1145&gt;=2,$I1145&lt;=18)),"Ha","Yo'q"))</f>
        <v/>
      </c>
      <c r="L1145" s="25"/>
      <c r="M1145" s="12"/>
      <c r="N1145" s="14" t="str">
        <f aca="false">IF(OR($C1145="",$D1145="",$J1145="",$B1145=""),"",IF(COUNTIFS($C$5:$C$2504,$C1145,$D$5:$D$2504,$D1145,$J$5:$J$2504,$J1145,$B$5:$B$2504,$B1145)&gt;1,"Takror",""))</f>
        <v/>
      </c>
    </row>
    <row r="1146" customFormat="false" ht="15" hidden="false" customHeight="false" outlineLevel="0" collapsed="false">
      <c r="A1146" s="8" t="n">
        <v>1142</v>
      </c>
      <c r="B1146" s="13"/>
      <c r="C1146" s="12"/>
      <c r="D1146" s="13"/>
      <c r="E1146" s="24"/>
      <c r="F1146" s="12"/>
      <c r="G1146" s="12"/>
      <c r="H1146" s="25"/>
      <c r="I1146" s="14" t="str">
        <f aca="false">IF(OR($D1146="",$B1146=""),"",INT(($B1146-$D1146)/365.25))</f>
        <v/>
      </c>
      <c r="J1146" s="25"/>
      <c r="K1146" s="14" t="str">
        <f aca="false">IF(OR($J1146="",$I1146=""),"",IF(OR(AND($J1146="Gelmintoz",$I1146&gt;=2,$I1146&lt;=10),AND($J1146="Onkogematologik",$I1146&gt;=2,$I1146&lt;=18)),"Ha","Yo'q"))</f>
        <v/>
      </c>
      <c r="L1146" s="25"/>
      <c r="M1146" s="12"/>
      <c r="N1146" s="14" t="str">
        <f aca="false">IF(OR($C1146="",$D1146="",$J1146="",$B1146=""),"",IF(COUNTIFS($C$5:$C$2504,$C1146,$D$5:$D$2504,$D1146,$J$5:$J$2504,$J1146,$B$5:$B$2504,$B1146)&gt;1,"Takror",""))</f>
        <v/>
      </c>
    </row>
    <row r="1147" customFormat="false" ht="15" hidden="false" customHeight="false" outlineLevel="0" collapsed="false">
      <c r="A1147" s="8" t="n">
        <v>1143</v>
      </c>
      <c r="B1147" s="13"/>
      <c r="C1147" s="12"/>
      <c r="D1147" s="13"/>
      <c r="E1147" s="24"/>
      <c r="F1147" s="12"/>
      <c r="G1147" s="12"/>
      <c r="H1147" s="25"/>
      <c r="I1147" s="14" t="str">
        <f aca="false">IF(OR($D1147="",$B1147=""),"",INT(($B1147-$D1147)/365.25))</f>
        <v/>
      </c>
      <c r="J1147" s="25"/>
      <c r="K1147" s="14" t="str">
        <f aca="false">IF(OR($J1147="",$I1147=""),"",IF(OR(AND($J1147="Gelmintoz",$I1147&gt;=2,$I1147&lt;=10),AND($J1147="Onkogematologik",$I1147&gt;=2,$I1147&lt;=18)),"Ha","Yo'q"))</f>
        <v/>
      </c>
      <c r="L1147" s="25"/>
      <c r="M1147" s="12"/>
      <c r="N1147" s="14" t="str">
        <f aca="false">IF(OR($C1147="",$D1147="",$J1147="",$B1147=""),"",IF(COUNTIFS($C$5:$C$2504,$C1147,$D$5:$D$2504,$D1147,$J$5:$J$2504,$J1147,$B$5:$B$2504,$B1147)&gt;1,"Takror",""))</f>
        <v/>
      </c>
    </row>
    <row r="1148" customFormat="false" ht="15" hidden="false" customHeight="false" outlineLevel="0" collapsed="false">
      <c r="A1148" s="8" t="n">
        <v>1144</v>
      </c>
      <c r="B1148" s="13"/>
      <c r="C1148" s="12"/>
      <c r="D1148" s="13"/>
      <c r="E1148" s="24"/>
      <c r="F1148" s="12"/>
      <c r="G1148" s="12"/>
      <c r="H1148" s="25"/>
      <c r="I1148" s="14" t="str">
        <f aca="false">IF(OR($D1148="",$B1148=""),"",INT(($B1148-$D1148)/365.25))</f>
        <v/>
      </c>
      <c r="J1148" s="25"/>
      <c r="K1148" s="14" t="str">
        <f aca="false">IF(OR($J1148="",$I1148=""),"",IF(OR(AND($J1148="Gelmintoz",$I1148&gt;=2,$I1148&lt;=10),AND($J1148="Onkogematologik",$I1148&gt;=2,$I1148&lt;=18)),"Ha","Yo'q"))</f>
        <v/>
      </c>
      <c r="L1148" s="25"/>
      <c r="M1148" s="12"/>
      <c r="N1148" s="14" t="str">
        <f aca="false">IF(OR($C1148="",$D1148="",$J1148="",$B1148=""),"",IF(COUNTIFS($C$5:$C$2504,$C1148,$D$5:$D$2504,$D1148,$J$5:$J$2504,$J1148,$B$5:$B$2504,$B1148)&gt;1,"Takror",""))</f>
        <v/>
      </c>
    </row>
    <row r="1149" customFormat="false" ht="15" hidden="false" customHeight="false" outlineLevel="0" collapsed="false">
      <c r="A1149" s="8" t="n">
        <v>1145</v>
      </c>
      <c r="B1149" s="13"/>
      <c r="C1149" s="12"/>
      <c r="D1149" s="13"/>
      <c r="E1149" s="24"/>
      <c r="F1149" s="12"/>
      <c r="G1149" s="12"/>
      <c r="H1149" s="25"/>
      <c r="I1149" s="14" t="str">
        <f aca="false">IF(OR($D1149="",$B1149=""),"",INT(($B1149-$D1149)/365.25))</f>
        <v/>
      </c>
      <c r="J1149" s="25"/>
      <c r="K1149" s="14" t="str">
        <f aca="false">IF(OR($J1149="",$I1149=""),"",IF(OR(AND($J1149="Gelmintoz",$I1149&gt;=2,$I1149&lt;=10),AND($J1149="Onkogematologik",$I1149&gt;=2,$I1149&lt;=18)),"Ha","Yo'q"))</f>
        <v/>
      </c>
      <c r="L1149" s="25"/>
      <c r="M1149" s="12"/>
      <c r="N1149" s="14" t="str">
        <f aca="false">IF(OR($C1149="",$D1149="",$J1149="",$B1149=""),"",IF(COUNTIFS($C$5:$C$2504,$C1149,$D$5:$D$2504,$D1149,$J$5:$J$2504,$J1149,$B$5:$B$2504,$B1149)&gt;1,"Takror",""))</f>
        <v/>
      </c>
    </row>
    <row r="1150" customFormat="false" ht="15" hidden="false" customHeight="false" outlineLevel="0" collapsed="false">
      <c r="A1150" s="8" t="n">
        <v>1146</v>
      </c>
      <c r="B1150" s="13"/>
      <c r="C1150" s="12"/>
      <c r="D1150" s="13"/>
      <c r="E1150" s="24"/>
      <c r="F1150" s="12"/>
      <c r="G1150" s="12"/>
      <c r="H1150" s="25"/>
      <c r="I1150" s="14" t="str">
        <f aca="false">IF(OR($D1150="",$B1150=""),"",INT(($B1150-$D1150)/365.25))</f>
        <v/>
      </c>
      <c r="J1150" s="25"/>
      <c r="K1150" s="14" t="str">
        <f aca="false">IF(OR($J1150="",$I1150=""),"",IF(OR(AND($J1150="Gelmintoz",$I1150&gt;=2,$I1150&lt;=10),AND($J1150="Onkogematologik",$I1150&gt;=2,$I1150&lt;=18)),"Ha","Yo'q"))</f>
        <v/>
      </c>
      <c r="L1150" s="25"/>
      <c r="M1150" s="12"/>
      <c r="N1150" s="14" t="str">
        <f aca="false">IF(OR($C1150="",$D1150="",$J1150="",$B1150=""),"",IF(COUNTIFS($C$5:$C$2504,$C1150,$D$5:$D$2504,$D1150,$J$5:$J$2504,$J1150,$B$5:$B$2504,$B1150)&gt;1,"Takror",""))</f>
        <v/>
      </c>
    </row>
    <row r="1151" customFormat="false" ht="15" hidden="false" customHeight="false" outlineLevel="0" collapsed="false">
      <c r="A1151" s="8" t="n">
        <v>1147</v>
      </c>
      <c r="B1151" s="13"/>
      <c r="C1151" s="12"/>
      <c r="D1151" s="13"/>
      <c r="E1151" s="24"/>
      <c r="F1151" s="12"/>
      <c r="G1151" s="12"/>
      <c r="H1151" s="25"/>
      <c r="I1151" s="14" t="str">
        <f aca="false">IF(OR($D1151="",$B1151=""),"",INT(($B1151-$D1151)/365.25))</f>
        <v/>
      </c>
      <c r="J1151" s="25"/>
      <c r="K1151" s="14" t="str">
        <f aca="false">IF(OR($J1151="",$I1151=""),"",IF(OR(AND($J1151="Gelmintoz",$I1151&gt;=2,$I1151&lt;=10),AND($J1151="Onkogematologik",$I1151&gt;=2,$I1151&lt;=18)),"Ha","Yo'q"))</f>
        <v/>
      </c>
      <c r="L1151" s="25"/>
      <c r="M1151" s="12"/>
      <c r="N1151" s="14" t="str">
        <f aca="false">IF(OR($C1151="",$D1151="",$J1151="",$B1151=""),"",IF(COUNTIFS($C$5:$C$2504,$C1151,$D$5:$D$2504,$D1151,$J$5:$J$2504,$J1151,$B$5:$B$2504,$B1151)&gt;1,"Takror",""))</f>
        <v/>
      </c>
    </row>
    <row r="1152" customFormat="false" ht="15" hidden="false" customHeight="false" outlineLevel="0" collapsed="false">
      <c r="A1152" s="8" t="n">
        <v>1148</v>
      </c>
      <c r="B1152" s="13"/>
      <c r="C1152" s="12"/>
      <c r="D1152" s="13"/>
      <c r="E1152" s="24"/>
      <c r="F1152" s="12"/>
      <c r="G1152" s="12"/>
      <c r="H1152" s="25"/>
      <c r="I1152" s="14" t="str">
        <f aca="false">IF(OR($D1152="",$B1152=""),"",INT(($B1152-$D1152)/365.25))</f>
        <v/>
      </c>
      <c r="J1152" s="25"/>
      <c r="K1152" s="14" t="str">
        <f aca="false">IF(OR($J1152="",$I1152=""),"",IF(OR(AND($J1152="Gelmintoz",$I1152&gt;=2,$I1152&lt;=10),AND($J1152="Onkogematologik",$I1152&gt;=2,$I1152&lt;=18)),"Ha","Yo'q"))</f>
        <v/>
      </c>
      <c r="L1152" s="25"/>
      <c r="M1152" s="12"/>
      <c r="N1152" s="14" t="str">
        <f aca="false">IF(OR($C1152="",$D1152="",$J1152="",$B1152=""),"",IF(COUNTIFS($C$5:$C$2504,$C1152,$D$5:$D$2504,$D1152,$J$5:$J$2504,$J1152,$B$5:$B$2504,$B1152)&gt;1,"Takror",""))</f>
        <v/>
      </c>
    </row>
    <row r="1153" customFormat="false" ht="15" hidden="false" customHeight="false" outlineLevel="0" collapsed="false">
      <c r="A1153" s="8" t="n">
        <v>1149</v>
      </c>
      <c r="B1153" s="13"/>
      <c r="C1153" s="12"/>
      <c r="D1153" s="13"/>
      <c r="E1153" s="24"/>
      <c r="F1153" s="12"/>
      <c r="G1153" s="12"/>
      <c r="H1153" s="25"/>
      <c r="I1153" s="14" t="str">
        <f aca="false">IF(OR($D1153="",$B1153=""),"",INT(($B1153-$D1153)/365.25))</f>
        <v/>
      </c>
      <c r="J1153" s="25"/>
      <c r="K1153" s="14" t="str">
        <f aca="false">IF(OR($J1153="",$I1153=""),"",IF(OR(AND($J1153="Gelmintoz",$I1153&gt;=2,$I1153&lt;=10),AND($J1153="Onkogematologik",$I1153&gt;=2,$I1153&lt;=18)),"Ha","Yo'q"))</f>
        <v/>
      </c>
      <c r="L1153" s="25"/>
      <c r="M1153" s="12"/>
      <c r="N1153" s="14" t="str">
        <f aca="false">IF(OR($C1153="",$D1153="",$J1153="",$B1153=""),"",IF(COUNTIFS($C$5:$C$2504,$C1153,$D$5:$D$2504,$D1153,$J$5:$J$2504,$J1153,$B$5:$B$2504,$B1153)&gt;1,"Takror",""))</f>
        <v/>
      </c>
    </row>
    <row r="1154" customFormat="false" ht="15" hidden="false" customHeight="false" outlineLevel="0" collapsed="false">
      <c r="A1154" s="8" t="n">
        <v>1150</v>
      </c>
      <c r="B1154" s="13"/>
      <c r="C1154" s="12"/>
      <c r="D1154" s="13"/>
      <c r="E1154" s="24"/>
      <c r="F1154" s="12"/>
      <c r="G1154" s="12"/>
      <c r="H1154" s="25"/>
      <c r="I1154" s="14" t="str">
        <f aca="false">IF(OR($D1154="",$B1154=""),"",INT(($B1154-$D1154)/365.25))</f>
        <v/>
      </c>
      <c r="J1154" s="25"/>
      <c r="K1154" s="14" t="str">
        <f aca="false">IF(OR($J1154="",$I1154=""),"",IF(OR(AND($J1154="Gelmintoz",$I1154&gt;=2,$I1154&lt;=10),AND($J1154="Onkogematologik",$I1154&gt;=2,$I1154&lt;=18)),"Ha","Yo'q"))</f>
        <v/>
      </c>
      <c r="L1154" s="25"/>
      <c r="M1154" s="12"/>
      <c r="N1154" s="14" t="str">
        <f aca="false">IF(OR($C1154="",$D1154="",$J1154="",$B1154=""),"",IF(COUNTIFS($C$5:$C$2504,$C1154,$D$5:$D$2504,$D1154,$J$5:$J$2504,$J1154,$B$5:$B$2504,$B1154)&gt;1,"Takror",""))</f>
        <v/>
      </c>
    </row>
    <row r="1155" customFormat="false" ht="15" hidden="false" customHeight="false" outlineLevel="0" collapsed="false">
      <c r="A1155" s="8" t="n">
        <v>1151</v>
      </c>
      <c r="B1155" s="13"/>
      <c r="C1155" s="12"/>
      <c r="D1155" s="13"/>
      <c r="E1155" s="24"/>
      <c r="F1155" s="12"/>
      <c r="G1155" s="12"/>
      <c r="H1155" s="25"/>
      <c r="I1155" s="14" t="str">
        <f aca="false">IF(OR($D1155="",$B1155=""),"",INT(($B1155-$D1155)/365.25))</f>
        <v/>
      </c>
      <c r="J1155" s="25"/>
      <c r="K1155" s="14" t="str">
        <f aca="false">IF(OR($J1155="",$I1155=""),"",IF(OR(AND($J1155="Gelmintoz",$I1155&gt;=2,$I1155&lt;=10),AND($J1155="Onkogematologik",$I1155&gt;=2,$I1155&lt;=18)),"Ha","Yo'q"))</f>
        <v/>
      </c>
      <c r="L1155" s="25"/>
      <c r="M1155" s="12"/>
      <c r="N1155" s="14" t="str">
        <f aca="false">IF(OR($C1155="",$D1155="",$J1155="",$B1155=""),"",IF(COUNTIFS($C$5:$C$2504,$C1155,$D$5:$D$2504,$D1155,$J$5:$J$2504,$J1155,$B$5:$B$2504,$B1155)&gt;1,"Takror",""))</f>
        <v/>
      </c>
    </row>
    <row r="1156" customFormat="false" ht="15" hidden="false" customHeight="false" outlineLevel="0" collapsed="false">
      <c r="A1156" s="8" t="n">
        <v>1152</v>
      </c>
      <c r="B1156" s="13"/>
      <c r="C1156" s="12"/>
      <c r="D1156" s="13"/>
      <c r="E1156" s="24"/>
      <c r="F1156" s="12"/>
      <c r="G1156" s="12"/>
      <c r="H1156" s="25"/>
      <c r="I1156" s="14" t="str">
        <f aca="false">IF(OR($D1156="",$B1156=""),"",INT(($B1156-$D1156)/365.25))</f>
        <v/>
      </c>
      <c r="J1156" s="25"/>
      <c r="K1156" s="14" t="str">
        <f aca="false">IF(OR($J1156="",$I1156=""),"",IF(OR(AND($J1156="Gelmintoz",$I1156&gt;=2,$I1156&lt;=10),AND($J1156="Onkogematologik",$I1156&gt;=2,$I1156&lt;=18)),"Ha","Yo'q"))</f>
        <v/>
      </c>
      <c r="L1156" s="25"/>
      <c r="M1156" s="12"/>
      <c r="N1156" s="14" t="str">
        <f aca="false">IF(OR($C1156="",$D1156="",$J1156="",$B1156=""),"",IF(COUNTIFS($C$5:$C$2504,$C1156,$D$5:$D$2504,$D1156,$J$5:$J$2504,$J1156,$B$5:$B$2504,$B1156)&gt;1,"Takror",""))</f>
        <v/>
      </c>
    </row>
    <row r="1157" customFormat="false" ht="15" hidden="false" customHeight="false" outlineLevel="0" collapsed="false">
      <c r="A1157" s="8" t="n">
        <v>1153</v>
      </c>
      <c r="B1157" s="13"/>
      <c r="C1157" s="12"/>
      <c r="D1157" s="13"/>
      <c r="E1157" s="24"/>
      <c r="F1157" s="12"/>
      <c r="G1157" s="12"/>
      <c r="H1157" s="25"/>
      <c r="I1157" s="14" t="str">
        <f aca="false">IF(OR($D1157="",$B1157=""),"",INT(($B1157-$D1157)/365.25))</f>
        <v/>
      </c>
      <c r="J1157" s="25"/>
      <c r="K1157" s="14" t="str">
        <f aca="false">IF(OR($J1157="",$I1157=""),"",IF(OR(AND($J1157="Gelmintoz",$I1157&gt;=2,$I1157&lt;=10),AND($J1157="Onkogematologik",$I1157&gt;=2,$I1157&lt;=18)),"Ha","Yo'q"))</f>
        <v/>
      </c>
      <c r="L1157" s="25"/>
      <c r="M1157" s="12"/>
      <c r="N1157" s="14" t="str">
        <f aca="false">IF(OR($C1157="",$D1157="",$J1157="",$B1157=""),"",IF(COUNTIFS($C$5:$C$2504,$C1157,$D$5:$D$2504,$D1157,$J$5:$J$2504,$J1157,$B$5:$B$2504,$B1157)&gt;1,"Takror",""))</f>
        <v/>
      </c>
    </row>
    <row r="1158" customFormat="false" ht="15" hidden="false" customHeight="false" outlineLevel="0" collapsed="false">
      <c r="A1158" s="8" t="n">
        <v>1154</v>
      </c>
      <c r="B1158" s="13"/>
      <c r="C1158" s="12"/>
      <c r="D1158" s="13"/>
      <c r="E1158" s="24"/>
      <c r="F1158" s="12"/>
      <c r="G1158" s="12"/>
      <c r="H1158" s="25"/>
      <c r="I1158" s="14" t="str">
        <f aca="false">IF(OR($D1158="",$B1158=""),"",INT(($B1158-$D1158)/365.25))</f>
        <v/>
      </c>
      <c r="J1158" s="25"/>
      <c r="K1158" s="14" t="str">
        <f aca="false">IF(OR($J1158="",$I1158=""),"",IF(OR(AND($J1158="Gelmintoz",$I1158&gt;=2,$I1158&lt;=10),AND($J1158="Onkogematologik",$I1158&gt;=2,$I1158&lt;=18)),"Ha","Yo'q"))</f>
        <v/>
      </c>
      <c r="L1158" s="25"/>
      <c r="M1158" s="12"/>
      <c r="N1158" s="14" t="str">
        <f aca="false">IF(OR($C1158="",$D1158="",$J1158="",$B1158=""),"",IF(COUNTIFS($C$5:$C$2504,$C1158,$D$5:$D$2504,$D1158,$J$5:$J$2504,$J1158,$B$5:$B$2504,$B1158)&gt;1,"Takror",""))</f>
        <v/>
      </c>
    </row>
    <row r="1159" customFormat="false" ht="15" hidden="false" customHeight="false" outlineLevel="0" collapsed="false">
      <c r="A1159" s="8" t="n">
        <v>1155</v>
      </c>
      <c r="B1159" s="13"/>
      <c r="C1159" s="12"/>
      <c r="D1159" s="13"/>
      <c r="E1159" s="24"/>
      <c r="F1159" s="12"/>
      <c r="G1159" s="12"/>
      <c r="H1159" s="25"/>
      <c r="I1159" s="14" t="str">
        <f aca="false">IF(OR($D1159="",$B1159=""),"",INT(($B1159-$D1159)/365.25))</f>
        <v/>
      </c>
      <c r="J1159" s="25"/>
      <c r="K1159" s="14" t="str">
        <f aca="false">IF(OR($J1159="",$I1159=""),"",IF(OR(AND($J1159="Gelmintoz",$I1159&gt;=2,$I1159&lt;=10),AND($J1159="Onkogematologik",$I1159&gt;=2,$I1159&lt;=18)),"Ha","Yo'q"))</f>
        <v/>
      </c>
      <c r="L1159" s="25"/>
      <c r="M1159" s="12"/>
      <c r="N1159" s="14" t="str">
        <f aca="false">IF(OR($C1159="",$D1159="",$J1159="",$B1159=""),"",IF(COUNTIFS($C$5:$C$2504,$C1159,$D$5:$D$2504,$D1159,$J$5:$J$2504,$J1159,$B$5:$B$2504,$B1159)&gt;1,"Takror",""))</f>
        <v/>
      </c>
    </row>
    <row r="1160" customFormat="false" ht="15" hidden="false" customHeight="false" outlineLevel="0" collapsed="false">
      <c r="A1160" s="8" t="n">
        <v>1156</v>
      </c>
      <c r="B1160" s="13"/>
      <c r="C1160" s="12"/>
      <c r="D1160" s="13"/>
      <c r="E1160" s="24"/>
      <c r="F1160" s="12"/>
      <c r="G1160" s="12"/>
      <c r="H1160" s="25"/>
      <c r="I1160" s="14" t="str">
        <f aca="false">IF(OR($D1160="",$B1160=""),"",INT(($B1160-$D1160)/365.25))</f>
        <v/>
      </c>
      <c r="J1160" s="25"/>
      <c r="K1160" s="14" t="str">
        <f aca="false">IF(OR($J1160="",$I1160=""),"",IF(OR(AND($J1160="Gelmintoz",$I1160&gt;=2,$I1160&lt;=10),AND($J1160="Onkogematologik",$I1160&gt;=2,$I1160&lt;=18)),"Ha","Yo'q"))</f>
        <v/>
      </c>
      <c r="L1160" s="25"/>
      <c r="M1160" s="12"/>
      <c r="N1160" s="14" t="str">
        <f aca="false">IF(OR($C1160="",$D1160="",$J1160="",$B1160=""),"",IF(COUNTIFS($C$5:$C$2504,$C1160,$D$5:$D$2504,$D1160,$J$5:$J$2504,$J1160,$B$5:$B$2504,$B1160)&gt;1,"Takror",""))</f>
        <v/>
      </c>
    </row>
    <row r="1161" customFormat="false" ht="15" hidden="false" customHeight="false" outlineLevel="0" collapsed="false">
      <c r="A1161" s="8" t="n">
        <v>1157</v>
      </c>
      <c r="B1161" s="13"/>
      <c r="C1161" s="12"/>
      <c r="D1161" s="13"/>
      <c r="E1161" s="24"/>
      <c r="F1161" s="12"/>
      <c r="G1161" s="12"/>
      <c r="H1161" s="25"/>
      <c r="I1161" s="14" t="str">
        <f aca="false">IF(OR($D1161="",$B1161=""),"",INT(($B1161-$D1161)/365.25))</f>
        <v/>
      </c>
      <c r="J1161" s="25"/>
      <c r="K1161" s="14" t="str">
        <f aca="false">IF(OR($J1161="",$I1161=""),"",IF(OR(AND($J1161="Gelmintoz",$I1161&gt;=2,$I1161&lt;=10),AND($J1161="Onkogematologik",$I1161&gt;=2,$I1161&lt;=18)),"Ha","Yo'q"))</f>
        <v/>
      </c>
      <c r="L1161" s="25"/>
      <c r="M1161" s="12"/>
      <c r="N1161" s="14" t="str">
        <f aca="false">IF(OR($C1161="",$D1161="",$J1161="",$B1161=""),"",IF(COUNTIFS($C$5:$C$2504,$C1161,$D$5:$D$2504,$D1161,$J$5:$J$2504,$J1161,$B$5:$B$2504,$B1161)&gt;1,"Takror",""))</f>
        <v/>
      </c>
    </row>
    <row r="1162" customFormat="false" ht="15" hidden="false" customHeight="false" outlineLevel="0" collapsed="false">
      <c r="A1162" s="8" t="n">
        <v>1158</v>
      </c>
      <c r="B1162" s="13"/>
      <c r="C1162" s="12"/>
      <c r="D1162" s="13"/>
      <c r="E1162" s="24"/>
      <c r="F1162" s="12"/>
      <c r="G1162" s="12"/>
      <c r="H1162" s="25"/>
      <c r="I1162" s="14" t="str">
        <f aca="false">IF(OR($D1162="",$B1162=""),"",INT(($B1162-$D1162)/365.25))</f>
        <v/>
      </c>
      <c r="J1162" s="25"/>
      <c r="K1162" s="14" t="str">
        <f aca="false">IF(OR($J1162="",$I1162=""),"",IF(OR(AND($J1162="Gelmintoz",$I1162&gt;=2,$I1162&lt;=10),AND($J1162="Onkogematologik",$I1162&gt;=2,$I1162&lt;=18)),"Ha","Yo'q"))</f>
        <v/>
      </c>
      <c r="L1162" s="25"/>
      <c r="M1162" s="12"/>
      <c r="N1162" s="14" t="str">
        <f aca="false">IF(OR($C1162="",$D1162="",$J1162="",$B1162=""),"",IF(COUNTIFS($C$5:$C$2504,$C1162,$D$5:$D$2504,$D1162,$J$5:$J$2504,$J1162,$B$5:$B$2504,$B1162)&gt;1,"Takror",""))</f>
        <v/>
      </c>
    </row>
    <row r="1163" customFormat="false" ht="15" hidden="false" customHeight="false" outlineLevel="0" collapsed="false">
      <c r="A1163" s="8" t="n">
        <v>1159</v>
      </c>
      <c r="B1163" s="13"/>
      <c r="C1163" s="12"/>
      <c r="D1163" s="13"/>
      <c r="E1163" s="24"/>
      <c r="F1163" s="12"/>
      <c r="G1163" s="12"/>
      <c r="H1163" s="25"/>
      <c r="I1163" s="14" t="str">
        <f aca="false">IF(OR($D1163="",$B1163=""),"",INT(($B1163-$D1163)/365.25))</f>
        <v/>
      </c>
      <c r="J1163" s="25"/>
      <c r="K1163" s="14" t="str">
        <f aca="false">IF(OR($J1163="",$I1163=""),"",IF(OR(AND($J1163="Gelmintoz",$I1163&gt;=2,$I1163&lt;=10),AND($J1163="Onkogematologik",$I1163&gt;=2,$I1163&lt;=18)),"Ha","Yo'q"))</f>
        <v/>
      </c>
      <c r="L1163" s="25"/>
      <c r="M1163" s="12"/>
      <c r="N1163" s="14" t="str">
        <f aca="false">IF(OR($C1163="",$D1163="",$J1163="",$B1163=""),"",IF(COUNTIFS($C$5:$C$2504,$C1163,$D$5:$D$2504,$D1163,$J$5:$J$2504,$J1163,$B$5:$B$2504,$B1163)&gt;1,"Takror",""))</f>
        <v/>
      </c>
    </row>
    <row r="1164" customFormat="false" ht="15" hidden="false" customHeight="false" outlineLevel="0" collapsed="false">
      <c r="A1164" s="8" t="n">
        <v>1160</v>
      </c>
      <c r="B1164" s="13"/>
      <c r="C1164" s="12"/>
      <c r="D1164" s="13"/>
      <c r="E1164" s="24"/>
      <c r="F1164" s="12"/>
      <c r="G1164" s="12"/>
      <c r="H1164" s="25"/>
      <c r="I1164" s="14" t="str">
        <f aca="false">IF(OR($D1164="",$B1164=""),"",INT(($B1164-$D1164)/365.25))</f>
        <v/>
      </c>
      <c r="J1164" s="25"/>
      <c r="K1164" s="14" t="str">
        <f aca="false">IF(OR($J1164="",$I1164=""),"",IF(OR(AND($J1164="Gelmintoz",$I1164&gt;=2,$I1164&lt;=10),AND($J1164="Onkogematologik",$I1164&gt;=2,$I1164&lt;=18)),"Ha","Yo'q"))</f>
        <v/>
      </c>
      <c r="L1164" s="25"/>
      <c r="M1164" s="12"/>
      <c r="N1164" s="14" t="str">
        <f aca="false">IF(OR($C1164="",$D1164="",$J1164="",$B1164=""),"",IF(COUNTIFS($C$5:$C$2504,$C1164,$D$5:$D$2504,$D1164,$J$5:$J$2504,$J1164,$B$5:$B$2504,$B1164)&gt;1,"Takror",""))</f>
        <v/>
      </c>
    </row>
    <row r="1165" customFormat="false" ht="15" hidden="false" customHeight="false" outlineLevel="0" collapsed="false">
      <c r="A1165" s="8" t="n">
        <v>1161</v>
      </c>
      <c r="B1165" s="13"/>
      <c r="C1165" s="12"/>
      <c r="D1165" s="13"/>
      <c r="E1165" s="24"/>
      <c r="F1165" s="12"/>
      <c r="G1165" s="12"/>
      <c r="H1165" s="25"/>
      <c r="I1165" s="14" t="str">
        <f aca="false">IF(OR($D1165="",$B1165=""),"",INT(($B1165-$D1165)/365.25))</f>
        <v/>
      </c>
      <c r="J1165" s="25"/>
      <c r="K1165" s="14" t="str">
        <f aca="false">IF(OR($J1165="",$I1165=""),"",IF(OR(AND($J1165="Gelmintoz",$I1165&gt;=2,$I1165&lt;=10),AND($J1165="Onkogematologik",$I1165&gt;=2,$I1165&lt;=18)),"Ha","Yo'q"))</f>
        <v/>
      </c>
      <c r="L1165" s="25"/>
      <c r="M1165" s="12"/>
      <c r="N1165" s="14" t="str">
        <f aca="false">IF(OR($C1165="",$D1165="",$J1165="",$B1165=""),"",IF(COUNTIFS($C$5:$C$2504,$C1165,$D$5:$D$2504,$D1165,$J$5:$J$2504,$J1165,$B$5:$B$2504,$B1165)&gt;1,"Takror",""))</f>
        <v/>
      </c>
    </row>
    <row r="1166" customFormat="false" ht="15" hidden="false" customHeight="false" outlineLevel="0" collapsed="false">
      <c r="A1166" s="8" t="n">
        <v>1162</v>
      </c>
      <c r="B1166" s="13"/>
      <c r="C1166" s="12"/>
      <c r="D1166" s="13"/>
      <c r="E1166" s="24"/>
      <c r="F1166" s="12"/>
      <c r="G1166" s="12"/>
      <c r="H1166" s="25"/>
      <c r="I1166" s="14" t="str">
        <f aca="false">IF(OR($D1166="",$B1166=""),"",INT(($B1166-$D1166)/365.25))</f>
        <v/>
      </c>
      <c r="J1166" s="25"/>
      <c r="K1166" s="14" t="str">
        <f aca="false">IF(OR($J1166="",$I1166=""),"",IF(OR(AND($J1166="Gelmintoz",$I1166&gt;=2,$I1166&lt;=10),AND($J1166="Onkogematologik",$I1166&gt;=2,$I1166&lt;=18)),"Ha","Yo'q"))</f>
        <v/>
      </c>
      <c r="L1166" s="25"/>
      <c r="M1166" s="12"/>
      <c r="N1166" s="14" t="str">
        <f aca="false">IF(OR($C1166="",$D1166="",$J1166="",$B1166=""),"",IF(COUNTIFS($C$5:$C$2504,$C1166,$D$5:$D$2504,$D1166,$J$5:$J$2504,$J1166,$B$5:$B$2504,$B1166)&gt;1,"Takror",""))</f>
        <v/>
      </c>
    </row>
    <row r="1167" customFormat="false" ht="15" hidden="false" customHeight="false" outlineLevel="0" collapsed="false">
      <c r="A1167" s="8" t="n">
        <v>1163</v>
      </c>
      <c r="B1167" s="13"/>
      <c r="C1167" s="12"/>
      <c r="D1167" s="13"/>
      <c r="E1167" s="24"/>
      <c r="F1167" s="12"/>
      <c r="G1167" s="12"/>
      <c r="H1167" s="25"/>
      <c r="I1167" s="14" t="str">
        <f aca="false">IF(OR($D1167="",$B1167=""),"",INT(($B1167-$D1167)/365.25))</f>
        <v/>
      </c>
      <c r="J1167" s="25"/>
      <c r="K1167" s="14" t="str">
        <f aca="false">IF(OR($J1167="",$I1167=""),"",IF(OR(AND($J1167="Gelmintoz",$I1167&gt;=2,$I1167&lt;=10),AND($J1167="Onkogematologik",$I1167&gt;=2,$I1167&lt;=18)),"Ha","Yo'q"))</f>
        <v/>
      </c>
      <c r="L1167" s="25"/>
      <c r="M1167" s="12"/>
      <c r="N1167" s="14" t="str">
        <f aca="false">IF(OR($C1167="",$D1167="",$J1167="",$B1167=""),"",IF(COUNTIFS($C$5:$C$2504,$C1167,$D$5:$D$2504,$D1167,$J$5:$J$2504,$J1167,$B$5:$B$2504,$B1167)&gt;1,"Takror",""))</f>
        <v/>
      </c>
    </row>
    <row r="1168" customFormat="false" ht="15" hidden="false" customHeight="false" outlineLevel="0" collapsed="false">
      <c r="A1168" s="8" t="n">
        <v>1164</v>
      </c>
      <c r="B1168" s="13"/>
      <c r="C1168" s="12"/>
      <c r="D1168" s="13"/>
      <c r="E1168" s="24"/>
      <c r="F1168" s="12"/>
      <c r="G1168" s="12"/>
      <c r="H1168" s="25"/>
      <c r="I1168" s="14" t="str">
        <f aca="false">IF(OR($D1168="",$B1168=""),"",INT(($B1168-$D1168)/365.25))</f>
        <v/>
      </c>
      <c r="J1168" s="25"/>
      <c r="K1168" s="14" t="str">
        <f aca="false">IF(OR($J1168="",$I1168=""),"",IF(OR(AND($J1168="Gelmintoz",$I1168&gt;=2,$I1168&lt;=10),AND($J1168="Onkogematologik",$I1168&gt;=2,$I1168&lt;=18)),"Ha","Yo'q"))</f>
        <v/>
      </c>
      <c r="L1168" s="25"/>
      <c r="M1168" s="12"/>
      <c r="N1168" s="14" t="str">
        <f aca="false">IF(OR($C1168="",$D1168="",$J1168="",$B1168=""),"",IF(COUNTIFS($C$5:$C$2504,$C1168,$D$5:$D$2504,$D1168,$J$5:$J$2504,$J1168,$B$5:$B$2504,$B1168)&gt;1,"Takror",""))</f>
        <v/>
      </c>
    </row>
    <row r="1169" customFormat="false" ht="15" hidden="false" customHeight="false" outlineLevel="0" collapsed="false">
      <c r="A1169" s="8" t="n">
        <v>1165</v>
      </c>
      <c r="B1169" s="13"/>
      <c r="C1169" s="12"/>
      <c r="D1169" s="13"/>
      <c r="E1169" s="24"/>
      <c r="F1169" s="12"/>
      <c r="G1169" s="12"/>
      <c r="H1169" s="25"/>
      <c r="I1169" s="14" t="str">
        <f aca="false">IF(OR($D1169="",$B1169=""),"",INT(($B1169-$D1169)/365.25))</f>
        <v/>
      </c>
      <c r="J1169" s="25"/>
      <c r="K1169" s="14" t="str">
        <f aca="false">IF(OR($J1169="",$I1169=""),"",IF(OR(AND($J1169="Gelmintoz",$I1169&gt;=2,$I1169&lt;=10),AND($J1169="Onkogematologik",$I1169&gt;=2,$I1169&lt;=18)),"Ha","Yo'q"))</f>
        <v/>
      </c>
      <c r="L1169" s="25"/>
      <c r="M1169" s="12"/>
      <c r="N1169" s="14" t="str">
        <f aca="false">IF(OR($C1169="",$D1169="",$J1169="",$B1169=""),"",IF(COUNTIFS($C$5:$C$2504,$C1169,$D$5:$D$2504,$D1169,$J$5:$J$2504,$J1169,$B$5:$B$2504,$B1169)&gt;1,"Takror",""))</f>
        <v/>
      </c>
    </row>
    <row r="1170" customFormat="false" ht="15" hidden="false" customHeight="false" outlineLevel="0" collapsed="false">
      <c r="A1170" s="8" t="n">
        <v>1166</v>
      </c>
      <c r="B1170" s="13"/>
      <c r="C1170" s="12"/>
      <c r="D1170" s="13"/>
      <c r="E1170" s="24"/>
      <c r="F1170" s="12"/>
      <c r="G1170" s="12"/>
      <c r="H1170" s="25"/>
      <c r="I1170" s="14" t="str">
        <f aca="false">IF(OR($D1170="",$B1170=""),"",INT(($B1170-$D1170)/365.25))</f>
        <v/>
      </c>
      <c r="J1170" s="25"/>
      <c r="K1170" s="14" t="str">
        <f aca="false">IF(OR($J1170="",$I1170=""),"",IF(OR(AND($J1170="Gelmintoz",$I1170&gt;=2,$I1170&lt;=10),AND($J1170="Onkogematologik",$I1170&gt;=2,$I1170&lt;=18)),"Ha","Yo'q"))</f>
        <v/>
      </c>
      <c r="L1170" s="25"/>
      <c r="M1170" s="12"/>
      <c r="N1170" s="14" t="str">
        <f aca="false">IF(OR($C1170="",$D1170="",$J1170="",$B1170=""),"",IF(COUNTIFS($C$5:$C$2504,$C1170,$D$5:$D$2504,$D1170,$J$5:$J$2504,$J1170,$B$5:$B$2504,$B1170)&gt;1,"Takror",""))</f>
        <v/>
      </c>
    </row>
    <row r="1171" customFormat="false" ht="15" hidden="false" customHeight="false" outlineLevel="0" collapsed="false">
      <c r="A1171" s="8" t="n">
        <v>1167</v>
      </c>
      <c r="B1171" s="13"/>
      <c r="C1171" s="12"/>
      <c r="D1171" s="13"/>
      <c r="E1171" s="24"/>
      <c r="F1171" s="12"/>
      <c r="G1171" s="12"/>
      <c r="H1171" s="25"/>
      <c r="I1171" s="14" t="str">
        <f aca="false">IF(OR($D1171="",$B1171=""),"",INT(($B1171-$D1171)/365.25))</f>
        <v/>
      </c>
      <c r="J1171" s="25"/>
      <c r="K1171" s="14" t="str">
        <f aca="false">IF(OR($J1171="",$I1171=""),"",IF(OR(AND($J1171="Gelmintoz",$I1171&gt;=2,$I1171&lt;=10),AND($J1171="Onkogematologik",$I1171&gt;=2,$I1171&lt;=18)),"Ha","Yo'q"))</f>
        <v/>
      </c>
      <c r="L1171" s="25"/>
      <c r="M1171" s="12"/>
      <c r="N1171" s="14" t="str">
        <f aca="false">IF(OR($C1171="",$D1171="",$J1171="",$B1171=""),"",IF(COUNTIFS($C$5:$C$2504,$C1171,$D$5:$D$2504,$D1171,$J$5:$J$2504,$J1171,$B$5:$B$2504,$B1171)&gt;1,"Takror",""))</f>
        <v/>
      </c>
    </row>
    <row r="1172" customFormat="false" ht="15" hidden="false" customHeight="false" outlineLevel="0" collapsed="false">
      <c r="A1172" s="8" t="n">
        <v>1168</v>
      </c>
      <c r="B1172" s="13"/>
      <c r="C1172" s="12"/>
      <c r="D1172" s="13"/>
      <c r="E1172" s="24"/>
      <c r="F1172" s="12"/>
      <c r="G1172" s="12"/>
      <c r="H1172" s="25"/>
      <c r="I1172" s="14" t="str">
        <f aca="false">IF(OR($D1172="",$B1172=""),"",INT(($B1172-$D1172)/365.25))</f>
        <v/>
      </c>
      <c r="J1172" s="25"/>
      <c r="K1172" s="14" t="str">
        <f aca="false">IF(OR($J1172="",$I1172=""),"",IF(OR(AND($J1172="Gelmintoz",$I1172&gt;=2,$I1172&lt;=10),AND($J1172="Onkogematologik",$I1172&gt;=2,$I1172&lt;=18)),"Ha","Yo'q"))</f>
        <v/>
      </c>
      <c r="L1172" s="25"/>
      <c r="M1172" s="12"/>
      <c r="N1172" s="14" t="str">
        <f aca="false">IF(OR($C1172="",$D1172="",$J1172="",$B1172=""),"",IF(COUNTIFS($C$5:$C$2504,$C1172,$D$5:$D$2504,$D1172,$J$5:$J$2504,$J1172,$B$5:$B$2504,$B1172)&gt;1,"Takror",""))</f>
        <v/>
      </c>
    </row>
    <row r="1173" customFormat="false" ht="15" hidden="false" customHeight="false" outlineLevel="0" collapsed="false">
      <c r="A1173" s="8" t="n">
        <v>1169</v>
      </c>
      <c r="B1173" s="13"/>
      <c r="C1173" s="12"/>
      <c r="D1173" s="13"/>
      <c r="E1173" s="24"/>
      <c r="F1173" s="12"/>
      <c r="G1173" s="12"/>
      <c r="H1173" s="25"/>
      <c r="I1173" s="14" t="str">
        <f aca="false">IF(OR($D1173="",$B1173=""),"",INT(($B1173-$D1173)/365.25))</f>
        <v/>
      </c>
      <c r="J1173" s="25"/>
      <c r="K1173" s="14" t="str">
        <f aca="false">IF(OR($J1173="",$I1173=""),"",IF(OR(AND($J1173="Gelmintoz",$I1173&gt;=2,$I1173&lt;=10),AND($J1173="Onkogematologik",$I1173&gt;=2,$I1173&lt;=18)),"Ha","Yo'q"))</f>
        <v/>
      </c>
      <c r="L1173" s="25"/>
      <c r="M1173" s="12"/>
      <c r="N1173" s="14" t="str">
        <f aca="false">IF(OR($C1173="",$D1173="",$J1173="",$B1173=""),"",IF(COUNTIFS($C$5:$C$2504,$C1173,$D$5:$D$2504,$D1173,$J$5:$J$2504,$J1173,$B$5:$B$2504,$B1173)&gt;1,"Takror",""))</f>
        <v/>
      </c>
    </row>
    <row r="1174" customFormat="false" ht="15" hidden="false" customHeight="false" outlineLevel="0" collapsed="false">
      <c r="A1174" s="8" t="n">
        <v>1170</v>
      </c>
      <c r="B1174" s="13"/>
      <c r="C1174" s="12"/>
      <c r="D1174" s="13"/>
      <c r="E1174" s="24"/>
      <c r="F1174" s="12"/>
      <c r="G1174" s="12"/>
      <c r="H1174" s="25"/>
      <c r="I1174" s="14" t="str">
        <f aca="false">IF(OR($D1174="",$B1174=""),"",INT(($B1174-$D1174)/365.25))</f>
        <v/>
      </c>
      <c r="J1174" s="25"/>
      <c r="K1174" s="14" t="str">
        <f aca="false">IF(OR($J1174="",$I1174=""),"",IF(OR(AND($J1174="Gelmintoz",$I1174&gt;=2,$I1174&lt;=10),AND($J1174="Onkogematologik",$I1174&gt;=2,$I1174&lt;=18)),"Ha","Yo'q"))</f>
        <v/>
      </c>
      <c r="L1174" s="25"/>
      <c r="M1174" s="12"/>
      <c r="N1174" s="14" t="str">
        <f aca="false">IF(OR($C1174="",$D1174="",$J1174="",$B1174=""),"",IF(COUNTIFS($C$5:$C$2504,$C1174,$D$5:$D$2504,$D1174,$J$5:$J$2504,$J1174,$B$5:$B$2504,$B1174)&gt;1,"Takror",""))</f>
        <v/>
      </c>
    </row>
    <row r="1175" customFormat="false" ht="15" hidden="false" customHeight="false" outlineLevel="0" collapsed="false">
      <c r="A1175" s="8" t="n">
        <v>1171</v>
      </c>
      <c r="B1175" s="13"/>
      <c r="C1175" s="12"/>
      <c r="D1175" s="13"/>
      <c r="E1175" s="24"/>
      <c r="F1175" s="12"/>
      <c r="G1175" s="12"/>
      <c r="H1175" s="25"/>
      <c r="I1175" s="14" t="str">
        <f aca="false">IF(OR($D1175="",$B1175=""),"",INT(($B1175-$D1175)/365.25))</f>
        <v/>
      </c>
      <c r="J1175" s="25"/>
      <c r="K1175" s="14" t="str">
        <f aca="false">IF(OR($J1175="",$I1175=""),"",IF(OR(AND($J1175="Gelmintoz",$I1175&gt;=2,$I1175&lt;=10),AND($J1175="Onkogematologik",$I1175&gt;=2,$I1175&lt;=18)),"Ha","Yo'q"))</f>
        <v/>
      </c>
      <c r="L1175" s="25"/>
      <c r="M1175" s="12"/>
      <c r="N1175" s="14" t="str">
        <f aca="false">IF(OR($C1175="",$D1175="",$J1175="",$B1175=""),"",IF(COUNTIFS($C$5:$C$2504,$C1175,$D$5:$D$2504,$D1175,$J$5:$J$2504,$J1175,$B$5:$B$2504,$B1175)&gt;1,"Takror",""))</f>
        <v/>
      </c>
    </row>
    <row r="1176" customFormat="false" ht="15" hidden="false" customHeight="false" outlineLevel="0" collapsed="false">
      <c r="A1176" s="8" t="n">
        <v>1172</v>
      </c>
      <c r="B1176" s="13"/>
      <c r="C1176" s="12"/>
      <c r="D1176" s="13"/>
      <c r="E1176" s="24"/>
      <c r="F1176" s="12"/>
      <c r="G1176" s="12"/>
      <c r="H1176" s="25"/>
      <c r="I1176" s="14" t="str">
        <f aca="false">IF(OR($D1176="",$B1176=""),"",INT(($B1176-$D1176)/365.25))</f>
        <v/>
      </c>
      <c r="J1176" s="25"/>
      <c r="K1176" s="14" t="str">
        <f aca="false">IF(OR($J1176="",$I1176=""),"",IF(OR(AND($J1176="Gelmintoz",$I1176&gt;=2,$I1176&lt;=10),AND($J1176="Onkogematologik",$I1176&gt;=2,$I1176&lt;=18)),"Ha","Yo'q"))</f>
        <v/>
      </c>
      <c r="L1176" s="25"/>
      <c r="M1176" s="12"/>
      <c r="N1176" s="14" t="str">
        <f aca="false">IF(OR($C1176="",$D1176="",$J1176="",$B1176=""),"",IF(COUNTIFS($C$5:$C$2504,$C1176,$D$5:$D$2504,$D1176,$J$5:$J$2504,$J1176,$B$5:$B$2504,$B1176)&gt;1,"Takror",""))</f>
        <v/>
      </c>
    </row>
    <row r="1177" customFormat="false" ht="15" hidden="false" customHeight="false" outlineLevel="0" collapsed="false">
      <c r="A1177" s="8" t="n">
        <v>1173</v>
      </c>
      <c r="B1177" s="13"/>
      <c r="C1177" s="12"/>
      <c r="D1177" s="13"/>
      <c r="E1177" s="24"/>
      <c r="F1177" s="12"/>
      <c r="G1177" s="12"/>
      <c r="H1177" s="25"/>
      <c r="I1177" s="14" t="str">
        <f aca="false">IF(OR($D1177="",$B1177=""),"",INT(($B1177-$D1177)/365.25))</f>
        <v/>
      </c>
      <c r="J1177" s="25"/>
      <c r="K1177" s="14" t="str">
        <f aca="false">IF(OR($J1177="",$I1177=""),"",IF(OR(AND($J1177="Gelmintoz",$I1177&gt;=2,$I1177&lt;=10),AND($J1177="Onkogematologik",$I1177&gt;=2,$I1177&lt;=18)),"Ha","Yo'q"))</f>
        <v/>
      </c>
      <c r="L1177" s="25"/>
      <c r="M1177" s="12"/>
      <c r="N1177" s="14" t="str">
        <f aca="false">IF(OR($C1177="",$D1177="",$J1177="",$B1177=""),"",IF(COUNTIFS($C$5:$C$2504,$C1177,$D$5:$D$2504,$D1177,$J$5:$J$2504,$J1177,$B$5:$B$2504,$B1177)&gt;1,"Takror",""))</f>
        <v/>
      </c>
    </row>
    <row r="1178" customFormat="false" ht="15" hidden="false" customHeight="false" outlineLevel="0" collapsed="false">
      <c r="A1178" s="8" t="n">
        <v>1174</v>
      </c>
      <c r="B1178" s="13"/>
      <c r="C1178" s="12"/>
      <c r="D1178" s="13"/>
      <c r="E1178" s="24"/>
      <c r="F1178" s="12"/>
      <c r="G1178" s="12"/>
      <c r="H1178" s="25"/>
      <c r="I1178" s="14" t="str">
        <f aca="false">IF(OR($D1178="",$B1178=""),"",INT(($B1178-$D1178)/365.25))</f>
        <v/>
      </c>
      <c r="J1178" s="25"/>
      <c r="K1178" s="14" t="str">
        <f aca="false">IF(OR($J1178="",$I1178=""),"",IF(OR(AND($J1178="Gelmintoz",$I1178&gt;=2,$I1178&lt;=10),AND($J1178="Onkogematologik",$I1178&gt;=2,$I1178&lt;=18)),"Ha","Yo'q"))</f>
        <v/>
      </c>
      <c r="L1178" s="25"/>
      <c r="M1178" s="12"/>
      <c r="N1178" s="14" t="str">
        <f aca="false">IF(OR($C1178="",$D1178="",$J1178="",$B1178=""),"",IF(COUNTIFS($C$5:$C$2504,$C1178,$D$5:$D$2504,$D1178,$J$5:$J$2504,$J1178,$B$5:$B$2504,$B1178)&gt;1,"Takror",""))</f>
        <v/>
      </c>
    </row>
    <row r="1179" customFormat="false" ht="15" hidden="false" customHeight="false" outlineLevel="0" collapsed="false">
      <c r="A1179" s="8" t="n">
        <v>1175</v>
      </c>
      <c r="B1179" s="13"/>
      <c r="C1179" s="12"/>
      <c r="D1179" s="13"/>
      <c r="E1179" s="24"/>
      <c r="F1179" s="12"/>
      <c r="G1179" s="12"/>
      <c r="H1179" s="25"/>
      <c r="I1179" s="14" t="str">
        <f aca="false">IF(OR($D1179="",$B1179=""),"",INT(($B1179-$D1179)/365.25))</f>
        <v/>
      </c>
      <c r="J1179" s="25"/>
      <c r="K1179" s="14" t="str">
        <f aca="false">IF(OR($J1179="",$I1179=""),"",IF(OR(AND($J1179="Gelmintoz",$I1179&gt;=2,$I1179&lt;=10),AND($J1179="Onkogematologik",$I1179&gt;=2,$I1179&lt;=18)),"Ha","Yo'q"))</f>
        <v/>
      </c>
      <c r="L1179" s="25"/>
      <c r="M1179" s="12"/>
      <c r="N1179" s="14" t="str">
        <f aca="false">IF(OR($C1179="",$D1179="",$J1179="",$B1179=""),"",IF(COUNTIFS($C$5:$C$2504,$C1179,$D$5:$D$2504,$D1179,$J$5:$J$2504,$J1179,$B$5:$B$2504,$B1179)&gt;1,"Takror",""))</f>
        <v/>
      </c>
    </row>
    <row r="1180" customFormat="false" ht="15" hidden="false" customHeight="false" outlineLevel="0" collapsed="false">
      <c r="A1180" s="8" t="n">
        <v>1176</v>
      </c>
      <c r="B1180" s="13"/>
      <c r="C1180" s="12"/>
      <c r="D1180" s="13"/>
      <c r="E1180" s="24"/>
      <c r="F1180" s="12"/>
      <c r="G1180" s="12"/>
      <c r="H1180" s="25"/>
      <c r="I1180" s="14" t="str">
        <f aca="false">IF(OR($D1180="",$B1180=""),"",INT(($B1180-$D1180)/365.25))</f>
        <v/>
      </c>
      <c r="J1180" s="25"/>
      <c r="K1180" s="14" t="str">
        <f aca="false">IF(OR($J1180="",$I1180=""),"",IF(OR(AND($J1180="Gelmintoz",$I1180&gt;=2,$I1180&lt;=10),AND($J1180="Onkogematologik",$I1180&gt;=2,$I1180&lt;=18)),"Ha","Yo'q"))</f>
        <v/>
      </c>
      <c r="L1180" s="25"/>
      <c r="M1180" s="12"/>
      <c r="N1180" s="14" t="str">
        <f aca="false">IF(OR($C1180="",$D1180="",$J1180="",$B1180=""),"",IF(COUNTIFS($C$5:$C$2504,$C1180,$D$5:$D$2504,$D1180,$J$5:$J$2504,$J1180,$B$5:$B$2504,$B1180)&gt;1,"Takror",""))</f>
        <v/>
      </c>
    </row>
    <row r="1181" customFormat="false" ht="15" hidden="false" customHeight="false" outlineLevel="0" collapsed="false">
      <c r="A1181" s="8" t="n">
        <v>1177</v>
      </c>
      <c r="B1181" s="13"/>
      <c r="C1181" s="12"/>
      <c r="D1181" s="13"/>
      <c r="E1181" s="24"/>
      <c r="F1181" s="12"/>
      <c r="G1181" s="12"/>
      <c r="H1181" s="25"/>
      <c r="I1181" s="14" t="str">
        <f aca="false">IF(OR($D1181="",$B1181=""),"",INT(($B1181-$D1181)/365.25))</f>
        <v/>
      </c>
      <c r="J1181" s="25"/>
      <c r="K1181" s="14" t="str">
        <f aca="false">IF(OR($J1181="",$I1181=""),"",IF(OR(AND($J1181="Gelmintoz",$I1181&gt;=2,$I1181&lt;=10),AND($J1181="Onkogematologik",$I1181&gt;=2,$I1181&lt;=18)),"Ha","Yo'q"))</f>
        <v/>
      </c>
      <c r="L1181" s="25"/>
      <c r="M1181" s="12"/>
      <c r="N1181" s="14" t="str">
        <f aca="false">IF(OR($C1181="",$D1181="",$J1181="",$B1181=""),"",IF(COUNTIFS($C$5:$C$2504,$C1181,$D$5:$D$2504,$D1181,$J$5:$J$2504,$J1181,$B$5:$B$2504,$B1181)&gt;1,"Takror",""))</f>
        <v/>
      </c>
    </row>
    <row r="1182" customFormat="false" ht="15" hidden="false" customHeight="false" outlineLevel="0" collapsed="false">
      <c r="A1182" s="8" t="n">
        <v>1178</v>
      </c>
      <c r="B1182" s="13"/>
      <c r="C1182" s="12"/>
      <c r="D1182" s="13"/>
      <c r="E1182" s="24"/>
      <c r="F1182" s="12"/>
      <c r="G1182" s="12"/>
      <c r="H1182" s="25"/>
      <c r="I1182" s="14" t="str">
        <f aca="false">IF(OR($D1182="",$B1182=""),"",INT(($B1182-$D1182)/365.25))</f>
        <v/>
      </c>
      <c r="J1182" s="25"/>
      <c r="K1182" s="14" t="str">
        <f aca="false">IF(OR($J1182="",$I1182=""),"",IF(OR(AND($J1182="Gelmintoz",$I1182&gt;=2,$I1182&lt;=10),AND($J1182="Onkogematologik",$I1182&gt;=2,$I1182&lt;=18)),"Ha","Yo'q"))</f>
        <v/>
      </c>
      <c r="L1182" s="25"/>
      <c r="M1182" s="12"/>
      <c r="N1182" s="14" t="str">
        <f aca="false">IF(OR($C1182="",$D1182="",$J1182="",$B1182=""),"",IF(COUNTIFS($C$5:$C$2504,$C1182,$D$5:$D$2504,$D1182,$J$5:$J$2504,$J1182,$B$5:$B$2504,$B1182)&gt;1,"Takror",""))</f>
        <v/>
      </c>
    </row>
    <row r="1183" customFormat="false" ht="15" hidden="false" customHeight="false" outlineLevel="0" collapsed="false">
      <c r="A1183" s="8" t="n">
        <v>1179</v>
      </c>
      <c r="B1183" s="13"/>
      <c r="C1183" s="12"/>
      <c r="D1183" s="13"/>
      <c r="E1183" s="24"/>
      <c r="F1183" s="12"/>
      <c r="G1183" s="12"/>
      <c r="H1183" s="25"/>
      <c r="I1183" s="14" t="str">
        <f aca="false">IF(OR($D1183="",$B1183=""),"",INT(($B1183-$D1183)/365.25))</f>
        <v/>
      </c>
      <c r="J1183" s="25"/>
      <c r="K1183" s="14" t="str">
        <f aca="false">IF(OR($J1183="",$I1183=""),"",IF(OR(AND($J1183="Gelmintoz",$I1183&gt;=2,$I1183&lt;=10),AND($J1183="Onkogematologik",$I1183&gt;=2,$I1183&lt;=18)),"Ha","Yo'q"))</f>
        <v/>
      </c>
      <c r="L1183" s="25"/>
      <c r="M1183" s="12"/>
      <c r="N1183" s="14" t="str">
        <f aca="false">IF(OR($C1183="",$D1183="",$J1183="",$B1183=""),"",IF(COUNTIFS($C$5:$C$2504,$C1183,$D$5:$D$2504,$D1183,$J$5:$J$2504,$J1183,$B$5:$B$2504,$B1183)&gt;1,"Takror",""))</f>
        <v/>
      </c>
    </row>
    <row r="1184" customFormat="false" ht="15" hidden="false" customHeight="false" outlineLevel="0" collapsed="false">
      <c r="A1184" s="8" t="n">
        <v>1180</v>
      </c>
      <c r="B1184" s="13"/>
      <c r="C1184" s="12"/>
      <c r="D1184" s="13"/>
      <c r="E1184" s="24"/>
      <c r="F1184" s="12"/>
      <c r="G1184" s="12"/>
      <c r="H1184" s="25"/>
      <c r="I1184" s="14" t="str">
        <f aca="false">IF(OR($D1184="",$B1184=""),"",INT(($B1184-$D1184)/365.25))</f>
        <v/>
      </c>
      <c r="J1184" s="25"/>
      <c r="K1184" s="14" t="str">
        <f aca="false">IF(OR($J1184="",$I1184=""),"",IF(OR(AND($J1184="Gelmintoz",$I1184&gt;=2,$I1184&lt;=10),AND($J1184="Onkogematologik",$I1184&gt;=2,$I1184&lt;=18)),"Ha","Yo'q"))</f>
        <v/>
      </c>
      <c r="L1184" s="25"/>
      <c r="M1184" s="12"/>
      <c r="N1184" s="14" t="str">
        <f aca="false">IF(OR($C1184="",$D1184="",$J1184="",$B1184=""),"",IF(COUNTIFS($C$5:$C$2504,$C1184,$D$5:$D$2504,$D1184,$J$5:$J$2504,$J1184,$B$5:$B$2504,$B1184)&gt;1,"Takror",""))</f>
        <v/>
      </c>
    </row>
    <row r="1185" customFormat="false" ht="15" hidden="false" customHeight="false" outlineLevel="0" collapsed="false">
      <c r="A1185" s="8" t="n">
        <v>1181</v>
      </c>
      <c r="B1185" s="13"/>
      <c r="C1185" s="12"/>
      <c r="D1185" s="13"/>
      <c r="E1185" s="24"/>
      <c r="F1185" s="12"/>
      <c r="G1185" s="12"/>
      <c r="H1185" s="25"/>
      <c r="I1185" s="14" t="str">
        <f aca="false">IF(OR($D1185="",$B1185=""),"",INT(($B1185-$D1185)/365.25))</f>
        <v/>
      </c>
      <c r="J1185" s="25"/>
      <c r="K1185" s="14" t="str">
        <f aca="false">IF(OR($J1185="",$I1185=""),"",IF(OR(AND($J1185="Gelmintoz",$I1185&gt;=2,$I1185&lt;=10),AND($J1185="Onkogematologik",$I1185&gt;=2,$I1185&lt;=18)),"Ha","Yo'q"))</f>
        <v/>
      </c>
      <c r="L1185" s="25"/>
      <c r="M1185" s="12"/>
      <c r="N1185" s="14" t="str">
        <f aca="false">IF(OR($C1185="",$D1185="",$J1185="",$B1185=""),"",IF(COUNTIFS($C$5:$C$2504,$C1185,$D$5:$D$2504,$D1185,$J$5:$J$2504,$J1185,$B$5:$B$2504,$B1185)&gt;1,"Takror",""))</f>
        <v/>
      </c>
    </row>
    <row r="1186" customFormat="false" ht="15" hidden="false" customHeight="false" outlineLevel="0" collapsed="false">
      <c r="A1186" s="8" t="n">
        <v>1182</v>
      </c>
      <c r="B1186" s="13"/>
      <c r="C1186" s="12"/>
      <c r="D1186" s="13"/>
      <c r="E1186" s="24"/>
      <c r="F1186" s="12"/>
      <c r="G1186" s="12"/>
      <c r="H1186" s="25"/>
      <c r="I1186" s="14" t="str">
        <f aca="false">IF(OR($D1186="",$B1186=""),"",INT(($B1186-$D1186)/365.25))</f>
        <v/>
      </c>
      <c r="J1186" s="25"/>
      <c r="K1186" s="14" t="str">
        <f aca="false">IF(OR($J1186="",$I1186=""),"",IF(OR(AND($J1186="Gelmintoz",$I1186&gt;=2,$I1186&lt;=10),AND($J1186="Onkogematologik",$I1186&gt;=2,$I1186&lt;=18)),"Ha","Yo'q"))</f>
        <v/>
      </c>
      <c r="L1186" s="25"/>
      <c r="M1186" s="12"/>
      <c r="N1186" s="14" t="str">
        <f aca="false">IF(OR($C1186="",$D1186="",$J1186="",$B1186=""),"",IF(COUNTIFS($C$5:$C$2504,$C1186,$D$5:$D$2504,$D1186,$J$5:$J$2504,$J1186,$B$5:$B$2504,$B1186)&gt;1,"Takror",""))</f>
        <v/>
      </c>
    </row>
    <row r="1187" customFormat="false" ht="15" hidden="false" customHeight="false" outlineLevel="0" collapsed="false">
      <c r="A1187" s="8" t="n">
        <v>1183</v>
      </c>
      <c r="B1187" s="13"/>
      <c r="C1187" s="12"/>
      <c r="D1187" s="13"/>
      <c r="E1187" s="24"/>
      <c r="F1187" s="12"/>
      <c r="G1187" s="12"/>
      <c r="H1187" s="25"/>
      <c r="I1187" s="14" t="str">
        <f aca="false">IF(OR($D1187="",$B1187=""),"",INT(($B1187-$D1187)/365.25))</f>
        <v/>
      </c>
      <c r="J1187" s="25"/>
      <c r="K1187" s="14" t="str">
        <f aca="false">IF(OR($J1187="",$I1187=""),"",IF(OR(AND($J1187="Gelmintoz",$I1187&gt;=2,$I1187&lt;=10),AND($J1187="Onkogematologik",$I1187&gt;=2,$I1187&lt;=18)),"Ha","Yo'q"))</f>
        <v/>
      </c>
      <c r="L1187" s="25"/>
      <c r="M1187" s="12"/>
      <c r="N1187" s="14" t="str">
        <f aca="false">IF(OR($C1187="",$D1187="",$J1187="",$B1187=""),"",IF(COUNTIFS($C$5:$C$2504,$C1187,$D$5:$D$2504,$D1187,$J$5:$J$2504,$J1187,$B$5:$B$2504,$B1187)&gt;1,"Takror",""))</f>
        <v/>
      </c>
    </row>
    <row r="1188" customFormat="false" ht="15" hidden="false" customHeight="false" outlineLevel="0" collapsed="false">
      <c r="A1188" s="8" t="n">
        <v>1184</v>
      </c>
      <c r="B1188" s="13"/>
      <c r="C1188" s="12"/>
      <c r="D1188" s="13"/>
      <c r="E1188" s="24"/>
      <c r="F1188" s="12"/>
      <c r="G1188" s="12"/>
      <c r="H1188" s="25"/>
      <c r="I1188" s="14" t="str">
        <f aca="false">IF(OR($D1188="",$B1188=""),"",INT(($B1188-$D1188)/365.25))</f>
        <v/>
      </c>
      <c r="J1188" s="25"/>
      <c r="K1188" s="14" t="str">
        <f aca="false">IF(OR($J1188="",$I1188=""),"",IF(OR(AND($J1188="Gelmintoz",$I1188&gt;=2,$I1188&lt;=10),AND($J1188="Onkogematologik",$I1188&gt;=2,$I1188&lt;=18)),"Ha","Yo'q"))</f>
        <v/>
      </c>
      <c r="L1188" s="25"/>
      <c r="M1188" s="12"/>
      <c r="N1188" s="14" t="str">
        <f aca="false">IF(OR($C1188="",$D1188="",$J1188="",$B1188=""),"",IF(COUNTIFS($C$5:$C$2504,$C1188,$D$5:$D$2504,$D1188,$J$5:$J$2504,$J1188,$B$5:$B$2504,$B1188)&gt;1,"Takror",""))</f>
        <v/>
      </c>
    </row>
    <row r="1189" customFormat="false" ht="15" hidden="false" customHeight="false" outlineLevel="0" collapsed="false">
      <c r="A1189" s="8" t="n">
        <v>1185</v>
      </c>
      <c r="B1189" s="13"/>
      <c r="C1189" s="12"/>
      <c r="D1189" s="13"/>
      <c r="E1189" s="24"/>
      <c r="F1189" s="12"/>
      <c r="G1189" s="12"/>
      <c r="H1189" s="25"/>
      <c r="I1189" s="14" t="str">
        <f aca="false">IF(OR($D1189="",$B1189=""),"",INT(($B1189-$D1189)/365.25))</f>
        <v/>
      </c>
      <c r="J1189" s="25"/>
      <c r="K1189" s="14" t="str">
        <f aca="false">IF(OR($J1189="",$I1189=""),"",IF(OR(AND($J1189="Gelmintoz",$I1189&gt;=2,$I1189&lt;=10),AND($J1189="Onkogematologik",$I1189&gt;=2,$I1189&lt;=18)),"Ha","Yo'q"))</f>
        <v/>
      </c>
      <c r="L1189" s="25"/>
      <c r="M1189" s="12"/>
      <c r="N1189" s="14" t="str">
        <f aca="false">IF(OR($C1189="",$D1189="",$J1189="",$B1189=""),"",IF(COUNTIFS($C$5:$C$2504,$C1189,$D$5:$D$2504,$D1189,$J$5:$J$2504,$J1189,$B$5:$B$2504,$B1189)&gt;1,"Takror",""))</f>
        <v/>
      </c>
    </row>
    <row r="1190" customFormat="false" ht="15" hidden="false" customHeight="false" outlineLevel="0" collapsed="false">
      <c r="A1190" s="8" t="n">
        <v>1186</v>
      </c>
      <c r="B1190" s="13"/>
      <c r="C1190" s="12"/>
      <c r="D1190" s="13"/>
      <c r="E1190" s="24"/>
      <c r="F1190" s="12"/>
      <c r="G1190" s="12"/>
      <c r="H1190" s="25"/>
      <c r="I1190" s="14" t="str">
        <f aca="false">IF(OR($D1190="",$B1190=""),"",INT(($B1190-$D1190)/365.25))</f>
        <v/>
      </c>
      <c r="J1190" s="25"/>
      <c r="K1190" s="14" t="str">
        <f aca="false">IF(OR($J1190="",$I1190=""),"",IF(OR(AND($J1190="Gelmintoz",$I1190&gt;=2,$I1190&lt;=10),AND($J1190="Onkogematologik",$I1190&gt;=2,$I1190&lt;=18)),"Ha","Yo'q"))</f>
        <v/>
      </c>
      <c r="L1190" s="25"/>
      <c r="M1190" s="12"/>
      <c r="N1190" s="14" t="str">
        <f aca="false">IF(OR($C1190="",$D1190="",$J1190="",$B1190=""),"",IF(COUNTIFS($C$5:$C$2504,$C1190,$D$5:$D$2504,$D1190,$J$5:$J$2504,$J1190,$B$5:$B$2504,$B1190)&gt;1,"Takror",""))</f>
        <v/>
      </c>
    </row>
    <row r="1191" customFormat="false" ht="15" hidden="false" customHeight="false" outlineLevel="0" collapsed="false">
      <c r="A1191" s="8" t="n">
        <v>1187</v>
      </c>
      <c r="B1191" s="13"/>
      <c r="C1191" s="12"/>
      <c r="D1191" s="13"/>
      <c r="E1191" s="24"/>
      <c r="F1191" s="12"/>
      <c r="G1191" s="12"/>
      <c r="H1191" s="25"/>
      <c r="I1191" s="14" t="str">
        <f aca="false">IF(OR($D1191="",$B1191=""),"",INT(($B1191-$D1191)/365.25))</f>
        <v/>
      </c>
      <c r="J1191" s="25"/>
      <c r="K1191" s="14" t="str">
        <f aca="false">IF(OR($J1191="",$I1191=""),"",IF(OR(AND($J1191="Gelmintoz",$I1191&gt;=2,$I1191&lt;=10),AND($J1191="Onkogematologik",$I1191&gt;=2,$I1191&lt;=18)),"Ha","Yo'q"))</f>
        <v/>
      </c>
      <c r="L1191" s="25"/>
      <c r="M1191" s="12"/>
      <c r="N1191" s="14" t="str">
        <f aca="false">IF(OR($C1191="",$D1191="",$J1191="",$B1191=""),"",IF(COUNTIFS($C$5:$C$2504,$C1191,$D$5:$D$2504,$D1191,$J$5:$J$2504,$J1191,$B$5:$B$2504,$B1191)&gt;1,"Takror",""))</f>
        <v/>
      </c>
    </row>
    <row r="1192" customFormat="false" ht="15" hidden="false" customHeight="false" outlineLevel="0" collapsed="false">
      <c r="A1192" s="8" t="n">
        <v>1188</v>
      </c>
      <c r="B1192" s="13"/>
      <c r="C1192" s="12"/>
      <c r="D1192" s="13"/>
      <c r="E1192" s="24"/>
      <c r="F1192" s="12"/>
      <c r="G1192" s="12"/>
      <c r="H1192" s="25"/>
      <c r="I1192" s="14" t="str">
        <f aca="false">IF(OR($D1192="",$B1192=""),"",INT(($B1192-$D1192)/365.25))</f>
        <v/>
      </c>
      <c r="J1192" s="25"/>
      <c r="K1192" s="14" t="str">
        <f aca="false">IF(OR($J1192="",$I1192=""),"",IF(OR(AND($J1192="Gelmintoz",$I1192&gt;=2,$I1192&lt;=10),AND($J1192="Onkogematologik",$I1192&gt;=2,$I1192&lt;=18)),"Ha","Yo'q"))</f>
        <v/>
      </c>
      <c r="L1192" s="25"/>
      <c r="M1192" s="12"/>
      <c r="N1192" s="14" t="str">
        <f aca="false">IF(OR($C1192="",$D1192="",$J1192="",$B1192=""),"",IF(COUNTIFS($C$5:$C$2504,$C1192,$D$5:$D$2504,$D1192,$J$5:$J$2504,$J1192,$B$5:$B$2504,$B1192)&gt;1,"Takror",""))</f>
        <v/>
      </c>
    </row>
    <row r="1193" customFormat="false" ht="15" hidden="false" customHeight="false" outlineLevel="0" collapsed="false">
      <c r="A1193" s="8" t="n">
        <v>1189</v>
      </c>
      <c r="B1193" s="13"/>
      <c r="C1193" s="12"/>
      <c r="D1193" s="13"/>
      <c r="E1193" s="24"/>
      <c r="F1193" s="12"/>
      <c r="G1193" s="12"/>
      <c r="H1193" s="25"/>
      <c r="I1193" s="14" t="str">
        <f aca="false">IF(OR($D1193="",$B1193=""),"",INT(($B1193-$D1193)/365.25))</f>
        <v/>
      </c>
      <c r="J1193" s="25"/>
      <c r="K1193" s="14" t="str">
        <f aca="false">IF(OR($J1193="",$I1193=""),"",IF(OR(AND($J1193="Gelmintoz",$I1193&gt;=2,$I1193&lt;=10),AND($J1193="Onkogematologik",$I1193&gt;=2,$I1193&lt;=18)),"Ha","Yo'q"))</f>
        <v/>
      </c>
      <c r="L1193" s="25"/>
      <c r="M1193" s="12"/>
      <c r="N1193" s="14" t="str">
        <f aca="false">IF(OR($C1193="",$D1193="",$J1193="",$B1193=""),"",IF(COUNTIFS($C$5:$C$2504,$C1193,$D$5:$D$2504,$D1193,$J$5:$J$2504,$J1193,$B$5:$B$2504,$B1193)&gt;1,"Takror",""))</f>
        <v/>
      </c>
    </row>
    <row r="1194" customFormat="false" ht="15" hidden="false" customHeight="false" outlineLevel="0" collapsed="false">
      <c r="A1194" s="8" t="n">
        <v>1190</v>
      </c>
      <c r="B1194" s="13"/>
      <c r="C1194" s="12"/>
      <c r="D1194" s="13"/>
      <c r="E1194" s="24"/>
      <c r="F1194" s="12"/>
      <c r="G1194" s="12"/>
      <c r="H1194" s="25"/>
      <c r="I1194" s="14" t="str">
        <f aca="false">IF(OR($D1194="",$B1194=""),"",INT(($B1194-$D1194)/365.25))</f>
        <v/>
      </c>
      <c r="J1194" s="25"/>
      <c r="K1194" s="14" t="str">
        <f aca="false">IF(OR($J1194="",$I1194=""),"",IF(OR(AND($J1194="Gelmintoz",$I1194&gt;=2,$I1194&lt;=10),AND($J1194="Onkogematologik",$I1194&gt;=2,$I1194&lt;=18)),"Ha","Yo'q"))</f>
        <v/>
      </c>
      <c r="L1194" s="25"/>
      <c r="M1194" s="12"/>
      <c r="N1194" s="14" t="str">
        <f aca="false">IF(OR($C1194="",$D1194="",$J1194="",$B1194=""),"",IF(COUNTIFS($C$5:$C$2504,$C1194,$D$5:$D$2504,$D1194,$J$5:$J$2504,$J1194,$B$5:$B$2504,$B1194)&gt;1,"Takror",""))</f>
        <v/>
      </c>
    </row>
    <row r="1195" customFormat="false" ht="15" hidden="false" customHeight="false" outlineLevel="0" collapsed="false">
      <c r="A1195" s="8" t="n">
        <v>1191</v>
      </c>
      <c r="B1195" s="13"/>
      <c r="C1195" s="12"/>
      <c r="D1195" s="13"/>
      <c r="E1195" s="24"/>
      <c r="F1195" s="12"/>
      <c r="G1195" s="12"/>
      <c r="H1195" s="25"/>
      <c r="I1195" s="14" t="str">
        <f aca="false">IF(OR($D1195="",$B1195=""),"",INT(($B1195-$D1195)/365.25))</f>
        <v/>
      </c>
      <c r="J1195" s="25"/>
      <c r="K1195" s="14" t="str">
        <f aca="false">IF(OR($J1195="",$I1195=""),"",IF(OR(AND($J1195="Gelmintoz",$I1195&gt;=2,$I1195&lt;=10),AND($J1195="Onkogematologik",$I1195&gt;=2,$I1195&lt;=18)),"Ha","Yo'q"))</f>
        <v/>
      </c>
      <c r="L1195" s="25"/>
      <c r="M1195" s="12"/>
      <c r="N1195" s="14" t="str">
        <f aca="false">IF(OR($C1195="",$D1195="",$J1195="",$B1195=""),"",IF(COUNTIFS($C$5:$C$2504,$C1195,$D$5:$D$2504,$D1195,$J$5:$J$2504,$J1195,$B$5:$B$2504,$B1195)&gt;1,"Takror",""))</f>
        <v/>
      </c>
    </row>
    <row r="1196" customFormat="false" ht="15" hidden="false" customHeight="false" outlineLevel="0" collapsed="false">
      <c r="A1196" s="8" t="n">
        <v>1192</v>
      </c>
      <c r="B1196" s="13"/>
      <c r="C1196" s="12"/>
      <c r="D1196" s="13"/>
      <c r="E1196" s="24"/>
      <c r="F1196" s="12"/>
      <c r="G1196" s="12"/>
      <c r="H1196" s="25"/>
      <c r="I1196" s="14" t="str">
        <f aca="false">IF(OR($D1196="",$B1196=""),"",INT(($B1196-$D1196)/365.25))</f>
        <v/>
      </c>
      <c r="J1196" s="25"/>
      <c r="K1196" s="14" t="str">
        <f aca="false">IF(OR($J1196="",$I1196=""),"",IF(OR(AND($J1196="Gelmintoz",$I1196&gt;=2,$I1196&lt;=10),AND($J1196="Onkogematologik",$I1196&gt;=2,$I1196&lt;=18)),"Ha","Yo'q"))</f>
        <v/>
      </c>
      <c r="L1196" s="25"/>
      <c r="M1196" s="12"/>
      <c r="N1196" s="14" t="str">
        <f aca="false">IF(OR($C1196="",$D1196="",$J1196="",$B1196=""),"",IF(COUNTIFS($C$5:$C$2504,$C1196,$D$5:$D$2504,$D1196,$J$5:$J$2504,$J1196,$B$5:$B$2504,$B1196)&gt;1,"Takror",""))</f>
        <v/>
      </c>
    </row>
    <row r="1197" customFormat="false" ht="15" hidden="false" customHeight="false" outlineLevel="0" collapsed="false">
      <c r="A1197" s="8" t="n">
        <v>1193</v>
      </c>
      <c r="B1197" s="13"/>
      <c r="C1197" s="12"/>
      <c r="D1197" s="13"/>
      <c r="E1197" s="24"/>
      <c r="F1197" s="12"/>
      <c r="G1197" s="12"/>
      <c r="H1197" s="25"/>
      <c r="I1197" s="14" t="str">
        <f aca="false">IF(OR($D1197="",$B1197=""),"",INT(($B1197-$D1197)/365.25))</f>
        <v/>
      </c>
      <c r="J1197" s="25"/>
      <c r="K1197" s="14" t="str">
        <f aca="false">IF(OR($J1197="",$I1197=""),"",IF(OR(AND($J1197="Gelmintoz",$I1197&gt;=2,$I1197&lt;=10),AND($J1197="Onkogematologik",$I1197&gt;=2,$I1197&lt;=18)),"Ha","Yo'q"))</f>
        <v/>
      </c>
      <c r="L1197" s="25"/>
      <c r="M1197" s="12"/>
      <c r="N1197" s="14" t="str">
        <f aca="false">IF(OR($C1197="",$D1197="",$J1197="",$B1197=""),"",IF(COUNTIFS($C$5:$C$2504,$C1197,$D$5:$D$2504,$D1197,$J$5:$J$2504,$J1197,$B$5:$B$2504,$B1197)&gt;1,"Takror",""))</f>
        <v/>
      </c>
    </row>
    <row r="1198" customFormat="false" ht="15" hidden="false" customHeight="false" outlineLevel="0" collapsed="false">
      <c r="A1198" s="8" t="n">
        <v>1194</v>
      </c>
      <c r="B1198" s="13"/>
      <c r="C1198" s="12"/>
      <c r="D1198" s="13"/>
      <c r="E1198" s="24"/>
      <c r="F1198" s="12"/>
      <c r="G1198" s="12"/>
      <c r="H1198" s="25"/>
      <c r="I1198" s="14" t="str">
        <f aca="false">IF(OR($D1198="",$B1198=""),"",INT(($B1198-$D1198)/365.25))</f>
        <v/>
      </c>
      <c r="J1198" s="25"/>
      <c r="K1198" s="14" t="str">
        <f aca="false">IF(OR($J1198="",$I1198=""),"",IF(OR(AND($J1198="Gelmintoz",$I1198&gt;=2,$I1198&lt;=10),AND($J1198="Onkogematologik",$I1198&gt;=2,$I1198&lt;=18)),"Ha","Yo'q"))</f>
        <v/>
      </c>
      <c r="L1198" s="25"/>
      <c r="M1198" s="12"/>
      <c r="N1198" s="14" t="str">
        <f aca="false">IF(OR($C1198="",$D1198="",$J1198="",$B1198=""),"",IF(COUNTIFS($C$5:$C$2504,$C1198,$D$5:$D$2504,$D1198,$J$5:$J$2504,$J1198,$B$5:$B$2504,$B1198)&gt;1,"Takror",""))</f>
        <v/>
      </c>
    </row>
    <row r="1199" customFormat="false" ht="15" hidden="false" customHeight="false" outlineLevel="0" collapsed="false">
      <c r="A1199" s="8" t="n">
        <v>1195</v>
      </c>
      <c r="B1199" s="13"/>
      <c r="C1199" s="12"/>
      <c r="D1199" s="13"/>
      <c r="E1199" s="24"/>
      <c r="F1199" s="12"/>
      <c r="G1199" s="12"/>
      <c r="H1199" s="25"/>
      <c r="I1199" s="14" t="str">
        <f aca="false">IF(OR($D1199="",$B1199=""),"",INT(($B1199-$D1199)/365.25))</f>
        <v/>
      </c>
      <c r="J1199" s="25"/>
      <c r="K1199" s="14" t="str">
        <f aca="false">IF(OR($J1199="",$I1199=""),"",IF(OR(AND($J1199="Gelmintoz",$I1199&gt;=2,$I1199&lt;=10),AND($J1199="Onkogematologik",$I1199&gt;=2,$I1199&lt;=18)),"Ha","Yo'q"))</f>
        <v/>
      </c>
      <c r="L1199" s="25"/>
      <c r="M1199" s="12"/>
      <c r="N1199" s="14" t="str">
        <f aca="false">IF(OR($C1199="",$D1199="",$J1199="",$B1199=""),"",IF(COUNTIFS($C$5:$C$2504,$C1199,$D$5:$D$2504,$D1199,$J$5:$J$2504,$J1199,$B$5:$B$2504,$B1199)&gt;1,"Takror",""))</f>
        <v/>
      </c>
    </row>
    <row r="1200" customFormat="false" ht="15" hidden="false" customHeight="false" outlineLevel="0" collapsed="false">
      <c r="A1200" s="8" t="n">
        <v>1196</v>
      </c>
      <c r="B1200" s="13"/>
      <c r="C1200" s="12"/>
      <c r="D1200" s="13"/>
      <c r="E1200" s="24"/>
      <c r="F1200" s="12"/>
      <c r="G1200" s="12"/>
      <c r="H1200" s="25"/>
      <c r="I1200" s="14" t="str">
        <f aca="false">IF(OR($D1200="",$B1200=""),"",INT(($B1200-$D1200)/365.25))</f>
        <v/>
      </c>
      <c r="J1200" s="25"/>
      <c r="K1200" s="14" t="str">
        <f aca="false">IF(OR($J1200="",$I1200=""),"",IF(OR(AND($J1200="Gelmintoz",$I1200&gt;=2,$I1200&lt;=10),AND($J1200="Onkogematologik",$I1200&gt;=2,$I1200&lt;=18)),"Ha","Yo'q"))</f>
        <v/>
      </c>
      <c r="L1200" s="25"/>
      <c r="M1200" s="12"/>
      <c r="N1200" s="14" t="str">
        <f aca="false">IF(OR($C1200="",$D1200="",$J1200="",$B1200=""),"",IF(COUNTIFS($C$5:$C$2504,$C1200,$D$5:$D$2504,$D1200,$J$5:$J$2504,$J1200,$B$5:$B$2504,$B1200)&gt;1,"Takror",""))</f>
        <v/>
      </c>
    </row>
    <row r="1201" customFormat="false" ht="15" hidden="false" customHeight="false" outlineLevel="0" collapsed="false">
      <c r="A1201" s="8" t="n">
        <v>1197</v>
      </c>
      <c r="B1201" s="13"/>
      <c r="C1201" s="12"/>
      <c r="D1201" s="13"/>
      <c r="E1201" s="24"/>
      <c r="F1201" s="12"/>
      <c r="G1201" s="12"/>
      <c r="H1201" s="25"/>
      <c r="I1201" s="14" t="str">
        <f aca="false">IF(OR($D1201="",$B1201=""),"",INT(($B1201-$D1201)/365.25))</f>
        <v/>
      </c>
      <c r="J1201" s="25"/>
      <c r="K1201" s="14" t="str">
        <f aca="false">IF(OR($J1201="",$I1201=""),"",IF(OR(AND($J1201="Gelmintoz",$I1201&gt;=2,$I1201&lt;=10),AND($J1201="Onkogematologik",$I1201&gt;=2,$I1201&lt;=18)),"Ha","Yo'q"))</f>
        <v/>
      </c>
      <c r="L1201" s="25"/>
      <c r="M1201" s="12"/>
      <c r="N1201" s="14" t="str">
        <f aca="false">IF(OR($C1201="",$D1201="",$J1201="",$B1201=""),"",IF(COUNTIFS($C$5:$C$2504,$C1201,$D$5:$D$2504,$D1201,$J$5:$J$2504,$J1201,$B$5:$B$2504,$B1201)&gt;1,"Takror",""))</f>
        <v/>
      </c>
    </row>
    <row r="1202" customFormat="false" ht="15" hidden="false" customHeight="false" outlineLevel="0" collapsed="false">
      <c r="A1202" s="8" t="n">
        <v>1198</v>
      </c>
      <c r="B1202" s="13"/>
      <c r="C1202" s="12"/>
      <c r="D1202" s="13"/>
      <c r="E1202" s="24"/>
      <c r="F1202" s="12"/>
      <c r="G1202" s="12"/>
      <c r="H1202" s="25"/>
      <c r="I1202" s="14" t="str">
        <f aca="false">IF(OR($D1202="",$B1202=""),"",INT(($B1202-$D1202)/365.25))</f>
        <v/>
      </c>
      <c r="J1202" s="25"/>
      <c r="K1202" s="14" t="str">
        <f aca="false">IF(OR($J1202="",$I1202=""),"",IF(OR(AND($J1202="Gelmintoz",$I1202&gt;=2,$I1202&lt;=10),AND($J1202="Onkogematologik",$I1202&gt;=2,$I1202&lt;=18)),"Ha","Yo'q"))</f>
        <v/>
      </c>
      <c r="L1202" s="25"/>
      <c r="M1202" s="12"/>
      <c r="N1202" s="14" t="str">
        <f aca="false">IF(OR($C1202="",$D1202="",$J1202="",$B1202=""),"",IF(COUNTIFS($C$5:$C$2504,$C1202,$D$5:$D$2504,$D1202,$J$5:$J$2504,$J1202,$B$5:$B$2504,$B1202)&gt;1,"Takror",""))</f>
        <v/>
      </c>
    </row>
    <row r="1203" customFormat="false" ht="15" hidden="false" customHeight="false" outlineLevel="0" collapsed="false">
      <c r="A1203" s="8" t="n">
        <v>1199</v>
      </c>
      <c r="B1203" s="13"/>
      <c r="C1203" s="12"/>
      <c r="D1203" s="13"/>
      <c r="E1203" s="24"/>
      <c r="F1203" s="12"/>
      <c r="G1203" s="12"/>
      <c r="H1203" s="25"/>
      <c r="I1203" s="14" t="str">
        <f aca="false">IF(OR($D1203="",$B1203=""),"",INT(($B1203-$D1203)/365.25))</f>
        <v/>
      </c>
      <c r="J1203" s="25"/>
      <c r="K1203" s="14" t="str">
        <f aca="false">IF(OR($J1203="",$I1203=""),"",IF(OR(AND($J1203="Gelmintoz",$I1203&gt;=2,$I1203&lt;=10),AND($J1203="Onkogematologik",$I1203&gt;=2,$I1203&lt;=18)),"Ha","Yo'q"))</f>
        <v/>
      </c>
      <c r="L1203" s="25"/>
      <c r="M1203" s="12"/>
      <c r="N1203" s="14" t="str">
        <f aca="false">IF(OR($C1203="",$D1203="",$J1203="",$B1203=""),"",IF(COUNTIFS($C$5:$C$2504,$C1203,$D$5:$D$2504,$D1203,$J$5:$J$2504,$J1203,$B$5:$B$2504,$B1203)&gt;1,"Takror",""))</f>
        <v/>
      </c>
    </row>
    <row r="1204" customFormat="false" ht="15" hidden="false" customHeight="false" outlineLevel="0" collapsed="false">
      <c r="A1204" s="8" t="n">
        <v>1200</v>
      </c>
      <c r="B1204" s="13"/>
      <c r="C1204" s="12"/>
      <c r="D1204" s="13"/>
      <c r="E1204" s="24"/>
      <c r="F1204" s="12"/>
      <c r="G1204" s="12"/>
      <c r="H1204" s="25"/>
      <c r="I1204" s="14" t="str">
        <f aca="false">IF(OR($D1204="",$B1204=""),"",INT(($B1204-$D1204)/365.25))</f>
        <v/>
      </c>
      <c r="J1204" s="25"/>
      <c r="K1204" s="14" t="str">
        <f aca="false">IF(OR($J1204="",$I1204=""),"",IF(OR(AND($J1204="Gelmintoz",$I1204&gt;=2,$I1204&lt;=10),AND($J1204="Onkogematologik",$I1204&gt;=2,$I1204&lt;=18)),"Ha","Yo'q"))</f>
        <v/>
      </c>
      <c r="L1204" s="25"/>
      <c r="M1204" s="12"/>
      <c r="N1204" s="14" t="str">
        <f aca="false">IF(OR($C1204="",$D1204="",$J1204="",$B1204=""),"",IF(COUNTIFS($C$5:$C$2504,$C1204,$D$5:$D$2504,$D1204,$J$5:$J$2504,$J1204,$B$5:$B$2504,$B1204)&gt;1,"Takror",""))</f>
        <v/>
      </c>
    </row>
    <row r="1205" customFormat="false" ht="15" hidden="false" customHeight="false" outlineLevel="0" collapsed="false">
      <c r="A1205" s="8" t="n">
        <v>1201</v>
      </c>
      <c r="B1205" s="13"/>
      <c r="C1205" s="12"/>
      <c r="D1205" s="13"/>
      <c r="E1205" s="24"/>
      <c r="F1205" s="12"/>
      <c r="G1205" s="12"/>
      <c r="H1205" s="25"/>
      <c r="I1205" s="14" t="str">
        <f aca="false">IF(OR($D1205="",$B1205=""),"",INT(($B1205-$D1205)/365.25))</f>
        <v/>
      </c>
      <c r="J1205" s="25"/>
      <c r="K1205" s="14" t="str">
        <f aca="false">IF(OR($J1205="",$I1205=""),"",IF(OR(AND($J1205="Gelmintoz",$I1205&gt;=2,$I1205&lt;=10),AND($J1205="Onkogematologik",$I1205&gt;=2,$I1205&lt;=18)),"Ha","Yo'q"))</f>
        <v/>
      </c>
      <c r="L1205" s="25"/>
      <c r="M1205" s="12"/>
      <c r="N1205" s="14" t="str">
        <f aca="false">IF(OR($C1205="",$D1205="",$J1205="",$B1205=""),"",IF(COUNTIFS($C$5:$C$2504,$C1205,$D$5:$D$2504,$D1205,$J$5:$J$2504,$J1205,$B$5:$B$2504,$B1205)&gt;1,"Takror",""))</f>
        <v/>
      </c>
    </row>
    <row r="1206" customFormat="false" ht="15" hidden="false" customHeight="false" outlineLevel="0" collapsed="false">
      <c r="A1206" s="8" t="n">
        <v>1202</v>
      </c>
      <c r="B1206" s="13"/>
      <c r="C1206" s="12"/>
      <c r="D1206" s="13"/>
      <c r="E1206" s="24"/>
      <c r="F1206" s="12"/>
      <c r="G1206" s="12"/>
      <c r="H1206" s="25"/>
      <c r="I1206" s="14" t="str">
        <f aca="false">IF(OR($D1206="",$B1206=""),"",INT(($B1206-$D1206)/365.25))</f>
        <v/>
      </c>
      <c r="J1206" s="25"/>
      <c r="K1206" s="14" t="str">
        <f aca="false">IF(OR($J1206="",$I1206=""),"",IF(OR(AND($J1206="Gelmintoz",$I1206&gt;=2,$I1206&lt;=10),AND($J1206="Onkogematologik",$I1206&gt;=2,$I1206&lt;=18)),"Ha","Yo'q"))</f>
        <v/>
      </c>
      <c r="L1206" s="25"/>
      <c r="M1206" s="12"/>
      <c r="N1206" s="14" t="str">
        <f aca="false">IF(OR($C1206="",$D1206="",$J1206="",$B1206=""),"",IF(COUNTIFS($C$5:$C$2504,$C1206,$D$5:$D$2504,$D1206,$J$5:$J$2504,$J1206,$B$5:$B$2504,$B1206)&gt;1,"Takror",""))</f>
        <v/>
      </c>
    </row>
    <row r="1207" customFormat="false" ht="15" hidden="false" customHeight="false" outlineLevel="0" collapsed="false">
      <c r="A1207" s="8" t="n">
        <v>1203</v>
      </c>
      <c r="B1207" s="13"/>
      <c r="C1207" s="12"/>
      <c r="D1207" s="13"/>
      <c r="E1207" s="24"/>
      <c r="F1207" s="12"/>
      <c r="G1207" s="12"/>
      <c r="H1207" s="25"/>
      <c r="I1207" s="14" t="str">
        <f aca="false">IF(OR($D1207="",$B1207=""),"",INT(($B1207-$D1207)/365.25))</f>
        <v/>
      </c>
      <c r="J1207" s="25"/>
      <c r="K1207" s="14" t="str">
        <f aca="false">IF(OR($J1207="",$I1207=""),"",IF(OR(AND($J1207="Gelmintoz",$I1207&gt;=2,$I1207&lt;=10),AND($J1207="Onkogematologik",$I1207&gt;=2,$I1207&lt;=18)),"Ha","Yo'q"))</f>
        <v/>
      </c>
      <c r="L1207" s="25"/>
      <c r="M1207" s="12"/>
      <c r="N1207" s="14" t="str">
        <f aca="false">IF(OR($C1207="",$D1207="",$J1207="",$B1207=""),"",IF(COUNTIFS($C$5:$C$2504,$C1207,$D$5:$D$2504,$D1207,$J$5:$J$2504,$J1207,$B$5:$B$2504,$B1207)&gt;1,"Takror",""))</f>
        <v/>
      </c>
    </row>
    <row r="1208" customFormat="false" ht="15" hidden="false" customHeight="false" outlineLevel="0" collapsed="false">
      <c r="A1208" s="8" t="n">
        <v>1204</v>
      </c>
      <c r="B1208" s="13"/>
      <c r="C1208" s="12"/>
      <c r="D1208" s="13"/>
      <c r="E1208" s="24"/>
      <c r="F1208" s="12"/>
      <c r="G1208" s="12"/>
      <c r="H1208" s="25"/>
      <c r="I1208" s="14" t="str">
        <f aca="false">IF(OR($D1208="",$B1208=""),"",INT(($B1208-$D1208)/365.25))</f>
        <v/>
      </c>
      <c r="J1208" s="25"/>
      <c r="K1208" s="14" t="str">
        <f aca="false">IF(OR($J1208="",$I1208=""),"",IF(OR(AND($J1208="Gelmintoz",$I1208&gt;=2,$I1208&lt;=10),AND($J1208="Onkogematologik",$I1208&gt;=2,$I1208&lt;=18)),"Ha","Yo'q"))</f>
        <v/>
      </c>
      <c r="L1208" s="25"/>
      <c r="M1208" s="12"/>
      <c r="N1208" s="14" t="str">
        <f aca="false">IF(OR($C1208="",$D1208="",$J1208="",$B1208=""),"",IF(COUNTIFS($C$5:$C$2504,$C1208,$D$5:$D$2504,$D1208,$J$5:$J$2504,$J1208,$B$5:$B$2504,$B1208)&gt;1,"Takror",""))</f>
        <v/>
      </c>
    </row>
    <row r="1209" customFormat="false" ht="15" hidden="false" customHeight="false" outlineLevel="0" collapsed="false">
      <c r="A1209" s="8" t="n">
        <v>1205</v>
      </c>
      <c r="B1209" s="13"/>
      <c r="C1209" s="12"/>
      <c r="D1209" s="13"/>
      <c r="E1209" s="24"/>
      <c r="F1209" s="12"/>
      <c r="G1209" s="12"/>
      <c r="H1209" s="25"/>
      <c r="I1209" s="14" t="str">
        <f aca="false">IF(OR($D1209="",$B1209=""),"",INT(($B1209-$D1209)/365.25))</f>
        <v/>
      </c>
      <c r="J1209" s="25"/>
      <c r="K1209" s="14" t="str">
        <f aca="false">IF(OR($J1209="",$I1209=""),"",IF(OR(AND($J1209="Gelmintoz",$I1209&gt;=2,$I1209&lt;=10),AND($J1209="Onkogematologik",$I1209&gt;=2,$I1209&lt;=18)),"Ha","Yo'q"))</f>
        <v/>
      </c>
      <c r="L1209" s="25"/>
      <c r="M1209" s="12"/>
      <c r="N1209" s="14" t="str">
        <f aca="false">IF(OR($C1209="",$D1209="",$J1209="",$B1209=""),"",IF(COUNTIFS($C$5:$C$2504,$C1209,$D$5:$D$2504,$D1209,$J$5:$J$2504,$J1209,$B$5:$B$2504,$B1209)&gt;1,"Takror",""))</f>
        <v/>
      </c>
    </row>
    <row r="1210" customFormat="false" ht="15" hidden="false" customHeight="false" outlineLevel="0" collapsed="false">
      <c r="A1210" s="8" t="n">
        <v>1206</v>
      </c>
      <c r="B1210" s="13"/>
      <c r="C1210" s="12"/>
      <c r="D1210" s="13"/>
      <c r="E1210" s="24"/>
      <c r="F1210" s="12"/>
      <c r="G1210" s="12"/>
      <c r="H1210" s="25"/>
      <c r="I1210" s="14" t="str">
        <f aca="false">IF(OR($D1210="",$B1210=""),"",INT(($B1210-$D1210)/365.25))</f>
        <v/>
      </c>
      <c r="J1210" s="25"/>
      <c r="K1210" s="14" t="str">
        <f aca="false">IF(OR($J1210="",$I1210=""),"",IF(OR(AND($J1210="Gelmintoz",$I1210&gt;=2,$I1210&lt;=10),AND($J1210="Onkogematologik",$I1210&gt;=2,$I1210&lt;=18)),"Ha","Yo'q"))</f>
        <v/>
      </c>
      <c r="L1210" s="25"/>
      <c r="M1210" s="12"/>
      <c r="N1210" s="14" t="str">
        <f aca="false">IF(OR($C1210="",$D1210="",$J1210="",$B1210=""),"",IF(COUNTIFS($C$5:$C$2504,$C1210,$D$5:$D$2504,$D1210,$J$5:$J$2504,$J1210,$B$5:$B$2504,$B1210)&gt;1,"Takror",""))</f>
        <v/>
      </c>
    </row>
    <row r="1211" customFormat="false" ht="15" hidden="false" customHeight="false" outlineLevel="0" collapsed="false">
      <c r="A1211" s="8" t="n">
        <v>1207</v>
      </c>
      <c r="B1211" s="13"/>
      <c r="C1211" s="12"/>
      <c r="D1211" s="13"/>
      <c r="E1211" s="24"/>
      <c r="F1211" s="12"/>
      <c r="G1211" s="12"/>
      <c r="H1211" s="25"/>
      <c r="I1211" s="14" t="str">
        <f aca="false">IF(OR($D1211="",$B1211=""),"",INT(($B1211-$D1211)/365.25))</f>
        <v/>
      </c>
      <c r="J1211" s="25"/>
      <c r="K1211" s="14" t="str">
        <f aca="false">IF(OR($J1211="",$I1211=""),"",IF(OR(AND($J1211="Gelmintoz",$I1211&gt;=2,$I1211&lt;=10),AND($J1211="Onkogematologik",$I1211&gt;=2,$I1211&lt;=18)),"Ha","Yo'q"))</f>
        <v/>
      </c>
      <c r="L1211" s="25"/>
      <c r="M1211" s="12"/>
      <c r="N1211" s="14" t="str">
        <f aca="false">IF(OR($C1211="",$D1211="",$J1211="",$B1211=""),"",IF(COUNTIFS($C$5:$C$2504,$C1211,$D$5:$D$2504,$D1211,$J$5:$J$2504,$J1211,$B$5:$B$2504,$B1211)&gt;1,"Takror",""))</f>
        <v/>
      </c>
    </row>
    <row r="1212" customFormat="false" ht="15" hidden="false" customHeight="false" outlineLevel="0" collapsed="false">
      <c r="A1212" s="8" t="n">
        <v>1208</v>
      </c>
      <c r="B1212" s="13"/>
      <c r="C1212" s="12"/>
      <c r="D1212" s="13"/>
      <c r="E1212" s="24"/>
      <c r="F1212" s="12"/>
      <c r="G1212" s="12"/>
      <c r="H1212" s="25"/>
      <c r="I1212" s="14" t="str">
        <f aca="false">IF(OR($D1212="",$B1212=""),"",INT(($B1212-$D1212)/365.25))</f>
        <v/>
      </c>
      <c r="J1212" s="25"/>
      <c r="K1212" s="14" t="str">
        <f aca="false">IF(OR($J1212="",$I1212=""),"",IF(OR(AND($J1212="Gelmintoz",$I1212&gt;=2,$I1212&lt;=10),AND($J1212="Onkogematologik",$I1212&gt;=2,$I1212&lt;=18)),"Ha","Yo'q"))</f>
        <v/>
      </c>
      <c r="L1212" s="25"/>
      <c r="M1212" s="12"/>
      <c r="N1212" s="14" t="str">
        <f aca="false">IF(OR($C1212="",$D1212="",$J1212="",$B1212=""),"",IF(COUNTIFS($C$5:$C$2504,$C1212,$D$5:$D$2504,$D1212,$J$5:$J$2504,$J1212,$B$5:$B$2504,$B1212)&gt;1,"Takror",""))</f>
        <v/>
      </c>
    </row>
    <row r="1213" customFormat="false" ht="15" hidden="false" customHeight="false" outlineLevel="0" collapsed="false">
      <c r="A1213" s="8" t="n">
        <v>1209</v>
      </c>
      <c r="B1213" s="13"/>
      <c r="C1213" s="12"/>
      <c r="D1213" s="13"/>
      <c r="E1213" s="24"/>
      <c r="F1213" s="12"/>
      <c r="G1213" s="12"/>
      <c r="H1213" s="25"/>
      <c r="I1213" s="14" t="str">
        <f aca="false">IF(OR($D1213="",$B1213=""),"",INT(($B1213-$D1213)/365.25))</f>
        <v/>
      </c>
      <c r="J1213" s="25"/>
      <c r="K1213" s="14" t="str">
        <f aca="false">IF(OR($J1213="",$I1213=""),"",IF(OR(AND($J1213="Gelmintoz",$I1213&gt;=2,$I1213&lt;=10),AND($J1213="Onkogematologik",$I1213&gt;=2,$I1213&lt;=18)),"Ha","Yo'q"))</f>
        <v/>
      </c>
      <c r="L1213" s="25"/>
      <c r="M1213" s="12"/>
      <c r="N1213" s="14" t="str">
        <f aca="false">IF(OR($C1213="",$D1213="",$J1213="",$B1213=""),"",IF(COUNTIFS($C$5:$C$2504,$C1213,$D$5:$D$2504,$D1213,$J$5:$J$2504,$J1213,$B$5:$B$2504,$B1213)&gt;1,"Takror",""))</f>
        <v/>
      </c>
    </row>
    <row r="1214" customFormat="false" ht="15" hidden="false" customHeight="false" outlineLevel="0" collapsed="false">
      <c r="A1214" s="8" t="n">
        <v>1210</v>
      </c>
      <c r="B1214" s="13"/>
      <c r="C1214" s="12"/>
      <c r="D1214" s="13"/>
      <c r="E1214" s="24"/>
      <c r="F1214" s="12"/>
      <c r="G1214" s="12"/>
      <c r="H1214" s="25"/>
      <c r="I1214" s="14" t="str">
        <f aca="false">IF(OR($D1214="",$B1214=""),"",INT(($B1214-$D1214)/365.25))</f>
        <v/>
      </c>
      <c r="J1214" s="25"/>
      <c r="K1214" s="14" t="str">
        <f aca="false">IF(OR($J1214="",$I1214=""),"",IF(OR(AND($J1214="Gelmintoz",$I1214&gt;=2,$I1214&lt;=10),AND($J1214="Onkogematologik",$I1214&gt;=2,$I1214&lt;=18)),"Ha","Yo'q"))</f>
        <v/>
      </c>
      <c r="L1214" s="25"/>
      <c r="M1214" s="12"/>
      <c r="N1214" s="14" t="str">
        <f aca="false">IF(OR($C1214="",$D1214="",$J1214="",$B1214=""),"",IF(COUNTIFS($C$5:$C$2504,$C1214,$D$5:$D$2504,$D1214,$J$5:$J$2504,$J1214,$B$5:$B$2504,$B1214)&gt;1,"Takror",""))</f>
        <v/>
      </c>
    </row>
    <row r="1215" customFormat="false" ht="15" hidden="false" customHeight="false" outlineLevel="0" collapsed="false">
      <c r="A1215" s="8" t="n">
        <v>1211</v>
      </c>
      <c r="B1215" s="13"/>
      <c r="C1215" s="12"/>
      <c r="D1215" s="13"/>
      <c r="E1215" s="24"/>
      <c r="F1215" s="12"/>
      <c r="G1215" s="12"/>
      <c r="H1215" s="25"/>
      <c r="I1215" s="14" t="str">
        <f aca="false">IF(OR($D1215="",$B1215=""),"",INT(($B1215-$D1215)/365.25))</f>
        <v/>
      </c>
      <c r="J1215" s="25"/>
      <c r="K1215" s="14" t="str">
        <f aca="false">IF(OR($J1215="",$I1215=""),"",IF(OR(AND($J1215="Gelmintoz",$I1215&gt;=2,$I1215&lt;=10),AND($J1215="Onkogematologik",$I1215&gt;=2,$I1215&lt;=18)),"Ha","Yo'q"))</f>
        <v/>
      </c>
      <c r="L1215" s="25"/>
      <c r="M1215" s="12"/>
      <c r="N1215" s="14" t="str">
        <f aca="false">IF(OR($C1215="",$D1215="",$J1215="",$B1215=""),"",IF(COUNTIFS($C$5:$C$2504,$C1215,$D$5:$D$2504,$D1215,$J$5:$J$2504,$J1215,$B$5:$B$2504,$B1215)&gt;1,"Takror",""))</f>
        <v/>
      </c>
    </row>
    <row r="1216" customFormat="false" ht="15" hidden="false" customHeight="false" outlineLevel="0" collapsed="false">
      <c r="A1216" s="8" t="n">
        <v>1212</v>
      </c>
      <c r="B1216" s="13"/>
      <c r="C1216" s="12"/>
      <c r="D1216" s="13"/>
      <c r="E1216" s="24"/>
      <c r="F1216" s="12"/>
      <c r="G1216" s="12"/>
      <c r="H1216" s="25"/>
      <c r="I1216" s="14" t="str">
        <f aca="false">IF(OR($D1216="",$B1216=""),"",INT(($B1216-$D1216)/365.25))</f>
        <v/>
      </c>
      <c r="J1216" s="25"/>
      <c r="K1216" s="14" t="str">
        <f aca="false">IF(OR($J1216="",$I1216=""),"",IF(OR(AND($J1216="Gelmintoz",$I1216&gt;=2,$I1216&lt;=10),AND($J1216="Onkogematologik",$I1216&gt;=2,$I1216&lt;=18)),"Ha","Yo'q"))</f>
        <v/>
      </c>
      <c r="L1216" s="25"/>
      <c r="M1216" s="12"/>
      <c r="N1216" s="14" t="str">
        <f aca="false">IF(OR($C1216="",$D1216="",$J1216="",$B1216=""),"",IF(COUNTIFS($C$5:$C$2504,$C1216,$D$5:$D$2504,$D1216,$J$5:$J$2504,$J1216,$B$5:$B$2504,$B1216)&gt;1,"Takror",""))</f>
        <v/>
      </c>
    </row>
    <row r="1217" customFormat="false" ht="15" hidden="false" customHeight="false" outlineLevel="0" collapsed="false">
      <c r="A1217" s="8" t="n">
        <v>1213</v>
      </c>
      <c r="B1217" s="13"/>
      <c r="C1217" s="12"/>
      <c r="D1217" s="13"/>
      <c r="E1217" s="24"/>
      <c r="F1217" s="12"/>
      <c r="G1217" s="12"/>
      <c r="H1217" s="25"/>
      <c r="I1217" s="14" t="str">
        <f aca="false">IF(OR($D1217="",$B1217=""),"",INT(($B1217-$D1217)/365.25))</f>
        <v/>
      </c>
      <c r="J1217" s="25"/>
      <c r="K1217" s="14" t="str">
        <f aca="false">IF(OR($J1217="",$I1217=""),"",IF(OR(AND($J1217="Gelmintoz",$I1217&gt;=2,$I1217&lt;=10),AND($J1217="Onkogematologik",$I1217&gt;=2,$I1217&lt;=18)),"Ha","Yo'q"))</f>
        <v/>
      </c>
      <c r="L1217" s="25"/>
      <c r="M1217" s="12"/>
      <c r="N1217" s="14" t="str">
        <f aca="false">IF(OR($C1217="",$D1217="",$J1217="",$B1217=""),"",IF(COUNTIFS($C$5:$C$2504,$C1217,$D$5:$D$2504,$D1217,$J$5:$J$2504,$J1217,$B$5:$B$2504,$B1217)&gt;1,"Takror",""))</f>
        <v/>
      </c>
    </row>
    <row r="1218" customFormat="false" ht="15" hidden="false" customHeight="false" outlineLevel="0" collapsed="false">
      <c r="A1218" s="8" t="n">
        <v>1214</v>
      </c>
      <c r="B1218" s="13"/>
      <c r="C1218" s="12"/>
      <c r="D1218" s="13"/>
      <c r="E1218" s="24"/>
      <c r="F1218" s="12"/>
      <c r="G1218" s="12"/>
      <c r="H1218" s="25"/>
      <c r="I1218" s="14" t="str">
        <f aca="false">IF(OR($D1218="",$B1218=""),"",INT(($B1218-$D1218)/365.25))</f>
        <v/>
      </c>
      <c r="J1218" s="25"/>
      <c r="K1218" s="14" t="str">
        <f aca="false">IF(OR($J1218="",$I1218=""),"",IF(OR(AND($J1218="Gelmintoz",$I1218&gt;=2,$I1218&lt;=10),AND($J1218="Onkogematologik",$I1218&gt;=2,$I1218&lt;=18)),"Ha","Yo'q"))</f>
        <v/>
      </c>
      <c r="L1218" s="25"/>
      <c r="M1218" s="12"/>
      <c r="N1218" s="14" t="str">
        <f aca="false">IF(OR($C1218="",$D1218="",$J1218="",$B1218=""),"",IF(COUNTIFS($C$5:$C$2504,$C1218,$D$5:$D$2504,$D1218,$J$5:$J$2504,$J1218,$B$5:$B$2504,$B1218)&gt;1,"Takror",""))</f>
        <v/>
      </c>
    </row>
    <row r="1219" customFormat="false" ht="15" hidden="false" customHeight="false" outlineLevel="0" collapsed="false">
      <c r="A1219" s="8" t="n">
        <v>1215</v>
      </c>
      <c r="B1219" s="13"/>
      <c r="C1219" s="12"/>
      <c r="D1219" s="13"/>
      <c r="E1219" s="24"/>
      <c r="F1219" s="12"/>
      <c r="G1219" s="12"/>
      <c r="H1219" s="25"/>
      <c r="I1219" s="14" t="str">
        <f aca="false">IF(OR($D1219="",$B1219=""),"",INT(($B1219-$D1219)/365.25))</f>
        <v/>
      </c>
      <c r="J1219" s="25"/>
      <c r="K1219" s="14" t="str">
        <f aca="false">IF(OR($J1219="",$I1219=""),"",IF(OR(AND($J1219="Gelmintoz",$I1219&gt;=2,$I1219&lt;=10),AND($J1219="Onkogematologik",$I1219&gt;=2,$I1219&lt;=18)),"Ha","Yo'q"))</f>
        <v/>
      </c>
      <c r="L1219" s="25"/>
      <c r="M1219" s="12"/>
      <c r="N1219" s="14" t="str">
        <f aca="false">IF(OR($C1219="",$D1219="",$J1219="",$B1219=""),"",IF(COUNTIFS($C$5:$C$2504,$C1219,$D$5:$D$2504,$D1219,$J$5:$J$2504,$J1219,$B$5:$B$2504,$B1219)&gt;1,"Takror",""))</f>
        <v/>
      </c>
    </row>
    <row r="1220" customFormat="false" ht="15" hidden="false" customHeight="false" outlineLevel="0" collapsed="false">
      <c r="A1220" s="8" t="n">
        <v>1216</v>
      </c>
      <c r="B1220" s="13"/>
      <c r="C1220" s="12"/>
      <c r="D1220" s="13"/>
      <c r="E1220" s="24"/>
      <c r="F1220" s="12"/>
      <c r="G1220" s="12"/>
      <c r="H1220" s="25"/>
      <c r="I1220" s="14" t="str">
        <f aca="false">IF(OR($D1220="",$B1220=""),"",INT(($B1220-$D1220)/365.25))</f>
        <v/>
      </c>
      <c r="J1220" s="25"/>
      <c r="K1220" s="14" t="str">
        <f aca="false">IF(OR($J1220="",$I1220=""),"",IF(OR(AND($J1220="Gelmintoz",$I1220&gt;=2,$I1220&lt;=10),AND($J1220="Onkogematologik",$I1220&gt;=2,$I1220&lt;=18)),"Ha","Yo'q"))</f>
        <v/>
      </c>
      <c r="L1220" s="25"/>
      <c r="M1220" s="12"/>
      <c r="N1220" s="14" t="str">
        <f aca="false">IF(OR($C1220="",$D1220="",$J1220="",$B1220=""),"",IF(COUNTIFS($C$5:$C$2504,$C1220,$D$5:$D$2504,$D1220,$J$5:$J$2504,$J1220,$B$5:$B$2504,$B1220)&gt;1,"Takror",""))</f>
        <v/>
      </c>
    </row>
    <row r="1221" customFormat="false" ht="15" hidden="false" customHeight="false" outlineLevel="0" collapsed="false">
      <c r="A1221" s="8" t="n">
        <v>1217</v>
      </c>
      <c r="B1221" s="13"/>
      <c r="C1221" s="12"/>
      <c r="D1221" s="13"/>
      <c r="E1221" s="24"/>
      <c r="F1221" s="12"/>
      <c r="G1221" s="12"/>
      <c r="H1221" s="25"/>
      <c r="I1221" s="14" t="str">
        <f aca="false">IF(OR($D1221="",$B1221=""),"",INT(($B1221-$D1221)/365.25))</f>
        <v/>
      </c>
      <c r="J1221" s="25"/>
      <c r="K1221" s="14" t="str">
        <f aca="false">IF(OR($J1221="",$I1221=""),"",IF(OR(AND($J1221="Gelmintoz",$I1221&gt;=2,$I1221&lt;=10),AND($J1221="Onkogematologik",$I1221&gt;=2,$I1221&lt;=18)),"Ha","Yo'q"))</f>
        <v/>
      </c>
      <c r="L1221" s="25"/>
      <c r="M1221" s="12"/>
      <c r="N1221" s="14" t="str">
        <f aca="false">IF(OR($C1221="",$D1221="",$J1221="",$B1221=""),"",IF(COUNTIFS($C$5:$C$2504,$C1221,$D$5:$D$2504,$D1221,$J$5:$J$2504,$J1221,$B$5:$B$2504,$B1221)&gt;1,"Takror",""))</f>
        <v/>
      </c>
    </row>
    <row r="1222" customFormat="false" ht="15" hidden="false" customHeight="false" outlineLevel="0" collapsed="false">
      <c r="A1222" s="8" t="n">
        <v>1218</v>
      </c>
      <c r="B1222" s="13"/>
      <c r="C1222" s="12"/>
      <c r="D1222" s="13"/>
      <c r="E1222" s="24"/>
      <c r="F1222" s="12"/>
      <c r="G1222" s="12"/>
      <c r="H1222" s="25"/>
      <c r="I1222" s="14" t="str">
        <f aca="false">IF(OR($D1222="",$B1222=""),"",INT(($B1222-$D1222)/365.25))</f>
        <v/>
      </c>
      <c r="J1222" s="25"/>
      <c r="K1222" s="14" t="str">
        <f aca="false">IF(OR($J1222="",$I1222=""),"",IF(OR(AND($J1222="Gelmintoz",$I1222&gt;=2,$I1222&lt;=10),AND($J1222="Onkogematologik",$I1222&gt;=2,$I1222&lt;=18)),"Ha","Yo'q"))</f>
        <v/>
      </c>
      <c r="L1222" s="25"/>
      <c r="M1222" s="12"/>
      <c r="N1222" s="14" t="str">
        <f aca="false">IF(OR($C1222="",$D1222="",$J1222="",$B1222=""),"",IF(COUNTIFS($C$5:$C$2504,$C1222,$D$5:$D$2504,$D1222,$J$5:$J$2504,$J1222,$B$5:$B$2504,$B1222)&gt;1,"Takror",""))</f>
        <v/>
      </c>
    </row>
    <row r="1223" customFormat="false" ht="15" hidden="false" customHeight="false" outlineLevel="0" collapsed="false">
      <c r="A1223" s="8" t="n">
        <v>1219</v>
      </c>
      <c r="B1223" s="13"/>
      <c r="C1223" s="12"/>
      <c r="D1223" s="13"/>
      <c r="E1223" s="24"/>
      <c r="F1223" s="12"/>
      <c r="G1223" s="12"/>
      <c r="H1223" s="25"/>
      <c r="I1223" s="14" t="str">
        <f aca="false">IF(OR($D1223="",$B1223=""),"",INT(($B1223-$D1223)/365.25))</f>
        <v/>
      </c>
      <c r="J1223" s="25"/>
      <c r="K1223" s="14" t="str">
        <f aca="false">IF(OR($J1223="",$I1223=""),"",IF(OR(AND($J1223="Gelmintoz",$I1223&gt;=2,$I1223&lt;=10),AND($J1223="Onkogematologik",$I1223&gt;=2,$I1223&lt;=18)),"Ha","Yo'q"))</f>
        <v/>
      </c>
      <c r="L1223" s="25"/>
      <c r="M1223" s="12"/>
      <c r="N1223" s="14" t="str">
        <f aca="false">IF(OR($C1223="",$D1223="",$J1223="",$B1223=""),"",IF(COUNTIFS($C$5:$C$2504,$C1223,$D$5:$D$2504,$D1223,$J$5:$J$2504,$J1223,$B$5:$B$2504,$B1223)&gt;1,"Takror",""))</f>
        <v/>
      </c>
    </row>
    <row r="1224" customFormat="false" ht="15" hidden="false" customHeight="false" outlineLevel="0" collapsed="false">
      <c r="A1224" s="8" t="n">
        <v>1220</v>
      </c>
      <c r="B1224" s="13"/>
      <c r="C1224" s="12"/>
      <c r="D1224" s="13"/>
      <c r="E1224" s="24"/>
      <c r="F1224" s="12"/>
      <c r="G1224" s="12"/>
      <c r="H1224" s="25"/>
      <c r="I1224" s="14" t="str">
        <f aca="false">IF(OR($D1224="",$B1224=""),"",INT(($B1224-$D1224)/365.25))</f>
        <v/>
      </c>
      <c r="J1224" s="25"/>
      <c r="K1224" s="14" t="str">
        <f aca="false">IF(OR($J1224="",$I1224=""),"",IF(OR(AND($J1224="Gelmintoz",$I1224&gt;=2,$I1224&lt;=10),AND($J1224="Onkogematologik",$I1224&gt;=2,$I1224&lt;=18)),"Ha","Yo'q"))</f>
        <v/>
      </c>
      <c r="L1224" s="25"/>
      <c r="M1224" s="12"/>
      <c r="N1224" s="14" t="str">
        <f aca="false">IF(OR($C1224="",$D1224="",$J1224="",$B1224=""),"",IF(COUNTIFS($C$5:$C$2504,$C1224,$D$5:$D$2504,$D1224,$J$5:$J$2504,$J1224,$B$5:$B$2504,$B1224)&gt;1,"Takror",""))</f>
        <v/>
      </c>
    </row>
    <row r="1225" customFormat="false" ht="15" hidden="false" customHeight="false" outlineLevel="0" collapsed="false">
      <c r="A1225" s="8" t="n">
        <v>1221</v>
      </c>
      <c r="B1225" s="13"/>
      <c r="C1225" s="12"/>
      <c r="D1225" s="13"/>
      <c r="E1225" s="24"/>
      <c r="F1225" s="12"/>
      <c r="G1225" s="12"/>
      <c r="H1225" s="25"/>
      <c r="I1225" s="14" t="str">
        <f aca="false">IF(OR($D1225="",$B1225=""),"",INT(($B1225-$D1225)/365.25))</f>
        <v/>
      </c>
      <c r="J1225" s="25"/>
      <c r="K1225" s="14" t="str">
        <f aca="false">IF(OR($J1225="",$I1225=""),"",IF(OR(AND($J1225="Gelmintoz",$I1225&gt;=2,$I1225&lt;=10),AND($J1225="Onkogematologik",$I1225&gt;=2,$I1225&lt;=18)),"Ha","Yo'q"))</f>
        <v/>
      </c>
      <c r="L1225" s="25"/>
      <c r="M1225" s="12"/>
      <c r="N1225" s="14" t="str">
        <f aca="false">IF(OR($C1225="",$D1225="",$J1225="",$B1225=""),"",IF(COUNTIFS($C$5:$C$2504,$C1225,$D$5:$D$2504,$D1225,$J$5:$J$2504,$J1225,$B$5:$B$2504,$B1225)&gt;1,"Takror",""))</f>
        <v/>
      </c>
    </row>
    <row r="1226" customFormat="false" ht="15" hidden="false" customHeight="false" outlineLevel="0" collapsed="false">
      <c r="A1226" s="8" t="n">
        <v>1222</v>
      </c>
      <c r="B1226" s="13"/>
      <c r="C1226" s="12"/>
      <c r="D1226" s="13"/>
      <c r="E1226" s="24"/>
      <c r="F1226" s="12"/>
      <c r="G1226" s="12"/>
      <c r="H1226" s="25"/>
      <c r="I1226" s="14" t="str">
        <f aca="false">IF(OR($D1226="",$B1226=""),"",INT(($B1226-$D1226)/365.25))</f>
        <v/>
      </c>
      <c r="J1226" s="25"/>
      <c r="K1226" s="14" t="str">
        <f aca="false">IF(OR($J1226="",$I1226=""),"",IF(OR(AND($J1226="Gelmintoz",$I1226&gt;=2,$I1226&lt;=10),AND($J1226="Onkogematologik",$I1226&gt;=2,$I1226&lt;=18)),"Ha","Yo'q"))</f>
        <v/>
      </c>
      <c r="L1226" s="25"/>
      <c r="M1226" s="12"/>
      <c r="N1226" s="14" t="str">
        <f aca="false">IF(OR($C1226="",$D1226="",$J1226="",$B1226=""),"",IF(COUNTIFS($C$5:$C$2504,$C1226,$D$5:$D$2504,$D1226,$J$5:$J$2504,$J1226,$B$5:$B$2504,$B1226)&gt;1,"Takror",""))</f>
        <v/>
      </c>
    </row>
    <row r="1227" customFormat="false" ht="15" hidden="false" customHeight="false" outlineLevel="0" collapsed="false">
      <c r="A1227" s="8" t="n">
        <v>1223</v>
      </c>
      <c r="B1227" s="13"/>
      <c r="C1227" s="12"/>
      <c r="D1227" s="13"/>
      <c r="E1227" s="24"/>
      <c r="F1227" s="12"/>
      <c r="G1227" s="12"/>
      <c r="H1227" s="25"/>
      <c r="I1227" s="14" t="str">
        <f aca="false">IF(OR($D1227="",$B1227=""),"",INT(($B1227-$D1227)/365.25))</f>
        <v/>
      </c>
      <c r="J1227" s="25"/>
      <c r="K1227" s="14" t="str">
        <f aca="false">IF(OR($J1227="",$I1227=""),"",IF(OR(AND($J1227="Gelmintoz",$I1227&gt;=2,$I1227&lt;=10),AND($J1227="Onkogematologik",$I1227&gt;=2,$I1227&lt;=18)),"Ha","Yo'q"))</f>
        <v/>
      </c>
      <c r="L1227" s="25"/>
      <c r="M1227" s="12"/>
      <c r="N1227" s="14" t="str">
        <f aca="false">IF(OR($C1227="",$D1227="",$J1227="",$B1227=""),"",IF(COUNTIFS($C$5:$C$2504,$C1227,$D$5:$D$2504,$D1227,$J$5:$J$2504,$J1227,$B$5:$B$2504,$B1227)&gt;1,"Takror",""))</f>
        <v/>
      </c>
    </row>
    <row r="1228" customFormat="false" ht="15" hidden="false" customHeight="false" outlineLevel="0" collapsed="false">
      <c r="A1228" s="8" t="n">
        <v>1224</v>
      </c>
      <c r="B1228" s="13"/>
      <c r="C1228" s="12"/>
      <c r="D1228" s="13"/>
      <c r="E1228" s="24"/>
      <c r="F1228" s="12"/>
      <c r="G1228" s="12"/>
      <c r="H1228" s="25"/>
      <c r="I1228" s="14" t="str">
        <f aca="false">IF(OR($D1228="",$B1228=""),"",INT(($B1228-$D1228)/365.25))</f>
        <v/>
      </c>
      <c r="J1228" s="25"/>
      <c r="K1228" s="14" t="str">
        <f aca="false">IF(OR($J1228="",$I1228=""),"",IF(OR(AND($J1228="Gelmintoz",$I1228&gt;=2,$I1228&lt;=10),AND($J1228="Onkogematologik",$I1228&gt;=2,$I1228&lt;=18)),"Ha","Yo'q"))</f>
        <v/>
      </c>
      <c r="L1228" s="25"/>
      <c r="M1228" s="12"/>
      <c r="N1228" s="14" t="str">
        <f aca="false">IF(OR($C1228="",$D1228="",$J1228="",$B1228=""),"",IF(COUNTIFS($C$5:$C$2504,$C1228,$D$5:$D$2504,$D1228,$J$5:$J$2504,$J1228,$B$5:$B$2504,$B1228)&gt;1,"Takror",""))</f>
        <v/>
      </c>
    </row>
    <row r="1229" customFormat="false" ht="15" hidden="false" customHeight="false" outlineLevel="0" collapsed="false">
      <c r="A1229" s="8" t="n">
        <v>1225</v>
      </c>
      <c r="B1229" s="13"/>
      <c r="C1229" s="12"/>
      <c r="D1229" s="13"/>
      <c r="E1229" s="24"/>
      <c r="F1229" s="12"/>
      <c r="G1229" s="12"/>
      <c r="H1229" s="25"/>
      <c r="I1229" s="14" t="str">
        <f aca="false">IF(OR($D1229="",$B1229=""),"",INT(($B1229-$D1229)/365.25))</f>
        <v/>
      </c>
      <c r="J1229" s="25"/>
      <c r="K1229" s="14" t="str">
        <f aca="false">IF(OR($J1229="",$I1229=""),"",IF(OR(AND($J1229="Gelmintoz",$I1229&gt;=2,$I1229&lt;=10),AND($J1229="Onkogematologik",$I1229&gt;=2,$I1229&lt;=18)),"Ha","Yo'q"))</f>
        <v/>
      </c>
      <c r="L1229" s="25"/>
      <c r="M1229" s="12"/>
      <c r="N1229" s="14" t="str">
        <f aca="false">IF(OR($C1229="",$D1229="",$J1229="",$B1229=""),"",IF(COUNTIFS($C$5:$C$2504,$C1229,$D$5:$D$2504,$D1229,$J$5:$J$2504,$J1229,$B$5:$B$2504,$B1229)&gt;1,"Takror",""))</f>
        <v/>
      </c>
    </row>
    <row r="1230" customFormat="false" ht="15" hidden="false" customHeight="false" outlineLevel="0" collapsed="false">
      <c r="A1230" s="8" t="n">
        <v>1226</v>
      </c>
      <c r="B1230" s="13"/>
      <c r="C1230" s="12"/>
      <c r="D1230" s="13"/>
      <c r="E1230" s="24"/>
      <c r="F1230" s="12"/>
      <c r="G1230" s="12"/>
      <c r="H1230" s="25"/>
      <c r="I1230" s="14" t="str">
        <f aca="false">IF(OR($D1230="",$B1230=""),"",INT(($B1230-$D1230)/365.25))</f>
        <v/>
      </c>
      <c r="J1230" s="25"/>
      <c r="K1230" s="14" t="str">
        <f aca="false">IF(OR($J1230="",$I1230=""),"",IF(OR(AND($J1230="Gelmintoz",$I1230&gt;=2,$I1230&lt;=10),AND($J1230="Onkogematologik",$I1230&gt;=2,$I1230&lt;=18)),"Ha","Yo'q"))</f>
        <v/>
      </c>
      <c r="L1230" s="25"/>
      <c r="M1230" s="12"/>
      <c r="N1230" s="14" t="str">
        <f aca="false">IF(OR($C1230="",$D1230="",$J1230="",$B1230=""),"",IF(COUNTIFS($C$5:$C$2504,$C1230,$D$5:$D$2504,$D1230,$J$5:$J$2504,$J1230,$B$5:$B$2504,$B1230)&gt;1,"Takror",""))</f>
        <v/>
      </c>
    </row>
    <row r="1231" customFormat="false" ht="15" hidden="false" customHeight="false" outlineLevel="0" collapsed="false">
      <c r="A1231" s="8" t="n">
        <v>1227</v>
      </c>
      <c r="B1231" s="13"/>
      <c r="C1231" s="12"/>
      <c r="D1231" s="13"/>
      <c r="E1231" s="24"/>
      <c r="F1231" s="12"/>
      <c r="G1231" s="12"/>
      <c r="H1231" s="25"/>
      <c r="I1231" s="14" t="str">
        <f aca="false">IF(OR($D1231="",$B1231=""),"",INT(($B1231-$D1231)/365.25))</f>
        <v/>
      </c>
      <c r="J1231" s="25"/>
      <c r="K1231" s="14" t="str">
        <f aca="false">IF(OR($J1231="",$I1231=""),"",IF(OR(AND($J1231="Gelmintoz",$I1231&gt;=2,$I1231&lt;=10),AND($J1231="Onkogematologik",$I1231&gt;=2,$I1231&lt;=18)),"Ha","Yo'q"))</f>
        <v/>
      </c>
      <c r="L1231" s="25"/>
      <c r="M1231" s="12"/>
      <c r="N1231" s="14" t="str">
        <f aca="false">IF(OR($C1231="",$D1231="",$J1231="",$B1231=""),"",IF(COUNTIFS($C$5:$C$2504,$C1231,$D$5:$D$2504,$D1231,$J$5:$J$2504,$J1231,$B$5:$B$2504,$B1231)&gt;1,"Takror",""))</f>
        <v/>
      </c>
    </row>
    <row r="1232" customFormat="false" ht="15" hidden="false" customHeight="false" outlineLevel="0" collapsed="false">
      <c r="A1232" s="8" t="n">
        <v>1228</v>
      </c>
      <c r="B1232" s="13"/>
      <c r="C1232" s="12"/>
      <c r="D1232" s="13"/>
      <c r="E1232" s="24"/>
      <c r="F1232" s="12"/>
      <c r="G1232" s="12"/>
      <c r="H1232" s="25"/>
      <c r="I1232" s="14" t="str">
        <f aca="false">IF(OR($D1232="",$B1232=""),"",INT(($B1232-$D1232)/365.25))</f>
        <v/>
      </c>
      <c r="J1232" s="25"/>
      <c r="K1232" s="14" t="str">
        <f aca="false">IF(OR($J1232="",$I1232=""),"",IF(OR(AND($J1232="Gelmintoz",$I1232&gt;=2,$I1232&lt;=10),AND($J1232="Onkogematologik",$I1232&gt;=2,$I1232&lt;=18)),"Ha","Yo'q"))</f>
        <v/>
      </c>
      <c r="L1232" s="25"/>
      <c r="M1232" s="12"/>
      <c r="N1232" s="14" t="str">
        <f aca="false">IF(OR($C1232="",$D1232="",$J1232="",$B1232=""),"",IF(COUNTIFS($C$5:$C$2504,$C1232,$D$5:$D$2504,$D1232,$J$5:$J$2504,$J1232,$B$5:$B$2504,$B1232)&gt;1,"Takror",""))</f>
        <v/>
      </c>
    </row>
    <row r="1233" customFormat="false" ht="15" hidden="false" customHeight="false" outlineLevel="0" collapsed="false">
      <c r="A1233" s="8" t="n">
        <v>1229</v>
      </c>
      <c r="B1233" s="13"/>
      <c r="C1233" s="12"/>
      <c r="D1233" s="13"/>
      <c r="E1233" s="24"/>
      <c r="F1233" s="12"/>
      <c r="G1233" s="12"/>
      <c r="H1233" s="25"/>
      <c r="I1233" s="14" t="str">
        <f aca="false">IF(OR($D1233="",$B1233=""),"",INT(($B1233-$D1233)/365.25))</f>
        <v/>
      </c>
      <c r="J1233" s="25"/>
      <c r="K1233" s="14" t="str">
        <f aca="false">IF(OR($J1233="",$I1233=""),"",IF(OR(AND($J1233="Gelmintoz",$I1233&gt;=2,$I1233&lt;=10),AND($J1233="Onkogematologik",$I1233&gt;=2,$I1233&lt;=18)),"Ha","Yo'q"))</f>
        <v/>
      </c>
      <c r="L1233" s="25"/>
      <c r="M1233" s="12"/>
      <c r="N1233" s="14" t="str">
        <f aca="false">IF(OR($C1233="",$D1233="",$J1233="",$B1233=""),"",IF(COUNTIFS($C$5:$C$2504,$C1233,$D$5:$D$2504,$D1233,$J$5:$J$2504,$J1233,$B$5:$B$2504,$B1233)&gt;1,"Takror",""))</f>
        <v/>
      </c>
    </row>
    <row r="1234" customFormat="false" ht="15" hidden="false" customHeight="false" outlineLevel="0" collapsed="false">
      <c r="A1234" s="8" t="n">
        <v>1230</v>
      </c>
      <c r="B1234" s="13"/>
      <c r="C1234" s="12"/>
      <c r="D1234" s="13"/>
      <c r="E1234" s="24"/>
      <c r="F1234" s="12"/>
      <c r="G1234" s="12"/>
      <c r="H1234" s="25"/>
      <c r="I1234" s="14" t="str">
        <f aca="false">IF(OR($D1234="",$B1234=""),"",INT(($B1234-$D1234)/365.25))</f>
        <v/>
      </c>
      <c r="J1234" s="25"/>
      <c r="K1234" s="14" t="str">
        <f aca="false">IF(OR($J1234="",$I1234=""),"",IF(OR(AND($J1234="Gelmintoz",$I1234&gt;=2,$I1234&lt;=10),AND($J1234="Onkogematologik",$I1234&gt;=2,$I1234&lt;=18)),"Ha","Yo'q"))</f>
        <v/>
      </c>
      <c r="L1234" s="25"/>
      <c r="M1234" s="12"/>
      <c r="N1234" s="14" t="str">
        <f aca="false">IF(OR($C1234="",$D1234="",$J1234="",$B1234=""),"",IF(COUNTIFS($C$5:$C$2504,$C1234,$D$5:$D$2504,$D1234,$J$5:$J$2504,$J1234,$B$5:$B$2504,$B1234)&gt;1,"Takror",""))</f>
        <v/>
      </c>
    </row>
    <row r="1235" customFormat="false" ht="15" hidden="false" customHeight="false" outlineLevel="0" collapsed="false">
      <c r="A1235" s="8" t="n">
        <v>1231</v>
      </c>
      <c r="B1235" s="13"/>
      <c r="C1235" s="12"/>
      <c r="D1235" s="13"/>
      <c r="E1235" s="24"/>
      <c r="F1235" s="12"/>
      <c r="G1235" s="12"/>
      <c r="H1235" s="25"/>
      <c r="I1235" s="14" t="str">
        <f aca="false">IF(OR($D1235="",$B1235=""),"",INT(($B1235-$D1235)/365.25))</f>
        <v/>
      </c>
      <c r="J1235" s="25"/>
      <c r="K1235" s="14" t="str">
        <f aca="false">IF(OR($J1235="",$I1235=""),"",IF(OR(AND($J1235="Gelmintoz",$I1235&gt;=2,$I1235&lt;=10),AND($J1235="Onkogematologik",$I1235&gt;=2,$I1235&lt;=18)),"Ha","Yo'q"))</f>
        <v/>
      </c>
      <c r="L1235" s="25"/>
      <c r="M1235" s="12"/>
      <c r="N1235" s="14" t="str">
        <f aca="false">IF(OR($C1235="",$D1235="",$J1235="",$B1235=""),"",IF(COUNTIFS($C$5:$C$2504,$C1235,$D$5:$D$2504,$D1235,$J$5:$J$2504,$J1235,$B$5:$B$2504,$B1235)&gt;1,"Takror",""))</f>
        <v/>
      </c>
    </row>
    <row r="1236" customFormat="false" ht="15" hidden="false" customHeight="false" outlineLevel="0" collapsed="false">
      <c r="A1236" s="8" t="n">
        <v>1232</v>
      </c>
      <c r="B1236" s="13"/>
      <c r="C1236" s="12"/>
      <c r="D1236" s="13"/>
      <c r="E1236" s="24"/>
      <c r="F1236" s="12"/>
      <c r="G1236" s="12"/>
      <c r="H1236" s="25"/>
      <c r="I1236" s="14" t="str">
        <f aca="false">IF(OR($D1236="",$B1236=""),"",INT(($B1236-$D1236)/365.25))</f>
        <v/>
      </c>
      <c r="J1236" s="25"/>
      <c r="K1236" s="14" t="str">
        <f aca="false">IF(OR($J1236="",$I1236=""),"",IF(OR(AND($J1236="Gelmintoz",$I1236&gt;=2,$I1236&lt;=10),AND($J1236="Onkogematologik",$I1236&gt;=2,$I1236&lt;=18)),"Ha","Yo'q"))</f>
        <v/>
      </c>
      <c r="L1236" s="25"/>
      <c r="M1236" s="12"/>
      <c r="N1236" s="14" t="str">
        <f aca="false">IF(OR($C1236="",$D1236="",$J1236="",$B1236=""),"",IF(COUNTIFS($C$5:$C$2504,$C1236,$D$5:$D$2504,$D1236,$J$5:$J$2504,$J1236,$B$5:$B$2504,$B1236)&gt;1,"Takror",""))</f>
        <v/>
      </c>
    </row>
    <row r="1237" customFormat="false" ht="15" hidden="false" customHeight="false" outlineLevel="0" collapsed="false">
      <c r="A1237" s="8" t="n">
        <v>1233</v>
      </c>
      <c r="B1237" s="13"/>
      <c r="C1237" s="12"/>
      <c r="D1237" s="13"/>
      <c r="E1237" s="24"/>
      <c r="F1237" s="12"/>
      <c r="G1237" s="12"/>
      <c r="H1237" s="25"/>
      <c r="I1237" s="14" t="str">
        <f aca="false">IF(OR($D1237="",$B1237=""),"",INT(($B1237-$D1237)/365.25))</f>
        <v/>
      </c>
      <c r="J1237" s="25"/>
      <c r="K1237" s="14" t="str">
        <f aca="false">IF(OR($J1237="",$I1237=""),"",IF(OR(AND($J1237="Gelmintoz",$I1237&gt;=2,$I1237&lt;=10),AND($J1237="Onkogematologik",$I1237&gt;=2,$I1237&lt;=18)),"Ha","Yo'q"))</f>
        <v/>
      </c>
      <c r="L1237" s="25"/>
      <c r="M1237" s="12"/>
      <c r="N1237" s="14" t="str">
        <f aca="false">IF(OR($C1237="",$D1237="",$J1237="",$B1237=""),"",IF(COUNTIFS($C$5:$C$2504,$C1237,$D$5:$D$2504,$D1237,$J$5:$J$2504,$J1237,$B$5:$B$2504,$B1237)&gt;1,"Takror",""))</f>
        <v/>
      </c>
    </row>
    <row r="1238" customFormat="false" ht="15" hidden="false" customHeight="false" outlineLevel="0" collapsed="false">
      <c r="A1238" s="8" t="n">
        <v>1234</v>
      </c>
      <c r="B1238" s="13"/>
      <c r="C1238" s="12"/>
      <c r="D1238" s="13"/>
      <c r="E1238" s="24"/>
      <c r="F1238" s="12"/>
      <c r="G1238" s="12"/>
      <c r="H1238" s="25"/>
      <c r="I1238" s="14" t="str">
        <f aca="false">IF(OR($D1238="",$B1238=""),"",INT(($B1238-$D1238)/365.25))</f>
        <v/>
      </c>
      <c r="J1238" s="25"/>
      <c r="K1238" s="14" t="str">
        <f aca="false">IF(OR($J1238="",$I1238=""),"",IF(OR(AND($J1238="Gelmintoz",$I1238&gt;=2,$I1238&lt;=10),AND($J1238="Onkogematologik",$I1238&gt;=2,$I1238&lt;=18)),"Ha","Yo'q"))</f>
        <v/>
      </c>
      <c r="L1238" s="25"/>
      <c r="M1238" s="12"/>
      <c r="N1238" s="14" t="str">
        <f aca="false">IF(OR($C1238="",$D1238="",$J1238="",$B1238=""),"",IF(COUNTIFS($C$5:$C$2504,$C1238,$D$5:$D$2504,$D1238,$J$5:$J$2504,$J1238,$B$5:$B$2504,$B1238)&gt;1,"Takror",""))</f>
        <v/>
      </c>
    </row>
    <row r="1239" customFormat="false" ht="15" hidden="false" customHeight="false" outlineLevel="0" collapsed="false">
      <c r="A1239" s="8" t="n">
        <v>1235</v>
      </c>
      <c r="B1239" s="13"/>
      <c r="C1239" s="12"/>
      <c r="D1239" s="13"/>
      <c r="E1239" s="24"/>
      <c r="F1239" s="12"/>
      <c r="G1239" s="12"/>
      <c r="H1239" s="25"/>
      <c r="I1239" s="14" t="str">
        <f aca="false">IF(OR($D1239="",$B1239=""),"",INT(($B1239-$D1239)/365.25))</f>
        <v/>
      </c>
      <c r="J1239" s="25"/>
      <c r="K1239" s="14" t="str">
        <f aca="false">IF(OR($J1239="",$I1239=""),"",IF(OR(AND($J1239="Gelmintoz",$I1239&gt;=2,$I1239&lt;=10),AND($J1239="Onkogematologik",$I1239&gt;=2,$I1239&lt;=18)),"Ha","Yo'q"))</f>
        <v/>
      </c>
      <c r="L1239" s="25"/>
      <c r="M1239" s="12"/>
      <c r="N1239" s="14" t="str">
        <f aca="false">IF(OR($C1239="",$D1239="",$J1239="",$B1239=""),"",IF(COUNTIFS($C$5:$C$2504,$C1239,$D$5:$D$2504,$D1239,$J$5:$J$2504,$J1239,$B$5:$B$2504,$B1239)&gt;1,"Takror",""))</f>
        <v/>
      </c>
    </row>
    <row r="1240" customFormat="false" ht="15" hidden="false" customHeight="false" outlineLevel="0" collapsed="false">
      <c r="A1240" s="8" t="n">
        <v>1236</v>
      </c>
      <c r="B1240" s="13"/>
      <c r="C1240" s="12"/>
      <c r="D1240" s="13"/>
      <c r="E1240" s="24"/>
      <c r="F1240" s="12"/>
      <c r="G1240" s="12"/>
      <c r="H1240" s="25"/>
      <c r="I1240" s="14" t="str">
        <f aca="false">IF(OR($D1240="",$B1240=""),"",INT(($B1240-$D1240)/365.25))</f>
        <v/>
      </c>
      <c r="J1240" s="25"/>
      <c r="K1240" s="14" t="str">
        <f aca="false">IF(OR($J1240="",$I1240=""),"",IF(OR(AND($J1240="Gelmintoz",$I1240&gt;=2,$I1240&lt;=10),AND($J1240="Onkogematologik",$I1240&gt;=2,$I1240&lt;=18)),"Ha","Yo'q"))</f>
        <v/>
      </c>
      <c r="L1240" s="25"/>
      <c r="M1240" s="12"/>
      <c r="N1240" s="14" t="str">
        <f aca="false">IF(OR($C1240="",$D1240="",$J1240="",$B1240=""),"",IF(COUNTIFS($C$5:$C$2504,$C1240,$D$5:$D$2504,$D1240,$J$5:$J$2504,$J1240,$B$5:$B$2504,$B1240)&gt;1,"Takror",""))</f>
        <v/>
      </c>
    </row>
    <row r="1241" customFormat="false" ht="15" hidden="false" customHeight="false" outlineLevel="0" collapsed="false">
      <c r="A1241" s="8" t="n">
        <v>1237</v>
      </c>
      <c r="B1241" s="13"/>
      <c r="C1241" s="12"/>
      <c r="D1241" s="13"/>
      <c r="E1241" s="24"/>
      <c r="F1241" s="12"/>
      <c r="G1241" s="12"/>
      <c r="H1241" s="25"/>
      <c r="I1241" s="14" t="str">
        <f aca="false">IF(OR($D1241="",$B1241=""),"",INT(($B1241-$D1241)/365.25))</f>
        <v/>
      </c>
      <c r="J1241" s="25"/>
      <c r="K1241" s="14" t="str">
        <f aca="false">IF(OR($J1241="",$I1241=""),"",IF(OR(AND($J1241="Gelmintoz",$I1241&gt;=2,$I1241&lt;=10),AND($J1241="Onkogematologik",$I1241&gt;=2,$I1241&lt;=18)),"Ha","Yo'q"))</f>
        <v/>
      </c>
      <c r="L1241" s="25"/>
      <c r="M1241" s="12"/>
      <c r="N1241" s="14" t="str">
        <f aca="false">IF(OR($C1241="",$D1241="",$J1241="",$B1241=""),"",IF(COUNTIFS($C$5:$C$2504,$C1241,$D$5:$D$2504,$D1241,$J$5:$J$2504,$J1241,$B$5:$B$2504,$B1241)&gt;1,"Takror",""))</f>
        <v/>
      </c>
    </row>
    <row r="1242" customFormat="false" ht="15" hidden="false" customHeight="false" outlineLevel="0" collapsed="false">
      <c r="A1242" s="8" t="n">
        <v>1238</v>
      </c>
      <c r="B1242" s="13"/>
      <c r="C1242" s="12"/>
      <c r="D1242" s="13"/>
      <c r="E1242" s="24"/>
      <c r="F1242" s="12"/>
      <c r="G1242" s="12"/>
      <c r="H1242" s="25"/>
      <c r="I1242" s="14" t="str">
        <f aca="false">IF(OR($D1242="",$B1242=""),"",INT(($B1242-$D1242)/365.25))</f>
        <v/>
      </c>
      <c r="J1242" s="25"/>
      <c r="K1242" s="14" t="str">
        <f aca="false">IF(OR($J1242="",$I1242=""),"",IF(OR(AND($J1242="Gelmintoz",$I1242&gt;=2,$I1242&lt;=10),AND($J1242="Onkogematologik",$I1242&gt;=2,$I1242&lt;=18)),"Ha","Yo'q"))</f>
        <v/>
      </c>
      <c r="L1242" s="25"/>
      <c r="M1242" s="12"/>
      <c r="N1242" s="14" t="str">
        <f aca="false">IF(OR($C1242="",$D1242="",$J1242="",$B1242=""),"",IF(COUNTIFS($C$5:$C$2504,$C1242,$D$5:$D$2504,$D1242,$J$5:$J$2504,$J1242,$B$5:$B$2504,$B1242)&gt;1,"Takror",""))</f>
        <v/>
      </c>
    </row>
    <row r="1243" customFormat="false" ht="15" hidden="false" customHeight="false" outlineLevel="0" collapsed="false">
      <c r="A1243" s="8" t="n">
        <v>1239</v>
      </c>
      <c r="B1243" s="13"/>
      <c r="C1243" s="12"/>
      <c r="D1243" s="13"/>
      <c r="E1243" s="24"/>
      <c r="F1243" s="12"/>
      <c r="G1243" s="12"/>
      <c r="H1243" s="25"/>
      <c r="I1243" s="14" t="str">
        <f aca="false">IF(OR($D1243="",$B1243=""),"",INT(($B1243-$D1243)/365.25))</f>
        <v/>
      </c>
      <c r="J1243" s="25"/>
      <c r="K1243" s="14" t="str">
        <f aca="false">IF(OR($J1243="",$I1243=""),"",IF(OR(AND($J1243="Gelmintoz",$I1243&gt;=2,$I1243&lt;=10),AND($J1243="Onkogematologik",$I1243&gt;=2,$I1243&lt;=18)),"Ha","Yo'q"))</f>
        <v/>
      </c>
      <c r="L1243" s="25"/>
      <c r="M1243" s="12"/>
      <c r="N1243" s="14" t="str">
        <f aca="false">IF(OR($C1243="",$D1243="",$J1243="",$B1243=""),"",IF(COUNTIFS($C$5:$C$2504,$C1243,$D$5:$D$2504,$D1243,$J$5:$J$2504,$J1243,$B$5:$B$2504,$B1243)&gt;1,"Takror",""))</f>
        <v/>
      </c>
    </row>
    <row r="1244" customFormat="false" ht="15" hidden="false" customHeight="false" outlineLevel="0" collapsed="false">
      <c r="A1244" s="8" t="n">
        <v>1240</v>
      </c>
      <c r="B1244" s="13"/>
      <c r="C1244" s="12"/>
      <c r="D1244" s="13"/>
      <c r="E1244" s="24"/>
      <c r="F1244" s="12"/>
      <c r="G1244" s="12"/>
      <c r="H1244" s="25"/>
      <c r="I1244" s="14" t="str">
        <f aca="false">IF(OR($D1244="",$B1244=""),"",INT(($B1244-$D1244)/365.25))</f>
        <v/>
      </c>
      <c r="J1244" s="25"/>
      <c r="K1244" s="14" t="str">
        <f aca="false">IF(OR($J1244="",$I1244=""),"",IF(OR(AND($J1244="Gelmintoz",$I1244&gt;=2,$I1244&lt;=10),AND($J1244="Onkogematologik",$I1244&gt;=2,$I1244&lt;=18)),"Ha","Yo'q"))</f>
        <v/>
      </c>
      <c r="L1244" s="25"/>
      <c r="M1244" s="12"/>
      <c r="N1244" s="14" t="str">
        <f aca="false">IF(OR($C1244="",$D1244="",$J1244="",$B1244=""),"",IF(COUNTIFS($C$5:$C$2504,$C1244,$D$5:$D$2504,$D1244,$J$5:$J$2504,$J1244,$B$5:$B$2504,$B1244)&gt;1,"Takror",""))</f>
        <v/>
      </c>
    </row>
    <row r="1245" customFormat="false" ht="15" hidden="false" customHeight="false" outlineLevel="0" collapsed="false">
      <c r="A1245" s="8" t="n">
        <v>1241</v>
      </c>
      <c r="B1245" s="13"/>
      <c r="C1245" s="12"/>
      <c r="D1245" s="13"/>
      <c r="E1245" s="24"/>
      <c r="F1245" s="12"/>
      <c r="G1245" s="12"/>
      <c r="H1245" s="25"/>
      <c r="I1245" s="14" t="str">
        <f aca="false">IF(OR($D1245="",$B1245=""),"",INT(($B1245-$D1245)/365.25))</f>
        <v/>
      </c>
      <c r="J1245" s="25"/>
      <c r="K1245" s="14" t="str">
        <f aca="false">IF(OR($J1245="",$I1245=""),"",IF(OR(AND($J1245="Gelmintoz",$I1245&gt;=2,$I1245&lt;=10),AND($J1245="Onkogematologik",$I1245&gt;=2,$I1245&lt;=18)),"Ha","Yo'q"))</f>
        <v/>
      </c>
      <c r="L1245" s="25"/>
      <c r="M1245" s="12"/>
      <c r="N1245" s="14" t="str">
        <f aca="false">IF(OR($C1245="",$D1245="",$J1245="",$B1245=""),"",IF(COUNTIFS($C$5:$C$2504,$C1245,$D$5:$D$2504,$D1245,$J$5:$J$2504,$J1245,$B$5:$B$2504,$B1245)&gt;1,"Takror",""))</f>
        <v/>
      </c>
    </row>
    <row r="1246" customFormat="false" ht="15" hidden="false" customHeight="false" outlineLevel="0" collapsed="false">
      <c r="A1246" s="8" t="n">
        <v>1242</v>
      </c>
      <c r="B1246" s="13"/>
      <c r="C1246" s="12"/>
      <c r="D1246" s="13"/>
      <c r="E1246" s="24"/>
      <c r="F1246" s="12"/>
      <c r="G1246" s="12"/>
      <c r="H1246" s="25"/>
      <c r="I1246" s="14" t="str">
        <f aca="false">IF(OR($D1246="",$B1246=""),"",INT(($B1246-$D1246)/365.25))</f>
        <v/>
      </c>
      <c r="J1246" s="25"/>
      <c r="K1246" s="14" t="str">
        <f aca="false">IF(OR($J1246="",$I1246=""),"",IF(OR(AND($J1246="Gelmintoz",$I1246&gt;=2,$I1246&lt;=10),AND($J1246="Onkogematologik",$I1246&gt;=2,$I1246&lt;=18)),"Ha","Yo'q"))</f>
        <v/>
      </c>
      <c r="L1246" s="25"/>
      <c r="M1246" s="12"/>
      <c r="N1246" s="14" t="str">
        <f aca="false">IF(OR($C1246="",$D1246="",$J1246="",$B1246=""),"",IF(COUNTIFS($C$5:$C$2504,$C1246,$D$5:$D$2504,$D1246,$J$5:$J$2504,$J1246,$B$5:$B$2504,$B1246)&gt;1,"Takror",""))</f>
        <v/>
      </c>
    </row>
    <row r="1247" customFormat="false" ht="15" hidden="false" customHeight="false" outlineLevel="0" collapsed="false">
      <c r="A1247" s="8" t="n">
        <v>1243</v>
      </c>
      <c r="B1247" s="13"/>
      <c r="C1247" s="12"/>
      <c r="D1247" s="13"/>
      <c r="E1247" s="24"/>
      <c r="F1247" s="12"/>
      <c r="G1247" s="12"/>
      <c r="H1247" s="25"/>
      <c r="I1247" s="14" t="str">
        <f aca="false">IF(OR($D1247="",$B1247=""),"",INT(($B1247-$D1247)/365.25))</f>
        <v/>
      </c>
      <c r="J1247" s="25"/>
      <c r="K1247" s="14" t="str">
        <f aca="false">IF(OR($J1247="",$I1247=""),"",IF(OR(AND($J1247="Gelmintoz",$I1247&gt;=2,$I1247&lt;=10),AND($J1247="Onkogematologik",$I1247&gt;=2,$I1247&lt;=18)),"Ha","Yo'q"))</f>
        <v/>
      </c>
      <c r="L1247" s="25"/>
      <c r="M1247" s="12"/>
      <c r="N1247" s="14" t="str">
        <f aca="false">IF(OR($C1247="",$D1247="",$J1247="",$B1247=""),"",IF(COUNTIFS($C$5:$C$2504,$C1247,$D$5:$D$2504,$D1247,$J$5:$J$2504,$J1247,$B$5:$B$2504,$B1247)&gt;1,"Takror",""))</f>
        <v/>
      </c>
    </row>
    <row r="1248" customFormat="false" ht="15" hidden="false" customHeight="false" outlineLevel="0" collapsed="false">
      <c r="A1248" s="8" t="n">
        <v>1244</v>
      </c>
      <c r="B1248" s="13"/>
      <c r="C1248" s="12"/>
      <c r="D1248" s="13"/>
      <c r="E1248" s="24"/>
      <c r="F1248" s="12"/>
      <c r="G1248" s="12"/>
      <c r="H1248" s="25"/>
      <c r="I1248" s="14" t="str">
        <f aca="false">IF(OR($D1248="",$B1248=""),"",INT(($B1248-$D1248)/365.25))</f>
        <v/>
      </c>
      <c r="J1248" s="25"/>
      <c r="K1248" s="14" t="str">
        <f aca="false">IF(OR($J1248="",$I1248=""),"",IF(OR(AND($J1248="Gelmintoz",$I1248&gt;=2,$I1248&lt;=10),AND($J1248="Onkogematologik",$I1248&gt;=2,$I1248&lt;=18)),"Ha","Yo'q"))</f>
        <v/>
      </c>
      <c r="L1248" s="25"/>
      <c r="M1248" s="12"/>
      <c r="N1248" s="14" t="str">
        <f aca="false">IF(OR($C1248="",$D1248="",$J1248="",$B1248=""),"",IF(COUNTIFS($C$5:$C$2504,$C1248,$D$5:$D$2504,$D1248,$J$5:$J$2504,$J1248,$B$5:$B$2504,$B1248)&gt;1,"Takror",""))</f>
        <v/>
      </c>
    </row>
    <row r="1249" customFormat="false" ht="15" hidden="false" customHeight="false" outlineLevel="0" collapsed="false">
      <c r="A1249" s="8" t="n">
        <v>1245</v>
      </c>
      <c r="B1249" s="13"/>
      <c r="C1249" s="12"/>
      <c r="D1249" s="13"/>
      <c r="E1249" s="24"/>
      <c r="F1249" s="12"/>
      <c r="G1249" s="12"/>
      <c r="H1249" s="25"/>
      <c r="I1249" s="14" t="str">
        <f aca="false">IF(OR($D1249="",$B1249=""),"",INT(($B1249-$D1249)/365.25))</f>
        <v/>
      </c>
      <c r="J1249" s="25"/>
      <c r="K1249" s="14" t="str">
        <f aca="false">IF(OR($J1249="",$I1249=""),"",IF(OR(AND($J1249="Gelmintoz",$I1249&gt;=2,$I1249&lt;=10),AND($J1249="Onkogematologik",$I1249&gt;=2,$I1249&lt;=18)),"Ha","Yo'q"))</f>
        <v/>
      </c>
      <c r="L1249" s="25"/>
      <c r="M1249" s="12"/>
      <c r="N1249" s="14" t="str">
        <f aca="false">IF(OR($C1249="",$D1249="",$J1249="",$B1249=""),"",IF(COUNTIFS($C$5:$C$2504,$C1249,$D$5:$D$2504,$D1249,$J$5:$J$2504,$J1249,$B$5:$B$2504,$B1249)&gt;1,"Takror",""))</f>
        <v/>
      </c>
    </row>
    <row r="1250" customFormat="false" ht="15" hidden="false" customHeight="false" outlineLevel="0" collapsed="false">
      <c r="A1250" s="8" t="n">
        <v>1246</v>
      </c>
      <c r="B1250" s="13"/>
      <c r="C1250" s="12"/>
      <c r="D1250" s="13"/>
      <c r="E1250" s="24"/>
      <c r="F1250" s="12"/>
      <c r="G1250" s="12"/>
      <c r="H1250" s="25"/>
      <c r="I1250" s="14" t="str">
        <f aca="false">IF(OR($D1250="",$B1250=""),"",INT(($B1250-$D1250)/365.25))</f>
        <v/>
      </c>
      <c r="J1250" s="25"/>
      <c r="K1250" s="14" t="str">
        <f aca="false">IF(OR($J1250="",$I1250=""),"",IF(OR(AND($J1250="Gelmintoz",$I1250&gt;=2,$I1250&lt;=10),AND($J1250="Onkogematologik",$I1250&gt;=2,$I1250&lt;=18)),"Ha","Yo'q"))</f>
        <v/>
      </c>
      <c r="L1250" s="25"/>
      <c r="M1250" s="12"/>
      <c r="N1250" s="14" t="str">
        <f aca="false">IF(OR($C1250="",$D1250="",$J1250="",$B1250=""),"",IF(COUNTIFS($C$5:$C$2504,$C1250,$D$5:$D$2504,$D1250,$J$5:$J$2504,$J1250,$B$5:$B$2504,$B1250)&gt;1,"Takror",""))</f>
        <v/>
      </c>
    </row>
    <row r="1251" customFormat="false" ht="15" hidden="false" customHeight="false" outlineLevel="0" collapsed="false">
      <c r="A1251" s="8" t="n">
        <v>1247</v>
      </c>
      <c r="B1251" s="13"/>
      <c r="C1251" s="12"/>
      <c r="D1251" s="13"/>
      <c r="E1251" s="24"/>
      <c r="F1251" s="12"/>
      <c r="G1251" s="12"/>
      <c r="H1251" s="25"/>
      <c r="I1251" s="14" t="str">
        <f aca="false">IF(OR($D1251="",$B1251=""),"",INT(($B1251-$D1251)/365.25))</f>
        <v/>
      </c>
      <c r="J1251" s="25"/>
      <c r="K1251" s="14" t="str">
        <f aca="false">IF(OR($J1251="",$I1251=""),"",IF(OR(AND($J1251="Gelmintoz",$I1251&gt;=2,$I1251&lt;=10),AND($J1251="Onkogematologik",$I1251&gt;=2,$I1251&lt;=18)),"Ha","Yo'q"))</f>
        <v/>
      </c>
      <c r="L1251" s="25"/>
      <c r="M1251" s="12"/>
      <c r="N1251" s="14" t="str">
        <f aca="false">IF(OR($C1251="",$D1251="",$J1251="",$B1251=""),"",IF(COUNTIFS($C$5:$C$2504,$C1251,$D$5:$D$2504,$D1251,$J$5:$J$2504,$J1251,$B$5:$B$2504,$B1251)&gt;1,"Takror",""))</f>
        <v/>
      </c>
    </row>
    <row r="1252" customFormat="false" ht="15" hidden="false" customHeight="false" outlineLevel="0" collapsed="false">
      <c r="A1252" s="8" t="n">
        <v>1248</v>
      </c>
      <c r="B1252" s="13"/>
      <c r="C1252" s="12"/>
      <c r="D1252" s="13"/>
      <c r="E1252" s="24"/>
      <c r="F1252" s="12"/>
      <c r="G1252" s="12"/>
      <c r="H1252" s="25"/>
      <c r="I1252" s="14" t="str">
        <f aca="false">IF(OR($D1252="",$B1252=""),"",INT(($B1252-$D1252)/365.25))</f>
        <v/>
      </c>
      <c r="J1252" s="25"/>
      <c r="K1252" s="14" t="str">
        <f aca="false">IF(OR($J1252="",$I1252=""),"",IF(OR(AND($J1252="Gelmintoz",$I1252&gt;=2,$I1252&lt;=10),AND($J1252="Onkogematologik",$I1252&gt;=2,$I1252&lt;=18)),"Ha","Yo'q"))</f>
        <v/>
      </c>
      <c r="L1252" s="25"/>
      <c r="M1252" s="12"/>
      <c r="N1252" s="14" t="str">
        <f aca="false">IF(OR($C1252="",$D1252="",$J1252="",$B1252=""),"",IF(COUNTIFS($C$5:$C$2504,$C1252,$D$5:$D$2504,$D1252,$J$5:$J$2504,$J1252,$B$5:$B$2504,$B1252)&gt;1,"Takror",""))</f>
        <v/>
      </c>
    </row>
    <row r="1253" customFormat="false" ht="15" hidden="false" customHeight="false" outlineLevel="0" collapsed="false">
      <c r="A1253" s="8" t="n">
        <v>1249</v>
      </c>
      <c r="B1253" s="13"/>
      <c r="C1253" s="12"/>
      <c r="D1253" s="13"/>
      <c r="E1253" s="24"/>
      <c r="F1253" s="12"/>
      <c r="G1253" s="12"/>
      <c r="H1253" s="25"/>
      <c r="I1253" s="14" t="str">
        <f aca="false">IF(OR($D1253="",$B1253=""),"",INT(($B1253-$D1253)/365.25))</f>
        <v/>
      </c>
      <c r="J1253" s="25"/>
      <c r="K1253" s="14" t="str">
        <f aca="false">IF(OR($J1253="",$I1253=""),"",IF(OR(AND($J1253="Gelmintoz",$I1253&gt;=2,$I1253&lt;=10),AND($J1253="Onkogematologik",$I1253&gt;=2,$I1253&lt;=18)),"Ha","Yo'q"))</f>
        <v/>
      </c>
      <c r="L1253" s="25"/>
      <c r="M1253" s="12"/>
      <c r="N1253" s="14" t="str">
        <f aca="false">IF(OR($C1253="",$D1253="",$J1253="",$B1253=""),"",IF(COUNTIFS($C$5:$C$2504,$C1253,$D$5:$D$2504,$D1253,$J$5:$J$2504,$J1253,$B$5:$B$2504,$B1253)&gt;1,"Takror",""))</f>
        <v/>
      </c>
    </row>
    <row r="1254" customFormat="false" ht="15" hidden="false" customHeight="false" outlineLevel="0" collapsed="false">
      <c r="A1254" s="8" t="n">
        <v>1250</v>
      </c>
      <c r="B1254" s="13"/>
      <c r="C1254" s="12"/>
      <c r="D1254" s="13"/>
      <c r="E1254" s="24"/>
      <c r="F1254" s="12"/>
      <c r="G1254" s="12"/>
      <c r="H1254" s="25"/>
      <c r="I1254" s="14" t="str">
        <f aca="false">IF(OR($D1254="",$B1254=""),"",INT(($B1254-$D1254)/365.25))</f>
        <v/>
      </c>
      <c r="J1254" s="25"/>
      <c r="K1254" s="14" t="str">
        <f aca="false">IF(OR($J1254="",$I1254=""),"",IF(OR(AND($J1254="Gelmintoz",$I1254&gt;=2,$I1254&lt;=10),AND($J1254="Onkogematologik",$I1254&gt;=2,$I1254&lt;=18)),"Ha","Yo'q"))</f>
        <v/>
      </c>
      <c r="L1254" s="25"/>
      <c r="M1254" s="12"/>
      <c r="N1254" s="14" t="str">
        <f aca="false">IF(OR($C1254="",$D1254="",$J1254="",$B1254=""),"",IF(COUNTIFS($C$5:$C$2504,$C1254,$D$5:$D$2504,$D1254,$J$5:$J$2504,$J1254,$B$5:$B$2504,$B1254)&gt;1,"Takror",""))</f>
        <v/>
      </c>
    </row>
    <row r="1255" customFormat="false" ht="15" hidden="false" customHeight="false" outlineLevel="0" collapsed="false">
      <c r="A1255" s="8" t="n">
        <v>1251</v>
      </c>
      <c r="B1255" s="13"/>
      <c r="C1255" s="12"/>
      <c r="D1255" s="13"/>
      <c r="E1255" s="24"/>
      <c r="F1255" s="12"/>
      <c r="G1255" s="12"/>
      <c r="H1255" s="25"/>
      <c r="I1255" s="14" t="str">
        <f aca="false">IF(OR($D1255="",$B1255=""),"",INT(($B1255-$D1255)/365.25))</f>
        <v/>
      </c>
      <c r="J1255" s="25"/>
      <c r="K1255" s="14" t="str">
        <f aca="false">IF(OR($J1255="",$I1255=""),"",IF(OR(AND($J1255="Gelmintoz",$I1255&gt;=2,$I1255&lt;=10),AND($J1255="Onkogematologik",$I1255&gt;=2,$I1255&lt;=18)),"Ha","Yo'q"))</f>
        <v/>
      </c>
      <c r="L1255" s="25"/>
      <c r="M1255" s="12"/>
      <c r="N1255" s="14" t="str">
        <f aca="false">IF(OR($C1255="",$D1255="",$J1255="",$B1255=""),"",IF(COUNTIFS($C$5:$C$2504,$C1255,$D$5:$D$2504,$D1255,$J$5:$J$2504,$J1255,$B$5:$B$2504,$B1255)&gt;1,"Takror",""))</f>
        <v/>
      </c>
    </row>
    <row r="1256" customFormat="false" ht="15" hidden="false" customHeight="false" outlineLevel="0" collapsed="false">
      <c r="A1256" s="8" t="n">
        <v>1252</v>
      </c>
      <c r="B1256" s="13"/>
      <c r="C1256" s="12"/>
      <c r="D1256" s="13"/>
      <c r="E1256" s="24"/>
      <c r="F1256" s="12"/>
      <c r="G1256" s="12"/>
      <c r="H1256" s="25"/>
      <c r="I1256" s="14" t="str">
        <f aca="false">IF(OR($D1256="",$B1256=""),"",INT(($B1256-$D1256)/365.25))</f>
        <v/>
      </c>
      <c r="J1256" s="25"/>
      <c r="K1256" s="14" t="str">
        <f aca="false">IF(OR($J1256="",$I1256=""),"",IF(OR(AND($J1256="Gelmintoz",$I1256&gt;=2,$I1256&lt;=10),AND($J1256="Onkogematologik",$I1256&gt;=2,$I1256&lt;=18)),"Ha","Yo'q"))</f>
        <v/>
      </c>
      <c r="L1256" s="25"/>
      <c r="M1256" s="12"/>
      <c r="N1256" s="14" t="str">
        <f aca="false">IF(OR($C1256="",$D1256="",$J1256="",$B1256=""),"",IF(COUNTIFS($C$5:$C$2504,$C1256,$D$5:$D$2504,$D1256,$J$5:$J$2504,$J1256,$B$5:$B$2504,$B1256)&gt;1,"Takror",""))</f>
        <v/>
      </c>
    </row>
    <row r="1257" customFormat="false" ht="15" hidden="false" customHeight="false" outlineLevel="0" collapsed="false">
      <c r="A1257" s="8" t="n">
        <v>1253</v>
      </c>
      <c r="B1257" s="13"/>
      <c r="C1257" s="12"/>
      <c r="D1257" s="13"/>
      <c r="E1257" s="24"/>
      <c r="F1257" s="12"/>
      <c r="G1257" s="12"/>
      <c r="H1257" s="25"/>
      <c r="I1257" s="14" t="str">
        <f aca="false">IF(OR($D1257="",$B1257=""),"",INT(($B1257-$D1257)/365.25))</f>
        <v/>
      </c>
      <c r="J1257" s="25"/>
      <c r="K1257" s="14" t="str">
        <f aca="false">IF(OR($J1257="",$I1257=""),"",IF(OR(AND($J1257="Gelmintoz",$I1257&gt;=2,$I1257&lt;=10),AND($J1257="Onkogematologik",$I1257&gt;=2,$I1257&lt;=18)),"Ha","Yo'q"))</f>
        <v/>
      </c>
      <c r="L1257" s="25"/>
      <c r="M1257" s="12"/>
      <c r="N1257" s="14" t="str">
        <f aca="false">IF(OR($C1257="",$D1257="",$J1257="",$B1257=""),"",IF(COUNTIFS($C$5:$C$2504,$C1257,$D$5:$D$2504,$D1257,$J$5:$J$2504,$J1257,$B$5:$B$2504,$B1257)&gt;1,"Takror",""))</f>
        <v/>
      </c>
    </row>
    <row r="1258" customFormat="false" ht="15" hidden="false" customHeight="false" outlineLevel="0" collapsed="false">
      <c r="A1258" s="8" t="n">
        <v>1254</v>
      </c>
      <c r="B1258" s="13"/>
      <c r="C1258" s="12"/>
      <c r="D1258" s="13"/>
      <c r="E1258" s="24"/>
      <c r="F1258" s="12"/>
      <c r="G1258" s="12"/>
      <c r="H1258" s="25"/>
      <c r="I1258" s="14" t="str">
        <f aca="false">IF(OR($D1258="",$B1258=""),"",INT(($B1258-$D1258)/365.25))</f>
        <v/>
      </c>
      <c r="J1258" s="25"/>
      <c r="K1258" s="14" t="str">
        <f aca="false">IF(OR($J1258="",$I1258=""),"",IF(OR(AND($J1258="Gelmintoz",$I1258&gt;=2,$I1258&lt;=10),AND($J1258="Onkogematologik",$I1258&gt;=2,$I1258&lt;=18)),"Ha","Yo'q"))</f>
        <v/>
      </c>
      <c r="L1258" s="25"/>
      <c r="M1258" s="12"/>
      <c r="N1258" s="14" t="str">
        <f aca="false">IF(OR($C1258="",$D1258="",$J1258="",$B1258=""),"",IF(COUNTIFS($C$5:$C$2504,$C1258,$D$5:$D$2504,$D1258,$J$5:$J$2504,$J1258,$B$5:$B$2504,$B1258)&gt;1,"Takror",""))</f>
        <v/>
      </c>
    </row>
    <row r="1259" customFormat="false" ht="15" hidden="false" customHeight="false" outlineLevel="0" collapsed="false">
      <c r="A1259" s="8" t="n">
        <v>1255</v>
      </c>
      <c r="B1259" s="13"/>
      <c r="C1259" s="12"/>
      <c r="D1259" s="13"/>
      <c r="E1259" s="24"/>
      <c r="F1259" s="12"/>
      <c r="G1259" s="12"/>
      <c r="H1259" s="25"/>
      <c r="I1259" s="14" t="str">
        <f aca="false">IF(OR($D1259="",$B1259=""),"",INT(($B1259-$D1259)/365.25))</f>
        <v/>
      </c>
      <c r="J1259" s="25"/>
      <c r="K1259" s="14" t="str">
        <f aca="false">IF(OR($J1259="",$I1259=""),"",IF(OR(AND($J1259="Gelmintoz",$I1259&gt;=2,$I1259&lt;=10),AND($J1259="Onkogematologik",$I1259&gt;=2,$I1259&lt;=18)),"Ha","Yo'q"))</f>
        <v/>
      </c>
      <c r="L1259" s="25"/>
      <c r="M1259" s="12"/>
      <c r="N1259" s="14" t="str">
        <f aca="false">IF(OR($C1259="",$D1259="",$J1259="",$B1259=""),"",IF(COUNTIFS($C$5:$C$2504,$C1259,$D$5:$D$2504,$D1259,$J$5:$J$2504,$J1259,$B$5:$B$2504,$B1259)&gt;1,"Takror",""))</f>
        <v/>
      </c>
    </row>
    <row r="1260" customFormat="false" ht="15" hidden="false" customHeight="false" outlineLevel="0" collapsed="false">
      <c r="A1260" s="8" t="n">
        <v>1256</v>
      </c>
      <c r="B1260" s="13"/>
      <c r="C1260" s="12"/>
      <c r="D1260" s="13"/>
      <c r="E1260" s="24"/>
      <c r="F1260" s="12"/>
      <c r="G1260" s="12"/>
      <c r="H1260" s="25"/>
      <c r="I1260" s="14" t="str">
        <f aca="false">IF(OR($D1260="",$B1260=""),"",INT(($B1260-$D1260)/365.25))</f>
        <v/>
      </c>
      <c r="J1260" s="25"/>
      <c r="K1260" s="14" t="str">
        <f aca="false">IF(OR($J1260="",$I1260=""),"",IF(OR(AND($J1260="Gelmintoz",$I1260&gt;=2,$I1260&lt;=10),AND($J1260="Onkogematologik",$I1260&gt;=2,$I1260&lt;=18)),"Ha","Yo'q"))</f>
        <v/>
      </c>
      <c r="L1260" s="25"/>
      <c r="M1260" s="12"/>
      <c r="N1260" s="14" t="str">
        <f aca="false">IF(OR($C1260="",$D1260="",$J1260="",$B1260=""),"",IF(COUNTIFS($C$5:$C$2504,$C1260,$D$5:$D$2504,$D1260,$J$5:$J$2504,$J1260,$B$5:$B$2504,$B1260)&gt;1,"Takror",""))</f>
        <v/>
      </c>
    </row>
    <row r="1261" customFormat="false" ht="15" hidden="false" customHeight="false" outlineLevel="0" collapsed="false">
      <c r="A1261" s="8" t="n">
        <v>1257</v>
      </c>
      <c r="B1261" s="13"/>
      <c r="C1261" s="12"/>
      <c r="D1261" s="13"/>
      <c r="E1261" s="24"/>
      <c r="F1261" s="12"/>
      <c r="G1261" s="12"/>
      <c r="H1261" s="25"/>
      <c r="I1261" s="14" t="str">
        <f aca="false">IF(OR($D1261="",$B1261=""),"",INT(($B1261-$D1261)/365.25))</f>
        <v/>
      </c>
      <c r="J1261" s="25"/>
      <c r="K1261" s="14" t="str">
        <f aca="false">IF(OR($J1261="",$I1261=""),"",IF(OR(AND($J1261="Gelmintoz",$I1261&gt;=2,$I1261&lt;=10),AND($J1261="Onkogematologik",$I1261&gt;=2,$I1261&lt;=18)),"Ha","Yo'q"))</f>
        <v/>
      </c>
      <c r="L1261" s="25"/>
      <c r="M1261" s="12"/>
      <c r="N1261" s="14" t="str">
        <f aca="false">IF(OR($C1261="",$D1261="",$J1261="",$B1261=""),"",IF(COUNTIFS($C$5:$C$2504,$C1261,$D$5:$D$2504,$D1261,$J$5:$J$2504,$J1261,$B$5:$B$2504,$B1261)&gt;1,"Takror",""))</f>
        <v/>
      </c>
    </row>
    <row r="1262" customFormat="false" ht="15" hidden="false" customHeight="false" outlineLevel="0" collapsed="false">
      <c r="A1262" s="8" t="n">
        <v>1258</v>
      </c>
      <c r="B1262" s="13"/>
      <c r="C1262" s="12"/>
      <c r="D1262" s="13"/>
      <c r="E1262" s="24"/>
      <c r="F1262" s="12"/>
      <c r="G1262" s="12"/>
      <c r="H1262" s="25"/>
      <c r="I1262" s="14" t="str">
        <f aca="false">IF(OR($D1262="",$B1262=""),"",INT(($B1262-$D1262)/365.25))</f>
        <v/>
      </c>
      <c r="J1262" s="25"/>
      <c r="K1262" s="14" t="str">
        <f aca="false">IF(OR($J1262="",$I1262=""),"",IF(OR(AND($J1262="Gelmintoz",$I1262&gt;=2,$I1262&lt;=10),AND($J1262="Onkogematologik",$I1262&gt;=2,$I1262&lt;=18)),"Ha","Yo'q"))</f>
        <v/>
      </c>
      <c r="L1262" s="25"/>
      <c r="M1262" s="12"/>
      <c r="N1262" s="14" t="str">
        <f aca="false">IF(OR($C1262="",$D1262="",$J1262="",$B1262=""),"",IF(COUNTIFS($C$5:$C$2504,$C1262,$D$5:$D$2504,$D1262,$J$5:$J$2504,$J1262,$B$5:$B$2504,$B1262)&gt;1,"Takror",""))</f>
        <v/>
      </c>
    </row>
    <row r="1263" customFormat="false" ht="15" hidden="false" customHeight="false" outlineLevel="0" collapsed="false">
      <c r="A1263" s="8" t="n">
        <v>1259</v>
      </c>
      <c r="B1263" s="13"/>
      <c r="C1263" s="12"/>
      <c r="D1263" s="13"/>
      <c r="E1263" s="24"/>
      <c r="F1263" s="12"/>
      <c r="G1263" s="12"/>
      <c r="H1263" s="25"/>
      <c r="I1263" s="14" t="str">
        <f aca="false">IF(OR($D1263="",$B1263=""),"",INT(($B1263-$D1263)/365.25))</f>
        <v/>
      </c>
      <c r="J1263" s="25"/>
      <c r="K1263" s="14" t="str">
        <f aca="false">IF(OR($J1263="",$I1263=""),"",IF(OR(AND($J1263="Gelmintoz",$I1263&gt;=2,$I1263&lt;=10),AND($J1263="Onkogematologik",$I1263&gt;=2,$I1263&lt;=18)),"Ha","Yo'q"))</f>
        <v/>
      </c>
      <c r="L1263" s="25"/>
      <c r="M1263" s="12"/>
      <c r="N1263" s="14" t="str">
        <f aca="false">IF(OR($C1263="",$D1263="",$J1263="",$B1263=""),"",IF(COUNTIFS($C$5:$C$2504,$C1263,$D$5:$D$2504,$D1263,$J$5:$J$2504,$J1263,$B$5:$B$2504,$B1263)&gt;1,"Takror",""))</f>
        <v/>
      </c>
    </row>
    <row r="1264" customFormat="false" ht="15" hidden="false" customHeight="false" outlineLevel="0" collapsed="false">
      <c r="A1264" s="8" t="n">
        <v>1260</v>
      </c>
      <c r="B1264" s="13"/>
      <c r="C1264" s="12"/>
      <c r="D1264" s="13"/>
      <c r="E1264" s="24"/>
      <c r="F1264" s="12"/>
      <c r="G1264" s="12"/>
      <c r="H1264" s="25"/>
      <c r="I1264" s="14" t="str">
        <f aca="false">IF(OR($D1264="",$B1264=""),"",INT(($B1264-$D1264)/365.25))</f>
        <v/>
      </c>
      <c r="J1264" s="25"/>
      <c r="K1264" s="14" t="str">
        <f aca="false">IF(OR($J1264="",$I1264=""),"",IF(OR(AND($J1264="Gelmintoz",$I1264&gt;=2,$I1264&lt;=10),AND($J1264="Onkogematologik",$I1264&gt;=2,$I1264&lt;=18)),"Ha","Yo'q"))</f>
        <v/>
      </c>
      <c r="L1264" s="25"/>
      <c r="M1264" s="12"/>
      <c r="N1264" s="14" t="str">
        <f aca="false">IF(OR($C1264="",$D1264="",$J1264="",$B1264=""),"",IF(COUNTIFS($C$5:$C$2504,$C1264,$D$5:$D$2504,$D1264,$J$5:$J$2504,$J1264,$B$5:$B$2504,$B1264)&gt;1,"Takror",""))</f>
        <v/>
      </c>
    </row>
    <row r="1265" customFormat="false" ht="15" hidden="false" customHeight="false" outlineLevel="0" collapsed="false">
      <c r="A1265" s="8" t="n">
        <v>1261</v>
      </c>
      <c r="B1265" s="13"/>
      <c r="C1265" s="12"/>
      <c r="D1265" s="13"/>
      <c r="E1265" s="24"/>
      <c r="F1265" s="12"/>
      <c r="G1265" s="12"/>
      <c r="H1265" s="25"/>
      <c r="I1265" s="14" t="str">
        <f aca="false">IF(OR($D1265="",$B1265=""),"",INT(($B1265-$D1265)/365.25))</f>
        <v/>
      </c>
      <c r="J1265" s="25"/>
      <c r="K1265" s="14" t="str">
        <f aca="false">IF(OR($J1265="",$I1265=""),"",IF(OR(AND($J1265="Gelmintoz",$I1265&gt;=2,$I1265&lt;=10),AND($J1265="Onkogematologik",$I1265&gt;=2,$I1265&lt;=18)),"Ha","Yo'q"))</f>
        <v/>
      </c>
      <c r="L1265" s="25"/>
      <c r="M1265" s="12"/>
      <c r="N1265" s="14" t="str">
        <f aca="false">IF(OR($C1265="",$D1265="",$J1265="",$B1265=""),"",IF(COUNTIFS($C$5:$C$2504,$C1265,$D$5:$D$2504,$D1265,$J$5:$J$2504,$J1265,$B$5:$B$2504,$B1265)&gt;1,"Takror",""))</f>
        <v/>
      </c>
    </row>
    <row r="1266" customFormat="false" ht="15" hidden="false" customHeight="false" outlineLevel="0" collapsed="false">
      <c r="A1266" s="8" t="n">
        <v>1262</v>
      </c>
      <c r="B1266" s="13"/>
      <c r="C1266" s="12"/>
      <c r="D1266" s="13"/>
      <c r="E1266" s="24"/>
      <c r="F1266" s="12"/>
      <c r="G1266" s="12"/>
      <c r="H1266" s="25"/>
      <c r="I1266" s="14" t="str">
        <f aca="false">IF(OR($D1266="",$B1266=""),"",INT(($B1266-$D1266)/365.25))</f>
        <v/>
      </c>
      <c r="J1266" s="25"/>
      <c r="K1266" s="14" t="str">
        <f aca="false">IF(OR($J1266="",$I1266=""),"",IF(OR(AND($J1266="Gelmintoz",$I1266&gt;=2,$I1266&lt;=10),AND($J1266="Onkogematologik",$I1266&gt;=2,$I1266&lt;=18)),"Ha","Yo'q"))</f>
        <v/>
      </c>
      <c r="L1266" s="25"/>
      <c r="M1266" s="12"/>
      <c r="N1266" s="14" t="str">
        <f aca="false">IF(OR($C1266="",$D1266="",$J1266="",$B1266=""),"",IF(COUNTIFS($C$5:$C$2504,$C1266,$D$5:$D$2504,$D1266,$J$5:$J$2504,$J1266,$B$5:$B$2504,$B1266)&gt;1,"Takror",""))</f>
        <v/>
      </c>
    </row>
    <row r="1267" customFormat="false" ht="15" hidden="false" customHeight="false" outlineLevel="0" collapsed="false">
      <c r="A1267" s="8" t="n">
        <v>1263</v>
      </c>
      <c r="B1267" s="13"/>
      <c r="C1267" s="12"/>
      <c r="D1267" s="13"/>
      <c r="E1267" s="24"/>
      <c r="F1267" s="12"/>
      <c r="G1267" s="12"/>
      <c r="H1267" s="25"/>
      <c r="I1267" s="14" t="str">
        <f aca="false">IF(OR($D1267="",$B1267=""),"",INT(($B1267-$D1267)/365.25))</f>
        <v/>
      </c>
      <c r="J1267" s="25"/>
      <c r="K1267" s="14" t="str">
        <f aca="false">IF(OR($J1267="",$I1267=""),"",IF(OR(AND($J1267="Gelmintoz",$I1267&gt;=2,$I1267&lt;=10),AND($J1267="Onkogematologik",$I1267&gt;=2,$I1267&lt;=18)),"Ha","Yo'q"))</f>
        <v/>
      </c>
      <c r="L1267" s="25"/>
      <c r="M1267" s="12"/>
      <c r="N1267" s="14" t="str">
        <f aca="false">IF(OR($C1267="",$D1267="",$J1267="",$B1267=""),"",IF(COUNTIFS($C$5:$C$2504,$C1267,$D$5:$D$2504,$D1267,$J$5:$J$2504,$J1267,$B$5:$B$2504,$B1267)&gt;1,"Takror",""))</f>
        <v/>
      </c>
    </row>
    <row r="1268" customFormat="false" ht="15" hidden="false" customHeight="false" outlineLevel="0" collapsed="false">
      <c r="A1268" s="8" t="n">
        <v>1264</v>
      </c>
      <c r="B1268" s="13"/>
      <c r="C1268" s="12"/>
      <c r="D1268" s="13"/>
      <c r="E1268" s="24"/>
      <c r="F1268" s="12"/>
      <c r="G1268" s="12"/>
      <c r="H1268" s="25"/>
      <c r="I1268" s="14" t="str">
        <f aca="false">IF(OR($D1268="",$B1268=""),"",INT(($B1268-$D1268)/365.25))</f>
        <v/>
      </c>
      <c r="J1268" s="25"/>
      <c r="K1268" s="14" t="str">
        <f aca="false">IF(OR($J1268="",$I1268=""),"",IF(OR(AND($J1268="Gelmintoz",$I1268&gt;=2,$I1268&lt;=10),AND($J1268="Onkogematologik",$I1268&gt;=2,$I1268&lt;=18)),"Ha","Yo'q"))</f>
        <v/>
      </c>
      <c r="L1268" s="25"/>
      <c r="M1268" s="12"/>
      <c r="N1268" s="14" t="str">
        <f aca="false">IF(OR($C1268="",$D1268="",$J1268="",$B1268=""),"",IF(COUNTIFS($C$5:$C$2504,$C1268,$D$5:$D$2504,$D1268,$J$5:$J$2504,$J1268,$B$5:$B$2504,$B1268)&gt;1,"Takror",""))</f>
        <v/>
      </c>
    </row>
    <row r="1269" customFormat="false" ht="15" hidden="false" customHeight="false" outlineLevel="0" collapsed="false">
      <c r="A1269" s="8" t="n">
        <v>1265</v>
      </c>
      <c r="B1269" s="13"/>
      <c r="C1269" s="12"/>
      <c r="D1269" s="13"/>
      <c r="E1269" s="24"/>
      <c r="F1269" s="12"/>
      <c r="G1269" s="12"/>
      <c r="H1269" s="25"/>
      <c r="I1269" s="14" t="str">
        <f aca="false">IF(OR($D1269="",$B1269=""),"",INT(($B1269-$D1269)/365.25))</f>
        <v/>
      </c>
      <c r="J1269" s="25"/>
      <c r="K1269" s="14" t="str">
        <f aca="false">IF(OR($J1269="",$I1269=""),"",IF(OR(AND($J1269="Gelmintoz",$I1269&gt;=2,$I1269&lt;=10),AND($J1269="Onkogematologik",$I1269&gt;=2,$I1269&lt;=18)),"Ha","Yo'q"))</f>
        <v/>
      </c>
      <c r="L1269" s="25"/>
      <c r="M1269" s="12"/>
      <c r="N1269" s="14" t="str">
        <f aca="false">IF(OR($C1269="",$D1269="",$J1269="",$B1269=""),"",IF(COUNTIFS($C$5:$C$2504,$C1269,$D$5:$D$2504,$D1269,$J$5:$J$2504,$J1269,$B$5:$B$2504,$B1269)&gt;1,"Takror",""))</f>
        <v/>
      </c>
    </row>
    <row r="1270" customFormat="false" ht="15" hidden="false" customHeight="false" outlineLevel="0" collapsed="false">
      <c r="A1270" s="8" t="n">
        <v>1266</v>
      </c>
      <c r="B1270" s="13"/>
      <c r="C1270" s="12"/>
      <c r="D1270" s="13"/>
      <c r="E1270" s="24"/>
      <c r="F1270" s="12"/>
      <c r="G1270" s="12"/>
      <c r="H1270" s="25"/>
      <c r="I1270" s="14" t="str">
        <f aca="false">IF(OR($D1270="",$B1270=""),"",INT(($B1270-$D1270)/365.25))</f>
        <v/>
      </c>
      <c r="J1270" s="25"/>
      <c r="K1270" s="14" t="str">
        <f aca="false">IF(OR($J1270="",$I1270=""),"",IF(OR(AND($J1270="Gelmintoz",$I1270&gt;=2,$I1270&lt;=10),AND($J1270="Onkogematologik",$I1270&gt;=2,$I1270&lt;=18)),"Ha","Yo'q"))</f>
        <v/>
      </c>
      <c r="L1270" s="25"/>
      <c r="M1270" s="12"/>
      <c r="N1270" s="14" t="str">
        <f aca="false">IF(OR($C1270="",$D1270="",$J1270="",$B1270=""),"",IF(COUNTIFS($C$5:$C$2504,$C1270,$D$5:$D$2504,$D1270,$J$5:$J$2504,$J1270,$B$5:$B$2504,$B1270)&gt;1,"Takror",""))</f>
        <v/>
      </c>
    </row>
    <row r="1271" customFormat="false" ht="15" hidden="false" customHeight="false" outlineLevel="0" collapsed="false">
      <c r="A1271" s="8" t="n">
        <v>1267</v>
      </c>
      <c r="B1271" s="13"/>
      <c r="C1271" s="12"/>
      <c r="D1271" s="13"/>
      <c r="E1271" s="24"/>
      <c r="F1271" s="12"/>
      <c r="G1271" s="12"/>
      <c r="H1271" s="25"/>
      <c r="I1271" s="14" t="str">
        <f aca="false">IF(OR($D1271="",$B1271=""),"",INT(($B1271-$D1271)/365.25))</f>
        <v/>
      </c>
      <c r="J1271" s="25"/>
      <c r="K1271" s="14" t="str">
        <f aca="false">IF(OR($J1271="",$I1271=""),"",IF(OR(AND($J1271="Gelmintoz",$I1271&gt;=2,$I1271&lt;=10),AND($J1271="Onkogematologik",$I1271&gt;=2,$I1271&lt;=18)),"Ha","Yo'q"))</f>
        <v/>
      </c>
      <c r="L1271" s="25"/>
      <c r="M1271" s="12"/>
      <c r="N1271" s="14" t="str">
        <f aca="false">IF(OR($C1271="",$D1271="",$J1271="",$B1271=""),"",IF(COUNTIFS($C$5:$C$2504,$C1271,$D$5:$D$2504,$D1271,$J$5:$J$2504,$J1271,$B$5:$B$2504,$B1271)&gt;1,"Takror",""))</f>
        <v/>
      </c>
    </row>
    <row r="1272" customFormat="false" ht="15" hidden="false" customHeight="false" outlineLevel="0" collapsed="false">
      <c r="A1272" s="8" t="n">
        <v>1268</v>
      </c>
      <c r="B1272" s="13"/>
      <c r="C1272" s="12"/>
      <c r="D1272" s="13"/>
      <c r="E1272" s="24"/>
      <c r="F1272" s="12"/>
      <c r="G1272" s="12"/>
      <c r="H1272" s="25"/>
      <c r="I1272" s="14" t="str">
        <f aca="false">IF(OR($D1272="",$B1272=""),"",INT(($B1272-$D1272)/365.25))</f>
        <v/>
      </c>
      <c r="J1272" s="25"/>
      <c r="K1272" s="14" t="str">
        <f aca="false">IF(OR($J1272="",$I1272=""),"",IF(OR(AND($J1272="Gelmintoz",$I1272&gt;=2,$I1272&lt;=10),AND($J1272="Onkogematologik",$I1272&gt;=2,$I1272&lt;=18)),"Ha","Yo'q"))</f>
        <v/>
      </c>
      <c r="L1272" s="25"/>
      <c r="M1272" s="12"/>
      <c r="N1272" s="14" t="str">
        <f aca="false">IF(OR($C1272="",$D1272="",$J1272="",$B1272=""),"",IF(COUNTIFS($C$5:$C$2504,$C1272,$D$5:$D$2504,$D1272,$J$5:$J$2504,$J1272,$B$5:$B$2504,$B1272)&gt;1,"Takror",""))</f>
        <v/>
      </c>
    </row>
    <row r="1273" customFormat="false" ht="15" hidden="false" customHeight="false" outlineLevel="0" collapsed="false">
      <c r="A1273" s="8" t="n">
        <v>1269</v>
      </c>
      <c r="B1273" s="13"/>
      <c r="C1273" s="12"/>
      <c r="D1273" s="13"/>
      <c r="E1273" s="24"/>
      <c r="F1273" s="12"/>
      <c r="G1273" s="12"/>
      <c r="H1273" s="25"/>
      <c r="I1273" s="14" t="str">
        <f aca="false">IF(OR($D1273="",$B1273=""),"",INT(($B1273-$D1273)/365.25))</f>
        <v/>
      </c>
      <c r="J1273" s="25"/>
      <c r="K1273" s="14" t="str">
        <f aca="false">IF(OR($J1273="",$I1273=""),"",IF(OR(AND($J1273="Gelmintoz",$I1273&gt;=2,$I1273&lt;=10),AND($J1273="Onkogematologik",$I1273&gt;=2,$I1273&lt;=18)),"Ha","Yo'q"))</f>
        <v/>
      </c>
      <c r="L1273" s="25"/>
      <c r="M1273" s="12"/>
      <c r="N1273" s="14" t="str">
        <f aca="false">IF(OR($C1273="",$D1273="",$J1273="",$B1273=""),"",IF(COUNTIFS($C$5:$C$2504,$C1273,$D$5:$D$2504,$D1273,$J$5:$J$2504,$J1273,$B$5:$B$2504,$B1273)&gt;1,"Takror",""))</f>
        <v/>
      </c>
    </row>
    <row r="1274" customFormat="false" ht="15" hidden="false" customHeight="false" outlineLevel="0" collapsed="false">
      <c r="A1274" s="8" t="n">
        <v>1270</v>
      </c>
      <c r="B1274" s="13"/>
      <c r="C1274" s="12"/>
      <c r="D1274" s="13"/>
      <c r="E1274" s="24"/>
      <c r="F1274" s="12"/>
      <c r="G1274" s="12"/>
      <c r="H1274" s="25"/>
      <c r="I1274" s="14" t="str">
        <f aca="false">IF(OR($D1274="",$B1274=""),"",INT(($B1274-$D1274)/365.25))</f>
        <v/>
      </c>
      <c r="J1274" s="25"/>
      <c r="K1274" s="14" t="str">
        <f aca="false">IF(OR($J1274="",$I1274=""),"",IF(OR(AND($J1274="Gelmintoz",$I1274&gt;=2,$I1274&lt;=10),AND($J1274="Onkogematologik",$I1274&gt;=2,$I1274&lt;=18)),"Ha","Yo'q"))</f>
        <v/>
      </c>
      <c r="L1274" s="25"/>
      <c r="M1274" s="12"/>
      <c r="N1274" s="14" t="str">
        <f aca="false">IF(OR($C1274="",$D1274="",$J1274="",$B1274=""),"",IF(COUNTIFS($C$5:$C$2504,$C1274,$D$5:$D$2504,$D1274,$J$5:$J$2504,$J1274,$B$5:$B$2504,$B1274)&gt;1,"Takror",""))</f>
        <v/>
      </c>
    </row>
    <row r="1275" customFormat="false" ht="15" hidden="false" customHeight="false" outlineLevel="0" collapsed="false">
      <c r="A1275" s="8" t="n">
        <v>1271</v>
      </c>
      <c r="B1275" s="13"/>
      <c r="C1275" s="12"/>
      <c r="D1275" s="13"/>
      <c r="E1275" s="24"/>
      <c r="F1275" s="12"/>
      <c r="G1275" s="12"/>
      <c r="H1275" s="25"/>
      <c r="I1275" s="14" t="str">
        <f aca="false">IF(OR($D1275="",$B1275=""),"",INT(($B1275-$D1275)/365.25))</f>
        <v/>
      </c>
      <c r="J1275" s="25"/>
      <c r="K1275" s="14" t="str">
        <f aca="false">IF(OR($J1275="",$I1275=""),"",IF(OR(AND($J1275="Gelmintoz",$I1275&gt;=2,$I1275&lt;=10),AND($J1275="Onkogematologik",$I1275&gt;=2,$I1275&lt;=18)),"Ha","Yo'q"))</f>
        <v/>
      </c>
      <c r="L1275" s="25"/>
      <c r="M1275" s="12"/>
      <c r="N1275" s="14" t="str">
        <f aca="false">IF(OR($C1275="",$D1275="",$J1275="",$B1275=""),"",IF(COUNTIFS($C$5:$C$2504,$C1275,$D$5:$D$2504,$D1275,$J$5:$J$2504,$J1275,$B$5:$B$2504,$B1275)&gt;1,"Takror",""))</f>
        <v/>
      </c>
    </row>
    <row r="1276" customFormat="false" ht="15" hidden="false" customHeight="false" outlineLevel="0" collapsed="false">
      <c r="A1276" s="8" t="n">
        <v>1272</v>
      </c>
      <c r="B1276" s="13"/>
      <c r="C1276" s="12"/>
      <c r="D1276" s="13"/>
      <c r="E1276" s="24"/>
      <c r="F1276" s="12"/>
      <c r="G1276" s="12"/>
      <c r="H1276" s="25"/>
      <c r="I1276" s="14" t="str">
        <f aca="false">IF(OR($D1276="",$B1276=""),"",INT(($B1276-$D1276)/365.25))</f>
        <v/>
      </c>
      <c r="J1276" s="25"/>
      <c r="K1276" s="14" t="str">
        <f aca="false">IF(OR($J1276="",$I1276=""),"",IF(OR(AND($J1276="Gelmintoz",$I1276&gt;=2,$I1276&lt;=10),AND($J1276="Onkogematologik",$I1276&gt;=2,$I1276&lt;=18)),"Ha","Yo'q"))</f>
        <v/>
      </c>
      <c r="L1276" s="25"/>
      <c r="M1276" s="12"/>
      <c r="N1276" s="14" t="str">
        <f aca="false">IF(OR($C1276="",$D1276="",$J1276="",$B1276=""),"",IF(COUNTIFS($C$5:$C$2504,$C1276,$D$5:$D$2504,$D1276,$J$5:$J$2504,$J1276,$B$5:$B$2504,$B1276)&gt;1,"Takror",""))</f>
        <v/>
      </c>
    </row>
    <row r="1277" customFormat="false" ht="15" hidden="false" customHeight="false" outlineLevel="0" collapsed="false">
      <c r="A1277" s="8" t="n">
        <v>1273</v>
      </c>
      <c r="B1277" s="13"/>
      <c r="C1277" s="12"/>
      <c r="D1277" s="13"/>
      <c r="E1277" s="24"/>
      <c r="F1277" s="12"/>
      <c r="G1277" s="12"/>
      <c r="H1277" s="25"/>
      <c r="I1277" s="14" t="str">
        <f aca="false">IF(OR($D1277="",$B1277=""),"",INT(($B1277-$D1277)/365.25))</f>
        <v/>
      </c>
      <c r="J1277" s="25"/>
      <c r="K1277" s="14" t="str">
        <f aca="false">IF(OR($J1277="",$I1277=""),"",IF(OR(AND($J1277="Gelmintoz",$I1277&gt;=2,$I1277&lt;=10),AND($J1277="Onkogematologik",$I1277&gt;=2,$I1277&lt;=18)),"Ha","Yo'q"))</f>
        <v/>
      </c>
      <c r="L1277" s="25"/>
      <c r="M1277" s="12"/>
      <c r="N1277" s="14" t="str">
        <f aca="false">IF(OR($C1277="",$D1277="",$J1277="",$B1277=""),"",IF(COUNTIFS($C$5:$C$2504,$C1277,$D$5:$D$2504,$D1277,$J$5:$J$2504,$J1277,$B$5:$B$2504,$B1277)&gt;1,"Takror",""))</f>
        <v/>
      </c>
    </row>
    <row r="1278" customFormat="false" ht="15" hidden="false" customHeight="false" outlineLevel="0" collapsed="false">
      <c r="A1278" s="8" t="n">
        <v>1274</v>
      </c>
      <c r="B1278" s="13"/>
      <c r="C1278" s="12"/>
      <c r="D1278" s="13"/>
      <c r="E1278" s="24"/>
      <c r="F1278" s="12"/>
      <c r="G1278" s="12"/>
      <c r="H1278" s="25"/>
      <c r="I1278" s="14" t="str">
        <f aca="false">IF(OR($D1278="",$B1278=""),"",INT(($B1278-$D1278)/365.25))</f>
        <v/>
      </c>
      <c r="J1278" s="25"/>
      <c r="K1278" s="14" t="str">
        <f aca="false">IF(OR($J1278="",$I1278=""),"",IF(OR(AND($J1278="Gelmintoz",$I1278&gt;=2,$I1278&lt;=10),AND($J1278="Onkogematologik",$I1278&gt;=2,$I1278&lt;=18)),"Ha","Yo'q"))</f>
        <v/>
      </c>
      <c r="L1278" s="25"/>
      <c r="M1278" s="12"/>
      <c r="N1278" s="14" t="str">
        <f aca="false">IF(OR($C1278="",$D1278="",$J1278="",$B1278=""),"",IF(COUNTIFS($C$5:$C$2504,$C1278,$D$5:$D$2504,$D1278,$J$5:$J$2504,$J1278,$B$5:$B$2504,$B1278)&gt;1,"Takror",""))</f>
        <v/>
      </c>
    </row>
    <row r="1279" customFormat="false" ht="15" hidden="false" customHeight="false" outlineLevel="0" collapsed="false">
      <c r="A1279" s="8" t="n">
        <v>1275</v>
      </c>
      <c r="B1279" s="13"/>
      <c r="C1279" s="12"/>
      <c r="D1279" s="13"/>
      <c r="E1279" s="24"/>
      <c r="F1279" s="12"/>
      <c r="G1279" s="12"/>
      <c r="H1279" s="25"/>
      <c r="I1279" s="14" t="str">
        <f aca="false">IF(OR($D1279="",$B1279=""),"",INT(($B1279-$D1279)/365.25))</f>
        <v/>
      </c>
      <c r="J1279" s="25"/>
      <c r="K1279" s="14" t="str">
        <f aca="false">IF(OR($J1279="",$I1279=""),"",IF(OR(AND($J1279="Gelmintoz",$I1279&gt;=2,$I1279&lt;=10),AND($J1279="Onkogematologik",$I1279&gt;=2,$I1279&lt;=18)),"Ha","Yo'q"))</f>
        <v/>
      </c>
      <c r="L1279" s="25"/>
      <c r="M1279" s="12"/>
      <c r="N1279" s="14" t="str">
        <f aca="false">IF(OR($C1279="",$D1279="",$J1279="",$B1279=""),"",IF(COUNTIFS($C$5:$C$2504,$C1279,$D$5:$D$2504,$D1279,$J$5:$J$2504,$J1279,$B$5:$B$2504,$B1279)&gt;1,"Takror",""))</f>
        <v/>
      </c>
    </row>
    <row r="1280" customFormat="false" ht="15" hidden="false" customHeight="false" outlineLevel="0" collapsed="false">
      <c r="A1280" s="8" t="n">
        <v>1276</v>
      </c>
      <c r="B1280" s="13"/>
      <c r="C1280" s="12"/>
      <c r="D1280" s="13"/>
      <c r="E1280" s="24"/>
      <c r="F1280" s="12"/>
      <c r="G1280" s="12"/>
      <c r="H1280" s="25"/>
      <c r="I1280" s="14" t="str">
        <f aca="false">IF(OR($D1280="",$B1280=""),"",INT(($B1280-$D1280)/365.25))</f>
        <v/>
      </c>
      <c r="J1280" s="25"/>
      <c r="K1280" s="14" t="str">
        <f aca="false">IF(OR($J1280="",$I1280=""),"",IF(OR(AND($J1280="Gelmintoz",$I1280&gt;=2,$I1280&lt;=10),AND($J1280="Onkogematologik",$I1280&gt;=2,$I1280&lt;=18)),"Ha","Yo'q"))</f>
        <v/>
      </c>
      <c r="L1280" s="25"/>
      <c r="M1280" s="12"/>
      <c r="N1280" s="14" t="str">
        <f aca="false">IF(OR($C1280="",$D1280="",$J1280="",$B1280=""),"",IF(COUNTIFS($C$5:$C$2504,$C1280,$D$5:$D$2504,$D1280,$J$5:$J$2504,$J1280,$B$5:$B$2504,$B1280)&gt;1,"Takror",""))</f>
        <v/>
      </c>
    </row>
    <row r="1281" customFormat="false" ht="15" hidden="false" customHeight="false" outlineLevel="0" collapsed="false">
      <c r="A1281" s="8" t="n">
        <v>1277</v>
      </c>
      <c r="B1281" s="13"/>
      <c r="C1281" s="12"/>
      <c r="D1281" s="13"/>
      <c r="E1281" s="24"/>
      <c r="F1281" s="12"/>
      <c r="G1281" s="12"/>
      <c r="H1281" s="25"/>
      <c r="I1281" s="14" t="str">
        <f aca="false">IF(OR($D1281="",$B1281=""),"",INT(($B1281-$D1281)/365.25))</f>
        <v/>
      </c>
      <c r="J1281" s="25"/>
      <c r="K1281" s="14" t="str">
        <f aca="false">IF(OR($J1281="",$I1281=""),"",IF(OR(AND($J1281="Gelmintoz",$I1281&gt;=2,$I1281&lt;=10),AND($J1281="Onkogematologik",$I1281&gt;=2,$I1281&lt;=18)),"Ha","Yo'q"))</f>
        <v/>
      </c>
      <c r="L1281" s="25"/>
      <c r="M1281" s="12"/>
      <c r="N1281" s="14" t="str">
        <f aca="false">IF(OR($C1281="",$D1281="",$J1281="",$B1281=""),"",IF(COUNTIFS($C$5:$C$2504,$C1281,$D$5:$D$2504,$D1281,$J$5:$J$2504,$J1281,$B$5:$B$2504,$B1281)&gt;1,"Takror",""))</f>
        <v/>
      </c>
    </row>
    <row r="1282" customFormat="false" ht="15" hidden="false" customHeight="false" outlineLevel="0" collapsed="false">
      <c r="A1282" s="8" t="n">
        <v>1278</v>
      </c>
      <c r="B1282" s="13"/>
      <c r="C1282" s="12"/>
      <c r="D1282" s="13"/>
      <c r="E1282" s="24"/>
      <c r="F1282" s="12"/>
      <c r="G1282" s="12"/>
      <c r="H1282" s="25"/>
      <c r="I1282" s="14" t="str">
        <f aca="false">IF(OR($D1282="",$B1282=""),"",INT(($B1282-$D1282)/365.25))</f>
        <v/>
      </c>
      <c r="J1282" s="25"/>
      <c r="K1282" s="14" t="str">
        <f aca="false">IF(OR($J1282="",$I1282=""),"",IF(OR(AND($J1282="Gelmintoz",$I1282&gt;=2,$I1282&lt;=10),AND($J1282="Onkogematologik",$I1282&gt;=2,$I1282&lt;=18)),"Ha","Yo'q"))</f>
        <v/>
      </c>
      <c r="L1282" s="25"/>
      <c r="M1282" s="12"/>
      <c r="N1282" s="14" t="str">
        <f aca="false">IF(OR($C1282="",$D1282="",$J1282="",$B1282=""),"",IF(COUNTIFS($C$5:$C$2504,$C1282,$D$5:$D$2504,$D1282,$J$5:$J$2504,$J1282,$B$5:$B$2504,$B1282)&gt;1,"Takror",""))</f>
        <v/>
      </c>
    </row>
    <row r="1283" customFormat="false" ht="15" hidden="false" customHeight="false" outlineLevel="0" collapsed="false">
      <c r="A1283" s="8" t="n">
        <v>1279</v>
      </c>
      <c r="B1283" s="13"/>
      <c r="C1283" s="12"/>
      <c r="D1283" s="13"/>
      <c r="E1283" s="24"/>
      <c r="F1283" s="12"/>
      <c r="G1283" s="12"/>
      <c r="H1283" s="25"/>
      <c r="I1283" s="14" t="str">
        <f aca="false">IF(OR($D1283="",$B1283=""),"",INT(($B1283-$D1283)/365.25))</f>
        <v/>
      </c>
      <c r="J1283" s="25"/>
      <c r="K1283" s="14" t="str">
        <f aca="false">IF(OR($J1283="",$I1283=""),"",IF(OR(AND($J1283="Gelmintoz",$I1283&gt;=2,$I1283&lt;=10),AND($J1283="Onkogematologik",$I1283&gt;=2,$I1283&lt;=18)),"Ha","Yo'q"))</f>
        <v/>
      </c>
      <c r="L1283" s="25"/>
      <c r="M1283" s="12"/>
      <c r="N1283" s="14" t="str">
        <f aca="false">IF(OR($C1283="",$D1283="",$J1283="",$B1283=""),"",IF(COUNTIFS($C$5:$C$2504,$C1283,$D$5:$D$2504,$D1283,$J$5:$J$2504,$J1283,$B$5:$B$2504,$B1283)&gt;1,"Takror",""))</f>
        <v/>
      </c>
    </row>
    <row r="1284" customFormat="false" ht="15" hidden="false" customHeight="false" outlineLevel="0" collapsed="false">
      <c r="A1284" s="8" t="n">
        <v>1280</v>
      </c>
      <c r="B1284" s="13"/>
      <c r="C1284" s="12"/>
      <c r="D1284" s="13"/>
      <c r="E1284" s="24"/>
      <c r="F1284" s="12"/>
      <c r="G1284" s="12"/>
      <c r="H1284" s="25"/>
      <c r="I1284" s="14" t="str">
        <f aca="false">IF(OR($D1284="",$B1284=""),"",INT(($B1284-$D1284)/365.25))</f>
        <v/>
      </c>
      <c r="J1284" s="25"/>
      <c r="K1284" s="14" t="str">
        <f aca="false">IF(OR($J1284="",$I1284=""),"",IF(OR(AND($J1284="Gelmintoz",$I1284&gt;=2,$I1284&lt;=10),AND($J1284="Onkogematologik",$I1284&gt;=2,$I1284&lt;=18)),"Ha","Yo'q"))</f>
        <v/>
      </c>
      <c r="L1284" s="25"/>
      <c r="M1284" s="12"/>
      <c r="N1284" s="14" t="str">
        <f aca="false">IF(OR($C1284="",$D1284="",$J1284="",$B1284=""),"",IF(COUNTIFS($C$5:$C$2504,$C1284,$D$5:$D$2504,$D1284,$J$5:$J$2504,$J1284,$B$5:$B$2504,$B1284)&gt;1,"Takror",""))</f>
        <v/>
      </c>
    </row>
    <row r="1285" customFormat="false" ht="15" hidden="false" customHeight="false" outlineLevel="0" collapsed="false">
      <c r="A1285" s="8" t="n">
        <v>1281</v>
      </c>
      <c r="B1285" s="13"/>
      <c r="C1285" s="12"/>
      <c r="D1285" s="13"/>
      <c r="E1285" s="24"/>
      <c r="F1285" s="12"/>
      <c r="G1285" s="12"/>
      <c r="H1285" s="25"/>
      <c r="I1285" s="14" t="str">
        <f aca="false">IF(OR($D1285="",$B1285=""),"",INT(($B1285-$D1285)/365.25))</f>
        <v/>
      </c>
      <c r="J1285" s="25"/>
      <c r="K1285" s="14" t="str">
        <f aca="false">IF(OR($J1285="",$I1285=""),"",IF(OR(AND($J1285="Gelmintoz",$I1285&gt;=2,$I1285&lt;=10),AND($J1285="Onkogematologik",$I1285&gt;=2,$I1285&lt;=18)),"Ha","Yo'q"))</f>
        <v/>
      </c>
      <c r="L1285" s="25"/>
      <c r="M1285" s="12"/>
      <c r="N1285" s="14" t="str">
        <f aca="false">IF(OR($C1285="",$D1285="",$J1285="",$B1285=""),"",IF(COUNTIFS($C$5:$C$2504,$C1285,$D$5:$D$2504,$D1285,$J$5:$J$2504,$J1285,$B$5:$B$2504,$B1285)&gt;1,"Takror",""))</f>
        <v/>
      </c>
    </row>
    <row r="1286" customFormat="false" ht="15" hidden="false" customHeight="false" outlineLevel="0" collapsed="false">
      <c r="A1286" s="8" t="n">
        <v>1282</v>
      </c>
      <c r="B1286" s="13"/>
      <c r="C1286" s="12"/>
      <c r="D1286" s="13"/>
      <c r="E1286" s="24"/>
      <c r="F1286" s="12"/>
      <c r="G1286" s="12"/>
      <c r="H1286" s="25"/>
      <c r="I1286" s="14" t="str">
        <f aca="false">IF(OR($D1286="",$B1286=""),"",INT(($B1286-$D1286)/365.25))</f>
        <v/>
      </c>
      <c r="J1286" s="25"/>
      <c r="K1286" s="14" t="str">
        <f aca="false">IF(OR($J1286="",$I1286=""),"",IF(OR(AND($J1286="Gelmintoz",$I1286&gt;=2,$I1286&lt;=10),AND($J1286="Onkogematologik",$I1286&gt;=2,$I1286&lt;=18)),"Ha","Yo'q"))</f>
        <v/>
      </c>
      <c r="L1286" s="25"/>
      <c r="M1286" s="12"/>
      <c r="N1286" s="14" t="str">
        <f aca="false">IF(OR($C1286="",$D1286="",$J1286="",$B1286=""),"",IF(COUNTIFS($C$5:$C$2504,$C1286,$D$5:$D$2504,$D1286,$J$5:$J$2504,$J1286,$B$5:$B$2504,$B1286)&gt;1,"Takror",""))</f>
        <v/>
      </c>
    </row>
    <row r="1287" customFormat="false" ht="15" hidden="false" customHeight="false" outlineLevel="0" collapsed="false">
      <c r="A1287" s="8" t="n">
        <v>1283</v>
      </c>
      <c r="B1287" s="13"/>
      <c r="C1287" s="12"/>
      <c r="D1287" s="13"/>
      <c r="E1287" s="24"/>
      <c r="F1287" s="12"/>
      <c r="G1287" s="12"/>
      <c r="H1287" s="25"/>
      <c r="I1287" s="14" t="str">
        <f aca="false">IF(OR($D1287="",$B1287=""),"",INT(($B1287-$D1287)/365.25))</f>
        <v/>
      </c>
      <c r="J1287" s="25"/>
      <c r="K1287" s="14" t="str">
        <f aca="false">IF(OR($J1287="",$I1287=""),"",IF(OR(AND($J1287="Gelmintoz",$I1287&gt;=2,$I1287&lt;=10),AND($J1287="Onkogematologik",$I1287&gt;=2,$I1287&lt;=18)),"Ha","Yo'q"))</f>
        <v/>
      </c>
      <c r="L1287" s="25"/>
      <c r="M1287" s="12"/>
      <c r="N1287" s="14" t="str">
        <f aca="false">IF(OR($C1287="",$D1287="",$J1287="",$B1287=""),"",IF(COUNTIFS($C$5:$C$2504,$C1287,$D$5:$D$2504,$D1287,$J$5:$J$2504,$J1287,$B$5:$B$2504,$B1287)&gt;1,"Takror",""))</f>
        <v/>
      </c>
    </row>
    <row r="1288" customFormat="false" ht="15" hidden="false" customHeight="false" outlineLevel="0" collapsed="false">
      <c r="A1288" s="8" t="n">
        <v>1284</v>
      </c>
      <c r="B1288" s="13"/>
      <c r="C1288" s="12"/>
      <c r="D1288" s="13"/>
      <c r="E1288" s="24"/>
      <c r="F1288" s="12"/>
      <c r="G1288" s="12"/>
      <c r="H1288" s="25"/>
      <c r="I1288" s="14" t="str">
        <f aca="false">IF(OR($D1288="",$B1288=""),"",INT(($B1288-$D1288)/365.25))</f>
        <v/>
      </c>
      <c r="J1288" s="25"/>
      <c r="K1288" s="14" t="str">
        <f aca="false">IF(OR($J1288="",$I1288=""),"",IF(OR(AND($J1288="Gelmintoz",$I1288&gt;=2,$I1288&lt;=10),AND($J1288="Onkogematologik",$I1288&gt;=2,$I1288&lt;=18)),"Ha","Yo'q"))</f>
        <v/>
      </c>
      <c r="L1288" s="25"/>
      <c r="M1288" s="12"/>
      <c r="N1288" s="14" t="str">
        <f aca="false">IF(OR($C1288="",$D1288="",$J1288="",$B1288=""),"",IF(COUNTIFS($C$5:$C$2504,$C1288,$D$5:$D$2504,$D1288,$J$5:$J$2504,$J1288,$B$5:$B$2504,$B1288)&gt;1,"Takror",""))</f>
        <v/>
      </c>
    </row>
    <row r="1289" customFormat="false" ht="15" hidden="false" customHeight="false" outlineLevel="0" collapsed="false">
      <c r="A1289" s="8" t="n">
        <v>1285</v>
      </c>
      <c r="B1289" s="13"/>
      <c r="C1289" s="12"/>
      <c r="D1289" s="13"/>
      <c r="E1289" s="24"/>
      <c r="F1289" s="12"/>
      <c r="G1289" s="12"/>
      <c r="H1289" s="25"/>
      <c r="I1289" s="14" t="str">
        <f aca="false">IF(OR($D1289="",$B1289=""),"",INT(($B1289-$D1289)/365.25))</f>
        <v/>
      </c>
      <c r="J1289" s="25"/>
      <c r="K1289" s="14" t="str">
        <f aca="false">IF(OR($J1289="",$I1289=""),"",IF(OR(AND($J1289="Gelmintoz",$I1289&gt;=2,$I1289&lt;=10),AND($J1289="Onkogematologik",$I1289&gt;=2,$I1289&lt;=18)),"Ha","Yo'q"))</f>
        <v/>
      </c>
      <c r="L1289" s="25"/>
      <c r="M1289" s="12"/>
      <c r="N1289" s="14" t="str">
        <f aca="false">IF(OR($C1289="",$D1289="",$J1289="",$B1289=""),"",IF(COUNTIFS($C$5:$C$2504,$C1289,$D$5:$D$2504,$D1289,$J$5:$J$2504,$J1289,$B$5:$B$2504,$B1289)&gt;1,"Takror",""))</f>
        <v/>
      </c>
    </row>
    <row r="1290" customFormat="false" ht="15" hidden="false" customHeight="false" outlineLevel="0" collapsed="false">
      <c r="A1290" s="8" t="n">
        <v>1286</v>
      </c>
      <c r="B1290" s="13"/>
      <c r="C1290" s="12"/>
      <c r="D1290" s="13"/>
      <c r="E1290" s="24"/>
      <c r="F1290" s="12"/>
      <c r="G1290" s="12"/>
      <c r="H1290" s="25"/>
      <c r="I1290" s="14" t="str">
        <f aca="false">IF(OR($D1290="",$B1290=""),"",INT(($B1290-$D1290)/365.25))</f>
        <v/>
      </c>
      <c r="J1290" s="25"/>
      <c r="K1290" s="14" t="str">
        <f aca="false">IF(OR($J1290="",$I1290=""),"",IF(OR(AND($J1290="Gelmintoz",$I1290&gt;=2,$I1290&lt;=10),AND($J1290="Onkogematologik",$I1290&gt;=2,$I1290&lt;=18)),"Ha","Yo'q"))</f>
        <v/>
      </c>
      <c r="L1290" s="25"/>
      <c r="M1290" s="12"/>
      <c r="N1290" s="14" t="str">
        <f aca="false">IF(OR($C1290="",$D1290="",$J1290="",$B1290=""),"",IF(COUNTIFS($C$5:$C$2504,$C1290,$D$5:$D$2504,$D1290,$J$5:$J$2504,$J1290,$B$5:$B$2504,$B1290)&gt;1,"Takror",""))</f>
        <v/>
      </c>
    </row>
    <row r="1291" customFormat="false" ht="15" hidden="false" customHeight="false" outlineLevel="0" collapsed="false">
      <c r="A1291" s="8" t="n">
        <v>1287</v>
      </c>
      <c r="B1291" s="13"/>
      <c r="C1291" s="12"/>
      <c r="D1291" s="13"/>
      <c r="E1291" s="24"/>
      <c r="F1291" s="12"/>
      <c r="G1291" s="12"/>
      <c r="H1291" s="25"/>
      <c r="I1291" s="14" t="str">
        <f aca="false">IF(OR($D1291="",$B1291=""),"",INT(($B1291-$D1291)/365.25))</f>
        <v/>
      </c>
      <c r="J1291" s="25"/>
      <c r="K1291" s="14" t="str">
        <f aca="false">IF(OR($J1291="",$I1291=""),"",IF(OR(AND($J1291="Gelmintoz",$I1291&gt;=2,$I1291&lt;=10),AND($J1291="Onkogematologik",$I1291&gt;=2,$I1291&lt;=18)),"Ha","Yo'q"))</f>
        <v/>
      </c>
      <c r="L1291" s="25"/>
      <c r="M1291" s="12"/>
      <c r="N1291" s="14" t="str">
        <f aca="false">IF(OR($C1291="",$D1291="",$J1291="",$B1291=""),"",IF(COUNTIFS($C$5:$C$2504,$C1291,$D$5:$D$2504,$D1291,$J$5:$J$2504,$J1291,$B$5:$B$2504,$B1291)&gt;1,"Takror",""))</f>
        <v/>
      </c>
    </row>
    <row r="1292" customFormat="false" ht="15" hidden="false" customHeight="false" outlineLevel="0" collapsed="false">
      <c r="A1292" s="8" t="n">
        <v>1288</v>
      </c>
      <c r="B1292" s="13"/>
      <c r="C1292" s="12"/>
      <c r="D1292" s="13"/>
      <c r="E1292" s="24"/>
      <c r="F1292" s="12"/>
      <c r="G1292" s="12"/>
      <c r="H1292" s="25"/>
      <c r="I1292" s="14" t="str">
        <f aca="false">IF(OR($D1292="",$B1292=""),"",INT(($B1292-$D1292)/365.25))</f>
        <v/>
      </c>
      <c r="J1292" s="25"/>
      <c r="K1292" s="14" t="str">
        <f aca="false">IF(OR($J1292="",$I1292=""),"",IF(OR(AND($J1292="Gelmintoz",$I1292&gt;=2,$I1292&lt;=10),AND($J1292="Onkogematologik",$I1292&gt;=2,$I1292&lt;=18)),"Ha","Yo'q"))</f>
        <v/>
      </c>
      <c r="L1292" s="25"/>
      <c r="M1292" s="12"/>
      <c r="N1292" s="14" t="str">
        <f aca="false">IF(OR($C1292="",$D1292="",$J1292="",$B1292=""),"",IF(COUNTIFS($C$5:$C$2504,$C1292,$D$5:$D$2504,$D1292,$J$5:$J$2504,$J1292,$B$5:$B$2504,$B1292)&gt;1,"Takror",""))</f>
        <v/>
      </c>
    </row>
    <row r="1293" customFormat="false" ht="15" hidden="false" customHeight="false" outlineLevel="0" collapsed="false">
      <c r="A1293" s="8" t="n">
        <v>1289</v>
      </c>
      <c r="B1293" s="13"/>
      <c r="C1293" s="12"/>
      <c r="D1293" s="13"/>
      <c r="E1293" s="24"/>
      <c r="F1293" s="12"/>
      <c r="G1293" s="12"/>
      <c r="H1293" s="25"/>
      <c r="I1293" s="14" t="str">
        <f aca="false">IF(OR($D1293="",$B1293=""),"",INT(($B1293-$D1293)/365.25))</f>
        <v/>
      </c>
      <c r="J1293" s="25"/>
      <c r="K1293" s="14" t="str">
        <f aca="false">IF(OR($J1293="",$I1293=""),"",IF(OR(AND($J1293="Gelmintoz",$I1293&gt;=2,$I1293&lt;=10),AND($J1293="Onkogematologik",$I1293&gt;=2,$I1293&lt;=18)),"Ha","Yo'q"))</f>
        <v/>
      </c>
      <c r="L1293" s="25"/>
      <c r="M1293" s="12"/>
      <c r="N1293" s="14" t="str">
        <f aca="false">IF(OR($C1293="",$D1293="",$J1293="",$B1293=""),"",IF(COUNTIFS($C$5:$C$2504,$C1293,$D$5:$D$2504,$D1293,$J$5:$J$2504,$J1293,$B$5:$B$2504,$B1293)&gt;1,"Takror",""))</f>
        <v/>
      </c>
    </row>
    <row r="1294" customFormat="false" ht="15" hidden="false" customHeight="false" outlineLevel="0" collapsed="false">
      <c r="A1294" s="8" t="n">
        <v>1290</v>
      </c>
      <c r="B1294" s="13"/>
      <c r="C1294" s="12"/>
      <c r="D1294" s="13"/>
      <c r="E1294" s="24"/>
      <c r="F1294" s="12"/>
      <c r="G1294" s="12"/>
      <c r="H1294" s="25"/>
      <c r="I1294" s="14" t="str">
        <f aca="false">IF(OR($D1294="",$B1294=""),"",INT(($B1294-$D1294)/365.25))</f>
        <v/>
      </c>
      <c r="J1294" s="25"/>
      <c r="K1294" s="14" t="str">
        <f aca="false">IF(OR($J1294="",$I1294=""),"",IF(OR(AND($J1294="Gelmintoz",$I1294&gt;=2,$I1294&lt;=10),AND($J1294="Onkogematologik",$I1294&gt;=2,$I1294&lt;=18)),"Ha","Yo'q"))</f>
        <v/>
      </c>
      <c r="L1294" s="25"/>
      <c r="M1294" s="12"/>
      <c r="N1294" s="14" t="str">
        <f aca="false">IF(OR($C1294="",$D1294="",$J1294="",$B1294=""),"",IF(COUNTIFS($C$5:$C$2504,$C1294,$D$5:$D$2504,$D1294,$J$5:$J$2504,$J1294,$B$5:$B$2504,$B1294)&gt;1,"Takror",""))</f>
        <v/>
      </c>
    </row>
    <row r="1295" customFormat="false" ht="15" hidden="false" customHeight="false" outlineLevel="0" collapsed="false">
      <c r="A1295" s="8" t="n">
        <v>1291</v>
      </c>
      <c r="B1295" s="13"/>
      <c r="C1295" s="12"/>
      <c r="D1295" s="13"/>
      <c r="E1295" s="24"/>
      <c r="F1295" s="12"/>
      <c r="G1295" s="12"/>
      <c r="H1295" s="25"/>
      <c r="I1295" s="14" t="str">
        <f aca="false">IF(OR($D1295="",$B1295=""),"",INT(($B1295-$D1295)/365.25))</f>
        <v/>
      </c>
      <c r="J1295" s="25"/>
      <c r="K1295" s="14" t="str">
        <f aca="false">IF(OR($J1295="",$I1295=""),"",IF(OR(AND($J1295="Gelmintoz",$I1295&gt;=2,$I1295&lt;=10),AND($J1295="Onkogematologik",$I1295&gt;=2,$I1295&lt;=18)),"Ha","Yo'q"))</f>
        <v/>
      </c>
      <c r="L1295" s="25"/>
      <c r="M1295" s="12"/>
      <c r="N1295" s="14" t="str">
        <f aca="false">IF(OR($C1295="",$D1295="",$J1295="",$B1295=""),"",IF(COUNTIFS($C$5:$C$2504,$C1295,$D$5:$D$2504,$D1295,$J$5:$J$2504,$J1295,$B$5:$B$2504,$B1295)&gt;1,"Takror",""))</f>
        <v/>
      </c>
    </row>
    <row r="1296" customFormat="false" ht="15" hidden="false" customHeight="false" outlineLevel="0" collapsed="false">
      <c r="A1296" s="8" t="n">
        <v>1292</v>
      </c>
      <c r="B1296" s="13"/>
      <c r="C1296" s="12"/>
      <c r="D1296" s="13"/>
      <c r="E1296" s="24"/>
      <c r="F1296" s="12"/>
      <c r="G1296" s="12"/>
      <c r="H1296" s="25"/>
      <c r="I1296" s="14" t="str">
        <f aca="false">IF(OR($D1296="",$B1296=""),"",INT(($B1296-$D1296)/365.25))</f>
        <v/>
      </c>
      <c r="J1296" s="25"/>
      <c r="K1296" s="14" t="str">
        <f aca="false">IF(OR($J1296="",$I1296=""),"",IF(OR(AND($J1296="Gelmintoz",$I1296&gt;=2,$I1296&lt;=10),AND($J1296="Onkogematologik",$I1296&gt;=2,$I1296&lt;=18)),"Ha","Yo'q"))</f>
        <v/>
      </c>
      <c r="L1296" s="25"/>
      <c r="M1296" s="12"/>
      <c r="N1296" s="14" t="str">
        <f aca="false">IF(OR($C1296="",$D1296="",$J1296="",$B1296=""),"",IF(COUNTIFS($C$5:$C$2504,$C1296,$D$5:$D$2504,$D1296,$J$5:$J$2504,$J1296,$B$5:$B$2504,$B1296)&gt;1,"Takror",""))</f>
        <v/>
      </c>
    </row>
    <row r="1297" customFormat="false" ht="15" hidden="false" customHeight="false" outlineLevel="0" collapsed="false">
      <c r="A1297" s="8" t="n">
        <v>1293</v>
      </c>
      <c r="B1297" s="13"/>
      <c r="C1297" s="12"/>
      <c r="D1297" s="13"/>
      <c r="E1297" s="24"/>
      <c r="F1297" s="12"/>
      <c r="G1297" s="12"/>
      <c r="H1297" s="25"/>
      <c r="I1297" s="14" t="str">
        <f aca="false">IF(OR($D1297="",$B1297=""),"",INT(($B1297-$D1297)/365.25))</f>
        <v/>
      </c>
      <c r="J1297" s="25"/>
      <c r="K1297" s="14" t="str">
        <f aca="false">IF(OR($J1297="",$I1297=""),"",IF(OR(AND($J1297="Gelmintoz",$I1297&gt;=2,$I1297&lt;=10),AND($J1297="Onkogematologik",$I1297&gt;=2,$I1297&lt;=18)),"Ha","Yo'q"))</f>
        <v/>
      </c>
      <c r="L1297" s="25"/>
      <c r="M1297" s="12"/>
      <c r="N1297" s="14" t="str">
        <f aca="false">IF(OR($C1297="",$D1297="",$J1297="",$B1297=""),"",IF(COUNTIFS($C$5:$C$2504,$C1297,$D$5:$D$2504,$D1297,$J$5:$J$2504,$J1297,$B$5:$B$2504,$B1297)&gt;1,"Takror",""))</f>
        <v/>
      </c>
    </row>
    <row r="1298" customFormat="false" ht="15" hidden="false" customHeight="false" outlineLevel="0" collapsed="false">
      <c r="A1298" s="8" t="n">
        <v>1294</v>
      </c>
      <c r="B1298" s="13"/>
      <c r="C1298" s="12"/>
      <c r="D1298" s="13"/>
      <c r="E1298" s="24"/>
      <c r="F1298" s="12"/>
      <c r="G1298" s="12"/>
      <c r="H1298" s="25"/>
      <c r="I1298" s="14" t="str">
        <f aca="false">IF(OR($D1298="",$B1298=""),"",INT(($B1298-$D1298)/365.25))</f>
        <v/>
      </c>
      <c r="J1298" s="25"/>
      <c r="K1298" s="14" t="str">
        <f aca="false">IF(OR($J1298="",$I1298=""),"",IF(OR(AND($J1298="Gelmintoz",$I1298&gt;=2,$I1298&lt;=10),AND($J1298="Onkogematologik",$I1298&gt;=2,$I1298&lt;=18)),"Ha","Yo'q"))</f>
        <v/>
      </c>
      <c r="L1298" s="25"/>
      <c r="M1298" s="12"/>
      <c r="N1298" s="14" t="str">
        <f aca="false">IF(OR($C1298="",$D1298="",$J1298="",$B1298=""),"",IF(COUNTIFS($C$5:$C$2504,$C1298,$D$5:$D$2504,$D1298,$J$5:$J$2504,$J1298,$B$5:$B$2504,$B1298)&gt;1,"Takror",""))</f>
        <v/>
      </c>
    </row>
    <row r="1299" customFormat="false" ht="15" hidden="false" customHeight="false" outlineLevel="0" collapsed="false">
      <c r="A1299" s="8" t="n">
        <v>1295</v>
      </c>
      <c r="B1299" s="13"/>
      <c r="C1299" s="12"/>
      <c r="D1299" s="13"/>
      <c r="E1299" s="24"/>
      <c r="F1299" s="12"/>
      <c r="G1299" s="12"/>
      <c r="H1299" s="25"/>
      <c r="I1299" s="14" t="str">
        <f aca="false">IF(OR($D1299="",$B1299=""),"",INT(($B1299-$D1299)/365.25))</f>
        <v/>
      </c>
      <c r="J1299" s="25"/>
      <c r="K1299" s="14" t="str">
        <f aca="false">IF(OR($J1299="",$I1299=""),"",IF(OR(AND($J1299="Gelmintoz",$I1299&gt;=2,$I1299&lt;=10),AND($J1299="Onkogematologik",$I1299&gt;=2,$I1299&lt;=18)),"Ha","Yo'q"))</f>
        <v/>
      </c>
      <c r="L1299" s="25"/>
      <c r="M1299" s="12"/>
      <c r="N1299" s="14" t="str">
        <f aca="false">IF(OR($C1299="",$D1299="",$J1299="",$B1299=""),"",IF(COUNTIFS($C$5:$C$2504,$C1299,$D$5:$D$2504,$D1299,$J$5:$J$2504,$J1299,$B$5:$B$2504,$B1299)&gt;1,"Takror",""))</f>
        <v/>
      </c>
    </row>
    <row r="1300" customFormat="false" ht="15" hidden="false" customHeight="false" outlineLevel="0" collapsed="false">
      <c r="A1300" s="8" t="n">
        <v>1296</v>
      </c>
      <c r="B1300" s="13"/>
      <c r="C1300" s="12"/>
      <c r="D1300" s="13"/>
      <c r="E1300" s="24"/>
      <c r="F1300" s="12"/>
      <c r="G1300" s="12"/>
      <c r="H1300" s="25"/>
      <c r="I1300" s="14" t="str">
        <f aca="false">IF(OR($D1300="",$B1300=""),"",INT(($B1300-$D1300)/365.25))</f>
        <v/>
      </c>
      <c r="J1300" s="25"/>
      <c r="K1300" s="14" t="str">
        <f aca="false">IF(OR($J1300="",$I1300=""),"",IF(OR(AND($J1300="Gelmintoz",$I1300&gt;=2,$I1300&lt;=10),AND($J1300="Onkogematologik",$I1300&gt;=2,$I1300&lt;=18)),"Ha","Yo'q"))</f>
        <v/>
      </c>
      <c r="L1300" s="25"/>
      <c r="M1300" s="12"/>
      <c r="N1300" s="14" t="str">
        <f aca="false">IF(OR($C1300="",$D1300="",$J1300="",$B1300=""),"",IF(COUNTIFS($C$5:$C$2504,$C1300,$D$5:$D$2504,$D1300,$J$5:$J$2504,$J1300,$B$5:$B$2504,$B1300)&gt;1,"Takror",""))</f>
        <v/>
      </c>
    </row>
    <row r="1301" customFormat="false" ht="15" hidden="false" customHeight="false" outlineLevel="0" collapsed="false">
      <c r="A1301" s="8" t="n">
        <v>1297</v>
      </c>
      <c r="B1301" s="13"/>
      <c r="C1301" s="12"/>
      <c r="D1301" s="13"/>
      <c r="E1301" s="24"/>
      <c r="F1301" s="12"/>
      <c r="G1301" s="12"/>
      <c r="H1301" s="25"/>
      <c r="I1301" s="14" t="str">
        <f aca="false">IF(OR($D1301="",$B1301=""),"",INT(($B1301-$D1301)/365.25))</f>
        <v/>
      </c>
      <c r="J1301" s="25"/>
      <c r="K1301" s="14" t="str">
        <f aca="false">IF(OR($J1301="",$I1301=""),"",IF(OR(AND($J1301="Gelmintoz",$I1301&gt;=2,$I1301&lt;=10),AND($J1301="Onkogematologik",$I1301&gt;=2,$I1301&lt;=18)),"Ha","Yo'q"))</f>
        <v/>
      </c>
      <c r="L1301" s="25"/>
      <c r="M1301" s="12"/>
      <c r="N1301" s="14" t="str">
        <f aca="false">IF(OR($C1301="",$D1301="",$J1301="",$B1301=""),"",IF(COUNTIFS($C$5:$C$2504,$C1301,$D$5:$D$2504,$D1301,$J$5:$J$2504,$J1301,$B$5:$B$2504,$B1301)&gt;1,"Takror",""))</f>
        <v/>
      </c>
    </row>
    <row r="1302" customFormat="false" ht="15" hidden="false" customHeight="false" outlineLevel="0" collapsed="false">
      <c r="A1302" s="8" t="n">
        <v>1298</v>
      </c>
      <c r="B1302" s="13"/>
      <c r="C1302" s="12"/>
      <c r="D1302" s="13"/>
      <c r="E1302" s="24"/>
      <c r="F1302" s="12"/>
      <c r="G1302" s="12"/>
      <c r="H1302" s="25"/>
      <c r="I1302" s="14" t="str">
        <f aca="false">IF(OR($D1302="",$B1302=""),"",INT(($B1302-$D1302)/365.25))</f>
        <v/>
      </c>
      <c r="J1302" s="25"/>
      <c r="K1302" s="14" t="str">
        <f aca="false">IF(OR($J1302="",$I1302=""),"",IF(OR(AND($J1302="Gelmintoz",$I1302&gt;=2,$I1302&lt;=10),AND($J1302="Onkogematologik",$I1302&gt;=2,$I1302&lt;=18)),"Ha","Yo'q"))</f>
        <v/>
      </c>
      <c r="L1302" s="25"/>
      <c r="M1302" s="12"/>
      <c r="N1302" s="14" t="str">
        <f aca="false">IF(OR($C1302="",$D1302="",$J1302="",$B1302=""),"",IF(COUNTIFS($C$5:$C$2504,$C1302,$D$5:$D$2504,$D1302,$J$5:$J$2504,$J1302,$B$5:$B$2504,$B1302)&gt;1,"Takror",""))</f>
        <v/>
      </c>
    </row>
    <row r="1303" customFormat="false" ht="15" hidden="false" customHeight="false" outlineLevel="0" collapsed="false">
      <c r="A1303" s="8" t="n">
        <v>1299</v>
      </c>
      <c r="B1303" s="13"/>
      <c r="C1303" s="12"/>
      <c r="D1303" s="13"/>
      <c r="E1303" s="24"/>
      <c r="F1303" s="12"/>
      <c r="G1303" s="12"/>
      <c r="H1303" s="25"/>
      <c r="I1303" s="14" t="str">
        <f aca="false">IF(OR($D1303="",$B1303=""),"",INT(($B1303-$D1303)/365.25))</f>
        <v/>
      </c>
      <c r="J1303" s="25"/>
      <c r="K1303" s="14" t="str">
        <f aca="false">IF(OR($J1303="",$I1303=""),"",IF(OR(AND($J1303="Gelmintoz",$I1303&gt;=2,$I1303&lt;=10),AND($J1303="Onkogematologik",$I1303&gt;=2,$I1303&lt;=18)),"Ha","Yo'q"))</f>
        <v/>
      </c>
      <c r="L1303" s="25"/>
      <c r="M1303" s="12"/>
      <c r="N1303" s="14" t="str">
        <f aca="false">IF(OR($C1303="",$D1303="",$J1303="",$B1303=""),"",IF(COUNTIFS($C$5:$C$2504,$C1303,$D$5:$D$2504,$D1303,$J$5:$J$2504,$J1303,$B$5:$B$2504,$B1303)&gt;1,"Takror",""))</f>
        <v/>
      </c>
    </row>
    <row r="1304" customFormat="false" ht="15" hidden="false" customHeight="false" outlineLevel="0" collapsed="false">
      <c r="A1304" s="8" t="n">
        <v>1300</v>
      </c>
      <c r="B1304" s="13"/>
      <c r="C1304" s="12"/>
      <c r="D1304" s="13"/>
      <c r="E1304" s="24"/>
      <c r="F1304" s="12"/>
      <c r="G1304" s="12"/>
      <c r="H1304" s="25"/>
      <c r="I1304" s="14" t="str">
        <f aca="false">IF(OR($D1304="",$B1304=""),"",INT(($B1304-$D1304)/365.25))</f>
        <v/>
      </c>
      <c r="J1304" s="25"/>
      <c r="K1304" s="14" t="str">
        <f aca="false">IF(OR($J1304="",$I1304=""),"",IF(OR(AND($J1304="Gelmintoz",$I1304&gt;=2,$I1304&lt;=10),AND($J1304="Onkogematologik",$I1304&gt;=2,$I1304&lt;=18)),"Ha","Yo'q"))</f>
        <v/>
      </c>
      <c r="L1304" s="25"/>
      <c r="M1304" s="12"/>
      <c r="N1304" s="14" t="str">
        <f aca="false">IF(OR($C1304="",$D1304="",$J1304="",$B1304=""),"",IF(COUNTIFS($C$5:$C$2504,$C1304,$D$5:$D$2504,$D1304,$J$5:$J$2504,$J1304,$B$5:$B$2504,$B1304)&gt;1,"Takror",""))</f>
        <v/>
      </c>
    </row>
    <row r="1305" customFormat="false" ht="15" hidden="false" customHeight="false" outlineLevel="0" collapsed="false">
      <c r="A1305" s="8" t="n">
        <v>1301</v>
      </c>
      <c r="B1305" s="13"/>
      <c r="C1305" s="12"/>
      <c r="D1305" s="13"/>
      <c r="E1305" s="24"/>
      <c r="F1305" s="12"/>
      <c r="G1305" s="12"/>
      <c r="H1305" s="25"/>
      <c r="I1305" s="14" t="str">
        <f aca="false">IF(OR($D1305="",$B1305=""),"",INT(($B1305-$D1305)/365.25))</f>
        <v/>
      </c>
      <c r="J1305" s="25"/>
      <c r="K1305" s="14" t="str">
        <f aca="false">IF(OR($J1305="",$I1305=""),"",IF(OR(AND($J1305="Gelmintoz",$I1305&gt;=2,$I1305&lt;=10),AND($J1305="Onkogematologik",$I1305&gt;=2,$I1305&lt;=18)),"Ha","Yo'q"))</f>
        <v/>
      </c>
      <c r="L1305" s="25"/>
      <c r="M1305" s="12"/>
      <c r="N1305" s="14" t="str">
        <f aca="false">IF(OR($C1305="",$D1305="",$J1305="",$B1305=""),"",IF(COUNTIFS($C$5:$C$2504,$C1305,$D$5:$D$2504,$D1305,$J$5:$J$2504,$J1305,$B$5:$B$2504,$B1305)&gt;1,"Takror",""))</f>
        <v/>
      </c>
    </row>
    <row r="1306" customFormat="false" ht="15" hidden="false" customHeight="false" outlineLevel="0" collapsed="false">
      <c r="A1306" s="8" t="n">
        <v>1302</v>
      </c>
      <c r="B1306" s="13"/>
      <c r="C1306" s="12"/>
      <c r="D1306" s="13"/>
      <c r="E1306" s="24"/>
      <c r="F1306" s="12"/>
      <c r="G1306" s="12"/>
      <c r="H1306" s="25"/>
      <c r="I1306" s="14" t="str">
        <f aca="false">IF(OR($D1306="",$B1306=""),"",INT(($B1306-$D1306)/365.25))</f>
        <v/>
      </c>
      <c r="J1306" s="25"/>
      <c r="K1306" s="14" t="str">
        <f aca="false">IF(OR($J1306="",$I1306=""),"",IF(OR(AND($J1306="Gelmintoz",$I1306&gt;=2,$I1306&lt;=10),AND($J1306="Onkogematologik",$I1306&gt;=2,$I1306&lt;=18)),"Ha","Yo'q"))</f>
        <v/>
      </c>
      <c r="L1306" s="25"/>
      <c r="M1306" s="12"/>
      <c r="N1306" s="14" t="str">
        <f aca="false">IF(OR($C1306="",$D1306="",$J1306="",$B1306=""),"",IF(COUNTIFS($C$5:$C$2504,$C1306,$D$5:$D$2504,$D1306,$J$5:$J$2504,$J1306,$B$5:$B$2504,$B1306)&gt;1,"Takror",""))</f>
        <v/>
      </c>
    </row>
    <row r="1307" customFormat="false" ht="15" hidden="false" customHeight="false" outlineLevel="0" collapsed="false">
      <c r="A1307" s="8" t="n">
        <v>1303</v>
      </c>
      <c r="B1307" s="13"/>
      <c r="C1307" s="12"/>
      <c r="D1307" s="13"/>
      <c r="E1307" s="24"/>
      <c r="F1307" s="12"/>
      <c r="G1307" s="12"/>
      <c r="H1307" s="25"/>
      <c r="I1307" s="14" t="str">
        <f aca="false">IF(OR($D1307="",$B1307=""),"",INT(($B1307-$D1307)/365.25))</f>
        <v/>
      </c>
      <c r="J1307" s="25"/>
      <c r="K1307" s="14" t="str">
        <f aca="false">IF(OR($J1307="",$I1307=""),"",IF(OR(AND($J1307="Gelmintoz",$I1307&gt;=2,$I1307&lt;=10),AND($J1307="Onkogematologik",$I1307&gt;=2,$I1307&lt;=18)),"Ha","Yo'q"))</f>
        <v/>
      </c>
      <c r="L1307" s="25"/>
      <c r="M1307" s="12"/>
      <c r="N1307" s="14" t="str">
        <f aca="false">IF(OR($C1307="",$D1307="",$J1307="",$B1307=""),"",IF(COUNTIFS($C$5:$C$2504,$C1307,$D$5:$D$2504,$D1307,$J$5:$J$2504,$J1307,$B$5:$B$2504,$B1307)&gt;1,"Takror",""))</f>
        <v/>
      </c>
    </row>
    <row r="1308" customFormat="false" ht="15" hidden="false" customHeight="false" outlineLevel="0" collapsed="false">
      <c r="A1308" s="8" t="n">
        <v>1304</v>
      </c>
      <c r="B1308" s="13"/>
      <c r="C1308" s="12"/>
      <c r="D1308" s="13"/>
      <c r="E1308" s="24"/>
      <c r="F1308" s="12"/>
      <c r="G1308" s="12"/>
      <c r="H1308" s="25"/>
      <c r="I1308" s="14" t="str">
        <f aca="false">IF(OR($D1308="",$B1308=""),"",INT(($B1308-$D1308)/365.25))</f>
        <v/>
      </c>
      <c r="J1308" s="25"/>
      <c r="K1308" s="14" t="str">
        <f aca="false">IF(OR($J1308="",$I1308=""),"",IF(OR(AND($J1308="Gelmintoz",$I1308&gt;=2,$I1308&lt;=10),AND($J1308="Onkogematologik",$I1308&gt;=2,$I1308&lt;=18)),"Ha","Yo'q"))</f>
        <v/>
      </c>
      <c r="L1308" s="25"/>
      <c r="M1308" s="12"/>
      <c r="N1308" s="14" t="str">
        <f aca="false">IF(OR($C1308="",$D1308="",$J1308="",$B1308=""),"",IF(COUNTIFS($C$5:$C$2504,$C1308,$D$5:$D$2504,$D1308,$J$5:$J$2504,$J1308,$B$5:$B$2504,$B1308)&gt;1,"Takror",""))</f>
        <v/>
      </c>
    </row>
    <row r="1309" customFormat="false" ht="15" hidden="false" customHeight="false" outlineLevel="0" collapsed="false">
      <c r="A1309" s="8" t="n">
        <v>1305</v>
      </c>
      <c r="B1309" s="13"/>
      <c r="C1309" s="12"/>
      <c r="D1309" s="13"/>
      <c r="E1309" s="24"/>
      <c r="F1309" s="12"/>
      <c r="G1309" s="12"/>
      <c r="H1309" s="25"/>
      <c r="I1309" s="14" t="str">
        <f aca="false">IF(OR($D1309="",$B1309=""),"",INT(($B1309-$D1309)/365.25))</f>
        <v/>
      </c>
      <c r="J1309" s="25"/>
      <c r="K1309" s="14" t="str">
        <f aca="false">IF(OR($J1309="",$I1309=""),"",IF(OR(AND($J1309="Gelmintoz",$I1309&gt;=2,$I1309&lt;=10),AND($J1309="Onkogematologik",$I1309&gt;=2,$I1309&lt;=18)),"Ha","Yo'q"))</f>
        <v/>
      </c>
      <c r="L1309" s="25"/>
      <c r="M1309" s="12"/>
      <c r="N1309" s="14" t="str">
        <f aca="false">IF(OR($C1309="",$D1309="",$J1309="",$B1309=""),"",IF(COUNTIFS($C$5:$C$2504,$C1309,$D$5:$D$2504,$D1309,$J$5:$J$2504,$J1309,$B$5:$B$2504,$B1309)&gt;1,"Takror",""))</f>
        <v/>
      </c>
    </row>
    <row r="1310" customFormat="false" ht="15" hidden="false" customHeight="false" outlineLevel="0" collapsed="false">
      <c r="A1310" s="8" t="n">
        <v>1306</v>
      </c>
      <c r="B1310" s="13"/>
      <c r="C1310" s="12"/>
      <c r="D1310" s="13"/>
      <c r="E1310" s="24"/>
      <c r="F1310" s="12"/>
      <c r="G1310" s="12"/>
      <c r="H1310" s="25"/>
      <c r="I1310" s="14" t="str">
        <f aca="false">IF(OR($D1310="",$B1310=""),"",INT(($B1310-$D1310)/365.25))</f>
        <v/>
      </c>
      <c r="J1310" s="25"/>
      <c r="K1310" s="14" t="str">
        <f aca="false">IF(OR($J1310="",$I1310=""),"",IF(OR(AND($J1310="Gelmintoz",$I1310&gt;=2,$I1310&lt;=10),AND($J1310="Onkogematologik",$I1310&gt;=2,$I1310&lt;=18)),"Ha","Yo'q"))</f>
        <v/>
      </c>
      <c r="L1310" s="25"/>
      <c r="M1310" s="12"/>
      <c r="N1310" s="14" t="str">
        <f aca="false">IF(OR($C1310="",$D1310="",$J1310="",$B1310=""),"",IF(COUNTIFS($C$5:$C$2504,$C1310,$D$5:$D$2504,$D1310,$J$5:$J$2504,$J1310,$B$5:$B$2504,$B1310)&gt;1,"Takror",""))</f>
        <v/>
      </c>
    </row>
    <row r="1311" customFormat="false" ht="15" hidden="false" customHeight="false" outlineLevel="0" collapsed="false">
      <c r="A1311" s="8" t="n">
        <v>1307</v>
      </c>
      <c r="B1311" s="13"/>
      <c r="C1311" s="12"/>
      <c r="D1311" s="13"/>
      <c r="E1311" s="24"/>
      <c r="F1311" s="12"/>
      <c r="G1311" s="12"/>
      <c r="H1311" s="25"/>
      <c r="I1311" s="14" t="str">
        <f aca="false">IF(OR($D1311="",$B1311=""),"",INT(($B1311-$D1311)/365.25))</f>
        <v/>
      </c>
      <c r="J1311" s="25"/>
      <c r="K1311" s="14" t="str">
        <f aca="false">IF(OR($J1311="",$I1311=""),"",IF(OR(AND($J1311="Gelmintoz",$I1311&gt;=2,$I1311&lt;=10),AND($J1311="Onkogematologik",$I1311&gt;=2,$I1311&lt;=18)),"Ha","Yo'q"))</f>
        <v/>
      </c>
      <c r="L1311" s="25"/>
      <c r="M1311" s="12"/>
      <c r="N1311" s="14" t="str">
        <f aca="false">IF(OR($C1311="",$D1311="",$J1311="",$B1311=""),"",IF(COUNTIFS($C$5:$C$2504,$C1311,$D$5:$D$2504,$D1311,$J$5:$J$2504,$J1311,$B$5:$B$2504,$B1311)&gt;1,"Takror",""))</f>
        <v/>
      </c>
    </row>
    <row r="1312" customFormat="false" ht="15" hidden="false" customHeight="false" outlineLevel="0" collapsed="false">
      <c r="A1312" s="8" t="n">
        <v>1308</v>
      </c>
      <c r="B1312" s="13"/>
      <c r="C1312" s="12"/>
      <c r="D1312" s="13"/>
      <c r="E1312" s="24"/>
      <c r="F1312" s="12"/>
      <c r="G1312" s="12"/>
      <c r="H1312" s="25"/>
      <c r="I1312" s="14" t="str">
        <f aca="false">IF(OR($D1312="",$B1312=""),"",INT(($B1312-$D1312)/365.25))</f>
        <v/>
      </c>
      <c r="J1312" s="25"/>
      <c r="K1312" s="14" t="str">
        <f aca="false">IF(OR($J1312="",$I1312=""),"",IF(OR(AND($J1312="Gelmintoz",$I1312&gt;=2,$I1312&lt;=10),AND($J1312="Onkogematologik",$I1312&gt;=2,$I1312&lt;=18)),"Ha","Yo'q"))</f>
        <v/>
      </c>
      <c r="L1312" s="25"/>
      <c r="M1312" s="12"/>
      <c r="N1312" s="14" t="str">
        <f aca="false">IF(OR($C1312="",$D1312="",$J1312="",$B1312=""),"",IF(COUNTIFS($C$5:$C$2504,$C1312,$D$5:$D$2504,$D1312,$J$5:$J$2504,$J1312,$B$5:$B$2504,$B1312)&gt;1,"Takror",""))</f>
        <v/>
      </c>
    </row>
    <row r="1313" customFormat="false" ht="15" hidden="false" customHeight="false" outlineLevel="0" collapsed="false">
      <c r="A1313" s="8" t="n">
        <v>1309</v>
      </c>
      <c r="B1313" s="13"/>
      <c r="C1313" s="12"/>
      <c r="D1313" s="13"/>
      <c r="E1313" s="24"/>
      <c r="F1313" s="12"/>
      <c r="G1313" s="12"/>
      <c r="H1313" s="25"/>
      <c r="I1313" s="14" t="str">
        <f aca="false">IF(OR($D1313="",$B1313=""),"",INT(($B1313-$D1313)/365.25))</f>
        <v/>
      </c>
      <c r="J1313" s="25"/>
      <c r="K1313" s="14" t="str">
        <f aca="false">IF(OR($J1313="",$I1313=""),"",IF(OR(AND($J1313="Gelmintoz",$I1313&gt;=2,$I1313&lt;=10),AND($J1313="Onkogematologik",$I1313&gt;=2,$I1313&lt;=18)),"Ha","Yo'q"))</f>
        <v/>
      </c>
      <c r="L1313" s="25"/>
      <c r="M1313" s="12"/>
      <c r="N1313" s="14" t="str">
        <f aca="false">IF(OR($C1313="",$D1313="",$J1313="",$B1313=""),"",IF(COUNTIFS($C$5:$C$2504,$C1313,$D$5:$D$2504,$D1313,$J$5:$J$2504,$J1313,$B$5:$B$2504,$B1313)&gt;1,"Takror",""))</f>
        <v/>
      </c>
    </row>
    <row r="1314" customFormat="false" ht="15" hidden="false" customHeight="false" outlineLevel="0" collapsed="false">
      <c r="A1314" s="8" t="n">
        <v>1310</v>
      </c>
      <c r="B1314" s="13"/>
      <c r="C1314" s="12"/>
      <c r="D1314" s="13"/>
      <c r="E1314" s="24"/>
      <c r="F1314" s="12"/>
      <c r="G1314" s="12"/>
      <c r="H1314" s="25"/>
      <c r="I1314" s="14" t="str">
        <f aca="false">IF(OR($D1314="",$B1314=""),"",INT(($B1314-$D1314)/365.25))</f>
        <v/>
      </c>
      <c r="J1314" s="25"/>
      <c r="K1314" s="14" t="str">
        <f aca="false">IF(OR($J1314="",$I1314=""),"",IF(OR(AND($J1314="Gelmintoz",$I1314&gt;=2,$I1314&lt;=10),AND($J1314="Onkogematologik",$I1314&gt;=2,$I1314&lt;=18)),"Ha","Yo'q"))</f>
        <v/>
      </c>
      <c r="L1314" s="25"/>
      <c r="M1314" s="12"/>
      <c r="N1314" s="14" t="str">
        <f aca="false">IF(OR($C1314="",$D1314="",$J1314="",$B1314=""),"",IF(COUNTIFS($C$5:$C$2504,$C1314,$D$5:$D$2504,$D1314,$J$5:$J$2504,$J1314,$B$5:$B$2504,$B1314)&gt;1,"Takror",""))</f>
        <v/>
      </c>
    </row>
    <row r="1315" customFormat="false" ht="15" hidden="false" customHeight="false" outlineLevel="0" collapsed="false">
      <c r="A1315" s="8" t="n">
        <v>1311</v>
      </c>
      <c r="B1315" s="13"/>
      <c r="C1315" s="12"/>
      <c r="D1315" s="13"/>
      <c r="E1315" s="24"/>
      <c r="F1315" s="12"/>
      <c r="G1315" s="12"/>
      <c r="H1315" s="25"/>
      <c r="I1315" s="14" t="str">
        <f aca="false">IF(OR($D1315="",$B1315=""),"",INT(($B1315-$D1315)/365.25))</f>
        <v/>
      </c>
      <c r="J1315" s="25"/>
      <c r="K1315" s="14" t="str">
        <f aca="false">IF(OR($J1315="",$I1315=""),"",IF(OR(AND($J1315="Gelmintoz",$I1315&gt;=2,$I1315&lt;=10),AND($J1315="Onkogematologik",$I1315&gt;=2,$I1315&lt;=18)),"Ha","Yo'q"))</f>
        <v/>
      </c>
      <c r="L1315" s="25"/>
      <c r="M1315" s="12"/>
      <c r="N1315" s="14" t="str">
        <f aca="false">IF(OR($C1315="",$D1315="",$J1315="",$B1315=""),"",IF(COUNTIFS($C$5:$C$2504,$C1315,$D$5:$D$2504,$D1315,$J$5:$J$2504,$J1315,$B$5:$B$2504,$B1315)&gt;1,"Takror",""))</f>
        <v/>
      </c>
    </row>
    <row r="1316" customFormat="false" ht="15" hidden="false" customHeight="false" outlineLevel="0" collapsed="false">
      <c r="A1316" s="8" t="n">
        <v>1312</v>
      </c>
      <c r="B1316" s="13"/>
      <c r="C1316" s="12"/>
      <c r="D1316" s="13"/>
      <c r="E1316" s="24"/>
      <c r="F1316" s="12"/>
      <c r="G1316" s="12"/>
      <c r="H1316" s="25"/>
      <c r="I1316" s="14" t="str">
        <f aca="false">IF(OR($D1316="",$B1316=""),"",INT(($B1316-$D1316)/365.25))</f>
        <v/>
      </c>
      <c r="J1316" s="25"/>
      <c r="K1316" s="14" t="str">
        <f aca="false">IF(OR($J1316="",$I1316=""),"",IF(OR(AND($J1316="Gelmintoz",$I1316&gt;=2,$I1316&lt;=10),AND($J1316="Onkogematologik",$I1316&gt;=2,$I1316&lt;=18)),"Ha","Yo'q"))</f>
        <v/>
      </c>
      <c r="L1316" s="25"/>
      <c r="M1316" s="12"/>
      <c r="N1316" s="14" t="str">
        <f aca="false">IF(OR($C1316="",$D1316="",$J1316="",$B1316=""),"",IF(COUNTIFS($C$5:$C$2504,$C1316,$D$5:$D$2504,$D1316,$J$5:$J$2504,$J1316,$B$5:$B$2504,$B1316)&gt;1,"Takror",""))</f>
        <v/>
      </c>
    </row>
    <row r="1317" customFormat="false" ht="15" hidden="false" customHeight="false" outlineLevel="0" collapsed="false">
      <c r="A1317" s="8" t="n">
        <v>1313</v>
      </c>
      <c r="B1317" s="13"/>
      <c r="C1317" s="12"/>
      <c r="D1317" s="13"/>
      <c r="E1317" s="24"/>
      <c r="F1317" s="12"/>
      <c r="G1317" s="12"/>
      <c r="H1317" s="25"/>
      <c r="I1317" s="14" t="str">
        <f aca="false">IF(OR($D1317="",$B1317=""),"",INT(($B1317-$D1317)/365.25))</f>
        <v/>
      </c>
      <c r="J1317" s="25"/>
      <c r="K1317" s="14" t="str">
        <f aca="false">IF(OR($J1317="",$I1317=""),"",IF(OR(AND($J1317="Gelmintoz",$I1317&gt;=2,$I1317&lt;=10),AND($J1317="Onkogematologik",$I1317&gt;=2,$I1317&lt;=18)),"Ha","Yo'q"))</f>
        <v/>
      </c>
      <c r="L1317" s="25"/>
      <c r="M1317" s="12"/>
      <c r="N1317" s="14" t="str">
        <f aca="false">IF(OR($C1317="",$D1317="",$J1317="",$B1317=""),"",IF(COUNTIFS($C$5:$C$2504,$C1317,$D$5:$D$2504,$D1317,$J$5:$J$2504,$J1317,$B$5:$B$2504,$B1317)&gt;1,"Takror",""))</f>
        <v/>
      </c>
    </row>
    <row r="1318" customFormat="false" ht="15" hidden="false" customHeight="false" outlineLevel="0" collapsed="false">
      <c r="A1318" s="8" t="n">
        <v>1314</v>
      </c>
      <c r="B1318" s="13"/>
      <c r="C1318" s="12"/>
      <c r="D1318" s="13"/>
      <c r="E1318" s="24"/>
      <c r="F1318" s="12"/>
      <c r="G1318" s="12"/>
      <c r="H1318" s="25"/>
      <c r="I1318" s="14" t="str">
        <f aca="false">IF(OR($D1318="",$B1318=""),"",INT(($B1318-$D1318)/365.25))</f>
        <v/>
      </c>
      <c r="J1318" s="25"/>
      <c r="K1318" s="14" t="str">
        <f aca="false">IF(OR($J1318="",$I1318=""),"",IF(OR(AND($J1318="Gelmintoz",$I1318&gt;=2,$I1318&lt;=10),AND($J1318="Onkogematologik",$I1318&gt;=2,$I1318&lt;=18)),"Ha","Yo'q"))</f>
        <v/>
      </c>
      <c r="L1318" s="25"/>
      <c r="M1318" s="12"/>
      <c r="N1318" s="14" t="str">
        <f aca="false">IF(OR($C1318="",$D1318="",$J1318="",$B1318=""),"",IF(COUNTIFS($C$5:$C$2504,$C1318,$D$5:$D$2504,$D1318,$J$5:$J$2504,$J1318,$B$5:$B$2504,$B1318)&gt;1,"Takror",""))</f>
        <v/>
      </c>
    </row>
    <row r="1319" customFormat="false" ht="15" hidden="false" customHeight="false" outlineLevel="0" collapsed="false">
      <c r="A1319" s="8" t="n">
        <v>1315</v>
      </c>
      <c r="B1319" s="13"/>
      <c r="C1319" s="12"/>
      <c r="D1319" s="13"/>
      <c r="E1319" s="24"/>
      <c r="F1319" s="12"/>
      <c r="G1319" s="12"/>
      <c r="H1319" s="25"/>
      <c r="I1319" s="14" t="str">
        <f aca="false">IF(OR($D1319="",$B1319=""),"",INT(($B1319-$D1319)/365.25))</f>
        <v/>
      </c>
      <c r="J1319" s="25"/>
      <c r="K1319" s="14" t="str">
        <f aca="false">IF(OR($J1319="",$I1319=""),"",IF(OR(AND($J1319="Gelmintoz",$I1319&gt;=2,$I1319&lt;=10),AND($J1319="Onkogematologik",$I1319&gt;=2,$I1319&lt;=18)),"Ha","Yo'q"))</f>
        <v/>
      </c>
      <c r="L1319" s="25"/>
      <c r="M1319" s="12"/>
      <c r="N1319" s="14" t="str">
        <f aca="false">IF(OR($C1319="",$D1319="",$J1319="",$B1319=""),"",IF(COUNTIFS($C$5:$C$2504,$C1319,$D$5:$D$2504,$D1319,$J$5:$J$2504,$J1319,$B$5:$B$2504,$B1319)&gt;1,"Takror",""))</f>
        <v/>
      </c>
    </row>
    <row r="1320" customFormat="false" ht="15" hidden="false" customHeight="false" outlineLevel="0" collapsed="false">
      <c r="A1320" s="8" t="n">
        <v>1316</v>
      </c>
      <c r="B1320" s="13"/>
      <c r="C1320" s="12"/>
      <c r="D1320" s="13"/>
      <c r="E1320" s="24"/>
      <c r="F1320" s="12"/>
      <c r="G1320" s="12"/>
      <c r="H1320" s="25"/>
      <c r="I1320" s="14" t="str">
        <f aca="false">IF(OR($D1320="",$B1320=""),"",INT(($B1320-$D1320)/365.25))</f>
        <v/>
      </c>
      <c r="J1320" s="25"/>
      <c r="K1320" s="14" t="str">
        <f aca="false">IF(OR($J1320="",$I1320=""),"",IF(OR(AND($J1320="Gelmintoz",$I1320&gt;=2,$I1320&lt;=10),AND($J1320="Onkogematologik",$I1320&gt;=2,$I1320&lt;=18)),"Ha","Yo'q"))</f>
        <v/>
      </c>
      <c r="L1320" s="25"/>
      <c r="M1320" s="12"/>
      <c r="N1320" s="14" t="str">
        <f aca="false">IF(OR($C1320="",$D1320="",$J1320="",$B1320=""),"",IF(COUNTIFS($C$5:$C$2504,$C1320,$D$5:$D$2504,$D1320,$J$5:$J$2504,$J1320,$B$5:$B$2504,$B1320)&gt;1,"Takror",""))</f>
        <v/>
      </c>
    </row>
    <row r="1321" customFormat="false" ht="15" hidden="false" customHeight="false" outlineLevel="0" collapsed="false">
      <c r="A1321" s="8" t="n">
        <v>1317</v>
      </c>
      <c r="B1321" s="13"/>
      <c r="C1321" s="12"/>
      <c r="D1321" s="13"/>
      <c r="E1321" s="24"/>
      <c r="F1321" s="12"/>
      <c r="G1321" s="12"/>
      <c r="H1321" s="25"/>
      <c r="I1321" s="14" t="str">
        <f aca="false">IF(OR($D1321="",$B1321=""),"",INT(($B1321-$D1321)/365.25))</f>
        <v/>
      </c>
      <c r="J1321" s="25"/>
      <c r="K1321" s="14" t="str">
        <f aca="false">IF(OR($J1321="",$I1321=""),"",IF(OR(AND($J1321="Gelmintoz",$I1321&gt;=2,$I1321&lt;=10),AND($J1321="Onkogematologik",$I1321&gt;=2,$I1321&lt;=18)),"Ha","Yo'q"))</f>
        <v/>
      </c>
      <c r="L1321" s="25"/>
      <c r="M1321" s="12"/>
      <c r="N1321" s="14" t="str">
        <f aca="false">IF(OR($C1321="",$D1321="",$J1321="",$B1321=""),"",IF(COUNTIFS($C$5:$C$2504,$C1321,$D$5:$D$2504,$D1321,$J$5:$J$2504,$J1321,$B$5:$B$2504,$B1321)&gt;1,"Takror",""))</f>
        <v/>
      </c>
    </row>
    <row r="1322" customFormat="false" ht="15" hidden="false" customHeight="false" outlineLevel="0" collapsed="false">
      <c r="A1322" s="8" t="n">
        <v>1318</v>
      </c>
      <c r="B1322" s="13"/>
      <c r="C1322" s="12"/>
      <c r="D1322" s="13"/>
      <c r="E1322" s="24"/>
      <c r="F1322" s="12"/>
      <c r="G1322" s="12"/>
      <c r="H1322" s="25"/>
      <c r="I1322" s="14" t="str">
        <f aca="false">IF(OR($D1322="",$B1322=""),"",INT(($B1322-$D1322)/365.25))</f>
        <v/>
      </c>
      <c r="J1322" s="25"/>
      <c r="K1322" s="14" t="str">
        <f aca="false">IF(OR($J1322="",$I1322=""),"",IF(OR(AND($J1322="Gelmintoz",$I1322&gt;=2,$I1322&lt;=10),AND($J1322="Onkogematologik",$I1322&gt;=2,$I1322&lt;=18)),"Ha","Yo'q"))</f>
        <v/>
      </c>
      <c r="L1322" s="25"/>
      <c r="M1322" s="12"/>
      <c r="N1322" s="14" t="str">
        <f aca="false">IF(OR($C1322="",$D1322="",$J1322="",$B1322=""),"",IF(COUNTIFS($C$5:$C$2504,$C1322,$D$5:$D$2504,$D1322,$J$5:$J$2504,$J1322,$B$5:$B$2504,$B1322)&gt;1,"Takror",""))</f>
        <v/>
      </c>
    </row>
    <row r="1323" customFormat="false" ht="15" hidden="false" customHeight="false" outlineLevel="0" collapsed="false">
      <c r="A1323" s="8" t="n">
        <v>1319</v>
      </c>
      <c r="B1323" s="13"/>
      <c r="C1323" s="12"/>
      <c r="D1323" s="13"/>
      <c r="E1323" s="24"/>
      <c r="F1323" s="12"/>
      <c r="G1323" s="12"/>
      <c r="H1323" s="25"/>
      <c r="I1323" s="14" t="str">
        <f aca="false">IF(OR($D1323="",$B1323=""),"",INT(($B1323-$D1323)/365.25))</f>
        <v/>
      </c>
      <c r="J1323" s="25"/>
      <c r="K1323" s="14" t="str">
        <f aca="false">IF(OR($J1323="",$I1323=""),"",IF(OR(AND($J1323="Gelmintoz",$I1323&gt;=2,$I1323&lt;=10),AND($J1323="Onkogematologik",$I1323&gt;=2,$I1323&lt;=18)),"Ha","Yo'q"))</f>
        <v/>
      </c>
      <c r="L1323" s="25"/>
      <c r="M1323" s="12"/>
      <c r="N1323" s="14" t="str">
        <f aca="false">IF(OR($C1323="",$D1323="",$J1323="",$B1323=""),"",IF(COUNTIFS($C$5:$C$2504,$C1323,$D$5:$D$2504,$D1323,$J$5:$J$2504,$J1323,$B$5:$B$2504,$B1323)&gt;1,"Takror",""))</f>
        <v/>
      </c>
    </row>
    <row r="1324" customFormat="false" ht="15" hidden="false" customHeight="false" outlineLevel="0" collapsed="false">
      <c r="A1324" s="8" t="n">
        <v>1320</v>
      </c>
      <c r="B1324" s="13"/>
      <c r="C1324" s="12"/>
      <c r="D1324" s="13"/>
      <c r="E1324" s="24"/>
      <c r="F1324" s="12"/>
      <c r="G1324" s="12"/>
      <c r="H1324" s="25"/>
      <c r="I1324" s="14" t="str">
        <f aca="false">IF(OR($D1324="",$B1324=""),"",INT(($B1324-$D1324)/365.25))</f>
        <v/>
      </c>
      <c r="J1324" s="25"/>
      <c r="K1324" s="14" t="str">
        <f aca="false">IF(OR($J1324="",$I1324=""),"",IF(OR(AND($J1324="Gelmintoz",$I1324&gt;=2,$I1324&lt;=10),AND($J1324="Onkogematologik",$I1324&gt;=2,$I1324&lt;=18)),"Ha","Yo'q"))</f>
        <v/>
      </c>
      <c r="L1324" s="25"/>
      <c r="M1324" s="12"/>
      <c r="N1324" s="14" t="str">
        <f aca="false">IF(OR($C1324="",$D1324="",$J1324="",$B1324=""),"",IF(COUNTIFS($C$5:$C$2504,$C1324,$D$5:$D$2504,$D1324,$J$5:$J$2504,$J1324,$B$5:$B$2504,$B1324)&gt;1,"Takror",""))</f>
        <v/>
      </c>
    </row>
    <row r="1325" customFormat="false" ht="15" hidden="false" customHeight="false" outlineLevel="0" collapsed="false">
      <c r="A1325" s="8" t="n">
        <v>1321</v>
      </c>
      <c r="B1325" s="13"/>
      <c r="C1325" s="12"/>
      <c r="D1325" s="13"/>
      <c r="E1325" s="24"/>
      <c r="F1325" s="12"/>
      <c r="G1325" s="12"/>
      <c r="H1325" s="25"/>
      <c r="I1325" s="14" t="str">
        <f aca="false">IF(OR($D1325="",$B1325=""),"",INT(($B1325-$D1325)/365.25))</f>
        <v/>
      </c>
      <c r="J1325" s="25"/>
      <c r="K1325" s="14" t="str">
        <f aca="false">IF(OR($J1325="",$I1325=""),"",IF(OR(AND($J1325="Gelmintoz",$I1325&gt;=2,$I1325&lt;=10),AND($J1325="Onkogematologik",$I1325&gt;=2,$I1325&lt;=18)),"Ha","Yo'q"))</f>
        <v/>
      </c>
      <c r="L1325" s="25"/>
      <c r="M1325" s="12"/>
      <c r="N1325" s="14" t="str">
        <f aca="false">IF(OR($C1325="",$D1325="",$J1325="",$B1325=""),"",IF(COUNTIFS($C$5:$C$2504,$C1325,$D$5:$D$2504,$D1325,$J$5:$J$2504,$J1325,$B$5:$B$2504,$B1325)&gt;1,"Takror",""))</f>
        <v/>
      </c>
    </row>
    <row r="1326" customFormat="false" ht="15" hidden="false" customHeight="false" outlineLevel="0" collapsed="false">
      <c r="A1326" s="8" t="n">
        <v>1322</v>
      </c>
      <c r="B1326" s="13"/>
      <c r="C1326" s="12"/>
      <c r="D1326" s="13"/>
      <c r="E1326" s="24"/>
      <c r="F1326" s="12"/>
      <c r="G1326" s="12"/>
      <c r="H1326" s="25"/>
      <c r="I1326" s="14" t="str">
        <f aca="false">IF(OR($D1326="",$B1326=""),"",INT(($B1326-$D1326)/365.25))</f>
        <v/>
      </c>
      <c r="J1326" s="25"/>
      <c r="K1326" s="14" t="str">
        <f aca="false">IF(OR($J1326="",$I1326=""),"",IF(OR(AND($J1326="Gelmintoz",$I1326&gt;=2,$I1326&lt;=10),AND($J1326="Onkogematologik",$I1326&gt;=2,$I1326&lt;=18)),"Ha","Yo'q"))</f>
        <v/>
      </c>
      <c r="L1326" s="25"/>
      <c r="M1326" s="12"/>
      <c r="N1326" s="14" t="str">
        <f aca="false">IF(OR($C1326="",$D1326="",$J1326="",$B1326=""),"",IF(COUNTIFS($C$5:$C$2504,$C1326,$D$5:$D$2504,$D1326,$J$5:$J$2504,$J1326,$B$5:$B$2504,$B1326)&gt;1,"Takror",""))</f>
        <v/>
      </c>
    </row>
    <row r="1327" customFormat="false" ht="15" hidden="false" customHeight="false" outlineLevel="0" collapsed="false">
      <c r="A1327" s="8" t="n">
        <v>1323</v>
      </c>
      <c r="B1327" s="13"/>
      <c r="C1327" s="12"/>
      <c r="D1327" s="13"/>
      <c r="E1327" s="24"/>
      <c r="F1327" s="12"/>
      <c r="G1327" s="12"/>
      <c r="H1327" s="25"/>
      <c r="I1327" s="14" t="str">
        <f aca="false">IF(OR($D1327="",$B1327=""),"",INT(($B1327-$D1327)/365.25))</f>
        <v/>
      </c>
      <c r="J1327" s="25"/>
      <c r="K1327" s="14" t="str">
        <f aca="false">IF(OR($J1327="",$I1327=""),"",IF(OR(AND($J1327="Gelmintoz",$I1327&gt;=2,$I1327&lt;=10),AND($J1327="Onkogematologik",$I1327&gt;=2,$I1327&lt;=18)),"Ha","Yo'q"))</f>
        <v/>
      </c>
      <c r="L1327" s="25"/>
      <c r="M1327" s="12"/>
      <c r="N1327" s="14" t="str">
        <f aca="false">IF(OR($C1327="",$D1327="",$J1327="",$B1327=""),"",IF(COUNTIFS($C$5:$C$2504,$C1327,$D$5:$D$2504,$D1327,$J$5:$J$2504,$J1327,$B$5:$B$2504,$B1327)&gt;1,"Takror",""))</f>
        <v/>
      </c>
    </row>
    <row r="1328" customFormat="false" ht="15" hidden="false" customHeight="false" outlineLevel="0" collapsed="false">
      <c r="A1328" s="8" t="n">
        <v>1324</v>
      </c>
      <c r="B1328" s="13"/>
      <c r="C1328" s="12"/>
      <c r="D1328" s="13"/>
      <c r="E1328" s="24"/>
      <c r="F1328" s="12"/>
      <c r="G1328" s="12"/>
      <c r="H1328" s="25"/>
      <c r="I1328" s="14" t="str">
        <f aca="false">IF(OR($D1328="",$B1328=""),"",INT(($B1328-$D1328)/365.25))</f>
        <v/>
      </c>
      <c r="J1328" s="25"/>
      <c r="K1328" s="14" t="str">
        <f aca="false">IF(OR($J1328="",$I1328=""),"",IF(OR(AND($J1328="Gelmintoz",$I1328&gt;=2,$I1328&lt;=10),AND($J1328="Onkogematologik",$I1328&gt;=2,$I1328&lt;=18)),"Ha","Yo'q"))</f>
        <v/>
      </c>
      <c r="L1328" s="25"/>
      <c r="M1328" s="12"/>
      <c r="N1328" s="14" t="str">
        <f aca="false">IF(OR($C1328="",$D1328="",$J1328="",$B1328=""),"",IF(COUNTIFS($C$5:$C$2504,$C1328,$D$5:$D$2504,$D1328,$J$5:$J$2504,$J1328,$B$5:$B$2504,$B1328)&gt;1,"Takror",""))</f>
        <v/>
      </c>
    </row>
    <row r="1329" customFormat="false" ht="15" hidden="false" customHeight="false" outlineLevel="0" collapsed="false">
      <c r="A1329" s="8" t="n">
        <v>1325</v>
      </c>
      <c r="B1329" s="13"/>
      <c r="C1329" s="12"/>
      <c r="D1329" s="13"/>
      <c r="E1329" s="24"/>
      <c r="F1329" s="12"/>
      <c r="G1329" s="12"/>
      <c r="H1329" s="25"/>
      <c r="I1329" s="14" t="str">
        <f aca="false">IF(OR($D1329="",$B1329=""),"",INT(($B1329-$D1329)/365.25))</f>
        <v/>
      </c>
      <c r="J1329" s="25"/>
      <c r="K1329" s="14" t="str">
        <f aca="false">IF(OR($J1329="",$I1329=""),"",IF(OR(AND($J1329="Gelmintoz",$I1329&gt;=2,$I1329&lt;=10),AND($J1329="Onkogematologik",$I1329&gt;=2,$I1329&lt;=18)),"Ha","Yo'q"))</f>
        <v/>
      </c>
      <c r="L1329" s="25"/>
      <c r="M1329" s="12"/>
      <c r="N1329" s="14" t="str">
        <f aca="false">IF(OR($C1329="",$D1329="",$J1329="",$B1329=""),"",IF(COUNTIFS($C$5:$C$2504,$C1329,$D$5:$D$2504,$D1329,$J$5:$J$2504,$J1329,$B$5:$B$2504,$B1329)&gt;1,"Takror",""))</f>
        <v/>
      </c>
    </row>
    <row r="1330" customFormat="false" ht="15" hidden="false" customHeight="false" outlineLevel="0" collapsed="false">
      <c r="A1330" s="8" t="n">
        <v>1326</v>
      </c>
      <c r="B1330" s="13"/>
      <c r="C1330" s="12"/>
      <c r="D1330" s="13"/>
      <c r="E1330" s="24"/>
      <c r="F1330" s="12"/>
      <c r="G1330" s="12"/>
      <c r="H1330" s="25"/>
      <c r="I1330" s="14" t="str">
        <f aca="false">IF(OR($D1330="",$B1330=""),"",INT(($B1330-$D1330)/365.25))</f>
        <v/>
      </c>
      <c r="J1330" s="25"/>
      <c r="K1330" s="14" t="str">
        <f aca="false">IF(OR($J1330="",$I1330=""),"",IF(OR(AND($J1330="Gelmintoz",$I1330&gt;=2,$I1330&lt;=10),AND($J1330="Onkogematologik",$I1330&gt;=2,$I1330&lt;=18)),"Ha","Yo'q"))</f>
        <v/>
      </c>
      <c r="L1330" s="25"/>
      <c r="M1330" s="12"/>
      <c r="N1330" s="14" t="str">
        <f aca="false">IF(OR($C1330="",$D1330="",$J1330="",$B1330=""),"",IF(COUNTIFS($C$5:$C$2504,$C1330,$D$5:$D$2504,$D1330,$J$5:$J$2504,$J1330,$B$5:$B$2504,$B1330)&gt;1,"Takror",""))</f>
        <v/>
      </c>
    </row>
    <row r="1331" customFormat="false" ht="15" hidden="false" customHeight="false" outlineLevel="0" collapsed="false">
      <c r="A1331" s="8" t="n">
        <v>1327</v>
      </c>
      <c r="B1331" s="13"/>
      <c r="C1331" s="12"/>
      <c r="D1331" s="13"/>
      <c r="E1331" s="24"/>
      <c r="F1331" s="12"/>
      <c r="G1331" s="12"/>
      <c r="H1331" s="25"/>
      <c r="I1331" s="14" t="str">
        <f aca="false">IF(OR($D1331="",$B1331=""),"",INT(($B1331-$D1331)/365.25))</f>
        <v/>
      </c>
      <c r="J1331" s="25"/>
      <c r="K1331" s="14" t="str">
        <f aca="false">IF(OR($J1331="",$I1331=""),"",IF(OR(AND($J1331="Gelmintoz",$I1331&gt;=2,$I1331&lt;=10),AND($J1331="Onkogematologik",$I1331&gt;=2,$I1331&lt;=18)),"Ha","Yo'q"))</f>
        <v/>
      </c>
      <c r="L1331" s="25"/>
      <c r="M1331" s="12"/>
      <c r="N1331" s="14" t="str">
        <f aca="false">IF(OR($C1331="",$D1331="",$J1331="",$B1331=""),"",IF(COUNTIFS($C$5:$C$2504,$C1331,$D$5:$D$2504,$D1331,$J$5:$J$2504,$J1331,$B$5:$B$2504,$B1331)&gt;1,"Takror",""))</f>
        <v/>
      </c>
    </row>
    <row r="1332" customFormat="false" ht="15" hidden="false" customHeight="false" outlineLevel="0" collapsed="false">
      <c r="A1332" s="8" t="n">
        <v>1328</v>
      </c>
      <c r="B1332" s="13"/>
      <c r="C1332" s="12"/>
      <c r="D1332" s="13"/>
      <c r="E1332" s="24"/>
      <c r="F1332" s="12"/>
      <c r="G1332" s="12"/>
      <c r="H1332" s="25"/>
      <c r="I1332" s="14" t="str">
        <f aca="false">IF(OR($D1332="",$B1332=""),"",INT(($B1332-$D1332)/365.25))</f>
        <v/>
      </c>
      <c r="J1332" s="25"/>
      <c r="K1332" s="14" t="str">
        <f aca="false">IF(OR($J1332="",$I1332=""),"",IF(OR(AND($J1332="Gelmintoz",$I1332&gt;=2,$I1332&lt;=10),AND($J1332="Onkogematologik",$I1332&gt;=2,$I1332&lt;=18)),"Ha","Yo'q"))</f>
        <v/>
      </c>
      <c r="L1332" s="25"/>
      <c r="M1332" s="12"/>
      <c r="N1332" s="14" t="str">
        <f aca="false">IF(OR($C1332="",$D1332="",$J1332="",$B1332=""),"",IF(COUNTIFS($C$5:$C$2504,$C1332,$D$5:$D$2504,$D1332,$J$5:$J$2504,$J1332,$B$5:$B$2504,$B1332)&gt;1,"Takror",""))</f>
        <v/>
      </c>
    </row>
    <row r="1333" customFormat="false" ht="15" hidden="false" customHeight="false" outlineLevel="0" collapsed="false">
      <c r="A1333" s="8" t="n">
        <v>1329</v>
      </c>
      <c r="B1333" s="13"/>
      <c r="C1333" s="12"/>
      <c r="D1333" s="13"/>
      <c r="E1333" s="24"/>
      <c r="F1333" s="12"/>
      <c r="G1333" s="12"/>
      <c r="H1333" s="25"/>
      <c r="I1333" s="14" t="str">
        <f aca="false">IF(OR($D1333="",$B1333=""),"",INT(($B1333-$D1333)/365.25))</f>
        <v/>
      </c>
      <c r="J1333" s="25"/>
      <c r="K1333" s="14" t="str">
        <f aca="false">IF(OR($J1333="",$I1333=""),"",IF(OR(AND($J1333="Gelmintoz",$I1333&gt;=2,$I1333&lt;=10),AND($J1333="Onkogematologik",$I1333&gt;=2,$I1333&lt;=18)),"Ha","Yo'q"))</f>
        <v/>
      </c>
      <c r="L1333" s="25"/>
      <c r="M1333" s="12"/>
      <c r="N1333" s="14" t="str">
        <f aca="false">IF(OR($C1333="",$D1333="",$J1333="",$B1333=""),"",IF(COUNTIFS($C$5:$C$2504,$C1333,$D$5:$D$2504,$D1333,$J$5:$J$2504,$J1333,$B$5:$B$2504,$B1333)&gt;1,"Takror",""))</f>
        <v/>
      </c>
    </row>
    <row r="1334" customFormat="false" ht="15" hidden="false" customHeight="false" outlineLevel="0" collapsed="false">
      <c r="A1334" s="8" t="n">
        <v>1330</v>
      </c>
      <c r="B1334" s="13"/>
      <c r="C1334" s="12"/>
      <c r="D1334" s="13"/>
      <c r="E1334" s="24"/>
      <c r="F1334" s="12"/>
      <c r="G1334" s="12"/>
      <c r="H1334" s="25"/>
      <c r="I1334" s="14" t="str">
        <f aca="false">IF(OR($D1334="",$B1334=""),"",INT(($B1334-$D1334)/365.25))</f>
        <v/>
      </c>
      <c r="J1334" s="25"/>
      <c r="K1334" s="14" t="str">
        <f aca="false">IF(OR($J1334="",$I1334=""),"",IF(OR(AND($J1334="Gelmintoz",$I1334&gt;=2,$I1334&lt;=10),AND($J1334="Onkogematologik",$I1334&gt;=2,$I1334&lt;=18)),"Ha","Yo'q"))</f>
        <v/>
      </c>
      <c r="L1334" s="25"/>
      <c r="M1334" s="12"/>
      <c r="N1334" s="14" t="str">
        <f aca="false">IF(OR($C1334="",$D1334="",$J1334="",$B1334=""),"",IF(COUNTIFS($C$5:$C$2504,$C1334,$D$5:$D$2504,$D1334,$J$5:$J$2504,$J1334,$B$5:$B$2504,$B1334)&gt;1,"Takror",""))</f>
        <v/>
      </c>
    </row>
    <row r="1335" customFormat="false" ht="15" hidden="false" customHeight="false" outlineLevel="0" collapsed="false">
      <c r="A1335" s="8" t="n">
        <v>1331</v>
      </c>
      <c r="B1335" s="13"/>
      <c r="C1335" s="12"/>
      <c r="D1335" s="13"/>
      <c r="E1335" s="24"/>
      <c r="F1335" s="12"/>
      <c r="G1335" s="12"/>
      <c r="H1335" s="25"/>
      <c r="I1335" s="14" t="str">
        <f aca="false">IF(OR($D1335="",$B1335=""),"",INT(($B1335-$D1335)/365.25))</f>
        <v/>
      </c>
      <c r="J1335" s="25"/>
      <c r="K1335" s="14" t="str">
        <f aca="false">IF(OR($J1335="",$I1335=""),"",IF(OR(AND($J1335="Gelmintoz",$I1335&gt;=2,$I1335&lt;=10),AND($J1335="Onkogematologik",$I1335&gt;=2,$I1335&lt;=18)),"Ha","Yo'q"))</f>
        <v/>
      </c>
      <c r="L1335" s="25"/>
      <c r="M1335" s="12"/>
      <c r="N1335" s="14" t="str">
        <f aca="false">IF(OR($C1335="",$D1335="",$J1335="",$B1335=""),"",IF(COUNTIFS($C$5:$C$2504,$C1335,$D$5:$D$2504,$D1335,$J$5:$J$2504,$J1335,$B$5:$B$2504,$B1335)&gt;1,"Takror",""))</f>
        <v/>
      </c>
    </row>
    <row r="1336" customFormat="false" ht="15" hidden="false" customHeight="false" outlineLevel="0" collapsed="false">
      <c r="A1336" s="8" t="n">
        <v>1332</v>
      </c>
      <c r="B1336" s="13"/>
      <c r="C1336" s="12"/>
      <c r="D1336" s="13"/>
      <c r="E1336" s="24"/>
      <c r="F1336" s="12"/>
      <c r="G1336" s="12"/>
      <c r="H1336" s="25"/>
      <c r="I1336" s="14" t="str">
        <f aca="false">IF(OR($D1336="",$B1336=""),"",INT(($B1336-$D1336)/365.25))</f>
        <v/>
      </c>
      <c r="J1336" s="25"/>
      <c r="K1336" s="14" t="str">
        <f aca="false">IF(OR($J1336="",$I1336=""),"",IF(OR(AND($J1336="Gelmintoz",$I1336&gt;=2,$I1336&lt;=10),AND($J1336="Onkogematologik",$I1336&gt;=2,$I1336&lt;=18)),"Ha","Yo'q"))</f>
        <v/>
      </c>
      <c r="L1336" s="25"/>
      <c r="M1336" s="12"/>
      <c r="N1336" s="14" t="str">
        <f aca="false">IF(OR($C1336="",$D1336="",$J1336="",$B1336=""),"",IF(COUNTIFS($C$5:$C$2504,$C1336,$D$5:$D$2504,$D1336,$J$5:$J$2504,$J1336,$B$5:$B$2504,$B1336)&gt;1,"Takror",""))</f>
        <v/>
      </c>
    </row>
    <row r="1337" customFormat="false" ht="15" hidden="false" customHeight="false" outlineLevel="0" collapsed="false">
      <c r="A1337" s="8" t="n">
        <v>1333</v>
      </c>
      <c r="B1337" s="13"/>
      <c r="C1337" s="12"/>
      <c r="D1337" s="13"/>
      <c r="E1337" s="24"/>
      <c r="F1337" s="12"/>
      <c r="G1337" s="12"/>
      <c r="H1337" s="25"/>
      <c r="I1337" s="14" t="str">
        <f aca="false">IF(OR($D1337="",$B1337=""),"",INT(($B1337-$D1337)/365.25))</f>
        <v/>
      </c>
      <c r="J1337" s="25"/>
      <c r="K1337" s="14" t="str">
        <f aca="false">IF(OR($J1337="",$I1337=""),"",IF(OR(AND($J1337="Gelmintoz",$I1337&gt;=2,$I1337&lt;=10),AND($J1337="Onkogematologik",$I1337&gt;=2,$I1337&lt;=18)),"Ha","Yo'q"))</f>
        <v/>
      </c>
      <c r="L1337" s="25"/>
      <c r="M1337" s="12"/>
      <c r="N1337" s="14" t="str">
        <f aca="false">IF(OR($C1337="",$D1337="",$J1337="",$B1337=""),"",IF(COUNTIFS($C$5:$C$2504,$C1337,$D$5:$D$2504,$D1337,$J$5:$J$2504,$J1337,$B$5:$B$2504,$B1337)&gt;1,"Takror",""))</f>
        <v/>
      </c>
    </row>
    <row r="1338" customFormat="false" ht="15" hidden="false" customHeight="false" outlineLevel="0" collapsed="false">
      <c r="A1338" s="8" t="n">
        <v>1334</v>
      </c>
      <c r="B1338" s="13"/>
      <c r="C1338" s="12"/>
      <c r="D1338" s="13"/>
      <c r="E1338" s="24"/>
      <c r="F1338" s="12"/>
      <c r="G1338" s="12"/>
      <c r="H1338" s="25"/>
      <c r="I1338" s="14" t="str">
        <f aca="false">IF(OR($D1338="",$B1338=""),"",INT(($B1338-$D1338)/365.25))</f>
        <v/>
      </c>
      <c r="J1338" s="25"/>
      <c r="K1338" s="14" t="str">
        <f aca="false">IF(OR($J1338="",$I1338=""),"",IF(OR(AND($J1338="Gelmintoz",$I1338&gt;=2,$I1338&lt;=10),AND($J1338="Onkogematologik",$I1338&gt;=2,$I1338&lt;=18)),"Ha","Yo'q"))</f>
        <v/>
      </c>
      <c r="L1338" s="25"/>
      <c r="M1338" s="12"/>
      <c r="N1338" s="14" t="str">
        <f aca="false">IF(OR($C1338="",$D1338="",$J1338="",$B1338=""),"",IF(COUNTIFS($C$5:$C$2504,$C1338,$D$5:$D$2504,$D1338,$J$5:$J$2504,$J1338,$B$5:$B$2504,$B1338)&gt;1,"Takror",""))</f>
        <v/>
      </c>
    </row>
    <row r="1339" customFormat="false" ht="15" hidden="false" customHeight="false" outlineLevel="0" collapsed="false">
      <c r="A1339" s="8" t="n">
        <v>1335</v>
      </c>
      <c r="B1339" s="13"/>
      <c r="C1339" s="12"/>
      <c r="D1339" s="13"/>
      <c r="E1339" s="24"/>
      <c r="F1339" s="12"/>
      <c r="G1339" s="12"/>
      <c r="H1339" s="25"/>
      <c r="I1339" s="14" t="str">
        <f aca="false">IF(OR($D1339="",$B1339=""),"",INT(($B1339-$D1339)/365.25))</f>
        <v/>
      </c>
      <c r="J1339" s="25"/>
      <c r="K1339" s="14" t="str">
        <f aca="false">IF(OR($J1339="",$I1339=""),"",IF(OR(AND($J1339="Gelmintoz",$I1339&gt;=2,$I1339&lt;=10),AND($J1339="Onkogematologik",$I1339&gt;=2,$I1339&lt;=18)),"Ha","Yo'q"))</f>
        <v/>
      </c>
      <c r="L1339" s="25"/>
      <c r="M1339" s="12"/>
      <c r="N1339" s="14" t="str">
        <f aca="false">IF(OR($C1339="",$D1339="",$J1339="",$B1339=""),"",IF(COUNTIFS($C$5:$C$2504,$C1339,$D$5:$D$2504,$D1339,$J$5:$J$2504,$J1339,$B$5:$B$2504,$B1339)&gt;1,"Takror",""))</f>
        <v/>
      </c>
    </row>
    <row r="1340" customFormat="false" ht="15" hidden="false" customHeight="false" outlineLevel="0" collapsed="false">
      <c r="A1340" s="8" t="n">
        <v>1336</v>
      </c>
      <c r="B1340" s="13"/>
      <c r="C1340" s="12"/>
      <c r="D1340" s="13"/>
      <c r="E1340" s="24"/>
      <c r="F1340" s="12"/>
      <c r="G1340" s="12"/>
      <c r="H1340" s="25"/>
      <c r="I1340" s="14" t="str">
        <f aca="false">IF(OR($D1340="",$B1340=""),"",INT(($B1340-$D1340)/365.25))</f>
        <v/>
      </c>
      <c r="J1340" s="25"/>
      <c r="K1340" s="14" t="str">
        <f aca="false">IF(OR($J1340="",$I1340=""),"",IF(OR(AND($J1340="Gelmintoz",$I1340&gt;=2,$I1340&lt;=10),AND($J1340="Onkogematologik",$I1340&gt;=2,$I1340&lt;=18)),"Ha","Yo'q"))</f>
        <v/>
      </c>
      <c r="L1340" s="25"/>
      <c r="M1340" s="12"/>
      <c r="N1340" s="14" t="str">
        <f aca="false">IF(OR($C1340="",$D1340="",$J1340="",$B1340=""),"",IF(COUNTIFS($C$5:$C$2504,$C1340,$D$5:$D$2504,$D1340,$J$5:$J$2504,$J1340,$B$5:$B$2504,$B1340)&gt;1,"Takror",""))</f>
        <v/>
      </c>
    </row>
    <row r="1341" customFormat="false" ht="15" hidden="false" customHeight="false" outlineLevel="0" collapsed="false">
      <c r="A1341" s="8" t="n">
        <v>1337</v>
      </c>
      <c r="B1341" s="13"/>
      <c r="C1341" s="12"/>
      <c r="D1341" s="13"/>
      <c r="E1341" s="24"/>
      <c r="F1341" s="12"/>
      <c r="G1341" s="12"/>
      <c r="H1341" s="25"/>
      <c r="I1341" s="14" t="str">
        <f aca="false">IF(OR($D1341="",$B1341=""),"",INT(($B1341-$D1341)/365.25))</f>
        <v/>
      </c>
      <c r="J1341" s="25"/>
      <c r="K1341" s="14" t="str">
        <f aca="false">IF(OR($J1341="",$I1341=""),"",IF(OR(AND($J1341="Gelmintoz",$I1341&gt;=2,$I1341&lt;=10),AND($J1341="Onkogematologik",$I1341&gt;=2,$I1341&lt;=18)),"Ha","Yo'q"))</f>
        <v/>
      </c>
      <c r="L1341" s="25"/>
      <c r="M1341" s="12"/>
      <c r="N1341" s="14" t="str">
        <f aca="false">IF(OR($C1341="",$D1341="",$J1341="",$B1341=""),"",IF(COUNTIFS($C$5:$C$2504,$C1341,$D$5:$D$2504,$D1341,$J$5:$J$2504,$J1341,$B$5:$B$2504,$B1341)&gt;1,"Takror",""))</f>
        <v/>
      </c>
    </row>
    <row r="1342" customFormat="false" ht="15" hidden="false" customHeight="false" outlineLevel="0" collapsed="false">
      <c r="A1342" s="8" t="n">
        <v>1338</v>
      </c>
      <c r="B1342" s="13"/>
      <c r="C1342" s="12"/>
      <c r="D1342" s="13"/>
      <c r="E1342" s="24"/>
      <c r="F1342" s="12"/>
      <c r="G1342" s="12"/>
      <c r="H1342" s="25"/>
      <c r="I1342" s="14" t="str">
        <f aca="false">IF(OR($D1342="",$B1342=""),"",INT(($B1342-$D1342)/365.25))</f>
        <v/>
      </c>
      <c r="J1342" s="25"/>
      <c r="K1342" s="14" t="str">
        <f aca="false">IF(OR($J1342="",$I1342=""),"",IF(OR(AND($J1342="Gelmintoz",$I1342&gt;=2,$I1342&lt;=10),AND($J1342="Onkogematologik",$I1342&gt;=2,$I1342&lt;=18)),"Ha","Yo'q"))</f>
        <v/>
      </c>
      <c r="L1342" s="25"/>
      <c r="M1342" s="12"/>
      <c r="N1342" s="14" t="str">
        <f aca="false">IF(OR($C1342="",$D1342="",$J1342="",$B1342=""),"",IF(COUNTIFS($C$5:$C$2504,$C1342,$D$5:$D$2504,$D1342,$J$5:$J$2504,$J1342,$B$5:$B$2504,$B1342)&gt;1,"Takror",""))</f>
        <v/>
      </c>
    </row>
    <row r="1343" customFormat="false" ht="15" hidden="false" customHeight="false" outlineLevel="0" collapsed="false">
      <c r="A1343" s="8" t="n">
        <v>1339</v>
      </c>
      <c r="B1343" s="13"/>
      <c r="C1343" s="12"/>
      <c r="D1343" s="13"/>
      <c r="E1343" s="24"/>
      <c r="F1343" s="12"/>
      <c r="G1343" s="12"/>
      <c r="H1343" s="25"/>
      <c r="I1343" s="14" t="str">
        <f aca="false">IF(OR($D1343="",$B1343=""),"",INT(($B1343-$D1343)/365.25))</f>
        <v/>
      </c>
      <c r="J1343" s="25"/>
      <c r="K1343" s="14" t="str">
        <f aca="false">IF(OR($J1343="",$I1343=""),"",IF(OR(AND($J1343="Gelmintoz",$I1343&gt;=2,$I1343&lt;=10),AND($J1343="Onkogematologik",$I1343&gt;=2,$I1343&lt;=18)),"Ha","Yo'q"))</f>
        <v/>
      </c>
      <c r="L1343" s="25"/>
      <c r="M1343" s="12"/>
      <c r="N1343" s="14" t="str">
        <f aca="false">IF(OR($C1343="",$D1343="",$J1343="",$B1343=""),"",IF(COUNTIFS($C$5:$C$2504,$C1343,$D$5:$D$2504,$D1343,$J$5:$J$2504,$J1343,$B$5:$B$2504,$B1343)&gt;1,"Takror",""))</f>
        <v/>
      </c>
    </row>
    <row r="1344" customFormat="false" ht="15" hidden="false" customHeight="false" outlineLevel="0" collapsed="false">
      <c r="A1344" s="8" t="n">
        <v>1340</v>
      </c>
      <c r="B1344" s="13"/>
      <c r="C1344" s="12"/>
      <c r="D1344" s="13"/>
      <c r="E1344" s="24"/>
      <c r="F1344" s="12"/>
      <c r="G1344" s="12"/>
      <c r="H1344" s="25"/>
      <c r="I1344" s="14" t="str">
        <f aca="false">IF(OR($D1344="",$B1344=""),"",INT(($B1344-$D1344)/365.25))</f>
        <v/>
      </c>
      <c r="J1344" s="25"/>
      <c r="K1344" s="14" t="str">
        <f aca="false">IF(OR($J1344="",$I1344=""),"",IF(OR(AND($J1344="Gelmintoz",$I1344&gt;=2,$I1344&lt;=10),AND($J1344="Onkogematologik",$I1344&gt;=2,$I1344&lt;=18)),"Ha","Yo'q"))</f>
        <v/>
      </c>
      <c r="L1344" s="25"/>
      <c r="M1344" s="12"/>
      <c r="N1344" s="14" t="str">
        <f aca="false">IF(OR($C1344="",$D1344="",$J1344="",$B1344=""),"",IF(COUNTIFS($C$5:$C$2504,$C1344,$D$5:$D$2504,$D1344,$J$5:$J$2504,$J1344,$B$5:$B$2504,$B1344)&gt;1,"Takror",""))</f>
        <v/>
      </c>
    </row>
    <row r="1345" customFormat="false" ht="15" hidden="false" customHeight="false" outlineLevel="0" collapsed="false">
      <c r="A1345" s="8" t="n">
        <v>1341</v>
      </c>
      <c r="B1345" s="13"/>
      <c r="C1345" s="12"/>
      <c r="D1345" s="13"/>
      <c r="E1345" s="24"/>
      <c r="F1345" s="12"/>
      <c r="G1345" s="12"/>
      <c r="H1345" s="25"/>
      <c r="I1345" s="14" t="str">
        <f aca="false">IF(OR($D1345="",$B1345=""),"",INT(($B1345-$D1345)/365.25))</f>
        <v/>
      </c>
      <c r="J1345" s="25"/>
      <c r="K1345" s="14" t="str">
        <f aca="false">IF(OR($J1345="",$I1345=""),"",IF(OR(AND($J1345="Gelmintoz",$I1345&gt;=2,$I1345&lt;=10),AND($J1345="Onkogematologik",$I1345&gt;=2,$I1345&lt;=18)),"Ha","Yo'q"))</f>
        <v/>
      </c>
      <c r="L1345" s="25"/>
      <c r="M1345" s="12"/>
      <c r="N1345" s="14" t="str">
        <f aca="false">IF(OR($C1345="",$D1345="",$J1345="",$B1345=""),"",IF(COUNTIFS($C$5:$C$2504,$C1345,$D$5:$D$2504,$D1345,$J$5:$J$2504,$J1345,$B$5:$B$2504,$B1345)&gt;1,"Takror",""))</f>
        <v/>
      </c>
    </row>
    <row r="1346" customFormat="false" ht="15" hidden="false" customHeight="false" outlineLevel="0" collapsed="false">
      <c r="A1346" s="8" t="n">
        <v>1342</v>
      </c>
      <c r="B1346" s="13"/>
      <c r="C1346" s="12"/>
      <c r="D1346" s="13"/>
      <c r="E1346" s="24"/>
      <c r="F1346" s="12"/>
      <c r="G1346" s="12"/>
      <c r="H1346" s="25"/>
      <c r="I1346" s="14" t="str">
        <f aca="false">IF(OR($D1346="",$B1346=""),"",INT(($B1346-$D1346)/365.25))</f>
        <v/>
      </c>
      <c r="J1346" s="25"/>
      <c r="K1346" s="14" t="str">
        <f aca="false">IF(OR($J1346="",$I1346=""),"",IF(OR(AND($J1346="Gelmintoz",$I1346&gt;=2,$I1346&lt;=10),AND($J1346="Onkogematologik",$I1346&gt;=2,$I1346&lt;=18)),"Ha","Yo'q"))</f>
        <v/>
      </c>
      <c r="L1346" s="25"/>
      <c r="M1346" s="12"/>
      <c r="N1346" s="14" t="str">
        <f aca="false">IF(OR($C1346="",$D1346="",$J1346="",$B1346=""),"",IF(COUNTIFS($C$5:$C$2504,$C1346,$D$5:$D$2504,$D1346,$J$5:$J$2504,$J1346,$B$5:$B$2504,$B1346)&gt;1,"Takror",""))</f>
        <v/>
      </c>
    </row>
    <row r="1347" customFormat="false" ht="15" hidden="false" customHeight="false" outlineLevel="0" collapsed="false">
      <c r="A1347" s="8" t="n">
        <v>1343</v>
      </c>
      <c r="B1347" s="13"/>
      <c r="C1347" s="12"/>
      <c r="D1347" s="13"/>
      <c r="E1347" s="24"/>
      <c r="F1347" s="12"/>
      <c r="G1347" s="12"/>
      <c r="H1347" s="25"/>
      <c r="I1347" s="14" t="str">
        <f aca="false">IF(OR($D1347="",$B1347=""),"",INT(($B1347-$D1347)/365.25))</f>
        <v/>
      </c>
      <c r="J1347" s="25"/>
      <c r="K1347" s="14" t="str">
        <f aca="false">IF(OR($J1347="",$I1347=""),"",IF(OR(AND($J1347="Gelmintoz",$I1347&gt;=2,$I1347&lt;=10),AND($J1347="Onkogematologik",$I1347&gt;=2,$I1347&lt;=18)),"Ha","Yo'q"))</f>
        <v/>
      </c>
      <c r="L1347" s="25"/>
      <c r="M1347" s="12"/>
      <c r="N1347" s="14" t="str">
        <f aca="false">IF(OR($C1347="",$D1347="",$J1347="",$B1347=""),"",IF(COUNTIFS($C$5:$C$2504,$C1347,$D$5:$D$2504,$D1347,$J$5:$J$2504,$J1347,$B$5:$B$2504,$B1347)&gt;1,"Takror",""))</f>
        <v/>
      </c>
    </row>
    <row r="1348" customFormat="false" ht="15" hidden="false" customHeight="false" outlineLevel="0" collapsed="false">
      <c r="A1348" s="8" t="n">
        <v>1344</v>
      </c>
      <c r="B1348" s="13"/>
      <c r="C1348" s="12"/>
      <c r="D1348" s="13"/>
      <c r="E1348" s="24"/>
      <c r="F1348" s="12"/>
      <c r="G1348" s="12"/>
      <c r="H1348" s="25"/>
      <c r="I1348" s="14" t="str">
        <f aca="false">IF(OR($D1348="",$B1348=""),"",INT(($B1348-$D1348)/365.25))</f>
        <v/>
      </c>
      <c r="J1348" s="25"/>
      <c r="K1348" s="14" t="str">
        <f aca="false">IF(OR($J1348="",$I1348=""),"",IF(OR(AND($J1348="Gelmintoz",$I1348&gt;=2,$I1348&lt;=10),AND($J1348="Onkogematologik",$I1348&gt;=2,$I1348&lt;=18)),"Ha","Yo'q"))</f>
        <v/>
      </c>
      <c r="L1348" s="25"/>
      <c r="M1348" s="12"/>
      <c r="N1348" s="14" t="str">
        <f aca="false">IF(OR($C1348="",$D1348="",$J1348="",$B1348=""),"",IF(COUNTIFS($C$5:$C$2504,$C1348,$D$5:$D$2504,$D1348,$J$5:$J$2504,$J1348,$B$5:$B$2504,$B1348)&gt;1,"Takror",""))</f>
        <v/>
      </c>
    </row>
    <row r="1349" customFormat="false" ht="15" hidden="false" customHeight="false" outlineLevel="0" collapsed="false">
      <c r="A1349" s="8" t="n">
        <v>1345</v>
      </c>
      <c r="B1349" s="13"/>
      <c r="C1349" s="12"/>
      <c r="D1349" s="13"/>
      <c r="E1349" s="24"/>
      <c r="F1349" s="12"/>
      <c r="G1349" s="12"/>
      <c r="H1349" s="25"/>
      <c r="I1349" s="14" t="str">
        <f aca="false">IF(OR($D1349="",$B1349=""),"",INT(($B1349-$D1349)/365.25))</f>
        <v/>
      </c>
      <c r="J1349" s="25"/>
      <c r="K1349" s="14" t="str">
        <f aca="false">IF(OR($J1349="",$I1349=""),"",IF(OR(AND($J1349="Gelmintoz",$I1349&gt;=2,$I1349&lt;=10),AND($J1349="Onkogematologik",$I1349&gt;=2,$I1349&lt;=18)),"Ha","Yo'q"))</f>
        <v/>
      </c>
      <c r="L1349" s="25"/>
      <c r="M1349" s="12"/>
      <c r="N1349" s="14" t="str">
        <f aca="false">IF(OR($C1349="",$D1349="",$J1349="",$B1349=""),"",IF(COUNTIFS($C$5:$C$2504,$C1349,$D$5:$D$2504,$D1349,$J$5:$J$2504,$J1349,$B$5:$B$2504,$B1349)&gt;1,"Takror",""))</f>
        <v/>
      </c>
    </row>
    <row r="1350" customFormat="false" ht="15" hidden="false" customHeight="false" outlineLevel="0" collapsed="false">
      <c r="A1350" s="8" t="n">
        <v>1346</v>
      </c>
      <c r="B1350" s="13"/>
      <c r="C1350" s="12"/>
      <c r="D1350" s="13"/>
      <c r="E1350" s="24"/>
      <c r="F1350" s="12"/>
      <c r="G1350" s="12"/>
      <c r="H1350" s="25"/>
      <c r="I1350" s="14" t="str">
        <f aca="false">IF(OR($D1350="",$B1350=""),"",INT(($B1350-$D1350)/365.25))</f>
        <v/>
      </c>
      <c r="J1350" s="25"/>
      <c r="K1350" s="14" t="str">
        <f aca="false">IF(OR($J1350="",$I1350=""),"",IF(OR(AND($J1350="Gelmintoz",$I1350&gt;=2,$I1350&lt;=10),AND($J1350="Onkogematologik",$I1350&gt;=2,$I1350&lt;=18)),"Ha","Yo'q"))</f>
        <v/>
      </c>
      <c r="L1350" s="25"/>
      <c r="M1350" s="12"/>
      <c r="N1350" s="14" t="str">
        <f aca="false">IF(OR($C1350="",$D1350="",$J1350="",$B1350=""),"",IF(COUNTIFS($C$5:$C$2504,$C1350,$D$5:$D$2504,$D1350,$J$5:$J$2504,$J1350,$B$5:$B$2504,$B1350)&gt;1,"Takror",""))</f>
        <v/>
      </c>
    </row>
    <row r="1351" customFormat="false" ht="15" hidden="false" customHeight="false" outlineLevel="0" collapsed="false">
      <c r="A1351" s="8" t="n">
        <v>1347</v>
      </c>
      <c r="B1351" s="13"/>
      <c r="C1351" s="12"/>
      <c r="D1351" s="13"/>
      <c r="E1351" s="24"/>
      <c r="F1351" s="12"/>
      <c r="G1351" s="12"/>
      <c r="H1351" s="25"/>
      <c r="I1351" s="14" t="str">
        <f aca="false">IF(OR($D1351="",$B1351=""),"",INT(($B1351-$D1351)/365.25))</f>
        <v/>
      </c>
      <c r="J1351" s="25"/>
      <c r="K1351" s="14" t="str">
        <f aca="false">IF(OR($J1351="",$I1351=""),"",IF(OR(AND($J1351="Gelmintoz",$I1351&gt;=2,$I1351&lt;=10),AND($J1351="Onkogematologik",$I1351&gt;=2,$I1351&lt;=18)),"Ha","Yo'q"))</f>
        <v/>
      </c>
      <c r="L1351" s="25"/>
      <c r="M1351" s="12"/>
      <c r="N1351" s="14" t="str">
        <f aca="false">IF(OR($C1351="",$D1351="",$J1351="",$B1351=""),"",IF(COUNTIFS($C$5:$C$2504,$C1351,$D$5:$D$2504,$D1351,$J$5:$J$2504,$J1351,$B$5:$B$2504,$B1351)&gt;1,"Takror",""))</f>
        <v/>
      </c>
    </row>
    <row r="1352" customFormat="false" ht="15" hidden="false" customHeight="false" outlineLevel="0" collapsed="false">
      <c r="A1352" s="8" t="n">
        <v>1348</v>
      </c>
      <c r="B1352" s="13"/>
      <c r="C1352" s="12"/>
      <c r="D1352" s="13"/>
      <c r="E1352" s="24"/>
      <c r="F1352" s="12"/>
      <c r="G1352" s="12"/>
      <c r="H1352" s="25"/>
      <c r="I1352" s="14" t="str">
        <f aca="false">IF(OR($D1352="",$B1352=""),"",INT(($B1352-$D1352)/365.25))</f>
        <v/>
      </c>
      <c r="J1352" s="25"/>
      <c r="K1352" s="14" t="str">
        <f aca="false">IF(OR($J1352="",$I1352=""),"",IF(OR(AND($J1352="Gelmintoz",$I1352&gt;=2,$I1352&lt;=10),AND($J1352="Onkogematologik",$I1352&gt;=2,$I1352&lt;=18)),"Ha","Yo'q"))</f>
        <v/>
      </c>
      <c r="L1352" s="25"/>
      <c r="M1352" s="12"/>
      <c r="N1352" s="14" t="str">
        <f aca="false">IF(OR($C1352="",$D1352="",$J1352="",$B1352=""),"",IF(COUNTIFS($C$5:$C$2504,$C1352,$D$5:$D$2504,$D1352,$J$5:$J$2504,$J1352,$B$5:$B$2504,$B1352)&gt;1,"Takror",""))</f>
        <v/>
      </c>
    </row>
    <row r="1353" customFormat="false" ht="15" hidden="false" customHeight="false" outlineLevel="0" collapsed="false">
      <c r="A1353" s="8" t="n">
        <v>1349</v>
      </c>
      <c r="B1353" s="13"/>
      <c r="C1353" s="12"/>
      <c r="D1353" s="13"/>
      <c r="E1353" s="24"/>
      <c r="F1353" s="12"/>
      <c r="G1353" s="12"/>
      <c r="H1353" s="25"/>
      <c r="I1353" s="14" t="str">
        <f aca="false">IF(OR($D1353="",$B1353=""),"",INT(($B1353-$D1353)/365.25))</f>
        <v/>
      </c>
      <c r="J1353" s="25"/>
      <c r="K1353" s="14" t="str">
        <f aca="false">IF(OR($J1353="",$I1353=""),"",IF(OR(AND($J1353="Gelmintoz",$I1353&gt;=2,$I1353&lt;=10),AND($J1353="Onkogematologik",$I1353&gt;=2,$I1353&lt;=18)),"Ha","Yo'q"))</f>
        <v/>
      </c>
      <c r="L1353" s="25"/>
      <c r="M1353" s="12"/>
      <c r="N1353" s="14" t="str">
        <f aca="false">IF(OR($C1353="",$D1353="",$J1353="",$B1353=""),"",IF(COUNTIFS($C$5:$C$2504,$C1353,$D$5:$D$2504,$D1353,$J$5:$J$2504,$J1353,$B$5:$B$2504,$B1353)&gt;1,"Takror",""))</f>
        <v/>
      </c>
    </row>
    <row r="1354" customFormat="false" ht="15" hidden="false" customHeight="false" outlineLevel="0" collapsed="false">
      <c r="A1354" s="8" t="n">
        <v>1350</v>
      </c>
      <c r="B1354" s="13"/>
      <c r="C1354" s="12"/>
      <c r="D1354" s="13"/>
      <c r="E1354" s="24"/>
      <c r="F1354" s="12"/>
      <c r="G1354" s="12"/>
      <c r="H1354" s="25"/>
      <c r="I1354" s="14" t="str">
        <f aca="false">IF(OR($D1354="",$B1354=""),"",INT(($B1354-$D1354)/365.25))</f>
        <v/>
      </c>
      <c r="J1354" s="25"/>
      <c r="K1354" s="14" t="str">
        <f aca="false">IF(OR($J1354="",$I1354=""),"",IF(OR(AND($J1354="Gelmintoz",$I1354&gt;=2,$I1354&lt;=10),AND($J1354="Onkogematologik",$I1354&gt;=2,$I1354&lt;=18)),"Ha","Yo'q"))</f>
        <v/>
      </c>
      <c r="L1354" s="25"/>
      <c r="M1354" s="12"/>
      <c r="N1354" s="14" t="str">
        <f aca="false">IF(OR($C1354="",$D1354="",$J1354="",$B1354=""),"",IF(COUNTIFS($C$5:$C$2504,$C1354,$D$5:$D$2504,$D1354,$J$5:$J$2504,$J1354,$B$5:$B$2504,$B1354)&gt;1,"Takror",""))</f>
        <v/>
      </c>
    </row>
    <row r="1355" customFormat="false" ht="15" hidden="false" customHeight="false" outlineLevel="0" collapsed="false">
      <c r="A1355" s="8" t="n">
        <v>1351</v>
      </c>
      <c r="B1355" s="13"/>
      <c r="C1355" s="12"/>
      <c r="D1355" s="13"/>
      <c r="E1355" s="24"/>
      <c r="F1355" s="12"/>
      <c r="G1355" s="12"/>
      <c r="H1355" s="25"/>
      <c r="I1355" s="14" t="str">
        <f aca="false">IF(OR($D1355="",$B1355=""),"",INT(($B1355-$D1355)/365.25))</f>
        <v/>
      </c>
      <c r="J1355" s="25"/>
      <c r="K1355" s="14" t="str">
        <f aca="false">IF(OR($J1355="",$I1355=""),"",IF(OR(AND($J1355="Gelmintoz",$I1355&gt;=2,$I1355&lt;=10),AND($J1355="Onkogematologik",$I1355&gt;=2,$I1355&lt;=18)),"Ha","Yo'q"))</f>
        <v/>
      </c>
      <c r="L1355" s="25"/>
      <c r="M1355" s="12"/>
      <c r="N1355" s="14" t="str">
        <f aca="false">IF(OR($C1355="",$D1355="",$J1355="",$B1355=""),"",IF(COUNTIFS($C$5:$C$2504,$C1355,$D$5:$D$2504,$D1355,$J$5:$J$2504,$J1355,$B$5:$B$2504,$B1355)&gt;1,"Takror",""))</f>
        <v/>
      </c>
    </row>
    <row r="1356" customFormat="false" ht="15" hidden="false" customHeight="false" outlineLevel="0" collapsed="false">
      <c r="A1356" s="8" t="n">
        <v>1352</v>
      </c>
      <c r="B1356" s="13"/>
      <c r="C1356" s="12"/>
      <c r="D1356" s="13"/>
      <c r="E1356" s="24"/>
      <c r="F1356" s="12"/>
      <c r="G1356" s="12"/>
      <c r="H1356" s="25"/>
      <c r="I1356" s="14" t="str">
        <f aca="false">IF(OR($D1356="",$B1356=""),"",INT(($B1356-$D1356)/365.25))</f>
        <v/>
      </c>
      <c r="J1356" s="25"/>
      <c r="K1356" s="14" t="str">
        <f aca="false">IF(OR($J1356="",$I1356=""),"",IF(OR(AND($J1356="Gelmintoz",$I1356&gt;=2,$I1356&lt;=10),AND($J1356="Onkogematologik",$I1356&gt;=2,$I1356&lt;=18)),"Ha","Yo'q"))</f>
        <v/>
      </c>
      <c r="L1356" s="25"/>
      <c r="M1356" s="12"/>
      <c r="N1356" s="14" t="str">
        <f aca="false">IF(OR($C1356="",$D1356="",$J1356="",$B1356=""),"",IF(COUNTIFS($C$5:$C$2504,$C1356,$D$5:$D$2504,$D1356,$J$5:$J$2504,$J1356,$B$5:$B$2504,$B1356)&gt;1,"Takror",""))</f>
        <v/>
      </c>
    </row>
    <row r="1357" customFormat="false" ht="15" hidden="false" customHeight="false" outlineLevel="0" collapsed="false">
      <c r="A1357" s="8" t="n">
        <v>1353</v>
      </c>
      <c r="B1357" s="13"/>
      <c r="C1357" s="12"/>
      <c r="D1357" s="13"/>
      <c r="E1357" s="24"/>
      <c r="F1357" s="12"/>
      <c r="G1357" s="12"/>
      <c r="H1357" s="25"/>
      <c r="I1357" s="14" t="str">
        <f aca="false">IF(OR($D1357="",$B1357=""),"",INT(($B1357-$D1357)/365.25))</f>
        <v/>
      </c>
      <c r="J1357" s="25"/>
      <c r="K1357" s="14" t="str">
        <f aca="false">IF(OR($J1357="",$I1357=""),"",IF(OR(AND($J1357="Gelmintoz",$I1357&gt;=2,$I1357&lt;=10),AND($J1357="Onkogematologik",$I1357&gt;=2,$I1357&lt;=18)),"Ha","Yo'q"))</f>
        <v/>
      </c>
      <c r="L1357" s="25"/>
      <c r="M1357" s="12"/>
      <c r="N1357" s="14" t="str">
        <f aca="false">IF(OR($C1357="",$D1357="",$J1357="",$B1357=""),"",IF(COUNTIFS($C$5:$C$2504,$C1357,$D$5:$D$2504,$D1357,$J$5:$J$2504,$J1357,$B$5:$B$2504,$B1357)&gt;1,"Takror",""))</f>
        <v/>
      </c>
    </row>
    <row r="1358" customFormat="false" ht="15" hidden="false" customHeight="false" outlineLevel="0" collapsed="false">
      <c r="A1358" s="8" t="n">
        <v>1354</v>
      </c>
      <c r="B1358" s="13"/>
      <c r="C1358" s="12"/>
      <c r="D1358" s="13"/>
      <c r="E1358" s="24"/>
      <c r="F1358" s="12"/>
      <c r="G1358" s="12"/>
      <c r="H1358" s="25"/>
      <c r="I1358" s="14" t="str">
        <f aca="false">IF(OR($D1358="",$B1358=""),"",INT(($B1358-$D1358)/365.25))</f>
        <v/>
      </c>
      <c r="J1358" s="25"/>
      <c r="K1358" s="14" t="str">
        <f aca="false">IF(OR($J1358="",$I1358=""),"",IF(OR(AND($J1358="Gelmintoz",$I1358&gt;=2,$I1358&lt;=10),AND($J1358="Onkogematologik",$I1358&gt;=2,$I1358&lt;=18)),"Ha","Yo'q"))</f>
        <v/>
      </c>
      <c r="L1358" s="25"/>
      <c r="M1358" s="12"/>
      <c r="N1358" s="14" t="str">
        <f aca="false">IF(OR($C1358="",$D1358="",$J1358="",$B1358=""),"",IF(COUNTIFS($C$5:$C$2504,$C1358,$D$5:$D$2504,$D1358,$J$5:$J$2504,$J1358,$B$5:$B$2504,$B1358)&gt;1,"Takror",""))</f>
        <v/>
      </c>
    </row>
    <row r="1359" customFormat="false" ht="15" hidden="false" customHeight="false" outlineLevel="0" collapsed="false">
      <c r="A1359" s="8" t="n">
        <v>1355</v>
      </c>
      <c r="B1359" s="13"/>
      <c r="C1359" s="12"/>
      <c r="D1359" s="13"/>
      <c r="E1359" s="24"/>
      <c r="F1359" s="12"/>
      <c r="G1359" s="12"/>
      <c r="H1359" s="25"/>
      <c r="I1359" s="14" t="str">
        <f aca="false">IF(OR($D1359="",$B1359=""),"",INT(($B1359-$D1359)/365.25))</f>
        <v/>
      </c>
      <c r="J1359" s="25"/>
      <c r="K1359" s="14" t="str">
        <f aca="false">IF(OR($J1359="",$I1359=""),"",IF(OR(AND($J1359="Gelmintoz",$I1359&gt;=2,$I1359&lt;=10),AND($J1359="Onkogematologik",$I1359&gt;=2,$I1359&lt;=18)),"Ha","Yo'q"))</f>
        <v/>
      </c>
      <c r="L1359" s="25"/>
      <c r="M1359" s="12"/>
      <c r="N1359" s="14" t="str">
        <f aca="false">IF(OR($C1359="",$D1359="",$J1359="",$B1359=""),"",IF(COUNTIFS($C$5:$C$2504,$C1359,$D$5:$D$2504,$D1359,$J$5:$J$2504,$J1359,$B$5:$B$2504,$B1359)&gt;1,"Takror",""))</f>
        <v/>
      </c>
    </row>
    <row r="1360" customFormat="false" ht="15" hidden="false" customHeight="false" outlineLevel="0" collapsed="false">
      <c r="A1360" s="8" t="n">
        <v>1356</v>
      </c>
      <c r="B1360" s="13"/>
      <c r="C1360" s="12"/>
      <c r="D1360" s="13"/>
      <c r="E1360" s="24"/>
      <c r="F1360" s="12"/>
      <c r="G1360" s="12"/>
      <c r="H1360" s="25"/>
      <c r="I1360" s="14" t="str">
        <f aca="false">IF(OR($D1360="",$B1360=""),"",INT(($B1360-$D1360)/365.25))</f>
        <v/>
      </c>
      <c r="J1360" s="25"/>
      <c r="K1360" s="14" t="str">
        <f aca="false">IF(OR($J1360="",$I1360=""),"",IF(OR(AND($J1360="Gelmintoz",$I1360&gt;=2,$I1360&lt;=10),AND($J1360="Onkogematologik",$I1360&gt;=2,$I1360&lt;=18)),"Ha","Yo'q"))</f>
        <v/>
      </c>
      <c r="L1360" s="25"/>
      <c r="M1360" s="12"/>
      <c r="N1360" s="14" t="str">
        <f aca="false">IF(OR($C1360="",$D1360="",$J1360="",$B1360=""),"",IF(COUNTIFS($C$5:$C$2504,$C1360,$D$5:$D$2504,$D1360,$J$5:$J$2504,$J1360,$B$5:$B$2504,$B1360)&gt;1,"Takror",""))</f>
        <v/>
      </c>
    </row>
    <row r="1361" customFormat="false" ht="15" hidden="false" customHeight="false" outlineLevel="0" collapsed="false">
      <c r="A1361" s="8" t="n">
        <v>1357</v>
      </c>
      <c r="B1361" s="13"/>
      <c r="C1361" s="12"/>
      <c r="D1361" s="13"/>
      <c r="E1361" s="24"/>
      <c r="F1361" s="12"/>
      <c r="G1361" s="12"/>
      <c r="H1361" s="25"/>
      <c r="I1361" s="14" t="str">
        <f aca="false">IF(OR($D1361="",$B1361=""),"",INT(($B1361-$D1361)/365.25))</f>
        <v/>
      </c>
      <c r="J1361" s="25"/>
      <c r="K1361" s="14" t="str">
        <f aca="false">IF(OR($J1361="",$I1361=""),"",IF(OR(AND($J1361="Gelmintoz",$I1361&gt;=2,$I1361&lt;=10),AND($J1361="Onkogematologik",$I1361&gt;=2,$I1361&lt;=18)),"Ha","Yo'q"))</f>
        <v/>
      </c>
      <c r="L1361" s="25"/>
      <c r="M1361" s="12"/>
      <c r="N1361" s="14" t="str">
        <f aca="false">IF(OR($C1361="",$D1361="",$J1361="",$B1361=""),"",IF(COUNTIFS($C$5:$C$2504,$C1361,$D$5:$D$2504,$D1361,$J$5:$J$2504,$J1361,$B$5:$B$2504,$B1361)&gt;1,"Takror",""))</f>
        <v/>
      </c>
    </row>
    <row r="1362" customFormat="false" ht="15" hidden="false" customHeight="false" outlineLevel="0" collapsed="false">
      <c r="A1362" s="8" t="n">
        <v>1358</v>
      </c>
      <c r="B1362" s="13"/>
      <c r="C1362" s="12"/>
      <c r="D1362" s="13"/>
      <c r="E1362" s="24"/>
      <c r="F1362" s="12"/>
      <c r="G1362" s="12"/>
      <c r="H1362" s="25"/>
      <c r="I1362" s="14" t="str">
        <f aca="false">IF(OR($D1362="",$B1362=""),"",INT(($B1362-$D1362)/365.25))</f>
        <v/>
      </c>
      <c r="J1362" s="25"/>
      <c r="K1362" s="14" t="str">
        <f aca="false">IF(OR($J1362="",$I1362=""),"",IF(OR(AND($J1362="Gelmintoz",$I1362&gt;=2,$I1362&lt;=10),AND($J1362="Onkogematologik",$I1362&gt;=2,$I1362&lt;=18)),"Ha","Yo'q"))</f>
        <v/>
      </c>
      <c r="L1362" s="25"/>
      <c r="M1362" s="12"/>
      <c r="N1362" s="14" t="str">
        <f aca="false">IF(OR($C1362="",$D1362="",$J1362="",$B1362=""),"",IF(COUNTIFS($C$5:$C$2504,$C1362,$D$5:$D$2504,$D1362,$J$5:$J$2504,$J1362,$B$5:$B$2504,$B1362)&gt;1,"Takror",""))</f>
        <v/>
      </c>
    </row>
    <row r="1363" customFormat="false" ht="15" hidden="false" customHeight="false" outlineLevel="0" collapsed="false">
      <c r="A1363" s="8" t="n">
        <v>1359</v>
      </c>
      <c r="B1363" s="13"/>
      <c r="C1363" s="12"/>
      <c r="D1363" s="13"/>
      <c r="E1363" s="24"/>
      <c r="F1363" s="12"/>
      <c r="G1363" s="12"/>
      <c r="H1363" s="25"/>
      <c r="I1363" s="14" t="str">
        <f aca="false">IF(OR($D1363="",$B1363=""),"",INT(($B1363-$D1363)/365.25))</f>
        <v/>
      </c>
      <c r="J1363" s="25"/>
      <c r="K1363" s="14" t="str">
        <f aca="false">IF(OR($J1363="",$I1363=""),"",IF(OR(AND($J1363="Gelmintoz",$I1363&gt;=2,$I1363&lt;=10),AND($J1363="Onkogematologik",$I1363&gt;=2,$I1363&lt;=18)),"Ha","Yo'q"))</f>
        <v/>
      </c>
      <c r="L1363" s="25"/>
      <c r="M1363" s="12"/>
      <c r="N1363" s="14" t="str">
        <f aca="false">IF(OR($C1363="",$D1363="",$J1363="",$B1363=""),"",IF(COUNTIFS($C$5:$C$2504,$C1363,$D$5:$D$2504,$D1363,$J$5:$J$2504,$J1363,$B$5:$B$2504,$B1363)&gt;1,"Takror",""))</f>
        <v/>
      </c>
    </row>
    <row r="1364" customFormat="false" ht="15" hidden="false" customHeight="false" outlineLevel="0" collapsed="false">
      <c r="A1364" s="8" t="n">
        <v>1360</v>
      </c>
      <c r="B1364" s="13"/>
      <c r="C1364" s="12"/>
      <c r="D1364" s="13"/>
      <c r="E1364" s="24"/>
      <c r="F1364" s="12"/>
      <c r="G1364" s="12"/>
      <c r="H1364" s="25"/>
      <c r="I1364" s="14" t="str">
        <f aca="false">IF(OR($D1364="",$B1364=""),"",INT(($B1364-$D1364)/365.25))</f>
        <v/>
      </c>
      <c r="J1364" s="25"/>
      <c r="K1364" s="14" t="str">
        <f aca="false">IF(OR($J1364="",$I1364=""),"",IF(OR(AND($J1364="Gelmintoz",$I1364&gt;=2,$I1364&lt;=10),AND($J1364="Onkogematologik",$I1364&gt;=2,$I1364&lt;=18)),"Ha","Yo'q"))</f>
        <v/>
      </c>
      <c r="L1364" s="25"/>
      <c r="M1364" s="12"/>
      <c r="N1364" s="14" t="str">
        <f aca="false">IF(OR($C1364="",$D1364="",$J1364="",$B1364=""),"",IF(COUNTIFS($C$5:$C$2504,$C1364,$D$5:$D$2504,$D1364,$J$5:$J$2504,$J1364,$B$5:$B$2504,$B1364)&gt;1,"Takror",""))</f>
        <v/>
      </c>
    </row>
    <row r="1365" customFormat="false" ht="15" hidden="false" customHeight="false" outlineLevel="0" collapsed="false">
      <c r="A1365" s="8" t="n">
        <v>1361</v>
      </c>
      <c r="B1365" s="13"/>
      <c r="C1365" s="12"/>
      <c r="D1365" s="13"/>
      <c r="E1365" s="24"/>
      <c r="F1365" s="12"/>
      <c r="G1365" s="12"/>
      <c r="H1365" s="25"/>
      <c r="I1365" s="14" t="str">
        <f aca="false">IF(OR($D1365="",$B1365=""),"",INT(($B1365-$D1365)/365.25))</f>
        <v/>
      </c>
      <c r="J1365" s="25"/>
      <c r="K1365" s="14" t="str">
        <f aca="false">IF(OR($J1365="",$I1365=""),"",IF(OR(AND($J1365="Gelmintoz",$I1365&gt;=2,$I1365&lt;=10),AND($J1365="Onkogematologik",$I1365&gt;=2,$I1365&lt;=18)),"Ha","Yo'q"))</f>
        <v/>
      </c>
      <c r="L1365" s="25"/>
      <c r="M1365" s="12"/>
      <c r="N1365" s="14" t="str">
        <f aca="false">IF(OR($C1365="",$D1365="",$J1365="",$B1365=""),"",IF(COUNTIFS($C$5:$C$2504,$C1365,$D$5:$D$2504,$D1365,$J$5:$J$2504,$J1365,$B$5:$B$2504,$B1365)&gt;1,"Takror",""))</f>
        <v/>
      </c>
    </row>
    <row r="1366" customFormat="false" ht="15" hidden="false" customHeight="false" outlineLevel="0" collapsed="false">
      <c r="A1366" s="8" t="n">
        <v>1362</v>
      </c>
      <c r="B1366" s="13"/>
      <c r="C1366" s="12"/>
      <c r="D1366" s="13"/>
      <c r="E1366" s="24"/>
      <c r="F1366" s="12"/>
      <c r="G1366" s="12"/>
      <c r="H1366" s="25"/>
      <c r="I1366" s="14" t="str">
        <f aca="false">IF(OR($D1366="",$B1366=""),"",INT(($B1366-$D1366)/365.25))</f>
        <v/>
      </c>
      <c r="J1366" s="25"/>
      <c r="K1366" s="14" t="str">
        <f aca="false">IF(OR($J1366="",$I1366=""),"",IF(OR(AND($J1366="Gelmintoz",$I1366&gt;=2,$I1366&lt;=10),AND($J1366="Onkogematologik",$I1366&gt;=2,$I1366&lt;=18)),"Ha","Yo'q"))</f>
        <v/>
      </c>
      <c r="L1366" s="25"/>
      <c r="M1366" s="12"/>
      <c r="N1366" s="14" t="str">
        <f aca="false">IF(OR($C1366="",$D1366="",$J1366="",$B1366=""),"",IF(COUNTIFS($C$5:$C$2504,$C1366,$D$5:$D$2504,$D1366,$J$5:$J$2504,$J1366,$B$5:$B$2504,$B1366)&gt;1,"Takror",""))</f>
        <v/>
      </c>
    </row>
    <row r="1367" customFormat="false" ht="15" hidden="false" customHeight="false" outlineLevel="0" collapsed="false">
      <c r="A1367" s="8" t="n">
        <v>1363</v>
      </c>
      <c r="B1367" s="13"/>
      <c r="C1367" s="12"/>
      <c r="D1367" s="13"/>
      <c r="E1367" s="24"/>
      <c r="F1367" s="12"/>
      <c r="G1367" s="12"/>
      <c r="H1367" s="25"/>
      <c r="I1367" s="14" t="str">
        <f aca="false">IF(OR($D1367="",$B1367=""),"",INT(($B1367-$D1367)/365.25))</f>
        <v/>
      </c>
      <c r="J1367" s="25"/>
      <c r="K1367" s="14" t="str">
        <f aca="false">IF(OR($J1367="",$I1367=""),"",IF(OR(AND($J1367="Gelmintoz",$I1367&gt;=2,$I1367&lt;=10),AND($J1367="Onkogematologik",$I1367&gt;=2,$I1367&lt;=18)),"Ha","Yo'q"))</f>
        <v/>
      </c>
      <c r="L1367" s="25"/>
      <c r="M1367" s="12"/>
      <c r="N1367" s="14" t="str">
        <f aca="false">IF(OR($C1367="",$D1367="",$J1367="",$B1367=""),"",IF(COUNTIFS($C$5:$C$2504,$C1367,$D$5:$D$2504,$D1367,$J$5:$J$2504,$J1367,$B$5:$B$2504,$B1367)&gt;1,"Takror",""))</f>
        <v/>
      </c>
    </row>
    <row r="1368" customFormat="false" ht="15" hidden="false" customHeight="false" outlineLevel="0" collapsed="false">
      <c r="A1368" s="8" t="n">
        <v>1364</v>
      </c>
      <c r="B1368" s="13"/>
      <c r="C1368" s="12"/>
      <c r="D1368" s="13"/>
      <c r="E1368" s="24"/>
      <c r="F1368" s="12"/>
      <c r="G1368" s="12"/>
      <c r="H1368" s="25"/>
      <c r="I1368" s="14" t="str">
        <f aca="false">IF(OR($D1368="",$B1368=""),"",INT(($B1368-$D1368)/365.25))</f>
        <v/>
      </c>
      <c r="J1368" s="25"/>
      <c r="K1368" s="14" t="str">
        <f aca="false">IF(OR($J1368="",$I1368=""),"",IF(OR(AND($J1368="Gelmintoz",$I1368&gt;=2,$I1368&lt;=10),AND($J1368="Onkogematologik",$I1368&gt;=2,$I1368&lt;=18)),"Ha","Yo'q"))</f>
        <v/>
      </c>
      <c r="L1368" s="25"/>
      <c r="M1368" s="12"/>
      <c r="N1368" s="14" t="str">
        <f aca="false">IF(OR($C1368="",$D1368="",$J1368="",$B1368=""),"",IF(COUNTIFS($C$5:$C$2504,$C1368,$D$5:$D$2504,$D1368,$J$5:$J$2504,$J1368,$B$5:$B$2504,$B1368)&gt;1,"Takror",""))</f>
        <v/>
      </c>
    </row>
    <row r="1369" customFormat="false" ht="15" hidden="false" customHeight="false" outlineLevel="0" collapsed="false">
      <c r="A1369" s="8" t="n">
        <v>1365</v>
      </c>
      <c r="B1369" s="13"/>
      <c r="C1369" s="12"/>
      <c r="D1369" s="13"/>
      <c r="E1369" s="24"/>
      <c r="F1369" s="12"/>
      <c r="G1369" s="12"/>
      <c r="H1369" s="25"/>
      <c r="I1369" s="14" t="str">
        <f aca="false">IF(OR($D1369="",$B1369=""),"",INT(($B1369-$D1369)/365.25))</f>
        <v/>
      </c>
      <c r="J1369" s="25"/>
      <c r="K1369" s="14" t="str">
        <f aca="false">IF(OR($J1369="",$I1369=""),"",IF(OR(AND($J1369="Gelmintoz",$I1369&gt;=2,$I1369&lt;=10),AND($J1369="Onkogematologik",$I1369&gt;=2,$I1369&lt;=18)),"Ha","Yo'q"))</f>
        <v/>
      </c>
      <c r="L1369" s="25"/>
      <c r="M1369" s="12"/>
      <c r="N1369" s="14" t="str">
        <f aca="false">IF(OR($C1369="",$D1369="",$J1369="",$B1369=""),"",IF(COUNTIFS($C$5:$C$2504,$C1369,$D$5:$D$2504,$D1369,$J$5:$J$2504,$J1369,$B$5:$B$2504,$B1369)&gt;1,"Takror",""))</f>
        <v/>
      </c>
    </row>
    <row r="1370" customFormat="false" ht="15" hidden="false" customHeight="false" outlineLevel="0" collapsed="false">
      <c r="A1370" s="8" t="n">
        <v>1366</v>
      </c>
      <c r="B1370" s="13"/>
      <c r="C1370" s="12"/>
      <c r="D1370" s="13"/>
      <c r="E1370" s="24"/>
      <c r="F1370" s="12"/>
      <c r="G1370" s="12"/>
      <c r="H1370" s="25"/>
      <c r="I1370" s="14" t="str">
        <f aca="false">IF(OR($D1370="",$B1370=""),"",INT(($B1370-$D1370)/365.25))</f>
        <v/>
      </c>
      <c r="J1370" s="25"/>
      <c r="K1370" s="14" t="str">
        <f aca="false">IF(OR($J1370="",$I1370=""),"",IF(OR(AND($J1370="Gelmintoz",$I1370&gt;=2,$I1370&lt;=10),AND($J1370="Onkogematologik",$I1370&gt;=2,$I1370&lt;=18)),"Ha","Yo'q"))</f>
        <v/>
      </c>
      <c r="L1370" s="25"/>
      <c r="M1370" s="12"/>
      <c r="N1370" s="14" t="str">
        <f aca="false">IF(OR($C1370="",$D1370="",$J1370="",$B1370=""),"",IF(COUNTIFS($C$5:$C$2504,$C1370,$D$5:$D$2504,$D1370,$J$5:$J$2504,$J1370,$B$5:$B$2504,$B1370)&gt;1,"Takror",""))</f>
        <v/>
      </c>
    </row>
    <row r="1371" customFormat="false" ht="15" hidden="false" customHeight="false" outlineLevel="0" collapsed="false">
      <c r="A1371" s="8" t="n">
        <v>1367</v>
      </c>
      <c r="B1371" s="13"/>
      <c r="C1371" s="12"/>
      <c r="D1371" s="13"/>
      <c r="E1371" s="24"/>
      <c r="F1371" s="12"/>
      <c r="G1371" s="12"/>
      <c r="H1371" s="25"/>
      <c r="I1371" s="14" t="str">
        <f aca="false">IF(OR($D1371="",$B1371=""),"",INT(($B1371-$D1371)/365.25))</f>
        <v/>
      </c>
      <c r="J1371" s="25"/>
      <c r="K1371" s="14" t="str">
        <f aca="false">IF(OR($J1371="",$I1371=""),"",IF(OR(AND($J1371="Gelmintoz",$I1371&gt;=2,$I1371&lt;=10),AND($J1371="Onkogematologik",$I1371&gt;=2,$I1371&lt;=18)),"Ha","Yo'q"))</f>
        <v/>
      </c>
      <c r="L1371" s="25"/>
      <c r="M1371" s="12"/>
      <c r="N1371" s="14" t="str">
        <f aca="false">IF(OR($C1371="",$D1371="",$J1371="",$B1371=""),"",IF(COUNTIFS($C$5:$C$2504,$C1371,$D$5:$D$2504,$D1371,$J$5:$J$2504,$J1371,$B$5:$B$2504,$B1371)&gt;1,"Takror",""))</f>
        <v/>
      </c>
    </row>
    <row r="1372" customFormat="false" ht="15" hidden="false" customHeight="false" outlineLevel="0" collapsed="false">
      <c r="A1372" s="8" t="n">
        <v>1368</v>
      </c>
      <c r="B1372" s="13"/>
      <c r="C1372" s="12"/>
      <c r="D1372" s="13"/>
      <c r="E1372" s="24"/>
      <c r="F1372" s="12"/>
      <c r="G1372" s="12"/>
      <c r="H1372" s="25"/>
      <c r="I1372" s="14" t="str">
        <f aca="false">IF(OR($D1372="",$B1372=""),"",INT(($B1372-$D1372)/365.25))</f>
        <v/>
      </c>
      <c r="J1372" s="25"/>
      <c r="K1372" s="14" t="str">
        <f aca="false">IF(OR($J1372="",$I1372=""),"",IF(OR(AND($J1372="Gelmintoz",$I1372&gt;=2,$I1372&lt;=10),AND($J1372="Onkogematologik",$I1372&gt;=2,$I1372&lt;=18)),"Ha","Yo'q"))</f>
        <v/>
      </c>
      <c r="L1372" s="25"/>
      <c r="M1372" s="12"/>
      <c r="N1372" s="14" t="str">
        <f aca="false">IF(OR($C1372="",$D1372="",$J1372="",$B1372=""),"",IF(COUNTIFS($C$5:$C$2504,$C1372,$D$5:$D$2504,$D1372,$J$5:$J$2504,$J1372,$B$5:$B$2504,$B1372)&gt;1,"Takror",""))</f>
        <v/>
      </c>
    </row>
    <row r="1373" customFormat="false" ht="15" hidden="false" customHeight="false" outlineLevel="0" collapsed="false">
      <c r="A1373" s="8" t="n">
        <v>1369</v>
      </c>
      <c r="B1373" s="13"/>
      <c r="C1373" s="12"/>
      <c r="D1373" s="13"/>
      <c r="E1373" s="24"/>
      <c r="F1373" s="12"/>
      <c r="G1373" s="12"/>
      <c r="H1373" s="25"/>
      <c r="I1373" s="14" t="str">
        <f aca="false">IF(OR($D1373="",$B1373=""),"",INT(($B1373-$D1373)/365.25))</f>
        <v/>
      </c>
      <c r="J1373" s="25"/>
      <c r="K1373" s="14" t="str">
        <f aca="false">IF(OR($J1373="",$I1373=""),"",IF(OR(AND($J1373="Gelmintoz",$I1373&gt;=2,$I1373&lt;=10),AND($J1373="Onkogematologik",$I1373&gt;=2,$I1373&lt;=18)),"Ha","Yo'q"))</f>
        <v/>
      </c>
      <c r="L1373" s="25"/>
      <c r="M1373" s="12"/>
      <c r="N1373" s="14" t="str">
        <f aca="false">IF(OR($C1373="",$D1373="",$J1373="",$B1373=""),"",IF(COUNTIFS($C$5:$C$2504,$C1373,$D$5:$D$2504,$D1373,$J$5:$J$2504,$J1373,$B$5:$B$2504,$B1373)&gt;1,"Takror",""))</f>
        <v/>
      </c>
    </row>
    <row r="1374" customFormat="false" ht="15" hidden="false" customHeight="false" outlineLevel="0" collapsed="false">
      <c r="A1374" s="8" t="n">
        <v>1370</v>
      </c>
      <c r="B1374" s="13"/>
      <c r="C1374" s="12"/>
      <c r="D1374" s="13"/>
      <c r="E1374" s="24"/>
      <c r="F1374" s="12"/>
      <c r="G1374" s="12"/>
      <c r="H1374" s="25"/>
      <c r="I1374" s="14" t="str">
        <f aca="false">IF(OR($D1374="",$B1374=""),"",INT(($B1374-$D1374)/365.25))</f>
        <v/>
      </c>
      <c r="J1374" s="25"/>
      <c r="K1374" s="14" t="str">
        <f aca="false">IF(OR($J1374="",$I1374=""),"",IF(OR(AND($J1374="Gelmintoz",$I1374&gt;=2,$I1374&lt;=10),AND($J1374="Onkogematologik",$I1374&gt;=2,$I1374&lt;=18)),"Ha","Yo'q"))</f>
        <v/>
      </c>
      <c r="L1374" s="25"/>
      <c r="M1374" s="12"/>
      <c r="N1374" s="14" t="str">
        <f aca="false">IF(OR($C1374="",$D1374="",$J1374="",$B1374=""),"",IF(COUNTIFS($C$5:$C$2504,$C1374,$D$5:$D$2504,$D1374,$J$5:$J$2504,$J1374,$B$5:$B$2504,$B1374)&gt;1,"Takror",""))</f>
        <v/>
      </c>
    </row>
    <row r="1375" customFormat="false" ht="15" hidden="false" customHeight="false" outlineLevel="0" collapsed="false">
      <c r="A1375" s="8" t="n">
        <v>1371</v>
      </c>
      <c r="B1375" s="13"/>
      <c r="C1375" s="12"/>
      <c r="D1375" s="13"/>
      <c r="E1375" s="24"/>
      <c r="F1375" s="12"/>
      <c r="G1375" s="12"/>
      <c r="H1375" s="25"/>
      <c r="I1375" s="14" t="str">
        <f aca="false">IF(OR($D1375="",$B1375=""),"",INT(($B1375-$D1375)/365.25))</f>
        <v/>
      </c>
      <c r="J1375" s="25"/>
      <c r="K1375" s="14" t="str">
        <f aca="false">IF(OR($J1375="",$I1375=""),"",IF(OR(AND($J1375="Gelmintoz",$I1375&gt;=2,$I1375&lt;=10),AND($J1375="Onkogematologik",$I1375&gt;=2,$I1375&lt;=18)),"Ha","Yo'q"))</f>
        <v/>
      </c>
      <c r="L1375" s="25"/>
      <c r="M1375" s="12"/>
      <c r="N1375" s="14" t="str">
        <f aca="false">IF(OR($C1375="",$D1375="",$J1375="",$B1375=""),"",IF(COUNTIFS($C$5:$C$2504,$C1375,$D$5:$D$2504,$D1375,$J$5:$J$2504,$J1375,$B$5:$B$2504,$B1375)&gt;1,"Takror",""))</f>
        <v/>
      </c>
    </row>
    <row r="1376" customFormat="false" ht="15" hidden="false" customHeight="false" outlineLevel="0" collapsed="false">
      <c r="A1376" s="8" t="n">
        <v>1372</v>
      </c>
      <c r="B1376" s="13"/>
      <c r="C1376" s="12"/>
      <c r="D1376" s="13"/>
      <c r="E1376" s="24"/>
      <c r="F1376" s="12"/>
      <c r="G1376" s="12"/>
      <c r="H1376" s="25"/>
      <c r="I1376" s="14" t="str">
        <f aca="false">IF(OR($D1376="",$B1376=""),"",INT(($B1376-$D1376)/365.25))</f>
        <v/>
      </c>
      <c r="J1376" s="25"/>
      <c r="K1376" s="14" t="str">
        <f aca="false">IF(OR($J1376="",$I1376=""),"",IF(OR(AND($J1376="Gelmintoz",$I1376&gt;=2,$I1376&lt;=10),AND($J1376="Onkogematologik",$I1376&gt;=2,$I1376&lt;=18)),"Ha","Yo'q"))</f>
        <v/>
      </c>
      <c r="L1376" s="25"/>
      <c r="M1376" s="12"/>
      <c r="N1376" s="14" t="str">
        <f aca="false">IF(OR($C1376="",$D1376="",$J1376="",$B1376=""),"",IF(COUNTIFS($C$5:$C$2504,$C1376,$D$5:$D$2504,$D1376,$J$5:$J$2504,$J1376,$B$5:$B$2504,$B1376)&gt;1,"Takror",""))</f>
        <v/>
      </c>
    </row>
    <row r="1377" customFormat="false" ht="15" hidden="false" customHeight="false" outlineLevel="0" collapsed="false">
      <c r="A1377" s="8" t="n">
        <v>1373</v>
      </c>
      <c r="B1377" s="13"/>
      <c r="C1377" s="12"/>
      <c r="D1377" s="13"/>
      <c r="E1377" s="24"/>
      <c r="F1377" s="12"/>
      <c r="G1377" s="12"/>
      <c r="H1377" s="25"/>
      <c r="I1377" s="14" t="str">
        <f aca="false">IF(OR($D1377="",$B1377=""),"",INT(($B1377-$D1377)/365.25))</f>
        <v/>
      </c>
      <c r="J1377" s="25"/>
      <c r="K1377" s="14" t="str">
        <f aca="false">IF(OR($J1377="",$I1377=""),"",IF(OR(AND($J1377="Gelmintoz",$I1377&gt;=2,$I1377&lt;=10),AND($J1377="Onkogematologik",$I1377&gt;=2,$I1377&lt;=18)),"Ha","Yo'q"))</f>
        <v/>
      </c>
      <c r="L1377" s="25"/>
      <c r="M1377" s="12"/>
      <c r="N1377" s="14" t="str">
        <f aca="false">IF(OR($C1377="",$D1377="",$J1377="",$B1377=""),"",IF(COUNTIFS($C$5:$C$2504,$C1377,$D$5:$D$2504,$D1377,$J$5:$J$2504,$J1377,$B$5:$B$2504,$B1377)&gt;1,"Takror",""))</f>
        <v/>
      </c>
    </row>
    <row r="1378" customFormat="false" ht="15" hidden="false" customHeight="false" outlineLevel="0" collapsed="false">
      <c r="A1378" s="8" t="n">
        <v>1374</v>
      </c>
      <c r="B1378" s="13"/>
      <c r="C1378" s="12"/>
      <c r="D1378" s="13"/>
      <c r="E1378" s="24"/>
      <c r="F1378" s="12"/>
      <c r="G1378" s="12"/>
      <c r="H1378" s="25"/>
      <c r="I1378" s="14" t="str">
        <f aca="false">IF(OR($D1378="",$B1378=""),"",INT(($B1378-$D1378)/365.25))</f>
        <v/>
      </c>
      <c r="J1378" s="25"/>
      <c r="K1378" s="14" t="str">
        <f aca="false">IF(OR($J1378="",$I1378=""),"",IF(OR(AND($J1378="Gelmintoz",$I1378&gt;=2,$I1378&lt;=10),AND($J1378="Onkogematologik",$I1378&gt;=2,$I1378&lt;=18)),"Ha","Yo'q"))</f>
        <v/>
      </c>
      <c r="L1378" s="25"/>
      <c r="M1378" s="12"/>
      <c r="N1378" s="14" t="str">
        <f aca="false">IF(OR($C1378="",$D1378="",$J1378="",$B1378=""),"",IF(COUNTIFS($C$5:$C$2504,$C1378,$D$5:$D$2504,$D1378,$J$5:$J$2504,$J1378,$B$5:$B$2504,$B1378)&gt;1,"Takror",""))</f>
        <v/>
      </c>
    </row>
    <row r="1379" customFormat="false" ht="15" hidden="false" customHeight="false" outlineLevel="0" collapsed="false">
      <c r="A1379" s="8" t="n">
        <v>1375</v>
      </c>
      <c r="B1379" s="13"/>
      <c r="C1379" s="12"/>
      <c r="D1379" s="13"/>
      <c r="E1379" s="24"/>
      <c r="F1379" s="12"/>
      <c r="G1379" s="12"/>
      <c r="H1379" s="25"/>
      <c r="I1379" s="14" t="str">
        <f aca="false">IF(OR($D1379="",$B1379=""),"",INT(($B1379-$D1379)/365.25))</f>
        <v/>
      </c>
      <c r="J1379" s="25"/>
      <c r="K1379" s="14" t="str">
        <f aca="false">IF(OR($J1379="",$I1379=""),"",IF(OR(AND($J1379="Gelmintoz",$I1379&gt;=2,$I1379&lt;=10),AND($J1379="Onkogematologik",$I1379&gt;=2,$I1379&lt;=18)),"Ha","Yo'q"))</f>
        <v/>
      </c>
      <c r="L1379" s="25"/>
      <c r="M1379" s="12"/>
      <c r="N1379" s="14" t="str">
        <f aca="false">IF(OR($C1379="",$D1379="",$J1379="",$B1379=""),"",IF(COUNTIFS($C$5:$C$2504,$C1379,$D$5:$D$2504,$D1379,$J$5:$J$2504,$J1379,$B$5:$B$2504,$B1379)&gt;1,"Takror",""))</f>
        <v/>
      </c>
    </row>
    <row r="1380" customFormat="false" ht="15" hidden="false" customHeight="false" outlineLevel="0" collapsed="false">
      <c r="A1380" s="8" t="n">
        <v>1376</v>
      </c>
      <c r="B1380" s="13"/>
      <c r="C1380" s="12"/>
      <c r="D1380" s="13"/>
      <c r="E1380" s="24"/>
      <c r="F1380" s="12"/>
      <c r="G1380" s="12"/>
      <c r="H1380" s="25"/>
      <c r="I1380" s="14" t="str">
        <f aca="false">IF(OR($D1380="",$B1380=""),"",INT(($B1380-$D1380)/365.25))</f>
        <v/>
      </c>
      <c r="J1380" s="25"/>
      <c r="K1380" s="14" t="str">
        <f aca="false">IF(OR($J1380="",$I1380=""),"",IF(OR(AND($J1380="Gelmintoz",$I1380&gt;=2,$I1380&lt;=10),AND($J1380="Onkogematologik",$I1380&gt;=2,$I1380&lt;=18)),"Ha","Yo'q"))</f>
        <v/>
      </c>
      <c r="L1380" s="25"/>
      <c r="M1380" s="12"/>
      <c r="N1380" s="14" t="str">
        <f aca="false">IF(OR($C1380="",$D1380="",$J1380="",$B1380=""),"",IF(COUNTIFS($C$5:$C$2504,$C1380,$D$5:$D$2504,$D1380,$J$5:$J$2504,$J1380,$B$5:$B$2504,$B1380)&gt;1,"Takror",""))</f>
        <v/>
      </c>
    </row>
    <row r="1381" customFormat="false" ht="15" hidden="false" customHeight="false" outlineLevel="0" collapsed="false">
      <c r="A1381" s="8" t="n">
        <v>1377</v>
      </c>
      <c r="B1381" s="13"/>
      <c r="C1381" s="12"/>
      <c r="D1381" s="13"/>
      <c r="E1381" s="24"/>
      <c r="F1381" s="12"/>
      <c r="G1381" s="12"/>
      <c r="H1381" s="25"/>
      <c r="I1381" s="14" t="str">
        <f aca="false">IF(OR($D1381="",$B1381=""),"",INT(($B1381-$D1381)/365.25))</f>
        <v/>
      </c>
      <c r="J1381" s="25"/>
      <c r="K1381" s="14" t="str">
        <f aca="false">IF(OR($J1381="",$I1381=""),"",IF(OR(AND($J1381="Gelmintoz",$I1381&gt;=2,$I1381&lt;=10),AND($J1381="Onkogematologik",$I1381&gt;=2,$I1381&lt;=18)),"Ha","Yo'q"))</f>
        <v/>
      </c>
      <c r="L1381" s="25"/>
      <c r="M1381" s="12"/>
      <c r="N1381" s="14" t="str">
        <f aca="false">IF(OR($C1381="",$D1381="",$J1381="",$B1381=""),"",IF(COUNTIFS($C$5:$C$2504,$C1381,$D$5:$D$2504,$D1381,$J$5:$J$2504,$J1381,$B$5:$B$2504,$B1381)&gt;1,"Takror",""))</f>
        <v/>
      </c>
    </row>
    <row r="1382" customFormat="false" ht="15" hidden="false" customHeight="false" outlineLevel="0" collapsed="false">
      <c r="A1382" s="8" t="n">
        <v>1378</v>
      </c>
      <c r="B1382" s="13"/>
      <c r="C1382" s="12"/>
      <c r="D1382" s="13"/>
      <c r="E1382" s="24"/>
      <c r="F1382" s="12"/>
      <c r="G1382" s="12"/>
      <c r="H1382" s="25"/>
      <c r="I1382" s="14" t="str">
        <f aca="false">IF(OR($D1382="",$B1382=""),"",INT(($B1382-$D1382)/365.25))</f>
        <v/>
      </c>
      <c r="J1382" s="25"/>
      <c r="K1382" s="14" t="str">
        <f aca="false">IF(OR($J1382="",$I1382=""),"",IF(OR(AND($J1382="Gelmintoz",$I1382&gt;=2,$I1382&lt;=10),AND($J1382="Onkogematologik",$I1382&gt;=2,$I1382&lt;=18)),"Ha","Yo'q"))</f>
        <v/>
      </c>
      <c r="L1382" s="25"/>
      <c r="M1382" s="12"/>
      <c r="N1382" s="14" t="str">
        <f aca="false">IF(OR($C1382="",$D1382="",$J1382="",$B1382=""),"",IF(COUNTIFS($C$5:$C$2504,$C1382,$D$5:$D$2504,$D1382,$J$5:$J$2504,$J1382,$B$5:$B$2504,$B1382)&gt;1,"Takror",""))</f>
        <v/>
      </c>
    </row>
    <row r="1383" customFormat="false" ht="15" hidden="false" customHeight="false" outlineLevel="0" collapsed="false">
      <c r="A1383" s="8" t="n">
        <v>1379</v>
      </c>
      <c r="B1383" s="13"/>
      <c r="C1383" s="12"/>
      <c r="D1383" s="13"/>
      <c r="E1383" s="24"/>
      <c r="F1383" s="12"/>
      <c r="G1383" s="12"/>
      <c r="H1383" s="25"/>
      <c r="I1383" s="14" t="str">
        <f aca="false">IF(OR($D1383="",$B1383=""),"",INT(($B1383-$D1383)/365.25))</f>
        <v/>
      </c>
      <c r="J1383" s="25"/>
      <c r="K1383" s="14" t="str">
        <f aca="false">IF(OR($J1383="",$I1383=""),"",IF(OR(AND($J1383="Gelmintoz",$I1383&gt;=2,$I1383&lt;=10),AND($J1383="Onkogematologik",$I1383&gt;=2,$I1383&lt;=18)),"Ha","Yo'q"))</f>
        <v/>
      </c>
      <c r="L1383" s="25"/>
      <c r="M1383" s="12"/>
      <c r="N1383" s="14" t="str">
        <f aca="false">IF(OR($C1383="",$D1383="",$J1383="",$B1383=""),"",IF(COUNTIFS($C$5:$C$2504,$C1383,$D$5:$D$2504,$D1383,$J$5:$J$2504,$J1383,$B$5:$B$2504,$B1383)&gt;1,"Takror",""))</f>
        <v/>
      </c>
    </row>
    <row r="1384" customFormat="false" ht="15" hidden="false" customHeight="false" outlineLevel="0" collapsed="false">
      <c r="A1384" s="8" t="n">
        <v>1380</v>
      </c>
      <c r="B1384" s="13"/>
      <c r="C1384" s="12"/>
      <c r="D1384" s="13"/>
      <c r="E1384" s="24"/>
      <c r="F1384" s="12"/>
      <c r="G1384" s="12"/>
      <c r="H1384" s="25"/>
      <c r="I1384" s="14" t="str">
        <f aca="false">IF(OR($D1384="",$B1384=""),"",INT(($B1384-$D1384)/365.25))</f>
        <v/>
      </c>
      <c r="J1384" s="25"/>
      <c r="K1384" s="14" t="str">
        <f aca="false">IF(OR($J1384="",$I1384=""),"",IF(OR(AND($J1384="Gelmintoz",$I1384&gt;=2,$I1384&lt;=10),AND($J1384="Onkogematologik",$I1384&gt;=2,$I1384&lt;=18)),"Ha","Yo'q"))</f>
        <v/>
      </c>
      <c r="L1384" s="25"/>
      <c r="M1384" s="12"/>
      <c r="N1384" s="14" t="str">
        <f aca="false">IF(OR($C1384="",$D1384="",$J1384="",$B1384=""),"",IF(COUNTIFS($C$5:$C$2504,$C1384,$D$5:$D$2504,$D1384,$J$5:$J$2504,$J1384,$B$5:$B$2504,$B1384)&gt;1,"Takror",""))</f>
        <v/>
      </c>
    </row>
    <row r="1385" customFormat="false" ht="15" hidden="false" customHeight="false" outlineLevel="0" collapsed="false">
      <c r="A1385" s="8" t="n">
        <v>1381</v>
      </c>
      <c r="B1385" s="13"/>
      <c r="C1385" s="12"/>
      <c r="D1385" s="13"/>
      <c r="E1385" s="24"/>
      <c r="F1385" s="12"/>
      <c r="G1385" s="12"/>
      <c r="H1385" s="25"/>
      <c r="I1385" s="14" t="str">
        <f aca="false">IF(OR($D1385="",$B1385=""),"",INT(($B1385-$D1385)/365.25))</f>
        <v/>
      </c>
      <c r="J1385" s="25"/>
      <c r="K1385" s="14" t="str">
        <f aca="false">IF(OR($J1385="",$I1385=""),"",IF(OR(AND($J1385="Gelmintoz",$I1385&gt;=2,$I1385&lt;=10),AND($J1385="Onkogematologik",$I1385&gt;=2,$I1385&lt;=18)),"Ha","Yo'q"))</f>
        <v/>
      </c>
      <c r="L1385" s="25"/>
      <c r="M1385" s="12"/>
      <c r="N1385" s="14" t="str">
        <f aca="false">IF(OR($C1385="",$D1385="",$J1385="",$B1385=""),"",IF(COUNTIFS($C$5:$C$2504,$C1385,$D$5:$D$2504,$D1385,$J$5:$J$2504,$J1385,$B$5:$B$2504,$B1385)&gt;1,"Takror",""))</f>
        <v/>
      </c>
    </row>
    <row r="1386" customFormat="false" ht="15" hidden="false" customHeight="false" outlineLevel="0" collapsed="false">
      <c r="A1386" s="8" t="n">
        <v>1382</v>
      </c>
      <c r="B1386" s="13"/>
      <c r="C1386" s="12"/>
      <c r="D1386" s="13"/>
      <c r="E1386" s="24"/>
      <c r="F1386" s="12"/>
      <c r="G1386" s="12"/>
      <c r="H1386" s="25"/>
      <c r="I1386" s="14" t="str">
        <f aca="false">IF(OR($D1386="",$B1386=""),"",INT(($B1386-$D1386)/365.25))</f>
        <v/>
      </c>
      <c r="J1386" s="25"/>
      <c r="K1386" s="14" t="str">
        <f aca="false">IF(OR($J1386="",$I1386=""),"",IF(OR(AND($J1386="Gelmintoz",$I1386&gt;=2,$I1386&lt;=10),AND($J1386="Onkogematologik",$I1386&gt;=2,$I1386&lt;=18)),"Ha","Yo'q"))</f>
        <v/>
      </c>
      <c r="L1386" s="25"/>
      <c r="M1386" s="12"/>
      <c r="N1386" s="14" t="str">
        <f aca="false">IF(OR($C1386="",$D1386="",$J1386="",$B1386=""),"",IF(COUNTIFS($C$5:$C$2504,$C1386,$D$5:$D$2504,$D1386,$J$5:$J$2504,$J1386,$B$5:$B$2504,$B1386)&gt;1,"Takror",""))</f>
        <v/>
      </c>
    </row>
    <row r="1387" customFormat="false" ht="15" hidden="false" customHeight="false" outlineLevel="0" collapsed="false">
      <c r="A1387" s="8" t="n">
        <v>1383</v>
      </c>
      <c r="B1387" s="13"/>
      <c r="C1387" s="12"/>
      <c r="D1387" s="13"/>
      <c r="E1387" s="24"/>
      <c r="F1387" s="12"/>
      <c r="G1387" s="12"/>
      <c r="H1387" s="25"/>
      <c r="I1387" s="14" t="str">
        <f aca="false">IF(OR($D1387="",$B1387=""),"",INT(($B1387-$D1387)/365.25))</f>
        <v/>
      </c>
      <c r="J1387" s="25"/>
      <c r="K1387" s="14" t="str">
        <f aca="false">IF(OR($J1387="",$I1387=""),"",IF(OR(AND($J1387="Gelmintoz",$I1387&gt;=2,$I1387&lt;=10),AND($J1387="Onkogematologik",$I1387&gt;=2,$I1387&lt;=18)),"Ha","Yo'q"))</f>
        <v/>
      </c>
      <c r="L1387" s="25"/>
      <c r="M1387" s="12"/>
      <c r="N1387" s="14" t="str">
        <f aca="false">IF(OR($C1387="",$D1387="",$J1387="",$B1387=""),"",IF(COUNTIFS($C$5:$C$2504,$C1387,$D$5:$D$2504,$D1387,$J$5:$J$2504,$J1387,$B$5:$B$2504,$B1387)&gt;1,"Takror",""))</f>
        <v/>
      </c>
    </row>
    <row r="1388" customFormat="false" ht="15" hidden="false" customHeight="false" outlineLevel="0" collapsed="false">
      <c r="A1388" s="8" t="n">
        <v>1384</v>
      </c>
      <c r="B1388" s="13"/>
      <c r="C1388" s="12"/>
      <c r="D1388" s="13"/>
      <c r="E1388" s="24"/>
      <c r="F1388" s="12"/>
      <c r="G1388" s="12"/>
      <c r="H1388" s="25"/>
      <c r="I1388" s="14" t="str">
        <f aca="false">IF(OR($D1388="",$B1388=""),"",INT(($B1388-$D1388)/365.25))</f>
        <v/>
      </c>
      <c r="J1388" s="25"/>
      <c r="K1388" s="14" t="str">
        <f aca="false">IF(OR($J1388="",$I1388=""),"",IF(OR(AND($J1388="Gelmintoz",$I1388&gt;=2,$I1388&lt;=10),AND($J1388="Onkogematologik",$I1388&gt;=2,$I1388&lt;=18)),"Ha","Yo'q"))</f>
        <v/>
      </c>
      <c r="L1388" s="25"/>
      <c r="M1388" s="12"/>
      <c r="N1388" s="14" t="str">
        <f aca="false">IF(OR($C1388="",$D1388="",$J1388="",$B1388=""),"",IF(COUNTIFS($C$5:$C$2504,$C1388,$D$5:$D$2504,$D1388,$J$5:$J$2504,$J1388,$B$5:$B$2504,$B1388)&gt;1,"Takror",""))</f>
        <v/>
      </c>
    </row>
    <row r="1389" customFormat="false" ht="15" hidden="false" customHeight="false" outlineLevel="0" collapsed="false">
      <c r="A1389" s="8" t="n">
        <v>1385</v>
      </c>
      <c r="B1389" s="13"/>
      <c r="C1389" s="12"/>
      <c r="D1389" s="13"/>
      <c r="E1389" s="24"/>
      <c r="F1389" s="12"/>
      <c r="G1389" s="12"/>
      <c r="H1389" s="25"/>
      <c r="I1389" s="14" t="str">
        <f aca="false">IF(OR($D1389="",$B1389=""),"",INT(($B1389-$D1389)/365.25))</f>
        <v/>
      </c>
      <c r="J1389" s="25"/>
      <c r="K1389" s="14" t="str">
        <f aca="false">IF(OR($J1389="",$I1389=""),"",IF(OR(AND($J1389="Gelmintoz",$I1389&gt;=2,$I1389&lt;=10),AND($J1389="Onkogematologik",$I1389&gt;=2,$I1389&lt;=18)),"Ha","Yo'q"))</f>
        <v/>
      </c>
      <c r="L1389" s="25"/>
      <c r="M1389" s="12"/>
      <c r="N1389" s="14" t="str">
        <f aca="false">IF(OR($C1389="",$D1389="",$J1389="",$B1389=""),"",IF(COUNTIFS($C$5:$C$2504,$C1389,$D$5:$D$2504,$D1389,$J$5:$J$2504,$J1389,$B$5:$B$2504,$B1389)&gt;1,"Takror",""))</f>
        <v/>
      </c>
    </row>
    <row r="1390" customFormat="false" ht="15" hidden="false" customHeight="false" outlineLevel="0" collapsed="false">
      <c r="A1390" s="8" t="n">
        <v>1386</v>
      </c>
      <c r="B1390" s="13"/>
      <c r="C1390" s="12"/>
      <c r="D1390" s="13"/>
      <c r="E1390" s="24"/>
      <c r="F1390" s="12"/>
      <c r="G1390" s="12"/>
      <c r="H1390" s="25"/>
      <c r="I1390" s="14" t="str">
        <f aca="false">IF(OR($D1390="",$B1390=""),"",INT(($B1390-$D1390)/365.25))</f>
        <v/>
      </c>
      <c r="J1390" s="25"/>
      <c r="K1390" s="14" t="str">
        <f aca="false">IF(OR($J1390="",$I1390=""),"",IF(OR(AND($J1390="Gelmintoz",$I1390&gt;=2,$I1390&lt;=10),AND($J1390="Onkogematologik",$I1390&gt;=2,$I1390&lt;=18)),"Ha","Yo'q"))</f>
        <v/>
      </c>
      <c r="L1390" s="25"/>
      <c r="M1390" s="12"/>
      <c r="N1390" s="14" t="str">
        <f aca="false">IF(OR($C1390="",$D1390="",$J1390="",$B1390=""),"",IF(COUNTIFS($C$5:$C$2504,$C1390,$D$5:$D$2504,$D1390,$J$5:$J$2504,$J1390,$B$5:$B$2504,$B1390)&gt;1,"Takror",""))</f>
        <v/>
      </c>
    </row>
    <row r="1391" customFormat="false" ht="15" hidden="false" customHeight="false" outlineLevel="0" collapsed="false">
      <c r="A1391" s="8" t="n">
        <v>1387</v>
      </c>
      <c r="B1391" s="13"/>
      <c r="C1391" s="12"/>
      <c r="D1391" s="13"/>
      <c r="E1391" s="24"/>
      <c r="F1391" s="12"/>
      <c r="G1391" s="12"/>
      <c r="H1391" s="25"/>
      <c r="I1391" s="14" t="str">
        <f aca="false">IF(OR($D1391="",$B1391=""),"",INT(($B1391-$D1391)/365.25))</f>
        <v/>
      </c>
      <c r="J1391" s="25"/>
      <c r="K1391" s="14" t="str">
        <f aca="false">IF(OR($J1391="",$I1391=""),"",IF(OR(AND($J1391="Gelmintoz",$I1391&gt;=2,$I1391&lt;=10),AND($J1391="Onkogematologik",$I1391&gt;=2,$I1391&lt;=18)),"Ha","Yo'q"))</f>
        <v/>
      </c>
      <c r="L1391" s="25"/>
      <c r="M1391" s="12"/>
      <c r="N1391" s="14" t="str">
        <f aca="false">IF(OR($C1391="",$D1391="",$J1391="",$B1391=""),"",IF(COUNTIFS($C$5:$C$2504,$C1391,$D$5:$D$2504,$D1391,$J$5:$J$2504,$J1391,$B$5:$B$2504,$B1391)&gt;1,"Takror",""))</f>
        <v/>
      </c>
    </row>
    <row r="1392" customFormat="false" ht="15" hidden="false" customHeight="false" outlineLevel="0" collapsed="false">
      <c r="A1392" s="8" t="n">
        <v>1388</v>
      </c>
      <c r="B1392" s="13"/>
      <c r="C1392" s="12"/>
      <c r="D1392" s="13"/>
      <c r="E1392" s="24"/>
      <c r="F1392" s="12"/>
      <c r="G1392" s="12"/>
      <c r="H1392" s="25"/>
      <c r="I1392" s="14" t="str">
        <f aca="false">IF(OR($D1392="",$B1392=""),"",INT(($B1392-$D1392)/365.25))</f>
        <v/>
      </c>
      <c r="J1392" s="25"/>
      <c r="K1392" s="14" t="str">
        <f aca="false">IF(OR($J1392="",$I1392=""),"",IF(OR(AND($J1392="Gelmintoz",$I1392&gt;=2,$I1392&lt;=10),AND($J1392="Onkogematologik",$I1392&gt;=2,$I1392&lt;=18)),"Ha","Yo'q"))</f>
        <v/>
      </c>
      <c r="L1392" s="25"/>
      <c r="M1392" s="12"/>
      <c r="N1392" s="14" t="str">
        <f aca="false">IF(OR($C1392="",$D1392="",$J1392="",$B1392=""),"",IF(COUNTIFS($C$5:$C$2504,$C1392,$D$5:$D$2504,$D1392,$J$5:$J$2504,$J1392,$B$5:$B$2504,$B1392)&gt;1,"Takror",""))</f>
        <v/>
      </c>
    </row>
    <row r="1393" customFormat="false" ht="15" hidden="false" customHeight="false" outlineLevel="0" collapsed="false">
      <c r="A1393" s="8" t="n">
        <v>1389</v>
      </c>
      <c r="B1393" s="13"/>
      <c r="C1393" s="12"/>
      <c r="D1393" s="13"/>
      <c r="E1393" s="24"/>
      <c r="F1393" s="12"/>
      <c r="G1393" s="12"/>
      <c r="H1393" s="25"/>
      <c r="I1393" s="14" t="str">
        <f aca="false">IF(OR($D1393="",$B1393=""),"",INT(($B1393-$D1393)/365.25))</f>
        <v/>
      </c>
      <c r="J1393" s="25"/>
      <c r="K1393" s="14" t="str">
        <f aca="false">IF(OR($J1393="",$I1393=""),"",IF(OR(AND($J1393="Gelmintoz",$I1393&gt;=2,$I1393&lt;=10),AND($J1393="Onkogematologik",$I1393&gt;=2,$I1393&lt;=18)),"Ha","Yo'q"))</f>
        <v/>
      </c>
      <c r="L1393" s="25"/>
      <c r="M1393" s="12"/>
      <c r="N1393" s="14" t="str">
        <f aca="false">IF(OR($C1393="",$D1393="",$J1393="",$B1393=""),"",IF(COUNTIFS($C$5:$C$2504,$C1393,$D$5:$D$2504,$D1393,$J$5:$J$2504,$J1393,$B$5:$B$2504,$B1393)&gt;1,"Takror",""))</f>
        <v/>
      </c>
    </row>
    <row r="1394" customFormat="false" ht="15" hidden="false" customHeight="false" outlineLevel="0" collapsed="false">
      <c r="A1394" s="8" t="n">
        <v>1390</v>
      </c>
      <c r="B1394" s="13"/>
      <c r="C1394" s="12"/>
      <c r="D1394" s="13"/>
      <c r="E1394" s="24"/>
      <c r="F1394" s="12"/>
      <c r="G1394" s="12"/>
      <c r="H1394" s="25"/>
      <c r="I1394" s="14" t="str">
        <f aca="false">IF(OR($D1394="",$B1394=""),"",INT(($B1394-$D1394)/365.25))</f>
        <v/>
      </c>
      <c r="J1394" s="25"/>
      <c r="K1394" s="14" t="str">
        <f aca="false">IF(OR($J1394="",$I1394=""),"",IF(OR(AND($J1394="Gelmintoz",$I1394&gt;=2,$I1394&lt;=10),AND($J1394="Onkogematologik",$I1394&gt;=2,$I1394&lt;=18)),"Ha","Yo'q"))</f>
        <v/>
      </c>
      <c r="L1394" s="25"/>
      <c r="M1394" s="12"/>
      <c r="N1394" s="14" t="str">
        <f aca="false">IF(OR($C1394="",$D1394="",$J1394="",$B1394=""),"",IF(COUNTIFS($C$5:$C$2504,$C1394,$D$5:$D$2504,$D1394,$J$5:$J$2504,$J1394,$B$5:$B$2504,$B1394)&gt;1,"Takror",""))</f>
        <v/>
      </c>
    </row>
    <row r="1395" customFormat="false" ht="15" hidden="false" customHeight="false" outlineLevel="0" collapsed="false">
      <c r="A1395" s="8" t="n">
        <v>1391</v>
      </c>
      <c r="B1395" s="13"/>
      <c r="C1395" s="12"/>
      <c r="D1395" s="13"/>
      <c r="E1395" s="24"/>
      <c r="F1395" s="12"/>
      <c r="G1395" s="12"/>
      <c r="H1395" s="25"/>
      <c r="I1395" s="14" t="str">
        <f aca="false">IF(OR($D1395="",$B1395=""),"",INT(($B1395-$D1395)/365.25))</f>
        <v/>
      </c>
      <c r="J1395" s="25"/>
      <c r="K1395" s="14" t="str">
        <f aca="false">IF(OR($J1395="",$I1395=""),"",IF(OR(AND($J1395="Gelmintoz",$I1395&gt;=2,$I1395&lt;=10),AND($J1395="Onkogematologik",$I1395&gt;=2,$I1395&lt;=18)),"Ha","Yo'q"))</f>
        <v/>
      </c>
      <c r="L1395" s="25"/>
      <c r="M1395" s="12"/>
      <c r="N1395" s="14" t="str">
        <f aca="false">IF(OR($C1395="",$D1395="",$J1395="",$B1395=""),"",IF(COUNTIFS($C$5:$C$2504,$C1395,$D$5:$D$2504,$D1395,$J$5:$J$2504,$J1395,$B$5:$B$2504,$B1395)&gt;1,"Takror",""))</f>
        <v/>
      </c>
    </row>
    <row r="1396" customFormat="false" ht="15" hidden="false" customHeight="false" outlineLevel="0" collapsed="false">
      <c r="A1396" s="8" t="n">
        <v>1392</v>
      </c>
      <c r="B1396" s="13"/>
      <c r="C1396" s="12"/>
      <c r="D1396" s="13"/>
      <c r="E1396" s="24"/>
      <c r="F1396" s="12"/>
      <c r="G1396" s="12"/>
      <c r="H1396" s="25"/>
      <c r="I1396" s="14" t="str">
        <f aca="false">IF(OR($D1396="",$B1396=""),"",INT(($B1396-$D1396)/365.25))</f>
        <v/>
      </c>
      <c r="J1396" s="25"/>
      <c r="K1396" s="14" t="str">
        <f aca="false">IF(OR($J1396="",$I1396=""),"",IF(OR(AND($J1396="Gelmintoz",$I1396&gt;=2,$I1396&lt;=10),AND($J1396="Onkogematologik",$I1396&gt;=2,$I1396&lt;=18)),"Ha","Yo'q"))</f>
        <v/>
      </c>
      <c r="L1396" s="25"/>
      <c r="M1396" s="12"/>
      <c r="N1396" s="14" t="str">
        <f aca="false">IF(OR($C1396="",$D1396="",$J1396="",$B1396=""),"",IF(COUNTIFS($C$5:$C$2504,$C1396,$D$5:$D$2504,$D1396,$J$5:$J$2504,$J1396,$B$5:$B$2504,$B1396)&gt;1,"Takror",""))</f>
        <v/>
      </c>
    </row>
    <row r="1397" customFormat="false" ht="15" hidden="false" customHeight="false" outlineLevel="0" collapsed="false">
      <c r="A1397" s="8" t="n">
        <v>1393</v>
      </c>
      <c r="B1397" s="13"/>
      <c r="C1397" s="12"/>
      <c r="D1397" s="13"/>
      <c r="E1397" s="24"/>
      <c r="F1397" s="12"/>
      <c r="G1397" s="12"/>
      <c r="H1397" s="25"/>
      <c r="I1397" s="14" t="str">
        <f aca="false">IF(OR($D1397="",$B1397=""),"",INT(($B1397-$D1397)/365.25))</f>
        <v/>
      </c>
      <c r="J1397" s="25"/>
      <c r="K1397" s="14" t="str">
        <f aca="false">IF(OR($J1397="",$I1397=""),"",IF(OR(AND($J1397="Gelmintoz",$I1397&gt;=2,$I1397&lt;=10),AND($J1397="Onkogematologik",$I1397&gt;=2,$I1397&lt;=18)),"Ha","Yo'q"))</f>
        <v/>
      </c>
      <c r="L1397" s="25"/>
      <c r="M1397" s="12"/>
      <c r="N1397" s="14" t="str">
        <f aca="false">IF(OR($C1397="",$D1397="",$J1397="",$B1397=""),"",IF(COUNTIFS($C$5:$C$2504,$C1397,$D$5:$D$2504,$D1397,$J$5:$J$2504,$J1397,$B$5:$B$2504,$B1397)&gt;1,"Takror",""))</f>
        <v/>
      </c>
    </row>
    <row r="1398" customFormat="false" ht="15" hidden="false" customHeight="false" outlineLevel="0" collapsed="false">
      <c r="A1398" s="8" t="n">
        <v>1394</v>
      </c>
      <c r="B1398" s="13"/>
      <c r="C1398" s="12"/>
      <c r="D1398" s="13"/>
      <c r="E1398" s="24"/>
      <c r="F1398" s="12"/>
      <c r="G1398" s="12"/>
      <c r="H1398" s="25"/>
      <c r="I1398" s="14" t="str">
        <f aca="false">IF(OR($D1398="",$B1398=""),"",INT(($B1398-$D1398)/365.25))</f>
        <v/>
      </c>
      <c r="J1398" s="25"/>
      <c r="K1398" s="14" t="str">
        <f aca="false">IF(OR($J1398="",$I1398=""),"",IF(OR(AND($J1398="Gelmintoz",$I1398&gt;=2,$I1398&lt;=10),AND($J1398="Onkogematologik",$I1398&gt;=2,$I1398&lt;=18)),"Ha","Yo'q"))</f>
        <v/>
      </c>
      <c r="L1398" s="25"/>
      <c r="M1398" s="12"/>
      <c r="N1398" s="14" t="str">
        <f aca="false">IF(OR($C1398="",$D1398="",$J1398="",$B1398=""),"",IF(COUNTIFS($C$5:$C$2504,$C1398,$D$5:$D$2504,$D1398,$J$5:$J$2504,$J1398,$B$5:$B$2504,$B1398)&gt;1,"Takror",""))</f>
        <v/>
      </c>
    </row>
    <row r="1399" customFormat="false" ht="15" hidden="false" customHeight="false" outlineLevel="0" collapsed="false">
      <c r="A1399" s="8" t="n">
        <v>1395</v>
      </c>
      <c r="B1399" s="13"/>
      <c r="C1399" s="12"/>
      <c r="D1399" s="13"/>
      <c r="E1399" s="24"/>
      <c r="F1399" s="12"/>
      <c r="G1399" s="12"/>
      <c r="H1399" s="25"/>
      <c r="I1399" s="14" t="str">
        <f aca="false">IF(OR($D1399="",$B1399=""),"",INT(($B1399-$D1399)/365.25))</f>
        <v/>
      </c>
      <c r="J1399" s="25"/>
      <c r="K1399" s="14" t="str">
        <f aca="false">IF(OR($J1399="",$I1399=""),"",IF(OR(AND($J1399="Gelmintoz",$I1399&gt;=2,$I1399&lt;=10),AND($J1399="Onkogematologik",$I1399&gt;=2,$I1399&lt;=18)),"Ha","Yo'q"))</f>
        <v/>
      </c>
      <c r="L1399" s="25"/>
      <c r="M1399" s="12"/>
      <c r="N1399" s="14" t="str">
        <f aca="false">IF(OR($C1399="",$D1399="",$J1399="",$B1399=""),"",IF(COUNTIFS($C$5:$C$2504,$C1399,$D$5:$D$2504,$D1399,$J$5:$J$2504,$J1399,$B$5:$B$2504,$B1399)&gt;1,"Takror",""))</f>
        <v/>
      </c>
    </row>
    <row r="1400" customFormat="false" ht="15" hidden="false" customHeight="false" outlineLevel="0" collapsed="false">
      <c r="A1400" s="8" t="n">
        <v>1396</v>
      </c>
      <c r="B1400" s="13"/>
      <c r="C1400" s="12"/>
      <c r="D1400" s="13"/>
      <c r="E1400" s="24"/>
      <c r="F1400" s="12"/>
      <c r="G1400" s="12"/>
      <c r="H1400" s="25"/>
      <c r="I1400" s="14" t="str">
        <f aca="false">IF(OR($D1400="",$B1400=""),"",INT(($B1400-$D1400)/365.25))</f>
        <v/>
      </c>
      <c r="J1400" s="25"/>
      <c r="K1400" s="14" t="str">
        <f aca="false">IF(OR($J1400="",$I1400=""),"",IF(OR(AND($J1400="Gelmintoz",$I1400&gt;=2,$I1400&lt;=10),AND($J1400="Onkogematologik",$I1400&gt;=2,$I1400&lt;=18)),"Ha","Yo'q"))</f>
        <v/>
      </c>
      <c r="L1400" s="25"/>
      <c r="M1400" s="12"/>
      <c r="N1400" s="14" t="str">
        <f aca="false">IF(OR($C1400="",$D1400="",$J1400="",$B1400=""),"",IF(COUNTIFS($C$5:$C$2504,$C1400,$D$5:$D$2504,$D1400,$J$5:$J$2504,$J1400,$B$5:$B$2504,$B1400)&gt;1,"Takror",""))</f>
        <v/>
      </c>
    </row>
    <row r="1401" customFormat="false" ht="15" hidden="false" customHeight="false" outlineLevel="0" collapsed="false">
      <c r="A1401" s="8" t="n">
        <v>1397</v>
      </c>
      <c r="B1401" s="13"/>
      <c r="C1401" s="12"/>
      <c r="D1401" s="13"/>
      <c r="E1401" s="24"/>
      <c r="F1401" s="12"/>
      <c r="G1401" s="12"/>
      <c r="H1401" s="25"/>
      <c r="I1401" s="14" t="str">
        <f aca="false">IF(OR($D1401="",$B1401=""),"",INT(($B1401-$D1401)/365.25))</f>
        <v/>
      </c>
      <c r="J1401" s="25"/>
      <c r="K1401" s="14" t="str">
        <f aca="false">IF(OR($J1401="",$I1401=""),"",IF(OR(AND($J1401="Gelmintoz",$I1401&gt;=2,$I1401&lt;=10),AND($J1401="Onkogematologik",$I1401&gt;=2,$I1401&lt;=18)),"Ha","Yo'q"))</f>
        <v/>
      </c>
      <c r="L1401" s="25"/>
      <c r="M1401" s="12"/>
      <c r="N1401" s="14" t="str">
        <f aca="false">IF(OR($C1401="",$D1401="",$J1401="",$B1401=""),"",IF(COUNTIFS($C$5:$C$2504,$C1401,$D$5:$D$2504,$D1401,$J$5:$J$2504,$J1401,$B$5:$B$2504,$B1401)&gt;1,"Takror",""))</f>
        <v/>
      </c>
    </row>
    <row r="1402" customFormat="false" ht="15" hidden="false" customHeight="false" outlineLevel="0" collapsed="false">
      <c r="A1402" s="8" t="n">
        <v>1398</v>
      </c>
      <c r="B1402" s="13"/>
      <c r="C1402" s="12"/>
      <c r="D1402" s="13"/>
      <c r="E1402" s="24"/>
      <c r="F1402" s="12"/>
      <c r="G1402" s="12"/>
      <c r="H1402" s="25"/>
      <c r="I1402" s="14" t="str">
        <f aca="false">IF(OR($D1402="",$B1402=""),"",INT(($B1402-$D1402)/365.25))</f>
        <v/>
      </c>
      <c r="J1402" s="25"/>
      <c r="K1402" s="14" t="str">
        <f aca="false">IF(OR($J1402="",$I1402=""),"",IF(OR(AND($J1402="Gelmintoz",$I1402&gt;=2,$I1402&lt;=10),AND($J1402="Onkogematologik",$I1402&gt;=2,$I1402&lt;=18)),"Ha","Yo'q"))</f>
        <v/>
      </c>
      <c r="L1402" s="25"/>
      <c r="M1402" s="12"/>
      <c r="N1402" s="14" t="str">
        <f aca="false">IF(OR($C1402="",$D1402="",$J1402="",$B1402=""),"",IF(COUNTIFS($C$5:$C$2504,$C1402,$D$5:$D$2504,$D1402,$J$5:$J$2504,$J1402,$B$5:$B$2504,$B1402)&gt;1,"Takror",""))</f>
        <v/>
      </c>
    </row>
    <row r="1403" customFormat="false" ht="15" hidden="false" customHeight="false" outlineLevel="0" collapsed="false">
      <c r="A1403" s="8" t="n">
        <v>1399</v>
      </c>
      <c r="B1403" s="13"/>
      <c r="C1403" s="12"/>
      <c r="D1403" s="13"/>
      <c r="E1403" s="24"/>
      <c r="F1403" s="12"/>
      <c r="G1403" s="12"/>
      <c r="H1403" s="25"/>
      <c r="I1403" s="14" t="str">
        <f aca="false">IF(OR($D1403="",$B1403=""),"",INT(($B1403-$D1403)/365.25))</f>
        <v/>
      </c>
      <c r="J1403" s="25"/>
      <c r="K1403" s="14" t="str">
        <f aca="false">IF(OR($J1403="",$I1403=""),"",IF(OR(AND($J1403="Gelmintoz",$I1403&gt;=2,$I1403&lt;=10),AND($J1403="Onkogematologik",$I1403&gt;=2,$I1403&lt;=18)),"Ha","Yo'q"))</f>
        <v/>
      </c>
      <c r="L1403" s="25"/>
      <c r="M1403" s="12"/>
      <c r="N1403" s="14" t="str">
        <f aca="false">IF(OR($C1403="",$D1403="",$J1403="",$B1403=""),"",IF(COUNTIFS($C$5:$C$2504,$C1403,$D$5:$D$2504,$D1403,$J$5:$J$2504,$J1403,$B$5:$B$2504,$B1403)&gt;1,"Takror",""))</f>
        <v/>
      </c>
    </row>
    <row r="1404" customFormat="false" ht="15" hidden="false" customHeight="false" outlineLevel="0" collapsed="false">
      <c r="A1404" s="8" t="n">
        <v>1400</v>
      </c>
      <c r="B1404" s="13"/>
      <c r="C1404" s="12"/>
      <c r="D1404" s="13"/>
      <c r="E1404" s="24"/>
      <c r="F1404" s="12"/>
      <c r="G1404" s="12"/>
      <c r="H1404" s="25"/>
      <c r="I1404" s="14" t="str">
        <f aca="false">IF(OR($D1404="",$B1404=""),"",INT(($B1404-$D1404)/365.25))</f>
        <v/>
      </c>
      <c r="J1404" s="25"/>
      <c r="K1404" s="14" t="str">
        <f aca="false">IF(OR($J1404="",$I1404=""),"",IF(OR(AND($J1404="Gelmintoz",$I1404&gt;=2,$I1404&lt;=10),AND($J1404="Onkogematologik",$I1404&gt;=2,$I1404&lt;=18)),"Ha","Yo'q"))</f>
        <v/>
      </c>
      <c r="L1404" s="25"/>
      <c r="M1404" s="12"/>
      <c r="N1404" s="14" t="str">
        <f aca="false">IF(OR($C1404="",$D1404="",$J1404="",$B1404=""),"",IF(COUNTIFS($C$5:$C$2504,$C1404,$D$5:$D$2504,$D1404,$J$5:$J$2504,$J1404,$B$5:$B$2504,$B1404)&gt;1,"Takror",""))</f>
        <v/>
      </c>
    </row>
    <row r="1405" customFormat="false" ht="15" hidden="false" customHeight="false" outlineLevel="0" collapsed="false">
      <c r="A1405" s="8" t="n">
        <v>1401</v>
      </c>
      <c r="B1405" s="13"/>
      <c r="C1405" s="12"/>
      <c r="D1405" s="13"/>
      <c r="E1405" s="24"/>
      <c r="F1405" s="12"/>
      <c r="G1405" s="12"/>
      <c r="H1405" s="25"/>
      <c r="I1405" s="14" t="str">
        <f aca="false">IF(OR($D1405="",$B1405=""),"",INT(($B1405-$D1405)/365.25))</f>
        <v/>
      </c>
      <c r="J1405" s="25"/>
      <c r="K1405" s="14" t="str">
        <f aca="false">IF(OR($J1405="",$I1405=""),"",IF(OR(AND($J1405="Gelmintoz",$I1405&gt;=2,$I1405&lt;=10),AND($J1405="Onkogematologik",$I1405&gt;=2,$I1405&lt;=18)),"Ha","Yo'q"))</f>
        <v/>
      </c>
      <c r="L1405" s="25"/>
      <c r="M1405" s="12"/>
      <c r="N1405" s="14" t="str">
        <f aca="false">IF(OR($C1405="",$D1405="",$J1405="",$B1405=""),"",IF(COUNTIFS($C$5:$C$2504,$C1405,$D$5:$D$2504,$D1405,$J$5:$J$2504,$J1405,$B$5:$B$2504,$B1405)&gt;1,"Takror",""))</f>
        <v/>
      </c>
    </row>
    <row r="1406" customFormat="false" ht="15" hidden="false" customHeight="false" outlineLevel="0" collapsed="false">
      <c r="A1406" s="8" t="n">
        <v>1402</v>
      </c>
      <c r="B1406" s="13"/>
      <c r="C1406" s="12"/>
      <c r="D1406" s="13"/>
      <c r="E1406" s="24"/>
      <c r="F1406" s="12"/>
      <c r="G1406" s="12"/>
      <c r="H1406" s="25"/>
      <c r="I1406" s="14" t="str">
        <f aca="false">IF(OR($D1406="",$B1406=""),"",INT(($B1406-$D1406)/365.25))</f>
        <v/>
      </c>
      <c r="J1406" s="25"/>
      <c r="K1406" s="14" t="str">
        <f aca="false">IF(OR($J1406="",$I1406=""),"",IF(OR(AND($J1406="Gelmintoz",$I1406&gt;=2,$I1406&lt;=10),AND($J1406="Onkogematologik",$I1406&gt;=2,$I1406&lt;=18)),"Ha","Yo'q"))</f>
        <v/>
      </c>
      <c r="L1406" s="25"/>
      <c r="M1406" s="12"/>
      <c r="N1406" s="14" t="str">
        <f aca="false">IF(OR($C1406="",$D1406="",$J1406="",$B1406=""),"",IF(COUNTIFS($C$5:$C$2504,$C1406,$D$5:$D$2504,$D1406,$J$5:$J$2504,$J1406,$B$5:$B$2504,$B1406)&gt;1,"Takror",""))</f>
        <v/>
      </c>
    </row>
    <row r="1407" customFormat="false" ht="15" hidden="false" customHeight="false" outlineLevel="0" collapsed="false">
      <c r="A1407" s="8" t="n">
        <v>1403</v>
      </c>
      <c r="B1407" s="13"/>
      <c r="C1407" s="12"/>
      <c r="D1407" s="13"/>
      <c r="E1407" s="24"/>
      <c r="F1407" s="12"/>
      <c r="G1407" s="12"/>
      <c r="H1407" s="25"/>
      <c r="I1407" s="14" t="str">
        <f aca="false">IF(OR($D1407="",$B1407=""),"",INT(($B1407-$D1407)/365.25))</f>
        <v/>
      </c>
      <c r="J1407" s="25"/>
      <c r="K1407" s="14" t="str">
        <f aca="false">IF(OR($J1407="",$I1407=""),"",IF(OR(AND($J1407="Gelmintoz",$I1407&gt;=2,$I1407&lt;=10),AND($J1407="Onkogematologik",$I1407&gt;=2,$I1407&lt;=18)),"Ha","Yo'q"))</f>
        <v/>
      </c>
      <c r="L1407" s="25"/>
      <c r="M1407" s="12"/>
      <c r="N1407" s="14" t="str">
        <f aca="false">IF(OR($C1407="",$D1407="",$J1407="",$B1407=""),"",IF(COUNTIFS($C$5:$C$2504,$C1407,$D$5:$D$2504,$D1407,$J$5:$J$2504,$J1407,$B$5:$B$2504,$B1407)&gt;1,"Takror",""))</f>
        <v/>
      </c>
    </row>
    <row r="1408" customFormat="false" ht="15" hidden="false" customHeight="false" outlineLevel="0" collapsed="false">
      <c r="A1408" s="8" t="n">
        <v>1404</v>
      </c>
      <c r="B1408" s="13"/>
      <c r="C1408" s="12"/>
      <c r="D1408" s="13"/>
      <c r="E1408" s="24"/>
      <c r="F1408" s="12"/>
      <c r="G1408" s="12"/>
      <c r="H1408" s="25"/>
      <c r="I1408" s="14" t="str">
        <f aca="false">IF(OR($D1408="",$B1408=""),"",INT(($B1408-$D1408)/365.25))</f>
        <v/>
      </c>
      <c r="J1408" s="25"/>
      <c r="K1408" s="14" t="str">
        <f aca="false">IF(OR($J1408="",$I1408=""),"",IF(OR(AND($J1408="Gelmintoz",$I1408&gt;=2,$I1408&lt;=10),AND($J1408="Onkogematologik",$I1408&gt;=2,$I1408&lt;=18)),"Ha","Yo'q"))</f>
        <v/>
      </c>
      <c r="L1408" s="25"/>
      <c r="M1408" s="12"/>
      <c r="N1408" s="14" t="str">
        <f aca="false">IF(OR($C1408="",$D1408="",$J1408="",$B1408=""),"",IF(COUNTIFS($C$5:$C$2504,$C1408,$D$5:$D$2504,$D1408,$J$5:$J$2504,$J1408,$B$5:$B$2504,$B1408)&gt;1,"Takror",""))</f>
        <v/>
      </c>
    </row>
    <row r="1409" customFormat="false" ht="15" hidden="false" customHeight="false" outlineLevel="0" collapsed="false">
      <c r="A1409" s="8" t="n">
        <v>1405</v>
      </c>
      <c r="B1409" s="13"/>
      <c r="C1409" s="12"/>
      <c r="D1409" s="13"/>
      <c r="E1409" s="24"/>
      <c r="F1409" s="12"/>
      <c r="G1409" s="12"/>
      <c r="H1409" s="25"/>
      <c r="I1409" s="14" t="str">
        <f aca="false">IF(OR($D1409="",$B1409=""),"",INT(($B1409-$D1409)/365.25))</f>
        <v/>
      </c>
      <c r="J1409" s="25"/>
      <c r="K1409" s="14" t="str">
        <f aca="false">IF(OR($J1409="",$I1409=""),"",IF(OR(AND($J1409="Gelmintoz",$I1409&gt;=2,$I1409&lt;=10),AND($J1409="Onkogematologik",$I1409&gt;=2,$I1409&lt;=18)),"Ha","Yo'q"))</f>
        <v/>
      </c>
      <c r="L1409" s="25"/>
      <c r="M1409" s="12"/>
      <c r="N1409" s="14" t="str">
        <f aca="false">IF(OR($C1409="",$D1409="",$J1409="",$B1409=""),"",IF(COUNTIFS($C$5:$C$2504,$C1409,$D$5:$D$2504,$D1409,$J$5:$J$2504,$J1409,$B$5:$B$2504,$B1409)&gt;1,"Takror",""))</f>
        <v/>
      </c>
    </row>
    <row r="1410" customFormat="false" ht="15" hidden="false" customHeight="false" outlineLevel="0" collapsed="false">
      <c r="A1410" s="8" t="n">
        <v>1406</v>
      </c>
      <c r="B1410" s="13"/>
      <c r="C1410" s="12"/>
      <c r="D1410" s="13"/>
      <c r="E1410" s="24"/>
      <c r="F1410" s="12"/>
      <c r="G1410" s="12"/>
      <c r="H1410" s="25"/>
      <c r="I1410" s="14" t="str">
        <f aca="false">IF(OR($D1410="",$B1410=""),"",INT(($B1410-$D1410)/365.25))</f>
        <v/>
      </c>
      <c r="J1410" s="25"/>
      <c r="K1410" s="14" t="str">
        <f aca="false">IF(OR($J1410="",$I1410=""),"",IF(OR(AND($J1410="Gelmintoz",$I1410&gt;=2,$I1410&lt;=10),AND($J1410="Onkogematologik",$I1410&gt;=2,$I1410&lt;=18)),"Ha","Yo'q"))</f>
        <v/>
      </c>
      <c r="L1410" s="25"/>
      <c r="M1410" s="12"/>
      <c r="N1410" s="14" t="str">
        <f aca="false">IF(OR($C1410="",$D1410="",$J1410="",$B1410=""),"",IF(COUNTIFS($C$5:$C$2504,$C1410,$D$5:$D$2504,$D1410,$J$5:$J$2504,$J1410,$B$5:$B$2504,$B1410)&gt;1,"Takror",""))</f>
        <v/>
      </c>
    </row>
    <row r="1411" customFormat="false" ht="15" hidden="false" customHeight="false" outlineLevel="0" collapsed="false">
      <c r="A1411" s="8" t="n">
        <v>1407</v>
      </c>
      <c r="B1411" s="13"/>
      <c r="C1411" s="12"/>
      <c r="D1411" s="13"/>
      <c r="E1411" s="24"/>
      <c r="F1411" s="12"/>
      <c r="G1411" s="12"/>
      <c r="H1411" s="25"/>
      <c r="I1411" s="14" t="str">
        <f aca="false">IF(OR($D1411="",$B1411=""),"",INT(($B1411-$D1411)/365.25))</f>
        <v/>
      </c>
      <c r="J1411" s="25"/>
      <c r="K1411" s="14" t="str">
        <f aca="false">IF(OR($J1411="",$I1411=""),"",IF(OR(AND($J1411="Gelmintoz",$I1411&gt;=2,$I1411&lt;=10),AND($J1411="Onkogematologik",$I1411&gt;=2,$I1411&lt;=18)),"Ha","Yo'q"))</f>
        <v/>
      </c>
      <c r="L1411" s="25"/>
      <c r="M1411" s="12"/>
      <c r="N1411" s="14" t="str">
        <f aca="false">IF(OR($C1411="",$D1411="",$J1411="",$B1411=""),"",IF(COUNTIFS($C$5:$C$2504,$C1411,$D$5:$D$2504,$D1411,$J$5:$J$2504,$J1411,$B$5:$B$2504,$B1411)&gt;1,"Takror",""))</f>
        <v/>
      </c>
    </row>
    <row r="1412" customFormat="false" ht="15" hidden="false" customHeight="false" outlineLevel="0" collapsed="false">
      <c r="A1412" s="8" t="n">
        <v>1408</v>
      </c>
      <c r="B1412" s="13"/>
      <c r="C1412" s="12"/>
      <c r="D1412" s="13"/>
      <c r="E1412" s="24"/>
      <c r="F1412" s="12"/>
      <c r="G1412" s="12"/>
      <c r="H1412" s="25"/>
      <c r="I1412" s="14" t="str">
        <f aca="false">IF(OR($D1412="",$B1412=""),"",INT(($B1412-$D1412)/365.25))</f>
        <v/>
      </c>
      <c r="J1412" s="25"/>
      <c r="K1412" s="14" t="str">
        <f aca="false">IF(OR($J1412="",$I1412=""),"",IF(OR(AND($J1412="Gelmintoz",$I1412&gt;=2,$I1412&lt;=10),AND($J1412="Onkogematologik",$I1412&gt;=2,$I1412&lt;=18)),"Ha","Yo'q"))</f>
        <v/>
      </c>
      <c r="L1412" s="25"/>
      <c r="M1412" s="12"/>
      <c r="N1412" s="14" t="str">
        <f aca="false">IF(OR($C1412="",$D1412="",$J1412="",$B1412=""),"",IF(COUNTIFS($C$5:$C$2504,$C1412,$D$5:$D$2504,$D1412,$J$5:$J$2504,$J1412,$B$5:$B$2504,$B1412)&gt;1,"Takror",""))</f>
        <v/>
      </c>
    </row>
    <row r="1413" customFormat="false" ht="15" hidden="false" customHeight="false" outlineLevel="0" collapsed="false">
      <c r="A1413" s="8" t="n">
        <v>1409</v>
      </c>
      <c r="B1413" s="13"/>
      <c r="C1413" s="12"/>
      <c r="D1413" s="13"/>
      <c r="E1413" s="24"/>
      <c r="F1413" s="12"/>
      <c r="G1413" s="12"/>
      <c r="H1413" s="25"/>
      <c r="I1413" s="14" t="str">
        <f aca="false">IF(OR($D1413="",$B1413=""),"",INT(($B1413-$D1413)/365.25))</f>
        <v/>
      </c>
      <c r="J1413" s="25"/>
      <c r="K1413" s="14" t="str">
        <f aca="false">IF(OR($J1413="",$I1413=""),"",IF(OR(AND($J1413="Gelmintoz",$I1413&gt;=2,$I1413&lt;=10),AND($J1413="Onkogematologik",$I1413&gt;=2,$I1413&lt;=18)),"Ha","Yo'q"))</f>
        <v/>
      </c>
      <c r="L1413" s="25"/>
      <c r="M1413" s="12"/>
      <c r="N1413" s="14" t="str">
        <f aca="false">IF(OR($C1413="",$D1413="",$J1413="",$B1413=""),"",IF(COUNTIFS($C$5:$C$2504,$C1413,$D$5:$D$2504,$D1413,$J$5:$J$2504,$J1413,$B$5:$B$2504,$B1413)&gt;1,"Takror",""))</f>
        <v/>
      </c>
    </row>
    <row r="1414" customFormat="false" ht="15" hidden="false" customHeight="false" outlineLevel="0" collapsed="false">
      <c r="A1414" s="8" t="n">
        <v>1410</v>
      </c>
      <c r="B1414" s="13"/>
      <c r="C1414" s="12"/>
      <c r="D1414" s="13"/>
      <c r="E1414" s="24"/>
      <c r="F1414" s="12"/>
      <c r="G1414" s="12"/>
      <c r="H1414" s="25"/>
      <c r="I1414" s="14" t="str">
        <f aca="false">IF(OR($D1414="",$B1414=""),"",INT(($B1414-$D1414)/365.25))</f>
        <v/>
      </c>
      <c r="J1414" s="25"/>
      <c r="K1414" s="14" t="str">
        <f aca="false">IF(OR($J1414="",$I1414=""),"",IF(OR(AND($J1414="Gelmintoz",$I1414&gt;=2,$I1414&lt;=10),AND($J1414="Onkogematologik",$I1414&gt;=2,$I1414&lt;=18)),"Ha","Yo'q"))</f>
        <v/>
      </c>
      <c r="L1414" s="25"/>
      <c r="M1414" s="12"/>
      <c r="N1414" s="14" t="str">
        <f aca="false">IF(OR($C1414="",$D1414="",$J1414="",$B1414=""),"",IF(COUNTIFS($C$5:$C$2504,$C1414,$D$5:$D$2504,$D1414,$J$5:$J$2504,$J1414,$B$5:$B$2504,$B1414)&gt;1,"Takror",""))</f>
        <v/>
      </c>
    </row>
    <row r="1415" customFormat="false" ht="15" hidden="false" customHeight="false" outlineLevel="0" collapsed="false">
      <c r="A1415" s="8" t="n">
        <v>1411</v>
      </c>
      <c r="B1415" s="13"/>
      <c r="C1415" s="12"/>
      <c r="D1415" s="13"/>
      <c r="E1415" s="24"/>
      <c r="F1415" s="12"/>
      <c r="G1415" s="12"/>
      <c r="H1415" s="25"/>
      <c r="I1415" s="14" t="str">
        <f aca="false">IF(OR($D1415="",$B1415=""),"",INT(($B1415-$D1415)/365.25))</f>
        <v/>
      </c>
      <c r="J1415" s="25"/>
      <c r="K1415" s="14" t="str">
        <f aca="false">IF(OR($J1415="",$I1415=""),"",IF(OR(AND($J1415="Gelmintoz",$I1415&gt;=2,$I1415&lt;=10),AND($J1415="Onkogematologik",$I1415&gt;=2,$I1415&lt;=18)),"Ha","Yo'q"))</f>
        <v/>
      </c>
      <c r="L1415" s="25"/>
      <c r="M1415" s="12"/>
      <c r="N1415" s="14" t="str">
        <f aca="false">IF(OR($C1415="",$D1415="",$J1415="",$B1415=""),"",IF(COUNTIFS($C$5:$C$2504,$C1415,$D$5:$D$2504,$D1415,$J$5:$J$2504,$J1415,$B$5:$B$2504,$B1415)&gt;1,"Takror",""))</f>
        <v/>
      </c>
    </row>
    <row r="1416" customFormat="false" ht="15" hidden="false" customHeight="false" outlineLevel="0" collapsed="false">
      <c r="A1416" s="8" t="n">
        <v>1412</v>
      </c>
      <c r="B1416" s="13"/>
      <c r="C1416" s="12"/>
      <c r="D1416" s="13"/>
      <c r="E1416" s="24"/>
      <c r="F1416" s="12"/>
      <c r="G1416" s="12"/>
      <c r="H1416" s="25"/>
      <c r="I1416" s="14" t="str">
        <f aca="false">IF(OR($D1416="",$B1416=""),"",INT(($B1416-$D1416)/365.25))</f>
        <v/>
      </c>
      <c r="J1416" s="25"/>
      <c r="K1416" s="14" t="str">
        <f aca="false">IF(OR($J1416="",$I1416=""),"",IF(OR(AND($J1416="Gelmintoz",$I1416&gt;=2,$I1416&lt;=10),AND($J1416="Onkogematologik",$I1416&gt;=2,$I1416&lt;=18)),"Ha","Yo'q"))</f>
        <v/>
      </c>
      <c r="L1416" s="25"/>
      <c r="M1416" s="12"/>
      <c r="N1416" s="14" t="str">
        <f aca="false">IF(OR($C1416="",$D1416="",$J1416="",$B1416=""),"",IF(COUNTIFS($C$5:$C$2504,$C1416,$D$5:$D$2504,$D1416,$J$5:$J$2504,$J1416,$B$5:$B$2504,$B1416)&gt;1,"Takror",""))</f>
        <v/>
      </c>
    </row>
    <row r="1417" customFormat="false" ht="15" hidden="false" customHeight="false" outlineLevel="0" collapsed="false">
      <c r="A1417" s="8" t="n">
        <v>1413</v>
      </c>
      <c r="B1417" s="13"/>
      <c r="C1417" s="12"/>
      <c r="D1417" s="13"/>
      <c r="E1417" s="24"/>
      <c r="F1417" s="12"/>
      <c r="G1417" s="12"/>
      <c r="H1417" s="25"/>
      <c r="I1417" s="14" t="str">
        <f aca="false">IF(OR($D1417="",$B1417=""),"",INT(($B1417-$D1417)/365.25))</f>
        <v/>
      </c>
      <c r="J1417" s="25"/>
      <c r="K1417" s="14" t="str">
        <f aca="false">IF(OR($J1417="",$I1417=""),"",IF(OR(AND($J1417="Gelmintoz",$I1417&gt;=2,$I1417&lt;=10),AND($J1417="Onkogematologik",$I1417&gt;=2,$I1417&lt;=18)),"Ha","Yo'q"))</f>
        <v/>
      </c>
      <c r="L1417" s="25"/>
      <c r="M1417" s="12"/>
      <c r="N1417" s="14" t="str">
        <f aca="false">IF(OR($C1417="",$D1417="",$J1417="",$B1417=""),"",IF(COUNTIFS($C$5:$C$2504,$C1417,$D$5:$D$2504,$D1417,$J$5:$J$2504,$J1417,$B$5:$B$2504,$B1417)&gt;1,"Takror",""))</f>
        <v/>
      </c>
    </row>
    <row r="1418" customFormat="false" ht="15" hidden="false" customHeight="false" outlineLevel="0" collapsed="false">
      <c r="A1418" s="8" t="n">
        <v>1414</v>
      </c>
      <c r="B1418" s="13"/>
      <c r="C1418" s="12"/>
      <c r="D1418" s="13"/>
      <c r="E1418" s="24"/>
      <c r="F1418" s="12"/>
      <c r="G1418" s="12"/>
      <c r="H1418" s="25"/>
      <c r="I1418" s="14" t="str">
        <f aca="false">IF(OR($D1418="",$B1418=""),"",INT(($B1418-$D1418)/365.25))</f>
        <v/>
      </c>
      <c r="J1418" s="25"/>
      <c r="K1418" s="14" t="str">
        <f aca="false">IF(OR($J1418="",$I1418=""),"",IF(OR(AND($J1418="Gelmintoz",$I1418&gt;=2,$I1418&lt;=10),AND($J1418="Onkogematologik",$I1418&gt;=2,$I1418&lt;=18)),"Ha","Yo'q"))</f>
        <v/>
      </c>
      <c r="L1418" s="25"/>
      <c r="M1418" s="12"/>
      <c r="N1418" s="14" t="str">
        <f aca="false">IF(OR($C1418="",$D1418="",$J1418="",$B1418=""),"",IF(COUNTIFS($C$5:$C$2504,$C1418,$D$5:$D$2504,$D1418,$J$5:$J$2504,$J1418,$B$5:$B$2504,$B1418)&gt;1,"Takror",""))</f>
        <v/>
      </c>
    </row>
    <row r="1419" customFormat="false" ht="15" hidden="false" customHeight="false" outlineLevel="0" collapsed="false">
      <c r="A1419" s="8" t="n">
        <v>1415</v>
      </c>
      <c r="B1419" s="13"/>
      <c r="C1419" s="12"/>
      <c r="D1419" s="13"/>
      <c r="E1419" s="24"/>
      <c r="F1419" s="12"/>
      <c r="G1419" s="12"/>
      <c r="H1419" s="25"/>
      <c r="I1419" s="14" t="str">
        <f aca="false">IF(OR($D1419="",$B1419=""),"",INT(($B1419-$D1419)/365.25))</f>
        <v/>
      </c>
      <c r="J1419" s="25"/>
      <c r="K1419" s="14" t="str">
        <f aca="false">IF(OR($J1419="",$I1419=""),"",IF(OR(AND($J1419="Gelmintoz",$I1419&gt;=2,$I1419&lt;=10),AND($J1419="Onkogematologik",$I1419&gt;=2,$I1419&lt;=18)),"Ha","Yo'q"))</f>
        <v/>
      </c>
      <c r="L1419" s="25"/>
      <c r="M1419" s="12"/>
      <c r="N1419" s="14" t="str">
        <f aca="false">IF(OR($C1419="",$D1419="",$J1419="",$B1419=""),"",IF(COUNTIFS($C$5:$C$2504,$C1419,$D$5:$D$2504,$D1419,$J$5:$J$2504,$J1419,$B$5:$B$2504,$B1419)&gt;1,"Takror",""))</f>
        <v/>
      </c>
    </row>
    <row r="1420" customFormat="false" ht="15" hidden="false" customHeight="false" outlineLevel="0" collapsed="false">
      <c r="A1420" s="8" t="n">
        <v>1416</v>
      </c>
      <c r="B1420" s="13"/>
      <c r="C1420" s="12"/>
      <c r="D1420" s="13"/>
      <c r="E1420" s="24"/>
      <c r="F1420" s="12"/>
      <c r="G1420" s="12"/>
      <c r="H1420" s="25"/>
      <c r="I1420" s="14" t="str">
        <f aca="false">IF(OR($D1420="",$B1420=""),"",INT(($B1420-$D1420)/365.25))</f>
        <v/>
      </c>
      <c r="J1420" s="25"/>
      <c r="K1420" s="14" t="str">
        <f aca="false">IF(OR($J1420="",$I1420=""),"",IF(OR(AND($J1420="Gelmintoz",$I1420&gt;=2,$I1420&lt;=10),AND($J1420="Onkogematologik",$I1420&gt;=2,$I1420&lt;=18)),"Ha","Yo'q"))</f>
        <v/>
      </c>
      <c r="L1420" s="25"/>
      <c r="M1420" s="12"/>
      <c r="N1420" s="14" t="str">
        <f aca="false">IF(OR($C1420="",$D1420="",$J1420="",$B1420=""),"",IF(COUNTIFS($C$5:$C$2504,$C1420,$D$5:$D$2504,$D1420,$J$5:$J$2504,$J1420,$B$5:$B$2504,$B1420)&gt;1,"Takror",""))</f>
        <v/>
      </c>
    </row>
    <row r="1421" customFormat="false" ht="15" hidden="false" customHeight="false" outlineLevel="0" collapsed="false">
      <c r="A1421" s="8" t="n">
        <v>1417</v>
      </c>
      <c r="B1421" s="13"/>
      <c r="C1421" s="12"/>
      <c r="D1421" s="13"/>
      <c r="E1421" s="24"/>
      <c r="F1421" s="12"/>
      <c r="G1421" s="12"/>
      <c r="H1421" s="25"/>
      <c r="I1421" s="14" t="str">
        <f aca="false">IF(OR($D1421="",$B1421=""),"",INT(($B1421-$D1421)/365.25))</f>
        <v/>
      </c>
      <c r="J1421" s="25"/>
      <c r="K1421" s="14" t="str">
        <f aca="false">IF(OR($J1421="",$I1421=""),"",IF(OR(AND($J1421="Gelmintoz",$I1421&gt;=2,$I1421&lt;=10),AND($J1421="Onkogematologik",$I1421&gt;=2,$I1421&lt;=18)),"Ha","Yo'q"))</f>
        <v/>
      </c>
      <c r="L1421" s="25"/>
      <c r="M1421" s="12"/>
      <c r="N1421" s="14" t="str">
        <f aca="false">IF(OR($C1421="",$D1421="",$J1421="",$B1421=""),"",IF(COUNTIFS($C$5:$C$2504,$C1421,$D$5:$D$2504,$D1421,$J$5:$J$2504,$J1421,$B$5:$B$2504,$B1421)&gt;1,"Takror",""))</f>
        <v/>
      </c>
    </row>
    <row r="1422" customFormat="false" ht="15" hidden="false" customHeight="false" outlineLevel="0" collapsed="false">
      <c r="A1422" s="8" t="n">
        <v>1418</v>
      </c>
      <c r="B1422" s="13"/>
      <c r="C1422" s="12"/>
      <c r="D1422" s="13"/>
      <c r="E1422" s="24"/>
      <c r="F1422" s="12"/>
      <c r="G1422" s="12"/>
      <c r="H1422" s="25"/>
      <c r="I1422" s="14" t="str">
        <f aca="false">IF(OR($D1422="",$B1422=""),"",INT(($B1422-$D1422)/365.25))</f>
        <v/>
      </c>
      <c r="J1422" s="25"/>
      <c r="K1422" s="14" t="str">
        <f aca="false">IF(OR($J1422="",$I1422=""),"",IF(OR(AND($J1422="Gelmintoz",$I1422&gt;=2,$I1422&lt;=10),AND($J1422="Onkogematologik",$I1422&gt;=2,$I1422&lt;=18)),"Ha","Yo'q"))</f>
        <v/>
      </c>
      <c r="L1422" s="25"/>
      <c r="M1422" s="12"/>
      <c r="N1422" s="14" t="str">
        <f aca="false">IF(OR($C1422="",$D1422="",$J1422="",$B1422=""),"",IF(COUNTIFS($C$5:$C$2504,$C1422,$D$5:$D$2504,$D1422,$J$5:$J$2504,$J1422,$B$5:$B$2504,$B1422)&gt;1,"Takror",""))</f>
        <v/>
      </c>
    </row>
    <row r="1423" customFormat="false" ht="15" hidden="false" customHeight="false" outlineLevel="0" collapsed="false">
      <c r="A1423" s="8" t="n">
        <v>1419</v>
      </c>
      <c r="B1423" s="13"/>
      <c r="C1423" s="12"/>
      <c r="D1423" s="13"/>
      <c r="E1423" s="24"/>
      <c r="F1423" s="12"/>
      <c r="G1423" s="12"/>
      <c r="H1423" s="25"/>
      <c r="I1423" s="14" t="str">
        <f aca="false">IF(OR($D1423="",$B1423=""),"",INT(($B1423-$D1423)/365.25))</f>
        <v/>
      </c>
      <c r="J1423" s="25"/>
      <c r="K1423" s="14" t="str">
        <f aca="false">IF(OR($J1423="",$I1423=""),"",IF(OR(AND($J1423="Gelmintoz",$I1423&gt;=2,$I1423&lt;=10),AND($J1423="Onkogematologik",$I1423&gt;=2,$I1423&lt;=18)),"Ha","Yo'q"))</f>
        <v/>
      </c>
      <c r="L1423" s="25"/>
      <c r="M1423" s="12"/>
      <c r="N1423" s="14" t="str">
        <f aca="false">IF(OR($C1423="",$D1423="",$J1423="",$B1423=""),"",IF(COUNTIFS($C$5:$C$2504,$C1423,$D$5:$D$2504,$D1423,$J$5:$J$2504,$J1423,$B$5:$B$2504,$B1423)&gt;1,"Takror",""))</f>
        <v/>
      </c>
    </row>
    <row r="1424" customFormat="false" ht="15" hidden="false" customHeight="false" outlineLevel="0" collapsed="false">
      <c r="A1424" s="8" t="n">
        <v>1420</v>
      </c>
      <c r="B1424" s="13"/>
      <c r="C1424" s="12"/>
      <c r="D1424" s="13"/>
      <c r="E1424" s="24"/>
      <c r="F1424" s="12"/>
      <c r="G1424" s="12"/>
      <c r="H1424" s="25"/>
      <c r="I1424" s="14" t="str">
        <f aca="false">IF(OR($D1424="",$B1424=""),"",INT(($B1424-$D1424)/365.25))</f>
        <v/>
      </c>
      <c r="J1424" s="25"/>
      <c r="K1424" s="14" t="str">
        <f aca="false">IF(OR($J1424="",$I1424=""),"",IF(OR(AND($J1424="Gelmintoz",$I1424&gt;=2,$I1424&lt;=10),AND($J1424="Onkogematologik",$I1424&gt;=2,$I1424&lt;=18)),"Ha","Yo'q"))</f>
        <v/>
      </c>
      <c r="L1424" s="25"/>
      <c r="M1424" s="12"/>
      <c r="N1424" s="14" t="str">
        <f aca="false">IF(OR($C1424="",$D1424="",$J1424="",$B1424=""),"",IF(COUNTIFS($C$5:$C$2504,$C1424,$D$5:$D$2504,$D1424,$J$5:$J$2504,$J1424,$B$5:$B$2504,$B1424)&gt;1,"Takror",""))</f>
        <v/>
      </c>
    </row>
    <row r="1425" customFormat="false" ht="15" hidden="false" customHeight="false" outlineLevel="0" collapsed="false">
      <c r="A1425" s="8" t="n">
        <v>1421</v>
      </c>
      <c r="B1425" s="13"/>
      <c r="C1425" s="12"/>
      <c r="D1425" s="13"/>
      <c r="E1425" s="24"/>
      <c r="F1425" s="12"/>
      <c r="G1425" s="12"/>
      <c r="H1425" s="25"/>
      <c r="I1425" s="14" t="str">
        <f aca="false">IF(OR($D1425="",$B1425=""),"",INT(($B1425-$D1425)/365.25))</f>
        <v/>
      </c>
      <c r="J1425" s="25"/>
      <c r="K1425" s="14" t="str">
        <f aca="false">IF(OR($J1425="",$I1425=""),"",IF(OR(AND($J1425="Gelmintoz",$I1425&gt;=2,$I1425&lt;=10),AND($J1425="Onkogematologik",$I1425&gt;=2,$I1425&lt;=18)),"Ha","Yo'q"))</f>
        <v/>
      </c>
      <c r="L1425" s="25"/>
      <c r="M1425" s="12"/>
      <c r="N1425" s="14" t="str">
        <f aca="false">IF(OR($C1425="",$D1425="",$J1425="",$B1425=""),"",IF(COUNTIFS($C$5:$C$2504,$C1425,$D$5:$D$2504,$D1425,$J$5:$J$2504,$J1425,$B$5:$B$2504,$B1425)&gt;1,"Takror",""))</f>
        <v/>
      </c>
    </row>
    <row r="1426" customFormat="false" ht="15" hidden="false" customHeight="false" outlineLevel="0" collapsed="false">
      <c r="A1426" s="8" t="n">
        <v>1422</v>
      </c>
      <c r="B1426" s="13"/>
      <c r="C1426" s="12"/>
      <c r="D1426" s="13"/>
      <c r="E1426" s="24"/>
      <c r="F1426" s="12"/>
      <c r="G1426" s="12"/>
      <c r="H1426" s="25"/>
      <c r="I1426" s="14" t="str">
        <f aca="false">IF(OR($D1426="",$B1426=""),"",INT(($B1426-$D1426)/365.25))</f>
        <v/>
      </c>
      <c r="J1426" s="25"/>
      <c r="K1426" s="14" t="str">
        <f aca="false">IF(OR($J1426="",$I1426=""),"",IF(OR(AND($J1426="Gelmintoz",$I1426&gt;=2,$I1426&lt;=10),AND($J1426="Onkogematologik",$I1426&gt;=2,$I1426&lt;=18)),"Ha","Yo'q"))</f>
        <v/>
      </c>
      <c r="L1426" s="25"/>
      <c r="M1426" s="12"/>
      <c r="N1426" s="14" t="str">
        <f aca="false">IF(OR($C1426="",$D1426="",$J1426="",$B1426=""),"",IF(COUNTIFS($C$5:$C$2504,$C1426,$D$5:$D$2504,$D1426,$J$5:$J$2504,$J1426,$B$5:$B$2504,$B1426)&gt;1,"Takror",""))</f>
        <v/>
      </c>
    </row>
    <row r="1427" customFormat="false" ht="15" hidden="false" customHeight="false" outlineLevel="0" collapsed="false">
      <c r="A1427" s="8" t="n">
        <v>1423</v>
      </c>
      <c r="B1427" s="13"/>
      <c r="C1427" s="12"/>
      <c r="D1427" s="13"/>
      <c r="E1427" s="24"/>
      <c r="F1427" s="12"/>
      <c r="G1427" s="12"/>
      <c r="H1427" s="25"/>
      <c r="I1427" s="14" t="str">
        <f aca="false">IF(OR($D1427="",$B1427=""),"",INT(($B1427-$D1427)/365.25))</f>
        <v/>
      </c>
      <c r="J1427" s="25"/>
      <c r="K1427" s="14" t="str">
        <f aca="false">IF(OR($J1427="",$I1427=""),"",IF(OR(AND($J1427="Gelmintoz",$I1427&gt;=2,$I1427&lt;=10),AND($J1427="Onkogematologik",$I1427&gt;=2,$I1427&lt;=18)),"Ha","Yo'q"))</f>
        <v/>
      </c>
      <c r="L1427" s="25"/>
      <c r="M1427" s="12"/>
      <c r="N1427" s="14" t="str">
        <f aca="false">IF(OR($C1427="",$D1427="",$J1427="",$B1427=""),"",IF(COUNTIFS($C$5:$C$2504,$C1427,$D$5:$D$2504,$D1427,$J$5:$J$2504,$J1427,$B$5:$B$2504,$B1427)&gt;1,"Takror",""))</f>
        <v/>
      </c>
    </row>
    <row r="1428" customFormat="false" ht="15" hidden="false" customHeight="false" outlineLevel="0" collapsed="false">
      <c r="A1428" s="8" t="n">
        <v>1424</v>
      </c>
      <c r="B1428" s="13"/>
      <c r="C1428" s="12"/>
      <c r="D1428" s="13"/>
      <c r="E1428" s="24"/>
      <c r="F1428" s="12"/>
      <c r="G1428" s="12"/>
      <c r="H1428" s="25"/>
      <c r="I1428" s="14" t="str">
        <f aca="false">IF(OR($D1428="",$B1428=""),"",INT(($B1428-$D1428)/365.25))</f>
        <v/>
      </c>
      <c r="J1428" s="25"/>
      <c r="K1428" s="14" t="str">
        <f aca="false">IF(OR($J1428="",$I1428=""),"",IF(OR(AND($J1428="Gelmintoz",$I1428&gt;=2,$I1428&lt;=10),AND($J1428="Onkogematologik",$I1428&gt;=2,$I1428&lt;=18)),"Ha","Yo'q"))</f>
        <v/>
      </c>
      <c r="L1428" s="25"/>
      <c r="M1428" s="12"/>
      <c r="N1428" s="14" t="str">
        <f aca="false">IF(OR($C1428="",$D1428="",$J1428="",$B1428=""),"",IF(COUNTIFS($C$5:$C$2504,$C1428,$D$5:$D$2504,$D1428,$J$5:$J$2504,$J1428,$B$5:$B$2504,$B1428)&gt;1,"Takror",""))</f>
        <v/>
      </c>
    </row>
    <row r="1429" customFormat="false" ht="15" hidden="false" customHeight="false" outlineLevel="0" collapsed="false">
      <c r="A1429" s="8" t="n">
        <v>1425</v>
      </c>
      <c r="B1429" s="13"/>
      <c r="C1429" s="12"/>
      <c r="D1429" s="13"/>
      <c r="E1429" s="24"/>
      <c r="F1429" s="12"/>
      <c r="G1429" s="12"/>
      <c r="H1429" s="25"/>
      <c r="I1429" s="14" t="str">
        <f aca="false">IF(OR($D1429="",$B1429=""),"",INT(($B1429-$D1429)/365.25))</f>
        <v/>
      </c>
      <c r="J1429" s="25"/>
      <c r="K1429" s="14" t="str">
        <f aca="false">IF(OR($J1429="",$I1429=""),"",IF(OR(AND($J1429="Gelmintoz",$I1429&gt;=2,$I1429&lt;=10),AND($J1429="Onkogematologik",$I1429&gt;=2,$I1429&lt;=18)),"Ha","Yo'q"))</f>
        <v/>
      </c>
      <c r="L1429" s="25"/>
      <c r="M1429" s="12"/>
      <c r="N1429" s="14" t="str">
        <f aca="false">IF(OR($C1429="",$D1429="",$J1429="",$B1429=""),"",IF(COUNTIFS($C$5:$C$2504,$C1429,$D$5:$D$2504,$D1429,$J$5:$J$2504,$J1429,$B$5:$B$2504,$B1429)&gt;1,"Takror",""))</f>
        <v/>
      </c>
    </row>
    <row r="1430" customFormat="false" ht="15" hidden="false" customHeight="false" outlineLevel="0" collapsed="false">
      <c r="A1430" s="8" t="n">
        <v>1426</v>
      </c>
      <c r="B1430" s="13"/>
      <c r="C1430" s="12"/>
      <c r="D1430" s="13"/>
      <c r="E1430" s="24"/>
      <c r="F1430" s="12"/>
      <c r="G1430" s="12"/>
      <c r="H1430" s="25"/>
      <c r="I1430" s="14" t="str">
        <f aca="false">IF(OR($D1430="",$B1430=""),"",INT(($B1430-$D1430)/365.25))</f>
        <v/>
      </c>
      <c r="J1430" s="25"/>
      <c r="K1430" s="14" t="str">
        <f aca="false">IF(OR($J1430="",$I1430=""),"",IF(OR(AND($J1430="Gelmintoz",$I1430&gt;=2,$I1430&lt;=10),AND($J1430="Onkogematologik",$I1430&gt;=2,$I1430&lt;=18)),"Ha","Yo'q"))</f>
        <v/>
      </c>
      <c r="L1430" s="25"/>
      <c r="M1430" s="12"/>
      <c r="N1430" s="14" t="str">
        <f aca="false">IF(OR($C1430="",$D1430="",$J1430="",$B1430=""),"",IF(COUNTIFS($C$5:$C$2504,$C1430,$D$5:$D$2504,$D1430,$J$5:$J$2504,$J1430,$B$5:$B$2504,$B1430)&gt;1,"Takror",""))</f>
        <v/>
      </c>
    </row>
    <row r="1431" customFormat="false" ht="15" hidden="false" customHeight="false" outlineLevel="0" collapsed="false">
      <c r="A1431" s="8" t="n">
        <v>1427</v>
      </c>
      <c r="B1431" s="13"/>
      <c r="C1431" s="12"/>
      <c r="D1431" s="13"/>
      <c r="E1431" s="24"/>
      <c r="F1431" s="12"/>
      <c r="G1431" s="12"/>
      <c r="H1431" s="25"/>
      <c r="I1431" s="14" t="str">
        <f aca="false">IF(OR($D1431="",$B1431=""),"",INT(($B1431-$D1431)/365.25))</f>
        <v/>
      </c>
      <c r="J1431" s="25"/>
      <c r="K1431" s="14" t="str">
        <f aca="false">IF(OR($J1431="",$I1431=""),"",IF(OR(AND($J1431="Gelmintoz",$I1431&gt;=2,$I1431&lt;=10),AND($J1431="Onkogematologik",$I1431&gt;=2,$I1431&lt;=18)),"Ha","Yo'q"))</f>
        <v/>
      </c>
      <c r="L1431" s="25"/>
      <c r="M1431" s="12"/>
      <c r="N1431" s="14" t="str">
        <f aca="false">IF(OR($C1431="",$D1431="",$J1431="",$B1431=""),"",IF(COUNTIFS($C$5:$C$2504,$C1431,$D$5:$D$2504,$D1431,$J$5:$J$2504,$J1431,$B$5:$B$2504,$B1431)&gt;1,"Takror",""))</f>
        <v/>
      </c>
    </row>
    <row r="1432" customFormat="false" ht="15" hidden="false" customHeight="false" outlineLevel="0" collapsed="false">
      <c r="A1432" s="8" t="n">
        <v>1428</v>
      </c>
      <c r="B1432" s="13"/>
      <c r="C1432" s="12"/>
      <c r="D1432" s="13"/>
      <c r="E1432" s="24"/>
      <c r="F1432" s="12"/>
      <c r="G1432" s="12"/>
      <c r="H1432" s="25"/>
      <c r="I1432" s="14" t="str">
        <f aca="false">IF(OR($D1432="",$B1432=""),"",INT(($B1432-$D1432)/365.25))</f>
        <v/>
      </c>
      <c r="J1432" s="25"/>
      <c r="K1432" s="14" t="str">
        <f aca="false">IF(OR($J1432="",$I1432=""),"",IF(OR(AND($J1432="Gelmintoz",$I1432&gt;=2,$I1432&lt;=10),AND($J1432="Onkogematologik",$I1432&gt;=2,$I1432&lt;=18)),"Ha","Yo'q"))</f>
        <v/>
      </c>
      <c r="L1432" s="25"/>
      <c r="M1432" s="12"/>
      <c r="N1432" s="14" t="str">
        <f aca="false">IF(OR($C1432="",$D1432="",$J1432="",$B1432=""),"",IF(COUNTIFS($C$5:$C$2504,$C1432,$D$5:$D$2504,$D1432,$J$5:$J$2504,$J1432,$B$5:$B$2504,$B1432)&gt;1,"Takror",""))</f>
        <v/>
      </c>
    </row>
    <row r="1433" customFormat="false" ht="15" hidden="false" customHeight="false" outlineLevel="0" collapsed="false">
      <c r="A1433" s="8" t="n">
        <v>1429</v>
      </c>
      <c r="B1433" s="13"/>
      <c r="C1433" s="12"/>
      <c r="D1433" s="13"/>
      <c r="E1433" s="24"/>
      <c r="F1433" s="12"/>
      <c r="G1433" s="12"/>
      <c r="H1433" s="25"/>
      <c r="I1433" s="14" t="str">
        <f aca="false">IF(OR($D1433="",$B1433=""),"",INT(($B1433-$D1433)/365.25))</f>
        <v/>
      </c>
      <c r="J1433" s="25"/>
      <c r="K1433" s="14" t="str">
        <f aca="false">IF(OR($J1433="",$I1433=""),"",IF(OR(AND($J1433="Gelmintoz",$I1433&gt;=2,$I1433&lt;=10),AND($J1433="Onkogematologik",$I1433&gt;=2,$I1433&lt;=18)),"Ha","Yo'q"))</f>
        <v/>
      </c>
      <c r="L1433" s="25"/>
      <c r="M1433" s="12"/>
      <c r="N1433" s="14" t="str">
        <f aca="false">IF(OR($C1433="",$D1433="",$J1433="",$B1433=""),"",IF(COUNTIFS($C$5:$C$2504,$C1433,$D$5:$D$2504,$D1433,$J$5:$J$2504,$J1433,$B$5:$B$2504,$B1433)&gt;1,"Takror",""))</f>
        <v/>
      </c>
    </row>
    <row r="1434" customFormat="false" ht="15" hidden="false" customHeight="false" outlineLevel="0" collapsed="false">
      <c r="A1434" s="8" t="n">
        <v>1430</v>
      </c>
      <c r="B1434" s="13"/>
      <c r="C1434" s="12"/>
      <c r="D1434" s="13"/>
      <c r="E1434" s="24"/>
      <c r="F1434" s="12"/>
      <c r="G1434" s="12"/>
      <c r="H1434" s="25"/>
      <c r="I1434" s="14" t="str">
        <f aca="false">IF(OR($D1434="",$B1434=""),"",INT(($B1434-$D1434)/365.25))</f>
        <v/>
      </c>
      <c r="J1434" s="25"/>
      <c r="K1434" s="14" t="str">
        <f aca="false">IF(OR($J1434="",$I1434=""),"",IF(OR(AND($J1434="Gelmintoz",$I1434&gt;=2,$I1434&lt;=10),AND($J1434="Onkogematologik",$I1434&gt;=2,$I1434&lt;=18)),"Ha","Yo'q"))</f>
        <v/>
      </c>
      <c r="L1434" s="25"/>
      <c r="M1434" s="12"/>
      <c r="N1434" s="14" t="str">
        <f aca="false">IF(OR($C1434="",$D1434="",$J1434="",$B1434=""),"",IF(COUNTIFS($C$5:$C$2504,$C1434,$D$5:$D$2504,$D1434,$J$5:$J$2504,$J1434,$B$5:$B$2504,$B1434)&gt;1,"Takror",""))</f>
        <v/>
      </c>
    </row>
    <row r="1435" customFormat="false" ht="15" hidden="false" customHeight="false" outlineLevel="0" collapsed="false">
      <c r="A1435" s="8" t="n">
        <v>1431</v>
      </c>
      <c r="B1435" s="13"/>
      <c r="C1435" s="12"/>
      <c r="D1435" s="13"/>
      <c r="E1435" s="24"/>
      <c r="F1435" s="12"/>
      <c r="G1435" s="12"/>
      <c r="H1435" s="25"/>
      <c r="I1435" s="14" t="str">
        <f aca="false">IF(OR($D1435="",$B1435=""),"",INT(($B1435-$D1435)/365.25))</f>
        <v/>
      </c>
      <c r="J1435" s="25"/>
      <c r="K1435" s="14" t="str">
        <f aca="false">IF(OR($J1435="",$I1435=""),"",IF(OR(AND($J1435="Gelmintoz",$I1435&gt;=2,$I1435&lt;=10),AND($J1435="Onkogematologik",$I1435&gt;=2,$I1435&lt;=18)),"Ha","Yo'q"))</f>
        <v/>
      </c>
      <c r="L1435" s="25"/>
      <c r="M1435" s="12"/>
      <c r="N1435" s="14" t="str">
        <f aca="false">IF(OR($C1435="",$D1435="",$J1435="",$B1435=""),"",IF(COUNTIFS($C$5:$C$2504,$C1435,$D$5:$D$2504,$D1435,$J$5:$J$2504,$J1435,$B$5:$B$2504,$B1435)&gt;1,"Takror",""))</f>
        <v/>
      </c>
    </row>
    <row r="1436" customFormat="false" ht="15" hidden="false" customHeight="false" outlineLevel="0" collapsed="false">
      <c r="A1436" s="8" t="n">
        <v>1432</v>
      </c>
      <c r="B1436" s="13"/>
      <c r="C1436" s="12"/>
      <c r="D1436" s="13"/>
      <c r="E1436" s="24"/>
      <c r="F1436" s="12"/>
      <c r="G1436" s="12"/>
      <c r="H1436" s="25"/>
      <c r="I1436" s="14" t="str">
        <f aca="false">IF(OR($D1436="",$B1436=""),"",INT(($B1436-$D1436)/365.25))</f>
        <v/>
      </c>
      <c r="J1436" s="25"/>
      <c r="K1436" s="14" t="str">
        <f aca="false">IF(OR($J1436="",$I1436=""),"",IF(OR(AND($J1436="Gelmintoz",$I1436&gt;=2,$I1436&lt;=10),AND($J1436="Onkogematologik",$I1436&gt;=2,$I1436&lt;=18)),"Ha","Yo'q"))</f>
        <v/>
      </c>
      <c r="L1436" s="25"/>
      <c r="M1436" s="12"/>
      <c r="N1436" s="14" t="str">
        <f aca="false">IF(OR($C1436="",$D1436="",$J1436="",$B1436=""),"",IF(COUNTIFS($C$5:$C$2504,$C1436,$D$5:$D$2504,$D1436,$J$5:$J$2504,$J1436,$B$5:$B$2504,$B1436)&gt;1,"Takror",""))</f>
        <v/>
      </c>
    </row>
    <row r="1437" customFormat="false" ht="15" hidden="false" customHeight="false" outlineLevel="0" collapsed="false">
      <c r="A1437" s="8" t="n">
        <v>1433</v>
      </c>
      <c r="B1437" s="13"/>
      <c r="C1437" s="12"/>
      <c r="D1437" s="13"/>
      <c r="E1437" s="24"/>
      <c r="F1437" s="12"/>
      <c r="G1437" s="12"/>
      <c r="H1437" s="25"/>
      <c r="I1437" s="14" t="str">
        <f aca="false">IF(OR($D1437="",$B1437=""),"",INT(($B1437-$D1437)/365.25))</f>
        <v/>
      </c>
      <c r="J1437" s="25"/>
      <c r="K1437" s="14" t="str">
        <f aca="false">IF(OR($J1437="",$I1437=""),"",IF(OR(AND($J1437="Gelmintoz",$I1437&gt;=2,$I1437&lt;=10),AND($J1437="Onkogematologik",$I1437&gt;=2,$I1437&lt;=18)),"Ha","Yo'q"))</f>
        <v/>
      </c>
      <c r="L1437" s="25"/>
      <c r="M1437" s="12"/>
      <c r="N1437" s="14" t="str">
        <f aca="false">IF(OR($C1437="",$D1437="",$J1437="",$B1437=""),"",IF(COUNTIFS($C$5:$C$2504,$C1437,$D$5:$D$2504,$D1437,$J$5:$J$2504,$J1437,$B$5:$B$2504,$B1437)&gt;1,"Takror",""))</f>
        <v/>
      </c>
    </row>
    <row r="1438" customFormat="false" ht="15" hidden="false" customHeight="false" outlineLevel="0" collapsed="false">
      <c r="A1438" s="8" t="n">
        <v>1434</v>
      </c>
      <c r="B1438" s="13"/>
      <c r="C1438" s="12"/>
      <c r="D1438" s="13"/>
      <c r="E1438" s="24"/>
      <c r="F1438" s="12"/>
      <c r="G1438" s="12"/>
      <c r="H1438" s="25"/>
      <c r="I1438" s="14" t="str">
        <f aca="false">IF(OR($D1438="",$B1438=""),"",INT(($B1438-$D1438)/365.25))</f>
        <v/>
      </c>
      <c r="J1438" s="25"/>
      <c r="K1438" s="14" t="str">
        <f aca="false">IF(OR($J1438="",$I1438=""),"",IF(OR(AND($J1438="Gelmintoz",$I1438&gt;=2,$I1438&lt;=10),AND($J1438="Onkogematologik",$I1438&gt;=2,$I1438&lt;=18)),"Ha","Yo'q"))</f>
        <v/>
      </c>
      <c r="L1438" s="25"/>
      <c r="M1438" s="12"/>
      <c r="N1438" s="14" t="str">
        <f aca="false">IF(OR($C1438="",$D1438="",$J1438="",$B1438=""),"",IF(COUNTIFS($C$5:$C$2504,$C1438,$D$5:$D$2504,$D1438,$J$5:$J$2504,$J1438,$B$5:$B$2504,$B1438)&gt;1,"Takror",""))</f>
        <v/>
      </c>
    </row>
    <row r="1439" customFormat="false" ht="15" hidden="false" customHeight="false" outlineLevel="0" collapsed="false">
      <c r="A1439" s="8" t="n">
        <v>1435</v>
      </c>
      <c r="B1439" s="13"/>
      <c r="C1439" s="12"/>
      <c r="D1439" s="13"/>
      <c r="E1439" s="24"/>
      <c r="F1439" s="12"/>
      <c r="G1439" s="12"/>
      <c r="H1439" s="25"/>
      <c r="I1439" s="14" t="str">
        <f aca="false">IF(OR($D1439="",$B1439=""),"",INT(($B1439-$D1439)/365.25))</f>
        <v/>
      </c>
      <c r="J1439" s="25"/>
      <c r="K1439" s="14" t="str">
        <f aca="false">IF(OR($J1439="",$I1439=""),"",IF(OR(AND($J1439="Gelmintoz",$I1439&gt;=2,$I1439&lt;=10),AND($J1439="Onkogematologik",$I1439&gt;=2,$I1439&lt;=18)),"Ha","Yo'q"))</f>
        <v/>
      </c>
      <c r="L1439" s="25"/>
      <c r="M1439" s="12"/>
      <c r="N1439" s="14" t="str">
        <f aca="false">IF(OR($C1439="",$D1439="",$J1439="",$B1439=""),"",IF(COUNTIFS($C$5:$C$2504,$C1439,$D$5:$D$2504,$D1439,$J$5:$J$2504,$J1439,$B$5:$B$2504,$B1439)&gt;1,"Takror",""))</f>
        <v/>
      </c>
    </row>
    <row r="1440" customFormat="false" ht="15" hidden="false" customHeight="false" outlineLevel="0" collapsed="false">
      <c r="A1440" s="8" t="n">
        <v>1436</v>
      </c>
      <c r="B1440" s="13"/>
      <c r="C1440" s="12"/>
      <c r="D1440" s="13"/>
      <c r="E1440" s="24"/>
      <c r="F1440" s="12"/>
      <c r="G1440" s="12"/>
      <c r="H1440" s="25"/>
      <c r="I1440" s="14" t="str">
        <f aca="false">IF(OR($D1440="",$B1440=""),"",INT(($B1440-$D1440)/365.25))</f>
        <v/>
      </c>
      <c r="J1440" s="25"/>
      <c r="K1440" s="14" t="str">
        <f aca="false">IF(OR($J1440="",$I1440=""),"",IF(OR(AND($J1440="Gelmintoz",$I1440&gt;=2,$I1440&lt;=10),AND($J1440="Onkogematologik",$I1440&gt;=2,$I1440&lt;=18)),"Ha","Yo'q"))</f>
        <v/>
      </c>
      <c r="L1440" s="25"/>
      <c r="M1440" s="12"/>
      <c r="N1440" s="14" t="str">
        <f aca="false">IF(OR($C1440="",$D1440="",$J1440="",$B1440=""),"",IF(COUNTIFS($C$5:$C$2504,$C1440,$D$5:$D$2504,$D1440,$J$5:$J$2504,$J1440,$B$5:$B$2504,$B1440)&gt;1,"Takror",""))</f>
        <v/>
      </c>
    </row>
    <row r="1441" customFormat="false" ht="15" hidden="false" customHeight="false" outlineLevel="0" collapsed="false">
      <c r="A1441" s="8" t="n">
        <v>1437</v>
      </c>
      <c r="B1441" s="13"/>
      <c r="C1441" s="12"/>
      <c r="D1441" s="13"/>
      <c r="E1441" s="24"/>
      <c r="F1441" s="12"/>
      <c r="G1441" s="12"/>
      <c r="H1441" s="25"/>
      <c r="I1441" s="14" t="str">
        <f aca="false">IF(OR($D1441="",$B1441=""),"",INT(($B1441-$D1441)/365.25))</f>
        <v/>
      </c>
      <c r="J1441" s="25"/>
      <c r="K1441" s="14" t="str">
        <f aca="false">IF(OR($J1441="",$I1441=""),"",IF(OR(AND($J1441="Gelmintoz",$I1441&gt;=2,$I1441&lt;=10),AND($J1441="Onkogematologik",$I1441&gt;=2,$I1441&lt;=18)),"Ha","Yo'q"))</f>
        <v/>
      </c>
      <c r="L1441" s="25"/>
      <c r="M1441" s="12"/>
      <c r="N1441" s="14" t="str">
        <f aca="false">IF(OR($C1441="",$D1441="",$J1441="",$B1441=""),"",IF(COUNTIFS($C$5:$C$2504,$C1441,$D$5:$D$2504,$D1441,$J$5:$J$2504,$J1441,$B$5:$B$2504,$B1441)&gt;1,"Takror",""))</f>
        <v/>
      </c>
    </row>
    <row r="1442" customFormat="false" ht="15" hidden="false" customHeight="false" outlineLevel="0" collapsed="false">
      <c r="A1442" s="8" t="n">
        <v>1438</v>
      </c>
      <c r="B1442" s="13"/>
      <c r="C1442" s="12"/>
      <c r="D1442" s="13"/>
      <c r="E1442" s="24"/>
      <c r="F1442" s="12"/>
      <c r="G1442" s="12"/>
      <c r="H1442" s="25"/>
      <c r="I1442" s="14" t="str">
        <f aca="false">IF(OR($D1442="",$B1442=""),"",INT(($B1442-$D1442)/365.25))</f>
        <v/>
      </c>
      <c r="J1442" s="25"/>
      <c r="K1442" s="14" t="str">
        <f aca="false">IF(OR($J1442="",$I1442=""),"",IF(OR(AND($J1442="Gelmintoz",$I1442&gt;=2,$I1442&lt;=10),AND($J1442="Onkogematologik",$I1442&gt;=2,$I1442&lt;=18)),"Ha","Yo'q"))</f>
        <v/>
      </c>
      <c r="L1442" s="25"/>
      <c r="M1442" s="12"/>
      <c r="N1442" s="14" t="str">
        <f aca="false">IF(OR($C1442="",$D1442="",$J1442="",$B1442=""),"",IF(COUNTIFS($C$5:$C$2504,$C1442,$D$5:$D$2504,$D1442,$J$5:$J$2504,$J1442,$B$5:$B$2504,$B1442)&gt;1,"Takror",""))</f>
        <v/>
      </c>
    </row>
    <row r="1443" customFormat="false" ht="15" hidden="false" customHeight="false" outlineLevel="0" collapsed="false">
      <c r="A1443" s="8" t="n">
        <v>1439</v>
      </c>
      <c r="B1443" s="13"/>
      <c r="C1443" s="12"/>
      <c r="D1443" s="13"/>
      <c r="E1443" s="24"/>
      <c r="F1443" s="12"/>
      <c r="G1443" s="12"/>
      <c r="H1443" s="25"/>
      <c r="I1443" s="14" t="str">
        <f aca="false">IF(OR($D1443="",$B1443=""),"",INT(($B1443-$D1443)/365.25))</f>
        <v/>
      </c>
      <c r="J1443" s="25"/>
      <c r="K1443" s="14" t="str">
        <f aca="false">IF(OR($J1443="",$I1443=""),"",IF(OR(AND($J1443="Gelmintoz",$I1443&gt;=2,$I1443&lt;=10),AND($J1443="Onkogematologik",$I1443&gt;=2,$I1443&lt;=18)),"Ha","Yo'q"))</f>
        <v/>
      </c>
      <c r="L1443" s="25"/>
      <c r="M1443" s="12"/>
      <c r="N1443" s="14" t="str">
        <f aca="false">IF(OR($C1443="",$D1443="",$J1443="",$B1443=""),"",IF(COUNTIFS($C$5:$C$2504,$C1443,$D$5:$D$2504,$D1443,$J$5:$J$2504,$J1443,$B$5:$B$2504,$B1443)&gt;1,"Takror",""))</f>
        <v/>
      </c>
    </row>
    <row r="1444" customFormat="false" ht="15" hidden="false" customHeight="false" outlineLevel="0" collapsed="false">
      <c r="A1444" s="8" t="n">
        <v>1440</v>
      </c>
      <c r="B1444" s="13"/>
      <c r="C1444" s="12"/>
      <c r="D1444" s="13"/>
      <c r="E1444" s="24"/>
      <c r="F1444" s="12"/>
      <c r="G1444" s="12"/>
      <c r="H1444" s="25"/>
      <c r="I1444" s="14" t="str">
        <f aca="false">IF(OR($D1444="",$B1444=""),"",INT(($B1444-$D1444)/365.25))</f>
        <v/>
      </c>
      <c r="J1444" s="25"/>
      <c r="K1444" s="14" t="str">
        <f aca="false">IF(OR($J1444="",$I1444=""),"",IF(OR(AND($J1444="Gelmintoz",$I1444&gt;=2,$I1444&lt;=10),AND($J1444="Onkogematologik",$I1444&gt;=2,$I1444&lt;=18)),"Ha","Yo'q"))</f>
        <v/>
      </c>
      <c r="L1444" s="25"/>
      <c r="M1444" s="12"/>
      <c r="N1444" s="14" t="str">
        <f aca="false">IF(OR($C1444="",$D1444="",$J1444="",$B1444=""),"",IF(COUNTIFS($C$5:$C$2504,$C1444,$D$5:$D$2504,$D1444,$J$5:$J$2504,$J1444,$B$5:$B$2504,$B1444)&gt;1,"Takror",""))</f>
        <v/>
      </c>
    </row>
    <row r="1445" customFormat="false" ht="15" hidden="false" customHeight="false" outlineLevel="0" collapsed="false">
      <c r="A1445" s="8" t="n">
        <v>1441</v>
      </c>
      <c r="B1445" s="13"/>
      <c r="C1445" s="12"/>
      <c r="D1445" s="13"/>
      <c r="E1445" s="24"/>
      <c r="F1445" s="12"/>
      <c r="G1445" s="12"/>
      <c r="H1445" s="25"/>
      <c r="I1445" s="14" t="str">
        <f aca="false">IF(OR($D1445="",$B1445=""),"",INT(($B1445-$D1445)/365.25))</f>
        <v/>
      </c>
      <c r="J1445" s="25"/>
      <c r="K1445" s="14" t="str">
        <f aca="false">IF(OR($J1445="",$I1445=""),"",IF(OR(AND($J1445="Gelmintoz",$I1445&gt;=2,$I1445&lt;=10),AND($J1445="Onkogematologik",$I1445&gt;=2,$I1445&lt;=18)),"Ha","Yo'q"))</f>
        <v/>
      </c>
      <c r="L1445" s="25"/>
      <c r="M1445" s="12"/>
      <c r="N1445" s="14" t="str">
        <f aca="false">IF(OR($C1445="",$D1445="",$J1445="",$B1445=""),"",IF(COUNTIFS($C$5:$C$2504,$C1445,$D$5:$D$2504,$D1445,$J$5:$J$2504,$J1445,$B$5:$B$2504,$B1445)&gt;1,"Takror",""))</f>
        <v/>
      </c>
    </row>
    <row r="1446" customFormat="false" ht="15" hidden="false" customHeight="false" outlineLevel="0" collapsed="false">
      <c r="A1446" s="8" t="n">
        <v>1442</v>
      </c>
      <c r="B1446" s="13"/>
      <c r="C1446" s="12"/>
      <c r="D1446" s="13"/>
      <c r="E1446" s="24"/>
      <c r="F1446" s="12"/>
      <c r="G1446" s="12"/>
      <c r="H1446" s="25"/>
      <c r="I1446" s="14" t="str">
        <f aca="false">IF(OR($D1446="",$B1446=""),"",INT(($B1446-$D1446)/365.25))</f>
        <v/>
      </c>
      <c r="J1446" s="25"/>
      <c r="K1446" s="14" t="str">
        <f aca="false">IF(OR($J1446="",$I1446=""),"",IF(OR(AND($J1446="Gelmintoz",$I1446&gt;=2,$I1446&lt;=10),AND($J1446="Onkogematologik",$I1446&gt;=2,$I1446&lt;=18)),"Ha","Yo'q"))</f>
        <v/>
      </c>
      <c r="L1446" s="25"/>
      <c r="M1446" s="12"/>
      <c r="N1446" s="14" t="str">
        <f aca="false">IF(OR($C1446="",$D1446="",$J1446="",$B1446=""),"",IF(COUNTIFS($C$5:$C$2504,$C1446,$D$5:$D$2504,$D1446,$J$5:$J$2504,$J1446,$B$5:$B$2504,$B1446)&gt;1,"Takror",""))</f>
        <v/>
      </c>
    </row>
    <row r="1447" customFormat="false" ht="15" hidden="false" customHeight="false" outlineLevel="0" collapsed="false">
      <c r="A1447" s="8" t="n">
        <v>1443</v>
      </c>
      <c r="B1447" s="13"/>
      <c r="C1447" s="12"/>
      <c r="D1447" s="13"/>
      <c r="E1447" s="24"/>
      <c r="F1447" s="12"/>
      <c r="G1447" s="12"/>
      <c r="H1447" s="25"/>
      <c r="I1447" s="14" t="str">
        <f aca="false">IF(OR($D1447="",$B1447=""),"",INT(($B1447-$D1447)/365.25))</f>
        <v/>
      </c>
      <c r="J1447" s="25"/>
      <c r="K1447" s="14" t="str">
        <f aca="false">IF(OR($J1447="",$I1447=""),"",IF(OR(AND($J1447="Gelmintoz",$I1447&gt;=2,$I1447&lt;=10),AND($J1447="Onkogematologik",$I1447&gt;=2,$I1447&lt;=18)),"Ha","Yo'q"))</f>
        <v/>
      </c>
      <c r="L1447" s="25"/>
      <c r="M1447" s="12"/>
      <c r="N1447" s="14" t="str">
        <f aca="false">IF(OR($C1447="",$D1447="",$J1447="",$B1447=""),"",IF(COUNTIFS($C$5:$C$2504,$C1447,$D$5:$D$2504,$D1447,$J$5:$J$2504,$J1447,$B$5:$B$2504,$B1447)&gt;1,"Takror",""))</f>
        <v/>
      </c>
    </row>
    <row r="1448" customFormat="false" ht="15" hidden="false" customHeight="false" outlineLevel="0" collapsed="false">
      <c r="A1448" s="8" t="n">
        <v>1444</v>
      </c>
      <c r="B1448" s="13"/>
      <c r="C1448" s="12"/>
      <c r="D1448" s="13"/>
      <c r="E1448" s="24"/>
      <c r="F1448" s="12"/>
      <c r="G1448" s="12"/>
      <c r="H1448" s="25"/>
      <c r="I1448" s="14" t="str">
        <f aca="false">IF(OR($D1448="",$B1448=""),"",INT(($B1448-$D1448)/365.25))</f>
        <v/>
      </c>
      <c r="J1448" s="25"/>
      <c r="K1448" s="14" t="str">
        <f aca="false">IF(OR($J1448="",$I1448=""),"",IF(OR(AND($J1448="Gelmintoz",$I1448&gt;=2,$I1448&lt;=10),AND($J1448="Onkogematologik",$I1448&gt;=2,$I1448&lt;=18)),"Ha","Yo'q"))</f>
        <v/>
      </c>
      <c r="L1448" s="25"/>
      <c r="M1448" s="12"/>
      <c r="N1448" s="14" t="str">
        <f aca="false">IF(OR($C1448="",$D1448="",$J1448="",$B1448=""),"",IF(COUNTIFS($C$5:$C$2504,$C1448,$D$5:$D$2504,$D1448,$J$5:$J$2504,$J1448,$B$5:$B$2504,$B1448)&gt;1,"Takror",""))</f>
        <v/>
      </c>
    </row>
    <row r="1449" customFormat="false" ht="15" hidden="false" customHeight="false" outlineLevel="0" collapsed="false">
      <c r="A1449" s="8" t="n">
        <v>1445</v>
      </c>
      <c r="B1449" s="13"/>
      <c r="C1449" s="12"/>
      <c r="D1449" s="13"/>
      <c r="E1449" s="24"/>
      <c r="F1449" s="12"/>
      <c r="G1449" s="12"/>
      <c r="H1449" s="25"/>
      <c r="I1449" s="14" t="str">
        <f aca="false">IF(OR($D1449="",$B1449=""),"",INT(($B1449-$D1449)/365.25))</f>
        <v/>
      </c>
      <c r="J1449" s="25"/>
      <c r="K1449" s="14" t="str">
        <f aca="false">IF(OR($J1449="",$I1449=""),"",IF(OR(AND($J1449="Gelmintoz",$I1449&gt;=2,$I1449&lt;=10),AND($J1449="Onkogematologik",$I1449&gt;=2,$I1449&lt;=18)),"Ha","Yo'q"))</f>
        <v/>
      </c>
      <c r="L1449" s="25"/>
      <c r="M1449" s="12"/>
      <c r="N1449" s="14" t="str">
        <f aca="false">IF(OR($C1449="",$D1449="",$J1449="",$B1449=""),"",IF(COUNTIFS($C$5:$C$2504,$C1449,$D$5:$D$2504,$D1449,$J$5:$J$2504,$J1449,$B$5:$B$2504,$B1449)&gt;1,"Takror",""))</f>
        <v/>
      </c>
    </row>
    <row r="1450" customFormat="false" ht="15" hidden="false" customHeight="false" outlineLevel="0" collapsed="false">
      <c r="A1450" s="8" t="n">
        <v>1446</v>
      </c>
      <c r="B1450" s="13"/>
      <c r="C1450" s="12"/>
      <c r="D1450" s="13"/>
      <c r="E1450" s="24"/>
      <c r="F1450" s="12"/>
      <c r="G1450" s="12"/>
      <c r="H1450" s="25"/>
      <c r="I1450" s="14" t="str">
        <f aca="false">IF(OR($D1450="",$B1450=""),"",INT(($B1450-$D1450)/365.25))</f>
        <v/>
      </c>
      <c r="J1450" s="25"/>
      <c r="K1450" s="14" t="str">
        <f aca="false">IF(OR($J1450="",$I1450=""),"",IF(OR(AND($J1450="Gelmintoz",$I1450&gt;=2,$I1450&lt;=10),AND($J1450="Onkogematologik",$I1450&gt;=2,$I1450&lt;=18)),"Ha","Yo'q"))</f>
        <v/>
      </c>
      <c r="L1450" s="25"/>
      <c r="M1450" s="12"/>
      <c r="N1450" s="14" t="str">
        <f aca="false">IF(OR($C1450="",$D1450="",$J1450="",$B1450=""),"",IF(COUNTIFS($C$5:$C$2504,$C1450,$D$5:$D$2504,$D1450,$J$5:$J$2504,$J1450,$B$5:$B$2504,$B1450)&gt;1,"Takror",""))</f>
        <v/>
      </c>
    </row>
    <row r="1451" customFormat="false" ht="15" hidden="false" customHeight="false" outlineLevel="0" collapsed="false">
      <c r="A1451" s="8" t="n">
        <v>1447</v>
      </c>
      <c r="B1451" s="13"/>
      <c r="C1451" s="12"/>
      <c r="D1451" s="13"/>
      <c r="E1451" s="24"/>
      <c r="F1451" s="12"/>
      <c r="G1451" s="12"/>
      <c r="H1451" s="25"/>
      <c r="I1451" s="14" t="str">
        <f aca="false">IF(OR($D1451="",$B1451=""),"",INT(($B1451-$D1451)/365.25))</f>
        <v/>
      </c>
      <c r="J1451" s="25"/>
      <c r="K1451" s="14" t="str">
        <f aca="false">IF(OR($J1451="",$I1451=""),"",IF(OR(AND($J1451="Gelmintoz",$I1451&gt;=2,$I1451&lt;=10),AND($J1451="Onkogematologik",$I1451&gt;=2,$I1451&lt;=18)),"Ha","Yo'q"))</f>
        <v/>
      </c>
      <c r="L1451" s="25"/>
      <c r="M1451" s="12"/>
      <c r="N1451" s="14" t="str">
        <f aca="false">IF(OR($C1451="",$D1451="",$J1451="",$B1451=""),"",IF(COUNTIFS($C$5:$C$2504,$C1451,$D$5:$D$2504,$D1451,$J$5:$J$2504,$J1451,$B$5:$B$2504,$B1451)&gt;1,"Takror",""))</f>
        <v/>
      </c>
    </row>
    <row r="1452" customFormat="false" ht="15" hidden="false" customHeight="false" outlineLevel="0" collapsed="false">
      <c r="A1452" s="8" t="n">
        <v>1448</v>
      </c>
      <c r="B1452" s="13"/>
      <c r="C1452" s="12"/>
      <c r="D1452" s="13"/>
      <c r="E1452" s="24"/>
      <c r="F1452" s="12"/>
      <c r="G1452" s="12"/>
      <c r="H1452" s="25"/>
      <c r="I1452" s="14" t="str">
        <f aca="false">IF(OR($D1452="",$B1452=""),"",INT(($B1452-$D1452)/365.25))</f>
        <v/>
      </c>
      <c r="J1452" s="25"/>
      <c r="K1452" s="14" t="str">
        <f aca="false">IF(OR($J1452="",$I1452=""),"",IF(OR(AND($J1452="Gelmintoz",$I1452&gt;=2,$I1452&lt;=10),AND($J1452="Onkogematologik",$I1452&gt;=2,$I1452&lt;=18)),"Ha","Yo'q"))</f>
        <v/>
      </c>
      <c r="L1452" s="25"/>
      <c r="M1452" s="12"/>
      <c r="N1452" s="14" t="str">
        <f aca="false">IF(OR($C1452="",$D1452="",$J1452="",$B1452=""),"",IF(COUNTIFS($C$5:$C$2504,$C1452,$D$5:$D$2504,$D1452,$J$5:$J$2504,$J1452,$B$5:$B$2504,$B1452)&gt;1,"Takror",""))</f>
        <v/>
      </c>
    </row>
    <row r="1453" customFormat="false" ht="15" hidden="false" customHeight="false" outlineLevel="0" collapsed="false">
      <c r="A1453" s="8" t="n">
        <v>1449</v>
      </c>
      <c r="B1453" s="13"/>
      <c r="C1453" s="12"/>
      <c r="D1453" s="13"/>
      <c r="E1453" s="24"/>
      <c r="F1453" s="12"/>
      <c r="G1453" s="12"/>
      <c r="H1453" s="25"/>
      <c r="I1453" s="14" t="str">
        <f aca="false">IF(OR($D1453="",$B1453=""),"",INT(($B1453-$D1453)/365.25))</f>
        <v/>
      </c>
      <c r="J1453" s="25"/>
      <c r="K1453" s="14" t="str">
        <f aca="false">IF(OR($J1453="",$I1453=""),"",IF(OR(AND($J1453="Gelmintoz",$I1453&gt;=2,$I1453&lt;=10),AND($J1453="Onkogematologik",$I1453&gt;=2,$I1453&lt;=18)),"Ha","Yo'q"))</f>
        <v/>
      </c>
      <c r="L1453" s="25"/>
      <c r="M1453" s="12"/>
      <c r="N1453" s="14" t="str">
        <f aca="false">IF(OR($C1453="",$D1453="",$J1453="",$B1453=""),"",IF(COUNTIFS($C$5:$C$2504,$C1453,$D$5:$D$2504,$D1453,$J$5:$J$2504,$J1453,$B$5:$B$2504,$B1453)&gt;1,"Takror",""))</f>
        <v/>
      </c>
    </row>
    <row r="1454" customFormat="false" ht="15" hidden="false" customHeight="false" outlineLevel="0" collapsed="false">
      <c r="A1454" s="8" t="n">
        <v>1450</v>
      </c>
      <c r="B1454" s="13"/>
      <c r="C1454" s="12"/>
      <c r="D1454" s="13"/>
      <c r="E1454" s="24"/>
      <c r="F1454" s="12"/>
      <c r="G1454" s="12"/>
      <c r="H1454" s="25"/>
      <c r="I1454" s="14" t="str">
        <f aca="false">IF(OR($D1454="",$B1454=""),"",INT(($B1454-$D1454)/365.25))</f>
        <v/>
      </c>
      <c r="J1454" s="25"/>
      <c r="K1454" s="14" t="str">
        <f aca="false">IF(OR($J1454="",$I1454=""),"",IF(OR(AND($J1454="Gelmintoz",$I1454&gt;=2,$I1454&lt;=10),AND($J1454="Onkogematologik",$I1454&gt;=2,$I1454&lt;=18)),"Ha","Yo'q"))</f>
        <v/>
      </c>
      <c r="L1454" s="25"/>
      <c r="M1454" s="12"/>
      <c r="N1454" s="14" t="str">
        <f aca="false">IF(OR($C1454="",$D1454="",$J1454="",$B1454=""),"",IF(COUNTIFS($C$5:$C$2504,$C1454,$D$5:$D$2504,$D1454,$J$5:$J$2504,$J1454,$B$5:$B$2504,$B1454)&gt;1,"Takror",""))</f>
        <v/>
      </c>
    </row>
    <row r="1455" customFormat="false" ht="15" hidden="false" customHeight="false" outlineLevel="0" collapsed="false">
      <c r="A1455" s="8" t="n">
        <v>1451</v>
      </c>
      <c r="B1455" s="13"/>
      <c r="C1455" s="12"/>
      <c r="D1455" s="13"/>
      <c r="E1455" s="24"/>
      <c r="F1455" s="12"/>
      <c r="G1455" s="12"/>
      <c r="H1455" s="25"/>
      <c r="I1455" s="14" t="str">
        <f aca="false">IF(OR($D1455="",$B1455=""),"",INT(($B1455-$D1455)/365.25))</f>
        <v/>
      </c>
      <c r="J1455" s="25"/>
      <c r="K1455" s="14" t="str">
        <f aca="false">IF(OR($J1455="",$I1455=""),"",IF(OR(AND($J1455="Gelmintoz",$I1455&gt;=2,$I1455&lt;=10),AND($J1455="Onkogematologik",$I1455&gt;=2,$I1455&lt;=18)),"Ha","Yo'q"))</f>
        <v/>
      </c>
      <c r="L1455" s="25"/>
      <c r="M1455" s="12"/>
      <c r="N1455" s="14" t="str">
        <f aca="false">IF(OR($C1455="",$D1455="",$J1455="",$B1455=""),"",IF(COUNTIFS($C$5:$C$2504,$C1455,$D$5:$D$2504,$D1455,$J$5:$J$2504,$J1455,$B$5:$B$2504,$B1455)&gt;1,"Takror",""))</f>
        <v/>
      </c>
    </row>
    <row r="1456" customFormat="false" ht="15" hidden="false" customHeight="false" outlineLevel="0" collapsed="false">
      <c r="A1456" s="8" t="n">
        <v>1452</v>
      </c>
      <c r="B1456" s="13"/>
      <c r="C1456" s="12"/>
      <c r="D1456" s="13"/>
      <c r="E1456" s="24"/>
      <c r="F1456" s="12"/>
      <c r="G1456" s="12"/>
      <c r="H1456" s="25"/>
      <c r="I1456" s="14" t="str">
        <f aca="false">IF(OR($D1456="",$B1456=""),"",INT(($B1456-$D1456)/365.25))</f>
        <v/>
      </c>
      <c r="J1456" s="25"/>
      <c r="K1456" s="14" t="str">
        <f aca="false">IF(OR($J1456="",$I1456=""),"",IF(OR(AND($J1456="Gelmintoz",$I1456&gt;=2,$I1456&lt;=10),AND($J1456="Onkogematologik",$I1456&gt;=2,$I1456&lt;=18)),"Ha","Yo'q"))</f>
        <v/>
      </c>
      <c r="L1456" s="25"/>
      <c r="M1456" s="12"/>
      <c r="N1456" s="14" t="str">
        <f aca="false">IF(OR($C1456="",$D1456="",$J1456="",$B1456=""),"",IF(COUNTIFS($C$5:$C$2504,$C1456,$D$5:$D$2504,$D1456,$J$5:$J$2504,$J1456,$B$5:$B$2504,$B1456)&gt;1,"Takror",""))</f>
        <v/>
      </c>
    </row>
    <row r="1457" customFormat="false" ht="15" hidden="false" customHeight="false" outlineLevel="0" collapsed="false">
      <c r="A1457" s="8" t="n">
        <v>1453</v>
      </c>
      <c r="B1457" s="13"/>
      <c r="C1457" s="12"/>
      <c r="D1457" s="13"/>
      <c r="E1457" s="24"/>
      <c r="F1457" s="12"/>
      <c r="G1457" s="12"/>
      <c r="H1457" s="25"/>
      <c r="I1457" s="14" t="str">
        <f aca="false">IF(OR($D1457="",$B1457=""),"",INT(($B1457-$D1457)/365.25))</f>
        <v/>
      </c>
      <c r="J1457" s="25"/>
      <c r="K1457" s="14" t="str">
        <f aca="false">IF(OR($J1457="",$I1457=""),"",IF(OR(AND($J1457="Gelmintoz",$I1457&gt;=2,$I1457&lt;=10),AND($J1457="Onkogematologik",$I1457&gt;=2,$I1457&lt;=18)),"Ha","Yo'q"))</f>
        <v/>
      </c>
      <c r="L1457" s="25"/>
      <c r="M1457" s="12"/>
      <c r="N1457" s="14" t="str">
        <f aca="false">IF(OR($C1457="",$D1457="",$J1457="",$B1457=""),"",IF(COUNTIFS($C$5:$C$2504,$C1457,$D$5:$D$2504,$D1457,$J$5:$J$2504,$J1457,$B$5:$B$2504,$B1457)&gt;1,"Takror",""))</f>
        <v/>
      </c>
    </row>
    <row r="1458" customFormat="false" ht="15" hidden="false" customHeight="false" outlineLevel="0" collapsed="false">
      <c r="A1458" s="8" t="n">
        <v>1454</v>
      </c>
      <c r="B1458" s="13"/>
      <c r="C1458" s="12"/>
      <c r="D1458" s="13"/>
      <c r="E1458" s="24"/>
      <c r="F1458" s="12"/>
      <c r="G1458" s="12"/>
      <c r="H1458" s="25"/>
      <c r="I1458" s="14" t="str">
        <f aca="false">IF(OR($D1458="",$B1458=""),"",INT(($B1458-$D1458)/365.25))</f>
        <v/>
      </c>
      <c r="J1458" s="25"/>
      <c r="K1458" s="14" t="str">
        <f aca="false">IF(OR($J1458="",$I1458=""),"",IF(OR(AND($J1458="Gelmintoz",$I1458&gt;=2,$I1458&lt;=10),AND($J1458="Onkogematologik",$I1458&gt;=2,$I1458&lt;=18)),"Ha","Yo'q"))</f>
        <v/>
      </c>
      <c r="L1458" s="25"/>
      <c r="M1458" s="12"/>
      <c r="N1458" s="14" t="str">
        <f aca="false">IF(OR($C1458="",$D1458="",$J1458="",$B1458=""),"",IF(COUNTIFS($C$5:$C$2504,$C1458,$D$5:$D$2504,$D1458,$J$5:$J$2504,$J1458,$B$5:$B$2504,$B1458)&gt;1,"Takror",""))</f>
        <v/>
      </c>
    </row>
    <row r="1459" customFormat="false" ht="15" hidden="false" customHeight="false" outlineLevel="0" collapsed="false">
      <c r="A1459" s="8" t="n">
        <v>1455</v>
      </c>
      <c r="B1459" s="13"/>
      <c r="C1459" s="12"/>
      <c r="D1459" s="13"/>
      <c r="E1459" s="24"/>
      <c r="F1459" s="12"/>
      <c r="G1459" s="12"/>
      <c r="H1459" s="25"/>
      <c r="I1459" s="14" t="str">
        <f aca="false">IF(OR($D1459="",$B1459=""),"",INT(($B1459-$D1459)/365.25))</f>
        <v/>
      </c>
      <c r="J1459" s="25"/>
      <c r="K1459" s="14" t="str">
        <f aca="false">IF(OR($J1459="",$I1459=""),"",IF(OR(AND($J1459="Gelmintoz",$I1459&gt;=2,$I1459&lt;=10),AND($J1459="Onkogematologik",$I1459&gt;=2,$I1459&lt;=18)),"Ha","Yo'q"))</f>
        <v/>
      </c>
      <c r="L1459" s="25"/>
      <c r="M1459" s="12"/>
      <c r="N1459" s="14" t="str">
        <f aca="false">IF(OR($C1459="",$D1459="",$J1459="",$B1459=""),"",IF(COUNTIFS($C$5:$C$2504,$C1459,$D$5:$D$2504,$D1459,$J$5:$J$2504,$J1459,$B$5:$B$2504,$B1459)&gt;1,"Takror",""))</f>
        <v/>
      </c>
    </row>
    <row r="1460" customFormat="false" ht="15" hidden="false" customHeight="false" outlineLevel="0" collapsed="false">
      <c r="A1460" s="8" t="n">
        <v>1456</v>
      </c>
      <c r="B1460" s="13"/>
      <c r="C1460" s="12"/>
      <c r="D1460" s="13"/>
      <c r="E1460" s="24"/>
      <c r="F1460" s="12"/>
      <c r="G1460" s="12"/>
      <c r="H1460" s="25"/>
      <c r="I1460" s="14" t="str">
        <f aca="false">IF(OR($D1460="",$B1460=""),"",INT(($B1460-$D1460)/365.25))</f>
        <v/>
      </c>
      <c r="J1460" s="25"/>
      <c r="K1460" s="14" t="str">
        <f aca="false">IF(OR($J1460="",$I1460=""),"",IF(OR(AND($J1460="Gelmintoz",$I1460&gt;=2,$I1460&lt;=10),AND($J1460="Onkogematologik",$I1460&gt;=2,$I1460&lt;=18)),"Ha","Yo'q"))</f>
        <v/>
      </c>
      <c r="L1460" s="25"/>
      <c r="M1460" s="12"/>
      <c r="N1460" s="14" t="str">
        <f aca="false">IF(OR($C1460="",$D1460="",$J1460="",$B1460=""),"",IF(COUNTIFS($C$5:$C$2504,$C1460,$D$5:$D$2504,$D1460,$J$5:$J$2504,$J1460,$B$5:$B$2504,$B1460)&gt;1,"Takror",""))</f>
        <v/>
      </c>
    </row>
    <row r="1461" customFormat="false" ht="15" hidden="false" customHeight="false" outlineLevel="0" collapsed="false">
      <c r="A1461" s="8" t="n">
        <v>1457</v>
      </c>
      <c r="B1461" s="13"/>
      <c r="C1461" s="12"/>
      <c r="D1461" s="13"/>
      <c r="E1461" s="24"/>
      <c r="F1461" s="12"/>
      <c r="G1461" s="12"/>
      <c r="H1461" s="25"/>
      <c r="I1461" s="14" t="str">
        <f aca="false">IF(OR($D1461="",$B1461=""),"",INT(($B1461-$D1461)/365.25))</f>
        <v/>
      </c>
      <c r="J1461" s="25"/>
      <c r="K1461" s="14" t="str">
        <f aca="false">IF(OR($J1461="",$I1461=""),"",IF(OR(AND($J1461="Gelmintoz",$I1461&gt;=2,$I1461&lt;=10),AND($J1461="Onkogematologik",$I1461&gt;=2,$I1461&lt;=18)),"Ha","Yo'q"))</f>
        <v/>
      </c>
      <c r="L1461" s="25"/>
      <c r="M1461" s="12"/>
      <c r="N1461" s="14" t="str">
        <f aca="false">IF(OR($C1461="",$D1461="",$J1461="",$B1461=""),"",IF(COUNTIFS($C$5:$C$2504,$C1461,$D$5:$D$2504,$D1461,$J$5:$J$2504,$J1461,$B$5:$B$2504,$B1461)&gt;1,"Takror",""))</f>
        <v/>
      </c>
    </row>
    <row r="1462" customFormat="false" ht="15" hidden="false" customHeight="false" outlineLevel="0" collapsed="false">
      <c r="A1462" s="8" t="n">
        <v>1458</v>
      </c>
      <c r="B1462" s="13"/>
      <c r="C1462" s="12"/>
      <c r="D1462" s="13"/>
      <c r="E1462" s="24"/>
      <c r="F1462" s="12"/>
      <c r="G1462" s="12"/>
      <c r="H1462" s="25"/>
      <c r="I1462" s="14" t="str">
        <f aca="false">IF(OR($D1462="",$B1462=""),"",INT(($B1462-$D1462)/365.25))</f>
        <v/>
      </c>
      <c r="J1462" s="25"/>
      <c r="K1462" s="14" t="str">
        <f aca="false">IF(OR($J1462="",$I1462=""),"",IF(OR(AND($J1462="Gelmintoz",$I1462&gt;=2,$I1462&lt;=10),AND($J1462="Onkogematologik",$I1462&gt;=2,$I1462&lt;=18)),"Ha","Yo'q"))</f>
        <v/>
      </c>
      <c r="L1462" s="25"/>
      <c r="M1462" s="12"/>
      <c r="N1462" s="14" t="str">
        <f aca="false">IF(OR($C1462="",$D1462="",$J1462="",$B1462=""),"",IF(COUNTIFS($C$5:$C$2504,$C1462,$D$5:$D$2504,$D1462,$J$5:$J$2504,$J1462,$B$5:$B$2504,$B1462)&gt;1,"Takror",""))</f>
        <v/>
      </c>
    </row>
    <row r="1463" customFormat="false" ht="15" hidden="false" customHeight="false" outlineLevel="0" collapsed="false">
      <c r="A1463" s="8" t="n">
        <v>1459</v>
      </c>
      <c r="B1463" s="13"/>
      <c r="C1463" s="12"/>
      <c r="D1463" s="13"/>
      <c r="E1463" s="24"/>
      <c r="F1463" s="12"/>
      <c r="G1463" s="12"/>
      <c r="H1463" s="25"/>
      <c r="I1463" s="14" t="str">
        <f aca="false">IF(OR($D1463="",$B1463=""),"",INT(($B1463-$D1463)/365.25))</f>
        <v/>
      </c>
      <c r="J1463" s="25"/>
      <c r="K1463" s="14" t="str">
        <f aca="false">IF(OR($J1463="",$I1463=""),"",IF(OR(AND($J1463="Gelmintoz",$I1463&gt;=2,$I1463&lt;=10),AND($J1463="Onkogematologik",$I1463&gt;=2,$I1463&lt;=18)),"Ha","Yo'q"))</f>
        <v/>
      </c>
      <c r="L1463" s="25"/>
      <c r="M1463" s="12"/>
      <c r="N1463" s="14" t="str">
        <f aca="false">IF(OR($C1463="",$D1463="",$J1463="",$B1463=""),"",IF(COUNTIFS($C$5:$C$2504,$C1463,$D$5:$D$2504,$D1463,$J$5:$J$2504,$J1463,$B$5:$B$2504,$B1463)&gt;1,"Takror",""))</f>
        <v/>
      </c>
    </row>
    <row r="1464" customFormat="false" ht="15" hidden="false" customHeight="false" outlineLevel="0" collapsed="false">
      <c r="A1464" s="8" t="n">
        <v>1460</v>
      </c>
      <c r="B1464" s="13"/>
      <c r="C1464" s="12"/>
      <c r="D1464" s="13"/>
      <c r="E1464" s="24"/>
      <c r="F1464" s="12"/>
      <c r="G1464" s="12"/>
      <c r="H1464" s="25"/>
      <c r="I1464" s="14" t="str">
        <f aca="false">IF(OR($D1464="",$B1464=""),"",INT(($B1464-$D1464)/365.25))</f>
        <v/>
      </c>
      <c r="J1464" s="25"/>
      <c r="K1464" s="14" t="str">
        <f aca="false">IF(OR($J1464="",$I1464=""),"",IF(OR(AND($J1464="Gelmintoz",$I1464&gt;=2,$I1464&lt;=10),AND($J1464="Onkogematologik",$I1464&gt;=2,$I1464&lt;=18)),"Ha","Yo'q"))</f>
        <v/>
      </c>
      <c r="L1464" s="25"/>
      <c r="M1464" s="12"/>
      <c r="N1464" s="14" t="str">
        <f aca="false">IF(OR($C1464="",$D1464="",$J1464="",$B1464=""),"",IF(COUNTIFS($C$5:$C$2504,$C1464,$D$5:$D$2504,$D1464,$J$5:$J$2504,$J1464,$B$5:$B$2504,$B1464)&gt;1,"Takror",""))</f>
        <v/>
      </c>
    </row>
    <row r="1465" customFormat="false" ht="15" hidden="false" customHeight="false" outlineLevel="0" collapsed="false">
      <c r="A1465" s="8" t="n">
        <v>1461</v>
      </c>
      <c r="B1465" s="13"/>
      <c r="C1465" s="12"/>
      <c r="D1465" s="13"/>
      <c r="E1465" s="24"/>
      <c r="F1465" s="12"/>
      <c r="G1465" s="12"/>
      <c r="H1465" s="25"/>
      <c r="I1465" s="14" t="str">
        <f aca="false">IF(OR($D1465="",$B1465=""),"",INT(($B1465-$D1465)/365.25))</f>
        <v/>
      </c>
      <c r="J1465" s="25"/>
      <c r="K1465" s="14" t="str">
        <f aca="false">IF(OR($J1465="",$I1465=""),"",IF(OR(AND($J1465="Gelmintoz",$I1465&gt;=2,$I1465&lt;=10),AND($J1465="Onkogematologik",$I1465&gt;=2,$I1465&lt;=18)),"Ha","Yo'q"))</f>
        <v/>
      </c>
      <c r="L1465" s="25"/>
      <c r="M1465" s="12"/>
      <c r="N1465" s="14" t="str">
        <f aca="false">IF(OR($C1465="",$D1465="",$J1465="",$B1465=""),"",IF(COUNTIFS($C$5:$C$2504,$C1465,$D$5:$D$2504,$D1465,$J$5:$J$2504,$J1465,$B$5:$B$2504,$B1465)&gt;1,"Takror",""))</f>
        <v/>
      </c>
    </row>
    <row r="1466" customFormat="false" ht="15" hidden="false" customHeight="false" outlineLevel="0" collapsed="false">
      <c r="A1466" s="8" t="n">
        <v>1462</v>
      </c>
      <c r="B1466" s="13"/>
      <c r="C1466" s="12"/>
      <c r="D1466" s="13"/>
      <c r="E1466" s="24"/>
      <c r="F1466" s="12"/>
      <c r="G1466" s="12"/>
      <c r="H1466" s="25"/>
      <c r="I1466" s="14" t="str">
        <f aca="false">IF(OR($D1466="",$B1466=""),"",INT(($B1466-$D1466)/365.25))</f>
        <v/>
      </c>
      <c r="J1466" s="25"/>
      <c r="K1466" s="14" t="str">
        <f aca="false">IF(OR($J1466="",$I1466=""),"",IF(OR(AND($J1466="Gelmintoz",$I1466&gt;=2,$I1466&lt;=10),AND($J1466="Onkogematologik",$I1466&gt;=2,$I1466&lt;=18)),"Ha","Yo'q"))</f>
        <v/>
      </c>
      <c r="L1466" s="25"/>
      <c r="M1466" s="12"/>
      <c r="N1466" s="14" t="str">
        <f aca="false">IF(OR($C1466="",$D1466="",$J1466="",$B1466=""),"",IF(COUNTIFS($C$5:$C$2504,$C1466,$D$5:$D$2504,$D1466,$J$5:$J$2504,$J1466,$B$5:$B$2504,$B1466)&gt;1,"Takror",""))</f>
        <v/>
      </c>
    </row>
    <row r="1467" customFormat="false" ht="15" hidden="false" customHeight="false" outlineLevel="0" collapsed="false">
      <c r="A1467" s="8" t="n">
        <v>1463</v>
      </c>
      <c r="B1467" s="13"/>
      <c r="C1467" s="12"/>
      <c r="D1467" s="13"/>
      <c r="E1467" s="24"/>
      <c r="F1467" s="12"/>
      <c r="G1467" s="12"/>
      <c r="H1467" s="25"/>
      <c r="I1467" s="14" t="str">
        <f aca="false">IF(OR($D1467="",$B1467=""),"",INT(($B1467-$D1467)/365.25))</f>
        <v/>
      </c>
      <c r="J1467" s="25"/>
      <c r="K1467" s="14" t="str">
        <f aca="false">IF(OR($J1467="",$I1467=""),"",IF(OR(AND($J1467="Gelmintoz",$I1467&gt;=2,$I1467&lt;=10),AND($J1467="Onkogematologik",$I1467&gt;=2,$I1467&lt;=18)),"Ha","Yo'q"))</f>
        <v/>
      </c>
      <c r="L1467" s="25"/>
      <c r="M1467" s="12"/>
      <c r="N1467" s="14" t="str">
        <f aca="false">IF(OR($C1467="",$D1467="",$J1467="",$B1467=""),"",IF(COUNTIFS($C$5:$C$2504,$C1467,$D$5:$D$2504,$D1467,$J$5:$J$2504,$J1467,$B$5:$B$2504,$B1467)&gt;1,"Takror",""))</f>
        <v/>
      </c>
    </row>
    <row r="1468" customFormat="false" ht="15" hidden="false" customHeight="false" outlineLevel="0" collapsed="false">
      <c r="A1468" s="8" t="n">
        <v>1464</v>
      </c>
      <c r="B1468" s="13"/>
      <c r="C1468" s="12"/>
      <c r="D1468" s="13"/>
      <c r="E1468" s="24"/>
      <c r="F1468" s="12"/>
      <c r="G1468" s="12"/>
      <c r="H1468" s="25"/>
      <c r="I1468" s="14" t="str">
        <f aca="false">IF(OR($D1468="",$B1468=""),"",INT(($B1468-$D1468)/365.25))</f>
        <v/>
      </c>
      <c r="J1468" s="25"/>
      <c r="K1468" s="14" t="str">
        <f aca="false">IF(OR($J1468="",$I1468=""),"",IF(OR(AND($J1468="Gelmintoz",$I1468&gt;=2,$I1468&lt;=10),AND($J1468="Onkogematologik",$I1468&gt;=2,$I1468&lt;=18)),"Ha","Yo'q"))</f>
        <v/>
      </c>
      <c r="L1468" s="25"/>
      <c r="M1468" s="12"/>
      <c r="N1468" s="14" t="str">
        <f aca="false">IF(OR($C1468="",$D1468="",$J1468="",$B1468=""),"",IF(COUNTIFS($C$5:$C$2504,$C1468,$D$5:$D$2504,$D1468,$J$5:$J$2504,$J1468,$B$5:$B$2504,$B1468)&gt;1,"Takror",""))</f>
        <v/>
      </c>
    </row>
    <row r="1469" customFormat="false" ht="15" hidden="false" customHeight="false" outlineLevel="0" collapsed="false">
      <c r="A1469" s="8" t="n">
        <v>1465</v>
      </c>
      <c r="B1469" s="13"/>
      <c r="C1469" s="12"/>
      <c r="D1469" s="13"/>
      <c r="E1469" s="24"/>
      <c r="F1469" s="12"/>
      <c r="G1469" s="12"/>
      <c r="H1469" s="25"/>
      <c r="I1469" s="14" t="str">
        <f aca="false">IF(OR($D1469="",$B1469=""),"",INT(($B1469-$D1469)/365.25))</f>
        <v/>
      </c>
      <c r="J1469" s="25"/>
      <c r="K1469" s="14" t="str">
        <f aca="false">IF(OR($J1469="",$I1469=""),"",IF(OR(AND($J1469="Gelmintoz",$I1469&gt;=2,$I1469&lt;=10),AND($J1469="Onkogematologik",$I1469&gt;=2,$I1469&lt;=18)),"Ha","Yo'q"))</f>
        <v/>
      </c>
      <c r="L1469" s="25"/>
      <c r="M1469" s="12"/>
      <c r="N1469" s="14" t="str">
        <f aca="false">IF(OR($C1469="",$D1469="",$J1469="",$B1469=""),"",IF(COUNTIFS($C$5:$C$2504,$C1469,$D$5:$D$2504,$D1469,$J$5:$J$2504,$J1469,$B$5:$B$2504,$B1469)&gt;1,"Takror",""))</f>
        <v/>
      </c>
    </row>
    <row r="1470" customFormat="false" ht="15" hidden="false" customHeight="false" outlineLevel="0" collapsed="false">
      <c r="A1470" s="8" t="n">
        <v>1466</v>
      </c>
      <c r="B1470" s="13"/>
      <c r="C1470" s="12"/>
      <c r="D1470" s="13"/>
      <c r="E1470" s="24"/>
      <c r="F1470" s="12"/>
      <c r="G1470" s="12"/>
      <c r="H1470" s="25"/>
      <c r="I1470" s="14" t="str">
        <f aca="false">IF(OR($D1470="",$B1470=""),"",INT(($B1470-$D1470)/365.25))</f>
        <v/>
      </c>
      <c r="J1470" s="25"/>
      <c r="K1470" s="14" t="str">
        <f aca="false">IF(OR($J1470="",$I1470=""),"",IF(OR(AND($J1470="Gelmintoz",$I1470&gt;=2,$I1470&lt;=10),AND($J1470="Onkogematologik",$I1470&gt;=2,$I1470&lt;=18)),"Ha","Yo'q"))</f>
        <v/>
      </c>
      <c r="L1470" s="25"/>
      <c r="M1470" s="12"/>
      <c r="N1470" s="14" t="str">
        <f aca="false">IF(OR($C1470="",$D1470="",$J1470="",$B1470=""),"",IF(COUNTIFS($C$5:$C$2504,$C1470,$D$5:$D$2504,$D1470,$J$5:$J$2504,$J1470,$B$5:$B$2504,$B1470)&gt;1,"Takror",""))</f>
        <v/>
      </c>
    </row>
    <row r="1471" customFormat="false" ht="15" hidden="false" customHeight="false" outlineLevel="0" collapsed="false">
      <c r="A1471" s="8" t="n">
        <v>1467</v>
      </c>
      <c r="B1471" s="13"/>
      <c r="C1471" s="12"/>
      <c r="D1471" s="13"/>
      <c r="E1471" s="24"/>
      <c r="F1471" s="12"/>
      <c r="G1471" s="12"/>
      <c r="H1471" s="25"/>
      <c r="I1471" s="14" t="str">
        <f aca="false">IF(OR($D1471="",$B1471=""),"",INT(($B1471-$D1471)/365.25))</f>
        <v/>
      </c>
      <c r="J1471" s="25"/>
      <c r="K1471" s="14" t="str">
        <f aca="false">IF(OR($J1471="",$I1471=""),"",IF(OR(AND($J1471="Gelmintoz",$I1471&gt;=2,$I1471&lt;=10),AND($J1471="Onkogematologik",$I1471&gt;=2,$I1471&lt;=18)),"Ha","Yo'q"))</f>
        <v/>
      </c>
      <c r="L1471" s="25"/>
      <c r="M1471" s="12"/>
      <c r="N1471" s="14" t="str">
        <f aca="false">IF(OR($C1471="",$D1471="",$J1471="",$B1471=""),"",IF(COUNTIFS($C$5:$C$2504,$C1471,$D$5:$D$2504,$D1471,$J$5:$J$2504,$J1471,$B$5:$B$2504,$B1471)&gt;1,"Takror",""))</f>
        <v/>
      </c>
    </row>
    <row r="1472" customFormat="false" ht="15" hidden="false" customHeight="false" outlineLevel="0" collapsed="false">
      <c r="A1472" s="8" t="n">
        <v>1468</v>
      </c>
      <c r="B1472" s="13"/>
      <c r="C1472" s="12"/>
      <c r="D1472" s="13"/>
      <c r="E1472" s="24"/>
      <c r="F1472" s="12"/>
      <c r="G1472" s="12"/>
      <c r="H1472" s="25"/>
      <c r="I1472" s="14" t="str">
        <f aca="false">IF(OR($D1472="",$B1472=""),"",INT(($B1472-$D1472)/365.25))</f>
        <v/>
      </c>
      <c r="J1472" s="25"/>
      <c r="K1472" s="14" t="str">
        <f aca="false">IF(OR($J1472="",$I1472=""),"",IF(OR(AND($J1472="Gelmintoz",$I1472&gt;=2,$I1472&lt;=10),AND($J1472="Onkogematologik",$I1472&gt;=2,$I1472&lt;=18)),"Ha","Yo'q"))</f>
        <v/>
      </c>
      <c r="L1472" s="25"/>
      <c r="M1472" s="12"/>
      <c r="N1472" s="14" t="str">
        <f aca="false">IF(OR($C1472="",$D1472="",$J1472="",$B1472=""),"",IF(COUNTIFS($C$5:$C$2504,$C1472,$D$5:$D$2504,$D1472,$J$5:$J$2504,$J1472,$B$5:$B$2504,$B1472)&gt;1,"Takror",""))</f>
        <v/>
      </c>
    </row>
    <row r="1473" customFormat="false" ht="15" hidden="false" customHeight="false" outlineLevel="0" collapsed="false">
      <c r="A1473" s="8" t="n">
        <v>1469</v>
      </c>
      <c r="B1473" s="13"/>
      <c r="C1473" s="12"/>
      <c r="D1473" s="13"/>
      <c r="E1473" s="24"/>
      <c r="F1473" s="12"/>
      <c r="G1473" s="12"/>
      <c r="H1473" s="25"/>
      <c r="I1473" s="14" t="str">
        <f aca="false">IF(OR($D1473="",$B1473=""),"",INT(($B1473-$D1473)/365.25))</f>
        <v/>
      </c>
      <c r="J1473" s="25"/>
      <c r="K1473" s="14" t="str">
        <f aca="false">IF(OR($J1473="",$I1473=""),"",IF(OR(AND($J1473="Gelmintoz",$I1473&gt;=2,$I1473&lt;=10),AND($J1473="Onkogematologik",$I1473&gt;=2,$I1473&lt;=18)),"Ha","Yo'q"))</f>
        <v/>
      </c>
      <c r="L1473" s="25"/>
      <c r="M1473" s="12"/>
      <c r="N1473" s="14" t="str">
        <f aca="false">IF(OR($C1473="",$D1473="",$J1473="",$B1473=""),"",IF(COUNTIFS($C$5:$C$2504,$C1473,$D$5:$D$2504,$D1473,$J$5:$J$2504,$J1473,$B$5:$B$2504,$B1473)&gt;1,"Takror",""))</f>
        <v/>
      </c>
    </row>
    <row r="1474" customFormat="false" ht="15" hidden="false" customHeight="false" outlineLevel="0" collapsed="false">
      <c r="A1474" s="8" t="n">
        <v>1470</v>
      </c>
      <c r="B1474" s="13"/>
      <c r="C1474" s="12"/>
      <c r="D1474" s="13"/>
      <c r="E1474" s="24"/>
      <c r="F1474" s="12"/>
      <c r="G1474" s="12"/>
      <c r="H1474" s="25"/>
      <c r="I1474" s="14" t="str">
        <f aca="false">IF(OR($D1474="",$B1474=""),"",INT(($B1474-$D1474)/365.25))</f>
        <v/>
      </c>
      <c r="J1474" s="25"/>
      <c r="K1474" s="14" t="str">
        <f aca="false">IF(OR($J1474="",$I1474=""),"",IF(OR(AND($J1474="Gelmintoz",$I1474&gt;=2,$I1474&lt;=10),AND($J1474="Onkogematologik",$I1474&gt;=2,$I1474&lt;=18)),"Ha","Yo'q"))</f>
        <v/>
      </c>
      <c r="L1474" s="25"/>
      <c r="M1474" s="12"/>
      <c r="N1474" s="14" t="str">
        <f aca="false">IF(OR($C1474="",$D1474="",$J1474="",$B1474=""),"",IF(COUNTIFS($C$5:$C$2504,$C1474,$D$5:$D$2504,$D1474,$J$5:$J$2504,$J1474,$B$5:$B$2504,$B1474)&gt;1,"Takror",""))</f>
        <v/>
      </c>
    </row>
    <row r="1475" customFormat="false" ht="15" hidden="false" customHeight="false" outlineLevel="0" collapsed="false">
      <c r="A1475" s="8" t="n">
        <v>1471</v>
      </c>
      <c r="B1475" s="13"/>
      <c r="C1475" s="12"/>
      <c r="D1475" s="13"/>
      <c r="E1475" s="24"/>
      <c r="F1475" s="12"/>
      <c r="G1475" s="12"/>
      <c r="H1475" s="25"/>
      <c r="I1475" s="14" t="str">
        <f aca="false">IF(OR($D1475="",$B1475=""),"",INT(($B1475-$D1475)/365.25))</f>
        <v/>
      </c>
      <c r="J1475" s="25"/>
      <c r="K1475" s="14" t="str">
        <f aca="false">IF(OR($J1475="",$I1475=""),"",IF(OR(AND($J1475="Gelmintoz",$I1475&gt;=2,$I1475&lt;=10),AND($J1475="Onkogematologik",$I1475&gt;=2,$I1475&lt;=18)),"Ha","Yo'q"))</f>
        <v/>
      </c>
      <c r="L1475" s="25"/>
      <c r="M1475" s="12"/>
      <c r="N1475" s="14" t="str">
        <f aca="false">IF(OR($C1475="",$D1475="",$J1475="",$B1475=""),"",IF(COUNTIFS($C$5:$C$2504,$C1475,$D$5:$D$2504,$D1475,$J$5:$J$2504,$J1475,$B$5:$B$2504,$B1475)&gt;1,"Takror",""))</f>
        <v/>
      </c>
    </row>
    <row r="1476" customFormat="false" ht="15" hidden="false" customHeight="false" outlineLevel="0" collapsed="false">
      <c r="A1476" s="8" t="n">
        <v>1472</v>
      </c>
      <c r="B1476" s="13"/>
      <c r="C1476" s="12"/>
      <c r="D1476" s="13"/>
      <c r="E1476" s="24"/>
      <c r="F1476" s="12"/>
      <c r="G1476" s="12"/>
      <c r="H1476" s="25"/>
      <c r="I1476" s="14" t="str">
        <f aca="false">IF(OR($D1476="",$B1476=""),"",INT(($B1476-$D1476)/365.25))</f>
        <v/>
      </c>
      <c r="J1476" s="25"/>
      <c r="K1476" s="14" t="str">
        <f aca="false">IF(OR($J1476="",$I1476=""),"",IF(OR(AND($J1476="Gelmintoz",$I1476&gt;=2,$I1476&lt;=10),AND($J1476="Onkogematologik",$I1476&gt;=2,$I1476&lt;=18)),"Ha","Yo'q"))</f>
        <v/>
      </c>
      <c r="L1476" s="25"/>
      <c r="M1476" s="12"/>
      <c r="N1476" s="14" t="str">
        <f aca="false">IF(OR($C1476="",$D1476="",$J1476="",$B1476=""),"",IF(COUNTIFS($C$5:$C$2504,$C1476,$D$5:$D$2504,$D1476,$J$5:$J$2504,$J1476,$B$5:$B$2504,$B1476)&gt;1,"Takror",""))</f>
        <v/>
      </c>
    </row>
    <row r="1477" customFormat="false" ht="15" hidden="false" customHeight="false" outlineLevel="0" collapsed="false">
      <c r="A1477" s="8" t="n">
        <v>1473</v>
      </c>
      <c r="B1477" s="13"/>
      <c r="C1477" s="12"/>
      <c r="D1477" s="13"/>
      <c r="E1477" s="24"/>
      <c r="F1477" s="12"/>
      <c r="G1477" s="12"/>
      <c r="H1477" s="25"/>
      <c r="I1477" s="14" t="str">
        <f aca="false">IF(OR($D1477="",$B1477=""),"",INT(($B1477-$D1477)/365.25))</f>
        <v/>
      </c>
      <c r="J1477" s="25"/>
      <c r="K1477" s="14" t="str">
        <f aca="false">IF(OR($J1477="",$I1477=""),"",IF(OR(AND($J1477="Gelmintoz",$I1477&gt;=2,$I1477&lt;=10),AND($J1477="Onkogematologik",$I1477&gt;=2,$I1477&lt;=18)),"Ha","Yo'q"))</f>
        <v/>
      </c>
      <c r="L1477" s="25"/>
      <c r="M1477" s="12"/>
      <c r="N1477" s="14" t="str">
        <f aca="false">IF(OR($C1477="",$D1477="",$J1477="",$B1477=""),"",IF(COUNTIFS($C$5:$C$2504,$C1477,$D$5:$D$2504,$D1477,$J$5:$J$2504,$J1477,$B$5:$B$2504,$B1477)&gt;1,"Takror",""))</f>
        <v/>
      </c>
    </row>
    <row r="1478" customFormat="false" ht="15" hidden="false" customHeight="false" outlineLevel="0" collapsed="false">
      <c r="A1478" s="8" t="n">
        <v>1474</v>
      </c>
      <c r="B1478" s="13"/>
      <c r="C1478" s="12"/>
      <c r="D1478" s="13"/>
      <c r="E1478" s="24"/>
      <c r="F1478" s="12"/>
      <c r="G1478" s="12"/>
      <c r="H1478" s="25"/>
      <c r="I1478" s="14" t="str">
        <f aca="false">IF(OR($D1478="",$B1478=""),"",INT(($B1478-$D1478)/365.25))</f>
        <v/>
      </c>
      <c r="J1478" s="25"/>
      <c r="K1478" s="14" t="str">
        <f aca="false">IF(OR($J1478="",$I1478=""),"",IF(OR(AND($J1478="Gelmintoz",$I1478&gt;=2,$I1478&lt;=10),AND($J1478="Onkogematologik",$I1478&gt;=2,$I1478&lt;=18)),"Ha","Yo'q"))</f>
        <v/>
      </c>
      <c r="L1478" s="25"/>
      <c r="M1478" s="12"/>
      <c r="N1478" s="14" t="str">
        <f aca="false">IF(OR($C1478="",$D1478="",$J1478="",$B1478=""),"",IF(COUNTIFS($C$5:$C$2504,$C1478,$D$5:$D$2504,$D1478,$J$5:$J$2504,$J1478,$B$5:$B$2504,$B1478)&gt;1,"Takror",""))</f>
        <v/>
      </c>
    </row>
    <row r="1479" customFormat="false" ht="15" hidden="false" customHeight="false" outlineLevel="0" collapsed="false">
      <c r="A1479" s="8" t="n">
        <v>1475</v>
      </c>
      <c r="B1479" s="13"/>
      <c r="C1479" s="12"/>
      <c r="D1479" s="13"/>
      <c r="E1479" s="24"/>
      <c r="F1479" s="12"/>
      <c r="G1479" s="12"/>
      <c r="H1479" s="25"/>
      <c r="I1479" s="14" t="str">
        <f aca="false">IF(OR($D1479="",$B1479=""),"",INT(($B1479-$D1479)/365.25))</f>
        <v/>
      </c>
      <c r="J1479" s="25"/>
      <c r="K1479" s="14" t="str">
        <f aca="false">IF(OR($J1479="",$I1479=""),"",IF(OR(AND($J1479="Gelmintoz",$I1479&gt;=2,$I1479&lt;=10),AND($J1479="Onkogematologik",$I1479&gt;=2,$I1479&lt;=18)),"Ha","Yo'q"))</f>
        <v/>
      </c>
      <c r="L1479" s="25"/>
      <c r="M1479" s="12"/>
      <c r="N1479" s="14" t="str">
        <f aca="false">IF(OR($C1479="",$D1479="",$J1479="",$B1479=""),"",IF(COUNTIFS($C$5:$C$2504,$C1479,$D$5:$D$2504,$D1479,$J$5:$J$2504,$J1479,$B$5:$B$2504,$B1479)&gt;1,"Takror",""))</f>
        <v/>
      </c>
    </row>
    <row r="1480" customFormat="false" ht="15" hidden="false" customHeight="false" outlineLevel="0" collapsed="false">
      <c r="A1480" s="8" t="n">
        <v>1476</v>
      </c>
      <c r="B1480" s="13"/>
      <c r="C1480" s="12"/>
      <c r="D1480" s="13"/>
      <c r="E1480" s="24"/>
      <c r="F1480" s="12"/>
      <c r="G1480" s="12"/>
      <c r="H1480" s="25"/>
      <c r="I1480" s="14" t="str">
        <f aca="false">IF(OR($D1480="",$B1480=""),"",INT(($B1480-$D1480)/365.25))</f>
        <v/>
      </c>
      <c r="J1480" s="25"/>
      <c r="K1480" s="14" t="str">
        <f aca="false">IF(OR($J1480="",$I1480=""),"",IF(OR(AND($J1480="Gelmintoz",$I1480&gt;=2,$I1480&lt;=10),AND($J1480="Onkogematologik",$I1480&gt;=2,$I1480&lt;=18)),"Ha","Yo'q"))</f>
        <v/>
      </c>
      <c r="L1480" s="25"/>
      <c r="M1480" s="12"/>
      <c r="N1480" s="14" t="str">
        <f aca="false">IF(OR($C1480="",$D1480="",$J1480="",$B1480=""),"",IF(COUNTIFS($C$5:$C$2504,$C1480,$D$5:$D$2504,$D1480,$J$5:$J$2504,$J1480,$B$5:$B$2504,$B1480)&gt;1,"Takror",""))</f>
        <v/>
      </c>
    </row>
    <row r="1481" customFormat="false" ht="15" hidden="false" customHeight="false" outlineLevel="0" collapsed="false">
      <c r="A1481" s="8" t="n">
        <v>1477</v>
      </c>
      <c r="B1481" s="13"/>
      <c r="C1481" s="12"/>
      <c r="D1481" s="13"/>
      <c r="E1481" s="24"/>
      <c r="F1481" s="12"/>
      <c r="G1481" s="12"/>
      <c r="H1481" s="25"/>
      <c r="I1481" s="14" t="str">
        <f aca="false">IF(OR($D1481="",$B1481=""),"",INT(($B1481-$D1481)/365.25))</f>
        <v/>
      </c>
      <c r="J1481" s="25"/>
      <c r="K1481" s="14" t="str">
        <f aca="false">IF(OR($J1481="",$I1481=""),"",IF(OR(AND($J1481="Gelmintoz",$I1481&gt;=2,$I1481&lt;=10),AND($J1481="Onkogematologik",$I1481&gt;=2,$I1481&lt;=18)),"Ha","Yo'q"))</f>
        <v/>
      </c>
      <c r="L1481" s="25"/>
      <c r="M1481" s="12"/>
      <c r="N1481" s="14" t="str">
        <f aca="false">IF(OR($C1481="",$D1481="",$J1481="",$B1481=""),"",IF(COUNTIFS($C$5:$C$2504,$C1481,$D$5:$D$2504,$D1481,$J$5:$J$2504,$J1481,$B$5:$B$2504,$B1481)&gt;1,"Takror",""))</f>
        <v/>
      </c>
    </row>
    <row r="1482" customFormat="false" ht="15" hidden="false" customHeight="false" outlineLevel="0" collapsed="false">
      <c r="A1482" s="8" t="n">
        <v>1478</v>
      </c>
      <c r="B1482" s="13"/>
      <c r="C1482" s="12"/>
      <c r="D1482" s="13"/>
      <c r="E1482" s="24"/>
      <c r="F1482" s="12"/>
      <c r="G1482" s="12"/>
      <c r="H1482" s="25"/>
      <c r="I1482" s="14" t="str">
        <f aca="false">IF(OR($D1482="",$B1482=""),"",INT(($B1482-$D1482)/365.25))</f>
        <v/>
      </c>
      <c r="J1482" s="25"/>
      <c r="K1482" s="14" t="str">
        <f aca="false">IF(OR($J1482="",$I1482=""),"",IF(OR(AND($J1482="Gelmintoz",$I1482&gt;=2,$I1482&lt;=10),AND($J1482="Onkogematologik",$I1482&gt;=2,$I1482&lt;=18)),"Ha","Yo'q"))</f>
        <v/>
      </c>
      <c r="L1482" s="25"/>
      <c r="M1482" s="12"/>
      <c r="N1482" s="14" t="str">
        <f aca="false">IF(OR($C1482="",$D1482="",$J1482="",$B1482=""),"",IF(COUNTIFS($C$5:$C$2504,$C1482,$D$5:$D$2504,$D1482,$J$5:$J$2504,$J1482,$B$5:$B$2504,$B1482)&gt;1,"Takror",""))</f>
        <v/>
      </c>
    </row>
    <row r="1483" customFormat="false" ht="15" hidden="false" customHeight="false" outlineLevel="0" collapsed="false">
      <c r="A1483" s="8" t="n">
        <v>1479</v>
      </c>
      <c r="B1483" s="13"/>
      <c r="C1483" s="12"/>
      <c r="D1483" s="13"/>
      <c r="E1483" s="24"/>
      <c r="F1483" s="12"/>
      <c r="G1483" s="12"/>
      <c r="H1483" s="25"/>
      <c r="I1483" s="14" t="str">
        <f aca="false">IF(OR($D1483="",$B1483=""),"",INT(($B1483-$D1483)/365.25))</f>
        <v/>
      </c>
      <c r="J1483" s="25"/>
      <c r="K1483" s="14" t="str">
        <f aca="false">IF(OR($J1483="",$I1483=""),"",IF(OR(AND($J1483="Gelmintoz",$I1483&gt;=2,$I1483&lt;=10),AND($J1483="Onkogematologik",$I1483&gt;=2,$I1483&lt;=18)),"Ha","Yo'q"))</f>
        <v/>
      </c>
      <c r="L1483" s="25"/>
      <c r="M1483" s="12"/>
      <c r="N1483" s="14" t="str">
        <f aca="false">IF(OR($C1483="",$D1483="",$J1483="",$B1483=""),"",IF(COUNTIFS($C$5:$C$2504,$C1483,$D$5:$D$2504,$D1483,$J$5:$J$2504,$J1483,$B$5:$B$2504,$B1483)&gt;1,"Takror",""))</f>
        <v/>
      </c>
    </row>
    <row r="1484" customFormat="false" ht="15" hidden="false" customHeight="false" outlineLevel="0" collapsed="false">
      <c r="A1484" s="8" t="n">
        <v>1480</v>
      </c>
      <c r="B1484" s="13"/>
      <c r="C1484" s="12"/>
      <c r="D1484" s="13"/>
      <c r="E1484" s="24"/>
      <c r="F1484" s="12"/>
      <c r="G1484" s="12"/>
      <c r="H1484" s="25"/>
      <c r="I1484" s="14" t="str">
        <f aca="false">IF(OR($D1484="",$B1484=""),"",INT(($B1484-$D1484)/365.25))</f>
        <v/>
      </c>
      <c r="J1484" s="25"/>
      <c r="K1484" s="14" t="str">
        <f aca="false">IF(OR($J1484="",$I1484=""),"",IF(OR(AND($J1484="Gelmintoz",$I1484&gt;=2,$I1484&lt;=10),AND($J1484="Onkogematologik",$I1484&gt;=2,$I1484&lt;=18)),"Ha","Yo'q"))</f>
        <v/>
      </c>
      <c r="L1484" s="25"/>
      <c r="M1484" s="12"/>
      <c r="N1484" s="14" t="str">
        <f aca="false">IF(OR($C1484="",$D1484="",$J1484="",$B1484=""),"",IF(COUNTIFS($C$5:$C$2504,$C1484,$D$5:$D$2504,$D1484,$J$5:$J$2504,$J1484,$B$5:$B$2504,$B1484)&gt;1,"Takror",""))</f>
        <v/>
      </c>
    </row>
    <row r="1485" customFormat="false" ht="15" hidden="false" customHeight="false" outlineLevel="0" collapsed="false">
      <c r="A1485" s="8" t="n">
        <v>1481</v>
      </c>
      <c r="B1485" s="13"/>
      <c r="C1485" s="12"/>
      <c r="D1485" s="13"/>
      <c r="E1485" s="24"/>
      <c r="F1485" s="12"/>
      <c r="G1485" s="12"/>
      <c r="H1485" s="25"/>
      <c r="I1485" s="14" t="str">
        <f aca="false">IF(OR($D1485="",$B1485=""),"",INT(($B1485-$D1485)/365.25))</f>
        <v/>
      </c>
      <c r="J1485" s="25"/>
      <c r="K1485" s="14" t="str">
        <f aca="false">IF(OR($J1485="",$I1485=""),"",IF(OR(AND($J1485="Gelmintoz",$I1485&gt;=2,$I1485&lt;=10),AND($J1485="Onkogematologik",$I1485&gt;=2,$I1485&lt;=18)),"Ha","Yo'q"))</f>
        <v/>
      </c>
      <c r="L1485" s="25"/>
      <c r="M1485" s="12"/>
      <c r="N1485" s="14" t="str">
        <f aca="false">IF(OR($C1485="",$D1485="",$J1485="",$B1485=""),"",IF(COUNTIFS($C$5:$C$2504,$C1485,$D$5:$D$2504,$D1485,$J$5:$J$2504,$J1485,$B$5:$B$2504,$B1485)&gt;1,"Takror",""))</f>
        <v/>
      </c>
    </row>
    <row r="1486" customFormat="false" ht="15" hidden="false" customHeight="false" outlineLevel="0" collapsed="false">
      <c r="A1486" s="8" t="n">
        <v>1482</v>
      </c>
      <c r="B1486" s="13"/>
      <c r="C1486" s="12"/>
      <c r="D1486" s="13"/>
      <c r="E1486" s="24"/>
      <c r="F1486" s="12"/>
      <c r="G1486" s="12"/>
      <c r="H1486" s="25"/>
      <c r="I1486" s="14" t="str">
        <f aca="false">IF(OR($D1486="",$B1486=""),"",INT(($B1486-$D1486)/365.25))</f>
        <v/>
      </c>
      <c r="J1486" s="25"/>
      <c r="K1486" s="14" t="str">
        <f aca="false">IF(OR($J1486="",$I1486=""),"",IF(OR(AND($J1486="Gelmintoz",$I1486&gt;=2,$I1486&lt;=10),AND($J1486="Onkogematologik",$I1486&gt;=2,$I1486&lt;=18)),"Ha","Yo'q"))</f>
        <v/>
      </c>
      <c r="L1486" s="25"/>
      <c r="M1486" s="12"/>
      <c r="N1486" s="14" t="str">
        <f aca="false">IF(OR($C1486="",$D1486="",$J1486="",$B1486=""),"",IF(COUNTIFS($C$5:$C$2504,$C1486,$D$5:$D$2504,$D1486,$J$5:$J$2504,$J1486,$B$5:$B$2504,$B1486)&gt;1,"Takror",""))</f>
        <v/>
      </c>
    </row>
    <row r="1487" customFormat="false" ht="15" hidden="false" customHeight="false" outlineLevel="0" collapsed="false">
      <c r="A1487" s="8" t="n">
        <v>1483</v>
      </c>
      <c r="B1487" s="13"/>
      <c r="C1487" s="12"/>
      <c r="D1487" s="13"/>
      <c r="E1487" s="24"/>
      <c r="F1487" s="12"/>
      <c r="G1487" s="12"/>
      <c r="H1487" s="25"/>
      <c r="I1487" s="14" t="str">
        <f aca="false">IF(OR($D1487="",$B1487=""),"",INT(($B1487-$D1487)/365.25))</f>
        <v/>
      </c>
      <c r="J1487" s="25"/>
      <c r="K1487" s="14" t="str">
        <f aca="false">IF(OR($J1487="",$I1487=""),"",IF(OR(AND($J1487="Gelmintoz",$I1487&gt;=2,$I1487&lt;=10),AND($J1487="Onkogematologik",$I1487&gt;=2,$I1487&lt;=18)),"Ha","Yo'q"))</f>
        <v/>
      </c>
      <c r="L1487" s="25"/>
      <c r="M1487" s="12"/>
      <c r="N1487" s="14" t="str">
        <f aca="false">IF(OR($C1487="",$D1487="",$J1487="",$B1487=""),"",IF(COUNTIFS($C$5:$C$2504,$C1487,$D$5:$D$2504,$D1487,$J$5:$J$2504,$J1487,$B$5:$B$2504,$B1487)&gt;1,"Takror",""))</f>
        <v/>
      </c>
    </row>
    <row r="1488" customFormat="false" ht="15" hidden="false" customHeight="false" outlineLevel="0" collapsed="false">
      <c r="A1488" s="8" t="n">
        <v>1484</v>
      </c>
      <c r="B1488" s="13"/>
      <c r="C1488" s="12"/>
      <c r="D1488" s="13"/>
      <c r="E1488" s="24"/>
      <c r="F1488" s="12"/>
      <c r="G1488" s="12"/>
      <c r="H1488" s="25"/>
      <c r="I1488" s="14" t="str">
        <f aca="false">IF(OR($D1488="",$B1488=""),"",INT(($B1488-$D1488)/365.25))</f>
        <v/>
      </c>
      <c r="J1488" s="25"/>
      <c r="K1488" s="14" t="str">
        <f aca="false">IF(OR($J1488="",$I1488=""),"",IF(OR(AND($J1488="Gelmintoz",$I1488&gt;=2,$I1488&lt;=10),AND($J1488="Onkogematologik",$I1488&gt;=2,$I1488&lt;=18)),"Ha","Yo'q"))</f>
        <v/>
      </c>
      <c r="L1488" s="25"/>
      <c r="M1488" s="12"/>
      <c r="N1488" s="14" t="str">
        <f aca="false">IF(OR($C1488="",$D1488="",$J1488="",$B1488=""),"",IF(COUNTIFS($C$5:$C$2504,$C1488,$D$5:$D$2504,$D1488,$J$5:$J$2504,$J1488,$B$5:$B$2504,$B1488)&gt;1,"Takror",""))</f>
        <v/>
      </c>
    </row>
    <row r="1489" customFormat="false" ht="15" hidden="false" customHeight="false" outlineLevel="0" collapsed="false">
      <c r="A1489" s="8" t="n">
        <v>1485</v>
      </c>
      <c r="B1489" s="13"/>
      <c r="C1489" s="12"/>
      <c r="D1489" s="13"/>
      <c r="E1489" s="24"/>
      <c r="F1489" s="12"/>
      <c r="G1489" s="12"/>
      <c r="H1489" s="25"/>
      <c r="I1489" s="14" t="str">
        <f aca="false">IF(OR($D1489="",$B1489=""),"",INT(($B1489-$D1489)/365.25))</f>
        <v/>
      </c>
      <c r="J1489" s="25"/>
      <c r="K1489" s="14" t="str">
        <f aca="false">IF(OR($J1489="",$I1489=""),"",IF(OR(AND($J1489="Gelmintoz",$I1489&gt;=2,$I1489&lt;=10),AND($J1489="Onkogematologik",$I1489&gt;=2,$I1489&lt;=18)),"Ha","Yo'q"))</f>
        <v/>
      </c>
      <c r="L1489" s="25"/>
      <c r="M1489" s="12"/>
      <c r="N1489" s="14" t="str">
        <f aca="false">IF(OR($C1489="",$D1489="",$J1489="",$B1489=""),"",IF(COUNTIFS($C$5:$C$2504,$C1489,$D$5:$D$2504,$D1489,$J$5:$J$2504,$J1489,$B$5:$B$2504,$B1489)&gt;1,"Takror",""))</f>
        <v/>
      </c>
    </row>
    <row r="1490" customFormat="false" ht="15" hidden="false" customHeight="false" outlineLevel="0" collapsed="false">
      <c r="A1490" s="8" t="n">
        <v>1486</v>
      </c>
      <c r="B1490" s="13"/>
      <c r="C1490" s="12"/>
      <c r="D1490" s="13"/>
      <c r="E1490" s="24"/>
      <c r="F1490" s="12"/>
      <c r="G1490" s="12"/>
      <c r="H1490" s="25"/>
      <c r="I1490" s="14" t="str">
        <f aca="false">IF(OR($D1490="",$B1490=""),"",INT(($B1490-$D1490)/365.25))</f>
        <v/>
      </c>
      <c r="J1490" s="25"/>
      <c r="K1490" s="14" t="str">
        <f aca="false">IF(OR($J1490="",$I1490=""),"",IF(OR(AND($J1490="Gelmintoz",$I1490&gt;=2,$I1490&lt;=10),AND($J1490="Onkogematologik",$I1490&gt;=2,$I1490&lt;=18)),"Ha","Yo'q"))</f>
        <v/>
      </c>
      <c r="L1490" s="25"/>
      <c r="M1490" s="12"/>
      <c r="N1490" s="14" t="str">
        <f aca="false">IF(OR($C1490="",$D1490="",$J1490="",$B1490=""),"",IF(COUNTIFS($C$5:$C$2504,$C1490,$D$5:$D$2504,$D1490,$J$5:$J$2504,$J1490,$B$5:$B$2504,$B1490)&gt;1,"Takror",""))</f>
        <v/>
      </c>
    </row>
    <row r="1491" customFormat="false" ht="15" hidden="false" customHeight="false" outlineLevel="0" collapsed="false">
      <c r="A1491" s="8" t="n">
        <v>1487</v>
      </c>
      <c r="B1491" s="13"/>
      <c r="C1491" s="12"/>
      <c r="D1491" s="13"/>
      <c r="E1491" s="24"/>
      <c r="F1491" s="12"/>
      <c r="G1491" s="12"/>
      <c r="H1491" s="25"/>
      <c r="I1491" s="14" t="str">
        <f aca="false">IF(OR($D1491="",$B1491=""),"",INT(($B1491-$D1491)/365.25))</f>
        <v/>
      </c>
      <c r="J1491" s="25"/>
      <c r="K1491" s="14" t="str">
        <f aca="false">IF(OR($J1491="",$I1491=""),"",IF(OR(AND($J1491="Gelmintoz",$I1491&gt;=2,$I1491&lt;=10),AND($J1491="Onkogematologik",$I1491&gt;=2,$I1491&lt;=18)),"Ha","Yo'q"))</f>
        <v/>
      </c>
      <c r="L1491" s="25"/>
      <c r="M1491" s="12"/>
      <c r="N1491" s="14" t="str">
        <f aca="false">IF(OR($C1491="",$D1491="",$J1491="",$B1491=""),"",IF(COUNTIFS($C$5:$C$2504,$C1491,$D$5:$D$2504,$D1491,$J$5:$J$2504,$J1491,$B$5:$B$2504,$B1491)&gt;1,"Takror",""))</f>
        <v/>
      </c>
    </row>
    <row r="1492" customFormat="false" ht="15" hidden="false" customHeight="false" outlineLevel="0" collapsed="false">
      <c r="A1492" s="8" t="n">
        <v>1488</v>
      </c>
      <c r="B1492" s="13"/>
      <c r="C1492" s="12"/>
      <c r="D1492" s="13"/>
      <c r="E1492" s="24"/>
      <c r="F1492" s="12"/>
      <c r="G1492" s="12"/>
      <c r="H1492" s="25"/>
      <c r="I1492" s="14" t="str">
        <f aca="false">IF(OR($D1492="",$B1492=""),"",INT(($B1492-$D1492)/365.25))</f>
        <v/>
      </c>
      <c r="J1492" s="25"/>
      <c r="K1492" s="14" t="str">
        <f aca="false">IF(OR($J1492="",$I1492=""),"",IF(OR(AND($J1492="Gelmintoz",$I1492&gt;=2,$I1492&lt;=10),AND($J1492="Onkogematologik",$I1492&gt;=2,$I1492&lt;=18)),"Ha","Yo'q"))</f>
        <v/>
      </c>
      <c r="L1492" s="25"/>
      <c r="M1492" s="12"/>
      <c r="N1492" s="14" t="str">
        <f aca="false">IF(OR($C1492="",$D1492="",$J1492="",$B1492=""),"",IF(COUNTIFS($C$5:$C$2504,$C1492,$D$5:$D$2504,$D1492,$J$5:$J$2504,$J1492,$B$5:$B$2504,$B1492)&gt;1,"Takror",""))</f>
        <v/>
      </c>
    </row>
    <row r="1493" customFormat="false" ht="15" hidden="false" customHeight="false" outlineLevel="0" collapsed="false">
      <c r="A1493" s="8" t="n">
        <v>1489</v>
      </c>
      <c r="B1493" s="13"/>
      <c r="C1493" s="12"/>
      <c r="D1493" s="13"/>
      <c r="E1493" s="24"/>
      <c r="F1493" s="12"/>
      <c r="G1493" s="12"/>
      <c r="H1493" s="25"/>
      <c r="I1493" s="14" t="str">
        <f aca="false">IF(OR($D1493="",$B1493=""),"",INT(($B1493-$D1493)/365.25))</f>
        <v/>
      </c>
      <c r="J1493" s="25"/>
      <c r="K1493" s="14" t="str">
        <f aca="false">IF(OR($J1493="",$I1493=""),"",IF(OR(AND($J1493="Gelmintoz",$I1493&gt;=2,$I1493&lt;=10),AND($J1493="Onkogematologik",$I1493&gt;=2,$I1493&lt;=18)),"Ha","Yo'q"))</f>
        <v/>
      </c>
      <c r="L1493" s="25"/>
      <c r="M1493" s="12"/>
      <c r="N1493" s="14" t="str">
        <f aca="false">IF(OR($C1493="",$D1493="",$J1493="",$B1493=""),"",IF(COUNTIFS($C$5:$C$2504,$C1493,$D$5:$D$2504,$D1493,$J$5:$J$2504,$J1493,$B$5:$B$2504,$B1493)&gt;1,"Takror",""))</f>
        <v/>
      </c>
    </row>
    <row r="1494" customFormat="false" ht="15" hidden="false" customHeight="false" outlineLevel="0" collapsed="false">
      <c r="A1494" s="8" t="n">
        <v>1490</v>
      </c>
      <c r="B1494" s="13"/>
      <c r="C1494" s="12"/>
      <c r="D1494" s="13"/>
      <c r="E1494" s="24"/>
      <c r="F1494" s="12"/>
      <c r="G1494" s="12"/>
      <c r="H1494" s="25"/>
      <c r="I1494" s="14" t="str">
        <f aca="false">IF(OR($D1494="",$B1494=""),"",INT(($B1494-$D1494)/365.25))</f>
        <v/>
      </c>
      <c r="J1494" s="25"/>
      <c r="K1494" s="14" t="str">
        <f aca="false">IF(OR($J1494="",$I1494=""),"",IF(OR(AND($J1494="Gelmintoz",$I1494&gt;=2,$I1494&lt;=10),AND($J1494="Onkogematologik",$I1494&gt;=2,$I1494&lt;=18)),"Ha","Yo'q"))</f>
        <v/>
      </c>
      <c r="L1494" s="25"/>
      <c r="M1494" s="12"/>
      <c r="N1494" s="14" t="str">
        <f aca="false">IF(OR($C1494="",$D1494="",$J1494="",$B1494=""),"",IF(COUNTIFS($C$5:$C$2504,$C1494,$D$5:$D$2504,$D1494,$J$5:$J$2504,$J1494,$B$5:$B$2504,$B1494)&gt;1,"Takror",""))</f>
        <v/>
      </c>
    </row>
    <row r="1495" customFormat="false" ht="15" hidden="false" customHeight="false" outlineLevel="0" collapsed="false">
      <c r="A1495" s="8" t="n">
        <v>1491</v>
      </c>
      <c r="B1495" s="13"/>
      <c r="C1495" s="12"/>
      <c r="D1495" s="13"/>
      <c r="E1495" s="24"/>
      <c r="F1495" s="12"/>
      <c r="G1495" s="12"/>
      <c r="H1495" s="25"/>
      <c r="I1495" s="14" t="str">
        <f aca="false">IF(OR($D1495="",$B1495=""),"",INT(($B1495-$D1495)/365.25))</f>
        <v/>
      </c>
      <c r="J1495" s="25"/>
      <c r="K1495" s="14" t="str">
        <f aca="false">IF(OR($J1495="",$I1495=""),"",IF(OR(AND($J1495="Gelmintoz",$I1495&gt;=2,$I1495&lt;=10),AND($J1495="Onkogematologik",$I1495&gt;=2,$I1495&lt;=18)),"Ha","Yo'q"))</f>
        <v/>
      </c>
      <c r="L1495" s="25"/>
      <c r="M1495" s="12"/>
      <c r="N1495" s="14" t="str">
        <f aca="false">IF(OR($C1495="",$D1495="",$J1495="",$B1495=""),"",IF(COUNTIFS($C$5:$C$2504,$C1495,$D$5:$D$2504,$D1495,$J$5:$J$2504,$J1495,$B$5:$B$2504,$B1495)&gt;1,"Takror",""))</f>
        <v/>
      </c>
    </row>
    <row r="1496" customFormat="false" ht="15" hidden="false" customHeight="false" outlineLevel="0" collapsed="false">
      <c r="A1496" s="8" t="n">
        <v>1492</v>
      </c>
      <c r="B1496" s="13"/>
      <c r="C1496" s="12"/>
      <c r="D1496" s="13"/>
      <c r="E1496" s="24"/>
      <c r="F1496" s="12"/>
      <c r="G1496" s="12"/>
      <c r="H1496" s="25"/>
      <c r="I1496" s="14" t="str">
        <f aca="false">IF(OR($D1496="",$B1496=""),"",INT(($B1496-$D1496)/365.25))</f>
        <v/>
      </c>
      <c r="J1496" s="25"/>
      <c r="K1496" s="14" t="str">
        <f aca="false">IF(OR($J1496="",$I1496=""),"",IF(OR(AND($J1496="Gelmintoz",$I1496&gt;=2,$I1496&lt;=10),AND($J1496="Onkogematologik",$I1496&gt;=2,$I1496&lt;=18)),"Ha","Yo'q"))</f>
        <v/>
      </c>
      <c r="L1496" s="25"/>
      <c r="M1496" s="12"/>
      <c r="N1496" s="14" t="str">
        <f aca="false">IF(OR($C1496="",$D1496="",$J1496="",$B1496=""),"",IF(COUNTIFS($C$5:$C$2504,$C1496,$D$5:$D$2504,$D1496,$J$5:$J$2504,$J1496,$B$5:$B$2504,$B1496)&gt;1,"Takror",""))</f>
        <v/>
      </c>
    </row>
    <row r="1497" customFormat="false" ht="15" hidden="false" customHeight="false" outlineLevel="0" collapsed="false">
      <c r="A1497" s="8" t="n">
        <v>1493</v>
      </c>
      <c r="B1497" s="13"/>
      <c r="C1497" s="12"/>
      <c r="D1497" s="13"/>
      <c r="E1497" s="24"/>
      <c r="F1497" s="12"/>
      <c r="G1497" s="12"/>
      <c r="H1497" s="25"/>
      <c r="I1497" s="14" t="str">
        <f aca="false">IF(OR($D1497="",$B1497=""),"",INT(($B1497-$D1497)/365.25))</f>
        <v/>
      </c>
      <c r="J1497" s="25"/>
      <c r="K1497" s="14" t="str">
        <f aca="false">IF(OR($J1497="",$I1497=""),"",IF(OR(AND($J1497="Gelmintoz",$I1497&gt;=2,$I1497&lt;=10),AND($J1497="Onkogematologik",$I1497&gt;=2,$I1497&lt;=18)),"Ha","Yo'q"))</f>
        <v/>
      </c>
      <c r="L1497" s="25"/>
      <c r="M1497" s="12"/>
      <c r="N1497" s="14" t="str">
        <f aca="false">IF(OR($C1497="",$D1497="",$J1497="",$B1497=""),"",IF(COUNTIFS($C$5:$C$2504,$C1497,$D$5:$D$2504,$D1497,$J$5:$J$2504,$J1497,$B$5:$B$2504,$B1497)&gt;1,"Takror",""))</f>
        <v/>
      </c>
    </row>
    <row r="1498" customFormat="false" ht="15" hidden="false" customHeight="false" outlineLevel="0" collapsed="false">
      <c r="A1498" s="8" t="n">
        <v>1494</v>
      </c>
      <c r="B1498" s="13"/>
      <c r="C1498" s="12"/>
      <c r="D1498" s="13"/>
      <c r="E1498" s="24"/>
      <c r="F1498" s="12"/>
      <c r="G1498" s="12"/>
      <c r="H1498" s="25"/>
      <c r="I1498" s="14" t="str">
        <f aca="false">IF(OR($D1498="",$B1498=""),"",INT(($B1498-$D1498)/365.25))</f>
        <v/>
      </c>
      <c r="J1498" s="25"/>
      <c r="K1498" s="14" t="str">
        <f aca="false">IF(OR($J1498="",$I1498=""),"",IF(OR(AND($J1498="Gelmintoz",$I1498&gt;=2,$I1498&lt;=10),AND($J1498="Onkogematologik",$I1498&gt;=2,$I1498&lt;=18)),"Ha","Yo'q"))</f>
        <v/>
      </c>
      <c r="L1498" s="25"/>
      <c r="M1498" s="12"/>
      <c r="N1498" s="14" t="str">
        <f aca="false">IF(OR($C1498="",$D1498="",$J1498="",$B1498=""),"",IF(COUNTIFS($C$5:$C$2504,$C1498,$D$5:$D$2504,$D1498,$J$5:$J$2504,$J1498,$B$5:$B$2504,$B1498)&gt;1,"Takror",""))</f>
        <v/>
      </c>
    </row>
    <row r="1499" customFormat="false" ht="15" hidden="false" customHeight="false" outlineLevel="0" collapsed="false">
      <c r="A1499" s="8" t="n">
        <v>1495</v>
      </c>
      <c r="B1499" s="13"/>
      <c r="C1499" s="12"/>
      <c r="D1499" s="13"/>
      <c r="E1499" s="24"/>
      <c r="F1499" s="12"/>
      <c r="G1499" s="12"/>
      <c r="H1499" s="25"/>
      <c r="I1499" s="14" t="str">
        <f aca="false">IF(OR($D1499="",$B1499=""),"",INT(($B1499-$D1499)/365.25))</f>
        <v/>
      </c>
      <c r="J1499" s="25"/>
      <c r="K1499" s="14" t="str">
        <f aca="false">IF(OR($J1499="",$I1499=""),"",IF(OR(AND($J1499="Gelmintoz",$I1499&gt;=2,$I1499&lt;=10),AND($J1499="Onkogematologik",$I1499&gt;=2,$I1499&lt;=18)),"Ha","Yo'q"))</f>
        <v/>
      </c>
      <c r="L1499" s="25"/>
      <c r="M1499" s="12"/>
      <c r="N1499" s="14" t="str">
        <f aca="false">IF(OR($C1499="",$D1499="",$J1499="",$B1499=""),"",IF(COUNTIFS($C$5:$C$2504,$C1499,$D$5:$D$2504,$D1499,$J$5:$J$2504,$J1499,$B$5:$B$2504,$B1499)&gt;1,"Takror",""))</f>
        <v/>
      </c>
    </row>
    <row r="1500" customFormat="false" ht="15" hidden="false" customHeight="false" outlineLevel="0" collapsed="false">
      <c r="A1500" s="8" t="n">
        <v>1496</v>
      </c>
      <c r="B1500" s="13"/>
      <c r="C1500" s="12"/>
      <c r="D1500" s="13"/>
      <c r="E1500" s="24"/>
      <c r="F1500" s="12"/>
      <c r="G1500" s="12"/>
      <c r="H1500" s="25"/>
      <c r="I1500" s="14" t="str">
        <f aca="false">IF(OR($D1500="",$B1500=""),"",INT(($B1500-$D1500)/365.25))</f>
        <v/>
      </c>
      <c r="J1500" s="25"/>
      <c r="K1500" s="14" t="str">
        <f aca="false">IF(OR($J1500="",$I1500=""),"",IF(OR(AND($J1500="Gelmintoz",$I1500&gt;=2,$I1500&lt;=10),AND($J1500="Onkogematologik",$I1500&gt;=2,$I1500&lt;=18)),"Ha","Yo'q"))</f>
        <v/>
      </c>
      <c r="L1500" s="25"/>
      <c r="M1500" s="12"/>
      <c r="N1500" s="14" t="str">
        <f aca="false">IF(OR($C1500="",$D1500="",$J1500="",$B1500=""),"",IF(COUNTIFS($C$5:$C$2504,$C1500,$D$5:$D$2504,$D1500,$J$5:$J$2504,$J1500,$B$5:$B$2504,$B1500)&gt;1,"Takror",""))</f>
        <v/>
      </c>
    </row>
    <row r="1501" customFormat="false" ht="15" hidden="false" customHeight="false" outlineLevel="0" collapsed="false">
      <c r="A1501" s="8" t="n">
        <v>1497</v>
      </c>
      <c r="B1501" s="13"/>
      <c r="C1501" s="12"/>
      <c r="D1501" s="13"/>
      <c r="E1501" s="24"/>
      <c r="F1501" s="12"/>
      <c r="G1501" s="12"/>
      <c r="H1501" s="25"/>
      <c r="I1501" s="14" t="str">
        <f aca="false">IF(OR($D1501="",$B1501=""),"",INT(($B1501-$D1501)/365.25))</f>
        <v/>
      </c>
      <c r="J1501" s="25"/>
      <c r="K1501" s="14" t="str">
        <f aca="false">IF(OR($J1501="",$I1501=""),"",IF(OR(AND($J1501="Gelmintoz",$I1501&gt;=2,$I1501&lt;=10),AND($J1501="Onkogematologik",$I1501&gt;=2,$I1501&lt;=18)),"Ha","Yo'q"))</f>
        <v/>
      </c>
      <c r="L1501" s="25"/>
      <c r="M1501" s="12"/>
      <c r="N1501" s="14" t="str">
        <f aca="false">IF(OR($C1501="",$D1501="",$J1501="",$B1501=""),"",IF(COUNTIFS($C$5:$C$2504,$C1501,$D$5:$D$2504,$D1501,$J$5:$J$2504,$J1501,$B$5:$B$2504,$B1501)&gt;1,"Takror",""))</f>
        <v/>
      </c>
    </row>
    <row r="1502" customFormat="false" ht="15" hidden="false" customHeight="false" outlineLevel="0" collapsed="false">
      <c r="A1502" s="8" t="n">
        <v>1498</v>
      </c>
      <c r="B1502" s="13"/>
      <c r="C1502" s="12"/>
      <c r="D1502" s="13"/>
      <c r="E1502" s="24"/>
      <c r="F1502" s="12"/>
      <c r="G1502" s="12"/>
      <c r="H1502" s="25"/>
      <c r="I1502" s="14" t="str">
        <f aca="false">IF(OR($D1502="",$B1502=""),"",INT(($B1502-$D1502)/365.25))</f>
        <v/>
      </c>
      <c r="J1502" s="25"/>
      <c r="K1502" s="14" t="str">
        <f aca="false">IF(OR($J1502="",$I1502=""),"",IF(OR(AND($J1502="Gelmintoz",$I1502&gt;=2,$I1502&lt;=10),AND($J1502="Onkogematologik",$I1502&gt;=2,$I1502&lt;=18)),"Ha","Yo'q"))</f>
        <v/>
      </c>
      <c r="L1502" s="25"/>
      <c r="M1502" s="12"/>
      <c r="N1502" s="14" t="str">
        <f aca="false">IF(OR($C1502="",$D1502="",$J1502="",$B1502=""),"",IF(COUNTIFS($C$5:$C$2504,$C1502,$D$5:$D$2504,$D1502,$J$5:$J$2504,$J1502,$B$5:$B$2504,$B1502)&gt;1,"Takror",""))</f>
        <v/>
      </c>
    </row>
    <row r="1503" customFormat="false" ht="15" hidden="false" customHeight="false" outlineLevel="0" collapsed="false">
      <c r="A1503" s="8" t="n">
        <v>1499</v>
      </c>
      <c r="B1503" s="13"/>
      <c r="C1503" s="12"/>
      <c r="D1503" s="13"/>
      <c r="E1503" s="24"/>
      <c r="F1503" s="12"/>
      <c r="G1503" s="12"/>
      <c r="H1503" s="25"/>
      <c r="I1503" s="14" t="str">
        <f aca="false">IF(OR($D1503="",$B1503=""),"",INT(($B1503-$D1503)/365.25))</f>
        <v/>
      </c>
      <c r="J1503" s="25"/>
      <c r="K1503" s="14" t="str">
        <f aca="false">IF(OR($J1503="",$I1503=""),"",IF(OR(AND($J1503="Gelmintoz",$I1503&gt;=2,$I1503&lt;=10),AND($J1503="Onkogematologik",$I1503&gt;=2,$I1503&lt;=18)),"Ha","Yo'q"))</f>
        <v/>
      </c>
      <c r="L1503" s="25"/>
      <c r="M1503" s="12"/>
      <c r="N1503" s="14" t="str">
        <f aca="false">IF(OR($C1503="",$D1503="",$J1503="",$B1503=""),"",IF(COUNTIFS($C$5:$C$2504,$C1503,$D$5:$D$2504,$D1503,$J$5:$J$2504,$J1503,$B$5:$B$2504,$B1503)&gt;1,"Takror",""))</f>
        <v/>
      </c>
    </row>
    <row r="1504" customFormat="false" ht="15" hidden="false" customHeight="false" outlineLevel="0" collapsed="false">
      <c r="A1504" s="8" t="n">
        <v>1500</v>
      </c>
      <c r="B1504" s="13"/>
      <c r="C1504" s="12"/>
      <c r="D1504" s="13"/>
      <c r="E1504" s="24"/>
      <c r="F1504" s="12"/>
      <c r="G1504" s="12"/>
      <c r="H1504" s="25"/>
      <c r="I1504" s="14" t="str">
        <f aca="false">IF(OR($D1504="",$B1504=""),"",INT(($B1504-$D1504)/365.25))</f>
        <v/>
      </c>
      <c r="J1504" s="25"/>
      <c r="K1504" s="14" t="str">
        <f aca="false">IF(OR($J1504="",$I1504=""),"",IF(OR(AND($J1504="Gelmintoz",$I1504&gt;=2,$I1504&lt;=10),AND($J1504="Onkogematologik",$I1504&gt;=2,$I1504&lt;=18)),"Ha","Yo'q"))</f>
        <v/>
      </c>
      <c r="L1504" s="25"/>
      <c r="M1504" s="12"/>
      <c r="N1504" s="14" t="str">
        <f aca="false">IF(OR($C1504="",$D1504="",$J1504="",$B1504=""),"",IF(COUNTIFS($C$5:$C$2504,$C1504,$D$5:$D$2504,$D1504,$J$5:$J$2504,$J1504,$B$5:$B$2504,$B1504)&gt;1,"Takror",""))</f>
        <v/>
      </c>
    </row>
    <row r="1505" customFormat="false" ht="15" hidden="false" customHeight="false" outlineLevel="0" collapsed="false">
      <c r="A1505" s="8" t="n">
        <v>1501</v>
      </c>
      <c r="B1505" s="13"/>
      <c r="C1505" s="12"/>
      <c r="D1505" s="13"/>
      <c r="E1505" s="24"/>
      <c r="F1505" s="12"/>
      <c r="G1505" s="12"/>
      <c r="H1505" s="25"/>
      <c r="I1505" s="14" t="str">
        <f aca="false">IF(OR($D1505="",$B1505=""),"",INT(($B1505-$D1505)/365.25))</f>
        <v/>
      </c>
      <c r="J1505" s="25"/>
      <c r="K1505" s="14" t="str">
        <f aca="false">IF(OR($J1505="",$I1505=""),"",IF(OR(AND($J1505="Gelmintoz",$I1505&gt;=2,$I1505&lt;=10),AND($J1505="Onkogematologik",$I1505&gt;=2,$I1505&lt;=18)),"Ha","Yo'q"))</f>
        <v/>
      </c>
      <c r="L1505" s="25"/>
      <c r="M1505" s="12"/>
      <c r="N1505" s="14" t="str">
        <f aca="false">IF(OR($C1505="",$D1505="",$J1505="",$B1505=""),"",IF(COUNTIFS($C$5:$C$2504,$C1505,$D$5:$D$2504,$D1505,$J$5:$J$2504,$J1505,$B$5:$B$2504,$B1505)&gt;1,"Takror",""))</f>
        <v/>
      </c>
    </row>
    <row r="1506" customFormat="false" ht="15" hidden="false" customHeight="false" outlineLevel="0" collapsed="false">
      <c r="A1506" s="8" t="n">
        <v>1502</v>
      </c>
      <c r="B1506" s="13"/>
      <c r="C1506" s="12"/>
      <c r="D1506" s="13"/>
      <c r="E1506" s="24"/>
      <c r="F1506" s="12"/>
      <c r="G1506" s="12"/>
      <c r="H1506" s="25"/>
      <c r="I1506" s="14" t="str">
        <f aca="false">IF(OR($D1506="",$B1506=""),"",INT(($B1506-$D1506)/365.25))</f>
        <v/>
      </c>
      <c r="J1506" s="25"/>
      <c r="K1506" s="14" t="str">
        <f aca="false">IF(OR($J1506="",$I1506=""),"",IF(OR(AND($J1506="Gelmintoz",$I1506&gt;=2,$I1506&lt;=10),AND($J1506="Onkogematologik",$I1506&gt;=2,$I1506&lt;=18)),"Ha","Yo'q"))</f>
        <v/>
      </c>
      <c r="L1506" s="25"/>
      <c r="M1506" s="12"/>
      <c r="N1506" s="14" t="str">
        <f aca="false">IF(OR($C1506="",$D1506="",$J1506="",$B1506=""),"",IF(COUNTIFS($C$5:$C$2504,$C1506,$D$5:$D$2504,$D1506,$J$5:$J$2504,$J1506,$B$5:$B$2504,$B1506)&gt;1,"Takror",""))</f>
        <v/>
      </c>
    </row>
    <row r="1507" customFormat="false" ht="15" hidden="false" customHeight="false" outlineLevel="0" collapsed="false">
      <c r="A1507" s="8" t="n">
        <v>1503</v>
      </c>
      <c r="B1507" s="13"/>
      <c r="C1507" s="12"/>
      <c r="D1507" s="13"/>
      <c r="E1507" s="24"/>
      <c r="F1507" s="12"/>
      <c r="G1507" s="12"/>
      <c r="H1507" s="25"/>
      <c r="I1507" s="14" t="str">
        <f aca="false">IF(OR($D1507="",$B1507=""),"",INT(($B1507-$D1507)/365.25))</f>
        <v/>
      </c>
      <c r="J1507" s="25"/>
      <c r="K1507" s="14" t="str">
        <f aca="false">IF(OR($J1507="",$I1507=""),"",IF(OR(AND($J1507="Gelmintoz",$I1507&gt;=2,$I1507&lt;=10),AND($J1507="Onkogematologik",$I1507&gt;=2,$I1507&lt;=18)),"Ha","Yo'q"))</f>
        <v/>
      </c>
      <c r="L1507" s="25"/>
      <c r="M1507" s="12"/>
      <c r="N1507" s="14" t="str">
        <f aca="false">IF(OR($C1507="",$D1507="",$J1507="",$B1507=""),"",IF(COUNTIFS($C$5:$C$2504,$C1507,$D$5:$D$2504,$D1507,$J$5:$J$2504,$J1507,$B$5:$B$2504,$B1507)&gt;1,"Takror",""))</f>
        <v/>
      </c>
    </row>
    <row r="1508" customFormat="false" ht="15" hidden="false" customHeight="false" outlineLevel="0" collapsed="false">
      <c r="A1508" s="8" t="n">
        <v>1504</v>
      </c>
      <c r="B1508" s="13"/>
      <c r="C1508" s="12"/>
      <c r="D1508" s="13"/>
      <c r="E1508" s="24"/>
      <c r="F1508" s="12"/>
      <c r="G1508" s="12"/>
      <c r="H1508" s="25"/>
      <c r="I1508" s="14" t="str">
        <f aca="false">IF(OR($D1508="",$B1508=""),"",INT(($B1508-$D1508)/365.25))</f>
        <v/>
      </c>
      <c r="J1508" s="25"/>
      <c r="K1508" s="14" t="str">
        <f aca="false">IF(OR($J1508="",$I1508=""),"",IF(OR(AND($J1508="Gelmintoz",$I1508&gt;=2,$I1508&lt;=10),AND($J1508="Onkogematologik",$I1508&gt;=2,$I1508&lt;=18)),"Ha","Yo'q"))</f>
        <v/>
      </c>
      <c r="L1508" s="25"/>
      <c r="M1508" s="12"/>
      <c r="N1508" s="14" t="str">
        <f aca="false">IF(OR($C1508="",$D1508="",$J1508="",$B1508=""),"",IF(COUNTIFS($C$5:$C$2504,$C1508,$D$5:$D$2504,$D1508,$J$5:$J$2504,$J1508,$B$5:$B$2504,$B1508)&gt;1,"Takror",""))</f>
        <v/>
      </c>
    </row>
    <row r="1509" customFormat="false" ht="15" hidden="false" customHeight="false" outlineLevel="0" collapsed="false">
      <c r="A1509" s="8" t="n">
        <v>1505</v>
      </c>
      <c r="B1509" s="13"/>
      <c r="C1509" s="12"/>
      <c r="D1509" s="13"/>
      <c r="E1509" s="24"/>
      <c r="F1509" s="12"/>
      <c r="G1509" s="12"/>
      <c r="H1509" s="25"/>
      <c r="I1509" s="14" t="str">
        <f aca="false">IF(OR($D1509="",$B1509=""),"",INT(($B1509-$D1509)/365.25))</f>
        <v/>
      </c>
      <c r="J1509" s="25"/>
      <c r="K1509" s="14" t="str">
        <f aca="false">IF(OR($J1509="",$I1509=""),"",IF(OR(AND($J1509="Gelmintoz",$I1509&gt;=2,$I1509&lt;=10),AND($J1509="Onkogematologik",$I1509&gt;=2,$I1509&lt;=18)),"Ha","Yo'q"))</f>
        <v/>
      </c>
      <c r="L1509" s="25"/>
      <c r="M1509" s="12"/>
      <c r="N1509" s="14" t="str">
        <f aca="false">IF(OR($C1509="",$D1509="",$J1509="",$B1509=""),"",IF(COUNTIFS($C$5:$C$2504,$C1509,$D$5:$D$2504,$D1509,$J$5:$J$2504,$J1509,$B$5:$B$2504,$B1509)&gt;1,"Takror",""))</f>
        <v/>
      </c>
    </row>
    <row r="1510" customFormat="false" ht="15" hidden="false" customHeight="false" outlineLevel="0" collapsed="false">
      <c r="A1510" s="8" t="n">
        <v>1506</v>
      </c>
      <c r="B1510" s="13"/>
      <c r="C1510" s="12"/>
      <c r="D1510" s="13"/>
      <c r="E1510" s="24"/>
      <c r="F1510" s="12"/>
      <c r="G1510" s="12"/>
      <c r="H1510" s="25"/>
      <c r="I1510" s="14" t="str">
        <f aca="false">IF(OR($D1510="",$B1510=""),"",INT(($B1510-$D1510)/365.25))</f>
        <v/>
      </c>
      <c r="J1510" s="25"/>
      <c r="K1510" s="14" t="str">
        <f aca="false">IF(OR($J1510="",$I1510=""),"",IF(OR(AND($J1510="Gelmintoz",$I1510&gt;=2,$I1510&lt;=10),AND($J1510="Onkogematologik",$I1510&gt;=2,$I1510&lt;=18)),"Ha","Yo'q"))</f>
        <v/>
      </c>
      <c r="L1510" s="25"/>
      <c r="M1510" s="12"/>
      <c r="N1510" s="14" t="str">
        <f aca="false">IF(OR($C1510="",$D1510="",$J1510="",$B1510=""),"",IF(COUNTIFS($C$5:$C$2504,$C1510,$D$5:$D$2504,$D1510,$J$5:$J$2504,$J1510,$B$5:$B$2504,$B1510)&gt;1,"Takror",""))</f>
        <v/>
      </c>
    </row>
    <row r="1511" customFormat="false" ht="15" hidden="false" customHeight="false" outlineLevel="0" collapsed="false">
      <c r="A1511" s="8" t="n">
        <v>1507</v>
      </c>
      <c r="B1511" s="13"/>
      <c r="C1511" s="12"/>
      <c r="D1511" s="13"/>
      <c r="E1511" s="24"/>
      <c r="F1511" s="12"/>
      <c r="G1511" s="12"/>
      <c r="H1511" s="25"/>
      <c r="I1511" s="14" t="str">
        <f aca="false">IF(OR($D1511="",$B1511=""),"",INT(($B1511-$D1511)/365.25))</f>
        <v/>
      </c>
      <c r="J1511" s="25"/>
      <c r="K1511" s="14" t="str">
        <f aca="false">IF(OR($J1511="",$I1511=""),"",IF(OR(AND($J1511="Gelmintoz",$I1511&gt;=2,$I1511&lt;=10),AND($J1511="Onkogematologik",$I1511&gt;=2,$I1511&lt;=18)),"Ha","Yo'q"))</f>
        <v/>
      </c>
      <c r="L1511" s="25"/>
      <c r="M1511" s="12"/>
      <c r="N1511" s="14" t="str">
        <f aca="false">IF(OR($C1511="",$D1511="",$J1511="",$B1511=""),"",IF(COUNTIFS($C$5:$C$2504,$C1511,$D$5:$D$2504,$D1511,$J$5:$J$2504,$J1511,$B$5:$B$2504,$B1511)&gt;1,"Takror",""))</f>
        <v/>
      </c>
    </row>
    <row r="1512" customFormat="false" ht="15" hidden="false" customHeight="false" outlineLevel="0" collapsed="false">
      <c r="A1512" s="8" t="n">
        <v>1508</v>
      </c>
      <c r="B1512" s="13"/>
      <c r="C1512" s="12"/>
      <c r="D1512" s="13"/>
      <c r="E1512" s="24"/>
      <c r="F1512" s="12"/>
      <c r="G1512" s="12"/>
      <c r="H1512" s="25"/>
      <c r="I1512" s="14" t="str">
        <f aca="false">IF(OR($D1512="",$B1512=""),"",INT(($B1512-$D1512)/365.25))</f>
        <v/>
      </c>
      <c r="J1512" s="25"/>
      <c r="K1512" s="14" t="str">
        <f aca="false">IF(OR($J1512="",$I1512=""),"",IF(OR(AND($J1512="Gelmintoz",$I1512&gt;=2,$I1512&lt;=10),AND($J1512="Onkogematologik",$I1512&gt;=2,$I1512&lt;=18)),"Ha","Yo'q"))</f>
        <v/>
      </c>
      <c r="L1512" s="25"/>
      <c r="M1512" s="12"/>
      <c r="N1512" s="14" t="str">
        <f aca="false">IF(OR($C1512="",$D1512="",$J1512="",$B1512=""),"",IF(COUNTIFS($C$5:$C$2504,$C1512,$D$5:$D$2504,$D1512,$J$5:$J$2504,$J1512,$B$5:$B$2504,$B1512)&gt;1,"Takror",""))</f>
        <v/>
      </c>
    </row>
    <row r="1513" customFormat="false" ht="15" hidden="false" customHeight="false" outlineLevel="0" collapsed="false">
      <c r="A1513" s="8" t="n">
        <v>1509</v>
      </c>
      <c r="B1513" s="13"/>
      <c r="C1513" s="12"/>
      <c r="D1513" s="13"/>
      <c r="E1513" s="24"/>
      <c r="F1513" s="12"/>
      <c r="G1513" s="12"/>
      <c r="H1513" s="25"/>
      <c r="I1513" s="14" t="str">
        <f aca="false">IF(OR($D1513="",$B1513=""),"",INT(($B1513-$D1513)/365.25))</f>
        <v/>
      </c>
      <c r="J1513" s="25"/>
      <c r="K1513" s="14" t="str">
        <f aca="false">IF(OR($J1513="",$I1513=""),"",IF(OR(AND($J1513="Gelmintoz",$I1513&gt;=2,$I1513&lt;=10),AND($J1513="Onkogematologik",$I1513&gt;=2,$I1513&lt;=18)),"Ha","Yo'q"))</f>
        <v/>
      </c>
      <c r="L1513" s="25"/>
      <c r="M1513" s="12"/>
      <c r="N1513" s="14" t="str">
        <f aca="false">IF(OR($C1513="",$D1513="",$J1513="",$B1513=""),"",IF(COUNTIFS($C$5:$C$2504,$C1513,$D$5:$D$2504,$D1513,$J$5:$J$2504,$J1513,$B$5:$B$2504,$B1513)&gt;1,"Takror",""))</f>
        <v/>
      </c>
    </row>
    <row r="1514" customFormat="false" ht="15" hidden="false" customHeight="false" outlineLevel="0" collapsed="false">
      <c r="A1514" s="8" t="n">
        <v>1510</v>
      </c>
      <c r="B1514" s="13"/>
      <c r="C1514" s="12"/>
      <c r="D1514" s="13"/>
      <c r="E1514" s="24"/>
      <c r="F1514" s="12"/>
      <c r="G1514" s="12"/>
      <c r="H1514" s="25"/>
      <c r="I1514" s="14" t="str">
        <f aca="false">IF(OR($D1514="",$B1514=""),"",INT(($B1514-$D1514)/365.25))</f>
        <v/>
      </c>
      <c r="J1514" s="25"/>
      <c r="K1514" s="14" t="str">
        <f aca="false">IF(OR($J1514="",$I1514=""),"",IF(OR(AND($J1514="Gelmintoz",$I1514&gt;=2,$I1514&lt;=10),AND($J1514="Onkogematologik",$I1514&gt;=2,$I1514&lt;=18)),"Ha","Yo'q"))</f>
        <v/>
      </c>
      <c r="L1514" s="25"/>
      <c r="M1514" s="12"/>
      <c r="N1514" s="14" t="str">
        <f aca="false">IF(OR($C1514="",$D1514="",$J1514="",$B1514=""),"",IF(COUNTIFS($C$5:$C$2504,$C1514,$D$5:$D$2504,$D1514,$J$5:$J$2504,$J1514,$B$5:$B$2504,$B1514)&gt;1,"Takror",""))</f>
        <v/>
      </c>
    </row>
    <row r="1515" customFormat="false" ht="15" hidden="false" customHeight="false" outlineLevel="0" collapsed="false">
      <c r="A1515" s="8" t="n">
        <v>1511</v>
      </c>
      <c r="B1515" s="13"/>
      <c r="C1515" s="12"/>
      <c r="D1515" s="13"/>
      <c r="E1515" s="24"/>
      <c r="F1515" s="12"/>
      <c r="G1515" s="12"/>
      <c r="H1515" s="25"/>
      <c r="I1515" s="14" t="str">
        <f aca="false">IF(OR($D1515="",$B1515=""),"",INT(($B1515-$D1515)/365.25))</f>
        <v/>
      </c>
      <c r="J1515" s="25"/>
      <c r="K1515" s="14" t="str">
        <f aca="false">IF(OR($J1515="",$I1515=""),"",IF(OR(AND($J1515="Gelmintoz",$I1515&gt;=2,$I1515&lt;=10),AND($J1515="Onkogematologik",$I1515&gt;=2,$I1515&lt;=18)),"Ha","Yo'q"))</f>
        <v/>
      </c>
      <c r="L1515" s="25"/>
      <c r="M1515" s="12"/>
      <c r="N1515" s="14" t="str">
        <f aca="false">IF(OR($C1515="",$D1515="",$J1515="",$B1515=""),"",IF(COUNTIFS($C$5:$C$2504,$C1515,$D$5:$D$2504,$D1515,$J$5:$J$2504,$J1515,$B$5:$B$2504,$B1515)&gt;1,"Takror",""))</f>
        <v/>
      </c>
    </row>
    <row r="1516" customFormat="false" ht="15" hidden="false" customHeight="false" outlineLevel="0" collapsed="false">
      <c r="A1516" s="8" t="n">
        <v>1512</v>
      </c>
      <c r="B1516" s="13"/>
      <c r="C1516" s="12"/>
      <c r="D1516" s="13"/>
      <c r="E1516" s="24"/>
      <c r="F1516" s="12"/>
      <c r="G1516" s="12"/>
      <c r="H1516" s="25"/>
      <c r="I1516" s="14" t="str">
        <f aca="false">IF(OR($D1516="",$B1516=""),"",INT(($B1516-$D1516)/365.25))</f>
        <v/>
      </c>
      <c r="J1516" s="25"/>
      <c r="K1516" s="14" t="str">
        <f aca="false">IF(OR($J1516="",$I1516=""),"",IF(OR(AND($J1516="Gelmintoz",$I1516&gt;=2,$I1516&lt;=10),AND($J1516="Onkogematologik",$I1516&gt;=2,$I1516&lt;=18)),"Ha","Yo'q"))</f>
        <v/>
      </c>
      <c r="L1516" s="25"/>
      <c r="M1516" s="12"/>
      <c r="N1516" s="14" t="str">
        <f aca="false">IF(OR($C1516="",$D1516="",$J1516="",$B1516=""),"",IF(COUNTIFS($C$5:$C$2504,$C1516,$D$5:$D$2504,$D1516,$J$5:$J$2504,$J1516,$B$5:$B$2504,$B1516)&gt;1,"Takror",""))</f>
        <v/>
      </c>
    </row>
    <row r="1517" customFormat="false" ht="15" hidden="false" customHeight="false" outlineLevel="0" collapsed="false">
      <c r="A1517" s="8" t="n">
        <v>1513</v>
      </c>
      <c r="B1517" s="13"/>
      <c r="C1517" s="12"/>
      <c r="D1517" s="13"/>
      <c r="E1517" s="24"/>
      <c r="F1517" s="12"/>
      <c r="G1517" s="12"/>
      <c r="H1517" s="25"/>
      <c r="I1517" s="14" t="str">
        <f aca="false">IF(OR($D1517="",$B1517=""),"",INT(($B1517-$D1517)/365.25))</f>
        <v/>
      </c>
      <c r="J1517" s="25"/>
      <c r="K1517" s="14" t="str">
        <f aca="false">IF(OR($J1517="",$I1517=""),"",IF(OR(AND($J1517="Gelmintoz",$I1517&gt;=2,$I1517&lt;=10),AND($J1517="Onkogematologik",$I1517&gt;=2,$I1517&lt;=18)),"Ha","Yo'q"))</f>
        <v/>
      </c>
      <c r="L1517" s="25"/>
      <c r="M1517" s="12"/>
      <c r="N1517" s="14" t="str">
        <f aca="false">IF(OR($C1517="",$D1517="",$J1517="",$B1517=""),"",IF(COUNTIFS($C$5:$C$2504,$C1517,$D$5:$D$2504,$D1517,$J$5:$J$2504,$J1517,$B$5:$B$2504,$B1517)&gt;1,"Takror",""))</f>
        <v/>
      </c>
    </row>
    <row r="1518" customFormat="false" ht="15" hidden="false" customHeight="false" outlineLevel="0" collapsed="false">
      <c r="A1518" s="8" t="n">
        <v>1514</v>
      </c>
      <c r="B1518" s="13"/>
      <c r="C1518" s="12"/>
      <c r="D1518" s="13"/>
      <c r="E1518" s="24"/>
      <c r="F1518" s="12"/>
      <c r="G1518" s="12"/>
      <c r="H1518" s="25"/>
      <c r="I1518" s="14" t="str">
        <f aca="false">IF(OR($D1518="",$B1518=""),"",INT(($B1518-$D1518)/365.25))</f>
        <v/>
      </c>
      <c r="J1518" s="25"/>
      <c r="K1518" s="14" t="str">
        <f aca="false">IF(OR($J1518="",$I1518=""),"",IF(OR(AND($J1518="Gelmintoz",$I1518&gt;=2,$I1518&lt;=10),AND($J1518="Onkogematologik",$I1518&gt;=2,$I1518&lt;=18)),"Ha","Yo'q"))</f>
        <v/>
      </c>
      <c r="L1518" s="25"/>
      <c r="M1518" s="12"/>
      <c r="N1518" s="14" t="str">
        <f aca="false">IF(OR($C1518="",$D1518="",$J1518="",$B1518=""),"",IF(COUNTIFS($C$5:$C$2504,$C1518,$D$5:$D$2504,$D1518,$J$5:$J$2504,$J1518,$B$5:$B$2504,$B1518)&gt;1,"Takror",""))</f>
        <v/>
      </c>
    </row>
    <row r="1519" customFormat="false" ht="15" hidden="false" customHeight="false" outlineLevel="0" collapsed="false">
      <c r="A1519" s="8" t="n">
        <v>1515</v>
      </c>
      <c r="B1519" s="13"/>
      <c r="C1519" s="12"/>
      <c r="D1519" s="13"/>
      <c r="E1519" s="24"/>
      <c r="F1519" s="12"/>
      <c r="G1519" s="12"/>
      <c r="H1519" s="25"/>
      <c r="I1519" s="14" t="str">
        <f aca="false">IF(OR($D1519="",$B1519=""),"",INT(($B1519-$D1519)/365.25))</f>
        <v/>
      </c>
      <c r="J1519" s="25"/>
      <c r="K1519" s="14" t="str">
        <f aca="false">IF(OR($J1519="",$I1519=""),"",IF(OR(AND($J1519="Gelmintoz",$I1519&gt;=2,$I1519&lt;=10),AND($J1519="Onkogematologik",$I1519&gt;=2,$I1519&lt;=18)),"Ha","Yo'q"))</f>
        <v/>
      </c>
      <c r="L1519" s="25"/>
      <c r="M1519" s="12"/>
      <c r="N1519" s="14" t="str">
        <f aca="false">IF(OR($C1519="",$D1519="",$J1519="",$B1519=""),"",IF(COUNTIFS($C$5:$C$2504,$C1519,$D$5:$D$2504,$D1519,$J$5:$J$2504,$J1519,$B$5:$B$2504,$B1519)&gt;1,"Takror",""))</f>
        <v/>
      </c>
    </row>
    <row r="1520" customFormat="false" ht="15" hidden="false" customHeight="false" outlineLevel="0" collapsed="false">
      <c r="A1520" s="8" t="n">
        <v>1516</v>
      </c>
      <c r="B1520" s="13"/>
      <c r="C1520" s="12"/>
      <c r="D1520" s="13"/>
      <c r="E1520" s="24"/>
      <c r="F1520" s="12"/>
      <c r="G1520" s="12"/>
      <c r="H1520" s="25"/>
      <c r="I1520" s="14" t="str">
        <f aca="false">IF(OR($D1520="",$B1520=""),"",INT(($B1520-$D1520)/365.25))</f>
        <v/>
      </c>
      <c r="J1520" s="25"/>
      <c r="K1520" s="14" t="str">
        <f aca="false">IF(OR($J1520="",$I1520=""),"",IF(OR(AND($J1520="Gelmintoz",$I1520&gt;=2,$I1520&lt;=10),AND($J1520="Onkogematologik",$I1520&gt;=2,$I1520&lt;=18)),"Ha","Yo'q"))</f>
        <v/>
      </c>
      <c r="L1520" s="25"/>
      <c r="M1520" s="12"/>
      <c r="N1520" s="14" t="str">
        <f aca="false">IF(OR($C1520="",$D1520="",$J1520="",$B1520=""),"",IF(COUNTIFS($C$5:$C$2504,$C1520,$D$5:$D$2504,$D1520,$J$5:$J$2504,$J1520,$B$5:$B$2504,$B1520)&gt;1,"Takror",""))</f>
        <v/>
      </c>
    </row>
    <row r="1521" customFormat="false" ht="15" hidden="false" customHeight="false" outlineLevel="0" collapsed="false">
      <c r="A1521" s="8" t="n">
        <v>1517</v>
      </c>
      <c r="B1521" s="13"/>
      <c r="C1521" s="12"/>
      <c r="D1521" s="13"/>
      <c r="E1521" s="24"/>
      <c r="F1521" s="12"/>
      <c r="G1521" s="12"/>
      <c r="H1521" s="25"/>
      <c r="I1521" s="14" t="str">
        <f aca="false">IF(OR($D1521="",$B1521=""),"",INT(($B1521-$D1521)/365.25))</f>
        <v/>
      </c>
      <c r="J1521" s="25"/>
      <c r="K1521" s="14" t="str">
        <f aca="false">IF(OR($J1521="",$I1521=""),"",IF(OR(AND($J1521="Gelmintoz",$I1521&gt;=2,$I1521&lt;=10),AND($J1521="Onkogematologik",$I1521&gt;=2,$I1521&lt;=18)),"Ha","Yo'q"))</f>
        <v/>
      </c>
      <c r="L1521" s="25"/>
      <c r="M1521" s="12"/>
      <c r="N1521" s="14" t="str">
        <f aca="false">IF(OR($C1521="",$D1521="",$J1521="",$B1521=""),"",IF(COUNTIFS($C$5:$C$2504,$C1521,$D$5:$D$2504,$D1521,$J$5:$J$2504,$J1521,$B$5:$B$2504,$B1521)&gt;1,"Takror",""))</f>
        <v/>
      </c>
    </row>
    <row r="1522" customFormat="false" ht="15" hidden="false" customHeight="false" outlineLevel="0" collapsed="false">
      <c r="A1522" s="8" t="n">
        <v>1518</v>
      </c>
      <c r="B1522" s="13"/>
      <c r="C1522" s="12"/>
      <c r="D1522" s="13"/>
      <c r="E1522" s="24"/>
      <c r="F1522" s="12"/>
      <c r="G1522" s="12"/>
      <c r="H1522" s="25"/>
      <c r="I1522" s="14" t="str">
        <f aca="false">IF(OR($D1522="",$B1522=""),"",INT(($B1522-$D1522)/365.25))</f>
        <v/>
      </c>
      <c r="J1522" s="25"/>
      <c r="K1522" s="14" t="str">
        <f aca="false">IF(OR($J1522="",$I1522=""),"",IF(OR(AND($J1522="Gelmintoz",$I1522&gt;=2,$I1522&lt;=10),AND($J1522="Onkogematologik",$I1522&gt;=2,$I1522&lt;=18)),"Ha","Yo'q"))</f>
        <v/>
      </c>
      <c r="L1522" s="25"/>
      <c r="M1522" s="12"/>
      <c r="N1522" s="14" t="str">
        <f aca="false">IF(OR($C1522="",$D1522="",$J1522="",$B1522=""),"",IF(COUNTIFS($C$5:$C$2504,$C1522,$D$5:$D$2504,$D1522,$J$5:$J$2504,$J1522,$B$5:$B$2504,$B1522)&gt;1,"Takror",""))</f>
        <v/>
      </c>
    </row>
    <row r="1523" customFormat="false" ht="15" hidden="false" customHeight="false" outlineLevel="0" collapsed="false">
      <c r="A1523" s="8" t="n">
        <v>1519</v>
      </c>
      <c r="B1523" s="13"/>
      <c r="C1523" s="12"/>
      <c r="D1523" s="13"/>
      <c r="E1523" s="24"/>
      <c r="F1523" s="12"/>
      <c r="G1523" s="12"/>
      <c r="H1523" s="25"/>
      <c r="I1523" s="14" t="str">
        <f aca="false">IF(OR($D1523="",$B1523=""),"",INT(($B1523-$D1523)/365.25))</f>
        <v/>
      </c>
      <c r="J1523" s="25"/>
      <c r="K1523" s="14" t="str">
        <f aca="false">IF(OR($J1523="",$I1523=""),"",IF(OR(AND($J1523="Gelmintoz",$I1523&gt;=2,$I1523&lt;=10),AND($J1523="Onkogematologik",$I1523&gt;=2,$I1523&lt;=18)),"Ha","Yo'q"))</f>
        <v/>
      </c>
      <c r="L1523" s="25"/>
      <c r="M1523" s="12"/>
      <c r="N1523" s="14" t="str">
        <f aca="false">IF(OR($C1523="",$D1523="",$J1523="",$B1523=""),"",IF(COUNTIFS($C$5:$C$2504,$C1523,$D$5:$D$2504,$D1523,$J$5:$J$2504,$J1523,$B$5:$B$2504,$B1523)&gt;1,"Takror",""))</f>
        <v/>
      </c>
    </row>
    <row r="1524" customFormat="false" ht="15" hidden="false" customHeight="false" outlineLevel="0" collapsed="false">
      <c r="A1524" s="8" t="n">
        <v>1520</v>
      </c>
      <c r="B1524" s="13"/>
      <c r="C1524" s="12"/>
      <c r="D1524" s="13"/>
      <c r="E1524" s="24"/>
      <c r="F1524" s="12"/>
      <c r="G1524" s="12"/>
      <c r="H1524" s="25"/>
      <c r="I1524" s="14" t="str">
        <f aca="false">IF(OR($D1524="",$B1524=""),"",INT(($B1524-$D1524)/365.25))</f>
        <v/>
      </c>
      <c r="J1524" s="25"/>
      <c r="K1524" s="14" t="str">
        <f aca="false">IF(OR($J1524="",$I1524=""),"",IF(OR(AND($J1524="Gelmintoz",$I1524&gt;=2,$I1524&lt;=10),AND($J1524="Onkogematologik",$I1524&gt;=2,$I1524&lt;=18)),"Ha","Yo'q"))</f>
        <v/>
      </c>
      <c r="L1524" s="25"/>
      <c r="M1524" s="12"/>
      <c r="N1524" s="14" t="str">
        <f aca="false">IF(OR($C1524="",$D1524="",$J1524="",$B1524=""),"",IF(COUNTIFS($C$5:$C$2504,$C1524,$D$5:$D$2504,$D1524,$J$5:$J$2504,$J1524,$B$5:$B$2504,$B1524)&gt;1,"Takror",""))</f>
        <v/>
      </c>
    </row>
    <row r="1525" customFormat="false" ht="15" hidden="false" customHeight="false" outlineLevel="0" collapsed="false">
      <c r="A1525" s="8" t="n">
        <v>1521</v>
      </c>
      <c r="B1525" s="13"/>
      <c r="C1525" s="12"/>
      <c r="D1525" s="13"/>
      <c r="E1525" s="24"/>
      <c r="F1525" s="12"/>
      <c r="G1525" s="12"/>
      <c r="H1525" s="25"/>
      <c r="I1525" s="14" t="str">
        <f aca="false">IF(OR($D1525="",$B1525=""),"",INT(($B1525-$D1525)/365.25))</f>
        <v/>
      </c>
      <c r="J1525" s="25"/>
      <c r="K1525" s="14" t="str">
        <f aca="false">IF(OR($J1525="",$I1525=""),"",IF(OR(AND($J1525="Gelmintoz",$I1525&gt;=2,$I1525&lt;=10),AND($J1525="Onkogematologik",$I1525&gt;=2,$I1525&lt;=18)),"Ha","Yo'q"))</f>
        <v/>
      </c>
      <c r="L1525" s="25"/>
      <c r="M1525" s="12"/>
      <c r="N1525" s="14" t="str">
        <f aca="false">IF(OR($C1525="",$D1525="",$J1525="",$B1525=""),"",IF(COUNTIFS($C$5:$C$2504,$C1525,$D$5:$D$2504,$D1525,$J$5:$J$2504,$J1525,$B$5:$B$2504,$B1525)&gt;1,"Takror",""))</f>
        <v/>
      </c>
    </row>
    <row r="1526" customFormat="false" ht="15" hidden="false" customHeight="false" outlineLevel="0" collapsed="false">
      <c r="A1526" s="8" t="n">
        <v>1522</v>
      </c>
      <c r="B1526" s="13"/>
      <c r="C1526" s="12"/>
      <c r="D1526" s="13"/>
      <c r="E1526" s="24"/>
      <c r="F1526" s="12"/>
      <c r="G1526" s="12"/>
      <c r="H1526" s="25"/>
      <c r="I1526" s="14" t="str">
        <f aca="false">IF(OR($D1526="",$B1526=""),"",INT(($B1526-$D1526)/365.25))</f>
        <v/>
      </c>
      <c r="J1526" s="25"/>
      <c r="K1526" s="14" t="str">
        <f aca="false">IF(OR($J1526="",$I1526=""),"",IF(OR(AND($J1526="Gelmintoz",$I1526&gt;=2,$I1526&lt;=10),AND($J1526="Onkogematologik",$I1526&gt;=2,$I1526&lt;=18)),"Ha","Yo'q"))</f>
        <v/>
      </c>
      <c r="L1526" s="25"/>
      <c r="M1526" s="12"/>
      <c r="N1526" s="14" t="str">
        <f aca="false">IF(OR($C1526="",$D1526="",$J1526="",$B1526=""),"",IF(COUNTIFS($C$5:$C$2504,$C1526,$D$5:$D$2504,$D1526,$J$5:$J$2504,$J1526,$B$5:$B$2504,$B1526)&gt;1,"Takror",""))</f>
        <v/>
      </c>
    </row>
    <row r="1527" customFormat="false" ht="15" hidden="false" customHeight="false" outlineLevel="0" collapsed="false">
      <c r="A1527" s="8" t="n">
        <v>1523</v>
      </c>
      <c r="B1527" s="13"/>
      <c r="C1527" s="12"/>
      <c r="D1527" s="13"/>
      <c r="E1527" s="24"/>
      <c r="F1527" s="12"/>
      <c r="G1527" s="12"/>
      <c r="H1527" s="25"/>
      <c r="I1527" s="14" t="str">
        <f aca="false">IF(OR($D1527="",$B1527=""),"",INT(($B1527-$D1527)/365.25))</f>
        <v/>
      </c>
      <c r="J1527" s="25"/>
      <c r="K1527" s="14" t="str">
        <f aca="false">IF(OR($J1527="",$I1527=""),"",IF(OR(AND($J1527="Gelmintoz",$I1527&gt;=2,$I1527&lt;=10),AND($J1527="Onkogematologik",$I1527&gt;=2,$I1527&lt;=18)),"Ha","Yo'q"))</f>
        <v/>
      </c>
      <c r="L1527" s="25"/>
      <c r="M1527" s="12"/>
      <c r="N1527" s="14" t="str">
        <f aca="false">IF(OR($C1527="",$D1527="",$J1527="",$B1527=""),"",IF(COUNTIFS($C$5:$C$2504,$C1527,$D$5:$D$2504,$D1527,$J$5:$J$2504,$J1527,$B$5:$B$2504,$B1527)&gt;1,"Takror",""))</f>
        <v/>
      </c>
    </row>
    <row r="1528" customFormat="false" ht="15" hidden="false" customHeight="false" outlineLevel="0" collapsed="false">
      <c r="A1528" s="8" t="n">
        <v>1524</v>
      </c>
      <c r="B1528" s="13"/>
      <c r="C1528" s="12"/>
      <c r="D1528" s="13"/>
      <c r="E1528" s="24"/>
      <c r="F1528" s="12"/>
      <c r="G1528" s="12"/>
      <c r="H1528" s="25"/>
      <c r="I1528" s="14" t="str">
        <f aca="false">IF(OR($D1528="",$B1528=""),"",INT(($B1528-$D1528)/365.25))</f>
        <v/>
      </c>
      <c r="J1528" s="25"/>
      <c r="K1528" s="14" t="str">
        <f aca="false">IF(OR($J1528="",$I1528=""),"",IF(OR(AND($J1528="Gelmintoz",$I1528&gt;=2,$I1528&lt;=10),AND($J1528="Onkogematologik",$I1528&gt;=2,$I1528&lt;=18)),"Ha","Yo'q"))</f>
        <v/>
      </c>
      <c r="L1528" s="25"/>
      <c r="M1528" s="12"/>
      <c r="N1528" s="14" t="str">
        <f aca="false">IF(OR($C1528="",$D1528="",$J1528="",$B1528=""),"",IF(COUNTIFS($C$5:$C$2504,$C1528,$D$5:$D$2504,$D1528,$J$5:$J$2504,$J1528,$B$5:$B$2504,$B1528)&gt;1,"Takror",""))</f>
        <v/>
      </c>
    </row>
    <row r="1529" customFormat="false" ht="15" hidden="false" customHeight="false" outlineLevel="0" collapsed="false">
      <c r="A1529" s="8" t="n">
        <v>1525</v>
      </c>
      <c r="B1529" s="13"/>
      <c r="C1529" s="12"/>
      <c r="D1529" s="13"/>
      <c r="E1529" s="24"/>
      <c r="F1529" s="12"/>
      <c r="G1529" s="12"/>
      <c r="H1529" s="25"/>
      <c r="I1529" s="14" t="str">
        <f aca="false">IF(OR($D1529="",$B1529=""),"",INT(($B1529-$D1529)/365.25))</f>
        <v/>
      </c>
      <c r="J1529" s="25"/>
      <c r="K1529" s="14" t="str">
        <f aca="false">IF(OR($J1529="",$I1529=""),"",IF(OR(AND($J1529="Gelmintoz",$I1529&gt;=2,$I1529&lt;=10),AND($J1529="Onkogematologik",$I1529&gt;=2,$I1529&lt;=18)),"Ha","Yo'q"))</f>
        <v/>
      </c>
      <c r="L1529" s="25"/>
      <c r="M1529" s="12"/>
      <c r="N1529" s="14" t="str">
        <f aca="false">IF(OR($C1529="",$D1529="",$J1529="",$B1529=""),"",IF(COUNTIFS($C$5:$C$2504,$C1529,$D$5:$D$2504,$D1529,$J$5:$J$2504,$J1529,$B$5:$B$2504,$B1529)&gt;1,"Takror",""))</f>
        <v/>
      </c>
    </row>
    <row r="1530" customFormat="false" ht="15" hidden="false" customHeight="false" outlineLevel="0" collapsed="false">
      <c r="A1530" s="8" t="n">
        <v>1526</v>
      </c>
      <c r="B1530" s="13"/>
      <c r="C1530" s="12"/>
      <c r="D1530" s="13"/>
      <c r="E1530" s="24"/>
      <c r="F1530" s="12"/>
      <c r="G1530" s="12"/>
      <c r="H1530" s="25"/>
      <c r="I1530" s="14" t="str">
        <f aca="false">IF(OR($D1530="",$B1530=""),"",INT(($B1530-$D1530)/365.25))</f>
        <v/>
      </c>
      <c r="J1530" s="25"/>
      <c r="K1530" s="14" t="str">
        <f aca="false">IF(OR($J1530="",$I1530=""),"",IF(OR(AND($J1530="Gelmintoz",$I1530&gt;=2,$I1530&lt;=10),AND($J1530="Onkogematologik",$I1530&gt;=2,$I1530&lt;=18)),"Ha","Yo'q"))</f>
        <v/>
      </c>
      <c r="L1530" s="25"/>
      <c r="M1530" s="12"/>
      <c r="N1530" s="14" t="str">
        <f aca="false">IF(OR($C1530="",$D1530="",$J1530="",$B1530=""),"",IF(COUNTIFS($C$5:$C$2504,$C1530,$D$5:$D$2504,$D1530,$J$5:$J$2504,$J1530,$B$5:$B$2504,$B1530)&gt;1,"Takror",""))</f>
        <v/>
      </c>
    </row>
    <row r="1531" customFormat="false" ht="15" hidden="false" customHeight="false" outlineLevel="0" collapsed="false">
      <c r="A1531" s="8" t="n">
        <v>1527</v>
      </c>
      <c r="B1531" s="13"/>
      <c r="C1531" s="12"/>
      <c r="D1531" s="13"/>
      <c r="E1531" s="24"/>
      <c r="F1531" s="12"/>
      <c r="G1531" s="12"/>
      <c r="H1531" s="25"/>
      <c r="I1531" s="14" t="str">
        <f aca="false">IF(OR($D1531="",$B1531=""),"",INT(($B1531-$D1531)/365.25))</f>
        <v/>
      </c>
      <c r="J1531" s="25"/>
      <c r="K1531" s="14" t="str">
        <f aca="false">IF(OR($J1531="",$I1531=""),"",IF(OR(AND($J1531="Gelmintoz",$I1531&gt;=2,$I1531&lt;=10),AND($J1531="Onkogematologik",$I1531&gt;=2,$I1531&lt;=18)),"Ha","Yo'q"))</f>
        <v/>
      </c>
      <c r="L1531" s="25"/>
      <c r="M1531" s="12"/>
      <c r="N1531" s="14" t="str">
        <f aca="false">IF(OR($C1531="",$D1531="",$J1531="",$B1531=""),"",IF(COUNTIFS($C$5:$C$2504,$C1531,$D$5:$D$2504,$D1531,$J$5:$J$2504,$J1531,$B$5:$B$2504,$B1531)&gt;1,"Takror",""))</f>
        <v/>
      </c>
    </row>
    <row r="1532" customFormat="false" ht="15" hidden="false" customHeight="false" outlineLevel="0" collapsed="false">
      <c r="A1532" s="8" t="n">
        <v>1528</v>
      </c>
      <c r="B1532" s="13"/>
      <c r="C1532" s="12"/>
      <c r="D1532" s="13"/>
      <c r="E1532" s="24"/>
      <c r="F1532" s="12"/>
      <c r="G1532" s="12"/>
      <c r="H1532" s="25"/>
      <c r="I1532" s="14" t="str">
        <f aca="false">IF(OR($D1532="",$B1532=""),"",INT(($B1532-$D1532)/365.25))</f>
        <v/>
      </c>
      <c r="J1532" s="25"/>
      <c r="K1532" s="14" t="str">
        <f aca="false">IF(OR($J1532="",$I1532=""),"",IF(OR(AND($J1532="Gelmintoz",$I1532&gt;=2,$I1532&lt;=10),AND($J1532="Onkogematologik",$I1532&gt;=2,$I1532&lt;=18)),"Ha","Yo'q"))</f>
        <v/>
      </c>
      <c r="L1532" s="25"/>
      <c r="M1532" s="12"/>
      <c r="N1532" s="14" t="str">
        <f aca="false">IF(OR($C1532="",$D1532="",$J1532="",$B1532=""),"",IF(COUNTIFS($C$5:$C$2504,$C1532,$D$5:$D$2504,$D1532,$J$5:$J$2504,$J1532,$B$5:$B$2504,$B1532)&gt;1,"Takror",""))</f>
        <v/>
      </c>
    </row>
    <row r="1533" customFormat="false" ht="15" hidden="false" customHeight="false" outlineLevel="0" collapsed="false">
      <c r="A1533" s="8" t="n">
        <v>1529</v>
      </c>
      <c r="B1533" s="13"/>
      <c r="C1533" s="12"/>
      <c r="D1533" s="13"/>
      <c r="E1533" s="24"/>
      <c r="F1533" s="12"/>
      <c r="G1533" s="12"/>
      <c r="H1533" s="25"/>
      <c r="I1533" s="14" t="str">
        <f aca="false">IF(OR($D1533="",$B1533=""),"",INT(($B1533-$D1533)/365.25))</f>
        <v/>
      </c>
      <c r="J1533" s="25"/>
      <c r="K1533" s="14" t="str">
        <f aca="false">IF(OR($J1533="",$I1533=""),"",IF(OR(AND($J1533="Gelmintoz",$I1533&gt;=2,$I1533&lt;=10),AND($J1533="Onkogematologik",$I1533&gt;=2,$I1533&lt;=18)),"Ha","Yo'q"))</f>
        <v/>
      </c>
      <c r="L1533" s="25"/>
      <c r="M1533" s="12"/>
      <c r="N1533" s="14" t="str">
        <f aca="false">IF(OR($C1533="",$D1533="",$J1533="",$B1533=""),"",IF(COUNTIFS($C$5:$C$2504,$C1533,$D$5:$D$2504,$D1533,$J$5:$J$2504,$J1533,$B$5:$B$2504,$B1533)&gt;1,"Takror",""))</f>
        <v/>
      </c>
    </row>
    <row r="1534" customFormat="false" ht="15" hidden="false" customHeight="false" outlineLevel="0" collapsed="false">
      <c r="A1534" s="8" t="n">
        <v>1530</v>
      </c>
      <c r="B1534" s="13"/>
      <c r="C1534" s="12"/>
      <c r="D1534" s="13"/>
      <c r="E1534" s="24"/>
      <c r="F1534" s="12"/>
      <c r="G1534" s="12"/>
      <c r="H1534" s="25"/>
      <c r="I1534" s="14" t="str">
        <f aca="false">IF(OR($D1534="",$B1534=""),"",INT(($B1534-$D1534)/365.25))</f>
        <v/>
      </c>
      <c r="J1534" s="25"/>
      <c r="K1534" s="14" t="str">
        <f aca="false">IF(OR($J1534="",$I1534=""),"",IF(OR(AND($J1534="Gelmintoz",$I1534&gt;=2,$I1534&lt;=10),AND($J1534="Onkogematologik",$I1534&gt;=2,$I1534&lt;=18)),"Ha","Yo'q"))</f>
        <v/>
      </c>
      <c r="L1534" s="25"/>
      <c r="M1534" s="12"/>
      <c r="N1534" s="14" t="str">
        <f aca="false">IF(OR($C1534="",$D1534="",$J1534="",$B1534=""),"",IF(COUNTIFS($C$5:$C$2504,$C1534,$D$5:$D$2504,$D1534,$J$5:$J$2504,$J1534,$B$5:$B$2504,$B1534)&gt;1,"Takror",""))</f>
        <v/>
      </c>
    </row>
    <row r="1535" customFormat="false" ht="15" hidden="false" customHeight="false" outlineLevel="0" collapsed="false">
      <c r="A1535" s="8" t="n">
        <v>1531</v>
      </c>
      <c r="B1535" s="13"/>
      <c r="C1535" s="12"/>
      <c r="D1535" s="13"/>
      <c r="E1535" s="24"/>
      <c r="F1535" s="12"/>
      <c r="G1535" s="12"/>
      <c r="H1535" s="25"/>
      <c r="I1535" s="14" t="str">
        <f aca="false">IF(OR($D1535="",$B1535=""),"",INT(($B1535-$D1535)/365.25))</f>
        <v/>
      </c>
      <c r="J1535" s="25"/>
      <c r="K1535" s="14" t="str">
        <f aca="false">IF(OR($J1535="",$I1535=""),"",IF(OR(AND($J1535="Gelmintoz",$I1535&gt;=2,$I1535&lt;=10),AND($J1535="Onkogematologik",$I1535&gt;=2,$I1535&lt;=18)),"Ha","Yo'q"))</f>
        <v/>
      </c>
      <c r="L1535" s="25"/>
      <c r="M1535" s="12"/>
      <c r="N1535" s="14" t="str">
        <f aca="false">IF(OR($C1535="",$D1535="",$J1535="",$B1535=""),"",IF(COUNTIFS($C$5:$C$2504,$C1535,$D$5:$D$2504,$D1535,$J$5:$J$2504,$J1535,$B$5:$B$2504,$B1535)&gt;1,"Takror",""))</f>
        <v/>
      </c>
    </row>
    <row r="1536" customFormat="false" ht="15" hidden="false" customHeight="false" outlineLevel="0" collapsed="false">
      <c r="A1536" s="8" t="n">
        <v>1532</v>
      </c>
      <c r="B1536" s="13"/>
      <c r="C1536" s="12"/>
      <c r="D1536" s="13"/>
      <c r="E1536" s="24"/>
      <c r="F1536" s="12"/>
      <c r="G1536" s="12"/>
      <c r="H1536" s="25"/>
      <c r="I1536" s="14" t="str">
        <f aca="false">IF(OR($D1536="",$B1536=""),"",INT(($B1536-$D1536)/365.25))</f>
        <v/>
      </c>
      <c r="J1536" s="25"/>
      <c r="K1536" s="14" t="str">
        <f aca="false">IF(OR($J1536="",$I1536=""),"",IF(OR(AND($J1536="Gelmintoz",$I1536&gt;=2,$I1536&lt;=10),AND($J1536="Onkogematologik",$I1536&gt;=2,$I1536&lt;=18)),"Ha","Yo'q"))</f>
        <v/>
      </c>
      <c r="L1536" s="25"/>
      <c r="M1536" s="12"/>
      <c r="N1536" s="14" t="str">
        <f aca="false">IF(OR($C1536="",$D1536="",$J1536="",$B1536=""),"",IF(COUNTIFS($C$5:$C$2504,$C1536,$D$5:$D$2504,$D1536,$J$5:$J$2504,$J1536,$B$5:$B$2504,$B1536)&gt;1,"Takror",""))</f>
        <v/>
      </c>
    </row>
    <row r="1537" customFormat="false" ht="15" hidden="false" customHeight="false" outlineLevel="0" collapsed="false">
      <c r="A1537" s="8" t="n">
        <v>1533</v>
      </c>
      <c r="B1537" s="13"/>
      <c r="C1537" s="12"/>
      <c r="D1537" s="13"/>
      <c r="E1537" s="24"/>
      <c r="F1537" s="12"/>
      <c r="G1537" s="12"/>
      <c r="H1537" s="25"/>
      <c r="I1537" s="14" t="str">
        <f aca="false">IF(OR($D1537="",$B1537=""),"",INT(($B1537-$D1537)/365.25))</f>
        <v/>
      </c>
      <c r="J1537" s="25"/>
      <c r="K1537" s="14" t="str">
        <f aca="false">IF(OR($J1537="",$I1537=""),"",IF(OR(AND($J1537="Gelmintoz",$I1537&gt;=2,$I1537&lt;=10),AND($J1537="Onkogematologik",$I1537&gt;=2,$I1537&lt;=18)),"Ha","Yo'q"))</f>
        <v/>
      </c>
      <c r="L1537" s="25"/>
      <c r="M1537" s="12"/>
      <c r="N1537" s="14" t="str">
        <f aca="false">IF(OR($C1537="",$D1537="",$J1537="",$B1537=""),"",IF(COUNTIFS($C$5:$C$2504,$C1537,$D$5:$D$2504,$D1537,$J$5:$J$2504,$J1537,$B$5:$B$2504,$B1537)&gt;1,"Takror",""))</f>
        <v/>
      </c>
    </row>
    <row r="1538" customFormat="false" ht="15" hidden="false" customHeight="false" outlineLevel="0" collapsed="false">
      <c r="A1538" s="8" t="n">
        <v>1534</v>
      </c>
      <c r="B1538" s="13"/>
      <c r="C1538" s="12"/>
      <c r="D1538" s="13"/>
      <c r="E1538" s="24"/>
      <c r="F1538" s="12"/>
      <c r="G1538" s="12"/>
      <c r="H1538" s="25"/>
      <c r="I1538" s="14" t="str">
        <f aca="false">IF(OR($D1538="",$B1538=""),"",INT(($B1538-$D1538)/365.25))</f>
        <v/>
      </c>
      <c r="J1538" s="25"/>
      <c r="K1538" s="14" t="str">
        <f aca="false">IF(OR($J1538="",$I1538=""),"",IF(OR(AND($J1538="Gelmintoz",$I1538&gt;=2,$I1538&lt;=10),AND($J1538="Onkogematologik",$I1538&gt;=2,$I1538&lt;=18)),"Ha","Yo'q"))</f>
        <v/>
      </c>
      <c r="L1538" s="25"/>
      <c r="M1538" s="12"/>
      <c r="N1538" s="14" t="str">
        <f aca="false">IF(OR($C1538="",$D1538="",$J1538="",$B1538=""),"",IF(COUNTIFS($C$5:$C$2504,$C1538,$D$5:$D$2504,$D1538,$J$5:$J$2504,$J1538,$B$5:$B$2504,$B1538)&gt;1,"Takror",""))</f>
        <v/>
      </c>
    </row>
    <row r="1539" customFormat="false" ht="15" hidden="false" customHeight="false" outlineLevel="0" collapsed="false">
      <c r="A1539" s="8" t="n">
        <v>1535</v>
      </c>
      <c r="B1539" s="13"/>
      <c r="C1539" s="12"/>
      <c r="D1539" s="13"/>
      <c r="E1539" s="24"/>
      <c r="F1539" s="12"/>
      <c r="G1539" s="12"/>
      <c r="H1539" s="25"/>
      <c r="I1539" s="14" t="str">
        <f aca="false">IF(OR($D1539="",$B1539=""),"",INT(($B1539-$D1539)/365.25))</f>
        <v/>
      </c>
      <c r="J1539" s="25"/>
      <c r="K1539" s="14" t="str">
        <f aca="false">IF(OR($J1539="",$I1539=""),"",IF(OR(AND($J1539="Gelmintoz",$I1539&gt;=2,$I1539&lt;=10),AND($J1539="Onkogematologik",$I1539&gt;=2,$I1539&lt;=18)),"Ha","Yo'q"))</f>
        <v/>
      </c>
      <c r="L1539" s="25"/>
      <c r="M1539" s="12"/>
      <c r="N1539" s="14" t="str">
        <f aca="false">IF(OR($C1539="",$D1539="",$J1539="",$B1539=""),"",IF(COUNTIFS($C$5:$C$2504,$C1539,$D$5:$D$2504,$D1539,$J$5:$J$2504,$J1539,$B$5:$B$2504,$B1539)&gt;1,"Takror",""))</f>
        <v/>
      </c>
    </row>
    <row r="1540" customFormat="false" ht="15" hidden="false" customHeight="false" outlineLevel="0" collapsed="false">
      <c r="A1540" s="8" t="n">
        <v>1536</v>
      </c>
      <c r="B1540" s="13"/>
      <c r="C1540" s="12"/>
      <c r="D1540" s="13"/>
      <c r="E1540" s="24"/>
      <c r="F1540" s="12"/>
      <c r="G1540" s="12"/>
      <c r="H1540" s="25"/>
      <c r="I1540" s="14" t="str">
        <f aca="false">IF(OR($D1540="",$B1540=""),"",INT(($B1540-$D1540)/365.25))</f>
        <v/>
      </c>
      <c r="J1540" s="25"/>
      <c r="K1540" s="14" t="str">
        <f aca="false">IF(OR($J1540="",$I1540=""),"",IF(OR(AND($J1540="Gelmintoz",$I1540&gt;=2,$I1540&lt;=10),AND($J1540="Onkogematologik",$I1540&gt;=2,$I1540&lt;=18)),"Ha","Yo'q"))</f>
        <v/>
      </c>
      <c r="L1540" s="25"/>
      <c r="M1540" s="12"/>
      <c r="N1540" s="14" t="str">
        <f aca="false">IF(OR($C1540="",$D1540="",$J1540="",$B1540=""),"",IF(COUNTIFS($C$5:$C$2504,$C1540,$D$5:$D$2504,$D1540,$J$5:$J$2504,$J1540,$B$5:$B$2504,$B1540)&gt;1,"Takror",""))</f>
        <v/>
      </c>
    </row>
    <row r="1541" customFormat="false" ht="15" hidden="false" customHeight="false" outlineLevel="0" collapsed="false">
      <c r="A1541" s="8" t="n">
        <v>1537</v>
      </c>
      <c r="B1541" s="13"/>
      <c r="C1541" s="12"/>
      <c r="D1541" s="13"/>
      <c r="E1541" s="24"/>
      <c r="F1541" s="12"/>
      <c r="G1541" s="12"/>
      <c r="H1541" s="25"/>
      <c r="I1541" s="14" t="str">
        <f aca="false">IF(OR($D1541="",$B1541=""),"",INT(($B1541-$D1541)/365.25))</f>
        <v/>
      </c>
      <c r="J1541" s="25"/>
      <c r="K1541" s="14" t="str">
        <f aca="false">IF(OR($J1541="",$I1541=""),"",IF(OR(AND($J1541="Gelmintoz",$I1541&gt;=2,$I1541&lt;=10),AND($J1541="Onkogematologik",$I1541&gt;=2,$I1541&lt;=18)),"Ha","Yo'q"))</f>
        <v/>
      </c>
      <c r="L1541" s="25"/>
      <c r="M1541" s="12"/>
      <c r="N1541" s="14" t="str">
        <f aca="false">IF(OR($C1541="",$D1541="",$J1541="",$B1541=""),"",IF(COUNTIFS($C$5:$C$2504,$C1541,$D$5:$D$2504,$D1541,$J$5:$J$2504,$J1541,$B$5:$B$2504,$B1541)&gt;1,"Takror",""))</f>
        <v/>
      </c>
    </row>
    <row r="1542" customFormat="false" ht="15" hidden="false" customHeight="false" outlineLevel="0" collapsed="false">
      <c r="A1542" s="8" t="n">
        <v>1538</v>
      </c>
      <c r="B1542" s="13"/>
      <c r="C1542" s="12"/>
      <c r="D1542" s="13"/>
      <c r="E1542" s="24"/>
      <c r="F1542" s="12"/>
      <c r="G1542" s="12"/>
      <c r="H1542" s="25"/>
      <c r="I1542" s="14" t="str">
        <f aca="false">IF(OR($D1542="",$B1542=""),"",INT(($B1542-$D1542)/365.25))</f>
        <v/>
      </c>
      <c r="J1542" s="25"/>
      <c r="K1542" s="14" t="str">
        <f aca="false">IF(OR($J1542="",$I1542=""),"",IF(OR(AND($J1542="Gelmintoz",$I1542&gt;=2,$I1542&lt;=10),AND($J1542="Onkogematologik",$I1542&gt;=2,$I1542&lt;=18)),"Ha","Yo'q"))</f>
        <v/>
      </c>
      <c r="L1542" s="25"/>
      <c r="M1542" s="12"/>
      <c r="N1542" s="14" t="str">
        <f aca="false">IF(OR($C1542="",$D1542="",$J1542="",$B1542=""),"",IF(COUNTIFS($C$5:$C$2504,$C1542,$D$5:$D$2504,$D1542,$J$5:$J$2504,$J1542,$B$5:$B$2504,$B1542)&gt;1,"Takror",""))</f>
        <v/>
      </c>
    </row>
    <row r="1543" customFormat="false" ht="15" hidden="false" customHeight="false" outlineLevel="0" collapsed="false">
      <c r="A1543" s="8" t="n">
        <v>1539</v>
      </c>
      <c r="B1543" s="13"/>
      <c r="C1543" s="12"/>
      <c r="D1543" s="13"/>
      <c r="E1543" s="24"/>
      <c r="F1543" s="12"/>
      <c r="G1543" s="12"/>
      <c r="H1543" s="25"/>
      <c r="I1543" s="14" t="str">
        <f aca="false">IF(OR($D1543="",$B1543=""),"",INT(($B1543-$D1543)/365.25))</f>
        <v/>
      </c>
      <c r="J1543" s="25"/>
      <c r="K1543" s="14" t="str">
        <f aca="false">IF(OR($J1543="",$I1543=""),"",IF(OR(AND($J1543="Gelmintoz",$I1543&gt;=2,$I1543&lt;=10),AND($J1543="Onkogematologik",$I1543&gt;=2,$I1543&lt;=18)),"Ha","Yo'q"))</f>
        <v/>
      </c>
      <c r="L1543" s="25"/>
      <c r="M1543" s="12"/>
      <c r="N1543" s="14" t="str">
        <f aca="false">IF(OR($C1543="",$D1543="",$J1543="",$B1543=""),"",IF(COUNTIFS($C$5:$C$2504,$C1543,$D$5:$D$2504,$D1543,$J$5:$J$2504,$J1543,$B$5:$B$2504,$B1543)&gt;1,"Takror",""))</f>
        <v/>
      </c>
    </row>
    <row r="1544" customFormat="false" ht="15" hidden="false" customHeight="false" outlineLevel="0" collapsed="false">
      <c r="A1544" s="8" t="n">
        <v>1540</v>
      </c>
      <c r="B1544" s="13"/>
      <c r="C1544" s="12"/>
      <c r="D1544" s="13"/>
      <c r="E1544" s="24"/>
      <c r="F1544" s="12"/>
      <c r="G1544" s="12"/>
      <c r="H1544" s="25"/>
      <c r="I1544" s="14" t="str">
        <f aca="false">IF(OR($D1544="",$B1544=""),"",INT(($B1544-$D1544)/365.25))</f>
        <v/>
      </c>
      <c r="J1544" s="25"/>
      <c r="K1544" s="14" t="str">
        <f aca="false">IF(OR($J1544="",$I1544=""),"",IF(OR(AND($J1544="Gelmintoz",$I1544&gt;=2,$I1544&lt;=10),AND($J1544="Onkogematologik",$I1544&gt;=2,$I1544&lt;=18)),"Ha","Yo'q"))</f>
        <v/>
      </c>
      <c r="L1544" s="25"/>
      <c r="M1544" s="12"/>
      <c r="N1544" s="14" t="str">
        <f aca="false">IF(OR($C1544="",$D1544="",$J1544="",$B1544=""),"",IF(COUNTIFS($C$5:$C$2504,$C1544,$D$5:$D$2504,$D1544,$J$5:$J$2504,$J1544,$B$5:$B$2504,$B1544)&gt;1,"Takror",""))</f>
        <v/>
      </c>
    </row>
    <row r="1545" customFormat="false" ht="15" hidden="false" customHeight="false" outlineLevel="0" collapsed="false">
      <c r="A1545" s="8" t="n">
        <v>1541</v>
      </c>
      <c r="B1545" s="13"/>
      <c r="C1545" s="12"/>
      <c r="D1545" s="13"/>
      <c r="E1545" s="24"/>
      <c r="F1545" s="12"/>
      <c r="G1545" s="12"/>
      <c r="H1545" s="25"/>
      <c r="I1545" s="14" t="str">
        <f aca="false">IF(OR($D1545="",$B1545=""),"",INT(($B1545-$D1545)/365.25))</f>
        <v/>
      </c>
      <c r="J1545" s="25"/>
      <c r="K1545" s="14" t="str">
        <f aca="false">IF(OR($J1545="",$I1545=""),"",IF(OR(AND($J1545="Gelmintoz",$I1545&gt;=2,$I1545&lt;=10),AND($J1545="Onkogematologik",$I1545&gt;=2,$I1545&lt;=18)),"Ha","Yo'q"))</f>
        <v/>
      </c>
      <c r="L1545" s="25"/>
      <c r="M1545" s="12"/>
      <c r="N1545" s="14" t="str">
        <f aca="false">IF(OR($C1545="",$D1545="",$J1545="",$B1545=""),"",IF(COUNTIFS($C$5:$C$2504,$C1545,$D$5:$D$2504,$D1545,$J$5:$J$2504,$J1545,$B$5:$B$2504,$B1545)&gt;1,"Takror",""))</f>
        <v/>
      </c>
    </row>
    <row r="1546" customFormat="false" ht="15" hidden="false" customHeight="false" outlineLevel="0" collapsed="false">
      <c r="A1546" s="8" t="n">
        <v>1542</v>
      </c>
      <c r="B1546" s="13"/>
      <c r="C1546" s="12"/>
      <c r="D1546" s="13"/>
      <c r="E1546" s="24"/>
      <c r="F1546" s="12"/>
      <c r="G1546" s="12"/>
      <c r="H1546" s="25"/>
      <c r="I1546" s="14" t="str">
        <f aca="false">IF(OR($D1546="",$B1546=""),"",INT(($B1546-$D1546)/365.25))</f>
        <v/>
      </c>
      <c r="J1546" s="25"/>
      <c r="K1546" s="14" t="str">
        <f aca="false">IF(OR($J1546="",$I1546=""),"",IF(OR(AND($J1546="Gelmintoz",$I1546&gt;=2,$I1546&lt;=10),AND($J1546="Onkogematologik",$I1546&gt;=2,$I1546&lt;=18)),"Ha","Yo'q"))</f>
        <v/>
      </c>
      <c r="L1546" s="25"/>
      <c r="M1546" s="12"/>
      <c r="N1546" s="14" t="str">
        <f aca="false">IF(OR($C1546="",$D1546="",$J1546="",$B1546=""),"",IF(COUNTIFS($C$5:$C$2504,$C1546,$D$5:$D$2504,$D1546,$J$5:$J$2504,$J1546,$B$5:$B$2504,$B1546)&gt;1,"Takror",""))</f>
        <v/>
      </c>
    </row>
    <row r="1547" customFormat="false" ht="15" hidden="false" customHeight="false" outlineLevel="0" collapsed="false">
      <c r="A1547" s="8" t="n">
        <v>1543</v>
      </c>
      <c r="B1547" s="13"/>
      <c r="C1547" s="12"/>
      <c r="D1547" s="13"/>
      <c r="E1547" s="24"/>
      <c r="F1547" s="12"/>
      <c r="G1547" s="12"/>
      <c r="H1547" s="25"/>
      <c r="I1547" s="14" t="str">
        <f aca="false">IF(OR($D1547="",$B1547=""),"",INT(($B1547-$D1547)/365.25))</f>
        <v/>
      </c>
      <c r="J1547" s="25"/>
      <c r="K1547" s="14" t="str">
        <f aca="false">IF(OR($J1547="",$I1547=""),"",IF(OR(AND($J1547="Gelmintoz",$I1547&gt;=2,$I1547&lt;=10),AND($J1547="Onkogematologik",$I1547&gt;=2,$I1547&lt;=18)),"Ha","Yo'q"))</f>
        <v/>
      </c>
      <c r="L1547" s="25"/>
      <c r="M1547" s="12"/>
      <c r="N1547" s="14" t="str">
        <f aca="false">IF(OR($C1547="",$D1547="",$J1547="",$B1547=""),"",IF(COUNTIFS($C$5:$C$2504,$C1547,$D$5:$D$2504,$D1547,$J$5:$J$2504,$J1547,$B$5:$B$2504,$B1547)&gt;1,"Takror",""))</f>
        <v/>
      </c>
    </row>
    <row r="1548" customFormat="false" ht="15" hidden="false" customHeight="false" outlineLevel="0" collapsed="false">
      <c r="A1548" s="8" t="n">
        <v>1544</v>
      </c>
      <c r="B1548" s="13"/>
      <c r="C1548" s="12"/>
      <c r="D1548" s="13"/>
      <c r="E1548" s="24"/>
      <c r="F1548" s="12"/>
      <c r="G1548" s="12"/>
      <c r="H1548" s="25"/>
      <c r="I1548" s="14" t="str">
        <f aca="false">IF(OR($D1548="",$B1548=""),"",INT(($B1548-$D1548)/365.25))</f>
        <v/>
      </c>
      <c r="J1548" s="25"/>
      <c r="K1548" s="14" t="str">
        <f aca="false">IF(OR($J1548="",$I1548=""),"",IF(OR(AND($J1548="Gelmintoz",$I1548&gt;=2,$I1548&lt;=10),AND($J1548="Onkogematologik",$I1548&gt;=2,$I1548&lt;=18)),"Ha","Yo'q"))</f>
        <v/>
      </c>
      <c r="L1548" s="25"/>
      <c r="M1548" s="12"/>
      <c r="N1548" s="14" t="str">
        <f aca="false">IF(OR($C1548="",$D1548="",$J1548="",$B1548=""),"",IF(COUNTIFS($C$5:$C$2504,$C1548,$D$5:$D$2504,$D1548,$J$5:$J$2504,$J1548,$B$5:$B$2504,$B1548)&gt;1,"Takror",""))</f>
        <v/>
      </c>
    </row>
    <row r="1549" customFormat="false" ht="15" hidden="false" customHeight="false" outlineLevel="0" collapsed="false">
      <c r="A1549" s="8" t="n">
        <v>1545</v>
      </c>
      <c r="B1549" s="13"/>
      <c r="C1549" s="12"/>
      <c r="D1549" s="13"/>
      <c r="E1549" s="24"/>
      <c r="F1549" s="12"/>
      <c r="G1549" s="12"/>
      <c r="H1549" s="25"/>
      <c r="I1549" s="14" t="str">
        <f aca="false">IF(OR($D1549="",$B1549=""),"",INT(($B1549-$D1549)/365.25))</f>
        <v/>
      </c>
      <c r="J1549" s="25"/>
      <c r="K1549" s="14" t="str">
        <f aca="false">IF(OR($J1549="",$I1549=""),"",IF(OR(AND($J1549="Gelmintoz",$I1549&gt;=2,$I1549&lt;=10),AND($J1549="Onkogematologik",$I1549&gt;=2,$I1549&lt;=18)),"Ha","Yo'q"))</f>
        <v/>
      </c>
      <c r="L1549" s="25"/>
      <c r="M1549" s="12"/>
      <c r="N1549" s="14" t="str">
        <f aca="false">IF(OR($C1549="",$D1549="",$J1549="",$B1549=""),"",IF(COUNTIFS($C$5:$C$2504,$C1549,$D$5:$D$2504,$D1549,$J$5:$J$2504,$J1549,$B$5:$B$2504,$B1549)&gt;1,"Takror",""))</f>
        <v/>
      </c>
    </row>
    <row r="1550" customFormat="false" ht="15" hidden="false" customHeight="false" outlineLevel="0" collapsed="false">
      <c r="A1550" s="8" t="n">
        <v>1546</v>
      </c>
      <c r="B1550" s="13"/>
      <c r="C1550" s="12"/>
      <c r="D1550" s="13"/>
      <c r="E1550" s="24"/>
      <c r="F1550" s="12"/>
      <c r="G1550" s="12"/>
      <c r="H1550" s="25"/>
      <c r="I1550" s="14" t="str">
        <f aca="false">IF(OR($D1550="",$B1550=""),"",INT(($B1550-$D1550)/365.25))</f>
        <v/>
      </c>
      <c r="J1550" s="25"/>
      <c r="K1550" s="14" t="str">
        <f aca="false">IF(OR($J1550="",$I1550=""),"",IF(OR(AND($J1550="Gelmintoz",$I1550&gt;=2,$I1550&lt;=10),AND($J1550="Onkogematologik",$I1550&gt;=2,$I1550&lt;=18)),"Ha","Yo'q"))</f>
        <v/>
      </c>
      <c r="L1550" s="25"/>
      <c r="M1550" s="12"/>
      <c r="N1550" s="14" t="str">
        <f aca="false">IF(OR($C1550="",$D1550="",$J1550="",$B1550=""),"",IF(COUNTIFS($C$5:$C$2504,$C1550,$D$5:$D$2504,$D1550,$J$5:$J$2504,$J1550,$B$5:$B$2504,$B1550)&gt;1,"Takror",""))</f>
        <v/>
      </c>
    </row>
    <row r="1551" customFormat="false" ht="15" hidden="false" customHeight="false" outlineLevel="0" collapsed="false">
      <c r="A1551" s="8" t="n">
        <v>1547</v>
      </c>
      <c r="B1551" s="13"/>
      <c r="C1551" s="12"/>
      <c r="D1551" s="13"/>
      <c r="E1551" s="24"/>
      <c r="F1551" s="12"/>
      <c r="G1551" s="12"/>
      <c r="H1551" s="25"/>
      <c r="I1551" s="14" t="str">
        <f aca="false">IF(OR($D1551="",$B1551=""),"",INT(($B1551-$D1551)/365.25))</f>
        <v/>
      </c>
      <c r="J1551" s="25"/>
      <c r="K1551" s="14" t="str">
        <f aca="false">IF(OR($J1551="",$I1551=""),"",IF(OR(AND($J1551="Gelmintoz",$I1551&gt;=2,$I1551&lt;=10),AND($J1551="Onkogematologik",$I1551&gt;=2,$I1551&lt;=18)),"Ha","Yo'q"))</f>
        <v/>
      </c>
      <c r="L1551" s="25"/>
      <c r="M1551" s="12"/>
      <c r="N1551" s="14" t="str">
        <f aca="false">IF(OR($C1551="",$D1551="",$J1551="",$B1551=""),"",IF(COUNTIFS($C$5:$C$2504,$C1551,$D$5:$D$2504,$D1551,$J$5:$J$2504,$J1551,$B$5:$B$2504,$B1551)&gt;1,"Takror",""))</f>
        <v/>
      </c>
    </row>
    <row r="1552" customFormat="false" ht="15" hidden="false" customHeight="false" outlineLevel="0" collapsed="false">
      <c r="A1552" s="8" t="n">
        <v>1548</v>
      </c>
      <c r="B1552" s="13"/>
      <c r="C1552" s="12"/>
      <c r="D1552" s="13"/>
      <c r="E1552" s="24"/>
      <c r="F1552" s="12"/>
      <c r="G1552" s="12"/>
      <c r="H1552" s="25"/>
      <c r="I1552" s="14" t="str">
        <f aca="false">IF(OR($D1552="",$B1552=""),"",INT(($B1552-$D1552)/365.25))</f>
        <v/>
      </c>
      <c r="J1552" s="25"/>
      <c r="K1552" s="14" t="str">
        <f aca="false">IF(OR($J1552="",$I1552=""),"",IF(OR(AND($J1552="Gelmintoz",$I1552&gt;=2,$I1552&lt;=10),AND($J1552="Onkogematologik",$I1552&gt;=2,$I1552&lt;=18)),"Ha","Yo'q"))</f>
        <v/>
      </c>
      <c r="L1552" s="25"/>
      <c r="M1552" s="12"/>
      <c r="N1552" s="14" t="str">
        <f aca="false">IF(OR($C1552="",$D1552="",$J1552="",$B1552=""),"",IF(COUNTIFS($C$5:$C$2504,$C1552,$D$5:$D$2504,$D1552,$J$5:$J$2504,$J1552,$B$5:$B$2504,$B1552)&gt;1,"Takror",""))</f>
        <v/>
      </c>
    </row>
    <row r="1553" customFormat="false" ht="15" hidden="false" customHeight="false" outlineLevel="0" collapsed="false">
      <c r="A1553" s="8" t="n">
        <v>1549</v>
      </c>
      <c r="B1553" s="13"/>
      <c r="C1553" s="12"/>
      <c r="D1553" s="13"/>
      <c r="E1553" s="24"/>
      <c r="F1553" s="12"/>
      <c r="G1553" s="12"/>
      <c r="H1553" s="25"/>
      <c r="I1553" s="14" t="str">
        <f aca="false">IF(OR($D1553="",$B1553=""),"",INT(($B1553-$D1553)/365.25))</f>
        <v/>
      </c>
      <c r="J1553" s="25"/>
      <c r="K1553" s="14" t="str">
        <f aca="false">IF(OR($J1553="",$I1553=""),"",IF(OR(AND($J1553="Gelmintoz",$I1553&gt;=2,$I1553&lt;=10),AND($J1553="Onkogematologik",$I1553&gt;=2,$I1553&lt;=18)),"Ha","Yo'q"))</f>
        <v/>
      </c>
      <c r="L1553" s="25"/>
      <c r="M1553" s="12"/>
      <c r="N1553" s="14" t="str">
        <f aca="false">IF(OR($C1553="",$D1553="",$J1553="",$B1553=""),"",IF(COUNTIFS($C$5:$C$2504,$C1553,$D$5:$D$2504,$D1553,$J$5:$J$2504,$J1553,$B$5:$B$2504,$B1553)&gt;1,"Takror",""))</f>
        <v/>
      </c>
    </row>
    <row r="1554" customFormat="false" ht="15" hidden="false" customHeight="false" outlineLevel="0" collapsed="false">
      <c r="A1554" s="8" t="n">
        <v>1550</v>
      </c>
      <c r="B1554" s="13"/>
      <c r="C1554" s="12"/>
      <c r="D1554" s="13"/>
      <c r="E1554" s="24"/>
      <c r="F1554" s="12"/>
      <c r="G1554" s="12"/>
      <c r="H1554" s="25"/>
      <c r="I1554" s="14" t="str">
        <f aca="false">IF(OR($D1554="",$B1554=""),"",INT(($B1554-$D1554)/365.25))</f>
        <v/>
      </c>
      <c r="J1554" s="25"/>
      <c r="K1554" s="14" t="str">
        <f aca="false">IF(OR($J1554="",$I1554=""),"",IF(OR(AND($J1554="Gelmintoz",$I1554&gt;=2,$I1554&lt;=10),AND($J1554="Onkogematologik",$I1554&gt;=2,$I1554&lt;=18)),"Ha","Yo'q"))</f>
        <v/>
      </c>
      <c r="L1554" s="25"/>
      <c r="M1554" s="12"/>
      <c r="N1554" s="14" t="str">
        <f aca="false">IF(OR($C1554="",$D1554="",$J1554="",$B1554=""),"",IF(COUNTIFS($C$5:$C$2504,$C1554,$D$5:$D$2504,$D1554,$J$5:$J$2504,$J1554,$B$5:$B$2504,$B1554)&gt;1,"Takror",""))</f>
        <v/>
      </c>
    </row>
    <row r="1555" customFormat="false" ht="15" hidden="false" customHeight="false" outlineLevel="0" collapsed="false">
      <c r="A1555" s="8" t="n">
        <v>1551</v>
      </c>
      <c r="B1555" s="13"/>
      <c r="C1555" s="12"/>
      <c r="D1555" s="13"/>
      <c r="E1555" s="24"/>
      <c r="F1555" s="12"/>
      <c r="G1555" s="12"/>
      <c r="H1555" s="25"/>
      <c r="I1555" s="14" t="str">
        <f aca="false">IF(OR($D1555="",$B1555=""),"",INT(($B1555-$D1555)/365.25))</f>
        <v/>
      </c>
      <c r="J1555" s="25"/>
      <c r="K1555" s="14" t="str">
        <f aca="false">IF(OR($J1555="",$I1555=""),"",IF(OR(AND($J1555="Gelmintoz",$I1555&gt;=2,$I1555&lt;=10),AND($J1555="Onkogematologik",$I1555&gt;=2,$I1555&lt;=18)),"Ha","Yo'q"))</f>
        <v/>
      </c>
      <c r="L1555" s="25"/>
      <c r="M1555" s="12"/>
      <c r="N1555" s="14" t="str">
        <f aca="false">IF(OR($C1555="",$D1555="",$J1555="",$B1555=""),"",IF(COUNTIFS($C$5:$C$2504,$C1555,$D$5:$D$2504,$D1555,$J$5:$J$2504,$J1555,$B$5:$B$2504,$B1555)&gt;1,"Takror",""))</f>
        <v/>
      </c>
    </row>
    <row r="1556" customFormat="false" ht="15" hidden="false" customHeight="false" outlineLevel="0" collapsed="false">
      <c r="A1556" s="8" t="n">
        <v>1552</v>
      </c>
      <c r="B1556" s="13"/>
      <c r="C1556" s="12"/>
      <c r="D1556" s="13"/>
      <c r="E1556" s="24"/>
      <c r="F1556" s="12"/>
      <c r="G1556" s="12"/>
      <c r="H1556" s="25"/>
      <c r="I1556" s="14" t="str">
        <f aca="false">IF(OR($D1556="",$B1556=""),"",INT(($B1556-$D1556)/365.25))</f>
        <v/>
      </c>
      <c r="J1556" s="25"/>
      <c r="K1556" s="14" t="str">
        <f aca="false">IF(OR($J1556="",$I1556=""),"",IF(OR(AND($J1556="Gelmintoz",$I1556&gt;=2,$I1556&lt;=10),AND($J1556="Onkogematologik",$I1556&gt;=2,$I1556&lt;=18)),"Ha","Yo'q"))</f>
        <v/>
      </c>
      <c r="L1556" s="25"/>
      <c r="M1556" s="12"/>
      <c r="N1556" s="14" t="str">
        <f aca="false">IF(OR($C1556="",$D1556="",$J1556="",$B1556=""),"",IF(COUNTIFS($C$5:$C$2504,$C1556,$D$5:$D$2504,$D1556,$J$5:$J$2504,$J1556,$B$5:$B$2504,$B1556)&gt;1,"Takror",""))</f>
        <v/>
      </c>
    </row>
    <row r="1557" customFormat="false" ht="15" hidden="false" customHeight="false" outlineLevel="0" collapsed="false">
      <c r="A1557" s="8" t="n">
        <v>1553</v>
      </c>
      <c r="B1557" s="13"/>
      <c r="C1557" s="12"/>
      <c r="D1557" s="13"/>
      <c r="E1557" s="24"/>
      <c r="F1557" s="12"/>
      <c r="G1557" s="12"/>
      <c r="H1557" s="25"/>
      <c r="I1557" s="14" t="str">
        <f aca="false">IF(OR($D1557="",$B1557=""),"",INT(($B1557-$D1557)/365.25))</f>
        <v/>
      </c>
      <c r="J1557" s="25"/>
      <c r="K1557" s="14" t="str">
        <f aca="false">IF(OR($J1557="",$I1557=""),"",IF(OR(AND($J1557="Gelmintoz",$I1557&gt;=2,$I1557&lt;=10),AND($J1557="Onkogematologik",$I1557&gt;=2,$I1557&lt;=18)),"Ha","Yo'q"))</f>
        <v/>
      </c>
      <c r="L1557" s="25"/>
      <c r="M1557" s="12"/>
      <c r="N1557" s="14" t="str">
        <f aca="false">IF(OR($C1557="",$D1557="",$J1557="",$B1557=""),"",IF(COUNTIFS($C$5:$C$2504,$C1557,$D$5:$D$2504,$D1557,$J$5:$J$2504,$J1557,$B$5:$B$2504,$B1557)&gt;1,"Takror",""))</f>
        <v/>
      </c>
    </row>
    <row r="1558" customFormat="false" ht="15" hidden="false" customHeight="false" outlineLevel="0" collapsed="false">
      <c r="A1558" s="8" t="n">
        <v>1554</v>
      </c>
      <c r="B1558" s="13"/>
      <c r="C1558" s="12"/>
      <c r="D1558" s="13"/>
      <c r="E1558" s="24"/>
      <c r="F1558" s="12"/>
      <c r="G1558" s="12"/>
      <c r="H1558" s="25"/>
      <c r="I1558" s="14" t="str">
        <f aca="false">IF(OR($D1558="",$B1558=""),"",INT(($B1558-$D1558)/365.25))</f>
        <v/>
      </c>
      <c r="J1558" s="25"/>
      <c r="K1558" s="14" t="str">
        <f aca="false">IF(OR($J1558="",$I1558=""),"",IF(OR(AND($J1558="Gelmintoz",$I1558&gt;=2,$I1558&lt;=10),AND($J1558="Onkogematologik",$I1558&gt;=2,$I1558&lt;=18)),"Ha","Yo'q"))</f>
        <v/>
      </c>
      <c r="L1558" s="25"/>
      <c r="M1558" s="12"/>
      <c r="N1558" s="14" t="str">
        <f aca="false">IF(OR($C1558="",$D1558="",$J1558="",$B1558=""),"",IF(COUNTIFS($C$5:$C$2504,$C1558,$D$5:$D$2504,$D1558,$J$5:$J$2504,$J1558,$B$5:$B$2504,$B1558)&gt;1,"Takror",""))</f>
        <v/>
      </c>
    </row>
    <row r="1559" customFormat="false" ht="15" hidden="false" customHeight="false" outlineLevel="0" collapsed="false">
      <c r="A1559" s="8" t="n">
        <v>1555</v>
      </c>
      <c r="B1559" s="13"/>
      <c r="C1559" s="12"/>
      <c r="D1559" s="13"/>
      <c r="E1559" s="24"/>
      <c r="F1559" s="12"/>
      <c r="G1559" s="12"/>
      <c r="H1559" s="25"/>
      <c r="I1559" s="14" t="str">
        <f aca="false">IF(OR($D1559="",$B1559=""),"",INT(($B1559-$D1559)/365.25))</f>
        <v/>
      </c>
      <c r="J1559" s="25"/>
      <c r="K1559" s="14" t="str">
        <f aca="false">IF(OR($J1559="",$I1559=""),"",IF(OR(AND($J1559="Gelmintoz",$I1559&gt;=2,$I1559&lt;=10),AND($J1559="Onkogematologik",$I1559&gt;=2,$I1559&lt;=18)),"Ha","Yo'q"))</f>
        <v/>
      </c>
      <c r="L1559" s="25"/>
      <c r="M1559" s="12"/>
      <c r="N1559" s="14" t="str">
        <f aca="false">IF(OR($C1559="",$D1559="",$J1559="",$B1559=""),"",IF(COUNTIFS($C$5:$C$2504,$C1559,$D$5:$D$2504,$D1559,$J$5:$J$2504,$J1559,$B$5:$B$2504,$B1559)&gt;1,"Takror",""))</f>
        <v/>
      </c>
    </row>
    <row r="1560" customFormat="false" ht="15" hidden="false" customHeight="false" outlineLevel="0" collapsed="false">
      <c r="A1560" s="8" t="n">
        <v>1556</v>
      </c>
      <c r="B1560" s="13"/>
      <c r="C1560" s="12"/>
      <c r="D1560" s="13"/>
      <c r="E1560" s="24"/>
      <c r="F1560" s="12"/>
      <c r="G1560" s="12"/>
      <c r="H1560" s="25"/>
      <c r="I1560" s="14" t="str">
        <f aca="false">IF(OR($D1560="",$B1560=""),"",INT(($B1560-$D1560)/365.25))</f>
        <v/>
      </c>
      <c r="J1560" s="25"/>
      <c r="K1560" s="14" t="str">
        <f aca="false">IF(OR($J1560="",$I1560=""),"",IF(OR(AND($J1560="Gelmintoz",$I1560&gt;=2,$I1560&lt;=10),AND($J1560="Onkogematologik",$I1560&gt;=2,$I1560&lt;=18)),"Ha","Yo'q"))</f>
        <v/>
      </c>
      <c r="L1560" s="25"/>
      <c r="M1560" s="12"/>
      <c r="N1560" s="14" t="str">
        <f aca="false">IF(OR($C1560="",$D1560="",$J1560="",$B1560=""),"",IF(COUNTIFS($C$5:$C$2504,$C1560,$D$5:$D$2504,$D1560,$J$5:$J$2504,$J1560,$B$5:$B$2504,$B1560)&gt;1,"Takror",""))</f>
        <v/>
      </c>
    </row>
    <row r="1561" customFormat="false" ht="15" hidden="false" customHeight="false" outlineLevel="0" collapsed="false">
      <c r="A1561" s="8" t="n">
        <v>1557</v>
      </c>
      <c r="B1561" s="13"/>
      <c r="C1561" s="12"/>
      <c r="D1561" s="13"/>
      <c r="E1561" s="24"/>
      <c r="F1561" s="12"/>
      <c r="G1561" s="12"/>
      <c r="H1561" s="25"/>
      <c r="I1561" s="14" t="str">
        <f aca="false">IF(OR($D1561="",$B1561=""),"",INT(($B1561-$D1561)/365.25))</f>
        <v/>
      </c>
      <c r="J1561" s="25"/>
      <c r="K1561" s="14" t="str">
        <f aca="false">IF(OR($J1561="",$I1561=""),"",IF(OR(AND($J1561="Gelmintoz",$I1561&gt;=2,$I1561&lt;=10),AND($J1561="Onkogematologik",$I1561&gt;=2,$I1561&lt;=18)),"Ha","Yo'q"))</f>
        <v/>
      </c>
      <c r="L1561" s="25"/>
      <c r="M1561" s="12"/>
      <c r="N1561" s="14" t="str">
        <f aca="false">IF(OR($C1561="",$D1561="",$J1561="",$B1561=""),"",IF(COUNTIFS($C$5:$C$2504,$C1561,$D$5:$D$2504,$D1561,$J$5:$J$2504,$J1561,$B$5:$B$2504,$B1561)&gt;1,"Takror",""))</f>
        <v/>
      </c>
    </row>
    <row r="1562" customFormat="false" ht="15" hidden="false" customHeight="false" outlineLevel="0" collapsed="false">
      <c r="A1562" s="8" t="n">
        <v>1558</v>
      </c>
      <c r="B1562" s="13"/>
      <c r="C1562" s="12"/>
      <c r="D1562" s="13"/>
      <c r="E1562" s="24"/>
      <c r="F1562" s="12"/>
      <c r="G1562" s="12"/>
      <c r="H1562" s="25"/>
      <c r="I1562" s="14" t="str">
        <f aca="false">IF(OR($D1562="",$B1562=""),"",INT(($B1562-$D1562)/365.25))</f>
        <v/>
      </c>
      <c r="J1562" s="25"/>
      <c r="K1562" s="14" t="str">
        <f aca="false">IF(OR($J1562="",$I1562=""),"",IF(OR(AND($J1562="Gelmintoz",$I1562&gt;=2,$I1562&lt;=10),AND($J1562="Onkogematologik",$I1562&gt;=2,$I1562&lt;=18)),"Ha","Yo'q"))</f>
        <v/>
      </c>
      <c r="L1562" s="25"/>
      <c r="M1562" s="12"/>
      <c r="N1562" s="14" t="str">
        <f aca="false">IF(OR($C1562="",$D1562="",$J1562="",$B1562=""),"",IF(COUNTIFS($C$5:$C$2504,$C1562,$D$5:$D$2504,$D1562,$J$5:$J$2504,$J1562,$B$5:$B$2504,$B1562)&gt;1,"Takror",""))</f>
        <v/>
      </c>
    </row>
    <row r="1563" customFormat="false" ht="15" hidden="false" customHeight="false" outlineLevel="0" collapsed="false">
      <c r="A1563" s="8" t="n">
        <v>1559</v>
      </c>
      <c r="B1563" s="13"/>
      <c r="C1563" s="12"/>
      <c r="D1563" s="13"/>
      <c r="E1563" s="24"/>
      <c r="F1563" s="12"/>
      <c r="G1563" s="12"/>
      <c r="H1563" s="25"/>
      <c r="I1563" s="14" t="str">
        <f aca="false">IF(OR($D1563="",$B1563=""),"",INT(($B1563-$D1563)/365.25))</f>
        <v/>
      </c>
      <c r="J1563" s="25"/>
      <c r="K1563" s="14" t="str">
        <f aca="false">IF(OR($J1563="",$I1563=""),"",IF(OR(AND($J1563="Gelmintoz",$I1563&gt;=2,$I1563&lt;=10),AND($J1563="Onkogematologik",$I1563&gt;=2,$I1563&lt;=18)),"Ha","Yo'q"))</f>
        <v/>
      </c>
      <c r="L1563" s="25"/>
      <c r="M1563" s="12"/>
      <c r="N1563" s="14" t="str">
        <f aca="false">IF(OR($C1563="",$D1563="",$J1563="",$B1563=""),"",IF(COUNTIFS($C$5:$C$2504,$C1563,$D$5:$D$2504,$D1563,$J$5:$J$2504,$J1563,$B$5:$B$2504,$B1563)&gt;1,"Takror",""))</f>
        <v/>
      </c>
    </row>
    <row r="1564" customFormat="false" ht="15" hidden="false" customHeight="false" outlineLevel="0" collapsed="false">
      <c r="A1564" s="8" t="n">
        <v>1560</v>
      </c>
      <c r="B1564" s="13"/>
      <c r="C1564" s="12"/>
      <c r="D1564" s="13"/>
      <c r="E1564" s="24"/>
      <c r="F1564" s="12"/>
      <c r="G1564" s="12"/>
      <c r="H1564" s="25"/>
      <c r="I1564" s="14" t="str">
        <f aca="false">IF(OR($D1564="",$B1564=""),"",INT(($B1564-$D1564)/365.25))</f>
        <v/>
      </c>
      <c r="J1564" s="25"/>
      <c r="K1564" s="14" t="str">
        <f aca="false">IF(OR($J1564="",$I1564=""),"",IF(OR(AND($J1564="Gelmintoz",$I1564&gt;=2,$I1564&lt;=10),AND($J1564="Onkogematologik",$I1564&gt;=2,$I1564&lt;=18)),"Ha","Yo'q"))</f>
        <v/>
      </c>
      <c r="L1564" s="25"/>
      <c r="M1564" s="12"/>
      <c r="N1564" s="14" t="str">
        <f aca="false">IF(OR($C1564="",$D1564="",$J1564="",$B1564=""),"",IF(COUNTIFS($C$5:$C$2504,$C1564,$D$5:$D$2504,$D1564,$J$5:$J$2504,$J1564,$B$5:$B$2504,$B1564)&gt;1,"Takror",""))</f>
        <v/>
      </c>
    </row>
    <row r="1565" customFormat="false" ht="15" hidden="false" customHeight="false" outlineLevel="0" collapsed="false">
      <c r="A1565" s="8" t="n">
        <v>1561</v>
      </c>
      <c r="B1565" s="13"/>
      <c r="C1565" s="12"/>
      <c r="D1565" s="13"/>
      <c r="E1565" s="24"/>
      <c r="F1565" s="12"/>
      <c r="G1565" s="12"/>
      <c r="H1565" s="25"/>
      <c r="I1565" s="14" t="str">
        <f aca="false">IF(OR($D1565="",$B1565=""),"",INT(($B1565-$D1565)/365.25))</f>
        <v/>
      </c>
      <c r="J1565" s="25"/>
      <c r="K1565" s="14" t="str">
        <f aca="false">IF(OR($J1565="",$I1565=""),"",IF(OR(AND($J1565="Gelmintoz",$I1565&gt;=2,$I1565&lt;=10),AND($J1565="Onkogematologik",$I1565&gt;=2,$I1565&lt;=18)),"Ha","Yo'q"))</f>
        <v/>
      </c>
      <c r="L1565" s="25"/>
      <c r="M1565" s="12"/>
      <c r="N1565" s="14" t="str">
        <f aca="false">IF(OR($C1565="",$D1565="",$J1565="",$B1565=""),"",IF(COUNTIFS($C$5:$C$2504,$C1565,$D$5:$D$2504,$D1565,$J$5:$J$2504,$J1565,$B$5:$B$2504,$B1565)&gt;1,"Takror",""))</f>
        <v/>
      </c>
    </row>
    <row r="1566" customFormat="false" ht="15" hidden="false" customHeight="false" outlineLevel="0" collapsed="false">
      <c r="A1566" s="8" t="n">
        <v>1562</v>
      </c>
      <c r="B1566" s="13"/>
      <c r="C1566" s="12"/>
      <c r="D1566" s="13"/>
      <c r="E1566" s="24"/>
      <c r="F1566" s="12"/>
      <c r="G1566" s="12"/>
      <c r="H1566" s="25"/>
      <c r="I1566" s="14" t="str">
        <f aca="false">IF(OR($D1566="",$B1566=""),"",INT(($B1566-$D1566)/365.25))</f>
        <v/>
      </c>
      <c r="J1566" s="25"/>
      <c r="K1566" s="14" t="str">
        <f aca="false">IF(OR($J1566="",$I1566=""),"",IF(OR(AND($J1566="Gelmintoz",$I1566&gt;=2,$I1566&lt;=10),AND($J1566="Onkogematologik",$I1566&gt;=2,$I1566&lt;=18)),"Ha","Yo'q"))</f>
        <v/>
      </c>
      <c r="L1566" s="25"/>
      <c r="M1566" s="12"/>
      <c r="N1566" s="14" t="str">
        <f aca="false">IF(OR($C1566="",$D1566="",$J1566="",$B1566=""),"",IF(COUNTIFS($C$5:$C$2504,$C1566,$D$5:$D$2504,$D1566,$J$5:$J$2504,$J1566,$B$5:$B$2504,$B1566)&gt;1,"Takror",""))</f>
        <v/>
      </c>
    </row>
    <row r="1567" customFormat="false" ht="15" hidden="false" customHeight="false" outlineLevel="0" collapsed="false">
      <c r="A1567" s="8" t="n">
        <v>1563</v>
      </c>
      <c r="B1567" s="13"/>
      <c r="C1567" s="12"/>
      <c r="D1567" s="13"/>
      <c r="E1567" s="24"/>
      <c r="F1567" s="12"/>
      <c r="G1567" s="12"/>
      <c r="H1567" s="25"/>
      <c r="I1567" s="14" t="str">
        <f aca="false">IF(OR($D1567="",$B1567=""),"",INT(($B1567-$D1567)/365.25))</f>
        <v/>
      </c>
      <c r="J1567" s="25"/>
      <c r="K1567" s="14" t="str">
        <f aca="false">IF(OR($J1567="",$I1567=""),"",IF(OR(AND($J1567="Gelmintoz",$I1567&gt;=2,$I1567&lt;=10),AND($J1567="Onkogematologik",$I1567&gt;=2,$I1567&lt;=18)),"Ha","Yo'q"))</f>
        <v/>
      </c>
      <c r="L1567" s="25"/>
      <c r="M1567" s="12"/>
      <c r="N1567" s="14" t="str">
        <f aca="false">IF(OR($C1567="",$D1567="",$J1567="",$B1567=""),"",IF(COUNTIFS($C$5:$C$2504,$C1567,$D$5:$D$2504,$D1567,$J$5:$J$2504,$J1567,$B$5:$B$2504,$B1567)&gt;1,"Takror",""))</f>
        <v/>
      </c>
    </row>
    <row r="1568" customFormat="false" ht="15" hidden="false" customHeight="false" outlineLevel="0" collapsed="false">
      <c r="A1568" s="8" t="n">
        <v>1564</v>
      </c>
      <c r="B1568" s="13"/>
      <c r="C1568" s="12"/>
      <c r="D1568" s="13"/>
      <c r="E1568" s="24"/>
      <c r="F1568" s="12"/>
      <c r="G1568" s="12"/>
      <c r="H1568" s="25"/>
      <c r="I1568" s="14" t="str">
        <f aca="false">IF(OR($D1568="",$B1568=""),"",INT(($B1568-$D1568)/365.25))</f>
        <v/>
      </c>
      <c r="J1568" s="25"/>
      <c r="K1568" s="14" t="str">
        <f aca="false">IF(OR($J1568="",$I1568=""),"",IF(OR(AND($J1568="Gelmintoz",$I1568&gt;=2,$I1568&lt;=10),AND($J1568="Onkogematologik",$I1568&gt;=2,$I1568&lt;=18)),"Ha","Yo'q"))</f>
        <v/>
      </c>
      <c r="L1568" s="25"/>
      <c r="M1568" s="12"/>
      <c r="N1568" s="14" t="str">
        <f aca="false">IF(OR($C1568="",$D1568="",$J1568="",$B1568=""),"",IF(COUNTIFS($C$5:$C$2504,$C1568,$D$5:$D$2504,$D1568,$J$5:$J$2504,$J1568,$B$5:$B$2504,$B1568)&gt;1,"Takror",""))</f>
        <v/>
      </c>
    </row>
    <row r="1569" customFormat="false" ht="15" hidden="false" customHeight="false" outlineLevel="0" collapsed="false">
      <c r="A1569" s="8" t="n">
        <v>1565</v>
      </c>
      <c r="B1569" s="13"/>
      <c r="C1569" s="12"/>
      <c r="D1569" s="13"/>
      <c r="E1569" s="24"/>
      <c r="F1569" s="12"/>
      <c r="G1569" s="12"/>
      <c r="H1569" s="25"/>
      <c r="I1569" s="14" t="str">
        <f aca="false">IF(OR($D1569="",$B1569=""),"",INT(($B1569-$D1569)/365.25))</f>
        <v/>
      </c>
      <c r="J1569" s="25"/>
      <c r="K1569" s="14" t="str">
        <f aca="false">IF(OR($J1569="",$I1569=""),"",IF(OR(AND($J1569="Gelmintoz",$I1569&gt;=2,$I1569&lt;=10),AND($J1569="Onkogematologik",$I1569&gt;=2,$I1569&lt;=18)),"Ha","Yo'q"))</f>
        <v/>
      </c>
      <c r="L1569" s="25"/>
      <c r="M1569" s="12"/>
      <c r="N1569" s="14" t="str">
        <f aca="false">IF(OR($C1569="",$D1569="",$J1569="",$B1569=""),"",IF(COUNTIFS($C$5:$C$2504,$C1569,$D$5:$D$2504,$D1569,$J$5:$J$2504,$J1569,$B$5:$B$2504,$B1569)&gt;1,"Takror",""))</f>
        <v/>
      </c>
    </row>
    <row r="1570" customFormat="false" ht="15" hidden="false" customHeight="false" outlineLevel="0" collapsed="false">
      <c r="A1570" s="8" t="n">
        <v>1566</v>
      </c>
      <c r="B1570" s="13"/>
      <c r="C1570" s="12"/>
      <c r="D1570" s="13"/>
      <c r="E1570" s="24"/>
      <c r="F1570" s="12"/>
      <c r="G1570" s="12"/>
      <c r="H1570" s="25"/>
      <c r="I1570" s="14" t="str">
        <f aca="false">IF(OR($D1570="",$B1570=""),"",INT(($B1570-$D1570)/365.25))</f>
        <v/>
      </c>
      <c r="J1570" s="25"/>
      <c r="K1570" s="14" t="str">
        <f aca="false">IF(OR($J1570="",$I1570=""),"",IF(OR(AND($J1570="Gelmintoz",$I1570&gt;=2,$I1570&lt;=10),AND($J1570="Onkogematologik",$I1570&gt;=2,$I1570&lt;=18)),"Ha","Yo'q"))</f>
        <v/>
      </c>
      <c r="L1570" s="25"/>
      <c r="M1570" s="12"/>
      <c r="N1570" s="14" t="str">
        <f aca="false">IF(OR($C1570="",$D1570="",$J1570="",$B1570=""),"",IF(COUNTIFS($C$5:$C$2504,$C1570,$D$5:$D$2504,$D1570,$J$5:$J$2504,$J1570,$B$5:$B$2504,$B1570)&gt;1,"Takror",""))</f>
        <v/>
      </c>
    </row>
    <row r="1571" customFormat="false" ht="15" hidden="false" customHeight="false" outlineLevel="0" collapsed="false">
      <c r="A1571" s="8" t="n">
        <v>1567</v>
      </c>
      <c r="B1571" s="13"/>
      <c r="C1571" s="12"/>
      <c r="D1571" s="13"/>
      <c r="E1571" s="24"/>
      <c r="F1571" s="12"/>
      <c r="G1571" s="12"/>
      <c r="H1571" s="25"/>
      <c r="I1571" s="14" t="str">
        <f aca="false">IF(OR($D1571="",$B1571=""),"",INT(($B1571-$D1571)/365.25))</f>
        <v/>
      </c>
      <c r="J1571" s="25"/>
      <c r="K1571" s="14" t="str">
        <f aca="false">IF(OR($J1571="",$I1571=""),"",IF(OR(AND($J1571="Gelmintoz",$I1571&gt;=2,$I1571&lt;=10),AND($J1571="Onkogematologik",$I1571&gt;=2,$I1571&lt;=18)),"Ha","Yo'q"))</f>
        <v/>
      </c>
      <c r="L1571" s="25"/>
      <c r="M1571" s="12"/>
      <c r="N1571" s="14" t="str">
        <f aca="false">IF(OR($C1571="",$D1571="",$J1571="",$B1571=""),"",IF(COUNTIFS($C$5:$C$2504,$C1571,$D$5:$D$2504,$D1571,$J$5:$J$2504,$J1571,$B$5:$B$2504,$B1571)&gt;1,"Takror",""))</f>
        <v/>
      </c>
    </row>
    <row r="1572" customFormat="false" ht="15" hidden="false" customHeight="false" outlineLevel="0" collapsed="false">
      <c r="A1572" s="8" t="n">
        <v>1568</v>
      </c>
      <c r="B1572" s="13"/>
      <c r="C1572" s="12"/>
      <c r="D1572" s="13"/>
      <c r="E1572" s="24"/>
      <c r="F1572" s="12"/>
      <c r="G1572" s="12"/>
      <c r="H1572" s="25"/>
      <c r="I1572" s="14" t="str">
        <f aca="false">IF(OR($D1572="",$B1572=""),"",INT(($B1572-$D1572)/365.25))</f>
        <v/>
      </c>
      <c r="J1572" s="25"/>
      <c r="K1572" s="14" t="str">
        <f aca="false">IF(OR($J1572="",$I1572=""),"",IF(OR(AND($J1572="Gelmintoz",$I1572&gt;=2,$I1572&lt;=10),AND($J1572="Onkogematologik",$I1572&gt;=2,$I1572&lt;=18)),"Ha","Yo'q"))</f>
        <v/>
      </c>
      <c r="L1572" s="25"/>
      <c r="M1572" s="12"/>
      <c r="N1572" s="14" t="str">
        <f aca="false">IF(OR($C1572="",$D1572="",$J1572="",$B1572=""),"",IF(COUNTIFS($C$5:$C$2504,$C1572,$D$5:$D$2504,$D1572,$J$5:$J$2504,$J1572,$B$5:$B$2504,$B1572)&gt;1,"Takror",""))</f>
        <v/>
      </c>
    </row>
    <row r="1573" customFormat="false" ht="15" hidden="false" customHeight="false" outlineLevel="0" collapsed="false">
      <c r="A1573" s="8" t="n">
        <v>1569</v>
      </c>
      <c r="B1573" s="13"/>
      <c r="C1573" s="12"/>
      <c r="D1573" s="13"/>
      <c r="E1573" s="24"/>
      <c r="F1573" s="12"/>
      <c r="G1573" s="12"/>
      <c r="H1573" s="25"/>
      <c r="I1573" s="14" t="str">
        <f aca="false">IF(OR($D1573="",$B1573=""),"",INT(($B1573-$D1573)/365.25))</f>
        <v/>
      </c>
      <c r="J1573" s="25"/>
      <c r="K1573" s="14" t="str">
        <f aca="false">IF(OR($J1573="",$I1573=""),"",IF(OR(AND($J1573="Gelmintoz",$I1573&gt;=2,$I1573&lt;=10),AND($J1573="Onkogematologik",$I1573&gt;=2,$I1573&lt;=18)),"Ha","Yo'q"))</f>
        <v/>
      </c>
      <c r="L1573" s="25"/>
      <c r="M1573" s="12"/>
      <c r="N1573" s="14" t="str">
        <f aca="false">IF(OR($C1573="",$D1573="",$J1573="",$B1573=""),"",IF(COUNTIFS($C$5:$C$2504,$C1573,$D$5:$D$2504,$D1573,$J$5:$J$2504,$J1573,$B$5:$B$2504,$B1573)&gt;1,"Takror",""))</f>
        <v/>
      </c>
    </row>
    <row r="1574" customFormat="false" ht="15" hidden="false" customHeight="false" outlineLevel="0" collapsed="false">
      <c r="A1574" s="8" t="n">
        <v>1570</v>
      </c>
      <c r="B1574" s="13"/>
      <c r="C1574" s="12"/>
      <c r="D1574" s="13"/>
      <c r="E1574" s="24"/>
      <c r="F1574" s="12"/>
      <c r="G1574" s="12"/>
      <c r="H1574" s="25"/>
      <c r="I1574" s="14" t="str">
        <f aca="false">IF(OR($D1574="",$B1574=""),"",INT(($B1574-$D1574)/365.25))</f>
        <v/>
      </c>
      <c r="J1574" s="25"/>
      <c r="K1574" s="14" t="str">
        <f aca="false">IF(OR($J1574="",$I1574=""),"",IF(OR(AND($J1574="Gelmintoz",$I1574&gt;=2,$I1574&lt;=10),AND($J1574="Onkogematologik",$I1574&gt;=2,$I1574&lt;=18)),"Ha","Yo'q"))</f>
        <v/>
      </c>
      <c r="L1574" s="25"/>
      <c r="M1574" s="12"/>
      <c r="N1574" s="14" t="str">
        <f aca="false">IF(OR($C1574="",$D1574="",$J1574="",$B1574=""),"",IF(COUNTIFS($C$5:$C$2504,$C1574,$D$5:$D$2504,$D1574,$J$5:$J$2504,$J1574,$B$5:$B$2504,$B1574)&gt;1,"Takror",""))</f>
        <v/>
      </c>
    </row>
    <row r="1575" customFormat="false" ht="15" hidden="false" customHeight="false" outlineLevel="0" collapsed="false">
      <c r="A1575" s="8" t="n">
        <v>1571</v>
      </c>
      <c r="B1575" s="13"/>
      <c r="C1575" s="12"/>
      <c r="D1575" s="13"/>
      <c r="E1575" s="24"/>
      <c r="F1575" s="12"/>
      <c r="G1575" s="12"/>
      <c r="H1575" s="25"/>
      <c r="I1575" s="14" t="str">
        <f aca="false">IF(OR($D1575="",$B1575=""),"",INT(($B1575-$D1575)/365.25))</f>
        <v/>
      </c>
      <c r="J1575" s="25"/>
      <c r="K1575" s="14" t="str">
        <f aca="false">IF(OR($J1575="",$I1575=""),"",IF(OR(AND($J1575="Gelmintoz",$I1575&gt;=2,$I1575&lt;=10),AND($J1575="Onkogematologik",$I1575&gt;=2,$I1575&lt;=18)),"Ha","Yo'q"))</f>
        <v/>
      </c>
      <c r="L1575" s="25"/>
      <c r="M1575" s="12"/>
      <c r="N1575" s="14" t="str">
        <f aca="false">IF(OR($C1575="",$D1575="",$J1575="",$B1575=""),"",IF(COUNTIFS($C$5:$C$2504,$C1575,$D$5:$D$2504,$D1575,$J$5:$J$2504,$J1575,$B$5:$B$2504,$B1575)&gt;1,"Takror",""))</f>
        <v/>
      </c>
    </row>
    <row r="1576" customFormat="false" ht="15" hidden="false" customHeight="false" outlineLevel="0" collapsed="false">
      <c r="A1576" s="8" t="n">
        <v>1572</v>
      </c>
      <c r="B1576" s="13"/>
      <c r="C1576" s="12"/>
      <c r="D1576" s="13"/>
      <c r="E1576" s="24"/>
      <c r="F1576" s="12"/>
      <c r="G1576" s="12"/>
      <c r="H1576" s="25"/>
      <c r="I1576" s="14" t="str">
        <f aca="false">IF(OR($D1576="",$B1576=""),"",INT(($B1576-$D1576)/365.25))</f>
        <v/>
      </c>
      <c r="J1576" s="25"/>
      <c r="K1576" s="14" t="str">
        <f aca="false">IF(OR($J1576="",$I1576=""),"",IF(OR(AND($J1576="Gelmintoz",$I1576&gt;=2,$I1576&lt;=10),AND($J1576="Onkogematologik",$I1576&gt;=2,$I1576&lt;=18)),"Ha","Yo'q"))</f>
        <v/>
      </c>
      <c r="L1576" s="25"/>
      <c r="M1576" s="12"/>
      <c r="N1576" s="14" t="str">
        <f aca="false">IF(OR($C1576="",$D1576="",$J1576="",$B1576=""),"",IF(COUNTIFS($C$5:$C$2504,$C1576,$D$5:$D$2504,$D1576,$J$5:$J$2504,$J1576,$B$5:$B$2504,$B1576)&gt;1,"Takror",""))</f>
        <v/>
      </c>
    </row>
    <row r="1577" customFormat="false" ht="15" hidden="false" customHeight="false" outlineLevel="0" collapsed="false">
      <c r="A1577" s="8" t="n">
        <v>1573</v>
      </c>
      <c r="B1577" s="13"/>
      <c r="C1577" s="12"/>
      <c r="D1577" s="13"/>
      <c r="E1577" s="24"/>
      <c r="F1577" s="12"/>
      <c r="G1577" s="12"/>
      <c r="H1577" s="25"/>
      <c r="I1577" s="14" t="str">
        <f aca="false">IF(OR($D1577="",$B1577=""),"",INT(($B1577-$D1577)/365.25))</f>
        <v/>
      </c>
      <c r="J1577" s="25"/>
      <c r="K1577" s="14" t="str">
        <f aca="false">IF(OR($J1577="",$I1577=""),"",IF(OR(AND($J1577="Gelmintoz",$I1577&gt;=2,$I1577&lt;=10),AND($J1577="Onkogematologik",$I1577&gt;=2,$I1577&lt;=18)),"Ha","Yo'q"))</f>
        <v/>
      </c>
      <c r="L1577" s="25"/>
      <c r="M1577" s="12"/>
      <c r="N1577" s="14" t="str">
        <f aca="false">IF(OR($C1577="",$D1577="",$J1577="",$B1577=""),"",IF(COUNTIFS($C$5:$C$2504,$C1577,$D$5:$D$2504,$D1577,$J$5:$J$2504,$J1577,$B$5:$B$2504,$B1577)&gt;1,"Takror",""))</f>
        <v/>
      </c>
    </row>
    <row r="1578" customFormat="false" ht="15" hidden="false" customHeight="false" outlineLevel="0" collapsed="false">
      <c r="A1578" s="8" t="n">
        <v>1574</v>
      </c>
      <c r="B1578" s="13"/>
      <c r="C1578" s="12"/>
      <c r="D1578" s="13"/>
      <c r="E1578" s="24"/>
      <c r="F1578" s="12"/>
      <c r="G1578" s="12"/>
      <c r="H1578" s="25"/>
      <c r="I1578" s="14" t="str">
        <f aca="false">IF(OR($D1578="",$B1578=""),"",INT(($B1578-$D1578)/365.25))</f>
        <v/>
      </c>
      <c r="J1578" s="25"/>
      <c r="K1578" s="14" t="str">
        <f aca="false">IF(OR($J1578="",$I1578=""),"",IF(OR(AND($J1578="Gelmintoz",$I1578&gt;=2,$I1578&lt;=10),AND($J1578="Onkogematologik",$I1578&gt;=2,$I1578&lt;=18)),"Ha","Yo'q"))</f>
        <v/>
      </c>
      <c r="L1578" s="25"/>
      <c r="M1578" s="12"/>
      <c r="N1578" s="14" t="str">
        <f aca="false">IF(OR($C1578="",$D1578="",$J1578="",$B1578=""),"",IF(COUNTIFS($C$5:$C$2504,$C1578,$D$5:$D$2504,$D1578,$J$5:$J$2504,$J1578,$B$5:$B$2504,$B1578)&gt;1,"Takror",""))</f>
        <v/>
      </c>
    </row>
    <row r="1579" customFormat="false" ht="15" hidden="false" customHeight="false" outlineLevel="0" collapsed="false">
      <c r="A1579" s="8" t="n">
        <v>1575</v>
      </c>
      <c r="B1579" s="13"/>
      <c r="C1579" s="12"/>
      <c r="D1579" s="13"/>
      <c r="E1579" s="24"/>
      <c r="F1579" s="12"/>
      <c r="G1579" s="12"/>
      <c r="H1579" s="25"/>
      <c r="I1579" s="14" t="str">
        <f aca="false">IF(OR($D1579="",$B1579=""),"",INT(($B1579-$D1579)/365.25))</f>
        <v/>
      </c>
      <c r="J1579" s="25"/>
      <c r="K1579" s="14" t="str">
        <f aca="false">IF(OR($J1579="",$I1579=""),"",IF(OR(AND($J1579="Gelmintoz",$I1579&gt;=2,$I1579&lt;=10),AND($J1579="Onkogematologik",$I1579&gt;=2,$I1579&lt;=18)),"Ha","Yo'q"))</f>
        <v/>
      </c>
      <c r="L1579" s="25"/>
      <c r="M1579" s="12"/>
      <c r="N1579" s="14" t="str">
        <f aca="false">IF(OR($C1579="",$D1579="",$J1579="",$B1579=""),"",IF(COUNTIFS($C$5:$C$2504,$C1579,$D$5:$D$2504,$D1579,$J$5:$J$2504,$J1579,$B$5:$B$2504,$B1579)&gt;1,"Takror",""))</f>
        <v/>
      </c>
    </row>
    <row r="1580" customFormat="false" ht="15" hidden="false" customHeight="false" outlineLevel="0" collapsed="false">
      <c r="A1580" s="8" t="n">
        <v>1576</v>
      </c>
      <c r="B1580" s="13"/>
      <c r="C1580" s="12"/>
      <c r="D1580" s="13"/>
      <c r="E1580" s="24"/>
      <c r="F1580" s="12"/>
      <c r="G1580" s="12"/>
      <c r="H1580" s="25"/>
      <c r="I1580" s="14" t="str">
        <f aca="false">IF(OR($D1580="",$B1580=""),"",INT(($B1580-$D1580)/365.25))</f>
        <v/>
      </c>
      <c r="J1580" s="25"/>
      <c r="K1580" s="14" t="str">
        <f aca="false">IF(OR($J1580="",$I1580=""),"",IF(OR(AND($J1580="Gelmintoz",$I1580&gt;=2,$I1580&lt;=10),AND($J1580="Onkogematologik",$I1580&gt;=2,$I1580&lt;=18)),"Ha","Yo'q"))</f>
        <v/>
      </c>
      <c r="L1580" s="25"/>
      <c r="M1580" s="12"/>
      <c r="N1580" s="14" t="str">
        <f aca="false">IF(OR($C1580="",$D1580="",$J1580="",$B1580=""),"",IF(COUNTIFS($C$5:$C$2504,$C1580,$D$5:$D$2504,$D1580,$J$5:$J$2504,$J1580,$B$5:$B$2504,$B1580)&gt;1,"Takror",""))</f>
        <v/>
      </c>
    </row>
    <row r="1581" customFormat="false" ht="15" hidden="false" customHeight="false" outlineLevel="0" collapsed="false">
      <c r="A1581" s="8" t="n">
        <v>1577</v>
      </c>
      <c r="B1581" s="13"/>
      <c r="C1581" s="12"/>
      <c r="D1581" s="13"/>
      <c r="E1581" s="24"/>
      <c r="F1581" s="12"/>
      <c r="G1581" s="12"/>
      <c r="H1581" s="25"/>
      <c r="I1581" s="14" t="str">
        <f aca="false">IF(OR($D1581="",$B1581=""),"",INT(($B1581-$D1581)/365.25))</f>
        <v/>
      </c>
      <c r="J1581" s="25"/>
      <c r="K1581" s="14" t="str">
        <f aca="false">IF(OR($J1581="",$I1581=""),"",IF(OR(AND($J1581="Gelmintoz",$I1581&gt;=2,$I1581&lt;=10),AND($J1581="Onkogematologik",$I1581&gt;=2,$I1581&lt;=18)),"Ha","Yo'q"))</f>
        <v/>
      </c>
      <c r="L1581" s="25"/>
      <c r="M1581" s="12"/>
      <c r="N1581" s="14" t="str">
        <f aca="false">IF(OR($C1581="",$D1581="",$J1581="",$B1581=""),"",IF(COUNTIFS($C$5:$C$2504,$C1581,$D$5:$D$2504,$D1581,$J$5:$J$2504,$J1581,$B$5:$B$2504,$B1581)&gt;1,"Takror",""))</f>
        <v/>
      </c>
    </row>
    <row r="1582" customFormat="false" ht="15" hidden="false" customHeight="false" outlineLevel="0" collapsed="false">
      <c r="A1582" s="8" t="n">
        <v>1578</v>
      </c>
      <c r="B1582" s="13"/>
      <c r="C1582" s="12"/>
      <c r="D1582" s="13"/>
      <c r="E1582" s="24"/>
      <c r="F1582" s="12"/>
      <c r="G1582" s="12"/>
      <c r="H1582" s="25"/>
      <c r="I1582" s="14" t="str">
        <f aca="false">IF(OR($D1582="",$B1582=""),"",INT(($B1582-$D1582)/365.25))</f>
        <v/>
      </c>
      <c r="J1582" s="25"/>
      <c r="K1582" s="14" t="str">
        <f aca="false">IF(OR($J1582="",$I1582=""),"",IF(OR(AND($J1582="Gelmintoz",$I1582&gt;=2,$I1582&lt;=10),AND($J1582="Onkogematologik",$I1582&gt;=2,$I1582&lt;=18)),"Ha","Yo'q"))</f>
        <v/>
      </c>
      <c r="L1582" s="25"/>
      <c r="M1582" s="12"/>
      <c r="N1582" s="14" t="str">
        <f aca="false">IF(OR($C1582="",$D1582="",$J1582="",$B1582=""),"",IF(COUNTIFS($C$5:$C$2504,$C1582,$D$5:$D$2504,$D1582,$J$5:$J$2504,$J1582,$B$5:$B$2504,$B1582)&gt;1,"Takror",""))</f>
        <v/>
      </c>
    </row>
    <row r="1583" customFormat="false" ht="15" hidden="false" customHeight="false" outlineLevel="0" collapsed="false">
      <c r="A1583" s="8" t="n">
        <v>1579</v>
      </c>
      <c r="B1583" s="13"/>
      <c r="C1583" s="12"/>
      <c r="D1583" s="13"/>
      <c r="E1583" s="24"/>
      <c r="F1583" s="12"/>
      <c r="G1583" s="12"/>
      <c r="H1583" s="25"/>
      <c r="I1583" s="14" t="str">
        <f aca="false">IF(OR($D1583="",$B1583=""),"",INT(($B1583-$D1583)/365.25))</f>
        <v/>
      </c>
      <c r="J1583" s="25"/>
      <c r="K1583" s="14" t="str">
        <f aca="false">IF(OR($J1583="",$I1583=""),"",IF(OR(AND($J1583="Gelmintoz",$I1583&gt;=2,$I1583&lt;=10),AND($J1583="Onkogematologik",$I1583&gt;=2,$I1583&lt;=18)),"Ha","Yo'q"))</f>
        <v/>
      </c>
      <c r="L1583" s="25"/>
      <c r="M1583" s="12"/>
      <c r="N1583" s="14" t="str">
        <f aca="false">IF(OR($C1583="",$D1583="",$J1583="",$B1583=""),"",IF(COUNTIFS($C$5:$C$2504,$C1583,$D$5:$D$2504,$D1583,$J$5:$J$2504,$J1583,$B$5:$B$2504,$B1583)&gt;1,"Takror",""))</f>
        <v/>
      </c>
    </row>
    <row r="1584" customFormat="false" ht="15" hidden="false" customHeight="false" outlineLevel="0" collapsed="false">
      <c r="A1584" s="8" t="n">
        <v>1580</v>
      </c>
      <c r="B1584" s="13"/>
      <c r="C1584" s="12"/>
      <c r="D1584" s="13"/>
      <c r="E1584" s="24"/>
      <c r="F1584" s="12"/>
      <c r="G1584" s="12"/>
      <c r="H1584" s="25"/>
      <c r="I1584" s="14" t="str">
        <f aca="false">IF(OR($D1584="",$B1584=""),"",INT(($B1584-$D1584)/365.25))</f>
        <v/>
      </c>
      <c r="J1584" s="25"/>
      <c r="K1584" s="14" t="str">
        <f aca="false">IF(OR($J1584="",$I1584=""),"",IF(OR(AND($J1584="Gelmintoz",$I1584&gt;=2,$I1584&lt;=10),AND($J1584="Onkogematologik",$I1584&gt;=2,$I1584&lt;=18)),"Ha","Yo'q"))</f>
        <v/>
      </c>
      <c r="L1584" s="25"/>
      <c r="M1584" s="12"/>
      <c r="N1584" s="14" t="str">
        <f aca="false">IF(OR($C1584="",$D1584="",$J1584="",$B1584=""),"",IF(COUNTIFS($C$5:$C$2504,$C1584,$D$5:$D$2504,$D1584,$J$5:$J$2504,$J1584,$B$5:$B$2504,$B1584)&gt;1,"Takror",""))</f>
        <v/>
      </c>
    </row>
    <row r="1585" customFormat="false" ht="15" hidden="false" customHeight="false" outlineLevel="0" collapsed="false">
      <c r="A1585" s="8" t="n">
        <v>1581</v>
      </c>
      <c r="B1585" s="13"/>
      <c r="C1585" s="12"/>
      <c r="D1585" s="13"/>
      <c r="E1585" s="24"/>
      <c r="F1585" s="12"/>
      <c r="G1585" s="12"/>
      <c r="H1585" s="25"/>
      <c r="I1585" s="14" t="str">
        <f aca="false">IF(OR($D1585="",$B1585=""),"",INT(($B1585-$D1585)/365.25))</f>
        <v/>
      </c>
      <c r="J1585" s="25"/>
      <c r="K1585" s="14" t="str">
        <f aca="false">IF(OR($J1585="",$I1585=""),"",IF(OR(AND($J1585="Gelmintoz",$I1585&gt;=2,$I1585&lt;=10),AND($J1585="Onkogematologik",$I1585&gt;=2,$I1585&lt;=18)),"Ha","Yo'q"))</f>
        <v/>
      </c>
      <c r="L1585" s="25"/>
      <c r="M1585" s="12"/>
      <c r="N1585" s="14" t="str">
        <f aca="false">IF(OR($C1585="",$D1585="",$J1585="",$B1585=""),"",IF(COUNTIFS($C$5:$C$2504,$C1585,$D$5:$D$2504,$D1585,$J$5:$J$2504,$J1585,$B$5:$B$2504,$B1585)&gt;1,"Takror",""))</f>
        <v/>
      </c>
    </row>
    <row r="1586" customFormat="false" ht="15" hidden="false" customHeight="false" outlineLevel="0" collapsed="false">
      <c r="A1586" s="8" t="n">
        <v>1582</v>
      </c>
      <c r="B1586" s="13"/>
      <c r="C1586" s="12"/>
      <c r="D1586" s="13"/>
      <c r="E1586" s="24"/>
      <c r="F1586" s="12"/>
      <c r="G1586" s="12"/>
      <c r="H1586" s="25"/>
      <c r="I1586" s="14" t="str">
        <f aca="false">IF(OR($D1586="",$B1586=""),"",INT(($B1586-$D1586)/365.25))</f>
        <v/>
      </c>
      <c r="J1586" s="25"/>
      <c r="K1586" s="14" t="str">
        <f aca="false">IF(OR($J1586="",$I1586=""),"",IF(OR(AND($J1586="Gelmintoz",$I1586&gt;=2,$I1586&lt;=10),AND($J1586="Onkogematologik",$I1586&gt;=2,$I1586&lt;=18)),"Ha","Yo'q"))</f>
        <v/>
      </c>
      <c r="L1586" s="25"/>
      <c r="M1586" s="12"/>
      <c r="N1586" s="14" t="str">
        <f aca="false">IF(OR($C1586="",$D1586="",$J1586="",$B1586=""),"",IF(COUNTIFS($C$5:$C$2504,$C1586,$D$5:$D$2504,$D1586,$J$5:$J$2504,$J1586,$B$5:$B$2504,$B1586)&gt;1,"Takror",""))</f>
        <v/>
      </c>
    </row>
    <row r="1587" customFormat="false" ht="15" hidden="false" customHeight="false" outlineLevel="0" collapsed="false">
      <c r="A1587" s="8" t="n">
        <v>1583</v>
      </c>
      <c r="B1587" s="13"/>
      <c r="C1587" s="12"/>
      <c r="D1587" s="13"/>
      <c r="E1587" s="24"/>
      <c r="F1587" s="12"/>
      <c r="G1587" s="12"/>
      <c r="H1587" s="25"/>
      <c r="I1587" s="14" t="str">
        <f aca="false">IF(OR($D1587="",$B1587=""),"",INT(($B1587-$D1587)/365.25))</f>
        <v/>
      </c>
      <c r="J1587" s="25"/>
      <c r="K1587" s="14" t="str">
        <f aca="false">IF(OR($J1587="",$I1587=""),"",IF(OR(AND($J1587="Gelmintoz",$I1587&gt;=2,$I1587&lt;=10),AND($J1587="Onkogematologik",$I1587&gt;=2,$I1587&lt;=18)),"Ha","Yo'q"))</f>
        <v/>
      </c>
      <c r="L1587" s="25"/>
      <c r="M1587" s="12"/>
      <c r="N1587" s="14" t="str">
        <f aca="false">IF(OR($C1587="",$D1587="",$J1587="",$B1587=""),"",IF(COUNTIFS($C$5:$C$2504,$C1587,$D$5:$D$2504,$D1587,$J$5:$J$2504,$J1587,$B$5:$B$2504,$B1587)&gt;1,"Takror",""))</f>
        <v/>
      </c>
    </row>
    <row r="1588" customFormat="false" ht="15" hidden="false" customHeight="false" outlineLevel="0" collapsed="false">
      <c r="A1588" s="8" t="n">
        <v>1584</v>
      </c>
      <c r="B1588" s="13"/>
      <c r="C1588" s="12"/>
      <c r="D1588" s="13"/>
      <c r="E1588" s="24"/>
      <c r="F1588" s="12"/>
      <c r="G1588" s="12"/>
      <c r="H1588" s="25"/>
      <c r="I1588" s="14" t="str">
        <f aca="false">IF(OR($D1588="",$B1588=""),"",INT(($B1588-$D1588)/365.25))</f>
        <v/>
      </c>
      <c r="J1588" s="25"/>
      <c r="K1588" s="14" t="str">
        <f aca="false">IF(OR($J1588="",$I1588=""),"",IF(OR(AND($J1588="Gelmintoz",$I1588&gt;=2,$I1588&lt;=10),AND($J1588="Onkogematologik",$I1588&gt;=2,$I1588&lt;=18)),"Ha","Yo'q"))</f>
        <v/>
      </c>
      <c r="L1588" s="25"/>
      <c r="M1588" s="12"/>
      <c r="N1588" s="14" t="str">
        <f aca="false">IF(OR($C1588="",$D1588="",$J1588="",$B1588=""),"",IF(COUNTIFS($C$5:$C$2504,$C1588,$D$5:$D$2504,$D1588,$J$5:$J$2504,$J1588,$B$5:$B$2504,$B1588)&gt;1,"Takror",""))</f>
        <v/>
      </c>
    </row>
    <row r="1589" customFormat="false" ht="15" hidden="false" customHeight="false" outlineLevel="0" collapsed="false">
      <c r="A1589" s="8" t="n">
        <v>1585</v>
      </c>
      <c r="B1589" s="13"/>
      <c r="C1589" s="12"/>
      <c r="D1589" s="13"/>
      <c r="E1589" s="24"/>
      <c r="F1589" s="12"/>
      <c r="G1589" s="12"/>
      <c r="H1589" s="25"/>
      <c r="I1589" s="14" t="str">
        <f aca="false">IF(OR($D1589="",$B1589=""),"",INT(($B1589-$D1589)/365.25))</f>
        <v/>
      </c>
      <c r="J1589" s="25"/>
      <c r="K1589" s="14" t="str">
        <f aca="false">IF(OR($J1589="",$I1589=""),"",IF(OR(AND($J1589="Gelmintoz",$I1589&gt;=2,$I1589&lt;=10),AND($J1589="Onkogematologik",$I1589&gt;=2,$I1589&lt;=18)),"Ha","Yo'q"))</f>
        <v/>
      </c>
      <c r="L1589" s="25"/>
      <c r="M1589" s="12"/>
      <c r="N1589" s="14" t="str">
        <f aca="false">IF(OR($C1589="",$D1589="",$J1589="",$B1589=""),"",IF(COUNTIFS($C$5:$C$2504,$C1589,$D$5:$D$2504,$D1589,$J$5:$J$2504,$J1589,$B$5:$B$2504,$B1589)&gt;1,"Takror",""))</f>
        <v/>
      </c>
    </row>
    <row r="1590" customFormat="false" ht="15" hidden="false" customHeight="false" outlineLevel="0" collapsed="false">
      <c r="A1590" s="8" t="n">
        <v>1586</v>
      </c>
      <c r="B1590" s="13"/>
      <c r="C1590" s="12"/>
      <c r="D1590" s="13"/>
      <c r="E1590" s="24"/>
      <c r="F1590" s="12"/>
      <c r="G1590" s="12"/>
      <c r="H1590" s="25"/>
      <c r="I1590" s="14" t="str">
        <f aca="false">IF(OR($D1590="",$B1590=""),"",INT(($B1590-$D1590)/365.25))</f>
        <v/>
      </c>
      <c r="J1590" s="25"/>
      <c r="K1590" s="14" t="str">
        <f aca="false">IF(OR($J1590="",$I1590=""),"",IF(OR(AND($J1590="Gelmintoz",$I1590&gt;=2,$I1590&lt;=10),AND($J1590="Onkogematologik",$I1590&gt;=2,$I1590&lt;=18)),"Ha","Yo'q"))</f>
        <v/>
      </c>
      <c r="L1590" s="25"/>
      <c r="M1590" s="12"/>
      <c r="N1590" s="14" t="str">
        <f aca="false">IF(OR($C1590="",$D1590="",$J1590="",$B1590=""),"",IF(COUNTIFS($C$5:$C$2504,$C1590,$D$5:$D$2504,$D1590,$J$5:$J$2504,$J1590,$B$5:$B$2504,$B1590)&gt;1,"Takror",""))</f>
        <v/>
      </c>
    </row>
    <row r="1591" customFormat="false" ht="15" hidden="false" customHeight="false" outlineLevel="0" collapsed="false">
      <c r="A1591" s="8" t="n">
        <v>1587</v>
      </c>
      <c r="B1591" s="13"/>
      <c r="C1591" s="12"/>
      <c r="D1591" s="13"/>
      <c r="E1591" s="24"/>
      <c r="F1591" s="12"/>
      <c r="G1591" s="12"/>
      <c r="H1591" s="25"/>
      <c r="I1591" s="14" t="str">
        <f aca="false">IF(OR($D1591="",$B1591=""),"",INT(($B1591-$D1591)/365.25))</f>
        <v/>
      </c>
      <c r="J1591" s="25"/>
      <c r="K1591" s="14" t="str">
        <f aca="false">IF(OR($J1591="",$I1591=""),"",IF(OR(AND($J1591="Gelmintoz",$I1591&gt;=2,$I1591&lt;=10),AND($J1591="Onkogematologik",$I1591&gt;=2,$I1591&lt;=18)),"Ha","Yo'q"))</f>
        <v/>
      </c>
      <c r="L1591" s="25"/>
      <c r="M1591" s="12"/>
      <c r="N1591" s="14" t="str">
        <f aca="false">IF(OR($C1591="",$D1591="",$J1591="",$B1591=""),"",IF(COUNTIFS($C$5:$C$2504,$C1591,$D$5:$D$2504,$D1591,$J$5:$J$2504,$J1591,$B$5:$B$2504,$B1591)&gt;1,"Takror",""))</f>
        <v/>
      </c>
    </row>
    <row r="1592" customFormat="false" ht="15" hidden="false" customHeight="false" outlineLevel="0" collapsed="false">
      <c r="A1592" s="8" t="n">
        <v>1588</v>
      </c>
      <c r="B1592" s="13"/>
      <c r="C1592" s="12"/>
      <c r="D1592" s="13"/>
      <c r="E1592" s="24"/>
      <c r="F1592" s="12"/>
      <c r="G1592" s="12"/>
      <c r="H1592" s="25"/>
      <c r="I1592" s="14" t="str">
        <f aca="false">IF(OR($D1592="",$B1592=""),"",INT(($B1592-$D1592)/365.25))</f>
        <v/>
      </c>
      <c r="J1592" s="25"/>
      <c r="K1592" s="14" t="str">
        <f aca="false">IF(OR($J1592="",$I1592=""),"",IF(OR(AND($J1592="Gelmintoz",$I1592&gt;=2,$I1592&lt;=10),AND($J1592="Onkogematologik",$I1592&gt;=2,$I1592&lt;=18)),"Ha","Yo'q"))</f>
        <v/>
      </c>
      <c r="L1592" s="25"/>
      <c r="M1592" s="12"/>
      <c r="N1592" s="14" t="str">
        <f aca="false">IF(OR($C1592="",$D1592="",$J1592="",$B1592=""),"",IF(COUNTIFS($C$5:$C$2504,$C1592,$D$5:$D$2504,$D1592,$J$5:$J$2504,$J1592,$B$5:$B$2504,$B1592)&gt;1,"Takror",""))</f>
        <v/>
      </c>
    </row>
    <row r="1593" customFormat="false" ht="15" hidden="false" customHeight="false" outlineLevel="0" collapsed="false">
      <c r="A1593" s="8" t="n">
        <v>1589</v>
      </c>
      <c r="B1593" s="13"/>
      <c r="C1593" s="12"/>
      <c r="D1593" s="13"/>
      <c r="E1593" s="24"/>
      <c r="F1593" s="12"/>
      <c r="G1593" s="12"/>
      <c r="H1593" s="25"/>
      <c r="I1593" s="14" t="str">
        <f aca="false">IF(OR($D1593="",$B1593=""),"",INT(($B1593-$D1593)/365.25))</f>
        <v/>
      </c>
      <c r="J1593" s="25"/>
      <c r="K1593" s="14" t="str">
        <f aca="false">IF(OR($J1593="",$I1593=""),"",IF(OR(AND($J1593="Gelmintoz",$I1593&gt;=2,$I1593&lt;=10),AND($J1593="Onkogematologik",$I1593&gt;=2,$I1593&lt;=18)),"Ha","Yo'q"))</f>
        <v/>
      </c>
      <c r="L1593" s="25"/>
      <c r="M1593" s="12"/>
      <c r="N1593" s="14" t="str">
        <f aca="false">IF(OR($C1593="",$D1593="",$J1593="",$B1593=""),"",IF(COUNTIFS($C$5:$C$2504,$C1593,$D$5:$D$2504,$D1593,$J$5:$J$2504,$J1593,$B$5:$B$2504,$B1593)&gt;1,"Takror",""))</f>
        <v/>
      </c>
    </row>
    <row r="1594" customFormat="false" ht="15" hidden="false" customHeight="false" outlineLevel="0" collapsed="false">
      <c r="A1594" s="8" t="n">
        <v>1590</v>
      </c>
      <c r="B1594" s="13"/>
      <c r="C1594" s="12"/>
      <c r="D1594" s="13"/>
      <c r="E1594" s="24"/>
      <c r="F1594" s="12"/>
      <c r="G1594" s="12"/>
      <c r="H1594" s="25"/>
      <c r="I1594" s="14" t="str">
        <f aca="false">IF(OR($D1594="",$B1594=""),"",INT(($B1594-$D1594)/365.25))</f>
        <v/>
      </c>
      <c r="J1594" s="25"/>
      <c r="K1594" s="14" t="str">
        <f aca="false">IF(OR($J1594="",$I1594=""),"",IF(OR(AND($J1594="Gelmintoz",$I1594&gt;=2,$I1594&lt;=10),AND($J1594="Onkogematologik",$I1594&gt;=2,$I1594&lt;=18)),"Ha","Yo'q"))</f>
        <v/>
      </c>
      <c r="L1594" s="25"/>
      <c r="M1594" s="12"/>
      <c r="N1594" s="14" t="str">
        <f aca="false">IF(OR($C1594="",$D1594="",$J1594="",$B1594=""),"",IF(COUNTIFS($C$5:$C$2504,$C1594,$D$5:$D$2504,$D1594,$J$5:$J$2504,$J1594,$B$5:$B$2504,$B1594)&gt;1,"Takror",""))</f>
        <v/>
      </c>
    </row>
    <row r="1595" customFormat="false" ht="15" hidden="false" customHeight="false" outlineLevel="0" collapsed="false">
      <c r="A1595" s="8" t="n">
        <v>1591</v>
      </c>
      <c r="B1595" s="13"/>
      <c r="C1595" s="12"/>
      <c r="D1595" s="13"/>
      <c r="E1595" s="24"/>
      <c r="F1595" s="12"/>
      <c r="G1595" s="12"/>
      <c r="H1595" s="25"/>
      <c r="I1595" s="14" t="str">
        <f aca="false">IF(OR($D1595="",$B1595=""),"",INT(($B1595-$D1595)/365.25))</f>
        <v/>
      </c>
      <c r="J1595" s="25"/>
      <c r="K1595" s="14" t="str">
        <f aca="false">IF(OR($J1595="",$I1595=""),"",IF(OR(AND($J1595="Gelmintoz",$I1595&gt;=2,$I1595&lt;=10),AND($J1595="Onkogematologik",$I1595&gt;=2,$I1595&lt;=18)),"Ha","Yo'q"))</f>
        <v/>
      </c>
      <c r="L1595" s="25"/>
      <c r="M1595" s="12"/>
      <c r="N1595" s="14" t="str">
        <f aca="false">IF(OR($C1595="",$D1595="",$J1595="",$B1595=""),"",IF(COUNTIFS($C$5:$C$2504,$C1595,$D$5:$D$2504,$D1595,$J$5:$J$2504,$J1595,$B$5:$B$2504,$B1595)&gt;1,"Takror",""))</f>
        <v/>
      </c>
    </row>
    <row r="1596" customFormat="false" ht="15" hidden="false" customHeight="false" outlineLevel="0" collapsed="false">
      <c r="A1596" s="8" t="n">
        <v>1592</v>
      </c>
      <c r="B1596" s="13"/>
      <c r="C1596" s="12"/>
      <c r="D1596" s="13"/>
      <c r="E1596" s="24"/>
      <c r="F1596" s="12"/>
      <c r="G1596" s="12"/>
      <c r="H1596" s="25"/>
      <c r="I1596" s="14" t="str">
        <f aca="false">IF(OR($D1596="",$B1596=""),"",INT(($B1596-$D1596)/365.25))</f>
        <v/>
      </c>
      <c r="J1596" s="25"/>
      <c r="K1596" s="14" t="str">
        <f aca="false">IF(OR($J1596="",$I1596=""),"",IF(OR(AND($J1596="Gelmintoz",$I1596&gt;=2,$I1596&lt;=10),AND($J1596="Onkogematologik",$I1596&gt;=2,$I1596&lt;=18)),"Ha","Yo'q"))</f>
        <v/>
      </c>
      <c r="L1596" s="25"/>
      <c r="M1596" s="12"/>
      <c r="N1596" s="14" t="str">
        <f aca="false">IF(OR($C1596="",$D1596="",$J1596="",$B1596=""),"",IF(COUNTIFS($C$5:$C$2504,$C1596,$D$5:$D$2504,$D1596,$J$5:$J$2504,$J1596,$B$5:$B$2504,$B1596)&gt;1,"Takror",""))</f>
        <v/>
      </c>
    </row>
    <row r="1597" customFormat="false" ht="15" hidden="false" customHeight="false" outlineLevel="0" collapsed="false">
      <c r="A1597" s="8" t="n">
        <v>1593</v>
      </c>
      <c r="B1597" s="13"/>
      <c r="C1597" s="12"/>
      <c r="D1597" s="13"/>
      <c r="E1597" s="24"/>
      <c r="F1597" s="12"/>
      <c r="G1597" s="12"/>
      <c r="H1597" s="25"/>
      <c r="I1597" s="14" t="str">
        <f aca="false">IF(OR($D1597="",$B1597=""),"",INT(($B1597-$D1597)/365.25))</f>
        <v/>
      </c>
      <c r="J1597" s="25"/>
      <c r="K1597" s="14" t="str">
        <f aca="false">IF(OR($J1597="",$I1597=""),"",IF(OR(AND($J1597="Gelmintoz",$I1597&gt;=2,$I1597&lt;=10),AND($J1597="Onkogematologik",$I1597&gt;=2,$I1597&lt;=18)),"Ha","Yo'q"))</f>
        <v/>
      </c>
      <c r="L1597" s="25"/>
      <c r="M1597" s="12"/>
      <c r="N1597" s="14" t="str">
        <f aca="false">IF(OR($C1597="",$D1597="",$J1597="",$B1597=""),"",IF(COUNTIFS($C$5:$C$2504,$C1597,$D$5:$D$2504,$D1597,$J$5:$J$2504,$J1597,$B$5:$B$2504,$B1597)&gt;1,"Takror",""))</f>
        <v/>
      </c>
    </row>
    <row r="1598" customFormat="false" ht="15" hidden="false" customHeight="false" outlineLevel="0" collapsed="false">
      <c r="A1598" s="8" t="n">
        <v>1594</v>
      </c>
      <c r="B1598" s="13"/>
      <c r="C1598" s="12"/>
      <c r="D1598" s="13"/>
      <c r="E1598" s="24"/>
      <c r="F1598" s="12"/>
      <c r="G1598" s="12"/>
      <c r="H1598" s="25"/>
      <c r="I1598" s="14" t="str">
        <f aca="false">IF(OR($D1598="",$B1598=""),"",INT(($B1598-$D1598)/365.25))</f>
        <v/>
      </c>
      <c r="J1598" s="25"/>
      <c r="K1598" s="14" t="str">
        <f aca="false">IF(OR($J1598="",$I1598=""),"",IF(OR(AND($J1598="Gelmintoz",$I1598&gt;=2,$I1598&lt;=10),AND($J1598="Onkogematologik",$I1598&gt;=2,$I1598&lt;=18)),"Ha","Yo'q"))</f>
        <v/>
      </c>
      <c r="L1598" s="25"/>
      <c r="M1598" s="12"/>
      <c r="N1598" s="14" t="str">
        <f aca="false">IF(OR($C1598="",$D1598="",$J1598="",$B1598=""),"",IF(COUNTIFS($C$5:$C$2504,$C1598,$D$5:$D$2504,$D1598,$J$5:$J$2504,$J1598,$B$5:$B$2504,$B1598)&gt;1,"Takror",""))</f>
        <v/>
      </c>
    </row>
    <row r="1599" customFormat="false" ht="15" hidden="false" customHeight="false" outlineLevel="0" collapsed="false">
      <c r="A1599" s="8" t="n">
        <v>1595</v>
      </c>
      <c r="B1599" s="13"/>
      <c r="C1599" s="12"/>
      <c r="D1599" s="13"/>
      <c r="E1599" s="24"/>
      <c r="F1599" s="12"/>
      <c r="G1599" s="12"/>
      <c r="H1599" s="25"/>
      <c r="I1599" s="14" t="str">
        <f aca="false">IF(OR($D1599="",$B1599=""),"",INT(($B1599-$D1599)/365.25))</f>
        <v/>
      </c>
      <c r="J1599" s="25"/>
      <c r="K1599" s="14" t="str">
        <f aca="false">IF(OR($J1599="",$I1599=""),"",IF(OR(AND($J1599="Gelmintoz",$I1599&gt;=2,$I1599&lt;=10),AND($J1599="Onkogematologik",$I1599&gt;=2,$I1599&lt;=18)),"Ha","Yo'q"))</f>
        <v/>
      </c>
      <c r="L1599" s="25"/>
      <c r="M1599" s="12"/>
      <c r="N1599" s="14" t="str">
        <f aca="false">IF(OR($C1599="",$D1599="",$J1599="",$B1599=""),"",IF(COUNTIFS($C$5:$C$2504,$C1599,$D$5:$D$2504,$D1599,$J$5:$J$2504,$J1599,$B$5:$B$2504,$B1599)&gt;1,"Takror",""))</f>
        <v/>
      </c>
    </row>
    <row r="1600" customFormat="false" ht="15" hidden="false" customHeight="false" outlineLevel="0" collapsed="false">
      <c r="A1600" s="8" t="n">
        <v>1596</v>
      </c>
      <c r="B1600" s="13"/>
      <c r="C1600" s="12"/>
      <c r="D1600" s="13"/>
      <c r="E1600" s="24"/>
      <c r="F1600" s="12"/>
      <c r="G1600" s="12"/>
      <c r="H1600" s="25"/>
      <c r="I1600" s="14" t="str">
        <f aca="false">IF(OR($D1600="",$B1600=""),"",INT(($B1600-$D1600)/365.25))</f>
        <v/>
      </c>
      <c r="J1600" s="25"/>
      <c r="K1600" s="14" t="str">
        <f aca="false">IF(OR($J1600="",$I1600=""),"",IF(OR(AND($J1600="Gelmintoz",$I1600&gt;=2,$I1600&lt;=10),AND($J1600="Onkogematologik",$I1600&gt;=2,$I1600&lt;=18)),"Ha","Yo'q"))</f>
        <v/>
      </c>
      <c r="L1600" s="25"/>
      <c r="M1600" s="12"/>
      <c r="N1600" s="14" t="str">
        <f aca="false">IF(OR($C1600="",$D1600="",$J1600="",$B1600=""),"",IF(COUNTIFS($C$5:$C$2504,$C1600,$D$5:$D$2504,$D1600,$J$5:$J$2504,$J1600,$B$5:$B$2504,$B1600)&gt;1,"Takror",""))</f>
        <v/>
      </c>
    </row>
    <row r="1601" customFormat="false" ht="15" hidden="false" customHeight="false" outlineLevel="0" collapsed="false">
      <c r="A1601" s="8" t="n">
        <v>1597</v>
      </c>
      <c r="B1601" s="13"/>
      <c r="C1601" s="12"/>
      <c r="D1601" s="13"/>
      <c r="E1601" s="24"/>
      <c r="F1601" s="12"/>
      <c r="G1601" s="12"/>
      <c r="H1601" s="25"/>
      <c r="I1601" s="14" t="str">
        <f aca="false">IF(OR($D1601="",$B1601=""),"",INT(($B1601-$D1601)/365.25))</f>
        <v/>
      </c>
      <c r="J1601" s="25"/>
      <c r="K1601" s="14" t="str">
        <f aca="false">IF(OR($J1601="",$I1601=""),"",IF(OR(AND($J1601="Gelmintoz",$I1601&gt;=2,$I1601&lt;=10),AND($J1601="Onkogematologik",$I1601&gt;=2,$I1601&lt;=18)),"Ha","Yo'q"))</f>
        <v/>
      </c>
      <c r="L1601" s="25"/>
      <c r="M1601" s="12"/>
      <c r="N1601" s="14" t="str">
        <f aca="false">IF(OR($C1601="",$D1601="",$J1601="",$B1601=""),"",IF(COUNTIFS($C$5:$C$2504,$C1601,$D$5:$D$2504,$D1601,$J$5:$J$2504,$J1601,$B$5:$B$2504,$B1601)&gt;1,"Takror",""))</f>
        <v/>
      </c>
    </row>
    <row r="1602" customFormat="false" ht="15" hidden="false" customHeight="false" outlineLevel="0" collapsed="false">
      <c r="A1602" s="8" t="n">
        <v>1598</v>
      </c>
      <c r="B1602" s="13"/>
      <c r="C1602" s="12"/>
      <c r="D1602" s="13"/>
      <c r="E1602" s="24"/>
      <c r="F1602" s="12"/>
      <c r="G1602" s="12"/>
      <c r="H1602" s="25"/>
      <c r="I1602" s="14" t="str">
        <f aca="false">IF(OR($D1602="",$B1602=""),"",INT(($B1602-$D1602)/365.25))</f>
        <v/>
      </c>
      <c r="J1602" s="25"/>
      <c r="K1602" s="14" t="str">
        <f aca="false">IF(OR($J1602="",$I1602=""),"",IF(OR(AND($J1602="Gelmintoz",$I1602&gt;=2,$I1602&lt;=10),AND($J1602="Onkogematologik",$I1602&gt;=2,$I1602&lt;=18)),"Ha","Yo'q"))</f>
        <v/>
      </c>
      <c r="L1602" s="25"/>
      <c r="M1602" s="12"/>
      <c r="N1602" s="14" t="str">
        <f aca="false">IF(OR($C1602="",$D1602="",$J1602="",$B1602=""),"",IF(COUNTIFS($C$5:$C$2504,$C1602,$D$5:$D$2504,$D1602,$J$5:$J$2504,$J1602,$B$5:$B$2504,$B1602)&gt;1,"Takror",""))</f>
        <v/>
      </c>
    </row>
    <row r="1603" customFormat="false" ht="15" hidden="false" customHeight="false" outlineLevel="0" collapsed="false">
      <c r="A1603" s="8" t="n">
        <v>1599</v>
      </c>
      <c r="B1603" s="13"/>
      <c r="C1603" s="12"/>
      <c r="D1603" s="13"/>
      <c r="E1603" s="24"/>
      <c r="F1603" s="12"/>
      <c r="G1603" s="12"/>
      <c r="H1603" s="25"/>
      <c r="I1603" s="14" t="str">
        <f aca="false">IF(OR($D1603="",$B1603=""),"",INT(($B1603-$D1603)/365.25))</f>
        <v/>
      </c>
      <c r="J1603" s="25"/>
      <c r="K1603" s="14" t="str">
        <f aca="false">IF(OR($J1603="",$I1603=""),"",IF(OR(AND($J1603="Gelmintoz",$I1603&gt;=2,$I1603&lt;=10),AND($J1603="Onkogematologik",$I1603&gt;=2,$I1603&lt;=18)),"Ha","Yo'q"))</f>
        <v/>
      </c>
      <c r="L1603" s="25"/>
      <c r="M1603" s="12"/>
      <c r="N1603" s="14" t="str">
        <f aca="false">IF(OR($C1603="",$D1603="",$J1603="",$B1603=""),"",IF(COUNTIFS($C$5:$C$2504,$C1603,$D$5:$D$2504,$D1603,$J$5:$J$2504,$J1603,$B$5:$B$2504,$B1603)&gt;1,"Takror",""))</f>
        <v/>
      </c>
    </row>
    <row r="1604" customFormat="false" ht="15" hidden="false" customHeight="false" outlineLevel="0" collapsed="false">
      <c r="A1604" s="8" t="n">
        <v>1600</v>
      </c>
      <c r="B1604" s="13"/>
      <c r="C1604" s="12"/>
      <c r="D1604" s="13"/>
      <c r="E1604" s="24"/>
      <c r="F1604" s="12"/>
      <c r="G1604" s="12"/>
      <c r="H1604" s="25"/>
      <c r="I1604" s="14" t="str">
        <f aca="false">IF(OR($D1604="",$B1604=""),"",INT(($B1604-$D1604)/365.25))</f>
        <v/>
      </c>
      <c r="J1604" s="25"/>
      <c r="K1604" s="14" t="str">
        <f aca="false">IF(OR($J1604="",$I1604=""),"",IF(OR(AND($J1604="Gelmintoz",$I1604&gt;=2,$I1604&lt;=10),AND($J1604="Onkogematologik",$I1604&gt;=2,$I1604&lt;=18)),"Ha","Yo'q"))</f>
        <v/>
      </c>
      <c r="L1604" s="25"/>
      <c r="M1604" s="12"/>
      <c r="N1604" s="14" t="str">
        <f aca="false">IF(OR($C1604="",$D1604="",$J1604="",$B1604=""),"",IF(COUNTIFS($C$5:$C$2504,$C1604,$D$5:$D$2504,$D1604,$J$5:$J$2504,$J1604,$B$5:$B$2504,$B1604)&gt;1,"Takror",""))</f>
        <v/>
      </c>
    </row>
    <row r="1605" customFormat="false" ht="15" hidden="false" customHeight="false" outlineLevel="0" collapsed="false">
      <c r="A1605" s="8" t="n">
        <v>1601</v>
      </c>
      <c r="B1605" s="13"/>
      <c r="C1605" s="12"/>
      <c r="D1605" s="13"/>
      <c r="E1605" s="24"/>
      <c r="F1605" s="12"/>
      <c r="G1605" s="12"/>
      <c r="H1605" s="25"/>
      <c r="I1605" s="14" t="str">
        <f aca="false">IF(OR($D1605="",$B1605=""),"",INT(($B1605-$D1605)/365.25))</f>
        <v/>
      </c>
      <c r="J1605" s="25"/>
      <c r="K1605" s="14" t="str">
        <f aca="false">IF(OR($J1605="",$I1605=""),"",IF(OR(AND($J1605="Gelmintoz",$I1605&gt;=2,$I1605&lt;=10),AND($J1605="Onkogematologik",$I1605&gt;=2,$I1605&lt;=18)),"Ha","Yo'q"))</f>
        <v/>
      </c>
      <c r="L1605" s="25"/>
      <c r="M1605" s="12"/>
      <c r="N1605" s="14" t="str">
        <f aca="false">IF(OR($C1605="",$D1605="",$J1605="",$B1605=""),"",IF(COUNTIFS($C$5:$C$2504,$C1605,$D$5:$D$2504,$D1605,$J$5:$J$2504,$J1605,$B$5:$B$2504,$B1605)&gt;1,"Takror",""))</f>
        <v/>
      </c>
    </row>
    <row r="1606" customFormat="false" ht="15" hidden="false" customHeight="false" outlineLevel="0" collapsed="false">
      <c r="A1606" s="8" t="n">
        <v>1602</v>
      </c>
      <c r="B1606" s="13"/>
      <c r="C1606" s="12"/>
      <c r="D1606" s="13"/>
      <c r="E1606" s="24"/>
      <c r="F1606" s="12"/>
      <c r="G1606" s="12"/>
      <c r="H1606" s="25"/>
      <c r="I1606" s="14" t="str">
        <f aca="false">IF(OR($D1606="",$B1606=""),"",INT(($B1606-$D1606)/365.25))</f>
        <v/>
      </c>
      <c r="J1606" s="25"/>
      <c r="K1606" s="14" t="str">
        <f aca="false">IF(OR($J1606="",$I1606=""),"",IF(OR(AND($J1606="Gelmintoz",$I1606&gt;=2,$I1606&lt;=10),AND($J1606="Onkogematologik",$I1606&gt;=2,$I1606&lt;=18)),"Ha","Yo'q"))</f>
        <v/>
      </c>
      <c r="L1606" s="25"/>
      <c r="M1606" s="12"/>
      <c r="N1606" s="14" t="str">
        <f aca="false">IF(OR($C1606="",$D1606="",$J1606="",$B1606=""),"",IF(COUNTIFS($C$5:$C$2504,$C1606,$D$5:$D$2504,$D1606,$J$5:$J$2504,$J1606,$B$5:$B$2504,$B1606)&gt;1,"Takror",""))</f>
        <v/>
      </c>
    </row>
    <row r="1607" customFormat="false" ht="15" hidden="false" customHeight="false" outlineLevel="0" collapsed="false">
      <c r="A1607" s="8" t="n">
        <v>1603</v>
      </c>
      <c r="B1607" s="13"/>
      <c r="C1607" s="12"/>
      <c r="D1607" s="13"/>
      <c r="E1607" s="24"/>
      <c r="F1607" s="12"/>
      <c r="G1607" s="12"/>
      <c r="H1607" s="25"/>
      <c r="I1607" s="14" t="str">
        <f aca="false">IF(OR($D1607="",$B1607=""),"",INT(($B1607-$D1607)/365.25))</f>
        <v/>
      </c>
      <c r="J1607" s="25"/>
      <c r="K1607" s="14" t="str">
        <f aca="false">IF(OR($J1607="",$I1607=""),"",IF(OR(AND($J1607="Gelmintoz",$I1607&gt;=2,$I1607&lt;=10),AND($J1607="Onkogematologik",$I1607&gt;=2,$I1607&lt;=18)),"Ha","Yo'q"))</f>
        <v/>
      </c>
      <c r="L1607" s="25"/>
      <c r="M1607" s="12"/>
      <c r="N1607" s="14" t="str">
        <f aca="false">IF(OR($C1607="",$D1607="",$J1607="",$B1607=""),"",IF(COUNTIFS($C$5:$C$2504,$C1607,$D$5:$D$2504,$D1607,$J$5:$J$2504,$J1607,$B$5:$B$2504,$B1607)&gt;1,"Takror",""))</f>
        <v/>
      </c>
    </row>
    <row r="1608" customFormat="false" ht="15" hidden="false" customHeight="false" outlineLevel="0" collapsed="false">
      <c r="A1608" s="8" t="n">
        <v>1604</v>
      </c>
      <c r="B1608" s="13"/>
      <c r="C1608" s="12"/>
      <c r="D1608" s="13"/>
      <c r="E1608" s="24"/>
      <c r="F1608" s="12"/>
      <c r="G1608" s="12"/>
      <c r="H1608" s="25"/>
      <c r="I1608" s="14" t="str">
        <f aca="false">IF(OR($D1608="",$B1608=""),"",INT(($B1608-$D1608)/365.25))</f>
        <v/>
      </c>
      <c r="J1608" s="25"/>
      <c r="K1608" s="14" t="str">
        <f aca="false">IF(OR($J1608="",$I1608=""),"",IF(OR(AND($J1608="Gelmintoz",$I1608&gt;=2,$I1608&lt;=10),AND($J1608="Onkogematologik",$I1608&gt;=2,$I1608&lt;=18)),"Ha","Yo'q"))</f>
        <v/>
      </c>
      <c r="L1608" s="25"/>
      <c r="M1608" s="12"/>
      <c r="N1608" s="14" t="str">
        <f aca="false">IF(OR($C1608="",$D1608="",$J1608="",$B1608=""),"",IF(COUNTIFS($C$5:$C$2504,$C1608,$D$5:$D$2504,$D1608,$J$5:$J$2504,$J1608,$B$5:$B$2504,$B1608)&gt;1,"Takror",""))</f>
        <v/>
      </c>
    </row>
    <row r="1609" customFormat="false" ht="15" hidden="false" customHeight="false" outlineLevel="0" collapsed="false">
      <c r="A1609" s="8" t="n">
        <v>1605</v>
      </c>
      <c r="B1609" s="13"/>
      <c r="C1609" s="12"/>
      <c r="D1609" s="13"/>
      <c r="E1609" s="24"/>
      <c r="F1609" s="12"/>
      <c r="G1609" s="12"/>
      <c r="H1609" s="25"/>
      <c r="I1609" s="14" t="str">
        <f aca="false">IF(OR($D1609="",$B1609=""),"",INT(($B1609-$D1609)/365.25))</f>
        <v/>
      </c>
      <c r="J1609" s="25"/>
      <c r="K1609" s="14" t="str">
        <f aca="false">IF(OR($J1609="",$I1609=""),"",IF(OR(AND($J1609="Gelmintoz",$I1609&gt;=2,$I1609&lt;=10),AND($J1609="Onkogematologik",$I1609&gt;=2,$I1609&lt;=18)),"Ha","Yo'q"))</f>
        <v/>
      </c>
      <c r="L1609" s="25"/>
      <c r="M1609" s="12"/>
      <c r="N1609" s="14" t="str">
        <f aca="false">IF(OR($C1609="",$D1609="",$J1609="",$B1609=""),"",IF(COUNTIFS($C$5:$C$2504,$C1609,$D$5:$D$2504,$D1609,$J$5:$J$2504,$J1609,$B$5:$B$2504,$B1609)&gt;1,"Takror",""))</f>
        <v/>
      </c>
    </row>
    <row r="1610" customFormat="false" ht="15" hidden="false" customHeight="false" outlineLevel="0" collapsed="false">
      <c r="A1610" s="8" t="n">
        <v>1606</v>
      </c>
      <c r="B1610" s="13"/>
      <c r="C1610" s="12"/>
      <c r="D1610" s="13"/>
      <c r="E1610" s="24"/>
      <c r="F1610" s="12"/>
      <c r="G1610" s="12"/>
      <c r="H1610" s="25"/>
      <c r="I1610" s="14" t="str">
        <f aca="false">IF(OR($D1610="",$B1610=""),"",INT(($B1610-$D1610)/365.25))</f>
        <v/>
      </c>
      <c r="J1610" s="25"/>
      <c r="K1610" s="14" t="str">
        <f aca="false">IF(OR($J1610="",$I1610=""),"",IF(OR(AND($J1610="Gelmintoz",$I1610&gt;=2,$I1610&lt;=10),AND($J1610="Onkogematologik",$I1610&gt;=2,$I1610&lt;=18)),"Ha","Yo'q"))</f>
        <v/>
      </c>
      <c r="L1610" s="25"/>
      <c r="M1610" s="12"/>
      <c r="N1610" s="14" t="str">
        <f aca="false">IF(OR($C1610="",$D1610="",$J1610="",$B1610=""),"",IF(COUNTIFS($C$5:$C$2504,$C1610,$D$5:$D$2504,$D1610,$J$5:$J$2504,$J1610,$B$5:$B$2504,$B1610)&gt;1,"Takror",""))</f>
        <v/>
      </c>
    </row>
    <row r="1611" customFormat="false" ht="15" hidden="false" customHeight="false" outlineLevel="0" collapsed="false">
      <c r="A1611" s="8" t="n">
        <v>1607</v>
      </c>
      <c r="B1611" s="13"/>
      <c r="C1611" s="12"/>
      <c r="D1611" s="13"/>
      <c r="E1611" s="24"/>
      <c r="F1611" s="12"/>
      <c r="G1611" s="12"/>
      <c r="H1611" s="25"/>
      <c r="I1611" s="14" t="str">
        <f aca="false">IF(OR($D1611="",$B1611=""),"",INT(($B1611-$D1611)/365.25))</f>
        <v/>
      </c>
      <c r="J1611" s="25"/>
      <c r="K1611" s="14" t="str">
        <f aca="false">IF(OR($J1611="",$I1611=""),"",IF(OR(AND($J1611="Gelmintoz",$I1611&gt;=2,$I1611&lt;=10),AND($J1611="Onkogematologik",$I1611&gt;=2,$I1611&lt;=18)),"Ha","Yo'q"))</f>
        <v/>
      </c>
      <c r="L1611" s="25"/>
      <c r="M1611" s="12"/>
      <c r="N1611" s="14" t="str">
        <f aca="false">IF(OR($C1611="",$D1611="",$J1611="",$B1611=""),"",IF(COUNTIFS($C$5:$C$2504,$C1611,$D$5:$D$2504,$D1611,$J$5:$J$2504,$J1611,$B$5:$B$2504,$B1611)&gt;1,"Takror",""))</f>
        <v/>
      </c>
    </row>
    <row r="1612" customFormat="false" ht="15" hidden="false" customHeight="false" outlineLevel="0" collapsed="false">
      <c r="A1612" s="8" t="n">
        <v>1608</v>
      </c>
      <c r="B1612" s="13"/>
      <c r="C1612" s="12"/>
      <c r="D1612" s="13"/>
      <c r="E1612" s="24"/>
      <c r="F1612" s="12"/>
      <c r="G1612" s="12"/>
      <c r="H1612" s="25"/>
      <c r="I1612" s="14" t="str">
        <f aca="false">IF(OR($D1612="",$B1612=""),"",INT(($B1612-$D1612)/365.25))</f>
        <v/>
      </c>
      <c r="J1612" s="25"/>
      <c r="K1612" s="14" t="str">
        <f aca="false">IF(OR($J1612="",$I1612=""),"",IF(OR(AND($J1612="Gelmintoz",$I1612&gt;=2,$I1612&lt;=10),AND($J1612="Onkogematologik",$I1612&gt;=2,$I1612&lt;=18)),"Ha","Yo'q"))</f>
        <v/>
      </c>
      <c r="L1612" s="25"/>
      <c r="M1612" s="12"/>
      <c r="N1612" s="14" t="str">
        <f aca="false">IF(OR($C1612="",$D1612="",$J1612="",$B1612=""),"",IF(COUNTIFS($C$5:$C$2504,$C1612,$D$5:$D$2504,$D1612,$J$5:$J$2504,$J1612,$B$5:$B$2504,$B1612)&gt;1,"Takror",""))</f>
        <v/>
      </c>
    </row>
    <row r="1613" customFormat="false" ht="15" hidden="false" customHeight="false" outlineLevel="0" collapsed="false">
      <c r="A1613" s="8" t="n">
        <v>1609</v>
      </c>
      <c r="B1613" s="13"/>
      <c r="C1613" s="12"/>
      <c r="D1613" s="13"/>
      <c r="E1613" s="24"/>
      <c r="F1613" s="12"/>
      <c r="G1613" s="12"/>
      <c r="H1613" s="25"/>
      <c r="I1613" s="14" t="str">
        <f aca="false">IF(OR($D1613="",$B1613=""),"",INT(($B1613-$D1613)/365.25))</f>
        <v/>
      </c>
      <c r="J1613" s="25"/>
      <c r="K1613" s="14" t="str">
        <f aca="false">IF(OR($J1613="",$I1613=""),"",IF(OR(AND($J1613="Gelmintoz",$I1613&gt;=2,$I1613&lt;=10),AND($J1613="Onkogematologik",$I1613&gt;=2,$I1613&lt;=18)),"Ha","Yo'q"))</f>
        <v/>
      </c>
      <c r="L1613" s="25"/>
      <c r="M1613" s="12"/>
      <c r="N1613" s="14" t="str">
        <f aca="false">IF(OR($C1613="",$D1613="",$J1613="",$B1613=""),"",IF(COUNTIFS($C$5:$C$2504,$C1613,$D$5:$D$2504,$D1613,$J$5:$J$2504,$J1613,$B$5:$B$2504,$B1613)&gt;1,"Takror",""))</f>
        <v/>
      </c>
    </row>
    <row r="1614" customFormat="false" ht="15" hidden="false" customHeight="false" outlineLevel="0" collapsed="false">
      <c r="A1614" s="8" t="n">
        <v>1610</v>
      </c>
      <c r="B1614" s="13"/>
      <c r="C1614" s="12"/>
      <c r="D1614" s="13"/>
      <c r="E1614" s="24"/>
      <c r="F1614" s="12"/>
      <c r="G1614" s="12"/>
      <c r="H1614" s="25"/>
      <c r="I1614" s="14" t="str">
        <f aca="false">IF(OR($D1614="",$B1614=""),"",INT(($B1614-$D1614)/365.25))</f>
        <v/>
      </c>
      <c r="J1614" s="25"/>
      <c r="K1614" s="14" t="str">
        <f aca="false">IF(OR($J1614="",$I1614=""),"",IF(OR(AND($J1614="Gelmintoz",$I1614&gt;=2,$I1614&lt;=10),AND($J1614="Onkogematologik",$I1614&gt;=2,$I1614&lt;=18)),"Ha","Yo'q"))</f>
        <v/>
      </c>
      <c r="L1614" s="25"/>
      <c r="M1614" s="12"/>
      <c r="N1614" s="14" t="str">
        <f aca="false">IF(OR($C1614="",$D1614="",$J1614="",$B1614=""),"",IF(COUNTIFS($C$5:$C$2504,$C1614,$D$5:$D$2504,$D1614,$J$5:$J$2504,$J1614,$B$5:$B$2504,$B1614)&gt;1,"Takror",""))</f>
        <v/>
      </c>
    </row>
    <row r="1615" customFormat="false" ht="15" hidden="false" customHeight="false" outlineLevel="0" collapsed="false">
      <c r="A1615" s="8" t="n">
        <v>1611</v>
      </c>
      <c r="B1615" s="13"/>
      <c r="C1615" s="12"/>
      <c r="D1615" s="13"/>
      <c r="E1615" s="24"/>
      <c r="F1615" s="12"/>
      <c r="G1615" s="12"/>
      <c r="H1615" s="25"/>
      <c r="I1615" s="14" t="str">
        <f aca="false">IF(OR($D1615="",$B1615=""),"",INT(($B1615-$D1615)/365.25))</f>
        <v/>
      </c>
      <c r="J1615" s="25"/>
      <c r="K1615" s="14" t="str">
        <f aca="false">IF(OR($J1615="",$I1615=""),"",IF(OR(AND($J1615="Gelmintoz",$I1615&gt;=2,$I1615&lt;=10),AND($J1615="Onkogematologik",$I1615&gt;=2,$I1615&lt;=18)),"Ha","Yo'q"))</f>
        <v/>
      </c>
      <c r="L1615" s="25"/>
      <c r="M1615" s="12"/>
      <c r="N1615" s="14" t="str">
        <f aca="false">IF(OR($C1615="",$D1615="",$J1615="",$B1615=""),"",IF(COUNTIFS($C$5:$C$2504,$C1615,$D$5:$D$2504,$D1615,$J$5:$J$2504,$J1615,$B$5:$B$2504,$B1615)&gt;1,"Takror",""))</f>
        <v/>
      </c>
    </row>
    <row r="1616" customFormat="false" ht="15" hidden="false" customHeight="false" outlineLevel="0" collapsed="false">
      <c r="A1616" s="8" t="n">
        <v>1612</v>
      </c>
      <c r="B1616" s="13"/>
      <c r="C1616" s="12"/>
      <c r="D1616" s="13"/>
      <c r="E1616" s="24"/>
      <c r="F1616" s="12"/>
      <c r="G1616" s="12"/>
      <c r="H1616" s="25"/>
      <c r="I1616" s="14" t="str">
        <f aca="false">IF(OR($D1616="",$B1616=""),"",INT(($B1616-$D1616)/365.25))</f>
        <v/>
      </c>
      <c r="J1616" s="25"/>
      <c r="K1616" s="14" t="str">
        <f aca="false">IF(OR($J1616="",$I1616=""),"",IF(OR(AND($J1616="Gelmintoz",$I1616&gt;=2,$I1616&lt;=10),AND($J1616="Onkogematologik",$I1616&gt;=2,$I1616&lt;=18)),"Ha","Yo'q"))</f>
        <v/>
      </c>
      <c r="L1616" s="25"/>
      <c r="M1616" s="12"/>
      <c r="N1616" s="14" t="str">
        <f aca="false">IF(OR($C1616="",$D1616="",$J1616="",$B1616=""),"",IF(COUNTIFS($C$5:$C$2504,$C1616,$D$5:$D$2504,$D1616,$J$5:$J$2504,$J1616,$B$5:$B$2504,$B1616)&gt;1,"Takror",""))</f>
        <v/>
      </c>
    </row>
    <row r="1617" customFormat="false" ht="15" hidden="false" customHeight="false" outlineLevel="0" collapsed="false">
      <c r="A1617" s="8" t="n">
        <v>1613</v>
      </c>
      <c r="B1617" s="13"/>
      <c r="C1617" s="12"/>
      <c r="D1617" s="13"/>
      <c r="E1617" s="24"/>
      <c r="F1617" s="12"/>
      <c r="G1617" s="12"/>
      <c r="H1617" s="25"/>
      <c r="I1617" s="14" t="str">
        <f aca="false">IF(OR($D1617="",$B1617=""),"",INT(($B1617-$D1617)/365.25))</f>
        <v/>
      </c>
      <c r="J1617" s="25"/>
      <c r="K1617" s="14" t="str">
        <f aca="false">IF(OR($J1617="",$I1617=""),"",IF(OR(AND($J1617="Gelmintoz",$I1617&gt;=2,$I1617&lt;=10),AND($J1617="Onkogematologik",$I1617&gt;=2,$I1617&lt;=18)),"Ha","Yo'q"))</f>
        <v/>
      </c>
      <c r="L1617" s="25"/>
      <c r="M1617" s="12"/>
      <c r="N1617" s="14" t="str">
        <f aca="false">IF(OR($C1617="",$D1617="",$J1617="",$B1617=""),"",IF(COUNTIFS($C$5:$C$2504,$C1617,$D$5:$D$2504,$D1617,$J$5:$J$2504,$J1617,$B$5:$B$2504,$B1617)&gt;1,"Takror",""))</f>
        <v/>
      </c>
    </row>
    <row r="1618" customFormat="false" ht="15" hidden="false" customHeight="false" outlineLevel="0" collapsed="false">
      <c r="A1618" s="8" t="n">
        <v>1614</v>
      </c>
      <c r="B1618" s="13"/>
      <c r="C1618" s="12"/>
      <c r="D1618" s="13"/>
      <c r="E1618" s="24"/>
      <c r="F1618" s="12"/>
      <c r="G1618" s="12"/>
      <c r="H1618" s="25"/>
      <c r="I1618" s="14" t="str">
        <f aca="false">IF(OR($D1618="",$B1618=""),"",INT(($B1618-$D1618)/365.25))</f>
        <v/>
      </c>
      <c r="J1618" s="25"/>
      <c r="K1618" s="14" t="str">
        <f aca="false">IF(OR($J1618="",$I1618=""),"",IF(OR(AND($J1618="Gelmintoz",$I1618&gt;=2,$I1618&lt;=10),AND($J1618="Onkogematologik",$I1618&gt;=2,$I1618&lt;=18)),"Ha","Yo'q"))</f>
        <v/>
      </c>
      <c r="L1618" s="25"/>
      <c r="M1618" s="12"/>
      <c r="N1618" s="14" t="str">
        <f aca="false">IF(OR($C1618="",$D1618="",$J1618="",$B1618=""),"",IF(COUNTIFS($C$5:$C$2504,$C1618,$D$5:$D$2504,$D1618,$J$5:$J$2504,$J1618,$B$5:$B$2504,$B1618)&gt;1,"Takror",""))</f>
        <v/>
      </c>
    </row>
    <row r="1619" customFormat="false" ht="15" hidden="false" customHeight="false" outlineLevel="0" collapsed="false">
      <c r="A1619" s="8" t="n">
        <v>1615</v>
      </c>
      <c r="B1619" s="13"/>
      <c r="C1619" s="12"/>
      <c r="D1619" s="13"/>
      <c r="E1619" s="24"/>
      <c r="F1619" s="12"/>
      <c r="G1619" s="12"/>
      <c r="H1619" s="25"/>
      <c r="I1619" s="14" t="str">
        <f aca="false">IF(OR($D1619="",$B1619=""),"",INT(($B1619-$D1619)/365.25))</f>
        <v/>
      </c>
      <c r="J1619" s="25"/>
      <c r="K1619" s="14" t="str">
        <f aca="false">IF(OR($J1619="",$I1619=""),"",IF(OR(AND($J1619="Gelmintoz",$I1619&gt;=2,$I1619&lt;=10),AND($J1619="Onkogematologik",$I1619&gt;=2,$I1619&lt;=18)),"Ha","Yo'q"))</f>
        <v/>
      </c>
      <c r="L1619" s="25"/>
      <c r="M1619" s="12"/>
      <c r="N1619" s="14" t="str">
        <f aca="false">IF(OR($C1619="",$D1619="",$J1619="",$B1619=""),"",IF(COUNTIFS($C$5:$C$2504,$C1619,$D$5:$D$2504,$D1619,$J$5:$J$2504,$J1619,$B$5:$B$2504,$B1619)&gt;1,"Takror",""))</f>
        <v/>
      </c>
    </row>
    <row r="1620" customFormat="false" ht="15" hidden="false" customHeight="false" outlineLevel="0" collapsed="false">
      <c r="A1620" s="8" t="n">
        <v>1616</v>
      </c>
      <c r="B1620" s="13"/>
      <c r="C1620" s="12"/>
      <c r="D1620" s="13"/>
      <c r="E1620" s="24"/>
      <c r="F1620" s="12"/>
      <c r="G1620" s="12"/>
      <c r="H1620" s="25"/>
      <c r="I1620" s="14" t="str">
        <f aca="false">IF(OR($D1620="",$B1620=""),"",INT(($B1620-$D1620)/365.25))</f>
        <v/>
      </c>
      <c r="J1620" s="25"/>
      <c r="K1620" s="14" t="str">
        <f aca="false">IF(OR($J1620="",$I1620=""),"",IF(OR(AND($J1620="Gelmintoz",$I1620&gt;=2,$I1620&lt;=10),AND($J1620="Onkogematologik",$I1620&gt;=2,$I1620&lt;=18)),"Ha","Yo'q"))</f>
        <v/>
      </c>
      <c r="L1620" s="25"/>
      <c r="M1620" s="12"/>
      <c r="N1620" s="14" t="str">
        <f aca="false">IF(OR($C1620="",$D1620="",$J1620="",$B1620=""),"",IF(COUNTIFS($C$5:$C$2504,$C1620,$D$5:$D$2504,$D1620,$J$5:$J$2504,$J1620,$B$5:$B$2504,$B1620)&gt;1,"Takror",""))</f>
        <v/>
      </c>
    </row>
    <row r="1621" customFormat="false" ht="15" hidden="false" customHeight="false" outlineLevel="0" collapsed="false">
      <c r="A1621" s="8" t="n">
        <v>1617</v>
      </c>
      <c r="B1621" s="13"/>
      <c r="C1621" s="12"/>
      <c r="D1621" s="13"/>
      <c r="E1621" s="24"/>
      <c r="F1621" s="12"/>
      <c r="G1621" s="12"/>
      <c r="H1621" s="25"/>
      <c r="I1621" s="14" t="str">
        <f aca="false">IF(OR($D1621="",$B1621=""),"",INT(($B1621-$D1621)/365.25))</f>
        <v/>
      </c>
      <c r="J1621" s="25"/>
      <c r="K1621" s="14" t="str">
        <f aca="false">IF(OR($J1621="",$I1621=""),"",IF(OR(AND($J1621="Gelmintoz",$I1621&gt;=2,$I1621&lt;=10),AND($J1621="Onkogematologik",$I1621&gt;=2,$I1621&lt;=18)),"Ha","Yo'q"))</f>
        <v/>
      </c>
      <c r="L1621" s="25"/>
      <c r="M1621" s="12"/>
      <c r="N1621" s="14" t="str">
        <f aca="false">IF(OR($C1621="",$D1621="",$J1621="",$B1621=""),"",IF(COUNTIFS($C$5:$C$2504,$C1621,$D$5:$D$2504,$D1621,$J$5:$J$2504,$J1621,$B$5:$B$2504,$B1621)&gt;1,"Takror",""))</f>
        <v/>
      </c>
    </row>
    <row r="1622" customFormat="false" ht="15" hidden="false" customHeight="false" outlineLevel="0" collapsed="false">
      <c r="A1622" s="8" t="n">
        <v>1618</v>
      </c>
      <c r="B1622" s="13"/>
      <c r="C1622" s="12"/>
      <c r="D1622" s="13"/>
      <c r="E1622" s="24"/>
      <c r="F1622" s="12"/>
      <c r="G1622" s="12"/>
      <c r="H1622" s="25"/>
      <c r="I1622" s="14" t="str">
        <f aca="false">IF(OR($D1622="",$B1622=""),"",INT(($B1622-$D1622)/365.25))</f>
        <v/>
      </c>
      <c r="J1622" s="25"/>
      <c r="K1622" s="14" t="str">
        <f aca="false">IF(OR($J1622="",$I1622=""),"",IF(OR(AND($J1622="Gelmintoz",$I1622&gt;=2,$I1622&lt;=10),AND($J1622="Onkogematologik",$I1622&gt;=2,$I1622&lt;=18)),"Ha","Yo'q"))</f>
        <v/>
      </c>
      <c r="L1622" s="25"/>
      <c r="M1622" s="12"/>
      <c r="N1622" s="14" t="str">
        <f aca="false">IF(OR($C1622="",$D1622="",$J1622="",$B1622=""),"",IF(COUNTIFS($C$5:$C$2504,$C1622,$D$5:$D$2504,$D1622,$J$5:$J$2504,$J1622,$B$5:$B$2504,$B1622)&gt;1,"Takror",""))</f>
        <v/>
      </c>
    </row>
    <row r="1623" customFormat="false" ht="15" hidden="false" customHeight="false" outlineLevel="0" collapsed="false">
      <c r="A1623" s="8" t="n">
        <v>1619</v>
      </c>
      <c r="B1623" s="13"/>
      <c r="C1623" s="12"/>
      <c r="D1623" s="13"/>
      <c r="E1623" s="24"/>
      <c r="F1623" s="12"/>
      <c r="G1623" s="12"/>
      <c r="H1623" s="25"/>
      <c r="I1623" s="14" t="str">
        <f aca="false">IF(OR($D1623="",$B1623=""),"",INT(($B1623-$D1623)/365.25))</f>
        <v/>
      </c>
      <c r="J1623" s="25"/>
      <c r="K1623" s="14" t="str">
        <f aca="false">IF(OR($J1623="",$I1623=""),"",IF(OR(AND($J1623="Gelmintoz",$I1623&gt;=2,$I1623&lt;=10),AND($J1623="Onkogematologik",$I1623&gt;=2,$I1623&lt;=18)),"Ha","Yo'q"))</f>
        <v/>
      </c>
      <c r="L1623" s="25"/>
      <c r="M1623" s="12"/>
      <c r="N1623" s="14" t="str">
        <f aca="false">IF(OR($C1623="",$D1623="",$J1623="",$B1623=""),"",IF(COUNTIFS($C$5:$C$2504,$C1623,$D$5:$D$2504,$D1623,$J$5:$J$2504,$J1623,$B$5:$B$2504,$B1623)&gt;1,"Takror",""))</f>
        <v/>
      </c>
    </row>
    <row r="1624" customFormat="false" ht="15" hidden="false" customHeight="false" outlineLevel="0" collapsed="false">
      <c r="A1624" s="8" t="n">
        <v>1620</v>
      </c>
      <c r="B1624" s="13"/>
      <c r="C1624" s="12"/>
      <c r="D1624" s="13"/>
      <c r="E1624" s="24"/>
      <c r="F1624" s="12"/>
      <c r="G1624" s="12"/>
      <c r="H1624" s="25"/>
      <c r="I1624" s="14" t="str">
        <f aca="false">IF(OR($D1624="",$B1624=""),"",INT(($B1624-$D1624)/365.25))</f>
        <v/>
      </c>
      <c r="J1624" s="25"/>
      <c r="K1624" s="14" t="str">
        <f aca="false">IF(OR($J1624="",$I1624=""),"",IF(OR(AND($J1624="Gelmintoz",$I1624&gt;=2,$I1624&lt;=10),AND($J1624="Onkogematologik",$I1624&gt;=2,$I1624&lt;=18)),"Ha","Yo'q"))</f>
        <v/>
      </c>
      <c r="L1624" s="25"/>
      <c r="M1624" s="12"/>
      <c r="N1624" s="14" t="str">
        <f aca="false">IF(OR($C1624="",$D1624="",$J1624="",$B1624=""),"",IF(COUNTIFS($C$5:$C$2504,$C1624,$D$5:$D$2504,$D1624,$J$5:$J$2504,$J1624,$B$5:$B$2504,$B1624)&gt;1,"Takror",""))</f>
        <v/>
      </c>
    </row>
    <row r="1625" customFormat="false" ht="15" hidden="false" customHeight="false" outlineLevel="0" collapsed="false">
      <c r="A1625" s="8" t="n">
        <v>1621</v>
      </c>
      <c r="B1625" s="13"/>
      <c r="C1625" s="12"/>
      <c r="D1625" s="13"/>
      <c r="E1625" s="24"/>
      <c r="F1625" s="12"/>
      <c r="G1625" s="12"/>
      <c r="H1625" s="25"/>
      <c r="I1625" s="14" t="str">
        <f aca="false">IF(OR($D1625="",$B1625=""),"",INT(($B1625-$D1625)/365.25))</f>
        <v/>
      </c>
      <c r="J1625" s="25"/>
      <c r="K1625" s="14" t="str">
        <f aca="false">IF(OR($J1625="",$I1625=""),"",IF(OR(AND($J1625="Gelmintoz",$I1625&gt;=2,$I1625&lt;=10),AND($J1625="Onkogematologik",$I1625&gt;=2,$I1625&lt;=18)),"Ha","Yo'q"))</f>
        <v/>
      </c>
      <c r="L1625" s="25"/>
      <c r="M1625" s="12"/>
      <c r="N1625" s="14" t="str">
        <f aca="false">IF(OR($C1625="",$D1625="",$J1625="",$B1625=""),"",IF(COUNTIFS($C$5:$C$2504,$C1625,$D$5:$D$2504,$D1625,$J$5:$J$2504,$J1625,$B$5:$B$2504,$B1625)&gt;1,"Takror",""))</f>
        <v/>
      </c>
    </row>
    <row r="1626" customFormat="false" ht="15" hidden="false" customHeight="false" outlineLevel="0" collapsed="false">
      <c r="A1626" s="8" t="n">
        <v>1622</v>
      </c>
      <c r="B1626" s="13"/>
      <c r="C1626" s="12"/>
      <c r="D1626" s="13"/>
      <c r="E1626" s="24"/>
      <c r="F1626" s="12"/>
      <c r="G1626" s="12"/>
      <c r="H1626" s="25"/>
      <c r="I1626" s="14" t="str">
        <f aca="false">IF(OR($D1626="",$B1626=""),"",INT(($B1626-$D1626)/365.25))</f>
        <v/>
      </c>
      <c r="J1626" s="25"/>
      <c r="K1626" s="14" t="str">
        <f aca="false">IF(OR($J1626="",$I1626=""),"",IF(OR(AND($J1626="Gelmintoz",$I1626&gt;=2,$I1626&lt;=10),AND($J1626="Onkogematologik",$I1626&gt;=2,$I1626&lt;=18)),"Ha","Yo'q"))</f>
        <v/>
      </c>
      <c r="L1626" s="25"/>
      <c r="M1626" s="12"/>
      <c r="N1626" s="14" t="str">
        <f aca="false">IF(OR($C1626="",$D1626="",$J1626="",$B1626=""),"",IF(COUNTIFS($C$5:$C$2504,$C1626,$D$5:$D$2504,$D1626,$J$5:$J$2504,$J1626,$B$5:$B$2504,$B1626)&gt;1,"Takror",""))</f>
        <v/>
      </c>
    </row>
    <row r="1627" customFormat="false" ht="15" hidden="false" customHeight="false" outlineLevel="0" collapsed="false">
      <c r="A1627" s="8" t="n">
        <v>1623</v>
      </c>
      <c r="B1627" s="13"/>
      <c r="C1627" s="12"/>
      <c r="D1627" s="13"/>
      <c r="E1627" s="24"/>
      <c r="F1627" s="12"/>
      <c r="G1627" s="12"/>
      <c r="H1627" s="25"/>
      <c r="I1627" s="14" t="str">
        <f aca="false">IF(OR($D1627="",$B1627=""),"",INT(($B1627-$D1627)/365.25))</f>
        <v/>
      </c>
      <c r="J1627" s="25"/>
      <c r="K1627" s="14" t="str">
        <f aca="false">IF(OR($J1627="",$I1627=""),"",IF(OR(AND($J1627="Gelmintoz",$I1627&gt;=2,$I1627&lt;=10),AND($J1627="Onkogematologik",$I1627&gt;=2,$I1627&lt;=18)),"Ha","Yo'q"))</f>
        <v/>
      </c>
      <c r="L1627" s="25"/>
      <c r="M1627" s="12"/>
      <c r="N1627" s="14" t="str">
        <f aca="false">IF(OR($C1627="",$D1627="",$J1627="",$B1627=""),"",IF(COUNTIFS($C$5:$C$2504,$C1627,$D$5:$D$2504,$D1627,$J$5:$J$2504,$J1627,$B$5:$B$2504,$B1627)&gt;1,"Takror",""))</f>
        <v/>
      </c>
    </row>
    <row r="1628" customFormat="false" ht="15" hidden="false" customHeight="false" outlineLevel="0" collapsed="false">
      <c r="A1628" s="8" t="n">
        <v>1624</v>
      </c>
      <c r="B1628" s="13"/>
      <c r="C1628" s="12"/>
      <c r="D1628" s="13"/>
      <c r="E1628" s="24"/>
      <c r="F1628" s="12"/>
      <c r="G1628" s="12"/>
      <c r="H1628" s="25"/>
      <c r="I1628" s="14" t="str">
        <f aca="false">IF(OR($D1628="",$B1628=""),"",INT(($B1628-$D1628)/365.25))</f>
        <v/>
      </c>
      <c r="J1628" s="25"/>
      <c r="K1628" s="14" t="str">
        <f aca="false">IF(OR($J1628="",$I1628=""),"",IF(OR(AND($J1628="Gelmintoz",$I1628&gt;=2,$I1628&lt;=10),AND($J1628="Onkogematologik",$I1628&gt;=2,$I1628&lt;=18)),"Ha","Yo'q"))</f>
        <v/>
      </c>
      <c r="L1628" s="25"/>
      <c r="M1628" s="12"/>
      <c r="N1628" s="14" t="str">
        <f aca="false">IF(OR($C1628="",$D1628="",$J1628="",$B1628=""),"",IF(COUNTIFS($C$5:$C$2504,$C1628,$D$5:$D$2504,$D1628,$J$5:$J$2504,$J1628,$B$5:$B$2504,$B1628)&gt;1,"Takror",""))</f>
        <v/>
      </c>
    </row>
    <row r="1629" customFormat="false" ht="15" hidden="false" customHeight="false" outlineLevel="0" collapsed="false">
      <c r="A1629" s="8" t="n">
        <v>1625</v>
      </c>
      <c r="B1629" s="13"/>
      <c r="C1629" s="12"/>
      <c r="D1629" s="13"/>
      <c r="E1629" s="24"/>
      <c r="F1629" s="12"/>
      <c r="G1629" s="12"/>
      <c r="H1629" s="25"/>
      <c r="I1629" s="14" t="str">
        <f aca="false">IF(OR($D1629="",$B1629=""),"",INT(($B1629-$D1629)/365.25))</f>
        <v/>
      </c>
      <c r="J1629" s="25"/>
      <c r="K1629" s="14" t="str">
        <f aca="false">IF(OR($J1629="",$I1629=""),"",IF(OR(AND($J1629="Gelmintoz",$I1629&gt;=2,$I1629&lt;=10),AND($J1629="Onkogematologik",$I1629&gt;=2,$I1629&lt;=18)),"Ha","Yo'q"))</f>
        <v/>
      </c>
      <c r="L1629" s="25"/>
      <c r="M1629" s="12"/>
      <c r="N1629" s="14" t="str">
        <f aca="false">IF(OR($C1629="",$D1629="",$J1629="",$B1629=""),"",IF(COUNTIFS($C$5:$C$2504,$C1629,$D$5:$D$2504,$D1629,$J$5:$J$2504,$J1629,$B$5:$B$2504,$B1629)&gt;1,"Takror",""))</f>
        <v/>
      </c>
    </row>
    <row r="1630" customFormat="false" ht="15" hidden="false" customHeight="false" outlineLevel="0" collapsed="false">
      <c r="A1630" s="8" t="n">
        <v>1626</v>
      </c>
      <c r="B1630" s="13"/>
      <c r="C1630" s="12"/>
      <c r="D1630" s="13"/>
      <c r="E1630" s="24"/>
      <c r="F1630" s="12"/>
      <c r="G1630" s="12"/>
      <c r="H1630" s="25"/>
      <c r="I1630" s="14" t="str">
        <f aca="false">IF(OR($D1630="",$B1630=""),"",INT(($B1630-$D1630)/365.25))</f>
        <v/>
      </c>
      <c r="J1630" s="25"/>
      <c r="K1630" s="14" t="str">
        <f aca="false">IF(OR($J1630="",$I1630=""),"",IF(OR(AND($J1630="Gelmintoz",$I1630&gt;=2,$I1630&lt;=10),AND($J1630="Onkogematologik",$I1630&gt;=2,$I1630&lt;=18)),"Ha","Yo'q"))</f>
        <v/>
      </c>
      <c r="L1630" s="25"/>
      <c r="M1630" s="12"/>
      <c r="N1630" s="14" t="str">
        <f aca="false">IF(OR($C1630="",$D1630="",$J1630="",$B1630=""),"",IF(COUNTIFS($C$5:$C$2504,$C1630,$D$5:$D$2504,$D1630,$J$5:$J$2504,$J1630,$B$5:$B$2504,$B1630)&gt;1,"Takror",""))</f>
        <v/>
      </c>
    </row>
    <row r="1631" customFormat="false" ht="15" hidden="false" customHeight="false" outlineLevel="0" collapsed="false">
      <c r="A1631" s="8" t="n">
        <v>1627</v>
      </c>
      <c r="B1631" s="13"/>
      <c r="C1631" s="12"/>
      <c r="D1631" s="13"/>
      <c r="E1631" s="24"/>
      <c r="F1631" s="12"/>
      <c r="G1631" s="12"/>
      <c r="H1631" s="25"/>
      <c r="I1631" s="14" t="str">
        <f aca="false">IF(OR($D1631="",$B1631=""),"",INT(($B1631-$D1631)/365.25))</f>
        <v/>
      </c>
      <c r="J1631" s="25"/>
      <c r="K1631" s="14" t="str">
        <f aca="false">IF(OR($J1631="",$I1631=""),"",IF(OR(AND($J1631="Gelmintoz",$I1631&gt;=2,$I1631&lt;=10),AND($J1631="Onkogematologik",$I1631&gt;=2,$I1631&lt;=18)),"Ha","Yo'q"))</f>
        <v/>
      </c>
      <c r="L1631" s="25"/>
      <c r="M1631" s="12"/>
      <c r="N1631" s="14" t="str">
        <f aca="false">IF(OR($C1631="",$D1631="",$J1631="",$B1631=""),"",IF(COUNTIFS($C$5:$C$2504,$C1631,$D$5:$D$2504,$D1631,$J$5:$J$2504,$J1631,$B$5:$B$2504,$B1631)&gt;1,"Takror",""))</f>
        <v/>
      </c>
    </row>
    <row r="1632" customFormat="false" ht="15" hidden="false" customHeight="false" outlineLevel="0" collapsed="false">
      <c r="A1632" s="8" t="n">
        <v>1628</v>
      </c>
      <c r="B1632" s="13"/>
      <c r="C1632" s="12"/>
      <c r="D1632" s="13"/>
      <c r="E1632" s="24"/>
      <c r="F1632" s="12"/>
      <c r="G1632" s="12"/>
      <c r="H1632" s="25"/>
      <c r="I1632" s="14" t="str">
        <f aca="false">IF(OR($D1632="",$B1632=""),"",INT(($B1632-$D1632)/365.25))</f>
        <v/>
      </c>
      <c r="J1632" s="25"/>
      <c r="K1632" s="14" t="str">
        <f aca="false">IF(OR($J1632="",$I1632=""),"",IF(OR(AND($J1632="Gelmintoz",$I1632&gt;=2,$I1632&lt;=10),AND($J1632="Onkogematologik",$I1632&gt;=2,$I1632&lt;=18)),"Ha","Yo'q"))</f>
        <v/>
      </c>
      <c r="L1632" s="25"/>
      <c r="M1632" s="12"/>
      <c r="N1632" s="14" t="str">
        <f aca="false">IF(OR($C1632="",$D1632="",$J1632="",$B1632=""),"",IF(COUNTIFS($C$5:$C$2504,$C1632,$D$5:$D$2504,$D1632,$J$5:$J$2504,$J1632,$B$5:$B$2504,$B1632)&gt;1,"Takror",""))</f>
        <v/>
      </c>
    </row>
    <row r="1633" customFormat="false" ht="15" hidden="false" customHeight="false" outlineLevel="0" collapsed="false">
      <c r="A1633" s="8" t="n">
        <v>1629</v>
      </c>
      <c r="B1633" s="13"/>
      <c r="C1633" s="12"/>
      <c r="D1633" s="13"/>
      <c r="E1633" s="24"/>
      <c r="F1633" s="12"/>
      <c r="G1633" s="12"/>
      <c r="H1633" s="25"/>
      <c r="I1633" s="14" t="str">
        <f aca="false">IF(OR($D1633="",$B1633=""),"",INT(($B1633-$D1633)/365.25))</f>
        <v/>
      </c>
      <c r="J1633" s="25"/>
      <c r="K1633" s="14" t="str">
        <f aca="false">IF(OR($J1633="",$I1633=""),"",IF(OR(AND($J1633="Gelmintoz",$I1633&gt;=2,$I1633&lt;=10),AND($J1633="Onkogematologik",$I1633&gt;=2,$I1633&lt;=18)),"Ha","Yo'q"))</f>
        <v/>
      </c>
      <c r="L1633" s="25"/>
      <c r="M1633" s="12"/>
      <c r="N1633" s="14" t="str">
        <f aca="false">IF(OR($C1633="",$D1633="",$J1633="",$B1633=""),"",IF(COUNTIFS($C$5:$C$2504,$C1633,$D$5:$D$2504,$D1633,$J$5:$J$2504,$J1633,$B$5:$B$2504,$B1633)&gt;1,"Takror",""))</f>
        <v/>
      </c>
    </row>
    <row r="1634" customFormat="false" ht="15" hidden="false" customHeight="false" outlineLevel="0" collapsed="false">
      <c r="A1634" s="8" t="n">
        <v>1630</v>
      </c>
      <c r="B1634" s="13"/>
      <c r="C1634" s="12"/>
      <c r="D1634" s="13"/>
      <c r="E1634" s="24"/>
      <c r="F1634" s="12"/>
      <c r="G1634" s="12"/>
      <c r="H1634" s="25"/>
      <c r="I1634" s="14" t="str">
        <f aca="false">IF(OR($D1634="",$B1634=""),"",INT(($B1634-$D1634)/365.25))</f>
        <v/>
      </c>
      <c r="J1634" s="25"/>
      <c r="K1634" s="14" t="str">
        <f aca="false">IF(OR($J1634="",$I1634=""),"",IF(OR(AND($J1634="Gelmintoz",$I1634&gt;=2,$I1634&lt;=10),AND($J1634="Onkogematologik",$I1634&gt;=2,$I1634&lt;=18)),"Ha","Yo'q"))</f>
        <v/>
      </c>
      <c r="L1634" s="25"/>
      <c r="M1634" s="12"/>
      <c r="N1634" s="14" t="str">
        <f aca="false">IF(OR($C1634="",$D1634="",$J1634="",$B1634=""),"",IF(COUNTIFS($C$5:$C$2504,$C1634,$D$5:$D$2504,$D1634,$J$5:$J$2504,$J1634,$B$5:$B$2504,$B1634)&gt;1,"Takror",""))</f>
        <v/>
      </c>
    </row>
    <row r="1635" customFormat="false" ht="15" hidden="false" customHeight="false" outlineLevel="0" collapsed="false">
      <c r="A1635" s="8" t="n">
        <v>1631</v>
      </c>
      <c r="B1635" s="13"/>
      <c r="C1635" s="12"/>
      <c r="D1635" s="13"/>
      <c r="E1635" s="24"/>
      <c r="F1635" s="12"/>
      <c r="G1635" s="12"/>
      <c r="H1635" s="25"/>
      <c r="I1635" s="14" t="str">
        <f aca="false">IF(OR($D1635="",$B1635=""),"",INT(($B1635-$D1635)/365.25))</f>
        <v/>
      </c>
      <c r="J1635" s="25"/>
      <c r="K1635" s="14" t="str">
        <f aca="false">IF(OR($J1635="",$I1635=""),"",IF(OR(AND($J1635="Gelmintoz",$I1635&gt;=2,$I1635&lt;=10),AND($J1635="Onkogematologik",$I1635&gt;=2,$I1635&lt;=18)),"Ha","Yo'q"))</f>
        <v/>
      </c>
      <c r="L1635" s="25"/>
      <c r="M1635" s="12"/>
      <c r="N1635" s="14" t="str">
        <f aca="false">IF(OR($C1635="",$D1635="",$J1635="",$B1635=""),"",IF(COUNTIFS($C$5:$C$2504,$C1635,$D$5:$D$2504,$D1635,$J$5:$J$2504,$J1635,$B$5:$B$2504,$B1635)&gt;1,"Takror",""))</f>
        <v/>
      </c>
    </row>
    <row r="1636" customFormat="false" ht="15" hidden="false" customHeight="false" outlineLevel="0" collapsed="false">
      <c r="A1636" s="8" t="n">
        <v>1632</v>
      </c>
      <c r="B1636" s="13"/>
      <c r="C1636" s="12"/>
      <c r="D1636" s="13"/>
      <c r="E1636" s="24"/>
      <c r="F1636" s="12"/>
      <c r="G1636" s="12"/>
      <c r="H1636" s="25"/>
      <c r="I1636" s="14" t="str">
        <f aca="false">IF(OR($D1636="",$B1636=""),"",INT(($B1636-$D1636)/365.25))</f>
        <v/>
      </c>
      <c r="J1636" s="25"/>
      <c r="K1636" s="14" t="str">
        <f aca="false">IF(OR($J1636="",$I1636=""),"",IF(OR(AND($J1636="Gelmintoz",$I1636&gt;=2,$I1636&lt;=10),AND($J1636="Onkogematologik",$I1636&gt;=2,$I1636&lt;=18)),"Ha","Yo'q"))</f>
        <v/>
      </c>
      <c r="L1636" s="25"/>
      <c r="M1636" s="12"/>
      <c r="N1636" s="14" t="str">
        <f aca="false">IF(OR($C1636="",$D1636="",$J1636="",$B1636=""),"",IF(COUNTIFS($C$5:$C$2504,$C1636,$D$5:$D$2504,$D1636,$J$5:$J$2504,$J1636,$B$5:$B$2504,$B1636)&gt;1,"Takror",""))</f>
        <v/>
      </c>
    </row>
    <row r="1637" customFormat="false" ht="15" hidden="false" customHeight="false" outlineLevel="0" collapsed="false">
      <c r="A1637" s="8" t="n">
        <v>1633</v>
      </c>
      <c r="B1637" s="13"/>
      <c r="C1637" s="12"/>
      <c r="D1637" s="13"/>
      <c r="E1637" s="24"/>
      <c r="F1637" s="12"/>
      <c r="G1637" s="12"/>
      <c r="H1637" s="25"/>
      <c r="I1637" s="14" t="str">
        <f aca="false">IF(OR($D1637="",$B1637=""),"",INT(($B1637-$D1637)/365.25))</f>
        <v/>
      </c>
      <c r="J1637" s="25"/>
      <c r="K1637" s="14" t="str">
        <f aca="false">IF(OR($J1637="",$I1637=""),"",IF(OR(AND($J1637="Gelmintoz",$I1637&gt;=2,$I1637&lt;=10),AND($J1637="Onkogematologik",$I1637&gt;=2,$I1637&lt;=18)),"Ha","Yo'q"))</f>
        <v/>
      </c>
      <c r="L1637" s="25"/>
      <c r="M1637" s="12"/>
      <c r="N1637" s="14" t="str">
        <f aca="false">IF(OR($C1637="",$D1637="",$J1637="",$B1637=""),"",IF(COUNTIFS($C$5:$C$2504,$C1637,$D$5:$D$2504,$D1637,$J$5:$J$2504,$J1637,$B$5:$B$2504,$B1637)&gt;1,"Takror",""))</f>
        <v/>
      </c>
    </row>
    <row r="1638" customFormat="false" ht="15" hidden="false" customHeight="false" outlineLevel="0" collapsed="false">
      <c r="A1638" s="8" t="n">
        <v>1634</v>
      </c>
      <c r="B1638" s="13"/>
      <c r="C1638" s="12"/>
      <c r="D1638" s="13"/>
      <c r="E1638" s="24"/>
      <c r="F1638" s="12"/>
      <c r="G1638" s="12"/>
      <c r="H1638" s="25"/>
      <c r="I1638" s="14" t="str">
        <f aca="false">IF(OR($D1638="",$B1638=""),"",INT(($B1638-$D1638)/365.25))</f>
        <v/>
      </c>
      <c r="J1638" s="25"/>
      <c r="K1638" s="14" t="str">
        <f aca="false">IF(OR($J1638="",$I1638=""),"",IF(OR(AND($J1638="Gelmintoz",$I1638&gt;=2,$I1638&lt;=10),AND($J1638="Onkogematologik",$I1638&gt;=2,$I1638&lt;=18)),"Ha","Yo'q"))</f>
        <v/>
      </c>
      <c r="L1638" s="25"/>
      <c r="M1638" s="12"/>
      <c r="N1638" s="14" t="str">
        <f aca="false">IF(OR($C1638="",$D1638="",$J1638="",$B1638=""),"",IF(COUNTIFS($C$5:$C$2504,$C1638,$D$5:$D$2504,$D1638,$J$5:$J$2504,$J1638,$B$5:$B$2504,$B1638)&gt;1,"Takror",""))</f>
        <v/>
      </c>
    </row>
    <row r="1639" customFormat="false" ht="15" hidden="false" customHeight="false" outlineLevel="0" collapsed="false">
      <c r="A1639" s="8" t="n">
        <v>1635</v>
      </c>
      <c r="B1639" s="13"/>
      <c r="C1639" s="12"/>
      <c r="D1639" s="13"/>
      <c r="E1639" s="24"/>
      <c r="F1639" s="12"/>
      <c r="G1639" s="12"/>
      <c r="H1639" s="25"/>
      <c r="I1639" s="14" t="str">
        <f aca="false">IF(OR($D1639="",$B1639=""),"",INT(($B1639-$D1639)/365.25))</f>
        <v/>
      </c>
      <c r="J1639" s="25"/>
      <c r="K1639" s="14" t="str">
        <f aca="false">IF(OR($J1639="",$I1639=""),"",IF(OR(AND($J1639="Gelmintoz",$I1639&gt;=2,$I1639&lt;=10),AND($J1639="Onkogematologik",$I1639&gt;=2,$I1639&lt;=18)),"Ha","Yo'q"))</f>
        <v/>
      </c>
      <c r="L1639" s="25"/>
      <c r="M1639" s="12"/>
      <c r="N1639" s="14" t="str">
        <f aca="false">IF(OR($C1639="",$D1639="",$J1639="",$B1639=""),"",IF(COUNTIFS($C$5:$C$2504,$C1639,$D$5:$D$2504,$D1639,$J$5:$J$2504,$J1639,$B$5:$B$2504,$B1639)&gt;1,"Takror",""))</f>
        <v/>
      </c>
    </row>
    <row r="1640" customFormat="false" ht="15" hidden="false" customHeight="false" outlineLevel="0" collapsed="false">
      <c r="A1640" s="8" t="n">
        <v>1636</v>
      </c>
      <c r="B1640" s="13"/>
      <c r="C1640" s="12"/>
      <c r="D1640" s="13"/>
      <c r="E1640" s="24"/>
      <c r="F1640" s="12"/>
      <c r="G1640" s="12"/>
      <c r="H1640" s="25"/>
      <c r="I1640" s="14" t="str">
        <f aca="false">IF(OR($D1640="",$B1640=""),"",INT(($B1640-$D1640)/365.25))</f>
        <v/>
      </c>
      <c r="J1640" s="25"/>
      <c r="K1640" s="14" t="str">
        <f aca="false">IF(OR($J1640="",$I1640=""),"",IF(OR(AND($J1640="Gelmintoz",$I1640&gt;=2,$I1640&lt;=10),AND($J1640="Onkogematologik",$I1640&gt;=2,$I1640&lt;=18)),"Ha","Yo'q"))</f>
        <v/>
      </c>
      <c r="L1640" s="25"/>
      <c r="M1640" s="12"/>
      <c r="N1640" s="14" t="str">
        <f aca="false">IF(OR($C1640="",$D1640="",$J1640="",$B1640=""),"",IF(COUNTIFS($C$5:$C$2504,$C1640,$D$5:$D$2504,$D1640,$J$5:$J$2504,$J1640,$B$5:$B$2504,$B1640)&gt;1,"Takror",""))</f>
        <v/>
      </c>
    </row>
    <row r="1641" customFormat="false" ht="15" hidden="false" customHeight="false" outlineLevel="0" collapsed="false">
      <c r="A1641" s="8" t="n">
        <v>1637</v>
      </c>
      <c r="B1641" s="13"/>
      <c r="C1641" s="12"/>
      <c r="D1641" s="13"/>
      <c r="E1641" s="24"/>
      <c r="F1641" s="12"/>
      <c r="G1641" s="12"/>
      <c r="H1641" s="25"/>
      <c r="I1641" s="14" t="str">
        <f aca="false">IF(OR($D1641="",$B1641=""),"",INT(($B1641-$D1641)/365.25))</f>
        <v/>
      </c>
      <c r="J1641" s="25"/>
      <c r="K1641" s="14" t="str">
        <f aca="false">IF(OR($J1641="",$I1641=""),"",IF(OR(AND($J1641="Gelmintoz",$I1641&gt;=2,$I1641&lt;=10),AND($J1641="Onkogematologik",$I1641&gt;=2,$I1641&lt;=18)),"Ha","Yo'q"))</f>
        <v/>
      </c>
      <c r="L1641" s="25"/>
      <c r="M1641" s="12"/>
      <c r="N1641" s="14" t="str">
        <f aca="false">IF(OR($C1641="",$D1641="",$J1641="",$B1641=""),"",IF(COUNTIFS($C$5:$C$2504,$C1641,$D$5:$D$2504,$D1641,$J$5:$J$2504,$J1641,$B$5:$B$2504,$B1641)&gt;1,"Takror",""))</f>
        <v/>
      </c>
    </row>
    <row r="1642" customFormat="false" ht="15" hidden="false" customHeight="false" outlineLevel="0" collapsed="false">
      <c r="A1642" s="8" t="n">
        <v>1638</v>
      </c>
      <c r="B1642" s="13"/>
      <c r="C1642" s="12"/>
      <c r="D1642" s="13"/>
      <c r="E1642" s="24"/>
      <c r="F1642" s="12"/>
      <c r="G1642" s="12"/>
      <c r="H1642" s="25"/>
      <c r="I1642" s="14" t="str">
        <f aca="false">IF(OR($D1642="",$B1642=""),"",INT(($B1642-$D1642)/365.25))</f>
        <v/>
      </c>
      <c r="J1642" s="25"/>
      <c r="K1642" s="14" t="str">
        <f aca="false">IF(OR($J1642="",$I1642=""),"",IF(OR(AND($J1642="Gelmintoz",$I1642&gt;=2,$I1642&lt;=10),AND($J1642="Onkogematologik",$I1642&gt;=2,$I1642&lt;=18)),"Ha","Yo'q"))</f>
        <v/>
      </c>
      <c r="L1642" s="25"/>
      <c r="M1642" s="12"/>
      <c r="N1642" s="14" t="str">
        <f aca="false">IF(OR($C1642="",$D1642="",$J1642="",$B1642=""),"",IF(COUNTIFS($C$5:$C$2504,$C1642,$D$5:$D$2504,$D1642,$J$5:$J$2504,$J1642,$B$5:$B$2504,$B1642)&gt;1,"Takror",""))</f>
        <v/>
      </c>
    </row>
    <row r="1643" customFormat="false" ht="15" hidden="false" customHeight="false" outlineLevel="0" collapsed="false">
      <c r="A1643" s="8" t="n">
        <v>1639</v>
      </c>
      <c r="B1643" s="13"/>
      <c r="C1643" s="12"/>
      <c r="D1643" s="13"/>
      <c r="E1643" s="24"/>
      <c r="F1643" s="12"/>
      <c r="G1643" s="12"/>
      <c r="H1643" s="25"/>
      <c r="I1643" s="14" t="str">
        <f aca="false">IF(OR($D1643="",$B1643=""),"",INT(($B1643-$D1643)/365.25))</f>
        <v/>
      </c>
      <c r="J1643" s="25"/>
      <c r="K1643" s="14" t="str">
        <f aca="false">IF(OR($J1643="",$I1643=""),"",IF(OR(AND($J1643="Gelmintoz",$I1643&gt;=2,$I1643&lt;=10),AND($J1643="Onkogematologik",$I1643&gt;=2,$I1643&lt;=18)),"Ha","Yo'q"))</f>
        <v/>
      </c>
      <c r="L1643" s="25"/>
      <c r="M1643" s="12"/>
      <c r="N1643" s="14" t="str">
        <f aca="false">IF(OR($C1643="",$D1643="",$J1643="",$B1643=""),"",IF(COUNTIFS($C$5:$C$2504,$C1643,$D$5:$D$2504,$D1643,$J$5:$J$2504,$J1643,$B$5:$B$2504,$B1643)&gt;1,"Takror",""))</f>
        <v/>
      </c>
    </row>
    <row r="1644" customFormat="false" ht="15" hidden="false" customHeight="false" outlineLevel="0" collapsed="false">
      <c r="A1644" s="8" t="n">
        <v>1640</v>
      </c>
      <c r="B1644" s="13"/>
      <c r="C1644" s="12"/>
      <c r="D1644" s="13"/>
      <c r="E1644" s="24"/>
      <c r="F1644" s="12"/>
      <c r="G1644" s="12"/>
      <c r="H1644" s="25"/>
      <c r="I1644" s="14" t="str">
        <f aca="false">IF(OR($D1644="",$B1644=""),"",INT(($B1644-$D1644)/365.25))</f>
        <v/>
      </c>
      <c r="J1644" s="25"/>
      <c r="K1644" s="14" t="str">
        <f aca="false">IF(OR($J1644="",$I1644=""),"",IF(OR(AND($J1644="Gelmintoz",$I1644&gt;=2,$I1644&lt;=10),AND($J1644="Onkogematologik",$I1644&gt;=2,$I1644&lt;=18)),"Ha","Yo'q"))</f>
        <v/>
      </c>
      <c r="L1644" s="25"/>
      <c r="M1644" s="12"/>
      <c r="N1644" s="14" t="str">
        <f aca="false">IF(OR($C1644="",$D1644="",$J1644="",$B1644=""),"",IF(COUNTIFS($C$5:$C$2504,$C1644,$D$5:$D$2504,$D1644,$J$5:$J$2504,$J1644,$B$5:$B$2504,$B1644)&gt;1,"Takror",""))</f>
        <v/>
      </c>
    </row>
    <row r="1645" customFormat="false" ht="15" hidden="false" customHeight="false" outlineLevel="0" collapsed="false">
      <c r="A1645" s="8" t="n">
        <v>1641</v>
      </c>
      <c r="B1645" s="13"/>
      <c r="C1645" s="12"/>
      <c r="D1645" s="13"/>
      <c r="E1645" s="24"/>
      <c r="F1645" s="12"/>
      <c r="G1645" s="12"/>
      <c r="H1645" s="25"/>
      <c r="I1645" s="14" t="str">
        <f aca="false">IF(OR($D1645="",$B1645=""),"",INT(($B1645-$D1645)/365.25))</f>
        <v/>
      </c>
      <c r="J1645" s="25"/>
      <c r="K1645" s="14" t="str">
        <f aca="false">IF(OR($J1645="",$I1645=""),"",IF(OR(AND($J1645="Gelmintoz",$I1645&gt;=2,$I1645&lt;=10),AND($J1645="Onkogematologik",$I1645&gt;=2,$I1645&lt;=18)),"Ha","Yo'q"))</f>
        <v/>
      </c>
      <c r="L1645" s="25"/>
      <c r="M1645" s="12"/>
      <c r="N1645" s="14" t="str">
        <f aca="false">IF(OR($C1645="",$D1645="",$J1645="",$B1645=""),"",IF(COUNTIFS($C$5:$C$2504,$C1645,$D$5:$D$2504,$D1645,$J$5:$J$2504,$J1645,$B$5:$B$2504,$B1645)&gt;1,"Takror",""))</f>
        <v/>
      </c>
    </row>
    <row r="1646" customFormat="false" ht="15" hidden="false" customHeight="false" outlineLevel="0" collapsed="false">
      <c r="A1646" s="8" t="n">
        <v>1642</v>
      </c>
      <c r="B1646" s="13"/>
      <c r="C1646" s="12"/>
      <c r="D1646" s="13"/>
      <c r="E1646" s="24"/>
      <c r="F1646" s="12"/>
      <c r="G1646" s="12"/>
      <c r="H1646" s="25"/>
      <c r="I1646" s="14" t="str">
        <f aca="false">IF(OR($D1646="",$B1646=""),"",INT(($B1646-$D1646)/365.25))</f>
        <v/>
      </c>
      <c r="J1646" s="25"/>
      <c r="K1646" s="14" t="str">
        <f aca="false">IF(OR($J1646="",$I1646=""),"",IF(OR(AND($J1646="Gelmintoz",$I1646&gt;=2,$I1646&lt;=10),AND($J1646="Onkogematologik",$I1646&gt;=2,$I1646&lt;=18)),"Ha","Yo'q"))</f>
        <v/>
      </c>
      <c r="L1646" s="25"/>
      <c r="M1646" s="12"/>
      <c r="N1646" s="14" t="str">
        <f aca="false">IF(OR($C1646="",$D1646="",$J1646="",$B1646=""),"",IF(COUNTIFS($C$5:$C$2504,$C1646,$D$5:$D$2504,$D1646,$J$5:$J$2504,$J1646,$B$5:$B$2504,$B1646)&gt;1,"Takror",""))</f>
        <v/>
      </c>
    </row>
    <row r="1647" customFormat="false" ht="15" hidden="false" customHeight="false" outlineLevel="0" collapsed="false">
      <c r="A1647" s="8" t="n">
        <v>1643</v>
      </c>
      <c r="B1647" s="13"/>
      <c r="C1647" s="12"/>
      <c r="D1647" s="13"/>
      <c r="E1647" s="24"/>
      <c r="F1647" s="12"/>
      <c r="G1647" s="12"/>
      <c r="H1647" s="25"/>
      <c r="I1647" s="14" t="str">
        <f aca="false">IF(OR($D1647="",$B1647=""),"",INT(($B1647-$D1647)/365.25))</f>
        <v/>
      </c>
      <c r="J1647" s="25"/>
      <c r="K1647" s="14" t="str">
        <f aca="false">IF(OR($J1647="",$I1647=""),"",IF(OR(AND($J1647="Gelmintoz",$I1647&gt;=2,$I1647&lt;=10),AND($J1647="Onkogematologik",$I1647&gt;=2,$I1647&lt;=18)),"Ha","Yo'q"))</f>
        <v/>
      </c>
      <c r="L1647" s="25"/>
      <c r="M1647" s="12"/>
      <c r="N1647" s="14" t="str">
        <f aca="false">IF(OR($C1647="",$D1647="",$J1647="",$B1647=""),"",IF(COUNTIFS($C$5:$C$2504,$C1647,$D$5:$D$2504,$D1647,$J$5:$J$2504,$J1647,$B$5:$B$2504,$B1647)&gt;1,"Takror",""))</f>
        <v/>
      </c>
    </row>
    <row r="1648" customFormat="false" ht="15" hidden="false" customHeight="false" outlineLevel="0" collapsed="false">
      <c r="A1648" s="8" t="n">
        <v>1644</v>
      </c>
      <c r="B1648" s="13"/>
      <c r="C1648" s="12"/>
      <c r="D1648" s="13"/>
      <c r="E1648" s="24"/>
      <c r="F1648" s="12"/>
      <c r="G1648" s="12"/>
      <c r="H1648" s="25"/>
      <c r="I1648" s="14" t="str">
        <f aca="false">IF(OR($D1648="",$B1648=""),"",INT(($B1648-$D1648)/365.25))</f>
        <v/>
      </c>
      <c r="J1648" s="25"/>
      <c r="K1648" s="14" t="str">
        <f aca="false">IF(OR($J1648="",$I1648=""),"",IF(OR(AND($J1648="Gelmintoz",$I1648&gt;=2,$I1648&lt;=10),AND($J1648="Onkogematologik",$I1648&gt;=2,$I1648&lt;=18)),"Ha","Yo'q"))</f>
        <v/>
      </c>
      <c r="L1648" s="25"/>
      <c r="M1648" s="12"/>
      <c r="N1648" s="14" t="str">
        <f aca="false">IF(OR($C1648="",$D1648="",$J1648="",$B1648=""),"",IF(COUNTIFS($C$5:$C$2504,$C1648,$D$5:$D$2504,$D1648,$J$5:$J$2504,$J1648,$B$5:$B$2504,$B1648)&gt;1,"Takror",""))</f>
        <v/>
      </c>
    </row>
    <row r="1649" customFormat="false" ht="15" hidden="false" customHeight="false" outlineLevel="0" collapsed="false">
      <c r="A1649" s="8" t="n">
        <v>1645</v>
      </c>
      <c r="B1649" s="13"/>
      <c r="C1649" s="12"/>
      <c r="D1649" s="13"/>
      <c r="E1649" s="24"/>
      <c r="F1649" s="12"/>
      <c r="G1649" s="12"/>
      <c r="H1649" s="25"/>
      <c r="I1649" s="14" t="str">
        <f aca="false">IF(OR($D1649="",$B1649=""),"",INT(($B1649-$D1649)/365.25))</f>
        <v/>
      </c>
      <c r="J1649" s="25"/>
      <c r="K1649" s="14" t="str">
        <f aca="false">IF(OR($J1649="",$I1649=""),"",IF(OR(AND($J1649="Gelmintoz",$I1649&gt;=2,$I1649&lt;=10),AND($J1649="Onkogematologik",$I1649&gt;=2,$I1649&lt;=18)),"Ha","Yo'q"))</f>
        <v/>
      </c>
      <c r="L1649" s="25"/>
      <c r="M1649" s="12"/>
      <c r="N1649" s="14" t="str">
        <f aca="false">IF(OR($C1649="",$D1649="",$J1649="",$B1649=""),"",IF(COUNTIFS($C$5:$C$2504,$C1649,$D$5:$D$2504,$D1649,$J$5:$J$2504,$J1649,$B$5:$B$2504,$B1649)&gt;1,"Takror",""))</f>
        <v/>
      </c>
    </row>
    <row r="1650" customFormat="false" ht="15" hidden="false" customHeight="false" outlineLevel="0" collapsed="false">
      <c r="A1650" s="8" t="n">
        <v>1646</v>
      </c>
      <c r="B1650" s="13"/>
      <c r="C1650" s="12"/>
      <c r="D1650" s="13"/>
      <c r="E1650" s="24"/>
      <c r="F1650" s="12"/>
      <c r="G1650" s="12"/>
      <c r="H1650" s="25"/>
      <c r="I1650" s="14" t="str">
        <f aca="false">IF(OR($D1650="",$B1650=""),"",INT(($B1650-$D1650)/365.25))</f>
        <v/>
      </c>
      <c r="J1650" s="25"/>
      <c r="K1650" s="14" t="str">
        <f aca="false">IF(OR($J1650="",$I1650=""),"",IF(OR(AND($J1650="Gelmintoz",$I1650&gt;=2,$I1650&lt;=10),AND($J1650="Onkogematologik",$I1650&gt;=2,$I1650&lt;=18)),"Ha","Yo'q"))</f>
        <v/>
      </c>
      <c r="L1650" s="25"/>
      <c r="M1650" s="12"/>
      <c r="N1650" s="14" t="str">
        <f aca="false">IF(OR($C1650="",$D1650="",$J1650="",$B1650=""),"",IF(COUNTIFS($C$5:$C$2504,$C1650,$D$5:$D$2504,$D1650,$J$5:$J$2504,$J1650,$B$5:$B$2504,$B1650)&gt;1,"Takror",""))</f>
        <v/>
      </c>
    </row>
    <row r="1651" customFormat="false" ht="15" hidden="false" customHeight="false" outlineLevel="0" collapsed="false">
      <c r="A1651" s="8" t="n">
        <v>1647</v>
      </c>
      <c r="B1651" s="13"/>
      <c r="C1651" s="12"/>
      <c r="D1651" s="13"/>
      <c r="E1651" s="24"/>
      <c r="F1651" s="12"/>
      <c r="G1651" s="12"/>
      <c r="H1651" s="25"/>
      <c r="I1651" s="14" t="str">
        <f aca="false">IF(OR($D1651="",$B1651=""),"",INT(($B1651-$D1651)/365.25))</f>
        <v/>
      </c>
      <c r="J1651" s="25"/>
      <c r="K1651" s="14" t="str">
        <f aca="false">IF(OR($J1651="",$I1651=""),"",IF(OR(AND($J1651="Gelmintoz",$I1651&gt;=2,$I1651&lt;=10),AND($J1651="Onkogematologik",$I1651&gt;=2,$I1651&lt;=18)),"Ha","Yo'q"))</f>
        <v/>
      </c>
      <c r="L1651" s="25"/>
      <c r="M1651" s="12"/>
      <c r="N1651" s="14" t="str">
        <f aca="false">IF(OR($C1651="",$D1651="",$J1651="",$B1651=""),"",IF(COUNTIFS($C$5:$C$2504,$C1651,$D$5:$D$2504,$D1651,$J$5:$J$2504,$J1651,$B$5:$B$2504,$B1651)&gt;1,"Takror",""))</f>
        <v/>
      </c>
    </row>
    <row r="1652" customFormat="false" ht="15" hidden="false" customHeight="false" outlineLevel="0" collapsed="false">
      <c r="A1652" s="8" t="n">
        <v>1648</v>
      </c>
      <c r="B1652" s="13"/>
      <c r="C1652" s="12"/>
      <c r="D1652" s="13"/>
      <c r="E1652" s="24"/>
      <c r="F1652" s="12"/>
      <c r="G1652" s="12"/>
      <c r="H1652" s="25"/>
      <c r="I1652" s="14" t="str">
        <f aca="false">IF(OR($D1652="",$B1652=""),"",INT(($B1652-$D1652)/365.25))</f>
        <v/>
      </c>
      <c r="J1652" s="25"/>
      <c r="K1652" s="14" t="str">
        <f aca="false">IF(OR($J1652="",$I1652=""),"",IF(OR(AND($J1652="Gelmintoz",$I1652&gt;=2,$I1652&lt;=10),AND($J1652="Onkogematologik",$I1652&gt;=2,$I1652&lt;=18)),"Ha","Yo'q"))</f>
        <v/>
      </c>
      <c r="L1652" s="25"/>
      <c r="M1652" s="12"/>
      <c r="N1652" s="14" t="str">
        <f aca="false">IF(OR($C1652="",$D1652="",$J1652="",$B1652=""),"",IF(COUNTIFS($C$5:$C$2504,$C1652,$D$5:$D$2504,$D1652,$J$5:$J$2504,$J1652,$B$5:$B$2504,$B1652)&gt;1,"Takror",""))</f>
        <v/>
      </c>
    </row>
    <row r="1653" customFormat="false" ht="15" hidden="false" customHeight="false" outlineLevel="0" collapsed="false">
      <c r="A1653" s="8" t="n">
        <v>1649</v>
      </c>
      <c r="B1653" s="13"/>
      <c r="C1653" s="12"/>
      <c r="D1653" s="13"/>
      <c r="E1653" s="24"/>
      <c r="F1653" s="12"/>
      <c r="G1653" s="12"/>
      <c r="H1653" s="25"/>
      <c r="I1653" s="14" t="str">
        <f aca="false">IF(OR($D1653="",$B1653=""),"",INT(($B1653-$D1653)/365.25))</f>
        <v/>
      </c>
      <c r="J1653" s="25"/>
      <c r="K1653" s="14" t="str">
        <f aca="false">IF(OR($J1653="",$I1653=""),"",IF(OR(AND($J1653="Gelmintoz",$I1653&gt;=2,$I1653&lt;=10),AND($J1653="Onkogematologik",$I1653&gt;=2,$I1653&lt;=18)),"Ha","Yo'q"))</f>
        <v/>
      </c>
      <c r="L1653" s="25"/>
      <c r="M1653" s="12"/>
      <c r="N1653" s="14" t="str">
        <f aca="false">IF(OR($C1653="",$D1653="",$J1653="",$B1653=""),"",IF(COUNTIFS($C$5:$C$2504,$C1653,$D$5:$D$2504,$D1653,$J$5:$J$2504,$J1653,$B$5:$B$2504,$B1653)&gt;1,"Takror",""))</f>
        <v/>
      </c>
    </row>
    <row r="1654" customFormat="false" ht="15" hidden="false" customHeight="false" outlineLevel="0" collapsed="false">
      <c r="A1654" s="8" t="n">
        <v>1650</v>
      </c>
      <c r="B1654" s="13"/>
      <c r="C1654" s="12"/>
      <c r="D1654" s="13"/>
      <c r="E1654" s="24"/>
      <c r="F1654" s="12"/>
      <c r="G1654" s="12"/>
      <c r="H1654" s="25"/>
      <c r="I1654" s="14" t="str">
        <f aca="false">IF(OR($D1654="",$B1654=""),"",INT(($B1654-$D1654)/365.25))</f>
        <v/>
      </c>
      <c r="J1654" s="25"/>
      <c r="K1654" s="14" t="str">
        <f aca="false">IF(OR($J1654="",$I1654=""),"",IF(OR(AND($J1654="Gelmintoz",$I1654&gt;=2,$I1654&lt;=10),AND($J1654="Onkogematologik",$I1654&gt;=2,$I1654&lt;=18)),"Ha","Yo'q"))</f>
        <v/>
      </c>
      <c r="L1654" s="25"/>
      <c r="M1654" s="12"/>
      <c r="N1654" s="14" t="str">
        <f aca="false">IF(OR($C1654="",$D1654="",$J1654="",$B1654=""),"",IF(COUNTIFS($C$5:$C$2504,$C1654,$D$5:$D$2504,$D1654,$J$5:$J$2504,$J1654,$B$5:$B$2504,$B1654)&gt;1,"Takror",""))</f>
        <v/>
      </c>
    </row>
    <row r="1655" customFormat="false" ht="15" hidden="false" customHeight="false" outlineLevel="0" collapsed="false">
      <c r="A1655" s="8" t="n">
        <v>1651</v>
      </c>
      <c r="B1655" s="13"/>
      <c r="C1655" s="12"/>
      <c r="D1655" s="13"/>
      <c r="E1655" s="24"/>
      <c r="F1655" s="12"/>
      <c r="G1655" s="12"/>
      <c r="H1655" s="25"/>
      <c r="I1655" s="14" t="str">
        <f aca="false">IF(OR($D1655="",$B1655=""),"",INT(($B1655-$D1655)/365.25))</f>
        <v/>
      </c>
      <c r="J1655" s="25"/>
      <c r="K1655" s="14" t="str">
        <f aca="false">IF(OR($J1655="",$I1655=""),"",IF(OR(AND($J1655="Gelmintoz",$I1655&gt;=2,$I1655&lt;=10),AND($J1655="Onkogematologik",$I1655&gt;=2,$I1655&lt;=18)),"Ha","Yo'q"))</f>
        <v/>
      </c>
      <c r="L1655" s="25"/>
      <c r="M1655" s="12"/>
      <c r="N1655" s="14" t="str">
        <f aca="false">IF(OR($C1655="",$D1655="",$J1655="",$B1655=""),"",IF(COUNTIFS($C$5:$C$2504,$C1655,$D$5:$D$2504,$D1655,$J$5:$J$2504,$J1655,$B$5:$B$2504,$B1655)&gt;1,"Takror",""))</f>
        <v/>
      </c>
    </row>
    <row r="1656" customFormat="false" ht="15" hidden="false" customHeight="false" outlineLevel="0" collapsed="false">
      <c r="A1656" s="8" t="n">
        <v>1652</v>
      </c>
      <c r="B1656" s="13"/>
      <c r="C1656" s="12"/>
      <c r="D1656" s="13"/>
      <c r="E1656" s="24"/>
      <c r="F1656" s="12"/>
      <c r="G1656" s="12"/>
      <c r="H1656" s="25"/>
      <c r="I1656" s="14" t="str">
        <f aca="false">IF(OR($D1656="",$B1656=""),"",INT(($B1656-$D1656)/365.25))</f>
        <v/>
      </c>
      <c r="J1656" s="25"/>
      <c r="K1656" s="14" t="str">
        <f aca="false">IF(OR($J1656="",$I1656=""),"",IF(OR(AND($J1656="Gelmintoz",$I1656&gt;=2,$I1656&lt;=10),AND($J1656="Onkogematologik",$I1656&gt;=2,$I1656&lt;=18)),"Ha","Yo'q"))</f>
        <v/>
      </c>
      <c r="L1656" s="25"/>
      <c r="M1656" s="12"/>
      <c r="N1656" s="14" t="str">
        <f aca="false">IF(OR($C1656="",$D1656="",$J1656="",$B1656=""),"",IF(COUNTIFS($C$5:$C$2504,$C1656,$D$5:$D$2504,$D1656,$J$5:$J$2504,$J1656,$B$5:$B$2504,$B1656)&gt;1,"Takror",""))</f>
        <v/>
      </c>
    </row>
    <row r="1657" customFormat="false" ht="15" hidden="false" customHeight="false" outlineLevel="0" collapsed="false">
      <c r="A1657" s="8" t="n">
        <v>1653</v>
      </c>
      <c r="B1657" s="13"/>
      <c r="C1657" s="12"/>
      <c r="D1657" s="13"/>
      <c r="E1657" s="24"/>
      <c r="F1657" s="12"/>
      <c r="G1657" s="12"/>
      <c r="H1657" s="25"/>
      <c r="I1657" s="14" t="str">
        <f aca="false">IF(OR($D1657="",$B1657=""),"",INT(($B1657-$D1657)/365.25))</f>
        <v/>
      </c>
      <c r="J1657" s="25"/>
      <c r="K1657" s="14" t="str">
        <f aca="false">IF(OR($J1657="",$I1657=""),"",IF(OR(AND($J1657="Gelmintoz",$I1657&gt;=2,$I1657&lt;=10),AND($J1657="Onkogematologik",$I1657&gt;=2,$I1657&lt;=18)),"Ha","Yo'q"))</f>
        <v/>
      </c>
      <c r="L1657" s="25"/>
      <c r="M1657" s="12"/>
      <c r="N1657" s="14" t="str">
        <f aca="false">IF(OR($C1657="",$D1657="",$J1657="",$B1657=""),"",IF(COUNTIFS($C$5:$C$2504,$C1657,$D$5:$D$2504,$D1657,$J$5:$J$2504,$J1657,$B$5:$B$2504,$B1657)&gt;1,"Takror",""))</f>
        <v/>
      </c>
    </row>
    <row r="1658" customFormat="false" ht="15" hidden="false" customHeight="false" outlineLevel="0" collapsed="false">
      <c r="A1658" s="8" t="n">
        <v>1654</v>
      </c>
      <c r="B1658" s="13"/>
      <c r="C1658" s="12"/>
      <c r="D1658" s="13"/>
      <c r="E1658" s="24"/>
      <c r="F1658" s="12"/>
      <c r="G1658" s="12"/>
      <c r="H1658" s="25"/>
      <c r="I1658" s="14" t="str">
        <f aca="false">IF(OR($D1658="",$B1658=""),"",INT(($B1658-$D1658)/365.25))</f>
        <v/>
      </c>
      <c r="J1658" s="25"/>
      <c r="K1658" s="14" t="str">
        <f aca="false">IF(OR($J1658="",$I1658=""),"",IF(OR(AND($J1658="Gelmintoz",$I1658&gt;=2,$I1658&lt;=10),AND($J1658="Onkogematologik",$I1658&gt;=2,$I1658&lt;=18)),"Ha","Yo'q"))</f>
        <v/>
      </c>
      <c r="L1658" s="25"/>
      <c r="M1658" s="12"/>
      <c r="N1658" s="14" t="str">
        <f aca="false">IF(OR($C1658="",$D1658="",$J1658="",$B1658=""),"",IF(COUNTIFS($C$5:$C$2504,$C1658,$D$5:$D$2504,$D1658,$J$5:$J$2504,$J1658,$B$5:$B$2504,$B1658)&gt;1,"Takror",""))</f>
        <v/>
      </c>
    </row>
    <row r="1659" customFormat="false" ht="15" hidden="false" customHeight="false" outlineLevel="0" collapsed="false">
      <c r="A1659" s="8" t="n">
        <v>1655</v>
      </c>
      <c r="B1659" s="13"/>
      <c r="C1659" s="12"/>
      <c r="D1659" s="13"/>
      <c r="E1659" s="24"/>
      <c r="F1659" s="12"/>
      <c r="G1659" s="12"/>
      <c r="H1659" s="25"/>
      <c r="I1659" s="14" t="str">
        <f aca="false">IF(OR($D1659="",$B1659=""),"",INT(($B1659-$D1659)/365.25))</f>
        <v/>
      </c>
      <c r="J1659" s="25"/>
      <c r="K1659" s="14" t="str">
        <f aca="false">IF(OR($J1659="",$I1659=""),"",IF(OR(AND($J1659="Gelmintoz",$I1659&gt;=2,$I1659&lt;=10),AND($J1659="Onkogematologik",$I1659&gt;=2,$I1659&lt;=18)),"Ha","Yo'q"))</f>
        <v/>
      </c>
      <c r="L1659" s="25"/>
      <c r="M1659" s="12"/>
      <c r="N1659" s="14" t="str">
        <f aca="false">IF(OR($C1659="",$D1659="",$J1659="",$B1659=""),"",IF(COUNTIFS($C$5:$C$2504,$C1659,$D$5:$D$2504,$D1659,$J$5:$J$2504,$J1659,$B$5:$B$2504,$B1659)&gt;1,"Takror",""))</f>
        <v/>
      </c>
    </row>
    <row r="1660" customFormat="false" ht="15" hidden="false" customHeight="false" outlineLevel="0" collapsed="false">
      <c r="A1660" s="8" t="n">
        <v>1656</v>
      </c>
      <c r="B1660" s="13"/>
      <c r="C1660" s="12"/>
      <c r="D1660" s="13"/>
      <c r="E1660" s="24"/>
      <c r="F1660" s="12"/>
      <c r="G1660" s="12"/>
      <c r="H1660" s="25"/>
      <c r="I1660" s="14" t="str">
        <f aca="false">IF(OR($D1660="",$B1660=""),"",INT(($B1660-$D1660)/365.25))</f>
        <v/>
      </c>
      <c r="J1660" s="25"/>
      <c r="K1660" s="14" t="str">
        <f aca="false">IF(OR($J1660="",$I1660=""),"",IF(OR(AND($J1660="Gelmintoz",$I1660&gt;=2,$I1660&lt;=10),AND($J1660="Onkogematologik",$I1660&gt;=2,$I1660&lt;=18)),"Ha","Yo'q"))</f>
        <v/>
      </c>
      <c r="L1660" s="25"/>
      <c r="M1660" s="12"/>
      <c r="N1660" s="14" t="str">
        <f aca="false">IF(OR($C1660="",$D1660="",$J1660="",$B1660=""),"",IF(COUNTIFS($C$5:$C$2504,$C1660,$D$5:$D$2504,$D1660,$J$5:$J$2504,$J1660,$B$5:$B$2504,$B1660)&gt;1,"Takror",""))</f>
        <v/>
      </c>
    </row>
    <row r="1661" customFormat="false" ht="15" hidden="false" customHeight="false" outlineLevel="0" collapsed="false">
      <c r="A1661" s="8" t="n">
        <v>1657</v>
      </c>
      <c r="B1661" s="13"/>
      <c r="C1661" s="12"/>
      <c r="D1661" s="13"/>
      <c r="E1661" s="24"/>
      <c r="F1661" s="12"/>
      <c r="G1661" s="12"/>
      <c r="H1661" s="25"/>
      <c r="I1661" s="14" t="str">
        <f aca="false">IF(OR($D1661="",$B1661=""),"",INT(($B1661-$D1661)/365.25))</f>
        <v/>
      </c>
      <c r="J1661" s="25"/>
      <c r="K1661" s="14" t="str">
        <f aca="false">IF(OR($J1661="",$I1661=""),"",IF(OR(AND($J1661="Gelmintoz",$I1661&gt;=2,$I1661&lt;=10),AND($J1661="Onkogematologik",$I1661&gt;=2,$I1661&lt;=18)),"Ha","Yo'q"))</f>
        <v/>
      </c>
      <c r="L1661" s="25"/>
      <c r="M1661" s="12"/>
      <c r="N1661" s="14" t="str">
        <f aca="false">IF(OR($C1661="",$D1661="",$J1661="",$B1661=""),"",IF(COUNTIFS($C$5:$C$2504,$C1661,$D$5:$D$2504,$D1661,$J$5:$J$2504,$J1661,$B$5:$B$2504,$B1661)&gt;1,"Takror",""))</f>
        <v/>
      </c>
    </row>
    <row r="1662" customFormat="false" ht="15" hidden="false" customHeight="false" outlineLevel="0" collapsed="false">
      <c r="A1662" s="8" t="n">
        <v>1658</v>
      </c>
      <c r="B1662" s="13"/>
      <c r="C1662" s="12"/>
      <c r="D1662" s="13"/>
      <c r="E1662" s="24"/>
      <c r="F1662" s="12"/>
      <c r="G1662" s="12"/>
      <c r="H1662" s="25"/>
      <c r="I1662" s="14" t="str">
        <f aca="false">IF(OR($D1662="",$B1662=""),"",INT(($B1662-$D1662)/365.25))</f>
        <v/>
      </c>
      <c r="J1662" s="25"/>
      <c r="K1662" s="14" t="str">
        <f aca="false">IF(OR($J1662="",$I1662=""),"",IF(OR(AND($J1662="Gelmintoz",$I1662&gt;=2,$I1662&lt;=10),AND($J1662="Onkogematologik",$I1662&gt;=2,$I1662&lt;=18)),"Ha","Yo'q"))</f>
        <v/>
      </c>
      <c r="L1662" s="25"/>
      <c r="M1662" s="12"/>
      <c r="N1662" s="14" t="str">
        <f aca="false">IF(OR($C1662="",$D1662="",$J1662="",$B1662=""),"",IF(COUNTIFS($C$5:$C$2504,$C1662,$D$5:$D$2504,$D1662,$J$5:$J$2504,$J1662,$B$5:$B$2504,$B1662)&gt;1,"Takror",""))</f>
        <v/>
      </c>
    </row>
    <row r="1663" customFormat="false" ht="15" hidden="false" customHeight="false" outlineLevel="0" collapsed="false">
      <c r="A1663" s="8" t="n">
        <v>1659</v>
      </c>
      <c r="B1663" s="13"/>
      <c r="C1663" s="12"/>
      <c r="D1663" s="13"/>
      <c r="E1663" s="24"/>
      <c r="F1663" s="12"/>
      <c r="G1663" s="12"/>
      <c r="H1663" s="25"/>
      <c r="I1663" s="14" t="str">
        <f aca="false">IF(OR($D1663="",$B1663=""),"",INT(($B1663-$D1663)/365.25))</f>
        <v/>
      </c>
      <c r="J1663" s="25"/>
      <c r="K1663" s="14" t="str">
        <f aca="false">IF(OR($J1663="",$I1663=""),"",IF(OR(AND($J1663="Gelmintoz",$I1663&gt;=2,$I1663&lt;=10),AND($J1663="Onkogematologik",$I1663&gt;=2,$I1663&lt;=18)),"Ha","Yo'q"))</f>
        <v/>
      </c>
      <c r="L1663" s="25"/>
      <c r="M1663" s="12"/>
      <c r="N1663" s="14" t="str">
        <f aca="false">IF(OR($C1663="",$D1663="",$J1663="",$B1663=""),"",IF(COUNTIFS($C$5:$C$2504,$C1663,$D$5:$D$2504,$D1663,$J$5:$J$2504,$J1663,$B$5:$B$2504,$B1663)&gt;1,"Takror",""))</f>
        <v/>
      </c>
    </row>
    <row r="1664" customFormat="false" ht="15" hidden="false" customHeight="false" outlineLevel="0" collapsed="false">
      <c r="A1664" s="8" t="n">
        <v>1660</v>
      </c>
      <c r="B1664" s="13"/>
      <c r="C1664" s="12"/>
      <c r="D1664" s="13"/>
      <c r="E1664" s="24"/>
      <c r="F1664" s="12"/>
      <c r="G1664" s="12"/>
      <c r="H1664" s="25"/>
      <c r="I1664" s="14" t="str">
        <f aca="false">IF(OR($D1664="",$B1664=""),"",INT(($B1664-$D1664)/365.25))</f>
        <v/>
      </c>
      <c r="J1664" s="25"/>
      <c r="K1664" s="14" t="str">
        <f aca="false">IF(OR($J1664="",$I1664=""),"",IF(OR(AND($J1664="Gelmintoz",$I1664&gt;=2,$I1664&lt;=10),AND($J1664="Onkogematologik",$I1664&gt;=2,$I1664&lt;=18)),"Ha","Yo'q"))</f>
        <v/>
      </c>
      <c r="L1664" s="25"/>
      <c r="M1664" s="12"/>
      <c r="N1664" s="14" t="str">
        <f aca="false">IF(OR($C1664="",$D1664="",$J1664="",$B1664=""),"",IF(COUNTIFS($C$5:$C$2504,$C1664,$D$5:$D$2504,$D1664,$J$5:$J$2504,$J1664,$B$5:$B$2504,$B1664)&gt;1,"Takror",""))</f>
        <v/>
      </c>
    </row>
    <row r="1665" customFormat="false" ht="15" hidden="false" customHeight="false" outlineLevel="0" collapsed="false">
      <c r="A1665" s="8" t="n">
        <v>1661</v>
      </c>
      <c r="B1665" s="13"/>
      <c r="C1665" s="12"/>
      <c r="D1665" s="13"/>
      <c r="E1665" s="24"/>
      <c r="F1665" s="12"/>
      <c r="G1665" s="12"/>
      <c r="H1665" s="25"/>
      <c r="I1665" s="14" t="str">
        <f aca="false">IF(OR($D1665="",$B1665=""),"",INT(($B1665-$D1665)/365.25))</f>
        <v/>
      </c>
      <c r="J1665" s="25"/>
      <c r="K1665" s="14" t="str">
        <f aca="false">IF(OR($J1665="",$I1665=""),"",IF(OR(AND($J1665="Gelmintoz",$I1665&gt;=2,$I1665&lt;=10),AND($J1665="Onkogematologik",$I1665&gt;=2,$I1665&lt;=18)),"Ha","Yo'q"))</f>
        <v/>
      </c>
      <c r="L1665" s="25"/>
      <c r="M1665" s="12"/>
      <c r="N1665" s="14" t="str">
        <f aca="false">IF(OR($C1665="",$D1665="",$J1665="",$B1665=""),"",IF(COUNTIFS($C$5:$C$2504,$C1665,$D$5:$D$2504,$D1665,$J$5:$J$2504,$J1665,$B$5:$B$2504,$B1665)&gt;1,"Takror",""))</f>
        <v/>
      </c>
    </row>
    <row r="1666" customFormat="false" ht="15" hidden="false" customHeight="false" outlineLevel="0" collapsed="false">
      <c r="A1666" s="8" t="n">
        <v>1662</v>
      </c>
      <c r="B1666" s="13"/>
      <c r="C1666" s="12"/>
      <c r="D1666" s="13"/>
      <c r="E1666" s="24"/>
      <c r="F1666" s="12"/>
      <c r="G1666" s="12"/>
      <c r="H1666" s="25"/>
      <c r="I1666" s="14" t="str">
        <f aca="false">IF(OR($D1666="",$B1666=""),"",INT(($B1666-$D1666)/365.25))</f>
        <v/>
      </c>
      <c r="J1666" s="25"/>
      <c r="K1666" s="14" t="str">
        <f aca="false">IF(OR($J1666="",$I1666=""),"",IF(OR(AND($J1666="Gelmintoz",$I1666&gt;=2,$I1666&lt;=10),AND($J1666="Onkogematologik",$I1666&gt;=2,$I1666&lt;=18)),"Ha","Yo'q"))</f>
        <v/>
      </c>
      <c r="L1666" s="25"/>
      <c r="M1666" s="12"/>
      <c r="N1666" s="14" t="str">
        <f aca="false">IF(OR($C1666="",$D1666="",$J1666="",$B1666=""),"",IF(COUNTIFS($C$5:$C$2504,$C1666,$D$5:$D$2504,$D1666,$J$5:$J$2504,$J1666,$B$5:$B$2504,$B1666)&gt;1,"Takror",""))</f>
        <v/>
      </c>
    </row>
    <row r="1667" customFormat="false" ht="15" hidden="false" customHeight="false" outlineLevel="0" collapsed="false">
      <c r="A1667" s="8" t="n">
        <v>1663</v>
      </c>
      <c r="B1667" s="13"/>
      <c r="C1667" s="12"/>
      <c r="D1667" s="13"/>
      <c r="E1667" s="24"/>
      <c r="F1667" s="12"/>
      <c r="G1667" s="12"/>
      <c r="H1667" s="25"/>
      <c r="I1667" s="14" t="str">
        <f aca="false">IF(OR($D1667="",$B1667=""),"",INT(($B1667-$D1667)/365.25))</f>
        <v/>
      </c>
      <c r="J1667" s="25"/>
      <c r="K1667" s="14" t="str">
        <f aca="false">IF(OR($J1667="",$I1667=""),"",IF(OR(AND($J1667="Gelmintoz",$I1667&gt;=2,$I1667&lt;=10),AND($J1667="Onkogematologik",$I1667&gt;=2,$I1667&lt;=18)),"Ha","Yo'q"))</f>
        <v/>
      </c>
      <c r="L1667" s="25"/>
      <c r="M1667" s="12"/>
      <c r="N1667" s="14" t="str">
        <f aca="false">IF(OR($C1667="",$D1667="",$J1667="",$B1667=""),"",IF(COUNTIFS($C$5:$C$2504,$C1667,$D$5:$D$2504,$D1667,$J$5:$J$2504,$J1667,$B$5:$B$2504,$B1667)&gt;1,"Takror",""))</f>
        <v/>
      </c>
    </row>
    <row r="1668" customFormat="false" ht="15" hidden="false" customHeight="false" outlineLevel="0" collapsed="false">
      <c r="A1668" s="8" t="n">
        <v>1664</v>
      </c>
      <c r="B1668" s="13"/>
      <c r="C1668" s="12"/>
      <c r="D1668" s="13"/>
      <c r="E1668" s="24"/>
      <c r="F1668" s="12"/>
      <c r="G1668" s="12"/>
      <c r="H1668" s="25"/>
      <c r="I1668" s="14" t="str">
        <f aca="false">IF(OR($D1668="",$B1668=""),"",INT(($B1668-$D1668)/365.25))</f>
        <v/>
      </c>
      <c r="J1668" s="25"/>
      <c r="K1668" s="14" t="str">
        <f aca="false">IF(OR($J1668="",$I1668=""),"",IF(OR(AND($J1668="Gelmintoz",$I1668&gt;=2,$I1668&lt;=10),AND($J1668="Onkogematologik",$I1668&gt;=2,$I1668&lt;=18)),"Ha","Yo'q"))</f>
        <v/>
      </c>
      <c r="L1668" s="25"/>
      <c r="M1668" s="12"/>
      <c r="N1668" s="14" t="str">
        <f aca="false">IF(OR($C1668="",$D1668="",$J1668="",$B1668=""),"",IF(COUNTIFS($C$5:$C$2504,$C1668,$D$5:$D$2504,$D1668,$J$5:$J$2504,$J1668,$B$5:$B$2504,$B1668)&gt;1,"Takror",""))</f>
        <v/>
      </c>
    </row>
    <row r="1669" customFormat="false" ht="15" hidden="false" customHeight="false" outlineLevel="0" collapsed="false">
      <c r="A1669" s="8" t="n">
        <v>1665</v>
      </c>
      <c r="B1669" s="13"/>
      <c r="C1669" s="12"/>
      <c r="D1669" s="13"/>
      <c r="E1669" s="24"/>
      <c r="F1669" s="12"/>
      <c r="G1669" s="12"/>
      <c r="H1669" s="25"/>
      <c r="I1669" s="14" t="str">
        <f aca="false">IF(OR($D1669="",$B1669=""),"",INT(($B1669-$D1669)/365.25))</f>
        <v/>
      </c>
      <c r="J1669" s="25"/>
      <c r="K1669" s="14" t="str">
        <f aca="false">IF(OR($J1669="",$I1669=""),"",IF(OR(AND($J1669="Gelmintoz",$I1669&gt;=2,$I1669&lt;=10),AND($J1669="Onkogematologik",$I1669&gt;=2,$I1669&lt;=18)),"Ha","Yo'q"))</f>
        <v/>
      </c>
      <c r="L1669" s="25"/>
      <c r="M1669" s="12"/>
      <c r="N1669" s="14" t="str">
        <f aca="false">IF(OR($C1669="",$D1669="",$J1669="",$B1669=""),"",IF(COUNTIFS($C$5:$C$2504,$C1669,$D$5:$D$2504,$D1669,$J$5:$J$2504,$J1669,$B$5:$B$2504,$B1669)&gt;1,"Takror",""))</f>
        <v/>
      </c>
    </row>
    <row r="1670" customFormat="false" ht="15" hidden="false" customHeight="false" outlineLevel="0" collapsed="false">
      <c r="A1670" s="8" t="n">
        <v>1666</v>
      </c>
      <c r="B1670" s="13"/>
      <c r="C1670" s="12"/>
      <c r="D1670" s="13"/>
      <c r="E1670" s="24"/>
      <c r="F1670" s="12"/>
      <c r="G1670" s="12"/>
      <c r="H1670" s="25"/>
      <c r="I1670" s="14" t="str">
        <f aca="false">IF(OR($D1670="",$B1670=""),"",INT(($B1670-$D1670)/365.25))</f>
        <v/>
      </c>
      <c r="J1670" s="25"/>
      <c r="K1670" s="14" t="str">
        <f aca="false">IF(OR($J1670="",$I1670=""),"",IF(OR(AND($J1670="Gelmintoz",$I1670&gt;=2,$I1670&lt;=10),AND($J1670="Onkogematologik",$I1670&gt;=2,$I1670&lt;=18)),"Ha","Yo'q"))</f>
        <v/>
      </c>
      <c r="L1670" s="25"/>
      <c r="M1670" s="12"/>
      <c r="N1670" s="14" t="str">
        <f aca="false">IF(OR($C1670="",$D1670="",$J1670="",$B1670=""),"",IF(COUNTIFS($C$5:$C$2504,$C1670,$D$5:$D$2504,$D1670,$J$5:$J$2504,$J1670,$B$5:$B$2504,$B1670)&gt;1,"Takror",""))</f>
        <v/>
      </c>
    </row>
    <row r="1671" customFormat="false" ht="15" hidden="false" customHeight="false" outlineLevel="0" collapsed="false">
      <c r="A1671" s="8" t="n">
        <v>1667</v>
      </c>
      <c r="B1671" s="13"/>
      <c r="C1671" s="12"/>
      <c r="D1671" s="13"/>
      <c r="E1671" s="24"/>
      <c r="F1671" s="12"/>
      <c r="G1671" s="12"/>
      <c r="H1671" s="25"/>
      <c r="I1671" s="14" t="str">
        <f aca="false">IF(OR($D1671="",$B1671=""),"",INT(($B1671-$D1671)/365.25))</f>
        <v/>
      </c>
      <c r="J1671" s="25"/>
      <c r="K1671" s="14" t="str">
        <f aca="false">IF(OR($J1671="",$I1671=""),"",IF(OR(AND($J1671="Gelmintoz",$I1671&gt;=2,$I1671&lt;=10),AND($J1671="Onkogematologik",$I1671&gt;=2,$I1671&lt;=18)),"Ha","Yo'q"))</f>
        <v/>
      </c>
      <c r="L1671" s="25"/>
      <c r="M1671" s="12"/>
      <c r="N1671" s="14" t="str">
        <f aca="false">IF(OR($C1671="",$D1671="",$J1671="",$B1671=""),"",IF(COUNTIFS($C$5:$C$2504,$C1671,$D$5:$D$2504,$D1671,$J$5:$J$2504,$J1671,$B$5:$B$2504,$B1671)&gt;1,"Takror",""))</f>
        <v/>
      </c>
    </row>
    <row r="1672" customFormat="false" ht="15" hidden="false" customHeight="false" outlineLevel="0" collapsed="false">
      <c r="A1672" s="8" t="n">
        <v>1668</v>
      </c>
      <c r="B1672" s="13"/>
      <c r="C1672" s="12"/>
      <c r="D1672" s="13"/>
      <c r="E1672" s="24"/>
      <c r="F1672" s="12"/>
      <c r="G1672" s="12"/>
      <c r="H1672" s="25"/>
      <c r="I1672" s="14" t="str">
        <f aca="false">IF(OR($D1672="",$B1672=""),"",INT(($B1672-$D1672)/365.25))</f>
        <v/>
      </c>
      <c r="J1672" s="25"/>
      <c r="K1672" s="14" t="str">
        <f aca="false">IF(OR($J1672="",$I1672=""),"",IF(OR(AND($J1672="Gelmintoz",$I1672&gt;=2,$I1672&lt;=10),AND($J1672="Onkogematologik",$I1672&gt;=2,$I1672&lt;=18)),"Ha","Yo'q"))</f>
        <v/>
      </c>
      <c r="L1672" s="25"/>
      <c r="M1672" s="12"/>
      <c r="N1672" s="14" t="str">
        <f aca="false">IF(OR($C1672="",$D1672="",$J1672="",$B1672=""),"",IF(COUNTIFS($C$5:$C$2504,$C1672,$D$5:$D$2504,$D1672,$J$5:$J$2504,$J1672,$B$5:$B$2504,$B1672)&gt;1,"Takror",""))</f>
        <v/>
      </c>
    </row>
    <row r="1673" customFormat="false" ht="15" hidden="false" customHeight="false" outlineLevel="0" collapsed="false">
      <c r="A1673" s="8" t="n">
        <v>1669</v>
      </c>
      <c r="B1673" s="13"/>
      <c r="C1673" s="12"/>
      <c r="D1673" s="13"/>
      <c r="E1673" s="24"/>
      <c r="F1673" s="12"/>
      <c r="G1673" s="12"/>
      <c r="H1673" s="25"/>
      <c r="I1673" s="14" t="str">
        <f aca="false">IF(OR($D1673="",$B1673=""),"",INT(($B1673-$D1673)/365.25))</f>
        <v/>
      </c>
      <c r="J1673" s="25"/>
      <c r="K1673" s="14" t="str">
        <f aca="false">IF(OR($J1673="",$I1673=""),"",IF(OR(AND($J1673="Gelmintoz",$I1673&gt;=2,$I1673&lt;=10),AND($J1673="Onkogematologik",$I1673&gt;=2,$I1673&lt;=18)),"Ha","Yo'q"))</f>
        <v/>
      </c>
      <c r="L1673" s="25"/>
      <c r="M1673" s="12"/>
      <c r="N1673" s="14" t="str">
        <f aca="false">IF(OR($C1673="",$D1673="",$J1673="",$B1673=""),"",IF(COUNTIFS($C$5:$C$2504,$C1673,$D$5:$D$2504,$D1673,$J$5:$J$2504,$J1673,$B$5:$B$2504,$B1673)&gt;1,"Takror",""))</f>
        <v/>
      </c>
    </row>
    <row r="1674" customFormat="false" ht="15" hidden="false" customHeight="false" outlineLevel="0" collapsed="false">
      <c r="A1674" s="8" t="n">
        <v>1670</v>
      </c>
      <c r="B1674" s="13"/>
      <c r="C1674" s="12"/>
      <c r="D1674" s="13"/>
      <c r="E1674" s="24"/>
      <c r="F1674" s="12"/>
      <c r="G1674" s="12"/>
      <c r="H1674" s="25"/>
      <c r="I1674" s="14" t="str">
        <f aca="false">IF(OR($D1674="",$B1674=""),"",INT(($B1674-$D1674)/365.25))</f>
        <v/>
      </c>
      <c r="J1674" s="25"/>
      <c r="K1674" s="14" t="str">
        <f aca="false">IF(OR($J1674="",$I1674=""),"",IF(OR(AND($J1674="Gelmintoz",$I1674&gt;=2,$I1674&lt;=10),AND($J1674="Onkogematologik",$I1674&gt;=2,$I1674&lt;=18)),"Ha","Yo'q"))</f>
        <v/>
      </c>
      <c r="L1674" s="25"/>
      <c r="M1674" s="12"/>
      <c r="N1674" s="14" t="str">
        <f aca="false">IF(OR($C1674="",$D1674="",$J1674="",$B1674=""),"",IF(COUNTIFS($C$5:$C$2504,$C1674,$D$5:$D$2504,$D1674,$J$5:$J$2504,$J1674,$B$5:$B$2504,$B1674)&gt;1,"Takror",""))</f>
        <v/>
      </c>
    </row>
    <row r="1675" customFormat="false" ht="15" hidden="false" customHeight="false" outlineLevel="0" collapsed="false">
      <c r="A1675" s="8" t="n">
        <v>1671</v>
      </c>
      <c r="B1675" s="13"/>
      <c r="C1675" s="12"/>
      <c r="D1675" s="13"/>
      <c r="E1675" s="24"/>
      <c r="F1675" s="12"/>
      <c r="G1675" s="12"/>
      <c r="H1675" s="25"/>
      <c r="I1675" s="14" t="str">
        <f aca="false">IF(OR($D1675="",$B1675=""),"",INT(($B1675-$D1675)/365.25))</f>
        <v/>
      </c>
      <c r="J1675" s="25"/>
      <c r="K1675" s="14" t="str">
        <f aca="false">IF(OR($J1675="",$I1675=""),"",IF(OR(AND($J1675="Gelmintoz",$I1675&gt;=2,$I1675&lt;=10),AND($J1675="Onkogematologik",$I1675&gt;=2,$I1675&lt;=18)),"Ha","Yo'q"))</f>
        <v/>
      </c>
      <c r="L1675" s="25"/>
      <c r="M1675" s="12"/>
      <c r="N1675" s="14" t="str">
        <f aca="false">IF(OR($C1675="",$D1675="",$J1675="",$B1675=""),"",IF(COUNTIFS($C$5:$C$2504,$C1675,$D$5:$D$2504,$D1675,$J$5:$J$2504,$J1675,$B$5:$B$2504,$B1675)&gt;1,"Takror",""))</f>
        <v/>
      </c>
    </row>
    <row r="1676" customFormat="false" ht="15" hidden="false" customHeight="false" outlineLevel="0" collapsed="false">
      <c r="A1676" s="8" t="n">
        <v>1672</v>
      </c>
      <c r="B1676" s="13"/>
      <c r="C1676" s="12"/>
      <c r="D1676" s="13"/>
      <c r="E1676" s="24"/>
      <c r="F1676" s="12"/>
      <c r="G1676" s="12"/>
      <c r="H1676" s="25"/>
      <c r="I1676" s="14" t="str">
        <f aca="false">IF(OR($D1676="",$B1676=""),"",INT(($B1676-$D1676)/365.25))</f>
        <v/>
      </c>
      <c r="J1676" s="25"/>
      <c r="K1676" s="14" t="str">
        <f aca="false">IF(OR($J1676="",$I1676=""),"",IF(OR(AND($J1676="Gelmintoz",$I1676&gt;=2,$I1676&lt;=10),AND($J1676="Onkogematologik",$I1676&gt;=2,$I1676&lt;=18)),"Ha","Yo'q"))</f>
        <v/>
      </c>
      <c r="L1676" s="25"/>
      <c r="M1676" s="12"/>
      <c r="N1676" s="14" t="str">
        <f aca="false">IF(OR($C1676="",$D1676="",$J1676="",$B1676=""),"",IF(COUNTIFS($C$5:$C$2504,$C1676,$D$5:$D$2504,$D1676,$J$5:$J$2504,$J1676,$B$5:$B$2504,$B1676)&gt;1,"Takror",""))</f>
        <v/>
      </c>
    </row>
    <row r="1677" customFormat="false" ht="15" hidden="false" customHeight="false" outlineLevel="0" collapsed="false">
      <c r="A1677" s="8" t="n">
        <v>1673</v>
      </c>
      <c r="B1677" s="13"/>
      <c r="C1677" s="12"/>
      <c r="D1677" s="13"/>
      <c r="E1677" s="24"/>
      <c r="F1677" s="12"/>
      <c r="G1677" s="12"/>
      <c r="H1677" s="25"/>
      <c r="I1677" s="14" t="str">
        <f aca="false">IF(OR($D1677="",$B1677=""),"",INT(($B1677-$D1677)/365.25))</f>
        <v/>
      </c>
      <c r="J1677" s="25"/>
      <c r="K1677" s="14" t="str">
        <f aca="false">IF(OR($J1677="",$I1677=""),"",IF(OR(AND($J1677="Gelmintoz",$I1677&gt;=2,$I1677&lt;=10),AND($J1677="Onkogematologik",$I1677&gt;=2,$I1677&lt;=18)),"Ha","Yo'q"))</f>
        <v/>
      </c>
      <c r="L1677" s="25"/>
      <c r="M1677" s="12"/>
      <c r="N1677" s="14" t="str">
        <f aca="false">IF(OR($C1677="",$D1677="",$J1677="",$B1677=""),"",IF(COUNTIFS($C$5:$C$2504,$C1677,$D$5:$D$2504,$D1677,$J$5:$J$2504,$J1677,$B$5:$B$2504,$B1677)&gt;1,"Takror",""))</f>
        <v/>
      </c>
    </row>
    <row r="1678" customFormat="false" ht="15" hidden="false" customHeight="false" outlineLevel="0" collapsed="false">
      <c r="A1678" s="8" t="n">
        <v>1674</v>
      </c>
      <c r="B1678" s="13"/>
      <c r="C1678" s="12"/>
      <c r="D1678" s="13"/>
      <c r="E1678" s="24"/>
      <c r="F1678" s="12"/>
      <c r="G1678" s="12"/>
      <c r="H1678" s="25"/>
      <c r="I1678" s="14" t="str">
        <f aca="false">IF(OR($D1678="",$B1678=""),"",INT(($B1678-$D1678)/365.25))</f>
        <v/>
      </c>
      <c r="J1678" s="25"/>
      <c r="K1678" s="14" t="str">
        <f aca="false">IF(OR($J1678="",$I1678=""),"",IF(OR(AND($J1678="Gelmintoz",$I1678&gt;=2,$I1678&lt;=10),AND($J1678="Onkogematologik",$I1678&gt;=2,$I1678&lt;=18)),"Ha","Yo'q"))</f>
        <v/>
      </c>
      <c r="L1678" s="25"/>
      <c r="M1678" s="12"/>
      <c r="N1678" s="14" t="str">
        <f aca="false">IF(OR($C1678="",$D1678="",$J1678="",$B1678=""),"",IF(COUNTIFS($C$5:$C$2504,$C1678,$D$5:$D$2504,$D1678,$J$5:$J$2504,$J1678,$B$5:$B$2504,$B1678)&gt;1,"Takror",""))</f>
        <v/>
      </c>
    </row>
    <row r="1679" customFormat="false" ht="15" hidden="false" customHeight="false" outlineLevel="0" collapsed="false">
      <c r="A1679" s="8" t="n">
        <v>1675</v>
      </c>
      <c r="B1679" s="13"/>
      <c r="C1679" s="12"/>
      <c r="D1679" s="13"/>
      <c r="E1679" s="24"/>
      <c r="F1679" s="12"/>
      <c r="G1679" s="12"/>
      <c r="H1679" s="25"/>
      <c r="I1679" s="14" t="str">
        <f aca="false">IF(OR($D1679="",$B1679=""),"",INT(($B1679-$D1679)/365.25))</f>
        <v/>
      </c>
      <c r="J1679" s="25"/>
      <c r="K1679" s="14" t="str">
        <f aca="false">IF(OR($J1679="",$I1679=""),"",IF(OR(AND($J1679="Gelmintoz",$I1679&gt;=2,$I1679&lt;=10),AND($J1679="Onkogematologik",$I1679&gt;=2,$I1679&lt;=18)),"Ha","Yo'q"))</f>
        <v/>
      </c>
      <c r="L1679" s="25"/>
      <c r="M1679" s="12"/>
      <c r="N1679" s="14" t="str">
        <f aca="false">IF(OR($C1679="",$D1679="",$J1679="",$B1679=""),"",IF(COUNTIFS($C$5:$C$2504,$C1679,$D$5:$D$2504,$D1679,$J$5:$J$2504,$J1679,$B$5:$B$2504,$B1679)&gt;1,"Takror",""))</f>
        <v/>
      </c>
    </row>
    <row r="1680" customFormat="false" ht="15" hidden="false" customHeight="false" outlineLevel="0" collapsed="false">
      <c r="A1680" s="8" t="n">
        <v>1676</v>
      </c>
      <c r="B1680" s="13"/>
      <c r="C1680" s="12"/>
      <c r="D1680" s="13"/>
      <c r="E1680" s="24"/>
      <c r="F1680" s="12"/>
      <c r="G1680" s="12"/>
      <c r="H1680" s="25"/>
      <c r="I1680" s="14" t="str">
        <f aca="false">IF(OR($D1680="",$B1680=""),"",INT(($B1680-$D1680)/365.25))</f>
        <v/>
      </c>
      <c r="J1680" s="25"/>
      <c r="K1680" s="14" t="str">
        <f aca="false">IF(OR($J1680="",$I1680=""),"",IF(OR(AND($J1680="Gelmintoz",$I1680&gt;=2,$I1680&lt;=10),AND($J1680="Onkogematologik",$I1680&gt;=2,$I1680&lt;=18)),"Ha","Yo'q"))</f>
        <v/>
      </c>
      <c r="L1680" s="25"/>
      <c r="M1680" s="12"/>
      <c r="N1680" s="14" t="str">
        <f aca="false">IF(OR($C1680="",$D1680="",$J1680="",$B1680=""),"",IF(COUNTIFS($C$5:$C$2504,$C1680,$D$5:$D$2504,$D1680,$J$5:$J$2504,$J1680,$B$5:$B$2504,$B1680)&gt;1,"Takror",""))</f>
        <v/>
      </c>
    </row>
    <row r="1681" customFormat="false" ht="15" hidden="false" customHeight="false" outlineLevel="0" collapsed="false">
      <c r="A1681" s="8" t="n">
        <v>1677</v>
      </c>
      <c r="B1681" s="13"/>
      <c r="C1681" s="12"/>
      <c r="D1681" s="13"/>
      <c r="E1681" s="24"/>
      <c r="F1681" s="12"/>
      <c r="G1681" s="12"/>
      <c r="H1681" s="25"/>
      <c r="I1681" s="14" t="str">
        <f aca="false">IF(OR($D1681="",$B1681=""),"",INT(($B1681-$D1681)/365.25))</f>
        <v/>
      </c>
      <c r="J1681" s="25"/>
      <c r="K1681" s="14" t="str">
        <f aca="false">IF(OR($J1681="",$I1681=""),"",IF(OR(AND($J1681="Gelmintoz",$I1681&gt;=2,$I1681&lt;=10),AND($J1681="Onkogematologik",$I1681&gt;=2,$I1681&lt;=18)),"Ha","Yo'q"))</f>
        <v/>
      </c>
      <c r="L1681" s="25"/>
      <c r="M1681" s="12"/>
      <c r="N1681" s="14" t="str">
        <f aca="false">IF(OR($C1681="",$D1681="",$J1681="",$B1681=""),"",IF(COUNTIFS($C$5:$C$2504,$C1681,$D$5:$D$2504,$D1681,$J$5:$J$2504,$J1681,$B$5:$B$2504,$B1681)&gt;1,"Takror",""))</f>
        <v/>
      </c>
    </row>
    <row r="1682" customFormat="false" ht="15" hidden="false" customHeight="false" outlineLevel="0" collapsed="false">
      <c r="A1682" s="8" t="n">
        <v>1678</v>
      </c>
      <c r="B1682" s="13"/>
      <c r="C1682" s="12"/>
      <c r="D1682" s="13"/>
      <c r="E1682" s="24"/>
      <c r="F1682" s="12"/>
      <c r="G1682" s="12"/>
      <c r="H1682" s="25"/>
      <c r="I1682" s="14" t="str">
        <f aca="false">IF(OR($D1682="",$B1682=""),"",INT(($B1682-$D1682)/365.25))</f>
        <v/>
      </c>
      <c r="J1682" s="25"/>
      <c r="K1682" s="14" t="str">
        <f aca="false">IF(OR($J1682="",$I1682=""),"",IF(OR(AND($J1682="Gelmintoz",$I1682&gt;=2,$I1682&lt;=10),AND($J1682="Onkogematologik",$I1682&gt;=2,$I1682&lt;=18)),"Ha","Yo'q"))</f>
        <v/>
      </c>
      <c r="L1682" s="25"/>
      <c r="M1682" s="12"/>
      <c r="N1682" s="14" t="str">
        <f aca="false">IF(OR($C1682="",$D1682="",$J1682="",$B1682=""),"",IF(COUNTIFS($C$5:$C$2504,$C1682,$D$5:$D$2504,$D1682,$J$5:$J$2504,$J1682,$B$5:$B$2504,$B1682)&gt;1,"Takror",""))</f>
        <v/>
      </c>
    </row>
    <row r="1683" customFormat="false" ht="15" hidden="false" customHeight="false" outlineLevel="0" collapsed="false">
      <c r="A1683" s="8" t="n">
        <v>1679</v>
      </c>
      <c r="B1683" s="13"/>
      <c r="C1683" s="12"/>
      <c r="D1683" s="13"/>
      <c r="E1683" s="24"/>
      <c r="F1683" s="12"/>
      <c r="G1683" s="12"/>
      <c r="H1683" s="25"/>
      <c r="I1683" s="14" t="str">
        <f aca="false">IF(OR($D1683="",$B1683=""),"",INT(($B1683-$D1683)/365.25))</f>
        <v/>
      </c>
      <c r="J1683" s="25"/>
      <c r="K1683" s="14" t="str">
        <f aca="false">IF(OR($J1683="",$I1683=""),"",IF(OR(AND($J1683="Gelmintoz",$I1683&gt;=2,$I1683&lt;=10),AND($J1683="Onkogematologik",$I1683&gt;=2,$I1683&lt;=18)),"Ha","Yo'q"))</f>
        <v/>
      </c>
      <c r="L1683" s="25"/>
      <c r="M1683" s="12"/>
      <c r="N1683" s="14" t="str">
        <f aca="false">IF(OR($C1683="",$D1683="",$J1683="",$B1683=""),"",IF(COUNTIFS($C$5:$C$2504,$C1683,$D$5:$D$2504,$D1683,$J$5:$J$2504,$J1683,$B$5:$B$2504,$B1683)&gt;1,"Takror",""))</f>
        <v/>
      </c>
    </row>
    <row r="1684" customFormat="false" ht="15" hidden="false" customHeight="false" outlineLevel="0" collapsed="false">
      <c r="A1684" s="8" t="n">
        <v>1680</v>
      </c>
      <c r="B1684" s="13"/>
      <c r="C1684" s="12"/>
      <c r="D1684" s="13"/>
      <c r="E1684" s="24"/>
      <c r="F1684" s="12"/>
      <c r="G1684" s="12"/>
      <c r="H1684" s="25"/>
      <c r="I1684" s="14" t="str">
        <f aca="false">IF(OR($D1684="",$B1684=""),"",INT(($B1684-$D1684)/365.25))</f>
        <v/>
      </c>
      <c r="J1684" s="25"/>
      <c r="K1684" s="14" t="str">
        <f aca="false">IF(OR($J1684="",$I1684=""),"",IF(OR(AND($J1684="Gelmintoz",$I1684&gt;=2,$I1684&lt;=10),AND($J1684="Onkogematologik",$I1684&gt;=2,$I1684&lt;=18)),"Ha","Yo'q"))</f>
        <v/>
      </c>
      <c r="L1684" s="25"/>
      <c r="M1684" s="12"/>
      <c r="N1684" s="14" t="str">
        <f aca="false">IF(OR($C1684="",$D1684="",$J1684="",$B1684=""),"",IF(COUNTIFS($C$5:$C$2504,$C1684,$D$5:$D$2504,$D1684,$J$5:$J$2504,$J1684,$B$5:$B$2504,$B1684)&gt;1,"Takror",""))</f>
        <v/>
      </c>
    </row>
    <row r="1685" customFormat="false" ht="15" hidden="false" customHeight="false" outlineLevel="0" collapsed="false">
      <c r="A1685" s="8" t="n">
        <v>1681</v>
      </c>
      <c r="B1685" s="13"/>
      <c r="C1685" s="12"/>
      <c r="D1685" s="13"/>
      <c r="E1685" s="24"/>
      <c r="F1685" s="12"/>
      <c r="G1685" s="12"/>
      <c r="H1685" s="25"/>
      <c r="I1685" s="14" t="str">
        <f aca="false">IF(OR($D1685="",$B1685=""),"",INT(($B1685-$D1685)/365.25))</f>
        <v/>
      </c>
      <c r="J1685" s="25"/>
      <c r="K1685" s="14" t="str">
        <f aca="false">IF(OR($J1685="",$I1685=""),"",IF(OR(AND($J1685="Gelmintoz",$I1685&gt;=2,$I1685&lt;=10),AND($J1685="Onkogematologik",$I1685&gt;=2,$I1685&lt;=18)),"Ha","Yo'q"))</f>
        <v/>
      </c>
      <c r="L1685" s="25"/>
      <c r="M1685" s="12"/>
      <c r="N1685" s="14" t="str">
        <f aca="false">IF(OR($C1685="",$D1685="",$J1685="",$B1685=""),"",IF(COUNTIFS($C$5:$C$2504,$C1685,$D$5:$D$2504,$D1685,$J$5:$J$2504,$J1685,$B$5:$B$2504,$B1685)&gt;1,"Takror",""))</f>
        <v/>
      </c>
    </row>
    <row r="1686" customFormat="false" ht="15" hidden="false" customHeight="false" outlineLevel="0" collapsed="false">
      <c r="A1686" s="8" t="n">
        <v>1682</v>
      </c>
      <c r="B1686" s="13"/>
      <c r="C1686" s="12"/>
      <c r="D1686" s="13"/>
      <c r="E1686" s="24"/>
      <c r="F1686" s="12"/>
      <c r="G1686" s="12"/>
      <c r="H1686" s="25"/>
      <c r="I1686" s="14" t="str">
        <f aca="false">IF(OR($D1686="",$B1686=""),"",INT(($B1686-$D1686)/365.25))</f>
        <v/>
      </c>
      <c r="J1686" s="25"/>
      <c r="K1686" s="14" t="str">
        <f aca="false">IF(OR($J1686="",$I1686=""),"",IF(OR(AND($J1686="Gelmintoz",$I1686&gt;=2,$I1686&lt;=10),AND($J1686="Onkogematologik",$I1686&gt;=2,$I1686&lt;=18)),"Ha","Yo'q"))</f>
        <v/>
      </c>
      <c r="L1686" s="25"/>
      <c r="M1686" s="12"/>
      <c r="N1686" s="14" t="str">
        <f aca="false">IF(OR($C1686="",$D1686="",$J1686="",$B1686=""),"",IF(COUNTIFS($C$5:$C$2504,$C1686,$D$5:$D$2504,$D1686,$J$5:$J$2504,$J1686,$B$5:$B$2504,$B1686)&gt;1,"Takror",""))</f>
        <v/>
      </c>
    </row>
    <row r="1687" customFormat="false" ht="15" hidden="false" customHeight="false" outlineLevel="0" collapsed="false">
      <c r="A1687" s="8" t="n">
        <v>1683</v>
      </c>
      <c r="B1687" s="13"/>
      <c r="C1687" s="12"/>
      <c r="D1687" s="13"/>
      <c r="E1687" s="24"/>
      <c r="F1687" s="12"/>
      <c r="G1687" s="12"/>
      <c r="H1687" s="25"/>
      <c r="I1687" s="14" t="str">
        <f aca="false">IF(OR($D1687="",$B1687=""),"",INT(($B1687-$D1687)/365.25))</f>
        <v/>
      </c>
      <c r="J1687" s="25"/>
      <c r="K1687" s="14" t="str">
        <f aca="false">IF(OR($J1687="",$I1687=""),"",IF(OR(AND($J1687="Gelmintoz",$I1687&gt;=2,$I1687&lt;=10),AND($J1687="Onkogematologik",$I1687&gt;=2,$I1687&lt;=18)),"Ha","Yo'q"))</f>
        <v/>
      </c>
      <c r="L1687" s="25"/>
      <c r="M1687" s="12"/>
      <c r="N1687" s="14" t="str">
        <f aca="false">IF(OR($C1687="",$D1687="",$J1687="",$B1687=""),"",IF(COUNTIFS($C$5:$C$2504,$C1687,$D$5:$D$2504,$D1687,$J$5:$J$2504,$J1687,$B$5:$B$2504,$B1687)&gt;1,"Takror",""))</f>
        <v/>
      </c>
    </row>
    <row r="1688" customFormat="false" ht="15" hidden="false" customHeight="false" outlineLevel="0" collapsed="false">
      <c r="A1688" s="8" t="n">
        <v>1684</v>
      </c>
      <c r="B1688" s="13"/>
      <c r="C1688" s="12"/>
      <c r="D1688" s="13"/>
      <c r="E1688" s="24"/>
      <c r="F1688" s="12"/>
      <c r="G1688" s="12"/>
      <c r="H1688" s="25"/>
      <c r="I1688" s="14" t="str">
        <f aca="false">IF(OR($D1688="",$B1688=""),"",INT(($B1688-$D1688)/365.25))</f>
        <v/>
      </c>
      <c r="J1688" s="25"/>
      <c r="K1688" s="14" t="str">
        <f aca="false">IF(OR($J1688="",$I1688=""),"",IF(OR(AND($J1688="Gelmintoz",$I1688&gt;=2,$I1688&lt;=10),AND($J1688="Onkogematologik",$I1688&gt;=2,$I1688&lt;=18)),"Ha","Yo'q"))</f>
        <v/>
      </c>
      <c r="L1688" s="25"/>
      <c r="M1688" s="12"/>
      <c r="N1688" s="14" t="str">
        <f aca="false">IF(OR($C1688="",$D1688="",$J1688="",$B1688=""),"",IF(COUNTIFS($C$5:$C$2504,$C1688,$D$5:$D$2504,$D1688,$J$5:$J$2504,$J1688,$B$5:$B$2504,$B1688)&gt;1,"Takror",""))</f>
        <v/>
      </c>
    </row>
    <row r="1689" customFormat="false" ht="15" hidden="false" customHeight="false" outlineLevel="0" collapsed="false">
      <c r="A1689" s="8" t="n">
        <v>1685</v>
      </c>
      <c r="B1689" s="13"/>
      <c r="C1689" s="12"/>
      <c r="D1689" s="13"/>
      <c r="E1689" s="24"/>
      <c r="F1689" s="12"/>
      <c r="G1689" s="12"/>
      <c r="H1689" s="25"/>
      <c r="I1689" s="14" t="str">
        <f aca="false">IF(OR($D1689="",$B1689=""),"",INT(($B1689-$D1689)/365.25))</f>
        <v/>
      </c>
      <c r="J1689" s="25"/>
      <c r="K1689" s="14" t="str">
        <f aca="false">IF(OR($J1689="",$I1689=""),"",IF(OR(AND($J1689="Gelmintoz",$I1689&gt;=2,$I1689&lt;=10),AND($J1689="Onkogematologik",$I1689&gt;=2,$I1689&lt;=18)),"Ha","Yo'q"))</f>
        <v/>
      </c>
      <c r="L1689" s="25"/>
      <c r="M1689" s="12"/>
      <c r="N1689" s="14" t="str">
        <f aca="false">IF(OR($C1689="",$D1689="",$J1689="",$B1689=""),"",IF(COUNTIFS($C$5:$C$2504,$C1689,$D$5:$D$2504,$D1689,$J$5:$J$2504,$J1689,$B$5:$B$2504,$B1689)&gt;1,"Takror",""))</f>
        <v/>
      </c>
    </row>
    <row r="1690" customFormat="false" ht="15" hidden="false" customHeight="false" outlineLevel="0" collapsed="false">
      <c r="A1690" s="8" t="n">
        <v>1686</v>
      </c>
      <c r="B1690" s="13"/>
      <c r="C1690" s="12"/>
      <c r="D1690" s="13"/>
      <c r="E1690" s="24"/>
      <c r="F1690" s="12"/>
      <c r="G1690" s="12"/>
      <c r="H1690" s="25"/>
      <c r="I1690" s="14" t="str">
        <f aca="false">IF(OR($D1690="",$B1690=""),"",INT(($B1690-$D1690)/365.25))</f>
        <v/>
      </c>
      <c r="J1690" s="25"/>
      <c r="K1690" s="14" t="str">
        <f aca="false">IF(OR($J1690="",$I1690=""),"",IF(OR(AND($J1690="Gelmintoz",$I1690&gt;=2,$I1690&lt;=10),AND($J1690="Onkogematologik",$I1690&gt;=2,$I1690&lt;=18)),"Ha","Yo'q"))</f>
        <v/>
      </c>
      <c r="L1690" s="25"/>
      <c r="M1690" s="12"/>
      <c r="N1690" s="14" t="str">
        <f aca="false">IF(OR($C1690="",$D1690="",$J1690="",$B1690=""),"",IF(COUNTIFS($C$5:$C$2504,$C1690,$D$5:$D$2504,$D1690,$J$5:$J$2504,$J1690,$B$5:$B$2504,$B1690)&gt;1,"Takror",""))</f>
        <v/>
      </c>
    </row>
    <row r="1691" customFormat="false" ht="15" hidden="false" customHeight="false" outlineLevel="0" collapsed="false">
      <c r="A1691" s="8" t="n">
        <v>1687</v>
      </c>
      <c r="B1691" s="13"/>
      <c r="C1691" s="12"/>
      <c r="D1691" s="13"/>
      <c r="E1691" s="24"/>
      <c r="F1691" s="12"/>
      <c r="G1691" s="12"/>
      <c r="H1691" s="25"/>
      <c r="I1691" s="14" t="str">
        <f aca="false">IF(OR($D1691="",$B1691=""),"",INT(($B1691-$D1691)/365.25))</f>
        <v/>
      </c>
      <c r="J1691" s="25"/>
      <c r="K1691" s="14" t="str">
        <f aca="false">IF(OR($J1691="",$I1691=""),"",IF(OR(AND($J1691="Gelmintoz",$I1691&gt;=2,$I1691&lt;=10),AND($J1691="Onkogematologik",$I1691&gt;=2,$I1691&lt;=18)),"Ha","Yo'q"))</f>
        <v/>
      </c>
      <c r="L1691" s="25"/>
      <c r="M1691" s="12"/>
      <c r="N1691" s="14" t="str">
        <f aca="false">IF(OR($C1691="",$D1691="",$J1691="",$B1691=""),"",IF(COUNTIFS($C$5:$C$2504,$C1691,$D$5:$D$2504,$D1691,$J$5:$J$2504,$J1691,$B$5:$B$2504,$B1691)&gt;1,"Takror",""))</f>
        <v/>
      </c>
    </row>
    <row r="1692" customFormat="false" ht="15" hidden="false" customHeight="false" outlineLevel="0" collapsed="false">
      <c r="A1692" s="8" t="n">
        <v>1688</v>
      </c>
      <c r="B1692" s="13"/>
      <c r="C1692" s="12"/>
      <c r="D1692" s="13"/>
      <c r="E1692" s="24"/>
      <c r="F1692" s="12"/>
      <c r="G1692" s="12"/>
      <c r="H1692" s="25"/>
      <c r="I1692" s="14" t="str">
        <f aca="false">IF(OR($D1692="",$B1692=""),"",INT(($B1692-$D1692)/365.25))</f>
        <v/>
      </c>
      <c r="J1692" s="25"/>
      <c r="K1692" s="14" t="str">
        <f aca="false">IF(OR($J1692="",$I1692=""),"",IF(OR(AND($J1692="Gelmintoz",$I1692&gt;=2,$I1692&lt;=10),AND($J1692="Onkogematologik",$I1692&gt;=2,$I1692&lt;=18)),"Ha","Yo'q"))</f>
        <v/>
      </c>
      <c r="L1692" s="25"/>
      <c r="M1692" s="12"/>
      <c r="N1692" s="14" t="str">
        <f aca="false">IF(OR($C1692="",$D1692="",$J1692="",$B1692=""),"",IF(COUNTIFS($C$5:$C$2504,$C1692,$D$5:$D$2504,$D1692,$J$5:$J$2504,$J1692,$B$5:$B$2504,$B1692)&gt;1,"Takror",""))</f>
        <v/>
      </c>
    </row>
    <row r="1693" customFormat="false" ht="15" hidden="false" customHeight="false" outlineLevel="0" collapsed="false">
      <c r="A1693" s="8" t="n">
        <v>1689</v>
      </c>
      <c r="B1693" s="13"/>
      <c r="C1693" s="12"/>
      <c r="D1693" s="13"/>
      <c r="E1693" s="24"/>
      <c r="F1693" s="12"/>
      <c r="G1693" s="12"/>
      <c r="H1693" s="25"/>
      <c r="I1693" s="14" t="str">
        <f aca="false">IF(OR($D1693="",$B1693=""),"",INT(($B1693-$D1693)/365.25))</f>
        <v/>
      </c>
      <c r="J1693" s="25"/>
      <c r="K1693" s="14" t="str">
        <f aca="false">IF(OR($J1693="",$I1693=""),"",IF(OR(AND($J1693="Gelmintoz",$I1693&gt;=2,$I1693&lt;=10),AND($J1693="Onkogematologik",$I1693&gt;=2,$I1693&lt;=18)),"Ha","Yo'q"))</f>
        <v/>
      </c>
      <c r="L1693" s="25"/>
      <c r="M1693" s="12"/>
      <c r="N1693" s="14" t="str">
        <f aca="false">IF(OR($C1693="",$D1693="",$J1693="",$B1693=""),"",IF(COUNTIFS($C$5:$C$2504,$C1693,$D$5:$D$2504,$D1693,$J$5:$J$2504,$J1693,$B$5:$B$2504,$B1693)&gt;1,"Takror",""))</f>
        <v/>
      </c>
    </row>
    <row r="1694" customFormat="false" ht="15" hidden="false" customHeight="false" outlineLevel="0" collapsed="false">
      <c r="A1694" s="8" t="n">
        <v>1690</v>
      </c>
      <c r="B1694" s="13"/>
      <c r="C1694" s="12"/>
      <c r="D1694" s="13"/>
      <c r="E1694" s="24"/>
      <c r="F1694" s="12"/>
      <c r="G1694" s="12"/>
      <c r="H1694" s="25"/>
      <c r="I1694" s="14" t="str">
        <f aca="false">IF(OR($D1694="",$B1694=""),"",INT(($B1694-$D1694)/365.25))</f>
        <v/>
      </c>
      <c r="J1694" s="25"/>
      <c r="K1694" s="14" t="str">
        <f aca="false">IF(OR($J1694="",$I1694=""),"",IF(OR(AND($J1694="Gelmintoz",$I1694&gt;=2,$I1694&lt;=10),AND($J1694="Onkogematologik",$I1694&gt;=2,$I1694&lt;=18)),"Ha","Yo'q"))</f>
        <v/>
      </c>
      <c r="L1694" s="25"/>
      <c r="M1694" s="12"/>
      <c r="N1694" s="14" t="str">
        <f aca="false">IF(OR($C1694="",$D1694="",$J1694="",$B1694=""),"",IF(COUNTIFS($C$5:$C$2504,$C1694,$D$5:$D$2504,$D1694,$J$5:$J$2504,$J1694,$B$5:$B$2504,$B1694)&gt;1,"Takror",""))</f>
        <v/>
      </c>
    </row>
    <row r="1695" customFormat="false" ht="15" hidden="false" customHeight="false" outlineLevel="0" collapsed="false">
      <c r="A1695" s="8" t="n">
        <v>1691</v>
      </c>
      <c r="B1695" s="13"/>
      <c r="C1695" s="12"/>
      <c r="D1695" s="13"/>
      <c r="E1695" s="24"/>
      <c r="F1695" s="12"/>
      <c r="G1695" s="12"/>
      <c r="H1695" s="25"/>
      <c r="I1695" s="14" t="str">
        <f aca="false">IF(OR($D1695="",$B1695=""),"",INT(($B1695-$D1695)/365.25))</f>
        <v/>
      </c>
      <c r="J1695" s="25"/>
      <c r="K1695" s="14" t="str">
        <f aca="false">IF(OR($J1695="",$I1695=""),"",IF(OR(AND($J1695="Gelmintoz",$I1695&gt;=2,$I1695&lt;=10),AND($J1695="Onkogematologik",$I1695&gt;=2,$I1695&lt;=18)),"Ha","Yo'q"))</f>
        <v/>
      </c>
      <c r="L1695" s="25"/>
      <c r="M1695" s="12"/>
      <c r="N1695" s="14" t="str">
        <f aca="false">IF(OR($C1695="",$D1695="",$J1695="",$B1695=""),"",IF(COUNTIFS($C$5:$C$2504,$C1695,$D$5:$D$2504,$D1695,$J$5:$J$2504,$J1695,$B$5:$B$2504,$B1695)&gt;1,"Takror",""))</f>
        <v/>
      </c>
    </row>
    <row r="1696" customFormat="false" ht="15" hidden="false" customHeight="false" outlineLevel="0" collapsed="false">
      <c r="A1696" s="8" t="n">
        <v>1692</v>
      </c>
      <c r="B1696" s="13"/>
      <c r="C1696" s="12"/>
      <c r="D1696" s="13"/>
      <c r="E1696" s="24"/>
      <c r="F1696" s="12"/>
      <c r="G1696" s="12"/>
      <c r="H1696" s="25"/>
      <c r="I1696" s="14" t="str">
        <f aca="false">IF(OR($D1696="",$B1696=""),"",INT(($B1696-$D1696)/365.25))</f>
        <v/>
      </c>
      <c r="J1696" s="25"/>
      <c r="K1696" s="14" t="str">
        <f aca="false">IF(OR($J1696="",$I1696=""),"",IF(OR(AND($J1696="Gelmintoz",$I1696&gt;=2,$I1696&lt;=10),AND($J1696="Onkogematologik",$I1696&gt;=2,$I1696&lt;=18)),"Ha","Yo'q"))</f>
        <v/>
      </c>
      <c r="L1696" s="25"/>
      <c r="M1696" s="12"/>
      <c r="N1696" s="14" t="str">
        <f aca="false">IF(OR($C1696="",$D1696="",$J1696="",$B1696=""),"",IF(COUNTIFS($C$5:$C$2504,$C1696,$D$5:$D$2504,$D1696,$J$5:$J$2504,$J1696,$B$5:$B$2504,$B1696)&gt;1,"Takror",""))</f>
        <v/>
      </c>
    </row>
    <row r="1697" customFormat="false" ht="15" hidden="false" customHeight="false" outlineLevel="0" collapsed="false">
      <c r="A1697" s="8" t="n">
        <v>1693</v>
      </c>
      <c r="B1697" s="13"/>
      <c r="C1697" s="12"/>
      <c r="D1697" s="13"/>
      <c r="E1697" s="24"/>
      <c r="F1697" s="12"/>
      <c r="G1697" s="12"/>
      <c r="H1697" s="25"/>
      <c r="I1697" s="14" t="str">
        <f aca="false">IF(OR($D1697="",$B1697=""),"",INT(($B1697-$D1697)/365.25))</f>
        <v/>
      </c>
      <c r="J1697" s="25"/>
      <c r="K1697" s="14" t="str">
        <f aca="false">IF(OR($J1697="",$I1697=""),"",IF(OR(AND($J1697="Gelmintoz",$I1697&gt;=2,$I1697&lt;=10),AND($J1697="Onkogematologik",$I1697&gt;=2,$I1697&lt;=18)),"Ha","Yo'q"))</f>
        <v/>
      </c>
      <c r="L1697" s="25"/>
      <c r="M1697" s="12"/>
      <c r="N1697" s="14" t="str">
        <f aca="false">IF(OR($C1697="",$D1697="",$J1697="",$B1697=""),"",IF(COUNTIFS($C$5:$C$2504,$C1697,$D$5:$D$2504,$D1697,$J$5:$J$2504,$J1697,$B$5:$B$2504,$B1697)&gt;1,"Takror",""))</f>
        <v/>
      </c>
    </row>
    <row r="1698" customFormat="false" ht="15" hidden="false" customHeight="false" outlineLevel="0" collapsed="false">
      <c r="A1698" s="8" t="n">
        <v>1694</v>
      </c>
      <c r="B1698" s="13"/>
      <c r="C1698" s="12"/>
      <c r="D1698" s="13"/>
      <c r="E1698" s="24"/>
      <c r="F1698" s="12"/>
      <c r="G1698" s="12"/>
      <c r="H1698" s="25"/>
      <c r="I1698" s="14" t="str">
        <f aca="false">IF(OR($D1698="",$B1698=""),"",INT(($B1698-$D1698)/365.25))</f>
        <v/>
      </c>
      <c r="J1698" s="25"/>
      <c r="K1698" s="14" t="str">
        <f aca="false">IF(OR($J1698="",$I1698=""),"",IF(OR(AND($J1698="Gelmintoz",$I1698&gt;=2,$I1698&lt;=10),AND($J1698="Onkogematologik",$I1698&gt;=2,$I1698&lt;=18)),"Ha","Yo'q"))</f>
        <v/>
      </c>
      <c r="L1698" s="25"/>
      <c r="M1698" s="12"/>
      <c r="N1698" s="14" t="str">
        <f aca="false">IF(OR($C1698="",$D1698="",$J1698="",$B1698=""),"",IF(COUNTIFS($C$5:$C$2504,$C1698,$D$5:$D$2504,$D1698,$J$5:$J$2504,$J1698,$B$5:$B$2504,$B1698)&gt;1,"Takror",""))</f>
        <v/>
      </c>
    </row>
    <row r="1699" customFormat="false" ht="15" hidden="false" customHeight="false" outlineLevel="0" collapsed="false">
      <c r="A1699" s="8" t="n">
        <v>1695</v>
      </c>
      <c r="B1699" s="13"/>
      <c r="C1699" s="12"/>
      <c r="D1699" s="13"/>
      <c r="E1699" s="24"/>
      <c r="F1699" s="12"/>
      <c r="G1699" s="12"/>
      <c r="H1699" s="25"/>
      <c r="I1699" s="14" t="str">
        <f aca="false">IF(OR($D1699="",$B1699=""),"",INT(($B1699-$D1699)/365.25))</f>
        <v/>
      </c>
      <c r="J1699" s="25"/>
      <c r="K1699" s="14" t="str">
        <f aca="false">IF(OR($J1699="",$I1699=""),"",IF(OR(AND($J1699="Gelmintoz",$I1699&gt;=2,$I1699&lt;=10),AND($J1699="Onkogematologik",$I1699&gt;=2,$I1699&lt;=18)),"Ha","Yo'q"))</f>
        <v/>
      </c>
      <c r="L1699" s="25"/>
      <c r="M1699" s="12"/>
      <c r="N1699" s="14" t="str">
        <f aca="false">IF(OR($C1699="",$D1699="",$J1699="",$B1699=""),"",IF(COUNTIFS($C$5:$C$2504,$C1699,$D$5:$D$2504,$D1699,$J$5:$J$2504,$J1699,$B$5:$B$2504,$B1699)&gt;1,"Takror",""))</f>
        <v/>
      </c>
    </row>
    <row r="1700" customFormat="false" ht="15" hidden="false" customHeight="false" outlineLevel="0" collapsed="false">
      <c r="A1700" s="8" t="n">
        <v>1696</v>
      </c>
      <c r="B1700" s="13"/>
      <c r="C1700" s="12"/>
      <c r="D1700" s="13"/>
      <c r="E1700" s="24"/>
      <c r="F1700" s="12"/>
      <c r="G1700" s="12"/>
      <c r="H1700" s="25"/>
      <c r="I1700" s="14" t="str">
        <f aca="false">IF(OR($D1700="",$B1700=""),"",INT(($B1700-$D1700)/365.25))</f>
        <v/>
      </c>
      <c r="J1700" s="25"/>
      <c r="K1700" s="14" t="str">
        <f aca="false">IF(OR($J1700="",$I1700=""),"",IF(OR(AND($J1700="Gelmintoz",$I1700&gt;=2,$I1700&lt;=10),AND($J1700="Onkogematologik",$I1700&gt;=2,$I1700&lt;=18)),"Ha","Yo'q"))</f>
        <v/>
      </c>
      <c r="L1700" s="25"/>
      <c r="M1700" s="12"/>
      <c r="N1700" s="14" t="str">
        <f aca="false">IF(OR($C1700="",$D1700="",$J1700="",$B1700=""),"",IF(COUNTIFS($C$5:$C$2504,$C1700,$D$5:$D$2504,$D1700,$J$5:$J$2504,$J1700,$B$5:$B$2504,$B1700)&gt;1,"Takror",""))</f>
        <v/>
      </c>
    </row>
    <row r="1701" customFormat="false" ht="15" hidden="false" customHeight="false" outlineLevel="0" collapsed="false">
      <c r="A1701" s="8" t="n">
        <v>1697</v>
      </c>
      <c r="B1701" s="13"/>
      <c r="C1701" s="12"/>
      <c r="D1701" s="13"/>
      <c r="E1701" s="24"/>
      <c r="F1701" s="12"/>
      <c r="G1701" s="12"/>
      <c r="H1701" s="25"/>
      <c r="I1701" s="14" t="str">
        <f aca="false">IF(OR($D1701="",$B1701=""),"",INT(($B1701-$D1701)/365.25))</f>
        <v/>
      </c>
      <c r="J1701" s="25"/>
      <c r="K1701" s="14" t="str">
        <f aca="false">IF(OR($J1701="",$I1701=""),"",IF(OR(AND($J1701="Gelmintoz",$I1701&gt;=2,$I1701&lt;=10),AND($J1701="Onkogematologik",$I1701&gt;=2,$I1701&lt;=18)),"Ha","Yo'q"))</f>
        <v/>
      </c>
      <c r="L1701" s="25"/>
      <c r="M1701" s="12"/>
      <c r="N1701" s="14" t="str">
        <f aca="false">IF(OR($C1701="",$D1701="",$J1701="",$B1701=""),"",IF(COUNTIFS($C$5:$C$2504,$C1701,$D$5:$D$2504,$D1701,$J$5:$J$2504,$J1701,$B$5:$B$2504,$B1701)&gt;1,"Takror",""))</f>
        <v/>
      </c>
    </row>
    <row r="1702" customFormat="false" ht="15" hidden="false" customHeight="false" outlineLevel="0" collapsed="false">
      <c r="A1702" s="8" t="n">
        <v>1698</v>
      </c>
      <c r="B1702" s="13"/>
      <c r="C1702" s="12"/>
      <c r="D1702" s="13"/>
      <c r="E1702" s="24"/>
      <c r="F1702" s="12"/>
      <c r="G1702" s="12"/>
      <c r="H1702" s="25"/>
      <c r="I1702" s="14" t="str">
        <f aca="false">IF(OR($D1702="",$B1702=""),"",INT(($B1702-$D1702)/365.25))</f>
        <v/>
      </c>
      <c r="J1702" s="25"/>
      <c r="K1702" s="14" t="str">
        <f aca="false">IF(OR($J1702="",$I1702=""),"",IF(OR(AND($J1702="Gelmintoz",$I1702&gt;=2,$I1702&lt;=10),AND($J1702="Onkogematologik",$I1702&gt;=2,$I1702&lt;=18)),"Ha","Yo'q"))</f>
        <v/>
      </c>
      <c r="L1702" s="25"/>
      <c r="M1702" s="12"/>
      <c r="N1702" s="14" t="str">
        <f aca="false">IF(OR($C1702="",$D1702="",$J1702="",$B1702=""),"",IF(COUNTIFS($C$5:$C$2504,$C1702,$D$5:$D$2504,$D1702,$J$5:$J$2504,$J1702,$B$5:$B$2504,$B1702)&gt;1,"Takror",""))</f>
        <v/>
      </c>
    </row>
    <row r="1703" customFormat="false" ht="15" hidden="false" customHeight="false" outlineLevel="0" collapsed="false">
      <c r="A1703" s="8" t="n">
        <v>1699</v>
      </c>
      <c r="B1703" s="13"/>
      <c r="C1703" s="12"/>
      <c r="D1703" s="13"/>
      <c r="E1703" s="24"/>
      <c r="F1703" s="12"/>
      <c r="G1703" s="12"/>
      <c r="H1703" s="25"/>
      <c r="I1703" s="14" t="str">
        <f aca="false">IF(OR($D1703="",$B1703=""),"",INT(($B1703-$D1703)/365.25))</f>
        <v/>
      </c>
      <c r="J1703" s="25"/>
      <c r="K1703" s="14" t="str">
        <f aca="false">IF(OR($J1703="",$I1703=""),"",IF(OR(AND($J1703="Gelmintoz",$I1703&gt;=2,$I1703&lt;=10),AND($J1703="Onkogematologik",$I1703&gt;=2,$I1703&lt;=18)),"Ha","Yo'q"))</f>
        <v/>
      </c>
      <c r="L1703" s="25"/>
      <c r="M1703" s="12"/>
      <c r="N1703" s="14" t="str">
        <f aca="false">IF(OR($C1703="",$D1703="",$J1703="",$B1703=""),"",IF(COUNTIFS($C$5:$C$2504,$C1703,$D$5:$D$2504,$D1703,$J$5:$J$2504,$J1703,$B$5:$B$2504,$B1703)&gt;1,"Takror",""))</f>
        <v/>
      </c>
    </row>
    <row r="1704" customFormat="false" ht="15" hidden="false" customHeight="false" outlineLevel="0" collapsed="false">
      <c r="A1704" s="8" t="n">
        <v>1700</v>
      </c>
      <c r="B1704" s="13"/>
      <c r="C1704" s="12"/>
      <c r="D1704" s="13"/>
      <c r="E1704" s="24"/>
      <c r="F1704" s="12"/>
      <c r="G1704" s="12"/>
      <c r="H1704" s="25"/>
      <c r="I1704" s="14" t="str">
        <f aca="false">IF(OR($D1704="",$B1704=""),"",INT(($B1704-$D1704)/365.25))</f>
        <v/>
      </c>
      <c r="J1704" s="25"/>
      <c r="K1704" s="14" t="str">
        <f aca="false">IF(OR($J1704="",$I1704=""),"",IF(OR(AND($J1704="Gelmintoz",$I1704&gt;=2,$I1704&lt;=10),AND($J1704="Onkogematologik",$I1704&gt;=2,$I1704&lt;=18)),"Ha","Yo'q"))</f>
        <v/>
      </c>
      <c r="L1704" s="25"/>
      <c r="M1704" s="12"/>
      <c r="N1704" s="14" t="str">
        <f aca="false">IF(OR($C1704="",$D1704="",$J1704="",$B1704=""),"",IF(COUNTIFS($C$5:$C$2504,$C1704,$D$5:$D$2504,$D1704,$J$5:$J$2504,$J1704,$B$5:$B$2504,$B1704)&gt;1,"Takror",""))</f>
        <v/>
      </c>
    </row>
    <row r="1705" customFormat="false" ht="15" hidden="false" customHeight="false" outlineLevel="0" collapsed="false">
      <c r="A1705" s="8" t="n">
        <v>1701</v>
      </c>
      <c r="B1705" s="13"/>
      <c r="C1705" s="12"/>
      <c r="D1705" s="13"/>
      <c r="E1705" s="24"/>
      <c r="F1705" s="12"/>
      <c r="G1705" s="12"/>
      <c r="H1705" s="25"/>
      <c r="I1705" s="14" t="str">
        <f aca="false">IF(OR($D1705="",$B1705=""),"",INT(($B1705-$D1705)/365.25))</f>
        <v/>
      </c>
      <c r="J1705" s="25"/>
      <c r="K1705" s="14" t="str">
        <f aca="false">IF(OR($J1705="",$I1705=""),"",IF(OR(AND($J1705="Gelmintoz",$I1705&gt;=2,$I1705&lt;=10),AND($J1705="Onkogematologik",$I1705&gt;=2,$I1705&lt;=18)),"Ha","Yo'q"))</f>
        <v/>
      </c>
      <c r="L1705" s="25"/>
      <c r="M1705" s="12"/>
      <c r="N1705" s="14" t="str">
        <f aca="false">IF(OR($C1705="",$D1705="",$J1705="",$B1705=""),"",IF(COUNTIFS($C$5:$C$2504,$C1705,$D$5:$D$2504,$D1705,$J$5:$J$2504,$J1705,$B$5:$B$2504,$B1705)&gt;1,"Takror",""))</f>
        <v/>
      </c>
    </row>
    <row r="1706" customFormat="false" ht="15" hidden="false" customHeight="false" outlineLevel="0" collapsed="false">
      <c r="A1706" s="8" t="n">
        <v>1702</v>
      </c>
      <c r="B1706" s="13"/>
      <c r="C1706" s="12"/>
      <c r="D1706" s="13"/>
      <c r="E1706" s="24"/>
      <c r="F1706" s="12"/>
      <c r="G1706" s="12"/>
      <c r="H1706" s="25"/>
      <c r="I1706" s="14" t="str">
        <f aca="false">IF(OR($D1706="",$B1706=""),"",INT(($B1706-$D1706)/365.25))</f>
        <v/>
      </c>
      <c r="J1706" s="25"/>
      <c r="K1706" s="14" t="str">
        <f aca="false">IF(OR($J1706="",$I1706=""),"",IF(OR(AND($J1706="Gelmintoz",$I1706&gt;=2,$I1706&lt;=10),AND($J1706="Onkogematologik",$I1706&gt;=2,$I1706&lt;=18)),"Ha","Yo'q"))</f>
        <v/>
      </c>
      <c r="L1706" s="25"/>
      <c r="M1706" s="12"/>
      <c r="N1706" s="14" t="str">
        <f aca="false">IF(OR($C1706="",$D1706="",$J1706="",$B1706=""),"",IF(COUNTIFS($C$5:$C$2504,$C1706,$D$5:$D$2504,$D1706,$J$5:$J$2504,$J1706,$B$5:$B$2504,$B1706)&gt;1,"Takror",""))</f>
        <v/>
      </c>
    </row>
    <row r="1707" customFormat="false" ht="15" hidden="false" customHeight="false" outlineLevel="0" collapsed="false">
      <c r="A1707" s="8" t="n">
        <v>1703</v>
      </c>
      <c r="B1707" s="13"/>
      <c r="C1707" s="12"/>
      <c r="D1707" s="13"/>
      <c r="E1707" s="24"/>
      <c r="F1707" s="12"/>
      <c r="G1707" s="12"/>
      <c r="H1707" s="25"/>
      <c r="I1707" s="14" t="str">
        <f aca="false">IF(OR($D1707="",$B1707=""),"",INT(($B1707-$D1707)/365.25))</f>
        <v/>
      </c>
      <c r="J1707" s="25"/>
      <c r="K1707" s="14" t="str">
        <f aca="false">IF(OR($J1707="",$I1707=""),"",IF(OR(AND($J1707="Gelmintoz",$I1707&gt;=2,$I1707&lt;=10),AND($J1707="Onkogematologik",$I1707&gt;=2,$I1707&lt;=18)),"Ha","Yo'q"))</f>
        <v/>
      </c>
      <c r="L1707" s="25"/>
      <c r="M1707" s="12"/>
      <c r="N1707" s="14" t="str">
        <f aca="false">IF(OR($C1707="",$D1707="",$J1707="",$B1707=""),"",IF(COUNTIFS($C$5:$C$2504,$C1707,$D$5:$D$2504,$D1707,$J$5:$J$2504,$J1707,$B$5:$B$2504,$B1707)&gt;1,"Takror",""))</f>
        <v/>
      </c>
    </row>
    <row r="1708" customFormat="false" ht="15" hidden="false" customHeight="false" outlineLevel="0" collapsed="false">
      <c r="A1708" s="8" t="n">
        <v>1704</v>
      </c>
      <c r="B1708" s="13"/>
      <c r="C1708" s="12"/>
      <c r="D1708" s="13"/>
      <c r="E1708" s="24"/>
      <c r="F1708" s="12"/>
      <c r="G1708" s="12"/>
      <c r="H1708" s="25"/>
      <c r="I1708" s="14" t="str">
        <f aca="false">IF(OR($D1708="",$B1708=""),"",INT(($B1708-$D1708)/365.25))</f>
        <v/>
      </c>
      <c r="J1708" s="25"/>
      <c r="K1708" s="14" t="str">
        <f aca="false">IF(OR($J1708="",$I1708=""),"",IF(OR(AND($J1708="Gelmintoz",$I1708&gt;=2,$I1708&lt;=10),AND($J1708="Onkogematologik",$I1708&gt;=2,$I1708&lt;=18)),"Ha","Yo'q"))</f>
        <v/>
      </c>
      <c r="L1708" s="25"/>
      <c r="M1708" s="12"/>
      <c r="N1708" s="14" t="str">
        <f aca="false">IF(OR($C1708="",$D1708="",$J1708="",$B1708=""),"",IF(COUNTIFS($C$5:$C$2504,$C1708,$D$5:$D$2504,$D1708,$J$5:$J$2504,$J1708,$B$5:$B$2504,$B1708)&gt;1,"Takror",""))</f>
        <v/>
      </c>
    </row>
    <row r="1709" customFormat="false" ht="15" hidden="false" customHeight="false" outlineLevel="0" collapsed="false">
      <c r="A1709" s="8" t="n">
        <v>1705</v>
      </c>
      <c r="B1709" s="13"/>
      <c r="C1709" s="12"/>
      <c r="D1709" s="13"/>
      <c r="E1709" s="24"/>
      <c r="F1709" s="12"/>
      <c r="G1709" s="12"/>
      <c r="H1709" s="25"/>
      <c r="I1709" s="14" t="str">
        <f aca="false">IF(OR($D1709="",$B1709=""),"",INT(($B1709-$D1709)/365.25))</f>
        <v/>
      </c>
      <c r="J1709" s="25"/>
      <c r="K1709" s="14" t="str">
        <f aca="false">IF(OR($J1709="",$I1709=""),"",IF(OR(AND($J1709="Gelmintoz",$I1709&gt;=2,$I1709&lt;=10),AND($J1709="Onkogematologik",$I1709&gt;=2,$I1709&lt;=18)),"Ha","Yo'q"))</f>
        <v/>
      </c>
      <c r="L1709" s="25"/>
      <c r="M1709" s="12"/>
      <c r="N1709" s="14" t="str">
        <f aca="false">IF(OR($C1709="",$D1709="",$J1709="",$B1709=""),"",IF(COUNTIFS($C$5:$C$2504,$C1709,$D$5:$D$2504,$D1709,$J$5:$J$2504,$J1709,$B$5:$B$2504,$B1709)&gt;1,"Takror",""))</f>
        <v/>
      </c>
    </row>
    <row r="1710" customFormat="false" ht="15" hidden="false" customHeight="false" outlineLevel="0" collapsed="false">
      <c r="A1710" s="8" t="n">
        <v>1706</v>
      </c>
      <c r="B1710" s="13"/>
      <c r="C1710" s="12"/>
      <c r="D1710" s="13"/>
      <c r="E1710" s="24"/>
      <c r="F1710" s="12"/>
      <c r="G1710" s="12"/>
      <c r="H1710" s="25"/>
      <c r="I1710" s="14" t="str">
        <f aca="false">IF(OR($D1710="",$B1710=""),"",INT(($B1710-$D1710)/365.25))</f>
        <v/>
      </c>
      <c r="J1710" s="25"/>
      <c r="K1710" s="14" t="str">
        <f aca="false">IF(OR($J1710="",$I1710=""),"",IF(OR(AND($J1710="Gelmintoz",$I1710&gt;=2,$I1710&lt;=10),AND($J1710="Onkogematologik",$I1710&gt;=2,$I1710&lt;=18)),"Ha","Yo'q"))</f>
        <v/>
      </c>
      <c r="L1710" s="25"/>
      <c r="M1710" s="12"/>
      <c r="N1710" s="14" t="str">
        <f aca="false">IF(OR($C1710="",$D1710="",$J1710="",$B1710=""),"",IF(COUNTIFS($C$5:$C$2504,$C1710,$D$5:$D$2504,$D1710,$J$5:$J$2504,$J1710,$B$5:$B$2504,$B1710)&gt;1,"Takror",""))</f>
        <v/>
      </c>
    </row>
    <row r="1711" customFormat="false" ht="15" hidden="false" customHeight="false" outlineLevel="0" collapsed="false">
      <c r="A1711" s="8" t="n">
        <v>1707</v>
      </c>
      <c r="B1711" s="13"/>
      <c r="C1711" s="12"/>
      <c r="D1711" s="13"/>
      <c r="E1711" s="24"/>
      <c r="F1711" s="12"/>
      <c r="G1711" s="12"/>
      <c r="H1711" s="25"/>
      <c r="I1711" s="14" t="str">
        <f aca="false">IF(OR($D1711="",$B1711=""),"",INT(($B1711-$D1711)/365.25))</f>
        <v/>
      </c>
      <c r="J1711" s="25"/>
      <c r="K1711" s="14" t="str">
        <f aca="false">IF(OR($J1711="",$I1711=""),"",IF(OR(AND($J1711="Gelmintoz",$I1711&gt;=2,$I1711&lt;=10),AND($J1711="Onkogematologik",$I1711&gt;=2,$I1711&lt;=18)),"Ha","Yo'q"))</f>
        <v/>
      </c>
      <c r="L1711" s="25"/>
      <c r="M1711" s="12"/>
      <c r="N1711" s="14" t="str">
        <f aca="false">IF(OR($C1711="",$D1711="",$J1711="",$B1711=""),"",IF(COUNTIFS($C$5:$C$2504,$C1711,$D$5:$D$2504,$D1711,$J$5:$J$2504,$J1711,$B$5:$B$2504,$B1711)&gt;1,"Takror",""))</f>
        <v/>
      </c>
    </row>
    <row r="1712" customFormat="false" ht="15" hidden="false" customHeight="false" outlineLevel="0" collapsed="false">
      <c r="A1712" s="8" t="n">
        <v>1708</v>
      </c>
      <c r="B1712" s="13"/>
      <c r="C1712" s="12"/>
      <c r="D1712" s="13"/>
      <c r="E1712" s="24"/>
      <c r="F1712" s="12"/>
      <c r="G1712" s="12"/>
      <c r="H1712" s="25"/>
      <c r="I1712" s="14" t="str">
        <f aca="false">IF(OR($D1712="",$B1712=""),"",INT(($B1712-$D1712)/365.25))</f>
        <v/>
      </c>
      <c r="J1712" s="25"/>
      <c r="K1712" s="14" t="str">
        <f aca="false">IF(OR($J1712="",$I1712=""),"",IF(OR(AND($J1712="Gelmintoz",$I1712&gt;=2,$I1712&lt;=10),AND($J1712="Onkogematologik",$I1712&gt;=2,$I1712&lt;=18)),"Ha","Yo'q"))</f>
        <v/>
      </c>
      <c r="L1712" s="25"/>
      <c r="M1712" s="12"/>
      <c r="N1712" s="14" t="str">
        <f aca="false">IF(OR($C1712="",$D1712="",$J1712="",$B1712=""),"",IF(COUNTIFS($C$5:$C$2504,$C1712,$D$5:$D$2504,$D1712,$J$5:$J$2504,$J1712,$B$5:$B$2504,$B1712)&gt;1,"Takror",""))</f>
        <v/>
      </c>
    </row>
    <row r="1713" customFormat="false" ht="15" hidden="false" customHeight="false" outlineLevel="0" collapsed="false">
      <c r="A1713" s="8" t="n">
        <v>1709</v>
      </c>
      <c r="B1713" s="13"/>
      <c r="C1713" s="12"/>
      <c r="D1713" s="13"/>
      <c r="E1713" s="24"/>
      <c r="F1713" s="12"/>
      <c r="G1713" s="12"/>
      <c r="H1713" s="25"/>
      <c r="I1713" s="14" t="str">
        <f aca="false">IF(OR($D1713="",$B1713=""),"",INT(($B1713-$D1713)/365.25))</f>
        <v/>
      </c>
      <c r="J1713" s="25"/>
      <c r="K1713" s="14" t="str">
        <f aca="false">IF(OR($J1713="",$I1713=""),"",IF(OR(AND($J1713="Gelmintoz",$I1713&gt;=2,$I1713&lt;=10),AND($J1713="Onkogematologik",$I1713&gt;=2,$I1713&lt;=18)),"Ha","Yo'q"))</f>
        <v/>
      </c>
      <c r="L1713" s="25"/>
      <c r="M1713" s="12"/>
      <c r="N1713" s="14" t="str">
        <f aca="false">IF(OR($C1713="",$D1713="",$J1713="",$B1713=""),"",IF(COUNTIFS($C$5:$C$2504,$C1713,$D$5:$D$2504,$D1713,$J$5:$J$2504,$J1713,$B$5:$B$2504,$B1713)&gt;1,"Takror",""))</f>
        <v/>
      </c>
    </row>
    <row r="1714" customFormat="false" ht="15" hidden="false" customHeight="false" outlineLevel="0" collapsed="false">
      <c r="A1714" s="8" t="n">
        <v>1710</v>
      </c>
      <c r="B1714" s="13"/>
      <c r="C1714" s="12"/>
      <c r="D1714" s="13"/>
      <c r="E1714" s="24"/>
      <c r="F1714" s="12"/>
      <c r="G1714" s="12"/>
      <c r="H1714" s="25"/>
      <c r="I1714" s="14" t="str">
        <f aca="false">IF(OR($D1714="",$B1714=""),"",INT(($B1714-$D1714)/365.25))</f>
        <v/>
      </c>
      <c r="J1714" s="25"/>
      <c r="K1714" s="14" t="str">
        <f aca="false">IF(OR($J1714="",$I1714=""),"",IF(OR(AND($J1714="Gelmintoz",$I1714&gt;=2,$I1714&lt;=10),AND($J1714="Onkogematologik",$I1714&gt;=2,$I1714&lt;=18)),"Ha","Yo'q"))</f>
        <v/>
      </c>
      <c r="L1714" s="25"/>
      <c r="M1714" s="12"/>
      <c r="N1714" s="14" t="str">
        <f aca="false">IF(OR($C1714="",$D1714="",$J1714="",$B1714=""),"",IF(COUNTIFS($C$5:$C$2504,$C1714,$D$5:$D$2504,$D1714,$J$5:$J$2504,$J1714,$B$5:$B$2504,$B1714)&gt;1,"Takror",""))</f>
        <v/>
      </c>
    </row>
    <row r="1715" customFormat="false" ht="15" hidden="false" customHeight="false" outlineLevel="0" collapsed="false">
      <c r="A1715" s="8" t="n">
        <v>1711</v>
      </c>
      <c r="B1715" s="13"/>
      <c r="C1715" s="12"/>
      <c r="D1715" s="13"/>
      <c r="E1715" s="24"/>
      <c r="F1715" s="12"/>
      <c r="G1715" s="12"/>
      <c r="H1715" s="25"/>
      <c r="I1715" s="14" t="str">
        <f aca="false">IF(OR($D1715="",$B1715=""),"",INT(($B1715-$D1715)/365.25))</f>
        <v/>
      </c>
      <c r="J1715" s="25"/>
      <c r="K1715" s="14" t="str">
        <f aca="false">IF(OR($J1715="",$I1715=""),"",IF(OR(AND($J1715="Gelmintoz",$I1715&gt;=2,$I1715&lt;=10),AND($J1715="Onkogematologik",$I1715&gt;=2,$I1715&lt;=18)),"Ha","Yo'q"))</f>
        <v/>
      </c>
      <c r="L1715" s="25"/>
      <c r="M1715" s="12"/>
      <c r="N1715" s="14" t="str">
        <f aca="false">IF(OR($C1715="",$D1715="",$J1715="",$B1715=""),"",IF(COUNTIFS($C$5:$C$2504,$C1715,$D$5:$D$2504,$D1715,$J$5:$J$2504,$J1715,$B$5:$B$2504,$B1715)&gt;1,"Takror",""))</f>
        <v/>
      </c>
    </row>
    <row r="1716" customFormat="false" ht="15" hidden="false" customHeight="false" outlineLevel="0" collapsed="false">
      <c r="A1716" s="8" t="n">
        <v>1712</v>
      </c>
      <c r="B1716" s="13"/>
      <c r="C1716" s="12"/>
      <c r="D1716" s="13"/>
      <c r="E1716" s="24"/>
      <c r="F1716" s="12"/>
      <c r="G1716" s="12"/>
      <c r="H1716" s="25"/>
      <c r="I1716" s="14" t="str">
        <f aca="false">IF(OR($D1716="",$B1716=""),"",INT(($B1716-$D1716)/365.25))</f>
        <v/>
      </c>
      <c r="J1716" s="25"/>
      <c r="K1716" s="14" t="str">
        <f aca="false">IF(OR($J1716="",$I1716=""),"",IF(OR(AND($J1716="Gelmintoz",$I1716&gt;=2,$I1716&lt;=10),AND($J1716="Onkogematologik",$I1716&gt;=2,$I1716&lt;=18)),"Ha","Yo'q"))</f>
        <v/>
      </c>
      <c r="L1716" s="25"/>
      <c r="M1716" s="12"/>
      <c r="N1716" s="14" t="str">
        <f aca="false">IF(OR($C1716="",$D1716="",$J1716="",$B1716=""),"",IF(COUNTIFS($C$5:$C$2504,$C1716,$D$5:$D$2504,$D1716,$J$5:$J$2504,$J1716,$B$5:$B$2504,$B1716)&gt;1,"Takror",""))</f>
        <v/>
      </c>
    </row>
    <row r="1717" customFormat="false" ht="15" hidden="false" customHeight="false" outlineLevel="0" collapsed="false">
      <c r="A1717" s="8" t="n">
        <v>1713</v>
      </c>
      <c r="B1717" s="13"/>
      <c r="C1717" s="12"/>
      <c r="D1717" s="13"/>
      <c r="E1717" s="24"/>
      <c r="F1717" s="12"/>
      <c r="G1717" s="12"/>
      <c r="H1717" s="25"/>
      <c r="I1717" s="14" t="str">
        <f aca="false">IF(OR($D1717="",$B1717=""),"",INT(($B1717-$D1717)/365.25))</f>
        <v/>
      </c>
      <c r="J1717" s="25"/>
      <c r="K1717" s="14" t="str">
        <f aca="false">IF(OR($J1717="",$I1717=""),"",IF(OR(AND($J1717="Gelmintoz",$I1717&gt;=2,$I1717&lt;=10),AND($J1717="Onkogematologik",$I1717&gt;=2,$I1717&lt;=18)),"Ha","Yo'q"))</f>
        <v/>
      </c>
      <c r="L1717" s="25"/>
      <c r="M1717" s="12"/>
      <c r="N1717" s="14" t="str">
        <f aca="false">IF(OR($C1717="",$D1717="",$J1717="",$B1717=""),"",IF(COUNTIFS($C$5:$C$2504,$C1717,$D$5:$D$2504,$D1717,$J$5:$J$2504,$J1717,$B$5:$B$2504,$B1717)&gt;1,"Takror",""))</f>
        <v/>
      </c>
    </row>
    <row r="1718" customFormat="false" ht="15" hidden="false" customHeight="false" outlineLevel="0" collapsed="false">
      <c r="A1718" s="8" t="n">
        <v>1714</v>
      </c>
      <c r="B1718" s="13"/>
      <c r="C1718" s="12"/>
      <c r="D1718" s="13"/>
      <c r="E1718" s="24"/>
      <c r="F1718" s="12"/>
      <c r="G1718" s="12"/>
      <c r="H1718" s="25"/>
      <c r="I1718" s="14" t="str">
        <f aca="false">IF(OR($D1718="",$B1718=""),"",INT(($B1718-$D1718)/365.25))</f>
        <v/>
      </c>
      <c r="J1718" s="25"/>
      <c r="K1718" s="14" t="str">
        <f aca="false">IF(OR($J1718="",$I1718=""),"",IF(OR(AND($J1718="Gelmintoz",$I1718&gt;=2,$I1718&lt;=10),AND($J1718="Onkogematologik",$I1718&gt;=2,$I1718&lt;=18)),"Ha","Yo'q"))</f>
        <v/>
      </c>
      <c r="L1718" s="25"/>
      <c r="M1718" s="12"/>
      <c r="N1718" s="14" t="str">
        <f aca="false">IF(OR($C1718="",$D1718="",$J1718="",$B1718=""),"",IF(COUNTIFS($C$5:$C$2504,$C1718,$D$5:$D$2504,$D1718,$J$5:$J$2504,$J1718,$B$5:$B$2504,$B1718)&gt;1,"Takror",""))</f>
        <v/>
      </c>
    </row>
    <row r="1719" customFormat="false" ht="15" hidden="false" customHeight="false" outlineLevel="0" collapsed="false">
      <c r="A1719" s="8" t="n">
        <v>1715</v>
      </c>
      <c r="B1719" s="13"/>
      <c r="C1719" s="12"/>
      <c r="D1719" s="13"/>
      <c r="E1719" s="24"/>
      <c r="F1719" s="12"/>
      <c r="G1719" s="12"/>
      <c r="H1719" s="25"/>
      <c r="I1719" s="14" t="str">
        <f aca="false">IF(OR($D1719="",$B1719=""),"",INT(($B1719-$D1719)/365.25))</f>
        <v/>
      </c>
      <c r="J1719" s="25"/>
      <c r="K1719" s="14" t="str">
        <f aca="false">IF(OR($J1719="",$I1719=""),"",IF(OR(AND($J1719="Gelmintoz",$I1719&gt;=2,$I1719&lt;=10),AND($J1719="Onkogematologik",$I1719&gt;=2,$I1719&lt;=18)),"Ha","Yo'q"))</f>
        <v/>
      </c>
      <c r="L1719" s="25"/>
      <c r="M1719" s="12"/>
      <c r="N1719" s="14" t="str">
        <f aca="false">IF(OR($C1719="",$D1719="",$J1719="",$B1719=""),"",IF(COUNTIFS($C$5:$C$2504,$C1719,$D$5:$D$2504,$D1719,$J$5:$J$2504,$J1719,$B$5:$B$2504,$B1719)&gt;1,"Takror",""))</f>
        <v/>
      </c>
    </row>
    <row r="1720" customFormat="false" ht="15" hidden="false" customHeight="false" outlineLevel="0" collapsed="false">
      <c r="A1720" s="8" t="n">
        <v>1716</v>
      </c>
      <c r="B1720" s="13"/>
      <c r="C1720" s="12"/>
      <c r="D1720" s="13"/>
      <c r="E1720" s="24"/>
      <c r="F1720" s="12"/>
      <c r="G1720" s="12"/>
      <c r="H1720" s="25"/>
      <c r="I1720" s="14" t="str">
        <f aca="false">IF(OR($D1720="",$B1720=""),"",INT(($B1720-$D1720)/365.25))</f>
        <v/>
      </c>
      <c r="J1720" s="25"/>
      <c r="K1720" s="14" t="str">
        <f aca="false">IF(OR($J1720="",$I1720=""),"",IF(OR(AND($J1720="Gelmintoz",$I1720&gt;=2,$I1720&lt;=10),AND($J1720="Onkogematologik",$I1720&gt;=2,$I1720&lt;=18)),"Ha","Yo'q"))</f>
        <v/>
      </c>
      <c r="L1720" s="25"/>
      <c r="M1720" s="12"/>
      <c r="N1720" s="14" t="str">
        <f aca="false">IF(OR($C1720="",$D1720="",$J1720="",$B1720=""),"",IF(COUNTIFS($C$5:$C$2504,$C1720,$D$5:$D$2504,$D1720,$J$5:$J$2504,$J1720,$B$5:$B$2504,$B1720)&gt;1,"Takror",""))</f>
        <v/>
      </c>
    </row>
    <row r="1721" customFormat="false" ht="15" hidden="false" customHeight="false" outlineLevel="0" collapsed="false">
      <c r="A1721" s="8" t="n">
        <v>1717</v>
      </c>
      <c r="B1721" s="13"/>
      <c r="C1721" s="12"/>
      <c r="D1721" s="13"/>
      <c r="E1721" s="24"/>
      <c r="F1721" s="12"/>
      <c r="G1721" s="12"/>
      <c r="H1721" s="25"/>
      <c r="I1721" s="14" t="str">
        <f aca="false">IF(OR($D1721="",$B1721=""),"",INT(($B1721-$D1721)/365.25))</f>
        <v/>
      </c>
      <c r="J1721" s="25"/>
      <c r="K1721" s="14" t="str">
        <f aca="false">IF(OR($J1721="",$I1721=""),"",IF(OR(AND($J1721="Gelmintoz",$I1721&gt;=2,$I1721&lt;=10),AND($J1721="Onkogematologik",$I1721&gt;=2,$I1721&lt;=18)),"Ha","Yo'q"))</f>
        <v/>
      </c>
      <c r="L1721" s="25"/>
      <c r="M1721" s="12"/>
      <c r="N1721" s="14" t="str">
        <f aca="false">IF(OR($C1721="",$D1721="",$J1721="",$B1721=""),"",IF(COUNTIFS($C$5:$C$2504,$C1721,$D$5:$D$2504,$D1721,$J$5:$J$2504,$J1721,$B$5:$B$2504,$B1721)&gt;1,"Takror",""))</f>
        <v/>
      </c>
    </row>
    <row r="1722" customFormat="false" ht="15" hidden="false" customHeight="false" outlineLevel="0" collapsed="false">
      <c r="A1722" s="8" t="n">
        <v>1718</v>
      </c>
      <c r="B1722" s="13"/>
      <c r="C1722" s="12"/>
      <c r="D1722" s="13"/>
      <c r="E1722" s="24"/>
      <c r="F1722" s="12"/>
      <c r="G1722" s="12"/>
      <c r="H1722" s="25"/>
      <c r="I1722" s="14" t="str">
        <f aca="false">IF(OR($D1722="",$B1722=""),"",INT(($B1722-$D1722)/365.25))</f>
        <v/>
      </c>
      <c r="J1722" s="25"/>
      <c r="K1722" s="14" t="str">
        <f aca="false">IF(OR($J1722="",$I1722=""),"",IF(OR(AND($J1722="Gelmintoz",$I1722&gt;=2,$I1722&lt;=10),AND($J1722="Onkogematologik",$I1722&gt;=2,$I1722&lt;=18)),"Ha","Yo'q"))</f>
        <v/>
      </c>
      <c r="L1722" s="25"/>
      <c r="M1722" s="12"/>
      <c r="N1722" s="14" t="str">
        <f aca="false">IF(OR($C1722="",$D1722="",$J1722="",$B1722=""),"",IF(COUNTIFS($C$5:$C$2504,$C1722,$D$5:$D$2504,$D1722,$J$5:$J$2504,$J1722,$B$5:$B$2504,$B1722)&gt;1,"Takror",""))</f>
        <v/>
      </c>
    </row>
    <row r="1723" customFormat="false" ht="15" hidden="false" customHeight="false" outlineLevel="0" collapsed="false">
      <c r="A1723" s="8" t="n">
        <v>1719</v>
      </c>
      <c r="B1723" s="13"/>
      <c r="C1723" s="12"/>
      <c r="D1723" s="13"/>
      <c r="E1723" s="24"/>
      <c r="F1723" s="12"/>
      <c r="G1723" s="12"/>
      <c r="H1723" s="25"/>
      <c r="I1723" s="14" t="str">
        <f aca="false">IF(OR($D1723="",$B1723=""),"",INT(($B1723-$D1723)/365.25))</f>
        <v/>
      </c>
      <c r="J1723" s="25"/>
      <c r="K1723" s="14" t="str">
        <f aca="false">IF(OR($J1723="",$I1723=""),"",IF(OR(AND($J1723="Gelmintoz",$I1723&gt;=2,$I1723&lt;=10),AND($J1723="Onkogematologik",$I1723&gt;=2,$I1723&lt;=18)),"Ha","Yo'q"))</f>
        <v/>
      </c>
      <c r="L1723" s="25"/>
      <c r="M1723" s="12"/>
      <c r="N1723" s="14" t="str">
        <f aca="false">IF(OR($C1723="",$D1723="",$J1723="",$B1723=""),"",IF(COUNTIFS($C$5:$C$2504,$C1723,$D$5:$D$2504,$D1723,$J$5:$J$2504,$J1723,$B$5:$B$2504,$B1723)&gt;1,"Takror",""))</f>
        <v/>
      </c>
    </row>
    <row r="1724" customFormat="false" ht="15" hidden="false" customHeight="false" outlineLevel="0" collapsed="false">
      <c r="A1724" s="8" t="n">
        <v>1720</v>
      </c>
      <c r="B1724" s="13"/>
      <c r="C1724" s="12"/>
      <c r="D1724" s="13"/>
      <c r="E1724" s="24"/>
      <c r="F1724" s="12"/>
      <c r="G1724" s="12"/>
      <c r="H1724" s="25"/>
      <c r="I1724" s="14" t="str">
        <f aca="false">IF(OR($D1724="",$B1724=""),"",INT(($B1724-$D1724)/365.25))</f>
        <v/>
      </c>
      <c r="J1724" s="25"/>
      <c r="K1724" s="14" t="str">
        <f aca="false">IF(OR($J1724="",$I1724=""),"",IF(OR(AND($J1724="Gelmintoz",$I1724&gt;=2,$I1724&lt;=10),AND($J1724="Onkogematologik",$I1724&gt;=2,$I1724&lt;=18)),"Ha","Yo'q"))</f>
        <v/>
      </c>
      <c r="L1724" s="25"/>
      <c r="M1724" s="12"/>
      <c r="N1724" s="14" t="str">
        <f aca="false">IF(OR($C1724="",$D1724="",$J1724="",$B1724=""),"",IF(COUNTIFS($C$5:$C$2504,$C1724,$D$5:$D$2504,$D1724,$J$5:$J$2504,$J1724,$B$5:$B$2504,$B1724)&gt;1,"Takror",""))</f>
        <v/>
      </c>
    </row>
    <row r="1725" customFormat="false" ht="15" hidden="false" customHeight="false" outlineLevel="0" collapsed="false">
      <c r="A1725" s="8" t="n">
        <v>1721</v>
      </c>
      <c r="B1725" s="13"/>
      <c r="C1725" s="12"/>
      <c r="D1725" s="13"/>
      <c r="E1725" s="24"/>
      <c r="F1725" s="12"/>
      <c r="G1725" s="12"/>
      <c r="H1725" s="25"/>
      <c r="I1725" s="14" t="str">
        <f aca="false">IF(OR($D1725="",$B1725=""),"",INT(($B1725-$D1725)/365.25))</f>
        <v/>
      </c>
      <c r="J1725" s="25"/>
      <c r="K1725" s="14" t="str">
        <f aca="false">IF(OR($J1725="",$I1725=""),"",IF(OR(AND($J1725="Gelmintoz",$I1725&gt;=2,$I1725&lt;=10),AND($J1725="Onkogematologik",$I1725&gt;=2,$I1725&lt;=18)),"Ha","Yo'q"))</f>
        <v/>
      </c>
      <c r="L1725" s="25"/>
      <c r="M1725" s="12"/>
      <c r="N1725" s="14" t="str">
        <f aca="false">IF(OR($C1725="",$D1725="",$J1725="",$B1725=""),"",IF(COUNTIFS($C$5:$C$2504,$C1725,$D$5:$D$2504,$D1725,$J$5:$J$2504,$J1725,$B$5:$B$2504,$B1725)&gt;1,"Takror",""))</f>
        <v/>
      </c>
    </row>
    <row r="1726" customFormat="false" ht="15" hidden="false" customHeight="false" outlineLevel="0" collapsed="false">
      <c r="A1726" s="8" t="n">
        <v>1722</v>
      </c>
      <c r="B1726" s="13"/>
      <c r="C1726" s="12"/>
      <c r="D1726" s="13"/>
      <c r="E1726" s="24"/>
      <c r="F1726" s="12"/>
      <c r="G1726" s="12"/>
      <c r="H1726" s="25"/>
      <c r="I1726" s="14" t="str">
        <f aca="false">IF(OR($D1726="",$B1726=""),"",INT(($B1726-$D1726)/365.25))</f>
        <v/>
      </c>
      <c r="J1726" s="25"/>
      <c r="K1726" s="14" t="str">
        <f aca="false">IF(OR($J1726="",$I1726=""),"",IF(OR(AND($J1726="Gelmintoz",$I1726&gt;=2,$I1726&lt;=10),AND($J1726="Onkogematologik",$I1726&gt;=2,$I1726&lt;=18)),"Ha","Yo'q"))</f>
        <v/>
      </c>
      <c r="L1726" s="25"/>
      <c r="M1726" s="12"/>
      <c r="N1726" s="14" t="str">
        <f aca="false">IF(OR($C1726="",$D1726="",$J1726="",$B1726=""),"",IF(COUNTIFS($C$5:$C$2504,$C1726,$D$5:$D$2504,$D1726,$J$5:$J$2504,$J1726,$B$5:$B$2504,$B1726)&gt;1,"Takror",""))</f>
        <v/>
      </c>
    </row>
    <row r="1727" customFormat="false" ht="15" hidden="false" customHeight="false" outlineLevel="0" collapsed="false">
      <c r="A1727" s="8" t="n">
        <v>1723</v>
      </c>
      <c r="B1727" s="13"/>
      <c r="C1727" s="12"/>
      <c r="D1727" s="13"/>
      <c r="E1727" s="24"/>
      <c r="F1727" s="12"/>
      <c r="G1727" s="12"/>
      <c r="H1727" s="25"/>
      <c r="I1727" s="14" t="str">
        <f aca="false">IF(OR($D1727="",$B1727=""),"",INT(($B1727-$D1727)/365.25))</f>
        <v/>
      </c>
      <c r="J1727" s="25"/>
      <c r="K1727" s="14" t="str">
        <f aca="false">IF(OR($J1727="",$I1727=""),"",IF(OR(AND($J1727="Gelmintoz",$I1727&gt;=2,$I1727&lt;=10),AND($J1727="Onkogematologik",$I1727&gt;=2,$I1727&lt;=18)),"Ha","Yo'q"))</f>
        <v/>
      </c>
      <c r="L1727" s="25"/>
      <c r="M1727" s="12"/>
      <c r="N1727" s="14" t="str">
        <f aca="false">IF(OR($C1727="",$D1727="",$J1727="",$B1727=""),"",IF(COUNTIFS($C$5:$C$2504,$C1727,$D$5:$D$2504,$D1727,$J$5:$J$2504,$J1727,$B$5:$B$2504,$B1727)&gt;1,"Takror",""))</f>
        <v/>
      </c>
    </row>
    <row r="1728" customFormat="false" ht="15" hidden="false" customHeight="false" outlineLevel="0" collapsed="false">
      <c r="A1728" s="8" t="n">
        <v>1724</v>
      </c>
      <c r="B1728" s="13"/>
      <c r="C1728" s="12"/>
      <c r="D1728" s="13"/>
      <c r="E1728" s="24"/>
      <c r="F1728" s="12"/>
      <c r="G1728" s="12"/>
      <c r="H1728" s="25"/>
      <c r="I1728" s="14" t="str">
        <f aca="false">IF(OR($D1728="",$B1728=""),"",INT(($B1728-$D1728)/365.25))</f>
        <v/>
      </c>
      <c r="J1728" s="25"/>
      <c r="K1728" s="14" t="str">
        <f aca="false">IF(OR($J1728="",$I1728=""),"",IF(OR(AND($J1728="Gelmintoz",$I1728&gt;=2,$I1728&lt;=10),AND($J1728="Onkogematologik",$I1728&gt;=2,$I1728&lt;=18)),"Ha","Yo'q"))</f>
        <v/>
      </c>
      <c r="L1728" s="25"/>
      <c r="M1728" s="12"/>
      <c r="N1728" s="14" t="str">
        <f aca="false">IF(OR($C1728="",$D1728="",$J1728="",$B1728=""),"",IF(COUNTIFS($C$5:$C$2504,$C1728,$D$5:$D$2504,$D1728,$J$5:$J$2504,$J1728,$B$5:$B$2504,$B1728)&gt;1,"Takror",""))</f>
        <v/>
      </c>
    </row>
    <row r="1729" customFormat="false" ht="15" hidden="false" customHeight="false" outlineLevel="0" collapsed="false">
      <c r="A1729" s="8" t="n">
        <v>1725</v>
      </c>
      <c r="B1729" s="13"/>
      <c r="C1729" s="12"/>
      <c r="D1729" s="13"/>
      <c r="E1729" s="24"/>
      <c r="F1729" s="12"/>
      <c r="G1729" s="12"/>
      <c r="H1729" s="25"/>
      <c r="I1729" s="14" t="str">
        <f aca="false">IF(OR($D1729="",$B1729=""),"",INT(($B1729-$D1729)/365.25))</f>
        <v/>
      </c>
      <c r="J1729" s="25"/>
      <c r="K1729" s="14" t="str">
        <f aca="false">IF(OR($J1729="",$I1729=""),"",IF(OR(AND($J1729="Gelmintoz",$I1729&gt;=2,$I1729&lt;=10),AND($J1729="Onkogematologik",$I1729&gt;=2,$I1729&lt;=18)),"Ha","Yo'q"))</f>
        <v/>
      </c>
      <c r="L1729" s="25"/>
      <c r="M1729" s="12"/>
      <c r="N1729" s="14" t="str">
        <f aca="false">IF(OR($C1729="",$D1729="",$J1729="",$B1729=""),"",IF(COUNTIFS($C$5:$C$2504,$C1729,$D$5:$D$2504,$D1729,$J$5:$J$2504,$J1729,$B$5:$B$2504,$B1729)&gt;1,"Takror",""))</f>
        <v/>
      </c>
    </row>
    <row r="1730" customFormat="false" ht="15" hidden="false" customHeight="false" outlineLevel="0" collapsed="false">
      <c r="A1730" s="8" t="n">
        <v>1726</v>
      </c>
      <c r="B1730" s="13"/>
      <c r="C1730" s="12"/>
      <c r="D1730" s="13"/>
      <c r="E1730" s="24"/>
      <c r="F1730" s="12"/>
      <c r="G1730" s="12"/>
      <c r="H1730" s="25"/>
      <c r="I1730" s="14" t="str">
        <f aca="false">IF(OR($D1730="",$B1730=""),"",INT(($B1730-$D1730)/365.25))</f>
        <v/>
      </c>
      <c r="J1730" s="25"/>
      <c r="K1730" s="14" t="str">
        <f aca="false">IF(OR($J1730="",$I1730=""),"",IF(OR(AND($J1730="Gelmintoz",$I1730&gt;=2,$I1730&lt;=10),AND($J1730="Onkogematologik",$I1730&gt;=2,$I1730&lt;=18)),"Ha","Yo'q"))</f>
        <v/>
      </c>
      <c r="L1730" s="25"/>
      <c r="M1730" s="12"/>
      <c r="N1730" s="14" t="str">
        <f aca="false">IF(OR($C1730="",$D1730="",$J1730="",$B1730=""),"",IF(COUNTIFS($C$5:$C$2504,$C1730,$D$5:$D$2504,$D1730,$J$5:$J$2504,$J1730,$B$5:$B$2504,$B1730)&gt;1,"Takror",""))</f>
        <v/>
      </c>
    </row>
    <row r="1731" customFormat="false" ht="15" hidden="false" customHeight="false" outlineLevel="0" collapsed="false">
      <c r="A1731" s="8" t="n">
        <v>1727</v>
      </c>
      <c r="B1731" s="13"/>
      <c r="C1731" s="12"/>
      <c r="D1731" s="13"/>
      <c r="E1731" s="24"/>
      <c r="F1731" s="12"/>
      <c r="G1731" s="12"/>
      <c r="H1731" s="25"/>
      <c r="I1731" s="14" t="str">
        <f aca="false">IF(OR($D1731="",$B1731=""),"",INT(($B1731-$D1731)/365.25))</f>
        <v/>
      </c>
      <c r="J1731" s="25"/>
      <c r="K1731" s="14" t="str">
        <f aca="false">IF(OR($J1731="",$I1731=""),"",IF(OR(AND($J1731="Gelmintoz",$I1731&gt;=2,$I1731&lt;=10),AND($J1731="Onkogematologik",$I1731&gt;=2,$I1731&lt;=18)),"Ha","Yo'q"))</f>
        <v/>
      </c>
      <c r="L1731" s="25"/>
      <c r="M1731" s="12"/>
      <c r="N1731" s="14" t="str">
        <f aca="false">IF(OR($C1731="",$D1731="",$J1731="",$B1731=""),"",IF(COUNTIFS($C$5:$C$2504,$C1731,$D$5:$D$2504,$D1731,$J$5:$J$2504,$J1731,$B$5:$B$2504,$B1731)&gt;1,"Takror",""))</f>
        <v/>
      </c>
    </row>
    <row r="1732" customFormat="false" ht="15" hidden="false" customHeight="false" outlineLevel="0" collapsed="false">
      <c r="A1732" s="8" t="n">
        <v>1728</v>
      </c>
      <c r="B1732" s="13"/>
      <c r="C1732" s="12"/>
      <c r="D1732" s="13"/>
      <c r="E1732" s="24"/>
      <c r="F1732" s="12"/>
      <c r="G1732" s="12"/>
      <c r="H1732" s="25"/>
      <c r="I1732" s="14" t="str">
        <f aca="false">IF(OR($D1732="",$B1732=""),"",INT(($B1732-$D1732)/365.25))</f>
        <v/>
      </c>
      <c r="J1732" s="25"/>
      <c r="K1732" s="14" t="str">
        <f aca="false">IF(OR($J1732="",$I1732=""),"",IF(OR(AND($J1732="Gelmintoz",$I1732&gt;=2,$I1732&lt;=10),AND($J1732="Onkogematologik",$I1732&gt;=2,$I1732&lt;=18)),"Ha","Yo'q"))</f>
        <v/>
      </c>
      <c r="L1732" s="25"/>
      <c r="M1732" s="12"/>
      <c r="N1732" s="14" t="str">
        <f aca="false">IF(OR($C1732="",$D1732="",$J1732="",$B1732=""),"",IF(COUNTIFS($C$5:$C$2504,$C1732,$D$5:$D$2504,$D1732,$J$5:$J$2504,$J1732,$B$5:$B$2504,$B1732)&gt;1,"Takror",""))</f>
        <v/>
      </c>
    </row>
    <row r="1733" customFormat="false" ht="15" hidden="false" customHeight="false" outlineLevel="0" collapsed="false">
      <c r="A1733" s="8" t="n">
        <v>1729</v>
      </c>
      <c r="B1733" s="13"/>
      <c r="C1733" s="12"/>
      <c r="D1733" s="13"/>
      <c r="E1733" s="24"/>
      <c r="F1733" s="12"/>
      <c r="G1733" s="12"/>
      <c r="H1733" s="25"/>
      <c r="I1733" s="14" t="str">
        <f aca="false">IF(OR($D1733="",$B1733=""),"",INT(($B1733-$D1733)/365.25))</f>
        <v/>
      </c>
      <c r="J1733" s="25"/>
      <c r="K1733" s="14" t="str">
        <f aca="false">IF(OR($J1733="",$I1733=""),"",IF(OR(AND($J1733="Gelmintoz",$I1733&gt;=2,$I1733&lt;=10),AND($J1733="Onkogematologik",$I1733&gt;=2,$I1733&lt;=18)),"Ha","Yo'q"))</f>
        <v/>
      </c>
      <c r="L1733" s="25"/>
      <c r="M1733" s="12"/>
      <c r="N1733" s="14" t="str">
        <f aca="false">IF(OR($C1733="",$D1733="",$J1733="",$B1733=""),"",IF(COUNTIFS($C$5:$C$2504,$C1733,$D$5:$D$2504,$D1733,$J$5:$J$2504,$J1733,$B$5:$B$2504,$B1733)&gt;1,"Takror",""))</f>
        <v/>
      </c>
    </row>
    <row r="1734" customFormat="false" ht="15" hidden="false" customHeight="false" outlineLevel="0" collapsed="false">
      <c r="A1734" s="8" t="n">
        <v>1730</v>
      </c>
      <c r="B1734" s="13"/>
      <c r="C1734" s="12"/>
      <c r="D1734" s="13"/>
      <c r="E1734" s="24"/>
      <c r="F1734" s="12"/>
      <c r="G1734" s="12"/>
      <c r="H1734" s="25"/>
      <c r="I1734" s="14" t="str">
        <f aca="false">IF(OR($D1734="",$B1734=""),"",INT(($B1734-$D1734)/365.25))</f>
        <v/>
      </c>
      <c r="J1734" s="25"/>
      <c r="K1734" s="14" t="str">
        <f aca="false">IF(OR($J1734="",$I1734=""),"",IF(OR(AND($J1734="Gelmintoz",$I1734&gt;=2,$I1734&lt;=10),AND($J1734="Onkogematologik",$I1734&gt;=2,$I1734&lt;=18)),"Ha","Yo'q"))</f>
        <v/>
      </c>
      <c r="L1734" s="25"/>
      <c r="M1734" s="12"/>
      <c r="N1734" s="14" t="str">
        <f aca="false">IF(OR($C1734="",$D1734="",$J1734="",$B1734=""),"",IF(COUNTIFS($C$5:$C$2504,$C1734,$D$5:$D$2504,$D1734,$J$5:$J$2504,$J1734,$B$5:$B$2504,$B1734)&gt;1,"Takror",""))</f>
        <v/>
      </c>
    </row>
    <row r="1735" customFormat="false" ht="15" hidden="false" customHeight="false" outlineLevel="0" collapsed="false">
      <c r="A1735" s="8" t="n">
        <v>1731</v>
      </c>
      <c r="B1735" s="13"/>
      <c r="C1735" s="12"/>
      <c r="D1735" s="13"/>
      <c r="E1735" s="24"/>
      <c r="F1735" s="12"/>
      <c r="G1735" s="12"/>
      <c r="H1735" s="25"/>
      <c r="I1735" s="14" t="str">
        <f aca="false">IF(OR($D1735="",$B1735=""),"",INT(($B1735-$D1735)/365.25))</f>
        <v/>
      </c>
      <c r="J1735" s="25"/>
      <c r="K1735" s="14" t="str">
        <f aca="false">IF(OR($J1735="",$I1735=""),"",IF(OR(AND($J1735="Gelmintoz",$I1735&gt;=2,$I1735&lt;=10),AND($J1735="Onkogematologik",$I1735&gt;=2,$I1735&lt;=18)),"Ha","Yo'q"))</f>
        <v/>
      </c>
      <c r="L1735" s="25"/>
      <c r="M1735" s="12"/>
      <c r="N1735" s="14" t="str">
        <f aca="false">IF(OR($C1735="",$D1735="",$J1735="",$B1735=""),"",IF(COUNTIFS($C$5:$C$2504,$C1735,$D$5:$D$2504,$D1735,$J$5:$J$2504,$J1735,$B$5:$B$2504,$B1735)&gt;1,"Takror",""))</f>
        <v/>
      </c>
    </row>
    <row r="1736" customFormat="false" ht="15" hidden="false" customHeight="false" outlineLevel="0" collapsed="false">
      <c r="A1736" s="8" t="n">
        <v>1732</v>
      </c>
      <c r="B1736" s="13"/>
      <c r="C1736" s="12"/>
      <c r="D1736" s="13"/>
      <c r="E1736" s="24"/>
      <c r="F1736" s="12"/>
      <c r="G1736" s="12"/>
      <c r="H1736" s="25"/>
      <c r="I1736" s="14" t="str">
        <f aca="false">IF(OR($D1736="",$B1736=""),"",INT(($B1736-$D1736)/365.25))</f>
        <v/>
      </c>
      <c r="J1736" s="25"/>
      <c r="K1736" s="14" t="str">
        <f aca="false">IF(OR($J1736="",$I1736=""),"",IF(OR(AND($J1736="Gelmintoz",$I1736&gt;=2,$I1736&lt;=10),AND($J1736="Onkogematologik",$I1736&gt;=2,$I1736&lt;=18)),"Ha","Yo'q"))</f>
        <v/>
      </c>
      <c r="L1736" s="25"/>
      <c r="M1736" s="12"/>
      <c r="N1736" s="14" t="str">
        <f aca="false">IF(OR($C1736="",$D1736="",$J1736="",$B1736=""),"",IF(COUNTIFS($C$5:$C$2504,$C1736,$D$5:$D$2504,$D1736,$J$5:$J$2504,$J1736,$B$5:$B$2504,$B1736)&gt;1,"Takror",""))</f>
        <v/>
      </c>
    </row>
    <row r="1737" customFormat="false" ht="15" hidden="false" customHeight="false" outlineLevel="0" collapsed="false">
      <c r="A1737" s="8" t="n">
        <v>1733</v>
      </c>
      <c r="B1737" s="13"/>
      <c r="C1737" s="12"/>
      <c r="D1737" s="13"/>
      <c r="E1737" s="24"/>
      <c r="F1737" s="12"/>
      <c r="G1737" s="12"/>
      <c r="H1737" s="25"/>
      <c r="I1737" s="14" t="str">
        <f aca="false">IF(OR($D1737="",$B1737=""),"",INT(($B1737-$D1737)/365.25))</f>
        <v/>
      </c>
      <c r="J1737" s="25"/>
      <c r="K1737" s="14" t="str">
        <f aca="false">IF(OR($J1737="",$I1737=""),"",IF(OR(AND($J1737="Gelmintoz",$I1737&gt;=2,$I1737&lt;=10),AND($J1737="Onkogematologik",$I1737&gt;=2,$I1737&lt;=18)),"Ha","Yo'q"))</f>
        <v/>
      </c>
      <c r="L1737" s="25"/>
      <c r="M1737" s="12"/>
      <c r="N1737" s="14" t="str">
        <f aca="false">IF(OR($C1737="",$D1737="",$J1737="",$B1737=""),"",IF(COUNTIFS($C$5:$C$2504,$C1737,$D$5:$D$2504,$D1737,$J$5:$J$2504,$J1737,$B$5:$B$2504,$B1737)&gt;1,"Takror",""))</f>
        <v/>
      </c>
    </row>
    <row r="1738" customFormat="false" ht="15" hidden="false" customHeight="false" outlineLevel="0" collapsed="false">
      <c r="A1738" s="8" t="n">
        <v>1734</v>
      </c>
      <c r="B1738" s="13"/>
      <c r="C1738" s="12"/>
      <c r="D1738" s="13"/>
      <c r="E1738" s="24"/>
      <c r="F1738" s="12"/>
      <c r="G1738" s="12"/>
      <c r="H1738" s="25"/>
      <c r="I1738" s="14" t="str">
        <f aca="false">IF(OR($D1738="",$B1738=""),"",INT(($B1738-$D1738)/365.25))</f>
        <v/>
      </c>
      <c r="J1738" s="25"/>
      <c r="K1738" s="14" t="str">
        <f aca="false">IF(OR($J1738="",$I1738=""),"",IF(OR(AND($J1738="Gelmintoz",$I1738&gt;=2,$I1738&lt;=10),AND($J1738="Onkogematologik",$I1738&gt;=2,$I1738&lt;=18)),"Ha","Yo'q"))</f>
        <v/>
      </c>
      <c r="L1738" s="25"/>
      <c r="M1738" s="12"/>
      <c r="N1738" s="14" t="str">
        <f aca="false">IF(OR($C1738="",$D1738="",$J1738="",$B1738=""),"",IF(COUNTIFS($C$5:$C$2504,$C1738,$D$5:$D$2504,$D1738,$J$5:$J$2504,$J1738,$B$5:$B$2504,$B1738)&gt;1,"Takror",""))</f>
        <v/>
      </c>
    </row>
    <row r="1739" customFormat="false" ht="15" hidden="false" customHeight="false" outlineLevel="0" collapsed="false">
      <c r="A1739" s="8" t="n">
        <v>1735</v>
      </c>
      <c r="B1739" s="13"/>
      <c r="C1739" s="12"/>
      <c r="D1739" s="13"/>
      <c r="E1739" s="24"/>
      <c r="F1739" s="12"/>
      <c r="G1739" s="12"/>
      <c r="H1739" s="25"/>
      <c r="I1739" s="14" t="str">
        <f aca="false">IF(OR($D1739="",$B1739=""),"",INT(($B1739-$D1739)/365.25))</f>
        <v/>
      </c>
      <c r="J1739" s="25"/>
      <c r="K1739" s="14" t="str">
        <f aca="false">IF(OR($J1739="",$I1739=""),"",IF(OR(AND($J1739="Gelmintoz",$I1739&gt;=2,$I1739&lt;=10),AND($J1739="Onkogematologik",$I1739&gt;=2,$I1739&lt;=18)),"Ha","Yo'q"))</f>
        <v/>
      </c>
      <c r="L1739" s="25"/>
      <c r="M1739" s="12"/>
      <c r="N1739" s="14" t="str">
        <f aca="false">IF(OR($C1739="",$D1739="",$J1739="",$B1739=""),"",IF(COUNTIFS($C$5:$C$2504,$C1739,$D$5:$D$2504,$D1739,$J$5:$J$2504,$J1739,$B$5:$B$2504,$B1739)&gt;1,"Takror",""))</f>
        <v/>
      </c>
    </row>
    <row r="1740" customFormat="false" ht="15" hidden="false" customHeight="false" outlineLevel="0" collapsed="false">
      <c r="A1740" s="8" t="n">
        <v>1736</v>
      </c>
      <c r="B1740" s="13"/>
      <c r="C1740" s="12"/>
      <c r="D1740" s="13"/>
      <c r="E1740" s="24"/>
      <c r="F1740" s="12"/>
      <c r="G1740" s="12"/>
      <c r="H1740" s="25"/>
      <c r="I1740" s="14" t="str">
        <f aca="false">IF(OR($D1740="",$B1740=""),"",INT(($B1740-$D1740)/365.25))</f>
        <v/>
      </c>
      <c r="J1740" s="25"/>
      <c r="K1740" s="14" t="str">
        <f aca="false">IF(OR($J1740="",$I1740=""),"",IF(OR(AND($J1740="Gelmintoz",$I1740&gt;=2,$I1740&lt;=10),AND($J1740="Onkogematologik",$I1740&gt;=2,$I1740&lt;=18)),"Ha","Yo'q"))</f>
        <v/>
      </c>
      <c r="L1740" s="25"/>
      <c r="M1740" s="12"/>
      <c r="N1740" s="14" t="str">
        <f aca="false">IF(OR($C1740="",$D1740="",$J1740="",$B1740=""),"",IF(COUNTIFS($C$5:$C$2504,$C1740,$D$5:$D$2504,$D1740,$J$5:$J$2504,$J1740,$B$5:$B$2504,$B1740)&gt;1,"Takror",""))</f>
        <v/>
      </c>
    </row>
    <row r="1741" customFormat="false" ht="15" hidden="false" customHeight="false" outlineLevel="0" collapsed="false">
      <c r="A1741" s="8" t="n">
        <v>1737</v>
      </c>
      <c r="B1741" s="13"/>
      <c r="C1741" s="12"/>
      <c r="D1741" s="13"/>
      <c r="E1741" s="24"/>
      <c r="F1741" s="12"/>
      <c r="G1741" s="12"/>
      <c r="H1741" s="25"/>
      <c r="I1741" s="14" t="str">
        <f aca="false">IF(OR($D1741="",$B1741=""),"",INT(($B1741-$D1741)/365.25))</f>
        <v/>
      </c>
      <c r="J1741" s="25"/>
      <c r="K1741" s="14" t="str">
        <f aca="false">IF(OR($J1741="",$I1741=""),"",IF(OR(AND($J1741="Gelmintoz",$I1741&gt;=2,$I1741&lt;=10),AND($J1741="Onkogematologik",$I1741&gt;=2,$I1741&lt;=18)),"Ha","Yo'q"))</f>
        <v/>
      </c>
      <c r="L1741" s="25"/>
      <c r="M1741" s="12"/>
      <c r="N1741" s="14" t="str">
        <f aca="false">IF(OR($C1741="",$D1741="",$J1741="",$B1741=""),"",IF(COUNTIFS($C$5:$C$2504,$C1741,$D$5:$D$2504,$D1741,$J$5:$J$2504,$J1741,$B$5:$B$2504,$B1741)&gt;1,"Takror",""))</f>
        <v/>
      </c>
    </row>
    <row r="1742" customFormat="false" ht="15" hidden="false" customHeight="false" outlineLevel="0" collapsed="false">
      <c r="A1742" s="8" t="n">
        <v>1738</v>
      </c>
      <c r="B1742" s="13"/>
      <c r="C1742" s="12"/>
      <c r="D1742" s="13"/>
      <c r="E1742" s="24"/>
      <c r="F1742" s="12"/>
      <c r="G1742" s="12"/>
      <c r="H1742" s="25"/>
      <c r="I1742" s="14" t="str">
        <f aca="false">IF(OR($D1742="",$B1742=""),"",INT(($B1742-$D1742)/365.25))</f>
        <v/>
      </c>
      <c r="J1742" s="25"/>
      <c r="K1742" s="14" t="str">
        <f aca="false">IF(OR($J1742="",$I1742=""),"",IF(OR(AND($J1742="Gelmintoz",$I1742&gt;=2,$I1742&lt;=10),AND($J1742="Onkogematologik",$I1742&gt;=2,$I1742&lt;=18)),"Ha","Yo'q"))</f>
        <v/>
      </c>
      <c r="L1742" s="25"/>
      <c r="M1742" s="12"/>
      <c r="N1742" s="14" t="str">
        <f aca="false">IF(OR($C1742="",$D1742="",$J1742="",$B1742=""),"",IF(COUNTIFS($C$5:$C$2504,$C1742,$D$5:$D$2504,$D1742,$J$5:$J$2504,$J1742,$B$5:$B$2504,$B1742)&gt;1,"Takror",""))</f>
        <v/>
      </c>
    </row>
    <row r="1743" customFormat="false" ht="15" hidden="false" customHeight="false" outlineLevel="0" collapsed="false">
      <c r="A1743" s="8" t="n">
        <v>1739</v>
      </c>
      <c r="B1743" s="13"/>
      <c r="C1743" s="12"/>
      <c r="D1743" s="13"/>
      <c r="E1743" s="24"/>
      <c r="F1743" s="12"/>
      <c r="G1743" s="12"/>
      <c r="H1743" s="25"/>
      <c r="I1743" s="14" t="str">
        <f aca="false">IF(OR($D1743="",$B1743=""),"",INT(($B1743-$D1743)/365.25))</f>
        <v/>
      </c>
      <c r="J1743" s="25"/>
      <c r="K1743" s="14" t="str">
        <f aca="false">IF(OR($J1743="",$I1743=""),"",IF(OR(AND($J1743="Gelmintoz",$I1743&gt;=2,$I1743&lt;=10),AND($J1743="Onkogematologik",$I1743&gt;=2,$I1743&lt;=18)),"Ha","Yo'q"))</f>
        <v/>
      </c>
      <c r="L1743" s="25"/>
      <c r="M1743" s="12"/>
      <c r="N1743" s="14" t="str">
        <f aca="false">IF(OR($C1743="",$D1743="",$J1743="",$B1743=""),"",IF(COUNTIFS($C$5:$C$2504,$C1743,$D$5:$D$2504,$D1743,$J$5:$J$2504,$J1743,$B$5:$B$2504,$B1743)&gt;1,"Takror",""))</f>
        <v/>
      </c>
    </row>
    <row r="1744" customFormat="false" ht="15" hidden="false" customHeight="false" outlineLevel="0" collapsed="false">
      <c r="A1744" s="8" t="n">
        <v>1740</v>
      </c>
      <c r="B1744" s="13"/>
      <c r="C1744" s="12"/>
      <c r="D1744" s="13"/>
      <c r="E1744" s="24"/>
      <c r="F1744" s="12"/>
      <c r="G1744" s="12"/>
      <c r="H1744" s="25"/>
      <c r="I1744" s="14" t="str">
        <f aca="false">IF(OR($D1744="",$B1744=""),"",INT(($B1744-$D1744)/365.25))</f>
        <v/>
      </c>
      <c r="J1744" s="25"/>
      <c r="K1744" s="14" t="str">
        <f aca="false">IF(OR($J1744="",$I1744=""),"",IF(OR(AND($J1744="Gelmintoz",$I1744&gt;=2,$I1744&lt;=10),AND($J1744="Onkogematologik",$I1744&gt;=2,$I1744&lt;=18)),"Ha","Yo'q"))</f>
        <v/>
      </c>
      <c r="L1744" s="25"/>
      <c r="M1744" s="12"/>
      <c r="N1744" s="14" t="str">
        <f aca="false">IF(OR($C1744="",$D1744="",$J1744="",$B1744=""),"",IF(COUNTIFS($C$5:$C$2504,$C1744,$D$5:$D$2504,$D1744,$J$5:$J$2504,$J1744,$B$5:$B$2504,$B1744)&gt;1,"Takror",""))</f>
        <v/>
      </c>
    </row>
    <row r="1745" customFormat="false" ht="15" hidden="false" customHeight="false" outlineLevel="0" collapsed="false">
      <c r="A1745" s="8" t="n">
        <v>1741</v>
      </c>
      <c r="B1745" s="13"/>
      <c r="C1745" s="12"/>
      <c r="D1745" s="13"/>
      <c r="E1745" s="24"/>
      <c r="F1745" s="12"/>
      <c r="G1745" s="12"/>
      <c r="H1745" s="25"/>
      <c r="I1745" s="14" t="str">
        <f aca="false">IF(OR($D1745="",$B1745=""),"",INT(($B1745-$D1745)/365.25))</f>
        <v/>
      </c>
      <c r="J1745" s="25"/>
      <c r="K1745" s="14" t="str">
        <f aca="false">IF(OR($J1745="",$I1745=""),"",IF(OR(AND($J1745="Gelmintoz",$I1745&gt;=2,$I1745&lt;=10),AND($J1745="Onkogematologik",$I1745&gt;=2,$I1745&lt;=18)),"Ha","Yo'q"))</f>
        <v/>
      </c>
      <c r="L1745" s="25"/>
      <c r="M1745" s="12"/>
      <c r="N1745" s="14" t="str">
        <f aca="false">IF(OR($C1745="",$D1745="",$J1745="",$B1745=""),"",IF(COUNTIFS($C$5:$C$2504,$C1745,$D$5:$D$2504,$D1745,$J$5:$J$2504,$J1745,$B$5:$B$2504,$B1745)&gt;1,"Takror",""))</f>
        <v/>
      </c>
    </row>
    <row r="1746" customFormat="false" ht="15" hidden="false" customHeight="false" outlineLevel="0" collapsed="false">
      <c r="A1746" s="8" t="n">
        <v>1742</v>
      </c>
      <c r="B1746" s="13"/>
      <c r="C1746" s="12"/>
      <c r="D1746" s="13"/>
      <c r="E1746" s="24"/>
      <c r="F1746" s="12"/>
      <c r="G1746" s="12"/>
      <c r="H1746" s="25"/>
      <c r="I1746" s="14" t="str">
        <f aca="false">IF(OR($D1746="",$B1746=""),"",INT(($B1746-$D1746)/365.25))</f>
        <v/>
      </c>
      <c r="J1746" s="25"/>
      <c r="K1746" s="14" t="str">
        <f aca="false">IF(OR($J1746="",$I1746=""),"",IF(OR(AND($J1746="Gelmintoz",$I1746&gt;=2,$I1746&lt;=10),AND($J1746="Onkogematologik",$I1746&gt;=2,$I1746&lt;=18)),"Ha","Yo'q"))</f>
        <v/>
      </c>
      <c r="L1746" s="25"/>
      <c r="M1746" s="12"/>
      <c r="N1746" s="14" t="str">
        <f aca="false">IF(OR($C1746="",$D1746="",$J1746="",$B1746=""),"",IF(COUNTIFS($C$5:$C$2504,$C1746,$D$5:$D$2504,$D1746,$J$5:$J$2504,$J1746,$B$5:$B$2504,$B1746)&gt;1,"Takror",""))</f>
        <v/>
      </c>
    </row>
    <row r="1747" customFormat="false" ht="15" hidden="false" customHeight="false" outlineLevel="0" collapsed="false">
      <c r="A1747" s="8" t="n">
        <v>1743</v>
      </c>
      <c r="B1747" s="13"/>
      <c r="C1747" s="12"/>
      <c r="D1747" s="13"/>
      <c r="E1747" s="24"/>
      <c r="F1747" s="12"/>
      <c r="G1747" s="12"/>
      <c r="H1747" s="25"/>
      <c r="I1747" s="14" t="str">
        <f aca="false">IF(OR($D1747="",$B1747=""),"",INT(($B1747-$D1747)/365.25))</f>
        <v/>
      </c>
      <c r="J1747" s="25"/>
      <c r="K1747" s="14" t="str">
        <f aca="false">IF(OR($J1747="",$I1747=""),"",IF(OR(AND($J1747="Gelmintoz",$I1747&gt;=2,$I1747&lt;=10),AND($J1747="Onkogematologik",$I1747&gt;=2,$I1747&lt;=18)),"Ha","Yo'q"))</f>
        <v/>
      </c>
      <c r="L1747" s="25"/>
      <c r="M1747" s="12"/>
      <c r="N1747" s="14" t="str">
        <f aca="false">IF(OR($C1747="",$D1747="",$J1747="",$B1747=""),"",IF(COUNTIFS($C$5:$C$2504,$C1747,$D$5:$D$2504,$D1747,$J$5:$J$2504,$J1747,$B$5:$B$2504,$B1747)&gt;1,"Takror",""))</f>
        <v/>
      </c>
    </row>
    <row r="1748" customFormat="false" ht="15" hidden="false" customHeight="false" outlineLevel="0" collapsed="false">
      <c r="A1748" s="8" t="n">
        <v>1744</v>
      </c>
      <c r="B1748" s="13"/>
      <c r="C1748" s="12"/>
      <c r="D1748" s="13"/>
      <c r="E1748" s="24"/>
      <c r="F1748" s="12"/>
      <c r="G1748" s="12"/>
      <c r="H1748" s="25"/>
      <c r="I1748" s="14" t="str">
        <f aca="false">IF(OR($D1748="",$B1748=""),"",INT(($B1748-$D1748)/365.25))</f>
        <v/>
      </c>
      <c r="J1748" s="25"/>
      <c r="K1748" s="14" t="str">
        <f aca="false">IF(OR($J1748="",$I1748=""),"",IF(OR(AND($J1748="Gelmintoz",$I1748&gt;=2,$I1748&lt;=10),AND($J1748="Onkogematologik",$I1748&gt;=2,$I1748&lt;=18)),"Ha","Yo'q"))</f>
        <v/>
      </c>
      <c r="L1748" s="25"/>
      <c r="M1748" s="12"/>
      <c r="N1748" s="14" t="str">
        <f aca="false">IF(OR($C1748="",$D1748="",$J1748="",$B1748=""),"",IF(COUNTIFS($C$5:$C$2504,$C1748,$D$5:$D$2504,$D1748,$J$5:$J$2504,$J1748,$B$5:$B$2504,$B1748)&gt;1,"Takror",""))</f>
        <v/>
      </c>
    </row>
    <row r="1749" customFormat="false" ht="15" hidden="false" customHeight="false" outlineLevel="0" collapsed="false">
      <c r="A1749" s="8" t="n">
        <v>1745</v>
      </c>
      <c r="B1749" s="13"/>
      <c r="C1749" s="12"/>
      <c r="D1749" s="13"/>
      <c r="E1749" s="24"/>
      <c r="F1749" s="12"/>
      <c r="G1749" s="12"/>
      <c r="H1749" s="25"/>
      <c r="I1749" s="14" t="str">
        <f aca="false">IF(OR($D1749="",$B1749=""),"",INT(($B1749-$D1749)/365.25))</f>
        <v/>
      </c>
      <c r="J1749" s="25"/>
      <c r="K1749" s="14" t="str">
        <f aca="false">IF(OR($J1749="",$I1749=""),"",IF(OR(AND($J1749="Gelmintoz",$I1749&gt;=2,$I1749&lt;=10),AND($J1749="Onkogematologik",$I1749&gt;=2,$I1749&lt;=18)),"Ha","Yo'q"))</f>
        <v/>
      </c>
      <c r="L1749" s="25"/>
      <c r="M1749" s="12"/>
      <c r="N1749" s="14" t="str">
        <f aca="false">IF(OR($C1749="",$D1749="",$J1749="",$B1749=""),"",IF(COUNTIFS($C$5:$C$2504,$C1749,$D$5:$D$2504,$D1749,$J$5:$J$2504,$J1749,$B$5:$B$2504,$B1749)&gt;1,"Takror",""))</f>
        <v/>
      </c>
    </row>
    <row r="1750" customFormat="false" ht="15" hidden="false" customHeight="false" outlineLevel="0" collapsed="false">
      <c r="A1750" s="8" t="n">
        <v>1746</v>
      </c>
      <c r="B1750" s="13"/>
      <c r="C1750" s="12"/>
      <c r="D1750" s="13"/>
      <c r="E1750" s="24"/>
      <c r="F1750" s="12"/>
      <c r="G1750" s="12"/>
      <c r="H1750" s="25"/>
      <c r="I1750" s="14" t="str">
        <f aca="false">IF(OR($D1750="",$B1750=""),"",INT(($B1750-$D1750)/365.25))</f>
        <v/>
      </c>
      <c r="J1750" s="25"/>
      <c r="K1750" s="14" t="str">
        <f aca="false">IF(OR($J1750="",$I1750=""),"",IF(OR(AND($J1750="Gelmintoz",$I1750&gt;=2,$I1750&lt;=10),AND($J1750="Onkogematologik",$I1750&gt;=2,$I1750&lt;=18)),"Ha","Yo'q"))</f>
        <v/>
      </c>
      <c r="L1750" s="25"/>
      <c r="M1750" s="12"/>
      <c r="N1750" s="14" t="str">
        <f aca="false">IF(OR($C1750="",$D1750="",$J1750="",$B1750=""),"",IF(COUNTIFS($C$5:$C$2504,$C1750,$D$5:$D$2504,$D1750,$J$5:$J$2504,$J1750,$B$5:$B$2504,$B1750)&gt;1,"Takror",""))</f>
        <v/>
      </c>
    </row>
    <row r="1751" customFormat="false" ht="15" hidden="false" customHeight="false" outlineLevel="0" collapsed="false">
      <c r="A1751" s="8" t="n">
        <v>1747</v>
      </c>
      <c r="B1751" s="13"/>
      <c r="C1751" s="12"/>
      <c r="D1751" s="13"/>
      <c r="E1751" s="24"/>
      <c r="F1751" s="12"/>
      <c r="G1751" s="12"/>
      <c r="H1751" s="25"/>
      <c r="I1751" s="14" t="str">
        <f aca="false">IF(OR($D1751="",$B1751=""),"",INT(($B1751-$D1751)/365.25))</f>
        <v/>
      </c>
      <c r="J1751" s="25"/>
      <c r="K1751" s="14" t="str">
        <f aca="false">IF(OR($J1751="",$I1751=""),"",IF(OR(AND($J1751="Gelmintoz",$I1751&gt;=2,$I1751&lt;=10),AND($J1751="Onkogematologik",$I1751&gt;=2,$I1751&lt;=18)),"Ha","Yo'q"))</f>
        <v/>
      </c>
      <c r="L1751" s="25"/>
      <c r="M1751" s="12"/>
      <c r="N1751" s="14" t="str">
        <f aca="false">IF(OR($C1751="",$D1751="",$J1751="",$B1751=""),"",IF(COUNTIFS($C$5:$C$2504,$C1751,$D$5:$D$2504,$D1751,$J$5:$J$2504,$J1751,$B$5:$B$2504,$B1751)&gt;1,"Takror",""))</f>
        <v/>
      </c>
    </row>
    <row r="1752" customFormat="false" ht="15" hidden="false" customHeight="false" outlineLevel="0" collapsed="false">
      <c r="A1752" s="8" t="n">
        <v>1748</v>
      </c>
      <c r="B1752" s="13"/>
      <c r="C1752" s="12"/>
      <c r="D1752" s="13"/>
      <c r="E1752" s="24"/>
      <c r="F1752" s="12"/>
      <c r="G1752" s="12"/>
      <c r="H1752" s="25"/>
      <c r="I1752" s="14" t="str">
        <f aca="false">IF(OR($D1752="",$B1752=""),"",INT(($B1752-$D1752)/365.25))</f>
        <v/>
      </c>
      <c r="J1752" s="25"/>
      <c r="K1752" s="14" t="str">
        <f aca="false">IF(OR($J1752="",$I1752=""),"",IF(OR(AND($J1752="Gelmintoz",$I1752&gt;=2,$I1752&lt;=10),AND($J1752="Onkogematologik",$I1752&gt;=2,$I1752&lt;=18)),"Ha","Yo'q"))</f>
        <v/>
      </c>
      <c r="L1752" s="25"/>
      <c r="M1752" s="12"/>
      <c r="N1752" s="14" t="str">
        <f aca="false">IF(OR($C1752="",$D1752="",$J1752="",$B1752=""),"",IF(COUNTIFS($C$5:$C$2504,$C1752,$D$5:$D$2504,$D1752,$J$5:$J$2504,$J1752,$B$5:$B$2504,$B1752)&gt;1,"Takror",""))</f>
        <v/>
      </c>
    </row>
    <row r="1753" customFormat="false" ht="15" hidden="false" customHeight="false" outlineLevel="0" collapsed="false">
      <c r="A1753" s="8" t="n">
        <v>1749</v>
      </c>
      <c r="B1753" s="13"/>
      <c r="C1753" s="12"/>
      <c r="D1753" s="13"/>
      <c r="E1753" s="24"/>
      <c r="F1753" s="12"/>
      <c r="G1753" s="12"/>
      <c r="H1753" s="25"/>
      <c r="I1753" s="14" t="str">
        <f aca="false">IF(OR($D1753="",$B1753=""),"",INT(($B1753-$D1753)/365.25))</f>
        <v/>
      </c>
      <c r="J1753" s="25"/>
      <c r="K1753" s="14" t="str">
        <f aca="false">IF(OR($J1753="",$I1753=""),"",IF(OR(AND($J1753="Gelmintoz",$I1753&gt;=2,$I1753&lt;=10),AND($J1753="Onkogematologik",$I1753&gt;=2,$I1753&lt;=18)),"Ha","Yo'q"))</f>
        <v/>
      </c>
      <c r="L1753" s="25"/>
      <c r="M1753" s="12"/>
      <c r="N1753" s="14" t="str">
        <f aca="false">IF(OR($C1753="",$D1753="",$J1753="",$B1753=""),"",IF(COUNTIFS($C$5:$C$2504,$C1753,$D$5:$D$2504,$D1753,$J$5:$J$2504,$J1753,$B$5:$B$2504,$B1753)&gt;1,"Takror",""))</f>
        <v/>
      </c>
    </row>
    <row r="1754" customFormat="false" ht="15" hidden="false" customHeight="false" outlineLevel="0" collapsed="false">
      <c r="A1754" s="8" t="n">
        <v>1750</v>
      </c>
      <c r="B1754" s="13"/>
      <c r="C1754" s="12"/>
      <c r="D1754" s="13"/>
      <c r="E1754" s="24"/>
      <c r="F1754" s="12"/>
      <c r="G1754" s="12"/>
      <c r="H1754" s="25"/>
      <c r="I1754" s="14" t="str">
        <f aca="false">IF(OR($D1754="",$B1754=""),"",INT(($B1754-$D1754)/365.25))</f>
        <v/>
      </c>
      <c r="J1754" s="25"/>
      <c r="K1754" s="14" t="str">
        <f aca="false">IF(OR($J1754="",$I1754=""),"",IF(OR(AND($J1754="Gelmintoz",$I1754&gt;=2,$I1754&lt;=10),AND($J1754="Onkogematologik",$I1754&gt;=2,$I1754&lt;=18)),"Ha","Yo'q"))</f>
        <v/>
      </c>
      <c r="L1754" s="25"/>
      <c r="M1754" s="12"/>
      <c r="N1754" s="14" t="str">
        <f aca="false">IF(OR($C1754="",$D1754="",$J1754="",$B1754=""),"",IF(COUNTIFS($C$5:$C$2504,$C1754,$D$5:$D$2504,$D1754,$J$5:$J$2504,$J1754,$B$5:$B$2504,$B1754)&gt;1,"Takror",""))</f>
        <v/>
      </c>
    </row>
    <row r="1755" customFormat="false" ht="15" hidden="false" customHeight="false" outlineLevel="0" collapsed="false">
      <c r="A1755" s="8" t="n">
        <v>1751</v>
      </c>
      <c r="B1755" s="13"/>
      <c r="C1755" s="12"/>
      <c r="D1755" s="13"/>
      <c r="E1755" s="24"/>
      <c r="F1755" s="12"/>
      <c r="G1755" s="12"/>
      <c r="H1755" s="25"/>
      <c r="I1755" s="14" t="str">
        <f aca="false">IF(OR($D1755="",$B1755=""),"",INT(($B1755-$D1755)/365.25))</f>
        <v/>
      </c>
      <c r="J1755" s="25"/>
      <c r="K1755" s="14" t="str">
        <f aca="false">IF(OR($J1755="",$I1755=""),"",IF(OR(AND($J1755="Gelmintoz",$I1755&gt;=2,$I1755&lt;=10),AND($J1755="Onkogematologik",$I1755&gt;=2,$I1755&lt;=18)),"Ha","Yo'q"))</f>
        <v/>
      </c>
      <c r="L1755" s="25"/>
      <c r="M1755" s="12"/>
      <c r="N1755" s="14" t="str">
        <f aca="false">IF(OR($C1755="",$D1755="",$J1755="",$B1755=""),"",IF(COUNTIFS($C$5:$C$2504,$C1755,$D$5:$D$2504,$D1755,$J$5:$J$2504,$J1755,$B$5:$B$2504,$B1755)&gt;1,"Takror",""))</f>
        <v/>
      </c>
    </row>
    <row r="1756" customFormat="false" ht="15" hidden="false" customHeight="false" outlineLevel="0" collapsed="false">
      <c r="A1756" s="8" t="n">
        <v>1752</v>
      </c>
      <c r="B1756" s="13"/>
      <c r="C1756" s="12"/>
      <c r="D1756" s="13"/>
      <c r="E1756" s="24"/>
      <c r="F1756" s="12"/>
      <c r="G1756" s="12"/>
      <c r="H1756" s="25"/>
      <c r="I1756" s="14" t="str">
        <f aca="false">IF(OR($D1756="",$B1756=""),"",INT(($B1756-$D1756)/365.25))</f>
        <v/>
      </c>
      <c r="J1756" s="25"/>
      <c r="K1756" s="14" t="str">
        <f aca="false">IF(OR($J1756="",$I1756=""),"",IF(OR(AND($J1756="Gelmintoz",$I1756&gt;=2,$I1756&lt;=10),AND($J1756="Onkogematologik",$I1756&gt;=2,$I1756&lt;=18)),"Ha","Yo'q"))</f>
        <v/>
      </c>
      <c r="L1756" s="25"/>
      <c r="M1756" s="12"/>
      <c r="N1756" s="14" t="str">
        <f aca="false">IF(OR($C1756="",$D1756="",$J1756="",$B1756=""),"",IF(COUNTIFS($C$5:$C$2504,$C1756,$D$5:$D$2504,$D1756,$J$5:$J$2504,$J1756,$B$5:$B$2504,$B1756)&gt;1,"Takror",""))</f>
        <v/>
      </c>
    </row>
    <row r="1757" customFormat="false" ht="15" hidden="false" customHeight="false" outlineLevel="0" collapsed="false">
      <c r="A1757" s="8" t="n">
        <v>1753</v>
      </c>
      <c r="B1757" s="13"/>
      <c r="C1757" s="12"/>
      <c r="D1757" s="13"/>
      <c r="E1757" s="24"/>
      <c r="F1757" s="12"/>
      <c r="G1757" s="12"/>
      <c r="H1757" s="25"/>
      <c r="I1757" s="14" t="str">
        <f aca="false">IF(OR($D1757="",$B1757=""),"",INT(($B1757-$D1757)/365.25))</f>
        <v/>
      </c>
      <c r="J1757" s="25"/>
      <c r="K1757" s="14" t="str">
        <f aca="false">IF(OR($J1757="",$I1757=""),"",IF(OR(AND($J1757="Gelmintoz",$I1757&gt;=2,$I1757&lt;=10),AND($J1757="Onkogematologik",$I1757&gt;=2,$I1757&lt;=18)),"Ha","Yo'q"))</f>
        <v/>
      </c>
      <c r="L1757" s="25"/>
      <c r="M1757" s="12"/>
      <c r="N1757" s="14" t="str">
        <f aca="false">IF(OR($C1757="",$D1757="",$J1757="",$B1757=""),"",IF(COUNTIFS($C$5:$C$2504,$C1757,$D$5:$D$2504,$D1757,$J$5:$J$2504,$J1757,$B$5:$B$2504,$B1757)&gt;1,"Takror",""))</f>
        <v/>
      </c>
    </row>
    <row r="1758" customFormat="false" ht="15" hidden="false" customHeight="false" outlineLevel="0" collapsed="false">
      <c r="A1758" s="8" t="n">
        <v>1754</v>
      </c>
      <c r="B1758" s="13"/>
      <c r="C1758" s="12"/>
      <c r="D1758" s="13"/>
      <c r="E1758" s="24"/>
      <c r="F1758" s="12"/>
      <c r="G1758" s="12"/>
      <c r="H1758" s="25"/>
      <c r="I1758" s="14" t="str">
        <f aca="false">IF(OR($D1758="",$B1758=""),"",INT(($B1758-$D1758)/365.25))</f>
        <v/>
      </c>
      <c r="J1758" s="25"/>
      <c r="K1758" s="14" t="str">
        <f aca="false">IF(OR($J1758="",$I1758=""),"",IF(OR(AND($J1758="Gelmintoz",$I1758&gt;=2,$I1758&lt;=10),AND($J1758="Onkogematologik",$I1758&gt;=2,$I1758&lt;=18)),"Ha","Yo'q"))</f>
        <v/>
      </c>
      <c r="L1758" s="25"/>
      <c r="M1758" s="12"/>
      <c r="N1758" s="14" t="str">
        <f aca="false">IF(OR($C1758="",$D1758="",$J1758="",$B1758=""),"",IF(COUNTIFS($C$5:$C$2504,$C1758,$D$5:$D$2504,$D1758,$J$5:$J$2504,$J1758,$B$5:$B$2504,$B1758)&gt;1,"Takror",""))</f>
        <v/>
      </c>
    </row>
    <row r="1759" customFormat="false" ht="15" hidden="false" customHeight="false" outlineLevel="0" collapsed="false">
      <c r="A1759" s="8" t="n">
        <v>1755</v>
      </c>
      <c r="B1759" s="13"/>
      <c r="C1759" s="12"/>
      <c r="D1759" s="13"/>
      <c r="E1759" s="24"/>
      <c r="F1759" s="12"/>
      <c r="G1759" s="12"/>
      <c r="H1759" s="25"/>
      <c r="I1759" s="14" t="str">
        <f aca="false">IF(OR($D1759="",$B1759=""),"",INT(($B1759-$D1759)/365.25))</f>
        <v/>
      </c>
      <c r="J1759" s="25"/>
      <c r="K1759" s="14" t="str">
        <f aca="false">IF(OR($J1759="",$I1759=""),"",IF(OR(AND($J1759="Gelmintoz",$I1759&gt;=2,$I1759&lt;=10),AND($J1759="Onkogematologik",$I1759&gt;=2,$I1759&lt;=18)),"Ha","Yo'q"))</f>
        <v/>
      </c>
      <c r="L1759" s="25"/>
      <c r="M1759" s="12"/>
      <c r="N1759" s="14" t="str">
        <f aca="false">IF(OR($C1759="",$D1759="",$J1759="",$B1759=""),"",IF(COUNTIFS($C$5:$C$2504,$C1759,$D$5:$D$2504,$D1759,$J$5:$J$2504,$J1759,$B$5:$B$2504,$B1759)&gt;1,"Takror",""))</f>
        <v/>
      </c>
    </row>
    <row r="1760" customFormat="false" ht="15" hidden="false" customHeight="false" outlineLevel="0" collapsed="false">
      <c r="A1760" s="8" t="n">
        <v>1756</v>
      </c>
      <c r="B1760" s="13"/>
      <c r="C1760" s="12"/>
      <c r="D1760" s="13"/>
      <c r="E1760" s="24"/>
      <c r="F1760" s="12"/>
      <c r="G1760" s="12"/>
      <c r="H1760" s="25"/>
      <c r="I1760" s="14" t="str">
        <f aca="false">IF(OR($D1760="",$B1760=""),"",INT(($B1760-$D1760)/365.25))</f>
        <v/>
      </c>
      <c r="J1760" s="25"/>
      <c r="K1760" s="14" t="str">
        <f aca="false">IF(OR($J1760="",$I1760=""),"",IF(OR(AND($J1760="Gelmintoz",$I1760&gt;=2,$I1760&lt;=10),AND($J1760="Onkogematologik",$I1760&gt;=2,$I1760&lt;=18)),"Ha","Yo'q"))</f>
        <v/>
      </c>
      <c r="L1760" s="25"/>
      <c r="M1760" s="12"/>
      <c r="N1760" s="14" t="str">
        <f aca="false">IF(OR($C1760="",$D1760="",$J1760="",$B1760=""),"",IF(COUNTIFS($C$5:$C$2504,$C1760,$D$5:$D$2504,$D1760,$J$5:$J$2504,$J1760,$B$5:$B$2504,$B1760)&gt;1,"Takror",""))</f>
        <v/>
      </c>
    </row>
    <row r="1761" customFormat="false" ht="15" hidden="false" customHeight="false" outlineLevel="0" collapsed="false">
      <c r="A1761" s="8" t="n">
        <v>1757</v>
      </c>
      <c r="B1761" s="13"/>
      <c r="C1761" s="12"/>
      <c r="D1761" s="13"/>
      <c r="E1761" s="24"/>
      <c r="F1761" s="12"/>
      <c r="G1761" s="12"/>
      <c r="H1761" s="25"/>
      <c r="I1761" s="14" t="str">
        <f aca="false">IF(OR($D1761="",$B1761=""),"",INT(($B1761-$D1761)/365.25))</f>
        <v/>
      </c>
      <c r="J1761" s="25"/>
      <c r="K1761" s="14" t="str">
        <f aca="false">IF(OR($J1761="",$I1761=""),"",IF(OR(AND($J1761="Gelmintoz",$I1761&gt;=2,$I1761&lt;=10),AND($J1761="Onkogematologik",$I1761&gt;=2,$I1761&lt;=18)),"Ha","Yo'q"))</f>
        <v/>
      </c>
      <c r="L1761" s="25"/>
      <c r="M1761" s="12"/>
      <c r="N1761" s="14" t="str">
        <f aca="false">IF(OR($C1761="",$D1761="",$J1761="",$B1761=""),"",IF(COUNTIFS($C$5:$C$2504,$C1761,$D$5:$D$2504,$D1761,$J$5:$J$2504,$J1761,$B$5:$B$2504,$B1761)&gt;1,"Takror",""))</f>
        <v/>
      </c>
    </row>
    <row r="1762" customFormat="false" ht="15" hidden="false" customHeight="false" outlineLevel="0" collapsed="false">
      <c r="A1762" s="8" t="n">
        <v>1758</v>
      </c>
      <c r="B1762" s="13"/>
      <c r="C1762" s="12"/>
      <c r="D1762" s="13"/>
      <c r="E1762" s="24"/>
      <c r="F1762" s="12"/>
      <c r="G1762" s="12"/>
      <c r="H1762" s="25"/>
      <c r="I1762" s="14" t="str">
        <f aca="false">IF(OR($D1762="",$B1762=""),"",INT(($B1762-$D1762)/365.25))</f>
        <v/>
      </c>
      <c r="J1762" s="25"/>
      <c r="K1762" s="14" t="str">
        <f aca="false">IF(OR($J1762="",$I1762=""),"",IF(OR(AND($J1762="Gelmintoz",$I1762&gt;=2,$I1762&lt;=10),AND($J1762="Onkogematologik",$I1762&gt;=2,$I1762&lt;=18)),"Ha","Yo'q"))</f>
        <v/>
      </c>
      <c r="L1762" s="25"/>
      <c r="M1762" s="12"/>
      <c r="N1762" s="14" t="str">
        <f aca="false">IF(OR($C1762="",$D1762="",$J1762="",$B1762=""),"",IF(COUNTIFS($C$5:$C$2504,$C1762,$D$5:$D$2504,$D1762,$J$5:$J$2504,$J1762,$B$5:$B$2504,$B1762)&gt;1,"Takror",""))</f>
        <v/>
      </c>
    </row>
    <row r="1763" customFormat="false" ht="15" hidden="false" customHeight="false" outlineLevel="0" collapsed="false">
      <c r="A1763" s="8" t="n">
        <v>1759</v>
      </c>
      <c r="B1763" s="13"/>
      <c r="C1763" s="12"/>
      <c r="D1763" s="13"/>
      <c r="E1763" s="24"/>
      <c r="F1763" s="12"/>
      <c r="G1763" s="12"/>
      <c r="H1763" s="25"/>
      <c r="I1763" s="14" t="str">
        <f aca="false">IF(OR($D1763="",$B1763=""),"",INT(($B1763-$D1763)/365.25))</f>
        <v/>
      </c>
      <c r="J1763" s="25"/>
      <c r="K1763" s="14" t="str">
        <f aca="false">IF(OR($J1763="",$I1763=""),"",IF(OR(AND($J1763="Gelmintoz",$I1763&gt;=2,$I1763&lt;=10),AND($J1763="Onkogematologik",$I1763&gt;=2,$I1763&lt;=18)),"Ha","Yo'q"))</f>
        <v/>
      </c>
      <c r="L1763" s="25"/>
      <c r="M1763" s="12"/>
      <c r="N1763" s="14" t="str">
        <f aca="false">IF(OR($C1763="",$D1763="",$J1763="",$B1763=""),"",IF(COUNTIFS($C$5:$C$2504,$C1763,$D$5:$D$2504,$D1763,$J$5:$J$2504,$J1763,$B$5:$B$2504,$B1763)&gt;1,"Takror",""))</f>
        <v/>
      </c>
    </row>
    <row r="1764" customFormat="false" ht="15" hidden="false" customHeight="false" outlineLevel="0" collapsed="false">
      <c r="A1764" s="8" t="n">
        <v>1760</v>
      </c>
      <c r="B1764" s="13"/>
      <c r="C1764" s="12"/>
      <c r="D1764" s="13"/>
      <c r="E1764" s="24"/>
      <c r="F1764" s="12"/>
      <c r="G1764" s="12"/>
      <c r="H1764" s="25"/>
      <c r="I1764" s="14" t="str">
        <f aca="false">IF(OR($D1764="",$B1764=""),"",INT(($B1764-$D1764)/365.25))</f>
        <v/>
      </c>
      <c r="J1764" s="25"/>
      <c r="K1764" s="14" t="str">
        <f aca="false">IF(OR($J1764="",$I1764=""),"",IF(OR(AND($J1764="Gelmintoz",$I1764&gt;=2,$I1764&lt;=10),AND($J1764="Onkogematologik",$I1764&gt;=2,$I1764&lt;=18)),"Ha","Yo'q"))</f>
        <v/>
      </c>
      <c r="L1764" s="25"/>
      <c r="M1764" s="12"/>
      <c r="N1764" s="14" t="str">
        <f aca="false">IF(OR($C1764="",$D1764="",$J1764="",$B1764=""),"",IF(COUNTIFS($C$5:$C$2504,$C1764,$D$5:$D$2504,$D1764,$J$5:$J$2504,$J1764,$B$5:$B$2504,$B1764)&gt;1,"Takror",""))</f>
        <v/>
      </c>
    </row>
    <row r="1765" customFormat="false" ht="15" hidden="false" customHeight="false" outlineLevel="0" collapsed="false">
      <c r="A1765" s="8" t="n">
        <v>1761</v>
      </c>
      <c r="B1765" s="13"/>
      <c r="C1765" s="12"/>
      <c r="D1765" s="13"/>
      <c r="E1765" s="24"/>
      <c r="F1765" s="12"/>
      <c r="G1765" s="12"/>
      <c r="H1765" s="25"/>
      <c r="I1765" s="14" t="str">
        <f aca="false">IF(OR($D1765="",$B1765=""),"",INT(($B1765-$D1765)/365.25))</f>
        <v/>
      </c>
      <c r="J1765" s="25"/>
      <c r="K1765" s="14" t="str">
        <f aca="false">IF(OR($J1765="",$I1765=""),"",IF(OR(AND($J1765="Gelmintoz",$I1765&gt;=2,$I1765&lt;=10),AND($J1765="Onkogematologik",$I1765&gt;=2,$I1765&lt;=18)),"Ha","Yo'q"))</f>
        <v/>
      </c>
      <c r="L1765" s="25"/>
      <c r="M1765" s="12"/>
      <c r="N1765" s="14" t="str">
        <f aca="false">IF(OR($C1765="",$D1765="",$J1765="",$B1765=""),"",IF(COUNTIFS($C$5:$C$2504,$C1765,$D$5:$D$2504,$D1765,$J$5:$J$2504,$J1765,$B$5:$B$2504,$B1765)&gt;1,"Takror",""))</f>
        <v/>
      </c>
    </row>
    <row r="1766" customFormat="false" ht="15" hidden="false" customHeight="false" outlineLevel="0" collapsed="false">
      <c r="A1766" s="8" t="n">
        <v>1762</v>
      </c>
      <c r="B1766" s="13"/>
      <c r="C1766" s="12"/>
      <c r="D1766" s="13"/>
      <c r="E1766" s="24"/>
      <c r="F1766" s="12"/>
      <c r="G1766" s="12"/>
      <c r="H1766" s="25"/>
      <c r="I1766" s="14" t="str">
        <f aca="false">IF(OR($D1766="",$B1766=""),"",INT(($B1766-$D1766)/365.25))</f>
        <v/>
      </c>
      <c r="J1766" s="25"/>
      <c r="K1766" s="14" t="str">
        <f aca="false">IF(OR($J1766="",$I1766=""),"",IF(OR(AND($J1766="Gelmintoz",$I1766&gt;=2,$I1766&lt;=10),AND($J1766="Onkogematologik",$I1766&gt;=2,$I1766&lt;=18)),"Ha","Yo'q"))</f>
        <v/>
      </c>
      <c r="L1766" s="25"/>
      <c r="M1766" s="12"/>
      <c r="N1766" s="14" t="str">
        <f aca="false">IF(OR($C1766="",$D1766="",$J1766="",$B1766=""),"",IF(COUNTIFS($C$5:$C$2504,$C1766,$D$5:$D$2504,$D1766,$J$5:$J$2504,$J1766,$B$5:$B$2504,$B1766)&gt;1,"Takror",""))</f>
        <v/>
      </c>
    </row>
    <row r="1767" customFormat="false" ht="15" hidden="false" customHeight="false" outlineLevel="0" collapsed="false">
      <c r="A1767" s="8" t="n">
        <v>1763</v>
      </c>
      <c r="B1767" s="13"/>
      <c r="C1767" s="12"/>
      <c r="D1767" s="13"/>
      <c r="E1767" s="24"/>
      <c r="F1767" s="12"/>
      <c r="G1767" s="12"/>
      <c r="H1767" s="25"/>
      <c r="I1767" s="14" t="str">
        <f aca="false">IF(OR($D1767="",$B1767=""),"",INT(($B1767-$D1767)/365.25))</f>
        <v/>
      </c>
      <c r="J1767" s="25"/>
      <c r="K1767" s="14" t="str">
        <f aca="false">IF(OR($J1767="",$I1767=""),"",IF(OR(AND($J1767="Gelmintoz",$I1767&gt;=2,$I1767&lt;=10),AND($J1767="Onkogematologik",$I1767&gt;=2,$I1767&lt;=18)),"Ha","Yo'q"))</f>
        <v/>
      </c>
      <c r="L1767" s="25"/>
      <c r="M1767" s="12"/>
      <c r="N1767" s="14" t="str">
        <f aca="false">IF(OR($C1767="",$D1767="",$J1767="",$B1767=""),"",IF(COUNTIFS($C$5:$C$2504,$C1767,$D$5:$D$2504,$D1767,$J$5:$J$2504,$J1767,$B$5:$B$2504,$B1767)&gt;1,"Takror",""))</f>
        <v/>
      </c>
    </row>
    <row r="1768" customFormat="false" ht="15" hidden="false" customHeight="false" outlineLevel="0" collapsed="false">
      <c r="A1768" s="8" t="n">
        <v>1764</v>
      </c>
      <c r="B1768" s="13"/>
      <c r="C1768" s="12"/>
      <c r="D1768" s="13"/>
      <c r="E1768" s="24"/>
      <c r="F1768" s="12"/>
      <c r="G1768" s="12"/>
      <c r="H1768" s="25"/>
      <c r="I1768" s="14" t="str">
        <f aca="false">IF(OR($D1768="",$B1768=""),"",INT(($B1768-$D1768)/365.25))</f>
        <v/>
      </c>
      <c r="J1768" s="25"/>
      <c r="K1768" s="14" t="str">
        <f aca="false">IF(OR($J1768="",$I1768=""),"",IF(OR(AND($J1768="Gelmintoz",$I1768&gt;=2,$I1768&lt;=10),AND($J1768="Onkogematologik",$I1768&gt;=2,$I1768&lt;=18)),"Ha","Yo'q"))</f>
        <v/>
      </c>
      <c r="L1768" s="25"/>
      <c r="M1768" s="12"/>
      <c r="N1768" s="14" t="str">
        <f aca="false">IF(OR($C1768="",$D1768="",$J1768="",$B1768=""),"",IF(COUNTIFS($C$5:$C$2504,$C1768,$D$5:$D$2504,$D1768,$J$5:$J$2504,$J1768,$B$5:$B$2504,$B1768)&gt;1,"Takror",""))</f>
        <v/>
      </c>
    </row>
    <row r="1769" customFormat="false" ht="15" hidden="false" customHeight="false" outlineLevel="0" collapsed="false">
      <c r="A1769" s="8" t="n">
        <v>1765</v>
      </c>
      <c r="B1769" s="13"/>
      <c r="C1769" s="12"/>
      <c r="D1769" s="13"/>
      <c r="E1769" s="24"/>
      <c r="F1769" s="12"/>
      <c r="G1769" s="12"/>
      <c r="H1769" s="25"/>
      <c r="I1769" s="14" t="str">
        <f aca="false">IF(OR($D1769="",$B1769=""),"",INT(($B1769-$D1769)/365.25))</f>
        <v/>
      </c>
      <c r="J1769" s="25"/>
      <c r="K1769" s="14" t="str">
        <f aca="false">IF(OR($J1769="",$I1769=""),"",IF(OR(AND($J1769="Gelmintoz",$I1769&gt;=2,$I1769&lt;=10),AND($J1769="Onkogematologik",$I1769&gt;=2,$I1769&lt;=18)),"Ha","Yo'q"))</f>
        <v/>
      </c>
      <c r="L1769" s="25"/>
      <c r="M1769" s="12"/>
      <c r="N1769" s="14" t="str">
        <f aca="false">IF(OR($C1769="",$D1769="",$J1769="",$B1769=""),"",IF(COUNTIFS($C$5:$C$2504,$C1769,$D$5:$D$2504,$D1769,$J$5:$J$2504,$J1769,$B$5:$B$2504,$B1769)&gt;1,"Takror",""))</f>
        <v/>
      </c>
    </row>
    <row r="1770" customFormat="false" ht="15" hidden="false" customHeight="false" outlineLevel="0" collapsed="false">
      <c r="A1770" s="8" t="n">
        <v>1766</v>
      </c>
      <c r="B1770" s="13"/>
      <c r="C1770" s="12"/>
      <c r="D1770" s="13"/>
      <c r="E1770" s="24"/>
      <c r="F1770" s="12"/>
      <c r="G1770" s="12"/>
      <c r="H1770" s="25"/>
      <c r="I1770" s="14" t="str">
        <f aca="false">IF(OR($D1770="",$B1770=""),"",INT(($B1770-$D1770)/365.25))</f>
        <v/>
      </c>
      <c r="J1770" s="25"/>
      <c r="K1770" s="14" t="str">
        <f aca="false">IF(OR($J1770="",$I1770=""),"",IF(OR(AND($J1770="Gelmintoz",$I1770&gt;=2,$I1770&lt;=10),AND($J1770="Onkogematologik",$I1770&gt;=2,$I1770&lt;=18)),"Ha","Yo'q"))</f>
        <v/>
      </c>
      <c r="L1770" s="25"/>
      <c r="M1770" s="12"/>
      <c r="N1770" s="14" t="str">
        <f aca="false">IF(OR($C1770="",$D1770="",$J1770="",$B1770=""),"",IF(COUNTIFS($C$5:$C$2504,$C1770,$D$5:$D$2504,$D1770,$J$5:$J$2504,$J1770,$B$5:$B$2504,$B1770)&gt;1,"Takror",""))</f>
        <v/>
      </c>
    </row>
    <row r="1771" customFormat="false" ht="15" hidden="false" customHeight="false" outlineLevel="0" collapsed="false">
      <c r="A1771" s="8" t="n">
        <v>1767</v>
      </c>
      <c r="B1771" s="13"/>
      <c r="C1771" s="12"/>
      <c r="D1771" s="13"/>
      <c r="E1771" s="24"/>
      <c r="F1771" s="12"/>
      <c r="G1771" s="12"/>
      <c r="H1771" s="25"/>
      <c r="I1771" s="14" t="str">
        <f aca="false">IF(OR($D1771="",$B1771=""),"",INT(($B1771-$D1771)/365.25))</f>
        <v/>
      </c>
      <c r="J1771" s="25"/>
      <c r="K1771" s="14" t="str">
        <f aca="false">IF(OR($J1771="",$I1771=""),"",IF(OR(AND($J1771="Gelmintoz",$I1771&gt;=2,$I1771&lt;=10),AND($J1771="Onkogematologik",$I1771&gt;=2,$I1771&lt;=18)),"Ha","Yo'q"))</f>
        <v/>
      </c>
      <c r="L1771" s="25"/>
      <c r="M1771" s="12"/>
      <c r="N1771" s="14" t="str">
        <f aca="false">IF(OR($C1771="",$D1771="",$J1771="",$B1771=""),"",IF(COUNTIFS($C$5:$C$2504,$C1771,$D$5:$D$2504,$D1771,$J$5:$J$2504,$J1771,$B$5:$B$2504,$B1771)&gt;1,"Takror",""))</f>
        <v/>
      </c>
    </row>
    <row r="1772" customFormat="false" ht="15" hidden="false" customHeight="false" outlineLevel="0" collapsed="false">
      <c r="A1772" s="8" t="n">
        <v>1768</v>
      </c>
      <c r="B1772" s="13"/>
      <c r="C1772" s="12"/>
      <c r="D1772" s="13"/>
      <c r="E1772" s="24"/>
      <c r="F1772" s="12"/>
      <c r="G1772" s="12"/>
      <c r="H1772" s="25"/>
      <c r="I1772" s="14" t="str">
        <f aca="false">IF(OR($D1772="",$B1772=""),"",INT(($B1772-$D1772)/365.25))</f>
        <v/>
      </c>
      <c r="J1772" s="25"/>
      <c r="K1772" s="14" t="str">
        <f aca="false">IF(OR($J1772="",$I1772=""),"",IF(OR(AND($J1772="Gelmintoz",$I1772&gt;=2,$I1772&lt;=10),AND($J1772="Onkogematologik",$I1772&gt;=2,$I1772&lt;=18)),"Ha","Yo'q"))</f>
        <v/>
      </c>
      <c r="L1772" s="25"/>
      <c r="M1772" s="12"/>
      <c r="N1772" s="14" t="str">
        <f aca="false">IF(OR($C1772="",$D1772="",$J1772="",$B1772=""),"",IF(COUNTIFS($C$5:$C$2504,$C1772,$D$5:$D$2504,$D1772,$J$5:$J$2504,$J1772,$B$5:$B$2504,$B1772)&gt;1,"Takror",""))</f>
        <v/>
      </c>
    </row>
    <row r="1773" customFormat="false" ht="15" hidden="false" customHeight="false" outlineLevel="0" collapsed="false">
      <c r="A1773" s="8" t="n">
        <v>1769</v>
      </c>
      <c r="B1773" s="13"/>
      <c r="C1773" s="12"/>
      <c r="D1773" s="13"/>
      <c r="E1773" s="24"/>
      <c r="F1773" s="12"/>
      <c r="G1773" s="12"/>
      <c r="H1773" s="25"/>
      <c r="I1773" s="14" t="str">
        <f aca="false">IF(OR($D1773="",$B1773=""),"",INT(($B1773-$D1773)/365.25))</f>
        <v/>
      </c>
      <c r="J1773" s="25"/>
      <c r="K1773" s="14" t="str">
        <f aca="false">IF(OR($J1773="",$I1773=""),"",IF(OR(AND($J1773="Gelmintoz",$I1773&gt;=2,$I1773&lt;=10),AND($J1773="Onkogematologik",$I1773&gt;=2,$I1773&lt;=18)),"Ha","Yo'q"))</f>
        <v/>
      </c>
      <c r="L1773" s="25"/>
      <c r="M1773" s="12"/>
      <c r="N1773" s="14" t="str">
        <f aca="false">IF(OR($C1773="",$D1773="",$J1773="",$B1773=""),"",IF(COUNTIFS($C$5:$C$2504,$C1773,$D$5:$D$2504,$D1773,$J$5:$J$2504,$J1773,$B$5:$B$2504,$B1773)&gt;1,"Takror",""))</f>
        <v/>
      </c>
    </row>
    <row r="1774" customFormat="false" ht="15" hidden="false" customHeight="false" outlineLevel="0" collapsed="false">
      <c r="A1774" s="8" t="n">
        <v>1770</v>
      </c>
      <c r="B1774" s="13"/>
      <c r="C1774" s="12"/>
      <c r="D1774" s="13"/>
      <c r="E1774" s="24"/>
      <c r="F1774" s="12"/>
      <c r="G1774" s="12"/>
      <c r="H1774" s="25"/>
      <c r="I1774" s="14" t="str">
        <f aca="false">IF(OR($D1774="",$B1774=""),"",INT(($B1774-$D1774)/365.25))</f>
        <v/>
      </c>
      <c r="J1774" s="25"/>
      <c r="K1774" s="14" t="str">
        <f aca="false">IF(OR($J1774="",$I1774=""),"",IF(OR(AND($J1774="Gelmintoz",$I1774&gt;=2,$I1774&lt;=10),AND($J1774="Onkogematologik",$I1774&gt;=2,$I1774&lt;=18)),"Ha","Yo'q"))</f>
        <v/>
      </c>
      <c r="L1774" s="25"/>
      <c r="M1774" s="12"/>
      <c r="N1774" s="14" t="str">
        <f aca="false">IF(OR($C1774="",$D1774="",$J1774="",$B1774=""),"",IF(COUNTIFS($C$5:$C$2504,$C1774,$D$5:$D$2504,$D1774,$J$5:$J$2504,$J1774,$B$5:$B$2504,$B1774)&gt;1,"Takror",""))</f>
        <v/>
      </c>
    </row>
    <row r="1775" customFormat="false" ht="15" hidden="false" customHeight="false" outlineLevel="0" collapsed="false">
      <c r="A1775" s="8" t="n">
        <v>1771</v>
      </c>
      <c r="B1775" s="13"/>
      <c r="C1775" s="12"/>
      <c r="D1775" s="13"/>
      <c r="E1775" s="24"/>
      <c r="F1775" s="12"/>
      <c r="G1775" s="12"/>
      <c r="H1775" s="25"/>
      <c r="I1775" s="14" t="str">
        <f aca="false">IF(OR($D1775="",$B1775=""),"",INT(($B1775-$D1775)/365.25))</f>
        <v/>
      </c>
      <c r="J1775" s="25"/>
      <c r="K1775" s="14" t="str">
        <f aca="false">IF(OR($J1775="",$I1775=""),"",IF(OR(AND($J1775="Gelmintoz",$I1775&gt;=2,$I1775&lt;=10),AND($J1775="Onkogematologik",$I1775&gt;=2,$I1775&lt;=18)),"Ha","Yo'q"))</f>
        <v/>
      </c>
      <c r="L1775" s="25"/>
      <c r="M1775" s="12"/>
      <c r="N1775" s="14" t="str">
        <f aca="false">IF(OR($C1775="",$D1775="",$J1775="",$B1775=""),"",IF(COUNTIFS($C$5:$C$2504,$C1775,$D$5:$D$2504,$D1775,$J$5:$J$2504,$J1775,$B$5:$B$2504,$B1775)&gt;1,"Takror",""))</f>
        <v/>
      </c>
    </row>
    <row r="1776" customFormat="false" ht="15" hidden="false" customHeight="false" outlineLevel="0" collapsed="false">
      <c r="A1776" s="8" t="n">
        <v>1772</v>
      </c>
      <c r="B1776" s="13"/>
      <c r="C1776" s="12"/>
      <c r="D1776" s="13"/>
      <c r="E1776" s="24"/>
      <c r="F1776" s="12"/>
      <c r="G1776" s="12"/>
      <c r="H1776" s="25"/>
      <c r="I1776" s="14" t="str">
        <f aca="false">IF(OR($D1776="",$B1776=""),"",INT(($B1776-$D1776)/365.25))</f>
        <v/>
      </c>
      <c r="J1776" s="25"/>
      <c r="K1776" s="14" t="str">
        <f aca="false">IF(OR($J1776="",$I1776=""),"",IF(OR(AND($J1776="Gelmintoz",$I1776&gt;=2,$I1776&lt;=10),AND($J1776="Onkogematologik",$I1776&gt;=2,$I1776&lt;=18)),"Ha","Yo'q"))</f>
        <v/>
      </c>
      <c r="L1776" s="25"/>
      <c r="M1776" s="12"/>
      <c r="N1776" s="14" t="str">
        <f aca="false">IF(OR($C1776="",$D1776="",$J1776="",$B1776=""),"",IF(COUNTIFS($C$5:$C$2504,$C1776,$D$5:$D$2504,$D1776,$J$5:$J$2504,$J1776,$B$5:$B$2504,$B1776)&gt;1,"Takror",""))</f>
        <v/>
      </c>
    </row>
    <row r="1777" customFormat="false" ht="15" hidden="false" customHeight="false" outlineLevel="0" collapsed="false">
      <c r="A1777" s="8" t="n">
        <v>1773</v>
      </c>
      <c r="B1777" s="13"/>
      <c r="C1777" s="12"/>
      <c r="D1777" s="13"/>
      <c r="E1777" s="24"/>
      <c r="F1777" s="12"/>
      <c r="G1777" s="12"/>
      <c r="H1777" s="25"/>
      <c r="I1777" s="14" t="str">
        <f aca="false">IF(OR($D1777="",$B1777=""),"",INT(($B1777-$D1777)/365.25))</f>
        <v/>
      </c>
      <c r="J1777" s="25"/>
      <c r="K1777" s="14" t="str">
        <f aca="false">IF(OR($J1777="",$I1777=""),"",IF(OR(AND($J1777="Gelmintoz",$I1777&gt;=2,$I1777&lt;=10),AND($J1777="Onkogematologik",$I1777&gt;=2,$I1777&lt;=18)),"Ha","Yo'q"))</f>
        <v/>
      </c>
      <c r="L1777" s="25"/>
      <c r="M1777" s="12"/>
      <c r="N1777" s="14" t="str">
        <f aca="false">IF(OR($C1777="",$D1777="",$J1777="",$B1777=""),"",IF(COUNTIFS($C$5:$C$2504,$C1777,$D$5:$D$2504,$D1777,$J$5:$J$2504,$J1777,$B$5:$B$2504,$B1777)&gt;1,"Takror",""))</f>
        <v/>
      </c>
    </row>
    <row r="1778" customFormat="false" ht="15" hidden="false" customHeight="false" outlineLevel="0" collapsed="false">
      <c r="A1778" s="8" t="n">
        <v>1774</v>
      </c>
      <c r="B1778" s="13"/>
      <c r="C1778" s="12"/>
      <c r="D1778" s="13"/>
      <c r="E1778" s="24"/>
      <c r="F1778" s="12"/>
      <c r="G1778" s="12"/>
      <c r="H1778" s="25"/>
      <c r="I1778" s="14" t="str">
        <f aca="false">IF(OR($D1778="",$B1778=""),"",INT(($B1778-$D1778)/365.25))</f>
        <v/>
      </c>
      <c r="J1778" s="25"/>
      <c r="K1778" s="14" t="str">
        <f aca="false">IF(OR($J1778="",$I1778=""),"",IF(OR(AND($J1778="Gelmintoz",$I1778&gt;=2,$I1778&lt;=10),AND($J1778="Onkogematologik",$I1778&gt;=2,$I1778&lt;=18)),"Ha","Yo'q"))</f>
        <v/>
      </c>
      <c r="L1778" s="25"/>
      <c r="M1778" s="12"/>
      <c r="N1778" s="14" t="str">
        <f aca="false">IF(OR($C1778="",$D1778="",$J1778="",$B1778=""),"",IF(COUNTIFS($C$5:$C$2504,$C1778,$D$5:$D$2504,$D1778,$J$5:$J$2504,$J1778,$B$5:$B$2504,$B1778)&gt;1,"Takror",""))</f>
        <v/>
      </c>
    </row>
    <row r="1779" customFormat="false" ht="15" hidden="false" customHeight="false" outlineLevel="0" collapsed="false">
      <c r="A1779" s="8" t="n">
        <v>1775</v>
      </c>
      <c r="B1779" s="13"/>
      <c r="C1779" s="12"/>
      <c r="D1779" s="13"/>
      <c r="E1779" s="24"/>
      <c r="F1779" s="12"/>
      <c r="G1779" s="12"/>
      <c r="H1779" s="25"/>
      <c r="I1779" s="14" t="str">
        <f aca="false">IF(OR($D1779="",$B1779=""),"",INT(($B1779-$D1779)/365.25))</f>
        <v/>
      </c>
      <c r="J1779" s="25"/>
      <c r="K1779" s="14" t="str">
        <f aca="false">IF(OR($J1779="",$I1779=""),"",IF(OR(AND($J1779="Gelmintoz",$I1779&gt;=2,$I1779&lt;=10),AND($J1779="Onkogematologik",$I1779&gt;=2,$I1779&lt;=18)),"Ha","Yo'q"))</f>
        <v/>
      </c>
      <c r="L1779" s="25"/>
      <c r="M1779" s="12"/>
      <c r="N1779" s="14" t="str">
        <f aca="false">IF(OR($C1779="",$D1779="",$J1779="",$B1779=""),"",IF(COUNTIFS($C$5:$C$2504,$C1779,$D$5:$D$2504,$D1779,$J$5:$J$2504,$J1779,$B$5:$B$2504,$B1779)&gt;1,"Takror",""))</f>
        <v/>
      </c>
    </row>
    <row r="1780" customFormat="false" ht="15" hidden="false" customHeight="false" outlineLevel="0" collapsed="false">
      <c r="A1780" s="8" t="n">
        <v>1776</v>
      </c>
      <c r="B1780" s="13"/>
      <c r="C1780" s="12"/>
      <c r="D1780" s="13"/>
      <c r="E1780" s="24"/>
      <c r="F1780" s="12"/>
      <c r="G1780" s="12"/>
      <c r="H1780" s="25"/>
      <c r="I1780" s="14" t="str">
        <f aca="false">IF(OR($D1780="",$B1780=""),"",INT(($B1780-$D1780)/365.25))</f>
        <v/>
      </c>
      <c r="J1780" s="25"/>
      <c r="K1780" s="14" t="str">
        <f aca="false">IF(OR($J1780="",$I1780=""),"",IF(OR(AND($J1780="Gelmintoz",$I1780&gt;=2,$I1780&lt;=10),AND($J1780="Onkogematologik",$I1780&gt;=2,$I1780&lt;=18)),"Ha","Yo'q"))</f>
        <v/>
      </c>
      <c r="L1780" s="25"/>
      <c r="M1780" s="12"/>
      <c r="N1780" s="14" t="str">
        <f aca="false">IF(OR($C1780="",$D1780="",$J1780="",$B1780=""),"",IF(COUNTIFS($C$5:$C$2504,$C1780,$D$5:$D$2504,$D1780,$J$5:$J$2504,$J1780,$B$5:$B$2504,$B1780)&gt;1,"Takror",""))</f>
        <v/>
      </c>
    </row>
    <row r="1781" customFormat="false" ht="15" hidden="false" customHeight="false" outlineLevel="0" collapsed="false">
      <c r="A1781" s="8" t="n">
        <v>1777</v>
      </c>
      <c r="B1781" s="13"/>
      <c r="C1781" s="12"/>
      <c r="D1781" s="13"/>
      <c r="E1781" s="24"/>
      <c r="F1781" s="12"/>
      <c r="G1781" s="12"/>
      <c r="H1781" s="25"/>
      <c r="I1781" s="14" t="str">
        <f aca="false">IF(OR($D1781="",$B1781=""),"",INT(($B1781-$D1781)/365.25))</f>
        <v/>
      </c>
      <c r="J1781" s="25"/>
      <c r="K1781" s="14" t="str">
        <f aca="false">IF(OR($J1781="",$I1781=""),"",IF(OR(AND($J1781="Gelmintoz",$I1781&gt;=2,$I1781&lt;=10),AND($J1781="Onkogematologik",$I1781&gt;=2,$I1781&lt;=18)),"Ha","Yo'q"))</f>
        <v/>
      </c>
      <c r="L1781" s="25"/>
      <c r="M1781" s="12"/>
      <c r="N1781" s="14" t="str">
        <f aca="false">IF(OR($C1781="",$D1781="",$J1781="",$B1781=""),"",IF(COUNTIFS($C$5:$C$2504,$C1781,$D$5:$D$2504,$D1781,$J$5:$J$2504,$J1781,$B$5:$B$2504,$B1781)&gt;1,"Takror",""))</f>
        <v/>
      </c>
    </row>
    <row r="1782" customFormat="false" ht="15" hidden="false" customHeight="false" outlineLevel="0" collapsed="false">
      <c r="A1782" s="8" t="n">
        <v>1778</v>
      </c>
      <c r="B1782" s="13"/>
      <c r="C1782" s="12"/>
      <c r="D1782" s="13"/>
      <c r="E1782" s="24"/>
      <c r="F1782" s="12"/>
      <c r="G1782" s="12"/>
      <c r="H1782" s="25"/>
      <c r="I1782" s="14" t="str">
        <f aca="false">IF(OR($D1782="",$B1782=""),"",INT(($B1782-$D1782)/365.25))</f>
        <v/>
      </c>
      <c r="J1782" s="25"/>
      <c r="K1782" s="14" t="str">
        <f aca="false">IF(OR($J1782="",$I1782=""),"",IF(OR(AND($J1782="Gelmintoz",$I1782&gt;=2,$I1782&lt;=10),AND($J1782="Onkogematologik",$I1782&gt;=2,$I1782&lt;=18)),"Ha","Yo'q"))</f>
        <v/>
      </c>
      <c r="L1782" s="25"/>
      <c r="M1782" s="12"/>
      <c r="N1782" s="14" t="str">
        <f aca="false">IF(OR($C1782="",$D1782="",$J1782="",$B1782=""),"",IF(COUNTIFS($C$5:$C$2504,$C1782,$D$5:$D$2504,$D1782,$J$5:$J$2504,$J1782,$B$5:$B$2504,$B1782)&gt;1,"Takror",""))</f>
        <v/>
      </c>
    </row>
    <row r="1783" customFormat="false" ht="15" hidden="false" customHeight="false" outlineLevel="0" collapsed="false">
      <c r="A1783" s="8" t="n">
        <v>1779</v>
      </c>
      <c r="B1783" s="13"/>
      <c r="C1783" s="12"/>
      <c r="D1783" s="13"/>
      <c r="E1783" s="24"/>
      <c r="F1783" s="12"/>
      <c r="G1783" s="12"/>
      <c r="H1783" s="25"/>
      <c r="I1783" s="14" t="str">
        <f aca="false">IF(OR($D1783="",$B1783=""),"",INT(($B1783-$D1783)/365.25))</f>
        <v/>
      </c>
      <c r="J1783" s="25"/>
      <c r="K1783" s="14" t="str">
        <f aca="false">IF(OR($J1783="",$I1783=""),"",IF(OR(AND($J1783="Gelmintoz",$I1783&gt;=2,$I1783&lt;=10),AND($J1783="Onkogematologik",$I1783&gt;=2,$I1783&lt;=18)),"Ha","Yo'q"))</f>
        <v/>
      </c>
      <c r="L1783" s="25"/>
      <c r="M1783" s="12"/>
      <c r="N1783" s="14" t="str">
        <f aca="false">IF(OR($C1783="",$D1783="",$J1783="",$B1783=""),"",IF(COUNTIFS($C$5:$C$2504,$C1783,$D$5:$D$2504,$D1783,$J$5:$J$2504,$J1783,$B$5:$B$2504,$B1783)&gt;1,"Takror",""))</f>
        <v/>
      </c>
    </row>
    <row r="1784" customFormat="false" ht="15" hidden="false" customHeight="false" outlineLevel="0" collapsed="false">
      <c r="A1784" s="8" t="n">
        <v>1780</v>
      </c>
      <c r="B1784" s="13"/>
      <c r="C1784" s="12"/>
      <c r="D1784" s="13"/>
      <c r="E1784" s="24"/>
      <c r="F1784" s="12"/>
      <c r="G1784" s="12"/>
      <c r="H1784" s="25"/>
      <c r="I1784" s="14" t="str">
        <f aca="false">IF(OR($D1784="",$B1784=""),"",INT(($B1784-$D1784)/365.25))</f>
        <v/>
      </c>
      <c r="J1784" s="25"/>
      <c r="K1784" s="14" t="str">
        <f aca="false">IF(OR($J1784="",$I1784=""),"",IF(OR(AND($J1784="Gelmintoz",$I1784&gt;=2,$I1784&lt;=10),AND($J1784="Onkogematologik",$I1784&gt;=2,$I1784&lt;=18)),"Ha","Yo'q"))</f>
        <v/>
      </c>
      <c r="L1784" s="25"/>
      <c r="M1784" s="12"/>
      <c r="N1784" s="14" t="str">
        <f aca="false">IF(OR($C1784="",$D1784="",$J1784="",$B1784=""),"",IF(COUNTIFS($C$5:$C$2504,$C1784,$D$5:$D$2504,$D1784,$J$5:$J$2504,$J1784,$B$5:$B$2504,$B1784)&gt;1,"Takror",""))</f>
        <v/>
      </c>
    </row>
    <row r="1785" customFormat="false" ht="15" hidden="false" customHeight="false" outlineLevel="0" collapsed="false">
      <c r="A1785" s="8" t="n">
        <v>1781</v>
      </c>
      <c r="B1785" s="13"/>
      <c r="C1785" s="12"/>
      <c r="D1785" s="13"/>
      <c r="E1785" s="24"/>
      <c r="F1785" s="12"/>
      <c r="G1785" s="12"/>
      <c r="H1785" s="25"/>
      <c r="I1785" s="14" t="str">
        <f aca="false">IF(OR($D1785="",$B1785=""),"",INT(($B1785-$D1785)/365.25))</f>
        <v/>
      </c>
      <c r="J1785" s="25"/>
      <c r="K1785" s="14" t="str">
        <f aca="false">IF(OR($J1785="",$I1785=""),"",IF(OR(AND($J1785="Gelmintoz",$I1785&gt;=2,$I1785&lt;=10),AND($J1785="Onkogematologik",$I1785&gt;=2,$I1785&lt;=18)),"Ha","Yo'q"))</f>
        <v/>
      </c>
      <c r="L1785" s="25"/>
      <c r="M1785" s="12"/>
      <c r="N1785" s="14" t="str">
        <f aca="false">IF(OR($C1785="",$D1785="",$J1785="",$B1785=""),"",IF(COUNTIFS($C$5:$C$2504,$C1785,$D$5:$D$2504,$D1785,$J$5:$J$2504,$J1785,$B$5:$B$2504,$B1785)&gt;1,"Takror",""))</f>
        <v/>
      </c>
    </row>
    <row r="1786" customFormat="false" ht="15" hidden="false" customHeight="false" outlineLevel="0" collapsed="false">
      <c r="A1786" s="8" t="n">
        <v>1782</v>
      </c>
      <c r="B1786" s="13"/>
      <c r="C1786" s="12"/>
      <c r="D1786" s="13"/>
      <c r="E1786" s="24"/>
      <c r="F1786" s="12"/>
      <c r="G1786" s="12"/>
      <c r="H1786" s="25"/>
      <c r="I1786" s="14" t="str">
        <f aca="false">IF(OR($D1786="",$B1786=""),"",INT(($B1786-$D1786)/365.25))</f>
        <v/>
      </c>
      <c r="J1786" s="25"/>
      <c r="K1786" s="14" t="str">
        <f aca="false">IF(OR($J1786="",$I1786=""),"",IF(OR(AND($J1786="Gelmintoz",$I1786&gt;=2,$I1786&lt;=10),AND($J1786="Onkogematologik",$I1786&gt;=2,$I1786&lt;=18)),"Ha","Yo'q"))</f>
        <v/>
      </c>
      <c r="L1786" s="25"/>
      <c r="M1786" s="12"/>
      <c r="N1786" s="14" t="str">
        <f aca="false">IF(OR($C1786="",$D1786="",$J1786="",$B1786=""),"",IF(COUNTIFS($C$5:$C$2504,$C1786,$D$5:$D$2504,$D1786,$J$5:$J$2504,$J1786,$B$5:$B$2504,$B1786)&gt;1,"Takror",""))</f>
        <v/>
      </c>
    </row>
    <row r="1787" customFormat="false" ht="15" hidden="false" customHeight="false" outlineLevel="0" collapsed="false">
      <c r="A1787" s="8" t="n">
        <v>1783</v>
      </c>
      <c r="B1787" s="13"/>
      <c r="C1787" s="12"/>
      <c r="D1787" s="13"/>
      <c r="E1787" s="24"/>
      <c r="F1787" s="12"/>
      <c r="G1787" s="12"/>
      <c r="H1787" s="25"/>
      <c r="I1787" s="14" t="str">
        <f aca="false">IF(OR($D1787="",$B1787=""),"",INT(($B1787-$D1787)/365.25))</f>
        <v/>
      </c>
      <c r="J1787" s="25"/>
      <c r="K1787" s="14" t="str">
        <f aca="false">IF(OR($J1787="",$I1787=""),"",IF(OR(AND($J1787="Gelmintoz",$I1787&gt;=2,$I1787&lt;=10),AND($J1787="Onkogematologik",$I1787&gt;=2,$I1787&lt;=18)),"Ha","Yo'q"))</f>
        <v/>
      </c>
      <c r="L1787" s="25"/>
      <c r="M1787" s="12"/>
      <c r="N1787" s="14" t="str">
        <f aca="false">IF(OR($C1787="",$D1787="",$J1787="",$B1787=""),"",IF(COUNTIFS($C$5:$C$2504,$C1787,$D$5:$D$2504,$D1787,$J$5:$J$2504,$J1787,$B$5:$B$2504,$B1787)&gt;1,"Takror",""))</f>
        <v/>
      </c>
    </row>
    <row r="1788" customFormat="false" ht="15" hidden="false" customHeight="false" outlineLevel="0" collapsed="false">
      <c r="A1788" s="8" t="n">
        <v>1784</v>
      </c>
      <c r="B1788" s="13"/>
      <c r="C1788" s="12"/>
      <c r="D1788" s="13"/>
      <c r="E1788" s="24"/>
      <c r="F1788" s="12"/>
      <c r="G1788" s="12"/>
      <c r="H1788" s="25"/>
      <c r="I1788" s="14" t="str">
        <f aca="false">IF(OR($D1788="",$B1788=""),"",INT(($B1788-$D1788)/365.25))</f>
        <v/>
      </c>
      <c r="J1788" s="25"/>
      <c r="K1788" s="14" t="str">
        <f aca="false">IF(OR($J1788="",$I1788=""),"",IF(OR(AND($J1788="Gelmintoz",$I1788&gt;=2,$I1788&lt;=10),AND($J1788="Onkogematologik",$I1788&gt;=2,$I1788&lt;=18)),"Ha","Yo'q"))</f>
        <v/>
      </c>
      <c r="L1788" s="25"/>
      <c r="M1788" s="12"/>
      <c r="N1788" s="14" t="str">
        <f aca="false">IF(OR($C1788="",$D1788="",$J1788="",$B1788=""),"",IF(COUNTIFS($C$5:$C$2504,$C1788,$D$5:$D$2504,$D1788,$J$5:$J$2504,$J1788,$B$5:$B$2504,$B1788)&gt;1,"Takror",""))</f>
        <v/>
      </c>
    </row>
    <row r="1789" customFormat="false" ht="15" hidden="false" customHeight="false" outlineLevel="0" collapsed="false">
      <c r="A1789" s="8" t="n">
        <v>1785</v>
      </c>
      <c r="B1789" s="13"/>
      <c r="C1789" s="12"/>
      <c r="D1789" s="13"/>
      <c r="E1789" s="24"/>
      <c r="F1789" s="12"/>
      <c r="G1789" s="12"/>
      <c r="H1789" s="25"/>
      <c r="I1789" s="14" t="str">
        <f aca="false">IF(OR($D1789="",$B1789=""),"",INT(($B1789-$D1789)/365.25))</f>
        <v/>
      </c>
      <c r="J1789" s="25"/>
      <c r="K1789" s="14" t="str">
        <f aca="false">IF(OR($J1789="",$I1789=""),"",IF(OR(AND($J1789="Gelmintoz",$I1789&gt;=2,$I1789&lt;=10),AND($J1789="Onkogematologik",$I1789&gt;=2,$I1789&lt;=18)),"Ha","Yo'q"))</f>
        <v/>
      </c>
      <c r="L1789" s="25"/>
      <c r="M1789" s="12"/>
      <c r="N1789" s="14" t="str">
        <f aca="false">IF(OR($C1789="",$D1789="",$J1789="",$B1789=""),"",IF(COUNTIFS($C$5:$C$2504,$C1789,$D$5:$D$2504,$D1789,$J$5:$J$2504,$J1789,$B$5:$B$2504,$B1789)&gt;1,"Takror",""))</f>
        <v/>
      </c>
    </row>
    <row r="1790" customFormat="false" ht="15" hidden="false" customHeight="false" outlineLevel="0" collapsed="false">
      <c r="A1790" s="8" t="n">
        <v>1786</v>
      </c>
      <c r="B1790" s="13"/>
      <c r="C1790" s="12"/>
      <c r="D1790" s="13"/>
      <c r="E1790" s="24"/>
      <c r="F1790" s="12"/>
      <c r="G1790" s="12"/>
      <c r="H1790" s="25"/>
      <c r="I1790" s="14" t="str">
        <f aca="false">IF(OR($D1790="",$B1790=""),"",INT(($B1790-$D1790)/365.25))</f>
        <v/>
      </c>
      <c r="J1790" s="25"/>
      <c r="K1790" s="14" t="str">
        <f aca="false">IF(OR($J1790="",$I1790=""),"",IF(OR(AND($J1790="Gelmintoz",$I1790&gt;=2,$I1790&lt;=10),AND($J1790="Onkogematologik",$I1790&gt;=2,$I1790&lt;=18)),"Ha","Yo'q"))</f>
        <v/>
      </c>
      <c r="L1790" s="25"/>
      <c r="M1790" s="12"/>
      <c r="N1790" s="14" t="str">
        <f aca="false">IF(OR($C1790="",$D1790="",$J1790="",$B1790=""),"",IF(COUNTIFS($C$5:$C$2504,$C1790,$D$5:$D$2504,$D1790,$J$5:$J$2504,$J1790,$B$5:$B$2504,$B1790)&gt;1,"Takror",""))</f>
        <v/>
      </c>
    </row>
    <row r="1791" customFormat="false" ht="15" hidden="false" customHeight="false" outlineLevel="0" collapsed="false">
      <c r="A1791" s="8" t="n">
        <v>1787</v>
      </c>
      <c r="B1791" s="13"/>
      <c r="C1791" s="12"/>
      <c r="D1791" s="13"/>
      <c r="E1791" s="24"/>
      <c r="F1791" s="12"/>
      <c r="G1791" s="12"/>
      <c r="H1791" s="25"/>
      <c r="I1791" s="14" t="str">
        <f aca="false">IF(OR($D1791="",$B1791=""),"",INT(($B1791-$D1791)/365.25))</f>
        <v/>
      </c>
      <c r="J1791" s="25"/>
      <c r="K1791" s="14" t="str">
        <f aca="false">IF(OR($J1791="",$I1791=""),"",IF(OR(AND($J1791="Gelmintoz",$I1791&gt;=2,$I1791&lt;=10),AND($J1791="Onkogematologik",$I1791&gt;=2,$I1791&lt;=18)),"Ha","Yo'q"))</f>
        <v/>
      </c>
      <c r="L1791" s="25"/>
      <c r="M1791" s="12"/>
      <c r="N1791" s="14" t="str">
        <f aca="false">IF(OR($C1791="",$D1791="",$J1791="",$B1791=""),"",IF(COUNTIFS($C$5:$C$2504,$C1791,$D$5:$D$2504,$D1791,$J$5:$J$2504,$J1791,$B$5:$B$2504,$B1791)&gt;1,"Takror",""))</f>
        <v/>
      </c>
    </row>
    <row r="1792" customFormat="false" ht="15" hidden="false" customHeight="false" outlineLevel="0" collapsed="false">
      <c r="A1792" s="8" t="n">
        <v>1788</v>
      </c>
      <c r="B1792" s="13"/>
      <c r="C1792" s="12"/>
      <c r="D1792" s="13"/>
      <c r="E1792" s="24"/>
      <c r="F1792" s="12"/>
      <c r="G1792" s="12"/>
      <c r="H1792" s="25"/>
      <c r="I1792" s="14" t="str">
        <f aca="false">IF(OR($D1792="",$B1792=""),"",INT(($B1792-$D1792)/365.25))</f>
        <v/>
      </c>
      <c r="J1792" s="25"/>
      <c r="K1792" s="14" t="str">
        <f aca="false">IF(OR($J1792="",$I1792=""),"",IF(OR(AND($J1792="Gelmintoz",$I1792&gt;=2,$I1792&lt;=10),AND($J1792="Onkogematologik",$I1792&gt;=2,$I1792&lt;=18)),"Ha","Yo'q"))</f>
        <v/>
      </c>
      <c r="L1792" s="25"/>
      <c r="M1792" s="12"/>
      <c r="N1792" s="14" t="str">
        <f aca="false">IF(OR($C1792="",$D1792="",$J1792="",$B1792=""),"",IF(COUNTIFS($C$5:$C$2504,$C1792,$D$5:$D$2504,$D1792,$J$5:$J$2504,$J1792,$B$5:$B$2504,$B1792)&gt;1,"Takror",""))</f>
        <v/>
      </c>
    </row>
    <row r="1793" customFormat="false" ht="15" hidden="false" customHeight="false" outlineLevel="0" collapsed="false">
      <c r="A1793" s="8" t="n">
        <v>1789</v>
      </c>
      <c r="B1793" s="13"/>
      <c r="C1793" s="12"/>
      <c r="D1793" s="13"/>
      <c r="E1793" s="24"/>
      <c r="F1793" s="12"/>
      <c r="G1793" s="12"/>
      <c r="H1793" s="25"/>
      <c r="I1793" s="14" t="str">
        <f aca="false">IF(OR($D1793="",$B1793=""),"",INT(($B1793-$D1793)/365.25))</f>
        <v/>
      </c>
      <c r="J1793" s="25"/>
      <c r="K1793" s="14" t="str">
        <f aca="false">IF(OR($J1793="",$I1793=""),"",IF(OR(AND($J1793="Gelmintoz",$I1793&gt;=2,$I1793&lt;=10),AND($J1793="Onkogematologik",$I1793&gt;=2,$I1793&lt;=18)),"Ha","Yo'q"))</f>
        <v/>
      </c>
      <c r="L1793" s="25"/>
      <c r="M1793" s="12"/>
      <c r="N1793" s="14" t="str">
        <f aca="false">IF(OR($C1793="",$D1793="",$J1793="",$B1793=""),"",IF(COUNTIFS($C$5:$C$2504,$C1793,$D$5:$D$2504,$D1793,$J$5:$J$2504,$J1793,$B$5:$B$2504,$B1793)&gt;1,"Takror",""))</f>
        <v/>
      </c>
    </row>
    <row r="1794" customFormat="false" ht="15" hidden="false" customHeight="false" outlineLevel="0" collapsed="false">
      <c r="A1794" s="8" t="n">
        <v>1790</v>
      </c>
      <c r="B1794" s="13"/>
      <c r="C1794" s="12"/>
      <c r="D1794" s="13"/>
      <c r="E1794" s="24"/>
      <c r="F1794" s="12"/>
      <c r="G1794" s="12"/>
      <c r="H1794" s="25"/>
      <c r="I1794" s="14" t="str">
        <f aca="false">IF(OR($D1794="",$B1794=""),"",INT(($B1794-$D1794)/365.25))</f>
        <v/>
      </c>
      <c r="J1794" s="25"/>
      <c r="K1794" s="14" t="str">
        <f aca="false">IF(OR($J1794="",$I1794=""),"",IF(OR(AND($J1794="Gelmintoz",$I1794&gt;=2,$I1794&lt;=10),AND($J1794="Onkogematologik",$I1794&gt;=2,$I1794&lt;=18)),"Ha","Yo'q"))</f>
        <v/>
      </c>
      <c r="L1794" s="25"/>
      <c r="M1794" s="12"/>
      <c r="N1794" s="14" t="str">
        <f aca="false">IF(OR($C1794="",$D1794="",$J1794="",$B1794=""),"",IF(COUNTIFS($C$5:$C$2504,$C1794,$D$5:$D$2504,$D1794,$J$5:$J$2504,$J1794,$B$5:$B$2504,$B1794)&gt;1,"Takror",""))</f>
        <v/>
      </c>
    </row>
    <row r="1795" customFormat="false" ht="15" hidden="false" customHeight="false" outlineLevel="0" collapsed="false">
      <c r="A1795" s="8" t="n">
        <v>1791</v>
      </c>
      <c r="B1795" s="13"/>
      <c r="C1795" s="12"/>
      <c r="D1795" s="13"/>
      <c r="E1795" s="24"/>
      <c r="F1795" s="12"/>
      <c r="G1795" s="12"/>
      <c r="H1795" s="25"/>
      <c r="I1795" s="14" t="str">
        <f aca="false">IF(OR($D1795="",$B1795=""),"",INT(($B1795-$D1795)/365.25))</f>
        <v/>
      </c>
      <c r="J1795" s="25"/>
      <c r="K1795" s="14" t="str">
        <f aca="false">IF(OR($J1795="",$I1795=""),"",IF(OR(AND($J1795="Gelmintoz",$I1795&gt;=2,$I1795&lt;=10),AND($J1795="Onkogematologik",$I1795&gt;=2,$I1795&lt;=18)),"Ha","Yo'q"))</f>
        <v/>
      </c>
      <c r="L1795" s="25"/>
      <c r="M1795" s="12"/>
      <c r="N1795" s="14" t="str">
        <f aca="false">IF(OR($C1795="",$D1795="",$J1795="",$B1795=""),"",IF(COUNTIFS($C$5:$C$2504,$C1795,$D$5:$D$2504,$D1795,$J$5:$J$2504,$J1795,$B$5:$B$2504,$B1795)&gt;1,"Takror",""))</f>
        <v/>
      </c>
    </row>
    <row r="1796" customFormat="false" ht="15" hidden="false" customHeight="false" outlineLevel="0" collapsed="false">
      <c r="A1796" s="8" t="n">
        <v>1792</v>
      </c>
      <c r="B1796" s="13"/>
      <c r="C1796" s="12"/>
      <c r="D1796" s="13"/>
      <c r="E1796" s="24"/>
      <c r="F1796" s="12"/>
      <c r="G1796" s="12"/>
      <c r="H1796" s="25"/>
      <c r="I1796" s="14" t="str">
        <f aca="false">IF(OR($D1796="",$B1796=""),"",INT(($B1796-$D1796)/365.25))</f>
        <v/>
      </c>
      <c r="J1796" s="25"/>
      <c r="K1796" s="14" t="str">
        <f aca="false">IF(OR($J1796="",$I1796=""),"",IF(OR(AND($J1796="Gelmintoz",$I1796&gt;=2,$I1796&lt;=10),AND($J1796="Onkogematologik",$I1796&gt;=2,$I1796&lt;=18)),"Ha","Yo'q"))</f>
        <v/>
      </c>
      <c r="L1796" s="25"/>
      <c r="M1796" s="12"/>
      <c r="N1796" s="14" t="str">
        <f aca="false">IF(OR($C1796="",$D1796="",$J1796="",$B1796=""),"",IF(COUNTIFS($C$5:$C$2504,$C1796,$D$5:$D$2504,$D1796,$J$5:$J$2504,$J1796,$B$5:$B$2504,$B1796)&gt;1,"Takror",""))</f>
        <v/>
      </c>
    </row>
    <row r="1797" customFormat="false" ht="15" hidden="false" customHeight="false" outlineLevel="0" collapsed="false">
      <c r="A1797" s="8" t="n">
        <v>1793</v>
      </c>
      <c r="B1797" s="13"/>
      <c r="C1797" s="12"/>
      <c r="D1797" s="13"/>
      <c r="E1797" s="24"/>
      <c r="F1797" s="12"/>
      <c r="G1797" s="12"/>
      <c r="H1797" s="25"/>
      <c r="I1797" s="14" t="str">
        <f aca="false">IF(OR($D1797="",$B1797=""),"",INT(($B1797-$D1797)/365.25))</f>
        <v/>
      </c>
      <c r="J1797" s="25"/>
      <c r="K1797" s="14" t="str">
        <f aca="false">IF(OR($J1797="",$I1797=""),"",IF(OR(AND($J1797="Gelmintoz",$I1797&gt;=2,$I1797&lt;=10),AND($J1797="Onkogematologik",$I1797&gt;=2,$I1797&lt;=18)),"Ha","Yo'q"))</f>
        <v/>
      </c>
      <c r="L1797" s="25"/>
      <c r="M1797" s="12"/>
      <c r="N1797" s="14" t="str">
        <f aca="false">IF(OR($C1797="",$D1797="",$J1797="",$B1797=""),"",IF(COUNTIFS($C$5:$C$2504,$C1797,$D$5:$D$2504,$D1797,$J$5:$J$2504,$J1797,$B$5:$B$2504,$B1797)&gt;1,"Takror",""))</f>
        <v/>
      </c>
    </row>
    <row r="1798" customFormat="false" ht="15" hidden="false" customHeight="false" outlineLevel="0" collapsed="false">
      <c r="A1798" s="8" t="n">
        <v>1794</v>
      </c>
      <c r="B1798" s="13"/>
      <c r="C1798" s="12"/>
      <c r="D1798" s="13"/>
      <c r="E1798" s="24"/>
      <c r="F1798" s="12"/>
      <c r="G1798" s="12"/>
      <c r="H1798" s="25"/>
      <c r="I1798" s="14" t="str">
        <f aca="false">IF(OR($D1798="",$B1798=""),"",INT(($B1798-$D1798)/365.25))</f>
        <v/>
      </c>
      <c r="J1798" s="25"/>
      <c r="K1798" s="14" t="str">
        <f aca="false">IF(OR($J1798="",$I1798=""),"",IF(OR(AND($J1798="Gelmintoz",$I1798&gt;=2,$I1798&lt;=10),AND($J1798="Onkogematologik",$I1798&gt;=2,$I1798&lt;=18)),"Ha","Yo'q"))</f>
        <v/>
      </c>
      <c r="L1798" s="25"/>
      <c r="M1798" s="12"/>
      <c r="N1798" s="14" t="str">
        <f aca="false">IF(OR($C1798="",$D1798="",$J1798="",$B1798=""),"",IF(COUNTIFS($C$5:$C$2504,$C1798,$D$5:$D$2504,$D1798,$J$5:$J$2504,$J1798,$B$5:$B$2504,$B1798)&gt;1,"Takror",""))</f>
        <v/>
      </c>
    </row>
    <row r="1799" customFormat="false" ht="15" hidden="false" customHeight="false" outlineLevel="0" collapsed="false">
      <c r="A1799" s="8" t="n">
        <v>1795</v>
      </c>
      <c r="B1799" s="13"/>
      <c r="C1799" s="12"/>
      <c r="D1799" s="13"/>
      <c r="E1799" s="24"/>
      <c r="F1799" s="12"/>
      <c r="G1799" s="12"/>
      <c r="H1799" s="25"/>
      <c r="I1799" s="14" t="str">
        <f aca="false">IF(OR($D1799="",$B1799=""),"",INT(($B1799-$D1799)/365.25))</f>
        <v/>
      </c>
      <c r="J1799" s="25"/>
      <c r="K1799" s="14" t="str">
        <f aca="false">IF(OR($J1799="",$I1799=""),"",IF(OR(AND($J1799="Gelmintoz",$I1799&gt;=2,$I1799&lt;=10),AND($J1799="Onkogematologik",$I1799&gt;=2,$I1799&lt;=18)),"Ha","Yo'q"))</f>
        <v/>
      </c>
      <c r="L1799" s="25"/>
      <c r="M1799" s="12"/>
      <c r="N1799" s="14" t="str">
        <f aca="false">IF(OR($C1799="",$D1799="",$J1799="",$B1799=""),"",IF(COUNTIFS($C$5:$C$2504,$C1799,$D$5:$D$2504,$D1799,$J$5:$J$2504,$J1799,$B$5:$B$2504,$B1799)&gt;1,"Takror",""))</f>
        <v/>
      </c>
    </row>
    <row r="1800" customFormat="false" ht="15" hidden="false" customHeight="false" outlineLevel="0" collapsed="false">
      <c r="A1800" s="8" t="n">
        <v>1796</v>
      </c>
      <c r="B1800" s="13"/>
      <c r="C1800" s="12"/>
      <c r="D1800" s="13"/>
      <c r="E1800" s="24"/>
      <c r="F1800" s="12"/>
      <c r="G1800" s="12"/>
      <c r="H1800" s="25"/>
      <c r="I1800" s="14" t="str">
        <f aca="false">IF(OR($D1800="",$B1800=""),"",INT(($B1800-$D1800)/365.25))</f>
        <v/>
      </c>
      <c r="J1800" s="25"/>
      <c r="K1800" s="14" t="str">
        <f aca="false">IF(OR($J1800="",$I1800=""),"",IF(OR(AND($J1800="Gelmintoz",$I1800&gt;=2,$I1800&lt;=10),AND($J1800="Onkogematologik",$I1800&gt;=2,$I1800&lt;=18)),"Ha","Yo'q"))</f>
        <v/>
      </c>
      <c r="L1800" s="25"/>
      <c r="M1800" s="12"/>
      <c r="N1800" s="14" t="str">
        <f aca="false">IF(OR($C1800="",$D1800="",$J1800="",$B1800=""),"",IF(COUNTIFS($C$5:$C$2504,$C1800,$D$5:$D$2504,$D1800,$J$5:$J$2504,$J1800,$B$5:$B$2504,$B1800)&gt;1,"Takror",""))</f>
        <v/>
      </c>
    </row>
    <row r="1801" customFormat="false" ht="15" hidden="false" customHeight="false" outlineLevel="0" collapsed="false">
      <c r="A1801" s="8" t="n">
        <v>1797</v>
      </c>
      <c r="B1801" s="13"/>
      <c r="C1801" s="12"/>
      <c r="D1801" s="13"/>
      <c r="E1801" s="24"/>
      <c r="F1801" s="12"/>
      <c r="G1801" s="12"/>
      <c r="H1801" s="25"/>
      <c r="I1801" s="14" t="str">
        <f aca="false">IF(OR($D1801="",$B1801=""),"",INT(($B1801-$D1801)/365.25))</f>
        <v/>
      </c>
      <c r="J1801" s="25"/>
      <c r="K1801" s="14" t="str">
        <f aca="false">IF(OR($J1801="",$I1801=""),"",IF(OR(AND($J1801="Gelmintoz",$I1801&gt;=2,$I1801&lt;=10),AND($J1801="Onkogematologik",$I1801&gt;=2,$I1801&lt;=18)),"Ha","Yo'q"))</f>
        <v/>
      </c>
      <c r="L1801" s="25"/>
      <c r="M1801" s="12"/>
      <c r="N1801" s="14" t="str">
        <f aca="false">IF(OR($C1801="",$D1801="",$J1801="",$B1801=""),"",IF(COUNTIFS($C$5:$C$2504,$C1801,$D$5:$D$2504,$D1801,$J$5:$J$2504,$J1801,$B$5:$B$2504,$B1801)&gt;1,"Takror",""))</f>
        <v/>
      </c>
    </row>
    <row r="1802" customFormat="false" ht="15" hidden="false" customHeight="false" outlineLevel="0" collapsed="false">
      <c r="A1802" s="8" t="n">
        <v>1798</v>
      </c>
      <c r="B1802" s="13"/>
      <c r="C1802" s="12"/>
      <c r="D1802" s="13"/>
      <c r="E1802" s="24"/>
      <c r="F1802" s="12"/>
      <c r="G1802" s="12"/>
      <c r="H1802" s="25"/>
      <c r="I1802" s="14" t="str">
        <f aca="false">IF(OR($D1802="",$B1802=""),"",INT(($B1802-$D1802)/365.25))</f>
        <v/>
      </c>
      <c r="J1802" s="25"/>
      <c r="K1802" s="14" t="str">
        <f aca="false">IF(OR($J1802="",$I1802=""),"",IF(OR(AND($J1802="Gelmintoz",$I1802&gt;=2,$I1802&lt;=10),AND($J1802="Onkogematologik",$I1802&gt;=2,$I1802&lt;=18)),"Ha","Yo'q"))</f>
        <v/>
      </c>
      <c r="L1802" s="25"/>
      <c r="M1802" s="12"/>
      <c r="N1802" s="14" t="str">
        <f aca="false">IF(OR($C1802="",$D1802="",$J1802="",$B1802=""),"",IF(COUNTIFS($C$5:$C$2504,$C1802,$D$5:$D$2504,$D1802,$J$5:$J$2504,$J1802,$B$5:$B$2504,$B1802)&gt;1,"Takror",""))</f>
        <v/>
      </c>
    </row>
    <row r="1803" customFormat="false" ht="15" hidden="false" customHeight="false" outlineLevel="0" collapsed="false">
      <c r="A1803" s="8" t="n">
        <v>1799</v>
      </c>
      <c r="B1803" s="13"/>
      <c r="C1803" s="12"/>
      <c r="D1803" s="13"/>
      <c r="E1803" s="24"/>
      <c r="F1803" s="12"/>
      <c r="G1803" s="12"/>
      <c r="H1803" s="25"/>
      <c r="I1803" s="14" t="str">
        <f aca="false">IF(OR($D1803="",$B1803=""),"",INT(($B1803-$D1803)/365.25))</f>
        <v/>
      </c>
      <c r="J1803" s="25"/>
      <c r="K1803" s="14" t="str">
        <f aca="false">IF(OR($J1803="",$I1803=""),"",IF(OR(AND($J1803="Gelmintoz",$I1803&gt;=2,$I1803&lt;=10),AND($J1803="Onkogematologik",$I1803&gt;=2,$I1803&lt;=18)),"Ha","Yo'q"))</f>
        <v/>
      </c>
      <c r="L1803" s="25"/>
      <c r="M1803" s="12"/>
      <c r="N1803" s="14" t="str">
        <f aca="false">IF(OR($C1803="",$D1803="",$J1803="",$B1803=""),"",IF(COUNTIFS($C$5:$C$2504,$C1803,$D$5:$D$2504,$D1803,$J$5:$J$2504,$J1803,$B$5:$B$2504,$B1803)&gt;1,"Takror",""))</f>
        <v/>
      </c>
    </row>
    <row r="1804" customFormat="false" ht="15" hidden="false" customHeight="false" outlineLevel="0" collapsed="false">
      <c r="A1804" s="8" t="n">
        <v>1800</v>
      </c>
      <c r="B1804" s="13"/>
      <c r="C1804" s="12"/>
      <c r="D1804" s="13"/>
      <c r="E1804" s="24"/>
      <c r="F1804" s="12"/>
      <c r="G1804" s="12"/>
      <c r="H1804" s="25"/>
      <c r="I1804" s="14" t="str">
        <f aca="false">IF(OR($D1804="",$B1804=""),"",INT(($B1804-$D1804)/365.25))</f>
        <v/>
      </c>
      <c r="J1804" s="25"/>
      <c r="K1804" s="14" t="str">
        <f aca="false">IF(OR($J1804="",$I1804=""),"",IF(OR(AND($J1804="Gelmintoz",$I1804&gt;=2,$I1804&lt;=10),AND($J1804="Onkogematologik",$I1804&gt;=2,$I1804&lt;=18)),"Ha","Yo'q"))</f>
        <v/>
      </c>
      <c r="L1804" s="25"/>
      <c r="M1804" s="12"/>
      <c r="N1804" s="14" t="str">
        <f aca="false">IF(OR($C1804="",$D1804="",$J1804="",$B1804=""),"",IF(COUNTIFS($C$5:$C$2504,$C1804,$D$5:$D$2504,$D1804,$J$5:$J$2504,$J1804,$B$5:$B$2504,$B1804)&gt;1,"Takror",""))</f>
        <v/>
      </c>
    </row>
    <row r="1805" customFormat="false" ht="15" hidden="false" customHeight="false" outlineLevel="0" collapsed="false">
      <c r="A1805" s="8" t="n">
        <v>1801</v>
      </c>
      <c r="B1805" s="13"/>
      <c r="C1805" s="12"/>
      <c r="D1805" s="13"/>
      <c r="E1805" s="24"/>
      <c r="F1805" s="12"/>
      <c r="G1805" s="12"/>
      <c r="H1805" s="25"/>
      <c r="I1805" s="14" t="str">
        <f aca="false">IF(OR($D1805="",$B1805=""),"",INT(($B1805-$D1805)/365.25))</f>
        <v/>
      </c>
      <c r="J1805" s="25"/>
      <c r="K1805" s="14" t="str">
        <f aca="false">IF(OR($J1805="",$I1805=""),"",IF(OR(AND($J1805="Gelmintoz",$I1805&gt;=2,$I1805&lt;=10),AND($J1805="Onkogematologik",$I1805&gt;=2,$I1805&lt;=18)),"Ha","Yo'q"))</f>
        <v/>
      </c>
      <c r="L1805" s="25"/>
      <c r="M1805" s="12"/>
      <c r="N1805" s="14" t="str">
        <f aca="false">IF(OR($C1805="",$D1805="",$J1805="",$B1805=""),"",IF(COUNTIFS($C$5:$C$2504,$C1805,$D$5:$D$2504,$D1805,$J$5:$J$2504,$J1805,$B$5:$B$2504,$B1805)&gt;1,"Takror",""))</f>
        <v/>
      </c>
    </row>
    <row r="1806" customFormat="false" ht="15" hidden="false" customHeight="false" outlineLevel="0" collapsed="false">
      <c r="A1806" s="8" t="n">
        <v>1802</v>
      </c>
      <c r="B1806" s="13"/>
      <c r="C1806" s="12"/>
      <c r="D1806" s="13"/>
      <c r="E1806" s="24"/>
      <c r="F1806" s="12"/>
      <c r="G1806" s="12"/>
      <c r="H1806" s="25"/>
      <c r="I1806" s="14" t="str">
        <f aca="false">IF(OR($D1806="",$B1806=""),"",INT(($B1806-$D1806)/365.25))</f>
        <v/>
      </c>
      <c r="J1806" s="25"/>
      <c r="K1806" s="14" t="str">
        <f aca="false">IF(OR($J1806="",$I1806=""),"",IF(OR(AND($J1806="Gelmintoz",$I1806&gt;=2,$I1806&lt;=10),AND($J1806="Onkogematologik",$I1806&gt;=2,$I1806&lt;=18)),"Ha","Yo'q"))</f>
        <v/>
      </c>
      <c r="L1806" s="25"/>
      <c r="M1806" s="12"/>
      <c r="N1806" s="14" t="str">
        <f aca="false">IF(OR($C1806="",$D1806="",$J1806="",$B1806=""),"",IF(COUNTIFS($C$5:$C$2504,$C1806,$D$5:$D$2504,$D1806,$J$5:$J$2504,$J1806,$B$5:$B$2504,$B1806)&gt;1,"Takror",""))</f>
        <v/>
      </c>
    </row>
    <row r="1807" customFormat="false" ht="15" hidden="false" customHeight="false" outlineLevel="0" collapsed="false">
      <c r="A1807" s="8" t="n">
        <v>1803</v>
      </c>
      <c r="B1807" s="13"/>
      <c r="C1807" s="12"/>
      <c r="D1807" s="13"/>
      <c r="E1807" s="24"/>
      <c r="F1807" s="12"/>
      <c r="G1807" s="12"/>
      <c r="H1807" s="25"/>
      <c r="I1807" s="14" t="str">
        <f aca="false">IF(OR($D1807="",$B1807=""),"",INT(($B1807-$D1807)/365.25))</f>
        <v/>
      </c>
      <c r="J1807" s="25"/>
      <c r="K1807" s="14" t="str">
        <f aca="false">IF(OR($J1807="",$I1807=""),"",IF(OR(AND($J1807="Gelmintoz",$I1807&gt;=2,$I1807&lt;=10),AND($J1807="Onkogematologik",$I1807&gt;=2,$I1807&lt;=18)),"Ha","Yo'q"))</f>
        <v/>
      </c>
      <c r="L1807" s="25"/>
      <c r="M1807" s="12"/>
      <c r="N1807" s="14" t="str">
        <f aca="false">IF(OR($C1807="",$D1807="",$J1807="",$B1807=""),"",IF(COUNTIFS($C$5:$C$2504,$C1807,$D$5:$D$2504,$D1807,$J$5:$J$2504,$J1807,$B$5:$B$2504,$B1807)&gt;1,"Takror",""))</f>
        <v/>
      </c>
    </row>
    <row r="1808" customFormat="false" ht="15" hidden="false" customHeight="false" outlineLevel="0" collapsed="false">
      <c r="A1808" s="8" t="n">
        <v>1804</v>
      </c>
      <c r="B1808" s="13"/>
      <c r="C1808" s="12"/>
      <c r="D1808" s="13"/>
      <c r="E1808" s="24"/>
      <c r="F1808" s="12"/>
      <c r="G1808" s="12"/>
      <c r="H1808" s="25"/>
      <c r="I1808" s="14" t="str">
        <f aca="false">IF(OR($D1808="",$B1808=""),"",INT(($B1808-$D1808)/365.25))</f>
        <v/>
      </c>
      <c r="J1808" s="25"/>
      <c r="K1808" s="14" t="str">
        <f aca="false">IF(OR($J1808="",$I1808=""),"",IF(OR(AND($J1808="Gelmintoz",$I1808&gt;=2,$I1808&lt;=10),AND($J1808="Onkogematologik",$I1808&gt;=2,$I1808&lt;=18)),"Ha","Yo'q"))</f>
        <v/>
      </c>
      <c r="L1808" s="25"/>
      <c r="M1808" s="12"/>
      <c r="N1808" s="14" t="str">
        <f aca="false">IF(OR($C1808="",$D1808="",$J1808="",$B1808=""),"",IF(COUNTIFS($C$5:$C$2504,$C1808,$D$5:$D$2504,$D1808,$J$5:$J$2504,$J1808,$B$5:$B$2504,$B1808)&gt;1,"Takror",""))</f>
        <v/>
      </c>
    </row>
    <row r="1809" customFormat="false" ht="15" hidden="false" customHeight="false" outlineLevel="0" collapsed="false">
      <c r="A1809" s="8" t="n">
        <v>1805</v>
      </c>
      <c r="B1809" s="13"/>
      <c r="C1809" s="12"/>
      <c r="D1809" s="13"/>
      <c r="E1809" s="24"/>
      <c r="F1809" s="12"/>
      <c r="G1809" s="12"/>
      <c r="H1809" s="25"/>
      <c r="I1809" s="14" t="str">
        <f aca="false">IF(OR($D1809="",$B1809=""),"",INT(($B1809-$D1809)/365.25))</f>
        <v/>
      </c>
      <c r="J1809" s="25"/>
      <c r="K1809" s="14" t="str">
        <f aca="false">IF(OR($J1809="",$I1809=""),"",IF(OR(AND($J1809="Gelmintoz",$I1809&gt;=2,$I1809&lt;=10),AND($J1809="Onkogematologik",$I1809&gt;=2,$I1809&lt;=18)),"Ha","Yo'q"))</f>
        <v/>
      </c>
      <c r="L1809" s="25"/>
      <c r="M1809" s="12"/>
      <c r="N1809" s="14" t="str">
        <f aca="false">IF(OR($C1809="",$D1809="",$J1809="",$B1809=""),"",IF(COUNTIFS($C$5:$C$2504,$C1809,$D$5:$D$2504,$D1809,$J$5:$J$2504,$J1809,$B$5:$B$2504,$B1809)&gt;1,"Takror",""))</f>
        <v/>
      </c>
    </row>
    <row r="1810" customFormat="false" ht="15" hidden="false" customHeight="false" outlineLevel="0" collapsed="false">
      <c r="A1810" s="8" t="n">
        <v>1806</v>
      </c>
      <c r="B1810" s="13"/>
      <c r="C1810" s="12"/>
      <c r="D1810" s="13"/>
      <c r="E1810" s="24"/>
      <c r="F1810" s="12"/>
      <c r="G1810" s="12"/>
      <c r="H1810" s="25"/>
      <c r="I1810" s="14" t="str">
        <f aca="false">IF(OR($D1810="",$B1810=""),"",INT(($B1810-$D1810)/365.25))</f>
        <v/>
      </c>
      <c r="J1810" s="25"/>
      <c r="K1810" s="14" t="str">
        <f aca="false">IF(OR($J1810="",$I1810=""),"",IF(OR(AND($J1810="Gelmintoz",$I1810&gt;=2,$I1810&lt;=10),AND($J1810="Onkogematologik",$I1810&gt;=2,$I1810&lt;=18)),"Ha","Yo'q"))</f>
        <v/>
      </c>
      <c r="L1810" s="25"/>
      <c r="M1810" s="12"/>
      <c r="N1810" s="14" t="str">
        <f aca="false">IF(OR($C1810="",$D1810="",$J1810="",$B1810=""),"",IF(COUNTIFS($C$5:$C$2504,$C1810,$D$5:$D$2504,$D1810,$J$5:$J$2504,$J1810,$B$5:$B$2504,$B1810)&gt;1,"Takror",""))</f>
        <v/>
      </c>
    </row>
    <row r="1811" customFormat="false" ht="15" hidden="false" customHeight="false" outlineLevel="0" collapsed="false">
      <c r="A1811" s="8" t="n">
        <v>1807</v>
      </c>
      <c r="B1811" s="13"/>
      <c r="C1811" s="12"/>
      <c r="D1811" s="13"/>
      <c r="E1811" s="24"/>
      <c r="F1811" s="12"/>
      <c r="G1811" s="12"/>
      <c r="H1811" s="25"/>
      <c r="I1811" s="14" t="str">
        <f aca="false">IF(OR($D1811="",$B1811=""),"",INT(($B1811-$D1811)/365.25))</f>
        <v/>
      </c>
      <c r="J1811" s="25"/>
      <c r="K1811" s="14" t="str">
        <f aca="false">IF(OR($J1811="",$I1811=""),"",IF(OR(AND($J1811="Gelmintoz",$I1811&gt;=2,$I1811&lt;=10),AND($J1811="Onkogematologik",$I1811&gt;=2,$I1811&lt;=18)),"Ha","Yo'q"))</f>
        <v/>
      </c>
      <c r="L1811" s="25"/>
      <c r="M1811" s="12"/>
      <c r="N1811" s="14" t="str">
        <f aca="false">IF(OR($C1811="",$D1811="",$J1811="",$B1811=""),"",IF(COUNTIFS($C$5:$C$2504,$C1811,$D$5:$D$2504,$D1811,$J$5:$J$2504,$J1811,$B$5:$B$2504,$B1811)&gt;1,"Takror",""))</f>
        <v/>
      </c>
    </row>
    <row r="1812" customFormat="false" ht="15" hidden="false" customHeight="false" outlineLevel="0" collapsed="false">
      <c r="A1812" s="8" t="n">
        <v>1808</v>
      </c>
      <c r="B1812" s="13"/>
      <c r="C1812" s="12"/>
      <c r="D1812" s="13"/>
      <c r="E1812" s="24"/>
      <c r="F1812" s="12"/>
      <c r="G1812" s="12"/>
      <c r="H1812" s="25"/>
      <c r="I1812" s="14" t="str">
        <f aca="false">IF(OR($D1812="",$B1812=""),"",INT(($B1812-$D1812)/365.25))</f>
        <v/>
      </c>
      <c r="J1812" s="25"/>
      <c r="K1812" s="14" t="str">
        <f aca="false">IF(OR($J1812="",$I1812=""),"",IF(OR(AND($J1812="Gelmintoz",$I1812&gt;=2,$I1812&lt;=10),AND($J1812="Onkogematologik",$I1812&gt;=2,$I1812&lt;=18)),"Ha","Yo'q"))</f>
        <v/>
      </c>
      <c r="L1812" s="25"/>
      <c r="M1812" s="12"/>
      <c r="N1812" s="14" t="str">
        <f aca="false">IF(OR($C1812="",$D1812="",$J1812="",$B1812=""),"",IF(COUNTIFS($C$5:$C$2504,$C1812,$D$5:$D$2504,$D1812,$J$5:$J$2504,$J1812,$B$5:$B$2504,$B1812)&gt;1,"Takror",""))</f>
        <v/>
      </c>
    </row>
    <row r="1813" customFormat="false" ht="15" hidden="false" customHeight="false" outlineLevel="0" collapsed="false">
      <c r="A1813" s="8" t="n">
        <v>1809</v>
      </c>
      <c r="B1813" s="13"/>
      <c r="C1813" s="12"/>
      <c r="D1813" s="13"/>
      <c r="E1813" s="24"/>
      <c r="F1813" s="12"/>
      <c r="G1813" s="12"/>
      <c r="H1813" s="25"/>
      <c r="I1813" s="14" t="str">
        <f aca="false">IF(OR($D1813="",$B1813=""),"",INT(($B1813-$D1813)/365.25))</f>
        <v/>
      </c>
      <c r="J1813" s="25"/>
      <c r="K1813" s="14" t="str">
        <f aca="false">IF(OR($J1813="",$I1813=""),"",IF(OR(AND($J1813="Gelmintoz",$I1813&gt;=2,$I1813&lt;=10),AND($J1813="Onkogematologik",$I1813&gt;=2,$I1813&lt;=18)),"Ha","Yo'q"))</f>
        <v/>
      </c>
      <c r="L1813" s="25"/>
      <c r="M1813" s="12"/>
      <c r="N1813" s="14" t="str">
        <f aca="false">IF(OR($C1813="",$D1813="",$J1813="",$B1813=""),"",IF(COUNTIFS($C$5:$C$2504,$C1813,$D$5:$D$2504,$D1813,$J$5:$J$2504,$J1813,$B$5:$B$2504,$B1813)&gt;1,"Takror",""))</f>
        <v/>
      </c>
    </row>
    <row r="1814" customFormat="false" ht="15" hidden="false" customHeight="false" outlineLevel="0" collapsed="false">
      <c r="A1814" s="8" t="n">
        <v>1810</v>
      </c>
      <c r="B1814" s="13"/>
      <c r="C1814" s="12"/>
      <c r="D1814" s="13"/>
      <c r="E1814" s="24"/>
      <c r="F1814" s="12"/>
      <c r="G1814" s="12"/>
      <c r="H1814" s="25"/>
      <c r="I1814" s="14" t="str">
        <f aca="false">IF(OR($D1814="",$B1814=""),"",INT(($B1814-$D1814)/365.25))</f>
        <v/>
      </c>
      <c r="J1814" s="25"/>
      <c r="K1814" s="14" t="str">
        <f aca="false">IF(OR($J1814="",$I1814=""),"",IF(OR(AND($J1814="Gelmintoz",$I1814&gt;=2,$I1814&lt;=10),AND($J1814="Onkogematologik",$I1814&gt;=2,$I1814&lt;=18)),"Ha","Yo'q"))</f>
        <v/>
      </c>
      <c r="L1814" s="25"/>
      <c r="M1814" s="12"/>
      <c r="N1814" s="14" t="str">
        <f aca="false">IF(OR($C1814="",$D1814="",$J1814="",$B1814=""),"",IF(COUNTIFS($C$5:$C$2504,$C1814,$D$5:$D$2504,$D1814,$J$5:$J$2504,$J1814,$B$5:$B$2504,$B1814)&gt;1,"Takror",""))</f>
        <v/>
      </c>
    </row>
    <row r="1815" customFormat="false" ht="15" hidden="false" customHeight="false" outlineLevel="0" collapsed="false">
      <c r="A1815" s="8" t="n">
        <v>1811</v>
      </c>
      <c r="B1815" s="13"/>
      <c r="C1815" s="12"/>
      <c r="D1815" s="13"/>
      <c r="E1815" s="24"/>
      <c r="F1815" s="12"/>
      <c r="G1815" s="12"/>
      <c r="H1815" s="25"/>
      <c r="I1815" s="14" t="str">
        <f aca="false">IF(OR($D1815="",$B1815=""),"",INT(($B1815-$D1815)/365.25))</f>
        <v/>
      </c>
      <c r="J1815" s="25"/>
      <c r="K1815" s="14" t="str">
        <f aca="false">IF(OR($J1815="",$I1815=""),"",IF(OR(AND($J1815="Gelmintoz",$I1815&gt;=2,$I1815&lt;=10),AND($J1815="Onkogematologik",$I1815&gt;=2,$I1815&lt;=18)),"Ha","Yo'q"))</f>
        <v/>
      </c>
      <c r="L1815" s="25"/>
      <c r="M1815" s="12"/>
      <c r="N1815" s="14" t="str">
        <f aca="false">IF(OR($C1815="",$D1815="",$J1815="",$B1815=""),"",IF(COUNTIFS($C$5:$C$2504,$C1815,$D$5:$D$2504,$D1815,$J$5:$J$2504,$J1815,$B$5:$B$2504,$B1815)&gt;1,"Takror",""))</f>
        <v/>
      </c>
    </row>
    <row r="1816" customFormat="false" ht="15" hidden="false" customHeight="false" outlineLevel="0" collapsed="false">
      <c r="A1816" s="8" t="n">
        <v>1812</v>
      </c>
      <c r="B1816" s="13"/>
      <c r="C1816" s="12"/>
      <c r="D1816" s="13"/>
      <c r="E1816" s="24"/>
      <c r="F1816" s="12"/>
      <c r="G1816" s="12"/>
      <c r="H1816" s="25"/>
      <c r="I1816" s="14" t="str">
        <f aca="false">IF(OR($D1816="",$B1816=""),"",INT(($B1816-$D1816)/365.25))</f>
        <v/>
      </c>
      <c r="J1816" s="25"/>
      <c r="K1816" s="14" t="str">
        <f aca="false">IF(OR($J1816="",$I1816=""),"",IF(OR(AND($J1816="Gelmintoz",$I1816&gt;=2,$I1816&lt;=10),AND($J1816="Onkogematologik",$I1816&gt;=2,$I1816&lt;=18)),"Ha","Yo'q"))</f>
        <v/>
      </c>
      <c r="L1816" s="25"/>
      <c r="M1816" s="12"/>
      <c r="N1816" s="14" t="str">
        <f aca="false">IF(OR($C1816="",$D1816="",$J1816="",$B1816=""),"",IF(COUNTIFS($C$5:$C$2504,$C1816,$D$5:$D$2504,$D1816,$J$5:$J$2504,$J1816,$B$5:$B$2504,$B1816)&gt;1,"Takror",""))</f>
        <v/>
      </c>
    </row>
    <row r="1817" customFormat="false" ht="15" hidden="false" customHeight="false" outlineLevel="0" collapsed="false">
      <c r="A1817" s="8" t="n">
        <v>1813</v>
      </c>
      <c r="B1817" s="13"/>
      <c r="C1817" s="12"/>
      <c r="D1817" s="13"/>
      <c r="E1817" s="24"/>
      <c r="F1817" s="12"/>
      <c r="G1817" s="12"/>
      <c r="H1817" s="25"/>
      <c r="I1817" s="14" t="str">
        <f aca="false">IF(OR($D1817="",$B1817=""),"",INT(($B1817-$D1817)/365.25))</f>
        <v/>
      </c>
      <c r="J1817" s="25"/>
      <c r="K1817" s="14" t="str">
        <f aca="false">IF(OR($J1817="",$I1817=""),"",IF(OR(AND($J1817="Gelmintoz",$I1817&gt;=2,$I1817&lt;=10),AND($J1817="Onkogematologik",$I1817&gt;=2,$I1817&lt;=18)),"Ha","Yo'q"))</f>
        <v/>
      </c>
      <c r="L1817" s="25"/>
      <c r="M1817" s="12"/>
      <c r="N1817" s="14" t="str">
        <f aca="false">IF(OR($C1817="",$D1817="",$J1817="",$B1817=""),"",IF(COUNTIFS($C$5:$C$2504,$C1817,$D$5:$D$2504,$D1817,$J$5:$J$2504,$J1817,$B$5:$B$2504,$B1817)&gt;1,"Takror",""))</f>
        <v/>
      </c>
    </row>
    <row r="1818" customFormat="false" ht="15" hidden="false" customHeight="false" outlineLevel="0" collapsed="false">
      <c r="A1818" s="8" t="n">
        <v>1814</v>
      </c>
      <c r="B1818" s="13"/>
      <c r="C1818" s="12"/>
      <c r="D1818" s="13"/>
      <c r="E1818" s="24"/>
      <c r="F1818" s="12"/>
      <c r="G1818" s="12"/>
      <c r="H1818" s="25"/>
      <c r="I1818" s="14" t="str">
        <f aca="false">IF(OR($D1818="",$B1818=""),"",INT(($B1818-$D1818)/365.25))</f>
        <v/>
      </c>
      <c r="J1818" s="25"/>
      <c r="K1818" s="14" t="str">
        <f aca="false">IF(OR($J1818="",$I1818=""),"",IF(OR(AND($J1818="Gelmintoz",$I1818&gt;=2,$I1818&lt;=10),AND($J1818="Onkogematologik",$I1818&gt;=2,$I1818&lt;=18)),"Ha","Yo'q"))</f>
        <v/>
      </c>
      <c r="L1818" s="25"/>
      <c r="M1818" s="12"/>
      <c r="N1818" s="14" t="str">
        <f aca="false">IF(OR($C1818="",$D1818="",$J1818="",$B1818=""),"",IF(COUNTIFS($C$5:$C$2504,$C1818,$D$5:$D$2504,$D1818,$J$5:$J$2504,$J1818,$B$5:$B$2504,$B1818)&gt;1,"Takror",""))</f>
        <v/>
      </c>
    </row>
    <row r="1819" customFormat="false" ht="15" hidden="false" customHeight="false" outlineLevel="0" collapsed="false">
      <c r="A1819" s="8" t="n">
        <v>1815</v>
      </c>
      <c r="B1819" s="13"/>
      <c r="C1819" s="12"/>
      <c r="D1819" s="13"/>
      <c r="E1819" s="24"/>
      <c r="F1819" s="12"/>
      <c r="G1819" s="12"/>
      <c r="H1819" s="25"/>
      <c r="I1819" s="14" t="str">
        <f aca="false">IF(OR($D1819="",$B1819=""),"",INT(($B1819-$D1819)/365.25))</f>
        <v/>
      </c>
      <c r="J1819" s="25"/>
      <c r="K1819" s="14" t="str">
        <f aca="false">IF(OR($J1819="",$I1819=""),"",IF(OR(AND($J1819="Gelmintoz",$I1819&gt;=2,$I1819&lt;=10),AND($J1819="Onkogematologik",$I1819&gt;=2,$I1819&lt;=18)),"Ha","Yo'q"))</f>
        <v/>
      </c>
      <c r="L1819" s="25"/>
      <c r="M1819" s="12"/>
      <c r="N1819" s="14" t="str">
        <f aca="false">IF(OR($C1819="",$D1819="",$J1819="",$B1819=""),"",IF(COUNTIFS($C$5:$C$2504,$C1819,$D$5:$D$2504,$D1819,$J$5:$J$2504,$J1819,$B$5:$B$2504,$B1819)&gt;1,"Takror",""))</f>
        <v/>
      </c>
    </row>
    <row r="1820" customFormat="false" ht="15" hidden="false" customHeight="false" outlineLevel="0" collapsed="false">
      <c r="A1820" s="8" t="n">
        <v>1816</v>
      </c>
      <c r="B1820" s="13"/>
      <c r="C1820" s="12"/>
      <c r="D1820" s="13"/>
      <c r="E1820" s="24"/>
      <c r="F1820" s="12"/>
      <c r="G1820" s="12"/>
      <c r="H1820" s="25"/>
      <c r="I1820" s="14" t="str">
        <f aca="false">IF(OR($D1820="",$B1820=""),"",INT(($B1820-$D1820)/365.25))</f>
        <v/>
      </c>
      <c r="J1820" s="25"/>
      <c r="K1820" s="14" t="str">
        <f aca="false">IF(OR($J1820="",$I1820=""),"",IF(OR(AND($J1820="Gelmintoz",$I1820&gt;=2,$I1820&lt;=10),AND($J1820="Onkogematologik",$I1820&gt;=2,$I1820&lt;=18)),"Ha","Yo'q"))</f>
        <v/>
      </c>
      <c r="L1820" s="25"/>
      <c r="M1820" s="12"/>
      <c r="N1820" s="14" t="str">
        <f aca="false">IF(OR($C1820="",$D1820="",$J1820="",$B1820=""),"",IF(COUNTIFS($C$5:$C$2504,$C1820,$D$5:$D$2504,$D1820,$J$5:$J$2504,$J1820,$B$5:$B$2504,$B1820)&gt;1,"Takror",""))</f>
        <v/>
      </c>
    </row>
    <row r="1821" customFormat="false" ht="15" hidden="false" customHeight="false" outlineLevel="0" collapsed="false">
      <c r="A1821" s="8" t="n">
        <v>1817</v>
      </c>
      <c r="B1821" s="13"/>
      <c r="C1821" s="12"/>
      <c r="D1821" s="13"/>
      <c r="E1821" s="24"/>
      <c r="F1821" s="12"/>
      <c r="G1821" s="12"/>
      <c r="H1821" s="25"/>
      <c r="I1821" s="14" t="str">
        <f aca="false">IF(OR($D1821="",$B1821=""),"",INT(($B1821-$D1821)/365.25))</f>
        <v/>
      </c>
      <c r="J1821" s="25"/>
      <c r="K1821" s="14" t="str">
        <f aca="false">IF(OR($J1821="",$I1821=""),"",IF(OR(AND($J1821="Gelmintoz",$I1821&gt;=2,$I1821&lt;=10),AND($J1821="Onkogematologik",$I1821&gt;=2,$I1821&lt;=18)),"Ha","Yo'q"))</f>
        <v/>
      </c>
      <c r="L1821" s="25"/>
      <c r="M1821" s="12"/>
      <c r="N1821" s="14" t="str">
        <f aca="false">IF(OR($C1821="",$D1821="",$J1821="",$B1821=""),"",IF(COUNTIFS($C$5:$C$2504,$C1821,$D$5:$D$2504,$D1821,$J$5:$J$2504,$J1821,$B$5:$B$2504,$B1821)&gt;1,"Takror",""))</f>
        <v/>
      </c>
    </row>
    <row r="1822" customFormat="false" ht="15" hidden="false" customHeight="false" outlineLevel="0" collapsed="false">
      <c r="A1822" s="8" t="n">
        <v>1818</v>
      </c>
      <c r="B1822" s="13"/>
      <c r="C1822" s="12"/>
      <c r="D1822" s="13"/>
      <c r="E1822" s="24"/>
      <c r="F1822" s="12"/>
      <c r="G1822" s="12"/>
      <c r="H1822" s="25"/>
      <c r="I1822" s="14" t="str">
        <f aca="false">IF(OR($D1822="",$B1822=""),"",INT(($B1822-$D1822)/365.25))</f>
        <v/>
      </c>
      <c r="J1822" s="25"/>
      <c r="K1822" s="14" t="str">
        <f aca="false">IF(OR($J1822="",$I1822=""),"",IF(OR(AND($J1822="Gelmintoz",$I1822&gt;=2,$I1822&lt;=10),AND($J1822="Onkogematologik",$I1822&gt;=2,$I1822&lt;=18)),"Ha","Yo'q"))</f>
        <v/>
      </c>
      <c r="L1822" s="25"/>
      <c r="M1822" s="12"/>
      <c r="N1822" s="14" t="str">
        <f aca="false">IF(OR($C1822="",$D1822="",$J1822="",$B1822=""),"",IF(COUNTIFS($C$5:$C$2504,$C1822,$D$5:$D$2504,$D1822,$J$5:$J$2504,$J1822,$B$5:$B$2504,$B1822)&gt;1,"Takror",""))</f>
        <v/>
      </c>
    </row>
    <row r="1823" customFormat="false" ht="15" hidden="false" customHeight="false" outlineLevel="0" collapsed="false">
      <c r="A1823" s="8" t="n">
        <v>1819</v>
      </c>
      <c r="B1823" s="13"/>
      <c r="C1823" s="12"/>
      <c r="D1823" s="13"/>
      <c r="E1823" s="24"/>
      <c r="F1823" s="12"/>
      <c r="G1823" s="12"/>
      <c r="H1823" s="25"/>
      <c r="I1823" s="14" t="str">
        <f aca="false">IF(OR($D1823="",$B1823=""),"",INT(($B1823-$D1823)/365.25))</f>
        <v/>
      </c>
      <c r="J1823" s="25"/>
      <c r="K1823" s="14" t="str">
        <f aca="false">IF(OR($J1823="",$I1823=""),"",IF(OR(AND($J1823="Gelmintoz",$I1823&gt;=2,$I1823&lt;=10),AND($J1823="Onkogematologik",$I1823&gt;=2,$I1823&lt;=18)),"Ha","Yo'q"))</f>
        <v/>
      </c>
      <c r="L1823" s="25"/>
      <c r="M1823" s="12"/>
      <c r="N1823" s="14" t="str">
        <f aca="false">IF(OR($C1823="",$D1823="",$J1823="",$B1823=""),"",IF(COUNTIFS($C$5:$C$2504,$C1823,$D$5:$D$2504,$D1823,$J$5:$J$2504,$J1823,$B$5:$B$2504,$B1823)&gt;1,"Takror",""))</f>
        <v/>
      </c>
    </row>
    <row r="1824" customFormat="false" ht="15" hidden="false" customHeight="false" outlineLevel="0" collapsed="false">
      <c r="A1824" s="8" t="n">
        <v>1820</v>
      </c>
      <c r="B1824" s="13"/>
      <c r="C1824" s="12"/>
      <c r="D1824" s="13"/>
      <c r="E1824" s="24"/>
      <c r="F1824" s="12"/>
      <c r="G1824" s="12"/>
      <c r="H1824" s="25"/>
      <c r="I1824" s="14" t="str">
        <f aca="false">IF(OR($D1824="",$B1824=""),"",INT(($B1824-$D1824)/365.25))</f>
        <v/>
      </c>
      <c r="J1824" s="25"/>
      <c r="K1824" s="14" t="str">
        <f aca="false">IF(OR($J1824="",$I1824=""),"",IF(OR(AND($J1824="Gelmintoz",$I1824&gt;=2,$I1824&lt;=10),AND($J1824="Onkogematologik",$I1824&gt;=2,$I1824&lt;=18)),"Ha","Yo'q"))</f>
        <v/>
      </c>
      <c r="L1824" s="25"/>
      <c r="M1824" s="12"/>
      <c r="N1824" s="14" t="str">
        <f aca="false">IF(OR($C1824="",$D1824="",$J1824="",$B1824=""),"",IF(COUNTIFS($C$5:$C$2504,$C1824,$D$5:$D$2504,$D1824,$J$5:$J$2504,$J1824,$B$5:$B$2504,$B1824)&gt;1,"Takror",""))</f>
        <v/>
      </c>
    </row>
    <row r="1825" customFormat="false" ht="15" hidden="false" customHeight="false" outlineLevel="0" collapsed="false">
      <c r="A1825" s="8" t="n">
        <v>1821</v>
      </c>
      <c r="B1825" s="13"/>
      <c r="C1825" s="12"/>
      <c r="D1825" s="13"/>
      <c r="E1825" s="24"/>
      <c r="F1825" s="12"/>
      <c r="G1825" s="12"/>
      <c r="H1825" s="25"/>
      <c r="I1825" s="14" t="str">
        <f aca="false">IF(OR($D1825="",$B1825=""),"",INT(($B1825-$D1825)/365.25))</f>
        <v/>
      </c>
      <c r="J1825" s="25"/>
      <c r="K1825" s="14" t="str">
        <f aca="false">IF(OR($J1825="",$I1825=""),"",IF(OR(AND($J1825="Gelmintoz",$I1825&gt;=2,$I1825&lt;=10),AND($J1825="Onkogematologik",$I1825&gt;=2,$I1825&lt;=18)),"Ha","Yo'q"))</f>
        <v/>
      </c>
      <c r="L1825" s="25"/>
      <c r="M1825" s="12"/>
      <c r="N1825" s="14" t="str">
        <f aca="false">IF(OR($C1825="",$D1825="",$J1825="",$B1825=""),"",IF(COUNTIFS($C$5:$C$2504,$C1825,$D$5:$D$2504,$D1825,$J$5:$J$2504,$J1825,$B$5:$B$2504,$B1825)&gt;1,"Takror",""))</f>
        <v/>
      </c>
    </row>
    <row r="1826" customFormat="false" ht="15" hidden="false" customHeight="false" outlineLevel="0" collapsed="false">
      <c r="A1826" s="8" t="n">
        <v>1822</v>
      </c>
      <c r="B1826" s="13"/>
      <c r="C1826" s="12"/>
      <c r="D1826" s="13"/>
      <c r="E1826" s="24"/>
      <c r="F1826" s="12"/>
      <c r="G1826" s="12"/>
      <c r="H1826" s="25"/>
      <c r="I1826" s="14" t="str">
        <f aca="false">IF(OR($D1826="",$B1826=""),"",INT(($B1826-$D1826)/365.25))</f>
        <v/>
      </c>
      <c r="J1826" s="25"/>
      <c r="K1826" s="14" t="str">
        <f aca="false">IF(OR($J1826="",$I1826=""),"",IF(OR(AND($J1826="Gelmintoz",$I1826&gt;=2,$I1826&lt;=10),AND($J1826="Onkogematologik",$I1826&gt;=2,$I1826&lt;=18)),"Ha","Yo'q"))</f>
        <v/>
      </c>
      <c r="L1826" s="25"/>
      <c r="M1826" s="12"/>
      <c r="N1826" s="14" t="str">
        <f aca="false">IF(OR($C1826="",$D1826="",$J1826="",$B1826=""),"",IF(COUNTIFS($C$5:$C$2504,$C1826,$D$5:$D$2504,$D1826,$J$5:$J$2504,$J1826,$B$5:$B$2504,$B1826)&gt;1,"Takror",""))</f>
        <v/>
      </c>
    </row>
    <row r="1827" customFormat="false" ht="15" hidden="false" customHeight="false" outlineLevel="0" collapsed="false">
      <c r="A1827" s="8" t="n">
        <v>1823</v>
      </c>
      <c r="B1827" s="13"/>
      <c r="C1827" s="12"/>
      <c r="D1827" s="13"/>
      <c r="E1827" s="24"/>
      <c r="F1827" s="12"/>
      <c r="G1827" s="12"/>
      <c r="H1827" s="25"/>
      <c r="I1827" s="14" t="str">
        <f aca="false">IF(OR($D1827="",$B1827=""),"",INT(($B1827-$D1827)/365.25))</f>
        <v/>
      </c>
      <c r="J1827" s="25"/>
      <c r="K1827" s="14" t="str">
        <f aca="false">IF(OR($J1827="",$I1827=""),"",IF(OR(AND($J1827="Gelmintoz",$I1827&gt;=2,$I1827&lt;=10),AND($J1827="Onkogematologik",$I1827&gt;=2,$I1827&lt;=18)),"Ha","Yo'q"))</f>
        <v/>
      </c>
      <c r="L1827" s="25"/>
      <c r="M1827" s="12"/>
      <c r="N1827" s="14" t="str">
        <f aca="false">IF(OR($C1827="",$D1827="",$J1827="",$B1827=""),"",IF(COUNTIFS($C$5:$C$2504,$C1827,$D$5:$D$2504,$D1827,$J$5:$J$2504,$J1827,$B$5:$B$2504,$B1827)&gt;1,"Takror",""))</f>
        <v/>
      </c>
    </row>
    <row r="1828" customFormat="false" ht="15" hidden="false" customHeight="false" outlineLevel="0" collapsed="false">
      <c r="A1828" s="8" t="n">
        <v>1824</v>
      </c>
      <c r="B1828" s="13"/>
      <c r="C1828" s="12"/>
      <c r="D1828" s="13"/>
      <c r="E1828" s="24"/>
      <c r="F1828" s="12"/>
      <c r="G1828" s="12"/>
      <c r="H1828" s="25"/>
      <c r="I1828" s="14" t="str">
        <f aca="false">IF(OR($D1828="",$B1828=""),"",INT(($B1828-$D1828)/365.25))</f>
        <v/>
      </c>
      <c r="J1828" s="25"/>
      <c r="K1828" s="14" t="str">
        <f aca="false">IF(OR($J1828="",$I1828=""),"",IF(OR(AND($J1828="Gelmintoz",$I1828&gt;=2,$I1828&lt;=10),AND($J1828="Onkogematologik",$I1828&gt;=2,$I1828&lt;=18)),"Ha","Yo'q"))</f>
        <v/>
      </c>
      <c r="L1828" s="25"/>
      <c r="M1828" s="12"/>
      <c r="N1828" s="14" t="str">
        <f aca="false">IF(OR($C1828="",$D1828="",$J1828="",$B1828=""),"",IF(COUNTIFS($C$5:$C$2504,$C1828,$D$5:$D$2504,$D1828,$J$5:$J$2504,$J1828,$B$5:$B$2504,$B1828)&gt;1,"Takror",""))</f>
        <v/>
      </c>
    </row>
    <row r="1829" customFormat="false" ht="15" hidden="false" customHeight="false" outlineLevel="0" collapsed="false">
      <c r="A1829" s="8" t="n">
        <v>1825</v>
      </c>
      <c r="B1829" s="13"/>
      <c r="C1829" s="12"/>
      <c r="D1829" s="13"/>
      <c r="E1829" s="24"/>
      <c r="F1829" s="12"/>
      <c r="G1829" s="12"/>
      <c r="H1829" s="25"/>
      <c r="I1829" s="14" t="str">
        <f aca="false">IF(OR($D1829="",$B1829=""),"",INT(($B1829-$D1829)/365.25))</f>
        <v/>
      </c>
      <c r="J1829" s="25"/>
      <c r="K1829" s="14" t="str">
        <f aca="false">IF(OR($J1829="",$I1829=""),"",IF(OR(AND($J1829="Gelmintoz",$I1829&gt;=2,$I1829&lt;=10),AND($J1829="Onkogematologik",$I1829&gt;=2,$I1829&lt;=18)),"Ha","Yo'q"))</f>
        <v/>
      </c>
      <c r="L1829" s="25"/>
      <c r="M1829" s="12"/>
      <c r="N1829" s="14" t="str">
        <f aca="false">IF(OR($C1829="",$D1829="",$J1829="",$B1829=""),"",IF(COUNTIFS($C$5:$C$2504,$C1829,$D$5:$D$2504,$D1829,$J$5:$J$2504,$J1829,$B$5:$B$2504,$B1829)&gt;1,"Takror",""))</f>
        <v/>
      </c>
    </row>
    <row r="1830" customFormat="false" ht="15" hidden="false" customHeight="false" outlineLevel="0" collapsed="false">
      <c r="A1830" s="8" t="n">
        <v>1826</v>
      </c>
      <c r="B1830" s="13"/>
      <c r="C1830" s="12"/>
      <c r="D1830" s="13"/>
      <c r="E1830" s="24"/>
      <c r="F1830" s="12"/>
      <c r="G1830" s="12"/>
      <c r="H1830" s="25"/>
      <c r="I1830" s="14" t="str">
        <f aca="false">IF(OR($D1830="",$B1830=""),"",INT(($B1830-$D1830)/365.25))</f>
        <v/>
      </c>
      <c r="J1830" s="25"/>
      <c r="K1830" s="14" t="str">
        <f aca="false">IF(OR($J1830="",$I1830=""),"",IF(OR(AND($J1830="Gelmintoz",$I1830&gt;=2,$I1830&lt;=10),AND($J1830="Onkogematologik",$I1830&gt;=2,$I1830&lt;=18)),"Ha","Yo'q"))</f>
        <v/>
      </c>
      <c r="L1830" s="25"/>
      <c r="M1830" s="12"/>
      <c r="N1830" s="14" t="str">
        <f aca="false">IF(OR($C1830="",$D1830="",$J1830="",$B1830=""),"",IF(COUNTIFS($C$5:$C$2504,$C1830,$D$5:$D$2504,$D1830,$J$5:$J$2504,$J1830,$B$5:$B$2504,$B1830)&gt;1,"Takror",""))</f>
        <v/>
      </c>
    </row>
    <row r="1831" customFormat="false" ht="15" hidden="false" customHeight="false" outlineLevel="0" collapsed="false">
      <c r="A1831" s="8" t="n">
        <v>1827</v>
      </c>
      <c r="B1831" s="13"/>
      <c r="C1831" s="12"/>
      <c r="D1831" s="13"/>
      <c r="E1831" s="24"/>
      <c r="F1831" s="12"/>
      <c r="G1831" s="12"/>
      <c r="H1831" s="25"/>
      <c r="I1831" s="14" t="str">
        <f aca="false">IF(OR($D1831="",$B1831=""),"",INT(($B1831-$D1831)/365.25))</f>
        <v/>
      </c>
      <c r="J1831" s="25"/>
      <c r="K1831" s="14" t="str">
        <f aca="false">IF(OR($J1831="",$I1831=""),"",IF(OR(AND($J1831="Gelmintoz",$I1831&gt;=2,$I1831&lt;=10),AND($J1831="Onkogematologik",$I1831&gt;=2,$I1831&lt;=18)),"Ha","Yo'q"))</f>
        <v/>
      </c>
      <c r="L1831" s="25"/>
      <c r="M1831" s="12"/>
      <c r="N1831" s="14" t="str">
        <f aca="false">IF(OR($C1831="",$D1831="",$J1831="",$B1831=""),"",IF(COUNTIFS($C$5:$C$2504,$C1831,$D$5:$D$2504,$D1831,$J$5:$J$2504,$J1831,$B$5:$B$2504,$B1831)&gt;1,"Takror",""))</f>
        <v/>
      </c>
    </row>
    <row r="1832" customFormat="false" ht="15" hidden="false" customHeight="false" outlineLevel="0" collapsed="false">
      <c r="A1832" s="8" t="n">
        <v>1828</v>
      </c>
      <c r="B1832" s="13"/>
      <c r="C1832" s="12"/>
      <c r="D1832" s="13"/>
      <c r="E1832" s="24"/>
      <c r="F1832" s="12"/>
      <c r="G1832" s="12"/>
      <c r="H1832" s="25"/>
      <c r="I1832" s="14" t="str">
        <f aca="false">IF(OR($D1832="",$B1832=""),"",INT(($B1832-$D1832)/365.25))</f>
        <v/>
      </c>
      <c r="J1832" s="25"/>
      <c r="K1832" s="14" t="str">
        <f aca="false">IF(OR($J1832="",$I1832=""),"",IF(OR(AND($J1832="Gelmintoz",$I1832&gt;=2,$I1832&lt;=10),AND($J1832="Onkogematologik",$I1832&gt;=2,$I1832&lt;=18)),"Ha","Yo'q"))</f>
        <v/>
      </c>
      <c r="L1832" s="25"/>
      <c r="M1832" s="12"/>
      <c r="N1832" s="14" t="str">
        <f aca="false">IF(OR($C1832="",$D1832="",$J1832="",$B1832=""),"",IF(COUNTIFS($C$5:$C$2504,$C1832,$D$5:$D$2504,$D1832,$J$5:$J$2504,$J1832,$B$5:$B$2504,$B1832)&gt;1,"Takror",""))</f>
        <v/>
      </c>
    </row>
    <row r="1833" customFormat="false" ht="15" hidden="false" customHeight="false" outlineLevel="0" collapsed="false">
      <c r="A1833" s="8" t="n">
        <v>1829</v>
      </c>
      <c r="B1833" s="13"/>
      <c r="C1833" s="12"/>
      <c r="D1833" s="13"/>
      <c r="E1833" s="24"/>
      <c r="F1833" s="12"/>
      <c r="G1833" s="12"/>
      <c r="H1833" s="25"/>
      <c r="I1833" s="14" t="str">
        <f aca="false">IF(OR($D1833="",$B1833=""),"",INT(($B1833-$D1833)/365.25))</f>
        <v/>
      </c>
      <c r="J1833" s="25"/>
      <c r="K1833" s="14" t="str">
        <f aca="false">IF(OR($J1833="",$I1833=""),"",IF(OR(AND($J1833="Gelmintoz",$I1833&gt;=2,$I1833&lt;=10),AND($J1833="Onkogematologik",$I1833&gt;=2,$I1833&lt;=18)),"Ha","Yo'q"))</f>
        <v/>
      </c>
      <c r="L1833" s="25"/>
      <c r="M1833" s="12"/>
      <c r="N1833" s="14" t="str">
        <f aca="false">IF(OR($C1833="",$D1833="",$J1833="",$B1833=""),"",IF(COUNTIFS($C$5:$C$2504,$C1833,$D$5:$D$2504,$D1833,$J$5:$J$2504,$J1833,$B$5:$B$2504,$B1833)&gt;1,"Takror",""))</f>
        <v/>
      </c>
    </row>
    <row r="1834" customFormat="false" ht="15" hidden="false" customHeight="false" outlineLevel="0" collapsed="false">
      <c r="A1834" s="8" t="n">
        <v>1830</v>
      </c>
      <c r="B1834" s="13"/>
      <c r="C1834" s="12"/>
      <c r="D1834" s="13"/>
      <c r="E1834" s="24"/>
      <c r="F1834" s="12"/>
      <c r="G1834" s="12"/>
      <c r="H1834" s="25"/>
      <c r="I1834" s="14" t="str">
        <f aca="false">IF(OR($D1834="",$B1834=""),"",INT(($B1834-$D1834)/365.25))</f>
        <v/>
      </c>
      <c r="J1834" s="25"/>
      <c r="K1834" s="14" t="str">
        <f aca="false">IF(OR($J1834="",$I1834=""),"",IF(OR(AND($J1834="Gelmintoz",$I1834&gt;=2,$I1834&lt;=10),AND($J1834="Onkogematologik",$I1834&gt;=2,$I1834&lt;=18)),"Ha","Yo'q"))</f>
        <v/>
      </c>
      <c r="L1834" s="25"/>
      <c r="M1834" s="12"/>
      <c r="N1834" s="14" t="str">
        <f aca="false">IF(OR($C1834="",$D1834="",$J1834="",$B1834=""),"",IF(COUNTIFS($C$5:$C$2504,$C1834,$D$5:$D$2504,$D1834,$J$5:$J$2504,$J1834,$B$5:$B$2504,$B1834)&gt;1,"Takror",""))</f>
        <v/>
      </c>
    </row>
    <row r="1835" customFormat="false" ht="15" hidden="false" customHeight="false" outlineLevel="0" collapsed="false">
      <c r="A1835" s="8" t="n">
        <v>1831</v>
      </c>
      <c r="B1835" s="13"/>
      <c r="C1835" s="12"/>
      <c r="D1835" s="13"/>
      <c r="E1835" s="24"/>
      <c r="F1835" s="12"/>
      <c r="G1835" s="12"/>
      <c r="H1835" s="25"/>
      <c r="I1835" s="14" t="str">
        <f aca="false">IF(OR($D1835="",$B1835=""),"",INT(($B1835-$D1835)/365.25))</f>
        <v/>
      </c>
      <c r="J1835" s="25"/>
      <c r="K1835" s="14" t="str">
        <f aca="false">IF(OR($J1835="",$I1835=""),"",IF(OR(AND($J1835="Gelmintoz",$I1835&gt;=2,$I1835&lt;=10),AND($J1835="Onkogematologik",$I1835&gt;=2,$I1835&lt;=18)),"Ha","Yo'q"))</f>
        <v/>
      </c>
      <c r="L1835" s="25"/>
      <c r="M1835" s="12"/>
      <c r="N1835" s="14" t="str">
        <f aca="false">IF(OR($C1835="",$D1835="",$J1835="",$B1835=""),"",IF(COUNTIFS($C$5:$C$2504,$C1835,$D$5:$D$2504,$D1835,$J$5:$J$2504,$J1835,$B$5:$B$2504,$B1835)&gt;1,"Takror",""))</f>
        <v/>
      </c>
    </row>
    <row r="1836" customFormat="false" ht="15" hidden="false" customHeight="false" outlineLevel="0" collapsed="false">
      <c r="A1836" s="8" t="n">
        <v>1832</v>
      </c>
      <c r="B1836" s="13"/>
      <c r="C1836" s="12"/>
      <c r="D1836" s="13"/>
      <c r="E1836" s="24"/>
      <c r="F1836" s="12"/>
      <c r="G1836" s="12"/>
      <c r="H1836" s="25"/>
      <c r="I1836" s="14" t="str">
        <f aca="false">IF(OR($D1836="",$B1836=""),"",INT(($B1836-$D1836)/365.25))</f>
        <v/>
      </c>
      <c r="J1836" s="25"/>
      <c r="K1836" s="14" t="str">
        <f aca="false">IF(OR($J1836="",$I1836=""),"",IF(OR(AND($J1836="Gelmintoz",$I1836&gt;=2,$I1836&lt;=10),AND($J1836="Onkogematologik",$I1836&gt;=2,$I1836&lt;=18)),"Ha","Yo'q"))</f>
        <v/>
      </c>
      <c r="L1836" s="25"/>
      <c r="M1836" s="12"/>
      <c r="N1836" s="14" t="str">
        <f aca="false">IF(OR($C1836="",$D1836="",$J1836="",$B1836=""),"",IF(COUNTIFS($C$5:$C$2504,$C1836,$D$5:$D$2504,$D1836,$J$5:$J$2504,$J1836,$B$5:$B$2504,$B1836)&gt;1,"Takror",""))</f>
        <v/>
      </c>
    </row>
    <row r="1837" customFormat="false" ht="15" hidden="false" customHeight="false" outlineLevel="0" collapsed="false">
      <c r="A1837" s="8" t="n">
        <v>1833</v>
      </c>
      <c r="B1837" s="13"/>
      <c r="C1837" s="12"/>
      <c r="D1837" s="13"/>
      <c r="E1837" s="24"/>
      <c r="F1837" s="12"/>
      <c r="G1837" s="12"/>
      <c r="H1837" s="25"/>
      <c r="I1837" s="14" t="str">
        <f aca="false">IF(OR($D1837="",$B1837=""),"",INT(($B1837-$D1837)/365.25))</f>
        <v/>
      </c>
      <c r="J1837" s="25"/>
      <c r="K1837" s="14" t="str">
        <f aca="false">IF(OR($J1837="",$I1837=""),"",IF(OR(AND($J1837="Gelmintoz",$I1837&gt;=2,$I1837&lt;=10),AND($J1837="Onkogematologik",$I1837&gt;=2,$I1837&lt;=18)),"Ha","Yo'q"))</f>
        <v/>
      </c>
      <c r="L1837" s="25"/>
      <c r="M1837" s="12"/>
      <c r="N1837" s="14" t="str">
        <f aca="false">IF(OR($C1837="",$D1837="",$J1837="",$B1837=""),"",IF(COUNTIFS($C$5:$C$2504,$C1837,$D$5:$D$2504,$D1837,$J$5:$J$2504,$J1837,$B$5:$B$2504,$B1837)&gt;1,"Takror",""))</f>
        <v/>
      </c>
    </row>
    <row r="1838" customFormat="false" ht="15" hidden="false" customHeight="false" outlineLevel="0" collapsed="false">
      <c r="A1838" s="8" t="n">
        <v>1834</v>
      </c>
      <c r="B1838" s="13"/>
      <c r="C1838" s="12"/>
      <c r="D1838" s="13"/>
      <c r="E1838" s="24"/>
      <c r="F1838" s="12"/>
      <c r="G1838" s="12"/>
      <c r="H1838" s="25"/>
      <c r="I1838" s="14" t="str">
        <f aca="false">IF(OR($D1838="",$B1838=""),"",INT(($B1838-$D1838)/365.25))</f>
        <v/>
      </c>
      <c r="J1838" s="25"/>
      <c r="K1838" s="14" t="str">
        <f aca="false">IF(OR($J1838="",$I1838=""),"",IF(OR(AND($J1838="Gelmintoz",$I1838&gt;=2,$I1838&lt;=10),AND($J1838="Onkogematologik",$I1838&gt;=2,$I1838&lt;=18)),"Ha","Yo'q"))</f>
        <v/>
      </c>
      <c r="L1838" s="25"/>
      <c r="M1838" s="12"/>
      <c r="N1838" s="14" t="str">
        <f aca="false">IF(OR($C1838="",$D1838="",$J1838="",$B1838=""),"",IF(COUNTIFS($C$5:$C$2504,$C1838,$D$5:$D$2504,$D1838,$J$5:$J$2504,$J1838,$B$5:$B$2504,$B1838)&gt;1,"Takror",""))</f>
        <v/>
      </c>
    </row>
    <row r="1839" customFormat="false" ht="15" hidden="false" customHeight="false" outlineLevel="0" collapsed="false">
      <c r="A1839" s="8" t="n">
        <v>1835</v>
      </c>
      <c r="B1839" s="13"/>
      <c r="C1839" s="12"/>
      <c r="D1839" s="13"/>
      <c r="E1839" s="24"/>
      <c r="F1839" s="12"/>
      <c r="G1839" s="12"/>
      <c r="H1839" s="25"/>
      <c r="I1839" s="14" t="str">
        <f aca="false">IF(OR($D1839="",$B1839=""),"",INT(($B1839-$D1839)/365.25))</f>
        <v/>
      </c>
      <c r="J1839" s="25"/>
      <c r="K1839" s="14" t="str">
        <f aca="false">IF(OR($J1839="",$I1839=""),"",IF(OR(AND($J1839="Gelmintoz",$I1839&gt;=2,$I1839&lt;=10),AND($J1839="Onkogematologik",$I1839&gt;=2,$I1839&lt;=18)),"Ha","Yo'q"))</f>
        <v/>
      </c>
      <c r="L1839" s="25"/>
      <c r="M1839" s="12"/>
      <c r="N1839" s="14" t="str">
        <f aca="false">IF(OR($C1839="",$D1839="",$J1839="",$B1839=""),"",IF(COUNTIFS($C$5:$C$2504,$C1839,$D$5:$D$2504,$D1839,$J$5:$J$2504,$J1839,$B$5:$B$2504,$B1839)&gt;1,"Takror",""))</f>
        <v/>
      </c>
    </row>
    <row r="1840" customFormat="false" ht="15" hidden="false" customHeight="false" outlineLevel="0" collapsed="false">
      <c r="A1840" s="8" t="n">
        <v>1836</v>
      </c>
      <c r="B1840" s="13"/>
      <c r="C1840" s="12"/>
      <c r="D1840" s="13"/>
      <c r="E1840" s="24"/>
      <c r="F1840" s="12"/>
      <c r="G1840" s="12"/>
      <c r="H1840" s="25"/>
      <c r="I1840" s="14" t="str">
        <f aca="false">IF(OR($D1840="",$B1840=""),"",INT(($B1840-$D1840)/365.25))</f>
        <v/>
      </c>
      <c r="J1840" s="25"/>
      <c r="K1840" s="14" t="str">
        <f aca="false">IF(OR($J1840="",$I1840=""),"",IF(OR(AND($J1840="Gelmintoz",$I1840&gt;=2,$I1840&lt;=10),AND($J1840="Onkogematologik",$I1840&gt;=2,$I1840&lt;=18)),"Ha","Yo'q"))</f>
        <v/>
      </c>
      <c r="L1840" s="25"/>
      <c r="M1840" s="12"/>
      <c r="N1840" s="14" t="str">
        <f aca="false">IF(OR($C1840="",$D1840="",$J1840="",$B1840=""),"",IF(COUNTIFS($C$5:$C$2504,$C1840,$D$5:$D$2504,$D1840,$J$5:$J$2504,$J1840,$B$5:$B$2504,$B1840)&gt;1,"Takror",""))</f>
        <v/>
      </c>
    </row>
    <row r="1841" customFormat="false" ht="15" hidden="false" customHeight="false" outlineLevel="0" collapsed="false">
      <c r="A1841" s="8" t="n">
        <v>1837</v>
      </c>
      <c r="B1841" s="13"/>
      <c r="C1841" s="12"/>
      <c r="D1841" s="13"/>
      <c r="E1841" s="24"/>
      <c r="F1841" s="12"/>
      <c r="G1841" s="12"/>
      <c r="H1841" s="25"/>
      <c r="I1841" s="14" t="str">
        <f aca="false">IF(OR($D1841="",$B1841=""),"",INT(($B1841-$D1841)/365.25))</f>
        <v/>
      </c>
      <c r="J1841" s="25"/>
      <c r="K1841" s="14" t="str">
        <f aca="false">IF(OR($J1841="",$I1841=""),"",IF(OR(AND($J1841="Gelmintoz",$I1841&gt;=2,$I1841&lt;=10),AND($J1841="Onkogematologik",$I1841&gt;=2,$I1841&lt;=18)),"Ha","Yo'q"))</f>
        <v/>
      </c>
      <c r="L1841" s="25"/>
      <c r="M1841" s="12"/>
      <c r="N1841" s="14" t="str">
        <f aca="false">IF(OR($C1841="",$D1841="",$J1841="",$B1841=""),"",IF(COUNTIFS($C$5:$C$2504,$C1841,$D$5:$D$2504,$D1841,$J$5:$J$2504,$J1841,$B$5:$B$2504,$B1841)&gt;1,"Takror",""))</f>
        <v/>
      </c>
    </row>
    <row r="1842" customFormat="false" ht="15" hidden="false" customHeight="false" outlineLevel="0" collapsed="false">
      <c r="A1842" s="8" t="n">
        <v>1838</v>
      </c>
      <c r="B1842" s="13"/>
      <c r="C1842" s="12"/>
      <c r="D1842" s="13"/>
      <c r="E1842" s="24"/>
      <c r="F1842" s="12"/>
      <c r="G1842" s="12"/>
      <c r="H1842" s="25"/>
      <c r="I1842" s="14" t="str">
        <f aca="false">IF(OR($D1842="",$B1842=""),"",INT(($B1842-$D1842)/365.25))</f>
        <v/>
      </c>
      <c r="J1842" s="25"/>
      <c r="K1842" s="14" t="str">
        <f aca="false">IF(OR($J1842="",$I1842=""),"",IF(OR(AND($J1842="Gelmintoz",$I1842&gt;=2,$I1842&lt;=10),AND($J1842="Onkogematologik",$I1842&gt;=2,$I1842&lt;=18)),"Ha","Yo'q"))</f>
        <v/>
      </c>
      <c r="L1842" s="25"/>
      <c r="M1842" s="12"/>
      <c r="N1842" s="14" t="str">
        <f aca="false">IF(OR($C1842="",$D1842="",$J1842="",$B1842=""),"",IF(COUNTIFS($C$5:$C$2504,$C1842,$D$5:$D$2504,$D1842,$J$5:$J$2504,$J1842,$B$5:$B$2504,$B1842)&gt;1,"Takror",""))</f>
        <v/>
      </c>
    </row>
    <row r="1843" customFormat="false" ht="15" hidden="false" customHeight="false" outlineLevel="0" collapsed="false">
      <c r="A1843" s="8" t="n">
        <v>1839</v>
      </c>
      <c r="B1843" s="13"/>
      <c r="C1843" s="12"/>
      <c r="D1843" s="13"/>
      <c r="E1843" s="24"/>
      <c r="F1843" s="12"/>
      <c r="G1843" s="12"/>
      <c r="H1843" s="25"/>
      <c r="I1843" s="14" t="str">
        <f aca="false">IF(OR($D1843="",$B1843=""),"",INT(($B1843-$D1843)/365.25))</f>
        <v/>
      </c>
      <c r="J1843" s="25"/>
      <c r="K1843" s="14" t="str">
        <f aca="false">IF(OR($J1843="",$I1843=""),"",IF(OR(AND($J1843="Gelmintoz",$I1843&gt;=2,$I1843&lt;=10),AND($J1843="Onkogematologik",$I1843&gt;=2,$I1843&lt;=18)),"Ha","Yo'q"))</f>
        <v/>
      </c>
      <c r="L1843" s="25"/>
      <c r="M1843" s="12"/>
      <c r="N1843" s="14" t="str">
        <f aca="false">IF(OR($C1843="",$D1843="",$J1843="",$B1843=""),"",IF(COUNTIFS($C$5:$C$2504,$C1843,$D$5:$D$2504,$D1843,$J$5:$J$2504,$J1843,$B$5:$B$2504,$B1843)&gt;1,"Takror",""))</f>
        <v/>
      </c>
    </row>
    <row r="1844" customFormat="false" ht="15" hidden="false" customHeight="false" outlineLevel="0" collapsed="false">
      <c r="A1844" s="8" t="n">
        <v>1840</v>
      </c>
      <c r="B1844" s="13"/>
      <c r="C1844" s="12"/>
      <c r="D1844" s="13"/>
      <c r="E1844" s="24"/>
      <c r="F1844" s="12"/>
      <c r="G1844" s="12"/>
      <c r="H1844" s="25"/>
      <c r="I1844" s="14" t="str">
        <f aca="false">IF(OR($D1844="",$B1844=""),"",INT(($B1844-$D1844)/365.25))</f>
        <v/>
      </c>
      <c r="J1844" s="25"/>
      <c r="K1844" s="14" t="str">
        <f aca="false">IF(OR($J1844="",$I1844=""),"",IF(OR(AND($J1844="Gelmintoz",$I1844&gt;=2,$I1844&lt;=10),AND($J1844="Onkogematologik",$I1844&gt;=2,$I1844&lt;=18)),"Ha","Yo'q"))</f>
        <v/>
      </c>
      <c r="L1844" s="25"/>
      <c r="M1844" s="12"/>
      <c r="N1844" s="14" t="str">
        <f aca="false">IF(OR($C1844="",$D1844="",$J1844="",$B1844=""),"",IF(COUNTIFS($C$5:$C$2504,$C1844,$D$5:$D$2504,$D1844,$J$5:$J$2504,$J1844,$B$5:$B$2504,$B1844)&gt;1,"Takror",""))</f>
        <v/>
      </c>
    </row>
    <row r="1845" customFormat="false" ht="15" hidden="false" customHeight="false" outlineLevel="0" collapsed="false">
      <c r="A1845" s="8" t="n">
        <v>1841</v>
      </c>
      <c r="B1845" s="13"/>
      <c r="C1845" s="12"/>
      <c r="D1845" s="13"/>
      <c r="E1845" s="24"/>
      <c r="F1845" s="12"/>
      <c r="G1845" s="12"/>
      <c r="H1845" s="25"/>
      <c r="I1845" s="14" t="str">
        <f aca="false">IF(OR($D1845="",$B1845=""),"",INT(($B1845-$D1845)/365.25))</f>
        <v/>
      </c>
      <c r="J1845" s="25"/>
      <c r="K1845" s="14" t="str">
        <f aca="false">IF(OR($J1845="",$I1845=""),"",IF(OR(AND($J1845="Gelmintoz",$I1845&gt;=2,$I1845&lt;=10),AND($J1845="Onkogematologik",$I1845&gt;=2,$I1845&lt;=18)),"Ha","Yo'q"))</f>
        <v/>
      </c>
      <c r="L1845" s="25"/>
      <c r="M1845" s="12"/>
      <c r="N1845" s="14" t="str">
        <f aca="false">IF(OR($C1845="",$D1845="",$J1845="",$B1845=""),"",IF(COUNTIFS($C$5:$C$2504,$C1845,$D$5:$D$2504,$D1845,$J$5:$J$2504,$J1845,$B$5:$B$2504,$B1845)&gt;1,"Takror",""))</f>
        <v/>
      </c>
    </row>
    <row r="1846" customFormat="false" ht="15" hidden="false" customHeight="false" outlineLevel="0" collapsed="false">
      <c r="A1846" s="8" t="n">
        <v>1842</v>
      </c>
      <c r="B1846" s="13"/>
      <c r="C1846" s="12"/>
      <c r="D1846" s="13"/>
      <c r="E1846" s="24"/>
      <c r="F1846" s="12"/>
      <c r="G1846" s="12"/>
      <c r="H1846" s="25"/>
      <c r="I1846" s="14" t="str">
        <f aca="false">IF(OR($D1846="",$B1846=""),"",INT(($B1846-$D1846)/365.25))</f>
        <v/>
      </c>
      <c r="J1846" s="25"/>
      <c r="K1846" s="14" t="str">
        <f aca="false">IF(OR($J1846="",$I1846=""),"",IF(OR(AND($J1846="Gelmintoz",$I1846&gt;=2,$I1846&lt;=10),AND($J1846="Onkogematologik",$I1846&gt;=2,$I1846&lt;=18)),"Ha","Yo'q"))</f>
        <v/>
      </c>
      <c r="L1846" s="25"/>
      <c r="M1846" s="12"/>
      <c r="N1846" s="14" t="str">
        <f aca="false">IF(OR($C1846="",$D1846="",$J1846="",$B1846=""),"",IF(COUNTIFS($C$5:$C$2504,$C1846,$D$5:$D$2504,$D1846,$J$5:$J$2504,$J1846,$B$5:$B$2504,$B1846)&gt;1,"Takror",""))</f>
        <v/>
      </c>
    </row>
    <row r="1847" customFormat="false" ht="15" hidden="false" customHeight="false" outlineLevel="0" collapsed="false">
      <c r="A1847" s="8" t="n">
        <v>1843</v>
      </c>
      <c r="B1847" s="13"/>
      <c r="C1847" s="12"/>
      <c r="D1847" s="13"/>
      <c r="E1847" s="24"/>
      <c r="F1847" s="12"/>
      <c r="G1847" s="12"/>
      <c r="H1847" s="25"/>
      <c r="I1847" s="14" t="str">
        <f aca="false">IF(OR($D1847="",$B1847=""),"",INT(($B1847-$D1847)/365.25))</f>
        <v/>
      </c>
      <c r="J1847" s="25"/>
      <c r="K1847" s="14" t="str">
        <f aca="false">IF(OR($J1847="",$I1847=""),"",IF(OR(AND($J1847="Gelmintoz",$I1847&gt;=2,$I1847&lt;=10),AND($J1847="Onkogematologik",$I1847&gt;=2,$I1847&lt;=18)),"Ha","Yo'q"))</f>
        <v/>
      </c>
      <c r="L1847" s="25"/>
      <c r="M1847" s="12"/>
      <c r="N1847" s="14" t="str">
        <f aca="false">IF(OR($C1847="",$D1847="",$J1847="",$B1847=""),"",IF(COUNTIFS($C$5:$C$2504,$C1847,$D$5:$D$2504,$D1847,$J$5:$J$2504,$J1847,$B$5:$B$2504,$B1847)&gt;1,"Takror",""))</f>
        <v/>
      </c>
    </row>
    <row r="1848" customFormat="false" ht="15" hidden="false" customHeight="false" outlineLevel="0" collapsed="false">
      <c r="A1848" s="8" t="n">
        <v>1844</v>
      </c>
      <c r="B1848" s="13"/>
      <c r="C1848" s="12"/>
      <c r="D1848" s="13"/>
      <c r="E1848" s="24"/>
      <c r="F1848" s="12"/>
      <c r="G1848" s="12"/>
      <c r="H1848" s="25"/>
      <c r="I1848" s="14" t="str">
        <f aca="false">IF(OR($D1848="",$B1848=""),"",INT(($B1848-$D1848)/365.25))</f>
        <v/>
      </c>
      <c r="J1848" s="25"/>
      <c r="K1848" s="14" t="str">
        <f aca="false">IF(OR($J1848="",$I1848=""),"",IF(OR(AND($J1848="Gelmintoz",$I1848&gt;=2,$I1848&lt;=10),AND($J1848="Onkogematologik",$I1848&gt;=2,$I1848&lt;=18)),"Ha","Yo'q"))</f>
        <v/>
      </c>
      <c r="L1848" s="25"/>
      <c r="M1848" s="12"/>
      <c r="N1848" s="14" t="str">
        <f aca="false">IF(OR($C1848="",$D1848="",$J1848="",$B1848=""),"",IF(COUNTIFS($C$5:$C$2504,$C1848,$D$5:$D$2504,$D1848,$J$5:$J$2504,$J1848,$B$5:$B$2504,$B1848)&gt;1,"Takror",""))</f>
        <v/>
      </c>
    </row>
    <row r="1849" customFormat="false" ht="15" hidden="false" customHeight="false" outlineLevel="0" collapsed="false">
      <c r="A1849" s="8" t="n">
        <v>1845</v>
      </c>
      <c r="B1849" s="13"/>
      <c r="C1849" s="12"/>
      <c r="D1849" s="13"/>
      <c r="E1849" s="24"/>
      <c r="F1849" s="12"/>
      <c r="G1849" s="12"/>
      <c r="H1849" s="25"/>
      <c r="I1849" s="14" t="str">
        <f aca="false">IF(OR($D1849="",$B1849=""),"",INT(($B1849-$D1849)/365.25))</f>
        <v/>
      </c>
      <c r="J1849" s="25"/>
      <c r="K1849" s="14" t="str">
        <f aca="false">IF(OR($J1849="",$I1849=""),"",IF(OR(AND($J1849="Gelmintoz",$I1849&gt;=2,$I1849&lt;=10),AND($J1849="Onkogematologik",$I1849&gt;=2,$I1849&lt;=18)),"Ha","Yo'q"))</f>
        <v/>
      </c>
      <c r="L1849" s="25"/>
      <c r="M1849" s="12"/>
      <c r="N1849" s="14" t="str">
        <f aca="false">IF(OR($C1849="",$D1849="",$J1849="",$B1849=""),"",IF(COUNTIFS($C$5:$C$2504,$C1849,$D$5:$D$2504,$D1849,$J$5:$J$2504,$J1849,$B$5:$B$2504,$B1849)&gt;1,"Takror",""))</f>
        <v/>
      </c>
    </row>
    <row r="1850" customFormat="false" ht="15" hidden="false" customHeight="false" outlineLevel="0" collapsed="false">
      <c r="A1850" s="8" t="n">
        <v>1846</v>
      </c>
      <c r="B1850" s="13"/>
      <c r="C1850" s="12"/>
      <c r="D1850" s="13"/>
      <c r="E1850" s="24"/>
      <c r="F1850" s="12"/>
      <c r="G1850" s="12"/>
      <c r="H1850" s="25"/>
      <c r="I1850" s="14" t="str">
        <f aca="false">IF(OR($D1850="",$B1850=""),"",INT(($B1850-$D1850)/365.25))</f>
        <v/>
      </c>
      <c r="J1850" s="25"/>
      <c r="K1850" s="14" t="str">
        <f aca="false">IF(OR($J1850="",$I1850=""),"",IF(OR(AND($J1850="Gelmintoz",$I1850&gt;=2,$I1850&lt;=10),AND($J1850="Onkogematologik",$I1850&gt;=2,$I1850&lt;=18)),"Ha","Yo'q"))</f>
        <v/>
      </c>
      <c r="L1850" s="25"/>
      <c r="M1850" s="12"/>
      <c r="N1850" s="14" t="str">
        <f aca="false">IF(OR($C1850="",$D1850="",$J1850="",$B1850=""),"",IF(COUNTIFS($C$5:$C$2504,$C1850,$D$5:$D$2504,$D1850,$J$5:$J$2504,$J1850,$B$5:$B$2504,$B1850)&gt;1,"Takror",""))</f>
        <v/>
      </c>
    </row>
    <row r="1851" customFormat="false" ht="15" hidden="false" customHeight="false" outlineLevel="0" collapsed="false">
      <c r="A1851" s="8" t="n">
        <v>1847</v>
      </c>
      <c r="B1851" s="13"/>
      <c r="C1851" s="12"/>
      <c r="D1851" s="13"/>
      <c r="E1851" s="24"/>
      <c r="F1851" s="12"/>
      <c r="G1851" s="12"/>
      <c r="H1851" s="25"/>
      <c r="I1851" s="14" t="str">
        <f aca="false">IF(OR($D1851="",$B1851=""),"",INT(($B1851-$D1851)/365.25))</f>
        <v/>
      </c>
      <c r="J1851" s="25"/>
      <c r="K1851" s="14" t="str">
        <f aca="false">IF(OR($J1851="",$I1851=""),"",IF(OR(AND($J1851="Gelmintoz",$I1851&gt;=2,$I1851&lt;=10),AND($J1851="Onkogematologik",$I1851&gt;=2,$I1851&lt;=18)),"Ha","Yo'q"))</f>
        <v/>
      </c>
      <c r="L1851" s="25"/>
      <c r="M1851" s="12"/>
      <c r="N1851" s="14" t="str">
        <f aca="false">IF(OR($C1851="",$D1851="",$J1851="",$B1851=""),"",IF(COUNTIFS($C$5:$C$2504,$C1851,$D$5:$D$2504,$D1851,$J$5:$J$2504,$J1851,$B$5:$B$2504,$B1851)&gt;1,"Takror",""))</f>
        <v/>
      </c>
    </row>
    <row r="1852" customFormat="false" ht="15" hidden="false" customHeight="false" outlineLevel="0" collapsed="false">
      <c r="A1852" s="8" t="n">
        <v>1848</v>
      </c>
      <c r="B1852" s="13"/>
      <c r="C1852" s="12"/>
      <c r="D1852" s="13"/>
      <c r="E1852" s="24"/>
      <c r="F1852" s="12"/>
      <c r="G1852" s="12"/>
      <c r="H1852" s="25"/>
      <c r="I1852" s="14" t="str">
        <f aca="false">IF(OR($D1852="",$B1852=""),"",INT(($B1852-$D1852)/365.25))</f>
        <v/>
      </c>
      <c r="J1852" s="25"/>
      <c r="K1852" s="14" t="str">
        <f aca="false">IF(OR($J1852="",$I1852=""),"",IF(OR(AND($J1852="Gelmintoz",$I1852&gt;=2,$I1852&lt;=10),AND($J1852="Onkogematologik",$I1852&gt;=2,$I1852&lt;=18)),"Ha","Yo'q"))</f>
        <v/>
      </c>
      <c r="L1852" s="25"/>
      <c r="M1852" s="12"/>
      <c r="N1852" s="14" t="str">
        <f aca="false">IF(OR($C1852="",$D1852="",$J1852="",$B1852=""),"",IF(COUNTIFS($C$5:$C$2504,$C1852,$D$5:$D$2504,$D1852,$J$5:$J$2504,$J1852,$B$5:$B$2504,$B1852)&gt;1,"Takror",""))</f>
        <v/>
      </c>
    </row>
    <row r="1853" customFormat="false" ht="15" hidden="false" customHeight="false" outlineLevel="0" collapsed="false">
      <c r="A1853" s="8" t="n">
        <v>1849</v>
      </c>
      <c r="B1853" s="13"/>
      <c r="C1853" s="12"/>
      <c r="D1853" s="13"/>
      <c r="E1853" s="24"/>
      <c r="F1853" s="12"/>
      <c r="G1853" s="12"/>
      <c r="H1853" s="25"/>
      <c r="I1853" s="14" t="str">
        <f aca="false">IF(OR($D1853="",$B1853=""),"",INT(($B1853-$D1853)/365.25))</f>
        <v/>
      </c>
      <c r="J1853" s="25"/>
      <c r="K1853" s="14" t="str">
        <f aca="false">IF(OR($J1853="",$I1853=""),"",IF(OR(AND($J1853="Gelmintoz",$I1853&gt;=2,$I1853&lt;=10),AND($J1853="Onkogematologik",$I1853&gt;=2,$I1853&lt;=18)),"Ha","Yo'q"))</f>
        <v/>
      </c>
      <c r="L1853" s="25"/>
      <c r="M1853" s="12"/>
      <c r="N1853" s="14" t="str">
        <f aca="false">IF(OR($C1853="",$D1853="",$J1853="",$B1853=""),"",IF(COUNTIFS($C$5:$C$2504,$C1853,$D$5:$D$2504,$D1853,$J$5:$J$2504,$J1853,$B$5:$B$2504,$B1853)&gt;1,"Takror",""))</f>
        <v/>
      </c>
    </row>
    <row r="1854" customFormat="false" ht="15" hidden="false" customHeight="false" outlineLevel="0" collapsed="false">
      <c r="A1854" s="8" t="n">
        <v>1850</v>
      </c>
      <c r="B1854" s="13"/>
      <c r="C1854" s="12"/>
      <c r="D1854" s="13"/>
      <c r="E1854" s="24"/>
      <c r="F1854" s="12"/>
      <c r="G1854" s="12"/>
      <c r="H1854" s="25"/>
      <c r="I1854" s="14" t="str">
        <f aca="false">IF(OR($D1854="",$B1854=""),"",INT(($B1854-$D1854)/365.25))</f>
        <v/>
      </c>
      <c r="J1854" s="25"/>
      <c r="K1854" s="14" t="str">
        <f aca="false">IF(OR($J1854="",$I1854=""),"",IF(OR(AND($J1854="Gelmintoz",$I1854&gt;=2,$I1854&lt;=10),AND($J1854="Onkogematologik",$I1854&gt;=2,$I1854&lt;=18)),"Ha","Yo'q"))</f>
        <v/>
      </c>
      <c r="L1854" s="25"/>
      <c r="M1854" s="12"/>
      <c r="N1854" s="14" t="str">
        <f aca="false">IF(OR($C1854="",$D1854="",$J1854="",$B1854=""),"",IF(COUNTIFS($C$5:$C$2504,$C1854,$D$5:$D$2504,$D1854,$J$5:$J$2504,$J1854,$B$5:$B$2504,$B1854)&gt;1,"Takror",""))</f>
        <v/>
      </c>
    </row>
    <row r="1855" customFormat="false" ht="15" hidden="false" customHeight="false" outlineLevel="0" collapsed="false">
      <c r="A1855" s="8" t="n">
        <v>1851</v>
      </c>
      <c r="B1855" s="13"/>
      <c r="C1855" s="12"/>
      <c r="D1855" s="13"/>
      <c r="E1855" s="24"/>
      <c r="F1855" s="12"/>
      <c r="G1855" s="12"/>
      <c r="H1855" s="25"/>
      <c r="I1855" s="14" t="str">
        <f aca="false">IF(OR($D1855="",$B1855=""),"",INT(($B1855-$D1855)/365.25))</f>
        <v/>
      </c>
      <c r="J1855" s="25"/>
      <c r="K1855" s="14" t="str">
        <f aca="false">IF(OR($J1855="",$I1855=""),"",IF(OR(AND($J1855="Gelmintoz",$I1855&gt;=2,$I1855&lt;=10),AND($J1855="Onkogematologik",$I1855&gt;=2,$I1855&lt;=18)),"Ha","Yo'q"))</f>
        <v/>
      </c>
      <c r="L1855" s="25"/>
      <c r="M1855" s="12"/>
      <c r="N1855" s="14" t="str">
        <f aca="false">IF(OR($C1855="",$D1855="",$J1855="",$B1855=""),"",IF(COUNTIFS($C$5:$C$2504,$C1855,$D$5:$D$2504,$D1855,$J$5:$J$2504,$J1855,$B$5:$B$2504,$B1855)&gt;1,"Takror",""))</f>
        <v/>
      </c>
    </row>
    <row r="1856" customFormat="false" ht="15" hidden="false" customHeight="false" outlineLevel="0" collapsed="false">
      <c r="A1856" s="8" t="n">
        <v>1852</v>
      </c>
      <c r="B1856" s="13"/>
      <c r="C1856" s="12"/>
      <c r="D1856" s="13"/>
      <c r="E1856" s="24"/>
      <c r="F1856" s="12"/>
      <c r="G1856" s="12"/>
      <c r="H1856" s="25"/>
      <c r="I1856" s="14" t="str">
        <f aca="false">IF(OR($D1856="",$B1856=""),"",INT(($B1856-$D1856)/365.25))</f>
        <v/>
      </c>
      <c r="J1856" s="25"/>
      <c r="K1856" s="14" t="str">
        <f aca="false">IF(OR($J1856="",$I1856=""),"",IF(OR(AND($J1856="Gelmintoz",$I1856&gt;=2,$I1856&lt;=10),AND($J1856="Onkogematologik",$I1856&gt;=2,$I1856&lt;=18)),"Ha","Yo'q"))</f>
        <v/>
      </c>
      <c r="L1856" s="25"/>
      <c r="M1856" s="12"/>
      <c r="N1856" s="14" t="str">
        <f aca="false">IF(OR($C1856="",$D1856="",$J1856="",$B1856=""),"",IF(COUNTIFS($C$5:$C$2504,$C1856,$D$5:$D$2504,$D1856,$J$5:$J$2504,$J1856,$B$5:$B$2504,$B1856)&gt;1,"Takror",""))</f>
        <v/>
      </c>
    </row>
    <row r="1857" customFormat="false" ht="15" hidden="false" customHeight="false" outlineLevel="0" collapsed="false">
      <c r="A1857" s="8" t="n">
        <v>1853</v>
      </c>
      <c r="B1857" s="13"/>
      <c r="C1857" s="12"/>
      <c r="D1857" s="13"/>
      <c r="E1857" s="24"/>
      <c r="F1857" s="12"/>
      <c r="G1857" s="12"/>
      <c r="H1857" s="25"/>
      <c r="I1857" s="14" t="str">
        <f aca="false">IF(OR($D1857="",$B1857=""),"",INT(($B1857-$D1857)/365.25))</f>
        <v/>
      </c>
      <c r="J1857" s="25"/>
      <c r="K1857" s="14" t="str">
        <f aca="false">IF(OR($J1857="",$I1857=""),"",IF(OR(AND($J1857="Gelmintoz",$I1857&gt;=2,$I1857&lt;=10),AND($J1857="Onkogematologik",$I1857&gt;=2,$I1857&lt;=18)),"Ha","Yo'q"))</f>
        <v/>
      </c>
      <c r="L1857" s="25"/>
      <c r="M1857" s="12"/>
      <c r="N1857" s="14" t="str">
        <f aca="false">IF(OR($C1857="",$D1857="",$J1857="",$B1857=""),"",IF(COUNTIFS($C$5:$C$2504,$C1857,$D$5:$D$2504,$D1857,$J$5:$J$2504,$J1857,$B$5:$B$2504,$B1857)&gt;1,"Takror",""))</f>
        <v/>
      </c>
    </row>
    <row r="1858" customFormat="false" ht="15" hidden="false" customHeight="false" outlineLevel="0" collapsed="false">
      <c r="A1858" s="8" t="n">
        <v>1854</v>
      </c>
      <c r="B1858" s="13"/>
      <c r="C1858" s="12"/>
      <c r="D1858" s="13"/>
      <c r="E1858" s="24"/>
      <c r="F1858" s="12"/>
      <c r="G1858" s="12"/>
      <c r="H1858" s="25"/>
      <c r="I1858" s="14" t="str">
        <f aca="false">IF(OR($D1858="",$B1858=""),"",INT(($B1858-$D1858)/365.25))</f>
        <v/>
      </c>
      <c r="J1858" s="25"/>
      <c r="K1858" s="14" t="str">
        <f aca="false">IF(OR($J1858="",$I1858=""),"",IF(OR(AND($J1858="Gelmintoz",$I1858&gt;=2,$I1858&lt;=10),AND($J1858="Onkogematologik",$I1858&gt;=2,$I1858&lt;=18)),"Ha","Yo'q"))</f>
        <v/>
      </c>
      <c r="L1858" s="25"/>
      <c r="M1858" s="12"/>
      <c r="N1858" s="14" t="str">
        <f aca="false">IF(OR($C1858="",$D1858="",$J1858="",$B1858=""),"",IF(COUNTIFS($C$5:$C$2504,$C1858,$D$5:$D$2504,$D1858,$J$5:$J$2504,$J1858,$B$5:$B$2504,$B1858)&gt;1,"Takror",""))</f>
        <v/>
      </c>
    </row>
    <row r="1859" customFormat="false" ht="15" hidden="false" customHeight="false" outlineLevel="0" collapsed="false">
      <c r="A1859" s="8" t="n">
        <v>1855</v>
      </c>
      <c r="B1859" s="13"/>
      <c r="C1859" s="12"/>
      <c r="D1859" s="13"/>
      <c r="E1859" s="24"/>
      <c r="F1859" s="12"/>
      <c r="G1859" s="12"/>
      <c r="H1859" s="25"/>
      <c r="I1859" s="14" t="str">
        <f aca="false">IF(OR($D1859="",$B1859=""),"",INT(($B1859-$D1859)/365.25))</f>
        <v/>
      </c>
      <c r="J1859" s="25"/>
      <c r="K1859" s="14" t="str">
        <f aca="false">IF(OR($J1859="",$I1859=""),"",IF(OR(AND($J1859="Gelmintoz",$I1859&gt;=2,$I1859&lt;=10),AND($J1859="Onkogematologik",$I1859&gt;=2,$I1859&lt;=18)),"Ha","Yo'q"))</f>
        <v/>
      </c>
      <c r="L1859" s="25"/>
      <c r="M1859" s="12"/>
      <c r="N1859" s="14" t="str">
        <f aca="false">IF(OR($C1859="",$D1859="",$J1859="",$B1859=""),"",IF(COUNTIFS($C$5:$C$2504,$C1859,$D$5:$D$2504,$D1859,$J$5:$J$2504,$J1859,$B$5:$B$2504,$B1859)&gt;1,"Takror",""))</f>
        <v/>
      </c>
    </row>
    <row r="1860" customFormat="false" ht="15" hidden="false" customHeight="false" outlineLevel="0" collapsed="false">
      <c r="A1860" s="8" t="n">
        <v>1856</v>
      </c>
      <c r="B1860" s="13"/>
      <c r="C1860" s="12"/>
      <c r="D1860" s="13"/>
      <c r="E1860" s="24"/>
      <c r="F1860" s="12"/>
      <c r="G1860" s="12"/>
      <c r="H1860" s="25"/>
      <c r="I1860" s="14" t="str">
        <f aca="false">IF(OR($D1860="",$B1860=""),"",INT(($B1860-$D1860)/365.25))</f>
        <v/>
      </c>
      <c r="J1860" s="25"/>
      <c r="K1860" s="14" t="str">
        <f aca="false">IF(OR($J1860="",$I1860=""),"",IF(OR(AND($J1860="Gelmintoz",$I1860&gt;=2,$I1860&lt;=10),AND($J1860="Onkogematologik",$I1860&gt;=2,$I1860&lt;=18)),"Ha","Yo'q"))</f>
        <v/>
      </c>
      <c r="L1860" s="25"/>
      <c r="M1860" s="12"/>
      <c r="N1860" s="14" t="str">
        <f aca="false">IF(OR($C1860="",$D1860="",$J1860="",$B1860=""),"",IF(COUNTIFS($C$5:$C$2504,$C1860,$D$5:$D$2504,$D1860,$J$5:$J$2504,$J1860,$B$5:$B$2504,$B1860)&gt;1,"Takror",""))</f>
        <v/>
      </c>
    </row>
    <row r="1861" customFormat="false" ht="15" hidden="false" customHeight="false" outlineLevel="0" collapsed="false">
      <c r="A1861" s="8" t="n">
        <v>1857</v>
      </c>
      <c r="B1861" s="13"/>
      <c r="C1861" s="12"/>
      <c r="D1861" s="13"/>
      <c r="E1861" s="24"/>
      <c r="F1861" s="12"/>
      <c r="G1861" s="12"/>
      <c r="H1861" s="25"/>
      <c r="I1861" s="14" t="str">
        <f aca="false">IF(OR($D1861="",$B1861=""),"",INT(($B1861-$D1861)/365.25))</f>
        <v/>
      </c>
      <c r="J1861" s="25"/>
      <c r="K1861" s="14" t="str">
        <f aca="false">IF(OR($J1861="",$I1861=""),"",IF(OR(AND($J1861="Gelmintoz",$I1861&gt;=2,$I1861&lt;=10),AND($J1861="Onkogematologik",$I1861&gt;=2,$I1861&lt;=18)),"Ha","Yo'q"))</f>
        <v/>
      </c>
      <c r="L1861" s="25"/>
      <c r="M1861" s="12"/>
      <c r="N1861" s="14" t="str">
        <f aca="false">IF(OR($C1861="",$D1861="",$J1861="",$B1861=""),"",IF(COUNTIFS($C$5:$C$2504,$C1861,$D$5:$D$2504,$D1861,$J$5:$J$2504,$J1861,$B$5:$B$2504,$B1861)&gt;1,"Takror",""))</f>
        <v/>
      </c>
    </row>
    <row r="1862" customFormat="false" ht="15" hidden="false" customHeight="false" outlineLevel="0" collapsed="false">
      <c r="A1862" s="8" t="n">
        <v>1858</v>
      </c>
      <c r="B1862" s="13"/>
      <c r="C1862" s="12"/>
      <c r="D1862" s="13"/>
      <c r="E1862" s="24"/>
      <c r="F1862" s="12"/>
      <c r="G1862" s="12"/>
      <c r="H1862" s="25"/>
      <c r="I1862" s="14" t="str">
        <f aca="false">IF(OR($D1862="",$B1862=""),"",INT(($B1862-$D1862)/365.25))</f>
        <v/>
      </c>
      <c r="J1862" s="25"/>
      <c r="K1862" s="14" t="str">
        <f aca="false">IF(OR($J1862="",$I1862=""),"",IF(OR(AND($J1862="Gelmintoz",$I1862&gt;=2,$I1862&lt;=10),AND($J1862="Onkogematologik",$I1862&gt;=2,$I1862&lt;=18)),"Ha","Yo'q"))</f>
        <v/>
      </c>
      <c r="L1862" s="25"/>
      <c r="M1862" s="12"/>
      <c r="N1862" s="14" t="str">
        <f aca="false">IF(OR($C1862="",$D1862="",$J1862="",$B1862=""),"",IF(COUNTIFS($C$5:$C$2504,$C1862,$D$5:$D$2504,$D1862,$J$5:$J$2504,$J1862,$B$5:$B$2504,$B1862)&gt;1,"Takror",""))</f>
        <v/>
      </c>
    </row>
    <row r="1863" customFormat="false" ht="15" hidden="false" customHeight="false" outlineLevel="0" collapsed="false">
      <c r="A1863" s="8" t="n">
        <v>1859</v>
      </c>
      <c r="B1863" s="13"/>
      <c r="C1863" s="12"/>
      <c r="D1863" s="13"/>
      <c r="E1863" s="24"/>
      <c r="F1863" s="12"/>
      <c r="G1863" s="12"/>
      <c r="H1863" s="25"/>
      <c r="I1863" s="14" t="str">
        <f aca="false">IF(OR($D1863="",$B1863=""),"",INT(($B1863-$D1863)/365.25))</f>
        <v/>
      </c>
      <c r="J1863" s="25"/>
      <c r="K1863" s="14" t="str">
        <f aca="false">IF(OR($J1863="",$I1863=""),"",IF(OR(AND($J1863="Gelmintoz",$I1863&gt;=2,$I1863&lt;=10),AND($J1863="Onkogematologik",$I1863&gt;=2,$I1863&lt;=18)),"Ha","Yo'q"))</f>
        <v/>
      </c>
      <c r="L1863" s="25"/>
      <c r="M1863" s="12"/>
      <c r="N1863" s="14" t="str">
        <f aca="false">IF(OR($C1863="",$D1863="",$J1863="",$B1863=""),"",IF(COUNTIFS($C$5:$C$2504,$C1863,$D$5:$D$2504,$D1863,$J$5:$J$2504,$J1863,$B$5:$B$2504,$B1863)&gt;1,"Takror",""))</f>
        <v/>
      </c>
    </row>
    <row r="1864" customFormat="false" ht="15" hidden="false" customHeight="false" outlineLevel="0" collapsed="false">
      <c r="A1864" s="8" t="n">
        <v>1860</v>
      </c>
      <c r="B1864" s="13"/>
      <c r="C1864" s="12"/>
      <c r="D1864" s="13"/>
      <c r="E1864" s="24"/>
      <c r="F1864" s="12"/>
      <c r="G1864" s="12"/>
      <c r="H1864" s="25"/>
      <c r="I1864" s="14" t="str">
        <f aca="false">IF(OR($D1864="",$B1864=""),"",INT(($B1864-$D1864)/365.25))</f>
        <v/>
      </c>
      <c r="J1864" s="25"/>
      <c r="K1864" s="14" t="str">
        <f aca="false">IF(OR($J1864="",$I1864=""),"",IF(OR(AND($J1864="Gelmintoz",$I1864&gt;=2,$I1864&lt;=10),AND($J1864="Onkogematologik",$I1864&gt;=2,$I1864&lt;=18)),"Ha","Yo'q"))</f>
        <v/>
      </c>
      <c r="L1864" s="25"/>
      <c r="M1864" s="12"/>
      <c r="N1864" s="14" t="str">
        <f aca="false">IF(OR($C1864="",$D1864="",$J1864="",$B1864=""),"",IF(COUNTIFS($C$5:$C$2504,$C1864,$D$5:$D$2504,$D1864,$J$5:$J$2504,$J1864,$B$5:$B$2504,$B1864)&gt;1,"Takror",""))</f>
        <v/>
      </c>
    </row>
    <row r="1865" customFormat="false" ht="15" hidden="false" customHeight="false" outlineLevel="0" collapsed="false">
      <c r="A1865" s="8" t="n">
        <v>1861</v>
      </c>
      <c r="B1865" s="13"/>
      <c r="C1865" s="12"/>
      <c r="D1865" s="13"/>
      <c r="E1865" s="24"/>
      <c r="F1865" s="12"/>
      <c r="G1865" s="12"/>
      <c r="H1865" s="25"/>
      <c r="I1865" s="14" t="str">
        <f aca="false">IF(OR($D1865="",$B1865=""),"",INT(($B1865-$D1865)/365.25))</f>
        <v/>
      </c>
      <c r="J1865" s="25"/>
      <c r="K1865" s="14" t="str">
        <f aca="false">IF(OR($J1865="",$I1865=""),"",IF(OR(AND($J1865="Gelmintoz",$I1865&gt;=2,$I1865&lt;=10),AND($J1865="Onkogematologik",$I1865&gt;=2,$I1865&lt;=18)),"Ha","Yo'q"))</f>
        <v/>
      </c>
      <c r="L1865" s="25"/>
      <c r="M1865" s="12"/>
      <c r="N1865" s="14" t="str">
        <f aca="false">IF(OR($C1865="",$D1865="",$J1865="",$B1865=""),"",IF(COUNTIFS($C$5:$C$2504,$C1865,$D$5:$D$2504,$D1865,$J$5:$J$2504,$J1865,$B$5:$B$2504,$B1865)&gt;1,"Takror",""))</f>
        <v/>
      </c>
    </row>
    <row r="1866" customFormat="false" ht="15" hidden="false" customHeight="false" outlineLevel="0" collapsed="false">
      <c r="A1866" s="8" t="n">
        <v>1862</v>
      </c>
      <c r="B1866" s="13"/>
      <c r="C1866" s="12"/>
      <c r="D1866" s="13"/>
      <c r="E1866" s="24"/>
      <c r="F1866" s="12"/>
      <c r="G1866" s="12"/>
      <c r="H1866" s="25"/>
      <c r="I1866" s="14" t="str">
        <f aca="false">IF(OR($D1866="",$B1866=""),"",INT(($B1866-$D1866)/365.25))</f>
        <v/>
      </c>
      <c r="J1866" s="25"/>
      <c r="K1866" s="14" t="str">
        <f aca="false">IF(OR($J1866="",$I1866=""),"",IF(OR(AND($J1866="Gelmintoz",$I1866&gt;=2,$I1866&lt;=10),AND($J1866="Onkogematologik",$I1866&gt;=2,$I1866&lt;=18)),"Ha","Yo'q"))</f>
        <v/>
      </c>
      <c r="L1866" s="25"/>
      <c r="M1866" s="12"/>
      <c r="N1866" s="14" t="str">
        <f aca="false">IF(OR($C1866="",$D1866="",$J1866="",$B1866=""),"",IF(COUNTIFS($C$5:$C$2504,$C1866,$D$5:$D$2504,$D1866,$J$5:$J$2504,$J1866,$B$5:$B$2504,$B1866)&gt;1,"Takror",""))</f>
        <v/>
      </c>
    </row>
    <row r="1867" customFormat="false" ht="15" hidden="false" customHeight="false" outlineLevel="0" collapsed="false">
      <c r="A1867" s="8" t="n">
        <v>1863</v>
      </c>
      <c r="B1867" s="13"/>
      <c r="C1867" s="12"/>
      <c r="D1867" s="13"/>
      <c r="E1867" s="24"/>
      <c r="F1867" s="12"/>
      <c r="G1867" s="12"/>
      <c r="H1867" s="25"/>
      <c r="I1867" s="14" t="str">
        <f aca="false">IF(OR($D1867="",$B1867=""),"",INT(($B1867-$D1867)/365.25))</f>
        <v/>
      </c>
      <c r="J1867" s="25"/>
      <c r="K1867" s="14" t="str">
        <f aca="false">IF(OR($J1867="",$I1867=""),"",IF(OR(AND($J1867="Gelmintoz",$I1867&gt;=2,$I1867&lt;=10),AND($J1867="Onkogematologik",$I1867&gt;=2,$I1867&lt;=18)),"Ha","Yo'q"))</f>
        <v/>
      </c>
      <c r="L1867" s="25"/>
      <c r="M1867" s="12"/>
      <c r="N1867" s="14" t="str">
        <f aca="false">IF(OR($C1867="",$D1867="",$J1867="",$B1867=""),"",IF(COUNTIFS($C$5:$C$2504,$C1867,$D$5:$D$2504,$D1867,$J$5:$J$2504,$J1867,$B$5:$B$2504,$B1867)&gt;1,"Takror",""))</f>
        <v/>
      </c>
    </row>
    <row r="1868" customFormat="false" ht="15" hidden="false" customHeight="false" outlineLevel="0" collapsed="false">
      <c r="A1868" s="8" t="n">
        <v>1864</v>
      </c>
      <c r="B1868" s="13"/>
      <c r="C1868" s="12"/>
      <c r="D1868" s="13"/>
      <c r="E1868" s="24"/>
      <c r="F1868" s="12"/>
      <c r="G1868" s="12"/>
      <c r="H1868" s="25"/>
      <c r="I1868" s="14" t="str">
        <f aca="false">IF(OR($D1868="",$B1868=""),"",INT(($B1868-$D1868)/365.25))</f>
        <v/>
      </c>
      <c r="J1868" s="25"/>
      <c r="K1868" s="14" t="str">
        <f aca="false">IF(OR($J1868="",$I1868=""),"",IF(OR(AND($J1868="Gelmintoz",$I1868&gt;=2,$I1868&lt;=10),AND($J1868="Onkogematologik",$I1868&gt;=2,$I1868&lt;=18)),"Ha","Yo'q"))</f>
        <v/>
      </c>
      <c r="L1868" s="25"/>
      <c r="M1868" s="12"/>
      <c r="N1868" s="14" t="str">
        <f aca="false">IF(OR($C1868="",$D1868="",$J1868="",$B1868=""),"",IF(COUNTIFS($C$5:$C$2504,$C1868,$D$5:$D$2504,$D1868,$J$5:$J$2504,$J1868,$B$5:$B$2504,$B1868)&gt;1,"Takror",""))</f>
        <v/>
      </c>
    </row>
    <row r="1869" customFormat="false" ht="15" hidden="false" customHeight="false" outlineLevel="0" collapsed="false">
      <c r="A1869" s="8" t="n">
        <v>1865</v>
      </c>
      <c r="B1869" s="13"/>
      <c r="C1869" s="12"/>
      <c r="D1869" s="13"/>
      <c r="E1869" s="24"/>
      <c r="F1869" s="12"/>
      <c r="G1869" s="12"/>
      <c r="H1869" s="25"/>
      <c r="I1869" s="14" t="str">
        <f aca="false">IF(OR($D1869="",$B1869=""),"",INT(($B1869-$D1869)/365.25))</f>
        <v/>
      </c>
      <c r="J1869" s="25"/>
      <c r="K1869" s="14" t="str">
        <f aca="false">IF(OR($J1869="",$I1869=""),"",IF(OR(AND($J1869="Gelmintoz",$I1869&gt;=2,$I1869&lt;=10),AND($J1869="Onkogematologik",$I1869&gt;=2,$I1869&lt;=18)),"Ha","Yo'q"))</f>
        <v/>
      </c>
      <c r="L1869" s="25"/>
      <c r="M1869" s="12"/>
      <c r="N1869" s="14" t="str">
        <f aca="false">IF(OR($C1869="",$D1869="",$J1869="",$B1869=""),"",IF(COUNTIFS($C$5:$C$2504,$C1869,$D$5:$D$2504,$D1869,$J$5:$J$2504,$J1869,$B$5:$B$2504,$B1869)&gt;1,"Takror",""))</f>
        <v/>
      </c>
    </row>
    <row r="1870" customFormat="false" ht="15" hidden="false" customHeight="false" outlineLevel="0" collapsed="false">
      <c r="A1870" s="8" t="n">
        <v>1866</v>
      </c>
      <c r="B1870" s="13"/>
      <c r="C1870" s="12"/>
      <c r="D1870" s="13"/>
      <c r="E1870" s="24"/>
      <c r="F1870" s="12"/>
      <c r="G1870" s="12"/>
      <c r="H1870" s="25"/>
      <c r="I1870" s="14" t="str">
        <f aca="false">IF(OR($D1870="",$B1870=""),"",INT(($B1870-$D1870)/365.25))</f>
        <v/>
      </c>
      <c r="J1870" s="25"/>
      <c r="K1870" s="14" t="str">
        <f aca="false">IF(OR($J1870="",$I1870=""),"",IF(OR(AND($J1870="Gelmintoz",$I1870&gt;=2,$I1870&lt;=10),AND($J1870="Onkogematologik",$I1870&gt;=2,$I1870&lt;=18)),"Ha","Yo'q"))</f>
        <v/>
      </c>
      <c r="L1870" s="25"/>
      <c r="M1870" s="12"/>
      <c r="N1870" s="14" t="str">
        <f aca="false">IF(OR($C1870="",$D1870="",$J1870="",$B1870=""),"",IF(COUNTIFS($C$5:$C$2504,$C1870,$D$5:$D$2504,$D1870,$J$5:$J$2504,$J1870,$B$5:$B$2504,$B1870)&gt;1,"Takror",""))</f>
        <v/>
      </c>
    </row>
    <row r="1871" customFormat="false" ht="15" hidden="false" customHeight="false" outlineLevel="0" collapsed="false">
      <c r="A1871" s="8" t="n">
        <v>1867</v>
      </c>
      <c r="B1871" s="13"/>
      <c r="C1871" s="12"/>
      <c r="D1871" s="13"/>
      <c r="E1871" s="24"/>
      <c r="F1871" s="12"/>
      <c r="G1871" s="12"/>
      <c r="H1871" s="25"/>
      <c r="I1871" s="14" t="str">
        <f aca="false">IF(OR($D1871="",$B1871=""),"",INT(($B1871-$D1871)/365.25))</f>
        <v/>
      </c>
      <c r="J1871" s="25"/>
      <c r="K1871" s="14" t="str">
        <f aca="false">IF(OR($J1871="",$I1871=""),"",IF(OR(AND($J1871="Gelmintoz",$I1871&gt;=2,$I1871&lt;=10),AND($J1871="Onkogematologik",$I1871&gt;=2,$I1871&lt;=18)),"Ha","Yo'q"))</f>
        <v/>
      </c>
      <c r="L1871" s="25"/>
      <c r="M1871" s="12"/>
      <c r="N1871" s="14" t="str">
        <f aca="false">IF(OR($C1871="",$D1871="",$J1871="",$B1871=""),"",IF(COUNTIFS($C$5:$C$2504,$C1871,$D$5:$D$2504,$D1871,$J$5:$J$2504,$J1871,$B$5:$B$2504,$B1871)&gt;1,"Takror",""))</f>
        <v/>
      </c>
    </row>
    <row r="1872" customFormat="false" ht="15" hidden="false" customHeight="false" outlineLevel="0" collapsed="false">
      <c r="A1872" s="8" t="n">
        <v>1868</v>
      </c>
      <c r="B1872" s="13"/>
      <c r="C1872" s="12"/>
      <c r="D1872" s="13"/>
      <c r="E1872" s="24"/>
      <c r="F1872" s="12"/>
      <c r="G1872" s="12"/>
      <c r="H1872" s="25"/>
      <c r="I1872" s="14" t="str">
        <f aca="false">IF(OR($D1872="",$B1872=""),"",INT(($B1872-$D1872)/365.25))</f>
        <v/>
      </c>
      <c r="J1872" s="25"/>
      <c r="K1872" s="14" t="str">
        <f aca="false">IF(OR($J1872="",$I1872=""),"",IF(OR(AND($J1872="Gelmintoz",$I1872&gt;=2,$I1872&lt;=10),AND($J1872="Onkogematologik",$I1872&gt;=2,$I1872&lt;=18)),"Ha","Yo'q"))</f>
        <v/>
      </c>
      <c r="L1872" s="25"/>
      <c r="M1872" s="12"/>
      <c r="N1872" s="14" t="str">
        <f aca="false">IF(OR($C1872="",$D1872="",$J1872="",$B1872=""),"",IF(COUNTIFS($C$5:$C$2504,$C1872,$D$5:$D$2504,$D1872,$J$5:$J$2504,$J1872,$B$5:$B$2504,$B1872)&gt;1,"Takror",""))</f>
        <v/>
      </c>
    </row>
    <row r="1873" customFormat="false" ht="15" hidden="false" customHeight="false" outlineLevel="0" collapsed="false">
      <c r="A1873" s="8" t="n">
        <v>1869</v>
      </c>
      <c r="B1873" s="13"/>
      <c r="C1873" s="12"/>
      <c r="D1873" s="13"/>
      <c r="E1873" s="24"/>
      <c r="F1873" s="12"/>
      <c r="G1873" s="12"/>
      <c r="H1873" s="25"/>
      <c r="I1873" s="14" t="str">
        <f aca="false">IF(OR($D1873="",$B1873=""),"",INT(($B1873-$D1873)/365.25))</f>
        <v/>
      </c>
      <c r="J1873" s="25"/>
      <c r="K1873" s="14" t="str">
        <f aca="false">IF(OR($J1873="",$I1873=""),"",IF(OR(AND($J1873="Gelmintoz",$I1873&gt;=2,$I1873&lt;=10),AND($J1873="Onkogematologik",$I1873&gt;=2,$I1873&lt;=18)),"Ha","Yo'q"))</f>
        <v/>
      </c>
      <c r="L1873" s="25"/>
      <c r="M1873" s="12"/>
      <c r="N1873" s="14" t="str">
        <f aca="false">IF(OR($C1873="",$D1873="",$J1873="",$B1873=""),"",IF(COUNTIFS($C$5:$C$2504,$C1873,$D$5:$D$2504,$D1873,$J$5:$J$2504,$J1873,$B$5:$B$2504,$B1873)&gt;1,"Takror",""))</f>
        <v/>
      </c>
    </row>
    <row r="1874" customFormat="false" ht="15" hidden="false" customHeight="false" outlineLevel="0" collapsed="false">
      <c r="A1874" s="8" t="n">
        <v>1870</v>
      </c>
      <c r="B1874" s="13"/>
      <c r="C1874" s="12"/>
      <c r="D1874" s="13"/>
      <c r="E1874" s="24"/>
      <c r="F1874" s="12"/>
      <c r="G1874" s="12"/>
      <c r="H1874" s="25"/>
      <c r="I1874" s="14" t="str">
        <f aca="false">IF(OR($D1874="",$B1874=""),"",INT(($B1874-$D1874)/365.25))</f>
        <v/>
      </c>
      <c r="J1874" s="25"/>
      <c r="K1874" s="14" t="str">
        <f aca="false">IF(OR($J1874="",$I1874=""),"",IF(OR(AND($J1874="Gelmintoz",$I1874&gt;=2,$I1874&lt;=10),AND($J1874="Onkogematologik",$I1874&gt;=2,$I1874&lt;=18)),"Ha","Yo'q"))</f>
        <v/>
      </c>
      <c r="L1874" s="25"/>
      <c r="M1874" s="12"/>
      <c r="N1874" s="14" t="str">
        <f aca="false">IF(OR($C1874="",$D1874="",$J1874="",$B1874=""),"",IF(COUNTIFS($C$5:$C$2504,$C1874,$D$5:$D$2504,$D1874,$J$5:$J$2504,$J1874,$B$5:$B$2504,$B1874)&gt;1,"Takror",""))</f>
        <v/>
      </c>
    </row>
    <row r="1875" customFormat="false" ht="15" hidden="false" customHeight="false" outlineLevel="0" collapsed="false">
      <c r="A1875" s="8" t="n">
        <v>1871</v>
      </c>
      <c r="B1875" s="13"/>
      <c r="C1875" s="12"/>
      <c r="D1875" s="13"/>
      <c r="E1875" s="24"/>
      <c r="F1875" s="12"/>
      <c r="G1875" s="12"/>
      <c r="H1875" s="25"/>
      <c r="I1875" s="14" t="str">
        <f aca="false">IF(OR($D1875="",$B1875=""),"",INT(($B1875-$D1875)/365.25))</f>
        <v/>
      </c>
      <c r="J1875" s="25"/>
      <c r="K1875" s="14" t="str">
        <f aca="false">IF(OR($J1875="",$I1875=""),"",IF(OR(AND($J1875="Gelmintoz",$I1875&gt;=2,$I1875&lt;=10),AND($J1875="Onkogematologik",$I1875&gt;=2,$I1875&lt;=18)),"Ha","Yo'q"))</f>
        <v/>
      </c>
      <c r="L1875" s="25"/>
      <c r="M1875" s="12"/>
      <c r="N1875" s="14" t="str">
        <f aca="false">IF(OR($C1875="",$D1875="",$J1875="",$B1875=""),"",IF(COUNTIFS($C$5:$C$2504,$C1875,$D$5:$D$2504,$D1875,$J$5:$J$2504,$J1875,$B$5:$B$2504,$B1875)&gt;1,"Takror",""))</f>
        <v/>
      </c>
    </row>
    <row r="1876" customFormat="false" ht="15" hidden="false" customHeight="false" outlineLevel="0" collapsed="false">
      <c r="A1876" s="8" t="n">
        <v>1872</v>
      </c>
      <c r="B1876" s="13"/>
      <c r="C1876" s="12"/>
      <c r="D1876" s="13"/>
      <c r="E1876" s="24"/>
      <c r="F1876" s="12"/>
      <c r="G1876" s="12"/>
      <c r="H1876" s="25"/>
      <c r="I1876" s="14" t="str">
        <f aca="false">IF(OR($D1876="",$B1876=""),"",INT(($B1876-$D1876)/365.25))</f>
        <v/>
      </c>
      <c r="J1876" s="25"/>
      <c r="K1876" s="14" t="str">
        <f aca="false">IF(OR($J1876="",$I1876=""),"",IF(OR(AND($J1876="Gelmintoz",$I1876&gt;=2,$I1876&lt;=10),AND($J1876="Onkogematologik",$I1876&gt;=2,$I1876&lt;=18)),"Ha","Yo'q"))</f>
        <v/>
      </c>
      <c r="L1876" s="25"/>
      <c r="M1876" s="12"/>
      <c r="N1876" s="14" t="str">
        <f aca="false">IF(OR($C1876="",$D1876="",$J1876="",$B1876=""),"",IF(COUNTIFS($C$5:$C$2504,$C1876,$D$5:$D$2504,$D1876,$J$5:$J$2504,$J1876,$B$5:$B$2504,$B1876)&gt;1,"Takror",""))</f>
        <v/>
      </c>
    </row>
    <row r="1877" customFormat="false" ht="15" hidden="false" customHeight="false" outlineLevel="0" collapsed="false">
      <c r="A1877" s="8" t="n">
        <v>1873</v>
      </c>
      <c r="B1877" s="13"/>
      <c r="C1877" s="12"/>
      <c r="D1877" s="13"/>
      <c r="E1877" s="24"/>
      <c r="F1877" s="12"/>
      <c r="G1877" s="12"/>
      <c r="H1877" s="25"/>
      <c r="I1877" s="14" t="str">
        <f aca="false">IF(OR($D1877="",$B1877=""),"",INT(($B1877-$D1877)/365.25))</f>
        <v/>
      </c>
      <c r="J1877" s="25"/>
      <c r="K1877" s="14" t="str">
        <f aca="false">IF(OR($J1877="",$I1877=""),"",IF(OR(AND($J1877="Gelmintoz",$I1877&gt;=2,$I1877&lt;=10),AND($J1877="Onkogematologik",$I1877&gt;=2,$I1877&lt;=18)),"Ha","Yo'q"))</f>
        <v/>
      </c>
      <c r="L1877" s="25"/>
      <c r="M1877" s="12"/>
      <c r="N1877" s="14" t="str">
        <f aca="false">IF(OR($C1877="",$D1877="",$J1877="",$B1877=""),"",IF(COUNTIFS($C$5:$C$2504,$C1877,$D$5:$D$2504,$D1877,$J$5:$J$2504,$J1877,$B$5:$B$2504,$B1877)&gt;1,"Takror",""))</f>
        <v/>
      </c>
    </row>
    <row r="1878" customFormat="false" ht="15" hidden="false" customHeight="false" outlineLevel="0" collapsed="false">
      <c r="A1878" s="8" t="n">
        <v>1874</v>
      </c>
      <c r="B1878" s="13"/>
      <c r="C1878" s="12"/>
      <c r="D1878" s="13"/>
      <c r="E1878" s="24"/>
      <c r="F1878" s="12"/>
      <c r="G1878" s="12"/>
      <c r="H1878" s="25"/>
      <c r="I1878" s="14" t="str">
        <f aca="false">IF(OR($D1878="",$B1878=""),"",INT(($B1878-$D1878)/365.25))</f>
        <v/>
      </c>
      <c r="J1878" s="25"/>
      <c r="K1878" s="14" t="str">
        <f aca="false">IF(OR($J1878="",$I1878=""),"",IF(OR(AND($J1878="Gelmintoz",$I1878&gt;=2,$I1878&lt;=10),AND($J1878="Onkogematologik",$I1878&gt;=2,$I1878&lt;=18)),"Ha","Yo'q"))</f>
        <v/>
      </c>
      <c r="L1878" s="25"/>
      <c r="M1878" s="12"/>
      <c r="N1878" s="14" t="str">
        <f aca="false">IF(OR($C1878="",$D1878="",$J1878="",$B1878=""),"",IF(COUNTIFS($C$5:$C$2504,$C1878,$D$5:$D$2504,$D1878,$J$5:$J$2504,$J1878,$B$5:$B$2504,$B1878)&gt;1,"Takror",""))</f>
        <v/>
      </c>
    </row>
    <row r="1879" customFormat="false" ht="15" hidden="false" customHeight="false" outlineLevel="0" collapsed="false">
      <c r="A1879" s="8" t="n">
        <v>1875</v>
      </c>
      <c r="B1879" s="13"/>
      <c r="C1879" s="12"/>
      <c r="D1879" s="13"/>
      <c r="E1879" s="24"/>
      <c r="F1879" s="12"/>
      <c r="G1879" s="12"/>
      <c r="H1879" s="25"/>
      <c r="I1879" s="14" t="str">
        <f aca="false">IF(OR($D1879="",$B1879=""),"",INT(($B1879-$D1879)/365.25))</f>
        <v/>
      </c>
      <c r="J1879" s="25"/>
      <c r="K1879" s="14" t="str">
        <f aca="false">IF(OR($J1879="",$I1879=""),"",IF(OR(AND($J1879="Gelmintoz",$I1879&gt;=2,$I1879&lt;=10),AND($J1879="Onkogematologik",$I1879&gt;=2,$I1879&lt;=18)),"Ha","Yo'q"))</f>
        <v/>
      </c>
      <c r="L1879" s="25"/>
      <c r="M1879" s="12"/>
      <c r="N1879" s="14" t="str">
        <f aca="false">IF(OR($C1879="",$D1879="",$J1879="",$B1879=""),"",IF(COUNTIFS($C$5:$C$2504,$C1879,$D$5:$D$2504,$D1879,$J$5:$J$2504,$J1879,$B$5:$B$2504,$B1879)&gt;1,"Takror",""))</f>
        <v/>
      </c>
    </row>
    <row r="1880" customFormat="false" ht="15" hidden="false" customHeight="false" outlineLevel="0" collapsed="false">
      <c r="A1880" s="8" t="n">
        <v>1876</v>
      </c>
      <c r="B1880" s="13"/>
      <c r="C1880" s="12"/>
      <c r="D1880" s="13"/>
      <c r="E1880" s="24"/>
      <c r="F1880" s="12"/>
      <c r="G1880" s="12"/>
      <c r="H1880" s="25"/>
      <c r="I1880" s="14" t="str">
        <f aca="false">IF(OR($D1880="",$B1880=""),"",INT(($B1880-$D1880)/365.25))</f>
        <v/>
      </c>
      <c r="J1880" s="25"/>
      <c r="K1880" s="14" t="str">
        <f aca="false">IF(OR($J1880="",$I1880=""),"",IF(OR(AND($J1880="Gelmintoz",$I1880&gt;=2,$I1880&lt;=10),AND($J1880="Onkogematologik",$I1880&gt;=2,$I1880&lt;=18)),"Ha","Yo'q"))</f>
        <v/>
      </c>
      <c r="L1880" s="25"/>
      <c r="M1880" s="12"/>
      <c r="N1880" s="14" t="str">
        <f aca="false">IF(OR($C1880="",$D1880="",$J1880="",$B1880=""),"",IF(COUNTIFS($C$5:$C$2504,$C1880,$D$5:$D$2504,$D1880,$J$5:$J$2504,$J1880,$B$5:$B$2504,$B1880)&gt;1,"Takror",""))</f>
        <v/>
      </c>
    </row>
    <row r="1881" customFormat="false" ht="15" hidden="false" customHeight="false" outlineLevel="0" collapsed="false">
      <c r="A1881" s="8" t="n">
        <v>1877</v>
      </c>
      <c r="B1881" s="13"/>
      <c r="C1881" s="12"/>
      <c r="D1881" s="13"/>
      <c r="E1881" s="24"/>
      <c r="F1881" s="12"/>
      <c r="G1881" s="12"/>
      <c r="H1881" s="25"/>
      <c r="I1881" s="14" t="str">
        <f aca="false">IF(OR($D1881="",$B1881=""),"",INT(($B1881-$D1881)/365.25))</f>
        <v/>
      </c>
      <c r="J1881" s="25"/>
      <c r="K1881" s="14" t="str">
        <f aca="false">IF(OR($J1881="",$I1881=""),"",IF(OR(AND($J1881="Gelmintoz",$I1881&gt;=2,$I1881&lt;=10),AND($J1881="Onkogematologik",$I1881&gt;=2,$I1881&lt;=18)),"Ha","Yo'q"))</f>
        <v/>
      </c>
      <c r="L1881" s="25"/>
      <c r="M1881" s="12"/>
      <c r="N1881" s="14" t="str">
        <f aca="false">IF(OR($C1881="",$D1881="",$J1881="",$B1881=""),"",IF(COUNTIFS($C$5:$C$2504,$C1881,$D$5:$D$2504,$D1881,$J$5:$J$2504,$J1881,$B$5:$B$2504,$B1881)&gt;1,"Takror",""))</f>
        <v/>
      </c>
    </row>
    <row r="1882" customFormat="false" ht="15" hidden="false" customHeight="false" outlineLevel="0" collapsed="false">
      <c r="A1882" s="8" t="n">
        <v>1878</v>
      </c>
      <c r="B1882" s="13"/>
      <c r="C1882" s="12"/>
      <c r="D1882" s="13"/>
      <c r="E1882" s="24"/>
      <c r="F1882" s="12"/>
      <c r="G1882" s="12"/>
      <c r="H1882" s="25"/>
      <c r="I1882" s="14" t="str">
        <f aca="false">IF(OR($D1882="",$B1882=""),"",INT(($B1882-$D1882)/365.25))</f>
        <v/>
      </c>
      <c r="J1882" s="25"/>
      <c r="K1882" s="14" t="str">
        <f aca="false">IF(OR($J1882="",$I1882=""),"",IF(OR(AND($J1882="Gelmintoz",$I1882&gt;=2,$I1882&lt;=10),AND($J1882="Onkogematologik",$I1882&gt;=2,$I1882&lt;=18)),"Ha","Yo'q"))</f>
        <v/>
      </c>
      <c r="L1882" s="25"/>
      <c r="M1882" s="12"/>
      <c r="N1882" s="14" t="str">
        <f aca="false">IF(OR($C1882="",$D1882="",$J1882="",$B1882=""),"",IF(COUNTIFS($C$5:$C$2504,$C1882,$D$5:$D$2504,$D1882,$J$5:$J$2504,$J1882,$B$5:$B$2504,$B1882)&gt;1,"Takror",""))</f>
        <v/>
      </c>
    </row>
    <row r="1883" customFormat="false" ht="15" hidden="false" customHeight="false" outlineLevel="0" collapsed="false">
      <c r="A1883" s="8" t="n">
        <v>1879</v>
      </c>
      <c r="B1883" s="13"/>
      <c r="C1883" s="12"/>
      <c r="D1883" s="13"/>
      <c r="E1883" s="24"/>
      <c r="F1883" s="12"/>
      <c r="G1883" s="12"/>
      <c r="H1883" s="25"/>
      <c r="I1883" s="14" t="str">
        <f aca="false">IF(OR($D1883="",$B1883=""),"",INT(($B1883-$D1883)/365.25))</f>
        <v/>
      </c>
      <c r="J1883" s="25"/>
      <c r="K1883" s="14" t="str">
        <f aca="false">IF(OR($J1883="",$I1883=""),"",IF(OR(AND($J1883="Gelmintoz",$I1883&gt;=2,$I1883&lt;=10),AND($J1883="Onkogematologik",$I1883&gt;=2,$I1883&lt;=18)),"Ha","Yo'q"))</f>
        <v/>
      </c>
      <c r="L1883" s="25"/>
      <c r="M1883" s="12"/>
      <c r="N1883" s="14" t="str">
        <f aca="false">IF(OR($C1883="",$D1883="",$J1883="",$B1883=""),"",IF(COUNTIFS($C$5:$C$2504,$C1883,$D$5:$D$2504,$D1883,$J$5:$J$2504,$J1883,$B$5:$B$2504,$B1883)&gt;1,"Takror",""))</f>
        <v/>
      </c>
    </row>
    <row r="1884" customFormat="false" ht="15" hidden="false" customHeight="false" outlineLevel="0" collapsed="false">
      <c r="A1884" s="8" t="n">
        <v>1880</v>
      </c>
      <c r="B1884" s="13"/>
      <c r="C1884" s="12"/>
      <c r="D1884" s="13"/>
      <c r="E1884" s="24"/>
      <c r="F1884" s="12"/>
      <c r="G1884" s="12"/>
      <c r="H1884" s="25"/>
      <c r="I1884" s="14" t="str">
        <f aca="false">IF(OR($D1884="",$B1884=""),"",INT(($B1884-$D1884)/365.25))</f>
        <v/>
      </c>
      <c r="J1884" s="25"/>
      <c r="K1884" s="14" t="str">
        <f aca="false">IF(OR($J1884="",$I1884=""),"",IF(OR(AND($J1884="Gelmintoz",$I1884&gt;=2,$I1884&lt;=10),AND($J1884="Onkogematologik",$I1884&gt;=2,$I1884&lt;=18)),"Ha","Yo'q"))</f>
        <v/>
      </c>
      <c r="L1884" s="25"/>
      <c r="M1884" s="12"/>
      <c r="N1884" s="14" t="str">
        <f aca="false">IF(OR($C1884="",$D1884="",$J1884="",$B1884=""),"",IF(COUNTIFS($C$5:$C$2504,$C1884,$D$5:$D$2504,$D1884,$J$5:$J$2504,$J1884,$B$5:$B$2504,$B1884)&gt;1,"Takror",""))</f>
        <v/>
      </c>
    </row>
    <row r="1885" customFormat="false" ht="15" hidden="false" customHeight="false" outlineLevel="0" collapsed="false">
      <c r="A1885" s="8" t="n">
        <v>1881</v>
      </c>
      <c r="B1885" s="13"/>
      <c r="C1885" s="12"/>
      <c r="D1885" s="13"/>
      <c r="E1885" s="24"/>
      <c r="F1885" s="12"/>
      <c r="G1885" s="12"/>
      <c r="H1885" s="25"/>
      <c r="I1885" s="14" t="str">
        <f aca="false">IF(OR($D1885="",$B1885=""),"",INT(($B1885-$D1885)/365.25))</f>
        <v/>
      </c>
      <c r="J1885" s="25"/>
      <c r="K1885" s="14" t="str">
        <f aca="false">IF(OR($J1885="",$I1885=""),"",IF(OR(AND($J1885="Gelmintoz",$I1885&gt;=2,$I1885&lt;=10),AND($J1885="Onkogematologik",$I1885&gt;=2,$I1885&lt;=18)),"Ha","Yo'q"))</f>
        <v/>
      </c>
      <c r="L1885" s="25"/>
      <c r="M1885" s="12"/>
      <c r="N1885" s="14" t="str">
        <f aca="false">IF(OR($C1885="",$D1885="",$J1885="",$B1885=""),"",IF(COUNTIFS($C$5:$C$2504,$C1885,$D$5:$D$2504,$D1885,$J$5:$J$2504,$J1885,$B$5:$B$2504,$B1885)&gt;1,"Takror",""))</f>
        <v/>
      </c>
    </row>
    <row r="1886" customFormat="false" ht="15" hidden="false" customHeight="false" outlineLevel="0" collapsed="false">
      <c r="A1886" s="8" t="n">
        <v>1882</v>
      </c>
      <c r="B1886" s="13"/>
      <c r="C1886" s="12"/>
      <c r="D1886" s="13"/>
      <c r="E1886" s="24"/>
      <c r="F1886" s="12"/>
      <c r="G1886" s="12"/>
      <c r="H1886" s="25"/>
      <c r="I1886" s="14" t="str">
        <f aca="false">IF(OR($D1886="",$B1886=""),"",INT(($B1886-$D1886)/365.25))</f>
        <v/>
      </c>
      <c r="J1886" s="25"/>
      <c r="K1886" s="14" t="str">
        <f aca="false">IF(OR($J1886="",$I1886=""),"",IF(OR(AND($J1886="Gelmintoz",$I1886&gt;=2,$I1886&lt;=10),AND($J1886="Onkogematologik",$I1886&gt;=2,$I1886&lt;=18)),"Ha","Yo'q"))</f>
        <v/>
      </c>
      <c r="L1886" s="25"/>
      <c r="M1886" s="12"/>
      <c r="N1886" s="14" t="str">
        <f aca="false">IF(OR($C1886="",$D1886="",$J1886="",$B1886=""),"",IF(COUNTIFS($C$5:$C$2504,$C1886,$D$5:$D$2504,$D1886,$J$5:$J$2504,$J1886,$B$5:$B$2504,$B1886)&gt;1,"Takror",""))</f>
        <v/>
      </c>
    </row>
    <row r="1887" customFormat="false" ht="15" hidden="false" customHeight="false" outlineLevel="0" collapsed="false">
      <c r="A1887" s="8" t="n">
        <v>1883</v>
      </c>
      <c r="B1887" s="13"/>
      <c r="C1887" s="12"/>
      <c r="D1887" s="13"/>
      <c r="E1887" s="24"/>
      <c r="F1887" s="12"/>
      <c r="G1887" s="12"/>
      <c r="H1887" s="25"/>
      <c r="I1887" s="14" t="str">
        <f aca="false">IF(OR($D1887="",$B1887=""),"",INT(($B1887-$D1887)/365.25))</f>
        <v/>
      </c>
      <c r="J1887" s="25"/>
      <c r="K1887" s="14" t="str">
        <f aca="false">IF(OR($J1887="",$I1887=""),"",IF(OR(AND($J1887="Gelmintoz",$I1887&gt;=2,$I1887&lt;=10),AND($J1887="Onkogematologik",$I1887&gt;=2,$I1887&lt;=18)),"Ha","Yo'q"))</f>
        <v/>
      </c>
      <c r="L1887" s="25"/>
      <c r="M1887" s="12"/>
      <c r="N1887" s="14" t="str">
        <f aca="false">IF(OR($C1887="",$D1887="",$J1887="",$B1887=""),"",IF(COUNTIFS($C$5:$C$2504,$C1887,$D$5:$D$2504,$D1887,$J$5:$J$2504,$J1887,$B$5:$B$2504,$B1887)&gt;1,"Takror",""))</f>
        <v/>
      </c>
    </row>
    <row r="1888" customFormat="false" ht="15" hidden="false" customHeight="false" outlineLevel="0" collapsed="false">
      <c r="A1888" s="8" t="n">
        <v>1884</v>
      </c>
      <c r="B1888" s="13"/>
      <c r="C1888" s="12"/>
      <c r="D1888" s="13"/>
      <c r="E1888" s="24"/>
      <c r="F1888" s="12"/>
      <c r="G1888" s="12"/>
      <c r="H1888" s="25"/>
      <c r="I1888" s="14" t="str">
        <f aca="false">IF(OR($D1888="",$B1888=""),"",INT(($B1888-$D1888)/365.25))</f>
        <v/>
      </c>
      <c r="J1888" s="25"/>
      <c r="K1888" s="14" t="str">
        <f aca="false">IF(OR($J1888="",$I1888=""),"",IF(OR(AND($J1888="Gelmintoz",$I1888&gt;=2,$I1888&lt;=10),AND($J1888="Onkogematologik",$I1888&gt;=2,$I1888&lt;=18)),"Ha","Yo'q"))</f>
        <v/>
      </c>
      <c r="L1888" s="25"/>
      <c r="M1888" s="12"/>
      <c r="N1888" s="14" t="str">
        <f aca="false">IF(OR($C1888="",$D1888="",$J1888="",$B1888=""),"",IF(COUNTIFS($C$5:$C$2504,$C1888,$D$5:$D$2504,$D1888,$J$5:$J$2504,$J1888,$B$5:$B$2504,$B1888)&gt;1,"Takror",""))</f>
        <v/>
      </c>
    </row>
    <row r="1889" customFormat="false" ht="15" hidden="false" customHeight="false" outlineLevel="0" collapsed="false">
      <c r="A1889" s="8" t="n">
        <v>1885</v>
      </c>
      <c r="B1889" s="13"/>
      <c r="C1889" s="12"/>
      <c r="D1889" s="13"/>
      <c r="E1889" s="24"/>
      <c r="F1889" s="12"/>
      <c r="G1889" s="12"/>
      <c r="H1889" s="25"/>
      <c r="I1889" s="14" t="str">
        <f aca="false">IF(OR($D1889="",$B1889=""),"",INT(($B1889-$D1889)/365.25))</f>
        <v/>
      </c>
      <c r="J1889" s="25"/>
      <c r="K1889" s="14" t="str">
        <f aca="false">IF(OR($J1889="",$I1889=""),"",IF(OR(AND($J1889="Gelmintoz",$I1889&gt;=2,$I1889&lt;=10),AND($J1889="Onkogematologik",$I1889&gt;=2,$I1889&lt;=18)),"Ha","Yo'q"))</f>
        <v/>
      </c>
      <c r="L1889" s="25"/>
      <c r="M1889" s="12"/>
      <c r="N1889" s="14" t="str">
        <f aca="false">IF(OR($C1889="",$D1889="",$J1889="",$B1889=""),"",IF(COUNTIFS($C$5:$C$2504,$C1889,$D$5:$D$2504,$D1889,$J$5:$J$2504,$J1889,$B$5:$B$2504,$B1889)&gt;1,"Takror",""))</f>
        <v/>
      </c>
    </row>
    <row r="1890" customFormat="false" ht="15" hidden="false" customHeight="false" outlineLevel="0" collapsed="false">
      <c r="A1890" s="8" t="n">
        <v>1886</v>
      </c>
      <c r="B1890" s="13"/>
      <c r="C1890" s="12"/>
      <c r="D1890" s="13"/>
      <c r="E1890" s="24"/>
      <c r="F1890" s="12"/>
      <c r="G1890" s="12"/>
      <c r="H1890" s="25"/>
      <c r="I1890" s="14" t="str">
        <f aca="false">IF(OR($D1890="",$B1890=""),"",INT(($B1890-$D1890)/365.25))</f>
        <v/>
      </c>
      <c r="J1890" s="25"/>
      <c r="K1890" s="14" t="str">
        <f aca="false">IF(OR($J1890="",$I1890=""),"",IF(OR(AND($J1890="Gelmintoz",$I1890&gt;=2,$I1890&lt;=10),AND($J1890="Onkogematologik",$I1890&gt;=2,$I1890&lt;=18)),"Ha","Yo'q"))</f>
        <v/>
      </c>
      <c r="L1890" s="25"/>
      <c r="M1890" s="12"/>
      <c r="N1890" s="14" t="str">
        <f aca="false">IF(OR($C1890="",$D1890="",$J1890="",$B1890=""),"",IF(COUNTIFS($C$5:$C$2504,$C1890,$D$5:$D$2504,$D1890,$J$5:$J$2504,$J1890,$B$5:$B$2504,$B1890)&gt;1,"Takror",""))</f>
        <v/>
      </c>
    </row>
    <row r="1891" customFormat="false" ht="15" hidden="false" customHeight="false" outlineLevel="0" collapsed="false">
      <c r="A1891" s="8" t="n">
        <v>1887</v>
      </c>
      <c r="B1891" s="13"/>
      <c r="C1891" s="12"/>
      <c r="D1891" s="13"/>
      <c r="E1891" s="24"/>
      <c r="F1891" s="12"/>
      <c r="G1891" s="12"/>
      <c r="H1891" s="25"/>
      <c r="I1891" s="14" t="str">
        <f aca="false">IF(OR($D1891="",$B1891=""),"",INT(($B1891-$D1891)/365.25))</f>
        <v/>
      </c>
      <c r="J1891" s="25"/>
      <c r="K1891" s="14" t="str">
        <f aca="false">IF(OR($J1891="",$I1891=""),"",IF(OR(AND($J1891="Gelmintoz",$I1891&gt;=2,$I1891&lt;=10),AND($J1891="Onkogematologik",$I1891&gt;=2,$I1891&lt;=18)),"Ha","Yo'q"))</f>
        <v/>
      </c>
      <c r="L1891" s="25"/>
      <c r="M1891" s="12"/>
      <c r="N1891" s="14" t="str">
        <f aca="false">IF(OR($C1891="",$D1891="",$J1891="",$B1891=""),"",IF(COUNTIFS($C$5:$C$2504,$C1891,$D$5:$D$2504,$D1891,$J$5:$J$2504,$J1891,$B$5:$B$2504,$B1891)&gt;1,"Takror",""))</f>
        <v/>
      </c>
    </row>
    <row r="1892" customFormat="false" ht="15" hidden="false" customHeight="false" outlineLevel="0" collapsed="false">
      <c r="A1892" s="8" t="n">
        <v>1888</v>
      </c>
      <c r="B1892" s="13"/>
      <c r="C1892" s="12"/>
      <c r="D1892" s="13"/>
      <c r="E1892" s="24"/>
      <c r="F1892" s="12"/>
      <c r="G1892" s="12"/>
      <c r="H1892" s="25"/>
      <c r="I1892" s="14" t="str">
        <f aca="false">IF(OR($D1892="",$B1892=""),"",INT(($B1892-$D1892)/365.25))</f>
        <v/>
      </c>
      <c r="J1892" s="25"/>
      <c r="K1892" s="14" t="str">
        <f aca="false">IF(OR($J1892="",$I1892=""),"",IF(OR(AND($J1892="Gelmintoz",$I1892&gt;=2,$I1892&lt;=10),AND($J1892="Onkogematologik",$I1892&gt;=2,$I1892&lt;=18)),"Ha","Yo'q"))</f>
        <v/>
      </c>
      <c r="L1892" s="25"/>
      <c r="M1892" s="12"/>
      <c r="N1892" s="14" t="str">
        <f aca="false">IF(OR($C1892="",$D1892="",$J1892="",$B1892=""),"",IF(COUNTIFS($C$5:$C$2504,$C1892,$D$5:$D$2504,$D1892,$J$5:$J$2504,$J1892,$B$5:$B$2504,$B1892)&gt;1,"Takror",""))</f>
        <v/>
      </c>
    </row>
    <row r="1893" customFormat="false" ht="15" hidden="false" customHeight="false" outlineLevel="0" collapsed="false">
      <c r="A1893" s="8" t="n">
        <v>1889</v>
      </c>
      <c r="B1893" s="13"/>
      <c r="C1893" s="12"/>
      <c r="D1893" s="13"/>
      <c r="E1893" s="24"/>
      <c r="F1893" s="12"/>
      <c r="G1893" s="12"/>
      <c r="H1893" s="25"/>
      <c r="I1893" s="14" t="str">
        <f aca="false">IF(OR($D1893="",$B1893=""),"",INT(($B1893-$D1893)/365.25))</f>
        <v/>
      </c>
      <c r="J1893" s="25"/>
      <c r="K1893" s="14" t="str">
        <f aca="false">IF(OR($J1893="",$I1893=""),"",IF(OR(AND($J1893="Gelmintoz",$I1893&gt;=2,$I1893&lt;=10),AND($J1893="Onkogematologik",$I1893&gt;=2,$I1893&lt;=18)),"Ha","Yo'q"))</f>
        <v/>
      </c>
      <c r="L1893" s="25"/>
      <c r="M1893" s="12"/>
      <c r="N1893" s="14" t="str">
        <f aca="false">IF(OR($C1893="",$D1893="",$J1893="",$B1893=""),"",IF(COUNTIFS($C$5:$C$2504,$C1893,$D$5:$D$2504,$D1893,$J$5:$J$2504,$J1893,$B$5:$B$2504,$B1893)&gt;1,"Takror",""))</f>
        <v/>
      </c>
    </row>
    <row r="1894" customFormat="false" ht="15" hidden="false" customHeight="false" outlineLevel="0" collapsed="false">
      <c r="A1894" s="8" t="n">
        <v>1890</v>
      </c>
      <c r="B1894" s="13"/>
      <c r="C1894" s="12"/>
      <c r="D1894" s="13"/>
      <c r="E1894" s="24"/>
      <c r="F1894" s="12"/>
      <c r="G1894" s="12"/>
      <c r="H1894" s="25"/>
      <c r="I1894" s="14" t="str">
        <f aca="false">IF(OR($D1894="",$B1894=""),"",INT(($B1894-$D1894)/365.25))</f>
        <v/>
      </c>
      <c r="J1894" s="25"/>
      <c r="K1894" s="14" t="str">
        <f aca="false">IF(OR($J1894="",$I1894=""),"",IF(OR(AND($J1894="Gelmintoz",$I1894&gt;=2,$I1894&lt;=10),AND($J1894="Onkogematologik",$I1894&gt;=2,$I1894&lt;=18)),"Ha","Yo'q"))</f>
        <v/>
      </c>
      <c r="L1894" s="25"/>
      <c r="M1894" s="12"/>
      <c r="N1894" s="14" t="str">
        <f aca="false">IF(OR($C1894="",$D1894="",$J1894="",$B1894=""),"",IF(COUNTIFS($C$5:$C$2504,$C1894,$D$5:$D$2504,$D1894,$J$5:$J$2504,$J1894,$B$5:$B$2504,$B1894)&gt;1,"Takror",""))</f>
        <v/>
      </c>
    </row>
    <row r="1895" customFormat="false" ht="15" hidden="false" customHeight="false" outlineLevel="0" collapsed="false">
      <c r="A1895" s="8" t="n">
        <v>1891</v>
      </c>
      <c r="B1895" s="13"/>
      <c r="C1895" s="12"/>
      <c r="D1895" s="13"/>
      <c r="E1895" s="24"/>
      <c r="F1895" s="12"/>
      <c r="G1895" s="12"/>
      <c r="H1895" s="25"/>
      <c r="I1895" s="14" t="str">
        <f aca="false">IF(OR($D1895="",$B1895=""),"",INT(($B1895-$D1895)/365.25))</f>
        <v/>
      </c>
      <c r="J1895" s="25"/>
      <c r="K1895" s="14" t="str">
        <f aca="false">IF(OR($J1895="",$I1895=""),"",IF(OR(AND($J1895="Gelmintoz",$I1895&gt;=2,$I1895&lt;=10),AND($J1895="Onkogematologik",$I1895&gt;=2,$I1895&lt;=18)),"Ha","Yo'q"))</f>
        <v/>
      </c>
      <c r="L1895" s="25"/>
      <c r="M1895" s="12"/>
      <c r="N1895" s="14" t="str">
        <f aca="false">IF(OR($C1895="",$D1895="",$J1895="",$B1895=""),"",IF(COUNTIFS($C$5:$C$2504,$C1895,$D$5:$D$2504,$D1895,$J$5:$J$2504,$J1895,$B$5:$B$2504,$B1895)&gt;1,"Takror",""))</f>
        <v/>
      </c>
    </row>
    <row r="1896" customFormat="false" ht="15" hidden="false" customHeight="false" outlineLevel="0" collapsed="false">
      <c r="A1896" s="8" t="n">
        <v>1892</v>
      </c>
      <c r="B1896" s="13"/>
      <c r="C1896" s="12"/>
      <c r="D1896" s="13"/>
      <c r="E1896" s="24"/>
      <c r="F1896" s="12"/>
      <c r="G1896" s="12"/>
      <c r="H1896" s="25"/>
      <c r="I1896" s="14" t="str">
        <f aca="false">IF(OR($D1896="",$B1896=""),"",INT(($B1896-$D1896)/365.25))</f>
        <v/>
      </c>
      <c r="J1896" s="25"/>
      <c r="K1896" s="14" t="str">
        <f aca="false">IF(OR($J1896="",$I1896=""),"",IF(OR(AND($J1896="Gelmintoz",$I1896&gt;=2,$I1896&lt;=10),AND($J1896="Onkogematologik",$I1896&gt;=2,$I1896&lt;=18)),"Ha","Yo'q"))</f>
        <v/>
      </c>
      <c r="L1896" s="25"/>
      <c r="M1896" s="12"/>
      <c r="N1896" s="14" t="str">
        <f aca="false">IF(OR($C1896="",$D1896="",$J1896="",$B1896=""),"",IF(COUNTIFS($C$5:$C$2504,$C1896,$D$5:$D$2504,$D1896,$J$5:$J$2504,$J1896,$B$5:$B$2504,$B1896)&gt;1,"Takror",""))</f>
        <v/>
      </c>
    </row>
    <row r="1897" customFormat="false" ht="15" hidden="false" customHeight="false" outlineLevel="0" collapsed="false">
      <c r="A1897" s="8" t="n">
        <v>1893</v>
      </c>
      <c r="B1897" s="13"/>
      <c r="C1897" s="12"/>
      <c r="D1897" s="13"/>
      <c r="E1897" s="24"/>
      <c r="F1897" s="12"/>
      <c r="G1897" s="12"/>
      <c r="H1897" s="25"/>
      <c r="I1897" s="14" t="str">
        <f aca="false">IF(OR($D1897="",$B1897=""),"",INT(($B1897-$D1897)/365.25))</f>
        <v/>
      </c>
      <c r="J1897" s="25"/>
      <c r="K1897" s="14" t="str">
        <f aca="false">IF(OR($J1897="",$I1897=""),"",IF(OR(AND($J1897="Gelmintoz",$I1897&gt;=2,$I1897&lt;=10),AND($J1897="Onkogematologik",$I1897&gt;=2,$I1897&lt;=18)),"Ha","Yo'q"))</f>
        <v/>
      </c>
      <c r="L1897" s="25"/>
      <c r="M1897" s="12"/>
      <c r="N1897" s="14" t="str">
        <f aca="false">IF(OR($C1897="",$D1897="",$J1897="",$B1897=""),"",IF(COUNTIFS($C$5:$C$2504,$C1897,$D$5:$D$2504,$D1897,$J$5:$J$2504,$J1897,$B$5:$B$2504,$B1897)&gt;1,"Takror",""))</f>
        <v/>
      </c>
    </row>
    <row r="1898" customFormat="false" ht="15" hidden="false" customHeight="false" outlineLevel="0" collapsed="false">
      <c r="A1898" s="8" t="n">
        <v>1894</v>
      </c>
      <c r="B1898" s="13"/>
      <c r="C1898" s="12"/>
      <c r="D1898" s="13"/>
      <c r="E1898" s="24"/>
      <c r="F1898" s="12"/>
      <c r="G1898" s="12"/>
      <c r="H1898" s="25"/>
      <c r="I1898" s="14" t="str">
        <f aca="false">IF(OR($D1898="",$B1898=""),"",INT(($B1898-$D1898)/365.25))</f>
        <v/>
      </c>
      <c r="J1898" s="25"/>
      <c r="K1898" s="14" t="str">
        <f aca="false">IF(OR($J1898="",$I1898=""),"",IF(OR(AND($J1898="Gelmintoz",$I1898&gt;=2,$I1898&lt;=10),AND($J1898="Onkogematologik",$I1898&gt;=2,$I1898&lt;=18)),"Ha","Yo'q"))</f>
        <v/>
      </c>
      <c r="L1898" s="25"/>
      <c r="M1898" s="12"/>
      <c r="N1898" s="14" t="str">
        <f aca="false">IF(OR($C1898="",$D1898="",$J1898="",$B1898=""),"",IF(COUNTIFS($C$5:$C$2504,$C1898,$D$5:$D$2504,$D1898,$J$5:$J$2504,$J1898,$B$5:$B$2504,$B1898)&gt;1,"Takror",""))</f>
        <v/>
      </c>
    </row>
    <row r="1899" customFormat="false" ht="15" hidden="false" customHeight="false" outlineLevel="0" collapsed="false">
      <c r="A1899" s="8" t="n">
        <v>1895</v>
      </c>
      <c r="B1899" s="13"/>
      <c r="C1899" s="12"/>
      <c r="D1899" s="13"/>
      <c r="E1899" s="24"/>
      <c r="F1899" s="12"/>
      <c r="G1899" s="12"/>
      <c r="H1899" s="25"/>
      <c r="I1899" s="14" t="str">
        <f aca="false">IF(OR($D1899="",$B1899=""),"",INT(($B1899-$D1899)/365.25))</f>
        <v/>
      </c>
      <c r="J1899" s="25"/>
      <c r="K1899" s="14" t="str">
        <f aca="false">IF(OR($J1899="",$I1899=""),"",IF(OR(AND($J1899="Gelmintoz",$I1899&gt;=2,$I1899&lt;=10),AND($J1899="Onkogematologik",$I1899&gt;=2,$I1899&lt;=18)),"Ha","Yo'q"))</f>
        <v/>
      </c>
      <c r="L1899" s="25"/>
      <c r="M1899" s="12"/>
      <c r="N1899" s="14" t="str">
        <f aca="false">IF(OR($C1899="",$D1899="",$J1899="",$B1899=""),"",IF(COUNTIFS($C$5:$C$2504,$C1899,$D$5:$D$2504,$D1899,$J$5:$J$2504,$J1899,$B$5:$B$2504,$B1899)&gt;1,"Takror",""))</f>
        <v/>
      </c>
    </row>
    <row r="1900" customFormat="false" ht="15" hidden="false" customHeight="false" outlineLevel="0" collapsed="false">
      <c r="A1900" s="8" t="n">
        <v>1896</v>
      </c>
      <c r="B1900" s="13"/>
      <c r="C1900" s="12"/>
      <c r="D1900" s="13"/>
      <c r="E1900" s="24"/>
      <c r="F1900" s="12"/>
      <c r="G1900" s="12"/>
      <c r="H1900" s="25"/>
      <c r="I1900" s="14" t="str">
        <f aca="false">IF(OR($D1900="",$B1900=""),"",INT(($B1900-$D1900)/365.25))</f>
        <v/>
      </c>
      <c r="J1900" s="25"/>
      <c r="K1900" s="14" t="str">
        <f aca="false">IF(OR($J1900="",$I1900=""),"",IF(OR(AND($J1900="Gelmintoz",$I1900&gt;=2,$I1900&lt;=10),AND($J1900="Onkogematologik",$I1900&gt;=2,$I1900&lt;=18)),"Ha","Yo'q"))</f>
        <v/>
      </c>
      <c r="L1900" s="25"/>
      <c r="M1900" s="12"/>
      <c r="N1900" s="14" t="str">
        <f aca="false">IF(OR($C1900="",$D1900="",$J1900="",$B1900=""),"",IF(COUNTIFS($C$5:$C$2504,$C1900,$D$5:$D$2504,$D1900,$J$5:$J$2504,$J1900,$B$5:$B$2504,$B1900)&gt;1,"Takror",""))</f>
        <v/>
      </c>
    </row>
    <row r="1901" customFormat="false" ht="15" hidden="false" customHeight="false" outlineLevel="0" collapsed="false">
      <c r="A1901" s="8" t="n">
        <v>1897</v>
      </c>
      <c r="B1901" s="13"/>
      <c r="C1901" s="12"/>
      <c r="D1901" s="13"/>
      <c r="E1901" s="24"/>
      <c r="F1901" s="12"/>
      <c r="G1901" s="12"/>
      <c r="H1901" s="25"/>
      <c r="I1901" s="14" t="str">
        <f aca="false">IF(OR($D1901="",$B1901=""),"",INT(($B1901-$D1901)/365.25))</f>
        <v/>
      </c>
      <c r="J1901" s="25"/>
      <c r="K1901" s="14" t="str">
        <f aca="false">IF(OR($J1901="",$I1901=""),"",IF(OR(AND($J1901="Gelmintoz",$I1901&gt;=2,$I1901&lt;=10),AND($J1901="Onkogematologik",$I1901&gt;=2,$I1901&lt;=18)),"Ha","Yo'q"))</f>
        <v/>
      </c>
      <c r="L1901" s="25"/>
      <c r="M1901" s="12"/>
      <c r="N1901" s="14" t="str">
        <f aca="false">IF(OR($C1901="",$D1901="",$J1901="",$B1901=""),"",IF(COUNTIFS($C$5:$C$2504,$C1901,$D$5:$D$2504,$D1901,$J$5:$J$2504,$J1901,$B$5:$B$2504,$B1901)&gt;1,"Takror",""))</f>
        <v/>
      </c>
    </row>
    <row r="1902" customFormat="false" ht="15" hidden="false" customHeight="false" outlineLevel="0" collapsed="false">
      <c r="A1902" s="8" t="n">
        <v>1898</v>
      </c>
      <c r="B1902" s="13"/>
      <c r="C1902" s="12"/>
      <c r="D1902" s="13"/>
      <c r="E1902" s="24"/>
      <c r="F1902" s="12"/>
      <c r="G1902" s="12"/>
      <c r="H1902" s="25"/>
      <c r="I1902" s="14" t="str">
        <f aca="false">IF(OR($D1902="",$B1902=""),"",INT(($B1902-$D1902)/365.25))</f>
        <v/>
      </c>
      <c r="J1902" s="25"/>
      <c r="K1902" s="14" t="str">
        <f aca="false">IF(OR($J1902="",$I1902=""),"",IF(OR(AND($J1902="Gelmintoz",$I1902&gt;=2,$I1902&lt;=10),AND($J1902="Onkogematologik",$I1902&gt;=2,$I1902&lt;=18)),"Ha","Yo'q"))</f>
        <v/>
      </c>
      <c r="L1902" s="25"/>
      <c r="M1902" s="12"/>
      <c r="N1902" s="14" t="str">
        <f aca="false">IF(OR($C1902="",$D1902="",$J1902="",$B1902=""),"",IF(COUNTIFS($C$5:$C$2504,$C1902,$D$5:$D$2504,$D1902,$J$5:$J$2504,$J1902,$B$5:$B$2504,$B1902)&gt;1,"Takror",""))</f>
        <v/>
      </c>
    </row>
    <row r="1903" customFormat="false" ht="15" hidden="false" customHeight="false" outlineLevel="0" collapsed="false">
      <c r="A1903" s="8" t="n">
        <v>1899</v>
      </c>
      <c r="B1903" s="13"/>
      <c r="C1903" s="12"/>
      <c r="D1903" s="13"/>
      <c r="E1903" s="24"/>
      <c r="F1903" s="12"/>
      <c r="G1903" s="12"/>
      <c r="H1903" s="25"/>
      <c r="I1903" s="14" t="str">
        <f aca="false">IF(OR($D1903="",$B1903=""),"",INT(($B1903-$D1903)/365.25))</f>
        <v/>
      </c>
      <c r="J1903" s="25"/>
      <c r="K1903" s="14" t="str">
        <f aca="false">IF(OR($J1903="",$I1903=""),"",IF(OR(AND($J1903="Gelmintoz",$I1903&gt;=2,$I1903&lt;=10),AND($J1903="Onkogematologik",$I1903&gt;=2,$I1903&lt;=18)),"Ha","Yo'q"))</f>
        <v/>
      </c>
      <c r="L1903" s="25"/>
      <c r="M1903" s="12"/>
      <c r="N1903" s="14" t="str">
        <f aca="false">IF(OR($C1903="",$D1903="",$J1903="",$B1903=""),"",IF(COUNTIFS($C$5:$C$2504,$C1903,$D$5:$D$2504,$D1903,$J$5:$J$2504,$J1903,$B$5:$B$2504,$B1903)&gt;1,"Takror",""))</f>
        <v/>
      </c>
    </row>
    <row r="1904" customFormat="false" ht="15" hidden="false" customHeight="false" outlineLevel="0" collapsed="false">
      <c r="A1904" s="8" t="n">
        <v>1900</v>
      </c>
      <c r="B1904" s="13"/>
      <c r="C1904" s="12"/>
      <c r="D1904" s="13"/>
      <c r="E1904" s="24"/>
      <c r="F1904" s="12"/>
      <c r="G1904" s="12"/>
      <c r="H1904" s="25"/>
      <c r="I1904" s="14" t="str">
        <f aca="false">IF(OR($D1904="",$B1904=""),"",INT(($B1904-$D1904)/365.25))</f>
        <v/>
      </c>
      <c r="J1904" s="25"/>
      <c r="K1904" s="14" t="str">
        <f aca="false">IF(OR($J1904="",$I1904=""),"",IF(OR(AND($J1904="Gelmintoz",$I1904&gt;=2,$I1904&lt;=10),AND($J1904="Onkogematologik",$I1904&gt;=2,$I1904&lt;=18)),"Ha","Yo'q"))</f>
        <v/>
      </c>
      <c r="L1904" s="25"/>
      <c r="M1904" s="12"/>
      <c r="N1904" s="14" t="str">
        <f aca="false">IF(OR($C1904="",$D1904="",$J1904="",$B1904=""),"",IF(COUNTIFS($C$5:$C$2504,$C1904,$D$5:$D$2504,$D1904,$J$5:$J$2504,$J1904,$B$5:$B$2504,$B1904)&gt;1,"Takror",""))</f>
        <v/>
      </c>
    </row>
    <row r="1905" customFormat="false" ht="15" hidden="false" customHeight="false" outlineLevel="0" collapsed="false">
      <c r="A1905" s="8" t="n">
        <v>1901</v>
      </c>
      <c r="B1905" s="13"/>
      <c r="C1905" s="12"/>
      <c r="D1905" s="13"/>
      <c r="E1905" s="24"/>
      <c r="F1905" s="12"/>
      <c r="G1905" s="12"/>
      <c r="H1905" s="25"/>
      <c r="I1905" s="14" t="str">
        <f aca="false">IF(OR($D1905="",$B1905=""),"",INT(($B1905-$D1905)/365.25))</f>
        <v/>
      </c>
      <c r="J1905" s="25"/>
      <c r="K1905" s="14" t="str">
        <f aca="false">IF(OR($J1905="",$I1905=""),"",IF(OR(AND($J1905="Gelmintoz",$I1905&gt;=2,$I1905&lt;=10),AND($J1905="Onkogematologik",$I1905&gt;=2,$I1905&lt;=18)),"Ha","Yo'q"))</f>
        <v/>
      </c>
      <c r="L1905" s="25"/>
      <c r="M1905" s="12"/>
      <c r="N1905" s="14" t="str">
        <f aca="false">IF(OR($C1905="",$D1905="",$J1905="",$B1905=""),"",IF(COUNTIFS($C$5:$C$2504,$C1905,$D$5:$D$2504,$D1905,$J$5:$J$2504,$J1905,$B$5:$B$2504,$B1905)&gt;1,"Takror",""))</f>
        <v/>
      </c>
    </row>
    <row r="1906" customFormat="false" ht="15" hidden="false" customHeight="false" outlineLevel="0" collapsed="false">
      <c r="A1906" s="8" t="n">
        <v>1902</v>
      </c>
      <c r="B1906" s="13"/>
      <c r="C1906" s="12"/>
      <c r="D1906" s="13"/>
      <c r="E1906" s="24"/>
      <c r="F1906" s="12"/>
      <c r="G1906" s="12"/>
      <c r="H1906" s="25"/>
      <c r="I1906" s="14" t="str">
        <f aca="false">IF(OR($D1906="",$B1906=""),"",INT(($B1906-$D1906)/365.25))</f>
        <v/>
      </c>
      <c r="J1906" s="25"/>
      <c r="K1906" s="14" t="str">
        <f aca="false">IF(OR($J1906="",$I1906=""),"",IF(OR(AND($J1906="Gelmintoz",$I1906&gt;=2,$I1906&lt;=10),AND($J1906="Onkogematologik",$I1906&gt;=2,$I1906&lt;=18)),"Ha","Yo'q"))</f>
        <v/>
      </c>
      <c r="L1906" s="25"/>
      <c r="M1906" s="12"/>
      <c r="N1906" s="14" t="str">
        <f aca="false">IF(OR($C1906="",$D1906="",$J1906="",$B1906=""),"",IF(COUNTIFS($C$5:$C$2504,$C1906,$D$5:$D$2504,$D1906,$J$5:$J$2504,$J1906,$B$5:$B$2504,$B1906)&gt;1,"Takror",""))</f>
        <v/>
      </c>
    </row>
    <row r="1907" customFormat="false" ht="15" hidden="false" customHeight="false" outlineLevel="0" collapsed="false">
      <c r="A1907" s="8" t="n">
        <v>1903</v>
      </c>
      <c r="B1907" s="13"/>
      <c r="C1907" s="12"/>
      <c r="D1907" s="13"/>
      <c r="E1907" s="24"/>
      <c r="F1907" s="12"/>
      <c r="G1907" s="12"/>
      <c r="H1907" s="25"/>
      <c r="I1907" s="14" t="str">
        <f aca="false">IF(OR($D1907="",$B1907=""),"",INT(($B1907-$D1907)/365.25))</f>
        <v/>
      </c>
      <c r="J1907" s="25"/>
      <c r="K1907" s="14" t="str">
        <f aca="false">IF(OR($J1907="",$I1907=""),"",IF(OR(AND($J1907="Gelmintoz",$I1907&gt;=2,$I1907&lt;=10),AND($J1907="Onkogematologik",$I1907&gt;=2,$I1907&lt;=18)),"Ha","Yo'q"))</f>
        <v/>
      </c>
      <c r="L1907" s="25"/>
      <c r="M1907" s="12"/>
      <c r="N1907" s="14" t="str">
        <f aca="false">IF(OR($C1907="",$D1907="",$J1907="",$B1907=""),"",IF(COUNTIFS($C$5:$C$2504,$C1907,$D$5:$D$2504,$D1907,$J$5:$J$2504,$J1907,$B$5:$B$2504,$B1907)&gt;1,"Takror",""))</f>
        <v/>
      </c>
    </row>
    <row r="1908" customFormat="false" ht="15" hidden="false" customHeight="false" outlineLevel="0" collapsed="false">
      <c r="A1908" s="8" t="n">
        <v>1904</v>
      </c>
      <c r="B1908" s="13"/>
      <c r="C1908" s="12"/>
      <c r="D1908" s="13"/>
      <c r="E1908" s="24"/>
      <c r="F1908" s="12"/>
      <c r="G1908" s="12"/>
      <c r="H1908" s="25"/>
      <c r="I1908" s="14" t="str">
        <f aca="false">IF(OR($D1908="",$B1908=""),"",INT(($B1908-$D1908)/365.25))</f>
        <v/>
      </c>
      <c r="J1908" s="25"/>
      <c r="K1908" s="14" t="str">
        <f aca="false">IF(OR($J1908="",$I1908=""),"",IF(OR(AND($J1908="Gelmintoz",$I1908&gt;=2,$I1908&lt;=10),AND($J1908="Onkogematologik",$I1908&gt;=2,$I1908&lt;=18)),"Ha","Yo'q"))</f>
        <v/>
      </c>
      <c r="L1908" s="25"/>
      <c r="M1908" s="12"/>
      <c r="N1908" s="14" t="str">
        <f aca="false">IF(OR($C1908="",$D1908="",$J1908="",$B1908=""),"",IF(COUNTIFS($C$5:$C$2504,$C1908,$D$5:$D$2504,$D1908,$J$5:$J$2504,$J1908,$B$5:$B$2504,$B1908)&gt;1,"Takror",""))</f>
        <v/>
      </c>
    </row>
    <row r="1909" customFormat="false" ht="15" hidden="false" customHeight="false" outlineLevel="0" collapsed="false">
      <c r="A1909" s="8" t="n">
        <v>1905</v>
      </c>
      <c r="B1909" s="13"/>
      <c r="C1909" s="12"/>
      <c r="D1909" s="13"/>
      <c r="E1909" s="24"/>
      <c r="F1909" s="12"/>
      <c r="G1909" s="12"/>
      <c r="H1909" s="25"/>
      <c r="I1909" s="14" t="str">
        <f aca="false">IF(OR($D1909="",$B1909=""),"",INT(($B1909-$D1909)/365.25))</f>
        <v/>
      </c>
      <c r="J1909" s="25"/>
      <c r="K1909" s="14" t="str">
        <f aca="false">IF(OR($J1909="",$I1909=""),"",IF(OR(AND($J1909="Gelmintoz",$I1909&gt;=2,$I1909&lt;=10),AND($J1909="Onkogematologik",$I1909&gt;=2,$I1909&lt;=18)),"Ha","Yo'q"))</f>
        <v/>
      </c>
      <c r="L1909" s="25"/>
      <c r="M1909" s="12"/>
      <c r="N1909" s="14" t="str">
        <f aca="false">IF(OR($C1909="",$D1909="",$J1909="",$B1909=""),"",IF(COUNTIFS($C$5:$C$2504,$C1909,$D$5:$D$2504,$D1909,$J$5:$J$2504,$J1909,$B$5:$B$2504,$B1909)&gt;1,"Takror",""))</f>
        <v/>
      </c>
    </row>
    <row r="1910" customFormat="false" ht="15" hidden="false" customHeight="false" outlineLevel="0" collapsed="false">
      <c r="A1910" s="8" t="n">
        <v>1906</v>
      </c>
      <c r="B1910" s="13"/>
      <c r="C1910" s="12"/>
      <c r="D1910" s="13"/>
      <c r="E1910" s="24"/>
      <c r="F1910" s="12"/>
      <c r="G1910" s="12"/>
      <c r="H1910" s="25"/>
      <c r="I1910" s="14" t="str">
        <f aca="false">IF(OR($D1910="",$B1910=""),"",INT(($B1910-$D1910)/365.25))</f>
        <v/>
      </c>
      <c r="J1910" s="25"/>
      <c r="K1910" s="14" t="str">
        <f aca="false">IF(OR($J1910="",$I1910=""),"",IF(OR(AND($J1910="Gelmintoz",$I1910&gt;=2,$I1910&lt;=10),AND($J1910="Onkogematologik",$I1910&gt;=2,$I1910&lt;=18)),"Ha","Yo'q"))</f>
        <v/>
      </c>
      <c r="L1910" s="25"/>
      <c r="M1910" s="12"/>
      <c r="N1910" s="14" t="str">
        <f aca="false">IF(OR($C1910="",$D1910="",$J1910="",$B1910=""),"",IF(COUNTIFS($C$5:$C$2504,$C1910,$D$5:$D$2504,$D1910,$J$5:$J$2504,$J1910,$B$5:$B$2504,$B1910)&gt;1,"Takror",""))</f>
        <v/>
      </c>
    </row>
    <row r="1911" customFormat="false" ht="15" hidden="false" customHeight="false" outlineLevel="0" collapsed="false">
      <c r="A1911" s="8" t="n">
        <v>1907</v>
      </c>
      <c r="B1911" s="13"/>
      <c r="C1911" s="12"/>
      <c r="D1911" s="13"/>
      <c r="E1911" s="24"/>
      <c r="F1911" s="12"/>
      <c r="G1911" s="12"/>
      <c r="H1911" s="25"/>
      <c r="I1911" s="14" t="str">
        <f aca="false">IF(OR($D1911="",$B1911=""),"",INT(($B1911-$D1911)/365.25))</f>
        <v/>
      </c>
      <c r="J1911" s="25"/>
      <c r="K1911" s="14" t="str">
        <f aca="false">IF(OR($J1911="",$I1911=""),"",IF(OR(AND($J1911="Gelmintoz",$I1911&gt;=2,$I1911&lt;=10),AND($J1911="Onkogematologik",$I1911&gt;=2,$I1911&lt;=18)),"Ha","Yo'q"))</f>
        <v/>
      </c>
      <c r="L1911" s="25"/>
      <c r="M1911" s="12"/>
      <c r="N1911" s="14" t="str">
        <f aca="false">IF(OR($C1911="",$D1911="",$J1911="",$B1911=""),"",IF(COUNTIFS($C$5:$C$2504,$C1911,$D$5:$D$2504,$D1911,$J$5:$J$2504,$J1911,$B$5:$B$2504,$B1911)&gt;1,"Takror",""))</f>
        <v/>
      </c>
    </row>
    <row r="1912" customFormat="false" ht="15" hidden="false" customHeight="false" outlineLevel="0" collapsed="false">
      <c r="A1912" s="8" t="n">
        <v>1908</v>
      </c>
      <c r="B1912" s="13"/>
      <c r="C1912" s="12"/>
      <c r="D1912" s="13"/>
      <c r="E1912" s="24"/>
      <c r="F1912" s="12"/>
      <c r="G1912" s="12"/>
      <c r="H1912" s="25"/>
      <c r="I1912" s="14" t="str">
        <f aca="false">IF(OR($D1912="",$B1912=""),"",INT(($B1912-$D1912)/365.25))</f>
        <v/>
      </c>
      <c r="J1912" s="25"/>
      <c r="K1912" s="14" t="str">
        <f aca="false">IF(OR($J1912="",$I1912=""),"",IF(OR(AND($J1912="Gelmintoz",$I1912&gt;=2,$I1912&lt;=10),AND($J1912="Onkogematologik",$I1912&gt;=2,$I1912&lt;=18)),"Ha","Yo'q"))</f>
        <v/>
      </c>
      <c r="L1912" s="25"/>
      <c r="M1912" s="12"/>
      <c r="N1912" s="14" t="str">
        <f aca="false">IF(OR($C1912="",$D1912="",$J1912="",$B1912=""),"",IF(COUNTIFS($C$5:$C$2504,$C1912,$D$5:$D$2504,$D1912,$J$5:$J$2504,$J1912,$B$5:$B$2504,$B1912)&gt;1,"Takror",""))</f>
        <v/>
      </c>
    </row>
    <row r="1913" customFormat="false" ht="15" hidden="false" customHeight="false" outlineLevel="0" collapsed="false">
      <c r="A1913" s="8" t="n">
        <v>1909</v>
      </c>
      <c r="B1913" s="13"/>
      <c r="C1913" s="12"/>
      <c r="D1913" s="13"/>
      <c r="E1913" s="24"/>
      <c r="F1913" s="12"/>
      <c r="G1913" s="12"/>
      <c r="H1913" s="25"/>
      <c r="I1913" s="14" t="str">
        <f aca="false">IF(OR($D1913="",$B1913=""),"",INT(($B1913-$D1913)/365.25))</f>
        <v/>
      </c>
      <c r="J1913" s="25"/>
      <c r="K1913" s="14" t="str">
        <f aca="false">IF(OR($J1913="",$I1913=""),"",IF(OR(AND($J1913="Gelmintoz",$I1913&gt;=2,$I1913&lt;=10),AND($J1913="Onkogematologik",$I1913&gt;=2,$I1913&lt;=18)),"Ha","Yo'q"))</f>
        <v/>
      </c>
      <c r="L1913" s="25"/>
      <c r="M1913" s="12"/>
      <c r="N1913" s="14" t="str">
        <f aca="false">IF(OR($C1913="",$D1913="",$J1913="",$B1913=""),"",IF(COUNTIFS($C$5:$C$2504,$C1913,$D$5:$D$2504,$D1913,$J$5:$J$2504,$J1913,$B$5:$B$2504,$B1913)&gt;1,"Takror",""))</f>
        <v/>
      </c>
    </row>
    <row r="1914" customFormat="false" ht="15" hidden="false" customHeight="false" outlineLevel="0" collapsed="false">
      <c r="A1914" s="8" t="n">
        <v>1910</v>
      </c>
      <c r="B1914" s="13"/>
      <c r="C1914" s="12"/>
      <c r="D1914" s="13"/>
      <c r="E1914" s="24"/>
      <c r="F1914" s="12"/>
      <c r="G1914" s="12"/>
      <c r="H1914" s="25"/>
      <c r="I1914" s="14" t="str">
        <f aca="false">IF(OR($D1914="",$B1914=""),"",INT(($B1914-$D1914)/365.25))</f>
        <v/>
      </c>
      <c r="J1914" s="25"/>
      <c r="K1914" s="14" t="str">
        <f aca="false">IF(OR($J1914="",$I1914=""),"",IF(OR(AND($J1914="Gelmintoz",$I1914&gt;=2,$I1914&lt;=10),AND($J1914="Onkogematologik",$I1914&gt;=2,$I1914&lt;=18)),"Ha","Yo'q"))</f>
        <v/>
      </c>
      <c r="L1914" s="25"/>
      <c r="M1914" s="12"/>
      <c r="N1914" s="14" t="str">
        <f aca="false">IF(OR($C1914="",$D1914="",$J1914="",$B1914=""),"",IF(COUNTIFS($C$5:$C$2504,$C1914,$D$5:$D$2504,$D1914,$J$5:$J$2504,$J1914,$B$5:$B$2504,$B1914)&gt;1,"Takror",""))</f>
        <v/>
      </c>
    </row>
    <row r="1915" customFormat="false" ht="15" hidden="false" customHeight="false" outlineLevel="0" collapsed="false">
      <c r="A1915" s="8" t="n">
        <v>1911</v>
      </c>
      <c r="B1915" s="13"/>
      <c r="C1915" s="12"/>
      <c r="D1915" s="13"/>
      <c r="E1915" s="24"/>
      <c r="F1915" s="12"/>
      <c r="G1915" s="12"/>
      <c r="H1915" s="25"/>
      <c r="I1915" s="14" t="str">
        <f aca="false">IF(OR($D1915="",$B1915=""),"",INT(($B1915-$D1915)/365.25))</f>
        <v/>
      </c>
      <c r="J1915" s="25"/>
      <c r="K1915" s="14" t="str">
        <f aca="false">IF(OR($J1915="",$I1915=""),"",IF(OR(AND($J1915="Gelmintoz",$I1915&gt;=2,$I1915&lt;=10),AND($J1915="Onkogematologik",$I1915&gt;=2,$I1915&lt;=18)),"Ha","Yo'q"))</f>
        <v/>
      </c>
      <c r="L1915" s="25"/>
      <c r="M1915" s="12"/>
      <c r="N1915" s="14" t="str">
        <f aca="false">IF(OR($C1915="",$D1915="",$J1915="",$B1915=""),"",IF(COUNTIFS($C$5:$C$2504,$C1915,$D$5:$D$2504,$D1915,$J$5:$J$2504,$J1915,$B$5:$B$2504,$B1915)&gt;1,"Takror",""))</f>
        <v/>
      </c>
    </row>
    <row r="1916" customFormat="false" ht="15" hidden="false" customHeight="false" outlineLevel="0" collapsed="false">
      <c r="A1916" s="8" t="n">
        <v>1912</v>
      </c>
      <c r="B1916" s="13"/>
      <c r="C1916" s="12"/>
      <c r="D1916" s="13"/>
      <c r="E1916" s="24"/>
      <c r="F1916" s="12"/>
      <c r="G1916" s="12"/>
      <c r="H1916" s="25"/>
      <c r="I1916" s="14" t="str">
        <f aca="false">IF(OR($D1916="",$B1916=""),"",INT(($B1916-$D1916)/365.25))</f>
        <v/>
      </c>
      <c r="J1916" s="25"/>
      <c r="K1916" s="14" t="str">
        <f aca="false">IF(OR($J1916="",$I1916=""),"",IF(OR(AND($J1916="Gelmintoz",$I1916&gt;=2,$I1916&lt;=10),AND($J1916="Onkogematologik",$I1916&gt;=2,$I1916&lt;=18)),"Ha","Yo'q"))</f>
        <v/>
      </c>
      <c r="L1916" s="25"/>
      <c r="M1916" s="12"/>
      <c r="N1916" s="14" t="str">
        <f aca="false">IF(OR($C1916="",$D1916="",$J1916="",$B1916=""),"",IF(COUNTIFS($C$5:$C$2504,$C1916,$D$5:$D$2504,$D1916,$J$5:$J$2504,$J1916,$B$5:$B$2504,$B1916)&gt;1,"Takror",""))</f>
        <v/>
      </c>
    </row>
    <row r="1917" customFormat="false" ht="15" hidden="false" customHeight="false" outlineLevel="0" collapsed="false">
      <c r="A1917" s="8" t="n">
        <v>1913</v>
      </c>
      <c r="B1917" s="13"/>
      <c r="C1917" s="12"/>
      <c r="D1917" s="13"/>
      <c r="E1917" s="24"/>
      <c r="F1917" s="12"/>
      <c r="G1917" s="12"/>
      <c r="H1917" s="25"/>
      <c r="I1917" s="14" t="str">
        <f aca="false">IF(OR($D1917="",$B1917=""),"",INT(($B1917-$D1917)/365.25))</f>
        <v/>
      </c>
      <c r="J1917" s="25"/>
      <c r="K1917" s="14" t="str">
        <f aca="false">IF(OR($J1917="",$I1917=""),"",IF(OR(AND($J1917="Gelmintoz",$I1917&gt;=2,$I1917&lt;=10),AND($J1917="Onkogematologik",$I1917&gt;=2,$I1917&lt;=18)),"Ha","Yo'q"))</f>
        <v/>
      </c>
      <c r="L1917" s="25"/>
      <c r="M1917" s="12"/>
      <c r="N1917" s="14" t="str">
        <f aca="false">IF(OR($C1917="",$D1917="",$J1917="",$B1917=""),"",IF(COUNTIFS($C$5:$C$2504,$C1917,$D$5:$D$2504,$D1917,$J$5:$J$2504,$J1917,$B$5:$B$2504,$B1917)&gt;1,"Takror",""))</f>
        <v/>
      </c>
    </row>
    <row r="1918" customFormat="false" ht="15" hidden="false" customHeight="false" outlineLevel="0" collapsed="false">
      <c r="A1918" s="8" t="n">
        <v>1914</v>
      </c>
      <c r="B1918" s="13"/>
      <c r="C1918" s="12"/>
      <c r="D1918" s="13"/>
      <c r="E1918" s="24"/>
      <c r="F1918" s="12"/>
      <c r="G1918" s="12"/>
      <c r="H1918" s="25"/>
      <c r="I1918" s="14" t="str">
        <f aca="false">IF(OR($D1918="",$B1918=""),"",INT(($B1918-$D1918)/365.25))</f>
        <v/>
      </c>
      <c r="J1918" s="25"/>
      <c r="K1918" s="14" t="str">
        <f aca="false">IF(OR($J1918="",$I1918=""),"",IF(OR(AND($J1918="Gelmintoz",$I1918&gt;=2,$I1918&lt;=10),AND($J1918="Onkogematologik",$I1918&gt;=2,$I1918&lt;=18)),"Ha","Yo'q"))</f>
        <v/>
      </c>
      <c r="L1918" s="25"/>
      <c r="M1918" s="12"/>
      <c r="N1918" s="14" t="str">
        <f aca="false">IF(OR($C1918="",$D1918="",$J1918="",$B1918=""),"",IF(COUNTIFS($C$5:$C$2504,$C1918,$D$5:$D$2504,$D1918,$J$5:$J$2504,$J1918,$B$5:$B$2504,$B1918)&gt;1,"Takror",""))</f>
        <v/>
      </c>
    </row>
    <row r="1919" customFormat="false" ht="15" hidden="false" customHeight="false" outlineLevel="0" collapsed="false">
      <c r="A1919" s="8" t="n">
        <v>1915</v>
      </c>
      <c r="B1919" s="13"/>
      <c r="C1919" s="12"/>
      <c r="D1919" s="13"/>
      <c r="E1919" s="24"/>
      <c r="F1919" s="12"/>
      <c r="G1919" s="12"/>
      <c r="H1919" s="25"/>
      <c r="I1919" s="14" t="str">
        <f aca="false">IF(OR($D1919="",$B1919=""),"",INT(($B1919-$D1919)/365.25))</f>
        <v/>
      </c>
      <c r="J1919" s="25"/>
      <c r="K1919" s="14" t="str">
        <f aca="false">IF(OR($J1919="",$I1919=""),"",IF(OR(AND($J1919="Gelmintoz",$I1919&gt;=2,$I1919&lt;=10),AND($J1919="Onkogematologik",$I1919&gt;=2,$I1919&lt;=18)),"Ha","Yo'q"))</f>
        <v/>
      </c>
      <c r="L1919" s="25"/>
      <c r="M1919" s="12"/>
      <c r="N1919" s="14" t="str">
        <f aca="false">IF(OR($C1919="",$D1919="",$J1919="",$B1919=""),"",IF(COUNTIFS($C$5:$C$2504,$C1919,$D$5:$D$2504,$D1919,$J$5:$J$2504,$J1919,$B$5:$B$2504,$B1919)&gt;1,"Takror",""))</f>
        <v/>
      </c>
    </row>
    <row r="1920" customFormat="false" ht="15" hidden="false" customHeight="false" outlineLevel="0" collapsed="false">
      <c r="A1920" s="8" t="n">
        <v>1916</v>
      </c>
      <c r="B1920" s="13"/>
      <c r="C1920" s="12"/>
      <c r="D1920" s="13"/>
      <c r="E1920" s="24"/>
      <c r="F1920" s="12"/>
      <c r="G1920" s="12"/>
      <c r="H1920" s="25"/>
      <c r="I1920" s="14" t="str">
        <f aca="false">IF(OR($D1920="",$B1920=""),"",INT(($B1920-$D1920)/365.25))</f>
        <v/>
      </c>
      <c r="J1920" s="25"/>
      <c r="K1920" s="14" t="str">
        <f aca="false">IF(OR($J1920="",$I1920=""),"",IF(OR(AND($J1920="Gelmintoz",$I1920&gt;=2,$I1920&lt;=10),AND($J1920="Onkogematologik",$I1920&gt;=2,$I1920&lt;=18)),"Ha","Yo'q"))</f>
        <v/>
      </c>
      <c r="L1920" s="25"/>
      <c r="M1920" s="12"/>
      <c r="N1920" s="14" t="str">
        <f aca="false">IF(OR($C1920="",$D1920="",$J1920="",$B1920=""),"",IF(COUNTIFS($C$5:$C$2504,$C1920,$D$5:$D$2504,$D1920,$J$5:$J$2504,$J1920,$B$5:$B$2504,$B1920)&gt;1,"Takror",""))</f>
        <v/>
      </c>
    </row>
    <row r="1921" customFormat="false" ht="15" hidden="false" customHeight="false" outlineLevel="0" collapsed="false">
      <c r="A1921" s="8" t="n">
        <v>1917</v>
      </c>
      <c r="B1921" s="13"/>
      <c r="C1921" s="12"/>
      <c r="D1921" s="13"/>
      <c r="E1921" s="24"/>
      <c r="F1921" s="12"/>
      <c r="G1921" s="12"/>
      <c r="H1921" s="25"/>
      <c r="I1921" s="14" t="str">
        <f aca="false">IF(OR($D1921="",$B1921=""),"",INT(($B1921-$D1921)/365.25))</f>
        <v/>
      </c>
      <c r="J1921" s="25"/>
      <c r="K1921" s="14" t="str">
        <f aca="false">IF(OR($J1921="",$I1921=""),"",IF(OR(AND($J1921="Gelmintoz",$I1921&gt;=2,$I1921&lt;=10),AND($J1921="Onkogematologik",$I1921&gt;=2,$I1921&lt;=18)),"Ha","Yo'q"))</f>
        <v/>
      </c>
      <c r="L1921" s="25"/>
      <c r="M1921" s="12"/>
      <c r="N1921" s="14" t="str">
        <f aca="false">IF(OR($C1921="",$D1921="",$J1921="",$B1921=""),"",IF(COUNTIFS($C$5:$C$2504,$C1921,$D$5:$D$2504,$D1921,$J$5:$J$2504,$J1921,$B$5:$B$2504,$B1921)&gt;1,"Takror",""))</f>
        <v/>
      </c>
    </row>
    <row r="1922" customFormat="false" ht="15" hidden="false" customHeight="false" outlineLevel="0" collapsed="false">
      <c r="A1922" s="8" t="n">
        <v>1918</v>
      </c>
      <c r="B1922" s="13"/>
      <c r="C1922" s="12"/>
      <c r="D1922" s="13"/>
      <c r="E1922" s="24"/>
      <c r="F1922" s="12"/>
      <c r="G1922" s="12"/>
      <c r="H1922" s="25"/>
      <c r="I1922" s="14" t="str">
        <f aca="false">IF(OR($D1922="",$B1922=""),"",INT(($B1922-$D1922)/365.25))</f>
        <v/>
      </c>
      <c r="J1922" s="25"/>
      <c r="K1922" s="14" t="str">
        <f aca="false">IF(OR($J1922="",$I1922=""),"",IF(OR(AND($J1922="Gelmintoz",$I1922&gt;=2,$I1922&lt;=10),AND($J1922="Onkogematologik",$I1922&gt;=2,$I1922&lt;=18)),"Ha","Yo'q"))</f>
        <v/>
      </c>
      <c r="L1922" s="25"/>
      <c r="M1922" s="12"/>
      <c r="N1922" s="14" t="str">
        <f aca="false">IF(OR($C1922="",$D1922="",$J1922="",$B1922=""),"",IF(COUNTIFS($C$5:$C$2504,$C1922,$D$5:$D$2504,$D1922,$J$5:$J$2504,$J1922,$B$5:$B$2504,$B1922)&gt;1,"Takror",""))</f>
        <v/>
      </c>
    </row>
    <row r="1923" customFormat="false" ht="15" hidden="false" customHeight="false" outlineLevel="0" collapsed="false">
      <c r="A1923" s="8" t="n">
        <v>1919</v>
      </c>
      <c r="B1923" s="13"/>
      <c r="C1923" s="12"/>
      <c r="D1923" s="13"/>
      <c r="E1923" s="24"/>
      <c r="F1923" s="12"/>
      <c r="G1923" s="12"/>
      <c r="H1923" s="25"/>
      <c r="I1923" s="14" t="str">
        <f aca="false">IF(OR($D1923="",$B1923=""),"",INT(($B1923-$D1923)/365.25))</f>
        <v/>
      </c>
      <c r="J1923" s="25"/>
      <c r="K1923" s="14" t="str">
        <f aca="false">IF(OR($J1923="",$I1923=""),"",IF(OR(AND($J1923="Gelmintoz",$I1923&gt;=2,$I1923&lt;=10),AND($J1923="Onkogematologik",$I1923&gt;=2,$I1923&lt;=18)),"Ha","Yo'q"))</f>
        <v/>
      </c>
      <c r="L1923" s="25"/>
      <c r="M1923" s="12"/>
      <c r="N1923" s="14" t="str">
        <f aca="false">IF(OR($C1923="",$D1923="",$J1923="",$B1923=""),"",IF(COUNTIFS($C$5:$C$2504,$C1923,$D$5:$D$2504,$D1923,$J$5:$J$2504,$J1923,$B$5:$B$2504,$B1923)&gt;1,"Takror",""))</f>
        <v/>
      </c>
    </row>
    <row r="1924" customFormat="false" ht="15" hidden="false" customHeight="false" outlineLevel="0" collapsed="false">
      <c r="A1924" s="8" t="n">
        <v>1920</v>
      </c>
      <c r="B1924" s="13"/>
      <c r="C1924" s="12"/>
      <c r="D1924" s="13"/>
      <c r="E1924" s="24"/>
      <c r="F1924" s="12"/>
      <c r="G1924" s="12"/>
      <c r="H1924" s="25"/>
      <c r="I1924" s="14" t="str">
        <f aca="false">IF(OR($D1924="",$B1924=""),"",INT(($B1924-$D1924)/365.25))</f>
        <v/>
      </c>
      <c r="J1924" s="25"/>
      <c r="K1924" s="14" t="str">
        <f aca="false">IF(OR($J1924="",$I1924=""),"",IF(OR(AND($J1924="Gelmintoz",$I1924&gt;=2,$I1924&lt;=10),AND($J1924="Onkogematologik",$I1924&gt;=2,$I1924&lt;=18)),"Ha","Yo'q"))</f>
        <v/>
      </c>
      <c r="L1924" s="25"/>
      <c r="M1924" s="12"/>
      <c r="N1924" s="14" t="str">
        <f aca="false">IF(OR($C1924="",$D1924="",$J1924="",$B1924=""),"",IF(COUNTIFS($C$5:$C$2504,$C1924,$D$5:$D$2504,$D1924,$J$5:$J$2504,$J1924,$B$5:$B$2504,$B1924)&gt;1,"Takror",""))</f>
        <v/>
      </c>
    </row>
    <row r="1925" customFormat="false" ht="15" hidden="false" customHeight="false" outlineLevel="0" collapsed="false">
      <c r="A1925" s="8" t="n">
        <v>1921</v>
      </c>
      <c r="B1925" s="13"/>
      <c r="C1925" s="12"/>
      <c r="D1925" s="13"/>
      <c r="E1925" s="24"/>
      <c r="F1925" s="12"/>
      <c r="G1925" s="12"/>
      <c r="H1925" s="25"/>
      <c r="I1925" s="14" t="str">
        <f aca="false">IF(OR($D1925="",$B1925=""),"",INT(($B1925-$D1925)/365.25))</f>
        <v/>
      </c>
      <c r="J1925" s="25"/>
      <c r="K1925" s="14" t="str">
        <f aca="false">IF(OR($J1925="",$I1925=""),"",IF(OR(AND($J1925="Gelmintoz",$I1925&gt;=2,$I1925&lt;=10),AND($J1925="Onkogematologik",$I1925&gt;=2,$I1925&lt;=18)),"Ha","Yo'q"))</f>
        <v/>
      </c>
      <c r="L1925" s="25"/>
      <c r="M1925" s="12"/>
      <c r="N1925" s="14" t="str">
        <f aca="false">IF(OR($C1925="",$D1925="",$J1925="",$B1925=""),"",IF(COUNTIFS($C$5:$C$2504,$C1925,$D$5:$D$2504,$D1925,$J$5:$J$2504,$J1925,$B$5:$B$2504,$B1925)&gt;1,"Takror",""))</f>
        <v/>
      </c>
    </row>
    <row r="1926" customFormat="false" ht="15" hidden="false" customHeight="false" outlineLevel="0" collapsed="false">
      <c r="A1926" s="8" t="n">
        <v>1922</v>
      </c>
      <c r="B1926" s="13"/>
      <c r="C1926" s="12"/>
      <c r="D1926" s="13"/>
      <c r="E1926" s="24"/>
      <c r="F1926" s="12"/>
      <c r="G1926" s="12"/>
      <c r="H1926" s="25"/>
      <c r="I1926" s="14" t="str">
        <f aca="false">IF(OR($D1926="",$B1926=""),"",INT(($B1926-$D1926)/365.25))</f>
        <v/>
      </c>
      <c r="J1926" s="25"/>
      <c r="K1926" s="14" t="str">
        <f aca="false">IF(OR($J1926="",$I1926=""),"",IF(OR(AND($J1926="Gelmintoz",$I1926&gt;=2,$I1926&lt;=10),AND($J1926="Onkogematologik",$I1926&gt;=2,$I1926&lt;=18)),"Ha","Yo'q"))</f>
        <v/>
      </c>
      <c r="L1926" s="25"/>
      <c r="M1926" s="12"/>
      <c r="N1926" s="14" t="str">
        <f aca="false">IF(OR($C1926="",$D1926="",$J1926="",$B1926=""),"",IF(COUNTIFS($C$5:$C$2504,$C1926,$D$5:$D$2504,$D1926,$J$5:$J$2504,$J1926,$B$5:$B$2504,$B1926)&gt;1,"Takror",""))</f>
        <v/>
      </c>
    </row>
    <row r="1927" customFormat="false" ht="15" hidden="false" customHeight="false" outlineLevel="0" collapsed="false">
      <c r="A1927" s="8" t="n">
        <v>1923</v>
      </c>
      <c r="B1927" s="13"/>
      <c r="C1927" s="12"/>
      <c r="D1927" s="13"/>
      <c r="E1927" s="24"/>
      <c r="F1927" s="12"/>
      <c r="G1927" s="12"/>
      <c r="H1927" s="25"/>
      <c r="I1927" s="14" t="str">
        <f aca="false">IF(OR($D1927="",$B1927=""),"",INT(($B1927-$D1927)/365.25))</f>
        <v/>
      </c>
      <c r="J1927" s="25"/>
      <c r="K1927" s="14" t="str">
        <f aca="false">IF(OR($J1927="",$I1927=""),"",IF(OR(AND($J1927="Gelmintoz",$I1927&gt;=2,$I1927&lt;=10),AND($J1927="Onkogematologik",$I1927&gt;=2,$I1927&lt;=18)),"Ha","Yo'q"))</f>
        <v/>
      </c>
      <c r="L1927" s="25"/>
      <c r="M1927" s="12"/>
      <c r="N1927" s="14" t="str">
        <f aca="false">IF(OR($C1927="",$D1927="",$J1927="",$B1927=""),"",IF(COUNTIFS($C$5:$C$2504,$C1927,$D$5:$D$2504,$D1927,$J$5:$J$2504,$J1927,$B$5:$B$2504,$B1927)&gt;1,"Takror",""))</f>
        <v/>
      </c>
    </row>
    <row r="1928" customFormat="false" ht="15" hidden="false" customHeight="false" outlineLevel="0" collapsed="false">
      <c r="A1928" s="8" t="n">
        <v>1924</v>
      </c>
      <c r="B1928" s="13"/>
      <c r="C1928" s="12"/>
      <c r="D1928" s="13"/>
      <c r="E1928" s="24"/>
      <c r="F1928" s="12"/>
      <c r="G1928" s="12"/>
      <c r="H1928" s="25"/>
      <c r="I1928" s="14" t="str">
        <f aca="false">IF(OR($D1928="",$B1928=""),"",INT(($B1928-$D1928)/365.25))</f>
        <v/>
      </c>
      <c r="J1928" s="25"/>
      <c r="K1928" s="14" t="str">
        <f aca="false">IF(OR($J1928="",$I1928=""),"",IF(OR(AND($J1928="Gelmintoz",$I1928&gt;=2,$I1928&lt;=10),AND($J1928="Onkogematologik",$I1928&gt;=2,$I1928&lt;=18)),"Ha","Yo'q"))</f>
        <v/>
      </c>
      <c r="L1928" s="25"/>
      <c r="M1928" s="12"/>
      <c r="N1928" s="14" t="str">
        <f aca="false">IF(OR($C1928="",$D1928="",$J1928="",$B1928=""),"",IF(COUNTIFS($C$5:$C$2504,$C1928,$D$5:$D$2504,$D1928,$J$5:$J$2504,$J1928,$B$5:$B$2504,$B1928)&gt;1,"Takror",""))</f>
        <v/>
      </c>
    </row>
    <row r="1929" customFormat="false" ht="15" hidden="false" customHeight="false" outlineLevel="0" collapsed="false">
      <c r="A1929" s="8" t="n">
        <v>1925</v>
      </c>
      <c r="B1929" s="13"/>
      <c r="C1929" s="12"/>
      <c r="D1929" s="13"/>
      <c r="E1929" s="24"/>
      <c r="F1929" s="12"/>
      <c r="G1929" s="12"/>
      <c r="H1929" s="25"/>
      <c r="I1929" s="14" t="str">
        <f aca="false">IF(OR($D1929="",$B1929=""),"",INT(($B1929-$D1929)/365.25))</f>
        <v/>
      </c>
      <c r="J1929" s="25"/>
      <c r="K1929" s="14" t="str">
        <f aca="false">IF(OR($J1929="",$I1929=""),"",IF(OR(AND($J1929="Gelmintoz",$I1929&gt;=2,$I1929&lt;=10),AND($J1929="Onkogematologik",$I1929&gt;=2,$I1929&lt;=18)),"Ha","Yo'q"))</f>
        <v/>
      </c>
      <c r="L1929" s="25"/>
      <c r="M1929" s="12"/>
      <c r="N1929" s="14" t="str">
        <f aca="false">IF(OR($C1929="",$D1929="",$J1929="",$B1929=""),"",IF(COUNTIFS($C$5:$C$2504,$C1929,$D$5:$D$2504,$D1929,$J$5:$J$2504,$J1929,$B$5:$B$2504,$B1929)&gt;1,"Takror",""))</f>
        <v/>
      </c>
    </row>
    <row r="1930" customFormat="false" ht="15" hidden="false" customHeight="false" outlineLevel="0" collapsed="false">
      <c r="A1930" s="8" t="n">
        <v>1926</v>
      </c>
      <c r="B1930" s="13"/>
      <c r="C1930" s="12"/>
      <c r="D1930" s="13"/>
      <c r="E1930" s="24"/>
      <c r="F1930" s="12"/>
      <c r="G1930" s="12"/>
      <c r="H1930" s="25"/>
      <c r="I1930" s="14" t="str">
        <f aca="false">IF(OR($D1930="",$B1930=""),"",INT(($B1930-$D1930)/365.25))</f>
        <v/>
      </c>
      <c r="J1930" s="25"/>
      <c r="K1930" s="14" t="str">
        <f aca="false">IF(OR($J1930="",$I1930=""),"",IF(OR(AND($J1930="Gelmintoz",$I1930&gt;=2,$I1930&lt;=10),AND($J1930="Onkogematologik",$I1930&gt;=2,$I1930&lt;=18)),"Ha","Yo'q"))</f>
        <v/>
      </c>
      <c r="L1930" s="25"/>
      <c r="M1930" s="12"/>
      <c r="N1930" s="14" t="str">
        <f aca="false">IF(OR($C1930="",$D1930="",$J1930="",$B1930=""),"",IF(COUNTIFS($C$5:$C$2504,$C1930,$D$5:$D$2504,$D1930,$J$5:$J$2504,$J1930,$B$5:$B$2504,$B1930)&gt;1,"Takror",""))</f>
        <v/>
      </c>
    </row>
    <row r="1931" customFormat="false" ht="15" hidden="false" customHeight="false" outlineLevel="0" collapsed="false">
      <c r="A1931" s="8" t="n">
        <v>1927</v>
      </c>
      <c r="B1931" s="13"/>
      <c r="C1931" s="12"/>
      <c r="D1931" s="13"/>
      <c r="E1931" s="24"/>
      <c r="F1931" s="12"/>
      <c r="G1931" s="12"/>
      <c r="H1931" s="25"/>
      <c r="I1931" s="14" t="str">
        <f aca="false">IF(OR($D1931="",$B1931=""),"",INT(($B1931-$D1931)/365.25))</f>
        <v/>
      </c>
      <c r="J1931" s="25"/>
      <c r="K1931" s="14" t="str">
        <f aca="false">IF(OR($J1931="",$I1931=""),"",IF(OR(AND($J1931="Gelmintoz",$I1931&gt;=2,$I1931&lt;=10),AND($J1931="Onkogematologik",$I1931&gt;=2,$I1931&lt;=18)),"Ha","Yo'q"))</f>
        <v/>
      </c>
      <c r="L1931" s="25"/>
      <c r="M1931" s="12"/>
      <c r="N1931" s="14" t="str">
        <f aca="false">IF(OR($C1931="",$D1931="",$J1931="",$B1931=""),"",IF(COUNTIFS($C$5:$C$2504,$C1931,$D$5:$D$2504,$D1931,$J$5:$J$2504,$J1931,$B$5:$B$2504,$B1931)&gt;1,"Takror",""))</f>
        <v/>
      </c>
    </row>
    <row r="1932" customFormat="false" ht="15" hidden="false" customHeight="false" outlineLevel="0" collapsed="false">
      <c r="A1932" s="8" t="n">
        <v>1928</v>
      </c>
      <c r="B1932" s="13"/>
      <c r="C1932" s="12"/>
      <c r="D1932" s="13"/>
      <c r="E1932" s="24"/>
      <c r="F1932" s="12"/>
      <c r="G1932" s="12"/>
      <c r="H1932" s="25"/>
      <c r="I1932" s="14" t="str">
        <f aca="false">IF(OR($D1932="",$B1932=""),"",INT(($B1932-$D1932)/365.25))</f>
        <v/>
      </c>
      <c r="J1932" s="25"/>
      <c r="K1932" s="14" t="str">
        <f aca="false">IF(OR($J1932="",$I1932=""),"",IF(OR(AND($J1932="Gelmintoz",$I1932&gt;=2,$I1932&lt;=10),AND($J1932="Onkogematologik",$I1932&gt;=2,$I1932&lt;=18)),"Ha","Yo'q"))</f>
        <v/>
      </c>
      <c r="L1932" s="25"/>
      <c r="M1932" s="12"/>
      <c r="N1932" s="14" t="str">
        <f aca="false">IF(OR($C1932="",$D1932="",$J1932="",$B1932=""),"",IF(COUNTIFS($C$5:$C$2504,$C1932,$D$5:$D$2504,$D1932,$J$5:$J$2504,$J1932,$B$5:$B$2504,$B1932)&gt;1,"Takror",""))</f>
        <v/>
      </c>
    </row>
    <row r="1933" customFormat="false" ht="15" hidden="false" customHeight="false" outlineLevel="0" collapsed="false">
      <c r="A1933" s="8" t="n">
        <v>1929</v>
      </c>
      <c r="B1933" s="13"/>
      <c r="C1933" s="12"/>
      <c r="D1933" s="13"/>
      <c r="E1933" s="24"/>
      <c r="F1933" s="12"/>
      <c r="G1933" s="12"/>
      <c r="H1933" s="25"/>
      <c r="I1933" s="14" t="str">
        <f aca="false">IF(OR($D1933="",$B1933=""),"",INT(($B1933-$D1933)/365.25))</f>
        <v/>
      </c>
      <c r="J1933" s="25"/>
      <c r="K1933" s="14" t="str">
        <f aca="false">IF(OR($J1933="",$I1933=""),"",IF(OR(AND($J1933="Gelmintoz",$I1933&gt;=2,$I1933&lt;=10),AND($J1933="Onkogematologik",$I1933&gt;=2,$I1933&lt;=18)),"Ha","Yo'q"))</f>
        <v/>
      </c>
      <c r="L1933" s="25"/>
      <c r="M1933" s="12"/>
      <c r="N1933" s="14" t="str">
        <f aca="false">IF(OR($C1933="",$D1933="",$J1933="",$B1933=""),"",IF(COUNTIFS($C$5:$C$2504,$C1933,$D$5:$D$2504,$D1933,$J$5:$J$2504,$J1933,$B$5:$B$2504,$B1933)&gt;1,"Takror",""))</f>
        <v/>
      </c>
    </row>
    <row r="1934" customFormat="false" ht="15" hidden="false" customHeight="false" outlineLevel="0" collapsed="false">
      <c r="A1934" s="8" t="n">
        <v>1930</v>
      </c>
      <c r="B1934" s="13"/>
      <c r="C1934" s="12"/>
      <c r="D1934" s="13"/>
      <c r="E1934" s="24"/>
      <c r="F1934" s="12"/>
      <c r="G1934" s="12"/>
      <c r="H1934" s="25"/>
      <c r="I1934" s="14" t="str">
        <f aca="false">IF(OR($D1934="",$B1934=""),"",INT(($B1934-$D1934)/365.25))</f>
        <v/>
      </c>
      <c r="J1934" s="25"/>
      <c r="K1934" s="14" t="str">
        <f aca="false">IF(OR($J1934="",$I1934=""),"",IF(OR(AND($J1934="Gelmintoz",$I1934&gt;=2,$I1934&lt;=10),AND($J1934="Onkogematologik",$I1934&gt;=2,$I1934&lt;=18)),"Ha","Yo'q"))</f>
        <v/>
      </c>
      <c r="L1934" s="25"/>
      <c r="M1934" s="12"/>
      <c r="N1934" s="14" t="str">
        <f aca="false">IF(OR($C1934="",$D1934="",$J1934="",$B1934=""),"",IF(COUNTIFS($C$5:$C$2504,$C1934,$D$5:$D$2504,$D1934,$J$5:$J$2504,$J1934,$B$5:$B$2504,$B1934)&gt;1,"Takror",""))</f>
        <v/>
      </c>
    </row>
    <row r="1935" customFormat="false" ht="15" hidden="false" customHeight="false" outlineLevel="0" collapsed="false">
      <c r="A1935" s="8" t="n">
        <v>1931</v>
      </c>
      <c r="B1935" s="13"/>
      <c r="C1935" s="12"/>
      <c r="D1935" s="13"/>
      <c r="E1935" s="24"/>
      <c r="F1935" s="12"/>
      <c r="G1935" s="12"/>
      <c r="H1935" s="25"/>
      <c r="I1935" s="14" t="str">
        <f aca="false">IF(OR($D1935="",$B1935=""),"",INT(($B1935-$D1935)/365.25))</f>
        <v/>
      </c>
      <c r="J1935" s="25"/>
      <c r="K1935" s="14" t="str">
        <f aca="false">IF(OR($J1935="",$I1935=""),"",IF(OR(AND($J1935="Gelmintoz",$I1935&gt;=2,$I1935&lt;=10),AND($J1935="Onkogematologik",$I1935&gt;=2,$I1935&lt;=18)),"Ha","Yo'q"))</f>
        <v/>
      </c>
      <c r="L1935" s="25"/>
      <c r="M1935" s="12"/>
      <c r="N1935" s="14" t="str">
        <f aca="false">IF(OR($C1935="",$D1935="",$J1935="",$B1935=""),"",IF(COUNTIFS($C$5:$C$2504,$C1935,$D$5:$D$2504,$D1935,$J$5:$J$2504,$J1935,$B$5:$B$2504,$B1935)&gt;1,"Takror",""))</f>
        <v/>
      </c>
    </row>
    <row r="1936" customFormat="false" ht="15" hidden="false" customHeight="false" outlineLevel="0" collapsed="false">
      <c r="A1936" s="8" t="n">
        <v>1932</v>
      </c>
      <c r="B1936" s="13"/>
      <c r="C1936" s="12"/>
      <c r="D1936" s="13"/>
      <c r="E1936" s="24"/>
      <c r="F1936" s="12"/>
      <c r="G1936" s="12"/>
      <c r="H1936" s="25"/>
      <c r="I1936" s="14" t="str">
        <f aca="false">IF(OR($D1936="",$B1936=""),"",INT(($B1936-$D1936)/365.25))</f>
        <v/>
      </c>
      <c r="J1936" s="25"/>
      <c r="K1936" s="14" t="str">
        <f aca="false">IF(OR($J1936="",$I1936=""),"",IF(OR(AND($J1936="Gelmintoz",$I1936&gt;=2,$I1936&lt;=10),AND($J1936="Onkogematologik",$I1936&gt;=2,$I1936&lt;=18)),"Ha","Yo'q"))</f>
        <v/>
      </c>
      <c r="L1936" s="25"/>
      <c r="M1936" s="12"/>
      <c r="N1936" s="14" t="str">
        <f aca="false">IF(OR($C1936="",$D1936="",$J1936="",$B1936=""),"",IF(COUNTIFS($C$5:$C$2504,$C1936,$D$5:$D$2504,$D1936,$J$5:$J$2504,$J1936,$B$5:$B$2504,$B1936)&gt;1,"Takror",""))</f>
        <v/>
      </c>
    </row>
    <row r="1937" customFormat="false" ht="15" hidden="false" customHeight="false" outlineLevel="0" collapsed="false">
      <c r="A1937" s="8" t="n">
        <v>1933</v>
      </c>
      <c r="B1937" s="13"/>
      <c r="C1937" s="12"/>
      <c r="D1937" s="13"/>
      <c r="E1937" s="24"/>
      <c r="F1937" s="12"/>
      <c r="G1937" s="12"/>
      <c r="H1937" s="25"/>
      <c r="I1937" s="14" t="str">
        <f aca="false">IF(OR($D1937="",$B1937=""),"",INT(($B1937-$D1937)/365.25))</f>
        <v/>
      </c>
      <c r="J1937" s="25"/>
      <c r="K1937" s="14" t="str">
        <f aca="false">IF(OR($J1937="",$I1937=""),"",IF(OR(AND($J1937="Gelmintoz",$I1937&gt;=2,$I1937&lt;=10),AND($J1937="Onkogematologik",$I1937&gt;=2,$I1937&lt;=18)),"Ha","Yo'q"))</f>
        <v/>
      </c>
      <c r="L1937" s="25"/>
      <c r="M1937" s="12"/>
      <c r="N1937" s="14" t="str">
        <f aca="false">IF(OR($C1937="",$D1937="",$J1937="",$B1937=""),"",IF(COUNTIFS($C$5:$C$2504,$C1937,$D$5:$D$2504,$D1937,$J$5:$J$2504,$J1937,$B$5:$B$2504,$B1937)&gt;1,"Takror",""))</f>
        <v/>
      </c>
    </row>
    <row r="1938" customFormat="false" ht="15" hidden="false" customHeight="false" outlineLevel="0" collapsed="false">
      <c r="A1938" s="8" t="n">
        <v>1934</v>
      </c>
      <c r="B1938" s="13"/>
      <c r="C1938" s="12"/>
      <c r="D1938" s="13"/>
      <c r="E1938" s="24"/>
      <c r="F1938" s="12"/>
      <c r="G1938" s="12"/>
      <c r="H1938" s="25"/>
      <c r="I1938" s="14" t="str">
        <f aca="false">IF(OR($D1938="",$B1938=""),"",INT(($B1938-$D1938)/365.25))</f>
        <v/>
      </c>
      <c r="J1938" s="25"/>
      <c r="K1938" s="14" t="str">
        <f aca="false">IF(OR($J1938="",$I1938=""),"",IF(OR(AND($J1938="Gelmintoz",$I1938&gt;=2,$I1938&lt;=10),AND($J1938="Onkogematologik",$I1938&gt;=2,$I1938&lt;=18)),"Ha","Yo'q"))</f>
        <v/>
      </c>
      <c r="L1938" s="25"/>
      <c r="M1938" s="12"/>
      <c r="N1938" s="14" t="str">
        <f aca="false">IF(OR($C1938="",$D1938="",$J1938="",$B1938=""),"",IF(COUNTIFS($C$5:$C$2504,$C1938,$D$5:$D$2504,$D1938,$J$5:$J$2504,$J1938,$B$5:$B$2504,$B1938)&gt;1,"Takror",""))</f>
        <v/>
      </c>
    </row>
    <row r="1939" customFormat="false" ht="15" hidden="false" customHeight="false" outlineLevel="0" collapsed="false">
      <c r="A1939" s="8" t="n">
        <v>1935</v>
      </c>
      <c r="B1939" s="13"/>
      <c r="C1939" s="12"/>
      <c r="D1939" s="13"/>
      <c r="E1939" s="24"/>
      <c r="F1939" s="12"/>
      <c r="G1939" s="12"/>
      <c r="H1939" s="25"/>
      <c r="I1939" s="14" t="str">
        <f aca="false">IF(OR($D1939="",$B1939=""),"",INT(($B1939-$D1939)/365.25))</f>
        <v/>
      </c>
      <c r="J1939" s="25"/>
      <c r="K1939" s="14" t="str">
        <f aca="false">IF(OR($J1939="",$I1939=""),"",IF(OR(AND($J1939="Gelmintoz",$I1939&gt;=2,$I1939&lt;=10),AND($J1939="Onkogematologik",$I1939&gt;=2,$I1939&lt;=18)),"Ha","Yo'q"))</f>
        <v/>
      </c>
      <c r="L1939" s="25"/>
      <c r="M1939" s="12"/>
      <c r="N1939" s="14" t="str">
        <f aca="false">IF(OR($C1939="",$D1939="",$J1939="",$B1939=""),"",IF(COUNTIFS($C$5:$C$2504,$C1939,$D$5:$D$2504,$D1939,$J$5:$J$2504,$J1939,$B$5:$B$2504,$B1939)&gt;1,"Takror",""))</f>
        <v/>
      </c>
    </row>
    <row r="1940" customFormat="false" ht="15" hidden="false" customHeight="false" outlineLevel="0" collapsed="false">
      <c r="A1940" s="8" t="n">
        <v>1936</v>
      </c>
      <c r="B1940" s="13"/>
      <c r="C1940" s="12"/>
      <c r="D1940" s="13"/>
      <c r="E1940" s="24"/>
      <c r="F1940" s="12"/>
      <c r="G1940" s="12"/>
      <c r="H1940" s="25"/>
      <c r="I1940" s="14" t="str">
        <f aca="false">IF(OR($D1940="",$B1940=""),"",INT(($B1940-$D1940)/365.25))</f>
        <v/>
      </c>
      <c r="J1940" s="25"/>
      <c r="K1940" s="14" t="str">
        <f aca="false">IF(OR($J1940="",$I1940=""),"",IF(OR(AND($J1940="Gelmintoz",$I1940&gt;=2,$I1940&lt;=10),AND($J1940="Onkogematologik",$I1940&gt;=2,$I1940&lt;=18)),"Ha","Yo'q"))</f>
        <v/>
      </c>
      <c r="L1940" s="25"/>
      <c r="M1940" s="12"/>
      <c r="N1940" s="14" t="str">
        <f aca="false">IF(OR($C1940="",$D1940="",$J1940="",$B1940=""),"",IF(COUNTIFS($C$5:$C$2504,$C1940,$D$5:$D$2504,$D1940,$J$5:$J$2504,$J1940,$B$5:$B$2504,$B1940)&gt;1,"Takror",""))</f>
        <v/>
      </c>
    </row>
    <row r="1941" customFormat="false" ht="15" hidden="false" customHeight="false" outlineLevel="0" collapsed="false">
      <c r="A1941" s="8" t="n">
        <v>1937</v>
      </c>
      <c r="B1941" s="13"/>
      <c r="C1941" s="12"/>
      <c r="D1941" s="13"/>
      <c r="E1941" s="24"/>
      <c r="F1941" s="12"/>
      <c r="G1941" s="12"/>
      <c r="H1941" s="25"/>
      <c r="I1941" s="14" t="str">
        <f aca="false">IF(OR($D1941="",$B1941=""),"",INT(($B1941-$D1941)/365.25))</f>
        <v/>
      </c>
      <c r="J1941" s="25"/>
      <c r="K1941" s="14" t="str">
        <f aca="false">IF(OR($J1941="",$I1941=""),"",IF(OR(AND($J1941="Gelmintoz",$I1941&gt;=2,$I1941&lt;=10),AND($J1941="Onkogematologik",$I1941&gt;=2,$I1941&lt;=18)),"Ha","Yo'q"))</f>
        <v/>
      </c>
      <c r="L1941" s="25"/>
      <c r="M1941" s="12"/>
      <c r="N1941" s="14" t="str">
        <f aca="false">IF(OR($C1941="",$D1941="",$J1941="",$B1941=""),"",IF(COUNTIFS($C$5:$C$2504,$C1941,$D$5:$D$2504,$D1941,$J$5:$J$2504,$J1941,$B$5:$B$2504,$B1941)&gt;1,"Takror",""))</f>
        <v/>
      </c>
    </row>
    <row r="1942" customFormat="false" ht="15" hidden="false" customHeight="false" outlineLevel="0" collapsed="false">
      <c r="A1942" s="8" t="n">
        <v>1938</v>
      </c>
      <c r="B1942" s="13"/>
      <c r="C1942" s="12"/>
      <c r="D1942" s="13"/>
      <c r="E1942" s="24"/>
      <c r="F1942" s="12"/>
      <c r="G1942" s="12"/>
      <c r="H1942" s="25"/>
      <c r="I1942" s="14" t="str">
        <f aca="false">IF(OR($D1942="",$B1942=""),"",INT(($B1942-$D1942)/365.25))</f>
        <v/>
      </c>
      <c r="J1942" s="25"/>
      <c r="K1942" s="14" t="str">
        <f aca="false">IF(OR($J1942="",$I1942=""),"",IF(OR(AND($J1942="Gelmintoz",$I1942&gt;=2,$I1942&lt;=10),AND($J1942="Onkogematologik",$I1942&gt;=2,$I1942&lt;=18)),"Ha","Yo'q"))</f>
        <v/>
      </c>
      <c r="L1942" s="25"/>
      <c r="M1942" s="12"/>
      <c r="N1942" s="14" t="str">
        <f aca="false">IF(OR($C1942="",$D1942="",$J1942="",$B1942=""),"",IF(COUNTIFS($C$5:$C$2504,$C1942,$D$5:$D$2504,$D1942,$J$5:$J$2504,$J1942,$B$5:$B$2504,$B1942)&gt;1,"Takror",""))</f>
        <v/>
      </c>
    </row>
    <row r="1943" customFormat="false" ht="15" hidden="false" customHeight="false" outlineLevel="0" collapsed="false">
      <c r="A1943" s="8" t="n">
        <v>1939</v>
      </c>
      <c r="B1943" s="13"/>
      <c r="C1943" s="12"/>
      <c r="D1943" s="13"/>
      <c r="E1943" s="24"/>
      <c r="F1943" s="12"/>
      <c r="G1943" s="12"/>
      <c r="H1943" s="25"/>
      <c r="I1943" s="14" t="str">
        <f aca="false">IF(OR($D1943="",$B1943=""),"",INT(($B1943-$D1943)/365.25))</f>
        <v/>
      </c>
      <c r="J1943" s="25"/>
      <c r="K1943" s="14" t="str">
        <f aca="false">IF(OR($J1943="",$I1943=""),"",IF(OR(AND($J1943="Gelmintoz",$I1943&gt;=2,$I1943&lt;=10),AND($J1943="Onkogematologik",$I1943&gt;=2,$I1943&lt;=18)),"Ha","Yo'q"))</f>
        <v/>
      </c>
      <c r="L1943" s="25"/>
      <c r="M1943" s="12"/>
      <c r="N1943" s="14" t="str">
        <f aca="false">IF(OR($C1943="",$D1943="",$J1943="",$B1943=""),"",IF(COUNTIFS($C$5:$C$2504,$C1943,$D$5:$D$2504,$D1943,$J$5:$J$2504,$J1943,$B$5:$B$2504,$B1943)&gt;1,"Takror",""))</f>
        <v/>
      </c>
    </row>
    <row r="1944" customFormat="false" ht="15" hidden="false" customHeight="false" outlineLevel="0" collapsed="false">
      <c r="A1944" s="8" t="n">
        <v>1940</v>
      </c>
      <c r="B1944" s="13"/>
      <c r="C1944" s="12"/>
      <c r="D1944" s="13"/>
      <c r="E1944" s="24"/>
      <c r="F1944" s="12"/>
      <c r="G1944" s="12"/>
      <c r="H1944" s="25"/>
      <c r="I1944" s="14" t="str">
        <f aca="false">IF(OR($D1944="",$B1944=""),"",INT(($B1944-$D1944)/365.25))</f>
        <v/>
      </c>
      <c r="J1944" s="25"/>
      <c r="K1944" s="14" t="str">
        <f aca="false">IF(OR($J1944="",$I1944=""),"",IF(OR(AND($J1944="Gelmintoz",$I1944&gt;=2,$I1944&lt;=10),AND($J1944="Onkogematologik",$I1944&gt;=2,$I1944&lt;=18)),"Ha","Yo'q"))</f>
        <v/>
      </c>
      <c r="L1944" s="25"/>
      <c r="M1944" s="12"/>
      <c r="N1944" s="14" t="str">
        <f aca="false">IF(OR($C1944="",$D1944="",$J1944="",$B1944=""),"",IF(COUNTIFS($C$5:$C$2504,$C1944,$D$5:$D$2504,$D1944,$J$5:$J$2504,$J1944,$B$5:$B$2504,$B1944)&gt;1,"Takror",""))</f>
        <v/>
      </c>
    </row>
    <row r="1945" customFormat="false" ht="15" hidden="false" customHeight="false" outlineLevel="0" collapsed="false">
      <c r="A1945" s="8" t="n">
        <v>1941</v>
      </c>
      <c r="B1945" s="13"/>
      <c r="C1945" s="12"/>
      <c r="D1945" s="13"/>
      <c r="E1945" s="24"/>
      <c r="F1945" s="12"/>
      <c r="G1945" s="12"/>
      <c r="H1945" s="25"/>
      <c r="I1945" s="14" t="str">
        <f aca="false">IF(OR($D1945="",$B1945=""),"",INT(($B1945-$D1945)/365.25))</f>
        <v/>
      </c>
      <c r="J1945" s="25"/>
      <c r="K1945" s="14" t="str">
        <f aca="false">IF(OR($J1945="",$I1945=""),"",IF(OR(AND($J1945="Gelmintoz",$I1945&gt;=2,$I1945&lt;=10),AND($J1945="Onkogematologik",$I1945&gt;=2,$I1945&lt;=18)),"Ha","Yo'q"))</f>
        <v/>
      </c>
      <c r="L1945" s="25"/>
      <c r="M1945" s="12"/>
      <c r="N1945" s="14" t="str">
        <f aca="false">IF(OR($C1945="",$D1945="",$J1945="",$B1945=""),"",IF(COUNTIFS($C$5:$C$2504,$C1945,$D$5:$D$2504,$D1945,$J$5:$J$2504,$J1945,$B$5:$B$2504,$B1945)&gt;1,"Takror",""))</f>
        <v/>
      </c>
    </row>
    <row r="1946" customFormat="false" ht="15" hidden="false" customHeight="false" outlineLevel="0" collapsed="false">
      <c r="A1946" s="8" t="n">
        <v>1942</v>
      </c>
      <c r="B1946" s="13"/>
      <c r="C1946" s="12"/>
      <c r="D1946" s="13"/>
      <c r="E1946" s="24"/>
      <c r="F1946" s="12"/>
      <c r="G1946" s="12"/>
      <c r="H1946" s="25"/>
      <c r="I1946" s="14" t="str">
        <f aca="false">IF(OR($D1946="",$B1946=""),"",INT(($B1946-$D1946)/365.25))</f>
        <v/>
      </c>
      <c r="J1946" s="25"/>
      <c r="K1946" s="14" t="str">
        <f aca="false">IF(OR($J1946="",$I1946=""),"",IF(OR(AND($J1946="Gelmintoz",$I1946&gt;=2,$I1946&lt;=10),AND($J1946="Onkogematologik",$I1946&gt;=2,$I1946&lt;=18)),"Ha","Yo'q"))</f>
        <v/>
      </c>
      <c r="L1946" s="25"/>
      <c r="M1946" s="12"/>
      <c r="N1946" s="14" t="str">
        <f aca="false">IF(OR($C1946="",$D1946="",$J1946="",$B1946=""),"",IF(COUNTIFS($C$5:$C$2504,$C1946,$D$5:$D$2504,$D1946,$J$5:$J$2504,$J1946,$B$5:$B$2504,$B1946)&gt;1,"Takror",""))</f>
        <v/>
      </c>
    </row>
    <row r="1947" customFormat="false" ht="15" hidden="false" customHeight="false" outlineLevel="0" collapsed="false">
      <c r="A1947" s="8" t="n">
        <v>1943</v>
      </c>
      <c r="B1947" s="13"/>
      <c r="C1947" s="12"/>
      <c r="D1947" s="13"/>
      <c r="E1947" s="24"/>
      <c r="F1947" s="12"/>
      <c r="G1947" s="12"/>
      <c r="H1947" s="25"/>
      <c r="I1947" s="14" t="str">
        <f aca="false">IF(OR($D1947="",$B1947=""),"",INT(($B1947-$D1947)/365.25))</f>
        <v/>
      </c>
      <c r="J1947" s="25"/>
      <c r="K1947" s="14" t="str">
        <f aca="false">IF(OR($J1947="",$I1947=""),"",IF(OR(AND($J1947="Gelmintoz",$I1947&gt;=2,$I1947&lt;=10),AND($J1947="Onkogematologik",$I1947&gt;=2,$I1947&lt;=18)),"Ha","Yo'q"))</f>
        <v/>
      </c>
      <c r="L1947" s="25"/>
      <c r="M1947" s="12"/>
      <c r="N1947" s="14" t="str">
        <f aca="false">IF(OR($C1947="",$D1947="",$J1947="",$B1947=""),"",IF(COUNTIFS($C$5:$C$2504,$C1947,$D$5:$D$2504,$D1947,$J$5:$J$2504,$J1947,$B$5:$B$2504,$B1947)&gt;1,"Takror",""))</f>
        <v/>
      </c>
    </row>
    <row r="1948" customFormat="false" ht="15" hidden="false" customHeight="false" outlineLevel="0" collapsed="false">
      <c r="A1948" s="8" t="n">
        <v>1944</v>
      </c>
      <c r="B1948" s="13"/>
      <c r="C1948" s="12"/>
      <c r="D1948" s="13"/>
      <c r="E1948" s="24"/>
      <c r="F1948" s="12"/>
      <c r="G1948" s="12"/>
      <c r="H1948" s="25"/>
      <c r="I1948" s="14" t="str">
        <f aca="false">IF(OR($D1948="",$B1948=""),"",INT(($B1948-$D1948)/365.25))</f>
        <v/>
      </c>
      <c r="J1948" s="25"/>
      <c r="K1948" s="14" t="str">
        <f aca="false">IF(OR($J1948="",$I1948=""),"",IF(OR(AND($J1948="Gelmintoz",$I1948&gt;=2,$I1948&lt;=10),AND($J1948="Onkogematologik",$I1948&gt;=2,$I1948&lt;=18)),"Ha","Yo'q"))</f>
        <v/>
      </c>
      <c r="L1948" s="25"/>
      <c r="M1948" s="12"/>
      <c r="N1948" s="14" t="str">
        <f aca="false">IF(OR($C1948="",$D1948="",$J1948="",$B1948=""),"",IF(COUNTIFS($C$5:$C$2504,$C1948,$D$5:$D$2504,$D1948,$J$5:$J$2504,$J1948,$B$5:$B$2504,$B1948)&gt;1,"Takror",""))</f>
        <v/>
      </c>
    </row>
    <row r="1949" customFormat="false" ht="15" hidden="false" customHeight="false" outlineLevel="0" collapsed="false">
      <c r="A1949" s="8" t="n">
        <v>1945</v>
      </c>
      <c r="B1949" s="13"/>
      <c r="C1949" s="12"/>
      <c r="D1949" s="13"/>
      <c r="E1949" s="24"/>
      <c r="F1949" s="12"/>
      <c r="G1949" s="12"/>
      <c r="H1949" s="25"/>
      <c r="I1949" s="14" t="str">
        <f aca="false">IF(OR($D1949="",$B1949=""),"",INT(($B1949-$D1949)/365.25))</f>
        <v/>
      </c>
      <c r="J1949" s="25"/>
      <c r="K1949" s="14" t="str">
        <f aca="false">IF(OR($J1949="",$I1949=""),"",IF(OR(AND($J1949="Gelmintoz",$I1949&gt;=2,$I1949&lt;=10),AND($J1949="Onkogematologik",$I1949&gt;=2,$I1949&lt;=18)),"Ha","Yo'q"))</f>
        <v/>
      </c>
      <c r="L1949" s="25"/>
      <c r="M1949" s="12"/>
      <c r="N1949" s="14" t="str">
        <f aca="false">IF(OR($C1949="",$D1949="",$J1949="",$B1949=""),"",IF(COUNTIFS($C$5:$C$2504,$C1949,$D$5:$D$2504,$D1949,$J$5:$J$2504,$J1949,$B$5:$B$2504,$B1949)&gt;1,"Takror",""))</f>
        <v/>
      </c>
    </row>
    <row r="1950" customFormat="false" ht="15" hidden="false" customHeight="false" outlineLevel="0" collapsed="false">
      <c r="A1950" s="8" t="n">
        <v>1946</v>
      </c>
      <c r="B1950" s="13"/>
      <c r="C1950" s="12"/>
      <c r="D1950" s="13"/>
      <c r="E1950" s="24"/>
      <c r="F1950" s="12"/>
      <c r="G1950" s="12"/>
      <c r="H1950" s="25"/>
      <c r="I1950" s="14" t="str">
        <f aca="false">IF(OR($D1950="",$B1950=""),"",INT(($B1950-$D1950)/365.25))</f>
        <v/>
      </c>
      <c r="J1950" s="25"/>
      <c r="K1950" s="14" t="str">
        <f aca="false">IF(OR($J1950="",$I1950=""),"",IF(OR(AND($J1950="Gelmintoz",$I1950&gt;=2,$I1950&lt;=10),AND($J1950="Onkogematologik",$I1950&gt;=2,$I1950&lt;=18)),"Ha","Yo'q"))</f>
        <v/>
      </c>
      <c r="L1950" s="25"/>
      <c r="M1950" s="12"/>
      <c r="N1950" s="14" t="str">
        <f aca="false">IF(OR($C1950="",$D1950="",$J1950="",$B1950=""),"",IF(COUNTIFS($C$5:$C$2504,$C1950,$D$5:$D$2504,$D1950,$J$5:$J$2504,$J1950,$B$5:$B$2504,$B1950)&gt;1,"Takror",""))</f>
        <v/>
      </c>
    </row>
    <row r="1951" customFormat="false" ht="15" hidden="false" customHeight="false" outlineLevel="0" collapsed="false">
      <c r="A1951" s="8" t="n">
        <v>1947</v>
      </c>
      <c r="B1951" s="13"/>
      <c r="C1951" s="12"/>
      <c r="D1951" s="13"/>
      <c r="E1951" s="24"/>
      <c r="F1951" s="12"/>
      <c r="G1951" s="12"/>
      <c r="H1951" s="25"/>
      <c r="I1951" s="14" t="str">
        <f aca="false">IF(OR($D1951="",$B1951=""),"",INT(($B1951-$D1951)/365.25))</f>
        <v/>
      </c>
      <c r="J1951" s="25"/>
      <c r="K1951" s="14" t="str">
        <f aca="false">IF(OR($J1951="",$I1951=""),"",IF(OR(AND($J1951="Gelmintoz",$I1951&gt;=2,$I1951&lt;=10),AND($J1951="Onkogematologik",$I1951&gt;=2,$I1951&lt;=18)),"Ha","Yo'q"))</f>
        <v/>
      </c>
      <c r="L1951" s="25"/>
      <c r="M1951" s="12"/>
      <c r="N1951" s="14" t="str">
        <f aca="false">IF(OR($C1951="",$D1951="",$J1951="",$B1951=""),"",IF(COUNTIFS($C$5:$C$2504,$C1951,$D$5:$D$2504,$D1951,$J$5:$J$2504,$J1951,$B$5:$B$2504,$B1951)&gt;1,"Takror",""))</f>
        <v/>
      </c>
    </row>
    <row r="1952" customFormat="false" ht="15" hidden="false" customHeight="false" outlineLevel="0" collapsed="false">
      <c r="A1952" s="8" t="n">
        <v>1948</v>
      </c>
      <c r="B1952" s="13"/>
      <c r="C1952" s="12"/>
      <c r="D1952" s="13"/>
      <c r="E1952" s="24"/>
      <c r="F1952" s="12"/>
      <c r="G1952" s="12"/>
      <c r="H1952" s="25"/>
      <c r="I1952" s="14" t="str">
        <f aca="false">IF(OR($D1952="",$B1952=""),"",INT(($B1952-$D1952)/365.25))</f>
        <v/>
      </c>
      <c r="J1952" s="25"/>
      <c r="K1952" s="14" t="str">
        <f aca="false">IF(OR($J1952="",$I1952=""),"",IF(OR(AND($J1952="Gelmintoz",$I1952&gt;=2,$I1952&lt;=10),AND($J1952="Onkogematologik",$I1952&gt;=2,$I1952&lt;=18)),"Ha","Yo'q"))</f>
        <v/>
      </c>
      <c r="L1952" s="25"/>
      <c r="M1952" s="12"/>
      <c r="N1952" s="14" t="str">
        <f aca="false">IF(OR($C1952="",$D1952="",$J1952="",$B1952=""),"",IF(COUNTIFS($C$5:$C$2504,$C1952,$D$5:$D$2504,$D1952,$J$5:$J$2504,$J1952,$B$5:$B$2504,$B1952)&gt;1,"Takror",""))</f>
        <v/>
      </c>
    </row>
    <row r="1953" customFormat="false" ht="15" hidden="false" customHeight="false" outlineLevel="0" collapsed="false">
      <c r="A1953" s="8" t="n">
        <v>1949</v>
      </c>
      <c r="B1953" s="13"/>
      <c r="C1953" s="12"/>
      <c r="D1953" s="13"/>
      <c r="E1953" s="24"/>
      <c r="F1953" s="12"/>
      <c r="G1953" s="12"/>
      <c r="H1953" s="25"/>
      <c r="I1953" s="14" t="str">
        <f aca="false">IF(OR($D1953="",$B1953=""),"",INT(($B1953-$D1953)/365.25))</f>
        <v/>
      </c>
      <c r="J1953" s="25"/>
      <c r="K1953" s="14" t="str">
        <f aca="false">IF(OR($J1953="",$I1953=""),"",IF(OR(AND($J1953="Gelmintoz",$I1953&gt;=2,$I1953&lt;=10),AND($J1953="Onkogematologik",$I1953&gt;=2,$I1953&lt;=18)),"Ha","Yo'q"))</f>
        <v/>
      </c>
      <c r="L1953" s="25"/>
      <c r="M1953" s="12"/>
      <c r="N1953" s="14" t="str">
        <f aca="false">IF(OR($C1953="",$D1953="",$J1953="",$B1953=""),"",IF(COUNTIFS($C$5:$C$2504,$C1953,$D$5:$D$2504,$D1953,$J$5:$J$2504,$J1953,$B$5:$B$2504,$B1953)&gt;1,"Takror",""))</f>
        <v/>
      </c>
    </row>
    <row r="1954" customFormat="false" ht="15" hidden="false" customHeight="false" outlineLevel="0" collapsed="false">
      <c r="A1954" s="8" t="n">
        <v>1950</v>
      </c>
      <c r="B1954" s="13"/>
      <c r="C1954" s="12"/>
      <c r="D1954" s="13"/>
      <c r="E1954" s="24"/>
      <c r="F1954" s="12"/>
      <c r="G1954" s="12"/>
      <c r="H1954" s="25"/>
      <c r="I1954" s="14" t="str">
        <f aca="false">IF(OR($D1954="",$B1954=""),"",INT(($B1954-$D1954)/365.25))</f>
        <v/>
      </c>
      <c r="J1954" s="25"/>
      <c r="K1954" s="14" t="str">
        <f aca="false">IF(OR($J1954="",$I1954=""),"",IF(OR(AND($J1954="Gelmintoz",$I1954&gt;=2,$I1954&lt;=10),AND($J1954="Onkogematologik",$I1954&gt;=2,$I1954&lt;=18)),"Ha","Yo'q"))</f>
        <v/>
      </c>
      <c r="L1954" s="25"/>
      <c r="M1954" s="12"/>
      <c r="N1954" s="14" t="str">
        <f aca="false">IF(OR($C1954="",$D1954="",$J1954="",$B1954=""),"",IF(COUNTIFS($C$5:$C$2504,$C1954,$D$5:$D$2504,$D1954,$J$5:$J$2504,$J1954,$B$5:$B$2504,$B1954)&gt;1,"Takror",""))</f>
        <v/>
      </c>
    </row>
    <row r="1955" customFormat="false" ht="15" hidden="false" customHeight="false" outlineLevel="0" collapsed="false">
      <c r="A1955" s="8" t="n">
        <v>1951</v>
      </c>
      <c r="B1955" s="13"/>
      <c r="C1955" s="12"/>
      <c r="D1955" s="13"/>
      <c r="E1955" s="24"/>
      <c r="F1955" s="12"/>
      <c r="G1955" s="12"/>
      <c r="H1955" s="25"/>
      <c r="I1955" s="14" t="str">
        <f aca="false">IF(OR($D1955="",$B1955=""),"",INT(($B1955-$D1955)/365.25))</f>
        <v/>
      </c>
      <c r="J1955" s="25"/>
      <c r="K1955" s="14" t="str">
        <f aca="false">IF(OR($J1955="",$I1955=""),"",IF(OR(AND($J1955="Gelmintoz",$I1955&gt;=2,$I1955&lt;=10),AND($J1955="Onkogematologik",$I1955&gt;=2,$I1955&lt;=18)),"Ha","Yo'q"))</f>
        <v/>
      </c>
      <c r="L1955" s="25"/>
      <c r="M1955" s="12"/>
      <c r="N1955" s="14" t="str">
        <f aca="false">IF(OR($C1955="",$D1955="",$J1955="",$B1955=""),"",IF(COUNTIFS($C$5:$C$2504,$C1955,$D$5:$D$2504,$D1955,$J$5:$J$2504,$J1955,$B$5:$B$2504,$B1955)&gt;1,"Takror",""))</f>
        <v/>
      </c>
    </row>
    <row r="1956" customFormat="false" ht="15" hidden="false" customHeight="false" outlineLevel="0" collapsed="false">
      <c r="A1956" s="8" t="n">
        <v>1952</v>
      </c>
      <c r="B1956" s="13"/>
      <c r="C1956" s="12"/>
      <c r="D1956" s="13"/>
      <c r="E1956" s="24"/>
      <c r="F1956" s="12"/>
      <c r="G1956" s="12"/>
      <c r="H1956" s="25"/>
      <c r="I1956" s="14" t="str">
        <f aca="false">IF(OR($D1956="",$B1956=""),"",INT(($B1956-$D1956)/365.25))</f>
        <v/>
      </c>
      <c r="J1956" s="25"/>
      <c r="K1956" s="14" t="str">
        <f aca="false">IF(OR($J1956="",$I1956=""),"",IF(OR(AND($J1956="Gelmintoz",$I1956&gt;=2,$I1956&lt;=10),AND($J1956="Onkogematologik",$I1956&gt;=2,$I1956&lt;=18)),"Ha","Yo'q"))</f>
        <v/>
      </c>
      <c r="L1956" s="25"/>
      <c r="M1956" s="12"/>
      <c r="N1956" s="14" t="str">
        <f aca="false">IF(OR($C1956="",$D1956="",$J1956="",$B1956=""),"",IF(COUNTIFS($C$5:$C$2504,$C1956,$D$5:$D$2504,$D1956,$J$5:$J$2504,$J1956,$B$5:$B$2504,$B1956)&gt;1,"Takror",""))</f>
        <v/>
      </c>
    </row>
    <row r="1957" customFormat="false" ht="15" hidden="false" customHeight="false" outlineLevel="0" collapsed="false">
      <c r="A1957" s="8" t="n">
        <v>1953</v>
      </c>
      <c r="B1957" s="13"/>
      <c r="C1957" s="12"/>
      <c r="D1957" s="13"/>
      <c r="E1957" s="24"/>
      <c r="F1957" s="12"/>
      <c r="G1957" s="12"/>
      <c r="H1957" s="25"/>
      <c r="I1957" s="14" t="str">
        <f aca="false">IF(OR($D1957="",$B1957=""),"",INT(($B1957-$D1957)/365.25))</f>
        <v/>
      </c>
      <c r="J1957" s="25"/>
      <c r="K1957" s="14" t="str">
        <f aca="false">IF(OR($J1957="",$I1957=""),"",IF(OR(AND($J1957="Gelmintoz",$I1957&gt;=2,$I1957&lt;=10),AND($J1957="Onkogematologik",$I1957&gt;=2,$I1957&lt;=18)),"Ha","Yo'q"))</f>
        <v/>
      </c>
      <c r="L1957" s="25"/>
      <c r="M1957" s="12"/>
      <c r="N1957" s="14" t="str">
        <f aca="false">IF(OR($C1957="",$D1957="",$J1957="",$B1957=""),"",IF(COUNTIFS($C$5:$C$2504,$C1957,$D$5:$D$2504,$D1957,$J$5:$J$2504,$J1957,$B$5:$B$2504,$B1957)&gt;1,"Takror",""))</f>
        <v/>
      </c>
    </row>
    <row r="1958" customFormat="false" ht="15" hidden="false" customHeight="false" outlineLevel="0" collapsed="false">
      <c r="A1958" s="8" t="n">
        <v>1954</v>
      </c>
      <c r="B1958" s="13"/>
      <c r="C1958" s="12"/>
      <c r="D1958" s="13"/>
      <c r="E1958" s="24"/>
      <c r="F1958" s="12"/>
      <c r="G1958" s="12"/>
      <c r="H1958" s="25"/>
      <c r="I1958" s="14" t="str">
        <f aca="false">IF(OR($D1958="",$B1958=""),"",INT(($B1958-$D1958)/365.25))</f>
        <v/>
      </c>
      <c r="J1958" s="25"/>
      <c r="K1958" s="14" t="str">
        <f aca="false">IF(OR($J1958="",$I1958=""),"",IF(OR(AND($J1958="Gelmintoz",$I1958&gt;=2,$I1958&lt;=10),AND($J1958="Onkogematologik",$I1958&gt;=2,$I1958&lt;=18)),"Ha","Yo'q"))</f>
        <v/>
      </c>
      <c r="L1958" s="25"/>
      <c r="M1958" s="12"/>
      <c r="N1958" s="14" t="str">
        <f aca="false">IF(OR($C1958="",$D1958="",$J1958="",$B1958=""),"",IF(COUNTIFS($C$5:$C$2504,$C1958,$D$5:$D$2504,$D1958,$J$5:$J$2504,$J1958,$B$5:$B$2504,$B1958)&gt;1,"Takror",""))</f>
        <v/>
      </c>
    </row>
    <row r="1959" customFormat="false" ht="15" hidden="false" customHeight="false" outlineLevel="0" collapsed="false">
      <c r="A1959" s="8" t="n">
        <v>1955</v>
      </c>
      <c r="B1959" s="13"/>
      <c r="C1959" s="12"/>
      <c r="D1959" s="13"/>
      <c r="E1959" s="24"/>
      <c r="F1959" s="12"/>
      <c r="G1959" s="12"/>
      <c r="H1959" s="25"/>
      <c r="I1959" s="14" t="str">
        <f aca="false">IF(OR($D1959="",$B1959=""),"",INT(($B1959-$D1959)/365.25))</f>
        <v/>
      </c>
      <c r="J1959" s="25"/>
      <c r="K1959" s="14" t="str">
        <f aca="false">IF(OR($J1959="",$I1959=""),"",IF(OR(AND($J1959="Gelmintoz",$I1959&gt;=2,$I1959&lt;=10),AND($J1959="Onkogematologik",$I1959&gt;=2,$I1959&lt;=18)),"Ha","Yo'q"))</f>
        <v/>
      </c>
      <c r="L1959" s="25"/>
      <c r="M1959" s="12"/>
      <c r="N1959" s="14" t="str">
        <f aca="false">IF(OR($C1959="",$D1959="",$J1959="",$B1959=""),"",IF(COUNTIFS($C$5:$C$2504,$C1959,$D$5:$D$2504,$D1959,$J$5:$J$2504,$J1959,$B$5:$B$2504,$B1959)&gt;1,"Takror",""))</f>
        <v/>
      </c>
    </row>
    <row r="1960" customFormat="false" ht="15" hidden="false" customHeight="false" outlineLevel="0" collapsed="false">
      <c r="A1960" s="8" t="n">
        <v>1956</v>
      </c>
      <c r="B1960" s="13"/>
      <c r="C1960" s="12"/>
      <c r="D1960" s="13"/>
      <c r="E1960" s="24"/>
      <c r="F1960" s="12"/>
      <c r="G1960" s="12"/>
      <c r="H1960" s="25"/>
      <c r="I1960" s="14" t="str">
        <f aca="false">IF(OR($D1960="",$B1960=""),"",INT(($B1960-$D1960)/365.25))</f>
        <v/>
      </c>
      <c r="J1960" s="25"/>
      <c r="K1960" s="14" t="str">
        <f aca="false">IF(OR($J1960="",$I1960=""),"",IF(OR(AND($J1960="Gelmintoz",$I1960&gt;=2,$I1960&lt;=10),AND($J1960="Onkogematologik",$I1960&gt;=2,$I1960&lt;=18)),"Ha","Yo'q"))</f>
        <v/>
      </c>
      <c r="L1960" s="25"/>
      <c r="M1960" s="12"/>
      <c r="N1960" s="14" t="str">
        <f aca="false">IF(OR($C1960="",$D1960="",$J1960="",$B1960=""),"",IF(COUNTIFS($C$5:$C$2504,$C1960,$D$5:$D$2504,$D1960,$J$5:$J$2504,$J1960,$B$5:$B$2504,$B1960)&gt;1,"Takror",""))</f>
        <v/>
      </c>
    </row>
    <row r="1961" customFormat="false" ht="15" hidden="false" customHeight="false" outlineLevel="0" collapsed="false">
      <c r="A1961" s="8" t="n">
        <v>1957</v>
      </c>
      <c r="B1961" s="13"/>
      <c r="C1961" s="12"/>
      <c r="D1961" s="13"/>
      <c r="E1961" s="24"/>
      <c r="F1961" s="12"/>
      <c r="G1961" s="12"/>
      <c r="H1961" s="25"/>
      <c r="I1961" s="14" t="str">
        <f aca="false">IF(OR($D1961="",$B1961=""),"",INT(($B1961-$D1961)/365.25))</f>
        <v/>
      </c>
      <c r="J1961" s="25"/>
      <c r="K1961" s="14" t="str">
        <f aca="false">IF(OR($J1961="",$I1961=""),"",IF(OR(AND($J1961="Gelmintoz",$I1961&gt;=2,$I1961&lt;=10),AND($J1961="Onkogematologik",$I1961&gt;=2,$I1961&lt;=18)),"Ha","Yo'q"))</f>
        <v/>
      </c>
      <c r="L1961" s="25"/>
      <c r="M1961" s="12"/>
      <c r="N1961" s="14" t="str">
        <f aca="false">IF(OR($C1961="",$D1961="",$J1961="",$B1961=""),"",IF(COUNTIFS($C$5:$C$2504,$C1961,$D$5:$D$2504,$D1961,$J$5:$J$2504,$J1961,$B$5:$B$2504,$B1961)&gt;1,"Takror",""))</f>
        <v/>
      </c>
    </row>
    <row r="1962" customFormat="false" ht="15" hidden="false" customHeight="false" outlineLevel="0" collapsed="false">
      <c r="A1962" s="8" t="n">
        <v>1958</v>
      </c>
      <c r="B1962" s="13"/>
      <c r="C1962" s="12"/>
      <c r="D1962" s="13"/>
      <c r="E1962" s="24"/>
      <c r="F1962" s="12"/>
      <c r="G1962" s="12"/>
      <c r="H1962" s="25"/>
      <c r="I1962" s="14" t="str">
        <f aca="false">IF(OR($D1962="",$B1962=""),"",INT(($B1962-$D1962)/365.25))</f>
        <v/>
      </c>
      <c r="J1962" s="25"/>
      <c r="K1962" s="14" t="str">
        <f aca="false">IF(OR($J1962="",$I1962=""),"",IF(OR(AND($J1962="Gelmintoz",$I1962&gt;=2,$I1962&lt;=10),AND($J1962="Onkogematologik",$I1962&gt;=2,$I1962&lt;=18)),"Ha","Yo'q"))</f>
        <v/>
      </c>
      <c r="L1962" s="25"/>
      <c r="M1962" s="12"/>
      <c r="N1962" s="14" t="str">
        <f aca="false">IF(OR($C1962="",$D1962="",$J1962="",$B1962=""),"",IF(COUNTIFS($C$5:$C$2504,$C1962,$D$5:$D$2504,$D1962,$J$5:$J$2504,$J1962,$B$5:$B$2504,$B1962)&gt;1,"Takror",""))</f>
        <v/>
      </c>
    </row>
    <row r="1963" customFormat="false" ht="15" hidden="false" customHeight="false" outlineLevel="0" collapsed="false">
      <c r="A1963" s="8" t="n">
        <v>1959</v>
      </c>
      <c r="B1963" s="13"/>
      <c r="C1963" s="12"/>
      <c r="D1963" s="13"/>
      <c r="E1963" s="24"/>
      <c r="F1963" s="12"/>
      <c r="G1963" s="12"/>
      <c r="H1963" s="25"/>
      <c r="I1963" s="14" t="str">
        <f aca="false">IF(OR($D1963="",$B1963=""),"",INT(($B1963-$D1963)/365.25))</f>
        <v/>
      </c>
      <c r="J1963" s="25"/>
      <c r="K1963" s="14" t="str">
        <f aca="false">IF(OR($J1963="",$I1963=""),"",IF(OR(AND($J1963="Gelmintoz",$I1963&gt;=2,$I1963&lt;=10),AND($J1963="Onkogematologik",$I1963&gt;=2,$I1963&lt;=18)),"Ha","Yo'q"))</f>
        <v/>
      </c>
      <c r="L1963" s="25"/>
      <c r="M1963" s="12"/>
      <c r="N1963" s="14" t="str">
        <f aca="false">IF(OR($C1963="",$D1963="",$J1963="",$B1963=""),"",IF(COUNTIFS($C$5:$C$2504,$C1963,$D$5:$D$2504,$D1963,$J$5:$J$2504,$J1963,$B$5:$B$2504,$B1963)&gt;1,"Takror",""))</f>
        <v/>
      </c>
    </row>
    <row r="1964" customFormat="false" ht="15" hidden="false" customHeight="false" outlineLevel="0" collapsed="false">
      <c r="A1964" s="8" t="n">
        <v>1960</v>
      </c>
      <c r="B1964" s="13"/>
      <c r="C1964" s="12"/>
      <c r="D1964" s="13"/>
      <c r="E1964" s="24"/>
      <c r="F1964" s="12"/>
      <c r="G1964" s="12"/>
      <c r="H1964" s="25"/>
      <c r="I1964" s="14" t="str">
        <f aca="false">IF(OR($D1964="",$B1964=""),"",INT(($B1964-$D1964)/365.25))</f>
        <v/>
      </c>
      <c r="J1964" s="25"/>
      <c r="K1964" s="14" t="str">
        <f aca="false">IF(OR($J1964="",$I1964=""),"",IF(OR(AND($J1964="Gelmintoz",$I1964&gt;=2,$I1964&lt;=10),AND($J1964="Onkogematologik",$I1964&gt;=2,$I1964&lt;=18)),"Ha","Yo'q"))</f>
        <v/>
      </c>
      <c r="L1964" s="25"/>
      <c r="M1964" s="12"/>
      <c r="N1964" s="14" t="str">
        <f aca="false">IF(OR($C1964="",$D1964="",$J1964="",$B1964=""),"",IF(COUNTIFS($C$5:$C$2504,$C1964,$D$5:$D$2504,$D1964,$J$5:$J$2504,$J1964,$B$5:$B$2504,$B1964)&gt;1,"Takror",""))</f>
        <v/>
      </c>
    </row>
    <row r="1965" customFormat="false" ht="15" hidden="false" customHeight="false" outlineLevel="0" collapsed="false">
      <c r="A1965" s="8" t="n">
        <v>1961</v>
      </c>
      <c r="B1965" s="13"/>
      <c r="C1965" s="12"/>
      <c r="D1965" s="13"/>
      <c r="E1965" s="24"/>
      <c r="F1965" s="12"/>
      <c r="G1965" s="12"/>
      <c r="H1965" s="25"/>
      <c r="I1965" s="14" t="str">
        <f aca="false">IF(OR($D1965="",$B1965=""),"",INT(($B1965-$D1965)/365.25))</f>
        <v/>
      </c>
      <c r="J1965" s="25"/>
      <c r="K1965" s="14" t="str">
        <f aca="false">IF(OR($J1965="",$I1965=""),"",IF(OR(AND($J1965="Gelmintoz",$I1965&gt;=2,$I1965&lt;=10),AND($J1965="Onkogematologik",$I1965&gt;=2,$I1965&lt;=18)),"Ha","Yo'q"))</f>
        <v/>
      </c>
      <c r="L1965" s="25"/>
      <c r="M1965" s="12"/>
      <c r="N1965" s="14" t="str">
        <f aca="false">IF(OR($C1965="",$D1965="",$J1965="",$B1965=""),"",IF(COUNTIFS($C$5:$C$2504,$C1965,$D$5:$D$2504,$D1965,$J$5:$J$2504,$J1965,$B$5:$B$2504,$B1965)&gt;1,"Takror",""))</f>
        <v/>
      </c>
    </row>
    <row r="1966" customFormat="false" ht="15" hidden="false" customHeight="false" outlineLevel="0" collapsed="false">
      <c r="A1966" s="8" t="n">
        <v>1962</v>
      </c>
      <c r="B1966" s="13"/>
      <c r="C1966" s="12"/>
      <c r="D1966" s="13"/>
      <c r="E1966" s="24"/>
      <c r="F1966" s="12"/>
      <c r="G1966" s="12"/>
      <c r="H1966" s="25"/>
      <c r="I1966" s="14" t="str">
        <f aca="false">IF(OR($D1966="",$B1966=""),"",INT(($B1966-$D1966)/365.25))</f>
        <v/>
      </c>
      <c r="J1966" s="25"/>
      <c r="K1966" s="14" t="str">
        <f aca="false">IF(OR($J1966="",$I1966=""),"",IF(OR(AND($J1966="Gelmintoz",$I1966&gt;=2,$I1966&lt;=10),AND($J1966="Onkogematologik",$I1966&gt;=2,$I1966&lt;=18)),"Ha","Yo'q"))</f>
        <v/>
      </c>
      <c r="L1966" s="25"/>
      <c r="M1966" s="12"/>
      <c r="N1966" s="14" t="str">
        <f aca="false">IF(OR($C1966="",$D1966="",$J1966="",$B1966=""),"",IF(COUNTIFS($C$5:$C$2504,$C1966,$D$5:$D$2504,$D1966,$J$5:$J$2504,$J1966,$B$5:$B$2504,$B1966)&gt;1,"Takror",""))</f>
        <v/>
      </c>
    </row>
    <row r="1967" customFormat="false" ht="15" hidden="false" customHeight="false" outlineLevel="0" collapsed="false">
      <c r="A1967" s="8" t="n">
        <v>1963</v>
      </c>
      <c r="B1967" s="13"/>
      <c r="C1967" s="12"/>
      <c r="D1967" s="13"/>
      <c r="E1967" s="24"/>
      <c r="F1967" s="12"/>
      <c r="G1967" s="12"/>
      <c r="H1967" s="25"/>
      <c r="I1967" s="14" t="str">
        <f aca="false">IF(OR($D1967="",$B1967=""),"",INT(($B1967-$D1967)/365.25))</f>
        <v/>
      </c>
      <c r="J1967" s="25"/>
      <c r="K1967" s="14" t="str">
        <f aca="false">IF(OR($J1967="",$I1967=""),"",IF(OR(AND($J1967="Gelmintoz",$I1967&gt;=2,$I1967&lt;=10),AND($J1967="Onkogematologik",$I1967&gt;=2,$I1967&lt;=18)),"Ha","Yo'q"))</f>
        <v/>
      </c>
      <c r="L1967" s="25"/>
      <c r="M1967" s="12"/>
      <c r="N1967" s="14" t="str">
        <f aca="false">IF(OR($C1967="",$D1967="",$J1967="",$B1967=""),"",IF(COUNTIFS($C$5:$C$2504,$C1967,$D$5:$D$2504,$D1967,$J$5:$J$2504,$J1967,$B$5:$B$2504,$B1967)&gt;1,"Takror",""))</f>
        <v/>
      </c>
    </row>
    <row r="1968" customFormat="false" ht="15" hidden="false" customHeight="false" outlineLevel="0" collapsed="false">
      <c r="A1968" s="8" t="n">
        <v>1964</v>
      </c>
      <c r="B1968" s="13"/>
      <c r="C1968" s="12"/>
      <c r="D1968" s="13"/>
      <c r="E1968" s="24"/>
      <c r="F1968" s="12"/>
      <c r="G1968" s="12"/>
      <c r="H1968" s="25"/>
      <c r="I1968" s="14" t="str">
        <f aca="false">IF(OR($D1968="",$B1968=""),"",INT(($B1968-$D1968)/365.25))</f>
        <v/>
      </c>
      <c r="J1968" s="25"/>
      <c r="K1968" s="14" t="str">
        <f aca="false">IF(OR($J1968="",$I1968=""),"",IF(OR(AND($J1968="Gelmintoz",$I1968&gt;=2,$I1968&lt;=10),AND($J1968="Onkogematologik",$I1968&gt;=2,$I1968&lt;=18)),"Ha","Yo'q"))</f>
        <v/>
      </c>
      <c r="L1968" s="25"/>
      <c r="M1968" s="12"/>
      <c r="N1968" s="14" t="str">
        <f aca="false">IF(OR($C1968="",$D1968="",$J1968="",$B1968=""),"",IF(COUNTIFS($C$5:$C$2504,$C1968,$D$5:$D$2504,$D1968,$J$5:$J$2504,$J1968,$B$5:$B$2504,$B1968)&gt;1,"Takror",""))</f>
        <v/>
      </c>
    </row>
    <row r="1969" customFormat="false" ht="15" hidden="false" customHeight="false" outlineLevel="0" collapsed="false">
      <c r="A1969" s="8" t="n">
        <v>1965</v>
      </c>
      <c r="B1969" s="13"/>
      <c r="C1969" s="12"/>
      <c r="D1969" s="13"/>
      <c r="E1969" s="24"/>
      <c r="F1969" s="12"/>
      <c r="G1969" s="12"/>
      <c r="H1969" s="25"/>
      <c r="I1969" s="14" t="str">
        <f aca="false">IF(OR($D1969="",$B1969=""),"",INT(($B1969-$D1969)/365.25))</f>
        <v/>
      </c>
      <c r="J1969" s="25"/>
      <c r="K1969" s="14" t="str">
        <f aca="false">IF(OR($J1969="",$I1969=""),"",IF(OR(AND($J1969="Gelmintoz",$I1969&gt;=2,$I1969&lt;=10),AND($J1969="Onkogematologik",$I1969&gt;=2,$I1969&lt;=18)),"Ha","Yo'q"))</f>
        <v/>
      </c>
      <c r="L1969" s="25"/>
      <c r="M1969" s="12"/>
      <c r="N1969" s="14" t="str">
        <f aca="false">IF(OR($C1969="",$D1969="",$J1969="",$B1969=""),"",IF(COUNTIFS($C$5:$C$2504,$C1969,$D$5:$D$2504,$D1969,$J$5:$J$2504,$J1969,$B$5:$B$2504,$B1969)&gt;1,"Takror",""))</f>
        <v/>
      </c>
    </row>
    <row r="1970" customFormat="false" ht="15" hidden="false" customHeight="false" outlineLevel="0" collapsed="false">
      <c r="A1970" s="8" t="n">
        <v>1966</v>
      </c>
      <c r="B1970" s="13"/>
      <c r="C1970" s="12"/>
      <c r="D1970" s="13"/>
      <c r="E1970" s="24"/>
      <c r="F1970" s="12"/>
      <c r="G1970" s="12"/>
      <c r="H1970" s="25"/>
      <c r="I1970" s="14" t="str">
        <f aca="false">IF(OR($D1970="",$B1970=""),"",INT(($B1970-$D1970)/365.25))</f>
        <v/>
      </c>
      <c r="J1970" s="25"/>
      <c r="K1970" s="14" t="str">
        <f aca="false">IF(OR($J1970="",$I1970=""),"",IF(OR(AND($J1970="Gelmintoz",$I1970&gt;=2,$I1970&lt;=10),AND($J1970="Onkogematologik",$I1970&gt;=2,$I1970&lt;=18)),"Ha","Yo'q"))</f>
        <v/>
      </c>
      <c r="L1970" s="25"/>
      <c r="M1970" s="12"/>
      <c r="N1970" s="14" t="str">
        <f aca="false">IF(OR($C1970="",$D1970="",$J1970="",$B1970=""),"",IF(COUNTIFS($C$5:$C$2504,$C1970,$D$5:$D$2504,$D1970,$J$5:$J$2504,$J1970,$B$5:$B$2504,$B1970)&gt;1,"Takror",""))</f>
        <v/>
      </c>
    </row>
    <row r="1971" customFormat="false" ht="15" hidden="false" customHeight="false" outlineLevel="0" collapsed="false">
      <c r="A1971" s="8" t="n">
        <v>1967</v>
      </c>
      <c r="B1971" s="13"/>
      <c r="C1971" s="12"/>
      <c r="D1971" s="13"/>
      <c r="E1971" s="24"/>
      <c r="F1971" s="12"/>
      <c r="G1971" s="12"/>
      <c r="H1971" s="25"/>
      <c r="I1971" s="14" t="str">
        <f aca="false">IF(OR($D1971="",$B1971=""),"",INT(($B1971-$D1971)/365.25))</f>
        <v/>
      </c>
      <c r="J1971" s="25"/>
      <c r="K1971" s="14" t="str">
        <f aca="false">IF(OR($J1971="",$I1971=""),"",IF(OR(AND($J1971="Gelmintoz",$I1971&gt;=2,$I1971&lt;=10),AND($J1971="Onkogematologik",$I1971&gt;=2,$I1971&lt;=18)),"Ha","Yo'q"))</f>
        <v/>
      </c>
      <c r="L1971" s="25"/>
      <c r="M1971" s="12"/>
      <c r="N1971" s="14" t="str">
        <f aca="false">IF(OR($C1971="",$D1971="",$J1971="",$B1971=""),"",IF(COUNTIFS($C$5:$C$2504,$C1971,$D$5:$D$2504,$D1971,$J$5:$J$2504,$J1971,$B$5:$B$2504,$B1971)&gt;1,"Takror",""))</f>
        <v/>
      </c>
    </row>
    <row r="1972" customFormat="false" ht="15" hidden="false" customHeight="false" outlineLevel="0" collapsed="false">
      <c r="A1972" s="8" t="n">
        <v>1968</v>
      </c>
      <c r="B1972" s="13"/>
      <c r="C1972" s="12"/>
      <c r="D1972" s="13"/>
      <c r="E1972" s="24"/>
      <c r="F1972" s="12"/>
      <c r="G1972" s="12"/>
      <c r="H1972" s="25"/>
      <c r="I1972" s="14" t="str">
        <f aca="false">IF(OR($D1972="",$B1972=""),"",INT(($B1972-$D1972)/365.25))</f>
        <v/>
      </c>
      <c r="J1972" s="25"/>
      <c r="K1972" s="14" t="str">
        <f aca="false">IF(OR($J1972="",$I1972=""),"",IF(OR(AND($J1972="Gelmintoz",$I1972&gt;=2,$I1972&lt;=10),AND($J1972="Onkogematologik",$I1972&gt;=2,$I1972&lt;=18)),"Ha","Yo'q"))</f>
        <v/>
      </c>
      <c r="L1972" s="25"/>
      <c r="M1972" s="12"/>
      <c r="N1972" s="14" t="str">
        <f aca="false">IF(OR($C1972="",$D1972="",$J1972="",$B1972=""),"",IF(COUNTIFS($C$5:$C$2504,$C1972,$D$5:$D$2504,$D1972,$J$5:$J$2504,$J1972,$B$5:$B$2504,$B1972)&gt;1,"Takror",""))</f>
        <v/>
      </c>
    </row>
    <row r="1973" customFormat="false" ht="15" hidden="false" customHeight="false" outlineLevel="0" collapsed="false">
      <c r="A1973" s="8" t="n">
        <v>1969</v>
      </c>
      <c r="B1973" s="13"/>
      <c r="C1973" s="12"/>
      <c r="D1973" s="13"/>
      <c r="E1973" s="24"/>
      <c r="F1973" s="12"/>
      <c r="G1973" s="12"/>
      <c r="H1973" s="25"/>
      <c r="I1973" s="14" t="str">
        <f aca="false">IF(OR($D1973="",$B1973=""),"",INT(($B1973-$D1973)/365.25))</f>
        <v/>
      </c>
      <c r="J1973" s="25"/>
      <c r="K1973" s="14" t="str">
        <f aca="false">IF(OR($J1973="",$I1973=""),"",IF(OR(AND($J1973="Gelmintoz",$I1973&gt;=2,$I1973&lt;=10),AND($J1973="Onkogematologik",$I1973&gt;=2,$I1973&lt;=18)),"Ha","Yo'q"))</f>
        <v/>
      </c>
      <c r="L1973" s="25"/>
      <c r="M1973" s="12"/>
      <c r="N1973" s="14" t="str">
        <f aca="false">IF(OR($C1973="",$D1973="",$J1973="",$B1973=""),"",IF(COUNTIFS($C$5:$C$2504,$C1973,$D$5:$D$2504,$D1973,$J$5:$J$2504,$J1973,$B$5:$B$2504,$B1973)&gt;1,"Takror",""))</f>
        <v/>
      </c>
    </row>
    <row r="1974" customFormat="false" ht="15" hidden="false" customHeight="false" outlineLevel="0" collapsed="false">
      <c r="A1974" s="8" t="n">
        <v>1970</v>
      </c>
      <c r="B1974" s="13"/>
      <c r="C1974" s="12"/>
      <c r="D1974" s="13"/>
      <c r="E1974" s="24"/>
      <c r="F1974" s="12"/>
      <c r="G1974" s="12"/>
      <c r="H1974" s="25"/>
      <c r="I1974" s="14" t="str">
        <f aca="false">IF(OR($D1974="",$B1974=""),"",INT(($B1974-$D1974)/365.25))</f>
        <v/>
      </c>
      <c r="J1974" s="25"/>
      <c r="K1974" s="14" t="str">
        <f aca="false">IF(OR($J1974="",$I1974=""),"",IF(OR(AND($J1974="Gelmintoz",$I1974&gt;=2,$I1974&lt;=10),AND($J1974="Onkogematologik",$I1974&gt;=2,$I1974&lt;=18)),"Ha","Yo'q"))</f>
        <v/>
      </c>
      <c r="L1974" s="25"/>
      <c r="M1974" s="12"/>
      <c r="N1974" s="14" t="str">
        <f aca="false">IF(OR($C1974="",$D1974="",$J1974="",$B1974=""),"",IF(COUNTIFS($C$5:$C$2504,$C1974,$D$5:$D$2504,$D1974,$J$5:$J$2504,$J1974,$B$5:$B$2504,$B1974)&gt;1,"Takror",""))</f>
        <v/>
      </c>
    </row>
    <row r="1975" customFormat="false" ht="15" hidden="false" customHeight="false" outlineLevel="0" collapsed="false">
      <c r="A1975" s="8" t="n">
        <v>1971</v>
      </c>
      <c r="B1975" s="13"/>
      <c r="C1975" s="12"/>
      <c r="D1975" s="13"/>
      <c r="E1975" s="24"/>
      <c r="F1975" s="12"/>
      <c r="G1975" s="12"/>
      <c r="H1975" s="25"/>
      <c r="I1975" s="14" t="str">
        <f aca="false">IF(OR($D1975="",$B1975=""),"",INT(($B1975-$D1975)/365.25))</f>
        <v/>
      </c>
      <c r="J1975" s="25"/>
      <c r="K1975" s="14" t="str">
        <f aca="false">IF(OR($J1975="",$I1975=""),"",IF(OR(AND($J1975="Gelmintoz",$I1975&gt;=2,$I1975&lt;=10),AND($J1975="Onkogematologik",$I1975&gt;=2,$I1975&lt;=18)),"Ha","Yo'q"))</f>
        <v/>
      </c>
      <c r="L1975" s="25"/>
      <c r="M1975" s="12"/>
      <c r="N1975" s="14" t="str">
        <f aca="false">IF(OR($C1975="",$D1975="",$J1975="",$B1975=""),"",IF(COUNTIFS($C$5:$C$2504,$C1975,$D$5:$D$2504,$D1975,$J$5:$J$2504,$J1975,$B$5:$B$2504,$B1975)&gt;1,"Takror",""))</f>
        <v/>
      </c>
    </row>
    <row r="1976" customFormat="false" ht="15" hidden="false" customHeight="false" outlineLevel="0" collapsed="false">
      <c r="A1976" s="8" t="n">
        <v>1972</v>
      </c>
      <c r="B1976" s="13"/>
      <c r="C1976" s="12"/>
      <c r="D1976" s="13"/>
      <c r="E1976" s="24"/>
      <c r="F1976" s="12"/>
      <c r="G1976" s="12"/>
      <c r="H1976" s="25"/>
      <c r="I1976" s="14" t="str">
        <f aca="false">IF(OR($D1976="",$B1976=""),"",INT(($B1976-$D1976)/365.25))</f>
        <v/>
      </c>
      <c r="J1976" s="25"/>
      <c r="K1976" s="14" t="str">
        <f aca="false">IF(OR($J1976="",$I1976=""),"",IF(OR(AND($J1976="Gelmintoz",$I1976&gt;=2,$I1976&lt;=10),AND($J1976="Onkogematologik",$I1976&gt;=2,$I1976&lt;=18)),"Ha","Yo'q"))</f>
        <v/>
      </c>
      <c r="L1976" s="25"/>
      <c r="M1976" s="12"/>
      <c r="N1976" s="14" t="str">
        <f aca="false">IF(OR($C1976="",$D1976="",$J1976="",$B1976=""),"",IF(COUNTIFS($C$5:$C$2504,$C1976,$D$5:$D$2504,$D1976,$J$5:$J$2504,$J1976,$B$5:$B$2504,$B1976)&gt;1,"Takror",""))</f>
        <v/>
      </c>
    </row>
    <row r="1977" customFormat="false" ht="15" hidden="false" customHeight="false" outlineLevel="0" collapsed="false">
      <c r="A1977" s="8" t="n">
        <v>1973</v>
      </c>
      <c r="B1977" s="13"/>
      <c r="C1977" s="12"/>
      <c r="D1977" s="13"/>
      <c r="E1977" s="24"/>
      <c r="F1977" s="12"/>
      <c r="G1977" s="12"/>
      <c r="H1977" s="25"/>
      <c r="I1977" s="14" t="str">
        <f aca="false">IF(OR($D1977="",$B1977=""),"",INT(($B1977-$D1977)/365.25))</f>
        <v/>
      </c>
      <c r="J1977" s="25"/>
      <c r="K1977" s="14" t="str">
        <f aca="false">IF(OR($J1977="",$I1977=""),"",IF(OR(AND($J1977="Gelmintoz",$I1977&gt;=2,$I1977&lt;=10),AND($J1977="Onkogematologik",$I1977&gt;=2,$I1977&lt;=18)),"Ha","Yo'q"))</f>
        <v/>
      </c>
      <c r="L1977" s="25"/>
      <c r="M1977" s="12"/>
      <c r="N1977" s="14" t="str">
        <f aca="false">IF(OR($C1977="",$D1977="",$J1977="",$B1977=""),"",IF(COUNTIFS($C$5:$C$2504,$C1977,$D$5:$D$2504,$D1977,$J$5:$J$2504,$J1977,$B$5:$B$2504,$B1977)&gt;1,"Takror",""))</f>
        <v/>
      </c>
    </row>
    <row r="1978" customFormat="false" ht="15" hidden="false" customHeight="false" outlineLevel="0" collapsed="false">
      <c r="A1978" s="8" t="n">
        <v>1974</v>
      </c>
      <c r="B1978" s="13"/>
      <c r="C1978" s="12"/>
      <c r="D1978" s="13"/>
      <c r="E1978" s="24"/>
      <c r="F1978" s="12"/>
      <c r="G1978" s="12"/>
      <c r="H1978" s="25"/>
      <c r="I1978" s="14" t="str">
        <f aca="false">IF(OR($D1978="",$B1978=""),"",INT(($B1978-$D1978)/365.25))</f>
        <v/>
      </c>
      <c r="J1978" s="25"/>
      <c r="K1978" s="14" t="str">
        <f aca="false">IF(OR($J1978="",$I1978=""),"",IF(OR(AND($J1978="Gelmintoz",$I1978&gt;=2,$I1978&lt;=10),AND($J1978="Onkogematologik",$I1978&gt;=2,$I1978&lt;=18)),"Ha","Yo'q"))</f>
        <v/>
      </c>
      <c r="L1978" s="25"/>
      <c r="M1978" s="12"/>
      <c r="N1978" s="14" t="str">
        <f aca="false">IF(OR($C1978="",$D1978="",$J1978="",$B1978=""),"",IF(COUNTIFS($C$5:$C$2504,$C1978,$D$5:$D$2504,$D1978,$J$5:$J$2504,$J1978,$B$5:$B$2504,$B1978)&gt;1,"Takror",""))</f>
        <v/>
      </c>
    </row>
    <row r="1979" customFormat="false" ht="15" hidden="false" customHeight="false" outlineLevel="0" collapsed="false">
      <c r="A1979" s="8" t="n">
        <v>1975</v>
      </c>
      <c r="B1979" s="13"/>
      <c r="C1979" s="12"/>
      <c r="D1979" s="13"/>
      <c r="E1979" s="24"/>
      <c r="F1979" s="12"/>
      <c r="G1979" s="12"/>
      <c r="H1979" s="25"/>
      <c r="I1979" s="14" t="str">
        <f aca="false">IF(OR($D1979="",$B1979=""),"",INT(($B1979-$D1979)/365.25))</f>
        <v/>
      </c>
      <c r="J1979" s="25"/>
      <c r="K1979" s="14" t="str">
        <f aca="false">IF(OR($J1979="",$I1979=""),"",IF(OR(AND($J1979="Gelmintoz",$I1979&gt;=2,$I1979&lt;=10),AND($J1979="Onkogematologik",$I1979&gt;=2,$I1979&lt;=18)),"Ha","Yo'q"))</f>
        <v/>
      </c>
      <c r="L1979" s="25"/>
      <c r="M1979" s="12"/>
      <c r="N1979" s="14" t="str">
        <f aca="false">IF(OR($C1979="",$D1979="",$J1979="",$B1979=""),"",IF(COUNTIFS($C$5:$C$2504,$C1979,$D$5:$D$2504,$D1979,$J$5:$J$2504,$J1979,$B$5:$B$2504,$B1979)&gt;1,"Takror",""))</f>
        <v/>
      </c>
    </row>
    <row r="1980" customFormat="false" ht="15" hidden="false" customHeight="false" outlineLevel="0" collapsed="false">
      <c r="A1980" s="8" t="n">
        <v>1976</v>
      </c>
      <c r="B1980" s="13"/>
      <c r="C1980" s="12"/>
      <c r="D1980" s="13"/>
      <c r="E1980" s="24"/>
      <c r="F1980" s="12"/>
      <c r="G1980" s="12"/>
      <c r="H1980" s="25"/>
      <c r="I1980" s="14" t="str">
        <f aca="false">IF(OR($D1980="",$B1980=""),"",INT(($B1980-$D1980)/365.25))</f>
        <v/>
      </c>
      <c r="J1980" s="25"/>
      <c r="K1980" s="14" t="str">
        <f aca="false">IF(OR($J1980="",$I1980=""),"",IF(OR(AND($J1980="Gelmintoz",$I1980&gt;=2,$I1980&lt;=10),AND($J1980="Onkogematologik",$I1980&gt;=2,$I1980&lt;=18)),"Ha","Yo'q"))</f>
        <v/>
      </c>
      <c r="L1980" s="25"/>
      <c r="M1980" s="12"/>
      <c r="N1980" s="14" t="str">
        <f aca="false">IF(OR($C1980="",$D1980="",$J1980="",$B1980=""),"",IF(COUNTIFS($C$5:$C$2504,$C1980,$D$5:$D$2504,$D1980,$J$5:$J$2504,$J1980,$B$5:$B$2504,$B1980)&gt;1,"Takror",""))</f>
        <v/>
      </c>
    </row>
    <row r="1981" customFormat="false" ht="15" hidden="false" customHeight="false" outlineLevel="0" collapsed="false">
      <c r="A1981" s="8" t="n">
        <v>1977</v>
      </c>
      <c r="B1981" s="13"/>
      <c r="C1981" s="12"/>
      <c r="D1981" s="13"/>
      <c r="E1981" s="24"/>
      <c r="F1981" s="12"/>
      <c r="G1981" s="12"/>
      <c r="H1981" s="25"/>
      <c r="I1981" s="14" t="str">
        <f aca="false">IF(OR($D1981="",$B1981=""),"",INT(($B1981-$D1981)/365.25))</f>
        <v/>
      </c>
      <c r="J1981" s="25"/>
      <c r="K1981" s="14" t="str">
        <f aca="false">IF(OR($J1981="",$I1981=""),"",IF(OR(AND($J1981="Gelmintoz",$I1981&gt;=2,$I1981&lt;=10),AND($J1981="Onkogematologik",$I1981&gt;=2,$I1981&lt;=18)),"Ha","Yo'q"))</f>
        <v/>
      </c>
      <c r="L1981" s="25"/>
      <c r="M1981" s="12"/>
      <c r="N1981" s="14" t="str">
        <f aca="false">IF(OR($C1981="",$D1981="",$J1981="",$B1981=""),"",IF(COUNTIFS($C$5:$C$2504,$C1981,$D$5:$D$2504,$D1981,$J$5:$J$2504,$J1981,$B$5:$B$2504,$B1981)&gt;1,"Takror",""))</f>
        <v/>
      </c>
    </row>
    <row r="1982" customFormat="false" ht="15" hidden="false" customHeight="false" outlineLevel="0" collapsed="false">
      <c r="A1982" s="8" t="n">
        <v>1978</v>
      </c>
      <c r="B1982" s="13"/>
      <c r="C1982" s="12"/>
      <c r="D1982" s="13"/>
      <c r="E1982" s="24"/>
      <c r="F1982" s="12"/>
      <c r="G1982" s="12"/>
      <c r="H1982" s="25"/>
      <c r="I1982" s="14" t="str">
        <f aca="false">IF(OR($D1982="",$B1982=""),"",INT(($B1982-$D1982)/365.25))</f>
        <v/>
      </c>
      <c r="J1982" s="25"/>
      <c r="K1982" s="14" t="str">
        <f aca="false">IF(OR($J1982="",$I1982=""),"",IF(OR(AND($J1982="Gelmintoz",$I1982&gt;=2,$I1982&lt;=10),AND($J1982="Onkogematologik",$I1982&gt;=2,$I1982&lt;=18)),"Ha","Yo'q"))</f>
        <v/>
      </c>
      <c r="L1982" s="25"/>
      <c r="M1982" s="12"/>
      <c r="N1982" s="14" t="str">
        <f aca="false">IF(OR($C1982="",$D1982="",$J1982="",$B1982=""),"",IF(COUNTIFS($C$5:$C$2504,$C1982,$D$5:$D$2504,$D1982,$J$5:$J$2504,$J1982,$B$5:$B$2504,$B1982)&gt;1,"Takror",""))</f>
        <v/>
      </c>
    </row>
    <row r="1983" customFormat="false" ht="15" hidden="false" customHeight="false" outlineLevel="0" collapsed="false">
      <c r="A1983" s="8" t="n">
        <v>1979</v>
      </c>
      <c r="B1983" s="13"/>
      <c r="C1983" s="12"/>
      <c r="D1983" s="13"/>
      <c r="E1983" s="24"/>
      <c r="F1983" s="12"/>
      <c r="G1983" s="12"/>
      <c r="H1983" s="25"/>
      <c r="I1983" s="14" t="str">
        <f aca="false">IF(OR($D1983="",$B1983=""),"",INT(($B1983-$D1983)/365.25))</f>
        <v/>
      </c>
      <c r="J1983" s="25"/>
      <c r="K1983" s="14" t="str">
        <f aca="false">IF(OR($J1983="",$I1983=""),"",IF(OR(AND($J1983="Gelmintoz",$I1983&gt;=2,$I1983&lt;=10),AND($J1983="Onkogematologik",$I1983&gt;=2,$I1983&lt;=18)),"Ha","Yo'q"))</f>
        <v/>
      </c>
      <c r="L1983" s="25"/>
      <c r="M1983" s="12"/>
      <c r="N1983" s="14" t="str">
        <f aca="false">IF(OR($C1983="",$D1983="",$J1983="",$B1983=""),"",IF(COUNTIFS($C$5:$C$2504,$C1983,$D$5:$D$2504,$D1983,$J$5:$J$2504,$J1983,$B$5:$B$2504,$B1983)&gt;1,"Takror",""))</f>
        <v/>
      </c>
    </row>
    <row r="1984" customFormat="false" ht="15" hidden="false" customHeight="false" outlineLevel="0" collapsed="false">
      <c r="A1984" s="8" t="n">
        <v>1980</v>
      </c>
      <c r="B1984" s="13"/>
      <c r="C1984" s="12"/>
      <c r="D1984" s="13"/>
      <c r="E1984" s="24"/>
      <c r="F1984" s="12"/>
      <c r="G1984" s="12"/>
      <c r="H1984" s="25"/>
      <c r="I1984" s="14" t="str">
        <f aca="false">IF(OR($D1984="",$B1984=""),"",INT(($B1984-$D1984)/365.25))</f>
        <v/>
      </c>
      <c r="J1984" s="25"/>
      <c r="K1984" s="14" t="str">
        <f aca="false">IF(OR($J1984="",$I1984=""),"",IF(OR(AND($J1984="Gelmintoz",$I1984&gt;=2,$I1984&lt;=10),AND($J1984="Onkogematologik",$I1984&gt;=2,$I1984&lt;=18)),"Ha","Yo'q"))</f>
        <v/>
      </c>
      <c r="L1984" s="25"/>
      <c r="M1984" s="12"/>
      <c r="N1984" s="14" t="str">
        <f aca="false">IF(OR($C1984="",$D1984="",$J1984="",$B1984=""),"",IF(COUNTIFS($C$5:$C$2504,$C1984,$D$5:$D$2504,$D1984,$J$5:$J$2504,$J1984,$B$5:$B$2504,$B1984)&gt;1,"Takror",""))</f>
        <v/>
      </c>
    </row>
    <row r="1985" customFormat="false" ht="15" hidden="false" customHeight="false" outlineLevel="0" collapsed="false">
      <c r="A1985" s="8" t="n">
        <v>1981</v>
      </c>
      <c r="B1985" s="13"/>
      <c r="C1985" s="12"/>
      <c r="D1985" s="13"/>
      <c r="E1985" s="24"/>
      <c r="F1985" s="12"/>
      <c r="G1985" s="12"/>
      <c r="H1985" s="25"/>
      <c r="I1985" s="14" t="str">
        <f aca="false">IF(OR($D1985="",$B1985=""),"",INT(($B1985-$D1985)/365.25))</f>
        <v/>
      </c>
      <c r="J1985" s="25"/>
      <c r="K1985" s="14" t="str">
        <f aca="false">IF(OR($J1985="",$I1985=""),"",IF(OR(AND($J1985="Gelmintoz",$I1985&gt;=2,$I1985&lt;=10),AND($J1985="Onkogematologik",$I1985&gt;=2,$I1985&lt;=18)),"Ha","Yo'q"))</f>
        <v/>
      </c>
      <c r="L1985" s="25"/>
      <c r="M1985" s="12"/>
      <c r="N1985" s="14" t="str">
        <f aca="false">IF(OR($C1985="",$D1985="",$J1985="",$B1985=""),"",IF(COUNTIFS($C$5:$C$2504,$C1985,$D$5:$D$2504,$D1985,$J$5:$J$2504,$J1985,$B$5:$B$2504,$B1985)&gt;1,"Takror",""))</f>
        <v/>
      </c>
    </row>
    <row r="1986" customFormat="false" ht="15" hidden="false" customHeight="false" outlineLevel="0" collapsed="false">
      <c r="A1986" s="8" t="n">
        <v>1982</v>
      </c>
      <c r="B1986" s="13"/>
      <c r="C1986" s="12"/>
      <c r="D1986" s="13"/>
      <c r="E1986" s="24"/>
      <c r="F1986" s="12"/>
      <c r="G1986" s="12"/>
      <c r="H1986" s="25"/>
      <c r="I1986" s="14" t="str">
        <f aca="false">IF(OR($D1986="",$B1986=""),"",INT(($B1986-$D1986)/365.25))</f>
        <v/>
      </c>
      <c r="J1986" s="25"/>
      <c r="K1986" s="14" t="str">
        <f aca="false">IF(OR($J1986="",$I1986=""),"",IF(OR(AND($J1986="Gelmintoz",$I1986&gt;=2,$I1986&lt;=10),AND($J1986="Onkogematologik",$I1986&gt;=2,$I1986&lt;=18)),"Ha","Yo'q"))</f>
        <v/>
      </c>
      <c r="L1986" s="25"/>
      <c r="M1986" s="12"/>
      <c r="N1986" s="14" t="str">
        <f aca="false">IF(OR($C1986="",$D1986="",$J1986="",$B1986=""),"",IF(COUNTIFS($C$5:$C$2504,$C1986,$D$5:$D$2504,$D1986,$J$5:$J$2504,$J1986,$B$5:$B$2504,$B1986)&gt;1,"Takror",""))</f>
        <v/>
      </c>
    </row>
    <row r="1987" customFormat="false" ht="15" hidden="false" customHeight="false" outlineLevel="0" collapsed="false">
      <c r="A1987" s="8" t="n">
        <v>1983</v>
      </c>
      <c r="B1987" s="13"/>
      <c r="C1987" s="12"/>
      <c r="D1987" s="13"/>
      <c r="E1987" s="24"/>
      <c r="F1987" s="12"/>
      <c r="G1987" s="12"/>
      <c r="H1987" s="25"/>
      <c r="I1987" s="14" t="str">
        <f aca="false">IF(OR($D1987="",$B1987=""),"",INT(($B1987-$D1987)/365.25))</f>
        <v/>
      </c>
      <c r="J1987" s="25"/>
      <c r="K1987" s="14" t="str">
        <f aca="false">IF(OR($J1987="",$I1987=""),"",IF(OR(AND($J1987="Gelmintoz",$I1987&gt;=2,$I1987&lt;=10),AND($J1987="Onkogematologik",$I1987&gt;=2,$I1987&lt;=18)),"Ha","Yo'q"))</f>
        <v/>
      </c>
      <c r="L1987" s="25"/>
      <c r="M1987" s="12"/>
      <c r="N1987" s="14" t="str">
        <f aca="false">IF(OR($C1987="",$D1987="",$J1987="",$B1987=""),"",IF(COUNTIFS($C$5:$C$2504,$C1987,$D$5:$D$2504,$D1987,$J$5:$J$2504,$J1987,$B$5:$B$2504,$B1987)&gt;1,"Takror",""))</f>
        <v/>
      </c>
    </row>
    <row r="1988" customFormat="false" ht="15" hidden="false" customHeight="false" outlineLevel="0" collapsed="false">
      <c r="A1988" s="8" t="n">
        <v>1984</v>
      </c>
      <c r="B1988" s="13"/>
      <c r="C1988" s="12"/>
      <c r="D1988" s="13"/>
      <c r="E1988" s="24"/>
      <c r="F1988" s="12"/>
      <c r="G1988" s="12"/>
      <c r="H1988" s="25"/>
      <c r="I1988" s="14" t="str">
        <f aca="false">IF(OR($D1988="",$B1988=""),"",INT(($B1988-$D1988)/365.25))</f>
        <v/>
      </c>
      <c r="J1988" s="25"/>
      <c r="K1988" s="14" t="str">
        <f aca="false">IF(OR($J1988="",$I1988=""),"",IF(OR(AND($J1988="Gelmintoz",$I1988&gt;=2,$I1988&lt;=10),AND($J1988="Onkogematologik",$I1988&gt;=2,$I1988&lt;=18)),"Ha","Yo'q"))</f>
        <v/>
      </c>
      <c r="L1988" s="25"/>
      <c r="M1988" s="12"/>
      <c r="N1988" s="14" t="str">
        <f aca="false">IF(OR($C1988="",$D1988="",$J1988="",$B1988=""),"",IF(COUNTIFS($C$5:$C$2504,$C1988,$D$5:$D$2504,$D1988,$J$5:$J$2504,$J1988,$B$5:$B$2504,$B1988)&gt;1,"Takror",""))</f>
        <v/>
      </c>
    </row>
    <row r="1989" customFormat="false" ht="15" hidden="false" customHeight="false" outlineLevel="0" collapsed="false">
      <c r="A1989" s="8" t="n">
        <v>1985</v>
      </c>
      <c r="B1989" s="13"/>
      <c r="C1989" s="12"/>
      <c r="D1989" s="13"/>
      <c r="E1989" s="24"/>
      <c r="F1989" s="12"/>
      <c r="G1989" s="12"/>
      <c r="H1989" s="25"/>
      <c r="I1989" s="14" t="str">
        <f aca="false">IF(OR($D1989="",$B1989=""),"",INT(($B1989-$D1989)/365.25))</f>
        <v/>
      </c>
      <c r="J1989" s="25"/>
      <c r="K1989" s="14" t="str">
        <f aca="false">IF(OR($J1989="",$I1989=""),"",IF(OR(AND($J1989="Gelmintoz",$I1989&gt;=2,$I1989&lt;=10),AND($J1989="Onkogematologik",$I1989&gt;=2,$I1989&lt;=18)),"Ha","Yo'q"))</f>
        <v/>
      </c>
      <c r="L1989" s="25"/>
      <c r="M1989" s="12"/>
      <c r="N1989" s="14" t="str">
        <f aca="false">IF(OR($C1989="",$D1989="",$J1989="",$B1989=""),"",IF(COUNTIFS($C$5:$C$2504,$C1989,$D$5:$D$2504,$D1989,$J$5:$J$2504,$J1989,$B$5:$B$2504,$B1989)&gt;1,"Takror",""))</f>
        <v/>
      </c>
    </row>
    <row r="1990" customFormat="false" ht="15" hidden="false" customHeight="false" outlineLevel="0" collapsed="false">
      <c r="A1990" s="8" t="n">
        <v>1986</v>
      </c>
      <c r="B1990" s="13"/>
      <c r="C1990" s="12"/>
      <c r="D1990" s="13"/>
      <c r="E1990" s="24"/>
      <c r="F1990" s="12"/>
      <c r="G1990" s="12"/>
      <c r="H1990" s="25"/>
      <c r="I1990" s="14" t="str">
        <f aca="false">IF(OR($D1990="",$B1990=""),"",INT(($B1990-$D1990)/365.25))</f>
        <v/>
      </c>
      <c r="J1990" s="25"/>
      <c r="K1990" s="14" t="str">
        <f aca="false">IF(OR($J1990="",$I1990=""),"",IF(OR(AND($J1990="Gelmintoz",$I1990&gt;=2,$I1990&lt;=10),AND($J1990="Onkogematologik",$I1990&gt;=2,$I1990&lt;=18)),"Ha","Yo'q"))</f>
        <v/>
      </c>
      <c r="L1990" s="25"/>
      <c r="M1990" s="12"/>
      <c r="N1990" s="14" t="str">
        <f aca="false">IF(OR($C1990="",$D1990="",$J1990="",$B1990=""),"",IF(COUNTIFS($C$5:$C$2504,$C1990,$D$5:$D$2504,$D1990,$J$5:$J$2504,$J1990,$B$5:$B$2504,$B1990)&gt;1,"Takror",""))</f>
        <v/>
      </c>
    </row>
    <row r="1991" customFormat="false" ht="15" hidden="false" customHeight="false" outlineLevel="0" collapsed="false">
      <c r="A1991" s="8" t="n">
        <v>1987</v>
      </c>
      <c r="B1991" s="13"/>
      <c r="C1991" s="12"/>
      <c r="D1991" s="13"/>
      <c r="E1991" s="24"/>
      <c r="F1991" s="12"/>
      <c r="G1991" s="12"/>
      <c r="H1991" s="25"/>
      <c r="I1991" s="14" t="str">
        <f aca="false">IF(OR($D1991="",$B1991=""),"",INT(($B1991-$D1991)/365.25))</f>
        <v/>
      </c>
      <c r="J1991" s="25"/>
      <c r="K1991" s="14" t="str">
        <f aca="false">IF(OR($J1991="",$I1991=""),"",IF(OR(AND($J1991="Gelmintoz",$I1991&gt;=2,$I1991&lt;=10),AND($J1991="Onkogematologik",$I1991&gt;=2,$I1991&lt;=18)),"Ha","Yo'q"))</f>
        <v/>
      </c>
      <c r="L1991" s="25"/>
      <c r="M1991" s="12"/>
      <c r="N1991" s="14" t="str">
        <f aca="false">IF(OR($C1991="",$D1991="",$J1991="",$B1991=""),"",IF(COUNTIFS($C$5:$C$2504,$C1991,$D$5:$D$2504,$D1991,$J$5:$J$2504,$J1991,$B$5:$B$2504,$B1991)&gt;1,"Takror",""))</f>
        <v/>
      </c>
    </row>
    <row r="1992" customFormat="false" ht="15" hidden="false" customHeight="false" outlineLevel="0" collapsed="false">
      <c r="A1992" s="8" t="n">
        <v>1988</v>
      </c>
      <c r="B1992" s="13"/>
      <c r="C1992" s="12"/>
      <c r="D1992" s="13"/>
      <c r="E1992" s="24"/>
      <c r="F1992" s="12"/>
      <c r="G1992" s="12"/>
      <c r="H1992" s="25"/>
      <c r="I1992" s="14" t="str">
        <f aca="false">IF(OR($D1992="",$B1992=""),"",INT(($B1992-$D1992)/365.25))</f>
        <v/>
      </c>
      <c r="J1992" s="25"/>
      <c r="K1992" s="14" t="str">
        <f aca="false">IF(OR($J1992="",$I1992=""),"",IF(OR(AND($J1992="Gelmintoz",$I1992&gt;=2,$I1992&lt;=10),AND($J1992="Onkogematologik",$I1992&gt;=2,$I1992&lt;=18)),"Ha","Yo'q"))</f>
        <v/>
      </c>
      <c r="L1992" s="25"/>
      <c r="M1992" s="12"/>
      <c r="N1992" s="14" t="str">
        <f aca="false">IF(OR($C1992="",$D1992="",$J1992="",$B1992=""),"",IF(COUNTIFS($C$5:$C$2504,$C1992,$D$5:$D$2504,$D1992,$J$5:$J$2504,$J1992,$B$5:$B$2504,$B1992)&gt;1,"Takror",""))</f>
        <v/>
      </c>
    </row>
    <row r="1993" customFormat="false" ht="15" hidden="false" customHeight="false" outlineLevel="0" collapsed="false">
      <c r="A1993" s="8" t="n">
        <v>1989</v>
      </c>
      <c r="B1993" s="13"/>
      <c r="C1993" s="12"/>
      <c r="D1993" s="13"/>
      <c r="E1993" s="24"/>
      <c r="F1993" s="12"/>
      <c r="G1993" s="12"/>
      <c r="H1993" s="25"/>
      <c r="I1993" s="14" t="str">
        <f aca="false">IF(OR($D1993="",$B1993=""),"",INT(($B1993-$D1993)/365.25))</f>
        <v/>
      </c>
      <c r="J1993" s="25"/>
      <c r="K1993" s="14" t="str">
        <f aca="false">IF(OR($J1993="",$I1993=""),"",IF(OR(AND($J1993="Gelmintoz",$I1993&gt;=2,$I1993&lt;=10),AND($J1993="Onkogematologik",$I1993&gt;=2,$I1993&lt;=18)),"Ha","Yo'q"))</f>
        <v/>
      </c>
      <c r="L1993" s="25"/>
      <c r="M1993" s="12"/>
      <c r="N1993" s="14" t="str">
        <f aca="false">IF(OR($C1993="",$D1993="",$J1993="",$B1993=""),"",IF(COUNTIFS($C$5:$C$2504,$C1993,$D$5:$D$2504,$D1993,$J$5:$J$2504,$J1993,$B$5:$B$2504,$B1993)&gt;1,"Takror",""))</f>
        <v/>
      </c>
    </row>
    <row r="1994" customFormat="false" ht="15" hidden="false" customHeight="false" outlineLevel="0" collapsed="false">
      <c r="A1994" s="8" t="n">
        <v>1990</v>
      </c>
      <c r="B1994" s="13"/>
      <c r="C1994" s="12"/>
      <c r="D1994" s="13"/>
      <c r="E1994" s="24"/>
      <c r="F1994" s="12"/>
      <c r="G1994" s="12"/>
      <c r="H1994" s="25"/>
      <c r="I1994" s="14" t="str">
        <f aca="false">IF(OR($D1994="",$B1994=""),"",INT(($B1994-$D1994)/365.25))</f>
        <v/>
      </c>
      <c r="J1994" s="25"/>
      <c r="K1994" s="14" t="str">
        <f aca="false">IF(OR($J1994="",$I1994=""),"",IF(OR(AND($J1994="Gelmintoz",$I1994&gt;=2,$I1994&lt;=10),AND($J1994="Onkogematologik",$I1994&gt;=2,$I1994&lt;=18)),"Ha","Yo'q"))</f>
        <v/>
      </c>
      <c r="L1994" s="25"/>
      <c r="M1994" s="12"/>
      <c r="N1994" s="14" t="str">
        <f aca="false">IF(OR($C1994="",$D1994="",$J1994="",$B1994=""),"",IF(COUNTIFS($C$5:$C$2504,$C1994,$D$5:$D$2504,$D1994,$J$5:$J$2504,$J1994,$B$5:$B$2504,$B1994)&gt;1,"Takror",""))</f>
        <v/>
      </c>
    </row>
    <row r="1995" customFormat="false" ht="15" hidden="false" customHeight="false" outlineLevel="0" collapsed="false">
      <c r="A1995" s="8" t="n">
        <v>1991</v>
      </c>
      <c r="B1995" s="13"/>
      <c r="C1995" s="12"/>
      <c r="D1995" s="13"/>
      <c r="E1995" s="24"/>
      <c r="F1995" s="12"/>
      <c r="G1995" s="12"/>
      <c r="H1995" s="25"/>
      <c r="I1995" s="14" t="str">
        <f aca="false">IF(OR($D1995="",$B1995=""),"",INT(($B1995-$D1995)/365.25))</f>
        <v/>
      </c>
      <c r="J1995" s="25"/>
      <c r="K1995" s="14" t="str">
        <f aca="false">IF(OR($J1995="",$I1995=""),"",IF(OR(AND($J1995="Gelmintoz",$I1995&gt;=2,$I1995&lt;=10),AND($J1995="Onkogematologik",$I1995&gt;=2,$I1995&lt;=18)),"Ha","Yo'q"))</f>
        <v/>
      </c>
      <c r="L1995" s="25"/>
      <c r="M1995" s="12"/>
      <c r="N1995" s="14" t="str">
        <f aca="false">IF(OR($C1995="",$D1995="",$J1995="",$B1995=""),"",IF(COUNTIFS($C$5:$C$2504,$C1995,$D$5:$D$2504,$D1995,$J$5:$J$2504,$J1995,$B$5:$B$2504,$B1995)&gt;1,"Takror",""))</f>
        <v/>
      </c>
    </row>
    <row r="1996" customFormat="false" ht="15" hidden="false" customHeight="false" outlineLevel="0" collapsed="false">
      <c r="A1996" s="8" t="n">
        <v>1992</v>
      </c>
      <c r="B1996" s="13"/>
      <c r="C1996" s="12"/>
      <c r="D1996" s="13"/>
      <c r="E1996" s="24"/>
      <c r="F1996" s="12"/>
      <c r="G1996" s="12"/>
      <c r="H1996" s="25"/>
      <c r="I1996" s="14" t="str">
        <f aca="false">IF(OR($D1996="",$B1996=""),"",INT(($B1996-$D1996)/365.25))</f>
        <v/>
      </c>
      <c r="J1996" s="25"/>
      <c r="K1996" s="14" t="str">
        <f aca="false">IF(OR($J1996="",$I1996=""),"",IF(OR(AND($J1996="Gelmintoz",$I1996&gt;=2,$I1996&lt;=10),AND($J1996="Onkogematologik",$I1996&gt;=2,$I1996&lt;=18)),"Ha","Yo'q"))</f>
        <v/>
      </c>
      <c r="L1996" s="25"/>
      <c r="M1996" s="12"/>
      <c r="N1996" s="14" t="str">
        <f aca="false">IF(OR($C1996="",$D1996="",$J1996="",$B1996=""),"",IF(COUNTIFS($C$5:$C$2504,$C1996,$D$5:$D$2504,$D1996,$J$5:$J$2504,$J1996,$B$5:$B$2504,$B1996)&gt;1,"Takror",""))</f>
        <v/>
      </c>
    </row>
    <row r="1997" customFormat="false" ht="15" hidden="false" customHeight="false" outlineLevel="0" collapsed="false">
      <c r="A1997" s="8" t="n">
        <v>1993</v>
      </c>
      <c r="B1997" s="13"/>
      <c r="C1997" s="12"/>
      <c r="D1997" s="13"/>
      <c r="E1997" s="24"/>
      <c r="F1997" s="12"/>
      <c r="G1997" s="12"/>
      <c r="H1997" s="25"/>
      <c r="I1997" s="14" t="str">
        <f aca="false">IF(OR($D1997="",$B1997=""),"",INT(($B1997-$D1997)/365.25))</f>
        <v/>
      </c>
      <c r="J1997" s="25"/>
      <c r="K1997" s="14" t="str">
        <f aca="false">IF(OR($J1997="",$I1997=""),"",IF(OR(AND($J1997="Gelmintoz",$I1997&gt;=2,$I1997&lt;=10),AND($J1997="Onkogematologik",$I1997&gt;=2,$I1997&lt;=18)),"Ha","Yo'q"))</f>
        <v/>
      </c>
      <c r="L1997" s="25"/>
      <c r="M1997" s="12"/>
      <c r="N1997" s="14" t="str">
        <f aca="false">IF(OR($C1997="",$D1997="",$J1997="",$B1997=""),"",IF(COUNTIFS($C$5:$C$2504,$C1997,$D$5:$D$2504,$D1997,$J$5:$J$2504,$J1997,$B$5:$B$2504,$B1997)&gt;1,"Takror",""))</f>
        <v/>
      </c>
    </row>
    <row r="1998" customFormat="false" ht="15" hidden="false" customHeight="false" outlineLevel="0" collapsed="false">
      <c r="A1998" s="8" t="n">
        <v>1994</v>
      </c>
      <c r="B1998" s="13"/>
      <c r="C1998" s="12"/>
      <c r="D1998" s="13"/>
      <c r="E1998" s="24"/>
      <c r="F1998" s="12"/>
      <c r="G1998" s="12"/>
      <c r="H1998" s="25"/>
      <c r="I1998" s="14" t="str">
        <f aca="false">IF(OR($D1998="",$B1998=""),"",INT(($B1998-$D1998)/365.25))</f>
        <v/>
      </c>
      <c r="J1998" s="25"/>
      <c r="K1998" s="14" t="str">
        <f aca="false">IF(OR($J1998="",$I1998=""),"",IF(OR(AND($J1998="Gelmintoz",$I1998&gt;=2,$I1998&lt;=10),AND($J1998="Onkogematologik",$I1998&gt;=2,$I1998&lt;=18)),"Ha","Yo'q"))</f>
        <v/>
      </c>
      <c r="L1998" s="25"/>
      <c r="M1998" s="12"/>
      <c r="N1998" s="14" t="str">
        <f aca="false">IF(OR($C1998="",$D1998="",$J1998="",$B1998=""),"",IF(COUNTIFS($C$5:$C$2504,$C1998,$D$5:$D$2504,$D1998,$J$5:$J$2504,$J1998,$B$5:$B$2504,$B1998)&gt;1,"Takror",""))</f>
        <v/>
      </c>
    </row>
    <row r="1999" customFormat="false" ht="15" hidden="false" customHeight="false" outlineLevel="0" collapsed="false">
      <c r="A1999" s="8" t="n">
        <v>1995</v>
      </c>
      <c r="B1999" s="13"/>
      <c r="C1999" s="12"/>
      <c r="D1999" s="13"/>
      <c r="E1999" s="24"/>
      <c r="F1999" s="12"/>
      <c r="G1999" s="12"/>
      <c r="H1999" s="25"/>
      <c r="I1999" s="14" t="str">
        <f aca="false">IF(OR($D1999="",$B1999=""),"",INT(($B1999-$D1999)/365.25))</f>
        <v/>
      </c>
      <c r="J1999" s="25"/>
      <c r="K1999" s="14" t="str">
        <f aca="false">IF(OR($J1999="",$I1999=""),"",IF(OR(AND($J1999="Gelmintoz",$I1999&gt;=2,$I1999&lt;=10),AND($J1999="Onkogematologik",$I1999&gt;=2,$I1999&lt;=18)),"Ha","Yo'q"))</f>
        <v/>
      </c>
      <c r="L1999" s="25"/>
      <c r="M1999" s="12"/>
      <c r="N1999" s="14" t="str">
        <f aca="false">IF(OR($C1999="",$D1999="",$J1999="",$B1999=""),"",IF(COUNTIFS($C$5:$C$2504,$C1999,$D$5:$D$2504,$D1999,$J$5:$J$2504,$J1999,$B$5:$B$2504,$B1999)&gt;1,"Takror",""))</f>
        <v/>
      </c>
    </row>
    <row r="2000" customFormat="false" ht="15" hidden="false" customHeight="false" outlineLevel="0" collapsed="false">
      <c r="A2000" s="8" t="n">
        <v>1996</v>
      </c>
      <c r="B2000" s="13"/>
      <c r="C2000" s="12"/>
      <c r="D2000" s="13"/>
      <c r="E2000" s="24"/>
      <c r="F2000" s="12"/>
      <c r="G2000" s="12"/>
      <c r="H2000" s="25"/>
      <c r="I2000" s="14" t="str">
        <f aca="false">IF(OR($D2000="",$B2000=""),"",INT(($B2000-$D2000)/365.25))</f>
        <v/>
      </c>
      <c r="J2000" s="25"/>
      <c r="K2000" s="14" t="str">
        <f aca="false">IF(OR($J2000="",$I2000=""),"",IF(OR(AND($J2000="Gelmintoz",$I2000&gt;=2,$I2000&lt;=10),AND($J2000="Onkogematologik",$I2000&gt;=2,$I2000&lt;=18)),"Ha","Yo'q"))</f>
        <v/>
      </c>
      <c r="L2000" s="25"/>
      <c r="M2000" s="12"/>
      <c r="N2000" s="14" t="str">
        <f aca="false">IF(OR($C2000="",$D2000="",$J2000="",$B2000=""),"",IF(COUNTIFS($C$5:$C$2504,$C2000,$D$5:$D$2504,$D2000,$J$5:$J$2504,$J2000,$B$5:$B$2504,$B2000)&gt;1,"Takror",""))</f>
        <v/>
      </c>
    </row>
    <row r="2001" customFormat="false" ht="15" hidden="false" customHeight="false" outlineLevel="0" collapsed="false">
      <c r="A2001" s="8" t="n">
        <v>1997</v>
      </c>
      <c r="B2001" s="13"/>
      <c r="C2001" s="12"/>
      <c r="D2001" s="13"/>
      <c r="E2001" s="24"/>
      <c r="F2001" s="12"/>
      <c r="G2001" s="12"/>
      <c r="H2001" s="25"/>
      <c r="I2001" s="14" t="str">
        <f aca="false">IF(OR($D2001="",$B2001=""),"",INT(($B2001-$D2001)/365.25))</f>
        <v/>
      </c>
      <c r="J2001" s="25"/>
      <c r="K2001" s="14" t="str">
        <f aca="false">IF(OR($J2001="",$I2001=""),"",IF(OR(AND($J2001="Gelmintoz",$I2001&gt;=2,$I2001&lt;=10),AND($J2001="Onkogematologik",$I2001&gt;=2,$I2001&lt;=18)),"Ha","Yo'q"))</f>
        <v/>
      </c>
      <c r="L2001" s="25"/>
      <c r="M2001" s="12"/>
      <c r="N2001" s="14" t="str">
        <f aca="false">IF(OR($C2001="",$D2001="",$J2001="",$B2001=""),"",IF(COUNTIFS($C$5:$C$2504,$C2001,$D$5:$D$2504,$D2001,$J$5:$J$2504,$J2001,$B$5:$B$2504,$B2001)&gt;1,"Takror",""))</f>
        <v/>
      </c>
    </row>
    <row r="2002" customFormat="false" ht="15" hidden="false" customHeight="false" outlineLevel="0" collapsed="false">
      <c r="A2002" s="8" t="n">
        <v>1998</v>
      </c>
      <c r="B2002" s="13"/>
      <c r="C2002" s="12"/>
      <c r="D2002" s="13"/>
      <c r="E2002" s="24"/>
      <c r="F2002" s="12"/>
      <c r="G2002" s="12"/>
      <c r="H2002" s="25"/>
      <c r="I2002" s="14" t="str">
        <f aca="false">IF(OR($D2002="",$B2002=""),"",INT(($B2002-$D2002)/365.25))</f>
        <v/>
      </c>
      <c r="J2002" s="25"/>
      <c r="K2002" s="14" t="str">
        <f aca="false">IF(OR($J2002="",$I2002=""),"",IF(OR(AND($J2002="Gelmintoz",$I2002&gt;=2,$I2002&lt;=10),AND($J2002="Onkogematologik",$I2002&gt;=2,$I2002&lt;=18)),"Ha","Yo'q"))</f>
        <v/>
      </c>
      <c r="L2002" s="25"/>
      <c r="M2002" s="12"/>
      <c r="N2002" s="14" t="str">
        <f aca="false">IF(OR($C2002="",$D2002="",$J2002="",$B2002=""),"",IF(COUNTIFS($C$5:$C$2504,$C2002,$D$5:$D$2504,$D2002,$J$5:$J$2504,$J2002,$B$5:$B$2504,$B2002)&gt;1,"Takror",""))</f>
        <v/>
      </c>
    </row>
    <row r="2003" customFormat="false" ht="15" hidden="false" customHeight="false" outlineLevel="0" collapsed="false">
      <c r="A2003" s="8" t="n">
        <v>1999</v>
      </c>
      <c r="B2003" s="13"/>
      <c r="C2003" s="12"/>
      <c r="D2003" s="13"/>
      <c r="E2003" s="24"/>
      <c r="F2003" s="12"/>
      <c r="G2003" s="12"/>
      <c r="H2003" s="25"/>
      <c r="I2003" s="14" t="str">
        <f aca="false">IF(OR($D2003="",$B2003=""),"",INT(($B2003-$D2003)/365.25))</f>
        <v/>
      </c>
      <c r="J2003" s="25"/>
      <c r="K2003" s="14" t="str">
        <f aca="false">IF(OR($J2003="",$I2003=""),"",IF(OR(AND($J2003="Gelmintoz",$I2003&gt;=2,$I2003&lt;=10),AND($J2003="Onkogematologik",$I2003&gt;=2,$I2003&lt;=18)),"Ha","Yo'q"))</f>
        <v/>
      </c>
      <c r="L2003" s="25"/>
      <c r="M2003" s="12"/>
      <c r="N2003" s="14" t="str">
        <f aca="false">IF(OR($C2003="",$D2003="",$J2003="",$B2003=""),"",IF(COUNTIFS($C$5:$C$2504,$C2003,$D$5:$D$2504,$D2003,$J$5:$J$2504,$J2003,$B$5:$B$2504,$B2003)&gt;1,"Takror",""))</f>
        <v/>
      </c>
    </row>
    <row r="2004" customFormat="false" ht="15" hidden="false" customHeight="false" outlineLevel="0" collapsed="false">
      <c r="A2004" s="8" t="n">
        <v>2000</v>
      </c>
      <c r="B2004" s="13"/>
      <c r="C2004" s="12"/>
      <c r="D2004" s="13"/>
      <c r="E2004" s="24"/>
      <c r="F2004" s="12"/>
      <c r="G2004" s="12"/>
      <c r="H2004" s="25"/>
      <c r="I2004" s="14" t="str">
        <f aca="false">IF(OR($D2004="",$B2004=""),"",INT(($B2004-$D2004)/365.25))</f>
        <v/>
      </c>
      <c r="J2004" s="25"/>
      <c r="K2004" s="14" t="str">
        <f aca="false">IF(OR($J2004="",$I2004=""),"",IF(OR(AND($J2004="Gelmintoz",$I2004&gt;=2,$I2004&lt;=10),AND($J2004="Onkogematologik",$I2004&gt;=2,$I2004&lt;=18)),"Ha","Yo'q"))</f>
        <v/>
      </c>
      <c r="L2004" s="25"/>
      <c r="M2004" s="12"/>
      <c r="N2004" s="14" t="str">
        <f aca="false">IF(OR($C2004="",$D2004="",$J2004="",$B2004=""),"",IF(COUNTIFS($C$5:$C$2504,$C2004,$D$5:$D$2504,$D2004,$J$5:$J$2504,$J2004,$B$5:$B$2504,$B2004)&gt;1,"Takror",""))</f>
        <v/>
      </c>
    </row>
    <row r="2005" customFormat="false" ht="15" hidden="false" customHeight="false" outlineLevel="0" collapsed="false">
      <c r="A2005" s="8" t="n">
        <v>2001</v>
      </c>
      <c r="B2005" s="13"/>
      <c r="C2005" s="12"/>
      <c r="D2005" s="13"/>
      <c r="E2005" s="24"/>
      <c r="F2005" s="12"/>
      <c r="G2005" s="12"/>
      <c r="H2005" s="25"/>
      <c r="I2005" s="14" t="str">
        <f aca="false">IF(OR($D2005="",$B2005=""),"",INT(($B2005-$D2005)/365.25))</f>
        <v/>
      </c>
      <c r="J2005" s="25"/>
      <c r="K2005" s="14" t="str">
        <f aca="false">IF(OR($J2005="",$I2005=""),"",IF(OR(AND($J2005="Gelmintoz",$I2005&gt;=2,$I2005&lt;=10),AND($J2005="Onkogematologik",$I2005&gt;=2,$I2005&lt;=18)),"Ha","Yo'q"))</f>
        <v/>
      </c>
      <c r="L2005" s="25"/>
      <c r="M2005" s="12"/>
      <c r="N2005" s="14" t="str">
        <f aca="false">IF(OR($C2005="",$D2005="",$J2005="",$B2005=""),"",IF(COUNTIFS($C$5:$C$2504,$C2005,$D$5:$D$2504,$D2005,$J$5:$J$2504,$J2005,$B$5:$B$2504,$B2005)&gt;1,"Takror",""))</f>
        <v/>
      </c>
    </row>
    <row r="2006" customFormat="false" ht="15" hidden="false" customHeight="false" outlineLevel="0" collapsed="false">
      <c r="A2006" s="8" t="n">
        <v>2002</v>
      </c>
      <c r="B2006" s="13"/>
      <c r="C2006" s="12"/>
      <c r="D2006" s="13"/>
      <c r="E2006" s="24"/>
      <c r="F2006" s="12"/>
      <c r="G2006" s="12"/>
      <c r="H2006" s="25"/>
      <c r="I2006" s="14" t="str">
        <f aca="false">IF(OR($D2006="",$B2006=""),"",INT(($B2006-$D2006)/365.25))</f>
        <v/>
      </c>
      <c r="J2006" s="25"/>
      <c r="K2006" s="14" t="str">
        <f aca="false">IF(OR($J2006="",$I2006=""),"",IF(OR(AND($J2006="Gelmintoz",$I2006&gt;=2,$I2006&lt;=10),AND($J2006="Onkogematologik",$I2006&gt;=2,$I2006&lt;=18)),"Ha","Yo'q"))</f>
        <v/>
      </c>
      <c r="L2006" s="25"/>
      <c r="M2006" s="12"/>
      <c r="N2006" s="14" t="str">
        <f aca="false">IF(OR($C2006="",$D2006="",$J2006="",$B2006=""),"",IF(COUNTIFS($C$5:$C$2504,$C2006,$D$5:$D$2504,$D2006,$J$5:$J$2504,$J2006,$B$5:$B$2504,$B2006)&gt;1,"Takror",""))</f>
        <v/>
      </c>
    </row>
    <row r="2007" customFormat="false" ht="15" hidden="false" customHeight="false" outlineLevel="0" collapsed="false">
      <c r="A2007" s="8" t="n">
        <v>2003</v>
      </c>
      <c r="B2007" s="13"/>
      <c r="C2007" s="12"/>
      <c r="D2007" s="13"/>
      <c r="E2007" s="24"/>
      <c r="F2007" s="12"/>
      <c r="G2007" s="12"/>
      <c r="H2007" s="25"/>
      <c r="I2007" s="14" t="str">
        <f aca="false">IF(OR($D2007="",$B2007=""),"",INT(($B2007-$D2007)/365.25))</f>
        <v/>
      </c>
      <c r="J2007" s="25"/>
      <c r="K2007" s="14" t="str">
        <f aca="false">IF(OR($J2007="",$I2007=""),"",IF(OR(AND($J2007="Gelmintoz",$I2007&gt;=2,$I2007&lt;=10),AND($J2007="Onkogematologik",$I2007&gt;=2,$I2007&lt;=18)),"Ha","Yo'q"))</f>
        <v/>
      </c>
      <c r="L2007" s="25"/>
      <c r="M2007" s="12"/>
      <c r="N2007" s="14" t="str">
        <f aca="false">IF(OR($C2007="",$D2007="",$J2007="",$B2007=""),"",IF(COUNTIFS($C$5:$C$2504,$C2007,$D$5:$D$2504,$D2007,$J$5:$J$2504,$J2007,$B$5:$B$2504,$B2007)&gt;1,"Takror",""))</f>
        <v/>
      </c>
    </row>
    <row r="2008" customFormat="false" ht="15" hidden="false" customHeight="false" outlineLevel="0" collapsed="false">
      <c r="A2008" s="8" t="n">
        <v>2004</v>
      </c>
      <c r="B2008" s="13"/>
      <c r="C2008" s="12"/>
      <c r="D2008" s="13"/>
      <c r="E2008" s="24"/>
      <c r="F2008" s="12"/>
      <c r="G2008" s="12"/>
      <c r="H2008" s="25"/>
      <c r="I2008" s="14" t="str">
        <f aca="false">IF(OR($D2008="",$B2008=""),"",INT(($B2008-$D2008)/365.25))</f>
        <v/>
      </c>
      <c r="J2008" s="25"/>
      <c r="K2008" s="14" t="str">
        <f aca="false">IF(OR($J2008="",$I2008=""),"",IF(OR(AND($J2008="Gelmintoz",$I2008&gt;=2,$I2008&lt;=10),AND($J2008="Onkogematologik",$I2008&gt;=2,$I2008&lt;=18)),"Ha","Yo'q"))</f>
        <v/>
      </c>
      <c r="L2008" s="25"/>
      <c r="M2008" s="12"/>
      <c r="N2008" s="14" t="str">
        <f aca="false">IF(OR($C2008="",$D2008="",$J2008="",$B2008=""),"",IF(COUNTIFS($C$5:$C$2504,$C2008,$D$5:$D$2504,$D2008,$J$5:$J$2504,$J2008,$B$5:$B$2504,$B2008)&gt;1,"Takror",""))</f>
        <v/>
      </c>
    </row>
    <row r="2009" customFormat="false" ht="15" hidden="false" customHeight="false" outlineLevel="0" collapsed="false">
      <c r="A2009" s="8" t="n">
        <v>2005</v>
      </c>
      <c r="B2009" s="13"/>
      <c r="C2009" s="12"/>
      <c r="D2009" s="13"/>
      <c r="E2009" s="24"/>
      <c r="F2009" s="12"/>
      <c r="G2009" s="12"/>
      <c r="H2009" s="25"/>
      <c r="I2009" s="14" t="str">
        <f aca="false">IF(OR($D2009="",$B2009=""),"",INT(($B2009-$D2009)/365.25))</f>
        <v/>
      </c>
      <c r="J2009" s="25"/>
      <c r="K2009" s="14" t="str">
        <f aca="false">IF(OR($J2009="",$I2009=""),"",IF(OR(AND($J2009="Gelmintoz",$I2009&gt;=2,$I2009&lt;=10),AND($J2009="Onkogematologik",$I2009&gt;=2,$I2009&lt;=18)),"Ha","Yo'q"))</f>
        <v/>
      </c>
      <c r="L2009" s="25"/>
      <c r="M2009" s="12"/>
      <c r="N2009" s="14" t="str">
        <f aca="false">IF(OR($C2009="",$D2009="",$J2009="",$B2009=""),"",IF(COUNTIFS($C$5:$C$2504,$C2009,$D$5:$D$2504,$D2009,$J$5:$J$2504,$J2009,$B$5:$B$2504,$B2009)&gt;1,"Takror",""))</f>
        <v/>
      </c>
    </row>
    <row r="2010" customFormat="false" ht="15" hidden="false" customHeight="false" outlineLevel="0" collapsed="false">
      <c r="A2010" s="8" t="n">
        <v>2006</v>
      </c>
      <c r="B2010" s="13"/>
      <c r="C2010" s="12"/>
      <c r="D2010" s="13"/>
      <c r="E2010" s="24"/>
      <c r="F2010" s="12"/>
      <c r="G2010" s="12"/>
      <c r="H2010" s="25"/>
      <c r="I2010" s="14" t="str">
        <f aca="false">IF(OR($D2010="",$B2010=""),"",INT(($B2010-$D2010)/365.25))</f>
        <v/>
      </c>
      <c r="J2010" s="25"/>
      <c r="K2010" s="14" t="str">
        <f aca="false">IF(OR($J2010="",$I2010=""),"",IF(OR(AND($J2010="Gelmintoz",$I2010&gt;=2,$I2010&lt;=10),AND($J2010="Onkogematologik",$I2010&gt;=2,$I2010&lt;=18)),"Ha","Yo'q"))</f>
        <v/>
      </c>
      <c r="L2010" s="25"/>
      <c r="M2010" s="12"/>
      <c r="N2010" s="14" t="str">
        <f aca="false">IF(OR($C2010="",$D2010="",$J2010="",$B2010=""),"",IF(COUNTIFS($C$5:$C$2504,$C2010,$D$5:$D$2504,$D2010,$J$5:$J$2504,$J2010,$B$5:$B$2504,$B2010)&gt;1,"Takror",""))</f>
        <v/>
      </c>
    </row>
    <row r="2011" customFormat="false" ht="15" hidden="false" customHeight="false" outlineLevel="0" collapsed="false">
      <c r="A2011" s="8" t="n">
        <v>2007</v>
      </c>
      <c r="B2011" s="13"/>
      <c r="C2011" s="12"/>
      <c r="D2011" s="13"/>
      <c r="E2011" s="24"/>
      <c r="F2011" s="12"/>
      <c r="G2011" s="12"/>
      <c r="H2011" s="25"/>
      <c r="I2011" s="14" t="str">
        <f aca="false">IF(OR($D2011="",$B2011=""),"",INT(($B2011-$D2011)/365.25))</f>
        <v/>
      </c>
      <c r="J2011" s="25"/>
      <c r="K2011" s="14" t="str">
        <f aca="false">IF(OR($J2011="",$I2011=""),"",IF(OR(AND($J2011="Gelmintoz",$I2011&gt;=2,$I2011&lt;=10),AND($J2011="Onkogematologik",$I2011&gt;=2,$I2011&lt;=18)),"Ha","Yo'q"))</f>
        <v/>
      </c>
      <c r="L2011" s="25"/>
      <c r="M2011" s="12"/>
      <c r="N2011" s="14" t="str">
        <f aca="false">IF(OR($C2011="",$D2011="",$J2011="",$B2011=""),"",IF(COUNTIFS($C$5:$C$2504,$C2011,$D$5:$D$2504,$D2011,$J$5:$J$2504,$J2011,$B$5:$B$2504,$B2011)&gt;1,"Takror",""))</f>
        <v/>
      </c>
    </row>
    <row r="2012" customFormat="false" ht="15" hidden="false" customHeight="false" outlineLevel="0" collapsed="false">
      <c r="A2012" s="8" t="n">
        <v>2008</v>
      </c>
      <c r="B2012" s="13"/>
      <c r="C2012" s="12"/>
      <c r="D2012" s="13"/>
      <c r="E2012" s="24"/>
      <c r="F2012" s="12"/>
      <c r="G2012" s="12"/>
      <c r="H2012" s="25"/>
      <c r="I2012" s="14" t="str">
        <f aca="false">IF(OR($D2012="",$B2012=""),"",INT(($B2012-$D2012)/365.25))</f>
        <v/>
      </c>
      <c r="J2012" s="25"/>
      <c r="K2012" s="14" t="str">
        <f aca="false">IF(OR($J2012="",$I2012=""),"",IF(OR(AND($J2012="Gelmintoz",$I2012&gt;=2,$I2012&lt;=10),AND($J2012="Onkogematologik",$I2012&gt;=2,$I2012&lt;=18)),"Ha","Yo'q"))</f>
        <v/>
      </c>
      <c r="L2012" s="25"/>
      <c r="M2012" s="12"/>
      <c r="N2012" s="14" t="str">
        <f aca="false">IF(OR($C2012="",$D2012="",$J2012="",$B2012=""),"",IF(COUNTIFS($C$5:$C$2504,$C2012,$D$5:$D$2504,$D2012,$J$5:$J$2504,$J2012,$B$5:$B$2504,$B2012)&gt;1,"Takror",""))</f>
        <v/>
      </c>
    </row>
    <row r="2013" customFormat="false" ht="15" hidden="false" customHeight="false" outlineLevel="0" collapsed="false">
      <c r="A2013" s="8" t="n">
        <v>2009</v>
      </c>
      <c r="B2013" s="13"/>
      <c r="C2013" s="12"/>
      <c r="D2013" s="13"/>
      <c r="E2013" s="24"/>
      <c r="F2013" s="12"/>
      <c r="G2013" s="12"/>
      <c r="H2013" s="25"/>
      <c r="I2013" s="14" t="str">
        <f aca="false">IF(OR($D2013="",$B2013=""),"",INT(($B2013-$D2013)/365.25))</f>
        <v/>
      </c>
      <c r="J2013" s="25"/>
      <c r="K2013" s="14" t="str">
        <f aca="false">IF(OR($J2013="",$I2013=""),"",IF(OR(AND($J2013="Gelmintoz",$I2013&gt;=2,$I2013&lt;=10),AND($J2013="Onkogematologik",$I2013&gt;=2,$I2013&lt;=18)),"Ha","Yo'q"))</f>
        <v/>
      </c>
      <c r="L2013" s="25"/>
      <c r="M2013" s="12"/>
      <c r="N2013" s="14" t="str">
        <f aca="false">IF(OR($C2013="",$D2013="",$J2013="",$B2013=""),"",IF(COUNTIFS($C$5:$C$2504,$C2013,$D$5:$D$2504,$D2013,$J$5:$J$2504,$J2013,$B$5:$B$2504,$B2013)&gt;1,"Takror",""))</f>
        <v/>
      </c>
    </row>
    <row r="2014" customFormat="false" ht="15" hidden="false" customHeight="false" outlineLevel="0" collapsed="false">
      <c r="A2014" s="8" t="n">
        <v>2010</v>
      </c>
      <c r="B2014" s="13"/>
      <c r="C2014" s="12"/>
      <c r="D2014" s="13"/>
      <c r="E2014" s="24"/>
      <c r="F2014" s="12"/>
      <c r="G2014" s="12"/>
      <c r="H2014" s="25"/>
      <c r="I2014" s="14" t="str">
        <f aca="false">IF(OR($D2014="",$B2014=""),"",INT(($B2014-$D2014)/365.25))</f>
        <v/>
      </c>
      <c r="J2014" s="25"/>
      <c r="K2014" s="14" t="str">
        <f aca="false">IF(OR($J2014="",$I2014=""),"",IF(OR(AND($J2014="Gelmintoz",$I2014&gt;=2,$I2014&lt;=10),AND($J2014="Onkogematologik",$I2014&gt;=2,$I2014&lt;=18)),"Ha","Yo'q"))</f>
        <v/>
      </c>
      <c r="L2014" s="25"/>
      <c r="M2014" s="12"/>
      <c r="N2014" s="14" t="str">
        <f aca="false">IF(OR($C2014="",$D2014="",$J2014="",$B2014=""),"",IF(COUNTIFS($C$5:$C$2504,$C2014,$D$5:$D$2504,$D2014,$J$5:$J$2504,$J2014,$B$5:$B$2504,$B2014)&gt;1,"Takror",""))</f>
        <v/>
      </c>
    </row>
    <row r="2015" customFormat="false" ht="15" hidden="false" customHeight="false" outlineLevel="0" collapsed="false">
      <c r="A2015" s="8" t="n">
        <v>2011</v>
      </c>
      <c r="B2015" s="13"/>
      <c r="C2015" s="12"/>
      <c r="D2015" s="13"/>
      <c r="E2015" s="24"/>
      <c r="F2015" s="12"/>
      <c r="G2015" s="12"/>
      <c r="H2015" s="25"/>
      <c r="I2015" s="14" t="str">
        <f aca="false">IF(OR($D2015="",$B2015=""),"",INT(($B2015-$D2015)/365.25))</f>
        <v/>
      </c>
      <c r="J2015" s="25"/>
      <c r="K2015" s="14" t="str">
        <f aca="false">IF(OR($J2015="",$I2015=""),"",IF(OR(AND($J2015="Gelmintoz",$I2015&gt;=2,$I2015&lt;=10),AND($J2015="Onkogematologik",$I2015&gt;=2,$I2015&lt;=18)),"Ha","Yo'q"))</f>
        <v/>
      </c>
      <c r="L2015" s="25"/>
      <c r="M2015" s="12"/>
      <c r="N2015" s="14" t="str">
        <f aca="false">IF(OR($C2015="",$D2015="",$J2015="",$B2015=""),"",IF(COUNTIFS($C$5:$C$2504,$C2015,$D$5:$D$2504,$D2015,$J$5:$J$2504,$J2015,$B$5:$B$2504,$B2015)&gt;1,"Takror",""))</f>
        <v/>
      </c>
    </row>
    <row r="2016" customFormat="false" ht="15" hidden="false" customHeight="false" outlineLevel="0" collapsed="false">
      <c r="A2016" s="8" t="n">
        <v>2012</v>
      </c>
      <c r="B2016" s="13"/>
      <c r="C2016" s="12"/>
      <c r="D2016" s="13"/>
      <c r="E2016" s="24"/>
      <c r="F2016" s="12"/>
      <c r="G2016" s="12"/>
      <c r="H2016" s="25"/>
      <c r="I2016" s="14" t="str">
        <f aca="false">IF(OR($D2016="",$B2016=""),"",INT(($B2016-$D2016)/365.25))</f>
        <v/>
      </c>
      <c r="J2016" s="25"/>
      <c r="K2016" s="14" t="str">
        <f aca="false">IF(OR($J2016="",$I2016=""),"",IF(OR(AND($J2016="Gelmintoz",$I2016&gt;=2,$I2016&lt;=10),AND($J2016="Onkogematologik",$I2016&gt;=2,$I2016&lt;=18)),"Ha","Yo'q"))</f>
        <v/>
      </c>
      <c r="L2016" s="25"/>
      <c r="M2016" s="12"/>
      <c r="N2016" s="14" t="str">
        <f aca="false">IF(OR($C2016="",$D2016="",$J2016="",$B2016=""),"",IF(COUNTIFS($C$5:$C$2504,$C2016,$D$5:$D$2504,$D2016,$J$5:$J$2504,$J2016,$B$5:$B$2504,$B2016)&gt;1,"Takror",""))</f>
        <v/>
      </c>
    </row>
    <row r="2017" customFormat="false" ht="15" hidden="false" customHeight="false" outlineLevel="0" collapsed="false">
      <c r="A2017" s="8" t="n">
        <v>2013</v>
      </c>
      <c r="B2017" s="13"/>
      <c r="C2017" s="12"/>
      <c r="D2017" s="13"/>
      <c r="E2017" s="24"/>
      <c r="F2017" s="12"/>
      <c r="G2017" s="12"/>
      <c r="H2017" s="25"/>
      <c r="I2017" s="14" t="str">
        <f aca="false">IF(OR($D2017="",$B2017=""),"",INT(($B2017-$D2017)/365.25))</f>
        <v/>
      </c>
      <c r="J2017" s="25"/>
      <c r="K2017" s="14" t="str">
        <f aca="false">IF(OR($J2017="",$I2017=""),"",IF(OR(AND($J2017="Gelmintoz",$I2017&gt;=2,$I2017&lt;=10),AND($J2017="Onkogematologik",$I2017&gt;=2,$I2017&lt;=18)),"Ha","Yo'q"))</f>
        <v/>
      </c>
      <c r="L2017" s="25"/>
      <c r="M2017" s="12"/>
      <c r="N2017" s="14" t="str">
        <f aca="false">IF(OR($C2017="",$D2017="",$J2017="",$B2017=""),"",IF(COUNTIFS($C$5:$C$2504,$C2017,$D$5:$D$2504,$D2017,$J$5:$J$2504,$J2017,$B$5:$B$2504,$B2017)&gt;1,"Takror",""))</f>
        <v/>
      </c>
    </row>
    <row r="2018" customFormat="false" ht="15" hidden="false" customHeight="false" outlineLevel="0" collapsed="false">
      <c r="A2018" s="8" t="n">
        <v>2014</v>
      </c>
      <c r="B2018" s="13"/>
      <c r="C2018" s="12"/>
      <c r="D2018" s="13"/>
      <c r="E2018" s="24"/>
      <c r="F2018" s="12"/>
      <c r="G2018" s="12"/>
      <c r="H2018" s="25"/>
      <c r="I2018" s="14" t="str">
        <f aca="false">IF(OR($D2018="",$B2018=""),"",INT(($B2018-$D2018)/365.25))</f>
        <v/>
      </c>
      <c r="J2018" s="25"/>
      <c r="K2018" s="14" t="str">
        <f aca="false">IF(OR($J2018="",$I2018=""),"",IF(OR(AND($J2018="Gelmintoz",$I2018&gt;=2,$I2018&lt;=10),AND($J2018="Onkogematologik",$I2018&gt;=2,$I2018&lt;=18)),"Ha","Yo'q"))</f>
        <v/>
      </c>
      <c r="L2018" s="25"/>
      <c r="M2018" s="12"/>
      <c r="N2018" s="14" t="str">
        <f aca="false">IF(OR($C2018="",$D2018="",$J2018="",$B2018=""),"",IF(COUNTIFS($C$5:$C$2504,$C2018,$D$5:$D$2504,$D2018,$J$5:$J$2504,$J2018,$B$5:$B$2504,$B2018)&gt;1,"Takror",""))</f>
        <v/>
      </c>
    </row>
    <row r="2019" customFormat="false" ht="15" hidden="false" customHeight="false" outlineLevel="0" collapsed="false">
      <c r="A2019" s="8" t="n">
        <v>2015</v>
      </c>
      <c r="B2019" s="13"/>
      <c r="C2019" s="12"/>
      <c r="D2019" s="13"/>
      <c r="E2019" s="24"/>
      <c r="F2019" s="12"/>
      <c r="G2019" s="12"/>
      <c r="H2019" s="25"/>
      <c r="I2019" s="14" t="str">
        <f aca="false">IF(OR($D2019="",$B2019=""),"",INT(($B2019-$D2019)/365.25))</f>
        <v/>
      </c>
      <c r="J2019" s="25"/>
      <c r="K2019" s="14" t="str">
        <f aca="false">IF(OR($J2019="",$I2019=""),"",IF(OR(AND($J2019="Gelmintoz",$I2019&gt;=2,$I2019&lt;=10),AND($J2019="Onkogematologik",$I2019&gt;=2,$I2019&lt;=18)),"Ha","Yo'q"))</f>
        <v/>
      </c>
      <c r="L2019" s="25"/>
      <c r="M2019" s="12"/>
      <c r="N2019" s="14" t="str">
        <f aca="false">IF(OR($C2019="",$D2019="",$J2019="",$B2019=""),"",IF(COUNTIFS($C$5:$C$2504,$C2019,$D$5:$D$2504,$D2019,$J$5:$J$2504,$J2019,$B$5:$B$2504,$B2019)&gt;1,"Takror",""))</f>
        <v/>
      </c>
    </row>
    <row r="2020" customFormat="false" ht="15" hidden="false" customHeight="false" outlineLevel="0" collapsed="false">
      <c r="A2020" s="8" t="n">
        <v>2016</v>
      </c>
      <c r="B2020" s="13"/>
      <c r="C2020" s="12"/>
      <c r="D2020" s="13"/>
      <c r="E2020" s="24"/>
      <c r="F2020" s="12"/>
      <c r="G2020" s="12"/>
      <c r="H2020" s="25"/>
      <c r="I2020" s="14" t="str">
        <f aca="false">IF(OR($D2020="",$B2020=""),"",INT(($B2020-$D2020)/365.25))</f>
        <v/>
      </c>
      <c r="J2020" s="25"/>
      <c r="K2020" s="14" t="str">
        <f aca="false">IF(OR($J2020="",$I2020=""),"",IF(OR(AND($J2020="Gelmintoz",$I2020&gt;=2,$I2020&lt;=10),AND($J2020="Onkogematologik",$I2020&gt;=2,$I2020&lt;=18)),"Ha","Yo'q"))</f>
        <v/>
      </c>
      <c r="L2020" s="25"/>
      <c r="M2020" s="12"/>
      <c r="N2020" s="14" t="str">
        <f aca="false">IF(OR($C2020="",$D2020="",$J2020="",$B2020=""),"",IF(COUNTIFS($C$5:$C$2504,$C2020,$D$5:$D$2504,$D2020,$J$5:$J$2504,$J2020,$B$5:$B$2504,$B2020)&gt;1,"Takror",""))</f>
        <v/>
      </c>
    </row>
    <row r="2021" customFormat="false" ht="15" hidden="false" customHeight="false" outlineLevel="0" collapsed="false">
      <c r="A2021" s="8" t="n">
        <v>2017</v>
      </c>
      <c r="B2021" s="13"/>
      <c r="C2021" s="12"/>
      <c r="D2021" s="13"/>
      <c r="E2021" s="24"/>
      <c r="F2021" s="12"/>
      <c r="G2021" s="12"/>
      <c r="H2021" s="25"/>
      <c r="I2021" s="14" t="str">
        <f aca="false">IF(OR($D2021="",$B2021=""),"",INT(($B2021-$D2021)/365.25))</f>
        <v/>
      </c>
      <c r="J2021" s="25"/>
      <c r="K2021" s="14" t="str">
        <f aca="false">IF(OR($J2021="",$I2021=""),"",IF(OR(AND($J2021="Gelmintoz",$I2021&gt;=2,$I2021&lt;=10),AND($J2021="Onkogematologik",$I2021&gt;=2,$I2021&lt;=18)),"Ha","Yo'q"))</f>
        <v/>
      </c>
      <c r="L2021" s="25"/>
      <c r="M2021" s="12"/>
      <c r="N2021" s="14" t="str">
        <f aca="false">IF(OR($C2021="",$D2021="",$J2021="",$B2021=""),"",IF(COUNTIFS($C$5:$C$2504,$C2021,$D$5:$D$2504,$D2021,$J$5:$J$2504,$J2021,$B$5:$B$2504,$B2021)&gt;1,"Takror",""))</f>
        <v/>
      </c>
    </row>
    <row r="2022" customFormat="false" ht="15" hidden="false" customHeight="false" outlineLevel="0" collapsed="false">
      <c r="A2022" s="8" t="n">
        <v>2018</v>
      </c>
      <c r="B2022" s="13"/>
      <c r="C2022" s="12"/>
      <c r="D2022" s="13"/>
      <c r="E2022" s="24"/>
      <c r="F2022" s="12"/>
      <c r="G2022" s="12"/>
      <c r="H2022" s="25"/>
      <c r="I2022" s="14" t="str">
        <f aca="false">IF(OR($D2022="",$B2022=""),"",INT(($B2022-$D2022)/365.25))</f>
        <v/>
      </c>
      <c r="J2022" s="25"/>
      <c r="K2022" s="14" t="str">
        <f aca="false">IF(OR($J2022="",$I2022=""),"",IF(OR(AND($J2022="Gelmintoz",$I2022&gt;=2,$I2022&lt;=10),AND($J2022="Onkogematologik",$I2022&gt;=2,$I2022&lt;=18)),"Ha","Yo'q"))</f>
        <v/>
      </c>
      <c r="L2022" s="25"/>
      <c r="M2022" s="12"/>
      <c r="N2022" s="14" t="str">
        <f aca="false">IF(OR($C2022="",$D2022="",$J2022="",$B2022=""),"",IF(COUNTIFS($C$5:$C$2504,$C2022,$D$5:$D$2504,$D2022,$J$5:$J$2504,$J2022,$B$5:$B$2504,$B2022)&gt;1,"Takror",""))</f>
        <v/>
      </c>
    </row>
    <row r="2023" customFormat="false" ht="15" hidden="false" customHeight="false" outlineLevel="0" collapsed="false">
      <c r="A2023" s="8" t="n">
        <v>2019</v>
      </c>
      <c r="B2023" s="13"/>
      <c r="C2023" s="12"/>
      <c r="D2023" s="13"/>
      <c r="E2023" s="24"/>
      <c r="F2023" s="12"/>
      <c r="G2023" s="12"/>
      <c r="H2023" s="25"/>
      <c r="I2023" s="14" t="str">
        <f aca="false">IF(OR($D2023="",$B2023=""),"",INT(($B2023-$D2023)/365.25))</f>
        <v/>
      </c>
      <c r="J2023" s="25"/>
      <c r="K2023" s="14" t="str">
        <f aca="false">IF(OR($J2023="",$I2023=""),"",IF(OR(AND($J2023="Gelmintoz",$I2023&gt;=2,$I2023&lt;=10),AND($J2023="Onkogematologik",$I2023&gt;=2,$I2023&lt;=18)),"Ha","Yo'q"))</f>
        <v/>
      </c>
      <c r="L2023" s="25"/>
      <c r="M2023" s="12"/>
      <c r="N2023" s="14" t="str">
        <f aca="false">IF(OR($C2023="",$D2023="",$J2023="",$B2023=""),"",IF(COUNTIFS($C$5:$C$2504,$C2023,$D$5:$D$2504,$D2023,$J$5:$J$2504,$J2023,$B$5:$B$2504,$B2023)&gt;1,"Takror",""))</f>
        <v/>
      </c>
    </row>
    <row r="2024" customFormat="false" ht="15" hidden="false" customHeight="false" outlineLevel="0" collapsed="false">
      <c r="A2024" s="8" t="n">
        <v>2020</v>
      </c>
      <c r="B2024" s="13"/>
      <c r="C2024" s="12"/>
      <c r="D2024" s="13"/>
      <c r="E2024" s="24"/>
      <c r="F2024" s="12"/>
      <c r="G2024" s="12"/>
      <c r="H2024" s="25"/>
      <c r="I2024" s="14" t="str">
        <f aca="false">IF(OR($D2024="",$B2024=""),"",INT(($B2024-$D2024)/365.25))</f>
        <v/>
      </c>
      <c r="J2024" s="25"/>
      <c r="K2024" s="14" t="str">
        <f aca="false">IF(OR($J2024="",$I2024=""),"",IF(OR(AND($J2024="Gelmintoz",$I2024&gt;=2,$I2024&lt;=10),AND($J2024="Onkogematologik",$I2024&gt;=2,$I2024&lt;=18)),"Ha","Yo'q"))</f>
        <v/>
      </c>
      <c r="L2024" s="25"/>
      <c r="M2024" s="12"/>
      <c r="N2024" s="14" t="str">
        <f aca="false">IF(OR($C2024="",$D2024="",$J2024="",$B2024=""),"",IF(COUNTIFS($C$5:$C$2504,$C2024,$D$5:$D$2504,$D2024,$J$5:$J$2504,$J2024,$B$5:$B$2504,$B2024)&gt;1,"Takror",""))</f>
        <v/>
      </c>
    </row>
    <row r="2025" customFormat="false" ht="15" hidden="false" customHeight="false" outlineLevel="0" collapsed="false">
      <c r="A2025" s="8" t="n">
        <v>2021</v>
      </c>
      <c r="B2025" s="13"/>
      <c r="C2025" s="12"/>
      <c r="D2025" s="13"/>
      <c r="E2025" s="24"/>
      <c r="F2025" s="12"/>
      <c r="G2025" s="12"/>
      <c r="H2025" s="25"/>
      <c r="I2025" s="14" t="str">
        <f aca="false">IF(OR($D2025="",$B2025=""),"",INT(($B2025-$D2025)/365.25))</f>
        <v/>
      </c>
      <c r="J2025" s="25"/>
      <c r="K2025" s="14" t="str">
        <f aca="false">IF(OR($J2025="",$I2025=""),"",IF(OR(AND($J2025="Gelmintoz",$I2025&gt;=2,$I2025&lt;=10),AND($J2025="Onkogematologik",$I2025&gt;=2,$I2025&lt;=18)),"Ha","Yo'q"))</f>
        <v/>
      </c>
      <c r="L2025" s="25"/>
      <c r="M2025" s="12"/>
      <c r="N2025" s="14" t="str">
        <f aca="false">IF(OR($C2025="",$D2025="",$J2025="",$B2025=""),"",IF(COUNTIFS($C$5:$C$2504,$C2025,$D$5:$D$2504,$D2025,$J$5:$J$2504,$J2025,$B$5:$B$2504,$B2025)&gt;1,"Takror",""))</f>
        <v/>
      </c>
    </row>
    <row r="2026" customFormat="false" ht="15" hidden="false" customHeight="false" outlineLevel="0" collapsed="false">
      <c r="A2026" s="8" t="n">
        <v>2022</v>
      </c>
      <c r="B2026" s="13"/>
      <c r="C2026" s="12"/>
      <c r="D2026" s="13"/>
      <c r="E2026" s="24"/>
      <c r="F2026" s="12"/>
      <c r="G2026" s="12"/>
      <c r="H2026" s="25"/>
      <c r="I2026" s="14" t="str">
        <f aca="false">IF(OR($D2026="",$B2026=""),"",INT(($B2026-$D2026)/365.25))</f>
        <v/>
      </c>
      <c r="J2026" s="25"/>
      <c r="K2026" s="14" t="str">
        <f aca="false">IF(OR($J2026="",$I2026=""),"",IF(OR(AND($J2026="Gelmintoz",$I2026&gt;=2,$I2026&lt;=10),AND($J2026="Onkogematologik",$I2026&gt;=2,$I2026&lt;=18)),"Ha","Yo'q"))</f>
        <v/>
      </c>
      <c r="L2026" s="25"/>
      <c r="M2026" s="12"/>
      <c r="N2026" s="14" t="str">
        <f aca="false">IF(OR($C2026="",$D2026="",$J2026="",$B2026=""),"",IF(COUNTIFS($C$5:$C$2504,$C2026,$D$5:$D$2504,$D2026,$J$5:$J$2504,$J2026,$B$5:$B$2504,$B2026)&gt;1,"Takror",""))</f>
        <v/>
      </c>
    </row>
    <row r="2027" customFormat="false" ht="15" hidden="false" customHeight="false" outlineLevel="0" collapsed="false">
      <c r="A2027" s="8" t="n">
        <v>2023</v>
      </c>
      <c r="B2027" s="13"/>
      <c r="C2027" s="12"/>
      <c r="D2027" s="13"/>
      <c r="E2027" s="24"/>
      <c r="F2027" s="12"/>
      <c r="G2027" s="12"/>
      <c r="H2027" s="25"/>
      <c r="I2027" s="14" t="str">
        <f aca="false">IF(OR($D2027="",$B2027=""),"",INT(($B2027-$D2027)/365.25))</f>
        <v/>
      </c>
      <c r="J2027" s="25"/>
      <c r="K2027" s="14" t="str">
        <f aca="false">IF(OR($J2027="",$I2027=""),"",IF(OR(AND($J2027="Gelmintoz",$I2027&gt;=2,$I2027&lt;=10),AND($J2027="Onkogematologik",$I2027&gt;=2,$I2027&lt;=18)),"Ha","Yo'q"))</f>
        <v/>
      </c>
      <c r="L2027" s="25"/>
      <c r="M2027" s="12"/>
      <c r="N2027" s="14" t="str">
        <f aca="false">IF(OR($C2027="",$D2027="",$J2027="",$B2027=""),"",IF(COUNTIFS($C$5:$C$2504,$C2027,$D$5:$D$2504,$D2027,$J$5:$J$2504,$J2027,$B$5:$B$2504,$B2027)&gt;1,"Takror",""))</f>
        <v/>
      </c>
    </row>
    <row r="2028" customFormat="false" ht="15" hidden="false" customHeight="false" outlineLevel="0" collapsed="false">
      <c r="A2028" s="8" t="n">
        <v>2024</v>
      </c>
      <c r="B2028" s="13"/>
      <c r="C2028" s="12"/>
      <c r="D2028" s="13"/>
      <c r="E2028" s="24"/>
      <c r="F2028" s="12"/>
      <c r="G2028" s="12"/>
      <c r="H2028" s="25"/>
      <c r="I2028" s="14" t="str">
        <f aca="false">IF(OR($D2028="",$B2028=""),"",INT(($B2028-$D2028)/365.25))</f>
        <v/>
      </c>
      <c r="J2028" s="25"/>
      <c r="K2028" s="14" t="str">
        <f aca="false">IF(OR($J2028="",$I2028=""),"",IF(OR(AND($J2028="Gelmintoz",$I2028&gt;=2,$I2028&lt;=10),AND($J2028="Onkogematologik",$I2028&gt;=2,$I2028&lt;=18)),"Ha","Yo'q"))</f>
        <v/>
      </c>
      <c r="L2028" s="25"/>
      <c r="M2028" s="12"/>
      <c r="N2028" s="14" t="str">
        <f aca="false">IF(OR($C2028="",$D2028="",$J2028="",$B2028=""),"",IF(COUNTIFS($C$5:$C$2504,$C2028,$D$5:$D$2504,$D2028,$J$5:$J$2504,$J2028,$B$5:$B$2504,$B2028)&gt;1,"Takror",""))</f>
        <v/>
      </c>
    </row>
    <row r="2029" customFormat="false" ht="15" hidden="false" customHeight="false" outlineLevel="0" collapsed="false">
      <c r="A2029" s="8" t="n">
        <v>2025</v>
      </c>
      <c r="B2029" s="13"/>
      <c r="C2029" s="12"/>
      <c r="D2029" s="13"/>
      <c r="E2029" s="24"/>
      <c r="F2029" s="12"/>
      <c r="G2029" s="12"/>
      <c r="H2029" s="25"/>
      <c r="I2029" s="14" t="str">
        <f aca="false">IF(OR($D2029="",$B2029=""),"",INT(($B2029-$D2029)/365.25))</f>
        <v/>
      </c>
      <c r="J2029" s="25"/>
      <c r="K2029" s="14" t="str">
        <f aca="false">IF(OR($J2029="",$I2029=""),"",IF(OR(AND($J2029="Gelmintoz",$I2029&gt;=2,$I2029&lt;=10),AND($J2029="Onkogematologik",$I2029&gt;=2,$I2029&lt;=18)),"Ha","Yo'q"))</f>
        <v/>
      </c>
      <c r="L2029" s="25"/>
      <c r="M2029" s="12"/>
      <c r="N2029" s="14" t="str">
        <f aca="false">IF(OR($C2029="",$D2029="",$J2029="",$B2029=""),"",IF(COUNTIFS($C$5:$C$2504,$C2029,$D$5:$D$2504,$D2029,$J$5:$J$2504,$J2029,$B$5:$B$2504,$B2029)&gt;1,"Takror",""))</f>
        <v/>
      </c>
    </row>
    <row r="2030" customFormat="false" ht="15" hidden="false" customHeight="false" outlineLevel="0" collapsed="false">
      <c r="A2030" s="8" t="n">
        <v>2026</v>
      </c>
      <c r="B2030" s="13"/>
      <c r="C2030" s="12"/>
      <c r="D2030" s="13"/>
      <c r="E2030" s="24"/>
      <c r="F2030" s="12"/>
      <c r="G2030" s="12"/>
      <c r="H2030" s="25"/>
      <c r="I2030" s="14" t="str">
        <f aca="false">IF(OR($D2030="",$B2030=""),"",INT(($B2030-$D2030)/365.25))</f>
        <v/>
      </c>
      <c r="J2030" s="25"/>
      <c r="K2030" s="14" t="str">
        <f aca="false">IF(OR($J2030="",$I2030=""),"",IF(OR(AND($J2030="Gelmintoz",$I2030&gt;=2,$I2030&lt;=10),AND($J2030="Onkogematologik",$I2030&gt;=2,$I2030&lt;=18)),"Ha","Yo'q"))</f>
        <v/>
      </c>
      <c r="L2030" s="25"/>
      <c r="M2030" s="12"/>
      <c r="N2030" s="14" t="str">
        <f aca="false">IF(OR($C2030="",$D2030="",$J2030="",$B2030=""),"",IF(COUNTIFS($C$5:$C$2504,$C2030,$D$5:$D$2504,$D2030,$J$5:$J$2504,$J2030,$B$5:$B$2504,$B2030)&gt;1,"Takror",""))</f>
        <v/>
      </c>
    </row>
    <row r="2031" customFormat="false" ht="15" hidden="false" customHeight="false" outlineLevel="0" collapsed="false">
      <c r="A2031" s="8" t="n">
        <v>2027</v>
      </c>
      <c r="B2031" s="13"/>
      <c r="C2031" s="12"/>
      <c r="D2031" s="13"/>
      <c r="E2031" s="24"/>
      <c r="F2031" s="12"/>
      <c r="G2031" s="12"/>
      <c r="H2031" s="25"/>
      <c r="I2031" s="14" t="str">
        <f aca="false">IF(OR($D2031="",$B2031=""),"",INT(($B2031-$D2031)/365.25))</f>
        <v/>
      </c>
      <c r="J2031" s="25"/>
      <c r="K2031" s="14" t="str">
        <f aca="false">IF(OR($J2031="",$I2031=""),"",IF(OR(AND($J2031="Gelmintoz",$I2031&gt;=2,$I2031&lt;=10),AND($J2031="Onkogematologik",$I2031&gt;=2,$I2031&lt;=18)),"Ha","Yo'q"))</f>
        <v/>
      </c>
      <c r="L2031" s="25"/>
      <c r="M2031" s="12"/>
      <c r="N2031" s="14" t="str">
        <f aca="false">IF(OR($C2031="",$D2031="",$J2031="",$B2031=""),"",IF(COUNTIFS($C$5:$C$2504,$C2031,$D$5:$D$2504,$D2031,$J$5:$J$2504,$J2031,$B$5:$B$2504,$B2031)&gt;1,"Takror",""))</f>
        <v/>
      </c>
    </row>
    <row r="2032" customFormat="false" ht="15" hidden="false" customHeight="false" outlineLevel="0" collapsed="false">
      <c r="A2032" s="8" t="n">
        <v>2028</v>
      </c>
      <c r="B2032" s="13"/>
      <c r="C2032" s="12"/>
      <c r="D2032" s="13"/>
      <c r="E2032" s="24"/>
      <c r="F2032" s="12"/>
      <c r="G2032" s="12"/>
      <c r="H2032" s="25"/>
      <c r="I2032" s="14" t="str">
        <f aca="false">IF(OR($D2032="",$B2032=""),"",INT(($B2032-$D2032)/365.25))</f>
        <v/>
      </c>
      <c r="J2032" s="25"/>
      <c r="K2032" s="14" t="str">
        <f aca="false">IF(OR($J2032="",$I2032=""),"",IF(OR(AND($J2032="Gelmintoz",$I2032&gt;=2,$I2032&lt;=10),AND($J2032="Onkogematologik",$I2032&gt;=2,$I2032&lt;=18)),"Ha","Yo'q"))</f>
        <v/>
      </c>
      <c r="L2032" s="25"/>
      <c r="M2032" s="12"/>
      <c r="N2032" s="14" t="str">
        <f aca="false">IF(OR($C2032="",$D2032="",$J2032="",$B2032=""),"",IF(COUNTIFS($C$5:$C$2504,$C2032,$D$5:$D$2504,$D2032,$J$5:$J$2504,$J2032,$B$5:$B$2504,$B2032)&gt;1,"Takror",""))</f>
        <v/>
      </c>
    </row>
    <row r="2033" customFormat="false" ht="15" hidden="false" customHeight="false" outlineLevel="0" collapsed="false">
      <c r="A2033" s="8" t="n">
        <v>2029</v>
      </c>
      <c r="B2033" s="13"/>
      <c r="C2033" s="12"/>
      <c r="D2033" s="13"/>
      <c r="E2033" s="24"/>
      <c r="F2033" s="12"/>
      <c r="G2033" s="12"/>
      <c r="H2033" s="25"/>
      <c r="I2033" s="14" t="str">
        <f aca="false">IF(OR($D2033="",$B2033=""),"",INT(($B2033-$D2033)/365.25))</f>
        <v/>
      </c>
      <c r="J2033" s="25"/>
      <c r="K2033" s="14" t="str">
        <f aca="false">IF(OR($J2033="",$I2033=""),"",IF(OR(AND($J2033="Gelmintoz",$I2033&gt;=2,$I2033&lt;=10),AND($J2033="Onkogematologik",$I2033&gt;=2,$I2033&lt;=18)),"Ha","Yo'q"))</f>
        <v/>
      </c>
      <c r="L2033" s="25"/>
      <c r="M2033" s="12"/>
      <c r="N2033" s="14" t="str">
        <f aca="false">IF(OR($C2033="",$D2033="",$J2033="",$B2033=""),"",IF(COUNTIFS($C$5:$C$2504,$C2033,$D$5:$D$2504,$D2033,$J$5:$J$2504,$J2033,$B$5:$B$2504,$B2033)&gt;1,"Takror",""))</f>
        <v/>
      </c>
    </row>
    <row r="2034" customFormat="false" ht="15" hidden="false" customHeight="false" outlineLevel="0" collapsed="false">
      <c r="A2034" s="8" t="n">
        <v>2030</v>
      </c>
      <c r="B2034" s="13"/>
      <c r="C2034" s="12"/>
      <c r="D2034" s="13"/>
      <c r="E2034" s="24"/>
      <c r="F2034" s="12"/>
      <c r="G2034" s="12"/>
      <c r="H2034" s="25"/>
      <c r="I2034" s="14" t="str">
        <f aca="false">IF(OR($D2034="",$B2034=""),"",INT(($B2034-$D2034)/365.25))</f>
        <v/>
      </c>
      <c r="J2034" s="25"/>
      <c r="K2034" s="14" t="str">
        <f aca="false">IF(OR($J2034="",$I2034=""),"",IF(OR(AND($J2034="Gelmintoz",$I2034&gt;=2,$I2034&lt;=10),AND($J2034="Onkogematologik",$I2034&gt;=2,$I2034&lt;=18)),"Ha","Yo'q"))</f>
        <v/>
      </c>
      <c r="L2034" s="25"/>
      <c r="M2034" s="12"/>
      <c r="N2034" s="14" t="str">
        <f aca="false">IF(OR($C2034="",$D2034="",$J2034="",$B2034=""),"",IF(COUNTIFS($C$5:$C$2504,$C2034,$D$5:$D$2504,$D2034,$J$5:$J$2504,$J2034,$B$5:$B$2504,$B2034)&gt;1,"Takror",""))</f>
        <v/>
      </c>
    </row>
    <row r="2035" customFormat="false" ht="15" hidden="false" customHeight="false" outlineLevel="0" collapsed="false">
      <c r="A2035" s="8" t="n">
        <v>2031</v>
      </c>
      <c r="B2035" s="13"/>
      <c r="C2035" s="12"/>
      <c r="D2035" s="13"/>
      <c r="E2035" s="24"/>
      <c r="F2035" s="12"/>
      <c r="G2035" s="12"/>
      <c r="H2035" s="25"/>
      <c r="I2035" s="14" t="str">
        <f aca="false">IF(OR($D2035="",$B2035=""),"",INT(($B2035-$D2035)/365.25))</f>
        <v/>
      </c>
      <c r="J2035" s="25"/>
      <c r="K2035" s="14" t="str">
        <f aca="false">IF(OR($J2035="",$I2035=""),"",IF(OR(AND($J2035="Gelmintoz",$I2035&gt;=2,$I2035&lt;=10),AND($J2035="Onkogematologik",$I2035&gt;=2,$I2035&lt;=18)),"Ha","Yo'q"))</f>
        <v/>
      </c>
      <c r="L2035" s="25"/>
      <c r="M2035" s="12"/>
      <c r="N2035" s="14" t="str">
        <f aca="false">IF(OR($C2035="",$D2035="",$J2035="",$B2035=""),"",IF(COUNTIFS($C$5:$C$2504,$C2035,$D$5:$D$2504,$D2035,$J$5:$J$2504,$J2035,$B$5:$B$2504,$B2035)&gt;1,"Takror",""))</f>
        <v/>
      </c>
    </row>
    <row r="2036" customFormat="false" ht="15" hidden="false" customHeight="false" outlineLevel="0" collapsed="false">
      <c r="A2036" s="8" t="n">
        <v>2032</v>
      </c>
      <c r="B2036" s="13"/>
      <c r="C2036" s="12"/>
      <c r="D2036" s="13"/>
      <c r="E2036" s="24"/>
      <c r="F2036" s="12"/>
      <c r="G2036" s="12"/>
      <c r="H2036" s="25"/>
      <c r="I2036" s="14" t="str">
        <f aca="false">IF(OR($D2036="",$B2036=""),"",INT(($B2036-$D2036)/365.25))</f>
        <v/>
      </c>
      <c r="J2036" s="25"/>
      <c r="K2036" s="14" t="str">
        <f aca="false">IF(OR($J2036="",$I2036=""),"",IF(OR(AND($J2036="Gelmintoz",$I2036&gt;=2,$I2036&lt;=10),AND($J2036="Onkogematologik",$I2036&gt;=2,$I2036&lt;=18)),"Ha","Yo'q"))</f>
        <v/>
      </c>
      <c r="L2036" s="25"/>
      <c r="M2036" s="12"/>
      <c r="N2036" s="14" t="str">
        <f aca="false">IF(OR($C2036="",$D2036="",$J2036="",$B2036=""),"",IF(COUNTIFS($C$5:$C$2504,$C2036,$D$5:$D$2504,$D2036,$J$5:$J$2504,$J2036,$B$5:$B$2504,$B2036)&gt;1,"Takror",""))</f>
        <v/>
      </c>
    </row>
    <row r="2037" customFormat="false" ht="15" hidden="false" customHeight="false" outlineLevel="0" collapsed="false">
      <c r="A2037" s="8" t="n">
        <v>2033</v>
      </c>
      <c r="B2037" s="13"/>
      <c r="C2037" s="12"/>
      <c r="D2037" s="13"/>
      <c r="E2037" s="24"/>
      <c r="F2037" s="12"/>
      <c r="G2037" s="12"/>
      <c r="H2037" s="25"/>
      <c r="I2037" s="14" t="str">
        <f aca="false">IF(OR($D2037="",$B2037=""),"",INT(($B2037-$D2037)/365.25))</f>
        <v/>
      </c>
      <c r="J2037" s="25"/>
      <c r="K2037" s="14" t="str">
        <f aca="false">IF(OR($J2037="",$I2037=""),"",IF(OR(AND($J2037="Gelmintoz",$I2037&gt;=2,$I2037&lt;=10),AND($J2037="Onkogematologik",$I2037&gt;=2,$I2037&lt;=18)),"Ha","Yo'q"))</f>
        <v/>
      </c>
      <c r="L2037" s="25"/>
      <c r="M2037" s="12"/>
      <c r="N2037" s="14" t="str">
        <f aca="false">IF(OR($C2037="",$D2037="",$J2037="",$B2037=""),"",IF(COUNTIFS($C$5:$C$2504,$C2037,$D$5:$D$2504,$D2037,$J$5:$J$2504,$J2037,$B$5:$B$2504,$B2037)&gt;1,"Takror",""))</f>
        <v/>
      </c>
    </row>
    <row r="2038" customFormat="false" ht="15" hidden="false" customHeight="false" outlineLevel="0" collapsed="false">
      <c r="A2038" s="8" t="n">
        <v>2034</v>
      </c>
      <c r="B2038" s="13"/>
      <c r="C2038" s="12"/>
      <c r="D2038" s="13"/>
      <c r="E2038" s="24"/>
      <c r="F2038" s="12"/>
      <c r="G2038" s="12"/>
      <c r="H2038" s="25"/>
      <c r="I2038" s="14" t="str">
        <f aca="false">IF(OR($D2038="",$B2038=""),"",INT(($B2038-$D2038)/365.25))</f>
        <v/>
      </c>
      <c r="J2038" s="25"/>
      <c r="K2038" s="14" t="str">
        <f aca="false">IF(OR($J2038="",$I2038=""),"",IF(OR(AND($J2038="Gelmintoz",$I2038&gt;=2,$I2038&lt;=10),AND($J2038="Onkogematologik",$I2038&gt;=2,$I2038&lt;=18)),"Ha","Yo'q"))</f>
        <v/>
      </c>
      <c r="L2038" s="25"/>
      <c r="M2038" s="12"/>
      <c r="N2038" s="14" t="str">
        <f aca="false">IF(OR($C2038="",$D2038="",$J2038="",$B2038=""),"",IF(COUNTIFS($C$5:$C$2504,$C2038,$D$5:$D$2504,$D2038,$J$5:$J$2504,$J2038,$B$5:$B$2504,$B2038)&gt;1,"Takror",""))</f>
        <v/>
      </c>
    </row>
    <row r="2039" customFormat="false" ht="15" hidden="false" customHeight="false" outlineLevel="0" collapsed="false">
      <c r="A2039" s="8" t="n">
        <v>2035</v>
      </c>
      <c r="B2039" s="13"/>
      <c r="C2039" s="12"/>
      <c r="D2039" s="13"/>
      <c r="E2039" s="24"/>
      <c r="F2039" s="12"/>
      <c r="G2039" s="12"/>
      <c r="H2039" s="25"/>
      <c r="I2039" s="14" t="str">
        <f aca="false">IF(OR($D2039="",$B2039=""),"",INT(($B2039-$D2039)/365.25))</f>
        <v/>
      </c>
      <c r="J2039" s="25"/>
      <c r="K2039" s="14" t="str">
        <f aca="false">IF(OR($J2039="",$I2039=""),"",IF(OR(AND($J2039="Gelmintoz",$I2039&gt;=2,$I2039&lt;=10),AND($J2039="Onkogematologik",$I2039&gt;=2,$I2039&lt;=18)),"Ha","Yo'q"))</f>
        <v/>
      </c>
      <c r="L2039" s="25"/>
      <c r="M2039" s="12"/>
      <c r="N2039" s="14" t="str">
        <f aca="false">IF(OR($C2039="",$D2039="",$J2039="",$B2039=""),"",IF(COUNTIFS($C$5:$C$2504,$C2039,$D$5:$D$2504,$D2039,$J$5:$J$2504,$J2039,$B$5:$B$2504,$B2039)&gt;1,"Takror",""))</f>
        <v/>
      </c>
    </row>
    <row r="2040" customFormat="false" ht="15" hidden="false" customHeight="false" outlineLevel="0" collapsed="false">
      <c r="A2040" s="8" t="n">
        <v>2036</v>
      </c>
      <c r="B2040" s="13"/>
      <c r="C2040" s="12"/>
      <c r="D2040" s="13"/>
      <c r="E2040" s="24"/>
      <c r="F2040" s="12"/>
      <c r="G2040" s="12"/>
      <c r="H2040" s="25"/>
      <c r="I2040" s="14" t="str">
        <f aca="false">IF(OR($D2040="",$B2040=""),"",INT(($B2040-$D2040)/365.25))</f>
        <v/>
      </c>
      <c r="J2040" s="25"/>
      <c r="K2040" s="14" t="str">
        <f aca="false">IF(OR($J2040="",$I2040=""),"",IF(OR(AND($J2040="Gelmintoz",$I2040&gt;=2,$I2040&lt;=10),AND($J2040="Onkogematologik",$I2040&gt;=2,$I2040&lt;=18)),"Ha","Yo'q"))</f>
        <v/>
      </c>
      <c r="L2040" s="25"/>
      <c r="M2040" s="12"/>
      <c r="N2040" s="14" t="str">
        <f aca="false">IF(OR($C2040="",$D2040="",$J2040="",$B2040=""),"",IF(COUNTIFS($C$5:$C$2504,$C2040,$D$5:$D$2504,$D2040,$J$5:$J$2504,$J2040,$B$5:$B$2504,$B2040)&gt;1,"Takror",""))</f>
        <v/>
      </c>
    </row>
    <row r="2041" customFormat="false" ht="15" hidden="false" customHeight="false" outlineLevel="0" collapsed="false">
      <c r="A2041" s="8" t="n">
        <v>2037</v>
      </c>
      <c r="B2041" s="13"/>
      <c r="C2041" s="12"/>
      <c r="D2041" s="13"/>
      <c r="E2041" s="24"/>
      <c r="F2041" s="12"/>
      <c r="G2041" s="12"/>
      <c r="H2041" s="25"/>
      <c r="I2041" s="14" t="str">
        <f aca="false">IF(OR($D2041="",$B2041=""),"",INT(($B2041-$D2041)/365.25))</f>
        <v/>
      </c>
      <c r="J2041" s="25"/>
      <c r="K2041" s="14" t="str">
        <f aca="false">IF(OR($J2041="",$I2041=""),"",IF(OR(AND($J2041="Gelmintoz",$I2041&gt;=2,$I2041&lt;=10),AND($J2041="Onkogematologik",$I2041&gt;=2,$I2041&lt;=18)),"Ha","Yo'q"))</f>
        <v/>
      </c>
      <c r="L2041" s="25"/>
      <c r="M2041" s="12"/>
      <c r="N2041" s="14" t="str">
        <f aca="false">IF(OR($C2041="",$D2041="",$J2041="",$B2041=""),"",IF(COUNTIFS($C$5:$C$2504,$C2041,$D$5:$D$2504,$D2041,$J$5:$J$2504,$J2041,$B$5:$B$2504,$B2041)&gt;1,"Takror",""))</f>
        <v/>
      </c>
    </row>
    <row r="2042" customFormat="false" ht="15" hidden="false" customHeight="false" outlineLevel="0" collapsed="false">
      <c r="A2042" s="8" t="n">
        <v>2038</v>
      </c>
      <c r="B2042" s="13"/>
      <c r="C2042" s="12"/>
      <c r="D2042" s="13"/>
      <c r="E2042" s="24"/>
      <c r="F2042" s="12"/>
      <c r="G2042" s="12"/>
      <c r="H2042" s="25"/>
      <c r="I2042" s="14" t="str">
        <f aca="false">IF(OR($D2042="",$B2042=""),"",INT(($B2042-$D2042)/365.25))</f>
        <v/>
      </c>
      <c r="J2042" s="25"/>
      <c r="K2042" s="14" t="str">
        <f aca="false">IF(OR($J2042="",$I2042=""),"",IF(OR(AND($J2042="Gelmintoz",$I2042&gt;=2,$I2042&lt;=10),AND($J2042="Onkogematologik",$I2042&gt;=2,$I2042&lt;=18)),"Ha","Yo'q"))</f>
        <v/>
      </c>
      <c r="L2042" s="25"/>
      <c r="M2042" s="12"/>
      <c r="N2042" s="14" t="str">
        <f aca="false">IF(OR($C2042="",$D2042="",$J2042="",$B2042=""),"",IF(COUNTIFS($C$5:$C$2504,$C2042,$D$5:$D$2504,$D2042,$J$5:$J$2504,$J2042,$B$5:$B$2504,$B2042)&gt;1,"Takror",""))</f>
        <v/>
      </c>
    </row>
    <row r="2043" customFormat="false" ht="15" hidden="false" customHeight="false" outlineLevel="0" collapsed="false">
      <c r="A2043" s="8" t="n">
        <v>2039</v>
      </c>
      <c r="B2043" s="13"/>
      <c r="C2043" s="12"/>
      <c r="D2043" s="13"/>
      <c r="E2043" s="24"/>
      <c r="F2043" s="12"/>
      <c r="G2043" s="12"/>
      <c r="H2043" s="25"/>
      <c r="I2043" s="14" t="str">
        <f aca="false">IF(OR($D2043="",$B2043=""),"",INT(($B2043-$D2043)/365.25))</f>
        <v/>
      </c>
      <c r="J2043" s="25"/>
      <c r="K2043" s="14" t="str">
        <f aca="false">IF(OR($J2043="",$I2043=""),"",IF(OR(AND($J2043="Gelmintoz",$I2043&gt;=2,$I2043&lt;=10),AND($J2043="Onkogematologik",$I2043&gt;=2,$I2043&lt;=18)),"Ha","Yo'q"))</f>
        <v/>
      </c>
      <c r="L2043" s="25"/>
      <c r="M2043" s="12"/>
      <c r="N2043" s="14" t="str">
        <f aca="false">IF(OR($C2043="",$D2043="",$J2043="",$B2043=""),"",IF(COUNTIFS($C$5:$C$2504,$C2043,$D$5:$D$2504,$D2043,$J$5:$J$2504,$J2043,$B$5:$B$2504,$B2043)&gt;1,"Takror",""))</f>
        <v/>
      </c>
    </row>
    <row r="2044" customFormat="false" ht="15" hidden="false" customHeight="false" outlineLevel="0" collapsed="false">
      <c r="A2044" s="8" t="n">
        <v>2040</v>
      </c>
      <c r="B2044" s="13"/>
      <c r="C2044" s="12"/>
      <c r="D2044" s="13"/>
      <c r="E2044" s="24"/>
      <c r="F2044" s="12"/>
      <c r="G2044" s="12"/>
      <c r="H2044" s="25"/>
      <c r="I2044" s="14" t="str">
        <f aca="false">IF(OR($D2044="",$B2044=""),"",INT(($B2044-$D2044)/365.25))</f>
        <v/>
      </c>
      <c r="J2044" s="25"/>
      <c r="K2044" s="14" t="str">
        <f aca="false">IF(OR($J2044="",$I2044=""),"",IF(OR(AND($J2044="Gelmintoz",$I2044&gt;=2,$I2044&lt;=10),AND($J2044="Onkogematologik",$I2044&gt;=2,$I2044&lt;=18)),"Ha","Yo'q"))</f>
        <v/>
      </c>
      <c r="L2044" s="25"/>
      <c r="M2044" s="12"/>
      <c r="N2044" s="14" t="str">
        <f aca="false">IF(OR($C2044="",$D2044="",$J2044="",$B2044=""),"",IF(COUNTIFS($C$5:$C$2504,$C2044,$D$5:$D$2504,$D2044,$J$5:$J$2504,$J2044,$B$5:$B$2504,$B2044)&gt;1,"Takror",""))</f>
        <v/>
      </c>
    </row>
    <row r="2045" customFormat="false" ht="15" hidden="false" customHeight="false" outlineLevel="0" collapsed="false">
      <c r="A2045" s="8" t="n">
        <v>2041</v>
      </c>
      <c r="B2045" s="13"/>
      <c r="C2045" s="12"/>
      <c r="D2045" s="13"/>
      <c r="E2045" s="24"/>
      <c r="F2045" s="12"/>
      <c r="G2045" s="12"/>
      <c r="H2045" s="25"/>
      <c r="I2045" s="14" t="str">
        <f aca="false">IF(OR($D2045="",$B2045=""),"",INT(($B2045-$D2045)/365.25))</f>
        <v/>
      </c>
      <c r="J2045" s="25"/>
      <c r="K2045" s="14" t="str">
        <f aca="false">IF(OR($J2045="",$I2045=""),"",IF(OR(AND($J2045="Gelmintoz",$I2045&gt;=2,$I2045&lt;=10),AND($J2045="Onkogematologik",$I2045&gt;=2,$I2045&lt;=18)),"Ha","Yo'q"))</f>
        <v/>
      </c>
      <c r="L2045" s="25"/>
      <c r="M2045" s="12"/>
      <c r="N2045" s="14" t="str">
        <f aca="false">IF(OR($C2045="",$D2045="",$J2045="",$B2045=""),"",IF(COUNTIFS($C$5:$C$2504,$C2045,$D$5:$D$2504,$D2045,$J$5:$J$2504,$J2045,$B$5:$B$2504,$B2045)&gt;1,"Takror",""))</f>
        <v/>
      </c>
    </row>
    <row r="2046" customFormat="false" ht="15" hidden="false" customHeight="false" outlineLevel="0" collapsed="false">
      <c r="A2046" s="8" t="n">
        <v>2042</v>
      </c>
      <c r="B2046" s="13"/>
      <c r="C2046" s="12"/>
      <c r="D2046" s="13"/>
      <c r="E2046" s="24"/>
      <c r="F2046" s="12"/>
      <c r="G2046" s="12"/>
      <c r="H2046" s="25"/>
      <c r="I2046" s="14" t="str">
        <f aca="false">IF(OR($D2046="",$B2046=""),"",INT(($B2046-$D2046)/365.25))</f>
        <v/>
      </c>
      <c r="J2046" s="25"/>
      <c r="K2046" s="14" t="str">
        <f aca="false">IF(OR($J2046="",$I2046=""),"",IF(OR(AND($J2046="Gelmintoz",$I2046&gt;=2,$I2046&lt;=10),AND($J2046="Onkogematologik",$I2046&gt;=2,$I2046&lt;=18)),"Ha","Yo'q"))</f>
        <v/>
      </c>
      <c r="L2046" s="25"/>
      <c r="M2046" s="12"/>
      <c r="N2046" s="14" t="str">
        <f aca="false">IF(OR($C2046="",$D2046="",$J2046="",$B2046=""),"",IF(COUNTIFS($C$5:$C$2504,$C2046,$D$5:$D$2504,$D2046,$J$5:$J$2504,$J2046,$B$5:$B$2504,$B2046)&gt;1,"Takror",""))</f>
        <v/>
      </c>
    </row>
    <row r="2047" customFormat="false" ht="15" hidden="false" customHeight="false" outlineLevel="0" collapsed="false">
      <c r="A2047" s="8" t="n">
        <v>2043</v>
      </c>
      <c r="B2047" s="13"/>
      <c r="C2047" s="12"/>
      <c r="D2047" s="13"/>
      <c r="E2047" s="24"/>
      <c r="F2047" s="12"/>
      <c r="G2047" s="12"/>
      <c r="H2047" s="25"/>
      <c r="I2047" s="14" t="str">
        <f aca="false">IF(OR($D2047="",$B2047=""),"",INT(($B2047-$D2047)/365.25))</f>
        <v/>
      </c>
      <c r="J2047" s="25"/>
      <c r="K2047" s="14" t="str">
        <f aca="false">IF(OR($J2047="",$I2047=""),"",IF(OR(AND($J2047="Gelmintoz",$I2047&gt;=2,$I2047&lt;=10),AND($J2047="Onkogematologik",$I2047&gt;=2,$I2047&lt;=18)),"Ha","Yo'q"))</f>
        <v/>
      </c>
      <c r="L2047" s="25"/>
      <c r="M2047" s="12"/>
      <c r="N2047" s="14" t="str">
        <f aca="false">IF(OR($C2047="",$D2047="",$J2047="",$B2047=""),"",IF(COUNTIFS($C$5:$C$2504,$C2047,$D$5:$D$2504,$D2047,$J$5:$J$2504,$J2047,$B$5:$B$2504,$B2047)&gt;1,"Takror",""))</f>
        <v/>
      </c>
    </row>
    <row r="2048" customFormat="false" ht="15" hidden="false" customHeight="false" outlineLevel="0" collapsed="false">
      <c r="A2048" s="8" t="n">
        <v>2044</v>
      </c>
      <c r="B2048" s="13"/>
      <c r="C2048" s="12"/>
      <c r="D2048" s="13"/>
      <c r="E2048" s="24"/>
      <c r="F2048" s="12"/>
      <c r="G2048" s="12"/>
      <c r="H2048" s="25"/>
      <c r="I2048" s="14" t="str">
        <f aca="false">IF(OR($D2048="",$B2048=""),"",INT(($B2048-$D2048)/365.25))</f>
        <v/>
      </c>
      <c r="J2048" s="25"/>
      <c r="K2048" s="14" t="str">
        <f aca="false">IF(OR($J2048="",$I2048=""),"",IF(OR(AND($J2048="Gelmintoz",$I2048&gt;=2,$I2048&lt;=10),AND($J2048="Onkogematologik",$I2048&gt;=2,$I2048&lt;=18)),"Ha","Yo'q"))</f>
        <v/>
      </c>
      <c r="L2048" s="25"/>
      <c r="M2048" s="12"/>
      <c r="N2048" s="14" t="str">
        <f aca="false">IF(OR($C2048="",$D2048="",$J2048="",$B2048=""),"",IF(COUNTIFS($C$5:$C$2504,$C2048,$D$5:$D$2504,$D2048,$J$5:$J$2504,$J2048,$B$5:$B$2504,$B2048)&gt;1,"Takror",""))</f>
        <v/>
      </c>
    </row>
    <row r="2049" customFormat="false" ht="15" hidden="false" customHeight="false" outlineLevel="0" collapsed="false">
      <c r="A2049" s="8" t="n">
        <v>2045</v>
      </c>
      <c r="B2049" s="13"/>
      <c r="C2049" s="12"/>
      <c r="D2049" s="13"/>
      <c r="E2049" s="24"/>
      <c r="F2049" s="12"/>
      <c r="G2049" s="12"/>
      <c r="H2049" s="25"/>
      <c r="I2049" s="14" t="str">
        <f aca="false">IF(OR($D2049="",$B2049=""),"",INT(($B2049-$D2049)/365.25))</f>
        <v/>
      </c>
      <c r="J2049" s="25"/>
      <c r="K2049" s="14" t="str">
        <f aca="false">IF(OR($J2049="",$I2049=""),"",IF(OR(AND($J2049="Gelmintoz",$I2049&gt;=2,$I2049&lt;=10),AND($J2049="Onkogematologik",$I2049&gt;=2,$I2049&lt;=18)),"Ha","Yo'q"))</f>
        <v/>
      </c>
      <c r="L2049" s="25"/>
      <c r="M2049" s="12"/>
      <c r="N2049" s="14" t="str">
        <f aca="false">IF(OR($C2049="",$D2049="",$J2049="",$B2049=""),"",IF(COUNTIFS($C$5:$C$2504,$C2049,$D$5:$D$2504,$D2049,$J$5:$J$2504,$J2049,$B$5:$B$2504,$B2049)&gt;1,"Takror",""))</f>
        <v/>
      </c>
    </row>
    <row r="2050" customFormat="false" ht="15" hidden="false" customHeight="false" outlineLevel="0" collapsed="false">
      <c r="A2050" s="8" t="n">
        <v>2046</v>
      </c>
      <c r="B2050" s="13"/>
      <c r="C2050" s="12"/>
      <c r="D2050" s="13"/>
      <c r="E2050" s="24"/>
      <c r="F2050" s="12"/>
      <c r="G2050" s="12"/>
      <c r="H2050" s="25"/>
      <c r="I2050" s="14" t="str">
        <f aca="false">IF(OR($D2050="",$B2050=""),"",INT(($B2050-$D2050)/365.25))</f>
        <v/>
      </c>
      <c r="J2050" s="25"/>
      <c r="K2050" s="14" t="str">
        <f aca="false">IF(OR($J2050="",$I2050=""),"",IF(OR(AND($J2050="Gelmintoz",$I2050&gt;=2,$I2050&lt;=10),AND($J2050="Onkogematologik",$I2050&gt;=2,$I2050&lt;=18)),"Ha","Yo'q"))</f>
        <v/>
      </c>
      <c r="L2050" s="25"/>
      <c r="M2050" s="12"/>
      <c r="N2050" s="14" t="str">
        <f aca="false">IF(OR($C2050="",$D2050="",$J2050="",$B2050=""),"",IF(COUNTIFS($C$5:$C$2504,$C2050,$D$5:$D$2504,$D2050,$J$5:$J$2504,$J2050,$B$5:$B$2504,$B2050)&gt;1,"Takror",""))</f>
        <v/>
      </c>
    </row>
    <row r="2051" customFormat="false" ht="15" hidden="false" customHeight="false" outlineLevel="0" collapsed="false">
      <c r="A2051" s="8" t="n">
        <v>2047</v>
      </c>
      <c r="B2051" s="13"/>
      <c r="C2051" s="12"/>
      <c r="D2051" s="13"/>
      <c r="E2051" s="24"/>
      <c r="F2051" s="12"/>
      <c r="G2051" s="12"/>
      <c r="H2051" s="25"/>
      <c r="I2051" s="14" t="str">
        <f aca="false">IF(OR($D2051="",$B2051=""),"",INT(($B2051-$D2051)/365.25))</f>
        <v/>
      </c>
      <c r="J2051" s="25"/>
      <c r="K2051" s="14" t="str">
        <f aca="false">IF(OR($J2051="",$I2051=""),"",IF(OR(AND($J2051="Gelmintoz",$I2051&gt;=2,$I2051&lt;=10),AND($J2051="Onkogematologik",$I2051&gt;=2,$I2051&lt;=18)),"Ha","Yo'q"))</f>
        <v/>
      </c>
      <c r="L2051" s="25"/>
      <c r="M2051" s="12"/>
      <c r="N2051" s="14" t="str">
        <f aca="false">IF(OR($C2051="",$D2051="",$J2051="",$B2051=""),"",IF(COUNTIFS($C$5:$C$2504,$C2051,$D$5:$D$2504,$D2051,$J$5:$J$2504,$J2051,$B$5:$B$2504,$B2051)&gt;1,"Takror",""))</f>
        <v/>
      </c>
    </row>
    <row r="2052" customFormat="false" ht="15" hidden="false" customHeight="false" outlineLevel="0" collapsed="false">
      <c r="A2052" s="8" t="n">
        <v>2048</v>
      </c>
      <c r="B2052" s="13"/>
      <c r="C2052" s="12"/>
      <c r="D2052" s="13"/>
      <c r="E2052" s="24"/>
      <c r="F2052" s="12"/>
      <c r="G2052" s="12"/>
      <c r="H2052" s="25"/>
      <c r="I2052" s="14" t="str">
        <f aca="false">IF(OR($D2052="",$B2052=""),"",INT(($B2052-$D2052)/365.25))</f>
        <v/>
      </c>
      <c r="J2052" s="25"/>
      <c r="K2052" s="14" t="str">
        <f aca="false">IF(OR($J2052="",$I2052=""),"",IF(OR(AND($J2052="Gelmintoz",$I2052&gt;=2,$I2052&lt;=10),AND($J2052="Onkogematologik",$I2052&gt;=2,$I2052&lt;=18)),"Ha","Yo'q"))</f>
        <v/>
      </c>
      <c r="L2052" s="25"/>
      <c r="M2052" s="12"/>
      <c r="N2052" s="14" t="str">
        <f aca="false">IF(OR($C2052="",$D2052="",$J2052="",$B2052=""),"",IF(COUNTIFS($C$5:$C$2504,$C2052,$D$5:$D$2504,$D2052,$J$5:$J$2504,$J2052,$B$5:$B$2504,$B2052)&gt;1,"Takror",""))</f>
        <v/>
      </c>
    </row>
    <row r="2053" customFormat="false" ht="15" hidden="false" customHeight="false" outlineLevel="0" collapsed="false">
      <c r="A2053" s="8" t="n">
        <v>2049</v>
      </c>
      <c r="B2053" s="13"/>
      <c r="C2053" s="12"/>
      <c r="D2053" s="13"/>
      <c r="E2053" s="24"/>
      <c r="F2053" s="12"/>
      <c r="G2053" s="12"/>
      <c r="H2053" s="25"/>
      <c r="I2053" s="14" t="str">
        <f aca="false">IF(OR($D2053="",$B2053=""),"",INT(($B2053-$D2053)/365.25))</f>
        <v/>
      </c>
      <c r="J2053" s="25"/>
      <c r="K2053" s="14" t="str">
        <f aca="false">IF(OR($J2053="",$I2053=""),"",IF(OR(AND($J2053="Gelmintoz",$I2053&gt;=2,$I2053&lt;=10),AND($J2053="Onkogematologik",$I2053&gt;=2,$I2053&lt;=18)),"Ha","Yo'q"))</f>
        <v/>
      </c>
      <c r="L2053" s="25"/>
      <c r="M2053" s="12"/>
      <c r="N2053" s="14" t="str">
        <f aca="false">IF(OR($C2053="",$D2053="",$J2053="",$B2053=""),"",IF(COUNTIFS($C$5:$C$2504,$C2053,$D$5:$D$2504,$D2053,$J$5:$J$2504,$J2053,$B$5:$B$2504,$B2053)&gt;1,"Takror",""))</f>
        <v/>
      </c>
    </row>
    <row r="2054" customFormat="false" ht="15" hidden="false" customHeight="false" outlineLevel="0" collapsed="false">
      <c r="A2054" s="8" t="n">
        <v>2050</v>
      </c>
      <c r="B2054" s="13"/>
      <c r="C2054" s="12"/>
      <c r="D2054" s="13"/>
      <c r="E2054" s="24"/>
      <c r="F2054" s="12"/>
      <c r="G2054" s="12"/>
      <c r="H2054" s="25"/>
      <c r="I2054" s="14" t="str">
        <f aca="false">IF(OR($D2054="",$B2054=""),"",INT(($B2054-$D2054)/365.25))</f>
        <v/>
      </c>
      <c r="J2054" s="25"/>
      <c r="K2054" s="14" t="str">
        <f aca="false">IF(OR($J2054="",$I2054=""),"",IF(OR(AND($J2054="Gelmintoz",$I2054&gt;=2,$I2054&lt;=10),AND($J2054="Onkogematologik",$I2054&gt;=2,$I2054&lt;=18)),"Ha","Yo'q"))</f>
        <v/>
      </c>
      <c r="L2054" s="25"/>
      <c r="M2054" s="12"/>
      <c r="N2054" s="14" t="str">
        <f aca="false">IF(OR($C2054="",$D2054="",$J2054="",$B2054=""),"",IF(COUNTIFS($C$5:$C$2504,$C2054,$D$5:$D$2504,$D2054,$J$5:$J$2504,$J2054,$B$5:$B$2504,$B2054)&gt;1,"Takror",""))</f>
        <v/>
      </c>
    </row>
    <row r="2055" customFormat="false" ht="15" hidden="false" customHeight="false" outlineLevel="0" collapsed="false">
      <c r="A2055" s="8" t="n">
        <v>2051</v>
      </c>
      <c r="B2055" s="13"/>
      <c r="C2055" s="12"/>
      <c r="D2055" s="13"/>
      <c r="E2055" s="24"/>
      <c r="F2055" s="12"/>
      <c r="G2055" s="12"/>
      <c r="H2055" s="25"/>
      <c r="I2055" s="14" t="str">
        <f aca="false">IF(OR($D2055="",$B2055=""),"",INT(($B2055-$D2055)/365.25))</f>
        <v/>
      </c>
      <c r="J2055" s="25"/>
      <c r="K2055" s="14" t="str">
        <f aca="false">IF(OR($J2055="",$I2055=""),"",IF(OR(AND($J2055="Gelmintoz",$I2055&gt;=2,$I2055&lt;=10),AND($J2055="Onkogematologik",$I2055&gt;=2,$I2055&lt;=18)),"Ha","Yo'q"))</f>
        <v/>
      </c>
      <c r="L2055" s="25"/>
      <c r="M2055" s="12"/>
      <c r="N2055" s="14" t="str">
        <f aca="false">IF(OR($C2055="",$D2055="",$J2055="",$B2055=""),"",IF(COUNTIFS($C$5:$C$2504,$C2055,$D$5:$D$2504,$D2055,$J$5:$J$2504,$J2055,$B$5:$B$2504,$B2055)&gt;1,"Takror",""))</f>
        <v/>
      </c>
    </row>
    <row r="2056" customFormat="false" ht="15" hidden="false" customHeight="false" outlineLevel="0" collapsed="false">
      <c r="A2056" s="8" t="n">
        <v>2052</v>
      </c>
      <c r="B2056" s="13"/>
      <c r="C2056" s="12"/>
      <c r="D2056" s="13"/>
      <c r="E2056" s="24"/>
      <c r="F2056" s="12"/>
      <c r="G2056" s="12"/>
      <c r="H2056" s="25"/>
      <c r="I2056" s="14" t="str">
        <f aca="false">IF(OR($D2056="",$B2056=""),"",INT(($B2056-$D2056)/365.25))</f>
        <v/>
      </c>
      <c r="J2056" s="25"/>
      <c r="K2056" s="14" t="str">
        <f aca="false">IF(OR($J2056="",$I2056=""),"",IF(OR(AND($J2056="Gelmintoz",$I2056&gt;=2,$I2056&lt;=10),AND($J2056="Onkogematologik",$I2056&gt;=2,$I2056&lt;=18)),"Ha","Yo'q"))</f>
        <v/>
      </c>
      <c r="L2056" s="25"/>
      <c r="M2056" s="12"/>
      <c r="N2056" s="14" t="str">
        <f aca="false">IF(OR($C2056="",$D2056="",$J2056="",$B2056=""),"",IF(COUNTIFS($C$5:$C$2504,$C2056,$D$5:$D$2504,$D2056,$J$5:$J$2504,$J2056,$B$5:$B$2504,$B2056)&gt;1,"Takror",""))</f>
        <v/>
      </c>
    </row>
    <row r="2057" customFormat="false" ht="15" hidden="false" customHeight="false" outlineLevel="0" collapsed="false">
      <c r="A2057" s="8" t="n">
        <v>2053</v>
      </c>
      <c r="B2057" s="13"/>
      <c r="C2057" s="12"/>
      <c r="D2057" s="13"/>
      <c r="E2057" s="24"/>
      <c r="F2057" s="12"/>
      <c r="G2057" s="12"/>
      <c r="H2057" s="25"/>
      <c r="I2057" s="14" t="str">
        <f aca="false">IF(OR($D2057="",$B2057=""),"",INT(($B2057-$D2057)/365.25))</f>
        <v/>
      </c>
      <c r="J2057" s="25"/>
      <c r="K2057" s="14" t="str">
        <f aca="false">IF(OR($J2057="",$I2057=""),"",IF(OR(AND($J2057="Gelmintoz",$I2057&gt;=2,$I2057&lt;=10),AND($J2057="Onkogematologik",$I2057&gt;=2,$I2057&lt;=18)),"Ha","Yo'q"))</f>
        <v/>
      </c>
      <c r="L2057" s="25"/>
      <c r="M2057" s="12"/>
      <c r="N2057" s="14" t="str">
        <f aca="false">IF(OR($C2057="",$D2057="",$J2057="",$B2057=""),"",IF(COUNTIFS($C$5:$C$2504,$C2057,$D$5:$D$2504,$D2057,$J$5:$J$2504,$J2057,$B$5:$B$2504,$B2057)&gt;1,"Takror",""))</f>
        <v/>
      </c>
    </row>
    <row r="2058" customFormat="false" ht="15" hidden="false" customHeight="false" outlineLevel="0" collapsed="false">
      <c r="A2058" s="8" t="n">
        <v>2054</v>
      </c>
      <c r="B2058" s="13"/>
      <c r="C2058" s="12"/>
      <c r="D2058" s="13"/>
      <c r="E2058" s="24"/>
      <c r="F2058" s="12"/>
      <c r="G2058" s="12"/>
      <c r="H2058" s="25"/>
      <c r="I2058" s="14" t="str">
        <f aca="false">IF(OR($D2058="",$B2058=""),"",INT(($B2058-$D2058)/365.25))</f>
        <v/>
      </c>
      <c r="J2058" s="25"/>
      <c r="K2058" s="14" t="str">
        <f aca="false">IF(OR($J2058="",$I2058=""),"",IF(OR(AND($J2058="Gelmintoz",$I2058&gt;=2,$I2058&lt;=10),AND($J2058="Onkogematologik",$I2058&gt;=2,$I2058&lt;=18)),"Ha","Yo'q"))</f>
        <v/>
      </c>
      <c r="L2058" s="25"/>
      <c r="M2058" s="12"/>
      <c r="N2058" s="14" t="str">
        <f aca="false">IF(OR($C2058="",$D2058="",$J2058="",$B2058=""),"",IF(COUNTIFS($C$5:$C$2504,$C2058,$D$5:$D$2504,$D2058,$J$5:$J$2504,$J2058,$B$5:$B$2504,$B2058)&gt;1,"Takror",""))</f>
        <v/>
      </c>
    </row>
    <row r="2059" customFormat="false" ht="15" hidden="false" customHeight="false" outlineLevel="0" collapsed="false">
      <c r="A2059" s="8" t="n">
        <v>2055</v>
      </c>
      <c r="B2059" s="13"/>
      <c r="C2059" s="12"/>
      <c r="D2059" s="13"/>
      <c r="E2059" s="24"/>
      <c r="F2059" s="12"/>
      <c r="G2059" s="12"/>
      <c r="H2059" s="25"/>
      <c r="I2059" s="14" t="str">
        <f aca="false">IF(OR($D2059="",$B2059=""),"",INT(($B2059-$D2059)/365.25))</f>
        <v/>
      </c>
      <c r="J2059" s="25"/>
      <c r="K2059" s="14" t="str">
        <f aca="false">IF(OR($J2059="",$I2059=""),"",IF(OR(AND($J2059="Gelmintoz",$I2059&gt;=2,$I2059&lt;=10),AND($J2059="Onkogematologik",$I2059&gt;=2,$I2059&lt;=18)),"Ha","Yo'q"))</f>
        <v/>
      </c>
      <c r="L2059" s="25"/>
      <c r="M2059" s="12"/>
      <c r="N2059" s="14" t="str">
        <f aca="false">IF(OR($C2059="",$D2059="",$J2059="",$B2059=""),"",IF(COUNTIFS($C$5:$C$2504,$C2059,$D$5:$D$2504,$D2059,$J$5:$J$2504,$J2059,$B$5:$B$2504,$B2059)&gt;1,"Takror",""))</f>
        <v/>
      </c>
    </row>
    <row r="2060" customFormat="false" ht="15" hidden="false" customHeight="false" outlineLevel="0" collapsed="false">
      <c r="A2060" s="8" t="n">
        <v>2056</v>
      </c>
      <c r="B2060" s="13"/>
      <c r="C2060" s="12"/>
      <c r="D2060" s="13"/>
      <c r="E2060" s="24"/>
      <c r="F2060" s="12"/>
      <c r="G2060" s="12"/>
      <c r="H2060" s="25"/>
      <c r="I2060" s="14" t="str">
        <f aca="false">IF(OR($D2060="",$B2060=""),"",INT(($B2060-$D2060)/365.25))</f>
        <v/>
      </c>
      <c r="J2060" s="25"/>
      <c r="K2060" s="14" t="str">
        <f aca="false">IF(OR($J2060="",$I2060=""),"",IF(OR(AND($J2060="Gelmintoz",$I2060&gt;=2,$I2060&lt;=10),AND($J2060="Onkogematologik",$I2060&gt;=2,$I2060&lt;=18)),"Ha","Yo'q"))</f>
        <v/>
      </c>
      <c r="L2060" s="25"/>
      <c r="M2060" s="12"/>
      <c r="N2060" s="14" t="str">
        <f aca="false">IF(OR($C2060="",$D2060="",$J2060="",$B2060=""),"",IF(COUNTIFS($C$5:$C$2504,$C2060,$D$5:$D$2504,$D2060,$J$5:$J$2504,$J2060,$B$5:$B$2504,$B2060)&gt;1,"Takror",""))</f>
        <v/>
      </c>
    </row>
    <row r="2061" customFormat="false" ht="15" hidden="false" customHeight="false" outlineLevel="0" collapsed="false">
      <c r="A2061" s="8" t="n">
        <v>2057</v>
      </c>
      <c r="B2061" s="13"/>
      <c r="C2061" s="12"/>
      <c r="D2061" s="13"/>
      <c r="E2061" s="24"/>
      <c r="F2061" s="12"/>
      <c r="G2061" s="12"/>
      <c r="H2061" s="25"/>
      <c r="I2061" s="14" t="str">
        <f aca="false">IF(OR($D2061="",$B2061=""),"",INT(($B2061-$D2061)/365.25))</f>
        <v/>
      </c>
      <c r="J2061" s="25"/>
      <c r="K2061" s="14" t="str">
        <f aca="false">IF(OR($J2061="",$I2061=""),"",IF(OR(AND($J2061="Gelmintoz",$I2061&gt;=2,$I2061&lt;=10),AND($J2061="Onkogematologik",$I2061&gt;=2,$I2061&lt;=18)),"Ha","Yo'q"))</f>
        <v/>
      </c>
      <c r="L2061" s="25"/>
      <c r="M2061" s="12"/>
      <c r="N2061" s="14" t="str">
        <f aca="false">IF(OR($C2061="",$D2061="",$J2061="",$B2061=""),"",IF(COUNTIFS($C$5:$C$2504,$C2061,$D$5:$D$2504,$D2061,$J$5:$J$2504,$J2061,$B$5:$B$2504,$B2061)&gt;1,"Takror",""))</f>
        <v/>
      </c>
    </row>
    <row r="2062" customFormat="false" ht="15" hidden="false" customHeight="false" outlineLevel="0" collapsed="false">
      <c r="A2062" s="8" t="n">
        <v>2058</v>
      </c>
      <c r="B2062" s="13"/>
      <c r="C2062" s="12"/>
      <c r="D2062" s="13"/>
      <c r="E2062" s="24"/>
      <c r="F2062" s="12"/>
      <c r="G2062" s="12"/>
      <c r="H2062" s="25"/>
      <c r="I2062" s="14" t="str">
        <f aca="false">IF(OR($D2062="",$B2062=""),"",INT(($B2062-$D2062)/365.25))</f>
        <v/>
      </c>
      <c r="J2062" s="25"/>
      <c r="K2062" s="14" t="str">
        <f aca="false">IF(OR($J2062="",$I2062=""),"",IF(OR(AND($J2062="Gelmintoz",$I2062&gt;=2,$I2062&lt;=10),AND($J2062="Onkogematologik",$I2062&gt;=2,$I2062&lt;=18)),"Ha","Yo'q"))</f>
        <v/>
      </c>
      <c r="L2062" s="25"/>
      <c r="M2062" s="12"/>
      <c r="N2062" s="14" t="str">
        <f aca="false">IF(OR($C2062="",$D2062="",$J2062="",$B2062=""),"",IF(COUNTIFS($C$5:$C$2504,$C2062,$D$5:$D$2504,$D2062,$J$5:$J$2504,$J2062,$B$5:$B$2504,$B2062)&gt;1,"Takror",""))</f>
        <v/>
      </c>
    </row>
    <row r="2063" customFormat="false" ht="15" hidden="false" customHeight="false" outlineLevel="0" collapsed="false">
      <c r="A2063" s="8" t="n">
        <v>2059</v>
      </c>
      <c r="B2063" s="13"/>
      <c r="C2063" s="12"/>
      <c r="D2063" s="13"/>
      <c r="E2063" s="24"/>
      <c r="F2063" s="12"/>
      <c r="G2063" s="12"/>
      <c r="H2063" s="25"/>
      <c r="I2063" s="14" t="str">
        <f aca="false">IF(OR($D2063="",$B2063=""),"",INT(($B2063-$D2063)/365.25))</f>
        <v/>
      </c>
      <c r="J2063" s="25"/>
      <c r="K2063" s="14" t="str">
        <f aca="false">IF(OR($J2063="",$I2063=""),"",IF(OR(AND($J2063="Gelmintoz",$I2063&gt;=2,$I2063&lt;=10),AND($J2063="Onkogematologik",$I2063&gt;=2,$I2063&lt;=18)),"Ha","Yo'q"))</f>
        <v/>
      </c>
      <c r="L2063" s="25"/>
      <c r="M2063" s="12"/>
      <c r="N2063" s="14" t="str">
        <f aca="false">IF(OR($C2063="",$D2063="",$J2063="",$B2063=""),"",IF(COUNTIFS($C$5:$C$2504,$C2063,$D$5:$D$2504,$D2063,$J$5:$J$2504,$J2063,$B$5:$B$2504,$B2063)&gt;1,"Takror",""))</f>
        <v/>
      </c>
    </row>
    <row r="2064" customFormat="false" ht="15" hidden="false" customHeight="false" outlineLevel="0" collapsed="false">
      <c r="A2064" s="8" t="n">
        <v>2060</v>
      </c>
      <c r="B2064" s="13"/>
      <c r="C2064" s="12"/>
      <c r="D2064" s="13"/>
      <c r="E2064" s="24"/>
      <c r="F2064" s="12"/>
      <c r="G2064" s="12"/>
      <c r="H2064" s="25"/>
      <c r="I2064" s="14" t="str">
        <f aca="false">IF(OR($D2064="",$B2064=""),"",INT(($B2064-$D2064)/365.25))</f>
        <v/>
      </c>
      <c r="J2064" s="25"/>
      <c r="K2064" s="14" t="str">
        <f aca="false">IF(OR($J2064="",$I2064=""),"",IF(OR(AND($J2064="Gelmintoz",$I2064&gt;=2,$I2064&lt;=10),AND($J2064="Onkogematologik",$I2064&gt;=2,$I2064&lt;=18)),"Ha","Yo'q"))</f>
        <v/>
      </c>
      <c r="L2064" s="25"/>
      <c r="M2064" s="12"/>
      <c r="N2064" s="14" t="str">
        <f aca="false">IF(OR($C2064="",$D2064="",$J2064="",$B2064=""),"",IF(COUNTIFS($C$5:$C$2504,$C2064,$D$5:$D$2504,$D2064,$J$5:$J$2504,$J2064,$B$5:$B$2504,$B2064)&gt;1,"Takror",""))</f>
        <v/>
      </c>
    </row>
    <row r="2065" customFormat="false" ht="15" hidden="false" customHeight="false" outlineLevel="0" collapsed="false">
      <c r="A2065" s="8" t="n">
        <v>2061</v>
      </c>
      <c r="B2065" s="13"/>
      <c r="C2065" s="12"/>
      <c r="D2065" s="13"/>
      <c r="E2065" s="24"/>
      <c r="F2065" s="12"/>
      <c r="G2065" s="12"/>
      <c r="H2065" s="25"/>
      <c r="I2065" s="14" t="str">
        <f aca="false">IF(OR($D2065="",$B2065=""),"",INT(($B2065-$D2065)/365.25))</f>
        <v/>
      </c>
      <c r="J2065" s="25"/>
      <c r="K2065" s="14" t="str">
        <f aca="false">IF(OR($J2065="",$I2065=""),"",IF(OR(AND($J2065="Gelmintoz",$I2065&gt;=2,$I2065&lt;=10),AND($J2065="Onkogematologik",$I2065&gt;=2,$I2065&lt;=18)),"Ha","Yo'q"))</f>
        <v/>
      </c>
      <c r="L2065" s="25"/>
      <c r="M2065" s="12"/>
      <c r="N2065" s="14" t="str">
        <f aca="false">IF(OR($C2065="",$D2065="",$J2065="",$B2065=""),"",IF(COUNTIFS($C$5:$C$2504,$C2065,$D$5:$D$2504,$D2065,$J$5:$J$2504,$J2065,$B$5:$B$2504,$B2065)&gt;1,"Takror",""))</f>
        <v/>
      </c>
    </row>
    <row r="2066" customFormat="false" ht="15" hidden="false" customHeight="false" outlineLevel="0" collapsed="false">
      <c r="A2066" s="8" t="n">
        <v>2062</v>
      </c>
      <c r="B2066" s="13"/>
      <c r="C2066" s="12"/>
      <c r="D2066" s="13"/>
      <c r="E2066" s="24"/>
      <c r="F2066" s="12"/>
      <c r="G2066" s="12"/>
      <c r="H2066" s="25"/>
      <c r="I2066" s="14" t="str">
        <f aca="false">IF(OR($D2066="",$B2066=""),"",INT(($B2066-$D2066)/365.25))</f>
        <v/>
      </c>
      <c r="J2066" s="25"/>
      <c r="K2066" s="14" t="str">
        <f aca="false">IF(OR($J2066="",$I2066=""),"",IF(OR(AND($J2066="Gelmintoz",$I2066&gt;=2,$I2066&lt;=10),AND($J2066="Onkogematologik",$I2066&gt;=2,$I2066&lt;=18)),"Ha","Yo'q"))</f>
        <v/>
      </c>
      <c r="L2066" s="25"/>
      <c r="M2066" s="12"/>
      <c r="N2066" s="14" t="str">
        <f aca="false">IF(OR($C2066="",$D2066="",$J2066="",$B2066=""),"",IF(COUNTIFS($C$5:$C$2504,$C2066,$D$5:$D$2504,$D2066,$J$5:$J$2504,$J2066,$B$5:$B$2504,$B2066)&gt;1,"Takror",""))</f>
        <v/>
      </c>
    </row>
    <row r="2067" customFormat="false" ht="15" hidden="false" customHeight="false" outlineLevel="0" collapsed="false">
      <c r="A2067" s="8" t="n">
        <v>2063</v>
      </c>
      <c r="B2067" s="13"/>
      <c r="C2067" s="12"/>
      <c r="D2067" s="13"/>
      <c r="E2067" s="24"/>
      <c r="F2067" s="12"/>
      <c r="G2067" s="12"/>
      <c r="H2067" s="25"/>
      <c r="I2067" s="14" t="str">
        <f aca="false">IF(OR($D2067="",$B2067=""),"",INT(($B2067-$D2067)/365.25))</f>
        <v/>
      </c>
      <c r="J2067" s="25"/>
      <c r="K2067" s="14" t="str">
        <f aca="false">IF(OR($J2067="",$I2067=""),"",IF(OR(AND($J2067="Gelmintoz",$I2067&gt;=2,$I2067&lt;=10),AND($J2067="Onkogematologik",$I2067&gt;=2,$I2067&lt;=18)),"Ha","Yo'q"))</f>
        <v/>
      </c>
      <c r="L2067" s="25"/>
      <c r="M2067" s="12"/>
      <c r="N2067" s="14" t="str">
        <f aca="false">IF(OR($C2067="",$D2067="",$J2067="",$B2067=""),"",IF(COUNTIFS($C$5:$C$2504,$C2067,$D$5:$D$2504,$D2067,$J$5:$J$2504,$J2067,$B$5:$B$2504,$B2067)&gt;1,"Takror",""))</f>
        <v/>
      </c>
    </row>
    <row r="2068" customFormat="false" ht="15" hidden="false" customHeight="false" outlineLevel="0" collapsed="false">
      <c r="A2068" s="8" t="n">
        <v>2064</v>
      </c>
      <c r="B2068" s="13"/>
      <c r="C2068" s="12"/>
      <c r="D2068" s="13"/>
      <c r="E2068" s="24"/>
      <c r="F2068" s="12"/>
      <c r="G2068" s="12"/>
      <c r="H2068" s="25"/>
      <c r="I2068" s="14" t="str">
        <f aca="false">IF(OR($D2068="",$B2068=""),"",INT(($B2068-$D2068)/365.25))</f>
        <v/>
      </c>
      <c r="J2068" s="25"/>
      <c r="K2068" s="14" t="str">
        <f aca="false">IF(OR($J2068="",$I2068=""),"",IF(OR(AND($J2068="Gelmintoz",$I2068&gt;=2,$I2068&lt;=10),AND($J2068="Onkogematologik",$I2068&gt;=2,$I2068&lt;=18)),"Ha","Yo'q"))</f>
        <v/>
      </c>
      <c r="L2068" s="25"/>
      <c r="M2068" s="12"/>
      <c r="N2068" s="14" t="str">
        <f aca="false">IF(OR($C2068="",$D2068="",$J2068="",$B2068=""),"",IF(COUNTIFS($C$5:$C$2504,$C2068,$D$5:$D$2504,$D2068,$J$5:$J$2504,$J2068,$B$5:$B$2504,$B2068)&gt;1,"Takror",""))</f>
        <v/>
      </c>
    </row>
    <row r="2069" customFormat="false" ht="15" hidden="false" customHeight="false" outlineLevel="0" collapsed="false">
      <c r="A2069" s="8" t="n">
        <v>2065</v>
      </c>
      <c r="B2069" s="13"/>
      <c r="C2069" s="12"/>
      <c r="D2069" s="13"/>
      <c r="E2069" s="24"/>
      <c r="F2069" s="12"/>
      <c r="G2069" s="12"/>
      <c r="H2069" s="25"/>
      <c r="I2069" s="14" t="str">
        <f aca="false">IF(OR($D2069="",$B2069=""),"",INT(($B2069-$D2069)/365.25))</f>
        <v/>
      </c>
      <c r="J2069" s="25"/>
      <c r="K2069" s="14" t="str">
        <f aca="false">IF(OR($J2069="",$I2069=""),"",IF(OR(AND($J2069="Gelmintoz",$I2069&gt;=2,$I2069&lt;=10),AND($J2069="Onkogematologik",$I2069&gt;=2,$I2069&lt;=18)),"Ha","Yo'q"))</f>
        <v/>
      </c>
      <c r="L2069" s="25"/>
      <c r="M2069" s="12"/>
      <c r="N2069" s="14" t="str">
        <f aca="false">IF(OR($C2069="",$D2069="",$J2069="",$B2069=""),"",IF(COUNTIFS($C$5:$C$2504,$C2069,$D$5:$D$2504,$D2069,$J$5:$J$2504,$J2069,$B$5:$B$2504,$B2069)&gt;1,"Takror",""))</f>
        <v/>
      </c>
    </row>
    <row r="2070" customFormat="false" ht="15" hidden="false" customHeight="false" outlineLevel="0" collapsed="false">
      <c r="A2070" s="8" t="n">
        <v>2066</v>
      </c>
      <c r="B2070" s="13"/>
      <c r="C2070" s="12"/>
      <c r="D2070" s="13"/>
      <c r="E2070" s="24"/>
      <c r="F2070" s="12"/>
      <c r="G2070" s="12"/>
      <c r="H2070" s="25"/>
      <c r="I2070" s="14" t="str">
        <f aca="false">IF(OR($D2070="",$B2070=""),"",INT(($B2070-$D2070)/365.25))</f>
        <v/>
      </c>
      <c r="J2070" s="25"/>
      <c r="K2070" s="14" t="str">
        <f aca="false">IF(OR($J2070="",$I2070=""),"",IF(OR(AND($J2070="Gelmintoz",$I2070&gt;=2,$I2070&lt;=10),AND($J2070="Onkogematologik",$I2070&gt;=2,$I2070&lt;=18)),"Ha","Yo'q"))</f>
        <v/>
      </c>
      <c r="L2070" s="25"/>
      <c r="M2070" s="12"/>
      <c r="N2070" s="14" t="str">
        <f aca="false">IF(OR($C2070="",$D2070="",$J2070="",$B2070=""),"",IF(COUNTIFS($C$5:$C$2504,$C2070,$D$5:$D$2504,$D2070,$J$5:$J$2504,$J2070,$B$5:$B$2504,$B2070)&gt;1,"Takror",""))</f>
        <v/>
      </c>
    </row>
    <row r="2071" customFormat="false" ht="15" hidden="false" customHeight="false" outlineLevel="0" collapsed="false">
      <c r="A2071" s="8" t="n">
        <v>2067</v>
      </c>
      <c r="B2071" s="13"/>
      <c r="C2071" s="12"/>
      <c r="D2071" s="13"/>
      <c r="E2071" s="24"/>
      <c r="F2071" s="12"/>
      <c r="G2071" s="12"/>
      <c r="H2071" s="25"/>
      <c r="I2071" s="14" t="str">
        <f aca="false">IF(OR($D2071="",$B2071=""),"",INT(($B2071-$D2071)/365.25))</f>
        <v/>
      </c>
      <c r="J2071" s="25"/>
      <c r="K2071" s="14" t="str">
        <f aca="false">IF(OR($J2071="",$I2071=""),"",IF(OR(AND($J2071="Gelmintoz",$I2071&gt;=2,$I2071&lt;=10),AND($J2071="Onkogematologik",$I2071&gt;=2,$I2071&lt;=18)),"Ha","Yo'q"))</f>
        <v/>
      </c>
      <c r="L2071" s="25"/>
      <c r="M2071" s="12"/>
      <c r="N2071" s="14" t="str">
        <f aca="false">IF(OR($C2071="",$D2071="",$J2071="",$B2071=""),"",IF(COUNTIFS($C$5:$C$2504,$C2071,$D$5:$D$2504,$D2071,$J$5:$J$2504,$J2071,$B$5:$B$2504,$B2071)&gt;1,"Takror",""))</f>
        <v/>
      </c>
    </row>
    <row r="2072" customFormat="false" ht="15" hidden="false" customHeight="false" outlineLevel="0" collapsed="false">
      <c r="A2072" s="8" t="n">
        <v>2068</v>
      </c>
      <c r="B2072" s="13"/>
      <c r="C2072" s="12"/>
      <c r="D2072" s="13"/>
      <c r="E2072" s="24"/>
      <c r="F2072" s="12"/>
      <c r="G2072" s="12"/>
      <c r="H2072" s="25"/>
      <c r="I2072" s="14" t="str">
        <f aca="false">IF(OR($D2072="",$B2072=""),"",INT(($B2072-$D2072)/365.25))</f>
        <v/>
      </c>
      <c r="J2072" s="25"/>
      <c r="K2072" s="14" t="str">
        <f aca="false">IF(OR($J2072="",$I2072=""),"",IF(OR(AND($J2072="Gelmintoz",$I2072&gt;=2,$I2072&lt;=10),AND($J2072="Onkogematologik",$I2072&gt;=2,$I2072&lt;=18)),"Ha","Yo'q"))</f>
        <v/>
      </c>
      <c r="L2072" s="25"/>
      <c r="M2072" s="12"/>
      <c r="N2072" s="14" t="str">
        <f aca="false">IF(OR($C2072="",$D2072="",$J2072="",$B2072=""),"",IF(COUNTIFS($C$5:$C$2504,$C2072,$D$5:$D$2504,$D2072,$J$5:$J$2504,$J2072,$B$5:$B$2504,$B2072)&gt;1,"Takror",""))</f>
        <v/>
      </c>
    </row>
    <row r="2073" customFormat="false" ht="15" hidden="false" customHeight="false" outlineLevel="0" collapsed="false">
      <c r="A2073" s="8" t="n">
        <v>2069</v>
      </c>
      <c r="B2073" s="13"/>
      <c r="C2073" s="12"/>
      <c r="D2073" s="13"/>
      <c r="E2073" s="24"/>
      <c r="F2073" s="12"/>
      <c r="G2073" s="12"/>
      <c r="H2073" s="25"/>
      <c r="I2073" s="14" t="str">
        <f aca="false">IF(OR($D2073="",$B2073=""),"",INT(($B2073-$D2073)/365.25))</f>
        <v/>
      </c>
      <c r="J2073" s="25"/>
      <c r="K2073" s="14" t="str">
        <f aca="false">IF(OR($J2073="",$I2073=""),"",IF(OR(AND($J2073="Gelmintoz",$I2073&gt;=2,$I2073&lt;=10),AND($J2073="Onkogematologik",$I2073&gt;=2,$I2073&lt;=18)),"Ha","Yo'q"))</f>
        <v/>
      </c>
      <c r="L2073" s="25"/>
      <c r="M2073" s="12"/>
      <c r="N2073" s="14" t="str">
        <f aca="false">IF(OR($C2073="",$D2073="",$J2073="",$B2073=""),"",IF(COUNTIFS($C$5:$C$2504,$C2073,$D$5:$D$2504,$D2073,$J$5:$J$2504,$J2073,$B$5:$B$2504,$B2073)&gt;1,"Takror",""))</f>
        <v/>
      </c>
    </row>
    <row r="2074" customFormat="false" ht="15" hidden="false" customHeight="false" outlineLevel="0" collapsed="false">
      <c r="A2074" s="8" t="n">
        <v>2070</v>
      </c>
      <c r="B2074" s="13"/>
      <c r="C2074" s="12"/>
      <c r="D2074" s="13"/>
      <c r="E2074" s="24"/>
      <c r="F2074" s="12"/>
      <c r="G2074" s="12"/>
      <c r="H2074" s="25"/>
      <c r="I2074" s="14" t="str">
        <f aca="false">IF(OR($D2074="",$B2074=""),"",INT(($B2074-$D2074)/365.25))</f>
        <v/>
      </c>
      <c r="J2074" s="25"/>
      <c r="K2074" s="14" t="str">
        <f aca="false">IF(OR($J2074="",$I2074=""),"",IF(OR(AND($J2074="Gelmintoz",$I2074&gt;=2,$I2074&lt;=10),AND($J2074="Onkogematologik",$I2074&gt;=2,$I2074&lt;=18)),"Ha","Yo'q"))</f>
        <v/>
      </c>
      <c r="L2074" s="25"/>
      <c r="M2074" s="12"/>
      <c r="N2074" s="14" t="str">
        <f aca="false">IF(OR($C2074="",$D2074="",$J2074="",$B2074=""),"",IF(COUNTIFS($C$5:$C$2504,$C2074,$D$5:$D$2504,$D2074,$J$5:$J$2504,$J2074,$B$5:$B$2504,$B2074)&gt;1,"Takror",""))</f>
        <v/>
      </c>
    </row>
    <row r="2075" customFormat="false" ht="15" hidden="false" customHeight="false" outlineLevel="0" collapsed="false">
      <c r="A2075" s="8" t="n">
        <v>2071</v>
      </c>
      <c r="B2075" s="13"/>
      <c r="C2075" s="12"/>
      <c r="D2075" s="13"/>
      <c r="E2075" s="24"/>
      <c r="F2075" s="12"/>
      <c r="G2075" s="12"/>
      <c r="H2075" s="25"/>
      <c r="I2075" s="14" t="str">
        <f aca="false">IF(OR($D2075="",$B2075=""),"",INT(($B2075-$D2075)/365.25))</f>
        <v/>
      </c>
      <c r="J2075" s="25"/>
      <c r="K2075" s="14" t="str">
        <f aca="false">IF(OR($J2075="",$I2075=""),"",IF(OR(AND($J2075="Gelmintoz",$I2075&gt;=2,$I2075&lt;=10),AND($J2075="Onkogematologik",$I2075&gt;=2,$I2075&lt;=18)),"Ha","Yo'q"))</f>
        <v/>
      </c>
      <c r="L2075" s="25"/>
      <c r="M2075" s="12"/>
      <c r="N2075" s="14" t="str">
        <f aca="false">IF(OR($C2075="",$D2075="",$J2075="",$B2075=""),"",IF(COUNTIFS($C$5:$C$2504,$C2075,$D$5:$D$2504,$D2075,$J$5:$J$2504,$J2075,$B$5:$B$2504,$B2075)&gt;1,"Takror",""))</f>
        <v/>
      </c>
    </row>
    <row r="2076" customFormat="false" ht="15" hidden="false" customHeight="false" outlineLevel="0" collapsed="false">
      <c r="A2076" s="8" t="n">
        <v>2072</v>
      </c>
      <c r="B2076" s="13"/>
      <c r="C2076" s="12"/>
      <c r="D2076" s="13"/>
      <c r="E2076" s="24"/>
      <c r="F2076" s="12"/>
      <c r="G2076" s="12"/>
      <c r="H2076" s="25"/>
      <c r="I2076" s="14" t="str">
        <f aca="false">IF(OR($D2076="",$B2076=""),"",INT(($B2076-$D2076)/365.25))</f>
        <v/>
      </c>
      <c r="J2076" s="25"/>
      <c r="K2076" s="14" t="str">
        <f aca="false">IF(OR($J2076="",$I2076=""),"",IF(OR(AND($J2076="Gelmintoz",$I2076&gt;=2,$I2076&lt;=10),AND($J2076="Onkogematologik",$I2076&gt;=2,$I2076&lt;=18)),"Ha","Yo'q"))</f>
        <v/>
      </c>
      <c r="L2076" s="25"/>
      <c r="M2076" s="12"/>
      <c r="N2076" s="14" t="str">
        <f aca="false">IF(OR($C2076="",$D2076="",$J2076="",$B2076=""),"",IF(COUNTIFS($C$5:$C$2504,$C2076,$D$5:$D$2504,$D2076,$J$5:$J$2504,$J2076,$B$5:$B$2504,$B2076)&gt;1,"Takror",""))</f>
        <v/>
      </c>
    </row>
    <row r="2077" customFormat="false" ht="15" hidden="false" customHeight="false" outlineLevel="0" collapsed="false">
      <c r="A2077" s="8" t="n">
        <v>2073</v>
      </c>
      <c r="B2077" s="13"/>
      <c r="C2077" s="12"/>
      <c r="D2077" s="13"/>
      <c r="E2077" s="24"/>
      <c r="F2077" s="12"/>
      <c r="G2077" s="12"/>
      <c r="H2077" s="25"/>
      <c r="I2077" s="14" t="str">
        <f aca="false">IF(OR($D2077="",$B2077=""),"",INT(($B2077-$D2077)/365.25))</f>
        <v/>
      </c>
      <c r="J2077" s="25"/>
      <c r="K2077" s="14" t="str">
        <f aca="false">IF(OR($J2077="",$I2077=""),"",IF(OR(AND($J2077="Gelmintoz",$I2077&gt;=2,$I2077&lt;=10),AND($J2077="Onkogematologik",$I2077&gt;=2,$I2077&lt;=18)),"Ha","Yo'q"))</f>
        <v/>
      </c>
      <c r="L2077" s="25"/>
      <c r="M2077" s="12"/>
      <c r="N2077" s="14" t="str">
        <f aca="false">IF(OR($C2077="",$D2077="",$J2077="",$B2077=""),"",IF(COUNTIFS($C$5:$C$2504,$C2077,$D$5:$D$2504,$D2077,$J$5:$J$2504,$J2077,$B$5:$B$2504,$B2077)&gt;1,"Takror",""))</f>
        <v/>
      </c>
    </row>
    <row r="2078" customFormat="false" ht="15" hidden="false" customHeight="false" outlineLevel="0" collapsed="false">
      <c r="A2078" s="8" t="n">
        <v>2074</v>
      </c>
      <c r="B2078" s="13"/>
      <c r="C2078" s="12"/>
      <c r="D2078" s="13"/>
      <c r="E2078" s="24"/>
      <c r="F2078" s="12"/>
      <c r="G2078" s="12"/>
      <c r="H2078" s="25"/>
      <c r="I2078" s="14" t="str">
        <f aca="false">IF(OR($D2078="",$B2078=""),"",INT(($B2078-$D2078)/365.25))</f>
        <v/>
      </c>
      <c r="J2078" s="25"/>
      <c r="K2078" s="14" t="str">
        <f aca="false">IF(OR($J2078="",$I2078=""),"",IF(OR(AND($J2078="Gelmintoz",$I2078&gt;=2,$I2078&lt;=10),AND($J2078="Onkogematologik",$I2078&gt;=2,$I2078&lt;=18)),"Ha","Yo'q"))</f>
        <v/>
      </c>
      <c r="L2078" s="25"/>
      <c r="M2078" s="12"/>
      <c r="N2078" s="14" t="str">
        <f aca="false">IF(OR($C2078="",$D2078="",$J2078="",$B2078=""),"",IF(COUNTIFS($C$5:$C$2504,$C2078,$D$5:$D$2504,$D2078,$J$5:$J$2504,$J2078,$B$5:$B$2504,$B2078)&gt;1,"Takror",""))</f>
        <v/>
      </c>
    </row>
    <row r="2079" customFormat="false" ht="15" hidden="false" customHeight="false" outlineLevel="0" collapsed="false">
      <c r="A2079" s="8" t="n">
        <v>2075</v>
      </c>
      <c r="B2079" s="13"/>
      <c r="C2079" s="12"/>
      <c r="D2079" s="13"/>
      <c r="E2079" s="24"/>
      <c r="F2079" s="12"/>
      <c r="G2079" s="12"/>
      <c r="H2079" s="25"/>
      <c r="I2079" s="14" t="str">
        <f aca="false">IF(OR($D2079="",$B2079=""),"",INT(($B2079-$D2079)/365.25))</f>
        <v/>
      </c>
      <c r="J2079" s="25"/>
      <c r="K2079" s="14" t="str">
        <f aca="false">IF(OR($J2079="",$I2079=""),"",IF(OR(AND($J2079="Gelmintoz",$I2079&gt;=2,$I2079&lt;=10),AND($J2079="Onkogematologik",$I2079&gt;=2,$I2079&lt;=18)),"Ha","Yo'q"))</f>
        <v/>
      </c>
      <c r="L2079" s="25"/>
      <c r="M2079" s="12"/>
      <c r="N2079" s="14" t="str">
        <f aca="false">IF(OR($C2079="",$D2079="",$J2079="",$B2079=""),"",IF(COUNTIFS($C$5:$C$2504,$C2079,$D$5:$D$2504,$D2079,$J$5:$J$2504,$J2079,$B$5:$B$2504,$B2079)&gt;1,"Takror",""))</f>
        <v/>
      </c>
    </row>
    <row r="2080" customFormat="false" ht="15" hidden="false" customHeight="false" outlineLevel="0" collapsed="false">
      <c r="A2080" s="8" t="n">
        <v>2076</v>
      </c>
      <c r="B2080" s="13"/>
      <c r="C2080" s="12"/>
      <c r="D2080" s="13"/>
      <c r="E2080" s="24"/>
      <c r="F2080" s="12"/>
      <c r="G2080" s="12"/>
      <c r="H2080" s="25"/>
      <c r="I2080" s="14" t="str">
        <f aca="false">IF(OR($D2080="",$B2080=""),"",INT(($B2080-$D2080)/365.25))</f>
        <v/>
      </c>
      <c r="J2080" s="25"/>
      <c r="K2080" s="14" t="str">
        <f aca="false">IF(OR($J2080="",$I2080=""),"",IF(OR(AND($J2080="Gelmintoz",$I2080&gt;=2,$I2080&lt;=10),AND($J2080="Onkogematologik",$I2080&gt;=2,$I2080&lt;=18)),"Ha","Yo'q"))</f>
        <v/>
      </c>
      <c r="L2080" s="25"/>
      <c r="M2080" s="12"/>
      <c r="N2080" s="14" t="str">
        <f aca="false">IF(OR($C2080="",$D2080="",$J2080="",$B2080=""),"",IF(COUNTIFS($C$5:$C$2504,$C2080,$D$5:$D$2504,$D2080,$J$5:$J$2504,$J2080,$B$5:$B$2504,$B2080)&gt;1,"Takror",""))</f>
        <v/>
      </c>
    </row>
    <row r="2081" customFormat="false" ht="15" hidden="false" customHeight="false" outlineLevel="0" collapsed="false">
      <c r="A2081" s="8" t="n">
        <v>2077</v>
      </c>
      <c r="B2081" s="13"/>
      <c r="C2081" s="12"/>
      <c r="D2081" s="13"/>
      <c r="E2081" s="24"/>
      <c r="F2081" s="12"/>
      <c r="G2081" s="12"/>
      <c r="H2081" s="25"/>
      <c r="I2081" s="14" t="str">
        <f aca="false">IF(OR($D2081="",$B2081=""),"",INT(($B2081-$D2081)/365.25))</f>
        <v/>
      </c>
      <c r="J2081" s="25"/>
      <c r="K2081" s="14" t="str">
        <f aca="false">IF(OR($J2081="",$I2081=""),"",IF(OR(AND($J2081="Gelmintoz",$I2081&gt;=2,$I2081&lt;=10),AND($J2081="Onkogematologik",$I2081&gt;=2,$I2081&lt;=18)),"Ha","Yo'q"))</f>
        <v/>
      </c>
      <c r="L2081" s="25"/>
      <c r="M2081" s="12"/>
      <c r="N2081" s="14" t="str">
        <f aca="false">IF(OR($C2081="",$D2081="",$J2081="",$B2081=""),"",IF(COUNTIFS($C$5:$C$2504,$C2081,$D$5:$D$2504,$D2081,$J$5:$J$2504,$J2081,$B$5:$B$2504,$B2081)&gt;1,"Takror",""))</f>
        <v/>
      </c>
    </row>
    <row r="2082" customFormat="false" ht="15" hidden="false" customHeight="false" outlineLevel="0" collapsed="false">
      <c r="A2082" s="8" t="n">
        <v>2078</v>
      </c>
      <c r="B2082" s="13"/>
      <c r="C2082" s="12"/>
      <c r="D2082" s="13"/>
      <c r="E2082" s="24"/>
      <c r="F2082" s="12"/>
      <c r="G2082" s="12"/>
      <c r="H2082" s="25"/>
      <c r="I2082" s="14" t="str">
        <f aca="false">IF(OR($D2082="",$B2082=""),"",INT(($B2082-$D2082)/365.25))</f>
        <v/>
      </c>
      <c r="J2082" s="25"/>
      <c r="K2082" s="14" t="str">
        <f aca="false">IF(OR($J2082="",$I2082=""),"",IF(OR(AND($J2082="Gelmintoz",$I2082&gt;=2,$I2082&lt;=10),AND($J2082="Onkogematologik",$I2082&gt;=2,$I2082&lt;=18)),"Ha","Yo'q"))</f>
        <v/>
      </c>
      <c r="L2082" s="25"/>
      <c r="M2082" s="12"/>
      <c r="N2082" s="14" t="str">
        <f aca="false">IF(OR($C2082="",$D2082="",$J2082="",$B2082=""),"",IF(COUNTIFS($C$5:$C$2504,$C2082,$D$5:$D$2504,$D2082,$J$5:$J$2504,$J2082,$B$5:$B$2504,$B2082)&gt;1,"Takror",""))</f>
        <v/>
      </c>
    </row>
    <row r="2083" customFormat="false" ht="15" hidden="false" customHeight="false" outlineLevel="0" collapsed="false">
      <c r="A2083" s="8" t="n">
        <v>2079</v>
      </c>
      <c r="B2083" s="13"/>
      <c r="C2083" s="12"/>
      <c r="D2083" s="13"/>
      <c r="E2083" s="24"/>
      <c r="F2083" s="12"/>
      <c r="G2083" s="12"/>
      <c r="H2083" s="25"/>
      <c r="I2083" s="14" t="str">
        <f aca="false">IF(OR($D2083="",$B2083=""),"",INT(($B2083-$D2083)/365.25))</f>
        <v/>
      </c>
      <c r="J2083" s="25"/>
      <c r="K2083" s="14" t="str">
        <f aca="false">IF(OR($J2083="",$I2083=""),"",IF(OR(AND($J2083="Gelmintoz",$I2083&gt;=2,$I2083&lt;=10),AND($J2083="Onkogematologik",$I2083&gt;=2,$I2083&lt;=18)),"Ha","Yo'q"))</f>
        <v/>
      </c>
      <c r="L2083" s="25"/>
      <c r="M2083" s="12"/>
      <c r="N2083" s="14" t="str">
        <f aca="false">IF(OR($C2083="",$D2083="",$J2083="",$B2083=""),"",IF(COUNTIFS($C$5:$C$2504,$C2083,$D$5:$D$2504,$D2083,$J$5:$J$2504,$J2083,$B$5:$B$2504,$B2083)&gt;1,"Takror",""))</f>
        <v/>
      </c>
    </row>
    <row r="2084" customFormat="false" ht="15" hidden="false" customHeight="false" outlineLevel="0" collapsed="false">
      <c r="A2084" s="8" t="n">
        <v>2080</v>
      </c>
      <c r="B2084" s="13"/>
      <c r="C2084" s="12"/>
      <c r="D2084" s="13"/>
      <c r="E2084" s="24"/>
      <c r="F2084" s="12"/>
      <c r="G2084" s="12"/>
      <c r="H2084" s="25"/>
      <c r="I2084" s="14" t="str">
        <f aca="false">IF(OR($D2084="",$B2084=""),"",INT(($B2084-$D2084)/365.25))</f>
        <v/>
      </c>
      <c r="J2084" s="25"/>
      <c r="K2084" s="14" t="str">
        <f aca="false">IF(OR($J2084="",$I2084=""),"",IF(OR(AND($J2084="Gelmintoz",$I2084&gt;=2,$I2084&lt;=10),AND($J2084="Onkogematologik",$I2084&gt;=2,$I2084&lt;=18)),"Ha","Yo'q"))</f>
        <v/>
      </c>
      <c r="L2084" s="25"/>
      <c r="M2084" s="12"/>
      <c r="N2084" s="14" t="str">
        <f aca="false">IF(OR($C2084="",$D2084="",$J2084="",$B2084=""),"",IF(COUNTIFS($C$5:$C$2504,$C2084,$D$5:$D$2504,$D2084,$J$5:$J$2504,$J2084,$B$5:$B$2504,$B2084)&gt;1,"Takror",""))</f>
        <v/>
      </c>
    </row>
    <row r="2085" customFormat="false" ht="15" hidden="false" customHeight="false" outlineLevel="0" collapsed="false">
      <c r="A2085" s="8" t="n">
        <v>2081</v>
      </c>
      <c r="B2085" s="13"/>
      <c r="C2085" s="12"/>
      <c r="D2085" s="13"/>
      <c r="E2085" s="24"/>
      <c r="F2085" s="12"/>
      <c r="G2085" s="12"/>
      <c r="H2085" s="25"/>
      <c r="I2085" s="14" t="str">
        <f aca="false">IF(OR($D2085="",$B2085=""),"",INT(($B2085-$D2085)/365.25))</f>
        <v/>
      </c>
      <c r="J2085" s="25"/>
      <c r="K2085" s="14" t="str">
        <f aca="false">IF(OR($J2085="",$I2085=""),"",IF(OR(AND($J2085="Gelmintoz",$I2085&gt;=2,$I2085&lt;=10),AND($J2085="Onkogematologik",$I2085&gt;=2,$I2085&lt;=18)),"Ha","Yo'q"))</f>
        <v/>
      </c>
      <c r="L2085" s="25"/>
      <c r="M2085" s="12"/>
      <c r="N2085" s="14" t="str">
        <f aca="false">IF(OR($C2085="",$D2085="",$J2085="",$B2085=""),"",IF(COUNTIFS($C$5:$C$2504,$C2085,$D$5:$D$2504,$D2085,$J$5:$J$2504,$J2085,$B$5:$B$2504,$B2085)&gt;1,"Takror",""))</f>
        <v/>
      </c>
    </row>
    <row r="2086" customFormat="false" ht="15" hidden="false" customHeight="false" outlineLevel="0" collapsed="false">
      <c r="A2086" s="8" t="n">
        <v>2082</v>
      </c>
      <c r="B2086" s="13"/>
      <c r="C2086" s="12"/>
      <c r="D2086" s="13"/>
      <c r="E2086" s="24"/>
      <c r="F2086" s="12"/>
      <c r="G2086" s="12"/>
      <c r="H2086" s="25"/>
      <c r="I2086" s="14" t="str">
        <f aca="false">IF(OR($D2086="",$B2086=""),"",INT(($B2086-$D2086)/365.25))</f>
        <v/>
      </c>
      <c r="J2086" s="25"/>
      <c r="K2086" s="14" t="str">
        <f aca="false">IF(OR($J2086="",$I2086=""),"",IF(OR(AND($J2086="Gelmintoz",$I2086&gt;=2,$I2086&lt;=10),AND($J2086="Onkogematologik",$I2086&gt;=2,$I2086&lt;=18)),"Ha","Yo'q"))</f>
        <v/>
      </c>
      <c r="L2086" s="25"/>
      <c r="M2086" s="12"/>
      <c r="N2086" s="14" t="str">
        <f aca="false">IF(OR($C2086="",$D2086="",$J2086="",$B2086=""),"",IF(COUNTIFS($C$5:$C$2504,$C2086,$D$5:$D$2504,$D2086,$J$5:$J$2504,$J2086,$B$5:$B$2504,$B2086)&gt;1,"Takror",""))</f>
        <v/>
      </c>
    </row>
    <row r="2087" customFormat="false" ht="15" hidden="false" customHeight="false" outlineLevel="0" collapsed="false">
      <c r="A2087" s="8" t="n">
        <v>2083</v>
      </c>
      <c r="B2087" s="13"/>
      <c r="C2087" s="12"/>
      <c r="D2087" s="13"/>
      <c r="E2087" s="24"/>
      <c r="F2087" s="12"/>
      <c r="G2087" s="12"/>
      <c r="H2087" s="25"/>
      <c r="I2087" s="14" t="str">
        <f aca="false">IF(OR($D2087="",$B2087=""),"",INT(($B2087-$D2087)/365.25))</f>
        <v/>
      </c>
      <c r="J2087" s="25"/>
      <c r="K2087" s="14" t="str">
        <f aca="false">IF(OR($J2087="",$I2087=""),"",IF(OR(AND($J2087="Gelmintoz",$I2087&gt;=2,$I2087&lt;=10),AND($J2087="Onkogematologik",$I2087&gt;=2,$I2087&lt;=18)),"Ha","Yo'q"))</f>
        <v/>
      </c>
      <c r="L2087" s="25"/>
      <c r="M2087" s="12"/>
      <c r="N2087" s="14" t="str">
        <f aca="false">IF(OR($C2087="",$D2087="",$J2087="",$B2087=""),"",IF(COUNTIFS($C$5:$C$2504,$C2087,$D$5:$D$2504,$D2087,$J$5:$J$2504,$J2087,$B$5:$B$2504,$B2087)&gt;1,"Takror",""))</f>
        <v/>
      </c>
    </row>
    <row r="2088" customFormat="false" ht="15" hidden="false" customHeight="false" outlineLevel="0" collapsed="false">
      <c r="A2088" s="8" t="n">
        <v>2084</v>
      </c>
      <c r="B2088" s="13"/>
      <c r="C2088" s="12"/>
      <c r="D2088" s="13"/>
      <c r="E2088" s="24"/>
      <c r="F2088" s="12"/>
      <c r="G2088" s="12"/>
      <c r="H2088" s="25"/>
      <c r="I2088" s="14" t="str">
        <f aca="false">IF(OR($D2088="",$B2088=""),"",INT(($B2088-$D2088)/365.25))</f>
        <v/>
      </c>
      <c r="J2088" s="25"/>
      <c r="K2088" s="14" t="str">
        <f aca="false">IF(OR($J2088="",$I2088=""),"",IF(OR(AND($J2088="Gelmintoz",$I2088&gt;=2,$I2088&lt;=10),AND($J2088="Onkogematologik",$I2088&gt;=2,$I2088&lt;=18)),"Ha","Yo'q"))</f>
        <v/>
      </c>
      <c r="L2088" s="25"/>
      <c r="M2088" s="12"/>
      <c r="N2088" s="14" t="str">
        <f aca="false">IF(OR($C2088="",$D2088="",$J2088="",$B2088=""),"",IF(COUNTIFS($C$5:$C$2504,$C2088,$D$5:$D$2504,$D2088,$J$5:$J$2504,$J2088,$B$5:$B$2504,$B2088)&gt;1,"Takror",""))</f>
        <v/>
      </c>
    </row>
    <row r="2089" customFormat="false" ht="15" hidden="false" customHeight="false" outlineLevel="0" collapsed="false">
      <c r="A2089" s="8" t="n">
        <v>2085</v>
      </c>
      <c r="B2089" s="13"/>
      <c r="C2089" s="12"/>
      <c r="D2089" s="13"/>
      <c r="E2089" s="24"/>
      <c r="F2089" s="12"/>
      <c r="G2089" s="12"/>
      <c r="H2089" s="25"/>
      <c r="I2089" s="14" t="str">
        <f aca="false">IF(OR($D2089="",$B2089=""),"",INT(($B2089-$D2089)/365.25))</f>
        <v/>
      </c>
      <c r="J2089" s="25"/>
      <c r="K2089" s="14" t="str">
        <f aca="false">IF(OR($J2089="",$I2089=""),"",IF(OR(AND($J2089="Gelmintoz",$I2089&gt;=2,$I2089&lt;=10),AND($J2089="Onkogematologik",$I2089&gt;=2,$I2089&lt;=18)),"Ha","Yo'q"))</f>
        <v/>
      </c>
      <c r="L2089" s="25"/>
      <c r="M2089" s="12"/>
      <c r="N2089" s="14" t="str">
        <f aca="false">IF(OR($C2089="",$D2089="",$J2089="",$B2089=""),"",IF(COUNTIFS($C$5:$C$2504,$C2089,$D$5:$D$2504,$D2089,$J$5:$J$2504,$J2089,$B$5:$B$2504,$B2089)&gt;1,"Takror",""))</f>
        <v/>
      </c>
    </row>
    <row r="2090" customFormat="false" ht="15" hidden="false" customHeight="false" outlineLevel="0" collapsed="false">
      <c r="A2090" s="8" t="n">
        <v>2086</v>
      </c>
      <c r="B2090" s="13"/>
      <c r="C2090" s="12"/>
      <c r="D2090" s="13"/>
      <c r="E2090" s="24"/>
      <c r="F2090" s="12"/>
      <c r="G2090" s="12"/>
      <c r="H2090" s="25"/>
      <c r="I2090" s="14" t="str">
        <f aca="false">IF(OR($D2090="",$B2090=""),"",INT(($B2090-$D2090)/365.25))</f>
        <v/>
      </c>
      <c r="J2090" s="25"/>
      <c r="K2090" s="14" t="str">
        <f aca="false">IF(OR($J2090="",$I2090=""),"",IF(OR(AND($J2090="Gelmintoz",$I2090&gt;=2,$I2090&lt;=10),AND($J2090="Onkogematologik",$I2090&gt;=2,$I2090&lt;=18)),"Ha","Yo'q"))</f>
        <v/>
      </c>
      <c r="L2090" s="25"/>
      <c r="M2090" s="12"/>
      <c r="N2090" s="14" t="str">
        <f aca="false">IF(OR($C2090="",$D2090="",$J2090="",$B2090=""),"",IF(COUNTIFS($C$5:$C$2504,$C2090,$D$5:$D$2504,$D2090,$J$5:$J$2504,$J2090,$B$5:$B$2504,$B2090)&gt;1,"Takror",""))</f>
        <v/>
      </c>
    </row>
    <row r="2091" customFormat="false" ht="15" hidden="false" customHeight="false" outlineLevel="0" collapsed="false">
      <c r="A2091" s="8" t="n">
        <v>2087</v>
      </c>
      <c r="B2091" s="13"/>
      <c r="C2091" s="12"/>
      <c r="D2091" s="13"/>
      <c r="E2091" s="24"/>
      <c r="F2091" s="12"/>
      <c r="G2091" s="12"/>
      <c r="H2091" s="25"/>
      <c r="I2091" s="14" t="str">
        <f aca="false">IF(OR($D2091="",$B2091=""),"",INT(($B2091-$D2091)/365.25))</f>
        <v/>
      </c>
      <c r="J2091" s="25"/>
      <c r="K2091" s="14" t="str">
        <f aca="false">IF(OR($J2091="",$I2091=""),"",IF(OR(AND($J2091="Gelmintoz",$I2091&gt;=2,$I2091&lt;=10),AND($J2091="Onkogematologik",$I2091&gt;=2,$I2091&lt;=18)),"Ha","Yo'q"))</f>
        <v/>
      </c>
      <c r="L2091" s="25"/>
      <c r="M2091" s="12"/>
      <c r="N2091" s="14" t="str">
        <f aca="false">IF(OR($C2091="",$D2091="",$J2091="",$B2091=""),"",IF(COUNTIFS($C$5:$C$2504,$C2091,$D$5:$D$2504,$D2091,$J$5:$J$2504,$J2091,$B$5:$B$2504,$B2091)&gt;1,"Takror",""))</f>
        <v/>
      </c>
    </row>
    <row r="2092" customFormat="false" ht="15" hidden="false" customHeight="false" outlineLevel="0" collapsed="false">
      <c r="A2092" s="8" t="n">
        <v>2088</v>
      </c>
      <c r="B2092" s="13"/>
      <c r="C2092" s="12"/>
      <c r="D2092" s="13"/>
      <c r="E2092" s="24"/>
      <c r="F2092" s="12"/>
      <c r="G2092" s="12"/>
      <c r="H2092" s="25"/>
      <c r="I2092" s="14" t="str">
        <f aca="false">IF(OR($D2092="",$B2092=""),"",INT(($B2092-$D2092)/365.25))</f>
        <v/>
      </c>
      <c r="J2092" s="25"/>
      <c r="K2092" s="14" t="str">
        <f aca="false">IF(OR($J2092="",$I2092=""),"",IF(OR(AND($J2092="Gelmintoz",$I2092&gt;=2,$I2092&lt;=10),AND($J2092="Onkogematologik",$I2092&gt;=2,$I2092&lt;=18)),"Ha","Yo'q"))</f>
        <v/>
      </c>
      <c r="L2092" s="25"/>
      <c r="M2092" s="12"/>
      <c r="N2092" s="14" t="str">
        <f aca="false">IF(OR($C2092="",$D2092="",$J2092="",$B2092=""),"",IF(COUNTIFS($C$5:$C$2504,$C2092,$D$5:$D$2504,$D2092,$J$5:$J$2504,$J2092,$B$5:$B$2504,$B2092)&gt;1,"Takror",""))</f>
        <v/>
      </c>
    </row>
    <row r="2093" customFormat="false" ht="15" hidden="false" customHeight="false" outlineLevel="0" collapsed="false">
      <c r="A2093" s="8" t="n">
        <v>2089</v>
      </c>
      <c r="B2093" s="13"/>
      <c r="C2093" s="12"/>
      <c r="D2093" s="13"/>
      <c r="E2093" s="24"/>
      <c r="F2093" s="12"/>
      <c r="G2093" s="12"/>
      <c r="H2093" s="25"/>
      <c r="I2093" s="14" t="str">
        <f aca="false">IF(OR($D2093="",$B2093=""),"",INT(($B2093-$D2093)/365.25))</f>
        <v/>
      </c>
      <c r="J2093" s="25"/>
      <c r="K2093" s="14" t="str">
        <f aca="false">IF(OR($J2093="",$I2093=""),"",IF(OR(AND($J2093="Gelmintoz",$I2093&gt;=2,$I2093&lt;=10),AND($J2093="Onkogematologik",$I2093&gt;=2,$I2093&lt;=18)),"Ha","Yo'q"))</f>
        <v/>
      </c>
      <c r="L2093" s="25"/>
      <c r="M2093" s="12"/>
      <c r="N2093" s="14" t="str">
        <f aca="false">IF(OR($C2093="",$D2093="",$J2093="",$B2093=""),"",IF(COUNTIFS($C$5:$C$2504,$C2093,$D$5:$D$2504,$D2093,$J$5:$J$2504,$J2093,$B$5:$B$2504,$B2093)&gt;1,"Takror",""))</f>
        <v/>
      </c>
    </row>
    <row r="2094" customFormat="false" ht="15" hidden="false" customHeight="false" outlineLevel="0" collapsed="false">
      <c r="A2094" s="8" t="n">
        <v>2090</v>
      </c>
      <c r="B2094" s="13"/>
      <c r="C2094" s="12"/>
      <c r="D2094" s="13"/>
      <c r="E2094" s="24"/>
      <c r="F2094" s="12"/>
      <c r="G2094" s="12"/>
      <c r="H2094" s="25"/>
      <c r="I2094" s="14" t="str">
        <f aca="false">IF(OR($D2094="",$B2094=""),"",INT(($B2094-$D2094)/365.25))</f>
        <v/>
      </c>
      <c r="J2094" s="25"/>
      <c r="K2094" s="14" t="str">
        <f aca="false">IF(OR($J2094="",$I2094=""),"",IF(OR(AND($J2094="Gelmintoz",$I2094&gt;=2,$I2094&lt;=10),AND($J2094="Onkogematologik",$I2094&gt;=2,$I2094&lt;=18)),"Ha","Yo'q"))</f>
        <v/>
      </c>
      <c r="L2094" s="25"/>
      <c r="M2094" s="12"/>
      <c r="N2094" s="14" t="str">
        <f aca="false">IF(OR($C2094="",$D2094="",$J2094="",$B2094=""),"",IF(COUNTIFS($C$5:$C$2504,$C2094,$D$5:$D$2504,$D2094,$J$5:$J$2504,$J2094,$B$5:$B$2504,$B2094)&gt;1,"Takror",""))</f>
        <v/>
      </c>
    </row>
    <row r="2095" customFormat="false" ht="15" hidden="false" customHeight="false" outlineLevel="0" collapsed="false">
      <c r="A2095" s="8" t="n">
        <v>2091</v>
      </c>
      <c r="B2095" s="13"/>
      <c r="C2095" s="12"/>
      <c r="D2095" s="13"/>
      <c r="E2095" s="24"/>
      <c r="F2095" s="12"/>
      <c r="G2095" s="12"/>
      <c r="H2095" s="25"/>
      <c r="I2095" s="14" t="str">
        <f aca="false">IF(OR($D2095="",$B2095=""),"",INT(($B2095-$D2095)/365.25))</f>
        <v/>
      </c>
      <c r="J2095" s="25"/>
      <c r="K2095" s="14" t="str">
        <f aca="false">IF(OR($J2095="",$I2095=""),"",IF(OR(AND($J2095="Gelmintoz",$I2095&gt;=2,$I2095&lt;=10),AND($J2095="Onkogematologik",$I2095&gt;=2,$I2095&lt;=18)),"Ha","Yo'q"))</f>
        <v/>
      </c>
      <c r="L2095" s="25"/>
      <c r="M2095" s="12"/>
      <c r="N2095" s="14" t="str">
        <f aca="false">IF(OR($C2095="",$D2095="",$J2095="",$B2095=""),"",IF(COUNTIFS($C$5:$C$2504,$C2095,$D$5:$D$2504,$D2095,$J$5:$J$2504,$J2095,$B$5:$B$2504,$B2095)&gt;1,"Takror",""))</f>
        <v/>
      </c>
    </row>
    <row r="2096" customFormat="false" ht="15" hidden="false" customHeight="false" outlineLevel="0" collapsed="false">
      <c r="A2096" s="8" t="n">
        <v>2092</v>
      </c>
      <c r="B2096" s="13"/>
      <c r="C2096" s="12"/>
      <c r="D2096" s="13"/>
      <c r="E2096" s="24"/>
      <c r="F2096" s="12"/>
      <c r="G2096" s="12"/>
      <c r="H2096" s="25"/>
      <c r="I2096" s="14" t="str">
        <f aca="false">IF(OR($D2096="",$B2096=""),"",INT(($B2096-$D2096)/365.25))</f>
        <v/>
      </c>
      <c r="J2096" s="25"/>
      <c r="K2096" s="14" t="str">
        <f aca="false">IF(OR($J2096="",$I2096=""),"",IF(OR(AND($J2096="Gelmintoz",$I2096&gt;=2,$I2096&lt;=10),AND($J2096="Onkogematologik",$I2096&gt;=2,$I2096&lt;=18)),"Ha","Yo'q"))</f>
        <v/>
      </c>
      <c r="L2096" s="25"/>
      <c r="M2096" s="12"/>
      <c r="N2096" s="14" t="str">
        <f aca="false">IF(OR($C2096="",$D2096="",$J2096="",$B2096=""),"",IF(COUNTIFS($C$5:$C$2504,$C2096,$D$5:$D$2504,$D2096,$J$5:$J$2504,$J2096,$B$5:$B$2504,$B2096)&gt;1,"Takror",""))</f>
        <v/>
      </c>
    </row>
    <row r="2097" customFormat="false" ht="15" hidden="false" customHeight="false" outlineLevel="0" collapsed="false">
      <c r="A2097" s="8" t="n">
        <v>2093</v>
      </c>
      <c r="B2097" s="13"/>
      <c r="C2097" s="12"/>
      <c r="D2097" s="13"/>
      <c r="E2097" s="24"/>
      <c r="F2097" s="12"/>
      <c r="G2097" s="12"/>
      <c r="H2097" s="25"/>
      <c r="I2097" s="14" t="str">
        <f aca="false">IF(OR($D2097="",$B2097=""),"",INT(($B2097-$D2097)/365.25))</f>
        <v/>
      </c>
      <c r="J2097" s="25"/>
      <c r="K2097" s="14" t="str">
        <f aca="false">IF(OR($J2097="",$I2097=""),"",IF(OR(AND($J2097="Gelmintoz",$I2097&gt;=2,$I2097&lt;=10),AND($J2097="Onkogematologik",$I2097&gt;=2,$I2097&lt;=18)),"Ha","Yo'q"))</f>
        <v/>
      </c>
      <c r="L2097" s="25"/>
      <c r="M2097" s="12"/>
      <c r="N2097" s="14" t="str">
        <f aca="false">IF(OR($C2097="",$D2097="",$J2097="",$B2097=""),"",IF(COUNTIFS($C$5:$C$2504,$C2097,$D$5:$D$2504,$D2097,$J$5:$J$2504,$J2097,$B$5:$B$2504,$B2097)&gt;1,"Takror",""))</f>
        <v/>
      </c>
    </row>
    <row r="2098" customFormat="false" ht="15" hidden="false" customHeight="false" outlineLevel="0" collapsed="false">
      <c r="A2098" s="8" t="n">
        <v>2094</v>
      </c>
      <c r="B2098" s="13"/>
      <c r="C2098" s="12"/>
      <c r="D2098" s="13"/>
      <c r="E2098" s="24"/>
      <c r="F2098" s="12"/>
      <c r="G2098" s="12"/>
      <c r="H2098" s="25"/>
      <c r="I2098" s="14" t="str">
        <f aca="false">IF(OR($D2098="",$B2098=""),"",INT(($B2098-$D2098)/365.25))</f>
        <v/>
      </c>
      <c r="J2098" s="25"/>
      <c r="K2098" s="14" t="str">
        <f aca="false">IF(OR($J2098="",$I2098=""),"",IF(OR(AND($J2098="Gelmintoz",$I2098&gt;=2,$I2098&lt;=10),AND($J2098="Onkogematologik",$I2098&gt;=2,$I2098&lt;=18)),"Ha","Yo'q"))</f>
        <v/>
      </c>
      <c r="L2098" s="25"/>
      <c r="M2098" s="12"/>
      <c r="N2098" s="14" t="str">
        <f aca="false">IF(OR($C2098="",$D2098="",$J2098="",$B2098=""),"",IF(COUNTIFS($C$5:$C$2504,$C2098,$D$5:$D$2504,$D2098,$J$5:$J$2504,$J2098,$B$5:$B$2504,$B2098)&gt;1,"Takror",""))</f>
        <v/>
      </c>
    </row>
    <row r="2099" customFormat="false" ht="15" hidden="false" customHeight="false" outlineLevel="0" collapsed="false">
      <c r="A2099" s="8" t="n">
        <v>2095</v>
      </c>
      <c r="B2099" s="13"/>
      <c r="C2099" s="12"/>
      <c r="D2099" s="13"/>
      <c r="E2099" s="24"/>
      <c r="F2099" s="12"/>
      <c r="G2099" s="12"/>
      <c r="H2099" s="25"/>
      <c r="I2099" s="14" t="str">
        <f aca="false">IF(OR($D2099="",$B2099=""),"",INT(($B2099-$D2099)/365.25))</f>
        <v/>
      </c>
      <c r="J2099" s="25"/>
      <c r="K2099" s="14" t="str">
        <f aca="false">IF(OR($J2099="",$I2099=""),"",IF(OR(AND($J2099="Gelmintoz",$I2099&gt;=2,$I2099&lt;=10),AND($J2099="Onkogematologik",$I2099&gt;=2,$I2099&lt;=18)),"Ha","Yo'q"))</f>
        <v/>
      </c>
      <c r="L2099" s="25"/>
      <c r="M2099" s="12"/>
      <c r="N2099" s="14" t="str">
        <f aca="false">IF(OR($C2099="",$D2099="",$J2099="",$B2099=""),"",IF(COUNTIFS($C$5:$C$2504,$C2099,$D$5:$D$2504,$D2099,$J$5:$J$2504,$J2099,$B$5:$B$2504,$B2099)&gt;1,"Takror",""))</f>
        <v/>
      </c>
    </row>
    <row r="2100" customFormat="false" ht="15" hidden="false" customHeight="false" outlineLevel="0" collapsed="false">
      <c r="A2100" s="8" t="n">
        <v>2096</v>
      </c>
      <c r="B2100" s="13"/>
      <c r="C2100" s="12"/>
      <c r="D2100" s="13"/>
      <c r="E2100" s="24"/>
      <c r="F2100" s="12"/>
      <c r="G2100" s="12"/>
      <c r="H2100" s="25"/>
      <c r="I2100" s="14" t="str">
        <f aca="false">IF(OR($D2100="",$B2100=""),"",INT(($B2100-$D2100)/365.25))</f>
        <v/>
      </c>
      <c r="J2100" s="25"/>
      <c r="K2100" s="14" t="str">
        <f aca="false">IF(OR($J2100="",$I2100=""),"",IF(OR(AND($J2100="Gelmintoz",$I2100&gt;=2,$I2100&lt;=10),AND($J2100="Onkogematologik",$I2100&gt;=2,$I2100&lt;=18)),"Ha","Yo'q"))</f>
        <v/>
      </c>
      <c r="L2100" s="25"/>
      <c r="M2100" s="12"/>
      <c r="N2100" s="14" t="str">
        <f aca="false">IF(OR($C2100="",$D2100="",$J2100="",$B2100=""),"",IF(COUNTIFS($C$5:$C$2504,$C2100,$D$5:$D$2504,$D2100,$J$5:$J$2504,$J2100,$B$5:$B$2504,$B2100)&gt;1,"Takror",""))</f>
        <v/>
      </c>
    </row>
    <row r="2101" customFormat="false" ht="15" hidden="false" customHeight="false" outlineLevel="0" collapsed="false">
      <c r="A2101" s="8" t="n">
        <v>2097</v>
      </c>
      <c r="B2101" s="13"/>
      <c r="C2101" s="12"/>
      <c r="D2101" s="13"/>
      <c r="E2101" s="24"/>
      <c r="F2101" s="12"/>
      <c r="G2101" s="12"/>
      <c r="H2101" s="25"/>
      <c r="I2101" s="14" t="str">
        <f aca="false">IF(OR($D2101="",$B2101=""),"",INT(($B2101-$D2101)/365.25))</f>
        <v/>
      </c>
      <c r="J2101" s="25"/>
      <c r="K2101" s="14" t="str">
        <f aca="false">IF(OR($J2101="",$I2101=""),"",IF(OR(AND($J2101="Gelmintoz",$I2101&gt;=2,$I2101&lt;=10),AND($J2101="Onkogematologik",$I2101&gt;=2,$I2101&lt;=18)),"Ha","Yo'q"))</f>
        <v/>
      </c>
      <c r="L2101" s="25"/>
      <c r="M2101" s="12"/>
      <c r="N2101" s="14" t="str">
        <f aca="false">IF(OR($C2101="",$D2101="",$J2101="",$B2101=""),"",IF(COUNTIFS($C$5:$C$2504,$C2101,$D$5:$D$2504,$D2101,$J$5:$J$2504,$J2101,$B$5:$B$2504,$B2101)&gt;1,"Takror",""))</f>
        <v/>
      </c>
    </row>
    <row r="2102" customFormat="false" ht="15" hidden="false" customHeight="false" outlineLevel="0" collapsed="false">
      <c r="A2102" s="8" t="n">
        <v>2098</v>
      </c>
      <c r="B2102" s="13"/>
      <c r="C2102" s="12"/>
      <c r="D2102" s="13"/>
      <c r="E2102" s="24"/>
      <c r="F2102" s="12"/>
      <c r="G2102" s="12"/>
      <c r="H2102" s="25"/>
      <c r="I2102" s="14" t="str">
        <f aca="false">IF(OR($D2102="",$B2102=""),"",INT(($B2102-$D2102)/365.25))</f>
        <v/>
      </c>
      <c r="J2102" s="25"/>
      <c r="K2102" s="14" t="str">
        <f aca="false">IF(OR($J2102="",$I2102=""),"",IF(OR(AND($J2102="Gelmintoz",$I2102&gt;=2,$I2102&lt;=10),AND($J2102="Onkogematologik",$I2102&gt;=2,$I2102&lt;=18)),"Ha","Yo'q"))</f>
        <v/>
      </c>
      <c r="L2102" s="25"/>
      <c r="M2102" s="12"/>
      <c r="N2102" s="14" t="str">
        <f aca="false">IF(OR($C2102="",$D2102="",$J2102="",$B2102=""),"",IF(COUNTIFS($C$5:$C$2504,$C2102,$D$5:$D$2504,$D2102,$J$5:$J$2504,$J2102,$B$5:$B$2504,$B2102)&gt;1,"Takror",""))</f>
        <v/>
      </c>
    </row>
    <row r="2103" customFormat="false" ht="15" hidden="false" customHeight="false" outlineLevel="0" collapsed="false">
      <c r="A2103" s="8" t="n">
        <v>2099</v>
      </c>
      <c r="B2103" s="13"/>
      <c r="C2103" s="12"/>
      <c r="D2103" s="13"/>
      <c r="E2103" s="24"/>
      <c r="F2103" s="12"/>
      <c r="G2103" s="12"/>
      <c r="H2103" s="25"/>
      <c r="I2103" s="14" t="str">
        <f aca="false">IF(OR($D2103="",$B2103=""),"",INT(($B2103-$D2103)/365.25))</f>
        <v/>
      </c>
      <c r="J2103" s="25"/>
      <c r="K2103" s="14" t="str">
        <f aca="false">IF(OR($J2103="",$I2103=""),"",IF(OR(AND($J2103="Gelmintoz",$I2103&gt;=2,$I2103&lt;=10),AND($J2103="Onkogematologik",$I2103&gt;=2,$I2103&lt;=18)),"Ha","Yo'q"))</f>
        <v/>
      </c>
      <c r="L2103" s="25"/>
      <c r="M2103" s="12"/>
      <c r="N2103" s="14" t="str">
        <f aca="false">IF(OR($C2103="",$D2103="",$J2103="",$B2103=""),"",IF(COUNTIFS($C$5:$C$2504,$C2103,$D$5:$D$2504,$D2103,$J$5:$J$2504,$J2103,$B$5:$B$2504,$B2103)&gt;1,"Takror",""))</f>
        <v/>
      </c>
    </row>
    <row r="2104" customFormat="false" ht="15" hidden="false" customHeight="false" outlineLevel="0" collapsed="false">
      <c r="A2104" s="8" t="n">
        <v>2100</v>
      </c>
      <c r="B2104" s="13"/>
      <c r="C2104" s="12"/>
      <c r="D2104" s="13"/>
      <c r="E2104" s="24"/>
      <c r="F2104" s="12"/>
      <c r="G2104" s="12"/>
      <c r="H2104" s="25"/>
      <c r="I2104" s="14" t="str">
        <f aca="false">IF(OR($D2104="",$B2104=""),"",INT(($B2104-$D2104)/365.25))</f>
        <v/>
      </c>
      <c r="J2104" s="25"/>
      <c r="K2104" s="14" t="str">
        <f aca="false">IF(OR($J2104="",$I2104=""),"",IF(OR(AND($J2104="Gelmintoz",$I2104&gt;=2,$I2104&lt;=10),AND($J2104="Onkogematologik",$I2104&gt;=2,$I2104&lt;=18)),"Ha","Yo'q"))</f>
        <v/>
      </c>
      <c r="L2104" s="25"/>
      <c r="M2104" s="12"/>
      <c r="N2104" s="14" t="str">
        <f aca="false">IF(OR($C2104="",$D2104="",$J2104="",$B2104=""),"",IF(COUNTIFS($C$5:$C$2504,$C2104,$D$5:$D$2504,$D2104,$J$5:$J$2504,$J2104,$B$5:$B$2504,$B2104)&gt;1,"Takror",""))</f>
        <v/>
      </c>
    </row>
    <row r="2105" customFormat="false" ht="15" hidden="false" customHeight="false" outlineLevel="0" collapsed="false">
      <c r="A2105" s="8" t="n">
        <v>2101</v>
      </c>
      <c r="B2105" s="13"/>
      <c r="C2105" s="12"/>
      <c r="D2105" s="13"/>
      <c r="E2105" s="24"/>
      <c r="F2105" s="12"/>
      <c r="G2105" s="12"/>
      <c r="H2105" s="25"/>
      <c r="I2105" s="14" t="str">
        <f aca="false">IF(OR($D2105="",$B2105=""),"",INT(($B2105-$D2105)/365.25))</f>
        <v/>
      </c>
      <c r="J2105" s="25"/>
      <c r="K2105" s="14" t="str">
        <f aca="false">IF(OR($J2105="",$I2105=""),"",IF(OR(AND($J2105="Gelmintoz",$I2105&gt;=2,$I2105&lt;=10),AND($J2105="Onkogematologik",$I2105&gt;=2,$I2105&lt;=18)),"Ha","Yo'q"))</f>
        <v/>
      </c>
      <c r="L2105" s="25"/>
      <c r="M2105" s="12"/>
      <c r="N2105" s="14" t="str">
        <f aca="false">IF(OR($C2105="",$D2105="",$J2105="",$B2105=""),"",IF(COUNTIFS($C$5:$C$2504,$C2105,$D$5:$D$2504,$D2105,$J$5:$J$2504,$J2105,$B$5:$B$2504,$B2105)&gt;1,"Takror",""))</f>
        <v/>
      </c>
    </row>
    <row r="2106" customFormat="false" ht="15" hidden="false" customHeight="false" outlineLevel="0" collapsed="false">
      <c r="A2106" s="8" t="n">
        <v>2102</v>
      </c>
      <c r="B2106" s="13"/>
      <c r="C2106" s="12"/>
      <c r="D2106" s="13"/>
      <c r="E2106" s="24"/>
      <c r="F2106" s="12"/>
      <c r="G2106" s="12"/>
      <c r="H2106" s="25"/>
      <c r="I2106" s="14" t="str">
        <f aca="false">IF(OR($D2106="",$B2106=""),"",INT(($B2106-$D2106)/365.25))</f>
        <v/>
      </c>
      <c r="J2106" s="25"/>
      <c r="K2106" s="14" t="str">
        <f aca="false">IF(OR($J2106="",$I2106=""),"",IF(OR(AND($J2106="Gelmintoz",$I2106&gt;=2,$I2106&lt;=10),AND($J2106="Onkogematologik",$I2106&gt;=2,$I2106&lt;=18)),"Ha","Yo'q"))</f>
        <v/>
      </c>
      <c r="L2106" s="25"/>
      <c r="M2106" s="12"/>
      <c r="N2106" s="14" t="str">
        <f aca="false">IF(OR($C2106="",$D2106="",$J2106="",$B2106=""),"",IF(COUNTIFS($C$5:$C$2504,$C2106,$D$5:$D$2504,$D2106,$J$5:$J$2504,$J2106,$B$5:$B$2504,$B2106)&gt;1,"Takror",""))</f>
        <v/>
      </c>
    </row>
    <row r="2107" customFormat="false" ht="15" hidden="false" customHeight="false" outlineLevel="0" collapsed="false">
      <c r="A2107" s="8" t="n">
        <v>2103</v>
      </c>
      <c r="B2107" s="13"/>
      <c r="C2107" s="12"/>
      <c r="D2107" s="13"/>
      <c r="E2107" s="24"/>
      <c r="F2107" s="12"/>
      <c r="G2107" s="12"/>
      <c r="H2107" s="25"/>
      <c r="I2107" s="14" t="str">
        <f aca="false">IF(OR($D2107="",$B2107=""),"",INT(($B2107-$D2107)/365.25))</f>
        <v/>
      </c>
      <c r="J2107" s="25"/>
      <c r="K2107" s="14" t="str">
        <f aca="false">IF(OR($J2107="",$I2107=""),"",IF(OR(AND($J2107="Gelmintoz",$I2107&gt;=2,$I2107&lt;=10),AND($J2107="Onkogematologik",$I2107&gt;=2,$I2107&lt;=18)),"Ha","Yo'q"))</f>
        <v/>
      </c>
      <c r="L2107" s="25"/>
      <c r="M2107" s="12"/>
      <c r="N2107" s="14" t="str">
        <f aca="false">IF(OR($C2107="",$D2107="",$J2107="",$B2107=""),"",IF(COUNTIFS($C$5:$C$2504,$C2107,$D$5:$D$2504,$D2107,$J$5:$J$2504,$J2107,$B$5:$B$2504,$B2107)&gt;1,"Takror",""))</f>
        <v/>
      </c>
    </row>
    <row r="2108" customFormat="false" ht="15" hidden="false" customHeight="false" outlineLevel="0" collapsed="false">
      <c r="A2108" s="8" t="n">
        <v>2104</v>
      </c>
      <c r="B2108" s="13"/>
      <c r="C2108" s="12"/>
      <c r="D2108" s="13"/>
      <c r="E2108" s="24"/>
      <c r="F2108" s="12"/>
      <c r="G2108" s="12"/>
      <c r="H2108" s="25"/>
      <c r="I2108" s="14" t="str">
        <f aca="false">IF(OR($D2108="",$B2108=""),"",INT(($B2108-$D2108)/365.25))</f>
        <v/>
      </c>
      <c r="J2108" s="25"/>
      <c r="K2108" s="14" t="str">
        <f aca="false">IF(OR($J2108="",$I2108=""),"",IF(OR(AND($J2108="Gelmintoz",$I2108&gt;=2,$I2108&lt;=10),AND($J2108="Onkogematologik",$I2108&gt;=2,$I2108&lt;=18)),"Ha","Yo'q"))</f>
        <v/>
      </c>
      <c r="L2108" s="25"/>
      <c r="M2108" s="12"/>
      <c r="N2108" s="14" t="str">
        <f aca="false">IF(OR($C2108="",$D2108="",$J2108="",$B2108=""),"",IF(COUNTIFS($C$5:$C$2504,$C2108,$D$5:$D$2504,$D2108,$J$5:$J$2504,$J2108,$B$5:$B$2504,$B2108)&gt;1,"Takror",""))</f>
        <v/>
      </c>
    </row>
    <row r="2109" customFormat="false" ht="15" hidden="false" customHeight="false" outlineLevel="0" collapsed="false">
      <c r="A2109" s="8" t="n">
        <v>2105</v>
      </c>
      <c r="B2109" s="13"/>
      <c r="C2109" s="12"/>
      <c r="D2109" s="13"/>
      <c r="E2109" s="24"/>
      <c r="F2109" s="12"/>
      <c r="G2109" s="12"/>
      <c r="H2109" s="25"/>
      <c r="I2109" s="14" t="str">
        <f aca="false">IF(OR($D2109="",$B2109=""),"",INT(($B2109-$D2109)/365.25))</f>
        <v/>
      </c>
      <c r="J2109" s="25"/>
      <c r="K2109" s="14" t="str">
        <f aca="false">IF(OR($J2109="",$I2109=""),"",IF(OR(AND($J2109="Gelmintoz",$I2109&gt;=2,$I2109&lt;=10),AND($J2109="Onkogematologik",$I2109&gt;=2,$I2109&lt;=18)),"Ha","Yo'q"))</f>
        <v/>
      </c>
      <c r="L2109" s="25"/>
      <c r="M2109" s="12"/>
      <c r="N2109" s="14" t="str">
        <f aca="false">IF(OR($C2109="",$D2109="",$J2109="",$B2109=""),"",IF(COUNTIFS($C$5:$C$2504,$C2109,$D$5:$D$2504,$D2109,$J$5:$J$2504,$J2109,$B$5:$B$2504,$B2109)&gt;1,"Takror",""))</f>
        <v/>
      </c>
    </row>
    <row r="2110" customFormat="false" ht="15" hidden="false" customHeight="false" outlineLevel="0" collapsed="false">
      <c r="A2110" s="8" t="n">
        <v>2106</v>
      </c>
      <c r="B2110" s="13"/>
      <c r="C2110" s="12"/>
      <c r="D2110" s="13"/>
      <c r="E2110" s="24"/>
      <c r="F2110" s="12"/>
      <c r="G2110" s="12"/>
      <c r="H2110" s="25"/>
      <c r="I2110" s="14" t="str">
        <f aca="false">IF(OR($D2110="",$B2110=""),"",INT(($B2110-$D2110)/365.25))</f>
        <v/>
      </c>
      <c r="J2110" s="25"/>
      <c r="K2110" s="14" t="str">
        <f aca="false">IF(OR($J2110="",$I2110=""),"",IF(OR(AND($J2110="Gelmintoz",$I2110&gt;=2,$I2110&lt;=10),AND($J2110="Onkogematologik",$I2110&gt;=2,$I2110&lt;=18)),"Ha","Yo'q"))</f>
        <v/>
      </c>
      <c r="L2110" s="25"/>
      <c r="M2110" s="12"/>
      <c r="N2110" s="14" t="str">
        <f aca="false">IF(OR($C2110="",$D2110="",$J2110="",$B2110=""),"",IF(COUNTIFS($C$5:$C$2504,$C2110,$D$5:$D$2504,$D2110,$J$5:$J$2504,$J2110,$B$5:$B$2504,$B2110)&gt;1,"Takror",""))</f>
        <v/>
      </c>
    </row>
    <row r="2111" customFormat="false" ht="15" hidden="false" customHeight="false" outlineLevel="0" collapsed="false">
      <c r="A2111" s="8" t="n">
        <v>2107</v>
      </c>
      <c r="B2111" s="13"/>
      <c r="C2111" s="12"/>
      <c r="D2111" s="13"/>
      <c r="E2111" s="24"/>
      <c r="F2111" s="12"/>
      <c r="G2111" s="12"/>
      <c r="H2111" s="25"/>
      <c r="I2111" s="14" t="str">
        <f aca="false">IF(OR($D2111="",$B2111=""),"",INT(($B2111-$D2111)/365.25))</f>
        <v/>
      </c>
      <c r="J2111" s="25"/>
      <c r="K2111" s="14" t="str">
        <f aca="false">IF(OR($J2111="",$I2111=""),"",IF(OR(AND($J2111="Gelmintoz",$I2111&gt;=2,$I2111&lt;=10),AND($J2111="Onkogematologik",$I2111&gt;=2,$I2111&lt;=18)),"Ha","Yo'q"))</f>
        <v/>
      </c>
      <c r="L2111" s="25"/>
      <c r="M2111" s="12"/>
      <c r="N2111" s="14" t="str">
        <f aca="false">IF(OR($C2111="",$D2111="",$J2111="",$B2111=""),"",IF(COUNTIFS($C$5:$C$2504,$C2111,$D$5:$D$2504,$D2111,$J$5:$J$2504,$J2111,$B$5:$B$2504,$B2111)&gt;1,"Takror",""))</f>
        <v/>
      </c>
    </row>
    <row r="2112" customFormat="false" ht="15" hidden="false" customHeight="false" outlineLevel="0" collapsed="false">
      <c r="A2112" s="8" t="n">
        <v>2108</v>
      </c>
      <c r="B2112" s="13"/>
      <c r="C2112" s="12"/>
      <c r="D2112" s="13"/>
      <c r="E2112" s="24"/>
      <c r="F2112" s="12"/>
      <c r="G2112" s="12"/>
      <c r="H2112" s="25"/>
      <c r="I2112" s="14" t="str">
        <f aca="false">IF(OR($D2112="",$B2112=""),"",INT(($B2112-$D2112)/365.25))</f>
        <v/>
      </c>
      <c r="J2112" s="25"/>
      <c r="K2112" s="14" t="str">
        <f aca="false">IF(OR($J2112="",$I2112=""),"",IF(OR(AND($J2112="Gelmintoz",$I2112&gt;=2,$I2112&lt;=10),AND($J2112="Onkogematologik",$I2112&gt;=2,$I2112&lt;=18)),"Ha","Yo'q"))</f>
        <v/>
      </c>
      <c r="L2112" s="25"/>
      <c r="M2112" s="12"/>
      <c r="N2112" s="14" t="str">
        <f aca="false">IF(OR($C2112="",$D2112="",$J2112="",$B2112=""),"",IF(COUNTIFS($C$5:$C$2504,$C2112,$D$5:$D$2504,$D2112,$J$5:$J$2504,$J2112,$B$5:$B$2504,$B2112)&gt;1,"Takror",""))</f>
        <v/>
      </c>
    </row>
    <row r="2113" customFormat="false" ht="15" hidden="false" customHeight="false" outlineLevel="0" collapsed="false">
      <c r="A2113" s="8" t="n">
        <v>2109</v>
      </c>
      <c r="B2113" s="13"/>
      <c r="C2113" s="12"/>
      <c r="D2113" s="13"/>
      <c r="E2113" s="24"/>
      <c r="F2113" s="12"/>
      <c r="G2113" s="12"/>
      <c r="H2113" s="25"/>
      <c r="I2113" s="14" t="str">
        <f aca="false">IF(OR($D2113="",$B2113=""),"",INT(($B2113-$D2113)/365.25))</f>
        <v/>
      </c>
      <c r="J2113" s="25"/>
      <c r="K2113" s="14" t="str">
        <f aca="false">IF(OR($J2113="",$I2113=""),"",IF(OR(AND($J2113="Gelmintoz",$I2113&gt;=2,$I2113&lt;=10),AND($J2113="Onkogematologik",$I2113&gt;=2,$I2113&lt;=18)),"Ha","Yo'q"))</f>
        <v/>
      </c>
      <c r="L2113" s="25"/>
      <c r="M2113" s="12"/>
      <c r="N2113" s="14" t="str">
        <f aca="false">IF(OR($C2113="",$D2113="",$J2113="",$B2113=""),"",IF(COUNTIFS($C$5:$C$2504,$C2113,$D$5:$D$2504,$D2113,$J$5:$J$2504,$J2113,$B$5:$B$2504,$B2113)&gt;1,"Takror",""))</f>
        <v/>
      </c>
    </row>
    <row r="2114" customFormat="false" ht="15" hidden="false" customHeight="false" outlineLevel="0" collapsed="false">
      <c r="A2114" s="8" t="n">
        <v>2110</v>
      </c>
      <c r="B2114" s="13"/>
      <c r="C2114" s="12"/>
      <c r="D2114" s="13"/>
      <c r="E2114" s="24"/>
      <c r="F2114" s="12"/>
      <c r="G2114" s="12"/>
      <c r="H2114" s="25"/>
      <c r="I2114" s="14" t="str">
        <f aca="false">IF(OR($D2114="",$B2114=""),"",INT(($B2114-$D2114)/365.25))</f>
        <v/>
      </c>
      <c r="J2114" s="25"/>
      <c r="K2114" s="14" t="str">
        <f aca="false">IF(OR($J2114="",$I2114=""),"",IF(OR(AND($J2114="Gelmintoz",$I2114&gt;=2,$I2114&lt;=10),AND($J2114="Onkogematologik",$I2114&gt;=2,$I2114&lt;=18)),"Ha","Yo'q"))</f>
        <v/>
      </c>
      <c r="L2114" s="25"/>
      <c r="M2114" s="12"/>
      <c r="N2114" s="14" t="str">
        <f aca="false">IF(OR($C2114="",$D2114="",$J2114="",$B2114=""),"",IF(COUNTIFS($C$5:$C$2504,$C2114,$D$5:$D$2504,$D2114,$J$5:$J$2504,$J2114,$B$5:$B$2504,$B2114)&gt;1,"Takror",""))</f>
        <v/>
      </c>
    </row>
    <row r="2115" customFormat="false" ht="15" hidden="false" customHeight="false" outlineLevel="0" collapsed="false">
      <c r="A2115" s="8" t="n">
        <v>2111</v>
      </c>
      <c r="B2115" s="13"/>
      <c r="C2115" s="12"/>
      <c r="D2115" s="13"/>
      <c r="E2115" s="24"/>
      <c r="F2115" s="12"/>
      <c r="G2115" s="12"/>
      <c r="H2115" s="25"/>
      <c r="I2115" s="14" t="str">
        <f aca="false">IF(OR($D2115="",$B2115=""),"",INT(($B2115-$D2115)/365.25))</f>
        <v/>
      </c>
      <c r="J2115" s="25"/>
      <c r="K2115" s="14" t="str">
        <f aca="false">IF(OR($J2115="",$I2115=""),"",IF(OR(AND($J2115="Gelmintoz",$I2115&gt;=2,$I2115&lt;=10),AND($J2115="Onkogematologik",$I2115&gt;=2,$I2115&lt;=18)),"Ha","Yo'q"))</f>
        <v/>
      </c>
      <c r="L2115" s="25"/>
      <c r="M2115" s="12"/>
      <c r="N2115" s="14" t="str">
        <f aca="false">IF(OR($C2115="",$D2115="",$J2115="",$B2115=""),"",IF(COUNTIFS($C$5:$C$2504,$C2115,$D$5:$D$2504,$D2115,$J$5:$J$2504,$J2115,$B$5:$B$2504,$B2115)&gt;1,"Takror",""))</f>
        <v/>
      </c>
    </row>
    <row r="2116" customFormat="false" ht="15" hidden="false" customHeight="false" outlineLevel="0" collapsed="false">
      <c r="A2116" s="8" t="n">
        <v>2112</v>
      </c>
      <c r="B2116" s="13"/>
      <c r="C2116" s="12"/>
      <c r="D2116" s="13"/>
      <c r="E2116" s="24"/>
      <c r="F2116" s="12"/>
      <c r="G2116" s="12"/>
      <c r="H2116" s="25"/>
      <c r="I2116" s="14" t="str">
        <f aca="false">IF(OR($D2116="",$B2116=""),"",INT(($B2116-$D2116)/365.25))</f>
        <v/>
      </c>
      <c r="J2116" s="25"/>
      <c r="K2116" s="14" t="str">
        <f aca="false">IF(OR($J2116="",$I2116=""),"",IF(OR(AND($J2116="Gelmintoz",$I2116&gt;=2,$I2116&lt;=10),AND($J2116="Onkogematologik",$I2116&gt;=2,$I2116&lt;=18)),"Ha","Yo'q"))</f>
        <v/>
      </c>
      <c r="L2116" s="25"/>
      <c r="M2116" s="12"/>
      <c r="N2116" s="14" t="str">
        <f aca="false">IF(OR($C2116="",$D2116="",$J2116="",$B2116=""),"",IF(COUNTIFS($C$5:$C$2504,$C2116,$D$5:$D$2504,$D2116,$J$5:$J$2504,$J2116,$B$5:$B$2504,$B2116)&gt;1,"Takror",""))</f>
        <v/>
      </c>
    </row>
    <row r="2117" customFormat="false" ht="15" hidden="false" customHeight="false" outlineLevel="0" collapsed="false">
      <c r="A2117" s="8" t="n">
        <v>2113</v>
      </c>
      <c r="B2117" s="13"/>
      <c r="C2117" s="12"/>
      <c r="D2117" s="13"/>
      <c r="E2117" s="24"/>
      <c r="F2117" s="12"/>
      <c r="G2117" s="12"/>
      <c r="H2117" s="25"/>
      <c r="I2117" s="14" t="str">
        <f aca="false">IF(OR($D2117="",$B2117=""),"",INT(($B2117-$D2117)/365.25))</f>
        <v/>
      </c>
      <c r="J2117" s="25"/>
      <c r="K2117" s="14" t="str">
        <f aca="false">IF(OR($J2117="",$I2117=""),"",IF(OR(AND($J2117="Gelmintoz",$I2117&gt;=2,$I2117&lt;=10),AND($J2117="Onkogematologik",$I2117&gt;=2,$I2117&lt;=18)),"Ha","Yo'q"))</f>
        <v/>
      </c>
      <c r="L2117" s="25"/>
      <c r="M2117" s="12"/>
      <c r="N2117" s="14" t="str">
        <f aca="false">IF(OR($C2117="",$D2117="",$J2117="",$B2117=""),"",IF(COUNTIFS($C$5:$C$2504,$C2117,$D$5:$D$2504,$D2117,$J$5:$J$2504,$J2117,$B$5:$B$2504,$B2117)&gt;1,"Takror",""))</f>
        <v/>
      </c>
    </row>
    <row r="2118" customFormat="false" ht="15" hidden="false" customHeight="false" outlineLevel="0" collapsed="false">
      <c r="A2118" s="8" t="n">
        <v>2114</v>
      </c>
      <c r="B2118" s="13"/>
      <c r="C2118" s="12"/>
      <c r="D2118" s="13"/>
      <c r="E2118" s="24"/>
      <c r="F2118" s="12"/>
      <c r="G2118" s="12"/>
      <c r="H2118" s="25"/>
      <c r="I2118" s="14" t="str">
        <f aca="false">IF(OR($D2118="",$B2118=""),"",INT(($B2118-$D2118)/365.25))</f>
        <v/>
      </c>
      <c r="J2118" s="25"/>
      <c r="K2118" s="14" t="str">
        <f aca="false">IF(OR($J2118="",$I2118=""),"",IF(OR(AND($J2118="Gelmintoz",$I2118&gt;=2,$I2118&lt;=10),AND($J2118="Onkogematologik",$I2118&gt;=2,$I2118&lt;=18)),"Ha","Yo'q"))</f>
        <v/>
      </c>
      <c r="L2118" s="25"/>
      <c r="M2118" s="12"/>
      <c r="N2118" s="14" t="str">
        <f aca="false">IF(OR($C2118="",$D2118="",$J2118="",$B2118=""),"",IF(COUNTIFS($C$5:$C$2504,$C2118,$D$5:$D$2504,$D2118,$J$5:$J$2504,$J2118,$B$5:$B$2504,$B2118)&gt;1,"Takror",""))</f>
        <v/>
      </c>
    </row>
    <row r="2119" customFormat="false" ht="15" hidden="false" customHeight="false" outlineLevel="0" collapsed="false">
      <c r="A2119" s="8" t="n">
        <v>2115</v>
      </c>
      <c r="B2119" s="13"/>
      <c r="C2119" s="12"/>
      <c r="D2119" s="13"/>
      <c r="E2119" s="24"/>
      <c r="F2119" s="12"/>
      <c r="G2119" s="12"/>
      <c r="H2119" s="25"/>
      <c r="I2119" s="14" t="str">
        <f aca="false">IF(OR($D2119="",$B2119=""),"",INT(($B2119-$D2119)/365.25))</f>
        <v/>
      </c>
      <c r="J2119" s="25"/>
      <c r="K2119" s="14" t="str">
        <f aca="false">IF(OR($J2119="",$I2119=""),"",IF(OR(AND($J2119="Gelmintoz",$I2119&gt;=2,$I2119&lt;=10),AND($J2119="Onkogematologik",$I2119&gt;=2,$I2119&lt;=18)),"Ha","Yo'q"))</f>
        <v/>
      </c>
      <c r="L2119" s="25"/>
      <c r="M2119" s="12"/>
      <c r="N2119" s="14" t="str">
        <f aca="false">IF(OR($C2119="",$D2119="",$J2119="",$B2119=""),"",IF(COUNTIFS($C$5:$C$2504,$C2119,$D$5:$D$2504,$D2119,$J$5:$J$2504,$J2119,$B$5:$B$2504,$B2119)&gt;1,"Takror",""))</f>
        <v/>
      </c>
    </row>
    <row r="2120" customFormat="false" ht="15" hidden="false" customHeight="false" outlineLevel="0" collapsed="false">
      <c r="A2120" s="8" t="n">
        <v>2116</v>
      </c>
      <c r="B2120" s="13"/>
      <c r="C2120" s="12"/>
      <c r="D2120" s="13"/>
      <c r="E2120" s="24"/>
      <c r="F2120" s="12"/>
      <c r="G2120" s="12"/>
      <c r="H2120" s="25"/>
      <c r="I2120" s="14" t="str">
        <f aca="false">IF(OR($D2120="",$B2120=""),"",INT(($B2120-$D2120)/365.25))</f>
        <v/>
      </c>
      <c r="J2120" s="25"/>
      <c r="K2120" s="14" t="str">
        <f aca="false">IF(OR($J2120="",$I2120=""),"",IF(OR(AND($J2120="Gelmintoz",$I2120&gt;=2,$I2120&lt;=10),AND($J2120="Onkogematologik",$I2120&gt;=2,$I2120&lt;=18)),"Ha","Yo'q"))</f>
        <v/>
      </c>
      <c r="L2120" s="25"/>
      <c r="M2120" s="12"/>
      <c r="N2120" s="14" t="str">
        <f aca="false">IF(OR($C2120="",$D2120="",$J2120="",$B2120=""),"",IF(COUNTIFS($C$5:$C$2504,$C2120,$D$5:$D$2504,$D2120,$J$5:$J$2504,$J2120,$B$5:$B$2504,$B2120)&gt;1,"Takror",""))</f>
        <v/>
      </c>
    </row>
    <row r="2121" customFormat="false" ht="15" hidden="false" customHeight="false" outlineLevel="0" collapsed="false">
      <c r="A2121" s="8" t="n">
        <v>2117</v>
      </c>
      <c r="B2121" s="13"/>
      <c r="C2121" s="12"/>
      <c r="D2121" s="13"/>
      <c r="E2121" s="24"/>
      <c r="F2121" s="12"/>
      <c r="G2121" s="12"/>
      <c r="H2121" s="25"/>
      <c r="I2121" s="14" t="str">
        <f aca="false">IF(OR($D2121="",$B2121=""),"",INT(($B2121-$D2121)/365.25))</f>
        <v/>
      </c>
      <c r="J2121" s="25"/>
      <c r="K2121" s="14" t="str">
        <f aca="false">IF(OR($J2121="",$I2121=""),"",IF(OR(AND($J2121="Gelmintoz",$I2121&gt;=2,$I2121&lt;=10),AND($J2121="Onkogematologik",$I2121&gt;=2,$I2121&lt;=18)),"Ha","Yo'q"))</f>
        <v/>
      </c>
      <c r="L2121" s="25"/>
      <c r="M2121" s="12"/>
      <c r="N2121" s="14" t="str">
        <f aca="false">IF(OR($C2121="",$D2121="",$J2121="",$B2121=""),"",IF(COUNTIFS($C$5:$C$2504,$C2121,$D$5:$D$2504,$D2121,$J$5:$J$2504,$J2121,$B$5:$B$2504,$B2121)&gt;1,"Takror",""))</f>
        <v/>
      </c>
    </row>
    <row r="2122" customFormat="false" ht="15" hidden="false" customHeight="false" outlineLevel="0" collapsed="false">
      <c r="A2122" s="8" t="n">
        <v>2118</v>
      </c>
      <c r="B2122" s="13"/>
      <c r="C2122" s="12"/>
      <c r="D2122" s="13"/>
      <c r="E2122" s="24"/>
      <c r="F2122" s="12"/>
      <c r="G2122" s="12"/>
      <c r="H2122" s="25"/>
      <c r="I2122" s="14" t="str">
        <f aca="false">IF(OR($D2122="",$B2122=""),"",INT(($B2122-$D2122)/365.25))</f>
        <v/>
      </c>
      <c r="J2122" s="25"/>
      <c r="K2122" s="14" t="str">
        <f aca="false">IF(OR($J2122="",$I2122=""),"",IF(OR(AND($J2122="Gelmintoz",$I2122&gt;=2,$I2122&lt;=10),AND($J2122="Onkogematologik",$I2122&gt;=2,$I2122&lt;=18)),"Ha","Yo'q"))</f>
        <v/>
      </c>
      <c r="L2122" s="25"/>
      <c r="M2122" s="12"/>
      <c r="N2122" s="14" t="str">
        <f aca="false">IF(OR($C2122="",$D2122="",$J2122="",$B2122=""),"",IF(COUNTIFS($C$5:$C$2504,$C2122,$D$5:$D$2504,$D2122,$J$5:$J$2504,$J2122,$B$5:$B$2504,$B2122)&gt;1,"Takror",""))</f>
        <v/>
      </c>
    </row>
    <row r="2123" customFormat="false" ht="15" hidden="false" customHeight="false" outlineLevel="0" collapsed="false">
      <c r="A2123" s="8" t="n">
        <v>2119</v>
      </c>
      <c r="B2123" s="13"/>
      <c r="C2123" s="12"/>
      <c r="D2123" s="13"/>
      <c r="E2123" s="24"/>
      <c r="F2123" s="12"/>
      <c r="G2123" s="12"/>
      <c r="H2123" s="25"/>
      <c r="I2123" s="14" t="str">
        <f aca="false">IF(OR($D2123="",$B2123=""),"",INT(($B2123-$D2123)/365.25))</f>
        <v/>
      </c>
      <c r="J2123" s="25"/>
      <c r="K2123" s="14" t="str">
        <f aca="false">IF(OR($J2123="",$I2123=""),"",IF(OR(AND($J2123="Gelmintoz",$I2123&gt;=2,$I2123&lt;=10),AND($J2123="Onkogematologik",$I2123&gt;=2,$I2123&lt;=18)),"Ha","Yo'q"))</f>
        <v/>
      </c>
      <c r="L2123" s="25"/>
      <c r="M2123" s="12"/>
      <c r="N2123" s="14" t="str">
        <f aca="false">IF(OR($C2123="",$D2123="",$J2123="",$B2123=""),"",IF(COUNTIFS($C$5:$C$2504,$C2123,$D$5:$D$2504,$D2123,$J$5:$J$2504,$J2123,$B$5:$B$2504,$B2123)&gt;1,"Takror",""))</f>
        <v/>
      </c>
    </row>
    <row r="2124" customFormat="false" ht="15" hidden="false" customHeight="false" outlineLevel="0" collapsed="false">
      <c r="A2124" s="8" t="n">
        <v>2120</v>
      </c>
      <c r="B2124" s="13"/>
      <c r="C2124" s="12"/>
      <c r="D2124" s="13"/>
      <c r="E2124" s="24"/>
      <c r="F2124" s="12"/>
      <c r="G2124" s="12"/>
      <c r="H2124" s="25"/>
      <c r="I2124" s="14" t="str">
        <f aca="false">IF(OR($D2124="",$B2124=""),"",INT(($B2124-$D2124)/365.25))</f>
        <v/>
      </c>
      <c r="J2124" s="25"/>
      <c r="K2124" s="14" t="str">
        <f aca="false">IF(OR($J2124="",$I2124=""),"",IF(OR(AND($J2124="Gelmintoz",$I2124&gt;=2,$I2124&lt;=10),AND($J2124="Onkogematologik",$I2124&gt;=2,$I2124&lt;=18)),"Ha","Yo'q"))</f>
        <v/>
      </c>
      <c r="L2124" s="25"/>
      <c r="M2124" s="12"/>
      <c r="N2124" s="14" t="str">
        <f aca="false">IF(OR($C2124="",$D2124="",$J2124="",$B2124=""),"",IF(COUNTIFS($C$5:$C$2504,$C2124,$D$5:$D$2504,$D2124,$J$5:$J$2504,$J2124,$B$5:$B$2504,$B2124)&gt;1,"Takror",""))</f>
        <v/>
      </c>
    </row>
    <row r="2125" customFormat="false" ht="15" hidden="false" customHeight="false" outlineLevel="0" collapsed="false">
      <c r="A2125" s="8" t="n">
        <v>2121</v>
      </c>
      <c r="B2125" s="13"/>
      <c r="C2125" s="12"/>
      <c r="D2125" s="13"/>
      <c r="E2125" s="24"/>
      <c r="F2125" s="12"/>
      <c r="G2125" s="12"/>
      <c r="H2125" s="25"/>
      <c r="I2125" s="14" t="str">
        <f aca="false">IF(OR($D2125="",$B2125=""),"",INT(($B2125-$D2125)/365.25))</f>
        <v/>
      </c>
      <c r="J2125" s="25"/>
      <c r="K2125" s="14" t="str">
        <f aca="false">IF(OR($J2125="",$I2125=""),"",IF(OR(AND($J2125="Gelmintoz",$I2125&gt;=2,$I2125&lt;=10),AND($J2125="Onkogematologik",$I2125&gt;=2,$I2125&lt;=18)),"Ha","Yo'q"))</f>
        <v/>
      </c>
      <c r="L2125" s="25"/>
      <c r="M2125" s="12"/>
      <c r="N2125" s="14" t="str">
        <f aca="false">IF(OR($C2125="",$D2125="",$J2125="",$B2125=""),"",IF(COUNTIFS($C$5:$C$2504,$C2125,$D$5:$D$2504,$D2125,$J$5:$J$2504,$J2125,$B$5:$B$2504,$B2125)&gt;1,"Takror",""))</f>
        <v/>
      </c>
    </row>
    <row r="2126" customFormat="false" ht="15" hidden="false" customHeight="false" outlineLevel="0" collapsed="false">
      <c r="A2126" s="8" t="n">
        <v>2122</v>
      </c>
      <c r="B2126" s="13"/>
      <c r="C2126" s="12"/>
      <c r="D2126" s="13"/>
      <c r="E2126" s="24"/>
      <c r="F2126" s="12"/>
      <c r="G2126" s="12"/>
      <c r="H2126" s="25"/>
      <c r="I2126" s="14" t="str">
        <f aca="false">IF(OR($D2126="",$B2126=""),"",INT(($B2126-$D2126)/365.25))</f>
        <v/>
      </c>
      <c r="J2126" s="25"/>
      <c r="K2126" s="14" t="str">
        <f aca="false">IF(OR($J2126="",$I2126=""),"",IF(OR(AND($J2126="Gelmintoz",$I2126&gt;=2,$I2126&lt;=10),AND($J2126="Onkogematologik",$I2126&gt;=2,$I2126&lt;=18)),"Ha","Yo'q"))</f>
        <v/>
      </c>
      <c r="L2126" s="25"/>
      <c r="M2126" s="12"/>
      <c r="N2126" s="14" t="str">
        <f aca="false">IF(OR($C2126="",$D2126="",$J2126="",$B2126=""),"",IF(COUNTIFS($C$5:$C$2504,$C2126,$D$5:$D$2504,$D2126,$J$5:$J$2504,$J2126,$B$5:$B$2504,$B2126)&gt;1,"Takror",""))</f>
        <v/>
      </c>
    </row>
    <row r="2127" customFormat="false" ht="15" hidden="false" customHeight="false" outlineLevel="0" collapsed="false">
      <c r="A2127" s="8" t="n">
        <v>2123</v>
      </c>
      <c r="B2127" s="13"/>
      <c r="C2127" s="12"/>
      <c r="D2127" s="13"/>
      <c r="E2127" s="24"/>
      <c r="F2127" s="12"/>
      <c r="G2127" s="12"/>
      <c r="H2127" s="25"/>
      <c r="I2127" s="14" t="str">
        <f aca="false">IF(OR($D2127="",$B2127=""),"",INT(($B2127-$D2127)/365.25))</f>
        <v/>
      </c>
      <c r="J2127" s="25"/>
      <c r="K2127" s="14" t="str">
        <f aca="false">IF(OR($J2127="",$I2127=""),"",IF(OR(AND($J2127="Gelmintoz",$I2127&gt;=2,$I2127&lt;=10),AND($J2127="Onkogematologik",$I2127&gt;=2,$I2127&lt;=18)),"Ha","Yo'q"))</f>
        <v/>
      </c>
      <c r="L2127" s="25"/>
      <c r="M2127" s="12"/>
      <c r="N2127" s="14" t="str">
        <f aca="false">IF(OR($C2127="",$D2127="",$J2127="",$B2127=""),"",IF(COUNTIFS($C$5:$C$2504,$C2127,$D$5:$D$2504,$D2127,$J$5:$J$2504,$J2127,$B$5:$B$2504,$B2127)&gt;1,"Takror",""))</f>
        <v/>
      </c>
    </row>
    <row r="2128" customFormat="false" ht="15" hidden="false" customHeight="false" outlineLevel="0" collapsed="false">
      <c r="A2128" s="8" t="n">
        <v>2124</v>
      </c>
      <c r="B2128" s="13"/>
      <c r="C2128" s="12"/>
      <c r="D2128" s="13"/>
      <c r="E2128" s="24"/>
      <c r="F2128" s="12"/>
      <c r="G2128" s="12"/>
      <c r="H2128" s="25"/>
      <c r="I2128" s="14" t="str">
        <f aca="false">IF(OR($D2128="",$B2128=""),"",INT(($B2128-$D2128)/365.25))</f>
        <v/>
      </c>
      <c r="J2128" s="25"/>
      <c r="K2128" s="14" t="str">
        <f aca="false">IF(OR($J2128="",$I2128=""),"",IF(OR(AND($J2128="Gelmintoz",$I2128&gt;=2,$I2128&lt;=10),AND($J2128="Onkogematologik",$I2128&gt;=2,$I2128&lt;=18)),"Ha","Yo'q"))</f>
        <v/>
      </c>
      <c r="L2128" s="25"/>
      <c r="M2128" s="12"/>
      <c r="N2128" s="14" t="str">
        <f aca="false">IF(OR($C2128="",$D2128="",$J2128="",$B2128=""),"",IF(COUNTIFS($C$5:$C$2504,$C2128,$D$5:$D$2504,$D2128,$J$5:$J$2504,$J2128,$B$5:$B$2504,$B2128)&gt;1,"Takror",""))</f>
        <v/>
      </c>
    </row>
    <row r="2129" customFormat="false" ht="15" hidden="false" customHeight="false" outlineLevel="0" collapsed="false">
      <c r="A2129" s="8" t="n">
        <v>2125</v>
      </c>
      <c r="B2129" s="13"/>
      <c r="C2129" s="12"/>
      <c r="D2129" s="13"/>
      <c r="E2129" s="24"/>
      <c r="F2129" s="12"/>
      <c r="G2129" s="12"/>
      <c r="H2129" s="25"/>
      <c r="I2129" s="14" t="str">
        <f aca="false">IF(OR($D2129="",$B2129=""),"",INT(($B2129-$D2129)/365.25))</f>
        <v/>
      </c>
      <c r="J2129" s="25"/>
      <c r="K2129" s="14" t="str">
        <f aca="false">IF(OR($J2129="",$I2129=""),"",IF(OR(AND($J2129="Gelmintoz",$I2129&gt;=2,$I2129&lt;=10),AND($J2129="Onkogematologik",$I2129&gt;=2,$I2129&lt;=18)),"Ha","Yo'q"))</f>
        <v/>
      </c>
      <c r="L2129" s="25"/>
      <c r="M2129" s="12"/>
      <c r="N2129" s="14" t="str">
        <f aca="false">IF(OR($C2129="",$D2129="",$J2129="",$B2129=""),"",IF(COUNTIFS($C$5:$C$2504,$C2129,$D$5:$D$2504,$D2129,$J$5:$J$2504,$J2129,$B$5:$B$2504,$B2129)&gt;1,"Takror",""))</f>
        <v/>
      </c>
    </row>
    <row r="2130" customFormat="false" ht="15" hidden="false" customHeight="false" outlineLevel="0" collapsed="false">
      <c r="A2130" s="8" t="n">
        <v>2126</v>
      </c>
      <c r="B2130" s="13"/>
      <c r="C2130" s="12"/>
      <c r="D2130" s="13"/>
      <c r="E2130" s="24"/>
      <c r="F2130" s="12"/>
      <c r="G2130" s="12"/>
      <c r="H2130" s="25"/>
      <c r="I2130" s="14" t="str">
        <f aca="false">IF(OR($D2130="",$B2130=""),"",INT(($B2130-$D2130)/365.25))</f>
        <v/>
      </c>
      <c r="J2130" s="25"/>
      <c r="K2130" s="14" t="str">
        <f aca="false">IF(OR($J2130="",$I2130=""),"",IF(OR(AND($J2130="Gelmintoz",$I2130&gt;=2,$I2130&lt;=10),AND($J2130="Onkogematologik",$I2130&gt;=2,$I2130&lt;=18)),"Ha","Yo'q"))</f>
        <v/>
      </c>
      <c r="L2130" s="25"/>
      <c r="M2130" s="12"/>
      <c r="N2130" s="14" t="str">
        <f aca="false">IF(OR($C2130="",$D2130="",$J2130="",$B2130=""),"",IF(COUNTIFS($C$5:$C$2504,$C2130,$D$5:$D$2504,$D2130,$J$5:$J$2504,$J2130,$B$5:$B$2504,$B2130)&gt;1,"Takror",""))</f>
        <v/>
      </c>
    </row>
    <row r="2131" customFormat="false" ht="15" hidden="false" customHeight="false" outlineLevel="0" collapsed="false">
      <c r="A2131" s="8" t="n">
        <v>2127</v>
      </c>
      <c r="B2131" s="13"/>
      <c r="C2131" s="12"/>
      <c r="D2131" s="13"/>
      <c r="E2131" s="24"/>
      <c r="F2131" s="12"/>
      <c r="G2131" s="12"/>
      <c r="H2131" s="25"/>
      <c r="I2131" s="14" t="str">
        <f aca="false">IF(OR($D2131="",$B2131=""),"",INT(($B2131-$D2131)/365.25))</f>
        <v/>
      </c>
      <c r="J2131" s="25"/>
      <c r="K2131" s="14" t="str">
        <f aca="false">IF(OR($J2131="",$I2131=""),"",IF(OR(AND($J2131="Gelmintoz",$I2131&gt;=2,$I2131&lt;=10),AND($J2131="Onkogematologik",$I2131&gt;=2,$I2131&lt;=18)),"Ha","Yo'q"))</f>
        <v/>
      </c>
      <c r="L2131" s="25"/>
      <c r="M2131" s="12"/>
      <c r="N2131" s="14" t="str">
        <f aca="false">IF(OR($C2131="",$D2131="",$J2131="",$B2131=""),"",IF(COUNTIFS($C$5:$C$2504,$C2131,$D$5:$D$2504,$D2131,$J$5:$J$2504,$J2131,$B$5:$B$2504,$B2131)&gt;1,"Takror",""))</f>
        <v/>
      </c>
    </row>
    <row r="2132" customFormat="false" ht="15" hidden="false" customHeight="false" outlineLevel="0" collapsed="false">
      <c r="A2132" s="8" t="n">
        <v>2128</v>
      </c>
      <c r="B2132" s="13"/>
      <c r="C2132" s="12"/>
      <c r="D2132" s="13"/>
      <c r="E2132" s="24"/>
      <c r="F2132" s="12"/>
      <c r="G2132" s="12"/>
      <c r="H2132" s="25"/>
      <c r="I2132" s="14" t="str">
        <f aca="false">IF(OR($D2132="",$B2132=""),"",INT(($B2132-$D2132)/365.25))</f>
        <v/>
      </c>
      <c r="J2132" s="25"/>
      <c r="K2132" s="14" t="str">
        <f aca="false">IF(OR($J2132="",$I2132=""),"",IF(OR(AND($J2132="Gelmintoz",$I2132&gt;=2,$I2132&lt;=10),AND($J2132="Onkogematologik",$I2132&gt;=2,$I2132&lt;=18)),"Ha","Yo'q"))</f>
        <v/>
      </c>
      <c r="L2132" s="25"/>
      <c r="M2132" s="12"/>
      <c r="N2132" s="14" t="str">
        <f aca="false">IF(OR($C2132="",$D2132="",$J2132="",$B2132=""),"",IF(COUNTIFS($C$5:$C$2504,$C2132,$D$5:$D$2504,$D2132,$J$5:$J$2504,$J2132,$B$5:$B$2504,$B2132)&gt;1,"Takror",""))</f>
        <v/>
      </c>
    </row>
    <row r="2133" customFormat="false" ht="15" hidden="false" customHeight="false" outlineLevel="0" collapsed="false">
      <c r="A2133" s="8" t="n">
        <v>2129</v>
      </c>
      <c r="B2133" s="13"/>
      <c r="C2133" s="12"/>
      <c r="D2133" s="13"/>
      <c r="E2133" s="24"/>
      <c r="F2133" s="12"/>
      <c r="G2133" s="12"/>
      <c r="H2133" s="25"/>
      <c r="I2133" s="14" t="str">
        <f aca="false">IF(OR($D2133="",$B2133=""),"",INT(($B2133-$D2133)/365.25))</f>
        <v/>
      </c>
      <c r="J2133" s="25"/>
      <c r="K2133" s="14" t="str">
        <f aca="false">IF(OR($J2133="",$I2133=""),"",IF(OR(AND($J2133="Gelmintoz",$I2133&gt;=2,$I2133&lt;=10),AND($J2133="Onkogematologik",$I2133&gt;=2,$I2133&lt;=18)),"Ha","Yo'q"))</f>
        <v/>
      </c>
      <c r="L2133" s="25"/>
      <c r="M2133" s="12"/>
      <c r="N2133" s="14" t="str">
        <f aca="false">IF(OR($C2133="",$D2133="",$J2133="",$B2133=""),"",IF(COUNTIFS($C$5:$C$2504,$C2133,$D$5:$D$2504,$D2133,$J$5:$J$2504,$J2133,$B$5:$B$2504,$B2133)&gt;1,"Takror",""))</f>
        <v/>
      </c>
    </row>
    <row r="2134" customFormat="false" ht="15" hidden="false" customHeight="false" outlineLevel="0" collapsed="false">
      <c r="A2134" s="8" t="n">
        <v>2130</v>
      </c>
      <c r="B2134" s="13"/>
      <c r="C2134" s="12"/>
      <c r="D2134" s="13"/>
      <c r="E2134" s="24"/>
      <c r="F2134" s="12"/>
      <c r="G2134" s="12"/>
      <c r="H2134" s="25"/>
      <c r="I2134" s="14" t="str">
        <f aca="false">IF(OR($D2134="",$B2134=""),"",INT(($B2134-$D2134)/365.25))</f>
        <v/>
      </c>
      <c r="J2134" s="25"/>
      <c r="K2134" s="14" t="str">
        <f aca="false">IF(OR($J2134="",$I2134=""),"",IF(OR(AND($J2134="Gelmintoz",$I2134&gt;=2,$I2134&lt;=10),AND($J2134="Onkogematologik",$I2134&gt;=2,$I2134&lt;=18)),"Ha","Yo'q"))</f>
        <v/>
      </c>
      <c r="L2134" s="25"/>
      <c r="M2134" s="12"/>
      <c r="N2134" s="14" t="str">
        <f aca="false">IF(OR($C2134="",$D2134="",$J2134="",$B2134=""),"",IF(COUNTIFS($C$5:$C$2504,$C2134,$D$5:$D$2504,$D2134,$J$5:$J$2504,$J2134,$B$5:$B$2504,$B2134)&gt;1,"Takror",""))</f>
        <v/>
      </c>
    </row>
    <row r="2135" customFormat="false" ht="15" hidden="false" customHeight="false" outlineLevel="0" collapsed="false">
      <c r="A2135" s="8" t="n">
        <v>2131</v>
      </c>
      <c r="B2135" s="13"/>
      <c r="C2135" s="12"/>
      <c r="D2135" s="13"/>
      <c r="E2135" s="24"/>
      <c r="F2135" s="12"/>
      <c r="G2135" s="12"/>
      <c r="H2135" s="25"/>
      <c r="I2135" s="14" t="str">
        <f aca="false">IF(OR($D2135="",$B2135=""),"",INT(($B2135-$D2135)/365.25))</f>
        <v/>
      </c>
      <c r="J2135" s="25"/>
      <c r="K2135" s="14" t="str">
        <f aca="false">IF(OR($J2135="",$I2135=""),"",IF(OR(AND($J2135="Gelmintoz",$I2135&gt;=2,$I2135&lt;=10),AND($J2135="Onkogematologik",$I2135&gt;=2,$I2135&lt;=18)),"Ha","Yo'q"))</f>
        <v/>
      </c>
      <c r="L2135" s="25"/>
      <c r="M2135" s="12"/>
      <c r="N2135" s="14" t="str">
        <f aca="false">IF(OR($C2135="",$D2135="",$J2135="",$B2135=""),"",IF(COUNTIFS($C$5:$C$2504,$C2135,$D$5:$D$2504,$D2135,$J$5:$J$2504,$J2135,$B$5:$B$2504,$B2135)&gt;1,"Takror",""))</f>
        <v/>
      </c>
    </row>
    <row r="2136" customFormat="false" ht="15" hidden="false" customHeight="false" outlineLevel="0" collapsed="false">
      <c r="A2136" s="8" t="n">
        <v>2132</v>
      </c>
      <c r="B2136" s="13"/>
      <c r="C2136" s="12"/>
      <c r="D2136" s="13"/>
      <c r="E2136" s="24"/>
      <c r="F2136" s="12"/>
      <c r="G2136" s="12"/>
      <c r="H2136" s="25"/>
      <c r="I2136" s="14" t="str">
        <f aca="false">IF(OR($D2136="",$B2136=""),"",INT(($B2136-$D2136)/365.25))</f>
        <v/>
      </c>
      <c r="J2136" s="25"/>
      <c r="K2136" s="14" t="str">
        <f aca="false">IF(OR($J2136="",$I2136=""),"",IF(OR(AND($J2136="Gelmintoz",$I2136&gt;=2,$I2136&lt;=10),AND($J2136="Onkogematologik",$I2136&gt;=2,$I2136&lt;=18)),"Ha","Yo'q"))</f>
        <v/>
      </c>
      <c r="L2136" s="25"/>
      <c r="M2136" s="12"/>
      <c r="N2136" s="14" t="str">
        <f aca="false">IF(OR($C2136="",$D2136="",$J2136="",$B2136=""),"",IF(COUNTIFS($C$5:$C$2504,$C2136,$D$5:$D$2504,$D2136,$J$5:$J$2504,$J2136,$B$5:$B$2504,$B2136)&gt;1,"Takror",""))</f>
        <v/>
      </c>
    </row>
    <row r="2137" customFormat="false" ht="15" hidden="false" customHeight="false" outlineLevel="0" collapsed="false">
      <c r="A2137" s="8" t="n">
        <v>2133</v>
      </c>
      <c r="B2137" s="13"/>
      <c r="C2137" s="12"/>
      <c r="D2137" s="13"/>
      <c r="E2137" s="24"/>
      <c r="F2137" s="12"/>
      <c r="G2137" s="12"/>
      <c r="H2137" s="25"/>
      <c r="I2137" s="14" t="str">
        <f aca="false">IF(OR($D2137="",$B2137=""),"",INT(($B2137-$D2137)/365.25))</f>
        <v/>
      </c>
      <c r="J2137" s="25"/>
      <c r="K2137" s="14" t="str">
        <f aca="false">IF(OR($J2137="",$I2137=""),"",IF(OR(AND($J2137="Gelmintoz",$I2137&gt;=2,$I2137&lt;=10),AND($J2137="Onkogematologik",$I2137&gt;=2,$I2137&lt;=18)),"Ha","Yo'q"))</f>
        <v/>
      </c>
      <c r="L2137" s="25"/>
      <c r="M2137" s="12"/>
      <c r="N2137" s="14" t="str">
        <f aca="false">IF(OR($C2137="",$D2137="",$J2137="",$B2137=""),"",IF(COUNTIFS($C$5:$C$2504,$C2137,$D$5:$D$2504,$D2137,$J$5:$J$2504,$J2137,$B$5:$B$2504,$B2137)&gt;1,"Takror",""))</f>
        <v/>
      </c>
    </row>
    <row r="2138" customFormat="false" ht="15" hidden="false" customHeight="false" outlineLevel="0" collapsed="false">
      <c r="A2138" s="8" t="n">
        <v>2134</v>
      </c>
      <c r="B2138" s="13"/>
      <c r="C2138" s="12"/>
      <c r="D2138" s="13"/>
      <c r="E2138" s="24"/>
      <c r="F2138" s="12"/>
      <c r="G2138" s="12"/>
      <c r="H2138" s="25"/>
      <c r="I2138" s="14" t="str">
        <f aca="false">IF(OR($D2138="",$B2138=""),"",INT(($B2138-$D2138)/365.25))</f>
        <v/>
      </c>
      <c r="J2138" s="25"/>
      <c r="K2138" s="14" t="str">
        <f aca="false">IF(OR($J2138="",$I2138=""),"",IF(OR(AND($J2138="Gelmintoz",$I2138&gt;=2,$I2138&lt;=10),AND($J2138="Onkogematologik",$I2138&gt;=2,$I2138&lt;=18)),"Ha","Yo'q"))</f>
        <v/>
      </c>
      <c r="L2138" s="25"/>
      <c r="M2138" s="12"/>
      <c r="N2138" s="14" t="str">
        <f aca="false">IF(OR($C2138="",$D2138="",$J2138="",$B2138=""),"",IF(COUNTIFS($C$5:$C$2504,$C2138,$D$5:$D$2504,$D2138,$J$5:$J$2504,$J2138,$B$5:$B$2504,$B2138)&gt;1,"Takror",""))</f>
        <v/>
      </c>
    </row>
    <row r="2139" customFormat="false" ht="15" hidden="false" customHeight="false" outlineLevel="0" collapsed="false">
      <c r="A2139" s="8" t="n">
        <v>2135</v>
      </c>
      <c r="B2139" s="13"/>
      <c r="C2139" s="12"/>
      <c r="D2139" s="13"/>
      <c r="E2139" s="24"/>
      <c r="F2139" s="12"/>
      <c r="G2139" s="12"/>
      <c r="H2139" s="25"/>
      <c r="I2139" s="14" t="str">
        <f aca="false">IF(OR($D2139="",$B2139=""),"",INT(($B2139-$D2139)/365.25))</f>
        <v/>
      </c>
      <c r="J2139" s="25"/>
      <c r="K2139" s="14" t="str">
        <f aca="false">IF(OR($J2139="",$I2139=""),"",IF(OR(AND($J2139="Gelmintoz",$I2139&gt;=2,$I2139&lt;=10),AND($J2139="Onkogematologik",$I2139&gt;=2,$I2139&lt;=18)),"Ha","Yo'q"))</f>
        <v/>
      </c>
      <c r="L2139" s="25"/>
      <c r="M2139" s="12"/>
      <c r="N2139" s="14" t="str">
        <f aca="false">IF(OR($C2139="",$D2139="",$J2139="",$B2139=""),"",IF(COUNTIFS($C$5:$C$2504,$C2139,$D$5:$D$2504,$D2139,$J$5:$J$2504,$J2139,$B$5:$B$2504,$B2139)&gt;1,"Takror",""))</f>
        <v/>
      </c>
    </row>
    <row r="2140" customFormat="false" ht="15" hidden="false" customHeight="false" outlineLevel="0" collapsed="false">
      <c r="A2140" s="8" t="n">
        <v>2136</v>
      </c>
      <c r="B2140" s="13"/>
      <c r="C2140" s="12"/>
      <c r="D2140" s="13"/>
      <c r="E2140" s="24"/>
      <c r="F2140" s="12"/>
      <c r="G2140" s="12"/>
      <c r="H2140" s="25"/>
      <c r="I2140" s="14" t="str">
        <f aca="false">IF(OR($D2140="",$B2140=""),"",INT(($B2140-$D2140)/365.25))</f>
        <v/>
      </c>
      <c r="J2140" s="25"/>
      <c r="K2140" s="14" t="str">
        <f aca="false">IF(OR($J2140="",$I2140=""),"",IF(OR(AND($J2140="Gelmintoz",$I2140&gt;=2,$I2140&lt;=10),AND($J2140="Onkogematologik",$I2140&gt;=2,$I2140&lt;=18)),"Ha","Yo'q"))</f>
        <v/>
      </c>
      <c r="L2140" s="25"/>
      <c r="M2140" s="12"/>
      <c r="N2140" s="14" t="str">
        <f aca="false">IF(OR($C2140="",$D2140="",$J2140="",$B2140=""),"",IF(COUNTIFS($C$5:$C$2504,$C2140,$D$5:$D$2504,$D2140,$J$5:$J$2504,$J2140,$B$5:$B$2504,$B2140)&gt;1,"Takror",""))</f>
        <v/>
      </c>
    </row>
    <row r="2141" customFormat="false" ht="15" hidden="false" customHeight="false" outlineLevel="0" collapsed="false">
      <c r="A2141" s="8" t="n">
        <v>2137</v>
      </c>
      <c r="B2141" s="13"/>
      <c r="C2141" s="12"/>
      <c r="D2141" s="13"/>
      <c r="E2141" s="24"/>
      <c r="F2141" s="12"/>
      <c r="G2141" s="12"/>
      <c r="H2141" s="25"/>
      <c r="I2141" s="14" t="str">
        <f aca="false">IF(OR($D2141="",$B2141=""),"",INT(($B2141-$D2141)/365.25))</f>
        <v/>
      </c>
      <c r="J2141" s="25"/>
      <c r="K2141" s="14" t="str">
        <f aca="false">IF(OR($J2141="",$I2141=""),"",IF(OR(AND($J2141="Gelmintoz",$I2141&gt;=2,$I2141&lt;=10),AND($J2141="Onkogematologik",$I2141&gt;=2,$I2141&lt;=18)),"Ha","Yo'q"))</f>
        <v/>
      </c>
      <c r="L2141" s="25"/>
      <c r="M2141" s="12"/>
      <c r="N2141" s="14" t="str">
        <f aca="false">IF(OR($C2141="",$D2141="",$J2141="",$B2141=""),"",IF(COUNTIFS($C$5:$C$2504,$C2141,$D$5:$D$2504,$D2141,$J$5:$J$2504,$J2141,$B$5:$B$2504,$B2141)&gt;1,"Takror",""))</f>
        <v/>
      </c>
    </row>
    <row r="2142" customFormat="false" ht="15" hidden="false" customHeight="false" outlineLevel="0" collapsed="false">
      <c r="A2142" s="8" t="n">
        <v>2138</v>
      </c>
      <c r="B2142" s="13"/>
      <c r="C2142" s="12"/>
      <c r="D2142" s="13"/>
      <c r="E2142" s="24"/>
      <c r="F2142" s="12"/>
      <c r="G2142" s="12"/>
      <c r="H2142" s="25"/>
      <c r="I2142" s="14" t="str">
        <f aca="false">IF(OR($D2142="",$B2142=""),"",INT(($B2142-$D2142)/365.25))</f>
        <v/>
      </c>
      <c r="J2142" s="25"/>
      <c r="K2142" s="14" t="str">
        <f aca="false">IF(OR($J2142="",$I2142=""),"",IF(OR(AND($J2142="Gelmintoz",$I2142&gt;=2,$I2142&lt;=10),AND($J2142="Onkogematologik",$I2142&gt;=2,$I2142&lt;=18)),"Ha","Yo'q"))</f>
        <v/>
      </c>
      <c r="L2142" s="25"/>
      <c r="M2142" s="12"/>
      <c r="N2142" s="14" t="str">
        <f aca="false">IF(OR($C2142="",$D2142="",$J2142="",$B2142=""),"",IF(COUNTIFS($C$5:$C$2504,$C2142,$D$5:$D$2504,$D2142,$J$5:$J$2504,$J2142,$B$5:$B$2504,$B2142)&gt;1,"Takror",""))</f>
        <v/>
      </c>
    </row>
    <row r="2143" customFormat="false" ht="15" hidden="false" customHeight="false" outlineLevel="0" collapsed="false">
      <c r="A2143" s="8" t="n">
        <v>2139</v>
      </c>
      <c r="B2143" s="13"/>
      <c r="C2143" s="12"/>
      <c r="D2143" s="13"/>
      <c r="E2143" s="24"/>
      <c r="F2143" s="12"/>
      <c r="G2143" s="12"/>
      <c r="H2143" s="25"/>
      <c r="I2143" s="14" t="str">
        <f aca="false">IF(OR($D2143="",$B2143=""),"",INT(($B2143-$D2143)/365.25))</f>
        <v/>
      </c>
      <c r="J2143" s="25"/>
      <c r="K2143" s="14" t="str">
        <f aca="false">IF(OR($J2143="",$I2143=""),"",IF(OR(AND($J2143="Gelmintoz",$I2143&gt;=2,$I2143&lt;=10),AND($J2143="Onkogematologik",$I2143&gt;=2,$I2143&lt;=18)),"Ha","Yo'q"))</f>
        <v/>
      </c>
      <c r="L2143" s="25"/>
      <c r="M2143" s="12"/>
      <c r="N2143" s="14" t="str">
        <f aca="false">IF(OR($C2143="",$D2143="",$J2143="",$B2143=""),"",IF(COUNTIFS($C$5:$C$2504,$C2143,$D$5:$D$2504,$D2143,$J$5:$J$2504,$J2143,$B$5:$B$2504,$B2143)&gt;1,"Takror",""))</f>
        <v/>
      </c>
    </row>
    <row r="2144" customFormat="false" ht="15" hidden="false" customHeight="false" outlineLevel="0" collapsed="false">
      <c r="A2144" s="8" t="n">
        <v>2140</v>
      </c>
      <c r="B2144" s="13"/>
      <c r="C2144" s="12"/>
      <c r="D2144" s="13"/>
      <c r="E2144" s="24"/>
      <c r="F2144" s="12"/>
      <c r="G2144" s="12"/>
      <c r="H2144" s="25"/>
      <c r="I2144" s="14" t="str">
        <f aca="false">IF(OR($D2144="",$B2144=""),"",INT(($B2144-$D2144)/365.25))</f>
        <v/>
      </c>
      <c r="J2144" s="25"/>
      <c r="K2144" s="14" t="str">
        <f aca="false">IF(OR($J2144="",$I2144=""),"",IF(OR(AND($J2144="Gelmintoz",$I2144&gt;=2,$I2144&lt;=10),AND($J2144="Onkogematologik",$I2144&gt;=2,$I2144&lt;=18)),"Ha","Yo'q"))</f>
        <v/>
      </c>
      <c r="L2144" s="25"/>
      <c r="M2144" s="12"/>
      <c r="N2144" s="14" t="str">
        <f aca="false">IF(OR($C2144="",$D2144="",$J2144="",$B2144=""),"",IF(COUNTIFS($C$5:$C$2504,$C2144,$D$5:$D$2504,$D2144,$J$5:$J$2504,$J2144,$B$5:$B$2504,$B2144)&gt;1,"Takror",""))</f>
        <v/>
      </c>
    </row>
    <row r="2145" customFormat="false" ht="15" hidden="false" customHeight="false" outlineLevel="0" collapsed="false">
      <c r="A2145" s="8" t="n">
        <v>2141</v>
      </c>
      <c r="B2145" s="13"/>
      <c r="C2145" s="12"/>
      <c r="D2145" s="13"/>
      <c r="E2145" s="24"/>
      <c r="F2145" s="12"/>
      <c r="G2145" s="12"/>
      <c r="H2145" s="25"/>
      <c r="I2145" s="14" t="str">
        <f aca="false">IF(OR($D2145="",$B2145=""),"",INT(($B2145-$D2145)/365.25))</f>
        <v/>
      </c>
      <c r="J2145" s="25"/>
      <c r="K2145" s="14" t="str">
        <f aca="false">IF(OR($J2145="",$I2145=""),"",IF(OR(AND($J2145="Gelmintoz",$I2145&gt;=2,$I2145&lt;=10),AND($J2145="Onkogematologik",$I2145&gt;=2,$I2145&lt;=18)),"Ha","Yo'q"))</f>
        <v/>
      </c>
      <c r="L2145" s="25"/>
      <c r="M2145" s="12"/>
      <c r="N2145" s="14" t="str">
        <f aca="false">IF(OR($C2145="",$D2145="",$J2145="",$B2145=""),"",IF(COUNTIFS($C$5:$C$2504,$C2145,$D$5:$D$2504,$D2145,$J$5:$J$2504,$J2145,$B$5:$B$2504,$B2145)&gt;1,"Takror",""))</f>
        <v/>
      </c>
    </row>
    <row r="2146" customFormat="false" ht="15" hidden="false" customHeight="false" outlineLevel="0" collapsed="false">
      <c r="A2146" s="8" t="n">
        <v>2142</v>
      </c>
      <c r="B2146" s="13"/>
      <c r="C2146" s="12"/>
      <c r="D2146" s="13"/>
      <c r="E2146" s="24"/>
      <c r="F2146" s="12"/>
      <c r="G2146" s="12"/>
      <c r="H2146" s="25"/>
      <c r="I2146" s="14" t="str">
        <f aca="false">IF(OR($D2146="",$B2146=""),"",INT(($B2146-$D2146)/365.25))</f>
        <v/>
      </c>
      <c r="J2146" s="25"/>
      <c r="K2146" s="14" t="str">
        <f aca="false">IF(OR($J2146="",$I2146=""),"",IF(OR(AND($J2146="Gelmintoz",$I2146&gt;=2,$I2146&lt;=10),AND($J2146="Onkogematologik",$I2146&gt;=2,$I2146&lt;=18)),"Ha","Yo'q"))</f>
        <v/>
      </c>
      <c r="L2146" s="25"/>
      <c r="M2146" s="12"/>
      <c r="N2146" s="14" t="str">
        <f aca="false">IF(OR($C2146="",$D2146="",$J2146="",$B2146=""),"",IF(COUNTIFS($C$5:$C$2504,$C2146,$D$5:$D$2504,$D2146,$J$5:$J$2504,$J2146,$B$5:$B$2504,$B2146)&gt;1,"Takror",""))</f>
        <v/>
      </c>
    </row>
    <row r="2147" customFormat="false" ht="15" hidden="false" customHeight="false" outlineLevel="0" collapsed="false">
      <c r="A2147" s="8" t="n">
        <v>2143</v>
      </c>
      <c r="B2147" s="13"/>
      <c r="C2147" s="12"/>
      <c r="D2147" s="13"/>
      <c r="E2147" s="24"/>
      <c r="F2147" s="12"/>
      <c r="G2147" s="12"/>
      <c r="H2147" s="25"/>
      <c r="I2147" s="14" t="str">
        <f aca="false">IF(OR($D2147="",$B2147=""),"",INT(($B2147-$D2147)/365.25))</f>
        <v/>
      </c>
      <c r="J2147" s="25"/>
      <c r="K2147" s="14" t="str">
        <f aca="false">IF(OR($J2147="",$I2147=""),"",IF(OR(AND($J2147="Gelmintoz",$I2147&gt;=2,$I2147&lt;=10),AND($J2147="Onkogematologik",$I2147&gt;=2,$I2147&lt;=18)),"Ha","Yo'q"))</f>
        <v/>
      </c>
      <c r="L2147" s="25"/>
      <c r="M2147" s="12"/>
      <c r="N2147" s="14" t="str">
        <f aca="false">IF(OR($C2147="",$D2147="",$J2147="",$B2147=""),"",IF(COUNTIFS($C$5:$C$2504,$C2147,$D$5:$D$2504,$D2147,$J$5:$J$2504,$J2147,$B$5:$B$2504,$B2147)&gt;1,"Takror",""))</f>
        <v/>
      </c>
    </row>
    <row r="2148" customFormat="false" ht="15" hidden="false" customHeight="false" outlineLevel="0" collapsed="false">
      <c r="A2148" s="8" t="n">
        <v>2144</v>
      </c>
      <c r="B2148" s="13"/>
      <c r="C2148" s="12"/>
      <c r="D2148" s="13"/>
      <c r="E2148" s="24"/>
      <c r="F2148" s="12"/>
      <c r="G2148" s="12"/>
      <c r="H2148" s="25"/>
      <c r="I2148" s="14" t="str">
        <f aca="false">IF(OR($D2148="",$B2148=""),"",INT(($B2148-$D2148)/365.25))</f>
        <v/>
      </c>
      <c r="J2148" s="25"/>
      <c r="K2148" s="14" t="str">
        <f aca="false">IF(OR($J2148="",$I2148=""),"",IF(OR(AND($J2148="Gelmintoz",$I2148&gt;=2,$I2148&lt;=10),AND($J2148="Onkogematologik",$I2148&gt;=2,$I2148&lt;=18)),"Ha","Yo'q"))</f>
        <v/>
      </c>
      <c r="L2148" s="25"/>
      <c r="M2148" s="12"/>
      <c r="N2148" s="14" t="str">
        <f aca="false">IF(OR($C2148="",$D2148="",$J2148="",$B2148=""),"",IF(COUNTIFS($C$5:$C$2504,$C2148,$D$5:$D$2504,$D2148,$J$5:$J$2504,$J2148,$B$5:$B$2504,$B2148)&gt;1,"Takror",""))</f>
        <v/>
      </c>
    </row>
    <row r="2149" customFormat="false" ht="15" hidden="false" customHeight="false" outlineLevel="0" collapsed="false">
      <c r="A2149" s="8" t="n">
        <v>2145</v>
      </c>
      <c r="B2149" s="13"/>
      <c r="C2149" s="12"/>
      <c r="D2149" s="13"/>
      <c r="E2149" s="24"/>
      <c r="F2149" s="12"/>
      <c r="G2149" s="12"/>
      <c r="H2149" s="25"/>
      <c r="I2149" s="14" t="str">
        <f aca="false">IF(OR($D2149="",$B2149=""),"",INT(($B2149-$D2149)/365.25))</f>
        <v/>
      </c>
      <c r="J2149" s="25"/>
      <c r="K2149" s="14" t="str">
        <f aca="false">IF(OR($J2149="",$I2149=""),"",IF(OR(AND($J2149="Gelmintoz",$I2149&gt;=2,$I2149&lt;=10),AND($J2149="Onkogematologik",$I2149&gt;=2,$I2149&lt;=18)),"Ha","Yo'q"))</f>
        <v/>
      </c>
      <c r="L2149" s="25"/>
      <c r="M2149" s="12"/>
      <c r="N2149" s="14" t="str">
        <f aca="false">IF(OR($C2149="",$D2149="",$J2149="",$B2149=""),"",IF(COUNTIFS($C$5:$C$2504,$C2149,$D$5:$D$2504,$D2149,$J$5:$J$2504,$J2149,$B$5:$B$2504,$B2149)&gt;1,"Takror",""))</f>
        <v/>
      </c>
    </row>
    <row r="2150" customFormat="false" ht="15" hidden="false" customHeight="false" outlineLevel="0" collapsed="false">
      <c r="A2150" s="8" t="n">
        <v>2146</v>
      </c>
      <c r="B2150" s="13"/>
      <c r="C2150" s="12"/>
      <c r="D2150" s="13"/>
      <c r="E2150" s="24"/>
      <c r="F2150" s="12"/>
      <c r="G2150" s="12"/>
      <c r="H2150" s="25"/>
      <c r="I2150" s="14" t="str">
        <f aca="false">IF(OR($D2150="",$B2150=""),"",INT(($B2150-$D2150)/365.25))</f>
        <v/>
      </c>
      <c r="J2150" s="25"/>
      <c r="K2150" s="14" t="str">
        <f aca="false">IF(OR($J2150="",$I2150=""),"",IF(OR(AND($J2150="Gelmintoz",$I2150&gt;=2,$I2150&lt;=10),AND($J2150="Onkogematologik",$I2150&gt;=2,$I2150&lt;=18)),"Ha","Yo'q"))</f>
        <v/>
      </c>
      <c r="L2150" s="25"/>
      <c r="M2150" s="12"/>
      <c r="N2150" s="14" t="str">
        <f aca="false">IF(OR($C2150="",$D2150="",$J2150="",$B2150=""),"",IF(COUNTIFS($C$5:$C$2504,$C2150,$D$5:$D$2504,$D2150,$J$5:$J$2504,$J2150,$B$5:$B$2504,$B2150)&gt;1,"Takror",""))</f>
        <v/>
      </c>
    </row>
    <row r="2151" customFormat="false" ht="15" hidden="false" customHeight="false" outlineLevel="0" collapsed="false">
      <c r="A2151" s="8" t="n">
        <v>2147</v>
      </c>
      <c r="B2151" s="13"/>
      <c r="C2151" s="12"/>
      <c r="D2151" s="13"/>
      <c r="E2151" s="24"/>
      <c r="F2151" s="12"/>
      <c r="G2151" s="12"/>
      <c r="H2151" s="25"/>
      <c r="I2151" s="14" t="str">
        <f aca="false">IF(OR($D2151="",$B2151=""),"",INT(($B2151-$D2151)/365.25))</f>
        <v/>
      </c>
      <c r="J2151" s="25"/>
      <c r="K2151" s="14" t="str">
        <f aca="false">IF(OR($J2151="",$I2151=""),"",IF(OR(AND($J2151="Gelmintoz",$I2151&gt;=2,$I2151&lt;=10),AND($J2151="Onkogematologik",$I2151&gt;=2,$I2151&lt;=18)),"Ha","Yo'q"))</f>
        <v/>
      </c>
      <c r="L2151" s="25"/>
      <c r="M2151" s="12"/>
      <c r="N2151" s="14" t="str">
        <f aca="false">IF(OR($C2151="",$D2151="",$J2151="",$B2151=""),"",IF(COUNTIFS($C$5:$C$2504,$C2151,$D$5:$D$2504,$D2151,$J$5:$J$2504,$J2151,$B$5:$B$2504,$B2151)&gt;1,"Takror",""))</f>
        <v/>
      </c>
    </row>
    <row r="2152" customFormat="false" ht="15" hidden="false" customHeight="false" outlineLevel="0" collapsed="false">
      <c r="A2152" s="8" t="n">
        <v>2148</v>
      </c>
      <c r="B2152" s="13"/>
      <c r="C2152" s="12"/>
      <c r="D2152" s="13"/>
      <c r="E2152" s="24"/>
      <c r="F2152" s="12"/>
      <c r="G2152" s="12"/>
      <c r="H2152" s="25"/>
      <c r="I2152" s="14" t="str">
        <f aca="false">IF(OR($D2152="",$B2152=""),"",INT(($B2152-$D2152)/365.25))</f>
        <v/>
      </c>
      <c r="J2152" s="25"/>
      <c r="K2152" s="14" t="str">
        <f aca="false">IF(OR($J2152="",$I2152=""),"",IF(OR(AND($J2152="Gelmintoz",$I2152&gt;=2,$I2152&lt;=10),AND($J2152="Onkogematologik",$I2152&gt;=2,$I2152&lt;=18)),"Ha","Yo'q"))</f>
        <v/>
      </c>
      <c r="L2152" s="25"/>
      <c r="M2152" s="12"/>
      <c r="N2152" s="14" t="str">
        <f aca="false">IF(OR($C2152="",$D2152="",$J2152="",$B2152=""),"",IF(COUNTIFS($C$5:$C$2504,$C2152,$D$5:$D$2504,$D2152,$J$5:$J$2504,$J2152,$B$5:$B$2504,$B2152)&gt;1,"Takror",""))</f>
        <v/>
      </c>
    </row>
    <row r="2153" customFormat="false" ht="15" hidden="false" customHeight="false" outlineLevel="0" collapsed="false">
      <c r="A2153" s="8" t="n">
        <v>2149</v>
      </c>
      <c r="B2153" s="13"/>
      <c r="C2153" s="12"/>
      <c r="D2153" s="13"/>
      <c r="E2153" s="24"/>
      <c r="F2153" s="12"/>
      <c r="G2153" s="12"/>
      <c r="H2153" s="25"/>
      <c r="I2153" s="14" t="str">
        <f aca="false">IF(OR($D2153="",$B2153=""),"",INT(($B2153-$D2153)/365.25))</f>
        <v/>
      </c>
      <c r="J2153" s="25"/>
      <c r="K2153" s="14" t="str">
        <f aca="false">IF(OR($J2153="",$I2153=""),"",IF(OR(AND($J2153="Gelmintoz",$I2153&gt;=2,$I2153&lt;=10),AND($J2153="Onkogematologik",$I2153&gt;=2,$I2153&lt;=18)),"Ha","Yo'q"))</f>
        <v/>
      </c>
      <c r="L2153" s="25"/>
      <c r="M2153" s="12"/>
      <c r="N2153" s="14" t="str">
        <f aca="false">IF(OR($C2153="",$D2153="",$J2153="",$B2153=""),"",IF(COUNTIFS($C$5:$C$2504,$C2153,$D$5:$D$2504,$D2153,$J$5:$J$2504,$J2153,$B$5:$B$2504,$B2153)&gt;1,"Takror",""))</f>
        <v/>
      </c>
    </row>
    <row r="2154" customFormat="false" ht="15" hidden="false" customHeight="false" outlineLevel="0" collapsed="false">
      <c r="A2154" s="8" t="n">
        <v>2150</v>
      </c>
      <c r="B2154" s="13"/>
      <c r="C2154" s="12"/>
      <c r="D2154" s="13"/>
      <c r="E2154" s="24"/>
      <c r="F2154" s="12"/>
      <c r="G2154" s="12"/>
      <c r="H2154" s="25"/>
      <c r="I2154" s="14" t="str">
        <f aca="false">IF(OR($D2154="",$B2154=""),"",INT(($B2154-$D2154)/365.25))</f>
        <v/>
      </c>
      <c r="J2154" s="25"/>
      <c r="K2154" s="14" t="str">
        <f aca="false">IF(OR($J2154="",$I2154=""),"",IF(OR(AND($J2154="Gelmintoz",$I2154&gt;=2,$I2154&lt;=10),AND($J2154="Onkogematologik",$I2154&gt;=2,$I2154&lt;=18)),"Ha","Yo'q"))</f>
        <v/>
      </c>
      <c r="L2154" s="25"/>
      <c r="M2154" s="12"/>
      <c r="N2154" s="14" t="str">
        <f aca="false">IF(OR($C2154="",$D2154="",$J2154="",$B2154=""),"",IF(COUNTIFS($C$5:$C$2504,$C2154,$D$5:$D$2504,$D2154,$J$5:$J$2504,$J2154,$B$5:$B$2504,$B2154)&gt;1,"Takror",""))</f>
        <v/>
      </c>
    </row>
    <row r="2155" customFormat="false" ht="15" hidden="false" customHeight="false" outlineLevel="0" collapsed="false">
      <c r="A2155" s="8" t="n">
        <v>2151</v>
      </c>
      <c r="B2155" s="13"/>
      <c r="C2155" s="12"/>
      <c r="D2155" s="13"/>
      <c r="E2155" s="24"/>
      <c r="F2155" s="12"/>
      <c r="G2155" s="12"/>
      <c r="H2155" s="25"/>
      <c r="I2155" s="14" t="str">
        <f aca="false">IF(OR($D2155="",$B2155=""),"",INT(($B2155-$D2155)/365.25))</f>
        <v/>
      </c>
      <c r="J2155" s="25"/>
      <c r="K2155" s="14" t="str">
        <f aca="false">IF(OR($J2155="",$I2155=""),"",IF(OR(AND($J2155="Gelmintoz",$I2155&gt;=2,$I2155&lt;=10),AND($J2155="Onkogematologik",$I2155&gt;=2,$I2155&lt;=18)),"Ha","Yo'q"))</f>
        <v/>
      </c>
      <c r="L2155" s="25"/>
      <c r="M2155" s="12"/>
      <c r="N2155" s="14" t="str">
        <f aca="false">IF(OR($C2155="",$D2155="",$J2155="",$B2155=""),"",IF(COUNTIFS($C$5:$C$2504,$C2155,$D$5:$D$2504,$D2155,$J$5:$J$2504,$J2155,$B$5:$B$2504,$B2155)&gt;1,"Takror",""))</f>
        <v/>
      </c>
    </row>
    <row r="2156" customFormat="false" ht="15" hidden="false" customHeight="false" outlineLevel="0" collapsed="false">
      <c r="A2156" s="8" t="n">
        <v>2152</v>
      </c>
      <c r="B2156" s="13"/>
      <c r="C2156" s="12"/>
      <c r="D2156" s="13"/>
      <c r="E2156" s="24"/>
      <c r="F2156" s="12"/>
      <c r="G2156" s="12"/>
      <c r="H2156" s="25"/>
      <c r="I2156" s="14" t="str">
        <f aca="false">IF(OR($D2156="",$B2156=""),"",INT(($B2156-$D2156)/365.25))</f>
        <v/>
      </c>
      <c r="J2156" s="25"/>
      <c r="K2156" s="14" t="str">
        <f aca="false">IF(OR($J2156="",$I2156=""),"",IF(OR(AND($J2156="Gelmintoz",$I2156&gt;=2,$I2156&lt;=10),AND($J2156="Onkogematologik",$I2156&gt;=2,$I2156&lt;=18)),"Ha","Yo'q"))</f>
        <v/>
      </c>
      <c r="L2156" s="25"/>
      <c r="M2156" s="12"/>
      <c r="N2156" s="14" t="str">
        <f aca="false">IF(OR($C2156="",$D2156="",$J2156="",$B2156=""),"",IF(COUNTIFS($C$5:$C$2504,$C2156,$D$5:$D$2504,$D2156,$J$5:$J$2504,$J2156,$B$5:$B$2504,$B2156)&gt;1,"Takror",""))</f>
        <v/>
      </c>
    </row>
    <row r="2157" customFormat="false" ht="15" hidden="false" customHeight="false" outlineLevel="0" collapsed="false">
      <c r="A2157" s="8" t="n">
        <v>2153</v>
      </c>
      <c r="B2157" s="13"/>
      <c r="C2157" s="12"/>
      <c r="D2157" s="13"/>
      <c r="E2157" s="24"/>
      <c r="F2157" s="12"/>
      <c r="G2157" s="12"/>
      <c r="H2157" s="25"/>
      <c r="I2157" s="14" t="str">
        <f aca="false">IF(OR($D2157="",$B2157=""),"",INT(($B2157-$D2157)/365.25))</f>
        <v/>
      </c>
      <c r="J2157" s="25"/>
      <c r="K2157" s="14" t="str">
        <f aca="false">IF(OR($J2157="",$I2157=""),"",IF(OR(AND($J2157="Gelmintoz",$I2157&gt;=2,$I2157&lt;=10),AND($J2157="Onkogematologik",$I2157&gt;=2,$I2157&lt;=18)),"Ha","Yo'q"))</f>
        <v/>
      </c>
      <c r="L2157" s="25"/>
      <c r="M2157" s="12"/>
      <c r="N2157" s="14" t="str">
        <f aca="false">IF(OR($C2157="",$D2157="",$J2157="",$B2157=""),"",IF(COUNTIFS($C$5:$C$2504,$C2157,$D$5:$D$2504,$D2157,$J$5:$J$2504,$J2157,$B$5:$B$2504,$B2157)&gt;1,"Takror",""))</f>
        <v/>
      </c>
    </row>
    <row r="2158" customFormat="false" ht="15" hidden="false" customHeight="false" outlineLevel="0" collapsed="false">
      <c r="A2158" s="8" t="n">
        <v>2154</v>
      </c>
      <c r="B2158" s="13"/>
      <c r="C2158" s="12"/>
      <c r="D2158" s="13"/>
      <c r="E2158" s="24"/>
      <c r="F2158" s="12"/>
      <c r="G2158" s="12"/>
      <c r="H2158" s="25"/>
      <c r="I2158" s="14" t="str">
        <f aca="false">IF(OR($D2158="",$B2158=""),"",INT(($B2158-$D2158)/365.25))</f>
        <v/>
      </c>
      <c r="J2158" s="25"/>
      <c r="K2158" s="14" t="str">
        <f aca="false">IF(OR($J2158="",$I2158=""),"",IF(OR(AND($J2158="Gelmintoz",$I2158&gt;=2,$I2158&lt;=10),AND($J2158="Onkogematologik",$I2158&gt;=2,$I2158&lt;=18)),"Ha","Yo'q"))</f>
        <v/>
      </c>
      <c r="L2158" s="25"/>
      <c r="M2158" s="12"/>
      <c r="N2158" s="14" t="str">
        <f aca="false">IF(OR($C2158="",$D2158="",$J2158="",$B2158=""),"",IF(COUNTIFS($C$5:$C$2504,$C2158,$D$5:$D$2504,$D2158,$J$5:$J$2504,$J2158,$B$5:$B$2504,$B2158)&gt;1,"Takror",""))</f>
        <v/>
      </c>
    </row>
    <row r="2159" customFormat="false" ht="15" hidden="false" customHeight="false" outlineLevel="0" collapsed="false">
      <c r="A2159" s="8" t="n">
        <v>2155</v>
      </c>
      <c r="B2159" s="13"/>
      <c r="C2159" s="12"/>
      <c r="D2159" s="13"/>
      <c r="E2159" s="24"/>
      <c r="F2159" s="12"/>
      <c r="G2159" s="12"/>
      <c r="H2159" s="25"/>
      <c r="I2159" s="14" t="str">
        <f aca="false">IF(OR($D2159="",$B2159=""),"",INT(($B2159-$D2159)/365.25))</f>
        <v/>
      </c>
      <c r="J2159" s="25"/>
      <c r="K2159" s="14" t="str">
        <f aca="false">IF(OR($J2159="",$I2159=""),"",IF(OR(AND($J2159="Gelmintoz",$I2159&gt;=2,$I2159&lt;=10),AND($J2159="Onkogematologik",$I2159&gt;=2,$I2159&lt;=18)),"Ha","Yo'q"))</f>
        <v/>
      </c>
      <c r="L2159" s="25"/>
      <c r="M2159" s="12"/>
      <c r="N2159" s="14" t="str">
        <f aca="false">IF(OR($C2159="",$D2159="",$J2159="",$B2159=""),"",IF(COUNTIFS($C$5:$C$2504,$C2159,$D$5:$D$2504,$D2159,$J$5:$J$2504,$J2159,$B$5:$B$2504,$B2159)&gt;1,"Takror",""))</f>
        <v/>
      </c>
    </row>
    <row r="2160" customFormat="false" ht="15" hidden="false" customHeight="false" outlineLevel="0" collapsed="false">
      <c r="A2160" s="8" t="n">
        <v>2156</v>
      </c>
      <c r="B2160" s="13"/>
      <c r="C2160" s="12"/>
      <c r="D2160" s="13"/>
      <c r="E2160" s="24"/>
      <c r="F2160" s="12"/>
      <c r="G2160" s="12"/>
      <c r="H2160" s="25"/>
      <c r="I2160" s="14" t="str">
        <f aca="false">IF(OR($D2160="",$B2160=""),"",INT(($B2160-$D2160)/365.25))</f>
        <v/>
      </c>
      <c r="J2160" s="25"/>
      <c r="K2160" s="14" t="str">
        <f aca="false">IF(OR($J2160="",$I2160=""),"",IF(OR(AND($J2160="Gelmintoz",$I2160&gt;=2,$I2160&lt;=10),AND($J2160="Onkogematologik",$I2160&gt;=2,$I2160&lt;=18)),"Ha","Yo'q"))</f>
        <v/>
      </c>
      <c r="L2160" s="25"/>
      <c r="M2160" s="12"/>
      <c r="N2160" s="14" t="str">
        <f aca="false">IF(OR($C2160="",$D2160="",$J2160="",$B2160=""),"",IF(COUNTIFS($C$5:$C$2504,$C2160,$D$5:$D$2504,$D2160,$J$5:$J$2504,$J2160,$B$5:$B$2504,$B2160)&gt;1,"Takror",""))</f>
        <v/>
      </c>
    </row>
    <row r="2161" customFormat="false" ht="15" hidden="false" customHeight="false" outlineLevel="0" collapsed="false">
      <c r="A2161" s="8" t="n">
        <v>2157</v>
      </c>
      <c r="B2161" s="13"/>
      <c r="C2161" s="12"/>
      <c r="D2161" s="13"/>
      <c r="E2161" s="24"/>
      <c r="F2161" s="12"/>
      <c r="G2161" s="12"/>
      <c r="H2161" s="25"/>
      <c r="I2161" s="14" t="str">
        <f aca="false">IF(OR($D2161="",$B2161=""),"",INT(($B2161-$D2161)/365.25))</f>
        <v/>
      </c>
      <c r="J2161" s="25"/>
      <c r="K2161" s="14" t="str">
        <f aca="false">IF(OR($J2161="",$I2161=""),"",IF(OR(AND($J2161="Gelmintoz",$I2161&gt;=2,$I2161&lt;=10),AND($J2161="Onkogematologik",$I2161&gt;=2,$I2161&lt;=18)),"Ha","Yo'q"))</f>
        <v/>
      </c>
      <c r="L2161" s="25"/>
      <c r="M2161" s="12"/>
      <c r="N2161" s="14" t="str">
        <f aca="false">IF(OR($C2161="",$D2161="",$J2161="",$B2161=""),"",IF(COUNTIFS($C$5:$C$2504,$C2161,$D$5:$D$2504,$D2161,$J$5:$J$2504,$J2161,$B$5:$B$2504,$B2161)&gt;1,"Takror",""))</f>
        <v/>
      </c>
    </row>
    <row r="2162" customFormat="false" ht="15" hidden="false" customHeight="false" outlineLevel="0" collapsed="false">
      <c r="A2162" s="8" t="n">
        <v>2158</v>
      </c>
      <c r="B2162" s="13"/>
      <c r="C2162" s="12"/>
      <c r="D2162" s="13"/>
      <c r="E2162" s="24"/>
      <c r="F2162" s="12"/>
      <c r="G2162" s="12"/>
      <c r="H2162" s="25"/>
      <c r="I2162" s="14" t="str">
        <f aca="false">IF(OR($D2162="",$B2162=""),"",INT(($B2162-$D2162)/365.25))</f>
        <v/>
      </c>
      <c r="J2162" s="25"/>
      <c r="K2162" s="14" t="str">
        <f aca="false">IF(OR($J2162="",$I2162=""),"",IF(OR(AND($J2162="Gelmintoz",$I2162&gt;=2,$I2162&lt;=10),AND($J2162="Onkogematologik",$I2162&gt;=2,$I2162&lt;=18)),"Ha","Yo'q"))</f>
        <v/>
      </c>
      <c r="L2162" s="25"/>
      <c r="M2162" s="12"/>
      <c r="N2162" s="14" t="str">
        <f aca="false">IF(OR($C2162="",$D2162="",$J2162="",$B2162=""),"",IF(COUNTIFS($C$5:$C$2504,$C2162,$D$5:$D$2504,$D2162,$J$5:$J$2504,$J2162,$B$5:$B$2504,$B2162)&gt;1,"Takror",""))</f>
        <v/>
      </c>
    </row>
    <row r="2163" customFormat="false" ht="15" hidden="false" customHeight="false" outlineLevel="0" collapsed="false">
      <c r="A2163" s="8" t="n">
        <v>2159</v>
      </c>
      <c r="B2163" s="13"/>
      <c r="C2163" s="12"/>
      <c r="D2163" s="13"/>
      <c r="E2163" s="24"/>
      <c r="F2163" s="12"/>
      <c r="G2163" s="12"/>
      <c r="H2163" s="25"/>
      <c r="I2163" s="14" t="str">
        <f aca="false">IF(OR($D2163="",$B2163=""),"",INT(($B2163-$D2163)/365.25))</f>
        <v/>
      </c>
      <c r="J2163" s="25"/>
      <c r="K2163" s="14" t="str">
        <f aca="false">IF(OR($J2163="",$I2163=""),"",IF(OR(AND($J2163="Gelmintoz",$I2163&gt;=2,$I2163&lt;=10),AND($J2163="Onkogematologik",$I2163&gt;=2,$I2163&lt;=18)),"Ha","Yo'q"))</f>
        <v/>
      </c>
      <c r="L2163" s="25"/>
      <c r="M2163" s="12"/>
      <c r="N2163" s="14" t="str">
        <f aca="false">IF(OR($C2163="",$D2163="",$J2163="",$B2163=""),"",IF(COUNTIFS($C$5:$C$2504,$C2163,$D$5:$D$2504,$D2163,$J$5:$J$2504,$J2163,$B$5:$B$2504,$B2163)&gt;1,"Takror",""))</f>
        <v/>
      </c>
    </row>
    <row r="2164" customFormat="false" ht="15" hidden="false" customHeight="false" outlineLevel="0" collapsed="false">
      <c r="A2164" s="8" t="n">
        <v>2160</v>
      </c>
      <c r="B2164" s="13"/>
      <c r="C2164" s="12"/>
      <c r="D2164" s="13"/>
      <c r="E2164" s="24"/>
      <c r="F2164" s="12"/>
      <c r="G2164" s="12"/>
      <c r="H2164" s="25"/>
      <c r="I2164" s="14" t="str">
        <f aca="false">IF(OR($D2164="",$B2164=""),"",INT(($B2164-$D2164)/365.25))</f>
        <v/>
      </c>
      <c r="J2164" s="25"/>
      <c r="K2164" s="14" t="str">
        <f aca="false">IF(OR($J2164="",$I2164=""),"",IF(OR(AND($J2164="Gelmintoz",$I2164&gt;=2,$I2164&lt;=10),AND($J2164="Onkogematologik",$I2164&gt;=2,$I2164&lt;=18)),"Ha","Yo'q"))</f>
        <v/>
      </c>
      <c r="L2164" s="25"/>
      <c r="M2164" s="12"/>
      <c r="N2164" s="14" t="str">
        <f aca="false">IF(OR($C2164="",$D2164="",$J2164="",$B2164=""),"",IF(COUNTIFS($C$5:$C$2504,$C2164,$D$5:$D$2504,$D2164,$J$5:$J$2504,$J2164,$B$5:$B$2504,$B2164)&gt;1,"Takror",""))</f>
        <v/>
      </c>
    </row>
    <row r="2165" customFormat="false" ht="15" hidden="false" customHeight="false" outlineLevel="0" collapsed="false">
      <c r="A2165" s="8" t="n">
        <v>2161</v>
      </c>
      <c r="B2165" s="13"/>
      <c r="C2165" s="12"/>
      <c r="D2165" s="13"/>
      <c r="E2165" s="24"/>
      <c r="F2165" s="12"/>
      <c r="G2165" s="12"/>
      <c r="H2165" s="25"/>
      <c r="I2165" s="14" t="str">
        <f aca="false">IF(OR($D2165="",$B2165=""),"",INT(($B2165-$D2165)/365.25))</f>
        <v/>
      </c>
      <c r="J2165" s="25"/>
      <c r="K2165" s="14" t="str">
        <f aca="false">IF(OR($J2165="",$I2165=""),"",IF(OR(AND($J2165="Gelmintoz",$I2165&gt;=2,$I2165&lt;=10),AND($J2165="Onkogematologik",$I2165&gt;=2,$I2165&lt;=18)),"Ha","Yo'q"))</f>
        <v/>
      </c>
      <c r="L2165" s="25"/>
      <c r="M2165" s="12"/>
      <c r="N2165" s="14" t="str">
        <f aca="false">IF(OR($C2165="",$D2165="",$J2165="",$B2165=""),"",IF(COUNTIFS($C$5:$C$2504,$C2165,$D$5:$D$2504,$D2165,$J$5:$J$2504,$J2165,$B$5:$B$2504,$B2165)&gt;1,"Takror",""))</f>
        <v/>
      </c>
    </row>
    <row r="2166" customFormat="false" ht="15" hidden="false" customHeight="false" outlineLevel="0" collapsed="false">
      <c r="A2166" s="8" t="n">
        <v>2162</v>
      </c>
      <c r="B2166" s="13"/>
      <c r="C2166" s="12"/>
      <c r="D2166" s="13"/>
      <c r="E2166" s="24"/>
      <c r="F2166" s="12"/>
      <c r="G2166" s="12"/>
      <c r="H2166" s="25"/>
      <c r="I2166" s="14" t="str">
        <f aca="false">IF(OR($D2166="",$B2166=""),"",INT(($B2166-$D2166)/365.25))</f>
        <v/>
      </c>
      <c r="J2166" s="25"/>
      <c r="K2166" s="14" t="str">
        <f aca="false">IF(OR($J2166="",$I2166=""),"",IF(OR(AND($J2166="Gelmintoz",$I2166&gt;=2,$I2166&lt;=10),AND($J2166="Onkogematologik",$I2166&gt;=2,$I2166&lt;=18)),"Ha","Yo'q"))</f>
        <v/>
      </c>
      <c r="L2166" s="25"/>
      <c r="M2166" s="12"/>
      <c r="N2166" s="14" t="str">
        <f aca="false">IF(OR($C2166="",$D2166="",$J2166="",$B2166=""),"",IF(COUNTIFS($C$5:$C$2504,$C2166,$D$5:$D$2504,$D2166,$J$5:$J$2504,$J2166,$B$5:$B$2504,$B2166)&gt;1,"Takror",""))</f>
        <v/>
      </c>
    </row>
    <row r="2167" customFormat="false" ht="15" hidden="false" customHeight="false" outlineLevel="0" collapsed="false">
      <c r="A2167" s="8" t="n">
        <v>2163</v>
      </c>
      <c r="B2167" s="13"/>
      <c r="C2167" s="12"/>
      <c r="D2167" s="13"/>
      <c r="E2167" s="24"/>
      <c r="F2167" s="12"/>
      <c r="G2167" s="12"/>
      <c r="H2167" s="25"/>
      <c r="I2167" s="14" t="str">
        <f aca="false">IF(OR($D2167="",$B2167=""),"",INT(($B2167-$D2167)/365.25))</f>
        <v/>
      </c>
      <c r="J2167" s="25"/>
      <c r="K2167" s="14" t="str">
        <f aca="false">IF(OR($J2167="",$I2167=""),"",IF(OR(AND($J2167="Gelmintoz",$I2167&gt;=2,$I2167&lt;=10),AND($J2167="Onkogematologik",$I2167&gt;=2,$I2167&lt;=18)),"Ha","Yo'q"))</f>
        <v/>
      </c>
      <c r="L2167" s="25"/>
      <c r="M2167" s="12"/>
      <c r="N2167" s="14" t="str">
        <f aca="false">IF(OR($C2167="",$D2167="",$J2167="",$B2167=""),"",IF(COUNTIFS($C$5:$C$2504,$C2167,$D$5:$D$2504,$D2167,$J$5:$J$2504,$J2167,$B$5:$B$2504,$B2167)&gt;1,"Takror",""))</f>
        <v/>
      </c>
    </row>
    <row r="2168" customFormat="false" ht="15" hidden="false" customHeight="false" outlineLevel="0" collapsed="false">
      <c r="A2168" s="8" t="n">
        <v>2164</v>
      </c>
      <c r="B2168" s="13"/>
      <c r="C2168" s="12"/>
      <c r="D2168" s="13"/>
      <c r="E2168" s="24"/>
      <c r="F2168" s="12"/>
      <c r="G2168" s="12"/>
      <c r="H2168" s="25"/>
      <c r="I2168" s="14" t="str">
        <f aca="false">IF(OR($D2168="",$B2168=""),"",INT(($B2168-$D2168)/365.25))</f>
        <v/>
      </c>
      <c r="J2168" s="25"/>
      <c r="K2168" s="14" t="str">
        <f aca="false">IF(OR($J2168="",$I2168=""),"",IF(OR(AND($J2168="Gelmintoz",$I2168&gt;=2,$I2168&lt;=10),AND($J2168="Onkogematologik",$I2168&gt;=2,$I2168&lt;=18)),"Ha","Yo'q"))</f>
        <v/>
      </c>
      <c r="L2168" s="25"/>
      <c r="M2168" s="12"/>
      <c r="N2168" s="14" t="str">
        <f aca="false">IF(OR($C2168="",$D2168="",$J2168="",$B2168=""),"",IF(COUNTIFS($C$5:$C$2504,$C2168,$D$5:$D$2504,$D2168,$J$5:$J$2504,$J2168,$B$5:$B$2504,$B2168)&gt;1,"Takror",""))</f>
        <v/>
      </c>
    </row>
    <row r="2169" customFormat="false" ht="15" hidden="false" customHeight="false" outlineLevel="0" collapsed="false">
      <c r="A2169" s="8" t="n">
        <v>2165</v>
      </c>
      <c r="B2169" s="13"/>
      <c r="C2169" s="12"/>
      <c r="D2169" s="13"/>
      <c r="E2169" s="24"/>
      <c r="F2169" s="12"/>
      <c r="G2169" s="12"/>
      <c r="H2169" s="25"/>
      <c r="I2169" s="14" t="str">
        <f aca="false">IF(OR($D2169="",$B2169=""),"",INT(($B2169-$D2169)/365.25))</f>
        <v/>
      </c>
      <c r="J2169" s="25"/>
      <c r="K2169" s="14" t="str">
        <f aca="false">IF(OR($J2169="",$I2169=""),"",IF(OR(AND($J2169="Gelmintoz",$I2169&gt;=2,$I2169&lt;=10),AND($J2169="Onkogematologik",$I2169&gt;=2,$I2169&lt;=18)),"Ha","Yo'q"))</f>
        <v/>
      </c>
      <c r="L2169" s="25"/>
      <c r="M2169" s="12"/>
      <c r="N2169" s="14" t="str">
        <f aca="false">IF(OR($C2169="",$D2169="",$J2169="",$B2169=""),"",IF(COUNTIFS($C$5:$C$2504,$C2169,$D$5:$D$2504,$D2169,$J$5:$J$2504,$J2169,$B$5:$B$2504,$B2169)&gt;1,"Takror",""))</f>
        <v/>
      </c>
    </row>
    <row r="2170" customFormat="false" ht="15" hidden="false" customHeight="false" outlineLevel="0" collapsed="false">
      <c r="A2170" s="8" t="n">
        <v>2166</v>
      </c>
      <c r="B2170" s="13"/>
      <c r="C2170" s="12"/>
      <c r="D2170" s="13"/>
      <c r="E2170" s="24"/>
      <c r="F2170" s="12"/>
      <c r="G2170" s="12"/>
      <c r="H2170" s="25"/>
      <c r="I2170" s="14" t="str">
        <f aca="false">IF(OR($D2170="",$B2170=""),"",INT(($B2170-$D2170)/365.25))</f>
        <v/>
      </c>
      <c r="J2170" s="25"/>
      <c r="K2170" s="14" t="str">
        <f aca="false">IF(OR($J2170="",$I2170=""),"",IF(OR(AND($J2170="Gelmintoz",$I2170&gt;=2,$I2170&lt;=10),AND($J2170="Onkogematologik",$I2170&gt;=2,$I2170&lt;=18)),"Ha","Yo'q"))</f>
        <v/>
      </c>
      <c r="L2170" s="25"/>
      <c r="M2170" s="12"/>
      <c r="N2170" s="14" t="str">
        <f aca="false">IF(OR($C2170="",$D2170="",$J2170="",$B2170=""),"",IF(COUNTIFS($C$5:$C$2504,$C2170,$D$5:$D$2504,$D2170,$J$5:$J$2504,$J2170,$B$5:$B$2504,$B2170)&gt;1,"Takror",""))</f>
        <v/>
      </c>
    </row>
    <row r="2171" customFormat="false" ht="15" hidden="false" customHeight="false" outlineLevel="0" collapsed="false">
      <c r="A2171" s="8" t="n">
        <v>2167</v>
      </c>
      <c r="B2171" s="13"/>
      <c r="C2171" s="12"/>
      <c r="D2171" s="13"/>
      <c r="E2171" s="24"/>
      <c r="F2171" s="12"/>
      <c r="G2171" s="12"/>
      <c r="H2171" s="25"/>
      <c r="I2171" s="14" t="str">
        <f aca="false">IF(OR($D2171="",$B2171=""),"",INT(($B2171-$D2171)/365.25))</f>
        <v/>
      </c>
      <c r="J2171" s="25"/>
      <c r="K2171" s="14" t="str">
        <f aca="false">IF(OR($J2171="",$I2171=""),"",IF(OR(AND($J2171="Gelmintoz",$I2171&gt;=2,$I2171&lt;=10),AND($J2171="Onkogematologik",$I2171&gt;=2,$I2171&lt;=18)),"Ha","Yo'q"))</f>
        <v/>
      </c>
      <c r="L2171" s="25"/>
      <c r="M2171" s="12"/>
      <c r="N2171" s="14" t="str">
        <f aca="false">IF(OR($C2171="",$D2171="",$J2171="",$B2171=""),"",IF(COUNTIFS($C$5:$C$2504,$C2171,$D$5:$D$2504,$D2171,$J$5:$J$2504,$J2171,$B$5:$B$2504,$B2171)&gt;1,"Takror",""))</f>
        <v/>
      </c>
    </row>
    <row r="2172" customFormat="false" ht="15" hidden="false" customHeight="false" outlineLevel="0" collapsed="false">
      <c r="A2172" s="8" t="n">
        <v>2168</v>
      </c>
      <c r="B2172" s="13"/>
      <c r="C2172" s="12"/>
      <c r="D2172" s="13"/>
      <c r="E2172" s="24"/>
      <c r="F2172" s="12"/>
      <c r="G2172" s="12"/>
      <c r="H2172" s="25"/>
      <c r="I2172" s="14" t="str">
        <f aca="false">IF(OR($D2172="",$B2172=""),"",INT(($B2172-$D2172)/365.25))</f>
        <v/>
      </c>
      <c r="J2172" s="25"/>
      <c r="K2172" s="14" t="str">
        <f aca="false">IF(OR($J2172="",$I2172=""),"",IF(OR(AND($J2172="Gelmintoz",$I2172&gt;=2,$I2172&lt;=10),AND($J2172="Onkogematologik",$I2172&gt;=2,$I2172&lt;=18)),"Ha","Yo'q"))</f>
        <v/>
      </c>
      <c r="L2172" s="25"/>
      <c r="M2172" s="12"/>
      <c r="N2172" s="14" t="str">
        <f aca="false">IF(OR($C2172="",$D2172="",$J2172="",$B2172=""),"",IF(COUNTIFS($C$5:$C$2504,$C2172,$D$5:$D$2504,$D2172,$J$5:$J$2504,$J2172,$B$5:$B$2504,$B2172)&gt;1,"Takror",""))</f>
        <v/>
      </c>
    </row>
    <row r="2173" customFormat="false" ht="15" hidden="false" customHeight="false" outlineLevel="0" collapsed="false">
      <c r="A2173" s="8" t="n">
        <v>2169</v>
      </c>
      <c r="B2173" s="13"/>
      <c r="C2173" s="12"/>
      <c r="D2173" s="13"/>
      <c r="E2173" s="24"/>
      <c r="F2173" s="12"/>
      <c r="G2173" s="12"/>
      <c r="H2173" s="25"/>
      <c r="I2173" s="14" t="str">
        <f aca="false">IF(OR($D2173="",$B2173=""),"",INT(($B2173-$D2173)/365.25))</f>
        <v/>
      </c>
      <c r="J2173" s="25"/>
      <c r="K2173" s="14" t="str">
        <f aca="false">IF(OR($J2173="",$I2173=""),"",IF(OR(AND($J2173="Gelmintoz",$I2173&gt;=2,$I2173&lt;=10),AND($J2173="Onkogematologik",$I2173&gt;=2,$I2173&lt;=18)),"Ha","Yo'q"))</f>
        <v/>
      </c>
      <c r="L2173" s="25"/>
      <c r="M2173" s="12"/>
      <c r="N2173" s="14" t="str">
        <f aca="false">IF(OR($C2173="",$D2173="",$J2173="",$B2173=""),"",IF(COUNTIFS($C$5:$C$2504,$C2173,$D$5:$D$2504,$D2173,$J$5:$J$2504,$J2173,$B$5:$B$2504,$B2173)&gt;1,"Takror",""))</f>
        <v/>
      </c>
    </row>
    <row r="2174" customFormat="false" ht="15" hidden="false" customHeight="false" outlineLevel="0" collapsed="false">
      <c r="A2174" s="8" t="n">
        <v>2170</v>
      </c>
      <c r="B2174" s="13"/>
      <c r="C2174" s="12"/>
      <c r="D2174" s="13"/>
      <c r="E2174" s="24"/>
      <c r="F2174" s="12"/>
      <c r="G2174" s="12"/>
      <c r="H2174" s="25"/>
      <c r="I2174" s="14" t="str">
        <f aca="false">IF(OR($D2174="",$B2174=""),"",INT(($B2174-$D2174)/365.25))</f>
        <v/>
      </c>
      <c r="J2174" s="25"/>
      <c r="K2174" s="14" t="str">
        <f aca="false">IF(OR($J2174="",$I2174=""),"",IF(OR(AND($J2174="Gelmintoz",$I2174&gt;=2,$I2174&lt;=10),AND($J2174="Onkogematologik",$I2174&gt;=2,$I2174&lt;=18)),"Ha","Yo'q"))</f>
        <v/>
      </c>
      <c r="L2174" s="25"/>
      <c r="M2174" s="12"/>
      <c r="N2174" s="14" t="str">
        <f aca="false">IF(OR($C2174="",$D2174="",$J2174="",$B2174=""),"",IF(COUNTIFS($C$5:$C$2504,$C2174,$D$5:$D$2504,$D2174,$J$5:$J$2504,$J2174,$B$5:$B$2504,$B2174)&gt;1,"Takror",""))</f>
        <v/>
      </c>
    </row>
    <row r="2175" customFormat="false" ht="15" hidden="false" customHeight="false" outlineLevel="0" collapsed="false">
      <c r="A2175" s="8" t="n">
        <v>2171</v>
      </c>
      <c r="B2175" s="13"/>
      <c r="C2175" s="12"/>
      <c r="D2175" s="13"/>
      <c r="E2175" s="24"/>
      <c r="F2175" s="12"/>
      <c r="G2175" s="12"/>
      <c r="H2175" s="25"/>
      <c r="I2175" s="14" t="str">
        <f aca="false">IF(OR($D2175="",$B2175=""),"",INT(($B2175-$D2175)/365.25))</f>
        <v/>
      </c>
      <c r="J2175" s="25"/>
      <c r="K2175" s="14" t="str">
        <f aca="false">IF(OR($J2175="",$I2175=""),"",IF(OR(AND($J2175="Gelmintoz",$I2175&gt;=2,$I2175&lt;=10),AND($J2175="Onkogematologik",$I2175&gt;=2,$I2175&lt;=18)),"Ha","Yo'q"))</f>
        <v/>
      </c>
      <c r="L2175" s="25"/>
      <c r="M2175" s="12"/>
      <c r="N2175" s="14" t="str">
        <f aca="false">IF(OR($C2175="",$D2175="",$J2175="",$B2175=""),"",IF(COUNTIFS($C$5:$C$2504,$C2175,$D$5:$D$2504,$D2175,$J$5:$J$2504,$J2175,$B$5:$B$2504,$B2175)&gt;1,"Takror",""))</f>
        <v/>
      </c>
    </row>
    <row r="2176" customFormat="false" ht="15" hidden="false" customHeight="false" outlineLevel="0" collapsed="false">
      <c r="A2176" s="8" t="n">
        <v>2172</v>
      </c>
      <c r="B2176" s="13"/>
      <c r="C2176" s="12"/>
      <c r="D2176" s="13"/>
      <c r="E2176" s="24"/>
      <c r="F2176" s="12"/>
      <c r="G2176" s="12"/>
      <c r="H2176" s="25"/>
      <c r="I2176" s="14" t="str">
        <f aca="false">IF(OR($D2176="",$B2176=""),"",INT(($B2176-$D2176)/365.25))</f>
        <v/>
      </c>
      <c r="J2176" s="25"/>
      <c r="K2176" s="14" t="str">
        <f aca="false">IF(OR($J2176="",$I2176=""),"",IF(OR(AND($J2176="Gelmintoz",$I2176&gt;=2,$I2176&lt;=10),AND($J2176="Onkogematologik",$I2176&gt;=2,$I2176&lt;=18)),"Ha","Yo'q"))</f>
        <v/>
      </c>
      <c r="L2176" s="25"/>
      <c r="M2176" s="12"/>
      <c r="N2176" s="14" t="str">
        <f aca="false">IF(OR($C2176="",$D2176="",$J2176="",$B2176=""),"",IF(COUNTIFS($C$5:$C$2504,$C2176,$D$5:$D$2504,$D2176,$J$5:$J$2504,$J2176,$B$5:$B$2504,$B2176)&gt;1,"Takror",""))</f>
        <v/>
      </c>
    </row>
    <row r="2177" customFormat="false" ht="15" hidden="false" customHeight="false" outlineLevel="0" collapsed="false">
      <c r="A2177" s="8" t="n">
        <v>2173</v>
      </c>
      <c r="B2177" s="13"/>
      <c r="C2177" s="12"/>
      <c r="D2177" s="13"/>
      <c r="E2177" s="24"/>
      <c r="F2177" s="12"/>
      <c r="G2177" s="12"/>
      <c r="H2177" s="25"/>
      <c r="I2177" s="14" t="str">
        <f aca="false">IF(OR($D2177="",$B2177=""),"",INT(($B2177-$D2177)/365.25))</f>
        <v/>
      </c>
      <c r="J2177" s="25"/>
      <c r="K2177" s="14" t="str">
        <f aca="false">IF(OR($J2177="",$I2177=""),"",IF(OR(AND($J2177="Gelmintoz",$I2177&gt;=2,$I2177&lt;=10),AND($J2177="Onkogematologik",$I2177&gt;=2,$I2177&lt;=18)),"Ha","Yo'q"))</f>
        <v/>
      </c>
      <c r="L2177" s="25"/>
      <c r="M2177" s="12"/>
      <c r="N2177" s="14" t="str">
        <f aca="false">IF(OR($C2177="",$D2177="",$J2177="",$B2177=""),"",IF(COUNTIFS($C$5:$C$2504,$C2177,$D$5:$D$2504,$D2177,$J$5:$J$2504,$J2177,$B$5:$B$2504,$B2177)&gt;1,"Takror",""))</f>
        <v/>
      </c>
    </row>
    <row r="2178" customFormat="false" ht="15" hidden="false" customHeight="false" outlineLevel="0" collapsed="false">
      <c r="A2178" s="8" t="n">
        <v>2174</v>
      </c>
      <c r="B2178" s="13"/>
      <c r="C2178" s="12"/>
      <c r="D2178" s="13"/>
      <c r="E2178" s="24"/>
      <c r="F2178" s="12"/>
      <c r="G2178" s="12"/>
      <c r="H2178" s="25"/>
      <c r="I2178" s="14" t="str">
        <f aca="false">IF(OR($D2178="",$B2178=""),"",INT(($B2178-$D2178)/365.25))</f>
        <v/>
      </c>
      <c r="J2178" s="25"/>
      <c r="K2178" s="14" t="str">
        <f aca="false">IF(OR($J2178="",$I2178=""),"",IF(OR(AND($J2178="Gelmintoz",$I2178&gt;=2,$I2178&lt;=10),AND($J2178="Onkogematologik",$I2178&gt;=2,$I2178&lt;=18)),"Ha","Yo'q"))</f>
        <v/>
      </c>
      <c r="L2178" s="25"/>
      <c r="M2178" s="12"/>
      <c r="N2178" s="14" t="str">
        <f aca="false">IF(OR($C2178="",$D2178="",$J2178="",$B2178=""),"",IF(COUNTIFS($C$5:$C$2504,$C2178,$D$5:$D$2504,$D2178,$J$5:$J$2504,$J2178,$B$5:$B$2504,$B2178)&gt;1,"Takror",""))</f>
        <v/>
      </c>
    </row>
    <row r="2179" customFormat="false" ht="15" hidden="false" customHeight="false" outlineLevel="0" collapsed="false">
      <c r="A2179" s="8" t="n">
        <v>2175</v>
      </c>
      <c r="B2179" s="13"/>
      <c r="C2179" s="12"/>
      <c r="D2179" s="13"/>
      <c r="E2179" s="24"/>
      <c r="F2179" s="12"/>
      <c r="G2179" s="12"/>
      <c r="H2179" s="25"/>
      <c r="I2179" s="14" t="str">
        <f aca="false">IF(OR($D2179="",$B2179=""),"",INT(($B2179-$D2179)/365.25))</f>
        <v/>
      </c>
      <c r="J2179" s="25"/>
      <c r="K2179" s="14" t="str">
        <f aca="false">IF(OR($J2179="",$I2179=""),"",IF(OR(AND($J2179="Gelmintoz",$I2179&gt;=2,$I2179&lt;=10),AND($J2179="Onkogematologik",$I2179&gt;=2,$I2179&lt;=18)),"Ha","Yo'q"))</f>
        <v/>
      </c>
      <c r="L2179" s="25"/>
      <c r="M2179" s="12"/>
      <c r="N2179" s="14" t="str">
        <f aca="false">IF(OR($C2179="",$D2179="",$J2179="",$B2179=""),"",IF(COUNTIFS($C$5:$C$2504,$C2179,$D$5:$D$2504,$D2179,$J$5:$J$2504,$J2179,$B$5:$B$2504,$B2179)&gt;1,"Takror",""))</f>
        <v/>
      </c>
    </row>
    <row r="2180" customFormat="false" ht="15" hidden="false" customHeight="false" outlineLevel="0" collapsed="false">
      <c r="A2180" s="8" t="n">
        <v>2176</v>
      </c>
      <c r="B2180" s="13"/>
      <c r="C2180" s="12"/>
      <c r="D2180" s="13"/>
      <c r="E2180" s="24"/>
      <c r="F2180" s="12"/>
      <c r="G2180" s="12"/>
      <c r="H2180" s="25"/>
      <c r="I2180" s="14" t="str">
        <f aca="false">IF(OR($D2180="",$B2180=""),"",INT(($B2180-$D2180)/365.25))</f>
        <v/>
      </c>
      <c r="J2180" s="25"/>
      <c r="K2180" s="14" t="str">
        <f aca="false">IF(OR($J2180="",$I2180=""),"",IF(OR(AND($J2180="Gelmintoz",$I2180&gt;=2,$I2180&lt;=10),AND($J2180="Onkogematologik",$I2180&gt;=2,$I2180&lt;=18)),"Ha","Yo'q"))</f>
        <v/>
      </c>
      <c r="L2180" s="25"/>
      <c r="M2180" s="12"/>
      <c r="N2180" s="14" t="str">
        <f aca="false">IF(OR($C2180="",$D2180="",$J2180="",$B2180=""),"",IF(COUNTIFS($C$5:$C$2504,$C2180,$D$5:$D$2504,$D2180,$J$5:$J$2504,$J2180,$B$5:$B$2504,$B2180)&gt;1,"Takror",""))</f>
        <v/>
      </c>
    </row>
    <row r="2181" customFormat="false" ht="15" hidden="false" customHeight="false" outlineLevel="0" collapsed="false">
      <c r="A2181" s="8" t="n">
        <v>2177</v>
      </c>
      <c r="B2181" s="13"/>
      <c r="C2181" s="12"/>
      <c r="D2181" s="13"/>
      <c r="E2181" s="24"/>
      <c r="F2181" s="12"/>
      <c r="G2181" s="12"/>
      <c r="H2181" s="25"/>
      <c r="I2181" s="14" t="str">
        <f aca="false">IF(OR($D2181="",$B2181=""),"",INT(($B2181-$D2181)/365.25))</f>
        <v/>
      </c>
      <c r="J2181" s="25"/>
      <c r="K2181" s="14" t="str">
        <f aca="false">IF(OR($J2181="",$I2181=""),"",IF(OR(AND($J2181="Gelmintoz",$I2181&gt;=2,$I2181&lt;=10),AND($J2181="Onkogematologik",$I2181&gt;=2,$I2181&lt;=18)),"Ha","Yo'q"))</f>
        <v/>
      </c>
      <c r="L2181" s="25"/>
      <c r="M2181" s="12"/>
      <c r="N2181" s="14" t="str">
        <f aca="false">IF(OR($C2181="",$D2181="",$J2181="",$B2181=""),"",IF(COUNTIFS($C$5:$C$2504,$C2181,$D$5:$D$2504,$D2181,$J$5:$J$2504,$J2181,$B$5:$B$2504,$B2181)&gt;1,"Takror",""))</f>
        <v/>
      </c>
    </row>
    <row r="2182" customFormat="false" ht="15" hidden="false" customHeight="false" outlineLevel="0" collapsed="false">
      <c r="A2182" s="8" t="n">
        <v>2178</v>
      </c>
      <c r="B2182" s="13"/>
      <c r="C2182" s="12"/>
      <c r="D2182" s="13"/>
      <c r="E2182" s="24"/>
      <c r="F2182" s="12"/>
      <c r="G2182" s="12"/>
      <c r="H2182" s="25"/>
      <c r="I2182" s="14" t="str">
        <f aca="false">IF(OR($D2182="",$B2182=""),"",INT(($B2182-$D2182)/365.25))</f>
        <v/>
      </c>
      <c r="J2182" s="25"/>
      <c r="K2182" s="14" t="str">
        <f aca="false">IF(OR($J2182="",$I2182=""),"",IF(OR(AND($J2182="Gelmintoz",$I2182&gt;=2,$I2182&lt;=10),AND($J2182="Onkogematologik",$I2182&gt;=2,$I2182&lt;=18)),"Ha","Yo'q"))</f>
        <v/>
      </c>
      <c r="L2182" s="25"/>
      <c r="M2182" s="12"/>
      <c r="N2182" s="14" t="str">
        <f aca="false">IF(OR($C2182="",$D2182="",$J2182="",$B2182=""),"",IF(COUNTIFS($C$5:$C$2504,$C2182,$D$5:$D$2504,$D2182,$J$5:$J$2504,$J2182,$B$5:$B$2504,$B2182)&gt;1,"Takror",""))</f>
        <v/>
      </c>
    </row>
    <row r="2183" customFormat="false" ht="15" hidden="false" customHeight="false" outlineLevel="0" collapsed="false">
      <c r="A2183" s="8" t="n">
        <v>2179</v>
      </c>
      <c r="B2183" s="13"/>
      <c r="C2183" s="12"/>
      <c r="D2183" s="13"/>
      <c r="E2183" s="24"/>
      <c r="F2183" s="12"/>
      <c r="G2183" s="12"/>
      <c r="H2183" s="25"/>
      <c r="I2183" s="14" t="str">
        <f aca="false">IF(OR($D2183="",$B2183=""),"",INT(($B2183-$D2183)/365.25))</f>
        <v/>
      </c>
      <c r="J2183" s="25"/>
      <c r="K2183" s="14" t="str">
        <f aca="false">IF(OR($J2183="",$I2183=""),"",IF(OR(AND($J2183="Gelmintoz",$I2183&gt;=2,$I2183&lt;=10),AND($J2183="Onkogematologik",$I2183&gt;=2,$I2183&lt;=18)),"Ha","Yo'q"))</f>
        <v/>
      </c>
      <c r="L2183" s="25"/>
      <c r="M2183" s="12"/>
      <c r="N2183" s="14" t="str">
        <f aca="false">IF(OR($C2183="",$D2183="",$J2183="",$B2183=""),"",IF(COUNTIFS($C$5:$C$2504,$C2183,$D$5:$D$2504,$D2183,$J$5:$J$2504,$J2183,$B$5:$B$2504,$B2183)&gt;1,"Takror",""))</f>
        <v/>
      </c>
    </row>
    <row r="2184" customFormat="false" ht="15" hidden="false" customHeight="false" outlineLevel="0" collapsed="false">
      <c r="A2184" s="8" t="n">
        <v>2180</v>
      </c>
      <c r="B2184" s="13"/>
      <c r="C2184" s="12"/>
      <c r="D2184" s="13"/>
      <c r="E2184" s="24"/>
      <c r="F2184" s="12"/>
      <c r="G2184" s="12"/>
      <c r="H2184" s="25"/>
      <c r="I2184" s="14" t="str">
        <f aca="false">IF(OR($D2184="",$B2184=""),"",INT(($B2184-$D2184)/365.25))</f>
        <v/>
      </c>
      <c r="J2184" s="25"/>
      <c r="K2184" s="14" t="str">
        <f aca="false">IF(OR($J2184="",$I2184=""),"",IF(OR(AND($J2184="Gelmintoz",$I2184&gt;=2,$I2184&lt;=10),AND($J2184="Onkogematologik",$I2184&gt;=2,$I2184&lt;=18)),"Ha","Yo'q"))</f>
        <v/>
      </c>
      <c r="L2184" s="25"/>
      <c r="M2184" s="12"/>
      <c r="N2184" s="14" t="str">
        <f aca="false">IF(OR($C2184="",$D2184="",$J2184="",$B2184=""),"",IF(COUNTIFS($C$5:$C$2504,$C2184,$D$5:$D$2504,$D2184,$J$5:$J$2504,$J2184,$B$5:$B$2504,$B2184)&gt;1,"Takror",""))</f>
        <v/>
      </c>
    </row>
    <row r="2185" customFormat="false" ht="15" hidden="false" customHeight="false" outlineLevel="0" collapsed="false">
      <c r="A2185" s="8" t="n">
        <v>2181</v>
      </c>
      <c r="B2185" s="13"/>
      <c r="C2185" s="12"/>
      <c r="D2185" s="13"/>
      <c r="E2185" s="24"/>
      <c r="F2185" s="12"/>
      <c r="G2185" s="12"/>
      <c r="H2185" s="25"/>
      <c r="I2185" s="14" t="str">
        <f aca="false">IF(OR($D2185="",$B2185=""),"",INT(($B2185-$D2185)/365.25))</f>
        <v/>
      </c>
      <c r="J2185" s="25"/>
      <c r="K2185" s="14" t="str">
        <f aca="false">IF(OR($J2185="",$I2185=""),"",IF(OR(AND($J2185="Gelmintoz",$I2185&gt;=2,$I2185&lt;=10),AND($J2185="Onkogematologik",$I2185&gt;=2,$I2185&lt;=18)),"Ha","Yo'q"))</f>
        <v/>
      </c>
      <c r="L2185" s="25"/>
      <c r="M2185" s="12"/>
      <c r="N2185" s="14" t="str">
        <f aca="false">IF(OR($C2185="",$D2185="",$J2185="",$B2185=""),"",IF(COUNTIFS($C$5:$C$2504,$C2185,$D$5:$D$2504,$D2185,$J$5:$J$2504,$J2185,$B$5:$B$2504,$B2185)&gt;1,"Takror",""))</f>
        <v/>
      </c>
    </row>
    <row r="2186" customFormat="false" ht="15" hidden="false" customHeight="false" outlineLevel="0" collapsed="false">
      <c r="A2186" s="8" t="n">
        <v>2182</v>
      </c>
      <c r="B2186" s="13"/>
      <c r="C2186" s="12"/>
      <c r="D2186" s="13"/>
      <c r="E2186" s="24"/>
      <c r="F2186" s="12"/>
      <c r="G2186" s="12"/>
      <c r="H2186" s="25"/>
      <c r="I2186" s="14" t="str">
        <f aca="false">IF(OR($D2186="",$B2186=""),"",INT(($B2186-$D2186)/365.25))</f>
        <v/>
      </c>
      <c r="J2186" s="25"/>
      <c r="K2186" s="14" t="str">
        <f aca="false">IF(OR($J2186="",$I2186=""),"",IF(OR(AND($J2186="Gelmintoz",$I2186&gt;=2,$I2186&lt;=10),AND($J2186="Onkogematologik",$I2186&gt;=2,$I2186&lt;=18)),"Ha","Yo'q"))</f>
        <v/>
      </c>
      <c r="L2186" s="25"/>
      <c r="M2186" s="12"/>
      <c r="N2186" s="14" t="str">
        <f aca="false">IF(OR($C2186="",$D2186="",$J2186="",$B2186=""),"",IF(COUNTIFS($C$5:$C$2504,$C2186,$D$5:$D$2504,$D2186,$J$5:$J$2504,$J2186,$B$5:$B$2504,$B2186)&gt;1,"Takror",""))</f>
        <v/>
      </c>
    </row>
    <row r="2187" customFormat="false" ht="15" hidden="false" customHeight="false" outlineLevel="0" collapsed="false">
      <c r="A2187" s="8" t="n">
        <v>2183</v>
      </c>
      <c r="B2187" s="13"/>
      <c r="C2187" s="12"/>
      <c r="D2187" s="13"/>
      <c r="E2187" s="24"/>
      <c r="F2187" s="12"/>
      <c r="G2187" s="12"/>
      <c r="H2187" s="25"/>
      <c r="I2187" s="14" t="str">
        <f aca="false">IF(OR($D2187="",$B2187=""),"",INT(($B2187-$D2187)/365.25))</f>
        <v/>
      </c>
      <c r="J2187" s="25"/>
      <c r="K2187" s="14" t="str">
        <f aca="false">IF(OR($J2187="",$I2187=""),"",IF(OR(AND($J2187="Gelmintoz",$I2187&gt;=2,$I2187&lt;=10),AND($J2187="Onkogematologik",$I2187&gt;=2,$I2187&lt;=18)),"Ha","Yo'q"))</f>
        <v/>
      </c>
      <c r="L2187" s="25"/>
      <c r="M2187" s="12"/>
      <c r="N2187" s="14" t="str">
        <f aca="false">IF(OR($C2187="",$D2187="",$J2187="",$B2187=""),"",IF(COUNTIFS($C$5:$C$2504,$C2187,$D$5:$D$2504,$D2187,$J$5:$J$2504,$J2187,$B$5:$B$2504,$B2187)&gt;1,"Takror",""))</f>
        <v/>
      </c>
    </row>
    <row r="2188" customFormat="false" ht="15" hidden="false" customHeight="false" outlineLevel="0" collapsed="false">
      <c r="A2188" s="8" t="n">
        <v>2184</v>
      </c>
      <c r="B2188" s="13"/>
      <c r="C2188" s="12"/>
      <c r="D2188" s="13"/>
      <c r="E2188" s="24"/>
      <c r="F2188" s="12"/>
      <c r="G2188" s="12"/>
      <c r="H2188" s="25"/>
      <c r="I2188" s="14" t="str">
        <f aca="false">IF(OR($D2188="",$B2188=""),"",INT(($B2188-$D2188)/365.25))</f>
        <v/>
      </c>
      <c r="J2188" s="25"/>
      <c r="K2188" s="14" t="str">
        <f aca="false">IF(OR($J2188="",$I2188=""),"",IF(OR(AND($J2188="Gelmintoz",$I2188&gt;=2,$I2188&lt;=10),AND($J2188="Onkogematologik",$I2188&gt;=2,$I2188&lt;=18)),"Ha","Yo'q"))</f>
        <v/>
      </c>
      <c r="L2188" s="25"/>
      <c r="M2188" s="12"/>
      <c r="N2188" s="14" t="str">
        <f aca="false">IF(OR($C2188="",$D2188="",$J2188="",$B2188=""),"",IF(COUNTIFS($C$5:$C$2504,$C2188,$D$5:$D$2504,$D2188,$J$5:$J$2504,$J2188,$B$5:$B$2504,$B2188)&gt;1,"Takror",""))</f>
        <v/>
      </c>
    </row>
    <row r="2189" customFormat="false" ht="15" hidden="false" customHeight="false" outlineLevel="0" collapsed="false">
      <c r="A2189" s="8" t="n">
        <v>2185</v>
      </c>
      <c r="B2189" s="13"/>
      <c r="C2189" s="12"/>
      <c r="D2189" s="13"/>
      <c r="E2189" s="24"/>
      <c r="F2189" s="12"/>
      <c r="G2189" s="12"/>
      <c r="H2189" s="25"/>
      <c r="I2189" s="14" t="str">
        <f aca="false">IF(OR($D2189="",$B2189=""),"",INT(($B2189-$D2189)/365.25))</f>
        <v/>
      </c>
      <c r="J2189" s="25"/>
      <c r="K2189" s="14" t="str">
        <f aca="false">IF(OR($J2189="",$I2189=""),"",IF(OR(AND($J2189="Gelmintoz",$I2189&gt;=2,$I2189&lt;=10),AND($J2189="Onkogematologik",$I2189&gt;=2,$I2189&lt;=18)),"Ha","Yo'q"))</f>
        <v/>
      </c>
      <c r="L2189" s="25"/>
      <c r="M2189" s="12"/>
      <c r="N2189" s="14" t="str">
        <f aca="false">IF(OR($C2189="",$D2189="",$J2189="",$B2189=""),"",IF(COUNTIFS($C$5:$C$2504,$C2189,$D$5:$D$2504,$D2189,$J$5:$J$2504,$J2189,$B$5:$B$2504,$B2189)&gt;1,"Takror",""))</f>
        <v/>
      </c>
    </row>
    <row r="2190" customFormat="false" ht="15" hidden="false" customHeight="false" outlineLevel="0" collapsed="false">
      <c r="A2190" s="8" t="n">
        <v>2186</v>
      </c>
      <c r="B2190" s="13"/>
      <c r="C2190" s="12"/>
      <c r="D2190" s="13"/>
      <c r="E2190" s="24"/>
      <c r="F2190" s="12"/>
      <c r="G2190" s="12"/>
      <c r="H2190" s="25"/>
      <c r="I2190" s="14" t="str">
        <f aca="false">IF(OR($D2190="",$B2190=""),"",INT(($B2190-$D2190)/365.25))</f>
        <v/>
      </c>
      <c r="J2190" s="25"/>
      <c r="K2190" s="14" t="str">
        <f aca="false">IF(OR($J2190="",$I2190=""),"",IF(OR(AND($J2190="Gelmintoz",$I2190&gt;=2,$I2190&lt;=10),AND($J2190="Onkogematologik",$I2190&gt;=2,$I2190&lt;=18)),"Ha","Yo'q"))</f>
        <v/>
      </c>
      <c r="L2190" s="25"/>
      <c r="M2190" s="12"/>
      <c r="N2190" s="14" t="str">
        <f aca="false">IF(OR($C2190="",$D2190="",$J2190="",$B2190=""),"",IF(COUNTIFS($C$5:$C$2504,$C2190,$D$5:$D$2504,$D2190,$J$5:$J$2504,$J2190,$B$5:$B$2504,$B2190)&gt;1,"Takror",""))</f>
        <v/>
      </c>
    </row>
    <row r="2191" customFormat="false" ht="15" hidden="false" customHeight="false" outlineLevel="0" collapsed="false">
      <c r="A2191" s="8" t="n">
        <v>2187</v>
      </c>
      <c r="B2191" s="13"/>
      <c r="C2191" s="12"/>
      <c r="D2191" s="13"/>
      <c r="E2191" s="24"/>
      <c r="F2191" s="12"/>
      <c r="G2191" s="12"/>
      <c r="H2191" s="25"/>
      <c r="I2191" s="14" t="str">
        <f aca="false">IF(OR($D2191="",$B2191=""),"",INT(($B2191-$D2191)/365.25))</f>
        <v/>
      </c>
      <c r="J2191" s="25"/>
      <c r="K2191" s="14" t="str">
        <f aca="false">IF(OR($J2191="",$I2191=""),"",IF(OR(AND($J2191="Gelmintoz",$I2191&gt;=2,$I2191&lt;=10),AND($J2191="Onkogematologik",$I2191&gt;=2,$I2191&lt;=18)),"Ha","Yo'q"))</f>
        <v/>
      </c>
      <c r="L2191" s="25"/>
      <c r="M2191" s="12"/>
      <c r="N2191" s="14" t="str">
        <f aca="false">IF(OR($C2191="",$D2191="",$J2191="",$B2191=""),"",IF(COUNTIFS($C$5:$C$2504,$C2191,$D$5:$D$2504,$D2191,$J$5:$J$2504,$J2191,$B$5:$B$2504,$B2191)&gt;1,"Takror",""))</f>
        <v/>
      </c>
    </row>
    <row r="2192" customFormat="false" ht="15" hidden="false" customHeight="false" outlineLevel="0" collapsed="false">
      <c r="A2192" s="8" t="n">
        <v>2188</v>
      </c>
      <c r="B2192" s="13"/>
      <c r="C2192" s="12"/>
      <c r="D2192" s="13"/>
      <c r="E2192" s="24"/>
      <c r="F2192" s="12"/>
      <c r="G2192" s="12"/>
      <c r="H2192" s="25"/>
      <c r="I2192" s="14" t="str">
        <f aca="false">IF(OR($D2192="",$B2192=""),"",INT(($B2192-$D2192)/365.25))</f>
        <v/>
      </c>
      <c r="J2192" s="25"/>
      <c r="K2192" s="14" t="str">
        <f aca="false">IF(OR($J2192="",$I2192=""),"",IF(OR(AND($J2192="Gelmintoz",$I2192&gt;=2,$I2192&lt;=10),AND($J2192="Onkogematologik",$I2192&gt;=2,$I2192&lt;=18)),"Ha","Yo'q"))</f>
        <v/>
      </c>
      <c r="L2192" s="25"/>
      <c r="M2192" s="12"/>
      <c r="N2192" s="14" t="str">
        <f aca="false">IF(OR($C2192="",$D2192="",$J2192="",$B2192=""),"",IF(COUNTIFS($C$5:$C$2504,$C2192,$D$5:$D$2504,$D2192,$J$5:$J$2504,$J2192,$B$5:$B$2504,$B2192)&gt;1,"Takror",""))</f>
        <v/>
      </c>
    </row>
    <row r="2193" customFormat="false" ht="15" hidden="false" customHeight="false" outlineLevel="0" collapsed="false">
      <c r="A2193" s="8" t="n">
        <v>2189</v>
      </c>
      <c r="B2193" s="13"/>
      <c r="C2193" s="12"/>
      <c r="D2193" s="13"/>
      <c r="E2193" s="24"/>
      <c r="F2193" s="12"/>
      <c r="G2193" s="12"/>
      <c r="H2193" s="25"/>
      <c r="I2193" s="14" t="str">
        <f aca="false">IF(OR($D2193="",$B2193=""),"",INT(($B2193-$D2193)/365.25))</f>
        <v/>
      </c>
      <c r="J2193" s="25"/>
      <c r="K2193" s="14" t="str">
        <f aca="false">IF(OR($J2193="",$I2193=""),"",IF(OR(AND($J2193="Gelmintoz",$I2193&gt;=2,$I2193&lt;=10),AND($J2193="Onkogematologik",$I2193&gt;=2,$I2193&lt;=18)),"Ha","Yo'q"))</f>
        <v/>
      </c>
      <c r="L2193" s="25"/>
      <c r="M2193" s="12"/>
      <c r="N2193" s="14" t="str">
        <f aca="false">IF(OR($C2193="",$D2193="",$J2193="",$B2193=""),"",IF(COUNTIFS($C$5:$C$2504,$C2193,$D$5:$D$2504,$D2193,$J$5:$J$2504,$J2193,$B$5:$B$2504,$B2193)&gt;1,"Takror",""))</f>
        <v/>
      </c>
    </row>
    <row r="2194" customFormat="false" ht="15" hidden="false" customHeight="false" outlineLevel="0" collapsed="false">
      <c r="A2194" s="8" t="n">
        <v>2190</v>
      </c>
      <c r="B2194" s="13"/>
      <c r="C2194" s="12"/>
      <c r="D2194" s="13"/>
      <c r="E2194" s="24"/>
      <c r="F2194" s="12"/>
      <c r="G2194" s="12"/>
      <c r="H2194" s="25"/>
      <c r="I2194" s="14" t="str">
        <f aca="false">IF(OR($D2194="",$B2194=""),"",INT(($B2194-$D2194)/365.25))</f>
        <v/>
      </c>
      <c r="J2194" s="25"/>
      <c r="K2194" s="14" t="str">
        <f aca="false">IF(OR($J2194="",$I2194=""),"",IF(OR(AND($J2194="Gelmintoz",$I2194&gt;=2,$I2194&lt;=10),AND($J2194="Onkogematologik",$I2194&gt;=2,$I2194&lt;=18)),"Ha","Yo'q"))</f>
        <v/>
      </c>
      <c r="L2194" s="25"/>
      <c r="M2194" s="12"/>
      <c r="N2194" s="14" t="str">
        <f aca="false">IF(OR($C2194="",$D2194="",$J2194="",$B2194=""),"",IF(COUNTIFS($C$5:$C$2504,$C2194,$D$5:$D$2504,$D2194,$J$5:$J$2504,$J2194,$B$5:$B$2504,$B2194)&gt;1,"Takror",""))</f>
        <v/>
      </c>
    </row>
    <row r="2195" customFormat="false" ht="15" hidden="false" customHeight="false" outlineLevel="0" collapsed="false">
      <c r="A2195" s="8" t="n">
        <v>2191</v>
      </c>
      <c r="B2195" s="13"/>
      <c r="C2195" s="12"/>
      <c r="D2195" s="13"/>
      <c r="E2195" s="24"/>
      <c r="F2195" s="12"/>
      <c r="G2195" s="12"/>
      <c r="H2195" s="25"/>
      <c r="I2195" s="14" t="str">
        <f aca="false">IF(OR($D2195="",$B2195=""),"",INT(($B2195-$D2195)/365.25))</f>
        <v/>
      </c>
      <c r="J2195" s="25"/>
      <c r="K2195" s="14" t="str">
        <f aca="false">IF(OR($J2195="",$I2195=""),"",IF(OR(AND($J2195="Gelmintoz",$I2195&gt;=2,$I2195&lt;=10),AND($J2195="Onkogematologik",$I2195&gt;=2,$I2195&lt;=18)),"Ha","Yo'q"))</f>
        <v/>
      </c>
      <c r="L2195" s="25"/>
      <c r="M2195" s="12"/>
      <c r="N2195" s="14" t="str">
        <f aca="false">IF(OR($C2195="",$D2195="",$J2195="",$B2195=""),"",IF(COUNTIFS($C$5:$C$2504,$C2195,$D$5:$D$2504,$D2195,$J$5:$J$2504,$J2195,$B$5:$B$2504,$B2195)&gt;1,"Takror",""))</f>
        <v/>
      </c>
    </row>
    <row r="2196" customFormat="false" ht="15" hidden="false" customHeight="false" outlineLevel="0" collapsed="false">
      <c r="A2196" s="8" t="n">
        <v>2192</v>
      </c>
      <c r="B2196" s="13"/>
      <c r="C2196" s="12"/>
      <c r="D2196" s="13"/>
      <c r="E2196" s="24"/>
      <c r="F2196" s="12"/>
      <c r="G2196" s="12"/>
      <c r="H2196" s="25"/>
      <c r="I2196" s="14" t="str">
        <f aca="false">IF(OR($D2196="",$B2196=""),"",INT(($B2196-$D2196)/365.25))</f>
        <v/>
      </c>
      <c r="J2196" s="25"/>
      <c r="K2196" s="14" t="str">
        <f aca="false">IF(OR($J2196="",$I2196=""),"",IF(OR(AND($J2196="Gelmintoz",$I2196&gt;=2,$I2196&lt;=10),AND($J2196="Onkogematologik",$I2196&gt;=2,$I2196&lt;=18)),"Ha","Yo'q"))</f>
        <v/>
      </c>
      <c r="L2196" s="25"/>
      <c r="M2196" s="12"/>
      <c r="N2196" s="14" t="str">
        <f aca="false">IF(OR($C2196="",$D2196="",$J2196="",$B2196=""),"",IF(COUNTIFS($C$5:$C$2504,$C2196,$D$5:$D$2504,$D2196,$J$5:$J$2504,$J2196,$B$5:$B$2504,$B2196)&gt;1,"Takror",""))</f>
        <v/>
      </c>
    </row>
    <row r="2197" customFormat="false" ht="15" hidden="false" customHeight="false" outlineLevel="0" collapsed="false">
      <c r="A2197" s="8" t="n">
        <v>2193</v>
      </c>
      <c r="B2197" s="13"/>
      <c r="C2197" s="12"/>
      <c r="D2197" s="13"/>
      <c r="E2197" s="24"/>
      <c r="F2197" s="12"/>
      <c r="G2197" s="12"/>
      <c r="H2197" s="25"/>
      <c r="I2197" s="14" t="str">
        <f aca="false">IF(OR($D2197="",$B2197=""),"",INT(($B2197-$D2197)/365.25))</f>
        <v/>
      </c>
      <c r="J2197" s="25"/>
      <c r="K2197" s="14" t="str">
        <f aca="false">IF(OR($J2197="",$I2197=""),"",IF(OR(AND($J2197="Gelmintoz",$I2197&gt;=2,$I2197&lt;=10),AND($J2197="Onkogematologik",$I2197&gt;=2,$I2197&lt;=18)),"Ha","Yo'q"))</f>
        <v/>
      </c>
      <c r="L2197" s="25"/>
      <c r="M2197" s="12"/>
      <c r="N2197" s="14" t="str">
        <f aca="false">IF(OR($C2197="",$D2197="",$J2197="",$B2197=""),"",IF(COUNTIFS($C$5:$C$2504,$C2197,$D$5:$D$2504,$D2197,$J$5:$J$2504,$J2197,$B$5:$B$2504,$B2197)&gt;1,"Takror",""))</f>
        <v/>
      </c>
    </row>
    <row r="2198" customFormat="false" ht="15" hidden="false" customHeight="false" outlineLevel="0" collapsed="false">
      <c r="A2198" s="8" t="n">
        <v>2194</v>
      </c>
      <c r="B2198" s="13"/>
      <c r="C2198" s="12"/>
      <c r="D2198" s="13"/>
      <c r="E2198" s="24"/>
      <c r="F2198" s="12"/>
      <c r="G2198" s="12"/>
      <c r="H2198" s="25"/>
      <c r="I2198" s="14" t="str">
        <f aca="false">IF(OR($D2198="",$B2198=""),"",INT(($B2198-$D2198)/365.25))</f>
        <v/>
      </c>
      <c r="J2198" s="25"/>
      <c r="K2198" s="14" t="str">
        <f aca="false">IF(OR($J2198="",$I2198=""),"",IF(OR(AND($J2198="Gelmintoz",$I2198&gt;=2,$I2198&lt;=10),AND($J2198="Onkogematologik",$I2198&gt;=2,$I2198&lt;=18)),"Ha","Yo'q"))</f>
        <v/>
      </c>
      <c r="L2198" s="25"/>
      <c r="M2198" s="12"/>
      <c r="N2198" s="14" t="str">
        <f aca="false">IF(OR($C2198="",$D2198="",$J2198="",$B2198=""),"",IF(COUNTIFS($C$5:$C$2504,$C2198,$D$5:$D$2504,$D2198,$J$5:$J$2504,$J2198,$B$5:$B$2504,$B2198)&gt;1,"Takror",""))</f>
        <v/>
      </c>
    </row>
    <row r="2199" customFormat="false" ht="15" hidden="false" customHeight="false" outlineLevel="0" collapsed="false">
      <c r="A2199" s="8" t="n">
        <v>2195</v>
      </c>
      <c r="B2199" s="13"/>
      <c r="C2199" s="12"/>
      <c r="D2199" s="13"/>
      <c r="E2199" s="24"/>
      <c r="F2199" s="12"/>
      <c r="G2199" s="12"/>
      <c r="H2199" s="25"/>
      <c r="I2199" s="14" t="str">
        <f aca="false">IF(OR($D2199="",$B2199=""),"",INT(($B2199-$D2199)/365.25))</f>
        <v/>
      </c>
      <c r="J2199" s="25"/>
      <c r="K2199" s="14" t="str">
        <f aca="false">IF(OR($J2199="",$I2199=""),"",IF(OR(AND($J2199="Gelmintoz",$I2199&gt;=2,$I2199&lt;=10),AND($J2199="Onkogematologik",$I2199&gt;=2,$I2199&lt;=18)),"Ha","Yo'q"))</f>
        <v/>
      </c>
      <c r="L2199" s="25"/>
      <c r="M2199" s="12"/>
      <c r="N2199" s="14" t="str">
        <f aca="false">IF(OR($C2199="",$D2199="",$J2199="",$B2199=""),"",IF(COUNTIFS($C$5:$C$2504,$C2199,$D$5:$D$2504,$D2199,$J$5:$J$2504,$J2199,$B$5:$B$2504,$B2199)&gt;1,"Takror",""))</f>
        <v/>
      </c>
    </row>
    <row r="2200" customFormat="false" ht="15" hidden="false" customHeight="false" outlineLevel="0" collapsed="false">
      <c r="A2200" s="8" t="n">
        <v>2196</v>
      </c>
      <c r="B2200" s="13"/>
      <c r="C2200" s="12"/>
      <c r="D2200" s="13"/>
      <c r="E2200" s="24"/>
      <c r="F2200" s="12"/>
      <c r="G2200" s="12"/>
      <c r="H2200" s="25"/>
      <c r="I2200" s="14" t="str">
        <f aca="false">IF(OR($D2200="",$B2200=""),"",INT(($B2200-$D2200)/365.25))</f>
        <v/>
      </c>
      <c r="J2200" s="25"/>
      <c r="K2200" s="14" t="str">
        <f aca="false">IF(OR($J2200="",$I2200=""),"",IF(OR(AND($J2200="Gelmintoz",$I2200&gt;=2,$I2200&lt;=10),AND($J2200="Onkogematologik",$I2200&gt;=2,$I2200&lt;=18)),"Ha","Yo'q"))</f>
        <v/>
      </c>
      <c r="L2200" s="25"/>
      <c r="M2200" s="12"/>
      <c r="N2200" s="14" t="str">
        <f aca="false">IF(OR($C2200="",$D2200="",$J2200="",$B2200=""),"",IF(COUNTIFS($C$5:$C$2504,$C2200,$D$5:$D$2504,$D2200,$J$5:$J$2504,$J2200,$B$5:$B$2504,$B2200)&gt;1,"Takror",""))</f>
        <v/>
      </c>
    </row>
    <row r="2201" customFormat="false" ht="15" hidden="false" customHeight="false" outlineLevel="0" collapsed="false">
      <c r="A2201" s="8" t="n">
        <v>2197</v>
      </c>
      <c r="B2201" s="13"/>
      <c r="C2201" s="12"/>
      <c r="D2201" s="13"/>
      <c r="E2201" s="24"/>
      <c r="F2201" s="12"/>
      <c r="G2201" s="12"/>
      <c r="H2201" s="25"/>
      <c r="I2201" s="14" t="str">
        <f aca="false">IF(OR($D2201="",$B2201=""),"",INT(($B2201-$D2201)/365.25))</f>
        <v/>
      </c>
      <c r="J2201" s="25"/>
      <c r="K2201" s="14" t="str">
        <f aca="false">IF(OR($J2201="",$I2201=""),"",IF(OR(AND($J2201="Gelmintoz",$I2201&gt;=2,$I2201&lt;=10),AND($J2201="Onkogematologik",$I2201&gt;=2,$I2201&lt;=18)),"Ha","Yo'q"))</f>
        <v/>
      </c>
      <c r="L2201" s="25"/>
      <c r="M2201" s="12"/>
      <c r="N2201" s="14" t="str">
        <f aca="false">IF(OR($C2201="",$D2201="",$J2201="",$B2201=""),"",IF(COUNTIFS($C$5:$C$2504,$C2201,$D$5:$D$2504,$D2201,$J$5:$J$2504,$J2201,$B$5:$B$2504,$B2201)&gt;1,"Takror",""))</f>
        <v/>
      </c>
    </row>
    <row r="2202" customFormat="false" ht="15" hidden="false" customHeight="false" outlineLevel="0" collapsed="false">
      <c r="A2202" s="8" t="n">
        <v>2198</v>
      </c>
      <c r="B2202" s="13"/>
      <c r="C2202" s="12"/>
      <c r="D2202" s="13"/>
      <c r="E2202" s="24"/>
      <c r="F2202" s="12"/>
      <c r="G2202" s="12"/>
      <c r="H2202" s="25"/>
      <c r="I2202" s="14" t="str">
        <f aca="false">IF(OR($D2202="",$B2202=""),"",INT(($B2202-$D2202)/365.25))</f>
        <v/>
      </c>
      <c r="J2202" s="25"/>
      <c r="K2202" s="14" t="str">
        <f aca="false">IF(OR($J2202="",$I2202=""),"",IF(OR(AND($J2202="Gelmintoz",$I2202&gt;=2,$I2202&lt;=10),AND($J2202="Onkogematologik",$I2202&gt;=2,$I2202&lt;=18)),"Ha","Yo'q"))</f>
        <v/>
      </c>
      <c r="L2202" s="25"/>
      <c r="M2202" s="12"/>
      <c r="N2202" s="14" t="str">
        <f aca="false">IF(OR($C2202="",$D2202="",$J2202="",$B2202=""),"",IF(COUNTIFS($C$5:$C$2504,$C2202,$D$5:$D$2504,$D2202,$J$5:$J$2504,$J2202,$B$5:$B$2504,$B2202)&gt;1,"Takror",""))</f>
        <v/>
      </c>
    </row>
    <row r="2203" customFormat="false" ht="15" hidden="false" customHeight="false" outlineLevel="0" collapsed="false">
      <c r="A2203" s="8" t="n">
        <v>2199</v>
      </c>
      <c r="B2203" s="13"/>
      <c r="C2203" s="12"/>
      <c r="D2203" s="13"/>
      <c r="E2203" s="24"/>
      <c r="F2203" s="12"/>
      <c r="G2203" s="12"/>
      <c r="H2203" s="25"/>
      <c r="I2203" s="14" t="str">
        <f aca="false">IF(OR($D2203="",$B2203=""),"",INT(($B2203-$D2203)/365.25))</f>
        <v/>
      </c>
      <c r="J2203" s="25"/>
      <c r="K2203" s="14" t="str">
        <f aca="false">IF(OR($J2203="",$I2203=""),"",IF(OR(AND($J2203="Gelmintoz",$I2203&gt;=2,$I2203&lt;=10),AND($J2203="Onkogematologik",$I2203&gt;=2,$I2203&lt;=18)),"Ha","Yo'q"))</f>
        <v/>
      </c>
      <c r="L2203" s="25"/>
      <c r="M2203" s="12"/>
      <c r="N2203" s="14" t="str">
        <f aca="false">IF(OR($C2203="",$D2203="",$J2203="",$B2203=""),"",IF(COUNTIFS($C$5:$C$2504,$C2203,$D$5:$D$2504,$D2203,$J$5:$J$2504,$J2203,$B$5:$B$2504,$B2203)&gt;1,"Takror",""))</f>
        <v/>
      </c>
    </row>
    <row r="2204" customFormat="false" ht="15" hidden="false" customHeight="false" outlineLevel="0" collapsed="false">
      <c r="A2204" s="8" t="n">
        <v>2200</v>
      </c>
      <c r="B2204" s="13"/>
      <c r="C2204" s="12"/>
      <c r="D2204" s="13"/>
      <c r="E2204" s="24"/>
      <c r="F2204" s="12"/>
      <c r="G2204" s="12"/>
      <c r="H2204" s="25"/>
      <c r="I2204" s="14" t="str">
        <f aca="false">IF(OR($D2204="",$B2204=""),"",INT(($B2204-$D2204)/365.25))</f>
        <v/>
      </c>
      <c r="J2204" s="25"/>
      <c r="K2204" s="14" t="str">
        <f aca="false">IF(OR($J2204="",$I2204=""),"",IF(OR(AND($J2204="Gelmintoz",$I2204&gt;=2,$I2204&lt;=10),AND($J2204="Onkogematologik",$I2204&gt;=2,$I2204&lt;=18)),"Ha","Yo'q"))</f>
        <v/>
      </c>
      <c r="L2204" s="25"/>
      <c r="M2204" s="12"/>
      <c r="N2204" s="14" t="str">
        <f aca="false">IF(OR($C2204="",$D2204="",$J2204="",$B2204=""),"",IF(COUNTIFS($C$5:$C$2504,$C2204,$D$5:$D$2504,$D2204,$J$5:$J$2504,$J2204,$B$5:$B$2504,$B2204)&gt;1,"Takror",""))</f>
        <v/>
      </c>
    </row>
    <row r="2205" customFormat="false" ht="15" hidden="false" customHeight="false" outlineLevel="0" collapsed="false">
      <c r="A2205" s="8" t="n">
        <v>2201</v>
      </c>
      <c r="B2205" s="13"/>
      <c r="C2205" s="12"/>
      <c r="D2205" s="13"/>
      <c r="E2205" s="24"/>
      <c r="F2205" s="12"/>
      <c r="G2205" s="12"/>
      <c r="H2205" s="25"/>
      <c r="I2205" s="14" t="str">
        <f aca="false">IF(OR($D2205="",$B2205=""),"",INT(($B2205-$D2205)/365.25))</f>
        <v/>
      </c>
      <c r="J2205" s="25"/>
      <c r="K2205" s="14" t="str">
        <f aca="false">IF(OR($J2205="",$I2205=""),"",IF(OR(AND($J2205="Gelmintoz",$I2205&gt;=2,$I2205&lt;=10),AND($J2205="Onkogematologik",$I2205&gt;=2,$I2205&lt;=18)),"Ha","Yo'q"))</f>
        <v/>
      </c>
      <c r="L2205" s="25"/>
      <c r="M2205" s="12"/>
      <c r="N2205" s="14" t="str">
        <f aca="false">IF(OR($C2205="",$D2205="",$J2205="",$B2205=""),"",IF(COUNTIFS($C$5:$C$2504,$C2205,$D$5:$D$2504,$D2205,$J$5:$J$2504,$J2205,$B$5:$B$2504,$B2205)&gt;1,"Takror",""))</f>
        <v/>
      </c>
    </row>
    <row r="2206" customFormat="false" ht="15" hidden="false" customHeight="false" outlineLevel="0" collapsed="false">
      <c r="A2206" s="8" t="n">
        <v>2202</v>
      </c>
      <c r="B2206" s="13"/>
      <c r="C2206" s="12"/>
      <c r="D2206" s="13"/>
      <c r="E2206" s="24"/>
      <c r="F2206" s="12"/>
      <c r="G2206" s="12"/>
      <c r="H2206" s="25"/>
      <c r="I2206" s="14" t="str">
        <f aca="false">IF(OR($D2206="",$B2206=""),"",INT(($B2206-$D2206)/365.25))</f>
        <v/>
      </c>
      <c r="J2206" s="25"/>
      <c r="K2206" s="14" t="str">
        <f aca="false">IF(OR($J2206="",$I2206=""),"",IF(OR(AND($J2206="Gelmintoz",$I2206&gt;=2,$I2206&lt;=10),AND($J2206="Onkogematologik",$I2206&gt;=2,$I2206&lt;=18)),"Ha","Yo'q"))</f>
        <v/>
      </c>
      <c r="L2206" s="25"/>
      <c r="M2206" s="12"/>
      <c r="N2206" s="14" t="str">
        <f aca="false">IF(OR($C2206="",$D2206="",$J2206="",$B2206=""),"",IF(COUNTIFS($C$5:$C$2504,$C2206,$D$5:$D$2504,$D2206,$J$5:$J$2504,$J2206,$B$5:$B$2504,$B2206)&gt;1,"Takror",""))</f>
        <v/>
      </c>
    </row>
    <row r="2207" customFormat="false" ht="15" hidden="false" customHeight="false" outlineLevel="0" collapsed="false">
      <c r="A2207" s="8" t="n">
        <v>2203</v>
      </c>
      <c r="B2207" s="13"/>
      <c r="C2207" s="12"/>
      <c r="D2207" s="13"/>
      <c r="E2207" s="24"/>
      <c r="F2207" s="12"/>
      <c r="G2207" s="12"/>
      <c r="H2207" s="25"/>
      <c r="I2207" s="14" t="str">
        <f aca="false">IF(OR($D2207="",$B2207=""),"",INT(($B2207-$D2207)/365.25))</f>
        <v/>
      </c>
      <c r="J2207" s="25"/>
      <c r="K2207" s="14" t="str">
        <f aca="false">IF(OR($J2207="",$I2207=""),"",IF(OR(AND($J2207="Gelmintoz",$I2207&gt;=2,$I2207&lt;=10),AND($J2207="Onkogematologik",$I2207&gt;=2,$I2207&lt;=18)),"Ha","Yo'q"))</f>
        <v/>
      </c>
      <c r="L2207" s="25"/>
      <c r="M2207" s="12"/>
      <c r="N2207" s="14" t="str">
        <f aca="false">IF(OR($C2207="",$D2207="",$J2207="",$B2207=""),"",IF(COUNTIFS($C$5:$C$2504,$C2207,$D$5:$D$2504,$D2207,$J$5:$J$2504,$J2207,$B$5:$B$2504,$B2207)&gt;1,"Takror",""))</f>
        <v/>
      </c>
    </row>
    <row r="2208" customFormat="false" ht="15" hidden="false" customHeight="false" outlineLevel="0" collapsed="false">
      <c r="A2208" s="8" t="n">
        <v>2204</v>
      </c>
      <c r="B2208" s="13"/>
      <c r="C2208" s="12"/>
      <c r="D2208" s="13"/>
      <c r="E2208" s="24"/>
      <c r="F2208" s="12"/>
      <c r="G2208" s="12"/>
      <c r="H2208" s="25"/>
      <c r="I2208" s="14" t="str">
        <f aca="false">IF(OR($D2208="",$B2208=""),"",INT(($B2208-$D2208)/365.25))</f>
        <v/>
      </c>
      <c r="J2208" s="25"/>
      <c r="K2208" s="14" t="str">
        <f aca="false">IF(OR($J2208="",$I2208=""),"",IF(OR(AND($J2208="Gelmintoz",$I2208&gt;=2,$I2208&lt;=10),AND($J2208="Onkogematologik",$I2208&gt;=2,$I2208&lt;=18)),"Ha","Yo'q"))</f>
        <v/>
      </c>
      <c r="L2208" s="25"/>
      <c r="M2208" s="12"/>
      <c r="N2208" s="14" t="str">
        <f aca="false">IF(OR($C2208="",$D2208="",$J2208="",$B2208=""),"",IF(COUNTIFS($C$5:$C$2504,$C2208,$D$5:$D$2504,$D2208,$J$5:$J$2504,$J2208,$B$5:$B$2504,$B2208)&gt;1,"Takror",""))</f>
        <v/>
      </c>
    </row>
    <row r="2209" customFormat="false" ht="15" hidden="false" customHeight="false" outlineLevel="0" collapsed="false">
      <c r="A2209" s="8" t="n">
        <v>2205</v>
      </c>
      <c r="B2209" s="13"/>
      <c r="C2209" s="12"/>
      <c r="D2209" s="13"/>
      <c r="E2209" s="24"/>
      <c r="F2209" s="12"/>
      <c r="G2209" s="12"/>
      <c r="H2209" s="25"/>
      <c r="I2209" s="14" t="str">
        <f aca="false">IF(OR($D2209="",$B2209=""),"",INT(($B2209-$D2209)/365.25))</f>
        <v/>
      </c>
      <c r="J2209" s="25"/>
      <c r="K2209" s="14" t="str">
        <f aca="false">IF(OR($J2209="",$I2209=""),"",IF(OR(AND($J2209="Gelmintoz",$I2209&gt;=2,$I2209&lt;=10),AND($J2209="Onkogematologik",$I2209&gt;=2,$I2209&lt;=18)),"Ha","Yo'q"))</f>
        <v/>
      </c>
      <c r="L2209" s="25"/>
      <c r="M2209" s="12"/>
      <c r="N2209" s="14" t="str">
        <f aca="false">IF(OR($C2209="",$D2209="",$J2209="",$B2209=""),"",IF(COUNTIFS($C$5:$C$2504,$C2209,$D$5:$D$2504,$D2209,$J$5:$J$2504,$J2209,$B$5:$B$2504,$B2209)&gt;1,"Takror",""))</f>
        <v/>
      </c>
    </row>
    <row r="2210" customFormat="false" ht="15" hidden="false" customHeight="false" outlineLevel="0" collapsed="false">
      <c r="A2210" s="8" t="n">
        <v>2206</v>
      </c>
      <c r="B2210" s="13"/>
      <c r="C2210" s="12"/>
      <c r="D2210" s="13"/>
      <c r="E2210" s="24"/>
      <c r="F2210" s="12"/>
      <c r="G2210" s="12"/>
      <c r="H2210" s="25"/>
      <c r="I2210" s="14" t="str">
        <f aca="false">IF(OR($D2210="",$B2210=""),"",INT(($B2210-$D2210)/365.25))</f>
        <v/>
      </c>
      <c r="J2210" s="25"/>
      <c r="K2210" s="14" t="str">
        <f aca="false">IF(OR($J2210="",$I2210=""),"",IF(OR(AND($J2210="Gelmintoz",$I2210&gt;=2,$I2210&lt;=10),AND($J2210="Onkogematologik",$I2210&gt;=2,$I2210&lt;=18)),"Ha","Yo'q"))</f>
        <v/>
      </c>
      <c r="L2210" s="25"/>
      <c r="M2210" s="12"/>
      <c r="N2210" s="14" t="str">
        <f aca="false">IF(OR($C2210="",$D2210="",$J2210="",$B2210=""),"",IF(COUNTIFS($C$5:$C$2504,$C2210,$D$5:$D$2504,$D2210,$J$5:$J$2504,$J2210,$B$5:$B$2504,$B2210)&gt;1,"Takror",""))</f>
        <v/>
      </c>
    </row>
    <row r="2211" customFormat="false" ht="15" hidden="false" customHeight="false" outlineLevel="0" collapsed="false">
      <c r="A2211" s="8" t="n">
        <v>2207</v>
      </c>
      <c r="B2211" s="13"/>
      <c r="C2211" s="12"/>
      <c r="D2211" s="13"/>
      <c r="E2211" s="24"/>
      <c r="F2211" s="12"/>
      <c r="G2211" s="12"/>
      <c r="H2211" s="25"/>
      <c r="I2211" s="14" t="str">
        <f aca="false">IF(OR($D2211="",$B2211=""),"",INT(($B2211-$D2211)/365.25))</f>
        <v/>
      </c>
      <c r="J2211" s="25"/>
      <c r="K2211" s="14" t="str">
        <f aca="false">IF(OR($J2211="",$I2211=""),"",IF(OR(AND($J2211="Gelmintoz",$I2211&gt;=2,$I2211&lt;=10),AND($J2211="Onkogematologik",$I2211&gt;=2,$I2211&lt;=18)),"Ha","Yo'q"))</f>
        <v/>
      </c>
      <c r="L2211" s="25"/>
      <c r="M2211" s="12"/>
      <c r="N2211" s="14" t="str">
        <f aca="false">IF(OR($C2211="",$D2211="",$J2211="",$B2211=""),"",IF(COUNTIFS($C$5:$C$2504,$C2211,$D$5:$D$2504,$D2211,$J$5:$J$2504,$J2211,$B$5:$B$2504,$B2211)&gt;1,"Takror",""))</f>
        <v/>
      </c>
    </row>
    <row r="2212" customFormat="false" ht="15" hidden="false" customHeight="false" outlineLevel="0" collapsed="false">
      <c r="A2212" s="8" t="n">
        <v>2208</v>
      </c>
      <c r="B2212" s="13"/>
      <c r="C2212" s="12"/>
      <c r="D2212" s="13"/>
      <c r="E2212" s="24"/>
      <c r="F2212" s="12"/>
      <c r="G2212" s="12"/>
      <c r="H2212" s="25"/>
      <c r="I2212" s="14" t="str">
        <f aca="false">IF(OR($D2212="",$B2212=""),"",INT(($B2212-$D2212)/365.25))</f>
        <v/>
      </c>
      <c r="J2212" s="25"/>
      <c r="K2212" s="14" t="str">
        <f aca="false">IF(OR($J2212="",$I2212=""),"",IF(OR(AND($J2212="Gelmintoz",$I2212&gt;=2,$I2212&lt;=10),AND($J2212="Onkogematologik",$I2212&gt;=2,$I2212&lt;=18)),"Ha","Yo'q"))</f>
        <v/>
      </c>
      <c r="L2212" s="25"/>
      <c r="M2212" s="12"/>
      <c r="N2212" s="14" t="str">
        <f aca="false">IF(OR($C2212="",$D2212="",$J2212="",$B2212=""),"",IF(COUNTIFS($C$5:$C$2504,$C2212,$D$5:$D$2504,$D2212,$J$5:$J$2504,$J2212,$B$5:$B$2504,$B2212)&gt;1,"Takror",""))</f>
        <v/>
      </c>
    </row>
    <row r="2213" customFormat="false" ht="15" hidden="false" customHeight="false" outlineLevel="0" collapsed="false">
      <c r="A2213" s="8" t="n">
        <v>2209</v>
      </c>
      <c r="B2213" s="13"/>
      <c r="C2213" s="12"/>
      <c r="D2213" s="13"/>
      <c r="E2213" s="24"/>
      <c r="F2213" s="12"/>
      <c r="G2213" s="12"/>
      <c r="H2213" s="25"/>
      <c r="I2213" s="14" t="str">
        <f aca="false">IF(OR($D2213="",$B2213=""),"",INT(($B2213-$D2213)/365.25))</f>
        <v/>
      </c>
      <c r="J2213" s="25"/>
      <c r="K2213" s="14" t="str">
        <f aca="false">IF(OR($J2213="",$I2213=""),"",IF(OR(AND($J2213="Gelmintoz",$I2213&gt;=2,$I2213&lt;=10),AND($J2213="Onkogematologik",$I2213&gt;=2,$I2213&lt;=18)),"Ha","Yo'q"))</f>
        <v/>
      </c>
      <c r="L2213" s="25"/>
      <c r="M2213" s="12"/>
      <c r="N2213" s="14" t="str">
        <f aca="false">IF(OR($C2213="",$D2213="",$J2213="",$B2213=""),"",IF(COUNTIFS($C$5:$C$2504,$C2213,$D$5:$D$2504,$D2213,$J$5:$J$2504,$J2213,$B$5:$B$2504,$B2213)&gt;1,"Takror",""))</f>
        <v/>
      </c>
    </row>
    <row r="2214" customFormat="false" ht="15" hidden="false" customHeight="false" outlineLevel="0" collapsed="false">
      <c r="A2214" s="8" t="n">
        <v>2210</v>
      </c>
      <c r="B2214" s="13"/>
      <c r="C2214" s="12"/>
      <c r="D2214" s="13"/>
      <c r="E2214" s="24"/>
      <c r="F2214" s="12"/>
      <c r="G2214" s="12"/>
      <c r="H2214" s="25"/>
      <c r="I2214" s="14" t="str">
        <f aca="false">IF(OR($D2214="",$B2214=""),"",INT(($B2214-$D2214)/365.25))</f>
        <v/>
      </c>
      <c r="J2214" s="25"/>
      <c r="K2214" s="14" t="str">
        <f aca="false">IF(OR($J2214="",$I2214=""),"",IF(OR(AND($J2214="Gelmintoz",$I2214&gt;=2,$I2214&lt;=10),AND($J2214="Onkogematologik",$I2214&gt;=2,$I2214&lt;=18)),"Ha","Yo'q"))</f>
        <v/>
      </c>
      <c r="L2214" s="25"/>
      <c r="M2214" s="12"/>
      <c r="N2214" s="14" t="str">
        <f aca="false">IF(OR($C2214="",$D2214="",$J2214="",$B2214=""),"",IF(COUNTIFS($C$5:$C$2504,$C2214,$D$5:$D$2504,$D2214,$J$5:$J$2504,$J2214,$B$5:$B$2504,$B2214)&gt;1,"Takror",""))</f>
        <v/>
      </c>
    </row>
    <row r="2215" customFormat="false" ht="15" hidden="false" customHeight="false" outlineLevel="0" collapsed="false">
      <c r="A2215" s="8" t="n">
        <v>2211</v>
      </c>
      <c r="B2215" s="13"/>
      <c r="C2215" s="12"/>
      <c r="D2215" s="13"/>
      <c r="E2215" s="24"/>
      <c r="F2215" s="12"/>
      <c r="G2215" s="12"/>
      <c r="H2215" s="25"/>
      <c r="I2215" s="14" t="str">
        <f aca="false">IF(OR($D2215="",$B2215=""),"",INT(($B2215-$D2215)/365.25))</f>
        <v/>
      </c>
      <c r="J2215" s="25"/>
      <c r="K2215" s="14" t="str">
        <f aca="false">IF(OR($J2215="",$I2215=""),"",IF(OR(AND($J2215="Gelmintoz",$I2215&gt;=2,$I2215&lt;=10),AND($J2215="Onkogematologik",$I2215&gt;=2,$I2215&lt;=18)),"Ha","Yo'q"))</f>
        <v/>
      </c>
      <c r="L2215" s="25"/>
      <c r="M2215" s="12"/>
      <c r="N2215" s="14" t="str">
        <f aca="false">IF(OR($C2215="",$D2215="",$J2215="",$B2215=""),"",IF(COUNTIFS($C$5:$C$2504,$C2215,$D$5:$D$2504,$D2215,$J$5:$J$2504,$J2215,$B$5:$B$2504,$B2215)&gt;1,"Takror",""))</f>
        <v/>
      </c>
    </row>
    <row r="2216" customFormat="false" ht="15" hidden="false" customHeight="false" outlineLevel="0" collapsed="false">
      <c r="A2216" s="8" t="n">
        <v>2212</v>
      </c>
      <c r="B2216" s="13"/>
      <c r="C2216" s="12"/>
      <c r="D2216" s="13"/>
      <c r="E2216" s="24"/>
      <c r="F2216" s="12"/>
      <c r="G2216" s="12"/>
      <c r="H2216" s="25"/>
      <c r="I2216" s="14" t="str">
        <f aca="false">IF(OR($D2216="",$B2216=""),"",INT(($B2216-$D2216)/365.25))</f>
        <v/>
      </c>
      <c r="J2216" s="25"/>
      <c r="K2216" s="14" t="str">
        <f aca="false">IF(OR($J2216="",$I2216=""),"",IF(OR(AND($J2216="Gelmintoz",$I2216&gt;=2,$I2216&lt;=10),AND($J2216="Onkogematologik",$I2216&gt;=2,$I2216&lt;=18)),"Ha","Yo'q"))</f>
        <v/>
      </c>
      <c r="L2216" s="25"/>
      <c r="M2216" s="12"/>
      <c r="N2216" s="14" t="str">
        <f aca="false">IF(OR($C2216="",$D2216="",$J2216="",$B2216=""),"",IF(COUNTIFS($C$5:$C$2504,$C2216,$D$5:$D$2504,$D2216,$J$5:$J$2504,$J2216,$B$5:$B$2504,$B2216)&gt;1,"Takror",""))</f>
        <v/>
      </c>
    </row>
    <row r="2217" customFormat="false" ht="15" hidden="false" customHeight="false" outlineLevel="0" collapsed="false">
      <c r="A2217" s="8" t="n">
        <v>2213</v>
      </c>
      <c r="B2217" s="13"/>
      <c r="C2217" s="12"/>
      <c r="D2217" s="13"/>
      <c r="E2217" s="24"/>
      <c r="F2217" s="12"/>
      <c r="G2217" s="12"/>
      <c r="H2217" s="25"/>
      <c r="I2217" s="14" t="str">
        <f aca="false">IF(OR($D2217="",$B2217=""),"",INT(($B2217-$D2217)/365.25))</f>
        <v/>
      </c>
      <c r="J2217" s="25"/>
      <c r="K2217" s="14" t="str">
        <f aca="false">IF(OR($J2217="",$I2217=""),"",IF(OR(AND($J2217="Gelmintoz",$I2217&gt;=2,$I2217&lt;=10),AND($J2217="Onkogematologik",$I2217&gt;=2,$I2217&lt;=18)),"Ha","Yo'q"))</f>
        <v/>
      </c>
      <c r="L2217" s="25"/>
      <c r="M2217" s="12"/>
      <c r="N2217" s="14" t="str">
        <f aca="false">IF(OR($C2217="",$D2217="",$J2217="",$B2217=""),"",IF(COUNTIFS($C$5:$C$2504,$C2217,$D$5:$D$2504,$D2217,$J$5:$J$2504,$J2217,$B$5:$B$2504,$B2217)&gt;1,"Takror",""))</f>
        <v/>
      </c>
    </row>
    <row r="2218" customFormat="false" ht="15" hidden="false" customHeight="false" outlineLevel="0" collapsed="false">
      <c r="A2218" s="8" t="n">
        <v>2214</v>
      </c>
      <c r="B2218" s="13"/>
      <c r="C2218" s="12"/>
      <c r="D2218" s="13"/>
      <c r="E2218" s="24"/>
      <c r="F2218" s="12"/>
      <c r="G2218" s="12"/>
      <c r="H2218" s="25"/>
      <c r="I2218" s="14" t="str">
        <f aca="false">IF(OR($D2218="",$B2218=""),"",INT(($B2218-$D2218)/365.25))</f>
        <v/>
      </c>
      <c r="J2218" s="25"/>
      <c r="K2218" s="14" t="str">
        <f aca="false">IF(OR($J2218="",$I2218=""),"",IF(OR(AND($J2218="Gelmintoz",$I2218&gt;=2,$I2218&lt;=10),AND($J2218="Onkogematologik",$I2218&gt;=2,$I2218&lt;=18)),"Ha","Yo'q"))</f>
        <v/>
      </c>
      <c r="L2218" s="25"/>
      <c r="M2218" s="12"/>
      <c r="N2218" s="14" t="str">
        <f aca="false">IF(OR($C2218="",$D2218="",$J2218="",$B2218=""),"",IF(COUNTIFS($C$5:$C$2504,$C2218,$D$5:$D$2504,$D2218,$J$5:$J$2504,$J2218,$B$5:$B$2504,$B2218)&gt;1,"Takror",""))</f>
        <v/>
      </c>
    </row>
    <row r="2219" customFormat="false" ht="15" hidden="false" customHeight="false" outlineLevel="0" collapsed="false">
      <c r="A2219" s="8" t="n">
        <v>2215</v>
      </c>
      <c r="B2219" s="13"/>
      <c r="C2219" s="12"/>
      <c r="D2219" s="13"/>
      <c r="E2219" s="24"/>
      <c r="F2219" s="12"/>
      <c r="G2219" s="12"/>
      <c r="H2219" s="25"/>
      <c r="I2219" s="14" t="str">
        <f aca="false">IF(OR($D2219="",$B2219=""),"",INT(($B2219-$D2219)/365.25))</f>
        <v/>
      </c>
      <c r="J2219" s="25"/>
      <c r="K2219" s="14" t="str">
        <f aca="false">IF(OR($J2219="",$I2219=""),"",IF(OR(AND($J2219="Gelmintoz",$I2219&gt;=2,$I2219&lt;=10),AND($J2219="Onkogematologik",$I2219&gt;=2,$I2219&lt;=18)),"Ha","Yo'q"))</f>
        <v/>
      </c>
      <c r="L2219" s="25"/>
      <c r="M2219" s="12"/>
      <c r="N2219" s="14" t="str">
        <f aca="false">IF(OR($C2219="",$D2219="",$J2219="",$B2219=""),"",IF(COUNTIFS($C$5:$C$2504,$C2219,$D$5:$D$2504,$D2219,$J$5:$J$2504,$J2219,$B$5:$B$2504,$B2219)&gt;1,"Takror",""))</f>
        <v/>
      </c>
    </row>
    <row r="2220" customFormat="false" ht="15" hidden="false" customHeight="false" outlineLevel="0" collapsed="false">
      <c r="A2220" s="8" t="n">
        <v>2216</v>
      </c>
      <c r="B2220" s="13"/>
      <c r="C2220" s="12"/>
      <c r="D2220" s="13"/>
      <c r="E2220" s="24"/>
      <c r="F2220" s="12"/>
      <c r="G2220" s="12"/>
      <c r="H2220" s="25"/>
      <c r="I2220" s="14" t="str">
        <f aca="false">IF(OR($D2220="",$B2220=""),"",INT(($B2220-$D2220)/365.25))</f>
        <v/>
      </c>
      <c r="J2220" s="25"/>
      <c r="K2220" s="14" t="str">
        <f aca="false">IF(OR($J2220="",$I2220=""),"",IF(OR(AND($J2220="Gelmintoz",$I2220&gt;=2,$I2220&lt;=10),AND($J2220="Onkogematologik",$I2220&gt;=2,$I2220&lt;=18)),"Ha","Yo'q"))</f>
        <v/>
      </c>
      <c r="L2220" s="25"/>
      <c r="M2220" s="12"/>
      <c r="N2220" s="14" t="str">
        <f aca="false">IF(OR($C2220="",$D2220="",$J2220="",$B2220=""),"",IF(COUNTIFS($C$5:$C$2504,$C2220,$D$5:$D$2504,$D2220,$J$5:$J$2504,$J2220,$B$5:$B$2504,$B2220)&gt;1,"Takror",""))</f>
        <v/>
      </c>
    </row>
    <row r="2221" customFormat="false" ht="15" hidden="false" customHeight="false" outlineLevel="0" collapsed="false">
      <c r="A2221" s="8" t="n">
        <v>2217</v>
      </c>
      <c r="B2221" s="13"/>
      <c r="C2221" s="12"/>
      <c r="D2221" s="13"/>
      <c r="E2221" s="24"/>
      <c r="F2221" s="12"/>
      <c r="G2221" s="12"/>
      <c r="H2221" s="25"/>
      <c r="I2221" s="14" t="str">
        <f aca="false">IF(OR($D2221="",$B2221=""),"",INT(($B2221-$D2221)/365.25))</f>
        <v/>
      </c>
      <c r="J2221" s="25"/>
      <c r="K2221" s="14" t="str">
        <f aca="false">IF(OR($J2221="",$I2221=""),"",IF(OR(AND($J2221="Gelmintoz",$I2221&gt;=2,$I2221&lt;=10),AND($J2221="Onkogematologik",$I2221&gt;=2,$I2221&lt;=18)),"Ha","Yo'q"))</f>
        <v/>
      </c>
      <c r="L2221" s="25"/>
      <c r="M2221" s="12"/>
      <c r="N2221" s="14" t="str">
        <f aca="false">IF(OR($C2221="",$D2221="",$J2221="",$B2221=""),"",IF(COUNTIFS($C$5:$C$2504,$C2221,$D$5:$D$2504,$D2221,$J$5:$J$2504,$J2221,$B$5:$B$2504,$B2221)&gt;1,"Takror",""))</f>
        <v/>
      </c>
    </row>
    <row r="2222" customFormat="false" ht="15" hidden="false" customHeight="false" outlineLevel="0" collapsed="false">
      <c r="A2222" s="8" t="n">
        <v>2218</v>
      </c>
      <c r="B2222" s="13"/>
      <c r="C2222" s="12"/>
      <c r="D2222" s="13"/>
      <c r="E2222" s="24"/>
      <c r="F2222" s="12"/>
      <c r="G2222" s="12"/>
      <c r="H2222" s="25"/>
      <c r="I2222" s="14" t="str">
        <f aca="false">IF(OR($D2222="",$B2222=""),"",INT(($B2222-$D2222)/365.25))</f>
        <v/>
      </c>
      <c r="J2222" s="25"/>
      <c r="K2222" s="14" t="str">
        <f aca="false">IF(OR($J2222="",$I2222=""),"",IF(OR(AND($J2222="Gelmintoz",$I2222&gt;=2,$I2222&lt;=10),AND($J2222="Onkogematologik",$I2222&gt;=2,$I2222&lt;=18)),"Ha","Yo'q"))</f>
        <v/>
      </c>
      <c r="L2222" s="25"/>
      <c r="M2222" s="12"/>
      <c r="N2222" s="14" t="str">
        <f aca="false">IF(OR($C2222="",$D2222="",$J2222="",$B2222=""),"",IF(COUNTIFS($C$5:$C$2504,$C2222,$D$5:$D$2504,$D2222,$J$5:$J$2504,$J2222,$B$5:$B$2504,$B2222)&gt;1,"Takror",""))</f>
        <v/>
      </c>
    </row>
    <row r="2223" customFormat="false" ht="15" hidden="false" customHeight="false" outlineLevel="0" collapsed="false">
      <c r="A2223" s="8" t="n">
        <v>2219</v>
      </c>
      <c r="B2223" s="13"/>
      <c r="C2223" s="12"/>
      <c r="D2223" s="13"/>
      <c r="E2223" s="24"/>
      <c r="F2223" s="12"/>
      <c r="G2223" s="12"/>
      <c r="H2223" s="25"/>
      <c r="I2223" s="14" t="str">
        <f aca="false">IF(OR($D2223="",$B2223=""),"",INT(($B2223-$D2223)/365.25))</f>
        <v/>
      </c>
      <c r="J2223" s="25"/>
      <c r="K2223" s="14" t="str">
        <f aca="false">IF(OR($J2223="",$I2223=""),"",IF(OR(AND($J2223="Gelmintoz",$I2223&gt;=2,$I2223&lt;=10),AND($J2223="Onkogematologik",$I2223&gt;=2,$I2223&lt;=18)),"Ha","Yo'q"))</f>
        <v/>
      </c>
      <c r="L2223" s="25"/>
      <c r="M2223" s="12"/>
      <c r="N2223" s="14" t="str">
        <f aca="false">IF(OR($C2223="",$D2223="",$J2223="",$B2223=""),"",IF(COUNTIFS($C$5:$C$2504,$C2223,$D$5:$D$2504,$D2223,$J$5:$J$2504,$J2223,$B$5:$B$2504,$B2223)&gt;1,"Takror",""))</f>
        <v/>
      </c>
    </row>
    <row r="2224" customFormat="false" ht="15" hidden="false" customHeight="false" outlineLevel="0" collapsed="false">
      <c r="A2224" s="8" t="n">
        <v>2220</v>
      </c>
      <c r="B2224" s="13"/>
      <c r="C2224" s="12"/>
      <c r="D2224" s="13"/>
      <c r="E2224" s="24"/>
      <c r="F2224" s="12"/>
      <c r="G2224" s="12"/>
      <c r="H2224" s="25"/>
      <c r="I2224" s="14" t="str">
        <f aca="false">IF(OR($D2224="",$B2224=""),"",INT(($B2224-$D2224)/365.25))</f>
        <v/>
      </c>
      <c r="J2224" s="25"/>
      <c r="K2224" s="14" t="str">
        <f aca="false">IF(OR($J2224="",$I2224=""),"",IF(OR(AND($J2224="Gelmintoz",$I2224&gt;=2,$I2224&lt;=10),AND($J2224="Onkogematologik",$I2224&gt;=2,$I2224&lt;=18)),"Ha","Yo'q"))</f>
        <v/>
      </c>
      <c r="L2224" s="25"/>
      <c r="M2224" s="12"/>
      <c r="N2224" s="14" t="str">
        <f aca="false">IF(OR($C2224="",$D2224="",$J2224="",$B2224=""),"",IF(COUNTIFS($C$5:$C$2504,$C2224,$D$5:$D$2504,$D2224,$J$5:$J$2504,$J2224,$B$5:$B$2504,$B2224)&gt;1,"Takror",""))</f>
        <v/>
      </c>
    </row>
    <row r="2225" customFormat="false" ht="15" hidden="false" customHeight="false" outlineLevel="0" collapsed="false">
      <c r="A2225" s="8" t="n">
        <v>2221</v>
      </c>
      <c r="B2225" s="13"/>
      <c r="C2225" s="12"/>
      <c r="D2225" s="13"/>
      <c r="E2225" s="24"/>
      <c r="F2225" s="12"/>
      <c r="G2225" s="12"/>
      <c r="H2225" s="25"/>
      <c r="I2225" s="14" t="str">
        <f aca="false">IF(OR($D2225="",$B2225=""),"",INT(($B2225-$D2225)/365.25))</f>
        <v/>
      </c>
      <c r="J2225" s="25"/>
      <c r="K2225" s="14" t="str">
        <f aca="false">IF(OR($J2225="",$I2225=""),"",IF(OR(AND($J2225="Gelmintoz",$I2225&gt;=2,$I2225&lt;=10),AND($J2225="Onkogematologik",$I2225&gt;=2,$I2225&lt;=18)),"Ha","Yo'q"))</f>
        <v/>
      </c>
      <c r="L2225" s="25"/>
      <c r="M2225" s="12"/>
      <c r="N2225" s="14" t="str">
        <f aca="false">IF(OR($C2225="",$D2225="",$J2225="",$B2225=""),"",IF(COUNTIFS($C$5:$C$2504,$C2225,$D$5:$D$2504,$D2225,$J$5:$J$2504,$J2225,$B$5:$B$2504,$B2225)&gt;1,"Takror",""))</f>
        <v/>
      </c>
    </row>
    <row r="2226" customFormat="false" ht="15" hidden="false" customHeight="false" outlineLevel="0" collapsed="false">
      <c r="A2226" s="8" t="n">
        <v>2222</v>
      </c>
      <c r="B2226" s="13"/>
      <c r="C2226" s="12"/>
      <c r="D2226" s="13"/>
      <c r="E2226" s="24"/>
      <c r="F2226" s="12"/>
      <c r="G2226" s="12"/>
      <c r="H2226" s="25"/>
      <c r="I2226" s="14" t="str">
        <f aca="false">IF(OR($D2226="",$B2226=""),"",INT(($B2226-$D2226)/365.25))</f>
        <v/>
      </c>
      <c r="J2226" s="25"/>
      <c r="K2226" s="14" t="str">
        <f aca="false">IF(OR($J2226="",$I2226=""),"",IF(OR(AND($J2226="Gelmintoz",$I2226&gt;=2,$I2226&lt;=10),AND($J2226="Onkogematologik",$I2226&gt;=2,$I2226&lt;=18)),"Ha","Yo'q"))</f>
        <v/>
      </c>
      <c r="L2226" s="25"/>
      <c r="M2226" s="12"/>
      <c r="N2226" s="14" t="str">
        <f aca="false">IF(OR($C2226="",$D2226="",$J2226="",$B2226=""),"",IF(COUNTIFS($C$5:$C$2504,$C2226,$D$5:$D$2504,$D2226,$J$5:$J$2504,$J2226,$B$5:$B$2504,$B2226)&gt;1,"Takror",""))</f>
        <v/>
      </c>
    </row>
    <row r="2227" customFormat="false" ht="15" hidden="false" customHeight="false" outlineLevel="0" collapsed="false">
      <c r="A2227" s="8" t="n">
        <v>2223</v>
      </c>
      <c r="B2227" s="13"/>
      <c r="C2227" s="12"/>
      <c r="D2227" s="13"/>
      <c r="E2227" s="24"/>
      <c r="F2227" s="12"/>
      <c r="G2227" s="12"/>
      <c r="H2227" s="25"/>
      <c r="I2227" s="14" t="str">
        <f aca="false">IF(OR($D2227="",$B2227=""),"",INT(($B2227-$D2227)/365.25))</f>
        <v/>
      </c>
      <c r="J2227" s="25"/>
      <c r="K2227" s="14" t="str">
        <f aca="false">IF(OR($J2227="",$I2227=""),"",IF(OR(AND($J2227="Gelmintoz",$I2227&gt;=2,$I2227&lt;=10),AND($J2227="Onkogematologik",$I2227&gt;=2,$I2227&lt;=18)),"Ha","Yo'q"))</f>
        <v/>
      </c>
      <c r="L2227" s="25"/>
      <c r="M2227" s="12"/>
      <c r="N2227" s="14" t="str">
        <f aca="false">IF(OR($C2227="",$D2227="",$J2227="",$B2227=""),"",IF(COUNTIFS($C$5:$C$2504,$C2227,$D$5:$D$2504,$D2227,$J$5:$J$2504,$J2227,$B$5:$B$2504,$B2227)&gt;1,"Takror",""))</f>
        <v/>
      </c>
    </row>
    <row r="2228" customFormat="false" ht="15" hidden="false" customHeight="false" outlineLevel="0" collapsed="false">
      <c r="A2228" s="8" t="n">
        <v>2224</v>
      </c>
      <c r="B2228" s="13"/>
      <c r="C2228" s="12"/>
      <c r="D2228" s="13"/>
      <c r="E2228" s="24"/>
      <c r="F2228" s="12"/>
      <c r="G2228" s="12"/>
      <c r="H2228" s="25"/>
      <c r="I2228" s="14" t="str">
        <f aca="false">IF(OR($D2228="",$B2228=""),"",INT(($B2228-$D2228)/365.25))</f>
        <v/>
      </c>
      <c r="J2228" s="25"/>
      <c r="K2228" s="14" t="str">
        <f aca="false">IF(OR($J2228="",$I2228=""),"",IF(OR(AND($J2228="Gelmintoz",$I2228&gt;=2,$I2228&lt;=10),AND($J2228="Onkogematologik",$I2228&gt;=2,$I2228&lt;=18)),"Ha","Yo'q"))</f>
        <v/>
      </c>
      <c r="L2228" s="25"/>
      <c r="M2228" s="12"/>
      <c r="N2228" s="14" t="str">
        <f aca="false">IF(OR($C2228="",$D2228="",$J2228="",$B2228=""),"",IF(COUNTIFS($C$5:$C$2504,$C2228,$D$5:$D$2504,$D2228,$J$5:$J$2504,$J2228,$B$5:$B$2504,$B2228)&gt;1,"Takror",""))</f>
        <v/>
      </c>
    </row>
    <row r="2229" customFormat="false" ht="15" hidden="false" customHeight="false" outlineLevel="0" collapsed="false">
      <c r="A2229" s="8" t="n">
        <v>2225</v>
      </c>
      <c r="B2229" s="13"/>
      <c r="C2229" s="12"/>
      <c r="D2229" s="13"/>
      <c r="E2229" s="24"/>
      <c r="F2229" s="12"/>
      <c r="G2229" s="12"/>
      <c r="H2229" s="25"/>
      <c r="I2229" s="14" t="str">
        <f aca="false">IF(OR($D2229="",$B2229=""),"",INT(($B2229-$D2229)/365.25))</f>
        <v/>
      </c>
      <c r="J2229" s="25"/>
      <c r="K2229" s="14" t="str">
        <f aca="false">IF(OR($J2229="",$I2229=""),"",IF(OR(AND($J2229="Gelmintoz",$I2229&gt;=2,$I2229&lt;=10),AND($J2229="Onkogematologik",$I2229&gt;=2,$I2229&lt;=18)),"Ha","Yo'q"))</f>
        <v/>
      </c>
      <c r="L2229" s="25"/>
      <c r="M2229" s="12"/>
      <c r="N2229" s="14" t="str">
        <f aca="false">IF(OR($C2229="",$D2229="",$J2229="",$B2229=""),"",IF(COUNTIFS($C$5:$C$2504,$C2229,$D$5:$D$2504,$D2229,$J$5:$J$2504,$J2229,$B$5:$B$2504,$B2229)&gt;1,"Takror",""))</f>
        <v/>
      </c>
    </row>
    <row r="2230" customFormat="false" ht="15" hidden="false" customHeight="false" outlineLevel="0" collapsed="false">
      <c r="A2230" s="8" t="n">
        <v>2226</v>
      </c>
      <c r="B2230" s="13"/>
      <c r="C2230" s="12"/>
      <c r="D2230" s="13"/>
      <c r="E2230" s="24"/>
      <c r="F2230" s="12"/>
      <c r="G2230" s="12"/>
      <c r="H2230" s="25"/>
      <c r="I2230" s="14" t="str">
        <f aca="false">IF(OR($D2230="",$B2230=""),"",INT(($B2230-$D2230)/365.25))</f>
        <v/>
      </c>
      <c r="J2230" s="25"/>
      <c r="K2230" s="14" t="str">
        <f aca="false">IF(OR($J2230="",$I2230=""),"",IF(OR(AND($J2230="Gelmintoz",$I2230&gt;=2,$I2230&lt;=10),AND($J2230="Onkogematologik",$I2230&gt;=2,$I2230&lt;=18)),"Ha","Yo'q"))</f>
        <v/>
      </c>
      <c r="L2230" s="25"/>
      <c r="M2230" s="12"/>
      <c r="N2230" s="14" t="str">
        <f aca="false">IF(OR($C2230="",$D2230="",$J2230="",$B2230=""),"",IF(COUNTIFS($C$5:$C$2504,$C2230,$D$5:$D$2504,$D2230,$J$5:$J$2504,$J2230,$B$5:$B$2504,$B2230)&gt;1,"Takror",""))</f>
        <v/>
      </c>
    </row>
    <row r="2231" customFormat="false" ht="15" hidden="false" customHeight="false" outlineLevel="0" collapsed="false">
      <c r="A2231" s="8" t="n">
        <v>2227</v>
      </c>
      <c r="B2231" s="13"/>
      <c r="C2231" s="12"/>
      <c r="D2231" s="13"/>
      <c r="E2231" s="24"/>
      <c r="F2231" s="12"/>
      <c r="G2231" s="12"/>
      <c r="H2231" s="25"/>
      <c r="I2231" s="14" t="str">
        <f aca="false">IF(OR($D2231="",$B2231=""),"",INT(($B2231-$D2231)/365.25))</f>
        <v/>
      </c>
      <c r="J2231" s="25"/>
      <c r="K2231" s="14" t="str">
        <f aca="false">IF(OR($J2231="",$I2231=""),"",IF(OR(AND($J2231="Gelmintoz",$I2231&gt;=2,$I2231&lt;=10),AND($J2231="Onkogematologik",$I2231&gt;=2,$I2231&lt;=18)),"Ha","Yo'q"))</f>
        <v/>
      </c>
      <c r="L2231" s="25"/>
      <c r="M2231" s="12"/>
      <c r="N2231" s="14" t="str">
        <f aca="false">IF(OR($C2231="",$D2231="",$J2231="",$B2231=""),"",IF(COUNTIFS($C$5:$C$2504,$C2231,$D$5:$D$2504,$D2231,$J$5:$J$2504,$J2231,$B$5:$B$2504,$B2231)&gt;1,"Takror",""))</f>
        <v/>
      </c>
    </row>
    <row r="2232" customFormat="false" ht="15" hidden="false" customHeight="false" outlineLevel="0" collapsed="false">
      <c r="A2232" s="8" t="n">
        <v>2228</v>
      </c>
      <c r="B2232" s="13"/>
      <c r="C2232" s="12"/>
      <c r="D2232" s="13"/>
      <c r="E2232" s="24"/>
      <c r="F2232" s="12"/>
      <c r="G2232" s="12"/>
      <c r="H2232" s="25"/>
      <c r="I2232" s="14" t="str">
        <f aca="false">IF(OR($D2232="",$B2232=""),"",INT(($B2232-$D2232)/365.25))</f>
        <v/>
      </c>
      <c r="J2232" s="25"/>
      <c r="K2232" s="14" t="str">
        <f aca="false">IF(OR($J2232="",$I2232=""),"",IF(OR(AND($J2232="Gelmintoz",$I2232&gt;=2,$I2232&lt;=10),AND($J2232="Onkogematologik",$I2232&gt;=2,$I2232&lt;=18)),"Ha","Yo'q"))</f>
        <v/>
      </c>
      <c r="L2232" s="25"/>
      <c r="M2232" s="12"/>
      <c r="N2232" s="14" t="str">
        <f aca="false">IF(OR($C2232="",$D2232="",$J2232="",$B2232=""),"",IF(COUNTIFS($C$5:$C$2504,$C2232,$D$5:$D$2504,$D2232,$J$5:$J$2504,$J2232,$B$5:$B$2504,$B2232)&gt;1,"Takror",""))</f>
        <v/>
      </c>
    </row>
    <row r="2233" customFormat="false" ht="15" hidden="false" customHeight="false" outlineLevel="0" collapsed="false">
      <c r="A2233" s="8" t="n">
        <v>2229</v>
      </c>
      <c r="B2233" s="13"/>
      <c r="C2233" s="12"/>
      <c r="D2233" s="13"/>
      <c r="E2233" s="24"/>
      <c r="F2233" s="12"/>
      <c r="G2233" s="12"/>
      <c r="H2233" s="25"/>
      <c r="I2233" s="14" t="str">
        <f aca="false">IF(OR($D2233="",$B2233=""),"",INT(($B2233-$D2233)/365.25))</f>
        <v/>
      </c>
      <c r="J2233" s="25"/>
      <c r="K2233" s="14" t="str">
        <f aca="false">IF(OR($J2233="",$I2233=""),"",IF(OR(AND($J2233="Gelmintoz",$I2233&gt;=2,$I2233&lt;=10),AND($J2233="Onkogematologik",$I2233&gt;=2,$I2233&lt;=18)),"Ha","Yo'q"))</f>
        <v/>
      </c>
      <c r="L2233" s="25"/>
      <c r="M2233" s="12"/>
      <c r="N2233" s="14" t="str">
        <f aca="false">IF(OR($C2233="",$D2233="",$J2233="",$B2233=""),"",IF(COUNTIFS($C$5:$C$2504,$C2233,$D$5:$D$2504,$D2233,$J$5:$J$2504,$J2233,$B$5:$B$2504,$B2233)&gt;1,"Takror",""))</f>
        <v/>
      </c>
    </row>
    <row r="2234" customFormat="false" ht="15" hidden="false" customHeight="false" outlineLevel="0" collapsed="false">
      <c r="A2234" s="8" t="n">
        <v>2230</v>
      </c>
      <c r="B2234" s="13"/>
      <c r="C2234" s="12"/>
      <c r="D2234" s="13"/>
      <c r="E2234" s="24"/>
      <c r="F2234" s="12"/>
      <c r="G2234" s="12"/>
      <c r="H2234" s="25"/>
      <c r="I2234" s="14" t="str">
        <f aca="false">IF(OR($D2234="",$B2234=""),"",INT(($B2234-$D2234)/365.25))</f>
        <v/>
      </c>
      <c r="J2234" s="25"/>
      <c r="K2234" s="14" t="str">
        <f aca="false">IF(OR($J2234="",$I2234=""),"",IF(OR(AND($J2234="Gelmintoz",$I2234&gt;=2,$I2234&lt;=10),AND($J2234="Onkogematologik",$I2234&gt;=2,$I2234&lt;=18)),"Ha","Yo'q"))</f>
        <v/>
      </c>
      <c r="L2234" s="25"/>
      <c r="M2234" s="12"/>
      <c r="N2234" s="14" t="str">
        <f aca="false">IF(OR($C2234="",$D2234="",$J2234="",$B2234=""),"",IF(COUNTIFS($C$5:$C$2504,$C2234,$D$5:$D$2504,$D2234,$J$5:$J$2504,$J2234,$B$5:$B$2504,$B2234)&gt;1,"Takror",""))</f>
        <v/>
      </c>
    </row>
    <row r="2235" customFormat="false" ht="15" hidden="false" customHeight="false" outlineLevel="0" collapsed="false">
      <c r="A2235" s="8" t="n">
        <v>2231</v>
      </c>
      <c r="B2235" s="13"/>
      <c r="C2235" s="12"/>
      <c r="D2235" s="13"/>
      <c r="E2235" s="24"/>
      <c r="F2235" s="12"/>
      <c r="G2235" s="12"/>
      <c r="H2235" s="25"/>
      <c r="I2235" s="14" t="str">
        <f aca="false">IF(OR($D2235="",$B2235=""),"",INT(($B2235-$D2235)/365.25))</f>
        <v/>
      </c>
      <c r="J2235" s="25"/>
      <c r="K2235" s="14" t="str">
        <f aca="false">IF(OR($J2235="",$I2235=""),"",IF(OR(AND($J2235="Gelmintoz",$I2235&gt;=2,$I2235&lt;=10),AND($J2235="Onkogematologik",$I2235&gt;=2,$I2235&lt;=18)),"Ha","Yo'q"))</f>
        <v/>
      </c>
      <c r="L2235" s="25"/>
      <c r="M2235" s="12"/>
      <c r="N2235" s="14" t="str">
        <f aca="false">IF(OR($C2235="",$D2235="",$J2235="",$B2235=""),"",IF(COUNTIFS($C$5:$C$2504,$C2235,$D$5:$D$2504,$D2235,$J$5:$J$2504,$J2235,$B$5:$B$2504,$B2235)&gt;1,"Takror",""))</f>
        <v/>
      </c>
    </row>
    <row r="2236" customFormat="false" ht="15" hidden="false" customHeight="false" outlineLevel="0" collapsed="false">
      <c r="A2236" s="8" t="n">
        <v>2232</v>
      </c>
      <c r="B2236" s="13"/>
      <c r="C2236" s="12"/>
      <c r="D2236" s="13"/>
      <c r="E2236" s="24"/>
      <c r="F2236" s="12"/>
      <c r="G2236" s="12"/>
      <c r="H2236" s="25"/>
      <c r="I2236" s="14" t="str">
        <f aca="false">IF(OR($D2236="",$B2236=""),"",INT(($B2236-$D2236)/365.25))</f>
        <v/>
      </c>
      <c r="J2236" s="25"/>
      <c r="K2236" s="14" t="str">
        <f aca="false">IF(OR($J2236="",$I2236=""),"",IF(OR(AND($J2236="Gelmintoz",$I2236&gt;=2,$I2236&lt;=10),AND($J2236="Onkogematologik",$I2236&gt;=2,$I2236&lt;=18)),"Ha","Yo'q"))</f>
        <v/>
      </c>
      <c r="L2236" s="25"/>
      <c r="M2236" s="12"/>
      <c r="N2236" s="14" t="str">
        <f aca="false">IF(OR($C2236="",$D2236="",$J2236="",$B2236=""),"",IF(COUNTIFS($C$5:$C$2504,$C2236,$D$5:$D$2504,$D2236,$J$5:$J$2504,$J2236,$B$5:$B$2504,$B2236)&gt;1,"Takror",""))</f>
        <v/>
      </c>
    </row>
    <row r="2237" customFormat="false" ht="15" hidden="false" customHeight="false" outlineLevel="0" collapsed="false">
      <c r="A2237" s="8" t="n">
        <v>2233</v>
      </c>
      <c r="B2237" s="13"/>
      <c r="C2237" s="12"/>
      <c r="D2237" s="13"/>
      <c r="E2237" s="24"/>
      <c r="F2237" s="12"/>
      <c r="G2237" s="12"/>
      <c r="H2237" s="25"/>
      <c r="I2237" s="14" t="str">
        <f aca="false">IF(OR($D2237="",$B2237=""),"",INT(($B2237-$D2237)/365.25))</f>
        <v/>
      </c>
      <c r="J2237" s="25"/>
      <c r="K2237" s="14" t="str">
        <f aca="false">IF(OR($J2237="",$I2237=""),"",IF(OR(AND($J2237="Gelmintoz",$I2237&gt;=2,$I2237&lt;=10),AND($J2237="Onkogematologik",$I2237&gt;=2,$I2237&lt;=18)),"Ha","Yo'q"))</f>
        <v/>
      </c>
      <c r="L2237" s="25"/>
      <c r="M2237" s="12"/>
      <c r="N2237" s="14" t="str">
        <f aca="false">IF(OR($C2237="",$D2237="",$J2237="",$B2237=""),"",IF(COUNTIFS($C$5:$C$2504,$C2237,$D$5:$D$2504,$D2237,$J$5:$J$2504,$J2237,$B$5:$B$2504,$B2237)&gt;1,"Takror",""))</f>
        <v/>
      </c>
    </row>
    <row r="2238" customFormat="false" ht="15" hidden="false" customHeight="false" outlineLevel="0" collapsed="false">
      <c r="A2238" s="8" t="n">
        <v>2234</v>
      </c>
      <c r="B2238" s="13"/>
      <c r="C2238" s="12"/>
      <c r="D2238" s="13"/>
      <c r="E2238" s="24"/>
      <c r="F2238" s="12"/>
      <c r="G2238" s="12"/>
      <c r="H2238" s="25"/>
      <c r="I2238" s="14" t="str">
        <f aca="false">IF(OR($D2238="",$B2238=""),"",INT(($B2238-$D2238)/365.25))</f>
        <v/>
      </c>
      <c r="J2238" s="25"/>
      <c r="K2238" s="14" t="str">
        <f aca="false">IF(OR($J2238="",$I2238=""),"",IF(OR(AND($J2238="Gelmintoz",$I2238&gt;=2,$I2238&lt;=10),AND($J2238="Onkogematologik",$I2238&gt;=2,$I2238&lt;=18)),"Ha","Yo'q"))</f>
        <v/>
      </c>
      <c r="L2238" s="25"/>
      <c r="M2238" s="12"/>
      <c r="N2238" s="14" t="str">
        <f aca="false">IF(OR($C2238="",$D2238="",$J2238="",$B2238=""),"",IF(COUNTIFS($C$5:$C$2504,$C2238,$D$5:$D$2504,$D2238,$J$5:$J$2504,$J2238,$B$5:$B$2504,$B2238)&gt;1,"Takror",""))</f>
        <v/>
      </c>
    </row>
    <row r="2239" customFormat="false" ht="15" hidden="false" customHeight="false" outlineLevel="0" collapsed="false">
      <c r="A2239" s="8" t="n">
        <v>2235</v>
      </c>
      <c r="B2239" s="13"/>
      <c r="C2239" s="12"/>
      <c r="D2239" s="13"/>
      <c r="E2239" s="24"/>
      <c r="F2239" s="12"/>
      <c r="G2239" s="12"/>
      <c r="H2239" s="25"/>
      <c r="I2239" s="14" t="str">
        <f aca="false">IF(OR($D2239="",$B2239=""),"",INT(($B2239-$D2239)/365.25))</f>
        <v/>
      </c>
      <c r="J2239" s="25"/>
      <c r="K2239" s="14" t="str">
        <f aca="false">IF(OR($J2239="",$I2239=""),"",IF(OR(AND($J2239="Gelmintoz",$I2239&gt;=2,$I2239&lt;=10),AND($J2239="Onkogematologik",$I2239&gt;=2,$I2239&lt;=18)),"Ha","Yo'q"))</f>
        <v/>
      </c>
      <c r="L2239" s="25"/>
      <c r="M2239" s="12"/>
      <c r="N2239" s="14" t="str">
        <f aca="false">IF(OR($C2239="",$D2239="",$J2239="",$B2239=""),"",IF(COUNTIFS($C$5:$C$2504,$C2239,$D$5:$D$2504,$D2239,$J$5:$J$2504,$J2239,$B$5:$B$2504,$B2239)&gt;1,"Takror",""))</f>
        <v/>
      </c>
    </row>
    <row r="2240" customFormat="false" ht="15" hidden="false" customHeight="false" outlineLevel="0" collapsed="false">
      <c r="A2240" s="8" t="n">
        <v>2236</v>
      </c>
      <c r="B2240" s="13"/>
      <c r="C2240" s="12"/>
      <c r="D2240" s="13"/>
      <c r="E2240" s="24"/>
      <c r="F2240" s="12"/>
      <c r="G2240" s="12"/>
      <c r="H2240" s="25"/>
      <c r="I2240" s="14" t="str">
        <f aca="false">IF(OR($D2240="",$B2240=""),"",INT(($B2240-$D2240)/365.25))</f>
        <v/>
      </c>
      <c r="J2240" s="25"/>
      <c r="K2240" s="14" t="str">
        <f aca="false">IF(OR($J2240="",$I2240=""),"",IF(OR(AND($J2240="Gelmintoz",$I2240&gt;=2,$I2240&lt;=10),AND($J2240="Onkogematologik",$I2240&gt;=2,$I2240&lt;=18)),"Ha","Yo'q"))</f>
        <v/>
      </c>
      <c r="L2240" s="25"/>
      <c r="M2240" s="12"/>
      <c r="N2240" s="14" t="str">
        <f aca="false">IF(OR($C2240="",$D2240="",$J2240="",$B2240=""),"",IF(COUNTIFS($C$5:$C$2504,$C2240,$D$5:$D$2504,$D2240,$J$5:$J$2504,$J2240,$B$5:$B$2504,$B2240)&gt;1,"Takror",""))</f>
        <v/>
      </c>
    </row>
    <row r="2241" customFormat="false" ht="15" hidden="false" customHeight="false" outlineLevel="0" collapsed="false">
      <c r="A2241" s="8" t="n">
        <v>2237</v>
      </c>
      <c r="B2241" s="13"/>
      <c r="C2241" s="12"/>
      <c r="D2241" s="13"/>
      <c r="E2241" s="24"/>
      <c r="F2241" s="12"/>
      <c r="G2241" s="12"/>
      <c r="H2241" s="25"/>
      <c r="I2241" s="14" t="str">
        <f aca="false">IF(OR($D2241="",$B2241=""),"",INT(($B2241-$D2241)/365.25))</f>
        <v/>
      </c>
      <c r="J2241" s="25"/>
      <c r="K2241" s="14" t="str">
        <f aca="false">IF(OR($J2241="",$I2241=""),"",IF(OR(AND($J2241="Gelmintoz",$I2241&gt;=2,$I2241&lt;=10),AND($J2241="Onkogematologik",$I2241&gt;=2,$I2241&lt;=18)),"Ha","Yo'q"))</f>
        <v/>
      </c>
      <c r="L2241" s="25"/>
      <c r="M2241" s="12"/>
      <c r="N2241" s="14" t="str">
        <f aca="false">IF(OR($C2241="",$D2241="",$J2241="",$B2241=""),"",IF(COUNTIFS($C$5:$C$2504,$C2241,$D$5:$D$2504,$D2241,$J$5:$J$2504,$J2241,$B$5:$B$2504,$B2241)&gt;1,"Takror",""))</f>
        <v/>
      </c>
    </row>
    <row r="2242" customFormat="false" ht="15" hidden="false" customHeight="false" outlineLevel="0" collapsed="false">
      <c r="A2242" s="8" t="n">
        <v>2238</v>
      </c>
      <c r="B2242" s="13"/>
      <c r="C2242" s="12"/>
      <c r="D2242" s="13"/>
      <c r="E2242" s="24"/>
      <c r="F2242" s="12"/>
      <c r="G2242" s="12"/>
      <c r="H2242" s="25"/>
      <c r="I2242" s="14" t="str">
        <f aca="false">IF(OR($D2242="",$B2242=""),"",INT(($B2242-$D2242)/365.25))</f>
        <v/>
      </c>
      <c r="J2242" s="25"/>
      <c r="K2242" s="14" t="str">
        <f aca="false">IF(OR($J2242="",$I2242=""),"",IF(OR(AND($J2242="Gelmintoz",$I2242&gt;=2,$I2242&lt;=10),AND($J2242="Onkogematologik",$I2242&gt;=2,$I2242&lt;=18)),"Ha","Yo'q"))</f>
        <v/>
      </c>
      <c r="L2242" s="25"/>
      <c r="M2242" s="12"/>
      <c r="N2242" s="14" t="str">
        <f aca="false">IF(OR($C2242="",$D2242="",$J2242="",$B2242=""),"",IF(COUNTIFS($C$5:$C$2504,$C2242,$D$5:$D$2504,$D2242,$J$5:$J$2504,$J2242,$B$5:$B$2504,$B2242)&gt;1,"Takror",""))</f>
        <v/>
      </c>
    </row>
    <row r="2243" customFormat="false" ht="15" hidden="false" customHeight="false" outlineLevel="0" collapsed="false">
      <c r="A2243" s="8" t="n">
        <v>2239</v>
      </c>
      <c r="B2243" s="13"/>
      <c r="C2243" s="12"/>
      <c r="D2243" s="13"/>
      <c r="E2243" s="24"/>
      <c r="F2243" s="12"/>
      <c r="G2243" s="12"/>
      <c r="H2243" s="25"/>
      <c r="I2243" s="14" t="str">
        <f aca="false">IF(OR($D2243="",$B2243=""),"",INT(($B2243-$D2243)/365.25))</f>
        <v/>
      </c>
      <c r="J2243" s="25"/>
      <c r="K2243" s="14" t="str">
        <f aca="false">IF(OR($J2243="",$I2243=""),"",IF(OR(AND($J2243="Gelmintoz",$I2243&gt;=2,$I2243&lt;=10),AND($J2243="Onkogematologik",$I2243&gt;=2,$I2243&lt;=18)),"Ha","Yo'q"))</f>
        <v/>
      </c>
      <c r="L2243" s="25"/>
      <c r="M2243" s="12"/>
      <c r="N2243" s="14" t="str">
        <f aca="false">IF(OR($C2243="",$D2243="",$J2243="",$B2243=""),"",IF(COUNTIFS($C$5:$C$2504,$C2243,$D$5:$D$2504,$D2243,$J$5:$J$2504,$J2243,$B$5:$B$2504,$B2243)&gt;1,"Takror",""))</f>
        <v/>
      </c>
    </row>
    <row r="2244" customFormat="false" ht="15" hidden="false" customHeight="false" outlineLevel="0" collapsed="false">
      <c r="A2244" s="8" t="n">
        <v>2240</v>
      </c>
      <c r="B2244" s="13"/>
      <c r="C2244" s="12"/>
      <c r="D2244" s="13"/>
      <c r="E2244" s="24"/>
      <c r="F2244" s="12"/>
      <c r="G2244" s="12"/>
      <c r="H2244" s="25"/>
      <c r="I2244" s="14" t="str">
        <f aca="false">IF(OR($D2244="",$B2244=""),"",INT(($B2244-$D2244)/365.25))</f>
        <v/>
      </c>
      <c r="J2244" s="25"/>
      <c r="K2244" s="14" t="str">
        <f aca="false">IF(OR($J2244="",$I2244=""),"",IF(OR(AND($J2244="Gelmintoz",$I2244&gt;=2,$I2244&lt;=10),AND($J2244="Onkogematologik",$I2244&gt;=2,$I2244&lt;=18)),"Ha","Yo'q"))</f>
        <v/>
      </c>
      <c r="L2244" s="25"/>
      <c r="M2244" s="12"/>
      <c r="N2244" s="14" t="str">
        <f aca="false">IF(OR($C2244="",$D2244="",$J2244="",$B2244=""),"",IF(COUNTIFS($C$5:$C$2504,$C2244,$D$5:$D$2504,$D2244,$J$5:$J$2504,$J2244,$B$5:$B$2504,$B2244)&gt;1,"Takror",""))</f>
        <v/>
      </c>
    </row>
    <row r="2245" customFormat="false" ht="15" hidden="false" customHeight="false" outlineLevel="0" collapsed="false">
      <c r="A2245" s="8" t="n">
        <v>2241</v>
      </c>
      <c r="B2245" s="13"/>
      <c r="C2245" s="12"/>
      <c r="D2245" s="13"/>
      <c r="E2245" s="24"/>
      <c r="F2245" s="12"/>
      <c r="G2245" s="12"/>
      <c r="H2245" s="25"/>
      <c r="I2245" s="14" t="str">
        <f aca="false">IF(OR($D2245="",$B2245=""),"",INT(($B2245-$D2245)/365.25))</f>
        <v/>
      </c>
      <c r="J2245" s="25"/>
      <c r="K2245" s="14" t="str">
        <f aca="false">IF(OR($J2245="",$I2245=""),"",IF(OR(AND($J2245="Gelmintoz",$I2245&gt;=2,$I2245&lt;=10),AND($J2245="Onkogematologik",$I2245&gt;=2,$I2245&lt;=18)),"Ha","Yo'q"))</f>
        <v/>
      </c>
      <c r="L2245" s="25"/>
      <c r="M2245" s="12"/>
      <c r="N2245" s="14" t="str">
        <f aca="false">IF(OR($C2245="",$D2245="",$J2245="",$B2245=""),"",IF(COUNTIFS($C$5:$C$2504,$C2245,$D$5:$D$2504,$D2245,$J$5:$J$2504,$J2245,$B$5:$B$2504,$B2245)&gt;1,"Takror",""))</f>
        <v/>
      </c>
    </row>
    <row r="2246" customFormat="false" ht="15" hidden="false" customHeight="false" outlineLevel="0" collapsed="false">
      <c r="A2246" s="8" t="n">
        <v>2242</v>
      </c>
      <c r="B2246" s="13"/>
      <c r="C2246" s="12"/>
      <c r="D2246" s="13"/>
      <c r="E2246" s="24"/>
      <c r="F2246" s="12"/>
      <c r="G2246" s="12"/>
      <c r="H2246" s="25"/>
      <c r="I2246" s="14" t="str">
        <f aca="false">IF(OR($D2246="",$B2246=""),"",INT(($B2246-$D2246)/365.25))</f>
        <v/>
      </c>
      <c r="J2246" s="25"/>
      <c r="K2246" s="14" t="str">
        <f aca="false">IF(OR($J2246="",$I2246=""),"",IF(OR(AND($J2246="Gelmintoz",$I2246&gt;=2,$I2246&lt;=10),AND($J2246="Onkogematologik",$I2246&gt;=2,$I2246&lt;=18)),"Ha","Yo'q"))</f>
        <v/>
      </c>
      <c r="L2246" s="25"/>
      <c r="M2246" s="12"/>
      <c r="N2246" s="14" t="str">
        <f aca="false">IF(OR($C2246="",$D2246="",$J2246="",$B2246=""),"",IF(COUNTIFS($C$5:$C$2504,$C2246,$D$5:$D$2504,$D2246,$J$5:$J$2504,$J2246,$B$5:$B$2504,$B2246)&gt;1,"Takror",""))</f>
        <v/>
      </c>
    </row>
    <row r="2247" customFormat="false" ht="15" hidden="false" customHeight="false" outlineLevel="0" collapsed="false">
      <c r="A2247" s="8" t="n">
        <v>2243</v>
      </c>
      <c r="B2247" s="13"/>
      <c r="C2247" s="12"/>
      <c r="D2247" s="13"/>
      <c r="E2247" s="24"/>
      <c r="F2247" s="12"/>
      <c r="G2247" s="12"/>
      <c r="H2247" s="25"/>
      <c r="I2247" s="14" t="str">
        <f aca="false">IF(OR($D2247="",$B2247=""),"",INT(($B2247-$D2247)/365.25))</f>
        <v/>
      </c>
      <c r="J2247" s="25"/>
      <c r="K2247" s="14" t="str">
        <f aca="false">IF(OR($J2247="",$I2247=""),"",IF(OR(AND($J2247="Gelmintoz",$I2247&gt;=2,$I2247&lt;=10),AND($J2247="Onkogematologik",$I2247&gt;=2,$I2247&lt;=18)),"Ha","Yo'q"))</f>
        <v/>
      </c>
      <c r="L2247" s="25"/>
      <c r="M2247" s="12"/>
      <c r="N2247" s="14" t="str">
        <f aca="false">IF(OR($C2247="",$D2247="",$J2247="",$B2247=""),"",IF(COUNTIFS($C$5:$C$2504,$C2247,$D$5:$D$2504,$D2247,$J$5:$J$2504,$J2247,$B$5:$B$2504,$B2247)&gt;1,"Takror",""))</f>
        <v/>
      </c>
    </row>
    <row r="2248" customFormat="false" ht="15" hidden="false" customHeight="false" outlineLevel="0" collapsed="false">
      <c r="A2248" s="8" t="n">
        <v>2244</v>
      </c>
      <c r="B2248" s="13"/>
      <c r="C2248" s="12"/>
      <c r="D2248" s="13"/>
      <c r="E2248" s="24"/>
      <c r="F2248" s="12"/>
      <c r="G2248" s="12"/>
      <c r="H2248" s="25"/>
      <c r="I2248" s="14" t="str">
        <f aca="false">IF(OR($D2248="",$B2248=""),"",INT(($B2248-$D2248)/365.25))</f>
        <v/>
      </c>
      <c r="J2248" s="25"/>
      <c r="K2248" s="14" t="str">
        <f aca="false">IF(OR($J2248="",$I2248=""),"",IF(OR(AND($J2248="Gelmintoz",$I2248&gt;=2,$I2248&lt;=10),AND($J2248="Onkogematologik",$I2248&gt;=2,$I2248&lt;=18)),"Ha","Yo'q"))</f>
        <v/>
      </c>
      <c r="L2248" s="25"/>
      <c r="M2248" s="12"/>
      <c r="N2248" s="14" t="str">
        <f aca="false">IF(OR($C2248="",$D2248="",$J2248="",$B2248=""),"",IF(COUNTIFS($C$5:$C$2504,$C2248,$D$5:$D$2504,$D2248,$J$5:$J$2504,$J2248,$B$5:$B$2504,$B2248)&gt;1,"Takror",""))</f>
        <v/>
      </c>
    </row>
    <row r="2249" customFormat="false" ht="15" hidden="false" customHeight="false" outlineLevel="0" collapsed="false">
      <c r="A2249" s="8" t="n">
        <v>2245</v>
      </c>
      <c r="B2249" s="13"/>
      <c r="C2249" s="12"/>
      <c r="D2249" s="13"/>
      <c r="E2249" s="24"/>
      <c r="F2249" s="12"/>
      <c r="G2249" s="12"/>
      <c r="H2249" s="25"/>
      <c r="I2249" s="14" t="str">
        <f aca="false">IF(OR($D2249="",$B2249=""),"",INT(($B2249-$D2249)/365.25))</f>
        <v/>
      </c>
      <c r="J2249" s="25"/>
      <c r="K2249" s="14" t="str">
        <f aca="false">IF(OR($J2249="",$I2249=""),"",IF(OR(AND($J2249="Gelmintoz",$I2249&gt;=2,$I2249&lt;=10),AND($J2249="Onkogematologik",$I2249&gt;=2,$I2249&lt;=18)),"Ha","Yo'q"))</f>
        <v/>
      </c>
      <c r="L2249" s="25"/>
      <c r="M2249" s="12"/>
      <c r="N2249" s="14" t="str">
        <f aca="false">IF(OR($C2249="",$D2249="",$J2249="",$B2249=""),"",IF(COUNTIFS($C$5:$C$2504,$C2249,$D$5:$D$2504,$D2249,$J$5:$J$2504,$J2249,$B$5:$B$2504,$B2249)&gt;1,"Takror",""))</f>
        <v/>
      </c>
    </row>
    <row r="2250" customFormat="false" ht="15" hidden="false" customHeight="false" outlineLevel="0" collapsed="false">
      <c r="A2250" s="8" t="n">
        <v>2246</v>
      </c>
      <c r="B2250" s="13"/>
      <c r="C2250" s="12"/>
      <c r="D2250" s="13"/>
      <c r="E2250" s="24"/>
      <c r="F2250" s="12"/>
      <c r="G2250" s="12"/>
      <c r="H2250" s="25"/>
      <c r="I2250" s="14" t="str">
        <f aca="false">IF(OR($D2250="",$B2250=""),"",INT(($B2250-$D2250)/365.25))</f>
        <v/>
      </c>
      <c r="J2250" s="25"/>
      <c r="K2250" s="14" t="str">
        <f aca="false">IF(OR($J2250="",$I2250=""),"",IF(OR(AND($J2250="Gelmintoz",$I2250&gt;=2,$I2250&lt;=10),AND($J2250="Onkogematologik",$I2250&gt;=2,$I2250&lt;=18)),"Ha","Yo'q"))</f>
        <v/>
      </c>
      <c r="L2250" s="25"/>
      <c r="M2250" s="12"/>
      <c r="N2250" s="14" t="str">
        <f aca="false">IF(OR($C2250="",$D2250="",$J2250="",$B2250=""),"",IF(COUNTIFS($C$5:$C$2504,$C2250,$D$5:$D$2504,$D2250,$J$5:$J$2504,$J2250,$B$5:$B$2504,$B2250)&gt;1,"Takror",""))</f>
        <v/>
      </c>
    </row>
    <row r="2251" customFormat="false" ht="15" hidden="false" customHeight="false" outlineLevel="0" collapsed="false">
      <c r="A2251" s="8" t="n">
        <v>2247</v>
      </c>
      <c r="B2251" s="13"/>
      <c r="C2251" s="12"/>
      <c r="D2251" s="13"/>
      <c r="E2251" s="24"/>
      <c r="F2251" s="12"/>
      <c r="G2251" s="12"/>
      <c r="H2251" s="25"/>
      <c r="I2251" s="14" t="str">
        <f aca="false">IF(OR($D2251="",$B2251=""),"",INT(($B2251-$D2251)/365.25))</f>
        <v/>
      </c>
      <c r="J2251" s="25"/>
      <c r="K2251" s="14" t="str">
        <f aca="false">IF(OR($J2251="",$I2251=""),"",IF(OR(AND($J2251="Gelmintoz",$I2251&gt;=2,$I2251&lt;=10),AND($J2251="Onkogematologik",$I2251&gt;=2,$I2251&lt;=18)),"Ha","Yo'q"))</f>
        <v/>
      </c>
      <c r="L2251" s="25"/>
      <c r="M2251" s="12"/>
      <c r="N2251" s="14" t="str">
        <f aca="false">IF(OR($C2251="",$D2251="",$J2251="",$B2251=""),"",IF(COUNTIFS($C$5:$C$2504,$C2251,$D$5:$D$2504,$D2251,$J$5:$J$2504,$J2251,$B$5:$B$2504,$B2251)&gt;1,"Takror",""))</f>
        <v/>
      </c>
    </row>
    <row r="2252" customFormat="false" ht="15" hidden="false" customHeight="false" outlineLevel="0" collapsed="false">
      <c r="A2252" s="8" t="n">
        <v>2248</v>
      </c>
      <c r="B2252" s="13"/>
      <c r="C2252" s="12"/>
      <c r="D2252" s="13"/>
      <c r="E2252" s="24"/>
      <c r="F2252" s="12"/>
      <c r="G2252" s="12"/>
      <c r="H2252" s="25"/>
      <c r="I2252" s="14" t="str">
        <f aca="false">IF(OR($D2252="",$B2252=""),"",INT(($B2252-$D2252)/365.25))</f>
        <v/>
      </c>
      <c r="J2252" s="25"/>
      <c r="K2252" s="14" t="str">
        <f aca="false">IF(OR($J2252="",$I2252=""),"",IF(OR(AND($J2252="Gelmintoz",$I2252&gt;=2,$I2252&lt;=10),AND($J2252="Onkogematologik",$I2252&gt;=2,$I2252&lt;=18)),"Ha","Yo'q"))</f>
        <v/>
      </c>
      <c r="L2252" s="25"/>
      <c r="M2252" s="12"/>
      <c r="N2252" s="14" t="str">
        <f aca="false">IF(OR($C2252="",$D2252="",$J2252="",$B2252=""),"",IF(COUNTIFS($C$5:$C$2504,$C2252,$D$5:$D$2504,$D2252,$J$5:$J$2504,$J2252,$B$5:$B$2504,$B2252)&gt;1,"Takror",""))</f>
        <v/>
      </c>
    </row>
    <row r="2253" customFormat="false" ht="15" hidden="false" customHeight="false" outlineLevel="0" collapsed="false">
      <c r="A2253" s="8" t="n">
        <v>2249</v>
      </c>
      <c r="B2253" s="13"/>
      <c r="C2253" s="12"/>
      <c r="D2253" s="13"/>
      <c r="E2253" s="24"/>
      <c r="F2253" s="12"/>
      <c r="G2253" s="12"/>
      <c r="H2253" s="25"/>
      <c r="I2253" s="14" t="str">
        <f aca="false">IF(OR($D2253="",$B2253=""),"",INT(($B2253-$D2253)/365.25))</f>
        <v/>
      </c>
      <c r="J2253" s="25"/>
      <c r="K2253" s="14" t="str">
        <f aca="false">IF(OR($J2253="",$I2253=""),"",IF(OR(AND($J2253="Gelmintoz",$I2253&gt;=2,$I2253&lt;=10),AND($J2253="Onkogematologik",$I2253&gt;=2,$I2253&lt;=18)),"Ha","Yo'q"))</f>
        <v/>
      </c>
      <c r="L2253" s="25"/>
      <c r="M2253" s="12"/>
      <c r="N2253" s="14" t="str">
        <f aca="false">IF(OR($C2253="",$D2253="",$J2253="",$B2253=""),"",IF(COUNTIFS($C$5:$C$2504,$C2253,$D$5:$D$2504,$D2253,$J$5:$J$2504,$J2253,$B$5:$B$2504,$B2253)&gt;1,"Takror",""))</f>
        <v/>
      </c>
    </row>
    <row r="2254" customFormat="false" ht="15" hidden="false" customHeight="false" outlineLevel="0" collapsed="false">
      <c r="A2254" s="8" t="n">
        <v>2250</v>
      </c>
      <c r="B2254" s="13"/>
      <c r="C2254" s="12"/>
      <c r="D2254" s="13"/>
      <c r="E2254" s="24"/>
      <c r="F2254" s="12"/>
      <c r="G2254" s="12"/>
      <c r="H2254" s="25"/>
      <c r="I2254" s="14" t="str">
        <f aca="false">IF(OR($D2254="",$B2254=""),"",INT(($B2254-$D2254)/365.25))</f>
        <v/>
      </c>
      <c r="J2254" s="25"/>
      <c r="K2254" s="14" t="str">
        <f aca="false">IF(OR($J2254="",$I2254=""),"",IF(OR(AND($J2254="Gelmintoz",$I2254&gt;=2,$I2254&lt;=10),AND($J2254="Onkogematologik",$I2254&gt;=2,$I2254&lt;=18)),"Ha","Yo'q"))</f>
        <v/>
      </c>
      <c r="L2254" s="25"/>
      <c r="M2254" s="12"/>
      <c r="N2254" s="14" t="str">
        <f aca="false">IF(OR($C2254="",$D2254="",$J2254="",$B2254=""),"",IF(COUNTIFS($C$5:$C$2504,$C2254,$D$5:$D$2504,$D2254,$J$5:$J$2504,$J2254,$B$5:$B$2504,$B2254)&gt;1,"Takror",""))</f>
        <v/>
      </c>
    </row>
    <row r="2255" customFormat="false" ht="15" hidden="false" customHeight="false" outlineLevel="0" collapsed="false">
      <c r="A2255" s="8" t="n">
        <v>2251</v>
      </c>
      <c r="B2255" s="13"/>
      <c r="C2255" s="12"/>
      <c r="D2255" s="13"/>
      <c r="E2255" s="24"/>
      <c r="F2255" s="12"/>
      <c r="G2255" s="12"/>
      <c r="H2255" s="25"/>
      <c r="I2255" s="14" t="str">
        <f aca="false">IF(OR($D2255="",$B2255=""),"",INT(($B2255-$D2255)/365.25))</f>
        <v/>
      </c>
      <c r="J2255" s="25"/>
      <c r="K2255" s="14" t="str">
        <f aca="false">IF(OR($J2255="",$I2255=""),"",IF(OR(AND($J2255="Gelmintoz",$I2255&gt;=2,$I2255&lt;=10),AND($J2255="Onkogematologik",$I2255&gt;=2,$I2255&lt;=18)),"Ha","Yo'q"))</f>
        <v/>
      </c>
      <c r="L2255" s="25"/>
      <c r="M2255" s="12"/>
      <c r="N2255" s="14" t="str">
        <f aca="false">IF(OR($C2255="",$D2255="",$J2255="",$B2255=""),"",IF(COUNTIFS($C$5:$C$2504,$C2255,$D$5:$D$2504,$D2255,$J$5:$J$2504,$J2255,$B$5:$B$2504,$B2255)&gt;1,"Takror",""))</f>
        <v/>
      </c>
    </row>
    <row r="2256" customFormat="false" ht="15" hidden="false" customHeight="false" outlineLevel="0" collapsed="false">
      <c r="A2256" s="8" t="n">
        <v>2252</v>
      </c>
      <c r="B2256" s="13"/>
      <c r="C2256" s="12"/>
      <c r="D2256" s="13"/>
      <c r="E2256" s="24"/>
      <c r="F2256" s="12"/>
      <c r="G2256" s="12"/>
      <c r="H2256" s="25"/>
      <c r="I2256" s="14" t="str">
        <f aca="false">IF(OR($D2256="",$B2256=""),"",INT(($B2256-$D2256)/365.25))</f>
        <v/>
      </c>
      <c r="J2256" s="25"/>
      <c r="K2256" s="14" t="str">
        <f aca="false">IF(OR($J2256="",$I2256=""),"",IF(OR(AND($J2256="Gelmintoz",$I2256&gt;=2,$I2256&lt;=10),AND($J2256="Onkogematologik",$I2256&gt;=2,$I2256&lt;=18)),"Ha","Yo'q"))</f>
        <v/>
      </c>
      <c r="L2256" s="25"/>
      <c r="M2256" s="12"/>
      <c r="N2256" s="14" t="str">
        <f aca="false">IF(OR($C2256="",$D2256="",$J2256="",$B2256=""),"",IF(COUNTIFS($C$5:$C$2504,$C2256,$D$5:$D$2504,$D2256,$J$5:$J$2504,$J2256,$B$5:$B$2504,$B2256)&gt;1,"Takror",""))</f>
        <v/>
      </c>
    </row>
    <row r="2257" customFormat="false" ht="15" hidden="false" customHeight="false" outlineLevel="0" collapsed="false">
      <c r="A2257" s="8" t="n">
        <v>2253</v>
      </c>
      <c r="B2257" s="13"/>
      <c r="C2257" s="12"/>
      <c r="D2257" s="13"/>
      <c r="E2257" s="24"/>
      <c r="F2257" s="12"/>
      <c r="G2257" s="12"/>
      <c r="H2257" s="25"/>
      <c r="I2257" s="14" t="str">
        <f aca="false">IF(OR($D2257="",$B2257=""),"",INT(($B2257-$D2257)/365.25))</f>
        <v/>
      </c>
      <c r="J2257" s="25"/>
      <c r="K2257" s="14" t="str">
        <f aca="false">IF(OR($J2257="",$I2257=""),"",IF(OR(AND($J2257="Gelmintoz",$I2257&gt;=2,$I2257&lt;=10),AND($J2257="Onkogematologik",$I2257&gt;=2,$I2257&lt;=18)),"Ha","Yo'q"))</f>
        <v/>
      </c>
      <c r="L2257" s="25"/>
      <c r="M2257" s="12"/>
      <c r="N2257" s="14" t="str">
        <f aca="false">IF(OR($C2257="",$D2257="",$J2257="",$B2257=""),"",IF(COUNTIFS($C$5:$C$2504,$C2257,$D$5:$D$2504,$D2257,$J$5:$J$2504,$J2257,$B$5:$B$2504,$B2257)&gt;1,"Takror",""))</f>
        <v/>
      </c>
    </row>
    <row r="2258" customFormat="false" ht="15" hidden="false" customHeight="false" outlineLevel="0" collapsed="false">
      <c r="A2258" s="8" t="n">
        <v>2254</v>
      </c>
      <c r="B2258" s="13"/>
      <c r="C2258" s="12"/>
      <c r="D2258" s="13"/>
      <c r="E2258" s="24"/>
      <c r="F2258" s="12"/>
      <c r="G2258" s="12"/>
      <c r="H2258" s="25"/>
      <c r="I2258" s="14" t="str">
        <f aca="false">IF(OR($D2258="",$B2258=""),"",INT(($B2258-$D2258)/365.25))</f>
        <v/>
      </c>
      <c r="J2258" s="25"/>
      <c r="K2258" s="14" t="str">
        <f aca="false">IF(OR($J2258="",$I2258=""),"",IF(OR(AND($J2258="Gelmintoz",$I2258&gt;=2,$I2258&lt;=10),AND($J2258="Onkogematologik",$I2258&gt;=2,$I2258&lt;=18)),"Ha","Yo'q"))</f>
        <v/>
      </c>
      <c r="L2258" s="25"/>
      <c r="M2258" s="12"/>
      <c r="N2258" s="14" t="str">
        <f aca="false">IF(OR($C2258="",$D2258="",$J2258="",$B2258=""),"",IF(COUNTIFS($C$5:$C$2504,$C2258,$D$5:$D$2504,$D2258,$J$5:$J$2504,$J2258,$B$5:$B$2504,$B2258)&gt;1,"Takror",""))</f>
        <v/>
      </c>
    </row>
    <row r="2259" customFormat="false" ht="15" hidden="false" customHeight="false" outlineLevel="0" collapsed="false">
      <c r="A2259" s="8" t="n">
        <v>2255</v>
      </c>
      <c r="B2259" s="13"/>
      <c r="C2259" s="12"/>
      <c r="D2259" s="13"/>
      <c r="E2259" s="24"/>
      <c r="F2259" s="12"/>
      <c r="G2259" s="12"/>
      <c r="H2259" s="25"/>
      <c r="I2259" s="14" t="str">
        <f aca="false">IF(OR($D2259="",$B2259=""),"",INT(($B2259-$D2259)/365.25))</f>
        <v/>
      </c>
      <c r="J2259" s="25"/>
      <c r="K2259" s="14" t="str">
        <f aca="false">IF(OR($J2259="",$I2259=""),"",IF(OR(AND($J2259="Gelmintoz",$I2259&gt;=2,$I2259&lt;=10),AND($J2259="Onkogematologik",$I2259&gt;=2,$I2259&lt;=18)),"Ha","Yo'q"))</f>
        <v/>
      </c>
      <c r="L2259" s="25"/>
      <c r="M2259" s="12"/>
      <c r="N2259" s="14" t="str">
        <f aca="false">IF(OR($C2259="",$D2259="",$J2259="",$B2259=""),"",IF(COUNTIFS($C$5:$C$2504,$C2259,$D$5:$D$2504,$D2259,$J$5:$J$2504,$J2259,$B$5:$B$2504,$B2259)&gt;1,"Takror",""))</f>
        <v/>
      </c>
    </row>
    <row r="2260" customFormat="false" ht="15" hidden="false" customHeight="false" outlineLevel="0" collapsed="false">
      <c r="A2260" s="8" t="n">
        <v>2256</v>
      </c>
      <c r="B2260" s="13"/>
      <c r="C2260" s="12"/>
      <c r="D2260" s="13"/>
      <c r="E2260" s="24"/>
      <c r="F2260" s="12"/>
      <c r="G2260" s="12"/>
      <c r="H2260" s="25"/>
      <c r="I2260" s="14" t="str">
        <f aca="false">IF(OR($D2260="",$B2260=""),"",INT(($B2260-$D2260)/365.25))</f>
        <v/>
      </c>
      <c r="J2260" s="25"/>
      <c r="K2260" s="14" t="str">
        <f aca="false">IF(OR($J2260="",$I2260=""),"",IF(OR(AND($J2260="Gelmintoz",$I2260&gt;=2,$I2260&lt;=10),AND($J2260="Onkogematologik",$I2260&gt;=2,$I2260&lt;=18)),"Ha","Yo'q"))</f>
        <v/>
      </c>
      <c r="L2260" s="25"/>
      <c r="M2260" s="12"/>
      <c r="N2260" s="14" t="str">
        <f aca="false">IF(OR($C2260="",$D2260="",$J2260="",$B2260=""),"",IF(COUNTIFS($C$5:$C$2504,$C2260,$D$5:$D$2504,$D2260,$J$5:$J$2504,$J2260,$B$5:$B$2504,$B2260)&gt;1,"Takror",""))</f>
        <v/>
      </c>
    </row>
    <row r="2261" customFormat="false" ht="15" hidden="false" customHeight="false" outlineLevel="0" collapsed="false">
      <c r="A2261" s="8" t="n">
        <v>2257</v>
      </c>
      <c r="B2261" s="13"/>
      <c r="C2261" s="12"/>
      <c r="D2261" s="13"/>
      <c r="E2261" s="24"/>
      <c r="F2261" s="12"/>
      <c r="G2261" s="12"/>
      <c r="H2261" s="25"/>
      <c r="I2261" s="14" t="str">
        <f aca="false">IF(OR($D2261="",$B2261=""),"",INT(($B2261-$D2261)/365.25))</f>
        <v/>
      </c>
      <c r="J2261" s="25"/>
      <c r="K2261" s="14" t="str">
        <f aca="false">IF(OR($J2261="",$I2261=""),"",IF(OR(AND($J2261="Gelmintoz",$I2261&gt;=2,$I2261&lt;=10),AND($J2261="Onkogematologik",$I2261&gt;=2,$I2261&lt;=18)),"Ha","Yo'q"))</f>
        <v/>
      </c>
      <c r="L2261" s="25"/>
      <c r="M2261" s="12"/>
      <c r="N2261" s="14" t="str">
        <f aca="false">IF(OR($C2261="",$D2261="",$J2261="",$B2261=""),"",IF(COUNTIFS($C$5:$C$2504,$C2261,$D$5:$D$2504,$D2261,$J$5:$J$2504,$J2261,$B$5:$B$2504,$B2261)&gt;1,"Takror",""))</f>
        <v/>
      </c>
    </row>
    <row r="2262" customFormat="false" ht="15" hidden="false" customHeight="false" outlineLevel="0" collapsed="false">
      <c r="A2262" s="8" t="n">
        <v>2258</v>
      </c>
      <c r="B2262" s="13"/>
      <c r="C2262" s="12"/>
      <c r="D2262" s="13"/>
      <c r="E2262" s="24"/>
      <c r="F2262" s="12"/>
      <c r="G2262" s="12"/>
      <c r="H2262" s="25"/>
      <c r="I2262" s="14" t="str">
        <f aca="false">IF(OR($D2262="",$B2262=""),"",INT(($B2262-$D2262)/365.25))</f>
        <v/>
      </c>
      <c r="J2262" s="25"/>
      <c r="K2262" s="14" t="str">
        <f aca="false">IF(OR($J2262="",$I2262=""),"",IF(OR(AND($J2262="Gelmintoz",$I2262&gt;=2,$I2262&lt;=10),AND($J2262="Onkogematologik",$I2262&gt;=2,$I2262&lt;=18)),"Ha","Yo'q"))</f>
        <v/>
      </c>
      <c r="L2262" s="25"/>
      <c r="M2262" s="12"/>
      <c r="N2262" s="14" t="str">
        <f aca="false">IF(OR($C2262="",$D2262="",$J2262="",$B2262=""),"",IF(COUNTIFS($C$5:$C$2504,$C2262,$D$5:$D$2504,$D2262,$J$5:$J$2504,$J2262,$B$5:$B$2504,$B2262)&gt;1,"Takror",""))</f>
        <v/>
      </c>
    </row>
    <row r="2263" customFormat="false" ht="15" hidden="false" customHeight="false" outlineLevel="0" collapsed="false">
      <c r="A2263" s="8" t="n">
        <v>2259</v>
      </c>
      <c r="B2263" s="13"/>
      <c r="C2263" s="12"/>
      <c r="D2263" s="13"/>
      <c r="E2263" s="24"/>
      <c r="F2263" s="12"/>
      <c r="G2263" s="12"/>
      <c r="H2263" s="25"/>
      <c r="I2263" s="14" t="str">
        <f aca="false">IF(OR($D2263="",$B2263=""),"",INT(($B2263-$D2263)/365.25))</f>
        <v/>
      </c>
      <c r="J2263" s="25"/>
      <c r="K2263" s="14" t="str">
        <f aca="false">IF(OR($J2263="",$I2263=""),"",IF(OR(AND($J2263="Gelmintoz",$I2263&gt;=2,$I2263&lt;=10),AND($J2263="Onkogematologik",$I2263&gt;=2,$I2263&lt;=18)),"Ha","Yo'q"))</f>
        <v/>
      </c>
      <c r="L2263" s="25"/>
      <c r="M2263" s="12"/>
      <c r="N2263" s="14" t="str">
        <f aca="false">IF(OR($C2263="",$D2263="",$J2263="",$B2263=""),"",IF(COUNTIFS($C$5:$C$2504,$C2263,$D$5:$D$2504,$D2263,$J$5:$J$2504,$J2263,$B$5:$B$2504,$B2263)&gt;1,"Takror",""))</f>
        <v/>
      </c>
    </row>
    <row r="2264" customFormat="false" ht="15" hidden="false" customHeight="false" outlineLevel="0" collapsed="false">
      <c r="A2264" s="8" t="n">
        <v>2260</v>
      </c>
      <c r="B2264" s="13"/>
      <c r="C2264" s="12"/>
      <c r="D2264" s="13"/>
      <c r="E2264" s="24"/>
      <c r="F2264" s="12"/>
      <c r="G2264" s="12"/>
      <c r="H2264" s="25"/>
      <c r="I2264" s="14" t="str">
        <f aca="false">IF(OR($D2264="",$B2264=""),"",INT(($B2264-$D2264)/365.25))</f>
        <v/>
      </c>
      <c r="J2264" s="25"/>
      <c r="K2264" s="14" t="str">
        <f aca="false">IF(OR($J2264="",$I2264=""),"",IF(OR(AND($J2264="Gelmintoz",$I2264&gt;=2,$I2264&lt;=10),AND($J2264="Onkogematologik",$I2264&gt;=2,$I2264&lt;=18)),"Ha","Yo'q"))</f>
        <v/>
      </c>
      <c r="L2264" s="25"/>
      <c r="M2264" s="12"/>
      <c r="N2264" s="14" t="str">
        <f aca="false">IF(OR($C2264="",$D2264="",$J2264="",$B2264=""),"",IF(COUNTIFS($C$5:$C$2504,$C2264,$D$5:$D$2504,$D2264,$J$5:$J$2504,$J2264,$B$5:$B$2504,$B2264)&gt;1,"Takror",""))</f>
        <v/>
      </c>
    </row>
    <row r="2265" customFormat="false" ht="15" hidden="false" customHeight="false" outlineLevel="0" collapsed="false">
      <c r="A2265" s="8" t="n">
        <v>2261</v>
      </c>
      <c r="B2265" s="13"/>
      <c r="C2265" s="12"/>
      <c r="D2265" s="13"/>
      <c r="E2265" s="24"/>
      <c r="F2265" s="12"/>
      <c r="G2265" s="12"/>
      <c r="H2265" s="25"/>
      <c r="I2265" s="14" t="str">
        <f aca="false">IF(OR($D2265="",$B2265=""),"",INT(($B2265-$D2265)/365.25))</f>
        <v/>
      </c>
      <c r="J2265" s="25"/>
      <c r="K2265" s="14" t="str">
        <f aca="false">IF(OR($J2265="",$I2265=""),"",IF(OR(AND($J2265="Gelmintoz",$I2265&gt;=2,$I2265&lt;=10),AND($J2265="Onkogematologik",$I2265&gt;=2,$I2265&lt;=18)),"Ha","Yo'q"))</f>
        <v/>
      </c>
      <c r="L2265" s="25"/>
      <c r="M2265" s="12"/>
      <c r="N2265" s="14" t="str">
        <f aca="false">IF(OR($C2265="",$D2265="",$J2265="",$B2265=""),"",IF(COUNTIFS($C$5:$C$2504,$C2265,$D$5:$D$2504,$D2265,$J$5:$J$2504,$J2265,$B$5:$B$2504,$B2265)&gt;1,"Takror",""))</f>
        <v/>
      </c>
    </row>
    <row r="2266" customFormat="false" ht="15" hidden="false" customHeight="false" outlineLevel="0" collapsed="false">
      <c r="A2266" s="8" t="n">
        <v>2262</v>
      </c>
      <c r="B2266" s="13"/>
      <c r="C2266" s="12"/>
      <c r="D2266" s="13"/>
      <c r="E2266" s="24"/>
      <c r="F2266" s="12"/>
      <c r="G2266" s="12"/>
      <c r="H2266" s="25"/>
      <c r="I2266" s="14" t="str">
        <f aca="false">IF(OR($D2266="",$B2266=""),"",INT(($B2266-$D2266)/365.25))</f>
        <v/>
      </c>
      <c r="J2266" s="25"/>
      <c r="K2266" s="14" t="str">
        <f aca="false">IF(OR($J2266="",$I2266=""),"",IF(OR(AND($J2266="Gelmintoz",$I2266&gt;=2,$I2266&lt;=10),AND($J2266="Onkogematologik",$I2266&gt;=2,$I2266&lt;=18)),"Ha","Yo'q"))</f>
        <v/>
      </c>
      <c r="L2266" s="25"/>
      <c r="M2266" s="12"/>
      <c r="N2266" s="14" t="str">
        <f aca="false">IF(OR($C2266="",$D2266="",$J2266="",$B2266=""),"",IF(COUNTIFS($C$5:$C$2504,$C2266,$D$5:$D$2504,$D2266,$J$5:$J$2504,$J2266,$B$5:$B$2504,$B2266)&gt;1,"Takror",""))</f>
        <v/>
      </c>
    </row>
    <row r="2267" customFormat="false" ht="15" hidden="false" customHeight="false" outlineLevel="0" collapsed="false">
      <c r="A2267" s="8" t="n">
        <v>2263</v>
      </c>
      <c r="B2267" s="13"/>
      <c r="C2267" s="12"/>
      <c r="D2267" s="13"/>
      <c r="E2267" s="24"/>
      <c r="F2267" s="12"/>
      <c r="G2267" s="12"/>
      <c r="H2267" s="25"/>
      <c r="I2267" s="14" t="str">
        <f aca="false">IF(OR($D2267="",$B2267=""),"",INT(($B2267-$D2267)/365.25))</f>
        <v/>
      </c>
      <c r="J2267" s="25"/>
      <c r="K2267" s="14" t="str">
        <f aca="false">IF(OR($J2267="",$I2267=""),"",IF(OR(AND($J2267="Gelmintoz",$I2267&gt;=2,$I2267&lt;=10),AND($J2267="Onkogematologik",$I2267&gt;=2,$I2267&lt;=18)),"Ha","Yo'q"))</f>
        <v/>
      </c>
      <c r="L2267" s="25"/>
      <c r="M2267" s="12"/>
      <c r="N2267" s="14" t="str">
        <f aca="false">IF(OR($C2267="",$D2267="",$J2267="",$B2267=""),"",IF(COUNTIFS($C$5:$C$2504,$C2267,$D$5:$D$2504,$D2267,$J$5:$J$2504,$J2267,$B$5:$B$2504,$B2267)&gt;1,"Takror",""))</f>
        <v/>
      </c>
    </row>
    <row r="2268" customFormat="false" ht="15" hidden="false" customHeight="false" outlineLevel="0" collapsed="false">
      <c r="A2268" s="8" t="n">
        <v>2264</v>
      </c>
      <c r="B2268" s="13"/>
      <c r="C2268" s="12"/>
      <c r="D2268" s="13"/>
      <c r="E2268" s="24"/>
      <c r="F2268" s="12"/>
      <c r="G2268" s="12"/>
      <c r="H2268" s="25"/>
      <c r="I2268" s="14" t="str">
        <f aca="false">IF(OR($D2268="",$B2268=""),"",INT(($B2268-$D2268)/365.25))</f>
        <v/>
      </c>
      <c r="J2268" s="25"/>
      <c r="K2268" s="14" t="str">
        <f aca="false">IF(OR($J2268="",$I2268=""),"",IF(OR(AND($J2268="Gelmintoz",$I2268&gt;=2,$I2268&lt;=10),AND($J2268="Onkogematologik",$I2268&gt;=2,$I2268&lt;=18)),"Ha","Yo'q"))</f>
        <v/>
      </c>
      <c r="L2268" s="25"/>
      <c r="M2268" s="12"/>
      <c r="N2268" s="14" t="str">
        <f aca="false">IF(OR($C2268="",$D2268="",$J2268="",$B2268=""),"",IF(COUNTIFS($C$5:$C$2504,$C2268,$D$5:$D$2504,$D2268,$J$5:$J$2504,$J2268,$B$5:$B$2504,$B2268)&gt;1,"Takror",""))</f>
        <v/>
      </c>
    </row>
    <row r="2269" customFormat="false" ht="15" hidden="false" customHeight="false" outlineLevel="0" collapsed="false">
      <c r="A2269" s="8" t="n">
        <v>2265</v>
      </c>
      <c r="B2269" s="13"/>
      <c r="C2269" s="12"/>
      <c r="D2269" s="13"/>
      <c r="E2269" s="24"/>
      <c r="F2269" s="12"/>
      <c r="G2269" s="12"/>
      <c r="H2269" s="25"/>
      <c r="I2269" s="14" t="str">
        <f aca="false">IF(OR($D2269="",$B2269=""),"",INT(($B2269-$D2269)/365.25))</f>
        <v/>
      </c>
      <c r="J2269" s="25"/>
      <c r="K2269" s="14" t="str">
        <f aca="false">IF(OR($J2269="",$I2269=""),"",IF(OR(AND($J2269="Gelmintoz",$I2269&gt;=2,$I2269&lt;=10),AND($J2269="Onkogematologik",$I2269&gt;=2,$I2269&lt;=18)),"Ha","Yo'q"))</f>
        <v/>
      </c>
      <c r="L2269" s="25"/>
      <c r="M2269" s="12"/>
      <c r="N2269" s="14" t="str">
        <f aca="false">IF(OR($C2269="",$D2269="",$J2269="",$B2269=""),"",IF(COUNTIFS($C$5:$C$2504,$C2269,$D$5:$D$2504,$D2269,$J$5:$J$2504,$J2269,$B$5:$B$2504,$B2269)&gt;1,"Takror",""))</f>
        <v/>
      </c>
    </row>
    <row r="2270" customFormat="false" ht="15" hidden="false" customHeight="false" outlineLevel="0" collapsed="false">
      <c r="A2270" s="8" t="n">
        <v>2266</v>
      </c>
      <c r="B2270" s="13"/>
      <c r="C2270" s="12"/>
      <c r="D2270" s="13"/>
      <c r="E2270" s="24"/>
      <c r="F2270" s="12"/>
      <c r="G2270" s="12"/>
      <c r="H2270" s="25"/>
      <c r="I2270" s="14" t="str">
        <f aca="false">IF(OR($D2270="",$B2270=""),"",INT(($B2270-$D2270)/365.25))</f>
        <v/>
      </c>
      <c r="J2270" s="25"/>
      <c r="K2270" s="14" t="str">
        <f aca="false">IF(OR($J2270="",$I2270=""),"",IF(OR(AND($J2270="Gelmintoz",$I2270&gt;=2,$I2270&lt;=10),AND($J2270="Onkogematologik",$I2270&gt;=2,$I2270&lt;=18)),"Ha","Yo'q"))</f>
        <v/>
      </c>
      <c r="L2270" s="25"/>
      <c r="M2270" s="12"/>
      <c r="N2270" s="14" t="str">
        <f aca="false">IF(OR($C2270="",$D2270="",$J2270="",$B2270=""),"",IF(COUNTIFS($C$5:$C$2504,$C2270,$D$5:$D$2504,$D2270,$J$5:$J$2504,$J2270,$B$5:$B$2504,$B2270)&gt;1,"Takror",""))</f>
        <v/>
      </c>
    </row>
    <row r="2271" customFormat="false" ht="15" hidden="false" customHeight="false" outlineLevel="0" collapsed="false">
      <c r="A2271" s="8" t="n">
        <v>2267</v>
      </c>
      <c r="B2271" s="13"/>
      <c r="C2271" s="12"/>
      <c r="D2271" s="13"/>
      <c r="E2271" s="24"/>
      <c r="F2271" s="12"/>
      <c r="G2271" s="12"/>
      <c r="H2271" s="25"/>
      <c r="I2271" s="14" t="str">
        <f aca="false">IF(OR($D2271="",$B2271=""),"",INT(($B2271-$D2271)/365.25))</f>
        <v/>
      </c>
      <c r="J2271" s="25"/>
      <c r="K2271" s="14" t="str">
        <f aca="false">IF(OR($J2271="",$I2271=""),"",IF(OR(AND($J2271="Gelmintoz",$I2271&gt;=2,$I2271&lt;=10),AND($J2271="Onkogematologik",$I2271&gt;=2,$I2271&lt;=18)),"Ha","Yo'q"))</f>
        <v/>
      </c>
      <c r="L2271" s="25"/>
      <c r="M2271" s="12"/>
      <c r="N2271" s="14" t="str">
        <f aca="false">IF(OR($C2271="",$D2271="",$J2271="",$B2271=""),"",IF(COUNTIFS($C$5:$C$2504,$C2271,$D$5:$D$2504,$D2271,$J$5:$J$2504,$J2271,$B$5:$B$2504,$B2271)&gt;1,"Takror",""))</f>
        <v/>
      </c>
    </row>
    <row r="2272" customFormat="false" ht="15" hidden="false" customHeight="false" outlineLevel="0" collapsed="false">
      <c r="A2272" s="8" t="n">
        <v>2268</v>
      </c>
      <c r="B2272" s="13"/>
      <c r="C2272" s="12"/>
      <c r="D2272" s="13"/>
      <c r="E2272" s="24"/>
      <c r="F2272" s="12"/>
      <c r="G2272" s="12"/>
      <c r="H2272" s="25"/>
      <c r="I2272" s="14" t="str">
        <f aca="false">IF(OR($D2272="",$B2272=""),"",INT(($B2272-$D2272)/365.25))</f>
        <v/>
      </c>
      <c r="J2272" s="25"/>
      <c r="K2272" s="14" t="str">
        <f aca="false">IF(OR($J2272="",$I2272=""),"",IF(OR(AND($J2272="Gelmintoz",$I2272&gt;=2,$I2272&lt;=10),AND($J2272="Onkogematologik",$I2272&gt;=2,$I2272&lt;=18)),"Ha","Yo'q"))</f>
        <v/>
      </c>
      <c r="L2272" s="25"/>
      <c r="M2272" s="12"/>
      <c r="N2272" s="14" t="str">
        <f aca="false">IF(OR($C2272="",$D2272="",$J2272="",$B2272=""),"",IF(COUNTIFS($C$5:$C$2504,$C2272,$D$5:$D$2504,$D2272,$J$5:$J$2504,$J2272,$B$5:$B$2504,$B2272)&gt;1,"Takror",""))</f>
        <v/>
      </c>
    </row>
    <row r="2273" customFormat="false" ht="15" hidden="false" customHeight="false" outlineLevel="0" collapsed="false">
      <c r="A2273" s="8" t="n">
        <v>2269</v>
      </c>
      <c r="B2273" s="13"/>
      <c r="C2273" s="12"/>
      <c r="D2273" s="13"/>
      <c r="E2273" s="24"/>
      <c r="F2273" s="12"/>
      <c r="G2273" s="12"/>
      <c r="H2273" s="25"/>
      <c r="I2273" s="14" t="str">
        <f aca="false">IF(OR($D2273="",$B2273=""),"",INT(($B2273-$D2273)/365.25))</f>
        <v/>
      </c>
      <c r="J2273" s="25"/>
      <c r="K2273" s="14" t="str">
        <f aca="false">IF(OR($J2273="",$I2273=""),"",IF(OR(AND($J2273="Gelmintoz",$I2273&gt;=2,$I2273&lt;=10),AND($J2273="Onkogematologik",$I2273&gt;=2,$I2273&lt;=18)),"Ha","Yo'q"))</f>
        <v/>
      </c>
      <c r="L2273" s="25"/>
      <c r="M2273" s="12"/>
      <c r="N2273" s="14" t="str">
        <f aca="false">IF(OR($C2273="",$D2273="",$J2273="",$B2273=""),"",IF(COUNTIFS($C$5:$C$2504,$C2273,$D$5:$D$2504,$D2273,$J$5:$J$2504,$J2273,$B$5:$B$2504,$B2273)&gt;1,"Takror",""))</f>
        <v/>
      </c>
    </row>
    <row r="2274" customFormat="false" ht="15" hidden="false" customHeight="false" outlineLevel="0" collapsed="false">
      <c r="A2274" s="8" t="n">
        <v>2270</v>
      </c>
      <c r="B2274" s="13"/>
      <c r="C2274" s="12"/>
      <c r="D2274" s="13"/>
      <c r="E2274" s="24"/>
      <c r="F2274" s="12"/>
      <c r="G2274" s="12"/>
      <c r="H2274" s="25"/>
      <c r="I2274" s="14" t="str">
        <f aca="false">IF(OR($D2274="",$B2274=""),"",INT(($B2274-$D2274)/365.25))</f>
        <v/>
      </c>
      <c r="J2274" s="25"/>
      <c r="K2274" s="14" t="str">
        <f aca="false">IF(OR($J2274="",$I2274=""),"",IF(OR(AND($J2274="Gelmintoz",$I2274&gt;=2,$I2274&lt;=10),AND($J2274="Onkogematologik",$I2274&gt;=2,$I2274&lt;=18)),"Ha","Yo'q"))</f>
        <v/>
      </c>
      <c r="L2274" s="25"/>
      <c r="M2274" s="12"/>
      <c r="N2274" s="14" t="str">
        <f aca="false">IF(OR($C2274="",$D2274="",$J2274="",$B2274=""),"",IF(COUNTIFS($C$5:$C$2504,$C2274,$D$5:$D$2504,$D2274,$J$5:$J$2504,$J2274,$B$5:$B$2504,$B2274)&gt;1,"Takror",""))</f>
        <v/>
      </c>
    </row>
    <row r="2275" customFormat="false" ht="15" hidden="false" customHeight="false" outlineLevel="0" collapsed="false">
      <c r="A2275" s="8" t="n">
        <v>2271</v>
      </c>
      <c r="B2275" s="13"/>
      <c r="C2275" s="12"/>
      <c r="D2275" s="13"/>
      <c r="E2275" s="24"/>
      <c r="F2275" s="12"/>
      <c r="G2275" s="12"/>
      <c r="H2275" s="25"/>
      <c r="I2275" s="14" t="str">
        <f aca="false">IF(OR($D2275="",$B2275=""),"",INT(($B2275-$D2275)/365.25))</f>
        <v/>
      </c>
      <c r="J2275" s="25"/>
      <c r="K2275" s="14" t="str">
        <f aca="false">IF(OR($J2275="",$I2275=""),"",IF(OR(AND($J2275="Gelmintoz",$I2275&gt;=2,$I2275&lt;=10),AND($J2275="Onkogematologik",$I2275&gt;=2,$I2275&lt;=18)),"Ha","Yo'q"))</f>
        <v/>
      </c>
      <c r="L2275" s="25"/>
      <c r="M2275" s="12"/>
      <c r="N2275" s="14" t="str">
        <f aca="false">IF(OR($C2275="",$D2275="",$J2275="",$B2275=""),"",IF(COUNTIFS($C$5:$C$2504,$C2275,$D$5:$D$2504,$D2275,$J$5:$J$2504,$J2275,$B$5:$B$2504,$B2275)&gt;1,"Takror",""))</f>
        <v/>
      </c>
    </row>
    <row r="2276" customFormat="false" ht="15" hidden="false" customHeight="false" outlineLevel="0" collapsed="false">
      <c r="A2276" s="8" t="n">
        <v>2272</v>
      </c>
      <c r="B2276" s="13"/>
      <c r="C2276" s="12"/>
      <c r="D2276" s="13"/>
      <c r="E2276" s="24"/>
      <c r="F2276" s="12"/>
      <c r="G2276" s="12"/>
      <c r="H2276" s="25"/>
      <c r="I2276" s="14" t="str">
        <f aca="false">IF(OR($D2276="",$B2276=""),"",INT(($B2276-$D2276)/365.25))</f>
        <v/>
      </c>
      <c r="J2276" s="25"/>
      <c r="K2276" s="14" t="str">
        <f aca="false">IF(OR($J2276="",$I2276=""),"",IF(OR(AND($J2276="Gelmintoz",$I2276&gt;=2,$I2276&lt;=10),AND($J2276="Onkogematologik",$I2276&gt;=2,$I2276&lt;=18)),"Ha","Yo'q"))</f>
        <v/>
      </c>
      <c r="L2276" s="25"/>
      <c r="M2276" s="12"/>
      <c r="N2276" s="14" t="str">
        <f aca="false">IF(OR($C2276="",$D2276="",$J2276="",$B2276=""),"",IF(COUNTIFS($C$5:$C$2504,$C2276,$D$5:$D$2504,$D2276,$J$5:$J$2504,$J2276,$B$5:$B$2504,$B2276)&gt;1,"Takror",""))</f>
        <v/>
      </c>
    </row>
    <row r="2277" customFormat="false" ht="15" hidden="false" customHeight="false" outlineLevel="0" collapsed="false">
      <c r="A2277" s="8" t="n">
        <v>2273</v>
      </c>
      <c r="B2277" s="13"/>
      <c r="C2277" s="12"/>
      <c r="D2277" s="13"/>
      <c r="E2277" s="24"/>
      <c r="F2277" s="12"/>
      <c r="G2277" s="12"/>
      <c r="H2277" s="25"/>
      <c r="I2277" s="14" t="str">
        <f aca="false">IF(OR($D2277="",$B2277=""),"",INT(($B2277-$D2277)/365.25))</f>
        <v/>
      </c>
      <c r="J2277" s="25"/>
      <c r="K2277" s="14" t="str">
        <f aca="false">IF(OR($J2277="",$I2277=""),"",IF(OR(AND($J2277="Gelmintoz",$I2277&gt;=2,$I2277&lt;=10),AND($J2277="Onkogematologik",$I2277&gt;=2,$I2277&lt;=18)),"Ha","Yo'q"))</f>
        <v/>
      </c>
      <c r="L2277" s="25"/>
      <c r="M2277" s="12"/>
      <c r="N2277" s="14" t="str">
        <f aca="false">IF(OR($C2277="",$D2277="",$J2277="",$B2277=""),"",IF(COUNTIFS($C$5:$C$2504,$C2277,$D$5:$D$2504,$D2277,$J$5:$J$2504,$J2277,$B$5:$B$2504,$B2277)&gt;1,"Takror",""))</f>
        <v/>
      </c>
    </row>
    <row r="2278" customFormat="false" ht="15" hidden="false" customHeight="false" outlineLevel="0" collapsed="false">
      <c r="A2278" s="8" t="n">
        <v>2274</v>
      </c>
      <c r="B2278" s="13"/>
      <c r="C2278" s="12"/>
      <c r="D2278" s="13"/>
      <c r="E2278" s="24"/>
      <c r="F2278" s="12"/>
      <c r="G2278" s="12"/>
      <c r="H2278" s="25"/>
      <c r="I2278" s="14" t="str">
        <f aca="false">IF(OR($D2278="",$B2278=""),"",INT(($B2278-$D2278)/365.25))</f>
        <v/>
      </c>
      <c r="J2278" s="25"/>
      <c r="K2278" s="14" t="str">
        <f aca="false">IF(OR($J2278="",$I2278=""),"",IF(OR(AND($J2278="Gelmintoz",$I2278&gt;=2,$I2278&lt;=10),AND($J2278="Onkogematologik",$I2278&gt;=2,$I2278&lt;=18)),"Ha","Yo'q"))</f>
        <v/>
      </c>
      <c r="L2278" s="25"/>
      <c r="M2278" s="12"/>
      <c r="N2278" s="14" t="str">
        <f aca="false">IF(OR($C2278="",$D2278="",$J2278="",$B2278=""),"",IF(COUNTIFS($C$5:$C$2504,$C2278,$D$5:$D$2504,$D2278,$J$5:$J$2504,$J2278,$B$5:$B$2504,$B2278)&gt;1,"Takror",""))</f>
        <v/>
      </c>
    </row>
    <row r="2279" customFormat="false" ht="15" hidden="false" customHeight="false" outlineLevel="0" collapsed="false">
      <c r="A2279" s="8" t="n">
        <v>2275</v>
      </c>
      <c r="B2279" s="13"/>
      <c r="C2279" s="12"/>
      <c r="D2279" s="13"/>
      <c r="E2279" s="24"/>
      <c r="F2279" s="12"/>
      <c r="G2279" s="12"/>
      <c r="H2279" s="25"/>
      <c r="I2279" s="14" t="str">
        <f aca="false">IF(OR($D2279="",$B2279=""),"",INT(($B2279-$D2279)/365.25))</f>
        <v/>
      </c>
      <c r="J2279" s="25"/>
      <c r="K2279" s="14" t="str">
        <f aca="false">IF(OR($J2279="",$I2279=""),"",IF(OR(AND($J2279="Gelmintoz",$I2279&gt;=2,$I2279&lt;=10),AND($J2279="Onkogematologik",$I2279&gt;=2,$I2279&lt;=18)),"Ha","Yo'q"))</f>
        <v/>
      </c>
      <c r="L2279" s="25"/>
      <c r="M2279" s="12"/>
      <c r="N2279" s="14" t="str">
        <f aca="false">IF(OR($C2279="",$D2279="",$J2279="",$B2279=""),"",IF(COUNTIFS($C$5:$C$2504,$C2279,$D$5:$D$2504,$D2279,$J$5:$J$2504,$J2279,$B$5:$B$2504,$B2279)&gt;1,"Takror",""))</f>
        <v/>
      </c>
    </row>
    <row r="2280" customFormat="false" ht="15" hidden="false" customHeight="false" outlineLevel="0" collapsed="false">
      <c r="A2280" s="8" t="n">
        <v>2276</v>
      </c>
      <c r="B2280" s="13"/>
      <c r="C2280" s="12"/>
      <c r="D2280" s="13"/>
      <c r="E2280" s="24"/>
      <c r="F2280" s="12"/>
      <c r="G2280" s="12"/>
      <c r="H2280" s="25"/>
      <c r="I2280" s="14" t="str">
        <f aca="false">IF(OR($D2280="",$B2280=""),"",INT(($B2280-$D2280)/365.25))</f>
        <v/>
      </c>
      <c r="J2280" s="25"/>
      <c r="K2280" s="14" t="str">
        <f aca="false">IF(OR($J2280="",$I2280=""),"",IF(OR(AND($J2280="Gelmintoz",$I2280&gt;=2,$I2280&lt;=10),AND($J2280="Onkogematologik",$I2280&gt;=2,$I2280&lt;=18)),"Ha","Yo'q"))</f>
        <v/>
      </c>
      <c r="L2280" s="25"/>
      <c r="M2280" s="12"/>
      <c r="N2280" s="14" t="str">
        <f aca="false">IF(OR($C2280="",$D2280="",$J2280="",$B2280=""),"",IF(COUNTIFS($C$5:$C$2504,$C2280,$D$5:$D$2504,$D2280,$J$5:$J$2504,$J2280,$B$5:$B$2504,$B2280)&gt;1,"Takror",""))</f>
        <v/>
      </c>
    </row>
    <row r="2281" customFormat="false" ht="15" hidden="false" customHeight="false" outlineLevel="0" collapsed="false">
      <c r="A2281" s="8" t="n">
        <v>2277</v>
      </c>
      <c r="B2281" s="13"/>
      <c r="C2281" s="12"/>
      <c r="D2281" s="13"/>
      <c r="E2281" s="24"/>
      <c r="F2281" s="12"/>
      <c r="G2281" s="12"/>
      <c r="H2281" s="25"/>
      <c r="I2281" s="14" t="str">
        <f aca="false">IF(OR($D2281="",$B2281=""),"",INT(($B2281-$D2281)/365.25))</f>
        <v/>
      </c>
      <c r="J2281" s="25"/>
      <c r="K2281" s="14" t="str">
        <f aca="false">IF(OR($J2281="",$I2281=""),"",IF(OR(AND($J2281="Gelmintoz",$I2281&gt;=2,$I2281&lt;=10),AND($J2281="Onkogematologik",$I2281&gt;=2,$I2281&lt;=18)),"Ha","Yo'q"))</f>
        <v/>
      </c>
      <c r="L2281" s="25"/>
      <c r="M2281" s="12"/>
      <c r="N2281" s="14" t="str">
        <f aca="false">IF(OR($C2281="",$D2281="",$J2281="",$B2281=""),"",IF(COUNTIFS($C$5:$C$2504,$C2281,$D$5:$D$2504,$D2281,$J$5:$J$2504,$J2281,$B$5:$B$2504,$B2281)&gt;1,"Takror",""))</f>
        <v/>
      </c>
    </row>
    <row r="2282" customFormat="false" ht="15" hidden="false" customHeight="false" outlineLevel="0" collapsed="false">
      <c r="A2282" s="8" t="n">
        <v>2278</v>
      </c>
      <c r="B2282" s="13"/>
      <c r="C2282" s="12"/>
      <c r="D2282" s="13"/>
      <c r="E2282" s="24"/>
      <c r="F2282" s="12"/>
      <c r="G2282" s="12"/>
      <c r="H2282" s="25"/>
      <c r="I2282" s="14" t="str">
        <f aca="false">IF(OR($D2282="",$B2282=""),"",INT(($B2282-$D2282)/365.25))</f>
        <v/>
      </c>
      <c r="J2282" s="25"/>
      <c r="K2282" s="14" t="str">
        <f aca="false">IF(OR($J2282="",$I2282=""),"",IF(OR(AND($J2282="Gelmintoz",$I2282&gt;=2,$I2282&lt;=10),AND($J2282="Onkogematologik",$I2282&gt;=2,$I2282&lt;=18)),"Ha","Yo'q"))</f>
        <v/>
      </c>
      <c r="L2282" s="25"/>
      <c r="M2282" s="12"/>
      <c r="N2282" s="14" t="str">
        <f aca="false">IF(OR($C2282="",$D2282="",$J2282="",$B2282=""),"",IF(COUNTIFS($C$5:$C$2504,$C2282,$D$5:$D$2504,$D2282,$J$5:$J$2504,$J2282,$B$5:$B$2504,$B2282)&gt;1,"Takror",""))</f>
        <v/>
      </c>
    </row>
    <row r="2283" customFormat="false" ht="15" hidden="false" customHeight="false" outlineLevel="0" collapsed="false">
      <c r="A2283" s="8" t="n">
        <v>2279</v>
      </c>
      <c r="B2283" s="13"/>
      <c r="C2283" s="12"/>
      <c r="D2283" s="13"/>
      <c r="E2283" s="24"/>
      <c r="F2283" s="12"/>
      <c r="G2283" s="12"/>
      <c r="H2283" s="25"/>
      <c r="I2283" s="14" t="str">
        <f aca="false">IF(OR($D2283="",$B2283=""),"",INT(($B2283-$D2283)/365.25))</f>
        <v/>
      </c>
      <c r="J2283" s="25"/>
      <c r="K2283" s="14" t="str">
        <f aca="false">IF(OR($J2283="",$I2283=""),"",IF(OR(AND($J2283="Gelmintoz",$I2283&gt;=2,$I2283&lt;=10),AND($J2283="Onkogematologik",$I2283&gt;=2,$I2283&lt;=18)),"Ha","Yo'q"))</f>
        <v/>
      </c>
      <c r="L2283" s="25"/>
      <c r="M2283" s="12"/>
      <c r="N2283" s="14" t="str">
        <f aca="false">IF(OR($C2283="",$D2283="",$J2283="",$B2283=""),"",IF(COUNTIFS($C$5:$C$2504,$C2283,$D$5:$D$2504,$D2283,$J$5:$J$2504,$J2283,$B$5:$B$2504,$B2283)&gt;1,"Takror",""))</f>
        <v/>
      </c>
    </row>
    <row r="2284" customFormat="false" ht="15" hidden="false" customHeight="false" outlineLevel="0" collapsed="false">
      <c r="A2284" s="8" t="n">
        <v>2280</v>
      </c>
      <c r="B2284" s="13"/>
      <c r="C2284" s="12"/>
      <c r="D2284" s="13"/>
      <c r="E2284" s="24"/>
      <c r="F2284" s="12"/>
      <c r="G2284" s="12"/>
      <c r="H2284" s="25"/>
      <c r="I2284" s="14" t="str">
        <f aca="false">IF(OR($D2284="",$B2284=""),"",INT(($B2284-$D2284)/365.25))</f>
        <v/>
      </c>
      <c r="J2284" s="25"/>
      <c r="K2284" s="14" t="str">
        <f aca="false">IF(OR($J2284="",$I2284=""),"",IF(OR(AND($J2284="Gelmintoz",$I2284&gt;=2,$I2284&lt;=10),AND($J2284="Onkogematologik",$I2284&gt;=2,$I2284&lt;=18)),"Ha","Yo'q"))</f>
        <v/>
      </c>
      <c r="L2284" s="25"/>
      <c r="M2284" s="12"/>
      <c r="N2284" s="14" t="str">
        <f aca="false">IF(OR($C2284="",$D2284="",$J2284="",$B2284=""),"",IF(COUNTIFS($C$5:$C$2504,$C2284,$D$5:$D$2504,$D2284,$J$5:$J$2504,$J2284,$B$5:$B$2504,$B2284)&gt;1,"Takror",""))</f>
        <v/>
      </c>
    </row>
    <row r="2285" customFormat="false" ht="15" hidden="false" customHeight="false" outlineLevel="0" collapsed="false">
      <c r="A2285" s="8" t="n">
        <v>2281</v>
      </c>
      <c r="B2285" s="13"/>
      <c r="C2285" s="12"/>
      <c r="D2285" s="13"/>
      <c r="E2285" s="24"/>
      <c r="F2285" s="12"/>
      <c r="G2285" s="12"/>
      <c r="H2285" s="25"/>
      <c r="I2285" s="14" t="str">
        <f aca="false">IF(OR($D2285="",$B2285=""),"",INT(($B2285-$D2285)/365.25))</f>
        <v/>
      </c>
      <c r="J2285" s="25"/>
      <c r="K2285" s="14" t="str">
        <f aca="false">IF(OR($J2285="",$I2285=""),"",IF(OR(AND($J2285="Gelmintoz",$I2285&gt;=2,$I2285&lt;=10),AND($J2285="Onkogematologik",$I2285&gt;=2,$I2285&lt;=18)),"Ha","Yo'q"))</f>
        <v/>
      </c>
      <c r="L2285" s="25"/>
      <c r="M2285" s="12"/>
      <c r="N2285" s="14" t="str">
        <f aca="false">IF(OR($C2285="",$D2285="",$J2285="",$B2285=""),"",IF(COUNTIFS($C$5:$C$2504,$C2285,$D$5:$D$2504,$D2285,$J$5:$J$2504,$J2285,$B$5:$B$2504,$B2285)&gt;1,"Takror",""))</f>
        <v/>
      </c>
    </row>
    <row r="2286" customFormat="false" ht="15" hidden="false" customHeight="false" outlineLevel="0" collapsed="false">
      <c r="A2286" s="8" t="n">
        <v>2282</v>
      </c>
      <c r="B2286" s="13"/>
      <c r="C2286" s="12"/>
      <c r="D2286" s="13"/>
      <c r="E2286" s="24"/>
      <c r="F2286" s="12"/>
      <c r="G2286" s="12"/>
      <c r="H2286" s="25"/>
      <c r="I2286" s="14" t="str">
        <f aca="false">IF(OR($D2286="",$B2286=""),"",INT(($B2286-$D2286)/365.25))</f>
        <v/>
      </c>
      <c r="J2286" s="25"/>
      <c r="K2286" s="14" t="str">
        <f aca="false">IF(OR($J2286="",$I2286=""),"",IF(OR(AND($J2286="Gelmintoz",$I2286&gt;=2,$I2286&lt;=10),AND($J2286="Onkogematologik",$I2286&gt;=2,$I2286&lt;=18)),"Ha","Yo'q"))</f>
        <v/>
      </c>
      <c r="L2286" s="25"/>
      <c r="M2286" s="12"/>
      <c r="N2286" s="14" t="str">
        <f aca="false">IF(OR($C2286="",$D2286="",$J2286="",$B2286=""),"",IF(COUNTIFS($C$5:$C$2504,$C2286,$D$5:$D$2504,$D2286,$J$5:$J$2504,$J2286,$B$5:$B$2504,$B2286)&gt;1,"Takror",""))</f>
        <v/>
      </c>
    </row>
    <row r="2287" customFormat="false" ht="15" hidden="false" customHeight="false" outlineLevel="0" collapsed="false">
      <c r="A2287" s="8" t="n">
        <v>2283</v>
      </c>
      <c r="B2287" s="13"/>
      <c r="C2287" s="12"/>
      <c r="D2287" s="13"/>
      <c r="E2287" s="24"/>
      <c r="F2287" s="12"/>
      <c r="G2287" s="12"/>
      <c r="H2287" s="25"/>
      <c r="I2287" s="14" t="str">
        <f aca="false">IF(OR($D2287="",$B2287=""),"",INT(($B2287-$D2287)/365.25))</f>
        <v/>
      </c>
      <c r="J2287" s="25"/>
      <c r="K2287" s="14" t="str">
        <f aca="false">IF(OR($J2287="",$I2287=""),"",IF(OR(AND($J2287="Gelmintoz",$I2287&gt;=2,$I2287&lt;=10),AND($J2287="Onkogematologik",$I2287&gt;=2,$I2287&lt;=18)),"Ha","Yo'q"))</f>
        <v/>
      </c>
      <c r="L2287" s="25"/>
      <c r="M2287" s="12"/>
      <c r="N2287" s="14" t="str">
        <f aca="false">IF(OR($C2287="",$D2287="",$J2287="",$B2287=""),"",IF(COUNTIFS($C$5:$C$2504,$C2287,$D$5:$D$2504,$D2287,$J$5:$J$2504,$J2287,$B$5:$B$2504,$B2287)&gt;1,"Takror",""))</f>
        <v/>
      </c>
    </row>
    <row r="2288" customFormat="false" ht="15" hidden="false" customHeight="false" outlineLevel="0" collapsed="false">
      <c r="A2288" s="8" t="n">
        <v>2284</v>
      </c>
      <c r="B2288" s="13"/>
      <c r="C2288" s="12"/>
      <c r="D2288" s="13"/>
      <c r="E2288" s="24"/>
      <c r="F2288" s="12"/>
      <c r="G2288" s="12"/>
      <c r="H2288" s="25"/>
      <c r="I2288" s="14" t="str">
        <f aca="false">IF(OR($D2288="",$B2288=""),"",INT(($B2288-$D2288)/365.25))</f>
        <v/>
      </c>
      <c r="J2288" s="25"/>
      <c r="K2288" s="14" t="str">
        <f aca="false">IF(OR($J2288="",$I2288=""),"",IF(OR(AND($J2288="Gelmintoz",$I2288&gt;=2,$I2288&lt;=10),AND($J2288="Onkogematologik",$I2288&gt;=2,$I2288&lt;=18)),"Ha","Yo'q"))</f>
        <v/>
      </c>
      <c r="L2288" s="25"/>
      <c r="M2288" s="12"/>
      <c r="N2288" s="14" t="str">
        <f aca="false">IF(OR($C2288="",$D2288="",$J2288="",$B2288=""),"",IF(COUNTIFS($C$5:$C$2504,$C2288,$D$5:$D$2504,$D2288,$J$5:$J$2504,$J2288,$B$5:$B$2504,$B2288)&gt;1,"Takror",""))</f>
        <v/>
      </c>
    </row>
    <row r="2289" customFormat="false" ht="15" hidden="false" customHeight="false" outlineLevel="0" collapsed="false">
      <c r="A2289" s="8" t="n">
        <v>2285</v>
      </c>
      <c r="B2289" s="13"/>
      <c r="C2289" s="12"/>
      <c r="D2289" s="13"/>
      <c r="E2289" s="24"/>
      <c r="F2289" s="12"/>
      <c r="G2289" s="12"/>
      <c r="H2289" s="25"/>
      <c r="I2289" s="14" t="str">
        <f aca="false">IF(OR($D2289="",$B2289=""),"",INT(($B2289-$D2289)/365.25))</f>
        <v/>
      </c>
      <c r="J2289" s="25"/>
      <c r="K2289" s="14" t="str">
        <f aca="false">IF(OR($J2289="",$I2289=""),"",IF(OR(AND($J2289="Gelmintoz",$I2289&gt;=2,$I2289&lt;=10),AND($J2289="Onkogematologik",$I2289&gt;=2,$I2289&lt;=18)),"Ha","Yo'q"))</f>
        <v/>
      </c>
      <c r="L2289" s="25"/>
      <c r="M2289" s="12"/>
      <c r="N2289" s="14" t="str">
        <f aca="false">IF(OR($C2289="",$D2289="",$J2289="",$B2289=""),"",IF(COUNTIFS($C$5:$C$2504,$C2289,$D$5:$D$2504,$D2289,$J$5:$J$2504,$J2289,$B$5:$B$2504,$B2289)&gt;1,"Takror",""))</f>
        <v/>
      </c>
    </row>
    <row r="2290" customFormat="false" ht="15" hidden="false" customHeight="false" outlineLevel="0" collapsed="false">
      <c r="A2290" s="8" t="n">
        <v>2286</v>
      </c>
      <c r="B2290" s="13"/>
      <c r="C2290" s="12"/>
      <c r="D2290" s="13"/>
      <c r="E2290" s="24"/>
      <c r="F2290" s="12"/>
      <c r="G2290" s="12"/>
      <c r="H2290" s="25"/>
      <c r="I2290" s="14" t="str">
        <f aca="false">IF(OR($D2290="",$B2290=""),"",INT(($B2290-$D2290)/365.25))</f>
        <v/>
      </c>
      <c r="J2290" s="25"/>
      <c r="K2290" s="14" t="str">
        <f aca="false">IF(OR($J2290="",$I2290=""),"",IF(OR(AND($J2290="Gelmintoz",$I2290&gt;=2,$I2290&lt;=10),AND($J2290="Onkogematologik",$I2290&gt;=2,$I2290&lt;=18)),"Ha","Yo'q"))</f>
        <v/>
      </c>
      <c r="L2290" s="25"/>
      <c r="M2290" s="12"/>
      <c r="N2290" s="14" t="str">
        <f aca="false">IF(OR($C2290="",$D2290="",$J2290="",$B2290=""),"",IF(COUNTIFS($C$5:$C$2504,$C2290,$D$5:$D$2504,$D2290,$J$5:$J$2504,$J2290,$B$5:$B$2504,$B2290)&gt;1,"Takror",""))</f>
        <v/>
      </c>
    </row>
    <row r="2291" customFormat="false" ht="15" hidden="false" customHeight="false" outlineLevel="0" collapsed="false">
      <c r="A2291" s="8" t="n">
        <v>2287</v>
      </c>
      <c r="B2291" s="13"/>
      <c r="C2291" s="12"/>
      <c r="D2291" s="13"/>
      <c r="E2291" s="24"/>
      <c r="F2291" s="12"/>
      <c r="G2291" s="12"/>
      <c r="H2291" s="25"/>
      <c r="I2291" s="14" t="str">
        <f aca="false">IF(OR($D2291="",$B2291=""),"",INT(($B2291-$D2291)/365.25))</f>
        <v/>
      </c>
      <c r="J2291" s="25"/>
      <c r="K2291" s="14" t="str">
        <f aca="false">IF(OR($J2291="",$I2291=""),"",IF(OR(AND($J2291="Gelmintoz",$I2291&gt;=2,$I2291&lt;=10),AND($J2291="Onkogematologik",$I2291&gt;=2,$I2291&lt;=18)),"Ha","Yo'q"))</f>
        <v/>
      </c>
      <c r="L2291" s="25"/>
      <c r="M2291" s="12"/>
      <c r="N2291" s="14" t="str">
        <f aca="false">IF(OR($C2291="",$D2291="",$J2291="",$B2291=""),"",IF(COUNTIFS($C$5:$C$2504,$C2291,$D$5:$D$2504,$D2291,$J$5:$J$2504,$J2291,$B$5:$B$2504,$B2291)&gt;1,"Takror",""))</f>
        <v/>
      </c>
    </row>
    <row r="2292" customFormat="false" ht="15" hidden="false" customHeight="false" outlineLevel="0" collapsed="false">
      <c r="A2292" s="8" t="n">
        <v>2288</v>
      </c>
      <c r="B2292" s="13"/>
      <c r="C2292" s="12"/>
      <c r="D2292" s="13"/>
      <c r="E2292" s="24"/>
      <c r="F2292" s="12"/>
      <c r="G2292" s="12"/>
      <c r="H2292" s="25"/>
      <c r="I2292" s="14" t="str">
        <f aca="false">IF(OR($D2292="",$B2292=""),"",INT(($B2292-$D2292)/365.25))</f>
        <v/>
      </c>
      <c r="J2292" s="25"/>
      <c r="K2292" s="14" t="str">
        <f aca="false">IF(OR($J2292="",$I2292=""),"",IF(OR(AND($J2292="Gelmintoz",$I2292&gt;=2,$I2292&lt;=10),AND($J2292="Onkogematologik",$I2292&gt;=2,$I2292&lt;=18)),"Ha","Yo'q"))</f>
        <v/>
      </c>
      <c r="L2292" s="25"/>
      <c r="M2292" s="12"/>
      <c r="N2292" s="14" t="str">
        <f aca="false">IF(OR($C2292="",$D2292="",$J2292="",$B2292=""),"",IF(COUNTIFS($C$5:$C$2504,$C2292,$D$5:$D$2504,$D2292,$J$5:$J$2504,$J2292,$B$5:$B$2504,$B2292)&gt;1,"Takror",""))</f>
        <v/>
      </c>
    </row>
    <row r="2293" customFormat="false" ht="15" hidden="false" customHeight="false" outlineLevel="0" collapsed="false">
      <c r="A2293" s="8" t="n">
        <v>2289</v>
      </c>
      <c r="B2293" s="13"/>
      <c r="C2293" s="12"/>
      <c r="D2293" s="13"/>
      <c r="E2293" s="24"/>
      <c r="F2293" s="12"/>
      <c r="G2293" s="12"/>
      <c r="H2293" s="25"/>
      <c r="I2293" s="14" t="str">
        <f aca="false">IF(OR($D2293="",$B2293=""),"",INT(($B2293-$D2293)/365.25))</f>
        <v/>
      </c>
      <c r="J2293" s="25"/>
      <c r="K2293" s="14" t="str">
        <f aca="false">IF(OR($J2293="",$I2293=""),"",IF(OR(AND($J2293="Gelmintoz",$I2293&gt;=2,$I2293&lt;=10),AND($J2293="Onkogematologik",$I2293&gt;=2,$I2293&lt;=18)),"Ha","Yo'q"))</f>
        <v/>
      </c>
      <c r="L2293" s="25"/>
      <c r="M2293" s="12"/>
      <c r="N2293" s="14" t="str">
        <f aca="false">IF(OR($C2293="",$D2293="",$J2293="",$B2293=""),"",IF(COUNTIFS($C$5:$C$2504,$C2293,$D$5:$D$2504,$D2293,$J$5:$J$2504,$J2293,$B$5:$B$2504,$B2293)&gt;1,"Takror",""))</f>
        <v/>
      </c>
    </row>
    <row r="2294" customFormat="false" ht="15" hidden="false" customHeight="false" outlineLevel="0" collapsed="false">
      <c r="A2294" s="8" t="n">
        <v>2290</v>
      </c>
      <c r="B2294" s="13"/>
      <c r="C2294" s="12"/>
      <c r="D2294" s="13"/>
      <c r="E2294" s="24"/>
      <c r="F2294" s="12"/>
      <c r="G2294" s="12"/>
      <c r="H2294" s="25"/>
      <c r="I2294" s="14" t="str">
        <f aca="false">IF(OR($D2294="",$B2294=""),"",INT(($B2294-$D2294)/365.25))</f>
        <v/>
      </c>
      <c r="J2294" s="25"/>
      <c r="K2294" s="14" t="str">
        <f aca="false">IF(OR($J2294="",$I2294=""),"",IF(OR(AND($J2294="Gelmintoz",$I2294&gt;=2,$I2294&lt;=10),AND($J2294="Onkogematologik",$I2294&gt;=2,$I2294&lt;=18)),"Ha","Yo'q"))</f>
        <v/>
      </c>
      <c r="L2294" s="25"/>
      <c r="M2294" s="12"/>
      <c r="N2294" s="14" t="str">
        <f aca="false">IF(OR($C2294="",$D2294="",$J2294="",$B2294=""),"",IF(COUNTIFS($C$5:$C$2504,$C2294,$D$5:$D$2504,$D2294,$J$5:$J$2504,$J2294,$B$5:$B$2504,$B2294)&gt;1,"Takror",""))</f>
        <v/>
      </c>
    </row>
    <row r="2295" customFormat="false" ht="15" hidden="false" customHeight="false" outlineLevel="0" collapsed="false">
      <c r="A2295" s="8" t="n">
        <v>2291</v>
      </c>
      <c r="B2295" s="13"/>
      <c r="C2295" s="12"/>
      <c r="D2295" s="13"/>
      <c r="E2295" s="24"/>
      <c r="F2295" s="12"/>
      <c r="G2295" s="12"/>
      <c r="H2295" s="25"/>
      <c r="I2295" s="14" t="str">
        <f aca="false">IF(OR($D2295="",$B2295=""),"",INT(($B2295-$D2295)/365.25))</f>
        <v/>
      </c>
      <c r="J2295" s="25"/>
      <c r="K2295" s="14" t="str">
        <f aca="false">IF(OR($J2295="",$I2295=""),"",IF(OR(AND($J2295="Gelmintoz",$I2295&gt;=2,$I2295&lt;=10),AND($J2295="Onkogematologik",$I2295&gt;=2,$I2295&lt;=18)),"Ha","Yo'q"))</f>
        <v/>
      </c>
      <c r="L2295" s="25"/>
      <c r="M2295" s="12"/>
      <c r="N2295" s="14" t="str">
        <f aca="false">IF(OR($C2295="",$D2295="",$J2295="",$B2295=""),"",IF(COUNTIFS($C$5:$C$2504,$C2295,$D$5:$D$2504,$D2295,$J$5:$J$2504,$J2295,$B$5:$B$2504,$B2295)&gt;1,"Takror",""))</f>
        <v/>
      </c>
    </row>
    <row r="2296" customFormat="false" ht="15" hidden="false" customHeight="false" outlineLevel="0" collapsed="false">
      <c r="A2296" s="8" t="n">
        <v>2292</v>
      </c>
      <c r="B2296" s="13"/>
      <c r="C2296" s="12"/>
      <c r="D2296" s="13"/>
      <c r="E2296" s="24"/>
      <c r="F2296" s="12"/>
      <c r="G2296" s="12"/>
      <c r="H2296" s="25"/>
      <c r="I2296" s="14" t="str">
        <f aca="false">IF(OR($D2296="",$B2296=""),"",INT(($B2296-$D2296)/365.25))</f>
        <v/>
      </c>
      <c r="J2296" s="25"/>
      <c r="K2296" s="14" t="str">
        <f aca="false">IF(OR($J2296="",$I2296=""),"",IF(OR(AND($J2296="Gelmintoz",$I2296&gt;=2,$I2296&lt;=10),AND($J2296="Onkogematologik",$I2296&gt;=2,$I2296&lt;=18)),"Ha","Yo'q"))</f>
        <v/>
      </c>
      <c r="L2296" s="25"/>
      <c r="M2296" s="12"/>
      <c r="N2296" s="14" t="str">
        <f aca="false">IF(OR($C2296="",$D2296="",$J2296="",$B2296=""),"",IF(COUNTIFS($C$5:$C$2504,$C2296,$D$5:$D$2504,$D2296,$J$5:$J$2504,$J2296,$B$5:$B$2504,$B2296)&gt;1,"Takror",""))</f>
        <v/>
      </c>
    </row>
    <row r="2297" customFormat="false" ht="15" hidden="false" customHeight="false" outlineLevel="0" collapsed="false">
      <c r="A2297" s="8" t="n">
        <v>2293</v>
      </c>
      <c r="B2297" s="13"/>
      <c r="C2297" s="12"/>
      <c r="D2297" s="13"/>
      <c r="E2297" s="24"/>
      <c r="F2297" s="12"/>
      <c r="G2297" s="12"/>
      <c r="H2297" s="25"/>
      <c r="I2297" s="14" t="str">
        <f aca="false">IF(OR($D2297="",$B2297=""),"",INT(($B2297-$D2297)/365.25))</f>
        <v/>
      </c>
      <c r="J2297" s="25"/>
      <c r="K2297" s="14" t="str">
        <f aca="false">IF(OR($J2297="",$I2297=""),"",IF(OR(AND($J2297="Gelmintoz",$I2297&gt;=2,$I2297&lt;=10),AND($J2297="Onkogematologik",$I2297&gt;=2,$I2297&lt;=18)),"Ha","Yo'q"))</f>
        <v/>
      </c>
      <c r="L2297" s="25"/>
      <c r="M2297" s="12"/>
      <c r="N2297" s="14" t="str">
        <f aca="false">IF(OR($C2297="",$D2297="",$J2297="",$B2297=""),"",IF(COUNTIFS($C$5:$C$2504,$C2297,$D$5:$D$2504,$D2297,$J$5:$J$2504,$J2297,$B$5:$B$2504,$B2297)&gt;1,"Takror",""))</f>
        <v/>
      </c>
    </row>
    <row r="2298" customFormat="false" ht="15" hidden="false" customHeight="false" outlineLevel="0" collapsed="false">
      <c r="A2298" s="8" t="n">
        <v>2294</v>
      </c>
      <c r="B2298" s="13"/>
      <c r="C2298" s="12"/>
      <c r="D2298" s="13"/>
      <c r="E2298" s="24"/>
      <c r="F2298" s="12"/>
      <c r="G2298" s="12"/>
      <c r="H2298" s="25"/>
      <c r="I2298" s="14" t="str">
        <f aca="false">IF(OR($D2298="",$B2298=""),"",INT(($B2298-$D2298)/365.25))</f>
        <v/>
      </c>
      <c r="J2298" s="25"/>
      <c r="K2298" s="14" t="str">
        <f aca="false">IF(OR($J2298="",$I2298=""),"",IF(OR(AND($J2298="Gelmintoz",$I2298&gt;=2,$I2298&lt;=10),AND($J2298="Onkogematologik",$I2298&gt;=2,$I2298&lt;=18)),"Ha","Yo'q"))</f>
        <v/>
      </c>
      <c r="L2298" s="25"/>
      <c r="M2298" s="12"/>
      <c r="N2298" s="14" t="str">
        <f aca="false">IF(OR($C2298="",$D2298="",$J2298="",$B2298=""),"",IF(COUNTIFS($C$5:$C$2504,$C2298,$D$5:$D$2504,$D2298,$J$5:$J$2504,$J2298,$B$5:$B$2504,$B2298)&gt;1,"Takror",""))</f>
        <v/>
      </c>
    </row>
    <row r="2299" customFormat="false" ht="15" hidden="false" customHeight="false" outlineLevel="0" collapsed="false">
      <c r="A2299" s="8" t="n">
        <v>2295</v>
      </c>
      <c r="B2299" s="13"/>
      <c r="C2299" s="12"/>
      <c r="D2299" s="13"/>
      <c r="E2299" s="24"/>
      <c r="F2299" s="12"/>
      <c r="G2299" s="12"/>
      <c r="H2299" s="25"/>
      <c r="I2299" s="14" t="str">
        <f aca="false">IF(OR($D2299="",$B2299=""),"",INT(($B2299-$D2299)/365.25))</f>
        <v/>
      </c>
      <c r="J2299" s="25"/>
      <c r="K2299" s="14" t="str">
        <f aca="false">IF(OR($J2299="",$I2299=""),"",IF(OR(AND($J2299="Gelmintoz",$I2299&gt;=2,$I2299&lt;=10),AND($J2299="Onkogematologik",$I2299&gt;=2,$I2299&lt;=18)),"Ha","Yo'q"))</f>
        <v/>
      </c>
      <c r="L2299" s="25"/>
      <c r="M2299" s="12"/>
      <c r="N2299" s="14" t="str">
        <f aca="false">IF(OR($C2299="",$D2299="",$J2299="",$B2299=""),"",IF(COUNTIFS($C$5:$C$2504,$C2299,$D$5:$D$2504,$D2299,$J$5:$J$2504,$J2299,$B$5:$B$2504,$B2299)&gt;1,"Takror",""))</f>
        <v/>
      </c>
    </row>
    <row r="2300" customFormat="false" ht="15" hidden="false" customHeight="false" outlineLevel="0" collapsed="false">
      <c r="A2300" s="8" t="n">
        <v>2296</v>
      </c>
      <c r="B2300" s="13"/>
      <c r="C2300" s="12"/>
      <c r="D2300" s="13"/>
      <c r="E2300" s="24"/>
      <c r="F2300" s="12"/>
      <c r="G2300" s="12"/>
      <c r="H2300" s="25"/>
      <c r="I2300" s="14" t="str">
        <f aca="false">IF(OR($D2300="",$B2300=""),"",INT(($B2300-$D2300)/365.25))</f>
        <v/>
      </c>
      <c r="J2300" s="25"/>
      <c r="K2300" s="14" t="str">
        <f aca="false">IF(OR($J2300="",$I2300=""),"",IF(OR(AND($J2300="Gelmintoz",$I2300&gt;=2,$I2300&lt;=10),AND($J2300="Onkogematologik",$I2300&gt;=2,$I2300&lt;=18)),"Ha","Yo'q"))</f>
        <v/>
      </c>
      <c r="L2300" s="25"/>
      <c r="M2300" s="12"/>
      <c r="N2300" s="14" t="str">
        <f aca="false">IF(OR($C2300="",$D2300="",$J2300="",$B2300=""),"",IF(COUNTIFS($C$5:$C$2504,$C2300,$D$5:$D$2504,$D2300,$J$5:$J$2504,$J2300,$B$5:$B$2504,$B2300)&gt;1,"Takror",""))</f>
        <v/>
      </c>
    </row>
    <row r="2301" customFormat="false" ht="15" hidden="false" customHeight="false" outlineLevel="0" collapsed="false">
      <c r="A2301" s="8" t="n">
        <v>2297</v>
      </c>
      <c r="B2301" s="13"/>
      <c r="C2301" s="12"/>
      <c r="D2301" s="13"/>
      <c r="E2301" s="24"/>
      <c r="F2301" s="12"/>
      <c r="G2301" s="12"/>
      <c r="H2301" s="25"/>
      <c r="I2301" s="14" t="str">
        <f aca="false">IF(OR($D2301="",$B2301=""),"",INT(($B2301-$D2301)/365.25))</f>
        <v/>
      </c>
      <c r="J2301" s="25"/>
      <c r="K2301" s="14" t="str">
        <f aca="false">IF(OR($J2301="",$I2301=""),"",IF(OR(AND($J2301="Gelmintoz",$I2301&gt;=2,$I2301&lt;=10),AND($J2301="Onkogematologik",$I2301&gt;=2,$I2301&lt;=18)),"Ha","Yo'q"))</f>
        <v/>
      </c>
      <c r="L2301" s="25"/>
      <c r="M2301" s="12"/>
      <c r="N2301" s="14" t="str">
        <f aca="false">IF(OR($C2301="",$D2301="",$J2301="",$B2301=""),"",IF(COUNTIFS($C$5:$C$2504,$C2301,$D$5:$D$2504,$D2301,$J$5:$J$2504,$J2301,$B$5:$B$2504,$B2301)&gt;1,"Takror",""))</f>
        <v/>
      </c>
    </row>
    <row r="2302" customFormat="false" ht="15" hidden="false" customHeight="false" outlineLevel="0" collapsed="false">
      <c r="A2302" s="8" t="n">
        <v>2298</v>
      </c>
      <c r="B2302" s="13"/>
      <c r="C2302" s="12"/>
      <c r="D2302" s="13"/>
      <c r="E2302" s="24"/>
      <c r="F2302" s="12"/>
      <c r="G2302" s="12"/>
      <c r="H2302" s="25"/>
      <c r="I2302" s="14" t="str">
        <f aca="false">IF(OR($D2302="",$B2302=""),"",INT(($B2302-$D2302)/365.25))</f>
        <v/>
      </c>
      <c r="J2302" s="25"/>
      <c r="K2302" s="14" t="str">
        <f aca="false">IF(OR($J2302="",$I2302=""),"",IF(OR(AND($J2302="Gelmintoz",$I2302&gt;=2,$I2302&lt;=10),AND($J2302="Onkogematologik",$I2302&gt;=2,$I2302&lt;=18)),"Ha","Yo'q"))</f>
        <v/>
      </c>
      <c r="L2302" s="25"/>
      <c r="M2302" s="12"/>
      <c r="N2302" s="14" t="str">
        <f aca="false">IF(OR($C2302="",$D2302="",$J2302="",$B2302=""),"",IF(COUNTIFS($C$5:$C$2504,$C2302,$D$5:$D$2504,$D2302,$J$5:$J$2504,$J2302,$B$5:$B$2504,$B2302)&gt;1,"Takror",""))</f>
        <v/>
      </c>
    </row>
    <row r="2303" customFormat="false" ht="15" hidden="false" customHeight="false" outlineLevel="0" collapsed="false">
      <c r="A2303" s="8" t="n">
        <v>2299</v>
      </c>
      <c r="B2303" s="13"/>
      <c r="C2303" s="12"/>
      <c r="D2303" s="13"/>
      <c r="E2303" s="24"/>
      <c r="F2303" s="12"/>
      <c r="G2303" s="12"/>
      <c r="H2303" s="25"/>
      <c r="I2303" s="14" t="str">
        <f aca="false">IF(OR($D2303="",$B2303=""),"",INT(($B2303-$D2303)/365.25))</f>
        <v/>
      </c>
      <c r="J2303" s="25"/>
      <c r="K2303" s="14" t="str">
        <f aca="false">IF(OR($J2303="",$I2303=""),"",IF(OR(AND($J2303="Gelmintoz",$I2303&gt;=2,$I2303&lt;=10),AND($J2303="Onkogematologik",$I2303&gt;=2,$I2303&lt;=18)),"Ha","Yo'q"))</f>
        <v/>
      </c>
      <c r="L2303" s="25"/>
      <c r="M2303" s="12"/>
      <c r="N2303" s="14" t="str">
        <f aca="false">IF(OR($C2303="",$D2303="",$J2303="",$B2303=""),"",IF(COUNTIFS($C$5:$C$2504,$C2303,$D$5:$D$2504,$D2303,$J$5:$J$2504,$J2303,$B$5:$B$2504,$B2303)&gt;1,"Takror",""))</f>
        <v/>
      </c>
    </row>
    <row r="2304" customFormat="false" ht="15" hidden="false" customHeight="false" outlineLevel="0" collapsed="false">
      <c r="A2304" s="8" t="n">
        <v>2300</v>
      </c>
      <c r="B2304" s="13"/>
      <c r="C2304" s="12"/>
      <c r="D2304" s="13"/>
      <c r="E2304" s="24"/>
      <c r="F2304" s="12"/>
      <c r="G2304" s="12"/>
      <c r="H2304" s="25"/>
      <c r="I2304" s="14" t="str">
        <f aca="false">IF(OR($D2304="",$B2304=""),"",INT(($B2304-$D2304)/365.25))</f>
        <v/>
      </c>
      <c r="J2304" s="25"/>
      <c r="K2304" s="14" t="str">
        <f aca="false">IF(OR($J2304="",$I2304=""),"",IF(OR(AND($J2304="Gelmintoz",$I2304&gt;=2,$I2304&lt;=10),AND($J2304="Onkogematologik",$I2304&gt;=2,$I2304&lt;=18)),"Ha","Yo'q"))</f>
        <v/>
      </c>
      <c r="L2304" s="25"/>
      <c r="M2304" s="12"/>
      <c r="N2304" s="14" t="str">
        <f aca="false">IF(OR($C2304="",$D2304="",$J2304="",$B2304=""),"",IF(COUNTIFS($C$5:$C$2504,$C2304,$D$5:$D$2504,$D2304,$J$5:$J$2504,$J2304,$B$5:$B$2504,$B2304)&gt;1,"Takror",""))</f>
        <v/>
      </c>
    </row>
    <row r="2305" customFormat="false" ht="15" hidden="false" customHeight="false" outlineLevel="0" collapsed="false">
      <c r="A2305" s="8" t="n">
        <v>2301</v>
      </c>
      <c r="B2305" s="13"/>
      <c r="C2305" s="12"/>
      <c r="D2305" s="13"/>
      <c r="E2305" s="24"/>
      <c r="F2305" s="12"/>
      <c r="G2305" s="12"/>
      <c r="H2305" s="25"/>
      <c r="I2305" s="14" t="str">
        <f aca="false">IF(OR($D2305="",$B2305=""),"",INT(($B2305-$D2305)/365.25))</f>
        <v/>
      </c>
      <c r="J2305" s="25"/>
      <c r="K2305" s="14" t="str">
        <f aca="false">IF(OR($J2305="",$I2305=""),"",IF(OR(AND($J2305="Gelmintoz",$I2305&gt;=2,$I2305&lt;=10),AND($J2305="Onkogematologik",$I2305&gt;=2,$I2305&lt;=18)),"Ha","Yo'q"))</f>
        <v/>
      </c>
      <c r="L2305" s="25"/>
      <c r="M2305" s="12"/>
      <c r="N2305" s="14" t="str">
        <f aca="false">IF(OR($C2305="",$D2305="",$J2305="",$B2305=""),"",IF(COUNTIFS($C$5:$C$2504,$C2305,$D$5:$D$2504,$D2305,$J$5:$J$2504,$J2305,$B$5:$B$2504,$B2305)&gt;1,"Takror",""))</f>
        <v/>
      </c>
    </row>
    <row r="2306" customFormat="false" ht="15" hidden="false" customHeight="false" outlineLevel="0" collapsed="false">
      <c r="A2306" s="8" t="n">
        <v>2302</v>
      </c>
      <c r="B2306" s="13"/>
      <c r="C2306" s="12"/>
      <c r="D2306" s="13"/>
      <c r="E2306" s="24"/>
      <c r="F2306" s="12"/>
      <c r="G2306" s="12"/>
      <c r="H2306" s="25"/>
      <c r="I2306" s="14" t="str">
        <f aca="false">IF(OR($D2306="",$B2306=""),"",INT(($B2306-$D2306)/365.25))</f>
        <v/>
      </c>
      <c r="J2306" s="25"/>
      <c r="K2306" s="14" t="str">
        <f aca="false">IF(OR($J2306="",$I2306=""),"",IF(OR(AND($J2306="Gelmintoz",$I2306&gt;=2,$I2306&lt;=10),AND($J2306="Onkogematologik",$I2306&gt;=2,$I2306&lt;=18)),"Ha","Yo'q"))</f>
        <v/>
      </c>
      <c r="L2306" s="25"/>
      <c r="M2306" s="12"/>
      <c r="N2306" s="14" t="str">
        <f aca="false">IF(OR($C2306="",$D2306="",$J2306="",$B2306=""),"",IF(COUNTIFS($C$5:$C$2504,$C2306,$D$5:$D$2504,$D2306,$J$5:$J$2504,$J2306,$B$5:$B$2504,$B2306)&gt;1,"Takror",""))</f>
        <v/>
      </c>
    </row>
    <row r="2307" customFormat="false" ht="15" hidden="false" customHeight="false" outlineLevel="0" collapsed="false">
      <c r="A2307" s="8" t="n">
        <v>2303</v>
      </c>
      <c r="B2307" s="13"/>
      <c r="C2307" s="12"/>
      <c r="D2307" s="13"/>
      <c r="E2307" s="24"/>
      <c r="F2307" s="12"/>
      <c r="G2307" s="12"/>
      <c r="H2307" s="25"/>
      <c r="I2307" s="14" t="str">
        <f aca="false">IF(OR($D2307="",$B2307=""),"",INT(($B2307-$D2307)/365.25))</f>
        <v/>
      </c>
      <c r="J2307" s="25"/>
      <c r="K2307" s="14" t="str">
        <f aca="false">IF(OR($J2307="",$I2307=""),"",IF(OR(AND($J2307="Gelmintoz",$I2307&gt;=2,$I2307&lt;=10),AND($J2307="Onkogematologik",$I2307&gt;=2,$I2307&lt;=18)),"Ha","Yo'q"))</f>
        <v/>
      </c>
      <c r="L2307" s="25"/>
      <c r="M2307" s="12"/>
      <c r="N2307" s="14" t="str">
        <f aca="false">IF(OR($C2307="",$D2307="",$J2307="",$B2307=""),"",IF(COUNTIFS($C$5:$C$2504,$C2307,$D$5:$D$2504,$D2307,$J$5:$J$2504,$J2307,$B$5:$B$2504,$B2307)&gt;1,"Takror",""))</f>
        <v/>
      </c>
    </row>
    <row r="2308" customFormat="false" ht="15" hidden="false" customHeight="false" outlineLevel="0" collapsed="false">
      <c r="A2308" s="8" t="n">
        <v>2304</v>
      </c>
      <c r="B2308" s="13"/>
      <c r="C2308" s="12"/>
      <c r="D2308" s="13"/>
      <c r="E2308" s="24"/>
      <c r="F2308" s="12"/>
      <c r="G2308" s="12"/>
      <c r="H2308" s="25"/>
      <c r="I2308" s="14" t="str">
        <f aca="false">IF(OR($D2308="",$B2308=""),"",INT(($B2308-$D2308)/365.25))</f>
        <v/>
      </c>
      <c r="J2308" s="25"/>
      <c r="K2308" s="14" t="str">
        <f aca="false">IF(OR($J2308="",$I2308=""),"",IF(OR(AND($J2308="Gelmintoz",$I2308&gt;=2,$I2308&lt;=10),AND($J2308="Onkogematologik",$I2308&gt;=2,$I2308&lt;=18)),"Ha","Yo'q"))</f>
        <v/>
      </c>
      <c r="L2308" s="25"/>
      <c r="M2308" s="12"/>
      <c r="N2308" s="14" t="str">
        <f aca="false">IF(OR($C2308="",$D2308="",$J2308="",$B2308=""),"",IF(COUNTIFS($C$5:$C$2504,$C2308,$D$5:$D$2504,$D2308,$J$5:$J$2504,$J2308,$B$5:$B$2504,$B2308)&gt;1,"Takror",""))</f>
        <v/>
      </c>
    </row>
    <row r="2309" customFormat="false" ht="15" hidden="false" customHeight="false" outlineLevel="0" collapsed="false">
      <c r="A2309" s="8" t="n">
        <v>2305</v>
      </c>
      <c r="B2309" s="13"/>
      <c r="C2309" s="12"/>
      <c r="D2309" s="13"/>
      <c r="E2309" s="24"/>
      <c r="F2309" s="12"/>
      <c r="G2309" s="12"/>
      <c r="H2309" s="25"/>
      <c r="I2309" s="14" t="str">
        <f aca="false">IF(OR($D2309="",$B2309=""),"",INT(($B2309-$D2309)/365.25))</f>
        <v/>
      </c>
      <c r="J2309" s="25"/>
      <c r="K2309" s="14" t="str">
        <f aca="false">IF(OR($J2309="",$I2309=""),"",IF(OR(AND($J2309="Gelmintoz",$I2309&gt;=2,$I2309&lt;=10),AND($J2309="Onkogematologik",$I2309&gt;=2,$I2309&lt;=18)),"Ha","Yo'q"))</f>
        <v/>
      </c>
      <c r="L2309" s="25"/>
      <c r="M2309" s="12"/>
      <c r="N2309" s="14" t="str">
        <f aca="false">IF(OR($C2309="",$D2309="",$J2309="",$B2309=""),"",IF(COUNTIFS($C$5:$C$2504,$C2309,$D$5:$D$2504,$D2309,$J$5:$J$2504,$J2309,$B$5:$B$2504,$B2309)&gt;1,"Takror",""))</f>
        <v/>
      </c>
    </row>
    <row r="2310" customFormat="false" ht="15" hidden="false" customHeight="false" outlineLevel="0" collapsed="false">
      <c r="A2310" s="8" t="n">
        <v>2306</v>
      </c>
      <c r="B2310" s="13"/>
      <c r="C2310" s="12"/>
      <c r="D2310" s="13"/>
      <c r="E2310" s="24"/>
      <c r="F2310" s="12"/>
      <c r="G2310" s="12"/>
      <c r="H2310" s="25"/>
      <c r="I2310" s="14" t="str">
        <f aca="false">IF(OR($D2310="",$B2310=""),"",INT(($B2310-$D2310)/365.25))</f>
        <v/>
      </c>
      <c r="J2310" s="25"/>
      <c r="K2310" s="14" t="str">
        <f aca="false">IF(OR($J2310="",$I2310=""),"",IF(OR(AND($J2310="Gelmintoz",$I2310&gt;=2,$I2310&lt;=10),AND($J2310="Onkogematologik",$I2310&gt;=2,$I2310&lt;=18)),"Ha","Yo'q"))</f>
        <v/>
      </c>
      <c r="L2310" s="25"/>
      <c r="M2310" s="12"/>
      <c r="N2310" s="14" t="str">
        <f aca="false">IF(OR($C2310="",$D2310="",$J2310="",$B2310=""),"",IF(COUNTIFS($C$5:$C$2504,$C2310,$D$5:$D$2504,$D2310,$J$5:$J$2504,$J2310,$B$5:$B$2504,$B2310)&gt;1,"Takror",""))</f>
        <v/>
      </c>
    </row>
    <row r="2311" customFormat="false" ht="15" hidden="false" customHeight="false" outlineLevel="0" collapsed="false">
      <c r="A2311" s="8" t="n">
        <v>2307</v>
      </c>
      <c r="B2311" s="13"/>
      <c r="C2311" s="12"/>
      <c r="D2311" s="13"/>
      <c r="E2311" s="24"/>
      <c r="F2311" s="12"/>
      <c r="G2311" s="12"/>
      <c r="H2311" s="25"/>
      <c r="I2311" s="14" t="str">
        <f aca="false">IF(OR($D2311="",$B2311=""),"",INT(($B2311-$D2311)/365.25))</f>
        <v/>
      </c>
      <c r="J2311" s="25"/>
      <c r="K2311" s="14" t="str">
        <f aca="false">IF(OR($J2311="",$I2311=""),"",IF(OR(AND($J2311="Gelmintoz",$I2311&gt;=2,$I2311&lt;=10),AND($J2311="Onkogematologik",$I2311&gt;=2,$I2311&lt;=18)),"Ha","Yo'q"))</f>
        <v/>
      </c>
      <c r="L2311" s="25"/>
      <c r="M2311" s="12"/>
      <c r="N2311" s="14" t="str">
        <f aca="false">IF(OR($C2311="",$D2311="",$J2311="",$B2311=""),"",IF(COUNTIFS($C$5:$C$2504,$C2311,$D$5:$D$2504,$D2311,$J$5:$J$2504,$J2311,$B$5:$B$2504,$B2311)&gt;1,"Takror",""))</f>
        <v/>
      </c>
    </row>
    <row r="2312" customFormat="false" ht="15" hidden="false" customHeight="false" outlineLevel="0" collapsed="false">
      <c r="A2312" s="8" t="n">
        <v>2308</v>
      </c>
      <c r="B2312" s="13"/>
      <c r="C2312" s="12"/>
      <c r="D2312" s="13"/>
      <c r="E2312" s="24"/>
      <c r="F2312" s="12"/>
      <c r="G2312" s="12"/>
      <c r="H2312" s="25"/>
      <c r="I2312" s="14" t="str">
        <f aca="false">IF(OR($D2312="",$B2312=""),"",INT(($B2312-$D2312)/365.25))</f>
        <v/>
      </c>
      <c r="J2312" s="25"/>
      <c r="K2312" s="14" t="str">
        <f aca="false">IF(OR($J2312="",$I2312=""),"",IF(OR(AND($J2312="Gelmintoz",$I2312&gt;=2,$I2312&lt;=10),AND($J2312="Onkogematologik",$I2312&gt;=2,$I2312&lt;=18)),"Ha","Yo'q"))</f>
        <v/>
      </c>
      <c r="L2312" s="25"/>
      <c r="M2312" s="12"/>
      <c r="N2312" s="14" t="str">
        <f aca="false">IF(OR($C2312="",$D2312="",$J2312="",$B2312=""),"",IF(COUNTIFS($C$5:$C$2504,$C2312,$D$5:$D$2504,$D2312,$J$5:$J$2504,$J2312,$B$5:$B$2504,$B2312)&gt;1,"Takror",""))</f>
        <v/>
      </c>
    </row>
    <row r="2313" customFormat="false" ht="15" hidden="false" customHeight="false" outlineLevel="0" collapsed="false">
      <c r="A2313" s="8" t="n">
        <v>2309</v>
      </c>
      <c r="B2313" s="13"/>
      <c r="C2313" s="12"/>
      <c r="D2313" s="13"/>
      <c r="E2313" s="24"/>
      <c r="F2313" s="12"/>
      <c r="G2313" s="12"/>
      <c r="H2313" s="25"/>
      <c r="I2313" s="14" t="str">
        <f aca="false">IF(OR($D2313="",$B2313=""),"",INT(($B2313-$D2313)/365.25))</f>
        <v/>
      </c>
      <c r="J2313" s="25"/>
      <c r="K2313" s="14" t="str">
        <f aca="false">IF(OR($J2313="",$I2313=""),"",IF(OR(AND($J2313="Gelmintoz",$I2313&gt;=2,$I2313&lt;=10),AND($J2313="Onkogematologik",$I2313&gt;=2,$I2313&lt;=18)),"Ha","Yo'q"))</f>
        <v/>
      </c>
      <c r="L2313" s="25"/>
      <c r="M2313" s="12"/>
      <c r="N2313" s="14" t="str">
        <f aca="false">IF(OR($C2313="",$D2313="",$J2313="",$B2313=""),"",IF(COUNTIFS($C$5:$C$2504,$C2313,$D$5:$D$2504,$D2313,$J$5:$J$2504,$J2313,$B$5:$B$2504,$B2313)&gt;1,"Takror",""))</f>
        <v/>
      </c>
    </row>
    <row r="2314" customFormat="false" ht="15" hidden="false" customHeight="false" outlineLevel="0" collapsed="false">
      <c r="A2314" s="8" t="n">
        <v>2310</v>
      </c>
      <c r="B2314" s="13"/>
      <c r="C2314" s="12"/>
      <c r="D2314" s="13"/>
      <c r="E2314" s="24"/>
      <c r="F2314" s="12"/>
      <c r="G2314" s="12"/>
      <c r="H2314" s="25"/>
      <c r="I2314" s="14" t="str">
        <f aca="false">IF(OR($D2314="",$B2314=""),"",INT(($B2314-$D2314)/365.25))</f>
        <v/>
      </c>
      <c r="J2314" s="25"/>
      <c r="K2314" s="14" t="str">
        <f aca="false">IF(OR($J2314="",$I2314=""),"",IF(OR(AND($J2314="Gelmintoz",$I2314&gt;=2,$I2314&lt;=10),AND($J2314="Onkogematologik",$I2314&gt;=2,$I2314&lt;=18)),"Ha","Yo'q"))</f>
        <v/>
      </c>
      <c r="L2314" s="25"/>
      <c r="M2314" s="12"/>
      <c r="N2314" s="14" t="str">
        <f aca="false">IF(OR($C2314="",$D2314="",$J2314="",$B2314=""),"",IF(COUNTIFS($C$5:$C$2504,$C2314,$D$5:$D$2504,$D2314,$J$5:$J$2504,$J2314,$B$5:$B$2504,$B2314)&gt;1,"Takror",""))</f>
        <v/>
      </c>
    </row>
    <row r="2315" customFormat="false" ht="15" hidden="false" customHeight="false" outlineLevel="0" collapsed="false">
      <c r="A2315" s="8" t="n">
        <v>2311</v>
      </c>
      <c r="B2315" s="13"/>
      <c r="C2315" s="12"/>
      <c r="D2315" s="13"/>
      <c r="E2315" s="24"/>
      <c r="F2315" s="12"/>
      <c r="G2315" s="12"/>
      <c r="H2315" s="25"/>
      <c r="I2315" s="14" t="str">
        <f aca="false">IF(OR($D2315="",$B2315=""),"",INT(($B2315-$D2315)/365.25))</f>
        <v/>
      </c>
      <c r="J2315" s="25"/>
      <c r="K2315" s="14" t="str">
        <f aca="false">IF(OR($J2315="",$I2315=""),"",IF(OR(AND($J2315="Gelmintoz",$I2315&gt;=2,$I2315&lt;=10),AND($J2315="Onkogematologik",$I2315&gt;=2,$I2315&lt;=18)),"Ha","Yo'q"))</f>
        <v/>
      </c>
      <c r="L2315" s="25"/>
      <c r="M2315" s="12"/>
      <c r="N2315" s="14" t="str">
        <f aca="false">IF(OR($C2315="",$D2315="",$J2315="",$B2315=""),"",IF(COUNTIFS($C$5:$C$2504,$C2315,$D$5:$D$2504,$D2315,$J$5:$J$2504,$J2315,$B$5:$B$2504,$B2315)&gt;1,"Takror",""))</f>
        <v/>
      </c>
    </row>
    <row r="2316" customFormat="false" ht="15" hidden="false" customHeight="false" outlineLevel="0" collapsed="false">
      <c r="A2316" s="8" t="n">
        <v>2312</v>
      </c>
      <c r="B2316" s="13"/>
      <c r="C2316" s="12"/>
      <c r="D2316" s="13"/>
      <c r="E2316" s="24"/>
      <c r="F2316" s="12"/>
      <c r="G2316" s="12"/>
      <c r="H2316" s="25"/>
      <c r="I2316" s="14" t="str">
        <f aca="false">IF(OR($D2316="",$B2316=""),"",INT(($B2316-$D2316)/365.25))</f>
        <v/>
      </c>
      <c r="J2316" s="25"/>
      <c r="K2316" s="14" t="str">
        <f aca="false">IF(OR($J2316="",$I2316=""),"",IF(OR(AND($J2316="Gelmintoz",$I2316&gt;=2,$I2316&lt;=10),AND($J2316="Onkogematologik",$I2316&gt;=2,$I2316&lt;=18)),"Ha","Yo'q"))</f>
        <v/>
      </c>
      <c r="L2316" s="25"/>
      <c r="M2316" s="12"/>
      <c r="N2316" s="14" t="str">
        <f aca="false">IF(OR($C2316="",$D2316="",$J2316="",$B2316=""),"",IF(COUNTIFS($C$5:$C$2504,$C2316,$D$5:$D$2504,$D2316,$J$5:$J$2504,$J2316,$B$5:$B$2504,$B2316)&gt;1,"Takror",""))</f>
        <v/>
      </c>
    </row>
    <row r="2317" customFormat="false" ht="15" hidden="false" customHeight="false" outlineLevel="0" collapsed="false">
      <c r="A2317" s="8" t="n">
        <v>2313</v>
      </c>
      <c r="B2317" s="13"/>
      <c r="C2317" s="12"/>
      <c r="D2317" s="13"/>
      <c r="E2317" s="24"/>
      <c r="F2317" s="12"/>
      <c r="G2317" s="12"/>
      <c r="H2317" s="25"/>
      <c r="I2317" s="14" t="str">
        <f aca="false">IF(OR($D2317="",$B2317=""),"",INT(($B2317-$D2317)/365.25))</f>
        <v/>
      </c>
      <c r="J2317" s="25"/>
      <c r="K2317" s="14" t="str">
        <f aca="false">IF(OR($J2317="",$I2317=""),"",IF(OR(AND($J2317="Gelmintoz",$I2317&gt;=2,$I2317&lt;=10),AND($J2317="Onkogematologik",$I2317&gt;=2,$I2317&lt;=18)),"Ha","Yo'q"))</f>
        <v/>
      </c>
      <c r="L2317" s="25"/>
      <c r="M2317" s="12"/>
      <c r="N2317" s="14" t="str">
        <f aca="false">IF(OR($C2317="",$D2317="",$J2317="",$B2317=""),"",IF(COUNTIFS($C$5:$C$2504,$C2317,$D$5:$D$2504,$D2317,$J$5:$J$2504,$J2317,$B$5:$B$2504,$B2317)&gt;1,"Takror",""))</f>
        <v/>
      </c>
    </row>
    <row r="2318" customFormat="false" ht="15" hidden="false" customHeight="false" outlineLevel="0" collapsed="false">
      <c r="A2318" s="8" t="n">
        <v>2314</v>
      </c>
      <c r="B2318" s="13"/>
      <c r="C2318" s="12"/>
      <c r="D2318" s="13"/>
      <c r="E2318" s="24"/>
      <c r="F2318" s="12"/>
      <c r="G2318" s="12"/>
      <c r="H2318" s="25"/>
      <c r="I2318" s="14" t="str">
        <f aca="false">IF(OR($D2318="",$B2318=""),"",INT(($B2318-$D2318)/365.25))</f>
        <v/>
      </c>
      <c r="J2318" s="25"/>
      <c r="K2318" s="14" t="str">
        <f aca="false">IF(OR($J2318="",$I2318=""),"",IF(OR(AND($J2318="Gelmintoz",$I2318&gt;=2,$I2318&lt;=10),AND($J2318="Onkogematologik",$I2318&gt;=2,$I2318&lt;=18)),"Ha","Yo'q"))</f>
        <v/>
      </c>
      <c r="L2318" s="25"/>
      <c r="M2318" s="12"/>
      <c r="N2318" s="14" t="str">
        <f aca="false">IF(OR($C2318="",$D2318="",$J2318="",$B2318=""),"",IF(COUNTIFS($C$5:$C$2504,$C2318,$D$5:$D$2504,$D2318,$J$5:$J$2504,$J2318,$B$5:$B$2504,$B2318)&gt;1,"Takror",""))</f>
        <v/>
      </c>
    </row>
    <row r="2319" customFormat="false" ht="15" hidden="false" customHeight="false" outlineLevel="0" collapsed="false">
      <c r="A2319" s="8" t="n">
        <v>2315</v>
      </c>
      <c r="B2319" s="13"/>
      <c r="C2319" s="12"/>
      <c r="D2319" s="13"/>
      <c r="E2319" s="24"/>
      <c r="F2319" s="12"/>
      <c r="G2319" s="12"/>
      <c r="H2319" s="25"/>
      <c r="I2319" s="14" t="str">
        <f aca="false">IF(OR($D2319="",$B2319=""),"",INT(($B2319-$D2319)/365.25))</f>
        <v/>
      </c>
      <c r="J2319" s="25"/>
      <c r="K2319" s="14" t="str">
        <f aca="false">IF(OR($J2319="",$I2319=""),"",IF(OR(AND($J2319="Gelmintoz",$I2319&gt;=2,$I2319&lt;=10),AND($J2319="Onkogematologik",$I2319&gt;=2,$I2319&lt;=18)),"Ha","Yo'q"))</f>
        <v/>
      </c>
      <c r="L2319" s="25"/>
      <c r="M2319" s="12"/>
      <c r="N2319" s="14" t="str">
        <f aca="false">IF(OR($C2319="",$D2319="",$J2319="",$B2319=""),"",IF(COUNTIFS($C$5:$C$2504,$C2319,$D$5:$D$2504,$D2319,$J$5:$J$2504,$J2319,$B$5:$B$2504,$B2319)&gt;1,"Takror",""))</f>
        <v/>
      </c>
    </row>
    <row r="2320" customFormat="false" ht="15" hidden="false" customHeight="false" outlineLevel="0" collapsed="false">
      <c r="A2320" s="8" t="n">
        <v>2316</v>
      </c>
      <c r="B2320" s="13"/>
      <c r="C2320" s="12"/>
      <c r="D2320" s="13"/>
      <c r="E2320" s="24"/>
      <c r="F2320" s="12"/>
      <c r="G2320" s="12"/>
      <c r="H2320" s="25"/>
      <c r="I2320" s="14" t="str">
        <f aca="false">IF(OR($D2320="",$B2320=""),"",INT(($B2320-$D2320)/365.25))</f>
        <v/>
      </c>
      <c r="J2320" s="25"/>
      <c r="K2320" s="14" t="str">
        <f aca="false">IF(OR($J2320="",$I2320=""),"",IF(OR(AND($J2320="Gelmintoz",$I2320&gt;=2,$I2320&lt;=10),AND($J2320="Onkogematologik",$I2320&gt;=2,$I2320&lt;=18)),"Ha","Yo'q"))</f>
        <v/>
      </c>
      <c r="L2320" s="25"/>
      <c r="M2320" s="12"/>
      <c r="N2320" s="14" t="str">
        <f aca="false">IF(OR($C2320="",$D2320="",$J2320="",$B2320=""),"",IF(COUNTIFS($C$5:$C$2504,$C2320,$D$5:$D$2504,$D2320,$J$5:$J$2504,$J2320,$B$5:$B$2504,$B2320)&gt;1,"Takror",""))</f>
        <v/>
      </c>
    </row>
    <row r="2321" customFormat="false" ht="15" hidden="false" customHeight="false" outlineLevel="0" collapsed="false">
      <c r="A2321" s="8" t="n">
        <v>2317</v>
      </c>
      <c r="B2321" s="13"/>
      <c r="C2321" s="12"/>
      <c r="D2321" s="13"/>
      <c r="E2321" s="24"/>
      <c r="F2321" s="12"/>
      <c r="G2321" s="12"/>
      <c r="H2321" s="25"/>
      <c r="I2321" s="14" t="str">
        <f aca="false">IF(OR($D2321="",$B2321=""),"",INT(($B2321-$D2321)/365.25))</f>
        <v/>
      </c>
      <c r="J2321" s="25"/>
      <c r="K2321" s="14" t="str">
        <f aca="false">IF(OR($J2321="",$I2321=""),"",IF(OR(AND($J2321="Gelmintoz",$I2321&gt;=2,$I2321&lt;=10),AND($J2321="Onkogematologik",$I2321&gt;=2,$I2321&lt;=18)),"Ha","Yo'q"))</f>
        <v/>
      </c>
      <c r="L2321" s="25"/>
      <c r="M2321" s="12"/>
      <c r="N2321" s="14" t="str">
        <f aca="false">IF(OR($C2321="",$D2321="",$J2321="",$B2321=""),"",IF(COUNTIFS($C$5:$C$2504,$C2321,$D$5:$D$2504,$D2321,$J$5:$J$2504,$J2321,$B$5:$B$2504,$B2321)&gt;1,"Takror",""))</f>
        <v/>
      </c>
    </row>
    <row r="2322" customFormat="false" ht="15" hidden="false" customHeight="false" outlineLevel="0" collapsed="false">
      <c r="A2322" s="8" t="n">
        <v>2318</v>
      </c>
      <c r="B2322" s="13"/>
      <c r="C2322" s="12"/>
      <c r="D2322" s="13"/>
      <c r="E2322" s="24"/>
      <c r="F2322" s="12"/>
      <c r="G2322" s="12"/>
      <c r="H2322" s="25"/>
      <c r="I2322" s="14" t="str">
        <f aca="false">IF(OR($D2322="",$B2322=""),"",INT(($B2322-$D2322)/365.25))</f>
        <v/>
      </c>
      <c r="J2322" s="25"/>
      <c r="K2322" s="14" t="str">
        <f aca="false">IF(OR($J2322="",$I2322=""),"",IF(OR(AND($J2322="Gelmintoz",$I2322&gt;=2,$I2322&lt;=10),AND($J2322="Onkogematologik",$I2322&gt;=2,$I2322&lt;=18)),"Ha","Yo'q"))</f>
        <v/>
      </c>
      <c r="L2322" s="25"/>
      <c r="M2322" s="12"/>
      <c r="N2322" s="14" t="str">
        <f aca="false">IF(OR($C2322="",$D2322="",$J2322="",$B2322=""),"",IF(COUNTIFS($C$5:$C$2504,$C2322,$D$5:$D$2504,$D2322,$J$5:$J$2504,$J2322,$B$5:$B$2504,$B2322)&gt;1,"Takror",""))</f>
        <v/>
      </c>
    </row>
    <row r="2323" customFormat="false" ht="15" hidden="false" customHeight="false" outlineLevel="0" collapsed="false">
      <c r="A2323" s="8" t="n">
        <v>2319</v>
      </c>
      <c r="B2323" s="13"/>
      <c r="C2323" s="12"/>
      <c r="D2323" s="13"/>
      <c r="E2323" s="24"/>
      <c r="F2323" s="12"/>
      <c r="G2323" s="12"/>
      <c r="H2323" s="25"/>
      <c r="I2323" s="14" t="str">
        <f aca="false">IF(OR($D2323="",$B2323=""),"",INT(($B2323-$D2323)/365.25))</f>
        <v/>
      </c>
      <c r="J2323" s="25"/>
      <c r="K2323" s="14" t="str">
        <f aca="false">IF(OR($J2323="",$I2323=""),"",IF(OR(AND($J2323="Gelmintoz",$I2323&gt;=2,$I2323&lt;=10),AND($J2323="Onkogematologik",$I2323&gt;=2,$I2323&lt;=18)),"Ha","Yo'q"))</f>
        <v/>
      </c>
      <c r="L2323" s="25"/>
      <c r="M2323" s="12"/>
      <c r="N2323" s="14" t="str">
        <f aca="false">IF(OR($C2323="",$D2323="",$J2323="",$B2323=""),"",IF(COUNTIFS($C$5:$C$2504,$C2323,$D$5:$D$2504,$D2323,$J$5:$J$2504,$J2323,$B$5:$B$2504,$B2323)&gt;1,"Takror",""))</f>
        <v/>
      </c>
    </row>
    <row r="2324" customFormat="false" ht="15" hidden="false" customHeight="false" outlineLevel="0" collapsed="false">
      <c r="A2324" s="8" t="n">
        <v>2320</v>
      </c>
      <c r="B2324" s="13"/>
      <c r="C2324" s="12"/>
      <c r="D2324" s="13"/>
      <c r="E2324" s="24"/>
      <c r="F2324" s="12"/>
      <c r="G2324" s="12"/>
      <c r="H2324" s="25"/>
      <c r="I2324" s="14" t="str">
        <f aca="false">IF(OR($D2324="",$B2324=""),"",INT(($B2324-$D2324)/365.25))</f>
        <v/>
      </c>
      <c r="J2324" s="25"/>
      <c r="K2324" s="14" t="str">
        <f aca="false">IF(OR($J2324="",$I2324=""),"",IF(OR(AND($J2324="Gelmintoz",$I2324&gt;=2,$I2324&lt;=10),AND($J2324="Onkogematologik",$I2324&gt;=2,$I2324&lt;=18)),"Ha","Yo'q"))</f>
        <v/>
      </c>
      <c r="L2324" s="25"/>
      <c r="M2324" s="12"/>
      <c r="N2324" s="14" t="str">
        <f aca="false">IF(OR($C2324="",$D2324="",$J2324="",$B2324=""),"",IF(COUNTIFS($C$5:$C$2504,$C2324,$D$5:$D$2504,$D2324,$J$5:$J$2504,$J2324,$B$5:$B$2504,$B2324)&gt;1,"Takror",""))</f>
        <v/>
      </c>
    </row>
    <row r="2325" customFormat="false" ht="15" hidden="false" customHeight="false" outlineLevel="0" collapsed="false">
      <c r="A2325" s="8" t="n">
        <v>2321</v>
      </c>
      <c r="B2325" s="13"/>
      <c r="C2325" s="12"/>
      <c r="D2325" s="13"/>
      <c r="E2325" s="24"/>
      <c r="F2325" s="12"/>
      <c r="G2325" s="12"/>
      <c r="H2325" s="25"/>
      <c r="I2325" s="14" t="str">
        <f aca="false">IF(OR($D2325="",$B2325=""),"",INT(($B2325-$D2325)/365.25))</f>
        <v/>
      </c>
      <c r="J2325" s="25"/>
      <c r="K2325" s="14" t="str">
        <f aca="false">IF(OR($J2325="",$I2325=""),"",IF(OR(AND($J2325="Gelmintoz",$I2325&gt;=2,$I2325&lt;=10),AND($J2325="Onkogematologik",$I2325&gt;=2,$I2325&lt;=18)),"Ha","Yo'q"))</f>
        <v/>
      </c>
      <c r="L2325" s="25"/>
      <c r="M2325" s="12"/>
      <c r="N2325" s="14" t="str">
        <f aca="false">IF(OR($C2325="",$D2325="",$J2325="",$B2325=""),"",IF(COUNTIFS($C$5:$C$2504,$C2325,$D$5:$D$2504,$D2325,$J$5:$J$2504,$J2325,$B$5:$B$2504,$B2325)&gt;1,"Takror",""))</f>
        <v/>
      </c>
    </row>
    <row r="2326" customFormat="false" ht="15" hidden="false" customHeight="false" outlineLevel="0" collapsed="false">
      <c r="A2326" s="8" t="n">
        <v>2322</v>
      </c>
      <c r="B2326" s="13"/>
      <c r="C2326" s="12"/>
      <c r="D2326" s="13"/>
      <c r="E2326" s="24"/>
      <c r="F2326" s="12"/>
      <c r="G2326" s="12"/>
      <c r="H2326" s="25"/>
      <c r="I2326" s="14" t="str">
        <f aca="false">IF(OR($D2326="",$B2326=""),"",INT(($B2326-$D2326)/365.25))</f>
        <v/>
      </c>
      <c r="J2326" s="25"/>
      <c r="K2326" s="14" t="str">
        <f aca="false">IF(OR($J2326="",$I2326=""),"",IF(OR(AND($J2326="Gelmintoz",$I2326&gt;=2,$I2326&lt;=10),AND($J2326="Onkogematologik",$I2326&gt;=2,$I2326&lt;=18)),"Ha","Yo'q"))</f>
        <v/>
      </c>
      <c r="L2326" s="25"/>
      <c r="M2326" s="12"/>
      <c r="N2326" s="14" t="str">
        <f aca="false">IF(OR($C2326="",$D2326="",$J2326="",$B2326=""),"",IF(COUNTIFS($C$5:$C$2504,$C2326,$D$5:$D$2504,$D2326,$J$5:$J$2504,$J2326,$B$5:$B$2504,$B2326)&gt;1,"Takror",""))</f>
        <v/>
      </c>
    </row>
    <row r="2327" customFormat="false" ht="15" hidden="false" customHeight="false" outlineLevel="0" collapsed="false">
      <c r="A2327" s="8" t="n">
        <v>2323</v>
      </c>
      <c r="B2327" s="13"/>
      <c r="C2327" s="12"/>
      <c r="D2327" s="13"/>
      <c r="E2327" s="24"/>
      <c r="F2327" s="12"/>
      <c r="G2327" s="12"/>
      <c r="H2327" s="25"/>
      <c r="I2327" s="14" t="str">
        <f aca="false">IF(OR($D2327="",$B2327=""),"",INT(($B2327-$D2327)/365.25))</f>
        <v/>
      </c>
      <c r="J2327" s="25"/>
      <c r="K2327" s="14" t="str">
        <f aca="false">IF(OR($J2327="",$I2327=""),"",IF(OR(AND($J2327="Gelmintoz",$I2327&gt;=2,$I2327&lt;=10),AND($J2327="Onkogematologik",$I2327&gt;=2,$I2327&lt;=18)),"Ha","Yo'q"))</f>
        <v/>
      </c>
      <c r="L2327" s="25"/>
      <c r="M2327" s="12"/>
      <c r="N2327" s="14" t="str">
        <f aca="false">IF(OR($C2327="",$D2327="",$J2327="",$B2327=""),"",IF(COUNTIFS($C$5:$C$2504,$C2327,$D$5:$D$2504,$D2327,$J$5:$J$2504,$J2327,$B$5:$B$2504,$B2327)&gt;1,"Takror",""))</f>
        <v/>
      </c>
    </row>
    <row r="2328" customFormat="false" ht="15" hidden="false" customHeight="false" outlineLevel="0" collapsed="false">
      <c r="A2328" s="8" t="n">
        <v>2324</v>
      </c>
      <c r="B2328" s="13"/>
      <c r="C2328" s="12"/>
      <c r="D2328" s="13"/>
      <c r="E2328" s="24"/>
      <c r="F2328" s="12"/>
      <c r="G2328" s="12"/>
      <c r="H2328" s="25"/>
      <c r="I2328" s="14" t="str">
        <f aca="false">IF(OR($D2328="",$B2328=""),"",INT(($B2328-$D2328)/365.25))</f>
        <v/>
      </c>
      <c r="J2328" s="25"/>
      <c r="K2328" s="14" t="str">
        <f aca="false">IF(OR($J2328="",$I2328=""),"",IF(OR(AND($J2328="Gelmintoz",$I2328&gt;=2,$I2328&lt;=10),AND($J2328="Onkogematologik",$I2328&gt;=2,$I2328&lt;=18)),"Ha","Yo'q"))</f>
        <v/>
      </c>
      <c r="L2328" s="25"/>
      <c r="M2328" s="12"/>
      <c r="N2328" s="14" t="str">
        <f aca="false">IF(OR($C2328="",$D2328="",$J2328="",$B2328=""),"",IF(COUNTIFS($C$5:$C$2504,$C2328,$D$5:$D$2504,$D2328,$J$5:$J$2504,$J2328,$B$5:$B$2504,$B2328)&gt;1,"Takror",""))</f>
        <v/>
      </c>
    </row>
    <row r="2329" customFormat="false" ht="15" hidden="false" customHeight="false" outlineLevel="0" collapsed="false">
      <c r="A2329" s="8" t="n">
        <v>2325</v>
      </c>
      <c r="B2329" s="13"/>
      <c r="C2329" s="12"/>
      <c r="D2329" s="13"/>
      <c r="E2329" s="24"/>
      <c r="F2329" s="12"/>
      <c r="G2329" s="12"/>
      <c r="H2329" s="25"/>
      <c r="I2329" s="14" t="str">
        <f aca="false">IF(OR($D2329="",$B2329=""),"",INT(($B2329-$D2329)/365.25))</f>
        <v/>
      </c>
      <c r="J2329" s="25"/>
      <c r="K2329" s="14" t="str">
        <f aca="false">IF(OR($J2329="",$I2329=""),"",IF(OR(AND($J2329="Gelmintoz",$I2329&gt;=2,$I2329&lt;=10),AND($J2329="Onkogematologik",$I2329&gt;=2,$I2329&lt;=18)),"Ha","Yo'q"))</f>
        <v/>
      </c>
      <c r="L2329" s="25"/>
      <c r="M2329" s="12"/>
      <c r="N2329" s="14" t="str">
        <f aca="false">IF(OR($C2329="",$D2329="",$J2329="",$B2329=""),"",IF(COUNTIFS($C$5:$C$2504,$C2329,$D$5:$D$2504,$D2329,$J$5:$J$2504,$J2329,$B$5:$B$2504,$B2329)&gt;1,"Takror",""))</f>
        <v/>
      </c>
    </row>
    <row r="2330" customFormat="false" ht="15" hidden="false" customHeight="false" outlineLevel="0" collapsed="false">
      <c r="A2330" s="8" t="n">
        <v>2326</v>
      </c>
      <c r="B2330" s="13"/>
      <c r="C2330" s="12"/>
      <c r="D2330" s="13"/>
      <c r="E2330" s="24"/>
      <c r="F2330" s="12"/>
      <c r="G2330" s="12"/>
      <c r="H2330" s="25"/>
      <c r="I2330" s="14" t="str">
        <f aca="false">IF(OR($D2330="",$B2330=""),"",INT(($B2330-$D2330)/365.25))</f>
        <v/>
      </c>
      <c r="J2330" s="25"/>
      <c r="K2330" s="14" t="str">
        <f aca="false">IF(OR($J2330="",$I2330=""),"",IF(OR(AND($J2330="Gelmintoz",$I2330&gt;=2,$I2330&lt;=10),AND($J2330="Onkogematologik",$I2330&gt;=2,$I2330&lt;=18)),"Ha","Yo'q"))</f>
        <v/>
      </c>
      <c r="L2330" s="25"/>
      <c r="M2330" s="12"/>
      <c r="N2330" s="14" t="str">
        <f aca="false">IF(OR($C2330="",$D2330="",$J2330="",$B2330=""),"",IF(COUNTIFS($C$5:$C$2504,$C2330,$D$5:$D$2504,$D2330,$J$5:$J$2504,$J2330,$B$5:$B$2504,$B2330)&gt;1,"Takror",""))</f>
        <v/>
      </c>
    </row>
    <row r="2331" customFormat="false" ht="15" hidden="false" customHeight="false" outlineLevel="0" collapsed="false">
      <c r="A2331" s="8" t="n">
        <v>2327</v>
      </c>
      <c r="B2331" s="13"/>
      <c r="C2331" s="12"/>
      <c r="D2331" s="13"/>
      <c r="E2331" s="24"/>
      <c r="F2331" s="12"/>
      <c r="G2331" s="12"/>
      <c r="H2331" s="25"/>
      <c r="I2331" s="14" t="str">
        <f aca="false">IF(OR($D2331="",$B2331=""),"",INT(($B2331-$D2331)/365.25))</f>
        <v/>
      </c>
      <c r="J2331" s="25"/>
      <c r="K2331" s="14" t="str">
        <f aca="false">IF(OR($J2331="",$I2331=""),"",IF(OR(AND($J2331="Gelmintoz",$I2331&gt;=2,$I2331&lt;=10),AND($J2331="Onkogematologik",$I2331&gt;=2,$I2331&lt;=18)),"Ha","Yo'q"))</f>
        <v/>
      </c>
      <c r="L2331" s="25"/>
      <c r="M2331" s="12"/>
      <c r="N2331" s="14" t="str">
        <f aca="false">IF(OR($C2331="",$D2331="",$J2331="",$B2331=""),"",IF(COUNTIFS($C$5:$C$2504,$C2331,$D$5:$D$2504,$D2331,$J$5:$J$2504,$J2331,$B$5:$B$2504,$B2331)&gt;1,"Takror",""))</f>
        <v/>
      </c>
    </row>
    <row r="2332" customFormat="false" ht="15" hidden="false" customHeight="false" outlineLevel="0" collapsed="false">
      <c r="A2332" s="8" t="n">
        <v>2328</v>
      </c>
      <c r="B2332" s="13"/>
      <c r="C2332" s="12"/>
      <c r="D2332" s="13"/>
      <c r="E2332" s="24"/>
      <c r="F2332" s="12"/>
      <c r="G2332" s="12"/>
      <c r="H2332" s="25"/>
      <c r="I2332" s="14" t="str">
        <f aca="false">IF(OR($D2332="",$B2332=""),"",INT(($B2332-$D2332)/365.25))</f>
        <v/>
      </c>
      <c r="J2332" s="25"/>
      <c r="K2332" s="14" t="str">
        <f aca="false">IF(OR($J2332="",$I2332=""),"",IF(OR(AND($J2332="Gelmintoz",$I2332&gt;=2,$I2332&lt;=10),AND($J2332="Onkogematologik",$I2332&gt;=2,$I2332&lt;=18)),"Ha","Yo'q"))</f>
        <v/>
      </c>
      <c r="L2332" s="25"/>
      <c r="M2332" s="12"/>
      <c r="N2332" s="14" t="str">
        <f aca="false">IF(OR($C2332="",$D2332="",$J2332="",$B2332=""),"",IF(COUNTIFS($C$5:$C$2504,$C2332,$D$5:$D$2504,$D2332,$J$5:$J$2504,$J2332,$B$5:$B$2504,$B2332)&gt;1,"Takror",""))</f>
        <v/>
      </c>
    </row>
    <row r="2333" customFormat="false" ht="15" hidden="false" customHeight="false" outlineLevel="0" collapsed="false">
      <c r="A2333" s="8" t="n">
        <v>2329</v>
      </c>
      <c r="B2333" s="13"/>
      <c r="C2333" s="12"/>
      <c r="D2333" s="13"/>
      <c r="E2333" s="24"/>
      <c r="F2333" s="12"/>
      <c r="G2333" s="12"/>
      <c r="H2333" s="25"/>
      <c r="I2333" s="14" t="str">
        <f aca="false">IF(OR($D2333="",$B2333=""),"",INT(($B2333-$D2333)/365.25))</f>
        <v/>
      </c>
      <c r="J2333" s="25"/>
      <c r="K2333" s="14" t="str">
        <f aca="false">IF(OR($J2333="",$I2333=""),"",IF(OR(AND($J2333="Gelmintoz",$I2333&gt;=2,$I2333&lt;=10),AND($J2333="Onkogematologik",$I2333&gt;=2,$I2333&lt;=18)),"Ha","Yo'q"))</f>
        <v/>
      </c>
      <c r="L2333" s="25"/>
      <c r="M2333" s="12"/>
      <c r="N2333" s="14" t="str">
        <f aca="false">IF(OR($C2333="",$D2333="",$J2333="",$B2333=""),"",IF(COUNTIFS($C$5:$C$2504,$C2333,$D$5:$D$2504,$D2333,$J$5:$J$2504,$J2333,$B$5:$B$2504,$B2333)&gt;1,"Takror",""))</f>
        <v/>
      </c>
    </row>
    <row r="2334" customFormat="false" ht="15" hidden="false" customHeight="false" outlineLevel="0" collapsed="false">
      <c r="A2334" s="8" t="n">
        <v>2330</v>
      </c>
      <c r="B2334" s="13"/>
      <c r="C2334" s="12"/>
      <c r="D2334" s="13"/>
      <c r="E2334" s="24"/>
      <c r="F2334" s="12"/>
      <c r="G2334" s="12"/>
      <c r="H2334" s="25"/>
      <c r="I2334" s="14" t="str">
        <f aca="false">IF(OR($D2334="",$B2334=""),"",INT(($B2334-$D2334)/365.25))</f>
        <v/>
      </c>
      <c r="J2334" s="25"/>
      <c r="K2334" s="14" t="str">
        <f aca="false">IF(OR($J2334="",$I2334=""),"",IF(OR(AND($J2334="Gelmintoz",$I2334&gt;=2,$I2334&lt;=10),AND($J2334="Onkogematologik",$I2334&gt;=2,$I2334&lt;=18)),"Ha","Yo'q"))</f>
        <v/>
      </c>
      <c r="L2334" s="25"/>
      <c r="M2334" s="12"/>
      <c r="N2334" s="14" t="str">
        <f aca="false">IF(OR($C2334="",$D2334="",$J2334="",$B2334=""),"",IF(COUNTIFS($C$5:$C$2504,$C2334,$D$5:$D$2504,$D2334,$J$5:$J$2504,$J2334,$B$5:$B$2504,$B2334)&gt;1,"Takror",""))</f>
        <v/>
      </c>
    </row>
    <row r="2335" customFormat="false" ht="15" hidden="false" customHeight="false" outlineLevel="0" collapsed="false">
      <c r="A2335" s="8" t="n">
        <v>2331</v>
      </c>
      <c r="B2335" s="13"/>
      <c r="C2335" s="12"/>
      <c r="D2335" s="13"/>
      <c r="E2335" s="24"/>
      <c r="F2335" s="12"/>
      <c r="G2335" s="12"/>
      <c r="H2335" s="25"/>
      <c r="I2335" s="14" t="str">
        <f aca="false">IF(OR($D2335="",$B2335=""),"",INT(($B2335-$D2335)/365.25))</f>
        <v/>
      </c>
      <c r="J2335" s="25"/>
      <c r="K2335" s="14" t="str">
        <f aca="false">IF(OR($J2335="",$I2335=""),"",IF(OR(AND($J2335="Gelmintoz",$I2335&gt;=2,$I2335&lt;=10),AND($J2335="Onkogematologik",$I2335&gt;=2,$I2335&lt;=18)),"Ha","Yo'q"))</f>
        <v/>
      </c>
      <c r="L2335" s="25"/>
      <c r="M2335" s="12"/>
      <c r="N2335" s="14" t="str">
        <f aca="false">IF(OR($C2335="",$D2335="",$J2335="",$B2335=""),"",IF(COUNTIFS($C$5:$C$2504,$C2335,$D$5:$D$2504,$D2335,$J$5:$J$2504,$J2335,$B$5:$B$2504,$B2335)&gt;1,"Takror",""))</f>
        <v/>
      </c>
    </row>
    <row r="2336" customFormat="false" ht="15" hidden="false" customHeight="false" outlineLevel="0" collapsed="false">
      <c r="A2336" s="8" t="n">
        <v>2332</v>
      </c>
      <c r="B2336" s="13"/>
      <c r="C2336" s="12"/>
      <c r="D2336" s="13"/>
      <c r="E2336" s="24"/>
      <c r="F2336" s="12"/>
      <c r="G2336" s="12"/>
      <c r="H2336" s="25"/>
      <c r="I2336" s="14" t="str">
        <f aca="false">IF(OR($D2336="",$B2336=""),"",INT(($B2336-$D2336)/365.25))</f>
        <v/>
      </c>
      <c r="J2336" s="25"/>
      <c r="K2336" s="14" t="str">
        <f aca="false">IF(OR($J2336="",$I2336=""),"",IF(OR(AND($J2336="Gelmintoz",$I2336&gt;=2,$I2336&lt;=10),AND($J2336="Onkogematologik",$I2336&gt;=2,$I2336&lt;=18)),"Ha","Yo'q"))</f>
        <v/>
      </c>
      <c r="L2336" s="25"/>
      <c r="M2336" s="12"/>
      <c r="N2336" s="14" t="str">
        <f aca="false">IF(OR($C2336="",$D2336="",$J2336="",$B2336=""),"",IF(COUNTIFS($C$5:$C$2504,$C2336,$D$5:$D$2504,$D2336,$J$5:$J$2504,$J2336,$B$5:$B$2504,$B2336)&gt;1,"Takror",""))</f>
        <v/>
      </c>
    </row>
    <row r="2337" customFormat="false" ht="15" hidden="false" customHeight="false" outlineLevel="0" collapsed="false">
      <c r="A2337" s="8" t="n">
        <v>2333</v>
      </c>
      <c r="B2337" s="13"/>
      <c r="C2337" s="12"/>
      <c r="D2337" s="13"/>
      <c r="E2337" s="24"/>
      <c r="F2337" s="12"/>
      <c r="G2337" s="12"/>
      <c r="H2337" s="25"/>
      <c r="I2337" s="14" t="str">
        <f aca="false">IF(OR($D2337="",$B2337=""),"",INT(($B2337-$D2337)/365.25))</f>
        <v/>
      </c>
      <c r="J2337" s="25"/>
      <c r="K2337" s="14" t="str">
        <f aca="false">IF(OR($J2337="",$I2337=""),"",IF(OR(AND($J2337="Gelmintoz",$I2337&gt;=2,$I2337&lt;=10),AND($J2337="Onkogematologik",$I2337&gt;=2,$I2337&lt;=18)),"Ha","Yo'q"))</f>
        <v/>
      </c>
      <c r="L2337" s="25"/>
      <c r="M2337" s="12"/>
      <c r="N2337" s="14" t="str">
        <f aca="false">IF(OR($C2337="",$D2337="",$J2337="",$B2337=""),"",IF(COUNTIFS($C$5:$C$2504,$C2337,$D$5:$D$2504,$D2337,$J$5:$J$2504,$J2337,$B$5:$B$2504,$B2337)&gt;1,"Takror",""))</f>
        <v/>
      </c>
    </row>
    <row r="2338" customFormat="false" ht="15" hidden="false" customHeight="false" outlineLevel="0" collapsed="false">
      <c r="A2338" s="8" t="n">
        <v>2334</v>
      </c>
      <c r="B2338" s="13"/>
      <c r="C2338" s="12"/>
      <c r="D2338" s="13"/>
      <c r="E2338" s="24"/>
      <c r="F2338" s="12"/>
      <c r="G2338" s="12"/>
      <c r="H2338" s="25"/>
      <c r="I2338" s="14" t="str">
        <f aca="false">IF(OR($D2338="",$B2338=""),"",INT(($B2338-$D2338)/365.25))</f>
        <v/>
      </c>
      <c r="J2338" s="25"/>
      <c r="K2338" s="14" t="str">
        <f aca="false">IF(OR($J2338="",$I2338=""),"",IF(OR(AND($J2338="Gelmintoz",$I2338&gt;=2,$I2338&lt;=10),AND($J2338="Onkogematologik",$I2338&gt;=2,$I2338&lt;=18)),"Ha","Yo'q"))</f>
        <v/>
      </c>
      <c r="L2338" s="25"/>
      <c r="M2338" s="12"/>
      <c r="N2338" s="14" t="str">
        <f aca="false">IF(OR($C2338="",$D2338="",$J2338="",$B2338=""),"",IF(COUNTIFS($C$5:$C$2504,$C2338,$D$5:$D$2504,$D2338,$J$5:$J$2504,$J2338,$B$5:$B$2504,$B2338)&gt;1,"Takror",""))</f>
        <v/>
      </c>
    </row>
    <row r="2339" customFormat="false" ht="15" hidden="false" customHeight="false" outlineLevel="0" collapsed="false">
      <c r="A2339" s="8" t="n">
        <v>2335</v>
      </c>
      <c r="B2339" s="13"/>
      <c r="C2339" s="12"/>
      <c r="D2339" s="13"/>
      <c r="E2339" s="24"/>
      <c r="F2339" s="12"/>
      <c r="G2339" s="12"/>
      <c r="H2339" s="25"/>
      <c r="I2339" s="14" t="str">
        <f aca="false">IF(OR($D2339="",$B2339=""),"",INT(($B2339-$D2339)/365.25))</f>
        <v/>
      </c>
      <c r="J2339" s="25"/>
      <c r="K2339" s="14" t="str">
        <f aca="false">IF(OR($J2339="",$I2339=""),"",IF(OR(AND($J2339="Gelmintoz",$I2339&gt;=2,$I2339&lt;=10),AND($J2339="Onkogematologik",$I2339&gt;=2,$I2339&lt;=18)),"Ha","Yo'q"))</f>
        <v/>
      </c>
      <c r="L2339" s="25"/>
      <c r="M2339" s="12"/>
      <c r="N2339" s="14" t="str">
        <f aca="false">IF(OR($C2339="",$D2339="",$J2339="",$B2339=""),"",IF(COUNTIFS($C$5:$C$2504,$C2339,$D$5:$D$2504,$D2339,$J$5:$J$2504,$J2339,$B$5:$B$2504,$B2339)&gt;1,"Takror",""))</f>
        <v/>
      </c>
    </row>
    <row r="2340" customFormat="false" ht="15" hidden="false" customHeight="false" outlineLevel="0" collapsed="false">
      <c r="A2340" s="8" t="n">
        <v>2336</v>
      </c>
      <c r="B2340" s="13"/>
      <c r="C2340" s="12"/>
      <c r="D2340" s="13"/>
      <c r="E2340" s="24"/>
      <c r="F2340" s="12"/>
      <c r="G2340" s="12"/>
      <c r="H2340" s="25"/>
      <c r="I2340" s="14" t="str">
        <f aca="false">IF(OR($D2340="",$B2340=""),"",INT(($B2340-$D2340)/365.25))</f>
        <v/>
      </c>
      <c r="J2340" s="25"/>
      <c r="K2340" s="14" t="str">
        <f aca="false">IF(OR($J2340="",$I2340=""),"",IF(OR(AND($J2340="Gelmintoz",$I2340&gt;=2,$I2340&lt;=10),AND($J2340="Onkogematologik",$I2340&gt;=2,$I2340&lt;=18)),"Ha","Yo'q"))</f>
        <v/>
      </c>
      <c r="L2340" s="25"/>
      <c r="M2340" s="12"/>
      <c r="N2340" s="14" t="str">
        <f aca="false">IF(OR($C2340="",$D2340="",$J2340="",$B2340=""),"",IF(COUNTIFS($C$5:$C$2504,$C2340,$D$5:$D$2504,$D2340,$J$5:$J$2504,$J2340,$B$5:$B$2504,$B2340)&gt;1,"Takror",""))</f>
        <v/>
      </c>
    </row>
    <row r="2341" customFormat="false" ht="15" hidden="false" customHeight="false" outlineLevel="0" collapsed="false">
      <c r="A2341" s="8" t="n">
        <v>2337</v>
      </c>
      <c r="B2341" s="13"/>
      <c r="C2341" s="12"/>
      <c r="D2341" s="13"/>
      <c r="E2341" s="24"/>
      <c r="F2341" s="12"/>
      <c r="G2341" s="12"/>
      <c r="H2341" s="25"/>
      <c r="I2341" s="14" t="str">
        <f aca="false">IF(OR($D2341="",$B2341=""),"",INT(($B2341-$D2341)/365.25))</f>
        <v/>
      </c>
      <c r="J2341" s="25"/>
      <c r="K2341" s="14" t="str">
        <f aca="false">IF(OR($J2341="",$I2341=""),"",IF(OR(AND($J2341="Gelmintoz",$I2341&gt;=2,$I2341&lt;=10),AND($J2341="Onkogematologik",$I2341&gt;=2,$I2341&lt;=18)),"Ha","Yo'q"))</f>
        <v/>
      </c>
      <c r="L2341" s="25"/>
      <c r="M2341" s="12"/>
      <c r="N2341" s="14" t="str">
        <f aca="false">IF(OR($C2341="",$D2341="",$J2341="",$B2341=""),"",IF(COUNTIFS($C$5:$C$2504,$C2341,$D$5:$D$2504,$D2341,$J$5:$J$2504,$J2341,$B$5:$B$2504,$B2341)&gt;1,"Takror",""))</f>
        <v/>
      </c>
    </row>
    <row r="2342" customFormat="false" ht="15" hidden="false" customHeight="false" outlineLevel="0" collapsed="false">
      <c r="A2342" s="8" t="n">
        <v>2338</v>
      </c>
      <c r="B2342" s="13"/>
      <c r="C2342" s="12"/>
      <c r="D2342" s="13"/>
      <c r="E2342" s="24"/>
      <c r="F2342" s="12"/>
      <c r="G2342" s="12"/>
      <c r="H2342" s="25"/>
      <c r="I2342" s="14" t="str">
        <f aca="false">IF(OR($D2342="",$B2342=""),"",INT(($B2342-$D2342)/365.25))</f>
        <v/>
      </c>
      <c r="J2342" s="25"/>
      <c r="K2342" s="14" t="str">
        <f aca="false">IF(OR($J2342="",$I2342=""),"",IF(OR(AND($J2342="Gelmintoz",$I2342&gt;=2,$I2342&lt;=10),AND($J2342="Onkogematologik",$I2342&gt;=2,$I2342&lt;=18)),"Ha","Yo'q"))</f>
        <v/>
      </c>
      <c r="L2342" s="25"/>
      <c r="M2342" s="12"/>
      <c r="N2342" s="14" t="str">
        <f aca="false">IF(OR($C2342="",$D2342="",$J2342="",$B2342=""),"",IF(COUNTIFS($C$5:$C$2504,$C2342,$D$5:$D$2504,$D2342,$J$5:$J$2504,$J2342,$B$5:$B$2504,$B2342)&gt;1,"Takror",""))</f>
        <v/>
      </c>
    </row>
    <row r="2343" customFormat="false" ht="15" hidden="false" customHeight="false" outlineLevel="0" collapsed="false">
      <c r="A2343" s="8" t="n">
        <v>2339</v>
      </c>
      <c r="B2343" s="13"/>
      <c r="C2343" s="12"/>
      <c r="D2343" s="13"/>
      <c r="E2343" s="24"/>
      <c r="F2343" s="12"/>
      <c r="G2343" s="12"/>
      <c r="H2343" s="25"/>
      <c r="I2343" s="14" t="str">
        <f aca="false">IF(OR($D2343="",$B2343=""),"",INT(($B2343-$D2343)/365.25))</f>
        <v/>
      </c>
      <c r="J2343" s="25"/>
      <c r="K2343" s="14" t="str">
        <f aca="false">IF(OR($J2343="",$I2343=""),"",IF(OR(AND($J2343="Gelmintoz",$I2343&gt;=2,$I2343&lt;=10),AND($J2343="Onkogematologik",$I2343&gt;=2,$I2343&lt;=18)),"Ha","Yo'q"))</f>
        <v/>
      </c>
      <c r="L2343" s="25"/>
      <c r="M2343" s="12"/>
      <c r="N2343" s="14" t="str">
        <f aca="false">IF(OR($C2343="",$D2343="",$J2343="",$B2343=""),"",IF(COUNTIFS($C$5:$C$2504,$C2343,$D$5:$D$2504,$D2343,$J$5:$J$2504,$J2343,$B$5:$B$2504,$B2343)&gt;1,"Takror",""))</f>
        <v/>
      </c>
    </row>
    <row r="2344" customFormat="false" ht="15" hidden="false" customHeight="false" outlineLevel="0" collapsed="false">
      <c r="A2344" s="8" t="n">
        <v>2340</v>
      </c>
      <c r="B2344" s="13"/>
      <c r="C2344" s="12"/>
      <c r="D2344" s="13"/>
      <c r="E2344" s="24"/>
      <c r="F2344" s="12"/>
      <c r="G2344" s="12"/>
      <c r="H2344" s="25"/>
      <c r="I2344" s="14" t="str">
        <f aca="false">IF(OR($D2344="",$B2344=""),"",INT(($B2344-$D2344)/365.25))</f>
        <v/>
      </c>
      <c r="J2344" s="25"/>
      <c r="K2344" s="14" t="str">
        <f aca="false">IF(OR($J2344="",$I2344=""),"",IF(OR(AND($J2344="Gelmintoz",$I2344&gt;=2,$I2344&lt;=10),AND($J2344="Onkogematologik",$I2344&gt;=2,$I2344&lt;=18)),"Ha","Yo'q"))</f>
        <v/>
      </c>
      <c r="L2344" s="25"/>
      <c r="M2344" s="12"/>
      <c r="N2344" s="14" t="str">
        <f aca="false">IF(OR($C2344="",$D2344="",$J2344="",$B2344=""),"",IF(COUNTIFS($C$5:$C$2504,$C2344,$D$5:$D$2504,$D2344,$J$5:$J$2504,$J2344,$B$5:$B$2504,$B2344)&gt;1,"Takror",""))</f>
        <v/>
      </c>
    </row>
    <row r="2345" customFormat="false" ht="15" hidden="false" customHeight="false" outlineLevel="0" collapsed="false">
      <c r="A2345" s="8" t="n">
        <v>2341</v>
      </c>
      <c r="B2345" s="13"/>
      <c r="C2345" s="12"/>
      <c r="D2345" s="13"/>
      <c r="E2345" s="24"/>
      <c r="F2345" s="12"/>
      <c r="G2345" s="12"/>
      <c r="H2345" s="25"/>
      <c r="I2345" s="14" t="str">
        <f aca="false">IF(OR($D2345="",$B2345=""),"",INT(($B2345-$D2345)/365.25))</f>
        <v/>
      </c>
      <c r="J2345" s="25"/>
      <c r="K2345" s="14" t="str">
        <f aca="false">IF(OR($J2345="",$I2345=""),"",IF(OR(AND($J2345="Gelmintoz",$I2345&gt;=2,$I2345&lt;=10),AND($J2345="Onkogematologik",$I2345&gt;=2,$I2345&lt;=18)),"Ha","Yo'q"))</f>
        <v/>
      </c>
      <c r="L2345" s="25"/>
      <c r="M2345" s="12"/>
      <c r="N2345" s="14" t="str">
        <f aca="false">IF(OR($C2345="",$D2345="",$J2345="",$B2345=""),"",IF(COUNTIFS($C$5:$C$2504,$C2345,$D$5:$D$2504,$D2345,$J$5:$J$2504,$J2345,$B$5:$B$2504,$B2345)&gt;1,"Takror",""))</f>
        <v/>
      </c>
    </row>
    <row r="2346" customFormat="false" ht="15" hidden="false" customHeight="false" outlineLevel="0" collapsed="false">
      <c r="A2346" s="8" t="n">
        <v>2342</v>
      </c>
      <c r="B2346" s="13"/>
      <c r="C2346" s="12"/>
      <c r="D2346" s="13"/>
      <c r="E2346" s="24"/>
      <c r="F2346" s="12"/>
      <c r="G2346" s="12"/>
      <c r="H2346" s="25"/>
      <c r="I2346" s="14" t="str">
        <f aca="false">IF(OR($D2346="",$B2346=""),"",INT(($B2346-$D2346)/365.25))</f>
        <v/>
      </c>
      <c r="J2346" s="25"/>
      <c r="K2346" s="14" t="str">
        <f aca="false">IF(OR($J2346="",$I2346=""),"",IF(OR(AND($J2346="Gelmintoz",$I2346&gt;=2,$I2346&lt;=10),AND($J2346="Onkogematologik",$I2346&gt;=2,$I2346&lt;=18)),"Ha","Yo'q"))</f>
        <v/>
      </c>
      <c r="L2346" s="25"/>
      <c r="M2346" s="12"/>
      <c r="N2346" s="14" t="str">
        <f aca="false">IF(OR($C2346="",$D2346="",$J2346="",$B2346=""),"",IF(COUNTIFS($C$5:$C$2504,$C2346,$D$5:$D$2504,$D2346,$J$5:$J$2504,$J2346,$B$5:$B$2504,$B2346)&gt;1,"Takror",""))</f>
        <v/>
      </c>
    </row>
    <row r="2347" customFormat="false" ht="15" hidden="false" customHeight="false" outlineLevel="0" collapsed="false">
      <c r="A2347" s="8" t="n">
        <v>2343</v>
      </c>
      <c r="B2347" s="13"/>
      <c r="C2347" s="12"/>
      <c r="D2347" s="13"/>
      <c r="E2347" s="24"/>
      <c r="F2347" s="12"/>
      <c r="G2347" s="12"/>
      <c r="H2347" s="25"/>
      <c r="I2347" s="14" t="str">
        <f aca="false">IF(OR($D2347="",$B2347=""),"",INT(($B2347-$D2347)/365.25))</f>
        <v/>
      </c>
      <c r="J2347" s="25"/>
      <c r="K2347" s="14" t="str">
        <f aca="false">IF(OR($J2347="",$I2347=""),"",IF(OR(AND($J2347="Gelmintoz",$I2347&gt;=2,$I2347&lt;=10),AND($J2347="Onkogematologik",$I2347&gt;=2,$I2347&lt;=18)),"Ha","Yo'q"))</f>
        <v/>
      </c>
      <c r="L2347" s="25"/>
      <c r="M2347" s="12"/>
      <c r="N2347" s="14" t="str">
        <f aca="false">IF(OR($C2347="",$D2347="",$J2347="",$B2347=""),"",IF(COUNTIFS($C$5:$C$2504,$C2347,$D$5:$D$2504,$D2347,$J$5:$J$2504,$J2347,$B$5:$B$2504,$B2347)&gt;1,"Takror",""))</f>
        <v/>
      </c>
    </row>
    <row r="2348" customFormat="false" ht="15" hidden="false" customHeight="false" outlineLevel="0" collapsed="false">
      <c r="A2348" s="8" t="n">
        <v>2344</v>
      </c>
      <c r="B2348" s="13"/>
      <c r="C2348" s="12"/>
      <c r="D2348" s="13"/>
      <c r="E2348" s="24"/>
      <c r="F2348" s="12"/>
      <c r="G2348" s="12"/>
      <c r="H2348" s="25"/>
      <c r="I2348" s="14" t="str">
        <f aca="false">IF(OR($D2348="",$B2348=""),"",INT(($B2348-$D2348)/365.25))</f>
        <v/>
      </c>
      <c r="J2348" s="25"/>
      <c r="K2348" s="14" t="str">
        <f aca="false">IF(OR($J2348="",$I2348=""),"",IF(OR(AND($J2348="Gelmintoz",$I2348&gt;=2,$I2348&lt;=10),AND($J2348="Onkogematologik",$I2348&gt;=2,$I2348&lt;=18)),"Ha","Yo'q"))</f>
        <v/>
      </c>
      <c r="L2348" s="25"/>
      <c r="M2348" s="12"/>
      <c r="N2348" s="14" t="str">
        <f aca="false">IF(OR($C2348="",$D2348="",$J2348="",$B2348=""),"",IF(COUNTIFS($C$5:$C$2504,$C2348,$D$5:$D$2504,$D2348,$J$5:$J$2504,$J2348,$B$5:$B$2504,$B2348)&gt;1,"Takror",""))</f>
        <v/>
      </c>
    </row>
    <row r="2349" customFormat="false" ht="15" hidden="false" customHeight="false" outlineLevel="0" collapsed="false">
      <c r="A2349" s="8" t="n">
        <v>2345</v>
      </c>
      <c r="B2349" s="13"/>
      <c r="C2349" s="12"/>
      <c r="D2349" s="13"/>
      <c r="E2349" s="24"/>
      <c r="F2349" s="12"/>
      <c r="G2349" s="12"/>
      <c r="H2349" s="25"/>
      <c r="I2349" s="14" t="str">
        <f aca="false">IF(OR($D2349="",$B2349=""),"",INT(($B2349-$D2349)/365.25))</f>
        <v/>
      </c>
      <c r="J2349" s="25"/>
      <c r="K2349" s="14" t="str">
        <f aca="false">IF(OR($J2349="",$I2349=""),"",IF(OR(AND($J2349="Gelmintoz",$I2349&gt;=2,$I2349&lt;=10),AND($J2349="Onkogematologik",$I2349&gt;=2,$I2349&lt;=18)),"Ha","Yo'q"))</f>
        <v/>
      </c>
      <c r="L2349" s="25"/>
      <c r="M2349" s="12"/>
      <c r="N2349" s="14" t="str">
        <f aca="false">IF(OR($C2349="",$D2349="",$J2349="",$B2349=""),"",IF(COUNTIFS($C$5:$C$2504,$C2349,$D$5:$D$2504,$D2349,$J$5:$J$2504,$J2349,$B$5:$B$2504,$B2349)&gt;1,"Takror",""))</f>
        <v/>
      </c>
    </row>
    <row r="2350" customFormat="false" ht="15" hidden="false" customHeight="false" outlineLevel="0" collapsed="false">
      <c r="A2350" s="8" t="n">
        <v>2346</v>
      </c>
      <c r="B2350" s="13"/>
      <c r="C2350" s="12"/>
      <c r="D2350" s="13"/>
      <c r="E2350" s="24"/>
      <c r="F2350" s="12"/>
      <c r="G2350" s="12"/>
      <c r="H2350" s="25"/>
      <c r="I2350" s="14" t="str">
        <f aca="false">IF(OR($D2350="",$B2350=""),"",INT(($B2350-$D2350)/365.25))</f>
        <v/>
      </c>
      <c r="J2350" s="25"/>
      <c r="K2350" s="14" t="str">
        <f aca="false">IF(OR($J2350="",$I2350=""),"",IF(OR(AND($J2350="Gelmintoz",$I2350&gt;=2,$I2350&lt;=10),AND($J2350="Onkogematologik",$I2350&gt;=2,$I2350&lt;=18)),"Ha","Yo'q"))</f>
        <v/>
      </c>
      <c r="L2350" s="25"/>
      <c r="M2350" s="12"/>
      <c r="N2350" s="14" t="str">
        <f aca="false">IF(OR($C2350="",$D2350="",$J2350="",$B2350=""),"",IF(COUNTIFS($C$5:$C$2504,$C2350,$D$5:$D$2504,$D2350,$J$5:$J$2504,$J2350,$B$5:$B$2504,$B2350)&gt;1,"Takror",""))</f>
        <v/>
      </c>
    </row>
    <row r="2351" customFormat="false" ht="15" hidden="false" customHeight="false" outlineLevel="0" collapsed="false">
      <c r="A2351" s="8" t="n">
        <v>2347</v>
      </c>
      <c r="B2351" s="13"/>
      <c r="C2351" s="12"/>
      <c r="D2351" s="13"/>
      <c r="E2351" s="24"/>
      <c r="F2351" s="12"/>
      <c r="G2351" s="12"/>
      <c r="H2351" s="25"/>
      <c r="I2351" s="14" t="str">
        <f aca="false">IF(OR($D2351="",$B2351=""),"",INT(($B2351-$D2351)/365.25))</f>
        <v/>
      </c>
      <c r="J2351" s="25"/>
      <c r="K2351" s="14" t="str">
        <f aca="false">IF(OR($J2351="",$I2351=""),"",IF(OR(AND($J2351="Gelmintoz",$I2351&gt;=2,$I2351&lt;=10),AND($J2351="Onkogematologik",$I2351&gt;=2,$I2351&lt;=18)),"Ha","Yo'q"))</f>
        <v/>
      </c>
      <c r="L2351" s="25"/>
      <c r="M2351" s="12"/>
      <c r="N2351" s="14" t="str">
        <f aca="false">IF(OR($C2351="",$D2351="",$J2351="",$B2351=""),"",IF(COUNTIFS($C$5:$C$2504,$C2351,$D$5:$D$2504,$D2351,$J$5:$J$2504,$J2351,$B$5:$B$2504,$B2351)&gt;1,"Takror",""))</f>
        <v/>
      </c>
    </row>
    <row r="2352" customFormat="false" ht="15" hidden="false" customHeight="false" outlineLevel="0" collapsed="false">
      <c r="A2352" s="8" t="n">
        <v>2348</v>
      </c>
      <c r="B2352" s="13"/>
      <c r="C2352" s="12"/>
      <c r="D2352" s="13"/>
      <c r="E2352" s="24"/>
      <c r="F2352" s="12"/>
      <c r="G2352" s="12"/>
      <c r="H2352" s="25"/>
      <c r="I2352" s="14" t="str">
        <f aca="false">IF(OR($D2352="",$B2352=""),"",INT(($B2352-$D2352)/365.25))</f>
        <v/>
      </c>
      <c r="J2352" s="25"/>
      <c r="K2352" s="14" t="str">
        <f aca="false">IF(OR($J2352="",$I2352=""),"",IF(OR(AND($J2352="Gelmintoz",$I2352&gt;=2,$I2352&lt;=10),AND($J2352="Onkogematologik",$I2352&gt;=2,$I2352&lt;=18)),"Ha","Yo'q"))</f>
        <v/>
      </c>
      <c r="L2352" s="25"/>
      <c r="M2352" s="12"/>
      <c r="N2352" s="14" t="str">
        <f aca="false">IF(OR($C2352="",$D2352="",$J2352="",$B2352=""),"",IF(COUNTIFS($C$5:$C$2504,$C2352,$D$5:$D$2504,$D2352,$J$5:$J$2504,$J2352,$B$5:$B$2504,$B2352)&gt;1,"Takror",""))</f>
        <v/>
      </c>
    </row>
    <row r="2353" customFormat="false" ht="15" hidden="false" customHeight="false" outlineLevel="0" collapsed="false">
      <c r="A2353" s="8" t="n">
        <v>2349</v>
      </c>
      <c r="B2353" s="13"/>
      <c r="C2353" s="12"/>
      <c r="D2353" s="13"/>
      <c r="E2353" s="24"/>
      <c r="F2353" s="12"/>
      <c r="G2353" s="12"/>
      <c r="H2353" s="25"/>
      <c r="I2353" s="14" t="str">
        <f aca="false">IF(OR($D2353="",$B2353=""),"",INT(($B2353-$D2353)/365.25))</f>
        <v/>
      </c>
      <c r="J2353" s="25"/>
      <c r="K2353" s="14" t="str">
        <f aca="false">IF(OR($J2353="",$I2353=""),"",IF(OR(AND($J2353="Gelmintoz",$I2353&gt;=2,$I2353&lt;=10),AND($J2353="Onkogematologik",$I2353&gt;=2,$I2353&lt;=18)),"Ha","Yo'q"))</f>
        <v/>
      </c>
      <c r="L2353" s="25"/>
      <c r="M2353" s="12"/>
      <c r="N2353" s="14" t="str">
        <f aca="false">IF(OR($C2353="",$D2353="",$J2353="",$B2353=""),"",IF(COUNTIFS($C$5:$C$2504,$C2353,$D$5:$D$2504,$D2353,$J$5:$J$2504,$J2353,$B$5:$B$2504,$B2353)&gt;1,"Takror",""))</f>
        <v/>
      </c>
    </row>
    <row r="2354" customFormat="false" ht="15" hidden="false" customHeight="false" outlineLevel="0" collapsed="false">
      <c r="A2354" s="8" t="n">
        <v>2350</v>
      </c>
      <c r="B2354" s="13"/>
      <c r="C2354" s="12"/>
      <c r="D2354" s="13"/>
      <c r="E2354" s="24"/>
      <c r="F2354" s="12"/>
      <c r="G2354" s="12"/>
      <c r="H2354" s="25"/>
      <c r="I2354" s="14" t="str">
        <f aca="false">IF(OR($D2354="",$B2354=""),"",INT(($B2354-$D2354)/365.25))</f>
        <v/>
      </c>
      <c r="J2354" s="25"/>
      <c r="K2354" s="14" t="str">
        <f aca="false">IF(OR($J2354="",$I2354=""),"",IF(OR(AND($J2354="Gelmintoz",$I2354&gt;=2,$I2354&lt;=10),AND($J2354="Onkogematologik",$I2354&gt;=2,$I2354&lt;=18)),"Ha","Yo'q"))</f>
        <v/>
      </c>
      <c r="L2354" s="25"/>
      <c r="M2354" s="12"/>
      <c r="N2354" s="14" t="str">
        <f aca="false">IF(OR($C2354="",$D2354="",$J2354="",$B2354=""),"",IF(COUNTIFS($C$5:$C$2504,$C2354,$D$5:$D$2504,$D2354,$J$5:$J$2504,$J2354,$B$5:$B$2504,$B2354)&gt;1,"Takror",""))</f>
        <v/>
      </c>
    </row>
    <row r="2355" customFormat="false" ht="15" hidden="false" customHeight="false" outlineLevel="0" collapsed="false">
      <c r="A2355" s="8" t="n">
        <v>2351</v>
      </c>
      <c r="B2355" s="13"/>
      <c r="C2355" s="12"/>
      <c r="D2355" s="13"/>
      <c r="E2355" s="24"/>
      <c r="F2355" s="12"/>
      <c r="G2355" s="12"/>
      <c r="H2355" s="25"/>
      <c r="I2355" s="14" t="str">
        <f aca="false">IF(OR($D2355="",$B2355=""),"",INT(($B2355-$D2355)/365.25))</f>
        <v/>
      </c>
      <c r="J2355" s="25"/>
      <c r="K2355" s="14" t="str">
        <f aca="false">IF(OR($J2355="",$I2355=""),"",IF(OR(AND($J2355="Gelmintoz",$I2355&gt;=2,$I2355&lt;=10),AND($J2355="Onkogematologik",$I2355&gt;=2,$I2355&lt;=18)),"Ha","Yo'q"))</f>
        <v/>
      </c>
      <c r="L2355" s="25"/>
      <c r="M2355" s="12"/>
      <c r="N2355" s="14" t="str">
        <f aca="false">IF(OR($C2355="",$D2355="",$J2355="",$B2355=""),"",IF(COUNTIFS($C$5:$C$2504,$C2355,$D$5:$D$2504,$D2355,$J$5:$J$2504,$J2355,$B$5:$B$2504,$B2355)&gt;1,"Takror",""))</f>
        <v/>
      </c>
    </row>
    <row r="2356" customFormat="false" ht="15" hidden="false" customHeight="false" outlineLevel="0" collapsed="false">
      <c r="A2356" s="8" t="n">
        <v>2352</v>
      </c>
      <c r="B2356" s="13"/>
      <c r="C2356" s="12"/>
      <c r="D2356" s="13"/>
      <c r="E2356" s="24"/>
      <c r="F2356" s="12"/>
      <c r="G2356" s="12"/>
      <c r="H2356" s="25"/>
      <c r="I2356" s="14" t="str">
        <f aca="false">IF(OR($D2356="",$B2356=""),"",INT(($B2356-$D2356)/365.25))</f>
        <v/>
      </c>
      <c r="J2356" s="25"/>
      <c r="K2356" s="14" t="str">
        <f aca="false">IF(OR($J2356="",$I2356=""),"",IF(OR(AND($J2356="Gelmintoz",$I2356&gt;=2,$I2356&lt;=10),AND($J2356="Onkogematologik",$I2356&gt;=2,$I2356&lt;=18)),"Ha","Yo'q"))</f>
        <v/>
      </c>
      <c r="L2356" s="25"/>
      <c r="M2356" s="12"/>
      <c r="N2356" s="14" t="str">
        <f aca="false">IF(OR($C2356="",$D2356="",$J2356="",$B2356=""),"",IF(COUNTIFS($C$5:$C$2504,$C2356,$D$5:$D$2504,$D2356,$J$5:$J$2504,$J2356,$B$5:$B$2504,$B2356)&gt;1,"Takror",""))</f>
        <v/>
      </c>
    </row>
    <row r="2357" customFormat="false" ht="15" hidden="false" customHeight="false" outlineLevel="0" collapsed="false">
      <c r="A2357" s="8" t="n">
        <v>2353</v>
      </c>
      <c r="B2357" s="13"/>
      <c r="C2357" s="12"/>
      <c r="D2357" s="13"/>
      <c r="E2357" s="24"/>
      <c r="F2357" s="12"/>
      <c r="G2357" s="12"/>
      <c r="H2357" s="25"/>
      <c r="I2357" s="14" t="str">
        <f aca="false">IF(OR($D2357="",$B2357=""),"",INT(($B2357-$D2357)/365.25))</f>
        <v/>
      </c>
      <c r="J2357" s="25"/>
      <c r="K2357" s="14" t="str">
        <f aca="false">IF(OR($J2357="",$I2357=""),"",IF(OR(AND($J2357="Gelmintoz",$I2357&gt;=2,$I2357&lt;=10),AND($J2357="Onkogematologik",$I2357&gt;=2,$I2357&lt;=18)),"Ha","Yo'q"))</f>
        <v/>
      </c>
      <c r="L2357" s="25"/>
      <c r="M2357" s="12"/>
      <c r="N2357" s="14" t="str">
        <f aca="false">IF(OR($C2357="",$D2357="",$J2357="",$B2357=""),"",IF(COUNTIFS($C$5:$C$2504,$C2357,$D$5:$D$2504,$D2357,$J$5:$J$2504,$J2357,$B$5:$B$2504,$B2357)&gt;1,"Takror",""))</f>
        <v/>
      </c>
    </row>
    <row r="2358" customFormat="false" ht="15" hidden="false" customHeight="false" outlineLevel="0" collapsed="false">
      <c r="A2358" s="8" t="n">
        <v>2354</v>
      </c>
      <c r="B2358" s="13"/>
      <c r="C2358" s="12"/>
      <c r="D2358" s="13"/>
      <c r="E2358" s="24"/>
      <c r="F2358" s="12"/>
      <c r="G2358" s="12"/>
      <c r="H2358" s="25"/>
      <c r="I2358" s="14" t="str">
        <f aca="false">IF(OR($D2358="",$B2358=""),"",INT(($B2358-$D2358)/365.25))</f>
        <v/>
      </c>
      <c r="J2358" s="25"/>
      <c r="K2358" s="14" t="str">
        <f aca="false">IF(OR($J2358="",$I2358=""),"",IF(OR(AND($J2358="Gelmintoz",$I2358&gt;=2,$I2358&lt;=10),AND($J2358="Onkogematologik",$I2358&gt;=2,$I2358&lt;=18)),"Ha","Yo'q"))</f>
        <v/>
      </c>
      <c r="L2358" s="25"/>
      <c r="M2358" s="12"/>
      <c r="N2358" s="14" t="str">
        <f aca="false">IF(OR($C2358="",$D2358="",$J2358="",$B2358=""),"",IF(COUNTIFS($C$5:$C$2504,$C2358,$D$5:$D$2504,$D2358,$J$5:$J$2504,$J2358,$B$5:$B$2504,$B2358)&gt;1,"Takror",""))</f>
        <v/>
      </c>
    </row>
    <row r="2359" customFormat="false" ht="15" hidden="false" customHeight="false" outlineLevel="0" collapsed="false">
      <c r="A2359" s="8" t="n">
        <v>2355</v>
      </c>
      <c r="B2359" s="13"/>
      <c r="C2359" s="12"/>
      <c r="D2359" s="13"/>
      <c r="E2359" s="24"/>
      <c r="F2359" s="12"/>
      <c r="G2359" s="12"/>
      <c r="H2359" s="25"/>
      <c r="I2359" s="14" t="str">
        <f aca="false">IF(OR($D2359="",$B2359=""),"",INT(($B2359-$D2359)/365.25))</f>
        <v/>
      </c>
      <c r="J2359" s="25"/>
      <c r="K2359" s="14" t="str">
        <f aca="false">IF(OR($J2359="",$I2359=""),"",IF(OR(AND($J2359="Gelmintoz",$I2359&gt;=2,$I2359&lt;=10),AND($J2359="Onkogematologik",$I2359&gt;=2,$I2359&lt;=18)),"Ha","Yo'q"))</f>
        <v/>
      </c>
      <c r="L2359" s="25"/>
      <c r="M2359" s="12"/>
      <c r="N2359" s="14" t="str">
        <f aca="false">IF(OR($C2359="",$D2359="",$J2359="",$B2359=""),"",IF(COUNTIFS($C$5:$C$2504,$C2359,$D$5:$D$2504,$D2359,$J$5:$J$2504,$J2359,$B$5:$B$2504,$B2359)&gt;1,"Takror",""))</f>
        <v/>
      </c>
    </row>
    <row r="2360" customFormat="false" ht="15" hidden="false" customHeight="false" outlineLevel="0" collapsed="false">
      <c r="A2360" s="8" t="n">
        <v>2356</v>
      </c>
      <c r="B2360" s="13"/>
      <c r="C2360" s="12"/>
      <c r="D2360" s="13"/>
      <c r="E2360" s="24"/>
      <c r="F2360" s="12"/>
      <c r="G2360" s="12"/>
      <c r="H2360" s="25"/>
      <c r="I2360" s="14" t="str">
        <f aca="false">IF(OR($D2360="",$B2360=""),"",INT(($B2360-$D2360)/365.25))</f>
        <v/>
      </c>
      <c r="J2360" s="25"/>
      <c r="K2360" s="14" t="str">
        <f aca="false">IF(OR($J2360="",$I2360=""),"",IF(OR(AND($J2360="Gelmintoz",$I2360&gt;=2,$I2360&lt;=10),AND($J2360="Onkogematologik",$I2360&gt;=2,$I2360&lt;=18)),"Ha","Yo'q"))</f>
        <v/>
      </c>
      <c r="L2360" s="25"/>
      <c r="M2360" s="12"/>
      <c r="N2360" s="14" t="str">
        <f aca="false">IF(OR($C2360="",$D2360="",$J2360="",$B2360=""),"",IF(COUNTIFS($C$5:$C$2504,$C2360,$D$5:$D$2504,$D2360,$J$5:$J$2504,$J2360,$B$5:$B$2504,$B2360)&gt;1,"Takror",""))</f>
        <v/>
      </c>
    </row>
    <row r="2361" customFormat="false" ht="15" hidden="false" customHeight="false" outlineLevel="0" collapsed="false">
      <c r="A2361" s="8" t="n">
        <v>2357</v>
      </c>
      <c r="B2361" s="13"/>
      <c r="C2361" s="12"/>
      <c r="D2361" s="13"/>
      <c r="E2361" s="24"/>
      <c r="F2361" s="12"/>
      <c r="G2361" s="12"/>
      <c r="H2361" s="25"/>
      <c r="I2361" s="14" t="str">
        <f aca="false">IF(OR($D2361="",$B2361=""),"",INT(($B2361-$D2361)/365.25))</f>
        <v/>
      </c>
      <c r="J2361" s="25"/>
      <c r="K2361" s="14" t="str">
        <f aca="false">IF(OR($J2361="",$I2361=""),"",IF(OR(AND($J2361="Gelmintoz",$I2361&gt;=2,$I2361&lt;=10),AND($J2361="Onkogematologik",$I2361&gt;=2,$I2361&lt;=18)),"Ha","Yo'q"))</f>
        <v/>
      </c>
      <c r="L2361" s="25"/>
      <c r="M2361" s="12"/>
      <c r="N2361" s="14" t="str">
        <f aca="false">IF(OR($C2361="",$D2361="",$J2361="",$B2361=""),"",IF(COUNTIFS($C$5:$C$2504,$C2361,$D$5:$D$2504,$D2361,$J$5:$J$2504,$J2361,$B$5:$B$2504,$B2361)&gt;1,"Takror",""))</f>
        <v/>
      </c>
    </row>
    <row r="2362" customFormat="false" ht="15" hidden="false" customHeight="false" outlineLevel="0" collapsed="false">
      <c r="A2362" s="8" t="n">
        <v>2358</v>
      </c>
      <c r="B2362" s="13"/>
      <c r="C2362" s="12"/>
      <c r="D2362" s="13"/>
      <c r="E2362" s="24"/>
      <c r="F2362" s="12"/>
      <c r="G2362" s="12"/>
      <c r="H2362" s="25"/>
      <c r="I2362" s="14" t="str">
        <f aca="false">IF(OR($D2362="",$B2362=""),"",INT(($B2362-$D2362)/365.25))</f>
        <v/>
      </c>
      <c r="J2362" s="25"/>
      <c r="K2362" s="14" t="str">
        <f aca="false">IF(OR($J2362="",$I2362=""),"",IF(OR(AND($J2362="Gelmintoz",$I2362&gt;=2,$I2362&lt;=10),AND($J2362="Onkogematologik",$I2362&gt;=2,$I2362&lt;=18)),"Ha","Yo'q"))</f>
        <v/>
      </c>
      <c r="L2362" s="25"/>
      <c r="M2362" s="12"/>
      <c r="N2362" s="14" t="str">
        <f aca="false">IF(OR($C2362="",$D2362="",$J2362="",$B2362=""),"",IF(COUNTIFS($C$5:$C$2504,$C2362,$D$5:$D$2504,$D2362,$J$5:$J$2504,$J2362,$B$5:$B$2504,$B2362)&gt;1,"Takror",""))</f>
        <v/>
      </c>
    </row>
    <row r="2363" customFormat="false" ht="15" hidden="false" customHeight="false" outlineLevel="0" collapsed="false">
      <c r="A2363" s="8" t="n">
        <v>2359</v>
      </c>
      <c r="B2363" s="13"/>
      <c r="C2363" s="12"/>
      <c r="D2363" s="13"/>
      <c r="E2363" s="24"/>
      <c r="F2363" s="12"/>
      <c r="G2363" s="12"/>
      <c r="H2363" s="25"/>
      <c r="I2363" s="14" t="str">
        <f aca="false">IF(OR($D2363="",$B2363=""),"",INT(($B2363-$D2363)/365.25))</f>
        <v/>
      </c>
      <c r="J2363" s="25"/>
      <c r="K2363" s="14" t="str">
        <f aca="false">IF(OR($J2363="",$I2363=""),"",IF(OR(AND($J2363="Gelmintoz",$I2363&gt;=2,$I2363&lt;=10),AND($J2363="Onkogematologik",$I2363&gt;=2,$I2363&lt;=18)),"Ha","Yo'q"))</f>
        <v/>
      </c>
      <c r="L2363" s="25"/>
      <c r="M2363" s="12"/>
      <c r="N2363" s="14" t="str">
        <f aca="false">IF(OR($C2363="",$D2363="",$J2363="",$B2363=""),"",IF(COUNTIFS($C$5:$C$2504,$C2363,$D$5:$D$2504,$D2363,$J$5:$J$2504,$J2363,$B$5:$B$2504,$B2363)&gt;1,"Takror",""))</f>
        <v/>
      </c>
    </row>
    <row r="2364" customFormat="false" ht="15" hidden="false" customHeight="false" outlineLevel="0" collapsed="false">
      <c r="A2364" s="8" t="n">
        <v>2360</v>
      </c>
      <c r="B2364" s="13"/>
      <c r="C2364" s="12"/>
      <c r="D2364" s="13"/>
      <c r="E2364" s="24"/>
      <c r="F2364" s="12"/>
      <c r="G2364" s="12"/>
      <c r="H2364" s="25"/>
      <c r="I2364" s="14" t="str">
        <f aca="false">IF(OR($D2364="",$B2364=""),"",INT(($B2364-$D2364)/365.25))</f>
        <v/>
      </c>
      <c r="J2364" s="25"/>
      <c r="K2364" s="14" t="str">
        <f aca="false">IF(OR($J2364="",$I2364=""),"",IF(OR(AND($J2364="Gelmintoz",$I2364&gt;=2,$I2364&lt;=10),AND($J2364="Onkogematologik",$I2364&gt;=2,$I2364&lt;=18)),"Ha","Yo'q"))</f>
        <v/>
      </c>
      <c r="L2364" s="25"/>
      <c r="M2364" s="12"/>
      <c r="N2364" s="14" t="str">
        <f aca="false">IF(OR($C2364="",$D2364="",$J2364="",$B2364=""),"",IF(COUNTIFS($C$5:$C$2504,$C2364,$D$5:$D$2504,$D2364,$J$5:$J$2504,$J2364,$B$5:$B$2504,$B2364)&gt;1,"Takror",""))</f>
        <v/>
      </c>
    </row>
    <row r="2365" customFormat="false" ht="15" hidden="false" customHeight="false" outlineLevel="0" collapsed="false">
      <c r="A2365" s="8" t="n">
        <v>2361</v>
      </c>
      <c r="B2365" s="13"/>
      <c r="C2365" s="12"/>
      <c r="D2365" s="13"/>
      <c r="E2365" s="24"/>
      <c r="F2365" s="12"/>
      <c r="G2365" s="12"/>
      <c r="H2365" s="25"/>
      <c r="I2365" s="14" t="str">
        <f aca="false">IF(OR($D2365="",$B2365=""),"",INT(($B2365-$D2365)/365.25))</f>
        <v/>
      </c>
      <c r="J2365" s="25"/>
      <c r="K2365" s="14" t="str">
        <f aca="false">IF(OR($J2365="",$I2365=""),"",IF(OR(AND($J2365="Gelmintoz",$I2365&gt;=2,$I2365&lt;=10),AND($J2365="Onkogematologik",$I2365&gt;=2,$I2365&lt;=18)),"Ha","Yo'q"))</f>
        <v/>
      </c>
      <c r="L2365" s="25"/>
      <c r="M2365" s="12"/>
      <c r="N2365" s="14" t="str">
        <f aca="false">IF(OR($C2365="",$D2365="",$J2365="",$B2365=""),"",IF(COUNTIFS($C$5:$C$2504,$C2365,$D$5:$D$2504,$D2365,$J$5:$J$2504,$J2365,$B$5:$B$2504,$B2365)&gt;1,"Takror",""))</f>
        <v/>
      </c>
    </row>
    <row r="2366" customFormat="false" ht="15" hidden="false" customHeight="false" outlineLevel="0" collapsed="false">
      <c r="A2366" s="8" t="n">
        <v>2362</v>
      </c>
      <c r="B2366" s="13"/>
      <c r="C2366" s="12"/>
      <c r="D2366" s="13"/>
      <c r="E2366" s="24"/>
      <c r="F2366" s="12"/>
      <c r="G2366" s="12"/>
      <c r="H2366" s="25"/>
      <c r="I2366" s="14" t="str">
        <f aca="false">IF(OR($D2366="",$B2366=""),"",INT(($B2366-$D2366)/365.25))</f>
        <v/>
      </c>
      <c r="J2366" s="25"/>
      <c r="K2366" s="14" t="str">
        <f aca="false">IF(OR($J2366="",$I2366=""),"",IF(OR(AND($J2366="Gelmintoz",$I2366&gt;=2,$I2366&lt;=10),AND($J2366="Onkogematologik",$I2366&gt;=2,$I2366&lt;=18)),"Ha","Yo'q"))</f>
        <v/>
      </c>
      <c r="L2366" s="25"/>
      <c r="M2366" s="12"/>
      <c r="N2366" s="14" t="str">
        <f aca="false">IF(OR($C2366="",$D2366="",$J2366="",$B2366=""),"",IF(COUNTIFS($C$5:$C$2504,$C2366,$D$5:$D$2504,$D2366,$J$5:$J$2504,$J2366,$B$5:$B$2504,$B2366)&gt;1,"Takror",""))</f>
        <v/>
      </c>
    </row>
    <row r="2367" customFormat="false" ht="15" hidden="false" customHeight="false" outlineLevel="0" collapsed="false">
      <c r="A2367" s="8" t="n">
        <v>2363</v>
      </c>
      <c r="B2367" s="13"/>
      <c r="C2367" s="12"/>
      <c r="D2367" s="13"/>
      <c r="E2367" s="24"/>
      <c r="F2367" s="12"/>
      <c r="G2367" s="12"/>
      <c r="H2367" s="25"/>
      <c r="I2367" s="14" t="str">
        <f aca="false">IF(OR($D2367="",$B2367=""),"",INT(($B2367-$D2367)/365.25))</f>
        <v/>
      </c>
      <c r="J2367" s="25"/>
      <c r="K2367" s="14" t="str">
        <f aca="false">IF(OR($J2367="",$I2367=""),"",IF(OR(AND($J2367="Gelmintoz",$I2367&gt;=2,$I2367&lt;=10),AND($J2367="Onkogematologik",$I2367&gt;=2,$I2367&lt;=18)),"Ha","Yo'q"))</f>
        <v/>
      </c>
      <c r="L2367" s="25"/>
      <c r="M2367" s="12"/>
      <c r="N2367" s="14" t="str">
        <f aca="false">IF(OR($C2367="",$D2367="",$J2367="",$B2367=""),"",IF(COUNTIFS($C$5:$C$2504,$C2367,$D$5:$D$2504,$D2367,$J$5:$J$2504,$J2367,$B$5:$B$2504,$B2367)&gt;1,"Takror",""))</f>
        <v/>
      </c>
    </row>
    <row r="2368" customFormat="false" ht="15" hidden="false" customHeight="false" outlineLevel="0" collapsed="false">
      <c r="A2368" s="8" t="n">
        <v>2364</v>
      </c>
      <c r="B2368" s="13"/>
      <c r="C2368" s="12"/>
      <c r="D2368" s="13"/>
      <c r="E2368" s="24"/>
      <c r="F2368" s="12"/>
      <c r="G2368" s="12"/>
      <c r="H2368" s="25"/>
      <c r="I2368" s="14" t="str">
        <f aca="false">IF(OR($D2368="",$B2368=""),"",INT(($B2368-$D2368)/365.25))</f>
        <v/>
      </c>
      <c r="J2368" s="25"/>
      <c r="K2368" s="14" t="str">
        <f aca="false">IF(OR($J2368="",$I2368=""),"",IF(OR(AND($J2368="Gelmintoz",$I2368&gt;=2,$I2368&lt;=10),AND($J2368="Onkogematologik",$I2368&gt;=2,$I2368&lt;=18)),"Ha","Yo'q"))</f>
        <v/>
      </c>
      <c r="L2368" s="25"/>
      <c r="M2368" s="12"/>
      <c r="N2368" s="14" t="str">
        <f aca="false">IF(OR($C2368="",$D2368="",$J2368="",$B2368=""),"",IF(COUNTIFS($C$5:$C$2504,$C2368,$D$5:$D$2504,$D2368,$J$5:$J$2504,$J2368,$B$5:$B$2504,$B2368)&gt;1,"Takror",""))</f>
        <v/>
      </c>
    </row>
    <row r="2369" customFormat="false" ht="15" hidden="false" customHeight="false" outlineLevel="0" collapsed="false">
      <c r="A2369" s="8" t="n">
        <v>2365</v>
      </c>
      <c r="B2369" s="13"/>
      <c r="C2369" s="12"/>
      <c r="D2369" s="13"/>
      <c r="E2369" s="24"/>
      <c r="F2369" s="12"/>
      <c r="G2369" s="12"/>
      <c r="H2369" s="25"/>
      <c r="I2369" s="14" t="str">
        <f aca="false">IF(OR($D2369="",$B2369=""),"",INT(($B2369-$D2369)/365.25))</f>
        <v/>
      </c>
      <c r="J2369" s="25"/>
      <c r="K2369" s="14" t="str">
        <f aca="false">IF(OR($J2369="",$I2369=""),"",IF(OR(AND($J2369="Gelmintoz",$I2369&gt;=2,$I2369&lt;=10),AND($J2369="Onkogematologik",$I2369&gt;=2,$I2369&lt;=18)),"Ha","Yo'q"))</f>
        <v/>
      </c>
      <c r="L2369" s="25"/>
      <c r="M2369" s="12"/>
      <c r="N2369" s="14" t="str">
        <f aca="false">IF(OR($C2369="",$D2369="",$J2369="",$B2369=""),"",IF(COUNTIFS($C$5:$C$2504,$C2369,$D$5:$D$2504,$D2369,$J$5:$J$2504,$J2369,$B$5:$B$2504,$B2369)&gt;1,"Takror",""))</f>
        <v/>
      </c>
    </row>
    <row r="2370" customFormat="false" ht="15" hidden="false" customHeight="false" outlineLevel="0" collapsed="false">
      <c r="A2370" s="8" t="n">
        <v>2366</v>
      </c>
      <c r="B2370" s="13"/>
      <c r="C2370" s="12"/>
      <c r="D2370" s="13"/>
      <c r="E2370" s="24"/>
      <c r="F2370" s="12"/>
      <c r="G2370" s="12"/>
      <c r="H2370" s="25"/>
      <c r="I2370" s="14" t="str">
        <f aca="false">IF(OR($D2370="",$B2370=""),"",INT(($B2370-$D2370)/365.25))</f>
        <v/>
      </c>
      <c r="J2370" s="25"/>
      <c r="K2370" s="14" t="str">
        <f aca="false">IF(OR($J2370="",$I2370=""),"",IF(OR(AND($J2370="Gelmintoz",$I2370&gt;=2,$I2370&lt;=10),AND($J2370="Onkogematologik",$I2370&gt;=2,$I2370&lt;=18)),"Ha","Yo'q"))</f>
        <v/>
      </c>
      <c r="L2370" s="25"/>
      <c r="M2370" s="12"/>
      <c r="N2370" s="14" t="str">
        <f aca="false">IF(OR($C2370="",$D2370="",$J2370="",$B2370=""),"",IF(COUNTIFS($C$5:$C$2504,$C2370,$D$5:$D$2504,$D2370,$J$5:$J$2504,$J2370,$B$5:$B$2504,$B2370)&gt;1,"Takror",""))</f>
        <v/>
      </c>
    </row>
    <row r="2371" customFormat="false" ht="15" hidden="false" customHeight="false" outlineLevel="0" collapsed="false">
      <c r="A2371" s="8" t="n">
        <v>2367</v>
      </c>
      <c r="B2371" s="13"/>
      <c r="C2371" s="12"/>
      <c r="D2371" s="13"/>
      <c r="E2371" s="24"/>
      <c r="F2371" s="12"/>
      <c r="G2371" s="12"/>
      <c r="H2371" s="25"/>
      <c r="I2371" s="14" t="str">
        <f aca="false">IF(OR($D2371="",$B2371=""),"",INT(($B2371-$D2371)/365.25))</f>
        <v/>
      </c>
      <c r="J2371" s="25"/>
      <c r="K2371" s="14" t="str">
        <f aca="false">IF(OR($J2371="",$I2371=""),"",IF(OR(AND($J2371="Gelmintoz",$I2371&gt;=2,$I2371&lt;=10),AND($J2371="Onkogematologik",$I2371&gt;=2,$I2371&lt;=18)),"Ha","Yo'q"))</f>
        <v/>
      </c>
      <c r="L2371" s="25"/>
      <c r="M2371" s="12"/>
      <c r="N2371" s="14" t="str">
        <f aca="false">IF(OR($C2371="",$D2371="",$J2371="",$B2371=""),"",IF(COUNTIFS($C$5:$C$2504,$C2371,$D$5:$D$2504,$D2371,$J$5:$J$2504,$J2371,$B$5:$B$2504,$B2371)&gt;1,"Takror",""))</f>
        <v/>
      </c>
    </row>
    <row r="2372" customFormat="false" ht="15" hidden="false" customHeight="false" outlineLevel="0" collapsed="false">
      <c r="A2372" s="8" t="n">
        <v>2368</v>
      </c>
      <c r="B2372" s="13"/>
      <c r="C2372" s="12"/>
      <c r="D2372" s="13"/>
      <c r="E2372" s="24"/>
      <c r="F2372" s="12"/>
      <c r="G2372" s="12"/>
      <c r="H2372" s="25"/>
      <c r="I2372" s="14" t="str">
        <f aca="false">IF(OR($D2372="",$B2372=""),"",INT(($B2372-$D2372)/365.25))</f>
        <v/>
      </c>
      <c r="J2372" s="25"/>
      <c r="K2372" s="14" t="str">
        <f aca="false">IF(OR($J2372="",$I2372=""),"",IF(OR(AND($J2372="Gelmintoz",$I2372&gt;=2,$I2372&lt;=10),AND($J2372="Onkogematologik",$I2372&gt;=2,$I2372&lt;=18)),"Ha","Yo'q"))</f>
        <v/>
      </c>
      <c r="L2372" s="25"/>
      <c r="M2372" s="12"/>
      <c r="N2372" s="14" t="str">
        <f aca="false">IF(OR($C2372="",$D2372="",$J2372="",$B2372=""),"",IF(COUNTIFS($C$5:$C$2504,$C2372,$D$5:$D$2504,$D2372,$J$5:$J$2504,$J2372,$B$5:$B$2504,$B2372)&gt;1,"Takror",""))</f>
        <v/>
      </c>
    </row>
    <row r="2373" customFormat="false" ht="15" hidden="false" customHeight="false" outlineLevel="0" collapsed="false">
      <c r="A2373" s="8" t="n">
        <v>2369</v>
      </c>
      <c r="B2373" s="13"/>
      <c r="C2373" s="12"/>
      <c r="D2373" s="13"/>
      <c r="E2373" s="24"/>
      <c r="F2373" s="12"/>
      <c r="G2373" s="12"/>
      <c r="H2373" s="25"/>
      <c r="I2373" s="14" t="str">
        <f aca="false">IF(OR($D2373="",$B2373=""),"",INT(($B2373-$D2373)/365.25))</f>
        <v/>
      </c>
      <c r="J2373" s="25"/>
      <c r="K2373" s="14" t="str">
        <f aca="false">IF(OR($J2373="",$I2373=""),"",IF(OR(AND($J2373="Gelmintoz",$I2373&gt;=2,$I2373&lt;=10),AND($J2373="Onkogematologik",$I2373&gt;=2,$I2373&lt;=18)),"Ha","Yo'q"))</f>
        <v/>
      </c>
      <c r="L2373" s="25"/>
      <c r="M2373" s="12"/>
      <c r="N2373" s="14" t="str">
        <f aca="false">IF(OR($C2373="",$D2373="",$J2373="",$B2373=""),"",IF(COUNTIFS($C$5:$C$2504,$C2373,$D$5:$D$2504,$D2373,$J$5:$J$2504,$J2373,$B$5:$B$2504,$B2373)&gt;1,"Takror",""))</f>
        <v/>
      </c>
    </row>
    <row r="2374" customFormat="false" ht="15" hidden="false" customHeight="false" outlineLevel="0" collapsed="false">
      <c r="A2374" s="8" t="n">
        <v>2370</v>
      </c>
      <c r="B2374" s="13"/>
      <c r="C2374" s="12"/>
      <c r="D2374" s="13"/>
      <c r="E2374" s="24"/>
      <c r="F2374" s="12"/>
      <c r="G2374" s="12"/>
      <c r="H2374" s="25"/>
      <c r="I2374" s="14" t="str">
        <f aca="false">IF(OR($D2374="",$B2374=""),"",INT(($B2374-$D2374)/365.25))</f>
        <v/>
      </c>
      <c r="J2374" s="25"/>
      <c r="K2374" s="14" t="str">
        <f aca="false">IF(OR($J2374="",$I2374=""),"",IF(OR(AND($J2374="Gelmintoz",$I2374&gt;=2,$I2374&lt;=10),AND($J2374="Onkogematologik",$I2374&gt;=2,$I2374&lt;=18)),"Ha","Yo'q"))</f>
        <v/>
      </c>
      <c r="L2374" s="25"/>
      <c r="M2374" s="12"/>
      <c r="N2374" s="14" t="str">
        <f aca="false">IF(OR($C2374="",$D2374="",$J2374="",$B2374=""),"",IF(COUNTIFS($C$5:$C$2504,$C2374,$D$5:$D$2504,$D2374,$J$5:$J$2504,$J2374,$B$5:$B$2504,$B2374)&gt;1,"Takror",""))</f>
        <v/>
      </c>
    </row>
    <row r="2375" customFormat="false" ht="15" hidden="false" customHeight="false" outlineLevel="0" collapsed="false">
      <c r="A2375" s="8" t="n">
        <v>2371</v>
      </c>
      <c r="B2375" s="13"/>
      <c r="C2375" s="12"/>
      <c r="D2375" s="13"/>
      <c r="E2375" s="24"/>
      <c r="F2375" s="12"/>
      <c r="G2375" s="12"/>
      <c r="H2375" s="25"/>
      <c r="I2375" s="14" t="str">
        <f aca="false">IF(OR($D2375="",$B2375=""),"",INT(($B2375-$D2375)/365.25))</f>
        <v/>
      </c>
      <c r="J2375" s="25"/>
      <c r="K2375" s="14" t="str">
        <f aca="false">IF(OR($J2375="",$I2375=""),"",IF(OR(AND($J2375="Gelmintoz",$I2375&gt;=2,$I2375&lt;=10),AND($J2375="Onkogematologik",$I2375&gt;=2,$I2375&lt;=18)),"Ha","Yo'q"))</f>
        <v/>
      </c>
      <c r="L2375" s="25"/>
      <c r="M2375" s="12"/>
      <c r="N2375" s="14" t="str">
        <f aca="false">IF(OR($C2375="",$D2375="",$J2375="",$B2375=""),"",IF(COUNTIFS($C$5:$C$2504,$C2375,$D$5:$D$2504,$D2375,$J$5:$J$2504,$J2375,$B$5:$B$2504,$B2375)&gt;1,"Takror",""))</f>
        <v/>
      </c>
    </row>
    <row r="2376" customFormat="false" ht="15" hidden="false" customHeight="false" outlineLevel="0" collapsed="false">
      <c r="A2376" s="8" t="n">
        <v>2372</v>
      </c>
      <c r="B2376" s="13"/>
      <c r="C2376" s="12"/>
      <c r="D2376" s="13"/>
      <c r="E2376" s="24"/>
      <c r="F2376" s="12"/>
      <c r="G2376" s="12"/>
      <c r="H2376" s="25"/>
      <c r="I2376" s="14" t="str">
        <f aca="false">IF(OR($D2376="",$B2376=""),"",INT(($B2376-$D2376)/365.25))</f>
        <v/>
      </c>
      <c r="J2376" s="25"/>
      <c r="K2376" s="14" t="str">
        <f aca="false">IF(OR($J2376="",$I2376=""),"",IF(OR(AND($J2376="Gelmintoz",$I2376&gt;=2,$I2376&lt;=10),AND($J2376="Onkogematologik",$I2376&gt;=2,$I2376&lt;=18)),"Ha","Yo'q"))</f>
        <v/>
      </c>
      <c r="L2376" s="25"/>
      <c r="M2376" s="12"/>
      <c r="N2376" s="14" t="str">
        <f aca="false">IF(OR($C2376="",$D2376="",$J2376="",$B2376=""),"",IF(COUNTIFS($C$5:$C$2504,$C2376,$D$5:$D$2504,$D2376,$J$5:$J$2504,$J2376,$B$5:$B$2504,$B2376)&gt;1,"Takror",""))</f>
        <v/>
      </c>
    </row>
    <row r="2377" customFormat="false" ht="15" hidden="false" customHeight="false" outlineLevel="0" collapsed="false">
      <c r="A2377" s="8" t="n">
        <v>2373</v>
      </c>
      <c r="B2377" s="13"/>
      <c r="C2377" s="12"/>
      <c r="D2377" s="13"/>
      <c r="E2377" s="24"/>
      <c r="F2377" s="12"/>
      <c r="G2377" s="12"/>
      <c r="H2377" s="25"/>
      <c r="I2377" s="14" t="str">
        <f aca="false">IF(OR($D2377="",$B2377=""),"",INT(($B2377-$D2377)/365.25))</f>
        <v/>
      </c>
      <c r="J2377" s="25"/>
      <c r="K2377" s="14" t="str">
        <f aca="false">IF(OR($J2377="",$I2377=""),"",IF(OR(AND($J2377="Gelmintoz",$I2377&gt;=2,$I2377&lt;=10),AND($J2377="Onkogematologik",$I2377&gt;=2,$I2377&lt;=18)),"Ha","Yo'q"))</f>
        <v/>
      </c>
      <c r="L2377" s="25"/>
      <c r="M2377" s="12"/>
      <c r="N2377" s="14" t="str">
        <f aca="false">IF(OR($C2377="",$D2377="",$J2377="",$B2377=""),"",IF(COUNTIFS($C$5:$C$2504,$C2377,$D$5:$D$2504,$D2377,$J$5:$J$2504,$J2377,$B$5:$B$2504,$B2377)&gt;1,"Takror",""))</f>
        <v/>
      </c>
    </row>
    <row r="2378" customFormat="false" ht="15" hidden="false" customHeight="false" outlineLevel="0" collapsed="false">
      <c r="A2378" s="8" t="n">
        <v>2374</v>
      </c>
      <c r="B2378" s="13"/>
      <c r="C2378" s="12"/>
      <c r="D2378" s="13"/>
      <c r="E2378" s="24"/>
      <c r="F2378" s="12"/>
      <c r="G2378" s="12"/>
      <c r="H2378" s="25"/>
      <c r="I2378" s="14" t="str">
        <f aca="false">IF(OR($D2378="",$B2378=""),"",INT(($B2378-$D2378)/365.25))</f>
        <v/>
      </c>
      <c r="J2378" s="25"/>
      <c r="K2378" s="14" t="str">
        <f aca="false">IF(OR($J2378="",$I2378=""),"",IF(OR(AND($J2378="Gelmintoz",$I2378&gt;=2,$I2378&lt;=10),AND($J2378="Onkogematologik",$I2378&gt;=2,$I2378&lt;=18)),"Ha","Yo'q"))</f>
        <v/>
      </c>
      <c r="L2378" s="25"/>
      <c r="M2378" s="12"/>
      <c r="N2378" s="14" t="str">
        <f aca="false">IF(OR($C2378="",$D2378="",$J2378="",$B2378=""),"",IF(COUNTIFS($C$5:$C$2504,$C2378,$D$5:$D$2504,$D2378,$J$5:$J$2504,$J2378,$B$5:$B$2504,$B2378)&gt;1,"Takror",""))</f>
        <v/>
      </c>
    </row>
    <row r="2379" customFormat="false" ht="15" hidden="false" customHeight="false" outlineLevel="0" collapsed="false">
      <c r="A2379" s="8" t="n">
        <v>2375</v>
      </c>
      <c r="B2379" s="13"/>
      <c r="C2379" s="12"/>
      <c r="D2379" s="13"/>
      <c r="E2379" s="24"/>
      <c r="F2379" s="12"/>
      <c r="G2379" s="12"/>
      <c r="H2379" s="25"/>
      <c r="I2379" s="14" t="str">
        <f aca="false">IF(OR($D2379="",$B2379=""),"",INT(($B2379-$D2379)/365.25))</f>
        <v/>
      </c>
      <c r="J2379" s="25"/>
      <c r="K2379" s="14" t="str">
        <f aca="false">IF(OR($J2379="",$I2379=""),"",IF(OR(AND($J2379="Gelmintoz",$I2379&gt;=2,$I2379&lt;=10),AND($J2379="Onkogematologik",$I2379&gt;=2,$I2379&lt;=18)),"Ha","Yo'q"))</f>
        <v/>
      </c>
      <c r="L2379" s="25"/>
      <c r="M2379" s="12"/>
      <c r="N2379" s="14" t="str">
        <f aca="false">IF(OR($C2379="",$D2379="",$J2379="",$B2379=""),"",IF(COUNTIFS($C$5:$C$2504,$C2379,$D$5:$D$2504,$D2379,$J$5:$J$2504,$J2379,$B$5:$B$2504,$B2379)&gt;1,"Takror",""))</f>
        <v/>
      </c>
    </row>
    <row r="2380" customFormat="false" ht="15" hidden="false" customHeight="false" outlineLevel="0" collapsed="false">
      <c r="A2380" s="8" t="n">
        <v>2376</v>
      </c>
      <c r="B2380" s="13"/>
      <c r="C2380" s="12"/>
      <c r="D2380" s="13"/>
      <c r="E2380" s="24"/>
      <c r="F2380" s="12"/>
      <c r="G2380" s="12"/>
      <c r="H2380" s="25"/>
      <c r="I2380" s="14" t="str">
        <f aca="false">IF(OR($D2380="",$B2380=""),"",INT(($B2380-$D2380)/365.25))</f>
        <v/>
      </c>
      <c r="J2380" s="25"/>
      <c r="K2380" s="14" t="str">
        <f aca="false">IF(OR($J2380="",$I2380=""),"",IF(OR(AND($J2380="Gelmintoz",$I2380&gt;=2,$I2380&lt;=10),AND($J2380="Onkogematologik",$I2380&gt;=2,$I2380&lt;=18)),"Ha","Yo'q"))</f>
        <v/>
      </c>
      <c r="L2380" s="25"/>
      <c r="M2380" s="12"/>
      <c r="N2380" s="14" t="str">
        <f aca="false">IF(OR($C2380="",$D2380="",$J2380="",$B2380=""),"",IF(COUNTIFS($C$5:$C$2504,$C2380,$D$5:$D$2504,$D2380,$J$5:$J$2504,$J2380,$B$5:$B$2504,$B2380)&gt;1,"Takror",""))</f>
        <v/>
      </c>
    </row>
    <row r="2381" customFormat="false" ht="15" hidden="false" customHeight="false" outlineLevel="0" collapsed="false">
      <c r="A2381" s="8" t="n">
        <v>2377</v>
      </c>
      <c r="B2381" s="13"/>
      <c r="C2381" s="12"/>
      <c r="D2381" s="13"/>
      <c r="E2381" s="24"/>
      <c r="F2381" s="12"/>
      <c r="G2381" s="12"/>
      <c r="H2381" s="25"/>
      <c r="I2381" s="14" t="str">
        <f aca="false">IF(OR($D2381="",$B2381=""),"",INT(($B2381-$D2381)/365.25))</f>
        <v/>
      </c>
      <c r="J2381" s="25"/>
      <c r="K2381" s="14" t="str">
        <f aca="false">IF(OR($J2381="",$I2381=""),"",IF(OR(AND($J2381="Gelmintoz",$I2381&gt;=2,$I2381&lt;=10),AND($J2381="Onkogematologik",$I2381&gt;=2,$I2381&lt;=18)),"Ha","Yo'q"))</f>
        <v/>
      </c>
      <c r="L2381" s="25"/>
      <c r="M2381" s="12"/>
      <c r="N2381" s="14" t="str">
        <f aca="false">IF(OR($C2381="",$D2381="",$J2381="",$B2381=""),"",IF(COUNTIFS($C$5:$C$2504,$C2381,$D$5:$D$2504,$D2381,$J$5:$J$2504,$J2381,$B$5:$B$2504,$B2381)&gt;1,"Takror",""))</f>
        <v/>
      </c>
    </row>
    <row r="2382" customFormat="false" ht="15" hidden="false" customHeight="false" outlineLevel="0" collapsed="false">
      <c r="A2382" s="8" t="n">
        <v>2378</v>
      </c>
      <c r="B2382" s="13"/>
      <c r="C2382" s="12"/>
      <c r="D2382" s="13"/>
      <c r="E2382" s="24"/>
      <c r="F2382" s="12"/>
      <c r="G2382" s="12"/>
      <c r="H2382" s="25"/>
      <c r="I2382" s="14" t="str">
        <f aca="false">IF(OR($D2382="",$B2382=""),"",INT(($B2382-$D2382)/365.25))</f>
        <v/>
      </c>
      <c r="J2382" s="25"/>
      <c r="K2382" s="14" t="str">
        <f aca="false">IF(OR($J2382="",$I2382=""),"",IF(OR(AND($J2382="Gelmintoz",$I2382&gt;=2,$I2382&lt;=10),AND($J2382="Onkogematologik",$I2382&gt;=2,$I2382&lt;=18)),"Ha","Yo'q"))</f>
        <v/>
      </c>
      <c r="L2382" s="25"/>
      <c r="M2382" s="12"/>
      <c r="N2382" s="14" t="str">
        <f aca="false">IF(OR($C2382="",$D2382="",$J2382="",$B2382=""),"",IF(COUNTIFS($C$5:$C$2504,$C2382,$D$5:$D$2504,$D2382,$J$5:$J$2504,$J2382,$B$5:$B$2504,$B2382)&gt;1,"Takror",""))</f>
        <v/>
      </c>
    </row>
    <row r="2383" customFormat="false" ht="15" hidden="false" customHeight="false" outlineLevel="0" collapsed="false">
      <c r="A2383" s="8" t="n">
        <v>2379</v>
      </c>
      <c r="B2383" s="13"/>
      <c r="C2383" s="12"/>
      <c r="D2383" s="13"/>
      <c r="E2383" s="24"/>
      <c r="F2383" s="12"/>
      <c r="G2383" s="12"/>
      <c r="H2383" s="25"/>
      <c r="I2383" s="14" t="str">
        <f aca="false">IF(OR($D2383="",$B2383=""),"",INT(($B2383-$D2383)/365.25))</f>
        <v/>
      </c>
      <c r="J2383" s="25"/>
      <c r="K2383" s="14" t="str">
        <f aca="false">IF(OR($J2383="",$I2383=""),"",IF(OR(AND($J2383="Gelmintoz",$I2383&gt;=2,$I2383&lt;=10),AND($J2383="Onkogematologik",$I2383&gt;=2,$I2383&lt;=18)),"Ha","Yo'q"))</f>
        <v/>
      </c>
      <c r="L2383" s="25"/>
      <c r="M2383" s="12"/>
      <c r="N2383" s="14" t="str">
        <f aca="false">IF(OR($C2383="",$D2383="",$J2383="",$B2383=""),"",IF(COUNTIFS($C$5:$C$2504,$C2383,$D$5:$D$2504,$D2383,$J$5:$J$2504,$J2383,$B$5:$B$2504,$B2383)&gt;1,"Takror",""))</f>
        <v/>
      </c>
    </row>
    <row r="2384" customFormat="false" ht="15" hidden="false" customHeight="false" outlineLevel="0" collapsed="false">
      <c r="A2384" s="8" t="n">
        <v>2380</v>
      </c>
      <c r="B2384" s="13"/>
      <c r="C2384" s="12"/>
      <c r="D2384" s="13"/>
      <c r="E2384" s="24"/>
      <c r="F2384" s="12"/>
      <c r="G2384" s="12"/>
      <c r="H2384" s="25"/>
      <c r="I2384" s="14" t="str">
        <f aca="false">IF(OR($D2384="",$B2384=""),"",INT(($B2384-$D2384)/365.25))</f>
        <v/>
      </c>
      <c r="J2384" s="25"/>
      <c r="K2384" s="14" t="str">
        <f aca="false">IF(OR($J2384="",$I2384=""),"",IF(OR(AND($J2384="Gelmintoz",$I2384&gt;=2,$I2384&lt;=10),AND($J2384="Onkogematologik",$I2384&gt;=2,$I2384&lt;=18)),"Ha","Yo'q"))</f>
        <v/>
      </c>
      <c r="L2384" s="25"/>
      <c r="M2384" s="12"/>
      <c r="N2384" s="14" t="str">
        <f aca="false">IF(OR($C2384="",$D2384="",$J2384="",$B2384=""),"",IF(COUNTIFS($C$5:$C$2504,$C2384,$D$5:$D$2504,$D2384,$J$5:$J$2504,$J2384,$B$5:$B$2504,$B2384)&gt;1,"Takror",""))</f>
        <v/>
      </c>
    </row>
    <row r="2385" customFormat="false" ht="15" hidden="false" customHeight="false" outlineLevel="0" collapsed="false">
      <c r="A2385" s="8" t="n">
        <v>2381</v>
      </c>
      <c r="B2385" s="13"/>
      <c r="C2385" s="12"/>
      <c r="D2385" s="13"/>
      <c r="E2385" s="24"/>
      <c r="F2385" s="12"/>
      <c r="G2385" s="12"/>
      <c r="H2385" s="25"/>
      <c r="I2385" s="14" t="str">
        <f aca="false">IF(OR($D2385="",$B2385=""),"",INT(($B2385-$D2385)/365.25))</f>
        <v/>
      </c>
      <c r="J2385" s="25"/>
      <c r="K2385" s="14" t="str">
        <f aca="false">IF(OR($J2385="",$I2385=""),"",IF(OR(AND($J2385="Gelmintoz",$I2385&gt;=2,$I2385&lt;=10),AND($J2385="Onkogematologik",$I2385&gt;=2,$I2385&lt;=18)),"Ha","Yo'q"))</f>
        <v/>
      </c>
      <c r="L2385" s="25"/>
      <c r="M2385" s="12"/>
      <c r="N2385" s="14" t="str">
        <f aca="false">IF(OR($C2385="",$D2385="",$J2385="",$B2385=""),"",IF(COUNTIFS($C$5:$C$2504,$C2385,$D$5:$D$2504,$D2385,$J$5:$J$2504,$J2385,$B$5:$B$2504,$B2385)&gt;1,"Takror",""))</f>
        <v/>
      </c>
    </row>
    <row r="2386" customFormat="false" ht="15" hidden="false" customHeight="false" outlineLevel="0" collapsed="false">
      <c r="A2386" s="8" t="n">
        <v>2382</v>
      </c>
      <c r="B2386" s="13"/>
      <c r="C2386" s="12"/>
      <c r="D2386" s="13"/>
      <c r="E2386" s="24"/>
      <c r="F2386" s="12"/>
      <c r="G2386" s="12"/>
      <c r="H2386" s="25"/>
      <c r="I2386" s="14" t="str">
        <f aca="false">IF(OR($D2386="",$B2386=""),"",INT(($B2386-$D2386)/365.25))</f>
        <v/>
      </c>
      <c r="J2386" s="25"/>
      <c r="K2386" s="14" t="str">
        <f aca="false">IF(OR($J2386="",$I2386=""),"",IF(OR(AND($J2386="Gelmintoz",$I2386&gt;=2,$I2386&lt;=10),AND($J2386="Onkogematologik",$I2386&gt;=2,$I2386&lt;=18)),"Ha","Yo'q"))</f>
        <v/>
      </c>
      <c r="L2386" s="25"/>
      <c r="M2386" s="12"/>
      <c r="N2386" s="14" t="str">
        <f aca="false">IF(OR($C2386="",$D2386="",$J2386="",$B2386=""),"",IF(COUNTIFS($C$5:$C$2504,$C2386,$D$5:$D$2504,$D2386,$J$5:$J$2504,$J2386,$B$5:$B$2504,$B2386)&gt;1,"Takror",""))</f>
        <v/>
      </c>
    </row>
    <row r="2387" customFormat="false" ht="15" hidden="false" customHeight="false" outlineLevel="0" collapsed="false">
      <c r="A2387" s="8" t="n">
        <v>2383</v>
      </c>
      <c r="B2387" s="13"/>
      <c r="C2387" s="12"/>
      <c r="D2387" s="13"/>
      <c r="E2387" s="24"/>
      <c r="F2387" s="12"/>
      <c r="G2387" s="12"/>
      <c r="H2387" s="25"/>
      <c r="I2387" s="14" t="str">
        <f aca="false">IF(OR($D2387="",$B2387=""),"",INT(($B2387-$D2387)/365.25))</f>
        <v/>
      </c>
      <c r="J2387" s="25"/>
      <c r="K2387" s="14" t="str">
        <f aca="false">IF(OR($J2387="",$I2387=""),"",IF(OR(AND($J2387="Gelmintoz",$I2387&gt;=2,$I2387&lt;=10),AND($J2387="Onkogematologik",$I2387&gt;=2,$I2387&lt;=18)),"Ha","Yo'q"))</f>
        <v/>
      </c>
      <c r="L2387" s="25"/>
      <c r="M2387" s="12"/>
      <c r="N2387" s="14" t="str">
        <f aca="false">IF(OR($C2387="",$D2387="",$J2387="",$B2387=""),"",IF(COUNTIFS($C$5:$C$2504,$C2387,$D$5:$D$2504,$D2387,$J$5:$J$2504,$J2387,$B$5:$B$2504,$B2387)&gt;1,"Takror",""))</f>
        <v/>
      </c>
    </row>
    <row r="2388" customFormat="false" ht="15" hidden="false" customHeight="false" outlineLevel="0" collapsed="false">
      <c r="A2388" s="8" t="n">
        <v>2384</v>
      </c>
      <c r="B2388" s="13"/>
      <c r="C2388" s="12"/>
      <c r="D2388" s="13"/>
      <c r="E2388" s="24"/>
      <c r="F2388" s="12"/>
      <c r="G2388" s="12"/>
      <c r="H2388" s="25"/>
      <c r="I2388" s="14" t="str">
        <f aca="false">IF(OR($D2388="",$B2388=""),"",INT(($B2388-$D2388)/365.25))</f>
        <v/>
      </c>
      <c r="J2388" s="25"/>
      <c r="K2388" s="14" t="str">
        <f aca="false">IF(OR($J2388="",$I2388=""),"",IF(OR(AND($J2388="Gelmintoz",$I2388&gt;=2,$I2388&lt;=10),AND($J2388="Onkogematologik",$I2388&gt;=2,$I2388&lt;=18)),"Ha","Yo'q"))</f>
        <v/>
      </c>
      <c r="L2388" s="25"/>
      <c r="M2388" s="12"/>
      <c r="N2388" s="14" t="str">
        <f aca="false">IF(OR($C2388="",$D2388="",$J2388="",$B2388=""),"",IF(COUNTIFS($C$5:$C$2504,$C2388,$D$5:$D$2504,$D2388,$J$5:$J$2504,$J2388,$B$5:$B$2504,$B2388)&gt;1,"Takror",""))</f>
        <v/>
      </c>
    </row>
    <row r="2389" customFormat="false" ht="15" hidden="false" customHeight="false" outlineLevel="0" collapsed="false">
      <c r="A2389" s="8" t="n">
        <v>2385</v>
      </c>
      <c r="B2389" s="13"/>
      <c r="C2389" s="12"/>
      <c r="D2389" s="13"/>
      <c r="E2389" s="24"/>
      <c r="F2389" s="12"/>
      <c r="G2389" s="12"/>
      <c r="H2389" s="25"/>
      <c r="I2389" s="14" t="str">
        <f aca="false">IF(OR($D2389="",$B2389=""),"",INT(($B2389-$D2389)/365.25))</f>
        <v/>
      </c>
      <c r="J2389" s="25"/>
      <c r="K2389" s="14" t="str">
        <f aca="false">IF(OR($J2389="",$I2389=""),"",IF(OR(AND($J2389="Gelmintoz",$I2389&gt;=2,$I2389&lt;=10),AND($J2389="Onkogematologik",$I2389&gt;=2,$I2389&lt;=18)),"Ha","Yo'q"))</f>
        <v/>
      </c>
      <c r="L2389" s="25"/>
      <c r="M2389" s="12"/>
      <c r="N2389" s="14" t="str">
        <f aca="false">IF(OR($C2389="",$D2389="",$J2389="",$B2389=""),"",IF(COUNTIFS($C$5:$C$2504,$C2389,$D$5:$D$2504,$D2389,$J$5:$J$2504,$J2389,$B$5:$B$2504,$B2389)&gt;1,"Takror",""))</f>
        <v/>
      </c>
    </row>
    <row r="2390" customFormat="false" ht="15" hidden="false" customHeight="false" outlineLevel="0" collapsed="false">
      <c r="A2390" s="8" t="n">
        <v>2386</v>
      </c>
      <c r="B2390" s="13"/>
      <c r="C2390" s="12"/>
      <c r="D2390" s="13"/>
      <c r="E2390" s="24"/>
      <c r="F2390" s="12"/>
      <c r="G2390" s="12"/>
      <c r="H2390" s="25"/>
      <c r="I2390" s="14" t="str">
        <f aca="false">IF(OR($D2390="",$B2390=""),"",INT(($B2390-$D2390)/365.25))</f>
        <v/>
      </c>
      <c r="J2390" s="25"/>
      <c r="K2390" s="14" t="str">
        <f aca="false">IF(OR($J2390="",$I2390=""),"",IF(OR(AND($J2390="Gelmintoz",$I2390&gt;=2,$I2390&lt;=10),AND($J2390="Onkogematologik",$I2390&gt;=2,$I2390&lt;=18)),"Ha","Yo'q"))</f>
        <v/>
      </c>
      <c r="L2390" s="25"/>
      <c r="M2390" s="12"/>
      <c r="N2390" s="14" t="str">
        <f aca="false">IF(OR($C2390="",$D2390="",$J2390="",$B2390=""),"",IF(COUNTIFS($C$5:$C$2504,$C2390,$D$5:$D$2504,$D2390,$J$5:$J$2504,$J2390,$B$5:$B$2504,$B2390)&gt;1,"Takror",""))</f>
        <v/>
      </c>
    </row>
    <row r="2391" customFormat="false" ht="15" hidden="false" customHeight="false" outlineLevel="0" collapsed="false">
      <c r="A2391" s="8" t="n">
        <v>2387</v>
      </c>
      <c r="B2391" s="13"/>
      <c r="C2391" s="12"/>
      <c r="D2391" s="13"/>
      <c r="E2391" s="24"/>
      <c r="F2391" s="12"/>
      <c r="G2391" s="12"/>
      <c r="H2391" s="25"/>
      <c r="I2391" s="14" t="str">
        <f aca="false">IF(OR($D2391="",$B2391=""),"",INT(($B2391-$D2391)/365.25))</f>
        <v/>
      </c>
      <c r="J2391" s="25"/>
      <c r="K2391" s="14" t="str">
        <f aca="false">IF(OR($J2391="",$I2391=""),"",IF(OR(AND($J2391="Gelmintoz",$I2391&gt;=2,$I2391&lt;=10),AND($J2391="Onkogematologik",$I2391&gt;=2,$I2391&lt;=18)),"Ha","Yo'q"))</f>
        <v/>
      </c>
      <c r="L2391" s="25"/>
      <c r="M2391" s="12"/>
      <c r="N2391" s="14" t="str">
        <f aca="false">IF(OR($C2391="",$D2391="",$J2391="",$B2391=""),"",IF(COUNTIFS($C$5:$C$2504,$C2391,$D$5:$D$2504,$D2391,$J$5:$J$2504,$J2391,$B$5:$B$2504,$B2391)&gt;1,"Takror",""))</f>
        <v/>
      </c>
    </row>
    <row r="2392" customFormat="false" ht="15" hidden="false" customHeight="false" outlineLevel="0" collapsed="false">
      <c r="A2392" s="8" t="n">
        <v>2388</v>
      </c>
      <c r="B2392" s="13"/>
      <c r="C2392" s="12"/>
      <c r="D2392" s="13"/>
      <c r="E2392" s="24"/>
      <c r="F2392" s="12"/>
      <c r="G2392" s="12"/>
      <c r="H2392" s="25"/>
      <c r="I2392" s="14" t="str">
        <f aca="false">IF(OR($D2392="",$B2392=""),"",INT(($B2392-$D2392)/365.25))</f>
        <v/>
      </c>
      <c r="J2392" s="25"/>
      <c r="K2392" s="14" t="str">
        <f aca="false">IF(OR($J2392="",$I2392=""),"",IF(OR(AND($J2392="Gelmintoz",$I2392&gt;=2,$I2392&lt;=10),AND($J2392="Onkogematologik",$I2392&gt;=2,$I2392&lt;=18)),"Ha","Yo'q"))</f>
        <v/>
      </c>
      <c r="L2392" s="25"/>
      <c r="M2392" s="12"/>
      <c r="N2392" s="14" t="str">
        <f aca="false">IF(OR($C2392="",$D2392="",$J2392="",$B2392=""),"",IF(COUNTIFS($C$5:$C$2504,$C2392,$D$5:$D$2504,$D2392,$J$5:$J$2504,$J2392,$B$5:$B$2504,$B2392)&gt;1,"Takror",""))</f>
        <v/>
      </c>
    </row>
    <row r="2393" customFormat="false" ht="15" hidden="false" customHeight="false" outlineLevel="0" collapsed="false">
      <c r="A2393" s="8" t="n">
        <v>2389</v>
      </c>
      <c r="B2393" s="13"/>
      <c r="C2393" s="12"/>
      <c r="D2393" s="13"/>
      <c r="E2393" s="24"/>
      <c r="F2393" s="12"/>
      <c r="G2393" s="12"/>
      <c r="H2393" s="25"/>
      <c r="I2393" s="14" t="str">
        <f aca="false">IF(OR($D2393="",$B2393=""),"",INT(($B2393-$D2393)/365.25))</f>
        <v/>
      </c>
      <c r="J2393" s="25"/>
      <c r="K2393" s="14" t="str">
        <f aca="false">IF(OR($J2393="",$I2393=""),"",IF(OR(AND($J2393="Gelmintoz",$I2393&gt;=2,$I2393&lt;=10),AND($J2393="Onkogematologik",$I2393&gt;=2,$I2393&lt;=18)),"Ha","Yo'q"))</f>
        <v/>
      </c>
      <c r="L2393" s="25"/>
      <c r="M2393" s="12"/>
      <c r="N2393" s="14" t="str">
        <f aca="false">IF(OR($C2393="",$D2393="",$J2393="",$B2393=""),"",IF(COUNTIFS($C$5:$C$2504,$C2393,$D$5:$D$2504,$D2393,$J$5:$J$2504,$J2393,$B$5:$B$2504,$B2393)&gt;1,"Takror",""))</f>
        <v/>
      </c>
    </row>
    <row r="2394" customFormat="false" ht="15" hidden="false" customHeight="false" outlineLevel="0" collapsed="false">
      <c r="A2394" s="8" t="n">
        <v>2390</v>
      </c>
      <c r="B2394" s="13"/>
      <c r="C2394" s="12"/>
      <c r="D2394" s="13"/>
      <c r="E2394" s="24"/>
      <c r="F2394" s="12"/>
      <c r="G2394" s="12"/>
      <c r="H2394" s="25"/>
      <c r="I2394" s="14" t="str">
        <f aca="false">IF(OR($D2394="",$B2394=""),"",INT(($B2394-$D2394)/365.25))</f>
        <v/>
      </c>
      <c r="J2394" s="25"/>
      <c r="K2394" s="14" t="str">
        <f aca="false">IF(OR($J2394="",$I2394=""),"",IF(OR(AND($J2394="Gelmintoz",$I2394&gt;=2,$I2394&lt;=10),AND($J2394="Onkogematologik",$I2394&gt;=2,$I2394&lt;=18)),"Ha","Yo'q"))</f>
        <v/>
      </c>
      <c r="L2394" s="25"/>
      <c r="M2394" s="12"/>
      <c r="N2394" s="14" t="str">
        <f aca="false">IF(OR($C2394="",$D2394="",$J2394="",$B2394=""),"",IF(COUNTIFS($C$5:$C$2504,$C2394,$D$5:$D$2504,$D2394,$J$5:$J$2504,$J2394,$B$5:$B$2504,$B2394)&gt;1,"Takror",""))</f>
        <v/>
      </c>
    </row>
    <row r="2395" customFormat="false" ht="15" hidden="false" customHeight="false" outlineLevel="0" collapsed="false">
      <c r="A2395" s="8" t="n">
        <v>2391</v>
      </c>
      <c r="B2395" s="13"/>
      <c r="C2395" s="12"/>
      <c r="D2395" s="13"/>
      <c r="E2395" s="24"/>
      <c r="F2395" s="12"/>
      <c r="G2395" s="12"/>
      <c r="H2395" s="25"/>
      <c r="I2395" s="14" t="str">
        <f aca="false">IF(OR($D2395="",$B2395=""),"",INT(($B2395-$D2395)/365.25))</f>
        <v/>
      </c>
      <c r="J2395" s="25"/>
      <c r="K2395" s="14" t="str">
        <f aca="false">IF(OR($J2395="",$I2395=""),"",IF(OR(AND($J2395="Gelmintoz",$I2395&gt;=2,$I2395&lt;=10),AND($J2395="Onkogematologik",$I2395&gt;=2,$I2395&lt;=18)),"Ha","Yo'q"))</f>
        <v/>
      </c>
      <c r="L2395" s="25"/>
      <c r="M2395" s="12"/>
      <c r="N2395" s="14" t="str">
        <f aca="false">IF(OR($C2395="",$D2395="",$J2395="",$B2395=""),"",IF(COUNTIFS($C$5:$C$2504,$C2395,$D$5:$D$2504,$D2395,$J$5:$J$2504,$J2395,$B$5:$B$2504,$B2395)&gt;1,"Takror",""))</f>
        <v/>
      </c>
    </row>
    <row r="2396" customFormat="false" ht="15" hidden="false" customHeight="false" outlineLevel="0" collapsed="false">
      <c r="A2396" s="8" t="n">
        <v>2392</v>
      </c>
      <c r="B2396" s="13"/>
      <c r="C2396" s="12"/>
      <c r="D2396" s="13"/>
      <c r="E2396" s="24"/>
      <c r="F2396" s="12"/>
      <c r="G2396" s="12"/>
      <c r="H2396" s="25"/>
      <c r="I2396" s="14" t="str">
        <f aca="false">IF(OR($D2396="",$B2396=""),"",INT(($B2396-$D2396)/365.25))</f>
        <v/>
      </c>
      <c r="J2396" s="25"/>
      <c r="K2396" s="14" t="str">
        <f aca="false">IF(OR($J2396="",$I2396=""),"",IF(OR(AND($J2396="Gelmintoz",$I2396&gt;=2,$I2396&lt;=10),AND($J2396="Onkogematologik",$I2396&gt;=2,$I2396&lt;=18)),"Ha","Yo'q"))</f>
        <v/>
      </c>
      <c r="L2396" s="25"/>
      <c r="M2396" s="12"/>
      <c r="N2396" s="14" t="str">
        <f aca="false">IF(OR($C2396="",$D2396="",$J2396="",$B2396=""),"",IF(COUNTIFS($C$5:$C$2504,$C2396,$D$5:$D$2504,$D2396,$J$5:$J$2504,$J2396,$B$5:$B$2504,$B2396)&gt;1,"Takror",""))</f>
        <v/>
      </c>
    </row>
    <row r="2397" customFormat="false" ht="15" hidden="false" customHeight="false" outlineLevel="0" collapsed="false">
      <c r="A2397" s="8" t="n">
        <v>2393</v>
      </c>
      <c r="B2397" s="13"/>
      <c r="C2397" s="12"/>
      <c r="D2397" s="13"/>
      <c r="E2397" s="24"/>
      <c r="F2397" s="12"/>
      <c r="G2397" s="12"/>
      <c r="H2397" s="25"/>
      <c r="I2397" s="14" t="str">
        <f aca="false">IF(OR($D2397="",$B2397=""),"",INT(($B2397-$D2397)/365.25))</f>
        <v/>
      </c>
      <c r="J2397" s="25"/>
      <c r="K2397" s="14" t="str">
        <f aca="false">IF(OR($J2397="",$I2397=""),"",IF(OR(AND($J2397="Gelmintoz",$I2397&gt;=2,$I2397&lt;=10),AND($J2397="Onkogematologik",$I2397&gt;=2,$I2397&lt;=18)),"Ha","Yo'q"))</f>
        <v/>
      </c>
      <c r="L2397" s="25"/>
      <c r="M2397" s="12"/>
      <c r="N2397" s="14" t="str">
        <f aca="false">IF(OR($C2397="",$D2397="",$J2397="",$B2397=""),"",IF(COUNTIFS($C$5:$C$2504,$C2397,$D$5:$D$2504,$D2397,$J$5:$J$2504,$J2397,$B$5:$B$2504,$B2397)&gt;1,"Takror",""))</f>
        <v/>
      </c>
    </row>
    <row r="2398" customFormat="false" ht="15" hidden="false" customHeight="false" outlineLevel="0" collapsed="false">
      <c r="A2398" s="8" t="n">
        <v>2394</v>
      </c>
      <c r="B2398" s="13"/>
      <c r="C2398" s="12"/>
      <c r="D2398" s="13"/>
      <c r="E2398" s="24"/>
      <c r="F2398" s="12"/>
      <c r="G2398" s="12"/>
      <c r="H2398" s="25"/>
      <c r="I2398" s="14" t="str">
        <f aca="false">IF(OR($D2398="",$B2398=""),"",INT(($B2398-$D2398)/365.25))</f>
        <v/>
      </c>
      <c r="J2398" s="25"/>
      <c r="K2398" s="14" t="str">
        <f aca="false">IF(OR($J2398="",$I2398=""),"",IF(OR(AND($J2398="Gelmintoz",$I2398&gt;=2,$I2398&lt;=10),AND($J2398="Onkogematologik",$I2398&gt;=2,$I2398&lt;=18)),"Ha","Yo'q"))</f>
        <v/>
      </c>
      <c r="L2398" s="25"/>
      <c r="M2398" s="12"/>
      <c r="N2398" s="14" t="str">
        <f aca="false">IF(OR($C2398="",$D2398="",$J2398="",$B2398=""),"",IF(COUNTIFS($C$5:$C$2504,$C2398,$D$5:$D$2504,$D2398,$J$5:$J$2504,$J2398,$B$5:$B$2504,$B2398)&gt;1,"Takror",""))</f>
        <v/>
      </c>
    </row>
    <row r="2399" customFormat="false" ht="15" hidden="false" customHeight="false" outlineLevel="0" collapsed="false">
      <c r="A2399" s="8" t="n">
        <v>2395</v>
      </c>
      <c r="B2399" s="13"/>
      <c r="C2399" s="12"/>
      <c r="D2399" s="13"/>
      <c r="E2399" s="24"/>
      <c r="F2399" s="12"/>
      <c r="G2399" s="12"/>
      <c r="H2399" s="25"/>
      <c r="I2399" s="14" t="str">
        <f aca="false">IF(OR($D2399="",$B2399=""),"",INT(($B2399-$D2399)/365.25))</f>
        <v/>
      </c>
      <c r="J2399" s="25"/>
      <c r="K2399" s="14" t="str">
        <f aca="false">IF(OR($J2399="",$I2399=""),"",IF(OR(AND($J2399="Gelmintoz",$I2399&gt;=2,$I2399&lt;=10),AND($J2399="Onkogematologik",$I2399&gt;=2,$I2399&lt;=18)),"Ha","Yo'q"))</f>
        <v/>
      </c>
      <c r="L2399" s="25"/>
      <c r="M2399" s="12"/>
      <c r="N2399" s="14" t="str">
        <f aca="false">IF(OR($C2399="",$D2399="",$J2399="",$B2399=""),"",IF(COUNTIFS($C$5:$C$2504,$C2399,$D$5:$D$2504,$D2399,$J$5:$J$2504,$J2399,$B$5:$B$2504,$B2399)&gt;1,"Takror",""))</f>
        <v/>
      </c>
    </row>
    <row r="2400" customFormat="false" ht="15" hidden="false" customHeight="false" outlineLevel="0" collapsed="false">
      <c r="A2400" s="8" t="n">
        <v>2396</v>
      </c>
      <c r="B2400" s="13"/>
      <c r="C2400" s="12"/>
      <c r="D2400" s="13"/>
      <c r="E2400" s="24"/>
      <c r="F2400" s="12"/>
      <c r="G2400" s="12"/>
      <c r="H2400" s="25"/>
      <c r="I2400" s="14" t="str">
        <f aca="false">IF(OR($D2400="",$B2400=""),"",INT(($B2400-$D2400)/365.25))</f>
        <v/>
      </c>
      <c r="J2400" s="25"/>
      <c r="K2400" s="14" t="str">
        <f aca="false">IF(OR($J2400="",$I2400=""),"",IF(OR(AND($J2400="Gelmintoz",$I2400&gt;=2,$I2400&lt;=10),AND($J2400="Onkogematologik",$I2400&gt;=2,$I2400&lt;=18)),"Ha","Yo'q"))</f>
        <v/>
      </c>
      <c r="L2400" s="25"/>
      <c r="M2400" s="12"/>
      <c r="N2400" s="14" t="str">
        <f aca="false">IF(OR($C2400="",$D2400="",$J2400="",$B2400=""),"",IF(COUNTIFS($C$5:$C$2504,$C2400,$D$5:$D$2504,$D2400,$J$5:$J$2504,$J2400,$B$5:$B$2504,$B2400)&gt;1,"Takror",""))</f>
        <v/>
      </c>
    </row>
    <row r="2401" customFormat="false" ht="15" hidden="false" customHeight="false" outlineLevel="0" collapsed="false">
      <c r="A2401" s="8" t="n">
        <v>2397</v>
      </c>
      <c r="B2401" s="13"/>
      <c r="C2401" s="12"/>
      <c r="D2401" s="13"/>
      <c r="E2401" s="24"/>
      <c r="F2401" s="12"/>
      <c r="G2401" s="12"/>
      <c r="H2401" s="25"/>
      <c r="I2401" s="14" t="str">
        <f aca="false">IF(OR($D2401="",$B2401=""),"",INT(($B2401-$D2401)/365.25))</f>
        <v/>
      </c>
      <c r="J2401" s="25"/>
      <c r="K2401" s="14" t="str">
        <f aca="false">IF(OR($J2401="",$I2401=""),"",IF(OR(AND($J2401="Gelmintoz",$I2401&gt;=2,$I2401&lt;=10),AND($J2401="Onkogematologik",$I2401&gt;=2,$I2401&lt;=18)),"Ha","Yo'q"))</f>
        <v/>
      </c>
      <c r="L2401" s="25"/>
      <c r="M2401" s="12"/>
      <c r="N2401" s="14" t="str">
        <f aca="false">IF(OR($C2401="",$D2401="",$J2401="",$B2401=""),"",IF(COUNTIFS($C$5:$C$2504,$C2401,$D$5:$D$2504,$D2401,$J$5:$J$2504,$J2401,$B$5:$B$2504,$B2401)&gt;1,"Takror",""))</f>
        <v/>
      </c>
    </row>
    <row r="2402" customFormat="false" ht="15" hidden="false" customHeight="false" outlineLevel="0" collapsed="false">
      <c r="A2402" s="8" t="n">
        <v>2398</v>
      </c>
      <c r="B2402" s="13"/>
      <c r="C2402" s="12"/>
      <c r="D2402" s="13"/>
      <c r="E2402" s="24"/>
      <c r="F2402" s="12"/>
      <c r="G2402" s="12"/>
      <c r="H2402" s="25"/>
      <c r="I2402" s="14" t="str">
        <f aca="false">IF(OR($D2402="",$B2402=""),"",INT(($B2402-$D2402)/365.25))</f>
        <v/>
      </c>
      <c r="J2402" s="25"/>
      <c r="K2402" s="14" t="str">
        <f aca="false">IF(OR($J2402="",$I2402=""),"",IF(OR(AND($J2402="Gelmintoz",$I2402&gt;=2,$I2402&lt;=10),AND($J2402="Onkogematologik",$I2402&gt;=2,$I2402&lt;=18)),"Ha","Yo'q"))</f>
        <v/>
      </c>
      <c r="L2402" s="25"/>
      <c r="M2402" s="12"/>
      <c r="N2402" s="14" t="str">
        <f aca="false">IF(OR($C2402="",$D2402="",$J2402="",$B2402=""),"",IF(COUNTIFS($C$5:$C$2504,$C2402,$D$5:$D$2504,$D2402,$J$5:$J$2504,$J2402,$B$5:$B$2504,$B2402)&gt;1,"Takror",""))</f>
        <v/>
      </c>
    </row>
    <row r="2403" customFormat="false" ht="15" hidden="false" customHeight="false" outlineLevel="0" collapsed="false">
      <c r="A2403" s="8" t="n">
        <v>2399</v>
      </c>
      <c r="B2403" s="13"/>
      <c r="C2403" s="12"/>
      <c r="D2403" s="13"/>
      <c r="E2403" s="24"/>
      <c r="F2403" s="12"/>
      <c r="G2403" s="12"/>
      <c r="H2403" s="25"/>
      <c r="I2403" s="14" t="str">
        <f aca="false">IF(OR($D2403="",$B2403=""),"",INT(($B2403-$D2403)/365.25))</f>
        <v/>
      </c>
      <c r="J2403" s="25"/>
      <c r="K2403" s="14" t="str">
        <f aca="false">IF(OR($J2403="",$I2403=""),"",IF(OR(AND($J2403="Gelmintoz",$I2403&gt;=2,$I2403&lt;=10),AND($J2403="Onkogematologik",$I2403&gt;=2,$I2403&lt;=18)),"Ha","Yo'q"))</f>
        <v/>
      </c>
      <c r="L2403" s="25"/>
      <c r="M2403" s="12"/>
      <c r="N2403" s="14" t="str">
        <f aca="false">IF(OR($C2403="",$D2403="",$J2403="",$B2403=""),"",IF(COUNTIFS($C$5:$C$2504,$C2403,$D$5:$D$2504,$D2403,$J$5:$J$2504,$J2403,$B$5:$B$2504,$B2403)&gt;1,"Takror",""))</f>
        <v/>
      </c>
    </row>
    <row r="2404" customFormat="false" ht="15" hidden="false" customHeight="false" outlineLevel="0" collapsed="false">
      <c r="A2404" s="8" t="n">
        <v>2400</v>
      </c>
      <c r="B2404" s="13"/>
      <c r="C2404" s="12"/>
      <c r="D2404" s="13"/>
      <c r="E2404" s="24"/>
      <c r="F2404" s="12"/>
      <c r="G2404" s="12"/>
      <c r="H2404" s="25"/>
      <c r="I2404" s="14" t="str">
        <f aca="false">IF(OR($D2404="",$B2404=""),"",INT(($B2404-$D2404)/365.25))</f>
        <v/>
      </c>
      <c r="J2404" s="25"/>
      <c r="K2404" s="14" t="str">
        <f aca="false">IF(OR($J2404="",$I2404=""),"",IF(OR(AND($J2404="Gelmintoz",$I2404&gt;=2,$I2404&lt;=10),AND($J2404="Onkogematologik",$I2404&gt;=2,$I2404&lt;=18)),"Ha","Yo'q"))</f>
        <v/>
      </c>
      <c r="L2404" s="25"/>
      <c r="M2404" s="12"/>
      <c r="N2404" s="14" t="str">
        <f aca="false">IF(OR($C2404="",$D2404="",$J2404="",$B2404=""),"",IF(COUNTIFS($C$5:$C$2504,$C2404,$D$5:$D$2504,$D2404,$J$5:$J$2504,$J2404,$B$5:$B$2504,$B2404)&gt;1,"Takror",""))</f>
        <v/>
      </c>
    </row>
    <row r="2405" customFormat="false" ht="15" hidden="false" customHeight="false" outlineLevel="0" collapsed="false">
      <c r="A2405" s="8" t="n">
        <v>2401</v>
      </c>
      <c r="B2405" s="13"/>
      <c r="C2405" s="12"/>
      <c r="D2405" s="13"/>
      <c r="E2405" s="24"/>
      <c r="F2405" s="12"/>
      <c r="G2405" s="12"/>
      <c r="H2405" s="25"/>
      <c r="I2405" s="14" t="str">
        <f aca="false">IF(OR($D2405="",$B2405=""),"",INT(($B2405-$D2405)/365.25))</f>
        <v/>
      </c>
      <c r="J2405" s="25"/>
      <c r="K2405" s="14" t="str">
        <f aca="false">IF(OR($J2405="",$I2405=""),"",IF(OR(AND($J2405="Gelmintoz",$I2405&gt;=2,$I2405&lt;=10),AND($J2405="Onkogematologik",$I2405&gt;=2,$I2405&lt;=18)),"Ha","Yo'q"))</f>
        <v/>
      </c>
      <c r="L2405" s="25"/>
      <c r="M2405" s="12"/>
      <c r="N2405" s="14" t="str">
        <f aca="false">IF(OR($C2405="",$D2405="",$J2405="",$B2405=""),"",IF(COUNTIFS($C$5:$C$2504,$C2405,$D$5:$D$2504,$D2405,$J$5:$J$2504,$J2405,$B$5:$B$2504,$B2405)&gt;1,"Takror",""))</f>
        <v/>
      </c>
    </row>
    <row r="2406" customFormat="false" ht="15" hidden="false" customHeight="false" outlineLevel="0" collapsed="false">
      <c r="A2406" s="8" t="n">
        <v>2402</v>
      </c>
      <c r="B2406" s="13"/>
      <c r="C2406" s="12"/>
      <c r="D2406" s="13"/>
      <c r="E2406" s="24"/>
      <c r="F2406" s="12"/>
      <c r="G2406" s="12"/>
      <c r="H2406" s="25"/>
      <c r="I2406" s="14" t="str">
        <f aca="false">IF(OR($D2406="",$B2406=""),"",INT(($B2406-$D2406)/365.25))</f>
        <v/>
      </c>
      <c r="J2406" s="25"/>
      <c r="K2406" s="14" t="str">
        <f aca="false">IF(OR($J2406="",$I2406=""),"",IF(OR(AND($J2406="Gelmintoz",$I2406&gt;=2,$I2406&lt;=10),AND($J2406="Onkogematologik",$I2406&gt;=2,$I2406&lt;=18)),"Ha","Yo'q"))</f>
        <v/>
      </c>
      <c r="L2406" s="25"/>
      <c r="M2406" s="12"/>
      <c r="N2406" s="14" t="str">
        <f aca="false">IF(OR($C2406="",$D2406="",$J2406="",$B2406=""),"",IF(COUNTIFS($C$5:$C$2504,$C2406,$D$5:$D$2504,$D2406,$J$5:$J$2504,$J2406,$B$5:$B$2504,$B2406)&gt;1,"Takror",""))</f>
        <v/>
      </c>
    </row>
    <row r="2407" customFormat="false" ht="15" hidden="false" customHeight="false" outlineLevel="0" collapsed="false">
      <c r="A2407" s="8" t="n">
        <v>2403</v>
      </c>
      <c r="B2407" s="13"/>
      <c r="C2407" s="12"/>
      <c r="D2407" s="13"/>
      <c r="E2407" s="24"/>
      <c r="F2407" s="12"/>
      <c r="G2407" s="12"/>
      <c r="H2407" s="25"/>
      <c r="I2407" s="14" t="str">
        <f aca="false">IF(OR($D2407="",$B2407=""),"",INT(($B2407-$D2407)/365.25))</f>
        <v/>
      </c>
      <c r="J2407" s="25"/>
      <c r="K2407" s="14" t="str">
        <f aca="false">IF(OR($J2407="",$I2407=""),"",IF(OR(AND($J2407="Gelmintoz",$I2407&gt;=2,$I2407&lt;=10),AND($J2407="Onkogematologik",$I2407&gt;=2,$I2407&lt;=18)),"Ha","Yo'q"))</f>
        <v/>
      </c>
      <c r="L2407" s="25"/>
      <c r="M2407" s="12"/>
      <c r="N2407" s="14" t="str">
        <f aca="false">IF(OR($C2407="",$D2407="",$J2407="",$B2407=""),"",IF(COUNTIFS($C$5:$C$2504,$C2407,$D$5:$D$2504,$D2407,$J$5:$J$2504,$J2407,$B$5:$B$2504,$B2407)&gt;1,"Takror",""))</f>
        <v/>
      </c>
    </row>
    <row r="2408" customFormat="false" ht="15" hidden="false" customHeight="false" outlineLevel="0" collapsed="false">
      <c r="A2408" s="8" t="n">
        <v>2404</v>
      </c>
      <c r="B2408" s="13"/>
      <c r="C2408" s="12"/>
      <c r="D2408" s="13"/>
      <c r="E2408" s="24"/>
      <c r="F2408" s="12"/>
      <c r="G2408" s="12"/>
      <c r="H2408" s="25"/>
      <c r="I2408" s="14" t="str">
        <f aca="false">IF(OR($D2408="",$B2408=""),"",INT(($B2408-$D2408)/365.25))</f>
        <v/>
      </c>
      <c r="J2408" s="25"/>
      <c r="K2408" s="14" t="str">
        <f aca="false">IF(OR($J2408="",$I2408=""),"",IF(OR(AND($J2408="Gelmintoz",$I2408&gt;=2,$I2408&lt;=10),AND($J2408="Onkogematologik",$I2408&gt;=2,$I2408&lt;=18)),"Ha","Yo'q"))</f>
        <v/>
      </c>
      <c r="L2408" s="25"/>
      <c r="M2408" s="12"/>
      <c r="N2408" s="14" t="str">
        <f aca="false">IF(OR($C2408="",$D2408="",$J2408="",$B2408=""),"",IF(COUNTIFS($C$5:$C$2504,$C2408,$D$5:$D$2504,$D2408,$J$5:$J$2504,$J2408,$B$5:$B$2504,$B2408)&gt;1,"Takror",""))</f>
        <v/>
      </c>
    </row>
    <row r="2409" customFormat="false" ht="15" hidden="false" customHeight="false" outlineLevel="0" collapsed="false">
      <c r="A2409" s="8" t="n">
        <v>2405</v>
      </c>
      <c r="B2409" s="13"/>
      <c r="C2409" s="12"/>
      <c r="D2409" s="13"/>
      <c r="E2409" s="24"/>
      <c r="F2409" s="12"/>
      <c r="G2409" s="12"/>
      <c r="H2409" s="25"/>
      <c r="I2409" s="14" t="str">
        <f aca="false">IF(OR($D2409="",$B2409=""),"",INT(($B2409-$D2409)/365.25))</f>
        <v/>
      </c>
      <c r="J2409" s="25"/>
      <c r="K2409" s="14" t="str">
        <f aca="false">IF(OR($J2409="",$I2409=""),"",IF(OR(AND($J2409="Gelmintoz",$I2409&gt;=2,$I2409&lt;=10),AND($J2409="Onkogematologik",$I2409&gt;=2,$I2409&lt;=18)),"Ha","Yo'q"))</f>
        <v/>
      </c>
      <c r="L2409" s="25"/>
      <c r="M2409" s="12"/>
      <c r="N2409" s="14" t="str">
        <f aca="false">IF(OR($C2409="",$D2409="",$J2409="",$B2409=""),"",IF(COUNTIFS($C$5:$C$2504,$C2409,$D$5:$D$2504,$D2409,$J$5:$J$2504,$J2409,$B$5:$B$2504,$B2409)&gt;1,"Takror",""))</f>
        <v/>
      </c>
    </row>
    <row r="2410" customFormat="false" ht="15" hidden="false" customHeight="false" outlineLevel="0" collapsed="false">
      <c r="A2410" s="8" t="n">
        <v>2406</v>
      </c>
      <c r="B2410" s="13"/>
      <c r="C2410" s="12"/>
      <c r="D2410" s="13"/>
      <c r="E2410" s="24"/>
      <c r="F2410" s="12"/>
      <c r="G2410" s="12"/>
      <c r="H2410" s="25"/>
      <c r="I2410" s="14" t="str">
        <f aca="false">IF(OR($D2410="",$B2410=""),"",INT(($B2410-$D2410)/365.25))</f>
        <v/>
      </c>
      <c r="J2410" s="25"/>
      <c r="K2410" s="14" t="str">
        <f aca="false">IF(OR($J2410="",$I2410=""),"",IF(OR(AND($J2410="Gelmintoz",$I2410&gt;=2,$I2410&lt;=10),AND($J2410="Onkogematologik",$I2410&gt;=2,$I2410&lt;=18)),"Ha","Yo'q"))</f>
        <v/>
      </c>
      <c r="L2410" s="25"/>
      <c r="M2410" s="12"/>
      <c r="N2410" s="14" t="str">
        <f aca="false">IF(OR($C2410="",$D2410="",$J2410="",$B2410=""),"",IF(COUNTIFS($C$5:$C$2504,$C2410,$D$5:$D$2504,$D2410,$J$5:$J$2504,$J2410,$B$5:$B$2504,$B2410)&gt;1,"Takror",""))</f>
        <v/>
      </c>
    </row>
    <row r="2411" customFormat="false" ht="15" hidden="false" customHeight="false" outlineLevel="0" collapsed="false">
      <c r="A2411" s="8" t="n">
        <v>2407</v>
      </c>
      <c r="B2411" s="13"/>
      <c r="C2411" s="12"/>
      <c r="D2411" s="13"/>
      <c r="E2411" s="24"/>
      <c r="F2411" s="12"/>
      <c r="G2411" s="12"/>
      <c r="H2411" s="25"/>
      <c r="I2411" s="14" t="str">
        <f aca="false">IF(OR($D2411="",$B2411=""),"",INT(($B2411-$D2411)/365.25))</f>
        <v/>
      </c>
      <c r="J2411" s="25"/>
      <c r="K2411" s="14" t="str">
        <f aca="false">IF(OR($J2411="",$I2411=""),"",IF(OR(AND($J2411="Gelmintoz",$I2411&gt;=2,$I2411&lt;=10),AND($J2411="Onkogematologik",$I2411&gt;=2,$I2411&lt;=18)),"Ha","Yo'q"))</f>
        <v/>
      </c>
      <c r="L2411" s="25"/>
      <c r="M2411" s="12"/>
      <c r="N2411" s="14" t="str">
        <f aca="false">IF(OR($C2411="",$D2411="",$J2411="",$B2411=""),"",IF(COUNTIFS($C$5:$C$2504,$C2411,$D$5:$D$2504,$D2411,$J$5:$J$2504,$J2411,$B$5:$B$2504,$B2411)&gt;1,"Takror",""))</f>
        <v/>
      </c>
    </row>
    <row r="2412" customFormat="false" ht="15" hidden="false" customHeight="false" outlineLevel="0" collapsed="false">
      <c r="A2412" s="8" t="n">
        <v>2408</v>
      </c>
      <c r="B2412" s="13"/>
      <c r="C2412" s="12"/>
      <c r="D2412" s="13"/>
      <c r="E2412" s="24"/>
      <c r="F2412" s="12"/>
      <c r="G2412" s="12"/>
      <c r="H2412" s="25"/>
      <c r="I2412" s="14" t="str">
        <f aca="false">IF(OR($D2412="",$B2412=""),"",INT(($B2412-$D2412)/365.25))</f>
        <v/>
      </c>
      <c r="J2412" s="25"/>
      <c r="K2412" s="14" t="str">
        <f aca="false">IF(OR($J2412="",$I2412=""),"",IF(OR(AND($J2412="Gelmintoz",$I2412&gt;=2,$I2412&lt;=10),AND($J2412="Onkogematologik",$I2412&gt;=2,$I2412&lt;=18)),"Ha","Yo'q"))</f>
        <v/>
      </c>
      <c r="L2412" s="25"/>
      <c r="M2412" s="12"/>
      <c r="N2412" s="14" t="str">
        <f aca="false">IF(OR($C2412="",$D2412="",$J2412="",$B2412=""),"",IF(COUNTIFS($C$5:$C$2504,$C2412,$D$5:$D$2504,$D2412,$J$5:$J$2504,$J2412,$B$5:$B$2504,$B2412)&gt;1,"Takror",""))</f>
        <v/>
      </c>
    </row>
    <row r="2413" customFormat="false" ht="15" hidden="false" customHeight="false" outlineLevel="0" collapsed="false">
      <c r="A2413" s="8" t="n">
        <v>2409</v>
      </c>
      <c r="B2413" s="13"/>
      <c r="C2413" s="12"/>
      <c r="D2413" s="13"/>
      <c r="E2413" s="24"/>
      <c r="F2413" s="12"/>
      <c r="G2413" s="12"/>
      <c r="H2413" s="25"/>
      <c r="I2413" s="14" t="str">
        <f aca="false">IF(OR($D2413="",$B2413=""),"",INT(($B2413-$D2413)/365.25))</f>
        <v/>
      </c>
      <c r="J2413" s="25"/>
      <c r="K2413" s="14" t="str">
        <f aca="false">IF(OR($J2413="",$I2413=""),"",IF(OR(AND($J2413="Gelmintoz",$I2413&gt;=2,$I2413&lt;=10),AND($J2413="Onkogematologik",$I2413&gt;=2,$I2413&lt;=18)),"Ha","Yo'q"))</f>
        <v/>
      </c>
      <c r="L2413" s="25"/>
      <c r="M2413" s="12"/>
      <c r="N2413" s="14" t="str">
        <f aca="false">IF(OR($C2413="",$D2413="",$J2413="",$B2413=""),"",IF(COUNTIFS($C$5:$C$2504,$C2413,$D$5:$D$2504,$D2413,$J$5:$J$2504,$J2413,$B$5:$B$2504,$B2413)&gt;1,"Takror",""))</f>
        <v/>
      </c>
    </row>
    <row r="2414" customFormat="false" ht="15" hidden="false" customHeight="false" outlineLevel="0" collapsed="false">
      <c r="A2414" s="8" t="n">
        <v>2410</v>
      </c>
      <c r="B2414" s="13"/>
      <c r="C2414" s="12"/>
      <c r="D2414" s="13"/>
      <c r="E2414" s="24"/>
      <c r="F2414" s="12"/>
      <c r="G2414" s="12"/>
      <c r="H2414" s="25"/>
      <c r="I2414" s="14" t="str">
        <f aca="false">IF(OR($D2414="",$B2414=""),"",INT(($B2414-$D2414)/365.25))</f>
        <v/>
      </c>
      <c r="J2414" s="25"/>
      <c r="K2414" s="14" t="str">
        <f aca="false">IF(OR($J2414="",$I2414=""),"",IF(OR(AND($J2414="Gelmintoz",$I2414&gt;=2,$I2414&lt;=10),AND($J2414="Onkogematologik",$I2414&gt;=2,$I2414&lt;=18)),"Ha","Yo'q"))</f>
        <v/>
      </c>
      <c r="L2414" s="25"/>
      <c r="M2414" s="12"/>
      <c r="N2414" s="14" t="str">
        <f aca="false">IF(OR($C2414="",$D2414="",$J2414="",$B2414=""),"",IF(COUNTIFS($C$5:$C$2504,$C2414,$D$5:$D$2504,$D2414,$J$5:$J$2504,$J2414,$B$5:$B$2504,$B2414)&gt;1,"Takror",""))</f>
        <v/>
      </c>
    </row>
    <row r="2415" customFormat="false" ht="15" hidden="false" customHeight="false" outlineLevel="0" collapsed="false">
      <c r="A2415" s="8" t="n">
        <v>2411</v>
      </c>
      <c r="B2415" s="13"/>
      <c r="C2415" s="12"/>
      <c r="D2415" s="13"/>
      <c r="E2415" s="24"/>
      <c r="F2415" s="12"/>
      <c r="G2415" s="12"/>
      <c r="H2415" s="25"/>
      <c r="I2415" s="14" t="str">
        <f aca="false">IF(OR($D2415="",$B2415=""),"",INT(($B2415-$D2415)/365.25))</f>
        <v/>
      </c>
      <c r="J2415" s="25"/>
      <c r="K2415" s="14" t="str">
        <f aca="false">IF(OR($J2415="",$I2415=""),"",IF(OR(AND($J2415="Gelmintoz",$I2415&gt;=2,$I2415&lt;=10),AND($J2415="Onkogematologik",$I2415&gt;=2,$I2415&lt;=18)),"Ha","Yo'q"))</f>
        <v/>
      </c>
      <c r="L2415" s="25"/>
      <c r="M2415" s="12"/>
      <c r="N2415" s="14" t="str">
        <f aca="false">IF(OR($C2415="",$D2415="",$J2415="",$B2415=""),"",IF(COUNTIFS($C$5:$C$2504,$C2415,$D$5:$D$2504,$D2415,$J$5:$J$2504,$J2415,$B$5:$B$2504,$B2415)&gt;1,"Takror",""))</f>
        <v/>
      </c>
    </row>
    <row r="2416" customFormat="false" ht="15" hidden="false" customHeight="false" outlineLevel="0" collapsed="false">
      <c r="A2416" s="8" t="n">
        <v>2412</v>
      </c>
      <c r="B2416" s="13"/>
      <c r="C2416" s="12"/>
      <c r="D2416" s="13"/>
      <c r="E2416" s="24"/>
      <c r="F2416" s="12"/>
      <c r="G2416" s="12"/>
      <c r="H2416" s="25"/>
      <c r="I2416" s="14" t="str">
        <f aca="false">IF(OR($D2416="",$B2416=""),"",INT(($B2416-$D2416)/365.25))</f>
        <v/>
      </c>
      <c r="J2416" s="25"/>
      <c r="K2416" s="14" t="str">
        <f aca="false">IF(OR($J2416="",$I2416=""),"",IF(OR(AND($J2416="Gelmintoz",$I2416&gt;=2,$I2416&lt;=10),AND($J2416="Onkogematologik",$I2416&gt;=2,$I2416&lt;=18)),"Ha","Yo'q"))</f>
        <v/>
      </c>
      <c r="L2416" s="25"/>
      <c r="M2416" s="12"/>
      <c r="N2416" s="14" t="str">
        <f aca="false">IF(OR($C2416="",$D2416="",$J2416="",$B2416=""),"",IF(COUNTIFS($C$5:$C$2504,$C2416,$D$5:$D$2504,$D2416,$J$5:$J$2504,$J2416,$B$5:$B$2504,$B2416)&gt;1,"Takror",""))</f>
        <v/>
      </c>
    </row>
    <row r="2417" customFormat="false" ht="15" hidden="false" customHeight="false" outlineLevel="0" collapsed="false">
      <c r="A2417" s="8" t="n">
        <v>2413</v>
      </c>
      <c r="B2417" s="13"/>
      <c r="C2417" s="12"/>
      <c r="D2417" s="13"/>
      <c r="E2417" s="24"/>
      <c r="F2417" s="12"/>
      <c r="G2417" s="12"/>
      <c r="H2417" s="25"/>
      <c r="I2417" s="14" t="str">
        <f aca="false">IF(OR($D2417="",$B2417=""),"",INT(($B2417-$D2417)/365.25))</f>
        <v/>
      </c>
      <c r="J2417" s="25"/>
      <c r="K2417" s="14" t="str">
        <f aca="false">IF(OR($J2417="",$I2417=""),"",IF(OR(AND($J2417="Gelmintoz",$I2417&gt;=2,$I2417&lt;=10),AND($J2417="Onkogematologik",$I2417&gt;=2,$I2417&lt;=18)),"Ha","Yo'q"))</f>
        <v/>
      </c>
      <c r="L2417" s="25"/>
      <c r="M2417" s="12"/>
      <c r="N2417" s="14" t="str">
        <f aca="false">IF(OR($C2417="",$D2417="",$J2417="",$B2417=""),"",IF(COUNTIFS($C$5:$C$2504,$C2417,$D$5:$D$2504,$D2417,$J$5:$J$2504,$J2417,$B$5:$B$2504,$B2417)&gt;1,"Takror",""))</f>
        <v/>
      </c>
    </row>
    <row r="2418" customFormat="false" ht="15" hidden="false" customHeight="false" outlineLevel="0" collapsed="false">
      <c r="A2418" s="8" t="n">
        <v>2414</v>
      </c>
      <c r="B2418" s="13"/>
      <c r="C2418" s="12"/>
      <c r="D2418" s="13"/>
      <c r="E2418" s="24"/>
      <c r="F2418" s="12"/>
      <c r="G2418" s="12"/>
      <c r="H2418" s="25"/>
      <c r="I2418" s="14" t="str">
        <f aca="false">IF(OR($D2418="",$B2418=""),"",INT(($B2418-$D2418)/365.25))</f>
        <v/>
      </c>
      <c r="J2418" s="25"/>
      <c r="K2418" s="14" t="str">
        <f aca="false">IF(OR($J2418="",$I2418=""),"",IF(OR(AND($J2418="Gelmintoz",$I2418&gt;=2,$I2418&lt;=10),AND($J2418="Onkogematologik",$I2418&gt;=2,$I2418&lt;=18)),"Ha","Yo'q"))</f>
        <v/>
      </c>
      <c r="L2418" s="25"/>
      <c r="M2418" s="12"/>
      <c r="N2418" s="14" t="str">
        <f aca="false">IF(OR($C2418="",$D2418="",$J2418="",$B2418=""),"",IF(COUNTIFS($C$5:$C$2504,$C2418,$D$5:$D$2504,$D2418,$J$5:$J$2504,$J2418,$B$5:$B$2504,$B2418)&gt;1,"Takror",""))</f>
        <v/>
      </c>
    </row>
    <row r="2419" customFormat="false" ht="15" hidden="false" customHeight="false" outlineLevel="0" collapsed="false">
      <c r="A2419" s="8" t="n">
        <v>2415</v>
      </c>
      <c r="B2419" s="13"/>
      <c r="C2419" s="12"/>
      <c r="D2419" s="13"/>
      <c r="E2419" s="24"/>
      <c r="F2419" s="12"/>
      <c r="G2419" s="12"/>
      <c r="H2419" s="25"/>
      <c r="I2419" s="14" t="str">
        <f aca="false">IF(OR($D2419="",$B2419=""),"",INT(($B2419-$D2419)/365.25))</f>
        <v/>
      </c>
      <c r="J2419" s="25"/>
      <c r="K2419" s="14" t="str">
        <f aca="false">IF(OR($J2419="",$I2419=""),"",IF(OR(AND($J2419="Gelmintoz",$I2419&gt;=2,$I2419&lt;=10),AND($J2419="Onkogematologik",$I2419&gt;=2,$I2419&lt;=18)),"Ha","Yo'q"))</f>
        <v/>
      </c>
      <c r="L2419" s="25"/>
      <c r="M2419" s="12"/>
      <c r="N2419" s="14" t="str">
        <f aca="false">IF(OR($C2419="",$D2419="",$J2419="",$B2419=""),"",IF(COUNTIFS($C$5:$C$2504,$C2419,$D$5:$D$2504,$D2419,$J$5:$J$2504,$J2419,$B$5:$B$2504,$B2419)&gt;1,"Takror",""))</f>
        <v/>
      </c>
    </row>
    <row r="2420" customFormat="false" ht="15" hidden="false" customHeight="false" outlineLevel="0" collapsed="false">
      <c r="A2420" s="8" t="n">
        <v>2416</v>
      </c>
      <c r="B2420" s="13"/>
      <c r="C2420" s="12"/>
      <c r="D2420" s="13"/>
      <c r="E2420" s="24"/>
      <c r="F2420" s="12"/>
      <c r="G2420" s="12"/>
      <c r="H2420" s="25"/>
      <c r="I2420" s="14" t="str">
        <f aca="false">IF(OR($D2420="",$B2420=""),"",INT(($B2420-$D2420)/365.25))</f>
        <v/>
      </c>
      <c r="J2420" s="25"/>
      <c r="K2420" s="14" t="str">
        <f aca="false">IF(OR($J2420="",$I2420=""),"",IF(OR(AND($J2420="Gelmintoz",$I2420&gt;=2,$I2420&lt;=10),AND($J2420="Onkogematologik",$I2420&gt;=2,$I2420&lt;=18)),"Ha","Yo'q"))</f>
        <v/>
      </c>
      <c r="L2420" s="25"/>
      <c r="M2420" s="12"/>
      <c r="N2420" s="14" t="str">
        <f aca="false">IF(OR($C2420="",$D2420="",$J2420="",$B2420=""),"",IF(COUNTIFS($C$5:$C$2504,$C2420,$D$5:$D$2504,$D2420,$J$5:$J$2504,$J2420,$B$5:$B$2504,$B2420)&gt;1,"Takror",""))</f>
        <v/>
      </c>
    </row>
    <row r="2421" customFormat="false" ht="15" hidden="false" customHeight="false" outlineLevel="0" collapsed="false">
      <c r="A2421" s="8" t="n">
        <v>2417</v>
      </c>
      <c r="B2421" s="13"/>
      <c r="C2421" s="12"/>
      <c r="D2421" s="13"/>
      <c r="E2421" s="24"/>
      <c r="F2421" s="12"/>
      <c r="G2421" s="12"/>
      <c r="H2421" s="25"/>
      <c r="I2421" s="14" t="str">
        <f aca="false">IF(OR($D2421="",$B2421=""),"",INT(($B2421-$D2421)/365.25))</f>
        <v/>
      </c>
      <c r="J2421" s="25"/>
      <c r="K2421" s="14" t="str">
        <f aca="false">IF(OR($J2421="",$I2421=""),"",IF(OR(AND($J2421="Gelmintoz",$I2421&gt;=2,$I2421&lt;=10),AND($J2421="Onkogematologik",$I2421&gt;=2,$I2421&lt;=18)),"Ha","Yo'q"))</f>
        <v/>
      </c>
      <c r="L2421" s="25"/>
      <c r="M2421" s="12"/>
      <c r="N2421" s="14" t="str">
        <f aca="false">IF(OR($C2421="",$D2421="",$J2421="",$B2421=""),"",IF(COUNTIFS($C$5:$C$2504,$C2421,$D$5:$D$2504,$D2421,$J$5:$J$2504,$J2421,$B$5:$B$2504,$B2421)&gt;1,"Takror",""))</f>
        <v/>
      </c>
    </row>
    <row r="2422" customFormat="false" ht="15" hidden="false" customHeight="false" outlineLevel="0" collapsed="false">
      <c r="A2422" s="8" t="n">
        <v>2418</v>
      </c>
      <c r="B2422" s="13"/>
      <c r="C2422" s="12"/>
      <c r="D2422" s="13"/>
      <c r="E2422" s="24"/>
      <c r="F2422" s="12"/>
      <c r="G2422" s="12"/>
      <c r="H2422" s="25"/>
      <c r="I2422" s="14" t="str">
        <f aca="false">IF(OR($D2422="",$B2422=""),"",INT(($B2422-$D2422)/365.25))</f>
        <v/>
      </c>
      <c r="J2422" s="25"/>
      <c r="K2422" s="14" t="str">
        <f aca="false">IF(OR($J2422="",$I2422=""),"",IF(OR(AND($J2422="Gelmintoz",$I2422&gt;=2,$I2422&lt;=10),AND($J2422="Onkogematologik",$I2422&gt;=2,$I2422&lt;=18)),"Ha","Yo'q"))</f>
        <v/>
      </c>
      <c r="L2422" s="25"/>
      <c r="M2422" s="12"/>
      <c r="N2422" s="14" t="str">
        <f aca="false">IF(OR($C2422="",$D2422="",$J2422="",$B2422=""),"",IF(COUNTIFS($C$5:$C$2504,$C2422,$D$5:$D$2504,$D2422,$J$5:$J$2504,$J2422,$B$5:$B$2504,$B2422)&gt;1,"Takror",""))</f>
        <v/>
      </c>
    </row>
    <row r="2423" customFormat="false" ht="15" hidden="false" customHeight="false" outlineLevel="0" collapsed="false">
      <c r="A2423" s="8" t="n">
        <v>2419</v>
      </c>
      <c r="B2423" s="13"/>
      <c r="C2423" s="12"/>
      <c r="D2423" s="13"/>
      <c r="E2423" s="24"/>
      <c r="F2423" s="12"/>
      <c r="G2423" s="12"/>
      <c r="H2423" s="25"/>
      <c r="I2423" s="14" t="str">
        <f aca="false">IF(OR($D2423="",$B2423=""),"",INT(($B2423-$D2423)/365.25))</f>
        <v/>
      </c>
      <c r="J2423" s="25"/>
      <c r="K2423" s="14" t="str">
        <f aca="false">IF(OR($J2423="",$I2423=""),"",IF(OR(AND($J2423="Gelmintoz",$I2423&gt;=2,$I2423&lt;=10),AND($J2423="Onkogematologik",$I2423&gt;=2,$I2423&lt;=18)),"Ha","Yo'q"))</f>
        <v/>
      </c>
      <c r="L2423" s="25"/>
      <c r="M2423" s="12"/>
      <c r="N2423" s="14" t="str">
        <f aca="false">IF(OR($C2423="",$D2423="",$J2423="",$B2423=""),"",IF(COUNTIFS($C$5:$C$2504,$C2423,$D$5:$D$2504,$D2423,$J$5:$J$2504,$J2423,$B$5:$B$2504,$B2423)&gt;1,"Takror",""))</f>
        <v/>
      </c>
    </row>
    <row r="2424" customFormat="false" ht="15" hidden="false" customHeight="false" outlineLevel="0" collapsed="false">
      <c r="A2424" s="8" t="n">
        <v>2420</v>
      </c>
      <c r="B2424" s="13"/>
      <c r="C2424" s="12"/>
      <c r="D2424" s="13"/>
      <c r="E2424" s="24"/>
      <c r="F2424" s="12"/>
      <c r="G2424" s="12"/>
      <c r="H2424" s="25"/>
      <c r="I2424" s="14" t="str">
        <f aca="false">IF(OR($D2424="",$B2424=""),"",INT(($B2424-$D2424)/365.25))</f>
        <v/>
      </c>
      <c r="J2424" s="25"/>
      <c r="K2424" s="14" t="str">
        <f aca="false">IF(OR($J2424="",$I2424=""),"",IF(OR(AND($J2424="Gelmintoz",$I2424&gt;=2,$I2424&lt;=10),AND($J2424="Onkogematologik",$I2424&gt;=2,$I2424&lt;=18)),"Ha","Yo'q"))</f>
        <v/>
      </c>
      <c r="L2424" s="25"/>
      <c r="M2424" s="12"/>
      <c r="N2424" s="14" t="str">
        <f aca="false">IF(OR($C2424="",$D2424="",$J2424="",$B2424=""),"",IF(COUNTIFS($C$5:$C$2504,$C2424,$D$5:$D$2504,$D2424,$J$5:$J$2504,$J2424,$B$5:$B$2504,$B2424)&gt;1,"Takror",""))</f>
        <v/>
      </c>
    </row>
    <row r="2425" customFormat="false" ht="15" hidden="false" customHeight="false" outlineLevel="0" collapsed="false">
      <c r="A2425" s="8" t="n">
        <v>2421</v>
      </c>
      <c r="B2425" s="13"/>
      <c r="C2425" s="12"/>
      <c r="D2425" s="13"/>
      <c r="E2425" s="24"/>
      <c r="F2425" s="12"/>
      <c r="G2425" s="12"/>
      <c r="H2425" s="25"/>
      <c r="I2425" s="14" t="str">
        <f aca="false">IF(OR($D2425="",$B2425=""),"",INT(($B2425-$D2425)/365.25))</f>
        <v/>
      </c>
      <c r="J2425" s="25"/>
      <c r="K2425" s="14" t="str">
        <f aca="false">IF(OR($J2425="",$I2425=""),"",IF(OR(AND($J2425="Gelmintoz",$I2425&gt;=2,$I2425&lt;=10),AND($J2425="Onkogematologik",$I2425&gt;=2,$I2425&lt;=18)),"Ha","Yo'q"))</f>
        <v/>
      </c>
      <c r="L2425" s="25"/>
      <c r="M2425" s="12"/>
      <c r="N2425" s="14" t="str">
        <f aca="false">IF(OR($C2425="",$D2425="",$J2425="",$B2425=""),"",IF(COUNTIFS($C$5:$C$2504,$C2425,$D$5:$D$2504,$D2425,$J$5:$J$2504,$J2425,$B$5:$B$2504,$B2425)&gt;1,"Takror",""))</f>
        <v/>
      </c>
    </row>
    <row r="2426" customFormat="false" ht="15" hidden="false" customHeight="false" outlineLevel="0" collapsed="false">
      <c r="A2426" s="8" t="n">
        <v>2422</v>
      </c>
      <c r="B2426" s="13"/>
      <c r="C2426" s="12"/>
      <c r="D2426" s="13"/>
      <c r="E2426" s="24"/>
      <c r="F2426" s="12"/>
      <c r="G2426" s="12"/>
      <c r="H2426" s="25"/>
      <c r="I2426" s="14" t="str">
        <f aca="false">IF(OR($D2426="",$B2426=""),"",INT(($B2426-$D2426)/365.25))</f>
        <v/>
      </c>
      <c r="J2426" s="25"/>
      <c r="K2426" s="14" t="str">
        <f aca="false">IF(OR($J2426="",$I2426=""),"",IF(OR(AND($J2426="Gelmintoz",$I2426&gt;=2,$I2426&lt;=10),AND($J2426="Onkogematologik",$I2426&gt;=2,$I2426&lt;=18)),"Ha","Yo'q"))</f>
        <v/>
      </c>
      <c r="L2426" s="25"/>
      <c r="M2426" s="12"/>
      <c r="N2426" s="14" t="str">
        <f aca="false">IF(OR($C2426="",$D2426="",$J2426="",$B2426=""),"",IF(COUNTIFS($C$5:$C$2504,$C2426,$D$5:$D$2504,$D2426,$J$5:$J$2504,$J2426,$B$5:$B$2504,$B2426)&gt;1,"Takror",""))</f>
        <v/>
      </c>
    </row>
    <row r="2427" customFormat="false" ht="15" hidden="false" customHeight="false" outlineLevel="0" collapsed="false">
      <c r="A2427" s="8" t="n">
        <v>2423</v>
      </c>
      <c r="B2427" s="13"/>
      <c r="C2427" s="12"/>
      <c r="D2427" s="13"/>
      <c r="E2427" s="24"/>
      <c r="F2427" s="12"/>
      <c r="G2427" s="12"/>
      <c r="H2427" s="25"/>
      <c r="I2427" s="14" t="str">
        <f aca="false">IF(OR($D2427="",$B2427=""),"",INT(($B2427-$D2427)/365.25))</f>
        <v/>
      </c>
      <c r="J2427" s="25"/>
      <c r="K2427" s="14" t="str">
        <f aca="false">IF(OR($J2427="",$I2427=""),"",IF(OR(AND($J2427="Gelmintoz",$I2427&gt;=2,$I2427&lt;=10),AND($J2427="Onkogematologik",$I2427&gt;=2,$I2427&lt;=18)),"Ha","Yo'q"))</f>
        <v/>
      </c>
      <c r="L2427" s="25"/>
      <c r="M2427" s="12"/>
      <c r="N2427" s="14" t="str">
        <f aca="false">IF(OR($C2427="",$D2427="",$J2427="",$B2427=""),"",IF(COUNTIFS($C$5:$C$2504,$C2427,$D$5:$D$2504,$D2427,$J$5:$J$2504,$J2427,$B$5:$B$2504,$B2427)&gt;1,"Takror",""))</f>
        <v/>
      </c>
    </row>
    <row r="2428" customFormat="false" ht="15" hidden="false" customHeight="false" outlineLevel="0" collapsed="false">
      <c r="A2428" s="8" t="n">
        <v>2424</v>
      </c>
      <c r="B2428" s="13"/>
      <c r="C2428" s="12"/>
      <c r="D2428" s="13"/>
      <c r="E2428" s="24"/>
      <c r="F2428" s="12"/>
      <c r="G2428" s="12"/>
      <c r="H2428" s="25"/>
      <c r="I2428" s="14" t="str">
        <f aca="false">IF(OR($D2428="",$B2428=""),"",INT(($B2428-$D2428)/365.25))</f>
        <v/>
      </c>
      <c r="J2428" s="25"/>
      <c r="K2428" s="14" t="str">
        <f aca="false">IF(OR($J2428="",$I2428=""),"",IF(OR(AND($J2428="Gelmintoz",$I2428&gt;=2,$I2428&lt;=10),AND($J2428="Onkogematologik",$I2428&gt;=2,$I2428&lt;=18)),"Ha","Yo'q"))</f>
        <v/>
      </c>
      <c r="L2428" s="25"/>
      <c r="M2428" s="12"/>
      <c r="N2428" s="14" t="str">
        <f aca="false">IF(OR($C2428="",$D2428="",$J2428="",$B2428=""),"",IF(COUNTIFS($C$5:$C$2504,$C2428,$D$5:$D$2504,$D2428,$J$5:$J$2504,$J2428,$B$5:$B$2504,$B2428)&gt;1,"Takror",""))</f>
        <v/>
      </c>
    </row>
    <row r="2429" customFormat="false" ht="15" hidden="false" customHeight="false" outlineLevel="0" collapsed="false">
      <c r="A2429" s="8" t="n">
        <v>2425</v>
      </c>
      <c r="B2429" s="13"/>
      <c r="C2429" s="12"/>
      <c r="D2429" s="13"/>
      <c r="E2429" s="24"/>
      <c r="F2429" s="12"/>
      <c r="G2429" s="12"/>
      <c r="H2429" s="25"/>
      <c r="I2429" s="14" t="str">
        <f aca="false">IF(OR($D2429="",$B2429=""),"",INT(($B2429-$D2429)/365.25))</f>
        <v/>
      </c>
      <c r="J2429" s="25"/>
      <c r="K2429" s="14" t="str">
        <f aca="false">IF(OR($J2429="",$I2429=""),"",IF(OR(AND($J2429="Gelmintoz",$I2429&gt;=2,$I2429&lt;=10),AND($J2429="Onkogematologik",$I2429&gt;=2,$I2429&lt;=18)),"Ha","Yo'q"))</f>
        <v/>
      </c>
      <c r="L2429" s="25"/>
      <c r="M2429" s="12"/>
      <c r="N2429" s="14" t="str">
        <f aca="false">IF(OR($C2429="",$D2429="",$J2429="",$B2429=""),"",IF(COUNTIFS($C$5:$C$2504,$C2429,$D$5:$D$2504,$D2429,$J$5:$J$2504,$J2429,$B$5:$B$2504,$B2429)&gt;1,"Takror",""))</f>
        <v/>
      </c>
    </row>
    <row r="2430" customFormat="false" ht="15" hidden="false" customHeight="false" outlineLevel="0" collapsed="false">
      <c r="A2430" s="8" t="n">
        <v>2426</v>
      </c>
      <c r="B2430" s="13"/>
      <c r="C2430" s="12"/>
      <c r="D2430" s="13"/>
      <c r="E2430" s="24"/>
      <c r="F2430" s="12"/>
      <c r="G2430" s="12"/>
      <c r="H2430" s="25"/>
      <c r="I2430" s="14" t="str">
        <f aca="false">IF(OR($D2430="",$B2430=""),"",INT(($B2430-$D2430)/365.25))</f>
        <v/>
      </c>
      <c r="J2430" s="25"/>
      <c r="K2430" s="14" t="str">
        <f aca="false">IF(OR($J2430="",$I2430=""),"",IF(OR(AND($J2430="Gelmintoz",$I2430&gt;=2,$I2430&lt;=10),AND($J2430="Onkogematologik",$I2430&gt;=2,$I2430&lt;=18)),"Ha","Yo'q"))</f>
        <v/>
      </c>
      <c r="L2430" s="25"/>
      <c r="M2430" s="12"/>
      <c r="N2430" s="14" t="str">
        <f aca="false">IF(OR($C2430="",$D2430="",$J2430="",$B2430=""),"",IF(COUNTIFS($C$5:$C$2504,$C2430,$D$5:$D$2504,$D2430,$J$5:$J$2504,$J2430,$B$5:$B$2504,$B2430)&gt;1,"Takror",""))</f>
        <v/>
      </c>
    </row>
    <row r="2431" customFormat="false" ht="15" hidden="false" customHeight="false" outlineLevel="0" collapsed="false">
      <c r="A2431" s="8" t="n">
        <v>2427</v>
      </c>
      <c r="B2431" s="13"/>
      <c r="C2431" s="12"/>
      <c r="D2431" s="13"/>
      <c r="E2431" s="24"/>
      <c r="F2431" s="12"/>
      <c r="G2431" s="12"/>
      <c r="H2431" s="25"/>
      <c r="I2431" s="14" t="str">
        <f aca="false">IF(OR($D2431="",$B2431=""),"",INT(($B2431-$D2431)/365.25))</f>
        <v/>
      </c>
      <c r="J2431" s="25"/>
      <c r="K2431" s="14" t="str">
        <f aca="false">IF(OR($J2431="",$I2431=""),"",IF(OR(AND($J2431="Gelmintoz",$I2431&gt;=2,$I2431&lt;=10),AND($J2431="Onkogematologik",$I2431&gt;=2,$I2431&lt;=18)),"Ha","Yo'q"))</f>
        <v/>
      </c>
      <c r="L2431" s="25"/>
      <c r="M2431" s="12"/>
      <c r="N2431" s="14" t="str">
        <f aca="false">IF(OR($C2431="",$D2431="",$J2431="",$B2431=""),"",IF(COUNTIFS($C$5:$C$2504,$C2431,$D$5:$D$2504,$D2431,$J$5:$J$2504,$J2431,$B$5:$B$2504,$B2431)&gt;1,"Takror",""))</f>
        <v/>
      </c>
    </row>
    <row r="2432" customFormat="false" ht="15" hidden="false" customHeight="false" outlineLevel="0" collapsed="false">
      <c r="A2432" s="8" t="n">
        <v>2428</v>
      </c>
      <c r="B2432" s="13"/>
      <c r="C2432" s="12"/>
      <c r="D2432" s="13"/>
      <c r="E2432" s="24"/>
      <c r="F2432" s="12"/>
      <c r="G2432" s="12"/>
      <c r="H2432" s="25"/>
      <c r="I2432" s="14" t="str">
        <f aca="false">IF(OR($D2432="",$B2432=""),"",INT(($B2432-$D2432)/365.25))</f>
        <v/>
      </c>
      <c r="J2432" s="25"/>
      <c r="K2432" s="14" t="str">
        <f aca="false">IF(OR($J2432="",$I2432=""),"",IF(OR(AND($J2432="Gelmintoz",$I2432&gt;=2,$I2432&lt;=10),AND($J2432="Onkogematologik",$I2432&gt;=2,$I2432&lt;=18)),"Ha","Yo'q"))</f>
        <v/>
      </c>
      <c r="L2432" s="25"/>
      <c r="M2432" s="12"/>
      <c r="N2432" s="14" t="str">
        <f aca="false">IF(OR($C2432="",$D2432="",$J2432="",$B2432=""),"",IF(COUNTIFS($C$5:$C$2504,$C2432,$D$5:$D$2504,$D2432,$J$5:$J$2504,$J2432,$B$5:$B$2504,$B2432)&gt;1,"Takror",""))</f>
        <v/>
      </c>
    </row>
    <row r="2433" customFormat="false" ht="15" hidden="false" customHeight="false" outlineLevel="0" collapsed="false">
      <c r="A2433" s="8" t="n">
        <v>2429</v>
      </c>
      <c r="B2433" s="13"/>
      <c r="C2433" s="12"/>
      <c r="D2433" s="13"/>
      <c r="E2433" s="24"/>
      <c r="F2433" s="12"/>
      <c r="G2433" s="12"/>
      <c r="H2433" s="25"/>
      <c r="I2433" s="14" t="str">
        <f aca="false">IF(OR($D2433="",$B2433=""),"",INT(($B2433-$D2433)/365.25))</f>
        <v/>
      </c>
      <c r="J2433" s="25"/>
      <c r="K2433" s="14" t="str">
        <f aca="false">IF(OR($J2433="",$I2433=""),"",IF(OR(AND($J2433="Gelmintoz",$I2433&gt;=2,$I2433&lt;=10),AND($J2433="Onkogematologik",$I2433&gt;=2,$I2433&lt;=18)),"Ha","Yo'q"))</f>
        <v/>
      </c>
      <c r="L2433" s="25"/>
      <c r="M2433" s="12"/>
      <c r="N2433" s="14" t="str">
        <f aca="false">IF(OR($C2433="",$D2433="",$J2433="",$B2433=""),"",IF(COUNTIFS($C$5:$C$2504,$C2433,$D$5:$D$2504,$D2433,$J$5:$J$2504,$J2433,$B$5:$B$2504,$B2433)&gt;1,"Takror",""))</f>
        <v/>
      </c>
    </row>
    <row r="2434" customFormat="false" ht="15" hidden="false" customHeight="false" outlineLevel="0" collapsed="false">
      <c r="A2434" s="8" t="n">
        <v>2430</v>
      </c>
      <c r="B2434" s="13"/>
      <c r="C2434" s="12"/>
      <c r="D2434" s="13"/>
      <c r="E2434" s="24"/>
      <c r="F2434" s="12"/>
      <c r="G2434" s="12"/>
      <c r="H2434" s="25"/>
      <c r="I2434" s="14" t="str">
        <f aca="false">IF(OR($D2434="",$B2434=""),"",INT(($B2434-$D2434)/365.25))</f>
        <v/>
      </c>
      <c r="J2434" s="25"/>
      <c r="K2434" s="14" t="str">
        <f aca="false">IF(OR($J2434="",$I2434=""),"",IF(OR(AND($J2434="Gelmintoz",$I2434&gt;=2,$I2434&lt;=10),AND($J2434="Onkogematologik",$I2434&gt;=2,$I2434&lt;=18)),"Ha","Yo'q"))</f>
        <v/>
      </c>
      <c r="L2434" s="25"/>
      <c r="M2434" s="12"/>
      <c r="N2434" s="14" t="str">
        <f aca="false">IF(OR($C2434="",$D2434="",$J2434="",$B2434=""),"",IF(COUNTIFS($C$5:$C$2504,$C2434,$D$5:$D$2504,$D2434,$J$5:$J$2504,$J2434,$B$5:$B$2504,$B2434)&gt;1,"Takror",""))</f>
        <v/>
      </c>
    </row>
    <row r="2435" customFormat="false" ht="15" hidden="false" customHeight="false" outlineLevel="0" collapsed="false">
      <c r="A2435" s="8" t="n">
        <v>2431</v>
      </c>
      <c r="B2435" s="13"/>
      <c r="C2435" s="12"/>
      <c r="D2435" s="13"/>
      <c r="E2435" s="24"/>
      <c r="F2435" s="12"/>
      <c r="G2435" s="12"/>
      <c r="H2435" s="25"/>
      <c r="I2435" s="14" t="str">
        <f aca="false">IF(OR($D2435="",$B2435=""),"",INT(($B2435-$D2435)/365.25))</f>
        <v/>
      </c>
      <c r="J2435" s="25"/>
      <c r="K2435" s="14" t="str">
        <f aca="false">IF(OR($J2435="",$I2435=""),"",IF(OR(AND($J2435="Gelmintoz",$I2435&gt;=2,$I2435&lt;=10),AND($J2435="Onkogematologik",$I2435&gt;=2,$I2435&lt;=18)),"Ha","Yo'q"))</f>
        <v/>
      </c>
      <c r="L2435" s="25"/>
      <c r="M2435" s="12"/>
      <c r="N2435" s="14" t="str">
        <f aca="false">IF(OR($C2435="",$D2435="",$J2435="",$B2435=""),"",IF(COUNTIFS($C$5:$C$2504,$C2435,$D$5:$D$2504,$D2435,$J$5:$J$2504,$J2435,$B$5:$B$2504,$B2435)&gt;1,"Takror",""))</f>
        <v/>
      </c>
    </row>
    <row r="2436" customFormat="false" ht="15" hidden="false" customHeight="false" outlineLevel="0" collapsed="false">
      <c r="A2436" s="8" t="n">
        <v>2432</v>
      </c>
      <c r="B2436" s="13"/>
      <c r="C2436" s="12"/>
      <c r="D2436" s="13"/>
      <c r="E2436" s="24"/>
      <c r="F2436" s="12"/>
      <c r="G2436" s="12"/>
      <c r="H2436" s="25"/>
      <c r="I2436" s="14" t="str">
        <f aca="false">IF(OR($D2436="",$B2436=""),"",INT(($B2436-$D2436)/365.25))</f>
        <v/>
      </c>
      <c r="J2436" s="25"/>
      <c r="K2436" s="14" t="str">
        <f aca="false">IF(OR($J2436="",$I2436=""),"",IF(OR(AND($J2436="Gelmintoz",$I2436&gt;=2,$I2436&lt;=10),AND($J2436="Onkogematologik",$I2436&gt;=2,$I2436&lt;=18)),"Ha","Yo'q"))</f>
        <v/>
      </c>
      <c r="L2436" s="25"/>
      <c r="M2436" s="12"/>
      <c r="N2436" s="14" t="str">
        <f aca="false">IF(OR($C2436="",$D2436="",$J2436="",$B2436=""),"",IF(COUNTIFS($C$5:$C$2504,$C2436,$D$5:$D$2504,$D2436,$J$5:$J$2504,$J2436,$B$5:$B$2504,$B2436)&gt;1,"Takror",""))</f>
        <v/>
      </c>
    </row>
    <row r="2437" customFormat="false" ht="15" hidden="false" customHeight="false" outlineLevel="0" collapsed="false">
      <c r="A2437" s="8" t="n">
        <v>2433</v>
      </c>
      <c r="B2437" s="13"/>
      <c r="C2437" s="12"/>
      <c r="D2437" s="13"/>
      <c r="E2437" s="24"/>
      <c r="F2437" s="12"/>
      <c r="G2437" s="12"/>
      <c r="H2437" s="25"/>
      <c r="I2437" s="14" t="str">
        <f aca="false">IF(OR($D2437="",$B2437=""),"",INT(($B2437-$D2437)/365.25))</f>
        <v/>
      </c>
      <c r="J2437" s="25"/>
      <c r="K2437" s="14" t="str">
        <f aca="false">IF(OR($J2437="",$I2437=""),"",IF(OR(AND($J2437="Gelmintoz",$I2437&gt;=2,$I2437&lt;=10),AND($J2437="Onkogematologik",$I2437&gt;=2,$I2437&lt;=18)),"Ha","Yo'q"))</f>
        <v/>
      </c>
      <c r="L2437" s="25"/>
      <c r="M2437" s="12"/>
      <c r="N2437" s="14" t="str">
        <f aca="false">IF(OR($C2437="",$D2437="",$J2437="",$B2437=""),"",IF(COUNTIFS($C$5:$C$2504,$C2437,$D$5:$D$2504,$D2437,$J$5:$J$2504,$J2437,$B$5:$B$2504,$B2437)&gt;1,"Takror",""))</f>
        <v/>
      </c>
    </row>
    <row r="2438" customFormat="false" ht="15" hidden="false" customHeight="false" outlineLevel="0" collapsed="false">
      <c r="A2438" s="8" t="n">
        <v>2434</v>
      </c>
      <c r="B2438" s="13"/>
      <c r="C2438" s="12"/>
      <c r="D2438" s="13"/>
      <c r="E2438" s="24"/>
      <c r="F2438" s="12"/>
      <c r="G2438" s="12"/>
      <c r="H2438" s="25"/>
      <c r="I2438" s="14" t="str">
        <f aca="false">IF(OR($D2438="",$B2438=""),"",INT(($B2438-$D2438)/365.25))</f>
        <v/>
      </c>
      <c r="J2438" s="25"/>
      <c r="K2438" s="14" t="str">
        <f aca="false">IF(OR($J2438="",$I2438=""),"",IF(OR(AND($J2438="Gelmintoz",$I2438&gt;=2,$I2438&lt;=10),AND($J2438="Onkogematologik",$I2438&gt;=2,$I2438&lt;=18)),"Ha","Yo'q"))</f>
        <v/>
      </c>
      <c r="L2438" s="25"/>
      <c r="M2438" s="12"/>
      <c r="N2438" s="14" t="str">
        <f aca="false">IF(OR($C2438="",$D2438="",$J2438="",$B2438=""),"",IF(COUNTIFS($C$5:$C$2504,$C2438,$D$5:$D$2504,$D2438,$J$5:$J$2504,$J2438,$B$5:$B$2504,$B2438)&gt;1,"Takror",""))</f>
        <v/>
      </c>
    </row>
    <row r="2439" customFormat="false" ht="15" hidden="false" customHeight="false" outlineLevel="0" collapsed="false">
      <c r="A2439" s="8" t="n">
        <v>2435</v>
      </c>
      <c r="B2439" s="13"/>
      <c r="C2439" s="12"/>
      <c r="D2439" s="13"/>
      <c r="E2439" s="24"/>
      <c r="F2439" s="12"/>
      <c r="G2439" s="12"/>
      <c r="H2439" s="25"/>
      <c r="I2439" s="14" t="str">
        <f aca="false">IF(OR($D2439="",$B2439=""),"",INT(($B2439-$D2439)/365.25))</f>
        <v/>
      </c>
      <c r="J2439" s="25"/>
      <c r="K2439" s="14" t="str">
        <f aca="false">IF(OR($J2439="",$I2439=""),"",IF(OR(AND($J2439="Gelmintoz",$I2439&gt;=2,$I2439&lt;=10),AND($J2439="Onkogematologik",$I2439&gt;=2,$I2439&lt;=18)),"Ha","Yo'q"))</f>
        <v/>
      </c>
      <c r="L2439" s="25"/>
      <c r="M2439" s="12"/>
      <c r="N2439" s="14" t="str">
        <f aca="false">IF(OR($C2439="",$D2439="",$J2439="",$B2439=""),"",IF(COUNTIFS($C$5:$C$2504,$C2439,$D$5:$D$2504,$D2439,$J$5:$J$2504,$J2439,$B$5:$B$2504,$B2439)&gt;1,"Takror",""))</f>
        <v/>
      </c>
    </row>
    <row r="2440" customFormat="false" ht="15" hidden="false" customHeight="false" outlineLevel="0" collapsed="false">
      <c r="A2440" s="8" t="n">
        <v>2436</v>
      </c>
      <c r="B2440" s="13"/>
      <c r="C2440" s="12"/>
      <c r="D2440" s="13"/>
      <c r="E2440" s="24"/>
      <c r="F2440" s="12"/>
      <c r="G2440" s="12"/>
      <c r="H2440" s="25"/>
      <c r="I2440" s="14" t="str">
        <f aca="false">IF(OR($D2440="",$B2440=""),"",INT(($B2440-$D2440)/365.25))</f>
        <v/>
      </c>
      <c r="J2440" s="25"/>
      <c r="K2440" s="14" t="str">
        <f aca="false">IF(OR($J2440="",$I2440=""),"",IF(OR(AND($J2440="Gelmintoz",$I2440&gt;=2,$I2440&lt;=10),AND($J2440="Onkogematologik",$I2440&gt;=2,$I2440&lt;=18)),"Ha","Yo'q"))</f>
        <v/>
      </c>
      <c r="L2440" s="25"/>
      <c r="M2440" s="12"/>
      <c r="N2440" s="14" t="str">
        <f aca="false">IF(OR($C2440="",$D2440="",$J2440="",$B2440=""),"",IF(COUNTIFS($C$5:$C$2504,$C2440,$D$5:$D$2504,$D2440,$J$5:$J$2504,$J2440,$B$5:$B$2504,$B2440)&gt;1,"Takror",""))</f>
        <v/>
      </c>
    </row>
    <row r="2441" customFormat="false" ht="15" hidden="false" customHeight="false" outlineLevel="0" collapsed="false">
      <c r="A2441" s="8" t="n">
        <v>2437</v>
      </c>
      <c r="B2441" s="13"/>
      <c r="C2441" s="12"/>
      <c r="D2441" s="13"/>
      <c r="E2441" s="24"/>
      <c r="F2441" s="12"/>
      <c r="G2441" s="12"/>
      <c r="H2441" s="25"/>
      <c r="I2441" s="14" t="str">
        <f aca="false">IF(OR($D2441="",$B2441=""),"",INT(($B2441-$D2441)/365.25))</f>
        <v/>
      </c>
      <c r="J2441" s="25"/>
      <c r="K2441" s="14" t="str">
        <f aca="false">IF(OR($J2441="",$I2441=""),"",IF(OR(AND($J2441="Gelmintoz",$I2441&gt;=2,$I2441&lt;=10),AND($J2441="Onkogematologik",$I2441&gt;=2,$I2441&lt;=18)),"Ha","Yo'q"))</f>
        <v/>
      </c>
      <c r="L2441" s="25"/>
      <c r="M2441" s="12"/>
      <c r="N2441" s="14" t="str">
        <f aca="false">IF(OR($C2441="",$D2441="",$J2441="",$B2441=""),"",IF(COUNTIFS($C$5:$C$2504,$C2441,$D$5:$D$2504,$D2441,$J$5:$J$2504,$J2441,$B$5:$B$2504,$B2441)&gt;1,"Takror",""))</f>
        <v/>
      </c>
    </row>
    <row r="2442" customFormat="false" ht="15" hidden="false" customHeight="false" outlineLevel="0" collapsed="false">
      <c r="A2442" s="8" t="n">
        <v>2438</v>
      </c>
      <c r="B2442" s="13"/>
      <c r="C2442" s="12"/>
      <c r="D2442" s="13"/>
      <c r="E2442" s="24"/>
      <c r="F2442" s="12"/>
      <c r="G2442" s="12"/>
      <c r="H2442" s="25"/>
      <c r="I2442" s="14" t="str">
        <f aca="false">IF(OR($D2442="",$B2442=""),"",INT(($B2442-$D2442)/365.25))</f>
        <v/>
      </c>
      <c r="J2442" s="25"/>
      <c r="K2442" s="14" t="str">
        <f aca="false">IF(OR($J2442="",$I2442=""),"",IF(OR(AND($J2442="Gelmintoz",$I2442&gt;=2,$I2442&lt;=10),AND($J2442="Onkogematologik",$I2442&gt;=2,$I2442&lt;=18)),"Ha","Yo'q"))</f>
        <v/>
      </c>
      <c r="L2442" s="25"/>
      <c r="M2442" s="12"/>
      <c r="N2442" s="14" t="str">
        <f aca="false">IF(OR($C2442="",$D2442="",$J2442="",$B2442=""),"",IF(COUNTIFS($C$5:$C$2504,$C2442,$D$5:$D$2504,$D2442,$J$5:$J$2504,$J2442,$B$5:$B$2504,$B2442)&gt;1,"Takror",""))</f>
        <v/>
      </c>
    </row>
    <row r="2443" customFormat="false" ht="15" hidden="false" customHeight="false" outlineLevel="0" collapsed="false">
      <c r="A2443" s="8" t="n">
        <v>2439</v>
      </c>
      <c r="B2443" s="13"/>
      <c r="C2443" s="12"/>
      <c r="D2443" s="13"/>
      <c r="E2443" s="24"/>
      <c r="F2443" s="12"/>
      <c r="G2443" s="12"/>
      <c r="H2443" s="25"/>
      <c r="I2443" s="14" t="str">
        <f aca="false">IF(OR($D2443="",$B2443=""),"",INT(($B2443-$D2443)/365.25))</f>
        <v/>
      </c>
      <c r="J2443" s="25"/>
      <c r="K2443" s="14" t="str">
        <f aca="false">IF(OR($J2443="",$I2443=""),"",IF(OR(AND($J2443="Gelmintoz",$I2443&gt;=2,$I2443&lt;=10),AND($J2443="Onkogematologik",$I2443&gt;=2,$I2443&lt;=18)),"Ha","Yo'q"))</f>
        <v/>
      </c>
      <c r="L2443" s="25"/>
      <c r="M2443" s="12"/>
      <c r="N2443" s="14" t="str">
        <f aca="false">IF(OR($C2443="",$D2443="",$J2443="",$B2443=""),"",IF(COUNTIFS($C$5:$C$2504,$C2443,$D$5:$D$2504,$D2443,$J$5:$J$2504,$J2443,$B$5:$B$2504,$B2443)&gt;1,"Takror",""))</f>
        <v/>
      </c>
    </row>
    <row r="2444" customFormat="false" ht="15" hidden="false" customHeight="false" outlineLevel="0" collapsed="false">
      <c r="A2444" s="8" t="n">
        <v>2440</v>
      </c>
      <c r="B2444" s="13"/>
      <c r="C2444" s="12"/>
      <c r="D2444" s="13"/>
      <c r="E2444" s="24"/>
      <c r="F2444" s="12"/>
      <c r="G2444" s="12"/>
      <c r="H2444" s="25"/>
      <c r="I2444" s="14" t="str">
        <f aca="false">IF(OR($D2444="",$B2444=""),"",INT(($B2444-$D2444)/365.25))</f>
        <v/>
      </c>
      <c r="J2444" s="25"/>
      <c r="K2444" s="14" t="str">
        <f aca="false">IF(OR($J2444="",$I2444=""),"",IF(OR(AND($J2444="Gelmintoz",$I2444&gt;=2,$I2444&lt;=10),AND($J2444="Onkogematologik",$I2444&gt;=2,$I2444&lt;=18)),"Ha","Yo'q"))</f>
        <v/>
      </c>
      <c r="L2444" s="25"/>
      <c r="M2444" s="12"/>
      <c r="N2444" s="14" t="str">
        <f aca="false">IF(OR($C2444="",$D2444="",$J2444="",$B2444=""),"",IF(COUNTIFS($C$5:$C$2504,$C2444,$D$5:$D$2504,$D2444,$J$5:$J$2504,$J2444,$B$5:$B$2504,$B2444)&gt;1,"Takror",""))</f>
        <v/>
      </c>
    </row>
    <row r="2445" customFormat="false" ht="15" hidden="false" customHeight="false" outlineLevel="0" collapsed="false">
      <c r="A2445" s="8" t="n">
        <v>2441</v>
      </c>
      <c r="B2445" s="13"/>
      <c r="C2445" s="12"/>
      <c r="D2445" s="13"/>
      <c r="E2445" s="24"/>
      <c r="F2445" s="12"/>
      <c r="G2445" s="12"/>
      <c r="H2445" s="25"/>
      <c r="I2445" s="14" t="str">
        <f aca="false">IF(OR($D2445="",$B2445=""),"",INT(($B2445-$D2445)/365.25))</f>
        <v/>
      </c>
      <c r="J2445" s="25"/>
      <c r="K2445" s="14" t="str">
        <f aca="false">IF(OR($J2445="",$I2445=""),"",IF(OR(AND($J2445="Gelmintoz",$I2445&gt;=2,$I2445&lt;=10),AND($J2445="Onkogematologik",$I2445&gt;=2,$I2445&lt;=18)),"Ha","Yo'q"))</f>
        <v/>
      </c>
      <c r="L2445" s="25"/>
      <c r="M2445" s="12"/>
      <c r="N2445" s="14" t="str">
        <f aca="false">IF(OR($C2445="",$D2445="",$J2445="",$B2445=""),"",IF(COUNTIFS($C$5:$C$2504,$C2445,$D$5:$D$2504,$D2445,$J$5:$J$2504,$J2445,$B$5:$B$2504,$B2445)&gt;1,"Takror",""))</f>
        <v/>
      </c>
    </row>
    <row r="2446" customFormat="false" ht="15" hidden="false" customHeight="false" outlineLevel="0" collapsed="false">
      <c r="A2446" s="8" t="n">
        <v>2442</v>
      </c>
      <c r="B2446" s="13"/>
      <c r="C2446" s="12"/>
      <c r="D2446" s="13"/>
      <c r="E2446" s="24"/>
      <c r="F2446" s="12"/>
      <c r="G2446" s="12"/>
      <c r="H2446" s="25"/>
      <c r="I2446" s="14" t="str">
        <f aca="false">IF(OR($D2446="",$B2446=""),"",INT(($B2446-$D2446)/365.25))</f>
        <v/>
      </c>
      <c r="J2446" s="25"/>
      <c r="K2446" s="14" t="str">
        <f aca="false">IF(OR($J2446="",$I2446=""),"",IF(OR(AND($J2446="Gelmintoz",$I2446&gt;=2,$I2446&lt;=10),AND($J2446="Onkogematologik",$I2446&gt;=2,$I2446&lt;=18)),"Ha","Yo'q"))</f>
        <v/>
      </c>
      <c r="L2446" s="25"/>
      <c r="M2446" s="12"/>
      <c r="N2446" s="14" t="str">
        <f aca="false">IF(OR($C2446="",$D2446="",$J2446="",$B2446=""),"",IF(COUNTIFS($C$5:$C$2504,$C2446,$D$5:$D$2504,$D2446,$J$5:$J$2504,$J2446,$B$5:$B$2504,$B2446)&gt;1,"Takror",""))</f>
        <v/>
      </c>
    </row>
    <row r="2447" customFormat="false" ht="15" hidden="false" customHeight="false" outlineLevel="0" collapsed="false">
      <c r="A2447" s="8" t="n">
        <v>2443</v>
      </c>
      <c r="B2447" s="13"/>
      <c r="C2447" s="12"/>
      <c r="D2447" s="13"/>
      <c r="E2447" s="24"/>
      <c r="F2447" s="12"/>
      <c r="G2447" s="12"/>
      <c r="H2447" s="25"/>
      <c r="I2447" s="14" t="str">
        <f aca="false">IF(OR($D2447="",$B2447=""),"",INT(($B2447-$D2447)/365.25))</f>
        <v/>
      </c>
      <c r="J2447" s="25"/>
      <c r="K2447" s="14" t="str">
        <f aca="false">IF(OR($J2447="",$I2447=""),"",IF(OR(AND($J2447="Gelmintoz",$I2447&gt;=2,$I2447&lt;=10),AND($J2447="Onkogematologik",$I2447&gt;=2,$I2447&lt;=18)),"Ha","Yo'q"))</f>
        <v/>
      </c>
      <c r="L2447" s="25"/>
      <c r="M2447" s="12"/>
      <c r="N2447" s="14" t="str">
        <f aca="false">IF(OR($C2447="",$D2447="",$J2447="",$B2447=""),"",IF(COUNTIFS($C$5:$C$2504,$C2447,$D$5:$D$2504,$D2447,$J$5:$J$2504,$J2447,$B$5:$B$2504,$B2447)&gt;1,"Takror",""))</f>
        <v/>
      </c>
    </row>
    <row r="2448" customFormat="false" ht="15" hidden="false" customHeight="false" outlineLevel="0" collapsed="false">
      <c r="A2448" s="8" t="n">
        <v>2444</v>
      </c>
      <c r="B2448" s="13"/>
      <c r="C2448" s="12"/>
      <c r="D2448" s="13"/>
      <c r="E2448" s="24"/>
      <c r="F2448" s="12"/>
      <c r="G2448" s="12"/>
      <c r="H2448" s="25"/>
      <c r="I2448" s="14" t="str">
        <f aca="false">IF(OR($D2448="",$B2448=""),"",INT(($B2448-$D2448)/365.25))</f>
        <v/>
      </c>
      <c r="J2448" s="25"/>
      <c r="K2448" s="14" t="str">
        <f aca="false">IF(OR($J2448="",$I2448=""),"",IF(OR(AND($J2448="Gelmintoz",$I2448&gt;=2,$I2448&lt;=10),AND($J2448="Onkogematologik",$I2448&gt;=2,$I2448&lt;=18)),"Ha","Yo'q"))</f>
        <v/>
      </c>
      <c r="L2448" s="25"/>
      <c r="M2448" s="12"/>
      <c r="N2448" s="14" t="str">
        <f aca="false">IF(OR($C2448="",$D2448="",$J2448="",$B2448=""),"",IF(COUNTIFS($C$5:$C$2504,$C2448,$D$5:$D$2504,$D2448,$J$5:$J$2504,$J2448,$B$5:$B$2504,$B2448)&gt;1,"Takror",""))</f>
        <v/>
      </c>
    </row>
    <row r="2449" customFormat="false" ht="15" hidden="false" customHeight="false" outlineLevel="0" collapsed="false">
      <c r="A2449" s="8" t="n">
        <v>2445</v>
      </c>
      <c r="B2449" s="13"/>
      <c r="C2449" s="12"/>
      <c r="D2449" s="13"/>
      <c r="E2449" s="24"/>
      <c r="F2449" s="12"/>
      <c r="G2449" s="12"/>
      <c r="H2449" s="25"/>
      <c r="I2449" s="14" t="str">
        <f aca="false">IF(OR($D2449="",$B2449=""),"",INT(($B2449-$D2449)/365.25))</f>
        <v/>
      </c>
      <c r="J2449" s="25"/>
      <c r="K2449" s="14" t="str">
        <f aca="false">IF(OR($J2449="",$I2449=""),"",IF(OR(AND($J2449="Gelmintoz",$I2449&gt;=2,$I2449&lt;=10),AND($J2449="Onkogematologik",$I2449&gt;=2,$I2449&lt;=18)),"Ha","Yo'q"))</f>
        <v/>
      </c>
      <c r="L2449" s="25"/>
      <c r="M2449" s="12"/>
      <c r="N2449" s="14" t="str">
        <f aca="false">IF(OR($C2449="",$D2449="",$J2449="",$B2449=""),"",IF(COUNTIFS($C$5:$C$2504,$C2449,$D$5:$D$2504,$D2449,$J$5:$J$2504,$J2449,$B$5:$B$2504,$B2449)&gt;1,"Takror",""))</f>
        <v/>
      </c>
    </row>
    <row r="2450" customFormat="false" ht="15" hidden="false" customHeight="false" outlineLevel="0" collapsed="false">
      <c r="A2450" s="8" t="n">
        <v>2446</v>
      </c>
      <c r="B2450" s="13"/>
      <c r="C2450" s="12"/>
      <c r="D2450" s="13"/>
      <c r="E2450" s="24"/>
      <c r="F2450" s="12"/>
      <c r="G2450" s="12"/>
      <c r="H2450" s="25"/>
      <c r="I2450" s="14" t="str">
        <f aca="false">IF(OR($D2450="",$B2450=""),"",INT(($B2450-$D2450)/365.25))</f>
        <v/>
      </c>
      <c r="J2450" s="25"/>
      <c r="K2450" s="14" t="str">
        <f aca="false">IF(OR($J2450="",$I2450=""),"",IF(OR(AND($J2450="Gelmintoz",$I2450&gt;=2,$I2450&lt;=10),AND($J2450="Onkogematologik",$I2450&gt;=2,$I2450&lt;=18)),"Ha","Yo'q"))</f>
        <v/>
      </c>
      <c r="L2450" s="25"/>
      <c r="M2450" s="12"/>
      <c r="N2450" s="14" t="str">
        <f aca="false">IF(OR($C2450="",$D2450="",$J2450="",$B2450=""),"",IF(COUNTIFS($C$5:$C$2504,$C2450,$D$5:$D$2504,$D2450,$J$5:$J$2504,$J2450,$B$5:$B$2504,$B2450)&gt;1,"Takror",""))</f>
        <v/>
      </c>
    </row>
    <row r="2451" customFormat="false" ht="15" hidden="false" customHeight="false" outlineLevel="0" collapsed="false">
      <c r="A2451" s="8" t="n">
        <v>2447</v>
      </c>
      <c r="B2451" s="13"/>
      <c r="C2451" s="12"/>
      <c r="D2451" s="13"/>
      <c r="E2451" s="24"/>
      <c r="F2451" s="12"/>
      <c r="G2451" s="12"/>
      <c r="H2451" s="25"/>
      <c r="I2451" s="14" t="str">
        <f aca="false">IF(OR($D2451="",$B2451=""),"",INT(($B2451-$D2451)/365.25))</f>
        <v/>
      </c>
      <c r="J2451" s="25"/>
      <c r="K2451" s="14" t="str">
        <f aca="false">IF(OR($J2451="",$I2451=""),"",IF(OR(AND($J2451="Gelmintoz",$I2451&gt;=2,$I2451&lt;=10),AND($J2451="Onkogematologik",$I2451&gt;=2,$I2451&lt;=18)),"Ha","Yo'q"))</f>
        <v/>
      </c>
      <c r="L2451" s="25"/>
      <c r="M2451" s="12"/>
      <c r="N2451" s="14" t="str">
        <f aca="false">IF(OR($C2451="",$D2451="",$J2451="",$B2451=""),"",IF(COUNTIFS($C$5:$C$2504,$C2451,$D$5:$D$2504,$D2451,$J$5:$J$2504,$J2451,$B$5:$B$2504,$B2451)&gt;1,"Takror",""))</f>
        <v/>
      </c>
    </row>
    <row r="2452" customFormat="false" ht="15" hidden="false" customHeight="false" outlineLevel="0" collapsed="false">
      <c r="A2452" s="8" t="n">
        <v>2448</v>
      </c>
      <c r="B2452" s="13"/>
      <c r="C2452" s="12"/>
      <c r="D2452" s="13"/>
      <c r="E2452" s="24"/>
      <c r="F2452" s="12"/>
      <c r="G2452" s="12"/>
      <c r="H2452" s="25"/>
      <c r="I2452" s="14" t="str">
        <f aca="false">IF(OR($D2452="",$B2452=""),"",INT(($B2452-$D2452)/365.25))</f>
        <v/>
      </c>
      <c r="J2452" s="25"/>
      <c r="K2452" s="14" t="str">
        <f aca="false">IF(OR($J2452="",$I2452=""),"",IF(OR(AND($J2452="Gelmintoz",$I2452&gt;=2,$I2452&lt;=10),AND($J2452="Onkogematologik",$I2452&gt;=2,$I2452&lt;=18)),"Ha","Yo'q"))</f>
        <v/>
      </c>
      <c r="L2452" s="25"/>
      <c r="M2452" s="12"/>
      <c r="N2452" s="14" t="str">
        <f aca="false">IF(OR($C2452="",$D2452="",$J2452="",$B2452=""),"",IF(COUNTIFS($C$5:$C$2504,$C2452,$D$5:$D$2504,$D2452,$J$5:$J$2504,$J2452,$B$5:$B$2504,$B2452)&gt;1,"Takror",""))</f>
        <v/>
      </c>
    </row>
    <row r="2453" customFormat="false" ht="15" hidden="false" customHeight="false" outlineLevel="0" collapsed="false">
      <c r="A2453" s="8" t="n">
        <v>2449</v>
      </c>
      <c r="B2453" s="13"/>
      <c r="C2453" s="12"/>
      <c r="D2453" s="13"/>
      <c r="E2453" s="24"/>
      <c r="F2453" s="12"/>
      <c r="G2453" s="12"/>
      <c r="H2453" s="25"/>
      <c r="I2453" s="14" t="str">
        <f aca="false">IF(OR($D2453="",$B2453=""),"",INT(($B2453-$D2453)/365.25))</f>
        <v/>
      </c>
      <c r="J2453" s="25"/>
      <c r="K2453" s="14" t="str">
        <f aca="false">IF(OR($J2453="",$I2453=""),"",IF(OR(AND($J2453="Gelmintoz",$I2453&gt;=2,$I2453&lt;=10),AND($J2453="Onkogematologik",$I2453&gt;=2,$I2453&lt;=18)),"Ha","Yo'q"))</f>
        <v/>
      </c>
      <c r="L2453" s="25"/>
      <c r="M2453" s="12"/>
      <c r="N2453" s="14" t="str">
        <f aca="false">IF(OR($C2453="",$D2453="",$J2453="",$B2453=""),"",IF(COUNTIFS($C$5:$C$2504,$C2453,$D$5:$D$2504,$D2453,$J$5:$J$2504,$J2453,$B$5:$B$2504,$B2453)&gt;1,"Takror",""))</f>
        <v/>
      </c>
    </row>
    <row r="2454" customFormat="false" ht="15" hidden="false" customHeight="false" outlineLevel="0" collapsed="false">
      <c r="A2454" s="8" t="n">
        <v>2450</v>
      </c>
      <c r="B2454" s="13"/>
      <c r="C2454" s="12"/>
      <c r="D2454" s="13"/>
      <c r="E2454" s="24"/>
      <c r="F2454" s="12"/>
      <c r="G2454" s="12"/>
      <c r="H2454" s="25"/>
      <c r="I2454" s="14" t="str">
        <f aca="false">IF(OR($D2454="",$B2454=""),"",INT(($B2454-$D2454)/365.25))</f>
        <v/>
      </c>
      <c r="J2454" s="25"/>
      <c r="K2454" s="14" t="str">
        <f aca="false">IF(OR($J2454="",$I2454=""),"",IF(OR(AND($J2454="Gelmintoz",$I2454&gt;=2,$I2454&lt;=10),AND($J2454="Onkogematologik",$I2454&gt;=2,$I2454&lt;=18)),"Ha","Yo'q"))</f>
        <v/>
      </c>
      <c r="L2454" s="25"/>
      <c r="M2454" s="12"/>
      <c r="N2454" s="14" t="str">
        <f aca="false">IF(OR($C2454="",$D2454="",$J2454="",$B2454=""),"",IF(COUNTIFS($C$5:$C$2504,$C2454,$D$5:$D$2504,$D2454,$J$5:$J$2504,$J2454,$B$5:$B$2504,$B2454)&gt;1,"Takror",""))</f>
        <v/>
      </c>
    </row>
    <row r="2455" customFormat="false" ht="15" hidden="false" customHeight="false" outlineLevel="0" collapsed="false">
      <c r="A2455" s="8" t="n">
        <v>2451</v>
      </c>
      <c r="B2455" s="13"/>
      <c r="C2455" s="12"/>
      <c r="D2455" s="13"/>
      <c r="E2455" s="24"/>
      <c r="F2455" s="12"/>
      <c r="G2455" s="12"/>
      <c r="H2455" s="25"/>
      <c r="I2455" s="14" t="str">
        <f aca="false">IF(OR($D2455="",$B2455=""),"",INT(($B2455-$D2455)/365.25))</f>
        <v/>
      </c>
      <c r="J2455" s="25"/>
      <c r="K2455" s="14" t="str">
        <f aca="false">IF(OR($J2455="",$I2455=""),"",IF(OR(AND($J2455="Gelmintoz",$I2455&gt;=2,$I2455&lt;=10),AND($J2455="Onkogematologik",$I2455&gt;=2,$I2455&lt;=18)),"Ha","Yo'q"))</f>
        <v/>
      </c>
      <c r="L2455" s="25"/>
      <c r="M2455" s="12"/>
      <c r="N2455" s="14" t="str">
        <f aca="false">IF(OR($C2455="",$D2455="",$J2455="",$B2455=""),"",IF(COUNTIFS($C$5:$C$2504,$C2455,$D$5:$D$2504,$D2455,$J$5:$J$2504,$J2455,$B$5:$B$2504,$B2455)&gt;1,"Takror",""))</f>
        <v/>
      </c>
    </row>
    <row r="2456" customFormat="false" ht="15" hidden="false" customHeight="false" outlineLevel="0" collapsed="false">
      <c r="A2456" s="8" t="n">
        <v>2452</v>
      </c>
      <c r="B2456" s="13"/>
      <c r="C2456" s="12"/>
      <c r="D2456" s="13"/>
      <c r="E2456" s="24"/>
      <c r="F2456" s="12"/>
      <c r="G2456" s="12"/>
      <c r="H2456" s="25"/>
      <c r="I2456" s="14" t="str">
        <f aca="false">IF(OR($D2456="",$B2456=""),"",INT(($B2456-$D2456)/365.25))</f>
        <v/>
      </c>
      <c r="J2456" s="25"/>
      <c r="K2456" s="14" t="str">
        <f aca="false">IF(OR($J2456="",$I2456=""),"",IF(OR(AND($J2456="Gelmintoz",$I2456&gt;=2,$I2456&lt;=10),AND($J2456="Onkogematologik",$I2456&gt;=2,$I2456&lt;=18)),"Ha","Yo'q"))</f>
        <v/>
      </c>
      <c r="L2456" s="25"/>
      <c r="M2456" s="12"/>
      <c r="N2456" s="14" t="str">
        <f aca="false">IF(OR($C2456="",$D2456="",$J2456="",$B2456=""),"",IF(COUNTIFS($C$5:$C$2504,$C2456,$D$5:$D$2504,$D2456,$J$5:$J$2504,$J2456,$B$5:$B$2504,$B2456)&gt;1,"Takror",""))</f>
        <v/>
      </c>
    </row>
    <row r="2457" customFormat="false" ht="15" hidden="false" customHeight="false" outlineLevel="0" collapsed="false">
      <c r="A2457" s="8" t="n">
        <v>2453</v>
      </c>
      <c r="B2457" s="13"/>
      <c r="C2457" s="12"/>
      <c r="D2457" s="13"/>
      <c r="E2457" s="24"/>
      <c r="F2457" s="12"/>
      <c r="G2457" s="12"/>
      <c r="H2457" s="25"/>
      <c r="I2457" s="14" t="str">
        <f aca="false">IF(OR($D2457="",$B2457=""),"",INT(($B2457-$D2457)/365.25))</f>
        <v/>
      </c>
      <c r="J2457" s="25"/>
      <c r="K2457" s="14" t="str">
        <f aca="false">IF(OR($J2457="",$I2457=""),"",IF(OR(AND($J2457="Gelmintoz",$I2457&gt;=2,$I2457&lt;=10),AND($J2457="Onkogematologik",$I2457&gt;=2,$I2457&lt;=18)),"Ha","Yo'q"))</f>
        <v/>
      </c>
      <c r="L2457" s="25"/>
      <c r="M2457" s="12"/>
      <c r="N2457" s="14" t="str">
        <f aca="false">IF(OR($C2457="",$D2457="",$J2457="",$B2457=""),"",IF(COUNTIFS($C$5:$C$2504,$C2457,$D$5:$D$2504,$D2457,$J$5:$J$2504,$J2457,$B$5:$B$2504,$B2457)&gt;1,"Takror",""))</f>
        <v/>
      </c>
    </row>
    <row r="2458" customFormat="false" ht="15" hidden="false" customHeight="false" outlineLevel="0" collapsed="false">
      <c r="A2458" s="8" t="n">
        <v>2454</v>
      </c>
      <c r="B2458" s="13"/>
      <c r="C2458" s="12"/>
      <c r="D2458" s="13"/>
      <c r="E2458" s="24"/>
      <c r="F2458" s="12"/>
      <c r="G2458" s="12"/>
      <c r="H2458" s="25"/>
      <c r="I2458" s="14" t="str">
        <f aca="false">IF(OR($D2458="",$B2458=""),"",INT(($B2458-$D2458)/365.25))</f>
        <v/>
      </c>
      <c r="J2458" s="25"/>
      <c r="K2458" s="14" t="str">
        <f aca="false">IF(OR($J2458="",$I2458=""),"",IF(OR(AND($J2458="Gelmintoz",$I2458&gt;=2,$I2458&lt;=10),AND($J2458="Onkogematologik",$I2458&gt;=2,$I2458&lt;=18)),"Ha","Yo'q"))</f>
        <v/>
      </c>
      <c r="L2458" s="25"/>
      <c r="M2458" s="12"/>
      <c r="N2458" s="14" t="str">
        <f aca="false">IF(OR($C2458="",$D2458="",$J2458="",$B2458=""),"",IF(COUNTIFS($C$5:$C$2504,$C2458,$D$5:$D$2504,$D2458,$J$5:$J$2504,$J2458,$B$5:$B$2504,$B2458)&gt;1,"Takror",""))</f>
        <v/>
      </c>
    </row>
    <row r="2459" customFormat="false" ht="15" hidden="false" customHeight="false" outlineLevel="0" collapsed="false">
      <c r="A2459" s="8" t="n">
        <v>2455</v>
      </c>
      <c r="B2459" s="13"/>
      <c r="C2459" s="12"/>
      <c r="D2459" s="13"/>
      <c r="E2459" s="24"/>
      <c r="F2459" s="12"/>
      <c r="G2459" s="12"/>
      <c r="H2459" s="25"/>
      <c r="I2459" s="14" t="str">
        <f aca="false">IF(OR($D2459="",$B2459=""),"",INT(($B2459-$D2459)/365.25))</f>
        <v/>
      </c>
      <c r="J2459" s="25"/>
      <c r="K2459" s="14" t="str">
        <f aca="false">IF(OR($J2459="",$I2459=""),"",IF(OR(AND($J2459="Gelmintoz",$I2459&gt;=2,$I2459&lt;=10),AND($J2459="Onkogematologik",$I2459&gt;=2,$I2459&lt;=18)),"Ha","Yo'q"))</f>
        <v/>
      </c>
      <c r="L2459" s="25"/>
      <c r="M2459" s="12"/>
      <c r="N2459" s="14" t="str">
        <f aca="false">IF(OR($C2459="",$D2459="",$J2459="",$B2459=""),"",IF(COUNTIFS($C$5:$C$2504,$C2459,$D$5:$D$2504,$D2459,$J$5:$J$2504,$J2459,$B$5:$B$2504,$B2459)&gt;1,"Takror",""))</f>
        <v/>
      </c>
    </row>
    <row r="2460" customFormat="false" ht="15" hidden="false" customHeight="false" outlineLevel="0" collapsed="false">
      <c r="A2460" s="8" t="n">
        <v>2456</v>
      </c>
      <c r="B2460" s="13"/>
      <c r="C2460" s="12"/>
      <c r="D2460" s="13"/>
      <c r="E2460" s="24"/>
      <c r="F2460" s="12"/>
      <c r="G2460" s="12"/>
      <c r="H2460" s="25"/>
      <c r="I2460" s="14" t="str">
        <f aca="false">IF(OR($D2460="",$B2460=""),"",INT(($B2460-$D2460)/365.25))</f>
        <v/>
      </c>
      <c r="J2460" s="25"/>
      <c r="K2460" s="14" t="str">
        <f aca="false">IF(OR($J2460="",$I2460=""),"",IF(OR(AND($J2460="Gelmintoz",$I2460&gt;=2,$I2460&lt;=10),AND($J2460="Onkogematologik",$I2460&gt;=2,$I2460&lt;=18)),"Ha","Yo'q"))</f>
        <v/>
      </c>
      <c r="L2460" s="25"/>
      <c r="M2460" s="12"/>
      <c r="N2460" s="14" t="str">
        <f aca="false">IF(OR($C2460="",$D2460="",$J2460="",$B2460=""),"",IF(COUNTIFS($C$5:$C$2504,$C2460,$D$5:$D$2504,$D2460,$J$5:$J$2504,$J2460,$B$5:$B$2504,$B2460)&gt;1,"Takror",""))</f>
        <v/>
      </c>
    </row>
    <row r="2461" customFormat="false" ht="15" hidden="false" customHeight="false" outlineLevel="0" collapsed="false">
      <c r="A2461" s="8" t="n">
        <v>2457</v>
      </c>
      <c r="B2461" s="13"/>
      <c r="C2461" s="12"/>
      <c r="D2461" s="13"/>
      <c r="E2461" s="24"/>
      <c r="F2461" s="12"/>
      <c r="G2461" s="12"/>
      <c r="H2461" s="25"/>
      <c r="I2461" s="14" t="str">
        <f aca="false">IF(OR($D2461="",$B2461=""),"",INT(($B2461-$D2461)/365.25))</f>
        <v/>
      </c>
      <c r="J2461" s="25"/>
      <c r="K2461" s="14" t="str">
        <f aca="false">IF(OR($J2461="",$I2461=""),"",IF(OR(AND($J2461="Gelmintoz",$I2461&gt;=2,$I2461&lt;=10),AND($J2461="Onkogematologik",$I2461&gt;=2,$I2461&lt;=18)),"Ha","Yo'q"))</f>
        <v/>
      </c>
      <c r="L2461" s="25"/>
      <c r="M2461" s="12"/>
      <c r="N2461" s="14" t="str">
        <f aca="false">IF(OR($C2461="",$D2461="",$J2461="",$B2461=""),"",IF(COUNTIFS($C$5:$C$2504,$C2461,$D$5:$D$2504,$D2461,$J$5:$J$2504,$J2461,$B$5:$B$2504,$B2461)&gt;1,"Takror",""))</f>
        <v/>
      </c>
    </row>
    <row r="2462" customFormat="false" ht="15" hidden="false" customHeight="false" outlineLevel="0" collapsed="false">
      <c r="A2462" s="8" t="n">
        <v>2458</v>
      </c>
      <c r="B2462" s="13"/>
      <c r="C2462" s="12"/>
      <c r="D2462" s="13"/>
      <c r="E2462" s="24"/>
      <c r="F2462" s="12"/>
      <c r="G2462" s="12"/>
      <c r="H2462" s="25"/>
      <c r="I2462" s="14" t="str">
        <f aca="false">IF(OR($D2462="",$B2462=""),"",INT(($B2462-$D2462)/365.25))</f>
        <v/>
      </c>
      <c r="J2462" s="25"/>
      <c r="K2462" s="14" t="str">
        <f aca="false">IF(OR($J2462="",$I2462=""),"",IF(OR(AND($J2462="Gelmintoz",$I2462&gt;=2,$I2462&lt;=10),AND($J2462="Onkogematologik",$I2462&gt;=2,$I2462&lt;=18)),"Ha","Yo'q"))</f>
        <v/>
      </c>
      <c r="L2462" s="25"/>
      <c r="M2462" s="12"/>
      <c r="N2462" s="14" t="str">
        <f aca="false">IF(OR($C2462="",$D2462="",$J2462="",$B2462=""),"",IF(COUNTIFS($C$5:$C$2504,$C2462,$D$5:$D$2504,$D2462,$J$5:$J$2504,$J2462,$B$5:$B$2504,$B2462)&gt;1,"Takror",""))</f>
        <v/>
      </c>
    </row>
    <row r="2463" customFormat="false" ht="15" hidden="false" customHeight="false" outlineLevel="0" collapsed="false">
      <c r="A2463" s="8" t="n">
        <v>2459</v>
      </c>
      <c r="B2463" s="13"/>
      <c r="C2463" s="12"/>
      <c r="D2463" s="13"/>
      <c r="E2463" s="24"/>
      <c r="F2463" s="12"/>
      <c r="G2463" s="12"/>
      <c r="H2463" s="25"/>
      <c r="I2463" s="14" t="str">
        <f aca="false">IF(OR($D2463="",$B2463=""),"",INT(($B2463-$D2463)/365.25))</f>
        <v/>
      </c>
      <c r="J2463" s="25"/>
      <c r="K2463" s="14" t="str">
        <f aca="false">IF(OR($J2463="",$I2463=""),"",IF(OR(AND($J2463="Gelmintoz",$I2463&gt;=2,$I2463&lt;=10),AND($J2463="Onkogematologik",$I2463&gt;=2,$I2463&lt;=18)),"Ha","Yo'q"))</f>
        <v/>
      </c>
      <c r="L2463" s="25"/>
      <c r="M2463" s="12"/>
      <c r="N2463" s="14" t="str">
        <f aca="false">IF(OR($C2463="",$D2463="",$J2463="",$B2463=""),"",IF(COUNTIFS($C$5:$C$2504,$C2463,$D$5:$D$2504,$D2463,$J$5:$J$2504,$J2463,$B$5:$B$2504,$B2463)&gt;1,"Takror",""))</f>
        <v/>
      </c>
    </row>
    <row r="2464" customFormat="false" ht="15" hidden="false" customHeight="false" outlineLevel="0" collapsed="false">
      <c r="A2464" s="8" t="n">
        <v>2460</v>
      </c>
      <c r="B2464" s="13"/>
      <c r="C2464" s="12"/>
      <c r="D2464" s="13"/>
      <c r="E2464" s="24"/>
      <c r="F2464" s="12"/>
      <c r="G2464" s="12"/>
      <c r="H2464" s="25"/>
      <c r="I2464" s="14" t="str">
        <f aca="false">IF(OR($D2464="",$B2464=""),"",INT(($B2464-$D2464)/365.25))</f>
        <v/>
      </c>
      <c r="J2464" s="25"/>
      <c r="K2464" s="14" t="str">
        <f aca="false">IF(OR($J2464="",$I2464=""),"",IF(OR(AND($J2464="Gelmintoz",$I2464&gt;=2,$I2464&lt;=10),AND($J2464="Onkogematologik",$I2464&gt;=2,$I2464&lt;=18)),"Ha","Yo'q"))</f>
        <v/>
      </c>
      <c r="L2464" s="25"/>
      <c r="M2464" s="12"/>
      <c r="N2464" s="14" t="str">
        <f aca="false">IF(OR($C2464="",$D2464="",$J2464="",$B2464=""),"",IF(COUNTIFS($C$5:$C$2504,$C2464,$D$5:$D$2504,$D2464,$J$5:$J$2504,$J2464,$B$5:$B$2504,$B2464)&gt;1,"Takror",""))</f>
        <v/>
      </c>
    </row>
    <row r="2465" customFormat="false" ht="15" hidden="false" customHeight="false" outlineLevel="0" collapsed="false">
      <c r="A2465" s="8" t="n">
        <v>2461</v>
      </c>
      <c r="B2465" s="13"/>
      <c r="C2465" s="12"/>
      <c r="D2465" s="13"/>
      <c r="E2465" s="24"/>
      <c r="F2465" s="12"/>
      <c r="G2465" s="12"/>
      <c r="H2465" s="25"/>
      <c r="I2465" s="14" t="str">
        <f aca="false">IF(OR($D2465="",$B2465=""),"",INT(($B2465-$D2465)/365.25))</f>
        <v/>
      </c>
      <c r="J2465" s="25"/>
      <c r="K2465" s="14" t="str">
        <f aca="false">IF(OR($J2465="",$I2465=""),"",IF(OR(AND($J2465="Gelmintoz",$I2465&gt;=2,$I2465&lt;=10),AND($J2465="Onkogematologik",$I2465&gt;=2,$I2465&lt;=18)),"Ha","Yo'q"))</f>
        <v/>
      </c>
      <c r="L2465" s="25"/>
      <c r="M2465" s="12"/>
      <c r="N2465" s="14" t="str">
        <f aca="false">IF(OR($C2465="",$D2465="",$J2465="",$B2465=""),"",IF(COUNTIFS($C$5:$C$2504,$C2465,$D$5:$D$2504,$D2465,$J$5:$J$2504,$J2465,$B$5:$B$2504,$B2465)&gt;1,"Takror",""))</f>
        <v/>
      </c>
    </row>
    <row r="2466" customFormat="false" ht="15" hidden="false" customHeight="false" outlineLevel="0" collapsed="false">
      <c r="A2466" s="8" t="n">
        <v>2462</v>
      </c>
      <c r="B2466" s="13"/>
      <c r="C2466" s="12"/>
      <c r="D2466" s="13"/>
      <c r="E2466" s="24"/>
      <c r="F2466" s="12"/>
      <c r="G2466" s="12"/>
      <c r="H2466" s="25"/>
      <c r="I2466" s="14" t="str">
        <f aca="false">IF(OR($D2466="",$B2466=""),"",INT(($B2466-$D2466)/365.25))</f>
        <v/>
      </c>
      <c r="J2466" s="25"/>
      <c r="K2466" s="14" t="str">
        <f aca="false">IF(OR($J2466="",$I2466=""),"",IF(OR(AND($J2466="Gelmintoz",$I2466&gt;=2,$I2466&lt;=10),AND($J2466="Onkogematologik",$I2466&gt;=2,$I2466&lt;=18)),"Ha","Yo'q"))</f>
        <v/>
      </c>
      <c r="L2466" s="25"/>
      <c r="M2466" s="12"/>
      <c r="N2466" s="14" t="str">
        <f aca="false">IF(OR($C2466="",$D2466="",$J2466="",$B2466=""),"",IF(COUNTIFS($C$5:$C$2504,$C2466,$D$5:$D$2504,$D2466,$J$5:$J$2504,$J2466,$B$5:$B$2504,$B2466)&gt;1,"Takror",""))</f>
        <v/>
      </c>
    </row>
    <row r="2467" customFormat="false" ht="15" hidden="false" customHeight="false" outlineLevel="0" collapsed="false">
      <c r="A2467" s="8" t="n">
        <v>2463</v>
      </c>
      <c r="B2467" s="13"/>
      <c r="C2467" s="12"/>
      <c r="D2467" s="13"/>
      <c r="E2467" s="24"/>
      <c r="F2467" s="12"/>
      <c r="G2467" s="12"/>
      <c r="H2467" s="25"/>
      <c r="I2467" s="14" t="str">
        <f aca="false">IF(OR($D2467="",$B2467=""),"",INT(($B2467-$D2467)/365.25))</f>
        <v/>
      </c>
      <c r="J2467" s="25"/>
      <c r="K2467" s="14" t="str">
        <f aca="false">IF(OR($J2467="",$I2467=""),"",IF(OR(AND($J2467="Gelmintoz",$I2467&gt;=2,$I2467&lt;=10),AND($J2467="Onkogematologik",$I2467&gt;=2,$I2467&lt;=18)),"Ha","Yo'q"))</f>
        <v/>
      </c>
      <c r="L2467" s="25"/>
      <c r="M2467" s="12"/>
      <c r="N2467" s="14" t="str">
        <f aca="false">IF(OR($C2467="",$D2467="",$J2467="",$B2467=""),"",IF(COUNTIFS($C$5:$C$2504,$C2467,$D$5:$D$2504,$D2467,$J$5:$J$2504,$J2467,$B$5:$B$2504,$B2467)&gt;1,"Takror",""))</f>
        <v/>
      </c>
    </row>
    <row r="2468" customFormat="false" ht="15" hidden="false" customHeight="false" outlineLevel="0" collapsed="false">
      <c r="A2468" s="8" t="n">
        <v>2464</v>
      </c>
      <c r="B2468" s="13"/>
      <c r="C2468" s="12"/>
      <c r="D2468" s="13"/>
      <c r="E2468" s="24"/>
      <c r="F2468" s="12"/>
      <c r="G2468" s="12"/>
      <c r="H2468" s="25"/>
      <c r="I2468" s="14" t="str">
        <f aca="false">IF(OR($D2468="",$B2468=""),"",INT(($B2468-$D2468)/365.25))</f>
        <v/>
      </c>
      <c r="J2468" s="25"/>
      <c r="K2468" s="14" t="str">
        <f aca="false">IF(OR($J2468="",$I2468=""),"",IF(OR(AND($J2468="Gelmintoz",$I2468&gt;=2,$I2468&lt;=10),AND($J2468="Onkogematologik",$I2468&gt;=2,$I2468&lt;=18)),"Ha","Yo'q"))</f>
        <v/>
      </c>
      <c r="L2468" s="25"/>
      <c r="M2468" s="12"/>
      <c r="N2468" s="14" t="str">
        <f aca="false">IF(OR($C2468="",$D2468="",$J2468="",$B2468=""),"",IF(COUNTIFS($C$5:$C$2504,$C2468,$D$5:$D$2504,$D2468,$J$5:$J$2504,$J2468,$B$5:$B$2504,$B2468)&gt;1,"Takror",""))</f>
        <v/>
      </c>
    </row>
    <row r="2469" customFormat="false" ht="15" hidden="false" customHeight="false" outlineLevel="0" collapsed="false">
      <c r="A2469" s="8" t="n">
        <v>2465</v>
      </c>
      <c r="B2469" s="13"/>
      <c r="C2469" s="12"/>
      <c r="D2469" s="13"/>
      <c r="E2469" s="24"/>
      <c r="F2469" s="12"/>
      <c r="G2469" s="12"/>
      <c r="H2469" s="25"/>
      <c r="I2469" s="14" t="str">
        <f aca="false">IF(OR($D2469="",$B2469=""),"",INT(($B2469-$D2469)/365.25))</f>
        <v/>
      </c>
      <c r="J2469" s="25"/>
      <c r="K2469" s="14" t="str">
        <f aca="false">IF(OR($J2469="",$I2469=""),"",IF(OR(AND($J2469="Gelmintoz",$I2469&gt;=2,$I2469&lt;=10),AND($J2469="Onkogematologik",$I2469&gt;=2,$I2469&lt;=18)),"Ha","Yo'q"))</f>
        <v/>
      </c>
      <c r="L2469" s="25"/>
      <c r="M2469" s="12"/>
      <c r="N2469" s="14" t="str">
        <f aca="false">IF(OR($C2469="",$D2469="",$J2469="",$B2469=""),"",IF(COUNTIFS($C$5:$C$2504,$C2469,$D$5:$D$2504,$D2469,$J$5:$J$2504,$J2469,$B$5:$B$2504,$B2469)&gt;1,"Takror",""))</f>
        <v/>
      </c>
    </row>
    <row r="2470" customFormat="false" ht="15" hidden="false" customHeight="false" outlineLevel="0" collapsed="false">
      <c r="A2470" s="8" t="n">
        <v>2466</v>
      </c>
      <c r="B2470" s="13"/>
      <c r="C2470" s="12"/>
      <c r="D2470" s="13"/>
      <c r="E2470" s="24"/>
      <c r="F2470" s="12"/>
      <c r="G2470" s="12"/>
      <c r="H2470" s="25"/>
      <c r="I2470" s="14" t="str">
        <f aca="false">IF(OR($D2470="",$B2470=""),"",INT(($B2470-$D2470)/365.25))</f>
        <v/>
      </c>
      <c r="J2470" s="25"/>
      <c r="K2470" s="14" t="str">
        <f aca="false">IF(OR($J2470="",$I2470=""),"",IF(OR(AND($J2470="Gelmintoz",$I2470&gt;=2,$I2470&lt;=10),AND($J2470="Onkogematologik",$I2470&gt;=2,$I2470&lt;=18)),"Ha","Yo'q"))</f>
        <v/>
      </c>
      <c r="L2470" s="25"/>
      <c r="M2470" s="12"/>
      <c r="N2470" s="14" t="str">
        <f aca="false">IF(OR($C2470="",$D2470="",$J2470="",$B2470=""),"",IF(COUNTIFS($C$5:$C$2504,$C2470,$D$5:$D$2504,$D2470,$J$5:$J$2504,$J2470,$B$5:$B$2504,$B2470)&gt;1,"Takror",""))</f>
        <v/>
      </c>
    </row>
    <row r="2471" customFormat="false" ht="15" hidden="false" customHeight="false" outlineLevel="0" collapsed="false">
      <c r="A2471" s="8" t="n">
        <v>2467</v>
      </c>
      <c r="B2471" s="13"/>
      <c r="C2471" s="12"/>
      <c r="D2471" s="13"/>
      <c r="E2471" s="24"/>
      <c r="F2471" s="12"/>
      <c r="G2471" s="12"/>
      <c r="H2471" s="25"/>
      <c r="I2471" s="14" t="str">
        <f aca="false">IF(OR($D2471="",$B2471=""),"",INT(($B2471-$D2471)/365.25))</f>
        <v/>
      </c>
      <c r="J2471" s="25"/>
      <c r="K2471" s="14" t="str">
        <f aca="false">IF(OR($J2471="",$I2471=""),"",IF(OR(AND($J2471="Gelmintoz",$I2471&gt;=2,$I2471&lt;=10),AND($J2471="Onkogematologik",$I2471&gt;=2,$I2471&lt;=18)),"Ha","Yo'q"))</f>
        <v/>
      </c>
      <c r="L2471" s="25"/>
      <c r="M2471" s="12"/>
      <c r="N2471" s="14" t="str">
        <f aca="false">IF(OR($C2471="",$D2471="",$J2471="",$B2471=""),"",IF(COUNTIFS($C$5:$C$2504,$C2471,$D$5:$D$2504,$D2471,$J$5:$J$2504,$J2471,$B$5:$B$2504,$B2471)&gt;1,"Takror",""))</f>
        <v/>
      </c>
    </row>
    <row r="2472" customFormat="false" ht="15" hidden="false" customHeight="false" outlineLevel="0" collapsed="false">
      <c r="A2472" s="8" t="n">
        <v>2468</v>
      </c>
      <c r="B2472" s="13"/>
      <c r="C2472" s="12"/>
      <c r="D2472" s="13"/>
      <c r="E2472" s="24"/>
      <c r="F2472" s="12"/>
      <c r="G2472" s="12"/>
      <c r="H2472" s="25"/>
      <c r="I2472" s="14" t="str">
        <f aca="false">IF(OR($D2472="",$B2472=""),"",INT(($B2472-$D2472)/365.25))</f>
        <v/>
      </c>
      <c r="J2472" s="25"/>
      <c r="K2472" s="14" t="str">
        <f aca="false">IF(OR($J2472="",$I2472=""),"",IF(OR(AND($J2472="Gelmintoz",$I2472&gt;=2,$I2472&lt;=10),AND($J2472="Onkogematologik",$I2472&gt;=2,$I2472&lt;=18)),"Ha","Yo'q"))</f>
        <v/>
      </c>
      <c r="L2472" s="25"/>
      <c r="M2472" s="12"/>
      <c r="N2472" s="14" t="str">
        <f aca="false">IF(OR($C2472="",$D2472="",$J2472="",$B2472=""),"",IF(COUNTIFS($C$5:$C$2504,$C2472,$D$5:$D$2504,$D2472,$J$5:$J$2504,$J2472,$B$5:$B$2504,$B2472)&gt;1,"Takror",""))</f>
        <v/>
      </c>
    </row>
    <row r="2473" customFormat="false" ht="15" hidden="false" customHeight="false" outlineLevel="0" collapsed="false">
      <c r="A2473" s="8" t="n">
        <v>2469</v>
      </c>
      <c r="B2473" s="13"/>
      <c r="C2473" s="12"/>
      <c r="D2473" s="13"/>
      <c r="E2473" s="24"/>
      <c r="F2473" s="12"/>
      <c r="G2473" s="12"/>
      <c r="H2473" s="25"/>
      <c r="I2473" s="14" t="str">
        <f aca="false">IF(OR($D2473="",$B2473=""),"",INT(($B2473-$D2473)/365.25))</f>
        <v/>
      </c>
      <c r="J2473" s="25"/>
      <c r="K2473" s="14" t="str">
        <f aca="false">IF(OR($J2473="",$I2473=""),"",IF(OR(AND($J2473="Gelmintoz",$I2473&gt;=2,$I2473&lt;=10),AND($J2473="Onkogematologik",$I2473&gt;=2,$I2473&lt;=18)),"Ha","Yo'q"))</f>
        <v/>
      </c>
      <c r="L2473" s="25"/>
      <c r="M2473" s="12"/>
      <c r="N2473" s="14" t="str">
        <f aca="false">IF(OR($C2473="",$D2473="",$J2473="",$B2473=""),"",IF(COUNTIFS($C$5:$C$2504,$C2473,$D$5:$D$2504,$D2473,$J$5:$J$2504,$J2473,$B$5:$B$2504,$B2473)&gt;1,"Takror",""))</f>
        <v/>
      </c>
    </row>
    <row r="2474" customFormat="false" ht="15" hidden="false" customHeight="false" outlineLevel="0" collapsed="false">
      <c r="A2474" s="8" t="n">
        <v>2470</v>
      </c>
      <c r="B2474" s="13"/>
      <c r="C2474" s="12"/>
      <c r="D2474" s="13"/>
      <c r="E2474" s="24"/>
      <c r="F2474" s="12"/>
      <c r="G2474" s="12"/>
      <c r="H2474" s="25"/>
      <c r="I2474" s="14" t="str">
        <f aca="false">IF(OR($D2474="",$B2474=""),"",INT(($B2474-$D2474)/365.25))</f>
        <v/>
      </c>
      <c r="J2474" s="25"/>
      <c r="K2474" s="14" t="str">
        <f aca="false">IF(OR($J2474="",$I2474=""),"",IF(OR(AND($J2474="Gelmintoz",$I2474&gt;=2,$I2474&lt;=10),AND($J2474="Onkogematologik",$I2474&gt;=2,$I2474&lt;=18)),"Ha","Yo'q"))</f>
        <v/>
      </c>
      <c r="L2474" s="25"/>
      <c r="M2474" s="12"/>
      <c r="N2474" s="14" t="str">
        <f aca="false">IF(OR($C2474="",$D2474="",$J2474="",$B2474=""),"",IF(COUNTIFS($C$5:$C$2504,$C2474,$D$5:$D$2504,$D2474,$J$5:$J$2504,$J2474,$B$5:$B$2504,$B2474)&gt;1,"Takror",""))</f>
        <v/>
      </c>
    </row>
    <row r="2475" customFormat="false" ht="15" hidden="false" customHeight="false" outlineLevel="0" collapsed="false">
      <c r="A2475" s="8" t="n">
        <v>2471</v>
      </c>
      <c r="B2475" s="13"/>
      <c r="C2475" s="12"/>
      <c r="D2475" s="13"/>
      <c r="E2475" s="24"/>
      <c r="F2475" s="12"/>
      <c r="G2475" s="12"/>
      <c r="H2475" s="25"/>
      <c r="I2475" s="14" t="str">
        <f aca="false">IF(OR($D2475="",$B2475=""),"",INT(($B2475-$D2475)/365.25))</f>
        <v/>
      </c>
      <c r="J2475" s="25"/>
      <c r="K2475" s="14" t="str">
        <f aca="false">IF(OR($J2475="",$I2475=""),"",IF(OR(AND($J2475="Gelmintoz",$I2475&gt;=2,$I2475&lt;=10),AND($J2475="Onkogematologik",$I2475&gt;=2,$I2475&lt;=18)),"Ha","Yo'q"))</f>
        <v/>
      </c>
      <c r="L2475" s="25"/>
      <c r="M2475" s="12"/>
      <c r="N2475" s="14" t="str">
        <f aca="false">IF(OR($C2475="",$D2475="",$J2475="",$B2475=""),"",IF(COUNTIFS($C$5:$C$2504,$C2475,$D$5:$D$2504,$D2475,$J$5:$J$2504,$J2475,$B$5:$B$2504,$B2475)&gt;1,"Takror",""))</f>
        <v/>
      </c>
    </row>
    <row r="2476" customFormat="false" ht="15" hidden="false" customHeight="false" outlineLevel="0" collapsed="false">
      <c r="A2476" s="8" t="n">
        <v>2472</v>
      </c>
      <c r="B2476" s="13"/>
      <c r="C2476" s="12"/>
      <c r="D2476" s="13"/>
      <c r="E2476" s="24"/>
      <c r="F2476" s="12"/>
      <c r="G2476" s="12"/>
      <c r="H2476" s="25"/>
      <c r="I2476" s="14" t="str">
        <f aca="false">IF(OR($D2476="",$B2476=""),"",INT(($B2476-$D2476)/365.25))</f>
        <v/>
      </c>
      <c r="J2476" s="25"/>
      <c r="K2476" s="14" t="str">
        <f aca="false">IF(OR($J2476="",$I2476=""),"",IF(OR(AND($J2476="Gelmintoz",$I2476&gt;=2,$I2476&lt;=10),AND($J2476="Onkogematologik",$I2476&gt;=2,$I2476&lt;=18)),"Ha","Yo'q"))</f>
        <v/>
      </c>
      <c r="L2476" s="25"/>
      <c r="M2476" s="12"/>
      <c r="N2476" s="14" t="str">
        <f aca="false">IF(OR($C2476="",$D2476="",$J2476="",$B2476=""),"",IF(COUNTIFS($C$5:$C$2504,$C2476,$D$5:$D$2504,$D2476,$J$5:$J$2504,$J2476,$B$5:$B$2504,$B2476)&gt;1,"Takror",""))</f>
        <v/>
      </c>
    </row>
    <row r="2477" customFormat="false" ht="15" hidden="false" customHeight="false" outlineLevel="0" collapsed="false">
      <c r="A2477" s="8" t="n">
        <v>2473</v>
      </c>
      <c r="B2477" s="13"/>
      <c r="C2477" s="12"/>
      <c r="D2477" s="13"/>
      <c r="E2477" s="24"/>
      <c r="F2477" s="12"/>
      <c r="G2477" s="12"/>
      <c r="H2477" s="25"/>
      <c r="I2477" s="14" t="str">
        <f aca="false">IF(OR($D2477="",$B2477=""),"",INT(($B2477-$D2477)/365.25))</f>
        <v/>
      </c>
      <c r="J2477" s="25"/>
      <c r="K2477" s="14" t="str">
        <f aca="false">IF(OR($J2477="",$I2477=""),"",IF(OR(AND($J2477="Gelmintoz",$I2477&gt;=2,$I2477&lt;=10),AND($J2477="Onkogematologik",$I2477&gt;=2,$I2477&lt;=18)),"Ha","Yo'q"))</f>
        <v/>
      </c>
      <c r="L2477" s="25"/>
      <c r="M2477" s="12"/>
      <c r="N2477" s="14" t="str">
        <f aca="false">IF(OR($C2477="",$D2477="",$J2477="",$B2477=""),"",IF(COUNTIFS($C$5:$C$2504,$C2477,$D$5:$D$2504,$D2477,$J$5:$J$2504,$J2477,$B$5:$B$2504,$B2477)&gt;1,"Takror",""))</f>
        <v/>
      </c>
    </row>
    <row r="2478" customFormat="false" ht="15" hidden="false" customHeight="false" outlineLevel="0" collapsed="false">
      <c r="A2478" s="8" t="n">
        <v>2474</v>
      </c>
      <c r="B2478" s="13"/>
      <c r="C2478" s="12"/>
      <c r="D2478" s="13"/>
      <c r="E2478" s="24"/>
      <c r="F2478" s="12"/>
      <c r="G2478" s="12"/>
      <c r="H2478" s="25"/>
      <c r="I2478" s="14" t="str">
        <f aca="false">IF(OR($D2478="",$B2478=""),"",INT(($B2478-$D2478)/365.25))</f>
        <v/>
      </c>
      <c r="J2478" s="25"/>
      <c r="K2478" s="14" t="str">
        <f aca="false">IF(OR($J2478="",$I2478=""),"",IF(OR(AND($J2478="Gelmintoz",$I2478&gt;=2,$I2478&lt;=10),AND($J2478="Onkogematologik",$I2478&gt;=2,$I2478&lt;=18)),"Ha","Yo'q"))</f>
        <v/>
      </c>
      <c r="L2478" s="25"/>
      <c r="M2478" s="12"/>
      <c r="N2478" s="14" t="str">
        <f aca="false">IF(OR($C2478="",$D2478="",$J2478="",$B2478=""),"",IF(COUNTIFS($C$5:$C$2504,$C2478,$D$5:$D$2504,$D2478,$J$5:$J$2504,$J2478,$B$5:$B$2504,$B2478)&gt;1,"Takror",""))</f>
        <v/>
      </c>
    </row>
    <row r="2479" customFormat="false" ht="15" hidden="false" customHeight="false" outlineLevel="0" collapsed="false">
      <c r="A2479" s="8" t="n">
        <v>2475</v>
      </c>
      <c r="B2479" s="13"/>
      <c r="C2479" s="12"/>
      <c r="D2479" s="13"/>
      <c r="E2479" s="24"/>
      <c r="F2479" s="12"/>
      <c r="G2479" s="12"/>
      <c r="H2479" s="25"/>
      <c r="I2479" s="14" t="str">
        <f aca="false">IF(OR($D2479="",$B2479=""),"",INT(($B2479-$D2479)/365.25))</f>
        <v/>
      </c>
      <c r="J2479" s="25"/>
      <c r="K2479" s="14" t="str">
        <f aca="false">IF(OR($J2479="",$I2479=""),"",IF(OR(AND($J2479="Gelmintoz",$I2479&gt;=2,$I2479&lt;=10),AND($J2479="Onkogematologik",$I2479&gt;=2,$I2479&lt;=18)),"Ha","Yo'q"))</f>
        <v/>
      </c>
      <c r="L2479" s="25"/>
      <c r="M2479" s="12"/>
      <c r="N2479" s="14" t="str">
        <f aca="false">IF(OR($C2479="",$D2479="",$J2479="",$B2479=""),"",IF(COUNTIFS($C$5:$C$2504,$C2479,$D$5:$D$2504,$D2479,$J$5:$J$2504,$J2479,$B$5:$B$2504,$B2479)&gt;1,"Takror",""))</f>
        <v/>
      </c>
    </row>
    <row r="2480" customFormat="false" ht="15" hidden="false" customHeight="false" outlineLevel="0" collapsed="false">
      <c r="A2480" s="8" t="n">
        <v>2476</v>
      </c>
      <c r="B2480" s="13"/>
      <c r="C2480" s="12"/>
      <c r="D2480" s="13"/>
      <c r="E2480" s="24"/>
      <c r="F2480" s="12"/>
      <c r="G2480" s="12"/>
      <c r="H2480" s="25"/>
      <c r="I2480" s="14" t="str">
        <f aca="false">IF(OR($D2480="",$B2480=""),"",INT(($B2480-$D2480)/365.25))</f>
        <v/>
      </c>
      <c r="J2480" s="25"/>
      <c r="K2480" s="14" t="str">
        <f aca="false">IF(OR($J2480="",$I2480=""),"",IF(OR(AND($J2480="Gelmintoz",$I2480&gt;=2,$I2480&lt;=10),AND($J2480="Onkogematologik",$I2480&gt;=2,$I2480&lt;=18)),"Ha","Yo'q"))</f>
        <v/>
      </c>
      <c r="L2480" s="25"/>
      <c r="M2480" s="12"/>
      <c r="N2480" s="14" t="str">
        <f aca="false">IF(OR($C2480="",$D2480="",$J2480="",$B2480=""),"",IF(COUNTIFS($C$5:$C$2504,$C2480,$D$5:$D$2504,$D2480,$J$5:$J$2504,$J2480,$B$5:$B$2504,$B2480)&gt;1,"Takror",""))</f>
        <v/>
      </c>
    </row>
    <row r="2481" customFormat="false" ht="15" hidden="false" customHeight="false" outlineLevel="0" collapsed="false">
      <c r="A2481" s="8" t="n">
        <v>2477</v>
      </c>
      <c r="B2481" s="13"/>
      <c r="C2481" s="12"/>
      <c r="D2481" s="13"/>
      <c r="E2481" s="24"/>
      <c r="F2481" s="12"/>
      <c r="G2481" s="12"/>
      <c r="H2481" s="25"/>
      <c r="I2481" s="14" t="str">
        <f aca="false">IF(OR($D2481="",$B2481=""),"",INT(($B2481-$D2481)/365.25))</f>
        <v/>
      </c>
      <c r="J2481" s="25"/>
      <c r="K2481" s="14" t="str">
        <f aca="false">IF(OR($J2481="",$I2481=""),"",IF(OR(AND($J2481="Gelmintoz",$I2481&gt;=2,$I2481&lt;=10),AND($J2481="Onkogematologik",$I2481&gt;=2,$I2481&lt;=18)),"Ha","Yo'q"))</f>
        <v/>
      </c>
      <c r="L2481" s="25"/>
      <c r="M2481" s="12"/>
      <c r="N2481" s="14" t="str">
        <f aca="false">IF(OR($C2481="",$D2481="",$J2481="",$B2481=""),"",IF(COUNTIFS($C$5:$C$2504,$C2481,$D$5:$D$2504,$D2481,$J$5:$J$2504,$J2481,$B$5:$B$2504,$B2481)&gt;1,"Takror",""))</f>
        <v/>
      </c>
    </row>
    <row r="2482" customFormat="false" ht="15" hidden="false" customHeight="false" outlineLevel="0" collapsed="false">
      <c r="A2482" s="8" t="n">
        <v>2478</v>
      </c>
      <c r="B2482" s="13"/>
      <c r="C2482" s="12"/>
      <c r="D2482" s="13"/>
      <c r="E2482" s="24"/>
      <c r="F2482" s="12"/>
      <c r="G2482" s="12"/>
      <c r="H2482" s="25"/>
      <c r="I2482" s="14" t="str">
        <f aca="false">IF(OR($D2482="",$B2482=""),"",INT(($B2482-$D2482)/365.25))</f>
        <v/>
      </c>
      <c r="J2482" s="25"/>
      <c r="K2482" s="14" t="str">
        <f aca="false">IF(OR($J2482="",$I2482=""),"",IF(OR(AND($J2482="Gelmintoz",$I2482&gt;=2,$I2482&lt;=10),AND($J2482="Onkogematologik",$I2482&gt;=2,$I2482&lt;=18)),"Ha","Yo'q"))</f>
        <v/>
      </c>
      <c r="L2482" s="25"/>
      <c r="M2482" s="12"/>
      <c r="N2482" s="14" t="str">
        <f aca="false">IF(OR($C2482="",$D2482="",$J2482="",$B2482=""),"",IF(COUNTIFS($C$5:$C$2504,$C2482,$D$5:$D$2504,$D2482,$J$5:$J$2504,$J2482,$B$5:$B$2504,$B2482)&gt;1,"Takror",""))</f>
        <v/>
      </c>
    </row>
    <row r="2483" customFormat="false" ht="15" hidden="false" customHeight="false" outlineLevel="0" collapsed="false">
      <c r="A2483" s="8" t="n">
        <v>2479</v>
      </c>
      <c r="B2483" s="13"/>
      <c r="C2483" s="12"/>
      <c r="D2483" s="13"/>
      <c r="E2483" s="24"/>
      <c r="F2483" s="12"/>
      <c r="G2483" s="12"/>
      <c r="H2483" s="25"/>
      <c r="I2483" s="14" t="str">
        <f aca="false">IF(OR($D2483="",$B2483=""),"",INT(($B2483-$D2483)/365.25))</f>
        <v/>
      </c>
      <c r="J2483" s="25"/>
      <c r="K2483" s="14" t="str">
        <f aca="false">IF(OR($J2483="",$I2483=""),"",IF(OR(AND($J2483="Gelmintoz",$I2483&gt;=2,$I2483&lt;=10),AND($J2483="Onkogematologik",$I2483&gt;=2,$I2483&lt;=18)),"Ha","Yo'q"))</f>
        <v/>
      </c>
      <c r="L2483" s="25"/>
      <c r="M2483" s="12"/>
      <c r="N2483" s="14" t="str">
        <f aca="false">IF(OR($C2483="",$D2483="",$J2483="",$B2483=""),"",IF(COUNTIFS($C$5:$C$2504,$C2483,$D$5:$D$2504,$D2483,$J$5:$J$2504,$J2483,$B$5:$B$2504,$B2483)&gt;1,"Takror",""))</f>
        <v/>
      </c>
    </row>
    <row r="2484" customFormat="false" ht="15" hidden="false" customHeight="false" outlineLevel="0" collapsed="false">
      <c r="A2484" s="8" t="n">
        <v>2480</v>
      </c>
      <c r="B2484" s="13"/>
      <c r="C2484" s="12"/>
      <c r="D2484" s="13"/>
      <c r="E2484" s="24"/>
      <c r="F2484" s="12"/>
      <c r="G2484" s="12"/>
      <c r="H2484" s="25"/>
      <c r="I2484" s="14" t="str">
        <f aca="false">IF(OR($D2484="",$B2484=""),"",INT(($B2484-$D2484)/365.25))</f>
        <v/>
      </c>
      <c r="J2484" s="25"/>
      <c r="K2484" s="14" t="str">
        <f aca="false">IF(OR($J2484="",$I2484=""),"",IF(OR(AND($J2484="Gelmintoz",$I2484&gt;=2,$I2484&lt;=10),AND($J2484="Onkogematologik",$I2484&gt;=2,$I2484&lt;=18)),"Ha","Yo'q"))</f>
        <v/>
      </c>
      <c r="L2484" s="25"/>
      <c r="M2484" s="12"/>
      <c r="N2484" s="14" t="str">
        <f aca="false">IF(OR($C2484="",$D2484="",$J2484="",$B2484=""),"",IF(COUNTIFS($C$5:$C$2504,$C2484,$D$5:$D$2504,$D2484,$J$5:$J$2504,$J2484,$B$5:$B$2504,$B2484)&gt;1,"Takror",""))</f>
        <v/>
      </c>
    </row>
    <row r="2485" customFormat="false" ht="15" hidden="false" customHeight="false" outlineLevel="0" collapsed="false">
      <c r="A2485" s="8" t="n">
        <v>2481</v>
      </c>
      <c r="B2485" s="13"/>
      <c r="C2485" s="12"/>
      <c r="D2485" s="13"/>
      <c r="E2485" s="24"/>
      <c r="F2485" s="12"/>
      <c r="G2485" s="12"/>
      <c r="H2485" s="25"/>
      <c r="I2485" s="14" t="str">
        <f aca="false">IF(OR($D2485="",$B2485=""),"",INT(($B2485-$D2485)/365.25))</f>
        <v/>
      </c>
      <c r="J2485" s="25"/>
      <c r="K2485" s="14" t="str">
        <f aca="false">IF(OR($J2485="",$I2485=""),"",IF(OR(AND($J2485="Gelmintoz",$I2485&gt;=2,$I2485&lt;=10),AND($J2485="Onkogematologik",$I2485&gt;=2,$I2485&lt;=18)),"Ha","Yo'q"))</f>
        <v/>
      </c>
      <c r="L2485" s="25"/>
      <c r="M2485" s="12"/>
      <c r="N2485" s="14" t="str">
        <f aca="false">IF(OR($C2485="",$D2485="",$J2485="",$B2485=""),"",IF(COUNTIFS($C$5:$C$2504,$C2485,$D$5:$D$2504,$D2485,$J$5:$J$2504,$J2485,$B$5:$B$2504,$B2485)&gt;1,"Takror",""))</f>
        <v/>
      </c>
    </row>
    <row r="2486" customFormat="false" ht="15" hidden="false" customHeight="false" outlineLevel="0" collapsed="false">
      <c r="A2486" s="8" t="n">
        <v>2482</v>
      </c>
      <c r="B2486" s="13"/>
      <c r="C2486" s="12"/>
      <c r="D2486" s="13"/>
      <c r="E2486" s="24"/>
      <c r="F2486" s="12"/>
      <c r="G2486" s="12"/>
      <c r="H2486" s="25"/>
      <c r="I2486" s="14" t="str">
        <f aca="false">IF(OR($D2486="",$B2486=""),"",INT(($B2486-$D2486)/365.25))</f>
        <v/>
      </c>
      <c r="J2486" s="25"/>
      <c r="K2486" s="14" t="str">
        <f aca="false">IF(OR($J2486="",$I2486=""),"",IF(OR(AND($J2486="Gelmintoz",$I2486&gt;=2,$I2486&lt;=10),AND($J2486="Onkogematologik",$I2486&gt;=2,$I2486&lt;=18)),"Ha","Yo'q"))</f>
        <v/>
      </c>
      <c r="L2486" s="25"/>
      <c r="M2486" s="12"/>
      <c r="N2486" s="14" t="str">
        <f aca="false">IF(OR($C2486="",$D2486="",$J2486="",$B2486=""),"",IF(COUNTIFS($C$5:$C$2504,$C2486,$D$5:$D$2504,$D2486,$J$5:$J$2504,$J2486,$B$5:$B$2504,$B2486)&gt;1,"Takror",""))</f>
        <v/>
      </c>
    </row>
    <row r="2487" customFormat="false" ht="15" hidden="false" customHeight="false" outlineLevel="0" collapsed="false">
      <c r="A2487" s="8" t="n">
        <v>2483</v>
      </c>
      <c r="B2487" s="13"/>
      <c r="C2487" s="12"/>
      <c r="D2487" s="13"/>
      <c r="E2487" s="24"/>
      <c r="F2487" s="12"/>
      <c r="G2487" s="12"/>
      <c r="H2487" s="25"/>
      <c r="I2487" s="14" t="str">
        <f aca="false">IF(OR($D2487="",$B2487=""),"",INT(($B2487-$D2487)/365.25))</f>
        <v/>
      </c>
      <c r="J2487" s="25"/>
      <c r="K2487" s="14" t="str">
        <f aca="false">IF(OR($J2487="",$I2487=""),"",IF(OR(AND($J2487="Gelmintoz",$I2487&gt;=2,$I2487&lt;=10),AND($J2487="Onkogematologik",$I2487&gt;=2,$I2487&lt;=18)),"Ha","Yo'q"))</f>
        <v/>
      </c>
      <c r="L2487" s="25"/>
      <c r="M2487" s="12"/>
      <c r="N2487" s="14" t="str">
        <f aca="false">IF(OR($C2487="",$D2487="",$J2487="",$B2487=""),"",IF(COUNTIFS($C$5:$C$2504,$C2487,$D$5:$D$2504,$D2487,$J$5:$J$2504,$J2487,$B$5:$B$2504,$B2487)&gt;1,"Takror",""))</f>
        <v/>
      </c>
    </row>
    <row r="2488" customFormat="false" ht="15" hidden="false" customHeight="false" outlineLevel="0" collapsed="false">
      <c r="A2488" s="8" t="n">
        <v>2484</v>
      </c>
      <c r="B2488" s="13"/>
      <c r="C2488" s="12"/>
      <c r="D2488" s="13"/>
      <c r="E2488" s="24"/>
      <c r="F2488" s="12"/>
      <c r="G2488" s="12"/>
      <c r="H2488" s="25"/>
      <c r="I2488" s="14" t="str">
        <f aca="false">IF(OR($D2488="",$B2488=""),"",INT(($B2488-$D2488)/365.25))</f>
        <v/>
      </c>
      <c r="J2488" s="25"/>
      <c r="K2488" s="14" t="str">
        <f aca="false">IF(OR($J2488="",$I2488=""),"",IF(OR(AND($J2488="Gelmintoz",$I2488&gt;=2,$I2488&lt;=10),AND($J2488="Onkogematologik",$I2488&gt;=2,$I2488&lt;=18)),"Ha","Yo'q"))</f>
        <v/>
      </c>
      <c r="L2488" s="25"/>
      <c r="M2488" s="12"/>
      <c r="N2488" s="14" t="str">
        <f aca="false">IF(OR($C2488="",$D2488="",$J2488="",$B2488=""),"",IF(COUNTIFS($C$5:$C$2504,$C2488,$D$5:$D$2504,$D2488,$J$5:$J$2504,$J2488,$B$5:$B$2504,$B2488)&gt;1,"Takror",""))</f>
        <v/>
      </c>
    </row>
    <row r="2489" customFormat="false" ht="15" hidden="false" customHeight="false" outlineLevel="0" collapsed="false">
      <c r="A2489" s="8" t="n">
        <v>2485</v>
      </c>
      <c r="B2489" s="13"/>
      <c r="C2489" s="12"/>
      <c r="D2489" s="13"/>
      <c r="E2489" s="24"/>
      <c r="F2489" s="12"/>
      <c r="G2489" s="12"/>
      <c r="H2489" s="25"/>
      <c r="I2489" s="14" t="str">
        <f aca="false">IF(OR($D2489="",$B2489=""),"",INT(($B2489-$D2489)/365.25))</f>
        <v/>
      </c>
      <c r="J2489" s="25"/>
      <c r="K2489" s="14" t="str">
        <f aca="false">IF(OR($J2489="",$I2489=""),"",IF(OR(AND($J2489="Gelmintoz",$I2489&gt;=2,$I2489&lt;=10),AND($J2489="Onkogematologik",$I2489&gt;=2,$I2489&lt;=18)),"Ha","Yo'q"))</f>
        <v/>
      </c>
      <c r="L2489" s="25"/>
      <c r="M2489" s="12"/>
      <c r="N2489" s="14" t="str">
        <f aca="false">IF(OR($C2489="",$D2489="",$J2489="",$B2489=""),"",IF(COUNTIFS($C$5:$C$2504,$C2489,$D$5:$D$2504,$D2489,$J$5:$J$2504,$J2489,$B$5:$B$2504,$B2489)&gt;1,"Takror",""))</f>
        <v/>
      </c>
    </row>
    <row r="2490" customFormat="false" ht="15" hidden="false" customHeight="false" outlineLevel="0" collapsed="false">
      <c r="A2490" s="8" t="n">
        <v>2486</v>
      </c>
      <c r="B2490" s="13"/>
      <c r="C2490" s="12"/>
      <c r="D2490" s="13"/>
      <c r="E2490" s="24"/>
      <c r="F2490" s="12"/>
      <c r="G2490" s="12"/>
      <c r="H2490" s="25"/>
      <c r="I2490" s="14" t="str">
        <f aca="false">IF(OR($D2490="",$B2490=""),"",INT(($B2490-$D2490)/365.25))</f>
        <v/>
      </c>
      <c r="J2490" s="25"/>
      <c r="K2490" s="14" t="str">
        <f aca="false">IF(OR($J2490="",$I2490=""),"",IF(OR(AND($J2490="Gelmintoz",$I2490&gt;=2,$I2490&lt;=10),AND($J2490="Onkogematologik",$I2490&gt;=2,$I2490&lt;=18)),"Ha","Yo'q"))</f>
        <v/>
      </c>
      <c r="L2490" s="25"/>
      <c r="M2490" s="12"/>
      <c r="N2490" s="14" t="str">
        <f aca="false">IF(OR($C2490="",$D2490="",$J2490="",$B2490=""),"",IF(COUNTIFS($C$5:$C$2504,$C2490,$D$5:$D$2504,$D2490,$J$5:$J$2504,$J2490,$B$5:$B$2504,$B2490)&gt;1,"Takror",""))</f>
        <v/>
      </c>
    </row>
    <row r="2491" customFormat="false" ht="15" hidden="false" customHeight="false" outlineLevel="0" collapsed="false">
      <c r="A2491" s="8" t="n">
        <v>2487</v>
      </c>
      <c r="B2491" s="13"/>
      <c r="C2491" s="12"/>
      <c r="D2491" s="13"/>
      <c r="E2491" s="24"/>
      <c r="F2491" s="12"/>
      <c r="G2491" s="12"/>
      <c r="H2491" s="25"/>
      <c r="I2491" s="14" t="str">
        <f aca="false">IF(OR($D2491="",$B2491=""),"",INT(($B2491-$D2491)/365.25))</f>
        <v/>
      </c>
      <c r="J2491" s="25"/>
      <c r="K2491" s="14" t="str">
        <f aca="false">IF(OR($J2491="",$I2491=""),"",IF(OR(AND($J2491="Gelmintoz",$I2491&gt;=2,$I2491&lt;=10),AND($J2491="Onkogematologik",$I2491&gt;=2,$I2491&lt;=18)),"Ha","Yo'q"))</f>
        <v/>
      </c>
      <c r="L2491" s="25"/>
      <c r="M2491" s="12"/>
      <c r="N2491" s="14" t="str">
        <f aca="false">IF(OR($C2491="",$D2491="",$J2491="",$B2491=""),"",IF(COUNTIFS($C$5:$C$2504,$C2491,$D$5:$D$2504,$D2491,$J$5:$J$2504,$J2491,$B$5:$B$2504,$B2491)&gt;1,"Takror",""))</f>
        <v/>
      </c>
    </row>
    <row r="2492" customFormat="false" ht="15" hidden="false" customHeight="false" outlineLevel="0" collapsed="false">
      <c r="A2492" s="8" t="n">
        <v>2488</v>
      </c>
      <c r="B2492" s="13"/>
      <c r="C2492" s="12"/>
      <c r="D2492" s="13"/>
      <c r="E2492" s="24"/>
      <c r="F2492" s="12"/>
      <c r="G2492" s="12"/>
      <c r="H2492" s="25"/>
      <c r="I2492" s="14" t="str">
        <f aca="false">IF(OR($D2492="",$B2492=""),"",INT(($B2492-$D2492)/365.25))</f>
        <v/>
      </c>
      <c r="J2492" s="25"/>
      <c r="K2492" s="14" t="str">
        <f aca="false">IF(OR($J2492="",$I2492=""),"",IF(OR(AND($J2492="Gelmintoz",$I2492&gt;=2,$I2492&lt;=10),AND($J2492="Onkogematologik",$I2492&gt;=2,$I2492&lt;=18)),"Ha","Yo'q"))</f>
        <v/>
      </c>
      <c r="L2492" s="25"/>
      <c r="M2492" s="12"/>
      <c r="N2492" s="14" t="str">
        <f aca="false">IF(OR($C2492="",$D2492="",$J2492="",$B2492=""),"",IF(COUNTIFS($C$5:$C$2504,$C2492,$D$5:$D$2504,$D2492,$J$5:$J$2504,$J2492,$B$5:$B$2504,$B2492)&gt;1,"Takror",""))</f>
        <v/>
      </c>
    </row>
    <row r="2493" customFormat="false" ht="15" hidden="false" customHeight="false" outlineLevel="0" collapsed="false">
      <c r="A2493" s="8" t="n">
        <v>2489</v>
      </c>
      <c r="B2493" s="13"/>
      <c r="C2493" s="12"/>
      <c r="D2493" s="13"/>
      <c r="E2493" s="24"/>
      <c r="F2493" s="12"/>
      <c r="G2493" s="12"/>
      <c r="H2493" s="25"/>
      <c r="I2493" s="14" t="str">
        <f aca="false">IF(OR($D2493="",$B2493=""),"",INT(($B2493-$D2493)/365.25))</f>
        <v/>
      </c>
      <c r="J2493" s="25"/>
      <c r="K2493" s="14" t="str">
        <f aca="false">IF(OR($J2493="",$I2493=""),"",IF(OR(AND($J2493="Gelmintoz",$I2493&gt;=2,$I2493&lt;=10),AND($J2493="Onkogematologik",$I2493&gt;=2,$I2493&lt;=18)),"Ha","Yo'q"))</f>
        <v/>
      </c>
      <c r="L2493" s="25"/>
      <c r="M2493" s="12"/>
      <c r="N2493" s="14" t="str">
        <f aca="false">IF(OR($C2493="",$D2493="",$J2493="",$B2493=""),"",IF(COUNTIFS($C$5:$C$2504,$C2493,$D$5:$D$2504,$D2493,$J$5:$J$2504,$J2493,$B$5:$B$2504,$B2493)&gt;1,"Takror",""))</f>
        <v/>
      </c>
    </row>
    <row r="2494" customFormat="false" ht="15" hidden="false" customHeight="false" outlineLevel="0" collapsed="false">
      <c r="A2494" s="8" t="n">
        <v>2490</v>
      </c>
      <c r="B2494" s="13"/>
      <c r="C2494" s="12"/>
      <c r="D2494" s="13"/>
      <c r="E2494" s="24"/>
      <c r="F2494" s="12"/>
      <c r="G2494" s="12"/>
      <c r="H2494" s="25"/>
      <c r="I2494" s="14" t="str">
        <f aca="false">IF(OR($D2494="",$B2494=""),"",INT(($B2494-$D2494)/365.25))</f>
        <v/>
      </c>
      <c r="J2494" s="25"/>
      <c r="K2494" s="14" t="str">
        <f aca="false">IF(OR($J2494="",$I2494=""),"",IF(OR(AND($J2494="Gelmintoz",$I2494&gt;=2,$I2494&lt;=10),AND($J2494="Onkogematologik",$I2494&gt;=2,$I2494&lt;=18)),"Ha","Yo'q"))</f>
        <v/>
      </c>
      <c r="L2494" s="25"/>
      <c r="M2494" s="12"/>
      <c r="N2494" s="14" t="str">
        <f aca="false">IF(OR($C2494="",$D2494="",$J2494="",$B2494=""),"",IF(COUNTIFS($C$5:$C$2504,$C2494,$D$5:$D$2504,$D2494,$J$5:$J$2504,$J2494,$B$5:$B$2504,$B2494)&gt;1,"Takror",""))</f>
        <v/>
      </c>
    </row>
    <row r="2495" customFormat="false" ht="15" hidden="false" customHeight="false" outlineLevel="0" collapsed="false">
      <c r="A2495" s="8" t="n">
        <v>2491</v>
      </c>
      <c r="B2495" s="13"/>
      <c r="C2495" s="12"/>
      <c r="D2495" s="13"/>
      <c r="E2495" s="24"/>
      <c r="F2495" s="12"/>
      <c r="G2495" s="12"/>
      <c r="H2495" s="25"/>
      <c r="I2495" s="14" t="str">
        <f aca="false">IF(OR($D2495="",$B2495=""),"",INT(($B2495-$D2495)/365.25))</f>
        <v/>
      </c>
      <c r="J2495" s="25"/>
      <c r="K2495" s="14" t="str">
        <f aca="false">IF(OR($J2495="",$I2495=""),"",IF(OR(AND($J2495="Gelmintoz",$I2495&gt;=2,$I2495&lt;=10),AND($J2495="Onkogematologik",$I2495&gt;=2,$I2495&lt;=18)),"Ha","Yo'q"))</f>
        <v/>
      </c>
      <c r="L2495" s="25"/>
      <c r="M2495" s="12"/>
      <c r="N2495" s="14" t="str">
        <f aca="false">IF(OR($C2495="",$D2495="",$J2495="",$B2495=""),"",IF(COUNTIFS($C$5:$C$2504,$C2495,$D$5:$D$2504,$D2495,$J$5:$J$2504,$J2495,$B$5:$B$2504,$B2495)&gt;1,"Takror",""))</f>
        <v/>
      </c>
    </row>
    <row r="2496" customFormat="false" ht="15" hidden="false" customHeight="false" outlineLevel="0" collapsed="false">
      <c r="A2496" s="8" t="n">
        <v>2492</v>
      </c>
      <c r="B2496" s="13"/>
      <c r="C2496" s="12"/>
      <c r="D2496" s="13"/>
      <c r="E2496" s="24"/>
      <c r="F2496" s="12"/>
      <c r="G2496" s="12"/>
      <c r="H2496" s="25"/>
      <c r="I2496" s="14" t="str">
        <f aca="false">IF(OR($D2496="",$B2496=""),"",INT(($B2496-$D2496)/365.25))</f>
        <v/>
      </c>
      <c r="J2496" s="25"/>
      <c r="K2496" s="14" t="str">
        <f aca="false">IF(OR($J2496="",$I2496=""),"",IF(OR(AND($J2496="Gelmintoz",$I2496&gt;=2,$I2496&lt;=10),AND($J2496="Onkogematologik",$I2496&gt;=2,$I2496&lt;=18)),"Ha","Yo'q"))</f>
        <v/>
      </c>
      <c r="L2496" s="25"/>
      <c r="M2496" s="12"/>
      <c r="N2496" s="14" t="str">
        <f aca="false">IF(OR($C2496="",$D2496="",$J2496="",$B2496=""),"",IF(COUNTIFS($C$5:$C$2504,$C2496,$D$5:$D$2504,$D2496,$J$5:$J$2504,$J2496,$B$5:$B$2504,$B2496)&gt;1,"Takror",""))</f>
        <v/>
      </c>
    </row>
    <row r="2497" customFormat="false" ht="15" hidden="false" customHeight="false" outlineLevel="0" collapsed="false">
      <c r="A2497" s="8" t="n">
        <v>2493</v>
      </c>
      <c r="B2497" s="13"/>
      <c r="C2497" s="12"/>
      <c r="D2497" s="13"/>
      <c r="E2497" s="24"/>
      <c r="F2497" s="12"/>
      <c r="G2497" s="12"/>
      <c r="H2497" s="25"/>
      <c r="I2497" s="14" t="str">
        <f aca="false">IF(OR($D2497="",$B2497=""),"",INT(($B2497-$D2497)/365.25))</f>
        <v/>
      </c>
      <c r="J2497" s="25"/>
      <c r="K2497" s="14" t="str">
        <f aca="false">IF(OR($J2497="",$I2497=""),"",IF(OR(AND($J2497="Gelmintoz",$I2497&gt;=2,$I2497&lt;=10),AND($J2497="Onkogematologik",$I2497&gt;=2,$I2497&lt;=18)),"Ha","Yo'q"))</f>
        <v/>
      </c>
      <c r="L2497" s="25"/>
      <c r="M2497" s="12"/>
      <c r="N2497" s="14" t="str">
        <f aca="false">IF(OR($C2497="",$D2497="",$J2497="",$B2497=""),"",IF(COUNTIFS($C$5:$C$2504,$C2497,$D$5:$D$2504,$D2497,$J$5:$J$2504,$J2497,$B$5:$B$2504,$B2497)&gt;1,"Takror",""))</f>
        <v/>
      </c>
    </row>
    <row r="2498" customFormat="false" ht="15" hidden="false" customHeight="false" outlineLevel="0" collapsed="false">
      <c r="A2498" s="8" t="n">
        <v>2494</v>
      </c>
      <c r="B2498" s="13"/>
      <c r="C2498" s="12"/>
      <c r="D2498" s="13"/>
      <c r="E2498" s="24"/>
      <c r="F2498" s="12"/>
      <c r="G2498" s="12"/>
      <c r="H2498" s="25"/>
      <c r="I2498" s="14" t="str">
        <f aca="false">IF(OR($D2498="",$B2498=""),"",INT(($B2498-$D2498)/365.25))</f>
        <v/>
      </c>
      <c r="J2498" s="25"/>
      <c r="K2498" s="14" t="str">
        <f aca="false">IF(OR($J2498="",$I2498=""),"",IF(OR(AND($J2498="Gelmintoz",$I2498&gt;=2,$I2498&lt;=10),AND($J2498="Onkogematologik",$I2498&gt;=2,$I2498&lt;=18)),"Ha","Yo'q"))</f>
        <v/>
      </c>
      <c r="L2498" s="25"/>
      <c r="M2498" s="12"/>
      <c r="N2498" s="14" t="str">
        <f aca="false">IF(OR($C2498="",$D2498="",$J2498="",$B2498=""),"",IF(COUNTIFS($C$5:$C$2504,$C2498,$D$5:$D$2504,$D2498,$J$5:$J$2504,$J2498,$B$5:$B$2504,$B2498)&gt;1,"Takror",""))</f>
        <v/>
      </c>
    </row>
    <row r="2499" customFormat="false" ht="15" hidden="false" customHeight="false" outlineLevel="0" collapsed="false">
      <c r="A2499" s="8" t="n">
        <v>2495</v>
      </c>
      <c r="B2499" s="13"/>
      <c r="C2499" s="12"/>
      <c r="D2499" s="13"/>
      <c r="E2499" s="24"/>
      <c r="F2499" s="12"/>
      <c r="G2499" s="12"/>
      <c r="H2499" s="25"/>
      <c r="I2499" s="14" t="str">
        <f aca="false">IF(OR($D2499="",$B2499=""),"",INT(($B2499-$D2499)/365.25))</f>
        <v/>
      </c>
      <c r="J2499" s="25"/>
      <c r="K2499" s="14" t="str">
        <f aca="false">IF(OR($J2499="",$I2499=""),"",IF(OR(AND($J2499="Gelmintoz",$I2499&gt;=2,$I2499&lt;=10),AND($J2499="Onkogematologik",$I2499&gt;=2,$I2499&lt;=18)),"Ha","Yo'q"))</f>
        <v/>
      </c>
      <c r="L2499" s="25"/>
      <c r="M2499" s="12"/>
      <c r="N2499" s="14" t="str">
        <f aca="false">IF(OR($C2499="",$D2499="",$J2499="",$B2499=""),"",IF(COUNTIFS($C$5:$C$2504,$C2499,$D$5:$D$2504,$D2499,$J$5:$J$2504,$J2499,$B$5:$B$2504,$B2499)&gt;1,"Takror",""))</f>
        <v/>
      </c>
    </row>
    <row r="2500" customFormat="false" ht="15" hidden="false" customHeight="false" outlineLevel="0" collapsed="false">
      <c r="A2500" s="8" t="n">
        <v>2496</v>
      </c>
      <c r="B2500" s="13"/>
      <c r="C2500" s="12"/>
      <c r="D2500" s="13"/>
      <c r="E2500" s="24"/>
      <c r="F2500" s="12"/>
      <c r="G2500" s="12"/>
      <c r="H2500" s="25"/>
      <c r="I2500" s="14" t="str">
        <f aca="false">IF(OR($D2500="",$B2500=""),"",INT(($B2500-$D2500)/365.25))</f>
        <v/>
      </c>
      <c r="J2500" s="25"/>
      <c r="K2500" s="14" t="str">
        <f aca="false">IF(OR($J2500="",$I2500=""),"",IF(OR(AND($J2500="Gelmintoz",$I2500&gt;=2,$I2500&lt;=10),AND($J2500="Onkogematologik",$I2500&gt;=2,$I2500&lt;=18)),"Ha","Yo'q"))</f>
        <v/>
      </c>
      <c r="L2500" s="25"/>
      <c r="M2500" s="12"/>
      <c r="N2500" s="14" t="str">
        <f aca="false">IF(OR($C2500="",$D2500="",$J2500="",$B2500=""),"",IF(COUNTIFS($C$5:$C$2504,$C2500,$D$5:$D$2504,$D2500,$J$5:$J$2504,$J2500,$B$5:$B$2504,$B2500)&gt;1,"Takror",""))</f>
        <v/>
      </c>
    </row>
    <row r="2501" customFormat="false" ht="15" hidden="false" customHeight="false" outlineLevel="0" collapsed="false">
      <c r="A2501" s="8" t="n">
        <v>2497</v>
      </c>
      <c r="B2501" s="13"/>
      <c r="C2501" s="12"/>
      <c r="D2501" s="13"/>
      <c r="E2501" s="24"/>
      <c r="F2501" s="12"/>
      <c r="G2501" s="12"/>
      <c r="H2501" s="25"/>
      <c r="I2501" s="14" t="str">
        <f aca="false">IF(OR($D2501="",$B2501=""),"",INT(($B2501-$D2501)/365.25))</f>
        <v/>
      </c>
      <c r="J2501" s="25"/>
      <c r="K2501" s="14" t="str">
        <f aca="false">IF(OR($J2501="",$I2501=""),"",IF(OR(AND($J2501="Gelmintoz",$I2501&gt;=2,$I2501&lt;=10),AND($J2501="Onkogematologik",$I2501&gt;=2,$I2501&lt;=18)),"Ha","Yo'q"))</f>
        <v/>
      </c>
      <c r="L2501" s="25"/>
      <c r="M2501" s="12"/>
      <c r="N2501" s="14" t="str">
        <f aca="false">IF(OR($C2501="",$D2501="",$J2501="",$B2501=""),"",IF(COUNTIFS($C$5:$C$2504,$C2501,$D$5:$D$2504,$D2501,$J$5:$J$2504,$J2501,$B$5:$B$2504,$B2501)&gt;1,"Takror",""))</f>
        <v/>
      </c>
    </row>
    <row r="2502" customFormat="false" ht="15" hidden="false" customHeight="false" outlineLevel="0" collapsed="false">
      <c r="A2502" s="8" t="n">
        <v>2498</v>
      </c>
      <c r="B2502" s="13"/>
      <c r="C2502" s="12"/>
      <c r="D2502" s="13"/>
      <c r="E2502" s="24"/>
      <c r="F2502" s="12"/>
      <c r="G2502" s="12"/>
      <c r="H2502" s="25"/>
      <c r="I2502" s="14" t="str">
        <f aca="false">IF(OR($D2502="",$B2502=""),"",INT(($B2502-$D2502)/365.25))</f>
        <v/>
      </c>
      <c r="J2502" s="25"/>
      <c r="K2502" s="14" t="str">
        <f aca="false">IF(OR($J2502="",$I2502=""),"",IF(OR(AND($J2502="Gelmintoz",$I2502&gt;=2,$I2502&lt;=10),AND($J2502="Onkogematologik",$I2502&gt;=2,$I2502&lt;=18)),"Ha","Yo'q"))</f>
        <v/>
      </c>
      <c r="L2502" s="25"/>
      <c r="M2502" s="12"/>
      <c r="N2502" s="14" t="str">
        <f aca="false">IF(OR($C2502="",$D2502="",$J2502="",$B2502=""),"",IF(COUNTIFS($C$5:$C$2504,$C2502,$D$5:$D$2504,$D2502,$J$5:$J$2504,$J2502,$B$5:$B$2504,$B2502)&gt;1,"Takror",""))</f>
        <v/>
      </c>
    </row>
    <row r="2503" customFormat="false" ht="15" hidden="false" customHeight="false" outlineLevel="0" collapsed="false">
      <c r="A2503" s="8" t="n">
        <v>2499</v>
      </c>
      <c r="B2503" s="13"/>
      <c r="C2503" s="12"/>
      <c r="D2503" s="13"/>
      <c r="E2503" s="24"/>
      <c r="F2503" s="12"/>
      <c r="G2503" s="12"/>
      <c r="H2503" s="25"/>
      <c r="I2503" s="14" t="str">
        <f aca="false">IF(OR($D2503="",$B2503=""),"",INT(($B2503-$D2503)/365.25))</f>
        <v/>
      </c>
      <c r="J2503" s="25"/>
      <c r="K2503" s="14" t="str">
        <f aca="false">IF(OR($J2503="",$I2503=""),"",IF(OR(AND($J2503="Gelmintoz",$I2503&gt;=2,$I2503&lt;=10),AND($J2503="Onkogematologik",$I2503&gt;=2,$I2503&lt;=18)),"Ha","Yo'q"))</f>
        <v/>
      </c>
      <c r="L2503" s="25"/>
      <c r="M2503" s="12"/>
      <c r="N2503" s="14" t="str">
        <f aca="false">IF(OR($C2503="",$D2503="",$J2503="",$B2503=""),"",IF(COUNTIFS($C$5:$C$2504,$C2503,$D$5:$D$2504,$D2503,$J$5:$J$2504,$J2503,$B$5:$B$2504,$B2503)&gt;1,"Takror",""))</f>
        <v/>
      </c>
    </row>
    <row r="2504" customFormat="false" ht="15" hidden="false" customHeight="false" outlineLevel="0" collapsed="false">
      <c r="A2504" s="8" t="n">
        <v>2500</v>
      </c>
      <c r="B2504" s="13"/>
      <c r="C2504" s="12"/>
      <c r="D2504" s="13"/>
      <c r="E2504" s="24"/>
      <c r="F2504" s="12"/>
      <c r="G2504" s="12"/>
      <c r="H2504" s="25"/>
      <c r="I2504" s="14" t="str">
        <f aca="false">IF(OR($D2504="",$B2504=""),"",INT(($B2504-$D2504)/365.25))</f>
        <v/>
      </c>
      <c r="J2504" s="25"/>
      <c r="K2504" s="14" t="str">
        <f aca="false">IF(OR($J2504="",$I2504=""),"",IF(OR(AND($J2504="Gelmintoz",$I2504&gt;=2,$I2504&lt;=10),AND($J2504="Onkogematologik",$I2504&gt;=2,$I2504&lt;=18)),"Ha","Yo'q"))</f>
        <v/>
      </c>
      <c r="L2504" s="25"/>
      <c r="M2504" s="12"/>
      <c r="N2504" s="14" t="str">
        <f aca="false">IF(OR($C2504="",$D2504="",$J2504="",$B2504=""),"",IF(COUNTIFS($C$5:$C$2504,$C2504,$D$5:$D$2504,$D2504,$J$5:$J$2504,$J2504,$B$5:$B$2504,$B2504)&gt;1,"Takror",""))</f>
        <v/>
      </c>
    </row>
  </sheetData>
  <autoFilter ref="A4:N2504"/>
  <conditionalFormatting sqref="K5:K2504">
    <cfRule type="expression" priority="2" aboveAverage="0" equalAverage="0" bottom="0" percent="0" rank="0" text="" dxfId="0">
      <formula>$K5="Yo'q"</formula>
    </cfRule>
  </conditionalFormatting>
  <conditionalFormatting sqref="N5:N2504">
    <cfRule type="expression" priority="3" aboveAverage="0" equalAverage="0" bottom="0" percent="0" rank="0" text="" dxfId="0">
      <formula>$N5="Takror"</formula>
    </cfRule>
  </conditionalFormatting>
  <dataValidations count="5">
    <dataValidation allowBlank="true" error="Sanani kiriting (kun.oy.yil) / Введите дату (дд.мм.гггг)" errorStyle="stop" errorTitle="Sana / Дата" operator="greaterThan" showDropDown="false" showErrorMessage="true" showInputMessage="false" sqref="B5:B2504 D5:D2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2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H5:H25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J5:J2504" type="list">
      <formula1>"Gelmintoz,Onkogematologik"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L5:L2504" type="list">
      <formula1>"Me'yor,Gumon,Patologiya aniqlandi"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6"/>
    <col collapsed="false" customWidth="true" hidden="false" outlineLevel="0" max="3" min="3" style="0" width="3"/>
    <col collapsed="false" customWidth="true" hidden="false" outlineLevel="0" max="4" min="4" style="0" width="6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4" customFormat="false" ht="39.75" hidden="false" customHeight="true" outlineLevel="0" collapsed="false">
      <c r="A4" s="7" t="s">
        <v>319</v>
      </c>
      <c r="B4" s="7" t="s">
        <v>320</v>
      </c>
      <c r="D4" s="7" t="s">
        <v>321</v>
      </c>
      <c r="E4" s="7" t="s">
        <v>116</v>
      </c>
    </row>
    <row r="5" customFormat="false" ht="42" hidden="false" customHeight="true" outlineLevel="0" collapsed="false">
      <c r="A5" s="29"/>
      <c r="B5" s="29" t="s">
        <v>322</v>
      </c>
      <c r="D5" s="5" t="s">
        <v>323</v>
      </c>
      <c r="E5" s="30" t="n">
        <v>3</v>
      </c>
    </row>
    <row r="6" customFormat="false" ht="15" hidden="false" customHeight="false" outlineLevel="0" collapsed="false">
      <c r="A6" s="29"/>
      <c r="B6" s="29" t="s">
        <v>324</v>
      </c>
    </row>
    <row r="7" customFormat="false" ht="15" hidden="false" customHeight="false" outlineLevel="0" collapsed="false">
      <c r="A7" s="29"/>
      <c r="B7" s="29" t="s">
        <v>325</v>
      </c>
    </row>
    <row r="8" customFormat="false" ht="15" hidden="false" customHeight="false" outlineLevel="0" collapsed="false">
      <c r="A8" s="29"/>
      <c r="B8" s="29" t="s">
        <v>326</v>
      </c>
    </row>
    <row r="9" customFormat="false" ht="15" hidden="false" customHeight="false" outlineLevel="0" collapsed="false">
      <c r="A9" s="29"/>
      <c r="B9" s="29" t="s">
        <v>327</v>
      </c>
    </row>
    <row r="10" customFormat="false" ht="15" hidden="false" customHeight="false" outlineLevel="0" collapsed="false">
      <c r="A10" s="29"/>
      <c r="B10" s="29" t="s">
        <v>328</v>
      </c>
    </row>
    <row r="11" customFormat="false" ht="15" hidden="false" customHeight="false" outlineLevel="0" collapsed="false">
      <c r="A11" s="29"/>
      <c r="B11" s="29" t="s">
        <v>329</v>
      </c>
    </row>
    <row r="12" customFormat="false" ht="15" hidden="false" customHeight="false" outlineLevel="0" collapsed="false">
      <c r="A12" s="29"/>
      <c r="B12" s="29" t="s">
        <v>330</v>
      </c>
    </row>
    <row r="13" customFormat="false" ht="15" hidden="false" customHeight="false" outlineLevel="0" collapsed="false">
      <c r="A13" s="29"/>
      <c r="B13" s="29" t="s">
        <v>331</v>
      </c>
    </row>
    <row r="14" customFormat="false" ht="15" hidden="false" customHeight="false" outlineLevel="0" collapsed="false">
      <c r="A14" s="29"/>
      <c r="B14" s="29" t="s">
        <v>332</v>
      </c>
    </row>
    <row r="15" customFormat="false" ht="15" hidden="false" customHeight="false" outlineLevel="0" collapsed="false">
      <c r="A15" s="29"/>
      <c r="B15" s="29" t="s">
        <v>333</v>
      </c>
    </row>
    <row r="16" customFormat="false" ht="15" hidden="false" customHeight="false" outlineLevel="0" collapsed="false">
      <c r="A16" s="29"/>
      <c r="B16" s="29"/>
    </row>
    <row r="17" customFormat="false" ht="15" hidden="false" customHeight="false" outlineLevel="0" collapsed="false">
      <c r="A17" s="29"/>
      <c r="B17" s="29"/>
    </row>
    <row r="18" customFormat="false" ht="15" hidden="false" customHeight="false" outlineLevel="0" collapsed="false">
      <c r="A18" s="29"/>
      <c r="B18" s="29"/>
    </row>
    <row r="19" customFormat="false" ht="15" hidden="false" customHeight="false" outlineLevel="0" collapsed="false">
      <c r="A19" s="29"/>
      <c r="B19" s="29"/>
    </row>
    <row r="20" customFormat="false" ht="15" hidden="false" customHeight="false" outlineLevel="0" collapsed="false">
      <c r="A20" s="29"/>
      <c r="B20" s="29"/>
    </row>
    <row r="21" customFormat="false" ht="15" hidden="false" customHeight="false" outlineLevel="0" collapsed="false">
      <c r="A21" s="29"/>
      <c r="B21" s="29"/>
    </row>
    <row r="22" customFormat="false" ht="15" hidden="false" customHeight="false" outlineLevel="0" collapsed="false">
      <c r="A22" s="29"/>
      <c r="B22" s="29"/>
    </row>
    <row r="23" customFormat="false" ht="15" hidden="false" customHeight="false" outlineLevel="0" collapsed="false">
      <c r="A23" s="29"/>
      <c r="B23" s="29"/>
    </row>
    <row r="24" customFormat="false" ht="15" hidden="false" customHeight="false" outlineLevel="0" collapsed="false">
      <c r="A24" s="29"/>
      <c r="B24" s="29"/>
    </row>
    <row r="25" customFormat="false" ht="15" hidden="false" customHeight="false" outlineLevel="0" collapsed="false">
      <c r="A25" s="29"/>
      <c r="B25" s="29"/>
    </row>
    <row r="26" customFormat="false" ht="15" hidden="false" customHeight="false" outlineLevel="0" collapsed="false">
      <c r="A26" s="29"/>
      <c r="B26" s="29"/>
    </row>
    <row r="27" customFormat="false" ht="15" hidden="false" customHeight="false" outlineLevel="0" collapsed="false">
      <c r="A27" s="29"/>
      <c r="B27" s="29"/>
    </row>
    <row r="28" customFormat="false" ht="15" hidden="false" customHeight="false" outlineLevel="0" collapsed="false">
      <c r="A28" s="29"/>
      <c r="B28" s="29"/>
    </row>
    <row r="29" customFormat="false" ht="15" hidden="false" customHeight="false" outlineLevel="0" collapsed="false">
      <c r="A29" s="29"/>
      <c r="B29" s="29"/>
    </row>
    <row r="30" customFormat="false" ht="15" hidden="false" customHeight="false" outlineLevel="0" collapsed="false">
      <c r="A30" s="29"/>
      <c r="B30" s="29"/>
    </row>
    <row r="31" customFormat="false" ht="15" hidden="false" customHeight="false" outlineLevel="0" collapsed="false">
      <c r="A31" s="29"/>
      <c r="B31" s="29"/>
    </row>
    <row r="32" customFormat="false" ht="15" hidden="false" customHeight="false" outlineLevel="0" collapsed="false">
      <c r="A32" s="29"/>
      <c r="B32" s="29"/>
    </row>
    <row r="33" customFormat="false" ht="15" hidden="false" customHeight="false" outlineLevel="0" collapsed="false">
      <c r="A33" s="29"/>
      <c r="B33" s="29"/>
    </row>
    <row r="34" customFormat="false" ht="15" hidden="false" customHeight="false" outlineLevel="0" collapsed="false">
      <c r="A34" s="29"/>
      <c r="B34" s="29"/>
    </row>
    <row r="35" customFormat="false" ht="15" hidden="false" customHeight="false" outlineLevel="0" collapsed="false">
      <c r="A35" s="29"/>
      <c r="B35" s="29"/>
    </row>
    <row r="36" customFormat="false" ht="15" hidden="false" customHeight="false" outlineLevel="0" collapsed="false">
      <c r="A36" s="29"/>
      <c r="B36" s="29"/>
    </row>
    <row r="37" customFormat="false" ht="15" hidden="false" customHeight="false" outlineLevel="0" collapsed="false">
      <c r="A37" s="29"/>
      <c r="B37" s="29"/>
    </row>
    <row r="38" customFormat="false" ht="15" hidden="false" customHeight="false" outlineLevel="0" collapsed="false">
      <c r="A38" s="29"/>
      <c r="B38" s="29"/>
    </row>
    <row r="39" customFormat="false" ht="15" hidden="false" customHeight="false" outlineLevel="0" collapsed="false">
      <c r="A39" s="29"/>
      <c r="B39" s="29"/>
    </row>
    <row r="40" customFormat="false" ht="15" hidden="false" customHeight="false" outlineLevel="0" collapsed="false">
      <c r="A40" s="29"/>
      <c r="B40" s="29"/>
    </row>
    <row r="41" customFormat="false" ht="15" hidden="false" customHeight="false" outlineLevel="0" collapsed="false">
      <c r="A41" s="29"/>
      <c r="B41" s="29"/>
    </row>
    <row r="42" customFormat="false" ht="15" hidden="false" customHeight="false" outlineLevel="0" collapsed="false">
      <c r="A42" s="29"/>
      <c r="B42" s="29"/>
    </row>
    <row r="43" customFormat="false" ht="15" hidden="false" customHeight="false" outlineLevel="0" collapsed="false">
      <c r="A43" s="29"/>
      <c r="B43" s="29"/>
    </row>
    <row r="44" customFormat="false" ht="15" hidden="false" customHeight="false" outlineLevel="0" collapsed="false">
      <c r="A44" s="29"/>
      <c r="B44" s="29"/>
    </row>
    <row r="45" customFormat="false" ht="15" hidden="false" customHeight="false" outlineLevel="0" collapsed="false">
      <c r="A45" s="29"/>
      <c r="B45" s="29"/>
    </row>
    <row r="46" customFormat="false" ht="15" hidden="false" customHeight="false" outlineLevel="0" collapsed="false">
      <c r="A46" s="29"/>
      <c r="B46" s="29"/>
    </row>
    <row r="47" customFormat="false" ht="15" hidden="false" customHeight="false" outlineLevel="0" collapsed="false">
      <c r="A47" s="29"/>
      <c r="B47" s="29"/>
    </row>
    <row r="48" customFormat="false" ht="15" hidden="false" customHeight="false" outlineLevel="0" collapsed="false">
      <c r="A48" s="29"/>
      <c r="B48" s="29"/>
    </row>
    <row r="49" customFormat="false" ht="15" hidden="false" customHeight="false" outlineLevel="0" collapsed="false">
      <c r="A49" s="29"/>
      <c r="B49" s="29"/>
    </row>
    <row r="50" customFormat="false" ht="15" hidden="false" customHeight="false" outlineLevel="0" collapsed="false">
      <c r="A50" s="29"/>
      <c r="B50" s="29"/>
    </row>
    <row r="51" customFormat="false" ht="15" hidden="false" customHeight="false" outlineLevel="0" collapsed="false">
      <c r="A51" s="29"/>
      <c r="B51" s="29"/>
    </row>
    <row r="52" customFormat="false" ht="15" hidden="false" customHeight="false" outlineLevel="0" collapsed="false">
      <c r="A52" s="29"/>
      <c r="B52" s="29"/>
    </row>
    <row r="53" customFormat="false" ht="15" hidden="false" customHeight="false" outlineLevel="0" collapsed="false">
      <c r="A53" s="29"/>
      <c r="B53" s="29"/>
    </row>
    <row r="54" customFormat="false" ht="15" hidden="false" customHeight="false" outlineLevel="0" collapsed="false">
      <c r="A54" s="29"/>
      <c r="B54" s="29"/>
    </row>
    <row r="55" customFormat="false" ht="15" hidden="false" customHeight="false" outlineLevel="0" collapsed="false">
      <c r="A55" s="29"/>
      <c r="B55" s="29"/>
    </row>
    <row r="56" customFormat="false" ht="15" hidden="false" customHeight="false" outlineLevel="0" collapsed="false">
      <c r="A56" s="29"/>
      <c r="B56" s="29"/>
    </row>
    <row r="57" customFormat="false" ht="15" hidden="false" customHeight="false" outlineLevel="0" collapsed="false">
      <c r="A57" s="29"/>
      <c r="B57" s="29"/>
    </row>
    <row r="58" customFormat="false" ht="15" hidden="false" customHeight="false" outlineLevel="0" collapsed="false">
      <c r="A58" s="29"/>
      <c r="B58" s="29"/>
    </row>
    <row r="59" customFormat="false" ht="15" hidden="false" customHeight="false" outlineLevel="0" collapsed="false">
      <c r="A59" s="29"/>
      <c r="B59" s="29"/>
    </row>
    <row r="60" customFormat="false" ht="15" hidden="false" customHeight="false" outlineLevel="0" collapsed="false">
      <c r="A60" s="29"/>
      <c r="B60" s="29"/>
    </row>
    <row r="61" customFormat="false" ht="15" hidden="false" customHeight="false" outlineLevel="0" collapsed="false">
      <c r="A61" s="29"/>
      <c r="B61" s="29"/>
    </row>
    <row r="62" customFormat="false" ht="15" hidden="false" customHeight="false" outlineLevel="0" collapsed="false">
      <c r="A62" s="29"/>
      <c r="B62" s="29"/>
    </row>
    <row r="63" customFormat="false" ht="15" hidden="false" customHeight="false" outlineLevel="0" collapsed="false">
      <c r="A63" s="29"/>
      <c r="B63" s="29"/>
    </row>
    <row r="64" customFormat="false" ht="15" hidden="false" customHeight="false" outlineLevel="0" collapsed="false">
      <c r="A64" s="29"/>
      <c r="B64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4" min="3" style="0" width="5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2" t="s">
        <v>335</v>
      </c>
    </row>
    <row r="4" customFormat="false" ht="36" hidden="false" customHeight="true" outlineLevel="0" collapsed="false">
      <c r="A4" s="7" t="s">
        <v>111</v>
      </c>
      <c r="B4" s="7" t="s">
        <v>336</v>
      </c>
      <c r="C4" s="7" t="s">
        <v>337</v>
      </c>
      <c r="D4" s="7" t="s">
        <v>338</v>
      </c>
      <c r="E4" s="7" t="s">
        <v>339</v>
      </c>
      <c r="F4" s="7" t="s">
        <v>340</v>
      </c>
      <c r="G4" s="7" t="s">
        <v>341</v>
      </c>
      <c r="H4" s="7" t="s">
        <v>342</v>
      </c>
      <c r="I4" s="7" t="s">
        <v>343</v>
      </c>
      <c r="J4" s="7" t="s">
        <v>344</v>
      </c>
    </row>
    <row r="5" customFormat="false" ht="30" hidden="false" customHeight="true" outlineLevel="0" collapsed="false">
      <c r="A5" s="8" t="n">
        <v>1</v>
      </c>
      <c r="B5" s="8" t="s">
        <v>345</v>
      </c>
      <c r="C5" s="5" t="s">
        <v>346</v>
      </c>
      <c r="D5" s="5" t="s">
        <v>347</v>
      </c>
      <c r="E5" s="25"/>
      <c r="F5" s="25"/>
      <c r="G5" s="25"/>
      <c r="H5" s="25"/>
      <c r="I5" s="25"/>
      <c r="J5" s="12"/>
    </row>
    <row r="6" customFormat="false" ht="30" hidden="false" customHeight="true" outlineLevel="0" collapsed="false">
      <c r="A6" s="8" t="n">
        <v>2</v>
      </c>
      <c r="B6" s="8" t="s">
        <v>141</v>
      </c>
      <c r="C6" s="5" t="s">
        <v>348</v>
      </c>
      <c r="D6" s="5" t="s">
        <v>349</v>
      </c>
      <c r="E6" s="25"/>
      <c r="F6" s="25"/>
      <c r="G6" s="25"/>
      <c r="H6" s="25"/>
      <c r="I6" s="25"/>
      <c r="J6" s="12"/>
    </row>
    <row r="7" customFormat="false" ht="30" hidden="false" customHeight="true" outlineLevel="0" collapsed="false">
      <c r="A7" s="8" t="n">
        <v>3</v>
      </c>
      <c r="B7" s="8" t="s">
        <v>350</v>
      </c>
      <c r="C7" s="5" t="s">
        <v>351</v>
      </c>
      <c r="D7" s="5" t="s">
        <v>352</v>
      </c>
      <c r="E7" s="25"/>
      <c r="F7" s="25"/>
      <c r="G7" s="25"/>
      <c r="H7" s="25"/>
      <c r="I7" s="25"/>
      <c r="J7" s="12"/>
    </row>
    <row r="8" customFormat="false" ht="30" hidden="false" customHeight="true" outlineLevel="0" collapsed="false">
      <c r="A8" s="8" t="n">
        <v>4</v>
      </c>
      <c r="B8" s="8" t="s">
        <v>121</v>
      </c>
      <c r="C8" s="5" t="s">
        <v>353</v>
      </c>
      <c r="D8" s="5" t="s">
        <v>354</v>
      </c>
      <c r="E8" s="25"/>
      <c r="F8" s="25"/>
      <c r="G8" s="25"/>
      <c r="H8" s="25"/>
      <c r="I8" s="25"/>
      <c r="J8" s="12"/>
    </row>
    <row r="9" customFormat="false" ht="30" hidden="false" customHeight="true" outlineLevel="0" collapsed="false">
      <c r="A9" s="8" t="n">
        <v>5</v>
      </c>
      <c r="B9" s="8" t="s">
        <v>141</v>
      </c>
      <c r="C9" s="5" t="s">
        <v>355</v>
      </c>
      <c r="D9" s="5" t="s">
        <v>356</v>
      </c>
      <c r="E9" s="25"/>
      <c r="F9" s="25"/>
      <c r="G9" s="25"/>
      <c r="H9" s="25"/>
      <c r="I9" s="25"/>
      <c r="J9" s="12"/>
    </row>
    <row r="11" customFormat="false" ht="15" hidden="false" customHeight="false" outlineLevel="0" collapsed="false">
      <c r="C11" s="2" t="s">
        <v>357</v>
      </c>
    </row>
  </sheetData>
  <dataValidations count="3"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E5:E9" type="list">
      <formula1>"Bor,Yo'q,Kerak emas"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G5:H9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9" type="list">
      <formula1>"Elektron,Qog'oz,Ikkalasi"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0"/>
    <col collapsed="false" customWidth="true" hidden="false" outlineLevel="0" max="4" min="4" style="0" width="9"/>
    <col collapsed="false" customWidth="true" hidden="false" outlineLevel="0" max="6" min="5" style="0" width="14"/>
  </cols>
  <sheetData>
    <row r="1" customFormat="false" ht="16.15" hidden="false" customHeight="true" outlineLevel="0" collapsed="false">
      <c r="A1" s="31" t="s">
        <v>358</v>
      </c>
      <c r="B1" s="31"/>
      <c r="C1" s="31"/>
      <c r="D1" s="31"/>
      <c r="E1" s="31"/>
      <c r="F1" s="31"/>
    </row>
    <row r="2" customFormat="false" ht="15" hidden="false" customHeight="true" outlineLevel="0" collapsed="false">
      <c r="A2" s="32" t="s">
        <v>359</v>
      </c>
      <c r="B2" s="32"/>
      <c r="C2" s="32"/>
      <c r="D2" s="32"/>
      <c r="E2" s="32"/>
      <c r="F2" s="32"/>
    </row>
    <row r="4" customFormat="false" ht="17.35" hidden="false" customHeight="true" outlineLevel="0" collapsed="false">
      <c r="A4" s="33" t="s">
        <v>360</v>
      </c>
      <c r="B4" s="33"/>
      <c r="C4" s="33"/>
      <c r="D4" s="33"/>
      <c r="E4" s="33"/>
      <c r="F4" s="33"/>
    </row>
    <row r="5" customFormat="false" ht="15" hidden="false" customHeight="true" outlineLevel="0" collapsed="false">
      <c r="A5" s="34" t="s">
        <v>4</v>
      </c>
      <c r="B5" s="34"/>
      <c r="C5" s="34"/>
      <c r="D5" s="34"/>
      <c r="E5" s="34"/>
      <c r="F5" s="34"/>
    </row>
    <row r="7" customFormat="false" ht="15" hidden="false" customHeight="false" outlineLevel="0" collapsed="false">
      <c r="A7" s="35" t="s">
        <v>361</v>
      </c>
      <c r="B7" s="35"/>
      <c r="C7" s="36" t="str">
        <f aca="false">Boshqaruv!C5&amp;""</f>
        <v>СВП №3 (тест)</v>
      </c>
      <c r="D7" s="36"/>
      <c r="E7" s="36"/>
      <c r="F7" s="36"/>
    </row>
    <row r="8" customFormat="false" ht="15" hidden="false" customHeight="false" outlineLevel="0" collapsed="false">
      <c r="A8" s="35" t="s">
        <v>362</v>
      </c>
      <c r="B8" s="35"/>
      <c r="C8" s="36" t="str">
        <f aca="false">Boshqaruv!C6&amp;""</f>
        <v>Детская Тест Ольга</v>
      </c>
      <c r="D8" s="36"/>
      <c r="E8" s="36"/>
      <c r="F8" s="36"/>
    </row>
    <row r="9" customFormat="false" ht="15" hidden="false" customHeight="false" outlineLevel="0" collapsed="false">
      <c r="A9" s="35" t="s">
        <v>363</v>
      </c>
      <c r="B9" s="35"/>
      <c r="C9" s="36" t="str">
        <f aca="false">Boshqaruv!C11&amp;""</f>
        <v>1.9.2026 – 30.9.2026</v>
      </c>
      <c r="D9" s="36"/>
      <c r="E9" s="36"/>
      <c r="F9" s="36"/>
    </row>
    <row r="10" customFormat="false" ht="15" hidden="false" customHeight="false" outlineLevel="0" collapsed="false">
      <c r="A10" s="35" t="s">
        <v>364</v>
      </c>
      <c r="B10" s="35"/>
      <c r="C10" s="36" t="s">
        <v>8</v>
      </c>
      <c r="D10" s="36"/>
      <c r="E10" s="36"/>
      <c r="F10" s="36"/>
    </row>
    <row r="11" customFormat="false" ht="15" hidden="false" customHeight="false" outlineLevel="0" collapsed="false">
      <c r="A11" s="35" t="s">
        <v>365</v>
      </c>
      <c r="B11" s="35"/>
      <c r="C11" s="36"/>
      <c r="D11" s="36"/>
      <c r="E11" s="36"/>
      <c r="F11" s="36"/>
    </row>
    <row r="13" customFormat="false" ht="15" hidden="false" customHeight="true" outlineLevel="0" collapsed="false">
      <c r="A13" s="7" t="s">
        <v>111</v>
      </c>
      <c r="B13" s="7" t="s">
        <v>112</v>
      </c>
      <c r="C13" s="7" t="s">
        <v>113</v>
      </c>
      <c r="D13" s="7" t="s">
        <v>114</v>
      </c>
      <c r="E13" s="7" t="s">
        <v>366</v>
      </c>
      <c r="F13" s="7"/>
    </row>
    <row r="14" customFormat="false" ht="25.5" hidden="false" customHeight="true" outlineLevel="0" collapsed="false">
      <c r="A14" s="8" t="n">
        <v>1</v>
      </c>
      <c r="B14" s="5" t="s">
        <v>118</v>
      </c>
      <c r="C14" s="5" t="s">
        <v>119</v>
      </c>
      <c r="D14" s="8" t="s">
        <v>120</v>
      </c>
      <c r="E14" s="20" t="n">
        <f aca="false">IF(Boshqaruv!F17="","",Boshqaruv!F17)</f>
        <v>6</v>
      </c>
      <c r="F14" s="20"/>
    </row>
    <row r="15" customFormat="false" ht="25.5" hidden="false" customHeight="true" outlineLevel="0" collapsed="false">
      <c r="A15" s="8" t="n">
        <v>2</v>
      </c>
      <c r="B15" s="5" t="s">
        <v>123</v>
      </c>
      <c r="C15" s="5" t="s">
        <v>124</v>
      </c>
      <c r="D15" s="8" t="s">
        <v>125</v>
      </c>
      <c r="E15" s="20" t="n">
        <f aca="false">IF(Boshqaruv!F18="","",Boshqaruv!F18)</f>
        <v>0</v>
      </c>
      <c r="F15" s="20"/>
    </row>
    <row r="16" customFormat="false" ht="25.5" hidden="false" customHeight="true" outlineLevel="0" collapsed="false">
      <c r="A16" s="8" t="n">
        <v>3</v>
      </c>
      <c r="B16" s="5" t="s">
        <v>127</v>
      </c>
      <c r="C16" s="5" t="s">
        <v>128</v>
      </c>
      <c r="D16" s="8" t="s">
        <v>125</v>
      </c>
      <c r="E16" s="20" t="n">
        <f aca="false">IF(Boshqaruv!F19="","",Boshqaruv!F19)</f>
        <v>0</v>
      </c>
      <c r="F16" s="20"/>
    </row>
    <row r="17" customFormat="false" ht="31.5" hidden="false" customHeight="true" outlineLevel="0" collapsed="false">
      <c r="A17" s="8" t="n">
        <v>4</v>
      </c>
      <c r="B17" s="5" t="s">
        <v>130</v>
      </c>
      <c r="C17" s="5" t="s">
        <v>131</v>
      </c>
      <c r="D17" s="8" t="s">
        <v>120</v>
      </c>
      <c r="E17" s="20" t="n">
        <f aca="false">IF(Boshqaruv!F20="","",Boshqaruv!F20)</f>
        <v>0</v>
      </c>
      <c r="F17" s="20"/>
    </row>
    <row r="18" customFormat="false" ht="25.5" hidden="false" customHeight="true" outlineLevel="0" collapsed="false">
      <c r="A18" s="8" t="n">
        <v>5</v>
      </c>
      <c r="B18" s="5" t="s">
        <v>133</v>
      </c>
      <c r="C18" s="5" t="s">
        <v>134</v>
      </c>
      <c r="D18" s="8" t="s">
        <v>120</v>
      </c>
      <c r="E18" s="20" t="n">
        <f aca="false">IF(Boshqaruv!F21="","",Boshqaruv!F21)</f>
        <v>0</v>
      </c>
      <c r="F18" s="20"/>
    </row>
    <row r="19" customFormat="false" ht="25.5" hidden="false" customHeight="true" outlineLevel="0" collapsed="false">
      <c r="A19" s="8" t="n">
        <v>6</v>
      </c>
      <c r="B19" s="5" t="s">
        <v>136</v>
      </c>
      <c r="C19" s="5" t="s">
        <v>137</v>
      </c>
      <c r="D19" s="8" t="s">
        <v>120</v>
      </c>
      <c r="E19" s="20" t="n">
        <f aca="false">IF(Boshqaruv!F22="","",Boshqaruv!F22)</f>
        <v>0</v>
      </c>
      <c r="F19" s="20"/>
    </row>
    <row r="20" customFormat="false" ht="25.5" hidden="false" customHeight="true" outlineLevel="0" collapsed="false">
      <c r="A20" s="8" t="n">
        <v>7</v>
      </c>
      <c r="B20" s="5" t="s">
        <v>139</v>
      </c>
      <c r="C20" s="5" t="s">
        <v>140</v>
      </c>
      <c r="D20" s="8" t="s">
        <v>120</v>
      </c>
      <c r="E20" s="20" t="n">
        <f aca="false">IF(Boshqaruv!F23="","",Boshqaruv!F23)</f>
        <v>0</v>
      </c>
      <c r="F20" s="20"/>
    </row>
    <row r="21" customFormat="false" ht="25.5" hidden="false" customHeight="true" outlineLevel="0" collapsed="false">
      <c r="A21" s="8" t="n">
        <v>8</v>
      </c>
      <c r="B21" s="5" t="s">
        <v>143</v>
      </c>
      <c r="C21" s="5" t="s">
        <v>144</v>
      </c>
      <c r="D21" s="8" t="s">
        <v>120</v>
      </c>
      <c r="E21" s="20" t="n">
        <f aca="false">IF(Boshqaruv!F24="","",Boshqaruv!F24)</f>
        <v>0</v>
      </c>
      <c r="F21" s="20"/>
    </row>
    <row r="22" customFormat="false" ht="25.5" hidden="false" customHeight="true" outlineLevel="0" collapsed="false">
      <c r="A22" s="8" t="n">
        <v>9</v>
      </c>
      <c r="B22" s="5" t="s">
        <v>146</v>
      </c>
      <c r="C22" s="5" t="s">
        <v>147</v>
      </c>
      <c r="D22" s="8" t="s">
        <v>148</v>
      </c>
      <c r="E22" s="37" t="str">
        <f aca="false">IF(Boshqaruv!F25="","",Boshqaruv!F25)</f>
        <v/>
      </c>
      <c r="F22" s="37"/>
    </row>
    <row r="23" customFormat="false" ht="31.5" hidden="false" customHeight="true" outlineLevel="0" collapsed="false">
      <c r="A23" s="8" t="n">
        <v>10</v>
      </c>
      <c r="B23" s="5" t="s">
        <v>150</v>
      </c>
      <c r="C23" s="5" t="s">
        <v>151</v>
      </c>
      <c r="D23" s="8" t="s">
        <v>120</v>
      </c>
      <c r="E23" s="20" t="n">
        <f aca="false">IF(Boshqaruv!F26="","",Boshqaruv!F26)</f>
        <v>0</v>
      </c>
      <c r="F23" s="20"/>
    </row>
    <row r="24" customFormat="false" ht="31.5" hidden="false" customHeight="true" outlineLevel="0" collapsed="false">
      <c r="A24" s="8" t="n">
        <v>11</v>
      </c>
      <c r="B24" s="5" t="s">
        <v>153</v>
      </c>
      <c r="C24" s="5" t="s">
        <v>154</v>
      </c>
      <c r="D24" s="8" t="s">
        <v>120</v>
      </c>
      <c r="E24" s="20" t="n">
        <f aca="false">IF(Boshqaruv!F27="","",Boshqaruv!F27)</f>
        <v>0</v>
      </c>
      <c r="F24" s="20"/>
    </row>
    <row r="25" customFormat="false" ht="31.5" hidden="false" customHeight="true" outlineLevel="0" collapsed="false">
      <c r="A25" s="8" t="n">
        <v>12</v>
      </c>
      <c r="B25" s="5" t="s">
        <v>156</v>
      </c>
      <c r="C25" s="5" t="s">
        <v>157</v>
      </c>
      <c r="D25" s="8" t="s">
        <v>125</v>
      </c>
      <c r="E25" s="20" t="n">
        <f aca="false">IF(Boshqaruv!F28="","",Boshqaruv!F28)</f>
        <v>0</v>
      </c>
      <c r="F25" s="20"/>
    </row>
    <row r="26" customFormat="false" ht="31.5" hidden="false" customHeight="true" outlineLevel="0" collapsed="false">
      <c r="A26" s="8" t="n">
        <v>13</v>
      </c>
      <c r="B26" s="5" t="s">
        <v>159</v>
      </c>
      <c r="C26" s="5" t="s">
        <v>160</v>
      </c>
      <c r="D26" s="8" t="s">
        <v>125</v>
      </c>
      <c r="E26" s="20" t="n">
        <f aca="false">IF(Boshqaruv!F29="","",Boshqaruv!F29)</f>
        <v>0</v>
      </c>
      <c r="F26" s="20"/>
    </row>
    <row r="27" customFormat="false" ht="31.5" hidden="false" customHeight="true" outlineLevel="0" collapsed="false">
      <c r="A27" s="8" t="n">
        <v>14</v>
      </c>
      <c r="B27" s="5" t="s">
        <v>162</v>
      </c>
      <c r="C27" s="5" t="s">
        <v>163</v>
      </c>
      <c r="D27" s="8" t="s">
        <v>120</v>
      </c>
      <c r="E27" s="20" t="n">
        <f aca="false">IF(Boshqaruv!F30="","",Boshqaruv!F30)</f>
        <v>0</v>
      </c>
      <c r="F27" s="20"/>
    </row>
    <row r="28" customFormat="false" ht="31.5" hidden="false" customHeight="true" outlineLevel="0" collapsed="false">
      <c r="A28" s="8" t="n">
        <v>15</v>
      </c>
      <c r="B28" s="5" t="s">
        <v>165</v>
      </c>
      <c r="C28" s="5" t="s">
        <v>166</v>
      </c>
      <c r="D28" s="8" t="s">
        <v>120</v>
      </c>
      <c r="E28" s="20" t="n">
        <f aca="false">IF(Boshqaruv!F31="","",Boshqaruv!F31)</f>
        <v>0</v>
      </c>
      <c r="F28" s="20"/>
    </row>
    <row r="29" customFormat="false" ht="31.5" hidden="false" customHeight="true" outlineLevel="0" collapsed="false">
      <c r="A29" s="8" t="n">
        <v>16</v>
      </c>
      <c r="B29" s="5" t="s">
        <v>168</v>
      </c>
      <c r="C29" s="5" t="s">
        <v>169</v>
      </c>
      <c r="D29" s="8" t="s">
        <v>120</v>
      </c>
      <c r="E29" s="20" t="n">
        <f aca="false">IF(Boshqaruv!F32="","",Boshqaruv!F32)</f>
        <v>0</v>
      </c>
      <c r="F29" s="20"/>
    </row>
    <row r="31" customFormat="false" ht="27.75" hidden="false" customHeight="true" outlineLevel="0" collapsed="false">
      <c r="A31" s="38" t="s">
        <v>367</v>
      </c>
      <c r="B31" s="38"/>
      <c r="C31" s="38"/>
      <c r="D31" s="38"/>
      <c r="E31" s="38"/>
      <c r="F31" s="38"/>
    </row>
    <row r="33" customFormat="false" ht="15" hidden="false" customHeight="false" outlineLevel="0" collapsed="false">
      <c r="A33" s="35" t="s">
        <v>368</v>
      </c>
      <c r="B33" s="35"/>
      <c r="C33" s="35"/>
      <c r="D33" s="39" t="s">
        <v>369</v>
      </c>
      <c r="E33" s="39"/>
      <c r="F33" s="39"/>
    </row>
    <row r="34" customFormat="false" ht="15" hidden="false" customHeight="false" outlineLevel="0" collapsed="false">
      <c r="A34" s="40" t="s">
        <v>370</v>
      </c>
      <c r="B34" s="40"/>
      <c r="C34" s="40"/>
    </row>
    <row r="36" customFormat="false" ht="15" hidden="false" customHeight="false" outlineLevel="0" collapsed="false">
      <c r="A36" s="35" t="s">
        <v>371</v>
      </c>
      <c r="B36" s="35"/>
      <c r="C36" s="35"/>
      <c r="D36" s="39"/>
      <c r="E36" s="39"/>
      <c r="F36" s="39"/>
    </row>
    <row r="37" customFormat="false" ht="15" hidden="false" customHeight="false" outlineLevel="0" collapsed="false">
      <c r="A37" s="40" t="s">
        <v>372</v>
      </c>
      <c r="B37" s="40"/>
      <c r="C37" s="40"/>
    </row>
    <row r="39" customFormat="false" ht="15" hidden="false" customHeight="true" outlineLevel="0" collapsed="false">
      <c r="E39" s="41" t="s">
        <v>373</v>
      </c>
      <c r="F39" s="41"/>
    </row>
    <row r="40" customFormat="false" ht="15" hidden="false" customHeight="false" outlineLevel="0" collapsed="false">
      <c r="E40" s="41"/>
      <c r="F40" s="41"/>
    </row>
    <row r="41" customFormat="false" ht="15" hidden="false" customHeight="false" outlineLevel="0" collapsed="false">
      <c r="E41" s="41"/>
      <c r="F41" s="41"/>
    </row>
    <row r="42" customFormat="false" ht="15" hidden="false" customHeight="false" outlineLevel="0" collapsed="false">
      <c r="E42" s="41"/>
      <c r="F42" s="41"/>
    </row>
  </sheetData>
  <mergeCells count="39">
    <mergeCell ref="A1:F1"/>
    <mergeCell ref="A2:F2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31:F31"/>
    <mergeCell ref="A33:C33"/>
    <mergeCell ref="D33:F33"/>
    <mergeCell ref="A34:C34"/>
    <mergeCell ref="A36:C36"/>
    <mergeCell ref="D36:F36"/>
    <mergeCell ref="A37:C37"/>
    <mergeCell ref="E39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22"/>
  </cols>
  <sheetData>
    <row r="1" customFormat="false" ht="15" hidden="false" customHeight="false" outlineLevel="0" collapsed="false">
      <c r="A1" s="42" t="s">
        <v>374</v>
      </c>
    </row>
    <row r="2" customFormat="false" ht="15" hidden="false" customHeight="false" outlineLevel="0" collapsed="false">
      <c r="A2" s="2" t="s">
        <v>375</v>
      </c>
    </row>
    <row r="3" customFormat="false" ht="90" hidden="false" customHeight="true" outlineLevel="0" collapsed="false">
      <c r="A3" s="7" t="s">
        <v>376</v>
      </c>
      <c r="B3" s="7" t="s">
        <v>377</v>
      </c>
      <c r="C3" s="7" t="s">
        <v>378</v>
      </c>
      <c r="D3" s="7" t="s">
        <v>379</v>
      </c>
      <c r="E3" s="7" t="s">
        <v>380</v>
      </c>
      <c r="F3" s="7" t="s">
        <v>381</v>
      </c>
      <c r="G3" s="7" t="s">
        <v>382</v>
      </c>
      <c r="H3" s="7" t="s">
        <v>383</v>
      </c>
      <c r="I3" s="7" t="s">
        <v>384</v>
      </c>
      <c r="J3" s="7" t="s">
        <v>385</v>
      </c>
      <c r="K3" s="7" t="s">
        <v>386</v>
      </c>
      <c r="L3" s="7" t="s">
        <v>387</v>
      </c>
      <c r="M3" s="7" t="s">
        <v>388</v>
      </c>
      <c r="N3" s="7" t="s">
        <v>389</v>
      </c>
      <c r="O3" s="7" t="s">
        <v>390</v>
      </c>
      <c r="P3" s="7" t="s">
        <v>391</v>
      </c>
      <c r="Q3" s="7" t="s">
        <v>392</v>
      </c>
      <c r="R3" s="7" t="s">
        <v>393</v>
      </c>
      <c r="S3" s="7" t="s">
        <v>394</v>
      </c>
      <c r="T3" s="7" t="s">
        <v>395</v>
      </c>
      <c r="U3" s="7" t="s">
        <v>396</v>
      </c>
    </row>
    <row r="4" customFormat="false" ht="15" hidden="false" customHeight="false" outlineLevel="0" collapsed="false">
      <c r="A4" s="43" t="str">
        <f aca="false">Boshqaruv!C5&amp;""</f>
        <v>СВП №3 (тест)</v>
      </c>
      <c r="B4" s="43" t="str">
        <f aca="false">Boshqaruv!C6&amp;""</f>
        <v>Детская Тест Ольга</v>
      </c>
      <c r="C4" s="43" t="str">
        <f aca="false">Boshqaruv!C11&amp;""</f>
        <v>1.9.2026 – 30.9.2026</v>
      </c>
      <c r="D4" s="43" t="str">
        <f aca="false">Boshqaruv!C8&amp;""</f>
        <v>+998900000003</v>
      </c>
      <c r="E4" s="43" t="str">
        <f aca="false">IF(LEFT(Boshqaruv!C13,1)="✔","TAYYOR","TO‘LIQ EMAS")</f>
        <v>TAYYOR</v>
      </c>
      <c r="F4" s="43" t="n">
        <f aca="false">IF(Boshqaruv!F17="","",Boshqaruv!F17)</f>
        <v>6</v>
      </c>
      <c r="G4" s="43" t="n">
        <f aca="false">IF(Boshqaruv!F18="","",Boshqaruv!F18)</f>
        <v>0</v>
      </c>
      <c r="H4" s="43" t="n">
        <f aca="false">IF(Boshqaruv!F19="","",Boshqaruv!F19)</f>
        <v>0</v>
      </c>
      <c r="I4" s="43" t="n">
        <f aca="false">IF(Boshqaruv!F20="","",Boshqaruv!F20)</f>
        <v>0</v>
      </c>
      <c r="J4" s="43" t="n">
        <f aca="false">IF(Boshqaruv!F21="","",Boshqaruv!F21)</f>
        <v>0</v>
      </c>
      <c r="K4" s="43" t="n">
        <f aca="false">IF(Boshqaruv!F22="","",Boshqaruv!F22)</f>
        <v>0</v>
      </c>
      <c r="L4" s="43" t="n">
        <f aca="false">IF(Boshqaruv!F23="","",Boshqaruv!F23)</f>
        <v>0</v>
      </c>
      <c r="M4" s="43" t="n">
        <f aca="false">IF(Boshqaruv!F24="","",Boshqaruv!F24)</f>
        <v>0</v>
      </c>
      <c r="N4" s="44" t="str">
        <f aca="false">IF(Boshqaruv!F25="","",Boshqaruv!F25)</f>
        <v/>
      </c>
      <c r="O4" s="43" t="n">
        <f aca="false">IF(Boshqaruv!F26="","",Boshqaruv!F26)</f>
        <v>0</v>
      </c>
      <c r="P4" s="43" t="n">
        <f aca="false">IF(Boshqaruv!F27="","",Boshqaruv!F27)</f>
        <v>0</v>
      </c>
      <c r="Q4" s="43" t="n">
        <f aca="false">IF(Boshqaruv!F28="","",Boshqaruv!F28)</f>
        <v>0</v>
      </c>
      <c r="R4" s="43" t="n">
        <f aca="false">IF(Boshqaruv!F29="","",Boshqaruv!F29)</f>
        <v>0</v>
      </c>
      <c r="S4" s="43" t="n">
        <f aca="false">IF(Boshqaruv!F30="","",Boshqaruv!F30)</f>
        <v>0</v>
      </c>
      <c r="T4" s="43" t="n">
        <f aca="false">IF(Boshqaruv!F31="","",Boshqaruv!F31)</f>
        <v>0</v>
      </c>
      <c r="U4" s="43" t="n">
        <f aca="false">IF(Boshqaruv!F32="","",Boshqaruv!F32)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2026-10-23T18:01:39Z</dcterms:created>
  <dc:creator>openpyxl</dc:creator>
  <dc:description/>
  <dc:language>en-US</dc:language>
  <cp:lastModifiedBy/>
  <dcterms:modified xsi:type="dcterms:W3CDTF">2026-10-24T09:39:29Z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